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efaultThemeVersion="166925"/>
  <mc:AlternateContent xmlns:mc="http://schemas.openxmlformats.org/markup-compatibility/2006">
    <mc:Choice Requires="x15">
      <x15ac:absPath xmlns:x15ac="http://schemas.microsoft.com/office/spreadsheetml/2010/11/ac" url="Q:\ADD Directorate\Local Policy Analysis\LGF\Settlement\2021-22 Provisional Settlement\Document 9 - Settlement Funding Assessment calculation model\"/>
    </mc:Choice>
  </mc:AlternateContent>
  <xr:revisionPtr revIDLastSave="0" documentId="13_ncr:1_{04D0A324-C2F8-4CC3-8698-C771B055ADD4}" xr6:coauthVersionLast="45" xr6:coauthVersionMax="45" xr10:uidLastSave="{00000000-0000-0000-0000-000000000000}"/>
  <bookViews>
    <workbookView xWindow="-108" yWindow="-108" windowWidth="23256" windowHeight="11508" tabRatio="924" xr2:uid="{E4DAE494-50B0-454C-82DE-7A7EF8364F0E}"/>
  </bookViews>
  <sheets>
    <sheet name="SFA Calculator - Dropdown" sheetId="1" r:id="rId1"/>
    <sheet name="Calculations for 2021-22" sheetId="6" r:id="rId2"/>
    <sheet name="Other Years for Dropdown" sheetId="14" state="hidden" r:id="rId3"/>
    <sheet name="Lists" sheetId="15" state="hidden" r:id="rId4"/>
    <sheet name="Other inputs" sheetId="7" state="hidden" r:id="rId5"/>
    <sheet name="I.KI 2016-17" sheetId="9" state="hidden" r:id="rId6"/>
    <sheet name="I.KI 2017-18" sheetId="10" state="hidden" r:id="rId7"/>
    <sheet name="I.Supplementary 2017-18" sheetId="12" state="hidden" r:id="rId8"/>
    <sheet name="I.KI 2018-19" sheetId="11" state="hidden" r:id="rId9"/>
    <sheet name="I.Supplementary 2018-19" sheetId="13" state="hidden" r:id="rId10"/>
    <sheet name="KI 2019-20" sheetId="5" state="hidden" r:id="rId11"/>
    <sheet name="I.Supplementary 2019-20" sheetId="4"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7" hidden="1">'[1]Model inputs'!#REF!</definedName>
    <definedName name="__123Graph_A" localSheetId="9" hidden="1">'[1]Model inputs'!#REF!</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1" hidden="1">'Calculations for 2021-22'!$A$7:$CC$382</definedName>
    <definedName name="_xlnm._FilterDatabase" localSheetId="6" hidden="1">'I.KI 2017-18'!$A$11:$AA$395</definedName>
    <definedName name="_xlnm._FilterDatabase" localSheetId="8" hidden="1">'I.KI 2018-19'!$A$10:$AC$395</definedName>
    <definedName name="_xlnm._FilterDatabase" localSheetId="9" hidden="1">'I.Supplementary 2018-19'!$A$7:$AD$157</definedName>
    <definedName name="_xlnm._FilterDatabase" hidden="1">#REF!</definedName>
    <definedName name="_FliterDatabase2" localSheetId="7" hidden="1">#REF!</definedName>
    <definedName name="_FliterDatabase2" localSheetId="9" hidden="1">#REF!</definedName>
    <definedName name="_FliterDatabase2" hidden="1">#REF!</definedName>
    <definedName name="_Key1" hidden="1">#REF!</definedName>
    <definedName name="_Order1" hidden="1">255</definedName>
    <definedName name="_Order2" hidden="1">0</definedName>
    <definedName name="_Regression_Out" localSheetId="7" hidden="1">#REF!</definedName>
    <definedName name="_Regression_Out" localSheetId="9" hidden="1">#REF!</definedName>
    <definedName name="_Regression_Out" hidden="1">#REF!</definedName>
    <definedName name="_Regression_X" hidden="1">#REF!</definedName>
    <definedName name="_Regression_Y" hidden="1">#REF!</definedName>
    <definedName name="a" localSheetId="7" hidden="1">{#N/A,#N/A,FALSE,"TMCOMP96";#N/A,#N/A,FALSE,"MAT96";#N/A,#N/A,FALSE,"FANDA96";#N/A,#N/A,FALSE,"INTRAN96";#N/A,#N/A,FALSE,"NAA9697";#N/A,#N/A,FALSE,"ECWEBB";#N/A,#N/A,FALSE,"MFT96";#N/A,#N/A,FALSE,"CTrecon"}</definedName>
    <definedName name="a" localSheetId="9"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localSheetId="7" hidden="1">{#N/A,#N/A,FALSE,"TMCOMP96";#N/A,#N/A,FALSE,"MAT96";#N/A,#N/A,FALSE,"FANDA96";#N/A,#N/A,FALSE,"INTRAN96";#N/A,#N/A,FALSE,"NAA9697";#N/A,#N/A,FALSE,"ECWEBB";#N/A,#N/A,FALSE,"MFT96";#N/A,#N/A,FALSE,"CTrecon"}</definedName>
    <definedName name="b" localSheetId="9"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localSheetId="7"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istribution" localSheetId="7" hidden="1">#REF!</definedName>
    <definedName name="Distribution" localSheetId="9" hidden="1">#REF!</definedName>
    <definedName name="Distribution" hidden="1">#REF!</definedName>
    <definedName name="eh" hidden="1">{"'Trust by name'!$A$6:$E$350","'Trust by name'!$A$1:$D$348"}</definedName>
    <definedName name="ExtraProfiles" localSheetId="7" hidden="1">#REF!</definedName>
    <definedName name="ExtraProfiles" localSheetId="9" hidden="1">#REF!</definedName>
    <definedName name="ExtraProfiles" hidden="1">#REF!</definedName>
    <definedName name="FDDD"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7"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localSheetId="7"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localSheetId="7" hidden="1">#REF!</definedName>
    <definedName name="Population" localSheetId="9" hidden="1">#REF!</definedName>
    <definedName name="Population" hidden="1">#REF!</definedName>
    <definedName name="Profiles" localSheetId="7" hidden="1">#REF!</definedName>
    <definedName name="Profiles" localSheetId="9" hidden="1">#REF!</definedName>
    <definedName name="Profiles" hidden="1">#REF!</definedName>
    <definedName name="Projections" localSheetId="7" hidden="1">#REF!</definedName>
    <definedName name="Projections" localSheetId="9"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utput" hidden="1">_xll.RiskCellHasTokens(1024)</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7"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7"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localSheetId="7"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5" i="6" l="1"/>
  <c r="AX15" i="6"/>
  <c r="AY15" i="6"/>
  <c r="AZ15" i="6"/>
  <c r="BA15" i="6"/>
  <c r="AW50" i="6"/>
  <c r="AX50" i="6"/>
  <c r="AY50" i="6"/>
  <c r="AZ50" i="6"/>
  <c r="BA50" i="6"/>
  <c r="AW73" i="6"/>
  <c r="AX73" i="6"/>
  <c r="AY73" i="6"/>
  <c r="AZ73" i="6"/>
  <c r="BA73" i="6"/>
  <c r="AW284" i="6"/>
  <c r="AX284" i="6"/>
  <c r="AY284" i="6"/>
  <c r="AZ284" i="6"/>
  <c r="BA284" i="6"/>
  <c r="AW377" i="6"/>
  <c r="AX377" i="6"/>
  <c r="AY377" i="6"/>
  <c r="AZ377" i="6"/>
  <c r="BA377" i="6"/>
  <c r="B175" i="15" l="1"/>
  <c r="B149" i="15" l="1"/>
  <c r="C149" i="15"/>
  <c r="D149" i="15"/>
  <c r="B365" i="15"/>
  <c r="C365" i="15"/>
  <c r="D365" i="15"/>
  <c r="B231" i="15"/>
  <c r="C231" i="15"/>
  <c r="D231" i="15"/>
  <c r="E149" i="15"/>
  <c r="E365" i="15"/>
  <c r="E231" i="15"/>
  <c r="E175" i="15"/>
  <c r="C175" i="15"/>
  <c r="D175" i="15"/>
  <c r="BI385" i="6" l="1"/>
  <c r="BB15" i="6" l="1"/>
  <c r="BC15" i="6"/>
  <c r="BD15" i="6"/>
  <c r="BE15" i="6"/>
  <c r="BJ15" i="6" s="1"/>
  <c r="BF15" i="6"/>
  <c r="BB50" i="6"/>
  <c r="BC50" i="6"/>
  <c r="BH50" i="6" s="1"/>
  <c r="BD50" i="6"/>
  <c r="BE50" i="6"/>
  <c r="BF50" i="6"/>
  <c r="BB73" i="6"/>
  <c r="BC73" i="6"/>
  <c r="BD73" i="6"/>
  <c r="BE73" i="6"/>
  <c r="BJ73" i="6" s="1"/>
  <c r="BF73" i="6"/>
  <c r="BB284" i="6"/>
  <c r="BC284" i="6"/>
  <c r="BH284" i="6" s="1"/>
  <c r="BD284" i="6"/>
  <c r="BE284" i="6"/>
  <c r="BF284" i="6"/>
  <c r="BB377" i="6"/>
  <c r="BC377" i="6"/>
  <c r="BD377" i="6"/>
  <c r="BE377" i="6"/>
  <c r="BJ377" i="6" s="1"/>
  <c r="BF377" i="6"/>
  <c r="BK284" i="6" l="1"/>
  <c r="BG50" i="6"/>
  <c r="BI377" i="6"/>
  <c r="BI73" i="6"/>
  <c r="BG284" i="6"/>
  <c r="BK50" i="6"/>
  <c r="BI15" i="6"/>
  <c r="BJ284" i="6"/>
  <c r="BH73" i="6"/>
  <c r="BJ50" i="6"/>
  <c r="BH15" i="6"/>
  <c r="BH377" i="6"/>
  <c r="BK377" i="6"/>
  <c r="BG377" i="6"/>
  <c r="BI284" i="6"/>
  <c r="BK73" i="6"/>
  <c r="BG73" i="6"/>
  <c r="BI50" i="6"/>
  <c r="BK15" i="6"/>
  <c r="BG15" i="6"/>
  <c r="AY387" i="6"/>
  <c r="AZ387" i="6"/>
  <c r="BA387" i="6"/>
  <c r="BD387" i="6"/>
  <c r="BE387" i="6"/>
  <c r="BF387" i="6"/>
  <c r="AY388" i="6"/>
  <c r="AZ388" i="6"/>
  <c r="BA388" i="6"/>
  <c r="BD388" i="6"/>
  <c r="BE388" i="6"/>
  <c r="BF388" i="6"/>
  <c r="BB386" i="6"/>
  <c r="BC386" i="6"/>
  <c r="BE386" i="6"/>
  <c r="BF386" i="6"/>
  <c r="AX386" i="6"/>
  <c r="AZ386" i="6"/>
  <c r="BA386" i="6"/>
  <c r="AW386" i="6"/>
  <c r="BJ388" i="6" l="1"/>
  <c r="BJ386" i="6"/>
  <c r="BH386" i="6"/>
  <c r="BK388" i="6"/>
  <c r="BI387" i="6"/>
  <c r="BJ387" i="6"/>
  <c r="BG386" i="6"/>
  <c r="BK386" i="6"/>
  <c r="BI388" i="6"/>
  <c r="BK387" i="6"/>
  <c r="O70" i="1"/>
  <c r="B48" i="1" l="1"/>
  <c r="B25" i="1"/>
  <c r="B12" i="1"/>
  <c r="E50" i="15" l="1"/>
  <c r="B50" i="15" l="1"/>
  <c r="D384" i="6" l="1"/>
  <c r="C390" i="6" l="1"/>
  <c r="B7" i="15" l="1"/>
  <c r="C7" i="15"/>
  <c r="D7" i="15"/>
  <c r="E7" i="15"/>
  <c r="B362" i="6" l="1"/>
  <c r="B363" i="6"/>
  <c r="B364" i="6"/>
  <c r="B365" i="6"/>
  <c r="B366" i="6"/>
  <c r="B367" i="6"/>
  <c r="B368" i="6"/>
  <c r="B369" i="6"/>
  <c r="B370" i="6"/>
  <c r="B371" i="6"/>
  <c r="B372" i="6"/>
  <c r="B373" i="6"/>
  <c r="B374" i="6"/>
  <c r="B375" i="6"/>
  <c r="B376" i="6"/>
  <c r="B377" i="6"/>
  <c r="B378" i="6"/>
  <c r="B379" i="6"/>
  <c r="B380" i="6"/>
  <c r="B381" i="6"/>
  <c r="B382"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8" i="6"/>
  <c r="B170" i="14" l="1"/>
  <c r="H170" i="6"/>
  <c r="E174" i="15" s="1"/>
  <c r="BN15" i="6"/>
  <c r="BN50" i="6"/>
  <c r="BN284" i="6"/>
  <c r="BN377" i="6"/>
  <c r="BN73" i="6"/>
  <c r="C66" i="6"/>
  <c r="C54" i="6"/>
  <c r="C46" i="6"/>
  <c r="C30" i="6"/>
  <c r="C71" i="6"/>
  <c r="C67" i="6"/>
  <c r="C63" i="6"/>
  <c r="C59" i="6"/>
  <c r="C55" i="6"/>
  <c r="C51" i="6"/>
  <c r="C47" i="6"/>
  <c r="C43" i="6"/>
  <c r="C39" i="6"/>
  <c r="C35" i="6"/>
  <c r="C31" i="6"/>
  <c r="C27" i="6"/>
  <c r="C23" i="6"/>
  <c r="C19" i="6"/>
  <c r="C11" i="6"/>
  <c r="C62" i="6"/>
  <c r="C58" i="6"/>
  <c r="C38" i="6"/>
  <c r="C26" i="6"/>
  <c r="C18" i="6"/>
  <c r="C14" i="6"/>
  <c r="C69" i="6"/>
  <c r="C65" i="6"/>
  <c r="C61" i="6"/>
  <c r="C57" i="6"/>
  <c r="C53" i="6"/>
  <c r="C49" i="6"/>
  <c r="C45" i="6"/>
  <c r="C41" i="6"/>
  <c r="C37" i="6"/>
  <c r="C33" i="6"/>
  <c r="C29" i="6"/>
  <c r="C25" i="6"/>
  <c r="C21" i="6"/>
  <c r="C17" i="6"/>
  <c r="C13" i="6"/>
  <c r="C9" i="6"/>
  <c r="C70" i="6"/>
  <c r="C42" i="6"/>
  <c r="C34" i="6"/>
  <c r="C22" i="6"/>
  <c r="C10" i="6"/>
  <c r="C72" i="6"/>
  <c r="C68" i="6"/>
  <c r="C64" i="6"/>
  <c r="C60" i="6"/>
  <c r="C56" i="6"/>
  <c r="C52" i="6"/>
  <c r="C48" i="6"/>
  <c r="C44" i="6"/>
  <c r="C40" i="6"/>
  <c r="C36" i="6"/>
  <c r="C32" i="6"/>
  <c r="C28" i="6"/>
  <c r="C24" i="6"/>
  <c r="C20" i="6"/>
  <c r="C16" i="6"/>
  <c r="C12" i="6"/>
  <c r="C198" i="6"/>
  <c r="C186" i="6"/>
  <c r="C182" i="6"/>
  <c r="C170" i="6"/>
  <c r="C162" i="6"/>
  <c r="C154" i="6"/>
  <c r="C146" i="6"/>
  <c r="C142" i="6"/>
  <c r="C134" i="6"/>
  <c r="C126" i="6"/>
  <c r="C118" i="6"/>
  <c r="C110" i="6"/>
  <c r="C98" i="6"/>
  <c r="C90" i="6"/>
  <c r="C82" i="6"/>
  <c r="C78" i="6"/>
  <c r="C74" i="6"/>
  <c r="C359" i="6"/>
  <c r="C351" i="6"/>
  <c r="C343" i="6"/>
  <c r="C335" i="6"/>
  <c r="C323" i="6"/>
  <c r="C315" i="6"/>
  <c r="C307" i="6"/>
  <c r="C303" i="6"/>
  <c r="C295" i="6"/>
  <c r="C287" i="6"/>
  <c r="C275" i="6"/>
  <c r="C267" i="6"/>
  <c r="C259" i="6"/>
  <c r="C251" i="6"/>
  <c r="C243" i="6"/>
  <c r="C235" i="6"/>
  <c r="C227" i="6"/>
  <c r="C219" i="6"/>
  <c r="C211" i="6"/>
  <c r="C207" i="6"/>
  <c r="C380" i="6"/>
  <c r="C376" i="6"/>
  <c r="C372" i="6"/>
  <c r="C364" i="6"/>
  <c r="C205" i="6"/>
  <c r="C201" i="6"/>
  <c r="C193" i="6"/>
  <c r="C189" i="6"/>
  <c r="C185" i="6"/>
  <c r="C181" i="6"/>
  <c r="C177" i="6"/>
  <c r="C173" i="6"/>
  <c r="C169" i="6"/>
  <c r="C165" i="6"/>
  <c r="C161" i="6"/>
  <c r="C157" i="6"/>
  <c r="C153" i="6"/>
  <c r="C149" i="6"/>
  <c r="C145" i="6"/>
  <c r="C141" i="6"/>
  <c r="C137" i="6"/>
  <c r="C133" i="6"/>
  <c r="C129" i="6"/>
  <c r="C125" i="6"/>
  <c r="C121" i="6"/>
  <c r="C204" i="6"/>
  <c r="C200" i="6"/>
  <c r="C196" i="6"/>
  <c r="C192" i="6"/>
  <c r="C188" i="6"/>
  <c r="C184" i="6"/>
  <c r="C180" i="6"/>
  <c r="C176" i="6"/>
  <c r="C172" i="6"/>
  <c r="C168" i="6"/>
  <c r="C164" i="6"/>
  <c r="C160" i="6"/>
  <c r="C156" i="6"/>
  <c r="C152" i="6"/>
  <c r="C148" i="6"/>
  <c r="C144" i="6"/>
  <c r="C140" i="6"/>
  <c r="C136" i="6"/>
  <c r="C132" i="6"/>
  <c r="C128" i="6"/>
  <c r="C124" i="6"/>
  <c r="C120" i="6"/>
  <c r="C116" i="6"/>
  <c r="C112" i="6"/>
  <c r="C108" i="6"/>
  <c r="C104" i="6"/>
  <c r="C100" i="6"/>
  <c r="C96" i="6"/>
  <c r="C92" i="6"/>
  <c r="C88" i="6"/>
  <c r="C84" i="6"/>
  <c r="C80" i="6"/>
  <c r="C76" i="6"/>
  <c r="C361" i="6"/>
  <c r="C357" i="6"/>
  <c r="C353" i="6"/>
  <c r="C349" i="6"/>
  <c r="C345" i="6"/>
  <c r="C341" i="6"/>
  <c r="C337" i="6"/>
  <c r="C333" i="6"/>
  <c r="C329" i="6"/>
  <c r="C325" i="6"/>
  <c r="C321" i="6"/>
  <c r="C317" i="6"/>
  <c r="C313" i="6"/>
  <c r="C309" i="6"/>
  <c r="C305" i="6"/>
  <c r="C301" i="6"/>
  <c r="C297" i="6"/>
  <c r="C293" i="6"/>
  <c r="C289" i="6"/>
  <c r="C285" i="6"/>
  <c r="C281" i="6"/>
  <c r="C277" i="6"/>
  <c r="C273" i="6"/>
  <c r="C269" i="6"/>
  <c r="C265" i="6"/>
  <c r="C261" i="6"/>
  <c r="C257" i="6"/>
  <c r="C253" i="6"/>
  <c r="C249" i="6"/>
  <c r="C245" i="6"/>
  <c r="C241" i="6"/>
  <c r="C237" i="6"/>
  <c r="C233" i="6"/>
  <c r="C229" i="6"/>
  <c r="C225" i="6"/>
  <c r="C221" i="6"/>
  <c r="C217" i="6"/>
  <c r="C213" i="6"/>
  <c r="C209" i="6"/>
  <c r="C382" i="6"/>
  <c r="C378" i="6"/>
  <c r="C374" i="6"/>
  <c r="C370" i="6"/>
  <c r="C366" i="6"/>
  <c r="C362" i="6"/>
  <c r="C203" i="6"/>
  <c r="C199" i="6"/>
  <c r="C195" i="6"/>
  <c r="C191" i="6"/>
  <c r="C187" i="6"/>
  <c r="C183" i="6"/>
  <c r="C179" i="6"/>
  <c r="C175" i="6"/>
  <c r="C171" i="6"/>
  <c r="C167" i="6"/>
  <c r="C163" i="6"/>
  <c r="C159" i="6"/>
  <c r="C155" i="6"/>
  <c r="C151" i="6"/>
  <c r="C147" i="6"/>
  <c r="C143" i="6"/>
  <c r="C139" i="6"/>
  <c r="C135" i="6"/>
  <c r="C131" i="6"/>
  <c r="C127" i="6"/>
  <c r="C123" i="6"/>
  <c r="C119" i="6"/>
  <c r="C115" i="6"/>
  <c r="C111" i="6"/>
  <c r="C107" i="6"/>
  <c r="C103" i="6"/>
  <c r="C99" i="6"/>
  <c r="C95" i="6"/>
  <c r="C91" i="6"/>
  <c r="C87" i="6"/>
  <c r="C83" i="6"/>
  <c r="C79" i="6"/>
  <c r="C75" i="6"/>
  <c r="C15" i="6"/>
  <c r="C360" i="6"/>
  <c r="C356" i="6"/>
  <c r="C352" i="6"/>
  <c r="C348" i="6"/>
  <c r="C344" i="6"/>
  <c r="C340" i="6"/>
  <c r="C336" i="6"/>
  <c r="C332" i="6"/>
  <c r="C328" i="6"/>
  <c r="C324" i="6"/>
  <c r="C320" i="6"/>
  <c r="C316" i="6"/>
  <c r="C312" i="6"/>
  <c r="C308" i="6"/>
  <c r="C304" i="6"/>
  <c r="C300" i="6"/>
  <c r="C296" i="6"/>
  <c r="C292" i="6"/>
  <c r="C288" i="6"/>
  <c r="C284" i="6"/>
  <c r="C280" i="6"/>
  <c r="C276" i="6"/>
  <c r="C272" i="6"/>
  <c r="C268" i="6"/>
  <c r="C264" i="6"/>
  <c r="C260" i="6"/>
  <c r="C256" i="6"/>
  <c r="C252" i="6"/>
  <c r="C248" i="6"/>
  <c r="C244" i="6"/>
  <c r="C240" i="6"/>
  <c r="C236" i="6"/>
  <c r="C232" i="6"/>
  <c r="C228" i="6"/>
  <c r="C224" i="6"/>
  <c r="C220" i="6"/>
  <c r="C216" i="6"/>
  <c r="C212" i="6"/>
  <c r="C208" i="6"/>
  <c r="C381" i="6"/>
  <c r="C377" i="6"/>
  <c r="C373" i="6"/>
  <c r="C369" i="6"/>
  <c r="C365" i="6"/>
  <c r="C202" i="6"/>
  <c r="C194" i="6"/>
  <c r="C190" i="6"/>
  <c r="C178" i="6"/>
  <c r="C174" i="6"/>
  <c r="C166" i="6"/>
  <c r="C158" i="6"/>
  <c r="C150" i="6"/>
  <c r="C138" i="6"/>
  <c r="C130" i="6"/>
  <c r="C122" i="6"/>
  <c r="C114" i="6"/>
  <c r="C106" i="6"/>
  <c r="C102" i="6"/>
  <c r="C94" i="6"/>
  <c r="C86" i="6"/>
  <c r="C50" i="6"/>
  <c r="C355" i="6"/>
  <c r="C347" i="6"/>
  <c r="C339" i="6"/>
  <c r="C331" i="6"/>
  <c r="C327" i="6"/>
  <c r="C319" i="6"/>
  <c r="C311" i="6"/>
  <c r="C299" i="6"/>
  <c r="C291" i="6"/>
  <c r="C283" i="6"/>
  <c r="C279" i="6"/>
  <c r="C271" i="6"/>
  <c r="C263" i="6"/>
  <c r="C255" i="6"/>
  <c r="C247" i="6"/>
  <c r="C239" i="6"/>
  <c r="C231" i="6"/>
  <c r="C223" i="6"/>
  <c r="C215" i="6"/>
  <c r="C368" i="6"/>
  <c r="C197" i="6"/>
  <c r="C117" i="6"/>
  <c r="C113" i="6"/>
  <c r="C109" i="6"/>
  <c r="C105" i="6"/>
  <c r="C101" i="6"/>
  <c r="C97" i="6"/>
  <c r="C93" i="6"/>
  <c r="C89" i="6"/>
  <c r="C85" i="6"/>
  <c r="C81" i="6"/>
  <c r="C77" i="6"/>
  <c r="C358" i="6"/>
  <c r="C354" i="6"/>
  <c r="C350" i="6"/>
  <c r="C346" i="6"/>
  <c r="C342" i="6"/>
  <c r="C338" i="6"/>
  <c r="C334" i="6"/>
  <c r="C330" i="6"/>
  <c r="C326" i="6"/>
  <c r="C322" i="6"/>
  <c r="C318" i="6"/>
  <c r="C314" i="6"/>
  <c r="C310" i="6"/>
  <c r="C306" i="6"/>
  <c r="C302" i="6"/>
  <c r="C298" i="6"/>
  <c r="C294" i="6"/>
  <c r="C290" i="6"/>
  <c r="C286" i="6"/>
  <c r="C282" i="6"/>
  <c r="C278" i="6"/>
  <c r="C274" i="6"/>
  <c r="C270" i="6"/>
  <c r="C266" i="6"/>
  <c r="C262" i="6"/>
  <c r="C258" i="6"/>
  <c r="C254" i="6"/>
  <c r="C250" i="6"/>
  <c r="C246" i="6"/>
  <c r="C242" i="6"/>
  <c r="C238" i="6"/>
  <c r="C234" i="6"/>
  <c r="C230" i="6"/>
  <c r="C226" i="6"/>
  <c r="C222" i="6"/>
  <c r="C218" i="6"/>
  <c r="C214" i="6"/>
  <c r="C210" i="6"/>
  <c r="C206" i="6"/>
  <c r="C379" i="6"/>
  <c r="C375" i="6"/>
  <c r="C371" i="6"/>
  <c r="C367" i="6"/>
  <c r="C363" i="6"/>
  <c r="C8" i="6"/>
  <c r="C73" i="6"/>
  <c r="Y73" i="6"/>
  <c r="Z73" i="6"/>
  <c r="AA73" i="6"/>
  <c r="B203" i="14"/>
  <c r="B208" i="15"/>
  <c r="B195" i="14"/>
  <c r="B200" i="15"/>
  <c r="B191" i="14"/>
  <c r="B196" i="15"/>
  <c r="B187" i="14"/>
  <c r="B192" i="15"/>
  <c r="B183" i="14"/>
  <c r="B188" i="15"/>
  <c r="B179" i="14"/>
  <c r="B184" i="15"/>
  <c r="B175" i="14"/>
  <c r="B180" i="15"/>
  <c r="B171" i="14"/>
  <c r="B176" i="15"/>
  <c r="B167" i="14"/>
  <c r="B171" i="15"/>
  <c r="B163" i="14"/>
  <c r="B167" i="15"/>
  <c r="B159" i="14"/>
  <c r="B163" i="15"/>
  <c r="B155" i="14"/>
  <c r="B159" i="15"/>
  <c r="B151" i="14"/>
  <c r="B155" i="15"/>
  <c r="B147" i="14"/>
  <c r="B151" i="15"/>
  <c r="B143" i="14"/>
  <c r="B146" i="15"/>
  <c r="B139" i="14"/>
  <c r="B142" i="15"/>
  <c r="B135" i="14"/>
  <c r="B137" i="15"/>
  <c r="B131" i="14"/>
  <c r="B133" i="15"/>
  <c r="B127" i="14"/>
  <c r="B128" i="15"/>
  <c r="B123" i="14"/>
  <c r="B124" i="15"/>
  <c r="B119" i="14"/>
  <c r="B120" i="15"/>
  <c r="B115" i="14"/>
  <c r="B116" i="15"/>
  <c r="B111" i="14"/>
  <c r="B112" i="15"/>
  <c r="B107" i="14"/>
  <c r="B108" i="15"/>
  <c r="B103" i="14"/>
  <c r="B104" i="15"/>
  <c r="B99" i="14"/>
  <c r="B100" i="15"/>
  <c r="B95" i="14"/>
  <c r="B95" i="15"/>
  <c r="B91" i="14"/>
  <c r="B91" i="15"/>
  <c r="B87" i="14"/>
  <c r="B87" i="15"/>
  <c r="B83" i="14"/>
  <c r="B83" i="15"/>
  <c r="B79" i="14"/>
  <c r="B80" i="15"/>
  <c r="B75" i="14"/>
  <c r="B76" i="15"/>
  <c r="B71" i="14"/>
  <c r="B72" i="15"/>
  <c r="B67" i="14"/>
  <c r="B68" i="15"/>
  <c r="B63" i="14"/>
  <c r="B64" i="15"/>
  <c r="B59" i="14"/>
  <c r="B60" i="15"/>
  <c r="B55" i="14"/>
  <c r="B56" i="15"/>
  <c r="B51" i="14"/>
  <c r="B52" i="15"/>
  <c r="B47" i="14"/>
  <c r="B47" i="15"/>
  <c r="B43" i="14"/>
  <c r="B43" i="15"/>
  <c r="B39" i="14"/>
  <c r="B39" i="15"/>
  <c r="B35" i="14"/>
  <c r="B35" i="15"/>
  <c r="B31" i="14"/>
  <c r="B31" i="15"/>
  <c r="B27" i="14"/>
  <c r="B27" i="15"/>
  <c r="B23" i="14"/>
  <c r="B23" i="15"/>
  <c r="B19" i="14"/>
  <c r="B19" i="15"/>
  <c r="B15" i="14"/>
  <c r="B15" i="15"/>
  <c r="B11" i="14"/>
  <c r="B11" i="15"/>
  <c r="B360" i="14"/>
  <c r="B367" i="15"/>
  <c r="B356" i="14"/>
  <c r="B361" i="15"/>
  <c r="B352" i="14"/>
  <c r="B357" i="15"/>
  <c r="B348" i="14"/>
  <c r="B353" i="15"/>
  <c r="B344" i="14"/>
  <c r="B349" i="15"/>
  <c r="B340" i="14"/>
  <c r="B345" i="15"/>
  <c r="B336" i="14"/>
  <c r="B341" i="15"/>
  <c r="B332" i="14"/>
  <c r="B337" i="15"/>
  <c r="B328" i="14"/>
  <c r="B333" i="15"/>
  <c r="B324" i="14"/>
  <c r="B329" i="15"/>
  <c r="B320" i="14"/>
  <c r="B325" i="15"/>
  <c r="B316" i="14"/>
  <c r="B321" i="15"/>
  <c r="B312" i="14"/>
  <c r="B317" i="15"/>
  <c r="B308" i="14"/>
  <c r="B313" i="15"/>
  <c r="B304" i="14"/>
  <c r="B309" i="15"/>
  <c r="B300" i="14"/>
  <c r="B305" i="15"/>
  <c r="B296" i="14"/>
  <c r="B301" i="15"/>
  <c r="B292" i="14"/>
  <c r="B297" i="15"/>
  <c r="B288" i="14"/>
  <c r="B293" i="15"/>
  <c r="B284" i="14"/>
  <c r="B289" i="15"/>
  <c r="B280" i="14"/>
  <c r="B285" i="15"/>
  <c r="B276" i="14"/>
  <c r="B282" i="15"/>
  <c r="B272" i="14"/>
  <c r="B278" i="15"/>
  <c r="B268" i="14"/>
  <c r="B274" i="15"/>
  <c r="B264" i="14"/>
  <c r="B270" i="15"/>
  <c r="B260" i="14"/>
  <c r="B266" i="15"/>
  <c r="B256" i="14"/>
  <c r="B262" i="15"/>
  <c r="B252" i="14"/>
  <c r="B258" i="15"/>
  <c r="B248" i="14"/>
  <c r="B254" i="15"/>
  <c r="B244" i="14"/>
  <c r="B250" i="15"/>
  <c r="B240" i="14"/>
  <c r="B246" i="15"/>
  <c r="B236" i="14"/>
  <c r="B242" i="15"/>
  <c r="B232" i="14"/>
  <c r="B238" i="15"/>
  <c r="B228" i="14"/>
  <c r="B234" i="15"/>
  <c r="B224" i="14"/>
  <c r="B229" i="15"/>
  <c r="B220" i="14"/>
  <c r="B225" i="15"/>
  <c r="B216" i="14"/>
  <c r="B221" i="15"/>
  <c r="B212" i="14"/>
  <c r="B217" i="15"/>
  <c r="B208" i="14"/>
  <c r="B213" i="15"/>
  <c r="B381" i="14"/>
  <c r="B141" i="15"/>
  <c r="B377" i="14"/>
  <c r="B384" i="15"/>
  <c r="B373" i="14"/>
  <c r="B380" i="15"/>
  <c r="B369" i="14"/>
  <c r="B376" i="15"/>
  <c r="B365" i="14"/>
  <c r="B372" i="15"/>
  <c r="B202" i="14"/>
  <c r="B207" i="15"/>
  <c r="B190" i="14"/>
  <c r="B195" i="15"/>
  <c r="B182" i="14"/>
  <c r="B187" i="15"/>
  <c r="B178" i="14"/>
  <c r="B183" i="15"/>
  <c r="B174" i="14"/>
  <c r="B179" i="15"/>
  <c r="B166" i="14"/>
  <c r="B170" i="15"/>
  <c r="B162" i="14"/>
  <c r="B166" i="15"/>
  <c r="B158" i="14"/>
  <c r="B162" i="15"/>
  <c r="B154" i="14"/>
  <c r="B158" i="15"/>
  <c r="B150" i="14"/>
  <c r="B154" i="15"/>
  <c r="B146" i="14"/>
  <c r="B150" i="15"/>
  <c r="B142" i="14"/>
  <c r="B145" i="15"/>
  <c r="B138" i="14"/>
  <c r="B140" i="15"/>
  <c r="B134" i="14"/>
  <c r="B136" i="15"/>
  <c r="B130" i="14"/>
  <c r="B132" i="15"/>
  <c r="B126" i="14"/>
  <c r="B127" i="15"/>
  <c r="B122" i="14"/>
  <c r="B123" i="15"/>
  <c r="B118" i="14"/>
  <c r="B119" i="15"/>
  <c r="B114" i="14"/>
  <c r="B115" i="15"/>
  <c r="B110" i="14"/>
  <c r="B111" i="15"/>
  <c r="B106" i="14"/>
  <c r="B107" i="15"/>
  <c r="B102" i="14"/>
  <c r="B102" i="15"/>
  <c r="B98" i="14"/>
  <c r="B98" i="15"/>
  <c r="B94" i="14"/>
  <c r="B94" i="15"/>
  <c r="B90" i="14"/>
  <c r="B90" i="15"/>
  <c r="B86" i="14"/>
  <c r="B86" i="15"/>
  <c r="B82" i="14"/>
  <c r="B103" i="15"/>
  <c r="B78" i="14"/>
  <c r="B79" i="15"/>
  <c r="B74" i="14"/>
  <c r="B75" i="15"/>
  <c r="B70" i="14"/>
  <c r="B71" i="15"/>
  <c r="B66" i="14"/>
  <c r="B67" i="15"/>
  <c r="B62" i="14"/>
  <c r="B63" i="15"/>
  <c r="B58" i="14"/>
  <c r="B59" i="15"/>
  <c r="B54" i="14"/>
  <c r="B55" i="15"/>
  <c r="B50" i="14"/>
  <c r="B51" i="15"/>
  <c r="H50" i="6"/>
  <c r="B46" i="14"/>
  <c r="B46" i="15"/>
  <c r="B42" i="14"/>
  <c r="B42" i="15"/>
  <c r="B38" i="14"/>
  <c r="B38" i="15"/>
  <c r="B34" i="14"/>
  <c r="B34" i="15"/>
  <c r="B30" i="14"/>
  <c r="B30" i="15"/>
  <c r="B26" i="14"/>
  <c r="B26" i="15"/>
  <c r="B22" i="14"/>
  <c r="B22" i="15"/>
  <c r="B18" i="14"/>
  <c r="B18" i="15"/>
  <c r="B14" i="14"/>
  <c r="B14" i="15"/>
  <c r="B10" i="14"/>
  <c r="B10" i="15"/>
  <c r="B359" i="14"/>
  <c r="B364" i="15"/>
  <c r="B355" i="14"/>
  <c r="B360" i="15"/>
  <c r="B351" i="14"/>
  <c r="B356" i="15"/>
  <c r="B347" i="14"/>
  <c r="B352" i="15"/>
  <c r="B343" i="14"/>
  <c r="B348" i="15"/>
  <c r="B339" i="14"/>
  <c r="B344" i="15"/>
  <c r="B335" i="14"/>
  <c r="B340" i="15"/>
  <c r="B331" i="14"/>
  <c r="B336" i="15"/>
  <c r="B327" i="14"/>
  <c r="B332" i="15"/>
  <c r="B323" i="14"/>
  <c r="B328" i="15"/>
  <c r="B319" i="14"/>
  <c r="B324" i="15"/>
  <c r="B315" i="14"/>
  <c r="B320" i="15"/>
  <c r="B311" i="14"/>
  <c r="B316" i="15"/>
  <c r="B307" i="14"/>
  <c r="B312" i="15"/>
  <c r="B303" i="14"/>
  <c r="B308" i="15"/>
  <c r="B299" i="14"/>
  <c r="B304" i="15"/>
  <c r="B295" i="14"/>
  <c r="B300" i="15"/>
  <c r="B291" i="14"/>
  <c r="B296" i="15"/>
  <c r="B287" i="14"/>
  <c r="B292" i="15"/>
  <c r="B283" i="14"/>
  <c r="B288" i="15"/>
  <c r="B279" i="14"/>
  <c r="B284" i="15"/>
  <c r="B275" i="14"/>
  <c r="B281" i="15"/>
  <c r="B271" i="14"/>
  <c r="B277" i="15"/>
  <c r="B267" i="14"/>
  <c r="B273" i="15"/>
  <c r="B263" i="14"/>
  <c r="B269" i="15"/>
  <c r="B259" i="14"/>
  <c r="B265" i="15"/>
  <c r="B255" i="14"/>
  <c r="B261" i="15"/>
  <c r="B251" i="14"/>
  <c r="B257" i="15"/>
  <c r="B247" i="14"/>
  <c r="B253" i="15"/>
  <c r="B243" i="14"/>
  <c r="B249" i="15"/>
  <c r="B239" i="14"/>
  <c r="B245" i="15"/>
  <c r="B235" i="14"/>
  <c r="B241" i="15"/>
  <c r="B231" i="14"/>
  <c r="B237" i="15"/>
  <c r="B227" i="14"/>
  <c r="B233" i="15"/>
  <c r="B223" i="14"/>
  <c r="B228" i="15"/>
  <c r="B219" i="14"/>
  <c r="B224" i="15"/>
  <c r="B215" i="14"/>
  <c r="B220" i="15"/>
  <c r="B211" i="14"/>
  <c r="B216" i="15"/>
  <c r="B207" i="14"/>
  <c r="B212" i="15"/>
  <c r="B380" i="14"/>
  <c r="B387" i="15"/>
  <c r="B376" i="14"/>
  <c r="B383" i="15"/>
  <c r="B372" i="14"/>
  <c r="B379" i="15"/>
  <c r="B368" i="14"/>
  <c r="B375" i="15"/>
  <c r="B364" i="14"/>
  <c r="B371" i="15"/>
  <c r="B199" i="14"/>
  <c r="B204" i="15"/>
  <c r="B198" i="14"/>
  <c r="B203" i="15"/>
  <c r="B201" i="14"/>
  <c r="B206" i="15"/>
  <c r="B185" i="14"/>
  <c r="B190" i="15"/>
  <c r="B169" i="14"/>
  <c r="B173" i="15"/>
  <c r="B161" i="14"/>
  <c r="B165" i="15"/>
  <c r="B153" i="14"/>
  <c r="B157" i="15"/>
  <c r="B149" i="14"/>
  <c r="B153" i="15"/>
  <c r="B145" i="14"/>
  <c r="B148" i="15"/>
  <c r="B141" i="14"/>
  <c r="B144" i="15"/>
  <c r="B137" i="14"/>
  <c r="B139" i="15"/>
  <c r="B133" i="14"/>
  <c r="B135" i="15"/>
  <c r="B129" i="14"/>
  <c r="B131" i="15"/>
  <c r="B125" i="14"/>
  <c r="B126" i="15"/>
  <c r="B121" i="14"/>
  <c r="B122" i="15"/>
  <c r="B117" i="14"/>
  <c r="B118" i="15"/>
  <c r="B113" i="14"/>
  <c r="B114" i="15"/>
  <c r="B109" i="14"/>
  <c r="B110" i="15"/>
  <c r="B105" i="14"/>
  <c r="B106" i="15"/>
  <c r="B101" i="14"/>
  <c r="B101" i="15"/>
  <c r="B97" i="14"/>
  <c r="B97" i="15"/>
  <c r="B93" i="14"/>
  <c r="B93" i="15"/>
  <c r="B89" i="14"/>
  <c r="B89" i="15"/>
  <c r="B85" i="14"/>
  <c r="B85" i="15"/>
  <c r="B81" i="14"/>
  <c r="B82" i="15"/>
  <c r="B77" i="14"/>
  <c r="B78" i="15"/>
  <c r="B73" i="14"/>
  <c r="B74" i="15"/>
  <c r="B69" i="14"/>
  <c r="B70" i="15"/>
  <c r="B65" i="14"/>
  <c r="B66" i="15"/>
  <c r="B61" i="14"/>
  <c r="B62" i="15"/>
  <c r="B57" i="14"/>
  <c r="B58" i="15"/>
  <c r="B53" i="14"/>
  <c r="B54" i="15"/>
  <c r="B49" i="14"/>
  <c r="B49" i="15"/>
  <c r="B45" i="14"/>
  <c r="B45" i="15"/>
  <c r="B41" i="14"/>
  <c r="B41" i="15"/>
  <c r="B37" i="14"/>
  <c r="B37" i="15"/>
  <c r="B33" i="14"/>
  <c r="B33" i="15"/>
  <c r="B29" i="14"/>
  <c r="B29" i="15"/>
  <c r="B25" i="14"/>
  <c r="B25" i="15"/>
  <c r="B21" i="14"/>
  <c r="B21" i="15"/>
  <c r="B17" i="14"/>
  <c r="B17" i="15"/>
  <c r="B13" i="14"/>
  <c r="B13" i="15"/>
  <c r="B9" i="14"/>
  <c r="B9" i="15"/>
  <c r="B358" i="14"/>
  <c r="B363" i="15"/>
  <c r="B354" i="14"/>
  <c r="B359" i="15"/>
  <c r="B350" i="14"/>
  <c r="B355" i="15"/>
  <c r="B346" i="14"/>
  <c r="B351" i="15"/>
  <c r="B342" i="14"/>
  <c r="B347" i="15"/>
  <c r="B338" i="14"/>
  <c r="B343" i="15"/>
  <c r="B334" i="14"/>
  <c r="B339" i="15"/>
  <c r="B330" i="14"/>
  <c r="B335" i="15"/>
  <c r="B326" i="14"/>
  <c r="B331" i="15"/>
  <c r="B322" i="14"/>
  <c r="B327" i="15"/>
  <c r="B318" i="14"/>
  <c r="B323" i="15"/>
  <c r="B314" i="14"/>
  <c r="B319" i="15"/>
  <c r="B310" i="14"/>
  <c r="B315" i="15"/>
  <c r="B306" i="14"/>
  <c r="B311" i="15"/>
  <c r="B302" i="14"/>
  <c r="B307" i="15"/>
  <c r="B298" i="14"/>
  <c r="B303" i="15"/>
  <c r="B294" i="14"/>
  <c r="B299" i="15"/>
  <c r="B290" i="14"/>
  <c r="B295" i="15"/>
  <c r="B286" i="14"/>
  <c r="B291" i="15"/>
  <c r="B282" i="14"/>
  <c r="B287" i="15"/>
  <c r="B278" i="14"/>
  <c r="B283" i="15"/>
  <c r="B274" i="14"/>
  <c r="B280" i="15"/>
  <c r="B270" i="14"/>
  <c r="B276" i="15"/>
  <c r="B266" i="14"/>
  <c r="B272" i="15"/>
  <c r="B262" i="14"/>
  <c r="B268" i="15"/>
  <c r="B258" i="14"/>
  <c r="B264" i="15"/>
  <c r="B254" i="14"/>
  <c r="B260" i="15"/>
  <c r="B250" i="14"/>
  <c r="B256" i="15"/>
  <c r="B246" i="14"/>
  <c r="B252" i="15"/>
  <c r="B242" i="14"/>
  <c r="B248" i="15"/>
  <c r="B238" i="14"/>
  <c r="B244" i="15"/>
  <c r="B234" i="14"/>
  <c r="B240" i="15"/>
  <c r="B230" i="14"/>
  <c r="B236" i="15"/>
  <c r="B226" i="14"/>
  <c r="B232" i="15"/>
  <c r="B222" i="14"/>
  <c r="B227" i="15"/>
  <c r="B218" i="14"/>
  <c r="B223" i="15"/>
  <c r="B214" i="14"/>
  <c r="B219" i="15"/>
  <c r="B210" i="14"/>
  <c r="B215" i="15"/>
  <c r="B206" i="14"/>
  <c r="B211" i="15"/>
  <c r="B379" i="14"/>
  <c r="B386" i="15"/>
  <c r="B375" i="14"/>
  <c r="B382" i="15"/>
  <c r="B371" i="14"/>
  <c r="B378" i="15"/>
  <c r="B367" i="14"/>
  <c r="B374" i="15"/>
  <c r="B363" i="14"/>
  <c r="B370" i="15"/>
  <c r="B8" i="14"/>
  <c r="B8" i="15"/>
  <c r="B194" i="14"/>
  <c r="B199" i="15"/>
  <c r="B186" i="14"/>
  <c r="B191" i="15"/>
  <c r="B205" i="14"/>
  <c r="B210" i="15"/>
  <c r="B197" i="14"/>
  <c r="B202" i="15"/>
  <c r="B193" i="14"/>
  <c r="B198" i="15"/>
  <c r="B189" i="14"/>
  <c r="B194" i="15"/>
  <c r="B181" i="14"/>
  <c r="B186" i="15"/>
  <c r="B177" i="14"/>
  <c r="B182" i="15"/>
  <c r="B173" i="14"/>
  <c r="B178" i="15"/>
  <c r="B165" i="14"/>
  <c r="B169" i="15"/>
  <c r="B157" i="14"/>
  <c r="B161" i="15"/>
  <c r="B204" i="14"/>
  <c r="B209" i="15"/>
  <c r="B200" i="14"/>
  <c r="B205" i="15"/>
  <c r="B196" i="14"/>
  <c r="B201" i="15"/>
  <c r="B192" i="14"/>
  <c r="B197" i="15"/>
  <c r="B188" i="14"/>
  <c r="B193" i="15"/>
  <c r="B184" i="14"/>
  <c r="B189" i="15"/>
  <c r="B180" i="14"/>
  <c r="B185" i="15"/>
  <c r="B176" i="14"/>
  <c r="B181" i="15"/>
  <c r="B172" i="14"/>
  <c r="B177" i="15"/>
  <c r="B168" i="14"/>
  <c r="B172" i="15"/>
  <c r="B164" i="14"/>
  <c r="B168" i="15"/>
  <c r="B160" i="14"/>
  <c r="B164" i="15"/>
  <c r="B156" i="14"/>
  <c r="B160" i="15"/>
  <c r="B152" i="14"/>
  <c r="B156" i="15"/>
  <c r="B148" i="14"/>
  <c r="B152" i="15"/>
  <c r="B144" i="14"/>
  <c r="B147" i="15"/>
  <c r="B140" i="14"/>
  <c r="B143" i="15"/>
  <c r="B136" i="14"/>
  <c r="B138" i="15"/>
  <c r="B132" i="14"/>
  <c r="B134" i="15"/>
  <c r="B128" i="14"/>
  <c r="B129" i="15"/>
  <c r="B124" i="14"/>
  <c r="B125" i="15"/>
  <c r="B120" i="14"/>
  <c r="B121" i="15"/>
  <c r="B116" i="14"/>
  <c r="B117" i="15"/>
  <c r="B112" i="14"/>
  <c r="B113" i="15"/>
  <c r="B108" i="14"/>
  <c r="B109" i="15"/>
  <c r="B104" i="14"/>
  <c r="B105" i="15"/>
  <c r="B100" i="14"/>
  <c r="B99" i="15"/>
  <c r="B96" i="14"/>
  <c r="B96" i="15"/>
  <c r="B92" i="14"/>
  <c r="B92" i="15"/>
  <c r="B88" i="14"/>
  <c r="B88" i="15"/>
  <c r="B84" i="14"/>
  <c r="B84" i="15"/>
  <c r="B80" i="14"/>
  <c r="B81" i="15"/>
  <c r="B76" i="14"/>
  <c r="B77" i="15"/>
  <c r="B72" i="14"/>
  <c r="B73" i="15"/>
  <c r="B68" i="14"/>
  <c r="B69" i="15"/>
  <c r="B64" i="14"/>
  <c r="B65" i="15"/>
  <c r="B60" i="14"/>
  <c r="B61" i="15"/>
  <c r="B56" i="14"/>
  <c r="B57" i="15"/>
  <c r="B52" i="14"/>
  <c r="B53" i="15"/>
  <c r="B48" i="14"/>
  <c r="B48" i="15"/>
  <c r="B44" i="14"/>
  <c r="B44" i="15"/>
  <c r="B40" i="14"/>
  <c r="B40" i="15"/>
  <c r="B36" i="14"/>
  <c r="B36" i="15"/>
  <c r="B32" i="14"/>
  <c r="B32" i="15"/>
  <c r="B28" i="14"/>
  <c r="B28" i="15"/>
  <c r="B24" i="14"/>
  <c r="B24" i="15"/>
  <c r="B20" i="14"/>
  <c r="B20" i="15"/>
  <c r="B16" i="14"/>
  <c r="B16" i="15"/>
  <c r="B12" i="14"/>
  <c r="B12" i="15"/>
  <c r="B361" i="14"/>
  <c r="B368" i="15"/>
  <c r="B357" i="14"/>
  <c r="B362" i="15"/>
  <c r="B353" i="14"/>
  <c r="B358" i="15"/>
  <c r="B349" i="14"/>
  <c r="B354" i="15"/>
  <c r="B345" i="14"/>
  <c r="B350" i="15"/>
  <c r="B341" i="14"/>
  <c r="B346" i="15"/>
  <c r="B337" i="14"/>
  <c r="B342" i="15"/>
  <c r="B333" i="14"/>
  <c r="B338" i="15"/>
  <c r="B329" i="14"/>
  <c r="B334" i="15"/>
  <c r="B325" i="14"/>
  <c r="B330" i="15"/>
  <c r="B321" i="14"/>
  <c r="B326" i="15"/>
  <c r="B317" i="14"/>
  <c r="B322" i="15"/>
  <c r="B313" i="14"/>
  <c r="B318" i="15"/>
  <c r="B309" i="14"/>
  <c r="B314" i="15"/>
  <c r="B305" i="14"/>
  <c r="B310" i="15"/>
  <c r="B301" i="14"/>
  <c r="B306" i="15"/>
  <c r="B297" i="14"/>
  <c r="B302" i="15"/>
  <c r="B293" i="14"/>
  <c r="B298" i="15"/>
  <c r="B289" i="14"/>
  <c r="B294" i="15"/>
  <c r="B285" i="14"/>
  <c r="B290" i="15"/>
  <c r="B281" i="14"/>
  <c r="B286" i="15"/>
  <c r="B277" i="14"/>
  <c r="B130" i="15"/>
  <c r="B273" i="14"/>
  <c r="B279" i="15"/>
  <c r="B269" i="14"/>
  <c r="B275" i="15"/>
  <c r="B265" i="14"/>
  <c r="B271" i="15"/>
  <c r="B261" i="14"/>
  <c r="B267" i="15"/>
  <c r="B257" i="14"/>
  <c r="B263" i="15"/>
  <c r="B253" i="14"/>
  <c r="B259" i="15"/>
  <c r="B249" i="14"/>
  <c r="B255" i="15"/>
  <c r="B245" i="14"/>
  <c r="B251" i="15"/>
  <c r="B241" i="14"/>
  <c r="B247" i="15"/>
  <c r="B237" i="14"/>
  <c r="B243" i="15"/>
  <c r="B233" i="14"/>
  <c r="B239" i="15"/>
  <c r="B229" i="14"/>
  <c r="B235" i="15"/>
  <c r="B225" i="14"/>
  <c r="B230" i="15"/>
  <c r="B221" i="14"/>
  <c r="B226" i="15"/>
  <c r="B217" i="14"/>
  <c r="B222" i="15"/>
  <c r="B213" i="14"/>
  <c r="B218" i="15"/>
  <c r="B209" i="14"/>
  <c r="B214" i="15"/>
  <c r="B382" i="14"/>
  <c r="B366" i="15"/>
  <c r="B378" i="14"/>
  <c r="B385" i="15"/>
  <c r="B374" i="14"/>
  <c r="B381" i="15"/>
  <c r="B370" i="14"/>
  <c r="B377" i="15"/>
  <c r="B366" i="14"/>
  <c r="B373" i="15"/>
  <c r="B362" i="14"/>
  <c r="B369" i="15"/>
  <c r="AA203" i="6"/>
  <c r="Z203" i="6"/>
  <c r="Y203" i="6"/>
  <c r="AA199" i="6"/>
  <c r="Z199" i="6"/>
  <c r="Y199" i="6"/>
  <c r="AA195" i="6"/>
  <c r="Z195" i="6"/>
  <c r="Y195" i="6"/>
  <c r="AA191" i="6"/>
  <c r="Z191" i="6"/>
  <c r="Y191" i="6"/>
  <c r="AA187" i="6"/>
  <c r="Z187" i="6"/>
  <c r="Y187" i="6"/>
  <c r="AA183" i="6"/>
  <c r="Z183" i="6"/>
  <c r="Y183" i="6"/>
  <c r="AA179" i="6"/>
  <c r="Z179" i="6"/>
  <c r="Y179" i="6"/>
  <c r="AA175" i="6"/>
  <c r="Z175" i="6"/>
  <c r="Y175" i="6"/>
  <c r="AA171" i="6"/>
  <c r="Z171" i="6"/>
  <c r="Y171" i="6"/>
  <c r="AA167" i="6"/>
  <c r="Z167" i="6"/>
  <c r="Y167" i="6"/>
  <c r="AA163" i="6"/>
  <c r="Z163" i="6"/>
  <c r="Y163" i="6"/>
  <c r="AA159" i="6"/>
  <c r="Z159" i="6"/>
  <c r="Y159" i="6"/>
  <c r="AA155" i="6"/>
  <c r="Z155" i="6"/>
  <c r="Y155" i="6"/>
  <c r="AA151" i="6"/>
  <c r="Z151" i="6"/>
  <c r="Y151" i="6"/>
  <c r="AA147" i="6"/>
  <c r="Z147" i="6"/>
  <c r="Y147" i="6"/>
  <c r="AA143" i="6"/>
  <c r="Z143" i="6"/>
  <c r="Y143" i="6"/>
  <c r="AA139" i="6"/>
  <c r="Z139" i="6"/>
  <c r="Y139" i="6"/>
  <c r="AA135" i="6"/>
  <c r="Z135" i="6"/>
  <c r="Y135" i="6"/>
  <c r="AA131" i="6"/>
  <c r="Z131" i="6"/>
  <c r="Y131" i="6"/>
  <c r="AA127" i="6"/>
  <c r="Z127" i="6"/>
  <c r="Y127" i="6"/>
  <c r="AA123" i="6"/>
  <c r="Z123" i="6"/>
  <c r="Y123" i="6"/>
  <c r="AA119" i="6"/>
  <c r="Z119" i="6"/>
  <c r="Y119" i="6"/>
  <c r="AA115" i="6"/>
  <c r="Z115" i="6"/>
  <c r="Y115" i="6"/>
  <c r="AA111" i="6"/>
  <c r="Z111" i="6"/>
  <c r="Y111" i="6"/>
  <c r="AA107" i="6"/>
  <c r="Z107" i="6"/>
  <c r="Y107" i="6"/>
  <c r="AA103" i="6"/>
  <c r="Z103" i="6"/>
  <c r="Y103" i="6"/>
  <c r="AA99" i="6"/>
  <c r="Z99" i="6"/>
  <c r="Y99" i="6"/>
  <c r="AA95" i="6"/>
  <c r="Z95" i="6"/>
  <c r="Y95" i="6"/>
  <c r="AA91" i="6"/>
  <c r="Z91" i="6"/>
  <c r="Y91" i="6"/>
  <c r="AA87" i="6"/>
  <c r="Z87" i="6"/>
  <c r="Y87" i="6"/>
  <c r="AA83" i="6"/>
  <c r="Z83" i="6"/>
  <c r="Y83" i="6"/>
  <c r="AA79" i="6"/>
  <c r="Z79" i="6"/>
  <c r="Y79" i="6"/>
  <c r="AA75" i="6"/>
  <c r="Z75" i="6"/>
  <c r="Y75" i="6"/>
  <c r="AA71" i="6"/>
  <c r="Z71" i="6"/>
  <c r="Y71" i="6"/>
  <c r="AA67" i="6"/>
  <c r="Z67" i="6"/>
  <c r="Y67" i="6"/>
  <c r="AA63" i="6"/>
  <c r="Z63" i="6"/>
  <c r="Y63" i="6"/>
  <c r="AA59" i="6"/>
  <c r="Z59" i="6"/>
  <c r="Y59" i="6"/>
  <c r="AA55" i="6"/>
  <c r="Z55" i="6"/>
  <c r="Y55" i="6"/>
  <c r="AA51" i="6"/>
  <c r="Z51" i="6"/>
  <c r="Y51" i="6"/>
  <c r="AA47" i="6"/>
  <c r="Z47" i="6"/>
  <c r="Y47" i="6"/>
  <c r="AA43" i="6"/>
  <c r="Z43" i="6"/>
  <c r="Y43" i="6"/>
  <c r="AA39" i="6"/>
  <c r="Z39" i="6"/>
  <c r="Y39" i="6"/>
  <c r="AA35" i="6"/>
  <c r="Z35" i="6"/>
  <c r="Y35" i="6"/>
  <c r="AA31" i="6"/>
  <c r="Z31" i="6"/>
  <c r="Y31" i="6"/>
  <c r="AA27" i="6"/>
  <c r="Z27" i="6"/>
  <c r="Y27" i="6"/>
  <c r="AA23" i="6"/>
  <c r="Z23" i="6"/>
  <c r="Y23" i="6"/>
  <c r="AA19" i="6"/>
  <c r="Z19" i="6"/>
  <c r="Y19" i="6"/>
  <c r="AA15" i="6"/>
  <c r="Z15" i="6"/>
  <c r="Y15" i="6"/>
  <c r="AA11" i="6"/>
  <c r="Z11" i="6"/>
  <c r="Y11" i="6"/>
  <c r="H360" i="6"/>
  <c r="AA360" i="6"/>
  <c r="Z360" i="6"/>
  <c r="Y360" i="6"/>
  <c r="AA356" i="6"/>
  <c r="Z356" i="6"/>
  <c r="Y356" i="6"/>
  <c r="H352" i="6"/>
  <c r="AA352" i="6"/>
  <c r="Z352" i="6"/>
  <c r="Y352" i="6"/>
  <c r="AA348" i="6"/>
  <c r="Z348" i="6"/>
  <c r="Y348" i="6"/>
  <c r="H344" i="6"/>
  <c r="AA344" i="6"/>
  <c r="Z344" i="6"/>
  <c r="Y344" i="6"/>
  <c r="AA340" i="6"/>
  <c r="Z340" i="6"/>
  <c r="Y340" i="6"/>
  <c r="H336" i="6"/>
  <c r="AA336" i="6"/>
  <c r="Z336" i="6"/>
  <c r="Y336" i="6"/>
  <c r="AA332" i="6"/>
  <c r="Z332" i="6"/>
  <c r="Y332" i="6"/>
  <c r="AA328" i="6"/>
  <c r="Z328" i="6"/>
  <c r="Y328" i="6"/>
  <c r="AA324" i="6"/>
  <c r="Z324" i="6"/>
  <c r="Y324" i="6"/>
  <c r="H320" i="6"/>
  <c r="AA320" i="6"/>
  <c r="Z320" i="6"/>
  <c r="Y320" i="6"/>
  <c r="AA316" i="6"/>
  <c r="Z316" i="6"/>
  <c r="Y316" i="6"/>
  <c r="H312" i="6"/>
  <c r="AA312" i="6"/>
  <c r="Z312" i="6"/>
  <c r="Y312" i="6"/>
  <c r="AA308" i="6"/>
  <c r="Z308" i="6"/>
  <c r="Y308" i="6"/>
  <c r="H304" i="6"/>
  <c r="AA304" i="6"/>
  <c r="Z304" i="6"/>
  <c r="Y304" i="6"/>
  <c r="AA300" i="6"/>
  <c r="Z300" i="6"/>
  <c r="Y300" i="6"/>
  <c r="AA296" i="6"/>
  <c r="Z296" i="6"/>
  <c r="Y296" i="6"/>
  <c r="AA292" i="6"/>
  <c r="Z292" i="6"/>
  <c r="Y292" i="6"/>
  <c r="H288" i="6"/>
  <c r="AA288" i="6"/>
  <c r="Z288" i="6"/>
  <c r="Y288" i="6"/>
  <c r="AA284" i="6"/>
  <c r="Z284" i="6"/>
  <c r="Y284" i="6"/>
  <c r="H280" i="6"/>
  <c r="AA280" i="6"/>
  <c r="Z280" i="6"/>
  <c r="Y280" i="6"/>
  <c r="AA276" i="6"/>
  <c r="Z276" i="6"/>
  <c r="Y276" i="6"/>
  <c r="H272" i="6"/>
  <c r="AA272" i="6"/>
  <c r="Z272" i="6"/>
  <c r="Y272" i="6"/>
  <c r="AA268" i="6"/>
  <c r="Z268" i="6"/>
  <c r="Y268" i="6"/>
  <c r="H264" i="6"/>
  <c r="AA264" i="6"/>
  <c r="Z264" i="6"/>
  <c r="Y264" i="6"/>
  <c r="AA260" i="6"/>
  <c r="Z260" i="6"/>
  <c r="Y260" i="6"/>
  <c r="H256" i="6"/>
  <c r="AA256" i="6"/>
  <c r="Z256" i="6"/>
  <c r="Y256" i="6"/>
  <c r="AA252" i="6"/>
  <c r="Z252" i="6"/>
  <c r="Y252" i="6"/>
  <c r="H248" i="6"/>
  <c r="AA248" i="6"/>
  <c r="Z248" i="6"/>
  <c r="Y248" i="6"/>
  <c r="AA244" i="6"/>
  <c r="Z244" i="6"/>
  <c r="Y244" i="6"/>
  <c r="H240" i="6"/>
  <c r="AA240" i="6"/>
  <c r="Z240" i="6"/>
  <c r="Y240" i="6"/>
  <c r="AA236" i="6"/>
  <c r="Z236" i="6"/>
  <c r="Y236" i="6"/>
  <c r="H232" i="6"/>
  <c r="AA232" i="6"/>
  <c r="Z232" i="6"/>
  <c r="Y232" i="6"/>
  <c r="AA228" i="6"/>
  <c r="Z228" i="6"/>
  <c r="Y228" i="6"/>
  <c r="H224" i="6"/>
  <c r="AA224" i="6"/>
  <c r="Z224" i="6"/>
  <c r="Y224" i="6"/>
  <c r="AA220" i="6"/>
  <c r="Z220" i="6"/>
  <c r="Y220" i="6"/>
  <c r="H216" i="6"/>
  <c r="AA216" i="6"/>
  <c r="Z216" i="6"/>
  <c r="Y216" i="6"/>
  <c r="AA212" i="6"/>
  <c r="Z212" i="6"/>
  <c r="Y212" i="6"/>
  <c r="H208" i="6"/>
  <c r="AA208" i="6"/>
  <c r="Z208" i="6"/>
  <c r="Y208" i="6"/>
  <c r="AA381" i="6"/>
  <c r="Z381" i="6"/>
  <c r="Y381" i="6"/>
  <c r="AA377" i="6"/>
  <c r="Z377" i="6"/>
  <c r="Y377" i="6"/>
  <c r="AA373" i="6"/>
  <c r="Z373" i="6"/>
  <c r="Y373" i="6"/>
  <c r="AA369" i="6"/>
  <c r="Z369" i="6"/>
  <c r="Y369" i="6"/>
  <c r="AA365" i="6"/>
  <c r="Z365" i="6"/>
  <c r="Y365" i="6"/>
  <c r="H328" i="6"/>
  <c r="AA202" i="6"/>
  <c r="Z202" i="6"/>
  <c r="Y202" i="6"/>
  <c r="AA194" i="6"/>
  <c r="Z194" i="6"/>
  <c r="Y194" i="6"/>
  <c r="AA190" i="6"/>
  <c r="Z190" i="6"/>
  <c r="Y190" i="6"/>
  <c r="AA186" i="6"/>
  <c r="Z186" i="6"/>
  <c r="Y186" i="6"/>
  <c r="AA182" i="6"/>
  <c r="Z182" i="6"/>
  <c r="Y182" i="6"/>
  <c r="AA178" i="6"/>
  <c r="Z178" i="6"/>
  <c r="Y178" i="6"/>
  <c r="AA174" i="6"/>
  <c r="Z174" i="6"/>
  <c r="Y174" i="6"/>
  <c r="AA170" i="6"/>
  <c r="Z170" i="6"/>
  <c r="Y170" i="6"/>
  <c r="AA166" i="6"/>
  <c r="Z166" i="6"/>
  <c r="Y166" i="6"/>
  <c r="AA162" i="6"/>
  <c r="Z162" i="6"/>
  <c r="Y162" i="6"/>
  <c r="AA158" i="6"/>
  <c r="Z158" i="6"/>
  <c r="Y158" i="6"/>
  <c r="AA154" i="6"/>
  <c r="Z154" i="6"/>
  <c r="Y154" i="6"/>
  <c r="AA150" i="6"/>
  <c r="Z150" i="6"/>
  <c r="Y150" i="6"/>
  <c r="AA146" i="6"/>
  <c r="Z146" i="6"/>
  <c r="Y146" i="6"/>
  <c r="AA142" i="6"/>
  <c r="Z142" i="6"/>
  <c r="Y142" i="6"/>
  <c r="AA138" i="6"/>
  <c r="Z138" i="6"/>
  <c r="Y138" i="6"/>
  <c r="AA134" i="6"/>
  <c r="Z134" i="6"/>
  <c r="Y134" i="6"/>
  <c r="AA130" i="6"/>
  <c r="Z130" i="6"/>
  <c r="Y130" i="6"/>
  <c r="AA126" i="6"/>
  <c r="Z126" i="6"/>
  <c r="Y126" i="6"/>
  <c r="AA122" i="6"/>
  <c r="Z122" i="6"/>
  <c r="Y122" i="6"/>
  <c r="AA118" i="6"/>
  <c r="Z118" i="6"/>
  <c r="Y118" i="6"/>
  <c r="AA114" i="6"/>
  <c r="Z114" i="6"/>
  <c r="Y114" i="6"/>
  <c r="AA110" i="6"/>
  <c r="Z110" i="6"/>
  <c r="Y110" i="6"/>
  <c r="AA106" i="6"/>
  <c r="Z106" i="6"/>
  <c r="Y106" i="6"/>
  <c r="AA102" i="6"/>
  <c r="Z102" i="6"/>
  <c r="Y102" i="6"/>
  <c r="AA98" i="6"/>
  <c r="Z98" i="6"/>
  <c r="Y98" i="6"/>
  <c r="AA94" i="6"/>
  <c r="Z94" i="6"/>
  <c r="Y94" i="6"/>
  <c r="AA90" i="6"/>
  <c r="Z90" i="6"/>
  <c r="Y90" i="6"/>
  <c r="AA86" i="6"/>
  <c r="Z86" i="6"/>
  <c r="Y86" i="6"/>
  <c r="AA82" i="6"/>
  <c r="Z82" i="6"/>
  <c r="Y82" i="6"/>
  <c r="AA78" i="6"/>
  <c r="Z78" i="6"/>
  <c r="Y78" i="6"/>
  <c r="AA74" i="6"/>
  <c r="Z74" i="6"/>
  <c r="Y74" i="6"/>
  <c r="AA70" i="6"/>
  <c r="Z70" i="6"/>
  <c r="Y70" i="6"/>
  <c r="AA66" i="6"/>
  <c r="Z66" i="6"/>
  <c r="Y66" i="6"/>
  <c r="AA62" i="6"/>
  <c r="Z62" i="6"/>
  <c r="Y62" i="6"/>
  <c r="AA58" i="6"/>
  <c r="Z58" i="6"/>
  <c r="Y58" i="6"/>
  <c r="AA54" i="6"/>
  <c r="Z54" i="6"/>
  <c r="Y54" i="6"/>
  <c r="AA50" i="6"/>
  <c r="Z50" i="6"/>
  <c r="Y50" i="6"/>
  <c r="AA46" i="6"/>
  <c r="Z46" i="6"/>
  <c r="Y46" i="6"/>
  <c r="AA42" i="6"/>
  <c r="Z42" i="6"/>
  <c r="Y42" i="6"/>
  <c r="AA38" i="6"/>
  <c r="Z38" i="6"/>
  <c r="Y38" i="6"/>
  <c r="AA34" i="6"/>
  <c r="Z34" i="6"/>
  <c r="Y34" i="6"/>
  <c r="AA30" i="6"/>
  <c r="Z30" i="6"/>
  <c r="Y30" i="6"/>
  <c r="AA26" i="6"/>
  <c r="Z26" i="6"/>
  <c r="Y26" i="6"/>
  <c r="AA22" i="6"/>
  <c r="Z22" i="6"/>
  <c r="Y22" i="6"/>
  <c r="AA18" i="6"/>
  <c r="Z18" i="6"/>
  <c r="Y18" i="6"/>
  <c r="AA14" i="6"/>
  <c r="Z14" i="6"/>
  <c r="Y14" i="6"/>
  <c r="AA10" i="6"/>
  <c r="Z10" i="6"/>
  <c r="Y10" i="6"/>
  <c r="AA359" i="6"/>
  <c r="Z359" i="6"/>
  <c r="Y359" i="6"/>
  <c r="AA355" i="6"/>
  <c r="Z355" i="6"/>
  <c r="Y355" i="6"/>
  <c r="AA351" i="6"/>
  <c r="Z351" i="6"/>
  <c r="Y351" i="6"/>
  <c r="AA347" i="6"/>
  <c r="Z347" i="6"/>
  <c r="Y347" i="6"/>
  <c r="AA343" i="6"/>
  <c r="Z343" i="6"/>
  <c r="Y343" i="6"/>
  <c r="AA339" i="6"/>
  <c r="Z339" i="6"/>
  <c r="Y339" i="6"/>
  <c r="AA335" i="6"/>
  <c r="Z335" i="6"/>
  <c r="Y335" i="6"/>
  <c r="AA331" i="6"/>
  <c r="Z331" i="6"/>
  <c r="Y331" i="6"/>
  <c r="AA327" i="6"/>
  <c r="Z327" i="6"/>
  <c r="Y327" i="6"/>
  <c r="AA323" i="6"/>
  <c r="Z323" i="6"/>
  <c r="Y323" i="6"/>
  <c r="AA319" i="6"/>
  <c r="Z319" i="6"/>
  <c r="Y319" i="6"/>
  <c r="AA315" i="6"/>
  <c r="Z315" i="6"/>
  <c r="Y315" i="6"/>
  <c r="AA311" i="6"/>
  <c r="Z311" i="6"/>
  <c r="Y311" i="6"/>
  <c r="AA307" i="6"/>
  <c r="Z307" i="6"/>
  <c r="Y307" i="6"/>
  <c r="AA303" i="6"/>
  <c r="Z303" i="6"/>
  <c r="Y303" i="6"/>
  <c r="AA299" i="6"/>
  <c r="Z299" i="6"/>
  <c r="Y299" i="6"/>
  <c r="AA295" i="6"/>
  <c r="Z295" i="6"/>
  <c r="Y295" i="6"/>
  <c r="AA291" i="6"/>
  <c r="Z291" i="6"/>
  <c r="Y291" i="6"/>
  <c r="AA287" i="6"/>
  <c r="Z287" i="6"/>
  <c r="Y287" i="6"/>
  <c r="AA283" i="6"/>
  <c r="Z283" i="6"/>
  <c r="Y283" i="6"/>
  <c r="AA279" i="6"/>
  <c r="Z279" i="6"/>
  <c r="Y279" i="6"/>
  <c r="AA275" i="6"/>
  <c r="Z275" i="6"/>
  <c r="Y275" i="6"/>
  <c r="AA271" i="6"/>
  <c r="Z271" i="6"/>
  <c r="Y271" i="6"/>
  <c r="AA267" i="6"/>
  <c r="Z267" i="6"/>
  <c r="Y267" i="6"/>
  <c r="AA263" i="6"/>
  <c r="Z263" i="6"/>
  <c r="Y263" i="6"/>
  <c r="AA259" i="6"/>
  <c r="Z259" i="6"/>
  <c r="Y259" i="6"/>
  <c r="AA255" i="6"/>
  <c r="Z255" i="6"/>
  <c r="Y255" i="6"/>
  <c r="AA251" i="6"/>
  <c r="Z251" i="6"/>
  <c r="Y251" i="6"/>
  <c r="AA247" i="6"/>
  <c r="Z247" i="6"/>
  <c r="Y247" i="6"/>
  <c r="AA243" i="6"/>
  <c r="Z243" i="6"/>
  <c r="Y243" i="6"/>
  <c r="AA239" i="6"/>
  <c r="Z239" i="6"/>
  <c r="Y239" i="6"/>
  <c r="AA235" i="6"/>
  <c r="Z235" i="6"/>
  <c r="Y235" i="6"/>
  <c r="AA231" i="6"/>
  <c r="Z231" i="6"/>
  <c r="Y231" i="6"/>
  <c r="AA227" i="6"/>
  <c r="Z227" i="6"/>
  <c r="Y227" i="6"/>
  <c r="AA223" i="6"/>
  <c r="Z223" i="6"/>
  <c r="Y223" i="6"/>
  <c r="AA219" i="6"/>
  <c r="Z219" i="6"/>
  <c r="Y219" i="6"/>
  <c r="AA215" i="6"/>
  <c r="Z215" i="6"/>
  <c r="Y215" i="6"/>
  <c r="AA211" i="6"/>
  <c r="Z211" i="6"/>
  <c r="Y211" i="6"/>
  <c r="AA207" i="6"/>
  <c r="Z207" i="6"/>
  <c r="Y207" i="6"/>
  <c r="AA380" i="6"/>
  <c r="Z380" i="6"/>
  <c r="Y380" i="6"/>
  <c r="AA376" i="6"/>
  <c r="Z376" i="6"/>
  <c r="Y376" i="6"/>
  <c r="AA372" i="6"/>
  <c r="Z372" i="6"/>
  <c r="Y372" i="6"/>
  <c r="AA368" i="6"/>
  <c r="Z368" i="6"/>
  <c r="Y368" i="6"/>
  <c r="AA364" i="6"/>
  <c r="Z364" i="6"/>
  <c r="Y364" i="6"/>
  <c r="H296" i="6"/>
  <c r="Z8" i="6"/>
  <c r="Y8" i="6"/>
  <c r="AA8" i="6"/>
  <c r="AA205" i="6"/>
  <c r="Z205" i="6"/>
  <c r="Y205" i="6"/>
  <c r="AA197" i="6"/>
  <c r="Z197" i="6"/>
  <c r="Y197" i="6"/>
  <c r="AA189" i="6"/>
  <c r="Z189" i="6"/>
  <c r="Y189" i="6"/>
  <c r="AA185" i="6"/>
  <c r="Z185" i="6"/>
  <c r="Y185" i="6"/>
  <c r="AA181" i="6"/>
  <c r="Z181" i="6"/>
  <c r="Y181" i="6"/>
  <c r="AA177" i="6"/>
  <c r="Z177" i="6"/>
  <c r="Y177" i="6"/>
  <c r="AA173" i="6"/>
  <c r="Z173" i="6"/>
  <c r="Y173" i="6"/>
  <c r="AA169" i="6"/>
  <c r="Z169" i="6"/>
  <c r="Y169" i="6"/>
  <c r="AA165" i="6"/>
  <c r="Z165" i="6"/>
  <c r="Y165" i="6"/>
  <c r="AA161" i="6"/>
  <c r="Z161" i="6"/>
  <c r="Y161" i="6"/>
  <c r="AA157" i="6"/>
  <c r="Z157" i="6"/>
  <c r="Y157" i="6"/>
  <c r="AA153" i="6"/>
  <c r="Z153" i="6"/>
  <c r="Y153" i="6"/>
  <c r="AA149" i="6"/>
  <c r="Z149" i="6"/>
  <c r="Y149" i="6"/>
  <c r="AA145" i="6"/>
  <c r="Z145" i="6"/>
  <c r="Y145" i="6"/>
  <c r="AA141" i="6"/>
  <c r="Z141" i="6"/>
  <c r="Y141" i="6"/>
  <c r="AA137" i="6"/>
  <c r="Z137" i="6"/>
  <c r="Y137" i="6"/>
  <c r="AA133" i="6"/>
  <c r="Z133" i="6"/>
  <c r="Y133" i="6"/>
  <c r="AA129" i="6"/>
  <c r="Z129" i="6"/>
  <c r="Y129" i="6"/>
  <c r="AA125" i="6"/>
  <c r="Z125" i="6"/>
  <c r="Y125" i="6"/>
  <c r="AA121" i="6"/>
  <c r="Z121" i="6"/>
  <c r="Y121" i="6"/>
  <c r="AA117" i="6"/>
  <c r="Z117" i="6"/>
  <c r="Y117" i="6"/>
  <c r="AA113" i="6"/>
  <c r="Z113" i="6"/>
  <c r="Y113" i="6"/>
  <c r="AA109" i="6"/>
  <c r="Z109" i="6"/>
  <c r="Y109" i="6"/>
  <c r="AA105" i="6"/>
  <c r="Z105" i="6"/>
  <c r="Y105" i="6"/>
  <c r="AA101" i="6"/>
  <c r="Z101" i="6"/>
  <c r="Y101" i="6"/>
  <c r="AA97" i="6"/>
  <c r="Z97" i="6"/>
  <c r="Y97" i="6"/>
  <c r="AA93" i="6"/>
  <c r="Z93" i="6"/>
  <c r="Y93" i="6"/>
  <c r="AA89" i="6"/>
  <c r="Z89" i="6"/>
  <c r="Y89" i="6"/>
  <c r="AA85" i="6"/>
  <c r="Z85" i="6"/>
  <c r="Y85" i="6"/>
  <c r="AA81" i="6"/>
  <c r="Z81" i="6"/>
  <c r="Y81" i="6"/>
  <c r="AA77" i="6"/>
  <c r="Z77" i="6"/>
  <c r="Y77" i="6"/>
  <c r="AA69" i="6"/>
  <c r="Z69" i="6"/>
  <c r="Y69" i="6"/>
  <c r="AA65" i="6"/>
  <c r="Z65" i="6"/>
  <c r="Y65" i="6"/>
  <c r="AA61" i="6"/>
  <c r="Z61" i="6"/>
  <c r="Y61" i="6"/>
  <c r="AA57" i="6"/>
  <c r="Z57" i="6"/>
  <c r="Y57" i="6"/>
  <c r="AA53" i="6"/>
  <c r="Z53" i="6"/>
  <c r="Y53" i="6"/>
  <c r="AA49" i="6"/>
  <c r="Z49" i="6"/>
  <c r="Y49" i="6"/>
  <c r="AA45" i="6"/>
  <c r="Z45" i="6"/>
  <c r="Y45" i="6"/>
  <c r="AA41" i="6"/>
  <c r="Z41" i="6"/>
  <c r="Y41" i="6"/>
  <c r="AA37" i="6"/>
  <c r="Z37" i="6"/>
  <c r="Y37" i="6"/>
  <c r="AA33" i="6"/>
  <c r="Z33" i="6"/>
  <c r="Y33" i="6"/>
  <c r="AA29" i="6"/>
  <c r="Z29" i="6"/>
  <c r="Y29" i="6"/>
  <c r="AA25" i="6"/>
  <c r="Z25" i="6"/>
  <c r="Y25" i="6"/>
  <c r="AA21" i="6"/>
  <c r="Z21" i="6"/>
  <c r="Y21" i="6"/>
  <c r="AA17" i="6"/>
  <c r="Z17" i="6"/>
  <c r="Y17" i="6"/>
  <c r="AA13" i="6"/>
  <c r="Z13" i="6"/>
  <c r="Y13" i="6"/>
  <c r="Z9" i="6"/>
  <c r="Y9" i="6"/>
  <c r="AA9" i="6"/>
  <c r="E358" i="6"/>
  <c r="AA358" i="6"/>
  <c r="Z358" i="6"/>
  <c r="Y358" i="6"/>
  <c r="AA354" i="6"/>
  <c r="Z354" i="6"/>
  <c r="Y354" i="6"/>
  <c r="E350" i="6"/>
  <c r="AA350" i="6"/>
  <c r="Z350" i="6"/>
  <c r="Y350" i="6"/>
  <c r="AA346" i="6"/>
  <c r="Z346" i="6"/>
  <c r="Y346" i="6"/>
  <c r="E342" i="6"/>
  <c r="AA342" i="6"/>
  <c r="Z342" i="6"/>
  <c r="Y342" i="6"/>
  <c r="AA338" i="6"/>
  <c r="Z338" i="6"/>
  <c r="Y338" i="6"/>
  <c r="E334" i="6"/>
  <c r="AA334" i="6"/>
  <c r="Z334" i="6"/>
  <c r="Y334" i="6"/>
  <c r="AA330" i="6"/>
  <c r="Z330" i="6"/>
  <c r="Y330" i="6"/>
  <c r="E326" i="6"/>
  <c r="AA326" i="6"/>
  <c r="Z326" i="6"/>
  <c r="Y326" i="6"/>
  <c r="AA322" i="6"/>
  <c r="Z322" i="6"/>
  <c r="Y322" i="6"/>
  <c r="E318" i="6"/>
  <c r="AA318" i="6"/>
  <c r="Z318" i="6"/>
  <c r="Y318" i="6"/>
  <c r="AA314" i="6"/>
  <c r="Z314" i="6"/>
  <c r="Y314" i="6"/>
  <c r="E310" i="6"/>
  <c r="AA310" i="6"/>
  <c r="Z310" i="6"/>
  <c r="Y310" i="6"/>
  <c r="AA306" i="6"/>
  <c r="Z306" i="6"/>
  <c r="Y306" i="6"/>
  <c r="E302" i="6"/>
  <c r="AA302" i="6"/>
  <c r="Z302" i="6"/>
  <c r="Y302" i="6"/>
  <c r="AA298" i="6"/>
  <c r="Z298" i="6"/>
  <c r="Y298" i="6"/>
  <c r="E294" i="6"/>
  <c r="AA294" i="6"/>
  <c r="Z294" i="6"/>
  <c r="Y294" i="6"/>
  <c r="AA290" i="6"/>
  <c r="Z290" i="6"/>
  <c r="Y290" i="6"/>
  <c r="E286" i="6"/>
  <c r="AA286" i="6"/>
  <c r="Z286" i="6"/>
  <c r="Y286" i="6"/>
  <c r="AA282" i="6"/>
  <c r="Z282" i="6"/>
  <c r="Y282" i="6"/>
  <c r="E278" i="6"/>
  <c r="AA278" i="6"/>
  <c r="Z278" i="6"/>
  <c r="Y278" i="6"/>
  <c r="AA274" i="6"/>
  <c r="Z274" i="6"/>
  <c r="Y274" i="6"/>
  <c r="E270" i="6"/>
  <c r="AA270" i="6"/>
  <c r="Z270" i="6"/>
  <c r="Y270" i="6"/>
  <c r="AA266" i="6"/>
  <c r="Z266" i="6"/>
  <c r="Y266" i="6"/>
  <c r="E262" i="6"/>
  <c r="AA262" i="6"/>
  <c r="Z262" i="6"/>
  <c r="Y262" i="6"/>
  <c r="AA258" i="6"/>
  <c r="Z258" i="6"/>
  <c r="Y258" i="6"/>
  <c r="E254" i="6"/>
  <c r="AA254" i="6"/>
  <c r="Z254" i="6"/>
  <c r="Y254" i="6"/>
  <c r="AA250" i="6"/>
  <c r="Z250" i="6"/>
  <c r="Y250" i="6"/>
  <c r="E246" i="6"/>
  <c r="AA246" i="6"/>
  <c r="Z246" i="6"/>
  <c r="Y246" i="6"/>
  <c r="AA242" i="6"/>
  <c r="Z242" i="6"/>
  <c r="Y242" i="6"/>
  <c r="E238" i="6"/>
  <c r="AA238" i="6"/>
  <c r="Z238" i="6"/>
  <c r="Y238" i="6"/>
  <c r="AA234" i="6"/>
  <c r="Z234" i="6"/>
  <c r="Y234" i="6"/>
  <c r="E230" i="6"/>
  <c r="AA230" i="6"/>
  <c r="Z230" i="6"/>
  <c r="Y230" i="6"/>
  <c r="AA226" i="6"/>
  <c r="Z226" i="6"/>
  <c r="Y226" i="6"/>
  <c r="E222" i="6"/>
  <c r="AA222" i="6"/>
  <c r="Z222" i="6"/>
  <c r="Y222" i="6"/>
  <c r="AA218" i="6"/>
  <c r="Z218" i="6"/>
  <c r="Y218" i="6"/>
  <c r="E214" i="6"/>
  <c r="AA214" i="6"/>
  <c r="Z214" i="6"/>
  <c r="Y214" i="6"/>
  <c r="AA210" i="6"/>
  <c r="Z210" i="6"/>
  <c r="Y210" i="6"/>
  <c r="E206" i="6"/>
  <c r="AA206" i="6"/>
  <c r="Z206" i="6"/>
  <c r="Y206" i="6"/>
  <c r="F379" i="6"/>
  <c r="AA379" i="6"/>
  <c r="Z379" i="6"/>
  <c r="Y379" i="6"/>
  <c r="F375" i="6"/>
  <c r="AA375" i="6"/>
  <c r="Z375" i="6"/>
  <c r="Y375" i="6"/>
  <c r="F371" i="6"/>
  <c r="AA371" i="6"/>
  <c r="Z371" i="6"/>
  <c r="Y371" i="6"/>
  <c r="F367" i="6"/>
  <c r="AA367" i="6"/>
  <c r="Z367" i="6"/>
  <c r="Y367" i="6"/>
  <c r="F363" i="6"/>
  <c r="AA363" i="6"/>
  <c r="Z363" i="6"/>
  <c r="Y363" i="6"/>
  <c r="AA198" i="6"/>
  <c r="Z198" i="6"/>
  <c r="Y198" i="6"/>
  <c r="AA201" i="6"/>
  <c r="Z201" i="6"/>
  <c r="Y201" i="6"/>
  <c r="AA193" i="6"/>
  <c r="Z193" i="6"/>
  <c r="Y193" i="6"/>
  <c r="AA204" i="6"/>
  <c r="Z204" i="6"/>
  <c r="Y204" i="6"/>
  <c r="H200" i="6"/>
  <c r="AA200" i="6"/>
  <c r="Z200" i="6"/>
  <c r="Y200" i="6"/>
  <c r="H196" i="6"/>
  <c r="AA196" i="6"/>
  <c r="Z196" i="6"/>
  <c r="Y196" i="6"/>
  <c r="AA192" i="6"/>
  <c r="Z192" i="6"/>
  <c r="Y192" i="6"/>
  <c r="AA188" i="6"/>
  <c r="Z188" i="6"/>
  <c r="Y188" i="6"/>
  <c r="AA184" i="6"/>
  <c r="Z184" i="6"/>
  <c r="Y184" i="6"/>
  <c r="AA180" i="6"/>
  <c r="Z180" i="6"/>
  <c r="Y180" i="6"/>
  <c r="H176" i="6"/>
  <c r="AA176" i="6"/>
  <c r="Z176" i="6"/>
  <c r="Y176" i="6"/>
  <c r="H172" i="6"/>
  <c r="AA172" i="6"/>
  <c r="Z172" i="6"/>
  <c r="Y172" i="6"/>
  <c r="AA168" i="6"/>
  <c r="Z168" i="6"/>
  <c r="Y168" i="6"/>
  <c r="H164" i="6"/>
  <c r="AA164" i="6"/>
  <c r="Z164" i="6"/>
  <c r="Y164" i="6"/>
  <c r="AA160" i="6"/>
  <c r="Z160" i="6"/>
  <c r="Y160" i="6"/>
  <c r="H156" i="6"/>
  <c r="AA156" i="6"/>
  <c r="Z156" i="6"/>
  <c r="Y156" i="6"/>
  <c r="H152" i="6"/>
  <c r="AA152" i="6"/>
  <c r="Z152" i="6"/>
  <c r="Y152" i="6"/>
  <c r="AA148" i="6"/>
  <c r="Z148" i="6"/>
  <c r="Y148" i="6"/>
  <c r="AA144" i="6"/>
  <c r="Z144" i="6"/>
  <c r="Y144" i="6"/>
  <c r="H140" i="6"/>
  <c r="AA140" i="6"/>
  <c r="Z140" i="6"/>
  <c r="Y140" i="6"/>
  <c r="AA136" i="6"/>
  <c r="Z136" i="6"/>
  <c r="Y136" i="6"/>
  <c r="AA132" i="6"/>
  <c r="Z132" i="6"/>
  <c r="Y132" i="6"/>
  <c r="AA128" i="6"/>
  <c r="Z128" i="6"/>
  <c r="Y128" i="6"/>
  <c r="H124" i="6"/>
  <c r="AA124" i="6"/>
  <c r="Z124" i="6"/>
  <c r="Y124" i="6"/>
  <c r="AA120" i="6"/>
  <c r="Z120" i="6"/>
  <c r="Y120" i="6"/>
  <c r="AA116" i="6"/>
  <c r="Z116" i="6"/>
  <c r="Y116" i="6"/>
  <c r="H112" i="6"/>
  <c r="AA112" i="6"/>
  <c r="Z112" i="6"/>
  <c r="Y112" i="6"/>
  <c r="AA108" i="6"/>
  <c r="Z108" i="6"/>
  <c r="Y108" i="6"/>
  <c r="AA104" i="6"/>
  <c r="Z104" i="6"/>
  <c r="Y104" i="6"/>
  <c r="H100" i="6"/>
  <c r="AA100" i="6"/>
  <c r="Z100" i="6"/>
  <c r="Y100" i="6"/>
  <c r="AA96" i="6"/>
  <c r="Z96" i="6"/>
  <c r="Y96" i="6"/>
  <c r="AA92" i="6"/>
  <c r="Z92" i="6"/>
  <c r="Y92" i="6"/>
  <c r="H88" i="6"/>
  <c r="AA88" i="6"/>
  <c r="Z88" i="6"/>
  <c r="Y88" i="6"/>
  <c r="AA84" i="6"/>
  <c r="Z84" i="6"/>
  <c r="Y84" i="6"/>
  <c r="AA80" i="6"/>
  <c r="Z80" i="6"/>
  <c r="Y80" i="6"/>
  <c r="H76" i="6"/>
  <c r="AA76" i="6"/>
  <c r="Z76" i="6"/>
  <c r="Y76" i="6"/>
  <c r="AA72" i="6"/>
  <c r="Z72" i="6"/>
  <c r="Y72" i="6"/>
  <c r="AA68" i="6"/>
  <c r="Z68" i="6"/>
  <c r="Y68" i="6"/>
  <c r="H64" i="6"/>
  <c r="AA64" i="6"/>
  <c r="Z64" i="6"/>
  <c r="Y64" i="6"/>
  <c r="AA60" i="6"/>
  <c r="Z60" i="6"/>
  <c r="Y60" i="6"/>
  <c r="AA56" i="6"/>
  <c r="Z56" i="6"/>
  <c r="Y56" i="6"/>
  <c r="H52" i="6"/>
  <c r="AA52" i="6"/>
  <c r="Z52" i="6"/>
  <c r="Y52" i="6"/>
  <c r="AA48" i="6"/>
  <c r="Z48" i="6"/>
  <c r="Y48" i="6"/>
  <c r="AA44" i="6"/>
  <c r="Z44" i="6"/>
  <c r="Y44" i="6"/>
  <c r="AA40" i="6"/>
  <c r="Z40" i="6"/>
  <c r="Y40" i="6"/>
  <c r="AA36" i="6"/>
  <c r="Z36" i="6"/>
  <c r="Y36" i="6"/>
  <c r="AA32" i="6"/>
  <c r="Z32" i="6"/>
  <c r="Y32" i="6"/>
  <c r="H28" i="6"/>
  <c r="AA28" i="6"/>
  <c r="Z28" i="6"/>
  <c r="Y28" i="6"/>
  <c r="AA24" i="6"/>
  <c r="Z24" i="6"/>
  <c r="Y24" i="6"/>
  <c r="AA20" i="6"/>
  <c r="Z20" i="6"/>
  <c r="Y20" i="6"/>
  <c r="H16" i="6"/>
  <c r="AA16" i="6"/>
  <c r="Z16" i="6"/>
  <c r="Y16" i="6"/>
  <c r="AA12" i="6"/>
  <c r="Z12" i="6"/>
  <c r="Y12" i="6"/>
  <c r="AA361" i="6"/>
  <c r="Z361" i="6"/>
  <c r="Y361" i="6"/>
  <c r="AA357" i="6"/>
  <c r="Z357" i="6"/>
  <c r="Y357" i="6"/>
  <c r="AA353" i="6"/>
  <c r="Z353" i="6"/>
  <c r="Y353" i="6"/>
  <c r="AA349" i="6"/>
  <c r="Z349" i="6"/>
  <c r="Y349" i="6"/>
  <c r="AA345" i="6"/>
  <c r="Z345" i="6"/>
  <c r="Y345" i="6"/>
  <c r="AA341" i="6"/>
  <c r="Z341" i="6"/>
  <c r="Y341" i="6"/>
  <c r="AA337" i="6"/>
  <c r="Z337" i="6"/>
  <c r="Y337" i="6"/>
  <c r="AA333" i="6"/>
  <c r="Z333" i="6"/>
  <c r="Y333" i="6"/>
  <c r="AA329" i="6"/>
  <c r="Z329" i="6"/>
  <c r="Y329" i="6"/>
  <c r="AA325" i="6"/>
  <c r="Z325" i="6"/>
  <c r="Y325" i="6"/>
  <c r="AA321" i="6"/>
  <c r="Z321" i="6"/>
  <c r="Y321" i="6"/>
  <c r="AA317" i="6"/>
  <c r="Z317" i="6"/>
  <c r="Y317" i="6"/>
  <c r="AA313" i="6"/>
  <c r="Z313" i="6"/>
  <c r="Y313" i="6"/>
  <c r="AA309" i="6"/>
  <c r="Z309" i="6"/>
  <c r="Y309" i="6"/>
  <c r="AA305" i="6"/>
  <c r="Z305" i="6"/>
  <c r="Y305" i="6"/>
  <c r="AA301" i="6"/>
  <c r="Z301" i="6"/>
  <c r="Y301" i="6"/>
  <c r="AA297" i="6"/>
  <c r="Z297" i="6"/>
  <c r="Y297" i="6"/>
  <c r="AA293" i="6"/>
  <c r="Z293" i="6"/>
  <c r="Y293" i="6"/>
  <c r="AA289" i="6"/>
  <c r="Z289" i="6"/>
  <c r="Y289" i="6"/>
  <c r="AA285" i="6"/>
  <c r="Z285" i="6"/>
  <c r="Y285" i="6"/>
  <c r="AA281" i="6"/>
  <c r="Z281" i="6"/>
  <c r="Y281" i="6"/>
  <c r="AA277" i="6"/>
  <c r="Z277" i="6"/>
  <c r="Y277" i="6"/>
  <c r="AA273" i="6"/>
  <c r="Z273" i="6"/>
  <c r="Y273" i="6"/>
  <c r="AA269" i="6"/>
  <c r="Z269" i="6"/>
  <c r="Y269" i="6"/>
  <c r="AA265" i="6"/>
  <c r="Z265" i="6"/>
  <c r="Y265" i="6"/>
  <c r="AA261" i="6"/>
  <c r="Z261" i="6"/>
  <c r="Y261" i="6"/>
  <c r="AA257" i="6"/>
  <c r="Z257" i="6"/>
  <c r="Y257" i="6"/>
  <c r="AA253" i="6"/>
  <c r="Z253" i="6"/>
  <c r="Y253" i="6"/>
  <c r="AA249" i="6"/>
  <c r="Z249" i="6"/>
  <c r="Y249" i="6"/>
  <c r="AA245" i="6"/>
  <c r="Z245" i="6"/>
  <c r="Y245" i="6"/>
  <c r="AA241" i="6"/>
  <c r="Z241" i="6"/>
  <c r="Y241" i="6"/>
  <c r="AA237" i="6"/>
  <c r="Z237" i="6"/>
  <c r="Y237" i="6"/>
  <c r="AA233" i="6"/>
  <c r="Z233" i="6"/>
  <c r="Y233" i="6"/>
  <c r="AA229" i="6"/>
  <c r="Z229" i="6"/>
  <c r="Y229" i="6"/>
  <c r="AA225" i="6"/>
  <c r="Z225" i="6"/>
  <c r="Y225" i="6"/>
  <c r="AA221" i="6"/>
  <c r="Z221" i="6"/>
  <c r="Y221" i="6"/>
  <c r="AA217" i="6"/>
  <c r="Z217" i="6"/>
  <c r="Y217" i="6"/>
  <c r="AA213" i="6"/>
  <c r="Z213" i="6"/>
  <c r="Y213" i="6"/>
  <c r="AA209" i="6"/>
  <c r="Z209" i="6"/>
  <c r="Y209" i="6"/>
  <c r="E382" i="6"/>
  <c r="AA382" i="6"/>
  <c r="Z382" i="6"/>
  <c r="Y382" i="6"/>
  <c r="AA378" i="6"/>
  <c r="Z378" i="6"/>
  <c r="Y378" i="6"/>
  <c r="AA374" i="6"/>
  <c r="Z374" i="6"/>
  <c r="Y374" i="6"/>
  <c r="AA370" i="6"/>
  <c r="Z370" i="6"/>
  <c r="Y370" i="6"/>
  <c r="AA366" i="6"/>
  <c r="Z366" i="6"/>
  <c r="Y366" i="6"/>
  <c r="AA362" i="6"/>
  <c r="Z362" i="6"/>
  <c r="Y362" i="6"/>
  <c r="F204" i="6"/>
  <c r="S204" i="6"/>
  <c r="W204" i="6"/>
  <c r="T204" i="6"/>
  <c r="U204" i="6"/>
  <c r="V204" i="6"/>
  <c r="F192" i="6"/>
  <c r="S192" i="6"/>
  <c r="W192" i="6"/>
  <c r="T192" i="6"/>
  <c r="U192" i="6"/>
  <c r="V192" i="6"/>
  <c r="F180" i="6"/>
  <c r="V180" i="6"/>
  <c r="W180" i="6"/>
  <c r="S180" i="6"/>
  <c r="T180" i="6"/>
  <c r="U180" i="6"/>
  <c r="F168" i="6"/>
  <c r="V168" i="6"/>
  <c r="S168" i="6"/>
  <c r="T168" i="6"/>
  <c r="U168" i="6"/>
  <c r="W168" i="6"/>
  <c r="F160" i="6"/>
  <c r="V160" i="6"/>
  <c r="U160" i="6"/>
  <c r="W160" i="6"/>
  <c r="S160" i="6"/>
  <c r="T160" i="6"/>
  <c r="F148" i="6"/>
  <c r="U148" i="6"/>
  <c r="V148" i="6"/>
  <c r="S148" i="6"/>
  <c r="W148" i="6"/>
  <c r="T148" i="6"/>
  <c r="F136" i="6"/>
  <c r="U136" i="6"/>
  <c r="V136" i="6"/>
  <c r="S136" i="6"/>
  <c r="W136" i="6"/>
  <c r="T136" i="6"/>
  <c r="F128" i="6"/>
  <c r="U128" i="6"/>
  <c r="V128" i="6"/>
  <c r="S128" i="6"/>
  <c r="W128" i="6"/>
  <c r="T128" i="6"/>
  <c r="F116" i="6"/>
  <c r="U116" i="6"/>
  <c r="V116" i="6"/>
  <c r="S116" i="6"/>
  <c r="W116" i="6"/>
  <c r="T116" i="6"/>
  <c r="F104" i="6"/>
  <c r="U104" i="6"/>
  <c r="V104" i="6"/>
  <c r="S104" i="6"/>
  <c r="W104" i="6"/>
  <c r="T104" i="6"/>
  <c r="F92" i="6"/>
  <c r="U92" i="6"/>
  <c r="V92" i="6"/>
  <c r="S92" i="6"/>
  <c r="W92" i="6"/>
  <c r="T92" i="6"/>
  <c r="F80" i="6"/>
  <c r="U80" i="6"/>
  <c r="V80" i="6"/>
  <c r="S80" i="6"/>
  <c r="W80" i="6"/>
  <c r="T80" i="6"/>
  <c r="F68" i="6"/>
  <c r="U68" i="6"/>
  <c r="V68" i="6"/>
  <c r="S68" i="6"/>
  <c r="W68" i="6"/>
  <c r="T68" i="6"/>
  <c r="F56" i="6"/>
  <c r="U56" i="6"/>
  <c r="V56" i="6"/>
  <c r="S56" i="6"/>
  <c r="W56" i="6"/>
  <c r="T56" i="6"/>
  <c r="F44" i="6"/>
  <c r="U44" i="6"/>
  <c r="V44" i="6"/>
  <c r="S44" i="6"/>
  <c r="W44" i="6"/>
  <c r="T44" i="6"/>
  <c r="F32" i="6"/>
  <c r="U32" i="6"/>
  <c r="V32" i="6"/>
  <c r="S32" i="6"/>
  <c r="W32" i="6"/>
  <c r="T32" i="6"/>
  <c r="F20" i="6"/>
  <c r="U20" i="6"/>
  <c r="V20" i="6"/>
  <c r="S20" i="6"/>
  <c r="W20" i="6"/>
  <c r="T20" i="6"/>
  <c r="F12" i="6"/>
  <c r="U12" i="6"/>
  <c r="V12" i="6"/>
  <c r="S12" i="6"/>
  <c r="W12" i="6"/>
  <c r="T12" i="6"/>
  <c r="H353" i="6"/>
  <c r="V353" i="6"/>
  <c r="S353" i="6"/>
  <c r="W353" i="6"/>
  <c r="T353" i="6"/>
  <c r="U353" i="6"/>
  <c r="H345" i="6"/>
  <c r="V345" i="6"/>
  <c r="S345" i="6"/>
  <c r="W345" i="6"/>
  <c r="T345" i="6"/>
  <c r="U345" i="6"/>
  <c r="H337" i="6"/>
  <c r="V337" i="6"/>
  <c r="S337" i="6"/>
  <c r="W337" i="6"/>
  <c r="T337" i="6"/>
  <c r="U337" i="6"/>
  <c r="H329" i="6"/>
  <c r="V329" i="6"/>
  <c r="S329" i="6"/>
  <c r="W329" i="6"/>
  <c r="T329" i="6"/>
  <c r="U329" i="6"/>
  <c r="H325" i="6"/>
  <c r="V325" i="6"/>
  <c r="S325" i="6"/>
  <c r="W325" i="6"/>
  <c r="T325" i="6"/>
  <c r="U325" i="6"/>
  <c r="H317" i="6"/>
  <c r="V317" i="6"/>
  <c r="S317" i="6"/>
  <c r="W317" i="6"/>
  <c r="T317" i="6"/>
  <c r="U317" i="6"/>
  <c r="H309" i="6"/>
  <c r="V309" i="6"/>
  <c r="S309" i="6"/>
  <c r="W309" i="6"/>
  <c r="T309" i="6"/>
  <c r="U309" i="6"/>
  <c r="H301" i="6"/>
  <c r="V301" i="6"/>
  <c r="S301" i="6"/>
  <c r="W301" i="6"/>
  <c r="T301" i="6"/>
  <c r="U301" i="6"/>
  <c r="H293" i="6"/>
  <c r="V293" i="6"/>
  <c r="S293" i="6"/>
  <c r="W293" i="6"/>
  <c r="T293" i="6"/>
  <c r="U293" i="6"/>
  <c r="H285" i="6"/>
  <c r="V285" i="6"/>
  <c r="S285" i="6"/>
  <c r="W285" i="6"/>
  <c r="T285" i="6"/>
  <c r="U285" i="6"/>
  <c r="H277" i="6"/>
  <c r="V277" i="6"/>
  <c r="S277" i="6"/>
  <c r="W277" i="6"/>
  <c r="T277" i="6"/>
  <c r="U277" i="6"/>
  <c r="H269" i="6"/>
  <c r="V269" i="6"/>
  <c r="S269" i="6"/>
  <c r="W269" i="6"/>
  <c r="T269" i="6"/>
  <c r="U269" i="6"/>
  <c r="H261" i="6"/>
  <c r="V261" i="6"/>
  <c r="S261" i="6"/>
  <c r="W261" i="6"/>
  <c r="T261" i="6"/>
  <c r="U261" i="6"/>
  <c r="H253" i="6"/>
  <c r="V253" i="6"/>
  <c r="S253" i="6"/>
  <c r="W253" i="6"/>
  <c r="T253" i="6"/>
  <c r="U253" i="6"/>
  <c r="H245" i="6"/>
  <c r="V245" i="6"/>
  <c r="S245" i="6"/>
  <c r="W245" i="6"/>
  <c r="T245" i="6"/>
  <c r="U245" i="6"/>
  <c r="H237" i="6"/>
  <c r="V237" i="6"/>
  <c r="S237" i="6"/>
  <c r="W237" i="6"/>
  <c r="T237" i="6"/>
  <c r="U237" i="6"/>
  <c r="H229" i="6"/>
  <c r="V229" i="6"/>
  <c r="S229" i="6"/>
  <c r="W229" i="6"/>
  <c r="T229" i="6"/>
  <c r="U229" i="6"/>
  <c r="H221" i="6"/>
  <c r="V221" i="6"/>
  <c r="S221" i="6"/>
  <c r="W221" i="6"/>
  <c r="T221" i="6"/>
  <c r="U221" i="6"/>
  <c r="H213" i="6"/>
  <c r="V213" i="6"/>
  <c r="S213" i="6"/>
  <c r="W213" i="6"/>
  <c r="T213" i="6"/>
  <c r="U213" i="6"/>
  <c r="H209" i="6"/>
  <c r="V209" i="6"/>
  <c r="S209" i="6"/>
  <c r="W209" i="6"/>
  <c r="T209" i="6"/>
  <c r="U209" i="6"/>
  <c r="V378" i="6"/>
  <c r="S378" i="6"/>
  <c r="W378" i="6"/>
  <c r="T378" i="6"/>
  <c r="U378" i="6"/>
  <c r="V374" i="6"/>
  <c r="S374" i="6"/>
  <c r="W374" i="6"/>
  <c r="T374" i="6"/>
  <c r="U374" i="6"/>
  <c r="V370" i="6"/>
  <c r="S370" i="6"/>
  <c r="W370" i="6"/>
  <c r="T370" i="6"/>
  <c r="U370" i="6"/>
  <c r="V366" i="6"/>
  <c r="S366" i="6"/>
  <c r="W366" i="6"/>
  <c r="U366" i="6"/>
  <c r="T366" i="6"/>
  <c r="U362" i="6"/>
  <c r="V362" i="6"/>
  <c r="S362" i="6"/>
  <c r="W362" i="6"/>
  <c r="T362" i="6"/>
  <c r="H128" i="6"/>
  <c r="H80" i="6"/>
  <c r="H56" i="6"/>
  <c r="H32" i="6"/>
  <c r="E203" i="6"/>
  <c r="T203" i="6"/>
  <c r="U203" i="6"/>
  <c r="V203" i="6"/>
  <c r="S203" i="6"/>
  <c r="W203" i="6"/>
  <c r="E199" i="6"/>
  <c r="T199" i="6"/>
  <c r="U199" i="6"/>
  <c r="V199" i="6"/>
  <c r="S199" i="6"/>
  <c r="W199" i="6"/>
  <c r="E195" i="6"/>
  <c r="T195" i="6"/>
  <c r="U195" i="6"/>
  <c r="V195" i="6"/>
  <c r="W195" i="6"/>
  <c r="S195" i="6"/>
  <c r="E191" i="6"/>
  <c r="T191" i="6"/>
  <c r="U191" i="6"/>
  <c r="V191" i="6"/>
  <c r="S191" i="6"/>
  <c r="W191" i="6"/>
  <c r="E187" i="6"/>
  <c r="S187" i="6"/>
  <c r="T187" i="6"/>
  <c r="U187" i="6"/>
  <c r="V187" i="6"/>
  <c r="W187" i="6"/>
  <c r="E183" i="6"/>
  <c r="S183" i="6"/>
  <c r="W183" i="6"/>
  <c r="T183" i="6"/>
  <c r="U183" i="6"/>
  <c r="V183" i="6"/>
  <c r="E179" i="6"/>
  <c r="S179" i="6"/>
  <c r="W179" i="6"/>
  <c r="V179" i="6"/>
  <c r="T179" i="6"/>
  <c r="U179" i="6"/>
  <c r="E175" i="6"/>
  <c r="S175" i="6"/>
  <c r="W175" i="6"/>
  <c r="U175" i="6"/>
  <c r="V175" i="6"/>
  <c r="T175" i="6"/>
  <c r="E171" i="6"/>
  <c r="S171" i="6"/>
  <c r="W171" i="6"/>
  <c r="T171" i="6"/>
  <c r="U171" i="6"/>
  <c r="V171" i="6"/>
  <c r="E167" i="6"/>
  <c r="S167" i="6"/>
  <c r="W167" i="6"/>
  <c r="T167" i="6"/>
  <c r="U167" i="6"/>
  <c r="V167" i="6"/>
  <c r="E163" i="6"/>
  <c r="S163" i="6"/>
  <c r="W163" i="6"/>
  <c r="V163" i="6"/>
  <c r="T163" i="6"/>
  <c r="U163" i="6"/>
  <c r="E159" i="6"/>
  <c r="S159" i="6"/>
  <c r="W159" i="6"/>
  <c r="U159" i="6"/>
  <c r="V159" i="6"/>
  <c r="T159" i="6"/>
  <c r="E155" i="6"/>
  <c r="S155" i="6"/>
  <c r="W155" i="6"/>
  <c r="T155" i="6"/>
  <c r="U155" i="6"/>
  <c r="V155" i="6"/>
  <c r="E151" i="6"/>
  <c r="S151" i="6"/>
  <c r="W151" i="6"/>
  <c r="T151" i="6"/>
  <c r="U151" i="6"/>
  <c r="V151" i="6"/>
  <c r="E147" i="6"/>
  <c r="V147" i="6"/>
  <c r="S147" i="6"/>
  <c r="W147" i="6"/>
  <c r="T147" i="6"/>
  <c r="U147" i="6"/>
  <c r="E143" i="6"/>
  <c r="V143" i="6"/>
  <c r="S143" i="6"/>
  <c r="W143" i="6"/>
  <c r="T143" i="6"/>
  <c r="U143" i="6"/>
  <c r="E139" i="6"/>
  <c r="V139" i="6"/>
  <c r="S139" i="6"/>
  <c r="W139" i="6"/>
  <c r="T139" i="6"/>
  <c r="U139" i="6"/>
  <c r="E135" i="6"/>
  <c r="V135" i="6"/>
  <c r="S135" i="6"/>
  <c r="W135" i="6"/>
  <c r="T135" i="6"/>
  <c r="U135" i="6"/>
  <c r="E131" i="6"/>
  <c r="V131" i="6"/>
  <c r="S131" i="6"/>
  <c r="W131" i="6"/>
  <c r="T131" i="6"/>
  <c r="U131" i="6"/>
  <c r="E127" i="6"/>
  <c r="V127" i="6"/>
  <c r="S127" i="6"/>
  <c r="W127" i="6"/>
  <c r="T127" i="6"/>
  <c r="U127" i="6"/>
  <c r="E123" i="6"/>
  <c r="V123" i="6"/>
  <c r="S123" i="6"/>
  <c r="W123" i="6"/>
  <c r="T123" i="6"/>
  <c r="U123" i="6"/>
  <c r="E119" i="6"/>
  <c r="V119" i="6"/>
  <c r="S119" i="6"/>
  <c r="W119" i="6"/>
  <c r="T119" i="6"/>
  <c r="U119" i="6"/>
  <c r="E115" i="6"/>
  <c r="V115" i="6"/>
  <c r="S115" i="6"/>
  <c r="W115" i="6"/>
  <c r="T115" i="6"/>
  <c r="U115" i="6"/>
  <c r="E111" i="6"/>
  <c r="V111" i="6"/>
  <c r="S111" i="6"/>
  <c r="W111" i="6"/>
  <c r="T111" i="6"/>
  <c r="U111" i="6"/>
  <c r="E107" i="6"/>
  <c r="V107" i="6"/>
  <c r="S107" i="6"/>
  <c r="W107" i="6"/>
  <c r="T107" i="6"/>
  <c r="U107" i="6"/>
  <c r="E103" i="6"/>
  <c r="V103" i="6"/>
  <c r="S103" i="6"/>
  <c r="W103" i="6"/>
  <c r="T103" i="6"/>
  <c r="U103" i="6"/>
  <c r="E99" i="6"/>
  <c r="V99" i="6"/>
  <c r="S99" i="6"/>
  <c r="W99" i="6"/>
  <c r="T99" i="6"/>
  <c r="U99" i="6"/>
  <c r="E95" i="6"/>
  <c r="V95" i="6"/>
  <c r="S95" i="6"/>
  <c r="W95" i="6"/>
  <c r="T95" i="6"/>
  <c r="U95" i="6"/>
  <c r="E91" i="6"/>
  <c r="V91" i="6"/>
  <c r="S91" i="6"/>
  <c r="W91" i="6"/>
  <c r="T91" i="6"/>
  <c r="U91" i="6"/>
  <c r="E87" i="6"/>
  <c r="V87" i="6"/>
  <c r="S87" i="6"/>
  <c r="W87" i="6"/>
  <c r="T87" i="6"/>
  <c r="U87" i="6"/>
  <c r="E83" i="6"/>
  <c r="V83" i="6"/>
  <c r="S83" i="6"/>
  <c r="W83" i="6"/>
  <c r="T83" i="6"/>
  <c r="U83" i="6"/>
  <c r="E79" i="6"/>
  <c r="V79" i="6"/>
  <c r="S79" i="6"/>
  <c r="W79" i="6"/>
  <c r="T79" i="6"/>
  <c r="U79" i="6"/>
  <c r="E75" i="6"/>
  <c r="V75" i="6"/>
  <c r="S75" i="6"/>
  <c r="W75" i="6"/>
  <c r="T75" i="6"/>
  <c r="U75" i="6"/>
  <c r="E71" i="6"/>
  <c r="V71" i="6"/>
  <c r="S71" i="6"/>
  <c r="W71" i="6"/>
  <c r="T71" i="6"/>
  <c r="U71" i="6"/>
  <c r="E67" i="6"/>
  <c r="V67" i="6"/>
  <c r="S67" i="6"/>
  <c r="W67" i="6"/>
  <c r="T67" i="6"/>
  <c r="U67" i="6"/>
  <c r="E63" i="6"/>
  <c r="V63" i="6"/>
  <c r="S63" i="6"/>
  <c r="W63" i="6"/>
  <c r="T63" i="6"/>
  <c r="U63" i="6"/>
  <c r="E59" i="6"/>
  <c r="V59" i="6"/>
  <c r="S59" i="6"/>
  <c r="W59" i="6"/>
  <c r="T59" i="6"/>
  <c r="U59" i="6"/>
  <c r="E55" i="6"/>
  <c r="V55" i="6"/>
  <c r="S55" i="6"/>
  <c r="W55" i="6"/>
  <c r="T55" i="6"/>
  <c r="U55" i="6"/>
  <c r="E51" i="6"/>
  <c r="V51" i="6"/>
  <c r="S51" i="6"/>
  <c r="W51" i="6"/>
  <c r="T51" i="6"/>
  <c r="U51" i="6"/>
  <c r="E47" i="6"/>
  <c r="V47" i="6"/>
  <c r="S47" i="6"/>
  <c r="W47" i="6"/>
  <c r="T47" i="6"/>
  <c r="U47" i="6"/>
  <c r="E43" i="6"/>
  <c r="V43" i="6"/>
  <c r="S43" i="6"/>
  <c r="W43" i="6"/>
  <c r="T43" i="6"/>
  <c r="U43" i="6"/>
  <c r="E39" i="6"/>
  <c r="V39" i="6"/>
  <c r="S39" i="6"/>
  <c r="W39" i="6"/>
  <c r="T39" i="6"/>
  <c r="U39" i="6"/>
  <c r="E35" i="6"/>
  <c r="V35" i="6"/>
  <c r="S35" i="6"/>
  <c r="W35" i="6"/>
  <c r="T35" i="6"/>
  <c r="U35" i="6"/>
  <c r="E31" i="6"/>
  <c r="V31" i="6"/>
  <c r="S31" i="6"/>
  <c r="W31" i="6"/>
  <c r="T31" i="6"/>
  <c r="U31" i="6"/>
  <c r="E27" i="6"/>
  <c r="V27" i="6"/>
  <c r="S27" i="6"/>
  <c r="W27" i="6"/>
  <c r="T27" i="6"/>
  <c r="U27" i="6"/>
  <c r="E23" i="6"/>
  <c r="V23" i="6"/>
  <c r="S23" i="6"/>
  <c r="W23" i="6"/>
  <c r="T23" i="6"/>
  <c r="U23" i="6"/>
  <c r="E19" i="6"/>
  <c r="V19" i="6"/>
  <c r="S19" i="6"/>
  <c r="W19" i="6"/>
  <c r="T19" i="6"/>
  <c r="U19" i="6"/>
  <c r="E15" i="6"/>
  <c r="V15" i="6"/>
  <c r="S15" i="6"/>
  <c r="W15" i="6"/>
  <c r="T15" i="6"/>
  <c r="U15" i="6"/>
  <c r="E11" i="6"/>
  <c r="V11" i="6"/>
  <c r="S11" i="6"/>
  <c r="W11" i="6"/>
  <c r="T11" i="6"/>
  <c r="U11" i="6"/>
  <c r="E360" i="6"/>
  <c r="S360" i="6"/>
  <c r="W360" i="6"/>
  <c r="T360" i="6"/>
  <c r="U360" i="6"/>
  <c r="V360" i="6"/>
  <c r="E356" i="6"/>
  <c r="S356" i="6"/>
  <c r="W356" i="6"/>
  <c r="T356" i="6"/>
  <c r="U356" i="6"/>
  <c r="V356" i="6"/>
  <c r="E352" i="6"/>
  <c r="S352" i="6"/>
  <c r="W352" i="6"/>
  <c r="T352" i="6"/>
  <c r="U352" i="6"/>
  <c r="V352" i="6"/>
  <c r="E348" i="6"/>
  <c r="S348" i="6"/>
  <c r="W348" i="6"/>
  <c r="T348" i="6"/>
  <c r="U348" i="6"/>
  <c r="V348" i="6"/>
  <c r="E344" i="6"/>
  <c r="S344" i="6"/>
  <c r="W344" i="6"/>
  <c r="T344" i="6"/>
  <c r="U344" i="6"/>
  <c r="V344" i="6"/>
  <c r="E340" i="6"/>
  <c r="S340" i="6"/>
  <c r="W340" i="6"/>
  <c r="T340" i="6"/>
  <c r="U340" i="6"/>
  <c r="V340" i="6"/>
  <c r="E336" i="6"/>
  <c r="S336" i="6"/>
  <c r="W336" i="6"/>
  <c r="T336" i="6"/>
  <c r="U336" i="6"/>
  <c r="V336" i="6"/>
  <c r="E332" i="6"/>
  <c r="S332" i="6"/>
  <c r="W332" i="6"/>
  <c r="T332" i="6"/>
  <c r="U332" i="6"/>
  <c r="V332" i="6"/>
  <c r="E328" i="6"/>
  <c r="S328" i="6"/>
  <c r="W328" i="6"/>
  <c r="T328" i="6"/>
  <c r="U328" i="6"/>
  <c r="V328" i="6"/>
  <c r="E324" i="6"/>
  <c r="S324" i="6"/>
  <c r="W324" i="6"/>
  <c r="T324" i="6"/>
  <c r="U324" i="6"/>
  <c r="V324" i="6"/>
  <c r="E320" i="6"/>
  <c r="S320" i="6"/>
  <c r="W320" i="6"/>
  <c r="T320" i="6"/>
  <c r="U320" i="6"/>
  <c r="V320" i="6"/>
  <c r="E316" i="6"/>
  <c r="S316" i="6"/>
  <c r="W316" i="6"/>
  <c r="T316" i="6"/>
  <c r="U316" i="6"/>
  <c r="V316" i="6"/>
  <c r="E312" i="6"/>
  <c r="S312" i="6"/>
  <c r="W312" i="6"/>
  <c r="T312" i="6"/>
  <c r="U312" i="6"/>
  <c r="V312" i="6"/>
  <c r="E308" i="6"/>
  <c r="S308" i="6"/>
  <c r="W308" i="6"/>
  <c r="T308" i="6"/>
  <c r="U308" i="6"/>
  <c r="V308" i="6"/>
  <c r="E304" i="6"/>
  <c r="S304" i="6"/>
  <c r="W304" i="6"/>
  <c r="T304" i="6"/>
  <c r="U304" i="6"/>
  <c r="V304" i="6"/>
  <c r="E300" i="6"/>
  <c r="S300" i="6"/>
  <c r="W300" i="6"/>
  <c r="T300" i="6"/>
  <c r="U300" i="6"/>
  <c r="V300" i="6"/>
  <c r="E296" i="6"/>
  <c r="S296" i="6"/>
  <c r="W296" i="6"/>
  <c r="T296" i="6"/>
  <c r="U296" i="6"/>
  <c r="V296" i="6"/>
  <c r="E292" i="6"/>
  <c r="S292" i="6"/>
  <c r="W292" i="6"/>
  <c r="T292" i="6"/>
  <c r="U292" i="6"/>
  <c r="V292" i="6"/>
  <c r="E288" i="6"/>
  <c r="S288" i="6"/>
  <c r="W288" i="6"/>
  <c r="T288" i="6"/>
  <c r="U288" i="6"/>
  <c r="V288" i="6"/>
  <c r="E284" i="6"/>
  <c r="S284" i="6"/>
  <c r="W284" i="6"/>
  <c r="T284" i="6"/>
  <c r="U284" i="6"/>
  <c r="V284" i="6"/>
  <c r="E280" i="6"/>
  <c r="S280" i="6"/>
  <c r="W280" i="6"/>
  <c r="T280" i="6"/>
  <c r="U280" i="6"/>
  <c r="V280" i="6"/>
  <c r="E276" i="6"/>
  <c r="S276" i="6"/>
  <c r="W276" i="6"/>
  <c r="T276" i="6"/>
  <c r="U276" i="6"/>
  <c r="V276" i="6"/>
  <c r="E272" i="6"/>
  <c r="S272" i="6"/>
  <c r="W272" i="6"/>
  <c r="T272" i="6"/>
  <c r="U272" i="6"/>
  <c r="V272" i="6"/>
  <c r="E268" i="6"/>
  <c r="S268" i="6"/>
  <c r="W268" i="6"/>
  <c r="T268" i="6"/>
  <c r="U268" i="6"/>
  <c r="V268" i="6"/>
  <c r="E264" i="6"/>
  <c r="S264" i="6"/>
  <c r="W264" i="6"/>
  <c r="T264" i="6"/>
  <c r="U264" i="6"/>
  <c r="V264" i="6"/>
  <c r="E260" i="6"/>
  <c r="S260" i="6"/>
  <c r="W260" i="6"/>
  <c r="T260" i="6"/>
  <c r="U260" i="6"/>
  <c r="V260" i="6"/>
  <c r="E256" i="6"/>
  <c r="S256" i="6"/>
  <c r="W256" i="6"/>
  <c r="T256" i="6"/>
  <c r="U256" i="6"/>
  <c r="V256" i="6"/>
  <c r="E252" i="6"/>
  <c r="S252" i="6"/>
  <c r="W252" i="6"/>
  <c r="T252" i="6"/>
  <c r="U252" i="6"/>
  <c r="V252" i="6"/>
  <c r="E248" i="6"/>
  <c r="S248" i="6"/>
  <c r="W248" i="6"/>
  <c r="T248" i="6"/>
  <c r="U248" i="6"/>
  <c r="V248" i="6"/>
  <c r="E244" i="6"/>
  <c r="S244" i="6"/>
  <c r="W244" i="6"/>
  <c r="T244" i="6"/>
  <c r="U244" i="6"/>
  <c r="V244" i="6"/>
  <c r="E240" i="6"/>
  <c r="S240" i="6"/>
  <c r="W240" i="6"/>
  <c r="T240" i="6"/>
  <c r="U240" i="6"/>
  <c r="V240" i="6"/>
  <c r="E236" i="6"/>
  <c r="S236" i="6"/>
  <c r="W236" i="6"/>
  <c r="T236" i="6"/>
  <c r="U236" i="6"/>
  <c r="V236" i="6"/>
  <c r="E232" i="6"/>
  <c r="S232" i="6"/>
  <c r="W232" i="6"/>
  <c r="T232" i="6"/>
  <c r="U232" i="6"/>
  <c r="V232" i="6"/>
  <c r="E228" i="6"/>
  <c r="S228" i="6"/>
  <c r="W228" i="6"/>
  <c r="T228" i="6"/>
  <c r="U228" i="6"/>
  <c r="V228" i="6"/>
  <c r="E224" i="6"/>
  <c r="S224" i="6"/>
  <c r="W224" i="6"/>
  <c r="T224" i="6"/>
  <c r="U224" i="6"/>
  <c r="V224" i="6"/>
  <c r="E220" i="6"/>
  <c r="S220" i="6"/>
  <c r="W220" i="6"/>
  <c r="T220" i="6"/>
  <c r="U220" i="6"/>
  <c r="V220" i="6"/>
  <c r="E216" i="6"/>
  <c r="S216" i="6"/>
  <c r="W216" i="6"/>
  <c r="T216" i="6"/>
  <c r="U216" i="6"/>
  <c r="V216" i="6"/>
  <c r="E212" i="6"/>
  <c r="S212" i="6"/>
  <c r="W212" i="6"/>
  <c r="T212" i="6"/>
  <c r="U212" i="6"/>
  <c r="V212" i="6"/>
  <c r="E208" i="6"/>
  <c r="S208" i="6"/>
  <c r="W208" i="6"/>
  <c r="T208" i="6"/>
  <c r="U208" i="6"/>
  <c r="V208" i="6"/>
  <c r="F381" i="6"/>
  <c r="S381" i="6"/>
  <c r="W381" i="6"/>
  <c r="T381" i="6"/>
  <c r="U381" i="6"/>
  <c r="V381" i="6"/>
  <c r="F377" i="6"/>
  <c r="S377" i="6"/>
  <c r="W377" i="6"/>
  <c r="T377" i="6"/>
  <c r="U377" i="6"/>
  <c r="V377" i="6"/>
  <c r="F373" i="6"/>
  <c r="S373" i="6"/>
  <c r="W373" i="6"/>
  <c r="T373" i="6"/>
  <c r="U373" i="6"/>
  <c r="V373" i="6"/>
  <c r="F369" i="6"/>
  <c r="S369" i="6"/>
  <c r="W369" i="6"/>
  <c r="T369" i="6"/>
  <c r="U369" i="6"/>
  <c r="V369" i="6"/>
  <c r="F365" i="6"/>
  <c r="S365" i="6"/>
  <c r="W365" i="6"/>
  <c r="T365" i="6"/>
  <c r="U365" i="6"/>
  <c r="V365" i="6"/>
  <c r="E374" i="6"/>
  <c r="E366" i="6"/>
  <c r="F199" i="6"/>
  <c r="F191" i="6"/>
  <c r="F183" i="6"/>
  <c r="F175" i="6"/>
  <c r="F167" i="6"/>
  <c r="F159" i="6"/>
  <c r="F151" i="6"/>
  <c r="F143" i="6"/>
  <c r="F135" i="6"/>
  <c r="F127" i="6"/>
  <c r="F119" i="6"/>
  <c r="F111" i="6"/>
  <c r="F103" i="6"/>
  <c r="F95" i="6"/>
  <c r="F87" i="6"/>
  <c r="F79" i="6"/>
  <c r="F71" i="6"/>
  <c r="F63" i="6"/>
  <c r="F55" i="6"/>
  <c r="F47" i="6"/>
  <c r="F39" i="6"/>
  <c r="F31" i="6"/>
  <c r="F23" i="6"/>
  <c r="F15" i="6"/>
  <c r="F200" i="6"/>
  <c r="S200" i="6"/>
  <c r="W200" i="6"/>
  <c r="T200" i="6"/>
  <c r="U200" i="6"/>
  <c r="V200" i="6"/>
  <c r="F188" i="6"/>
  <c r="S188" i="6"/>
  <c r="W188" i="6"/>
  <c r="T188" i="6"/>
  <c r="U188" i="6"/>
  <c r="V188" i="6"/>
  <c r="F176" i="6"/>
  <c r="V176" i="6"/>
  <c r="U176" i="6"/>
  <c r="W176" i="6"/>
  <c r="S176" i="6"/>
  <c r="T176" i="6"/>
  <c r="F152" i="6"/>
  <c r="V152" i="6"/>
  <c r="S152" i="6"/>
  <c r="W152" i="6"/>
  <c r="T152" i="6"/>
  <c r="U152" i="6"/>
  <c r="F144" i="6"/>
  <c r="U144" i="6"/>
  <c r="V144" i="6"/>
  <c r="S144" i="6"/>
  <c r="W144" i="6"/>
  <c r="T144" i="6"/>
  <c r="F132" i="6"/>
  <c r="U132" i="6"/>
  <c r="V132" i="6"/>
  <c r="S132" i="6"/>
  <c r="W132" i="6"/>
  <c r="T132" i="6"/>
  <c r="F120" i="6"/>
  <c r="U120" i="6"/>
  <c r="V120" i="6"/>
  <c r="S120" i="6"/>
  <c r="W120" i="6"/>
  <c r="T120" i="6"/>
  <c r="F108" i="6"/>
  <c r="U108" i="6"/>
  <c r="V108" i="6"/>
  <c r="S108" i="6"/>
  <c r="W108" i="6"/>
  <c r="T108" i="6"/>
  <c r="F96" i="6"/>
  <c r="U96" i="6"/>
  <c r="V96" i="6"/>
  <c r="S96" i="6"/>
  <c r="W96" i="6"/>
  <c r="T96" i="6"/>
  <c r="F84" i="6"/>
  <c r="U84" i="6"/>
  <c r="V84" i="6"/>
  <c r="S84" i="6"/>
  <c r="W84" i="6"/>
  <c r="T84" i="6"/>
  <c r="F72" i="6"/>
  <c r="U72" i="6"/>
  <c r="V72" i="6"/>
  <c r="S72" i="6"/>
  <c r="W72" i="6"/>
  <c r="T72" i="6"/>
  <c r="F60" i="6"/>
  <c r="U60" i="6"/>
  <c r="V60" i="6"/>
  <c r="S60" i="6"/>
  <c r="W60" i="6"/>
  <c r="T60" i="6"/>
  <c r="F48" i="6"/>
  <c r="U48" i="6"/>
  <c r="V48" i="6"/>
  <c r="S48" i="6"/>
  <c r="W48" i="6"/>
  <c r="T48" i="6"/>
  <c r="F36" i="6"/>
  <c r="U36" i="6"/>
  <c r="V36" i="6"/>
  <c r="S36" i="6"/>
  <c r="W36" i="6"/>
  <c r="T36" i="6"/>
  <c r="F24" i="6"/>
  <c r="U24" i="6"/>
  <c r="V24" i="6"/>
  <c r="S24" i="6"/>
  <c r="W24" i="6"/>
  <c r="T24" i="6"/>
  <c r="F16" i="6"/>
  <c r="U16" i="6"/>
  <c r="V16" i="6"/>
  <c r="S16" i="6"/>
  <c r="W16" i="6"/>
  <c r="T16" i="6"/>
  <c r="H361" i="6"/>
  <c r="V361" i="6"/>
  <c r="S361" i="6"/>
  <c r="W361" i="6"/>
  <c r="T361" i="6"/>
  <c r="U361" i="6"/>
  <c r="H349" i="6"/>
  <c r="V349" i="6"/>
  <c r="S349" i="6"/>
  <c r="W349" i="6"/>
  <c r="T349" i="6"/>
  <c r="U349" i="6"/>
  <c r="H341" i="6"/>
  <c r="V341" i="6"/>
  <c r="S341" i="6"/>
  <c r="W341" i="6"/>
  <c r="T341" i="6"/>
  <c r="U341" i="6"/>
  <c r="H333" i="6"/>
  <c r="V333" i="6"/>
  <c r="S333" i="6"/>
  <c r="W333" i="6"/>
  <c r="T333" i="6"/>
  <c r="U333" i="6"/>
  <c r="H321" i="6"/>
  <c r="V321" i="6"/>
  <c r="S321" i="6"/>
  <c r="W321" i="6"/>
  <c r="T321" i="6"/>
  <c r="U321" i="6"/>
  <c r="H313" i="6"/>
  <c r="V313" i="6"/>
  <c r="S313" i="6"/>
  <c r="W313" i="6"/>
  <c r="T313" i="6"/>
  <c r="U313" i="6"/>
  <c r="H305" i="6"/>
  <c r="V305" i="6"/>
  <c r="S305" i="6"/>
  <c r="W305" i="6"/>
  <c r="T305" i="6"/>
  <c r="U305" i="6"/>
  <c r="H297" i="6"/>
  <c r="V297" i="6"/>
  <c r="S297" i="6"/>
  <c r="W297" i="6"/>
  <c r="T297" i="6"/>
  <c r="U297" i="6"/>
  <c r="H289" i="6"/>
  <c r="V289" i="6"/>
  <c r="S289" i="6"/>
  <c r="W289" i="6"/>
  <c r="T289" i="6"/>
  <c r="U289" i="6"/>
  <c r="H281" i="6"/>
  <c r="V281" i="6"/>
  <c r="S281" i="6"/>
  <c r="W281" i="6"/>
  <c r="T281" i="6"/>
  <c r="U281" i="6"/>
  <c r="H273" i="6"/>
  <c r="V273" i="6"/>
  <c r="S273" i="6"/>
  <c r="W273" i="6"/>
  <c r="T273" i="6"/>
  <c r="U273" i="6"/>
  <c r="H265" i="6"/>
  <c r="V265" i="6"/>
  <c r="S265" i="6"/>
  <c r="W265" i="6"/>
  <c r="T265" i="6"/>
  <c r="U265" i="6"/>
  <c r="H257" i="6"/>
  <c r="V257" i="6"/>
  <c r="S257" i="6"/>
  <c r="W257" i="6"/>
  <c r="T257" i="6"/>
  <c r="U257" i="6"/>
  <c r="H249" i="6"/>
  <c r="V249" i="6"/>
  <c r="S249" i="6"/>
  <c r="W249" i="6"/>
  <c r="T249" i="6"/>
  <c r="U249" i="6"/>
  <c r="H241" i="6"/>
  <c r="V241" i="6"/>
  <c r="S241" i="6"/>
  <c r="W241" i="6"/>
  <c r="T241" i="6"/>
  <c r="U241" i="6"/>
  <c r="H233" i="6"/>
  <c r="V233" i="6"/>
  <c r="S233" i="6"/>
  <c r="W233" i="6"/>
  <c r="T233" i="6"/>
  <c r="U233" i="6"/>
  <c r="H225" i="6"/>
  <c r="V225" i="6"/>
  <c r="S225" i="6"/>
  <c r="W225" i="6"/>
  <c r="T225" i="6"/>
  <c r="U225" i="6"/>
  <c r="H217" i="6"/>
  <c r="V217" i="6"/>
  <c r="S217" i="6"/>
  <c r="W217" i="6"/>
  <c r="T217" i="6"/>
  <c r="U217" i="6"/>
  <c r="V382" i="6"/>
  <c r="S382" i="6"/>
  <c r="W382" i="6"/>
  <c r="T382" i="6"/>
  <c r="U382" i="6"/>
  <c r="H192" i="6"/>
  <c r="H168" i="6"/>
  <c r="H136" i="6"/>
  <c r="H104" i="6"/>
  <c r="H48" i="6"/>
  <c r="H24" i="6"/>
  <c r="U8" i="6"/>
  <c r="V8" i="6"/>
  <c r="S8" i="6"/>
  <c r="W8" i="6"/>
  <c r="T8" i="6"/>
  <c r="U202" i="6"/>
  <c r="V202" i="6"/>
  <c r="S202" i="6"/>
  <c r="W202" i="6"/>
  <c r="T202" i="6"/>
  <c r="U198" i="6"/>
  <c r="V198" i="6"/>
  <c r="S198" i="6"/>
  <c r="W198" i="6"/>
  <c r="T198" i="6"/>
  <c r="U194" i="6"/>
  <c r="V194" i="6"/>
  <c r="S194" i="6"/>
  <c r="W194" i="6"/>
  <c r="T194" i="6"/>
  <c r="U190" i="6"/>
  <c r="V190" i="6"/>
  <c r="S190" i="6"/>
  <c r="W190" i="6"/>
  <c r="T190" i="6"/>
  <c r="T186" i="6"/>
  <c r="S186" i="6"/>
  <c r="U186" i="6"/>
  <c r="V186" i="6"/>
  <c r="W186" i="6"/>
  <c r="T182" i="6"/>
  <c r="W182" i="6"/>
  <c r="S182" i="6"/>
  <c r="U182" i="6"/>
  <c r="V182" i="6"/>
  <c r="T178" i="6"/>
  <c r="V178" i="6"/>
  <c r="W178" i="6"/>
  <c r="S178" i="6"/>
  <c r="U178" i="6"/>
  <c r="T174" i="6"/>
  <c r="U174" i="6"/>
  <c r="V174" i="6"/>
  <c r="W174" i="6"/>
  <c r="S174" i="6"/>
  <c r="T170" i="6"/>
  <c r="S170" i="6"/>
  <c r="U170" i="6"/>
  <c r="V170" i="6"/>
  <c r="W170" i="6"/>
  <c r="T166" i="6"/>
  <c r="W166" i="6"/>
  <c r="S166" i="6"/>
  <c r="U166" i="6"/>
  <c r="V166" i="6"/>
  <c r="T162" i="6"/>
  <c r="V162" i="6"/>
  <c r="W162" i="6"/>
  <c r="S162" i="6"/>
  <c r="U162" i="6"/>
  <c r="T158" i="6"/>
  <c r="U158" i="6"/>
  <c r="V158" i="6"/>
  <c r="W158" i="6"/>
  <c r="S158" i="6"/>
  <c r="T154" i="6"/>
  <c r="S154" i="6"/>
  <c r="U154" i="6"/>
  <c r="V154" i="6"/>
  <c r="W154" i="6"/>
  <c r="T150" i="6"/>
  <c r="U150" i="6"/>
  <c r="S150" i="6"/>
  <c r="V150" i="6"/>
  <c r="W150" i="6"/>
  <c r="S146" i="6"/>
  <c r="W146" i="6"/>
  <c r="T146" i="6"/>
  <c r="U146" i="6"/>
  <c r="V146" i="6"/>
  <c r="S142" i="6"/>
  <c r="W142" i="6"/>
  <c r="T142" i="6"/>
  <c r="U142" i="6"/>
  <c r="V142" i="6"/>
  <c r="S138" i="6"/>
  <c r="W138" i="6"/>
  <c r="T138" i="6"/>
  <c r="U138" i="6"/>
  <c r="V138" i="6"/>
  <c r="S134" i="6"/>
  <c r="W134" i="6"/>
  <c r="T134" i="6"/>
  <c r="U134" i="6"/>
  <c r="V134" i="6"/>
  <c r="S130" i="6"/>
  <c r="W130" i="6"/>
  <c r="T130" i="6"/>
  <c r="U130" i="6"/>
  <c r="V130" i="6"/>
  <c r="S126" i="6"/>
  <c r="W126" i="6"/>
  <c r="T126" i="6"/>
  <c r="U126" i="6"/>
  <c r="V126" i="6"/>
  <c r="S122" i="6"/>
  <c r="W122" i="6"/>
  <c r="T122" i="6"/>
  <c r="U122" i="6"/>
  <c r="V122" i="6"/>
  <c r="S118" i="6"/>
  <c r="W118" i="6"/>
  <c r="T118" i="6"/>
  <c r="U118" i="6"/>
  <c r="V118" i="6"/>
  <c r="S114" i="6"/>
  <c r="W114" i="6"/>
  <c r="T114" i="6"/>
  <c r="U114" i="6"/>
  <c r="V114" i="6"/>
  <c r="S110" i="6"/>
  <c r="W110" i="6"/>
  <c r="T110" i="6"/>
  <c r="U110" i="6"/>
  <c r="V110" i="6"/>
  <c r="S106" i="6"/>
  <c r="W106" i="6"/>
  <c r="T106" i="6"/>
  <c r="U106" i="6"/>
  <c r="V106" i="6"/>
  <c r="S102" i="6"/>
  <c r="W102" i="6"/>
  <c r="T102" i="6"/>
  <c r="U102" i="6"/>
  <c r="V102" i="6"/>
  <c r="S98" i="6"/>
  <c r="W98" i="6"/>
  <c r="T98" i="6"/>
  <c r="U98" i="6"/>
  <c r="V98" i="6"/>
  <c r="S94" i="6"/>
  <c r="W94" i="6"/>
  <c r="T94" i="6"/>
  <c r="U94" i="6"/>
  <c r="V94" i="6"/>
  <c r="S90" i="6"/>
  <c r="W90" i="6"/>
  <c r="T90" i="6"/>
  <c r="U90" i="6"/>
  <c r="V90" i="6"/>
  <c r="S86" i="6"/>
  <c r="W86" i="6"/>
  <c r="T86" i="6"/>
  <c r="U86" i="6"/>
  <c r="V86" i="6"/>
  <c r="S82" i="6"/>
  <c r="W82" i="6"/>
  <c r="T82" i="6"/>
  <c r="U82" i="6"/>
  <c r="V82" i="6"/>
  <c r="S78" i="6"/>
  <c r="W78" i="6"/>
  <c r="T78" i="6"/>
  <c r="U78" i="6"/>
  <c r="V78" i="6"/>
  <c r="S74" i="6"/>
  <c r="W74" i="6"/>
  <c r="T74" i="6"/>
  <c r="U74" i="6"/>
  <c r="V74" i="6"/>
  <c r="S70" i="6"/>
  <c r="W70" i="6"/>
  <c r="T70" i="6"/>
  <c r="U70" i="6"/>
  <c r="V70" i="6"/>
  <c r="S66" i="6"/>
  <c r="W66" i="6"/>
  <c r="T66" i="6"/>
  <c r="U66" i="6"/>
  <c r="V66" i="6"/>
  <c r="S62" i="6"/>
  <c r="W62" i="6"/>
  <c r="T62" i="6"/>
  <c r="U62" i="6"/>
  <c r="V62" i="6"/>
  <c r="S58" i="6"/>
  <c r="W58" i="6"/>
  <c r="T58" i="6"/>
  <c r="U58" i="6"/>
  <c r="V58" i="6"/>
  <c r="S54" i="6"/>
  <c r="W54" i="6"/>
  <c r="T54" i="6"/>
  <c r="U54" i="6"/>
  <c r="V54" i="6"/>
  <c r="S50" i="6"/>
  <c r="W50" i="6"/>
  <c r="T50" i="6"/>
  <c r="U50" i="6"/>
  <c r="V50" i="6"/>
  <c r="S46" i="6"/>
  <c r="W46" i="6"/>
  <c r="T46" i="6"/>
  <c r="U46" i="6"/>
  <c r="V46" i="6"/>
  <c r="S42" i="6"/>
  <c r="W42" i="6"/>
  <c r="T42" i="6"/>
  <c r="U42" i="6"/>
  <c r="V42" i="6"/>
  <c r="S38" i="6"/>
  <c r="W38" i="6"/>
  <c r="T38" i="6"/>
  <c r="U38" i="6"/>
  <c r="V38" i="6"/>
  <c r="S34" i="6"/>
  <c r="W34" i="6"/>
  <c r="T34" i="6"/>
  <c r="U34" i="6"/>
  <c r="V34" i="6"/>
  <c r="S30" i="6"/>
  <c r="W30" i="6"/>
  <c r="T30" i="6"/>
  <c r="U30" i="6"/>
  <c r="V30" i="6"/>
  <c r="S26" i="6"/>
  <c r="W26" i="6"/>
  <c r="T26" i="6"/>
  <c r="U26" i="6"/>
  <c r="V26" i="6"/>
  <c r="S22" i="6"/>
  <c r="W22" i="6"/>
  <c r="T22" i="6"/>
  <c r="U22" i="6"/>
  <c r="V22" i="6"/>
  <c r="S18" i="6"/>
  <c r="W18" i="6"/>
  <c r="T18" i="6"/>
  <c r="U18" i="6"/>
  <c r="V18" i="6"/>
  <c r="S14" i="6"/>
  <c r="W14" i="6"/>
  <c r="T14" i="6"/>
  <c r="U14" i="6"/>
  <c r="V14" i="6"/>
  <c r="S10" i="6"/>
  <c r="W10" i="6"/>
  <c r="T10" i="6"/>
  <c r="U10" i="6"/>
  <c r="V10" i="6"/>
  <c r="T359" i="6"/>
  <c r="U359" i="6"/>
  <c r="V359" i="6"/>
  <c r="S359" i="6"/>
  <c r="W359" i="6"/>
  <c r="T355" i="6"/>
  <c r="U355" i="6"/>
  <c r="V355" i="6"/>
  <c r="W355" i="6"/>
  <c r="S355" i="6"/>
  <c r="T351" i="6"/>
  <c r="U351" i="6"/>
  <c r="V351" i="6"/>
  <c r="S351" i="6"/>
  <c r="W351" i="6"/>
  <c r="T347" i="6"/>
  <c r="U347" i="6"/>
  <c r="V347" i="6"/>
  <c r="W347" i="6"/>
  <c r="S347" i="6"/>
  <c r="T343" i="6"/>
  <c r="U343" i="6"/>
  <c r="V343" i="6"/>
  <c r="S343" i="6"/>
  <c r="W343" i="6"/>
  <c r="T339" i="6"/>
  <c r="U339" i="6"/>
  <c r="V339" i="6"/>
  <c r="W339" i="6"/>
  <c r="S339" i="6"/>
  <c r="T335" i="6"/>
  <c r="U335" i="6"/>
  <c r="V335" i="6"/>
  <c r="S335" i="6"/>
  <c r="W335" i="6"/>
  <c r="T331" i="6"/>
  <c r="U331" i="6"/>
  <c r="V331" i="6"/>
  <c r="W331" i="6"/>
  <c r="S331" i="6"/>
  <c r="E327" i="6"/>
  <c r="T327" i="6"/>
  <c r="U327" i="6"/>
  <c r="V327" i="6"/>
  <c r="S327" i="6"/>
  <c r="W327" i="6"/>
  <c r="E323" i="6"/>
  <c r="T323" i="6"/>
  <c r="U323" i="6"/>
  <c r="V323" i="6"/>
  <c r="W323" i="6"/>
  <c r="S323" i="6"/>
  <c r="T319" i="6"/>
  <c r="U319" i="6"/>
  <c r="V319" i="6"/>
  <c r="W319" i="6"/>
  <c r="S319" i="6"/>
  <c r="T315" i="6"/>
  <c r="U315" i="6"/>
  <c r="V315" i="6"/>
  <c r="S315" i="6"/>
  <c r="W315" i="6"/>
  <c r="E311" i="6"/>
  <c r="T311" i="6"/>
  <c r="U311" i="6"/>
  <c r="V311" i="6"/>
  <c r="S311" i="6"/>
  <c r="W311" i="6"/>
  <c r="E307" i="6"/>
  <c r="T307" i="6"/>
  <c r="U307" i="6"/>
  <c r="V307" i="6"/>
  <c r="W307" i="6"/>
  <c r="S307" i="6"/>
  <c r="E303" i="6"/>
  <c r="T303" i="6"/>
  <c r="U303" i="6"/>
  <c r="V303" i="6"/>
  <c r="S303" i="6"/>
  <c r="W303" i="6"/>
  <c r="F299" i="6"/>
  <c r="T299" i="6"/>
  <c r="U299" i="6"/>
  <c r="V299" i="6"/>
  <c r="W299" i="6"/>
  <c r="S299" i="6"/>
  <c r="F295" i="6"/>
  <c r="T295" i="6"/>
  <c r="U295" i="6"/>
  <c r="V295" i="6"/>
  <c r="S295" i="6"/>
  <c r="W295" i="6"/>
  <c r="E291" i="6"/>
  <c r="T291" i="6"/>
  <c r="U291" i="6"/>
  <c r="V291" i="6"/>
  <c r="W291" i="6"/>
  <c r="S291" i="6"/>
  <c r="F287" i="6"/>
  <c r="T287" i="6"/>
  <c r="U287" i="6"/>
  <c r="V287" i="6"/>
  <c r="W287" i="6"/>
  <c r="S287" i="6"/>
  <c r="E283" i="6"/>
  <c r="T283" i="6"/>
  <c r="U283" i="6"/>
  <c r="V283" i="6"/>
  <c r="W283" i="6"/>
  <c r="S283" i="6"/>
  <c r="F279" i="6"/>
  <c r="T279" i="6"/>
  <c r="U279" i="6"/>
  <c r="V279" i="6"/>
  <c r="S279" i="6"/>
  <c r="W279" i="6"/>
  <c r="T275" i="6"/>
  <c r="U275" i="6"/>
  <c r="V275" i="6"/>
  <c r="W275" i="6"/>
  <c r="S275" i="6"/>
  <c r="E271" i="6"/>
  <c r="T271" i="6"/>
  <c r="U271" i="6"/>
  <c r="V271" i="6"/>
  <c r="S271" i="6"/>
  <c r="W271" i="6"/>
  <c r="E267" i="6"/>
  <c r="T267" i="6"/>
  <c r="U267" i="6"/>
  <c r="V267" i="6"/>
  <c r="S267" i="6"/>
  <c r="W267" i="6"/>
  <c r="E263" i="6"/>
  <c r="T263" i="6"/>
  <c r="U263" i="6"/>
  <c r="V263" i="6"/>
  <c r="S263" i="6"/>
  <c r="W263" i="6"/>
  <c r="E259" i="6"/>
  <c r="T259" i="6"/>
  <c r="U259" i="6"/>
  <c r="V259" i="6"/>
  <c r="W259" i="6"/>
  <c r="S259" i="6"/>
  <c r="E255" i="6"/>
  <c r="T255" i="6"/>
  <c r="U255" i="6"/>
  <c r="V255" i="6"/>
  <c r="W255" i="6"/>
  <c r="S255" i="6"/>
  <c r="E251" i="6"/>
  <c r="T251" i="6"/>
  <c r="U251" i="6"/>
  <c r="V251" i="6"/>
  <c r="W251" i="6"/>
  <c r="S251" i="6"/>
  <c r="E247" i="6"/>
  <c r="T247" i="6"/>
  <c r="U247" i="6"/>
  <c r="V247" i="6"/>
  <c r="S247" i="6"/>
  <c r="W247" i="6"/>
  <c r="E243" i="6"/>
  <c r="T243" i="6"/>
  <c r="U243" i="6"/>
  <c r="V243" i="6"/>
  <c r="W243" i="6"/>
  <c r="S243" i="6"/>
  <c r="E239" i="6"/>
  <c r="T239" i="6"/>
  <c r="U239" i="6"/>
  <c r="V239" i="6"/>
  <c r="S239" i="6"/>
  <c r="W239" i="6"/>
  <c r="E235" i="6"/>
  <c r="T235" i="6"/>
  <c r="U235" i="6"/>
  <c r="V235" i="6"/>
  <c r="S235" i="6"/>
  <c r="W235" i="6"/>
  <c r="E231" i="6"/>
  <c r="T231" i="6"/>
  <c r="U231" i="6"/>
  <c r="V231" i="6"/>
  <c r="S231" i="6"/>
  <c r="W231" i="6"/>
  <c r="E227" i="6"/>
  <c r="T227" i="6"/>
  <c r="U227" i="6"/>
  <c r="V227" i="6"/>
  <c r="W227" i="6"/>
  <c r="S227" i="6"/>
  <c r="E223" i="6"/>
  <c r="T223" i="6"/>
  <c r="U223" i="6"/>
  <c r="V223" i="6"/>
  <c r="S223" i="6"/>
  <c r="W223" i="6"/>
  <c r="E219" i="6"/>
  <c r="T219" i="6"/>
  <c r="U219" i="6"/>
  <c r="V219" i="6"/>
  <c r="S219" i="6"/>
  <c r="W219" i="6"/>
  <c r="E215" i="6"/>
  <c r="T215" i="6"/>
  <c r="U215" i="6"/>
  <c r="V215" i="6"/>
  <c r="S215" i="6"/>
  <c r="W215" i="6"/>
  <c r="E211" i="6"/>
  <c r="T211" i="6"/>
  <c r="U211" i="6"/>
  <c r="V211" i="6"/>
  <c r="W211" i="6"/>
  <c r="S211" i="6"/>
  <c r="E207" i="6"/>
  <c r="T207" i="6"/>
  <c r="U207" i="6"/>
  <c r="V207" i="6"/>
  <c r="S207" i="6"/>
  <c r="W207" i="6"/>
  <c r="F380" i="6"/>
  <c r="T380" i="6"/>
  <c r="U380" i="6"/>
  <c r="S380" i="6"/>
  <c r="W380" i="6"/>
  <c r="V380" i="6"/>
  <c r="E376" i="6"/>
  <c r="T376" i="6"/>
  <c r="U376" i="6"/>
  <c r="V376" i="6"/>
  <c r="W376" i="6"/>
  <c r="S376" i="6"/>
  <c r="F372" i="6"/>
  <c r="T372" i="6"/>
  <c r="U372" i="6"/>
  <c r="S372" i="6"/>
  <c r="V372" i="6"/>
  <c r="W372" i="6"/>
  <c r="E368" i="6"/>
  <c r="T368" i="6"/>
  <c r="U368" i="6"/>
  <c r="V368" i="6"/>
  <c r="W368" i="6"/>
  <c r="S368" i="6"/>
  <c r="E364" i="6"/>
  <c r="S364" i="6"/>
  <c r="W364" i="6"/>
  <c r="T364" i="6"/>
  <c r="U364" i="6"/>
  <c r="V364" i="6"/>
  <c r="H356" i="6"/>
  <c r="H348" i="6"/>
  <c r="H340" i="6"/>
  <c r="H332" i="6"/>
  <c r="H324" i="6"/>
  <c r="H316" i="6"/>
  <c r="H308" i="6"/>
  <c r="H300" i="6"/>
  <c r="H292" i="6"/>
  <c r="H284" i="6"/>
  <c r="H276" i="6"/>
  <c r="H268" i="6"/>
  <c r="H260" i="6"/>
  <c r="H252" i="6"/>
  <c r="H244" i="6"/>
  <c r="H236" i="6"/>
  <c r="H228" i="6"/>
  <c r="H220" i="6"/>
  <c r="H212" i="6"/>
  <c r="H204" i="6"/>
  <c r="H188" i="6"/>
  <c r="H180" i="6"/>
  <c r="H148" i="6"/>
  <c r="H132" i="6"/>
  <c r="H116" i="6"/>
  <c r="H108" i="6"/>
  <c r="H92" i="6"/>
  <c r="H84" i="6"/>
  <c r="H68" i="6"/>
  <c r="H60" i="6"/>
  <c r="H44" i="6"/>
  <c r="H36" i="6"/>
  <c r="H20" i="6"/>
  <c r="H12" i="6"/>
  <c r="F196" i="6"/>
  <c r="S196" i="6"/>
  <c r="W196" i="6"/>
  <c r="T196" i="6"/>
  <c r="U196" i="6"/>
  <c r="V196" i="6"/>
  <c r="F184" i="6"/>
  <c r="V184" i="6"/>
  <c r="S184" i="6"/>
  <c r="T184" i="6"/>
  <c r="U184" i="6"/>
  <c r="W184" i="6"/>
  <c r="F172" i="6"/>
  <c r="V172" i="6"/>
  <c r="T172" i="6"/>
  <c r="U172" i="6"/>
  <c r="W172" i="6"/>
  <c r="S172" i="6"/>
  <c r="F164" i="6"/>
  <c r="V164" i="6"/>
  <c r="W164" i="6"/>
  <c r="S164" i="6"/>
  <c r="T164" i="6"/>
  <c r="U164" i="6"/>
  <c r="F156" i="6"/>
  <c r="V156" i="6"/>
  <c r="T156" i="6"/>
  <c r="U156" i="6"/>
  <c r="W156" i="6"/>
  <c r="S156" i="6"/>
  <c r="F140" i="6"/>
  <c r="U140" i="6"/>
  <c r="V140" i="6"/>
  <c r="S140" i="6"/>
  <c r="W140" i="6"/>
  <c r="T140" i="6"/>
  <c r="F124" i="6"/>
  <c r="U124" i="6"/>
  <c r="V124" i="6"/>
  <c r="S124" i="6"/>
  <c r="W124" i="6"/>
  <c r="T124" i="6"/>
  <c r="F112" i="6"/>
  <c r="U112" i="6"/>
  <c r="V112" i="6"/>
  <c r="S112" i="6"/>
  <c r="W112" i="6"/>
  <c r="T112" i="6"/>
  <c r="F100" i="6"/>
  <c r="U100" i="6"/>
  <c r="V100" i="6"/>
  <c r="S100" i="6"/>
  <c r="W100" i="6"/>
  <c r="T100" i="6"/>
  <c r="F88" i="6"/>
  <c r="U88" i="6"/>
  <c r="V88" i="6"/>
  <c r="S88" i="6"/>
  <c r="W88" i="6"/>
  <c r="T88" i="6"/>
  <c r="F76" i="6"/>
  <c r="U76" i="6"/>
  <c r="V76" i="6"/>
  <c r="S76" i="6"/>
  <c r="W76" i="6"/>
  <c r="T76" i="6"/>
  <c r="F64" i="6"/>
  <c r="U64" i="6"/>
  <c r="V64" i="6"/>
  <c r="S64" i="6"/>
  <c r="W64" i="6"/>
  <c r="T64" i="6"/>
  <c r="F52" i="6"/>
  <c r="U52" i="6"/>
  <c r="V52" i="6"/>
  <c r="S52" i="6"/>
  <c r="W52" i="6"/>
  <c r="T52" i="6"/>
  <c r="F40" i="6"/>
  <c r="U40" i="6"/>
  <c r="V40" i="6"/>
  <c r="S40" i="6"/>
  <c r="W40" i="6"/>
  <c r="T40" i="6"/>
  <c r="F28" i="6"/>
  <c r="U28" i="6"/>
  <c r="V28" i="6"/>
  <c r="S28" i="6"/>
  <c r="W28" i="6"/>
  <c r="T28" i="6"/>
  <c r="H357" i="6"/>
  <c r="V357" i="6"/>
  <c r="S357" i="6"/>
  <c r="W357" i="6"/>
  <c r="T357" i="6"/>
  <c r="U357" i="6"/>
  <c r="H184" i="6"/>
  <c r="H160" i="6"/>
  <c r="H144" i="6"/>
  <c r="H120" i="6"/>
  <c r="H96" i="6"/>
  <c r="H72" i="6"/>
  <c r="H40" i="6"/>
  <c r="V205" i="6"/>
  <c r="S205" i="6"/>
  <c r="W205" i="6"/>
  <c r="T205" i="6"/>
  <c r="U205" i="6"/>
  <c r="V201" i="6"/>
  <c r="S201" i="6"/>
  <c r="W201" i="6"/>
  <c r="T201" i="6"/>
  <c r="U201" i="6"/>
  <c r="V197" i="6"/>
  <c r="S197" i="6"/>
  <c r="W197" i="6"/>
  <c r="T197" i="6"/>
  <c r="U197" i="6"/>
  <c r="V193" i="6"/>
  <c r="S193" i="6"/>
  <c r="W193" i="6"/>
  <c r="T193" i="6"/>
  <c r="U193" i="6"/>
  <c r="V189" i="6"/>
  <c r="S189" i="6"/>
  <c r="W189" i="6"/>
  <c r="T189" i="6"/>
  <c r="U189" i="6"/>
  <c r="U185" i="6"/>
  <c r="S185" i="6"/>
  <c r="T185" i="6"/>
  <c r="V185" i="6"/>
  <c r="W185" i="6"/>
  <c r="U181" i="6"/>
  <c r="W181" i="6"/>
  <c r="S181" i="6"/>
  <c r="T181" i="6"/>
  <c r="V181" i="6"/>
  <c r="U177" i="6"/>
  <c r="V177" i="6"/>
  <c r="W177" i="6"/>
  <c r="S177" i="6"/>
  <c r="T177" i="6"/>
  <c r="U173" i="6"/>
  <c r="T173" i="6"/>
  <c r="V173" i="6"/>
  <c r="W173" i="6"/>
  <c r="S173" i="6"/>
  <c r="U169" i="6"/>
  <c r="S169" i="6"/>
  <c r="T169" i="6"/>
  <c r="V169" i="6"/>
  <c r="W169" i="6"/>
  <c r="U165" i="6"/>
  <c r="W165" i="6"/>
  <c r="S165" i="6"/>
  <c r="T165" i="6"/>
  <c r="V165" i="6"/>
  <c r="U161" i="6"/>
  <c r="V161" i="6"/>
  <c r="W161" i="6"/>
  <c r="S161" i="6"/>
  <c r="T161" i="6"/>
  <c r="U157" i="6"/>
  <c r="T157" i="6"/>
  <c r="V157" i="6"/>
  <c r="W157" i="6"/>
  <c r="S157" i="6"/>
  <c r="U153" i="6"/>
  <c r="S153" i="6"/>
  <c r="T153" i="6"/>
  <c r="V153" i="6"/>
  <c r="W153" i="6"/>
  <c r="T149" i="6"/>
  <c r="U149" i="6"/>
  <c r="V149" i="6"/>
  <c r="W149" i="6"/>
  <c r="S149" i="6"/>
  <c r="T145" i="6"/>
  <c r="U145" i="6"/>
  <c r="V145" i="6"/>
  <c r="S145" i="6"/>
  <c r="W145" i="6"/>
  <c r="T141" i="6"/>
  <c r="U141" i="6"/>
  <c r="V141" i="6"/>
  <c r="S141" i="6"/>
  <c r="W141" i="6"/>
  <c r="T137" i="6"/>
  <c r="U137" i="6"/>
  <c r="V137" i="6"/>
  <c r="S137" i="6"/>
  <c r="W137" i="6"/>
  <c r="T133" i="6"/>
  <c r="U133" i="6"/>
  <c r="V133" i="6"/>
  <c r="W133" i="6"/>
  <c r="S133" i="6"/>
  <c r="T129" i="6"/>
  <c r="U129" i="6"/>
  <c r="V129" i="6"/>
  <c r="S129" i="6"/>
  <c r="W129" i="6"/>
  <c r="T125" i="6"/>
  <c r="U125" i="6"/>
  <c r="V125" i="6"/>
  <c r="S125" i="6"/>
  <c r="W125" i="6"/>
  <c r="T121" i="6"/>
  <c r="U121" i="6"/>
  <c r="V121" i="6"/>
  <c r="S121" i="6"/>
  <c r="W121" i="6"/>
  <c r="T117" i="6"/>
  <c r="U117" i="6"/>
  <c r="V117" i="6"/>
  <c r="W117" i="6"/>
  <c r="S117" i="6"/>
  <c r="T113" i="6"/>
  <c r="U113" i="6"/>
  <c r="V113" i="6"/>
  <c r="S113" i="6"/>
  <c r="W113" i="6"/>
  <c r="T109" i="6"/>
  <c r="U109" i="6"/>
  <c r="V109" i="6"/>
  <c r="S109" i="6"/>
  <c r="W109" i="6"/>
  <c r="T105" i="6"/>
  <c r="U105" i="6"/>
  <c r="V105" i="6"/>
  <c r="S105" i="6"/>
  <c r="W105" i="6"/>
  <c r="T101" i="6"/>
  <c r="U101" i="6"/>
  <c r="V101" i="6"/>
  <c r="W101" i="6"/>
  <c r="S101" i="6"/>
  <c r="T97" i="6"/>
  <c r="U97" i="6"/>
  <c r="V97" i="6"/>
  <c r="S97" i="6"/>
  <c r="W97" i="6"/>
  <c r="T93" i="6"/>
  <c r="U93" i="6"/>
  <c r="V93" i="6"/>
  <c r="S93" i="6"/>
  <c r="W93" i="6"/>
  <c r="T89" i="6"/>
  <c r="U89" i="6"/>
  <c r="V89" i="6"/>
  <c r="S89" i="6"/>
  <c r="W89" i="6"/>
  <c r="T85" i="6"/>
  <c r="U85" i="6"/>
  <c r="V85" i="6"/>
  <c r="W85" i="6"/>
  <c r="S85" i="6"/>
  <c r="T81" i="6"/>
  <c r="U81" i="6"/>
  <c r="V81" i="6"/>
  <c r="S81" i="6"/>
  <c r="W81" i="6"/>
  <c r="T77" i="6"/>
  <c r="U77" i="6"/>
  <c r="V77" i="6"/>
  <c r="S77" i="6"/>
  <c r="W77" i="6"/>
  <c r="T73" i="6"/>
  <c r="U73" i="6"/>
  <c r="V73" i="6"/>
  <c r="S73" i="6"/>
  <c r="W73" i="6"/>
  <c r="T69" i="6"/>
  <c r="U69" i="6"/>
  <c r="V69" i="6"/>
  <c r="W69" i="6"/>
  <c r="S69" i="6"/>
  <c r="T65" i="6"/>
  <c r="U65" i="6"/>
  <c r="V65" i="6"/>
  <c r="S65" i="6"/>
  <c r="W65" i="6"/>
  <c r="T61" i="6"/>
  <c r="U61" i="6"/>
  <c r="V61" i="6"/>
  <c r="S61" i="6"/>
  <c r="W61" i="6"/>
  <c r="T57" i="6"/>
  <c r="U57" i="6"/>
  <c r="V57" i="6"/>
  <c r="S57" i="6"/>
  <c r="W57" i="6"/>
  <c r="T53" i="6"/>
  <c r="U53" i="6"/>
  <c r="V53" i="6"/>
  <c r="W53" i="6"/>
  <c r="S53" i="6"/>
  <c r="T49" i="6"/>
  <c r="U49" i="6"/>
  <c r="V49" i="6"/>
  <c r="S49" i="6"/>
  <c r="W49" i="6"/>
  <c r="T45" i="6"/>
  <c r="U45" i="6"/>
  <c r="V45" i="6"/>
  <c r="S45" i="6"/>
  <c r="W45" i="6"/>
  <c r="T41" i="6"/>
  <c r="U41" i="6"/>
  <c r="V41" i="6"/>
  <c r="S41" i="6"/>
  <c r="W41" i="6"/>
  <c r="T37" i="6"/>
  <c r="U37" i="6"/>
  <c r="V37" i="6"/>
  <c r="W37" i="6"/>
  <c r="S37" i="6"/>
  <c r="T33" i="6"/>
  <c r="U33" i="6"/>
  <c r="V33" i="6"/>
  <c r="S33" i="6"/>
  <c r="W33" i="6"/>
  <c r="T29" i="6"/>
  <c r="U29" i="6"/>
  <c r="V29" i="6"/>
  <c r="S29" i="6"/>
  <c r="W29" i="6"/>
  <c r="T25" i="6"/>
  <c r="U25" i="6"/>
  <c r="V25" i="6"/>
  <c r="S25" i="6"/>
  <c r="W25" i="6"/>
  <c r="T21" i="6"/>
  <c r="U21" i="6"/>
  <c r="V21" i="6"/>
  <c r="W21" i="6"/>
  <c r="S21" i="6"/>
  <c r="T17" i="6"/>
  <c r="U17" i="6"/>
  <c r="V17" i="6"/>
  <c r="S17" i="6"/>
  <c r="W17" i="6"/>
  <c r="T13" i="6"/>
  <c r="U13" i="6"/>
  <c r="V13" i="6"/>
  <c r="S13" i="6"/>
  <c r="W13" i="6"/>
  <c r="T9" i="6"/>
  <c r="U9" i="6"/>
  <c r="V9" i="6"/>
  <c r="S9" i="6"/>
  <c r="W9" i="6"/>
  <c r="U358" i="6"/>
  <c r="V358" i="6"/>
  <c r="S358" i="6"/>
  <c r="W358" i="6"/>
  <c r="T358" i="6"/>
  <c r="U354" i="6"/>
  <c r="V354" i="6"/>
  <c r="S354" i="6"/>
  <c r="W354" i="6"/>
  <c r="T354" i="6"/>
  <c r="U350" i="6"/>
  <c r="V350" i="6"/>
  <c r="S350" i="6"/>
  <c r="W350" i="6"/>
  <c r="T350" i="6"/>
  <c r="U346" i="6"/>
  <c r="V346" i="6"/>
  <c r="S346" i="6"/>
  <c r="W346" i="6"/>
  <c r="T346" i="6"/>
  <c r="U342" i="6"/>
  <c r="V342" i="6"/>
  <c r="S342" i="6"/>
  <c r="W342" i="6"/>
  <c r="T342" i="6"/>
  <c r="U338" i="6"/>
  <c r="V338" i="6"/>
  <c r="S338" i="6"/>
  <c r="W338" i="6"/>
  <c r="T338" i="6"/>
  <c r="U334" i="6"/>
  <c r="V334" i="6"/>
  <c r="S334" i="6"/>
  <c r="W334" i="6"/>
  <c r="T334" i="6"/>
  <c r="U330" i="6"/>
  <c r="V330" i="6"/>
  <c r="S330" i="6"/>
  <c r="W330" i="6"/>
  <c r="T330" i="6"/>
  <c r="U326" i="6"/>
  <c r="V326" i="6"/>
  <c r="S326" i="6"/>
  <c r="W326" i="6"/>
  <c r="T326" i="6"/>
  <c r="U322" i="6"/>
  <c r="V322" i="6"/>
  <c r="S322" i="6"/>
  <c r="W322" i="6"/>
  <c r="T322" i="6"/>
  <c r="U318" i="6"/>
  <c r="V318" i="6"/>
  <c r="S318" i="6"/>
  <c r="W318" i="6"/>
  <c r="T318" i="6"/>
  <c r="U314" i="6"/>
  <c r="V314" i="6"/>
  <c r="S314" i="6"/>
  <c r="W314" i="6"/>
  <c r="T314" i="6"/>
  <c r="U310" i="6"/>
  <c r="V310" i="6"/>
  <c r="S310" i="6"/>
  <c r="W310" i="6"/>
  <c r="T310" i="6"/>
  <c r="U306" i="6"/>
  <c r="V306" i="6"/>
  <c r="S306" i="6"/>
  <c r="W306" i="6"/>
  <c r="T306" i="6"/>
  <c r="U302" i="6"/>
  <c r="V302" i="6"/>
  <c r="S302" i="6"/>
  <c r="W302" i="6"/>
  <c r="T302" i="6"/>
  <c r="U298" i="6"/>
  <c r="V298" i="6"/>
  <c r="S298" i="6"/>
  <c r="W298" i="6"/>
  <c r="T298" i="6"/>
  <c r="U294" i="6"/>
  <c r="V294" i="6"/>
  <c r="S294" i="6"/>
  <c r="W294" i="6"/>
  <c r="T294" i="6"/>
  <c r="U290" i="6"/>
  <c r="V290" i="6"/>
  <c r="S290" i="6"/>
  <c r="W290" i="6"/>
  <c r="T290" i="6"/>
  <c r="U286" i="6"/>
  <c r="V286" i="6"/>
  <c r="S286" i="6"/>
  <c r="W286" i="6"/>
  <c r="T286" i="6"/>
  <c r="U282" i="6"/>
  <c r="V282" i="6"/>
  <c r="S282" i="6"/>
  <c r="W282" i="6"/>
  <c r="T282" i="6"/>
  <c r="U278" i="6"/>
  <c r="V278" i="6"/>
  <c r="S278" i="6"/>
  <c r="W278" i="6"/>
  <c r="T278" i="6"/>
  <c r="U274" i="6"/>
  <c r="V274" i="6"/>
  <c r="S274" i="6"/>
  <c r="W274" i="6"/>
  <c r="T274" i="6"/>
  <c r="U270" i="6"/>
  <c r="V270" i="6"/>
  <c r="S270" i="6"/>
  <c r="W270" i="6"/>
  <c r="T270" i="6"/>
  <c r="U266" i="6"/>
  <c r="V266" i="6"/>
  <c r="S266" i="6"/>
  <c r="W266" i="6"/>
  <c r="T266" i="6"/>
  <c r="U262" i="6"/>
  <c r="V262" i="6"/>
  <c r="S262" i="6"/>
  <c r="W262" i="6"/>
  <c r="T262" i="6"/>
  <c r="U258" i="6"/>
  <c r="V258" i="6"/>
  <c r="S258" i="6"/>
  <c r="W258" i="6"/>
  <c r="T258" i="6"/>
  <c r="U254" i="6"/>
  <c r="V254" i="6"/>
  <c r="S254" i="6"/>
  <c r="W254" i="6"/>
  <c r="T254" i="6"/>
  <c r="U250" i="6"/>
  <c r="V250" i="6"/>
  <c r="S250" i="6"/>
  <c r="W250" i="6"/>
  <c r="T250" i="6"/>
  <c r="U246" i="6"/>
  <c r="V246" i="6"/>
  <c r="S246" i="6"/>
  <c r="W246" i="6"/>
  <c r="T246" i="6"/>
  <c r="U242" i="6"/>
  <c r="V242" i="6"/>
  <c r="S242" i="6"/>
  <c r="W242" i="6"/>
  <c r="T242" i="6"/>
  <c r="U238" i="6"/>
  <c r="V238" i="6"/>
  <c r="S238" i="6"/>
  <c r="W238" i="6"/>
  <c r="T238" i="6"/>
  <c r="U234" i="6"/>
  <c r="V234" i="6"/>
  <c r="S234" i="6"/>
  <c r="W234" i="6"/>
  <c r="T234" i="6"/>
  <c r="U230" i="6"/>
  <c r="V230" i="6"/>
  <c r="S230" i="6"/>
  <c r="W230" i="6"/>
  <c r="T230" i="6"/>
  <c r="U226" i="6"/>
  <c r="V226" i="6"/>
  <c r="S226" i="6"/>
  <c r="W226" i="6"/>
  <c r="T226" i="6"/>
  <c r="U222" i="6"/>
  <c r="V222" i="6"/>
  <c r="S222" i="6"/>
  <c r="W222" i="6"/>
  <c r="T222" i="6"/>
  <c r="U218" i="6"/>
  <c r="V218" i="6"/>
  <c r="S218" i="6"/>
  <c r="W218" i="6"/>
  <c r="T218" i="6"/>
  <c r="U214" i="6"/>
  <c r="V214" i="6"/>
  <c r="S214" i="6"/>
  <c r="W214" i="6"/>
  <c r="T214" i="6"/>
  <c r="U210" i="6"/>
  <c r="V210" i="6"/>
  <c r="S210" i="6"/>
  <c r="W210" i="6"/>
  <c r="T210" i="6"/>
  <c r="U206" i="6"/>
  <c r="V206" i="6"/>
  <c r="S206" i="6"/>
  <c r="W206" i="6"/>
  <c r="T206" i="6"/>
  <c r="U379" i="6"/>
  <c r="V379" i="6"/>
  <c r="W379" i="6"/>
  <c r="S379" i="6"/>
  <c r="T379" i="6"/>
  <c r="U375" i="6"/>
  <c r="V375" i="6"/>
  <c r="S375" i="6"/>
  <c r="T375" i="6"/>
  <c r="W375" i="6"/>
  <c r="U371" i="6"/>
  <c r="V371" i="6"/>
  <c r="W371" i="6"/>
  <c r="T371" i="6"/>
  <c r="S371" i="6"/>
  <c r="U367" i="6"/>
  <c r="V367" i="6"/>
  <c r="S367" i="6"/>
  <c r="T367" i="6"/>
  <c r="W367" i="6"/>
  <c r="T363" i="6"/>
  <c r="U363" i="6"/>
  <c r="V363" i="6"/>
  <c r="W363" i="6"/>
  <c r="S363" i="6"/>
  <c r="E378" i="6"/>
  <c r="E370" i="6"/>
  <c r="E362" i="6"/>
  <c r="E354" i="6"/>
  <c r="E346" i="6"/>
  <c r="E338" i="6"/>
  <c r="E330" i="6"/>
  <c r="E322" i="6"/>
  <c r="E314" i="6"/>
  <c r="E306" i="6"/>
  <c r="E298" i="6"/>
  <c r="E290" i="6"/>
  <c r="E282" i="6"/>
  <c r="E274" i="6"/>
  <c r="E266" i="6"/>
  <c r="E258" i="6"/>
  <c r="E250" i="6"/>
  <c r="E242" i="6"/>
  <c r="E234" i="6"/>
  <c r="E226" i="6"/>
  <c r="E218" i="6"/>
  <c r="E210" i="6"/>
  <c r="F203" i="6"/>
  <c r="F195" i="6"/>
  <c r="F187" i="6"/>
  <c r="F179" i="6"/>
  <c r="F171" i="6"/>
  <c r="F163" i="6"/>
  <c r="F155" i="6"/>
  <c r="F147" i="6"/>
  <c r="F139" i="6"/>
  <c r="F131" i="6"/>
  <c r="F123" i="6"/>
  <c r="F115" i="6"/>
  <c r="F107" i="6"/>
  <c r="F99" i="6"/>
  <c r="F91" i="6"/>
  <c r="F83" i="6"/>
  <c r="F75" i="6"/>
  <c r="F67" i="6"/>
  <c r="F59" i="6"/>
  <c r="F51" i="6"/>
  <c r="F43" i="6"/>
  <c r="F35" i="6"/>
  <c r="F27" i="6"/>
  <c r="F19" i="6"/>
  <c r="F11" i="6"/>
  <c r="J8" i="6"/>
  <c r="AD8" i="6" s="1"/>
  <c r="AX8" i="6" s="1"/>
  <c r="N8" i="6"/>
  <c r="R8" i="6"/>
  <c r="K8" i="6"/>
  <c r="O8" i="6"/>
  <c r="I8" i="6"/>
  <c r="Q8" i="6"/>
  <c r="L8" i="6"/>
  <c r="M8" i="6"/>
  <c r="P8" i="6"/>
  <c r="E8" i="6"/>
  <c r="H8" i="6"/>
  <c r="F8" i="6"/>
  <c r="J198" i="6"/>
  <c r="AD198" i="6" s="1"/>
  <c r="AX198" i="6" s="1"/>
  <c r="N198" i="6"/>
  <c r="AH198" i="6" s="1"/>
  <c r="R198" i="6"/>
  <c r="AL198" i="6" s="1"/>
  <c r="K198" i="6"/>
  <c r="AE198" i="6" s="1"/>
  <c r="AY198" i="6" s="1"/>
  <c r="O198" i="6"/>
  <c r="AI198" i="6" s="1"/>
  <c r="L198" i="6"/>
  <c r="AF198" i="6" s="1"/>
  <c r="AZ198" i="6" s="1"/>
  <c r="P198" i="6"/>
  <c r="AJ198" i="6" s="1"/>
  <c r="I198" i="6"/>
  <c r="AC198" i="6" s="1"/>
  <c r="AW198" i="6" s="1"/>
  <c r="M198" i="6"/>
  <c r="AG198" i="6" s="1"/>
  <c r="BA198" i="6" s="1"/>
  <c r="Q198" i="6"/>
  <c r="AK198" i="6" s="1"/>
  <c r="F198" i="6"/>
  <c r="H198" i="6"/>
  <c r="E198" i="6"/>
  <c r="J190" i="6"/>
  <c r="AD190" i="6" s="1"/>
  <c r="AX190" i="6" s="1"/>
  <c r="N190" i="6"/>
  <c r="AH190" i="6" s="1"/>
  <c r="R190" i="6"/>
  <c r="AL190" i="6" s="1"/>
  <c r="K190" i="6"/>
  <c r="AE190" i="6" s="1"/>
  <c r="AY190" i="6" s="1"/>
  <c r="O190" i="6"/>
  <c r="AI190" i="6" s="1"/>
  <c r="L190" i="6"/>
  <c r="AF190" i="6" s="1"/>
  <c r="AZ190" i="6" s="1"/>
  <c r="P190" i="6"/>
  <c r="AJ190" i="6" s="1"/>
  <c r="I190" i="6"/>
  <c r="AC190" i="6" s="1"/>
  <c r="AW190" i="6" s="1"/>
  <c r="M190" i="6"/>
  <c r="AG190" i="6" s="1"/>
  <c r="BA190" i="6" s="1"/>
  <c r="Q190" i="6"/>
  <c r="AK190" i="6" s="1"/>
  <c r="F190" i="6"/>
  <c r="H190" i="6"/>
  <c r="E190" i="6"/>
  <c r="J182" i="6"/>
  <c r="AD182" i="6" s="1"/>
  <c r="AX182" i="6" s="1"/>
  <c r="N182" i="6"/>
  <c r="AH182" i="6" s="1"/>
  <c r="R182" i="6"/>
  <c r="AL182" i="6" s="1"/>
  <c r="K182" i="6"/>
  <c r="AE182" i="6" s="1"/>
  <c r="AY182" i="6" s="1"/>
  <c r="O182" i="6"/>
  <c r="AI182" i="6" s="1"/>
  <c r="L182" i="6"/>
  <c r="AF182" i="6" s="1"/>
  <c r="AZ182" i="6" s="1"/>
  <c r="P182" i="6"/>
  <c r="AJ182" i="6" s="1"/>
  <c r="I182" i="6"/>
  <c r="AC182" i="6" s="1"/>
  <c r="AW182" i="6" s="1"/>
  <c r="M182" i="6"/>
  <c r="AG182" i="6" s="1"/>
  <c r="BA182" i="6" s="1"/>
  <c r="Q182" i="6"/>
  <c r="AK182" i="6" s="1"/>
  <c r="F182" i="6"/>
  <c r="H182" i="6"/>
  <c r="E182" i="6"/>
  <c r="J174" i="6"/>
  <c r="AD174" i="6" s="1"/>
  <c r="AX174" i="6" s="1"/>
  <c r="N174" i="6"/>
  <c r="AH174" i="6" s="1"/>
  <c r="R174" i="6"/>
  <c r="AL174" i="6" s="1"/>
  <c r="K174" i="6"/>
  <c r="AE174" i="6" s="1"/>
  <c r="AY174" i="6" s="1"/>
  <c r="O174" i="6"/>
  <c r="AI174" i="6" s="1"/>
  <c r="L174" i="6"/>
  <c r="AF174" i="6" s="1"/>
  <c r="AZ174" i="6" s="1"/>
  <c r="P174" i="6"/>
  <c r="AJ174" i="6" s="1"/>
  <c r="I174" i="6"/>
  <c r="AC174" i="6" s="1"/>
  <c r="AW174" i="6" s="1"/>
  <c r="M174" i="6"/>
  <c r="AG174" i="6" s="1"/>
  <c r="BA174" i="6" s="1"/>
  <c r="Q174" i="6"/>
  <c r="AK174" i="6" s="1"/>
  <c r="F174" i="6"/>
  <c r="H174" i="6"/>
  <c r="E174" i="6"/>
  <c r="J166" i="6"/>
  <c r="AD166" i="6" s="1"/>
  <c r="AX166" i="6" s="1"/>
  <c r="N166" i="6"/>
  <c r="AH166" i="6" s="1"/>
  <c r="R166" i="6"/>
  <c r="AL166" i="6" s="1"/>
  <c r="K166" i="6"/>
  <c r="AE166" i="6" s="1"/>
  <c r="AY166" i="6" s="1"/>
  <c r="O166" i="6"/>
  <c r="AI166" i="6" s="1"/>
  <c r="L166" i="6"/>
  <c r="AF166" i="6" s="1"/>
  <c r="AZ166" i="6" s="1"/>
  <c r="P166" i="6"/>
  <c r="AJ166" i="6" s="1"/>
  <c r="I166" i="6"/>
  <c r="AC166" i="6" s="1"/>
  <c r="AW166" i="6" s="1"/>
  <c r="M166" i="6"/>
  <c r="AG166" i="6" s="1"/>
  <c r="BA166" i="6" s="1"/>
  <c r="Q166" i="6"/>
  <c r="AK166" i="6" s="1"/>
  <c r="F166" i="6"/>
  <c r="H166" i="6"/>
  <c r="E166" i="6"/>
  <c r="J154" i="6"/>
  <c r="AD154" i="6" s="1"/>
  <c r="AX154" i="6" s="1"/>
  <c r="N154" i="6"/>
  <c r="AH154" i="6" s="1"/>
  <c r="R154" i="6"/>
  <c r="AL154" i="6" s="1"/>
  <c r="K154" i="6"/>
  <c r="AE154" i="6" s="1"/>
  <c r="AY154" i="6" s="1"/>
  <c r="O154" i="6"/>
  <c r="AI154" i="6" s="1"/>
  <c r="L154" i="6"/>
  <c r="AF154" i="6" s="1"/>
  <c r="AZ154" i="6" s="1"/>
  <c r="P154" i="6"/>
  <c r="AJ154" i="6" s="1"/>
  <c r="M154" i="6"/>
  <c r="AG154" i="6" s="1"/>
  <c r="BA154" i="6" s="1"/>
  <c r="Q154" i="6"/>
  <c r="AK154" i="6" s="1"/>
  <c r="I154" i="6"/>
  <c r="AC154" i="6" s="1"/>
  <c r="AW154" i="6" s="1"/>
  <c r="F154" i="6"/>
  <c r="H154" i="6"/>
  <c r="E154" i="6"/>
  <c r="J146" i="6"/>
  <c r="AD146" i="6" s="1"/>
  <c r="AX146" i="6" s="1"/>
  <c r="N146" i="6"/>
  <c r="AH146" i="6" s="1"/>
  <c r="R146" i="6"/>
  <c r="AL146" i="6" s="1"/>
  <c r="K146" i="6"/>
  <c r="AE146" i="6" s="1"/>
  <c r="AY146" i="6" s="1"/>
  <c r="O146" i="6"/>
  <c r="AI146" i="6" s="1"/>
  <c r="L146" i="6"/>
  <c r="AF146" i="6" s="1"/>
  <c r="AZ146" i="6" s="1"/>
  <c r="P146" i="6"/>
  <c r="AJ146" i="6" s="1"/>
  <c r="M146" i="6"/>
  <c r="AG146" i="6" s="1"/>
  <c r="BA146" i="6" s="1"/>
  <c r="Q146" i="6"/>
  <c r="AK146" i="6" s="1"/>
  <c r="I146" i="6"/>
  <c r="AC146" i="6" s="1"/>
  <c r="AW146" i="6" s="1"/>
  <c r="F146" i="6"/>
  <c r="E146" i="6"/>
  <c r="H146" i="6"/>
  <c r="L138" i="6"/>
  <c r="AF138" i="6" s="1"/>
  <c r="AZ138" i="6" s="1"/>
  <c r="P138" i="6"/>
  <c r="AJ138" i="6" s="1"/>
  <c r="I138" i="6"/>
  <c r="AC138" i="6" s="1"/>
  <c r="AW138" i="6" s="1"/>
  <c r="M138" i="6"/>
  <c r="AG138" i="6" s="1"/>
  <c r="BA138" i="6" s="1"/>
  <c r="Q138" i="6"/>
  <c r="AK138" i="6" s="1"/>
  <c r="J138" i="6"/>
  <c r="AD138" i="6" s="1"/>
  <c r="AX138" i="6" s="1"/>
  <c r="N138" i="6"/>
  <c r="R138" i="6"/>
  <c r="AL138" i="6" s="1"/>
  <c r="K138" i="6"/>
  <c r="AE138" i="6" s="1"/>
  <c r="AY138" i="6" s="1"/>
  <c r="O138" i="6"/>
  <c r="AI138" i="6" s="1"/>
  <c r="F138" i="6"/>
  <c r="H138" i="6"/>
  <c r="E138" i="6"/>
  <c r="L130" i="6"/>
  <c r="AF130" i="6" s="1"/>
  <c r="AZ130" i="6" s="1"/>
  <c r="P130" i="6"/>
  <c r="AJ130" i="6" s="1"/>
  <c r="I130" i="6"/>
  <c r="AC130" i="6" s="1"/>
  <c r="AW130" i="6" s="1"/>
  <c r="M130" i="6"/>
  <c r="AG130" i="6" s="1"/>
  <c r="BA130" i="6" s="1"/>
  <c r="Q130" i="6"/>
  <c r="AK130" i="6" s="1"/>
  <c r="J130" i="6"/>
  <c r="AD130" i="6" s="1"/>
  <c r="AX130" i="6" s="1"/>
  <c r="N130" i="6"/>
  <c r="AH130" i="6" s="1"/>
  <c r="R130" i="6"/>
  <c r="AL130" i="6" s="1"/>
  <c r="K130" i="6"/>
  <c r="AE130" i="6" s="1"/>
  <c r="AY130" i="6" s="1"/>
  <c r="O130" i="6"/>
  <c r="AI130" i="6" s="1"/>
  <c r="F130" i="6"/>
  <c r="E130" i="6"/>
  <c r="H130" i="6"/>
  <c r="L118" i="6"/>
  <c r="AF118" i="6" s="1"/>
  <c r="AZ118" i="6" s="1"/>
  <c r="P118" i="6"/>
  <c r="AJ118" i="6" s="1"/>
  <c r="I118" i="6"/>
  <c r="AC118" i="6" s="1"/>
  <c r="AW118" i="6" s="1"/>
  <c r="M118" i="6"/>
  <c r="AG118" i="6" s="1"/>
  <c r="BA118" i="6" s="1"/>
  <c r="Q118" i="6"/>
  <c r="AK118" i="6" s="1"/>
  <c r="J118" i="6"/>
  <c r="AD118" i="6" s="1"/>
  <c r="AX118" i="6" s="1"/>
  <c r="N118" i="6"/>
  <c r="AH118" i="6" s="1"/>
  <c r="R118" i="6"/>
  <c r="AL118" i="6" s="1"/>
  <c r="K118" i="6"/>
  <c r="AE118" i="6" s="1"/>
  <c r="AY118" i="6" s="1"/>
  <c r="O118" i="6"/>
  <c r="AI118" i="6" s="1"/>
  <c r="F118" i="6"/>
  <c r="H118" i="6"/>
  <c r="E118" i="6"/>
  <c r="L110" i="6"/>
  <c r="AF110" i="6" s="1"/>
  <c r="AZ110" i="6" s="1"/>
  <c r="P110" i="6"/>
  <c r="AJ110" i="6" s="1"/>
  <c r="I110" i="6"/>
  <c r="AC110" i="6" s="1"/>
  <c r="AW110" i="6" s="1"/>
  <c r="M110" i="6"/>
  <c r="AG110" i="6" s="1"/>
  <c r="BA110" i="6" s="1"/>
  <c r="Q110" i="6"/>
  <c r="AK110" i="6" s="1"/>
  <c r="J110" i="6"/>
  <c r="AD110" i="6" s="1"/>
  <c r="AX110" i="6" s="1"/>
  <c r="N110" i="6"/>
  <c r="AH110" i="6" s="1"/>
  <c r="R110" i="6"/>
  <c r="AL110" i="6" s="1"/>
  <c r="K110" i="6"/>
  <c r="AE110" i="6" s="1"/>
  <c r="AY110" i="6" s="1"/>
  <c r="O110" i="6"/>
  <c r="AI110" i="6" s="1"/>
  <c r="F110" i="6"/>
  <c r="E110" i="6"/>
  <c r="H110" i="6"/>
  <c r="L102" i="6"/>
  <c r="AF102" i="6" s="1"/>
  <c r="AZ102" i="6" s="1"/>
  <c r="P102" i="6"/>
  <c r="AJ102" i="6" s="1"/>
  <c r="I102" i="6"/>
  <c r="AC102" i="6" s="1"/>
  <c r="AW102" i="6" s="1"/>
  <c r="M102" i="6"/>
  <c r="AG102" i="6" s="1"/>
  <c r="BA102" i="6" s="1"/>
  <c r="Q102" i="6"/>
  <c r="AK102" i="6" s="1"/>
  <c r="J102" i="6"/>
  <c r="AD102" i="6" s="1"/>
  <c r="AX102" i="6" s="1"/>
  <c r="N102" i="6"/>
  <c r="AH102" i="6" s="1"/>
  <c r="R102" i="6"/>
  <c r="AL102" i="6" s="1"/>
  <c r="K102" i="6"/>
  <c r="AE102" i="6" s="1"/>
  <c r="AY102" i="6" s="1"/>
  <c r="O102" i="6"/>
  <c r="AI102" i="6" s="1"/>
  <c r="F102" i="6"/>
  <c r="E102" i="6"/>
  <c r="H102" i="6"/>
  <c r="L94" i="6"/>
  <c r="AF94" i="6" s="1"/>
  <c r="AZ94" i="6" s="1"/>
  <c r="P94" i="6"/>
  <c r="AJ94" i="6" s="1"/>
  <c r="I94" i="6"/>
  <c r="AC94" i="6" s="1"/>
  <c r="AW94" i="6" s="1"/>
  <c r="M94" i="6"/>
  <c r="AG94" i="6" s="1"/>
  <c r="BA94" i="6" s="1"/>
  <c r="Q94" i="6"/>
  <c r="AK94" i="6" s="1"/>
  <c r="J94" i="6"/>
  <c r="AD94" i="6" s="1"/>
  <c r="AX94" i="6" s="1"/>
  <c r="N94" i="6"/>
  <c r="AH94" i="6" s="1"/>
  <c r="R94" i="6"/>
  <c r="AL94" i="6" s="1"/>
  <c r="K94" i="6"/>
  <c r="AE94" i="6" s="1"/>
  <c r="AY94" i="6" s="1"/>
  <c r="O94" i="6"/>
  <c r="AI94" i="6" s="1"/>
  <c r="F94" i="6"/>
  <c r="H94" i="6"/>
  <c r="E94" i="6"/>
  <c r="L86" i="6"/>
  <c r="AF86" i="6" s="1"/>
  <c r="AZ86" i="6" s="1"/>
  <c r="P86" i="6"/>
  <c r="AJ86" i="6" s="1"/>
  <c r="I86" i="6"/>
  <c r="AC86" i="6" s="1"/>
  <c r="AW86" i="6" s="1"/>
  <c r="M86" i="6"/>
  <c r="AG86" i="6" s="1"/>
  <c r="BA86" i="6" s="1"/>
  <c r="Q86" i="6"/>
  <c r="AK86" i="6" s="1"/>
  <c r="J86" i="6"/>
  <c r="AD86" i="6" s="1"/>
  <c r="AX86" i="6" s="1"/>
  <c r="N86" i="6"/>
  <c r="AH86" i="6" s="1"/>
  <c r="R86" i="6"/>
  <c r="AL86" i="6" s="1"/>
  <c r="K86" i="6"/>
  <c r="AE86" i="6" s="1"/>
  <c r="AY86" i="6" s="1"/>
  <c r="O86" i="6"/>
  <c r="AI86" i="6" s="1"/>
  <c r="F86" i="6"/>
  <c r="H86" i="6"/>
  <c r="E86" i="6"/>
  <c r="K78" i="6"/>
  <c r="AE78" i="6" s="1"/>
  <c r="AY78" i="6" s="1"/>
  <c r="O78" i="6"/>
  <c r="AI78" i="6" s="1"/>
  <c r="L78" i="6"/>
  <c r="AF78" i="6" s="1"/>
  <c r="AZ78" i="6" s="1"/>
  <c r="P78" i="6"/>
  <c r="AJ78" i="6" s="1"/>
  <c r="I78" i="6"/>
  <c r="AC78" i="6" s="1"/>
  <c r="AW78" i="6" s="1"/>
  <c r="M78" i="6"/>
  <c r="AG78" i="6" s="1"/>
  <c r="BA78" i="6" s="1"/>
  <c r="Q78" i="6"/>
  <c r="AK78" i="6" s="1"/>
  <c r="R78" i="6"/>
  <c r="AL78" i="6" s="1"/>
  <c r="J78" i="6"/>
  <c r="AD78" i="6" s="1"/>
  <c r="AX78" i="6" s="1"/>
  <c r="N78" i="6"/>
  <c r="AH78" i="6" s="1"/>
  <c r="F78" i="6"/>
  <c r="E78" i="6"/>
  <c r="H78" i="6"/>
  <c r="K70" i="6"/>
  <c r="AE70" i="6" s="1"/>
  <c r="AY70" i="6" s="1"/>
  <c r="O70" i="6"/>
  <c r="AI70" i="6" s="1"/>
  <c r="L70" i="6"/>
  <c r="AF70" i="6" s="1"/>
  <c r="AZ70" i="6" s="1"/>
  <c r="P70" i="6"/>
  <c r="AJ70" i="6" s="1"/>
  <c r="I70" i="6"/>
  <c r="AC70" i="6" s="1"/>
  <c r="AW70" i="6" s="1"/>
  <c r="M70" i="6"/>
  <c r="AG70" i="6" s="1"/>
  <c r="BA70" i="6" s="1"/>
  <c r="Q70" i="6"/>
  <c r="AK70" i="6" s="1"/>
  <c r="R70" i="6"/>
  <c r="AL70" i="6" s="1"/>
  <c r="J70" i="6"/>
  <c r="AD70" i="6" s="1"/>
  <c r="AX70" i="6" s="1"/>
  <c r="N70" i="6"/>
  <c r="AH70" i="6" s="1"/>
  <c r="F70" i="6"/>
  <c r="H70" i="6"/>
  <c r="E70" i="6"/>
  <c r="I62" i="6"/>
  <c r="AC62" i="6" s="1"/>
  <c r="AW62" i="6" s="1"/>
  <c r="M62" i="6"/>
  <c r="AG62" i="6" s="1"/>
  <c r="BA62" i="6" s="1"/>
  <c r="J62" i="6"/>
  <c r="AD62" i="6" s="1"/>
  <c r="AX62" i="6" s="1"/>
  <c r="O62" i="6"/>
  <c r="AI62" i="6" s="1"/>
  <c r="K62" i="6"/>
  <c r="AE62" i="6" s="1"/>
  <c r="AY62" i="6" s="1"/>
  <c r="P62" i="6"/>
  <c r="AJ62" i="6" s="1"/>
  <c r="L62" i="6"/>
  <c r="AF62" i="6" s="1"/>
  <c r="AZ62" i="6" s="1"/>
  <c r="Q62" i="6"/>
  <c r="AK62" i="6" s="1"/>
  <c r="R62" i="6"/>
  <c r="AL62" i="6" s="1"/>
  <c r="N62" i="6"/>
  <c r="F62" i="6"/>
  <c r="H62" i="6"/>
  <c r="E62" i="6"/>
  <c r="K54" i="6"/>
  <c r="AE54" i="6" s="1"/>
  <c r="AY54" i="6" s="1"/>
  <c r="L54" i="6"/>
  <c r="AF54" i="6" s="1"/>
  <c r="AZ54" i="6" s="1"/>
  <c r="P54" i="6"/>
  <c r="AJ54" i="6" s="1"/>
  <c r="I54" i="6"/>
  <c r="AC54" i="6" s="1"/>
  <c r="AW54" i="6" s="1"/>
  <c r="M54" i="6"/>
  <c r="AG54" i="6" s="1"/>
  <c r="BA54" i="6" s="1"/>
  <c r="Q54" i="6"/>
  <c r="AK54" i="6" s="1"/>
  <c r="N54" i="6"/>
  <c r="AH54" i="6" s="1"/>
  <c r="O54" i="6"/>
  <c r="AI54" i="6" s="1"/>
  <c r="R54" i="6"/>
  <c r="AL54" i="6" s="1"/>
  <c r="J54" i="6"/>
  <c r="AD54" i="6" s="1"/>
  <c r="AX54" i="6" s="1"/>
  <c r="F54" i="6"/>
  <c r="E54" i="6"/>
  <c r="H54" i="6"/>
  <c r="K46" i="6"/>
  <c r="AE46" i="6" s="1"/>
  <c r="AY46" i="6" s="1"/>
  <c r="O46" i="6"/>
  <c r="AI46" i="6" s="1"/>
  <c r="L46" i="6"/>
  <c r="AF46" i="6" s="1"/>
  <c r="AZ46" i="6" s="1"/>
  <c r="P46" i="6"/>
  <c r="AJ46" i="6" s="1"/>
  <c r="I46" i="6"/>
  <c r="AC46" i="6" s="1"/>
  <c r="AW46" i="6" s="1"/>
  <c r="M46" i="6"/>
  <c r="AG46" i="6" s="1"/>
  <c r="BA46" i="6" s="1"/>
  <c r="Q46" i="6"/>
  <c r="AK46" i="6" s="1"/>
  <c r="N46" i="6"/>
  <c r="R46" i="6"/>
  <c r="AL46" i="6" s="1"/>
  <c r="J46" i="6"/>
  <c r="AD46" i="6" s="1"/>
  <c r="AX46" i="6" s="1"/>
  <c r="F46" i="6"/>
  <c r="H46" i="6"/>
  <c r="E46" i="6"/>
  <c r="K38" i="6"/>
  <c r="AE38" i="6" s="1"/>
  <c r="AY38" i="6" s="1"/>
  <c r="O38" i="6"/>
  <c r="AI38" i="6" s="1"/>
  <c r="L38" i="6"/>
  <c r="AF38" i="6" s="1"/>
  <c r="AZ38" i="6" s="1"/>
  <c r="Q38" i="6"/>
  <c r="AK38" i="6" s="1"/>
  <c r="M38" i="6"/>
  <c r="AG38" i="6" s="1"/>
  <c r="BA38" i="6" s="1"/>
  <c r="R38" i="6"/>
  <c r="AL38" i="6" s="1"/>
  <c r="I38" i="6"/>
  <c r="N38" i="6"/>
  <c r="J38" i="6"/>
  <c r="AD38" i="6" s="1"/>
  <c r="AX38" i="6" s="1"/>
  <c r="P38" i="6"/>
  <c r="AJ38" i="6" s="1"/>
  <c r="F38" i="6"/>
  <c r="H38" i="6"/>
  <c r="E38" i="6"/>
  <c r="K30" i="6"/>
  <c r="AE30" i="6" s="1"/>
  <c r="AY30" i="6" s="1"/>
  <c r="O30" i="6"/>
  <c r="AI30" i="6" s="1"/>
  <c r="I30" i="6"/>
  <c r="AC30" i="6" s="1"/>
  <c r="AW30" i="6" s="1"/>
  <c r="M30" i="6"/>
  <c r="AG30" i="6" s="1"/>
  <c r="BA30" i="6" s="1"/>
  <c r="Q30" i="6"/>
  <c r="AK30" i="6" s="1"/>
  <c r="J30" i="6"/>
  <c r="AD30" i="6" s="1"/>
  <c r="AX30" i="6" s="1"/>
  <c r="N30" i="6"/>
  <c r="AH30" i="6" s="1"/>
  <c r="R30" i="6"/>
  <c r="AL30" i="6" s="1"/>
  <c r="L30" i="6"/>
  <c r="AF30" i="6" s="1"/>
  <c r="AZ30" i="6" s="1"/>
  <c r="P30" i="6"/>
  <c r="AJ30" i="6" s="1"/>
  <c r="F30" i="6"/>
  <c r="H30" i="6"/>
  <c r="E30" i="6"/>
  <c r="K26" i="6"/>
  <c r="AE26" i="6" s="1"/>
  <c r="AY26" i="6" s="1"/>
  <c r="O26" i="6"/>
  <c r="AI26" i="6" s="1"/>
  <c r="I26" i="6"/>
  <c r="AC26" i="6" s="1"/>
  <c r="AW26" i="6" s="1"/>
  <c r="M26" i="6"/>
  <c r="AG26" i="6" s="1"/>
  <c r="BA26" i="6" s="1"/>
  <c r="Q26" i="6"/>
  <c r="AK26" i="6" s="1"/>
  <c r="J26" i="6"/>
  <c r="AD26" i="6" s="1"/>
  <c r="AX26" i="6" s="1"/>
  <c r="N26" i="6"/>
  <c r="AH26" i="6" s="1"/>
  <c r="R26" i="6"/>
  <c r="AL26" i="6" s="1"/>
  <c r="P26" i="6"/>
  <c r="AJ26" i="6" s="1"/>
  <c r="L26" i="6"/>
  <c r="AF26" i="6" s="1"/>
  <c r="AZ26" i="6" s="1"/>
  <c r="F26" i="6"/>
  <c r="H26" i="6"/>
  <c r="E26" i="6"/>
  <c r="K22" i="6"/>
  <c r="AE22" i="6" s="1"/>
  <c r="AY22" i="6" s="1"/>
  <c r="O22" i="6"/>
  <c r="AI22" i="6" s="1"/>
  <c r="I22" i="6"/>
  <c r="AC22" i="6" s="1"/>
  <c r="AW22" i="6" s="1"/>
  <c r="M22" i="6"/>
  <c r="AG22" i="6" s="1"/>
  <c r="BA22" i="6" s="1"/>
  <c r="Q22" i="6"/>
  <c r="AK22" i="6" s="1"/>
  <c r="J22" i="6"/>
  <c r="AD22" i="6" s="1"/>
  <c r="AX22" i="6" s="1"/>
  <c r="N22" i="6"/>
  <c r="AH22" i="6" s="1"/>
  <c r="R22" i="6"/>
  <c r="AL22" i="6" s="1"/>
  <c r="L22" i="6"/>
  <c r="AF22" i="6" s="1"/>
  <c r="AZ22" i="6" s="1"/>
  <c r="P22" i="6"/>
  <c r="AJ22" i="6" s="1"/>
  <c r="F22" i="6"/>
  <c r="E22" i="6"/>
  <c r="H22" i="6"/>
  <c r="K14" i="6"/>
  <c r="AE14" i="6" s="1"/>
  <c r="AY14" i="6" s="1"/>
  <c r="O14" i="6"/>
  <c r="AI14" i="6" s="1"/>
  <c r="I14" i="6"/>
  <c r="AC14" i="6" s="1"/>
  <c r="AW14" i="6" s="1"/>
  <c r="M14" i="6"/>
  <c r="AG14" i="6" s="1"/>
  <c r="BA14" i="6" s="1"/>
  <c r="Q14" i="6"/>
  <c r="AK14" i="6" s="1"/>
  <c r="J14" i="6"/>
  <c r="AD14" i="6" s="1"/>
  <c r="AX14" i="6" s="1"/>
  <c r="N14" i="6"/>
  <c r="R14" i="6"/>
  <c r="AL14" i="6" s="1"/>
  <c r="L14" i="6"/>
  <c r="AF14" i="6" s="1"/>
  <c r="AZ14" i="6" s="1"/>
  <c r="P14" i="6"/>
  <c r="AJ14" i="6" s="1"/>
  <c r="F14" i="6"/>
  <c r="H14" i="6"/>
  <c r="E14" i="6"/>
  <c r="K10" i="6"/>
  <c r="AE10" i="6" s="1"/>
  <c r="AY10" i="6" s="1"/>
  <c r="O10" i="6"/>
  <c r="AI10" i="6" s="1"/>
  <c r="I10" i="6"/>
  <c r="AC10" i="6" s="1"/>
  <c r="AW10" i="6" s="1"/>
  <c r="M10" i="6"/>
  <c r="AG10" i="6" s="1"/>
  <c r="BA10" i="6" s="1"/>
  <c r="Q10" i="6"/>
  <c r="AK10" i="6" s="1"/>
  <c r="J10" i="6"/>
  <c r="AD10" i="6" s="1"/>
  <c r="AX10" i="6" s="1"/>
  <c r="N10" i="6"/>
  <c r="AH10" i="6" s="1"/>
  <c r="R10" i="6"/>
  <c r="AL10" i="6" s="1"/>
  <c r="P10" i="6"/>
  <c r="AJ10" i="6" s="1"/>
  <c r="L10" i="6"/>
  <c r="AF10" i="6" s="1"/>
  <c r="AZ10" i="6" s="1"/>
  <c r="F10" i="6"/>
  <c r="H10" i="6"/>
  <c r="E10" i="6"/>
  <c r="L359" i="6"/>
  <c r="AF359" i="6" s="1"/>
  <c r="AZ359" i="6" s="1"/>
  <c r="P359" i="6"/>
  <c r="AJ359" i="6" s="1"/>
  <c r="I359" i="6"/>
  <c r="AC359" i="6" s="1"/>
  <c r="AW359" i="6" s="1"/>
  <c r="M359" i="6"/>
  <c r="AG359" i="6" s="1"/>
  <c r="BA359" i="6" s="1"/>
  <c r="Q359" i="6"/>
  <c r="AK359" i="6" s="1"/>
  <c r="J359" i="6"/>
  <c r="AD359" i="6" s="1"/>
  <c r="AX359" i="6" s="1"/>
  <c r="N359" i="6"/>
  <c r="AH359" i="6" s="1"/>
  <c r="R359" i="6"/>
  <c r="AL359" i="6" s="1"/>
  <c r="K359" i="6"/>
  <c r="AE359" i="6" s="1"/>
  <c r="AY359" i="6" s="1"/>
  <c r="O359" i="6"/>
  <c r="AI359" i="6" s="1"/>
  <c r="H359" i="6"/>
  <c r="F359" i="6"/>
  <c r="E359" i="6"/>
  <c r="L355" i="6"/>
  <c r="AF355" i="6" s="1"/>
  <c r="AZ355" i="6" s="1"/>
  <c r="P355" i="6"/>
  <c r="AJ355" i="6" s="1"/>
  <c r="I355" i="6"/>
  <c r="AC355" i="6" s="1"/>
  <c r="AW355" i="6" s="1"/>
  <c r="M355" i="6"/>
  <c r="AG355" i="6" s="1"/>
  <c r="BA355" i="6" s="1"/>
  <c r="Q355" i="6"/>
  <c r="AK355" i="6" s="1"/>
  <c r="J355" i="6"/>
  <c r="AD355" i="6" s="1"/>
  <c r="AX355" i="6" s="1"/>
  <c r="N355" i="6"/>
  <c r="AH355" i="6" s="1"/>
  <c r="R355" i="6"/>
  <c r="AL355" i="6" s="1"/>
  <c r="K355" i="6"/>
  <c r="AE355" i="6" s="1"/>
  <c r="AY355" i="6" s="1"/>
  <c r="O355" i="6"/>
  <c r="AI355" i="6" s="1"/>
  <c r="H355" i="6"/>
  <c r="E355" i="6"/>
  <c r="F355" i="6"/>
  <c r="L351" i="6"/>
  <c r="AF351" i="6" s="1"/>
  <c r="AZ351" i="6" s="1"/>
  <c r="P351" i="6"/>
  <c r="AJ351" i="6" s="1"/>
  <c r="I351" i="6"/>
  <c r="AC351" i="6" s="1"/>
  <c r="AW351" i="6" s="1"/>
  <c r="M351" i="6"/>
  <c r="AG351" i="6" s="1"/>
  <c r="BA351" i="6" s="1"/>
  <c r="Q351" i="6"/>
  <c r="AK351" i="6" s="1"/>
  <c r="J351" i="6"/>
  <c r="AD351" i="6" s="1"/>
  <c r="AX351" i="6" s="1"/>
  <c r="N351" i="6"/>
  <c r="AH351" i="6" s="1"/>
  <c r="R351" i="6"/>
  <c r="AL351" i="6" s="1"/>
  <c r="O351" i="6"/>
  <c r="AI351" i="6" s="1"/>
  <c r="K351" i="6"/>
  <c r="AE351" i="6" s="1"/>
  <c r="AY351" i="6" s="1"/>
  <c r="H351" i="6"/>
  <c r="F351" i="6"/>
  <c r="E351" i="6"/>
  <c r="L347" i="6"/>
  <c r="AF347" i="6" s="1"/>
  <c r="AZ347" i="6" s="1"/>
  <c r="P347" i="6"/>
  <c r="AJ347" i="6" s="1"/>
  <c r="I347" i="6"/>
  <c r="AC347" i="6" s="1"/>
  <c r="AW347" i="6" s="1"/>
  <c r="M347" i="6"/>
  <c r="AG347" i="6" s="1"/>
  <c r="BA347" i="6" s="1"/>
  <c r="Q347" i="6"/>
  <c r="AK347" i="6" s="1"/>
  <c r="J347" i="6"/>
  <c r="AD347" i="6" s="1"/>
  <c r="AX347" i="6" s="1"/>
  <c r="N347" i="6"/>
  <c r="AH347" i="6" s="1"/>
  <c r="R347" i="6"/>
  <c r="AL347" i="6" s="1"/>
  <c r="K347" i="6"/>
  <c r="AE347" i="6" s="1"/>
  <c r="AY347" i="6" s="1"/>
  <c r="O347" i="6"/>
  <c r="AI347" i="6" s="1"/>
  <c r="H347" i="6"/>
  <c r="E347" i="6"/>
  <c r="F347" i="6"/>
  <c r="L343" i="6"/>
  <c r="AF343" i="6" s="1"/>
  <c r="AZ343" i="6" s="1"/>
  <c r="P343" i="6"/>
  <c r="AJ343" i="6" s="1"/>
  <c r="I343" i="6"/>
  <c r="AC343" i="6" s="1"/>
  <c r="AW343" i="6" s="1"/>
  <c r="M343" i="6"/>
  <c r="AG343" i="6" s="1"/>
  <c r="BA343" i="6" s="1"/>
  <c r="Q343" i="6"/>
  <c r="AK343" i="6" s="1"/>
  <c r="J343" i="6"/>
  <c r="AD343" i="6" s="1"/>
  <c r="AX343" i="6" s="1"/>
  <c r="N343" i="6"/>
  <c r="AH343" i="6" s="1"/>
  <c r="R343" i="6"/>
  <c r="AL343" i="6" s="1"/>
  <c r="K343" i="6"/>
  <c r="AE343" i="6" s="1"/>
  <c r="AY343" i="6" s="1"/>
  <c r="O343" i="6"/>
  <c r="AI343" i="6" s="1"/>
  <c r="H343" i="6"/>
  <c r="F343" i="6"/>
  <c r="E343" i="6"/>
  <c r="L339" i="6"/>
  <c r="AF339" i="6" s="1"/>
  <c r="AZ339" i="6" s="1"/>
  <c r="P339" i="6"/>
  <c r="AJ339" i="6" s="1"/>
  <c r="I339" i="6"/>
  <c r="AC339" i="6" s="1"/>
  <c r="AW339" i="6" s="1"/>
  <c r="M339" i="6"/>
  <c r="AG339" i="6" s="1"/>
  <c r="BA339" i="6" s="1"/>
  <c r="Q339" i="6"/>
  <c r="AK339" i="6" s="1"/>
  <c r="J339" i="6"/>
  <c r="AD339" i="6" s="1"/>
  <c r="AX339" i="6" s="1"/>
  <c r="N339" i="6"/>
  <c r="AH339" i="6" s="1"/>
  <c r="R339" i="6"/>
  <c r="AL339" i="6" s="1"/>
  <c r="K339" i="6"/>
  <c r="AE339" i="6" s="1"/>
  <c r="AY339" i="6" s="1"/>
  <c r="O339" i="6"/>
  <c r="AI339" i="6" s="1"/>
  <c r="H339" i="6"/>
  <c r="E339" i="6"/>
  <c r="F339" i="6"/>
  <c r="L335" i="6"/>
  <c r="AF335" i="6" s="1"/>
  <c r="AZ335" i="6" s="1"/>
  <c r="P335" i="6"/>
  <c r="AJ335" i="6" s="1"/>
  <c r="I335" i="6"/>
  <c r="AC335" i="6" s="1"/>
  <c r="AW335" i="6" s="1"/>
  <c r="M335" i="6"/>
  <c r="AG335" i="6" s="1"/>
  <c r="BA335" i="6" s="1"/>
  <c r="Q335" i="6"/>
  <c r="AK335" i="6" s="1"/>
  <c r="J335" i="6"/>
  <c r="AD335" i="6" s="1"/>
  <c r="AX335" i="6" s="1"/>
  <c r="N335" i="6"/>
  <c r="AH335" i="6" s="1"/>
  <c r="R335" i="6"/>
  <c r="AL335" i="6" s="1"/>
  <c r="O335" i="6"/>
  <c r="AI335" i="6" s="1"/>
  <c r="K335" i="6"/>
  <c r="AE335" i="6" s="1"/>
  <c r="AY335" i="6" s="1"/>
  <c r="H335" i="6"/>
  <c r="F335" i="6"/>
  <c r="E335" i="6"/>
  <c r="J202" i="6"/>
  <c r="AD202" i="6" s="1"/>
  <c r="AX202" i="6" s="1"/>
  <c r="N202" i="6"/>
  <c r="R202" i="6"/>
  <c r="AL202" i="6" s="1"/>
  <c r="K202" i="6"/>
  <c r="AE202" i="6" s="1"/>
  <c r="AY202" i="6" s="1"/>
  <c r="O202" i="6"/>
  <c r="AI202" i="6" s="1"/>
  <c r="L202" i="6"/>
  <c r="AF202" i="6" s="1"/>
  <c r="AZ202" i="6" s="1"/>
  <c r="P202" i="6"/>
  <c r="AJ202" i="6" s="1"/>
  <c r="M202" i="6"/>
  <c r="AG202" i="6" s="1"/>
  <c r="BA202" i="6" s="1"/>
  <c r="Q202" i="6"/>
  <c r="AK202" i="6" s="1"/>
  <c r="I202" i="6"/>
  <c r="AC202" i="6" s="1"/>
  <c r="AW202" i="6" s="1"/>
  <c r="F202" i="6"/>
  <c r="H202" i="6"/>
  <c r="E202" i="6"/>
  <c r="J194" i="6"/>
  <c r="AD194" i="6" s="1"/>
  <c r="AX194" i="6" s="1"/>
  <c r="N194" i="6"/>
  <c r="AH194" i="6" s="1"/>
  <c r="R194" i="6"/>
  <c r="AL194" i="6" s="1"/>
  <c r="K194" i="6"/>
  <c r="AE194" i="6" s="1"/>
  <c r="AY194" i="6" s="1"/>
  <c r="O194" i="6"/>
  <c r="AI194" i="6" s="1"/>
  <c r="L194" i="6"/>
  <c r="AF194" i="6" s="1"/>
  <c r="AZ194" i="6" s="1"/>
  <c r="P194" i="6"/>
  <c r="AJ194" i="6" s="1"/>
  <c r="M194" i="6"/>
  <c r="AG194" i="6" s="1"/>
  <c r="BA194" i="6" s="1"/>
  <c r="Q194" i="6"/>
  <c r="AK194" i="6" s="1"/>
  <c r="I194" i="6"/>
  <c r="AC194" i="6" s="1"/>
  <c r="AW194" i="6" s="1"/>
  <c r="F194" i="6"/>
  <c r="H194" i="6"/>
  <c r="E194" i="6"/>
  <c r="J186" i="6"/>
  <c r="AD186" i="6" s="1"/>
  <c r="AX186" i="6" s="1"/>
  <c r="N186" i="6"/>
  <c r="AH186" i="6" s="1"/>
  <c r="R186" i="6"/>
  <c r="AL186" i="6" s="1"/>
  <c r="K186" i="6"/>
  <c r="AE186" i="6" s="1"/>
  <c r="AY186" i="6" s="1"/>
  <c r="O186" i="6"/>
  <c r="AI186" i="6" s="1"/>
  <c r="L186" i="6"/>
  <c r="AF186" i="6" s="1"/>
  <c r="AZ186" i="6" s="1"/>
  <c r="P186" i="6"/>
  <c r="AJ186" i="6" s="1"/>
  <c r="M186" i="6"/>
  <c r="AG186" i="6" s="1"/>
  <c r="BA186" i="6" s="1"/>
  <c r="Q186" i="6"/>
  <c r="AK186" i="6" s="1"/>
  <c r="I186" i="6"/>
  <c r="AC186" i="6" s="1"/>
  <c r="AW186" i="6" s="1"/>
  <c r="F186" i="6"/>
  <c r="H186" i="6"/>
  <c r="E186" i="6"/>
  <c r="J178" i="6"/>
  <c r="AD178" i="6" s="1"/>
  <c r="AX178" i="6" s="1"/>
  <c r="N178" i="6"/>
  <c r="AH178" i="6" s="1"/>
  <c r="R178" i="6"/>
  <c r="AL178" i="6" s="1"/>
  <c r="K178" i="6"/>
  <c r="AE178" i="6" s="1"/>
  <c r="AY178" i="6" s="1"/>
  <c r="O178" i="6"/>
  <c r="AI178" i="6" s="1"/>
  <c r="L178" i="6"/>
  <c r="AF178" i="6" s="1"/>
  <c r="AZ178" i="6" s="1"/>
  <c r="P178" i="6"/>
  <c r="AJ178" i="6" s="1"/>
  <c r="M178" i="6"/>
  <c r="AG178" i="6" s="1"/>
  <c r="BA178" i="6" s="1"/>
  <c r="Q178" i="6"/>
  <c r="AK178" i="6" s="1"/>
  <c r="I178" i="6"/>
  <c r="AC178" i="6" s="1"/>
  <c r="AW178" i="6" s="1"/>
  <c r="F178" i="6"/>
  <c r="H178" i="6"/>
  <c r="E178" i="6"/>
  <c r="J170" i="6"/>
  <c r="AD170" i="6" s="1"/>
  <c r="AX170" i="6" s="1"/>
  <c r="N170" i="6"/>
  <c r="AH170" i="6" s="1"/>
  <c r="R170" i="6"/>
  <c r="AL170" i="6" s="1"/>
  <c r="K170" i="6"/>
  <c r="AE170" i="6" s="1"/>
  <c r="AY170" i="6" s="1"/>
  <c r="O170" i="6"/>
  <c r="AI170" i="6" s="1"/>
  <c r="L170" i="6"/>
  <c r="AF170" i="6" s="1"/>
  <c r="AZ170" i="6" s="1"/>
  <c r="P170" i="6"/>
  <c r="AJ170" i="6" s="1"/>
  <c r="M170" i="6"/>
  <c r="AG170" i="6" s="1"/>
  <c r="BA170" i="6" s="1"/>
  <c r="Q170" i="6"/>
  <c r="AK170" i="6" s="1"/>
  <c r="I170" i="6"/>
  <c r="AC170" i="6" s="1"/>
  <c r="AW170" i="6" s="1"/>
  <c r="F170" i="6"/>
  <c r="E170" i="6"/>
  <c r="J162" i="6"/>
  <c r="AD162" i="6" s="1"/>
  <c r="AX162" i="6" s="1"/>
  <c r="N162" i="6"/>
  <c r="AH162" i="6" s="1"/>
  <c r="R162" i="6"/>
  <c r="AL162" i="6" s="1"/>
  <c r="K162" i="6"/>
  <c r="AE162" i="6" s="1"/>
  <c r="AY162" i="6" s="1"/>
  <c r="O162" i="6"/>
  <c r="AI162" i="6" s="1"/>
  <c r="L162" i="6"/>
  <c r="AF162" i="6" s="1"/>
  <c r="AZ162" i="6" s="1"/>
  <c r="P162" i="6"/>
  <c r="AJ162" i="6" s="1"/>
  <c r="M162" i="6"/>
  <c r="AG162" i="6" s="1"/>
  <c r="BA162" i="6" s="1"/>
  <c r="Q162" i="6"/>
  <c r="AK162" i="6" s="1"/>
  <c r="I162" i="6"/>
  <c r="AC162" i="6" s="1"/>
  <c r="AW162" i="6" s="1"/>
  <c r="F162" i="6"/>
  <c r="E162" i="6"/>
  <c r="H162" i="6"/>
  <c r="J158" i="6"/>
  <c r="AD158" i="6" s="1"/>
  <c r="AX158" i="6" s="1"/>
  <c r="N158" i="6"/>
  <c r="AH158" i="6" s="1"/>
  <c r="R158" i="6"/>
  <c r="AL158" i="6" s="1"/>
  <c r="K158" i="6"/>
  <c r="AE158" i="6" s="1"/>
  <c r="AY158" i="6" s="1"/>
  <c r="O158" i="6"/>
  <c r="AI158" i="6" s="1"/>
  <c r="L158" i="6"/>
  <c r="AF158" i="6" s="1"/>
  <c r="AZ158" i="6" s="1"/>
  <c r="P158" i="6"/>
  <c r="AJ158" i="6" s="1"/>
  <c r="I158" i="6"/>
  <c r="AC158" i="6" s="1"/>
  <c r="AW158" i="6" s="1"/>
  <c r="M158" i="6"/>
  <c r="AG158" i="6" s="1"/>
  <c r="BA158" i="6" s="1"/>
  <c r="Q158" i="6"/>
  <c r="AK158" i="6" s="1"/>
  <c r="F158" i="6"/>
  <c r="H158" i="6"/>
  <c r="E158" i="6"/>
  <c r="J150" i="6"/>
  <c r="AD150" i="6" s="1"/>
  <c r="AX150" i="6" s="1"/>
  <c r="N150" i="6"/>
  <c r="AH150" i="6" s="1"/>
  <c r="R150" i="6"/>
  <c r="AL150" i="6" s="1"/>
  <c r="K150" i="6"/>
  <c r="AE150" i="6" s="1"/>
  <c r="AY150" i="6" s="1"/>
  <c r="O150" i="6"/>
  <c r="AI150" i="6" s="1"/>
  <c r="L150" i="6"/>
  <c r="AF150" i="6" s="1"/>
  <c r="AZ150" i="6" s="1"/>
  <c r="P150" i="6"/>
  <c r="AJ150" i="6" s="1"/>
  <c r="I150" i="6"/>
  <c r="AC150" i="6" s="1"/>
  <c r="AW150" i="6" s="1"/>
  <c r="M150" i="6"/>
  <c r="AG150" i="6" s="1"/>
  <c r="BA150" i="6" s="1"/>
  <c r="Q150" i="6"/>
  <c r="AK150" i="6" s="1"/>
  <c r="F150" i="6"/>
  <c r="H150" i="6"/>
  <c r="E150" i="6"/>
  <c r="L142" i="6"/>
  <c r="AF142" i="6" s="1"/>
  <c r="AZ142" i="6" s="1"/>
  <c r="I142" i="6"/>
  <c r="AC142" i="6" s="1"/>
  <c r="AW142" i="6" s="1"/>
  <c r="N142" i="6"/>
  <c r="AH142" i="6" s="1"/>
  <c r="R142" i="6"/>
  <c r="AL142" i="6" s="1"/>
  <c r="J142" i="6"/>
  <c r="AD142" i="6" s="1"/>
  <c r="AX142" i="6" s="1"/>
  <c r="O142" i="6"/>
  <c r="AI142" i="6" s="1"/>
  <c r="K142" i="6"/>
  <c r="AE142" i="6" s="1"/>
  <c r="AY142" i="6" s="1"/>
  <c r="P142" i="6"/>
  <c r="AJ142" i="6" s="1"/>
  <c r="M142" i="6"/>
  <c r="AG142" i="6" s="1"/>
  <c r="BA142" i="6" s="1"/>
  <c r="Q142" i="6"/>
  <c r="AK142" i="6" s="1"/>
  <c r="F142" i="6"/>
  <c r="H142" i="6"/>
  <c r="E142" i="6"/>
  <c r="L134" i="6"/>
  <c r="AF134" i="6" s="1"/>
  <c r="AZ134" i="6" s="1"/>
  <c r="P134" i="6"/>
  <c r="AJ134" i="6" s="1"/>
  <c r="I134" i="6"/>
  <c r="AC134" i="6" s="1"/>
  <c r="AW134" i="6" s="1"/>
  <c r="M134" i="6"/>
  <c r="AG134" i="6" s="1"/>
  <c r="BA134" i="6" s="1"/>
  <c r="Q134" i="6"/>
  <c r="AK134" i="6" s="1"/>
  <c r="J134" i="6"/>
  <c r="AD134" i="6" s="1"/>
  <c r="AX134" i="6" s="1"/>
  <c r="N134" i="6"/>
  <c r="AH134" i="6" s="1"/>
  <c r="R134" i="6"/>
  <c r="AL134" i="6" s="1"/>
  <c r="K134" i="6"/>
  <c r="AE134" i="6" s="1"/>
  <c r="AY134" i="6" s="1"/>
  <c r="O134" i="6"/>
  <c r="AI134" i="6" s="1"/>
  <c r="F134" i="6"/>
  <c r="H134" i="6"/>
  <c r="E134" i="6"/>
  <c r="L126" i="6"/>
  <c r="AF126" i="6" s="1"/>
  <c r="AZ126" i="6" s="1"/>
  <c r="P126" i="6"/>
  <c r="AJ126" i="6" s="1"/>
  <c r="I126" i="6"/>
  <c r="AC126" i="6" s="1"/>
  <c r="AW126" i="6" s="1"/>
  <c r="M126" i="6"/>
  <c r="AG126" i="6" s="1"/>
  <c r="BA126" i="6" s="1"/>
  <c r="Q126" i="6"/>
  <c r="AK126" i="6" s="1"/>
  <c r="J126" i="6"/>
  <c r="AD126" i="6" s="1"/>
  <c r="AX126" i="6" s="1"/>
  <c r="N126" i="6"/>
  <c r="AH126" i="6" s="1"/>
  <c r="R126" i="6"/>
  <c r="AL126" i="6" s="1"/>
  <c r="K126" i="6"/>
  <c r="AE126" i="6" s="1"/>
  <c r="AY126" i="6" s="1"/>
  <c r="O126" i="6"/>
  <c r="AI126" i="6" s="1"/>
  <c r="F126" i="6"/>
  <c r="H126" i="6"/>
  <c r="E126" i="6"/>
  <c r="L122" i="6"/>
  <c r="AF122" i="6" s="1"/>
  <c r="AZ122" i="6" s="1"/>
  <c r="P122" i="6"/>
  <c r="AJ122" i="6" s="1"/>
  <c r="I122" i="6"/>
  <c r="AC122" i="6" s="1"/>
  <c r="AW122" i="6" s="1"/>
  <c r="M122" i="6"/>
  <c r="AG122" i="6" s="1"/>
  <c r="BA122" i="6" s="1"/>
  <c r="Q122" i="6"/>
  <c r="AK122" i="6" s="1"/>
  <c r="J122" i="6"/>
  <c r="AD122" i="6" s="1"/>
  <c r="AX122" i="6" s="1"/>
  <c r="N122" i="6"/>
  <c r="AH122" i="6" s="1"/>
  <c r="R122" i="6"/>
  <c r="AL122" i="6" s="1"/>
  <c r="K122" i="6"/>
  <c r="AE122" i="6" s="1"/>
  <c r="AY122" i="6" s="1"/>
  <c r="O122" i="6"/>
  <c r="AI122" i="6" s="1"/>
  <c r="F122" i="6"/>
  <c r="H122" i="6"/>
  <c r="E122" i="6"/>
  <c r="L114" i="6"/>
  <c r="AF114" i="6" s="1"/>
  <c r="AZ114" i="6" s="1"/>
  <c r="P114" i="6"/>
  <c r="AJ114" i="6" s="1"/>
  <c r="I114" i="6"/>
  <c r="AC114" i="6" s="1"/>
  <c r="AW114" i="6" s="1"/>
  <c r="M114" i="6"/>
  <c r="AG114" i="6" s="1"/>
  <c r="BA114" i="6" s="1"/>
  <c r="Q114" i="6"/>
  <c r="AK114" i="6" s="1"/>
  <c r="J114" i="6"/>
  <c r="AD114" i="6" s="1"/>
  <c r="AX114" i="6" s="1"/>
  <c r="N114" i="6"/>
  <c r="AH114" i="6" s="1"/>
  <c r="R114" i="6"/>
  <c r="AL114" i="6" s="1"/>
  <c r="K114" i="6"/>
  <c r="AE114" i="6" s="1"/>
  <c r="AY114" i="6" s="1"/>
  <c r="O114" i="6"/>
  <c r="AI114" i="6" s="1"/>
  <c r="F114" i="6"/>
  <c r="E114" i="6"/>
  <c r="H114" i="6"/>
  <c r="L106" i="6"/>
  <c r="AF106" i="6" s="1"/>
  <c r="AZ106" i="6" s="1"/>
  <c r="P106" i="6"/>
  <c r="AJ106" i="6" s="1"/>
  <c r="I106" i="6"/>
  <c r="AC106" i="6" s="1"/>
  <c r="AW106" i="6" s="1"/>
  <c r="M106" i="6"/>
  <c r="AG106" i="6" s="1"/>
  <c r="BA106" i="6" s="1"/>
  <c r="Q106" i="6"/>
  <c r="AK106" i="6" s="1"/>
  <c r="J106" i="6"/>
  <c r="AD106" i="6" s="1"/>
  <c r="AX106" i="6" s="1"/>
  <c r="N106" i="6"/>
  <c r="AH106" i="6" s="1"/>
  <c r="R106" i="6"/>
  <c r="AL106" i="6" s="1"/>
  <c r="K106" i="6"/>
  <c r="AE106" i="6" s="1"/>
  <c r="AY106" i="6" s="1"/>
  <c r="O106" i="6"/>
  <c r="AI106" i="6" s="1"/>
  <c r="F106" i="6"/>
  <c r="H106" i="6"/>
  <c r="E106" i="6"/>
  <c r="L98" i="6"/>
  <c r="AF98" i="6" s="1"/>
  <c r="AZ98" i="6" s="1"/>
  <c r="P98" i="6"/>
  <c r="AJ98" i="6" s="1"/>
  <c r="I98" i="6"/>
  <c r="AC98" i="6" s="1"/>
  <c r="AW98" i="6" s="1"/>
  <c r="M98" i="6"/>
  <c r="AG98" i="6" s="1"/>
  <c r="BA98" i="6" s="1"/>
  <c r="Q98" i="6"/>
  <c r="AK98" i="6" s="1"/>
  <c r="J98" i="6"/>
  <c r="AD98" i="6" s="1"/>
  <c r="AX98" i="6" s="1"/>
  <c r="N98" i="6"/>
  <c r="AH98" i="6" s="1"/>
  <c r="R98" i="6"/>
  <c r="AL98" i="6" s="1"/>
  <c r="K98" i="6"/>
  <c r="AE98" i="6" s="1"/>
  <c r="AY98" i="6" s="1"/>
  <c r="O98" i="6"/>
  <c r="AI98" i="6" s="1"/>
  <c r="F98" i="6"/>
  <c r="H98" i="6"/>
  <c r="E98" i="6"/>
  <c r="L90" i="6"/>
  <c r="AF90" i="6" s="1"/>
  <c r="AZ90" i="6" s="1"/>
  <c r="P90" i="6"/>
  <c r="AJ90" i="6" s="1"/>
  <c r="I90" i="6"/>
  <c r="AC90" i="6" s="1"/>
  <c r="AW90" i="6" s="1"/>
  <c r="M90" i="6"/>
  <c r="AG90" i="6" s="1"/>
  <c r="BA90" i="6" s="1"/>
  <c r="Q90" i="6"/>
  <c r="AK90" i="6" s="1"/>
  <c r="J90" i="6"/>
  <c r="AD90" i="6" s="1"/>
  <c r="AX90" i="6" s="1"/>
  <c r="N90" i="6"/>
  <c r="R90" i="6"/>
  <c r="AL90" i="6" s="1"/>
  <c r="K90" i="6"/>
  <c r="AE90" i="6" s="1"/>
  <c r="AY90" i="6" s="1"/>
  <c r="O90" i="6"/>
  <c r="AI90" i="6" s="1"/>
  <c r="F90" i="6"/>
  <c r="E90" i="6"/>
  <c r="H90" i="6"/>
  <c r="L82" i="6"/>
  <c r="AF82" i="6" s="1"/>
  <c r="AZ82" i="6" s="1"/>
  <c r="P82" i="6"/>
  <c r="AJ82" i="6" s="1"/>
  <c r="M82" i="6"/>
  <c r="AG82" i="6" s="1"/>
  <c r="BA82" i="6" s="1"/>
  <c r="R82" i="6"/>
  <c r="AL82" i="6" s="1"/>
  <c r="I82" i="6"/>
  <c r="AC82" i="6" s="1"/>
  <c r="AW82" i="6" s="1"/>
  <c r="N82" i="6"/>
  <c r="AH82" i="6" s="1"/>
  <c r="J82" i="6"/>
  <c r="AD82" i="6" s="1"/>
  <c r="AX82" i="6" s="1"/>
  <c r="O82" i="6"/>
  <c r="AI82" i="6" s="1"/>
  <c r="K82" i="6"/>
  <c r="AE82" i="6" s="1"/>
  <c r="AY82" i="6" s="1"/>
  <c r="Q82" i="6"/>
  <c r="AK82" i="6" s="1"/>
  <c r="F82" i="6"/>
  <c r="H82" i="6"/>
  <c r="E82" i="6"/>
  <c r="K74" i="6"/>
  <c r="AE74" i="6" s="1"/>
  <c r="AY74" i="6" s="1"/>
  <c r="O74" i="6"/>
  <c r="AI74" i="6" s="1"/>
  <c r="L74" i="6"/>
  <c r="AF74" i="6" s="1"/>
  <c r="AZ74" i="6" s="1"/>
  <c r="P74" i="6"/>
  <c r="AJ74" i="6" s="1"/>
  <c r="I74" i="6"/>
  <c r="AC74" i="6" s="1"/>
  <c r="AW74" i="6" s="1"/>
  <c r="M74" i="6"/>
  <c r="AG74" i="6" s="1"/>
  <c r="BA74" i="6" s="1"/>
  <c r="Q74" i="6"/>
  <c r="AK74" i="6" s="1"/>
  <c r="J74" i="6"/>
  <c r="AD74" i="6" s="1"/>
  <c r="AX74" i="6" s="1"/>
  <c r="N74" i="6"/>
  <c r="R74" i="6"/>
  <c r="AL74" i="6" s="1"/>
  <c r="F74" i="6"/>
  <c r="H74" i="6"/>
  <c r="E74" i="6"/>
  <c r="K66" i="6"/>
  <c r="AE66" i="6" s="1"/>
  <c r="AY66" i="6" s="1"/>
  <c r="O66" i="6"/>
  <c r="AI66" i="6" s="1"/>
  <c r="L66" i="6"/>
  <c r="AF66" i="6" s="1"/>
  <c r="AZ66" i="6" s="1"/>
  <c r="P66" i="6"/>
  <c r="AJ66" i="6" s="1"/>
  <c r="I66" i="6"/>
  <c r="AC66" i="6" s="1"/>
  <c r="AW66" i="6" s="1"/>
  <c r="M66" i="6"/>
  <c r="AG66" i="6" s="1"/>
  <c r="BA66" i="6" s="1"/>
  <c r="Q66" i="6"/>
  <c r="AK66" i="6" s="1"/>
  <c r="J66" i="6"/>
  <c r="AD66" i="6" s="1"/>
  <c r="AX66" i="6" s="1"/>
  <c r="N66" i="6"/>
  <c r="AH66" i="6" s="1"/>
  <c r="R66" i="6"/>
  <c r="AL66" i="6" s="1"/>
  <c r="F66" i="6"/>
  <c r="E66" i="6"/>
  <c r="H66" i="6"/>
  <c r="L58" i="6"/>
  <c r="AF58" i="6" s="1"/>
  <c r="AZ58" i="6" s="1"/>
  <c r="P58" i="6"/>
  <c r="AJ58" i="6" s="1"/>
  <c r="I58" i="6"/>
  <c r="AC58" i="6" s="1"/>
  <c r="AW58" i="6" s="1"/>
  <c r="M58" i="6"/>
  <c r="AG58" i="6" s="1"/>
  <c r="BA58" i="6" s="1"/>
  <c r="Q58" i="6"/>
  <c r="AK58" i="6" s="1"/>
  <c r="N58" i="6"/>
  <c r="AH58" i="6" s="1"/>
  <c r="O58" i="6"/>
  <c r="AI58" i="6" s="1"/>
  <c r="J58" i="6"/>
  <c r="AD58" i="6" s="1"/>
  <c r="AX58" i="6" s="1"/>
  <c r="R58" i="6"/>
  <c r="AL58" i="6" s="1"/>
  <c r="K58" i="6"/>
  <c r="AE58" i="6" s="1"/>
  <c r="AY58" i="6" s="1"/>
  <c r="F58" i="6"/>
  <c r="H58" i="6"/>
  <c r="E58" i="6"/>
  <c r="K50" i="6"/>
  <c r="AE50" i="6" s="1"/>
  <c r="O50" i="6"/>
  <c r="AI50" i="6" s="1"/>
  <c r="L50" i="6"/>
  <c r="AF50" i="6" s="1"/>
  <c r="P50" i="6"/>
  <c r="AJ50" i="6" s="1"/>
  <c r="I50" i="6"/>
  <c r="AC50" i="6" s="1"/>
  <c r="M50" i="6"/>
  <c r="AG50" i="6" s="1"/>
  <c r="Q50" i="6"/>
  <c r="AK50" i="6" s="1"/>
  <c r="J50" i="6"/>
  <c r="AD50" i="6" s="1"/>
  <c r="N50" i="6"/>
  <c r="AH50" i="6" s="1"/>
  <c r="R50" i="6"/>
  <c r="AL50" i="6" s="1"/>
  <c r="F50" i="6"/>
  <c r="D50" i="15" s="1"/>
  <c r="E50" i="6"/>
  <c r="C50" i="15" s="1"/>
  <c r="K42" i="6"/>
  <c r="AE42" i="6" s="1"/>
  <c r="AY42" i="6" s="1"/>
  <c r="O42" i="6"/>
  <c r="AI42" i="6" s="1"/>
  <c r="I42" i="6"/>
  <c r="AC42" i="6" s="1"/>
  <c r="AW42" i="6" s="1"/>
  <c r="N42" i="6"/>
  <c r="AH42" i="6" s="1"/>
  <c r="J42" i="6"/>
  <c r="AD42" i="6" s="1"/>
  <c r="AX42" i="6" s="1"/>
  <c r="P42" i="6"/>
  <c r="AJ42" i="6" s="1"/>
  <c r="L42" i="6"/>
  <c r="AF42" i="6" s="1"/>
  <c r="AZ42" i="6" s="1"/>
  <c r="Q42" i="6"/>
  <c r="AK42" i="6" s="1"/>
  <c r="M42" i="6"/>
  <c r="AG42" i="6" s="1"/>
  <c r="BA42" i="6" s="1"/>
  <c r="R42" i="6"/>
  <c r="AL42" i="6" s="1"/>
  <c r="F42" i="6"/>
  <c r="H42" i="6"/>
  <c r="E42" i="6"/>
  <c r="K34" i="6"/>
  <c r="AE34" i="6" s="1"/>
  <c r="AY34" i="6" s="1"/>
  <c r="O34" i="6"/>
  <c r="AI34" i="6" s="1"/>
  <c r="I34" i="6"/>
  <c r="AC34" i="6" s="1"/>
  <c r="AW34" i="6" s="1"/>
  <c r="N34" i="6"/>
  <c r="AH34" i="6" s="1"/>
  <c r="J34" i="6"/>
  <c r="AD34" i="6" s="1"/>
  <c r="AX34" i="6" s="1"/>
  <c r="P34" i="6"/>
  <c r="AJ34" i="6" s="1"/>
  <c r="L34" i="6"/>
  <c r="AF34" i="6" s="1"/>
  <c r="AZ34" i="6" s="1"/>
  <c r="Q34" i="6"/>
  <c r="AK34" i="6" s="1"/>
  <c r="R34" i="6"/>
  <c r="AL34" i="6" s="1"/>
  <c r="M34" i="6"/>
  <c r="AG34" i="6" s="1"/>
  <c r="BA34" i="6" s="1"/>
  <c r="F34" i="6"/>
  <c r="E34" i="6"/>
  <c r="H34" i="6"/>
  <c r="K18" i="6"/>
  <c r="AE18" i="6" s="1"/>
  <c r="AY18" i="6" s="1"/>
  <c r="O18" i="6"/>
  <c r="AI18" i="6" s="1"/>
  <c r="I18" i="6"/>
  <c r="AC18" i="6" s="1"/>
  <c r="AW18" i="6" s="1"/>
  <c r="M18" i="6"/>
  <c r="AG18" i="6" s="1"/>
  <c r="BA18" i="6" s="1"/>
  <c r="Q18" i="6"/>
  <c r="AK18" i="6" s="1"/>
  <c r="J18" i="6"/>
  <c r="AD18" i="6" s="1"/>
  <c r="AX18" i="6" s="1"/>
  <c r="N18" i="6"/>
  <c r="AH18" i="6" s="1"/>
  <c r="R18" i="6"/>
  <c r="AL18" i="6" s="1"/>
  <c r="P18" i="6"/>
  <c r="AJ18" i="6" s="1"/>
  <c r="L18" i="6"/>
  <c r="AF18" i="6" s="1"/>
  <c r="AZ18" i="6" s="1"/>
  <c r="F18" i="6"/>
  <c r="H18" i="6"/>
  <c r="E18" i="6"/>
  <c r="L319" i="6"/>
  <c r="AF319" i="6" s="1"/>
  <c r="AZ319" i="6" s="1"/>
  <c r="P319" i="6"/>
  <c r="AJ319" i="6" s="1"/>
  <c r="I319" i="6"/>
  <c r="AC319" i="6" s="1"/>
  <c r="AW319" i="6" s="1"/>
  <c r="M319" i="6"/>
  <c r="AG319" i="6" s="1"/>
  <c r="BA319" i="6" s="1"/>
  <c r="Q319" i="6"/>
  <c r="AK319" i="6" s="1"/>
  <c r="J319" i="6"/>
  <c r="AD319" i="6" s="1"/>
  <c r="AX319" i="6" s="1"/>
  <c r="N319" i="6"/>
  <c r="AH319" i="6" s="1"/>
  <c r="R319" i="6"/>
  <c r="AL319" i="6" s="1"/>
  <c r="O319" i="6"/>
  <c r="AI319" i="6" s="1"/>
  <c r="K319" i="6"/>
  <c r="AE319" i="6" s="1"/>
  <c r="AY319" i="6" s="1"/>
  <c r="H380" i="6"/>
  <c r="H372" i="6"/>
  <c r="H364" i="6"/>
  <c r="F307" i="6"/>
  <c r="F291" i="6"/>
  <c r="F283" i="6"/>
  <c r="F243" i="6"/>
  <c r="F227" i="6"/>
  <c r="F219" i="6"/>
  <c r="F211" i="6"/>
  <c r="L331" i="6"/>
  <c r="AF331" i="6" s="1"/>
  <c r="AZ331" i="6" s="1"/>
  <c r="P331" i="6"/>
  <c r="AJ331" i="6" s="1"/>
  <c r="I331" i="6"/>
  <c r="AC331" i="6" s="1"/>
  <c r="AW331" i="6" s="1"/>
  <c r="M331" i="6"/>
  <c r="AG331" i="6" s="1"/>
  <c r="BA331" i="6" s="1"/>
  <c r="Q331" i="6"/>
  <c r="AK331" i="6" s="1"/>
  <c r="J331" i="6"/>
  <c r="AD331" i="6" s="1"/>
  <c r="AX331" i="6" s="1"/>
  <c r="N331" i="6"/>
  <c r="AH331" i="6" s="1"/>
  <c r="R331" i="6"/>
  <c r="AL331" i="6" s="1"/>
  <c r="K331" i="6"/>
  <c r="AE331" i="6" s="1"/>
  <c r="AY331" i="6" s="1"/>
  <c r="O331" i="6"/>
  <c r="AI331" i="6" s="1"/>
  <c r="L315" i="6"/>
  <c r="AF315" i="6" s="1"/>
  <c r="AZ315" i="6" s="1"/>
  <c r="P315" i="6"/>
  <c r="AJ315" i="6" s="1"/>
  <c r="I315" i="6"/>
  <c r="AC315" i="6" s="1"/>
  <c r="AW315" i="6" s="1"/>
  <c r="M315" i="6"/>
  <c r="AG315" i="6" s="1"/>
  <c r="BA315" i="6" s="1"/>
  <c r="Q315" i="6"/>
  <c r="AK315" i="6" s="1"/>
  <c r="J315" i="6"/>
  <c r="AD315" i="6" s="1"/>
  <c r="AX315" i="6" s="1"/>
  <c r="N315" i="6"/>
  <c r="AH315" i="6" s="1"/>
  <c r="R315" i="6"/>
  <c r="AL315" i="6" s="1"/>
  <c r="K315" i="6"/>
  <c r="AE315" i="6" s="1"/>
  <c r="AY315" i="6" s="1"/>
  <c r="O315" i="6"/>
  <c r="AI315" i="6" s="1"/>
  <c r="L299" i="6"/>
  <c r="AF299" i="6" s="1"/>
  <c r="AZ299" i="6" s="1"/>
  <c r="P299" i="6"/>
  <c r="AJ299" i="6" s="1"/>
  <c r="I299" i="6"/>
  <c r="AC299" i="6" s="1"/>
  <c r="AW299" i="6" s="1"/>
  <c r="M299" i="6"/>
  <c r="AG299" i="6" s="1"/>
  <c r="BA299" i="6" s="1"/>
  <c r="Q299" i="6"/>
  <c r="AK299" i="6" s="1"/>
  <c r="J299" i="6"/>
  <c r="AD299" i="6" s="1"/>
  <c r="AX299" i="6" s="1"/>
  <c r="N299" i="6"/>
  <c r="AH299" i="6" s="1"/>
  <c r="R299" i="6"/>
  <c r="AL299" i="6" s="1"/>
  <c r="K299" i="6"/>
  <c r="AE299" i="6" s="1"/>
  <c r="AY299" i="6" s="1"/>
  <c r="O299" i="6"/>
  <c r="AI299" i="6" s="1"/>
  <c r="L275" i="6"/>
  <c r="AF275" i="6" s="1"/>
  <c r="AZ275" i="6" s="1"/>
  <c r="P275" i="6"/>
  <c r="AJ275" i="6" s="1"/>
  <c r="I275" i="6"/>
  <c r="AC275" i="6" s="1"/>
  <c r="AW275" i="6" s="1"/>
  <c r="M275" i="6"/>
  <c r="AG275" i="6" s="1"/>
  <c r="BA275" i="6" s="1"/>
  <c r="Q275" i="6"/>
  <c r="AK275" i="6" s="1"/>
  <c r="J275" i="6"/>
  <c r="AD275" i="6" s="1"/>
  <c r="AX275" i="6" s="1"/>
  <c r="N275" i="6"/>
  <c r="AH275" i="6" s="1"/>
  <c r="R275" i="6"/>
  <c r="AL275" i="6" s="1"/>
  <c r="K275" i="6"/>
  <c r="AE275" i="6" s="1"/>
  <c r="AY275" i="6" s="1"/>
  <c r="O275" i="6"/>
  <c r="AI275" i="6" s="1"/>
  <c r="F331" i="6"/>
  <c r="F323" i="6"/>
  <c r="F315" i="6"/>
  <c r="F275" i="6"/>
  <c r="F267" i="6"/>
  <c r="F259" i="6"/>
  <c r="F251" i="6"/>
  <c r="F235" i="6"/>
  <c r="L205" i="6"/>
  <c r="AF205" i="6" s="1"/>
  <c r="AZ205" i="6" s="1"/>
  <c r="P205" i="6"/>
  <c r="AJ205" i="6" s="1"/>
  <c r="I205" i="6"/>
  <c r="AC205" i="6" s="1"/>
  <c r="AW205" i="6" s="1"/>
  <c r="M205" i="6"/>
  <c r="AG205" i="6" s="1"/>
  <c r="BA205" i="6" s="1"/>
  <c r="Q205" i="6"/>
  <c r="AK205" i="6" s="1"/>
  <c r="J205" i="6"/>
  <c r="AD205" i="6" s="1"/>
  <c r="AX205" i="6" s="1"/>
  <c r="N205" i="6"/>
  <c r="AH205" i="6" s="1"/>
  <c r="R205" i="6"/>
  <c r="AL205" i="6" s="1"/>
  <c r="O205" i="6"/>
  <c r="AI205" i="6" s="1"/>
  <c r="K205" i="6"/>
  <c r="AE205" i="6" s="1"/>
  <c r="AY205" i="6" s="1"/>
  <c r="L201" i="6"/>
  <c r="AF201" i="6" s="1"/>
  <c r="AZ201" i="6" s="1"/>
  <c r="P201" i="6"/>
  <c r="AJ201" i="6" s="1"/>
  <c r="I201" i="6"/>
  <c r="AC201" i="6" s="1"/>
  <c r="AW201" i="6" s="1"/>
  <c r="M201" i="6"/>
  <c r="AG201" i="6" s="1"/>
  <c r="BA201" i="6" s="1"/>
  <c r="Q201" i="6"/>
  <c r="AK201" i="6" s="1"/>
  <c r="J201" i="6"/>
  <c r="AD201" i="6" s="1"/>
  <c r="AX201" i="6" s="1"/>
  <c r="N201" i="6"/>
  <c r="AH201" i="6" s="1"/>
  <c r="R201" i="6"/>
  <c r="AL201" i="6" s="1"/>
  <c r="K201" i="6"/>
  <c r="AE201" i="6" s="1"/>
  <c r="AY201" i="6" s="1"/>
  <c r="O201" i="6"/>
  <c r="AI201" i="6" s="1"/>
  <c r="L197" i="6"/>
  <c r="AF197" i="6" s="1"/>
  <c r="AZ197" i="6" s="1"/>
  <c r="P197" i="6"/>
  <c r="AJ197" i="6" s="1"/>
  <c r="I197" i="6"/>
  <c r="AC197" i="6" s="1"/>
  <c r="AW197" i="6" s="1"/>
  <c r="M197" i="6"/>
  <c r="AG197" i="6" s="1"/>
  <c r="BA197" i="6" s="1"/>
  <c r="Q197" i="6"/>
  <c r="AK197" i="6" s="1"/>
  <c r="J197" i="6"/>
  <c r="AD197" i="6" s="1"/>
  <c r="AX197" i="6" s="1"/>
  <c r="N197" i="6"/>
  <c r="AH197" i="6" s="1"/>
  <c r="R197" i="6"/>
  <c r="AL197" i="6" s="1"/>
  <c r="O197" i="6"/>
  <c r="AI197" i="6" s="1"/>
  <c r="K197" i="6"/>
  <c r="AE197" i="6" s="1"/>
  <c r="AY197" i="6" s="1"/>
  <c r="L193" i="6"/>
  <c r="AF193" i="6" s="1"/>
  <c r="AZ193" i="6" s="1"/>
  <c r="P193" i="6"/>
  <c r="AJ193" i="6" s="1"/>
  <c r="I193" i="6"/>
  <c r="AC193" i="6" s="1"/>
  <c r="AW193" i="6" s="1"/>
  <c r="J193" i="6"/>
  <c r="AD193" i="6" s="1"/>
  <c r="AX193" i="6" s="1"/>
  <c r="O193" i="6"/>
  <c r="AI193" i="6" s="1"/>
  <c r="K193" i="6"/>
  <c r="AE193" i="6" s="1"/>
  <c r="AY193" i="6" s="1"/>
  <c r="Q193" i="6"/>
  <c r="AK193" i="6" s="1"/>
  <c r="M193" i="6"/>
  <c r="AG193" i="6" s="1"/>
  <c r="BA193" i="6" s="1"/>
  <c r="R193" i="6"/>
  <c r="AL193" i="6" s="1"/>
  <c r="N193" i="6"/>
  <c r="AH193" i="6" s="1"/>
  <c r="L189" i="6"/>
  <c r="AF189" i="6" s="1"/>
  <c r="AZ189" i="6" s="1"/>
  <c r="P189" i="6"/>
  <c r="AJ189" i="6" s="1"/>
  <c r="I189" i="6"/>
  <c r="AC189" i="6" s="1"/>
  <c r="AW189" i="6" s="1"/>
  <c r="M189" i="6"/>
  <c r="AG189" i="6" s="1"/>
  <c r="BA189" i="6" s="1"/>
  <c r="Q189" i="6"/>
  <c r="AK189" i="6" s="1"/>
  <c r="J189" i="6"/>
  <c r="AD189" i="6" s="1"/>
  <c r="AX189" i="6" s="1"/>
  <c r="N189" i="6"/>
  <c r="R189" i="6"/>
  <c r="AL189" i="6" s="1"/>
  <c r="O189" i="6"/>
  <c r="AI189" i="6" s="1"/>
  <c r="K189" i="6"/>
  <c r="AE189" i="6" s="1"/>
  <c r="AY189" i="6" s="1"/>
  <c r="L185" i="6"/>
  <c r="AF185" i="6" s="1"/>
  <c r="AZ185" i="6" s="1"/>
  <c r="P185" i="6"/>
  <c r="AJ185" i="6" s="1"/>
  <c r="I185" i="6"/>
  <c r="AC185" i="6" s="1"/>
  <c r="AW185" i="6" s="1"/>
  <c r="M185" i="6"/>
  <c r="AG185" i="6" s="1"/>
  <c r="BA185" i="6" s="1"/>
  <c r="Q185" i="6"/>
  <c r="AK185" i="6" s="1"/>
  <c r="J185" i="6"/>
  <c r="AD185" i="6" s="1"/>
  <c r="AX185" i="6" s="1"/>
  <c r="N185" i="6"/>
  <c r="AH185" i="6" s="1"/>
  <c r="R185" i="6"/>
  <c r="AL185" i="6" s="1"/>
  <c r="K185" i="6"/>
  <c r="AE185" i="6" s="1"/>
  <c r="AY185" i="6" s="1"/>
  <c r="O185" i="6"/>
  <c r="AI185" i="6" s="1"/>
  <c r="L181" i="6"/>
  <c r="AF181" i="6" s="1"/>
  <c r="AZ181" i="6" s="1"/>
  <c r="P181" i="6"/>
  <c r="AJ181" i="6" s="1"/>
  <c r="I181" i="6"/>
  <c r="AC181" i="6" s="1"/>
  <c r="AW181" i="6" s="1"/>
  <c r="M181" i="6"/>
  <c r="AG181" i="6" s="1"/>
  <c r="BA181" i="6" s="1"/>
  <c r="Q181" i="6"/>
  <c r="AK181" i="6" s="1"/>
  <c r="J181" i="6"/>
  <c r="AD181" i="6" s="1"/>
  <c r="AX181" i="6" s="1"/>
  <c r="N181" i="6"/>
  <c r="AH181" i="6" s="1"/>
  <c r="R181" i="6"/>
  <c r="AL181" i="6" s="1"/>
  <c r="O181" i="6"/>
  <c r="AI181" i="6" s="1"/>
  <c r="K181" i="6"/>
  <c r="AE181" i="6" s="1"/>
  <c r="AY181" i="6" s="1"/>
  <c r="L177" i="6"/>
  <c r="AF177" i="6" s="1"/>
  <c r="AZ177" i="6" s="1"/>
  <c r="P177" i="6"/>
  <c r="AJ177" i="6" s="1"/>
  <c r="I177" i="6"/>
  <c r="AC177" i="6" s="1"/>
  <c r="AW177" i="6" s="1"/>
  <c r="M177" i="6"/>
  <c r="AG177" i="6" s="1"/>
  <c r="BA177" i="6" s="1"/>
  <c r="Q177" i="6"/>
  <c r="AK177" i="6" s="1"/>
  <c r="J177" i="6"/>
  <c r="AD177" i="6" s="1"/>
  <c r="AX177" i="6" s="1"/>
  <c r="N177" i="6"/>
  <c r="AH177" i="6" s="1"/>
  <c r="R177" i="6"/>
  <c r="AL177" i="6" s="1"/>
  <c r="K177" i="6"/>
  <c r="AE177" i="6" s="1"/>
  <c r="AY177" i="6" s="1"/>
  <c r="O177" i="6"/>
  <c r="AI177" i="6" s="1"/>
  <c r="L173" i="6"/>
  <c r="AF173" i="6" s="1"/>
  <c r="AZ173" i="6" s="1"/>
  <c r="P173" i="6"/>
  <c r="AJ173" i="6" s="1"/>
  <c r="I173" i="6"/>
  <c r="AC173" i="6" s="1"/>
  <c r="AW173" i="6" s="1"/>
  <c r="M173" i="6"/>
  <c r="AG173" i="6" s="1"/>
  <c r="BA173" i="6" s="1"/>
  <c r="Q173" i="6"/>
  <c r="AK173" i="6" s="1"/>
  <c r="J173" i="6"/>
  <c r="AD173" i="6" s="1"/>
  <c r="AX173" i="6" s="1"/>
  <c r="N173" i="6"/>
  <c r="AH173" i="6" s="1"/>
  <c r="R173" i="6"/>
  <c r="AL173" i="6" s="1"/>
  <c r="O173" i="6"/>
  <c r="AI173" i="6" s="1"/>
  <c r="K173" i="6"/>
  <c r="AE173" i="6" s="1"/>
  <c r="AY173" i="6" s="1"/>
  <c r="L169" i="6"/>
  <c r="AF169" i="6" s="1"/>
  <c r="AZ169" i="6" s="1"/>
  <c r="P169" i="6"/>
  <c r="AJ169" i="6" s="1"/>
  <c r="I169" i="6"/>
  <c r="AC169" i="6" s="1"/>
  <c r="AW169" i="6" s="1"/>
  <c r="M169" i="6"/>
  <c r="AG169" i="6" s="1"/>
  <c r="BA169" i="6" s="1"/>
  <c r="Q169" i="6"/>
  <c r="AK169" i="6" s="1"/>
  <c r="J169" i="6"/>
  <c r="AD169" i="6" s="1"/>
  <c r="AX169" i="6" s="1"/>
  <c r="N169" i="6"/>
  <c r="AH169" i="6" s="1"/>
  <c r="R169" i="6"/>
  <c r="AL169" i="6" s="1"/>
  <c r="K169" i="6"/>
  <c r="AE169" i="6" s="1"/>
  <c r="AY169" i="6" s="1"/>
  <c r="O169" i="6"/>
  <c r="AI169" i="6" s="1"/>
  <c r="L165" i="6"/>
  <c r="AF165" i="6" s="1"/>
  <c r="AZ165" i="6" s="1"/>
  <c r="P165" i="6"/>
  <c r="AJ165" i="6" s="1"/>
  <c r="I165" i="6"/>
  <c r="AC165" i="6" s="1"/>
  <c r="AW165" i="6" s="1"/>
  <c r="M165" i="6"/>
  <c r="AG165" i="6" s="1"/>
  <c r="BA165" i="6" s="1"/>
  <c r="Q165" i="6"/>
  <c r="AK165" i="6" s="1"/>
  <c r="J165" i="6"/>
  <c r="AD165" i="6" s="1"/>
  <c r="AX165" i="6" s="1"/>
  <c r="N165" i="6"/>
  <c r="AH165" i="6" s="1"/>
  <c r="R165" i="6"/>
  <c r="AL165" i="6" s="1"/>
  <c r="O165" i="6"/>
  <c r="AI165" i="6" s="1"/>
  <c r="K165" i="6"/>
  <c r="AE165" i="6" s="1"/>
  <c r="AY165" i="6" s="1"/>
  <c r="L161" i="6"/>
  <c r="AF161" i="6" s="1"/>
  <c r="AZ161" i="6" s="1"/>
  <c r="P161" i="6"/>
  <c r="AJ161" i="6" s="1"/>
  <c r="I161" i="6"/>
  <c r="AC161" i="6" s="1"/>
  <c r="AW161" i="6" s="1"/>
  <c r="M161" i="6"/>
  <c r="AG161" i="6" s="1"/>
  <c r="BA161" i="6" s="1"/>
  <c r="Q161" i="6"/>
  <c r="AK161" i="6" s="1"/>
  <c r="J161" i="6"/>
  <c r="AD161" i="6" s="1"/>
  <c r="AX161" i="6" s="1"/>
  <c r="N161" i="6"/>
  <c r="AH161" i="6" s="1"/>
  <c r="R161" i="6"/>
  <c r="AL161" i="6" s="1"/>
  <c r="K161" i="6"/>
  <c r="AE161" i="6" s="1"/>
  <c r="AY161" i="6" s="1"/>
  <c r="O161" i="6"/>
  <c r="AI161" i="6" s="1"/>
  <c r="L157" i="6"/>
  <c r="AF157" i="6" s="1"/>
  <c r="AZ157" i="6" s="1"/>
  <c r="P157" i="6"/>
  <c r="AJ157" i="6" s="1"/>
  <c r="I157" i="6"/>
  <c r="AC157" i="6" s="1"/>
  <c r="AW157" i="6" s="1"/>
  <c r="M157" i="6"/>
  <c r="AG157" i="6" s="1"/>
  <c r="BA157" i="6" s="1"/>
  <c r="Q157" i="6"/>
  <c r="AK157" i="6" s="1"/>
  <c r="J157" i="6"/>
  <c r="AD157" i="6" s="1"/>
  <c r="AX157" i="6" s="1"/>
  <c r="N157" i="6"/>
  <c r="R157" i="6"/>
  <c r="AL157" i="6" s="1"/>
  <c r="O157" i="6"/>
  <c r="AI157" i="6" s="1"/>
  <c r="K157" i="6"/>
  <c r="AE157" i="6" s="1"/>
  <c r="AY157" i="6" s="1"/>
  <c r="L153" i="6"/>
  <c r="AF153" i="6" s="1"/>
  <c r="AZ153" i="6" s="1"/>
  <c r="P153" i="6"/>
  <c r="AJ153" i="6" s="1"/>
  <c r="I153" i="6"/>
  <c r="AC153" i="6" s="1"/>
  <c r="AW153" i="6" s="1"/>
  <c r="M153" i="6"/>
  <c r="AG153" i="6" s="1"/>
  <c r="BA153" i="6" s="1"/>
  <c r="Q153" i="6"/>
  <c r="AK153" i="6" s="1"/>
  <c r="J153" i="6"/>
  <c r="AD153" i="6" s="1"/>
  <c r="AX153" i="6" s="1"/>
  <c r="N153" i="6"/>
  <c r="AH153" i="6" s="1"/>
  <c r="R153" i="6"/>
  <c r="AL153" i="6" s="1"/>
  <c r="K153" i="6"/>
  <c r="AE153" i="6" s="1"/>
  <c r="AY153" i="6" s="1"/>
  <c r="O153" i="6"/>
  <c r="AI153" i="6" s="1"/>
  <c r="L149" i="6"/>
  <c r="AF149" i="6" s="1"/>
  <c r="AZ149" i="6" s="1"/>
  <c r="P149" i="6"/>
  <c r="AJ149" i="6" s="1"/>
  <c r="I149" i="6"/>
  <c r="AC149" i="6" s="1"/>
  <c r="AW149" i="6" s="1"/>
  <c r="M149" i="6"/>
  <c r="AG149" i="6" s="1"/>
  <c r="BA149" i="6" s="1"/>
  <c r="Q149" i="6"/>
  <c r="AK149" i="6" s="1"/>
  <c r="J149" i="6"/>
  <c r="AD149" i="6" s="1"/>
  <c r="AX149" i="6" s="1"/>
  <c r="N149" i="6"/>
  <c r="AH149" i="6" s="1"/>
  <c r="R149" i="6"/>
  <c r="AL149" i="6" s="1"/>
  <c r="O149" i="6"/>
  <c r="AI149" i="6" s="1"/>
  <c r="K149" i="6"/>
  <c r="AE149" i="6" s="1"/>
  <c r="AY149" i="6" s="1"/>
  <c r="L145" i="6"/>
  <c r="AF145" i="6" s="1"/>
  <c r="AZ145" i="6" s="1"/>
  <c r="P145" i="6"/>
  <c r="AJ145" i="6" s="1"/>
  <c r="I145" i="6"/>
  <c r="AC145" i="6" s="1"/>
  <c r="AW145" i="6" s="1"/>
  <c r="M145" i="6"/>
  <c r="AG145" i="6" s="1"/>
  <c r="BA145" i="6" s="1"/>
  <c r="Q145" i="6"/>
  <c r="AK145" i="6" s="1"/>
  <c r="J145" i="6"/>
  <c r="AD145" i="6" s="1"/>
  <c r="AX145" i="6" s="1"/>
  <c r="N145" i="6"/>
  <c r="AH145" i="6" s="1"/>
  <c r="R145" i="6"/>
  <c r="AL145" i="6" s="1"/>
  <c r="K145" i="6"/>
  <c r="AE145" i="6" s="1"/>
  <c r="AY145" i="6" s="1"/>
  <c r="O145" i="6"/>
  <c r="AI145" i="6" s="1"/>
  <c r="J141" i="6"/>
  <c r="AD141" i="6" s="1"/>
  <c r="AX141" i="6" s="1"/>
  <c r="N141" i="6"/>
  <c r="AH141" i="6" s="1"/>
  <c r="R141" i="6"/>
  <c r="AL141" i="6" s="1"/>
  <c r="K141" i="6"/>
  <c r="AE141" i="6" s="1"/>
  <c r="AY141" i="6" s="1"/>
  <c r="O141" i="6"/>
  <c r="AI141" i="6" s="1"/>
  <c r="L141" i="6"/>
  <c r="AF141" i="6" s="1"/>
  <c r="AZ141" i="6" s="1"/>
  <c r="P141" i="6"/>
  <c r="AJ141" i="6" s="1"/>
  <c r="I141" i="6"/>
  <c r="AC141" i="6" s="1"/>
  <c r="AW141" i="6" s="1"/>
  <c r="M141" i="6"/>
  <c r="AG141" i="6" s="1"/>
  <c r="BA141" i="6" s="1"/>
  <c r="Q141" i="6"/>
  <c r="AK141" i="6" s="1"/>
  <c r="J137" i="6"/>
  <c r="AD137" i="6" s="1"/>
  <c r="AX137" i="6" s="1"/>
  <c r="N137" i="6"/>
  <c r="AH137" i="6" s="1"/>
  <c r="R137" i="6"/>
  <c r="AL137" i="6" s="1"/>
  <c r="K137" i="6"/>
  <c r="AE137" i="6" s="1"/>
  <c r="AY137" i="6" s="1"/>
  <c r="O137" i="6"/>
  <c r="AI137" i="6" s="1"/>
  <c r="L137" i="6"/>
  <c r="AF137" i="6" s="1"/>
  <c r="AZ137" i="6" s="1"/>
  <c r="P137" i="6"/>
  <c r="AJ137" i="6" s="1"/>
  <c r="M137" i="6"/>
  <c r="AG137" i="6" s="1"/>
  <c r="BA137" i="6" s="1"/>
  <c r="Q137" i="6"/>
  <c r="AK137" i="6" s="1"/>
  <c r="I137" i="6"/>
  <c r="AC137" i="6" s="1"/>
  <c r="AW137" i="6" s="1"/>
  <c r="J133" i="6"/>
  <c r="AD133" i="6" s="1"/>
  <c r="AX133" i="6" s="1"/>
  <c r="N133" i="6"/>
  <c r="AH133" i="6" s="1"/>
  <c r="R133" i="6"/>
  <c r="AL133" i="6" s="1"/>
  <c r="K133" i="6"/>
  <c r="AE133" i="6" s="1"/>
  <c r="AY133" i="6" s="1"/>
  <c r="O133" i="6"/>
  <c r="AI133" i="6" s="1"/>
  <c r="L133" i="6"/>
  <c r="AF133" i="6" s="1"/>
  <c r="AZ133" i="6" s="1"/>
  <c r="P133" i="6"/>
  <c r="AJ133" i="6" s="1"/>
  <c r="I133" i="6"/>
  <c r="AC133" i="6" s="1"/>
  <c r="AW133" i="6" s="1"/>
  <c r="M133" i="6"/>
  <c r="AG133" i="6" s="1"/>
  <c r="BA133" i="6" s="1"/>
  <c r="Q133" i="6"/>
  <c r="AK133" i="6" s="1"/>
  <c r="J129" i="6"/>
  <c r="AD129" i="6" s="1"/>
  <c r="AX129" i="6" s="1"/>
  <c r="N129" i="6"/>
  <c r="AH129" i="6" s="1"/>
  <c r="R129" i="6"/>
  <c r="AL129" i="6" s="1"/>
  <c r="K129" i="6"/>
  <c r="AE129" i="6" s="1"/>
  <c r="AY129" i="6" s="1"/>
  <c r="O129" i="6"/>
  <c r="AI129" i="6" s="1"/>
  <c r="L129" i="6"/>
  <c r="AF129" i="6" s="1"/>
  <c r="AZ129" i="6" s="1"/>
  <c r="P129" i="6"/>
  <c r="AJ129" i="6" s="1"/>
  <c r="M129" i="6"/>
  <c r="AG129" i="6" s="1"/>
  <c r="BA129" i="6" s="1"/>
  <c r="Q129" i="6"/>
  <c r="AK129" i="6" s="1"/>
  <c r="I129" i="6"/>
  <c r="AC129" i="6" s="1"/>
  <c r="AW129" i="6" s="1"/>
  <c r="J125" i="6"/>
  <c r="AD125" i="6" s="1"/>
  <c r="AX125" i="6" s="1"/>
  <c r="N125" i="6"/>
  <c r="AH125" i="6" s="1"/>
  <c r="R125" i="6"/>
  <c r="AL125" i="6" s="1"/>
  <c r="K125" i="6"/>
  <c r="AE125" i="6" s="1"/>
  <c r="AY125" i="6" s="1"/>
  <c r="O125" i="6"/>
  <c r="AI125" i="6" s="1"/>
  <c r="L125" i="6"/>
  <c r="AF125" i="6" s="1"/>
  <c r="AZ125" i="6" s="1"/>
  <c r="P125" i="6"/>
  <c r="AJ125" i="6" s="1"/>
  <c r="I125" i="6"/>
  <c r="AC125" i="6" s="1"/>
  <c r="AW125" i="6" s="1"/>
  <c r="M125" i="6"/>
  <c r="AG125" i="6" s="1"/>
  <c r="BA125" i="6" s="1"/>
  <c r="Q125" i="6"/>
  <c r="AK125" i="6" s="1"/>
  <c r="J121" i="6"/>
  <c r="AD121" i="6" s="1"/>
  <c r="AX121" i="6" s="1"/>
  <c r="N121" i="6"/>
  <c r="AH121" i="6" s="1"/>
  <c r="R121" i="6"/>
  <c r="AL121" i="6" s="1"/>
  <c r="K121" i="6"/>
  <c r="AE121" i="6" s="1"/>
  <c r="AY121" i="6" s="1"/>
  <c r="O121" i="6"/>
  <c r="AI121" i="6" s="1"/>
  <c r="L121" i="6"/>
  <c r="AF121" i="6" s="1"/>
  <c r="AZ121" i="6" s="1"/>
  <c r="P121" i="6"/>
  <c r="AJ121" i="6" s="1"/>
  <c r="M121" i="6"/>
  <c r="AG121" i="6" s="1"/>
  <c r="BA121" i="6" s="1"/>
  <c r="Q121" i="6"/>
  <c r="AK121" i="6" s="1"/>
  <c r="I121" i="6"/>
  <c r="AC121" i="6" s="1"/>
  <c r="AW121" i="6" s="1"/>
  <c r="J117" i="6"/>
  <c r="AD117" i="6" s="1"/>
  <c r="AX117" i="6" s="1"/>
  <c r="N117" i="6"/>
  <c r="AH117" i="6" s="1"/>
  <c r="R117" i="6"/>
  <c r="AL117" i="6" s="1"/>
  <c r="K117" i="6"/>
  <c r="AE117" i="6" s="1"/>
  <c r="AY117" i="6" s="1"/>
  <c r="O117" i="6"/>
  <c r="AI117" i="6" s="1"/>
  <c r="L117" i="6"/>
  <c r="AF117" i="6" s="1"/>
  <c r="AZ117" i="6" s="1"/>
  <c r="P117" i="6"/>
  <c r="AJ117" i="6" s="1"/>
  <c r="I117" i="6"/>
  <c r="AC117" i="6" s="1"/>
  <c r="AW117" i="6" s="1"/>
  <c r="M117" i="6"/>
  <c r="AG117" i="6" s="1"/>
  <c r="BA117" i="6" s="1"/>
  <c r="Q117" i="6"/>
  <c r="AK117" i="6" s="1"/>
  <c r="J113" i="6"/>
  <c r="AD113" i="6" s="1"/>
  <c r="AX113" i="6" s="1"/>
  <c r="N113" i="6"/>
  <c r="AH113" i="6" s="1"/>
  <c r="R113" i="6"/>
  <c r="AL113" i="6" s="1"/>
  <c r="K113" i="6"/>
  <c r="AE113" i="6" s="1"/>
  <c r="AY113" i="6" s="1"/>
  <c r="O113" i="6"/>
  <c r="AI113" i="6" s="1"/>
  <c r="L113" i="6"/>
  <c r="AF113" i="6" s="1"/>
  <c r="AZ113" i="6" s="1"/>
  <c r="P113" i="6"/>
  <c r="AJ113" i="6" s="1"/>
  <c r="M113" i="6"/>
  <c r="AG113" i="6" s="1"/>
  <c r="BA113" i="6" s="1"/>
  <c r="Q113" i="6"/>
  <c r="AK113" i="6" s="1"/>
  <c r="I113" i="6"/>
  <c r="AC113" i="6" s="1"/>
  <c r="AW113" i="6" s="1"/>
  <c r="J109" i="6"/>
  <c r="AD109" i="6" s="1"/>
  <c r="AX109" i="6" s="1"/>
  <c r="N109" i="6"/>
  <c r="AH109" i="6" s="1"/>
  <c r="R109" i="6"/>
  <c r="AL109" i="6" s="1"/>
  <c r="K109" i="6"/>
  <c r="AE109" i="6" s="1"/>
  <c r="AY109" i="6" s="1"/>
  <c r="O109" i="6"/>
  <c r="AI109" i="6" s="1"/>
  <c r="L109" i="6"/>
  <c r="AF109" i="6" s="1"/>
  <c r="AZ109" i="6" s="1"/>
  <c r="P109" i="6"/>
  <c r="AJ109" i="6" s="1"/>
  <c r="I109" i="6"/>
  <c r="AC109" i="6" s="1"/>
  <c r="AW109" i="6" s="1"/>
  <c r="M109" i="6"/>
  <c r="AG109" i="6" s="1"/>
  <c r="BA109" i="6" s="1"/>
  <c r="Q109" i="6"/>
  <c r="AK109" i="6" s="1"/>
  <c r="J105" i="6"/>
  <c r="AD105" i="6" s="1"/>
  <c r="AX105" i="6" s="1"/>
  <c r="N105" i="6"/>
  <c r="AH105" i="6" s="1"/>
  <c r="R105" i="6"/>
  <c r="AL105" i="6" s="1"/>
  <c r="K105" i="6"/>
  <c r="AE105" i="6" s="1"/>
  <c r="AY105" i="6" s="1"/>
  <c r="O105" i="6"/>
  <c r="AI105" i="6" s="1"/>
  <c r="L105" i="6"/>
  <c r="AF105" i="6" s="1"/>
  <c r="AZ105" i="6" s="1"/>
  <c r="P105" i="6"/>
  <c r="AJ105" i="6" s="1"/>
  <c r="M105" i="6"/>
  <c r="AG105" i="6" s="1"/>
  <c r="BA105" i="6" s="1"/>
  <c r="Q105" i="6"/>
  <c r="AK105" i="6" s="1"/>
  <c r="I105" i="6"/>
  <c r="AC105" i="6" s="1"/>
  <c r="AW105" i="6" s="1"/>
  <c r="J101" i="6"/>
  <c r="AD101" i="6" s="1"/>
  <c r="AX101" i="6" s="1"/>
  <c r="N101" i="6"/>
  <c r="AH101" i="6" s="1"/>
  <c r="R101" i="6"/>
  <c r="AL101" i="6" s="1"/>
  <c r="K101" i="6"/>
  <c r="AE101" i="6" s="1"/>
  <c r="AY101" i="6" s="1"/>
  <c r="O101" i="6"/>
  <c r="AI101" i="6" s="1"/>
  <c r="L101" i="6"/>
  <c r="AF101" i="6" s="1"/>
  <c r="AZ101" i="6" s="1"/>
  <c r="P101" i="6"/>
  <c r="AJ101" i="6" s="1"/>
  <c r="I101" i="6"/>
  <c r="AC101" i="6" s="1"/>
  <c r="AW101" i="6" s="1"/>
  <c r="M101" i="6"/>
  <c r="AG101" i="6" s="1"/>
  <c r="BA101" i="6" s="1"/>
  <c r="Q101" i="6"/>
  <c r="AK101" i="6" s="1"/>
  <c r="J97" i="6"/>
  <c r="AD97" i="6" s="1"/>
  <c r="AX97" i="6" s="1"/>
  <c r="N97" i="6"/>
  <c r="AH97" i="6" s="1"/>
  <c r="R97" i="6"/>
  <c r="AL97" i="6" s="1"/>
  <c r="K97" i="6"/>
  <c r="AE97" i="6" s="1"/>
  <c r="AY97" i="6" s="1"/>
  <c r="O97" i="6"/>
  <c r="AI97" i="6" s="1"/>
  <c r="L97" i="6"/>
  <c r="AF97" i="6" s="1"/>
  <c r="AZ97" i="6" s="1"/>
  <c r="P97" i="6"/>
  <c r="AJ97" i="6" s="1"/>
  <c r="M97" i="6"/>
  <c r="AG97" i="6" s="1"/>
  <c r="BA97" i="6" s="1"/>
  <c r="Q97" i="6"/>
  <c r="AK97" i="6" s="1"/>
  <c r="I97" i="6"/>
  <c r="AC97" i="6" s="1"/>
  <c r="AW97" i="6" s="1"/>
  <c r="J93" i="6"/>
  <c r="AD93" i="6" s="1"/>
  <c r="AX93" i="6" s="1"/>
  <c r="N93" i="6"/>
  <c r="AH93" i="6" s="1"/>
  <c r="R93" i="6"/>
  <c r="AL93" i="6" s="1"/>
  <c r="K93" i="6"/>
  <c r="AE93" i="6" s="1"/>
  <c r="AY93" i="6" s="1"/>
  <c r="O93" i="6"/>
  <c r="AI93" i="6" s="1"/>
  <c r="L93" i="6"/>
  <c r="AF93" i="6" s="1"/>
  <c r="AZ93" i="6" s="1"/>
  <c r="P93" i="6"/>
  <c r="AJ93" i="6" s="1"/>
  <c r="I93" i="6"/>
  <c r="AC93" i="6" s="1"/>
  <c r="AW93" i="6" s="1"/>
  <c r="M93" i="6"/>
  <c r="AG93" i="6" s="1"/>
  <c r="BA93" i="6" s="1"/>
  <c r="Q93" i="6"/>
  <c r="AK93" i="6" s="1"/>
  <c r="J89" i="6"/>
  <c r="AD89" i="6" s="1"/>
  <c r="AX89" i="6" s="1"/>
  <c r="N89" i="6"/>
  <c r="AH89" i="6" s="1"/>
  <c r="R89" i="6"/>
  <c r="AL89" i="6" s="1"/>
  <c r="K89" i="6"/>
  <c r="AE89" i="6" s="1"/>
  <c r="AY89" i="6" s="1"/>
  <c r="O89" i="6"/>
  <c r="AI89" i="6" s="1"/>
  <c r="L89" i="6"/>
  <c r="AF89" i="6" s="1"/>
  <c r="AZ89" i="6" s="1"/>
  <c r="P89" i="6"/>
  <c r="AJ89" i="6" s="1"/>
  <c r="M89" i="6"/>
  <c r="AG89" i="6" s="1"/>
  <c r="BA89" i="6" s="1"/>
  <c r="Q89" i="6"/>
  <c r="AK89" i="6" s="1"/>
  <c r="I89" i="6"/>
  <c r="AC89" i="6" s="1"/>
  <c r="AW89" i="6" s="1"/>
  <c r="J85" i="6"/>
  <c r="AD85" i="6" s="1"/>
  <c r="AX85" i="6" s="1"/>
  <c r="I85" i="6"/>
  <c r="AC85" i="6" s="1"/>
  <c r="AW85" i="6" s="1"/>
  <c r="N85" i="6"/>
  <c r="R85" i="6"/>
  <c r="AL85" i="6" s="1"/>
  <c r="K85" i="6"/>
  <c r="AE85" i="6" s="1"/>
  <c r="AY85" i="6" s="1"/>
  <c r="O85" i="6"/>
  <c r="AI85" i="6" s="1"/>
  <c r="L85" i="6"/>
  <c r="AF85" i="6" s="1"/>
  <c r="AZ85" i="6" s="1"/>
  <c r="P85" i="6"/>
  <c r="AJ85" i="6" s="1"/>
  <c r="M85" i="6"/>
  <c r="AG85" i="6" s="1"/>
  <c r="BA85" i="6" s="1"/>
  <c r="Q85" i="6"/>
  <c r="AK85" i="6" s="1"/>
  <c r="I81" i="6"/>
  <c r="AC81" i="6" s="1"/>
  <c r="AW81" i="6" s="1"/>
  <c r="M81" i="6"/>
  <c r="AG81" i="6" s="1"/>
  <c r="BA81" i="6" s="1"/>
  <c r="J81" i="6"/>
  <c r="AD81" i="6" s="1"/>
  <c r="AX81" i="6" s="1"/>
  <c r="N81" i="6"/>
  <c r="AH81" i="6" s="1"/>
  <c r="R81" i="6"/>
  <c r="AL81" i="6" s="1"/>
  <c r="K81" i="6"/>
  <c r="AE81" i="6" s="1"/>
  <c r="AY81" i="6" s="1"/>
  <c r="Q81" i="6"/>
  <c r="AK81" i="6" s="1"/>
  <c r="L81" i="6"/>
  <c r="AF81" i="6" s="1"/>
  <c r="AZ81" i="6" s="1"/>
  <c r="O81" i="6"/>
  <c r="AI81" i="6" s="1"/>
  <c r="P81" i="6"/>
  <c r="AJ81" i="6" s="1"/>
  <c r="I77" i="6"/>
  <c r="AC77" i="6" s="1"/>
  <c r="AW77" i="6" s="1"/>
  <c r="M77" i="6"/>
  <c r="AG77" i="6" s="1"/>
  <c r="BA77" i="6" s="1"/>
  <c r="Q77" i="6"/>
  <c r="AK77" i="6" s="1"/>
  <c r="J77" i="6"/>
  <c r="AD77" i="6" s="1"/>
  <c r="AX77" i="6" s="1"/>
  <c r="N77" i="6"/>
  <c r="AH77" i="6" s="1"/>
  <c r="R77" i="6"/>
  <c r="AL77" i="6" s="1"/>
  <c r="K77" i="6"/>
  <c r="AE77" i="6" s="1"/>
  <c r="AY77" i="6" s="1"/>
  <c r="O77" i="6"/>
  <c r="AI77" i="6" s="1"/>
  <c r="L77" i="6"/>
  <c r="AF77" i="6" s="1"/>
  <c r="AZ77" i="6" s="1"/>
  <c r="P77" i="6"/>
  <c r="AJ77" i="6" s="1"/>
  <c r="I73" i="6"/>
  <c r="AC73" i="6" s="1"/>
  <c r="M73" i="6"/>
  <c r="AG73" i="6" s="1"/>
  <c r="Q73" i="6"/>
  <c r="AK73" i="6" s="1"/>
  <c r="J73" i="6"/>
  <c r="AD73" i="6" s="1"/>
  <c r="N73" i="6"/>
  <c r="AH73" i="6" s="1"/>
  <c r="R73" i="6"/>
  <c r="AL73" i="6" s="1"/>
  <c r="K73" i="6"/>
  <c r="AE73" i="6" s="1"/>
  <c r="O73" i="6"/>
  <c r="AI73" i="6" s="1"/>
  <c r="L73" i="6"/>
  <c r="AF73" i="6" s="1"/>
  <c r="P73" i="6"/>
  <c r="AJ73" i="6" s="1"/>
  <c r="I69" i="6"/>
  <c r="AC69" i="6" s="1"/>
  <c r="AW69" i="6" s="1"/>
  <c r="M69" i="6"/>
  <c r="AG69" i="6" s="1"/>
  <c r="BA69" i="6" s="1"/>
  <c r="Q69" i="6"/>
  <c r="AK69" i="6" s="1"/>
  <c r="J69" i="6"/>
  <c r="AD69" i="6" s="1"/>
  <c r="AX69" i="6" s="1"/>
  <c r="N69" i="6"/>
  <c r="AH69" i="6" s="1"/>
  <c r="R69" i="6"/>
  <c r="AL69" i="6" s="1"/>
  <c r="K69" i="6"/>
  <c r="AE69" i="6" s="1"/>
  <c r="AY69" i="6" s="1"/>
  <c r="O69" i="6"/>
  <c r="AI69" i="6" s="1"/>
  <c r="L69" i="6"/>
  <c r="AF69" i="6" s="1"/>
  <c r="AZ69" i="6" s="1"/>
  <c r="P69" i="6"/>
  <c r="AJ69" i="6" s="1"/>
  <c r="I65" i="6"/>
  <c r="AC65" i="6" s="1"/>
  <c r="AW65" i="6" s="1"/>
  <c r="M65" i="6"/>
  <c r="AG65" i="6" s="1"/>
  <c r="BA65" i="6" s="1"/>
  <c r="Q65" i="6"/>
  <c r="AK65" i="6" s="1"/>
  <c r="J65" i="6"/>
  <c r="AD65" i="6" s="1"/>
  <c r="AX65" i="6" s="1"/>
  <c r="N65" i="6"/>
  <c r="R65" i="6"/>
  <c r="AL65" i="6" s="1"/>
  <c r="K65" i="6"/>
  <c r="AE65" i="6" s="1"/>
  <c r="AY65" i="6" s="1"/>
  <c r="O65" i="6"/>
  <c r="AI65" i="6" s="1"/>
  <c r="L65" i="6"/>
  <c r="AF65" i="6" s="1"/>
  <c r="AZ65" i="6" s="1"/>
  <c r="P65" i="6"/>
  <c r="AJ65" i="6" s="1"/>
  <c r="K61" i="6"/>
  <c r="AE61" i="6" s="1"/>
  <c r="AY61" i="6" s="1"/>
  <c r="O61" i="6"/>
  <c r="AI61" i="6" s="1"/>
  <c r="I61" i="6"/>
  <c r="AC61" i="6" s="1"/>
  <c r="AW61" i="6" s="1"/>
  <c r="N61" i="6"/>
  <c r="AH61" i="6" s="1"/>
  <c r="J61" i="6"/>
  <c r="AD61" i="6" s="1"/>
  <c r="AX61" i="6" s="1"/>
  <c r="P61" i="6"/>
  <c r="AJ61" i="6" s="1"/>
  <c r="L61" i="6"/>
  <c r="AF61" i="6" s="1"/>
  <c r="AZ61" i="6" s="1"/>
  <c r="Q61" i="6"/>
  <c r="AK61" i="6" s="1"/>
  <c r="M61" i="6"/>
  <c r="AG61" i="6" s="1"/>
  <c r="BA61" i="6" s="1"/>
  <c r="R61" i="6"/>
  <c r="AL61" i="6" s="1"/>
  <c r="J57" i="6"/>
  <c r="AD57" i="6" s="1"/>
  <c r="AX57" i="6" s="1"/>
  <c r="N57" i="6"/>
  <c r="AH57" i="6" s="1"/>
  <c r="R57" i="6"/>
  <c r="AL57" i="6" s="1"/>
  <c r="K57" i="6"/>
  <c r="AE57" i="6" s="1"/>
  <c r="AY57" i="6" s="1"/>
  <c r="O57" i="6"/>
  <c r="AI57" i="6" s="1"/>
  <c r="P57" i="6"/>
  <c r="AJ57" i="6" s="1"/>
  <c r="I57" i="6"/>
  <c r="AC57" i="6" s="1"/>
  <c r="AW57" i="6" s="1"/>
  <c r="Q57" i="6"/>
  <c r="AK57" i="6" s="1"/>
  <c r="L57" i="6"/>
  <c r="AF57" i="6" s="1"/>
  <c r="AZ57" i="6" s="1"/>
  <c r="M57" i="6"/>
  <c r="AG57" i="6" s="1"/>
  <c r="BA57" i="6" s="1"/>
  <c r="I53" i="6"/>
  <c r="AC53" i="6" s="1"/>
  <c r="AW53" i="6" s="1"/>
  <c r="M53" i="6"/>
  <c r="AG53" i="6" s="1"/>
  <c r="BA53" i="6" s="1"/>
  <c r="Q53" i="6"/>
  <c r="AK53" i="6" s="1"/>
  <c r="J53" i="6"/>
  <c r="AD53" i="6" s="1"/>
  <c r="AX53" i="6" s="1"/>
  <c r="N53" i="6"/>
  <c r="AH53" i="6" s="1"/>
  <c r="R53" i="6"/>
  <c r="AL53" i="6" s="1"/>
  <c r="K53" i="6"/>
  <c r="AE53" i="6" s="1"/>
  <c r="AY53" i="6" s="1"/>
  <c r="O53" i="6"/>
  <c r="AI53" i="6" s="1"/>
  <c r="L53" i="6"/>
  <c r="AF53" i="6" s="1"/>
  <c r="AZ53" i="6" s="1"/>
  <c r="P53" i="6"/>
  <c r="AJ53" i="6" s="1"/>
  <c r="I49" i="6"/>
  <c r="M49" i="6"/>
  <c r="AG49" i="6" s="1"/>
  <c r="BA49" i="6" s="1"/>
  <c r="Q49" i="6"/>
  <c r="AK49" i="6" s="1"/>
  <c r="J49" i="6"/>
  <c r="AD49" i="6" s="1"/>
  <c r="AX49" i="6" s="1"/>
  <c r="N49" i="6"/>
  <c r="AH49" i="6" s="1"/>
  <c r="R49" i="6"/>
  <c r="AL49" i="6" s="1"/>
  <c r="K49" i="6"/>
  <c r="AE49" i="6" s="1"/>
  <c r="AY49" i="6" s="1"/>
  <c r="O49" i="6"/>
  <c r="AI49" i="6" s="1"/>
  <c r="P49" i="6"/>
  <c r="AJ49" i="6" s="1"/>
  <c r="L49" i="6"/>
  <c r="AF49" i="6" s="1"/>
  <c r="AZ49" i="6" s="1"/>
  <c r="I45" i="6"/>
  <c r="AC45" i="6" s="1"/>
  <c r="AW45" i="6" s="1"/>
  <c r="M45" i="6"/>
  <c r="AG45" i="6" s="1"/>
  <c r="BA45" i="6" s="1"/>
  <c r="Q45" i="6"/>
  <c r="AK45" i="6" s="1"/>
  <c r="J45" i="6"/>
  <c r="AD45" i="6" s="1"/>
  <c r="AX45" i="6" s="1"/>
  <c r="N45" i="6"/>
  <c r="AH45" i="6" s="1"/>
  <c r="R45" i="6"/>
  <c r="AL45" i="6" s="1"/>
  <c r="K45" i="6"/>
  <c r="AE45" i="6" s="1"/>
  <c r="AY45" i="6" s="1"/>
  <c r="O45" i="6"/>
  <c r="AI45" i="6" s="1"/>
  <c r="L45" i="6"/>
  <c r="AF45" i="6" s="1"/>
  <c r="AZ45" i="6" s="1"/>
  <c r="P45" i="6"/>
  <c r="AJ45" i="6" s="1"/>
  <c r="I41" i="6"/>
  <c r="AC41" i="6" s="1"/>
  <c r="AW41" i="6" s="1"/>
  <c r="M41" i="6"/>
  <c r="AG41" i="6" s="1"/>
  <c r="BA41" i="6" s="1"/>
  <c r="Q41" i="6"/>
  <c r="AK41" i="6" s="1"/>
  <c r="N41" i="6"/>
  <c r="AH41" i="6" s="1"/>
  <c r="J41" i="6"/>
  <c r="AD41" i="6" s="1"/>
  <c r="AX41" i="6" s="1"/>
  <c r="O41" i="6"/>
  <c r="AI41" i="6" s="1"/>
  <c r="K41" i="6"/>
  <c r="AE41" i="6" s="1"/>
  <c r="AY41" i="6" s="1"/>
  <c r="P41" i="6"/>
  <c r="AJ41" i="6" s="1"/>
  <c r="L41" i="6"/>
  <c r="AF41" i="6" s="1"/>
  <c r="AZ41" i="6" s="1"/>
  <c r="R41" i="6"/>
  <c r="AL41" i="6" s="1"/>
  <c r="I37" i="6"/>
  <c r="AC37" i="6" s="1"/>
  <c r="AW37" i="6" s="1"/>
  <c r="M37" i="6"/>
  <c r="AG37" i="6" s="1"/>
  <c r="BA37" i="6" s="1"/>
  <c r="Q37" i="6"/>
  <c r="AK37" i="6" s="1"/>
  <c r="K37" i="6"/>
  <c r="AE37" i="6" s="1"/>
  <c r="AY37" i="6" s="1"/>
  <c r="P37" i="6"/>
  <c r="AJ37" i="6" s="1"/>
  <c r="L37" i="6"/>
  <c r="AF37" i="6" s="1"/>
  <c r="AZ37" i="6" s="1"/>
  <c r="R37" i="6"/>
  <c r="AL37" i="6" s="1"/>
  <c r="N37" i="6"/>
  <c r="AH37" i="6" s="1"/>
  <c r="J37" i="6"/>
  <c r="AD37" i="6" s="1"/>
  <c r="AX37" i="6" s="1"/>
  <c r="O37" i="6"/>
  <c r="AI37" i="6" s="1"/>
  <c r="I33" i="6"/>
  <c r="AC33" i="6" s="1"/>
  <c r="AW33" i="6" s="1"/>
  <c r="M33" i="6"/>
  <c r="AG33" i="6" s="1"/>
  <c r="BA33" i="6" s="1"/>
  <c r="Q33" i="6"/>
  <c r="AK33" i="6" s="1"/>
  <c r="N33" i="6"/>
  <c r="AH33" i="6" s="1"/>
  <c r="J33" i="6"/>
  <c r="AD33" i="6" s="1"/>
  <c r="AX33" i="6" s="1"/>
  <c r="O33" i="6"/>
  <c r="AI33" i="6" s="1"/>
  <c r="K33" i="6"/>
  <c r="AE33" i="6" s="1"/>
  <c r="AY33" i="6" s="1"/>
  <c r="P33" i="6"/>
  <c r="AJ33" i="6" s="1"/>
  <c r="L33" i="6"/>
  <c r="AF33" i="6" s="1"/>
  <c r="AZ33" i="6" s="1"/>
  <c r="R33" i="6"/>
  <c r="AL33" i="6" s="1"/>
  <c r="I29" i="6"/>
  <c r="AC29" i="6" s="1"/>
  <c r="AW29" i="6" s="1"/>
  <c r="M29" i="6"/>
  <c r="AG29" i="6" s="1"/>
  <c r="BA29" i="6" s="1"/>
  <c r="Q29" i="6"/>
  <c r="AK29" i="6" s="1"/>
  <c r="K29" i="6"/>
  <c r="AE29" i="6" s="1"/>
  <c r="AY29" i="6" s="1"/>
  <c r="O29" i="6"/>
  <c r="AI29" i="6" s="1"/>
  <c r="L29" i="6"/>
  <c r="AF29" i="6" s="1"/>
  <c r="AZ29" i="6" s="1"/>
  <c r="P29" i="6"/>
  <c r="AJ29" i="6" s="1"/>
  <c r="R29" i="6"/>
  <c r="AL29" i="6" s="1"/>
  <c r="J29" i="6"/>
  <c r="AD29" i="6" s="1"/>
  <c r="AX29" i="6" s="1"/>
  <c r="N29" i="6"/>
  <c r="AH29" i="6" s="1"/>
  <c r="I25" i="6"/>
  <c r="M25" i="6"/>
  <c r="AG25" i="6" s="1"/>
  <c r="BA25" i="6" s="1"/>
  <c r="Q25" i="6"/>
  <c r="AK25" i="6" s="1"/>
  <c r="K25" i="6"/>
  <c r="AE25" i="6" s="1"/>
  <c r="AY25" i="6" s="1"/>
  <c r="O25" i="6"/>
  <c r="AI25" i="6" s="1"/>
  <c r="L25" i="6"/>
  <c r="AF25" i="6" s="1"/>
  <c r="AZ25" i="6" s="1"/>
  <c r="P25" i="6"/>
  <c r="AJ25" i="6" s="1"/>
  <c r="J25" i="6"/>
  <c r="AD25" i="6" s="1"/>
  <c r="AX25" i="6" s="1"/>
  <c r="N25" i="6"/>
  <c r="R25" i="6"/>
  <c r="AL25" i="6" s="1"/>
  <c r="I21" i="6"/>
  <c r="AC21" i="6" s="1"/>
  <c r="AW21" i="6" s="1"/>
  <c r="M21" i="6"/>
  <c r="AG21" i="6" s="1"/>
  <c r="BA21" i="6" s="1"/>
  <c r="Q21" i="6"/>
  <c r="AK21" i="6" s="1"/>
  <c r="K21" i="6"/>
  <c r="AE21" i="6" s="1"/>
  <c r="AY21" i="6" s="1"/>
  <c r="O21" i="6"/>
  <c r="AI21" i="6" s="1"/>
  <c r="L21" i="6"/>
  <c r="AF21" i="6" s="1"/>
  <c r="AZ21" i="6" s="1"/>
  <c r="P21" i="6"/>
  <c r="AJ21" i="6" s="1"/>
  <c r="R21" i="6"/>
  <c r="AL21" i="6" s="1"/>
  <c r="J21" i="6"/>
  <c r="AD21" i="6" s="1"/>
  <c r="AX21" i="6" s="1"/>
  <c r="N21" i="6"/>
  <c r="AH21" i="6" s="1"/>
  <c r="I17" i="6"/>
  <c r="M17" i="6"/>
  <c r="AG17" i="6" s="1"/>
  <c r="BA17" i="6" s="1"/>
  <c r="Q17" i="6"/>
  <c r="AK17" i="6" s="1"/>
  <c r="K17" i="6"/>
  <c r="AE17" i="6" s="1"/>
  <c r="AY17" i="6" s="1"/>
  <c r="O17" i="6"/>
  <c r="AI17" i="6" s="1"/>
  <c r="L17" i="6"/>
  <c r="AF17" i="6" s="1"/>
  <c r="AZ17" i="6" s="1"/>
  <c r="P17" i="6"/>
  <c r="AJ17" i="6" s="1"/>
  <c r="J17" i="6"/>
  <c r="AD17" i="6" s="1"/>
  <c r="AX17" i="6" s="1"/>
  <c r="N17" i="6"/>
  <c r="R17" i="6"/>
  <c r="AL17" i="6" s="1"/>
  <c r="I13" i="6"/>
  <c r="AC13" i="6" s="1"/>
  <c r="AW13" i="6" s="1"/>
  <c r="M13" i="6"/>
  <c r="AG13" i="6" s="1"/>
  <c r="BA13" i="6" s="1"/>
  <c r="Q13" i="6"/>
  <c r="AK13" i="6" s="1"/>
  <c r="K13" i="6"/>
  <c r="AE13" i="6" s="1"/>
  <c r="AY13" i="6" s="1"/>
  <c r="O13" i="6"/>
  <c r="AI13" i="6" s="1"/>
  <c r="L13" i="6"/>
  <c r="AF13" i="6" s="1"/>
  <c r="AZ13" i="6" s="1"/>
  <c r="P13" i="6"/>
  <c r="AJ13" i="6" s="1"/>
  <c r="R13" i="6"/>
  <c r="AL13" i="6" s="1"/>
  <c r="J13" i="6"/>
  <c r="AD13" i="6" s="1"/>
  <c r="AX13" i="6" s="1"/>
  <c r="N13" i="6"/>
  <c r="AH13" i="6" s="1"/>
  <c r="I9" i="6"/>
  <c r="M9" i="6"/>
  <c r="AG9" i="6" s="1"/>
  <c r="BA9" i="6" s="1"/>
  <c r="Q9" i="6"/>
  <c r="AK9" i="6" s="1"/>
  <c r="K9" i="6"/>
  <c r="AE9" i="6" s="1"/>
  <c r="AY9" i="6" s="1"/>
  <c r="O9" i="6"/>
  <c r="AI9" i="6" s="1"/>
  <c r="L9" i="6"/>
  <c r="AF9" i="6" s="1"/>
  <c r="AZ9" i="6" s="1"/>
  <c r="P9" i="6"/>
  <c r="AJ9" i="6" s="1"/>
  <c r="J9" i="6"/>
  <c r="AD9" i="6" s="1"/>
  <c r="AX9" i="6" s="1"/>
  <c r="N9" i="6"/>
  <c r="R9" i="6"/>
  <c r="AL9" i="6" s="1"/>
  <c r="J358" i="6"/>
  <c r="AD358" i="6" s="1"/>
  <c r="AX358" i="6" s="1"/>
  <c r="N358" i="6"/>
  <c r="AH358" i="6" s="1"/>
  <c r="R358" i="6"/>
  <c r="AL358" i="6" s="1"/>
  <c r="K358" i="6"/>
  <c r="AE358" i="6" s="1"/>
  <c r="AY358" i="6" s="1"/>
  <c r="O358" i="6"/>
  <c r="AI358" i="6" s="1"/>
  <c r="L358" i="6"/>
  <c r="AF358" i="6" s="1"/>
  <c r="AZ358" i="6" s="1"/>
  <c r="P358" i="6"/>
  <c r="AJ358" i="6" s="1"/>
  <c r="M358" i="6"/>
  <c r="AG358" i="6" s="1"/>
  <c r="BA358" i="6" s="1"/>
  <c r="I358" i="6"/>
  <c r="AC358" i="6" s="1"/>
  <c r="AW358" i="6" s="1"/>
  <c r="Q358" i="6"/>
  <c r="AK358" i="6" s="1"/>
  <c r="J354" i="6"/>
  <c r="AD354" i="6" s="1"/>
  <c r="AX354" i="6" s="1"/>
  <c r="N354" i="6"/>
  <c r="AH354" i="6" s="1"/>
  <c r="R354" i="6"/>
  <c r="AL354" i="6" s="1"/>
  <c r="K354" i="6"/>
  <c r="AE354" i="6" s="1"/>
  <c r="AY354" i="6" s="1"/>
  <c r="O354" i="6"/>
  <c r="AI354" i="6" s="1"/>
  <c r="L354" i="6"/>
  <c r="AF354" i="6" s="1"/>
  <c r="AZ354" i="6" s="1"/>
  <c r="P354" i="6"/>
  <c r="AJ354" i="6" s="1"/>
  <c r="I354" i="6"/>
  <c r="AC354" i="6" s="1"/>
  <c r="AW354" i="6" s="1"/>
  <c r="M354" i="6"/>
  <c r="AG354" i="6" s="1"/>
  <c r="BA354" i="6" s="1"/>
  <c r="Q354" i="6"/>
  <c r="AK354" i="6" s="1"/>
  <c r="J350" i="6"/>
  <c r="AD350" i="6" s="1"/>
  <c r="AX350" i="6" s="1"/>
  <c r="N350" i="6"/>
  <c r="AH350" i="6" s="1"/>
  <c r="R350" i="6"/>
  <c r="AL350" i="6" s="1"/>
  <c r="K350" i="6"/>
  <c r="AE350" i="6" s="1"/>
  <c r="AY350" i="6" s="1"/>
  <c r="O350" i="6"/>
  <c r="AI350" i="6" s="1"/>
  <c r="L350" i="6"/>
  <c r="AF350" i="6" s="1"/>
  <c r="AZ350" i="6" s="1"/>
  <c r="P350" i="6"/>
  <c r="AJ350" i="6" s="1"/>
  <c r="M350" i="6"/>
  <c r="AG350" i="6" s="1"/>
  <c r="BA350" i="6" s="1"/>
  <c r="Q350" i="6"/>
  <c r="AK350" i="6" s="1"/>
  <c r="I350" i="6"/>
  <c r="AC350" i="6" s="1"/>
  <c r="AW350" i="6" s="1"/>
  <c r="J346" i="6"/>
  <c r="AD346" i="6" s="1"/>
  <c r="AX346" i="6" s="1"/>
  <c r="N346" i="6"/>
  <c r="AH346" i="6" s="1"/>
  <c r="R346" i="6"/>
  <c r="AL346" i="6" s="1"/>
  <c r="K346" i="6"/>
  <c r="AE346" i="6" s="1"/>
  <c r="AY346" i="6" s="1"/>
  <c r="O346" i="6"/>
  <c r="AI346" i="6" s="1"/>
  <c r="L346" i="6"/>
  <c r="AF346" i="6" s="1"/>
  <c r="AZ346" i="6" s="1"/>
  <c r="P346" i="6"/>
  <c r="AJ346" i="6" s="1"/>
  <c r="I346" i="6"/>
  <c r="AC346" i="6" s="1"/>
  <c r="AW346" i="6" s="1"/>
  <c r="Q346" i="6"/>
  <c r="AK346" i="6" s="1"/>
  <c r="M346" i="6"/>
  <c r="AG346" i="6" s="1"/>
  <c r="BA346" i="6" s="1"/>
  <c r="J342" i="6"/>
  <c r="AD342" i="6" s="1"/>
  <c r="AX342" i="6" s="1"/>
  <c r="N342" i="6"/>
  <c r="AH342" i="6" s="1"/>
  <c r="R342" i="6"/>
  <c r="AL342" i="6" s="1"/>
  <c r="K342" i="6"/>
  <c r="AE342" i="6" s="1"/>
  <c r="AY342" i="6" s="1"/>
  <c r="O342" i="6"/>
  <c r="AI342" i="6" s="1"/>
  <c r="L342" i="6"/>
  <c r="AF342" i="6" s="1"/>
  <c r="AZ342" i="6" s="1"/>
  <c r="P342" i="6"/>
  <c r="AJ342" i="6" s="1"/>
  <c r="M342" i="6"/>
  <c r="AG342" i="6" s="1"/>
  <c r="BA342" i="6" s="1"/>
  <c r="Q342" i="6"/>
  <c r="AK342" i="6" s="1"/>
  <c r="I342" i="6"/>
  <c r="AC342" i="6" s="1"/>
  <c r="AW342" i="6" s="1"/>
  <c r="J338" i="6"/>
  <c r="AD338" i="6" s="1"/>
  <c r="AX338" i="6" s="1"/>
  <c r="N338" i="6"/>
  <c r="AH338" i="6" s="1"/>
  <c r="R338" i="6"/>
  <c r="AL338" i="6" s="1"/>
  <c r="K338" i="6"/>
  <c r="AE338" i="6" s="1"/>
  <c r="AY338" i="6" s="1"/>
  <c r="O338" i="6"/>
  <c r="AI338" i="6" s="1"/>
  <c r="L338" i="6"/>
  <c r="AF338" i="6" s="1"/>
  <c r="AZ338" i="6" s="1"/>
  <c r="P338" i="6"/>
  <c r="AJ338" i="6" s="1"/>
  <c r="I338" i="6"/>
  <c r="AC338" i="6" s="1"/>
  <c r="AW338" i="6" s="1"/>
  <c r="Q338" i="6"/>
  <c r="AK338" i="6" s="1"/>
  <c r="M338" i="6"/>
  <c r="AG338" i="6" s="1"/>
  <c r="BA338" i="6" s="1"/>
  <c r="J334" i="6"/>
  <c r="AD334" i="6" s="1"/>
  <c r="AX334" i="6" s="1"/>
  <c r="N334" i="6"/>
  <c r="AH334" i="6" s="1"/>
  <c r="R334" i="6"/>
  <c r="AL334" i="6" s="1"/>
  <c r="K334" i="6"/>
  <c r="AE334" i="6" s="1"/>
  <c r="AY334" i="6" s="1"/>
  <c r="O334" i="6"/>
  <c r="AI334" i="6" s="1"/>
  <c r="L334" i="6"/>
  <c r="AF334" i="6" s="1"/>
  <c r="AZ334" i="6" s="1"/>
  <c r="P334" i="6"/>
  <c r="AJ334" i="6" s="1"/>
  <c r="M334" i="6"/>
  <c r="AG334" i="6" s="1"/>
  <c r="BA334" i="6" s="1"/>
  <c r="Q334" i="6"/>
  <c r="AK334" i="6" s="1"/>
  <c r="I334" i="6"/>
  <c r="AC334" i="6" s="1"/>
  <c r="AW334" i="6" s="1"/>
  <c r="J330" i="6"/>
  <c r="AD330" i="6" s="1"/>
  <c r="AX330" i="6" s="1"/>
  <c r="N330" i="6"/>
  <c r="AH330" i="6" s="1"/>
  <c r="R330" i="6"/>
  <c r="AL330" i="6" s="1"/>
  <c r="K330" i="6"/>
  <c r="AE330" i="6" s="1"/>
  <c r="AY330" i="6" s="1"/>
  <c r="O330" i="6"/>
  <c r="AI330" i="6" s="1"/>
  <c r="L330" i="6"/>
  <c r="AF330" i="6" s="1"/>
  <c r="AZ330" i="6" s="1"/>
  <c r="P330" i="6"/>
  <c r="AJ330" i="6" s="1"/>
  <c r="Q330" i="6"/>
  <c r="AK330" i="6" s="1"/>
  <c r="I330" i="6"/>
  <c r="AC330" i="6" s="1"/>
  <c r="AW330" i="6" s="1"/>
  <c r="M330" i="6"/>
  <c r="AG330" i="6" s="1"/>
  <c r="BA330" i="6" s="1"/>
  <c r="J326" i="6"/>
  <c r="AD326" i="6" s="1"/>
  <c r="AX326" i="6" s="1"/>
  <c r="N326" i="6"/>
  <c r="AH326" i="6" s="1"/>
  <c r="R326" i="6"/>
  <c r="AL326" i="6" s="1"/>
  <c r="K326" i="6"/>
  <c r="AE326" i="6" s="1"/>
  <c r="AY326" i="6" s="1"/>
  <c r="O326" i="6"/>
  <c r="AI326" i="6" s="1"/>
  <c r="L326" i="6"/>
  <c r="AF326" i="6" s="1"/>
  <c r="AZ326" i="6" s="1"/>
  <c r="P326" i="6"/>
  <c r="AJ326" i="6" s="1"/>
  <c r="M326" i="6"/>
  <c r="AG326" i="6" s="1"/>
  <c r="BA326" i="6" s="1"/>
  <c r="Q326" i="6"/>
  <c r="AK326" i="6" s="1"/>
  <c r="I326" i="6"/>
  <c r="AC326" i="6" s="1"/>
  <c r="AW326" i="6" s="1"/>
  <c r="J322" i="6"/>
  <c r="AD322" i="6" s="1"/>
  <c r="AX322" i="6" s="1"/>
  <c r="N322" i="6"/>
  <c r="AH322" i="6" s="1"/>
  <c r="R322" i="6"/>
  <c r="AL322" i="6" s="1"/>
  <c r="K322" i="6"/>
  <c r="AE322" i="6" s="1"/>
  <c r="AY322" i="6" s="1"/>
  <c r="O322" i="6"/>
  <c r="AI322" i="6" s="1"/>
  <c r="L322" i="6"/>
  <c r="AF322" i="6" s="1"/>
  <c r="AZ322" i="6" s="1"/>
  <c r="P322" i="6"/>
  <c r="AJ322" i="6" s="1"/>
  <c r="I322" i="6"/>
  <c r="AC322" i="6" s="1"/>
  <c r="AW322" i="6" s="1"/>
  <c r="Q322" i="6"/>
  <c r="AK322" i="6" s="1"/>
  <c r="M322" i="6"/>
  <c r="AG322" i="6" s="1"/>
  <c r="BA322" i="6" s="1"/>
  <c r="J318" i="6"/>
  <c r="AD318" i="6" s="1"/>
  <c r="AX318" i="6" s="1"/>
  <c r="N318" i="6"/>
  <c r="AH318" i="6" s="1"/>
  <c r="R318" i="6"/>
  <c r="AL318" i="6" s="1"/>
  <c r="K318" i="6"/>
  <c r="AE318" i="6" s="1"/>
  <c r="AY318" i="6" s="1"/>
  <c r="O318" i="6"/>
  <c r="AI318" i="6" s="1"/>
  <c r="L318" i="6"/>
  <c r="AF318" i="6" s="1"/>
  <c r="AZ318" i="6" s="1"/>
  <c r="P318" i="6"/>
  <c r="AJ318" i="6" s="1"/>
  <c r="M318" i="6"/>
  <c r="AG318" i="6" s="1"/>
  <c r="BA318" i="6" s="1"/>
  <c r="Q318" i="6"/>
  <c r="AK318" i="6" s="1"/>
  <c r="I318" i="6"/>
  <c r="AC318" i="6" s="1"/>
  <c r="AW318" i="6" s="1"/>
  <c r="J314" i="6"/>
  <c r="AD314" i="6" s="1"/>
  <c r="AX314" i="6" s="1"/>
  <c r="N314" i="6"/>
  <c r="AH314" i="6" s="1"/>
  <c r="R314" i="6"/>
  <c r="AL314" i="6" s="1"/>
  <c r="K314" i="6"/>
  <c r="AE314" i="6" s="1"/>
  <c r="AY314" i="6" s="1"/>
  <c r="O314" i="6"/>
  <c r="AI314" i="6" s="1"/>
  <c r="L314" i="6"/>
  <c r="AF314" i="6" s="1"/>
  <c r="AZ314" i="6" s="1"/>
  <c r="P314" i="6"/>
  <c r="AJ314" i="6" s="1"/>
  <c r="I314" i="6"/>
  <c r="AC314" i="6" s="1"/>
  <c r="AW314" i="6" s="1"/>
  <c r="M314" i="6"/>
  <c r="AG314" i="6" s="1"/>
  <c r="BA314" i="6" s="1"/>
  <c r="Q314" i="6"/>
  <c r="AK314" i="6" s="1"/>
  <c r="J310" i="6"/>
  <c r="AD310" i="6" s="1"/>
  <c r="AX310" i="6" s="1"/>
  <c r="N310" i="6"/>
  <c r="AH310" i="6" s="1"/>
  <c r="R310" i="6"/>
  <c r="AL310" i="6" s="1"/>
  <c r="K310" i="6"/>
  <c r="AE310" i="6" s="1"/>
  <c r="AY310" i="6" s="1"/>
  <c r="O310" i="6"/>
  <c r="AI310" i="6" s="1"/>
  <c r="L310" i="6"/>
  <c r="AF310" i="6" s="1"/>
  <c r="AZ310" i="6" s="1"/>
  <c r="P310" i="6"/>
  <c r="AJ310" i="6" s="1"/>
  <c r="I310" i="6"/>
  <c r="AC310" i="6" s="1"/>
  <c r="AW310" i="6" s="1"/>
  <c r="M310" i="6"/>
  <c r="AG310" i="6" s="1"/>
  <c r="BA310" i="6" s="1"/>
  <c r="Q310" i="6"/>
  <c r="AK310" i="6" s="1"/>
  <c r="J306" i="6"/>
  <c r="AD306" i="6" s="1"/>
  <c r="AX306" i="6" s="1"/>
  <c r="N306" i="6"/>
  <c r="AH306" i="6" s="1"/>
  <c r="R306" i="6"/>
  <c r="AL306" i="6" s="1"/>
  <c r="K306" i="6"/>
  <c r="AE306" i="6" s="1"/>
  <c r="AY306" i="6" s="1"/>
  <c r="O306" i="6"/>
  <c r="AI306" i="6" s="1"/>
  <c r="L306" i="6"/>
  <c r="AF306" i="6" s="1"/>
  <c r="AZ306" i="6" s="1"/>
  <c r="P306" i="6"/>
  <c r="AJ306" i="6" s="1"/>
  <c r="M306" i="6"/>
  <c r="AG306" i="6" s="1"/>
  <c r="BA306" i="6" s="1"/>
  <c r="Q306" i="6"/>
  <c r="AK306" i="6" s="1"/>
  <c r="I306" i="6"/>
  <c r="AC306" i="6" s="1"/>
  <c r="AW306" i="6" s="1"/>
  <c r="J302" i="6"/>
  <c r="AD302" i="6" s="1"/>
  <c r="AX302" i="6" s="1"/>
  <c r="N302" i="6"/>
  <c r="AH302" i="6" s="1"/>
  <c r="R302" i="6"/>
  <c r="AL302" i="6" s="1"/>
  <c r="K302" i="6"/>
  <c r="AE302" i="6" s="1"/>
  <c r="AY302" i="6" s="1"/>
  <c r="O302" i="6"/>
  <c r="AI302" i="6" s="1"/>
  <c r="L302" i="6"/>
  <c r="AF302" i="6" s="1"/>
  <c r="AZ302" i="6" s="1"/>
  <c r="P302" i="6"/>
  <c r="AJ302" i="6" s="1"/>
  <c r="I302" i="6"/>
  <c r="AC302" i="6" s="1"/>
  <c r="AW302" i="6" s="1"/>
  <c r="M302" i="6"/>
  <c r="AG302" i="6" s="1"/>
  <c r="BA302" i="6" s="1"/>
  <c r="Q302" i="6"/>
  <c r="AK302" i="6" s="1"/>
  <c r="J298" i="6"/>
  <c r="AD298" i="6" s="1"/>
  <c r="AX298" i="6" s="1"/>
  <c r="N298" i="6"/>
  <c r="AH298" i="6" s="1"/>
  <c r="R298" i="6"/>
  <c r="AL298" i="6" s="1"/>
  <c r="K298" i="6"/>
  <c r="AE298" i="6" s="1"/>
  <c r="AY298" i="6" s="1"/>
  <c r="O298" i="6"/>
  <c r="AI298" i="6" s="1"/>
  <c r="L298" i="6"/>
  <c r="AF298" i="6" s="1"/>
  <c r="AZ298" i="6" s="1"/>
  <c r="P298" i="6"/>
  <c r="AJ298" i="6" s="1"/>
  <c r="M298" i="6"/>
  <c r="AG298" i="6" s="1"/>
  <c r="BA298" i="6" s="1"/>
  <c r="Q298" i="6"/>
  <c r="AK298" i="6" s="1"/>
  <c r="I298" i="6"/>
  <c r="AC298" i="6" s="1"/>
  <c r="AW298" i="6" s="1"/>
  <c r="J294" i="6"/>
  <c r="AD294" i="6" s="1"/>
  <c r="AX294" i="6" s="1"/>
  <c r="N294" i="6"/>
  <c r="AH294" i="6" s="1"/>
  <c r="R294" i="6"/>
  <c r="AL294" i="6" s="1"/>
  <c r="K294" i="6"/>
  <c r="AE294" i="6" s="1"/>
  <c r="AY294" i="6" s="1"/>
  <c r="O294" i="6"/>
  <c r="AI294" i="6" s="1"/>
  <c r="L294" i="6"/>
  <c r="AF294" i="6" s="1"/>
  <c r="AZ294" i="6" s="1"/>
  <c r="P294" i="6"/>
  <c r="AJ294" i="6" s="1"/>
  <c r="I294" i="6"/>
  <c r="AC294" i="6" s="1"/>
  <c r="AW294" i="6" s="1"/>
  <c r="M294" i="6"/>
  <c r="AG294" i="6" s="1"/>
  <c r="BA294" i="6" s="1"/>
  <c r="Q294" i="6"/>
  <c r="AK294" i="6" s="1"/>
  <c r="J290" i="6"/>
  <c r="AD290" i="6" s="1"/>
  <c r="AX290" i="6" s="1"/>
  <c r="N290" i="6"/>
  <c r="AH290" i="6" s="1"/>
  <c r="R290" i="6"/>
  <c r="AL290" i="6" s="1"/>
  <c r="K290" i="6"/>
  <c r="AE290" i="6" s="1"/>
  <c r="AY290" i="6" s="1"/>
  <c r="O290" i="6"/>
  <c r="AI290" i="6" s="1"/>
  <c r="L290" i="6"/>
  <c r="AF290" i="6" s="1"/>
  <c r="AZ290" i="6" s="1"/>
  <c r="P290" i="6"/>
  <c r="AJ290" i="6" s="1"/>
  <c r="M290" i="6"/>
  <c r="AG290" i="6" s="1"/>
  <c r="BA290" i="6" s="1"/>
  <c r="Q290" i="6"/>
  <c r="AK290" i="6" s="1"/>
  <c r="I290" i="6"/>
  <c r="AC290" i="6" s="1"/>
  <c r="AW290" i="6" s="1"/>
  <c r="J286" i="6"/>
  <c r="AD286" i="6" s="1"/>
  <c r="AX286" i="6" s="1"/>
  <c r="N286" i="6"/>
  <c r="AH286" i="6" s="1"/>
  <c r="R286" i="6"/>
  <c r="AL286" i="6" s="1"/>
  <c r="K286" i="6"/>
  <c r="AE286" i="6" s="1"/>
  <c r="AY286" i="6" s="1"/>
  <c r="O286" i="6"/>
  <c r="AI286" i="6" s="1"/>
  <c r="L286" i="6"/>
  <c r="AF286" i="6" s="1"/>
  <c r="AZ286" i="6" s="1"/>
  <c r="P286" i="6"/>
  <c r="AJ286" i="6" s="1"/>
  <c r="I286" i="6"/>
  <c r="AC286" i="6" s="1"/>
  <c r="AW286" i="6" s="1"/>
  <c r="M286" i="6"/>
  <c r="AG286" i="6" s="1"/>
  <c r="BA286" i="6" s="1"/>
  <c r="Q286" i="6"/>
  <c r="AK286" i="6" s="1"/>
  <c r="J282" i="6"/>
  <c r="AD282" i="6" s="1"/>
  <c r="AX282" i="6" s="1"/>
  <c r="N282" i="6"/>
  <c r="AH282" i="6" s="1"/>
  <c r="R282" i="6"/>
  <c r="AL282" i="6" s="1"/>
  <c r="K282" i="6"/>
  <c r="AE282" i="6" s="1"/>
  <c r="AY282" i="6" s="1"/>
  <c r="O282" i="6"/>
  <c r="AI282" i="6" s="1"/>
  <c r="L282" i="6"/>
  <c r="AF282" i="6" s="1"/>
  <c r="AZ282" i="6" s="1"/>
  <c r="P282" i="6"/>
  <c r="AJ282" i="6" s="1"/>
  <c r="M282" i="6"/>
  <c r="AG282" i="6" s="1"/>
  <c r="BA282" i="6" s="1"/>
  <c r="Q282" i="6"/>
  <c r="AK282" i="6" s="1"/>
  <c r="I282" i="6"/>
  <c r="AC282" i="6" s="1"/>
  <c r="AW282" i="6" s="1"/>
  <c r="J278" i="6"/>
  <c r="AD278" i="6" s="1"/>
  <c r="AX278" i="6" s="1"/>
  <c r="N278" i="6"/>
  <c r="AH278" i="6" s="1"/>
  <c r="R278" i="6"/>
  <c r="AL278" i="6" s="1"/>
  <c r="K278" i="6"/>
  <c r="AE278" i="6" s="1"/>
  <c r="AY278" i="6" s="1"/>
  <c r="O278" i="6"/>
  <c r="AI278" i="6" s="1"/>
  <c r="L278" i="6"/>
  <c r="AF278" i="6" s="1"/>
  <c r="AZ278" i="6" s="1"/>
  <c r="P278" i="6"/>
  <c r="AJ278" i="6" s="1"/>
  <c r="I278" i="6"/>
  <c r="AC278" i="6" s="1"/>
  <c r="AW278" i="6" s="1"/>
  <c r="M278" i="6"/>
  <c r="AG278" i="6" s="1"/>
  <c r="BA278" i="6" s="1"/>
  <c r="Q278" i="6"/>
  <c r="AK278" i="6" s="1"/>
  <c r="J274" i="6"/>
  <c r="AD274" i="6" s="1"/>
  <c r="AX274" i="6" s="1"/>
  <c r="N274" i="6"/>
  <c r="AH274" i="6" s="1"/>
  <c r="R274" i="6"/>
  <c r="AL274" i="6" s="1"/>
  <c r="K274" i="6"/>
  <c r="AE274" i="6" s="1"/>
  <c r="AY274" i="6" s="1"/>
  <c r="O274" i="6"/>
  <c r="AI274" i="6" s="1"/>
  <c r="L274" i="6"/>
  <c r="AF274" i="6" s="1"/>
  <c r="AZ274" i="6" s="1"/>
  <c r="P274" i="6"/>
  <c r="AJ274" i="6" s="1"/>
  <c r="M274" i="6"/>
  <c r="AG274" i="6" s="1"/>
  <c r="BA274" i="6" s="1"/>
  <c r="Q274" i="6"/>
  <c r="AK274" i="6" s="1"/>
  <c r="I274" i="6"/>
  <c r="AC274" i="6" s="1"/>
  <c r="AW274" i="6" s="1"/>
  <c r="J270" i="6"/>
  <c r="AD270" i="6" s="1"/>
  <c r="AX270" i="6" s="1"/>
  <c r="N270" i="6"/>
  <c r="AH270" i="6" s="1"/>
  <c r="R270" i="6"/>
  <c r="AL270" i="6" s="1"/>
  <c r="K270" i="6"/>
  <c r="AE270" i="6" s="1"/>
  <c r="AY270" i="6" s="1"/>
  <c r="O270" i="6"/>
  <c r="AI270" i="6" s="1"/>
  <c r="L270" i="6"/>
  <c r="AF270" i="6" s="1"/>
  <c r="AZ270" i="6" s="1"/>
  <c r="P270" i="6"/>
  <c r="AJ270" i="6" s="1"/>
  <c r="I270" i="6"/>
  <c r="AC270" i="6" s="1"/>
  <c r="AW270" i="6" s="1"/>
  <c r="M270" i="6"/>
  <c r="AG270" i="6" s="1"/>
  <c r="BA270" i="6" s="1"/>
  <c r="Q270" i="6"/>
  <c r="AK270" i="6" s="1"/>
  <c r="J266" i="6"/>
  <c r="AD266" i="6" s="1"/>
  <c r="AX266" i="6" s="1"/>
  <c r="N266" i="6"/>
  <c r="AH266" i="6" s="1"/>
  <c r="R266" i="6"/>
  <c r="AL266" i="6" s="1"/>
  <c r="K266" i="6"/>
  <c r="AE266" i="6" s="1"/>
  <c r="AY266" i="6" s="1"/>
  <c r="O266" i="6"/>
  <c r="AI266" i="6" s="1"/>
  <c r="L266" i="6"/>
  <c r="AF266" i="6" s="1"/>
  <c r="AZ266" i="6" s="1"/>
  <c r="P266" i="6"/>
  <c r="AJ266" i="6" s="1"/>
  <c r="M266" i="6"/>
  <c r="AG266" i="6" s="1"/>
  <c r="BA266" i="6" s="1"/>
  <c r="Q266" i="6"/>
  <c r="AK266" i="6" s="1"/>
  <c r="I266" i="6"/>
  <c r="AC266" i="6" s="1"/>
  <c r="AW266" i="6" s="1"/>
  <c r="J262" i="6"/>
  <c r="AD262" i="6" s="1"/>
  <c r="AX262" i="6" s="1"/>
  <c r="N262" i="6"/>
  <c r="AH262" i="6" s="1"/>
  <c r="R262" i="6"/>
  <c r="AL262" i="6" s="1"/>
  <c r="K262" i="6"/>
  <c r="AE262" i="6" s="1"/>
  <c r="AY262" i="6" s="1"/>
  <c r="O262" i="6"/>
  <c r="AI262" i="6" s="1"/>
  <c r="L262" i="6"/>
  <c r="AF262" i="6" s="1"/>
  <c r="AZ262" i="6" s="1"/>
  <c r="P262" i="6"/>
  <c r="AJ262" i="6" s="1"/>
  <c r="I262" i="6"/>
  <c r="AC262" i="6" s="1"/>
  <c r="AW262" i="6" s="1"/>
  <c r="M262" i="6"/>
  <c r="AG262" i="6" s="1"/>
  <c r="BA262" i="6" s="1"/>
  <c r="Q262" i="6"/>
  <c r="AK262" i="6" s="1"/>
  <c r="J258" i="6"/>
  <c r="AD258" i="6" s="1"/>
  <c r="AX258" i="6" s="1"/>
  <c r="N258" i="6"/>
  <c r="AH258" i="6" s="1"/>
  <c r="R258" i="6"/>
  <c r="AL258" i="6" s="1"/>
  <c r="K258" i="6"/>
  <c r="AE258" i="6" s="1"/>
  <c r="AY258" i="6" s="1"/>
  <c r="O258" i="6"/>
  <c r="AI258" i="6" s="1"/>
  <c r="L258" i="6"/>
  <c r="AF258" i="6" s="1"/>
  <c r="AZ258" i="6" s="1"/>
  <c r="P258" i="6"/>
  <c r="AJ258" i="6" s="1"/>
  <c r="M258" i="6"/>
  <c r="AG258" i="6" s="1"/>
  <c r="BA258" i="6" s="1"/>
  <c r="Q258" i="6"/>
  <c r="AK258" i="6" s="1"/>
  <c r="I258" i="6"/>
  <c r="AC258" i="6" s="1"/>
  <c r="AW258" i="6" s="1"/>
  <c r="J254" i="6"/>
  <c r="AD254" i="6" s="1"/>
  <c r="AX254" i="6" s="1"/>
  <c r="N254" i="6"/>
  <c r="AH254" i="6" s="1"/>
  <c r="R254" i="6"/>
  <c r="AL254" i="6" s="1"/>
  <c r="K254" i="6"/>
  <c r="AE254" i="6" s="1"/>
  <c r="AY254" i="6" s="1"/>
  <c r="O254" i="6"/>
  <c r="AI254" i="6" s="1"/>
  <c r="L254" i="6"/>
  <c r="AF254" i="6" s="1"/>
  <c r="AZ254" i="6" s="1"/>
  <c r="P254" i="6"/>
  <c r="AJ254" i="6" s="1"/>
  <c r="I254" i="6"/>
  <c r="AC254" i="6" s="1"/>
  <c r="AW254" i="6" s="1"/>
  <c r="M254" i="6"/>
  <c r="AG254" i="6" s="1"/>
  <c r="BA254" i="6" s="1"/>
  <c r="Q254" i="6"/>
  <c r="AK254" i="6" s="1"/>
  <c r="J250" i="6"/>
  <c r="AD250" i="6" s="1"/>
  <c r="AX250" i="6" s="1"/>
  <c r="N250" i="6"/>
  <c r="AH250" i="6" s="1"/>
  <c r="R250" i="6"/>
  <c r="AL250" i="6" s="1"/>
  <c r="K250" i="6"/>
  <c r="AE250" i="6" s="1"/>
  <c r="AY250" i="6" s="1"/>
  <c r="O250" i="6"/>
  <c r="AI250" i="6" s="1"/>
  <c r="L250" i="6"/>
  <c r="AF250" i="6" s="1"/>
  <c r="AZ250" i="6" s="1"/>
  <c r="P250" i="6"/>
  <c r="AJ250" i="6" s="1"/>
  <c r="M250" i="6"/>
  <c r="AG250" i="6" s="1"/>
  <c r="BA250" i="6" s="1"/>
  <c r="Q250" i="6"/>
  <c r="AK250" i="6" s="1"/>
  <c r="I250" i="6"/>
  <c r="AC250" i="6" s="1"/>
  <c r="AW250" i="6" s="1"/>
  <c r="J246" i="6"/>
  <c r="AD246" i="6" s="1"/>
  <c r="AX246" i="6" s="1"/>
  <c r="N246" i="6"/>
  <c r="AH246" i="6" s="1"/>
  <c r="R246" i="6"/>
  <c r="AL246" i="6" s="1"/>
  <c r="K246" i="6"/>
  <c r="AE246" i="6" s="1"/>
  <c r="AY246" i="6" s="1"/>
  <c r="O246" i="6"/>
  <c r="AI246" i="6" s="1"/>
  <c r="L246" i="6"/>
  <c r="AF246" i="6" s="1"/>
  <c r="AZ246" i="6" s="1"/>
  <c r="P246" i="6"/>
  <c r="AJ246" i="6" s="1"/>
  <c r="I246" i="6"/>
  <c r="AC246" i="6" s="1"/>
  <c r="AW246" i="6" s="1"/>
  <c r="M246" i="6"/>
  <c r="AG246" i="6" s="1"/>
  <c r="BA246" i="6" s="1"/>
  <c r="Q246" i="6"/>
  <c r="AK246" i="6" s="1"/>
  <c r="J242" i="6"/>
  <c r="AD242" i="6" s="1"/>
  <c r="AX242" i="6" s="1"/>
  <c r="N242" i="6"/>
  <c r="AH242" i="6" s="1"/>
  <c r="R242" i="6"/>
  <c r="AL242" i="6" s="1"/>
  <c r="K242" i="6"/>
  <c r="AE242" i="6" s="1"/>
  <c r="AY242" i="6" s="1"/>
  <c r="O242" i="6"/>
  <c r="AI242" i="6" s="1"/>
  <c r="L242" i="6"/>
  <c r="AF242" i="6" s="1"/>
  <c r="AZ242" i="6" s="1"/>
  <c r="P242" i="6"/>
  <c r="AJ242" i="6" s="1"/>
  <c r="M242" i="6"/>
  <c r="AG242" i="6" s="1"/>
  <c r="BA242" i="6" s="1"/>
  <c r="Q242" i="6"/>
  <c r="AK242" i="6" s="1"/>
  <c r="I242" i="6"/>
  <c r="AC242" i="6" s="1"/>
  <c r="AW242" i="6" s="1"/>
  <c r="J238" i="6"/>
  <c r="AD238" i="6" s="1"/>
  <c r="AX238" i="6" s="1"/>
  <c r="N238" i="6"/>
  <c r="AH238" i="6" s="1"/>
  <c r="R238" i="6"/>
  <c r="AL238" i="6" s="1"/>
  <c r="K238" i="6"/>
  <c r="AE238" i="6" s="1"/>
  <c r="AY238" i="6" s="1"/>
  <c r="O238" i="6"/>
  <c r="AI238" i="6" s="1"/>
  <c r="L238" i="6"/>
  <c r="AF238" i="6" s="1"/>
  <c r="AZ238" i="6" s="1"/>
  <c r="P238" i="6"/>
  <c r="AJ238" i="6" s="1"/>
  <c r="I238" i="6"/>
  <c r="AC238" i="6" s="1"/>
  <c r="AW238" i="6" s="1"/>
  <c r="M238" i="6"/>
  <c r="AG238" i="6" s="1"/>
  <c r="BA238" i="6" s="1"/>
  <c r="Q238" i="6"/>
  <c r="AK238" i="6" s="1"/>
  <c r="J234" i="6"/>
  <c r="AD234" i="6" s="1"/>
  <c r="AX234" i="6" s="1"/>
  <c r="N234" i="6"/>
  <c r="AH234" i="6" s="1"/>
  <c r="R234" i="6"/>
  <c r="AL234" i="6" s="1"/>
  <c r="K234" i="6"/>
  <c r="AE234" i="6" s="1"/>
  <c r="AY234" i="6" s="1"/>
  <c r="O234" i="6"/>
  <c r="AI234" i="6" s="1"/>
  <c r="L234" i="6"/>
  <c r="AF234" i="6" s="1"/>
  <c r="AZ234" i="6" s="1"/>
  <c r="P234" i="6"/>
  <c r="AJ234" i="6" s="1"/>
  <c r="M234" i="6"/>
  <c r="AG234" i="6" s="1"/>
  <c r="BA234" i="6" s="1"/>
  <c r="Q234" i="6"/>
  <c r="AK234" i="6" s="1"/>
  <c r="I234" i="6"/>
  <c r="AC234" i="6" s="1"/>
  <c r="AW234" i="6" s="1"/>
  <c r="J230" i="6"/>
  <c r="AD230" i="6" s="1"/>
  <c r="AX230" i="6" s="1"/>
  <c r="N230" i="6"/>
  <c r="AH230" i="6" s="1"/>
  <c r="R230" i="6"/>
  <c r="AL230" i="6" s="1"/>
  <c r="K230" i="6"/>
  <c r="AE230" i="6" s="1"/>
  <c r="AY230" i="6" s="1"/>
  <c r="O230" i="6"/>
  <c r="AI230" i="6" s="1"/>
  <c r="L230" i="6"/>
  <c r="AF230" i="6" s="1"/>
  <c r="AZ230" i="6" s="1"/>
  <c r="P230" i="6"/>
  <c r="AJ230" i="6" s="1"/>
  <c r="I230" i="6"/>
  <c r="AC230" i="6" s="1"/>
  <c r="AW230" i="6" s="1"/>
  <c r="M230" i="6"/>
  <c r="AG230" i="6" s="1"/>
  <c r="BA230" i="6" s="1"/>
  <c r="Q230" i="6"/>
  <c r="AK230" i="6" s="1"/>
  <c r="J226" i="6"/>
  <c r="AD226" i="6" s="1"/>
  <c r="AX226" i="6" s="1"/>
  <c r="N226" i="6"/>
  <c r="AH226" i="6" s="1"/>
  <c r="R226" i="6"/>
  <c r="AL226" i="6" s="1"/>
  <c r="K226" i="6"/>
  <c r="AE226" i="6" s="1"/>
  <c r="AY226" i="6" s="1"/>
  <c r="O226" i="6"/>
  <c r="AI226" i="6" s="1"/>
  <c r="L226" i="6"/>
  <c r="AF226" i="6" s="1"/>
  <c r="AZ226" i="6" s="1"/>
  <c r="P226" i="6"/>
  <c r="AJ226" i="6" s="1"/>
  <c r="M226" i="6"/>
  <c r="AG226" i="6" s="1"/>
  <c r="BA226" i="6" s="1"/>
  <c r="Q226" i="6"/>
  <c r="AK226" i="6" s="1"/>
  <c r="I226" i="6"/>
  <c r="AC226" i="6" s="1"/>
  <c r="AW226" i="6" s="1"/>
  <c r="J222" i="6"/>
  <c r="AD222" i="6" s="1"/>
  <c r="AX222" i="6" s="1"/>
  <c r="N222" i="6"/>
  <c r="AH222" i="6" s="1"/>
  <c r="R222" i="6"/>
  <c r="AL222" i="6" s="1"/>
  <c r="K222" i="6"/>
  <c r="AE222" i="6" s="1"/>
  <c r="AY222" i="6" s="1"/>
  <c r="O222" i="6"/>
  <c r="AI222" i="6" s="1"/>
  <c r="L222" i="6"/>
  <c r="AF222" i="6" s="1"/>
  <c r="AZ222" i="6" s="1"/>
  <c r="P222" i="6"/>
  <c r="AJ222" i="6" s="1"/>
  <c r="I222" i="6"/>
  <c r="AC222" i="6" s="1"/>
  <c r="AW222" i="6" s="1"/>
  <c r="M222" i="6"/>
  <c r="AG222" i="6" s="1"/>
  <c r="BA222" i="6" s="1"/>
  <c r="Q222" i="6"/>
  <c r="AK222" i="6" s="1"/>
  <c r="J218" i="6"/>
  <c r="AD218" i="6" s="1"/>
  <c r="AX218" i="6" s="1"/>
  <c r="N218" i="6"/>
  <c r="AH218" i="6" s="1"/>
  <c r="R218" i="6"/>
  <c r="AL218" i="6" s="1"/>
  <c r="K218" i="6"/>
  <c r="AE218" i="6" s="1"/>
  <c r="AY218" i="6" s="1"/>
  <c r="O218" i="6"/>
  <c r="AI218" i="6" s="1"/>
  <c r="L218" i="6"/>
  <c r="AF218" i="6" s="1"/>
  <c r="AZ218" i="6" s="1"/>
  <c r="P218" i="6"/>
  <c r="AJ218" i="6" s="1"/>
  <c r="M218" i="6"/>
  <c r="AG218" i="6" s="1"/>
  <c r="BA218" i="6" s="1"/>
  <c r="Q218" i="6"/>
  <c r="AK218" i="6" s="1"/>
  <c r="I218" i="6"/>
  <c r="AC218" i="6" s="1"/>
  <c r="AW218" i="6" s="1"/>
  <c r="J214" i="6"/>
  <c r="AD214" i="6" s="1"/>
  <c r="AX214" i="6" s="1"/>
  <c r="N214" i="6"/>
  <c r="AH214" i="6" s="1"/>
  <c r="R214" i="6"/>
  <c r="AL214" i="6" s="1"/>
  <c r="K214" i="6"/>
  <c r="AE214" i="6" s="1"/>
  <c r="AY214" i="6" s="1"/>
  <c r="O214" i="6"/>
  <c r="AI214" i="6" s="1"/>
  <c r="L214" i="6"/>
  <c r="AF214" i="6" s="1"/>
  <c r="AZ214" i="6" s="1"/>
  <c r="P214" i="6"/>
  <c r="AJ214" i="6" s="1"/>
  <c r="I214" i="6"/>
  <c r="AC214" i="6" s="1"/>
  <c r="AW214" i="6" s="1"/>
  <c r="Q214" i="6"/>
  <c r="AK214" i="6" s="1"/>
  <c r="M214" i="6"/>
  <c r="AG214" i="6" s="1"/>
  <c r="BA214" i="6" s="1"/>
  <c r="J210" i="6"/>
  <c r="AD210" i="6" s="1"/>
  <c r="AX210" i="6" s="1"/>
  <c r="N210" i="6"/>
  <c r="AH210" i="6" s="1"/>
  <c r="R210" i="6"/>
  <c r="AL210" i="6" s="1"/>
  <c r="K210" i="6"/>
  <c r="AE210" i="6" s="1"/>
  <c r="AY210" i="6" s="1"/>
  <c r="O210" i="6"/>
  <c r="AI210" i="6" s="1"/>
  <c r="L210" i="6"/>
  <c r="AF210" i="6" s="1"/>
  <c r="AZ210" i="6" s="1"/>
  <c r="P210" i="6"/>
  <c r="AJ210" i="6" s="1"/>
  <c r="M210" i="6"/>
  <c r="AG210" i="6" s="1"/>
  <c r="BA210" i="6" s="1"/>
  <c r="Q210" i="6"/>
  <c r="AK210" i="6" s="1"/>
  <c r="I210" i="6"/>
  <c r="AC210" i="6" s="1"/>
  <c r="AW210" i="6" s="1"/>
  <c r="J206" i="6"/>
  <c r="AD206" i="6" s="1"/>
  <c r="AX206" i="6" s="1"/>
  <c r="N206" i="6"/>
  <c r="AH206" i="6" s="1"/>
  <c r="R206" i="6"/>
  <c r="AL206" i="6" s="1"/>
  <c r="K206" i="6"/>
  <c r="AE206" i="6" s="1"/>
  <c r="AY206" i="6" s="1"/>
  <c r="O206" i="6"/>
  <c r="AI206" i="6" s="1"/>
  <c r="L206" i="6"/>
  <c r="AF206" i="6" s="1"/>
  <c r="AZ206" i="6" s="1"/>
  <c r="P206" i="6"/>
  <c r="AJ206" i="6" s="1"/>
  <c r="I206" i="6"/>
  <c r="AC206" i="6" s="1"/>
  <c r="AW206" i="6" s="1"/>
  <c r="M206" i="6"/>
  <c r="AG206" i="6" s="1"/>
  <c r="BA206" i="6" s="1"/>
  <c r="Q206" i="6"/>
  <c r="AK206" i="6" s="1"/>
  <c r="I379" i="6"/>
  <c r="AC379" i="6" s="1"/>
  <c r="AW379" i="6" s="1"/>
  <c r="M379" i="6"/>
  <c r="AG379" i="6" s="1"/>
  <c r="BA379" i="6" s="1"/>
  <c r="Q379" i="6"/>
  <c r="AK379" i="6" s="1"/>
  <c r="J379" i="6"/>
  <c r="AD379" i="6" s="1"/>
  <c r="AX379" i="6" s="1"/>
  <c r="N379" i="6"/>
  <c r="AH379" i="6" s="1"/>
  <c r="R379" i="6"/>
  <c r="AL379" i="6" s="1"/>
  <c r="P379" i="6"/>
  <c r="AJ379" i="6" s="1"/>
  <c r="K379" i="6"/>
  <c r="AE379" i="6" s="1"/>
  <c r="AY379" i="6" s="1"/>
  <c r="O379" i="6"/>
  <c r="AI379" i="6" s="1"/>
  <c r="L379" i="6"/>
  <c r="AF379" i="6" s="1"/>
  <c r="AZ379" i="6" s="1"/>
  <c r="L375" i="6"/>
  <c r="AF375" i="6" s="1"/>
  <c r="AZ375" i="6" s="1"/>
  <c r="P375" i="6"/>
  <c r="AJ375" i="6" s="1"/>
  <c r="I375" i="6"/>
  <c r="AC375" i="6" s="1"/>
  <c r="AW375" i="6" s="1"/>
  <c r="M375" i="6"/>
  <c r="AG375" i="6" s="1"/>
  <c r="BA375" i="6" s="1"/>
  <c r="Q375" i="6"/>
  <c r="AK375" i="6" s="1"/>
  <c r="J375" i="6"/>
  <c r="AD375" i="6" s="1"/>
  <c r="AX375" i="6" s="1"/>
  <c r="N375" i="6"/>
  <c r="AH375" i="6" s="1"/>
  <c r="R375" i="6"/>
  <c r="AL375" i="6" s="1"/>
  <c r="O375" i="6"/>
  <c r="AI375" i="6" s="1"/>
  <c r="K375" i="6"/>
  <c r="AE375" i="6" s="1"/>
  <c r="AY375" i="6" s="1"/>
  <c r="L371" i="6"/>
  <c r="AF371" i="6" s="1"/>
  <c r="AZ371" i="6" s="1"/>
  <c r="P371" i="6"/>
  <c r="AJ371" i="6" s="1"/>
  <c r="I371" i="6"/>
  <c r="AC371" i="6" s="1"/>
  <c r="AW371" i="6" s="1"/>
  <c r="M371" i="6"/>
  <c r="AG371" i="6" s="1"/>
  <c r="BA371" i="6" s="1"/>
  <c r="Q371" i="6"/>
  <c r="AK371" i="6" s="1"/>
  <c r="J371" i="6"/>
  <c r="AD371" i="6" s="1"/>
  <c r="AX371" i="6" s="1"/>
  <c r="N371" i="6"/>
  <c r="AH371" i="6" s="1"/>
  <c r="R371" i="6"/>
  <c r="AL371" i="6" s="1"/>
  <c r="K371" i="6"/>
  <c r="AE371" i="6" s="1"/>
  <c r="AY371" i="6" s="1"/>
  <c r="O371" i="6"/>
  <c r="AI371" i="6" s="1"/>
  <c r="L367" i="6"/>
  <c r="AF367" i="6" s="1"/>
  <c r="AZ367" i="6" s="1"/>
  <c r="P367" i="6"/>
  <c r="AJ367" i="6" s="1"/>
  <c r="I367" i="6"/>
  <c r="AC367" i="6" s="1"/>
  <c r="AW367" i="6" s="1"/>
  <c r="M367" i="6"/>
  <c r="AG367" i="6" s="1"/>
  <c r="BA367" i="6" s="1"/>
  <c r="Q367" i="6"/>
  <c r="AK367" i="6" s="1"/>
  <c r="J367" i="6"/>
  <c r="AD367" i="6" s="1"/>
  <c r="AX367" i="6" s="1"/>
  <c r="N367" i="6"/>
  <c r="AH367" i="6" s="1"/>
  <c r="R367" i="6"/>
  <c r="AL367" i="6" s="1"/>
  <c r="O367" i="6"/>
  <c r="AI367" i="6" s="1"/>
  <c r="K367" i="6"/>
  <c r="AE367" i="6" s="1"/>
  <c r="AY367" i="6" s="1"/>
  <c r="L363" i="6"/>
  <c r="AF363" i="6" s="1"/>
  <c r="AZ363" i="6" s="1"/>
  <c r="P363" i="6"/>
  <c r="AJ363" i="6" s="1"/>
  <c r="I363" i="6"/>
  <c r="AC363" i="6" s="1"/>
  <c r="AW363" i="6" s="1"/>
  <c r="M363" i="6"/>
  <c r="AG363" i="6" s="1"/>
  <c r="BA363" i="6" s="1"/>
  <c r="Q363" i="6"/>
  <c r="AK363" i="6" s="1"/>
  <c r="J363" i="6"/>
  <c r="AD363" i="6" s="1"/>
  <c r="AX363" i="6" s="1"/>
  <c r="N363" i="6"/>
  <c r="AH363" i="6" s="1"/>
  <c r="R363" i="6"/>
  <c r="AL363" i="6" s="1"/>
  <c r="K363" i="6"/>
  <c r="AE363" i="6" s="1"/>
  <c r="AY363" i="6" s="1"/>
  <c r="O363" i="6"/>
  <c r="AI363" i="6" s="1"/>
  <c r="H381" i="6"/>
  <c r="E379" i="6"/>
  <c r="H377" i="6"/>
  <c r="F376" i="6"/>
  <c r="E375" i="6"/>
  <c r="H373" i="6"/>
  <c r="E371" i="6"/>
  <c r="H369" i="6"/>
  <c r="F368" i="6"/>
  <c r="E367" i="6"/>
  <c r="H365" i="6"/>
  <c r="F364" i="6"/>
  <c r="E363" i="6"/>
  <c r="F360" i="6"/>
  <c r="F356" i="6"/>
  <c r="F352" i="6"/>
  <c r="F348" i="6"/>
  <c r="F344" i="6"/>
  <c r="F340" i="6"/>
  <c r="F336" i="6"/>
  <c r="F332" i="6"/>
  <c r="E331" i="6"/>
  <c r="F328" i="6"/>
  <c r="F324" i="6"/>
  <c r="F320" i="6"/>
  <c r="E319" i="6"/>
  <c r="F316" i="6"/>
  <c r="E315" i="6"/>
  <c r="F312" i="6"/>
  <c r="F308" i="6"/>
  <c r="F304" i="6"/>
  <c r="F300" i="6"/>
  <c r="E299" i="6"/>
  <c r="F296" i="6"/>
  <c r="E295" i="6"/>
  <c r="F292" i="6"/>
  <c r="F288" i="6"/>
  <c r="E287" i="6"/>
  <c r="F284" i="6"/>
  <c r="F280" i="6"/>
  <c r="E279" i="6"/>
  <c r="F276" i="6"/>
  <c r="E275" i="6"/>
  <c r="F272" i="6"/>
  <c r="F268" i="6"/>
  <c r="F264" i="6"/>
  <c r="F260" i="6"/>
  <c r="F256" i="6"/>
  <c r="F252" i="6"/>
  <c r="F248" i="6"/>
  <c r="F244" i="6"/>
  <c r="F240" i="6"/>
  <c r="F236" i="6"/>
  <c r="F232" i="6"/>
  <c r="F228" i="6"/>
  <c r="F224" i="6"/>
  <c r="F220" i="6"/>
  <c r="F216" i="6"/>
  <c r="F212" i="6"/>
  <c r="F208" i="6"/>
  <c r="H205" i="6"/>
  <c r="H201" i="6"/>
  <c r="H197" i="6"/>
  <c r="H193" i="6"/>
  <c r="H189" i="6"/>
  <c r="H185" i="6"/>
  <c r="H181" i="6"/>
  <c r="H177" i="6"/>
  <c r="H173" i="6"/>
  <c r="H169" i="6"/>
  <c r="H165" i="6"/>
  <c r="H161" i="6"/>
  <c r="H157" i="6"/>
  <c r="H153" i="6"/>
  <c r="H149" i="6"/>
  <c r="H145" i="6"/>
  <c r="H141" i="6"/>
  <c r="H137" i="6"/>
  <c r="H133" i="6"/>
  <c r="H129" i="6"/>
  <c r="H125" i="6"/>
  <c r="H121" i="6"/>
  <c r="H117" i="6"/>
  <c r="H113" i="6"/>
  <c r="H109" i="6"/>
  <c r="H105" i="6"/>
  <c r="H101" i="6"/>
  <c r="H97" i="6"/>
  <c r="H93" i="6"/>
  <c r="H89" i="6"/>
  <c r="H85" i="6"/>
  <c r="H81" i="6"/>
  <c r="H77" i="6"/>
  <c r="H73" i="6"/>
  <c r="H69" i="6"/>
  <c r="H65" i="6"/>
  <c r="H61" i="6"/>
  <c r="H57" i="6"/>
  <c r="H53" i="6"/>
  <c r="H49" i="6"/>
  <c r="H45" i="6"/>
  <c r="H41" i="6"/>
  <c r="H37" i="6"/>
  <c r="H33" i="6"/>
  <c r="H29" i="6"/>
  <c r="H25" i="6"/>
  <c r="H21" i="6"/>
  <c r="H17" i="6"/>
  <c r="H13" i="6"/>
  <c r="H9" i="6"/>
  <c r="L327" i="6"/>
  <c r="AF327" i="6" s="1"/>
  <c r="AZ327" i="6" s="1"/>
  <c r="P327" i="6"/>
  <c r="AJ327" i="6" s="1"/>
  <c r="I327" i="6"/>
  <c r="AC327" i="6" s="1"/>
  <c r="AW327" i="6" s="1"/>
  <c r="M327" i="6"/>
  <c r="AG327" i="6" s="1"/>
  <c r="BA327" i="6" s="1"/>
  <c r="Q327" i="6"/>
  <c r="AK327" i="6" s="1"/>
  <c r="J327" i="6"/>
  <c r="AD327" i="6" s="1"/>
  <c r="AX327" i="6" s="1"/>
  <c r="N327" i="6"/>
  <c r="AH327" i="6" s="1"/>
  <c r="R327" i="6"/>
  <c r="AL327" i="6" s="1"/>
  <c r="K327" i="6"/>
  <c r="AE327" i="6" s="1"/>
  <c r="AY327" i="6" s="1"/>
  <c r="O327" i="6"/>
  <c r="AI327" i="6" s="1"/>
  <c r="L311" i="6"/>
  <c r="AF311" i="6" s="1"/>
  <c r="AZ311" i="6" s="1"/>
  <c r="P311" i="6"/>
  <c r="AJ311" i="6" s="1"/>
  <c r="I311" i="6"/>
  <c r="AC311" i="6" s="1"/>
  <c r="AW311" i="6" s="1"/>
  <c r="M311" i="6"/>
  <c r="AG311" i="6" s="1"/>
  <c r="BA311" i="6" s="1"/>
  <c r="Q311" i="6"/>
  <c r="AK311" i="6" s="1"/>
  <c r="J311" i="6"/>
  <c r="AD311" i="6" s="1"/>
  <c r="AX311" i="6" s="1"/>
  <c r="N311" i="6"/>
  <c r="AH311" i="6" s="1"/>
  <c r="R311" i="6"/>
  <c r="AL311" i="6" s="1"/>
  <c r="K311" i="6"/>
  <c r="AE311" i="6" s="1"/>
  <c r="AY311" i="6" s="1"/>
  <c r="O311" i="6"/>
  <c r="AI311" i="6" s="1"/>
  <c r="L303" i="6"/>
  <c r="AF303" i="6" s="1"/>
  <c r="AZ303" i="6" s="1"/>
  <c r="P303" i="6"/>
  <c r="AJ303" i="6" s="1"/>
  <c r="I303" i="6"/>
  <c r="AC303" i="6" s="1"/>
  <c r="AW303" i="6" s="1"/>
  <c r="M303" i="6"/>
  <c r="AG303" i="6" s="1"/>
  <c r="BA303" i="6" s="1"/>
  <c r="Q303" i="6"/>
  <c r="AK303" i="6" s="1"/>
  <c r="J303" i="6"/>
  <c r="AD303" i="6" s="1"/>
  <c r="AX303" i="6" s="1"/>
  <c r="N303" i="6"/>
  <c r="AH303" i="6" s="1"/>
  <c r="R303" i="6"/>
  <c r="AL303" i="6" s="1"/>
  <c r="K303" i="6"/>
  <c r="AE303" i="6" s="1"/>
  <c r="AY303" i="6" s="1"/>
  <c r="O303" i="6"/>
  <c r="AI303" i="6" s="1"/>
  <c r="L291" i="6"/>
  <c r="AF291" i="6" s="1"/>
  <c r="AZ291" i="6" s="1"/>
  <c r="P291" i="6"/>
  <c r="AJ291" i="6" s="1"/>
  <c r="I291" i="6"/>
  <c r="AC291" i="6" s="1"/>
  <c r="AW291" i="6" s="1"/>
  <c r="M291" i="6"/>
  <c r="AG291" i="6" s="1"/>
  <c r="BA291" i="6" s="1"/>
  <c r="Q291" i="6"/>
  <c r="AK291" i="6" s="1"/>
  <c r="J291" i="6"/>
  <c r="AD291" i="6" s="1"/>
  <c r="AX291" i="6" s="1"/>
  <c r="N291" i="6"/>
  <c r="AH291" i="6" s="1"/>
  <c r="R291" i="6"/>
  <c r="AL291" i="6" s="1"/>
  <c r="K291" i="6"/>
  <c r="AE291" i="6" s="1"/>
  <c r="AY291" i="6" s="1"/>
  <c r="O291" i="6"/>
  <c r="AI291" i="6" s="1"/>
  <c r="L283" i="6"/>
  <c r="AF283" i="6" s="1"/>
  <c r="AZ283" i="6" s="1"/>
  <c r="P283" i="6"/>
  <c r="AJ283" i="6" s="1"/>
  <c r="I283" i="6"/>
  <c r="AC283" i="6" s="1"/>
  <c r="AW283" i="6" s="1"/>
  <c r="M283" i="6"/>
  <c r="AG283" i="6" s="1"/>
  <c r="BA283" i="6" s="1"/>
  <c r="Q283" i="6"/>
  <c r="AK283" i="6" s="1"/>
  <c r="J283" i="6"/>
  <c r="AD283" i="6" s="1"/>
  <c r="AX283" i="6" s="1"/>
  <c r="N283" i="6"/>
  <c r="AH283" i="6" s="1"/>
  <c r="R283" i="6"/>
  <c r="AL283" i="6" s="1"/>
  <c r="K283" i="6"/>
  <c r="AE283" i="6" s="1"/>
  <c r="AY283" i="6" s="1"/>
  <c r="O283" i="6"/>
  <c r="AI283" i="6" s="1"/>
  <c r="L271" i="6"/>
  <c r="AF271" i="6" s="1"/>
  <c r="AZ271" i="6" s="1"/>
  <c r="P271" i="6"/>
  <c r="AJ271" i="6" s="1"/>
  <c r="I271" i="6"/>
  <c r="AC271" i="6" s="1"/>
  <c r="AW271" i="6" s="1"/>
  <c r="M271" i="6"/>
  <c r="AG271" i="6" s="1"/>
  <c r="BA271" i="6" s="1"/>
  <c r="Q271" i="6"/>
  <c r="AK271" i="6" s="1"/>
  <c r="J271" i="6"/>
  <c r="AD271" i="6" s="1"/>
  <c r="AX271" i="6" s="1"/>
  <c r="N271" i="6"/>
  <c r="R271" i="6"/>
  <c r="AL271" i="6" s="1"/>
  <c r="K271" i="6"/>
  <c r="AE271" i="6" s="1"/>
  <c r="AY271" i="6" s="1"/>
  <c r="O271" i="6"/>
  <c r="AI271" i="6" s="1"/>
  <c r="L263" i="6"/>
  <c r="AF263" i="6" s="1"/>
  <c r="AZ263" i="6" s="1"/>
  <c r="P263" i="6"/>
  <c r="AJ263" i="6" s="1"/>
  <c r="I263" i="6"/>
  <c r="AC263" i="6" s="1"/>
  <c r="AW263" i="6" s="1"/>
  <c r="M263" i="6"/>
  <c r="AG263" i="6" s="1"/>
  <c r="BA263" i="6" s="1"/>
  <c r="Q263" i="6"/>
  <c r="AK263" i="6" s="1"/>
  <c r="J263" i="6"/>
  <c r="AD263" i="6" s="1"/>
  <c r="AX263" i="6" s="1"/>
  <c r="N263" i="6"/>
  <c r="AH263" i="6" s="1"/>
  <c r="R263" i="6"/>
  <c r="AL263" i="6" s="1"/>
  <c r="K263" i="6"/>
  <c r="AE263" i="6" s="1"/>
  <c r="AY263" i="6" s="1"/>
  <c r="O263" i="6"/>
  <c r="AI263" i="6" s="1"/>
  <c r="L255" i="6"/>
  <c r="AF255" i="6" s="1"/>
  <c r="AZ255" i="6" s="1"/>
  <c r="P255" i="6"/>
  <c r="AJ255" i="6" s="1"/>
  <c r="I255" i="6"/>
  <c r="AC255" i="6" s="1"/>
  <c r="AW255" i="6" s="1"/>
  <c r="M255" i="6"/>
  <c r="AG255" i="6" s="1"/>
  <c r="BA255" i="6" s="1"/>
  <c r="Q255" i="6"/>
  <c r="AK255" i="6" s="1"/>
  <c r="J255" i="6"/>
  <c r="AD255" i="6" s="1"/>
  <c r="AX255" i="6" s="1"/>
  <c r="N255" i="6"/>
  <c r="R255" i="6"/>
  <c r="AL255" i="6" s="1"/>
  <c r="K255" i="6"/>
  <c r="AE255" i="6" s="1"/>
  <c r="AY255" i="6" s="1"/>
  <c r="O255" i="6"/>
  <c r="AI255" i="6" s="1"/>
  <c r="L247" i="6"/>
  <c r="AF247" i="6" s="1"/>
  <c r="AZ247" i="6" s="1"/>
  <c r="P247" i="6"/>
  <c r="AJ247" i="6" s="1"/>
  <c r="I247" i="6"/>
  <c r="AC247" i="6" s="1"/>
  <c r="AW247" i="6" s="1"/>
  <c r="M247" i="6"/>
  <c r="AG247" i="6" s="1"/>
  <c r="BA247" i="6" s="1"/>
  <c r="Q247" i="6"/>
  <c r="AK247" i="6" s="1"/>
  <c r="J247" i="6"/>
  <c r="AD247" i="6" s="1"/>
  <c r="AX247" i="6" s="1"/>
  <c r="N247" i="6"/>
  <c r="AH247" i="6" s="1"/>
  <c r="R247" i="6"/>
  <c r="AL247" i="6" s="1"/>
  <c r="K247" i="6"/>
  <c r="AE247" i="6" s="1"/>
  <c r="AY247" i="6" s="1"/>
  <c r="O247" i="6"/>
  <c r="AI247" i="6" s="1"/>
  <c r="L239" i="6"/>
  <c r="AF239" i="6" s="1"/>
  <c r="AZ239" i="6" s="1"/>
  <c r="P239" i="6"/>
  <c r="AJ239" i="6" s="1"/>
  <c r="I239" i="6"/>
  <c r="AC239" i="6" s="1"/>
  <c r="AW239" i="6" s="1"/>
  <c r="M239" i="6"/>
  <c r="AG239" i="6" s="1"/>
  <c r="BA239" i="6" s="1"/>
  <c r="Q239" i="6"/>
  <c r="AK239" i="6" s="1"/>
  <c r="J239" i="6"/>
  <c r="AD239" i="6" s="1"/>
  <c r="AX239" i="6" s="1"/>
  <c r="N239" i="6"/>
  <c r="R239" i="6"/>
  <c r="AL239" i="6" s="1"/>
  <c r="K239" i="6"/>
  <c r="AE239" i="6" s="1"/>
  <c r="AY239" i="6" s="1"/>
  <c r="O239" i="6"/>
  <c r="AI239" i="6" s="1"/>
  <c r="L235" i="6"/>
  <c r="AF235" i="6" s="1"/>
  <c r="AZ235" i="6" s="1"/>
  <c r="P235" i="6"/>
  <c r="AJ235" i="6" s="1"/>
  <c r="I235" i="6"/>
  <c r="AC235" i="6" s="1"/>
  <c r="AW235" i="6" s="1"/>
  <c r="M235" i="6"/>
  <c r="AG235" i="6" s="1"/>
  <c r="BA235" i="6" s="1"/>
  <c r="Q235" i="6"/>
  <c r="AK235" i="6" s="1"/>
  <c r="J235" i="6"/>
  <c r="AD235" i="6" s="1"/>
  <c r="AX235" i="6" s="1"/>
  <c r="N235" i="6"/>
  <c r="AH235" i="6" s="1"/>
  <c r="R235" i="6"/>
  <c r="AL235" i="6" s="1"/>
  <c r="K235" i="6"/>
  <c r="AE235" i="6" s="1"/>
  <c r="AY235" i="6" s="1"/>
  <c r="O235" i="6"/>
  <c r="AI235" i="6" s="1"/>
  <c r="L227" i="6"/>
  <c r="AF227" i="6" s="1"/>
  <c r="AZ227" i="6" s="1"/>
  <c r="P227" i="6"/>
  <c r="AJ227" i="6" s="1"/>
  <c r="I227" i="6"/>
  <c r="AC227" i="6" s="1"/>
  <c r="AW227" i="6" s="1"/>
  <c r="M227" i="6"/>
  <c r="AG227" i="6" s="1"/>
  <c r="BA227" i="6" s="1"/>
  <c r="Q227" i="6"/>
  <c r="AK227" i="6" s="1"/>
  <c r="J227" i="6"/>
  <c r="AD227" i="6" s="1"/>
  <c r="AX227" i="6" s="1"/>
  <c r="N227" i="6"/>
  <c r="R227" i="6"/>
  <c r="AL227" i="6" s="1"/>
  <c r="K227" i="6"/>
  <c r="AE227" i="6" s="1"/>
  <c r="AY227" i="6" s="1"/>
  <c r="O227" i="6"/>
  <c r="AI227" i="6" s="1"/>
  <c r="L219" i="6"/>
  <c r="AF219" i="6" s="1"/>
  <c r="AZ219" i="6" s="1"/>
  <c r="P219" i="6"/>
  <c r="AJ219" i="6" s="1"/>
  <c r="I219" i="6"/>
  <c r="AC219" i="6" s="1"/>
  <c r="AW219" i="6" s="1"/>
  <c r="M219" i="6"/>
  <c r="AG219" i="6" s="1"/>
  <c r="BA219" i="6" s="1"/>
  <c r="Q219" i="6"/>
  <c r="AK219" i="6" s="1"/>
  <c r="J219" i="6"/>
  <c r="AD219" i="6" s="1"/>
  <c r="AX219" i="6" s="1"/>
  <c r="N219" i="6"/>
  <c r="AH219" i="6" s="1"/>
  <c r="R219" i="6"/>
  <c r="AL219" i="6" s="1"/>
  <c r="K219" i="6"/>
  <c r="AE219" i="6" s="1"/>
  <c r="AY219" i="6" s="1"/>
  <c r="O219" i="6"/>
  <c r="AI219" i="6" s="1"/>
  <c r="L211" i="6"/>
  <c r="AF211" i="6" s="1"/>
  <c r="AZ211" i="6" s="1"/>
  <c r="P211" i="6"/>
  <c r="AJ211" i="6" s="1"/>
  <c r="I211" i="6"/>
  <c r="AC211" i="6" s="1"/>
  <c r="AW211" i="6" s="1"/>
  <c r="M211" i="6"/>
  <c r="AG211" i="6" s="1"/>
  <c r="BA211" i="6" s="1"/>
  <c r="Q211" i="6"/>
  <c r="AK211" i="6" s="1"/>
  <c r="J211" i="6"/>
  <c r="AD211" i="6" s="1"/>
  <c r="AX211" i="6" s="1"/>
  <c r="N211" i="6"/>
  <c r="R211" i="6"/>
  <c r="AL211" i="6" s="1"/>
  <c r="O211" i="6"/>
  <c r="AI211" i="6" s="1"/>
  <c r="K211" i="6"/>
  <c r="AE211" i="6" s="1"/>
  <c r="AY211" i="6" s="1"/>
  <c r="K380" i="6"/>
  <c r="AE380" i="6" s="1"/>
  <c r="AY380" i="6" s="1"/>
  <c r="O380" i="6"/>
  <c r="AI380" i="6" s="1"/>
  <c r="L380" i="6"/>
  <c r="AF380" i="6" s="1"/>
  <c r="AZ380" i="6" s="1"/>
  <c r="P380" i="6"/>
  <c r="AJ380" i="6" s="1"/>
  <c r="N380" i="6"/>
  <c r="AH380" i="6" s="1"/>
  <c r="Q380" i="6"/>
  <c r="AK380" i="6" s="1"/>
  <c r="M380" i="6"/>
  <c r="AG380" i="6" s="1"/>
  <c r="BA380" i="6" s="1"/>
  <c r="I380" i="6"/>
  <c r="AC380" i="6" s="1"/>
  <c r="AW380" i="6" s="1"/>
  <c r="J380" i="6"/>
  <c r="AD380" i="6" s="1"/>
  <c r="AX380" i="6" s="1"/>
  <c r="R380" i="6"/>
  <c r="AL380" i="6" s="1"/>
  <c r="J372" i="6"/>
  <c r="AD372" i="6" s="1"/>
  <c r="AX372" i="6" s="1"/>
  <c r="N372" i="6"/>
  <c r="AH372" i="6" s="1"/>
  <c r="R372" i="6"/>
  <c r="AL372" i="6" s="1"/>
  <c r="K372" i="6"/>
  <c r="AE372" i="6" s="1"/>
  <c r="AY372" i="6" s="1"/>
  <c r="O372" i="6"/>
  <c r="AI372" i="6" s="1"/>
  <c r="L372" i="6"/>
  <c r="AF372" i="6" s="1"/>
  <c r="AZ372" i="6" s="1"/>
  <c r="P372" i="6"/>
  <c r="AJ372" i="6" s="1"/>
  <c r="Q372" i="6"/>
  <c r="AK372" i="6" s="1"/>
  <c r="M372" i="6"/>
  <c r="AG372" i="6" s="1"/>
  <c r="BA372" i="6" s="1"/>
  <c r="I372" i="6"/>
  <c r="AC372" i="6" s="1"/>
  <c r="AW372" i="6" s="1"/>
  <c r="H376" i="6"/>
  <c r="H368" i="6"/>
  <c r="F319" i="6"/>
  <c r="F303" i="6"/>
  <c r="F263" i="6"/>
  <c r="F255" i="6"/>
  <c r="J204" i="6"/>
  <c r="AD204" i="6" s="1"/>
  <c r="AX204" i="6" s="1"/>
  <c r="N204" i="6"/>
  <c r="AH204" i="6" s="1"/>
  <c r="R204" i="6"/>
  <c r="AL204" i="6" s="1"/>
  <c r="K204" i="6"/>
  <c r="AE204" i="6" s="1"/>
  <c r="AY204" i="6" s="1"/>
  <c r="O204" i="6"/>
  <c r="AI204" i="6" s="1"/>
  <c r="L204" i="6"/>
  <c r="AF204" i="6" s="1"/>
  <c r="AZ204" i="6" s="1"/>
  <c r="P204" i="6"/>
  <c r="AJ204" i="6" s="1"/>
  <c r="I204" i="6"/>
  <c r="AC204" i="6" s="1"/>
  <c r="AW204" i="6" s="1"/>
  <c r="M204" i="6"/>
  <c r="AG204" i="6" s="1"/>
  <c r="BA204" i="6" s="1"/>
  <c r="Q204" i="6"/>
  <c r="AK204" i="6" s="1"/>
  <c r="J200" i="6"/>
  <c r="AD200" i="6" s="1"/>
  <c r="AX200" i="6" s="1"/>
  <c r="N200" i="6"/>
  <c r="AH200" i="6" s="1"/>
  <c r="R200" i="6"/>
  <c r="AL200" i="6" s="1"/>
  <c r="K200" i="6"/>
  <c r="AE200" i="6" s="1"/>
  <c r="AY200" i="6" s="1"/>
  <c r="O200" i="6"/>
  <c r="AI200" i="6" s="1"/>
  <c r="L200" i="6"/>
  <c r="AF200" i="6" s="1"/>
  <c r="AZ200" i="6" s="1"/>
  <c r="P200" i="6"/>
  <c r="AJ200" i="6" s="1"/>
  <c r="Q200" i="6"/>
  <c r="AK200" i="6" s="1"/>
  <c r="M200" i="6"/>
  <c r="AG200" i="6" s="1"/>
  <c r="BA200" i="6" s="1"/>
  <c r="I200" i="6"/>
  <c r="AC200" i="6" s="1"/>
  <c r="AW200" i="6" s="1"/>
  <c r="J196" i="6"/>
  <c r="AD196" i="6" s="1"/>
  <c r="AX196" i="6" s="1"/>
  <c r="N196" i="6"/>
  <c r="AH196" i="6" s="1"/>
  <c r="R196" i="6"/>
  <c r="AL196" i="6" s="1"/>
  <c r="K196" i="6"/>
  <c r="AE196" i="6" s="1"/>
  <c r="AY196" i="6" s="1"/>
  <c r="O196" i="6"/>
  <c r="AI196" i="6" s="1"/>
  <c r="L196" i="6"/>
  <c r="AF196" i="6" s="1"/>
  <c r="AZ196" i="6" s="1"/>
  <c r="P196" i="6"/>
  <c r="AJ196" i="6" s="1"/>
  <c r="I196" i="6"/>
  <c r="AC196" i="6" s="1"/>
  <c r="AW196" i="6" s="1"/>
  <c r="M196" i="6"/>
  <c r="AG196" i="6" s="1"/>
  <c r="BA196" i="6" s="1"/>
  <c r="Q196" i="6"/>
  <c r="AK196" i="6" s="1"/>
  <c r="J192" i="6"/>
  <c r="AD192" i="6" s="1"/>
  <c r="AX192" i="6" s="1"/>
  <c r="N192" i="6"/>
  <c r="AH192" i="6" s="1"/>
  <c r="R192" i="6"/>
  <c r="AL192" i="6" s="1"/>
  <c r="K192" i="6"/>
  <c r="AE192" i="6" s="1"/>
  <c r="AY192" i="6" s="1"/>
  <c r="O192" i="6"/>
  <c r="AI192" i="6" s="1"/>
  <c r="L192" i="6"/>
  <c r="AF192" i="6" s="1"/>
  <c r="AZ192" i="6" s="1"/>
  <c r="P192" i="6"/>
  <c r="AJ192" i="6" s="1"/>
  <c r="Q192" i="6"/>
  <c r="AK192" i="6" s="1"/>
  <c r="I192" i="6"/>
  <c r="AC192" i="6" s="1"/>
  <c r="AW192" i="6" s="1"/>
  <c r="M192" i="6"/>
  <c r="AG192" i="6" s="1"/>
  <c r="BA192" i="6" s="1"/>
  <c r="J188" i="6"/>
  <c r="AD188" i="6" s="1"/>
  <c r="AX188" i="6" s="1"/>
  <c r="N188" i="6"/>
  <c r="AH188" i="6" s="1"/>
  <c r="R188" i="6"/>
  <c r="AL188" i="6" s="1"/>
  <c r="K188" i="6"/>
  <c r="AE188" i="6" s="1"/>
  <c r="AY188" i="6" s="1"/>
  <c r="O188" i="6"/>
  <c r="AI188" i="6" s="1"/>
  <c r="L188" i="6"/>
  <c r="AF188" i="6" s="1"/>
  <c r="AZ188" i="6" s="1"/>
  <c r="P188" i="6"/>
  <c r="AJ188" i="6" s="1"/>
  <c r="I188" i="6"/>
  <c r="AC188" i="6" s="1"/>
  <c r="AW188" i="6" s="1"/>
  <c r="M188" i="6"/>
  <c r="AG188" i="6" s="1"/>
  <c r="BA188" i="6" s="1"/>
  <c r="Q188" i="6"/>
  <c r="AK188" i="6" s="1"/>
  <c r="J184" i="6"/>
  <c r="AD184" i="6" s="1"/>
  <c r="AX184" i="6" s="1"/>
  <c r="N184" i="6"/>
  <c r="AH184" i="6" s="1"/>
  <c r="R184" i="6"/>
  <c r="AL184" i="6" s="1"/>
  <c r="K184" i="6"/>
  <c r="AE184" i="6" s="1"/>
  <c r="AY184" i="6" s="1"/>
  <c r="O184" i="6"/>
  <c r="AI184" i="6" s="1"/>
  <c r="L184" i="6"/>
  <c r="AF184" i="6" s="1"/>
  <c r="AZ184" i="6" s="1"/>
  <c r="P184" i="6"/>
  <c r="AJ184" i="6" s="1"/>
  <c r="Q184" i="6"/>
  <c r="AK184" i="6" s="1"/>
  <c r="I184" i="6"/>
  <c r="AC184" i="6" s="1"/>
  <c r="AW184" i="6" s="1"/>
  <c r="M184" i="6"/>
  <c r="AG184" i="6" s="1"/>
  <c r="BA184" i="6" s="1"/>
  <c r="J180" i="6"/>
  <c r="AD180" i="6" s="1"/>
  <c r="AX180" i="6" s="1"/>
  <c r="N180" i="6"/>
  <c r="AH180" i="6" s="1"/>
  <c r="R180" i="6"/>
  <c r="AL180" i="6" s="1"/>
  <c r="K180" i="6"/>
  <c r="AE180" i="6" s="1"/>
  <c r="AY180" i="6" s="1"/>
  <c r="O180" i="6"/>
  <c r="AI180" i="6" s="1"/>
  <c r="L180" i="6"/>
  <c r="AF180" i="6" s="1"/>
  <c r="AZ180" i="6" s="1"/>
  <c r="P180" i="6"/>
  <c r="AJ180" i="6" s="1"/>
  <c r="I180" i="6"/>
  <c r="AC180" i="6" s="1"/>
  <c r="AW180" i="6" s="1"/>
  <c r="M180" i="6"/>
  <c r="AG180" i="6" s="1"/>
  <c r="BA180" i="6" s="1"/>
  <c r="Q180" i="6"/>
  <c r="AK180" i="6" s="1"/>
  <c r="J176" i="6"/>
  <c r="AD176" i="6" s="1"/>
  <c r="AX176" i="6" s="1"/>
  <c r="N176" i="6"/>
  <c r="AH176" i="6" s="1"/>
  <c r="R176" i="6"/>
  <c r="AL176" i="6" s="1"/>
  <c r="K176" i="6"/>
  <c r="AE176" i="6" s="1"/>
  <c r="AY176" i="6" s="1"/>
  <c r="O176" i="6"/>
  <c r="AI176" i="6" s="1"/>
  <c r="L176" i="6"/>
  <c r="AF176" i="6" s="1"/>
  <c r="AZ176" i="6" s="1"/>
  <c r="P176" i="6"/>
  <c r="AJ176" i="6" s="1"/>
  <c r="Q176" i="6"/>
  <c r="AK176" i="6" s="1"/>
  <c r="I176" i="6"/>
  <c r="AC176" i="6" s="1"/>
  <c r="AW176" i="6" s="1"/>
  <c r="M176" i="6"/>
  <c r="AG176" i="6" s="1"/>
  <c r="BA176" i="6" s="1"/>
  <c r="J172" i="6"/>
  <c r="AD172" i="6" s="1"/>
  <c r="AX172" i="6" s="1"/>
  <c r="N172" i="6"/>
  <c r="AH172" i="6" s="1"/>
  <c r="R172" i="6"/>
  <c r="AL172" i="6" s="1"/>
  <c r="K172" i="6"/>
  <c r="AE172" i="6" s="1"/>
  <c r="AY172" i="6" s="1"/>
  <c r="O172" i="6"/>
  <c r="AI172" i="6" s="1"/>
  <c r="L172" i="6"/>
  <c r="AF172" i="6" s="1"/>
  <c r="AZ172" i="6" s="1"/>
  <c r="P172" i="6"/>
  <c r="AJ172" i="6" s="1"/>
  <c r="I172" i="6"/>
  <c r="AC172" i="6" s="1"/>
  <c r="AW172" i="6" s="1"/>
  <c r="M172" i="6"/>
  <c r="AG172" i="6" s="1"/>
  <c r="BA172" i="6" s="1"/>
  <c r="Q172" i="6"/>
  <c r="AK172" i="6" s="1"/>
  <c r="J168" i="6"/>
  <c r="AD168" i="6" s="1"/>
  <c r="AX168" i="6" s="1"/>
  <c r="N168" i="6"/>
  <c r="AH168" i="6" s="1"/>
  <c r="R168" i="6"/>
  <c r="AL168" i="6" s="1"/>
  <c r="K168" i="6"/>
  <c r="AE168" i="6" s="1"/>
  <c r="AY168" i="6" s="1"/>
  <c r="O168" i="6"/>
  <c r="AI168" i="6" s="1"/>
  <c r="L168" i="6"/>
  <c r="AF168" i="6" s="1"/>
  <c r="AZ168" i="6" s="1"/>
  <c r="P168" i="6"/>
  <c r="AJ168" i="6" s="1"/>
  <c r="Q168" i="6"/>
  <c r="AK168" i="6" s="1"/>
  <c r="I168" i="6"/>
  <c r="AC168" i="6" s="1"/>
  <c r="AW168" i="6" s="1"/>
  <c r="M168" i="6"/>
  <c r="AG168" i="6" s="1"/>
  <c r="BA168" i="6" s="1"/>
  <c r="J164" i="6"/>
  <c r="AD164" i="6" s="1"/>
  <c r="AX164" i="6" s="1"/>
  <c r="N164" i="6"/>
  <c r="AH164" i="6" s="1"/>
  <c r="R164" i="6"/>
  <c r="AL164" i="6" s="1"/>
  <c r="K164" i="6"/>
  <c r="AE164" i="6" s="1"/>
  <c r="AY164" i="6" s="1"/>
  <c r="O164" i="6"/>
  <c r="AI164" i="6" s="1"/>
  <c r="L164" i="6"/>
  <c r="AF164" i="6" s="1"/>
  <c r="AZ164" i="6" s="1"/>
  <c r="P164" i="6"/>
  <c r="AJ164" i="6" s="1"/>
  <c r="I164" i="6"/>
  <c r="AC164" i="6" s="1"/>
  <c r="AW164" i="6" s="1"/>
  <c r="M164" i="6"/>
  <c r="AG164" i="6" s="1"/>
  <c r="BA164" i="6" s="1"/>
  <c r="Q164" i="6"/>
  <c r="AK164" i="6" s="1"/>
  <c r="J160" i="6"/>
  <c r="AD160" i="6" s="1"/>
  <c r="AX160" i="6" s="1"/>
  <c r="N160" i="6"/>
  <c r="AH160" i="6" s="1"/>
  <c r="R160" i="6"/>
  <c r="AL160" i="6" s="1"/>
  <c r="K160" i="6"/>
  <c r="AE160" i="6" s="1"/>
  <c r="AY160" i="6" s="1"/>
  <c r="O160" i="6"/>
  <c r="AI160" i="6" s="1"/>
  <c r="L160" i="6"/>
  <c r="AF160" i="6" s="1"/>
  <c r="AZ160" i="6" s="1"/>
  <c r="P160" i="6"/>
  <c r="AJ160" i="6" s="1"/>
  <c r="Q160" i="6"/>
  <c r="AK160" i="6" s="1"/>
  <c r="I160" i="6"/>
  <c r="AC160" i="6" s="1"/>
  <c r="AW160" i="6" s="1"/>
  <c r="M160" i="6"/>
  <c r="AG160" i="6" s="1"/>
  <c r="BA160" i="6" s="1"/>
  <c r="J156" i="6"/>
  <c r="AD156" i="6" s="1"/>
  <c r="AX156" i="6" s="1"/>
  <c r="N156" i="6"/>
  <c r="AH156" i="6" s="1"/>
  <c r="R156" i="6"/>
  <c r="AL156" i="6" s="1"/>
  <c r="K156" i="6"/>
  <c r="AE156" i="6" s="1"/>
  <c r="AY156" i="6" s="1"/>
  <c r="O156" i="6"/>
  <c r="AI156" i="6" s="1"/>
  <c r="L156" i="6"/>
  <c r="AF156" i="6" s="1"/>
  <c r="AZ156" i="6" s="1"/>
  <c r="P156" i="6"/>
  <c r="AJ156" i="6" s="1"/>
  <c r="I156" i="6"/>
  <c r="AC156" i="6" s="1"/>
  <c r="AW156" i="6" s="1"/>
  <c r="M156" i="6"/>
  <c r="AG156" i="6" s="1"/>
  <c r="BA156" i="6" s="1"/>
  <c r="Q156" i="6"/>
  <c r="AK156" i="6" s="1"/>
  <c r="J152" i="6"/>
  <c r="AD152" i="6" s="1"/>
  <c r="AX152" i="6" s="1"/>
  <c r="N152" i="6"/>
  <c r="AH152" i="6" s="1"/>
  <c r="R152" i="6"/>
  <c r="AL152" i="6" s="1"/>
  <c r="K152" i="6"/>
  <c r="AE152" i="6" s="1"/>
  <c r="AY152" i="6" s="1"/>
  <c r="O152" i="6"/>
  <c r="AI152" i="6" s="1"/>
  <c r="L152" i="6"/>
  <c r="AF152" i="6" s="1"/>
  <c r="AZ152" i="6" s="1"/>
  <c r="P152" i="6"/>
  <c r="AJ152" i="6" s="1"/>
  <c r="Q152" i="6"/>
  <c r="AK152" i="6" s="1"/>
  <c r="I152" i="6"/>
  <c r="AC152" i="6" s="1"/>
  <c r="AW152" i="6" s="1"/>
  <c r="M152" i="6"/>
  <c r="AG152" i="6" s="1"/>
  <c r="BA152" i="6" s="1"/>
  <c r="J148" i="6"/>
  <c r="AD148" i="6" s="1"/>
  <c r="AX148" i="6" s="1"/>
  <c r="N148" i="6"/>
  <c r="AH148" i="6" s="1"/>
  <c r="R148" i="6"/>
  <c r="AL148" i="6" s="1"/>
  <c r="K148" i="6"/>
  <c r="AE148" i="6" s="1"/>
  <c r="AY148" i="6" s="1"/>
  <c r="O148" i="6"/>
  <c r="AI148" i="6" s="1"/>
  <c r="L148" i="6"/>
  <c r="AF148" i="6" s="1"/>
  <c r="AZ148" i="6" s="1"/>
  <c r="P148" i="6"/>
  <c r="AJ148" i="6" s="1"/>
  <c r="I148" i="6"/>
  <c r="AC148" i="6" s="1"/>
  <c r="AW148" i="6" s="1"/>
  <c r="M148" i="6"/>
  <c r="AG148" i="6" s="1"/>
  <c r="BA148" i="6" s="1"/>
  <c r="Q148" i="6"/>
  <c r="AK148" i="6" s="1"/>
  <c r="J144" i="6"/>
  <c r="AD144" i="6" s="1"/>
  <c r="AX144" i="6" s="1"/>
  <c r="N144" i="6"/>
  <c r="AH144" i="6" s="1"/>
  <c r="R144" i="6"/>
  <c r="AL144" i="6" s="1"/>
  <c r="K144" i="6"/>
  <c r="AE144" i="6" s="1"/>
  <c r="AY144" i="6" s="1"/>
  <c r="O144" i="6"/>
  <c r="AI144" i="6" s="1"/>
  <c r="L144" i="6"/>
  <c r="AF144" i="6" s="1"/>
  <c r="AZ144" i="6" s="1"/>
  <c r="P144" i="6"/>
  <c r="AJ144" i="6" s="1"/>
  <c r="Q144" i="6"/>
  <c r="AK144" i="6" s="1"/>
  <c r="I144" i="6"/>
  <c r="AC144" i="6" s="1"/>
  <c r="AW144" i="6" s="1"/>
  <c r="M144" i="6"/>
  <c r="AG144" i="6" s="1"/>
  <c r="BA144" i="6" s="1"/>
  <c r="L140" i="6"/>
  <c r="AF140" i="6" s="1"/>
  <c r="AZ140" i="6" s="1"/>
  <c r="P140" i="6"/>
  <c r="AJ140" i="6" s="1"/>
  <c r="I140" i="6"/>
  <c r="AC140" i="6" s="1"/>
  <c r="AW140" i="6" s="1"/>
  <c r="M140" i="6"/>
  <c r="AG140" i="6" s="1"/>
  <c r="BA140" i="6" s="1"/>
  <c r="Q140" i="6"/>
  <c r="AK140" i="6" s="1"/>
  <c r="J140" i="6"/>
  <c r="AD140" i="6" s="1"/>
  <c r="AX140" i="6" s="1"/>
  <c r="N140" i="6"/>
  <c r="AH140" i="6" s="1"/>
  <c r="R140" i="6"/>
  <c r="AL140" i="6" s="1"/>
  <c r="O140" i="6"/>
  <c r="AI140" i="6" s="1"/>
  <c r="K140" i="6"/>
  <c r="AE140" i="6" s="1"/>
  <c r="AY140" i="6" s="1"/>
  <c r="L136" i="6"/>
  <c r="AF136" i="6" s="1"/>
  <c r="AZ136" i="6" s="1"/>
  <c r="P136" i="6"/>
  <c r="AJ136" i="6" s="1"/>
  <c r="I136" i="6"/>
  <c r="AC136" i="6" s="1"/>
  <c r="AW136" i="6" s="1"/>
  <c r="M136" i="6"/>
  <c r="AG136" i="6" s="1"/>
  <c r="BA136" i="6" s="1"/>
  <c r="Q136" i="6"/>
  <c r="AK136" i="6" s="1"/>
  <c r="J136" i="6"/>
  <c r="AD136" i="6" s="1"/>
  <c r="AX136" i="6" s="1"/>
  <c r="N136" i="6"/>
  <c r="AH136" i="6" s="1"/>
  <c r="R136" i="6"/>
  <c r="AL136" i="6" s="1"/>
  <c r="K136" i="6"/>
  <c r="AE136" i="6" s="1"/>
  <c r="AY136" i="6" s="1"/>
  <c r="O136" i="6"/>
  <c r="AI136" i="6" s="1"/>
  <c r="L132" i="6"/>
  <c r="AF132" i="6" s="1"/>
  <c r="AZ132" i="6" s="1"/>
  <c r="P132" i="6"/>
  <c r="AJ132" i="6" s="1"/>
  <c r="I132" i="6"/>
  <c r="AC132" i="6" s="1"/>
  <c r="AW132" i="6" s="1"/>
  <c r="M132" i="6"/>
  <c r="AG132" i="6" s="1"/>
  <c r="BA132" i="6" s="1"/>
  <c r="Q132" i="6"/>
  <c r="AK132" i="6" s="1"/>
  <c r="J132" i="6"/>
  <c r="AD132" i="6" s="1"/>
  <c r="AX132" i="6" s="1"/>
  <c r="N132" i="6"/>
  <c r="R132" i="6"/>
  <c r="AL132" i="6" s="1"/>
  <c r="O132" i="6"/>
  <c r="AI132" i="6" s="1"/>
  <c r="K132" i="6"/>
  <c r="AE132" i="6" s="1"/>
  <c r="AY132" i="6" s="1"/>
  <c r="L128" i="6"/>
  <c r="AF128" i="6" s="1"/>
  <c r="AZ128" i="6" s="1"/>
  <c r="P128" i="6"/>
  <c r="AJ128" i="6" s="1"/>
  <c r="I128" i="6"/>
  <c r="AC128" i="6" s="1"/>
  <c r="AW128" i="6" s="1"/>
  <c r="M128" i="6"/>
  <c r="AG128" i="6" s="1"/>
  <c r="BA128" i="6" s="1"/>
  <c r="Q128" i="6"/>
  <c r="AK128" i="6" s="1"/>
  <c r="J128" i="6"/>
  <c r="AD128" i="6" s="1"/>
  <c r="AX128" i="6" s="1"/>
  <c r="N128" i="6"/>
  <c r="AH128" i="6" s="1"/>
  <c r="R128" i="6"/>
  <c r="AL128" i="6" s="1"/>
  <c r="K128" i="6"/>
  <c r="AE128" i="6" s="1"/>
  <c r="AY128" i="6" s="1"/>
  <c r="O128" i="6"/>
  <c r="AI128" i="6" s="1"/>
  <c r="L124" i="6"/>
  <c r="AF124" i="6" s="1"/>
  <c r="AZ124" i="6" s="1"/>
  <c r="P124" i="6"/>
  <c r="AJ124" i="6" s="1"/>
  <c r="I124" i="6"/>
  <c r="AC124" i="6" s="1"/>
  <c r="AW124" i="6" s="1"/>
  <c r="M124" i="6"/>
  <c r="AG124" i="6" s="1"/>
  <c r="BA124" i="6" s="1"/>
  <c r="Q124" i="6"/>
  <c r="AK124" i="6" s="1"/>
  <c r="J124" i="6"/>
  <c r="AD124" i="6" s="1"/>
  <c r="AX124" i="6" s="1"/>
  <c r="N124" i="6"/>
  <c r="R124" i="6"/>
  <c r="AL124" i="6" s="1"/>
  <c r="O124" i="6"/>
  <c r="AI124" i="6" s="1"/>
  <c r="K124" i="6"/>
  <c r="AE124" i="6" s="1"/>
  <c r="AY124" i="6" s="1"/>
  <c r="L120" i="6"/>
  <c r="AF120" i="6" s="1"/>
  <c r="AZ120" i="6" s="1"/>
  <c r="P120" i="6"/>
  <c r="AJ120" i="6" s="1"/>
  <c r="I120" i="6"/>
  <c r="AC120" i="6" s="1"/>
  <c r="AW120" i="6" s="1"/>
  <c r="M120" i="6"/>
  <c r="AG120" i="6" s="1"/>
  <c r="BA120" i="6" s="1"/>
  <c r="Q120" i="6"/>
  <c r="AK120" i="6" s="1"/>
  <c r="J120" i="6"/>
  <c r="AD120" i="6" s="1"/>
  <c r="AX120" i="6" s="1"/>
  <c r="N120" i="6"/>
  <c r="AH120" i="6" s="1"/>
  <c r="R120" i="6"/>
  <c r="AL120" i="6" s="1"/>
  <c r="K120" i="6"/>
  <c r="AE120" i="6" s="1"/>
  <c r="AY120" i="6" s="1"/>
  <c r="O120" i="6"/>
  <c r="AI120" i="6" s="1"/>
  <c r="L116" i="6"/>
  <c r="AF116" i="6" s="1"/>
  <c r="AZ116" i="6" s="1"/>
  <c r="P116" i="6"/>
  <c r="AJ116" i="6" s="1"/>
  <c r="I116" i="6"/>
  <c r="AC116" i="6" s="1"/>
  <c r="AW116" i="6" s="1"/>
  <c r="M116" i="6"/>
  <c r="AG116" i="6" s="1"/>
  <c r="BA116" i="6" s="1"/>
  <c r="Q116" i="6"/>
  <c r="AK116" i="6" s="1"/>
  <c r="J116" i="6"/>
  <c r="AD116" i="6" s="1"/>
  <c r="AX116" i="6" s="1"/>
  <c r="N116" i="6"/>
  <c r="R116" i="6"/>
  <c r="AL116" i="6" s="1"/>
  <c r="O116" i="6"/>
  <c r="AI116" i="6" s="1"/>
  <c r="K116" i="6"/>
  <c r="AE116" i="6" s="1"/>
  <c r="AY116" i="6" s="1"/>
  <c r="L112" i="6"/>
  <c r="AF112" i="6" s="1"/>
  <c r="AZ112" i="6" s="1"/>
  <c r="P112" i="6"/>
  <c r="AJ112" i="6" s="1"/>
  <c r="I112" i="6"/>
  <c r="AC112" i="6" s="1"/>
  <c r="AW112" i="6" s="1"/>
  <c r="M112" i="6"/>
  <c r="AG112" i="6" s="1"/>
  <c r="BA112" i="6" s="1"/>
  <c r="Q112" i="6"/>
  <c r="AK112" i="6" s="1"/>
  <c r="J112" i="6"/>
  <c r="AD112" i="6" s="1"/>
  <c r="AX112" i="6" s="1"/>
  <c r="N112" i="6"/>
  <c r="AH112" i="6" s="1"/>
  <c r="R112" i="6"/>
  <c r="AL112" i="6" s="1"/>
  <c r="K112" i="6"/>
  <c r="AE112" i="6" s="1"/>
  <c r="AY112" i="6" s="1"/>
  <c r="O112" i="6"/>
  <c r="AI112" i="6" s="1"/>
  <c r="L108" i="6"/>
  <c r="AF108" i="6" s="1"/>
  <c r="AZ108" i="6" s="1"/>
  <c r="P108" i="6"/>
  <c r="AJ108" i="6" s="1"/>
  <c r="I108" i="6"/>
  <c r="AC108" i="6" s="1"/>
  <c r="AW108" i="6" s="1"/>
  <c r="M108" i="6"/>
  <c r="AG108" i="6" s="1"/>
  <c r="BA108" i="6" s="1"/>
  <c r="Q108" i="6"/>
  <c r="AK108" i="6" s="1"/>
  <c r="J108" i="6"/>
  <c r="AD108" i="6" s="1"/>
  <c r="AX108" i="6" s="1"/>
  <c r="N108" i="6"/>
  <c r="AH108" i="6" s="1"/>
  <c r="R108" i="6"/>
  <c r="AL108" i="6" s="1"/>
  <c r="O108" i="6"/>
  <c r="AI108" i="6" s="1"/>
  <c r="K108" i="6"/>
  <c r="AE108" i="6" s="1"/>
  <c r="AY108" i="6" s="1"/>
  <c r="L104" i="6"/>
  <c r="AF104" i="6" s="1"/>
  <c r="AZ104" i="6" s="1"/>
  <c r="P104" i="6"/>
  <c r="AJ104" i="6" s="1"/>
  <c r="I104" i="6"/>
  <c r="AC104" i="6" s="1"/>
  <c r="AW104" i="6" s="1"/>
  <c r="M104" i="6"/>
  <c r="AG104" i="6" s="1"/>
  <c r="BA104" i="6" s="1"/>
  <c r="Q104" i="6"/>
  <c r="AK104" i="6" s="1"/>
  <c r="J104" i="6"/>
  <c r="AD104" i="6" s="1"/>
  <c r="AX104" i="6" s="1"/>
  <c r="N104" i="6"/>
  <c r="AH104" i="6" s="1"/>
  <c r="R104" i="6"/>
  <c r="AL104" i="6" s="1"/>
  <c r="K104" i="6"/>
  <c r="AE104" i="6" s="1"/>
  <c r="AY104" i="6" s="1"/>
  <c r="O104" i="6"/>
  <c r="AI104" i="6" s="1"/>
  <c r="L100" i="6"/>
  <c r="AF100" i="6" s="1"/>
  <c r="AZ100" i="6" s="1"/>
  <c r="P100" i="6"/>
  <c r="AJ100" i="6" s="1"/>
  <c r="I100" i="6"/>
  <c r="AC100" i="6" s="1"/>
  <c r="AW100" i="6" s="1"/>
  <c r="M100" i="6"/>
  <c r="AG100" i="6" s="1"/>
  <c r="BA100" i="6" s="1"/>
  <c r="Q100" i="6"/>
  <c r="AK100" i="6" s="1"/>
  <c r="J100" i="6"/>
  <c r="AD100" i="6" s="1"/>
  <c r="AX100" i="6" s="1"/>
  <c r="N100" i="6"/>
  <c r="R100" i="6"/>
  <c r="AL100" i="6" s="1"/>
  <c r="O100" i="6"/>
  <c r="AI100" i="6" s="1"/>
  <c r="K100" i="6"/>
  <c r="AE100" i="6" s="1"/>
  <c r="AY100" i="6" s="1"/>
  <c r="L96" i="6"/>
  <c r="AF96" i="6" s="1"/>
  <c r="AZ96" i="6" s="1"/>
  <c r="P96" i="6"/>
  <c r="AJ96" i="6" s="1"/>
  <c r="I96" i="6"/>
  <c r="AC96" i="6" s="1"/>
  <c r="AW96" i="6" s="1"/>
  <c r="M96" i="6"/>
  <c r="AG96" i="6" s="1"/>
  <c r="BA96" i="6" s="1"/>
  <c r="Q96" i="6"/>
  <c r="AK96" i="6" s="1"/>
  <c r="J96" i="6"/>
  <c r="AD96" i="6" s="1"/>
  <c r="AX96" i="6" s="1"/>
  <c r="N96" i="6"/>
  <c r="AH96" i="6" s="1"/>
  <c r="R96" i="6"/>
  <c r="AL96" i="6" s="1"/>
  <c r="K96" i="6"/>
  <c r="AE96" i="6" s="1"/>
  <c r="AY96" i="6" s="1"/>
  <c r="O96" i="6"/>
  <c r="AI96" i="6" s="1"/>
  <c r="L92" i="6"/>
  <c r="AF92" i="6" s="1"/>
  <c r="AZ92" i="6" s="1"/>
  <c r="P92" i="6"/>
  <c r="AJ92" i="6" s="1"/>
  <c r="I92" i="6"/>
  <c r="AC92" i="6" s="1"/>
  <c r="AW92" i="6" s="1"/>
  <c r="M92" i="6"/>
  <c r="AG92" i="6" s="1"/>
  <c r="BA92" i="6" s="1"/>
  <c r="Q92" i="6"/>
  <c r="AK92" i="6" s="1"/>
  <c r="J92" i="6"/>
  <c r="AD92" i="6" s="1"/>
  <c r="AX92" i="6" s="1"/>
  <c r="N92" i="6"/>
  <c r="R92" i="6"/>
  <c r="AL92" i="6" s="1"/>
  <c r="O92" i="6"/>
  <c r="AI92" i="6" s="1"/>
  <c r="K92" i="6"/>
  <c r="AE92" i="6" s="1"/>
  <c r="AY92" i="6" s="1"/>
  <c r="L88" i="6"/>
  <c r="AF88" i="6" s="1"/>
  <c r="AZ88" i="6" s="1"/>
  <c r="P88" i="6"/>
  <c r="AJ88" i="6" s="1"/>
  <c r="I88" i="6"/>
  <c r="AC88" i="6" s="1"/>
  <c r="AW88" i="6" s="1"/>
  <c r="M88" i="6"/>
  <c r="AG88" i="6" s="1"/>
  <c r="BA88" i="6" s="1"/>
  <c r="Q88" i="6"/>
  <c r="AK88" i="6" s="1"/>
  <c r="J88" i="6"/>
  <c r="AD88" i="6" s="1"/>
  <c r="AX88" i="6" s="1"/>
  <c r="N88" i="6"/>
  <c r="AH88" i="6" s="1"/>
  <c r="R88" i="6"/>
  <c r="AL88" i="6" s="1"/>
  <c r="K88" i="6"/>
  <c r="AE88" i="6" s="1"/>
  <c r="AY88" i="6" s="1"/>
  <c r="O88" i="6"/>
  <c r="AI88" i="6" s="1"/>
  <c r="L84" i="6"/>
  <c r="AF84" i="6" s="1"/>
  <c r="AZ84" i="6" s="1"/>
  <c r="P84" i="6"/>
  <c r="AJ84" i="6" s="1"/>
  <c r="I84" i="6"/>
  <c r="AC84" i="6" s="1"/>
  <c r="AW84" i="6" s="1"/>
  <c r="N84" i="6"/>
  <c r="AH84" i="6" s="1"/>
  <c r="J84" i="6"/>
  <c r="AD84" i="6" s="1"/>
  <c r="AX84" i="6" s="1"/>
  <c r="O84" i="6"/>
  <c r="AI84" i="6" s="1"/>
  <c r="K84" i="6"/>
  <c r="AE84" i="6" s="1"/>
  <c r="AY84" i="6" s="1"/>
  <c r="Q84" i="6"/>
  <c r="AK84" i="6" s="1"/>
  <c r="M84" i="6"/>
  <c r="AG84" i="6" s="1"/>
  <c r="BA84" i="6" s="1"/>
  <c r="R84" i="6"/>
  <c r="AL84" i="6" s="1"/>
  <c r="K80" i="6"/>
  <c r="AE80" i="6" s="1"/>
  <c r="AY80" i="6" s="1"/>
  <c r="O80" i="6"/>
  <c r="AI80" i="6" s="1"/>
  <c r="L80" i="6"/>
  <c r="AF80" i="6" s="1"/>
  <c r="AZ80" i="6" s="1"/>
  <c r="P80" i="6"/>
  <c r="AJ80" i="6" s="1"/>
  <c r="I80" i="6"/>
  <c r="AC80" i="6" s="1"/>
  <c r="AW80" i="6" s="1"/>
  <c r="M80" i="6"/>
  <c r="AG80" i="6" s="1"/>
  <c r="BA80" i="6" s="1"/>
  <c r="N80" i="6"/>
  <c r="AH80" i="6" s="1"/>
  <c r="Q80" i="6"/>
  <c r="AK80" i="6" s="1"/>
  <c r="J80" i="6"/>
  <c r="AD80" i="6" s="1"/>
  <c r="AX80" i="6" s="1"/>
  <c r="R80" i="6"/>
  <c r="AL80" i="6" s="1"/>
  <c r="K76" i="6"/>
  <c r="AE76" i="6" s="1"/>
  <c r="AY76" i="6" s="1"/>
  <c r="O76" i="6"/>
  <c r="AI76" i="6" s="1"/>
  <c r="L76" i="6"/>
  <c r="AF76" i="6" s="1"/>
  <c r="AZ76" i="6" s="1"/>
  <c r="P76" i="6"/>
  <c r="AJ76" i="6" s="1"/>
  <c r="I76" i="6"/>
  <c r="AC76" i="6" s="1"/>
  <c r="AW76" i="6" s="1"/>
  <c r="M76" i="6"/>
  <c r="AG76" i="6" s="1"/>
  <c r="BA76" i="6" s="1"/>
  <c r="Q76" i="6"/>
  <c r="AK76" i="6" s="1"/>
  <c r="J76" i="6"/>
  <c r="AD76" i="6" s="1"/>
  <c r="AX76" i="6" s="1"/>
  <c r="N76" i="6"/>
  <c r="AH76" i="6" s="1"/>
  <c r="R76" i="6"/>
  <c r="AL76" i="6" s="1"/>
  <c r="K72" i="6"/>
  <c r="AE72" i="6" s="1"/>
  <c r="AY72" i="6" s="1"/>
  <c r="O72" i="6"/>
  <c r="AI72" i="6" s="1"/>
  <c r="L72" i="6"/>
  <c r="AF72" i="6" s="1"/>
  <c r="AZ72" i="6" s="1"/>
  <c r="P72" i="6"/>
  <c r="AJ72" i="6" s="1"/>
  <c r="I72" i="6"/>
  <c r="AC72" i="6" s="1"/>
  <c r="AW72" i="6" s="1"/>
  <c r="M72" i="6"/>
  <c r="AG72" i="6" s="1"/>
  <c r="BA72" i="6" s="1"/>
  <c r="Q72" i="6"/>
  <c r="AK72" i="6" s="1"/>
  <c r="N72" i="6"/>
  <c r="AH72" i="6" s="1"/>
  <c r="R72" i="6"/>
  <c r="AL72" i="6" s="1"/>
  <c r="J72" i="6"/>
  <c r="AD72" i="6" s="1"/>
  <c r="AX72" i="6" s="1"/>
  <c r="K68" i="6"/>
  <c r="AE68" i="6" s="1"/>
  <c r="AY68" i="6" s="1"/>
  <c r="O68" i="6"/>
  <c r="AI68" i="6" s="1"/>
  <c r="L68" i="6"/>
  <c r="AF68" i="6" s="1"/>
  <c r="AZ68" i="6" s="1"/>
  <c r="P68" i="6"/>
  <c r="AJ68" i="6" s="1"/>
  <c r="I68" i="6"/>
  <c r="AC68" i="6" s="1"/>
  <c r="AW68" i="6" s="1"/>
  <c r="M68" i="6"/>
  <c r="AG68" i="6" s="1"/>
  <c r="BA68" i="6" s="1"/>
  <c r="Q68" i="6"/>
  <c r="AK68" i="6" s="1"/>
  <c r="J68" i="6"/>
  <c r="AD68" i="6" s="1"/>
  <c r="AX68" i="6" s="1"/>
  <c r="N68" i="6"/>
  <c r="AH68" i="6" s="1"/>
  <c r="R68" i="6"/>
  <c r="AL68" i="6" s="1"/>
  <c r="K64" i="6"/>
  <c r="AE64" i="6" s="1"/>
  <c r="AY64" i="6" s="1"/>
  <c r="O64" i="6"/>
  <c r="AI64" i="6" s="1"/>
  <c r="L64" i="6"/>
  <c r="AF64" i="6" s="1"/>
  <c r="AZ64" i="6" s="1"/>
  <c r="P64" i="6"/>
  <c r="AJ64" i="6" s="1"/>
  <c r="I64" i="6"/>
  <c r="AC64" i="6" s="1"/>
  <c r="AW64" i="6" s="1"/>
  <c r="M64" i="6"/>
  <c r="AG64" i="6" s="1"/>
  <c r="BA64" i="6" s="1"/>
  <c r="Q64" i="6"/>
  <c r="AK64" i="6" s="1"/>
  <c r="N64" i="6"/>
  <c r="AH64" i="6" s="1"/>
  <c r="R64" i="6"/>
  <c r="AL64" i="6" s="1"/>
  <c r="J64" i="6"/>
  <c r="AD64" i="6" s="1"/>
  <c r="AX64" i="6" s="1"/>
  <c r="I60" i="6"/>
  <c r="AC60" i="6" s="1"/>
  <c r="AW60" i="6" s="1"/>
  <c r="M60" i="6"/>
  <c r="AG60" i="6" s="1"/>
  <c r="BA60" i="6" s="1"/>
  <c r="Q60" i="6"/>
  <c r="AK60" i="6" s="1"/>
  <c r="N60" i="6"/>
  <c r="AH60" i="6" s="1"/>
  <c r="J60" i="6"/>
  <c r="AD60" i="6" s="1"/>
  <c r="AX60" i="6" s="1"/>
  <c r="O60" i="6"/>
  <c r="AI60" i="6" s="1"/>
  <c r="K60" i="6"/>
  <c r="AE60" i="6" s="1"/>
  <c r="AY60" i="6" s="1"/>
  <c r="P60" i="6"/>
  <c r="AJ60" i="6" s="1"/>
  <c r="R60" i="6"/>
  <c r="AL60" i="6" s="1"/>
  <c r="L60" i="6"/>
  <c r="AF60" i="6" s="1"/>
  <c r="AZ60" i="6" s="1"/>
  <c r="L56" i="6"/>
  <c r="AF56" i="6" s="1"/>
  <c r="AZ56" i="6" s="1"/>
  <c r="P56" i="6"/>
  <c r="AJ56" i="6" s="1"/>
  <c r="I56" i="6"/>
  <c r="AC56" i="6" s="1"/>
  <c r="AW56" i="6" s="1"/>
  <c r="M56" i="6"/>
  <c r="AG56" i="6" s="1"/>
  <c r="BA56" i="6" s="1"/>
  <c r="Q56" i="6"/>
  <c r="AK56" i="6" s="1"/>
  <c r="J56" i="6"/>
  <c r="AD56" i="6" s="1"/>
  <c r="AX56" i="6" s="1"/>
  <c r="R56" i="6"/>
  <c r="AL56" i="6" s="1"/>
  <c r="K56" i="6"/>
  <c r="AE56" i="6" s="1"/>
  <c r="AY56" i="6" s="1"/>
  <c r="N56" i="6"/>
  <c r="O56" i="6"/>
  <c r="AI56" i="6" s="1"/>
  <c r="K52" i="6"/>
  <c r="AE52" i="6" s="1"/>
  <c r="AY52" i="6" s="1"/>
  <c r="O52" i="6"/>
  <c r="AI52" i="6" s="1"/>
  <c r="L52" i="6"/>
  <c r="AF52" i="6" s="1"/>
  <c r="AZ52" i="6" s="1"/>
  <c r="P52" i="6"/>
  <c r="AJ52" i="6" s="1"/>
  <c r="I52" i="6"/>
  <c r="AC52" i="6" s="1"/>
  <c r="AW52" i="6" s="1"/>
  <c r="M52" i="6"/>
  <c r="AG52" i="6" s="1"/>
  <c r="BA52" i="6" s="1"/>
  <c r="Q52" i="6"/>
  <c r="AK52" i="6" s="1"/>
  <c r="R52" i="6"/>
  <c r="AL52" i="6" s="1"/>
  <c r="J52" i="6"/>
  <c r="AD52" i="6" s="1"/>
  <c r="AX52" i="6" s="1"/>
  <c r="N52" i="6"/>
  <c r="AH52" i="6" s="1"/>
  <c r="K48" i="6"/>
  <c r="AE48" i="6" s="1"/>
  <c r="AY48" i="6" s="1"/>
  <c r="O48" i="6"/>
  <c r="AI48" i="6" s="1"/>
  <c r="L48" i="6"/>
  <c r="AF48" i="6" s="1"/>
  <c r="AZ48" i="6" s="1"/>
  <c r="P48" i="6"/>
  <c r="AJ48" i="6" s="1"/>
  <c r="I48" i="6"/>
  <c r="M48" i="6"/>
  <c r="AG48" i="6" s="1"/>
  <c r="BA48" i="6" s="1"/>
  <c r="Q48" i="6"/>
  <c r="AK48" i="6" s="1"/>
  <c r="J48" i="6"/>
  <c r="AD48" i="6" s="1"/>
  <c r="AX48" i="6" s="1"/>
  <c r="N48" i="6"/>
  <c r="R48" i="6"/>
  <c r="AL48" i="6" s="1"/>
  <c r="K44" i="6"/>
  <c r="AE44" i="6" s="1"/>
  <c r="AY44" i="6" s="1"/>
  <c r="O44" i="6"/>
  <c r="AI44" i="6" s="1"/>
  <c r="L44" i="6"/>
  <c r="AF44" i="6" s="1"/>
  <c r="AZ44" i="6" s="1"/>
  <c r="P44" i="6"/>
  <c r="AJ44" i="6" s="1"/>
  <c r="I44" i="6"/>
  <c r="AC44" i="6" s="1"/>
  <c r="AW44" i="6" s="1"/>
  <c r="M44" i="6"/>
  <c r="AG44" i="6" s="1"/>
  <c r="BA44" i="6" s="1"/>
  <c r="Q44" i="6"/>
  <c r="AK44" i="6" s="1"/>
  <c r="R44" i="6"/>
  <c r="AL44" i="6" s="1"/>
  <c r="J44" i="6"/>
  <c r="AD44" i="6" s="1"/>
  <c r="AX44" i="6" s="1"/>
  <c r="N44" i="6"/>
  <c r="AH44" i="6" s="1"/>
  <c r="K40" i="6"/>
  <c r="AE40" i="6" s="1"/>
  <c r="AY40" i="6" s="1"/>
  <c r="O40" i="6"/>
  <c r="AI40" i="6" s="1"/>
  <c r="M40" i="6"/>
  <c r="AG40" i="6" s="1"/>
  <c r="BA40" i="6" s="1"/>
  <c r="R40" i="6"/>
  <c r="AL40" i="6" s="1"/>
  <c r="I40" i="6"/>
  <c r="AC40" i="6" s="1"/>
  <c r="AW40" i="6" s="1"/>
  <c r="N40" i="6"/>
  <c r="AH40" i="6" s="1"/>
  <c r="J40" i="6"/>
  <c r="AD40" i="6" s="1"/>
  <c r="AX40" i="6" s="1"/>
  <c r="P40" i="6"/>
  <c r="AJ40" i="6" s="1"/>
  <c r="L40" i="6"/>
  <c r="AF40" i="6" s="1"/>
  <c r="AZ40" i="6" s="1"/>
  <c r="Q40" i="6"/>
  <c r="AK40" i="6" s="1"/>
  <c r="K36" i="6"/>
  <c r="AE36" i="6" s="1"/>
  <c r="AY36" i="6" s="1"/>
  <c r="O36" i="6"/>
  <c r="AI36" i="6" s="1"/>
  <c r="J36" i="6"/>
  <c r="AD36" i="6" s="1"/>
  <c r="AX36" i="6" s="1"/>
  <c r="P36" i="6"/>
  <c r="AJ36" i="6" s="1"/>
  <c r="L36" i="6"/>
  <c r="AF36" i="6" s="1"/>
  <c r="AZ36" i="6" s="1"/>
  <c r="Q36" i="6"/>
  <c r="AK36" i="6" s="1"/>
  <c r="M36" i="6"/>
  <c r="AG36" i="6" s="1"/>
  <c r="BA36" i="6" s="1"/>
  <c r="R36" i="6"/>
  <c r="AL36" i="6" s="1"/>
  <c r="I36" i="6"/>
  <c r="AC36" i="6" s="1"/>
  <c r="AW36" i="6" s="1"/>
  <c r="N36" i="6"/>
  <c r="AH36" i="6" s="1"/>
  <c r="K32" i="6"/>
  <c r="AE32" i="6" s="1"/>
  <c r="AY32" i="6" s="1"/>
  <c r="O32" i="6"/>
  <c r="AI32" i="6" s="1"/>
  <c r="M32" i="6"/>
  <c r="AG32" i="6" s="1"/>
  <c r="BA32" i="6" s="1"/>
  <c r="R32" i="6"/>
  <c r="AL32" i="6" s="1"/>
  <c r="I32" i="6"/>
  <c r="N32" i="6"/>
  <c r="AH32" i="6" s="1"/>
  <c r="J32" i="6"/>
  <c r="AD32" i="6" s="1"/>
  <c r="AX32" i="6" s="1"/>
  <c r="P32" i="6"/>
  <c r="AJ32" i="6" s="1"/>
  <c r="Q32" i="6"/>
  <c r="AK32" i="6" s="1"/>
  <c r="L32" i="6"/>
  <c r="AF32" i="6" s="1"/>
  <c r="AZ32" i="6" s="1"/>
  <c r="K28" i="6"/>
  <c r="AE28" i="6" s="1"/>
  <c r="AY28" i="6" s="1"/>
  <c r="O28" i="6"/>
  <c r="AI28" i="6" s="1"/>
  <c r="I28" i="6"/>
  <c r="AC28" i="6" s="1"/>
  <c r="AW28" i="6" s="1"/>
  <c r="M28" i="6"/>
  <c r="AG28" i="6" s="1"/>
  <c r="BA28" i="6" s="1"/>
  <c r="Q28" i="6"/>
  <c r="AK28" i="6" s="1"/>
  <c r="J28" i="6"/>
  <c r="AD28" i="6" s="1"/>
  <c r="AX28" i="6" s="1"/>
  <c r="N28" i="6"/>
  <c r="R28" i="6"/>
  <c r="AL28" i="6" s="1"/>
  <c r="L28" i="6"/>
  <c r="AF28" i="6" s="1"/>
  <c r="AZ28" i="6" s="1"/>
  <c r="P28" i="6"/>
  <c r="AJ28" i="6" s="1"/>
  <c r="K24" i="6"/>
  <c r="AE24" i="6" s="1"/>
  <c r="AY24" i="6" s="1"/>
  <c r="O24" i="6"/>
  <c r="AI24" i="6" s="1"/>
  <c r="I24" i="6"/>
  <c r="AC24" i="6" s="1"/>
  <c r="AW24" i="6" s="1"/>
  <c r="M24" i="6"/>
  <c r="AG24" i="6" s="1"/>
  <c r="BA24" i="6" s="1"/>
  <c r="Q24" i="6"/>
  <c r="AK24" i="6" s="1"/>
  <c r="J24" i="6"/>
  <c r="AD24" i="6" s="1"/>
  <c r="AX24" i="6" s="1"/>
  <c r="N24" i="6"/>
  <c r="AH24" i="6" s="1"/>
  <c r="R24" i="6"/>
  <c r="AL24" i="6" s="1"/>
  <c r="L24" i="6"/>
  <c r="AF24" i="6" s="1"/>
  <c r="AZ24" i="6" s="1"/>
  <c r="P24" i="6"/>
  <c r="AJ24" i="6" s="1"/>
  <c r="K20" i="6"/>
  <c r="AE20" i="6" s="1"/>
  <c r="AY20" i="6" s="1"/>
  <c r="O20" i="6"/>
  <c r="AI20" i="6" s="1"/>
  <c r="I20" i="6"/>
  <c r="AC20" i="6" s="1"/>
  <c r="AW20" i="6" s="1"/>
  <c r="M20" i="6"/>
  <c r="AG20" i="6" s="1"/>
  <c r="BA20" i="6" s="1"/>
  <c r="Q20" i="6"/>
  <c r="AK20" i="6" s="1"/>
  <c r="J20" i="6"/>
  <c r="AD20" i="6" s="1"/>
  <c r="AX20" i="6" s="1"/>
  <c r="N20" i="6"/>
  <c r="R20" i="6"/>
  <c r="AL20" i="6" s="1"/>
  <c r="L20" i="6"/>
  <c r="AF20" i="6" s="1"/>
  <c r="AZ20" i="6" s="1"/>
  <c r="P20" i="6"/>
  <c r="AJ20" i="6" s="1"/>
  <c r="K16" i="6"/>
  <c r="AE16" i="6" s="1"/>
  <c r="AY16" i="6" s="1"/>
  <c r="O16" i="6"/>
  <c r="AI16" i="6" s="1"/>
  <c r="I16" i="6"/>
  <c r="AC16" i="6" s="1"/>
  <c r="AW16" i="6" s="1"/>
  <c r="M16" i="6"/>
  <c r="AG16" i="6" s="1"/>
  <c r="BA16" i="6" s="1"/>
  <c r="Q16" i="6"/>
  <c r="AK16" i="6" s="1"/>
  <c r="J16" i="6"/>
  <c r="AD16" i="6" s="1"/>
  <c r="AX16" i="6" s="1"/>
  <c r="N16" i="6"/>
  <c r="AH16" i="6" s="1"/>
  <c r="R16" i="6"/>
  <c r="AL16" i="6" s="1"/>
  <c r="L16" i="6"/>
  <c r="AF16" i="6" s="1"/>
  <c r="AZ16" i="6" s="1"/>
  <c r="P16" i="6"/>
  <c r="AJ16" i="6" s="1"/>
  <c r="K12" i="6"/>
  <c r="AE12" i="6" s="1"/>
  <c r="AY12" i="6" s="1"/>
  <c r="O12" i="6"/>
  <c r="AI12" i="6" s="1"/>
  <c r="I12" i="6"/>
  <c r="AC12" i="6" s="1"/>
  <c r="AW12" i="6" s="1"/>
  <c r="M12" i="6"/>
  <c r="AG12" i="6" s="1"/>
  <c r="BA12" i="6" s="1"/>
  <c r="Q12" i="6"/>
  <c r="AK12" i="6" s="1"/>
  <c r="J12" i="6"/>
  <c r="AD12" i="6" s="1"/>
  <c r="AX12" i="6" s="1"/>
  <c r="N12" i="6"/>
  <c r="R12" i="6"/>
  <c r="AL12" i="6" s="1"/>
  <c r="L12" i="6"/>
  <c r="AF12" i="6" s="1"/>
  <c r="AZ12" i="6" s="1"/>
  <c r="P12" i="6"/>
  <c r="AJ12" i="6" s="1"/>
  <c r="L361" i="6"/>
  <c r="AF361" i="6" s="1"/>
  <c r="AZ361" i="6" s="1"/>
  <c r="P361" i="6"/>
  <c r="AJ361" i="6" s="1"/>
  <c r="I361" i="6"/>
  <c r="AC361" i="6" s="1"/>
  <c r="AW361" i="6" s="1"/>
  <c r="M361" i="6"/>
  <c r="AG361" i="6" s="1"/>
  <c r="BA361" i="6" s="1"/>
  <c r="Q361" i="6"/>
  <c r="AK361" i="6" s="1"/>
  <c r="J361" i="6"/>
  <c r="AD361" i="6" s="1"/>
  <c r="AX361" i="6" s="1"/>
  <c r="N361" i="6"/>
  <c r="AH361" i="6" s="1"/>
  <c r="R361" i="6"/>
  <c r="AL361" i="6" s="1"/>
  <c r="O361" i="6"/>
  <c r="AI361" i="6" s="1"/>
  <c r="K361" i="6"/>
  <c r="AE361" i="6" s="1"/>
  <c r="AY361" i="6" s="1"/>
  <c r="L357" i="6"/>
  <c r="AF357" i="6" s="1"/>
  <c r="AZ357" i="6" s="1"/>
  <c r="P357" i="6"/>
  <c r="AJ357" i="6" s="1"/>
  <c r="I357" i="6"/>
  <c r="AC357" i="6" s="1"/>
  <c r="AW357" i="6" s="1"/>
  <c r="M357" i="6"/>
  <c r="AG357" i="6" s="1"/>
  <c r="BA357" i="6" s="1"/>
  <c r="Q357" i="6"/>
  <c r="AK357" i="6" s="1"/>
  <c r="J357" i="6"/>
  <c r="AD357" i="6" s="1"/>
  <c r="AX357" i="6" s="1"/>
  <c r="N357" i="6"/>
  <c r="AH357" i="6" s="1"/>
  <c r="R357" i="6"/>
  <c r="AL357" i="6" s="1"/>
  <c r="K357" i="6"/>
  <c r="AE357" i="6" s="1"/>
  <c r="AY357" i="6" s="1"/>
  <c r="O357" i="6"/>
  <c r="AI357" i="6" s="1"/>
  <c r="L353" i="6"/>
  <c r="AF353" i="6" s="1"/>
  <c r="AZ353" i="6" s="1"/>
  <c r="P353" i="6"/>
  <c r="AJ353" i="6" s="1"/>
  <c r="I353" i="6"/>
  <c r="AC353" i="6" s="1"/>
  <c r="AW353" i="6" s="1"/>
  <c r="M353" i="6"/>
  <c r="AG353" i="6" s="1"/>
  <c r="BA353" i="6" s="1"/>
  <c r="Q353" i="6"/>
  <c r="AK353" i="6" s="1"/>
  <c r="J353" i="6"/>
  <c r="AD353" i="6" s="1"/>
  <c r="AX353" i="6" s="1"/>
  <c r="N353" i="6"/>
  <c r="AH353" i="6" s="1"/>
  <c r="R353" i="6"/>
  <c r="AL353" i="6" s="1"/>
  <c r="O353" i="6"/>
  <c r="AI353" i="6" s="1"/>
  <c r="K353" i="6"/>
  <c r="AE353" i="6" s="1"/>
  <c r="AY353" i="6" s="1"/>
  <c r="L349" i="6"/>
  <c r="AF349" i="6" s="1"/>
  <c r="AZ349" i="6" s="1"/>
  <c r="P349" i="6"/>
  <c r="AJ349" i="6" s="1"/>
  <c r="I349" i="6"/>
  <c r="AC349" i="6" s="1"/>
  <c r="AW349" i="6" s="1"/>
  <c r="M349" i="6"/>
  <c r="AG349" i="6" s="1"/>
  <c r="BA349" i="6" s="1"/>
  <c r="Q349" i="6"/>
  <c r="AK349" i="6" s="1"/>
  <c r="J349" i="6"/>
  <c r="AD349" i="6" s="1"/>
  <c r="AX349" i="6" s="1"/>
  <c r="N349" i="6"/>
  <c r="AH349" i="6" s="1"/>
  <c r="R349" i="6"/>
  <c r="AL349" i="6" s="1"/>
  <c r="K349" i="6"/>
  <c r="AE349" i="6" s="1"/>
  <c r="AY349" i="6" s="1"/>
  <c r="O349" i="6"/>
  <c r="AI349" i="6" s="1"/>
  <c r="L345" i="6"/>
  <c r="AF345" i="6" s="1"/>
  <c r="AZ345" i="6" s="1"/>
  <c r="P345" i="6"/>
  <c r="AJ345" i="6" s="1"/>
  <c r="I345" i="6"/>
  <c r="AC345" i="6" s="1"/>
  <c r="AW345" i="6" s="1"/>
  <c r="M345" i="6"/>
  <c r="AG345" i="6" s="1"/>
  <c r="BA345" i="6" s="1"/>
  <c r="Q345" i="6"/>
  <c r="AK345" i="6" s="1"/>
  <c r="J345" i="6"/>
  <c r="AD345" i="6" s="1"/>
  <c r="AX345" i="6" s="1"/>
  <c r="N345" i="6"/>
  <c r="AH345" i="6" s="1"/>
  <c r="R345" i="6"/>
  <c r="AL345" i="6" s="1"/>
  <c r="O345" i="6"/>
  <c r="AI345" i="6" s="1"/>
  <c r="K345" i="6"/>
  <c r="AE345" i="6" s="1"/>
  <c r="AY345" i="6" s="1"/>
  <c r="L341" i="6"/>
  <c r="AF341" i="6" s="1"/>
  <c r="AZ341" i="6" s="1"/>
  <c r="P341" i="6"/>
  <c r="AJ341" i="6" s="1"/>
  <c r="I341" i="6"/>
  <c r="AC341" i="6" s="1"/>
  <c r="AW341" i="6" s="1"/>
  <c r="M341" i="6"/>
  <c r="AG341" i="6" s="1"/>
  <c r="BA341" i="6" s="1"/>
  <c r="Q341" i="6"/>
  <c r="AK341" i="6" s="1"/>
  <c r="J341" i="6"/>
  <c r="AD341" i="6" s="1"/>
  <c r="AX341" i="6" s="1"/>
  <c r="N341" i="6"/>
  <c r="AH341" i="6" s="1"/>
  <c r="R341" i="6"/>
  <c r="AL341" i="6" s="1"/>
  <c r="K341" i="6"/>
  <c r="AE341" i="6" s="1"/>
  <c r="AY341" i="6" s="1"/>
  <c r="O341" i="6"/>
  <c r="AI341" i="6" s="1"/>
  <c r="L337" i="6"/>
  <c r="AF337" i="6" s="1"/>
  <c r="AZ337" i="6" s="1"/>
  <c r="P337" i="6"/>
  <c r="AJ337" i="6" s="1"/>
  <c r="I337" i="6"/>
  <c r="AC337" i="6" s="1"/>
  <c r="AW337" i="6" s="1"/>
  <c r="M337" i="6"/>
  <c r="AG337" i="6" s="1"/>
  <c r="BA337" i="6" s="1"/>
  <c r="Q337" i="6"/>
  <c r="AK337" i="6" s="1"/>
  <c r="J337" i="6"/>
  <c r="AD337" i="6" s="1"/>
  <c r="AX337" i="6" s="1"/>
  <c r="N337" i="6"/>
  <c r="AH337" i="6" s="1"/>
  <c r="R337" i="6"/>
  <c r="AL337" i="6" s="1"/>
  <c r="O337" i="6"/>
  <c r="AI337" i="6" s="1"/>
  <c r="K337" i="6"/>
  <c r="AE337" i="6" s="1"/>
  <c r="AY337" i="6" s="1"/>
  <c r="L333" i="6"/>
  <c r="AF333" i="6" s="1"/>
  <c r="AZ333" i="6" s="1"/>
  <c r="P333" i="6"/>
  <c r="AJ333" i="6" s="1"/>
  <c r="I333" i="6"/>
  <c r="AC333" i="6" s="1"/>
  <c r="AW333" i="6" s="1"/>
  <c r="M333" i="6"/>
  <c r="AG333" i="6" s="1"/>
  <c r="BA333" i="6" s="1"/>
  <c r="Q333" i="6"/>
  <c r="AK333" i="6" s="1"/>
  <c r="J333" i="6"/>
  <c r="AD333" i="6" s="1"/>
  <c r="AX333" i="6" s="1"/>
  <c r="N333" i="6"/>
  <c r="AH333" i="6" s="1"/>
  <c r="R333" i="6"/>
  <c r="AL333" i="6" s="1"/>
  <c r="K333" i="6"/>
  <c r="AE333" i="6" s="1"/>
  <c r="AY333" i="6" s="1"/>
  <c r="O333" i="6"/>
  <c r="AI333" i="6" s="1"/>
  <c r="L329" i="6"/>
  <c r="AF329" i="6" s="1"/>
  <c r="AZ329" i="6" s="1"/>
  <c r="P329" i="6"/>
  <c r="AJ329" i="6" s="1"/>
  <c r="I329" i="6"/>
  <c r="AC329" i="6" s="1"/>
  <c r="AW329" i="6" s="1"/>
  <c r="M329" i="6"/>
  <c r="AG329" i="6" s="1"/>
  <c r="BA329" i="6" s="1"/>
  <c r="Q329" i="6"/>
  <c r="AK329" i="6" s="1"/>
  <c r="J329" i="6"/>
  <c r="AD329" i="6" s="1"/>
  <c r="AX329" i="6" s="1"/>
  <c r="N329" i="6"/>
  <c r="AH329" i="6" s="1"/>
  <c r="R329" i="6"/>
  <c r="AL329" i="6" s="1"/>
  <c r="O329" i="6"/>
  <c r="AI329" i="6" s="1"/>
  <c r="K329" i="6"/>
  <c r="AE329" i="6" s="1"/>
  <c r="AY329" i="6" s="1"/>
  <c r="L325" i="6"/>
  <c r="AF325" i="6" s="1"/>
  <c r="AZ325" i="6" s="1"/>
  <c r="P325" i="6"/>
  <c r="AJ325" i="6" s="1"/>
  <c r="I325" i="6"/>
  <c r="AC325" i="6" s="1"/>
  <c r="AW325" i="6" s="1"/>
  <c r="M325" i="6"/>
  <c r="AG325" i="6" s="1"/>
  <c r="BA325" i="6" s="1"/>
  <c r="Q325" i="6"/>
  <c r="AK325" i="6" s="1"/>
  <c r="J325" i="6"/>
  <c r="AD325" i="6" s="1"/>
  <c r="AX325" i="6" s="1"/>
  <c r="N325" i="6"/>
  <c r="AH325" i="6" s="1"/>
  <c r="R325" i="6"/>
  <c r="AL325" i="6" s="1"/>
  <c r="K325" i="6"/>
  <c r="AE325" i="6" s="1"/>
  <c r="AY325" i="6" s="1"/>
  <c r="O325" i="6"/>
  <c r="AI325" i="6" s="1"/>
  <c r="L321" i="6"/>
  <c r="AF321" i="6" s="1"/>
  <c r="AZ321" i="6" s="1"/>
  <c r="P321" i="6"/>
  <c r="AJ321" i="6" s="1"/>
  <c r="I321" i="6"/>
  <c r="AC321" i="6" s="1"/>
  <c r="AW321" i="6" s="1"/>
  <c r="M321" i="6"/>
  <c r="AG321" i="6" s="1"/>
  <c r="BA321" i="6" s="1"/>
  <c r="Q321" i="6"/>
  <c r="AK321" i="6" s="1"/>
  <c r="J321" i="6"/>
  <c r="AD321" i="6" s="1"/>
  <c r="AX321" i="6" s="1"/>
  <c r="N321" i="6"/>
  <c r="AH321" i="6" s="1"/>
  <c r="R321" i="6"/>
  <c r="AL321" i="6" s="1"/>
  <c r="O321" i="6"/>
  <c r="AI321" i="6" s="1"/>
  <c r="K321" i="6"/>
  <c r="AE321" i="6" s="1"/>
  <c r="AY321" i="6" s="1"/>
  <c r="L317" i="6"/>
  <c r="AF317" i="6" s="1"/>
  <c r="AZ317" i="6" s="1"/>
  <c r="P317" i="6"/>
  <c r="AJ317" i="6" s="1"/>
  <c r="I317" i="6"/>
  <c r="AC317" i="6" s="1"/>
  <c r="AW317" i="6" s="1"/>
  <c r="M317" i="6"/>
  <c r="AG317" i="6" s="1"/>
  <c r="BA317" i="6" s="1"/>
  <c r="Q317" i="6"/>
  <c r="AK317" i="6" s="1"/>
  <c r="J317" i="6"/>
  <c r="AD317" i="6" s="1"/>
  <c r="AX317" i="6" s="1"/>
  <c r="N317" i="6"/>
  <c r="R317" i="6"/>
  <c r="AL317" i="6" s="1"/>
  <c r="K317" i="6"/>
  <c r="AE317" i="6" s="1"/>
  <c r="AY317" i="6" s="1"/>
  <c r="O317" i="6"/>
  <c r="AI317" i="6" s="1"/>
  <c r="L313" i="6"/>
  <c r="AF313" i="6" s="1"/>
  <c r="AZ313" i="6" s="1"/>
  <c r="P313" i="6"/>
  <c r="AJ313" i="6" s="1"/>
  <c r="I313" i="6"/>
  <c r="AC313" i="6" s="1"/>
  <c r="AW313" i="6" s="1"/>
  <c r="M313" i="6"/>
  <c r="AG313" i="6" s="1"/>
  <c r="BA313" i="6" s="1"/>
  <c r="Q313" i="6"/>
  <c r="AK313" i="6" s="1"/>
  <c r="J313" i="6"/>
  <c r="AD313" i="6" s="1"/>
  <c r="AX313" i="6" s="1"/>
  <c r="N313" i="6"/>
  <c r="AH313" i="6" s="1"/>
  <c r="R313" i="6"/>
  <c r="AL313" i="6" s="1"/>
  <c r="K313" i="6"/>
  <c r="AE313" i="6" s="1"/>
  <c r="AY313" i="6" s="1"/>
  <c r="O313" i="6"/>
  <c r="AI313" i="6" s="1"/>
  <c r="L309" i="6"/>
  <c r="AF309" i="6" s="1"/>
  <c r="AZ309" i="6" s="1"/>
  <c r="P309" i="6"/>
  <c r="AJ309" i="6" s="1"/>
  <c r="I309" i="6"/>
  <c r="AC309" i="6" s="1"/>
  <c r="AW309" i="6" s="1"/>
  <c r="M309" i="6"/>
  <c r="AG309" i="6" s="1"/>
  <c r="BA309" i="6" s="1"/>
  <c r="Q309" i="6"/>
  <c r="AK309" i="6" s="1"/>
  <c r="J309" i="6"/>
  <c r="AD309" i="6" s="1"/>
  <c r="AX309" i="6" s="1"/>
  <c r="N309" i="6"/>
  <c r="R309" i="6"/>
  <c r="AL309" i="6" s="1"/>
  <c r="O309" i="6"/>
  <c r="AI309" i="6" s="1"/>
  <c r="K309" i="6"/>
  <c r="AE309" i="6" s="1"/>
  <c r="AY309" i="6" s="1"/>
  <c r="L305" i="6"/>
  <c r="AF305" i="6" s="1"/>
  <c r="AZ305" i="6" s="1"/>
  <c r="P305" i="6"/>
  <c r="AJ305" i="6" s="1"/>
  <c r="I305" i="6"/>
  <c r="AC305" i="6" s="1"/>
  <c r="AW305" i="6" s="1"/>
  <c r="M305" i="6"/>
  <c r="AG305" i="6" s="1"/>
  <c r="BA305" i="6" s="1"/>
  <c r="Q305" i="6"/>
  <c r="AK305" i="6" s="1"/>
  <c r="J305" i="6"/>
  <c r="AD305" i="6" s="1"/>
  <c r="AX305" i="6" s="1"/>
  <c r="N305" i="6"/>
  <c r="AH305" i="6" s="1"/>
  <c r="R305" i="6"/>
  <c r="AL305" i="6" s="1"/>
  <c r="K305" i="6"/>
  <c r="AE305" i="6" s="1"/>
  <c r="AY305" i="6" s="1"/>
  <c r="O305" i="6"/>
  <c r="AI305" i="6" s="1"/>
  <c r="L301" i="6"/>
  <c r="AF301" i="6" s="1"/>
  <c r="AZ301" i="6" s="1"/>
  <c r="P301" i="6"/>
  <c r="AJ301" i="6" s="1"/>
  <c r="I301" i="6"/>
  <c r="AC301" i="6" s="1"/>
  <c r="AW301" i="6" s="1"/>
  <c r="M301" i="6"/>
  <c r="AG301" i="6" s="1"/>
  <c r="BA301" i="6" s="1"/>
  <c r="Q301" i="6"/>
  <c r="AK301" i="6" s="1"/>
  <c r="J301" i="6"/>
  <c r="AD301" i="6" s="1"/>
  <c r="AX301" i="6" s="1"/>
  <c r="N301" i="6"/>
  <c r="R301" i="6"/>
  <c r="AL301" i="6" s="1"/>
  <c r="O301" i="6"/>
  <c r="AI301" i="6" s="1"/>
  <c r="K301" i="6"/>
  <c r="AE301" i="6" s="1"/>
  <c r="AY301" i="6" s="1"/>
  <c r="L297" i="6"/>
  <c r="AF297" i="6" s="1"/>
  <c r="AZ297" i="6" s="1"/>
  <c r="P297" i="6"/>
  <c r="AJ297" i="6" s="1"/>
  <c r="I297" i="6"/>
  <c r="AC297" i="6" s="1"/>
  <c r="AW297" i="6" s="1"/>
  <c r="M297" i="6"/>
  <c r="AG297" i="6" s="1"/>
  <c r="BA297" i="6" s="1"/>
  <c r="Q297" i="6"/>
  <c r="AK297" i="6" s="1"/>
  <c r="J297" i="6"/>
  <c r="AD297" i="6" s="1"/>
  <c r="AX297" i="6" s="1"/>
  <c r="N297" i="6"/>
  <c r="AH297" i="6" s="1"/>
  <c r="R297" i="6"/>
  <c r="AL297" i="6" s="1"/>
  <c r="K297" i="6"/>
  <c r="AE297" i="6" s="1"/>
  <c r="AY297" i="6" s="1"/>
  <c r="O297" i="6"/>
  <c r="AI297" i="6" s="1"/>
  <c r="L293" i="6"/>
  <c r="AF293" i="6" s="1"/>
  <c r="AZ293" i="6" s="1"/>
  <c r="P293" i="6"/>
  <c r="AJ293" i="6" s="1"/>
  <c r="I293" i="6"/>
  <c r="AC293" i="6" s="1"/>
  <c r="AW293" i="6" s="1"/>
  <c r="M293" i="6"/>
  <c r="AG293" i="6" s="1"/>
  <c r="BA293" i="6" s="1"/>
  <c r="Q293" i="6"/>
  <c r="AK293" i="6" s="1"/>
  <c r="J293" i="6"/>
  <c r="AD293" i="6" s="1"/>
  <c r="AX293" i="6" s="1"/>
  <c r="N293" i="6"/>
  <c r="R293" i="6"/>
  <c r="AL293" i="6" s="1"/>
  <c r="O293" i="6"/>
  <c r="AI293" i="6" s="1"/>
  <c r="K293" i="6"/>
  <c r="AE293" i="6" s="1"/>
  <c r="AY293" i="6" s="1"/>
  <c r="L289" i="6"/>
  <c r="AF289" i="6" s="1"/>
  <c r="AZ289" i="6" s="1"/>
  <c r="P289" i="6"/>
  <c r="AJ289" i="6" s="1"/>
  <c r="I289" i="6"/>
  <c r="AC289" i="6" s="1"/>
  <c r="AW289" i="6" s="1"/>
  <c r="M289" i="6"/>
  <c r="AG289" i="6" s="1"/>
  <c r="BA289" i="6" s="1"/>
  <c r="Q289" i="6"/>
  <c r="AK289" i="6" s="1"/>
  <c r="J289" i="6"/>
  <c r="AD289" i="6" s="1"/>
  <c r="AX289" i="6" s="1"/>
  <c r="N289" i="6"/>
  <c r="AH289" i="6" s="1"/>
  <c r="R289" i="6"/>
  <c r="AL289" i="6" s="1"/>
  <c r="K289" i="6"/>
  <c r="AE289" i="6" s="1"/>
  <c r="AY289" i="6" s="1"/>
  <c r="O289" i="6"/>
  <c r="AI289" i="6" s="1"/>
  <c r="L285" i="6"/>
  <c r="AF285" i="6" s="1"/>
  <c r="AZ285" i="6" s="1"/>
  <c r="P285" i="6"/>
  <c r="AJ285" i="6" s="1"/>
  <c r="I285" i="6"/>
  <c r="AC285" i="6" s="1"/>
  <c r="AW285" i="6" s="1"/>
  <c r="M285" i="6"/>
  <c r="AG285" i="6" s="1"/>
  <c r="BA285" i="6" s="1"/>
  <c r="Q285" i="6"/>
  <c r="AK285" i="6" s="1"/>
  <c r="J285" i="6"/>
  <c r="AD285" i="6" s="1"/>
  <c r="AX285" i="6" s="1"/>
  <c r="N285" i="6"/>
  <c r="R285" i="6"/>
  <c r="AL285" i="6" s="1"/>
  <c r="O285" i="6"/>
  <c r="AI285" i="6" s="1"/>
  <c r="K285" i="6"/>
  <c r="AE285" i="6" s="1"/>
  <c r="AY285" i="6" s="1"/>
  <c r="L281" i="6"/>
  <c r="AF281" i="6" s="1"/>
  <c r="AZ281" i="6" s="1"/>
  <c r="P281" i="6"/>
  <c r="AJ281" i="6" s="1"/>
  <c r="I281" i="6"/>
  <c r="AC281" i="6" s="1"/>
  <c r="AW281" i="6" s="1"/>
  <c r="M281" i="6"/>
  <c r="AG281" i="6" s="1"/>
  <c r="BA281" i="6" s="1"/>
  <c r="Q281" i="6"/>
  <c r="AK281" i="6" s="1"/>
  <c r="J281" i="6"/>
  <c r="AD281" i="6" s="1"/>
  <c r="AX281" i="6" s="1"/>
  <c r="N281" i="6"/>
  <c r="AH281" i="6" s="1"/>
  <c r="R281" i="6"/>
  <c r="AL281" i="6" s="1"/>
  <c r="K281" i="6"/>
  <c r="AE281" i="6" s="1"/>
  <c r="AY281" i="6" s="1"/>
  <c r="O281" i="6"/>
  <c r="AI281" i="6" s="1"/>
  <c r="L277" i="6"/>
  <c r="AF277" i="6" s="1"/>
  <c r="AZ277" i="6" s="1"/>
  <c r="P277" i="6"/>
  <c r="AJ277" i="6" s="1"/>
  <c r="I277" i="6"/>
  <c r="AC277" i="6" s="1"/>
  <c r="AW277" i="6" s="1"/>
  <c r="M277" i="6"/>
  <c r="AG277" i="6" s="1"/>
  <c r="BA277" i="6" s="1"/>
  <c r="Q277" i="6"/>
  <c r="AK277" i="6" s="1"/>
  <c r="J277" i="6"/>
  <c r="AD277" i="6" s="1"/>
  <c r="AX277" i="6" s="1"/>
  <c r="N277" i="6"/>
  <c r="R277" i="6"/>
  <c r="AL277" i="6" s="1"/>
  <c r="O277" i="6"/>
  <c r="AI277" i="6" s="1"/>
  <c r="K277" i="6"/>
  <c r="AE277" i="6" s="1"/>
  <c r="AY277" i="6" s="1"/>
  <c r="L273" i="6"/>
  <c r="AF273" i="6" s="1"/>
  <c r="AZ273" i="6" s="1"/>
  <c r="P273" i="6"/>
  <c r="AJ273" i="6" s="1"/>
  <c r="I273" i="6"/>
  <c r="AC273" i="6" s="1"/>
  <c r="AW273" i="6" s="1"/>
  <c r="M273" i="6"/>
  <c r="AG273" i="6" s="1"/>
  <c r="BA273" i="6" s="1"/>
  <c r="Q273" i="6"/>
  <c r="AK273" i="6" s="1"/>
  <c r="J273" i="6"/>
  <c r="AD273" i="6" s="1"/>
  <c r="AX273" i="6" s="1"/>
  <c r="N273" i="6"/>
  <c r="AH273" i="6" s="1"/>
  <c r="R273" i="6"/>
  <c r="AL273" i="6" s="1"/>
  <c r="K273" i="6"/>
  <c r="AE273" i="6" s="1"/>
  <c r="AY273" i="6" s="1"/>
  <c r="O273" i="6"/>
  <c r="AI273" i="6" s="1"/>
  <c r="L269" i="6"/>
  <c r="AF269" i="6" s="1"/>
  <c r="AZ269" i="6" s="1"/>
  <c r="P269" i="6"/>
  <c r="AJ269" i="6" s="1"/>
  <c r="I269" i="6"/>
  <c r="AC269" i="6" s="1"/>
  <c r="AW269" i="6" s="1"/>
  <c r="M269" i="6"/>
  <c r="AG269" i="6" s="1"/>
  <c r="BA269" i="6" s="1"/>
  <c r="Q269" i="6"/>
  <c r="AK269" i="6" s="1"/>
  <c r="J269" i="6"/>
  <c r="AD269" i="6" s="1"/>
  <c r="AX269" i="6" s="1"/>
  <c r="N269" i="6"/>
  <c r="AH269" i="6" s="1"/>
  <c r="R269" i="6"/>
  <c r="AL269" i="6" s="1"/>
  <c r="O269" i="6"/>
  <c r="AI269" i="6" s="1"/>
  <c r="K269" i="6"/>
  <c r="AE269" i="6" s="1"/>
  <c r="AY269" i="6" s="1"/>
  <c r="L265" i="6"/>
  <c r="AF265" i="6" s="1"/>
  <c r="AZ265" i="6" s="1"/>
  <c r="P265" i="6"/>
  <c r="AJ265" i="6" s="1"/>
  <c r="I265" i="6"/>
  <c r="AC265" i="6" s="1"/>
  <c r="AW265" i="6" s="1"/>
  <c r="M265" i="6"/>
  <c r="AG265" i="6" s="1"/>
  <c r="BA265" i="6" s="1"/>
  <c r="Q265" i="6"/>
  <c r="AK265" i="6" s="1"/>
  <c r="J265" i="6"/>
  <c r="AD265" i="6" s="1"/>
  <c r="AX265" i="6" s="1"/>
  <c r="N265" i="6"/>
  <c r="AH265" i="6" s="1"/>
  <c r="R265" i="6"/>
  <c r="AL265" i="6" s="1"/>
  <c r="K265" i="6"/>
  <c r="AE265" i="6" s="1"/>
  <c r="AY265" i="6" s="1"/>
  <c r="O265" i="6"/>
  <c r="AI265" i="6" s="1"/>
  <c r="L261" i="6"/>
  <c r="AF261" i="6" s="1"/>
  <c r="AZ261" i="6" s="1"/>
  <c r="P261" i="6"/>
  <c r="AJ261" i="6" s="1"/>
  <c r="I261" i="6"/>
  <c r="AC261" i="6" s="1"/>
  <c r="AW261" i="6" s="1"/>
  <c r="M261" i="6"/>
  <c r="AG261" i="6" s="1"/>
  <c r="BA261" i="6" s="1"/>
  <c r="Q261" i="6"/>
  <c r="AK261" i="6" s="1"/>
  <c r="J261" i="6"/>
  <c r="AD261" i="6" s="1"/>
  <c r="AX261" i="6" s="1"/>
  <c r="N261" i="6"/>
  <c r="AH261" i="6" s="1"/>
  <c r="R261" i="6"/>
  <c r="AL261" i="6" s="1"/>
  <c r="O261" i="6"/>
  <c r="AI261" i="6" s="1"/>
  <c r="K261" i="6"/>
  <c r="AE261" i="6" s="1"/>
  <c r="AY261" i="6" s="1"/>
  <c r="L257" i="6"/>
  <c r="AF257" i="6" s="1"/>
  <c r="AZ257" i="6" s="1"/>
  <c r="P257" i="6"/>
  <c r="AJ257" i="6" s="1"/>
  <c r="I257" i="6"/>
  <c r="AC257" i="6" s="1"/>
  <c r="AW257" i="6" s="1"/>
  <c r="M257" i="6"/>
  <c r="AG257" i="6" s="1"/>
  <c r="BA257" i="6" s="1"/>
  <c r="Q257" i="6"/>
  <c r="AK257" i="6" s="1"/>
  <c r="J257" i="6"/>
  <c r="AD257" i="6" s="1"/>
  <c r="AX257" i="6" s="1"/>
  <c r="N257" i="6"/>
  <c r="AH257" i="6" s="1"/>
  <c r="R257" i="6"/>
  <c r="AL257" i="6" s="1"/>
  <c r="K257" i="6"/>
  <c r="AE257" i="6" s="1"/>
  <c r="AY257" i="6" s="1"/>
  <c r="O257" i="6"/>
  <c r="AI257" i="6" s="1"/>
  <c r="L253" i="6"/>
  <c r="AF253" i="6" s="1"/>
  <c r="AZ253" i="6" s="1"/>
  <c r="P253" i="6"/>
  <c r="AJ253" i="6" s="1"/>
  <c r="I253" i="6"/>
  <c r="AC253" i="6" s="1"/>
  <c r="AW253" i="6" s="1"/>
  <c r="M253" i="6"/>
  <c r="AG253" i="6" s="1"/>
  <c r="BA253" i="6" s="1"/>
  <c r="Q253" i="6"/>
  <c r="AK253" i="6" s="1"/>
  <c r="J253" i="6"/>
  <c r="AD253" i="6" s="1"/>
  <c r="AX253" i="6" s="1"/>
  <c r="N253" i="6"/>
  <c r="AH253" i="6" s="1"/>
  <c r="R253" i="6"/>
  <c r="AL253" i="6" s="1"/>
  <c r="O253" i="6"/>
  <c r="AI253" i="6" s="1"/>
  <c r="K253" i="6"/>
  <c r="AE253" i="6" s="1"/>
  <c r="AY253" i="6" s="1"/>
  <c r="L249" i="6"/>
  <c r="AF249" i="6" s="1"/>
  <c r="AZ249" i="6" s="1"/>
  <c r="P249" i="6"/>
  <c r="AJ249" i="6" s="1"/>
  <c r="I249" i="6"/>
  <c r="AC249" i="6" s="1"/>
  <c r="AW249" i="6" s="1"/>
  <c r="M249" i="6"/>
  <c r="AG249" i="6" s="1"/>
  <c r="BA249" i="6" s="1"/>
  <c r="Q249" i="6"/>
  <c r="AK249" i="6" s="1"/>
  <c r="J249" i="6"/>
  <c r="AD249" i="6" s="1"/>
  <c r="AX249" i="6" s="1"/>
  <c r="N249" i="6"/>
  <c r="AH249" i="6" s="1"/>
  <c r="R249" i="6"/>
  <c r="AL249" i="6" s="1"/>
  <c r="K249" i="6"/>
  <c r="AE249" i="6" s="1"/>
  <c r="AY249" i="6" s="1"/>
  <c r="O249" i="6"/>
  <c r="AI249" i="6" s="1"/>
  <c r="L245" i="6"/>
  <c r="AF245" i="6" s="1"/>
  <c r="AZ245" i="6" s="1"/>
  <c r="P245" i="6"/>
  <c r="AJ245" i="6" s="1"/>
  <c r="I245" i="6"/>
  <c r="AC245" i="6" s="1"/>
  <c r="AW245" i="6" s="1"/>
  <c r="M245" i="6"/>
  <c r="AG245" i="6" s="1"/>
  <c r="BA245" i="6" s="1"/>
  <c r="Q245" i="6"/>
  <c r="AK245" i="6" s="1"/>
  <c r="J245" i="6"/>
  <c r="AD245" i="6" s="1"/>
  <c r="AX245" i="6" s="1"/>
  <c r="N245" i="6"/>
  <c r="R245" i="6"/>
  <c r="AL245" i="6" s="1"/>
  <c r="O245" i="6"/>
  <c r="AI245" i="6" s="1"/>
  <c r="K245" i="6"/>
  <c r="AE245" i="6" s="1"/>
  <c r="AY245" i="6" s="1"/>
  <c r="L241" i="6"/>
  <c r="AF241" i="6" s="1"/>
  <c r="AZ241" i="6" s="1"/>
  <c r="P241" i="6"/>
  <c r="AJ241" i="6" s="1"/>
  <c r="I241" i="6"/>
  <c r="AC241" i="6" s="1"/>
  <c r="AW241" i="6" s="1"/>
  <c r="M241" i="6"/>
  <c r="AG241" i="6" s="1"/>
  <c r="BA241" i="6" s="1"/>
  <c r="Q241" i="6"/>
  <c r="AK241" i="6" s="1"/>
  <c r="J241" i="6"/>
  <c r="AD241" i="6" s="1"/>
  <c r="AX241" i="6" s="1"/>
  <c r="N241" i="6"/>
  <c r="AH241" i="6" s="1"/>
  <c r="R241" i="6"/>
  <c r="AL241" i="6" s="1"/>
  <c r="K241" i="6"/>
  <c r="AE241" i="6" s="1"/>
  <c r="AY241" i="6" s="1"/>
  <c r="O241" i="6"/>
  <c r="AI241" i="6" s="1"/>
  <c r="L237" i="6"/>
  <c r="AF237" i="6" s="1"/>
  <c r="AZ237" i="6" s="1"/>
  <c r="P237" i="6"/>
  <c r="AJ237" i="6" s="1"/>
  <c r="I237" i="6"/>
  <c r="AC237" i="6" s="1"/>
  <c r="AW237" i="6" s="1"/>
  <c r="M237" i="6"/>
  <c r="AG237" i="6" s="1"/>
  <c r="BA237" i="6" s="1"/>
  <c r="Q237" i="6"/>
  <c r="AK237" i="6" s="1"/>
  <c r="J237" i="6"/>
  <c r="AD237" i="6" s="1"/>
  <c r="AX237" i="6" s="1"/>
  <c r="N237" i="6"/>
  <c r="R237" i="6"/>
  <c r="AL237" i="6" s="1"/>
  <c r="O237" i="6"/>
  <c r="AI237" i="6" s="1"/>
  <c r="K237" i="6"/>
  <c r="AE237" i="6" s="1"/>
  <c r="AY237" i="6" s="1"/>
  <c r="L233" i="6"/>
  <c r="AF233" i="6" s="1"/>
  <c r="AZ233" i="6" s="1"/>
  <c r="P233" i="6"/>
  <c r="AJ233" i="6" s="1"/>
  <c r="I233" i="6"/>
  <c r="AC233" i="6" s="1"/>
  <c r="AW233" i="6" s="1"/>
  <c r="M233" i="6"/>
  <c r="AG233" i="6" s="1"/>
  <c r="BA233" i="6" s="1"/>
  <c r="Q233" i="6"/>
  <c r="AK233" i="6" s="1"/>
  <c r="J233" i="6"/>
  <c r="AD233" i="6" s="1"/>
  <c r="AX233" i="6" s="1"/>
  <c r="N233" i="6"/>
  <c r="AH233" i="6" s="1"/>
  <c r="R233" i="6"/>
  <c r="AL233" i="6" s="1"/>
  <c r="K233" i="6"/>
  <c r="AE233" i="6" s="1"/>
  <c r="AY233" i="6" s="1"/>
  <c r="O233" i="6"/>
  <c r="AI233" i="6" s="1"/>
  <c r="L229" i="6"/>
  <c r="AF229" i="6" s="1"/>
  <c r="AZ229" i="6" s="1"/>
  <c r="P229" i="6"/>
  <c r="AJ229" i="6" s="1"/>
  <c r="I229" i="6"/>
  <c r="AC229" i="6" s="1"/>
  <c r="AW229" i="6" s="1"/>
  <c r="M229" i="6"/>
  <c r="AG229" i="6" s="1"/>
  <c r="BA229" i="6" s="1"/>
  <c r="Q229" i="6"/>
  <c r="AK229" i="6" s="1"/>
  <c r="J229" i="6"/>
  <c r="AD229" i="6" s="1"/>
  <c r="AX229" i="6" s="1"/>
  <c r="N229" i="6"/>
  <c r="R229" i="6"/>
  <c r="AL229" i="6" s="1"/>
  <c r="O229" i="6"/>
  <c r="AI229" i="6" s="1"/>
  <c r="K229" i="6"/>
  <c r="AE229" i="6" s="1"/>
  <c r="AY229" i="6" s="1"/>
  <c r="L225" i="6"/>
  <c r="AF225" i="6" s="1"/>
  <c r="AZ225" i="6" s="1"/>
  <c r="P225" i="6"/>
  <c r="AJ225" i="6" s="1"/>
  <c r="I225" i="6"/>
  <c r="AC225" i="6" s="1"/>
  <c r="AW225" i="6" s="1"/>
  <c r="M225" i="6"/>
  <c r="AG225" i="6" s="1"/>
  <c r="BA225" i="6" s="1"/>
  <c r="Q225" i="6"/>
  <c r="AK225" i="6" s="1"/>
  <c r="J225" i="6"/>
  <c r="AD225" i="6" s="1"/>
  <c r="AX225" i="6" s="1"/>
  <c r="N225" i="6"/>
  <c r="AH225" i="6" s="1"/>
  <c r="R225" i="6"/>
  <c r="AL225" i="6" s="1"/>
  <c r="K225" i="6"/>
  <c r="AE225" i="6" s="1"/>
  <c r="AY225" i="6" s="1"/>
  <c r="O225" i="6"/>
  <c r="AI225" i="6" s="1"/>
  <c r="L221" i="6"/>
  <c r="AF221" i="6" s="1"/>
  <c r="AZ221" i="6" s="1"/>
  <c r="P221" i="6"/>
  <c r="AJ221" i="6" s="1"/>
  <c r="I221" i="6"/>
  <c r="AC221" i="6" s="1"/>
  <c r="AW221" i="6" s="1"/>
  <c r="M221" i="6"/>
  <c r="AG221" i="6" s="1"/>
  <c r="BA221" i="6" s="1"/>
  <c r="Q221" i="6"/>
  <c r="AK221" i="6" s="1"/>
  <c r="J221" i="6"/>
  <c r="AD221" i="6" s="1"/>
  <c r="AX221" i="6" s="1"/>
  <c r="N221" i="6"/>
  <c r="R221" i="6"/>
  <c r="AL221" i="6" s="1"/>
  <c r="O221" i="6"/>
  <c r="AI221" i="6" s="1"/>
  <c r="K221" i="6"/>
  <c r="AE221" i="6" s="1"/>
  <c r="AY221" i="6" s="1"/>
  <c r="L217" i="6"/>
  <c r="AF217" i="6" s="1"/>
  <c r="AZ217" i="6" s="1"/>
  <c r="P217" i="6"/>
  <c r="AJ217" i="6" s="1"/>
  <c r="I217" i="6"/>
  <c r="AC217" i="6" s="1"/>
  <c r="AW217" i="6" s="1"/>
  <c r="M217" i="6"/>
  <c r="AG217" i="6" s="1"/>
  <c r="BA217" i="6" s="1"/>
  <c r="Q217" i="6"/>
  <c r="AK217" i="6" s="1"/>
  <c r="J217" i="6"/>
  <c r="AD217" i="6" s="1"/>
  <c r="AX217" i="6" s="1"/>
  <c r="N217" i="6"/>
  <c r="AH217" i="6" s="1"/>
  <c r="R217" i="6"/>
  <c r="AL217" i="6" s="1"/>
  <c r="K217" i="6"/>
  <c r="AE217" i="6" s="1"/>
  <c r="AY217" i="6" s="1"/>
  <c r="O217" i="6"/>
  <c r="AI217" i="6" s="1"/>
  <c r="L213" i="6"/>
  <c r="AF213" i="6" s="1"/>
  <c r="AZ213" i="6" s="1"/>
  <c r="P213" i="6"/>
  <c r="AJ213" i="6" s="1"/>
  <c r="I213" i="6"/>
  <c r="AC213" i="6" s="1"/>
  <c r="AW213" i="6" s="1"/>
  <c r="M213" i="6"/>
  <c r="AG213" i="6" s="1"/>
  <c r="BA213" i="6" s="1"/>
  <c r="Q213" i="6"/>
  <c r="AK213" i="6" s="1"/>
  <c r="J213" i="6"/>
  <c r="AD213" i="6" s="1"/>
  <c r="AX213" i="6" s="1"/>
  <c r="N213" i="6"/>
  <c r="AH213" i="6" s="1"/>
  <c r="R213" i="6"/>
  <c r="AL213" i="6" s="1"/>
  <c r="O213" i="6"/>
  <c r="AI213" i="6" s="1"/>
  <c r="K213" i="6"/>
  <c r="AE213" i="6" s="1"/>
  <c r="AY213" i="6" s="1"/>
  <c r="L209" i="6"/>
  <c r="AF209" i="6" s="1"/>
  <c r="AZ209" i="6" s="1"/>
  <c r="P209" i="6"/>
  <c r="AJ209" i="6" s="1"/>
  <c r="I209" i="6"/>
  <c r="AC209" i="6" s="1"/>
  <c r="AW209" i="6" s="1"/>
  <c r="M209" i="6"/>
  <c r="AG209" i="6" s="1"/>
  <c r="BA209" i="6" s="1"/>
  <c r="Q209" i="6"/>
  <c r="AK209" i="6" s="1"/>
  <c r="J209" i="6"/>
  <c r="AD209" i="6" s="1"/>
  <c r="AX209" i="6" s="1"/>
  <c r="N209" i="6"/>
  <c r="AH209" i="6" s="1"/>
  <c r="R209" i="6"/>
  <c r="AL209" i="6" s="1"/>
  <c r="K209" i="6"/>
  <c r="AE209" i="6" s="1"/>
  <c r="AY209" i="6" s="1"/>
  <c r="O209" i="6"/>
  <c r="AI209" i="6" s="1"/>
  <c r="K382" i="6"/>
  <c r="AE382" i="6" s="1"/>
  <c r="AY382" i="6" s="1"/>
  <c r="O382" i="6"/>
  <c r="AI382" i="6" s="1"/>
  <c r="L382" i="6"/>
  <c r="AF382" i="6" s="1"/>
  <c r="AZ382" i="6" s="1"/>
  <c r="P382" i="6"/>
  <c r="AJ382" i="6" s="1"/>
  <c r="J382" i="6"/>
  <c r="AD382" i="6" s="1"/>
  <c r="AX382" i="6" s="1"/>
  <c r="R382" i="6"/>
  <c r="AL382" i="6" s="1"/>
  <c r="M382" i="6"/>
  <c r="AG382" i="6" s="1"/>
  <c r="BA382" i="6" s="1"/>
  <c r="N382" i="6"/>
  <c r="AH382" i="6" s="1"/>
  <c r="Q382" i="6"/>
  <c r="AK382" i="6" s="1"/>
  <c r="I382" i="6"/>
  <c r="AC382" i="6" s="1"/>
  <c r="AW382" i="6" s="1"/>
  <c r="J378" i="6"/>
  <c r="AD378" i="6" s="1"/>
  <c r="AX378" i="6" s="1"/>
  <c r="N378" i="6"/>
  <c r="AH378" i="6" s="1"/>
  <c r="K378" i="6"/>
  <c r="AE378" i="6" s="1"/>
  <c r="AY378" i="6" s="1"/>
  <c r="O378" i="6"/>
  <c r="AI378" i="6" s="1"/>
  <c r="L378" i="6"/>
  <c r="AF378" i="6" s="1"/>
  <c r="AZ378" i="6" s="1"/>
  <c r="P378" i="6"/>
  <c r="AJ378" i="6" s="1"/>
  <c r="R378" i="6"/>
  <c r="AL378" i="6" s="1"/>
  <c r="I378" i="6"/>
  <c r="AC378" i="6" s="1"/>
  <c r="AW378" i="6" s="1"/>
  <c r="M378" i="6"/>
  <c r="AG378" i="6" s="1"/>
  <c r="BA378" i="6" s="1"/>
  <c r="Q378" i="6"/>
  <c r="AK378" i="6" s="1"/>
  <c r="J374" i="6"/>
  <c r="AD374" i="6" s="1"/>
  <c r="AX374" i="6" s="1"/>
  <c r="N374" i="6"/>
  <c r="AH374" i="6" s="1"/>
  <c r="R374" i="6"/>
  <c r="AL374" i="6" s="1"/>
  <c r="K374" i="6"/>
  <c r="AE374" i="6" s="1"/>
  <c r="AY374" i="6" s="1"/>
  <c r="O374" i="6"/>
  <c r="AI374" i="6" s="1"/>
  <c r="L374" i="6"/>
  <c r="AF374" i="6" s="1"/>
  <c r="AZ374" i="6" s="1"/>
  <c r="P374" i="6"/>
  <c r="AJ374" i="6" s="1"/>
  <c r="M374" i="6"/>
  <c r="AG374" i="6" s="1"/>
  <c r="BA374" i="6" s="1"/>
  <c r="Q374" i="6"/>
  <c r="AK374" i="6" s="1"/>
  <c r="I374" i="6"/>
  <c r="AC374" i="6" s="1"/>
  <c r="AW374" i="6" s="1"/>
  <c r="J370" i="6"/>
  <c r="AD370" i="6" s="1"/>
  <c r="AX370" i="6" s="1"/>
  <c r="N370" i="6"/>
  <c r="AH370" i="6" s="1"/>
  <c r="R370" i="6"/>
  <c r="AL370" i="6" s="1"/>
  <c r="K370" i="6"/>
  <c r="AE370" i="6" s="1"/>
  <c r="AY370" i="6" s="1"/>
  <c r="O370" i="6"/>
  <c r="AI370" i="6" s="1"/>
  <c r="L370" i="6"/>
  <c r="AF370" i="6" s="1"/>
  <c r="AZ370" i="6" s="1"/>
  <c r="P370" i="6"/>
  <c r="AJ370" i="6" s="1"/>
  <c r="I370" i="6"/>
  <c r="AC370" i="6" s="1"/>
  <c r="AW370" i="6" s="1"/>
  <c r="Q370" i="6"/>
  <c r="AK370" i="6" s="1"/>
  <c r="M370" i="6"/>
  <c r="AG370" i="6" s="1"/>
  <c r="BA370" i="6" s="1"/>
  <c r="J366" i="6"/>
  <c r="AD366" i="6" s="1"/>
  <c r="AX366" i="6" s="1"/>
  <c r="N366" i="6"/>
  <c r="AH366" i="6" s="1"/>
  <c r="R366" i="6"/>
  <c r="AL366" i="6" s="1"/>
  <c r="K366" i="6"/>
  <c r="AE366" i="6" s="1"/>
  <c r="AY366" i="6" s="1"/>
  <c r="O366" i="6"/>
  <c r="AI366" i="6" s="1"/>
  <c r="L366" i="6"/>
  <c r="AF366" i="6" s="1"/>
  <c r="AZ366" i="6" s="1"/>
  <c r="P366" i="6"/>
  <c r="AJ366" i="6" s="1"/>
  <c r="M366" i="6"/>
  <c r="AG366" i="6" s="1"/>
  <c r="BA366" i="6" s="1"/>
  <c r="Q366" i="6"/>
  <c r="AK366" i="6" s="1"/>
  <c r="I366" i="6"/>
  <c r="AC366" i="6" s="1"/>
  <c r="AW366" i="6" s="1"/>
  <c r="J362" i="6"/>
  <c r="AD362" i="6" s="1"/>
  <c r="AX362" i="6" s="1"/>
  <c r="N362" i="6"/>
  <c r="AH362" i="6" s="1"/>
  <c r="R362" i="6"/>
  <c r="AL362" i="6" s="1"/>
  <c r="K362" i="6"/>
  <c r="AE362" i="6" s="1"/>
  <c r="AY362" i="6" s="1"/>
  <c r="O362" i="6"/>
  <c r="AI362" i="6" s="1"/>
  <c r="L362" i="6"/>
  <c r="AF362" i="6" s="1"/>
  <c r="AZ362" i="6" s="1"/>
  <c r="P362" i="6"/>
  <c r="AJ362" i="6" s="1"/>
  <c r="Q362" i="6"/>
  <c r="AK362" i="6" s="1"/>
  <c r="I362" i="6"/>
  <c r="AC362" i="6" s="1"/>
  <c r="AW362" i="6" s="1"/>
  <c r="M362" i="6"/>
  <c r="AG362" i="6" s="1"/>
  <c r="BA362" i="6" s="1"/>
  <c r="H382" i="6"/>
  <c r="E380" i="6"/>
  <c r="H378" i="6"/>
  <c r="H374" i="6"/>
  <c r="E372" i="6"/>
  <c r="H370" i="6"/>
  <c r="H366" i="6"/>
  <c r="H362" i="6"/>
  <c r="F361" i="6"/>
  <c r="H358" i="6"/>
  <c r="F357" i="6"/>
  <c r="H354" i="6"/>
  <c r="F353" i="6"/>
  <c r="H350" i="6"/>
  <c r="F349" i="6"/>
  <c r="H346" i="6"/>
  <c r="F345" i="6"/>
  <c r="H342" i="6"/>
  <c r="F341" i="6"/>
  <c r="H338" i="6"/>
  <c r="F337" i="6"/>
  <c r="H334" i="6"/>
  <c r="F333" i="6"/>
  <c r="H330" i="6"/>
  <c r="F329" i="6"/>
  <c r="H326" i="6"/>
  <c r="F325" i="6"/>
  <c r="H322" i="6"/>
  <c r="F321" i="6"/>
  <c r="H318" i="6"/>
  <c r="F317" i="6"/>
  <c r="H314" i="6"/>
  <c r="F313" i="6"/>
  <c r="H310" i="6"/>
  <c r="F309" i="6"/>
  <c r="H306" i="6"/>
  <c r="F305" i="6"/>
  <c r="H302" i="6"/>
  <c r="F301" i="6"/>
  <c r="H298" i="6"/>
  <c r="F297" i="6"/>
  <c r="H294" i="6"/>
  <c r="F293" i="6"/>
  <c r="H290" i="6"/>
  <c r="F289" i="6"/>
  <c r="H286" i="6"/>
  <c r="F285" i="6"/>
  <c r="H282" i="6"/>
  <c r="F281" i="6"/>
  <c r="H278" i="6"/>
  <c r="F277" i="6"/>
  <c r="H274" i="6"/>
  <c r="F273" i="6"/>
  <c r="H270" i="6"/>
  <c r="F269" i="6"/>
  <c r="H266" i="6"/>
  <c r="F265" i="6"/>
  <c r="H262" i="6"/>
  <c r="F261" i="6"/>
  <c r="H258" i="6"/>
  <c r="F257" i="6"/>
  <c r="H254" i="6"/>
  <c r="F253" i="6"/>
  <c r="H250" i="6"/>
  <c r="F249" i="6"/>
  <c r="H246" i="6"/>
  <c r="F245" i="6"/>
  <c r="H242" i="6"/>
  <c r="F241" i="6"/>
  <c r="H238" i="6"/>
  <c r="F237" i="6"/>
  <c r="H234" i="6"/>
  <c r="F233" i="6"/>
  <c r="H230" i="6"/>
  <c r="F229" i="6"/>
  <c r="H226" i="6"/>
  <c r="F225" i="6"/>
  <c r="H222" i="6"/>
  <c r="F221" i="6"/>
  <c r="H218" i="6"/>
  <c r="F217" i="6"/>
  <c r="H214" i="6"/>
  <c r="F213" i="6"/>
  <c r="H210" i="6"/>
  <c r="F209" i="6"/>
  <c r="H206" i="6"/>
  <c r="F205" i="6"/>
  <c r="E204" i="6"/>
  <c r="F201" i="6"/>
  <c r="E200" i="6"/>
  <c r="F197" i="6"/>
  <c r="E196" i="6"/>
  <c r="F193" i="6"/>
  <c r="E192" i="6"/>
  <c r="F189" i="6"/>
  <c r="E188" i="6"/>
  <c r="F185" i="6"/>
  <c r="E184" i="6"/>
  <c r="F181" i="6"/>
  <c r="E180" i="6"/>
  <c r="F177" i="6"/>
  <c r="E176" i="6"/>
  <c r="F173" i="6"/>
  <c r="E172" i="6"/>
  <c r="F169" i="6"/>
  <c r="E168" i="6"/>
  <c r="F165" i="6"/>
  <c r="E164" i="6"/>
  <c r="F161" i="6"/>
  <c r="E160" i="6"/>
  <c r="F157" i="6"/>
  <c r="E156" i="6"/>
  <c r="F153" i="6"/>
  <c r="E152" i="6"/>
  <c r="F149" i="6"/>
  <c r="E148" i="6"/>
  <c r="F145" i="6"/>
  <c r="E144" i="6"/>
  <c r="F141" i="6"/>
  <c r="E140" i="6"/>
  <c r="F137" i="6"/>
  <c r="E136" i="6"/>
  <c r="F133" i="6"/>
  <c r="E132" i="6"/>
  <c r="F129" i="6"/>
  <c r="E128" i="6"/>
  <c r="F125" i="6"/>
  <c r="E124" i="6"/>
  <c r="F121" i="6"/>
  <c r="E120" i="6"/>
  <c r="F117" i="6"/>
  <c r="E116" i="6"/>
  <c r="F113" i="6"/>
  <c r="E112" i="6"/>
  <c r="F109" i="6"/>
  <c r="E108" i="6"/>
  <c r="F105" i="6"/>
  <c r="E104" i="6"/>
  <c r="F101" i="6"/>
  <c r="E100" i="6"/>
  <c r="F97" i="6"/>
  <c r="E96" i="6"/>
  <c r="F93" i="6"/>
  <c r="E92" i="6"/>
  <c r="F89" i="6"/>
  <c r="E88" i="6"/>
  <c r="F85" i="6"/>
  <c r="E84" i="6"/>
  <c r="F81" i="6"/>
  <c r="E80" i="6"/>
  <c r="F77" i="6"/>
  <c r="E76" i="6"/>
  <c r="F73" i="6"/>
  <c r="E72" i="6"/>
  <c r="F69" i="6"/>
  <c r="E68" i="6"/>
  <c r="F65" i="6"/>
  <c r="E64" i="6"/>
  <c r="F61" i="6"/>
  <c r="E60" i="6"/>
  <c r="F57" i="6"/>
  <c r="E56" i="6"/>
  <c r="F53" i="6"/>
  <c r="E52" i="6"/>
  <c r="F49" i="6"/>
  <c r="E48" i="6"/>
  <c r="F45" i="6"/>
  <c r="E44" i="6"/>
  <c r="F41" i="6"/>
  <c r="E40" i="6"/>
  <c r="F37" i="6"/>
  <c r="E36" i="6"/>
  <c r="F33" i="6"/>
  <c r="E32" i="6"/>
  <c r="F29" i="6"/>
  <c r="E28" i="6"/>
  <c r="F25" i="6"/>
  <c r="E24" i="6"/>
  <c r="F21" i="6"/>
  <c r="E20" i="6"/>
  <c r="F17" i="6"/>
  <c r="E16" i="6"/>
  <c r="F13" i="6"/>
  <c r="E12" i="6"/>
  <c r="F9" i="6"/>
  <c r="L323" i="6"/>
  <c r="AF323" i="6" s="1"/>
  <c r="AZ323" i="6" s="1"/>
  <c r="P323" i="6"/>
  <c r="AJ323" i="6" s="1"/>
  <c r="I323" i="6"/>
  <c r="AC323" i="6" s="1"/>
  <c r="AW323" i="6" s="1"/>
  <c r="M323" i="6"/>
  <c r="AG323" i="6" s="1"/>
  <c r="BA323" i="6" s="1"/>
  <c r="Q323" i="6"/>
  <c r="AK323" i="6" s="1"/>
  <c r="J323" i="6"/>
  <c r="AD323" i="6" s="1"/>
  <c r="AX323" i="6" s="1"/>
  <c r="N323" i="6"/>
  <c r="AH323" i="6" s="1"/>
  <c r="R323" i="6"/>
  <c r="AL323" i="6" s="1"/>
  <c r="K323" i="6"/>
  <c r="AE323" i="6" s="1"/>
  <c r="AY323" i="6" s="1"/>
  <c r="O323" i="6"/>
  <c r="AI323" i="6" s="1"/>
  <c r="L307" i="6"/>
  <c r="AF307" i="6" s="1"/>
  <c r="AZ307" i="6" s="1"/>
  <c r="P307" i="6"/>
  <c r="AJ307" i="6" s="1"/>
  <c r="I307" i="6"/>
  <c r="AC307" i="6" s="1"/>
  <c r="AW307" i="6" s="1"/>
  <c r="M307" i="6"/>
  <c r="AG307" i="6" s="1"/>
  <c r="BA307" i="6" s="1"/>
  <c r="Q307" i="6"/>
  <c r="AK307" i="6" s="1"/>
  <c r="J307" i="6"/>
  <c r="AD307" i="6" s="1"/>
  <c r="AX307" i="6" s="1"/>
  <c r="N307" i="6"/>
  <c r="AH307" i="6" s="1"/>
  <c r="R307" i="6"/>
  <c r="AL307" i="6" s="1"/>
  <c r="K307" i="6"/>
  <c r="AE307" i="6" s="1"/>
  <c r="AY307" i="6" s="1"/>
  <c r="O307" i="6"/>
  <c r="AI307" i="6" s="1"/>
  <c r="L295" i="6"/>
  <c r="AF295" i="6" s="1"/>
  <c r="AZ295" i="6" s="1"/>
  <c r="P295" i="6"/>
  <c r="AJ295" i="6" s="1"/>
  <c r="I295" i="6"/>
  <c r="AC295" i="6" s="1"/>
  <c r="AW295" i="6" s="1"/>
  <c r="M295" i="6"/>
  <c r="AG295" i="6" s="1"/>
  <c r="BA295" i="6" s="1"/>
  <c r="Q295" i="6"/>
  <c r="AK295" i="6" s="1"/>
  <c r="J295" i="6"/>
  <c r="AD295" i="6" s="1"/>
  <c r="AX295" i="6" s="1"/>
  <c r="N295" i="6"/>
  <c r="AH295" i="6" s="1"/>
  <c r="R295" i="6"/>
  <c r="AL295" i="6" s="1"/>
  <c r="K295" i="6"/>
  <c r="AE295" i="6" s="1"/>
  <c r="AY295" i="6" s="1"/>
  <c r="O295" i="6"/>
  <c r="AI295" i="6" s="1"/>
  <c r="L287" i="6"/>
  <c r="AF287" i="6" s="1"/>
  <c r="AZ287" i="6" s="1"/>
  <c r="P287" i="6"/>
  <c r="AJ287" i="6" s="1"/>
  <c r="I287" i="6"/>
  <c r="AC287" i="6" s="1"/>
  <c r="AW287" i="6" s="1"/>
  <c r="M287" i="6"/>
  <c r="AG287" i="6" s="1"/>
  <c r="BA287" i="6" s="1"/>
  <c r="Q287" i="6"/>
  <c r="AK287" i="6" s="1"/>
  <c r="J287" i="6"/>
  <c r="AD287" i="6" s="1"/>
  <c r="AX287" i="6" s="1"/>
  <c r="N287" i="6"/>
  <c r="AH287" i="6" s="1"/>
  <c r="R287" i="6"/>
  <c r="AL287" i="6" s="1"/>
  <c r="K287" i="6"/>
  <c r="AE287" i="6" s="1"/>
  <c r="AY287" i="6" s="1"/>
  <c r="O287" i="6"/>
  <c r="AI287" i="6" s="1"/>
  <c r="L279" i="6"/>
  <c r="AF279" i="6" s="1"/>
  <c r="AZ279" i="6" s="1"/>
  <c r="P279" i="6"/>
  <c r="AJ279" i="6" s="1"/>
  <c r="I279" i="6"/>
  <c r="AC279" i="6" s="1"/>
  <c r="AW279" i="6" s="1"/>
  <c r="M279" i="6"/>
  <c r="AG279" i="6" s="1"/>
  <c r="BA279" i="6" s="1"/>
  <c r="Q279" i="6"/>
  <c r="AK279" i="6" s="1"/>
  <c r="J279" i="6"/>
  <c r="AD279" i="6" s="1"/>
  <c r="AX279" i="6" s="1"/>
  <c r="N279" i="6"/>
  <c r="AH279" i="6" s="1"/>
  <c r="R279" i="6"/>
  <c r="AL279" i="6" s="1"/>
  <c r="K279" i="6"/>
  <c r="AE279" i="6" s="1"/>
  <c r="AY279" i="6" s="1"/>
  <c r="O279" i="6"/>
  <c r="AI279" i="6" s="1"/>
  <c r="L267" i="6"/>
  <c r="AF267" i="6" s="1"/>
  <c r="AZ267" i="6" s="1"/>
  <c r="P267" i="6"/>
  <c r="AJ267" i="6" s="1"/>
  <c r="I267" i="6"/>
  <c r="AC267" i="6" s="1"/>
  <c r="AW267" i="6" s="1"/>
  <c r="M267" i="6"/>
  <c r="AG267" i="6" s="1"/>
  <c r="BA267" i="6" s="1"/>
  <c r="Q267" i="6"/>
  <c r="AK267" i="6" s="1"/>
  <c r="J267" i="6"/>
  <c r="AD267" i="6" s="1"/>
  <c r="AX267" i="6" s="1"/>
  <c r="N267" i="6"/>
  <c r="AH267" i="6" s="1"/>
  <c r="R267" i="6"/>
  <c r="AL267" i="6" s="1"/>
  <c r="K267" i="6"/>
  <c r="AE267" i="6" s="1"/>
  <c r="AY267" i="6" s="1"/>
  <c r="O267" i="6"/>
  <c r="AI267" i="6" s="1"/>
  <c r="L259" i="6"/>
  <c r="AF259" i="6" s="1"/>
  <c r="AZ259" i="6" s="1"/>
  <c r="P259" i="6"/>
  <c r="AJ259" i="6" s="1"/>
  <c r="I259" i="6"/>
  <c r="AC259" i="6" s="1"/>
  <c r="AW259" i="6" s="1"/>
  <c r="M259" i="6"/>
  <c r="AG259" i="6" s="1"/>
  <c r="BA259" i="6" s="1"/>
  <c r="Q259" i="6"/>
  <c r="AK259" i="6" s="1"/>
  <c r="J259" i="6"/>
  <c r="AD259" i="6" s="1"/>
  <c r="AX259" i="6" s="1"/>
  <c r="N259" i="6"/>
  <c r="AH259" i="6" s="1"/>
  <c r="R259" i="6"/>
  <c r="AL259" i="6" s="1"/>
  <c r="K259" i="6"/>
  <c r="AE259" i="6" s="1"/>
  <c r="AY259" i="6" s="1"/>
  <c r="O259" i="6"/>
  <c r="AI259" i="6" s="1"/>
  <c r="L251" i="6"/>
  <c r="AF251" i="6" s="1"/>
  <c r="AZ251" i="6" s="1"/>
  <c r="P251" i="6"/>
  <c r="AJ251" i="6" s="1"/>
  <c r="I251" i="6"/>
  <c r="AC251" i="6" s="1"/>
  <c r="AW251" i="6" s="1"/>
  <c r="M251" i="6"/>
  <c r="AG251" i="6" s="1"/>
  <c r="BA251" i="6" s="1"/>
  <c r="Q251" i="6"/>
  <c r="AK251" i="6" s="1"/>
  <c r="J251" i="6"/>
  <c r="AD251" i="6" s="1"/>
  <c r="AX251" i="6" s="1"/>
  <c r="N251" i="6"/>
  <c r="AH251" i="6" s="1"/>
  <c r="R251" i="6"/>
  <c r="AL251" i="6" s="1"/>
  <c r="K251" i="6"/>
  <c r="AE251" i="6" s="1"/>
  <c r="AY251" i="6" s="1"/>
  <c r="O251" i="6"/>
  <c r="AI251" i="6" s="1"/>
  <c r="L243" i="6"/>
  <c r="AF243" i="6" s="1"/>
  <c r="AZ243" i="6" s="1"/>
  <c r="P243" i="6"/>
  <c r="AJ243" i="6" s="1"/>
  <c r="I243" i="6"/>
  <c r="AC243" i="6" s="1"/>
  <c r="AW243" i="6" s="1"/>
  <c r="M243" i="6"/>
  <c r="AG243" i="6" s="1"/>
  <c r="BA243" i="6" s="1"/>
  <c r="Q243" i="6"/>
  <c r="AK243" i="6" s="1"/>
  <c r="J243" i="6"/>
  <c r="AD243" i="6" s="1"/>
  <c r="AX243" i="6" s="1"/>
  <c r="N243" i="6"/>
  <c r="AH243" i="6" s="1"/>
  <c r="R243" i="6"/>
  <c r="AL243" i="6" s="1"/>
  <c r="K243" i="6"/>
  <c r="AE243" i="6" s="1"/>
  <c r="AY243" i="6" s="1"/>
  <c r="O243" i="6"/>
  <c r="AI243" i="6" s="1"/>
  <c r="L231" i="6"/>
  <c r="AF231" i="6" s="1"/>
  <c r="AZ231" i="6" s="1"/>
  <c r="P231" i="6"/>
  <c r="AJ231" i="6" s="1"/>
  <c r="I231" i="6"/>
  <c r="AC231" i="6" s="1"/>
  <c r="AW231" i="6" s="1"/>
  <c r="M231" i="6"/>
  <c r="AG231" i="6" s="1"/>
  <c r="BA231" i="6" s="1"/>
  <c r="Q231" i="6"/>
  <c r="AK231" i="6" s="1"/>
  <c r="J231" i="6"/>
  <c r="AD231" i="6" s="1"/>
  <c r="AX231" i="6" s="1"/>
  <c r="N231" i="6"/>
  <c r="AH231" i="6" s="1"/>
  <c r="R231" i="6"/>
  <c r="AL231" i="6" s="1"/>
  <c r="K231" i="6"/>
  <c r="AE231" i="6" s="1"/>
  <c r="AY231" i="6" s="1"/>
  <c r="O231" i="6"/>
  <c r="AI231" i="6" s="1"/>
  <c r="L223" i="6"/>
  <c r="AF223" i="6" s="1"/>
  <c r="AZ223" i="6" s="1"/>
  <c r="P223" i="6"/>
  <c r="AJ223" i="6" s="1"/>
  <c r="I223" i="6"/>
  <c r="AC223" i="6" s="1"/>
  <c r="AW223" i="6" s="1"/>
  <c r="M223" i="6"/>
  <c r="AG223" i="6" s="1"/>
  <c r="BA223" i="6" s="1"/>
  <c r="Q223" i="6"/>
  <c r="AK223" i="6" s="1"/>
  <c r="J223" i="6"/>
  <c r="AD223" i="6" s="1"/>
  <c r="AX223" i="6" s="1"/>
  <c r="N223" i="6"/>
  <c r="AH223" i="6" s="1"/>
  <c r="R223" i="6"/>
  <c r="AL223" i="6" s="1"/>
  <c r="K223" i="6"/>
  <c r="AE223" i="6" s="1"/>
  <c r="AY223" i="6" s="1"/>
  <c r="O223" i="6"/>
  <c r="AI223" i="6" s="1"/>
  <c r="L215" i="6"/>
  <c r="AF215" i="6" s="1"/>
  <c r="AZ215" i="6" s="1"/>
  <c r="P215" i="6"/>
  <c r="AJ215" i="6" s="1"/>
  <c r="I215" i="6"/>
  <c r="AC215" i="6" s="1"/>
  <c r="AW215" i="6" s="1"/>
  <c r="M215" i="6"/>
  <c r="AG215" i="6" s="1"/>
  <c r="BA215" i="6" s="1"/>
  <c r="Q215" i="6"/>
  <c r="AK215" i="6" s="1"/>
  <c r="J215" i="6"/>
  <c r="AD215" i="6" s="1"/>
  <c r="AX215" i="6" s="1"/>
  <c r="N215" i="6"/>
  <c r="AH215" i="6" s="1"/>
  <c r="R215" i="6"/>
  <c r="AL215" i="6" s="1"/>
  <c r="K215" i="6"/>
  <c r="AE215" i="6" s="1"/>
  <c r="AY215" i="6" s="1"/>
  <c r="O215" i="6"/>
  <c r="AI215" i="6" s="1"/>
  <c r="L207" i="6"/>
  <c r="AF207" i="6" s="1"/>
  <c r="AZ207" i="6" s="1"/>
  <c r="P207" i="6"/>
  <c r="AJ207" i="6" s="1"/>
  <c r="I207" i="6"/>
  <c r="AC207" i="6" s="1"/>
  <c r="AW207" i="6" s="1"/>
  <c r="M207" i="6"/>
  <c r="AG207" i="6" s="1"/>
  <c r="BA207" i="6" s="1"/>
  <c r="Q207" i="6"/>
  <c r="AK207" i="6" s="1"/>
  <c r="J207" i="6"/>
  <c r="AD207" i="6" s="1"/>
  <c r="AX207" i="6" s="1"/>
  <c r="N207" i="6"/>
  <c r="AH207" i="6" s="1"/>
  <c r="R207" i="6"/>
  <c r="AL207" i="6" s="1"/>
  <c r="K207" i="6"/>
  <c r="AE207" i="6" s="1"/>
  <c r="AY207" i="6" s="1"/>
  <c r="O207" i="6"/>
  <c r="AI207" i="6" s="1"/>
  <c r="J376" i="6"/>
  <c r="AD376" i="6" s="1"/>
  <c r="AX376" i="6" s="1"/>
  <c r="N376" i="6"/>
  <c r="AH376" i="6" s="1"/>
  <c r="R376" i="6"/>
  <c r="AL376" i="6" s="1"/>
  <c r="K376" i="6"/>
  <c r="AE376" i="6" s="1"/>
  <c r="AY376" i="6" s="1"/>
  <c r="O376" i="6"/>
  <c r="AI376" i="6" s="1"/>
  <c r="L376" i="6"/>
  <c r="AF376" i="6" s="1"/>
  <c r="AZ376" i="6" s="1"/>
  <c r="P376" i="6"/>
  <c r="AJ376" i="6" s="1"/>
  <c r="I376" i="6"/>
  <c r="AC376" i="6" s="1"/>
  <c r="AW376" i="6" s="1"/>
  <c r="M376" i="6"/>
  <c r="AG376" i="6" s="1"/>
  <c r="BA376" i="6" s="1"/>
  <c r="Q376" i="6"/>
  <c r="AK376" i="6" s="1"/>
  <c r="J368" i="6"/>
  <c r="AD368" i="6" s="1"/>
  <c r="AX368" i="6" s="1"/>
  <c r="N368" i="6"/>
  <c r="AH368" i="6" s="1"/>
  <c r="R368" i="6"/>
  <c r="AL368" i="6" s="1"/>
  <c r="K368" i="6"/>
  <c r="AE368" i="6" s="1"/>
  <c r="AY368" i="6" s="1"/>
  <c r="O368" i="6"/>
  <c r="AI368" i="6" s="1"/>
  <c r="L368" i="6"/>
  <c r="AF368" i="6" s="1"/>
  <c r="AZ368" i="6" s="1"/>
  <c r="P368" i="6"/>
  <c r="AJ368" i="6" s="1"/>
  <c r="I368" i="6"/>
  <c r="AC368" i="6" s="1"/>
  <c r="AW368" i="6" s="1"/>
  <c r="M368" i="6"/>
  <c r="AG368" i="6" s="1"/>
  <c r="BA368" i="6" s="1"/>
  <c r="Q368" i="6"/>
  <c r="AK368" i="6" s="1"/>
  <c r="J364" i="6"/>
  <c r="AD364" i="6" s="1"/>
  <c r="AX364" i="6" s="1"/>
  <c r="N364" i="6"/>
  <c r="AH364" i="6" s="1"/>
  <c r="R364" i="6"/>
  <c r="AL364" i="6" s="1"/>
  <c r="K364" i="6"/>
  <c r="AE364" i="6" s="1"/>
  <c r="AY364" i="6" s="1"/>
  <c r="O364" i="6"/>
  <c r="AI364" i="6" s="1"/>
  <c r="L364" i="6"/>
  <c r="AF364" i="6" s="1"/>
  <c r="AZ364" i="6" s="1"/>
  <c r="P364" i="6"/>
  <c r="AJ364" i="6" s="1"/>
  <c r="Q364" i="6"/>
  <c r="AK364" i="6" s="1"/>
  <c r="I364" i="6"/>
  <c r="AC364" i="6" s="1"/>
  <c r="AW364" i="6" s="1"/>
  <c r="M364" i="6"/>
  <c r="AG364" i="6" s="1"/>
  <c r="BA364" i="6" s="1"/>
  <c r="F327" i="6"/>
  <c r="F311" i="6"/>
  <c r="F271" i="6"/>
  <c r="F247" i="6"/>
  <c r="F239" i="6"/>
  <c r="F231" i="6"/>
  <c r="F223" i="6"/>
  <c r="F215" i="6"/>
  <c r="F207" i="6"/>
  <c r="L203" i="6"/>
  <c r="AF203" i="6" s="1"/>
  <c r="AZ203" i="6" s="1"/>
  <c r="P203" i="6"/>
  <c r="AJ203" i="6" s="1"/>
  <c r="I203" i="6"/>
  <c r="AC203" i="6" s="1"/>
  <c r="AW203" i="6" s="1"/>
  <c r="M203" i="6"/>
  <c r="AG203" i="6" s="1"/>
  <c r="BA203" i="6" s="1"/>
  <c r="Q203" i="6"/>
  <c r="AK203" i="6" s="1"/>
  <c r="J203" i="6"/>
  <c r="AD203" i="6" s="1"/>
  <c r="AX203" i="6" s="1"/>
  <c r="N203" i="6"/>
  <c r="AH203" i="6" s="1"/>
  <c r="R203" i="6"/>
  <c r="AL203" i="6" s="1"/>
  <c r="K203" i="6"/>
  <c r="AE203" i="6" s="1"/>
  <c r="AY203" i="6" s="1"/>
  <c r="O203" i="6"/>
  <c r="AI203" i="6" s="1"/>
  <c r="L199" i="6"/>
  <c r="AF199" i="6" s="1"/>
  <c r="AZ199" i="6" s="1"/>
  <c r="P199" i="6"/>
  <c r="AJ199" i="6" s="1"/>
  <c r="I199" i="6"/>
  <c r="AC199" i="6" s="1"/>
  <c r="AW199" i="6" s="1"/>
  <c r="M199" i="6"/>
  <c r="AG199" i="6" s="1"/>
  <c r="BA199" i="6" s="1"/>
  <c r="Q199" i="6"/>
  <c r="AK199" i="6" s="1"/>
  <c r="J199" i="6"/>
  <c r="AD199" i="6" s="1"/>
  <c r="AX199" i="6" s="1"/>
  <c r="N199" i="6"/>
  <c r="AH199" i="6" s="1"/>
  <c r="R199" i="6"/>
  <c r="AL199" i="6" s="1"/>
  <c r="K199" i="6"/>
  <c r="AE199" i="6" s="1"/>
  <c r="AY199" i="6" s="1"/>
  <c r="O199" i="6"/>
  <c r="AI199" i="6" s="1"/>
  <c r="L195" i="6"/>
  <c r="AF195" i="6" s="1"/>
  <c r="AZ195" i="6" s="1"/>
  <c r="P195" i="6"/>
  <c r="AJ195" i="6" s="1"/>
  <c r="I195" i="6"/>
  <c r="AC195" i="6" s="1"/>
  <c r="AW195" i="6" s="1"/>
  <c r="M195" i="6"/>
  <c r="AG195" i="6" s="1"/>
  <c r="BA195" i="6" s="1"/>
  <c r="Q195" i="6"/>
  <c r="AK195" i="6" s="1"/>
  <c r="J195" i="6"/>
  <c r="AD195" i="6" s="1"/>
  <c r="AX195" i="6" s="1"/>
  <c r="N195" i="6"/>
  <c r="AH195" i="6" s="1"/>
  <c r="R195" i="6"/>
  <c r="AL195" i="6" s="1"/>
  <c r="O195" i="6"/>
  <c r="AI195" i="6" s="1"/>
  <c r="K195" i="6"/>
  <c r="AE195" i="6" s="1"/>
  <c r="AY195" i="6" s="1"/>
  <c r="L191" i="6"/>
  <c r="AF191" i="6" s="1"/>
  <c r="AZ191" i="6" s="1"/>
  <c r="P191" i="6"/>
  <c r="AJ191" i="6" s="1"/>
  <c r="I191" i="6"/>
  <c r="AC191" i="6" s="1"/>
  <c r="AW191" i="6" s="1"/>
  <c r="M191" i="6"/>
  <c r="AG191" i="6" s="1"/>
  <c r="BA191" i="6" s="1"/>
  <c r="Q191" i="6"/>
  <c r="AK191" i="6" s="1"/>
  <c r="J191" i="6"/>
  <c r="AD191" i="6" s="1"/>
  <c r="AX191" i="6" s="1"/>
  <c r="N191" i="6"/>
  <c r="R191" i="6"/>
  <c r="AL191" i="6" s="1"/>
  <c r="K191" i="6"/>
  <c r="AE191" i="6" s="1"/>
  <c r="AY191" i="6" s="1"/>
  <c r="O191" i="6"/>
  <c r="AI191" i="6" s="1"/>
  <c r="L187" i="6"/>
  <c r="AF187" i="6" s="1"/>
  <c r="AZ187" i="6" s="1"/>
  <c r="P187" i="6"/>
  <c r="AJ187" i="6" s="1"/>
  <c r="I187" i="6"/>
  <c r="AC187" i="6" s="1"/>
  <c r="AW187" i="6" s="1"/>
  <c r="M187" i="6"/>
  <c r="AG187" i="6" s="1"/>
  <c r="BA187" i="6" s="1"/>
  <c r="Q187" i="6"/>
  <c r="AK187" i="6" s="1"/>
  <c r="J187" i="6"/>
  <c r="AD187" i="6" s="1"/>
  <c r="AX187" i="6" s="1"/>
  <c r="N187" i="6"/>
  <c r="AH187" i="6" s="1"/>
  <c r="R187" i="6"/>
  <c r="AL187" i="6" s="1"/>
  <c r="K187" i="6"/>
  <c r="AE187" i="6" s="1"/>
  <c r="AY187" i="6" s="1"/>
  <c r="O187" i="6"/>
  <c r="AI187" i="6" s="1"/>
  <c r="L183" i="6"/>
  <c r="AF183" i="6" s="1"/>
  <c r="AZ183" i="6" s="1"/>
  <c r="P183" i="6"/>
  <c r="AJ183" i="6" s="1"/>
  <c r="I183" i="6"/>
  <c r="AC183" i="6" s="1"/>
  <c r="AW183" i="6" s="1"/>
  <c r="M183" i="6"/>
  <c r="AG183" i="6" s="1"/>
  <c r="BA183" i="6" s="1"/>
  <c r="Q183" i="6"/>
  <c r="AK183" i="6" s="1"/>
  <c r="J183" i="6"/>
  <c r="AD183" i="6" s="1"/>
  <c r="AX183" i="6" s="1"/>
  <c r="N183" i="6"/>
  <c r="AH183" i="6" s="1"/>
  <c r="R183" i="6"/>
  <c r="AL183" i="6" s="1"/>
  <c r="K183" i="6"/>
  <c r="AE183" i="6" s="1"/>
  <c r="AY183" i="6" s="1"/>
  <c r="O183" i="6"/>
  <c r="AI183" i="6" s="1"/>
  <c r="L179" i="6"/>
  <c r="AF179" i="6" s="1"/>
  <c r="AZ179" i="6" s="1"/>
  <c r="P179" i="6"/>
  <c r="AJ179" i="6" s="1"/>
  <c r="I179" i="6"/>
  <c r="AC179" i="6" s="1"/>
  <c r="AW179" i="6" s="1"/>
  <c r="M179" i="6"/>
  <c r="AG179" i="6" s="1"/>
  <c r="BA179" i="6" s="1"/>
  <c r="Q179" i="6"/>
  <c r="AK179" i="6" s="1"/>
  <c r="J179" i="6"/>
  <c r="AD179" i="6" s="1"/>
  <c r="AX179" i="6" s="1"/>
  <c r="N179" i="6"/>
  <c r="AH179" i="6" s="1"/>
  <c r="R179" i="6"/>
  <c r="AL179" i="6" s="1"/>
  <c r="K179" i="6"/>
  <c r="AE179" i="6" s="1"/>
  <c r="AY179" i="6" s="1"/>
  <c r="O179" i="6"/>
  <c r="AI179" i="6" s="1"/>
  <c r="L175" i="6"/>
  <c r="AF175" i="6" s="1"/>
  <c r="AZ175" i="6" s="1"/>
  <c r="P175" i="6"/>
  <c r="AJ175" i="6" s="1"/>
  <c r="I175" i="6"/>
  <c r="AC175" i="6" s="1"/>
  <c r="AW175" i="6" s="1"/>
  <c r="M175" i="6"/>
  <c r="AG175" i="6" s="1"/>
  <c r="BA175" i="6" s="1"/>
  <c r="Q175" i="6"/>
  <c r="AK175" i="6" s="1"/>
  <c r="J175" i="6"/>
  <c r="AD175" i="6" s="1"/>
  <c r="AX175" i="6" s="1"/>
  <c r="N175" i="6"/>
  <c r="AH175" i="6" s="1"/>
  <c r="R175" i="6"/>
  <c r="AL175" i="6" s="1"/>
  <c r="K175" i="6"/>
  <c r="AE175" i="6" s="1"/>
  <c r="AY175" i="6" s="1"/>
  <c r="O175" i="6"/>
  <c r="AI175" i="6" s="1"/>
  <c r="L171" i="6"/>
  <c r="AF171" i="6" s="1"/>
  <c r="AZ171" i="6" s="1"/>
  <c r="P171" i="6"/>
  <c r="AJ171" i="6" s="1"/>
  <c r="I171" i="6"/>
  <c r="AC171" i="6" s="1"/>
  <c r="AW171" i="6" s="1"/>
  <c r="M171" i="6"/>
  <c r="AG171" i="6" s="1"/>
  <c r="BA171" i="6" s="1"/>
  <c r="Q171" i="6"/>
  <c r="AK171" i="6" s="1"/>
  <c r="J171" i="6"/>
  <c r="AD171" i="6" s="1"/>
  <c r="AX171" i="6" s="1"/>
  <c r="N171" i="6"/>
  <c r="AH171" i="6" s="1"/>
  <c r="R171" i="6"/>
  <c r="AL171" i="6" s="1"/>
  <c r="K171" i="6"/>
  <c r="AE171" i="6" s="1"/>
  <c r="AY171" i="6" s="1"/>
  <c r="O171" i="6"/>
  <c r="AI171" i="6" s="1"/>
  <c r="L167" i="6"/>
  <c r="AF167" i="6" s="1"/>
  <c r="AZ167" i="6" s="1"/>
  <c r="P167" i="6"/>
  <c r="AJ167" i="6" s="1"/>
  <c r="I167" i="6"/>
  <c r="AC167" i="6" s="1"/>
  <c r="AW167" i="6" s="1"/>
  <c r="M167" i="6"/>
  <c r="AG167" i="6" s="1"/>
  <c r="BA167" i="6" s="1"/>
  <c r="Q167" i="6"/>
  <c r="AK167" i="6" s="1"/>
  <c r="J167" i="6"/>
  <c r="AD167" i="6" s="1"/>
  <c r="AX167" i="6" s="1"/>
  <c r="N167" i="6"/>
  <c r="AH167" i="6" s="1"/>
  <c r="R167" i="6"/>
  <c r="AL167" i="6" s="1"/>
  <c r="K167" i="6"/>
  <c r="AE167" i="6" s="1"/>
  <c r="AY167" i="6" s="1"/>
  <c r="O167" i="6"/>
  <c r="AI167" i="6" s="1"/>
  <c r="L163" i="6"/>
  <c r="AF163" i="6" s="1"/>
  <c r="AZ163" i="6" s="1"/>
  <c r="P163" i="6"/>
  <c r="AJ163" i="6" s="1"/>
  <c r="I163" i="6"/>
  <c r="AC163" i="6" s="1"/>
  <c r="AW163" i="6" s="1"/>
  <c r="M163" i="6"/>
  <c r="AG163" i="6" s="1"/>
  <c r="BA163" i="6" s="1"/>
  <c r="Q163" i="6"/>
  <c r="AK163" i="6" s="1"/>
  <c r="J163" i="6"/>
  <c r="AD163" i="6" s="1"/>
  <c r="AX163" i="6" s="1"/>
  <c r="N163" i="6"/>
  <c r="AH163" i="6" s="1"/>
  <c r="R163" i="6"/>
  <c r="AL163" i="6" s="1"/>
  <c r="K163" i="6"/>
  <c r="AE163" i="6" s="1"/>
  <c r="AY163" i="6" s="1"/>
  <c r="O163" i="6"/>
  <c r="AI163" i="6" s="1"/>
  <c r="L159" i="6"/>
  <c r="AF159" i="6" s="1"/>
  <c r="AZ159" i="6" s="1"/>
  <c r="P159" i="6"/>
  <c r="AJ159" i="6" s="1"/>
  <c r="I159" i="6"/>
  <c r="AC159" i="6" s="1"/>
  <c r="AW159" i="6" s="1"/>
  <c r="M159" i="6"/>
  <c r="AG159" i="6" s="1"/>
  <c r="BA159" i="6" s="1"/>
  <c r="Q159" i="6"/>
  <c r="AK159" i="6" s="1"/>
  <c r="J159" i="6"/>
  <c r="AD159" i="6" s="1"/>
  <c r="AX159" i="6" s="1"/>
  <c r="N159" i="6"/>
  <c r="R159" i="6"/>
  <c r="AL159" i="6" s="1"/>
  <c r="K159" i="6"/>
  <c r="AE159" i="6" s="1"/>
  <c r="AY159" i="6" s="1"/>
  <c r="O159" i="6"/>
  <c r="AI159" i="6" s="1"/>
  <c r="L155" i="6"/>
  <c r="AF155" i="6" s="1"/>
  <c r="AZ155" i="6" s="1"/>
  <c r="P155" i="6"/>
  <c r="AJ155" i="6" s="1"/>
  <c r="I155" i="6"/>
  <c r="AC155" i="6" s="1"/>
  <c r="AW155" i="6" s="1"/>
  <c r="M155" i="6"/>
  <c r="AG155" i="6" s="1"/>
  <c r="BA155" i="6" s="1"/>
  <c r="Q155" i="6"/>
  <c r="AK155" i="6" s="1"/>
  <c r="J155" i="6"/>
  <c r="AD155" i="6" s="1"/>
  <c r="AX155" i="6" s="1"/>
  <c r="N155" i="6"/>
  <c r="AH155" i="6" s="1"/>
  <c r="R155" i="6"/>
  <c r="AL155" i="6" s="1"/>
  <c r="K155" i="6"/>
  <c r="AE155" i="6" s="1"/>
  <c r="AY155" i="6" s="1"/>
  <c r="O155" i="6"/>
  <c r="AI155" i="6" s="1"/>
  <c r="L151" i="6"/>
  <c r="AF151" i="6" s="1"/>
  <c r="AZ151" i="6" s="1"/>
  <c r="P151" i="6"/>
  <c r="AJ151" i="6" s="1"/>
  <c r="I151" i="6"/>
  <c r="AC151" i="6" s="1"/>
  <c r="AW151" i="6" s="1"/>
  <c r="M151" i="6"/>
  <c r="AG151" i="6" s="1"/>
  <c r="BA151" i="6" s="1"/>
  <c r="Q151" i="6"/>
  <c r="AK151" i="6" s="1"/>
  <c r="J151" i="6"/>
  <c r="AD151" i="6" s="1"/>
  <c r="AX151" i="6" s="1"/>
  <c r="N151" i="6"/>
  <c r="AH151" i="6" s="1"/>
  <c r="R151" i="6"/>
  <c r="AL151" i="6" s="1"/>
  <c r="K151" i="6"/>
  <c r="AE151" i="6" s="1"/>
  <c r="AY151" i="6" s="1"/>
  <c r="O151" i="6"/>
  <c r="AI151" i="6" s="1"/>
  <c r="L147" i="6"/>
  <c r="AF147" i="6" s="1"/>
  <c r="AZ147" i="6" s="1"/>
  <c r="P147" i="6"/>
  <c r="AJ147" i="6" s="1"/>
  <c r="I147" i="6"/>
  <c r="AC147" i="6" s="1"/>
  <c r="AW147" i="6" s="1"/>
  <c r="M147" i="6"/>
  <c r="AG147" i="6" s="1"/>
  <c r="BA147" i="6" s="1"/>
  <c r="Q147" i="6"/>
  <c r="AK147" i="6" s="1"/>
  <c r="J147" i="6"/>
  <c r="AD147" i="6" s="1"/>
  <c r="AX147" i="6" s="1"/>
  <c r="N147" i="6"/>
  <c r="AH147" i="6" s="1"/>
  <c r="R147" i="6"/>
  <c r="AL147" i="6" s="1"/>
  <c r="K147" i="6"/>
  <c r="AE147" i="6" s="1"/>
  <c r="AY147" i="6" s="1"/>
  <c r="O147" i="6"/>
  <c r="AI147" i="6" s="1"/>
  <c r="L143" i="6"/>
  <c r="AF143" i="6" s="1"/>
  <c r="AZ143" i="6" s="1"/>
  <c r="P143" i="6"/>
  <c r="AJ143" i="6" s="1"/>
  <c r="I143" i="6"/>
  <c r="AC143" i="6" s="1"/>
  <c r="AW143" i="6" s="1"/>
  <c r="M143" i="6"/>
  <c r="AG143" i="6" s="1"/>
  <c r="BA143" i="6" s="1"/>
  <c r="Q143" i="6"/>
  <c r="AK143" i="6" s="1"/>
  <c r="J143" i="6"/>
  <c r="AD143" i="6" s="1"/>
  <c r="AX143" i="6" s="1"/>
  <c r="N143" i="6"/>
  <c r="AH143" i="6" s="1"/>
  <c r="R143" i="6"/>
  <c r="AL143" i="6" s="1"/>
  <c r="K143" i="6"/>
  <c r="AE143" i="6" s="1"/>
  <c r="AY143" i="6" s="1"/>
  <c r="O143" i="6"/>
  <c r="AI143" i="6" s="1"/>
  <c r="J139" i="6"/>
  <c r="AD139" i="6" s="1"/>
  <c r="AX139" i="6" s="1"/>
  <c r="N139" i="6"/>
  <c r="AH139" i="6" s="1"/>
  <c r="R139" i="6"/>
  <c r="AL139" i="6" s="1"/>
  <c r="K139" i="6"/>
  <c r="AE139" i="6" s="1"/>
  <c r="AY139" i="6" s="1"/>
  <c r="O139" i="6"/>
  <c r="AI139" i="6" s="1"/>
  <c r="L139" i="6"/>
  <c r="AF139" i="6" s="1"/>
  <c r="AZ139" i="6" s="1"/>
  <c r="P139" i="6"/>
  <c r="AJ139" i="6" s="1"/>
  <c r="I139" i="6"/>
  <c r="AC139" i="6" s="1"/>
  <c r="AW139" i="6" s="1"/>
  <c r="M139" i="6"/>
  <c r="AG139" i="6" s="1"/>
  <c r="BA139" i="6" s="1"/>
  <c r="Q139" i="6"/>
  <c r="AK139" i="6" s="1"/>
  <c r="J135" i="6"/>
  <c r="AD135" i="6" s="1"/>
  <c r="AX135" i="6" s="1"/>
  <c r="N135" i="6"/>
  <c r="AH135" i="6" s="1"/>
  <c r="R135" i="6"/>
  <c r="AL135" i="6" s="1"/>
  <c r="K135" i="6"/>
  <c r="AE135" i="6" s="1"/>
  <c r="AY135" i="6" s="1"/>
  <c r="O135" i="6"/>
  <c r="AI135" i="6" s="1"/>
  <c r="L135" i="6"/>
  <c r="AF135" i="6" s="1"/>
  <c r="AZ135" i="6" s="1"/>
  <c r="P135" i="6"/>
  <c r="AJ135" i="6" s="1"/>
  <c r="Q135" i="6"/>
  <c r="AK135" i="6" s="1"/>
  <c r="I135" i="6"/>
  <c r="AC135" i="6" s="1"/>
  <c r="AW135" i="6" s="1"/>
  <c r="M135" i="6"/>
  <c r="AG135" i="6" s="1"/>
  <c r="BA135" i="6" s="1"/>
  <c r="J131" i="6"/>
  <c r="AD131" i="6" s="1"/>
  <c r="AX131" i="6" s="1"/>
  <c r="N131" i="6"/>
  <c r="AH131" i="6" s="1"/>
  <c r="R131" i="6"/>
  <c r="AL131" i="6" s="1"/>
  <c r="K131" i="6"/>
  <c r="AE131" i="6" s="1"/>
  <c r="AY131" i="6" s="1"/>
  <c r="O131" i="6"/>
  <c r="AI131" i="6" s="1"/>
  <c r="L131" i="6"/>
  <c r="AF131" i="6" s="1"/>
  <c r="AZ131" i="6" s="1"/>
  <c r="P131" i="6"/>
  <c r="AJ131" i="6" s="1"/>
  <c r="I131" i="6"/>
  <c r="AC131" i="6" s="1"/>
  <c r="AW131" i="6" s="1"/>
  <c r="M131" i="6"/>
  <c r="AG131" i="6" s="1"/>
  <c r="BA131" i="6" s="1"/>
  <c r="Q131" i="6"/>
  <c r="AK131" i="6" s="1"/>
  <c r="J127" i="6"/>
  <c r="AD127" i="6" s="1"/>
  <c r="AX127" i="6" s="1"/>
  <c r="N127" i="6"/>
  <c r="AH127" i="6" s="1"/>
  <c r="R127" i="6"/>
  <c r="AL127" i="6" s="1"/>
  <c r="K127" i="6"/>
  <c r="AE127" i="6" s="1"/>
  <c r="AY127" i="6" s="1"/>
  <c r="O127" i="6"/>
  <c r="AI127" i="6" s="1"/>
  <c r="L127" i="6"/>
  <c r="AF127" i="6" s="1"/>
  <c r="AZ127" i="6" s="1"/>
  <c r="P127" i="6"/>
  <c r="AJ127" i="6" s="1"/>
  <c r="Q127" i="6"/>
  <c r="AK127" i="6" s="1"/>
  <c r="I127" i="6"/>
  <c r="AC127" i="6" s="1"/>
  <c r="AW127" i="6" s="1"/>
  <c r="M127" i="6"/>
  <c r="AG127" i="6" s="1"/>
  <c r="BA127" i="6" s="1"/>
  <c r="J123" i="6"/>
  <c r="AD123" i="6" s="1"/>
  <c r="AX123" i="6" s="1"/>
  <c r="N123" i="6"/>
  <c r="AH123" i="6" s="1"/>
  <c r="R123" i="6"/>
  <c r="AL123" i="6" s="1"/>
  <c r="K123" i="6"/>
  <c r="AE123" i="6" s="1"/>
  <c r="AY123" i="6" s="1"/>
  <c r="O123" i="6"/>
  <c r="AI123" i="6" s="1"/>
  <c r="L123" i="6"/>
  <c r="AF123" i="6" s="1"/>
  <c r="AZ123" i="6" s="1"/>
  <c r="P123" i="6"/>
  <c r="AJ123" i="6" s="1"/>
  <c r="I123" i="6"/>
  <c r="AC123" i="6" s="1"/>
  <c r="AW123" i="6" s="1"/>
  <c r="M123" i="6"/>
  <c r="AG123" i="6" s="1"/>
  <c r="BA123" i="6" s="1"/>
  <c r="Q123" i="6"/>
  <c r="AK123" i="6" s="1"/>
  <c r="J119" i="6"/>
  <c r="AD119" i="6" s="1"/>
  <c r="AX119" i="6" s="1"/>
  <c r="N119" i="6"/>
  <c r="AH119" i="6" s="1"/>
  <c r="R119" i="6"/>
  <c r="AL119" i="6" s="1"/>
  <c r="K119" i="6"/>
  <c r="AE119" i="6" s="1"/>
  <c r="AY119" i="6" s="1"/>
  <c r="O119" i="6"/>
  <c r="AI119" i="6" s="1"/>
  <c r="L119" i="6"/>
  <c r="AF119" i="6" s="1"/>
  <c r="AZ119" i="6" s="1"/>
  <c r="P119" i="6"/>
  <c r="AJ119" i="6" s="1"/>
  <c r="Q119" i="6"/>
  <c r="AK119" i="6" s="1"/>
  <c r="I119" i="6"/>
  <c r="AC119" i="6" s="1"/>
  <c r="AW119" i="6" s="1"/>
  <c r="M119" i="6"/>
  <c r="AG119" i="6" s="1"/>
  <c r="BA119" i="6" s="1"/>
  <c r="J115" i="6"/>
  <c r="AD115" i="6" s="1"/>
  <c r="AX115" i="6" s="1"/>
  <c r="N115" i="6"/>
  <c r="AH115" i="6" s="1"/>
  <c r="R115" i="6"/>
  <c r="AL115" i="6" s="1"/>
  <c r="K115" i="6"/>
  <c r="AE115" i="6" s="1"/>
  <c r="AY115" i="6" s="1"/>
  <c r="O115" i="6"/>
  <c r="AI115" i="6" s="1"/>
  <c r="L115" i="6"/>
  <c r="AF115" i="6" s="1"/>
  <c r="AZ115" i="6" s="1"/>
  <c r="P115" i="6"/>
  <c r="AJ115" i="6" s="1"/>
  <c r="I115" i="6"/>
  <c r="AC115" i="6" s="1"/>
  <c r="AW115" i="6" s="1"/>
  <c r="M115" i="6"/>
  <c r="AG115" i="6" s="1"/>
  <c r="BA115" i="6" s="1"/>
  <c r="Q115" i="6"/>
  <c r="AK115" i="6" s="1"/>
  <c r="J111" i="6"/>
  <c r="AD111" i="6" s="1"/>
  <c r="AX111" i="6" s="1"/>
  <c r="N111" i="6"/>
  <c r="AH111" i="6" s="1"/>
  <c r="R111" i="6"/>
  <c r="AL111" i="6" s="1"/>
  <c r="K111" i="6"/>
  <c r="AE111" i="6" s="1"/>
  <c r="AY111" i="6" s="1"/>
  <c r="O111" i="6"/>
  <c r="AI111" i="6" s="1"/>
  <c r="L111" i="6"/>
  <c r="AF111" i="6" s="1"/>
  <c r="AZ111" i="6" s="1"/>
  <c r="P111" i="6"/>
  <c r="AJ111" i="6" s="1"/>
  <c r="Q111" i="6"/>
  <c r="AK111" i="6" s="1"/>
  <c r="I111" i="6"/>
  <c r="AC111" i="6" s="1"/>
  <c r="AW111" i="6" s="1"/>
  <c r="M111" i="6"/>
  <c r="AG111" i="6" s="1"/>
  <c r="BA111" i="6" s="1"/>
  <c r="J107" i="6"/>
  <c r="AD107" i="6" s="1"/>
  <c r="AX107" i="6" s="1"/>
  <c r="N107" i="6"/>
  <c r="AH107" i="6" s="1"/>
  <c r="R107" i="6"/>
  <c r="AL107" i="6" s="1"/>
  <c r="K107" i="6"/>
  <c r="AE107" i="6" s="1"/>
  <c r="AY107" i="6" s="1"/>
  <c r="O107" i="6"/>
  <c r="AI107" i="6" s="1"/>
  <c r="L107" i="6"/>
  <c r="AF107" i="6" s="1"/>
  <c r="AZ107" i="6" s="1"/>
  <c r="P107" i="6"/>
  <c r="AJ107" i="6" s="1"/>
  <c r="I107" i="6"/>
  <c r="AC107" i="6" s="1"/>
  <c r="AW107" i="6" s="1"/>
  <c r="M107" i="6"/>
  <c r="AG107" i="6" s="1"/>
  <c r="BA107" i="6" s="1"/>
  <c r="Q107" i="6"/>
  <c r="AK107" i="6" s="1"/>
  <c r="J103" i="6"/>
  <c r="AD103" i="6" s="1"/>
  <c r="AX103" i="6" s="1"/>
  <c r="N103" i="6"/>
  <c r="AH103" i="6" s="1"/>
  <c r="R103" i="6"/>
  <c r="AL103" i="6" s="1"/>
  <c r="K103" i="6"/>
  <c r="AE103" i="6" s="1"/>
  <c r="AY103" i="6" s="1"/>
  <c r="O103" i="6"/>
  <c r="AI103" i="6" s="1"/>
  <c r="L103" i="6"/>
  <c r="AF103" i="6" s="1"/>
  <c r="AZ103" i="6" s="1"/>
  <c r="P103" i="6"/>
  <c r="AJ103" i="6" s="1"/>
  <c r="Q103" i="6"/>
  <c r="AK103" i="6" s="1"/>
  <c r="I103" i="6"/>
  <c r="AC103" i="6" s="1"/>
  <c r="AW103" i="6" s="1"/>
  <c r="M103" i="6"/>
  <c r="AG103" i="6" s="1"/>
  <c r="BA103" i="6" s="1"/>
  <c r="J99" i="6"/>
  <c r="AD99" i="6" s="1"/>
  <c r="AX99" i="6" s="1"/>
  <c r="N99" i="6"/>
  <c r="AH99" i="6" s="1"/>
  <c r="R99" i="6"/>
  <c r="AL99" i="6" s="1"/>
  <c r="K99" i="6"/>
  <c r="AE99" i="6" s="1"/>
  <c r="AY99" i="6" s="1"/>
  <c r="O99" i="6"/>
  <c r="AI99" i="6" s="1"/>
  <c r="L99" i="6"/>
  <c r="AF99" i="6" s="1"/>
  <c r="AZ99" i="6" s="1"/>
  <c r="P99" i="6"/>
  <c r="AJ99" i="6" s="1"/>
  <c r="I99" i="6"/>
  <c r="AC99" i="6" s="1"/>
  <c r="AW99" i="6" s="1"/>
  <c r="M99" i="6"/>
  <c r="AG99" i="6" s="1"/>
  <c r="BA99" i="6" s="1"/>
  <c r="Q99" i="6"/>
  <c r="AK99" i="6" s="1"/>
  <c r="J95" i="6"/>
  <c r="AD95" i="6" s="1"/>
  <c r="AX95" i="6" s="1"/>
  <c r="N95" i="6"/>
  <c r="AH95" i="6" s="1"/>
  <c r="R95" i="6"/>
  <c r="AL95" i="6" s="1"/>
  <c r="K95" i="6"/>
  <c r="AE95" i="6" s="1"/>
  <c r="AY95" i="6" s="1"/>
  <c r="O95" i="6"/>
  <c r="AI95" i="6" s="1"/>
  <c r="L95" i="6"/>
  <c r="AF95" i="6" s="1"/>
  <c r="AZ95" i="6" s="1"/>
  <c r="P95" i="6"/>
  <c r="AJ95" i="6" s="1"/>
  <c r="Q95" i="6"/>
  <c r="AK95" i="6" s="1"/>
  <c r="I95" i="6"/>
  <c r="AC95" i="6" s="1"/>
  <c r="AW95" i="6" s="1"/>
  <c r="M95" i="6"/>
  <c r="AG95" i="6" s="1"/>
  <c r="BA95" i="6" s="1"/>
  <c r="J91" i="6"/>
  <c r="AD91" i="6" s="1"/>
  <c r="AX91" i="6" s="1"/>
  <c r="N91" i="6"/>
  <c r="AH91" i="6" s="1"/>
  <c r="R91" i="6"/>
  <c r="AL91" i="6" s="1"/>
  <c r="K91" i="6"/>
  <c r="AE91" i="6" s="1"/>
  <c r="AY91" i="6" s="1"/>
  <c r="O91" i="6"/>
  <c r="AI91" i="6" s="1"/>
  <c r="L91" i="6"/>
  <c r="AF91" i="6" s="1"/>
  <c r="AZ91" i="6" s="1"/>
  <c r="P91" i="6"/>
  <c r="AJ91" i="6" s="1"/>
  <c r="I91" i="6"/>
  <c r="AC91" i="6" s="1"/>
  <c r="AW91" i="6" s="1"/>
  <c r="M91" i="6"/>
  <c r="AG91" i="6" s="1"/>
  <c r="BA91" i="6" s="1"/>
  <c r="Q91" i="6"/>
  <c r="AK91" i="6" s="1"/>
  <c r="J87" i="6"/>
  <c r="AD87" i="6" s="1"/>
  <c r="AX87" i="6" s="1"/>
  <c r="N87" i="6"/>
  <c r="AH87" i="6" s="1"/>
  <c r="R87" i="6"/>
  <c r="AL87" i="6" s="1"/>
  <c r="K87" i="6"/>
  <c r="AE87" i="6" s="1"/>
  <c r="AY87" i="6" s="1"/>
  <c r="O87" i="6"/>
  <c r="AI87" i="6" s="1"/>
  <c r="L87" i="6"/>
  <c r="AF87" i="6" s="1"/>
  <c r="AZ87" i="6" s="1"/>
  <c r="P87" i="6"/>
  <c r="AJ87" i="6" s="1"/>
  <c r="Q87" i="6"/>
  <c r="AK87" i="6" s="1"/>
  <c r="I87" i="6"/>
  <c r="AC87" i="6" s="1"/>
  <c r="AW87" i="6" s="1"/>
  <c r="M87" i="6"/>
  <c r="AG87" i="6" s="1"/>
  <c r="BA87" i="6" s="1"/>
  <c r="J83" i="6"/>
  <c r="AD83" i="6" s="1"/>
  <c r="AX83" i="6" s="1"/>
  <c r="N83" i="6"/>
  <c r="AH83" i="6" s="1"/>
  <c r="R83" i="6"/>
  <c r="AL83" i="6" s="1"/>
  <c r="M83" i="6"/>
  <c r="AG83" i="6" s="1"/>
  <c r="BA83" i="6" s="1"/>
  <c r="I83" i="6"/>
  <c r="AC83" i="6" s="1"/>
  <c r="AW83" i="6" s="1"/>
  <c r="O83" i="6"/>
  <c r="AI83" i="6" s="1"/>
  <c r="K83" i="6"/>
  <c r="AE83" i="6" s="1"/>
  <c r="AY83" i="6" s="1"/>
  <c r="P83" i="6"/>
  <c r="AJ83" i="6" s="1"/>
  <c r="L83" i="6"/>
  <c r="AF83" i="6" s="1"/>
  <c r="AZ83" i="6" s="1"/>
  <c r="Q83" i="6"/>
  <c r="AK83" i="6" s="1"/>
  <c r="I79" i="6"/>
  <c r="AC79" i="6" s="1"/>
  <c r="AW79" i="6" s="1"/>
  <c r="M79" i="6"/>
  <c r="AG79" i="6" s="1"/>
  <c r="BA79" i="6" s="1"/>
  <c r="Q79" i="6"/>
  <c r="AK79" i="6" s="1"/>
  <c r="J79" i="6"/>
  <c r="AD79" i="6" s="1"/>
  <c r="AX79" i="6" s="1"/>
  <c r="N79" i="6"/>
  <c r="AH79" i="6" s="1"/>
  <c r="R79" i="6"/>
  <c r="AL79" i="6" s="1"/>
  <c r="K79" i="6"/>
  <c r="AE79" i="6" s="1"/>
  <c r="AY79" i="6" s="1"/>
  <c r="O79" i="6"/>
  <c r="AI79" i="6" s="1"/>
  <c r="L79" i="6"/>
  <c r="AF79" i="6" s="1"/>
  <c r="AZ79" i="6" s="1"/>
  <c r="P79" i="6"/>
  <c r="AJ79" i="6" s="1"/>
  <c r="I75" i="6"/>
  <c r="AC75" i="6" s="1"/>
  <c r="AW75" i="6" s="1"/>
  <c r="M75" i="6"/>
  <c r="AG75" i="6" s="1"/>
  <c r="BA75" i="6" s="1"/>
  <c r="Q75" i="6"/>
  <c r="AK75" i="6" s="1"/>
  <c r="J75" i="6"/>
  <c r="AD75" i="6" s="1"/>
  <c r="AX75" i="6" s="1"/>
  <c r="N75" i="6"/>
  <c r="AH75" i="6" s="1"/>
  <c r="R75" i="6"/>
  <c r="AL75" i="6" s="1"/>
  <c r="K75" i="6"/>
  <c r="AE75" i="6" s="1"/>
  <c r="AY75" i="6" s="1"/>
  <c r="O75" i="6"/>
  <c r="AI75" i="6" s="1"/>
  <c r="P75" i="6"/>
  <c r="AJ75" i="6" s="1"/>
  <c r="L75" i="6"/>
  <c r="AF75" i="6" s="1"/>
  <c r="AZ75" i="6" s="1"/>
  <c r="I71" i="6"/>
  <c r="AC71" i="6" s="1"/>
  <c r="AW71" i="6" s="1"/>
  <c r="M71" i="6"/>
  <c r="AG71" i="6" s="1"/>
  <c r="BA71" i="6" s="1"/>
  <c r="Q71" i="6"/>
  <c r="AK71" i="6" s="1"/>
  <c r="J71" i="6"/>
  <c r="AD71" i="6" s="1"/>
  <c r="AX71" i="6" s="1"/>
  <c r="N71" i="6"/>
  <c r="AH71" i="6" s="1"/>
  <c r="R71" i="6"/>
  <c r="AL71" i="6" s="1"/>
  <c r="K71" i="6"/>
  <c r="AE71" i="6" s="1"/>
  <c r="AY71" i="6" s="1"/>
  <c r="O71" i="6"/>
  <c r="AI71" i="6" s="1"/>
  <c r="L71" i="6"/>
  <c r="AF71" i="6" s="1"/>
  <c r="AZ71" i="6" s="1"/>
  <c r="P71" i="6"/>
  <c r="AJ71" i="6" s="1"/>
  <c r="I67" i="6"/>
  <c r="M67" i="6"/>
  <c r="AG67" i="6" s="1"/>
  <c r="BA67" i="6" s="1"/>
  <c r="Q67" i="6"/>
  <c r="AK67" i="6" s="1"/>
  <c r="J67" i="6"/>
  <c r="AD67" i="6" s="1"/>
  <c r="AX67" i="6" s="1"/>
  <c r="N67" i="6"/>
  <c r="R67" i="6"/>
  <c r="AL67" i="6" s="1"/>
  <c r="K67" i="6"/>
  <c r="AE67" i="6" s="1"/>
  <c r="AY67" i="6" s="1"/>
  <c r="O67" i="6"/>
  <c r="AI67" i="6" s="1"/>
  <c r="P67" i="6"/>
  <c r="AJ67" i="6" s="1"/>
  <c r="L67" i="6"/>
  <c r="AF67" i="6" s="1"/>
  <c r="AZ67" i="6" s="1"/>
  <c r="I63" i="6"/>
  <c r="AC63" i="6" s="1"/>
  <c r="AW63" i="6" s="1"/>
  <c r="M63" i="6"/>
  <c r="AG63" i="6" s="1"/>
  <c r="BA63" i="6" s="1"/>
  <c r="Q63" i="6"/>
  <c r="AK63" i="6" s="1"/>
  <c r="J63" i="6"/>
  <c r="AD63" i="6" s="1"/>
  <c r="AX63" i="6" s="1"/>
  <c r="N63" i="6"/>
  <c r="AH63" i="6" s="1"/>
  <c r="R63" i="6"/>
  <c r="AL63" i="6" s="1"/>
  <c r="K63" i="6"/>
  <c r="AE63" i="6" s="1"/>
  <c r="AY63" i="6" s="1"/>
  <c r="O63" i="6"/>
  <c r="AI63" i="6" s="1"/>
  <c r="L63" i="6"/>
  <c r="AF63" i="6" s="1"/>
  <c r="AZ63" i="6" s="1"/>
  <c r="P63" i="6"/>
  <c r="AJ63" i="6" s="1"/>
  <c r="J59" i="6"/>
  <c r="AD59" i="6" s="1"/>
  <c r="AX59" i="6" s="1"/>
  <c r="N59" i="6"/>
  <c r="AH59" i="6" s="1"/>
  <c r="K59" i="6"/>
  <c r="AE59" i="6" s="1"/>
  <c r="AY59" i="6" s="1"/>
  <c r="O59" i="6"/>
  <c r="AI59" i="6" s="1"/>
  <c r="L59" i="6"/>
  <c r="AF59" i="6" s="1"/>
  <c r="AZ59" i="6" s="1"/>
  <c r="R59" i="6"/>
  <c r="AL59" i="6" s="1"/>
  <c r="M59" i="6"/>
  <c r="AG59" i="6" s="1"/>
  <c r="BA59" i="6" s="1"/>
  <c r="P59" i="6"/>
  <c r="AJ59" i="6" s="1"/>
  <c r="I59" i="6"/>
  <c r="Q59" i="6"/>
  <c r="AK59" i="6" s="1"/>
  <c r="J55" i="6"/>
  <c r="AD55" i="6" s="1"/>
  <c r="AX55" i="6" s="1"/>
  <c r="N55" i="6"/>
  <c r="AH55" i="6" s="1"/>
  <c r="R55" i="6"/>
  <c r="AL55" i="6" s="1"/>
  <c r="K55" i="6"/>
  <c r="AE55" i="6" s="1"/>
  <c r="AY55" i="6" s="1"/>
  <c r="O55" i="6"/>
  <c r="AI55" i="6" s="1"/>
  <c r="L55" i="6"/>
  <c r="AF55" i="6" s="1"/>
  <c r="AZ55" i="6" s="1"/>
  <c r="M55" i="6"/>
  <c r="AG55" i="6" s="1"/>
  <c r="BA55" i="6" s="1"/>
  <c r="P55" i="6"/>
  <c r="AJ55" i="6" s="1"/>
  <c r="I55" i="6"/>
  <c r="AC55" i="6" s="1"/>
  <c r="AW55" i="6" s="1"/>
  <c r="Q55" i="6"/>
  <c r="AK55" i="6" s="1"/>
  <c r="I51" i="6"/>
  <c r="AC51" i="6" s="1"/>
  <c r="AW51" i="6" s="1"/>
  <c r="M51" i="6"/>
  <c r="AG51" i="6" s="1"/>
  <c r="BA51" i="6" s="1"/>
  <c r="Q51" i="6"/>
  <c r="AK51" i="6" s="1"/>
  <c r="J51" i="6"/>
  <c r="AD51" i="6" s="1"/>
  <c r="AX51" i="6" s="1"/>
  <c r="N51" i="6"/>
  <c r="R51" i="6"/>
  <c r="AL51" i="6" s="1"/>
  <c r="K51" i="6"/>
  <c r="AE51" i="6" s="1"/>
  <c r="AY51" i="6" s="1"/>
  <c r="O51" i="6"/>
  <c r="AI51" i="6" s="1"/>
  <c r="L51" i="6"/>
  <c r="AF51" i="6" s="1"/>
  <c r="AZ51" i="6" s="1"/>
  <c r="P51" i="6"/>
  <c r="AJ51" i="6" s="1"/>
  <c r="I47" i="6"/>
  <c r="AC47" i="6" s="1"/>
  <c r="AW47" i="6" s="1"/>
  <c r="M47" i="6"/>
  <c r="AG47" i="6" s="1"/>
  <c r="BA47" i="6" s="1"/>
  <c r="Q47" i="6"/>
  <c r="AK47" i="6" s="1"/>
  <c r="J47" i="6"/>
  <c r="AD47" i="6" s="1"/>
  <c r="AX47" i="6" s="1"/>
  <c r="N47" i="6"/>
  <c r="AH47" i="6" s="1"/>
  <c r="R47" i="6"/>
  <c r="AL47" i="6" s="1"/>
  <c r="K47" i="6"/>
  <c r="AE47" i="6" s="1"/>
  <c r="AY47" i="6" s="1"/>
  <c r="O47" i="6"/>
  <c r="AI47" i="6" s="1"/>
  <c r="L47" i="6"/>
  <c r="AF47" i="6" s="1"/>
  <c r="AZ47" i="6" s="1"/>
  <c r="P47" i="6"/>
  <c r="AJ47" i="6" s="1"/>
  <c r="I43" i="6"/>
  <c r="AC43" i="6" s="1"/>
  <c r="AW43" i="6" s="1"/>
  <c r="M43" i="6"/>
  <c r="AG43" i="6" s="1"/>
  <c r="BA43" i="6" s="1"/>
  <c r="Q43" i="6"/>
  <c r="AK43" i="6" s="1"/>
  <c r="J43" i="6"/>
  <c r="AD43" i="6" s="1"/>
  <c r="AX43" i="6" s="1"/>
  <c r="N43" i="6"/>
  <c r="R43" i="6"/>
  <c r="AL43" i="6" s="1"/>
  <c r="K43" i="6"/>
  <c r="AE43" i="6" s="1"/>
  <c r="AY43" i="6" s="1"/>
  <c r="O43" i="6"/>
  <c r="AI43" i="6" s="1"/>
  <c r="L43" i="6"/>
  <c r="AF43" i="6" s="1"/>
  <c r="AZ43" i="6" s="1"/>
  <c r="P43" i="6"/>
  <c r="AJ43" i="6" s="1"/>
  <c r="I39" i="6"/>
  <c r="AC39" i="6" s="1"/>
  <c r="AW39" i="6" s="1"/>
  <c r="M39" i="6"/>
  <c r="AG39" i="6" s="1"/>
  <c r="BA39" i="6" s="1"/>
  <c r="Q39" i="6"/>
  <c r="AK39" i="6" s="1"/>
  <c r="L39" i="6"/>
  <c r="AF39" i="6" s="1"/>
  <c r="AZ39" i="6" s="1"/>
  <c r="R39" i="6"/>
  <c r="AL39" i="6" s="1"/>
  <c r="N39" i="6"/>
  <c r="AH39" i="6" s="1"/>
  <c r="J39" i="6"/>
  <c r="AD39" i="6" s="1"/>
  <c r="AX39" i="6" s="1"/>
  <c r="O39" i="6"/>
  <c r="AI39" i="6" s="1"/>
  <c r="K39" i="6"/>
  <c r="AE39" i="6" s="1"/>
  <c r="AY39" i="6" s="1"/>
  <c r="P39" i="6"/>
  <c r="AJ39" i="6" s="1"/>
  <c r="I35" i="6"/>
  <c r="M35" i="6"/>
  <c r="AG35" i="6" s="1"/>
  <c r="BA35" i="6" s="1"/>
  <c r="Q35" i="6"/>
  <c r="AK35" i="6" s="1"/>
  <c r="J35" i="6"/>
  <c r="AD35" i="6" s="1"/>
  <c r="AX35" i="6" s="1"/>
  <c r="O35" i="6"/>
  <c r="AI35" i="6" s="1"/>
  <c r="K35" i="6"/>
  <c r="AE35" i="6" s="1"/>
  <c r="AY35" i="6" s="1"/>
  <c r="P35" i="6"/>
  <c r="AJ35" i="6" s="1"/>
  <c r="L35" i="6"/>
  <c r="AF35" i="6" s="1"/>
  <c r="AZ35" i="6" s="1"/>
  <c r="R35" i="6"/>
  <c r="AL35" i="6" s="1"/>
  <c r="N35" i="6"/>
  <c r="AH35" i="6" s="1"/>
  <c r="I31" i="6"/>
  <c r="AC31" i="6" s="1"/>
  <c r="AW31" i="6" s="1"/>
  <c r="M31" i="6"/>
  <c r="AG31" i="6" s="1"/>
  <c r="BA31" i="6" s="1"/>
  <c r="Q31" i="6"/>
  <c r="AK31" i="6" s="1"/>
  <c r="L31" i="6"/>
  <c r="AF31" i="6" s="1"/>
  <c r="AZ31" i="6" s="1"/>
  <c r="K31" i="6"/>
  <c r="AE31" i="6" s="1"/>
  <c r="AY31" i="6" s="1"/>
  <c r="R31" i="6"/>
  <c r="AL31" i="6" s="1"/>
  <c r="N31" i="6"/>
  <c r="O31" i="6"/>
  <c r="AI31" i="6" s="1"/>
  <c r="J31" i="6"/>
  <c r="AD31" i="6" s="1"/>
  <c r="AX31" i="6" s="1"/>
  <c r="P31" i="6"/>
  <c r="AJ31" i="6" s="1"/>
  <c r="I27" i="6"/>
  <c r="M27" i="6"/>
  <c r="AG27" i="6" s="1"/>
  <c r="BA27" i="6" s="1"/>
  <c r="Q27" i="6"/>
  <c r="AK27" i="6" s="1"/>
  <c r="K27" i="6"/>
  <c r="AE27" i="6" s="1"/>
  <c r="AY27" i="6" s="1"/>
  <c r="O27" i="6"/>
  <c r="AI27" i="6" s="1"/>
  <c r="L27" i="6"/>
  <c r="AF27" i="6" s="1"/>
  <c r="AZ27" i="6" s="1"/>
  <c r="P27" i="6"/>
  <c r="AJ27" i="6" s="1"/>
  <c r="J27" i="6"/>
  <c r="AD27" i="6" s="1"/>
  <c r="AX27" i="6" s="1"/>
  <c r="N27" i="6"/>
  <c r="R27" i="6"/>
  <c r="AL27" i="6" s="1"/>
  <c r="I23" i="6"/>
  <c r="AC23" i="6" s="1"/>
  <c r="AW23" i="6" s="1"/>
  <c r="M23" i="6"/>
  <c r="AG23" i="6" s="1"/>
  <c r="BA23" i="6" s="1"/>
  <c r="Q23" i="6"/>
  <c r="AK23" i="6" s="1"/>
  <c r="K23" i="6"/>
  <c r="AE23" i="6" s="1"/>
  <c r="AY23" i="6" s="1"/>
  <c r="O23" i="6"/>
  <c r="AI23" i="6" s="1"/>
  <c r="L23" i="6"/>
  <c r="AF23" i="6" s="1"/>
  <c r="AZ23" i="6" s="1"/>
  <c r="P23" i="6"/>
  <c r="AJ23" i="6" s="1"/>
  <c r="N23" i="6"/>
  <c r="AH23" i="6" s="1"/>
  <c r="R23" i="6"/>
  <c r="AL23" i="6" s="1"/>
  <c r="J23" i="6"/>
  <c r="AD23" i="6" s="1"/>
  <c r="AX23" i="6" s="1"/>
  <c r="I19" i="6"/>
  <c r="M19" i="6"/>
  <c r="AG19" i="6" s="1"/>
  <c r="BA19" i="6" s="1"/>
  <c r="Q19" i="6"/>
  <c r="AK19" i="6" s="1"/>
  <c r="K19" i="6"/>
  <c r="AE19" i="6" s="1"/>
  <c r="AY19" i="6" s="1"/>
  <c r="O19" i="6"/>
  <c r="AI19" i="6" s="1"/>
  <c r="L19" i="6"/>
  <c r="AF19" i="6" s="1"/>
  <c r="AZ19" i="6" s="1"/>
  <c r="P19" i="6"/>
  <c r="AJ19" i="6" s="1"/>
  <c r="J19" i="6"/>
  <c r="AD19" i="6" s="1"/>
  <c r="AX19" i="6" s="1"/>
  <c r="N19" i="6"/>
  <c r="R19" i="6"/>
  <c r="AL19" i="6" s="1"/>
  <c r="I15" i="6"/>
  <c r="AC15" i="6" s="1"/>
  <c r="M15" i="6"/>
  <c r="AG15" i="6" s="1"/>
  <c r="Q15" i="6"/>
  <c r="AK15" i="6" s="1"/>
  <c r="K15" i="6"/>
  <c r="AE15" i="6" s="1"/>
  <c r="O15" i="6"/>
  <c r="AI15" i="6" s="1"/>
  <c r="L15" i="6"/>
  <c r="AF15" i="6" s="1"/>
  <c r="P15" i="6"/>
  <c r="AJ15" i="6" s="1"/>
  <c r="N15" i="6"/>
  <c r="AH15" i="6" s="1"/>
  <c r="R15" i="6"/>
  <c r="AL15" i="6" s="1"/>
  <c r="J15" i="6"/>
  <c r="AD15" i="6" s="1"/>
  <c r="I11" i="6"/>
  <c r="M11" i="6"/>
  <c r="AG11" i="6" s="1"/>
  <c r="BA11" i="6" s="1"/>
  <c r="Q11" i="6"/>
  <c r="AK11" i="6" s="1"/>
  <c r="K11" i="6"/>
  <c r="AE11" i="6" s="1"/>
  <c r="AY11" i="6" s="1"/>
  <c r="O11" i="6"/>
  <c r="AI11" i="6" s="1"/>
  <c r="L11" i="6"/>
  <c r="AF11" i="6" s="1"/>
  <c r="AZ11" i="6" s="1"/>
  <c r="P11" i="6"/>
  <c r="AJ11" i="6" s="1"/>
  <c r="J11" i="6"/>
  <c r="AD11" i="6" s="1"/>
  <c r="AX11" i="6" s="1"/>
  <c r="N11" i="6"/>
  <c r="AH11" i="6" s="1"/>
  <c r="R11" i="6"/>
  <c r="AL11" i="6" s="1"/>
  <c r="J360" i="6"/>
  <c r="AD360" i="6" s="1"/>
  <c r="AX360" i="6" s="1"/>
  <c r="N360" i="6"/>
  <c r="AH360" i="6" s="1"/>
  <c r="R360" i="6"/>
  <c r="AL360" i="6" s="1"/>
  <c r="K360" i="6"/>
  <c r="AE360" i="6" s="1"/>
  <c r="AY360" i="6" s="1"/>
  <c r="O360" i="6"/>
  <c r="AI360" i="6" s="1"/>
  <c r="L360" i="6"/>
  <c r="AF360" i="6" s="1"/>
  <c r="AZ360" i="6" s="1"/>
  <c r="P360" i="6"/>
  <c r="AJ360" i="6" s="1"/>
  <c r="I360" i="6"/>
  <c r="AC360" i="6" s="1"/>
  <c r="AW360" i="6" s="1"/>
  <c r="M360" i="6"/>
  <c r="AG360" i="6" s="1"/>
  <c r="BA360" i="6" s="1"/>
  <c r="Q360" i="6"/>
  <c r="AK360" i="6" s="1"/>
  <c r="J356" i="6"/>
  <c r="AD356" i="6" s="1"/>
  <c r="AX356" i="6" s="1"/>
  <c r="N356" i="6"/>
  <c r="AH356" i="6" s="1"/>
  <c r="R356" i="6"/>
  <c r="AL356" i="6" s="1"/>
  <c r="K356" i="6"/>
  <c r="AE356" i="6" s="1"/>
  <c r="AY356" i="6" s="1"/>
  <c r="O356" i="6"/>
  <c r="AI356" i="6" s="1"/>
  <c r="L356" i="6"/>
  <c r="AF356" i="6" s="1"/>
  <c r="AZ356" i="6" s="1"/>
  <c r="P356" i="6"/>
  <c r="AJ356" i="6" s="1"/>
  <c r="Q356" i="6"/>
  <c r="AK356" i="6" s="1"/>
  <c r="M356" i="6"/>
  <c r="AG356" i="6" s="1"/>
  <c r="BA356" i="6" s="1"/>
  <c r="I356" i="6"/>
  <c r="AC356" i="6" s="1"/>
  <c r="AW356" i="6" s="1"/>
  <c r="J352" i="6"/>
  <c r="AD352" i="6" s="1"/>
  <c r="AX352" i="6" s="1"/>
  <c r="N352" i="6"/>
  <c r="AH352" i="6" s="1"/>
  <c r="R352" i="6"/>
  <c r="AL352" i="6" s="1"/>
  <c r="K352" i="6"/>
  <c r="AE352" i="6" s="1"/>
  <c r="AY352" i="6" s="1"/>
  <c r="O352" i="6"/>
  <c r="AI352" i="6" s="1"/>
  <c r="L352" i="6"/>
  <c r="AF352" i="6" s="1"/>
  <c r="AZ352" i="6" s="1"/>
  <c r="P352" i="6"/>
  <c r="AJ352" i="6" s="1"/>
  <c r="I352" i="6"/>
  <c r="AC352" i="6" s="1"/>
  <c r="AW352" i="6" s="1"/>
  <c r="M352" i="6"/>
  <c r="AG352" i="6" s="1"/>
  <c r="BA352" i="6" s="1"/>
  <c r="Q352" i="6"/>
  <c r="AK352" i="6" s="1"/>
  <c r="J348" i="6"/>
  <c r="AD348" i="6" s="1"/>
  <c r="AX348" i="6" s="1"/>
  <c r="N348" i="6"/>
  <c r="AH348" i="6" s="1"/>
  <c r="R348" i="6"/>
  <c r="AL348" i="6" s="1"/>
  <c r="K348" i="6"/>
  <c r="AE348" i="6" s="1"/>
  <c r="AY348" i="6" s="1"/>
  <c r="O348" i="6"/>
  <c r="AI348" i="6" s="1"/>
  <c r="L348" i="6"/>
  <c r="AF348" i="6" s="1"/>
  <c r="AZ348" i="6" s="1"/>
  <c r="P348" i="6"/>
  <c r="AJ348" i="6" s="1"/>
  <c r="Q348" i="6"/>
  <c r="AK348" i="6" s="1"/>
  <c r="M348" i="6"/>
  <c r="AG348" i="6" s="1"/>
  <c r="BA348" i="6" s="1"/>
  <c r="I348" i="6"/>
  <c r="AC348" i="6" s="1"/>
  <c r="AW348" i="6" s="1"/>
  <c r="J344" i="6"/>
  <c r="AD344" i="6" s="1"/>
  <c r="AX344" i="6" s="1"/>
  <c r="N344" i="6"/>
  <c r="AH344" i="6" s="1"/>
  <c r="R344" i="6"/>
  <c r="AL344" i="6" s="1"/>
  <c r="K344" i="6"/>
  <c r="AE344" i="6" s="1"/>
  <c r="AY344" i="6" s="1"/>
  <c r="O344" i="6"/>
  <c r="AI344" i="6" s="1"/>
  <c r="L344" i="6"/>
  <c r="AF344" i="6" s="1"/>
  <c r="AZ344" i="6" s="1"/>
  <c r="P344" i="6"/>
  <c r="AJ344" i="6" s="1"/>
  <c r="I344" i="6"/>
  <c r="AC344" i="6" s="1"/>
  <c r="AW344" i="6" s="1"/>
  <c r="M344" i="6"/>
  <c r="AG344" i="6" s="1"/>
  <c r="BA344" i="6" s="1"/>
  <c r="Q344" i="6"/>
  <c r="AK344" i="6" s="1"/>
  <c r="J340" i="6"/>
  <c r="AD340" i="6" s="1"/>
  <c r="AX340" i="6" s="1"/>
  <c r="N340" i="6"/>
  <c r="AH340" i="6" s="1"/>
  <c r="R340" i="6"/>
  <c r="AL340" i="6" s="1"/>
  <c r="K340" i="6"/>
  <c r="AE340" i="6" s="1"/>
  <c r="AY340" i="6" s="1"/>
  <c r="O340" i="6"/>
  <c r="AI340" i="6" s="1"/>
  <c r="L340" i="6"/>
  <c r="AF340" i="6" s="1"/>
  <c r="AZ340" i="6" s="1"/>
  <c r="P340" i="6"/>
  <c r="AJ340" i="6" s="1"/>
  <c r="Q340" i="6"/>
  <c r="AK340" i="6" s="1"/>
  <c r="M340" i="6"/>
  <c r="AG340" i="6" s="1"/>
  <c r="BA340" i="6" s="1"/>
  <c r="I340" i="6"/>
  <c r="AC340" i="6" s="1"/>
  <c r="AW340" i="6" s="1"/>
  <c r="J336" i="6"/>
  <c r="AD336" i="6" s="1"/>
  <c r="AX336" i="6" s="1"/>
  <c r="N336" i="6"/>
  <c r="AH336" i="6" s="1"/>
  <c r="R336" i="6"/>
  <c r="AL336" i="6" s="1"/>
  <c r="K336" i="6"/>
  <c r="AE336" i="6" s="1"/>
  <c r="AY336" i="6" s="1"/>
  <c r="O336" i="6"/>
  <c r="AI336" i="6" s="1"/>
  <c r="L336" i="6"/>
  <c r="AF336" i="6" s="1"/>
  <c r="AZ336" i="6" s="1"/>
  <c r="P336" i="6"/>
  <c r="AJ336" i="6" s="1"/>
  <c r="I336" i="6"/>
  <c r="AC336" i="6" s="1"/>
  <c r="AW336" i="6" s="1"/>
  <c r="M336" i="6"/>
  <c r="AG336" i="6" s="1"/>
  <c r="BA336" i="6" s="1"/>
  <c r="Q336" i="6"/>
  <c r="AK336" i="6" s="1"/>
  <c r="J332" i="6"/>
  <c r="AD332" i="6" s="1"/>
  <c r="AX332" i="6" s="1"/>
  <c r="N332" i="6"/>
  <c r="AH332" i="6" s="1"/>
  <c r="R332" i="6"/>
  <c r="AL332" i="6" s="1"/>
  <c r="K332" i="6"/>
  <c r="AE332" i="6" s="1"/>
  <c r="AY332" i="6" s="1"/>
  <c r="O332" i="6"/>
  <c r="AI332" i="6" s="1"/>
  <c r="L332" i="6"/>
  <c r="AF332" i="6" s="1"/>
  <c r="AZ332" i="6" s="1"/>
  <c r="P332" i="6"/>
  <c r="AJ332" i="6" s="1"/>
  <c r="Q332" i="6"/>
  <c r="AK332" i="6" s="1"/>
  <c r="I332" i="6"/>
  <c r="AC332" i="6" s="1"/>
  <c r="AW332" i="6" s="1"/>
  <c r="M332" i="6"/>
  <c r="AG332" i="6" s="1"/>
  <c r="BA332" i="6" s="1"/>
  <c r="J328" i="6"/>
  <c r="AD328" i="6" s="1"/>
  <c r="AX328" i="6" s="1"/>
  <c r="N328" i="6"/>
  <c r="AH328" i="6" s="1"/>
  <c r="R328" i="6"/>
  <c r="AL328" i="6" s="1"/>
  <c r="K328" i="6"/>
  <c r="AE328" i="6" s="1"/>
  <c r="AY328" i="6" s="1"/>
  <c r="O328" i="6"/>
  <c r="AI328" i="6" s="1"/>
  <c r="L328" i="6"/>
  <c r="AF328" i="6" s="1"/>
  <c r="AZ328" i="6" s="1"/>
  <c r="P328" i="6"/>
  <c r="AJ328" i="6" s="1"/>
  <c r="I328" i="6"/>
  <c r="AC328" i="6" s="1"/>
  <c r="AW328" i="6" s="1"/>
  <c r="M328" i="6"/>
  <c r="AG328" i="6" s="1"/>
  <c r="BA328" i="6" s="1"/>
  <c r="Q328" i="6"/>
  <c r="AK328" i="6" s="1"/>
  <c r="J324" i="6"/>
  <c r="AD324" i="6" s="1"/>
  <c r="AX324" i="6" s="1"/>
  <c r="N324" i="6"/>
  <c r="AH324" i="6" s="1"/>
  <c r="R324" i="6"/>
  <c r="AL324" i="6" s="1"/>
  <c r="K324" i="6"/>
  <c r="AE324" i="6" s="1"/>
  <c r="AY324" i="6" s="1"/>
  <c r="O324" i="6"/>
  <c r="AI324" i="6" s="1"/>
  <c r="L324" i="6"/>
  <c r="AF324" i="6" s="1"/>
  <c r="AZ324" i="6" s="1"/>
  <c r="P324" i="6"/>
  <c r="AJ324" i="6" s="1"/>
  <c r="Q324" i="6"/>
  <c r="AK324" i="6" s="1"/>
  <c r="M324" i="6"/>
  <c r="AG324" i="6" s="1"/>
  <c r="BA324" i="6" s="1"/>
  <c r="I324" i="6"/>
  <c r="AC324" i="6" s="1"/>
  <c r="AW324" i="6" s="1"/>
  <c r="J320" i="6"/>
  <c r="AD320" i="6" s="1"/>
  <c r="AX320" i="6" s="1"/>
  <c r="N320" i="6"/>
  <c r="AH320" i="6" s="1"/>
  <c r="R320" i="6"/>
  <c r="AL320" i="6" s="1"/>
  <c r="K320" i="6"/>
  <c r="AE320" i="6" s="1"/>
  <c r="AY320" i="6" s="1"/>
  <c r="O320" i="6"/>
  <c r="AI320" i="6" s="1"/>
  <c r="L320" i="6"/>
  <c r="AF320" i="6" s="1"/>
  <c r="AZ320" i="6" s="1"/>
  <c r="P320" i="6"/>
  <c r="AJ320" i="6" s="1"/>
  <c r="I320" i="6"/>
  <c r="AC320" i="6" s="1"/>
  <c r="AW320" i="6" s="1"/>
  <c r="M320" i="6"/>
  <c r="AG320" i="6" s="1"/>
  <c r="BA320" i="6" s="1"/>
  <c r="Q320" i="6"/>
  <c r="AK320" i="6" s="1"/>
  <c r="J316" i="6"/>
  <c r="AD316" i="6" s="1"/>
  <c r="AX316" i="6" s="1"/>
  <c r="N316" i="6"/>
  <c r="AH316" i="6" s="1"/>
  <c r="R316" i="6"/>
  <c r="AL316" i="6" s="1"/>
  <c r="K316" i="6"/>
  <c r="AE316" i="6" s="1"/>
  <c r="AY316" i="6" s="1"/>
  <c r="O316" i="6"/>
  <c r="AI316" i="6" s="1"/>
  <c r="L316" i="6"/>
  <c r="AF316" i="6" s="1"/>
  <c r="AZ316" i="6" s="1"/>
  <c r="P316" i="6"/>
  <c r="AJ316" i="6" s="1"/>
  <c r="I316" i="6"/>
  <c r="AC316" i="6" s="1"/>
  <c r="AW316" i="6" s="1"/>
  <c r="M316" i="6"/>
  <c r="AG316" i="6" s="1"/>
  <c r="BA316" i="6" s="1"/>
  <c r="Q316" i="6"/>
  <c r="AK316" i="6" s="1"/>
  <c r="J312" i="6"/>
  <c r="AD312" i="6" s="1"/>
  <c r="AX312" i="6" s="1"/>
  <c r="N312" i="6"/>
  <c r="AH312" i="6" s="1"/>
  <c r="K312" i="6"/>
  <c r="AE312" i="6" s="1"/>
  <c r="AY312" i="6" s="1"/>
  <c r="M312" i="6"/>
  <c r="AG312" i="6" s="1"/>
  <c r="BA312" i="6" s="1"/>
  <c r="R312" i="6"/>
  <c r="AL312" i="6" s="1"/>
  <c r="O312" i="6"/>
  <c r="AI312" i="6" s="1"/>
  <c r="I312" i="6"/>
  <c r="AC312" i="6" s="1"/>
  <c r="AW312" i="6" s="1"/>
  <c r="P312" i="6"/>
  <c r="AJ312" i="6" s="1"/>
  <c r="L312" i="6"/>
  <c r="AF312" i="6" s="1"/>
  <c r="AZ312" i="6" s="1"/>
  <c r="Q312" i="6"/>
  <c r="AK312" i="6" s="1"/>
  <c r="J308" i="6"/>
  <c r="AD308" i="6" s="1"/>
  <c r="AX308" i="6" s="1"/>
  <c r="N308" i="6"/>
  <c r="AH308" i="6" s="1"/>
  <c r="R308" i="6"/>
  <c r="AL308" i="6" s="1"/>
  <c r="K308" i="6"/>
  <c r="AE308" i="6" s="1"/>
  <c r="AY308" i="6" s="1"/>
  <c r="O308" i="6"/>
  <c r="AI308" i="6" s="1"/>
  <c r="L308" i="6"/>
  <c r="AF308" i="6" s="1"/>
  <c r="AZ308" i="6" s="1"/>
  <c r="P308" i="6"/>
  <c r="AJ308" i="6" s="1"/>
  <c r="I308" i="6"/>
  <c r="AC308" i="6" s="1"/>
  <c r="AW308" i="6" s="1"/>
  <c r="M308" i="6"/>
  <c r="AG308" i="6" s="1"/>
  <c r="BA308" i="6" s="1"/>
  <c r="Q308" i="6"/>
  <c r="AK308" i="6" s="1"/>
  <c r="J304" i="6"/>
  <c r="AD304" i="6" s="1"/>
  <c r="AX304" i="6" s="1"/>
  <c r="N304" i="6"/>
  <c r="AH304" i="6" s="1"/>
  <c r="R304" i="6"/>
  <c r="AL304" i="6" s="1"/>
  <c r="K304" i="6"/>
  <c r="AE304" i="6" s="1"/>
  <c r="AY304" i="6" s="1"/>
  <c r="O304" i="6"/>
  <c r="AI304" i="6" s="1"/>
  <c r="L304" i="6"/>
  <c r="AF304" i="6" s="1"/>
  <c r="AZ304" i="6" s="1"/>
  <c r="P304" i="6"/>
  <c r="AJ304" i="6" s="1"/>
  <c r="Q304" i="6"/>
  <c r="AK304" i="6" s="1"/>
  <c r="I304" i="6"/>
  <c r="AC304" i="6" s="1"/>
  <c r="AW304" i="6" s="1"/>
  <c r="M304" i="6"/>
  <c r="AG304" i="6" s="1"/>
  <c r="BA304" i="6" s="1"/>
  <c r="J300" i="6"/>
  <c r="AD300" i="6" s="1"/>
  <c r="AX300" i="6" s="1"/>
  <c r="N300" i="6"/>
  <c r="AH300" i="6" s="1"/>
  <c r="R300" i="6"/>
  <c r="AL300" i="6" s="1"/>
  <c r="K300" i="6"/>
  <c r="AE300" i="6" s="1"/>
  <c r="AY300" i="6" s="1"/>
  <c r="O300" i="6"/>
  <c r="AI300" i="6" s="1"/>
  <c r="L300" i="6"/>
  <c r="AF300" i="6" s="1"/>
  <c r="AZ300" i="6" s="1"/>
  <c r="P300" i="6"/>
  <c r="AJ300" i="6" s="1"/>
  <c r="I300" i="6"/>
  <c r="AC300" i="6" s="1"/>
  <c r="AW300" i="6" s="1"/>
  <c r="M300" i="6"/>
  <c r="AG300" i="6" s="1"/>
  <c r="BA300" i="6" s="1"/>
  <c r="Q300" i="6"/>
  <c r="AK300" i="6" s="1"/>
  <c r="J296" i="6"/>
  <c r="AD296" i="6" s="1"/>
  <c r="AX296" i="6" s="1"/>
  <c r="N296" i="6"/>
  <c r="AH296" i="6" s="1"/>
  <c r="R296" i="6"/>
  <c r="AL296" i="6" s="1"/>
  <c r="K296" i="6"/>
  <c r="AE296" i="6" s="1"/>
  <c r="AY296" i="6" s="1"/>
  <c r="O296" i="6"/>
  <c r="AI296" i="6" s="1"/>
  <c r="L296" i="6"/>
  <c r="AF296" i="6" s="1"/>
  <c r="AZ296" i="6" s="1"/>
  <c r="P296" i="6"/>
  <c r="AJ296" i="6" s="1"/>
  <c r="Q296" i="6"/>
  <c r="AK296" i="6" s="1"/>
  <c r="I296" i="6"/>
  <c r="AC296" i="6" s="1"/>
  <c r="AW296" i="6" s="1"/>
  <c r="M296" i="6"/>
  <c r="AG296" i="6" s="1"/>
  <c r="BA296" i="6" s="1"/>
  <c r="J292" i="6"/>
  <c r="AD292" i="6" s="1"/>
  <c r="AX292" i="6" s="1"/>
  <c r="N292" i="6"/>
  <c r="AH292" i="6" s="1"/>
  <c r="R292" i="6"/>
  <c r="AL292" i="6" s="1"/>
  <c r="K292" i="6"/>
  <c r="AE292" i="6" s="1"/>
  <c r="AY292" i="6" s="1"/>
  <c r="O292" i="6"/>
  <c r="AI292" i="6" s="1"/>
  <c r="L292" i="6"/>
  <c r="AF292" i="6" s="1"/>
  <c r="AZ292" i="6" s="1"/>
  <c r="P292" i="6"/>
  <c r="AJ292" i="6" s="1"/>
  <c r="I292" i="6"/>
  <c r="AC292" i="6" s="1"/>
  <c r="AW292" i="6" s="1"/>
  <c r="M292" i="6"/>
  <c r="AG292" i="6" s="1"/>
  <c r="BA292" i="6" s="1"/>
  <c r="Q292" i="6"/>
  <c r="AK292" i="6" s="1"/>
  <c r="J288" i="6"/>
  <c r="AD288" i="6" s="1"/>
  <c r="AX288" i="6" s="1"/>
  <c r="N288" i="6"/>
  <c r="AH288" i="6" s="1"/>
  <c r="R288" i="6"/>
  <c r="AL288" i="6" s="1"/>
  <c r="K288" i="6"/>
  <c r="AE288" i="6" s="1"/>
  <c r="AY288" i="6" s="1"/>
  <c r="O288" i="6"/>
  <c r="AI288" i="6" s="1"/>
  <c r="L288" i="6"/>
  <c r="AF288" i="6" s="1"/>
  <c r="AZ288" i="6" s="1"/>
  <c r="P288" i="6"/>
  <c r="AJ288" i="6" s="1"/>
  <c r="Q288" i="6"/>
  <c r="AK288" i="6" s="1"/>
  <c r="I288" i="6"/>
  <c r="AC288" i="6" s="1"/>
  <c r="AW288" i="6" s="1"/>
  <c r="M288" i="6"/>
  <c r="AG288" i="6" s="1"/>
  <c r="BA288" i="6" s="1"/>
  <c r="J284" i="6"/>
  <c r="AD284" i="6" s="1"/>
  <c r="N284" i="6"/>
  <c r="AH284" i="6" s="1"/>
  <c r="R284" i="6"/>
  <c r="AL284" i="6" s="1"/>
  <c r="K284" i="6"/>
  <c r="AE284" i="6" s="1"/>
  <c r="O284" i="6"/>
  <c r="AI284" i="6" s="1"/>
  <c r="L284" i="6"/>
  <c r="AF284" i="6" s="1"/>
  <c r="P284" i="6"/>
  <c r="AJ284" i="6" s="1"/>
  <c r="I284" i="6"/>
  <c r="AC284" i="6" s="1"/>
  <c r="M284" i="6"/>
  <c r="AG284" i="6" s="1"/>
  <c r="Q284" i="6"/>
  <c r="AK284" i="6" s="1"/>
  <c r="J280" i="6"/>
  <c r="AD280" i="6" s="1"/>
  <c r="AX280" i="6" s="1"/>
  <c r="N280" i="6"/>
  <c r="AH280" i="6" s="1"/>
  <c r="R280" i="6"/>
  <c r="AL280" i="6" s="1"/>
  <c r="K280" i="6"/>
  <c r="AE280" i="6" s="1"/>
  <c r="AY280" i="6" s="1"/>
  <c r="O280" i="6"/>
  <c r="AI280" i="6" s="1"/>
  <c r="L280" i="6"/>
  <c r="AF280" i="6" s="1"/>
  <c r="AZ280" i="6" s="1"/>
  <c r="P280" i="6"/>
  <c r="AJ280" i="6" s="1"/>
  <c r="Q280" i="6"/>
  <c r="AK280" i="6" s="1"/>
  <c r="I280" i="6"/>
  <c r="AC280" i="6" s="1"/>
  <c r="AW280" i="6" s="1"/>
  <c r="M280" i="6"/>
  <c r="AG280" i="6" s="1"/>
  <c r="BA280" i="6" s="1"/>
  <c r="J276" i="6"/>
  <c r="AD276" i="6" s="1"/>
  <c r="AX276" i="6" s="1"/>
  <c r="N276" i="6"/>
  <c r="AH276" i="6" s="1"/>
  <c r="R276" i="6"/>
  <c r="AL276" i="6" s="1"/>
  <c r="K276" i="6"/>
  <c r="AE276" i="6" s="1"/>
  <c r="AY276" i="6" s="1"/>
  <c r="O276" i="6"/>
  <c r="AI276" i="6" s="1"/>
  <c r="L276" i="6"/>
  <c r="AF276" i="6" s="1"/>
  <c r="AZ276" i="6" s="1"/>
  <c r="P276" i="6"/>
  <c r="AJ276" i="6" s="1"/>
  <c r="I276" i="6"/>
  <c r="AC276" i="6" s="1"/>
  <c r="AW276" i="6" s="1"/>
  <c r="M276" i="6"/>
  <c r="AG276" i="6" s="1"/>
  <c r="BA276" i="6" s="1"/>
  <c r="Q276" i="6"/>
  <c r="AK276" i="6" s="1"/>
  <c r="J272" i="6"/>
  <c r="AD272" i="6" s="1"/>
  <c r="AX272" i="6" s="1"/>
  <c r="N272" i="6"/>
  <c r="AH272" i="6" s="1"/>
  <c r="R272" i="6"/>
  <c r="AL272" i="6" s="1"/>
  <c r="K272" i="6"/>
  <c r="AE272" i="6" s="1"/>
  <c r="AY272" i="6" s="1"/>
  <c r="O272" i="6"/>
  <c r="AI272" i="6" s="1"/>
  <c r="L272" i="6"/>
  <c r="AF272" i="6" s="1"/>
  <c r="AZ272" i="6" s="1"/>
  <c r="P272" i="6"/>
  <c r="AJ272" i="6" s="1"/>
  <c r="Q272" i="6"/>
  <c r="AK272" i="6" s="1"/>
  <c r="I272" i="6"/>
  <c r="AC272" i="6" s="1"/>
  <c r="AW272" i="6" s="1"/>
  <c r="M272" i="6"/>
  <c r="AG272" i="6" s="1"/>
  <c r="BA272" i="6" s="1"/>
  <c r="J268" i="6"/>
  <c r="AD268" i="6" s="1"/>
  <c r="AX268" i="6" s="1"/>
  <c r="N268" i="6"/>
  <c r="AH268" i="6" s="1"/>
  <c r="R268" i="6"/>
  <c r="AL268" i="6" s="1"/>
  <c r="K268" i="6"/>
  <c r="AE268" i="6" s="1"/>
  <c r="AY268" i="6" s="1"/>
  <c r="O268" i="6"/>
  <c r="AI268" i="6" s="1"/>
  <c r="L268" i="6"/>
  <c r="AF268" i="6" s="1"/>
  <c r="AZ268" i="6" s="1"/>
  <c r="P268" i="6"/>
  <c r="AJ268" i="6" s="1"/>
  <c r="I268" i="6"/>
  <c r="AC268" i="6" s="1"/>
  <c r="AW268" i="6" s="1"/>
  <c r="M268" i="6"/>
  <c r="AG268" i="6" s="1"/>
  <c r="BA268" i="6" s="1"/>
  <c r="Q268" i="6"/>
  <c r="AK268" i="6" s="1"/>
  <c r="J264" i="6"/>
  <c r="AD264" i="6" s="1"/>
  <c r="AX264" i="6" s="1"/>
  <c r="N264" i="6"/>
  <c r="AH264" i="6" s="1"/>
  <c r="R264" i="6"/>
  <c r="AL264" i="6" s="1"/>
  <c r="K264" i="6"/>
  <c r="AE264" i="6" s="1"/>
  <c r="AY264" i="6" s="1"/>
  <c r="O264" i="6"/>
  <c r="AI264" i="6" s="1"/>
  <c r="L264" i="6"/>
  <c r="AF264" i="6" s="1"/>
  <c r="AZ264" i="6" s="1"/>
  <c r="P264" i="6"/>
  <c r="AJ264" i="6" s="1"/>
  <c r="Q264" i="6"/>
  <c r="AK264" i="6" s="1"/>
  <c r="I264" i="6"/>
  <c r="AC264" i="6" s="1"/>
  <c r="AW264" i="6" s="1"/>
  <c r="M264" i="6"/>
  <c r="AG264" i="6" s="1"/>
  <c r="BA264" i="6" s="1"/>
  <c r="J260" i="6"/>
  <c r="AD260" i="6" s="1"/>
  <c r="AX260" i="6" s="1"/>
  <c r="N260" i="6"/>
  <c r="AH260" i="6" s="1"/>
  <c r="R260" i="6"/>
  <c r="AL260" i="6" s="1"/>
  <c r="K260" i="6"/>
  <c r="AE260" i="6" s="1"/>
  <c r="AY260" i="6" s="1"/>
  <c r="O260" i="6"/>
  <c r="AI260" i="6" s="1"/>
  <c r="L260" i="6"/>
  <c r="AF260" i="6" s="1"/>
  <c r="AZ260" i="6" s="1"/>
  <c r="P260" i="6"/>
  <c r="AJ260" i="6" s="1"/>
  <c r="I260" i="6"/>
  <c r="AC260" i="6" s="1"/>
  <c r="AW260" i="6" s="1"/>
  <c r="M260" i="6"/>
  <c r="AG260" i="6" s="1"/>
  <c r="BA260" i="6" s="1"/>
  <c r="Q260" i="6"/>
  <c r="AK260" i="6" s="1"/>
  <c r="J256" i="6"/>
  <c r="AD256" i="6" s="1"/>
  <c r="AX256" i="6" s="1"/>
  <c r="N256" i="6"/>
  <c r="AH256" i="6" s="1"/>
  <c r="R256" i="6"/>
  <c r="AL256" i="6" s="1"/>
  <c r="K256" i="6"/>
  <c r="AE256" i="6" s="1"/>
  <c r="AY256" i="6" s="1"/>
  <c r="O256" i="6"/>
  <c r="AI256" i="6" s="1"/>
  <c r="L256" i="6"/>
  <c r="AF256" i="6" s="1"/>
  <c r="AZ256" i="6" s="1"/>
  <c r="P256" i="6"/>
  <c r="AJ256" i="6" s="1"/>
  <c r="Q256" i="6"/>
  <c r="AK256" i="6" s="1"/>
  <c r="I256" i="6"/>
  <c r="AC256" i="6" s="1"/>
  <c r="AW256" i="6" s="1"/>
  <c r="M256" i="6"/>
  <c r="AG256" i="6" s="1"/>
  <c r="BA256" i="6" s="1"/>
  <c r="J252" i="6"/>
  <c r="AD252" i="6" s="1"/>
  <c r="AX252" i="6" s="1"/>
  <c r="N252" i="6"/>
  <c r="AH252" i="6" s="1"/>
  <c r="R252" i="6"/>
  <c r="AL252" i="6" s="1"/>
  <c r="K252" i="6"/>
  <c r="AE252" i="6" s="1"/>
  <c r="AY252" i="6" s="1"/>
  <c r="O252" i="6"/>
  <c r="AI252" i="6" s="1"/>
  <c r="L252" i="6"/>
  <c r="AF252" i="6" s="1"/>
  <c r="AZ252" i="6" s="1"/>
  <c r="P252" i="6"/>
  <c r="AJ252" i="6" s="1"/>
  <c r="I252" i="6"/>
  <c r="AC252" i="6" s="1"/>
  <c r="AW252" i="6" s="1"/>
  <c r="M252" i="6"/>
  <c r="AG252" i="6" s="1"/>
  <c r="BA252" i="6" s="1"/>
  <c r="Q252" i="6"/>
  <c r="AK252" i="6" s="1"/>
  <c r="J248" i="6"/>
  <c r="AD248" i="6" s="1"/>
  <c r="AX248" i="6" s="1"/>
  <c r="N248" i="6"/>
  <c r="AH248" i="6" s="1"/>
  <c r="R248" i="6"/>
  <c r="AL248" i="6" s="1"/>
  <c r="K248" i="6"/>
  <c r="AE248" i="6" s="1"/>
  <c r="AY248" i="6" s="1"/>
  <c r="O248" i="6"/>
  <c r="AI248" i="6" s="1"/>
  <c r="L248" i="6"/>
  <c r="AF248" i="6" s="1"/>
  <c r="AZ248" i="6" s="1"/>
  <c r="P248" i="6"/>
  <c r="AJ248" i="6" s="1"/>
  <c r="Q248" i="6"/>
  <c r="AK248" i="6" s="1"/>
  <c r="I248" i="6"/>
  <c r="AC248" i="6" s="1"/>
  <c r="AW248" i="6" s="1"/>
  <c r="M248" i="6"/>
  <c r="AG248" i="6" s="1"/>
  <c r="BA248" i="6" s="1"/>
  <c r="J244" i="6"/>
  <c r="AD244" i="6" s="1"/>
  <c r="AX244" i="6" s="1"/>
  <c r="N244" i="6"/>
  <c r="AH244" i="6" s="1"/>
  <c r="R244" i="6"/>
  <c r="AL244" i="6" s="1"/>
  <c r="K244" i="6"/>
  <c r="AE244" i="6" s="1"/>
  <c r="AY244" i="6" s="1"/>
  <c r="O244" i="6"/>
  <c r="AI244" i="6" s="1"/>
  <c r="L244" i="6"/>
  <c r="AF244" i="6" s="1"/>
  <c r="AZ244" i="6" s="1"/>
  <c r="P244" i="6"/>
  <c r="AJ244" i="6" s="1"/>
  <c r="I244" i="6"/>
  <c r="AC244" i="6" s="1"/>
  <c r="AW244" i="6" s="1"/>
  <c r="M244" i="6"/>
  <c r="AG244" i="6" s="1"/>
  <c r="BA244" i="6" s="1"/>
  <c r="Q244" i="6"/>
  <c r="AK244" i="6" s="1"/>
  <c r="J240" i="6"/>
  <c r="AD240" i="6" s="1"/>
  <c r="AX240" i="6" s="1"/>
  <c r="N240" i="6"/>
  <c r="AH240" i="6" s="1"/>
  <c r="R240" i="6"/>
  <c r="AL240" i="6" s="1"/>
  <c r="K240" i="6"/>
  <c r="AE240" i="6" s="1"/>
  <c r="AY240" i="6" s="1"/>
  <c r="O240" i="6"/>
  <c r="AI240" i="6" s="1"/>
  <c r="L240" i="6"/>
  <c r="AF240" i="6" s="1"/>
  <c r="AZ240" i="6" s="1"/>
  <c r="P240" i="6"/>
  <c r="AJ240" i="6" s="1"/>
  <c r="Q240" i="6"/>
  <c r="AK240" i="6" s="1"/>
  <c r="I240" i="6"/>
  <c r="AC240" i="6" s="1"/>
  <c r="AW240" i="6" s="1"/>
  <c r="M240" i="6"/>
  <c r="AG240" i="6" s="1"/>
  <c r="BA240" i="6" s="1"/>
  <c r="J236" i="6"/>
  <c r="AD236" i="6" s="1"/>
  <c r="AX236" i="6" s="1"/>
  <c r="N236" i="6"/>
  <c r="AH236" i="6" s="1"/>
  <c r="R236" i="6"/>
  <c r="AL236" i="6" s="1"/>
  <c r="K236" i="6"/>
  <c r="AE236" i="6" s="1"/>
  <c r="AY236" i="6" s="1"/>
  <c r="O236" i="6"/>
  <c r="AI236" i="6" s="1"/>
  <c r="L236" i="6"/>
  <c r="AF236" i="6" s="1"/>
  <c r="AZ236" i="6" s="1"/>
  <c r="P236" i="6"/>
  <c r="AJ236" i="6" s="1"/>
  <c r="I236" i="6"/>
  <c r="AC236" i="6" s="1"/>
  <c r="AW236" i="6" s="1"/>
  <c r="M236" i="6"/>
  <c r="AG236" i="6" s="1"/>
  <c r="BA236" i="6" s="1"/>
  <c r="Q236" i="6"/>
  <c r="AK236" i="6" s="1"/>
  <c r="J232" i="6"/>
  <c r="AD232" i="6" s="1"/>
  <c r="AX232" i="6" s="1"/>
  <c r="N232" i="6"/>
  <c r="AH232" i="6" s="1"/>
  <c r="R232" i="6"/>
  <c r="AL232" i="6" s="1"/>
  <c r="K232" i="6"/>
  <c r="AE232" i="6" s="1"/>
  <c r="AY232" i="6" s="1"/>
  <c r="O232" i="6"/>
  <c r="AI232" i="6" s="1"/>
  <c r="L232" i="6"/>
  <c r="AF232" i="6" s="1"/>
  <c r="AZ232" i="6" s="1"/>
  <c r="P232" i="6"/>
  <c r="AJ232" i="6" s="1"/>
  <c r="Q232" i="6"/>
  <c r="AK232" i="6" s="1"/>
  <c r="I232" i="6"/>
  <c r="AC232" i="6" s="1"/>
  <c r="AW232" i="6" s="1"/>
  <c r="M232" i="6"/>
  <c r="AG232" i="6" s="1"/>
  <c r="BA232" i="6" s="1"/>
  <c r="J228" i="6"/>
  <c r="AD228" i="6" s="1"/>
  <c r="AX228" i="6" s="1"/>
  <c r="N228" i="6"/>
  <c r="AH228" i="6" s="1"/>
  <c r="R228" i="6"/>
  <c r="AL228" i="6" s="1"/>
  <c r="K228" i="6"/>
  <c r="AE228" i="6" s="1"/>
  <c r="AY228" i="6" s="1"/>
  <c r="O228" i="6"/>
  <c r="AI228" i="6" s="1"/>
  <c r="L228" i="6"/>
  <c r="AF228" i="6" s="1"/>
  <c r="AZ228" i="6" s="1"/>
  <c r="P228" i="6"/>
  <c r="AJ228" i="6" s="1"/>
  <c r="I228" i="6"/>
  <c r="AC228" i="6" s="1"/>
  <c r="AW228" i="6" s="1"/>
  <c r="M228" i="6"/>
  <c r="AG228" i="6" s="1"/>
  <c r="BA228" i="6" s="1"/>
  <c r="Q228" i="6"/>
  <c r="AK228" i="6" s="1"/>
  <c r="J224" i="6"/>
  <c r="AD224" i="6" s="1"/>
  <c r="AX224" i="6" s="1"/>
  <c r="N224" i="6"/>
  <c r="AH224" i="6" s="1"/>
  <c r="R224" i="6"/>
  <c r="AL224" i="6" s="1"/>
  <c r="K224" i="6"/>
  <c r="AE224" i="6" s="1"/>
  <c r="AY224" i="6" s="1"/>
  <c r="O224" i="6"/>
  <c r="AI224" i="6" s="1"/>
  <c r="L224" i="6"/>
  <c r="AF224" i="6" s="1"/>
  <c r="AZ224" i="6" s="1"/>
  <c r="P224" i="6"/>
  <c r="AJ224" i="6" s="1"/>
  <c r="Q224" i="6"/>
  <c r="AK224" i="6" s="1"/>
  <c r="I224" i="6"/>
  <c r="AC224" i="6" s="1"/>
  <c r="AW224" i="6" s="1"/>
  <c r="M224" i="6"/>
  <c r="AG224" i="6" s="1"/>
  <c r="BA224" i="6" s="1"/>
  <c r="J220" i="6"/>
  <c r="AD220" i="6" s="1"/>
  <c r="AX220" i="6" s="1"/>
  <c r="N220" i="6"/>
  <c r="AH220" i="6" s="1"/>
  <c r="R220" i="6"/>
  <c r="AL220" i="6" s="1"/>
  <c r="K220" i="6"/>
  <c r="AE220" i="6" s="1"/>
  <c r="AY220" i="6" s="1"/>
  <c r="O220" i="6"/>
  <c r="AI220" i="6" s="1"/>
  <c r="L220" i="6"/>
  <c r="AF220" i="6" s="1"/>
  <c r="AZ220" i="6" s="1"/>
  <c r="P220" i="6"/>
  <c r="AJ220" i="6" s="1"/>
  <c r="I220" i="6"/>
  <c r="AC220" i="6" s="1"/>
  <c r="AW220" i="6" s="1"/>
  <c r="M220" i="6"/>
  <c r="AG220" i="6" s="1"/>
  <c r="BA220" i="6" s="1"/>
  <c r="Q220" i="6"/>
  <c r="AK220" i="6" s="1"/>
  <c r="J216" i="6"/>
  <c r="AD216" i="6" s="1"/>
  <c r="AX216" i="6" s="1"/>
  <c r="N216" i="6"/>
  <c r="AH216" i="6" s="1"/>
  <c r="R216" i="6"/>
  <c r="AL216" i="6" s="1"/>
  <c r="K216" i="6"/>
  <c r="AE216" i="6" s="1"/>
  <c r="AY216" i="6" s="1"/>
  <c r="O216" i="6"/>
  <c r="AI216" i="6" s="1"/>
  <c r="L216" i="6"/>
  <c r="AF216" i="6" s="1"/>
  <c r="AZ216" i="6" s="1"/>
  <c r="P216" i="6"/>
  <c r="AJ216" i="6" s="1"/>
  <c r="Q216" i="6"/>
  <c r="AK216" i="6" s="1"/>
  <c r="I216" i="6"/>
  <c r="AC216" i="6" s="1"/>
  <c r="AW216" i="6" s="1"/>
  <c r="M216" i="6"/>
  <c r="AG216" i="6" s="1"/>
  <c r="BA216" i="6" s="1"/>
  <c r="J212" i="6"/>
  <c r="AD212" i="6" s="1"/>
  <c r="AX212" i="6" s="1"/>
  <c r="N212" i="6"/>
  <c r="AH212" i="6" s="1"/>
  <c r="R212" i="6"/>
  <c r="AL212" i="6" s="1"/>
  <c r="K212" i="6"/>
  <c r="AE212" i="6" s="1"/>
  <c r="AY212" i="6" s="1"/>
  <c r="O212" i="6"/>
  <c r="AI212" i="6" s="1"/>
  <c r="L212" i="6"/>
  <c r="AF212" i="6" s="1"/>
  <c r="AZ212" i="6" s="1"/>
  <c r="P212" i="6"/>
  <c r="AJ212" i="6" s="1"/>
  <c r="I212" i="6"/>
  <c r="AC212" i="6" s="1"/>
  <c r="AW212" i="6" s="1"/>
  <c r="M212" i="6"/>
  <c r="AG212" i="6" s="1"/>
  <c r="BA212" i="6" s="1"/>
  <c r="Q212" i="6"/>
  <c r="AK212" i="6" s="1"/>
  <c r="J208" i="6"/>
  <c r="AD208" i="6" s="1"/>
  <c r="AX208" i="6" s="1"/>
  <c r="N208" i="6"/>
  <c r="AH208" i="6" s="1"/>
  <c r="R208" i="6"/>
  <c r="AL208" i="6" s="1"/>
  <c r="K208" i="6"/>
  <c r="AE208" i="6" s="1"/>
  <c r="AY208" i="6" s="1"/>
  <c r="O208" i="6"/>
  <c r="AI208" i="6" s="1"/>
  <c r="L208" i="6"/>
  <c r="AF208" i="6" s="1"/>
  <c r="AZ208" i="6" s="1"/>
  <c r="P208" i="6"/>
  <c r="AJ208" i="6" s="1"/>
  <c r="Q208" i="6"/>
  <c r="AK208" i="6" s="1"/>
  <c r="M208" i="6"/>
  <c r="AG208" i="6" s="1"/>
  <c r="BA208" i="6" s="1"/>
  <c r="I208" i="6"/>
  <c r="AC208" i="6" s="1"/>
  <c r="AW208" i="6" s="1"/>
  <c r="I381" i="6"/>
  <c r="AC381" i="6" s="1"/>
  <c r="AW381" i="6" s="1"/>
  <c r="M381" i="6"/>
  <c r="AG381" i="6" s="1"/>
  <c r="BA381" i="6" s="1"/>
  <c r="Q381" i="6"/>
  <c r="AK381" i="6" s="1"/>
  <c r="J381" i="6"/>
  <c r="AD381" i="6" s="1"/>
  <c r="AX381" i="6" s="1"/>
  <c r="N381" i="6"/>
  <c r="AH381" i="6" s="1"/>
  <c r="R381" i="6"/>
  <c r="AL381" i="6" s="1"/>
  <c r="L381" i="6"/>
  <c r="AF381" i="6" s="1"/>
  <c r="AZ381" i="6" s="1"/>
  <c r="O381" i="6"/>
  <c r="AI381" i="6" s="1"/>
  <c r="P381" i="6"/>
  <c r="AJ381" i="6" s="1"/>
  <c r="K381" i="6"/>
  <c r="AE381" i="6" s="1"/>
  <c r="AY381" i="6" s="1"/>
  <c r="L377" i="6"/>
  <c r="AF377" i="6" s="1"/>
  <c r="P377" i="6"/>
  <c r="AJ377" i="6" s="1"/>
  <c r="I377" i="6"/>
  <c r="AC377" i="6" s="1"/>
  <c r="M377" i="6"/>
  <c r="AG377" i="6" s="1"/>
  <c r="Q377" i="6"/>
  <c r="AK377" i="6" s="1"/>
  <c r="J377" i="6"/>
  <c r="AD377" i="6" s="1"/>
  <c r="N377" i="6"/>
  <c r="AH377" i="6" s="1"/>
  <c r="R377" i="6"/>
  <c r="AL377" i="6" s="1"/>
  <c r="O377" i="6"/>
  <c r="AI377" i="6" s="1"/>
  <c r="K377" i="6"/>
  <c r="AE377" i="6" s="1"/>
  <c r="L373" i="6"/>
  <c r="AF373" i="6" s="1"/>
  <c r="AZ373" i="6" s="1"/>
  <c r="P373" i="6"/>
  <c r="AJ373" i="6" s="1"/>
  <c r="I373" i="6"/>
  <c r="AC373" i="6" s="1"/>
  <c r="AW373" i="6" s="1"/>
  <c r="M373" i="6"/>
  <c r="AG373" i="6" s="1"/>
  <c r="BA373" i="6" s="1"/>
  <c r="Q373" i="6"/>
  <c r="AK373" i="6" s="1"/>
  <c r="J373" i="6"/>
  <c r="AD373" i="6" s="1"/>
  <c r="AX373" i="6" s="1"/>
  <c r="N373" i="6"/>
  <c r="AH373" i="6" s="1"/>
  <c r="R373" i="6"/>
  <c r="AL373" i="6" s="1"/>
  <c r="K373" i="6"/>
  <c r="AE373" i="6" s="1"/>
  <c r="AY373" i="6" s="1"/>
  <c r="O373" i="6"/>
  <c r="AI373" i="6" s="1"/>
  <c r="L369" i="6"/>
  <c r="AF369" i="6" s="1"/>
  <c r="AZ369" i="6" s="1"/>
  <c r="P369" i="6"/>
  <c r="AJ369" i="6" s="1"/>
  <c r="I369" i="6"/>
  <c r="AC369" i="6" s="1"/>
  <c r="AW369" i="6" s="1"/>
  <c r="M369" i="6"/>
  <c r="AG369" i="6" s="1"/>
  <c r="BA369" i="6" s="1"/>
  <c r="Q369" i="6"/>
  <c r="AK369" i="6" s="1"/>
  <c r="J369" i="6"/>
  <c r="AD369" i="6" s="1"/>
  <c r="AX369" i="6" s="1"/>
  <c r="N369" i="6"/>
  <c r="AH369" i="6" s="1"/>
  <c r="R369" i="6"/>
  <c r="AL369" i="6" s="1"/>
  <c r="O369" i="6"/>
  <c r="AI369" i="6" s="1"/>
  <c r="K369" i="6"/>
  <c r="AE369" i="6" s="1"/>
  <c r="AY369" i="6" s="1"/>
  <c r="L365" i="6"/>
  <c r="AF365" i="6" s="1"/>
  <c r="AZ365" i="6" s="1"/>
  <c r="P365" i="6"/>
  <c r="AJ365" i="6" s="1"/>
  <c r="I365" i="6"/>
  <c r="AC365" i="6" s="1"/>
  <c r="AW365" i="6" s="1"/>
  <c r="M365" i="6"/>
  <c r="AG365" i="6" s="1"/>
  <c r="BA365" i="6" s="1"/>
  <c r="Q365" i="6"/>
  <c r="AK365" i="6" s="1"/>
  <c r="J365" i="6"/>
  <c r="AD365" i="6" s="1"/>
  <c r="AX365" i="6" s="1"/>
  <c r="N365" i="6"/>
  <c r="AH365" i="6" s="1"/>
  <c r="R365" i="6"/>
  <c r="AL365" i="6" s="1"/>
  <c r="K365" i="6"/>
  <c r="AE365" i="6" s="1"/>
  <c r="AY365" i="6" s="1"/>
  <c r="O365" i="6"/>
  <c r="AI365" i="6" s="1"/>
  <c r="F382" i="6"/>
  <c r="E381" i="6"/>
  <c r="H379" i="6"/>
  <c r="F378" i="6"/>
  <c r="E377" i="6"/>
  <c r="H375" i="6"/>
  <c r="F374" i="6"/>
  <c r="E373" i="6"/>
  <c r="H371" i="6"/>
  <c r="F370" i="6"/>
  <c r="E369" i="6"/>
  <c r="H367" i="6"/>
  <c r="F366" i="6"/>
  <c r="E365" i="6"/>
  <c r="H363" i="6"/>
  <c r="F362" i="6"/>
  <c r="E361" i="6"/>
  <c r="F358" i="6"/>
  <c r="E357" i="6"/>
  <c r="F354" i="6"/>
  <c r="E353" i="6"/>
  <c r="F350" i="6"/>
  <c r="E349" i="6"/>
  <c r="F346" i="6"/>
  <c r="E345" i="6"/>
  <c r="F342" i="6"/>
  <c r="E341" i="6"/>
  <c r="F338" i="6"/>
  <c r="E337" i="6"/>
  <c r="F334" i="6"/>
  <c r="E333" i="6"/>
  <c r="H331" i="6"/>
  <c r="F330" i="6"/>
  <c r="E329" i="6"/>
  <c r="H327" i="6"/>
  <c r="F326" i="6"/>
  <c r="E325" i="6"/>
  <c r="H323" i="6"/>
  <c r="F322" i="6"/>
  <c r="E321" i="6"/>
  <c r="H319" i="6"/>
  <c r="F318" i="6"/>
  <c r="E317" i="6"/>
  <c r="H315" i="6"/>
  <c r="F314" i="6"/>
  <c r="E313" i="6"/>
  <c r="H311" i="6"/>
  <c r="F310" i="6"/>
  <c r="E309" i="6"/>
  <c r="H307" i="6"/>
  <c r="F306" i="6"/>
  <c r="E305" i="6"/>
  <c r="H303" i="6"/>
  <c r="F302" i="6"/>
  <c r="E301" i="6"/>
  <c r="H299" i="6"/>
  <c r="F298" i="6"/>
  <c r="E297" i="6"/>
  <c r="H295" i="6"/>
  <c r="F294" i="6"/>
  <c r="E293" i="6"/>
  <c r="H291" i="6"/>
  <c r="F290" i="6"/>
  <c r="E289" i="6"/>
  <c r="H287" i="6"/>
  <c r="F286" i="6"/>
  <c r="E285" i="6"/>
  <c r="H283" i="6"/>
  <c r="F282" i="6"/>
  <c r="E281" i="6"/>
  <c r="H279" i="6"/>
  <c r="F278" i="6"/>
  <c r="E277" i="6"/>
  <c r="H275" i="6"/>
  <c r="F274" i="6"/>
  <c r="E273" i="6"/>
  <c r="H271" i="6"/>
  <c r="F270" i="6"/>
  <c r="E269" i="6"/>
  <c r="H267" i="6"/>
  <c r="F266" i="6"/>
  <c r="E265" i="6"/>
  <c r="H263" i="6"/>
  <c r="F262" i="6"/>
  <c r="E261" i="6"/>
  <c r="H259" i="6"/>
  <c r="F258" i="6"/>
  <c r="E257" i="6"/>
  <c r="H255" i="6"/>
  <c r="F254" i="6"/>
  <c r="E253" i="6"/>
  <c r="H251" i="6"/>
  <c r="F250" i="6"/>
  <c r="E249" i="6"/>
  <c r="H247" i="6"/>
  <c r="F246" i="6"/>
  <c r="E245" i="6"/>
  <c r="H243" i="6"/>
  <c r="F242" i="6"/>
  <c r="E241" i="6"/>
  <c r="H239" i="6"/>
  <c r="F238" i="6"/>
  <c r="E237" i="6"/>
  <c r="H235" i="6"/>
  <c r="F234" i="6"/>
  <c r="E233" i="6"/>
  <c r="H231" i="6"/>
  <c r="F230" i="6"/>
  <c r="E229" i="6"/>
  <c r="H227" i="6"/>
  <c r="F226" i="6"/>
  <c r="E225" i="6"/>
  <c r="H223" i="6"/>
  <c r="F222" i="6"/>
  <c r="E221" i="6"/>
  <c r="H219" i="6"/>
  <c r="F218" i="6"/>
  <c r="E217" i="6"/>
  <c r="H215" i="6"/>
  <c r="F214" i="6"/>
  <c r="E213" i="6"/>
  <c r="H211" i="6"/>
  <c r="F210" i="6"/>
  <c r="E209" i="6"/>
  <c r="H207" i="6"/>
  <c r="F206" i="6"/>
  <c r="E205" i="6"/>
  <c r="H203" i="6"/>
  <c r="E201" i="6"/>
  <c r="H199" i="6"/>
  <c r="E197" i="6"/>
  <c r="H195" i="6"/>
  <c r="E193" i="6"/>
  <c r="H191" i="6"/>
  <c r="E189" i="6"/>
  <c r="H187" i="6"/>
  <c r="E185" i="6"/>
  <c r="H183" i="6"/>
  <c r="E181" i="6"/>
  <c r="H179" i="6"/>
  <c r="E177" i="6"/>
  <c r="H175" i="6"/>
  <c r="E173" i="6"/>
  <c r="H171" i="6"/>
  <c r="E169" i="6"/>
  <c r="H167" i="6"/>
  <c r="E165" i="6"/>
  <c r="H163" i="6"/>
  <c r="E161" i="6"/>
  <c r="H159" i="6"/>
  <c r="E157" i="6"/>
  <c r="H155" i="6"/>
  <c r="E153" i="6"/>
  <c r="H151" i="6"/>
  <c r="E149" i="6"/>
  <c r="H147" i="6"/>
  <c r="E145" i="6"/>
  <c r="H143" i="6"/>
  <c r="E141" i="6"/>
  <c r="H139" i="6"/>
  <c r="E137" i="6"/>
  <c r="H135" i="6"/>
  <c r="E133" i="6"/>
  <c r="H131" i="6"/>
  <c r="E129" i="6"/>
  <c r="H127" i="6"/>
  <c r="E125" i="6"/>
  <c r="H123" i="6"/>
  <c r="E121" i="6"/>
  <c r="H119" i="6"/>
  <c r="E117" i="6"/>
  <c r="H115" i="6"/>
  <c r="E113" i="6"/>
  <c r="H111" i="6"/>
  <c r="E109" i="6"/>
  <c r="H107" i="6"/>
  <c r="E105" i="6"/>
  <c r="H103" i="6"/>
  <c r="E101" i="6"/>
  <c r="H99" i="6"/>
  <c r="E97" i="6"/>
  <c r="H95" i="6"/>
  <c r="E93" i="6"/>
  <c r="H91" i="6"/>
  <c r="E89" i="6"/>
  <c r="H87" i="6"/>
  <c r="E85" i="6"/>
  <c r="H83" i="6"/>
  <c r="E81" i="6"/>
  <c r="H79" i="6"/>
  <c r="E77" i="6"/>
  <c r="H75" i="6"/>
  <c r="E73" i="6"/>
  <c r="H71" i="6"/>
  <c r="E69" i="6"/>
  <c r="H67" i="6"/>
  <c r="E65" i="6"/>
  <c r="H63" i="6"/>
  <c r="E61" i="6"/>
  <c r="H59" i="6"/>
  <c r="E57" i="6"/>
  <c r="H55" i="6"/>
  <c r="E53" i="6"/>
  <c r="H51" i="6"/>
  <c r="E49" i="6"/>
  <c r="H47" i="6"/>
  <c r="E45" i="6"/>
  <c r="H43" i="6"/>
  <c r="E41" i="6"/>
  <c r="H39" i="6"/>
  <c r="E37" i="6"/>
  <c r="H35" i="6"/>
  <c r="E33" i="6"/>
  <c r="H31" i="6"/>
  <c r="E29" i="6"/>
  <c r="H27" i="6"/>
  <c r="E25" i="6"/>
  <c r="H23" i="6"/>
  <c r="E21" i="6"/>
  <c r="H19" i="6"/>
  <c r="E17" i="6"/>
  <c r="H15" i="6"/>
  <c r="E13" i="6"/>
  <c r="H11" i="6"/>
  <c r="E9" i="6"/>
  <c r="BF365" i="6" l="1"/>
  <c r="BD369" i="6"/>
  <c r="AO377" i="6"/>
  <c r="BC381" i="6"/>
  <c r="BB208" i="6"/>
  <c r="BB216" i="6"/>
  <c r="BB224" i="6"/>
  <c r="BE336" i="6"/>
  <c r="BE356" i="6"/>
  <c r="BB360" i="6"/>
  <c r="BC43" i="6"/>
  <c r="BF47" i="6"/>
  <c r="BE55" i="6"/>
  <c r="BD59" i="6"/>
  <c r="BC67" i="6"/>
  <c r="BF71" i="6"/>
  <c r="BB135" i="6"/>
  <c r="BF147" i="6"/>
  <c r="BC151" i="6"/>
  <c r="BD151" i="6"/>
  <c r="BD183" i="6"/>
  <c r="BC199" i="6"/>
  <c r="BD364" i="6"/>
  <c r="BC368" i="6"/>
  <c r="BE207" i="6"/>
  <c r="BE223" i="6"/>
  <c r="BB251" i="6"/>
  <c r="BB267" i="6"/>
  <c r="BE279" i="6"/>
  <c r="BE362" i="6"/>
  <c r="BB366" i="6"/>
  <c r="BD221" i="6"/>
  <c r="BF265" i="6"/>
  <c r="BD269" i="6"/>
  <c r="BC317" i="6"/>
  <c r="BF329" i="6"/>
  <c r="BD333" i="6"/>
  <c r="BF337" i="6"/>
  <c r="BF16" i="6"/>
  <c r="BC20" i="6"/>
  <c r="BB36" i="6"/>
  <c r="BF40" i="6"/>
  <c r="BC44" i="6"/>
  <c r="BB52" i="6"/>
  <c r="BF68" i="6"/>
  <c r="BF84" i="6"/>
  <c r="BF96" i="6"/>
  <c r="BD100" i="6"/>
  <c r="BF120" i="6"/>
  <c r="BD124" i="6"/>
  <c r="BE152" i="6"/>
  <c r="BB156" i="6"/>
  <c r="BE172" i="6"/>
  <c r="BE184" i="6"/>
  <c r="BB188" i="6"/>
  <c r="BE192" i="6"/>
  <c r="BE200" i="6"/>
  <c r="BD380" i="6"/>
  <c r="BF219" i="6"/>
  <c r="BF247" i="6"/>
  <c r="BC255" i="6"/>
  <c r="BD255" i="6"/>
  <c r="BF327" i="6"/>
  <c r="BF363" i="6"/>
  <c r="BF371" i="6"/>
  <c r="BE238" i="6"/>
  <c r="BB270" i="6"/>
  <c r="BE286" i="6"/>
  <c r="BB33" i="6"/>
  <c r="BB41" i="6"/>
  <c r="BF45" i="6"/>
  <c r="BD53" i="6"/>
  <c r="BC61" i="6"/>
  <c r="BF69" i="6"/>
  <c r="BD77" i="6"/>
  <c r="BB81" i="6"/>
  <c r="BC85" i="6"/>
  <c r="BE93" i="6"/>
  <c r="BB109" i="6"/>
  <c r="BE117" i="6"/>
  <c r="BB117" i="6"/>
  <c r="BE133" i="6"/>
  <c r="BE141" i="6"/>
  <c r="BF145" i="6"/>
  <c r="BF153" i="6"/>
  <c r="BB58" i="6"/>
  <c r="BF373" i="6"/>
  <c r="BB264" i="6"/>
  <c r="BB272" i="6"/>
  <c r="BB288" i="6"/>
  <c r="BE312" i="6"/>
  <c r="BE324" i="6"/>
  <c r="BB328" i="6"/>
  <c r="BE360" i="6"/>
  <c r="BD31" i="6"/>
  <c r="BB39" i="6"/>
  <c r="BC51" i="6"/>
  <c r="BF63" i="6"/>
  <c r="BF79" i="6"/>
  <c r="BD83" i="6"/>
  <c r="BB111" i="6"/>
  <c r="BC143" i="6"/>
  <c r="BF163" i="6"/>
  <c r="BD167" i="6"/>
  <c r="BF195" i="6"/>
  <c r="BD199" i="6"/>
  <c r="BD376" i="6"/>
  <c r="BF376" i="6"/>
  <c r="BE259" i="6"/>
  <c r="BB307" i="6"/>
  <c r="BC378" i="6"/>
  <c r="BF382" i="6"/>
  <c r="BD213" i="6"/>
  <c r="BF217" i="6"/>
  <c r="BF225" i="6"/>
  <c r="BD229" i="6"/>
  <c r="BF233" i="6"/>
  <c r="BD245" i="6"/>
  <c r="BF281" i="6"/>
  <c r="BD285" i="6"/>
  <c r="BF313" i="6"/>
  <c r="BD317" i="6"/>
  <c r="BC333" i="6"/>
  <c r="BF345" i="6"/>
  <c r="BF353" i="6"/>
  <c r="BC357" i="6"/>
  <c r="BD357" i="6"/>
  <c r="BD20" i="6"/>
  <c r="BF24" i="6"/>
  <c r="BC28" i="6"/>
  <c r="BD32" i="6"/>
  <c r="BF32" i="6"/>
  <c r="BD40" i="6"/>
  <c r="BB64" i="6"/>
  <c r="BD64" i="6"/>
  <c r="BF76" i="6"/>
  <c r="BD80" i="6"/>
  <c r="BF88" i="6"/>
  <c r="BD92" i="6"/>
  <c r="BF112" i="6"/>
  <c r="BF128" i="6"/>
  <c r="BD132" i="6"/>
  <c r="BE160" i="6"/>
  <c r="BE168" i="6"/>
  <c r="BE188" i="6"/>
  <c r="BB196" i="6"/>
  <c r="BB372" i="6"/>
  <c r="BC239" i="6"/>
  <c r="BC271" i="6"/>
  <c r="BC291" i="6"/>
  <c r="BB222" i="6"/>
  <c r="BE230" i="6"/>
  <c r="BE246" i="6"/>
  <c r="BB254" i="6"/>
  <c r="BE270" i="6"/>
  <c r="BB278" i="6"/>
  <c r="BB286" i="6"/>
  <c r="BE294" i="6"/>
  <c r="BE302" i="6"/>
  <c r="BE310" i="6"/>
  <c r="BB310" i="6"/>
  <c r="BE330" i="6"/>
  <c r="BB342" i="6"/>
  <c r="BE358" i="6"/>
  <c r="BB21" i="6"/>
  <c r="BB29" i="6"/>
  <c r="BC49" i="6"/>
  <c r="BF161" i="6"/>
  <c r="BD173" i="6"/>
  <c r="BD189" i="6"/>
  <c r="BD197" i="6"/>
  <c r="BD299" i="6"/>
  <c r="BB34" i="6"/>
  <c r="BD355" i="6"/>
  <c r="BF10" i="6"/>
  <c r="BB26" i="6"/>
  <c r="BF30" i="6"/>
  <c r="BB54" i="6"/>
  <c r="BD54" i="6"/>
  <c r="BC78" i="6"/>
  <c r="BB86" i="6"/>
  <c r="BE102" i="6"/>
  <c r="BC110" i="6"/>
  <c r="BD110" i="6"/>
  <c r="BB118" i="6"/>
  <c r="BB365" i="6"/>
  <c r="BC369" i="6"/>
  <c r="BE369" i="6"/>
  <c r="BB373" i="6"/>
  <c r="BE381" i="6"/>
  <c r="BC208" i="6"/>
  <c r="BD212" i="6"/>
  <c r="BF212" i="6"/>
  <c r="BC216" i="6"/>
  <c r="BD220" i="6"/>
  <c r="BF220" i="6"/>
  <c r="BC224" i="6"/>
  <c r="BD228" i="6"/>
  <c r="BF228" i="6"/>
  <c r="BC232" i="6"/>
  <c r="BD236" i="6"/>
  <c r="BF236" i="6"/>
  <c r="BC240" i="6"/>
  <c r="BD244" i="6"/>
  <c r="BF244" i="6"/>
  <c r="BC248" i="6"/>
  <c r="BD252" i="6"/>
  <c r="BF252" i="6"/>
  <c r="BC256" i="6"/>
  <c r="BD260" i="6"/>
  <c r="BF260" i="6"/>
  <c r="BC264" i="6"/>
  <c r="BD268" i="6"/>
  <c r="BF268" i="6"/>
  <c r="BC272" i="6"/>
  <c r="BD276" i="6"/>
  <c r="BF276" i="6"/>
  <c r="BC280" i="6"/>
  <c r="BC288" i="6"/>
  <c r="BD292" i="6"/>
  <c r="BF292" i="6"/>
  <c r="BC296" i="6"/>
  <c r="BD300" i="6"/>
  <c r="BF300" i="6"/>
  <c r="BC304" i="6"/>
  <c r="BD308" i="6"/>
  <c r="BF308" i="6"/>
  <c r="BF312" i="6"/>
  <c r="BD316" i="6"/>
  <c r="BF316" i="6"/>
  <c r="BC320" i="6"/>
  <c r="BD324" i="6"/>
  <c r="BF324" i="6"/>
  <c r="BC328" i="6"/>
  <c r="BD332" i="6"/>
  <c r="BF332" i="6"/>
  <c r="BC336" i="6"/>
  <c r="BD340" i="6"/>
  <c r="BF340" i="6"/>
  <c r="BC344" i="6"/>
  <c r="BD348" i="6"/>
  <c r="BF348" i="6"/>
  <c r="BC352" i="6"/>
  <c r="BD356" i="6"/>
  <c r="BF356" i="6"/>
  <c r="BC360" i="6"/>
  <c r="BD11" i="6"/>
  <c r="BE11" i="6"/>
  <c r="BD19" i="6"/>
  <c r="BE19" i="6"/>
  <c r="BF23" i="6"/>
  <c r="BC23" i="6"/>
  <c r="BD27" i="6"/>
  <c r="BE27" i="6"/>
  <c r="BD35" i="6"/>
  <c r="BE35" i="6"/>
  <c r="BF39" i="6"/>
  <c r="BE43" i="6"/>
  <c r="BB47" i="6"/>
  <c r="BE51" i="6"/>
  <c r="BC55" i="6"/>
  <c r="BB63" i="6"/>
  <c r="BE67" i="6"/>
  <c r="BB71" i="6"/>
  <c r="BE75" i="6"/>
  <c r="BB79" i="6"/>
  <c r="BF83" i="6"/>
  <c r="BC87" i="6"/>
  <c r="BD91" i="6"/>
  <c r="BF91" i="6"/>
  <c r="BC95" i="6"/>
  <c r="BD99" i="6"/>
  <c r="BB240" i="6"/>
  <c r="BB280" i="6"/>
  <c r="BB296" i="6"/>
  <c r="BB312" i="6"/>
  <c r="BB320" i="6"/>
  <c r="BE340" i="6"/>
  <c r="BE344" i="6"/>
  <c r="BB344" i="6"/>
  <c r="BE352" i="6"/>
  <c r="BD47" i="6"/>
  <c r="BC59" i="6"/>
  <c r="BD79" i="6"/>
  <c r="BB95" i="6"/>
  <c r="BB103" i="6"/>
  <c r="BB127" i="6"/>
  <c r="BF155" i="6"/>
  <c r="BD159" i="6"/>
  <c r="BC167" i="6"/>
  <c r="BC175" i="6"/>
  <c r="BF179" i="6"/>
  <c r="BF187" i="6"/>
  <c r="BD191" i="6"/>
  <c r="BE295" i="6"/>
  <c r="BE323" i="6"/>
  <c r="BB374" i="6"/>
  <c r="BD237" i="6"/>
  <c r="BF257" i="6"/>
  <c r="BD261" i="6"/>
  <c r="BF289" i="6"/>
  <c r="BD293" i="6"/>
  <c r="BF297" i="6"/>
  <c r="BF305" i="6"/>
  <c r="BF321" i="6"/>
  <c r="BD325" i="6"/>
  <c r="BD341" i="6"/>
  <c r="BD349" i="6"/>
  <c r="BD12" i="6"/>
  <c r="BE36" i="6"/>
  <c r="BB44" i="6"/>
  <c r="BC52" i="6"/>
  <c r="BC60" i="6"/>
  <c r="BC68" i="6"/>
  <c r="BB72" i="6"/>
  <c r="BD72" i="6"/>
  <c r="BE80" i="6"/>
  <c r="BD84" i="6"/>
  <c r="BD108" i="6"/>
  <c r="BD116" i="6"/>
  <c r="BE144" i="6"/>
  <c r="BE148" i="6"/>
  <c r="BB148" i="6"/>
  <c r="BE164" i="6"/>
  <c r="BE176" i="6"/>
  <c r="BB180" i="6"/>
  <c r="BE196" i="6"/>
  <c r="BD211" i="6"/>
  <c r="BC227" i="6"/>
  <c r="BF235" i="6"/>
  <c r="BD239" i="6"/>
  <c r="BF283" i="6"/>
  <c r="BD291" i="6"/>
  <c r="BB206" i="6"/>
  <c r="BB214" i="6"/>
  <c r="BB230" i="6"/>
  <c r="BB246" i="6"/>
  <c r="BE262" i="6"/>
  <c r="BE278" i="6"/>
  <c r="BB294" i="6"/>
  <c r="BB302" i="6"/>
  <c r="BB350" i="6"/>
  <c r="BB358" i="6"/>
  <c r="BD33" i="6"/>
  <c r="BD41" i="6"/>
  <c r="BD45" i="6"/>
  <c r="BE57" i="6"/>
  <c r="BD61" i="6"/>
  <c r="BB101" i="6"/>
  <c r="BF169" i="6"/>
  <c r="BF185" i="6"/>
  <c r="BD205" i="6"/>
  <c r="BC299" i="6"/>
  <c r="BF315" i="6"/>
  <c r="BC331" i="6"/>
  <c r="BD319" i="6"/>
  <c r="BB18" i="6"/>
  <c r="BD58" i="6"/>
  <c r="BB98" i="6"/>
  <c r="BC122" i="6"/>
  <c r="BD122" i="6"/>
  <c r="BB126" i="6"/>
  <c r="BF134" i="6"/>
  <c r="BF158" i="6"/>
  <c r="BC178" i="6"/>
  <c r="BB186" i="6"/>
  <c r="BD194" i="6"/>
  <c r="BF194" i="6"/>
  <c r="BC335" i="6"/>
  <c r="BC351" i="6"/>
  <c r="BC355" i="6"/>
  <c r="BB359" i="6"/>
  <c r="BC22" i="6"/>
  <c r="BE62" i="6"/>
  <c r="BB78" i="6"/>
  <c r="BF94" i="6"/>
  <c r="BF154" i="6"/>
  <c r="BC365" i="6"/>
  <c r="BD365" i="6"/>
  <c r="BF369" i="6"/>
  <c r="BC373" i="6"/>
  <c r="BD373" i="6"/>
  <c r="BF381" i="6"/>
  <c r="BE208" i="6"/>
  <c r="BE212" i="6"/>
  <c r="BB212" i="6"/>
  <c r="BE216" i="6"/>
  <c r="BE220" i="6"/>
  <c r="BB220" i="6"/>
  <c r="BE224" i="6"/>
  <c r="BE228" i="6"/>
  <c r="BB228" i="6"/>
  <c r="BE232" i="6"/>
  <c r="BE236" i="6"/>
  <c r="BB236" i="6"/>
  <c r="BE240" i="6"/>
  <c r="BE244" i="6"/>
  <c r="BB244" i="6"/>
  <c r="BE248" i="6"/>
  <c r="BE252" i="6"/>
  <c r="BB252" i="6"/>
  <c r="BE256" i="6"/>
  <c r="BE260" i="6"/>
  <c r="BB260" i="6"/>
  <c r="BE264" i="6"/>
  <c r="BE268" i="6"/>
  <c r="BB268" i="6"/>
  <c r="BE272" i="6"/>
  <c r="BE276" i="6"/>
  <c r="BB276" i="6"/>
  <c r="BE280" i="6"/>
  <c r="BE288" i="6"/>
  <c r="BE292" i="6"/>
  <c r="BB292" i="6"/>
  <c r="BE296" i="6"/>
  <c r="BE300" i="6"/>
  <c r="BB300" i="6"/>
  <c r="BE304" i="6"/>
  <c r="BE308" i="6"/>
  <c r="BB308" i="6"/>
  <c r="BD312" i="6"/>
  <c r="BE316" i="6"/>
  <c r="BB316" i="6"/>
  <c r="BB324" i="6"/>
  <c r="BB332" i="6"/>
  <c r="BB340" i="6"/>
  <c r="BB348" i="6"/>
  <c r="BB356" i="6"/>
  <c r="BF11" i="6"/>
  <c r="BF19" i="6"/>
  <c r="BB23" i="6"/>
  <c r="BF27" i="6"/>
  <c r="BC31" i="6"/>
  <c r="BB35" i="6"/>
  <c r="BC39" i="6"/>
  <c r="BD43" i="6"/>
  <c r="BF43" i="6"/>
  <c r="BC47" i="6"/>
  <c r="BD51" i="6"/>
  <c r="BF51" i="6"/>
  <c r="BD55" i="6"/>
  <c r="BE59" i="6"/>
  <c r="BF59" i="6"/>
  <c r="BB59" i="6"/>
  <c r="BC63" i="6"/>
  <c r="BF67" i="6"/>
  <c r="BC71" i="6"/>
  <c r="BF75" i="6"/>
  <c r="BC79" i="6"/>
  <c r="BE83" i="6"/>
  <c r="BC83" i="6"/>
  <c r="BB83" i="6"/>
  <c r="BE87" i="6"/>
  <c r="BE91" i="6"/>
  <c r="BB232" i="6"/>
  <c r="BB248" i="6"/>
  <c r="BB256" i="6"/>
  <c r="BB304" i="6"/>
  <c r="BC312" i="6"/>
  <c r="BE320" i="6"/>
  <c r="BE328" i="6"/>
  <c r="BE332" i="6"/>
  <c r="BB336" i="6"/>
  <c r="BE348" i="6"/>
  <c r="BB352" i="6"/>
  <c r="BF31" i="6"/>
  <c r="BD39" i="6"/>
  <c r="BB55" i="6"/>
  <c r="BD63" i="6"/>
  <c r="BD71" i="6"/>
  <c r="BC75" i="6"/>
  <c r="BB87" i="6"/>
  <c r="BB119" i="6"/>
  <c r="BD143" i="6"/>
  <c r="BC159" i="6"/>
  <c r="BF171" i="6"/>
  <c r="BD175" i="6"/>
  <c r="BC183" i="6"/>
  <c r="BC191" i="6"/>
  <c r="BF203" i="6"/>
  <c r="BF364" i="6"/>
  <c r="BB215" i="6"/>
  <c r="BB231" i="6"/>
  <c r="BE243" i="6"/>
  <c r="BB287" i="6"/>
  <c r="BC382" i="6"/>
  <c r="BF209" i="6"/>
  <c r="BF241" i="6"/>
  <c r="BF249" i="6"/>
  <c r="BD253" i="6"/>
  <c r="BF273" i="6"/>
  <c r="BD277" i="6"/>
  <c r="BD301" i="6"/>
  <c r="BD309" i="6"/>
  <c r="BC325" i="6"/>
  <c r="BC341" i="6"/>
  <c r="BC349" i="6"/>
  <c r="BF361" i="6"/>
  <c r="BC12" i="6"/>
  <c r="BD28" i="6"/>
  <c r="BC36" i="6"/>
  <c r="BD48" i="6"/>
  <c r="BC76" i="6"/>
  <c r="BC84" i="6"/>
  <c r="BF104" i="6"/>
  <c r="BF136" i="6"/>
  <c r="BD140" i="6"/>
  <c r="BE156" i="6"/>
  <c r="BB164" i="6"/>
  <c r="BB172" i="6"/>
  <c r="BE180" i="6"/>
  <c r="BE204" i="6"/>
  <c r="BB204" i="6"/>
  <c r="BD227" i="6"/>
  <c r="BF263" i="6"/>
  <c r="BD271" i="6"/>
  <c r="BF303" i="6"/>
  <c r="BC311" i="6"/>
  <c r="BD311" i="6"/>
  <c r="BD367" i="6"/>
  <c r="BD375" i="6"/>
  <c r="BE206" i="6"/>
  <c r="BE222" i="6"/>
  <c r="BB238" i="6"/>
  <c r="BE254" i="6"/>
  <c r="BB262" i="6"/>
  <c r="BB318" i="6"/>
  <c r="BB326" i="6"/>
  <c r="BB334" i="6"/>
  <c r="BB13" i="6"/>
  <c r="BC37" i="6"/>
  <c r="BF53" i="6"/>
  <c r="BF61" i="6"/>
  <c r="BC65" i="6"/>
  <c r="BD69" i="6"/>
  <c r="BF77" i="6"/>
  <c r="BE85" i="6"/>
  <c r="BB93" i="6"/>
  <c r="BE101" i="6"/>
  <c r="BE109" i="6"/>
  <c r="BE125" i="6"/>
  <c r="BB125" i="6"/>
  <c r="BB133" i="6"/>
  <c r="BB141" i="6"/>
  <c r="BD149" i="6"/>
  <c r="BD157" i="6"/>
  <c r="BD165" i="6"/>
  <c r="BF177" i="6"/>
  <c r="BD181" i="6"/>
  <c r="BF201" i="6"/>
  <c r="BF275" i="6"/>
  <c r="BD331" i="6"/>
  <c r="BE34" i="6"/>
  <c r="BE66" i="6"/>
  <c r="BD74" i="6"/>
  <c r="BC90" i="6"/>
  <c r="BD90" i="6"/>
  <c r="BF106" i="6"/>
  <c r="BE114" i="6"/>
  <c r="BE150" i="6"/>
  <c r="BB150" i="6"/>
  <c r="BD158" i="6"/>
  <c r="BE178" i="6"/>
  <c r="BE335" i="6"/>
  <c r="BC339" i="6"/>
  <c r="BD339" i="6"/>
  <c r="BB343" i="6"/>
  <c r="BF347" i="6"/>
  <c r="BE351" i="6"/>
  <c r="BE14" i="6"/>
  <c r="BD22" i="6"/>
  <c r="BC46" i="6"/>
  <c r="BC62" i="6"/>
  <c r="BF130" i="6"/>
  <c r="BE138" i="6"/>
  <c r="BB146" i="6"/>
  <c r="BD154" i="6"/>
  <c r="BE365" i="6"/>
  <c r="BB369" i="6"/>
  <c r="BE373" i="6"/>
  <c r="BD381" i="6"/>
  <c r="BB381" i="6"/>
  <c r="BD208" i="6"/>
  <c r="BF208" i="6"/>
  <c r="BC212" i="6"/>
  <c r="BD216" i="6"/>
  <c r="BF216" i="6"/>
  <c r="BC220" i="6"/>
  <c r="BD224" i="6"/>
  <c r="BF224" i="6"/>
  <c r="BC228" i="6"/>
  <c r="BD232" i="6"/>
  <c r="BF232" i="6"/>
  <c r="BC236" i="6"/>
  <c r="BD240" i="6"/>
  <c r="BF240" i="6"/>
  <c r="BC244" i="6"/>
  <c r="BD248" i="6"/>
  <c r="BF248" i="6"/>
  <c r="BC252" i="6"/>
  <c r="BD256" i="6"/>
  <c r="BF256" i="6"/>
  <c r="BC260" i="6"/>
  <c r="BD264" i="6"/>
  <c r="BF264" i="6"/>
  <c r="BC268" i="6"/>
  <c r="BD272" i="6"/>
  <c r="BF272" i="6"/>
  <c r="BC276" i="6"/>
  <c r="BD280" i="6"/>
  <c r="BF280" i="6"/>
  <c r="BD288" i="6"/>
  <c r="BF288" i="6"/>
  <c r="BC292" i="6"/>
  <c r="BD296" i="6"/>
  <c r="BF296" i="6"/>
  <c r="BC300" i="6"/>
  <c r="BD304" i="6"/>
  <c r="BF304" i="6"/>
  <c r="BC308" i="6"/>
  <c r="BC316" i="6"/>
  <c r="BD320" i="6"/>
  <c r="BF320" i="6"/>
  <c r="BC324" i="6"/>
  <c r="BD328" i="6"/>
  <c r="BF328" i="6"/>
  <c r="BC332" i="6"/>
  <c r="BD336" i="6"/>
  <c r="BF336" i="6"/>
  <c r="BC340" i="6"/>
  <c r="BD344" i="6"/>
  <c r="BF344" i="6"/>
  <c r="BC348" i="6"/>
  <c r="BD352" i="6"/>
  <c r="BF352" i="6"/>
  <c r="BC356" i="6"/>
  <c r="BD360" i="6"/>
  <c r="BF360" i="6"/>
  <c r="BB11" i="6"/>
  <c r="BC11" i="6"/>
  <c r="BC19" i="6"/>
  <c r="BD23" i="6"/>
  <c r="BE23" i="6"/>
  <c r="BC27" i="6"/>
  <c r="BE31" i="6"/>
  <c r="BF35" i="6"/>
  <c r="BC35" i="6"/>
  <c r="BE39" i="6"/>
  <c r="BE47" i="6"/>
  <c r="BF55" i="6"/>
  <c r="BE63" i="6"/>
  <c r="BD67" i="6"/>
  <c r="BE71" i="6"/>
  <c r="BD75" i="6"/>
  <c r="BB75" i="6"/>
  <c r="BE79" i="6"/>
  <c r="BD87" i="6"/>
  <c r="BF87" i="6"/>
  <c r="BC91" i="6"/>
  <c r="BD95" i="6"/>
  <c r="BF95" i="6"/>
  <c r="BC99" i="6"/>
  <c r="BC174" i="6"/>
  <c r="BE182" i="6"/>
  <c r="BB182" i="6"/>
  <c r="BD190" i="6"/>
  <c r="BF190" i="6"/>
  <c r="BF99" i="6"/>
  <c r="BC103" i="6"/>
  <c r="BD107" i="6"/>
  <c r="BF107" i="6"/>
  <c r="BC111" i="6"/>
  <c r="BD115" i="6"/>
  <c r="BF115" i="6"/>
  <c r="BC119" i="6"/>
  <c r="BD123" i="6"/>
  <c r="BF123" i="6"/>
  <c r="BC127" i="6"/>
  <c r="BD131" i="6"/>
  <c r="BF131" i="6"/>
  <c r="BC135" i="6"/>
  <c r="BD139" i="6"/>
  <c r="BF139" i="6"/>
  <c r="BE143" i="6"/>
  <c r="BB147" i="6"/>
  <c r="BE151" i="6"/>
  <c r="BB155" i="6"/>
  <c r="BE159" i="6"/>
  <c r="BB163" i="6"/>
  <c r="BE167" i="6"/>
  <c r="BB171" i="6"/>
  <c r="BE175" i="6"/>
  <c r="BB179" i="6"/>
  <c r="BE183" i="6"/>
  <c r="BB187" i="6"/>
  <c r="BE191" i="6"/>
  <c r="BB195" i="6"/>
  <c r="BE199" i="6"/>
  <c r="BB203" i="6"/>
  <c r="BB364" i="6"/>
  <c r="BE376" i="6"/>
  <c r="BB376" i="6"/>
  <c r="BF207" i="6"/>
  <c r="BC215" i="6"/>
  <c r="BD215" i="6"/>
  <c r="BF223" i="6"/>
  <c r="BC231" i="6"/>
  <c r="BD231" i="6"/>
  <c r="BF243" i="6"/>
  <c r="BC251" i="6"/>
  <c r="BD251" i="6"/>
  <c r="BF259" i="6"/>
  <c r="BC267" i="6"/>
  <c r="BD267" i="6"/>
  <c r="BF279" i="6"/>
  <c r="BC287" i="6"/>
  <c r="BD287" i="6"/>
  <c r="BF295" i="6"/>
  <c r="BC307" i="6"/>
  <c r="BD307" i="6"/>
  <c r="BF323" i="6"/>
  <c r="BD362" i="6"/>
  <c r="BF362" i="6"/>
  <c r="BE366" i="6"/>
  <c r="BC366" i="6"/>
  <c r="BD370" i="6"/>
  <c r="BF370" i="6"/>
  <c r="BE374" i="6"/>
  <c r="BC374" i="6"/>
  <c r="BF378" i="6"/>
  <c r="BE382" i="6"/>
  <c r="BB209" i="6"/>
  <c r="BC213" i="6"/>
  <c r="BE213" i="6"/>
  <c r="BB217" i="6"/>
  <c r="BC221" i="6"/>
  <c r="BE221" i="6"/>
  <c r="BB225" i="6"/>
  <c r="BC229" i="6"/>
  <c r="BE229" i="6"/>
  <c r="BB233" i="6"/>
  <c r="BC237" i="6"/>
  <c r="BE237" i="6"/>
  <c r="BB241" i="6"/>
  <c r="BC245" i="6"/>
  <c r="BE245" i="6"/>
  <c r="BB249" i="6"/>
  <c r="BC253" i="6"/>
  <c r="BE253" i="6"/>
  <c r="BB257" i="6"/>
  <c r="BC261" i="6"/>
  <c r="BE261" i="6"/>
  <c r="BB265" i="6"/>
  <c r="BC269" i="6"/>
  <c r="BE269" i="6"/>
  <c r="BB273" i="6"/>
  <c r="BC277" i="6"/>
  <c r="BE277" i="6"/>
  <c r="BB281" i="6"/>
  <c r="BC285" i="6"/>
  <c r="BE285" i="6"/>
  <c r="BB289" i="6"/>
  <c r="BC293" i="6"/>
  <c r="BE293" i="6"/>
  <c r="BB297" i="6"/>
  <c r="BC301" i="6"/>
  <c r="BE301" i="6"/>
  <c r="BB305" i="6"/>
  <c r="BC309" i="6"/>
  <c r="BE309" i="6"/>
  <c r="BB313" i="6"/>
  <c r="BE317" i="6"/>
  <c r="BB321" i="6"/>
  <c r="BE325" i="6"/>
  <c r="BB329" i="6"/>
  <c r="BE333" i="6"/>
  <c r="BB337" i="6"/>
  <c r="BE341" i="6"/>
  <c r="BB345" i="6"/>
  <c r="BE349" i="6"/>
  <c r="BB353" i="6"/>
  <c r="BE357" i="6"/>
  <c r="BB361" i="6"/>
  <c r="BE12" i="6"/>
  <c r="BB16" i="6"/>
  <c r="BE20" i="6"/>
  <c r="BB24" i="6"/>
  <c r="BE28" i="6"/>
  <c r="BE48" i="6"/>
  <c r="BF56" i="6"/>
  <c r="BF60" i="6"/>
  <c r="BE64" i="6"/>
  <c r="BB68" i="6"/>
  <c r="BE72" i="6"/>
  <c r="BB76" i="6"/>
  <c r="BB80" i="6"/>
  <c r="BB88" i="6"/>
  <c r="BC92" i="6"/>
  <c r="BE92" i="6"/>
  <c r="BB96" i="6"/>
  <c r="BC100" i="6"/>
  <c r="BE100" i="6"/>
  <c r="BB104" i="6"/>
  <c r="BC108" i="6"/>
  <c r="BE108" i="6"/>
  <c r="BB112" i="6"/>
  <c r="BC116" i="6"/>
  <c r="BE116" i="6"/>
  <c r="BB120" i="6"/>
  <c r="BC124" i="6"/>
  <c r="BE124" i="6"/>
  <c r="BB128" i="6"/>
  <c r="BC132" i="6"/>
  <c r="BE132" i="6"/>
  <c r="BB136" i="6"/>
  <c r="BC140" i="6"/>
  <c r="BE140" i="6"/>
  <c r="BD144" i="6"/>
  <c r="BF144" i="6"/>
  <c r="BC148" i="6"/>
  <c r="BD152" i="6"/>
  <c r="BF152" i="6"/>
  <c r="BC156" i="6"/>
  <c r="BD160" i="6"/>
  <c r="BF160" i="6"/>
  <c r="BC164" i="6"/>
  <c r="BD168" i="6"/>
  <c r="BF168" i="6"/>
  <c r="BC172" i="6"/>
  <c r="BD176" i="6"/>
  <c r="BF176" i="6"/>
  <c r="BC180" i="6"/>
  <c r="BD184" i="6"/>
  <c r="BF184" i="6"/>
  <c r="BC188" i="6"/>
  <c r="BD192" i="6"/>
  <c r="BF192" i="6"/>
  <c r="BC196" i="6"/>
  <c r="BD200" i="6"/>
  <c r="BF200" i="6"/>
  <c r="BC204" i="6"/>
  <c r="BC372" i="6"/>
  <c r="BC211" i="6"/>
  <c r="BE211" i="6"/>
  <c r="BB219" i="6"/>
  <c r="BE227" i="6"/>
  <c r="BB235" i="6"/>
  <c r="BE239" i="6"/>
  <c r="BB247" i="6"/>
  <c r="BE255" i="6"/>
  <c r="BB263" i="6"/>
  <c r="BE271" i="6"/>
  <c r="BB283" i="6"/>
  <c r="BE291" i="6"/>
  <c r="BB303" i="6"/>
  <c r="BE311" i="6"/>
  <c r="BB327" i="6"/>
  <c r="BB363" i="6"/>
  <c r="BC367" i="6"/>
  <c r="BE367" i="6"/>
  <c r="BB371" i="6"/>
  <c r="BC375" i="6"/>
  <c r="BE375" i="6"/>
  <c r="BD379" i="6"/>
  <c r="BE379" i="6"/>
  <c r="BC206" i="6"/>
  <c r="BD210" i="6"/>
  <c r="BF210" i="6"/>
  <c r="BE214" i="6"/>
  <c r="BC214" i="6"/>
  <c r="BD218" i="6"/>
  <c r="BF218" i="6"/>
  <c r="BC222" i="6"/>
  <c r="BD226" i="6"/>
  <c r="BF226" i="6"/>
  <c r="BC230" i="6"/>
  <c r="BD234" i="6"/>
  <c r="BF234" i="6"/>
  <c r="BC238" i="6"/>
  <c r="BD242" i="6"/>
  <c r="BF242" i="6"/>
  <c r="BC246" i="6"/>
  <c r="BD250" i="6"/>
  <c r="BF250" i="6"/>
  <c r="BC254" i="6"/>
  <c r="BD258" i="6"/>
  <c r="BF258" i="6"/>
  <c r="BC262" i="6"/>
  <c r="BD266" i="6"/>
  <c r="BF266" i="6"/>
  <c r="BC270" i="6"/>
  <c r="BD274" i="6"/>
  <c r="BF274" i="6"/>
  <c r="BC278" i="6"/>
  <c r="BD282" i="6"/>
  <c r="BF282" i="6"/>
  <c r="BC286" i="6"/>
  <c r="BD290" i="6"/>
  <c r="BF290" i="6"/>
  <c r="BB91" i="6"/>
  <c r="BE95" i="6"/>
  <c r="BE99" i="6"/>
  <c r="BB99" i="6"/>
  <c r="BE103" i="6"/>
  <c r="BE107" i="6"/>
  <c r="BB107" i="6"/>
  <c r="BE111" i="6"/>
  <c r="BE115" i="6"/>
  <c r="BB115" i="6"/>
  <c r="BE119" i="6"/>
  <c r="BE123" i="6"/>
  <c r="BB123" i="6"/>
  <c r="BE127" i="6"/>
  <c r="BE131" i="6"/>
  <c r="BB131" i="6"/>
  <c r="BE135" i="6"/>
  <c r="BE139" i="6"/>
  <c r="BB139" i="6"/>
  <c r="BF143" i="6"/>
  <c r="BC147" i="6"/>
  <c r="BD147" i="6"/>
  <c r="BF151" i="6"/>
  <c r="BC155" i="6"/>
  <c r="BD155" i="6"/>
  <c r="BF159" i="6"/>
  <c r="BC163" i="6"/>
  <c r="BD163" i="6"/>
  <c r="BF167" i="6"/>
  <c r="BC171" i="6"/>
  <c r="BD171" i="6"/>
  <c r="BF175" i="6"/>
  <c r="BC179" i="6"/>
  <c r="BD179" i="6"/>
  <c r="BF183" i="6"/>
  <c r="BC187" i="6"/>
  <c r="BD187" i="6"/>
  <c r="BF191" i="6"/>
  <c r="BD195" i="6"/>
  <c r="BF199" i="6"/>
  <c r="BC203" i="6"/>
  <c r="BD203" i="6"/>
  <c r="BC364" i="6"/>
  <c r="BD368" i="6"/>
  <c r="BF368" i="6"/>
  <c r="BC376" i="6"/>
  <c r="BB207" i="6"/>
  <c r="BE215" i="6"/>
  <c r="BB223" i="6"/>
  <c r="BE231" i="6"/>
  <c r="BB243" i="6"/>
  <c r="BE251" i="6"/>
  <c r="BB259" i="6"/>
  <c r="BE267" i="6"/>
  <c r="BB279" i="6"/>
  <c r="BE287" i="6"/>
  <c r="BB295" i="6"/>
  <c r="BE307" i="6"/>
  <c r="BB323" i="6"/>
  <c r="BB362" i="6"/>
  <c r="BB370" i="6"/>
  <c r="BE378" i="6"/>
  <c r="BD378" i="6"/>
  <c r="BB378" i="6"/>
  <c r="BB382" i="6"/>
  <c r="BD382" i="6"/>
  <c r="BC209" i="6"/>
  <c r="BD209" i="6"/>
  <c r="BF213" i="6"/>
  <c r="BC217" i="6"/>
  <c r="BD217" i="6"/>
  <c r="BF221" i="6"/>
  <c r="BC225" i="6"/>
  <c r="BD225" i="6"/>
  <c r="BF229" i="6"/>
  <c r="BC233" i="6"/>
  <c r="BD233" i="6"/>
  <c r="BF237" i="6"/>
  <c r="BC241" i="6"/>
  <c r="BD241" i="6"/>
  <c r="BF245" i="6"/>
  <c r="BC249" i="6"/>
  <c r="BD249" i="6"/>
  <c r="BF253" i="6"/>
  <c r="BC257" i="6"/>
  <c r="BD257" i="6"/>
  <c r="BF261" i="6"/>
  <c r="BC265" i="6"/>
  <c r="BD265" i="6"/>
  <c r="BF269" i="6"/>
  <c r="BC273" i="6"/>
  <c r="BD273" i="6"/>
  <c r="BF277" i="6"/>
  <c r="BC281" i="6"/>
  <c r="BD281" i="6"/>
  <c r="BF285" i="6"/>
  <c r="BC289" i="6"/>
  <c r="BD289" i="6"/>
  <c r="BF293" i="6"/>
  <c r="BC297" i="6"/>
  <c r="BD297" i="6"/>
  <c r="BF301" i="6"/>
  <c r="BC305" i="6"/>
  <c r="BD305" i="6"/>
  <c r="BF309" i="6"/>
  <c r="BC313" i="6"/>
  <c r="BD313" i="6"/>
  <c r="BF317" i="6"/>
  <c r="BD321" i="6"/>
  <c r="BF325" i="6"/>
  <c r="BD329" i="6"/>
  <c r="BF333" i="6"/>
  <c r="BD337" i="6"/>
  <c r="BF341" i="6"/>
  <c r="BD345" i="6"/>
  <c r="BF349" i="6"/>
  <c r="BD353" i="6"/>
  <c r="BF357" i="6"/>
  <c r="BD361" i="6"/>
  <c r="BF12" i="6"/>
  <c r="BD16" i="6"/>
  <c r="BC16" i="6"/>
  <c r="BF20" i="6"/>
  <c r="BD24" i="6"/>
  <c r="BC24" i="6"/>
  <c r="BF28" i="6"/>
  <c r="BB32" i="6"/>
  <c r="BC32" i="6"/>
  <c r="BF36" i="6"/>
  <c r="BD36" i="6"/>
  <c r="BE40" i="6"/>
  <c r="BB40" i="6"/>
  <c r="BC40" i="6"/>
  <c r="BF44" i="6"/>
  <c r="BD44" i="6"/>
  <c r="BF48" i="6"/>
  <c r="BC48" i="6"/>
  <c r="BF52" i="6"/>
  <c r="BD52" i="6"/>
  <c r="BC56" i="6"/>
  <c r="BD56" i="6"/>
  <c r="BD60" i="6"/>
  <c r="BB60" i="6"/>
  <c r="BC64" i="6"/>
  <c r="BD68" i="6"/>
  <c r="BC72" i="6"/>
  <c r="BD76" i="6"/>
  <c r="BF80" i="6"/>
  <c r="BC80" i="6"/>
  <c r="BE84" i="6"/>
  <c r="BB84" i="6"/>
  <c r="BC88" i="6"/>
  <c r="BD88" i="6"/>
  <c r="BF92" i="6"/>
  <c r="BC96" i="6"/>
  <c r="BD96" i="6"/>
  <c r="BF100" i="6"/>
  <c r="BC104" i="6"/>
  <c r="BD104" i="6"/>
  <c r="BF108" i="6"/>
  <c r="BC112" i="6"/>
  <c r="BD112" i="6"/>
  <c r="BF116" i="6"/>
  <c r="BC120" i="6"/>
  <c r="BD120" i="6"/>
  <c r="BF124" i="6"/>
  <c r="BC128" i="6"/>
  <c r="BD128" i="6"/>
  <c r="BF132" i="6"/>
  <c r="BC136" i="6"/>
  <c r="BD136" i="6"/>
  <c r="BF140" i="6"/>
  <c r="BB144" i="6"/>
  <c r="BB152" i="6"/>
  <c r="BB160" i="6"/>
  <c r="BB168" i="6"/>
  <c r="BB176" i="6"/>
  <c r="BB184" i="6"/>
  <c r="BB192" i="6"/>
  <c r="BB200" i="6"/>
  <c r="BE372" i="6"/>
  <c r="BF380" i="6"/>
  <c r="BE380" i="6"/>
  <c r="BC380" i="6"/>
  <c r="BF211" i="6"/>
  <c r="BC219" i="6"/>
  <c r="BD219" i="6"/>
  <c r="BF227" i="6"/>
  <c r="BC235" i="6"/>
  <c r="BD235" i="6"/>
  <c r="BF239" i="6"/>
  <c r="BC247" i="6"/>
  <c r="BD247" i="6"/>
  <c r="BF255" i="6"/>
  <c r="BC263" i="6"/>
  <c r="BD263" i="6"/>
  <c r="BF271" i="6"/>
  <c r="BC283" i="6"/>
  <c r="BD283" i="6"/>
  <c r="BF291" i="6"/>
  <c r="BC303" i="6"/>
  <c r="BD303" i="6"/>
  <c r="BF311" i="6"/>
  <c r="BC327" i="6"/>
  <c r="BD327" i="6"/>
  <c r="BC363" i="6"/>
  <c r="BD363" i="6"/>
  <c r="BF367" i="6"/>
  <c r="BC371" i="6"/>
  <c r="BD371" i="6"/>
  <c r="BF375" i="6"/>
  <c r="BF379" i="6"/>
  <c r="BB210" i="6"/>
  <c r="BB218" i="6"/>
  <c r="BB226" i="6"/>
  <c r="BB234" i="6"/>
  <c r="BB242" i="6"/>
  <c r="BB250" i="6"/>
  <c r="BB258" i="6"/>
  <c r="BB266" i="6"/>
  <c r="BB274" i="6"/>
  <c r="BB282" i="6"/>
  <c r="BB290" i="6"/>
  <c r="BB298" i="6"/>
  <c r="BB306" i="6"/>
  <c r="BE314" i="6"/>
  <c r="BB314" i="6"/>
  <c r="BB322" i="6"/>
  <c r="BB330" i="6"/>
  <c r="BB338" i="6"/>
  <c r="BB346" i="6"/>
  <c r="BE354" i="6"/>
  <c r="BB354" i="6"/>
  <c r="BF9" i="6"/>
  <c r="BF13" i="6"/>
  <c r="BF17" i="6"/>
  <c r="BF21" i="6"/>
  <c r="BF25" i="6"/>
  <c r="BD103" i="6"/>
  <c r="BF103" i="6"/>
  <c r="BC107" i="6"/>
  <c r="BD111" i="6"/>
  <c r="BF111" i="6"/>
  <c r="BC115" i="6"/>
  <c r="BD119" i="6"/>
  <c r="BF119" i="6"/>
  <c r="BC123" i="6"/>
  <c r="BD127" i="6"/>
  <c r="BF127" i="6"/>
  <c r="BC131" i="6"/>
  <c r="BD135" i="6"/>
  <c r="BF135" i="6"/>
  <c r="BC139" i="6"/>
  <c r="BB143" i="6"/>
  <c r="BE147" i="6"/>
  <c r="BB151" i="6"/>
  <c r="BE155" i="6"/>
  <c r="BE163" i="6"/>
  <c r="BB167" i="6"/>
  <c r="BE171" i="6"/>
  <c r="BB175" i="6"/>
  <c r="BE179" i="6"/>
  <c r="BB183" i="6"/>
  <c r="BE187" i="6"/>
  <c r="BC195" i="6"/>
  <c r="BE195" i="6"/>
  <c r="BB199" i="6"/>
  <c r="BE203" i="6"/>
  <c r="BE364" i="6"/>
  <c r="BE368" i="6"/>
  <c r="BB368" i="6"/>
  <c r="BC207" i="6"/>
  <c r="BD207" i="6"/>
  <c r="BF215" i="6"/>
  <c r="BC223" i="6"/>
  <c r="BD223" i="6"/>
  <c r="BF231" i="6"/>
  <c r="BC243" i="6"/>
  <c r="BD243" i="6"/>
  <c r="BF251" i="6"/>
  <c r="BC259" i="6"/>
  <c r="BD259" i="6"/>
  <c r="BF267" i="6"/>
  <c r="BC279" i="6"/>
  <c r="BD279" i="6"/>
  <c r="BF287" i="6"/>
  <c r="BC295" i="6"/>
  <c r="BD295" i="6"/>
  <c r="BF307" i="6"/>
  <c r="BC323" i="6"/>
  <c r="BD323" i="6"/>
  <c r="BC362" i="6"/>
  <c r="BD366" i="6"/>
  <c r="BF366" i="6"/>
  <c r="BE370" i="6"/>
  <c r="BC370" i="6"/>
  <c r="BD374" i="6"/>
  <c r="BF374" i="6"/>
  <c r="BE209" i="6"/>
  <c r="BB213" i="6"/>
  <c r="BE217" i="6"/>
  <c r="BE225" i="6"/>
  <c r="BE233" i="6"/>
  <c r="BE241" i="6"/>
  <c r="BE249" i="6"/>
  <c r="BB253" i="6"/>
  <c r="BE257" i="6"/>
  <c r="BB261" i="6"/>
  <c r="BE265" i="6"/>
  <c r="BB269" i="6"/>
  <c r="BE273" i="6"/>
  <c r="BE281" i="6"/>
  <c r="BE289" i="6"/>
  <c r="BE297" i="6"/>
  <c r="BE305" i="6"/>
  <c r="BE313" i="6"/>
  <c r="BC321" i="6"/>
  <c r="BE321" i="6"/>
  <c r="BB325" i="6"/>
  <c r="BC329" i="6"/>
  <c r="BE329" i="6"/>
  <c r="BB333" i="6"/>
  <c r="BC337" i="6"/>
  <c r="BE337" i="6"/>
  <c r="BB341" i="6"/>
  <c r="BC345" i="6"/>
  <c r="BE345" i="6"/>
  <c r="BB349" i="6"/>
  <c r="BC353" i="6"/>
  <c r="BE353" i="6"/>
  <c r="BB357" i="6"/>
  <c r="BC361" i="6"/>
  <c r="BE361" i="6"/>
  <c r="BE16" i="6"/>
  <c r="BE24" i="6"/>
  <c r="BE32" i="6"/>
  <c r="BE44" i="6"/>
  <c r="BE52" i="6"/>
  <c r="BE56" i="6"/>
  <c r="BE60" i="6"/>
  <c r="BF64" i="6"/>
  <c r="BE68" i="6"/>
  <c r="BF72" i="6"/>
  <c r="BE76" i="6"/>
  <c r="BE88" i="6"/>
  <c r="BE96" i="6"/>
  <c r="BE104" i="6"/>
  <c r="BB108" i="6"/>
  <c r="BE112" i="6"/>
  <c r="BE120" i="6"/>
  <c r="BE128" i="6"/>
  <c r="BE136" i="6"/>
  <c r="BB140" i="6"/>
  <c r="BC144" i="6"/>
  <c r="BD148" i="6"/>
  <c r="BF148" i="6"/>
  <c r="BC152" i="6"/>
  <c r="BD156" i="6"/>
  <c r="BF156" i="6"/>
  <c r="BC160" i="6"/>
  <c r="BD164" i="6"/>
  <c r="BF164" i="6"/>
  <c r="BC168" i="6"/>
  <c r="BD172" i="6"/>
  <c r="BF172" i="6"/>
  <c r="BC176" i="6"/>
  <c r="BD180" i="6"/>
  <c r="BF180" i="6"/>
  <c r="BC184" i="6"/>
  <c r="BD188" i="6"/>
  <c r="BF188" i="6"/>
  <c r="BC192" i="6"/>
  <c r="BD196" i="6"/>
  <c r="BF196" i="6"/>
  <c r="BC200" i="6"/>
  <c r="BD204" i="6"/>
  <c r="BF204" i="6"/>
  <c r="BD372" i="6"/>
  <c r="BF372" i="6"/>
  <c r="BB380" i="6"/>
  <c r="BE219" i="6"/>
  <c r="BE235" i="6"/>
  <c r="BE247" i="6"/>
  <c r="BE263" i="6"/>
  <c r="BE283" i="6"/>
  <c r="BB291" i="6"/>
  <c r="BE303" i="6"/>
  <c r="BB311" i="6"/>
  <c r="BE327" i="6"/>
  <c r="BE363" i="6"/>
  <c r="BB367" i="6"/>
  <c r="BE371" i="6"/>
  <c r="BB375" i="6"/>
  <c r="BC379" i="6"/>
  <c r="BB379" i="6"/>
  <c r="BD206" i="6"/>
  <c r="BF206" i="6"/>
  <c r="BE210" i="6"/>
  <c r="BC210" i="6"/>
  <c r="BD214" i="6"/>
  <c r="BF214" i="6"/>
  <c r="BE218" i="6"/>
  <c r="BC218" i="6"/>
  <c r="BD222" i="6"/>
  <c r="BF222" i="6"/>
  <c r="BE226" i="6"/>
  <c r="BC226" i="6"/>
  <c r="BD230" i="6"/>
  <c r="BF230" i="6"/>
  <c r="BE234" i="6"/>
  <c r="BC234" i="6"/>
  <c r="BD238" i="6"/>
  <c r="BF238" i="6"/>
  <c r="BE242" i="6"/>
  <c r="BC242" i="6"/>
  <c r="BD246" i="6"/>
  <c r="BF246" i="6"/>
  <c r="BE250" i="6"/>
  <c r="BC250" i="6"/>
  <c r="BD254" i="6"/>
  <c r="BF254" i="6"/>
  <c r="BE258" i="6"/>
  <c r="BC258" i="6"/>
  <c r="BD262" i="6"/>
  <c r="BF262" i="6"/>
  <c r="BE266" i="6"/>
  <c r="BC266" i="6"/>
  <c r="BD270" i="6"/>
  <c r="BF270" i="6"/>
  <c r="BE274" i="6"/>
  <c r="BC274" i="6"/>
  <c r="BD278" i="6"/>
  <c r="BF278" i="6"/>
  <c r="BE282" i="6"/>
  <c r="BC282" i="6"/>
  <c r="BD286" i="6"/>
  <c r="BF286" i="6"/>
  <c r="BE290" i="6"/>
  <c r="BC290" i="6"/>
  <c r="BD294" i="6"/>
  <c r="BF294" i="6"/>
  <c r="BE298" i="6"/>
  <c r="BC298" i="6"/>
  <c r="BD302" i="6"/>
  <c r="BF302" i="6"/>
  <c r="BE306" i="6"/>
  <c r="BC306" i="6"/>
  <c r="BD310" i="6"/>
  <c r="BF310" i="6"/>
  <c r="BC314" i="6"/>
  <c r="BD318" i="6"/>
  <c r="BF318" i="6"/>
  <c r="BE322" i="6"/>
  <c r="BC322" i="6"/>
  <c r="BD326" i="6"/>
  <c r="BF326" i="6"/>
  <c r="BC330" i="6"/>
  <c r="BD334" i="6"/>
  <c r="BF334" i="6"/>
  <c r="BE338" i="6"/>
  <c r="BC338" i="6"/>
  <c r="BD342" i="6"/>
  <c r="BF342" i="6"/>
  <c r="BE346" i="6"/>
  <c r="BC346" i="6"/>
  <c r="BD350" i="6"/>
  <c r="BF350" i="6"/>
  <c r="BC354" i="6"/>
  <c r="BD358" i="6"/>
  <c r="BF358" i="6"/>
  <c r="BC9" i="6"/>
  <c r="BD13" i="6"/>
  <c r="BE13" i="6"/>
  <c r="BC17" i="6"/>
  <c r="BD21" i="6"/>
  <c r="BE21" i="6"/>
  <c r="BC25" i="6"/>
  <c r="BD29" i="6"/>
  <c r="BE29" i="6"/>
  <c r="BF37" i="6"/>
  <c r="BE37" i="6"/>
  <c r="BE45" i="6"/>
  <c r="BD49" i="6"/>
  <c r="BB49" i="6"/>
  <c r="BC294" i="6"/>
  <c r="BD298" i="6"/>
  <c r="BF298" i="6"/>
  <c r="BC302" i="6"/>
  <c r="BD306" i="6"/>
  <c r="BF306" i="6"/>
  <c r="BC310" i="6"/>
  <c r="BD314" i="6"/>
  <c r="BF314" i="6"/>
  <c r="BE318" i="6"/>
  <c r="BC318" i="6"/>
  <c r="BD322" i="6"/>
  <c r="BF322" i="6"/>
  <c r="BE326" i="6"/>
  <c r="BC326" i="6"/>
  <c r="BD330" i="6"/>
  <c r="BF330" i="6"/>
  <c r="BE334" i="6"/>
  <c r="BC334" i="6"/>
  <c r="BD338" i="6"/>
  <c r="BF338" i="6"/>
  <c r="BE342" i="6"/>
  <c r="BC342" i="6"/>
  <c r="BD346" i="6"/>
  <c r="BF346" i="6"/>
  <c r="BE350" i="6"/>
  <c r="BC350" i="6"/>
  <c r="BD354" i="6"/>
  <c r="BF354" i="6"/>
  <c r="BC358" i="6"/>
  <c r="BD9" i="6"/>
  <c r="BE9" i="6"/>
  <c r="BC13" i="6"/>
  <c r="BD17" i="6"/>
  <c r="BE17" i="6"/>
  <c r="BC21" i="6"/>
  <c r="BD25" i="6"/>
  <c r="BE25" i="6"/>
  <c r="BC29" i="6"/>
  <c r="BE33" i="6"/>
  <c r="BD37" i="6"/>
  <c r="BE41" i="6"/>
  <c r="BB45" i="6"/>
  <c r="BE49" i="6"/>
  <c r="BB53" i="6"/>
  <c r="BF57" i="6"/>
  <c r="BE65" i="6"/>
  <c r="BB69" i="6"/>
  <c r="BB77" i="6"/>
  <c r="BE81" i="6"/>
  <c r="BD89" i="6"/>
  <c r="BF89" i="6"/>
  <c r="BC93" i="6"/>
  <c r="BD97" i="6"/>
  <c r="BF97" i="6"/>
  <c r="BC101" i="6"/>
  <c r="BD105" i="6"/>
  <c r="BF105" i="6"/>
  <c r="BC109" i="6"/>
  <c r="BD113" i="6"/>
  <c r="BF113" i="6"/>
  <c r="BC117" i="6"/>
  <c r="BD121" i="6"/>
  <c r="BF121" i="6"/>
  <c r="BC125" i="6"/>
  <c r="BD129" i="6"/>
  <c r="BF129" i="6"/>
  <c r="BC133" i="6"/>
  <c r="BD137" i="6"/>
  <c r="BF137" i="6"/>
  <c r="BC141" i="6"/>
  <c r="BB145" i="6"/>
  <c r="BC149" i="6"/>
  <c r="BE149" i="6"/>
  <c r="BB153" i="6"/>
  <c r="BC157" i="6"/>
  <c r="BE157" i="6"/>
  <c r="BB161" i="6"/>
  <c r="BC165" i="6"/>
  <c r="BE165" i="6"/>
  <c r="BB169" i="6"/>
  <c r="BC173" i="6"/>
  <c r="BE173" i="6"/>
  <c r="BB177" i="6"/>
  <c r="BC181" i="6"/>
  <c r="BE181" i="6"/>
  <c r="BB185" i="6"/>
  <c r="BC189" i="6"/>
  <c r="BE189" i="6"/>
  <c r="BE193" i="6"/>
  <c r="BC197" i="6"/>
  <c r="BE197" i="6"/>
  <c r="BB201" i="6"/>
  <c r="BC205" i="6"/>
  <c r="BE205" i="6"/>
  <c r="BB275" i="6"/>
  <c r="BE299" i="6"/>
  <c r="BB315" i="6"/>
  <c r="BE331" i="6"/>
  <c r="BC319" i="6"/>
  <c r="BE319" i="6"/>
  <c r="BC18" i="6"/>
  <c r="BE42" i="6"/>
  <c r="BB42" i="6"/>
  <c r="BF58" i="6"/>
  <c r="BE58" i="6"/>
  <c r="BF66" i="6"/>
  <c r="BC66" i="6"/>
  <c r="BE74" i="6"/>
  <c r="BC82" i="6"/>
  <c r="BF82" i="6"/>
  <c r="BE90" i="6"/>
  <c r="BC98" i="6"/>
  <c r="BD98" i="6"/>
  <c r="BB106" i="6"/>
  <c r="BF114" i="6"/>
  <c r="BE122" i="6"/>
  <c r="BC126" i="6"/>
  <c r="BD126" i="6"/>
  <c r="BB134" i="6"/>
  <c r="BD142" i="6"/>
  <c r="BF142" i="6"/>
  <c r="BC150" i="6"/>
  <c r="BE158" i="6"/>
  <c r="BB158" i="6"/>
  <c r="BD162" i="6"/>
  <c r="BF162" i="6"/>
  <c r="BD170" i="6"/>
  <c r="BF170" i="6"/>
  <c r="BF385" i="6" s="1"/>
  <c r="BE186" i="6"/>
  <c r="BC186" i="6"/>
  <c r="BB194" i="6"/>
  <c r="BD202" i="6"/>
  <c r="BF202" i="6"/>
  <c r="BF335" i="6"/>
  <c r="BE339" i="6"/>
  <c r="BC343" i="6"/>
  <c r="BD343" i="6"/>
  <c r="BB347" i="6"/>
  <c r="BF351" i="6"/>
  <c r="BE355" i="6"/>
  <c r="BC359" i="6"/>
  <c r="BD359" i="6"/>
  <c r="BB10" i="6"/>
  <c r="BF14" i="6"/>
  <c r="BE22" i="6"/>
  <c r="BC26" i="6"/>
  <c r="BB30" i="6"/>
  <c r="BE38" i="6"/>
  <c r="BF46" i="6"/>
  <c r="BE54" i="6"/>
  <c r="BF70" i="6"/>
  <c r="BD70" i="6"/>
  <c r="BC86" i="6"/>
  <c r="BD86" i="6"/>
  <c r="BB94" i="6"/>
  <c r="BF102" i="6"/>
  <c r="BE110" i="6"/>
  <c r="BC118" i="6"/>
  <c r="BD118" i="6"/>
  <c r="BB130" i="6"/>
  <c r="BF138" i="6"/>
  <c r="BE146" i="6"/>
  <c r="BC146" i="6"/>
  <c r="BB154" i="6"/>
  <c r="BD166" i="6"/>
  <c r="BF166" i="6"/>
  <c r="BC182" i="6"/>
  <c r="BE190" i="6"/>
  <c r="BB190" i="6"/>
  <c r="BD198" i="6"/>
  <c r="BF198" i="6"/>
  <c r="BF29" i="6"/>
  <c r="BF33" i="6"/>
  <c r="BC33" i="6"/>
  <c r="BB37" i="6"/>
  <c r="BF41" i="6"/>
  <c r="BC41" i="6"/>
  <c r="BC45" i="6"/>
  <c r="BF49" i="6"/>
  <c r="BC53" i="6"/>
  <c r="BD57" i="6"/>
  <c r="BB57" i="6"/>
  <c r="BE61" i="6"/>
  <c r="BB61" i="6"/>
  <c r="BD65" i="6"/>
  <c r="BF65" i="6"/>
  <c r="BC69" i="6"/>
  <c r="BC77" i="6"/>
  <c r="BD81" i="6"/>
  <c r="BD85" i="6"/>
  <c r="BF85" i="6"/>
  <c r="BB89" i="6"/>
  <c r="BB97" i="6"/>
  <c r="BB105" i="6"/>
  <c r="BB113" i="6"/>
  <c r="BB121" i="6"/>
  <c r="BB129" i="6"/>
  <c r="BB137" i="6"/>
  <c r="BC145" i="6"/>
  <c r="BD145" i="6"/>
  <c r="BF149" i="6"/>
  <c r="BC153" i="6"/>
  <c r="BD153" i="6"/>
  <c r="BF157" i="6"/>
  <c r="BC161" i="6"/>
  <c r="BD161" i="6"/>
  <c r="BF165" i="6"/>
  <c r="BC169" i="6"/>
  <c r="BD169" i="6"/>
  <c r="BF173" i="6"/>
  <c r="BC177" i="6"/>
  <c r="BD177" i="6"/>
  <c r="BF181" i="6"/>
  <c r="BC185" i="6"/>
  <c r="BD185" i="6"/>
  <c r="BF189" i="6"/>
  <c r="BB193" i="6"/>
  <c r="BD193" i="6"/>
  <c r="BF197" i="6"/>
  <c r="BC201" i="6"/>
  <c r="BD201" i="6"/>
  <c r="BF205" i="6"/>
  <c r="BC275" i="6"/>
  <c r="BD275" i="6"/>
  <c r="BF299" i="6"/>
  <c r="BC315" i="6"/>
  <c r="BD315" i="6"/>
  <c r="BF331" i="6"/>
  <c r="BF319" i="6"/>
  <c r="BD18" i="6"/>
  <c r="BE18" i="6"/>
  <c r="BD34" i="6"/>
  <c r="BC34" i="6"/>
  <c r="BB66" i="6"/>
  <c r="BF74" i="6"/>
  <c r="BC74" i="6"/>
  <c r="BF90" i="6"/>
  <c r="BE98" i="6"/>
  <c r="BC106" i="6"/>
  <c r="BD106" i="6"/>
  <c r="BB114" i="6"/>
  <c r="BF122" i="6"/>
  <c r="BE126" i="6"/>
  <c r="BC134" i="6"/>
  <c r="BD134" i="6"/>
  <c r="BB142" i="6"/>
  <c r="BC158" i="6"/>
  <c r="BB162" i="6"/>
  <c r="BB170" i="6"/>
  <c r="BD178" i="6"/>
  <c r="BF178" i="6"/>
  <c r="BE194" i="6"/>
  <c r="BC194" i="6"/>
  <c r="BB335" i="6"/>
  <c r="BF339" i="6"/>
  <c r="BE343" i="6"/>
  <c r="BC347" i="6"/>
  <c r="BD347" i="6"/>
  <c r="BB351" i="6"/>
  <c r="BF355" i="6"/>
  <c r="BE359" i="6"/>
  <c r="BC10" i="6"/>
  <c r="BF22" i="6"/>
  <c r="BD26" i="6"/>
  <c r="BE26" i="6"/>
  <c r="BD30" i="6"/>
  <c r="BC30" i="6"/>
  <c r="BD46" i="6"/>
  <c r="BF54" i="6"/>
  <c r="BD62" i="6"/>
  <c r="BE70" i="6"/>
  <c r="BF78" i="6"/>
  <c r="BD78" i="6"/>
  <c r="BE86" i="6"/>
  <c r="BC94" i="6"/>
  <c r="BD94" i="6"/>
  <c r="BB102" i="6"/>
  <c r="BF110" i="6"/>
  <c r="BE118" i="6"/>
  <c r="BC130" i="6"/>
  <c r="BD130" i="6"/>
  <c r="BE154" i="6"/>
  <c r="BC154" i="6"/>
  <c r="BE166" i="6"/>
  <c r="BB166" i="6"/>
  <c r="BD174" i="6"/>
  <c r="BF174" i="6"/>
  <c r="BC190" i="6"/>
  <c r="BE198" i="6"/>
  <c r="BB198" i="6"/>
  <c r="BE53" i="6"/>
  <c r="BC57" i="6"/>
  <c r="BE69" i="6"/>
  <c r="BE77" i="6"/>
  <c r="BC81" i="6"/>
  <c r="BF81" i="6"/>
  <c r="BE89" i="6"/>
  <c r="BC89" i="6"/>
  <c r="BD93" i="6"/>
  <c r="BF93" i="6"/>
  <c r="BE97" i="6"/>
  <c r="BC97" i="6"/>
  <c r="BD101" i="6"/>
  <c r="BF101" i="6"/>
  <c r="BE105" i="6"/>
  <c r="BC105" i="6"/>
  <c r="BD109" i="6"/>
  <c r="BF109" i="6"/>
  <c r="BE113" i="6"/>
  <c r="BC113" i="6"/>
  <c r="BD117" i="6"/>
  <c r="BF117" i="6"/>
  <c r="BE121" i="6"/>
  <c r="BC121" i="6"/>
  <c r="BD125" i="6"/>
  <c r="BF125" i="6"/>
  <c r="BE129" i="6"/>
  <c r="BC129" i="6"/>
  <c r="BD133" i="6"/>
  <c r="BF133" i="6"/>
  <c r="BE137" i="6"/>
  <c r="BC137" i="6"/>
  <c r="BD141" i="6"/>
  <c r="BF141" i="6"/>
  <c r="BE145" i="6"/>
  <c r="BB149" i="6"/>
  <c r="BE153" i="6"/>
  <c r="BE161" i="6"/>
  <c r="BB165" i="6"/>
  <c r="BE169" i="6"/>
  <c r="BB173" i="6"/>
  <c r="BE177" i="6"/>
  <c r="BB181" i="6"/>
  <c r="BE185" i="6"/>
  <c r="BF193" i="6"/>
  <c r="BC193" i="6"/>
  <c r="BB197" i="6"/>
  <c r="BE201" i="6"/>
  <c r="BB205" i="6"/>
  <c r="BE275" i="6"/>
  <c r="BB299" i="6"/>
  <c r="BE315" i="6"/>
  <c r="BB331" i="6"/>
  <c r="BB319" i="6"/>
  <c r="BF18" i="6"/>
  <c r="BF34" i="6"/>
  <c r="BF42" i="6"/>
  <c r="BD42" i="6"/>
  <c r="BC42" i="6"/>
  <c r="BC58" i="6"/>
  <c r="BD66" i="6"/>
  <c r="BE82" i="6"/>
  <c r="BB82" i="6"/>
  <c r="BD82" i="6"/>
  <c r="BF98" i="6"/>
  <c r="BE106" i="6"/>
  <c r="BC114" i="6"/>
  <c r="BD114" i="6"/>
  <c r="BB122" i="6"/>
  <c r="BF126" i="6"/>
  <c r="BE134" i="6"/>
  <c r="BE142" i="6"/>
  <c r="BC142" i="6"/>
  <c r="BD150" i="6"/>
  <c r="BF150" i="6"/>
  <c r="BE162" i="6"/>
  <c r="BC162" i="6"/>
  <c r="BE170" i="6"/>
  <c r="BE385" i="6" s="1"/>
  <c r="BC170" i="6"/>
  <c r="BC385" i="6" s="1"/>
  <c r="BB178" i="6"/>
  <c r="BD186" i="6"/>
  <c r="BF186" i="6"/>
  <c r="BE202" i="6"/>
  <c r="BC202" i="6"/>
  <c r="BD335" i="6"/>
  <c r="BB339" i="6"/>
  <c r="BF343" i="6"/>
  <c r="BE347" i="6"/>
  <c r="BD351" i="6"/>
  <c r="BB355" i="6"/>
  <c r="BF359" i="6"/>
  <c r="BD10" i="6"/>
  <c r="BE10" i="6"/>
  <c r="BD14" i="6"/>
  <c r="BC14" i="6"/>
  <c r="BB22" i="6"/>
  <c r="BF26" i="6"/>
  <c r="BE30" i="6"/>
  <c r="BD38" i="6"/>
  <c r="BF38" i="6"/>
  <c r="BC38" i="6"/>
  <c r="BE46" i="6"/>
  <c r="BC54" i="6"/>
  <c r="BF62" i="6"/>
  <c r="BB70" i="6"/>
  <c r="BC70" i="6"/>
  <c r="BE78" i="6"/>
  <c r="BF86" i="6"/>
  <c r="BE94" i="6"/>
  <c r="BC102" i="6"/>
  <c r="BD102" i="6"/>
  <c r="BB110" i="6"/>
  <c r="BF118" i="6"/>
  <c r="BE130" i="6"/>
  <c r="BC138" i="6"/>
  <c r="BD138" i="6"/>
  <c r="BD146" i="6"/>
  <c r="BF146" i="6"/>
  <c r="BC166" i="6"/>
  <c r="BE174" i="6"/>
  <c r="BB174" i="6"/>
  <c r="BD182" i="6"/>
  <c r="BF182" i="6"/>
  <c r="BC198" i="6"/>
  <c r="BB385" i="6"/>
  <c r="BN381" i="6"/>
  <c r="BN208" i="6"/>
  <c r="BN216" i="6"/>
  <c r="BN224" i="6"/>
  <c r="BN232" i="6"/>
  <c r="BN240" i="6"/>
  <c r="BN248" i="6"/>
  <c r="BN256" i="6"/>
  <c r="BN264" i="6"/>
  <c r="BN272" i="6"/>
  <c r="BN280" i="6"/>
  <c r="BN288" i="6"/>
  <c r="BN296" i="6"/>
  <c r="BN304" i="6"/>
  <c r="BN366" i="6"/>
  <c r="BN374" i="6"/>
  <c r="BN214" i="6"/>
  <c r="BN318" i="6"/>
  <c r="BN326" i="6"/>
  <c r="BN342" i="6"/>
  <c r="BN350" i="6"/>
  <c r="BN23" i="6"/>
  <c r="BN35" i="6"/>
  <c r="BN223" i="6"/>
  <c r="BN243" i="6"/>
  <c r="BN259" i="6"/>
  <c r="BN279" i="6"/>
  <c r="BN295" i="6"/>
  <c r="BN323" i="6"/>
  <c r="BN362" i="6"/>
  <c r="BN370" i="6"/>
  <c r="BN382" i="6"/>
  <c r="BN32" i="6"/>
  <c r="BN144" i="6"/>
  <c r="BN152" i="6"/>
  <c r="BN160" i="6"/>
  <c r="BN168" i="6"/>
  <c r="BN176" i="6"/>
  <c r="BN184" i="6"/>
  <c r="BN192" i="6"/>
  <c r="BN200" i="6"/>
  <c r="BN210" i="6"/>
  <c r="BN218" i="6"/>
  <c r="BN226" i="6"/>
  <c r="BN234" i="6"/>
  <c r="BN242" i="6"/>
  <c r="BN250" i="6"/>
  <c r="BN258" i="6"/>
  <c r="BN266" i="6"/>
  <c r="BN274" i="6"/>
  <c r="BN282" i="6"/>
  <c r="BN290" i="6"/>
  <c r="BN298" i="6"/>
  <c r="BN306" i="6"/>
  <c r="BN330" i="6"/>
  <c r="BN338" i="6"/>
  <c r="BN37" i="6"/>
  <c r="BN193" i="6"/>
  <c r="BN102" i="6"/>
  <c r="BN252" i="6"/>
  <c r="BN260" i="6"/>
  <c r="BN276" i="6"/>
  <c r="BN292" i="6"/>
  <c r="BN308" i="6"/>
  <c r="BN324" i="6"/>
  <c r="BN340" i="6"/>
  <c r="BN83" i="6"/>
  <c r="BN91" i="6"/>
  <c r="BN99" i="6"/>
  <c r="BN107" i="6"/>
  <c r="BN312" i="6"/>
  <c r="BN336" i="6"/>
  <c r="BN360" i="6"/>
  <c r="BN39" i="6"/>
  <c r="BN320" i="6"/>
  <c r="BN328" i="6"/>
  <c r="BN344" i="6"/>
  <c r="BN352" i="6"/>
  <c r="BN212" i="6"/>
  <c r="BN220" i="6"/>
  <c r="BN228" i="6"/>
  <c r="BN236" i="6"/>
  <c r="BN244" i="6"/>
  <c r="BN268" i="6"/>
  <c r="BN300" i="6"/>
  <c r="BN316" i="6"/>
  <c r="BN332" i="6"/>
  <c r="BN348" i="6"/>
  <c r="BN356" i="6"/>
  <c r="BN59" i="6"/>
  <c r="BN55" i="6"/>
  <c r="BN95" i="6"/>
  <c r="BN251" i="6"/>
  <c r="BN307" i="6"/>
  <c r="BN365" i="6"/>
  <c r="BN373" i="6"/>
  <c r="BN47" i="6"/>
  <c r="BN63" i="6"/>
  <c r="BN71" i="6"/>
  <c r="BN79" i="6"/>
  <c r="BN147" i="6"/>
  <c r="BN155" i="6"/>
  <c r="BN163" i="6"/>
  <c r="BN179" i="6"/>
  <c r="BN187" i="6"/>
  <c r="BN195" i="6"/>
  <c r="BN203" i="6"/>
  <c r="BN364" i="6"/>
  <c r="BN376" i="6"/>
  <c r="BN209" i="6"/>
  <c r="BN217" i="6"/>
  <c r="BN225" i="6"/>
  <c r="BN233" i="6"/>
  <c r="BN241" i="6"/>
  <c r="BN249" i="6"/>
  <c r="BN257" i="6"/>
  <c r="BN265" i="6"/>
  <c r="BN273" i="6"/>
  <c r="BN281" i="6"/>
  <c r="BN289" i="6"/>
  <c r="BN297" i="6"/>
  <c r="BN305" i="6"/>
  <c r="BN313" i="6"/>
  <c r="BN321" i="6"/>
  <c r="BN329" i="6"/>
  <c r="BN337" i="6"/>
  <c r="BN345" i="6"/>
  <c r="BN353" i="6"/>
  <c r="BN361" i="6"/>
  <c r="BN16" i="6"/>
  <c r="BN24" i="6"/>
  <c r="BN68" i="6"/>
  <c r="BN76" i="6"/>
  <c r="BN80" i="6"/>
  <c r="BN88" i="6"/>
  <c r="BN96" i="6"/>
  <c r="BN104" i="6"/>
  <c r="BN112" i="6"/>
  <c r="BN120" i="6"/>
  <c r="BN128" i="6"/>
  <c r="BN136" i="6"/>
  <c r="BN219" i="6"/>
  <c r="BN235" i="6"/>
  <c r="BN247" i="6"/>
  <c r="BN263" i="6"/>
  <c r="BN283" i="6"/>
  <c r="BN303" i="6"/>
  <c r="BN327" i="6"/>
  <c r="BN363" i="6"/>
  <c r="BN371" i="6"/>
  <c r="BN45" i="6"/>
  <c r="BN77" i="6"/>
  <c r="BN161" i="6"/>
  <c r="BN315" i="6"/>
  <c r="BN158" i="6"/>
  <c r="BN30" i="6"/>
  <c r="BN190" i="6"/>
  <c r="Z9" i="1"/>
  <c r="BN123" i="6"/>
  <c r="BN139" i="6"/>
  <c r="BN207" i="6"/>
  <c r="BN40" i="6"/>
  <c r="BN60" i="6"/>
  <c r="BN84" i="6"/>
  <c r="BN314" i="6"/>
  <c r="BN354" i="6"/>
  <c r="BN57" i="6"/>
  <c r="BN115" i="6"/>
  <c r="BN131" i="6"/>
  <c r="BN378" i="6"/>
  <c r="BN369" i="6"/>
  <c r="BN11" i="6"/>
  <c r="BN75" i="6"/>
  <c r="BN143" i="6"/>
  <c r="BN151" i="6"/>
  <c r="BN167" i="6"/>
  <c r="BN175" i="6"/>
  <c r="BN183" i="6"/>
  <c r="BN199" i="6"/>
  <c r="BN368" i="6"/>
  <c r="BN213" i="6"/>
  <c r="BN253" i="6"/>
  <c r="BN261" i="6"/>
  <c r="BN269" i="6"/>
  <c r="BN325" i="6"/>
  <c r="BN333" i="6"/>
  <c r="BN341" i="6"/>
  <c r="BN349" i="6"/>
  <c r="BN357" i="6"/>
  <c r="BN108" i="6"/>
  <c r="BN140" i="6"/>
  <c r="BN380" i="6"/>
  <c r="BN291" i="6"/>
  <c r="BN311" i="6"/>
  <c r="BN367" i="6"/>
  <c r="BN375" i="6"/>
  <c r="BN379" i="6"/>
  <c r="BN49" i="6"/>
  <c r="BN181" i="6"/>
  <c r="BN331" i="6"/>
  <c r="BN82" i="6"/>
  <c r="BN70" i="6"/>
  <c r="BN87" i="6"/>
  <c r="BN103" i="6"/>
  <c r="BN111" i="6"/>
  <c r="BN119" i="6"/>
  <c r="BN127" i="6"/>
  <c r="BN135" i="6"/>
  <c r="BN215" i="6"/>
  <c r="BN231" i="6"/>
  <c r="BN267" i="6"/>
  <c r="BN287" i="6"/>
  <c r="BN36" i="6"/>
  <c r="BN44" i="6"/>
  <c r="BN52" i="6"/>
  <c r="BN64" i="6"/>
  <c r="BN72" i="6"/>
  <c r="BN148" i="6"/>
  <c r="BN156" i="6"/>
  <c r="BN164" i="6"/>
  <c r="BN172" i="6"/>
  <c r="BN180" i="6"/>
  <c r="BN188" i="6"/>
  <c r="BN196" i="6"/>
  <c r="BN204" i="6"/>
  <c r="BN372" i="6"/>
  <c r="BN206" i="6"/>
  <c r="BN222" i="6"/>
  <c r="BN230" i="6"/>
  <c r="BN238" i="6"/>
  <c r="BN246" i="6"/>
  <c r="BN254" i="6"/>
  <c r="BN262" i="6"/>
  <c r="BN270" i="6"/>
  <c r="BN278" i="6"/>
  <c r="BN286" i="6"/>
  <c r="BN294" i="6"/>
  <c r="BN302" i="6"/>
  <c r="BN310" i="6"/>
  <c r="BN358" i="6"/>
  <c r="BN13" i="6"/>
  <c r="BN21" i="6"/>
  <c r="BN29" i="6"/>
  <c r="BN33" i="6"/>
  <c r="BN41" i="6"/>
  <c r="BN125" i="6"/>
  <c r="BN34" i="6"/>
  <c r="BN343" i="6"/>
  <c r="BN26" i="6"/>
  <c r="BN78" i="6"/>
  <c r="AN377" i="6"/>
  <c r="D73" i="6"/>
  <c r="BM73" i="6" s="1"/>
  <c r="D371" i="6"/>
  <c r="D210" i="6"/>
  <c r="D226" i="6"/>
  <c r="D242" i="6"/>
  <c r="D258" i="6"/>
  <c r="D274" i="6"/>
  <c r="D290" i="6"/>
  <c r="D306" i="6"/>
  <c r="D322" i="6"/>
  <c r="D338" i="6"/>
  <c r="D354" i="6"/>
  <c r="D85" i="6"/>
  <c r="D101" i="6"/>
  <c r="D117" i="6"/>
  <c r="D223" i="6"/>
  <c r="D255" i="6"/>
  <c r="D283" i="6"/>
  <c r="D319" i="6"/>
  <c r="D347" i="6"/>
  <c r="D94" i="6"/>
  <c r="D122" i="6"/>
  <c r="D158" i="6"/>
  <c r="D190" i="6"/>
  <c r="D369" i="6"/>
  <c r="D208" i="6"/>
  <c r="D224" i="6"/>
  <c r="D240" i="6"/>
  <c r="D256" i="6"/>
  <c r="D272" i="6"/>
  <c r="D288" i="6"/>
  <c r="D304" i="6"/>
  <c r="D320" i="6"/>
  <c r="D336" i="6"/>
  <c r="D352" i="6"/>
  <c r="D75" i="6"/>
  <c r="D91" i="6"/>
  <c r="BM91" i="6" s="1"/>
  <c r="D107" i="6"/>
  <c r="D123" i="6"/>
  <c r="D139" i="6"/>
  <c r="D155" i="6"/>
  <c r="D187" i="6"/>
  <c r="D203" i="6"/>
  <c r="D374" i="6"/>
  <c r="D213" i="6"/>
  <c r="D229" i="6"/>
  <c r="D245" i="6"/>
  <c r="D261" i="6"/>
  <c r="D277" i="6"/>
  <c r="D293" i="6"/>
  <c r="BM293" i="6" s="1"/>
  <c r="D309" i="6"/>
  <c r="D325" i="6"/>
  <c r="D341" i="6"/>
  <c r="D357" i="6"/>
  <c r="D84" i="6"/>
  <c r="D100" i="6"/>
  <c r="D116" i="6"/>
  <c r="D132" i="6"/>
  <c r="D148" i="6"/>
  <c r="D164" i="6"/>
  <c r="D180" i="6"/>
  <c r="D196" i="6"/>
  <c r="D125" i="6"/>
  <c r="D141" i="6"/>
  <c r="D157" i="6"/>
  <c r="D173" i="6"/>
  <c r="D189" i="6"/>
  <c r="D364" i="6"/>
  <c r="D207" i="6"/>
  <c r="D235" i="6"/>
  <c r="D267" i="6"/>
  <c r="D303" i="6"/>
  <c r="D335" i="6"/>
  <c r="D74" i="6"/>
  <c r="D98" i="6"/>
  <c r="D134" i="6"/>
  <c r="D162" i="6"/>
  <c r="D198" i="6"/>
  <c r="D24" i="6"/>
  <c r="D8" i="6"/>
  <c r="D375" i="6"/>
  <c r="D214" i="6"/>
  <c r="D230" i="6"/>
  <c r="D246" i="6"/>
  <c r="D262" i="6"/>
  <c r="D278" i="6"/>
  <c r="D294" i="6"/>
  <c r="D310" i="6"/>
  <c r="D326" i="6"/>
  <c r="D342" i="6"/>
  <c r="D358" i="6"/>
  <c r="D89" i="6"/>
  <c r="D105" i="6"/>
  <c r="D197" i="6"/>
  <c r="D231" i="6"/>
  <c r="D263" i="6"/>
  <c r="D291" i="6"/>
  <c r="D327" i="6"/>
  <c r="D355" i="6"/>
  <c r="D102" i="6"/>
  <c r="D130" i="6"/>
  <c r="D166" i="6"/>
  <c r="D194" i="6"/>
  <c r="D373" i="6"/>
  <c r="D212" i="6"/>
  <c r="D228" i="6"/>
  <c r="D244" i="6"/>
  <c r="D260" i="6"/>
  <c r="D276" i="6"/>
  <c r="D292" i="6"/>
  <c r="D308" i="6"/>
  <c r="D324" i="6"/>
  <c r="D340" i="6"/>
  <c r="D356" i="6"/>
  <c r="D79" i="6"/>
  <c r="BM79" i="6" s="1"/>
  <c r="D95" i="6"/>
  <c r="D111" i="6"/>
  <c r="D127" i="6"/>
  <c r="D143" i="6"/>
  <c r="D159" i="6"/>
  <c r="D175" i="6"/>
  <c r="D191" i="6"/>
  <c r="D362" i="6"/>
  <c r="D378" i="6"/>
  <c r="D217" i="6"/>
  <c r="D233" i="6"/>
  <c r="BM233" i="6" s="1"/>
  <c r="D249" i="6"/>
  <c r="D265" i="6"/>
  <c r="D281" i="6"/>
  <c r="D297" i="6"/>
  <c r="D313" i="6"/>
  <c r="D329" i="6"/>
  <c r="D345" i="6"/>
  <c r="D361" i="6"/>
  <c r="D88" i="6"/>
  <c r="D104" i="6"/>
  <c r="D120" i="6"/>
  <c r="D136" i="6"/>
  <c r="D152" i="6"/>
  <c r="D168" i="6"/>
  <c r="D184" i="6"/>
  <c r="D200" i="6"/>
  <c r="D129" i="6"/>
  <c r="D145" i="6"/>
  <c r="D161" i="6"/>
  <c r="D177" i="6"/>
  <c r="D193" i="6"/>
  <c r="D372" i="6"/>
  <c r="D211" i="6"/>
  <c r="D243" i="6"/>
  <c r="D275" i="6"/>
  <c r="D307" i="6"/>
  <c r="D343" i="6"/>
  <c r="D78" i="6"/>
  <c r="D110" i="6"/>
  <c r="BM110" i="6" s="1"/>
  <c r="D142" i="6"/>
  <c r="D170" i="6"/>
  <c r="D363" i="6"/>
  <c r="D379" i="6"/>
  <c r="D218" i="6"/>
  <c r="D234" i="6"/>
  <c r="D250" i="6"/>
  <c r="D266" i="6"/>
  <c r="D282" i="6"/>
  <c r="D298" i="6"/>
  <c r="D314" i="6"/>
  <c r="D330" i="6"/>
  <c r="D346" i="6"/>
  <c r="D77" i="6"/>
  <c r="D93" i="6"/>
  <c r="D109" i="6"/>
  <c r="D368" i="6"/>
  <c r="D239" i="6"/>
  <c r="D271" i="6"/>
  <c r="D299" i="6"/>
  <c r="D331" i="6"/>
  <c r="D50" i="6"/>
  <c r="BM50" i="6" s="1"/>
  <c r="D106" i="6"/>
  <c r="D138" i="6"/>
  <c r="D174" i="6"/>
  <c r="D202" i="6"/>
  <c r="D377" i="6"/>
  <c r="BM377" i="6" s="1"/>
  <c r="D216" i="6"/>
  <c r="D232" i="6"/>
  <c r="BM232" i="6" s="1"/>
  <c r="D248" i="6"/>
  <c r="D264" i="6"/>
  <c r="D280" i="6"/>
  <c r="D296" i="6"/>
  <c r="D312" i="6"/>
  <c r="D328" i="6"/>
  <c r="D344" i="6"/>
  <c r="D360" i="6"/>
  <c r="D83" i="6"/>
  <c r="D99" i="6"/>
  <c r="D115" i="6"/>
  <c r="D131" i="6"/>
  <c r="D147" i="6"/>
  <c r="D163" i="6"/>
  <c r="D179" i="6"/>
  <c r="D195" i="6"/>
  <c r="D366" i="6"/>
  <c r="D382" i="6"/>
  <c r="D221" i="6"/>
  <c r="D237" i="6"/>
  <c r="D253" i="6"/>
  <c r="D269" i="6"/>
  <c r="D285" i="6"/>
  <c r="D301" i="6"/>
  <c r="D317" i="6"/>
  <c r="D333" i="6"/>
  <c r="D349" i="6"/>
  <c r="D76" i="6"/>
  <c r="D92" i="6"/>
  <c r="D108" i="6"/>
  <c r="D124" i="6"/>
  <c r="D140" i="6"/>
  <c r="D156" i="6"/>
  <c r="D172" i="6"/>
  <c r="D188" i="6"/>
  <c r="D204" i="6"/>
  <c r="D133" i="6"/>
  <c r="D149" i="6"/>
  <c r="D165" i="6"/>
  <c r="D181" i="6"/>
  <c r="D201" i="6"/>
  <c r="D376" i="6"/>
  <c r="D219" i="6"/>
  <c r="D251" i="6"/>
  <c r="D287" i="6"/>
  <c r="D315" i="6"/>
  <c r="D351" i="6"/>
  <c r="D82" i="6"/>
  <c r="D118" i="6"/>
  <c r="D146" i="6"/>
  <c r="BM146" i="6" s="1"/>
  <c r="D182" i="6"/>
  <c r="D367" i="6"/>
  <c r="D206" i="6"/>
  <c r="D222" i="6"/>
  <c r="D238" i="6"/>
  <c r="D254" i="6"/>
  <c r="D270" i="6"/>
  <c r="D286" i="6"/>
  <c r="D302" i="6"/>
  <c r="D318" i="6"/>
  <c r="D334" i="6"/>
  <c r="D350" i="6"/>
  <c r="D81" i="6"/>
  <c r="D97" i="6"/>
  <c r="D113" i="6"/>
  <c r="D215" i="6"/>
  <c r="D247" i="6"/>
  <c r="D279" i="6"/>
  <c r="D311" i="6"/>
  <c r="D339" i="6"/>
  <c r="D86" i="6"/>
  <c r="D114" i="6"/>
  <c r="D150" i="6"/>
  <c r="D178" i="6"/>
  <c r="D365" i="6"/>
  <c r="D381" i="6"/>
  <c r="D220" i="6"/>
  <c r="D236" i="6"/>
  <c r="D252" i="6"/>
  <c r="D268" i="6"/>
  <c r="D284" i="6"/>
  <c r="BM284" i="6" s="1"/>
  <c r="D300" i="6"/>
  <c r="D316" i="6"/>
  <c r="D332" i="6"/>
  <c r="D348" i="6"/>
  <c r="D15" i="6"/>
  <c r="BM15" i="6" s="1"/>
  <c r="D87" i="6"/>
  <c r="D103" i="6"/>
  <c r="D119" i="6"/>
  <c r="D135" i="6"/>
  <c r="D151" i="6"/>
  <c r="D167" i="6"/>
  <c r="D183" i="6"/>
  <c r="D199" i="6"/>
  <c r="D370" i="6"/>
  <c r="D209" i="6"/>
  <c r="D225" i="6"/>
  <c r="D241" i="6"/>
  <c r="D257" i="6"/>
  <c r="D273" i="6"/>
  <c r="D289" i="6"/>
  <c r="D305" i="6"/>
  <c r="D321" i="6"/>
  <c r="D337" i="6"/>
  <c r="D353" i="6"/>
  <c r="BM353" i="6" s="1"/>
  <c r="D80" i="6"/>
  <c r="D96" i="6"/>
  <c r="D112" i="6"/>
  <c r="D128" i="6"/>
  <c r="D144" i="6"/>
  <c r="D160" i="6"/>
  <c r="D176" i="6"/>
  <c r="BM176" i="6" s="1"/>
  <c r="D192" i="6"/>
  <c r="D121" i="6"/>
  <c r="D137" i="6"/>
  <c r="D153" i="6"/>
  <c r="D169" i="6"/>
  <c r="D185" i="6"/>
  <c r="D205" i="6"/>
  <c r="AO73" i="6"/>
  <c r="AN50" i="6"/>
  <c r="AS15" i="6"/>
  <c r="AS87" i="6"/>
  <c r="AS103" i="6"/>
  <c r="AS119" i="6"/>
  <c r="AS135" i="6"/>
  <c r="AS151" i="6"/>
  <c r="AS167" i="6"/>
  <c r="AS183" i="6"/>
  <c r="AS199" i="6"/>
  <c r="AS370" i="6"/>
  <c r="AS209" i="6"/>
  <c r="AS225" i="6"/>
  <c r="AS241" i="6"/>
  <c r="AS257" i="6"/>
  <c r="AS273" i="6"/>
  <c r="AS289" i="6"/>
  <c r="AS305" i="6"/>
  <c r="AS321" i="6"/>
  <c r="AS337" i="6"/>
  <c r="AS353" i="6"/>
  <c r="AS80" i="6"/>
  <c r="AS96" i="6"/>
  <c r="AS112" i="6"/>
  <c r="AS128" i="6"/>
  <c r="AS144" i="6"/>
  <c r="AS160" i="6"/>
  <c r="AS176" i="6"/>
  <c r="AS192" i="6"/>
  <c r="AS121" i="6"/>
  <c r="AS137" i="6"/>
  <c r="AS153" i="6"/>
  <c r="AS169" i="6"/>
  <c r="AS185" i="6"/>
  <c r="AS205" i="6"/>
  <c r="D380" i="6"/>
  <c r="D227" i="6"/>
  <c r="D259" i="6"/>
  <c r="D295" i="6"/>
  <c r="D323" i="6"/>
  <c r="D359" i="6"/>
  <c r="D90" i="6"/>
  <c r="D126" i="6"/>
  <c r="D154" i="6"/>
  <c r="D186" i="6"/>
  <c r="D20" i="6"/>
  <c r="D36" i="6"/>
  <c r="D52" i="6"/>
  <c r="D68" i="6"/>
  <c r="D34" i="6"/>
  <c r="D13" i="6"/>
  <c r="D29" i="6"/>
  <c r="D45" i="6"/>
  <c r="D61" i="6"/>
  <c r="D18" i="6"/>
  <c r="D62" i="6"/>
  <c r="D27" i="6"/>
  <c r="D43" i="6"/>
  <c r="D59" i="6"/>
  <c r="D30" i="6"/>
  <c r="AS73" i="6"/>
  <c r="AS371" i="6"/>
  <c r="AS210" i="6"/>
  <c r="AS226" i="6"/>
  <c r="AS242" i="6"/>
  <c r="AS258" i="6"/>
  <c r="AS274" i="6"/>
  <c r="AS290" i="6"/>
  <c r="AS306" i="6"/>
  <c r="AS322" i="6"/>
  <c r="AS338" i="6"/>
  <c r="AS354" i="6"/>
  <c r="AS85" i="6"/>
  <c r="AS101" i="6"/>
  <c r="AS117" i="6"/>
  <c r="AS223" i="6"/>
  <c r="AS255" i="6"/>
  <c r="AS283" i="6"/>
  <c r="AS319" i="6"/>
  <c r="AS347" i="6"/>
  <c r="AS94" i="6"/>
  <c r="AS122" i="6"/>
  <c r="AS158" i="6"/>
  <c r="AS190" i="6"/>
  <c r="AS369" i="6"/>
  <c r="AS208" i="6"/>
  <c r="AS224" i="6"/>
  <c r="AS240" i="6"/>
  <c r="AS256" i="6"/>
  <c r="AS272" i="6"/>
  <c r="AS288" i="6"/>
  <c r="AS304" i="6"/>
  <c r="AS320" i="6"/>
  <c r="AS336" i="6"/>
  <c r="AS352" i="6"/>
  <c r="AS75" i="6"/>
  <c r="AS91" i="6"/>
  <c r="AS107" i="6"/>
  <c r="AS123" i="6"/>
  <c r="AS139" i="6"/>
  <c r="AS155" i="6"/>
  <c r="D171" i="6"/>
  <c r="AS203" i="6"/>
  <c r="AS374" i="6"/>
  <c r="AS213" i="6"/>
  <c r="AS277" i="6"/>
  <c r="AS148" i="6"/>
  <c r="AS180" i="6"/>
  <c r="AS157" i="6"/>
  <c r="AS303" i="6"/>
  <c r="AS98" i="6"/>
  <c r="AS134" i="6"/>
  <c r="AS162" i="6"/>
  <c r="D40" i="6"/>
  <c r="D56" i="6"/>
  <c r="D72" i="6"/>
  <c r="D42" i="6"/>
  <c r="D17" i="6"/>
  <c r="D33" i="6"/>
  <c r="D49" i="6"/>
  <c r="D65" i="6"/>
  <c r="D26" i="6"/>
  <c r="D11" i="6"/>
  <c r="D31" i="6"/>
  <c r="D47" i="6"/>
  <c r="D63" i="6"/>
  <c r="D46" i="6"/>
  <c r="AS375" i="6"/>
  <c r="AS262" i="6"/>
  <c r="AS89" i="6"/>
  <c r="AS231" i="6"/>
  <c r="AS263" i="6"/>
  <c r="AS291" i="6"/>
  <c r="AS130" i="6"/>
  <c r="AS308" i="6"/>
  <c r="AS340" i="6"/>
  <c r="AS111" i="6"/>
  <c r="AS378" i="6"/>
  <c r="AS249" i="6"/>
  <c r="AS265" i="6"/>
  <c r="AS281" i="6"/>
  <c r="AS345" i="6"/>
  <c r="AS129" i="6"/>
  <c r="AS161" i="6"/>
  <c r="AS211" i="6"/>
  <c r="AS142" i="6"/>
  <c r="D12" i="6"/>
  <c r="D28" i="6"/>
  <c r="D44" i="6"/>
  <c r="D60" i="6"/>
  <c r="D10" i="6"/>
  <c r="D70" i="6"/>
  <c r="D21" i="6"/>
  <c r="D37" i="6"/>
  <c r="D53" i="6"/>
  <c r="D69" i="6"/>
  <c r="D38" i="6"/>
  <c r="D19" i="6"/>
  <c r="D35" i="6"/>
  <c r="D51" i="6"/>
  <c r="D67" i="6"/>
  <c r="D54" i="6"/>
  <c r="AM284" i="6"/>
  <c r="AS218" i="6"/>
  <c r="AS298" i="6"/>
  <c r="AS77" i="6"/>
  <c r="AS109" i="6"/>
  <c r="AS174" i="6"/>
  <c r="AS202" i="6"/>
  <c r="AS377" i="6"/>
  <c r="AS296" i="6"/>
  <c r="AS312" i="6"/>
  <c r="AS328" i="6"/>
  <c r="AS131" i="6"/>
  <c r="AS147" i="6"/>
  <c r="AS163" i="6"/>
  <c r="AS253" i="6"/>
  <c r="AS269" i="6"/>
  <c r="AS317" i="6"/>
  <c r="AS92" i="6"/>
  <c r="AS108" i="6"/>
  <c r="AS156" i="6"/>
  <c r="AS149" i="6"/>
  <c r="AS201" i="6"/>
  <c r="AS251" i="6"/>
  <c r="AS315" i="6"/>
  <c r="AS118" i="6"/>
  <c r="D16" i="6"/>
  <c r="D32" i="6"/>
  <c r="D48" i="6"/>
  <c r="D64" i="6"/>
  <c r="D22" i="6"/>
  <c r="D9" i="6"/>
  <c r="D25" i="6"/>
  <c r="D41" i="6"/>
  <c r="D57" i="6"/>
  <c r="D14" i="6"/>
  <c r="D58" i="6"/>
  <c r="D23" i="6"/>
  <c r="D39" i="6"/>
  <c r="D55" i="6"/>
  <c r="D71" i="6"/>
  <c r="D66" i="6"/>
  <c r="AN284" i="6"/>
  <c r="AJ384" i="6"/>
  <c r="AK384" i="6"/>
  <c r="AO284" i="6"/>
  <c r="AF384" i="6"/>
  <c r="AZ384" i="6" s="1"/>
  <c r="AO50" i="6"/>
  <c r="AG384" i="6"/>
  <c r="BA384" i="6" s="1"/>
  <c r="AN73" i="6"/>
  <c r="AD384" i="6"/>
  <c r="AX384" i="6" s="1"/>
  <c r="AL384" i="6"/>
  <c r="AI384" i="6"/>
  <c r="AC384" i="6"/>
  <c r="AW384" i="6" s="1"/>
  <c r="AH384" i="6"/>
  <c r="AE384" i="6"/>
  <c r="AY384" i="6" s="1"/>
  <c r="BH369" i="6"/>
  <c r="AN369" i="6"/>
  <c r="BH381" i="6"/>
  <c r="AN381" i="6"/>
  <c r="BH11" i="6"/>
  <c r="AN11" i="6"/>
  <c r="AN15" i="6"/>
  <c r="BH19" i="6"/>
  <c r="AN19" i="6"/>
  <c r="BH23" i="6"/>
  <c r="AN23" i="6"/>
  <c r="BH27" i="6"/>
  <c r="AN27" i="6"/>
  <c r="BH35" i="6"/>
  <c r="AN35" i="6"/>
  <c r="BH43" i="6"/>
  <c r="AN43" i="6"/>
  <c r="BH51" i="6"/>
  <c r="AN51" i="6"/>
  <c r="BH67" i="6"/>
  <c r="AN67" i="6"/>
  <c r="BH75" i="6"/>
  <c r="AN75" i="6"/>
  <c r="BH143" i="6"/>
  <c r="AN143" i="6"/>
  <c r="BH151" i="6"/>
  <c r="AN151" i="6"/>
  <c r="BH159" i="6"/>
  <c r="AN159" i="6"/>
  <c r="BH167" i="6"/>
  <c r="AN167" i="6"/>
  <c r="BH175" i="6"/>
  <c r="AN175" i="6"/>
  <c r="BH183" i="6"/>
  <c r="AN183" i="6"/>
  <c r="BH191" i="6"/>
  <c r="AN191" i="6"/>
  <c r="BH199" i="6"/>
  <c r="AN199" i="6"/>
  <c r="BH368" i="6"/>
  <c r="AN368" i="6"/>
  <c r="BH213" i="6"/>
  <c r="AN213" i="6"/>
  <c r="BH221" i="6"/>
  <c r="AN221" i="6"/>
  <c r="BH229" i="6"/>
  <c r="AN229" i="6"/>
  <c r="BH237" i="6"/>
  <c r="AN237" i="6"/>
  <c r="BH245" i="6"/>
  <c r="AN245" i="6"/>
  <c r="BH253" i="6"/>
  <c r="AN253" i="6"/>
  <c r="BH261" i="6"/>
  <c r="AN261" i="6"/>
  <c r="BH269" i="6"/>
  <c r="AN269" i="6"/>
  <c r="BH277" i="6"/>
  <c r="AN277" i="6"/>
  <c r="BH285" i="6"/>
  <c r="AN285" i="6"/>
  <c r="BH293" i="6"/>
  <c r="AN293" i="6"/>
  <c r="BH301" i="6"/>
  <c r="AN301" i="6"/>
  <c r="BH309" i="6"/>
  <c r="AN309" i="6"/>
  <c r="BH317" i="6"/>
  <c r="AN317" i="6"/>
  <c r="BH325" i="6"/>
  <c r="AN325" i="6"/>
  <c r="BH333" i="6"/>
  <c r="AN333" i="6"/>
  <c r="BH341" i="6"/>
  <c r="AN341" i="6"/>
  <c r="BH349" i="6"/>
  <c r="AN349" i="6"/>
  <c r="BH357" i="6"/>
  <c r="AN357" i="6"/>
  <c r="BH12" i="6"/>
  <c r="AN12" i="6"/>
  <c r="BH20" i="6"/>
  <c r="AN20" i="6"/>
  <c r="BH28" i="6"/>
  <c r="AN28" i="6"/>
  <c r="BH48" i="6"/>
  <c r="AN48" i="6"/>
  <c r="BH92" i="6"/>
  <c r="AN92" i="6"/>
  <c r="BH100" i="6"/>
  <c r="AN100" i="6"/>
  <c r="BH108" i="6"/>
  <c r="AN108" i="6"/>
  <c r="BH116" i="6"/>
  <c r="AN116" i="6"/>
  <c r="BH124" i="6"/>
  <c r="AN124" i="6"/>
  <c r="BH132" i="6"/>
  <c r="AN132" i="6"/>
  <c r="BH140" i="6"/>
  <c r="AN140" i="6"/>
  <c r="BH211" i="6"/>
  <c r="AN211" i="6"/>
  <c r="BH227" i="6"/>
  <c r="AN227" i="6"/>
  <c r="BH239" i="6"/>
  <c r="AN239" i="6"/>
  <c r="BH255" i="6"/>
  <c r="AN255" i="6"/>
  <c r="BH271" i="6"/>
  <c r="AN271" i="6"/>
  <c r="BH291" i="6"/>
  <c r="AN291" i="6"/>
  <c r="BH311" i="6"/>
  <c r="AN311" i="6"/>
  <c r="BH367" i="6"/>
  <c r="AN367" i="6"/>
  <c r="BH375" i="6"/>
  <c r="AN375" i="6"/>
  <c r="BH379" i="6"/>
  <c r="AN379" i="6"/>
  <c r="BH9" i="6"/>
  <c r="AN9" i="6"/>
  <c r="BH17" i="6"/>
  <c r="AN17" i="6"/>
  <c r="BH25" i="6"/>
  <c r="AN25" i="6"/>
  <c r="BH49" i="6"/>
  <c r="AN49" i="6"/>
  <c r="BH65" i="6"/>
  <c r="AN65" i="6"/>
  <c r="BH149" i="6"/>
  <c r="AN149" i="6"/>
  <c r="BH157" i="6"/>
  <c r="AN157" i="6"/>
  <c r="BH165" i="6"/>
  <c r="AN165" i="6"/>
  <c r="BH173" i="6"/>
  <c r="AN173" i="6"/>
  <c r="BH181" i="6"/>
  <c r="AN181" i="6"/>
  <c r="BH189" i="6"/>
  <c r="AN189" i="6"/>
  <c r="BH193" i="6"/>
  <c r="AN193" i="6"/>
  <c r="BH197" i="6"/>
  <c r="AN197" i="6"/>
  <c r="BH205" i="6"/>
  <c r="AN205" i="6"/>
  <c r="BH299" i="6"/>
  <c r="AN299" i="6"/>
  <c r="BH331" i="6"/>
  <c r="AN331" i="6"/>
  <c r="BH319" i="6"/>
  <c r="AN319" i="6"/>
  <c r="BH42" i="6"/>
  <c r="AN42" i="6"/>
  <c r="BH74" i="6"/>
  <c r="AN74" i="6"/>
  <c r="BH90" i="6"/>
  <c r="AN90" i="6"/>
  <c r="BH122" i="6"/>
  <c r="AN122" i="6"/>
  <c r="BH142" i="6"/>
  <c r="AN142" i="6"/>
  <c r="AN170" i="6"/>
  <c r="BH202" i="6"/>
  <c r="AN202" i="6"/>
  <c r="BH335" i="6"/>
  <c r="AN335" i="6"/>
  <c r="BH351" i="6"/>
  <c r="AN351" i="6"/>
  <c r="BH14" i="6"/>
  <c r="AN14" i="6"/>
  <c r="BH102" i="6"/>
  <c r="AN102" i="6"/>
  <c r="BH138" i="6"/>
  <c r="AN138" i="6"/>
  <c r="BH166" i="6"/>
  <c r="AN166" i="6"/>
  <c r="BH198" i="6"/>
  <c r="AN198" i="6"/>
  <c r="BH208" i="6"/>
  <c r="AN208" i="6"/>
  <c r="BH216" i="6"/>
  <c r="AN216" i="6"/>
  <c r="BH224" i="6"/>
  <c r="AN224" i="6"/>
  <c r="BH232" i="6"/>
  <c r="AN232" i="6"/>
  <c r="BH240" i="6"/>
  <c r="AN240" i="6"/>
  <c r="BH248" i="6"/>
  <c r="AN248" i="6"/>
  <c r="BH256" i="6"/>
  <c r="AN256" i="6"/>
  <c r="BH264" i="6"/>
  <c r="AN264" i="6"/>
  <c r="BH272" i="6"/>
  <c r="AN272" i="6"/>
  <c r="BH280" i="6"/>
  <c r="AN280" i="6"/>
  <c r="BH288" i="6"/>
  <c r="AN288" i="6"/>
  <c r="BH296" i="6"/>
  <c r="AN296" i="6"/>
  <c r="BH304" i="6"/>
  <c r="AN304" i="6"/>
  <c r="BH312" i="6"/>
  <c r="AN312" i="6"/>
  <c r="BH320" i="6"/>
  <c r="AN320" i="6"/>
  <c r="BH328" i="6"/>
  <c r="AN328" i="6"/>
  <c r="BH336" i="6"/>
  <c r="AN336" i="6"/>
  <c r="BH344" i="6"/>
  <c r="AN344" i="6"/>
  <c r="BH352" i="6"/>
  <c r="AN352" i="6"/>
  <c r="BH360" i="6"/>
  <c r="AN360" i="6"/>
  <c r="BH31" i="6"/>
  <c r="AN31" i="6"/>
  <c r="BH55" i="6"/>
  <c r="AN55" i="6"/>
  <c r="BH87" i="6"/>
  <c r="AN87" i="6"/>
  <c r="BH95" i="6"/>
  <c r="AN95" i="6"/>
  <c r="BH103" i="6"/>
  <c r="AN103" i="6"/>
  <c r="BH111" i="6"/>
  <c r="AN111" i="6"/>
  <c r="BH119" i="6"/>
  <c r="AN119" i="6"/>
  <c r="BH127" i="6"/>
  <c r="AN127" i="6"/>
  <c r="BH135" i="6"/>
  <c r="AN135" i="6"/>
  <c r="BH215" i="6"/>
  <c r="AN215" i="6"/>
  <c r="BH231" i="6"/>
  <c r="AN231" i="6"/>
  <c r="BH251" i="6"/>
  <c r="AN251" i="6"/>
  <c r="BH267" i="6"/>
  <c r="AN267" i="6"/>
  <c r="BH287" i="6"/>
  <c r="AN287" i="6"/>
  <c r="BH307" i="6"/>
  <c r="AN307" i="6"/>
  <c r="BH366" i="6"/>
  <c r="AN366" i="6"/>
  <c r="BH374" i="6"/>
  <c r="AN374" i="6"/>
  <c r="BH382" i="6"/>
  <c r="AN382" i="6"/>
  <c r="BH32" i="6"/>
  <c r="AN32" i="6"/>
  <c r="BH40" i="6"/>
  <c r="AN40" i="6"/>
  <c r="BH44" i="6"/>
  <c r="AN44" i="6"/>
  <c r="BH52" i="6"/>
  <c r="AN52" i="6"/>
  <c r="BH60" i="6"/>
  <c r="AN60" i="6"/>
  <c r="BH84" i="6"/>
  <c r="AN84" i="6"/>
  <c r="BH148" i="6"/>
  <c r="AN148" i="6"/>
  <c r="BH156" i="6"/>
  <c r="AN156" i="6"/>
  <c r="BH164" i="6"/>
  <c r="AN164" i="6"/>
  <c r="BH172" i="6"/>
  <c r="AN172" i="6"/>
  <c r="BH180" i="6"/>
  <c r="AN180" i="6"/>
  <c r="BH188" i="6"/>
  <c r="AN188" i="6"/>
  <c r="BH196" i="6"/>
  <c r="AN196" i="6"/>
  <c r="BH204" i="6"/>
  <c r="AN204" i="6"/>
  <c r="BH372" i="6"/>
  <c r="AN372" i="6"/>
  <c r="BH206" i="6"/>
  <c r="AN206" i="6"/>
  <c r="BH214" i="6"/>
  <c r="AN214" i="6"/>
  <c r="BH222" i="6"/>
  <c r="AN222" i="6"/>
  <c r="BH230" i="6"/>
  <c r="AN230" i="6"/>
  <c r="BH238" i="6"/>
  <c r="AN238" i="6"/>
  <c r="BH246" i="6"/>
  <c r="AN246" i="6"/>
  <c r="BH254" i="6"/>
  <c r="AN254" i="6"/>
  <c r="BH262" i="6"/>
  <c r="AN262" i="6"/>
  <c r="BH270" i="6"/>
  <c r="AN270" i="6"/>
  <c r="BH278" i="6"/>
  <c r="AN278" i="6"/>
  <c r="BH286" i="6"/>
  <c r="AN286" i="6"/>
  <c r="BH294" i="6"/>
  <c r="AN294" i="6"/>
  <c r="BH302" i="6"/>
  <c r="AN302" i="6"/>
  <c r="BH310" i="6"/>
  <c r="AN310" i="6"/>
  <c r="BH318" i="6"/>
  <c r="AN318" i="6"/>
  <c r="BH326" i="6"/>
  <c r="AN326" i="6"/>
  <c r="BH334" i="6"/>
  <c r="AN334" i="6"/>
  <c r="BH342" i="6"/>
  <c r="AN342" i="6"/>
  <c r="BH350" i="6"/>
  <c r="AN350" i="6"/>
  <c r="BH358" i="6"/>
  <c r="AN358" i="6"/>
  <c r="BH13" i="6"/>
  <c r="AN13" i="6"/>
  <c r="BH21" i="6"/>
  <c r="AN21" i="6"/>
  <c r="BH29" i="6"/>
  <c r="AN29" i="6"/>
  <c r="BH37" i="6"/>
  <c r="AN37" i="6"/>
  <c r="BH61" i="6"/>
  <c r="AN61" i="6"/>
  <c r="BH81" i="6"/>
  <c r="AN81" i="6"/>
  <c r="BH85" i="6"/>
  <c r="AN85" i="6"/>
  <c r="BH93" i="6"/>
  <c r="AN93" i="6"/>
  <c r="BH101" i="6"/>
  <c r="AN101" i="6"/>
  <c r="BH109" i="6"/>
  <c r="AN109" i="6"/>
  <c r="BH117" i="6"/>
  <c r="AN117" i="6"/>
  <c r="BH125" i="6"/>
  <c r="AN125" i="6"/>
  <c r="BH133" i="6"/>
  <c r="AN133" i="6"/>
  <c r="BH141" i="6"/>
  <c r="AN141" i="6"/>
  <c r="BH18" i="6"/>
  <c r="AN18" i="6"/>
  <c r="BH98" i="6"/>
  <c r="AN98" i="6"/>
  <c r="BH126" i="6"/>
  <c r="AN126" i="6"/>
  <c r="BH150" i="6"/>
  <c r="AN150" i="6"/>
  <c r="BH178" i="6"/>
  <c r="AN178" i="6"/>
  <c r="BH339" i="6"/>
  <c r="AN339" i="6"/>
  <c r="BH355" i="6"/>
  <c r="AN355" i="6"/>
  <c r="BH22" i="6"/>
  <c r="AN22" i="6"/>
  <c r="BH38" i="6"/>
  <c r="AN38" i="6"/>
  <c r="BH46" i="6"/>
  <c r="AN46" i="6"/>
  <c r="BH70" i="6"/>
  <c r="AN70" i="6"/>
  <c r="BH110" i="6"/>
  <c r="AN110" i="6"/>
  <c r="BH174" i="6"/>
  <c r="AN174" i="6"/>
  <c r="BH365" i="6"/>
  <c r="AN365" i="6"/>
  <c r="BH373" i="6"/>
  <c r="AN373" i="6"/>
  <c r="BH47" i="6"/>
  <c r="AN47" i="6"/>
  <c r="BH63" i="6"/>
  <c r="AN63" i="6"/>
  <c r="BH71" i="6"/>
  <c r="AN71" i="6"/>
  <c r="BH79" i="6"/>
  <c r="AN79" i="6"/>
  <c r="BH147" i="6"/>
  <c r="AN147" i="6"/>
  <c r="BH155" i="6"/>
  <c r="AN155" i="6"/>
  <c r="BH163" i="6"/>
  <c r="AN163" i="6"/>
  <c r="BH171" i="6"/>
  <c r="AN171" i="6"/>
  <c r="BH179" i="6"/>
  <c r="AN179" i="6"/>
  <c r="BH187" i="6"/>
  <c r="AN187" i="6"/>
  <c r="BH195" i="6"/>
  <c r="AN195" i="6"/>
  <c r="BH203" i="6"/>
  <c r="AN203" i="6"/>
  <c r="BH364" i="6"/>
  <c r="AN364" i="6"/>
  <c r="BH376" i="6"/>
  <c r="AN376" i="6"/>
  <c r="BH209" i="6"/>
  <c r="AN209" i="6"/>
  <c r="BH217" i="6"/>
  <c r="AN217" i="6"/>
  <c r="BH225" i="6"/>
  <c r="AN225" i="6"/>
  <c r="BH233" i="6"/>
  <c r="AN233" i="6"/>
  <c r="BH241" i="6"/>
  <c r="AN241" i="6"/>
  <c r="BH249" i="6"/>
  <c r="AN249" i="6"/>
  <c r="BH257" i="6"/>
  <c r="AN257" i="6"/>
  <c r="BH265" i="6"/>
  <c r="AN265" i="6"/>
  <c r="BH273" i="6"/>
  <c r="AN273" i="6"/>
  <c r="BH281" i="6"/>
  <c r="AN281" i="6"/>
  <c r="BH289" i="6"/>
  <c r="AN289" i="6"/>
  <c r="BH297" i="6"/>
  <c r="AN297" i="6"/>
  <c r="BH305" i="6"/>
  <c r="AN305" i="6"/>
  <c r="BH313" i="6"/>
  <c r="AN313" i="6"/>
  <c r="BH321" i="6"/>
  <c r="AN321" i="6"/>
  <c r="BH329" i="6"/>
  <c r="AN329" i="6"/>
  <c r="BH337" i="6"/>
  <c r="AN337" i="6"/>
  <c r="BH345" i="6"/>
  <c r="AN345" i="6"/>
  <c r="BH353" i="6"/>
  <c r="AN353" i="6"/>
  <c r="BH361" i="6"/>
  <c r="AN361" i="6"/>
  <c r="BH16" i="6"/>
  <c r="AN16" i="6"/>
  <c r="BH24" i="6"/>
  <c r="AN24" i="6"/>
  <c r="BH56" i="6"/>
  <c r="AN56" i="6"/>
  <c r="BH64" i="6"/>
  <c r="AN64" i="6"/>
  <c r="BH68" i="6"/>
  <c r="AN68" i="6"/>
  <c r="BH72" i="6"/>
  <c r="AN72" i="6"/>
  <c r="BH76" i="6"/>
  <c r="AN76" i="6"/>
  <c r="BH88" i="6"/>
  <c r="AN88" i="6"/>
  <c r="BH96" i="6"/>
  <c r="AN96" i="6"/>
  <c r="BH104" i="6"/>
  <c r="AN104" i="6"/>
  <c r="BH112" i="6"/>
  <c r="AN112" i="6"/>
  <c r="BH120" i="6"/>
  <c r="AN120" i="6"/>
  <c r="BH128" i="6"/>
  <c r="AN128" i="6"/>
  <c r="BH136" i="6"/>
  <c r="AN136" i="6"/>
  <c r="BH219" i="6"/>
  <c r="AN219" i="6"/>
  <c r="BH235" i="6"/>
  <c r="AN235" i="6"/>
  <c r="BH247" i="6"/>
  <c r="AN247" i="6"/>
  <c r="BH263" i="6"/>
  <c r="AN263" i="6"/>
  <c r="BH283" i="6"/>
  <c r="AN283" i="6"/>
  <c r="BH303" i="6"/>
  <c r="AN303" i="6"/>
  <c r="BH327" i="6"/>
  <c r="AN327" i="6"/>
  <c r="BH363" i="6"/>
  <c r="AN363" i="6"/>
  <c r="BH371" i="6"/>
  <c r="AN371" i="6"/>
  <c r="BH45" i="6"/>
  <c r="AN45" i="6"/>
  <c r="BH53" i="6"/>
  <c r="AN53" i="6"/>
  <c r="BH69" i="6"/>
  <c r="AN69" i="6"/>
  <c r="BH77" i="6"/>
  <c r="AN77" i="6"/>
  <c r="BH145" i="6"/>
  <c r="AN145" i="6"/>
  <c r="BH153" i="6"/>
  <c r="AN153" i="6"/>
  <c r="BH161" i="6"/>
  <c r="AN161" i="6"/>
  <c r="BH169" i="6"/>
  <c r="AN169" i="6"/>
  <c r="BH177" i="6"/>
  <c r="AN177" i="6"/>
  <c r="BH185" i="6"/>
  <c r="AN185" i="6"/>
  <c r="BH201" i="6"/>
  <c r="AN201" i="6"/>
  <c r="BH275" i="6"/>
  <c r="AN275" i="6"/>
  <c r="BH315" i="6"/>
  <c r="AN315" i="6"/>
  <c r="BH58" i="6"/>
  <c r="AN58" i="6"/>
  <c r="BH82" i="6"/>
  <c r="AN82" i="6"/>
  <c r="BH106" i="6"/>
  <c r="AN106" i="6"/>
  <c r="BH134" i="6"/>
  <c r="AN134" i="6"/>
  <c r="BH158" i="6"/>
  <c r="AN158" i="6"/>
  <c r="BH186" i="6"/>
  <c r="AN186" i="6"/>
  <c r="BH343" i="6"/>
  <c r="AN343" i="6"/>
  <c r="BH359" i="6"/>
  <c r="AN359" i="6"/>
  <c r="BH26" i="6"/>
  <c r="AN26" i="6"/>
  <c r="BH54" i="6"/>
  <c r="AN54" i="6"/>
  <c r="BH62" i="6"/>
  <c r="AN62" i="6"/>
  <c r="BH78" i="6"/>
  <c r="AN78" i="6"/>
  <c r="BH86" i="6"/>
  <c r="AN86" i="6"/>
  <c r="BH118" i="6"/>
  <c r="AN118" i="6"/>
  <c r="BH146" i="6"/>
  <c r="AN146" i="6"/>
  <c r="BH182" i="6"/>
  <c r="AN182" i="6"/>
  <c r="BH212" i="6"/>
  <c r="AN212" i="6"/>
  <c r="BH220" i="6"/>
  <c r="AN220" i="6"/>
  <c r="BH228" i="6"/>
  <c r="AN228" i="6"/>
  <c r="BH236" i="6"/>
  <c r="AN236" i="6"/>
  <c r="BH244" i="6"/>
  <c r="AN244" i="6"/>
  <c r="BH252" i="6"/>
  <c r="AN252" i="6"/>
  <c r="BH260" i="6"/>
  <c r="AN260" i="6"/>
  <c r="BH268" i="6"/>
  <c r="AN268" i="6"/>
  <c r="BH276" i="6"/>
  <c r="AN276" i="6"/>
  <c r="BH292" i="6"/>
  <c r="AN292" i="6"/>
  <c r="BH300" i="6"/>
  <c r="AN300" i="6"/>
  <c r="BH308" i="6"/>
  <c r="AN308" i="6"/>
  <c r="BH316" i="6"/>
  <c r="AN316" i="6"/>
  <c r="BH324" i="6"/>
  <c r="AN324" i="6"/>
  <c r="BH332" i="6"/>
  <c r="AN332" i="6"/>
  <c r="BH340" i="6"/>
  <c r="AN340" i="6"/>
  <c r="BH348" i="6"/>
  <c r="AN348" i="6"/>
  <c r="BH356" i="6"/>
  <c r="AN356" i="6"/>
  <c r="BH39" i="6"/>
  <c r="AN39" i="6"/>
  <c r="BH59" i="6"/>
  <c r="AN59" i="6"/>
  <c r="BH83" i="6"/>
  <c r="AN83" i="6"/>
  <c r="BH91" i="6"/>
  <c r="AN91" i="6"/>
  <c r="BH99" i="6"/>
  <c r="AN99" i="6"/>
  <c r="BH107" i="6"/>
  <c r="AN107" i="6"/>
  <c r="BH115" i="6"/>
  <c r="AN115" i="6"/>
  <c r="BH123" i="6"/>
  <c r="AN123" i="6"/>
  <c r="BH131" i="6"/>
  <c r="AN131" i="6"/>
  <c r="BH139" i="6"/>
  <c r="AN139" i="6"/>
  <c r="BH207" i="6"/>
  <c r="AN207" i="6"/>
  <c r="BH223" i="6"/>
  <c r="AN223" i="6"/>
  <c r="BH243" i="6"/>
  <c r="AN243" i="6"/>
  <c r="BH259" i="6"/>
  <c r="AN259" i="6"/>
  <c r="BH279" i="6"/>
  <c r="AN279" i="6"/>
  <c r="BH295" i="6"/>
  <c r="AN295" i="6"/>
  <c r="BH323" i="6"/>
  <c r="AN323" i="6"/>
  <c r="BH362" i="6"/>
  <c r="AN362" i="6"/>
  <c r="BH370" i="6"/>
  <c r="AN370" i="6"/>
  <c r="BH378" i="6"/>
  <c r="AN378" i="6"/>
  <c r="BH36" i="6"/>
  <c r="AN36" i="6"/>
  <c r="BH80" i="6"/>
  <c r="AN80" i="6"/>
  <c r="BH144" i="6"/>
  <c r="AN144" i="6"/>
  <c r="BH152" i="6"/>
  <c r="AN152" i="6"/>
  <c r="BH160" i="6"/>
  <c r="AN160" i="6"/>
  <c r="BH168" i="6"/>
  <c r="AN168" i="6"/>
  <c r="BH176" i="6"/>
  <c r="AN176" i="6"/>
  <c r="BH184" i="6"/>
  <c r="AN184" i="6"/>
  <c r="BH192" i="6"/>
  <c r="AN192" i="6"/>
  <c r="BH200" i="6"/>
  <c r="AN200" i="6"/>
  <c r="BH380" i="6"/>
  <c r="AN380" i="6"/>
  <c r="BH210" i="6"/>
  <c r="AN210" i="6"/>
  <c r="BH218" i="6"/>
  <c r="AN218" i="6"/>
  <c r="BH226" i="6"/>
  <c r="AN226" i="6"/>
  <c r="BH234" i="6"/>
  <c r="AN234" i="6"/>
  <c r="BH242" i="6"/>
  <c r="AN242" i="6"/>
  <c r="BH250" i="6"/>
  <c r="AN250" i="6"/>
  <c r="BH258" i="6"/>
  <c r="AN258" i="6"/>
  <c r="BH266" i="6"/>
  <c r="AN266" i="6"/>
  <c r="BH274" i="6"/>
  <c r="AN274" i="6"/>
  <c r="BH282" i="6"/>
  <c r="AN282" i="6"/>
  <c r="BH290" i="6"/>
  <c r="AN290" i="6"/>
  <c r="BH298" i="6"/>
  <c r="AN298" i="6"/>
  <c r="BH306" i="6"/>
  <c r="AN306" i="6"/>
  <c r="BH314" i="6"/>
  <c r="AN314" i="6"/>
  <c r="BH322" i="6"/>
  <c r="AN322" i="6"/>
  <c r="BH330" i="6"/>
  <c r="AN330" i="6"/>
  <c r="BH338" i="6"/>
  <c r="AN338" i="6"/>
  <c r="BH346" i="6"/>
  <c r="AN346" i="6"/>
  <c r="BH354" i="6"/>
  <c r="AN354" i="6"/>
  <c r="BH33" i="6"/>
  <c r="AN33" i="6"/>
  <c r="BH41" i="6"/>
  <c r="AN41" i="6"/>
  <c r="BH57" i="6"/>
  <c r="AN57" i="6"/>
  <c r="BH89" i="6"/>
  <c r="AN89" i="6"/>
  <c r="BH97" i="6"/>
  <c r="AN97" i="6"/>
  <c r="BH105" i="6"/>
  <c r="AN105" i="6"/>
  <c r="BH113" i="6"/>
  <c r="AN113" i="6"/>
  <c r="BH121" i="6"/>
  <c r="AN121" i="6"/>
  <c r="BH129" i="6"/>
  <c r="AN129" i="6"/>
  <c r="BH137" i="6"/>
  <c r="AN137" i="6"/>
  <c r="BH34" i="6"/>
  <c r="AN34" i="6"/>
  <c r="BH66" i="6"/>
  <c r="AN66" i="6"/>
  <c r="BH114" i="6"/>
  <c r="AN114" i="6"/>
  <c r="BH162" i="6"/>
  <c r="AN162" i="6"/>
  <c r="BH194" i="6"/>
  <c r="AN194" i="6"/>
  <c r="BH347" i="6"/>
  <c r="AN347" i="6"/>
  <c r="BH10" i="6"/>
  <c r="AN10" i="6"/>
  <c r="BH30" i="6"/>
  <c r="AN30" i="6"/>
  <c r="BH94" i="6"/>
  <c r="AN94" i="6"/>
  <c r="BH130" i="6"/>
  <c r="AN130" i="6"/>
  <c r="BH154" i="6"/>
  <c r="AN154" i="6"/>
  <c r="BH190" i="6"/>
  <c r="AN190" i="6"/>
  <c r="BG300" i="6"/>
  <c r="AM300" i="6"/>
  <c r="BK304" i="6"/>
  <c r="AQ304" i="6"/>
  <c r="BI308" i="6"/>
  <c r="AO308" i="6"/>
  <c r="BG316" i="6"/>
  <c r="AM316" i="6"/>
  <c r="BI324" i="6"/>
  <c r="AO324" i="6"/>
  <c r="BI340" i="6"/>
  <c r="AO340" i="6"/>
  <c r="BJ344" i="6"/>
  <c r="AP344" i="6"/>
  <c r="BI356" i="6"/>
  <c r="AO356" i="6"/>
  <c r="BJ23" i="6"/>
  <c r="AP23" i="6"/>
  <c r="BK47" i="6"/>
  <c r="AQ47" i="6"/>
  <c r="BJ55" i="6"/>
  <c r="AP55" i="6"/>
  <c r="BJ87" i="6"/>
  <c r="AP87" i="6"/>
  <c r="BG91" i="6"/>
  <c r="AM91" i="6"/>
  <c r="BG99" i="6"/>
  <c r="AM99" i="6"/>
  <c r="BJ103" i="6"/>
  <c r="AP103" i="6"/>
  <c r="BK111" i="6"/>
  <c r="AQ111" i="6"/>
  <c r="BG115" i="6"/>
  <c r="AM115" i="6"/>
  <c r="BG123" i="6"/>
  <c r="AM123" i="6"/>
  <c r="BK135" i="6"/>
  <c r="AQ135" i="6"/>
  <c r="BI139" i="6"/>
  <c r="AO139" i="6"/>
  <c r="BK179" i="6"/>
  <c r="AQ179" i="6"/>
  <c r="BJ223" i="6"/>
  <c r="AP223" i="6"/>
  <c r="BG231" i="6"/>
  <c r="AM231" i="6"/>
  <c r="BJ279" i="6"/>
  <c r="AP279" i="6"/>
  <c r="BG373" i="6"/>
  <c r="AM373" i="6"/>
  <c r="AP377" i="6"/>
  <c r="BJ381" i="6"/>
  <c r="AP381" i="6"/>
  <c r="BG248" i="6"/>
  <c r="AM248" i="6"/>
  <c r="BG256" i="6"/>
  <c r="AM256" i="6"/>
  <c r="BG288" i="6"/>
  <c r="AM288" i="6"/>
  <c r="BK320" i="6"/>
  <c r="AQ320" i="6"/>
  <c r="BK369" i="6"/>
  <c r="AQ369" i="6"/>
  <c r="BI216" i="6"/>
  <c r="AO216" i="6"/>
  <c r="BJ220" i="6"/>
  <c r="AP220" i="6"/>
  <c r="BI232" i="6"/>
  <c r="AO232" i="6"/>
  <c r="BI248" i="6"/>
  <c r="AO248" i="6"/>
  <c r="BJ252" i="6"/>
  <c r="AP252" i="6"/>
  <c r="BI264" i="6"/>
  <c r="AO264" i="6"/>
  <c r="BJ268" i="6"/>
  <c r="AP268" i="6"/>
  <c r="AP284" i="6"/>
  <c r="BI288" i="6"/>
  <c r="AO288" i="6"/>
  <c r="BJ292" i="6"/>
  <c r="AP292" i="6"/>
  <c r="BI296" i="6"/>
  <c r="AO296" i="6"/>
  <c r="BJ300" i="6"/>
  <c r="AP300" i="6"/>
  <c r="BI304" i="6"/>
  <c r="AO304" i="6"/>
  <c r="BJ308" i="6"/>
  <c r="AP308" i="6"/>
  <c r="BK312" i="6"/>
  <c r="AQ312" i="6"/>
  <c r="BJ316" i="6"/>
  <c r="AP316" i="6"/>
  <c r="BG320" i="6"/>
  <c r="AM320" i="6"/>
  <c r="BI320" i="6"/>
  <c r="AO320" i="6"/>
  <c r="BG324" i="6"/>
  <c r="AM324" i="6"/>
  <c r="BJ324" i="6"/>
  <c r="AP324" i="6"/>
  <c r="BG328" i="6"/>
  <c r="AM328" i="6"/>
  <c r="BI328" i="6"/>
  <c r="AO328" i="6"/>
  <c r="BK332" i="6"/>
  <c r="AQ332" i="6"/>
  <c r="BJ332" i="6"/>
  <c r="AP332" i="6"/>
  <c r="BG336" i="6"/>
  <c r="AM336" i="6"/>
  <c r="BI336" i="6"/>
  <c r="AO336" i="6"/>
  <c r="BG340" i="6"/>
  <c r="AM340" i="6"/>
  <c r="BJ340" i="6"/>
  <c r="AP340" i="6"/>
  <c r="BG344" i="6"/>
  <c r="AM344" i="6"/>
  <c r="BI344" i="6"/>
  <c r="AO344" i="6"/>
  <c r="BG348" i="6"/>
  <c r="AM348" i="6"/>
  <c r="BJ348" i="6"/>
  <c r="AP348" i="6"/>
  <c r="BG352" i="6"/>
  <c r="AM352" i="6"/>
  <c r="BI352" i="6"/>
  <c r="AO352" i="6"/>
  <c r="BG356" i="6"/>
  <c r="AM356" i="6"/>
  <c r="BJ356" i="6"/>
  <c r="AP356" i="6"/>
  <c r="BG360" i="6"/>
  <c r="AM360" i="6"/>
  <c r="BI360" i="6"/>
  <c r="AO360" i="6"/>
  <c r="BJ11" i="6"/>
  <c r="AP11" i="6"/>
  <c r="BK11" i="6"/>
  <c r="AQ11" i="6"/>
  <c r="AO15" i="6"/>
  <c r="BJ19" i="6"/>
  <c r="AP19" i="6"/>
  <c r="BK19" i="6"/>
  <c r="AQ19" i="6"/>
  <c r="BI23" i="6"/>
  <c r="AO23" i="6"/>
  <c r="BJ27" i="6"/>
  <c r="AP27" i="6"/>
  <c r="BK27" i="6"/>
  <c r="AQ27" i="6"/>
  <c r="BJ31" i="6"/>
  <c r="AP31" i="6"/>
  <c r="BI35" i="6"/>
  <c r="AO35" i="6"/>
  <c r="BK35" i="6"/>
  <c r="AQ35" i="6"/>
  <c r="BJ39" i="6"/>
  <c r="AP39" i="6"/>
  <c r="BK43" i="6"/>
  <c r="AQ43" i="6"/>
  <c r="BK51" i="6"/>
  <c r="AQ51" i="6"/>
  <c r="BI55" i="6"/>
  <c r="AO55" i="6"/>
  <c r="BJ67" i="6"/>
  <c r="AP67" i="6"/>
  <c r="BK67" i="6"/>
  <c r="AQ67" i="6"/>
  <c r="BJ75" i="6"/>
  <c r="AP75" i="6"/>
  <c r="BK75" i="6"/>
  <c r="AQ75" i="6"/>
  <c r="BI87" i="6"/>
  <c r="AO87" i="6"/>
  <c r="BJ91" i="6"/>
  <c r="AP91" i="6"/>
  <c r="BI95" i="6"/>
  <c r="AO95" i="6"/>
  <c r="BJ99" i="6"/>
  <c r="AP99" i="6"/>
  <c r="BI103" i="6"/>
  <c r="AO103" i="6"/>
  <c r="BJ107" i="6"/>
  <c r="AP107" i="6"/>
  <c r="BI111" i="6"/>
  <c r="AO111" i="6"/>
  <c r="BJ115" i="6"/>
  <c r="AP115" i="6"/>
  <c r="BI119" i="6"/>
  <c r="AO119" i="6"/>
  <c r="BJ123" i="6"/>
  <c r="AP123" i="6"/>
  <c r="BI127" i="6"/>
  <c r="AO127" i="6"/>
  <c r="BJ131" i="6"/>
  <c r="AP131" i="6"/>
  <c r="BI135" i="6"/>
  <c r="AO135" i="6"/>
  <c r="BJ139" i="6"/>
  <c r="AP139" i="6"/>
  <c r="BK143" i="6"/>
  <c r="AQ143" i="6"/>
  <c r="BK151" i="6"/>
  <c r="AQ151" i="6"/>
  <c r="BK159" i="6"/>
  <c r="AQ159" i="6"/>
  <c r="BK167" i="6"/>
  <c r="AQ167" i="6"/>
  <c r="BK175" i="6"/>
  <c r="AQ175" i="6"/>
  <c r="BK183" i="6"/>
  <c r="AQ183" i="6"/>
  <c r="BK191" i="6"/>
  <c r="AQ191" i="6"/>
  <c r="BI195" i="6"/>
  <c r="AO195" i="6"/>
  <c r="BK199" i="6"/>
  <c r="AQ199" i="6"/>
  <c r="BG364" i="6"/>
  <c r="AM364" i="6"/>
  <c r="BK376" i="6"/>
  <c r="AQ376" i="6"/>
  <c r="BG207" i="6"/>
  <c r="AM207" i="6"/>
  <c r="BI215" i="6"/>
  <c r="AO215" i="6"/>
  <c r="BJ215" i="6"/>
  <c r="AP215" i="6"/>
  <c r="BG223" i="6"/>
  <c r="AM223" i="6"/>
  <c r="BI231" i="6"/>
  <c r="AO231" i="6"/>
  <c r="BJ231" i="6"/>
  <c r="AP231" i="6"/>
  <c r="BG243" i="6"/>
  <c r="AM243" i="6"/>
  <c r="BI251" i="6"/>
  <c r="AO251" i="6"/>
  <c r="BJ251" i="6"/>
  <c r="AP251" i="6"/>
  <c r="BG259" i="6"/>
  <c r="AM259" i="6"/>
  <c r="BI267" i="6"/>
  <c r="AO267" i="6"/>
  <c r="BJ267" i="6"/>
  <c r="AP267" i="6"/>
  <c r="BG279" i="6"/>
  <c r="AM279" i="6"/>
  <c r="BI287" i="6"/>
  <c r="AO287" i="6"/>
  <c r="BJ287" i="6"/>
  <c r="AP287" i="6"/>
  <c r="BG295" i="6"/>
  <c r="AM295" i="6"/>
  <c r="BI307" i="6"/>
  <c r="AO307" i="6"/>
  <c r="BJ307" i="6"/>
  <c r="AP307" i="6"/>
  <c r="BG323" i="6"/>
  <c r="AM323" i="6"/>
  <c r="BK362" i="6"/>
  <c r="AQ362" i="6"/>
  <c r="BJ362" i="6"/>
  <c r="AP362" i="6"/>
  <c r="BK366" i="6"/>
  <c r="AQ366" i="6"/>
  <c r="BI366" i="6"/>
  <c r="AO366" i="6"/>
  <c r="BK370" i="6"/>
  <c r="AQ370" i="6"/>
  <c r="BJ370" i="6"/>
  <c r="AP370" i="6"/>
  <c r="BK374" i="6"/>
  <c r="AQ374" i="6"/>
  <c r="BI374" i="6"/>
  <c r="AO374" i="6"/>
  <c r="BK213" i="6"/>
  <c r="AQ213" i="6"/>
  <c r="BK221" i="6"/>
  <c r="AQ221" i="6"/>
  <c r="BK229" i="6"/>
  <c r="AQ229" i="6"/>
  <c r="BK237" i="6"/>
  <c r="AQ237" i="6"/>
  <c r="BK245" i="6"/>
  <c r="AQ245" i="6"/>
  <c r="BK253" i="6"/>
  <c r="AQ253" i="6"/>
  <c r="BK261" i="6"/>
  <c r="AQ261" i="6"/>
  <c r="BK269" i="6"/>
  <c r="AQ269" i="6"/>
  <c r="BK277" i="6"/>
  <c r="AQ277" i="6"/>
  <c r="BK285" i="6"/>
  <c r="AQ285" i="6"/>
  <c r="BK293" i="6"/>
  <c r="AQ293" i="6"/>
  <c r="BK301" i="6"/>
  <c r="AQ301" i="6"/>
  <c r="BK309" i="6"/>
  <c r="AQ309" i="6"/>
  <c r="BK317" i="6"/>
  <c r="AQ317" i="6"/>
  <c r="BI321" i="6"/>
  <c r="AO321" i="6"/>
  <c r="BK325" i="6"/>
  <c r="AQ325" i="6"/>
  <c r="BI329" i="6"/>
  <c r="AO329" i="6"/>
  <c r="BK333" i="6"/>
  <c r="AQ333" i="6"/>
  <c r="BI337" i="6"/>
  <c r="AO337" i="6"/>
  <c r="BK341" i="6"/>
  <c r="AQ341" i="6"/>
  <c r="BI345" i="6"/>
  <c r="AO345" i="6"/>
  <c r="BK349" i="6"/>
  <c r="AQ349" i="6"/>
  <c r="BI353" i="6"/>
  <c r="AO353" i="6"/>
  <c r="BK357" i="6"/>
  <c r="AQ357" i="6"/>
  <c r="BI361" i="6"/>
  <c r="AO361" i="6"/>
  <c r="BK12" i="6"/>
  <c r="AQ12" i="6"/>
  <c r="BK20" i="6"/>
  <c r="AQ20" i="6"/>
  <c r="BK28" i="6"/>
  <c r="AQ28" i="6"/>
  <c r="BJ32" i="6"/>
  <c r="AP32" i="6"/>
  <c r="BK48" i="6"/>
  <c r="AQ48" i="6"/>
  <c r="BK64" i="6"/>
  <c r="AQ64" i="6"/>
  <c r="BK72" i="6"/>
  <c r="AQ72" i="6"/>
  <c r="BK80" i="6"/>
  <c r="AQ80" i="6"/>
  <c r="BK92" i="6"/>
  <c r="AQ92" i="6"/>
  <c r="BK100" i="6"/>
  <c r="AQ100" i="6"/>
  <c r="BK108" i="6"/>
  <c r="AQ108" i="6"/>
  <c r="BK116" i="6"/>
  <c r="AQ116" i="6"/>
  <c r="BK124" i="6"/>
  <c r="AQ124" i="6"/>
  <c r="BK132" i="6"/>
  <c r="AQ132" i="6"/>
  <c r="BK140" i="6"/>
  <c r="AQ140" i="6"/>
  <c r="BK144" i="6"/>
  <c r="AQ144" i="6"/>
  <c r="BJ144" i="6"/>
  <c r="AP144" i="6"/>
  <c r="BG148" i="6"/>
  <c r="AM148" i="6"/>
  <c r="BI148" i="6"/>
  <c r="AO148" i="6"/>
  <c r="BK152" i="6"/>
  <c r="AQ152" i="6"/>
  <c r="BJ152" i="6"/>
  <c r="AP152" i="6"/>
  <c r="BG156" i="6"/>
  <c r="AM156" i="6"/>
  <c r="BI156" i="6"/>
  <c r="AO156" i="6"/>
  <c r="BK160" i="6"/>
  <c r="AQ160" i="6"/>
  <c r="BJ160" i="6"/>
  <c r="AP160" i="6"/>
  <c r="BG164" i="6"/>
  <c r="AM164" i="6"/>
  <c r="BI164" i="6"/>
  <c r="AO164" i="6"/>
  <c r="BK168" i="6"/>
  <c r="AQ168" i="6"/>
  <c r="BJ168" i="6"/>
  <c r="AP168" i="6"/>
  <c r="BG172" i="6"/>
  <c r="AM172" i="6"/>
  <c r="BI172" i="6"/>
  <c r="AO172" i="6"/>
  <c r="BK176" i="6"/>
  <c r="AQ176" i="6"/>
  <c r="BJ176" i="6"/>
  <c r="AP176" i="6"/>
  <c r="BG180" i="6"/>
  <c r="AM180" i="6"/>
  <c r="BI180" i="6"/>
  <c r="AO180" i="6"/>
  <c r="BK184" i="6"/>
  <c r="AQ184" i="6"/>
  <c r="BJ184" i="6"/>
  <c r="AP184" i="6"/>
  <c r="BG188" i="6"/>
  <c r="AM188" i="6"/>
  <c r="BI188" i="6"/>
  <c r="AO188" i="6"/>
  <c r="BK192" i="6"/>
  <c r="AQ192" i="6"/>
  <c r="BJ192" i="6"/>
  <c r="AP192" i="6"/>
  <c r="BG196" i="6"/>
  <c r="AM196" i="6"/>
  <c r="BI196" i="6"/>
  <c r="AO196" i="6"/>
  <c r="BG200" i="6"/>
  <c r="AM200" i="6"/>
  <c r="BJ200" i="6"/>
  <c r="AP200" i="6"/>
  <c r="BG204" i="6"/>
  <c r="AM204" i="6"/>
  <c r="BI204" i="6"/>
  <c r="AO204" i="6"/>
  <c r="BI372" i="6"/>
  <c r="AO372" i="6"/>
  <c r="BK211" i="6"/>
  <c r="AQ211" i="6"/>
  <c r="BK227" i="6"/>
  <c r="AQ227" i="6"/>
  <c r="BK239" i="6"/>
  <c r="AQ239" i="6"/>
  <c r="BK255" i="6"/>
  <c r="AQ255" i="6"/>
  <c r="BK271" i="6"/>
  <c r="AQ271" i="6"/>
  <c r="BK291" i="6"/>
  <c r="AQ291" i="6"/>
  <c r="BK311" i="6"/>
  <c r="AQ311" i="6"/>
  <c r="BK367" i="6"/>
  <c r="AQ367" i="6"/>
  <c r="BK375" i="6"/>
  <c r="AQ375" i="6"/>
  <c r="BJ379" i="6"/>
  <c r="AP379" i="6"/>
  <c r="BK379" i="6"/>
  <c r="AQ379" i="6"/>
  <c r="BG206" i="6"/>
  <c r="AM206" i="6"/>
  <c r="BI206" i="6"/>
  <c r="AO206" i="6"/>
  <c r="BG210" i="6"/>
  <c r="AM210" i="6"/>
  <c r="BJ210" i="6"/>
  <c r="AP210" i="6"/>
  <c r="BG214" i="6"/>
  <c r="AM214" i="6"/>
  <c r="BI214" i="6"/>
  <c r="AO214" i="6"/>
  <c r="BG218" i="6"/>
  <c r="AM218" i="6"/>
  <c r="BJ218" i="6"/>
  <c r="AP218" i="6"/>
  <c r="BG222" i="6"/>
  <c r="AM222" i="6"/>
  <c r="BI222" i="6"/>
  <c r="AO222" i="6"/>
  <c r="BG226" i="6"/>
  <c r="AM226" i="6"/>
  <c r="BJ226" i="6"/>
  <c r="AP226" i="6"/>
  <c r="BG230" i="6"/>
  <c r="AM230" i="6"/>
  <c r="BI230" i="6"/>
  <c r="AO230" i="6"/>
  <c r="BG234" i="6"/>
  <c r="AM234" i="6"/>
  <c r="BJ234" i="6"/>
  <c r="AP234" i="6"/>
  <c r="BG238" i="6"/>
  <c r="AM238" i="6"/>
  <c r="BI238" i="6"/>
  <c r="AO238" i="6"/>
  <c r="BG242" i="6"/>
  <c r="AM242" i="6"/>
  <c r="BJ242" i="6"/>
  <c r="AP242" i="6"/>
  <c r="BG246" i="6"/>
  <c r="AM246" i="6"/>
  <c r="BI246" i="6"/>
  <c r="AO246" i="6"/>
  <c r="BG250" i="6"/>
  <c r="AM250" i="6"/>
  <c r="BJ250" i="6"/>
  <c r="AP250" i="6"/>
  <c r="BG254" i="6"/>
  <c r="AM254" i="6"/>
  <c r="BI254" i="6"/>
  <c r="AO254" i="6"/>
  <c r="BG258" i="6"/>
  <c r="AM258" i="6"/>
  <c r="BJ258" i="6"/>
  <c r="AP258" i="6"/>
  <c r="BG262" i="6"/>
  <c r="AM262" i="6"/>
  <c r="BI262" i="6"/>
  <c r="AO262" i="6"/>
  <c r="BG266" i="6"/>
  <c r="AM266" i="6"/>
  <c r="BJ266" i="6"/>
  <c r="AP266" i="6"/>
  <c r="BG270" i="6"/>
  <c r="AM270" i="6"/>
  <c r="BI270" i="6"/>
  <c r="AO270" i="6"/>
  <c r="BG274" i="6"/>
  <c r="AM274" i="6"/>
  <c r="BJ274" i="6"/>
  <c r="AP274" i="6"/>
  <c r="BG278" i="6"/>
  <c r="AM278" i="6"/>
  <c r="BI278" i="6"/>
  <c r="AO278" i="6"/>
  <c r="BG282" i="6"/>
  <c r="AM282" i="6"/>
  <c r="BJ282" i="6"/>
  <c r="AP282" i="6"/>
  <c r="BG286" i="6"/>
  <c r="AM286" i="6"/>
  <c r="BI286" i="6"/>
  <c r="AO286" i="6"/>
  <c r="BG290" i="6"/>
  <c r="AM290" i="6"/>
  <c r="BJ290" i="6"/>
  <c r="AP290" i="6"/>
  <c r="BG294" i="6"/>
  <c r="AM294" i="6"/>
  <c r="BI294" i="6"/>
  <c r="AO294" i="6"/>
  <c r="BG298" i="6"/>
  <c r="AM298" i="6"/>
  <c r="BJ298" i="6"/>
  <c r="AP298" i="6"/>
  <c r="BG302" i="6"/>
  <c r="AM302" i="6"/>
  <c r="BI302" i="6"/>
  <c r="AO302" i="6"/>
  <c r="BG306" i="6"/>
  <c r="AM306" i="6"/>
  <c r="BJ306" i="6"/>
  <c r="AP306" i="6"/>
  <c r="BG310" i="6"/>
  <c r="AM310" i="6"/>
  <c r="BI310" i="6"/>
  <c r="AO310" i="6"/>
  <c r="BJ314" i="6"/>
  <c r="AP314" i="6"/>
  <c r="BK318" i="6"/>
  <c r="AQ318" i="6"/>
  <c r="BI318" i="6"/>
  <c r="AO318" i="6"/>
  <c r="BK322" i="6"/>
  <c r="AQ322" i="6"/>
  <c r="BJ322" i="6"/>
  <c r="AP322" i="6"/>
  <c r="BK326" i="6"/>
  <c r="AQ326" i="6"/>
  <c r="BI326" i="6"/>
  <c r="AO326" i="6"/>
  <c r="BK330" i="6"/>
  <c r="AQ330" i="6"/>
  <c r="BJ330" i="6"/>
  <c r="AP330" i="6"/>
  <c r="BK334" i="6"/>
  <c r="AQ334" i="6"/>
  <c r="BI334" i="6"/>
  <c r="AO334" i="6"/>
  <c r="BK338" i="6"/>
  <c r="AQ338" i="6"/>
  <c r="BJ338" i="6"/>
  <c r="AP338" i="6"/>
  <c r="BK342" i="6"/>
  <c r="AQ342" i="6"/>
  <c r="BI342" i="6"/>
  <c r="AO342" i="6"/>
  <c r="BK346" i="6"/>
  <c r="AQ346" i="6"/>
  <c r="BJ346" i="6"/>
  <c r="AP346" i="6"/>
  <c r="BK350" i="6"/>
  <c r="AQ350" i="6"/>
  <c r="BI350" i="6"/>
  <c r="AO350" i="6"/>
  <c r="BJ354" i="6"/>
  <c r="AP354" i="6"/>
  <c r="BK358" i="6"/>
  <c r="AQ358" i="6"/>
  <c r="BI358" i="6"/>
  <c r="AO358" i="6"/>
  <c r="BJ9" i="6"/>
  <c r="AP9" i="6"/>
  <c r="BK9" i="6"/>
  <c r="AQ9" i="6"/>
  <c r="BI13" i="6"/>
  <c r="AO13" i="6"/>
  <c r="BJ17" i="6"/>
  <c r="AP17" i="6"/>
  <c r="BK17" i="6"/>
  <c r="AQ17" i="6"/>
  <c r="BI21" i="6"/>
  <c r="AO21" i="6"/>
  <c r="BJ25" i="6"/>
  <c r="AP25" i="6"/>
  <c r="BK25" i="6"/>
  <c r="AQ25" i="6"/>
  <c r="BI29" i="6"/>
  <c r="AO29" i="6"/>
  <c r="BK33" i="6"/>
  <c r="AQ33" i="6"/>
  <c r="BI37" i="6"/>
  <c r="AO37" i="6"/>
  <c r="BK41" i="6"/>
  <c r="AQ41" i="6"/>
  <c r="BJ49" i="6"/>
  <c r="AP49" i="6"/>
  <c r="BK49" i="6"/>
  <c r="AQ49" i="6"/>
  <c r="BK57" i="6"/>
  <c r="AQ57" i="6"/>
  <c r="BK65" i="6"/>
  <c r="AQ65" i="6"/>
  <c r="AQ73" i="6"/>
  <c r="BI81" i="6"/>
  <c r="AO81" i="6"/>
  <c r="BK81" i="6"/>
  <c r="AQ81" i="6"/>
  <c r="BG89" i="6"/>
  <c r="AM89" i="6"/>
  <c r="BJ89" i="6"/>
  <c r="AP89" i="6"/>
  <c r="BG93" i="6"/>
  <c r="AM93" i="6"/>
  <c r="BI93" i="6"/>
  <c r="AO93" i="6"/>
  <c r="BG97" i="6"/>
  <c r="AM97" i="6"/>
  <c r="BJ97" i="6"/>
  <c r="AP97" i="6"/>
  <c r="BG101" i="6"/>
  <c r="AM101" i="6"/>
  <c r="BI101" i="6"/>
  <c r="AO101" i="6"/>
  <c r="BG105" i="6"/>
  <c r="AM105" i="6"/>
  <c r="BJ105" i="6"/>
  <c r="AP105" i="6"/>
  <c r="BG109" i="6"/>
  <c r="AM109" i="6"/>
  <c r="BI109" i="6"/>
  <c r="AO109" i="6"/>
  <c r="BG113" i="6"/>
  <c r="AM113" i="6"/>
  <c r="BJ113" i="6"/>
  <c r="AP113" i="6"/>
  <c r="BG117" i="6"/>
  <c r="AM117" i="6"/>
  <c r="BI117" i="6"/>
  <c r="AO117" i="6"/>
  <c r="BG121" i="6"/>
  <c r="AM121" i="6"/>
  <c r="BJ121" i="6"/>
  <c r="AP121" i="6"/>
  <c r="BG125" i="6"/>
  <c r="AM125" i="6"/>
  <c r="BI125" i="6"/>
  <c r="AO125" i="6"/>
  <c r="BG129" i="6"/>
  <c r="AM129" i="6"/>
  <c r="BJ129" i="6"/>
  <c r="AP129" i="6"/>
  <c r="BG133" i="6"/>
  <c r="AM133" i="6"/>
  <c r="BI133" i="6"/>
  <c r="AO133" i="6"/>
  <c r="BG137" i="6"/>
  <c r="AM137" i="6"/>
  <c r="BJ137" i="6"/>
  <c r="AP137" i="6"/>
  <c r="BG141" i="6"/>
  <c r="AM141" i="6"/>
  <c r="BI141" i="6"/>
  <c r="AO141" i="6"/>
  <c r="BK149" i="6"/>
  <c r="AQ149" i="6"/>
  <c r="BK157" i="6"/>
  <c r="AQ157" i="6"/>
  <c r="BK165" i="6"/>
  <c r="AQ165" i="6"/>
  <c r="BK173" i="6"/>
  <c r="AQ173" i="6"/>
  <c r="BK181" i="6"/>
  <c r="AQ181" i="6"/>
  <c r="BK189" i="6"/>
  <c r="AQ189" i="6"/>
  <c r="BI193" i="6"/>
  <c r="AO193" i="6"/>
  <c r="BK197" i="6"/>
  <c r="AQ197" i="6"/>
  <c r="BK205" i="6"/>
  <c r="AQ205" i="6"/>
  <c r="BK299" i="6"/>
  <c r="AQ299" i="6"/>
  <c r="BK331" i="6"/>
  <c r="AQ331" i="6"/>
  <c r="BK319" i="6"/>
  <c r="AQ319" i="6"/>
  <c r="BI18" i="6"/>
  <c r="AO18" i="6"/>
  <c r="BK34" i="6"/>
  <c r="AQ34" i="6"/>
  <c r="BJ42" i="6"/>
  <c r="AP42" i="6"/>
  <c r="BG42" i="6"/>
  <c r="AM42" i="6"/>
  <c r="AP50" i="6"/>
  <c r="BK58" i="6"/>
  <c r="AQ58" i="6"/>
  <c r="BG66" i="6"/>
  <c r="AM66" i="6"/>
  <c r="BI66" i="6"/>
  <c r="AO66" i="6"/>
  <c r="BK74" i="6"/>
  <c r="AQ74" i="6"/>
  <c r="BK82" i="6"/>
  <c r="AQ82" i="6"/>
  <c r="BK90" i="6"/>
  <c r="AQ90" i="6"/>
  <c r="BI98" i="6"/>
  <c r="AO98" i="6"/>
  <c r="BJ98" i="6"/>
  <c r="AP98" i="6"/>
  <c r="BG114" i="6"/>
  <c r="AM114" i="6"/>
  <c r="BK122" i="6"/>
  <c r="AQ122" i="6"/>
  <c r="BI126" i="6"/>
  <c r="AO126" i="6"/>
  <c r="BJ126" i="6"/>
  <c r="AP126" i="6"/>
  <c r="BI142" i="6"/>
  <c r="AO142" i="6"/>
  <c r="BG150" i="6"/>
  <c r="AM150" i="6"/>
  <c r="BI150" i="6"/>
  <c r="AO150" i="6"/>
  <c r="BK158" i="6"/>
  <c r="AQ158" i="6"/>
  <c r="BG162" i="6"/>
  <c r="AM162" i="6"/>
  <c r="BJ162" i="6"/>
  <c r="AP162" i="6"/>
  <c r="BK178" i="6"/>
  <c r="AQ178" i="6"/>
  <c r="BI178" i="6"/>
  <c r="AO178" i="6"/>
  <c r="BG194" i="6"/>
  <c r="AM194" i="6"/>
  <c r="BJ194" i="6"/>
  <c r="AP194" i="6"/>
  <c r="BK335" i="6"/>
  <c r="AQ335" i="6"/>
  <c r="BI339" i="6"/>
  <c r="AO339" i="6"/>
  <c r="BJ339" i="6"/>
  <c r="AP339" i="6"/>
  <c r="BG347" i="6"/>
  <c r="AM347" i="6"/>
  <c r="BK351" i="6"/>
  <c r="AQ351" i="6"/>
  <c r="BI355" i="6"/>
  <c r="AO355" i="6"/>
  <c r="BJ355" i="6"/>
  <c r="AP355" i="6"/>
  <c r="BG10" i="6"/>
  <c r="AM10" i="6"/>
  <c r="BK14" i="6"/>
  <c r="AQ14" i="6"/>
  <c r="BJ22" i="6"/>
  <c r="AP22" i="6"/>
  <c r="BI22" i="6"/>
  <c r="AO22" i="6"/>
  <c r="BJ26" i="6"/>
  <c r="AP26" i="6"/>
  <c r="BG30" i="6"/>
  <c r="AM30" i="6"/>
  <c r="AH38" i="6"/>
  <c r="BI46" i="6"/>
  <c r="AO46" i="6"/>
  <c r="BJ54" i="6"/>
  <c r="AP54" i="6"/>
  <c r="BJ62" i="6"/>
  <c r="AP62" i="6"/>
  <c r="BG78" i="6"/>
  <c r="AM78" i="6"/>
  <c r="BI78" i="6"/>
  <c r="AO78" i="6"/>
  <c r="BG94" i="6"/>
  <c r="AM94" i="6"/>
  <c r="BK102" i="6"/>
  <c r="AQ102" i="6"/>
  <c r="BI110" i="6"/>
  <c r="AO110" i="6"/>
  <c r="BJ110" i="6"/>
  <c r="AP110" i="6"/>
  <c r="BG130" i="6"/>
  <c r="AM130" i="6"/>
  <c r="BK138" i="6"/>
  <c r="AQ138" i="6"/>
  <c r="BG154" i="6"/>
  <c r="AM154" i="6"/>
  <c r="BJ154" i="6"/>
  <c r="AP154" i="6"/>
  <c r="BG174" i="6"/>
  <c r="AM174" i="6"/>
  <c r="BI174" i="6"/>
  <c r="AO174" i="6"/>
  <c r="BK182" i="6"/>
  <c r="AQ182" i="6"/>
  <c r="BJ190" i="6"/>
  <c r="AP190" i="6"/>
  <c r="BG220" i="6"/>
  <c r="AM220" i="6"/>
  <c r="BJ224" i="6"/>
  <c r="AP224" i="6"/>
  <c r="BI228" i="6"/>
  <c r="AO228" i="6"/>
  <c r="BK240" i="6"/>
  <c r="AQ240" i="6"/>
  <c r="BG244" i="6"/>
  <c r="AM244" i="6"/>
  <c r="BG252" i="6"/>
  <c r="AM252" i="6"/>
  <c r="BK264" i="6"/>
  <c r="AQ264" i="6"/>
  <c r="BG268" i="6"/>
  <c r="AM268" i="6"/>
  <c r="BG276" i="6"/>
  <c r="AM276" i="6"/>
  <c r="BJ280" i="6"/>
  <c r="AP280" i="6"/>
  <c r="BK296" i="6"/>
  <c r="AQ296" i="6"/>
  <c r="BI300" i="6"/>
  <c r="AO300" i="6"/>
  <c r="BI19" i="6"/>
  <c r="AO19" i="6"/>
  <c r="BK63" i="6"/>
  <c r="AQ63" i="6"/>
  <c r="BK87" i="6"/>
  <c r="AQ87" i="6"/>
  <c r="BJ95" i="6"/>
  <c r="AP95" i="6"/>
  <c r="BK103" i="6"/>
  <c r="AQ103" i="6"/>
  <c r="BI107" i="6"/>
  <c r="AO107" i="6"/>
  <c r="BK119" i="6"/>
  <c r="AQ119" i="6"/>
  <c r="BI123" i="6"/>
  <c r="AO123" i="6"/>
  <c r="BG131" i="6"/>
  <c r="AM131" i="6"/>
  <c r="BK155" i="6"/>
  <c r="AQ155" i="6"/>
  <c r="BK187" i="6"/>
  <c r="AQ187" i="6"/>
  <c r="BK203" i="6"/>
  <c r="AQ203" i="6"/>
  <c r="BJ207" i="6"/>
  <c r="AP207" i="6"/>
  <c r="BI223" i="6"/>
  <c r="AO223" i="6"/>
  <c r="BI259" i="6"/>
  <c r="AO259" i="6"/>
  <c r="BG267" i="6"/>
  <c r="AM267" i="6"/>
  <c r="BJ295" i="6"/>
  <c r="AP295" i="6"/>
  <c r="BI323" i="6"/>
  <c r="AO323" i="6"/>
  <c r="BG240" i="6"/>
  <c r="AM240" i="6"/>
  <c r="BG272" i="6"/>
  <c r="AM272" i="6"/>
  <c r="BG280" i="6"/>
  <c r="AM280" i="6"/>
  <c r="BG304" i="6"/>
  <c r="AM304" i="6"/>
  <c r="BJ312" i="6"/>
  <c r="AP312" i="6"/>
  <c r="AQ377" i="6"/>
  <c r="BI381" i="6"/>
  <c r="AO381" i="6"/>
  <c r="BK381" i="6"/>
  <c r="AQ381" i="6"/>
  <c r="BI208" i="6"/>
  <c r="AO208" i="6"/>
  <c r="BJ212" i="6"/>
  <c r="AP212" i="6"/>
  <c r="BI224" i="6"/>
  <c r="AO224" i="6"/>
  <c r="BJ228" i="6"/>
  <c r="AP228" i="6"/>
  <c r="BJ236" i="6"/>
  <c r="AP236" i="6"/>
  <c r="BI240" i="6"/>
  <c r="AO240" i="6"/>
  <c r="BJ244" i="6"/>
  <c r="AP244" i="6"/>
  <c r="BI256" i="6"/>
  <c r="AO256" i="6"/>
  <c r="BJ260" i="6"/>
  <c r="AP260" i="6"/>
  <c r="BI272" i="6"/>
  <c r="AO272" i="6"/>
  <c r="BJ276" i="6"/>
  <c r="AP276" i="6"/>
  <c r="BI280" i="6"/>
  <c r="AO280" i="6"/>
  <c r="BI365" i="6"/>
  <c r="AO365" i="6"/>
  <c r="BJ365" i="6"/>
  <c r="AP365" i="6"/>
  <c r="BG369" i="6"/>
  <c r="AM369" i="6"/>
  <c r="BI373" i="6"/>
  <c r="AO373" i="6"/>
  <c r="BJ373" i="6"/>
  <c r="AP373" i="6"/>
  <c r="AM377" i="6"/>
  <c r="BG381" i="6"/>
  <c r="AM381" i="6"/>
  <c r="BK212" i="6"/>
  <c r="AQ212" i="6"/>
  <c r="BK220" i="6"/>
  <c r="AQ220" i="6"/>
  <c r="BK228" i="6"/>
  <c r="AQ228" i="6"/>
  <c r="BK236" i="6"/>
  <c r="AQ236" i="6"/>
  <c r="BK244" i="6"/>
  <c r="AQ244" i="6"/>
  <c r="BK252" i="6"/>
  <c r="AQ252" i="6"/>
  <c r="BK260" i="6"/>
  <c r="AQ260" i="6"/>
  <c r="BK268" i="6"/>
  <c r="AQ268" i="6"/>
  <c r="BK276" i="6"/>
  <c r="AQ276" i="6"/>
  <c r="AQ284" i="6"/>
  <c r="BK292" i="6"/>
  <c r="AQ292" i="6"/>
  <c r="BK300" i="6"/>
  <c r="AQ300" i="6"/>
  <c r="BK308" i="6"/>
  <c r="AQ308" i="6"/>
  <c r="BG312" i="6"/>
  <c r="AM312" i="6"/>
  <c r="BI312" i="6"/>
  <c r="AO312" i="6"/>
  <c r="BK316" i="6"/>
  <c r="AQ316" i="6"/>
  <c r="BK324" i="6"/>
  <c r="AQ324" i="6"/>
  <c r="BG332" i="6"/>
  <c r="AM332" i="6"/>
  <c r="BK340" i="6"/>
  <c r="AQ340" i="6"/>
  <c r="BK348" i="6"/>
  <c r="AQ348" i="6"/>
  <c r="BK356" i="6"/>
  <c r="AQ356" i="6"/>
  <c r="AC11" i="6"/>
  <c r="AW11" i="6" s="1"/>
  <c r="AH19" i="6"/>
  <c r="AC19" i="6"/>
  <c r="AW19" i="6" s="1"/>
  <c r="AH27" i="6"/>
  <c r="AC27" i="6"/>
  <c r="AW27" i="6" s="1"/>
  <c r="AH31" i="6"/>
  <c r="AC35" i="6"/>
  <c r="AW35" i="6" s="1"/>
  <c r="BJ43" i="6"/>
  <c r="AP43" i="6"/>
  <c r="AH43" i="6"/>
  <c r="BI47" i="6"/>
  <c r="AO47" i="6"/>
  <c r="BJ51" i="6"/>
  <c r="AP51" i="6"/>
  <c r="AH51" i="6"/>
  <c r="BK55" i="6"/>
  <c r="AQ55" i="6"/>
  <c r="AC59" i="6"/>
  <c r="AW59" i="6" s="1"/>
  <c r="BJ59" i="6"/>
  <c r="AP59" i="6"/>
  <c r="BI63" i="6"/>
  <c r="AO63" i="6"/>
  <c r="AH67" i="6"/>
  <c r="AC67" i="6"/>
  <c r="AW67" i="6" s="1"/>
  <c r="BI71" i="6"/>
  <c r="AO71" i="6"/>
  <c r="BG75" i="6"/>
  <c r="AM75" i="6"/>
  <c r="BI79" i="6"/>
  <c r="AO79" i="6"/>
  <c r="BJ83" i="6"/>
  <c r="AP83" i="6"/>
  <c r="BG83" i="6"/>
  <c r="AM83" i="6"/>
  <c r="BK91" i="6"/>
  <c r="AQ91" i="6"/>
  <c r="BK99" i="6"/>
  <c r="AQ99" i="6"/>
  <c r="BK107" i="6"/>
  <c r="AQ107" i="6"/>
  <c r="BK115" i="6"/>
  <c r="AQ115" i="6"/>
  <c r="BK123" i="6"/>
  <c r="AQ123" i="6"/>
  <c r="BK131" i="6"/>
  <c r="AQ131" i="6"/>
  <c r="BK139" i="6"/>
  <c r="AQ139" i="6"/>
  <c r="BG143" i="6"/>
  <c r="AM143" i="6"/>
  <c r="BI147" i="6"/>
  <c r="AO147" i="6"/>
  <c r="BJ147" i="6"/>
  <c r="AP147" i="6"/>
  <c r="BG151" i="6"/>
  <c r="AM151" i="6"/>
  <c r="BI155" i="6"/>
  <c r="AO155" i="6"/>
  <c r="BJ155" i="6"/>
  <c r="AP155" i="6"/>
  <c r="AH159" i="6"/>
  <c r="BI163" i="6"/>
  <c r="AO163" i="6"/>
  <c r="BJ163" i="6"/>
  <c r="AP163" i="6"/>
  <c r="BG167" i="6"/>
  <c r="AM167" i="6"/>
  <c r="BI171" i="6"/>
  <c r="AO171" i="6"/>
  <c r="BJ171" i="6"/>
  <c r="AP171" i="6"/>
  <c r="BG175" i="6"/>
  <c r="AM175" i="6"/>
  <c r="BI179" i="6"/>
  <c r="AO179" i="6"/>
  <c r="BJ179" i="6"/>
  <c r="AP179" i="6"/>
  <c r="BG183" i="6"/>
  <c r="AM183" i="6"/>
  <c r="BI187" i="6"/>
  <c r="AO187" i="6"/>
  <c r="BJ187" i="6"/>
  <c r="AP187" i="6"/>
  <c r="AH191" i="6"/>
  <c r="BJ195" i="6"/>
  <c r="AP195" i="6"/>
  <c r="BG199" i="6"/>
  <c r="AM199" i="6"/>
  <c r="BI203" i="6"/>
  <c r="AO203" i="6"/>
  <c r="BJ203" i="6"/>
  <c r="AP203" i="6"/>
  <c r="BI364" i="6"/>
  <c r="AO364" i="6"/>
  <c r="BJ368" i="6"/>
  <c r="AP368" i="6"/>
  <c r="BG376" i="6"/>
  <c r="AM376" i="6"/>
  <c r="BI376" i="6"/>
  <c r="AO376" i="6"/>
  <c r="BK215" i="6"/>
  <c r="AQ215" i="6"/>
  <c r="BK231" i="6"/>
  <c r="AQ231" i="6"/>
  <c r="BK251" i="6"/>
  <c r="AQ251" i="6"/>
  <c r="BK267" i="6"/>
  <c r="AQ267" i="6"/>
  <c r="BK287" i="6"/>
  <c r="AQ287" i="6"/>
  <c r="BK307" i="6"/>
  <c r="AQ307" i="6"/>
  <c r="BG362" i="6"/>
  <c r="AM362" i="6"/>
  <c r="BK378" i="6"/>
  <c r="AQ378" i="6"/>
  <c r="BJ378" i="6"/>
  <c r="AP378" i="6"/>
  <c r="BK382" i="6"/>
  <c r="AQ382" i="6"/>
  <c r="BJ382" i="6"/>
  <c r="AP382" i="6"/>
  <c r="BI209" i="6"/>
  <c r="AO209" i="6"/>
  <c r="BJ209" i="6"/>
  <c r="AP209" i="6"/>
  <c r="BG213" i="6"/>
  <c r="AM213" i="6"/>
  <c r="BI217" i="6"/>
  <c r="AO217" i="6"/>
  <c r="BJ217" i="6"/>
  <c r="AP217" i="6"/>
  <c r="AH221" i="6"/>
  <c r="BI225" i="6"/>
  <c r="AO225" i="6"/>
  <c r="BJ225" i="6"/>
  <c r="AP225" i="6"/>
  <c r="AH229" i="6"/>
  <c r="BI233" i="6"/>
  <c r="AO233" i="6"/>
  <c r="BJ233" i="6"/>
  <c r="AP233" i="6"/>
  <c r="AH237" i="6"/>
  <c r="BI241" i="6"/>
  <c r="AO241" i="6"/>
  <c r="BJ241" i="6"/>
  <c r="AP241" i="6"/>
  <c r="AH245" i="6"/>
  <c r="BI249" i="6"/>
  <c r="AO249" i="6"/>
  <c r="BJ249" i="6"/>
  <c r="AP249" i="6"/>
  <c r="BG253" i="6"/>
  <c r="AM253" i="6"/>
  <c r="BI257" i="6"/>
  <c r="AO257" i="6"/>
  <c r="BJ257" i="6"/>
  <c r="AP257" i="6"/>
  <c r="BG261" i="6"/>
  <c r="AM261" i="6"/>
  <c r="BI265" i="6"/>
  <c r="AO265" i="6"/>
  <c r="BJ265" i="6"/>
  <c r="AP265" i="6"/>
  <c r="BG269" i="6"/>
  <c r="AM269" i="6"/>
  <c r="BI273" i="6"/>
  <c r="AO273" i="6"/>
  <c r="BJ273" i="6"/>
  <c r="AP273" i="6"/>
  <c r="AH277" i="6"/>
  <c r="BI281" i="6"/>
  <c r="AO281" i="6"/>
  <c r="BJ281" i="6"/>
  <c r="AP281" i="6"/>
  <c r="AH285" i="6"/>
  <c r="BI289" i="6"/>
  <c r="AO289" i="6"/>
  <c r="BJ289" i="6"/>
  <c r="AP289" i="6"/>
  <c r="AH293" i="6"/>
  <c r="BI297" i="6"/>
  <c r="AO297" i="6"/>
  <c r="BJ297" i="6"/>
  <c r="AP297" i="6"/>
  <c r="AH301" i="6"/>
  <c r="BI305" i="6"/>
  <c r="AO305" i="6"/>
  <c r="BJ305" i="6"/>
  <c r="AP305" i="6"/>
  <c r="AH309" i="6"/>
  <c r="BI313" i="6"/>
  <c r="AO313" i="6"/>
  <c r="BJ313" i="6"/>
  <c r="AP313" i="6"/>
  <c r="AH317" i="6"/>
  <c r="BJ321" i="6"/>
  <c r="AP321" i="6"/>
  <c r="BG325" i="6"/>
  <c r="AM325" i="6"/>
  <c r="BJ329" i="6"/>
  <c r="AP329" i="6"/>
  <c r="BG333" i="6"/>
  <c r="AM333" i="6"/>
  <c r="BJ337" i="6"/>
  <c r="AP337" i="6"/>
  <c r="BG341" i="6"/>
  <c r="AM341" i="6"/>
  <c r="BJ345" i="6"/>
  <c r="AP345" i="6"/>
  <c r="BG349" i="6"/>
  <c r="AM349" i="6"/>
  <c r="BJ353" i="6"/>
  <c r="AP353" i="6"/>
  <c r="BG357" i="6"/>
  <c r="AM357" i="6"/>
  <c r="BJ361" i="6"/>
  <c r="AP361" i="6"/>
  <c r="AH12" i="6"/>
  <c r="BJ16" i="6"/>
  <c r="AP16" i="6"/>
  <c r="BI16" i="6"/>
  <c r="AO16" i="6"/>
  <c r="AH20" i="6"/>
  <c r="BJ24" i="6"/>
  <c r="AP24" i="6"/>
  <c r="BI24" i="6"/>
  <c r="AO24" i="6"/>
  <c r="AH28" i="6"/>
  <c r="AC32" i="6"/>
  <c r="AW32" i="6" s="1"/>
  <c r="BI32" i="6"/>
  <c r="AO32" i="6"/>
  <c r="BK36" i="6"/>
  <c r="AQ36" i="6"/>
  <c r="BJ40" i="6"/>
  <c r="AP40" i="6"/>
  <c r="BG40" i="6"/>
  <c r="AM40" i="6"/>
  <c r="BI40" i="6"/>
  <c r="AO40" i="6"/>
  <c r="BJ44" i="6"/>
  <c r="AP44" i="6"/>
  <c r="AH48" i="6"/>
  <c r="AC48" i="6"/>
  <c r="AW48" i="6" s="1"/>
  <c r="BI48" i="6"/>
  <c r="AO48" i="6"/>
  <c r="BJ52" i="6"/>
  <c r="AP52" i="6"/>
  <c r="AH56" i="6"/>
  <c r="BJ56" i="6"/>
  <c r="AP56" i="6"/>
  <c r="BI60" i="6"/>
  <c r="AO60" i="6"/>
  <c r="BG64" i="6"/>
  <c r="AM64" i="6"/>
  <c r="BI64" i="6"/>
  <c r="AO64" i="6"/>
  <c r="BJ68" i="6"/>
  <c r="AP68" i="6"/>
  <c r="BG72" i="6"/>
  <c r="AM72" i="6"/>
  <c r="BI72" i="6"/>
  <c r="AO72" i="6"/>
  <c r="BJ76" i="6"/>
  <c r="AP76" i="6"/>
  <c r="BG80" i="6"/>
  <c r="AM80" i="6"/>
  <c r="BI80" i="6"/>
  <c r="AO80" i="6"/>
  <c r="BI84" i="6"/>
  <c r="AO84" i="6"/>
  <c r="BG84" i="6"/>
  <c r="AM84" i="6"/>
  <c r="BI88" i="6"/>
  <c r="AO88" i="6"/>
  <c r="BJ88" i="6"/>
  <c r="AP88" i="6"/>
  <c r="AH92" i="6"/>
  <c r="BI96" i="6"/>
  <c r="AO96" i="6"/>
  <c r="BJ96" i="6"/>
  <c r="AP96" i="6"/>
  <c r="AH100" i="6"/>
  <c r="BI104" i="6"/>
  <c r="AO104" i="6"/>
  <c r="BJ104" i="6"/>
  <c r="AP104" i="6"/>
  <c r="BG108" i="6"/>
  <c r="AM108" i="6"/>
  <c r="BI112" i="6"/>
  <c r="AO112" i="6"/>
  <c r="BJ112" i="6"/>
  <c r="AP112" i="6"/>
  <c r="AH116" i="6"/>
  <c r="BI120" i="6"/>
  <c r="AO120" i="6"/>
  <c r="BJ120" i="6"/>
  <c r="AP120" i="6"/>
  <c r="AH124" i="6"/>
  <c r="BI128" i="6"/>
  <c r="AO128" i="6"/>
  <c r="BJ128" i="6"/>
  <c r="AP128" i="6"/>
  <c r="AH132" i="6"/>
  <c r="BI136" i="6"/>
  <c r="AO136" i="6"/>
  <c r="BJ136" i="6"/>
  <c r="AP136" i="6"/>
  <c r="BG140" i="6"/>
  <c r="AM140" i="6"/>
  <c r="BG144" i="6"/>
  <c r="AM144" i="6"/>
  <c r="BG152" i="6"/>
  <c r="AM152" i="6"/>
  <c r="BG160" i="6"/>
  <c r="AM160" i="6"/>
  <c r="BG168" i="6"/>
  <c r="AM168" i="6"/>
  <c r="BG176" i="6"/>
  <c r="AM176" i="6"/>
  <c r="BG184" i="6"/>
  <c r="AM184" i="6"/>
  <c r="BG192" i="6"/>
  <c r="AM192" i="6"/>
  <c r="BK200" i="6"/>
  <c r="AQ200" i="6"/>
  <c r="BI380" i="6"/>
  <c r="AO380" i="6"/>
  <c r="AH211" i="6"/>
  <c r="BI219" i="6"/>
  <c r="AO219" i="6"/>
  <c r="BJ219" i="6"/>
  <c r="AP219" i="6"/>
  <c r="AH227" i="6"/>
  <c r="BI235" i="6"/>
  <c r="AO235" i="6"/>
  <c r="BJ235" i="6"/>
  <c r="AP235" i="6"/>
  <c r="AH239" i="6"/>
  <c r="BI247" i="6"/>
  <c r="AO247" i="6"/>
  <c r="BJ247" i="6"/>
  <c r="AP247" i="6"/>
  <c r="AH255" i="6"/>
  <c r="BI263" i="6"/>
  <c r="AO263" i="6"/>
  <c r="BJ263" i="6"/>
  <c r="AP263" i="6"/>
  <c r="AH271" i="6"/>
  <c r="BI283" i="6"/>
  <c r="AO283" i="6"/>
  <c r="BJ283" i="6"/>
  <c r="AP283" i="6"/>
  <c r="BG291" i="6"/>
  <c r="AM291" i="6"/>
  <c r="BI303" i="6"/>
  <c r="AO303" i="6"/>
  <c r="BJ303" i="6"/>
  <c r="AP303" i="6"/>
  <c r="BG311" i="6"/>
  <c r="AM311" i="6"/>
  <c r="BI327" i="6"/>
  <c r="AO327" i="6"/>
  <c r="BJ327" i="6"/>
  <c r="AP327" i="6"/>
  <c r="BI363" i="6"/>
  <c r="AO363" i="6"/>
  <c r="BJ363" i="6"/>
  <c r="AP363" i="6"/>
  <c r="BG367" i="6"/>
  <c r="AM367" i="6"/>
  <c r="BI371" i="6"/>
  <c r="AO371" i="6"/>
  <c r="BJ371" i="6"/>
  <c r="AP371" i="6"/>
  <c r="BG375" i="6"/>
  <c r="AM375" i="6"/>
  <c r="BG379" i="6"/>
  <c r="AM379" i="6"/>
  <c r="BK314" i="6"/>
  <c r="AQ314" i="6"/>
  <c r="BG330" i="6"/>
  <c r="AM330" i="6"/>
  <c r="BK354" i="6"/>
  <c r="AQ354" i="6"/>
  <c r="AH9" i="6"/>
  <c r="AC9" i="6"/>
  <c r="AW9" i="6" s="1"/>
  <c r="AH17" i="6"/>
  <c r="AC17" i="6"/>
  <c r="AW17" i="6" s="1"/>
  <c r="AH25" i="6"/>
  <c r="AC25" i="6"/>
  <c r="AW25" i="6" s="1"/>
  <c r="BJ33" i="6"/>
  <c r="AP33" i="6"/>
  <c r="BG33" i="6"/>
  <c r="AM33" i="6"/>
  <c r="BJ41" i="6"/>
  <c r="AP41" i="6"/>
  <c r="BG41" i="6"/>
  <c r="AM41" i="6"/>
  <c r="BI45" i="6"/>
  <c r="AO45" i="6"/>
  <c r="AC49" i="6"/>
  <c r="AW49" i="6" s="1"/>
  <c r="BI53" i="6"/>
  <c r="AO53" i="6"/>
  <c r="BJ57" i="6"/>
  <c r="AP57" i="6"/>
  <c r="BJ61" i="6"/>
  <c r="AP61" i="6"/>
  <c r="BG61" i="6"/>
  <c r="AM61" i="6"/>
  <c r="BJ65" i="6"/>
  <c r="AP65" i="6"/>
  <c r="AH65" i="6"/>
  <c r="BI69" i="6"/>
  <c r="AO69" i="6"/>
  <c r="AP73" i="6"/>
  <c r="AM73" i="6"/>
  <c r="BI77" i="6"/>
  <c r="AO77" i="6"/>
  <c r="BG81" i="6"/>
  <c r="AM81" i="6"/>
  <c r="BJ85" i="6"/>
  <c r="AP85" i="6"/>
  <c r="AH85" i="6"/>
  <c r="BI145" i="6"/>
  <c r="AO145" i="6"/>
  <c r="BJ145" i="6"/>
  <c r="AP145" i="6"/>
  <c r="BG149" i="6"/>
  <c r="AM149" i="6"/>
  <c r="BI153" i="6"/>
  <c r="AO153" i="6"/>
  <c r="BJ153" i="6"/>
  <c r="AP153" i="6"/>
  <c r="AH157" i="6"/>
  <c r="BI161" i="6"/>
  <c r="AO161" i="6"/>
  <c r="BJ161" i="6"/>
  <c r="AP161" i="6"/>
  <c r="BG165" i="6"/>
  <c r="AM165" i="6"/>
  <c r="BI169" i="6"/>
  <c r="AO169" i="6"/>
  <c r="BJ169" i="6"/>
  <c r="AP169" i="6"/>
  <c r="BG173" i="6"/>
  <c r="AM173" i="6"/>
  <c r="BI177" i="6"/>
  <c r="AO177" i="6"/>
  <c r="BJ177" i="6"/>
  <c r="AP177" i="6"/>
  <c r="BG181" i="6"/>
  <c r="AM181" i="6"/>
  <c r="BI185" i="6"/>
  <c r="AO185" i="6"/>
  <c r="BJ185" i="6"/>
  <c r="AP185" i="6"/>
  <c r="AH189" i="6"/>
  <c r="BJ193" i="6"/>
  <c r="AP193" i="6"/>
  <c r="BG197" i="6"/>
  <c r="AM197" i="6"/>
  <c r="BI201" i="6"/>
  <c r="AO201" i="6"/>
  <c r="BJ201" i="6"/>
  <c r="AP201" i="6"/>
  <c r="BG205" i="6"/>
  <c r="AM205" i="6"/>
  <c r="BI275" i="6"/>
  <c r="AO275" i="6"/>
  <c r="BJ275" i="6"/>
  <c r="AP275" i="6"/>
  <c r="BG299" i="6"/>
  <c r="AM299" i="6"/>
  <c r="BI315" i="6"/>
  <c r="AO315" i="6"/>
  <c r="BJ315" i="6"/>
  <c r="AP315" i="6"/>
  <c r="BG331" i="6"/>
  <c r="AM331" i="6"/>
  <c r="BG319" i="6"/>
  <c r="AM319" i="6"/>
  <c r="BK18" i="6"/>
  <c r="AQ18" i="6"/>
  <c r="BI34" i="6"/>
  <c r="AO34" i="6"/>
  <c r="AQ50" i="6"/>
  <c r="BG58" i="6"/>
  <c r="AM58" i="6"/>
  <c r="AH74" i="6"/>
  <c r="BI74" i="6"/>
  <c r="AO74" i="6"/>
  <c r="AH90" i="6"/>
  <c r="BK98" i="6"/>
  <c r="AQ98" i="6"/>
  <c r="BI106" i="6"/>
  <c r="AO106" i="6"/>
  <c r="BJ106" i="6"/>
  <c r="AP106" i="6"/>
  <c r="BG122" i="6"/>
  <c r="AM122" i="6"/>
  <c r="BK126" i="6"/>
  <c r="AQ126" i="6"/>
  <c r="BI134" i="6"/>
  <c r="AO134" i="6"/>
  <c r="BJ134" i="6"/>
  <c r="AP134" i="6"/>
  <c r="BG142" i="6"/>
  <c r="AM142" i="6"/>
  <c r="BG158" i="6"/>
  <c r="AM158" i="6"/>
  <c r="BI158" i="6"/>
  <c r="AO158" i="6"/>
  <c r="AM170" i="6"/>
  <c r="AP170" i="6"/>
  <c r="BK186" i="6"/>
  <c r="AQ186" i="6"/>
  <c r="BI186" i="6"/>
  <c r="AO186" i="6"/>
  <c r="BJ202" i="6"/>
  <c r="AP202" i="6"/>
  <c r="AH202" i="6"/>
  <c r="BG335" i="6"/>
  <c r="AM335" i="6"/>
  <c r="BK339" i="6"/>
  <c r="AQ339" i="6"/>
  <c r="BI343" i="6"/>
  <c r="AO343" i="6"/>
  <c r="BJ343" i="6"/>
  <c r="AP343" i="6"/>
  <c r="BG351" i="6"/>
  <c r="AM351" i="6"/>
  <c r="BK355" i="6"/>
  <c r="AQ355" i="6"/>
  <c r="BI359" i="6"/>
  <c r="AO359" i="6"/>
  <c r="BJ359" i="6"/>
  <c r="AP359" i="6"/>
  <c r="BJ10" i="6"/>
  <c r="AP10" i="6"/>
  <c r="AH14" i="6"/>
  <c r="BK22" i="6"/>
  <c r="AQ22" i="6"/>
  <c r="BI26" i="6"/>
  <c r="AO26" i="6"/>
  <c r="AC38" i="6"/>
  <c r="AW38" i="6" s="1"/>
  <c r="BJ38" i="6"/>
  <c r="AP38" i="6"/>
  <c r="AH46" i="6"/>
  <c r="BK54" i="6"/>
  <c r="AQ54" i="6"/>
  <c r="BI54" i="6"/>
  <c r="AO54" i="6"/>
  <c r="AH62" i="6"/>
  <c r="BK62" i="6"/>
  <c r="AQ62" i="6"/>
  <c r="BJ70" i="6"/>
  <c r="AP70" i="6"/>
  <c r="BI86" i="6"/>
  <c r="AO86" i="6"/>
  <c r="BJ86" i="6"/>
  <c r="AP86" i="6"/>
  <c r="BG102" i="6"/>
  <c r="AM102" i="6"/>
  <c r="BK110" i="6"/>
  <c r="AQ110" i="6"/>
  <c r="BI118" i="6"/>
  <c r="AO118" i="6"/>
  <c r="BJ118" i="6"/>
  <c r="AP118" i="6"/>
  <c r="AH138" i="6"/>
  <c r="BK146" i="6"/>
  <c r="AQ146" i="6"/>
  <c r="BI146" i="6"/>
  <c r="AO146" i="6"/>
  <c r="BJ166" i="6"/>
  <c r="AP166" i="6"/>
  <c r="BG182" i="6"/>
  <c r="AM182" i="6"/>
  <c r="BI182" i="6"/>
  <c r="AO182" i="6"/>
  <c r="BK190" i="6"/>
  <c r="AQ190" i="6"/>
  <c r="BJ198" i="6"/>
  <c r="AP198" i="6"/>
  <c r="BK365" i="6"/>
  <c r="AQ365" i="6"/>
  <c r="BK373" i="6"/>
  <c r="AQ373" i="6"/>
  <c r="BJ208" i="6"/>
  <c r="AP208" i="6"/>
  <c r="BI212" i="6"/>
  <c r="AO212" i="6"/>
  <c r="BJ216" i="6"/>
  <c r="AP216" i="6"/>
  <c r="BK232" i="6"/>
  <c r="AQ232" i="6"/>
  <c r="BG236" i="6"/>
  <c r="AM236" i="6"/>
  <c r="BI236" i="6"/>
  <c r="AO236" i="6"/>
  <c r="BK248" i="6"/>
  <c r="AQ248" i="6"/>
  <c r="BJ248" i="6"/>
  <c r="AP248" i="6"/>
  <c r="BK256" i="6"/>
  <c r="AQ256" i="6"/>
  <c r="BG260" i="6"/>
  <c r="AM260" i="6"/>
  <c r="BJ264" i="6"/>
  <c r="AP264" i="6"/>
  <c r="BI268" i="6"/>
  <c r="AO268" i="6"/>
  <c r="BI276" i="6"/>
  <c r="AO276" i="6"/>
  <c r="BJ288" i="6"/>
  <c r="AP288" i="6"/>
  <c r="BI292" i="6"/>
  <c r="AO292" i="6"/>
  <c r="BI316" i="6"/>
  <c r="AO316" i="6"/>
  <c r="BJ336" i="6"/>
  <c r="AP336" i="6"/>
  <c r="BJ352" i="6"/>
  <c r="AP352" i="6"/>
  <c r="AQ15" i="6"/>
  <c r="BK23" i="6"/>
  <c r="AQ23" i="6"/>
  <c r="BJ35" i="6"/>
  <c r="AP35" i="6"/>
  <c r="BK39" i="6"/>
  <c r="AQ39" i="6"/>
  <c r="BK71" i="6"/>
  <c r="AQ71" i="6"/>
  <c r="BK83" i="6"/>
  <c r="AQ83" i="6"/>
  <c r="BK95" i="6"/>
  <c r="AQ95" i="6"/>
  <c r="BI99" i="6"/>
  <c r="AO99" i="6"/>
  <c r="BG107" i="6"/>
  <c r="AM107" i="6"/>
  <c r="BJ119" i="6"/>
  <c r="AP119" i="6"/>
  <c r="BK127" i="6"/>
  <c r="AQ127" i="6"/>
  <c r="BI131" i="6"/>
  <c r="AO131" i="6"/>
  <c r="BG139" i="6"/>
  <c r="AM139" i="6"/>
  <c r="BK147" i="6"/>
  <c r="AQ147" i="6"/>
  <c r="BK171" i="6"/>
  <c r="AQ171" i="6"/>
  <c r="BI243" i="6"/>
  <c r="AO243" i="6"/>
  <c r="BG251" i="6"/>
  <c r="AM251" i="6"/>
  <c r="BJ259" i="6"/>
  <c r="AP259" i="6"/>
  <c r="BI295" i="6"/>
  <c r="AO295" i="6"/>
  <c r="BG307" i="6"/>
  <c r="AM307" i="6"/>
  <c r="BI362" i="6"/>
  <c r="AO362" i="6"/>
  <c r="BG366" i="6"/>
  <c r="AM366" i="6"/>
  <c r="BJ366" i="6"/>
  <c r="AP366" i="6"/>
  <c r="BG370" i="6"/>
  <c r="AM370" i="6"/>
  <c r="BI370" i="6"/>
  <c r="AO370" i="6"/>
  <c r="BG374" i="6"/>
  <c r="AM374" i="6"/>
  <c r="BJ374" i="6"/>
  <c r="AP374" i="6"/>
  <c r="BG378" i="6"/>
  <c r="AM378" i="6"/>
  <c r="BG382" i="6"/>
  <c r="AM382" i="6"/>
  <c r="BK209" i="6"/>
  <c r="AQ209" i="6"/>
  <c r="BI213" i="6"/>
  <c r="AO213" i="6"/>
  <c r="BK217" i="6"/>
  <c r="AQ217" i="6"/>
  <c r="BI221" i="6"/>
  <c r="AO221" i="6"/>
  <c r="BK225" i="6"/>
  <c r="AQ225" i="6"/>
  <c r="BI229" i="6"/>
  <c r="AO229" i="6"/>
  <c r="BK233" i="6"/>
  <c r="AQ233" i="6"/>
  <c r="BI237" i="6"/>
  <c r="AO237" i="6"/>
  <c r="BK241" i="6"/>
  <c r="AQ241" i="6"/>
  <c r="BI245" i="6"/>
  <c r="AO245" i="6"/>
  <c r="BK249" i="6"/>
  <c r="AQ249" i="6"/>
  <c r="BI253" i="6"/>
  <c r="AO253" i="6"/>
  <c r="BK257" i="6"/>
  <c r="AQ257" i="6"/>
  <c r="BI261" i="6"/>
  <c r="AO261" i="6"/>
  <c r="BK265" i="6"/>
  <c r="AQ265" i="6"/>
  <c r="BI269" i="6"/>
  <c r="AO269" i="6"/>
  <c r="BK273" i="6"/>
  <c r="AQ273" i="6"/>
  <c r="BI277" i="6"/>
  <c r="AO277" i="6"/>
  <c r="BK281" i="6"/>
  <c r="AQ281" i="6"/>
  <c r="BI285" i="6"/>
  <c r="AO285" i="6"/>
  <c r="BK289" i="6"/>
  <c r="AQ289" i="6"/>
  <c r="BI293" i="6"/>
  <c r="AO293" i="6"/>
  <c r="BK297" i="6"/>
  <c r="AQ297" i="6"/>
  <c r="BI301" i="6"/>
  <c r="AO301" i="6"/>
  <c r="BK305" i="6"/>
  <c r="AQ305" i="6"/>
  <c r="BI309" i="6"/>
  <c r="AO309" i="6"/>
  <c r="BK313" i="6"/>
  <c r="AQ313" i="6"/>
  <c r="BK321" i="6"/>
  <c r="AQ321" i="6"/>
  <c r="BK329" i="6"/>
  <c r="AQ329" i="6"/>
  <c r="BK337" i="6"/>
  <c r="AQ337" i="6"/>
  <c r="BK345" i="6"/>
  <c r="AQ345" i="6"/>
  <c r="BK353" i="6"/>
  <c r="AQ353" i="6"/>
  <c r="BK361" i="6"/>
  <c r="AQ361" i="6"/>
  <c r="BK16" i="6"/>
  <c r="AQ16" i="6"/>
  <c r="BK24" i="6"/>
  <c r="AQ24" i="6"/>
  <c r="BK44" i="6"/>
  <c r="AQ44" i="6"/>
  <c r="BK52" i="6"/>
  <c r="AQ52" i="6"/>
  <c r="BI56" i="6"/>
  <c r="AO56" i="6"/>
  <c r="BK56" i="6"/>
  <c r="AQ56" i="6"/>
  <c r="BJ60" i="6"/>
  <c r="AP60" i="6"/>
  <c r="BK60" i="6"/>
  <c r="AQ60" i="6"/>
  <c r="BK68" i="6"/>
  <c r="AQ68" i="6"/>
  <c r="BK76" i="6"/>
  <c r="AQ76" i="6"/>
  <c r="BK88" i="6"/>
  <c r="AQ88" i="6"/>
  <c r="BI92" i="6"/>
  <c r="AO92" i="6"/>
  <c r="BK96" i="6"/>
  <c r="AQ96" i="6"/>
  <c r="BI100" i="6"/>
  <c r="AO100" i="6"/>
  <c r="BK104" i="6"/>
  <c r="AQ104" i="6"/>
  <c r="BI108" i="6"/>
  <c r="AO108" i="6"/>
  <c r="BK112" i="6"/>
  <c r="AQ112" i="6"/>
  <c r="BI116" i="6"/>
  <c r="AO116" i="6"/>
  <c r="BK120" i="6"/>
  <c r="AQ120" i="6"/>
  <c r="BI124" i="6"/>
  <c r="AO124" i="6"/>
  <c r="BK128" i="6"/>
  <c r="AQ128" i="6"/>
  <c r="BI132" i="6"/>
  <c r="AO132" i="6"/>
  <c r="BK136" i="6"/>
  <c r="AQ136" i="6"/>
  <c r="BI140" i="6"/>
  <c r="AO140" i="6"/>
  <c r="BI144" i="6"/>
  <c r="AO144" i="6"/>
  <c r="BJ148" i="6"/>
  <c r="AP148" i="6"/>
  <c r="BI152" i="6"/>
  <c r="AO152" i="6"/>
  <c r="BJ156" i="6"/>
  <c r="AP156" i="6"/>
  <c r="BI160" i="6"/>
  <c r="AO160" i="6"/>
  <c r="BJ164" i="6"/>
  <c r="AP164" i="6"/>
  <c r="BI168" i="6"/>
  <c r="AO168" i="6"/>
  <c r="BJ172" i="6"/>
  <c r="AP172" i="6"/>
  <c r="BI176" i="6"/>
  <c r="AO176" i="6"/>
  <c r="BJ180" i="6"/>
  <c r="AP180" i="6"/>
  <c r="BI184" i="6"/>
  <c r="AO184" i="6"/>
  <c r="BJ188" i="6"/>
  <c r="AP188" i="6"/>
  <c r="BI192" i="6"/>
  <c r="AO192" i="6"/>
  <c r="BJ196" i="6"/>
  <c r="AP196" i="6"/>
  <c r="BI200" i="6"/>
  <c r="AO200" i="6"/>
  <c r="BJ204" i="6"/>
  <c r="AP204" i="6"/>
  <c r="BG372" i="6"/>
  <c r="AM372" i="6"/>
  <c r="BJ372" i="6"/>
  <c r="AP372" i="6"/>
  <c r="BG380" i="6"/>
  <c r="AM380" i="6"/>
  <c r="BI211" i="6"/>
  <c r="AO211" i="6"/>
  <c r="BK219" i="6"/>
  <c r="AQ219" i="6"/>
  <c r="BK235" i="6"/>
  <c r="AQ235" i="6"/>
  <c r="BK247" i="6"/>
  <c r="AQ247" i="6"/>
  <c r="BK263" i="6"/>
  <c r="AQ263" i="6"/>
  <c r="BK283" i="6"/>
  <c r="AQ283" i="6"/>
  <c r="BK303" i="6"/>
  <c r="AQ303" i="6"/>
  <c r="BK327" i="6"/>
  <c r="AQ327" i="6"/>
  <c r="BK363" i="6"/>
  <c r="AQ363" i="6"/>
  <c r="BI367" i="6"/>
  <c r="AO367" i="6"/>
  <c r="BK371" i="6"/>
  <c r="AQ371" i="6"/>
  <c r="BI375" i="6"/>
  <c r="AO375" i="6"/>
  <c r="BI379" i="6"/>
  <c r="AO379" i="6"/>
  <c r="BJ206" i="6"/>
  <c r="AP206" i="6"/>
  <c r="BK210" i="6"/>
  <c r="AQ210" i="6"/>
  <c r="BI210" i="6"/>
  <c r="AO210" i="6"/>
  <c r="BK214" i="6"/>
  <c r="AQ214" i="6"/>
  <c r="BJ214" i="6"/>
  <c r="AP214" i="6"/>
  <c r="BK218" i="6"/>
  <c r="AQ218" i="6"/>
  <c r="BI218" i="6"/>
  <c r="AO218" i="6"/>
  <c r="BJ222" i="6"/>
  <c r="AP222" i="6"/>
  <c r="BK226" i="6"/>
  <c r="AQ226" i="6"/>
  <c r="BI226" i="6"/>
  <c r="AO226" i="6"/>
  <c r="BJ230" i="6"/>
  <c r="AP230" i="6"/>
  <c r="BK234" i="6"/>
  <c r="AQ234" i="6"/>
  <c r="BI234" i="6"/>
  <c r="AO234" i="6"/>
  <c r="BJ238" i="6"/>
  <c r="AP238" i="6"/>
  <c r="BK242" i="6"/>
  <c r="AQ242" i="6"/>
  <c r="BI242" i="6"/>
  <c r="AO242" i="6"/>
  <c r="BJ246" i="6"/>
  <c r="AP246" i="6"/>
  <c r="BK250" i="6"/>
  <c r="AQ250" i="6"/>
  <c r="BI250" i="6"/>
  <c r="AO250" i="6"/>
  <c r="BJ254" i="6"/>
  <c r="AP254" i="6"/>
  <c r="BK258" i="6"/>
  <c r="AQ258" i="6"/>
  <c r="BI258" i="6"/>
  <c r="AO258" i="6"/>
  <c r="BJ262" i="6"/>
  <c r="AP262" i="6"/>
  <c r="BK266" i="6"/>
  <c r="AQ266" i="6"/>
  <c r="BI266" i="6"/>
  <c r="AO266" i="6"/>
  <c r="BJ270" i="6"/>
  <c r="AP270" i="6"/>
  <c r="BK274" i="6"/>
  <c r="AQ274" i="6"/>
  <c r="BI274" i="6"/>
  <c r="AO274" i="6"/>
  <c r="BJ278" i="6"/>
  <c r="AP278" i="6"/>
  <c r="BK282" i="6"/>
  <c r="AQ282" i="6"/>
  <c r="BI282" i="6"/>
  <c r="AO282" i="6"/>
  <c r="BJ286" i="6"/>
  <c r="AP286" i="6"/>
  <c r="BK290" i="6"/>
  <c r="AQ290" i="6"/>
  <c r="BI290" i="6"/>
  <c r="AO290" i="6"/>
  <c r="BJ294" i="6"/>
  <c r="AP294" i="6"/>
  <c r="BK298" i="6"/>
  <c r="AQ298" i="6"/>
  <c r="BI298" i="6"/>
  <c r="AO298" i="6"/>
  <c r="BJ302" i="6"/>
  <c r="AP302" i="6"/>
  <c r="BK306" i="6"/>
  <c r="AQ306" i="6"/>
  <c r="BI306" i="6"/>
  <c r="AO306" i="6"/>
  <c r="BJ310" i="6"/>
  <c r="AP310" i="6"/>
  <c r="BG314" i="6"/>
  <c r="AM314" i="6"/>
  <c r="BI314" i="6"/>
  <c r="AO314" i="6"/>
  <c r="BG318" i="6"/>
  <c r="AM318" i="6"/>
  <c r="BJ318" i="6"/>
  <c r="AP318" i="6"/>
  <c r="BG322" i="6"/>
  <c r="AM322" i="6"/>
  <c r="BI322" i="6"/>
  <c r="AO322" i="6"/>
  <c r="BG326" i="6"/>
  <c r="AM326" i="6"/>
  <c r="BJ326" i="6"/>
  <c r="AP326" i="6"/>
  <c r="BI330" i="6"/>
  <c r="AO330" i="6"/>
  <c r="BG334" i="6"/>
  <c r="AM334" i="6"/>
  <c r="BJ334" i="6"/>
  <c r="AP334" i="6"/>
  <c r="BG338" i="6"/>
  <c r="AM338" i="6"/>
  <c r="BI338" i="6"/>
  <c r="AO338" i="6"/>
  <c r="BG342" i="6"/>
  <c r="AM342" i="6"/>
  <c r="BJ342" i="6"/>
  <c r="AP342" i="6"/>
  <c r="BG346" i="6"/>
  <c r="AM346" i="6"/>
  <c r="BI346" i="6"/>
  <c r="AO346" i="6"/>
  <c r="BG350" i="6"/>
  <c r="AM350" i="6"/>
  <c r="BJ350" i="6"/>
  <c r="AP350" i="6"/>
  <c r="BG354" i="6"/>
  <c r="AM354" i="6"/>
  <c r="BI354" i="6"/>
  <c r="AO354" i="6"/>
  <c r="BJ358" i="6"/>
  <c r="AP358" i="6"/>
  <c r="BI9" i="6"/>
  <c r="AO9" i="6"/>
  <c r="BJ13" i="6"/>
  <c r="AP13" i="6"/>
  <c r="BK13" i="6"/>
  <c r="AQ13" i="6"/>
  <c r="BI17" i="6"/>
  <c r="AO17" i="6"/>
  <c r="BJ21" i="6"/>
  <c r="AP21" i="6"/>
  <c r="BK21" i="6"/>
  <c r="AQ21" i="6"/>
  <c r="BI25" i="6"/>
  <c r="AO25" i="6"/>
  <c r="BJ29" i="6"/>
  <c r="AP29" i="6"/>
  <c r="BK29" i="6"/>
  <c r="AQ29" i="6"/>
  <c r="BJ37" i="6"/>
  <c r="AP37" i="6"/>
  <c r="BK37" i="6"/>
  <c r="AQ37" i="6"/>
  <c r="BK45" i="6"/>
  <c r="AQ45" i="6"/>
  <c r="BK53" i="6"/>
  <c r="AQ53" i="6"/>
  <c r="BI57" i="6"/>
  <c r="AO57" i="6"/>
  <c r="BK69" i="6"/>
  <c r="AQ69" i="6"/>
  <c r="BK77" i="6"/>
  <c r="AQ77" i="6"/>
  <c r="BJ81" i="6"/>
  <c r="AP81" i="6"/>
  <c r="BK89" i="6"/>
  <c r="AQ89" i="6"/>
  <c r="BI89" i="6"/>
  <c r="AO89" i="6"/>
  <c r="BJ93" i="6"/>
  <c r="AP93" i="6"/>
  <c r="BK97" i="6"/>
  <c r="AQ97" i="6"/>
  <c r="BI97" i="6"/>
  <c r="AO97" i="6"/>
  <c r="BJ101" i="6"/>
  <c r="AP101" i="6"/>
  <c r="BK105" i="6"/>
  <c r="AQ105" i="6"/>
  <c r="BI105" i="6"/>
  <c r="AO105" i="6"/>
  <c r="BJ109" i="6"/>
  <c r="AP109" i="6"/>
  <c r="BK113" i="6"/>
  <c r="AQ113" i="6"/>
  <c r="BI113" i="6"/>
  <c r="AO113" i="6"/>
  <c r="BJ117" i="6"/>
  <c r="AP117" i="6"/>
  <c r="BK121" i="6"/>
  <c r="AQ121" i="6"/>
  <c r="BI121" i="6"/>
  <c r="AO121" i="6"/>
  <c r="BJ125" i="6"/>
  <c r="AP125" i="6"/>
  <c r="BK129" i="6"/>
  <c r="AQ129" i="6"/>
  <c r="BI129" i="6"/>
  <c r="AO129" i="6"/>
  <c r="BJ133" i="6"/>
  <c r="AP133" i="6"/>
  <c r="BK137" i="6"/>
  <c r="AQ137" i="6"/>
  <c r="BI137" i="6"/>
  <c r="AO137" i="6"/>
  <c r="BJ141" i="6"/>
  <c r="AP141" i="6"/>
  <c r="BK145" i="6"/>
  <c r="AQ145" i="6"/>
  <c r="BI149" i="6"/>
  <c r="AO149" i="6"/>
  <c r="BK153" i="6"/>
  <c r="AQ153" i="6"/>
  <c r="BI157" i="6"/>
  <c r="AO157" i="6"/>
  <c r="BK161" i="6"/>
  <c r="AQ161" i="6"/>
  <c r="BI165" i="6"/>
  <c r="AO165" i="6"/>
  <c r="BK169" i="6"/>
  <c r="AQ169" i="6"/>
  <c r="BI173" i="6"/>
  <c r="AO173" i="6"/>
  <c r="BK177" i="6"/>
  <c r="AQ177" i="6"/>
  <c r="BI181" i="6"/>
  <c r="AO181" i="6"/>
  <c r="BK185" i="6"/>
  <c r="AQ185" i="6"/>
  <c r="BI189" i="6"/>
  <c r="AO189" i="6"/>
  <c r="BK193" i="6"/>
  <c r="AQ193" i="6"/>
  <c r="BI197" i="6"/>
  <c r="AO197" i="6"/>
  <c r="BK201" i="6"/>
  <c r="AQ201" i="6"/>
  <c r="BI205" i="6"/>
  <c r="AO205" i="6"/>
  <c r="BK275" i="6"/>
  <c r="AQ275" i="6"/>
  <c r="BK315" i="6"/>
  <c r="AQ315" i="6"/>
  <c r="BI319" i="6"/>
  <c r="AO319" i="6"/>
  <c r="BG18" i="6"/>
  <c r="AM18" i="6"/>
  <c r="BK42" i="6"/>
  <c r="AQ42" i="6"/>
  <c r="BI42" i="6"/>
  <c r="AO42" i="6"/>
  <c r="AM50" i="6"/>
  <c r="BI58" i="6"/>
  <c r="AO58" i="6"/>
  <c r="BJ66" i="6"/>
  <c r="AP66" i="6"/>
  <c r="BI82" i="6"/>
  <c r="AO82" i="6"/>
  <c r="BG82" i="6"/>
  <c r="AM82" i="6"/>
  <c r="BJ82" i="6"/>
  <c r="AP82" i="6"/>
  <c r="BG98" i="6"/>
  <c r="AM98" i="6"/>
  <c r="BK106" i="6"/>
  <c r="AQ106" i="6"/>
  <c r="BI114" i="6"/>
  <c r="AO114" i="6"/>
  <c r="BJ114" i="6"/>
  <c r="AP114" i="6"/>
  <c r="BG126" i="6"/>
  <c r="AM126" i="6"/>
  <c r="BK134" i="6"/>
  <c r="AQ134" i="6"/>
  <c r="BK142" i="6"/>
  <c r="AQ142" i="6"/>
  <c r="BJ142" i="6"/>
  <c r="AP142" i="6"/>
  <c r="BJ150" i="6"/>
  <c r="AP150" i="6"/>
  <c r="BK162" i="6"/>
  <c r="AQ162" i="6"/>
  <c r="BI162" i="6"/>
  <c r="AO162" i="6"/>
  <c r="BG178" i="6"/>
  <c r="AM178" i="6"/>
  <c r="BJ178" i="6"/>
  <c r="AP178" i="6"/>
  <c r="BK194" i="6"/>
  <c r="AQ194" i="6"/>
  <c r="BI194" i="6"/>
  <c r="AO194" i="6"/>
  <c r="BI335" i="6"/>
  <c r="AO335" i="6"/>
  <c r="BG339" i="6"/>
  <c r="AM339" i="6"/>
  <c r="BK343" i="6"/>
  <c r="AQ343" i="6"/>
  <c r="BI347" i="6"/>
  <c r="AO347" i="6"/>
  <c r="BJ347" i="6"/>
  <c r="AP347" i="6"/>
  <c r="BI351" i="6"/>
  <c r="AO351" i="6"/>
  <c r="BG355" i="6"/>
  <c r="AM355" i="6"/>
  <c r="BK359" i="6"/>
  <c r="AQ359" i="6"/>
  <c r="BI10" i="6"/>
  <c r="AO10" i="6"/>
  <c r="BG22" i="6"/>
  <c r="AM22" i="6"/>
  <c r="BK26" i="6"/>
  <c r="AQ26" i="6"/>
  <c r="BJ30" i="6"/>
  <c r="AP30" i="6"/>
  <c r="BI30" i="6"/>
  <c r="AO30" i="6"/>
  <c r="BJ46" i="6"/>
  <c r="AP46" i="6"/>
  <c r="BG54" i="6"/>
  <c r="AM54" i="6"/>
  <c r="BI62" i="6"/>
  <c r="AO62" i="6"/>
  <c r="BK70" i="6"/>
  <c r="AQ70" i="6"/>
  <c r="BJ78" i="6"/>
  <c r="AP78" i="6"/>
  <c r="BK86" i="6"/>
  <c r="AQ86" i="6"/>
  <c r="BI94" i="6"/>
  <c r="AO94" i="6"/>
  <c r="BJ94" i="6"/>
  <c r="AP94" i="6"/>
  <c r="BG110" i="6"/>
  <c r="AM110" i="6"/>
  <c r="BK118" i="6"/>
  <c r="AQ118" i="6"/>
  <c r="BI130" i="6"/>
  <c r="AO130" i="6"/>
  <c r="BJ130" i="6"/>
  <c r="AP130" i="6"/>
  <c r="BK154" i="6"/>
  <c r="AQ154" i="6"/>
  <c r="BI154" i="6"/>
  <c r="AO154" i="6"/>
  <c r="BK166" i="6"/>
  <c r="AQ166" i="6"/>
  <c r="BJ174" i="6"/>
  <c r="AP174" i="6"/>
  <c r="BG190" i="6"/>
  <c r="AM190" i="6"/>
  <c r="BI190" i="6"/>
  <c r="AO190" i="6"/>
  <c r="BK198" i="6"/>
  <c r="AQ198" i="6"/>
  <c r="BI369" i="6"/>
  <c r="AO369" i="6"/>
  <c r="BG208" i="6"/>
  <c r="AM208" i="6"/>
  <c r="BG212" i="6"/>
  <c r="AM212" i="6"/>
  <c r="BK216" i="6"/>
  <c r="AQ216" i="6"/>
  <c r="BI220" i="6"/>
  <c r="AO220" i="6"/>
  <c r="BK224" i="6"/>
  <c r="AQ224" i="6"/>
  <c r="BG228" i="6"/>
  <c r="AM228" i="6"/>
  <c r="BJ232" i="6"/>
  <c r="AP232" i="6"/>
  <c r="BJ240" i="6"/>
  <c r="AP240" i="6"/>
  <c r="BI244" i="6"/>
  <c r="AO244" i="6"/>
  <c r="BI252" i="6"/>
  <c r="AO252" i="6"/>
  <c r="BJ256" i="6"/>
  <c r="AP256" i="6"/>
  <c r="BI260" i="6"/>
  <c r="AO260" i="6"/>
  <c r="BK272" i="6"/>
  <c r="AQ272" i="6"/>
  <c r="BJ272" i="6"/>
  <c r="AP272" i="6"/>
  <c r="BK280" i="6"/>
  <c r="AQ280" i="6"/>
  <c r="BK288" i="6"/>
  <c r="AQ288" i="6"/>
  <c r="BG292" i="6"/>
  <c r="AM292" i="6"/>
  <c r="BJ296" i="6"/>
  <c r="AP296" i="6"/>
  <c r="BJ304" i="6"/>
  <c r="AP304" i="6"/>
  <c r="BG308" i="6"/>
  <c r="AM308" i="6"/>
  <c r="BJ320" i="6"/>
  <c r="AP320" i="6"/>
  <c r="BJ328" i="6"/>
  <c r="AP328" i="6"/>
  <c r="BI332" i="6"/>
  <c r="AO332" i="6"/>
  <c r="BI348" i="6"/>
  <c r="AO348" i="6"/>
  <c r="BJ360" i="6"/>
  <c r="AP360" i="6"/>
  <c r="BI11" i="6"/>
  <c r="AO11" i="6"/>
  <c r="AP15" i="6"/>
  <c r="BI27" i="6"/>
  <c r="AO27" i="6"/>
  <c r="BK31" i="6"/>
  <c r="AQ31" i="6"/>
  <c r="BK79" i="6"/>
  <c r="AQ79" i="6"/>
  <c r="BI91" i="6"/>
  <c r="AO91" i="6"/>
  <c r="BJ111" i="6"/>
  <c r="AP111" i="6"/>
  <c r="BI115" i="6"/>
  <c r="AO115" i="6"/>
  <c r="BJ127" i="6"/>
  <c r="AP127" i="6"/>
  <c r="BJ135" i="6"/>
  <c r="AP135" i="6"/>
  <c r="BK163" i="6"/>
  <c r="AQ163" i="6"/>
  <c r="BK195" i="6"/>
  <c r="AQ195" i="6"/>
  <c r="BK368" i="6"/>
  <c r="AQ368" i="6"/>
  <c r="BI207" i="6"/>
  <c r="AO207" i="6"/>
  <c r="BG215" i="6"/>
  <c r="AM215" i="6"/>
  <c r="BJ243" i="6"/>
  <c r="AP243" i="6"/>
  <c r="BI279" i="6"/>
  <c r="AO279" i="6"/>
  <c r="BG287" i="6"/>
  <c r="AM287" i="6"/>
  <c r="BJ323" i="6"/>
  <c r="AP323" i="6"/>
  <c r="BG365" i="6"/>
  <c r="AM365" i="6"/>
  <c r="BJ369" i="6"/>
  <c r="AP369" i="6"/>
  <c r="BK208" i="6"/>
  <c r="AQ208" i="6"/>
  <c r="BG216" i="6"/>
  <c r="AM216" i="6"/>
  <c r="BG224" i="6"/>
  <c r="AM224" i="6"/>
  <c r="BG232" i="6"/>
  <c r="AM232" i="6"/>
  <c r="BG264" i="6"/>
  <c r="AM264" i="6"/>
  <c r="BG296" i="6"/>
  <c r="AM296" i="6"/>
  <c r="BK328" i="6"/>
  <c r="AQ328" i="6"/>
  <c r="BK336" i="6"/>
  <c r="AQ336" i="6"/>
  <c r="BK344" i="6"/>
  <c r="AQ344" i="6"/>
  <c r="BK352" i="6"/>
  <c r="AQ352" i="6"/>
  <c r="BK360" i="6"/>
  <c r="AQ360" i="6"/>
  <c r="AM15" i="6"/>
  <c r="BG23" i="6"/>
  <c r="AM23" i="6"/>
  <c r="BI31" i="6"/>
  <c r="AO31" i="6"/>
  <c r="BI39" i="6"/>
  <c r="AO39" i="6"/>
  <c r="BG39" i="6"/>
  <c r="AM39" i="6"/>
  <c r="BI43" i="6"/>
  <c r="AO43" i="6"/>
  <c r="BJ47" i="6"/>
  <c r="AP47" i="6"/>
  <c r="BG47" i="6"/>
  <c r="AM47" i="6"/>
  <c r="BI51" i="6"/>
  <c r="AO51" i="6"/>
  <c r="BG55" i="6"/>
  <c r="AM55" i="6"/>
  <c r="BK59" i="6"/>
  <c r="AQ59" i="6"/>
  <c r="BI59" i="6"/>
  <c r="AO59" i="6"/>
  <c r="BJ63" i="6"/>
  <c r="AP63" i="6"/>
  <c r="BG63" i="6"/>
  <c r="AM63" i="6"/>
  <c r="BI67" i="6"/>
  <c r="AO67" i="6"/>
  <c r="BJ71" i="6"/>
  <c r="AP71" i="6"/>
  <c r="BG71" i="6"/>
  <c r="AM71" i="6"/>
  <c r="BI75" i="6"/>
  <c r="AO75" i="6"/>
  <c r="BJ79" i="6"/>
  <c r="AP79" i="6"/>
  <c r="BG79" i="6"/>
  <c r="AM79" i="6"/>
  <c r="BI83" i="6"/>
  <c r="AO83" i="6"/>
  <c r="BG87" i="6"/>
  <c r="AM87" i="6"/>
  <c r="BG95" i="6"/>
  <c r="AM95" i="6"/>
  <c r="BG103" i="6"/>
  <c r="AM103" i="6"/>
  <c r="BG111" i="6"/>
  <c r="AM111" i="6"/>
  <c r="BG119" i="6"/>
  <c r="AM119" i="6"/>
  <c r="BG127" i="6"/>
  <c r="AM127" i="6"/>
  <c r="BG135" i="6"/>
  <c r="AM135" i="6"/>
  <c r="BI143" i="6"/>
  <c r="AO143" i="6"/>
  <c r="BJ143" i="6"/>
  <c r="AP143" i="6"/>
  <c r="BG147" i="6"/>
  <c r="AM147" i="6"/>
  <c r="BI151" i="6"/>
  <c r="AO151" i="6"/>
  <c r="BJ151" i="6"/>
  <c r="AP151" i="6"/>
  <c r="BG155" i="6"/>
  <c r="AM155" i="6"/>
  <c r="BI159" i="6"/>
  <c r="AO159" i="6"/>
  <c r="BJ159" i="6"/>
  <c r="AP159" i="6"/>
  <c r="BG163" i="6"/>
  <c r="AM163" i="6"/>
  <c r="BI167" i="6"/>
  <c r="AO167" i="6"/>
  <c r="BJ167" i="6"/>
  <c r="AP167" i="6"/>
  <c r="BG171" i="6"/>
  <c r="AM171" i="6"/>
  <c r="BI175" i="6"/>
  <c r="AO175" i="6"/>
  <c r="BJ175" i="6"/>
  <c r="AP175" i="6"/>
  <c r="BG179" i="6"/>
  <c r="AM179" i="6"/>
  <c r="BI183" i="6"/>
  <c r="AO183" i="6"/>
  <c r="BJ183" i="6"/>
  <c r="AP183" i="6"/>
  <c r="BG187" i="6"/>
  <c r="AM187" i="6"/>
  <c r="BI191" i="6"/>
  <c r="AO191" i="6"/>
  <c r="BJ191" i="6"/>
  <c r="AP191" i="6"/>
  <c r="BG195" i="6"/>
  <c r="AM195" i="6"/>
  <c r="BI199" i="6"/>
  <c r="AO199" i="6"/>
  <c r="BJ199" i="6"/>
  <c r="AP199" i="6"/>
  <c r="BG203" i="6"/>
  <c r="AM203" i="6"/>
  <c r="BK364" i="6"/>
  <c r="AQ364" i="6"/>
  <c r="BJ364" i="6"/>
  <c r="AP364" i="6"/>
  <c r="BG368" i="6"/>
  <c r="AM368" i="6"/>
  <c r="BI368" i="6"/>
  <c r="AO368" i="6"/>
  <c r="BJ376" i="6"/>
  <c r="AP376" i="6"/>
  <c r="BK207" i="6"/>
  <c r="AQ207" i="6"/>
  <c r="BK223" i="6"/>
  <c r="AQ223" i="6"/>
  <c r="BK243" i="6"/>
  <c r="AQ243" i="6"/>
  <c r="BK259" i="6"/>
  <c r="AQ259" i="6"/>
  <c r="BK279" i="6"/>
  <c r="AQ279" i="6"/>
  <c r="BK295" i="6"/>
  <c r="AQ295" i="6"/>
  <c r="BK323" i="6"/>
  <c r="AQ323" i="6"/>
  <c r="BI378" i="6"/>
  <c r="AO378" i="6"/>
  <c r="BI382" i="6"/>
  <c r="AO382" i="6"/>
  <c r="BG209" i="6"/>
  <c r="AM209" i="6"/>
  <c r="BJ213" i="6"/>
  <c r="AP213" i="6"/>
  <c r="BG217" i="6"/>
  <c r="AM217" i="6"/>
  <c r="BJ221" i="6"/>
  <c r="AP221" i="6"/>
  <c r="BG225" i="6"/>
  <c r="AM225" i="6"/>
  <c r="BJ229" i="6"/>
  <c r="AP229" i="6"/>
  <c r="BG233" i="6"/>
  <c r="AM233" i="6"/>
  <c r="BJ237" i="6"/>
  <c r="AP237" i="6"/>
  <c r="BG241" i="6"/>
  <c r="AM241" i="6"/>
  <c r="BJ245" i="6"/>
  <c r="AP245" i="6"/>
  <c r="BG249" i="6"/>
  <c r="AM249" i="6"/>
  <c r="BJ253" i="6"/>
  <c r="AP253" i="6"/>
  <c r="BG257" i="6"/>
  <c r="AM257" i="6"/>
  <c r="BJ261" i="6"/>
  <c r="AP261" i="6"/>
  <c r="BG265" i="6"/>
  <c r="AM265" i="6"/>
  <c r="BJ269" i="6"/>
  <c r="AP269" i="6"/>
  <c r="BG273" i="6"/>
  <c r="AM273" i="6"/>
  <c r="BJ277" i="6"/>
  <c r="AP277" i="6"/>
  <c r="BG281" i="6"/>
  <c r="AM281" i="6"/>
  <c r="BJ285" i="6"/>
  <c r="AP285" i="6"/>
  <c r="BG289" i="6"/>
  <c r="AM289" i="6"/>
  <c r="BJ293" i="6"/>
  <c r="AP293" i="6"/>
  <c r="BG297" i="6"/>
  <c r="AM297" i="6"/>
  <c r="BJ301" i="6"/>
  <c r="AP301" i="6"/>
  <c r="BG305" i="6"/>
  <c r="AM305" i="6"/>
  <c r="BJ309" i="6"/>
  <c r="AP309" i="6"/>
  <c r="BG313" i="6"/>
  <c r="AM313" i="6"/>
  <c r="BI317" i="6"/>
  <c r="AO317" i="6"/>
  <c r="BJ317" i="6"/>
  <c r="AP317" i="6"/>
  <c r="BG321" i="6"/>
  <c r="AM321" i="6"/>
  <c r="BI325" i="6"/>
  <c r="AO325" i="6"/>
  <c r="BJ325" i="6"/>
  <c r="AP325" i="6"/>
  <c r="BG329" i="6"/>
  <c r="AM329" i="6"/>
  <c r="BI333" i="6"/>
  <c r="AO333" i="6"/>
  <c r="BJ333" i="6"/>
  <c r="AP333" i="6"/>
  <c r="BG337" i="6"/>
  <c r="AM337" i="6"/>
  <c r="BI341" i="6"/>
  <c r="AO341" i="6"/>
  <c r="BJ341" i="6"/>
  <c r="AP341" i="6"/>
  <c r="BG345" i="6"/>
  <c r="AM345" i="6"/>
  <c r="BI349" i="6"/>
  <c r="AO349" i="6"/>
  <c r="BJ349" i="6"/>
  <c r="AP349" i="6"/>
  <c r="BG353" i="6"/>
  <c r="AM353" i="6"/>
  <c r="BI357" i="6"/>
  <c r="AO357" i="6"/>
  <c r="BJ357" i="6"/>
  <c r="AP357" i="6"/>
  <c r="BG361" i="6"/>
  <c r="AM361" i="6"/>
  <c r="BJ12" i="6"/>
  <c r="AP12" i="6"/>
  <c r="BI12" i="6"/>
  <c r="AO12" i="6"/>
  <c r="BG16" i="6"/>
  <c r="AM16" i="6"/>
  <c r="BJ20" i="6"/>
  <c r="AP20" i="6"/>
  <c r="BI20" i="6"/>
  <c r="AO20" i="6"/>
  <c r="BG24" i="6"/>
  <c r="AM24" i="6"/>
  <c r="BJ28" i="6"/>
  <c r="AP28" i="6"/>
  <c r="BI28" i="6"/>
  <c r="AO28" i="6"/>
  <c r="BK32" i="6"/>
  <c r="AQ32" i="6"/>
  <c r="BG36" i="6"/>
  <c r="AM36" i="6"/>
  <c r="BJ36" i="6"/>
  <c r="AP36" i="6"/>
  <c r="BI36" i="6"/>
  <c r="AO36" i="6"/>
  <c r="BK40" i="6"/>
  <c r="AQ40" i="6"/>
  <c r="BG44" i="6"/>
  <c r="AM44" i="6"/>
  <c r="BI44" i="6"/>
  <c r="AO44" i="6"/>
  <c r="BJ48" i="6"/>
  <c r="AP48" i="6"/>
  <c r="BG52" i="6"/>
  <c r="AM52" i="6"/>
  <c r="BI52" i="6"/>
  <c r="AO52" i="6"/>
  <c r="AM56" i="6"/>
  <c r="BG60" i="6"/>
  <c r="AM60" i="6"/>
  <c r="BJ64" i="6"/>
  <c r="AP64" i="6"/>
  <c r="BG68" i="6"/>
  <c r="AM68" i="6"/>
  <c r="BI68" i="6"/>
  <c r="AO68" i="6"/>
  <c r="BJ72" i="6"/>
  <c r="AP72" i="6"/>
  <c r="BG76" i="6"/>
  <c r="AM76" i="6"/>
  <c r="BI76" i="6"/>
  <c r="AO76" i="6"/>
  <c r="BJ80" i="6"/>
  <c r="AP80" i="6"/>
  <c r="BK84" i="6"/>
  <c r="AQ84" i="6"/>
  <c r="BJ84" i="6"/>
  <c r="AP84" i="6"/>
  <c r="BG88" i="6"/>
  <c r="AM88" i="6"/>
  <c r="BJ92" i="6"/>
  <c r="AP92" i="6"/>
  <c r="BG96" i="6"/>
  <c r="AM96" i="6"/>
  <c r="BJ100" i="6"/>
  <c r="AP100" i="6"/>
  <c r="BG104" i="6"/>
  <c r="AM104" i="6"/>
  <c r="BJ108" i="6"/>
  <c r="AP108" i="6"/>
  <c r="BG112" i="6"/>
  <c r="AM112" i="6"/>
  <c r="BJ116" i="6"/>
  <c r="AP116" i="6"/>
  <c r="BG120" i="6"/>
  <c r="AM120" i="6"/>
  <c r="BJ124" i="6"/>
  <c r="AP124" i="6"/>
  <c r="BG128" i="6"/>
  <c r="AM128" i="6"/>
  <c r="BJ132" i="6"/>
  <c r="AP132" i="6"/>
  <c r="BG136" i="6"/>
  <c r="AM136" i="6"/>
  <c r="BJ140" i="6"/>
  <c r="AP140" i="6"/>
  <c r="BK148" i="6"/>
  <c r="AQ148" i="6"/>
  <c r="BK156" i="6"/>
  <c r="AQ156" i="6"/>
  <c r="BK164" i="6"/>
  <c r="AQ164" i="6"/>
  <c r="BK172" i="6"/>
  <c r="AQ172" i="6"/>
  <c r="BK180" i="6"/>
  <c r="AQ180" i="6"/>
  <c r="BK188" i="6"/>
  <c r="AQ188" i="6"/>
  <c r="BK196" i="6"/>
  <c r="AQ196" i="6"/>
  <c r="BK204" i="6"/>
  <c r="AQ204" i="6"/>
  <c r="BK372" i="6"/>
  <c r="AQ372" i="6"/>
  <c r="BK380" i="6"/>
  <c r="AQ380" i="6"/>
  <c r="BJ380" i="6"/>
  <c r="AP380" i="6"/>
  <c r="BJ211" i="6"/>
  <c r="AP211" i="6"/>
  <c r="BG219" i="6"/>
  <c r="AM219" i="6"/>
  <c r="BI227" i="6"/>
  <c r="AO227" i="6"/>
  <c r="BJ227" i="6"/>
  <c r="AP227" i="6"/>
  <c r="BG235" i="6"/>
  <c r="AM235" i="6"/>
  <c r="BI239" i="6"/>
  <c r="AO239" i="6"/>
  <c r="BJ239" i="6"/>
  <c r="AP239" i="6"/>
  <c r="BG247" i="6"/>
  <c r="AM247" i="6"/>
  <c r="BI255" i="6"/>
  <c r="AO255" i="6"/>
  <c r="BJ255" i="6"/>
  <c r="AP255" i="6"/>
  <c r="BG263" i="6"/>
  <c r="AM263" i="6"/>
  <c r="BI271" i="6"/>
  <c r="AO271" i="6"/>
  <c r="BJ271" i="6"/>
  <c r="AP271" i="6"/>
  <c r="BG283" i="6"/>
  <c r="AM283" i="6"/>
  <c r="BI291" i="6"/>
  <c r="AO291" i="6"/>
  <c r="BJ291" i="6"/>
  <c r="AP291" i="6"/>
  <c r="BG303" i="6"/>
  <c r="AM303" i="6"/>
  <c r="BI311" i="6"/>
  <c r="AO311" i="6"/>
  <c r="BJ311" i="6"/>
  <c r="AP311" i="6"/>
  <c r="BG327" i="6"/>
  <c r="AM327" i="6"/>
  <c r="BG363" i="6"/>
  <c r="AM363" i="6"/>
  <c r="BJ367" i="6"/>
  <c r="AP367" i="6"/>
  <c r="BG371" i="6"/>
  <c r="AM371" i="6"/>
  <c r="BJ375" i="6"/>
  <c r="AP375" i="6"/>
  <c r="BK206" i="6"/>
  <c r="AQ206" i="6"/>
  <c r="BK222" i="6"/>
  <c r="AQ222" i="6"/>
  <c r="BK230" i="6"/>
  <c r="AQ230" i="6"/>
  <c r="BK238" i="6"/>
  <c r="AQ238" i="6"/>
  <c r="BK246" i="6"/>
  <c r="AQ246" i="6"/>
  <c r="BK254" i="6"/>
  <c r="AQ254" i="6"/>
  <c r="BK262" i="6"/>
  <c r="AQ262" i="6"/>
  <c r="BK270" i="6"/>
  <c r="AQ270" i="6"/>
  <c r="BK278" i="6"/>
  <c r="AQ278" i="6"/>
  <c r="BK286" i="6"/>
  <c r="AQ286" i="6"/>
  <c r="BK294" i="6"/>
  <c r="AQ294" i="6"/>
  <c r="BK302" i="6"/>
  <c r="AQ302" i="6"/>
  <c r="BK310" i="6"/>
  <c r="AQ310" i="6"/>
  <c r="BG358" i="6"/>
  <c r="AM358" i="6"/>
  <c r="BG13" i="6"/>
  <c r="AM13" i="6"/>
  <c r="BG21" i="6"/>
  <c r="AM21" i="6"/>
  <c r="BG29" i="6"/>
  <c r="AM29" i="6"/>
  <c r="BI33" i="6"/>
  <c r="AO33" i="6"/>
  <c r="BG37" i="6"/>
  <c r="AM37" i="6"/>
  <c r="BI41" i="6"/>
  <c r="AO41" i="6"/>
  <c r="BJ45" i="6"/>
  <c r="AP45" i="6"/>
  <c r="BG45" i="6"/>
  <c r="AM45" i="6"/>
  <c r="BI49" i="6"/>
  <c r="AO49" i="6"/>
  <c r="BJ53" i="6"/>
  <c r="AP53" i="6"/>
  <c r="BG53" i="6"/>
  <c r="AM53" i="6"/>
  <c r="BG57" i="6"/>
  <c r="AM57" i="6"/>
  <c r="BK61" i="6"/>
  <c r="AQ61" i="6"/>
  <c r="BI61" i="6"/>
  <c r="AO61" i="6"/>
  <c r="BI65" i="6"/>
  <c r="AO65" i="6"/>
  <c r="BJ69" i="6"/>
  <c r="AP69" i="6"/>
  <c r="BG69" i="6"/>
  <c r="AM69" i="6"/>
  <c r="BJ77" i="6"/>
  <c r="AP77" i="6"/>
  <c r="BG77" i="6"/>
  <c r="AM77" i="6"/>
  <c r="BK85" i="6"/>
  <c r="AQ85" i="6"/>
  <c r="BI85" i="6"/>
  <c r="AO85" i="6"/>
  <c r="BK93" i="6"/>
  <c r="AQ93" i="6"/>
  <c r="BK101" i="6"/>
  <c r="AQ101" i="6"/>
  <c r="BK109" i="6"/>
  <c r="AQ109" i="6"/>
  <c r="BK117" i="6"/>
  <c r="AQ117" i="6"/>
  <c r="BK125" i="6"/>
  <c r="AQ125" i="6"/>
  <c r="BK133" i="6"/>
  <c r="AQ133" i="6"/>
  <c r="BK141" i="6"/>
  <c r="AQ141" i="6"/>
  <c r="BG145" i="6"/>
  <c r="AM145" i="6"/>
  <c r="BJ149" i="6"/>
  <c r="AP149" i="6"/>
  <c r="BG153" i="6"/>
  <c r="AM153" i="6"/>
  <c r="BJ157" i="6"/>
  <c r="AP157" i="6"/>
  <c r="BG161" i="6"/>
  <c r="AM161" i="6"/>
  <c r="BJ165" i="6"/>
  <c r="AP165" i="6"/>
  <c r="BG169" i="6"/>
  <c r="AM169" i="6"/>
  <c r="BJ173" i="6"/>
  <c r="AP173" i="6"/>
  <c r="BG177" i="6"/>
  <c r="AM177" i="6"/>
  <c r="BJ181" i="6"/>
  <c r="AP181" i="6"/>
  <c r="BG185" i="6"/>
  <c r="AM185" i="6"/>
  <c r="BJ189" i="6"/>
  <c r="AP189" i="6"/>
  <c r="BG193" i="6"/>
  <c r="AM193" i="6"/>
  <c r="BJ197" i="6"/>
  <c r="AP197" i="6"/>
  <c r="BG201" i="6"/>
  <c r="AM201" i="6"/>
  <c r="BJ205" i="6"/>
  <c r="AP205" i="6"/>
  <c r="BG275" i="6"/>
  <c r="AM275" i="6"/>
  <c r="BI299" i="6"/>
  <c r="AO299" i="6"/>
  <c r="BJ299" i="6"/>
  <c r="AP299" i="6"/>
  <c r="BG315" i="6"/>
  <c r="AM315" i="6"/>
  <c r="BI331" i="6"/>
  <c r="AO331" i="6"/>
  <c r="BJ331" i="6"/>
  <c r="AP331" i="6"/>
  <c r="BJ319" i="6"/>
  <c r="AP319" i="6"/>
  <c r="BJ18" i="6"/>
  <c r="AP18" i="6"/>
  <c r="BJ34" i="6"/>
  <c r="AP34" i="6"/>
  <c r="BG34" i="6"/>
  <c r="AM34" i="6"/>
  <c r="BJ58" i="6"/>
  <c r="AP58" i="6"/>
  <c r="BK66" i="6"/>
  <c r="AQ66" i="6"/>
  <c r="BJ74" i="6"/>
  <c r="AP74" i="6"/>
  <c r="BI90" i="6"/>
  <c r="AO90" i="6"/>
  <c r="BJ90" i="6"/>
  <c r="AP90" i="6"/>
  <c r="BG106" i="6"/>
  <c r="AM106" i="6"/>
  <c r="BK114" i="6"/>
  <c r="AQ114" i="6"/>
  <c r="BI122" i="6"/>
  <c r="AO122" i="6"/>
  <c r="BJ122" i="6"/>
  <c r="AP122" i="6"/>
  <c r="BG134" i="6"/>
  <c r="AM134" i="6"/>
  <c r="BK150" i="6"/>
  <c r="AQ150" i="6"/>
  <c r="BJ158" i="6"/>
  <c r="AP158" i="6"/>
  <c r="AQ170" i="6"/>
  <c r="BI170" i="6"/>
  <c r="AO170" i="6"/>
  <c r="BG186" i="6"/>
  <c r="AM186" i="6"/>
  <c r="BJ186" i="6"/>
  <c r="AP186" i="6"/>
  <c r="BK202" i="6"/>
  <c r="AQ202" i="6"/>
  <c r="BI202" i="6"/>
  <c r="AO202" i="6"/>
  <c r="BJ335" i="6"/>
  <c r="AP335" i="6"/>
  <c r="BG343" i="6"/>
  <c r="AM343" i="6"/>
  <c r="BK347" i="6"/>
  <c r="AQ347" i="6"/>
  <c r="BJ351" i="6"/>
  <c r="AP351" i="6"/>
  <c r="BG359" i="6"/>
  <c r="AM359" i="6"/>
  <c r="BK10" i="6"/>
  <c r="AQ10" i="6"/>
  <c r="BJ14" i="6"/>
  <c r="AP14" i="6"/>
  <c r="BI14" i="6"/>
  <c r="AO14" i="6"/>
  <c r="BG26" i="6"/>
  <c r="AM26" i="6"/>
  <c r="BK30" i="6"/>
  <c r="AQ30" i="6"/>
  <c r="BK38" i="6"/>
  <c r="AQ38" i="6"/>
  <c r="BI38" i="6"/>
  <c r="AO38" i="6"/>
  <c r="BK46" i="6"/>
  <c r="AQ46" i="6"/>
  <c r="BG70" i="6"/>
  <c r="AM70" i="6"/>
  <c r="BI70" i="6"/>
  <c r="AO70" i="6"/>
  <c r="BK78" i="6"/>
  <c r="AQ78" i="6"/>
  <c r="BG86" i="6"/>
  <c r="AM86" i="6"/>
  <c r="BK94" i="6"/>
  <c r="AQ94" i="6"/>
  <c r="BI102" i="6"/>
  <c r="AO102" i="6"/>
  <c r="BJ102" i="6"/>
  <c r="AP102" i="6"/>
  <c r="BG118" i="6"/>
  <c r="AM118" i="6"/>
  <c r="BK130" i="6"/>
  <c r="AQ130" i="6"/>
  <c r="BI138" i="6"/>
  <c r="AO138" i="6"/>
  <c r="BJ138" i="6"/>
  <c r="AP138" i="6"/>
  <c r="BG146" i="6"/>
  <c r="AM146" i="6"/>
  <c r="BJ146" i="6"/>
  <c r="AP146" i="6"/>
  <c r="BG166" i="6"/>
  <c r="AM166" i="6"/>
  <c r="BI166" i="6"/>
  <c r="AO166" i="6"/>
  <c r="BK174" i="6"/>
  <c r="AQ174" i="6"/>
  <c r="BJ182" i="6"/>
  <c r="AP182" i="6"/>
  <c r="BG198" i="6"/>
  <c r="AM198" i="6"/>
  <c r="BI198" i="6"/>
  <c r="AO198" i="6"/>
  <c r="BD386" i="6"/>
  <c r="BC388" i="6"/>
  <c r="BL366" i="14"/>
  <c r="BM366" i="14"/>
  <c r="BK366" i="14"/>
  <c r="AS366" i="14"/>
  <c r="AQ366" i="14"/>
  <c r="AR366" i="14"/>
  <c r="BL374" i="14"/>
  <c r="BM374" i="14"/>
  <c r="BK374" i="14"/>
  <c r="AS374" i="14"/>
  <c r="AQ374" i="14"/>
  <c r="AR374" i="14"/>
  <c r="BL382" i="14"/>
  <c r="BM382" i="14"/>
  <c r="BK382" i="14"/>
  <c r="AQ382" i="14"/>
  <c r="AR382" i="14"/>
  <c r="AS382" i="14"/>
  <c r="BK213" i="14"/>
  <c r="BL213" i="14"/>
  <c r="BM213" i="14"/>
  <c r="AR213" i="14"/>
  <c r="AS213" i="14"/>
  <c r="AQ213" i="14"/>
  <c r="BK221" i="14"/>
  <c r="BM221" i="14"/>
  <c r="BL221" i="14"/>
  <c r="AR221" i="14"/>
  <c r="AS221" i="14"/>
  <c r="AQ221" i="14"/>
  <c r="BK229" i="14"/>
  <c r="BM229" i="14"/>
  <c r="BL229" i="14"/>
  <c r="AR229" i="14"/>
  <c r="AS229" i="14"/>
  <c r="AQ229" i="14"/>
  <c r="BK237" i="14"/>
  <c r="BL237" i="14"/>
  <c r="BM237" i="14"/>
  <c r="AR237" i="14"/>
  <c r="AS237" i="14"/>
  <c r="AQ237" i="14"/>
  <c r="BK245" i="14"/>
  <c r="BL245" i="14"/>
  <c r="BM245" i="14"/>
  <c r="AR245" i="14"/>
  <c r="AS245" i="14"/>
  <c r="AQ245" i="14"/>
  <c r="BK253" i="14"/>
  <c r="BL253" i="14"/>
  <c r="BM253" i="14"/>
  <c r="AR253" i="14"/>
  <c r="AS253" i="14"/>
  <c r="AQ253" i="14"/>
  <c r="BK261" i="14"/>
  <c r="BL261" i="14"/>
  <c r="BM261" i="14"/>
  <c r="AR261" i="14"/>
  <c r="AS261" i="14"/>
  <c r="AQ261" i="14"/>
  <c r="BK269" i="14"/>
  <c r="BL269" i="14"/>
  <c r="BM269" i="14"/>
  <c r="AR269" i="14"/>
  <c r="AS269" i="14"/>
  <c r="AQ269" i="14"/>
  <c r="BK277" i="14"/>
  <c r="BL277" i="14"/>
  <c r="BM277" i="14"/>
  <c r="AR277" i="14"/>
  <c r="AS277" i="14"/>
  <c r="AQ277" i="14"/>
  <c r="BK285" i="14"/>
  <c r="BL285" i="14"/>
  <c r="BM285" i="14"/>
  <c r="AR285" i="14"/>
  <c r="AQ285" i="14"/>
  <c r="AS285" i="14"/>
  <c r="BK293" i="14"/>
  <c r="BL293" i="14"/>
  <c r="BM293" i="14"/>
  <c r="AR293" i="14"/>
  <c r="AQ293" i="14"/>
  <c r="AS293" i="14"/>
  <c r="BK301" i="14"/>
  <c r="BL301" i="14"/>
  <c r="BM301" i="14"/>
  <c r="AR301" i="14"/>
  <c r="AQ301" i="14"/>
  <c r="AS301" i="14"/>
  <c r="BK309" i="14"/>
  <c r="BL309" i="14"/>
  <c r="BM309" i="14"/>
  <c r="AR309" i="14"/>
  <c r="AQ309" i="14"/>
  <c r="AS309" i="14"/>
  <c r="BK317" i="14"/>
  <c r="BL317" i="14"/>
  <c r="BM317" i="14"/>
  <c r="AR317" i="14"/>
  <c r="AQ317" i="14"/>
  <c r="AS317" i="14"/>
  <c r="BK325" i="14"/>
  <c r="BL325" i="14"/>
  <c r="BM325" i="14"/>
  <c r="AR325" i="14"/>
  <c r="AQ325" i="14"/>
  <c r="AS325" i="14"/>
  <c r="BK333" i="14"/>
  <c r="BL333" i="14"/>
  <c r="BM333" i="14"/>
  <c r="AR333" i="14"/>
  <c r="AQ333" i="14"/>
  <c r="AS333" i="14"/>
  <c r="BK341" i="14"/>
  <c r="BL341" i="14"/>
  <c r="BM341" i="14"/>
  <c r="AR341" i="14"/>
  <c r="AQ341" i="14"/>
  <c r="AS341" i="14"/>
  <c r="BK349" i="14"/>
  <c r="BL349" i="14"/>
  <c r="BM349" i="14"/>
  <c r="AR349" i="14"/>
  <c r="AQ349" i="14"/>
  <c r="AS349" i="14"/>
  <c r="BK357" i="14"/>
  <c r="BL357" i="14"/>
  <c r="BM357" i="14"/>
  <c r="AR357" i="14"/>
  <c r="AQ357" i="14"/>
  <c r="AS357" i="14"/>
  <c r="BK12" i="14"/>
  <c r="BL12" i="14"/>
  <c r="BM12" i="14"/>
  <c r="AQ12" i="14"/>
  <c r="AR12" i="14"/>
  <c r="AS12" i="14"/>
  <c r="BK20" i="14"/>
  <c r="BL20" i="14"/>
  <c r="BM20" i="14"/>
  <c r="AQ20" i="14"/>
  <c r="AR20" i="14"/>
  <c r="AS20" i="14"/>
  <c r="BK28" i="14"/>
  <c r="BL28" i="14"/>
  <c r="BM28" i="14"/>
  <c r="AQ28" i="14"/>
  <c r="AR28" i="14"/>
  <c r="AS28" i="14"/>
  <c r="BK36" i="14"/>
  <c r="BL36" i="14"/>
  <c r="BM36" i="14"/>
  <c r="AQ36" i="14"/>
  <c r="AR36" i="14"/>
  <c r="AS36" i="14"/>
  <c r="BK44" i="14"/>
  <c r="BL44" i="14"/>
  <c r="BM44" i="14"/>
  <c r="AQ44" i="14"/>
  <c r="AR44" i="14"/>
  <c r="AS44" i="14"/>
  <c r="BK52" i="14"/>
  <c r="BL52" i="14"/>
  <c r="BM52" i="14"/>
  <c r="AQ52" i="14"/>
  <c r="AR52" i="14"/>
  <c r="AS52" i="14"/>
  <c r="BK60" i="14"/>
  <c r="BL60" i="14"/>
  <c r="BM60" i="14"/>
  <c r="AQ60" i="14"/>
  <c r="AR60" i="14"/>
  <c r="AS60" i="14"/>
  <c r="BK68" i="14"/>
  <c r="BL68" i="14"/>
  <c r="BM68" i="14"/>
  <c r="AQ68" i="14"/>
  <c r="AR68" i="14"/>
  <c r="AS68" i="14"/>
  <c r="BK76" i="14"/>
  <c r="BL76" i="14"/>
  <c r="BM76" i="14"/>
  <c r="AQ76" i="14"/>
  <c r="AR76" i="14"/>
  <c r="AS76" i="14"/>
  <c r="BK84" i="14"/>
  <c r="BL84" i="14"/>
  <c r="BM84" i="14"/>
  <c r="AQ84" i="14"/>
  <c r="AR84" i="14"/>
  <c r="AS84" i="14"/>
  <c r="BK92" i="14"/>
  <c r="BL92" i="14"/>
  <c r="BM92" i="14"/>
  <c r="AQ92" i="14"/>
  <c r="AR92" i="14"/>
  <c r="AS92" i="14"/>
  <c r="BK100" i="14"/>
  <c r="BL100" i="14"/>
  <c r="BM100" i="14"/>
  <c r="AQ100" i="14"/>
  <c r="AR100" i="14"/>
  <c r="AS100" i="14"/>
  <c r="BK108" i="14"/>
  <c r="BL108" i="14"/>
  <c r="BM108" i="14"/>
  <c r="AQ108" i="14"/>
  <c r="AR108" i="14"/>
  <c r="AS108" i="14"/>
  <c r="BK116" i="14"/>
  <c r="BL116" i="14"/>
  <c r="BM116" i="14"/>
  <c r="AQ116" i="14"/>
  <c r="AR116" i="14"/>
  <c r="AS116" i="14"/>
  <c r="BK124" i="14"/>
  <c r="BL124" i="14"/>
  <c r="BM124" i="14"/>
  <c r="AQ124" i="14"/>
  <c r="AR124" i="14"/>
  <c r="AS124" i="14"/>
  <c r="BK132" i="14"/>
  <c r="BL132" i="14"/>
  <c r="BM132" i="14"/>
  <c r="AQ132" i="14"/>
  <c r="AR132" i="14"/>
  <c r="AS132" i="14"/>
  <c r="BK140" i="14"/>
  <c r="BL140" i="14"/>
  <c r="BM140" i="14"/>
  <c r="AQ140" i="14"/>
  <c r="AR140" i="14"/>
  <c r="AS140" i="14"/>
  <c r="BK148" i="14"/>
  <c r="BL148" i="14"/>
  <c r="BM148" i="14"/>
  <c r="AQ148" i="14"/>
  <c r="AR148" i="14"/>
  <c r="AS148" i="14"/>
  <c r="BK156" i="14"/>
  <c r="BL156" i="14"/>
  <c r="BM156" i="14"/>
  <c r="AQ156" i="14"/>
  <c r="AR156" i="14"/>
  <c r="AS156" i="14"/>
  <c r="BK164" i="14"/>
  <c r="BL164" i="14"/>
  <c r="BM164" i="14"/>
  <c r="AQ164" i="14"/>
  <c r="AR164" i="14"/>
  <c r="AS164" i="14"/>
  <c r="BK172" i="14"/>
  <c r="BL172" i="14"/>
  <c r="BM172" i="14"/>
  <c r="AQ172" i="14"/>
  <c r="AR172" i="14"/>
  <c r="AS172" i="14"/>
  <c r="BK180" i="14"/>
  <c r="BL180" i="14"/>
  <c r="BM180" i="14"/>
  <c r="AQ180" i="14"/>
  <c r="AR180" i="14"/>
  <c r="AS180" i="14"/>
  <c r="BK188" i="14"/>
  <c r="BL188" i="14"/>
  <c r="BM188" i="14"/>
  <c r="AQ188" i="14"/>
  <c r="AR188" i="14"/>
  <c r="AS188" i="14"/>
  <c r="BK196" i="14"/>
  <c r="BL196" i="14"/>
  <c r="BM196" i="14"/>
  <c r="AQ196" i="14"/>
  <c r="AR196" i="14"/>
  <c r="AS196" i="14"/>
  <c r="BK204" i="14"/>
  <c r="BL204" i="14"/>
  <c r="BM204" i="14"/>
  <c r="AQ204" i="14"/>
  <c r="AR204" i="14"/>
  <c r="AS204" i="14"/>
  <c r="BK165" i="14"/>
  <c r="BL165" i="14"/>
  <c r="BM165" i="14"/>
  <c r="AR165" i="14"/>
  <c r="AS165" i="14"/>
  <c r="AQ165" i="14"/>
  <c r="BK177" i="14"/>
  <c r="BL177" i="14"/>
  <c r="BM177" i="14"/>
  <c r="AR177" i="14"/>
  <c r="AS177" i="14"/>
  <c r="AQ177" i="14"/>
  <c r="BK189" i="14"/>
  <c r="BL189" i="14"/>
  <c r="BM189" i="14"/>
  <c r="AR189" i="14"/>
  <c r="AS189" i="14"/>
  <c r="AQ189" i="14"/>
  <c r="BK197" i="14"/>
  <c r="BL197" i="14"/>
  <c r="BM197" i="14"/>
  <c r="AR197" i="14"/>
  <c r="AS197" i="14"/>
  <c r="AQ197" i="14"/>
  <c r="BL186" i="14"/>
  <c r="BM186" i="14"/>
  <c r="BK186" i="14"/>
  <c r="AS186" i="14"/>
  <c r="AQ186" i="14"/>
  <c r="AR186" i="14"/>
  <c r="BM8" i="14"/>
  <c r="BL8" i="14"/>
  <c r="BK8" i="14"/>
  <c r="AQ8" i="14"/>
  <c r="AS8" i="14"/>
  <c r="AR8" i="14"/>
  <c r="BM367" i="14"/>
  <c r="BK367" i="14"/>
  <c r="BL367" i="14"/>
  <c r="AS367" i="14"/>
  <c r="AQ367" i="14"/>
  <c r="AR367" i="14"/>
  <c r="BM375" i="14"/>
  <c r="BK375" i="14"/>
  <c r="BL375" i="14"/>
  <c r="AQ375" i="14"/>
  <c r="AR375" i="14"/>
  <c r="AS375" i="14"/>
  <c r="BL206" i="14"/>
  <c r="BM206" i="14"/>
  <c r="BK206" i="14"/>
  <c r="AS206" i="14"/>
  <c r="AQ206" i="14"/>
  <c r="AR206" i="14"/>
  <c r="BL214" i="14"/>
  <c r="BK214" i="14"/>
  <c r="BM214" i="14"/>
  <c r="AS214" i="14"/>
  <c r="AQ214" i="14"/>
  <c r="AR214" i="14"/>
  <c r="BL222" i="14"/>
  <c r="BK222" i="14"/>
  <c r="BM222" i="14"/>
  <c r="AS222" i="14"/>
  <c r="AQ222" i="14"/>
  <c r="AR222" i="14"/>
  <c r="BL230" i="14"/>
  <c r="BK230" i="14"/>
  <c r="BM230" i="14"/>
  <c r="AS230" i="14"/>
  <c r="AQ230" i="14"/>
  <c r="AR230" i="14"/>
  <c r="BL238" i="14"/>
  <c r="BM238" i="14"/>
  <c r="BK238" i="14"/>
  <c r="AS238" i="14"/>
  <c r="AQ238" i="14"/>
  <c r="AR238" i="14"/>
  <c r="BL246" i="14"/>
  <c r="BM246" i="14"/>
  <c r="BK246" i="14"/>
  <c r="AS246" i="14"/>
  <c r="AQ246" i="14"/>
  <c r="AR246" i="14"/>
  <c r="BL254" i="14"/>
  <c r="BM254" i="14"/>
  <c r="BK254" i="14"/>
  <c r="AS254" i="14"/>
  <c r="AQ254" i="14"/>
  <c r="AR254" i="14"/>
  <c r="BL262" i="14"/>
  <c r="BM262" i="14"/>
  <c r="BK262" i="14"/>
  <c r="AS262" i="14"/>
  <c r="AQ262" i="14"/>
  <c r="AR262" i="14"/>
  <c r="BL270" i="14"/>
  <c r="BM270" i="14"/>
  <c r="BK270" i="14"/>
  <c r="AS270" i="14"/>
  <c r="AQ270" i="14"/>
  <c r="AR270" i="14"/>
  <c r="BL278" i="14"/>
  <c r="BM278" i="14"/>
  <c r="BK278" i="14"/>
  <c r="AS278" i="14"/>
  <c r="AQ278" i="14"/>
  <c r="AR278" i="14"/>
  <c r="BL286" i="14"/>
  <c r="BM286" i="14"/>
  <c r="BK286" i="14"/>
  <c r="AS286" i="14"/>
  <c r="AQ286" i="14"/>
  <c r="AR286" i="14"/>
  <c r="BL294" i="14"/>
  <c r="BM294" i="14"/>
  <c r="BK294" i="14"/>
  <c r="AS294" i="14"/>
  <c r="AQ294" i="14"/>
  <c r="AR294" i="14"/>
  <c r="BL302" i="14"/>
  <c r="BM302" i="14"/>
  <c r="BK302" i="14"/>
  <c r="AS302" i="14"/>
  <c r="AR302" i="14"/>
  <c r="AQ302" i="14"/>
  <c r="BL310" i="14"/>
  <c r="BM310" i="14"/>
  <c r="BK310" i="14"/>
  <c r="AS310" i="14"/>
  <c r="AQ310" i="14"/>
  <c r="AR310" i="14"/>
  <c r="BL318" i="14"/>
  <c r="BM318" i="14"/>
  <c r="BK318" i="14"/>
  <c r="AS318" i="14"/>
  <c r="AQ318" i="14"/>
  <c r="AR318" i="14"/>
  <c r="BL326" i="14"/>
  <c r="BM326" i="14"/>
  <c r="BK326" i="14"/>
  <c r="AS326" i="14"/>
  <c r="AQ326" i="14"/>
  <c r="AR326" i="14"/>
  <c r="BL334" i="14"/>
  <c r="BM334" i="14"/>
  <c r="BK334" i="14"/>
  <c r="AS334" i="14"/>
  <c r="AQ334" i="14"/>
  <c r="AR334" i="14"/>
  <c r="BL342" i="14"/>
  <c r="BM342" i="14"/>
  <c r="BK342" i="14"/>
  <c r="AS342" i="14"/>
  <c r="AQ342" i="14"/>
  <c r="AR342" i="14"/>
  <c r="BL350" i="14"/>
  <c r="BM350" i="14"/>
  <c r="BK350" i="14"/>
  <c r="AS350" i="14"/>
  <c r="AQ350" i="14"/>
  <c r="AR350" i="14"/>
  <c r="BL358" i="14"/>
  <c r="BM358" i="14"/>
  <c r="BK358" i="14"/>
  <c r="AS358" i="14"/>
  <c r="AQ358" i="14"/>
  <c r="AR358" i="14"/>
  <c r="BK13" i="14"/>
  <c r="BL13" i="14"/>
  <c r="BM13" i="14"/>
  <c r="AR13" i="14"/>
  <c r="AS13" i="14"/>
  <c r="AQ13" i="14"/>
  <c r="BK21" i="14"/>
  <c r="BL21" i="14"/>
  <c r="BM21" i="14"/>
  <c r="AR21" i="14"/>
  <c r="AS21" i="14"/>
  <c r="AQ21" i="14"/>
  <c r="BK29" i="14"/>
  <c r="BL29" i="14"/>
  <c r="BM29" i="14"/>
  <c r="AR29" i="14"/>
  <c r="AS29" i="14"/>
  <c r="AQ29" i="14"/>
  <c r="BK37" i="14"/>
  <c r="BL37" i="14"/>
  <c r="BM37" i="14"/>
  <c r="AR37" i="14"/>
  <c r="AS37" i="14"/>
  <c r="AQ37" i="14"/>
  <c r="BK45" i="14"/>
  <c r="BL45" i="14"/>
  <c r="BM45" i="14"/>
  <c r="AR45" i="14"/>
  <c r="AS45" i="14"/>
  <c r="AQ45" i="14"/>
  <c r="BK53" i="14"/>
  <c r="BL53" i="14"/>
  <c r="BM53" i="14"/>
  <c r="AR53" i="14"/>
  <c r="AS53" i="14"/>
  <c r="AQ53" i="14"/>
  <c r="BK61" i="14"/>
  <c r="BL61" i="14"/>
  <c r="BM61" i="14"/>
  <c r="AR61" i="14"/>
  <c r="AS61" i="14"/>
  <c r="AQ61" i="14"/>
  <c r="BK69" i="14"/>
  <c r="BL69" i="14"/>
  <c r="BM69" i="14"/>
  <c r="AR69" i="14"/>
  <c r="AS69" i="14"/>
  <c r="AQ69" i="14"/>
  <c r="BK77" i="14"/>
  <c r="BL77" i="14"/>
  <c r="BM77" i="14"/>
  <c r="AR77" i="14"/>
  <c r="AQ77" i="14"/>
  <c r="AS77" i="14"/>
  <c r="BK85" i="14"/>
  <c r="BL85" i="14"/>
  <c r="BM85" i="14"/>
  <c r="AR85" i="14"/>
  <c r="AS85" i="14"/>
  <c r="AQ85" i="14"/>
  <c r="BK93" i="14"/>
  <c r="BL93" i="14"/>
  <c r="BM93" i="14"/>
  <c r="AR93" i="14"/>
  <c r="AS93" i="14"/>
  <c r="AQ93" i="14"/>
  <c r="BK101" i="14"/>
  <c r="BL101" i="14"/>
  <c r="BM101" i="14"/>
  <c r="AR101" i="14"/>
  <c r="AS101" i="14"/>
  <c r="AQ101" i="14"/>
  <c r="BK109" i="14"/>
  <c r="BL109" i="14"/>
  <c r="BM109" i="14"/>
  <c r="AR109" i="14"/>
  <c r="AS109" i="14"/>
  <c r="AQ109" i="14"/>
  <c r="BK117" i="14"/>
  <c r="BL117" i="14"/>
  <c r="BM117" i="14"/>
  <c r="AR117" i="14"/>
  <c r="AS117" i="14"/>
  <c r="AQ117" i="14"/>
  <c r="BK125" i="14"/>
  <c r="BL125" i="14"/>
  <c r="BM125" i="14"/>
  <c r="AR125" i="14"/>
  <c r="AS125" i="14"/>
  <c r="AQ125" i="14"/>
  <c r="BK133" i="14"/>
  <c r="BL133" i="14"/>
  <c r="BM133" i="14"/>
  <c r="AR133" i="14"/>
  <c r="AS133" i="14"/>
  <c r="AQ133" i="14"/>
  <c r="BK141" i="14"/>
  <c r="BL141" i="14"/>
  <c r="BM141" i="14"/>
  <c r="AR141" i="14"/>
  <c r="AS141" i="14"/>
  <c r="AQ141" i="14"/>
  <c r="BK149" i="14"/>
  <c r="BL149" i="14"/>
  <c r="BM149" i="14"/>
  <c r="AR149" i="14"/>
  <c r="AS149" i="14"/>
  <c r="AQ149" i="14"/>
  <c r="BK161" i="14"/>
  <c r="BL161" i="14"/>
  <c r="BM161" i="14"/>
  <c r="AR161" i="14"/>
  <c r="AS161" i="14"/>
  <c r="AQ161" i="14"/>
  <c r="BK185" i="14"/>
  <c r="BL185" i="14"/>
  <c r="BM185" i="14"/>
  <c r="AR185" i="14"/>
  <c r="AS185" i="14"/>
  <c r="AQ185" i="14"/>
  <c r="BL198" i="14"/>
  <c r="BM198" i="14"/>
  <c r="BK198" i="14"/>
  <c r="AS198" i="14"/>
  <c r="AQ198" i="14"/>
  <c r="AR198" i="14"/>
  <c r="BK364" i="14"/>
  <c r="BL364" i="14"/>
  <c r="BM364" i="14"/>
  <c r="AQ364" i="14"/>
  <c r="AR364" i="14"/>
  <c r="AS364" i="14"/>
  <c r="BK372" i="14"/>
  <c r="BL372" i="14"/>
  <c r="BM372" i="14"/>
  <c r="AQ372" i="14"/>
  <c r="AR372" i="14"/>
  <c r="AS372" i="14"/>
  <c r="BK380" i="14"/>
  <c r="BL380" i="14"/>
  <c r="BM380" i="14"/>
  <c r="AQ380" i="14"/>
  <c r="AR380" i="14"/>
  <c r="AS380" i="14"/>
  <c r="BM211" i="14"/>
  <c r="BK211" i="14"/>
  <c r="BL211" i="14"/>
  <c r="AQ211" i="14"/>
  <c r="AR211" i="14"/>
  <c r="AS211" i="14"/>
  <c r="BM219" i="14"/>
  <c r="BK219" i="14"/>
  <c r="BL219" i="14"/>
  <c r="AQ219" i="14"/>
  <c r="AR219" i="14"/>
  <c r="AS219" i="14"/>
  <c r="BM227" i="14"/>
  <c r="BK227" i="14"/>
  <c r="BL227" i="14"/>
  <c r="AQ227" i="14"/>
  <c r="AR227" i="14"/>
  <c r="AS227" i="14"/>
  <c r="BM235" i="14"/>
  <c r="BK235" i="14"/>
  <c r="BL235" i="14"/>
  <c r="AQ235" i="14"/>
  <c r="AR235" i="14"/>
  <c r="AS235" i="14"/>
  <c r="BM243" i="14"/>
  <c r="BK243" i="14"/>
  <c r="BL243" i="14"/>
  <c r="AQ243" i="14"/>
  <c r="AR243" i="14"/>
  <c r="AS243" i="14"/>
  <c r="BM251" i="14"/>
  <c r="BK251" i="14"/>
  <c r="BL251" i="14"/>
  <c r="AQ251" i="14"/>
  <c r="AR251" i="14"/>
  <c r="AS251" i="14"/>
  <c r="BM259" i="14"/>
  <c r="BK259" i="14"/>
  <c r="BL259" i="14"/>
  <c r="AQ259" i="14"/>
  <c r="AR259" i="14"/>
  <c r="AS259" i="14"/>
  <c r="BM267" i="14"/>
  <c r="BK267" i="14"/>
  <c r="BL267" i="14"/>
  <c r="AQ267" i="14"/>
  <c r="AR267" i="14"/>
  <c r="AS267" i="14"/>
  <c r="BM275" i="14"/>
  <c r="BK275" i="14"/>
  <c r="BL275" i="14"/>
  <c r="AQ275" i="14"/>
  <c r="AR275" i="14"/>
  <c r="AS275" i="14"/>
  <c r="BM283" i="14"/>
  <c r="BK283" i="14"/>
  <c r="BL283" i="14"/>
  <c r="AQ283" i="14"/>
  <c r="AR283" i="14"/>
  <c r="AS283" i="14"/>
  <c r="BM291" i="14"/>
  <c r="BK291" i="14"/>
  <c r="BL291" i="14"/>
  <c r="AR291" i="14"/>
  <c r="AS291" i="14"/>
  <c r="AQ291" i="14"/>
  <c r="BM299" i="14"/>
  <c r="BK299" i="14"/>
  <c r="BL299" i="14"/>
  <c r="AS299" i="14"/>
  <c r="AQ299" i="14"/>
  <c r="AR299" i="14"/>
  <c r="BM307" i="14"/>
  <c r="BK307" i="14"/>
  <c r="BL307" i="14"/>
  <c r="AR307" i="14"/>
  <c r="AS307" i="14"/>
  <c r="AQ307" i="14"/>
  <c r="BM315" i="14"/>
  <c r="BK315" i="14"/>
  <c r="BL315" i="14"/>
  <c r="AQ315" i="14"/>
  <c r="AR315" i="14"/>
  <c r="AS315" i="14"/>
  <c r="BM323" i="14"/>
  <c r="BK323" i="14"/>
  <c r="BL323" i="14"/>
  <c r="AR323" i="14"/>
  <c r="AS323" i="14"/>
  <c r="AQ323" i="14"/>
  <c r="BM331" i="14"/>
  <c r="BK331" i="14"/>
  <c r="BL331" i="14"/>
  <c r="AQ331" i="14"/>
  <c r="AR331" i="14"/>
  <c r="AS331" i="14"/>
  <c r="BM339" i="14"/>
  <c r="BK339" i="14"/>
  <c r="BL339" i="14"/>
  <c r="AR339" i="14"/>
  <c r="AS339" i="14"/>
  <c r="AQ339" i="14"/>
  <c r="BM347" i="14"/>
  <c r="BK347" i="14"/>
  <c r="BL347" i="14"/>
  <c r="AQ347" i="14"/>
  <c r="AR347" i="14"/>
  <c r="AS347" i="14"/>
  <c r="BM355" i="14"/>
  <c r="BK355" i="14"/>
  <c r="BL355" i="14"/>
  <c r="AR355" i="14"/>
  <c r="AS355" i="14"/>
  <c r="AQ355" i="14"/>
  <c r="BL10" i="14"/>
  <c r="BM10" i="14"/>
  <c r="BK10" i="14"/>
  <c r="AS10" i="14"/>
  <c r="AQ10" i="14"/>
  <c r="AR10" i="14"/>
  <c r="BL18" i="14"/>
  <c r="BM18" i="14"/>
  <c r="BK18" i="14"/>
  <c r="AS18" i="14"/>
  <c r="AQ18" i="14"/>
  <c r="AR18" i="14"/>
  <c r="BL26" i="14"/>
  <c r="BM26" i="14"/>
  <c r="BK26" i="14"/>
  <c r="AS26" i="14"/>
  <c r="AQ26" i="14"/>
  <c r="AR26" i="14"/>
  <c r="BL34" i="14"/>
  <c r="BM34" i="14"/>
  <c r="BK34" i="14"/>
  <c r="AS34" i="14"/>
  <c r="AQ34" i="14"/>
  <c r="AR34" i="14"/>
  <c r="BL42" i="14"/>
  <c r="BM42" i="14"/>
  <c r="BK42" i="14"/>
  <c r="AS42" i="14"/>
  <c r="AQ42" i="14"/>
  <c r="AR42" i="14"/>
  <c r="BL50" i="14"/>
  <c r="BM50" i="14"/>
  <c r="BK50" i="14"/>
  <c r="AS50" i="14"/>
  <c r="AQ50" i="14"/>
  <c r="AR50" i="14"/>
  <c r="BL58" i="14"/>
  <c r="BM58" i="14"/>
  <c r="BK58" i="14"/>
  <c r="AS58" i="14"/>
  <c r="AQ58" i="14"/>
  <c r="AR58" i="14"/>
  <c r="BL66" i="14"/>
  <c r="BM66" i="14"/>
  <c r="BK66" i="14"/>
  <c r="AS66" i="14"/>
  <c r="AQ66" i="14"/>
  <c r="AR66" i="14"/>
  <c r="BL74" i="14"/>
  <c r="BM74" i="14"/>
  <c r="BK74" i="14"/>
  <c r="AS74" i="14"/>
  <c r="AQ74" i="14"/>
  <c r="AR74" i="14"/>
  <c r="BL82" i="14"/>
  <c r="BM82" i="14"/>
  <c r="BK82" i="14"/>
  <c r="AS82" i="14"/>
  <c r="AQ82" i="14"/>
  <c r="AR82" i="14"/>
  <c r="BL90" i="14"/>
  <c r="BM90" i="14"/>
  <c r="BK90" i="14"/>
  <c r="AS90" i="14"/>
  <c r="AQ90" i="14"/>
  <c r="AR90" i="14"/>
  <c r="BL98" i="14"/>
  <c r="BM98" i="14"/>
  <c r="BK98" i="14"/>
  <c r="AS98" i="14"/>
  <c r="AQ98" i="14"/>
  <c r="AR98" i="14"/>
  <c r="BL106" i="14"/>
  <c r="BM106" i="14"/>
  <c r="BK106" i="14"/>
  <c r="AS106" i="14"/>
  <c r="AQ106" i="14"/>
  <c r="AR106" i="14"/>
  <c r="BL114" i="14"/>
  <c r="BM114" i="14"/>
  <c r="BK114" i="14"/>
  <c r="AS114" i="14"/>
  <c r="AQ114" i="14"/>
  <c r="AR114" i="14"/>
  <c r="BL122" i="14"/>
  <c r="BM122" i="14"/>
  <c r="BK122" i="14"/>
  <c r="AS122" i="14"/>
  <c r="AQ122" i="14"/>
  <c r="AR122" i="14"/>
  <c r="BL130" i="14"/>
  <c r="BM130" i="14"/>
  <c r="BK130" i="14"/>
  <c r="AS130" i="14"/>
  <c r="AQ130" i="14"/>
  <c r="AR130" i="14"/>
  <c r="BL138" i="14"/>
  <c r="BM138" i="14"/>
  <c r="BK138" i="14"/>
  <c r="AS138" i="14"/>
  <c r="AQ138" i="14"/>
  <c r="AR138" i="14"/>
  <c r="BL146" i="14"/>
  <c r="BM146" i="14"/>
  <c r="BK146" i="14"/>
  <c r="AS146" i="14"/>
  <c r="AQ146" i="14"/>
  <c r="AR146" i="14"/>
  <c r="BL154" i="14"/>
  <c r="BM154" i="14"/>
  <c r="BK154" i="14"/>
  <c r="AS154" i="14"/>
  <c r="AQ154" i="14"/>
  <c r="AR154" i="14"/>
  <c r="BL162" i="14"/>
  <c r="BM162" i="14"/>
  <c r="BK162" i="14"/>
  <c r="AS162" i="14"/>
  <c r="AQ162" i="14"/>
  <c r="AR162" i="14"/>
  <c r="BL170" i="14"/>
  <c r="BM170" i="14"/>
  <c r="BK170" i="14"/>
  <c r="AS170" i="14"/>
  <c r="AQ170" i="14"/>
  <c r="AR170" i="14"/>
  <c r="BL178" i="14"/>
  <c r="BM178" i="14"/>
  <c r="BK178" i="14"/>
  <c r="AS178" i="14"/>
  <c r="AQ178" i="14"/>
  <c r="AR178" i="14"/>
  <c r="BL190" i="14"/>
  <c r="BM190" i="14"/>
  <c r="BK190" i="14"/>
  <c r="AS190" i="14"/>
  <c r="AQ190" i="14"/>
  <c r="AR190" i="14"/>
  <c r="BK365" i="14"/>
  <c r="BL365" i="14"/>
  <c r="BM365" i="14"/>
  <c r="AR365" i="14"/>
  <c r="AQ365" i="14"/>
  <c r="AS365" i="14"/>
  <c r="BK373" i="14"/>
  <c r="BL373" i="14"/>
  <c r="BM373" i="14"/>
  <c r="AR373" i="14"/>
  <c r="AQ373" i="14"/>
  <c r="AS373" i="14"/>
  <c r="BK381" i="14"/>
  <c r="BL381" i="14"/>
  <c r="BM381" i="14"/>
  <c r="AR381" i="14"/>
  <c r="AQ381" i="14"/>
  <c r="AS381" i="14"/>
  <c r="BK212" i="14"/>
  <c r="BL212" i="14"/>
  <c r="BM212" i="14"/>
  <c r="AQ212" i="14"/>
  <c r="AR212" i="14"/>
  <c r="AS212" i="14"/>
  <c r="BL220" i="14"/>
  <c r="BM220" i="14"/>
  <c r="BK220" i="14"/>
  <c r="AQ220" i="14"/>
  <c r="AR220" i="14"/>
  <c r="AS220" i="14"/>
  <c r="BL228" i="14"/>
  <c r="BM228" i="14"/>
  <c r="BK228" i="14"/>
  <c r="AQ228" i="14"/>
  <c r="AR228" i="14"/>
  <c r="AS228" i="14"/>
  <c r="BK236" i="14"/>
  <c r="BL236" i="14"/>
  <c r="BM236" i="14"/>
  <c r="AQ236" i="14"/>
  <c r="AR236" i="14"/>
  <c r="AS236" i="14"/>
  <c r="BK244" i="14"/>
  <c r="BL244" i="14"/>
  <c r="BM244" i="14"/>
  <c r="AQ244" i="14"/>
  <c r="AR244" i="14"/>
  <c r="AS244" i="14"/>
  <c r="BK252" i="14"/>
  <c r="BL252" i="14"/>
  <c r="BM252" i="14"/>
  <c r="AQ252" i="14"/>
  <c r="AR252" i="14"/>
  <c r="AS252" i="14"/>
  <c r="BK260" i="14"/>
  <c r="BL260" i="14"/>
  <c r="BM260" i="14"/>
  <c r="AQ260" i="14"/>
  <c r="AR260" i="14"/>
  <c r="AS260" i="14"/>
  <c r="BK268" i="14"/>
  <c r="BL268" i="14"/>
  <c r="BM268" i="14"/>
  <c r="AQ268" i="14"/>
  <c r="AR268" i="14"/>
  <c r="AS268" i="14"/>
  <c r="BK276" i="14"/>
  <c r="BL276" i="14"/>
  <c r="BM276" i="14"/>
  <c r="AQ276" i="14"/>
  <c r="AR276" i="14"/>
  <c r="AS276" i="14"/>
  <c r="BK284" i="14"/>
  <c r="BL284" i="14"/>
  <c r="BM284" i="14"/>
  <c r="AQ284" i="14"/>
  <c r="AR284" i="14"/>
  <c r="AS284" i="14"/>
  <c r="BK292" i="14"/>
  <c r="BL292" i="14"/>
  <c r="BM292" i="14"/>
  <c r="AQ292" i="14"/>
  <c r="AS292" i="14"/>
  <c r="AR292" i="14"/>
  <c r="BK300" i="14"/>
  <c r="BL300" i="14"/>
  <c r="BM300" i="14"/>
  <c r="AQ300" i="14"/>
  <c r="AR300" i="14"/>
  <c r="AS300" i="14"/>
  <c r="BK308" i="14"/>
  <c r="BL308" i="14"/>
  <c r="BM308" i="14"/>
  <c r="AQ308" i="14"/>
  <c r="AR308" i="14"/>
  <c r="AS308" i="14"/>
  <c r="BK316" i="14"/>
  <c r="BL316" i="14"/>
  <c r="BM316" i="14"/>
  <c r="AQ316" i="14"/>
  <c r="AR316" i="14"/>
  <c r="AS316" i="14"/>
  <c r="BK324" i="14"/>
  <c r="BL324" i="14"/>
  <c r="BM324" i="14"/>
  <c r="AQ324" i="14"/>
  <c r="AR324" i="14"/>
  <c r="AS324" i="14"/>
  <c r="BK332" i="14"/>
  <c r="BL332" i="14"/>
  <c r="BM332" i="14"/>
  <c r="AQ332" i="14"/>
  <c r="AR332" i="14"/>
  <c r="AS332" i="14"/>
  <c r="BK340" i="14"/>
  <c r="BL340" i="14"/>
  <c r="BM340" i="14"/>
  <c r="AQ340" i="14"/>
  <c r="AR340" i="14"/>
  <c r="AS340" i="14"/>
  <c r="BK348" i="14"/>
  <c r="BL348" i="14"/>
  <c r="BM348" i="14"/>
  <c r="AQ348" i="14"/>
  <c r="AR348" i="14"/>
  <c r="AS348" i="14"/>
  <c r="BK356" i="14"/>
  <c r="BL356" i="14"/>
  <c r="BM356" i="14"/>
  <c r="AQ356" i="14"/>
  <c r="AR356" i="14"/>
  <c r="AS356" i="14"/>
  <c r="BM11" i="14"/>
  <c r="BK11" i="14"/>
  <c r="BL11" i="14"/>
  <c r="AQ11" i="14"/>
  <c r="AR11" i="14"/>
  <c r="AS11" i="14"/>
  <c r="BM19" i="14"/>
  <c r="BK19" i="14"/>
  <c r="BL19" i="14"/>
  <c r="AQ19" i="14"/>
  <c r="AR19" i="14"/>
  <c r="AS19" i="14"/>
  <c r="BM27" i="14"/>
  <c r="BK27" i="14"/>
  <c r="BL27" i="14"/>
  <c r="AQ27" i="14"/>
  <c r="AR27" i="14"/>
  <c r="AS27" i="14"/>
  <c r="BM35" i="14"/>
  <c r="BK35" i="14"/>
  <c r="BL35" i="14"/>
  <c r="AQ35" i="14"/>
  <c r="AR35" i="14"/>
  <c r="AS35" i="14"/>
  <c r="BM43" i="14"/>
  <c r="BK43" i="14"/>
  <c r="BL43" i="14"/>
  <c r="AQ43" i="14"/>
  <c r="AR43" i="14"/>
  <c r="AS43" i="14"/>
  <c r="BM51" i="14"/>
  <c r="BK51" i="14"/>
  <c r="BL51" i="14"/>
  <c r="AQ51" i="14"/>
  <c r="AR51" i="14"/>
  <c r="AS51" i="14"/>
  <c r="BM59" i="14"/>
  <c r="BK59" i="14"/>
  <c r="BL59" i="14"/>
  <c r="AQ59" i="14"/>
  <c r="AR59" i="14"/>
  <c r="AS59" i="14"/>
  <c r="BM67" i="14"/>
  <c r="BK67" i="14"/>
  <c r="BL67" i="14"/>
  <c r="AQ67" i="14"/>
  <c r="AR67" i="14"/>
  <c r="AS67" i="14"/>
  <c r="BM75" i="14"/>
  <c r="BK75" i="14"/>
  <c r="BL75" i="14"/>
  <c r="AQ75" i="14"/>
  <c r="AR75" i="14"/>
  <c r="AS75" i="14"/>
  <c r="BM83" i="14"/>
  <c r="BK83" i="14"/>
  <c r="BL83" i="14"/>
  <c r="AQ83" i="14"/>
  <c r="AR83" i="14"/>
  <c r="AS83" i="14"/>
  <c r="BM91" i="14"/>
  <c r="BK91" i="14"/>
  <c r="BL91" i="14"/>
  <c r="AQ91" i="14"/>
  <c r="AR91" i="14"/>
  <c r="AS91" i="14"/>
  <c r="BM99" i="14"/>
  <c r="BK99" i="14"/>
  <c r="BL99" i="14"/>
  <c r="AQ99" i="14"/>
  <c r="AR99" i="14"/>
  <c r="AS99" i="14"/>
  <c r="BM107" i="14"/>
  <c r="BK107" i="14"/>
  <c r="BL107" i="14"/>
  <c r="AQ107" i="14"/>
  <c r="AR107" i="14"/>
  <c r="AS107" i="14"/>
  <c r="BM115" i="14"/>
  <c r="BK115" i="14"/>
  <c r="BL115" i="14"/>
  <c r="AQ115" i="14"/>
  <c r="AR115" i="14"/>
  <c r="AS115" i="14"/>
  <c r="BM123" i="14"/>
  <c r="BK123" i="14"/>
  <c r="BL123" i="14"/>
  <c r="AQ123" i="14"/>
  <c r="AR123" i="14"/>
  <c r="AS123" i="14"/>
  <c r="BM131" i="14"/>
  <c r="BK131" i="14"/>
  <c r="BL131" i="14"/>
  <c r="AQ131" i="14"/>
  <c r="AR131" i="14"/>
  <c r="AS131" i="14"/>
  <c r="BM139" i="14"/>
  <c r="BK139" i="14"/>
  <c r="BL139" i="14"/>
  <c r="AQ139" i="14"/>
  <c r="AR139" i="14"/>
  <c r="AS139" i="14"/>
  <c r="BM147" i="14"/>
  <c r="BK147" i="14"/>
  <c r="BL147" i="14"/>
  <c r="AQ147" i="14"/>
  <c r="AR147" i="14"/>
  <c r="AS147" i="14"/>
  <c r="BM155" i="14"/>
  <c r="BK155" i="14"/>
  <c r="BL155" i="14"/>
  <c r="AQ155" i="14"/>
  <c r="AR155" i="14"/>
  <c r="AS155" i="14"/>
  <c r="BM163" i="14"/>
  <c r="BK163" i="14"/>
  <c r="BL163" i="14"/>
  <c r="AQ163" i="14"/>
  <c r="AR163" i="14"/>
  <c r="AS163" i="14"/>
  <c r="BM171" i="14"/>
  <c r="BK171" i="14"/>
  <c r="BL171" i="14"/>
  <c r="AQ171" i="14"/>
  <c r="AR171" i="14"/>
  <c r="AS171" i="14"/>
  <c r="BM179" i="14"/>
  <c r="BK179" i="14"/>
  <c r="BL179" i="14"/>
  <c r="AQ179" i="14"/>
  <c r="AR179" i="14"/>
  <c r="AS179" i="14"/>
  <c r="BM187" i="14"/>
  <c r="BK187" i="14"/>
  <c r="BL187" i="14"/>
  <c r="AQ187" i="14"/>
  <c r="AR187" i="14"/>
  <c r="AS187" i="14"/>
  <c r="BM195" i="14"/>
  <c r="BK195" i="14"/>
  <c r="BL195" i="14"/>
  <c r="AQ195" i="14"/>
  <c r="AR195" i="14"/>
  <c r="AS195" i="14"/>
  <c r="BL362" i="14"/>
  <c r="BM362" i="14"/>
  <c r="BK362" i="14"/>
  <c r="AS362" i="14"/>
  <c r="AR362" i="14"/>
  <c r="AQ362" i="14"/>
  <c r="BL370" i="14"/>
  <c r="BM370" i="14"/>
  <c r="BK370" i="14"/>
  <c r="AS370" i="14"/>
  <c r="AQ370" i="14"/>
  <c r="AR370" i="14"/>
  <c r="BL378" i="14"/>
  <c r="BM378" i="14"/>
  <c r="BK378" i="14"/>
  <c r="AS378" i="14"/>
  <c r="AR378" i="14"/>
  <c r="AQ378" i="14"/>
  <c r="BK209" i="14"/>
  <c r="BL209" i="14"/>
  <c r="BM209" i="14"/>
  <c r="AR209" i="14"/>
  <c r="AS209" i="14"/>
  <c r="AQ209" i="14"/>
  <c r="BK217" i="14"/>
  <c r="BM217" i="14"/>
  <c r="BL217" i="14"/>
  <c r="AR217" i="14"/>
  <c r="AS217" i="14"/>
  <c r="AQ217" i="14"/>
  <c r="BK225" i="14"/>
  <c r="BM225" i="14"/>
  <c r="BL225" i="14"/>
  <c r="AR225" i="14"/>
  <c r="AS225" i="14"/>
  <c r="AQ225" i="14"/>
  <c r="BK233" i="14"/>
  <c r="BM233" i="14"/>
  <c r="BL233" i="14"/>
  <c r="AR233" i="14"/>
  <c r="AS233" i="14"/>
  <c r="AQ233" i="14"/>
  <c r="BK241" i="14"/>
  <c r="BL241" i="14"/>
  <c r="BM241" i="14"/>
  <c r="AR241" i="14"/>
  <c r="AS241" i="14"/>
  <c r="AQ241" i="14"/>
  <c r="BK249" i="14"/>
  <c r="BL249" i="14"/>
  <c r="BM249" i="14"/>
  <c r="AR249" i="14"/>
  <c r="AS249" i="14"/>
  <c r="AQ249" i="14"/>
  <c r="BK257" i="14"/>
  <c r="BL257" i="14"/>
  <c r="BM257" i="14"/>
  <c r="AR257" i="14"/>
  <c r="AS257" i="14"/>
  <c r="AQ257" i="14"/>
  <c r="BK265" i="14"/>
  <c r="BL265" i="14"/>
  <c r="BM265" i="14"/>
  <c r="AR265" i="14"/>
  <c r="AS265" i="14"/>
  <c r="AQ265" i="14"/>
  <c r="BK273" i="14"/>
  <c r="BL273" i="14"/>
  <c r="BM273" i="14"/>
  <c r="AR273" i="14"/>
  <c r="AS273" i="14"/>
  <c r="AQ273" i="14"/>
  <c r="BK281" i="14"/>
  <c r="BL281" i="14"/>
  <c r="BM281" i="14"/>
  <c r="AR281" i="14"/>
  <c r="AS281" i="14"/>
  <c r="AQ281" i="14"/>
  <c r="BK289" i="14"/>
  <c r="BL289" i="14"/>
  <c r="BM289" i="14"/>
  <c r="AR289" i="14"/>
  <c r="AQ289" i="14"/>
  <c r="AS289" i="14"/>
  <c r="BK297" i="14"/>
  <c r="BL297" i="14"/>
  <c r="BM297" i="14"/>
  <c r="AR297" i="14"/>
  <c r="AQ297" i="14"/>
  <c r="AS297" i="14"/>
  <c r="BK305" i="14"/>
  <c r="BL305" i="14"/>
  <c r="BM305" i="14"/>
  <c r="AR305" i="14"/>
  <c r="AS305" i="14"/>
  <c r="AQ305" i="14"/>
  <c r="BK313" i="14"/>
  <c r="BL313" i="14"/>
  <c r="BM313" i="14"/>
  <c r="AR313" i="14"/>
  <c r="AQ313" i="14"/>
  <c r="AS313" i="14"/>
  <c r="BK321" i="14"/>
  <c r="BL321" i="14"/>
  <c r="BM321" i="14"/>
  <c r="AR321" i="14"/>
  <c r="AS321" i="14"/>
  <c r="AQ321" i="14"/>
  <c r="BK329" i="14"/>
  <c r="BL329" i="14"/>
  <c r="BM329" i="14"/>
  <c r="AR329" i="14"/>
  <c r="AQ329" i="14"/>
  <c r="AS329" i="14"/>
  <c r="BK337" i="14"/>
  <c r="BL337" i="14"/>
  <c r="BM337" i="14"/>
  <c r="AR337" i="14"/>
  <c r="AS337" i="14"/>
  <c r="AQ337" i="14"/>
  <c r="BK345" i="14"/>
  <c r="BL345" i="14"/>
  <c r="BM345" i="14"/>
  <c r="AR345" i="14"/>
  <c r="AQ345" i="14"/>
  <c r="AS345" i="14"/>
  <c r="BK353" i="14"/>
  <c r="BL353" i="14"/>
  <c r="BM353" i="14"/>
  <c r="AR353" i="14"/>
  <c r="AS353" i="14"/>
  <c r="AQ353" i="14"/>
  <c r="BK361" i="14"/>
  <c r="BL361" i="14"/>
  <c r="BM361" i="14"/>
  <c r="AR361" i="14"/>
  <c r="AQ361" i="14"/>
  <c r="AS361" i="14"/>
  <c r="BK16" i="14"/>
  <c r="BL16" i="14"/>
  <c r="BM16" i="14"/>
  <c r="AQ16" i="14"/>
  <c r="AR16" i="14"/>
  <c r="AS16" i="14"/>
  <c r="BK24" i="14"/>
  <c r="BL24" i="14"/>
  <c r="BM24" i="14"/>
  <c r="AQ24" i="14"/>
  <c r="AR24" i="14"/>
  <c r="AS24" i="14"/>
  <c r="BK32" i="14"/>
  <c r="BL32" i="14"/>
  <c r="BM32" i="14"/>
  <c r="AQ32" i="14"/>
  <c r="AR32" i="14"/>
  <c r="AS32" i="14"/>
  <c r="BK40" i="14"/>
  <c r="BL40" i="14"/>
  <c r="BM40" i="14"/>
  <c r="AQ40" i="14"/>
  <c r="AR40" i="14"/>
  <c r="AS40" i="14"/>
  <c r="BK48" i="14"/>
  <c r="BL48" i="14"/>
  <c r="BM48" i="14"/>
  <c r="AQ48" i="14"/>
  <c r="AR48" i="14"/>
  <c r="AS48" i="14"/>
  <c r="BK56" i="14"/>
  <c r="BL56" i="14"/>
  <c r="BM56" i="14"/>
  <c r="AQ56" i="14"/>
  <c r="AR56" i="14"/>
  <c r="AS56" i="14"/>
  <c r="BK64" i="14"/>
  <c r="BL64" i="14"/>
  <c r="BM64" i="14"/>
  <c r="AQ64" i="14"/>
  <c r="AR64" i="14"/>
  <c r="AS64" i="14"/>
  <c r="BK72" i="14"/>
  <c r="BL72" i="14"/>
  <c r="BM72" i="14"/>
  <c r="AQ72" i="14"/>
  <c r="AR72" i="14"/>
  <c r="AS72" i="14"/>
  <c r="BK80" i="14"/>
  <c r="BL80" i="14"/>
  <c r="BM80" i="14"/>
  <c r="AQ80" i="14"/>
  <c r="AR80" i="14"/>
  <c r="AS80" i="14"/>
  <c r="BK88" i="14"/>
  <c r="BL88" i="14"/>
  <c r="BM88" i="14"/>
  <c r="AQ88" i="14"/>
  <c r="AR88" i="14"/>
  <c r="AS88" i="14"/>
  <c r="BK96" i="14"/>
  <c r="BL96" i="14"/>
  <c r="BM96" i="14"/>
  <c r="AQ96" i="14"/>
  <c r="AR96" i="14"/>
  <c r="AS96" i="14"/>
  <c r="BK104" i="14"/>
  <c r="BL104" i="14"/>
  <c r="BM104" i="14"/>
  <c r="AQ104" i="14"/>
  <c r="AR104" i="14"/>
  <c r="AS104" i="14"/>
  <c r="BK112" i="14"/>
  <c r="BL112" i="14"/>
  <c r="BM112" i="14"/>
  <c r="AQ112" i="14"/>
  <c r="AR112" i="14"/>
  <c r="AS112" i="14"/>
  <c r="BK120" i="14"/>
  <c r="BL120" i="14"/>
  <c r="BM120" i="14"/>
  <c r="AQ120" i="14"/>
  <c r="AR120" i="14"/>
  <c r="AS120" i="14"/>
  <c r="BK128" i="14"/>
  <c r="BL128" i="14"/>
  <c r="BM128" i="14"/>
  <c r="AQ128" i="14"/>
  <c r="AR128" i="14"/>
  <c r="AS128" i="14"/>
  <c r="BK136" i="14"/>
  <c r="BL136" i="14"/>
  <c r="BM136" i="14"/>
  <c r="AQ136" i="14"/>
  <c r="AR136" i="14"/>
  <c r="AS136" i="14"/>
  <c r="BK144" i="14"/>
  <c r="BL144" i="14"/>
  <c r="BM144" i="14"/>
  <c r="AQ144" i="14"/>
  <c r="AR144" i="14"/>
  <c r="AS144" i="14"/>
  <c r="BK152" i="14"/>
  <c r="BL152" i="14"/>
  <c r="BM152" i="14"/>
  <c r="AQ152" i="14"/>
  <c r="AR152" i="14"/>
  <c r="AS152" i="14"/>
  <c r="BK160" i="14"/>
  <c r="BL160" i="14"/>
  <c r="BM160" i="14"/>
  <c r="AQ160" i="14"/>
  <c r="AR160" i="14"/>
  <c r="AS160" i="14"/>
  <c r="BK168" i="14"/>
  <c r="BL168" i="14"/>
  <c r="BM168" i="14"/>
  <c r="AQ168" i="14"/>
  <c r="AR168" i="14"/>
  <c r="AS168" i="14"/>
  <c r="BK176" i="14"/>
  <c r="BL176" i="14"/>
  <c r="BM176" i="14"/>
  <c r="AQ176" i="14"/>
  <c r="AR176" i="14"/>
  <c r="AS176" i="14"/>
  <c r="BK184" i="14"/>
  <c r="BL184" i="14"/>
  <c r="BM184" i="14"/>
  <c r="AQ184" i="14"/>
  <c r="AR184" i="14"/>
  <c r="AS184" i="14"/>
  <c r="BK192" i="14"/>
  <c r="BL192" i="14"/>
  <c r="BM192" i="14"/>
  <c r="AQ192" i="14"/>
  <c r="AR192" i="14"/>
  <c r="AS192" i="14"/>
  <c r="BK200" i="14"/>
  <c r="BL200" i="14"/>
  <c r="BM200" i="14"/>
  <c r="AQ200" i="14"/>
  <c r="AR200" i="14"/>
  <c r="AS200" i="14"/>
  <c r="BK157" i="14"/>
  <c r="BL157" i="14"/>
  <c r="BM157" i="14"/>
  <c r="AR157" i="14"/>
  <c r="AS157" i="14"/>
  <c r="AQ157" i="14"/>
  <c r="BK173" i="14"/>
  <c r="BL173" i="14"/>
  <c r="BM173" i="14"/>
  <c r="AR173" i="14"/>
  <c r="AS173" i="14"/>
  <c r="AQ173" i="14"/>
  <c r="BK181" i="14"/>
  <c r="BL181" i="14"/>
  <c r="BM181" i="14"/>
  <c r="AR181" i="14"/>
  <c r="AS181" i="14"/>
  <c r="AQ181" i="14"/>
  <c r="BK193" i="14"/>
  <c r="BL193" i="14"/>
  <c r="BM193" i="14"/>
  <c r="AR193" i="14"/>
  <c r="AS193" i="14"/>
  <c r="AQ193" i="14"/>
  <c r="BK205" i="14"/>
  <c r="BL205" i="14"/>
  <c r="BM205" i="14"/>
  <c r="AR205" i="14"/>
  <c r="AS205" i="14"/>
  <c r="AQ205" i="14"/>
  <c r="BL194" i="14"/>
  <c r="BM194" i="14"/>
  <c r="BK194" i="14"/>
  <c r="AS194" i="14"/>
  <c r="AQ194" i="14"/>
  <c r="AR194" i="14"/>
  <c r="BM363" i="14"/>
  <c r="BK363" i="14"/>
  <c r="BL363" i="14"/>
  <c r="AQ363" i="14"/>
  <c r="AR363" i="14"/>
  <c r="AS363" i="14"/>
  <c r="BM371" i="14"/>
  <c r="BK371" i="14"/>
  <c r="BL371" i="14"/>
  <c r="AR371" i="14"/>
  <c r="AS371" i="14"/>
  <c r="AQ371" i="14"/>
  <c r="BM379" i="14"/>
  <c r="BK379" i="14"/>
  <c r="BL379" i="14"/>
  <c r="AR379" i="14"/>
  <c r="AQ379" i="14"/>
  <c r="AS379" i="14"/>
  <c r="BL210" i="14"/>
  <c r="BM210" i="14"/>
  <c r="BK210" i="14"/>
  <c r="AS210" i="14"/>
  <c r="AQ210" i="14"/>
  <c r="AR210" i="14"/>
  <c r="BL218" i="14"/>
  <c r="BK218" i="14"/>
  <c r="BM218" i="14"/>
  <c r="AS218" i="14"/>
  <c r="AQ218" i="14"/>
  <c r="AR218" i="14"/>
  <c r="BL226" i="14"/>
  <c r="BK226" i="14"/>
  <c r="BM226" i="14"/>
  <c r="AS226" i="14"/>
  <c r="AQ226" i="14"/>
  <c r="AR226" i="14"/>
  <c r="BL234" i="14"/>
  <c r="BK234" i="14"/>
  <c r="BM234" i="14"/>
  <c r="AS234" i="14"/>
  <c r="AQ234" i="14"/>
  <c r="AR234" i="14"/>
  <c r="BL242" i="14"/>
  <c r="BM242" i="14"/>
  <c r="BK242" i="14"/>
  <c r="AS242" i="14"/>
  <c r="AQ242" i="14"/>
  <c r="AR242" i="14"/>
  <c r="BL250" i="14"/>
  <c r="BM250" i="14"/>
  <c r="BK250" i="14"/>
  <c r="AS250" i="14"/>
  <c r="AQ250" i="14"/>
  <c r="AR250" i="14"/>
  <c r="BL258" i="14"/>
  <c r="BM258" i="14"/>
  <c r="BK258" i="14"/>
  <c r="AS258" i="14"/>
  <c r="AQ258" i="14"/>
  <c r="AR258" i="14"/>
  <c r="BL266" i="14"/>
  <c r="BM266" i="14"/>
  <c r="BK266" i="14"/>
  <c r="AS266" i="14"/>
  <c r="AQ266" i="14"/>
  <c r="AR266" i="14"/>
  <c r="BL274" i="14"/>
  <c r="BM274" i="14"/>
  <c r="BK274" i="14"/>
  <c r="AS274" i="14"/>
  <c r="AQ274" i="14"/>
  <c r="AR274" i="14"/>
  <c r="BL282" i="14"/>
  <c r="BM282" i="14"/>
  <c r="BK282" i="14"/>
  <c r="AS282" i="14"/>
  <c r="AQ282" i="14"/>
  <c r="AR282" i="14"/>
  <c r="BL290" i="14"/>
  <c r="BM290" i="14"/>
  <c r="BK290" i="14"/>
  <c r="AS290" i="14"/>
  <c r="AQ290" i="14"/>
  <c r="AR290" i="14"/>
  <c r="BL298" i="14"/>
  <c r="BM298" i="14"/>
  <c r="BK298" i="14"/>
  <c r="AS298" i="14"/>
  <c r="AR298" i="14"/>
  <c r="AQ298" i="14"/>
  <c r="BL306" i="14"/>
  <c r="BM306" i="14"/>
  <c r="BK306" i="14"/>
  <c r="AS306" i="14"/>
  <c r="AQ306" i="14"/>
  <c r="AR306" i="14"/>
  <c r="BL314" i="14"/>
  <c r="BM314" i="14"/>
  <c r="BK314" i="14"/>
  <c r="AS314" i="14"/>
  <c r="AR314" i="14"/>
  <c r="AQ314" i="14"/>
  <c r="BL322" i="14"/>
  <c r="BM322" i="14"/>
  <c r="BK322" i="14"/>
  <c r="AS322" i="14"/>
  <c r="AQ322" i="14"/>
  <c r="AR322" i="14"/>
  <c r="BL330" i="14"/>
  <c r="BM330" i="14"/>
  <c r="BK330" i="14"/>
  <c r="AS330" i="14"/>
  <c r="AR330" i="14"/>
  <c r="AQ330" i="14"/>
  <c r="BL338" i="14"/>
  <c r="BM338" i="14"/>
  <c r="BK338" i="14"/>
  <c r="AS338" i="14"/>
  <c r="AQ338" i="14"/>
  <c r="AR338" i="14"/>
  <c r="BL346" i="14"/>
  <c r="BM346" i="14"/>
  <c r="BK346" i="14"/>
  <c r="AS346" i="14"/>
  <c r="AR346" i="14"/>
  <c r="AQ346" i="14"/>
  <c r="BL354" i="14"/>
  <c r="BM354" i="14"/>
  <c r="BK354" i="14"/>
  <c r="AS354" i="14"/>
  <c r="AQ354" i="14"/>
  <c r="AR354" i="14"/>
  <c r="BK9" i="14"/>
  <c r="BL9" i="14"/>
  <c r="BM9" i="14"/>
  <c r="AR9" i="14"/>
  <c r="AS9" i="14"/>
  <c r="AQ9" i="14"/>
  <c r="BK17" i="14"/>
  <c r="BL17" i="14"/>
  <c r="BM17" i="14"/>
  <c r="AR17" i="14"/>
  <c r="AS17" i="14"/>
  <c r="AQ17" i="14"/>
  <c r="BK25" i="14"/>
  <c r="BL25" i="14"/>
  <c r="BM25" i="14"/>
  <c r="AR25" i="14"/>
  <c r="AS25" i="14"/>
  <c r="AQ25" i="14"/>
  <c r="BK33" i="14"/>
  <c r="BL33" i="14"/>
  <c r="BM33" i="14"/>
  <c r="AR33" i="14"/>
  <c r="AS33" i="14"/>
  <c r="AQ33" i="14"/>
  <c r="BK41" i="14"/>
  <c r="BL41" i="14"/>
  <c r="BM41" i="14"/>
  <c r="AR41" i="14"/>
  <c r="AS41" i="14"/>
  <c r="AQ41" i="14"/>
  <c r="BK49" i="14"/>
  <c r="BL49" i="14"/>
  <c r="BM49" i="14"/>
  <c r="AR49" i="14"/>
  <c r="AS49" i="14"/>
  <c r="AQ49" i="14"/>
  <c r="BK57" i="14"/>
  <c r="BL57" i="14"/>
  <c r="BM57" i="14"/>
  <c r="AR57" i="14"/>
  <c r="AS57" i="14"/>
  <c r="AQ57" i="14"/>
  <c r="BK65" i="14"/>
  <c r="BL65" i="14"/>
  <c r="BM65" i="14"/>
  <c r="AR65" i="14"/>
  <c r="AS65" i="14"/>
  <c r="AQ65" i="14"/>
  <c r="BK73" i="14"/>
  <c r="BL73" i="14"/>
  <c r="BM73" i="14"/>
  <c r="AR73" i="14"/>
  <c r="AS73" i="14"/>
  <c r="AQ73" i="14"/>
  <c r="BK81" i="14"/>
  <c r="BL81" i="14"/>
  <c r="BM81" i="14"/>
  <c r="AR81" i="14"/>
  <c r="AS81" i="14"/>
  <c r="AQ81" i="14"/>
  <c r="BK89" i="14"/>
  <c r="BL89" i="14"/>
  <c r="BM89" i="14"/>
  <c r="AR89" i="14"/>
  <c r="AS89" i="14"/>
  <c r="AQ89" i="14"/>
  <c r="BK97" i="14"/>
  <c r="BL97" i="14"/>
  <c r="BM97" i="14"/>
  <c r="AR97" i="14"/>
  <c r="AS97" i="14"/>
  <c r="AQ97" i="14"/>
  <c r="BK105" i="14"/>
  <c r="BL105" i="14"/>
  <c r="BM105" i="14"/>
  <c r="AR105" i="14"/>
  <c r="AS105" i="14"/>
  <c r="AQ105" i="14"/>
  <c r="BK113" i="14"/>
  <c r="BL113" i="14"/>
  <c r="BM113" i="14"/>
  <c r="AR113" i="14"/>
  <c r="AS113" i="14"/>
  <c r="AQ113" i="14"/>
  <c r="BK121" i="14"/>
  <c r="BL121" i="14"/>
  <c r="BM121" i="14"/>
  <c r="AR121" i="14"/>
  <c r="AS121" i="14"/>
  <c r="AQ121" i="14"/>
  <c r="BK129" i="14"/>
  <c r="BL129" i="14"/>
  <c r="BM129" i="14"/>
  <c r="AR129" i="14"/>
  <c r="AS129" i="14"/>
  <c r="AQ129" i="14"/>
  <c r="BK137" i="14"/>
  <c r="BL137" i="14"/>
  <c r="BM137" i="14"/>
  <c r="AR137" i="14"/>
  <c r="AS137" i="14"/>
  <c r="AQ137" i="14"/>
  <c r="BK145" i="14"/>
  <c r="BL145" i="14"/>
  <c r="BM145" i="14"/>
  <c r="AR145" i="14"/>
  <c r="AS145" i="14"/>
  <c r="AQ145" i="14"/>
  <c r="BK153" i="14"/>
  <c r="BL153" i="14"/>
  <c r="BM153" i="14"/>
  <c r="AR153" i="14"/>
  <c r="AS153" i="14"/>
  <c r="AQ153" i="14"/>
  <c r="BK169" i="14"/>
  <c r="BL169" i="14"/>
  <c r="BM169" i="14"/>
  <c r="AR169" i="14"/>
  <c r="AS169" i="14"/>
  <c r="AQ169" i="14"/>
  <c r="BK201" i="14"/>
  <c r="BL201" i="14"/>
  <c r="BM201" i="14"/>
  <c r="AR201" i="14"/>
  <c r="AS201" i="14"/>
  <c r="AQ201" i="14"/>
  <c r="BM199" i="14"/>
  <c r="BK199" i="14"/>
  <c r="BL199" i="14"/>
  <c r="AQ199" i="14"/>
  <c r="AR199" i="14"/>
  <c r="AS199" i="14"/>
  <c r="BK368" i="14"/>
  <c r="BL368" i="14"/>
  <c r="BM368" i="14"/>
  <c r="AQ368" i="14"/>
  <c r="AR368" i="14"/>
  <c r="AS368" i="14"/>
  <c r="BK376" i="14"/>
  <c r="BL376" i="14"/>
  <c r="BM376" i="14"/>
  <c r="AQ376" i="14"/>
  <c r="AS376" i="14"/>
  <c r="AR376" i="14"/>
  <c r="BM207" i="14"/>
  <c r="BK207" i="14"/>
  <c r="BL207" i="14"/>
  <c r="AQ207" i="14"/>
  <c r="AR207" i="14"/>
  <c r="AS207" i="14"/>
  <c r="BM215" i="14"/>
  <c r="BK215" i="14"/>
  <c r="BL215" i="14"/>
  <c r="AQ215" i="14"/>
  <c r="AR215" i="14"/>
  <c r="AS215" i="14"/>
  <c r="BM223" i="14"/>
  <c r="BK223" i="14"/>
  <c r="BL223" i="14"/>
  <c r="AQ223" i="14"/>
  <c r="AR223" i="14"/>
  <c r="AS223" i="14"/>
  <c r="BM231" i="14"/>
  <c r="BK231" i="14"/>
  <c r="BL231" i="14"/>
  <c r="AQ231" i="14"/>
  <c r="AR231" i="14"/>
  <c r="AS231" i="14"/>
  <c r="BM239" i="14"/>
  <c r="BK239" i="14"/>
  <c r="BL239" i="14"/>
  <c r="AQ239" i="14"/>
  <c r="AR239" i="14"/>
  <c r="AS239" i="14"/>
  <c r="BM247" i="14"/>
  <c r="BK247" i="14"/>
  <c r="BL247" i="14"/>
  <c r="AQ247" i="14"/>
  <c r="AR247" i="14"/>
  <c r="AS247" i="14"/>
  <c r="BM255" i="14"/>
  <c r="BK255" i="14"/>
  <c r="BL255" i="14"/>
  <c r="AQ255" i="14"/>
  <c r="AR255" i="14"/>
  <c r="AS255" i="14"/>
  <c r="BM263" i="14"/>
  <c r="BK263" i="14"/>
  <c r="BL263" i="14"/>
  <c r="AQ263" i="14"/>
  <c r="AR263" i="14"/>
  <c r="AS263" i="14"/>
  <c r="BM271" i="14"/>
  <c r="BK271" i="14"/>
  <c r="BL271" i="14"/>
  <c r="AQ271" i="14"/>
  <c r="AR271" i="14"/>
  <c r="AS271" i="14"/>
  <c r="BM279" i="14"/>
  <c r="BK279" i="14"/>
  <c r="BL279" i="14"/>
  <c r="AQ279" i="14"/>
  <c r="AR279" i="14"/>
  <c r="AS279" i="14"/>
  <c r="BM287" i="14"/>
  <c r="BK287" i="14"/>
  <c r="BL287" i="14"/>
  <c r="AR287" i="14"/>
  <c r="AS287" i="14"/>
  <c r="AQ287" i="14"/>
  <c r="BM295" i="14"/>
  <c r="BK295" i="14"/>
  <c r="BL295" i="14"/>
  <c r="AR295" i="14"/>
  <c r="AS295" i="14"/>
  <c r="AQ295" i="14"/>
  <c r="BM303" i="14"/>
  <c r="BK303" i="14"/>
  <c r="BL303" i="14"/>
  <c r="AS303" i="14"/>
  <c r="AQ303" i="14"/>
  <c r="AR303" i="14"/>
  <c r="BM311" i="14"/>
  <c r="BK311" i="14"/>
  <c r="BL311" i="14"/>
  <c r="AQ311" i="14"/>
  <c r="AR311" i="14"/>
  <c r="AS311" i="14"/>
  <c r="BM319" i="14"/>
  <c r="BK319" i="14"/>
  <c r="BL319" i="14"/>
  <c r="AS319" i="14"/>
  <c r="AQ319" i="14"/>
  <c r="AR319" i="14"/>
  <c r="BM327" i="14"/>
  <c r="BK327" i="14"/>
  <c r="BL327" i="14"/>
  <c r="AQ327" i="14"/>
  <c r="AR327" i="14"/>
  <c r="AS327" i="14"/>
  <c r="BM335" i="14"/>
  <c r="BK335" i="14"/>
  <c r="BL335" i="14"/>
  <c r="AS335" i="14"/>
  <c r="AQ335" i="14"/>
  <c r="AR335" i="14"/>
  <c r="BM343" i="14"/>
  <c r="BK343" i="14"/>
  <c r="BL343" i="14"/>
  <c r="AQ343" i="14"/>
  <c r="AR343" i="14"/>
  <c r="AS343" i="14"/>
  <c r="BM351" i="14"/>
  <c r="BK351" i="14"/>
  <c r="BL351" i="14"/>
  <c r="AS351" i="14"/>
  <c r="AQ351" i="14"/>
  <c r="AR351" i="14"/>
  <c r="BM359" i="14"/>
  <c r="BK359" i="14"/>
  <c r="BL359" i="14"/>
  <c r="AQ359" i="14"/>
  <c r="AR359" i="14"/>
  <c r="AS359" i="14"/>
  <c r="BL14" i="14"/>
  <c r="BM14" i="14"/>
  <c r="BK14" i="14"/>
  <c r="AS14" i="14"/>
  <c r="AQ14" i="14"/>
  <c r="AR14" i="14"/>
  <c r="BL22" i="14"/>
  <c r="BM22" i="14"/>
  <c r="BK22" i="14"/>
  <c r="AS22" i="14"/>
  <c r="AQ22" i="14"/>
  <c r="AR22" i="14"/>
  <c r="BL30" i="14"/>
  <c r="BM30" i="14"/>
  <c r="BK30" i="14"/>
  <c r="AS30" i="14"/>
  <c r="AQ30" i="14"/>
  <c r="AR30" i="14"/>
  <c r="BL38" i="14"/>
  <c r="BM38" i="14"/>
  <c r="BK38" i="14"/>
  <c r="AS38" i="14"/>
  <c r="AQ38" i="14"/>
  <c r="AR38" i="14"/>
  <c r="BL46" i="14"/>
  <c r="BM46" i="14"/>
  <c r="BK46" i="14"/>
  <c r="AS46" i="14"/>
  <c r="AQ46" i="14"/>
  <c r="AR46" i="14"/>
  <c r="BL54" i="14"/>
  <c r="BM54" i="14"/>
  <c r="BK54" i="14"/>
  <c r="AS54" i="14"/>
  <c r="AQ54" i="14"/>
  <c r="AR54" i="14"/>
  <c r="BL62" i="14"/>
  <c r="BM62" i="14"/>
  <c r="BK62" i="14"/>
  <c r="AS62" i="14"/>
  <c r="AQ62" i="14"/>
  <c r="AR62" i="14"/>
  <c r="BL70" i="14"/>
  <c r="BM70" i="14"/>
  <c r="BK70" i="14"/>
  <c r="AS70" i="14"/>
  <c r="AQ70" i="14"/>
  <c r="AR70" i="14"/>
  <c r="BL78" i="14"/>
  <c r="BM78" i="14"/>
  <c r="BK78" i="14"/>
  <c r="AS78" i="14"/>
  <c r="AQ78" i="14"/>
  <c r="AR78" i="14"/>
  <c r="BL86" i="14"/>
  <c r="BM86" i="14"/>
  <c r="BK86" i="14"/>
  <c r="AS86" i="14"/>
  <c r="AQ86" i="14"/>
  <c r="AR86" i="14"/>
  <c r="BL94" i="14"/>
  <c r="BM94" i="14"/>
  <c r="BK94" i="14"/>
  <c r="AS94" i="14"/>
  <c r="AQ94" i="14"/>
  <c r="AR94" i="14"/>
  <c r="BL102" i="14"/>
  <c r="BM102" i="14"/>
  <c r="BK102" i="14"/>
  <c r="AS102" i="14"/>
  <c r="AQ102" i="14"/>
  <c r="AR102" i="14"/>
  <c r="BL110" i="14"/>
  <c r="BM110" i="14"/>
  <c r="BK110" i="14"/>
  <c r="AS110" i="14"/>
  <c r="AQ110" i="14"/>
  <c r="AR110" i="14"/>
  <c r="BL118" i="14"/>
  <c r="BM118" i="14"/>
  <c r="BK118" i="14"/>
  <c r="AS118" i="14"/>
  <c r="AQ118" i="14"/>
  <c r="AR118" i="14"/>
  <c r="BL126" i="14"/>
  <c r="BM126" i="14"/>
  <c r="BK126" i="14"/>
  <c r="AS126" i="14"/>
  <c r="AQ126" i="14"/>
  <c r="AR126" i="14"/>
  <c r="BL134" i="14"/>
  <c r="BM134" i="14"/>
  <c r="BK134" i="14"/>
  <c r="AS134" i="14"/>
  <c r="AQ134" i="14"/>
  <c r="AR134" i="14"/>
  <c r="BL142" i="14"/>
  <c r="BM142" i="14"/>
  <c r="BK142" i="14"/>
  <c r="AS142" i="14"/>
  <c r="AQ142" i="14"/>
  <c r="AR142" i="14"/>
  <c r="BL150" i="14"/>
  <c r="BM150" i="14"/>
  <c r="BK150" i="14"/>
  <c r="AS150" i="14"/>
  <c r="AQ150" i="14"/>
  <c r="AR150" i="14"/>
  <c r="BL158" i="14"/>
  <c r="BM158" i="14"/>
  <c r="BK158" i="14"/>
  <c r="AS158" i="14"/>
  <c r="AQ158" i="14"/>
  <c r="AR158" i="14"/>
  <c r="BL166" i="14"/>
  <c r="BM166" i="14"/>
  <c r="BK166" i="14"/>
  <c r="AS166" i="14"/>
  <c r="AQ166" i="14"/>
  <c r="AR166" i="14"/>
  <c r="BL174" i="14"/>
  <c r="BM174" i="14"/>
  <c r="BK174" i="14"/>
  <c r="AS174" i="14"/>
  <c r="AQ174" i="14"/>
  <c r="AR174" i="14"/>
  <c r="BL182" i="14"/>
  <c r="BM182" i="14"/>
  <c r="BK182" i="14"/>
  <c r="AS182" i="14"/>
  <c r="AQ182" i="14"/>
  <c r="AR182" i="14"/>
  <c r="BL202" i="14"/>
  <c r="BM202" i="14"/>
  <c r="BK202" i="14"/>
  <c r="AS202" i="14"/>
  <c r="AQ202" i="14"/>
  <c r="AR202" i="14"/>
  <c r="BK369" i="14"/>
  <c r="BL369" i="14"/>
  <c r="BM369" i="14"/>
  <c r="AR369" i="14"/>
  <c r="AS369" i="14"/>
  <c r="AQ369" i="14"/>
  <c r="BK377" i="14"/>
  <c r="BL377" i="14"/>
  <c r="BM377" i="14"/>
  <c r="AR377" i="14"/>
  <c r="AQ377" i="14"/>
  <c r="AS377" i="14"/>
  <c r="BK208" i="14"/>
  <c r="BL208" i="14"/>
  <c r="BM208" i="14"/>
  <c r="AQ208" i="14"/>
  <c r="AR208" i="14"/>
  <c r="AS208" i="14"/>
  <c r="BL216" i="14"/>
  <c r="BM216" i="14"/>
  <c r="BK216" i="14"/>
  <c r="AQ216" i="14"/>
  <c r="AR216" i="14"/>
  <c r="AS216" i="14"/>
  <c r="BL224" i="14"/>
  <c r="BM224" i="14"/>
  <c r="BK224" i="14"/>
  <c r="AQ224" i="14"/>
  <c r="AR224" i="14"/>
  <c r="AS224" i="14"/>
  <c r="BL232" i="14"/>
  <c r="BK232" i="14"/>
  <c r="BM232" i="14"/>
  <c r="AQ232" i="14"/>
  <c r="AR232" i="14"/>
  <c r="AS232" i="14"/>
  <c r="BK240" i="14"/>
  <c r="BL240" i="14"/>
  <c r="BM240" i="14"/>
  <c r="AQ240" i="14"/>
  <c r="AR240" i="14"/>
  <c r="AS240" i="14"/>
  <c r="BK248" i="14"/>
  <c r="BL248" i="14"/>
  <c r="BM248" i="14"/>
  <c r="AQ248" i="14"/>
  <c r="AR248" i="14"/>
  <c r="AS248" i="14"/>
  <c r="BK256" i="14"/>
  <c r="BL256" i="14"/>
  <c r="BM256" i="14"/>
  <c r="AQ256" i="14"/>
  <c r="AR256" i="14"/>
  <c r="AS256" i="14"/>
  <c r="BK264" i="14"/>
  <c r="BL264" i="14"/>
  <c r="BM264" i="14"/>
  <c r="AQ264" i="14"/>
  <c r="AR264" i="14"/>
  <c r="AS264" i="14"/>
  <c r="BK272" i="14"/>
  <c r="BL272" i="14"/>
  <c r="BM272" i="14"/>
  <c r="AQ272" i="14"/>
  <c r="AR272" i="14"/>
  <c r="AS272" i="14"/>
  <c r="BK280" i="14"/>
  <c r="BL280" i="14"/>
  <c r="BM280" i="14"/>
  <c r="AQ280" i="14"/>
  <c r="AR280" i="14"/>
  <c r="AS280" i="14"/>
  <c r="BK288" i="14"/>
  <c r="BL288" i="14"/>
  <c r="BM288" i="14"/>
  <c r="AQ288" i="14"/>
  <c r="AS288" i="14"/>
  <c r="AR288" i="14"/>
  <c r="BK296" i="14"/>
  <c r="BL296" i="14"/>
  <c r="BM296" i="14"/>
  <c r="AQ296" i="14"/>
  <c r="AR296" i="14"/>
  <c r="AS296" i="14"/>
  <c r="BK304" i="14"/>
  <c r="BL304" i="14"/>
  <c r="BM304" i="14"/>
  <c r="AQ304" i="14"/>
  <c r="AR304" i="14"/>
  <c r="AS304" i="14"/>
  <c r="BK312" i="14"/>
  <c r="BL312" i="14"/>
  <c r="BM312" i="14"/>
  <c r="AQ312" i="14"/>
  <c r="AS312" i="14"/>
  <c r="AR312" i="14"/>
  <c r="BK320" i="14"/>
  <c r="BL320" i="14"/>
  <c r="BM320" i="14"/>
  <c r="AQ320" i="14"/>
  <c r="AR320" i="14"/>
  <c r="AS320" i="14"/>
  <c r="BK328" i="14"/>
  <c r="BL328" i="14"/>
  <c r="BM328" i="14"/>
  <c r="AQ328" i="14"/>
  <c r="AS328" i="14"/>
  <c r="AR328" i="14"/>
  <c r="BK336" i="14"/>
  <c r="BL336" i="14"/>
  <c r="BM336" i="14"/>
  <c r="AQ336" i="14"/>
  <c r="AR336" i="14"/>
  <c r="AS336" i="14"/>
  <c r="BK344" i="14"/>
  <c r="BL344" i="14"/>
  <c r="BM344" i="14"/>
  <c r="AQ344" i="14"/>
  <c r="AS344" i="14"/>
  <c r="AR344" i="14"/>
  <c r="BK352" i="14"/>
  <c r="BL352" i="14"/>
  <c r="BM352" i="14"/>
  <c r="AQ352" i="14"/>
  <c r="AR352" i="14"/>
  <c r="AS352" i="14"/>
  <c r="BK360" i="14"/>
  <c r="BL360" i="14"/>
  <c r="BM360" i="14"/>
  <c r="AQ360" i="14"/>
  <c r="AS360" i="14"/>
  <c r="AR360" i="14"/>
  <c r="BM15" i="14"/>
  <c r="BK15" i="14"/>
  <c r="BL15" i="14"/>
  <c r="AQ15" i="14"/>
  <c r="AR15" i="14"/>
  <c r="AS15" i="14"/>
  <c r="BM23" i="14"/>
  <c r="BK23" i="14"/>
  <c r="BL23" i="14"/>
  <c r="AQ23" i="14"/>
  <c r="AR23" i="14"/>
  <c r="AS23" i="14"/>
  <c r="BM31" i="14"/>
  <c r="BK31" i="14"/>
  <c r="BL31" i="14"/>
  <c r="AQ31" i="14"/>
  <c r="AR31" i="14"/>
  <c r="AS31" i="14"/>
  <c r="BM39" i="14"/>
  <c r="BK39" i="14"/>
  <c r="BL39" i="14"/>
  <c r="AQ39" i="14"/>
  <c r="AR39" i="14"/>
  <c r="AS39" i="14"/>
  <c r="BM47" i="14"/>
  <c r="BK47" i="14"/>
  <c r="BL47" i="14"/>
  <c r="AQ47" i="14"/>
  <c r="AR47" i="14"/>
  <c r="AS47" i="14"/>
  <c r="BM55" i="14"/>
  <c r="BK55" i="14"/>
  <c r="BL55" i="14"/>
  <c r="AQ55" i="14"/>
  <c r="AR55" i="14"/>
  <c r="AS55" i="14"/>
  <c r="BM63" i="14"/>
  <c r="BK63" i="14"/>
  <c r="BL63" i="14"/>
  <c r="AQ63" i="14"/>
  <c r="AR63" i="14"/>
  <c r="AS63" i="14"/>
  <c r="BM71" i="14"/>
  <c r="BK71" i="14"/>
  <c r="BL71" i="14"/>
  <c r="AQ71" i="14"/>
  <c r="AR71" i="14"/>
  <c r="AS71" i="14"/>
  <c r="BM79" i="14"/>
  <c r="BK79" i="14"/>
  <c r="BL79" i="14"/>
  <c r="AQ79" i="14"/>
  <c r="AR79" i="14"/>
  <c r="AS79" i="14"/>
  <c r="BM87" i="14"/>
  <c r="BK87" i="14"/>
  <c r="BL87" i="14"/>
  <c r="AQ87" i="14"/>
  <c r="AR87" i="14"/>
  <c r="AS87" i="14"/>
  <c r="BM95" i="14"/>
  <c r="BK95" i="14"/>
  <c r="BL95" i="14"/>
  <c r="AQ95" i="14"/>
  <c r="AR95" i="14"/>
  <c r="AS95" i="14"/>
  <c r="BM103" i="14"/>
  <c r="BK103" i="14"/>
  <c r="BL103" i="14"/>
  <c r="AQ103" i="14"/>
  <c r="AR103" i="14"/>
  <c r="AS103" i="14"/>
  <c r="BM111" i="14"/>
  <c r="BK111" i="14"/>
  <c r="BL111" i="14"/>
  <c r="AQ111" i="14"/>
  <c r="AR111" i="14"/>
  <c r="AS111" i="14"/>
  <c r="BM119" i="14"/>
  <c r="BK119" i="14"/>
  <c r="BL119" i="14"/>
  <c r="AQ119" i="14"/>
  <c r="AR119" i="14"/>
  <c r="AS119" i="14"/>
  <c r="BM127" i="14"/>
  <c r="BK127" i="14"/>
  <c r="BL127" i="14"/>
  <c r="AQ127" i="14"/>
  <c r="AR127" i="14"/>
  <c r="AS127" i="14"/>
  <c r="BM135" i="14"/>
  <c r="BK135" i="14"/>
  <c r="BL135" i="14"/>
  <c r="AQ135" i="14"/>
  <c r="AR135" i="14"/>
  <c r="AS135" i="14"/>
  <c r="BM143" i="14"/>
  <c r="BK143" i="14"/>
  <c r="BL143" i="14"/>
  <c r="AQ143" i="14"/>
  <c r="AR143" i="14"/>
  <c r="AS143" i="14"/>
  <c r="BM151" i="14"/>
  <c r="BK151" i="14"/>
  <c r="BL151" i="14"/>
  <c r="AQ151" i="14"/>
  <c r="AR151" i="14"/>
  <c r="AS151" i="14"/>
  <c r="BM159" i="14"/>
  <c r="BK159" i="14"/>
  <c r="BL159" i="14"/>
  <c r="AQ159" i="14"/>
  <c r="AR159" i="14"/>
  <c r="AS159" i="14"/>
  <c r="BM167" i="14"/>
  <c r="BK167" i="14"/>
  <c r="BL167" i="14"/>
  <c r="AQ167" i="14"/>
  <c r="AR167" i="14"/>
  <c r="AS167" i="14"/>
  <c r="BM175" i="14"/>
  <c r="BK175" i="14"/>
  <c r="BL175" i="14"/>
  <c r="AQ175" i="14"/>
  <c r="AR175" i="14"/>
  <c r="AS175" i="14"/>
  <c r="BM183" i="14"/>
  <c r="BK183" i="14"/>
  <c r="BL183" i="14"/>
  <c r="AQ183" i="14"/>
  <c r="AR183" i="14"/>
  <c r="AS183" i="14"/>
  <c r="BM191" i="14"/>
  <c r="BK191" i="14"/>
  <c r="BL191" i="14"/>
  <c r="AQ191" i="14"/>
  <c r="AR191" i="14"/>
  <c r="AS191" i="14"/>
  <c r="BM203" i="14"/>
  <c r="BK203" i="14"/>
  <c r="BL203" i="14"/>
  <c r="AQ203" i="14"/>
  <c r="AR203" i="14"/>
  <c r="AS203" i="14"/>
  <c r="D29" i="14"/>
  <c r="C29" i="15"/>
  <c r="D53" i="14"/>
  <c r="C54" i="15"/>
  <c r="D77" i="14"/>
  <c r="C78" i="15"/>
  <c r="D109" i="14"/>
  <c r="C110" i="15"/>
  <c r="D133" i="14"/>
  <c r="C135" i="15"/>
  <c r="D173" i="14"/>
  <c r="C178" i="15"/>
  <c r="D205" i="14"/>
  <c r="C210" i="15"/>
  <c r="F231" i="14"/>
  <c r="E237" i="15"/>
  <c r="D253" i="14"/>
  <c r="C259" i="15"/>
  <c r="D269" i="14"/>
  <c r="C275" i="15"/>
  <c r="D285" i="14"/>
  <c r="C290" i="15"/>
  <c r="E306" i="14"/>
  <c r="D311" i="15"/>
  <c r="F15" i="14"/>
  <c r="E15" i="15"/>
  <c r="F31" i="14"/>
  <c r="E31" i="15"/>
  <c r="F55" i="14"/>
  <c r="E56" i="15"/>
  <c r="F79" i="14"/>
  <c r="E80" i="15"/>
  <c r="F103" i="14"/>
  <c r="E104" i="15"/>
  <c r="F127" i="14"/>
  <c r="E128" i="15"/>
  <c r="F151" i="14"/>
  <c r="E155" i="15"/>
  <c r="F175" i="14"/>
  <c r="E180" i="15"/>
  <c r="F199" i="14"/>
  <c r="E204" i="15"/>
  <c r="D217" i="14"/>
  <c r="C222" i="15"/>
  <c r="D233" i="14"/>
  <c r="C239" i="15"/>
  <c r="D249" i="14"/>
  <c r="C255" i="15"/>
  <c r="D265" i="14"/>
  <c r="C271" i="15"/>
  <c r="D281" i="14"/>
  <c r="C286" i="15"/>
  <c r="D297" i="14"/>
  <c r="C302" i="15"/>
  <c r="D313" i="14"/>
  <c r="C318" i="15"/>
  <c r="D329" i="14"/>
  <c r="C334" i="15"/>
  <c r="E350" i="14"/>
  <c r="D355" i="15"/>
  <c r="E370" i="14"/>
  <c r="D377" i="15"/>
  <c r="E207" i="14"/>
  <c r="D212" i="15"/>
  <c r="E239" i="14"/>
  <c r="D245" i="15"/>
  <c r="E327" i="14"/>
  <c r="D332" i="15"/>
  <c r="D16" i="14"/>
  <c r="C16" i="15"/>
  <c r="D24" i="14"/>
  <c r="C24" i="15"/>
  <c r="D32" i="14"/>
  <c r="C32" i="15"/>
  <c r="D40" i="14"/>
  <c r="C40" i="15"/>
  <c r="D48" i="14"/>
  <c r="C48" i="15"/>
  <c r="D56" i="14"/>
  <c r="C57" i="15"/>
  <c r="D64" i="14"/>
  <c r="C65" i="15"/>
  <c r="D72" i="14"/>
  <c r="C73" i="15"/>
  <c r="D80" i="14"/>
  <c r="C81" i="15"/>
  <c r="D88" i="14"/>
  <c r="C88" i="15"/>
  <c r="D96" i="14"/>
  <c r="C96" i="15"/>
  <c r="D104" i="14"/>
  <c r="C105" i="15"/>
  <c r="D112" i="14"/>
  <c r="C113" i="15"/>
  <c r="D120" i="14"/>
  <c r="C121" i="15"/>
  <c r="D128" i="14"/>
  <c r="C129" i="15"/>
  <c r="D136" i="14"/>
  <c r="C138" i="15"/>
  <c r="D144" i="14"/>
  <c r="C147" i="15"/>
  <c r="D152" i="14"/>
  <c r="C156" i="15"/>
  <c r="D160" i="14"/>
  <c r="C164" i="15"/>
  <c r="D168" i="14"/>
  <c r="C172" i="15"/>
  <c r="D176" i="14"/>
  <c r="C181" i="15"/>
  <c r="D184" i="14"/>
  <c r="C189" i="15"/>
  <c r="D192" i="14"/>
  <c r="C197" i="15"/>
  <c r="D200" i="14"/>
  <c r="C205" i="15"/>
  <c r="F206" i="14"/>
  <c r="E211" i="15"/>
  <c r="F214" i="14"/>
  <c r="E219" i="15"/>
  <c r="F222" i="14"/>
  <c r="E227" i="15"/>
  <c r="F230" i="14"/>
  <c r="E236" i="15"/>
  <c r="F238" i="14"/>
  <c r="E244" i="15"/>
  <c r="F246" i="14"/>
  <c r="E252" i="15"/>
  <c r="F254" i="14"/>
  <c r="E260" i="15"/>
  <c r="F262" i="14"/>
  <c r="E268" i="15"/>
  <c r="F270" i="14"/>
  <c r="E276" i="15"/>
  <c r="F278" i="14"/>
  <c r="E283" i="15"/>
  <c r="F286" i="14"/>
  <c r="E291" i="15"/>
  <c r="F294" i="14"/>
  <c r="E299" i="15"/>
  <c r="F302" i="14"/>
  <c r="E307" i="15"/>
  <c r="F310" i="14"/>
  <c r="E315" i="15"/>
  <c r="F318" i="14"/>
  <c r="E323" i="15"/>
  <c r="F326" i="14"/>
  <c r="E331" i="15"/>
  <c r="F334" i="14"/>
  <c r="E339" i="15"/>
  <c r="F342" i="14"/>
  <c r="E347" i="15"/>
  <c r="F350" i="14"/>
  <c r="E355" i="15"/>
  <c r="F358" i="14"/>
  <c r="E363" i="15"/>
  <c r="F370" i="14"/>
  <c r="E377" i="15"/>
  <c r="D380" i="14"/>
  <c r="C387" i="15"/>
  <c r="E303" i="14"/>
  <c r="D308" i="15"/>
  <c r="F9" i="14"/>
  <c r="E9" i="15"/>
  <c r="F25" i="14"/>
  <c r="E25" i="15"/>
  <c r="F41" i="14"/>
  <c r="E41" i="15"/>
  <c r="F57" i="14"/>
  <c r="E58" i="15"/>
  <c r="F73" i="14"/>
  <c r="E74" i="15"/>
  <c r="F89" i="14"/>
  <c r="E89" i="15"/>
  <c r="F105" i="14"/>
  <c r="E106" i="15"/>
  <c r="F121" i="14"/>
  <c r="E122" i="15"/>
  <c r="F137" i="14"/>
  <c r="E139" i="15"/>
  <c r="F153" i="14"/>
  <c r="E157" i="15"/>
  <c r="F169" i="14"/>
  <c r="E173" i="15"/>
  <c r="F185" i="14"/>
  <c r="E190" i="15"/>
  <c r="F201" i="14"/>
  <c r="E206" i="15"/>
  <c r="E216" i="14"/>
  <c r="D221" i="15"/>
  <c r="E232" i="14"/>
  <c r="D238" i="15"/>
  <c r="E248" i="14"/>
  <c r="D254" i="15"/>
  <c r="E264" i="14"/>
  <c r="D270" i="15"/>
  <c r="E276" i="14"/>
  <c r="D282" i="15"/>
  <c r="D287" i="14"/>
  <c r="C292" i="15"/>
  <c r="E296" i="14"/>
  <c r="D301" i="15"/>
  <c r="E308" i="14"/>
  <c r="D313" i="15"/>
  <c r="D319" i="14"/>
  <c r="C324" i="15"/>
  <c r="D331" i="14"/>
  <c r="C336" i="15"/>
  <c r="E344" i="14"/>
  <c r="D349" i="15"/>
  <c r="E360" i="14"/>
  <c r="D367" i="15"/>
  <c r="D367" i="14"/>
  <c r="C374" i="15"/>
  <c r="F373" i="14"/>
  <c r="E380" i="15"/>
  <c r="D379" i="14"/>
  <c r="C386" i="15"/>
  <c r="E259" i="14"/>
  <c r="D265" i="15"/>
  <c r="E323" i="14"/>
  <c r="D328" i="15"/>
  <c r="E227" i="14"/>
  <c r="D233" i="15"/>
  <c r="E307" i="14"/>
  <c r="D312" i="15"/>
  <c r="E18" i="14"/>
  <c r="D18" i="15"/>
  <c r="D34" i="14"/>
  <c r="C34" i="15"/>
  <c r="D42" i="14"/>
  <c r="C42" i="15"/>
  <c r="E66" i="14"/>
  <c r="D67" i="15"/>
  <c r="F74" i="14"/>
  <c r="E75" i="15"/>
  <c r="D82" i="14"/>
  <c r="C103" i="15"/>
  <c r="E98" i="14"/>
  <c r="D98" i="15"/>
  <c r="F106" i="14"/>
  <c r="E107" i="15"/>
  <c r="F114" i="14"/>
  <c r="E115" i="15"/>
  <c r="E126" i="14"/>
  <c r="D127" i="15"/>
  <c r="F134" i="14"/>
  <c r="E136" i="15"/>
  <c r="D142" i="14"/>
  <c r="C145" i="15"/>
  <c r="E158" i="14"/>
  <c r="D162" i="15"/>
  <c r="D162" i="14"/>
  <c r="C166" i="15"/>
  <c r="D170" i="14"/>
  <c r="C174" i="15"/>
  <c r="E186" i="14"/>
  <c r="D191" i="15"/>
  <c r="F194" i="14"/>
  <c r="E199" i="15"/>
  <c r="D202" i="14"/>
  <c r="C207" i="15"/>
  <c r="F339" i="14"/>
  <c r="E344" i="15"/>
  <c r="E343" i="14"/>
  <c r="D348" i="15"/>
  <c r="E347" i="14"/>
  <c r="D352" i="15"/>
  <c r="F355" i="14"/>
  <c r="E360" i="15"/>
  <c r="E359" i="14"/>
  <c r="D364" i="15"/>
  <c r="D10" i="14"/>
  <c r="C10" i="15"/>
  <c r="E22" i="14"/>
  <c r="D22" i="15"/>
  <c r="F26" i="14"/>
  <c r="E26" i="15"/>
  <c r="D30" i="14"/>
  <c r="C30" i="15"/>
  <c r="E46" i="14"/>
  <c r="D46" i="15"/>
  <c r="D54" i="14"/>
  <c r="C55" i="15"/>
  <c r="D62" i="14"/>
  <c r="C63" i="15"/>
  <c r="E78" i="14"/>
  <c r="D79" i="15"/>
  <c r="F86" i="14"/>
  <c r="E86" i="15"/>
  <c r="D94" i="14"/>
  <c r="C94" i="15"/>
  <c r="E110" i="14"/>
  <c r="D111" i="15"/>
  <c r="F118" i="14"/>
  <c r="E119" i="15"/>
  <c r="F130" i="14"/>
  <c r="E132" i="15"/>
  <c r="E146" i="14"/>
  <c r="D150" i="15"/>
  <c r="F154" i="14"/>
  <c r="E158" i="15"/>
  <c r="D166" i="14"/>
  <c r="C170" i="15"/>
  <c r="E182" i="14"/>
  <c r="D187" i="15"/>
  <c r="F190" i="14"/>
  <c r="E195" i="15"/>
  <c r="D198" i="14"/>
  <c r="C203" i="15"/>
  <c r="E27" i="14"/>
  <c r="D27" i="15"/>
  <c r="E59" i="14"/>
  <c r="D60" i="15"/>
  <c r="E91" i="14"/>
  <c r="D91" i="15"/>
  <c r="E123" i="14"/>
  <c r="D124" i="15"/>
  <c r="E155" i="14"/>
  <c r="D159" i="15"/>
  <c r="E187" i="14"/>
  <c r="D192" i="15"/>
  <c r="D218" i="14"/>
  <c r="C223" i="15"/>
  <c r="D250" i="14"/>
  <c r="C256" i="15"/>
  <c r="D282" i="14"/>
  <c r="C287" i="15"/>
  <c r="D314" i="14"/>
  <c r="C319" i="15"/>
  <c r="D346" i="14"/>
  <c r="C351" i="15"/>
  <c r="D378" i="14"/>
  <c r="C385" i="15"/>
  <c r="F72" i="14"/>
  <c r="E73" i="15"/>
  <c r="F160" i="14"/>
  <c r="E164" i="15"/>
  <c r="F36" i="14"/>
  <c r="E36" i="15"/>
  <c r="F84" i="14"/>
  <c r="E84" i="15"/>
  <c r="F132" i="14"/>
  <c r="E134" i="15"/>
  <c r="F204" i="14"/>
  <c r="E209" i="15"/>
  <c r="F236" i="14"/>
  <c r="E242" i="15"/>
  <c r="F268" i="14"/>
  <c r="E274" i="15"/>
  <c r="F300" i="14"/>
  <c r="E305" i="15"/>
  <c r="F332" i="14"/>
  <c r="E337" i="15"/>
  <c r="D283" i="14"/>
  <c r="C288" i="15"/>
  <c r="D291" i="14"/>
  <c r="C296" i="15"/>
  <c r="E299" i="14"/>
  <c r="D304" i="15"/>
  <c r="D307" i="14"/>
  <c r="C312" i="15"/>
  <c r="D327" i="14"/>
  <c r="C332" i="15"/>
  <c r="F48" i="14"/>
  <c r="E48" i="15"/>
  <c r="F192" i="14"/>
  <c r="E197" i="15"/>
  <c r="E31" i="14"/>
  <c r="D31" i="15"/>
  <c r="E63" i="14"/>
  <c r="D64" i="15"/>
  <c r="E95" i="14"/>
  <c r="D95" i="15"/>
  <c r="E127" i="14"/>
  <c r="D128" i="15"/>
  <c r="E159" i="14"/>
  <c r="D163" i="15"/>
  <c r="E191" i="14"/>
  <c r="D196" i="15"/>
  <c r="F80" i="14"/>
  <c r="E81" i="15"/>
  <c r="F209" i="14"/>
  <c r="E214" i="15"/>
  <c r="F221" i="14"/>
  <c r="E226" i="15"/>
  <c r="F237" i="14"/>
  <c r="E243" i="15"/>
  <c r="F253" i="14"/>
  <c r="E259" i="15"/>
  <c r="F269" i="14"/>
  <c r="E275" i="15"/>
  <c r="F285" i="14"/>
  <c r="E290" i="15"/>
  <c r="F301" i="14"/>
  <c r="E306" i="15"/>
  <c r="F317" i="14"/>
  <c r="E322" i="15"/>
  <c r="F329" i="14"/>
  <c r="E334" i="15"/>
  <c r="F345" i="14"/>
  <c r="E350" i="15"/>
  <c r="E12" i="14"/>
  <c r="D12" i="15"/>
  <c r="E32" i="14"/>
  <c r="D32" i="15"/>
  <c r="E56" i="14"/>
  <c r="D57" i="15"/>
  <c r="E80" i="14"/>
  <c r="D81" i="15"/>
  <c r="E104" i="14"/>
  <c r="D105" i="15"/>
  <c r="E128" i="14"/>
  <c r="D129" i="15"/>
  <c r="E148" i="14"/>
  <c r="D152" i="15"/>
  <c r="E168" i="14"/>
  <c r="D172" i="15"/>
  <c r="E192" i="14"/>
  <c r="D197" i="15"/>
  <c r="F64" i="14"/>
  <c r="E65" i="15"/>
  <c r="F88" i="14"/>
  <c r="E88" i="15"/>
  <c r="F112" i="14"/>
  <c r="E113" i="15"/>
  <c r="F164" i="14"/>
  <c r="E168" i="15"/>
  <c r="D230" i="14"/>
  <c r="C236" i="15"/>
  <c r="D262" i="14"/>
  <c r="C268" i="15"/>
  <c r="D294" i="14"/>
  <c r="C299" i="15"/>
  <c r="D326" i="14"/>
  <c r="C331" i="15"/>
  <c r="D358" i="14"/>
  <c r="C363" i="15"/>
  <c r="F296" i="14"/>
  <c r="E301" i="15"/>
  <c r="F208" i="14"/>
  <c r="E213" i="15"/>
  <c r="F240" i="14"/>
  <c r="E246" i="15"/>
  <c r="F272" i="14"/>
  <c r="E278" i="15"/>
  <c r="F352" i="14"/>
  <c r="E357" i="15"/>
  <c r="AU366" i="14"/>
  <c r="AY366" i="14"/>
  <c r="BC366" i="14"/>
  <c r="BG366" i="14"/>
  <c r="AV366" i="14"/>
  <c r="AZ366" i="14"/>
  <c r="BD366" i="14"/>
  <c r="BH366" i="14"/>
  <c r="AW366" i="14"/>
  <c r="BA366" i="14"/>
  <c r="BE366" i="14"/>
  <c r="BI366" i="14"/>
  <c r="AX366" i="14"/>
  <c r="BB366" i="14"/>
  <c r="BF366" i="14"/>
  <c r="AD366" i="14"/>
  <c r="AH366" i="14"/>
  <c r="AL366" i="14"/>
  <c r="AA366" i="14"/>
  <c r="AE366" i="14"/>
  <c r="AI366" i="14"/>
  <c r="AM366" i="14"/>
  <c r="AB366" i="14"/>
  <c r="AF366" i="14"/>
  <c r="AJ366" i="14"/>
  <c r="AN366" i="14"/>
  <c r="AC366" i="14"/>
  <c r="AG366" i="14"/>
  <c r="AK366" i="14"/>
  <c r="AO366" i="14"/>
  <c r="W366" i="14"/>
  <c r="X366" i="14"/>
  <c r="Y366" i="14"/>
  <c r="G366" i="14"/>
  <c r="H366" i="14"/>
  <c r="I366" i="14"/>
  <c r="J366" i="14"/>
  <c r="K366" i="14"/>
  <c r="L366" i="14"/>
  <c r="M366" i="14"/>
  <c r="N366" i="14"/>
  <c r="O366" i="14"/>
  <c r="P366" i="14"/>
  <c r="Q366" i="14"/>
  <c r="R366" i="14"/>
  <c r="S366" i="14"/>
  <c r="T366" i="14"/>
  <c r="U366" i="14"/>
  <c r="AX374" i="14"/>
  <c r="BB374" i="14"/>
  <c r="BF374" i="14"/>
  <c r="AU374" i="14"/>
  <c r="AY374" i="14"/>
  <c r="BC374" i="14"/>
  <c r="BG374" i="14"/>
  <c r="AV374" i="14"/>
  <c r="AZ374" i="14"/>
  <c r="BD374" i="14"/>
  <c r="BH374" i="14"/>
  <c r="BE374" i="14"/>
  <c r="BI374" i="14"/>
  <c r="AW374" i="14"/>
  <c r="BA374" i="14"/>
  <c r="AD374" i="14"/>
  <c r="AH374" i="14"/>
  <c r="AL374" i="14"/>
  <c r="AA374" i="14"/>
  <c r="AE374" i="14"/>
  <c r="AI374" i="14"/>
  <c r="AM374" i="14"/>
  <c r="AB374" i="14"/>
  <c r="AF374" i="14"/>
  <c r="AJ374" i="14"/>
  <c r="AN374" i="14"/>
  <c r="AC374" i="14"/>
  <c r="AG374" i="14"/>
  <c r="AK374" i="14"/>
  <c r="AO374" i="14"/>
  <c r="W374" i="14"/>
  <c r="X374" i="14"/>
  <c r="Y374" i="14"/>
  <c r="G374" i="14"/>
  <c r="H374" i="14"/>
  <c r="I374" i="14"/>
  <c r="J374" i="14"/>
  <c r="K374" i="14"/>
  <c r="L374" i="14"/>
  <c r="M374" i="14"/>
  <c r="N374" i="14"/>
  <c r="O374" i="14"/>
  <c r="P374" i="14"/>
  <c r="Q374" i="14"/>
  <c r="R374" i="14"/>
  <c r="S374" i="14"/>
  <c r="T374" i="14"/>
  <c r="U374" i="14"/>
  <c r="AX382" i="14"/>
  <c r="BB382" i="14"/>
  <c r="BF382" i="14"/>
  <c r="AU382" i="14"/>
  <c r="AY382" i="14"/>
  <c r="BC382" i="14"/>
  <c r="BG382" i="14"/>
  <c r="AV382" i="14"/>
  <c r="AZ382" i="14"/>
  <c r="BD382" i="14"/>
  <c r="BH382" i="14"/>
  <c r="AW382" i="14"/>
  <c r="BA382" i="14"/>
  <c r="BE382" i="14"/>
  <c r="BI382" i="14"/>
  <c r="AD382" i="14"/>
  <c r="AH382" i="14"/>
  <c r="AL382" i="14"/>
  <c r="AA382" i="14"/>
  <c r="AE382" i="14"/>
  <c r="AI382" i="14"/>
  <c r="AM382" i="14"/>
  <c r="AB382" i="14"/>
  <c r="AF382" i="14"/>
  <c r="AJ382" i="14"/>
  <c r="AN382" i="14"/>
  <c r="AC382" i="14"/>
  <c r="AG382" i="14"/>
  <c r="AK382" i="14"/>
  <c r="AO382" i="14"/>
  <c r="W382" i="14"/>
  <c r="Y382" i="14"/>
  <c r="X382" i="14"/>
  <c r="G382" i="14"/>
  <c r="H382" i="14"/>
  <c r="I382" i="14"/>
  <c r="J382" i="14"/>
  <c r="K382" i="14"/>
  <c r="L382" i="14"/>
  <c r="M382" i="14"/>
  <c r="N382" i="14"/>
  <c r="O382" i="14"/>
  <c r="P382" i="14"/>
  <c r="Q382" i="14"/>
  <c r="R382" i="14"/>
  <c r="S382" i="14"/>
  <c r="T382" i="14"/>
  <c r="U382" i="14"/>
  <c r="AV213" i="14"/>
  <c r="AZ213" i="14"/>
  <c r="BD213" i="14"/>
  <c r="BH213" i="14"/>
  <c r="AW213" i="14"/>
  <c r="BA213" i="14"/>
  <c r="BE213" i="14"/>
  <c r="BI213" i="14"/>
  <c r="AX213" i="14"/>
  <c r="BB213" i="14"/>
  <c r="BF213" i="14"/>
  <c r="AU213" i="14"/>
  <c r="AY213" i="14"/>
  <c r="BC213" i="14"/>
  <c r="BG213" i="14"/>
  <c r="AD213" i="14"/>
  <c r="AH213" i="14"/>
  <c r="AL213" i="14"/>
  <c r="AA213" i="14"/>
  <c r="AE213" i="14"/>
  <c r="AI213" i="14"/>
  <c r="AM213" i="14"/>
  <c r="AB213" i="14"/>
  <c r="AF213" i="14"/>
  <c r="AJ213" i="14"/>
  <c r="AN213" i="14"/>
  <c r="AC213" i="14"/>
  <c r="AG213" i="14"/>
  <c r="AK213" i="14"/>
  <c r="AO213" i="14"/>
  <c r="Y213" i="14"/>
  <c r="W213" i="14"/>
  <c r="X213" i="14"/>
  <c r="U213" i="14"/>
  <c r="G213" i="14"/>
  <c r="P213" i="14"/>
  <c r="M213" i="14"/>
  <c r="R213" i="14"/>
  <c r="T213" i="14"/>
  <c r="Q213" i="14"/>
  <c r="K213" i="14"/>
  <c r="H213" i="14"/>
  <c r="J213" i="14"/>
  <c r="O213" i="14"/>
  <c r="L213" i="14"/>
  <c r="I213" i="14"/>
  <c r="N213" i="14"/>
  <c r="S213" i="14"/>
  <c r="AV221" i="14"/>
  <c r="AZ221" i="14"/>
  <c r="BD221" i="14"/>
  <c r="BH221" i="14"/>
  <c r="AW221" i="14"/>
  <c r="BA221" i="14"/>
  <c r="BE221" i="14"/>
  <c r="BI221" i="14"/>
  <c r="AX221" i="14"/>
  <c r="BB221" i="14"/>
  <c r="BF221" i="14"/>
  <c r="AU221" i="14"/>
  <c r="AY221" i="14"/>
  <c r="BC221" i="14"/>
  <c r="BG221" i="14"/>
  <c r="AD221" i="14"/>
  <c r="AH221" i="14"/>
  <c r="AL221" i="14"/>
  <c r="AA221" i="14"/>
  <c r="AE221" i="14"/>
  <c r="AI221" i="14"/>
  <c r="AM221" i="14"/>
  <c r="AB221" i="14"/>
  <c r="AF221" i="14"/>
  <c r="AG221" i="14"/>
  <c r="AO221" i="14"/>
  <c r="AJ221" i="14"/>
  <c r="AK221" i="14"/>
  <c r="AC221" i="14"/>
  <c r="AN221" i="14"/>
  <c r="Y221" i="14"/>
  <c r="W221" i="14"/>
  <c r="X221" i="14"/>
  <c r="U221" i="14"/>
  <c r="G221" i="14"/>
  <c r="H221" i="14"/>
  <c r="J221" i="14"/>
  <c r="O221" i="14"/>
  <c r="T221" i="14"/>
  <c r="I221" i="14"/>
  <c r="N221" i="14"/>
  <c r="S221" i="14"/>
  <c r="M221" i="14"/>
  <c r="R221" i="14"/>
  <c r="L221" i="14"/>
  <c r="Q221" i="14"/>
  <c r="K221" i="14"/>
  <c r="P221" i="14"/>
  <c r="AV229" i="14"/>
  <c r="AZ229" i="14"/>
  <c r="BD229" i="14"/>
  <c r="BH229" i="14"/>
  <c r="AW229" i="14"/>
  <c r="BA229" i="14"/>
  <c r="BE229" i="14"/>
  <c r="BI229" i="14"/>
  <c r="AX229" i="14"/>
  <c r="BB229" i="14"/>
  <c r="BF229" i="14"/>
  <c r="AU229" i="14"/>
  <c r="AY229" i="14"/>
  <c r="BC229" i="14"/>
  <c r="BG229" i="14"/>
  <c r="AD229" i="14"/>
  <c r="AH229" i="14"/>
  <c r="AL229" i="14"/>
  <c r="AB229" i="14"/>
  <c r="AG229" i="14"/>
  <c r="AM229" i="14"/>
  <c r="AC229" i="14"/>
  <c r="AI229" i="14"/>
  <c r="AN229" i="14"/>
  <c r="AE229" i="14"/>
  <c r="AJ229" i="14"/>
  <c r="AO229" i="14"/>
  <c r="AA229" i="14"/>
  <c r="AF229" i="14"/>
  <c r="AK229" i="14"/>
  <c r="Y229" i="14"/>
  <c r="W229" i="14"/>
  <c r="X229" i="14"/>
  <c r="I229" i="14"/>
  <c r="J229" i="14"/>
  <c r="K229" i="14"/>
  <c r="T229" i="14"/>
  <c r="M229" i="14"/>
  <c r="N229" i="14"/>
  <c r="O229" i="14"/>
  <c r="H229" i="14"/>
  <c r="Q229" i="14"/>
  <c r="R229" i="14"/>
  <c r="S229" i="14"/>
  <c r="L229" i="14"/>
  <c r="U229" i="14"/>
  <c r="G229" i="14"/>
  <c r="P229" i="14"/>
  <c r="AU237" i="14"/>
  <c r="AY237" i="14"/>
  <c r="BC237" i="14"/>
  <c r="BG237" i="14"/>
  <c r="AV237" i="14"/>
  <c r="AZ237" i="14"/>
  <c r="BD237" i="14"/>
  <c r="BH237" i="14"/>
  <c r="AW237" i="14"/>
  <c r="BA237" i="14"/>
  <c r="BE237" i="14"/>
  <c r="BI237" i="14"/>
  <c r="AX237" i="14"/>
  <c r="BB237" i="14"/>
  <c r="BF237" i="14"/>
  <c r="AC237" i="14"/>
  <c r="AG237" i="14"/>
  <c r="AK237" i="14"/>
  <c r="AO237" i="14"/>
  <c r="AD237" i="14"/>
  <c r="AH237" i="14"/>
  <c r="AL237" i="14"/>
  <c r="AA237" i="14"/>
  <c r="AE237" i="14"/>
  <c r="AI237" i="14"/>
  <c r="AM237" i="14"/>
  <c r="AB237" i="14"/>
  <c r="AF237" i="14"/>
  <c r="AJ237" i="14"/>
  <c r="AN237" i="14"/>
  <c r="Y237" i="14"/>
  <c r="W237" i="14"/>
  <c r="X237" i="14"/>
  <c r="J237" i="14"/>
  <c r="I237" i="14"/>
  <c r="P237" i="14"/>
  <c r="H237" i="14"/>
  <c r="N237" i="14"/>
  <c r="O237" i="14"/>
  <c r="U237" i="14"/>
  <c r="M237" i="14"/>
  <c r="R237" i="14"/>
  <c r="T237" i="14"/>
  <c r="L237" i="14"/>
  <c r="S237" i="14"/>
  <c r="G237" i="14"/>
  <c r="K237" i="14"/>
  <c r="Q237" i="14"/>
  <c r="AU245" i="14"/>
  <c r="AY245" i="14"/>
  <c r="BC245" i="14"/>
  <c r="BG245" i="14"/>
  <c r="AV245" i="14"/>
  <c r="AZ245" i="14"/>
  <c r="BD245" i="14"/>
  <c r="BH245" i="14"/>
  <c r="AW245" i="14"/>
  <c r="BA245" i="14"/>
  <c r="BE245" i="14"/>
  <c r="BI245" i="14"/>
  <c r="AX245" i="14"/>
  <c r="BB245" i="14"/>
  <c r="BF245" i="14"/>
  <c r="AC245" i="14"/>
  <c r="AG245" i="14"/>
  <c r="AK245" i="14"/>
  <c r="AO245" i="14"/>
  <c r="AD245" i="14"/>
  <c r="AH245" i="14"/>
  <c r="AL245" i="14"/>
  <c r="AA245" i="14"/>
  <c r="AE245" i="14"/>
  <c r="AI245" i="14"/>
  <c r="AM245" i="14"/>
  <c r="AB245" i="14"/>
  <c r="AF245" i="14"/>
  <c r="AJ245" i="14"/>
  <c r="AN245" i="14"/>
  <c r="Y245" i="14"/>
  <c r="W245" i="14"/>
  <c r="X245" i="14"/>
  <c r="J245" i="14"/>
  <c r="L245" i="14"/>
  <c r="S245" i="14"/>
  <c r="K245" i="14"/>
  <c r="N245" i="14"/>
  <c r="Q245" i="14"/>
  <c r="I245" i="14"/>
  <c r="P245" i="14"/>
  <c r="R245" i="14"/>
  <c r="H245" i="14"/>
  <c r="O245" i="14"/>
  <c r="U245" i="14"/>
  <c r="G245" i="14"/>
  <c r="M245" i="14"/>
  <c r="T245" i="14"/>
  <c r="AU253" i="14"/>
  <c r="AY253" i="14"/>
  <c r="BC253" i="14"/>
  <c r="BG253" i="14"/>
  <c r="AV253" i="14"/>
  <c r="AZ253" i="14"/>
  <c r="BD253" i="14"/>
  <c r="BH253" i="14"/>
  <c r="AW253" i="14"/>
  <c r="BA253" i="14"/>
  <c r="BE253" i="14"/>
  <c r="BI253" i="14"/>
  <c r="AX253" i="14"/>
  <c r="BB253" i="14"/>
  <c r="BF253" i="14"/>
  <c r="AC253" i="14"/>
  <c r="AG253" i="14"/>
  <c r="AK253" i="14"/>
  <c r="AO253" i="14"/>
  <c r="AD253" i="14"/>
  <c r="AH253" i="14"/>
  <c r="AL253" i="14"/>
  <c r="AA253" i="14"/>
  <c r="AE253" i="14"/>
  <c r="AI253" i="14"/>
  <c r="AM253" i="14"/>
  <c r="AB253" i="14"/>
  <c r="AF253" i="14"/>
  <c r="AJ253" i="14"/>
  <c r="AN253" i="14"/>
  <c r="Y253" i="14"/>
  <c r="W253" i="14"/>
  <c r="X253" i="14"/>
  <c r="J253" i="14"/>
  <c r="O253" i="14"/>
  <c r="U253" i="14"/>
  <c r="H253" i="14"/>
  <c r="N253" i="14"/>
  <c r="T253" i="14"/>
  <c r="G253" i="14"/>
  <c r="M253" i="14"/>
  <c r="R253" i="14"/>
  <c r="K253" i="14"/>
  <c r="L253" i="14"/>
  <c r="S253" i="14"/>
  <c r="I253" i="14"/>
  <c r="P253" i="14"/>
  <c r="Q253" i="14"/>
  <c r="AU261" i="14"/>
  <c r="AY261" i="14"/>
  <c r="BC261" i="14"/>
  <c r="BG261" i="14"/>
  <c r="AV261" i="14"/>
  <c r="AZ261" i="14"/>
  <c r="BD261" i="14"/>
  <c r="BH261" i="14"/>
  <c r="AW261" i="14"/>
  <c r="BA261" i="14"/>
  <c r="BE261" i="14"/>
  <c r="BI261" i="14"/>
  <c r="AX261" i="14"/>
  <c r="BB261" i="14"/>
  <c r="BF261" i="14"/>
  <c r="AC261" i="14"/>
  <c r="AG261" i="14"/>
  <c r="AK261" i="14"/>
  <c r="AO261" i="14"/>
  <c r="AD261" i="14"/>
  <c r="AH261" i="14"/>
  <c r="AL261" i="14"/>
  <c r="AA261" i="14"/>
  <c r="AE261" i="14"/>
  <c r="AI261" i="14"/>
  <c r="AM261" i="14"/>
  <c r="AB261" i="14"/>
  <c r="AF261" i="14"/>
  <c r="AJ261" i="14"/>
  <c r="AN261" i="14"/>
  <c r="Y261" i="14"/>
  <c r="W261" i="14"/>
  <c r="X261" i="14"/>
  <c r="J261" i="14"/>
  <c r="L261" i="14"/>
  <c r="S261" i="14"/>
  <c r="K261" i="14"/>
  <c r="N261" i="14"/>
  <c r="Q261" i="14"/>
  <c r="I261" i="14"/>
  <c r="P261" i="14"/>
  <c r="R261" i="14"/>
  <c r="H261" i="14"/>
  <c r="O261" i="14"/>
  <c r="U261" i="14"/>
  <c r="G261" i="14"/>
  <c r="M261" i="14"/>
  <c r="T261" i="14"/>
  <c r="AU269" i="14"/>
  <c r="AY269" i="14"/>
  <c r="BC269" i="14"/>
  <c r="BG269" i="14"/>
  <c r="AV269" i="14"/>
  <c r="AZ269" i="14"/>
  <c r="BD269" i="14"/>
  <c r="BH269" i="14"/>
  <c r="AW269" i="14"/>
  <c r="BA269" i="14"/>
  <c r="BE269" i="14"/>
  <c r="BI269" i="14"/>
  <c r="AX269" i="14"/>
  <c r="BB269" i="14"/>
  <c r="BF269" i="14"/>
  <c r="AC269" i="14"/>
  <c r="AG269" i="14"/>
  <c r="AK269" i="14"/>
  <c r="AO269" i="14"/>
  <c r="AD269" i="14"/>
  <c r="AH269" i="14"/>
  <c r="AL269" i="14"/>
  <c r="AA269" i="14"/>
  <c r="AE269" i="14"/>
  <c r="AI269" i="14"/>
  <c r="AM269" i="14"/>
  <c r="AB269" i="14"/>
  <c r="AF269" i="14"/>
  <c r="AJ269" i="14"/>
  <c r="AN269" i="14"/>
  <c r="Y269" i="14"/>
  <c r="W269" i="14"/>
  <c r="X269" i="14"/>
  <c r="H269" i="14"/>
  <c r="I269" i="14"/>
  <c r="O269" i="14"/>
  <c r="G269" i="14"/>
  <c r="L269" i="14"/>
  <c r="N269" i="14"/>
  <c r="U269" i="14"/>
  <c r="M269" i="14"/>
  <c r="P269" i="14"/>
  <c r="S269" i="14"/>
  <c r="K269" i="14"/>
  <c r="R269" i="14"/>
  <c r="T269" i="14"/>
  <c r="J269" i="14"/>
  <c r="Q269" i="14"/>
  <c r="AU277" i="14"/>
  <c r="AY277" i="14"/>
  <c r="BC277" i="14"/>
  <c r="BG277" i="14"/>
  <c r="AV277" i="14"/>
  <c r="AZ277" i="14"/>
  <c r="BD277" i="14"/>
  <c r="BH277" i="14"/>
  <c r="AW277" i="14"/>
  <c r="BA277" i="14"/>
  <c r="BE277" i="14"/>
  <c r="BI277" i="14"/>
  <c r="AX277" i="14"/>
  <c r="BB277" i="14"/>
  <c r="BF277" i="14"/>
  <c r="AC277" i="14"/>
  <c r="AG277" i="14"/>
  <c r="AK277" i="14"/>
  <c r="AO277" i="14"/>
  <c r="AD277" i="14"/>
  <c r="AH277" i="14"/>
  <c r="AL277" i="14"/>
  <c r="AA277" i="14"/>
  <c r="AE277" i="14"/>
  <c r="AI277" i="14"/>
  <c r="AM277" i="14"/>
  <c r="AB277" i="14"/>
  <c r="AF277" i="14"/>
  <c r="AJ277" i="14"/>
  <c r="AN277" i="14"/>
  <c r="Y277" i="14"/>
  <c r="W277" i="14"/>
  <c r="X277" i="14"/>
  <c r="G277" i="14"/>
  <c r="H277" i="14"/>
  <c r="I277" i="14"/>
  <c r="J277" i="14"/>
  <c r="K277" i="14"/>
  <c r="L277" i="14"/>
  <c r="M277" i="14"/>
  <c r="N277" i="14"/>
  <c r="O277" i="14"/>
  <c r="P277" i="14"/>
  <c r="Q277" i="14"/>
  <c r="R277" i="14"/>
  <c r="S277" i="14"/>
  <c r="T277" i="14"/>
  <c r="U277" i="14"/>
  <c r="AU285" i="14"/>
  <c r="AY285" i="14"/>
  <c r="BC285" i="14"/>
  <c r="BG285" i="14"/>
  <c r="AV285" i="14"/>
  <c r="AZ285" i="14"/>
  <c r="BD285" i="14"/>
  <c r="BH285" i="14"/>
  <c r="AW285" i="14"/>
  <c r="BA285" i="14"/>
  <c r="BE285" i="14"/>
  <c r="BI285" i="14"/>
  <c r="AX285" i="14"/>
  <c r="BB285" i="14"/>
  <c r="BF285" i="14"/>
  <c r="AC285" i="14"/>
  <c r="AG285" i="14"/>
  <c r="AK285" i="14"/>
  <c r="AO285" i="14"/>
  <c r="AD285" i="14"/>
  <c r="AH285" i="14"/>
  <c r="AL285" i="14"/>
  <c r="AA285" i="14"/>
  <c r="AE285" i="14"/>
  <c r="AI285" i="14"/>
  <c r="AM285" i="14"/>
  <c r="AB285" i="14"/>
  <c r="AF285" i="14"/>
  <c r="AJ285" i="14"/>
  <c r="AN285" i="14"/>
  <c r="Y285" i="14"/>
  <c r="W285" i="14"/>
  <c r="X285" i="14"/>
  <c r="G285" i="14"/>
  <c r="H285" i="14"/>
  <c r="I285" i="14"/>
  <c r="J285" i="14"/>
  <c r="K285" i="14"/>
  <c r="L285" i="14"/>
  <c r="M285" i="14"/>
  <c r="N285" i="14"/>
  <c r="O285" i="14"/>
  <c r="P285" i="14"/>
  <c r="Q285" i="14"/>
  <c r="R285" i="14"/>
  <c r="S285" i="14"/>
  <c r="T285" i="14"/>
  <c r="U285" i="14"/>
  <c r="AU293" i="14"/>
  <c r="AY293" i="14"/>
  <c r="BC293" i="14"/>
  <c r="BG293" i="14"/>
  <c r="AV293" i="14"/>
  <c r="AZ293" i="14"/>
  <c r="BD293" i="14"/>
  <c r="BH293" i="14"/>
  <c r="AW293" i="14"/>
  <c r="BA293" i="14"/>
  <c r="BE293" i="14"/>
  <c r="BI293" i="14"/>
  <c r="AX293" i="14"/>
  <c r="BB293" i="14"/>
  <c r="BF293" i="14"/>
  <c r="AC293" i="14"/>
  <c r="AG293" i="14"/>
  <c r="AK293" i="14"/>
  <c r="AO293" i="14"/>
  <c r="AD293" i="14"/>
  <c r="AH293" i="14"/>
  <c r="AL293" i="14"/>
  <c r="AA293" i="14"/>
  <c r="AE293" i="14"/>
  <c r="AI293" i="14"/>
  <c r="AM293" i="14"/>
  <c r="AB293" i="14"/>
  <c r="AF293" i="14"/>
  <c r="AJ293" i="14"/>
  <c r="AN293" i="14"/>
  <c r="Y293" i="14"/>
  <c r="W293" i="14"/>
  <c r="X293" i="14"/>
  <c r="G293" i="14"/>
  <c r="H293" i="14"/>
  <c r="I293" i="14"/>
  <c r="J293" i="14"/>
  <c r="K293" i="14"/>
  <c r="L293" i="14"/>
  <c r="M293" i="14"/>
  <c r="N293" i="14"/>
  <c r="O293" i="14"/>
  <c r="P293" i="14"/>
  <c r="Q293" i="14"/>
  <c r="R293" i="14"/>
  <c r="S293" i="14"/>
  <c r="T293" i="14"/>
  <c r="U293" i="14"/>
  <c r="AU301" i="14"/>
  <c r="AY301" i="14"/>
  <c r="BC301" i="14"/>
  <c r="BG301" i="14"/>
  <c r="AV301" i="14"/>
  <c r="AZ301" i="14"/>
  <c r="BD301" i="14"/>
  <c r="BH301" i="14"/>
  <c r="AW301" i="14"/>
  <c r="BA301" i="14"/>
  <c r="BE301" i="14"/>
  <c r="BI301" i="14"/>
  <c r="AX301" i="14"/>
  <c r="BB301" i="14"/>
  <c r="BF301" i="14"/>
  <c r="AC301" i="14"/>
  <c r="AG301" i="14"/>
  <c r="AK301" i="14"/>
  <c r="AO301" i="14"/>
  <c r="AD301" i="14"/>
  <c r="AH301" i="14"/>
  <c r="AL301" i="14"/>
  <c r="AA301" i="14"/>
  <c r="AE301" i="14"/>
  <c r="AI301" i="14"/>
  <c r="AM301" i="14"/>
  <c r="AB301" i="14"/>
  <c r="AF301" i="14"/>
  <c r="AJ301" i="14"/>
  <c r="AN301" i="14"/>
  <c r="Y301" i="14"/>
  <c r="W301" i="14"/>
  <c r="X301" i="14"/>
  <c r="G301" i="14"/>
  <c r="H301" i="14"/>
  <c r="I301" i="14"/>
  <c r="J301" i="14"/>
  <c r="K301" i="14"/>
  <c r="L301" i="14"/>
  <c r="M301" i="14"/>
  <c r="N301" i="14"/>
  <c r="O301" i="14"/>
  <c r="P301" i="14"/>
  <c r="Q301" i="14"/>
  <c r="R301" i="14"/>
  <c r="S301" i="14"/>
  <c r="T301" i="14"/>
  <c r="U301" i="14"/>
  <c r="AU309" i="14"/>
  <c r="AY309" i="14"/>
  <c r="BC309" i="14"/>
  <c r="BG309" i="14"/>
  <c r="AV309" i="14"/>
  <c r="AZ309" i="14"/>
  <c r="BD309" i="14"/>
  <c r="BH309" i="14"/>
  <c r="AW309" i="14"/>
  <c r="BA309" i="14"/>
  <c r="BE309" i="14"/>
  <c r="BI309" i="14"/>
  <c r="AX309" i="14"/>
  <c r="BB309" i="14"/>
  <c r="BF309" i="14"/>
  <c r="AC309" i="14"/>
  <c r="AG309" i="14"/>
  <c r="AK309" i="14"/>
  <c r="AO309" i="14"/>
  <c r="AD309" i="14"/>
  <c r="AH309" i="14"/>
  <c r="AL309" i="14"/>
  <c r="AA309" i="14"/>
  <c r="AE309" i="14"/>
  <c r="AI309" i="14"/>
  <c r="AM309" i="14"/>
  <c r="AB309" i="14"/>
  <c r="AF309" i="14"/>
  <c r="AJ309" i="14"/>
  <c r="AN309" i="14"/>
  <c r="Y309" i="14"/>
  <c r="W309" i="14"/>
  <c r="X309" i="14"/>
  <c r="G309" i="14"/>
  <c r="H309" i="14"/>
  <c r="I309" i="14"/>
  <c r="J309" i="14"/>
  <c r="K309" i="14"/>
  <c r="L309" i="14"/>
  <c r="M309" i="14"/>
  <c r="N309" i="14"/>
  <c r="O309" i="14"/>
  <c r="P309" i="14"/>
  <c r="Q309" i="14"/>
  <c r="R309" i="14"/>
  <c r="S309" i="14"/>
  <c r="T309" i="14"/>
  <c r="U309" i="14"/>
  <c r="AU317" i="14"/>
  <c r="AY317" i="14"/>
  <c r="BC317" i="14"/>
  <c r="BG317" i="14"/>
  <c r="AV317" i="14"/>
  <c r="AZ317" i="14"/>
  <c r="BD317" i="14"/>
  <c r="BH317" i="14"/>
  <c r="AW317" i="14"/>
  <c r="BA317" i="14"/>
  <c r="BE317" i="14"/>
  <c r="BI317" i="14"/>
  <c r="AX317" i="14"/>
  <c r="BB317" i="14"/>
  <c r="BF317" i="14"/>
  <c r="AC317" i="14"/>
  <c r="AG317" i="14"/>
  <c r="AK317" i="14"/>
  <c r="AO317" i="14"/>
  <c r="AD317" i="14"/>
  <c r="AH317" i="14"/>
  <c r="AL317" i="14"/>
  <c r="AA317" i="14"/>
  <c r="AE317" i="14"/>
  <c r="AI317" i="14"/>
  <c r="AM317" i="14"/>
  <c r="AB317" i="14"/>
  <c r="AF317" i="14"/>
  <c r="AJ317" i="14"/>
  <c r="AN317" i="14"/>
  <c r="Y317" i="14"/>
  <c r="W317" i="14"/>
  <c r="X317" i="14"/>
  <c r="G317" i="14"/>
  <c r="H317" i="14"/>
  <c r="I317" i="14"/>
  <c r="J317" i="14"/>
  <c r="K317" i="14"/>
  <c r="L317" i="14"/>
  <c r="M317" i="14"/>
  <c r="N317" i="14"/>
  <c r="O317" i="14"/>
  <c r="P317" i="14"/>
  <c r="Q317" i="14"/>
  <c r="R317" i="14"/>
  <c r="S317" i="14"/>
  <c r="T317" i="14"/>
  <c r="U317" i="14"/>
  <c r="AX325" i="14"/>
  <c r="BB325" i="14"/>
  <c r="BF325" i="14"/>
  <c r="AU325" i="14"/>
  <c r="AY325" i="14"/>
  <c r="BC325" i="14"/>
  <c r="BG325" i="14"/>
  <c r="AV325" i="14"/>
  <c r="AZ325" i="14"/>
  <c r="BD325" i="14"/>
  <c r="BH325" i="14"/>
  <c r="AW325" i="14"/>
  <c r="BA325" i="14"/>
  <c r="BE325" i="14"/>
  <c r="BI325" i="14"/>
  <c r="AC325" i="14"/>
  <c r="AG325" i="14"/>
  <c r="AK325" i="14"/>
  <c r="AO325" i="14"/>
  <c r="AD325" i="14"/>
  <c r="AH325" i="14"/>
  <c r="AL325" i="14"/>
  <c r="AA325" i="14"/>
  <c r="AE325" i="14"/>
  <c r="AI325" i="14"/>
  <c r="AM325" i="14"/>
  <c r="AB325" i="14"/>
  <c r="AF325" i="14"/>
  <c r="AJ325" i="14"/>
  <c r="AN325" i="14"/>
  <c r="Y325" i="14"/>
  <c r="W325" i="14"/>
  <c r="X325" i="14"/>
  <c r="G325" i="14"/>
  <c r="H325" i="14"/>
  <c r="I325" i="14"/>
  <c r="J325" i="14"/>
  <c r="K325" i="14"/>
  <c r="L325" i="14"/>
  <c r="M325" i="14"/>
  <c r="N325" i="14"/>
  <c r="O325" i="14"/>
  <c r="P325" i="14"/>
  <c r="Q325" i="14"/>
  <c r="R325" i="14"/>
  <c r="S325" i="14"/>
  <c r="T325" i="14"/>
  <c r="U325" i="14"/>
  <c r="AX333" i="14"/>
  <c r="BB333" i="14"/>
  <c r="BF333" i="14"/>
  <c r="AU333" i="14"/>
  <c r="AY333" i="14"/>
  <c r="BC333" i="14"/>
  <c r="BG333" i="14"/>
  <c r="AV333" i="14"/>
  <c r="AZ333" i="14"/>
  <c r="BD333" i="14"/>
  <c r="BH333" i="14"/>
  <c r="AW333" i="14"/>
  <c r="BA333" i="14"/>
  <c r="BE333" i="14"/>
  <c r="BI333" i="14"/>
  <c r="AC333" i="14"/>
  <c r="AG333" i="14"/>
  <c r="AK333" i="14"/>
  <c r="AO333" i="14"/>
  <c r="AD333" i="14"/>
  <c r="AH333" i="14"/>
  <c r="AL333" i="14"/>
  <c r="AA333" i="14"/>
  <c r="AE333" i="14"/>
  <c r="AI333" i="14"/>
  <c r="AM333" i="14"/>
  <c r="AB333" i="14"/>
  <c r="AF333" i="14"/>
  <c r="AJ333" i="14"/>
  <c r="AN333" i="14"/>
  <c r="Y333" i="14"/>
  <c r="W333" i="14"/>
  <c r="X333" i="14"/>
  <c r="G333" i="14"/>
  <c r="H333" i="14"/>
  <c r="I333" i="14"/>
  <c r="J333" i="14"/>
  <c r="K333" i="14"/>
  <c r="L333" i="14"/>
  <c r="M333" i="14"/>
  <c r="N333" i="14"/>
  <c r="O333" i="14"/>
  <c r="P333" i="14"/>
  <c r="Q333" i="14"/>
  <c r="R333" i="14"/>
  <c r="S333" i="14"/>
  <c r="T333" i="14"/>
  <c r="U333" i="14"/>
  <c r="AX341" i="14"/>
  <c r="BB341" i="14"/>
  <c r="BF341" i="14"/>
  <c r="AU341" i="14"/>
  <c r="AY341" i="14"/>
  <c r="BC341" i="14"/>
  <c r="BG341" i="14"/>
  <c r="AV341" i="14"/>
  <c r="AZ341" i="14"/>
  <c r="BD341" i="14"/>
  <c r="BH341" i="14"/>
  <c r="AW341" i="14"/>
  <c r="BA341" i="14"/>
  <c r="BE341" i="14"/>
  <c r="BI341" i="14"/>
  <c r="AC341" i="14"/>
  <c r="AG341" i="14"/>
  <c r="AK341" i="14"/>
  <c r="AO341" i="14"/>
  <c r="AD341" i="14"/>
  <c r="AH341" i="14"/>
  <c r="AL341" i="14"/>
  <c r="AA341" i="14"/>
  <c r="AE341" i="14"/>
  <c r="AI341" i="14"/>
  <c r="AM341" i="14"/>
  <c r="AB341" i="14"/>
  <c r="AF341" i="14"/>
  <c r="AJ341" i="14"/>
  <c r="AN341" i="14"/>
  <c r="Y341" i="14"/>
  <c r="W341" i="14"/>
  <c r="X341" i="14"/>
  <c r="G341" i="14"/>
  <c r="H341" i="14"/>
  <c r="I341" i="14"/>
  <c r="J341" i="14"/>
  <c r="K341" i="14"/>
  <c r="L341" i="14"/>
  <c r="M341" i="14"/>
  <c r="N341" i="14"/>
  <c r="O341" i="14"/>
  <c r="P341" i="14"/>
  <c r="Q341" i="14"/>
  <c r="R341" i="14"/>
  <c r="S341" i="14"/>
  <c r="T341" i="14"/>
  <c r="U341" i="14"/>
  <c r="AX349" i="14"/>
  <c r="BB349" i="14"/>
  <c r="BF349" i="14"/>
  <c r="AU349" i="14"/>
  <c r="AY349" i="14"/>
  <c r="BC349" i="14"/>
  <c r="BG349" i="14"/>
  <c r="AV349" i="14"/>
  <c r="AZ349" i="14"/>
  <c r="BD349" i="14"/>
  <c r="BH349" i="14"/>
  <c r="AW349" i="14"/>
  <c r="BA349" i="14"/>
  <c r="BE349" i="14"/>
  <c r="BI349" i="14"/>
  <c r="AC349" i="14"/>
  <c r="AG349" i="14"/>
  <c r="AK349" i="14"/>
  <c r="AO349" i="14"/>
  <c r="AD349" i="14"/>
  <c r="AH349" i="14"/>
  <c r="AL349" i="14"/>
  <c r="AA349" i="14"/>
  <c r="AE349" i="14"/>
  <c r="AI349" i="14"/>
  <c r="AM349" i="14"/>
  <c r="AB349" i="14"/>
  <c r="AF349" i="14"/>
  <c r="AJ349" i="14"/>
  <c r="AN349" i="14"/>
  <c r="Y349" i="14"/>
  <c r="W349" i="14"/>
  <c r="X349" i="14"/>
  <c r="G349" i="14"/>
  <c r="L349" i="14"/>
  <c r="R349" i="14"/>
  <c r="J349" i="14"/>
  <c r="K349" i="14"/>
  <c r="Q349" i="14"/>
  <c r="I349" i="14"/>
  <c r="P349" i="14"/>
  <c r="O349" i="14"/>
  <c r="H349" i="14"/>
  <c r="N349" i="14"/>
  <c r="U349" i="14"/>
  <c r="S349" i="14"/>
  <c r="M349" i="14"/>
  <c r="T349" i="14"/>
  <c r="AX357" i="14"/>
  <c r="BB357" i="14"/>
  <c r="BF357" i="14"/>
  <c r="AU357" i="14"/>
  <c r="AY357" i="14"/>
  <c r="BC357" i="14"/>
  <c r="BG357" i="14"/>
  <c r="AV357" i="14"/>
  <c r="AZ357" i="14"/>
  <c r="BD357" i="14"/>
  <c r="BH357" i="14"/>
  <c r="AW357" i="14"/>
  <c r="BA357" i="14"/>
  <c r="BE357" i="14"/>
  <c r="BI357" i="14"/>
  <c r="AC357" i="14"/>
  <c r="AG357" i="14"/>
  <c r="AK357" i="14"/>
  <c r="AO357" i="14"/>
  <c r="AD357" i="14"/>
  <c r="AH357" i="14"/>
  <c r="AL357" i="14"/>
  <c r="AA357" i="14"/>
  <c r="AE357" i="14"/>
  <c r="AI357" i="14"/>
  <c r="AM357" i="14"/>
  <c r="AB357" i="14"/>
  <c r="AF357" i="14"/>
  <c r="AJ357" i="14"/>
  <c r="AN357" i="14"/>
  <c r="Y357" i="14"/>
  <c r="W357" i="14"/>
  <c r="X357" i="14"/>
  <c r="G357" i="14"/>
  <c r="I357" i="14"/>
  <c r="P357" i="14"/>
  <c r="H357" i="14"/>
  <c r="K357" i="14"/>
  <c r="N357" i="14"/>
  <c r="U357" i="14"/>
  <c r="M357" i="14"/>
  <c r="O357" i="14"/>
  <c r="T357" i="14"/>
  <c r="L357" i="14"/>
  <c r="R357" i="14"/>
  <c r="S357" i="14"/>
  <c r="J357" i="14"/>
  <c r="Q357" i="14"/>
  <c r="AV12" i="14"/>
  <c r="AZ12" i="14"/>
  <c r="BD12" i="14"/>
  <c r="BH12" i="14"/>
  <c r="AW12" i="14"/>
  <c r="BA12" i="14"/>
  <c r="BE12" i="14"/>
  <c r="BI12" i="14"/>
  <c r="AX12" i="14"/>
  <c r="BB12" i="14"/>
  <c r="BF12" i="14"/>
  <c r="BC12" i="14"/>
  <c r="BG12" i="14"/>
  <c r="AU12" i="14"/>
  <c r="AY12" i="14"/>
  <c r="AD12" i="14"/>
  <c r="AH12" i="14"/>
  <c r="AL12" i="14"/>
  <c r="AA12" i="14"/>
  <c r="AE12" i="14"/>
  <c r="AI12" i="14"/>
  <c r="AM12" i="14"/>
  <c r="AB12" i="14"/>
  <c r="AF12" i="14"/>
  <c r="AJ12" i="14"/>
  <c r="AN12" i="14"/>
  <c r="AC12" i="14"/>
  <c r="AG12" i="14"/>
  <c r="AK12" i="14"/>
  <c r="AO12" i="14"/>
  <c r="X12" i="14"/>
  <c r="Y12" i="14"/>
  <c r="W12" i="14"/>
  <c r="N12" i="14"/>
  <c r="P12" i="14"/>
  <c r="Q12" i="14"/>
  <c r="S12" i="14"/>
  <c r="J12" i="14"/>
  <c r="T12" i="14"/>
  <c r="K12" i="14"/>
  <c r="R12" i="14"/>
  <c r="I12" i="14"/>
  <c r="O12" i="14"/>
  <c r="H12" i="14"/>
  <c r="M12" i="14"/>
  <c r="G12" i="14"/>
  <c r="L12" i="14"/>
  <c r="U12" i="14"/>
  <c r="AW20" i="14"/>
  <c r="BA20" i="14"/>
  <c r="BE20" i="14"/>
  <c r="BI20" i="14"/>
  <c r="AX20" i="14"/>
  <c r="BB20" i="14"/>
  <c r="BF20" i="14"/>
  <c r="AU20" i="14"/>
  <c r="AY20" i="14"/>
  <c r="BC20" i="14"/>
  <c r="BG20" i="14"/>
  <c r="AZ20" i="14"/>
  <c r="BD20" i="14"/>
  <c r="BH20" i="14"/>
  <c r="AV20" i="14"/>
  <c r="AD20" i="14"/>
  <c r="AH20" i="14"/>
  <c r="AL20" i="14"/>
  <c r="AA20" i="14"/>
  <c r="AE20" i="14"/>
  <c r="AI20" i="14"/>
  <c r="AM20" i="14"/>
  <c r="AB20" i="14"/>
  <c r="AF20" i="14"/>
  <c r="AJ20" i="14"/>
  <c r="AN20" i="14"/>
  <c r="AC20" i="14"/>
  <c r="AG20" i="14"/>
  <c r="AK20" i="14"/>
  <c r="AO20" i="14"/>
  <c r="X20" i="14"/>
  <c r="Y20" i="14"/>
  <c r="W20" i="14"/>
  <c r="N20" i="14"/>
  <c r="P20" i="14"/>
  <c r="Q20" i="14"/>
  <c r="K20" i="14"/>
  <c r="H20" i="14"/>
  <c r="M20" i="14"/>
  <c r="O20" i="14"/>
  <c r="L20" i="14"/>
  <c r="U20" i="14"/>
  <c r="J20" i="14"/>
  <c r="T20" i="14"/>
  <c r="S20" i="14"/>
  <c r="R20" i="14"/>
  <c r="I20" i="14"/>
  <c r="G20" i="14"/>
  <c r="AW28" i="14"/>
  <c r="BA28" i="14"/>
  <c r="BE28" i="14"/>
  <c r="BI28" i="14"/>
  <c r="AX28" i="14"/>
  <c r="BB28" i="14"/>
  <c r="BF28" i="14"/>
  <c r="AU28" i="14"/>
  <c r="AY28" i="14"/>
  <c r="BC28" i="14"/>
  <c r="BG28" i="14"/>
  <c r="BH28" i="14"/>
  <c r="AV28" i="14"/>
  <c r="AZ28" i="14"/>
  <c r="BD28" i="14"/>
  <c r="AD28" i="14"/>
  <c r="AH28" i="14"/>
  <c r="AL28" i="14"/>
  <c r="AA28" i="14"/>
  <c r="AE28" i="14"/>
  <c r="AI28" i="14"/>
  <c r="AM28" i="14"/>
  <c r="AB28" i="14"/>
  <c r="AF28" i="14"/>
  <c r="AJ28" i="14"/>
  <c r="AN28" i="14"/>
  <c r="AC28" i="14"/>
  <c r="AG28" i="14"/>
  <c r="AK28" i="14"/>
  <c r="AO28" i="14"/>
  <c r="X28" i="14"/>
  <c r="Y28" i="14"/>
  <c r="W28" i="14"/>
  <c r="M28" i="14"/>
  <c r="O28" i="14"/>
  <c r="G28" i="14"/>
  <c r="H28" i="14"/>
  <c r="I28" i="14"/>
  <c r="T28" i="14"/>
  <c r="R28" i="14"/>
  <c r="Q28" i="14"/>
  <c r="K28" i="14"/>
  <c r="S28" i="14"/>
  <c r="U28" i="14"/>
  <c r="P28" i="14"/>
  <c r="N28" i="14"/>
  <c r="J28" i="14"/>
  <c r="L28" i="14"/>
  <c r="AW36" i="14"/>
  <c r="BA36" i="14"/>
  <c r="BE36" i="14"/>
  <c r="BI36" i="14"/>
  <c r="AX36" i="14"/>
  <c r="BB36" i="14"/>
  <c r="BF36" i="14"/>
  <c r="AU36" i="14"/>
  <c r="AY36" i="14"/>
  <c r="BC36" i="14"/>
  <c r="BG36" i="14"/>
  <c r="AZ36" i="14"/>
  <c r="BD36" i="14"/>
  <c r="BH36" i="14"/>
  <c r="AV36" i="14"/>
  <c r="AD36" i="14"/>
  <c r="AH36" i="14"/>
  <c r="AL36" i="14"/>
  <c r="AA36" i="14"/>
  <c r="AE36" i="14"/>
  <c r="AI36" i="14"/>
  <c r="AM36" i="14"/>
  <c r="AB36" i="14"/>
  <c r="AF36" i="14"/>
  <c r="AJ36" i="14"/>
  <c r="AN36" i="14"/>
  <c r="AC36" i="14"/>
  <c r="AG36" i="14"/>
  <c r="AK36" i="14"/>
  <c r="AO36" i="14"/>
  <c r="X36" i="14"/>
  <c r="Y36" i="14"/>
  <c r="W36" i="14"/>
  <c r="K36" i="14"/>
  <c r="L36" i="14"/>
  <c r="M36" i="14"/>
  <c r="N36" i="14"/>
  <c r="S36" i="14"/>
  <c r="I36" i="14"/>
  <c r="R36" i="14"/>
  <c r="H36" i="14"/>
  <c r="Q36" i="14"/>
  <c r="G36" i="14"/>
  <c r="P36" i="14"/>
  <c r="U36" i="14"/>
  <c r="O36" i="14"/>
  <c r="T36" i="14"/>
  <c r="J36" i="14"/>
  <c r="AW44" i="14"/>
  <c r="BA44" i="14"/>
  <c r="BE44" i="14"/>
  <c r="BI44" i="14"/>
  <c r="AX44" i="14"/>
  <c r="BB44" i="14"/>
  <c r="BF44" i="14"/>
  <c r="AU44" i="14"/>
  <c r="AY44" i="14"/>
  <c r="BC44" i="14"/>
  <c r="BG44" i="14"/>
  <c r="BH44" i="14"/>
  <c r="AV44" i="14"/>
  <c r="AZ44" i="14"/>
  <c r="BD44" i="14"/>
  <c r="AD44" i="14"/>
  <c r="AH44" i="14"/>
  <c r="AL44" i="14"/>
  <c r="AA44" i="14"/>
  <c r="AE44" i="14"/>
  <c r="AI44" i="14"/>
  <c r="AM44" i="14"/>
  <c r="AC44" i="14"/>
  <c r="AG44" i="14"/>
  <c r="AK44" i="14"/>
  <c r="AO44" i="14"/>
  <c r="AN44" i="14"/>
  <c r="AB44" i="14"/>
  <c r="AF44" i="14"/>
  <c r="AJ44" i="14"/>
  <c r="X44" i="14"/>
  <c r="Y44" i="14"/>
  <c r="W44" i="14"/>
  <c r="K44" i="14"/>
  <c r="Q44" i="14"/>
  <c r="I44" i="14"/>
  <c r="P44" i="14"/>
  <c r="O44" i="14"/>
  <c r="H44" i="14"/>
  <c r="N44" i="14"/>
  <c r="U44" i="14"/>
  <c r="S44" i="14"/>
  <c r="M44" i="14"/>
  <c r="T44" i="14"/>
  <c r="G44" i="14"/>
  <c r="L44" i="14"/>
  <c r="R44" i="14"/>
  <c r="J44" i="14"/>
  <c r="AU52" i="14"/>
  <c r="AY52" i="14"/>
  <c r="BC52" i="14"/>
  <c r="BG52" i="14"/>
  <c r="AV52" i="14"/>
  <c r="AZ52" i="14"/>
  <c r="BD52" i="14"/>
  <c r="BH52" i="14"/>
  <c r="AW52" i="14"/>
  <c r="BA52" i="14"/>
  <c r="BE52" i="14"/>
  <c r="BI52" i="14"/>
  <c r="AX52" i="14"/>
  <c r="BB52" i="14"/>
  <c r="BF52" i="14"/>
  <c r="AD52" i="14"/>
  <c r="AH52" i="14"/>
  <c r="AL52" i="14"/>
  <c r="AC52" i="14"/>
  <c r="AG52" i="14"/>
  <c r="AK52" i="14"/>
  <c r="AO52" i="14"/>
  <c r="AB52" i="14"/>
  <c r="AJ52" i="14"/>
  <c r="AE52" i="14"/>
  <c r="AM52" i="14"/>
  <c r="AF52" i="14"/>
  <c r="AN52" i="14"/>
  <c r="AA52" i="14"/>
  <c r="AI52" i="14"/>
  <c r="X52" i="14"/>
  <c r="Y52" i="14"/>
  <c r="W52" i="14"/>
  <c r="L52" i="14"/>
  <c r="M52" i="14"/>
  <c r="N52" i="14"/>
  <c r="S52" i="14"/>
  <c r="P52" i="14"/>
  <c r="Q52" i="14"/>
  <c r="R52" i="14"/>
  <c r="G52" i="14"/>
  <c r="T52" i="14"/>
  <c r="U52" i="14"/>
  <c r="K52" i="14"/>
  <c r="H52" i="14"/>
  <c r="I52" i="14"/>
  <c r="J52" i="14"/>
  <c r="O52" i="14"/>
  <c r="AU60" i="14"/>
  <c r="AY60" i="14"/>
  <c r="BC60" i="14"/>
  <c r="BG60" i="14"/>
  <c r="AV60" i="14"/>
  <c r="AZ60" i="14"/>
  <c r="BD60" i="14"/>
  <c r="BH60" i="14"/>
  <c r="AW60" i="14"/>
  <c r="BA60" i="14"/>
  <c r="BE60" i="14"/>
  <c r="BI60" i="14"/>
  <c r="BF60" i="14"/>
  <c r="AX60" i="14"/>
  <c r="BB60" i="14"/>
  <c r="AD60" i="14"/>
  <c r="AH60" i="14"/>
  <c r="AL60" i="14"/>
  <c r="AC60" i="14"/>
  <c r="AI60" i="14"/>
  <c r="AN60" i="14"/>
  <c r="AE60" i="14"/>
  <c r="AJ60" i="14"/>
  <c r="AO60" i="14"/>
  <c r="AA60" i="14"/>
  <c r="AF60" i="14"/>
  <c r="AK60" i="14"/>
  <c r="AB60" i="14"/>
  <c r="AG60" i="14"/>
  <c r="AM60" i="14"/>
  <c r="X60" i="14"/>
  <c r="Y60" i="14"/>
  <c r="W60" i="14"/>
  <c r="L60" i="14"/>
  <c r="M60" i="14"/>
  <c r="N60" i="14"/>
  <c r="K60" i="14"/>
  <c r="P60" i="14"/>
  <c r="Q60" i="14"/>
  <c r="R60" i="14"/>
  <c r="O60" i="14"/>
  <c r="T60" i="14"/>
  <c r="U60" i="14"/>
  <c r="S60" i="14"/>
  <c r="H60" i="14"/>
  <c r="I60" i="14"/>
  <c r="J60" i="14"/>
  <c r="G60" i="14"/>
  <c r="AU68" i="14"/>
  <c r="AY68" i="14"/>
  <c r="BC68" i="14"/>
  <c r="BG68" i="14"/>
  <c r="AV68" i="14"/>
  <c r="AZ68" i="14"/>
  <c r="BD68" i="14"/>
  <c r="BH68" i="14"/>
  <c r="AW68" i="14"/>
  <c r="BA68" i="14"/>
  <c r="BE68" i="14"/>
  <c r="BI68" i="14"/>
  <c r="AX68" i="14"/>
  <c r="BB68" i="14"/>
  <c r="BF68" i="14"/>
  <c r="AC68" i="14"/>
  <c r="AG68" i="14"/>
  <c r="AK68" i="14"/>
  <c r="AO68" i="14"/>
  <c r="AD68" i="14"/>
  <c r="AH68" i="14"/>
  <c r="AL68" i="14"/>
  <c r="AA68" i="14"/>
  <c r="AE68" i="14"/>
  <c r="AI68" i="14"/>
  <c r="AM68" i="14"/>
  <c r="AB68" i="14"/>
  <c r="AF68" i="14"/>
  <c r="AJ68" i="14"/>
  <c r="AN68" i="14"/>
  <c r="X68" i="14"/>
  <c r="Y68" i="14"/>
  <c r="W68" i="14"/>
  <c r="M68" i="14"/>
  <c r="N68" i="14"/>
  <c r="O68" i="14"/>
  <c r="P68" i="14"/>
  <c r="Q68" i="14"/>
  <c r="R68" i="14"/>
  <c r="S68" i="14"/>
  <c r="T68" i="14"/>
  <c r="U68" i="14"/>
  <c r="G68" i="14"/>
  <c r="H68" i="14"/>
  <c r="I68" i="14"/>
  <c r="J68" i="14"/>
  <c r="K68" i="14"/>
  <c r="L68" i="14"/>
  <c r="AU76" i="14"/>
  <c r="AY76" i="14"/>
  <c r="BC76" i="14"/>
  <c r="BG76" i="14"/>
  <c r="AV76" i="14"/>
  <c r="AZ76" i="14"/>
  <c r="BD76" i="14"/>
  <c r="BH76" i="14"/>
  <c r="AW76" i="14"/>
  <c r="BA76" i="14"/>
  <c r="BE76" i="14"/>
  <c r="BI76" i="14"/>
  <c r="BF76" i="14"/>
  <c r="AX76" i="14"/>
  <c r="BB76" i="14"/>
  <c r="AC76" i="14"/>
  <c r="AG76" i="14"/>
  <c r="AK76" i="14"/>
  <c r="AO76" i="14"/>
  <c r="AD76" i="14"/>
  <c r="AH76" i="14"/>
  <c r="AL76" i="14"/>
  <c r="AA76" i="14"/>
  <c r="AE76" i="14"/>
  <c r="AI76" i="14"/>
  <c r="AM76" i="14"/>
  <c r="AB76" i="14"/>
  <c r="AF76" i="14"/>
  <c r="AJ76" i="14"/>
  <c r="AN76" i="14"/>
  <c r="X76" i="14"/>
  <c r="Y76" i="14"/>
  <c r="W76" i="14"/>
  <c r="M76" i="14"/>
  <c r="N76" i="14"/>
  <c r="O76" i="14"/>
  <c r="H76" i="14"/>
  <c r="Q76" i="14"/>
  <c r="R76" i="14"/>
  <c r="S76" i="14"/>
  <c r="L76" i="14"/>
  <c r="U76" i="14"/>
  <c r="G76" i="14"/>
  <c r="P76" i="14"/>
  <c r="I76" i="14"/>
  <c r="J76" i="14"/>
  <c r="K76" i="14"/>
  <c r="T76" i="14"/>
  <c r="AV84" i="14"/>
  <c r="AZ84" i="14"/>
  <c r="BD84" i="14"/>
  <c r="BH84" i="14"/>
  <c r="AW84" i="14"/>
  <c r="BA84" i="14"/>
  <c r="BE84" i="14"/>
  <c r="BI84" i="14"/>
  <c r="AU84" i="14"/>
  <c r="BC84" i="14"/>
  <c r="AX84" i="14"/>
  <c r="BF84" i="14"/>
  <c r="AY84" i="14"/>
  <c r="BG84" i="14"/>
  <c r="BB84" i="14"/>
  <c r="AC84" i="14"/>
  <c r="AG84" i="14"/>
  <c r="AK84" i="14"/>
  <c r="AO84" i="14"/>
  <c r="AD84" i="14"/>
  <c r="AH84" i="14"/>
  <c r="AL84" i="14"/>
  <c r="AA84" i="14"/>
  <c r="AE84" i="14"/>
  <c r="AI84" i="14"/>
  <c r="AM84" i="14"/>
  <c r="AB84" i="14"/>
  <c r="AF84" i="14"/>
  <c r="AJ84" i="14"/>
  <c r="AN84" i="14"/>
  <c r="X84" i="14"/>
  <c r="Y84" i="14"/>
  <c r="W84" i="14"/>
  <c r="M84" i="14"/>
  <c r="N84" i="14"/>
  <c r="O84" i="14"/>
  <c r="P84" i="14"/>
  <c r="Q84" i="14"/>
  <c r="R84" i="14"/>
  <c r="S84" i="14"/>
  <c r="T84" i="14"/>
  <c r="U84" i="14"/>
  <c r="G84" i="14"/>
  <c r="H84" i="14"/>
  <c r="I84" i="14"/>
  <c r="J84" i="14"/>
  <c r="K84" i="14"/>
  <c r="L84" i="14"/>
  <c r="AV92" i="14"/>
  <c r="AZ92" i="14"/>
  <c r="BD92" i="14"/>
  <c r="BH92" i="14"/>
  <c r="AW92" i="14"/>
  <c r="BA92" i="14"/>
  <c r="BE92" i="14"/>
  <c r="BI92" i="14"/>
  <c r="AU92" i="14"/>
  <c r="AY92" i="14"/>
  <c r="BC92" i="14"/>
  <c r="BG92" i="14"/>
  <c r="BF92" i="14"/>
  <c r="AX92" i="14"/>
  <c r="BB92" i="14"/>
  <c r="AC92" i="14"/>
  <c r="AG92" i="14"/>
  <c r="AK92" i="14"/>
  <c r="AO92" i="14"/>
  <c r="AD92" i="14"/>
  <c r="AH92" i="14"/>
  <c r="AL92" i="14"/>
  <c r="AA92" i="14"/>
  <c r="AE92" i="14"/>
  <c r="AI92" i="14"/>
  <c r="AM92" i="14"/>
  <c r="AB92" i="14"/>
  <c r="AF92" i="14"/>
  <c r="AJ92" i="14"/>
  <c r="AN92" i="14"/>
  <c r="X92" i="14"/>
  <c r="Y92" i="14"/>
  <c r="W92" i="14"/>
  <c r="M92" i="14"/>
  <c r="N92" i="14"/>
  <c r="O92" i="14"/>
  <c r="H92" i="14"/>
  <c r="Q92" i="14"/>
  <c r="R92" i="14"/>
  <c r="S92" i="14"/>
  <c r="L92" i="14"/>
  <c r="U92" i="14"/>
  <c r="G92" i="14"/>
  <c r="P92" i="14"/>
  <c r="I92" i="14"/>
  <c r="J92" i="14"/>
  <c r="K92" i="14"/>
  <c r="T92" i="14"/>
  <c r="AV100" i="14"/>
  <c r="AZ100" i="14"/>
  <c r="BD100" i="14"/>
  <c r="BH100" i="14"/>
  <c r="AY100" i="14"/>
  <c r="BE100" i="14"/>
  <c r="AU100" i="14"/>
  <c r="BA100" i="14"/>
  <c r="BF100" i="14"/>
  <c r="AW100" i="14"/>
  <c r="BB100" i="14"/>
  <c r="BG100" i="14"/>
  <c r="AX100" i="14"/>
  <c r="BC100" i="14"/>
  <c r="BI100" i="14"/>
  <c r="AC100" i="14"/>
  <c r="AG100" i="14"/>
  <c r="AK100" i="14"/>
  <c r="AO100" i="14"/>
  <c r="AD100" i="14"/>
  <c r="AH100" i="14"/>
  <c r="AL100" i="14"/>
  <c r="AA100" i="14"/>
  <c r="AE100" i="14"/>
  <c r="AI100" i="14"/>
  <c r="AM100" i="14"/>
  <c r="AB100" i="14"/>
  <c r="AF100" i="14"/>
  <c r="AJ100" i="14"/>
  <c r="AN100" i="14"/>
  <c r="X100" i="14"/>
  <c r="Y100" i="14"/>
  <c r="W100" i="14"/>
  <c r="M100" i="14"/>
  <c r="N100" i="14"/>
  <c r="O100" i="14"/>
  <c r="P100" i="14"/>
  <c r="Q100" i="14"/>
  <c r="R100" i="14"/>
  <c r="S100" i="14"/>
  <c r="T100" i="14"/>
  <c r="U100" i="14"/>
  <c r="G100" i="14"/>
  <c r="H100" i="14"/>
  <c r="I100" i="14"/>
  <c r="J100" i="14"/>
  <c r="K100" i="14"/>
  <c r="L100" i="14"/>
  <c r="AU108" i="14"/>
  <c r="AY108" i="14"/>
  <c r="BC108" i="14"/>
  <c r="BG108" i="14"/>
  <c r="AV108" i="14"/>
  <c r="AZ108" i="14"/>
  <c r="BD108" i="14"/>
  <c r="BH108" i="14"/>
  <c r="AW108" i="14"/>
  <c r="BA108" i="14"/>
  <c r="BE108" i="14"/>
  <c r="BI108" i="14"/>
  <c r="AX108" i="14"/>
  <c r="BB108" i="14"/>
  <c r="BF108" i="14"/>
  <c r="AC108" i="14"/>
  <c r="AG108" i="14"/>
  <c r="AK108" i="14"/>
  <c r="AO108" i="14"/>
  <c r="AD108" i="14"/>
  <c r="AH108" i="14"/>
  <c r="AL108" i="14"/>
  <c r="AA108" i="14"/>
  <c r="AE108" i="14"/>
  <c r="AI108" i="14"/>
  <c r="AM108" i="14"/>
  <c r="AB108" i="14"/>
  <c r="AF108" i="14"/>
  <c r="AJ108" i="14"/>
  <c r="AN108" i="14"/>
  <c r="X108" i="14"/>
  <c r="Y108" i="14"/>
  <c r="W108" i="14"/>
  <c r="M108" i="14"/>
  <c r="N108" i="14"/>
  <c r="O108" i="14"/>
  <c r="H108" i="14"/>
  <c r="Q108" i="14"/>
  <c r="R108" i="14"/>
  <c r="S108" i="14"/>
  <c r="L108" i="14"/>
  <c r="U108" i="14"/>
  <c r="G108" i="14"/>
  <c r="P108" i="14"/>
  <c r="I108" i="14"/>
  <c r="J108" i="14"/>
  <c r="K108" i="14"/>
  <c r="T108" i="14"/>
  <c r="AU116" i="14"/>
  <c r="AY116" i="14"/>
  <c r="BC116" i="14"/>
  <c r="BG116" i="14"/>
  <c r="AV116" i="14"/>
  <c r="AZ116" i="14"/>
  <c r="BD116" i="14"/>
  <c r="BH116" i="14"/>
  <c r="AW116" i="14"/>
  <c r="BA116" i="14"/>
  <c r="BE116" i="14"/>
  <c r="BI116" i="14"/>
  <c r="AX116" i="14"/>
  <c r="BB116" i="14"/>
  <c r="BF116" i="14"/>
  <c r="AC116" i="14"/>
  <c r="AG116" i="14"/>
  <c r="AK116" i="14"/>
  <c r="AO116" i="14"/>
  <c r="AD116" i="14"/>
  <c r="AH116" i="14"/>
  <c r="AL116" i="14"/>
  <c r="AA116" i="14"/>
  <c r="AE116" i="14"/>
  <c r="AI116" i="14"/>
  <c r="AM116" i="14"/>
  <c r="AB116" i="14"/>
  <c r="AF116" i="14"/>
  <c r="AJ116" i="14"/>
  <c r="AN116" i="14"/>
  <c r="X116" i="14"/>
  <c r="W116" i="14"/>
  <c r="Y116" i="14"/>
  <c r="M116" i="14"/>
  <c r="N116" i="14"/>
  <c r="O116" i="14"/>
  <c r="P116" i="14"/>
  <c r="Q116" i="14"/>
  <c r="R116" i="14"/>
  <c r="S116" i="14"/>
  <c r="T116" i="14"/>
  <c r="U116" i="14"/>
  <c r="G116" i="14"/>
  <c r="H116" i="14"/>
  <c r="I116" i="14"/>
  <c r="J116" i="14"/>
  <c r="K116" i="14"/>
  <c r="L116" i="14"/>
  <c r="AU124" i="14"/>
  <c r="AY124" i="14"/>
  <c r="BC124" i="14"/>
  <c r="BG124" i="14"/>
  <c r="AV124" i="14"/>
  <c r="AZ124" i="14"/>
  <c r="BD124" i="14"/>
  <c r="BH124" i="14"/>
  <c r="AW124" i="14"/>
  <c r="BA124" i="14"/>
  <c r="BE124" i="14"/>
  <c r="BI124" i="14"/>
  <c r="AX124" i="14"/>
  <c r="BB124" i="14"/>
  <c r="BF124" i="14"/>
  <c r="AC124" i="14"/>
  <c r="AG124" i="14"/>
  <c r="AK124" i="14"/>
  <c r="AO124" i="14"/>
  <c r="AD124" i="14"/>
  <c r="AH124" i="14"/>
  <c r="AL124" i="14"/>
  <c r="AA124" i="14"/>
  <c r="AE124" i="14"/>
  <c r="AI124" i="14"/>
  <c r="AM124" i="14"/>
  <c r="AB124" i="14"/>
  <c r="AF124" i="14"/>
  <c r="AJ124" i="14"/>
  <c r="AN124" i="14"/>
  <c r="X124" i="14"/>
  <c r="W124" i="14"/>
  <c r="Y124" i="14"/>
  <c r="M124" i="14"/>
  <c r="N124" i="14"/>
  <c r="O124" i="14"/>
  <c r="T124" i="14"/>
  <c r="Q124" i="14"/>
  <c r="R124" i="14"/>
  <c r="S124" i="14"/>
  <c r="H124" i="14"/>
  <c r="U124" i="14"/>
  <c r="G124" i="14"/>
  <c r="L124" i="14"/>
  <c r="I124" i="14"/>
  <c r="J124" i="14"/>
  <c r="K124" i="14"/>
  <c r="P124" i="14"/>
  <c r="AU132" i="14"/>
  <c r="AY132" i="14"/>
  <c r="BC132" i="14"/>
  <c r="BG132" i="14"/>
  <c r="AV132" i="14"/>
  <c r="AZ132" i="14"/>
  <c r="BD132" i="14"/>
  <c r="BH132" i="14"/>
  <c r="AW132" i="14"/>
  <c r="BA132" i="14"/>
  <c r="BE132" i="14"/>
  <c r="BI132" i="14"/>
  <c r="AX132" i="14"/>
  <c r="BB132" i="14"/>
  <c r="BF132" i="14"/>
  <c r="AC132" i="14"/>
  <c r="AG132" i="14"/>
  <c r="AK132" i="14"/>
  <c r="AO132" i="14"/>
  <c r="AD132" i="14"/>
  <c r="AH132" i="14"/>
  <c r="AL132" i="14"/>
  <c r="AA132" i="14"/>
  <c r="AE132" i="14"/>
  <c r="AI132" i="14"/>
  <c r="AM132" i="14"/>
  <c r="AB132" i="14"/>
  <c r="AF132" i="14"/>
  <c r="AJ132" i="14"/>
  <c r="AN132" i="14"/>
  <c r="X132" i="14"/>
  <c r="W132" i="14"/>
  <c r="Y132" i="14"/>
  <c r="M132" i="14"/>
  <c r="N132" i="14"/>
  <c r="O132" i="14"/>
  <c r="L132" i="14"/>
  <c r="Q132" i="14"/>
  <c r="R132" i="14"/>
  <c r="S132" i="14"/>
  <c r="P132" i="14"/>
  <c r="U132" i="14"/>
  <c r="G132" i="14"/>
  <c r="T132" i="14"/>
  <c r="I132" i="14"/>
  <c r="J132" i="14"/>
  <c r="K132" i="14"/>
  <c r="H132" i="14"/>
  <c r="AU140" i="14"/>
  <c r="AY140" i="14"/>
  <c r="BC140" i="14"/>
  <c r="BG140" i="14"/>
  <c r="AV140" i="14"/>
  <c r="AZ140" i="14"/>
  <c r="BD140" i="14"/>
  <c r="BH140" i="14"/>
  <c r="AW140" i="14"/>
  <c r="BA140" i="14"/>
  <c r="BE140" i="14"/>
  <c r="BI140" i="14"/>
  <c r="AX140" i="14"/>
  <c r="BB140" i="14"/>
  <c r="BF140" i="14"/>
  <c r="AC140" i="14"/>
  <c r="AG140" i="14"/>
  <c r="AK140" i="14"/>
  <c r="AO140" i="14"/>
  <c r="AD140" i="14"/>
  <c r="AH140" i="14"/>
  <c r="AL140" i="14"/>
  <c r="AA140" i="14"/>
  <c r="AE140" i="14"/>
  <c r="AI140" i="14"/>
  <c r="AM140" i="14"/>
  <c r="AB140" i="14"/>
  <c r="AF140" i="14"/>
  <c r="AJ140" i="14"/>
  <c r="AN140" i="14"/>
  <c r="X140" i="14"/>
  <c r="Y140" i="14"/>
  <c r="W140" i="14"/>
  <c r="M140" i="14"/>
  <c r="N140" i="14"/>
  <c r="O140" i="14"/>
  <c r="T140" i="14"/>
  <c r="Q140" i="14"/>
  <c r="R140" i="14"/>
  <c r="S140" i="14"/>
  <c r="H140" i="14"/>
  <c r="U140" i="14"/>
  <c r="G140" i="14"/>
  <c r="L140" i="14"/>
  <c r="I140" i="14"/>
  <c r="J140" i="14"/>
  <c r="K140" i="14"/>
  <c r="P140" i="14"/>
  <c r="AU148" i="14"/>
  <c r="AY148" i="14"/>
  <c r="BC148" i="14"/>
  <c r="BG148" i="14"/>
  <c r="AV148" i="14"/>
  <c r="BA148" i="14"/>
  <c r="BF148" i="14"/>
  <c r="AW148" i="14"/>
  <c r="BB148" i="14"/>
  <c r="BH148" i="14"/>
  <c r="AX148" i="14"/>
  <c r="BD148" i="14"/>
  <c r="BI148" i="14"/>
  <c r="AZ148" i="14"/>
  <c r="BE148" i="14"/>
  <c r="AC148" i="14"/>
  <c r="AG148" i="14"/>
  <c r="AK148" i="14"/>
  <c r="AO148" i="14"/>
  <c r="AD148" i="14"/>
  <c r="AH148" i="14"/>
  <c r="AL148" i="14"/>
  <c r="AA148" i="14"/>
  <c r="AE148" i="14"/>
  <c r="AI148" i="14"/>
  <c r="AM148" i="14"/>
  <c r="AB148" i="14"/>
  <c r="AF148" i="14"/>
  <c r="AJ148" i="14"/>
  <c r="AN148" i="14"/>
  <c r="X148" i="14"/>
  <c r="Y148" i="14"/>
  <c r="W148" i="14"/>
  <c r="M148" i="14"/>
  <c r="N148" i="14"/>
  <c r="O148" i="14"/>
  <c r="L148" i="14"/>
  <c r="Q148" i="14"/>
  <c r="R148" i="14"/>
  <c r="S148" i="14"/>
  <c r="P148" i="14"/>
  <c r="U148" i="14"/>
  <c r="G148" i="14"/>
  <c r="T148" i="14"/>
  <c r="I148" i="14"/>
  <c r="J148" i="14"/>
  <c r="K148" i="14"/>
  <c r="H148" i="14"/>
  <c r="AU156" i="14"/>
  <c r="AY156" i="14"/>
  <c r="BC156" i="14"/>
  <c r="BG156" i="14"/>
  <c r="AV156" i="14"/>
  <c r="AZ156" i="14"/>
  <c r="BD156" i="14"/>
  <c r="BH156" i="14"/>
  <c r="AW156" i="14"/>
  <c r="BA156" i="14"/>
  <c r="BE156" i="14"/>
  <c r="BI156" i="14"/>
  <c r="AX156" i="14"/>
  <c r="BB156" i="14"/>
  <c r="BF156" i="14"/>
  <c r="AC156" i="14"/>
  <c r="AG156" i="14"/>
  <c r="AK156" i="14"/>
  <c r="AO156" i="14"/>
  <c r="AD156" i="14"/>
  <c r="AH156" i="14"/>
  <c r="AL156" i="14"/>
  <c r="AA156" i="14"/>
  <c r="AE156" i="14"/>
  <c r="AI156" i="14"/>
  <c r="AM156" i="14"/>
  <c r="AB156" i="14"/>
  <c r="AF156" i="14"/>
  <c r="AJ156" i="14"/>
  <c r="AN156" i="14"/>
  <c r="X156" i="14"/>
  <c r="Y156" i="14"/>
  <c r="W156" i="14"/>
  <c r="K156" i="14"/>
  <c r="L156" i="14"/>
  <c r="M156" i="14"/>
  <c r="R156" i="14"/>
  <c r="O156" i="14"/>
  <c r="P156" i="14"/>
  <c r="Q156" i="14"/>
  <c r="J156" i="14"/>
  <c r="S156" i="14"/>
  <c r="T156" i="14"/>
  <c r="U156" i="14"/>
  <c r="G156" i="14"/>
  <c r="H156" i="14"/>
  <c r="I156" i="14"/>
  <c r="N156" i="14"/>
  <c r="AU164" i="14"/>
  <c r="AY164" i="14"/>
  <c r="BC164" i="14"/>
  <c r="BG164" i="14"/>
  <c r="AV164" i="14"/>
  <c r="AZ164" i="14"/>
  <c r="BD164" i="14"/>
  <c r="BH164" i="14"/>
  <c r="AW164" i="14"/>
  <c r="BA164" i="14"/>
  <c r="BE164" i="14"/>
  <c r="BI164" i="14"/>
  <c r="AX164" i="14"/>
  <c r="BB164" i="14"/>
  <c r="BF164" i="14"/>
  <c r="AC164" i="14"/>
  <c r="AG164" i="14"/>
  <c r="AK164" i="14"/>
  <c r="AO164" i="14"/>
  <c r="AD164" i="14"/>
  <c r="AH164" i="14"/>
  <c r="AL164" i="14"/>
  <c r="AA164" i="14"/>
  <c r="AE164" i="14"/>
  <c r="AI164" i="14"/>
  <c r="AM164" i="14"/>
  <c r="AB164" i="14"/>
  <c r="AF164" i="14"/>
  <c r="AJ164" i="14"/>
  <c r="AN164" i="14"/>
  <c r="X164" i="14"/>
  <c r="Y164" i="14"/>
  <c r="W164" i="14"/>
  <c r="K164" i="14"/>
  <c r="L164" i="14"/>
  <c r="M164" i="14"/>
  <c r="N164" i="14"/>
  <c r="O164" i="14"/>
  <c r="P164" i="14"/>
  <c r="Q164" i="14"/>
  <c r="R164" i="14"/>
  <c r="S164" i="14"/>
  <c r="T164" i="14"/>
  <c r="U164" i="14"/>
  <c r="G164" i="14"/>
  <c r="H164" i="14"/>
  <c r="I164" i="14"/>
  <c r="J164" i="14"/>
  <c r="AU172" i="14"/>
  <c r="AY172" i="14"/>
  <c r="BC172" i="14"/>
  <c r="BG172" i="14"/>
  <c r="AV172" i="14"/>
  <c r="AZ172" i="14"/>
  <c r="BD172" i="14"/>
  <c r="BH172" i="14"/>
  <c r="AW172" i="14"/>
  <c r="BA172" i="14"/>
  <c r="BE172" i="14"/>
  <c r="BI172" i="14"/>
  <c r="AX172" i="14"/>
  <c r="BB172" i="14"/>
  <c r="BF172" i="14"/>
  <c r="AC172" i="14"/>
  <c r="AG172" i="14"/>
  <c r="AK172" i="14"/>
  <c r="AO172" i="14"/>
  <c r="AD172" i="14"/>
  <c r="AH172" i="14"/>
  <c r="AL172" i="14"/>
  <c r="AA172" i="14"/>
  <c r="AE172" i="14"/>
  <c r="AI172" i="14"/>
  <c r="AM172" i="14"/>
  <c r="AB172" i="14"/>
  <c r="AF172" i="14"/>
  <c r="AJ172" i="14"/>
  <c r="AN172" i="14"/>
  <c r="X172" i="14"/>
  <c r="Y172" i="14"/>
  <c r="W172" i="14"/>
  <c r="K172" i="14"/>
  <c r="L172" i="14"/>
  <c r="M172" i="14"/>
  <c r="R172" i="14"/>
  <c r="O172" i="14"/>
  <c r="P172" i="14"/>
  <c r="Q172" i="14"/>
  <c r="J172" i="14"/>
  <c r="S172" i="14"/>
  <c r="T172" i="14"/>
  <c r="U172" i="14"/>
  <c r="G172" i="14"/>
  <c r="H172" i="14"/>
  <c r="I172" i="14"/>
  <c r="N172" i="14"/>
  <c r="AU180" i="14"/>
  <c r="AY180" i="14"/>
  <c r="BC180" i="14"/>
  <c r="BG180" i="14"/>
  <c r="AV180" i="14"/>
  <c r="AZ180" i="14"/>
  <c r="BD180" i="14"/>
  <c r="BH180" i="14"/>
  <c r="AW180" i="14"/>
  <c r="BA180" i="14"/>
  <c r="BE180" i="14"/>
  <c r="BI180" i="14"/>
  <c r="AX180" i="14"/>
  <c r="BB180" i="14"/>
  <c r="BF180" i="14"/>
  <c r="AC180" i="14"/>
  <c r="AG180" i="14"/>
  <c r="AK180" i="14"/>
  <c r="AO180" i="14"/>
  <c r="AD180" i="14"/>
  <c r="AH180" i="14"/>
  <c r="AL180" i="14"/>
  <c r="AA180" i="14"/>
  <c r="AE180" i="14"/>
  <c r="AI180" i="14"/>
  <c r="AM180" i="14"/>
  <c r="AB180" i="14"/>
  <c r="AF180" i="14"/>
  <c r="AJ180" i="14"/>
  <c r="AN180" i="14"/>
  <c r="X180" i="14"/>
  <c r="Y180" i="14"/>
  <c r="W180" i="14"/>
  <c r="K180" i="14"/>
  <c r="L180" i="14"/>
  <c r="M180" i="14"/>
  <c r="N180" i="14"/>
  <c r="O180" i="14"/>
  <c r="P180" i="14"/>
  <c r="Q180" i="14"/>
  <c r="R180" i="14"/>
  <c r="S180" i="14"/>
  <c r="T180" i="14"/>
  <c r="U180" i="14"/>
  <c r="G180" i="14"/>
  <c r="H180" i="14"/>
  <c r="I180" i="14"/>
  <c r="J180" i="14"/>
  <c r="AU188" i="14"/>
  <c r="AY188" i="14"/>
  <c r="BC188" i="14"/>
  <c r="BG188" i="14"/>
  <c r="AV188" i="14"/>
  <c r="AZ188" i="14"/>
  <c r="BD188" i="14"/>
  <c r="BH188" i="14"/>
  <c r="AW188" i="14"/>
  <c r="BA188" i="14"/>
  <c r="BE188" i="14"/>
  <c r="BI188" i="14"/>
  <c r="AX188" i="14"/>
  <c r="BB188" i="14"/>
  <c r="BF188" i="14"/>
  <c r="AC188" i="14"/>
  <c r="AG188" i="14"/>
  <c r="AK188" i="14"/>
  <c r="AO188" i="14"/>
  <c r="AD188" i="14"/>
  <c r="AH188" i="14"/>
  <c r="AL188" i="14"/>
  <c r="AA188" i="14"/>
  <c r="AE188" i="14"/>
  <c r="AI188" i="14"/>
  <c r="AM188" i="14"/>
  <c r="AB188" i="14"/>
  <c r="AF188" i="14"/>
  <c r="AJ188" i="14"/>
  <c r="AN188" i="14"/>
  <c r="X188" i="14"/>
  <c r="Y188" i="14"/>
  <c r="W188" i="14"/>
  <c r="L188" i="14"/>
  <c r="M188" i="14"/>
  <c r="N188" i="14"/>
  <c r="O188" i="14"/>
  <c r="P188" i="14"/>
  <c r="Q188" i="14"/>
  <c r="R188" i="14"/>
  <c r="S188" i="14"/>
  <c r="T188" i="14"/>
  <c r="U188" i="14"/>
  <c r="G188" i="14"/>
  <c r="H188" i="14"/>
  <c r="I188" i="14"/>
  <c r="J188" i="14"/>
  <c r="K188" i="14"/>
  <c r="AU196" i="14"/>
  <c r="AY196" i="14"/>
  <c r="BC196" i="14"/>
  <c r="BG196" i="14"/>
  <c r="AV196" i="14"/>
  <c r="AZ196" i="14"/>
  <c r="BD196" i="14"/>
  <c r="BH196" i="14"/>
  <c r="AW196" i="14"/>
  <c r="BA196" i="14"/>
  <c r="BE196" i="14"/>
  <c r="BI196" i="14"/>
  <c r="AX196" i="14"/>
  <c r="BB196" i="14"/>
  <c r="BF196" i="14"/>
  <c r="AC196" i="14"/>
  <c r="AG196" i="14"/>
  <c r="AK196" i="14"/>
  <c r="AO196" i="14"/>
  <c r="AD196" i="14"/>
  <c r="AH196" i="14"/>
  <c r="AL196" i="14"/>
  <c r="AA196" i="14"/>
  <c r="AE196" i="14"/>
  <c r="AI196" i="14"/>
  <c r="AM196" i="14"/>
  <c r="AB196" i="14"/>
  <c r="AF196" i="14"/>
  <c r="AJ196" i="14"/>
  <c r="AN196" i="14"/>
  <c r="X196" i="14"/>
  <c r="Y196" i="14"/>
  <c r="W196" i="14"/>
  <c r="L196" i="14"/>
  <c r="M196" i="14"/>
  <c r="N196" i="14"/>
  <c r="G196" i="14"/>
  <c r="P196" i="14"/>
  <c r="Q196" i="14"/>
  <c r="R196" i="14"/>
  <c r="K196" i="14"/>
  <c r="T196" i="14"/>
  <c r="U196" i="14"/>
  <c r="O196" i="14"/>
  <c r="H196" i="14"/>
  <c r="I196" i="14"/>
  <c r="J196" i="14"/>
  <c r="S196" i="14"/>
  <c r="AU204" i="14"/>
  <c r="AY204" i="14"/>
  <c r="BC204" i="14"/>
  <c r="BG204" i="14"/>
  <c r="AV204" i="14"/>
  <c r="AZ204" i="14"/>
  <c r="BD204" i="14"/>
  <c r="BH204" i="14"/>
  <c r="AW204" i="14"/>
  <c r="BA204" i="14"/>
  <c r="BE204" i="14"/>
  <c r="BI204" i="14"/>
  <c r="AX204" i="14"/>
  <c r="BB204" i="14"/>
  <c r="BF204" i="14"/>
  <c r="AC204" i="14"/>
  <c r="AG204" i="14"/>
  <c r="AK204" i="14"/>
  <c r="AO204" i="14"/>
  <c r="AD204" i="14"/>
  <c r="AH204" i="14"/>
  <c r="AL204" i="14"/>
  <c r="AA204" i="14"/>
  <c r="AE204" i="14"/>
  <c r="AI204" i="14"/>
  <c r="AM204" i="14"/>
  <c r="AB204" i="14"/>
  <c r="AF204" i="14"/>
  <c r="AJ204" i="14"/>
  <c r="AN204" i="14"/>
  <c r="X204" i="14"/>
  <c r="Y204" i="14"/>
  <c r="W204" i="14"/>
  <c r="H204" i="14"/>
  <c r="I204" i="14"/>
  <c r="J204" i="14"/>
  <c r="K204" i="14"/>
  <c r="M204" i="14"/>
  <c r="R204" i="14"/>
  <c r="L204" i="14"/>
  <c r="Q204" i="14"/>
  <c r="G204" i="14"/>
  <c r="P204" i="14"/>
  <c r="U204" i="14"/>
  <c r="O204" i="14"/>
  <c r="T204" i="14"/>
  <c r="N204" i="14"/>
  <c r="S204" i="14"/>
  <c r="AV165" i="14"/>
  <c r="AZ165" i="14"/>
  <c r="BD165" i="14"/>
  <c r="BH165" i="14"/>
  <c r="AW165" i="14"/>
  <c r="BA165" i="14"/>
  <c r="BE165" i="14"/>
  <c r="BI165" i="14"/>
  <c r="AX165" i="14"/>
  <c r="BB165" i="14"/>
  <c r="BF165" i="14"/>
  <c r="AU165" i="14"/>
  <c r="AY165" i="14"/>
  <c r="BC165" i="14"/>
  <c r="BG165" i="14"/>
  <c r="AD165" i="14"/>
  <c r="AH165" i="14"/>
  <c r="AL165" i="14"/>
  <c r="AA165" i="14"/>
  <c r="AE165" i="14"/>
  <c r="AI165" i="14"/>
  <c r="AM165" i="14"/>
  <c r="AB165" i="14"/>
  <c r="AF165" i="14"/>
  <c r="AJ165" i="14"/>
  <c r="AN165" i="14"/>
  <c r="AC165" i="14"/>
  <c r="AG165" i="14"/>
  <c r="AK165" i="14"/>
  <c r="AO165" i="14"/>
  <c r="Y165" i="14"/>
  <c r="W165" i="14"/>
  <c r="X165" i="14"/>
  <c r="H165" i="14"/>
  <c r="I165" i="14"/>
  <c r="J165" i="14"/>
  <c r="K165" i="14"/>
  <c r="L165" i="14"/>
  <c r="M165" i="14"/>
  <c r="N165" i="14"/>
  <c r="O165" i="14"/>
  <c r="P165" i="14"/>
  <c r="Q165" i="14"/>
  <c r="R165" i="14"/>
  <c r="S165" i="14"/>
  <c r="T165" i="14"/>
  <c r="U165" i="14"/>
  <c r="G165" i="14"/>
  <c r="AV177" i="14"/>
  <c r="AZ177" i="14"/>
  <c r="BD177" i="14"/>
  <c r="BH177" i="14"/>
  <c r="AW177" i="14"/>
  <c r="BA177" i="14"/>
  <c r="BE177" i="14"/>
  <c r="BI177" i="14"/>
  <c r="AX177" i="14"/>
  <c r="BB177" i="14"/>
  <c r="BF177" i="14"/>
  <c r="AU177" i="14"/>
  <c r="AY177" i="14"/>
  <c r="BC177" i="14"/>
  <c r="BG177" i="14"/>
  <c r="AD177" i="14"/>
  <c r="AH177" i="14"/>
  <c r="AL177" i="14"/>
  <c r="AA177" i="14"/>
  <c r="AE177" i="14"/>
  <c r="AI177" i="14"/>
  <c r="AM177" i="14"/>
  <c r="AB177" i="14"/>
  <c r="AF177" i="14"/>
  <c r="AJ177" i="14"/>
  <c r="AN177" i="14"/>
  <c r="AC177" i="14"/>
  <c r="AG177" i="14"/>
  <c r="AK177" i="14"/>
  <c r="AO177" i="14"/>
  <c r="Y177" i="14"/>
  <c r="W177" i="14"/>
  <c r="X177" i="14"/>
  <c r="H177" i="14"/>
  <c r="I177" i="14"/>
  <c r="J177" i="14"/>
  <c r="G177" i="14"/>
  <c r="L177" i="14"/>
  <c r="M177" i="14"/>
  <c r="N177" i="14"/>
  <c r="K177" i="14"/>
  <c r="P177" i="14"/>
  <c r="Q177" i="14"/>
  <c r="R177" i="14"/>
  <c r="O177" i="14"/>
  <c r="T177" i="14"/>
  <c r="U177" i="14"/>
  <c r="S177" i="14"/>
  <c r="AV189" i="14"/>
  <c r="AZ189" i="14"/>
  <c r="BD189" i="14"/>
  <c r="BH189" i="14"/>
  <c r="AW189" i="14"/>
  <c r="BA189" i="14"/>
  <c r="BE189" i="14"/>
  <c r="BI189" i="14"/>
  <c r="AX189" i="14"/>
  <c r="BB189" i="14"/>
  <c r="BF189" i="14"/>
  <c r="AU189" i="14"/>
  <c r="AY189" i="14"/>
  <c r="BC189" i="14"/>
  <c r="BG189" i="14"/>
  <c r="AD189" i="14"/>
  <c r="AH189" i="14"/>
  <c r="AL189" i="14"/>
  <c r="AA189" i="14"/>
  <c r="AE189" i="14"/>
  <c r="AI189" i="14"/>
  <c r="AM189" i="14"/>
  <c r="AB189" i="14"/>
  <c r="AF189" i="14"/>
  <c r="AJ189" i="14"/>
  <c r="AN189" i="14"/>
  <c r="AC189" i="14"/>
  <c r="AG189" i="14"/>
  <c r="AK189" i="14"/>
  <c r="AO189" i="14"/>
  <c r="Y189" i="14"/>
  <c r="W189" i="14"/>
  <c r="X189" i="14"/>
  <c r="I189" i="14"/>
  <c r="J189" i="14"/>
  <c r="K189" i="14"/>
  <c r="L189" i="14"/>
  <c r="M189" i="14"/>
  <c r="N189" i="14"/>
  <c r="O189" i="14"/>
  <c r="P189" i="14"/>
  <c r="Q189" i="14"/>
  <c r="R189" i="14"/>
  <c r="S189" i="14"/>
  <c r="T189" i="14"/>
  <c r="U189" i="14"/>
  <c r="G189" i="14"/>
  <c r="H189" i="14"/>
  <c r="AV197" i="14"/>
  <c r="AZ197" i="14"/>
  <c r="BD197" i="14"/>
  <c r="BH197" i="14"/>
  <c r="AW197" i="14"/>
  <c r="BA197" i="14"/>
  <c r="BE197" i="14"/>
  <c r="BI197" i="14"/>
  <c r="AX197" i="14"/>
  <c r="BB197" i="14"/>
  <c r="BF197" i="14"/>
  <c r="AU197" i="14"/>
  <c r="AY197" i="14"/>
  <c r="BC197" i="14"/>
  <c r="BG197" i="14"/>
  <c r="AD197" i="14"/>
  <c r="AH197" i="14"/>
  <c r="AL197" i="14"/>
  <c r="AA197" i="14"/>
  <c r="AE197" i="14"/>
  <c r="AI197" i="14"/>
  <c r="AM197" i="14"/>
  <c r="AB197" i="14"/>
  <c r="AF197" i="14"/>
  <c r="AJ197" i="14"/>
  <c r="AN197" i="14"/>
  <c r="AC197" i="14"/>
  <c r="AG197" i="14"/>
  <c r="AK197" i="14"/>
  <c r="AO197" i="14"/>
  <c r="Y197" i="14"/>
  <c r="W197" i="14"/>
  <c r="X197" i="14"/>
  <c r="I197" i="14"/>
  <c r="J197" i="14"/>
  <c r="K197" i="14"/>
  <c r="T197" i="14"/>
  <c r="M197" i="14"/>
  <c r="N197" i="14"/>
  <c r="O197" i="14"/>
  <c r="H197" i="14"/>
  <c r="Q197" i="14"/>
  <c r="R197" i="14"/>
  <c r="S197" i="14"/>
  <c r="L197" i="14"/>
  <c r="U197" i="14"/>
  <c r="G197" i="14"/>
  <c r="P197" i="14"/>
  <c r="AW186" i="14"/>
  <c r="BA186" i="14"/>
  <c r="BE186" i="14"/>
  <c r="BI186" i="14"/>
  <c r="AX186" i="14"/>
  <c r="BB186" i="14"/>
  <c r="BF186" i="14"/>
  <c r="AU186" i="14"/>
  <c r="AY186" i="14"/>
  <c r="BC186" i="14"/>
  <c r="BG186" i="14"/>
  <c r="AV186" i="14"/>
  <c r="AZ186" i="14"/>
  <c r="BD186" i="14"/>
  <c r="BH186" i="14"/>
  <c r="AA186" i="14"/>
  <c r="AE186" i="14"/>
  <c r="AI186" i="14"/>
  <c r="AM186" i="14"/>
  <c r="AB186" i="14"/>
  <c r="AF186" i="14"/>
  <c r="AJ186" i="14"/>
  <c r="AN186" i="14"/>
  <c r="AC186" i="14"/>
  <c r="AG186" i="14"/>
  <c r="AK186" i="14"/>
  <c r="AO186" i="14"/>
  <c r="AD186" i="14"/>
  <c r="AH186" i="14"/>
  <c r="AL186" i="14"/>
  <c r="W186" i="14"/>
  <c r="X186" i="14"/>
  <c r="Y186" i="14"/>
  <c r="G186" i="14"/>
  <c r="H186" i="14"/>
  <c r="U186" i="14"/>
  <c r="J186" i="14"/>
  <c r="K186" i="14"/>
  <c r="L186" i="14"/>
  <c r="I186" i="14"/>
  <c r="N186" i="14"/>
  <c r="O186" i="14"/>
  <c r="P186" i="14"/>
  <c r="M186" i="14"/>
  <c r="R186" i="14"/>
  <c r="S186" i="14"/>
  <c r="T186" i="14"/>
  <c r="Q186" i="14"/>
  <c r="AY8" i="14"/>
  <c r="BC8" i="14"/>
  <c r="BG8" i="14"/>
  <c r="AV8" i="14"/>
  <c r="AZ8" i="14"/>
  <c r="BD8" i="14"/>
  <c r="BH8" i="14"/>
  <c r="AW8" i="14"/>
  <c r="BA8" i="14"/>
  <c r="BE8" i="14"/>
  <c r="BI8" i="14"/>
  <c r="AX8" i="14"/>
  <c r="BB8" i="14"/>
  <c r="BF8" i="14"/>
  <c r="AU8" i="14"/>
  <c r="AD8" i="14"/>
  <c r="AH8" i="14"/>
  <c r="AL8" i="14"/>
  <c r="AA8" i="14"/>
  <c r="AE8" i="14"/>
  <c r="AI8" i="14"/>
  <c r="AM8" i="14"/>
  <c r="AB8" i="14"/>
  <c r="AF8" i="14"/>
  <c r="AJ8" i="14"/>
  <c r="AN8" i="14"/>
  <c r="AC8" i="14"/>
  <c r="AG8" i="14"/>
  <c r="AK8" i="14"/>
  <c r="AO8" i="14"/>
  <c r="Y8" i="14"/>
  <c r="X8" i="14"/>
  <c r="W8" i="14"/>
  <c r="N8" i="14"/>
  <c r="O8" i="14"/>
  <c r="P8" i="14"/>
  <c r="Q8" i="14"/>
  <c r="R8" i="14"/>
  <c r="S8" i="14"/>
  <c r="T8" i="14"/>
  <c r="U8" i="14"/>
  <c r="H8" i="14"/>
  <c r="G8" i="14"/>
  <c r="I8" i="14"/>
  <c r="J8" i="14"/>
  <c r="K8" i="14"/>
  <c r="L8" i="14"/>
  <c r="M8" i="14"/>
  <c r="AV367" i="14"/>
  <c r="AZ367" i="14"/>
  <c r="BD367" i="14"/>
  <c r="BH367" i="14"/>
  <c r="AW367" i="14"/>
  <c r="BA367" i="14"/>
  <c r="BE367" i="14"/>
  <c r="BI367" i="14"/>
  <c r="AX367" i="14"/>
  <c r="BB367" i="14"/>
  <c r="BF367" i="14"/>
  <c r="AU367" i="14"/>
  <c r="AY367" i="14"/>
  <c r="BC367" i="14"/>
  <c r="BG367" i="14"/>
  <c r="AA367" i="14"/>
  <c r="AE367" i="14"/>
  <c r="AI367" i="14"/>
  <c r="AM367" i="14"/>
  <c r="AB367" i="14"/>
  <c r="AF367" i="14"/>
  <c r="AJ367" i="14"/>
  <c r="AN367" i="14"/>
  <c r="AC367" i="14"/>
  <c r="AG367" i="14"/>
  <c r="AK367" i="14"/>
  <c r="AO367" i="14"/>
  <c r="AD367" i="14"/>
  <c r="AH367" i="14"/>
  <c r="AL367" i="14"/>
  <c r="W367" i="14"/>
  <c r="X367" i="14"/>
  <c r="Y367" i="14"/>
  <c r="O367" i="14"/>
  <c r="P367" i="14"/>
  <c r="Q367" i="14"/>
  <c r="R367" i="14"/>
  <c r="S367" i="14"/>
  <c r="T367" i="14"/>
  <c r="U367" i="14"/>
  <c r="G367" i="14"/>
  <c r="H367" i="14"/>
  <c r="I367" i="14"/>
  <c r="J367" i="14"/>
  <c r="K367" i="14"/>
  <c r="L367" i="14"/>
  <c r="M367" i="14"/>
  <c r="N367" i="14"/>
  <c r="AU375" i="14"/>
  <c r="AY375" i="14"/>
  <c r="BC375" i="14"/>
  <c r="BG375" i="14"/>
  <c r="AV375" i="14"/>
  <c r="AZ375" i="14"/>
  <c r="BD375" i="14"/>
  <c r="BH375" i="14"/>
  <c r="AW375" i="14"/>
  <c r="BA375" i="14"/>
  <c r="BE375" i="14"/>
  <c r="BI375" i="14"/>
  <c r="BF375" i="14"/>
  <c r="AX375" i="14"/>
  <c r="BB375" i="14"/>
  <c r="AA375" i="14"/>
  <c r="AE375" i="14"/>
  <c r="AI375" i="14"/>
  <c r="AM375" i="14"/>
  <c r="AB375" i="14"/>
  <c r="AF375" i="14"/>
  <c r="AJ375" i="14"/>
  <c r="AN375" i="14"/>
  <c r="AC375" i="14"/>
  <c r="AG375" i="14"/>
  <c r="AK375" i="14"/>
  <c r="AO375" i="14"/>
  <c r="AD375" i="14"/>
  <c r="AH375" i="14"/>
  <c r="AL375" i="14"/>
  <c r="W375" i="14"/>
  <c r="X375" i="14"/>
  <c r="Y375" i="14"/>
  <c r="O375" i="14"/>
  <c r="P375" i="14"/>
  <c r="Q375" i="14"/>
  <c r="R375" i="14"/>
  <c r="S375" i="14"/>
  <c r="T375" i="14"/>
  <c r="U375" i="14"/>
  <c r="G375" i="14"/>
  <c r="H375" i="14"/>
  <c r="I375" i="14"/>
  <c r="J375" i="14"/>
  <c r="K375" i="14"/>
  <c r="L375" i="14"/>
  <c r="M375" i="14"/>
  <c r="N375" i="14"/>
  <c r="AW206" i="14"/>
  <c r="BA206" i="14"/>
  <c r="BE206" i="14"/>
  <c r="BI206" i="14"/>
  <c r="AX206" i="14"/>
  <c r="BB206" i="14"/>
  <c r="BF206" i="14"/>
  <c r="AU206" i="14"/>
  <c r="AY206" i="14"/>
  <c r="BC206" i="14"/>
  <c r="BG206" i="14"/>
  <c r="AV206" i="14"/>
  <c r="AZ206" i="14"/>
  <c r="BD206" i="14"/>
  <c r="BH206" i="14"/>
  <c r="AA206" i="14"/>
  <c r="AE206" i="14"/>
  <c r="AI206" i="14"/>
  <c r="AM206" i="14"/>
  <c r="AB206" i="14"/>
  <c r="AF206" i="14"/>
  <c r="AJ206" i="14"/>
  <c r="AN206" i="14"/>
  <c r="AC206" i="14"/>
  <c r="AG206" i="14"/>
  <c r="AK206" i="14"/>
  <c r="AO206" i="14"/>
  <c r="AD206" i="14"/>
  <c r="AH206" i="14"/>
  <c r="AL206" i="14"/>
  <c r="W206" i="14"/>
  <c r="X206" i="14"/>
  <c r="Y206" i="14"/>
  <c r="R206" i="14"/>
  <c r="S206" i="14"/>
  <c r="T206" i="14"/>
  <c r="U206" i="14"/>
  <c r="G206" i="14"/>
  <c r="L206" i="14"/>
  <c r="Q206" i="14"/>
  <c r="K206" i="14"/>
  <c r="P206" i="14"/>
  <c r="J206" i="14"/>
  <c r="O206" i="14"/>
  <c r="I206" i="14"/>
  <c r="N206" i="14"/>
  <c r="H206" i="14"/>
  <c r="M206" i="14"/>
  <c r="AW214" i="14"/>
  <c r="BA214" i="14"/>
  <c r="BE214" i="14"/>
  <c r="BI214" i="14"/>
  <c r="AX214" i="14"/>
  <c r="BB214" i="14"/>
  <c r="BF214" i="14"/>
  <c r="AU214" i="14"/>
  <c r="AY214" i="14"/>
  <c r="BC214" i="14"/>
  <c r="BG214" i="14"/>
  <c r="AV214" i="14"/>
  <c r="AZ214" i="14"/>
  <c r="BD214" i="14"/>
  <c r="BH214" i="14"/>
  <c r="AA214" i="14"/>
  <c r="AE214" i="14"/>
  <c r="AI214" i="14"/>
  <c r="AM214" i="14"/>
  <c r="AB214" i="14"/>
  <c r="AF214" i="14"/>
  <c r="AJ214" i="14"/>
  <c r="AN214" i="14"/>
  <c r="AC214" i="14"/>
  <c r="AG214" i="14"/>
  <c r="AK214" i="14"/>
  <c r="AO214" i="14"/>
  <c r="AD214" i="14"/>
  <c r="AH214" i="14"/>
  <c r="AL214" i="14"/>
  <c r="W214" i="14"/>
  <c r="X214" i="14"/>
  <c r="Y214" i="14"/>
  <c r="R214" i="14"/>
  <c r="S214" i="14"/>
  <c r="T214" i="14"/>
  <c r="M214" i="14"/>
  <c r="J214" i="14"/>
  <c r="O214" i="14"/>
  <c r="Q214" i="14"/>
  <c r="N214" i="14"/>
  <c r="H214" i="14"/>
  <c r="U214" i="14"/>
  <c r="G214" i="14"/>
  <c r="L214" i="14"/>
  <c r="I214" i="14"/>
  <c r="K214" i="14"/>
  <c r="P214" i="14"/>
  <c r="AW222" i="14"/>
  <c r="BA222" i="14"/>
  <c r="BE222" i="14"/>
  <c r="BI222" i="14"/>
  <c r="AX222" i="14"/>
  <c r="BB222" i="14"/>
  <c r="BF222" i="14"/>
  <c r="AU222" i="14"/>
  <c r="AY222" i="14"/>
  <c r="BC222" i="14"/>
  <c r="BG222" i="14"/>
  <c r="AV222" i="14"/>
  <c r="AZ222" i="14"/>
  <c r="BD222" i="14"/>
  <c r="BH222" i="14"/>
  <c r="AA222" i="14"/>
  <c r="AE222" i="14"/>
  <c r="AI222" i="14"/>
  <c r="AM222" i="14"/>
  <c r="AB222" i="14"/>
  <c r="AF222" i="14"/>
  <c r="AJ222" i="14"/>
  <c r="AN222" i="14"/>
  <c r="AH222" i="14"/>
  <c r="AC222" i="14"/>
  <c r="AK222" i="14"/>
  <c r="AD222" i="14"/>
  <c r="AL222" i="14"/>
  <c r="AG222" i="14"/>
  <c r="AO222" i="14"/>
  <c r="W222" i="14"/>
  <c r="X222" i="14"/>
  <c r="Y222" i="14"/>
  <c r="R222" i="14"/>
  <c r="S222" i="14"/>
  <c r="T222" i="14"/>
  <c r="U222" i="14"/>
  <c r="G222" i="14"/>
  <c r="L222" i="14"/>
  <c r="Q222" i="14"/>
  <c r="K222" i="14"/>
  <c r="P222" i="14"/>
  <c r="J222" i="14"/>
  <c r="O222" i="14"/>
  <c r="I222" i="14"/>
  <c r="N222" i="14"/>
  <c r="H222" i="14"/>
  <c r="M222" i="14"/>
  <c r="AW230" i="14"/>
  <c r="BA230" i="14"/>
  <c r="BE230" i="14"/>
  <c r="BI230" i="14"/>
  <c r="AX230" i="14"/>
  <c r="BB230" i="14"/>
  <c r="BF230" i="14"/>
  <c r="AU230" i="14"/>
  <c r="AY230" i="14"/>
  <c r="BC230" i="14"/>
  <c r="BG230" i="14"/>
  <c r="AV230" i="14"/>
  <c r="AZ230" i="14"/>
  <c r="BD230" i="14"/>
  <c r="BH230" i="14"/>
  <c r="AA230" i="14"/>
  <c r="AE230" i="14"/>
  <c r="AI230" i="14"/>
  <c r="AM230" i="14"/>
  <c r="AC230" i="14"/>
  <c r="AH230" i="14"/>
  <c r="AN230" i="14"/>
  <c r="AD230" i="14"/>
  <c r="AJ230" i="14"/>
  <c r="AO230" i="14"/>
  <c r="AF230" i="14"/>
  <c r="AK230" i="14"/>
  <c r="AB230" i="14"/>
  <c r="AG230" i="14"/>
  <c r="AL230" i="14"/>
  <c r="W230" i="14"/>
  <c r="X230" i="14"/>
  <c r="Y230" i="14"/>
  <c r="G230" i="14"/>
  <c r="H230" i="14"/>
  <c r="Q230" i="14"/>
  <c r="J230" i="14"/>
  <c r="K230" i="14"/>
  <c r="L230" i="14"/>
  <c r="U230" i="14"/>
  <c r="N230" i="14"/>
  <c r="O230" i="14"/>
  <c r="P230" i="14"/>
  <c r="I230" i="14"/>
  <c r="R230" i="14"/>
  <c r="S230" i="14"/>
  <c r="T230" i="14"/>
  <c r="M230" i="14"/>
  <c r="AV238" i="14"/>
  <c r="AZ238" i="14"/>
  <c r="BD238" i="14"/>
  <c r="BH238" i="14"/>
  <c r="AW238" i="14"/>
  <c r="BA238" i="14"/>
  <c r="BE238" i="14"/>
  <c r="BI238" i="14"/>
  <c r="AX238" i="14"/>
  <c r="BB238" i="14"/>
  <c r="BF238" i="14"/>
  <c r="AU238" i="14"/>
  <c r="AY238" i="14"/>
  <c r="BC238" i="14"/>
  <c r="BG238" i="14"/>
  <c r="AD238" i="14"/>
  <c r="AH238" i="14"/>
  <c r="AL238" i="14"/>
  <c r="AA238" i="14"/>
  <c r="AE238" i="14"/>
  <c r="AI238" i="14"/>
  <c r="AM238" i="14"/>
  <c r="AB238" i="14"/>
  <c r="AF238" i="14"/>
  <c r="AJ238" i="14"/>
  <c r="AN238" i="14"/>
  <c r="AC238" i="14"/>
  <c r="AG238" i="14"/>
  <c r="AK238" i="14"/>
  <c r="AO238" i="14"/>
  <c r="W238" i="14"/>
  <c r="X238" i="14"/>
  <c r="Y238" i="14"/>
  <c r="S238" i="14"/>
  <c r="L238" i="14"/>
  <c r="R238" i="14"/>
  <c r="G238" i="14"/>
  <c r="J238" i="14"/>
  <c r="Q238" i="14"/>
  <c r="I238" i="14"/>
  <c r="K238" i="14"/>
  <c r="P238" i="14"/>
  <c r="H238" i="14"/>
  <c r="N238" i="14"/>
  <c r="O238" i="14"/>
  <c r="U238" i="14"/>
  <c r="M238" i="14"/>
  <c r="T238" i="14"/>
  <c r="AV246" i="14"/>
  <c r="AZ246" i="14"/>
  <c r="BD246" i="14"/>
  <c r="BH246" i="14"/>
  <c r="AW246" i="14"/>
  <c r="BA246" i="14"/>
  <c r="BE246" i="14"/>
  <c r="BI246" i="14"/>
  <c r="AX246" i="14"/>
  <c r="BB246" i="14"/>
  <c r="BF246" i="14"/>
  <c r="AU246" i="14"/>
  <c r="AY246" i="14"/>
  <c r="BC246" i="14"/>
  <c r="BG246" i="14"/>
  <c r="AD246" i="14"/>
  <c r="AH246" i="14"/>
  <c r="AL246" i="14"/>
  <c r="AA246" i="14"/>
  <c r="AE246" i="14"/>
  <c r="AI246" i="14"/>
  <c r="AM246" i="14"/>
  <c r="AB246" i="14"/>
  <c r="AF246" i="14"/>
  <c r="AJ246" i="14"/>
  <c r="AN246" i="14"/>
  <c r="AC246" i="14"/>
  <c r="AG246" i="14"/>
  <c r="AK246" i="14"/>
  <c r="AO246" i="14"/>
  <c r="W246" i="14"/>
  <c r="X246" i="14"/>
  <c r="Y246" i="14"/>
  <c r="S246" i="14"/>
  <c r="I246" i="14"/>
  <c r="P246" i="14"/>
  <c r="G246" i="14"/>
  <c r="H246" i="14"/>
  <c r="N246" i="14"/>
  <c r="U246" i="14"/>
  <c r="K246" i="14"/>
  <c r="M246" i="14"/>
  <c r="T246" i="14"/>
  <c r="L246" i="14"/>
  <c r="O246" i="14"/>
  <c r="R246" i="14"/>
  <c r="J246" i="14"/>
  <c r="Q246" i="14"/>
  <c r="AV254" i="14"/>
  <c r="AZ254" i="14"/>
  <c r="BD254" i="14"/>
  <c r="BH254" i="14"/>
  <c r="AW254" i="14"/>
  <c r="BA254" i="14"/>
  <c r="BE254" i="14"/>
  <c r="BI254" i="14"/>
  <c r="AX254" i="14"/>
  <c r="BB254" i="14"/>
  <c r="BF254" i="14"/>
  <c r="AU254" i="14"/>
  <c r="AY254" i="14"/>
  <c r="BC254" i="14"/>
  <c r="BG254" i="14"/>
  <c r="AD254" i="14"/>
  <c r="AH254" i="14"/>
  <c r="AL254" i="14"/>
  <c r="AA254" i="14"/>
  <c r="AE254" i="14"/>
  <c r="AI254" i="14"/>
  <c r="AM254" i="14"/>
  <c r="AB254" i="14"/>
  <c r="AF254" i="14"/>
  <c r="AJ254" i="14"/>
  <c r="AN254" i="14"/>
  <c r="AC254" i="14"/>
  <c r="AG254" i="14"/>
  <c r="AK254" i="14"/>
  <c r="AO254" i="14"/>
  <c r="W254" i="14"/>
  <c r="X254" i="14"/>
  <c r="Y254" i="14"/>
  <c r="S254" i="14"/>
  <c r="L254" i="14"/>
  <c r="R254" i="14"/>
  <c r="G254" i="14"/>
  <c r="J254" i="14"/>
  <c r="Q254" i="14"/>
  <c r="I254" i="14"/>
  <c r="K254" i="14"/>
  <c r="P254" i="14"/>
  <c r="H254" i="14"/>
  <c r="N254" i="14"/>
  <c r="O254" i="14"/>
  <c r="U254" i="14"/>
  <c r="M254" i="14"/>
  <c r="T254" i="14"/>
  <c r="AV262" i="14"/>
  <c r="AZ262" i="14"/>
  <c r="BD262" i="14"/>
  <c r="BH262" i="14"/>
  <c r="AW262" i="14"/>
  <c r="BA262" i="14"/>
  <c r="BE262" i="14"/>
  <c r="BI262" i="14"/>
  <c r="AX262" i="14"/>
  <c r="BB262" i="14"/>
  <c r="BF262" i="14"/>
  <c r="AU262" i="14"/>
  <c r="AY262" i="14"/>
  <c r="BC262" i="14"/>
  <c r="BG262" i="14"/>
  <c r="AD262" i="14"/>
  <c r="AH262" i="14"/>
  <c r="AL262" i="14"/>
  <c r="AA262" i="14"/>
  <c r="AE262" i="14"/>
  <c r="AI262" i="14"/>
  <c r="AM262" i="14"/>
  <c r="AB262" i="14"/>
  <c r="AF262" i="14"/>
  <c r="AJ262" i="14"/>
  <c r="AN262" i="14"/>
  <c r="AC262" i="14"/>
  <c r="AG262" i="14"/>
  <c r="AK262" i="14"/>
  <c r="AO262" i="14"/>
  <c r="W262" i="14"/>
  <c r="X262" i="14"/>
  <c r="Y262" i="14"/>
  <c r="S262" i="14"/>
  <c r="I262" i="14"/>
  <c r="P262" i="14"/>
  <c r="G262" i="14"/>
  <c r="H262" i="14"/>
  <c r="N262" i="14"/>
  <c r="U262" i="14"/>
  <c r="K262" i="14"/>
  <c r="M262" i="14"/>
  <c r="T262" i="14"/>
  <c r="L262" i="14"/>
  <c r="O262" i="14"/>
  <c r="R262" i="14"/>
  <c r="J262" i="14"/>
  <c r="Q262" i="14"/>
  <c r="AV270" i="14"/>
  <c r="AZ270" i="14"/>
  <c r="BD270" i="14"/>
  <c r="BH270" i="14"/>
  <c r="AW270" i="14"/>
  <c r="BA270" i="14"/>
  <c r="BE270" i="14"/>
  <c r="BI270" i="14"/>
  <c r="AX270" i="14"/>
  <c r="BB270" i="14"/>
  <c r="BF270" i="14"/>
  <c r="AU270" i="14"/>
  <c r="AY270" i="14"/>
  <c r="BC270" i="14"/>
  <c r="BG270" i="14"/>
  <c r="AD270" i="14"/>
  <c r="AH270" i="14"/>
  <c r="AL270" i="14"/>
  <c r="AA270" i="14"/>
  <c r="AE270" i="14"/>
  <c r="AI270" i="14"/>
  <c r="AM270" i="14"/>
  <c r="AB270" i="14"/>
  <c r="AF270" i="14"/>
  <c r="AJ270" i="14"/>
  <c r="AN270" i="14"/>
  <c r="AC270" i="14"/>
  <c r="AG270" i="14"/>
  <c r="AK270" i="14"/>
  <c r="AO270" i="14"/>
  <c r="W270" i="14"/>
  <c r="X270" i="14"/>
  <c r="Y270" i="14"/>
  <c r="U270" i="14"/>
  <c r="K270" i="14"/>
  <c r="R270" i="14"/>
  <c r="I270" i="14"/>
  <c r="J270" i="14"/>
  <c r="P270" i="14"/>
  <c r="H270" i="14"/>
  <c r="M270" i="14"/>
  <c r="O270" i="14"/>
  <c r="G270" i="14"/>
  <c r="N270" i="14"/>
  <c r="Q270" i="14"/>
  <c r="T270" i="14"/>
  <c r="L270" i="14"/>
  <c r="S270" i="14"/>
  <c r="AV278" i="14"/>
  <c r="AZ278" i="14"/>
  <c r="BD278" i="14"/>
  <c r="BH278" i="14"/>
  <c r="AW278" i="14"/>
  <c r="BA278" i="14"/>
  <c r="BE278" i="14"/>
  <c r="BI278" i="14"/>
  <c r="AX278" i="14"/>
  <c r="BB278" i="14"/>
  <c r="BF278" i="14"/>
  <c r="AU278" i="14"/>
  <c r="AY278" i="14"/>
  <c r="BC278" i="14"/>
  <c r="BG278" i="14"/>
  <c r="AD278" i="14"/>
  <c r="AH278" i="14"/>
  <c r="AL278" i="14"/>
  <c r="AA278" i="14"/>
  <c r="AE278" i="14"/>
  <c r="AI278" i="14"/>
  <c r="AM278" i="14"/>
  <c r="AB278" i="14"/>
  <c r="AF278" i="14"/>
  <c r="AJ278" i="14"/>
  <c r="AN278" i="14"/>
  <c r="AC278" i="14"/>
  <c r="AG278" i="14"/>
  <c r="AK278" i="14"/>
  <c r="AO278" i="14"/>
  <c r="W278" i="14"/>
  <c r="X278" i="14"/>
  <c r="Y278" i="14"/>
  <c r="T278" i="14"/>
  <c r="U278" i="14"/>
  <c r="G278" i="14"/>
  <c r="H278" i="14"/>
  <c r="I278" i="14"/>
  <c r="J278" i="14"/>
  <c r="K278" i="14"/>
  <c r="L278" i="14"/>
  <c r="M278" i="14"/>
  <c r="N278" i="14"/>
  <c r="O278" i="14"/>
  <c r="P278" i="14"/>
  <c r="Q278" i="14"/>
  <c r="R278" i="14"/>
  <c r="S278" i="14"/>
  <c r="AV286" i="14"/>
  <c r="AZ286" i="14"/>
  <c r="BD286" i="14"/>
  <c r="BH286" i="14"/>
  <c r="AW286" i="14"/>
  <c r="BA286" i="14"/>
  <c r="BE286" i="14"/>
  <c r="BI286" i="14"/>
  <c r="AX286" i="14"/>
  <c r="BB286" i="14"/>
  <c r="BF286" i="14"/>
  <c r="AU286" i="14"/>
  <c r="AY286" i="14"/>
  <c r="BC286" i="14"/>
  <c r="BG286" i="14"/>
  <c r="AD286" i="14"/>
  <c r="AH286" i="14"/>
  <c r="AL286" i="14"/>
  <c r="AA286" i="14"/>
  <c r="AE286" i="14"/>
  <c r="AI286" i="14"/>
  <c r="AM286" i="14"/>
  <c r="AB286" i="14"/>
  <c r="AF286" i="14"/>
  <c r="AJ286" i="14"/>
  <c r="AN286" i="14"/>
  <c r="AC286" i="14"/>
  <c r="AG286" i="14"/>
  <c r="AK286" i="14"/>
  <c r="AO286" i="14"/>
  <c r="W286" i="14"/>
  <c r="X286" i="14"/>
  <c r="Y286" i="14"/>
  <c r="T286" i="14"/>
  <c r="U286" i="14"/>
  <c r="G286" i="14"/>
  <c r="H286" i="14"/>
  <c r="I286" i="14"/>
  <c r="J286" i="14"/>
  <c r="K286" i="14"/>
  <c r="L286" i="14"/>
  <c r="M286" i="14"/>
  <c r="N286" i="14"/>
  <c r="O286" i="14"/>
  <c r="P286" i="14"/>
  <c r="Q286" i="14"/>
  <c r="R286" i="14"/>
  <c r="S286" i="14"/>
  <c r="AV294" i="14"/>
  <c r="AZ294" i="14"/>
  <c r="BD294" i="14"/>
  <c r="BH294" i="14"/>
  <c r="AW294" i="14"/>
  <c r="BA294" i="14"/>
  <c r="BE294" i="14"/>
  <c r="BI294" i="14"/>
  <c r="AX294" i="14"/>
  <c r="BB294" i="14"/>
  <c r="BF294" i="14"/>
  <c r="AU294" i="14"/>
  <c r="AY294" i="14"/>
  <c r="BC294" i="14"/>
  <c r="BG294" i="14"/>
  <c r="AD294" i="14"/>
  <c r="AH294" i="14"/>
  <c r="AL294" i="14"/>
  <c r="AA294" i="14"/>
  <c r="AE294" i="14"/>
  <c r="AI294" i="14"/>
  <c r="AM294" i="14"/>
  <c r="AB294" i="14"/>
  <c r="AF294" i="14"/>
  <c r="AJ294" i="14"/>
  <c r="AN294" i="14"/>
  <c r="AC294" i="14"/>
  <c r="AG294" i="14"/>
  <c r="AK294" i="14"/>
  <c r="AO294" i="14"/>
  <c r="W294" i="14"/>
  <c r="X294" i="14"/>
  <c r="Y294" i="14"/>
  <c r="T294" i="14"/>
  <c r="U294" i="14"/>
  <c r="G294" i="14"/>
  <c r="H294" i="14"/>
  <c r="I294" i="14"/>
  <c r="J294" i="14"/>
  <c r="K294" i="14"/>
  <c r="L294" i="14"/>
  <c r="M294" i="14"/>
  <c r="N294" i="14"/>
  <c r="O294" i="14"/>
  <c r="P294" i="14"/>
  <c r="Q294" i="14"/>
  <c r="R294" i="14"/>
  <c r="S294" i="14"/>
  <c r="AV302" i="14"/>
  <c r="AZ302" i="14"/>
  <c r="BD302" i="14"/>
  <c r="BH302" i="14"/>
  <c r="AW302" i="14"/>
  <c r="BA302" i="14"/>
  <c r="BE302" i="14"/>
  <c r="BI302" i="14"/>
  <c r="AX302" i="14"/>
  <c r="BB302" i="14"/>
  <c r="BF302" i="14"/>
  <c r="AU302" i="14"/>
  <c r="AY302" i="14"/>
  <c r="BC302" i="14"/>
  <c r="BG302" i="14"/>
  <c r="AD302" i="14"/>
  <c r="AH302" i="14"/>
  <c r="AL302" i="14"/>
  <c r="AA302" i="14"/>
  <c r="AE302" i="14"/>
  <c r="AI302" i="14"/>
  <c r="AM302" i="14"/>
  <c r="AB302" i="14"/>
  <c r="AF302" i="14"/>
  <c r="AJ302" i="14"/>
  <c r="AN302" i="14"/>
  <c r="AC302" i="14"/>
  <c r="AG302" i="14"/>
  <c r="AK302" i="14"/>
  <c r="AO302" i="14"/>
  <c r="W302" i="14"/>
  <c r="X302" i="14"/>
  <c r="Y302" i="14"/>
  <c r="T302" i="14"/>
  <c r="U302" i="14"/>
  <c r="G302" i="14"/>
  <c r="H302" i="14"/>
  <c r="I302" i="14"/>
  <c r="J302" i="14"/>
  <c r="K302" i="14"/>
  <c r="L302" i="14"/>
  <c r="M302" i="14"/>
  <c r="N302" i="14"/>
  <c r="O302" i="14"/>
  <c r="P302" i="14"/>
  <c r="Q302" i="14"/>
  <c r="R302" i="14"/>
  <c r="S302" i="14"/>
  <c r="AV310" i="14"/>
  <c r="AZ310" i="14"/>
  <c r="BD310" i="14"/>
  <c r="BH310" i="14"/>
  <c r="AW310" i="14"/>
  <c r="BA310" i="14"/>
  <c r="BE310" i="14"/>
  <c r="BI310" i="14"/>
  <c r="AX310" i="14"/>
  <c r="BB310" i="14"/>
  <c r="BF310" i="14"/>
  <c r="AU310" i="14"/>
  <c r="AY310" i="14"/>
  <c r="BC310" i="14"/>
  <c r="BG310" i="14"/>
  <c r="AD310" i="14"/>
  <c r="AH310" i="14"/>
  <c r="AL310" i="14"/>
  <c r="AA310" i="14"/>
  <c r="AE310" i="14"/>
  <c r="AI310" i="14"/>
  <c r="AM310" i="14"/>
  <c r="AB310" i="14"/>
  <c r="AF310" i="14"/>
  <c r="AJ310" i="14"/>
  <c r="AN310" i="14"/>
  <c r="AC310" i="14"/>
  <c r="AG310" i="14"/>
  <c r="AK310" i="14"/>
  <c r="AO310" i="14"/>
  <c r="W310" i="14"/>
  <c r="X310" i="14"/>
  <c r="Y310" i="14"/>
  <c r="T310" i="14"/>
  <c r="U310" i="14"/>
  <c r="G310" i="14"/>
  <c r="H310" i="14"/>
  <c r="I310" i="14"/>
  <c r="J310" i="14"/>
  <c r="K310" i="14"/>
  <c r="L310" i="14"/>
  <c r="M310" i="14"/>
  <c r="N310" i="14"/>
  <c r="O310" i="14"/>
  <c r="P310" i="14"/>
  <c r="Q310" i="14"/>
  <c r="R310" i="14"/>
  <c r="S310" i="14"/>
  <c r="AV318" i="14"/>
  <c r="AZ318" i="14"/>
  <c r="BD318" i="14"/>
  <c r="BH318" i="14"/>
  <c r="AW318" i="14"/>
  <c r="BA318" i="14"/>
  <c r="BF318" i="14"/>
  <c r="AU318" i="14"/>
  <c r="BB318" i="14"/>
  <c r="BG318" i="14"/>
  <c r="AX318" i="14"/>
  <c r="BC318" i="14"/>
  <c r="BI318" i="14"/>
  <c r="AY318" i="14"/>
  <c r="BE318" i="14"/>
  <c r="AD318" i="14"/>
  <c r="AH318" i="14"/>
  <c r="AL318" i="14"/>
  <c r="AA318" i="14"/>
  <c r="AE318" i="14"/>
  <c r="AI318" i="14"/>
  <c r="AM318" i="14"/>
  <c r="AB318" i="14"/>
  <c r="AF318" i="14"/>
  <c r="AJ318" i="14"/>
  <c r="AN318" i="14"/>
  <c r="AC318" i="14"/>
  <c r="AG318" i="14"/>
  <c r="AK318" i="14"/>
  <c r="AO318" i="14"/>
  <c r="W318" i="14"/>
  <c r="X318" i="14"/>
  <c r="Y318" i="14"/>
  <c r="T318" i="14"/>
  <c r="U318" i="14"/>
  <c r="G318" i="14"/>
  <c r="H318" i="14"/>
  <c r="I318" i="14"/>
  <c r="J318" i="14"/>
  <c r="K318" i="14"/>
  <c r="L318" i="14"/>
  <c r="M318" i="14"/>
  <c r="N318" i="14"/>
  <c r="O318" i="14"/>
  <c r="P318" i="14"/>
  <c r="Q318" i="14"/>
  <c r="R318" i="14"/>
  <c r="S318" i="14"/>
  <c r="AU326" i="14"/>
  <c r="AY326" i="14"/>
  <c r="BC326" i="14"/>
  <c r="BG326" i="14"/>
  <c r="AV326" i="14"/>
  <c r="AZ326" i="14"/>
  <c r="BD326" i="14"/>
  <c r="BH326" i="14"/>
  <c r="AW326" i="14"/>
  <c r="BA326" i="14"/>
  <c r="BE326" i="14"/>
  <c r="BI326" i="14"/>
  <c r="AX326" i="14"/>
  <c r="BB326" i="14"/>
  <c r="BF326" i="14"/>
  <c r="AD326" i="14"/>
  <c r="AH326" i="14"/>
  <c r="AL326" i="14"/>
  <c r="AA326" i="14"/>
  <c r="AE326" i="14"/>
  <c r="AI326" i="14"/>
  <c r="AM326" i="14"/>
  <c r="AB326" i="14"/>
  <c r="AF326" i="14"/>
  <c r="AJ326" i="14"/>
  <c r="AN326" i="14"/>
  <c r="AC326" i="14"/>
  <c r="AG326" i="14"/>
  <c r="AK326" i="14"/>
  <c r="AO326" i="14"/>
  <c r="W326" i="14"/>
  <c r="X326" i="14"/>
  <c r="Y326" i="14"/>
  <c r="T326" i="14"/>
  <c r="U326" i="14"/>
  <c r="G326" i="14"/>
  <c r="H326" i="14"/>
  <c r="I326" i="14"/>
  <c r="J326" i="14"/>
  <c r="K326" i="14"/>
  <c r="L326" i="14"/>
  <c r="M326" i="14"/>
  <c r="N326" i="14"/>
  <c r="O326" i="14"/>
  <c r="P326" i="14"/>
  <c r="Q326" i="14"/>
  <c r="R326" i="14"/>
  <c r="S326" i="14"/>
  <c r="AU334" i="14"/>
  <c r="AY334" i="14"/>
  <c r="BC334" i="14"/>
  <c r="BG334" i="14"/>
  <c r="AV334" i="14"/>
  <c r="AZ334" i="14"/>
  <c r="BD334" i="14"/>
  <c r="BH334" i="14"/>
  <c r="AW334" i="14"/>
  <c r="BA334" i="14"/>
  <c r="BE334" i="14"/>
  <c r="BI334" i="14"/>
  <c r="AX334" i="14"/>
  <c r="BB334" i="14"/>
  <c r="BF334" i="14"/>
  <c r="AD334" i="14"/>
  <c r="AH334" i="14"/>
  <c r="AL334" i="14"/>
  <c r="AA334" i="14"/>
  <c r="AE334" i="14"/>
  <c r="AI334" i="14"/>
  <c r="AM334" i="14"/>
  <c r="AB334" i="14"/>
  <c r="AF334" i="14"/>
  <c r="AJ334" i="14"/>
  <c r="AN334" i="14"/>
  <c r="AC334" i="14"/>
  <c r="AG334" i="14"/>
  <c r="AK334" i="14"/>
  <c r="AO334" i="14"/>
  <c r="W334" i="14"/>
  <c r="X334" i="14"/>
  <c r="Y334" i="14"/>
  <c r="T334" i="14"/>
  <c r="U334" i="14"/>
  <c r="G334" i="14"/>
  <c r="H334" i="14"/>
  <c r="I334" i="14"/>
  <c r="J334" i="14"/>
  <c r="K334" i="14"/>
  <c r="L334" i="14"/>
  <c r="M334" i="14"/>
  <c r="N334" i="14"/>
  <c r="O334" i="14"/>
  <c r="P334" i="14"/>
  <c r="Q334" i="14"/>
  <c r="R334" i="14"/>
  <c r="S334" i="14"/>
  <c r="AU342" i="14"/>
  <c r="AY342" i="14"/>
  <c r="BC342" i="14"/>
  <c r="BG342" i="14"/>
  <c r="AV342" i="14"/>
  <c r="AZ342" i="14"/>
  <c r="BD342" i="14"/>
  <c r="BH342" i="14"/>
  <c r="AW342" i="14"/>
  <c r="BA342" i="14"/>
  <c r="BE342" i="14"/>
  <c r="BI342" i="14"/>
  <c r="AX342" i="14"/>
  <c r="BB342" i="14"/>
  <c r="BF342" i="14"/>
  <c r="AD342" i="14"/>
  <c r="AH342" i="14"/>
  <c r="AL342" i="14"/>
  <c r="AA342" i="14"/>
  <c r="AE342" i="14"/>
  <c r="AI342" i="14"/>
  <c r="AM342" i="14"/>
  <c r="AB342" i="14"/>
  <c r="AF342" i="14"/>
  <c r="AJ342" i="14"/>
  <c r="AN342" i="14"/>
  <c r="AC342" i="14"/>
  <c r="AG342" i="14"/>
  <c r="AK342" i="14"/>
  <c r="AO342" i="14"/>
  <c r="W342" i="14"/>
  <c r="X342" i="14"/>
  <c r="Y342" i="14"/>
  <c r="T342" i="14"/>
  <c r="U342" i="14"/>
  <c r="G342" i="14"/>
  <c r="H342" i="14"/>
  <c r="I342" i="14"/>
  <c r="J342" i="14"/>
  <c r="K342" i="14"/>
  <c r="L342" i="14"/>
  <c r="M342" i="14"/>
  <c r="N342" i="14"/>
  <c r="O342" i="14"/>
  <c r="P342" i="14"/>
  <c r="Q342" i="14"/>
  <c r="R342" i="14"/>
  <c r="S342" i="14"/>
  <c r="AU350" i="14"/>
  <c r="AY350" i="14"/>
  <c r="BC350" i="14"/>
  <c r="BG350" i="14"/>
  <c r="AV350" i="14"/>
  <c r="AZ350" i="14"/>
  <c r="BD350" i="14"/>
  <c r="BH350" i="14"/>
  <c r="AW350" i="14"/>
  <c r="BA350" i="14"/>
  <c r="BE350" i="14"/>
  <c r="BI350" i="14"/>
  <c r="AX350" i="14"/>
  <c r="BB350" i="14"/>
  <c r="BF350" i="14"/>
  <c r="AD350" i="14"/>
  <c r="AH350" i="14"/>
  <c r="AL350" i="14"/>
  <c r="AA350" i="14"/>
  <c r="AE350" i="14"/>
  <c r="AI350" i="14"/>
  <c r="AM350" i="14"/>
  <c r="AB350" i="14"/>
  <c r="AF350" i="14"/>
  <c r="AJ350" i="14"/>
  <c r="AN350" i="14"/>
  <c r="AC350" i="14"/>
  <c r="AG350" i="14"/>
  <c r="AK350" i="14"/>
  <c r="AO350" i="14"/>
  <c r="W350" i="14"/>
  <c r="X350" i="14"/>
  <c r="Y350" i="14"/>
  <c r="T350" i="14"/>
  <c r="I350" i="14"/>
  <c r="O350" i="14"/>
  <c r="H350" i="14"/>
  <c r="G350" i="14"/>
  <c r="N350" i="14"/>
  <c r="U350" i="14"/>
  <c r="L350" i="14"/>
  <c r="M350" i="14"/>
  <c r="S350" i="14"/>
  <c r="K350" i="14"/>
  <c r="P350" i="14"/>
  <c r="R350" i="14"/>
  <c r="J350" i="14"/>
  <c r="Q350" i="14"/>
  <c r="AU358" i="14"/>
  <c r="AY358" i="14"/>
  <c r="BC358" i="14"/>
  <c r="BG358" i="14"/>
  <c r="AV358" i="14"/>
  <c r="AZ358" i="14"/>
  <c r="BD358" i="14"/>
  <c r="BH358" i="14"/>
  <c r="AW358" i="14"/>
  <c r="BA358" i="14"/>
  <c r="BE358" i="14"/>
  <c r="BI358" i="14"/>
  <c r="AX358" i="14"/>
  <c r="BB358" i="14"/>
  <c r="BF358" i="14"/>
  <c r="AD358" i="14"/>
  <c r="AH358" i="14"/>
  <c r="AL358" i="14"/>
  <c r="AA358" i="14"/>
  <c r="AE358" i="14"/>
  <c r="AI358" i="14"/>
  <c r="AM358" i="14"/>
  <c r="AB358" i="14"/>
  <c r="AF358" i="14"/>
  <c r="AJ358" i="14"/>
  <c r="AN358" i="14"/>
  <c r="AC358" i="14"/>
  <c r="AG358" i="14"/>
  <c r="AK358" i="14"/>
  <c r="AO358" i="14"/>
  <c r="W358" i="14"/>
  <c r="X358" i="14"/>
  <c r="Y358" i="14"/>
  <c r="T358" i="14"/>
  <c r="K358" i="14"/>
  <c r="R358" i="14"/>
  <c r="H358" i="14"/>
  <c r="J358" i="14"/>
  <c r="Q358" i="14"/>
  <c r="I358" i="14"/>
  <c r="L358" i="14"/>
  <c r="O358" i="14"/>
  <c r="G358" i="14"/>
  <c r="N358" i="14"/>
  <c r="P358" i="14"/>
  <c r="U358" i="14"/>
  <c r="M358" i="14"/>
  <c r="S358" i="14"/>
  <c r="AW13" i="14"/>
  <c r="BA13" i="14"/>
  <c r="BE13" i="14"/>
  <c r="BI13" i="14"/>
  <c r="AX13" i="14"/>
  <c r="BB13" i="14"/>
  <c r="BF13" i="14"/>
  <c r="AU13" i="14"/>
  <c r="AY13" i="14"/>
  <c r="BC13" i="14"/>
  <c r="BG13" i="14"/>
  <c r="BD13" i="14"/>
  <c r="BH13" i="14"/>
  <c r="AV13" i="14"/>
  <c r="AZ13" i="14"/>
  <c r="AA13" i="14"/>
  <c r="AE13" i="14"/>
  <c r="AI13" i="14"/>
  <c r="AM13" i="14"/>
  <c r="AB13" i="14"/>
  <c r="AF13" i="14"/>
  <c r="AJ13" i="14"/>
  <c r="AN13" i="14"/>
  <c r="AC13" i="14"/>
  <c r="AG13" i="14"/>
  <c r="AK13" i="14"/>
  <c r="AO13" i="14"/>
  <c r="AD13" i="14"/>
  <c r="AH13" i="14"/>
  <c r="AL13" i="14"/>
  <c r="Y13" i="14"/>
  <c r="W13" i="14"/>
  <c r="X13" i="14"/>
  <c r="G13" i="14"/>
  <c r="I13" i="14"/>
  <c r="J13" i="14"/>
  <c r="P13" i="14"/>
  <c r="M13" i="14"/>
  <c r="R13" i="14"/>
  <c r="K13" i="14"/>
  <c r="Q13" i="14"/>
  <c r="L13" i="14"/>
  <c r="O13" i="14"/>
  <c r="U13" i="14"/>
  <c r="T13" i="14"/>
  <c r="S13" i="14"/>
  <c r="N13" i="14"/>
  <c r="H13" i="14"/>
  <c r="AX21" i="14"/>
  <c r="BB21" i="14"/>
  <c r="BF21" i="14"/>
  <c r="AU21" i="14"/>
  <c r="AY21" i="14"/>
  <c r="BC21" i="14"/>
  <c r="BG21" i="14"/>
  <c r="AV21" i="14"/>
  <c r="AZ21" i="14"/>
  <c r="BD21" i="14"/>
  <c r="BH21" i="14"/>
  <c r="BA21" i="14"/>
  <c r="BE21" i="14"/>
  <c r="BI21" i="14"/>
  <c r="AW21" i="14"/>
  <c r="AA21" i="14"/>
  <c r="AE21" i="14"/>
  <c r="AI21" i="14"/>
  <c r="AM21" i="14"/>
  <c r="AB21" i="14"/>
  <c r="AF21" i="14"/>
  <c r="AJ21" i="14"/>
  <c r="AN21" i="14"/>
  <c r="AC21" i="14"/>
  <c r="AG21" i="14"/>
  <c r="AK21" i="14"/>
  <c r="AO21" i="14"/>
  <c r="AD21" i="14"/>
  <c r="AH21" i="14"/>
  <c r="AL21" i="14"/>
  <c r="Y21" i="14"/>
  <c r="W21" i="14"/>
  <c r="X21" i="14"/>
  <c r="G21" i="14"/>
  <c r="I21" i="14"/>
  <c r="J21" i="14"/>
  <c r="H21" i="14"/>
  <c r="O21" i="14"/>
  <c r="U21" i="14"/>
  <c r="L21" i="14"/>
  <c r="S21" i="14"/>
  <c r="N21" i="14"/>
  <c r="P21" i="14"/>
  <c r="M21" i="14"/>
  <c r="R21" i="14"/>
  <c r="K21" i="14"/>
  <c r="Q21" i="14"/>
  <c r="T21" i="14"/>
  <c r="AX29" i="14"/>
  <c r="BB29" i="14"/>
  <c r="BF29" i="14"/>
  <c r="AU29" i="14"/>
  <c r="AY29" i="14"/>
  <c r="BC29" i="14"/>
  <c r="BG29" i="14"/>
  <c r="AV29" i="14"/>
  <c r="AZ29" i="14"/>
  <c r="BD29" i="14"/>
  <c r="BH29" i="14"/>
  <c r="BI29" i="14"/>
  <c r="AW29" i="14"/>
  <c r="BA29" i="14"/>
  <c r="BE29" i="14"/>
  <c r="AA29" i="14"/>
  <c r="AE29" i="14"/>
  <c r="AI29" i="14"/>
  <c r="AM29" i="14"/>
  <c r="AB29" i="14"/>
  <c r="AF29" i="14"/>
  <c r="AJ29" i="14"/>
  <c r="AN29" i="14"/>
  <c r="AC29" i="14"/>
  <c r="AG29" i="14"/>
  <c r="AK29" i="14"/>
  <c r="AO29" i="14"/>
  <c r="AD29" i="14"/>
  <c r="AH29" i="14"/>
  <c r="AL29" i="14"/>
  <c r="Y29" i="14"/>
  <c r="W29" i="14"/>
  <c r="X29" i="14"/>
  <c r="J29" i="14"/>
  <c r="P29" i="14"/>
  <c r="Q29" i="14"/>
  <c r="I29" i="14"/>
  <c r="U29" i="14"/>
  <c r="M29" i="14"/>
  <c r="N29" i="14"/>
  <c r="G29" i="14"/>
  <c r="S29" i="14"/>
  <c r="R29" i="14"/>
  <c r="L29" i="14"/>
  <c r="O29" i="14"/>
  <c r="K29" i="14"/>
  <c r="H29" i="14"/>
  <c r="T29" i="14"/>
  <c r="AX37" i="14"/>
  <c r="BB37" i="14"/>
  <c r="BF37" i="14"/>
  <c r="AU37" i="14"/>
  <c r="AY37" i="14"/>
  <c r="BC37" i="14"/>
  <c r="BG37" i="14"/>
  <c r="AV37" i="14"/>
  <c r="AZ37" i="14"/>
  <c r="BD37" i="14"/>
  <c r="BH37" i="14"/>
  <c r="BA37" i="14"/>
  <c r="BE37" i="14"/>
  <c r="BI37" i="14"/>
  <c r="AW37" i="14"/>
  <c r="AA37" i="14"/>
  <c r="AE37" i="14"/>
  <c r="AI37" i="14"/>
  <c r="AM37" i="14"/>
  <c r="AB37" i="14"/>
  <c r="AF37" i="14"/>
  <c r="AJ37" i="14"/>
  <c r="AN37" i="14"/>
  <c r="AC37" i="14"/>
  <c r="AG37" i="14"/>
  <c r="AK37" i="14"/>
  <c r="AO37" i="14"/>
  <c r="AD37" i="14"/>
  <c r="AH37" i="14"/>
  <c r="AL37" i="14"/>
  <c r="Y37" i="14"/>
  <c r="W37" i="14"/>
  <c r="X37" i="14"/>
  <c r="H37" i="14"/>
  <c r="I37" i="14"/>
  <c r="J37" i="14"/>
  <c r="K37" i="14"/>
  <c r="P37" i="14"/>
  <c r="U37" i="14"/>
  <c r="O37" i="14"/>
  <c r="T37" i="14"/>
  <c r="N37" i="14"/>
  <c r="S37" i="14"/>
  <c r="M37" i="14"/>
  <c r="R37" i="14"/>
  <c r="L37" i="14"/>
  <c r="Q37" i="14"/>
  <c r="G37" i="14"/>
  <c r="AX45" i="14"/>
  <c r="BB45" i="14"/>
  <c r="BF45" i="14"/>
  <c r="AU45" i="14"/>
  <c r="AY45" i="14"/>
  <c r="BC45" i="14"/>
  <c r="BG45" i="14"/>
  <c r="AV45" i="14"/>
  <c r="AZ45" i="14"/>
  <c r="BD45" i="14"/>
  <c r="BH45" i="14"/>
  <c r="BI45" i="14"/>
  <c r="AW45" i="14"/>
  <c r="BA45" i="14"/>
  <c r="BE45" i="14"/>
  <c r="AA45" i="14"/>
  <c r="AE45" i="14"/>
  <c r="AI45" i="14"/>
  <c r="AM45" i="14"/>
  <c r="AB45" i="14"/>
  <c r="AF45" i="14"/>
  <c r="AJ45" i="14"/>
  <c r="AN45" i="14"/>
  <c r="AD45" i="14"/>
  <c r="AH45" i="14"/>
  <c r="AL45" i="14"/>
  <c r="AO45" i="14"/>
  <c r="AC45" i="14"/>
  <c r="AG45" i="14"/>
  <c r="AK45" i="14"/>
  <c r="Y45" i="14"/>
  <c r="W45" i="14"/>
  <c r="X45" i="14"/>
  <c r="H45" i="14"/>
  <c r="G45" i="14"/>
  <c r="N45" i="14"/>
  <c r="U45" i="14"/>
  <c r="L45" i="14"/>
  <c r="M45" i="14"/>
  <c r="S45" i="14"/>
  <c r="Q45" i="14"/>
  <c r="P45" i="14"/>
  <c r="R45" i="14"/>
  <c r="J45" i="14"/>
  <c r="K45" i="14"/>
  <c r="T45" i="14"/>
  <c r="I45" i="14"/>
  <c r="O45" i="14"/>
  <c r="AV53" i="14"/>
  <c r="AZ53" i="14"/>
  <c r="BD53" i="14"/>
  <c r="BH53" i="14"/>
  <c r="AW53" i="14"/>
  <c r="BA53" i="14"/>
  <c r="BE53" i="14"/>
  <c r="BI53" i="14"/>
  <c r="AX53" i="14"/>
  <c r="BB53" i="14"/>
  <c r="BF53" i="14"/>
  <c r="AY53" i="14"/>
  <c r="BC53" i="14"/>
  <c r="BG53" i="14"/>
  <c r="AU53" i="14"/>
  <c r="AA53" i="14"/>
  <c r="AE53" i="14"/>
  <c r="AI53" i="14"/>
  <c r="AM53" i="14"/>
  <c r="AD53" i="14"/>
  <c r="AH53" i="14"/>
  <c r="AL53" i="14"/>
  <c r="AC53" i="14"/>
  <c r="AK53" i="14"/>
  <c r="AF53" i="14"/>
  <c r="AN53" i="14"/>
  <c r="AG53" i="14"/>
  <c r="AO53" i="14"/>
  <c r="AB53" i="14"/>
  <c r="AJ53" i="14"/>
  <c r="Y53" i="14"/>
  <c r="W53" i="14"/>
  <c r="X53" i="14"/>
  <c r="I53" i="14"/>
  <c r="J53" i="14"/>
  <c r="K53" i="14"/>
  <c r="P53" i="14"/>
  <c r="M53" i="14"/>
  <c r="N53" i="14"/>
  <c r="O53" i="14"/>
  <c r="T53" i="14"/>
  <c r="Q53" i="14"/>
  <c r="R53" i="14"/>
  <c r="S53" i="14"/>
  <c r="H53" i="14"/>
  <c r="U53" i="14"/>
  <c r="G53" i="14"/>
  <c r="L53" i="14"/>
  <c r="AV61" i="14"/>
  <c r="AZ61" i="14"/>
  <c r="BD61" i="14"/>
  <c r="BH61" i="14"/>
  <c r="AW61" i="14"/>
  <c r="BA61" i="14"/>
  <c r="BE61" i="14"/>
  <c r="BI61" i="14"/>
  <c r="AX61" i="14"/>
  <c r="BB61" i="14"/>
  <c r="BF61" i="14"/>
  <c r="BG61" i="14"/>
  <c r="AU61" i="14"/>
  <c r="AY61" i="14"/>
  <c r="BC61" i="14"/>
  <c r="AA61" i="14"/>
  <c r="AE61" i="14"/>
  <c r="AI61" i="14"/>
  <c r="AM61" i="14"/>
  <c r="AD61" i="14"/>
  <c r="AJ61" i="14"/>
  <c r="AO61" i="14"/>
  <c r="AF61" i="14"/>
  <c r="AK61" i="14"/>
  <c r="AB61" i="14"/>
  <c r="AG61" i="14"/>
  <c r="AL61" i="14"/>
  <c r="AC61" i="14"/>
  <c r="AH61" i="14"/>
  <c r="AN61" i="14"/>
  <c r="Y61" i="14"/>
  <c r="W61" i="14"/>
  <c r="X61" i="14"/>
  <c r="I61" i="14"/>
  <c r="R61" i="14"/>
  <c r="Q61" i="14"/>
  <c r="T61" i="14"/>
  <c r="M61" i="14"/>
  <c r="G61" i="14"/>
  <c r="H61" i="14"/>
  <c r="P61" i="14"/>
  <c r="J61" i="14"/>
  <c r="K61" i="14"/>
  <c r="S61" i="14"/>
  <c r="U61" i="14"/>
  <c r="N61" i="14"/>
  <c r="O61" i="14"/>
  <c r="L61" i="14"/>
  <c r="AV69" i="14"/>
  <c r="AZ69" i="14"/>
  <c r="BD69" i="14"/>
  <c r="BH69" i="14"/>
  <c r="AW69" i="14"/>
  <c r="BA69" i="14"/>
  <c r="BE69" i="14"/>
  <c r="BI69" i="14"/>
  <c r="AX69" i="14"/>
  <c r="BB69" i="14"/>
  <c r="BF69" i="14"/>
  <c r="AY69" i="14"/>
  <c r="BC69" i="14"/>
  <c r="BG69" i="14"/>
  <c r="AU69" i="14"/>
  <c r="AD69" i="14"/>
  <c r="AH69" i="14"/>
  <c r="AL69" i="14"/>
  <c r="AA69" i="14"/>
  <c r="AE69" i="14"/>
  <c r="AI69" i="14"/>
  <c r="AM69" i="14"/>
  <c r="AB69" i="14"/>
  <c r="AF69" i="14"/>
  <c r="AJ69" i="14"/>
  <c r="AN69" i="14"/>
  <c r="AC69" i="14"/>
  <c r="AG69" i="14"/>
  <c r="AK69" i="14"/>
  <c r="AO69" i="14"/>
  <c r="Y69" i="14"/>
  <c r="W69" i="14"/>
  <c r="X69" i="14"/>
  <c r="J69" i="14"/>
  <c r="K69" i="14"/>
  <c r="L69" i="14"/>
  <c r="M69" i="14"/>
  <c r="N69" i="14"/>
  <c r="O69" i="14"/>
  <c r="P69" i="14"/>
  <c r="Q69" i="14"/>
  <c r="R69" i="14"/>
  <c r="S69" i="14"/>
  <c r="T69" i="14"/>
  <c r="U69" i="14"/>
  <c r="G69" i="14"/>
  <c r="H69" i="14"/>
  <c r="I69" i="14"/>
  <c r="AV77" i="14"/>
  <c r="AZ77" i="14"/>
  <c r="BD77" i="14"/>
  <c r="BH77" i="14"/>
  <c r="AW77" i="14"/>
  <c r="BA77" i="14"/>
  <c r="BE77" i="14"/>
  <c r="BI77" i="14"/>
  <c r="AX77" i="14"/>
  <c r="BB77" i="14"/>
  <c r="BF77" i="14"/>
  <c r="BG77" i="14"/>
  <c r="AU77" i="14"/>
  <c r="AY77" i="14"/>
  <c r="BC77" i="14"/>
  <c r="AD77" i="14"/>
  <c r="AH77" i="14"/>
  <c r="AL77" i="14"/>
  <c r="AA77" i="14"/>
  <c r="AE77" i="14"/>
  <c r="AI77" i="14"/>
  <c r="AM77" i="14"/>
  <c r="AB77" i="14"/>
  <c r="AF77" i="14"/>
  <c r="AJ77" i="14"/>
  <c r="AN77" i="14"/>
  <c r="AC77" i="14"/>
  <c r="AG77" i="14"/>
  <c r="AK77" i="14"/>
  <c r="AO77" i="14"/>
  <c r="Y77" i="14"/>
  <c r="W77" i="14"/>
  <c r="X77" i="14"/>
  <c r="J77" i="14"/>
  <c r="K77" i="14"/>
  <c r="L77" i="14"/>
  <c r="U77" i="14"/>
  <c r="N77" i="14"/>
  <c r="O77" i="14"/>
  <c r="P77" i="14"/>
  <c r="I77" i="14"/>
  <c r="R77" i="14"/>
  <c r="S77" i="14"/>
  <c r="T77" i="14"/>
  <c r="M77" i="14"/>
  <c r="G77" i="14"/>
  <c r="H77" i="14"/>
  <c r="Q77" i="14"/>
  <c r="AW85" i="14"/>
  <c r="AX85" i="14"/>
  <c r="BB85" i="14"/>
  <c r="BF85" i="14"/>
  <c r="AV85" i="14"/>
  <c r="BC85" i="14"/>
  <c r="BH85" i="14"/>
  <c r="AY85" i="14"/>
  <c r="BD85" i="14"/>
  <c r="BI85" i="14"/>
  <c r="AZ85" i="14"/>
  <c r="BE85" i="14"/>
  <c r="AU85" i="14"/>
  <c r="BA85" i="14"/>
  <c r="BG85" i="14"/>
  <c r="AD85" i="14"/>
  <c r="AH85" i="14"/>
  <c r="AL85" i="14"/>
  <c r="AA85" i="14"/>
  <c r="AE85" i="14"/>
  <c r="AI85" i="14"/>
  <c r="AM85" i="14"/>
  <c r="AB85" i="14"/>
  <c r="AF85" i="14"/>
  <c r="AJ85" i="14"/>
  <c r="AN85" i="14"/>
  <c r="AC85" i="14"/>
  <c r="AG85" i="14"/>
  <c r="AK85" i="14"/>
  <c r="AO85" i="14"/>
  <c r="Y85" i="14"/>
  <c r="W85" i="14"/>
  <c r="X85" i="14"/>
  <c r="J85" i="14"/>
  <c r="K85" i="14"/>
  <c r="L85" i="14"/>
  <c r="M85" i="14"/>
  <c r="N85" i="14"/>
  <c r="O85" i="14"/>
  <c r="P85" i="14"/>
  <c r="Q85" i="14"/>
  <c r="R85" i="14"/>
  <c r="S85" i="14"/>
  <c r="T85" i="14"/>
  <c r="U85" i="14"/>
  <c r="G85" i="14"/>
  <c r="H85" i="14"/>
  <c r="I85" i="14"/>
  <c r="AW93" i="14"/>
  <c r="BA93" i="14"/>
  <c r="BE93" i="14"/>
  <c r="BI93" i="14"/>
  <c r="AX93" i="14"/>
  <c r="BB93" i="14"/>
  <c r="BF93" i="14"/>
  <c r="AV93" i="14"/>
  <c r="AZ93" i="14"/>
  <c r="BD93" i="14"/>
  <c r="BH93" i="14"/>
  <c r="BG93" i="14"/>
  <c r="AU93" i="14"/>
  <c r="AY93" i="14"/>
  <c r="BC93" i="14"/>
  <c r="AD93" i="14"/>
  <c r="AH93" i="14"/>
  <c r="AL93" i="14"/>
  <c r="AA93" i="14"/>
  <c r="AE93" i="14"/>
  <c r="AI93" i="14"/>
  <c r="AM93" i="14"/>
  <c r="AB93" i="14"/>
  <c r="AF93" i="14"/>
  <c r="AJ93" i="14"/>
  <c r="AN93" i="14"/>
  <c r="AC93" i="14"/>
  <c r="AG93" i="14"/>
  <c r="AK93" i="14"/>
  <c r="AO93" i="14"/>
  <c r="Y93" i="14"/>
  <c r="W93" i="14"/>
  <c r="X93" i="14"/>
  <c r="J93" i="14"/>
  <c r="K93" i="14"/>
  <c r="L93" i="14"/>
  <c r="U93" i="14"/>
  <c r="N93" i="14"/>
  <c r="O93" i="14"/>
  <c r="P93" i="14"/>
  <c r="I93" i="14"/>
  <c r="R93" i="14"/>
  <c r="S93" i="14"/>
  <c r="T93" i="14"/>
  <c r="M93" i="14"/>
  <c r="G93" i="14"/>
  <c r="H93" i="14"/>
  <c r="Q93" i="14"/>
  <c r="AW101" i="14"/>
  <c r="AU101" i="14"/>
  <c r="AZ101" i="14"/>
  <c r="BD101" i="14"/>
  <c r="BH101" i="14"/>
  <c r="AV101" i="14"/>
  <c r="BA101" i="14"/>
  <c r="BE101" i="14"/>
  <c r="BI101" i="14"/>
  <c r="AX101" i="14"/>
  <c r="BB101" i="14"/>
  <c r="BF101" i="14"/>
  <c r="AY101" i="14"/>
  <c r="BC101" i="14"/>
  <c r="BG101" i="14"/>
  <c r="AD101" i="14"/>
  <c r="AH101" i="14"/>
  <c r="AL101" i="14"/>
  <c r="AA101" i="14"/>
  <c r="AE101" i="14"/>
  <c r="AI101" i="14"/>
  <c r="AM101" i="14"/>
  <c r="AB101" i="14"/>
  <c r="AF101" i="14"/>
  <c r="AJ101" i="14"/>
  <c r="AN101" i="14"/>
  <c r="AC101" i="14"/>
  <c r="AG101" i="14"/>
  <c r="AK101" i="14"/>
  <c r="AO101" i="14"/>
  <c r="Y101" i="14"/>
  <c r="W101" i="14"/>
  <c r="X101" i="14"/>
  <c r="J101" i="14"/>
  <c r="K101" i="14"/>
  <c r="L101" i="14"/>
  <c r="M101" i="14"/>
  <c r="N101" i="14"/>
  <c r="O101" i="14"/>
  <c r="P101" i="14"/>
  <c r="Q101" i="14"/>
  <c r="R101" i="14"/>
  <c r="S101" i="14"/>
  <c r="T101" i="14"/>
  <c r="U101" i="14"/>
  <c r="G101" i="14"/>
  <c r="H101" i="14"/>
  <c r="I101" i="14"/>
  <c r="AV109" i="14"/>
  <c r="AZ109" i="14"/>
  <c r="BD109" i="14"/>
  <c r="BH109" i="14"/>
  <c r="AW109" i="14"/>
  <c r="BA109" i="14"/>
  <c r="BE109" i="14"/>
  <c r="BI109" i="14"/>
  <c r="AX109" i="14"/>
  <c r="BB109" i="14"/>
  <c r="BF109" i="14"/>
  <c r="AU109" i="14"/>
  <c r="AY109" i="14"/>
  <c r="BC109" i="14"/>
  <c r="BG109" i="14"/>
  <c r="AD109" i="14"/>
  <c r="AH109" i="14"/>
  <c r="AL109" i="14"/>
  <c r="AA109" i="14"/>
  <c r="AE109" i="14"/>
  <c r="AI109" i="14"/>
  <c r="AM109" i="14"/>
  <c r="AB109" i="14"/>
  <c r="AF109" i="14"/>
  <c r="AJ109" i="14"/>
  <c r="AN109" i="14"/>
  <c r="AC109" i="14"/>
  <c r="AG109" i="14"/>
  <c r="AK109" i="14"/>
  <c r="AO109" i="14"/>
  <c r="Y109" i="14"/>
  <c r="W109" i="14"/>
  <c r="X109" i="14"/>
  <c r="J109" i="14"/>
  <c r="K109" i="14"/>
  <c r="L109" i="14"/>
  <c r="U109" i="14"/>
  <c r="N109" i="14"/>
  <c r="O109" i="14"/>
  <c r="P109" i="14"/>
  <c r="I109" i="14"/>
  <c r="R109" i="14"/>
  <c r="S109" i="14"/>
  <c r="T109" i="14"/>
  <c r="M109" i="14"/>
  <c r="G109" i="14"/>
  <c r="H109" i="14"/>
  <c r="Q109" i="14"/>
  <c r="AV117" i="14"/>
  <c r="AZ117" i="14"/>
  <c r="BD117" i="14"/>
  <c r="BH117" i="14"/>
  <c r="AW117" i="14"/>
  <c r="BA117" i="14"/>
  <c r="BE117" i="14"/>
  <c r="BI117" i="14"/>
  <c r="AX117" i="14"/>
  <c r="BB117" i="14"/>
  <c r="BF117" i="14"/>
  <c r="AU117" i="14"/>
  <c r="AY117" i="14"/>
  <c r="BC117" i="14"/>
  <c r="BG117" i="14"/>
  <c r="AD117" i="14"/>
  <c r="AH117" i="14"/>
  <c r="AL117" i="14"/>
  <c r="AA117" i="14"/>
  <c r="AE117" i="14"/>
  <c r="AI117" i="14"/>
  <c r="AM117" i="14"/>
  <c r="AB117" i="14"/>
  <c r="AF117" i="14"/>
  <c r="AJ117" i="14"/>
  <c r="AN117" i="14"/>
  <c r="AC117" i="14"/>
  <c r="AG117" i="14"/>
  <c r="AK117" i="14"/>
  <c r="AO117" i="14"/>
  <c r="Y117" i="14"/>
  <c r="W117" i="14"/>
  <c r="X117" i="14"/>
  <c r="J117" i="14"/>
  <c r="K117" i="14"/>
  <c r="L117" i="14"/>
  <c r="M117" i="14"/>
  <c r="N117" i="14"/>
  <c r="O117" i="14"/>
  <c r="P117" i="14"/>
  <c r="Q117" i="14"/>
  <c r="R117" i="14"/>
  <c r="S117" i="14"/>
  <c r="T117" i="14"/>
  <c r="U117" i="14"/>
  <c r="G117" i="14"/>
  <c r="H117" i="14"/>
  <c r="I117" i="14"/>
  <c r="AV125" i="14"/>
  <c r="AZ125" i="14"/>
  <c r="BD125" i="14"/>
  <c r="BH125" i="14"/>
  <c r="AW125" i="14"/>
  <c r="BA125" i="14"/>
  <c r="BE125" i="14"/>
  <c r="BI125" i="14"/>
  <c r="AX125" i="14"/>
  <c r="BB125" i="14"/>
  <c r="BF125" i="14"/>
  <c r="AU125" i="14"/>
  <c r="AY125" i="14"/>
  <c r="BC125" i="14"/>
  <c r="BG125" i="14"/>
  <c r="AD125" i="14"/>
  <c r="AH125" i="14"/>
  <c r="AL125" i="14"/>
  <c r="AA125" i="14"/>
  <c r="AE125" i="14"/>
  <c r="AI125" i="14"/>
  <c r="AM125" i="14"/>
  <c r="AB125" i="14"/>
  <c r="AF125" i="14"/>
  <c r="AJ125" i="14"/>
  <c r="AN125" i="14"/>
  <c r="AC125" i="14"/>
  <c r="AG125" i="14"/>
  <c r="AK125" i="14"/>
  <c r="AO125" i="14"/>
  <c r="Y125" i="14"/>
  <c r="W125" i="14"/>
  <c r="X125" i="14"/>
  <c r="J125" i="14"/>
  <c r="K125" i="14"/>
  <c r="L125" i="14"/>
  <c r="Q125" i="14"/>
  <c r="N125" i="14"/>
  <c r="O125" i="14"/>
  <c r="P125" i="14"/>
  <c r="U125" i="14"/>
  <c r="R125" i="14"/>
  <c r="S125" i="14"/>
  <c r="T125" i="14"/>
  <c r="I125" i="14"/>
  <c r="G125" i="14"/>
  <c r="H125" i="14"/>
  <c r="M125" i="14"/>
  <c r="AV133" i="14"/>
  <c r="AZ133" i="14"/>
  <c r="BD133" i="14"/>
  <c r="BH133" i="14"/>
  <c r="AW133" i="14"/>
  <c r="BA133" i="14"/>
  <c r="BE133" i="14"/>
  <c r="BI133" i="14"/>
  <c r="AX133" i="14"/>
  <c r="BB133" i="14"/>
  <c r="BF133" i="14"/>
  <c r="AU133" i="14"/>
  <c r="AY133" i="14"/>
  <c r="BC133" i="14"/>
  <c r="BG133" i="14"/>
  <c r="AD133" i="14"/>
  <c r="AH133" i="14"/>
  <c r="AL133" i="14"/>
  <c r="AA133" i="14"/>
  <c r="AE133" i="14"/>
  <c r="AI133" i="14"/>
  <c r="AM133" i="14"/>
  <c r="AB133" i="14"/>
  <c r="AF133" i="14"/>
  <c r="AJ133" i="14"/>
  <c r="AN133" i="14"/>
  <c r="AC133" i="14"/>
  <c r="AG133" i="14"/>
  <c r="AK133" i="14"/>
  <c r="AO133" i="14"/>
  <c r="Y133" i="14"/>
  <c r="W133" i="14"/>
  <c r="X133" i="14"/>
  <c r="J133" i="14"/>
  <c r="K133" i="14"/>
  <c r="L133" i="14"/>
  <c r="I133" i="14"/>
  <c r="N133" i="14"/>
  <c r="O133" i="14"/>
  <c r="P133" i="14"/>
  <c r="M133" i="14"/>
  <c r="R133" i="14"/>
  <c r="S133" i="14"/>
  <c r="T133" i="14"/>
  <c r="Q133" i="14"/>
  <c r="G133" i="14"/>
  <c r="H133" i="14"/>
  <c r="U133" i="14"/>
  <c r="AV141" i="14"/>
  <c r="AZ141" i="14"/>
  <c r="BD141" i="14"/>
  <c r="BH141" i="14"/>
  <c r="AW141" i="14"/>
  <c r="BA141" i="14"/>
  <c r="BE141" i="14"/>
  <c r="AX141" i="14"/>
  <c r="BB141" i="14"/>
  <c r="BF141" i="14"/>
  <c r="AU141" i="14"/>
  <c r="AY141" i="14"/>
  <c r="BC141" i="14"/>
  <c r="BI141" i="14"/>
  <c r="BG141" i="14"/>
  <c r="AD141" i="14"/>
  <c r="AH141" i="14"/>
  <c r="AL141" i="14"/>
  <c r="AA141" i="14"/>
  <c r="AE141" i="14"/>
  <c r="AI141" i="14"/>
  <c r="AM141" i="14"/>
  <c r="AB141" i="14"/>
  <c r="AF141" i="14"/>
  <c r="AJ141" i="14"/>
  <c r="AN141" i="14"/>
  <c r="AC141" i="14"/>
  <c r="AG141" i="14"/>
  <c r="AK141" i="14"/>
  <c r="AO141" i="14"/>
  <c r="Y141" i="14"/>
  <c r="W141" i="14"/>
  <c r="X141" i="14"/>
  <c r="J141" i="14"/>
  <c r="K141" i="14"/>
  <c r="L141" i="14"/>
  <c r="Q141" i="14"/>
  <c r="N141" i="14"/>
  <c r="O141" i="14"/>
  <c r="P141" i="14"/>
  <c r="U141" i="14"/>
  <c r="R141" i="14"/>
  <c r="S141" i="14"/>
  <c r="T141" i="14"/>
  <c r="I141" i="14"/>
  <c r="G141" i="14"/>
  <c r="H141" i="14"/>
  <c r="M141" i="14"/>
  <c r="AV149" i="14"/>
  <c r="AZ149" i="14"/>
  <c r="BD149" i="14"/>
  <c r="BH149" i="14"/>
  <c r="AW149" i="14"/>
  <c r="BB149" i="14"/>
  <c r="BG149" i="14"/>
  <c r="AX149" i="14"/>
  <c r="BC149" i="14"/>
  <c r="BI149" i="14"/>
  <c r="AY149" i="14"/>
  <c r="BE149" i="14"/>
  <c r="AU149" i="14"/>
  <c r="BA149" i="14"/>
  <c r="BF149" i="14"/>
  <c r="AD149" i="14"/>
  <c r="AH149" i="14"/>
  <c r="AL149" i="14"/>
  <c r="AA149" i="14"/>
  <c r="AE149" i="14"/>
  <c r="AI149" i="14"/>
  <c r="AM149" i="14"/>
  <c r="AB149" i="14"/>
  <c r="AF149" i="14"/>
  <c r="AJ149" i="14"/>
  <c r="AN149" i="14"/>
  <c r="AC149" i="14"/>
  <c r="AG149" i="14"/>
  <c r="AK149" i="14"/>
  <c r="AO149" i="14"/>
  <c r="Y149" i="14"/>
  <c r="W149" i="14"/>
  <c r="X149" i="14"/>
  <c r="J149" i="14"/>
  <c r="K149" i="14"/>
  <c r="L149" i="14"/>
  <c r="I149" i="14"/>
  <c r="N149" i="14"/>
  <c r="O149" i="14"/>
  <c r="P149" i="14"/>
  <c r="M149" i="14"/>
  <c r="R149" i="14"/>
  <c r="S149" i="14"/>
  <c r="T149" i="14"/>
  <c r="Q149" i="14"/>
  <c r="G149" i="14"/>
  <c r="H149" i="14"/>
  <c r="U149" i="14"/>
  <c r="AV161" i="14"/>
  <c r="AZ161" i="14"/>
  <c r="BD161" i="14"/>
  <c r="BH161" i="14"/>
  <c r="AW161" i="14"/>
  <c r="BA161" i="14"/>
  <c r="BE161" i="14"/>
  <c r="BI161" i="14"/>
  <c r="AX161" i="14"/>
  <c r="BB161" i="14"/>
  <c r="BF161" i="14"/>
  <c r="AU161" i="14"/>
  <c r="AY161" i="14"/>
  <c r="BC161" i="14"/>
  <c r="BG161" i="14"/>
  <c r="AD161" i="14"/>
  <c r="AH161" i="14"/>
  <c r="AL161" i="14"/>
  <c r="AA161" i="14"/>
  <c r="AE161" i="14"/>
  <c r="AI161" i="14"/>
  <c r="AM161" i="14"/>
  <c r="AB161" i="14"/>
  <c r="AF161" i="14"/>
  <c r="AJ161" i="14"/>
  <c r="AN161" i="14"/>
  <c r="AC161" i="14"/>
  <c r="AG161" i="14"/>
  <c r="AK161" i="14"/>
  <c r="AO161" i="14"/>
  <c r="Y161" i="14"/>
  <c r="W161" i="14"/>
  <c r="X161" i="14"/>
  <c r="H161" i="14"/>
  <c r="I161" i="14"/>
  <c r="J161" i="14"/>
  <c r="G161" i="14"/>
  <c r="L161" i="14"/>
  <c r="M161" i="14"/>
  <c r="N161" i="14"/>
  <c r="K161" i="14"/>
  <c r="P161" i="14"/>
  <c r="Q161" i="14"/>
  <c r="R161" i="14"/>
  <c r="O161" i="14"/>
  <c r="T161" i="14"/>
  <c r="U161" i="14"/>
  <c r="S161" i="14"/>
  <c r="AV185" i="14"/>
  <c r="AZ185" i="14"/>
  <c r="BD185" i="14"/>
  <c r="BH185" i="14"/>
  <c r="AW185" i="14"/>
  <c r="BA185" i="14"/>
  <c r="BE185" i="14"/>
  <c r="BI185" i="14"/>
  <c r="AX185" i="14"/>
  <c r="BB185" i="14"/>
  <c r="BF185" i="14"/>
  <c r="AU185" i="14"/>
  <c r="AY185" i="14"/>
  <c r="BC185" i="14"/>
  <c r="BG185" i="14"/>
  <c r="AD185" i="14"/>
  <c r="AH185" i="14"/>
  <c r="AL185" i="14"/>
  <c r="AA185" i="14"/>
  <c r="AE185" i="14"/>
  <c r="AI185" i="14"/>
  <c r="AM185" i="14"/>
  <c r="AB185" i="14"/>
  <c r="AF185" i="14"/>
  <c r="AJ185" i="14"/>
  <c r="AN185" i="14"/>
  <c r="AC185" i="14"/>
  <c r="AG185" i="14"/>
  <c r="AK185" i="14"/>
  <c r="AO185" i="14"/>
  <c r="Y185" i="14"/>
  <c r="W185" i="14"/>
  <c r="X185" i="14"/>
  <c r="H185" i="14"/>
  <c r="Q185" i="14"/>
  <c r="R185" i="14"/>
  <c r="T185" i="14"/>
  <c r="L185" i="14"/>
  <c r="U185" i="14"/>
  <c r="J185" i="14"/>
  <c r="K185" i="14"/>
  <c r="I185" i="14"/>
  <c r="G185" i="14"/>
  <c r="O185" i="14"/>
  <c r="P185" i="14"/>
  <c r="M185" i="14"/>
  <c r="N185" i="14"/>
  <c r="S185" i="14"/>
  <c r="AW198" i="14"/>
  <c r="BA198" i="14"/>
  <c r="BE198" i="14"/>
  <c r="BI198" i="14"/>
  <c r="AX198" i="14"/>
  <c r="BB198" i="14"/>
  <c r="BF198" i="14"/>
  <c r="AU198" i="14"/>
  <c r="AY198" i="14"/>
  <c r="BC198" i="14"/>
  <c r="BG198" i="14"/>
  <c r="AV198" i="14"/>
  <c r="AZ198" i="14"/>
  <c r="BD198" i="14"/>
  <c r="BH198" i="14"/>
  <c r="AA198" i="14"/>
  <c r="AE198" i="14"/>
  <c r="AI198" i="14"/>
  <c r="AM198" i="14"/>
  <c r="AB198" i="14"/>
  <c r="AF198" i="14"/>
  <c r="AJ198" i="14"/>
  <c r="AN198" i="14"/>
  <c r="AC198" i="14"/>
  <c r="AG198" i="14"/>
  <c r="AK198" i="14"/>
  <c r="AO198" i="14"/>
  <c r="AD198" i="14"/>
  <c r="AH198" i="14"/>
  <c r="AL198" i="14"/>
  <c r="W198" i="14"/>
  <c r="X198" i="14"/>
  <c r="Y198" i="14"/>
  <c r="G198" i="14"/>
  <c r="H198" i="14"/>
  <c r="Q198" i="14"/>
  <c r="J198" i="14"/>
  <c r="K198" i="14"/>
  <c r="L198" i="14"/>
  <c r="U198" i="14"/>
  <c r="N198" i="14"/>
  <c r="O198" i="14"/>
  <c r="P198" i="14"/>
  <c r="I198" i="14"/>
  <c r="R198" i="14"/>
  <c r="S198" i="14"/>
  <c r="T198" i="14"/>
  <c r="M198" i="14"/>
  <c r="AW364" i="14"/>
  <c r="BA364" i="14"/>
  <c r="BE364" i="14"/>
  <c r="BI364" i="14"/>
  <c r="AX364" i="14"/>
  <c r="BB364" i="14"/>
  <c r="BF364" i="14"/>
  <c r="AU364" i="14"/>
  <c r="AY364" i="14"/>
  <c r="BC364" i="14"/>
  <c r="BG364" i="14"/>
  <c r="AV364" i="14"/>
  <c r="AZ364" i="14"/>
  <c r="BD364" i="14"/>
  <c r="BH364" i="14"/>
  <c r="AB364" i="14"/>
  <c r="AF364" i="14"/>
  <c r="AJ364" i="14"/>
  <c r="AN364" i="14"/>
  <c r="AC364" i="14"/>
  <c r="AG364" i="14"/>
  <c r="AK364" i="14"/>
  <c r="AO364" i="14"/>
  <c r="AD364" i="14"/>
  <c r="AH364" i="14"/>
  <c r="AL364" i="14"/>
  <c r="AA364" i="14"/>
  <c r="AE364" i="14"/>
  <c r="AI364" i="14"/>
  <c r="AM364" i="14"/>
  <c r="X364" i="14"/>
  <c r="Y364" i="14"/>
  <c r="W364" i="14"/>
  <c r="L364" i="14"/>
  <c r="M364" i="14"/>
  <c r="N364" i="14"/>
  <c r="O364" i="14"/>
  <c r="P364" i="14"/>
  <c r="Q364" i="14"/>
  <c r="R364" i="14"/>
  <c r="S364" i="14"/>
  <c r="T364" i="14"/>
  <c r="U364" i="14"/>
  <c r="G364" i="14"/>
  <c r="H364" i="14"/>
  <c r="I364" i="14"/>
  <c r="J364" i="14"/>
  <c r="K364" i="14"/>
  <c r="AW372" i="14"/>
  <c r="BA372" i="14"/>
  <c r="BE372" i="14"/>
  <c r="BI372" i="14"/>
  <c r="AX372" i="14"/>
  <c r="BB372" i="14"/>
  <c r="BF372" i="14"/>
  <c r="AU372" i="14"/>
  <c r="AY372" i="14"/>
  <c r="BC372" i="14"/>
  <c r="BG372" i="14"/>
  <c r="AV372" i="14"/>
  <c r="AZ372" i="14"/>
  <c r="BD372" i="14"/>
  <c r="BH372" i="14"/>
  <c r="AB372" i="14"/>
  <c r="AF372" i="14"/>
  <c r="AJ372" i="14"/>
  <c r="AN372" i="14"/>
  <c r="AC372" i="14"/>
  <c r="AG372" i="14"/>
  <c r="AK372" i="14"/>
  <c r="AO372" i="14"/>
  <c r="AD372" i="14"/>
  <c r="AH372" i="14"/>
  <c r="AL372" i="14"/>
  <c r="AA372" i="14"/>
  <c r="AE372" i="14"/>
  <c r="AI372" i="14"/>
  <c r="AM372" i="14"/>
  <c r="X372" i="14"/>
  <c r="Y372" i="14"/>
  <c r="W372" i="14"/>
  <c r="L372" i="14"/>
  <c r="M372" i="14"/>
  <c r="N372" i="14"/>
  <c r="O372" i="14"/>
  <c r="P372" i="14"/>
  <c r="Q372" i="14"/>
  <c r="R372" i="14"/>
  <c r="S372" i="14"/>
  <c r="T372" i="14"/>
  <c r="U372" i="14"/>
  <c r="G372" i="14"/>
  <c r="H372" i="14"/>
  <c r="I372" i="14"/>
  <c r="J372" i="14"/>
  <c r="K372" i="14"/>
  <c r="AV380" i="14"/>
  <c r="AZ380" i="14"/>
  <c r="BD380" i="14"/>
  <c r="BH380" i="14"/>
  <c r="AW380" i="14"/>
  <c r="BA380" i="14"/>
  <c r="BE380" i="14"/>
  <c r="BI380" i="14"/>
  <c r="AX380" i="14"/>
  <c r="BB380" i="14"/>
  <c r="BF380" i="14"/>
  <c r="AU380" i="14"/>
  <c r="AY380" i="14"/>
  <c r="BC380" i="14"/>
  <c r="BG380" i="14"/>
  <c r="AB380" i="14"/>
  <c r="AF380" i="14"/>
  <c r="AJ380" i="14"/>
  <c r="AN380" i="14"/>
  <c r="AC380" i="14"/>
  <c r="AG380" i="14"/>
  <c r="AK380" i="14"/>
  <c r="AO380" i="14"/>
  <c r="AD380" i="14"/>
  <c r="AH380" i="14"/>
  <c r="AL380" i="14"/>
  <c r="AA380" i="14"/>
  <c r="AE380" i="14"/>
  <c r="AI380" i="14"/>
  <c r="AM380" i="14"/>
  <c r="X380" i="14"/>
  <c r="Y380" i="14"/>
  <c r="W380" i="14"/>
  <c r="L380" i="14"/>
  <c r="M380" i="14"/>
  <c r="N380" i="14"/>
  <c r="O380" i="14"/>
  <c r="P380" i="14"/>
  <c r="Q380" i="14"/>
  <c r="R380" i="14"/>
  <c r="S380" i="14"/>
  <c r="T380" i="14"/>
  <c r="U380" i="14"/>
  <c r="G380" i="14"/>
  <c r="H380" i="14"/>
  <c r="I380" i="14"/>
  <c r="J380" i="14"/>
  <c r="K380" i="14"/>
  <c r="AX211" i="14"/>
  <c r="BB211" i="14"/>
  <c r="BF211" i="14"/>
  <c r="AU211" i="14"/>
  <c r="AY211" i="14"/>
  <c r="BC211" i="14"/>
  <c r="BG211" i="14"/>
  <c r="AV211" i="14"/>
  <c r="AZ211" i="14"/>
  <c r="BD211" i="14"/>
  <c r="BH211" i="14"/>
  <c r="AW211" i="14"/>
  <c r="BA211" i="14"/>
  <c r="BE211" i="14"/>
  <c r="BI211" i="14"/>
  <c r="AB211" i="14"/>
  <c r="AF211" i="14"/>
  <c r="AJ211" i="14"/>
  <c r="AN211" i="14"/>
  <c r="AC211" i="14"/>
  <c r="AG211" i="14"/>
  <c r="AK211" i="14"/>
  <c r="AO211" i="14"/>
  <c r="AD211" i="14"/>
  <c r="AH211" i="14"/>
  <c r="AL211" i="14"/>
  <c r="AA211" i="14"/>
  <c r="AE211" i="14"/>
  <c r="AI211" i="14"/>
  <c r="AM211" i="14"/>
  <c r="W211" i="14"/>
  <c r="X211" i="14"/>
  <c r="Y211" i="14"/>
  <c r="K211" i="14"/>
  <c r="L211" i="14"/>
  <c r="M211" i="14"/>
  <c r="R211" i="14"/>
  <c r="S211" i="14"/>
  <c r="I211" i="14"/>
  <c r="J211" i="14"/>
  <c r="H211" i="14"/>
  <c r="Q211" i="14"/>
  <c r="G211" i="14"/>
  <c r="P211" i="14"/>
  <c r="U211" i="14"/>
  <c r="O211" i="14"/>
  <c r="T211" i="14"/>
  <c r="N211" i="14"/>
  <c r="AX219" i="14"/>
  <c r="BB219" i="14"/>
  <c r="BF219" i="14"/>
  <c r="AU219" i="14"/>
  <c r="AY219" i="14"/>
  <c r="BC219" i="14"/>
  <c r="BG219" i="14"/>
  <c r="AV219" i="14"/>
  <c r="AZ219" i="14"/>
  <c r="BD219" i="14"/>
  <c r="BH219" i="14"/>
  <c r="AW219" i="14"/>
  <c r="BA219" i="14"/>
  <c r="BE219" i="14"/>
  <c r="BI219" i="14"/>
  <c r="AB219" i="14"/>
  <c r="AF219" i="14"/>
  <c r="AJ219" i="14"/>
  <c r="AN219" i="14"/>
  <c r="AC219" i="14"/>
  <c r="AG219" i="14"/>
  <c r="AK219" i="14"/>
  <c r="AO219" i="14"/>
  <c r="AD219" i="14"/>
  <c r="AH219" i="14"/>
  <c r="AL219" i="14"/>
  <c r="AA219" i="14"/>
  <c r="AE219" i="14"/>
  <c r="AI219" i="14"/>
  <c r="AM219" i="14"/>
  <c r="W219" i="14"/>
  <c r="X219" i="14"/>
  <c r="Y219" i="14"/>
  <c r="K219" i="14"/>
  <c r="L219" i="14"/>
  <c r="M219" i="14"/>
  <c r="N219" i="14"/>
  <c r="G219" i="14"/>
  <c r="P219" i="14"/>
  <c r="U219" i="14"/>
  <c r="O219" i="14"/>
  <c r="T219" i="14"/>
  <c r="J219" i="14"/>
  <c r="S219" i="14"/>
  <c r="I219" i="14"/>
  <c r="R219" i="14"/>
  <c r="H219" i="14"/>
  <c r="Q219" i="14"/>
  <c r="AX227" i="14"/>
  <c r="BB227" i="14"/>
  <c r="BF227" i="14"/>
  <c r="AU227" i="14"/>
  <c r="AY227" i="14"/>
  <c r="BC227" i="14"/>
  <c r="BG227" i="14"/>
  <c r="AV227" i="14"/>
  <c r="AZ227" i="14"/>
  <c r="BD227" i="14"/>
  <c r="BH227" i="14"/>
  <c r="AW227" i="14"/>
  <c r="BA227" i="14"/>
  <c r="BE227" i="14"/>
  <c r="BI227" i="14"/>
  <c r="AB227" i="14"/>
  <c r="AF227" i="14"/>
  <c r="AJ227" i="14"/>
  <c r="AN227" i="14"/>
  <c r="AE227" i="14"/>
  <c r="AK227" i="14"/>
  <c r="AA227" i="14"/>
  <c r="AG227" i="14"/>
  <c r="AL227" i="14"/>
  <c r="AC227" i="14"/>
  <c r="AH227" i="14"/>
  <c r="AM227" i="14"/>
  <c r="AD227" i="14"/>
  <c r="AI227" i="14"/>
  <c r="AO227" i="14"/>
  <c r="W227" i="14"/>
  <c r="X227" i="14"/>
  <c r="Y227" i="14"/>
  <c r="O227" i="14"/>
  <c r="P227" i="14"/>
  <c r="Q227" i="14"/>
  <c r="J227" i="14"/>
  <c r="S227" i="14"/>
  <c r="T227" i="14"/>
  <c r="U227" i="14"/>
  <c r="G227" i="14"/>
  <c r="H227" i="14"/>
  <c r="I227" i="14"/>
  <c r="N227" i="14"/>
  <c r="K227" i="14"/>
  <c r="L227" i="14"/>
  <c r="M227" i="14"/>
  <c r="R227" i="14"/>
  <c r="AV235" i="14"/>
  <c r="AW235" i="14"/>
  <c r="BA235" i="14"/>
  <c r="BE235" i="14"/>
  <c r="BI235" i="14"/>
  <c r="AX235" i="14"/>
  <c r="BB235" i="14"/>
  <c r="BF235" i="14"/>
  <c r="AY235" i="14"/>
  <c r="BC235" i="14"/>
  <c r="BG235" i="14"/>
  <c r="AU235" i="14"/>
  <c r="AZ235" i="14"/>
  <c r="BD235" i="14"/>
  <c r="BH235" i="14"/>
  <c r="AA235" i="14"/>
  <c r="AE235" i="14"/>
  <c r="AI235" i="14"/>
  <c r="AM235" i="14"/>
  <c r="AB235" i="14"/>
  <c r="AF235" i="14"/>
  <c r="AJ235" i="14"/>
  <c r="AN235" i="14"/>
  <c r="AC235" i="14"/>
  <c r="AG235" i="14"/>
  <c r="AK235" i="14"/>
  <c r="AO235" i="14"/>
  <c r="AD235" i="14"/>
  <c r="AH235" i="14"/>
  <c r="AL235" i="14"/>
  <c r="W235" i="14"/>
  <c r="X235" i="14"/>
  <c r="Y235" i="14"/>
  <c r="P235" i="14"/>
  <c r="Q235" i="14"/>
  <c r="J235" i="14"/>
  <c r="N235" i="14"/>
  <c r="T235" i="14"/>
  <c r="U235" i="14"/>
  <c r="R235" i="14"/>
  <c r="H235" i="14"/>
  <c r="I235" i="14"/>
  <c r="G235" i="14"/>
  <c r="K235" i="14"/>
  <c r="L235" i="14"/>
  <c r="M235" i="14"/>
  <c r="O235" i="14"/>
  <c r="S235" i="14"/>
  <c r="AW243" i="14"/>
  <c r="BA243" i="14"/>
  <c r="BE243" i="14"/>
  <c r="BI243" i="14"/>
  <c r="AX243" i="14"/>
  <c r="BB243" i="14"/>
  <c r="BF243" i="14"/>
  <c r="AU243" i="14"/>
  <c r="AY243" i="14"/>
  <c r="BC243" i="14"/>
  <c r="BG243" i="14"/>
  <c r="AV243" i="14"/>
  <c r="AZ243" i="14"/>
  <c r="BD243" i="14"/>
  <c r="BH243" i="14"/>
  <c r="AA243" i="14"/>
  <c r="AE243" i="14"/>
  <c r="AI243" i="14"/>
  <c r="AM243" i="14"/>
  <c r="AB243" i="14"/>
  <c r="AF243" i="14"/>
  <c r="AJ243" i="14"/>
  <c r="AN243" i="14"/>
  <c r="AC243" i="14"/>
  <c r="AG243" i="14"/>
  <c r="AK243" i="14"/>
  <c r="AO243" i="14"/>
  <c r="AD243" i="14"/>
  <c r="AH243" i="14"/>
  <c r="AL243" i="14"/>
  <c r="W243" i="14"/>
  <c r="X243" i="14"/>
  <c r="Y243" i="14"/>
  <c r="P243" i="14"/>
  <c r="U243" i="14"/>
  <c r="M243" i="14"/>
  <c r="S243" i="14"/>
  <c r="T243" i="14"/>
  <c r="K243" i="14"/>
  <c r="R243" i="14"/>
  <c r="H243" i="14"/>
  <c r="J243" i="14"/>
  <c r="Q243" i="14"/>
  <c r="I243" i="14"/>
  <c r="L243" i="14"/>
  <c r="O243" i="14"/>
  <c r="G243" i="14"/>
  <c r="N243" i="14"/>
  <c r="AW251" i="14"/>
  <c r="BA251" i="14"/>
  <c r="BE251" i="14"/>
  <c r="BI251" i="14"/>
  <c r="AX251" i="14"/>
  <c r="BB251" i="14"/>
  <c r="BF251" i="14"/>
  <c r="AU251" i="14"/>
  <c r="AY251" i="14"/>
  <c r="BC251" i="14"/>
  <c r="BG251" i="14"/>
  <c r="AV251" i="14"/>
  <c r="AZ251" i="14"/>
  <c r="BD251" i="14"/>
  <c r="BH251" i="14"/>
  <c r="AA251" i="14"/>
  <c r="AE251" i="14"/>
  <c r="AI251" i="14"/>
  <c r="AM251" i="14"/>
  <c r="AB251" i="14"/>
  <c r="AF251" i="14"/>
  <c r="AJ251" i="14"/>
  <c r="AN251" i="14"/>
  <c r="AC251" i="14"/>
  <c r="AG251" i="14"/>
  <c r="AK251" i="14"/>
  <c r="AO251" i="14"/>
  <c r="AD251" i="14"/>
  <c r="AH251" i="14"/>
  <c r="AL251" i="14"/>
  <c r="W251" i="14"/>
  <c r="X251" i="14"/>
  <c r="Y251" i="14"/>
  <c r="P251" i="14"/>
  <c r="R251" i="14"/>
  <c r="J251" i="14"/>
  <c r="Q251" i="14"/>
  <c r="T251" i="14"/>
  <c r="I251" i="14"/>
  <c r="O251" i="14"/>
  <c r="H251" i="14"/>
  <c r="G251" i="14"/>
  <c r="N251" i="14"/>
  <c r="U251" i="14"/>
  <c r="L251" i="14"/>
  <c r="M251" i="14"/>
  <c r="S251" i="14"/>
  <c r="K251" i="14"/>
  <c r="AW259" i="14"/>
  <c r="BA259" i="14"/>
  <c r="BE259" i="14"/>
  <c r="BI259" i="14"/>
  <c r="AX259" i="14"/>
  <c r="BB259" i="14"/>
  <c r="BF259" i="14"/>
  <c r="AU259" i="14"/>
  <c r="AY259" i="14"/>
  <c r="BC259" i="14"/>
  <c r="BG259" i="14"/>
  <c r="AV259" i="14"/>
  <c r="AZ259" i="14"/>
  <c r="BD259" i="14"/>
  <c r="BH259" i="14"/>
  <c r="AA259" i="14"/>
  <c r="AE259" i="14"/>
  <c r="AI259" i="14"/>
  <c r="AM259" i="14"/>
  <c r="AB259" i="14"/>
  <c r="AF259" i="14"/>
  <c r="AJ259" i="14"/>
  <c r="AN259" i="14"/>
  <c r="AC259" i="14"/>
  <c r="AG259" i="14"/>
  <c r="AK259" i="14"/>
  <c r="AO259" i="14"/>
  <c r="AD259" i="14"/>
  <c r="AH259" i="14"/>
  <c r="AL259" i="14"/>
  <c r="W259" i="14"/>
  <c r="X259" i="14"/>
  <c r="Y259" i="14"/>
  <c r="P259" i="14"/>
  <c r="U259" i="14"/>
  <c r="M259" i="14"/>
  <c r="S259" i="14"/>
  <c r="T259" i="14"/>
  <c r="K259" i="14"/>
  <c r="R259" i="14"/>
  <c r="H259" i="14"/>
  <c r="J259" i="14"/>
  <c r="Q259" i="14"/>
  <c r="I259" i="14"/>
  <c r="L259" i="14"/>
  <c r="O259" i="14"/>
  <c r="G259" i="14"/>
  <c r="N259" i="14"/>
  <c r="AW267" i="14"/>
  <c r="BA267" i="14"/>
  <c r="BE267" i="14"/>
  <c r="BI267" i="14"/>
  <c r="AX267" i="14"/>
  <c r="BB267" i="14"/>
  <c r="BF267" i="14"/>
  <c r="AU267" i="14"/>
  <c r="AY267" i="14"/>
  <c r="BC267" i="14"/>
  <c r="BG267" i="14"/>
  <c r="AV267" i="14"/>
  <c r="AZ267" i="14"/>
  <c r="BD267" i="14"/>
  <c r="BH267" i="14"/>
  <c r="AA267" i="14"/>
  <c r="AE267" i="14"/>
  <c r="AI267" i="14"/>
  <c r="AM267" i="14"/>
  <c r="AB267" i="14"/>
  <c r="AF267" i="14"/>
  <c r="AJ267" i="14"/>
  <c r="AN267" i="14"/>
  <c r="AC267" i="14"/>
  <c r="AG267" i="14"/>
  <c r="AK267" i="14"/>
  <c r="AO267" i="14"/>
  <c r="AD267" i="14"/>
  <c r="AH267" i="14"/>
  <c r="AL267" i="14"/>
  <c r="W267" i="14"/>
  <c r="X267" i="14"/>
  <c r="Y267" i="14"/>
  <c r="O267" i="14"/>
  <c r="P267" i="14"/>
  <c r="Q267" i="14"/>
  <c r="R267" i="14"/>
  <c r="S267" i="14"/>
  <c r="T267" i="14"/>
  <c r="U267" i="14"/>
  <c r="G267" i="14"/>
  <c r="H267" i="14"/>
  <c r="I267" i="14"/>
  <c r="J267" i="14"/>
  <c r="K267" i="14"/>
  <c r="L267" i="14"/>
  <c r="M267" i="14"/>
  <c r="N267" i="14"/>
  <c r="AW275" i="14"/>
  <c r="BA275" i="14"/>
  <c r="BE275" i="14"/>
  <c r="BI275" i="14"/>
  <c r="AX275" i="14"/>
  <c r="BB275" i="14"/>
  <c r="BF275" i="14"/>
  <c r="AU275" i="14"/>
  <c r="AY275" i="14"/>
  <c r="BC275" i="14"/>
  <c r="BG275" i="14"/>
  <c r="AV275" i="14"/>
  <c r="AZ275" i="14"/>
  <c r="BD275" i="14"/>
  <c r="BH275" i="14"/>
  <c r="AA275" i="14"/>
  <c r="AE275" i="14"/>
  <c r="AI275" i="14"/>
  <c r="AM275" i="14"/>
  <c r="AB275" i="14"/>
  <c r="AF275" i="14"/>
  <c r="AJ275" i="14"/>
  <c r="AN275" i="14"/>
  <c r="AC275" i="14"/>
  <c r="AG275" i="14"/>
  <c r="AK275" i="14"/>
  <c r="AO275" i="14"/>
  <c r="AD275" i="14"/>
  <c r="AH275" i="14"/>
  <c r="AL275" i="14"/>
  <c r="W275" i="14"/>
  <c r="X275" i="14"/>
  <c r="Y275" i="14"/>
  <c r="Q275" i="14"/>
  <c r="R275" i="14"/>
  <c r="S275" i="14"/>
  <c r="T275" i="14"/>
  <c r="U275" i="14"/>
  <c r="G275" i="14"/>
  <c r="H275" i="14"/>
  <c r="I275" i="14"/>
  <c r="J275" i="14"/>
  <c r="K275" i="14"/>
  <c r="L275" i="14"/>
  <c r="M275" i="14"/>
  <c r="N275" i="14"/>
  <c r="O275" i="14"/>
  <c r="P275" i="14"/>
  <c r="AW283" i="14"/>
  <c r="BA283" i="14"/>
  <c r="BE283" i="14"/>
  <c r="BI283" i="14"/>
  <c r="AX283" i="14"/>
  <c r="BB283" i="14"/>
  <c r="BF283" i="14"/>
  <c r="AU283" i="14"/>
  <c r="AY283" i="14"/>
  <c r="BC283" i="14"/>
  <c r="BG283" i="14"/>
  <c r="AV283" i="14"/>
  <c r="AZ283" i="14"/>
  <c r="BD283" i="14"/>
  <c r="BH283" i="14"/>
  <c r="AA283" i="14"/>
  <c r="AE283" i="14"/>
  <c r="AI283" i="14"/>
  <c r="AM283" i="14"/>
  <c r="AB283" i="14"/>
  <c r="AF283" i="14"/>
  <c r="AJ283" i="14"/>
  <c r="AN283" i="14"/>
  <c r="AC283" i="14"/>
  <c r="AG283" i="14"/>
  <c r="AK283" i="14"/>
  <c r="AO283" i="14"/>
  <c r="AD283" i="14"/>
  <c r="AH283" i="14"/>
  <c r="AL283" i="14"/>
  <c r="W283" i="14"/>
  <c r="X283" i="14"/>
  <c r="Y283" i="14"/>
  <c r="Q283" i="14"/>
  <c r="R283" i="14"/>
  <c r="S283" i="14"/>
  <c r="T283" i="14"/>
  <c r="U283" i="14"/>
  <c r="G283" i="14"/>
  <c r="H283" i="14"/>
  <c r="I283" i="14"/>
  <c r="J283" i="14"/>
  <c r="K283" i="14"/>
  <c r="L283" i="14"/>
  <c r="M283" i="14"/>
  <c r="N283" i="14"/>
  <c r="O283" i="14"/>
  <c r="P283" i="14"/>
  <c r="AW291" i="14"/>
  <c r="BA291" i="14"/>
  <c r="BE291" i="14"/>
  <c r="BI291" i="14"/>
  <c r="AX291" i="14"/>
  <c r="BB291" i="14"/>
  <c r="BF291" i="14"/>
  <c r="AU291" i="14"/>
  <c r="AY291" i="14"/>
  <c r="BC291" i="14"/>
  <c r="BG291" i="14"/>
  <c r="AV291" i="14"/>
  <c r="AZ291" i="14"/>
  <c r="BD291" i="14"/>
  <c r="BH291" i="14"/>
  <c r="AA291" i="14"/>
  <c r="AE291" i="14"/>
  <c r="AI291" i="14"/>
  <c r="AM291" i="14"/>
  <c r="AB291" i="14"/>
  <c r="AF291" i="14"/>
  <c r="AJ291" i="14"/>
  <c r="AN291" i="14"/>
  <c r="AC291" i="14"/>
  <c r="AG291" i="14"/>
  <c r="AK291" i="14"/>
  <c r="AO291" i="14"/>
  <c r="AD291" i="14"/>
  <c r="AH291" i="14"/>
  <c r="AL291" i="14"/>
  <c r="W291" i="14"/>
  <c r="X291" i="14"/>
  <c r="Y291" i="14"/>
  <c r="Q291" i="14"/>
  <c r="R291" i="14"/>
  <c r="S291" i="14"/>
  <c r="T291" i="14"/>
  <c r="U291" i="14"/>
  <c r="G291" i="14"/>
  <c r="H291" i="14"/>
  <c r="I291" i="14"/>
  <c r="J291" i="14"/>
  <c r="K291" i="14"/>
  <c r="L291" i="14"/>
  <c r="M291" i="14"/>
  <c r="N291" i="14"/>
  <c r="O291" i="14"/>
  <c r="P291" i="14"/>
  <c r="AW299" i="14"/>
  <c r="BA299" i="14"/>
  <c r="BE299" i="14"/>
  <c r="BI299" i="14"/>
  <c r="AX299" i="14"/>
  <c r="BB299" i="14"/>
  <c r="BF299" i="14"/>
  <c r="AU299" i="14"/>
  <c r="AY299" i="14"/>
  <c r="BC299" i="14"/>
  <c r="BG299" i="14"/>
  <c r="AV299" i="14"/>
  <c r="AZ299" i="14"/>
  <c r="BD299" i="14"/>
  <c r="BH299" i="14"/>
  <c r="AA299" i="14"/>
  <c r="AE299" i="14"/>
  <c r="AI299" i="14"/>
  <c r="AM299" i="14"/>
  <c r="AB299" i="14"/>
  <c r="AF299" i="14"/>
  <c r="AJ299" i="14"/>
  <c r="AN299" i="14"/>
  <c r="AC299" i="14"/>
  <c r="AG299" i="14"/>
  <c r="AK299" i="14"/>
  <c r="AO299" i="14"/>
  <c r="AD299" i="14"/>
  <c r="AH299" i="14"/>
  <c r="AL299" i="14"/>
  <c r="W299" i="14"/>
  <c r="X299" i="14"/>
  <c r="Y299" i="14"/>
  <c r="Q299" i="14"/>
  <c r="R299" i="14"/>
  <c r="S299" i="14"/>
  <c r="T299" i="14"/>
  <c r="U299" i="14"/>
  <c r="G299" i="14"/>
  <c r="H299" i="14"/>
  <c r="I299" i="14"/>
  <c r="J299" i="14"/>
  <c r="K299" i="14"/>
  <c r="L299" i="14"/>
  <c r="M299" i="14"/>
  <c r="N299" i="14"/>
  <c r="O299" i="14"/>
  <c r="P299" i="14"/>
  <c r="AW307" i="14"/>
  <c r="BA307" i="14"/>
  <c r="BE307" i="14"/>
  <c r="BI307" i="14"/>
  <c r="AX307" i="14"/>
  <c r="BB307" i="14"/>
  <c r="BF307" i="14"/>
  <c r="AU307" i="14"/>
  <c r="AY307" i="14"/>
  <c r="BC307" i="14"/>
  <c r="BG307" i="14"/>
  <c r="AV307" i="14"/>
  <c r="AZ307" i="14"/>
  <c r="BD307" i="14"/>
  <c r="BH307" i="14"/>
  <c r="AA307" i="14"/>
  <c r="AE307" i="14"/>
  <c r="AI307" i="14"/>
  <c r="AM307" i="14"/>
  <c r="AB307" i="14"/>
  <c r="AF307" i="14"/>
  <c r="AJ307" i="14"/>
  <c r="AN307" i="14"/>
  <c r="AC307" i="14"/>
  <c r="AG307" i="14"/>
  <c r="AK307" i="14"/>
  <c r="AO307" i="14"/>
  <c r="AD307" i="14"/>
  <c r="AH307" i="14"/>
  <c r="AL307" i="14"/>
  <c r="W307" i="14"/>
  <c r="X307" i="14"/>
  <c r="Y307" i="14"/>
  <c r="Q307" i="14"/>
  <c r="R307" i="14"/>
  <c r="S307" i="14"/>
  <c r="T307" i="14"/>
  <c r="U307" i="14"/>
  <c r="G307" i="14"/>
  <c r="H307" i="14"/>
  <c r="I307" i="14"/>
  <c r="J307" i="14"/>
  <c r="K307" i="14"/>
  <c r="L307" i="14"/>
  <c r="M307" i="14"/>
  <c r="N307" i="14"/>
  <c r="O307" i="14"/>
  <c r="P307" i="14"/>
  <c r="AW315" i="14"/>
  <c r="BA315" i="14"/>
  <c r="BE315" i="14"/>
  <c r="BI315" i="14"/>
  <c r="AX315" i="14"/>
  <c r="BB315" i="14"/>
  <c r="BF315" i="14"/>
  <c r="AU315" i="14"/>
  <c r="AY315" i="14"/>
  <c r="BC315" i="14"/>
  <c r="BG315" i="14"/>
  <c r="AV315" i="14"/>
  <c r="AZ315" i="14"/>
  <c r="BD315" i="14"/>
  <c r="BH315" i="14"/>
  <c r="AA315" i="14"/>
  <c r="AE315" i="14"/>
  <c r="AI315" i="14"/>
  <c r="AM315" i="14"/>
  <c r="AB315" i="14"/>
  <c r="AF315" i="14"/>
  <c r="AJ315" i="14"/>
  <c r="AN315" i="14"/>
  <c r="AC315" i="14"/>
  <c r="AG315" i="14"/>
  <c r="AK315" i="14"/>
  <c r="AO315" i="14"/>
  <c r="AD315" i="14"/>
  <c r="AH315" i="14"/>
  <c r="AL315" i="14"/>
  <c r="W315" i="14"/>
  <c r="X315" i="14"/>
  <c r="Y315" i="14"/>
  <c r="Q315" i="14"/>
  <c r="R315" i="14"/>
  <c r="S315" i="14"/>
  <c r="T315" i="14"/>
  <c r="U315" i="14"/>
  <c r="G315" i="14"/>
  <c r="H315" i="14"/>
  <c r="I315" i="14"/>
  <c r="J315" i="14"/>
  <c r="K315" i="14"/>
  <c r="L315" i="14"/>
  <c r="M315" i="14"/>
  <c r="N315" i="14"/>
  <c r="O315" i="14"/>
  <c r="P315" i="14"/>
  <c r="AW323" i="14"/>
  <c r="BA323" i="14"/>
  <c r="BE323" i="14"/>
  <c r="BI323" i="14"/>
  <c r="AU323" i="14"/>
  <c r="AZ323" i="14"/>
  <c r="BF323" i="14"/>
  <c r="AV323" i="14"/>
  <c r="BB323" i="14"/>
  <c r="BG323" i="14"/>
  <c r="AX323" i="14"/>
  <c r="BC323" i="14"/>
  <c r="BH323" i="14"/>
  <c r="AY323" i="14"/>
  <c r="BD323" i="14"/>
  <c r="AA323" i="14"/>
  <c r="AE323" i="14"/>
  <c r="AI323" i="14"/>
  <c r="AM323" i="14"/>
  <c r="AB323" i="14"/>
  <c r="AF323" i="14"/>
  <c r="AJ323" i="14"/>
  <c r="AN323" i="14"/>
  <c r="AC323" i="14"/>
  <c r="AG323" i="14"/>
  <c r="AK323" i="14"/>
  <c r="AO323" i="14"/>
  <c r="AD323" i="14"/>
  <c r="AH323" i="14"/>
  <c r="AL323" i="14"/>
  <c r="W323" i="14"/>
  <c r="X323" i="14"/>
  <c r="Y323" i="14"/>
  <c r="Q323" i="14"/>
  <c r="R323" i="14"/>
  <c r="S323" i="14"/>
  <c r="T323" i="14"/>
  <c r="U323" i="14"/>
  <c r="G323" i="14"/>
  <c r="H323" i="14"/>
  <c r="I323" i="14"/>
  <c r="J323" i="14"/>
  <c r="K323" i="14"/>
  <c r="L323" i="14"/>
  <c r="M323" i="14"/>
  <c r="N323" i="14"/>
  <c r="O323" i="14"/>
  <c r="P323" i="14"/>
  <c r="AV331" i="14"/>
  <c r="AZ331" i="14"/>
  <c r="BD331" i="14"/>
  <c r="BH331" i="14"/>
  <c r="AW331" i="14"/>
  <c r="BA331" i="14"/>
  <c r="BE331" i="14"/>
  <c r="BI331" i="14"/>
  <c r="AX331" i="14"/>
  <c r="BB331" i="14"/>
  <c r="BF331" i="14"/>
  <c r="AU331" i="14"/>
  <c r="AY331" i="14"/>
  <c r="BC331" i="14"/>
  <c r="BG331" i="14"/>
  <c r="AA331" i="14"/>
  <c r="AE331" i="14"/>
  <c r="AI331" i="14"/>
  <c r="AM331" i="14"/>
  <c r="AB331" i="14"/>
  <c r="AF331" i="14"/>
  <c r="AJ331" i="14"/>
  <c r="AN331" i="14"/>
  <c r="AC331" i="14"/>
  <c r="AG331" i="14"/>
  <c r="AK331" i="14"/>
  <c r="AO331" i="14"/>
  <c r="AD331" i="14"/>
  <c r="AH331" i="14"/>
  <c r="AL331" i="14"/>
  <c r="W331" i="14"/>
  <c r="X331" i="14"/>
  <c r="Y331" i="14"/>
  <c r="Q331" i="14"/>
  <c r="R331" i="14"/>
  <c r="S331" i="14"/>
  <c r="T331" i="14"/>
  <c r="U331" i="14"/>
  <c r="G331" i="14"/>
  <c r="H331" i="14"/>
  <c r="I331" i="14"/>
  <c r="J331" i="14"/>
  <c r="K331" i="14"/>
  <c r="L331" i="14"/>
  <c r="M331" i="14"/>
  <c r="N331" i="14"/>
  <c r="O331" i="14"/>
  <c r="P331" i="14"/>
  <c r="AV339" i="14"/>
  <c r="AZ339" i="14"/>
  <c r="BD339" i="14"/>
  <c r="BH339" i="14"/>
  <c r="AW339" i="14"/>
  <c r="BA339" i="14"/>
  <c r="BE339" i="14"/>
  <c r="BI339" i="14"/>
  <c r="AX339" i="14"/>
  <c r="BB339" i="14"/>
  <c r="BF339" i="14"/>
  <c r="AU339" i="14"/>
  <c r="AY339" i="14"/>
  <c r="BC339" i="14"/>
  <c r="BG339" i="14"/>
  <c r="AA339" i="14"/>
  <c r="AE339" i="14"/>
  <c r="AI339" i="14"/>
  <c r="AM339" i="14"/>
  <c r="AB339" i="14"/>
  <c r="AF339" i="14"/>
  <c r="AJ339" i="14"/>
  <c r="AN339" i="14"/>
  <c r="AC339" i="14"/>
  <c r="AG339" i="14"/>
  <c r="AK339" i="14"/>
  <c r="AO339" i="14"/>
  <c r="AD339" i="14"/>
  <c r="AH339" i="14"/>
  <c r="AL339" i="14"/>
  <c r="W339" i="14"/>
  <c r="X339" i="14"/>
  <c r="Y339" i="14"/>
  <c r="Q339" i="14"/>
  <c r="R339" i="14"/>
  <c r="S339" i="14"/>
  <c r="T339" i="14"/>
  <c r="U339" i="14"/>
  <c r="G339" i="14"/>
  <c r="H339" i="14"/>
  <c r="I339" i="14"/>
  <c r="J339" i="14"/>
  <c r="K339" i="14"/>
  <c r="L339" i="14"/>
  <c r="M339" i="14"/>
  <c r="N339" i="14"/>
  <c r="O339" i="14"/>
  <c r="P339" i="14"/>
  <c r="AV347" i="14"/>
  <c r="AZ347" i="14"/>
  <c r="BD347" i="14"/>
  <c r="BH347" i="14"/>
  <c r="AW347" i="14"/>
  <c r="BA347" i="14"/>
  <c r="BE347" i="14"/>
  <c r="BI347" i="14"/>
  <c r="AX347" i="14"/>
  <c r="BB347" i="14"/>
  <c r="BF347" i="14"/>
  <c r="AU347" i="14"/>
  <c r="AY347" i="14"/>
  <c r="BC347" i="14"/>
  <c r="BG347" i="14"/>
  <c r="AA347" i="14"/>
  <c r="AE347" i="14"/>
  <c r="AI347" i="14"/>
  <c r="AM347" i="14"/>
  <c r="AB347" i="14"/>
  <c r="AF347" i="14"/>
  <c r="AJ347" i="14"/>
  <c r="AN347" i="14"/>
  <c r="AC347" i="14"/>
  <c r="AG347" i="14"/>
  <c r="AK347" i="14"/>
  <c r="AO347" i="14"/>
  <c r="AD347" i="14"/>
  <c r="AH347" i="14"/>
  <c r="AL347" i="14"/>
  <c r="W347" i="14"/>
  <c r="X347" i="14"/>
  <c r="Y347" i="14"/>
  <c r="Q347" i="14"/>
  <c r="T347" i="14"/>
  <c r="L347" i="14"/>
  <c r="S347" i="14"/>
  <c r="U347" i="14"/>
  <c r="K347" i="14"/>
  <c r="R347" i="14"/>
  <c r="I347" i="14"/>
  <c r="J347" i="14"/>
  <c r="P347" i="14"/>
  <c r="H347" i="14"/>
  <c r="M347" i="14"/>
  <c r="O347" i="14"/>
  <c r="G347" i="14"/>
  <c r="N347" i="14"/>
  <c r="AV355" i="14"/>
  <c r="AZ355" i="14"/>
  <c r="BD355" i="14"/>
  <c r="BH355" i="14"/>
  <c r="AW355" i="14"/>
  <c r="BA355" i="14"/>
  <c r="BE355" i="14"/>
  <c r="BI355" i="14"/>
  <c r="AX355" i="14"/>
  <c r="BB355" i="14"/>
  <c r="BF355" i="14"/>
  <c r="AU355" i="14"/>
  <c r="AY355" i="14"/>
  <c r="BC355" i="14"/>
  <c r="BG355" i="14"/>
  <c r="AA355" i="14"/>
  <c r="AE355" i="14"/>
  <c r="AI355" i="14"/>
  <c r="AM355" i="14"/>
  <c r="AB355" i="14"/>
  <c r="AF355" i="14"/>
  <c r="AJ355" i="14"/>
  <c r="AN355" i="14"/>
  <c r="AC355" i="14"/>
  <c r="AG355" i="14"/>
  <c r="AK355" i="14"/>
  <c r="AO355" i="14"/>
  <c r="AD355" i="14"/>
  <c r="AH355" i="14"/>
  <c r="AL355" i="14"/>
  <c r="W355" i="14"/>
  <c r="X355" i="14"/>
  <c r="Y355" i="14"/>
  <c r="Q355" i="14"/>
  <c r="R355" i="14"/>
  <c r="J355" i="14"/>
  <c r="P355" i="14"/>
  <c r="U355" i="14"/>
  <c r="H355" i="14"/>
  <c r="O355" i="14"/>
  <c r="I355" i="14"/>
  <c r="G355" i="14"/>
  <c r="N355" i="14"/>
  <c r="T355" i="14"/>
  <c r="M355" i="14"/>
  <c r="L355" i="14"/>
  <c r="S355" i="14"/>
  <c r="K355" i="14"/>
  <c r="AX10" i="14"/>
  <c r="BB10" i="14"/>
  <c r="BF10" i="14"/>
  <c r="AU10" i="14"/>
  <c r="AY10" i="14"/>
  <c r="BC10" i="14"/>
  <c r="BG10" i="14"/>
  <c r="AV10" i="14"/>
  <c r="AZ10" i="14"/>
  <c r="BD10" i="14"/>
  <c r="BH10" i="14"/>
  <c r="BA10" i="14"/>
  <c r="BE10" i="14"/>
  <c r="BI10" i="14"/>
  <c r="AW10" i="14"/>
  <c r="AB10" i="14"/>
  <c r="AF10" i="14"/>
  <c r="AJ10" i="14"/>
  <c r="AN10" i="14"/>
  <c r="AC10" i="14"/>
  <c r="AG10" i="14"/>
  <c r="AK10" i="14"/>
  <c r="AO10" i="14"/>
  <c r="AD10" i="14"/>
  <c r="AH10" i="14"/>
  <c r="AL10" i="14"/>
  <c r="AA10" i="14"/>
  <c r="AE10" i="14"/>
  <c r="AI10" i="14"/>
  <c r="AM10" i="14"/>
  <c r="W10" i="14"/>
  <c r="X10" i="14"/>
  <c r="Y10" i="14"/>
  <c r="T10" i="14"/>
  <c r="G10" i="14"/>
  <c r="I10" i="14"/>
  <c r="P10" i="14"/>
  <c r="K10" i="14"/>
  <c r="Q10" i="14"/>
  <c r="J10" i="14"/>
  <c r="O10" i="14"/>
  <c r="U10" i="14"/>
  <c r="H10" i="14"/>
  <c r="N10" i="14"/>
  <c r="S10" i="14"/>
  <c r="L10" i="14"/>
  <c r="R10" i="14"/>
  <c r="M10" i="14"/>
  <c r="AV18" i="14"/>
  <c r="AY18" i="14"/>
  <c r="BC18" i="14"/>
  <c r="BG18" i="14"/>
  <c r="AU18" i="14"/>
  <c r="AZ18" i="14"/>
  <c r="BD18" i="14"/>
  <c r="BH18" i="14"/>
  <c r="AW18" i="14"/>
  <c r="BA18" i="14"/>
  <c r="BE18" i="14"/>
  <c r="BI18" i="14"/>
  <c r="AX18" i="14"/>
  <c r="BB18" i="14"/>
  <c r="BF18" i="14"/>
  <c r="AB18" i="14"/>
  <c r="AF18" i="14"/>
  <c r="AJ18" i="14"/>
  <c r="AN18" i="14"/>
  <c r="AC18" i="14"/>
  <c r="AG18" i="14"/>
  <c r="AK18" i="14"/>
  <c r="AO18" i="14"/>
  <c r="AD18" i="14"/>
  <c r="AH18" i="14"/>
  <c r="AL18" i="14"/>
  <c r="AA18" i="14"/>
  <c r="AE18" i="14"/>
  <c r="AI18" i="14"/>
  <c r="AM18" i="14"/>
  <c r="W18" i="14"/>
  <c r="X18" i="14"/>
  <c r="Y18" i="14"/>
  <c r="T18" i="14"/>
  <c r="G18" i="14"/>
  <c r="Q18" i="14"/>
  <c r="H18" i="14"/>
  <c r="N18" i="14"/>
  <c r="S18" i="14"/>
  <c r="L18" i="14"/>
  <c r="R18" i="14"/>
  <c r="U18" i="14"/>
  <c r="P18" i="14"/>
  <c r="K18" i="14"/>
  <c r="I18" i="14"/>
  <c r="J18" i="14"/>
  <c r="O18" i="14"/>
  <c r="M18" i="14"/>
  <c r="AU26" i="14"/>
  <c r="AY26" i="14"/>
  <c r="BC26" i="14"/>
  <c r="BG26" i="14"/>
  <c r="AV26" i="14"/>
  <c r="AZ26" i="14"/>
  <c r="BD26" i="14"/>
  <c r="BH26" i="14"/>
  <c r="AW26" i="14"/>
  <c r="BA26" i="14"/>
  <c r="BE26" i="14"/>
  <c r="BI26" i="14"/>
  <c r="BF26" i="14"/>
  <c r="AX26" i="14"/>
  <c r="BB26" i="14"/>
  <c r="AB26" i="14"/>
  <c r="AF26" i="14"/>
  <c r="AJ26" i="14"/>
  <c r="AN26" i="14"/>
  <c r="AC26" i="14"/>
  <c r="AG26" i="14"/>
  <c r="AK26" i="14"/>
  <c r="AO26" i="14"/>
  <c r="AD26" i="14"/>
  <c r="AH26" i="14"/>
  <c r="AL26" i="14"/>
  <c r="AA26" i="14"/>
  <c r="AE26" i="14"/>
  <c r="AI26" i="14"/>
  <c r="AM26" i="14"/>
  <c r="W26" i="14"/>
  <c r="X26" i="14"/>
  <c r="Y26" i="14"/>
  <c r="T26" i="14"/>
  <c r="G26" i="14"/>
  <c r="I26" i="14"/>
  <c r="P26" i="14"/>
  <c r="K26" i="14"/>
  <c r="Q26" i="14"/>
  <c r="J26" i="14"/>
  <c r="O26" i="14"/>
  <c r="U26" i="14"/>
  <c r="H26" i="14"/>
  <c r="N26" i="14"/>
  <c r="S26" i="14"/>
  <c r="L26" i="14"/>
  <c r="R26" i="14"/>
  <c r="M26" i="14"/>
  <c r="AU34" i="14"/>
  <c r="AY34" i="14"/>
  <c r="BC34" i="14"/>
  <c r="BG34" i="14"/>
  <c r="AV34" i="14"/>
  <c r="AZ34" i="14"/>
  <c r="BD34" i="14"/>
  <c r="BH34" i="14"/>
  <c r="AW34" i="14"/>
  <c r="BA34" i="14"/>
  <c r="BE34" i="14"/>
  <c r="BI34" i="14"/>
  <c r="AX34" i="14"/>
  <c r="BB34" i="14"/>
  <c r="BF34" i="14"/>
  <c r="AB34" i="14"/>
  <c r="AF34" i="14"/>
  <c r="AJ34" i="14"/>
  <c r="AN34" i="14"/>
  <c r="AC34" i="14"/>
  <c r="AG34" i="14"/>
  <c r="AK34" i="14"/>
  <c r="AO34" i="14"/>
  <c r="AD34" i="14"/>
  <c r="AH34" i="14"/>
  <c r="AL34" i="14"/>
  <c r="AA34" i="14"/>
  <c r="AE34" i="14"/>
  <c r="AI34" i="14"/>
  <c r="AM34" i="14"/>
  <c r="W34" i="14"/>
  <c r="X34" i="14"/>
  <c r="Y34" i="14"/>
  <c r="U34" i="14"/>
  <c r="G34" i="14"/>
  <c r="T34" i="14"/>
  <c r="I34" i="14"/>
  <c r="N34" i="14"/>
  <c r="S34" i="14"/>
  <c r="M34" i="14"/>
  <c r="R34" i="14"/>
  <c r="H34" i="14"/>
  <c r="Q34" i="14"/>
  <c r="K34" i="14"/>
  <c r="L34" i="14"/>
  <c r="J34" i="14"/>
  <c r="O34" i="14"/>
  <c r="P34" i="14"/>
  <c r="AU42" i="14"/>
  <c r="AY42" i="14"/>
  <c r="BC42" i="14"/>
  <c r="BG42" i="14"/>
  <c r="AV42" i="14"/>
  <c r="AZ42" i="14"/>
  <c r="BD42" i="14"/>
  <c r="BH42" i="14"/>
  <c r="AW42" i="14"/>
  <c r="BA42" i="14"/>
  <c r="BE42" i="14"/>
  <c r="BI42" i="14"/>
  <c r="BF42" i="14"/>
  <c r="AX42" i="14"/>
  <c r="BB42" i="14"/>
  <c r="AB42" i="14"/>
  <c r="AF42" i="14"/>
  <c r="AJ42" i="14"/>
  <c r="AN42" i="14"/>
  <c r="AC42" i="14"/>
  <c r="AG42" i="14"/>
  <c r="AK42" i="14"/>
  <c r="AO42" i="14"/>
  <c r="AD42" i="14"/>
  <c r="AA42" i="14"/>
  <c r="AE42" i="14"/>
  <c r="AI42" i="14"/>
  <c r="AM42" i="14"/>
  <c r="AL42" i="14"/>
  <c r="AH42" i="14"/>
  <c r="W42" i="14"/>
  <c r="X42" i="14"/>
  <c r="Y42" i="14"/>
  <c r="U42" i="14"/>
  <c r="O42" i="14"/>
  <c r="N42" i="14"/>
  <c r="I42" i="14"/>
  <c r="J42" i="14"/>
  <c r="S42" i="14"/>
  <c r="P42" i="14"/>
  <c r="M42" i="14"/>
  <c r="G42" i="14"/>
  <c r="L42" i="14"/>
  <c r="H42" i="14"/>
  <c r="Q42" i="14"/>
  <c r="K42" i="14"/>
  <c r="T42" i="14"/>
  <c r="R42" i="14"/>
  <c r="D21" i="14"/>
  <c r="C21" i="15"/>
  <c r="D61" i="14"/>
  <c r="C62" i="15"/>
  <c r="D69" i="14"/>
  <c r="C70" i="15"/>
  <c r="D101" i="14"/>
  <c r="C101" i="15"/>
  <c r="D149" i="14"/>
  <c r="C153" i="15"/>
  <c r="D181" i="14"/>
  <c r="C186" i="15"/>
  <c r="E210" i="14"/>
  <c r="D215" i="15"/>
  <c r="E226" i="14"/>
  <c r="D232" i="15"/>
  <c r="E242" i="14"/>
  <c r="D248" i="15"/>
  <c r="E274" i="14"/>
  <c r="D280" i="15"/>
  <c r="E290" i="14"/>
  <c r="D295" i="15"/>
  <c r="D317" i="14"/>
  <c r="C322" i="15"/>
  <c r="F39" i="14"/>
  <c r="E39" i="15"/>
  <c r="F63" i="14"/>
  <c r="E64" i="15"/>
  <c r="F87" i="14"/>
  <c r="E87" i="15"/>
  <c r="F111" i="14"/>
  <c r="E112" i="15"/>
  <c r="F135" i="14"/>
  <c r="E137" i="15"/>
  <c r="F159" i="14"/>
  <c r="E163" i="15"/>
  <c r="F183" i="14"/>
  <c r="E188" i="15"/>
  <c r="E206" i="14"/>
  <c r="D211" i="15"/>
  <c r="E222" i="14"/>
  <c r="D227" i="15"/>
  <c r="E238" i="14"/>
  <c r="D244" i="15"/>
  <c r="E254" i="14"/>
  <c r="D260" i="15"/>
  <c r="E270" i="14"/>
  <c r="D276" i="15"/>
  <c r="E286" i="14"/>
  <c r="D291" i="15"/>
  <c r="E302" i="14"/>
  <c r="D307" i="15"/>
  <c r="E318" i="14"/>
  <c r="D323" i="15"/>
  <c r="E334" i="14"/>
  <c r="D339" i="15"/>
  <c r="E358" i="14"/>
  <c r="D363" i="15"/>
  <c r="F375" i="14"/>
  <c r="E382" i="15"/>
  <c r="D9" i="14"/>
  <c r="C9" i="15"/>
  <c r="D17" i="14"/>
  <c r="C17" i="15"/>
  <c r="D33" i="14"/>
  <c r="C33" i="15"/>
  <c r="D49" i="14"/>
  <c r="C49" i="15"/>
  <c r="D65" i="14"/>
  <c r="C66" i="15"/>
  <c r="D89" i="14"/>
  <c r="C89" i="15"/>
  <c r="D105" i="14"/>
  <c r="C106" i="15"/>
  <c r="D113" i="14"/>
  <c r="C114" i="15"/>
  <c r="D129" i="14"/>
  <c r="C131" i="15"/>
  <c r="D145" i="14"/>
  <c r="C148" i="15"/>
  <c r="D161" i="14"/>
  <c r="C165" i="15"/>
  <c r="D177" i="14"/>
  <c r="C182" i="15"/>
  <c r="D193" i="14"/>
  <c r="C198" i="15"/>
  <c r="F207" i="14"/>
  <c r="E212" i="15"/>
  <c r="E218" i="14"/>
  <c r="D223" i="15"/>
  <c r="D229" i="14"/>
  <c r="C235" i="15"/>
  <c r="F239" i="14"/>
  <c r="E245" i="15"/>
  <c r="F255" i="14"/>
  <c r="E261" i="15"/>
  <c r="D261" i="14"/>
  <c r="C267" i="15"/>
  <c r="D277" i="14"/>
  <c r="C130" i="15"/>
  <c r="F287" i="14"/>
  <c r="E292" i="15"/>
  <c r="E298" i="14"/>
  <c r="D303" i="15"/>
  <c r="D309" i="14"/>
  <c r="C314" i="15"/>
  <c r="F319" i="14"/>
  <c r="E324" i="15"/>
  <c r="E330" i="14"/>
  <c r="D335" i="15"/>
  <c r="D337" i="14"/>
  <c r="C342" i="15"/>
  <c r="D353" i="14"/>
  <c r="C358" i="15"/>
  <c r="E366" i="14"/>
  <c r="D373" i="15"/>
  <c r="E382" i="14"/>
  <c r="D366" i="15"/>
  <c r="E215" i="14"/>
  <c r="D220" i="15"/>
  <c r="E247" i="14"/>
  <c r="D253" i="15"/>
  <c r="E9" i="14"/>
  <c r="D9" i="15"/>
  <c r="E17" i="14"/>
  <c r="D17" i="15"/>
  <c r="E25" i="14"/>
  <c r="D25" i="15"/>
  <c r="E33" i="14"/>
  <c r="D33" i="15"/>
  <c r="E41" i="14"/>
  <c r="D41" i="15"/>
  <c r="E49" i="14"/>
  <c r="D49" i="15"/>
  <c r="E57" i="14"/>
  <c r="D58" i="15"/>
  <c r="E65" i="14"/>
  <c r="D66" i="15"/>
  <c r="E73" i="14"/>
  <c r="D74" i="15"/>
  <c r="E81" i="14"/>
  <c r="D82" i="15"/>
  <c r="E89" i="14"/>
  <c r="D89" i="15"/>
  <c r="E97" i="14"/>
  <c r="D97" i="15"/>
  <c r="E105" i="14"/>
  <c r="D106" i="15"/>
  <c r="E113" i="14"/>
  <c r="D114" i="15"/>
  <c r="E121" i="14"/>
  <c r="D122" i="15"/>
  <c r="E129" i="14"/>
  <c r="D131" i="15"/>
  <c r="E137" i="14"/>
  <c r="D139" i="15"/>
  <c r="E145" i="14"/>
  <c r="D148" i="15"/>
  <c r="E153" i="14"/>
  <c r="D157" i="15"/>
  <c r="E161" i="14"/>
  <c r="D165" i="15"/>
  <c r="E169" i="14"/>
  <c r="D173" i="15"/>
  <c r="E177" i="14"/>
  <c r="D182" i="15"/>
  <c r="E185" i="14"/>
  <c r="D190" i="15"/>
  <c r="E193" i="14"/>
  <c r="D198" i="15"/>
  <c r="E201" i="14"/>
  <c r="D206" i="15"/>
  <c r="E209" i="14"/>
  <c r="D214" i="15"/>
  <c r="E217" i="14"/>
  <c r="D222" i="15"/>
  <c r="E225" i="14"/>
  <c r="D230" i="15"/>
  <c r="E233" i="14"/>
  <c r="D239" i="15"/>
  <c r="E241" i="14"/>
  <c r="D247" i="15"/>
  <c r="E249" i="14"/>
  <c r="D255" i="15"/>
  <c r="E257" i="14"/>
  <c r="D263" i="15"/>
  <c r="E265" i="14"/>
  <c r="D271" i="15"/>
  <c r="E273" i="14"/>
  <c r="D279" i="15"/>
  <c r="E281" i="14"/>
  <c r="D286" i="15"/>
  <c r="E289" i="14"/>
  <c r="D294" i="15"/>
  <c r="E297" i="14"/>
  <c r="D302" i="15"/>
  <c r="E305" i="14"/>
  <c r="D310" i="15"/>
  <c r="E313" i="14"/>
  <c r="D318" i="15"/>
  <c r="E321" i="14"/>
  <c r="D326" i="15"/>
  <c r="E329" i="14"/>
  <c r="D334" i="15"/>
  <c r="E337" i="14"/>
  <c r="D342" i="15"/>
  <c r="E345" i="14"/>
  <c r="D350" i="15"/>
  <c r="E353" i="14"/>
  <c r="D358" i="15"/>
  <c r="E361" i="14"/>
  <c r="D368" i="15"/>
  <c r="D372" i="14"/>
  <c r="C379" i="15"/>
  <c r="F382" i="14"/>
  <c r="E366" i="15"/>
  <c r="E319" i="14"/>
  <c r="D324" i="15"/>
  <c r="F13" i="14"/>
  <c r="E13" i="15"/>
  <c r="F29" i="14"/>
  <c r="E29" i="15"/>
  <c r="F45" i="14"/>
  <c r="E45" i="15"/>
  <c r="F61" i="14"/>
  <c r="E62" i="15"/>
  <c r="F77" i="14"/>
  <c r="E78" i="15"/>
  <c r="F93" i="14"/>
  <c r="E93" i="15"/>
  <c r="F109" i="14"/>
  <c r="E110" i="15"/>
  <c r="F125" i="14"/>
  <c r="E126" i="15"/>
  <c r="F141" i="14"/>
  <c r="E144" i="15"/>
  <c r="F157" i="14"/>
  <c r="E161" i="15"/>
  <c r="F173" i="14"/>
  <c r="E178" i="15"/>
  <c r="F189" i="14"/>
  <c r="E194" i="15"/>
  <c r="F205" i="14"/>
  <c r="E210" i="15"/>
  <c r="E220" i="14"/>
  <c r="D225" i="15"/>
  <c r="E236" i="14"/>
  <c r="D242" i="15"/>
  <c r="E252" i="14"/>
  <c r="D258" i="15"/>
  <c r="E268" i="14"/>
  <c r="D274" i="15"/>
  <c r="D279" i="14"/>
  <c r="C284" i="15"/>
  <c r="E288" i="14"/>
  <c r="D293" i="15"/>
  <c r="D299" i="14"/>
  <c r="C304" i="15"/>
  <c r="E312" i="14"/>
  <c r="D317" i="15"/>
  <c r="E320" i="14"/>
  <c r="D325" i="15"/>
  <c r="E332" i="14"/>
  <c r="D337" i="15"/>
  <c r="E348" i="14"/>
  <c r="D353" i="15"/>
  <c r="D363" i="14"/>
  <c r="C370" i="15"/>
  <c r="E368" i="14"/>
  <c r="D375" i="15"/>
  <c r="D375" i="14"/>
  <c r="C382" i="15"/>
  <c r="F381" i="14"/>
  <c r="E141" i="15"/>
  <c r="E267" i="14"/>
  <c r="D273" i="15"/>
  <c r="E331" i="14"/>
  <c r="D336" i="15"/>
  <c r="E243" i="14"/>
  <c r="D249" i="15"/>
  <c r="F364" i="14"/>
  <c r="E371" i="15"/>
  <c r="E34" i="14"/>
  <c r="D34" i="15"/>
  <c r="F42" i="14"/>
  <c r="E42" i="15"/>
  <c r="D50" i="14"/>
  <c r="C51" i="15"/>
  <c r="D58" i="14"/>
  <c r="C59" i="15"/>
  <c r="E74" i="14"/>
  <c r="D75" i="15"/>
  <c r="F82" i="14"/>
  <c r="E103" i="15"/>
  <c r="F90" i="14"/>
  <c r="E90" i="15"/>
  <c r="E106" i="14"/>
  <c r="D107" i="15"/>
  <c r="D114" i="14"/>
  <c r="C115" i="15"/>
  <c r="D122" i="14"/>
  <c r="C123" i="15"/>
  <c r="E134" i="14"/>
  <c r="D136" i="15"/>
  <c r="F142" i="14"/>
  <c r="E145" i="15"/>
  <c r="D150" i="14"/>
  <c r="C154" i="15"/>
  <c r="E162" i="14"/>
  <c r="D166" i="15"/>
  <c r="F170" i="14"/>
  <c r="D178" i="14"/>
  <c r="C183" i="15"/>
  <c r="E194" i="14"/>
  <c r="D199" i="15"/>
  <c r="F202" i="14"/>
  <c r="E207" i="15"/>
  <c r="D335" i="14"/>
  <c r="C340" i="15"/>
  <c r="F343" i="14"/>
  <c r="E348" i="15"/>
  <c r="D347" i="14"/>
  <c r="C352" i="15"/>
  <c r="D351" i="14"/>
  <c r="C356" i="15"/>
  <c r="F359" i="14"/>
  <c r="E364" i="15"/>
  <c r="F10" i="14"/>
  <c r="E10" i="15"/>
  <c r="D14" i="14"/>
  <c r="C14" i="15"/>
  <c r="E26" i="14"/>
  <c r="D26" i="15"/>
  <c r="F30" i="14"/>
  <c r="E30" i="15"/>
  <c r="D38" i="14"/>
  <c r="C38" i="15"/>
  <c r="E54" i="14"/>
  <c r="D55" i="15"/>
  <c r="F62" i="14"/>
  <c r="E63" i="15"/>
  <c r="D70" i="14"/>
  <c r="C71" i="15"/>
  <c r="E86" i="14"/>
  <c r="D86" i="15"/>
  <c r="F94" i="14"/>
  <c r="E94" i="15"/>
  <c r="F102" i="14"/>
  <c r="E102" i="15"/>
  <c r="E118" i="14"/>
  <c r="D119" i="15"/>
  <c r="D130" i="14"/>
  <c r="C132" i="15"/>
  <c r="D138" i="14"/>
  <c r="C140" i="15"/>
  <c r="E154" i="14"/>
  <c r="D158" i="15"/>
  <c r="F166" i="14"/>
  <c r="E170" i="15"/>
  <c r="D174" i="14"/>
  <c r="C179" i="15"/>
  <c r="E190" i="14"/>
  <c r="D195" i="15"/>
  <c r="F198" i="14"/>
  <c r="E203" i="15"/>
  <c r="E8" i="14"/>
  <c r="D8" i="15"/>
  <c r="E35" i="14"/>
  <c r="D35" i="15"/>
  <c r="E67" i="14"/>
  <c r="D68" i="15"/>
  <c r="E99" i="14"/>
  <c r="D100" i="15"/>
  <c r="E131" i="14"/>
  <c r="D133" i="15"/>
  <c r="E163" i="14"/>
  <c r="D167" i="15"/>
  <c r="E195" i="14"/>
  <c r="D200" i="15"/>
  <c r="D226" i="14"/>
  <c r="C232" i="15"/>
  <c r="D258" i="14"/>
  <c r="C264" i="15"/>
  <c r="D290" i="14"/>
  <c r="C295" i="15"/>
  <c r="D322" i="14"/>
  <c r="C327" i="15"/>
  <c r="D354" i="14"/>
  <c r="C359" i="15"/>
  <c r="F96" i="14"/>
  <c r="E96" i="15"/>
  <c r="F184" i="14"/>
  <c r="E189" i="15"/>
  <c r="E28" i="14"/>
  <c r="D28" i="15"/>
  <c r="E52" i="14"/>
  <c r="D53" i="15"/>
  <c r="E76" i="14"/>
  <c r="D77" i="15"/>
  <c r="E100" i="14"/>
  <c r="D99" i="15"/>
  <c r="E124" i="14"/>
  <c r="D125" i="15"/>
  <c r="E156" i="14"/>
  <c r="D160" i="15"/>
  <c r="E172" i="14"/>
  <c r="D177" i="15"/>
  <c r="E196" i="14"/>
  <c r="D201" i="15"/>
  <c r="F44" i="14"/>
  <c r="E44" i="15"/>
  <c r="F92" i="14"/>
  <c r="E92" i="15"/>
  <c r="F148" i="14"/>
  <c r="E152" i="15"/>
  <c r="F212" i="14"/>
  <c r="E217" i="15"/>
  <c r="F244" i="14"/>
  <c r="E250" i="15"/>
  <c r="F276" i="14"/>
  <c r="E282" i="15"/>
  <c r="F308" i="14"/>
  <c r="E313" i="15"/>
  <c r="F340" i="14"/>
  <c r="E345" i="15"/>
  <c r="D364" i="14"/>
  <c r="C371" i="15"/>
  <c r="E372" i="14"/>
  <c r="D379" i="15"/>
  <c r="E380" i="14"/>
  <c r="D387" i="15"/>
  <c r="D211" i="14"/>
  <c r="C216" i="15"/>
  <c r="D219" i="14"/>
  <c r="C224" i="15"/>
  <c r="D227" i="14"/>
  <c r="C233" i="15"/>
  <c r="D235" i="14"/>
  <c r="C241" i="15"/>
  <c r="D243" i="14"/>
  <c r="C249" i="15"/>
  <c r="D251" i="14"/>
  <c r="C257" i="15"/>
  <c r="D259" i="14"/>
  <c r="C265" i="15"/>
  <c r="D267" i="14"/>
  <c r="C273" i="15"/>
  <c r="F104" i="14"/>
  <c r="E105" i="15"/>
  <c r="F225" i="14"/>
  <c r="E230" i="15"/>
  <c r="F241" i="14"/>
  <c r="E247" i="15"/>
  <c r="F257" i="14"/>
  <c r="E263" i="15"/>
  <c r="F273" i="14"/>
  <c r="E279" i="15"/>
  <c r="F289" i="14"/>
  <c r="E294" i="15"/>
  <c r="F305" i="14"/>
  <c r="E310" i="15"/>
  <c r="F321" i="14"/>
  <c r="E326" i="15"/>
  <c r="F341" i="14"/>
  <c r="E346" i="15"/>
  <c r="F361" i="14"/>
  <c r="E368" i="15"/>
  <c r="E24" i="14"/>
  <c r="D24" i="15"/>
  <c r="E48" i="14"/>
  <c r="D48" i="15"/>
  <c r="E72" i="14"/>
  <c r="D73" i="15"/>
  <c r="E96" i="14"/>
  <c r="D96" i="15"/>
  <c r="E120" i="14"/>
  <c r="D121" i="15"/>
  <c r="E144" i="14"/>
  <c r="D147" i="15"/>
  <c r="E176" i="14"/>
  <c r="D181" i="15"/>
  <c r="E200" i="14"/>
  <c r="D205" i="15"/>
  <c r="E39" i="14"/>
  <c r="D39" i="15"/>
  <c r="E71" i="14"/>
  <c r="D72" i="15"/>
  <c r="E103" i="14"/>
  <c r="D104" i="15"/>
  <c r="E135" i="14"/>
  <c r="D137" i="15"/>
  <c r="E167" i="14"/>
  <c r="D171" i="15"/>
  <c r="E199" i="14"/>
  <c r="D204" i="15"/>
  <c r="E365" i="14"/>
  <c r="D372" i="15"/>
  <c r="E373" i="14"/>
  <c r="D380" i="15"/>
  <c r="E381" i="14"/>
  <c r="D141" i="15"/>
  <c r="D212" i="14"/>
  <c r="C217" i="15"/>
  <c r="D220" i="14"/>
  <c r="C225" i="15"/>
  <c r="D228" i="14"/>
  <c r="C234" i="15"/>
  <c r="D236" i="14"/>
  <c r="C242" i="15"/>
  <c r="D244" i="14"/>
  <c r="C250" i="15"/>
  <c r="D252" i="14"/>
  <c r="C258" i="15"/>
  <c r="D260" i="14"/>
  <c r="C266" i="15"/>
  <c r="D268" i="14"/>
  <c r="C274" i="15"/>
  <c r="D276" i="14"/>
  <c r="C282" i="15"/>
  <c r="D284" i="14"/>
  <c r="C289" i="15"/>
  <c r="D292" i="14"/>
  <c r="C297" i="15"/>
  <c r="D300" i="14"/>
  <c r="C305" i="15"/>
  <c r="D308" i="14"/>
  <c r="C313" i="15"/>
  <c r="D316" i="14"/>
  <c r="C321" i="15"/>
  <c r="D324" i="14"/>
  <c r="C329" i="15"/>
  <c r="D332" i="14"/>
  <c r="C337" i="15"/>
  <c r="D340" i="14"/>
  <c r="C345" i="15"/>
  <c r="D348" i="14"/>
  <c r="C353" i="15"/>
  <c r="D356" i="14"/>
  <c r="C361" i="15"/>
  <c r="D11" i="14"/>
  <c r="C11" i="15"/>
  <c r="D19" i="14"/>
  <c r="C19" i="15"/>
  <c r="D27" i="14"/>
  <c r="C27" i="15"/>
  <c r="D35" i="14"/>
  <c r="C35" i="15"/>
  <c r="D43" i="14"/>
  <c r="C43" i="15"/>
  <c r="D51" i="14"/>
  <c r="C52" i="15"/>
  <c r="D59" i="14"/>
  <c r="C60" i="15"/>
  <c r="D67" i="14"/>
  <c r="C68" i="15"/>
  <c r="D75" i="14"/>
  <c r="C76" i="15"/>
  <c r="D83" i="14"/>
  <c r="C83" i="15"/>
  <c r="D91" i="14"/>
  <c r="C91" i="15"/>
  <c r="D99" i="14"/>
  <c r="C100" i="15"/>
  <c r="D107" i="14"/>
  <c r="C108" i="15"/>
  <c r="D115" i="14"/>
  <c r="C116" i="15"/>
  <c r="D123" i="14"/>
  <c r="C124" i="15"/>
  <c r="D131" i="14"/>
  <c r="C133" i="15"/>
  <c r="D139" i="14"/>
  <c r="C142" i="15"/>
  <c r="D147" i="14"/>
  <c r="C151" i="15"/>
  <c r="D155" i="14"/>
  <c r="C159" i="15"/>
  <c r="D163" i="14"/>
  <c r="C167" i="15"/>
  <c r="D171" i="14"/>
  <c r="C176" i="15"/>
  <c r="D179" i="14"/>
  <c r="C184" i="15"/>
  <c r="D187" i="14"/>
  <c r="C192" i="15"/>
  <c r="D195" i="14"/>
  <c r="C200" i="15"/>
  <c r="D203" i="14"/>
  <c r="C208" i="15"/>
  <c r="F128" i="14"/>
  <c r="E129" i="15"/>
  <c r="D382" i="14"/>
  <c r="C366" i="15"/>
  <c r="F16" i="14"/>
  <c r="E16" i="15"/>
  <c r="F152" i="14"/>
  <c r="E156" i="15"/>
  <c r="F156" i="14"/>
  <c r="E160" i="15"/>
  <c r="D222" i="14"/>
  <c r="C227" i="15"/>
  <c r="D254" i="14"/>
  <c r="C260" i="15"/>
  <c r="D286" i="14"/>
  <c r="C291" i="15"/>
  <c r="D318" i="14"/>
  <c r="C323" i="15"/>
  <c r="D350" i="14"/>
  <c r="C355" i="15"/>
  <c r="F328" i="14"/>
  <c r="E333" i="15"/>
  <c r="F232" i="14"/>
  <c r="E238" i="15"/>
  <c r="F264" i="14"/>
  <c r="E270" i="15"/>
  <c r="F320" i="14"/>
  <c r="E325" i="15"/>
  <c r="F344" i="14"/>
  <c r="E349" i="15"/>
  <c r="AU50" i="14"/>
  <c r="AY50" i="14"/>
  <c r="BC50" i="14"/>
  <c r="BG50" i="14"/>
  <c r="AV50" i="14"/>
  <c r="AZ50" i="14"/>
  <c r="BD50" i="14"/>
  <c r="BH50" i="14"/>
  <c r="AW50" i="14"/>
  <c r="BA50" i="14"/>
  <c r="BE50" i="14"/>
  <c r="BI50" i="14"/>
  <c r="AX50" i="14"/>
  <c r="BB50" i="14"/>
  <c r="BF50" i="14"/>
  <c r="AB50" i="14"/>
  <c r="AF50" i="14"/>
  <c r="AJ50" i="14"/>
  <c r="AN50" i="14"/>
  <c r="AA50" i="14"/>
  <c r="AE50" i="14"/>
  <c r="AI50" i="14"/>
  <c r="AM50" i="14"/>
  <c r="AH50" i="14"/>
  <c r="AC50" i="14"/>
  <c r="AK50" i="14"/>
  <c r="AD50" i="14"/>
  <c r="AL50" i="14"/>
  <c r="AG50" i="14"/>
  <c r="AO50" i="14"/>
  <c r="W50" i="14"/>
  <c r="X50" i="14"/>
  <c r="Y50" i="14"/>
  <c r="G50" i="14"/>
  <c r="H50" i="14"/>
  <c r="I50" i="14"/>
  <c r="J50" i="14"/>
  <c r="K50" i="14"/>
  <c r="L50" i="14"/>
  <c r="M50" i="14"/>
  <c r="N50" i="14"/>
  <c r="O50" i="14"/>
  <c r="P50" i="14"/>
  <c r="Q50" i="14"/>
  <c r="R50" i="14"/>
  <c r="S50" i="14"/>
  <c r="T50" i="14"/>
  <c r="U50" i="14"/>
  <c r="AW58" i="14"/>
  <c r="BA58" i="14"/>
  <c r="BE58" i="14"/>
  <c r="BI58" i="14"/>
  <c r="AX58" i="14"/>
  <c r="BB58" i="14"/>
  <c r="BF58" i="14"/>
  <c r="AU58" i="14"/>
  <c r="AY58" i="14"/>
  <c r="BC58" i="14"/>
  <c r="BG58" i="14"/>
  <c r="BD58" i="14"/>
  <c r="BH58" i="14"/>
  <c r="AV58" i="14"/>
  <c r="AZ58" i="14"/>
  <c r="AB58" i="14"/>
  <c r="AF58" i="14"/>
  <c r="AJ58" i="14"/>
  <c r="AN58" i="14"/>
  <c r="AA58" i="14"/>
  <c r="AG58" i="14"/>
  <c r="AL58" i="14"/>
  <c r="AC58" i="14"/>
  <c r="AH58" i="14"/>
  <c r="AM58" i="14"/>
  <c r="AD58" i="14"/>
  <c r="AI58" i="14"/>
  <c r="AO58" i="14"/>
  <c r="AE58" i="14"/>
  <c r="AK58" i="14"/>
  <c r="W58" i="14"/>
  <c r="X58" i="14"/>
  <c r="Y58" i="14"/>
  <c r="G58" i="14"/>
  <c r="H58" i="14"/>
  <c r="Q58" i="14"/>
  <c r="J58" i="14"/>
  <c r="K58" i="14"/>
  <c r="L58" i="14"/>
  <c r="U58" i="14"/>
  <c r="N58" i="14"/>
  <c r="O58" i="14"/>
  <c r="P58" i="14"/>
  <c r="I58" i="14"/>
  <c r="R58" i="14"/>
  <c r="S58" i="14"/>
  <c r="T58" i="14"/>
  <c r="M58" i="14"/>
  <c r="AW66" i="14"/>
  <c r="BA66" i="14"/>
  <c r="BE66" i="14"/>
  <c r="BI66" i="14"/>
  <c r="AX66" i="14"/>
  <c r="BB66" i="14"/>
  <c r="BF66" i="14"/>
  <c r="AU66" i="14"/>
  <c r="AY66" i="14"/>
  <c r="BC66" i="14"/>
  <c r="BG66" i="14"/>
  <c r="AV66" i="14"/>
  <c r="AZ66" i="14"/>
  <c r="BD66" i="14"/>
  <c r="BH66" i="14"/>
  <c r="AA66" i="14"/>
  <c r="AE66" i="14"/>
  <c r="AI66" i="14"/>
  <c r="AM66" i="14"/>
  <c r="AB66" i="14"/>
  <c r="AF66" i="14"/>
  <c r="AJ66" i="14"/>
  <c r="AN66" i="14"/>
  <c r="AC66" i="14"/>
  <c r="AG66" i="14"/>
  <c r="AK66" i="14"/>
  <c r="AO66" i="14"/>
  <c r="AD66" i="14"/>
  <c r="AH66" i="14"/>
  <c r="AL66" i="14"/>
  <c r="W66" i="14"/>
  <c r="X66" i="14"/>
  <c r="Y66" i="14"/>
  <c r="S66" i="14"/>
  <c r="T66" i="14"/>
  <c r="U66" i="14"/>
  <c r="G66" i="14"/>
  <c r="H66" i="14"/>
  <c r="I66" i="14"/>
  <c r="J66" i="14"/>
  <c r="K66" i="14"/>
  <c r="L66" i="14"/>
  <c r="M66" i="14"/>
  <c r="N66" i="14"/>
  <c r="O66" i="14"/>
  <c r="P66" i="14"/>
  <c r="Q66" i="14"/>
  <c r="R66" i="14"/>
  <c r="AW74" i="14"/>
  <c r="BA74" i="14"/>
  <c r="BE74" i="14"/>
  <c r="BI74" i="14"/>
  <c r="AX74" i="14"/>
  <c r="BB74" i="14"/>
  <c r="BF74" i="14"/>
  <c r="AU74" i="14"/>
  <c r="AY74" i="14"/>
  <c r="BC74" i="14"/>
  <c r="BG74" i="14"/>
  <c r="BD74" i="14"/>
  <c r="BH74" i="14"/>
  <c r="AV74" i="14"/>
  <c r="AZ74" i="14"/>
  <c r="AA74" i="14"/>
  <c r="AE74" i="14"/>
  <c r="AI74" i="14"/>
  <c r="AM74" i="14"/>
  <c r="AB74" i="14"/>
  <c r="AF74" i="14"/>
  <c r="AJ74" i="14"/>
  <c r="AN74" i="14"/>
  <c r="AC74" i="14"/>
  <c r="AG74" i="14"/>
  <c r="AK74" i="14"/>
  <c r="AO74" i="14"/>
  <c r="AD74" i="14"/>
  <c r="AH74" i="14"/>
  <c r="AL74" i="14"/>
  <c r="W74" i="14"/>
  <c r="X74" i="14"/>
  <c r="Y74" i="14"/>
  <c r="S74" i="14"/>
  <c r="T74" i="14"/>
  <c r="U74" i="14"/>
  <c r="G74" i="14"/>
  <c r="H74" i="14"/>
  <c r="I74" i="14"/>
  <c r="N74" i="14"/>
  <c r="K74" i="14"/>
  <c r="L74" i="14"/>
  <c r="M74" i="14"/>
  <c r="R74" i="14"/>
  <c r="O74" i="14"/>
  <c r="P74" i="14"/>
  <c r="Q74" i="14"/>
  <c r="J74" i="14"/>
  <c r="AX82" i="14"/>
  <c r="BB82" i="14"/>
  <c r="BF82" i="14"/>
  <c r="AU82" i="14"/>
  <c r="AY82" i="14"/>
  <c r="BC82" i="14"/>
  <c r="BG82" i="14"/>
  <c r="BA82" i="14"/>
  <c r="BI82" i="14"/>
  <c r="AV82" i="14"/>
  <c r="BD82" i="14"/>
  <c r="AW82" i="14"/>
  <c r="BE82" i="14"/>
  <c r="AZ82" i="14"/>
  <c r="BH82" i="14"/>
  <c r="AA82" i="14"/>
  <c r="AE82" i="14"/>
  <c r="AI82" i="14"/>
  <c r="AM82" i="14"/>
  <c r="AB82" i="14"/>
  <c r="AF82" i="14"/>
  <c r="AJ82" i="14"/>
  <c r="AN82" i="14"/>
  <c r="AC82" i="14"/>
  <c r="AG82" i="14"/>
  <c r="AK82" i="14"/>
  <c r="AO82" i="14"/>
  <c r="AD82" i="14"/>
  <c r="AH82" i="14"/>
  <c r="AL82" i="14"/>
  <c r="W82" i="14"/>
  <c r="X82" i="14"/>
  <c r="Y82" i="14"/>
  <c r="S82" i="14"/>
  <c r="T82" i="14"/>
  <c r="U82" i="14"/>
  <c r="G82" i="14"/>
  <c r="H82" i="14"/>
  <c r="I82" i="14"/>
  <c r="J82" i="14"/>
  <c r="K82" i="14"/>
  <c r="L82" i="14"/>
  <c r="M82" i="14"/>
  <c r="N82" i="14"/>
  <c r="O82" i="14"/>
  <c r="P82" i="14"/>
  <c r="Q82" i="14"/>
  <c r="R82" i="14"/>
  <c r="AX90" i="14"/>
  <c r="BB90" i="14"/>
  <c r="BF90" i="14"/>
  <c r="AU90" i="14"/>
  <c r="AY90" i="14"/>
  <c r="BC90" i="14"/>
  <c r="BG90" i="14"/>
  <c r="AV90" i="14"/>
  <c r="AZ90" i="14"/>
  <c r="BD90" i="14"/>
  <c r="BH90" i="14"/>
  <c r="AW90" i="14"/>
  <c r="BA90" i="14"/>
  <c r="BE90" i="14"/>
  <c r="BI90" i="14"/>
  <c r="AA90" i="14"/>
  <c r="AE90" i="14"/>
  <c r="AI90" i="14"/>
  <c r="AM90" i="14"/>
  <c r="AB90" i="14"/>
  <c r="AF90" i="14"/>
  <c r="AJ90" i="14"/>
  <c r="AN90" i="14"/>
  <c r="AC90" i="14"/>
  <c r="AG90" i="14"/>
  <c r="AK90" i="14"/>
  <c r="AO90" i="14"/>
  <c r="AD90" i="14"/>
  <c r="AH90" i="14"/>
  <c r="AL90" i="14"/>
  <c r="W90" i="14"/>
  <c r="X90" i="14"/>
  <c r="Y90" i="14"/>
  <c r="S90" i="14"/>
  <c r="T90" i="14"/>
  <c r="U90" i="14"/>
  <c r="G90" i="14"/>
  <c r="H90" i="14"/>
  <c r="I90" i="14"/>
  <c r="N90" i="14"/>
  <c r="K90" i="14"/>
  <c r="L90" i="14"/>
  <c r="M90" i="14"/>
  <c r="R90" i="14"/>
  <c r="O90" i="14"/>
  <c r="P90" i="14"/>
  <c r="Q90" i="14"/>
  <c r="J90" i="14"/>
  <c r="AX98" i="14"/>
  <c r="BB98" i="14"/>
  <c r="BF98" i="14"/>
  <c r="AW98" i="14"/>
  <c r="BC98" i="14"/>
  <c r="BH98" i="14"/>
  <c r="AY98" i="14"/>
  <c r="BD98" i="14"/>
  <c r="BI98" i="14"/>
  <c r="AU98" i="14"/>
  <c r="AZ98" i="14"/>
  <c r="BE98" i="14"/>
  <c r="AV98" i="14"/>
  <c r="BA98" i="14"/>
  <c r="BG98" i="14"/>
  <c r="AA98" i="14"/>
  <c r="AE98" i="14"/>
  <c r="AI98" i="14"/>
  <c r="AM98" i="14"/>
  <c r="AB98" i="14"/>
  <c r="AF98" i="14"/>
  <c r="AJ98" i="14"/>
  <c r="AN98" i="14"/>
  <c r="AC98" i="14"/>
  <c r="AG98" i="14"/>
  <c r="AK98" i="14"/>
  <c r="AO98" i="14"/>
  <c r="AD98" i="14"/>
  <c r="AH98" i="14"/>
  <c r="AL98" i="14"/>
  <c r="W98" i="14"/>
  <c r="X98" i="14"/>
  <c r="Y98" i="14"/>
  <c r="S98" i="14"/>
  <c r="T98" i="14"/>
  <c r="U98" i="14"/>
  <c r="G98" i="14"/>
  <c r="H98" i="14"/>
  <c r="I98" i="14"/>
  <c r="J98" i="14"/>
  <c r="K98" i="14"/>
  <c r="L98" i="14"/>
  <c r="M98" i="14"/>
  <c r="N98" i="14"/>
  <c r="O98" i="14"/>
  <c r="P98" i="14"/>
  <c r="Q98" i="14"/>
  <c r="R98" i="14"/>
  <c r="AW106" i="14"/>
  <c r="BA106" i="14"/>
  <c r="BE106" i="14"/>
  <c r="BI106" i="14"/>
  <c r="AX106" i="14"/>
  <c r="BB106" i="14"/>
  <c r="BF106" i="14"/>
  <c r="AU106" i="14"/>
  <c r="AY106" i="14"/>
  <c r="BC106" i="14"/>
  <c r="BG106" i="14"/>
  <c r="AV106" i="14"/>
  <c r="AZ106" i="14"/>
  <c r="BD106" i="14"/>
  <c r="BH106" i="14"/>
  <c r="AA106" i="14"/>
  <c r="AE106" i="14"/>
  <c r="AI106" i="14"/>
  <c r="AM106" i="14"/>
  <c r="AB106" i="14"/>
  <c r="AF106" i="14"/>
  <c r="AJ106" i="14"/>
  <c r="AN106" i="14"/>
  <c r="AC106" i="14"/>
  <c r="AG106" i="14"/>
  <c r="AK106" i="14"/>
  <c r="AO106" i="14"/>
  <c r="AD106" i="14"/>
  <c r="AH106" i="14"/>
  <c r="AL106" i="14"/>
  <c r="W106" i="14"/>
  <c r="X106" i="14"/>
  <c r="Y106" i="14"/>
  <c r="S106" i="14"/>
  <c r="T106" i="14"/>
  <c r="U106" i="14"/>
  <c r="G106" i="14"/>
  <c r="H106" i="14"/>
  <c r="I106" i="14"/>
  <c r="N106" i="14"/>
  <c r="K106" i="14"/>
  <c r="L106" i="14"/>
  <c r="M106" i="14"/>
  <c r="R106" i="14"/>
  <c r="O106" i="14"/>
  <c r="P106" i="14"/>
  <c r="Q106" i="14"/>
  <c r="J106" i="14"/>
  <c r="AW114" i="14"/>
  <c r="BA114" i="14"/>
  <c r="BE114" i="14"/>
  <c r="BI114" i="14"/>
  <c r="AX114" i="14"/>
  <c r="BB114" i="14"/>
  <c r="BF114" i="14"/>
  <c r="AU114" i="14"/>
  <c r="AY114" i="14"/>
  <c r="BC114" i="14"/>
  <c r="BG114" i="14"/>
  <c r="AV114" i="14"/>
  <c r="AZ114" i="14"/>
  <c r="BD114" i="14"/>
  <c r="BH114" i="14"/>
  <c r="AA114" i="14"/>
  <c r="AE114" i="14"/>
  <c r="AI114" i="14"/>
  <c r="AM114" i="14"/>
  <c r="AB114" i="14"/>
  <c r="AF114" i="14"/>
  <c r="AJ114" i="14"/>
  <c r="AN114" i="14"/>
  <c r="AC114" i="14"/>
  <c r="AG114" i="14"/>
  <c r="AK114" i="14"/>
  <c r="AO114" i="14"/>
  <c r="AD114" i="14"/>
  <c r="AH114" i="14"/>
  <c r="AL114" i="14"/>
  <c r="X114" i="14"/>
  <c r="Y114" i="14"/>
  <c r="W114" i="14"/>
  <c r="S114" i="14"/>
  <c r="T114" i="14"/>
  <c r="U114" i="14"/>
  <c r="G114" i="14"/>
  <c r="H114" i="14"/>
  <c r="I114" i="14"/>
  <c r="J114" i="14"/>
  <c r="K114" i="14"/>
  <c r="L114" i="14"/>
  <c r="M114" i="14"/>
  <c r="N114" i="14"/>
  <c r="O114" i="14"/>
  <c r="P114" i="14"/>
  <c r="Q114" i="14"/>
  <c r="R114" i="14"/>
  <c r="AW122" i="14"/>
  <c r="BA122" i="14"/>
  <c r="BE122" i="14"/>
  <c r="BI122" i="14"/>
  <c r="AX122" i="14"/>
  <c r="BB122" i="14"/>
  <c r="BF122" i="14"/>
  <c r="AU122" i="14"/>
  <c r="AY122" i="14"/>
  <c r="BC122" i="14"/>
  <c r="BG122" i="14"/>
  <c r="AV122" i="14"/>
  <c r="AZ122" i="14"/>
  <c r="BD122" i="14"/>
  <c r="BH122" i="14"/>
  <c r="AA122" i="14"/>
  <c r="AE122" i="14"/>
  <c r="AI122" i="14"/>
  <c r="AM122" i="14"/>
  <c r="AB122" i="14"/>
  <c r="AF122" i="14"/>
  <c r="AJ122" i="14"/>
  <c r="AN122" i="14"/>
  <c r="AC122" i="14"/>
  <c r="AG122" i="14"/>
  <c r="AK122" i="14"/>
  <c r="AO122" i="14"/>
  <c r="AD122" i="14"/>
  <c r="AH122" i="14"/>
  <c r="AL122" i="14"/>
  <c r="W122" i="14"/>
  <c r="X122" i="14"/>
  <c r="Y122" i="14"/>
  <c r="S122" i="14"/>
  <c r="T122" i="14"/>
  <c r="U122" i="14"/>
  <c r="G122" i="14"/>
  <c r="H122" i="14"/>
  <c r="I122" i="14"/>
  <c r="J122" i="14"/>
  <c r="K122" i="14"/>
  <c r="L122" i="14"/>
  <c r="M122" i="14"/>
  <c r="N122" i="14"/>
  <c r="O122" i="14"/>
  <c r="P122" i="14"/>
  <c r="Q122" i="14"/>
  <c r="R122" i="14"/>
  <c r="AW130" i="14"/>
  <c r="BA130" i="14"/>
  <c r="BE130" i="14"/>
  <c r="BI130" i="14"/>
  <c r="AX130" i="14"/>
  <c r="BB130" i="14"/>
  <c r="BF130" i="14"/>
  <c r="AU130" i="14"/>
  <c r="AY130" i="14"/>
  <c r="BC130" i="14"/>
  <c r="BG130" i="14"/>
  <c r="AV130" i="14"/>
  <c r="AZ130" i="14"/>
  <c r="BD130" i="14"/>
  <c r="BH130" i="14"/>
  <c r="AA130" i="14"/>
  <c r="AE130" i="14"/>
  <c r="AI130" i="14"/>
  <c r="AM130" i="14"/>
  <c r="AB130" i="14"/>
  <c r="AF130" i="14"/>
  <c r="AJ130" i="14"/>
  <c r="AN130" i="14"/>
  <c r="AC130" i="14"/>
  <c r="AG130" i="14"/>
  <c r="AK130" i="14"/>
  <c r="AO130" i="14"/>
  <c r="AD130" i="14"/>
  <c r="AH130" i="14"/>
  <c r="AL130" i="14"/>
  <c r="X130" i="14"/>
  <c r="Y130" i="14"/>
  <c r="W130" i="14"/>
  <c r="S130" i="14"/>
  <c r="T130" i="14"/>
  <c r="U130" i="14"/>
  <c r="G130" i="14"/>
  <c r="H130" i="14"/>
  <c r="I130" i="14"/>
  <c r="R130" i="14"/>
  <c r="K130" i="14"/>
  <c r="L130" i="14"/>
  <c r="M130" i="14"/>
  <c r="J130" i="14"/>
  <c r="O130" i="14"/>
  <c r="P130" i="14"/>
  <c r="Q130" i="14"/>
  <c r="N130" i="14"/>
  <c r="AW138" i="14"/>
  <c r="BA138" i="14"/>
  <c r="BE138" i="14"/>
  <c r="BI138" i="14"/>
  <c r="AX138" i="14"/>
  <c r="BB138" i="14"/>
  <c r="BF138" i="14"/>
  <c r="AU138" i="14"/>
  <c r="AY138" i="14"/>
  <c r="BC138" i="14"/>
  <c r="BG138" i="14"/>
  <c r="AV138" i="14"/>
  <c r="AZ138" i="14"/>
  <c r="BD138" i="14"/>
  <c r="BH138" i="14"/>
  <c r="AA138" i="14"/>
  <c r="AE138" i="14"/>
  <c r="AI138" i="14"/>
  <c r="AM138" i="14"/>
  <c r="AB138" i="14"/>
  <c r="AF138" i="14"/>
  <c r="AJ138" i="14"/>
  <c r="AN138" i="14"/>
  <c r="AC138" i="14"/>
  <c r="AG138" i="14"/>
  <c r="AK138" i="14"/>
  <c r="AO138" i="14"/>
  <c r="AD138" i="14"/>
  <c r="AH138" i="14"/>
  <c r="AL138" i="14"/>
  <c r="W138" i="14"/>
  <c r="X138" i="14"/>
  <c r="Y138" i="14"/>
  <c r="S138" i="14"/>
  <c r="T138" i="14"/>
  <c r="U138" i="14"/>
  <c r="G138" i="14"/>
  <c r="H138" i="14"/>
  <c r="I138" i="14"/>
  <c r="J138" i="14"/>
  <c r="K138" i="14"/>
  <c r="L138" i="14"/>
  <c r="M138" i="14"/>
  <c r="N138" i="14"/>
  <c r="O138" i="14"/>
  <c r="P138" i="14"/>
  <c r="Q138" i="14"/>
  <c r="R138" i="14"/>
  <c r="AW146" i="14"/>
  <c r="BA146" i="14"/>
  <c r="BE146" i="14"/>
  <c r="BI146" i="14"/>
  <c r="AY146" i="14"/>
  <c r="BD146" i="14"/>
  <c r="AU146" i="14"/>
  <c r="AZ146" i="14"/>
  <c r="BF146" i="14"/>
  <c r="AV146" i="14"/>
  <c r="BB146" i="14"/>
  <c r="BG146" i="14"/>
  <c r="AX146" i="14"/>
  <c r="BC146" i="14"/>
  <c r="BH146" i="14"/>
  <c r="AA146" i="14"/>
  <c r="AE146" i="14"/>
  <c r="AI146" i="14"/>
  <c r="AM146" i="14"/>
  <c r="AB146" i="14"/>
  <c r="AF146" i="14"/>
  <c r="AJ146" i="14"/>
  <c r="AN146" i="14"/>
  <c r="AC146" i="14"/>
  <c r="AG146" i="14"/>
  <c r="AK146" i="14"/>
  <c r="AO146" i="14"/>
  <c r="AD146" i="14"/>
  <c r="AH146" i="14"/>
  <c r="AL146" i="14"/>
  <c r="W146" i="14"/>
  <c r="X146" i="14"/>
  <c r="Y146" i="14"/>
  <c r="S146" i="14"/>
  <c r="T146" i="14"/>
  <c r="U146" i="14"/>
  <c r="G146" i="14"/>
  <c r="H146" i="14"/>
  <c r="I146" i="14"/>
  <c r="R146" i="14"/>
  <c r="K146" i="14"/>
  <c r="L146" i="14"/>
  <c r="M146" i="14"/>
  <c r="J146" i="14"/>
  <c r="O146" i="14"/>
  <c r="P146" i="14"/>
  <c r="Q146" i="14"/>
  <c r="N146" i="14"/>
  <c r="AW154" i="14"/>
  <c r="BA154" i="14"/>
  <c r="BE154" i="14"/>
  <c r="BI154" i="14"/>
  <c r="AX154" i="14"/>
  <c r="BB154" i="14"/>
  <c r="BF154" i="14"/>
  <c r="AU154" i="14"/>
  <c r="AY154" i="14"/>
  <c r="BC154" i="14"/>
  <c r="BG154" i="14"/>
  <c r="AV154" i="14"/>
  <c r="AZ154" i="14"/>
  <c r="BD154" i="14"/>
  <c r="BH154" i="14"/>
  <c r="AA154" i="14"/>
  <c r="AE154" i="14"/>
  <c r="AI154" i="14"/>
  <c r="AM154" i="14"/>
  <c r="AB154" i="14"/>
  <c r="AF154" i="14"/>
  <c r="AJ154" i="14"/>
  <c r="AN154" i="14"/>
  <c r="AC154" i="14"/>
  <c r="AG154" i="14"/>
  <c r="AK154" i="14"/>
  <c r="AO154" i="14"/>
  <c r="AD154" i="14"/>
  <c r="AH154" i="14"/>
  <c r="AL154" i="14"/>
  <c r="W154" i="14"/>
  <c r="X154" i="14"/>
  <c r="Y154" i="14"/>
  <c r="U154" i="14"/>
  <c r="G154" i="14"/>
  <c r="L154" i="14"/>
  <c r="I154" i="14"/>
  <c r="J154" i="14"/>
  <c r="K154" i="14"/>
  <c r="P154" i="14"/>
  <c r="M154" i="14"/>
  <c r="N154" i="14"/>
  <c r="O154" i="14"/>
  <c r="T154" i="14"/>
  <c r="Q154" i="14"/>
  <c r="R154" i="14"/>
  <c r="S154" i="14"/>
  <c r="H154" i="14"/>
  <c r="AW162" i="14"/>
  <c r="BA162" i="14"/>
  <c r="BE162" i="14"/>
  <c r="BI162" i="14"/>
  <c r="AX162" i="14"/>
  <c r="BB162" i="14"/>
  <c r="BF162" i="14"/>
  <c r="AU162" i="14"/>
  <c r="AY162" i="14"/>
  <c r="BC162" i="14"/>
  <c r="BG162" i="14"/>
  <c r="AV162" i="14"/>
  <c r="AZ162" i="14"/>
  <c r="BD162" i="14"/>
  <c r="BH162" i="14"/>
  <c r="AA162" i="14"/>
  <c r="AE162" i="14"/>
  <c r="AI162" i="14"/>
  <c r="AM162" i="14"/>
  <c r="AB162" i="14"/>
  <c r="AF162" i="14"/>
  <c r="AJ162" i="14"/>
  <c r="AN162" i="14"/>
  <c r="AC162" i="14"/>
  <c r="AG162" i="14"/>
  <c r="AK162" i="14"/>
  <c r="AO162" i="14"/>
  <c r="AD162" i="14"/>
  <c r="AH162" i="14"/>
  <c r="AL162" i="14"/>
  <c r="W162" i="14"/>
  <c r="X162" i="14"/>
  <c r="Y162" i="14"/>
  <c r="U162" i="14"/>
  <c r="G162" i="14"/>
  <c r="T162" i="14"/>
  <c r="I162" i="14"/>
  <c r="J162" i="14"/>
  <c r="K162" i="14"/>
  <c r="H162" i="14"/>
  <c r="M162" i="14"/>
  <c r="N162" i="14"/>
  <c r="O162" i="14"/>
  <c r="L162" i="14"/>
  <c r="Q162" i="14"/>
  <c r="R162" i="14"/>
  <c r="S162" i="14"/>
  <c r="P162" i="14"/>
  <c r="AW170" i="14"/>
  <c r="BA170" i="14"/>
  <c r="BE170" i="14"/>
  <c r="BI170" i="14"/>
  <c r="AX170" i="14"/>
  <c r="BB170" i="14"/>
  <c r="BF170" i="14"/>
  <c r="AU170" i="14"/>
  <c r="AY170" i="14"/>
  <c r="BC170" i="14"/>
  <c r="BG170" i="14"/>
  <c r="AV170" i="14"/>
  <c r="AZ170" i="14"/>
  <c r="BD170" i="14"/>
  <c r="BH170" i="14"/>
  <c r="AA170" i="14"/>
  <c r="AE170" i="14"/>
  <c r="AI170" i="14"/>
  <c r="AM170" i="14"/>
  <c r="AB170" i="14"/>
  <c r="AF170" i="14"/>
  <c r="AJ170" i="14"/>
  <c r="AN170" i="14"/>
  <c r="AC170" i="14"/>
  <c r="AG170" i="14"/>
  <c r="AK170" i="14"/>
  <c r="AO170" i="14"/>
  <c r="AD170" i="14"/>
  <c r="AH170" i="14"/>
  <c r="AL170" i="14"/>
  <c r="W170" i="14"/>
  <c r="X170" i="14"/>
  <c r="Y170" i="14"/>
  <c r="U170" i="14"/>
  <c r="G170" i="14"/>
  <c r="L170" i="14"/>
  <c r="I170" i="14"/>
  <c r="J170" i="14"/>
  <c r="K170" i="14"/>
  <c r="P170" i="14"/>
  <c r="M170" i="14"/>
  <c r="N170" i="14"/>
  <c r="O170" i="14"/>
  <c r="T170" i="14"/>
  <c r="Q170" i="14"/>
  <c r="R170" i="14"/>
  <c r="S170" i="14"/>
  <c r="H170" i="14"/>
  <c r="AW178" i="14"/>
  <c r="BA178" i="14"/>
  <c r="BE178" i="14"/>
  <c r="BI178" i="14"/>
  <c r="AX178" i="14"/>
  <c r="BB178" i="14"/>
  <c r="BF178" i="14"/>
  <c r="AU178" i="14"/>
  <c r="AY178" i="14"/>
  <c r="BC178" i="14"/>
  <c r="BG178" i="14"/>
  <c r="AV178" i="14"/>
  <c r="AZ178" i="14"/>
  <c r="BD178" i="14"/>
  <c r="BH178" i="14"/>
  <c r="AA178" i="14"/>
  <c r="AE178" i="14"/>
  <c r="AI178" i="14"/>
  <c r="AM178" i="14"/>
  <c r="AB178" i="14"/>
  <c r="AF178" i="14"/>
  <c r="AJ178" i="14"/>
  <c r="AN178" i="14"/>
  <c r="AC178" i="14"/>
  <c r="AG178" i="14"/>
  <c r="AK178" i="14"/>
  <c r="AO178" i="14"/>
  <c r="AD178" i="14"/>
  <c r="AH178" i="14"/>
  <c r="AL178" i="14"/>
  <c r="W178" i="14"/>
  <c r="X178" i="14"/>
  <c r="Y178" i="14"/>
  <c r="U178" i="14"/>
  <c r="G178" i="14"/>
  <c r="T178" i="14"/>
  <c r="I178" i="14"/>
  <c r="J178" i="14"/>
  <c r="K178" i="14"/>
  <c r="H178" i="14"/>
  <c r="M178" i="14"/>
  <c r="N178" i="14"/>
  <c r="O178" i="14"/>
  <c r="L178" i="14"/>
  <c r="Q178" i="14"/>
  <c r="R178" i="14"/>
  <c r="S178" i="14"/>
  <c r="P178" i="14"/>
  <c r="AW190" i="14"/>
  <c r="BA190" i="14"/>
  <c r="BE190" i="14"/>
  <c r="BI190" i="14"/>
  <c r="AX190" i="14"/>
  <c r="BB190" i="14"/>
  <c r="BF190" i="14"/>
  <c r="AU190" i="14"/>
  <c r="AY190" i="14"/>
  <c r="BC190" i="14"/>
  <c r="BG190" i="14"/>
  <c r="AV190" i="14"/>
  <c r="AZ190" i="14"/>
  <c r="BD190" i="14"/>
  <c r="BH190" i="14"/>
  <c r="AA190" i="14"/>
  <c r="AE190" i="14"/>
  <c r="AI190" i="14"/>
  <c r="AM190" i="14"/>
  <c r="AB190" i="14"/>
  <c r="AF190" i="14"/>
  <c r="AJ190" i="14"/>
  <c r="AN190" i="14"/>
  <c r="AC190" i="14"/>
  <c r="AG190" i="14"/>
  <c r="AK190" i="14"/>
  <c r="AO190" i="14"/>
  <c r="AD190" i="14"/>
  <c r="AH190" i="14"/>
  <c r="AL190" i="14"/>
  <c r="W190" i="14"/>
  <c r="X190" i="14"/>
  <c r="Y190" i="14"/>
  <c r="G190" i="14"/>
  <c r="H190" i="14"/>
  <c r="I190" i="14"/>
  <c r="J190" i="14"/>
  <c r="K190" i="14"/>
  <c r="L190" i="14"/>
  <c r="M190" i="14"/>
  <c r="N190" i="14"/>
  <c r="O190" i="14"/>
  <c r="P190" i="14"/>
  <c r="Q190" i="14"/>
  <c r="R190" i="14"/>
  <c r="S190" i="14"/>
  <c r="T190" i="14"/>
  <c r="U190" i="14"/>
  <c r="AX365" i="14"/>
  <c r="BB365" i="14"/>
  <c r="BF365" i="14"/>
  <c r="AU365" i="14"/>
  <c r="AY365" i="14"/>
  <c r="BC365" i="14"/>
  <c r="BG365" i="14"/>
  <c r="AV365" i="14"/>
  <c r="AZ365" i="14"/>
  <c r="BD365" i="14"/>
  <c r="BH365" i="14"/>
  <c r="AW365" i="14"/>
  <c r="BA365" i="14"/>
  <c r="BE365" i="14"/>
  <c r="BI365" i="14"/>
  <c r="AC365" i="14"/>
  <c r="AG365" i="14"/>
  <c r="AK365" i="14"/>
  <c r="AO365" i="14"/>
  <c r="AD365" i="14"/>
  <c r="AH365" i="14"/>
  <c r="AL365" i="14"/>
  <c r="AA365" i="14"/>
  <c r="AE365" i="14"/>
  <c r="AI365" i="14"/>
  <c r="AM365" i="14"/>
  <c r="AB365" i="14"/>
  <c r="AF365" i="14"/>
  <c r="AJ365" i="14"/>
  <c r="AN365" i="14"/>
  <c r="Y365" i="14"/>
  <c r="W365" i="14"/>
  <c r="X365" i="14"/>
  <c r="I365" i="14"/>
  <c r="J365" i="14"/>
  <c r="K365" i="14"/>
  <c r="L365" i="14"/>
  <c r="M365" i="14"/>
  <c r="N365" i="14"/>
  <c r="O365" i="14"/>
  <c r="P365" i="14"/>
  <c r="Q365" i="14"/>
  <c r="R365" i="14"/>
  <c r="S365" i="14"/>
  <c r="T365" i="14"/>
  <c r="U365" i="14"/>
  <c r="G365" i="14"/>
  <c r="H365" i="14"/>
  <c r="AW373" i="14"/>
  <c r="BA373" i="14"/>
  <c r="BE373" i="14"/>
  <c r="BI373" i="14"/>
  <c r="AX373" i="14"/>
  <c r="BB373" i="14"/>
  <c r="BF373" i="14"/>
  <c r="AU373" i="14"/>
  <c r="AY373" i="14"/>
  <c r="BC373" i="14"/>
  <c r="BG373" i="14"/>
  <c r="BD373" i="14"/>
  <c r="BH373" i="14"/>
  <c r="AV373" i="14"/>
  <c r="AZ373" i="14"/>
  <c r="AC373" i="14"/>
  <c r="AG373" i="14"/>
  <c r="AK373" i="14"/>
  <c r="AO373" i="14"/>
  <c r="AD373" i="14"/>
  <c r="AH373" i="14"/>
  <c r="AL373" i="14"/>
  <c r="AA373" i="14"/>
  <c r="AE373" i="14"/>
  <c r="AI373" i="14"/>
  <c r="AM373" i="14"/>
  <c r="AB373" i="14"/>
  <c r="AF373" i="14"/>
  <c r="AJ373" i="14"/>
  <c r="AN373" i="14"/>
  <c r="Y373" i="14"/>
  <c r="W373" i="14"/>
  <c r="X373" i="14"/>
  <c r="I373" i="14"/>
  <c r="J373" i="14"/>
  <c r="K373" i="14"/>
  <c r="L373" i="14"/>
  <c r="M373" i="14"/>
  <c r="N373" i="14"/>
  <c r="O373" i="14"/>
  <c r="P373" i="14"/>
  <c r="Q373" i="14"/>
  <c r="R373" i="14"/>
  <c r="S373" i="14"/>
  <c r="T373" i="14"/>
  <c r="U373" i="14"/>
  <c r="G373" i="14"/>
  <c r="H373" i="14"/>
  <c r="AW381" i="14"/>
  <c r="BA381" i="14"/>
  <c r="BE381" i="14"/>
  <c r="BI381" i="14"/>
  <c r="AX381" i="14"/>
  <c r="BB381" i="14"/>
  <c r="BF381" i="14"/>
  <c r="AU381" i="14"/>
  <c r="AY381" i="14"/>
  <c r="BC381" i="14"/>
  <c r="BG381" i="14"/>
  <c r="AV381" i="14"/>
  <c r="AZ381" i="14"/>
  <c r="BD381" i="14"/>
  <c r="BH381" i="14"/>
  <c r="AC381" i="14"/>
  <c r="AG381" i="14"/>
  <c r="AK381" i="14"/>
  <c r="AO381" i="14"/>
  <c r="AD381" i="14"/>
  <c r="AH381" i="14"/>
  <c r="AL381" i="14"/>
  <c r="AA381" i="14"/>
  <c r="AE381" i="14"/>
  <c r="AI381" i="14"/>
  <c r="AM381" i="14"/>
  <c r="AB381" i="14"/>
  <c r="AF381" i="14"/>
  <c r="AJ381" i="14"/>
  <c r="AN381" i="14"/>
  <c r="Y381" i="14"/>
  <c r="W381" i="14"/>
  <c r="X381" i="14"/>
  <c r="I381" i="14"/>
  <c r="J381" i="14"/>
  <c r="K381" i="14"/>
  <c r="L381" i="14"/>
  <c r="M381" i="14"/>
  <c r="N381" i="14"/>
  <c r="O381" i="14"/>
  <c r="P381" i="14"/>
  <c r="Q381" i="14"/>
  <c r="R381" i="14"/>
  <c r="S381" i="14"/>
  <c r="T381" i="14"/>
  <c r="U381" i="14"/>
  <c r="G381" i="14"/>
  <c r="H381" i="14"/>
  <c r="AU212" i="14"/>
  <c r="AY212" i="14"/>
  <c r="BC212" i="14"/>
  <c r="BG212" i="14"/>
  <c r="AV212" i="14"/>
  <c r="AZ212" i="14"/>
  <c r="BD212" i="14"/>
  <c r="BH212" i="14"/>
  <c r="AW212" i="14"/>
  <c r="BA212" i="14"/>
  <c r="BE212" i="14"/>
  <c r="BI212" i="14"/>
  <c r="AX212" i="14"/>
  <c r="BB212" i="14"/>
  <c r="BF212" i="14"/>
  <c r="AC212" i="14"/>
  <c r="AG212" i="14"/>
  <c r="AK212" i="14"/>
  <c r="AO212" i="14"/>
  <c r="AD212" i="14"/>
  <c r="AH212" i="14"/>
  <c r="AL212" i="14"/>
  <c r="AA212" i="14"/>
  <c r="AE212" i="14"/>
  <c r="AI212" i="14"/>
  <c r="AM212" i="14"/>
  <c r="AB212" i="14"/>
  <c r="AF212" i="14"/>
  <c r="AJ212" i="14"/>
  <c r="AN212" i="14"/>
  <c r="X212" i="14"/>
  <c r="Y212" i="14"/>
  <c r="W212" i="14"/>
  <c r="H212" i="14"/>
  <c r="I212" i="14"/>
  <c r="J212" i="14"/>
  <c r="S212" i="14"/>
  <c r="P212" i="14"/>
  <c r="U212" i="14"/>
  <c r="G212" i="14"/>
  <c r="T212" i="14"/>
  <c r="N212" i="14"/>
  <c r="K212" i="14"/>
  <c r="M212" i="14"/>
  <c r="R212" i="14"/>
  <c r="L212" i="14"/>
  <c r="Q212" i="14"/>
  <c r="O212" i="14"/>
  <c r="AU220" i="14"/>
  <c r="AY220" i="14"/>
  <c r="BC220" i="14"/>
  <c r="BG220" i="14"/>
  <c r="AV220" i="14"/>
  <c r="AZ220" i="14"/>
  <c r="BD220" i="14"/>
  <c r="BH220" i="14"/>
  <c r="AW220" i="14"/>
  <c r="BA220" i="14"/>
  <c r="BE220" i="14"/>
  <c r="BI220" i="14"/>
  <c r="AX220" i="14"/>
  <c r="BB220" i="14"/>
  <c r="BF220" i="14"/>
  <c r="AC220" i="14"/>
  <c r="AG220" i="14"/>
  <c r="AK220" i="14"/>
  <c r="AO220" i="14"/>
  <c r="AD220" i="14"/>
  <c r="AH220" i="14"/>
  <c r="AL220" i="14"/>
  <c r="AA220" i="14"/>
  <c r="AE220" i="14"/>
  <c r="AI220" i="14"/>
  <c r="AM220" i="14"/>
  <c r="AB220" i="14"/>
  <c r="AF220" i="14"/>
  <c r="AJ220" i="14"/>
  <c r="AN220" i="14"/>
  <c r="X220" i="14"/>
  <c r="Y220" i="14"/>
  <c r="W220" i="14"/>
  <c r="H220" i="14"/>
  <c r="I220" i="14"/>
  <c r="J220" i="14"/>
  <c r="K220" i="14"/>
  <c r="M220" i="14"/>
  <c r="R220" i="14"/>
  <c r="L220" i="14"/>
  <c r="Q220" i="14"/>
  <c r="G220" i="14"/>
  <c r="P220" i="14"/>
  <c r="U220" i="14"/>
  <c r="O220" i="14"/>
  <c r="T220" i="14"/>
  <c r="N220" i="14"/>
  <c r="S220" i="14"/>
  <c r="AU228" i="14"/>
  <c r="AY228" i="14"/>
  <c r="BC228" i="14"/>
  <c r="BG228" i="14"/>
  <c r="AV228" i="14"/>
  <c r="AZ228" i="14"/>
  <c r="BD228" i="14"/>
  <c r="BH228" i="14"/>
  <c r="AW228" i="14"/>
  <c r="BA228" i="14"/>
  <c r="BE228" i="14"/>
  <c r="BI228" i="14"/>
  <c r="AX228" i="14"/>
  <c r="BB228" i="14"/>
  <c r="BF228" i="14"/>
  <c r="AC228" i="14"/>
  <c r="AG228" i="14"/>
  <c r="AK228" i="14"/>
  <c r="AO228" i="14"/>
  <c r="AA228" i="14"/>
  <c r="AF228" i="14"/>
  <c r="AL228" i="14"/>
  <c r="AB228" i="14"/>
  <c r="AH228" i="14"/>
  <c r="AM228" i="14"/>
  <c r="AD228" i="14"/>
  <c r="AI228" i="14"/>
  <c r="AN228" i="14"/>
  <c r="AE228" i="14"/>
  <c r="AJ228" i="14"/>
  <c r="X228" i="14"/>
  <c r="Y228" i="14"/>
  <c r="W228" i="14"/>
  <c r="L228" i="14"/>
  <c r="M228" i="14"/>
  <c r="N228" i="14"/>
  <c r="G228" i="14"/>
  <c r="P228" i="14"/>
  <c r="Q228" i="14"/>
  <c r="R228" i="14"/>
  <c r="K228" i="14"/>
  <c r="T228" i="14"/>
  <c r="U228" i="14"/>
  <c r="O228" i="14"/>
  <c r="H228" i="14"/>
  <c r="I228" i="14"/>
  <c r="J228" i="14"/>
  <c r="S228" i="14"/>
  <c r="AX236" i="14"/>
  <c r="BB236" i="14"/>
  <c r="BF236" i="14"/>
  <c r="AU236" i="14"/>
  <c r="AY236" i="14"/>
  <c r="BC236" i="14"/>
  <c r="BG236" i="14"/>
  <c r="AV236" i="14"/>
  <c r="AZ236" i="14"/>
  <c r="BD236" i="14"/>
  <c r="BH236" i="14"/>
  <c r="AW236" i="14"/>
  <c r="BA236" i="14"/>
  <c r="BE236" i="14"/>
  <c r="BI236" i="14"/>
  <c r="AB236" i="14"/>
  <c r="AF236" i="14"/>
  <c r="AJ236" i="14"/>
  <c r="AN236" i="14"/>
  <c r="AC236" i="14"/>
  <c r="AG236" i="14"/>
  <c r="AK236" i="14"/>
  <c r="AO236" i="14"/>
  <c r="AD236" i="14"/>
  <c r="AH236" i="14"/>
  <c r="AL236" i="14"/>
  <c r="AA236" i="14"/>
  <c r="AE236" i="14"/>
  <c r="AI236" i="14"/>
  <c r="AM236" i="14"/>
  <c r="X236" i="14"/>
  <c r="Y236" i="14"/>
  <c r="W236" i="14"/>
  <c r="M236" i="14"/>
  <c r="N236" i="14"/>
  <c r="K236" i="14"/>
  <c r="G236" i="14"/>
  <c r="Q236" i="14"/>
  <c r="R236" i="14"/>
  <c r="S236" i="14"/>
  <c r="O236" i="14"/>
  <c r="U236" i="14"/>
  <c r="H236" i="14"/>
  <c r="L236" i="14"/>
  <c r="I236" i="14"/>
  <c r="J236" i="14"/>
  <c r="P236" i="14"/>
  <c r="T236" i="14"/>
  <c r="AX244" i="14"/>
  <c r="BB244" i="14"/>
  <c r="BF244" i="14"/>
  <c r="AU244" i="14"/>
  <c r="AY244" i="14"/>
  <c r="BC244" i="14"/>
  <c r="BG244" i="14"/>
  <c r="AV244" i="14"/>
  <c r="AZ244" i="14"/>
  <c r="BD244" i="14"/>
  <c r="BH244" i="14"/>
  <c r="AW244" i="14"/>
  <c r="BA244" i="14"/>
  <c r="BE244" i="14"/>
  <c r="BI244" i="14"/>
  <c r="AB244" i="14"/>
  <c r="AF244" i="14"/>
  <c r="AJ244" i="14"/>
  <c r="AN244" i="14"/>
  <c r="AC244" i="14"/>
  <c r="AG244" i="14"/>
  <c r="AK244" i="14"/>
  <c r="AO244" i="14"/>
  <c r="AD244" i="14"/>
  <c r="AH244" i="14"/>
  <c r="AL244" i="14"/>
  <c r="AA244" i="14"/>
  <c r="AE244" i="14"/>
  <c r="AI244" i="14"/>
  <c r="AM244" i="14"/>
  <c r="X244" i="14"/>
  <c r="Y244" i="14"/>
  <c r="W244" i="14"/>
  <c r="M244" i="14"/>
  <c r="P244" i="14"/>
  <c r="H244" i="14"/>
  <c r="O244" i="14"/>
  <c r="Q244" i="14"/>
  <c r="G244" i="14"/>
  <c r="N244" i="14"/>
  <c r="T244" i="14"/>
  <c r="U244" i="14"/>
  <c r="L244" i="14"/>
  <c r="S244" i="14"/>
  <c r="I244" i="14"/>
  <c r="K244" i="14"/>
  <c r="R244" i="14"/>
  <c r="J244" i="14"/>
  <c r="AX252" i="14"/>
  <c r="BB252" i="14"/>
  <c r="BF252" i="14"/>
  <c r="AU252" i="14"/>
  <c r="AY252" i="14"/>
  <c r="BC252" i="14"/>
  <c r="BG252" i="14"/>
  <c r="AV252" i="14"/>
  <c r="AZ252" i="14"/>
  <c r="BD252" i="14"/>
  <c r="BH252" i="14"/>
  <c r="AW252" i="14"/>
  <c r="BA252" i="14"/>
  <c r="BE252" i="14"/>
  <c r="BI252" i="14"/>
  <c r="AB252" i="14"/>
  <c r="AF252" i="14"/>
  <c r="AJ252" i="14"/>
  <c r="AN252" i="14"/>
  <c r="AC252" i="14"/>
  <c r="AG252" i="14"/>
  <c r="AK252" i="14"/>
  <c r="AO252" i="14"/>
  <c r="AD252" i="14"/>
  <c r="AH252" i="14"/>
  <c r="AL252" i="14"/>
  <c r="AA252" i="14"/>
  <c r="AE252" i="14"/>
  <c r="AI252" i="14"/>
  <c r="AM252" i="14"/>
  <c r="X252" i="14"/>
  <c r="Y252" i="14"/>
  <c r="W252" i="14"/>
  <c r="M252" i="14"/>
  <c r="N252" i="14"/>
  <c r="T252" i="14"/>
  <c r="L252" i="14"/>
  <c r="Q252" i="14"/>
  <c r="S252" i="14"/>
  <c r="K252" i="14"/>
  <c r="R252" i="14"/>
  <c r="U252" i="14"/>
  <c r="J252" i="14"/>
  <c r="P252" i="14"/>
  <c r="I252" i="14"/>
  <c r="H252" i="14"/>
  <c r="O252" i="14"/>
  <c r="G252" i="14"/>
  <c r="AX260" i="14"/>
  <c r="BB260" i="14"/>
  <c r="BF260" i="14"/>
  <c r="AU260" i="14"/>
  <c r="AY260" i="14"/>
  <c r="BC260" i="14"/>
  <c r="BG260" i="14"/>
  <c r="AV260" i="14"/>
  <c r="AZ260" i="14"/>
  <c r="BD260" i="14"/>
  <c r="BH260" i="14"/>
  <c r="AW260" i="14"/>
  <c r="BA260" i="14"/>
  <c r="BE260" i="14"/>
  <c r="BI260" i="14"/>
  <c r="AB260" i="14"/>
  <c r="AF260" i="14"/>
  <c r="AJ260" i="14"/>
  <c r="AN260" i="14"/>
  <c r="AC260" i="14"/>
  <c r="AG260" i="14"/>
  <c r="AK260" i="14"/>
  <c r="AO260" i="14"/>
  <c r="AD260" i="14"/>
  <c r="AH260" i="14"/>
  <c r="AL260" i="14"/>
  <c r="AA260" i="14"/>
  <c r="AE260" i="14"/>
  <c r="AI260" i="14"/>
  <c r="AM260" i="14"/>
  <c r="X260" i="14"/>
  <c r="Y260" i="14"/>
  <c r="W260" i="14"/>
  <c r="M260" i="14"/>
  <c r="P260" i="14"/>
  <c r="H260" i="14"/>
  <c r="O260" i="14"/>
  <c r="Q260" i="14"/>
  <c r="G260" i="14"/>
  <c r="N260" i="14"/>
  <c r="T260" i="14"/>
  <c r="U260" i="14"/>
  <c r="L260" i="14"/>
  <c r="S260" i="14"/>
  <c r="I260" i="14"/>
  <c r="K260" i="14"/>
  <c r="R260" i="14"/>
  <c r="J260" i="14"/>
  <c r="AX268" i="14"/>
  <c r="BB268" i="14"/>
  <c r="BF268" i="14"/>
  <c r="AU268" i="14"/>
  <c r="AY268" i="14"/>
  <c r="BC268" i="14"/>
  <c r="BG268" i="14"/>
  <c r="AV268" i="14"/>
  <c r="AZ268" i="14"/>
  <c r="BD268" i="14"/>
  <c r="BH268" i="14"/>
  <c r="AW268" i="14"/>
  <c r="BA268" i="14"/>
  <c r="BE268" i="14"/>
  <c r="BI268" i="14"/>
  <c r="AB268" i="14"/>
  <c r="AF268" i="14"/>
  <c r="AJ268" i="14"/>
  <c r="AN268" i="14"/>
  <c r="AC268" i="14"/>
  <c r="AG268" i="14"/>
  <c r="AK268" i="14"/>
  <c r="AO268" i="14"/>
  <c r="AD268" i="14"/>
  <c r="AH268" i="14"/>
  <c r="AL268" i="14"/>
  <c r="AA268" i="14"/>
  <c r="AE268" i="14"/>
  <c r="AI268" i="14"/>
  <c r="AM268" i="14"/>
  <c r="X268" i="14"/>
  <c r="Y268" i="14"/>
  <c r="W268" i="14"/>
  <c r="L268" i="14"/>
  <c r="K268" i="14"/>
  <c r="R268" i="14"/>
  <c r="U268" i="14"/>
  <c r="J268" i="14"/>
  <c r="O268" i="14"/>
  <c r="M268" i="14"/>
  <c r="Q268" i="14"/>
  <c r="N268" i="14"/>
  <c r="S268" i="14"/>
  <c r="T268" i="14"/>
  <c r="H268" i="14"/>
  <c r="G268" i="14"/>
  <c r="I268" i="14"/>
  <c r="P268" i="14"/>
  <c r="AX276" i="14"/>
  <c r="BB276" i="14"/>
  <c r="BF276" i="14"/>
  <c r="AU276" i="14"/>
  <c r="AY276" i="14"/>
  <c r="BC276" i="14"/>
  <c r="BG276" i="14"/>
  <c r="AV276" i="14"/>
  <c r="AZ276" i="14"/>
  <c r="BD276" i="14"/>
  <c r="BH276" i="14"/>
  <c r="AW276" i="14"/>
  <c r="BA276" i="14"/>
  <c r="BE276" i="14"/>
  <c r="BI276" i="14"/>
  <c r="AB276" i="14"/>
  <c r="AF276" i="14"/>
  <c r="AJ276" i="14"/>
  <c r="AN276" i="14"/>
  <c r="AC276" i="14"/>
  <c r="AG276" i="14"/>
  <c r="AK276" i="14"/>
  <c r="AO276" i="14"/>
  <c r="AD276" i="14"/>
  <c r="AH276" i="14"/>
  <c r="AL276" i="14"/>
  <c r="AA276" i="14"/>
  <c r="AE276" i="14"/>
  <c r="AI276" i="14"/>
  <c r="AM276" i="14"/>
  <c r="X276" i="14"/>
  <c r="Y276" i="14"/>
  <c r="W276" i="14"/>
  <c r="N276" i="14"/>
  <c r="O276" i="14"/>
  <c r="P276" i="14"/>
  <c r="Q276" i="14"/>
  <c r="R276" i="14"/>
  <c r="S276" i="14"/>
  <c r="T276" i="14"/>
  <c r="U276" i="14"/>
  <c r="G276" i="14"/>
  <c r="H276" i="14"/>
  <c r="I276" i="14"/>
  <c r="J276" i="14"/>
  <c r="K276" i="14"/>
  <c r="L276" i="14"/>
  <c r="M276" i="14"/>
  <c r="AX284" i="14"/>
  <c r="BB284" i="14"/>
  <c r="BF284" i="14"/>
  <c r="AU284" i="14"/>
  <c r="AY284" i="14"/>
  <c r="BC284" i="14"/>
  <c r="BG284" i="14"/>
  <c r="AV284" i="14"/>
  <c r="AZ284" i="14"/>
  <c r="BD284" i="14"/>
  <c r="BH284" i="14"/>
  <c r="AW284" i="14"/>
  <c r="BA284" i="14"/>
  <c r="BE284" i="14"/>
  <c r="BI284" i="14"/>
  <c r="AB284" i="14"/>
  <c r="AF284" i="14"/>
  <c r="AJ284" i="14"/>
  <c r="AN284" i="14"/>
  <c r="AC284" i="14"/>
  <c r="AG284" i="14"/>
  <c r="AK284" i="14"/>
  <c r="AO284" i="14"/>
  <c r="AD284" i="14"/>
  <c r="AH284" i="14"/>
  <c r="AL284" i="14"/>
  <c r="AA284" i="14"/>
  <c r="AE284" i="14"/>
  <c r="AI284" i="14"/>
  <c r="AM284" i="14"/>
  <c r="X284" i="14"/>
  <c r="Y284" i="14"/>
  <c r="W284" i="14"/>
  <c r="N284" i="14"/>
  <c r="O284" i="14"/>
  <c r="P284" i="14"/>
  <c r="Q284" i="14"/>
  <c r="R284" i="14"/>
  <c r="S284" i="14"/>
  <c r="T284" i="14"/>
  <c r="U284" i="14"/>
  <c r="G284" i="14"/>
  <c r="H284" i="14"/>
  <c r="I284" i="14"/>
  <c r="J284" i="14"/>
  <c r="K284" i="14"/>
  <c r="L284" i="14"/>
  <c r="M284" i="14"/>
  <c r="AX292" i="14"/>
  <c r="BB292" i="14"/>
  <c r="BF292" i="14"/>
  <c r="AU292" i="14"/>
  <c r="AY292" i="14"/>
  <c r="BC292" i="14"/>
  <c r="BG292" i="14"/>
  <c r="AV292" i="14"/>
  <c r="AZ292" i="14"/>
  <c r="BD292" i="14"/>
  <c r="BH292" i="14"/>
  <c r="AW292" i="14"/>
  <c r="BA292" i="14"/>
  <c r="BE292" i="14"/>
  <c r="BI292" i="14"/>
  <c r="AB292" i="14"/>
  <c r="AF292" i="14"/>
  <c r="AJ292" i="14"/>
  <c r="AN292" i="14"/>
  <c r="AC292" i="14"/>
  <c r="AG292" i="14"/>
  <c r="AK292" i="14"/>
  <c r="AO292" i="14"/>
  <c r="AD292" i="14"/>
  <c r="AH292" i="14"/>
  <c r="AL292" i="14"/>
  <c r="AA292" i="14"/>
  <c r="AE292" i="14"/>
  <c r="AI292" i="14"/>
  <c r="AM292" i="14"/>
  <c r="X292" i="14"/>
  <c r="Y292" i="14"/>
  <c r="W292" i="14"/>
  <c r="N292" i="14"/>
  <c r="O292" i="14"/>
  <c r="P292" i="14"/>
  <c r="Q292" i="14"/>
  <c r="R292" i="14"/>
  <c r="S292" i="14"/>
  <c r="T292" i="14"/>
  <c r="U292" i="14"/>
  <c r="G292" i="14"/>
  <c r="H292" i="14"/>
  <c r="I292" i="14"/>
  <c r="J292" i="14"/>
  <c r="K292" i="14"/>
  <c r="L292" i="14"/>
  <c r="M292" i="14"/>
  <c r="AX300" i="14"/>
  <c r="BB300" i="14"/>
  <c r="BF300" i="14"/>
  <c r="AU300" i="14"/>
  <c r="AY300" i="14"/>
  <c r="BC300" i="14"/>
  <c r="BG300" i="14"/>
  <c r="AV300" i="14"/>
  <c r="AZ300" i="14"/>
  <c r="BD300" i="14"/>
  <c r="BH300" i="14"/>
  <c r="AW300" i="14"/>
  <c r="BA300" i="14"/>
  <c r="BE300" i="14"/>
  <c r="BI300" i="14"/>
  <c r="AB300" i="14"/>
  <c r="AF300" i="14"/>
  <c r="AJ300" i="14"/>
  <c r="AN300" i="14"/>
  <c r="AC300" i="14"/>
  <c r="AG300" i="14"/>
  <c r="AK300" i="14"/>
  <c r="AO300" i="14"/>
  <c r="AD300" i="14"/>
  <c r="AH300" i="14"/>
  <c r="AL300" i="14"/>
  <c r="AA300" i="14"/>
  <c r="AE300" i="14"/>
  <c r="AI300" i="14"/>
  <c r="AM300" i="14"/>
  <c r="X300" i="14"/>
  <c r="Y300" i="14"/>
  <c r="W300" i="14"/>
  <c r="N300" i="14"/>
  <c r="O300" i="14"/>
  <c r="P300" i="14"/>
  <c r="Q300" i="14"/>
  <c r="R300" i="14"/>
  <c r="S300" i="14"/>
  <c r="T300" i="14"/>
  <c r="U300" i="14"/>
  <c r="G300" i="14"/>
  <c r="H300" i="14"/>
  <c r="I300" i="14"/>
  <c r="J300" i="14"/>
  <c r="K300" i="14"/>
  <c r="L300" i="14"/>
  <c r="M300" i="14"/>
  <c r="AX308" i="14"/>
  <c r="BB308" i="14"/>
  <c r="BF308" i="14"/>
  <c r="AU308" i="14"/>
  <c r="AY308" i="14"/>
  <c r="BC308" i="14"/>
  <c r="BG308" i="14"/>
  <c r="AV308" i="14"/>
  <c r="AZ308" i="14"/>
  <c r="BD308" i="14"/>
  <c r="BH308" i="14"/>
  <c r="AW308" i="14"/>
  <c r="BA308" i="14"/>
  <c r="BE308" i="14"/>
  <c r="BI308" i="14"/>
  <c r="AB308" i="14"/>
  <c r="AF308" i="14"/>
  <c r="AJ308" i="14"/>
  <c r="AN308" i="14"/>
  <c r="AC308" i="14"/>
  <c r="AG308" i="14"/>
  <c r="AK308" i="14"/>
  <c r="AO308" i="14"/>
  <c r="AD308" i="14"/>
  <c r="AH308" i="14"/>
  <c r="AL308" i="14"/>
  <c r="AA308" i="14"/>
  <c r="AE308" i="14"/>
  <c r="AI308" i="14"/>
  <c r="AM308" i="14"/>
  <c r="X308" i="14"/>
  <c r="Y308" i="14"/>
  <c r="W308" i="14"/>
  <c r="N308" i="14"/>
  <c r="O308" i="14"/>
  <c r="P308" i="14"/>
  <c r="Q308" i="14"/>
  <c r="R308" i="14"/>
  <c r="S308" i="14"/>
  <c r="T308" i="14"/>
  <c r="U308" i="14"/>
  <c r="G308" i="14"/>
  <c r="H308" i="14"/>
  <c r="I308" i="14"/>
  <c r="J308" i="14"/>
  <c r="K308" i="14"/>
  <c r="L308" i="14"/>
  <c r="M308" i="14"/>
  <c r="AX316" i="14"/>
  <c r="BB316" i="14"/>
  <c r="BF316" i="14"/>
  <c r="AU316" i="14"/>
  <c r="AY316" i="14"/>
  <c r="BC316" i="14"/>
  <c r="BG316" i="14"/>
  <c r="AV316" i="14"/>
  <c r="AZ316" i="14"/>
  <c r="BD316" i="14"/>
  <c r="BH316" i="14"/>
  <c r="AW316" i="14"/>
  <c r="BA316" i="14"/>
  <c r="BI316" i="14"/>
  <c r="BE316" i="14"/>
  <c r="AB316" i="14"/>
  <c r="AF316" i="14"/>
  <c r="AJ316" i="14"/>
  <c r="AN316" i="14"/>
  <c r="AC316" i="14"/>
  <c r="AG316" i="14"/>
  <c r="AK316" i="14"/>
  <c r="AO316" i="14"/>
  <c r="AD316" i="14"/>
  <c r="AH316" i="14"/>
  <c r="AL316" i="14"/>
  <c r="AA316" i="14"/>
  <c r="AE316" i="14"/>
  <c r="AI316" i="14"/>
  <c r="AM316" i="14"/>
  <c r="X316" i="14"/>
  <c r="Y316" i="14"/>
  <c r="W316" i="14"/>
  <c r="N316" i="14"/>
  <c r="O316" i="14"/>
  <c r="P316" i="14"/>
  <c r="Q316" i="14"/>
  <c r="R316" i="14"/>
  <c r="S316" i="14"/>
  <c r="T316" i="14"/>
  <c r="U316" i="14"/>
  <c r="G316" i="14"/>
  <c r="H316" i="14"/>
  <c r="I316" i="14"/>
  <c r="J316" i="14"/>
  <c r="K316" i="14"/>
  <c r="L316" i="14"/>
  <c r="M316" i="14"/>
  <c r="AX324" i="14"/>
  <c r="AV324" i="14"/>
  <c r="BA324" i="14"/>
  <c r="BE324" i="14"/>
  <c r="BI324" i="14"/>
  <c r="AW324" i="14"/>
  <c r="BB324" i="14"/>
  <c r="BF324" i="14"/>
  <c r="AY324" i="14"/>
  <c r="BC324" i="14"/>
  <c r="BG324" i="14"/>
  <c r="AU324" i="14"/>
  <c r="AZ324" i="14"/>
  <c r="BD324" i="14"/>
  <c r="BH324" i="14"/>
  <c r="AB324" i="14"/>
  <c r="AF324" i="14"/>
  <c r="AJ324" i="14"/>
  <c r="AN324" i="14"/>
  <c r="AC324" i="14"/>
  <c r="AG324" i="14"/>
  <c r="AK324" i="14"/>
  <c r="AO324" i="14"/>
  <c r="AD324" i="14"/>
  <c r="AH324" i="14"/>
  <c r="AL324" i="14"/>
  <c r="AA324" i="14"/>
  <c r="AE324" i="14"/>
  <c r="AI324" i="14"/>
  <c r="AM324" i="14"/>
  <c r="X324" i="14"/>
  <c r="Y324" i="14"/>
  <c r="W324" i="14"/>
  <c r="N324" i="14"/>
  <c r="O324" i="14"/>
  <c r="P324" i="14"/>
  <c r="Q324" i="14"/>
  <c r="R324" i="14"/>
  <c r="S324" i="14"/>
  <c r="T324" i="14"/>
  <c r="U324" i="14"/>
  <c r="G324" i="14"/>
  <c r="H324" i="14"/>
  <c r="I324" i="14"/>
  <c r="J324" i="14"/>
  <c r="K324" i="14"/>
  <c r="L324" i="14"/>
  <c r="M324" i="14"/>
  <c r="AW332" i="14"/>
  <c r="BA332" i="14"/>
  <c r="BE332" i="14"/>
  <c r="BI332" i="14"/>
  <c r="AX332" i="14"/>
  <c r="BB332" i="14"/>
  <c r="BF332" i="14"/>
  <c r="AU332" i="14"/>
  <c r="AY332" i="14"/>
  <c r="BC332" i="14"/>
  <c r="BG332" i="14"/>
  <c r="AV332" i="14"/>
  <c r="AZ332" i="14"/>
  <c r="BD332" i="14"/>
  <c r="BH332" i="14"/>
  <c r="AB332" i="14"/>
  <c r="AF332" i="14"/>
  <c r="AJ332" i="14"/>
  <c r="AN332" i="14"/>
  <c r="AC332" i="14"/>
  <c r="AG332" i="14"/>
  <c r="AK332" i="14"/>
  <c r="AO332" i="14"/>
  <c r="AD332" i="14"/>
  <c r="AH332" i="14"/>
  <c r="AL332" i="14"/>
  <c r="AA332" i="14"/>
  <c r="AE332" i="14"/>
  <c r="AI332" i="14"/>
  <c r="AM332" i="14"/>
  <c r="X332" i="14"/>
  <c r="Y332" i="14"/>
  <c r="W332" i="14"/>
  <c r="N332" i="14"/>
  <c r="O332" i="14"/>
  <c r="P332" i="14"/>
  <c r="Q332" i="14"/>
  <c r="R332" i="14"/>
  <c r="S332" i="14"/>
  <c r="T332" i="14"/>
  <c r="U332" i="14"/>
  <c r="G332" i="14"/>
  <c r="H332" i="14"/>
  <c r="I332" i="14"/>
  <c r="J332" i="14"/>
  <c r="K332" i="14"/>
  <c r="L332" i="14"/>
  <c r="M332" i="14"/>
  <c r="AW340" i="14"/>
  <c r="BA340" i="14"/>
  <c r="BE340" i="14"/>
  <c r="BI340" i="14"/>
  <c r="AX340" i="14"/>
  <c r="BB340" i="14"/>
  <c r="BF340" i="14"/>
  <c r="AU340" i="14"/>
  <c r="AY340" i="14"/>
  <c r="BC340" i="14"/>
  <c r="BG340" i="14"/>
  <c r="AV340" i="14"/>
  <c r="AZ340" i="14"/>
  <c r="BD340" i="14"/>
  <c r="BH340" i="14"/>
  <c r="AB340" i="14"/>
  <c r="AF340" i="14"/>
  <c r="AJ340" i="14"/>
  <c r="AN340" i="14"/>
  <c r="AC340" i="14"/>
  <c r="AG340" i="14"/>
  <c r="AK340" i="14"/>
  <c r="AO340" i="14"/>
  <c r="AD340" i="14"/>
  <c r="AH340" i="14"/>
  <c r="AL340" i="14"/>
  <c r="AA340" i="14"/>
  <c r="AE340" i="14"/>
  <c r="AI340" i="14"/>
  <c r="AM340" i="14"/>
  <c r="X340" i="14"/>
  <c r="Y340" i="14"/>
  <c r="W340" i="14"/>
  <c r="N340" i="14"/>
  <c r="O340" i="14"/>
  <c r="P340" i="14"/>
  <c r="Q340" i="14"/>
  <c r="R340" i="14"/>
  <c r="S340" i="14"/>
  <c r="T340" i="14"/>
  <c r="U340" i="14"/>
  <c r="G340" i="14"/>
  <c r="H340" i="14"/>
  <c r="I340" i="14"/>
  <c r="J340" i="14"/>
  <c r="K340" i="14"/>
  <c r="L340" i="14"/>
  <c r="M340" i="14"/>
  <c r="AW348" i="14"/>
  <c r="BA348" i="14"/>
  <c r="BE348" i="14"/>
  <c r="BI348" i="14"/>
  <c r="AX348" i="14"/>
  <c r="BB348" i="14"/>
  <c r="BF348" i="14"/>
  <c r="AU348" i="14"/>
  <c r="AY348" i="14"/>
  <c r="BC348" i="14"/>
  <c r="BG348" i="14"/>
  <c r="AV348" i="14"/>
  <c r="AZ348" i="14"/>
  <c r="BD348" i="14"/>
  <c r="BH348" i="14"/>
  <c r="AB348" i="14"/>
  <c r="AF348" i="14"/>
  <c r="AJ348" i="14"/>
  <c r="AN348" i="14"/>
  <c r="AC348" i="14"/>
  <c r="AG348" i="14"/>
  <c r="AK348" i="14"/>
  <c r="AO348" i="14"/>
  <c r="AD348" i="14"/>
  <c r="AH348" i="14"/>
  <c r="AL348" i="14"/>
  <c r="AA348" i="14"/>
  <c r="AE348" i="14"/>
  <c r="AI348" i="14"/>
  <c r="AM348" i="14"/>
  <c r="X348" i="14"/>
  <c r="Y348" i="14"/>
  <c r="W348" i="14"/>
  <c r="N348" i="14"/>
  <c r="U348" i="14"/>
  <c r="H348" i="14"/>
  <c r="O348" i="14"/>
  <c r="R348" i="14"/>
  <c r="G348" i="14"/>
  <c r="M348" i="14"/>
  <c r="T348" i="14"/>
  <c r="K348" i="14"/>
  <c r="L348" i="14"/>
  <c r="S348" i="14"/>
  <c r="J348" i="14"/>
  <c r="P348" i="14"/>
  <c r="Q348" i="14"/>
  <c r="I348" i="14"/>
  <c r="AW356" i="14"/>
  <c r="BA356" i="14"/>
  <c r="BE356" i="14"/>
  <c r="BI356" i="14"/>
  <c r="AX356" i="14"/>
  <c r="BB356" i="14"/>
  <c r="BF356" i="14"/>
  <c r="AU356" i="14"/>
  <c r="AY356" i="14"/>
  <c r="BC356" i="14"/>
  <c r="BG356" i="14"/>
  <c r="AV356" i="14"/>
  <c r="AZ356" i="14"/>
  <c r="BD356" i="14"/>
  <c r="BH356" i="14"/>
  <c r="AB356" i="14"/>
  <c r="AF356" i="14"/>
  <c r="AJ356" i="14"/>
  <c r="AN356" i="14"/>
  <c r="AC356" i="14"/>
  <c r="AG356" i="14"/>
  <c r="AK356" i="14"/>
  <c r="AO356" i="14"/>
  <c r="AD356" i="14"/>
  <c r="AH356" i="14"/>
  <c r="AL356" i="14"/>
  <c r="AA356" i="14"/>
  <c r="AE356" i="14"/>
  <c r="AI356" i="14"/>
  <c r="AM356" i="14"/>
  <c r="X356" i="14"/>
  <c r="Y356" i="14"/>
  <c r="W356" i="14"/>
  <c r="N356" i="14"/>
  <c r="S356" i="14"/>
  <c r="K356" i="14"/>
  <c r="L356" i="14"/>
  <c r="R356" i="14"/>
  <c r="I356" i="14"/>
  <c r="P356" i="14"/>
  <c r="Q356" i="14"/>
  <c r="H356" i="14"/>
  <c r="O356" i="14"/>
  <c r="U356" i="14"/>
  <c r="J356" i="14"/>
  <c r="M356" i="14"/>
  <c r="T356" i="14"/>
  <c r="G356" i="14"/>
  <c r="AU11" i="14"/>
  <c r="AY11" i="14"/>
  <c r="BC11" i="14"/>
  <c r="BG11" i="14"/>
  <c r="AV11" i="14"/>
  <c r="AZ11" i="14"/>
  <c r="BD11" i="14"/>
  <c r="BH11" i="14"/>
  <c r="AW11" i="14"/>
  <c r="BA11" i="14"/>
  <c r="BE11" i="14"/>
  <c r="BI11" i="14"/>
  <c r="BB11" i="14"/>
  <c r="BF11" i="14"/>
  <c r="AX11" i="14"/>
  <c r="AC11" i="14"/>
  <c r="AG11" i="14"/>
  <c r="AK11" i="14"/>
  <c r="AO11" i="14"/>
  <c r="AD11" i="14"/>
  <c r="AH11" i="14"/>
  <c r="AL11" i="14"/>
  <c r="AA11" i="14"/>
  <c r="AE11" i="14"/>
  <c r="AI11" i="14"/>
  <c r="AM11" i="14"/>
  <c r="AB11" i="14"/>
  <c r="AF11" i="14"/>
  <c r="AJ11" i="14"/>
  <c r="AN11" i="14"/>
  <c r="W11" i="14"/>
  <c r="X11" i="14"/>
  <c r="Y11" i="14"/>
  <c r="Q11" i="14"/>
  <c r="O11" i="14"/>
  <c r="P11" i="14"/>
  <c r="R11" i="14"/>
  <c r="M11" i="14"/>
  <c r="S11" i="14"/>
  <c r="J11" i="14"/>
  <c r="U11" i="14"/>
  <c r="H11" i="14"/>
  <c r="N11" i="14"/>
  <c r="G11" i="14"/>
  <c r="L11" i="14"/>
  <c r="I11" i="14"/>
  <c r="K11" i="14"/>
  <c r="T11" i="14"/>
  <c r="AV19" i="14"/>
  <c r="AZ19" i="14"/>
  <c r="BD19" i="14"/>
  <c r="BH19" i="14"/>
  <c r="AW19" i="14"/>
  <c r="BA19" i="14"/>
  <c r="BE19" i="14"/>
  <c r="BI19" i="14"/>
  <c r="AX19" i="14"/>
  <c r="BB19" i="14"/>
  <c r="BF19" i="14"/>
  <c r="AY19" i="14"/>
  <c r="BC19" i="14"/>
  <c r="BG19" i="14"/>
  <c r="AU19" i="14"/>
  <c r="AC19" i="14"/>
  <c r="AG19" i="14"/>
  <c r="AK19" i="14"/>
  <c r="AO19" i="14"/>
  <c r="AD19" i="14"/>
  <c r="AH19" i="14"/>
  <c r="AL19" i="14"/>
  <c r="AA19" i="14"/>
  <c r="AE19" i="14"/>
  <c r="AI19" i="14"/>
  <c r="AM19" i="14"/>
  <c r="AB19" i="14"/>
  <c r="AF19" i="14"/>
  <c r="AJ19" i="14"/>
  <c r="AN19" i="14"/>
  <c r="W19" i="14"/>
  <c r="X19" i="14"/>
  <c r="Y19" i="14"/>
  <c r="Q19" i="14"/>
  <c r="O19" i="14"/>
  <c r="P19" i="14"/>
  <c r="N19" i="14"/>
  <c r="G19" i="14"/>
  <c r="L19" i="14"/>
  <c r="I19" i="14"/>
  <c r="K19" i="14"/>
  <c r="T19" i="14"/>
  <c r="M19" i="14"/>
  <c r="S19" i="14"/>
  <c r="R19" i="14"/>
  <c r="U19" i="14"/>
  <c r="H19" i="14"/>
  <c r="J19" i="14"/>
  <c r="AV27" i="14"/>
  <c r="AZ27" i="14"/>
  <c r="BD27" i="14"/>
  <c r="BH27" i="14"/>
  <c r="AW27" i="14"/>
  <c r="BA27" i="14"/>
  <c r="BE27" i="14"/>
  <c r="BI27" i="14"/>
  <c r="AX27" i="14"/>
  <c r="BB27" i="14"/>
  <c r="BF27" i="14"/>
  <c r="BG27" i="14"/>
  <c r="AU27" i="14"/>
  <c r="AY27" i="14"/>
  <c r="BC27" i="14"/>
  <c r="AC27" i="14"/>
  <c r="AG27" i="14"/>
  <c r="AK27" i="14"/>
  <c r="AO27" i="14"/>
  <c r="AD27" i="14"/>
  <c r="AH27" i="14"/>
  <c r="AL27" i="14"/>
  <c r="AA27" i="14"/>
  <c r="AE27" i="14"/>
  <c r="AI27" i="14"/>
  <c r="AM27" i="14"/>
  <c r="AB27" i="14"/>
  <c r="AF27" i="14"/>
  <c r="AJ27" i="14"/>
  <c r="AN27" i="14"/>
  <c r="W27" i="14"/>
  <c r="X27" i="14"/>
  <c r="Y27" i="14"/>
  <c r="G27" i="14"/>
  <c r="L27" i="14"/>
  <c r="S27" i="14"/>
  <c r="R27" i="14"/>
  <c r="M27" i="14"/>
  <c r="P27" i="14"/>
  <c r="U27" i="14"/>
  <c r="K27" i="14"/>
  <c r="T27" i="14"/>
  <c r="Q27" i="14"/>
  <c r="O27" i="14"/>
  <c r="J27" i="14"/>
  <c r="I27" i="14"/>
  <c r="H27" i="14"/>
  <c r="N27" i="14"/>
  <c r="AV35" i="14"/>
  <c r="AZ35" i="14"/>
  <c r="BD35" i="14"/>
  <c r="BH35" i="14"/>
  <c r="AW35" i="14"/>
  <c r="BA35" i="14"/>
  <c r="BE35" i="14"/>
  <c r="BI35" i="14"/>
  <c r="AX35" i="14"/>
  <c r="BB35" i="14"/>
  <c r="BF35" i="14"/>
  <c r="AY35" i="14"/>
  <c r="BC35" i="14"/>
  <c r="BG35" i="14"/>
  <c r="AU35" i="14"/>
  <c r="AC35" i="14"/>
  <c r="AG35" i="14"/>
  <c r="AK35" i="14"/>
  <c r="AO35" i="14"/>
  <c r="AD35" i="14"/>
  <c r="AH35" i="14"/>
  <c r="AL35" i="14"/>
  <c r="AA35" i="14"/>
  <c r="AE35" i="14"/>
  <c r="AI35" i="14"/>
  <c r="AM35" i="14"/>
  <c r="AB35" i="14"/>
  <c r="AF35" i="14"/>
  <c r="AJ35" i="14"/>
  <c r="AN35" i="14"/>
  <c r="W35" i="14"/>
  <c r="X35" i="14"/>
  <c r="Y35" i="14"/>
  <c r="R35" i="14"/>
  <c r="S35" i="14"/>
  <c r="T35" i="14"/>
  <c r="Q35" i="14"/>
  <c r="K35" i="14"/>
  <c r="P35" i="14"/>
  <c r="J35" i="14"/>
  <c r="O35" i="14"/>
  <c r="U35" i="14"/>
  <c r="N35" i="14"/>
  <c r="H35" i="14"/>
  <c r="I35" i="14"/>
  <c r="G35" i="14"/>
  <c r="L35" i="14"/>
  <c r="M35" i="14"/>
  <c r="AV43" i="14"/>
  <c r="AZ43" i="14"/>
  <c r="BD43" i="14"/>
  <c r="BH43" i="14"/>
  <c r="AW43" i="14"/>
  <c r="BA43" i="14"/>
  <c r="BE43" i="14"/>
  <c r="BI43" i="14"/>
  <c r="AX43" i="14"/>
  <c r="BB43" i="14"/>
  <c r="BF43" i="14"/>
  <c r="BG43" i="14"/>
  <c r="AU43" i="14"/>
  <c r="AY43" i="14"/>
  <c r="BC43" i="14"/>
  <c r="AC43" i="14"/>
  <c r="AG43" i="14"/>
  <c r="AK43" i="14"/>
  <c r="AO43" i="14"/>
  <c r="AD43" i="14"/>
  <c r="AH43" i="14"/>
  <c r="AL43" i="14"/>
  <c r="AB43" i="14"/>
  <c r="AF43" i="14"/>
  <c r="AJ43" i="14"/>
  <c r="AN43" i="14"/>
  <c r="AM43" i="14"/>
  <c r="AA43" i="14"/>
  <c r="AE43" i="14"/>
  <c r="AI43" i="14"/>
  <c r="W43" i="14"/>
  <c r="X43" i="14"/>
  <c r="Y43" i="14"/>
  <c r="R43" i="14"/>
  <c r="T43" i="14"/>
  <c r="O43" i="14"/>
  <c r="S43" i="14"/>
  <c r="H43" i="14"/>
  <c r="M43" i="14"/>
  <c r="I43" i="14"/>
  <c r="J43" i="14"/>
  <c r="L43" i="14"/>
  <c r="U43" i="14"/>
  <c r="Q43" i="14"/>
  <c r="N43" i="14"/>
  <c r="P43" i="14"/>
  <c r="G43" i="14"/>
  <c r="K43" i="14"/>
  <c r="AV51" i="14"/>
  <c r="AZ51" i="14"/>
  <c r="AW51" i="14"/>
  <c r="BB51" i="14"/>
  <c r="BF51" i="14"/>
  <c r="AX51" i="14"/>
  <c r="BC51" i="14"/>
  <c r="BG51" i="14"/>
  <c r="AY51" i="14"/>
  <c r="BD51" i="14"/>
  <c r="BH51" i="14"/>
  <c r="AU51" i="14"/>
  <c r="BA51" i="14"/>
  <c r="BE51" i="14"/>
  <c r="BI51" i="14"/>
  <c r="AC51" i="14"/>
  <c r="AG51" i="14"/>
  <c r="AK51" i="14"/>
  <c r="AO51" i="14"/>
  <c r="AB51" i="14"/>
  <c r="AF51" i="14"/>
  <c r="AJ51" i="14"/>
  <c r="AN51" i="14"/>
  <c r="AA51" i="14"/>
  <c r="AI51" i="14"/>
  <c r="AD51" i="14"/>
  <c r="AL51" i="14"/>
  <c r="AE51" i="14"/>
  <c r="AM51" i="14"/>
  <c r="AH51" i="14"/>
  <c r="W51" i="14"/>
  <c r="X51" i="14"/>
  <c r="Y51" i="14"/>
  <c r="O51" i="14"/>
  <c r="P51" i="14"/>
  <c r="Q51" i="14"/>
  <c r="R51" i="14"/>
  <c r="S51" i="14"/>
  <c r="T51" i="14"/>
  <c r="U51" i="14"/>
  <c r="G51" i="14"/>
  <c r="H51" i="14"/>
  <c r="I51" i="14"/>
  <c r="J51" i="14"/>
  <c r="K51" i="14"/>
  <c r="L51" i="14"/>
  <c r="M51" i="14"/>
  <c r="N51" i="14"/>
  <c r="AX59" i="14"/>
  <c r="BB59" i="14"/>
  <c r="BF59" i="14"/>
  <c r="AU59" i="14"/>
  <c r="AY59" i="14"/>
  <c r="BC59" i="14"/>
  <c r="BG59" i="14"/>
  <c r="AV59" i="14"/>
  <c r="AZ59" i="14"/>
  <c r="BD59" i="14"/>
  <c r="BH59" i="14"/>
  <c r="BE59" i="14"/>
  <c r="BI59" i="14"/>
  <c r="AW59" i="14"/>
  <c r="BA59" i="14"/>
  <c r="AC59" i="14"/>
  <c r="AG59" i="14"/>
  <c r="AK59" i="14"/>
  <c r="AO59" i="14"/>
  <c r="AB59" i="14"/>
  <c r="AH59" i="14"/>
  <c r="AM59" i="14"/>
  <c r="AD59" i="14"/>
  <c r="AI59" i="14"/>
  <c r="AN59" i="14"/>
  <c r="AE59" i="14"/>
  <c r="AJ59" i="14"/>
  <c r="AA59" i="14"/>
  <c r="AF59" i="14"/>
  <c r="AL59" i="14"/>
  <c r="W59" i="14"/>
  <c r="X59" i="14"/>
  <c r="Y59" i="14"/>
  <c r="O59" i="14"/>
  <c r="P59" i="14"/>
  <c r="Q59" i="14"/>
  <c r="N59" i="14"/>
  <c r="S59" i="14"/>
  <c r="T59" i="14"/>
  <c r="U59" i="14"/>
  <c r="G59" i="14"/>
  <c r="H59" i="14"/>
  <c r="I59" i="14"/>
  <c r="R59" i="14"/>
  <c r="K59" i="14"/>
  <c r="L59" i="14"/>
  <c r="M59" i="14"/>
  <c r="J59" i="14"/>
  <c r="AX67" i="14"/>
  <c r="BB67" i="14"/>
  <c r="BF67" i="14"/>
  <c r="AU67" i="14"/>
  <c r="AY67" i="14"/>
  <c r="BC67" i="14"/>
  <c r="BG67" i="14"/>
  <c r="AV67" i="14"/>
  <c r="AZ67" i="14"/>
  <c r="BD67" i="14"/>
  <c r="BH67" i="14"/>
  <c r="AW67" i="14"/>
  <c r="BA67" i="14"/>
  <c r="BE67" i="14"/>
  <c r="BI67" i="14"/>
  <c r="AB67" i="14"/>
  <c r="AF67" i="14"/>
  <c r="AJ67" i="14"/>
  <c r="AN67" i="14"/>
  <c r="AC67" i="14"/>
  <c r="AG67" i="14"/>
  <c r="AK67" i="14"/>
  <c r="AO67" i="14"/>
  <c r="AD67" i="14"/>
  <c r="AH67" i="14"/>
  <c r="AL67" i="14"/>
  <c r="AA67" i="14"/>
  <c r="AE67" i="14"/>
  <c r="AI67" i="14"/>
  <c r="AM67" i="14"/>
  <c r="W67" i="14"/>
  <c r="X67" i="14"/>
  <c r="Y67" i="14"/>
  <c r="P67" i="14"/>
  <c r="Q67" i="14"/>
  <c r="R67" i="14"/>
  <c r="S67" i="14"/>
  <c r="T67" i="14"/>
  <c r="U67" i="14"/>
  <c r="G67" i="14"/>
  <c r="H67" i="14"/>
  <c r="I67" i="14"/>
  <c r="J67" i="14"/>
  <c r="K67" i="14"/>
  <c r="L67" i="14"/>
  <c r="M67" i="14"/>
  <c r="N67" i="14"/>
  <c r="O67" i="14"/>
  <c r="AX75" i="14"/>
  <c r="BB75" i="14"/>
  <c r="BF75" i="14"/>
  <c r="AU75" i="14"/>
  <c r="AY75" i="14"/>
  <c r="BC75" i="14"/>
  <c r="BG75" i="14"/>
  <c r="AV75" i="14"/>
  <c r="AZ75" i="14"/>
  <c r="BD75" i="14"/>
  <c r="BH75" i="14"/>
  <c r="BE75" i="14"/>
  <c r="BI75" i="14"/>
  <c r="AW75" i="14"/>
  <c r="BA75" i="14"/>
  <c r="AB75" i="14"/>
  <c r="AF75" i="14"/>
  <c r="AJ75" i="14"/>
  <c r="AN75" i="14"/>
  <c r="AC75" i="14"/>
  <c r="AG75" i="14"/>
  <c r="AK75" i="14"/>
  <c r="AO75" i="14"/>
  <c r="AD75" i="14"/>
  <c r="AH75" i="14"/>
  <c r="AL75" i="14"/>
  <c r="AA75" i="14"/>
  <c r="AE75" i="14"/>
  <c r="AI75" i="14"/>
  <c r="AM75" i="14"/>
  <c r="W75" i="14"/>
  <c r="X75" i="14"/>
  <c r="Y75" i="14"/>
  <c r="P75" i="14"/>
  <c r="Q75" i="14"/>
  <c r="R75" i="14"/>
  <c r="K75" i="14"/>
  <c r="T75" i="14"/>
  <c r="U75" i="14"/>
  <c r="O75" i="14"/>
  <c r="H75" i="14"/>
  <c r="I75" i="14"/>
  <c r="J75" i="14"/>
  <c r="S75" i="14"/>
  <c r="L75" i="14"/>
  <c r="M75" i="14"/>
  <c r="N75" i="14"/>
  <c r="G75" i="14"/>
  <c r="AU83" i="14"/>
  <c r="AY83" i="14"/>
  <c r="BC83" i="14"/>
  <c r="BG83" i="14"/>
  <c r="AV83" i="14"/>
  <c r="AZ83" i="14"/>
  <c r="BD83" i="14"/>
  <c r="BH83" i="14"/>
  <c r="BB83" i="14"/>
  <c r="AW83" i="14"/>
  <c r="BE83" i="14"/>
  <c r="AX83" i="14"/>
  <c r="BF83" i="14"/>
  <c r="BA83" i="14"/>
  <c r="BI83" i="14"/>
  <c r="AB83" i="14"/>
  <c r="AF83" i="14"/>
  <c r="AJ83" i="14"/>
  <c r="AN83" i="14"/>
  <c r="AC83" i="14"/>
  <c r="AG83" i="14"/>
  <c r="AK83" i="14"/>
  <c r="AO83" i="14"/>
  <c r="AD83" i="14"/>
  <c r="AH83" i="14"/>
  <c r="AL83" i="14"/>
  <c r="AA83" i="14"/>
  <c r="AE83" i="14"/>
  <c r="AI83" i="14"/>
  <c r="AM83" i="14"/>
  <c r="W83" i="14"/>
  <c r="X83" i="14"/>
  <c r="Y83" i="14"/>
  <c r="P83" i="14"/>
  <c r="Q83" i="14"/>
  <c r="R83" i="14"/>
  <c r="S83" i="14"/>
  <c r="T83" i="14"/>
  <c r="U83" i="14"/>
  <c r="G83" i="14"/>
  <c r="H83" i="14"/>
  <c r="I83" i="14"/>
  <c r="J83" i="14"/>
  <c r="K83" i="14"/>
  <c r="L83" i="14"/>
  <c r="M83" i="14"/>
  <c r="N83" i="14"/>
  <c r="O83" i="14"/>
  <c r="AU91" i="14"/>
  <c r="AY91" i="14"/>
  <c r="BC91" i="14"/>
  <c r="BG91" i="14"/>
  <c r="AV91" i="14"/>
  <c r="AZ91" i="14"/>
  <c r="BD91" i="14"/>
  <c r="BH91" i="14"/>
  <c r="AW91" i="14"/>
  <c r="AX91" i="14"/>
  <c r="BB91" i="14"/>
  <c r="BF91" i="14"/>
  <c r="BE91" i="14"/>
  <c r="BI91" i="14"/>
  <c r="BA91" i="14"/>
  <c r="AB91" i="14"/>
  <c r="AF91" i="14"/>
  <c r="AJ91" i="14"/>
  <c r="AN91" i="14"/>
  <c r="AC91" i="14"/>
  <c r="AG91" i="14"/>
  <c r="AK91" i="14"/>
  <c r="AO91" i="14"/>
  <c r="AD91" i="14"/>
  <c r="AH91" i="14"/>
  <c r="AL91" i="14"/>
  <c r="AA91" i="14"/>
  <c r="AE91" i="14"/>
  <c r="AI91" i="14"/>
  <c r="AM91" i="14"/>
  <c r="W91" i="14"/>
  <c r="X91" i="14"/>
  <c r="Y91" i="14"/>
  <c r="P91" i="14"/>
  <c r="Q91" i="14"/>
  <c r="R91" i="14"/>
  <c r="K91" i="14"/>
  <c r="T91" i="14"/>
  <c r="U91" i="14"/>
  <c r="O91" i="14"/>
  <c r="H91" i="14"/>
  <c r="I91" i="14"/>
  <c r="J91" i="14"/>
  <c r="S91" i="14"/>
  <c r="L91" i="14"/>
  <c r="M91" i="14"/>
  <c r="N91" i="14"/>
  <c r="G91" i="14"/>
  <c r="AU99" i="14"/>
  <c r="AY99" i="14"/>
  <c r="BC99" i="14"/>
  <c r="BG99" i="14"/>
  <c r="AX99" i="14"/>
  <c r="BD99" i="14"/>
  <c r="BI99" i="14"/>
  <c r="AZ99" i="14"/>
  <c r="BE99" i="14"/>
  <c r="AV99" i="14"/>
  <c r="BA99" i="14"/>
  <c r="BF99" i="14"/>
  <c r="AW99" i="14"/>
  <c r="BB99" i="14"/>
  <c r="BH99" i="14"/>
  <c r="AB99" i="14"/>
  <c r="AF99" i="14"/>
  <c r="AJ99" i="14"/>
  <c r="AN99" i="14"/>
  <c r="AC99" i="14"/>
  <c r="AG99" i="14"/>
  <c r="AK99" i="14"/>
  <c r="AO99" i="14"/>
  <c r="AD99" i="14"/>
  <c r="AH99" i="14"/>
  <c r="AL99" i="14"/>
  <c r="AA99" i="14"/>
  <c r="AE99" i="14"/>
  <c r="AI99" i="14"/>
  <c r="AM99" i="14"/>
  <c r="W99" i="14"/>
  <c r="X99" i="14"/>
  <c r="Y99" i="14"/>
  <c r="P99" i="14"/>
  <c r="Q99" i="14"/>
  <c r="R99" i="14"/>
  <c r="S99" i="14"/>
  <c r="T99" i="14"/>
  <c r="U99" i="14"/>
  <c r="G99" i="14"/>
  <c r="H99" i="14"/>
  <c r="I99" i="14"/>
  <c r="J99" i="14"/>
  <c r="K99" i="14"/>
  <c r="L99" i="14"/>
  <c r="M99" i="14"/>
  <c r="N99" i="14"/>
  <c r="O99" i="14"/>
  <c r="AX107" i="14"/>
  <c r="BB107" i="14"/>
  <c r="BF107" i="14"/>
  <c r="AU107" i="14"/>
  <c r="AY107" i="14"/>
  <c r="BC107" i="14"/>
  <c r="BG107" i="14"/>
  <c r="AV107" i="14"/>
  <c r="AZ107" i="14"/>
  <c r="BD107" i="14"/>
  <c r="BH107" i="14"/>
  <c r="AW107" i="14"/>
  <c r="BA107" i="14"/>
  <c r="BE107" i="14"/>
  <c r="BI107" i="14"/>
  <c r="AB107" i="14"/>
  <c r="AF107" i="14"/>
  <c r="AJ107" i="14"/>
  <c r="AN107" i="14"/>
  <c r="AC107" i="14"/>
  <c r="AG107" i="14"/>
  <c r="AK107" i="14"/>
  <c r="AO107" i="14"/>
  <c r="AD107" i="14"/>
  <c r="AH107" i="14"/>
  <c r="AL107" i="14"/>
  <c r="AA107" i="14"/>
  <c r="AE107" i="14"/>
  <c r="AI107" i="14"/>
  <c r="AM107" i="14"/>
  <c r="W107" i="14"/>
  <c r="X107" i="14"/>
  <c r="Y107" i="14"/>
  <c r="P107" i="14"/>
  <c r="Q107" i="14"/>
  <c r="R107" i="14"/>
  <c r="K107" i="14"/>
  <c r="T107" i="14"/>
  <c r="U107" i="14"/>
  <c r="O107" i="14"/>
  <c r="H107" i="14"/>
  <c r="I107" i="14"/>
  <c r="J107" i="14"/>
  <c r="S107" i="14"/>
  <c r="L107" i="14"/>
  <c r="M107" i="14"/>
  <c r="N107" i="14"/>
  <c r="G107" i="14"/>
  <c r="AX115" i="14"/>
  <c r="BB115" i="14"/>
  <c r="BF115" i="14"/>
  <c r="AU115" i="14"/>
  <c r="AY115" i="14"/>
  <c r="BC115" i="14"/>
  <c r="BG115" i="14"/>
  <c r="AV115" i="14"/>
  <c r="AZ115" i="14"/>
  <c r="BD115" i="14"/>
  <c r="BH115" i="14"/>
  <c r="AW115" i="14"/>
  <c r="BA115" i="14"/>
  <c r="BE115" i="14"/>
  <c r="BI115" i="14"/>
  <c r="AB115" i="14"/>
  <c r="AF115" i="14"/>
  <c r="AJ115" i="14"/>
  <c r="AN115" i="14"/>
  <c r="AC115" i="14"/>
  <c r="AG115" i="14"/>
  <c r="AK115" i="14"/>
  <c r="AO115" i="14"/>
  <c r="AD115" i="14"/>
  <c r="AH115" i="14"/>
  <c r="AL115" i="14"/>
  <c r="AA115" i="14"/>
  <c r="AE115" i="14"/>
  <c r="AI115" i="14"/>
  <c r="AM115" i="14"/>
  <c r="W115" i="14"/>
  <c r="X115" i="14"/>
  <c r="Y115" i="14"/>
  <c r="P115" i="14"/>
  <c r="Q115" i="14"/>
  <c r="R115" i="14"/>
  <c r="S115" i="14"/>
  <c r="T115" i="14"/>
  <c r="U115" i="14"/>
  <c r="G115" i="14"/>
  <c r="H115" i="14"/>
  <c r="I115" i="14"/>
  <c r="J115" i="14"/>
  <c r="K115" i="14"/>
  <c r="L115" i="14"/>
  <c r="M115" i="14"/>
  <c r="N115" i="14"/>
  <c r="O115" i="14"/>
  <c r="AX123" i="14"/>
  <c r="BB123" i="14"/>
  <c r="BF123" i="14"/>
  <c r="AU123" i="14"/>
  <c r="AY123" i="14"/>
  <c r="BC123" i="14"/>
  <c r="BG123" i="14"/>
  <c r="AV123" i="14"/>
  <c r="AZ123" i="14"/>
  <c r="BD123" i="14"/>
  <c r="BH123" i="14"/>
  <c r="AW123" i="14"/>
  <c r="BA123" i="14"/>
  <c r="BE123" i="14"/>
  <c r="BI123" i="14"/>
  <c r="AB123" i="14"/>
  <c r="AF123" i="14"/>
  <c r="AJ123" i="14"/>
  <c r="AN123" i="14"/>
  <c r="AC123" i="14"/>
  <c r="AG123" i="14"/>
  <c r="AK123" i="14"/>
  <c r="AO123" i="14"/>
  <c r="AD123" i="14"/>
  <c r="AH123" i="14"/>
  <c r="AL123" i="14"/>
  <c r="AA123" i="14"/>
  <c r="AE123" i="14"/>
  <c r="AI123" i="14"/>
  <c r="AM123" i="14"/>
  <c r="W123" i="14"/>
  <c r="X123" i="14"/>
  <c r="Y123" i="14"/>
  <c r="P123" i="14"/>
  <c r="Q123" i="14"/>
  <c r="R123" i="14"/>
  <c r="G123" i="14"/>
  <c r="T123" i="14"/>
  <c r="U123" i="14"/>
  <c r="K123" i="14"/>
  <c r="H123" i="14"/>
  <c r="I123" i="14"/>
  <c r="J123" i="14"/>
  <c r="O123" i="14"/>
  <c r="L123" i="14"/>
  <c r="M123" i="14"/>
  <c r="N123" i="14"/>
  <c r="S123" i="14"/>
  <c r="AX131" i="14"/>
  <c r="BB131" i="14"/>
  <c r="BF131" i="14"/>
  <c r="AU131" i="14"/>
  <c r="AY131" i="14"/>
  <c r="BC131" i="14"/>
  <c r="BG131" i="14"/>
  <c r="AV131" i="14"/>
  <c r="AZ131" i="14"/>
  <c r="BD131" i="14"/>
  <c r="BH131" i="14"/>
  <c r="AW131" i="14"/>
  <c r="BA131" i="14"/>
  <c r="BE131" i="14"/>
  <c r="BI131" i="14"/>
  <c r="AB131" i="14"/>
  <c r="AF131" i="14"/>
  <c r="AJ131" i="14"/>
  <c r="AN131" i="14"/>
  <c r="AC131" i="14"/>
  <c r="AG131" i="14"/>
  <c r="AK131" i="14"/>
  <c r="AO131" i="14"/>
  <c r="AD131" i="14"/>
  <c r="AH131" i="14"/>
  <c r="AL131" i="14"/>
  <c r="AA131" i="14"/>
  <c r="AE131" i="14"/>
  <c r="AI131" i="14"/>
  <c r="AM131" i="14"/>
  <c r="W131" i="14"/>
  <c r="X131" i="14"/>
  <c r="Y131" i="14"/>
  <c r="P131" i="14"/>
  <c r="Q131" i="14"/>
  <c r="R131" i="14"/>
  <c r="O131" i="14"/>
  <c r="T131" i="14"/>
  <c r="U131" i="14"/>
  <c r="S131" i="14"/>
  <c r="H131" i="14"/>
  <c r="I131" i="14"/>
  <c r="J131" i="14"/>
  <c r="G131" i="14"/>
  <c r="L131" i="14"/>
  <c r="M131" i="14"/>
  <c r="N131" i="14"/>
  <c r="K131" i="14"/>
  <c r="AX139" i="14"/>
  <c r="BB139" i="14"/>
  <c r="BF139" i="14"/>
  <c r="AU139" i="14"/>
  <c r="AY139" i="14"/>
  <c r="BC139" i="14"/>
  <c r="BG139" i="14"/>
  <c r="AV139" i="14"/>
  <c r="AZ139" i="14"/>
  <c r="BD139" i="14"/>
  <c r="BH139" i="14"/>
  <c r="AW139" i="14"/>
  <c r="BA139" i="14"/>
  <c r="BE139" i="14"/>
  <c r="BI139" i="14"/>
  <c r="AB139" i="14"/>
  <c r="AF139" i="14"/>
  <c r="AJ139" i="14"/>
  <c r="AN139" i="14"/>
  <c r="AC139" i="14"/>
  <c r="AG139" i="14"/>
  <c r="AK139" i="14"/>
  <c r="AO139" i="14"/>
  <c r="AD139" i="14"/>
  <c r="AH139" i="14"/>
  <c r="AL139" i="14"/>
  <c r="AA139" i="14"/>
  <c r="AE139" i="14"/>
  <c r="AI139" i="14"/>
  <c r="AM139" i="14"/>
  <c r="W139" i="14"/>
  <c r="X139" i="14"/>
  <c r="Y139" i="14"/>
  <c r="P139" i="14"/>
  <c r="Q139" i="14"/>
  <c r="R139" i="14"/>
  <c r="G139" i="14"/>
  <c r="T139" i="14"/>
  <c r="U139" i="14"/>
  <c r="K139" i="14"/>
  <c r="H139" i="14"/>
  <c r="I139" i="14"/>
  <c r="J139" i="14"/>
  <c r="O139" i="14"/>
  <c r="L139" i="14"/>
  <c r="M139" i="14"/>
  <c r="N139" i="14"/>
  <c r="S139" i="14"/>
  <c r="AX147" i="14"/>
  <c r="BB147" i="14"/>
  <c r="BF147" i="14"/>
  <c r="AU147" i="14"/>
  <c r="AZ147" i="14"/>
  <c r="BE147" i="14"/>
  <c r="AV147" i="14"/>
  <c r="BA147" i="14"/>
  <c r="BG147" i="14"/>
  <c r="AW147" i="14"/>
  <c r="BC147" i="14"/>
  <c r="BH147" i="14"/>
  <c r="AY147" i="14"/>
  <c r="BD147" i="14"/>
  <c r="BI147" i="14"/>
  <c r="AB147" i="14"/>
  <c r="AF147" i="14"/>
  <c r="AJ147" i="14"/>
  <c r="AN147" i="14"/>
  <c r="AC147" i="14"/>
  <c r="AG147" i="14"/>
  <c r="AK147" i="14"/>
  <c r="AO147" i="14"/>
  <c r="AD147" i="14"/>
  <c r="AH147" i="14"/>
  <c r="AL147" i="14"/>
  <c r="AA147" i="14"/>
  <c r="AE147" i="14"/>
  <c r="AI147" i="14"/>
  <c r="AM147" i="14"/>
  <c r="W147" i="14"/>
  <c r="X147" i="14"/>
  <c r="Y147" i="14"/>
  <c r="P147" i="14"/>
  <c r="Q147" i="14"/>
  <c r="R147" i="14"/>
  <c r="O147" i="14"/>
  <c r="T147" i="14"/>
  <c r="U147" i="14"/>
  <c r="S147" i="14"/>
  <c r="H147" i="14"/>
  <c r="I147" i="14"/>
  <c r="J147" i="14"/>
  <c r="G147" i="14"/>
  <c r="L147" i="14"/>
  <c r="M147" i="14"/>
  <c r="N147" i="14"/>
  <c r="K147" i="14"/>
  <c r="AX155" i="14"/>
  <c r="BB155" i="14"/>
  <c r="BF155" i="14"/>
  <c r="AU155" i="14"/>
  <c r="AY155" i="14"/>
  <c r="BC155" i="14"/>
  <c r="BG155" i="14"/>
  <c r="AV155" i="14"/>
  <c r="AZ155" i="14"/>
  <c r="BD155" i="14"/>
  <c r="BH155" i="14"/>
  <c r="AW155" i="14"/>
  <c r="BA155" i="14"/>
  <c r="BE155" i="14"/>
  <c r="BI155" i="14"/>
  <c r="AB155" i="14"/>
  <c r="AF155" i="14"/>
  <c r="AJ155" i="14"/>
  <c r="AN155" i="14"/>
  <c r="AC155" i="14"/>
  <c r="AG155" i="14"/>
  <c r="AK155" i="14"/>
  <c r="AO155" i="14"/>
  <c r="AD155" i="14"/>
  <c r="AH155" i="14"/>
  <c r="AL155" i="14"/>
  <c r="AA155" i="14"/>
  <c r="AE155" i="14"/>
  <c r="AI155" i="14"/>
  <c r="AM155" i="14"/>
  <c r="W155" i="14"/>
  <c r="X155" i="14"/>
  <c r="Y155" i="14"/>
  <c r="R155" i="14"/>
  <c r="S155" i="14"/>
  <c r="T155" i="14"/>
  <c r="I155" i="14"/>
  <c r="G155" i="14"/>
  <c r="H155" i="14"/>
  <c r="M155" i="14"/>
  <c r="J155" i="14"/>
  <c r="K155" i="14"/>
  <c r="L155" i="14"/>
  <c r="Q155" i="14"/>
  <c r="N155" i="14"/>
  <c r="O155" i="14"/>
  <c r="P155" i="14"/>
  <c r="U155" i="14"/>
  <c r="AX163" i="14"/>
  <c r="BB163" i="14"/>
  <c r="BF163" i="14"/>
  <c r="AU163" i="14"/>
  <c r="AY163" i="14"/>
  <c r="BC163" i="14"/>
  <c r="BG163" i="14"/>
  <c r="AV163" i="14"/>
  <c r="AZ163" i="14"/>
  <c r="BD163" i="14"/>
  <c r="BH163" i="14"/>
  <c r="AW163" i="14"/>
  <c r="BA163" i="14"/>
  <c r="BE163" i="14"/>
  <c r="BI163" i="14"/>
  <c r="AB163" i="14"/>
  <c r="AF163" i="14"/>
  <c r="AJ163" i="14"/>
  <c r="AN163" i="14"/>
  <c r="AC163" i="14"/>
  <c r="AG163" i="14"/>
  <c r="AK163" i="14"/>
  <c r="AO163" i="14"/>
  <c r="AD163" i="14"/>
  <c r="AH163" i="14"/>
  <c r="AL163" i="14"/>
  <c r="AA163" i="14"/>
  <c r="AE163" i="14"/>
  <c r="AI163" i="14"/>
  <c r="AM163" i="14"/>
  <c r="W163" i="14"/>
  <c r="X163" i="14"/>
  <c r="Y163" i="14"/>
  <c r="R163" i="14"/>
  <c r="S163" i="14"/>
  <c r="T163" i="14"/>
  <c r="Q163" i="14"/>
  <c r="G163" i="14"/>
  <c r="H163" i="14"/>
  <c r="U163" i="14"/>
  <c r="J163" i="14"/>
  <c r="K163" i="14"/>
  <c r="L163" i="14"/>
  <c r="I163" i="14"/>
  <c r="N163" i="14"/>
  <c r="O163" i="14"/>
  <c r="P163" i="14"/>
  <c r="M163" i="14"/>
  <c r="AX171" i="14"/>
  <c r="BB171" i="14"/>
  <c r="BF171" i="14"/>
  <c r="AU171" i="14"/>
  <c r="AY171" i="14"/>
  <c r="BC171" i="14"/>
  <c r="BG171" i="14"/>
  <c r="AV171" i="14"/>
  <c r="AZ171" i="14"/>
  <c r="BD171" i="14"/>
  <c r="BH171" i="14"/>
  <c r="AW171" i="14"/>
  <c r="BA171" i="14"/>
  <c r="BE171" i="14"/>
  <c r="BI171" i="14"/>
  <c r="AB171" i="14"/>
  <c r="AF171" i="14"/>
  <c r="AJ171" i="14"/>
  <c r="AN171" i="14"/>
  <c r="AC171" i="14"/>
  <c r="AG171" i="14"/>
  <c r="AK171" i="14"/>
  <c r="AO171" i="14"/>
  <c r="AD171" i="14"/>
  <c r="AH171" i="14"/>
  <c r="AL171" i="14"/>
  <c r="AA171" i="14"/>
  <c r="AE171" i="14"/>
  <c r="AI171" i="14"/>
  <c r="AM171" i="14"/>
  <c r="W171" i="14"/>
  <c r="X171" i="14"/>
  <c r="Y171" i="14"/>
  <c r="R171" i="14"/>
  <c r="S171" i="14"/>
  <c r="T171" i="14"/>
  <c r="I171" i="14"/>
  <c r="G171" i="14"/>
  <c r="H171" i="14"/>
  <c r="M171" i="14"/>
  <c r="J171" i="14"/>
  <c r="K171" i="14"/>
  <c r="L171" i="14"/>
  <c r="Q171" i="14"/>
  <c r="N171" i="14"/>
  <c r="O171" i="14"/>
  <c r="P171" i="14"/>
  <c r="U171" i="14"/>
  <c r="AX179" i="14"/>
  <c r="BB179" i="14"/>
  <c r="BF179" i="14"/>
  <c r="AU179" i="14"/>
  <c r="AY179" i="14"/>
  <c r="BC179" i="14"/>
  <c r="BG179" i="14"/>
  <c r="AV179" i="14"/>
  <c r="AZ179" i="14"/>
  <c r="BD179" i="14"/>
  <c r="BH179" i="14"/>
  <c r="AW179" i="14"/>
  <c r="BA179" i="14"/>
  <c r="BE179" i="14"/>
  <c r="BI179" i="14"/>
  <c r="AB179" i="14"/>
  <c r="AF179" i="14"/>
  <c r="AJ179" i="14"/>
  <c r="AN179" i="14"/>
  <c r="AC179" i="14"/>
  <c r="AG179" i="14"/>
  <c r="AK179" i="14"/>
  <c r="AO179" i="14"/>
  <c r="AD179" i="14"/>
  <c r="AH179" i="14"/>
  <c r="AL179" i="14"/>
  <c r="AA179" i="14"/>
  <c r="AE179" i="14"/>
  <c r="AI179" i="14"/>
  <c r="AM179" i="14"/>
  <c r="W179" i="14"/>
  <c r="X179" i="14"/>
  <c r="Y179" i="14"/>
  <c r="R179" i="14"/>
  <c r="S179" i="14"/>
  <c r="T179" i="14"/>
  <c r="Q179" i="14"/>
  <c r="G179" i="14"/>
  <c r="H179" i="14"/>
  <c r="U179" i="14"/>
  <c r="J179" i="14"/>
  <c r="K179" i="14"/>
  <c r="L179" i="14"/>
  <c r="I179" i="14"/>
  <c r="N179" i="14"/>
  <c r="O179" i="14"/>
  <c r="P179" i="14"/>
  <c r="M179" i="14"/>
  <c r="AX187" i="14"/>
  <c r="BB187" i="14"/>
  <c r="BF187" i="14"/>
  <c r="AU187" i="14"/>
  <c r="AY187" i="14"/>
  <c r="BC187" i="14"/>
  <c r="BG187" i="14"/>
  <c r="AV187" i="14"/>
  <c r="AZ187" i="14"/>
  <c r="BD187" i="14"/>
  <c r="BH187" i="14"/>
  <c r="AW187" i="14"/>
  <c r="BA187" i="14"/>
  <c r="BE187" i="14"/>
  <c r="BI187" i="14"/>
  <c r="AB187" i="14"/>
  <c r="AF187" i="14"/>
  <c r="AJ187" i="14"/>
  <c r="AN187" i="14"/>
  <c r="AC187" i="14"/>
  <c r="AG187" i="14"/>
  <c r="AK187" i="14"/>
  <c r="AO187" i="14"/>
  <c r="AD187" i="14"/>
  <c r="AH187" i="14"/>
  <c r="AL187" i="14"/>
  <c r="AA187" i="14"/>
  <c r="AE187" i="14"/>
  <c r="AI187" i="14"/>
  <c r="AM187" i="14"/>
  <c r="W187" i="14"/>
  <c r="X187" i="14"/>
  <c r="Y187" i="14"/>
  <c r="O187" i="14"/>
  <c r="P187" i="14"/>
  <c r="Q187" i="14"/>
  <c r="R187" i="14"/>
  <c r="S187" i="14"/>
  <c r="T187" i="14"/>
  <c r="U187" i="14"/>
  <c r="G187" i="14"/>
  <c r="H187" i="14"/>
  <c r="I187" i="14"/>
  <c r="J187" i="14"/>
  <c r="K187" i="14"/>
  <c r="L187" i="14"/>
  <c r="M187" i="14"/>
  <c r="N187" i="14"/>
  <c r="AX195" i="14"/>
  <c r="BB195" i="14"/>
  <c r="BF195" i="14"/>
  <c r="AU195" i="14"/>
  <c r="AY195" i="14"/>
  <c r="BC195" i="14"/>
  <c r="BG195" i="14"/>
  <c r="AV195" i="14"/>
  <c r="AZ195" i="14"/>
  <c r="BD195" i="14"/>
  <c r="BH195" i="14"/>
  <c r="AW195" i="14"/>
  <c r="BA195" i="14"/>
  <c r="BE195" i="14"/>
  <c r="BI195" i="14"/>
  <c r="AB195" i="14"/>
  <c r="AF195" i="14"/>
  <c r="AJ195" i="14"/>
  <c r="AN195" i="14"/>
  <c r="AC195" i="14"/>
  <c r="AG195" i="14"/>
  <c r="AK195" i="14"/>
  <c r="AO195" i="14"/>
  <c r="AD195" i="14"/>
  <c r="AH195" i="14"/>
  <c r="AL195" i="14"/>
  <c r="AA195" i="14"/>
  <c r="AE195" i="14"/>
  <c r="AI195" i="14"/>
  <c r="AM195" i="14"/>
  <c r="W195" i="14"/>
  <c r="X195" i="14"/>
  <c r="Y195" i="14"/>
  <c r="O195" i="14"/>
  <c r="P195" i="14"/>
  <c r="Q195" i="14"/>
  <c r="J195" i="14"/>
  <c r="S195" i="14"/>
  <c r="T195" i="14"/>
  <c r="U195" i="14"/>
  <c r="G195" i="14"/>
  <c r="H195" i="14"/>
  <c r="I195" i="14"/>
  <c r="N195" i="14"/>
  <c r="K195" i="14"/>
  <c r="L195" i="14"/>
  <c r="M195" i="14"/>
  <c r="R195" i="14"/>
  <c r="D13" i="14"/>
  <c r="C13" i="15"/>
  <c r="D45" i="14"/>
  <c r="C45" i="15"/>
  <c r="D85" i="14"/>
  <c r="C85" i="15"/>
  <c r="D117" i="14"/>
  <c r="C118" i="15"/>
  <c r="D141" i="14"/>
  <c r="C144" i="15"/>
  <c r="D165" i="14"/>
  <c r="C169" i="15"/>
  <c r="D197" i="14"/>
  <c r="C202" i="15"/>
  <c r="D221" i="14"/>
  <c r="C226" i="15"/>
  <c r="F247" i="14"/>
  <c r="E253" i="15"/>
  <c r="F263" i="14"/>
  <c r="E269" i="15"/>
  <c r="F295" i="14"/>
  <c r="E300" i="15"/>
  <c r="F311" i="14"/>
  <c r="E316" i="15"/>
  <c r="F23" i="14"/>
  <c r="E23" i="15"/>
  <c r="F47" i="14"/>
  <c r="E47" i="15"/>
  <c r="F71" i="14"/>
  <c r="E72" i="15"/>
  <c r="F95" i="14"/>
  <c r="E95" i="15"/>
  <c r="F119" i="14"/>
  <c r="E120" i="15"/>
  <c r="F143" i="14"/>
  <c r="E146" i="15"/>
  <c r="F167" i="14"/>
  <c r="E171" i="15"/>
  <c r="F191" i="14"/>
  <c r="E196" i="15"/>
  <c r="F211" i="14"/>
  <c r="E216" i="15"/>
  <c r="F227" i="14"/>
  <c r="E233" i="15"/>
  <c r="F243" i="14"/>
  <c r="E249" i="15"/>
  <c r="F259" i="14"/>
  <c r="E265" i="15"/>
  <c r="F275" i="14"/>
  <c r="E281" i="15"/>
  <c r="F291" i="14"/>
  <c r="E296" i="15"/>
  <c r="F307" i="14"/>
  <c r="E312" i="15"/>
  <c r="F323" i="14"/>
  <c r="E328" i="15"/>
  <c r="E342" i="14"/>
  <c r="D347" i="15"/>
  <c r="D365" i="14"/>
  <c r="C372" i="15"/>
  <c r="D381" i="14"/>
  <c r="C141" i="15"/>
  <c r="D25" i="14"/>
  <c r="C25" i="15"/>
  <c r="D41" i="14"/>
  <c r="C41" i="15"/>
  <c r="D57" i="14"/>
  <c r="C58" i="15"/>
  <c r="D73" i="14"/>
  <c r="C74" i="15"/>
  <c r="D81" i="14"/>
  <c r="C82" i="15"/>
  <c r="D97" i="14"/>
  <c r="C97" i="15"/>
  <c r="D121" i="14"/>
  <c r="C122" i="15"/>
  <c r="D137" i="14"/>
  <c r="C139" i="15"/>
  <c r="D153" i="14"/>
  <c r="C157" i="15"/>
  <c r="D169" i="14"/>
  <c r="C173" i="15"/>
  <c r="D185" i="14"/>
  <c r="C190" i="15"/>
  <c r="D201" i="14"/>
  <c r="C206" i="15"/>
  <c r="D213" i="14"/>
  <c r="C218" i="15"/>
  <c r="F223" i="14"/>
  <c r="E228" i="15"/>
  <c r="E234" i="14"/>
  <c r="D240" i="15"/>
  <c r="D245" i="14"/>
  <c r="C251" i="15"/>
  <c r="E250" i="14"/>
  <c r="D256" i="15"/>
  <c r="E266" i="14"/>
  <c r="D272" i="15"/>
  <c r="F271" i="14"/>
  <c r="E277" i="15"/>
  <c r="E282" i="14"/>
  <c r="D287" i="15"/>
  <c r="D293" i="14"/>
  <c r="C298" i="15"/>
  <c r="F303" i="14"/>
  <c r="E308" i="15"/>
  <c r="E314" i="14"/>
  <c r="D319" i="15"/>
  <c r="D325" i="14"/>
  <c r="C330" i="15"/>
  <c r="D345" i="14"/>
  <c r="C350" i="15"/>
  <c r="D361" i="14"/>
  <c r="C368" i="15"/>
  <c r="F371" i="14"/>
  <c r="E378" i="15"/>
  <c r="D377" i="14"/>
  <c r="C384" i="15"/>
  <c r="F11" i="14"/>
  <c r="E11" i="15"/>
  <c r="F19" i="14"/>
  <c r="E19" i="15"/>
  <c r="F27" i="14"/>
  <c r="E27" i="15"/>
  <c r="F35" i="14"/>
  <c r="E35" i="15"/>
  <c r="F43" i="14"/>
  <c r="E43" i="15"/>
  <c r="F51" i="14"/>
  <c r="E52" i="15"/>
  <c r="F59" i="14"/>
  <c r="E60" i="15"/>
  <c r="F67" i="14"/>
  <c r="E68" i="15"/>
  <c r="F75" i="14"/>
  <c r="E76" i="15"/>
  <c r="F83" i="14"/>
  <c r="E83" i="15"/>
  <c r="F91" i="14"/>
  <c r="E91" i="15"/>
  <c r="F99" i="14"/>
  <c r="E100" i="15"/>
  <c r="F107" i="14"/>
  <c r="E108" i="15"/>
  <c r="F115" i="14"/>
  <c r="E116" i="15"/>
  <c r="F123" i="14"/>
  <c r="E124" i="15"/>
  <c r="F131" i="14"/>
  <c r="E133" i="15"/>
  <c r="F139" i="14"/>
  <c r="E142" i="15"/>
  <c r="F147" i="14"/>
  <c r="E151" i="15"/>
  <c r="F155" i="14"/>
  <c r="E159" i="15"/>
  <c r="F163" i="14"/>
  <c r="E167" i="15"/>
  <c r="F171" i="14"/>
  <c r="E176" i="15"/>
  <c r="F179" i="14"/>
  <c r="E184" i="15"/>
  <c r="F187" i="14"/>
  <c r="E192" i="15"/>
  <c r="F195" i="14"/>
  <c r="E200" i="15"/>
  <c r="F203" i="14"/>
  <c r="E208" i="15"/>
  <c r="D209" i="14"/>
  <c r="C214" i="15"/>
  <c r="E214" i="14"/>
  <c r="D219" i="15"/>
  <c r="F219" i="14"/>
  <c r="E224" i="15"/>
  <c r="D225" i="14"/>
  <c r="C230" i="15"/>
  <c r="E230" i="14"/>
  <c r="D236" i="15"/>
  <c r="F235" i="14"/>
  <c r="E241" i="15"/>
  <c r="D241" i="14"/>
  <c r="C247" i="15"/>
  <c r="E246" i="14"/>
  <c r="D252" i="15"/>
  <c r="F251" i="14"/>
  <c r="E257" i="15"/>
  <c r="D257" i="14"/>
  <c r="C263" i="15"/>
  <c r="E262" i="14"/>
  <c r="D268" i="15"/>
  <c r="F267" i="14"/>
  <c r="E273" i="15"/>
  <c r="D273" i="14"/>
  <c r="C279" i="15"/>
  <c r="E278" i="14"/>
  <c r="D283" i="15"/>
  <c r="F283" i="14"/>
  <c r="E288" i="15"/>
  <c r="D289" i="14"/>
  <c r="C294" i="15"/>
  <c r="E294" i="14"/>
  <c r="D299" i="15"/>
  <c r="F299" i="14"/>
  <c r="E304" i="15"/>
  <c r="D305" i="14"/>
  <c r="C310" i="15"/>
  <c r="E310" i="14"/>
  <c r="D315" i="15"/>
  <c r="F315" i="14"/>
  <c r="E320" i="15"/>
  <c r="D321" i="14"/>
  <c r="C326" i="15"/>
  <c r="E326" i="14"/>
  <c r="D331" i="15"/>
  <c r="F331" i="14"/>
  <c r="E336" i="15"/>
  <c r="E338" i="14"/>
  <c r="D343" i="15"/>
  <c r="E346" i="14"/>
  <c r="D351" i="15"/>
  <c r="E354" i="14"/>
  <c r="D359" i="15"/>
  <c r="E362" i="14"/>
  <c r="D369" i="15"/>
  <c r="F367" i="14"/>
  <c r="E374" i="15"/>
  <c r="D373" i="14"/>
  <c r="C380" i="15"/>
  <c r="E378" i="14"/>
  <c r="D385" i="15"/>
  <c r="E223" i="14"/>
  <c r="D228" i="15"/>
  <c r="E271" i="14"/>
  <c r="D277" i="15"/>
  <c r="D12" i="14"/>
  <c r="C12" i="15"/>
  <c r="D20" i="14"/>
  <c r="C20" i="15"/>
  <c r="D28" i="14"/>
  <c r="C28" i="15"/>
  <c r="D36" i="14"/>
  <c r="C36" i="15"/>
  <c r="D44" i="14"/>
  <c r="C44" i="15"/>
  <c r="D52" i="14"/>
  <c r="C53" i="15"/>
  <c r="D60" i="14"/>
  <c r="C61" i="15"/>
  <c r="D68" i="14"/>
  <c r="C69" i="15"/>
  <c r="D76" i="14"/>
  <c r="C77" i="15"/>
  <c r="D84" i="14"/>
  <c r="C84" i="15"/>
  <c r="D92" i="14"/>
  <c r="C92" i="15"/>
  <c r="D100" i="14"/>
  <c r="C99" i="15"/>
  <c r="D108" i="14"/>
  <c r="C109" i="15"/>
  <c r="D116" i="14"/>
  <c r="C117" i="15"/>
  <c r="D124" i="14"/>
  <c r="C125" i="15"/>
  <c r="D132" i="14"/>
  <c r="C134" i="15"/>
  <c r="D140" i="14"/>
  <c r="C143" i="15"/>
  <c r="D148" i="14"/>
  <c r="C152" i="15"/>
  <c r="D156" i="14"/>
  <c r="C160" i="15"/>
  <c r="D164" i="14"/>
  <c r="C168" i="15"/>
  <c r="D172" i="14"/>
  <c r="C177" i="15"/>
  <c r="D180" i="14"/>
  <c r="C185" i="15"/>
  <c r="D188" i="14"/>
  <c r="C193" i="15"/>
  <c r="D196" i="14"/>
  <c r="C201" i="15"/>
  <c r="D204" i="14"/>
  <c r="C209" i="15"/>
  <c r="F210" i="14"/>
  <c r="E215" i="15"/>
  <c r="F218" i="14"/>
  <c r="E223" i="15"/>
  <c r="F226" i="14"/>
  <c r="E232" i="15"/>
  <c r="F234" i="14"/>
  <c r="E240" i="15"/>
  <c r="F242" i="14"/>
  <c r="E248" i="15"/>
  <c r="F250" i="14"/>
  <c r="E256" i="15"/>
  <c r="F258" i="14"/>
  <c r="E264" i="15"/>
  <c r="F266" i="14"/>
  <c r="E272" i="15"/>
  <c r="F274" i="14"/>
  <c r="E280" i="15"/>
  <c r="F282" i="14"/>
  <c r="E287" i="15"/>
  <c r="F290" i="14"/>
  <c r="E295" i="15"/>
  <c r="F298" i="14"/>
  <c r="E303" i="15"/>
  <c r="F306" i="14"/>
  <c r="E311" i="15"/>
  <c r="F314" i="14"/>
  <c r="E319" i="15"/>
  <c r="F322" i="14"/>
  <c r="E327" i="15"/>
  <c r="F330" i="14"/>
  <c r="E335" i="15"/>
  <c r="F338" i="14"/>
  <c r="E343" i="15"/>
  <c r="F346" i="14"/>
  <c r="E351" i="15"/>
  <c r="F354" i="14"/>
  <c r="E359" i="15"/>
  <c r="F362" i="14"/>
  <c r="E369" i="15"/>
  <c r="F374" i="14"/>
  <c r="E381" i="15"/>
  <c r="E255" i="14"/>
  <c r="D261" i="15"/>
  <c r="F368" i="14"/>
  <c r="E375" i="15"/>
  <c r="F17" i="14"/>
  <c r="E17" i="15"/>
  <c r="F33" i="14"/>
  <c r="E33" i="15"/>
  <c r="F49" i="14"/>
  <c r="E49" i="15"/>
  <c r="F65" i="14"/>
  <c r="E66" i="15"/>
  <c r="F81" i="14"/>
  <c r="E82" i="15"/>
  <c r="F97" i="14"/>
  <c r="E97" i="15"/>
  <c r="F113" i="14"/>
  <c r="E114" i="15"/>
  <c r="F129" i="14"/>
  <c r="E131" i="15"/>
  <c r="F145" i="14"/>
  <c r="E148" i="15"/>
  <c r="F161" i="14"/>
  <c r="E165" i="15"/>
  <c r="F177" i="14"/>
  <c r="E182" i="15"/>
  <c r="F193" i="14"/>
  <c r="E198" i="15"/>
  <c r="E208" i="14"/>
  <c r="D213" i="15"/>
  <c r="E224" i="14"/>
  <c r="D229" i="15"/>
  <c r="E240" i="14"/>
  <c r="D246" i="15"/>
  <c r="E256" i="14"/>
  <c r="D262" i="15"/>
  <c r="E272" i="14"/>
  <c r="D278" i="15"/>
  <c r="E280" i="14"/>
  <c r="D285" i="15"/>
  <c r="E292" i="14"/>
  <c r="D297" i="15"/>
  <c r="E300" i="14"/>
  <c r="D305" i="15"/>
  <c r="D315" i="14"/>
  <c r="C320" i="15"/>
  <c r="E324" i="14"/>
  <c r="D329" i="15"/>
  <c r="E336" i="14"/>
  <c r="D341" i="15"/>
  <c r="E352" i="14"/>
  <c r="D357" i="15"/>
  <c r="E364" i="14"/>
  <c r="D371" i="15"/>
  <c r="F369" i="14"/>
  <c r="E376" i="15"/>
  <c r="E376" i="14"/>
  <c r="D383" i="15"/>
  <c r="E235" i="14"/>
  <c r="D241" i="15"/>
  <c r="E275" i="14"/>
  <c r="D281" i="15"/>
  <c r="E211" i="14"/>
  <c r="D216" i="15"/>
  <c r="E283" i="14"/>
  <c r="D288" i="15"/>
  <c r="F372" i="14"/>
  <c r="E379" i="15"/>
  <c r="D18" i="14"/>
  <c r="C18" i="15"/>
  <c r="E42" i="14"/>
  <c r="D42" i="15"/>
  <c r="E50" i="14"/>
  <c r="D51" i="15"/>
  <c r="F58" i="14"/>
  <c r="E59" i="15"/>
  <c r="F66" i="14"/>
  <c r="E67" i="15"/>
  <c r="E82" i="14"/>
  <c r="D103" i="15"/>
  <c r="D90" i="14"/>
  <c r="C90" i="15"/>
  <c r="D98" i="14"/>
  <c r="C98" i="15"/>
  <c r="E114" i="14"/>
  <c r="D115" i="15"/>
  <c r="F122" i="14"/>
  <c r="E123" i="15"/>
  <c r="D126" i="14"/>
  <c r="C127" i="15"/>
  <c r="E142" i="14"/>
  <c r="D145" i="15"/>
  <c r="F150" i="14"/>
  <c r="E154" i="15"/>
  <c r="D158" i="14"/>
  <c r="C162" i="15"/>
  <c r="E170" i="14"/>
  <c r="D174" i="15"/>
  <c r="F178" i="14"/>
  <c r="E183" i="15"/>
  <c r="D186" i="14"/>
  <c r="C191" i="15"/>
  <c r="E202" i="14"/>
  <c r="D207" i="15"/>
  <c r="E335" i="14"/>
  <c r="D340" i="15"/>
  <c r="E339" i="14"/>
  <c r="D344" i="15"/>
  <c r="F347" i="14"/>
  <c r="E352" i="15"/>
  <c r="E351" i="14"/>
  <c r="D356" i="15"/>
  <c r="E355" i="14"/>
  <c r="D360" i="15"/>
  <c r="E10" i="14"/>
  <c r="D10" i="15"/>
  <c r="F14" i="14"/>
  <c r="E14" i="15"/>
  <c r="F22" i="14"/>
  <c r="E22" i="15"/>
  <c r="E30" i="14"/>
  <c r="D30" i="15"/>
  <c r="F38" i="14"/>
  <c r="E38" i="15"/>
  <c r="D46" i="14"/>
  <c r="C46" i="15"/>
  <c r="E62" i="14"/>
  <c r="D63" i="15"/>
  <c r="F70" i="14"/>
  <c r="E71" i="15"/>
  <c r="F78" i="14"/>
  <c r="E79" i="15"/>
  <c r="E94" i="14"/>
  <c r="D94" i="15"/>
  <c r="D102" i="14"/>
  <c r="C102" i="15"/>
  <c r="F110" i="14"/>
  <c r="E111" i="15"/>
  <c r="E130" i="14"/>
  <c r="D132" i="15"/>
  <c r="F138" i="14"/>
  <c r="E140" i="15"/>
  <c r="F146" i="14"/>
  <c r="E150" i="15"/>
  <c r="E166" i="14"/>
  <c r="D170" i="15"/>
  <c r="F174" i="14"/>
  <c r="E179" i="15"/>
  <c r="D182" i="14"/>
  <c r="C187" i="15"/>
  <c r="E198" i="14"/>
  <c r="D203" i="15"/>
  <c r="F8" i="14"/>
  <c r="E8" i="15"/>
  <c r="E11" i="14"/>
  <c r="D11" i="15"/>
  <c r="E43" i="14"/>
  <c r="D43" i="15"/>
  <c r="E75" i="14"/>
  <c r="D76" i="15"/>
  <c r="E107" i="14"/>
  <c r="D108" i="15"/>
  <c r="E139" i="14"/>
  <c r="D142" i="15"/>
  <c r="E171" i="14"/>
  <c r="D176" i="15"/>
  <c r="E203" i="14"/>
  <c r="D208" i="15"/>
  <c r="D234" i="14"/>
  <c r="C240" i="15"/>
  <c r="D266" i="14"/>
  <c r="C272" i="15"/>
  <c r="D298" i="14"/>
  <c r="C303" i="15"/>
  <c r="D330" i="14"/>
  <c r="C335" i="15"/>
  <c r="D362" i="14"/>
  <c r="C369" i="15"/>
  <c r="F120" i="14"/>
  <c r="E121" i="15"/>
  <c r="F12" i="14"/>
  <c r="E12" i="15"/>
  <c r="F60" i="14"/>
  <c r="E61" i="15"/>
  <c r="F108" i="14"/>
  <c r="E109" i="15"/>
  <c r="F180" i="14"/>
  <c r="E185" i="15"/>
  <c r="F220" i="14"/>
  <c r="E225" i="15"/>
  <c r="F252" i="14"/>
  <c r="E258" i="15"/>
  <c r="F284" i="14"/>
  <c r="E289" i="15"/>
  <c r="F316" i="14"/>
  <c r="E321" i="15"/>
  <c r="F348" i="14"/>
  <c r="E353" i="15"/>
  <c r="E279" i="14"/>
  <c r="D284" i="15"/>
  <c r="E287" i="14"/>
  <c r="D292" i="15"/>
  <c r="E295" i="14"/>
  <c r="D300" i="15"/>
  <c r="D303" i="14"/>
  <c r="C308" i="15"/>
  <c r="D311" i="14"/>
  <c r="C316" i="15"/>
  <c r="D323" i="14"/>
  <c r="C328" i="15"/>
  <c r="F136" i="14"/>
  <c r="E138" i="15"/>
  <c r="E15" i="14"/>
  <c r="D15" i="15"/>
  <c r="E47" i="14"/>
  <c r="D47" i="15"/>
  <c r="E79" i="14"/>
  <c r="D80" i="15"/>
  <c r="E111" i="14"/>
  <c r="D112" i="15"/>
  <c r="E143" i="14"/>
  <c r="D146" i="15"/>
  <c r="E175" i="14"/>
  <c r="D180" i="15"/>
  <c r="D366" i="14"/>
  <c r="C373" i="15"/>
  <c r="F32" i="14"/>
  <c r="E32" i="15"/>
  <c r="F213" i="14"/>
  <c r="E218" i="15"/>
  <c r="F229" i="14"/>
  <c r="E235" i="15"/>
  <c r="F245" i="14"/>
  <c r="E251" i="15"/>
  <c r="F261" i="14"/>
  <c r="E267" i="15"/>
  <c r="F277" i="14"/>
  <c r="E130" i="15"/>
  <c r="F293" i="14"/>
  <c r="E298" i="15"/>
  <c r="F309" i="14"/>
  <c r="E314" i="15"/>
  <c r="F325" i="14"/>
  <c r="E330" i="15"/>
  <c r="F337" i="14"/>
  <c r="E342" i="15"/>
  <c r="F353" i="14"/>
  <c r="E358" i="15"/>
  <c r="E20" i="14"/>
  <c r="D20" i="15"/>
  <c r="E44" i="14"/>
  <c r="D44" i="15"/>
  <c r="E68" i="14"/>
  <c r="D69" i="15"/>
  <c r="E92" i="14"/>
  <c r="D92" i="15"/>
  <c r="E116" i="14"/>
  <c r="D117" i="15"/>
  <c r="E136" i="14"/>
  <c r="D138" i="15"/>
  <c r="E160" i="14"/>
  <c r="D164" i="15"/>
  <c r="E180" i="14"/>
  <c r="D185" i="15"/>
  <c r="E204" i="14"/>
  <c r="D209" i="15"/>
  <c r="F52" i="14"/>
  <c r="E53" i="15"/>
  <c r="F76" i="14"/>
  <c r="E77" i="15"/>
  <c r="F100" i="14"/>
  <c r="E99" i="15"/>
  <c r="F124" i="14"/>
  <c r="E125" i="15"/>
  <c r="D214" i="14"/>
  <c r="C219" i="15"/>
  <c r="D246" i="14"/>
  <c r="C252" i="15"/>
  <c r="D278" i="14"/>
  <c r="C283" i="15"/>
  <c r="D310" i="14"/>
  <c r="C315" i="15"/>
  <c r="D342" i="14"/>
  <c r="C347" i="15"/>
  <c r="F224" i="14"/>
  <c r="E229" i="15"/>
  <c r="F256" i="14"/>
  <c r="E262" i="15"/>
  <c r="F288" i="14"/>
  <c r="E293" i="15"/>
  <c r="F312" i="14"/>
  <c r="E317" i="15"/>
  <c r="F336" i="14"/>
  <c r="E341" i="15"/>
  <c r="AU362" i="14"/>
  <c r="AY362" i="14"/>
  <c r="BC362" i="14"/>
  <c r="BG362" i="14"/>
  <c r="AV362" i="14"/>
  <c r="AZ362" i="14"/>
  <c r="BD362" i="14"/>
  <c r="BH362" i="14"/>
  <c r="AW362" i="14"/>
  <c r="BA362" i="14"/>
  <c r="BE362" i="14"/>
  <c r="BI362" i="14"/>
  <c r="AX362" i="14"/>
  <c r="BB362" i="14"/>
  <c r="BF362" i="14"/>
  <c r="AD362" i="14"/>
  <c r="AH362" i="14"/>
  <c r="AL362" i="14"/>
  <c r="AA362" i="14"/>
  <c r="AE362" i="14"/>
  <c r="AI362" i="14"/>
  <c r="AM362" i="14"/>
  <c r="AB362" i="14"/>
  <c r="AF362" i="14"/>
  <c r="AJ362" i="14"/>
  <c r="AN362" i="14"/>
  <c r="AC362" i="14"/>
  <c r="AG362" i="14"/>
  <c r="AK362" i="14"/>
  <c r="AO362" i="14"/>
  <c r="W362" i="14"/>
  <c r="X362" i="14"/>
  <c r="Y362" i="14"/>
  <c r="G362" i="14"/>
  <c r="H362" i="14"/>
  <c r="I362" i="14"/>
  <c r="J362" i="14"/>
  <c r="K362" i="14"/>
  <c r="L362" i="14"/>
  <c r="M362" i="14"/>
  <c r="N362" i="14"/>
  <c r="O362" i="14"/>
  <c r="P362" i="14"/>
  <c r="Q362" i="14"/>
  <c r="R362" i="14"/>
  <c r="S362" i="14"/>
  <c r="T362" i="14"/>
  <c r="U362" i="14"/>
  <c r="AU370" i="14"/>
  <c r="AY370" i="14"/>
  <c r="BC370" i="14"/>
  <c r="BG370" i="14"/>
  <c r="AV370" i="14"/>
  <c r="AZ370" i="14"/>
  <c r="BD370" i="14"/>
  <c r="BH370" i="14"/>
  <c r="AW370" i="14"/>
  <c r="BA370" i="14"/>
  <c r="BE370" i="14"/>
  <c r="BI370" i="14"/>
  <c r="AX370" i="14"/>
  <c r="BB370" i="14"/>
  <c r="BF370" i="14"/>
  <c r="AD370" i="14"/>
  <c r="AH370" i="14"/>
  <c r="AL370" i="14"/>
  <c r="AA370" i="14"/>
  <c r="AE370" i="14"/>
  <c r="AI370" i="14"/>
  <c r="AM370" i="14"/>
  <c r="AB370" i="14"/>
  <c r="AF370" i="14"/>
  <c r="AJ370" i="14"/>
  <c r="AN370" i="14"/>
  <c r="AC370" i="14"/>
  <c r="AG370" i="14"/>
  <c r="AK370" i="14"/>
  <c r="AO370" i="14"/>
  <c r="W370" i="14"/>
  <c r="X370" i="14"/>
  <c r="Y370" i="14"/>
  <c r="G370" i="14"/>
  <c r="H370" i="14"/>
  <c r="I370" i="14"/>
  <c r="J370" i="14"/>
  <c r="K370" i="14"/>
  <c r="L370" i="14"/>
  <c r="M370" i="14"/>
  <c r="N370" i="14"/>
  <c r="O370" i="14"/>
  <c r="P370" i="14"/>
  <c r="Q370" i="14"/>
  <c r="R370" i="14"/>
  <c r="S370" i="14"/>
  <c r="T370" i="14"/>
  <c r="U370" i="14"/>
  <c r="AX378" i="14"/>
  <c r="BB378" i="14"/>
  <c r="BF378" i="14"/>
  <c r="AU378" i="14"/>
  <c r="AY378" i="14"/>
  <c r="BC378" i="14"/>
  <c r="BG378" i="14"/>
  <c r="AV378" i="14"/>
  <c r="AZ378" i="14"/>
  <c r="BD378" i="14"/>
  <c r="BH378" i="14"/>
  <c r="BI378" i="14"/>
  <c r="AW378" i="14"/>
  <c r="BA378" i="14"/>
  <c r="BE378" i="14"/>
  <c r="AD378" i="14"/>
  <c r="AH378" i="14"/>
  <c r="AL378" i="14"/>
  <c r="AA378" i="14"/>
  <c r="AE378" i="14"/>
  <c r="AI378" i="14"/>
  <c r="AM378" i="14"/>
  <c r="AB378" i="14"/>
  <c r="AF378" i="14"/>
  <c r="AJ378" i="14"/>
  <c r="AN378" i="14"/>
  <c r="AC378" i="14"/>
  <c r="AG378" i="14"/>
  <c r="AK378" i="14"/>
  <c r="AO378" i="14"/>
  <c r="W378" i="14"/>
  <c r="X378" i="14"/>
  <c r="Y378" i="14"/>
  <c r="G378" i="14"/>
  <c r="H378" i="14"/>
  <c r="I378" i="14"/>
  <c r="J378" i="14"/>
  <c r="K378" i="14"/>
  <c r="L378" i="14"/>
  <c r="M378" i="14"/>
  <c r="N378" i="14"/>
  <c r="O378" i="14"/>
  <c r="P378" i="14"/>
  <c r="Q378" i="14"/>
  <c r="R378" i="14"/>
  <c r="S378" i="14"/>
  <c r="T378" i="14"/>
  <c r="U378" i="14"/>
  <c r="AV209" i="14"/>
  <c r="AZ209" i="14"/>
  <c r="BD209" i="14"/>
  <c r="BH209" i="14"/>
  <c r="AW209" i="14"/>
  <c r="BA209" i="14"/>
  <c r="BE209" i="14"/>
  <c r="BI209" i="14"/>
  <c r="AX209" i="14"/>
  <c r="BB209" i="14"/>
  <c r="BF209" i="14"/>
  <c r="AU209" i="14"/>
  <c r="AY209" i="14"/>
  <c r="BC209" i="14"/>
  <c r="BG209" i="14"/>
  <c r="AD209" i="14"/>
  <c r="AH209" i="14"/>
  <c r="AL209" i="14"/>
  <c r="AA209" i="14"/>
  <c r="AE209" i="14"/>
  <c r="AI209" i="14"/>
  <c r="AM209" i="14"/>
  <c r="AB209" i="14"/>
  <c r="AF209" i="14"/>
  <c r="AJ209" i="14"/>
  <c r="AN209" i="14"/>
  <c r="AC209" i="14"/>
  <c r="AG209" i="14"/>
  <c r="AK209" i="14"/>
  <c r="AO209" i="14"/>
  <c r="Y209" i="14"/>
  <c r="W209" i="14"/>
  <c r="X209" i="14"/>
  <c r="U209" i="14"/>
  <c r="G209" i="14"/>
  <c r="L209" i="14"/>
  <c r="I209" i="14"/>
  <c r="N209" i="14"/>
  <c r="S209" i="14"/>
  <c r="M209" i="14"/>
  <c r="R209" i="14"/>
  <c r="P209" i="14"/>
  <c r="Q209" i="14"/>
  <c r="K209" i="14"/>
  <c r="T209" i="14"/>
  <c r="J209" i="14"/>
  <c r="O209" i="14"/>
  <c r="H209" i="14"/>
  <c r="AV217" i="14"/>
  <c r="AZ217" i="14"/>
  <c r="BD217" i="14"/>
  <c r="BH217" i="14"/>
  <c r="AW217" i="14"/>
  <c r="BA217" i="14"/>
  <c r="BE217" i="14"/>
  <c r="BI217" i="14"/>
  <c r="AX217" i="14"/>
  <c r="BB217" i="14"/>
  <c r="BF217" i="14"/>
  <c r="AU217" i="14"/>
  <c r="AY217" i="14"/>
  <c r="BC217" i="14"/>
  <c r="BG217" i="14"/>
  <c r="AD217" i="14"/>
  <c r="AH217" i="14"/>
  <c r="AL217" i="14"/>
  <c r="AA217" i="14"/>
  <c r="AE217" i="14"/>
  <c r="AI217" i="14"/>
  <c r="AM217" i="14"/>
  <c r="AB217" i="14"/>
  <c r="AF217" i="14"/>
  <c r="AJ217" i="14"/>
  <c r="AN217" i="14"/>
  <c r="AC217" i="14"/>
  <c r="AG217" i="14"/>
  <c r="AK217" i="14"/>
  <c r="AO217" i="14"/>
  <c r="Y217" i="14"/>
  <c r="W217" i="14"/>
  <c r="X217" i="14"/>
  <c r="U217" i="14"/>
  <c r="G217" i="14"/>
  <c r="T217" i="14"/>
  <c r="Q217" i="14"/>
  <c r="K217" i="14"/>
  <c r="L217" i="14"/>
  <c r="J217" i="14"/>
  <c r="O217" i="14"/>
  <c r="P217" i="14"/>
  <c r="I217" i="14"/>
  <c r="N217" i="14"/>
  <c r="S217" i="14"/>
  <c r="M217" i="14"/>
  <c r="R217" i="14"/>
  <c r="H217" i="14"/>
  <c r="AV225" i="14"/>
  <c r="AZ225" i="14"/>
  <c r="BD225" i="14"/>
  <c r="BH225" i="14"/>
  <c r="AW225" i="14"/>
  <c r="BA225" i="14"/>
  <c r="BE225" i="14"/>
  <c r="BI225" i="14"/>
  <c r="AX225" i="14"/>
  <c r="BB225" i="14"/>
  <c r="BF225" i="14"/>
  <c r="AU225" i="14"/>
  <c r="AY225" i="14"/>
  <c r="BC225" i="14"/>
  <c r="BG225" i="14"/>
  <c r="AD225" i="14"/>
  <c r="AH225" i="14"/>
  <c r="AL225" i="14"/>
  <c r="AC225" i="14"/>
  <c r="AI225" i="14"/>
  <c r="AN225" i="14"/>
  <c r="AE225" i="14"/>
  <c r="AJ225" i="14"/>
  <c r="AO225" i="14"/>
  <c r="AA225" i="14"/>
  <c r="AF225" i="14"/>
  <c r="AK225" i="14"/>
  <c r="AB225" i="14"/>
  <c r="AG225" i="14"/>
  <c r="AM225" i="14"/>
  <c r="Y225" i="14"/>
  <c r="W225" i="14"/>
  <c r="X225" i="14"/>
  <c r="Q225" i="14"/>
  <c r="R225" i="14"/>
  <c r="S225" i="14"/>
  <c r="H225" i="14"/>
  <c r="U225" i="14"/>
  <c r="G225" i="14"/>
  <c r="L225" i="14"/>
  <c r="N225" i="14"/>
  <c r="T225" i="14"/>
  <c r="I225" i="14"/>
  <c r="K225" i="14"/>
  <c r="M225" i="14"/>
  <c r="O225" i="14"/>
  <c r="J225" i="14"/>
  <c r="P225" i="14"/>
  <c r="AV233" i="14"/>
  <c r="AX233" i="14"/>
  <c r="BB233" i="14"/>
  <c r="BF233" i="14"/>
  <c r="AZ233" i="14"/>
  <c r="BE233" i="14"/>
  <c r="AU233" i="14"/>
  <c r="BA233" i="14"/>
  <c r="BG233" i="14"/>
  <c r="AW233" i="14"/>
  <c r="BC233" i="14"/>
  <c r="BH233" i="14"/>
  <c r="AY233" i="14"/>
  <c r="BD233" i="14"/>
  <c r="BI233" i="14"/>
  <c r="AD233" i="14"/>
  <c r="AH233" i="14"/>
  <c r="AA233" i="14"/>
  <c r="AF233" i="14"/>
  <c r="AK233" i="14"/>
  <c r="AO233" i="14"/>
  <c r="AB233" i="14"/>
  <c r="AG233" i="14"/>
  <c r="AL233" i="14"/>
  <c r="AC233" i="14"/>
  <c r="AI233" i="14"/>
  <c r="AM233" i="14"/>
  <c r="AE233" i="14"/>
  <c r="AJ233" i="14"/>
  <c r="AN233" i="14"/>
  <c r="Y233" i="14"/>
  <c r="W233" i="14"/>
  <c r="X233" i="14"/>
  <c r="I233" i="14"/>
  <c r="J233" i="14"/>
  <c r="K233" i="14"/>
  <c r="H233" i="14"/>
  <c r="M233" i="14"/>
  <c r="N233" i="14"/>
  <c r="O233" i="14"/>
  <c r="L233" i="14"/>
  <c r="Q233" i="14"/>
  <c r="R233" i="14"/>
  <c r="S233" i="14"/>
  <c r="P233" i="14"/>
  <c r="U233" i="14"/>
  <c r="G233" i="14"/>
  <c r="T233" i="14"/>
  <c r="AU241" i="14"/>
  <c r="AY241" i="14"/>
  <c r="BC241" i="14"/>
  <c r="BG241" i="14"/>
  <c r="AV241" i="14"/>
  <c r="AZ241" i="14"/>
  <c r="BD241" i="14"/>
  <c r="BH241" i="14"/>
  <c r="AW241" i="14"/>
  <c r="BA241" i="14"/>
  <c r="BE241" i="14"/>
  <c r="BI241" i="14"/>
  <c r="AX241" i="14"/>
  <c r="BB241" i="14"/>
  <c r="BF241" i="14"/>
  <c r="AC241" i="14"/>
  <c r="AG241" i="14"/>
  <c r="AK241" i="14"/>
  <c r="AO241" i="14"/>
  <c r="AD241" i="14"/>
  <c r="AH241" i="14"/>
  <c r="AL241" i="14"/>
  <c r="AA241" i="14"/>
  <c r="AE241" i="14"/>
  <c r="AI241" i="14"/>
  <c r="AM241" i="14"/>
  <c r="AB241" i="14"/>
  <c r="AF241" i="14"/>
  <c r="AJ241" i="14"/>
  <c r="AN241" i="14"/>
  <c r="Y241" i="14"/>
  <c r="W241" i="14"/>
  <c r="X241" i="14"/>
  <c r="J241" i="14"/>
  <c r="M241" i="14"/>
  <c r="T241" i="14"/>
  <c r="G241" i="14"/>
  <c r="N241" i="14"/>
  <c r="S241" i="14"/>
  <c r="K241" i="14"/>
  <c r="L241" i="14"/>
  <c r="R241" i="14"/>
  <c r="I241" i="14"/>
  <c r="P241" i="14"/>
  <c r="Q241" i="14"/>
  <c r="H241" i="14"/>
  <c r="O241" i="14"/>
  <c r="U241" i="14"/>
  <c r="AU249" i="14"/>
  <c r="AY249" i="14"/>
  <c r="BC249" i="14"/>
  <c r="BG249" i="14"/>
  <c r="AV249" i="14"/>
  <c r="AZ249" i="14"/>
  <c r="BD249" i="14"/>
  <c r="BH249" i="14"/>
  <c r="AW249" i="14"/>
  <c r="BA249" i="14"/>
  <c r="BE249" i="14"/>
  <c r="BI249" i="14"/>
  <c r="AX249" i="14"/>
  <c r="BB249" i="14"/>
  <c r="BF249" i="14"/>
  <c r="AC249" i="14"/>
  <c r="AG249" i="14"/>
  <c r="AK249" i="14"/>
  <c r="AO249" i="14"/>
  <c r="AD249" i="14"/>
  <c r="AH249" i="14"/>
  <c r="AL249" i="14"/>
  <c r="AA249" i="14"/>
  <c r="AE249" i="14"/>
  <c r="AI249" i="14"/>
  <c r="AM249" i="14"/>
  <c r="AB249" i="14"/>
  <c r="AF249" i="14"/>
  <c r="AJ249" i="14"/>
  <c r="AN249" i="14"/>
  <c r="Y249" i="14"/>
  <c r="W249" i="14"/>
  <c r="X249" i="14"/>
  <c r="J249" i="14"/>
  <c r="P249" i="14"/>
  <c r="Q249" i="14"/>
  <c r="I249" i="14"/>
  <c r="N249" i="14"/>
  <c r="U249" i="14"/>
  <c r="H249" i="14"/>
  <c r="O249" i="14"/>
  <c r="R249" i="14"/>
  <c r="G249" i="14"/>
  <c r="M249" i="14"/>
  <c r="T249" i="14"/>
  <c r="K249" i="14"/>
  <c r="L249" i="14"/>
  <c r="S249" i="14"/>
  <c r="AU257" i="14"/>
  <c r="AY257" i="14"/>
  <c r="BC257" i="14"/>
  <c r="BG257" i="14"/>
  <c r="AV257" i="14"/>
  <c r="AZ257" i="14"/>
  <c r="BD257" i="14"/>
  <c r="BH257" i="14"/>
  <c r="AW257" i="14"/>
  <c r="BA257" i="14"/>
  <c r="BE257" i="14"/>
  <c r="BI257" i="14"/>
  <c r="AX257" i="14"/>
  <c r="BB257" i="14"/>
  <c r="BF257" i="14"/>
  <c r="AC257" i="14"/>
  <c r="AG257" i="14"/>
  <c r="AK257" i="14"/>
  <c r="AO257" i="14"/>
  <c r="AD257" i="14"/>
  <c r="AH257" i="14"/>
  <c r="AL257" i="14"/>
  <c r="AA257" i="14"/>
  <c r="AE257" i="14"/>
  <c r="AI257" i="14"/>
  <c r="AM257" i="14"/>
  <c r="AB257" i="14"/>
  <c r="AF257" i="14"/>
  <c r="AJ257" i="14"/>
  <c r="AN257" i="14"/>
  <c r="Y257" i="14"/>
  <c r="W257" i="14"/>
  <c r="X257" i="14"/>
  <c r="J257" i="14"/>
  <c r="M257" i="14"/>
  <c r="T257" i="14"/>
  <c r="G257" i="14"/>
  <c r="N257" i="14"/>
  <c r="S257" i="14"/>
  <c r="K257" i="14"/>
  <c r="L257" i="14"/>
  <c r="R257" i="14"/>
  <c r="I257" i="14"/>
  <c r="P257" i="14"/>
  <c r="Q257" i="14"/>
  <c r="H257" i="14"/>
  <c r="O257" i="14"/>
  <c r="U257" i="14"/>
  <c r="AU265" i="14"/>
  <c r="AY265" i="14"/>
  <c r="BC265" i="14"/>
  <c r="BG265" i="14"/>
  <c r="AV265" i="14"/>
  <c r="AZ265" i="14"/>
  <c r="BD265" i="14"/>
  <c r="BH265" i="14"/>
  <c r="AW265" i="14"/>
  <c r="BA265" i="14"/>
  <c r="BE265" i="14"/>
  <c r="BI265" i="14"/>
  <c r="AX265" i="14"/>
  <c r="BB265" i="14"/>
  <c r="BF265" i="14"/>
  <c r="AC265" i="14"/>
  <c r="AG265" i="14"/>
  <c r="AK265" i="14"/>
  <c r="AO265" i="14"/>
  <c r="AD265" i="14"/>
  <c r="AH265" i="14"/>
  <c r="AL265" i="14"/>
  <c r="AA265" i="14"/>
  <c r="AE265" i="14"/>
  <c r="AI265" i="14"/>
  <c r="AM265" i="14"/>
  <c r="AB265" i="14"/>
  <c r="AF265" i="14"/>
  <c r="AJ265" i="14"/>
  <c r="AN265" i="14"/>
  <c r="Y265" i="14"/>
  <c r="W265" i="14"/>
  <c r="X265" i="14"/>
  <c r="I265" i="14"/>
  <c r="J265" i="14"/>
  <c r="K265" i="14"/>
  <c r="L265" i="14"/>
  <c r="M265" i="14"/>
  <c r="N265" i="14"/>
  <c r="O265" i="14"/>
  <c r="P265" i="14"/>
  <c r="Q265" i="14"/>
  <c r="R265" i="14"/>
  <c r="S265" i="14"/>
  <c r="T265" i="14"/>
  <c r="U265" i="14"/>
  <c r="G265" i="14"/>
  <c r="H265" i="14"/>
  <c r="AU273" i="14"/>
  <c r="AY273" i="14"/>
  <c r="BC273" i="14"/>
  <c r="BG273" i="14"/>
  <c r="AV273" i="14"/>
  <c r="AZ273" i="14"/>
  <c r="BD273" i="14"/>
  <c r="BH273" i="14"/>
  <c r="AW273" i="14"/>
  <c r="BA273" i="14"/>
  <c r="BE273" i="14"/>
  <c r="BI273" i="14"/>
  <c r="AX273" i="14"/>
  <c r="BB273" i="14"/>
  <c r="BF273" i="14"/>
  <c r="AC273" i="14"/>
  <c r="AG273" i="14"/>
  <c r="AK273" i="14"/>
  <c r="AO273" i="14"/>
  <c r="AD273" i="14"/>
  <c r="AH273" i="14"/>
  <c r="AL273" i="14"/>
  <c r="AA273" i="14"/>
  <c r="AE273" i="14"/>
  <c r="AI273" i="14"/>
  <c r="AM273" i="14"/>
  <c r="AB273" i="14"/>
  <c r="AF273" i="14"/>
  <c r="AJ273" i="14"/>
  <c r="AN273" i="14"/>
  <c r="Y273" i="14"/>
  <c r="W273" i="14"/>
  <c r="X273" i="14"/>
  <c r="G273" i="14"/>
  <c r="H273" i="14"/>
  <c r="I273" i="14"/>
  <c r="J273" i="14"/>
  <c r="K273" i="14"/>
  <c r="L273" i="14"/>
  <c r="M273" i="14"/>
  <c r="N273" i="14"/>
  <c r="O273" i="14"/>
  <c r="P273" i="14"/>
  <c r="Q273" i="14"/>
  <c r="R273" i="14"/>
  <c r="S273" i="14"/>
  <c r="T273" i="14"/>
  <c r="U273" i="14"/>
  <c r="AU281" i="14"/>
  <c r="AY281" i="14"/>
  <c r="BC281" i="14"/>
  <c r="BG281" i="14"/>
  <c r="AV281" i="14"/>
  <c r="AZ281" i="14"/>
  <c r="BD281" i="14"/>
  <c r="BH281" i="14"/>
  <c r="AW281" i="14"/>
  <c r="BA281" i="14"/>
  <c r="BE281" i="14"/>
  <c r="BI281" i="14"/>
  <c r="AX281" i="14"/>
  <c r="BB281" i="14"/>
  <c r="BF281" i="14"/>
  <c r="AC281" i="14"/>
  <c r="AG281" i="14"/>
  <c r="AK281" i="14"/>
  <c r="AO281" i="14"/>
  <c r="AD281" i="14"/>
  <c r="AH281" i="14"/>
  <c r="AL281" i="14"/>
  <c r="AA281" i="14"/>
  <c r="AE281" i="14"/>
  <c r="AI281" i="14"/>
  <c r="AM281" i="14"/>
  <c r="AB281" i="14"/>
  <c r="AF281" i="14"/>
  <c r="AJ281" i="14"/>
  <c r="AN281" i="14"/>
  <c r="Y281" i="14"/>
  <c r="W281" i="14"/>
  <c r="X281" i="14"/>
  <c r="G281" i="14"/>
  <c r="H281" i="14"/>
  <c r="I281" i="14"/>
  <c r="J281" i="14"/>
  <c r="K281" i="14"/>
  <c r="L281" i="14"/>
  <c r="M281" i="14"/>
  <c r="N281" i="14"/>
  <c r="O281" i="14"/>
  <c r="P281" i="14"/>
  <c r="Q281" i="14"/>
  <c r="R281" i="14"/>
  <c r="S281" i="14"/>
  <c r="T281" i="14"/>
  <c r="U281" i="14"/>
  <c r="AU289" i="14"/>
  <c r="AY289" i="14"/>
  <c r="BC289" i="14"/>
  <c r="BG289" i="14"/>
  <c r="AV289" i="14"/>
  <c r="AZ289" i="14"/>
  <c r="BD289" i="14"/>
  <c r="BH289" i="14"/>
  <c r="AW289" i="14"/>
  <c r="BA289" i="14"/>
  <c r="BE289" i="14"/>
  <c r="BI289" i="14"/>
  <c r="AX289" i="14"/>
  <c r="BB289" i="14"/>
  <c r="BF289" i="14"/>
  <c r="AC289" i="14"/>
  <c r="AG289" i="14"/>
  <c r="AK289" i="14"/>
  <c r="AO289" i="14"/>
  <c r="AD289" i="14"/>
  <c r="AH289" i="14"/>
  <c r="AL289" i="14"/>
  <c r="AA289" i="14"/>
  <c r="AE289" i="14"/>
  <c r="AI289" i="14"/>
  <c r="AM289" i="14"/>
  <c r="AB289" i="14"/>
  <c r="AF289" i="14"/>
  <c r="AJ289" i="14"/>
  <c r="AN289" i="14"/>
  <c r="Y289" i="14"/>
  <c r="W289" i="14"/>
  <c r="X289" i="14"/>
  <c r="G289" i="14"/>
  <c r="H289" i="14"/>
  <c r="I289" i="14"/>
  <c r="J289" i="14"/>
  <c r="K289" i="14"/>
  <c r="L289" i="14"/>
  <c r="M289" i="14"/>
  <c r="N289" i="14"/>
  <c r="O289" i="14"/>
  <c r="P289" i="14"/>
  <c r="Q289" i="14"/>
  <c r="R289" i="14"/>
  <c r="S289" i="14"/>
  <c r="T289" i="14"/>
  <c r="U289" i="14"/>
  <c r="AU297" i="14"/>
  <c r="AY297" i="14"/>
  <c r="BC297" i="14"/>
  <c r="BG297" i="14"/>
  <c r="AV297" i="14"/>
  <c r="AZ297" i="14"/>
  <c r="BD297" i="14"/>
  <c r="BH297" i="14"/>
  <c r="AW297" i="14"/>
  <c r="BA297" i="14"/>
  <c r="BE297" i="14"/>
  <c r="BI297" i="14"/>
  <c r="AX297" i="14"/>
  <c r="BB297" i="14"/>
  <c r="BF297" i="14"/>
  <c r="AC297" i="14"/>
  <c r="AG297" i="14"/>
  <c r="AK297" i="14"/>
  <c r="AO297" i="14"/>
  <c r="AD297" i="14"/>
  <c r="AH297" i="14"/>
  <c r="AL297" i="14"/>
  <c r="AA297" i="14"/>
  <c r="AE297" i="14"/>
  <c r="AI297" i="14"/>
  <c r="AM297" i="14"/>
  <c r="AB297" i="14"/>
  <c r="AF297" i="14"/>
  <c r="AJ297" i="14"/>
  <c r="AN297" i="14"/>
  <c r="Y297" i="14"/>
  <c r="W297" i="14"/>
  <c r="X297" i="14"/>
  <c r="G297" i="14"/>
  <c r="H297" i="14"/>
  <c r="I297" i="14"/>
  <c r="J297" i="14"/>
  <c r="K297" i="14"/>
  <c r="L297" i="14"/>
  <c r="M297" i="14"/>
  <c r="N297" i="14"/>
  <c r="O297" i="14"/>
  <c r="P297" i="14"/>
  <c r="Q297" i="14"/>
  <c r="R297" i="14"/>
  <c r="S297" i="14"/>
  <c r="T297" i="14"/>
  <c r="U297" i="14"/>
  <c r="AU305" i="14"/>
  <c r="AY305" i="14"/>
  <c r="BC305" i="14"/>
  <c r="BG305" i="14"/>
  <c r="AV305" i="14"/>
  <c r="AZ305" i="14"/>
  <c r="BD305" i="14"/>
  <c r="BH305" i="14"/>
  <c r="AW305" i="14"/>
  <c r="BA305" i="14"/>
  <c r="BE305" i="14"/>
  <c r="BI305" i="14"/>
  <c r="AX305" i="14"/>
  <c r="BB305" i="14"/>
  <c r="BF305" i="14"/>
  <c r="AC305" i="14"/>
  <c r="AG305" i="14"/>
  <c r="AK305" i="14"/>
  <c r="AO305" i="14"/>
  <c r="AD305" i="14"/>
  <c r="AH305" i="14"/>
  <c r="AL305" i="14"/>
  <c r="AA305" i="14"/>
  <c r="AE305" i="14"/>
  <c r="AI305" i="14"/>
  <c r="AM305" i="14"/>
  <c r="AB305" i="14"/>
  <c r="AF305" i="14"/>
  <c r="AJ305" i="14"/>
  <c r="AN305" i="14"/>
  <c r="Y305" i="14"/>
  <c r="W305" i="14"/>
  <c r="X305" i="14"/>
  <c r="G305" i="14"/>
  <c r="H305" i="14"/>
  <c r="I305" i="14"/>
  <c r="J305" i="14"/>
  <c r="K305" i="14"/>
  <c r="L305" i="14"/>
  <c r="M305" i="14"/>
  <c r="N305" i="14"/>
  <c r="O305" i="14"/>
  <c r="P305" i="14"/>
  <c r="Q305" i="14"/>
  <c r="R305" i="14"/>
  <c r="S305" i="14"/>
  <c r="T305" i="14"/>
  <c r="U305" i="14"/>
  <c r="AU313" i="14"/>
  <c r="AY313" i="14"/>
  <c r="BC313" i="14"/>
  <c r="BG313" i="14"/>
  <c r="AV313" i="14"/>
  <c r="AZ313" i="14"/>
  <c r="BD313" i="14"/>
  <c r="BH313" i="14"/>
  <c r="AW313" i="14"/>
  <c r="BA313" i="14"/>
  <c r="BE313" i="14"/>
  <c r="BI313" i="14"/>
  <c r="AX313" i="14"/>
  <c r="BB313" i="14"/>
  <c r="BF313" i="14"/>
  <c r="AC313" i="14"/>
  <c r="AG313" i="14"/>
  <c r="AK313" i="14"/>
  <c r="AO313" i="14"/>
  <c r="AD313" i="14"/>
  <c r="AH313" i="14"/>
  <c r="AL313" i="14"/>
  <c r="AA313" i="14"/>
  <c r="AE313" i="14"/>
  <c r="AI313" i="14"/>
  <c r="AM313" i="14"/>
  <c r="AB313" i="14"/>
  <c r="AF313" i="14"/>
  <c r="AJ313" i="14"/>
  <c r="AN313" i="14"/>
  <c r="Y313" i="14"/>
  <c r="W313" i="14"/>
  <c r="X313" i="14"/>
  <c r="G313" i="14"/>
  <c r="H313" i="14"/>
  <c r="I313" i="14"/>
  <c r="J313" i="14"/>
  <c r="K313" i="14"/>
  <c r="L313" i="14"/>
  <c r="M313" i="14"/>
  <c r="N313" i="14"/>
  <c r="O313" i="14"/>
  <c r="P313" i="14"/>
  <c r="Q313" i="14"/>
  <c r="R313" i="14"/>
  <c r="S313" i="14"/>
  <c r="T313" i="14"/>
  <c r="U313" i="14"/>
  <c r="AU321" i="14"/>
  <c r="AY321" i="14"/>
  <c r="BC321" i="14"/>
  <c r="BG321" i="14"/>
  <c r="AX321" i="14"/>
  <c r="BD321" i="14"/>
  <c r="BI321" i="14"/>
  <c r="AZ321" i="14"/>
  <c r="BE321" i="14"/>
  <c r="AV321" i="14"/>
  <c r="BA321" i="14"/>
  <c r="BF321" i="14"/>
  <c r="AW321" i="14"/>
  <c r="BB321" i="14"/>
  <c r="BH321" i="14"/>
  <c r="AC321" i="14"/>
  <c r="AG321" i="14"/>
  <c r="AK321" i="14"/>
  <c r="AO321" i="14"/>
  <c r="AD321" i="14"/>
  <c r="AH321" i="14"/>
  <c r="AL321" i="14"/>
  <c r="AA321" i="14"/>
  <c r="AE321" i="14"/>
  <c r="AI321" i="14"/>
  <c r="AM321" i="14"/>
  <c r="AB321" i="14"/>
  <c r="AF321" i="14"/>
  <c r="AJ321" i="14"/>
  <c r="AN321" i="14"/>
  <c r="Y321" i="14"/>
  <c r="W321" i="14"/>
  <c r="X321" i="14"/>
  <c r="G321" i="14"/>
  <c r="H321" i="14"/>
  <c r="I321" i="14"/>
  <c r="J321" i="14"/>
  <c r="K321" i="14"/>
  <c r="L321" i="14"/>
  <c r="M321" i="14"/>
  <c r="N321" i="14"/>
  <c r="O321" i="14"/>
  <c r="P321" i="14"/>
  <c r="Q321" i="14"/>
  <c r="R321" i="14"/>
  <c r="S321" i="14"/>
  <c r="T321" i="14"/>
  <c r="U321" i="14"/>
  <c r="AX329" i="14"/>
  <c r="BB329" i="14"/>
  <c r="BF329" i="14"/>
  <c r="AU329" i="14"/>
  <c r="AY329" i="14"/>
  <c r="BC329" i="14"/>
  <c r="BG329" i="14"/>
  <c r="AV329" i="14"/>
  <c r="AZ329" i="14"/>
  <c r="BD329" i="14"/>
  <c r="BH329" i="14"/>
  <c r="AW329" i="14"/>
  <c r="BA329" i="14"/>
  <c r="BE329" i="14"/>
  <c r="BI329" i="14"/>
  <c r="AC329" i="14"/>
  <c r="AG329" i="14"/>
  <c r="AK329" i="14"/>
  <c r="AO329" i="14"/>
  <c r="AD329" i="14"/>
  <c r="AH329" i="14"/>
  <c r="AL329" i="14"/>
  <c r="AA329" i="14"/>
  <c r="AE329" i="14"/>
  <c r="AI329" i="14"/>
  <c r="AM329" i="14"/>
  <c r="AB329" i="14"/>
  <c r="AF329" i="14"/>
  <c r="AJ329" i="14"/>
  <c r="AN329" i="14"/>
  <c r="Y329" i="14"/>
  <c r="W329" i="14"/>
  <c r="X329" i="14"/>
  <c r="G329" i="14"/>
  <c r="H329" i="14"/>
  <c r="I329" i="14"/>
  <c r="J329" i="14"/>
  <c r="K329" i="14"/>
  <c r="L329" i="14"/>
  <c r="M329" i="14"/>
  <c r="N329" i="14"/>
  <c r="O329" i="14"/>
  <c r="P329" i="14"/>
  <c r="Q329" i="14"/>
  <c r="R329" i="14"/>
  <c r="S329" i="14"/>
  <c r="T329" i="14"/>
  <c r="U329" i="14"/>
  <c r="AX337" i="14"/>
  <c r="BB337" i="14"/>
  <c r="BF337" i="14"/>
  <c r="AU337" i="14"/>
  <c r="AY337" i="14"/>
  <c r="BC337" i="14"/>
  <c r="BG337" i="14"/>
  <c r="AV337" i="14"/>
  <c r="AZ337" i="14"/>
  <c r="BD337" i="14"/>
  <c r="BH337" i="14"/>
  <c r="AW337" i="14"/>
  <c r="BA337" i="14"/>
  <c r="BE337" i="14"/>
  <c r="BI337" i="14"/>
  <c r="AC337" i="14"/>
  <c r="AG337" i="14"/>
  <c r="AK337" i="14"/>
  <c r="AO337" i="14"/>
  <c r="AD337" i="14"/>
  <c r="AH337" i="14"/>
  <c r="AL337" i="14"/>
  <c r="AA337" i="14"/>
  <c r="AE337" i="14"/>
  <c r="AI337" i="14"/>
  <c r="AM337" i="14"/>
  <c r="AB337" i="14"/>
  <c r="AF337" i="14"/>
  <c r="AJ337" i="14"/>
  <c r="AN337" i="14"/>
  <c r="Y337" i="14"/>
  <c r="W337" i="14"/>
  <c r="X337" i="14"/>
  <c r="G337" i="14"/>
  <c r="H337" i="14"/>
  <c r="I337" i="14"/>
  <c r="J337" i="14"/>
  <c r="K337" i="14"/>
  <c r="L337" i="14"/>
  <c r="M337" i="14"/>
  <c r="N337" i="14"/>
  <c r="O337" i="14"/>
  <c r="P337" i="14"/>
  <c r="Q337" i="14"/>
  <c r="R337" i="14"/>
  <c r="S337" i="14"/>
  <c r="T337" i="14"/>
  <c r="U337" i="14"/>
  <c r="AX345" i="14"/>
  <c r="BB345" i="14"/>
  <c r="BF345" i="14"/>
  <c r="AU345" i="14"/>
  <c r="AY345" i="14"/>
  <c r="BC345" i="14"/>
  <c r="BG345" i="14"/>
  <c r="AV345" i="14"/>
  <c r="AZ345" i="14"/>
  <c r="BD345" i="14"/>
  <c r="BH345" i="14"/>
  <c r="AW345" i="14"/>
  <c r="BA345" i="14"/>
  <c r="BE345" i="14"/>
  <c r="BI345" i="14"/>
  <c r="AC345" i="14"/>
  <c r="AG345" i="14"/>
  <c r="AK345" i="14"/>
  <c r="AO345" i="14"/>
  <c r="AD345" i="14"/>
  <c r="AH345" i="14"/>
  <c r="AL345" i="14"/>
  <c r="AA345" i="14"/>
  <c r="AE345" i="14"/>
  <c r="AI345" i="14"/>
  <c r="AM345" i="14"/>
  <c r="AB345" i="14"/>
  <c r="AF345" i="14"/>
  <c r="AJ345" i="14"/>
  <c r="AN345" i="14"/>
  <c r="Y345" i="14"/>
  <c r="W345" i="14"/>
  <c r="X345" i="14"/>
  <c r="G345" i="14"/>
  <c r="H345" i="14"/>
  <c r="N345" i="14"/>
  <c r="U345" i="14"/>
  <c r="K345" i="14"/>
  <c r="M345" i="14"/>
  <c r="T345" i="14"/>
  <c r="L345" i="14"/>
  <c r="O345" i="14"/>
  <c r="R345" i="14"/>
  <c r="J345" i="14"/>
  <c r="Q345" i="14"/>
  <c r="S345" i="14"/>
  <c r="I345" i="14"/>
  <c r="P345" i="14"/>
  <c r="AX353" i="14"/>
  <c r="BB353" i="14"/>
  <c r="BF353" i="14"/>
  <c r="AU353" i="14"/>
  <c r="AY353" i="14"/>
  <c r="BC353" i="14"/>
  <c r="BG353" i="14"/>
  <c r="AV353" i="14"/>
  <c r="AZ353" i="14"/>
  <c r="BD353" i="14"/>
  <c r="BH353" i="14"/>
  <c r="AW353" i="14"/>
  <c r="BA353" i="14"/>
  <c r="BE353" i="14"/>
  <c r="BI353" i="14"/>
  <c r="AC353" i="14"/>
  <c r="AG353" i="14"/>
  <c r="AK353" i="14"/>
  <c r="AO353" i="14"/>
  <c r="AD353" i="14"/>
  <c r="AH353" i="14"/>
  <c r="AL353" i="14"/>
  <c r="AA353" i="14"/>
  <c r="AE353" i="14"/>
  <c r="AI353" i="14"/>
  <c r="AM353" i="14"/>
  <c r="AB353" i="14"/>
  <c r="AF353" i="14"/>
  <c r="AJ353" i="14"/>
  <c r="AN353" i="14"/>
  <c r="Y353" i="14"/>
  <c r="W353" i="14"/>
  <c r="X353" i="14"/>
  <c r="G353" i="14"/>
  <c r="J353" i="14"/>
  <c r="Q353" i="14"/>
  <c r="I353" i="14"/>
  <c r="K353" i="14"/>
  <c r="P353" i="14"/>
  <c r="H353" i="14"/>
  <c r="N353" i="14"/>
  <c r="O353" i="14"/>
  <c r="U353" i="14"/>
  <c r="M353" i="14"/>
  <c r="T353" i="14"/>
  <c r="S353" i="14"/>
  <c r="L353" i="14"/>
  <c r="R353" i="14"/>
  <c r="AX361" i="14"/>
  <c r="BB361" i="14"/>
  <c r="BF361" i="14"/>
  <c r="AU361" i="14"/>
  <c r="AY361" i="14"/>
  <c r="BC361" i="14"/>
  <c r="BG361" i="14"/>
  <c r="AV361" i="14"/>
  <c r="AZ361" i="14"/>
  <c r="BD361" i="14"/>
  <c r="BH361" i="14"/>
  <c r="AW361" i="14"/>
  <c r="BA361" i="14"/>
  <c r="BE361" i="14"/>
  <c r="BI361" i="14"/>
  <c r="AC361" i="14"/>
  <c r="AG361" i="14"/>
  <c r="AK361" i="14"/>
  <c r="AO361" i="14"/>
  <c r="AD361" i="14"/>
  <c r="AH361" i="14"/>
  <c r="AL361" i="14"/>
  <c r="AA361" i="14"/>
  <c r="AE361" i="14"/>
  <c r="AI361" i="14"/>
  <c r="AM361" i="14"/>
  <c r="AB361" i="14"/>
  <c r="AF361" i="14"/>
  <c r="AJ361" i="14"/>
  <c r="AN361" i="14"/>
  <c r="Y361" i="14"/>
  <c r="W361" i="14"/>
  <c r="X361" i="14"/>
  <c r="I361" i="14"/>
  <c r="J361" i="14"/>
  <c r="K361" i="14"/>
  <c r="L361" i="14"/>
  <c r="M361" i="14"/>
  <c r="N361" i="14"/>
  <c r="O361" i="14"/>
  <c r="P361" i="14"/>
  <c r="Q361" i="14"/>
  <c r="R361" i="14"/>
  <c r="S361" i="14"/>
  <c r="T361" i="14"/>
  <c r="U361" i="14"/>
  <c r="G361" i="14"/>
  <c r="H361" i="14"/>
  <c r="AV16" i="14"/>
  <c r="AZ16" i="14"/>
  <c r="BD16" i="14"/>
  <c r="BH16" i="14"/>
  <c r="AW16" i="14"/>
  <c r="BA16" i="14"/>
  <c r="BE16" i="14"/>
  <c r="AX16" i="14"/>
  <c r="BB16" i="14"/>
  <c r="BF16" i="14"/>
  <c r="BG16" i="14"/>
  <c r="AU16" i="14"/>
  <c r="BI16" i="14"/>
  <c r="AY16" i="14"/>
  <c r="BC16" i="14"/>
  <c r="AD16" i="14"/>
  <c r="AH16" i="14"/>
  <c r="AL16" i="14"/>
  <c r="AA16" i="14"/>
  <c r="AE16" i="14"/>
  <c r="AI16" i="14"/>
  <c r="AM16" i="14"/>
  <c r="AB16" i="14"/>
  <c r="AF16" i="14"/>
  <c r="AJ16" i="14"/>
  <c r="AN16" i="14"/>
  <c r="AC16" i="14"/>
  <c r="AG16" i="14"/>
  <c r="AK16" i="14"/>
  <c r="AO16" i="14"/>
  <c r="X16" i="14"/>
  <c r="Y16" i="14"/>
  <c r="W16" i="14"/>
  <c r="N16" i="14"/>
  <c r="P16" i="14"/>
  <c r="Q16" i="14"/>
  <c r="G16" i="14"/>
  <c r="R16" i="14"/>
  <c r="I16" i="14"/>
  <c r="S16" i="14"/>
  <c r="H16" i="14"/>
  <c r="M16" i="14"/>
  <c r="K16" i="14"/>
  <c r="L16" i="14"/>
  <c r="U16" i="14"/>
  <c r="J16" i="14"/>
  <c r="T16" i="14"/>
  <c r="O16" i="14"/>
  <c r="AW24" i="14"/>
  <c r="BA24" i="14"/>
  <c r="BE24" i="14"/>
  <c r="BI24" i="14"/>
  <c r="AX24" i="14"/>
  <c r="BB24" i="14"/>
  <c r="BF24" i="14"/>
  <c r="AU24" i="14"/>
  <c r="AY24" i="14"/>
  <c r="BC24" i="14"/>
  <c r="BG24" i="14"/>
  <c r="BD24" i="14"/>
  <c r="BH24" i="14"/>
  <c r="AV24" i="14"/>
  <c r="AZ24" i="14"/>
  <c r="AD24" i="14"/>
  <c r="AH24" i="14"/>
  <c r="AL24" i="14"/>
  <c r="AA24" i="14"/>
  <c r="AE24" i="14"/>
  <c r="AI24" i="14"/>
  <c r="AM24" i="14"/>
  <c r="AB24" i="14"/>
  <c r="AF24" i="14"/>
  <c r="AJ24" i="14"/>
  <c r="AN24" i="14"/>
  <c r="AC24" i="14"/>
  <c r="AG24" i="14"/>
  <c r="AK24" i="14"/>
  <c r="AO24" i="14"/>
  <c r="X24" i="14"/>
  <c r="Y24" i="14"/>
  <c r="W24" i="14"/>
  <c r="N24" i="14"/>
  <c r="P24" i="14"/>
  <c r="Q24" i="14"/>
  <c r="O24" i="14"/>
  <c r="L24" i="14"/>
  <c r="U24" i="14"/>
  <c r="J24" i="14"/>
  <c r="T24" i="14"/>
  <c r="G24" i="14"/>
  <c r="R24" i="14"/>
  <c r="I24" i="14"/>
  <c r="K24" i="14"/>
  <c r="H24" i="14"/>
  <c r="M24" i="14"/>
  <c r="S24" i="14"/>
  <c r="AW32" i="14"/>
  <c r="BA32" i="14"/>
  <c r="BE32" i="14"/>
  <c r="BI32" i="14"/>
  <c r="AX32" i="14"/>
  <c r="BB32" i="14"/>
  <c r="BF32" i="14"/>
  <c r="AU32" i="14"/>
  <c r="AY32" i="14"/>
  <c r="BC32" i="14"/>
  <c r="BG32" i="14"/>
  <c r="AV32" i="14"/>
  <c r="AZ32" i="14"/>
  <c r="BD32" i="14"/>
  <c r="BH32" i="14"/>
  <c r="AD32" i="14"/>
  <c r="AH32" i="14"/>
  <c r="AL32" i="14"/>
  <c r="AA32" i="14"/>
  <c r="AE32" i="14"/>
  <c r="AI32" i="14"/>
  <c r="AM32" i="14"/>
  <c r="AB32" i="14"/>
  <c r="AF32" i="14"/>
  <c r="AJ32" i="14"/>
  <c r="AN32" i="14"/>
  <c r="AC32" i="14"/>
  <c r="AG32" i="14"/>
  <c r="AK32" i="14"/>
  <c r="AO32" i="14"/>
  <c r="X32" i="14"/>
  <c r="Y32" i="14"/>
  <c r="W32" i="14"/>
  <c r="K32" i="14"/>
  <c r="L32" i="14"/>
  <c r="M32" i="14"/>
  <c r="J32" i="14"/>
  <c r="O32" i="14"/>
  <c r="T32" i="14"/>
  <c r="R32" i="14"/>
  <c r="S32" i="14"/>
  <c r="I32" i="14"/>
  <c r="N32" i="14"/>
  <c r="H32" i="14"/>
  <c r="Q32" i="14"/>
  <c r="G32" i="14"/>
  <c r="P32" i="14"/>
  <c r="U32" i="14"/>
  <c r="AW40" i="14"/>
  <c r="BA40" i="14"/>
  <c r="BE40" i="14"/>
  <c r="BI40" i="14"/>
  <c r="AX40" i="14"/>
  <c r="BB40" i="14"/>
  <c r="BF40" i="14"/>
  <c r="AU40" i="14"/>
  <c r="AY40" i="14"/>
  <c r="BC40" i="14"/>
  <c r="BG40" i="14"/>
  <c r="BD40" i="14"/>
  <c r="BH40" i="14"/>
  <c r="AV40" i="14"/>
  <c r="AZ40" i="14"/>
  <c r="AD40" i="14"/>
  <c r="AH40" i="14"/>
  <c r="AL40" i="14"/>
  <c r="AA40" i="14"/>
  <c r="AE40" i="14"/>
  <c r="AI40" i="14"/>
  <c r="AM40" i="14"/>
  <c r="AB40" i="14"/>
  <c r="AF40" i="14"/>
  <c r="AJ40" i="14"/>
  <c r="AN40" i="14"/>
  <c r="AC40" i="14"/>
  <c r="AG40" i="14"/>
  <c r="AK40" i="14"/>
  <c r="AO40" i="14"/>
  <c r="X40" i="14"/>
  <c r="Y40" i="14"/>
  <c r="W40" i="14"/>
  <c r="K40" i="14"/>
  <c r="L40" i="14"/>
  <c r="M40" i="14"/>
  <c r="N40" i="14"/>
  <c r="O40" i="14"/>
  <c r="P40" i="14"/>
  <c r="Q40" i="14"/>
  <c r="R40" i="14"/>
  <c r="S40" i="14"/>
  <c r="T40" i="14"/>
  <c r="U40" i="14"/>
  <c r="G40" i="14"/>
  <c r="H40" i="14"/>
  <c r="I40" i="14"/>
  <c r="J40" i="14"/>
  <c r="AW48" i="14"/>
  <c r="BA48" i="14"/>
  <c r="BE48" i="14"/>
  <c r="BI48" i="14"/>
  <c r="AX48" i="14"/>
  <c r="BB48" i="14"/>
  <c r="BF48" i="14"/>
  <c r="AU48" i="14"/>
  <c r="AY48" i="14"/>
  <c r="BC48" i="14"/>
  <c r="BG48" i="14"/>
  <c r="AV48" i="14"/>
  <c r="AZ48" i="14"/>
  <c r="BD48" i="14"/>
  <c r="BH48" i="14"/>
  <c r="AD48" i="14"/>
  <c r="AH48" i="14"/>
  <c r="AL48" i="14"/>
  <c r="AA48" i="14"/>
  <c r="AE48" i="14"/>
  <c r="AI48" i="14"/>
  <c r="AC48" i="14"/>
  <c r="AG48" i="14"/>
  <c r="AK48" i="14"/>
  <c r="AO48" i="14"/>
  <c r="AB48" i="14"/>
  <c r="AN48" i="14"/>
  <c r="AF48" i="14"/>
  <c r="AJ48" i="14"/>
  <c r="AM48" i="14"/>
  <c r="X48" i="14"/>
  <c r="Y48" i="14"/>
  <c r="W48" i="14"/>
  <c r="L48" i="14"/>
  <c r="M48" i="14"/>
  <c r="N48" i="14"/>
  <c r="O48" i="14"/>
  <c r="P48" i="14"/>
  <c r="Q48" i="14"/>
  <c r="R48" i="14"/>
  <c r="S48" i="14"/>
  <c r="T48" i="14"/>
  <c r="U48" i="14"/>
  <c r="G48" i="14"/>
  <c r="H48" i="14"/>
  <c r="I48" i="14"/>
  <c r="J48" i="14"/>
  <c r="K48" i="14"/>
  <c r="AU56" i="14"/>
  <c r="AY56" i="14"/>
  <c r="BC56" i="14"/>
  <c r="BG56" i="14"/>
  <c r="AV56" i="14"/>
  <c r="AZ56" i="14"/>
  <c r="BD56" i="14"/>
  <c r="BH56" i="14"/>
  <c r="AW56" i="14"/>
  <c r="BA56" i="14"/>
  <c r="BE56" i="14"/>
  <c r="BI56" i="14"/>
  <c r="BB56" i="14"/>
  <c r="BF56" i="14"/>
  <c r="AX56" i="14"/>
  <c r="AD56" i="14"/>
  <c r="AH56" i="14"/>
  <c r="AL56" i="14"/>
  <c r="AE56" i="14"/>
  <c r="AJ56" i="14"/>
  <c r="AO56" i="14"/>
  <c r="AA56" i="14"/>
  <c r="AF56" i="14"/>
  <c r="AK56" i="14"/>
  <c r="AB56" i="14"/>
  <c r="AG56" i="14"/>
  <c r="AM56" i="14"/>
  <c r="AC56" i="14"/>
  <c r="AI56" i="14"/>
  <c r="AN56" i="14"/>
  <c r="X56" i="14"/>
  <c r="Y56" i="14"/>
  <c r="W56" i="14"/>
  <c r="L56" i="14"/>
  <c r="M56" i="14"/>
  <c r="N56" i="14"/>
  <c r="G56" i="14"/>
  <c r="P56" i="14"/>
  <c r="Q56" i="14"/>
  <c r="R56" i="14"/>
  <c r="K56" i="14"/>
  <c r="T56" i="14"/>
  <c r="U56" i="14"/>
  <c r="O56" i="14"/>
  <c r="H56" i="14"/>
  <c r="I56" i="14"/>
  <c r="J56" i="14"/>
  <c r="S56" i="14"/>
  <c r="AU64" i="14"/>
  <c r="AY64" i="14"/>
  <c r="BC64" i="14"/>
  <c r="BG64" i="14"/>
  <c r="AV64" i="14"/>
  <c r="AZ64" i="14"/>
  <c r="BD64" i="14"/>
  <c r="BH64" i="14"/>
  <c r="AW64" i="14"/>
  <c r="BA64" i="14"/>
  <c r="BE64" i="14"/>
  <c r="BI64" i="14"/>
  <c r="AX64" i="14"/>
  <c r="BB64" i="14"/>
  <c r="BF64" i="14"/>
  <c r="AC64" i="14"/>
  <c r="AG64" i="14"/>
  <c r="AK64" i="14"/>
  <c r="AO64" i="14"/>
  <c r="AD64" i="14"/>
  <c r="AH64" i="14"/>
  <c r="AL64" i="14"/>
  <c r="AA64" i="14"/>
  <c r="AE64" i="14"/>
  <c r="AI64" i="14"/>
  <c r="AM64" i="14"/>
  <c r="AB64" i="14"/>
  <c r="AF64" i="14"/>
  <c r="AJ64" i="14"/>
  <c r="AN64" i="14"/>
  <c r="X64" i="14"/>
  <c r="Y64" i="14"/>
  <c r="W64" i="14"/>
  <c r="M64" i="14"/>
  <c r="N64" i="14"/>
  <c r="O64" i="14"/>
  <c r="L64" i="14"/>
  <c r="Q64" i="14"/>
  <c r="R64" i="14"/>
  <c r="S64" i="14"/>
  <c r="P64" i="14"/>
  <c r="U64" i="14"/>
  <c r="G64" i="14"/>
  <c r="T64" i="14"/>
  <c r="I64" i="14"/>
  <c r="J64" i="14"/>
  <c r="K64" i="14"/>
  <c r="H64" i="14"/>
  <c r="AU72" i="14"/>
  <c r="AY72" i="14"/>
  <c r="BC72" i="14"/>
  <c r="BG72" i="14"/>
  <c r="AV72" i="14"/>
  <c r="AZ72" i="14"/>
  <c r="BD72" i="14"/>
  <c r="BH72" i="14"/>
  <c r="AW72" i="14"/>
  <c r="BA72" i="14"/>
  <c r="BE72" i="14"/>
  <c r="BI72" i="14"/>
  <c r="BB72" i="14"/>
  <c r="BF72" i="14"/>
  <c r="AX72" i="14"/>
  <c r="AC72" i="14"/>
  <c r="AG72" i="14"/>
  <c r="AK72" i="14"/>
  <c r="AO72" i="14"/>
  <c r="AD72" i="14"/>
  <c r="AH72" i="14"/>
  <c r="AL72" i="14"/>
  <c r="AA72" i="14"/>
  <c r="AE72" i="14"/>
  <c r="AI72" i="14"/>
  <c r="AM72" i="14"/>
  <c r="AB72" i="14"/>
  <c r="AF72" i="14"/>
  <c r="AJ72" i="14"/>
  <c r="AN72" i="14"/>
  <c r="X72" i="14"/>
  <c r="Y72" i="14"/>
  <c r="W72" i="14"/>
  <c r="M72" i="14"/>
  <c r="N72" i="14"/>
  <c r="O72" i="14"/>
  <c r="T72" i="14"/>
  <c r="Q72" i="14"/>
  <c r="R72" i="14"/>
  <c r="S72" i="14"/>
  <c r="H72" i="14"/>
  <c r="U72" i="14"/>
  <c r="G72" i="14"/>
  <c r="L72" i="14"/>
  <c r="I72" i="14"/>
  <c r="J72" i="14"/>
  <c r="K72" i="14"/>
  <c r="P72" i="14"/>
  <c r="AU80" i="14"/>
  <c r="AY80" i="14"/>
  <c r="BC80" i="14"/>
  <c r="BG80" i="14"/>
  <c r="AV80" i="14"/>
  <c r="AZ80" i="14"/>
  <c r="BD80" i="14"/>
  <c r="BH80" i="14"/>
  <c r="AW80" i="14"/>
  <c r="BA80" i="14"/>
  <c r="BE80" i="14"/>
  <c r="BI80" i="14"/>
  <c r="AX80" i="14"/>
  <c r="BB80" i="14"/>
  <c r="BF80" i="14"/>
  <c r="AC80" i="14"/>
  <c r="AG80" i="14"/>
  <c r="AK80" i="14"/>
  <c r="AO80" i="14"/>
  <c r="AD80" i="14"/>
  <c r="AH80" i="14"/>
  <c r="AL80" i="14"/>
  <c r="AA80" i="14"/>
  <c r="AE80" i="14"/>
  <c r="AI80" i="14"/>
  <c r="AM80" i="14"/>
  <c r="AB80" i="14"/>
  <c r="AF80" i="14"/>
  <c r="AJ80" i="14"/>
  <c r="AN80" i="14"/>
  <c r="X80" i="14"/>
  <c r="Y80" i="14"/>
  <c r="W80" i="14"/>
  <c r="M80" i="14"/>
  <c r="N80" i="14"/>
  <c r="O80" i="14"/>
  <c r="L80" i="14"/>
  <c r="Q80" i="14"/>
  <c r="R80" i="14"/>
  <c r="S80" i="14"/>
  <c r="P80" i="14"/>
  <c r="U80" i="14"/>
  <c r="G80" i="14"/>
  <c r="T80" i="14"/>
  <c r="I80" i="14"/>
  <c r="J80" i="14"/>
  <c r="K80" i="14"/>
  <c r="H80" i="14"/>
  <c r="AV88" i="14"/>
  <c r="AZ88" i="14"/>
  <c r="BD88" i="14"/>
  <c r="BH88" i="14"/>
  <c r="AW88" i="14"/>
  <c r="BA88" i="14"/>
  <c r="BE88" i="14"/>
  <c r="BI88" i="14"/>
  <c r="AX88" i="14"/>
  <c r="BB88" i="14"/>
  <c r="BF88" i="14"/>
  <c r="AU88" i="14"/>
  <c r="AY88" i="14"/>
  <c r="BC88" i="14"/>
  <c r="BG88" i="14"/>
  <c r="AC88" i="14"/>
  <c r="AG88" i="14"/>
  <c r="AK88" i="14"/>
  <c r="AO88" i="14"/>
  <c r="AD88" i="14"/>
  <c r="AH88" i="14"/>
  <c r="AL88" i="14"/>
  <c r="AA88" i="14"/>
  <c r="AE88" i="14"/>
  <c r="AI88" i="14"/>
  <c r="AM88" i="14"/>
  <c r="AB88" i="14"/>
  <c r="AF88" i="14"/>
  <c r="AJ88" i="14"/>
  <c r="AN88" i="14"/>
  <c r="X88" i="14"/>
  <c r="Y88" i="14"/>
  <c r="W88" i="14"/>
  <c r="M88" i="14"/>
  <c r="N88" i="14"/>
  <c r="O88" i="14"/>
  <c r="T88" i="14"/>
  <c r="Q88" i="14"/>
  <c r="R88" i="14"/>
  <c r="S88" i="14"/>
  <c r="H88" i="14"/>
  <c r="U88" i="14"/>
  <c r="G88" i="14"/>
  <c r="L88" i="14"/>
  <c r="I88" i="14"/>
  <c r="J88" i="14"/>
  <c r="K88" i="14"/>
  <c r="P88" i="14"/>
  <c r="AV96" i="14"/>
  <c r="AZ96" i="14"/>
  <c r="BD96" i="14"/>
  <c r="BH96" i="14"/>
  <c r="AW96" i="14"/>
  <c r="BA96" i="14"/>
  <c r="BE96" i="14"/>
  <c r="BI96" i="14"/>
  <c r="AU96" i="14"/>
  <c r="BC96" i="14"/>
  <c r="AX96" i="14"/>
  <c r="BF96" i="14"/>
  <c r="AY96" i="14"/>
  <c r="BG96" i="14"/>
  <c r="BB96" i="14"/>
  <c r="AC96" i="14"/>
  <c r="AG96" i="14"/>
  <c r="AK96" i="14"/>
  <c r="AO96" i="14"/>
  <c r="AD96" i="14"/>
  <c r="AH96" i="14"/>
  <c r="AL96" i="14"/>
  <c r="AA96" i="14"/>
  <c r="AE96" i="14"/>
  <c r="AI96" i="14"/>
  <c r="AM96" i="14"/>
  <c r="AB96" i="14"/>
  <c r="AF96" i="14"/>
  <c r="AJ96" i="14"/>
  <c r="AN96" i="14"/>
  <c r="X96" i="14"/>
  <c r="Y96" i="14"/>
  <c r="W96" i="14"/>
  <c r="M96" i="14"/>
  <c r="N96" i="14"/>
  <c r="O96" i="14"/>
  <c r="L96" i="14"/>
  <c r="Q96" i="14"/>
  <c r="R96" i="14"/>
  <c r="S96" i="14"/>
  <c r="P96" i="14"/>
  <c r="U96" i="14"/>
  <c r="G96" i="14"/>
  <c r="T96" i="14"/>
  <c r="I96" i="14"/>
  <c r="J96" i="14"/>
  <c r="K96" i="14"/>
  <c r="H96" i="14"/>
  <c r="AU104" i="14"/>
  <c r="AY104" i="14"/>
  <c r="BC104" i="14"/>
  <c r="BG104" i="14"/>
  <c r="AV104" i="14"/>
  <c r="AZ104" i="14"/>
  <c r="BD104" i="14"/>
  <c r="BH104" i="14"/>
  <c r="AW104" i="14"/>
  <c r="BA104" i="14"/>
  <c r="BE104" i="14"/>
  <c r="BI104" i="14"/>
  <c r="AX104" i="14"/>
  <c r="BB104" i="14"/>
  <c r="BF104" i="14"/>
  <c r="AC104" i="14"/>
  <c r="AG104" i="14"/>
  <c r="AK104" i="14"/>
  <c r="AO104" i="14"/>
  <c r="AD104" i="14"/>
  <c r="AH104" i="14"/>
  <c r="AL104" i="14"/>
  <c r="AA104" i="14"/>
  <c r="AE104" i="14"/>
  <c r="AI104" i="14"/>
  <c r="AM104" i="14"/>
  <c r="AB104" i="14"/>
  <c r="AF104" i="14"/>
  <c r="AJ104" i="14"/>
  <c r="AN104" i="14"/>
  <c r="X104" i="14"/>
  <c r="Y104" i="14"/>
  <c r="W104" i="14"/>
  <c r="M104" i="14"/>
  <c r="N104" i="14"/>
  <c r="O104" i="14"/>
  <c r="T104" i="14"/>
  <c r="Q104" i="14"/>
  <c r="R104" i="14"/>
  <c r="S104" i="14"/>
  <c r="H104" i="14"/>
  <c r="U104" i="14"/>
  <c r="G104" i="14"/>
  <c r="L104" i="14"/>
  <c r="I104" i="14"/>
  <c r="J104" i="14"/>
  <c r="K104" i="14"/>
  <c r="P104" i="14"/>
  <c r="AU112" i="14"/>
  <c r="AY112" i="14"/>
  <c r="BC112" i="14"/>
  <c r="BG112" i="14"/>
  <c r="AV112" i="14"/>
  <c r="AZ112" i="14"/>
  <c r="BD112" i="14"/>
  <c r="BH112" i="14"/>
  <c r="AW112" i="14"/>
  <c r="BA112" i="14"/>
  <c r="BE112" i="14"/>
  <c r="BI112" i="14"/>
  <c r="AX112" i="14"/>
  <c r="BB112" i="14"/>
  <c r="BF112" i="14"/>
  <c r="AC112" i="14"/>
  <c r="AG112" i="14"/>
  <c r="AK112" i="14"/>
  <c r="AO112" i="14"/>
  <c r="AD112" i="14"/>
  <c r="AH112" i="14"/>
  <c r="AL112" i="14"/>
  <c r="AA112" i="14"/>
  <c r="AE112" i="14"/>
  <c r="AI112" i="14"/>
  <c r="AM112" i="14"/>
  <c r="AB112" i="14"/>
  <c r="AF112" i="14"/>
  <c r="AJ112" i="14"/>
  <c r="AN112" i="14"/>
  <c r="X112" i="14"/>
  <c r="Y112" i="14"/>
  <c r="W112" i="14"/>
  <c r="M112" i="14"/>
  <c r="N112" i="14"/>
  <c r="O112" i="14"/>
  <c r="L112" i="14"/>
  <c r="Q112" i="14"/>
  <c r="R112" i="14"/>
  <c r="S112" i="14"/>
  <c r="P112" i="14"/>
  <c r="U112" i="14"/>
  <c r="G112" i="14"/>
  <c r="T112" i="14"/>
  <c r="I112" i="14"/>
  <c r="J112" i="14"/>
  <c r="K112" i="14"/>
  <c r="H112" i="14"/>
  <c r="AU120" i="14"/>
  <c r="AY120" i="14"/>
  <c r="BC120" i="14"/>
  <c r="BG120" i="14"/>
  <c r="AV120" i="14"/>
  <c r="AZ120" i="14"/>
  <c r="BD120" i="14"/>
  <c r="BH120" i="14"/>
  <c r="AW120" i="14"/>
  <c r="BA120" i="14"/>
  <c r="BE120" i="14"/>
  <c r="BI120" i="14"/>
  <c r="AX120" i="14"/>
  <c r="BB120" i="14"/>
  <c r="BF120" i="14"/>
  <c r="AC120" i="14"/>
  <c r="AG120" i="14"/>
  <c r="AK120" i="14"/>
  <c r="AO120" i="14"/>
  <c r="AD120" i="14"/>
  <c r="AH120" i="14"/>
  <c r="AL120" i="14"/>
  <c r="AA120" i="14"/>
  <c r="AE120" i="14"/>
  <c r="AI120" i="14"/>
  <c r="AM120" i="14"/>
  <c r="AB120" i="14"/>
  <c r="AF120" i="14"/>
  <c r="AJ120" i="14"/>
  <c r="AN120" i="14"/>
  <c r="X120" i="14"/>
  <c r="W120" i="14"/>
  <c r="Y120" i="14"/>
  <c r="M120" i="14"/>
  <c r="N120" i="14"/>
  <c r="O120" i="14"/>
  <c r="P120" i="14"/>
  <c r="Q120" i="14"/>
  <c r="R120" i="14"/>
  <c r="S120" i="14"/>
  <c r="T120" i="14"/>
  <c r="U120" i="14"/>
  <c r="G120" i="14"/>
  <c r="H120" i="14"/>
  <c r="I120" i="14"/>
  <c r="J120" i="14"/>
  <c r="K120" i="14"/>
  <c r="L120" i="14"/>
  <c r="AU128" i="14"/>
  <c r="AY128" i="14"/>
  <c r="BC128" i="14"/>
  <c r="BG128" i="14"/>
  <c r="AV128" i="14"/>
  <c r="AZ128" i="14"/>
  <c r="BD128" i="14"/>
  <c r="BH128" i="14"/>
  <c r="AW128" i="14"/>
  <c r="BA128" i="14"/>
  <c r="BE128" i="14"/>
  <c r="BI128" i="14"/>
  <c r="AX128" i="14"/>
  <c r="BB128" i="14"/>
  <c r="BF128" i="14"/>
  <c r="AC128" i="14"/>
  <c r="AG128" i="14"/>
  <c r="AK128" i="14"/>
  <c r="AO128" i="14"/>
  <c r="AD128" i="14"/>
  <c r="AH128" i="14"/>
  <c r="AL128" i="14"/>
  <c r="AA128" i="14"/>
  <c r="AE128" i="14"/>
  <c r="AI128" i="14"/>
  <c r="AM128" i="14"/>
  <c r="AB128" i="14"/>
  <c r="AF128" i="14"/>
  <c r="AJ128" i="14"/>
  <c r="AN128" i="14"/>
  <c r="X128" i="14"/>
  <c r="Y128" i="14"/>
  <c r="W128" i="14"/>
  <c r="M128" i="14"/>
  <c r="N128" i="14"/>
  <c r="O128" i="14"/>
  <c r="H128" i="14"/>
  <c r="Q128" i="14"/>
  <c r="R128" i="14"/>
  <c r="S128" i="14"/>
  <c r="L128" i="14"/>
  <c r="U128" i="14"/>
  <c r="G128" i="14"/>
  <c r="P128" i="14"/>
  <c r="I128" i="14"/>
  <c r="J128" i="14"/>
  <c r="K128" i="14"/>
  <c r="T128" i="14"/>
  <c r="AU136" i="14"/>
  <c r="AY136" i="14"/>
  <c r="BC136" i="14"/>
  <c r="BG136" i="14"/>
  <c r="AV136" i="14"/>
  <c r="AZ136" i="14"/>
  <c r="BD136" i="14"/>
  <c r="BH136" i="14"/>
  <c r="AW136" i="14"/>
  <c r="BA136" i="14"/>
  <c r="BE136" i="14"/>
  <c r="BI136" i="14"/>
  <c r="AX136" i="14"/>
  <c r="BB136" i="14"/>
  <c r="BF136" i="14"/>
  <c r="AC136" i="14"/>
  <c r="AG136" i="14"/>
  <c r="AK136" i="14"/>
  <c r="AO136" i="14"/>
  <c r="AD136" i="14"/>
  <c r="AH136" i="14"/>
  <c r="AL136" i="14"/>
  <c r="AA136" i="14"/>
  <c r="AE136" i="14"/>
  <c r="AI136" i="14"/>
  <c r="AM136" i="14"/>
  <c r="AB136" i="14"/>
  <c r="AF136" i="14"/>
  <c r="AJ136" i="14"/>
  <c r="AN136" i="14"/>
  <c r="X136" i="14"/>
  <c r="Y136" i="14"/>
  <c r="W136" i="14"/>
  <c r="M136" i="14"/>
  <c r="N136" i="14"/>
  <c r="O136" i="14"/>
  <c r="P136" i="14"/>
  <c r="Q136" i="14"/>
  <c r="R136" i="14"/>
  <c r="S136" i="14"/>
  <c r="T136" i="14"/>
  <c r="U136" i="14"/>
  <c r="G136" i="14"/>
  <c r="H136" i="14"/>
  <c r="I136" i="14"/>
  <c r="J136" i="14"/>
  <c r="K136" i="14"/>
  <c r="L136" i="14"/>
  <c r="AU144" i="14"/>
  <c r="AY144" i="14"/>
  <c r="BC144" i="14"/>
  <c r="BG144" i="14"/>
  <c r="AW144" i="14"/>
  <c r="BB144" i="14"/>
  <c r="BH144" i="14"/>
  <c r="AX144" i="14"/>
  <c r="BD144" i="14"/>
  <c r="BI144" i="14"/>
  <c r="AZ144" i="14"/>
  <c r="BE144" i="14"/>
  <c r="AV144" i="14"/>
  <c r="BA144" i="14"/>
  <c r="BF144" i="14"/>
  <c r="AC144" i="14"/>
  <c r="AG144" i="14"/>
  <c r="AK144" i="14"/>
  <c r="AO144" i="14"/>
  <c r="AD144" i="14"/>
  <c r="AH144" i="14"/>
  <c r="AL144" i="14"/>
  <c r="AA144" i="14"/>
  <c r="AE144" i="14"/>
  <c r="AI144" i="14"/>
  <c r="AM144" i="14"/>
  <c r="AB144" i="14"/>
  <c r="AF144" i="14"/>
  <c r="AJ144" i="14"/>
  <c r="AN144" i="14"/>
  <c r="X144" i="14"/>
  <c r="Y144" i="14"/>
  <c r="W144" i="14"/>
  <c r="M144" i="14"/>
  <c r="N144" i="14"/>
  <c r="O144" i="14"/>
  <c r="H144" i="14"/>
  <c r="Q144" i="14"/>
  <c r="R144" i="14"/>
  <c r="S144" i="14"/>
  <c r="L144" i="14"/>
  <c r="U144" i="14"/>
  <c r="G144" i="14"/>
  <c r="P144" i="14"/>
  <c r="I144" i="14"/>
  <c r="J144" i="14"/>
  <c r="K144" i="14"/>
  <c r="T144" i="14"/>
  <c r="AU152" i="14"/>
  <c r="AY152" i="14"/>
  <c r="BC152" i="14"/>
  <c r="BG152" i="14"/>
  <c r="AV152" i="14"/>
  <c r="AZ152" i="14"/>
  <c r="BD152" i="14"/>
  <c r="BH152" i="14"/>
  <c r="AW152" i="14"/>
  <c r="BA152" i="14"/>
  <c r="BE152" i="14"/>
  <c r="BI152" i="14"/>
  <c r="AX152" i="14"/>
  <c r="BB152" i="14"/>
  <c r="BF152" i="14"/>
  <c r="AC152" i="14"/>
  <c r="AG152" i="14"/>
  <c r="AK152" i="14"/>
  <c r="AO152" i="14"/>
  <c r="AD152" i="14"/>
  <c r="AH152" i="14"/>
  <c r="AL152" i="14"/>
  <c r="AA152" i="14"/>
  <c r="AE152" i="14"/>
  <c r="AI152" i="14"/>
  <c r="AM152" i="14"/>
  <c r="AB152" i="14"/>
  <c r="AF152" i="14"/>
  <c r="AJ152" i="14"/>
  <c r="AN152" i="14"/>
  <c r="X152" i="14"/>
  <c r="Y152" i="14"/>
  <c r="W152" i="14"/>
  <c r="K152" i="14"/>
  <c r="L152" i="14"/>
  <c r="M152" i="14"/>
  <c r="N152" i="14"/>
  <c r="J152" i="14"/>
  <c r="P152" i="14"/>
  <c r="Q152" i="14"/>
  <c r="R152" i="14"/>
  <c r="O152" i="14"/>
  <c r="T152" i="14"/>
  <c r="U152" i="14"/>
  <c r="G152" i="14"/>
  <c r="S152" i="14"/>
  <c r="H152" i="14"/>
  <c r="I152" i="14"/>
  <c r="AU160" i="14"/>
  <c r="AY160" i="14"/>
  <c r="BC160" i="14"/>
  <c r="BG160" i="14"/>
  <c r="AV160" i="14"/>
  <c r="AZ160" i="14"/>
  <c r="BD160" i="14"/>
  <c r="BH160" i="14"/>
  <c r="AW160" i="14"/>
  <c r="BA160" i="14"/>
  <c r="BE160" i="14"/>
  <c r="BI160" i="14"/>
  <c r="AX160" i="14"/>
  <c r="BB160" i="14"/>
  <c r="BF160" i="14"/>
  <c r="AC160" i="14"/>
  <c r="AG160" i="14"/>
  <c r="AK160" i="14"/>
  <c r="AO160" i="14"/>
  <c r="AD160" i="14"/>
  <c r="AH160" i="14"/>
  <c r="AL160" i="14"/>
  <c r="AA160" i="14"/>
  <c r="AE160" i="14"/>
  <c r="AI160" i="14"/>
  <c r="AM160" i="14"/>
  <c r="AB160" i="14"/>
  <c r="AF160" i="14"/>
  <c r="AJ160" i="14"/>
  <c r="AN160" i="14"/>
  <c r="X160" i="14"/>
  <c r="Y160" i="14"/>
  <c r="W160" i="14"/>
  <c r="K160" i="14"/>
  <c r="L160" i="14"/>
  <c r="M160" i="14"/>
  <c r="J160" i="14"/>
  <c r="O160" i="14"/>
  <c r="P160" i="14"/>
  <c r="Q160" i="14"/>
  <c r="N160" i="14"/>
  <c r="S160" i="14"/>
  <c r="T160" i="14"/>
  <c r="U160" i="14"/>
  <c r="G160" i="14"/>
  <c r="H160" i="14"/>
  <c r="I160" i="14"/>
  <c r="R160" i="14"/>
  <c r="AU168" i="14"/>
  <c r="AY168" i="14"/>
  <c r="BC168" i="14"/>
  <c r="BG168" i="14"/>
  <c r="AV168" i="14"/>
  <c r="AZ168" i="14"/>
  <c r="BD168" i="14"/>
  <c r="BH168" i="14"/>
  <c r="AW168" i="14"/>
  <c r="BA168" i="14"/>
  <c r="BE168" i="14"/>
  <c r="BI168" i="14"/>
  <c r="AX168" i="14"/>
  <c r="BB168" i="14"/>
  <c r="BF168" i="14"/>
  <c r="AC168" i="14"/>
  <c r="AG168" i="14"/>
  <c r="AK168" i="14"/>
  <c r="AO168" i="14"/>
  <c r="AD168" i="14"/>
  <c r="AH168" i="14"/>
  <c r="AL168" i="14"/>
  <c r="AA168" i="14"/>
  <c r="AE168" i="14"/>
  <c r="AI168" i="14"/>
  <c r="AM168" i="14"/>
  <c r="AB168" i="14"/>
  <c r="AF168" i="14"/>
  <c r="AJ168" i="14"/>
  <c r="AN168" i="14"/>
  <c r="X168" i="14"/>
  <c r="Y168" i="14"/>
  <c r="W168" i="14"/>
  <c r="K168" i="14"/>
  <c r="L168" i="14"/>
  <c r="M168" i="14"/>
  <c r="N168" i="14"/>
  <c r="O168" i="14"/>
  <c r="P168" i="14"/>
  <c r="Q168" i="14"/>
  <c r="R168" i="14"/>
  <c r="S168" i="14"/>
  <c r="T168" i="14"/>
  <c r="U168" i="14"/>
  <c r="G168" i="14"/>
  <c r="H168" i="14"/>
  <c r="I168" i="14"/>
  <c r="J168" i="14"/>
  <c r="AU176" i="14"/>
  <c r="AY176" i="14"/>
  <c r="BC176" i="14"/>
  <c r="BG176" i="14"/>
  <c r="AV176" i="14"/>
  <c r="AZ176" i="14"/>
  <c r="BD176" i="14"/>
  <c r="BH176" i="14"/>
  <c r="AW176" i="14"/>
  <c r="BA176" i="14"/>
  <c r="BE176" i="14"/>
  <c r="BI176" i="14"/>
  <c r="AX176" i="14"/>
  <c r="BB176" i="14"/>
  <c r="BF176" i="14"/>
  <c r="AC176" i="14"/>
  <c r="AG176" i="14"/>
  <c r="AK176" i="14"/>
  <c r="AO176" i="14"/>
  <c r="AD176" i="14"/>
  <c r="AH176" i="14"/>
  <c r="AL176" i="14"/>
  <c r="AA176" i="14"/>
  <c r="AE176" i="14"/>
  <c r="AI176" i="14"/>
  <c r="AM176" i="14"/>
  <c r="AB176" i="14"/>
  <c r="AF176" i="14"/>
  <c r="AJ176" i="14"/>
  <c r="AN176" i="14"/>
  <c r="X176" i="14"/>
  <c r="Y176" i="14"/>
  <c r="W176" i="14"/>
  <c r="K176" i="14"/>
  <c r="L176" i="14"/>
  <c r="M176" i="14"/>
  <c r="J176" i="14"/>
  <c r="O176" i="14"/>
  <c r="P176" i="14"/>
  <c r="Q176" i="14"/>
  <c r="N176" i="14"/>
  <c r="S176" i="14"/>
  <c r="T176" i="14"/>
  <c r="U176" i="14"/>
  <c r="G176" i="14"/>
  <c r="H176" i="14"/>
  <c r="I176" i="14"/>
  <c r="R176" i="14"/>
  <c r="AU184" i="14"/>
  <c r="AY184" i="14"/>
  <c r="BC184" i="14"/>
  <c r="BG184" i="14"/>
  <c r="AV184" i="14"/>
  <c r="AZ184" i="14"/>
  <c r="BD184" i="14"/>
  <c r="BH184" i="14"/>
  <c r="AW184" i="14"/>
  <c r="BA184" i="14"/>
  <c r="BE184" i="14"/>
  <c r="BI184" i="14"/>
  <c r="AX184" i="14"/>
  <c r="BB184" i="14"/>
  <c r="BF184" i="14"/>
  <c r="AC184" i="14"/>
  <c r="AG184" i="14"/>
  <c r="AK184" i="14"/>
  <c r="AO184" i="14"/>
  <c r="AD184" i="14"/>
  <c r="AH184" i="14"/>
  <c r="AL184" i="14"/>
  <c r="AA184" i="14"/>
  <c r="AE184" i="14"/>
  <c r="AI184" i="14"/>
  <c r="AM184" i="14"/>
  <c r="AB184" i="14"/>
  <c r="AF184" i="14"/>
  <c r="AJ184" i="14"/>
  <c r="AN184" i="14"/>
  <c r="X184" i="14"/>
  <c r="Y184" i="14"/>
  <c r="W184" i="14"/>
  <c r="K184" i="14"/>
  <c r="L184" i="14"/>
  <c r="M184" i="14"/>
  <c r="Q184" i="14"/>
  <c r="O184" i="14"/>
  <c r="P184" i="14"/>
  <c r="J184" i="14"/>
  <c r="R184" i="14"/>
  <c r="S184" i="14"/>
  <c r="T184" i="14"/>
  <c r="U184" i="14"/>
  <c r="G184" i="14"/>
  <c r="H184" i="14"/>
  <c r="I184" i="14"/>
  <c r="N184" i="14"/>
  <c r="AU192" i="14"/>
  <c r="AY192" i="14"/>
  <c r="BC192" i="14"/>
  <c r="BG192" i="14"/>
  <c r="AV192" i="14"/>
  <c r="AZ192" i="14"/>
  <c r="BD192" i="14"/>
  <c r="BH192" i="14"/>
  <c r="AW192" i="14"/>
  <c r="BA192" i="14"/>
  <c r="BE192" i="14"/>
  <c r="BI192" i="14"/>
  <c r="AX192" i="14"/>
  <c r="BB192" i="14"/>
  <c r="BF192" i="14"/>
  <c r="AC192" i="14"/>
  <c r="AG192" i="14"/>
  <c r="AK192" i="14"/>
  <c r="AO192" i="14"/>
  <c r="AD192" i="14"/>
  <c r="AH192" i="14"/>
  <c r="AL192" i="14"/>
  <c r="AA192" i="14"/>
  <c r="AE192" i="14"/>
  <c r="AI192" i="14"/>
  <c r="AM192" i="14"/>
  <c r="AB192" i="14"/>
  <c r="AF192" i="14"/>
  <c r="AJ192" i="14"/>
  <c r="AN192" i="14"/>
  <c r="X192" i="14"/>
  <c r="Y192" i="14"/>
  <c r="W192" i="14"/>
  <c r="L192" i="14"/>
  <c r="M192" i="14"/>
  <c r="N192" i="14"/>
  <c r="S192" i="14"/>
  <c r="P192" i="14"/>
  <c r="Q192" i="14"/>
  <c r="R192" i="14"/>
  <c r="G192" i="14"/>
  <c r="T192" i="14"/>
  <c r="U192" i="14"/>
  <c r="K192" i="14"/>
  <c r="H192" i="14"/>
  <c r="I192" i="14"/>
  <c r="J192" i="14"/>
  <c r="O192" i="14"/>
  <c r="AU200" i="14"/>
  <c r="AY200" i="14"/>
  <c r="BC200" i="14"/>
  <c r="BG200" i="14"/>
  <c r="AV200" i="14"/>
  <c r="AZ200" i="14"/>
  <c r="BD200" i="14"/>
  <c r="BH200" i="14"/>
  <c r="AW200" i="14"/>
  <c r="BA200" i="14"/>
  <c r="BE200" i="14"/>
  <c r="BI200" i="14"/>
  <c r="AX200" i="14"/>
  <c r="BB200" i="14"/>
  <c r="BF200" i="14"/>
  <c r="AC200" i="14"/>
  <c r="AG200" i="14"/>
  <c r="AK200" i="14"/>
  <c r="AO200" i="14"/>
  <c r="AD200" i="14"/>
  <c r="AH200" i="14"/>
  <c r="AL200" i="14"/>
  <c r="AA200" i="14"/>
  <c r="AE200" i="14"/>
  <c r="AI200" i="14"/>
  <c r="AM200" i="14"/>
  <c r="AB200" i="14"/>
  <c r="AF200" i="14"/>
  <c r="AJ200" i="14"/>
  <c r="AN200" i="14"/>
  <c r="X200" i="14"/>
  <c r="Y200" i="14"/>
  <c r="W200" i="14"/>
  <c r="L200" i="14"/>
  <c r="M200" i="14"/>
  <c r="N200" i="14"/>
  <c r="K200" i="14"/>
  <c r="P200" i="14"/>
  <c r="Q200" i="14"/>
  <c r="R200" i="14"/>
  <c r="O200" i="14"/>
  <c r="T200" i="14"/>
  <c r="U200" i="14"/>
  <c r="S200" i="14"/>
  <c r="H200" i="14"/>
  <c r="I200" i="14"/>
  <c r="J200" i="14"/>
  <c r="G200" i="14"/>
  <c r="AV157" i="14"/>
  <c r="AZ157" i="14"/>
  <c r="BD157" i="14"/>
  <c r="BH157" i="14"/>
  <c r="AW157" i="14"/>
  <c r="BA157" i="14"/>
  <c r="BE157" i="14"/>
  <c r="BI157" i="14"/>
  <c r="AX157" i="14"/>
  <c r="BB157" i="14"/>
  <c r="BF157" i="14"/>
  <c r="AU157" i="14"/>
  <c r="AY157" i="14"/>
  <c r="BC157" i="14"/>
  <c r="BG157" i="14"/>
  <c r="AD157" i="14"/>
  <c r="AH157" i="14"/>
  <c r="AL157" i="14"/>
  <c r="AA157" i="14"/>
  <c r="AE157" i="14"/>
  <c r="AI157" i="14"/>
  <c r="AM157" i="14"/>
  <c r="AB157" i="14"/>
  <c r="AF157" i="14"/>
  <c r="AJ157" i="14"/>
  <c r="AN157" i="14"/>
  <c r="AC157" i="14"/>
  <c r="AG157" i="14"/>
  <c r="AK157" i="14"/>
  <c r="AO157" i="14"/>
  <c r="Y157" i="14"/>
  <c r="W157" i="14"/>
  <c r="X157" i="14"/>
  <c r="H157" i="14"/>
  <c r="I157" i="14"/>
  <c r="J157" i="14"/>
  <c r="S157" i="14"/>
  <c r="L157" i="14"/>
  <c r="M157" i="14"/>
  <c r="N157" i="14"/>
  <c r="G157" i="14"/>
  <c r="P157" i="14"/>
  <c r="Q157" i="14"/>
  <c r="R157" i="14"/>
  <c r="K157" i="14"/>
  <c r="T157" i="14"/>
  <c r="U157" i="14"/>
  <c r="O157" i="14"/>
  <c r="AV173" i="14"/>
  <c r="AZ173" i="14"/>
  <c r="BD173" i="14"/>
  <c r="BH173" i="14"/>
  <c r="AW173" i="14"/>
  <c r="BA173" i="14"/>
  <c r="BE173" i="14"/>
  <c r="BI173" i="14"/>
  <c r="AX173" i="14"/>
  <c r="BB173" i="14"/>
  <c r="BF173" i="14"/>
  <c r="AU173" i="14"/>
  <c r="AY173" i="14"/>
  <c r="BC173" i="14"/>
  <c r="BG173" i="14"/>
  <c r="AD173" i="14"/>
  <c r="AH173" i="14"/>
  <c r="AL173" i="14"/>
  <c r="AA173" i="14"/>
  <c r="AE173" i="14"/>
  <c r="AI173" i="14"/>
  <c r="AM173" i="14"/>
  <c r="AB173" i="14"/>
  <c r="AF173" i="14"/>
  <c r="AJ173" i="14"/>
  <c r="AN173" i="14"/>
  <c r="AC173" i="14"/>
  <c r="AG173" i="14"/>
  <c r="AK173" i="14"/>
  <c r="AO173" i="14"/>
  <c r="Y173" i="14"/>
  <c r="W173" i="14"/>
  <c r="X173" i="14"/>
  <c r="H173" i="14"/>
  <c r="I173" i="14"/>
  <c r="J173" i="14"/>
  <c r="S173" i="14"/>
  <c r="L173" i="14"/>
  <c r="M173" i="14"/>
  <c r="N173" i="14"/>
  <c r="G173" i="14"/>
  <c r="P173" i="14"/>
  <c r="Q173" i="14"/>
  <c r="R173" i="14"/>
  <c r="K173" i="14"/>
  <c r="T173" i="14"/>
  <c r="U173" i="14"/>
  <c r="O173" i="14"/>
  <c r="AV181" i="14"/>
  <c r="AZ181" i="14"/>
  <c r="BD181" i="14"/>
  <c r="BH181" i="14"/>
  <c r="AW181" i="14"/>
  <c r="BA181" i="14"/>
  <c r="BE181" i="14"/>
  <c r="BI181" i="14"/>
  <c r="AX181" i="14"/>
  <c r="BB181" i="14"/>
  <c r="BF181" i="14"/>
  <c r="AU181" i="14"/>
  <c r="AY181" i="14"/>
  <c r="BC181" i="14"/>
  <c r="BG181" i="14"/>
  <c r="AD181" i="14"/>
  <c r="AH181" i="14"/>
  <c r="AL181" i="14"/>
  <c r="AA181" i="14"/>
  <c r="AE181" i="14"/>
  <c r="AI181" i="14"/>
  <c r="AM181" i="14"/>
  <c r="AB181" i="14"/>
  <c r="AF181" i="14"/>
  <c r="AJ181" i="14"/>
  <c r="AN181" i="14"/>
  <c r="AC181" i="14"/>
  <c r="AG181" i="14"/>
  <c r="AK181" i="14"/>
  <c r="AO181" i="14"/>
  <c r="Y181" i="14"/>
  <c r="W181" i="14"/>
  <c r="X181" i="14"/>
  <c r="H181" i="14"/>
  <c r="I181" i="14"/>
  <c r="J181" i="14"/>
  <c r="K181" i="14"/>
  <c r="L181" i="14"/>
  <c r="M181" i="14"/>
  <c r="N181" i="14"/>
  <c r="O181" i="14"/>
  <c r="P181" i="14"/>
  <c r="Q181" i="14"/>
  <c r="R181" i="14"/>
  <c r="S181" i="14"/>
  <c r="T181" i="14"/>
  <c r="U181" i="14"/>
  <c r="G181" i="14"/>
  <c r="AV193" i="14"/>
  <c r="AZ193" i="14"/>
  <c r="BD193" i="14"/>
  <c r="BH193" i="14"/>
  <c r="AW193" i="14"/>
  <c r="BA193" i="14"/>
  <c r="BE193" i="14"/>
  <c r="BI193" i="14"/>
  <c r="AX193" i="14"/>
  <c r="BB193" i="14"/>
  <c r="BF193" i="14"/>
  <c r="AU193" i="14"/>
  <c r="AY193" i="14"/>
  <c r="BC193" i="14"/>
  <c r="BG193" i="14"/>
  <c r="AD193" i="14"/>
  <c r="AH193" i="14"/>
  <c r="AL193" i="14"/>
  <c r="AA193" i="14"/>
  <c r="AE193" i="14"/>
  <c r="AI193" i="14"/>
  <c r="AM193" i="14"/>
  <c r="AB193" i="14"/>
  <c r="AF193" i="14"/>
  <c r="AJ193" i="14"/>
  <c r="AN193" i="14"/>
  <c r="AC193" i="14"/>
  <c r="AG193" i="14"/>
  <c r="AK193" i="14"/>
  <c r="AO193" i="14"/>
  <c r="Y193" i="14"/>
  <c r="W193" i="14"/>
  <c r="X193" i="14"/>
  <c r="I193" i="14"/>
  <c r="J193" i="14"/>
  <c r="K193" i="14"/>
  <c r="P193" i="14"/>
  <c r="M193" i="14"/>
  <c r="N193" i="14"/>
  <c r="O193" i="14"/>
  <c r="T193" i="14"/>
  <c r="Q193" i="14"/>
  <c r="R193" i="14"/>
  <c r="S193" i="14"/>
  <c r="H193" i="14"/>
  <c r="U193" i="14"/>
  <c r="G193" i="14"/>
  <c r="L193" i="14"/>
  <c r="AV205" i="14"/>
  <c r="AZ205" i="14"/>
  <c r="BD205" i="14"/>
  <c r="BH205" i="14"/>
  <c r="AW205" i="14"/>
  <c r="BA205" i="14"/>
  <c r="BE205" i="14"/>
  <c r="BI205" i="14"/>
  <c r="AX205" i="14"/>
  <c r="BB205" i="14"/>
  <c r="BF205" i="14"/>
  <c r="AU205" i="14"/>
  <c r="AY205" i="14"/>
  <c r="BC205" i="14"/>
  <c r="BG205" i="14"/>
  <c r="AD205" i="14"/>
  <c r="AH205" i="14"/>
  <c r="AL205" i="14"/>
  <c r="AA205" i="14"/>
  <c r="AE205" i="14"/>
  <c r="AI205" i="14"/>
  <c r="AM205" i="14"/>
  <c r="AB205" i="14"/>
  <c r="AF205" i="14"/>
  <c r="AJ205" i="14"/>
  <c r="AN205" i="14"/>
  <c r="AC205" i="14"/>
  <c r="AG205" i="14"/>
  <c r="AK205" i="14"/>
  <c r="AO205" i="14"/>
  <c r="Y205" i="14"/>
  <c r="W205" i="14"/>
  <c r="X205" i="14"/>
  <c r="U205" i="14"/>
  <c r="G205" i="14"/>
  <c r="H205" i="14"/>
  <c r="J205" i="14"/>
  <c r="O205" i="14"/>
  <c r="T205" i="14"/>
  <c r="I205" i="14"/>
  <c r="N205" i="14"/>
  <c r="S205" i="14"/>
  <c r="M205" i="14"/>
  <c r="R205" i="14"/>
  <c r="L205" i="14"/>
  <c r="Q205" i="14"/>
  <c r="K205" i="14"/>
  <c r="P205" i="14"/>
  <c r="AW194" i="14"/>
  <c r="BA194" i="14"/>
  <c r="BE194" i="14"/>
  <c r="BI194" i="14"/>
  <c r="AX194" i="14"/>
  <c r="BB194" i="14"/>
  <c r="BF194" i="14"/>
  <c r="AU194" i="14"/>
  <c r="AY194" i="14"/>
  <c r="BC194" i="14"/>
  <c r="BG194" i="14"/>
  <c r="AV194" i="14"/>
  <c r="AZ194" i="14"/>
  <c r="BD194" i="14"/>
  <c r="BH194" i="14"/>
  <c r="AA194" i="14"/>
  <c r="AE194" i="14"/>
  <c r="AI194" i="14"/>
  <c r="AM194" i="14"/>
  <c r="AB194" i="14"/>
  <c r="AF194" i="14"/>
  <c r="AJ194" i="14"/>
  <c r="AN194" i="14"/>
  <c r="AC194" i="14"/>
  <c r="AG194" i="14"/>
  <c r="AK194" i="14"/>
  <c r="AO194" i="14"/>
  <c r="AD194" i="14"/>
  <c r="AH194" i="14"/>
  <c r="AL194" i="14"/>
  <c r="W194" i="14"/>
  <c r="X194" i="14"/>
  <c r="Y194" i="14"/>
  <c r="G194" i="14"/>
  <c r="H194" i="14"/>
  <c r="M194" i="14"/>
  <c r="J194" i="14"/>
  <c r="K194" i="14"/>
  <c r="L194" i="14"/>
  <c r="Q194" i="14"/>
  <c r="N194" i="14"/>
  <c r="O194" i="14"/>
  <c r="P194" i="14"/>
  <c r="U194" i="14"/>
  <c r="R194" i="14"/>
  <c r="S194" i="14"/>
  <c r="T194" i="14"/>
  <c r="I194" i="14"/>
  <c r="AV363" i="14"/>
  <c r="AZ363" i="14"/>
  <c r="BD363" i="14"/>
  <c r="BH363" i="14"/>
  <c r="AW363" i="14"/>
  <c r="BA363" i="14"/>
  <c r="BE363" i="14"/>
  <c r="BI363" i="14"/>
  <c r="AX363" i="14"/>
  <c r="BB363" i="14"/>
  <c r="BF363" i="14"/>
  <c r="AU363" i="14"/>
  <c r="AY363" i="14"/>
  <c r="BC363" i="14"/>
  <c r="BG363" i="14"/>
  <c r="AA363" i="14"/>
  <c r="AE363" i="14"/>
  <c r="AI363" i="14"/>
  <c r="AM363" i="14"/>
  <c r="AB363" i="14"/>
  <c r="AF363" i="14"/>
  <c r="AJ363" i="14"/>
  <c r="AN363" i="14"/>
  <c r="AC363" i="14"/>
  <c r="AG363" i="14"/>
  <c r="AK363" i="14"/>
  <c r="AO363" i="14"/>
  <c r="AD363" i="14"/>
  <c r="AH363" i="14"/>
  <c r="AL363" i="14"/>
  <c r="W363" i="14"/>
  <c r="X363" i="14"/>
  <c r="Y363" i="14"/>
  <c r="O363" i="14"/>
  <c r="P363" i="14"/>
  <c r="Q363" i="14"/>
  <c r="R363" i="14"/>
  <c r="S363" i="14"/>
  <c r="T363" i="14"/>
  <c r="U363" i="14"/>
  <c r="G363" i="14"/>
  <c r="H363" i="14"/>
  <c r="I363" i="14"/>
  <c r="J363" i="14"/>
  <c r="K363" i="14"/>
  <c r="L363" i="14"/>
  <c r="M363" i="14"/>
  <c r="N363" i="14"/>
  <c r="AV371" i="14"/>
  <c r="AZ371" i="14"/>
  <c r="BD371" i="14"/>
  <c r="BH371" i="14"/>
  <c r="AW371" i="14"/>
  <c r="BA371" i="14"/>
  <c r="BE371" i="14"/>
  <c r="BI371" i="14"/>
  <c r="AX371" i="14"/>
  <c r="BB371" i="14"/>
  <c r="BF371" i="14"/>
  <c r="AU371" i="14"/>
  <c r="AY371" i="14"/>
  <c r="BC371" i="14"/>
  <c r="BG371" i="14"/>
  <c r="AA371" i="14"/>
  <c r="AE371" i="14"/>
  <c r="AI371" i="14"/>
  <c r="AM371" i="14"/>
  <c r="AB371" i="14"/>
  <c r="AF371" i="14"/>
  <c r="AJ371" i="14"/>
  <c r="AN371" i="14"/>
  <c r="AC371" i="14"/>
  <c r="AG371" i="14"/>
  <c r="AK371" i="14"/>
  <c r="AO371" i="14"/>
  <c r="AD371" i="14"/>
  <c r="AH371" i="14"/>
  <c r="AL371" i="14"/>
  <c r="W371" i="14"/>
  <c r="X371" i="14"/>
  <c r="Y371" i="14"/>
  <c r="O371" i="14"/>
  <c r="P371" i="14"/>
  <c r="Q371" i="14"/>
  <c r="R371" i="14"/>
  <c r="S371" i="14"/>
  <c r="T371" i="14"/>
  <c r="U371" i="14"/>
  <c r="G371" i="14"/>
  <c r="H371" i="14"/>
  <c r="I371" i="14"/>
  <c r="J371" i="14"/>
  <c r="K371" i="14"/>
  <c r="L371" i="14"/>
  <c r="M371" i="14"/>
  <c r="N371" i="14"/>
  <c r="AU379" i="14"/>
  <c r="AY379" i="14"/>
  <c r="BC379" i="14"/>
  <c r="BG379" i="14"/>
  <c r="AV379" i="14"/>
  <c r="AZ379" i="14"/>
  <c r="BD379" i="14"/>
  <c r="BH379" i="14"/>
  <c r="AW379" i="14"/>
  <c r="BA379" i="14"/>
  <c r="BE379" i="14"/>
  <c r="BI379" i="14"/>
  <c r="AX379" i="14"/>
  <c r="BB379" i="14"/>
  <c r="BF379" i="14"/>
  <c r="AA379" i="14"/>
  <c r="AE379" i="14"/>
  <c r="AI379" i="14"/>
  <c r="AM379" i="14"/>
  <c r="AB379" i="14"/>
  <c r="AF379" i="14"/>
  <c r="AJ379" i="14"/>
  <c r="AN379" i="14"/>
  <c r="AC379" i="14"/>
  <c r="AG379" i="14"/>
  <c r="AK379" i="14"/>
  <c r="AO379" i="14"/>
  <c r="AD379" i="14"/>
  <c r="AH379" i="14"/>
  <c r="AL379" i="14"/>
  <c r="W379" i="14"/>
  <c r="X379" i="14"/>
  <c r="Y379" i="14"/>
  <c r="O379" i="14"/>
  <c r="P379" i="14"/>
  <c r="Q379" i="14"/>
  <c r="R379" i="14"/>
  <c r="S379" i="14"/>
  <c r="T379" i="14"/>
  <c r="U379" i="14"/>
  <c r="G379" i="14"/>
  <c r="H379" i="14"/>
  <c r="I379" i="14"/>
  <c r="J379" i="14"/>
  <c r="K379" i="14"/>
  <c r="L379" i="14"/>
  <c r="M379" i="14"/>
  <c r="N379" i="14"/>
  <c r="AW210" i="14"/>
  <c r="BA210" i="14"/>
  <c r="BE210" i="14"/>
  <c r="BI210" i="14"/>
  <c r="AX210" i="14"/>
  <c r="BB210" i="14"/>
  <c r="BF210" i="14"/>
  <c r="AU210" i="14"/>
  <c r="AY210" i="14"/>
  <c r="BC210" i="14"/>
  <c r="BG210" i="14"/>
  <c r="AV210" i="14"/>
  <c r="AZ210" i="14"/>
  <c r="BD210" i="14"/>
  <c r="BH210" i="14"/>
  <c r="AA210" i="14"/>
  <c r="AE210" i="14"/>
  <c r="AI210" i="14"/>
  <c r="AM210" i="14"/>
  <c r="AB210" i="14"/>
  <c r="AF210" i="14"/>
  <c r="AJ210" i="14"/>
  <c r="AN210" i="14"/>
  <c r="AC210" i="14"/>
  <c r="AG210" i="14"/>
  <c r="AK210" i="14"/>
  <c r="AO210" i="14"/>
  <c r="AD210" i="14"/>
  <c r="AH210" i="14"/>
  <c r="AL210" i="14"/>
  <c r="W210" i="14"/>
  <c r="X210" i="14"/>
  <c r="Y210" i="14"/>
  <c r="R210" i="14"/>
  <c r="S210" i="14"/>
  <c r="T210" i="14"/>
  <c r="I210" i="14"/>
  <c r="K210" i="14"/>
  <c r="P210" i="14"/>
  <c r="J210" i="14"/>
  <c r="O210" i="14"/>
  <c r="M210" i="14"/>
  <c r="N210" i="14"/>
  <c r="H210" i="14"/>
  <c r="Q210" i="14"/>
  <c r="G210" i="14"/>
  <c r="L210" i="14"/>
  <c r="U210" i="14"/>
  <c r="AW218" i="14"/>
  <c r="BA218" i="14"/>
  <c r="BE218" i="14"/>
  <c r="BI218" i="14"/>
  <c r="AX218" i="14"/>
  <c r="BB218" i="14"/>
  <c r="BF218" i="14"/>
  <c r="AU218" i="14"/>
  <c r="AY218" i="14"/>
  <c r="BC218" i="14"/>
  <c r="BG218" i="14"/>
  <c r="AV218" i="14"/>
  <c r="AZ218" i="14"/>
  <c r="BD218" i="14"/>
  <c r="BH218" i="14"/>
  <c r="AA218" i="14"/>
  <c r="AE218" i="14"/>
  <c r="AI218" i="14"/>
  <c r="AM218" i="14"/>
  <c r="AB218" i="14"/>
  <c r="AF218" i="14"/>
  <c r="AJ218" i="14"/>
  <c r="AN218" i="14"/>
  <c r="AC218" i="14"/>
  <c r="AG218" i="14"/>
  <c r="AK218" i="14"/>
  <c r="AO218" i="14"/>
  <c r="AD218" i="14"/>
  <c r="AH218" i="14"/>
  <c r="AL218" i="14"/>
  <c r="W218" i="14"/>
  <c r="X218" i="14"/>
  <c r="Y218" i="14"/>
  <c r="R218" i="14"/>
  <c r="S218" i="14"/>
  <c r="T218" i="14"/>
  <c r="Q218" i="14"/>
  <c r="N218" i="14"/>
  <c r="H218" i="14"/>
  <c r="I218" i="14"/>
  <c r="G218" i="14"/>
  <c r="L218" i="14"/>
  <c r="M218" i="14"/>
  <c r="K218" i="14"/>
  <c r="P218" i="14"/>
  <c r="J218" i="14"/>
  <c r="O218" i="14"/>
  <c r="U218" i="14"/>
  <c r="AW226" i="14"/>
  <c r="BA226" i="14"/>
  <c r="BE226" i="14"/>
  <c r="BI226" i="14"/>
  <c r="AX226" i="14"/>
  <c r="BB226" i="14"/>
  <c r="BF226" i="14"/>
  <c r="AU226" i="14"/>
  <c r="AY226" i="14"/>
  <c r="BC226" i="14"/>
  <c r="BG226" i="14"/>
  <c r="AV226" i="14"/>
  <c r="AZ226" i="14"/>
  <c r="BD226" i="14"/>
  <c r="BH226" i="14"/>
  <c r="AA226" i="14"/>
  <c r="AE226" i="14"/>
  <c r="AI226" i="14"/>
  <c r="AM226" i="14"/>
  <c r="AD226" i="14"/>
  <c r="AJ226" i="14"/>
  <c r="AO226" i="14"/>
  <c r="AF226" i="14"/>
  <c r="AK226" i="14"/>
  <c r="AB226" i="14"/>
  <c r="AG226" i="14"/>
  <c r="AL226" i="14"/>
  <c r="AC226" i="14"/>
  <c r="AH226" i="14"/>
  <c r="AN226" i="14"/>
  <c r="W226" i="14"/>
  <c r="X226" i="14"/>
  <c r="Y226" i="14"/>
  <c r="G226" i="14"/>
  <c r="H226" i="14"/>
  <c r="J226" i="14"/>
  <c r="N226" i="14"/>
  <c r="O226" i="14"/>
  <c r="P226" i="14"/>
  <c r="U226" i="14"/>
  <c r="R226" i="14"/>
  <c r="S226" i="14"/>
  <c r="T226" i="14"/>
  <c r="I226" i="14"/>
  <c r="Q226" i="14"/>
  <c r="K226" i="14"/>
  <c r="L226" i="14"/>
  <c r="M226" i="14"/>
  <c r="AU234" i="14"/>
  <c r="AY234" i="14"/>
  <c r="BC234" i="14"/>
  <c r="BG234" i="14"/>
  <c r="AV234" i="14"/>
  <c r="BA234" i="14"/>
  <c r="BF234" i="14"/>
  <c r="AW234" i="14"/>
  <c r="BB234" i="14"/>
  <c r="BH234" i="14"/>
  <c r="AX234" i="14"/>
  <c r="BD234" i="14"/>
  <c r="BI234" i="14"/>
  <c r="AZ234" i="14"/>
  <c r="BE234" i="14"/>
  <c r="AD234" i="14"/>
  <c r="AH234" i="14"/>
  <c r="AL234" i="14"/>
  <c r="AA234" i="14"/>
  <c r="AE234" i="14"/>
  <c r="AI234" i="14"/>
  <c r="AM234" i="14"/>
  <c r="AB234" i="14"/>
  <c r="AF234" i="14"/>
  <c r="AJ234" i="14"/>
  <c r="AN234" i="14"/>
  <c r="AC234" i="14"/>
  <c r="AG234" i="14"/>
  <c r="AK234" i="14"/>
  <c r="AO234" i="14"/>
  <c r="W234" i="14"/>
  <c r="X234" i="14"/>
  <c r="Y234" i="14"/>
  <c r="S234" i="14"/>
  <c r="T234" i="14"/>
  <c r="J234" i="14"/>
  <c r="G234" i="14"/>
  <c r="H234" i="14"/>
  <c r="N234" i="14"/>
  <c r="R234" i="14"/>
  <c r="K234" i="14"/>
  <c r="L234" i="14"/>
  <c r="I234" i="14"/>
  <c r="M234" i="14"/>
  <c r="O234" i="14"/>
  <c r="P234" i="14"/>
  <c r="Q234" i="14"/>
  <c r="U234" i="14"/>
  <c r="AV242" i="14"/>
  <c r="AZ242" i="14"/>
  <c r="BD242" i="14"/>
  <c r="BH242" i="14"/>
  <c r="AW242" i="14"/>
  <c r="BA242" i="14"/>
  <c r="BE242" i="14"/>
  <c r="BI242" i="14"/>
  <c r="AX242" i="14"/>
  <c r="BB242" i="14"/>
  <c r="BF242" i="14"/>
  <c r="AU242" i="14"/>
  <c r="AY242" i="14"/>
  <c r="BC242" i="14"/>
  <c r="BG242" i="14"/>
  <c r="AD242" i="14"/>
  <c r="AH242" i="14"/>
  <c r="AL242" i="14"/>
  <c r="AA242" i="14"/>
  <c r="AE242" i="14"/>
  <c r="AI242" i="14"/>
  <c r="AM242" i="14"/>
  <c r="AB242" i="14"/>
  <c r="AF242" i="14"/>
  <c r="AJ242" i="14"/>
  <c r="AN242" i="14"/>
  <c r="AC242" i="14"/>
  <c r="AG242" i="14"/>
  <c r="AK242" i="14"/>
  <c r="AO242" i="14"/>
  <c r="W242" i="14"/>
  <c r="X242" i="14"/>
  <c r="Y242" i="14"/>
  <c r="S242" i="14"/>
  <c r="J242" i="14"/>
  <c r="Q242" i="14"/>
  <c r="G242" i="14"/>
  <c r="I242" i="14"/>
  <c r="P242" i="14"/>
  <c r="H242" i="14"/>
  <c r="K242" i="14"/>
  <c r="N242" i="14"/>
  <c r="U242" i="14"/>
  <c r="M242" i="14"/>
  <c r="O242" i="14"/>
  <c r="T242" i="14"/>
  <c r="L242" i="14"/>
  <c r="R242" i="14"/>
  <c r="AV250" i="14"/>
  <c r="AZ250" i="14"/>
  <c r="BD250" i="14"/>
  <c r="BH250" i="14"/>
  <c r="AW250" i="14"/>
  <c r="BA250" i="14"/>
  <c r="BE250" i="14"/>
  <c r="BI250" i="14"/>
  <c r="AX250" i="14"/>
  <c r="BB250" i="14"/>
  <c r="BF250" i="14"/>
  <c r="AU250" i="14"/>
  <c r="AY250" i="14"/>
  <c r="BC250" i="14"/>
  <c r="BG250" i="14"/>
  <c r="AD250" i="14"/>
  <c r="AH250" i="14"/>
  <c r="AL250" i="14"/>
  <c r="AA250" i="14"/>
  <c r="AE250" i="14"/>
  <c r="AI250" i="14"/>
  <c r="AM250" i="14"/>
  <c r="AB250" i="14"/>
  <c r="AF250" i="14"/>
  <c r="AJ250" i="14"/>
  <c r="AN250" i="14"/>
  <c r="AC250" i="14"/>
  <c r="AG250" i="14"/>
  <c r="AK250" i="14"/>
  <c r="AO250" i="14"/>
  <c r="W250" i="14"/>
  <c r="X250" i="14"/>
  <c r="Y250" i="14"/>
  <c r="S250" i="14"/>
  <c r="M250" i="14"/>
  <c r="T250" i="14"/>
  <c r="G250" i="14"/>
  <c r="L250" i="14"/>
  <c r="R250" i="14"/>
  <c r="J250" i="14"/>
  <c r="K250" i="14"/>
  <c r="Q250" i="14"/>
  <c r="I250" i="14"/>
  <c r="P250" i="14"/>
  <c r="O250" i="14"/>
  <c r="H250" i="14"/>
  <c r="N250" i="14"/>
  <c r="U250" i="14"/>
  <c r="AV258" i="14"/>
  <c r="AZ258" i="14"/>
  <c r="BD258" i="14"/>
  <c r="BH258" i="14"/>
  <c r="AW258" i="14"/>
  <c r="BA258" i="14"/>
  <c r="BE258" i="14"/>
  <c r="BI258" i="14"/>
  <c r="AX258" i="14"/>
  <c r="BB258" i="14"/>
  <c r="BF258" i="14"/>
  <c r="AU258" i="14"/>
  <c r="AY258" i="14"/>
  <c r="BC258" i="14"/>
  <c r="BG258" i="14"/>
  <c r="AD258" i="14"/>
  <c r="AH258" i="14"/>
  <c r="AL258" i="14"/>
  <c r="AA258" i="14"/>
  <c r="AE258" i="14"/>
  <c r="AI258" i="14"/>
  <c r="AM258" i="14"/>
  <c r="AB258" i="14"/>
  <c r="AF258" i="14"/>
  <c r="AJ258" i="14"/>
  <c r="AN258" i="14"/>
  <c r="AC258" i="14"/>
  <c r="AG258" i="14"/>
  <c r="AK258" i="14"/>
  <c r="AO258" i="14"/>
  <c r="W258" i="14"/>
  <c r="X258" i="14"/>
  <c r="Y258" i="14"/>
  <c r="S258" i="14"/>
  <c r="J258" i="14"/>
  <c r="Q258" i="14"/>
  <c r="G258" i="14"/>
  <c r="I258" i="14"/>
  <c r="P258" i="14"/>
  <c r="H258" i="14"/>
  <c r="K258" i="14"/>
  <c r="N258" i="14"/>
  <c r="U258" i="14"/>
  <c r="M258" i="14"/>
  <c r="O258" i="14"/>
  <c r="T258" i="14"/>
  <c r="L258" i="14"/>
  <c r="R258" i="14"/>
  <c r="AV266" i="14"/>
  <c r="AZ266" i="14"/>
  <c r="BD266" i="14"/>
  <c r="BH266" i="14"/>
  <c r="AW266" i="14"/>
  <c r="BA266" i="14"/>
  <c r="BE266" i="14"/>
  <c r="BI266" i="14"/>
  <c r="AX266" i="14"/>
  <c r="BB266" i="14"/>
  <c r="BF266" i="14"/>
  <c r="AU266" i="14"/>
  <c r="AY266" i="14"/>
  <c r="BC266" i="14"/>
  <c r="BG266" i="14"/>
  <c r="AD266" i="14"/>
  <c r="AH266" i="14"/>
  <c r="AL266" i="14"/>
  <c r="AA266" i="14"/>
  <c r="AE266" i="14"/>
  <c r="AI266" i="14"/>
  <c r="AM266" i="14"/>
  <c r="AB266" i="14"/>
  <c r="AF266" i="14"/>
  <c r="AJ266" i="14"/>
  <c r="AN266" i="14"/>
  <c r="AC266" i="14"/>
  <c r="AG266" i="14"/>
  <c r="AK266" i="14"/>
  <c r="AO266" i="14"/>
  <c r="W266" i="14"/>
  <c r="X266" i="14"/>
  <c r="Y266" i="14"/>
  <c r="G266" i="14"/>
  <c r="H266" i="14"/>
  <c r="I266" i="14"/>
  <c r="J266" i="14"/>
  <c r="K266" i="14"/>
  <c r="L266" i="14"/>
  <c r="M266" i="14"/>
  <c r="N266" i="14"/>
  <c r="O266" i="14"/>
  <c r="P266" i="14"/>
  <c r="Q266" i="14"/>
  <c r="R266" i="14"/>
  <c r="S266" i="14"/>
  <c r="T266" i="14"/>
  <c r="U266" i="14"/>
  <c r="AV274" i="14"/>
  <c r="AZ274" i="14"/>
  <c r="BD274" i="14"/>
  <c r="BH274" i="14"/>
  <c r="AW274" i="14"/>
  <c r="BA274" i="14"/>
  <c r="BE274" i="14"/>
  <c r="BI274" i="14"/>
  <c r="AX274" i="14"/>
  <c r="BB274" i="14"/>
  <c r="BF274" i="14"/>
  <c r="AU274" i="14"/>
  <c r="AY274" i="14"/>
  <c r="BC274" i="14"/>
  <c r="BG274" i="14"/>
  <c r="AD274" i="14"/>
  <c r="AH274" i="14"/>
  <c r="AL274" i="14"/>
  <c r="AA274" i="14"/>
  <c r="AE274" i="14"/>
  <c r="AI274" i="14"/>
  <c r="AM274" i="14"/>
  <c r="AB274" i="14"/>
  <c r="AF274" i="14"/>
  <c r="AJ274" i="14"/>
  <c r="AN274" i="14"/>
  <c r="AC274" i="14"/>
  <c r="AG274" i="14"/>
  <c r="AK274" i="14"/>
  <c r="AO274" i="14"/>
  <c r="W274" i="14"/>
  <c r="X274" i="14"/>
  <c r="Y274" i="14"/>
  <c r="T274" i="14"/>
  <c r="U274" i="14"/>
  <c r="G274" i="14"/>
  <c r="H274" i="14"/>
  <c r="I274" i="14"/>
  <c r="J274" i="14"/>
  <c r="K274" i="14"/>
  <c r="L274" i="14"/>
  <c r="M274" i="14"/>
  <c r="N274" i="14"/>
  <c r="O274" i="14"/>
  <c r="P274" i="14"/>
  <c r="Q274" i="14"/>
  <c r="R274" i="14"/>
  <c r="S274" i="14"/>
  <c r="AV282" i="14"/>
  <c r="AZ282" i="14"/>
  <c r="BD282" i="14"/>
  <c r="BH282" i="14"/>
  <c r="AW282" i="14"/>
  <c r="BA282" i="14"/>
  <c r="BE282" i="14"/>
  <c r="BI282" i="14"/>
  <c r="AX282" i="14"/>
  <c r="BB282" i="14"/>
  <c r="BF282" i="14"/>
  <c r="AU282" i="14"/>
  <c r="AY282" i="14"/>
  <c r="BC282" i="14"/>
  <c r="BG282" i="14"/>
  <c r="AD282" i="14"/>
  <c r="AH282" i="14"/>
  <c r="AL282" i="14"/>
  <c r="AA282" i="14"/>
  <c r="AE282" i="14"/>
  <c r="AI282" i="14"/>
  <c r="AM282" i="14"/>
  <c r="AB282" i="14"/>
  <c r="AF282" i="14"/>
  <c r="AJ282" i="14"/>
  <c r="AN282" i="14"/>
  <c r="AC282" i="14"/>
  <c r="AG282" i="14"/>
  <c r="AK282" i="14"/>
  <c r="AO282" i="14"/>
  <c r="W282" i="14"/>
  <c r="X282" i="14"/>
  <c r="Y282" i="14"/>
  <c r="T282" i="14"/>
  <c r="U282" i="14"/>
  <c r="G282" i="14"/>
  <c r="H282" i="14"/>
  <c r="I282" i="14"/>
  <c r="J282" i="14"/>
  <c r="K282" i="14"/>
  <c r="L282" i="14"/>
  <c r="M282" i="14"/>
  <c r="N282" i="14"/>
  <c r="O282" i="14"/>
  <c r="P282" i="14"/>
  <c r="Q282" i="14"/>
  <c r="R282" i="14"/>
  <c r="S282" i="14"/>
  <c r="AV290" i="14"/>
  <c r="AZ290" i="14"/>
  <c r="BD290" i="14"/>
  <c r="BH290" i="14"/>
  <c r="AW290" i="14"/>
  <c r="BA290" i="14"/>
  <c r="BE290" i="14"/>
  <c r="BI290" i="14"/>
  <c r="AX290" i="14"/>
  <c r="BB290" i="14"/>
  <c r="BF290" i="14"/>
  <c r="AU290" i="14"/>
  <c r="AY290" i="14"/>
  <c r="BC290" i="14"/>
  <c r="BG290" i="14"/>
  <c r="AD290" i="14"/>
  <c r="AH290" i="14"/>
  <c r="AL290" i="14"/>
  <c r="AA290" i="14"/>
  <c r="AE290" i="14"/>
  <c r="AI290" i="14"/>
  <c r="AM290" i="14"/>
  <c r="AB290" i="14"/>
  <c r="AF290" i="14"/>
  <c r="AJ290" i="14"/>
  <c r="AN290" i="14"/>
  <c r="AC290" i="14"/>
  <c r="AG290" i="14"/>
  <c r="AK290" i="14"/>
  <c r="AO290" i="14"/>
  <c r="W290" i="14"/>
  <c r="X290" i="14"/>
  <c r="Y290" i="14"/>
  <c r="T290" i="14"/>
  <c r="U290" i="14"/>
  <c r="G290" i="14"/>
  <c r="H290" i="14"/>
  <c r="I290" i="14"/>
  <c r="J290" i="14"/>
  <c r="K290" i="14"/>
  <c r="L290" i="14"/>
  <c r="M290" i="14"/>
  <c r="N290" i="14"/>
  <c r="O290" i="14"/>
  <c r="P290" i="14"/>
  <c r="Q290" i="14"/>
  <c r="R290" i="14"/>
  <c r="S290" i="14"/>
  <c r="AV298" i="14"/>
  <c r="AZ298" i="14"/>
  <c r="BD298" i="14"/>
  <c r="BH298" i="14"/>
  <c r="AW298" i="14"/>
  <c r="BA298" i="14"/>
  <c r="BE298" i="14"/>
  <c r="BI298" i="14"/>
  <c r="AX298" i="14"/>
  <c r="BB298" i="14"/>
  <c r="BF298" i="14"/>
  <c r="AU298" i="14"/>
  <c r="AY298" i="14"/>
  <c r="BC298" i="14"/>
  <c r="BG298" i="14"/>
  <c r="AD298" i="14"/>
  <c r="AH298" i="14"/>
  <c r="AL298" i="14"/>
  <c r="AA298" i="14"/>
  <c r="AE298" i="14"/>
  <c r="AI298" i="14"/>
  <c r="AM298" i="14"/>
  <c r="AB298" i="14"/>
  <c r="AF298" i="14"/>
  <c r="AJ298" i="14"/>
  <c r="AN298" i="14"/>
  <c r="AC298" i="14"/>
  <c r="AG298" i="14"/>
  <c r="AK298" i="14"/>
  <c r="AO298" i="14"/>
  <c r="W298" i="14"/>
  <c r="X298" i="14"/>
  <c r="Y298" i="14"/>
  <c r="T298" i="14"/>
  <c r="U298" i="14"/>
  <c r="G298" i="14"/>
  <c r="H298" i="14"/>
  <c r="I298" i="14"/>
  <c r="J298" i="14"/>
  <c r="K298" i="14"/>
  <c r="L298" i="14"/>
  <c r="M298" i="14"/>
  <c r="N298" i="14"/>
  <c r="O298" i="14"/>
  <c r="P298" i="14"/>
  <c r="Q298" i="14"/>
  <c r="R298" i="14"/>
  <c r="S298" i="14"/>
  <c r="AV306" i="14"/>
  <c r="AZ306" i="14"/>
  <c r="BD306" i="14"/>
  <c r="BH306" i="14"/>
  <c r="AW306" i="14"/>
  <c r="BA306" i="14"/>
  <c r="BE306" i="14"/>
  <c r="BI306" i="14"/>
  <c r="AX306" i="14"/>
  <c r="BB306" i="14"/>
  <c r="BF306" i="14"/>
  <c r="AU306" i="14"/>
  <c r="AY306" i="14"/>
  <c r="BC306" i="14"/>
  <c r="BG306" i="14"/>
  <c r="AD306" i="14"/>
  <c r="AH306" i="14"/>
  <c r="AL306" i="14"/>
  <c r="AA306" i="14"/>
  <c r="AE306" i="14"/>
  <c r="AI306" i="14"/>
  <c r="AM306" i="14"/>
  <c r="AB306" i="14"/>
  <c r="AF306" i="14"/>
  <c r="AJ306" i="14"/>
  <c r="AN306" i="14"/>
  <c r="AC306" i="14"/>
  <c r="AG306" i="14"/>
  <c r="AK306" i="14"/>
  <c r="AO306" i="14"/>
  <c r="W306" i="14"/>
  <c r="X306" i="14"/>
  <c r="Y306" i="14"/>
  <c r="T306" i="14"/>
  <c r="U306" i="14"/>
  <c r="G306" i="14"/>
  <c r="H306" i="14"/>
  <c r="I306" i="14"/>
  <c r="J306" i="14"/>
  <c r="K306" i="14"/>
  <c r="L306" i="14"/>
  <c r="M306" i="14"/>
  <c r="N306" i="14"/>
  <c r="O306" i="14"/>
  <c r="P306" i="14"/>
  <c r="Q306" i="14"/>
  <c r="R306" i="14"/>
  <c r="S306" i="14"/>
  <c r="AV314" i="14"/>
  <c r="AZ314" i="14"/>
  <c r="BD314" i="14"/>
  <c r="BH314" i="14"/>
  <c r="AW314" i="14"/>
  <c r="BA314" i="14"/>
  <c r="BE314" i="14"/>
  <c r="BI314" i="14"/>
  <c r="AX314" i="14"/>
  <c r="BB314" i="14"/>
  <c r="BF314" i="14"/>
  <c r="AU314" i="14"/>
  <c r="AY314" i="14"/>
  <c r="BC314" i="14"/>
  <c r="BG314" i="14"/>
  <c r="AD314" i="14"/>
  <c r="AH314" i="14"/>
  <c r="AL314" i="14"/>
  <c r="AA314" i="14"/>
  <c r="AE314" i="14"/>
  <c r="AI314" i="14"/>
  <c r="AM314" i="14"/>
  <c r="AB314" i="14"/>
  <c r="AF314" i="14"/>
  <c r="AJ314" i="14"/>
  <c r="AN314" i="14"/>
  <c r="AC314" i="14"/>
  <c r="AG314" i="14"/>
  <c r="AK314" i="14"/>
  <c r="AO314" i="14"/>
  <c r="W314" i="14"/>
  <c r="X314" i="14"/>
  <c r="Y314" i="14"/>
  <c r="T314" i="14"/>
  <c r="U314" i="14"/>
  <c r="G314" i="14"/>
  <c r="H314" i="14"/>
  <c r="I314" i="14"/>
  <c r="J314" i="14"/>
  <c r="K314" i="14"/>
  <c r="L314" i="14"/>
  <c r="M314" i="14"/>
  <c r="N314" i="14"/>
  <c r="O314" i="14"/>
  <c r="P314" i="14"/>
  <c r="Q314" i="14"/>
  <c r="R314" i="14"/>
  <c r="S314" i="14"/>
  <c r="AV322" i="14"/>
  <c r="AZ322" i="14"/>
  <c r="BD322" i="14"/>
  <c r="BH322" i="14"/>
  <c r="AY322" i="14"/>
  <c r="BE322" i="14"/>
  <c r="AU322" i="14"/>
  <c r="BA322" i="14"/>
  <c r="BF322" i="14"/>
  <c r="AW322" i="14"/>
  <c r="BB322" i="14"/>
  <c r="BG322" i="14"/>
  <c r="AX322" i="14"/>
  <c r="BC322" i="14"/>
  <c r="BI322" i="14"/>
  <c r="AD322" i="14"/>
  <c r="AH322" i="14"/>
  <c r="AL322" i="14"/>
  <c r="AA322" i="14"/>
  <c r="AE322" i="14"/>
  <c r="AI322" i="14"/>
  <c r="AM322" i="14"/>
  <c r="AB322" i="14"/>
  <c r="AF322" i="14"/>
  <c r="AJ322" i="14"/>
  <c r="AN322" i="14"/>
  <c r="AC322" i="14"/>
  <c r="AG322" i="14"/>
  <c r="AK322" i="14"/>
  <c r="AO322" i="14"/>
  <c r="W322" i="14"/>
  <c r="X322" i="14"/>
  <c r="Y322" i="14"/>
  <c r="T322" i="14"/>
  <c r="U322" i="14"/>
  <c r="G322" i="14"/>
  <c r="H322" i="14"/>
  <c r="I322" i="14"/>
  <c r="J322" i="14"/>
  <c r="K322" i="14"/>
  <c r="L322" i="14"/>
  <c r="M322" i="14"/>
  <c r="N322" i="14"/>
  <c r="O322" i="14"/>
  <c r="P322" i="14"/>
  <c r="Q322" i="14"/>
  <c r="R322" i="14"/>
  <c r="S322" i="14"/>
  <c r="AU330" i="14"/>
  <c r="AY330" i="14"/>
  <c r="BC330" i="14"/>
  <c r="BG330" i="14"/>
  <c r="AV330" i="14"/>
  <c r="AZ330" i="14"/>
  <c r="BD330" i="14"/>
  <c r="BH330" i="14"/>
  <c r="AW330" i="14"/>
  <c r="BA330" i="14"/>
  <c r="BE330" i="14"/>
  <c r="BI330" i="14"/>
  <c r="AX330" i="14"/>
  <c r="BB330" i="14"/>
  <c r="BF330" i="14"/>
  <c r="AD330" i="14"/>
  <c r="AH330" i="14"/>
  <c r="AL330" i="14"/>
  <c r="AA330" i="14"/>
  <c r="AE330" i="14"/>
  <c r="AI330" i="14"/>
  <c r="AM330" i="14"/>
  <c r="AB330" i="14"/>
  <c r="AF330" i="14"/>
  <c r="AJ330" i="14"/>
  <c r="AN330" i="14"/>
  <c r="AC330" i="14"/>
  <c r="AG330" i="14"/>
  <c r="AK330" i="14"/>
  <c r="AO330" i="14"/>
  <c r="W330" i="14"/>
  <c r="X330" i="14"/>
  <c r="Y330" i="14"/>
  <c r="T330" i="14"/>
  <c r="U330" i="14"/>
  <c r="G330" i="14"/>
  <c r="H330" i="14"/>
  <c r="I330" i="14"/>
  <c r="J330" i="14"/>
  <c r="K330" i="14"/>
  <c r="L330" i="14"/>
  <c r="M330" i="14"/>
  <c r="N330" i="14"/>
  <c r="O330" i="14"/>
  <c r="P330" i="14"/>
  <c r="Q330" i="14"/>
  <c r="R330" i="14"/>
  <c r="S330" i="14"/>
  <c r="AU338" i="14"/>
  <c r="AY338" i="14"/>
  <c r="BC338" i="14"/>
  <c r="BG338" i="14"/>
  <c r="AV338" i="14"/>
  <c r="AZ338" i="14"/>
  <c r="BD338" i="14"/>
  <c r="BH338" i="14"/>
  <c r="AW338" i="14"/>
  <c r="BA338" i="14"/>
  <c r="BE338" i="14"/>
  <c r="BI338" i="14"/>
  <c r="AX338" i="14"/>
  <c r="BB338" i="14"/>
  <c r="BF338" i="14"/>
  <c r="AD338" i="14"/>
  <c r="AH338" i="14"/>
  <c r="AL338" i="14"/>
  <c r="AA338" i="14"/>
  <c r="AE338" i="14"/>
  <c r="AI338" i="14"/>
  <c r="AM338" i="14"/>
  <c r="AB338" i="14"/>
  <c r="AF338" i="14"/>
  <c r="AJ338" i="14"/>
  <c r="AN338" i="14"/>
  <c r="AC338" i="14"/>
  <c r="AG338" i="14"/>
  <c r="AK338" i="14"/>
  <c r="AO338" i="14"/>
  <c r="W338" i="14"/>
  <c r="X338" i="14"/>
  <c r="Y338" i="14"/>
  <c r="T338" i="14"/>
  <c r="U338" i="14"/>
  <c r="G338" i="14"/>
  <c r="H338" i="14"/>
  <c r="I338" i="14"/>
  <c r="J338" i="14"/>
  <c r="K338" i="14"/>
  <c r="L338" i="14"/>
  <c r="M338" i="14"/>
  <c r="N338" i="14"/>
  <c r="O338" i="14"/>
  <c r="P338" i="14"/>
  <c r="Q338" i="14"/>
  <c r="R338" i="14"/>
  <c r="S338" i="14"/>
  <c r="AU346" i="14"/>
  <c r="AY346" i="14"/>
  <c r="BC346" i="14"/>
  <c r="BG346" i="14"/>
  <c r="AV346" i="14"/>
  <c r="AZ346" i="14"/>
  <c r="BD346" i="14"/>
  <c r="BH346" i="14"/>
  <c r="AW346" i="14"/>
  <c r="BA346" i="14"/>
  <c r="BE346" i="14"/>
  <c r="BI346" i="14"/>
  <c r="AX346" i="14"/>
  <c r="BB346" i="14"/>
  <c r="BF346" i="14"/>
  <c r="AD346" i="14"/>
  <c r="AH346" i="14"/>
  <c r="AL346" i="14"/>
  <c r="AA346" i="14"/>
  <c r="AE346" i="14"/>
  <c r="AI346" i="14"/>
  <c r="AM346" i="14"/>
  <c r="AB346" i="14"/>
  <c r="AF346" i="14"/>
  <c r="AJ346" i="14"/>
  <c r="AN346" i="14"/>
  <c r="AC346" i="14"/>
  <c r="AG346" i="14"/>
  <c r="AK346" i="14"/>
  <c r="AO346" i="14"/>
  <c r="W346" i="14"/>
  <c r="X346" i="14"/>
  <c r="Y346" i="14"/>
  <c r="T346" i="14"/>
  <c r="J346" i="14"/>
  <c r="Q346" i="14"/>
  <c r="H346" i="14"/>
  <c r="I346" i="14"/>
  <c r="O346" i="14"/>
  <c r="G346" i="14"/>
  <c r="L346" i="14"/>
  <c r="N346" i="14"/>
  <c r="U346" i="14"/>
  <c r="M346" i="14"/>
  <c r="P346" i="14"/>
  <c r="S346" i="14"/>
  <c r="K346" i="14"/>
  <c r="R346" i="14"/>
  <c r="AU354" i="14"/>
  <c r="AY354" i="14"/>
  <c r="BC354" i="14"/>
  <c r="BG354" i="14"/>
  <c r="AV354" i="14"/>
  <c r="AZ354" i="14"/>
  <c r="BD354" i="14"/>
  <c r="BH354" i="14"/>
  <c r="AW354" i="14"/>
  <c r="BA354" i="14"/>
  <c r="BE354" i="14"/>
  <c r="BI354" i="14"/>
  <c r="AX354" i="14"/>
  <c r="BB354" i="14"/>
  <c r="BF354" i="14"/>
  <c r="AD354" i="14"/>
  <c r="AH354" i="14"/>
  <c r="AL354" i="14"/>
  <c r="AA354" i="14"/>
  <c r="AE354" i="14"/>
  <c r="AI354" i="14"/>
  <c r="AM354" i="14"/>
  <c r="AB354" i="14"/>
  <c r="AF354" i="14"/>
  <c r="AJ354" i="14"/>
  <c r="AN354" i="14"/>
  <c r="AC354" i="14"/>
  <c r="AG354" i="14"/>
  <c r="AK354" i="14"/>
  <c r="AO354" i="14"/>
  <c r="W354" i="14"/>
  <c r="X354" i="14"/>
  <c r="Y354" i="14"/>
  <c r="T354" i="14"/>
  <c r="M354" i="14"/>
  <c r="S354" i="14"/>
  <c r="H354" i="14"/>
  <c r="K354" i="14"/>
  <c r="R354" i="14"/>
  <c r="J354" i="14"/>
  <c r="L354" i="14"/>
  <c r="Q354" i="14"/>
  <c r="I354" i="14"/>
  <c r="O354" i="14"/>
  <c r="P354" i="14"/>
  <c r="G354" i="14"/>
  <c r="N354" i="14"/>
  <c r="U354" i="14"/>
  <c r="AW9" i="14"/>
  <c r="BA9" i="14"/>
  <c r="BE9" i="14"/>
  <c r="BI9" i="14"/>
  <c r="AX9" i="14"/>
  <c r="BB9" i="14"/>
  <c r="BF9" i="14"/>
  <c r="AU9" i="14"/>
  <c r="AY9" i="14"/>
  <c r="BC9" i="14"/>
  <c r="BG9" i="14"/>
  <c r="AZ9" i="14"/>
  <c r="BD9" i="14"/>
  <c r="BH9" i="14"/>
  <c r="AV9" i="14"/>
  <c r="AA9" i="14"/>
  <c r="AE9" i="14"/>
  <c r="AI9" i="14"/>
  <c r="AM9" i="14"/>
  <c r="AB9" i="14"/>
  <c r="AF9" i="14"/>
  <c r="AJ9" i="14"/>
  <c r="AN9" i="14"/>
  <c r="AC9" i="14"/>
  <c r="AG9" i="14"/>
  <c r="AK9" i="14"/>
  <c r="AO9" i="14"/>
  <c r="AD9" i="14"/>
  <c r="AH9" i="14"/>
  <c r="AL9" i="14"/>
  <c r="Y9" i="14"/>
  <c r="W9" i="14"/>
  <c r="X9" i="14"/>
  <c r="G9" i="14"/>
  <c r="I9" i="14"/>
  <c r="J9" i="14"/>
  <c r="L9" i="14"/>
  <c r="S9" i="14"/>
  <c r="N9" i="14"/>
  <c r="T9" i="14"/>
  <c r="M9" i="14"/>
  <c r="R9" i="14"/>
  <c r="K9" i="14"/>
  <c r="Q9" i="14"/>
  <c r="H9" i="14"/>
  <c r="O9" i="14"/>
  <c r="U9" i="14"/>
  <c r="P9" i="14"/>
  <c r="AU17" i="14"/>
  <c r="AY17" i="14"/>
  <c r="BC17" i="14"/>
  <c r="BG17" i="14"/>
  <c r="AX17" i="14"/>
  <c r="BD17" i="14"/>
  <c r="BI17" i="14"/>
  <c r="AZ17" i="14"/>
  <c r="BE17" i="14"/>
  <c r="AV17" i="14"/>
  <c r="BA17" i="14"/>
  <c r="BF17" i="14"/>
  <c r="AW17" i="14"/>
  <c r="BB17" i="14"/>
  <c r="BH17" i="14"/>
  <c r="AA17" i="14"/>
  <c r="AE17" i="14"/>
  <c r="AI17" i="14"/>
  <c r="AM17" i="14"/>
  <c r="AB17" i="14"/>
  <c r="AF17" i="14"/>
  <c r="AJ17" i="14"/>
  <c r="AN17" i="14"/>
  <c r="AC17" i="14"/>
  <c r="AG17" i="14"/>
  <c r="AK17" i="14"/>
  <c r="AO17" i="14"/>
  <c r="AD17" i="14"/>
  <c r="AH17" i="14"/>
  <c r="AL17" i="14"/>
  <c r="Y17" i="14"/>
  <c r="W17" i="14"/>
  <c r="X17" i="14"/>
  <c r="G17" i="14"/>
  <c r="I17" i="14"/>
  <c r="J17" i="14"/>
  <c r="T17" i="14"/>
  <c r="K17" i="14"/>
  <c r="Q17" i="14"/>
  <c r="P17" i="14"/>
  <c r="O17" i="14"/>
  <c r="U17" i="14"/>
  <c r="H17" i="14"/>
  <c r="S17" i="14"/>
  <c r="N17" i="14"/>
  <c r="L17" i="14"/>
  <c r="M17" i="14"/>
  <c r="R17" i="14"/>
  <c r="AX25" i="14"/>
  <c r="BB25" i="14"/>
  <c r="BF25" i="14"/>
  <c r="AU25" i="14"/>
  <c r="AY25" i="14"/>
  <c r="BC25" i="14"/>
  <c r="BG25" i="14"/>
  <c r="AV25" i="14"/>
  <c r="AZ25" i="14"/>
  <c r="BD25" i="14"/>
  <c r="BH25" i="14"/>
  <c r="BE25" i="14"/>
  <c r="BI25" i="14"/>
  <c r="AW25" i="14"/>
  <c r="BA25" i="14"/>
  <c r="AA25" i="14"/>
  <c r="AE25" i="14"/>
  <c r="AI25" i="14"/>
  <c r="AM25" i="14"/>
  <c r="AB25" i="14"/>
  <c r="AF25" i="14"/>
  <c r="AJ25" i="14"/>
  <c r="AN25" i="14"/>
  <c r="AC25" i="14"/>
  <c r="AG25" i="14"/>
  <c r="AK25" i="14"/>
  <c r="AO25" i="14"/>
  <c r="AD25" i="14"/>
  <c r="AH25" i="14"/>
  <c r="AL25" i="14"/>
  <c r="Y25" i="14"/>
  <c r="W25" i="14"/>
  <c r="X25" i="14"/>
  <c r="G25" i="14"/>
  <c r="I25" i="14"/>
  <c r="J25" i="14"/>
  <c r="L25" i="14"/>
  <c r="S25" i="14"/>
  <c r="N25" i="14"/>
  <c r="T25" i="14"/>
  <c r="M25" i="14"/>
  <c r="R25" i="14"/>
  <c r="K25" i="14"/>
  <c r="Q25" i="14"/>
  <c r="H25" i="14"/>
  <c r="O25" i="14"/>
  <c r="U25" i="14"/>
  <c r="P25" i="14"/>
  <c r="AX33" i="14"/>
  <c r="BB33" i="14"/>
  <c r="BF33" i="14"/>
  <c r="AU33" i="14"/>
  <c r="AY33" i="14"/>
  <c r="BC33" i="14"/>
  <c r="BG33" i="14"/>
  <c r="AV33" i="14"/>
  <c r="AZ33" i="14"/>
  <c r="BD33" i="14"/>
  <c r="BH33" i="14"/>
  <c r="AW33" i="14"/>
  <c r="BA33" i="14"/>
  <c r="BE33" i="14"/>
  <c r="BI33" i="14"/>
  <c r="AA33" i="14"/>
  <c r="AE33" i="14"/>
  <c r="AI33" i="14"/>
  <c r="AM33" i="14"/>
  <c r="AB33" i="14"/>
  <c r="AF33" i="14"/>
  <c r="AJ33" i="14"/>
  <c r="AN33" i="14"/>
  <c r="AC33" i="14"/>
  <c r="AG33" i="14"/>
  <c r="AK33" i="14"/>
  <c r="AO33" i="14"/>
  <c r="AD33" i="14"/>
  <c r="AH33" i="14"/>
  <c r="AL33" i="14"/>
  <c r="Y33" i="14"/>
  <c r="W33" i="14"/>
  <c r="X33" i="14"/>
  <c r="H33" i="14"/>
  <c r="I33" i="14"/>
  <c r="J33" i="14"/>
  <c r="G33" i="14"/>
  <c r="L33" i="14"/>
  <c r="Q33" i="14"/>
  <c r="S33" i="14"/>
  <c r="P33" i="14"/>
  <c r="U33" i="14"/>
  <c r="K33" i="14"/>
  <c r="T33" i="14"/>
  <c r="N33" i="14"/>
  <c r="O33" i="14"/>
  <c r="M33" i="14"/>
  <c r="R33" i="14"/>
  <c r="AX41" i="14"/>
  <c r="BB41" i="14"/>
  <c r="BF41" i="14"/>
  <c r="AU41" i="14"/>
  <c r="AY41" i="14"/>
  <c r="BC41" i="14"/>
  <c r="BG41" i="14"/>
  <c r="AV41" i="14"/>
  <c r="AZ41" i="14"/>
  <c r="BD41" i="14"/>
  <c r="BH41" i="14"/>
  <c r="BE41" i="14"/>
  <c r="BI41" i="14"/>
  <c r="AW41" i="14"/>
  <c r="BA41" i="14"/>
  <c r="AA41" i="14"/>
  <c r="AE41" i="14"/>
  <c r="AI41" i="14"/>
  <c r="AM41" i="14"/>
  <c r="AB41" i="14"/>
  <c r="AF41" i="14"/>
  <c r="AJ41" i="14"/>
  <c r="AN41" i="14"/>
  <c r="AC41" i="14"/>
  <c r="AG41" i="14"/>
  <c r="AK41" i="14"/>
  <c r="AO41" i="14"/>
  <c r="AD41" i="14"/>
  <c r="AH41" i="14"/>
  <c r="AL41" i="14"/>
  <c r="Y41" i="14"/>
  <c r="W41" i="14"/>
  <c r="X41" i="14"/>
  <c r="H41" i="14"/>
  <c r="I41" i="14"/>
  <c r="J41" i="14"/>
  <c r="O41" i="14"/>
  <c r="L41" i="14"/>
  <c r="M41" i="14"/>
  <c r="N41" i="14"/>
  <c r="S41" i="14"/>
  <c r="P41" i="14"/>
  <c r="Q41" i="14"/>
  <c r="R41" i="14"/>
  <c r="G41" i="14"/>
  <c r="T41" i="14"/>
  <c r="U41" i="14"/>
  <c r="K41" i="14"/>
  <c r="AX49" i="14"/>
  <c r="BB49" i="14"/>
  <c r="BF49" i="14"/>
  <c r="AU49" i="14"/>
  <c r="AY49" i="14"/>
  <c r="BC49" i="14"/>
  <c r="BG49" i="14"/>
  <c r="AV49" i="14"/>
  <c r="AZ49" i="14"/>
  <c r="BD49" i="14"/>
  <c r="BH49" i="14"/>
  <c r="AW49" i="14"/>
  <c r="BA49" i="14"/>
  <c r="BE49" i="14"/>
  <c r="BI49" i="14"/>
  <c r="AA49" i="14"/>
  <c r="AE49" i="14"/>
  <c r="AI49" i="14"/>
  <c r="AM49" i="14"/>
  <c r="AD49" i="14"/>
  <c r="AH49" i="14"/>
  <c r="AL49" i="14"/>
  <c r="AG49" i="14"/>
  <c r="AO49" i="14"/>
  <c r="AB49" i="14"/>
  <c r="AJ49" i="14"/>
  <c r="AC49" i="14"/>
  <c r="AK49" i="14"/>
  <c r="AF49" i="14"/>
  <c r="AN49" i="14"/>
  <c r="Y49" i="14"/>
  <c r="W49" i="14"/>
  <c r="X49" i="14"/>
  <c r="I49" i="14"/>
  <c r="J49" i="14"/>
  <c r="K49" i="14"/>
  <c r="L49" i="14"/>
  <c r="M49" i="14"/>
  <c r="N49" i="14"/>
  <c r="O49" i="14"/>
  <c r="P49" i="14"/>
  <c r="Q49" i="14"/>
  <c r="R49" i="14"/>
  <c r="S49" i="14"/>
  <c r="T49" i="14"/>
  <c r="U49" i="14"/>
  <c r="G49" i="14"/>
  <c r="H49" i="14"/>
  <c r="AV57" i="14"/>
  <c r="AZ57" i="14"/>
  <c r="BD57" i="14"/>
  <c r="BH57" i="14"/>
  <c r="AW57" i="14"/>
  <c r="BA57" i="14"/>
  <c r="BE57" i="14"/>
  <c r="BI57" i="14"/>
  <c r="AX57" i="14"/>
  <c r="BB57" i="14"/>
  <c r="BF57" i="14"/>
  <c r="BC57" i="14"/>
  <c r="BG57" i="14"/>
  <c r="AU57" i="14"/>
  <c r="AY57" i="14"/>
  <c r="AA57" i="14"/>
  <c r="AE57" i="14"/>
  <c r="AI57" i="14"/>
  <c r="AM57" i="14"/>
  <c r="AF57" i="14"/>
  <c r="AK57" i="14"/>
  <c r="AB57" i="14"/>
  <c r="AG57" i="14"/>
  <c r="AL57" i="14"/>
  <c r="AC57" i="14"/>
  <c r="AH57" i="14"/>
  <c r="AN57" i="14"/>
  <c r="AD57" i="14"/>
  <c r="AJ57" i="14"/>
  <c r="AO57" i="14"/>
  <c r="Y57" i="14"/>
  <c r="W57" i="14"/>
  <c r="X57" i="14"/>
  <c r="I57" i="14"/>
  <c r="J57" i="14"/>
  <c r="K57" i="14"/>
  <c r="T57" i="14"/>
  <c r="M57" i="14"/>
  <c r="N57" i="14"/>
  <c r="O57" i="14"/>
  <c r="H57" i="14"/>
  <c r="Q57" i="14"/>
  <c r="R57" i="14"/>
  <c r="S57" i="14"/>
  <c r="L57" i="14"/>
  <c r="U57" i="14"/>
  <c r="G57" i="14"/>
  <c r="P57" i="14"/>
  <c r="AV65" i="14"/>
  <c r="AZ65" i="14"/>
  <c r="BD65" i="14"/>
  <c r="BH65" i="14"/>
  <c r="AW65" i="14"/>
  <c r="BA65" i="14"/>
  <c r="BE65" i="14"/>
  <c r="BI65" i="14"/>
  <c r="AX65" i="14"/>
  <c r="BB65" i="14"/>
  <c r="BF65" i="14"/>
  <c r="AU65" i="14"/>
  <c r="AY65" i="14"/>
  <c r="BC65" i="14"/>
  <c r="BG65" i="14"/>
  <c r="AD65" i="14"/>
  <c r="AH65" i="14"/>
  <c r="AL65" i="14"/>
  <c r="AA65" i="14"/>
  <c r="AE65" i="14"/>
  <c r="AI65" i="14"/>
  <c r="AM65" i="14"/>
  <c r="AB65" i="14"/>
  <c r="AF65" i="14"/>
  <c r="AJ65" i="14"/>
  <c r="AN65" i="14"/>
  <c r="AC65" i="14"/>
  <c r="AG65" i="14"/>
  <c r="AK65" i="14"/>
  <c r="AO65" i="14"/>
  <c r="Y65" i="14"/>
  <c r="W65" i="14"/>
  <c r="X65" i="14"/>
  <c r="J65" i="14"/>
  <c r="K65" i="14"/>
  <c r="L65" i="14"/>
  <c r="I65" i="14"/>
  <c r="N65" i="14"/>
  <c r="O65" i="14"/>
  <c r="P65" i="14"/>
  <c r="M65" i="14"/>
  <c r="R65" i="14"/>
  <c r="S65" i="14"/>
  <c r="T65" i="14"/>
  <c r="Q65" i="14"/>
  <c r="G65" i="14"/>
  <c r="H65" i="14"/>
  <c r="U65" i="14"/>
  <c r="AV73" i="14"/>
  <c r="AZ73" i="14"/>
  <c r="BD73" i="14"/>
  <c r="BH73" i="14"/>
  <c r="AW73" i="14"/>
  <c r="BA73" i="14"/>
  <c r="BE73" i="14"/>
  <c r="BI73" i="14"/>
  <c r="AX73" i="14"/>
  <c r="BB73" i="14"/>
  <c r="BF73" i="14"/>
  <c r="BC73" i="14"/>
  <c r="BG73" i="14"/>
  <c r="AU73" i="14"/>
  <c r="AY73" i="14"/>
  <c r="AD73" i="14"/>
  <c r="AH73" i="14"/>
  <c r="AL73" i="14"/>
  <c r="AA73" i="14"/>
  <c r="AE73" i="14"/>
  <c r="AI73" i="14"/>
  <c r="AM73" i="14"/>
  <c r="AB73" i="14"/>
  <c r="AF73" i="14"/>
  <c r="AJ73" i="14"/>
  <c r="AN73" i="14"/>
  <c r="AC73" i="14"/>
  <c r="AG73" i="14"/>
  <c r="AK73" i="14"/>
  <c r="AO73" i="14"/>
  <c r="Y73" i="14"/>
  <c r="W73" i="14"/>
  <c r="X73" i="14"/>
  <c r="J73" i="14"/>
  <c r="K73" i="14"/>
  <c r="L73" i="14"/>
  <c r="Q73" i="14"/>
  <c r="N73" i="14"/>
  <c r="O73" i="14"/>
  <c r="P73" i="14"/>
  <c r="U73" i="14"/>
  <c r="R73" i="14"/>
  <c r="S73" i="14"/>
  <c r="T73" i="14"/>
  <c r="I73" i="14"/>
  <c r="G73" i="14"/>
  <c r="H73" i="14"/>
  <c r="M73" i="14"/>
  <c r="AV81" i="14"/>
  <c r="AZ81" i="14"/>
  <c r="BD81" i="14"/>
  <c r="AW81" i="14"/>
  <c r="BA81" i="14"/>
  <c r="BE81" i="14"/>
  <c r="BI81" i="14"/>
  <c r="AX81" i="14"/>
  <c r="BB81" i="14"/>
  <c r="BF81" i="14"/>
  <c r="AU81" i="14"/>
  <c r="BH81" i="14"/>
  <c r="AY81" i="14"/>
  <c r="BC81" i="14"/>
  <c r="BG81" i="14"/>
  <c r="AD81" i="14"/>
  <c r="AH81" i="14"/>
  <c r="AL81" i="14"/>
  <c r="AA81" i="14"/>
  <c r="AE81" i="14"/>
  <c r="AI81" i="14"/>
  <c r="AM81" i="14"/>
  <c r="AB81" i="14"/>
  <c r="AF81" i="14"/>
  <c r="AJ81" i="14"/>
  <c r="AN81" i="14"/>
  <c r="AC81" i="14"/>
  <c r="AG81" i="14"/>
  <c r="AK81" i="14"/>
  <c r="AO81" i="14"/>
  <c r="Y81" i="14"/>
  <c r="W81" i="14"/>
  <c r="X81" i="14"/>
  <c r="J81" i="14"/>
  <c r="K81" i="14"/>
  <c r="L81" i="14"/>
  <c r="I81" i="14"/>
  <c r="N81" i="14"/>
  <c r="O81" i="14"/>
  <c r="P81" i="14"/>
  <c r="M81" i="14"/>
  <c r="R81" i="14"/>
  <c r="S81" i="14"/>
  <c r="T81" i="14"/>
  <c r="Q81" i="14"/>
  <c r="G81" i="14"/>
  <c r="H81" i="14"/>
  <c r="U81" i="14"/>
  <c r="AW89" i="14"/>
  <c r="BA89" i="14"/>
  <c r="BE89" i="14"/>
  <c r="BI89" i="14"/>
  <c r="AX89" i="14"/>
  <c r="BB89" i="14"/>
  <c r="BF89" i="14"/>
  <c r="AU89" i="14"/>
  <c r="AY89" i="14"/>
  <c r="BC89" i="14"/>
  <c r="BG89" i="14"/>
  <c r="AV89" i="14"/>
  <c r="AZ89" i="14"/>
  <c r="BD89" i="14"/>
  <c r="BH89" i="14"/>
  <c r="AD89" i="14"/>
  <c r="AH89" i="14"/>
  <c r="AL89" i="14"/>
  <c r="AA89" i="14"/>
  <c r="AE89" i="14"/>
  <c r="AI89" i="14"/>
  <c r="AM89" i="14"/>
  <c r="AB89" i="14"/>
  <c r="AF89" i="14"/>
  <c r="AJ89" i="14"/>
  <c r="AN89" i="14"/>
  <c r="AC89" i="14"/>
  <c r="AG89" i="14"/>
  <c r="AK89" i="14"/>
  <c r="AO89" i="14"/>
  <c r="Y89" i="14"/>
  <c r="W89" i="14"/>
  <c r="X89" i="14"/>
  <c r="J89" i="14"/>
  <c r="K89" i="14"/>
  <c r="L89" i="14"/>
  <c r="Q89" i="14"/>
  <c r="N89" i="14"/>
  <c r="O89" i="14"/>
  <c r="P89" i="14"/>
  <c r="U89" i="14"/>
  <c r="R89" i="14"/>
  <c r="S89" i="14"/>
  <c r="T89" i="14"/>
  <c r="I89" i="14"/>
  <c r="G89" i="14"/>
  <c r="H89" i="14"/>
  <c r="M89" i="14"/>
  <c r="AW97" i="14"/>
  <c r="BA97" i="14"/>
  <c r="BE97" i="14"/>
  <c r="BI97" i="14"/>
  <c r="AV97" i="14"/>
  <c r="BB97" i="14"/>
  <c r="BG97" i="14"/>
  <c r="AX97" i="14"/>
  <c r="BC97" i="14"/>
  <c r="BH97" i="14"/>
  <c r="AY97" i="14"/>
  <c r="BD97" i="14"/>
  <c r="AU97" i="14"/>
  <c r="AZ97" i="14"/>
  <c r="BF97" i="14"/>
  <c r="AD97" i="14"/>
  <c r="AH97" i="14"/>
  <c r="AL97" i="14"/>
  <c r="AA97" i="14"/>
  <c r="AE97" i="14"/>
  <c r="AI97" i="14"/>
  <c r="AM97" i="14"/>
  <c r="AB97" i="14"/>
  <c r="AF97" i="14"/>
  <c r="AJ97" i="14"/>
  <c r="AN97" i="14"/>
  <c r="AC97" i="14"/>
  <c r="AG97" i="14"/>
  <c r="AK97" i="14"/>
  <c r="AO97" i="14"/>
  <c r="Y97" i="14"/>
  <c r="W97" i="14"/>
  <c r="X97" i="14"/>
  <c r="J97" i="14"/>
  <c r="K97" i="14"/>
  <c r="L97" i="14"/>
  <c r="I97" i="14"/>
  <c r="N97" i="14"/>
  <c r="O97" i="14"/>
  <c r="P97" i="14"/>
  <c r="M97" i="14"/>
  <c r="R97" i="14"/>
  <c r="S97" i="14"/>
  <c r="T97" i="14"/>
  <c r="Q97" i="14"/>
  <c r="G97" i="14"/>
  <c r="H97" i="14"/>
  <c r="U97" i="14"/>
  <c r="AV105" i="14"/>
  <c r="AZ105" i="14"/>
  <c r="BD105" i="14"/>
  <c r="BH105" i="14"/>
  <c r="AW105" i="14"/>
  <c r="BA105" i="14"/>
  <c r="BE105" i="14"/>
  <c r="BI105" i="14"/>
  <c r="AX105" i="14"/>
  <c r="BB105" i="14"/>
  <c r="BF105" i="14"/>
  <c r="AU105" i="14"/>
  <c r="AY105" i="14"/>
  <c r="BC105" i="14"/>
  <c r="BG105" i="14"/>
  <c r="AD105" i="14"/>
  <c r="AH105" i="14"/>
  <c r="AL105" i="14"/>
  <c r="AA105" i="14"/>
  <c r="AE105" i="14"/>
  <c r="AI105" i="14"/>
  <c r="AM105" i="14"/>
  <c r="AB105" i="14"/>
  <c r="AF105" i="14"/>
  <c r="AJ105" i="14"/>
  <c r="AN105" i="14"/>
  <c r="AC105" i="14"/>
  <c r="AG105" i="14"/>
  <c r="AK105" i="14"/>
  <c r="AO105" i="14"/>
  <c r="Y105" i="14"/>
  <c r="W105" i="14"/>
  <c r="X105" i="14"/>
  <c r="J105" i="14"/>
  <c r="K105" i="14"/>
  <c r="L105" i="14"/>
  <c r="Q105" i="14"/>
  <c r="N105" i="14"/>
  <c r="O105" i="14"/>
  <c r="P105" i="14"/>
  <c r="U105" i="14"/>
  <c r="R105" i="14"/>
  <c r="S105" i="14"/>
  <c r="T105" i="14"/>
  <c r="I105" i="14"/>
  <c r="G105" i="14"/>
  <c r="H105" i="14"/>
  <c r="M105" i="14"/>
  <c r="AV113" i="14"/>
  <c r="AZ113" i="14"/>
  <c r="BD113" i="14"/>
  <c r="BH113" i="14"/>
  <c r="AW113" i="14"/>
  <c r="BA113" i="14"/>
  <c r="BE113" i="14"/>
  <c r="BI113" i="14"/>
  <c r="AX113" i="14"/>
  <c r="BB113" i="14"/>
  <c r="BF113" i="14"/>
  <c r="AU113" i="14"/>
  <c r="AY113" i="14"/>
  <c r="BC113" i="14"/>
  <c r="BG113" i="14"/>
  <c r="AD113" i="14"/>
  <c r="AH113" i="14"/>
  <c r="AL113" i="14"/>
  <c r="AA113" i="14"/>
  <c r="AE113" i="14"/>
  <c r="AI113" i="14"/>
  <c r="AM113" i="14"/>
  <c r="AB113" i="14"/>
  <c r="AF113" i="14"/>
  <c r="AJ113" i="14"/>
  <c r="AN113" i="14"/>
  <c r="AC113" i="14"/>
  <c r="AG113" i="14"/>
  <c r="AK113" i="14"/>
  <c r="AO113" i="14"/>
  <c r="Y113" i="14"/>
  <c r="W113" i="14"/>
  <c r="X113" i="14"/>
  <c r="J113" i="14"/>
  <c r="K113" i="14"/>
  <c r="L113" i="14"/>
  <c r="I113" i="14"/>
  <c r="N113" i="14"/>
  <c r="O113" i="14"/>
  <c r="P113" i="14"/>
  <c r="M113" i="14"/>
  <c r="R113" i="14"/>
  <c r="S113" i="14"/>
  <c r="T113" i="14"/>
  <c r="Q113" i="14"/>
  <c r="G113" i="14"/>
  <c r="H113" i="14"/>
  <c r="U113" i="14"/>
  <c r="AV121" i="14"/>
  <c r="AZ121" i="14"/>
  <c r="BD121" i="14"/>
  <c r="BH121" i="14"/>
  <c r="AW121" i="14"/>
  <c r="BA121" i="14"/>
  <c r="BE121" i="14"/>
  <c r="BI121" i="14"/>
  <c r="AX121" i="14"/>
  <c r="BB121" i="14"/>
  <c r="BF121" i="14"/>
  <c r="AU121" i="14"/>
  <c r="AY121" i="14"/>
  <c r="BC121" i="14"/>
  <c r="BG121" i="14"/>
  <c r="AD121" i="14"/>
  <c r="AH121" i="14"/>
  <c r="AL121" i="14"/>
  <c r="AA121" i="14"/>
  <c r="AE121" i="14"/>
  <c r="AI121" i="14"/>
  <c r="AM121" i="14"/>
  <c r="AB121" i="14"/>
  <c r="AF121" i="14"/>
  <c r="AJ121" i="14"/>
  <c r="AN121" i="14"/>
  <c r="AC121" i="14"/>
  <c r="AG121" i="14"/>
  <c r="AK121" i="14"/>
  <c r="AO121" i="14"/>
  <c r="Y121" i="14"/>
  <c r="X121" i="14"/>
  <c r="W121" i="14"/>
  <c r="J121" i="14"/>
  <c r="K121" i="14"/>
  <c r="L121" i="14"/>
  <c r="M121" i="14"/>
  <c r="N121" i="14"/>
  <c r="O121" i="14"/>
  <c r="P121" i="14"/>
  <c r="Q121" i="14"/>
  <c r="R121" i="14"/>
  <c r="S121" i="14"/>
  <c r="T121" i="14"/>
  <c r="U121" i="14"/>
  <c r="G121" i="14"/>
  <c r="H121" i="14"/>
  <c r="I121" i="14"/>
  <c r="AV129" i="14"/>
  <c r="AZ129" i="14"/>
  <c r="BD129" i="14"/>
  <c r="BH129" i="14"/>
  <c r="AW129" i="14"/>
  <c r="BA129" i="14"/>
  <c r="BE129" i="14"/>
  <c r="BI129" i="14"/>
  <c r="AX129" i="14"/>
  <c r="BB129" i="14"/>
  <c r="BF129" i="14"/>
  <c r="AU129" i="14"/>
  <c r="AY129" i="14"/>
  <c r="BC129" i="14"/>
  <c r="BG129" i="14"/>
  <c r="AD129" i="14"/>
  <c r="AH129" i="14"/>
  <c r="AL129" i="14"/>
  <c r="AA129" i="14"/>
  <c r="AE129" i="14"/>
  <c r="AI129" i="14"/>
  <c r="AM129" i="14"/>
  <c r="AB129" i="14"/>
  <c r="AF129" i="14"/>
  <c r="AJ129" i="14"/>
  <c r="AN129" i="14"/>
  <c r="AC129" i="14"/>
  <c r="AG129" i="14"/>
  <c r="AK129" i="14"/>
  <c r="AO129" i="14"/>
  <c r="Y129" i="14"/>
  <c r="W129" i="14"/>
  <c r="X129" i="14"/>
  <c r="J129" i="14"/>
  <c r="K129" i="14"/>
  <c r="L129" i="14"/>
  <c r="U129" i="14"/>
  <c r="N129" i="14"/>
  <c r="O129" i="14"/>
  <c r="P129" i="14"/>
  <c r="I129" i="14"/>
  <c r="R129" i="14"/>
  <c r="S129" i="14"/>
  <c r="T129" i="14"/>
  <c r="M129" i="14"/>
  <c r="G129" i="14"/>
  <c r="H129" i="14"/>
  <c r="Q129" i="14"/>
  <c r="AV137" i="14"/>
  <c r="AZ137" i="14"/>
  <c r="BD137" i="14"/>
  <c r="BH137" i="14"/>
  <c r="AW137" i="14"/>
  <c r="BA137" i="14"/>
  <c r="BE137" i="14"/>
  <c r="BI137" i="14"/>
  <c r="AX137" i="14"/>
  <c r="BB137" i="14"/>
  <c r="BF137" i="14"/>
  <c r="AU137" i="14"/>
  <c r="AY137" i="14"/>
  <c r="BC137" i="14"/>
  <c r="BG137" i="14"/>
  <c r="AD137" i="14"/>
  <c r="AH137" i="14"/>
  <c r="AL137" i="14"/>
  <c r="AA137" i="14"/>
  <c r="AE137" i="14"/>
  <c r="AI137" i="14"/>
  <c r="AM137" i="14"/>
  <c r="AB137" i="14"/>
  <c r="AF137" i="14"/>
  <c r="AJ137" i="14"/>
  <c r="AN137" i="14"/>
  <c r="AC137" i="14"/>
  <c r="AG137" i="14"/>
  <c r="AK137" i="14"/>
  <c r="AO137" i="14"/>
  <c r="Y137" i="14"/>
  <c r="W137" i="14"/>
  <c r="X137" i="14"/>
  <c r="J137" i="14"/>
  <c r="K137" i="14"/>
  <c r="L137" i="14"/>
  <c r="M137" i="14"/>
  <c r="N137" i="14"/>
  <c r="O137" i="14"/>
  <c r="P137" i="14"/>
  <c r="Q137" i="14"/>
  <c r="R137" i="14"/>
  <c r="S137" i="14"/>
  <c r="T137" i="14"/>
  <c r="U137" i="14"/>
  <c r="G137" i="14"/>
  <c r="H137" i="14"/>
  <c r="I137" i="14"/>
  <c r="AV145" i="14"/>
  <c r="AZ145" i="14"/>
  <c r="BD145" i="14"/>
  <c r="BH145" i="14"/>
  <c r="AX145" i="14"/>
  <c r="BC145" i="14"/>
  <c r="BI145" i="14"/>
  <c r="AY145" i="14"/>
  <c r="BE145" i="14"/>
  <c r="AU145" i="14"/>
  <c r="BA145" i="14"/>
  <c r="BF145" i="14"/>
  <c r="AW145" i="14"/>
  <c r="BB145" i="14"/>
  <c r="BG145" i="14"/>
  <c r="AD145" i="14"/>
  <c r="AH145" i="14"/>
  <c r="AL145" i="14"/>
  <c r="AA145" i="14"/>
  <c r="AE145" i="14"/>
  <c r="AI145" i="14"/>
  <c r="AM145" i="14"/>
  <c r="AB145" i="14"/>
  <c r="AF145" i="14"/>
  <c r="AJ145" i="14"/>
  <c r="AN145" i="14"/>
  <c r="AC145" i="14"/>
  <c r="AG145" i="14"/>
  <c r="AK145" i="14"/>
  <c r="AO145" i="14"/>
  <c r="Y145" i="14"/>
  <c r="W145" i="14"/>
  <c r="X145" i="14"/>
  <c r="J145" i="14"/>
  <c r="K145" i="14"/>
  <c r="L145" i="14"/>
  <c r="U145" i="14"/>
  <c r="N145" i="14"/>
  <c r="O145" i="14"/>
  <c r="P145" i="14"/>
  <c r="I145" i="14"/>
  <c r="R145" i="14"/>
  <c r="S145" i="14"/>
  <c r="T145" i="14"/>
  <c r="M145" i="14"/>
  <c r="G145" i="14"/>
  <c r="H145" i="14"/>
  <c r="Q145" i="14"/>
  <c r="AV153" i="14"/>
  <c r="AZ153" i="14"/>
  <c r="BD153" i="14"/>
  <c r="BH153" i="14"/>
  <c r="AW153" i="14"/>
  <c r="BA153" i="14"/>
  <c r="BE153" i="14"/>
  <c r="BI153" i="14"/>
  <c r="AX153" i="14"/>
  <c r="BB153" i="14"/>
  <c r="BF153" i="14"/>
  <c r="AU153" i="14"/>
  <c r="AY153" i="14"/>
  <c r="BC153" i="14"/>
  <c r="BG153" i="14"/>
  <c r="AD153" i="14"/>
  <c r="AH153" i="14"/>
  <c r="AL153" i="14"/>
  <c r="AA153" i="14"/>
  <c r="AE153" i="14"/>
  <c r="AI153" i="14"/>
  <c r="AM153" i="14"/>
  <c r="AB153" i="14"/>
  <c r="AF153" i="14"/>
  <c r="AJ153" i="14"/>
  <c r="AN153" i="14"/>
  <c r="AC153" i="14"/>
  <c r="AG153" i="14"/>
  <c r="AK153" i="14"/>
  <c r="AO153" i="14"/>
  <c r="Y153" i="14"/>
  <c r="W153" i="14"/>
  <c r="X153" i="14"/>
  <c r="H153" i="14"/>
  <c r="I153" i="14"/>
  <c r="J153" i="14"/>
  <c r="O153" i="14"/>
  <c r="L153" i="14"/>
  <c r="M153" i="14"/>
  <c r="N153" i="14"/>
  <c r="S153" i="14"/>
  <c r="P153" i="14"/>
  <c r="Q153" i="14"/>
  <c r="R153" i="14"/>
  <c r="G153" i="14"/>
  <c r="T153" i="14"/>
  <c r="U153" i="14"/>
  <c r="K153" i="14"/>
  <c r="AV169" i="14"/>
  <c r="AZ169" i="14"/>
  <c r="BD169" i="14"/>
  <c r="BH169" i="14"/>
  <c r="AW169" i="14"/>
  <c r="BA169" i="14"/>
  <c r="BE169" i="14"/>
  <c r="BI169" i="14"/>
  <c r="AX169" i="14"/>
  <c r="BB169" i="14"/>
  <c r="BF169" i="14"/>
  <c r="AU169" i="14"/>
  <c r="AY169" i="14"/>
  <c r="BC169" i="14"/>
  <c r="BG169" i="14"/>
  <c r="AD169" i="14"/>
  <c r="AH169" i="14"/>
  <c r="AL169" i="14"/>
  <c r="AA169" i="14"/>
  <c r="AE169" i="14"/>
  <c r="AI169" i="14"/>
  <c r="AM169" i="14"/>
  <c r="AB169" i="14"/>
  <c r="AF169" i="14"/>
  <c r="AJ169" i="14"/>
  <c r="AN169" i="14"/>
  <c r="AC169" i="14"/>
  <c r="AG169" i="14"/>
  <c r="AK169" i="14"/>
  <c r="AO169" i="14"/>
  <c r="Y169" i="14"/>
  <c r="W169" i="14"/>
  <c r="X169" i="14"/>
  <c r="H169" i="14"/>
  <c r="I169" i="14"/>
  <c r="J169" i="14"/>
  <c r="O169" i="14"/>
  <c r="L169" i="14"/>
  <c r="M169" i="14"/>
  <c r="N169" i="14"/>
  <c r="S169" i="14"/>
  <c r="P169" i="14"/>
  <c r="Q169" i="14"/>
  <c r="R169" i="14"/>
  <c r="G169" i="14"/>
  <c r="T169" i="14"/>
  <c r="U169" i="14"/>
  <c r="K169" i="14"/>
  <c r="AV201" i="14"/>
  <c r="AZ201" i="14"/>
  <c r="BD201" i="14"/>
  <c r="BH201" i="14"/>
  <c r="AW201" i="14"/>
  <c r="BA201" i="14"/>
  <c r="BE201" i="14"/>
  <c r="BI201" i="14"/>
  <c r="AX201" i="14"/>
  <c r="BB201" i="14"/>
  <c r="BF201" i="14"/>
  <c r="AU201" i="14"/>
  <c r="AY201" i="14"/>
  <c r="BC201" i="14"/>
  <c r="BG201" i="14"/>
  <c r="AD201" i="14"/>
  <c r="AH201" i="14"/>
  <c r="AL201" i="14"/>
  <c r="AA201" i="14"/>
  <c r="AE201" i="14"/>
  <c r="AI201" i="14"/>
  <c r="AM201" i="14"/>
  <c r="AB201" i="14"/>
  <c r="AF201" i="14"/>
  <c r="AJ201" i="14"/>
  <c r="AN201" i="14"/>
  <c r="AC201" i="14"/>
  <c r="AG201" i="14"/>
  <c r="AK201" i="14"/>
  <c r="AO201" i="14"/>
  <c r="Y201" i="14"/>
  <c r="W201" i="14"/>
  <c r="X201" i="14"/>
  <c r="I201" i="14"/>
  <c r="J201" i="14"/>
  <c r="K201" i="14"/>
  <c r="H201" i="14"/>
  <c r="M201" i="14"/>
  <c r="N201" i="14"/>
  <c r="O201" i="14"/>
  <c r="L201" i="14"/>
  <c r="Q201" i="14"/>
  <c r="R201" i="14"/>
  <c r="S201" i="14"/>
  <c r="P201" i="14"/>
  <c r="U201" i="14"/>
  <c r="G201" i="14"/>
  <c r="T201" i="14"/>
  <c r="AX199" i="14"/>
  <c r="BB199" i="14"/>
  <c r="BF199" i="14"/>
  <c r="AU199" i="14"/>
  <c r="AY199" i="14"/>
  <c r="BC199" i="14"/>
  <c r="BG199" i="14"/>
  <c r="AV199" i="14"/>
  <c r="AZ199" i="14"/>
  <c r="BD199" i="14"/>
  <c r="BH199" i="14"/>
  <c r="AW199" i="14"/>
  <c r="BA199" i="14"/>
  <c r="BE199" i="14"/>
  <c r="BI199" i="14"/>
  <c r="AB199" i="14"/>
  <c r="AF199" i="14"/>
  <c r="AJ199" i="14"/>
  <c r="AN199" i="14"/>
  <c r="AC199" i="14"/>
  <c r="AG199" i="14"/>
  <c r="AK199" i="14"/>
  <c r="AO199" i="14"/>
  <c r="AD199" i="14"/>
  <c r="AH199" i="14"/>
  <c r="AL199" i="14"/>
  <c r="AA199" i="14"/>
  <c r="AE199" i="14"/>
  <c r="AI199" i="14"/>
  <c r="AM199" i="14"/>
  <c r="W199" i="14"/>
  <c r="X199" i="14"/>
  <c r="Y199" i="14"/>
  <c r="O199" i="14"/>
  <c r="P199" i="14"/>
  <c r="Q199" i="14"/>
  <c r="N199" i="14"/>
  <c r="S199" i="14"/>
  <c r="T199" i="14"/>
  <c r="U199" i="14"/>
  <c r="G199" i="14"/>
  <c r="H199" i="14"/>
  <c r="I199" i="14"/>
  <c r="R199" i="14"/>
  <c r="K199" i="14"/>
  <c r="L199" i="14"/>
  <c r="M199" i="14"/>
  <c r="J199" i="14"/>
  <c r="AW368" i="14"/>
  <c r="BA368" i="14"/>
  <c r="BE368" i="14"/>
  <c r="BI368" i="14"/>
  <c r="AX368" i="14"/>
  <c r="BB368" i="14"/>
  <c r="BF368" i="14"/>
  <c r="AU368" i="14"/>
  <c r="AY368" i="14"/>
  <c r="BC368" i="14"/>
  <c r="BG368" i="14"/>
  <c r="AV368" i="14"/>
  <c r="AZ368" i="14"/>
  <c r="BD368" i="14"/>
  <c r="BH368" i="14"/>
  <c r="AB368" i="14"/>
  <c r="AF368" i="14"/>
  <c r="AJ368" i="14"/>
  <c r="AN368" i="14"/>
  <c r="AC368" i="14"/>
  <c r="AG368" i="14"/>
  <c r="AK368" i="14"/>
  <c r="AO368" i="14"/>
  <c r="AD368" i="14"/>
  <c r="AH368" i="14"/>
  <c r="AL368" i="14"/>
  <c r="AA368" i="14"/>
  <c r="AE368" i="14"/>
  <c r="AI368" i="14"/>
  <c r="AM368" i="14"/>
  <c r="X368" i="14"/>
  <c r="Y368" i="14"/>
  <c r="W368" i="14"/>
  <c r="L368" i="14"/>
  <c r="M368" i="14"/>
  <c r="N368" i="14"/>
  <c r="O368" i="14"/>
  <c r="P368" i="14"/>
  <c r="Q368" i="14"/>
  <c r="R368" i="14"/>
  <c r="S368" i="14"/>
  <c r="T368" i="14"/>
  <c r="U368" i="14"/>
  <c r="G368" i="14"/>
  <c r="H368" i="14"/>
  <c r="I368" i="14"/>
  <c r="J368" i="14"/>
  <c r="K368" i="14"/>
  <c r="AV376" i="14"/>
  <c r="AZ376" i="14"/>
  <c r="BD376" i="14"/>
  <c r="BH376" i="14"/>
  <c r="AW376" i="14"/>
  <c r="BA376" i="14"/>
  <c r="BE376" i="14"/>
  <c r="BI376" i="14"/>
  <c r="AX376" i="14"/>
  <c r="BB376" i="14"/>
  <c r="BF376" i="14"/>
  <c r="BG376" i="14"/>
  <c r="AU376" i="14"/>
  <c r="AY376" i="14"/>
  <c r="BC376" i="14"/>
  <c r="AB376" i="14"/>
  <c r="AF376" i="14"/>
  <c r="AJ376" i="14"/>
  <c r="AN376" i="14"/>
  <c r="AC376" i="14"/>
  <c r="AG376" i="14"/>
  <c r="AK376" i="14"/>
  <c r="AO376" i="14"/>
  <c r="AD376" i="14"/>
  <c r="AH376" i="14"/>
  <c r="AL376" i="14"/>
  <c r="AA376" i="14"/>
  <c r="AE376" i="14"/>
  <c r="AI376" i="14"/>
  <c r="AM376" i="14"/>
  <c r="X376" i="14"/>
  <c r="Y376" i="14"/>
  <c r="W376" i="14"/>
  <c r="L376" i="14"/>
  <c r="M376" i="14"/>
  <c r="N376" i="14"/>
  <c r="O376" i="14"/>
  <c r="P376" i="14"/>
  <c r="Q376" i="14"/>
  <c r="R376" i="14"/>
  <c r="S376" i="14"/>
  <c r="T376" i="14"/>
  <c r="U376" i="14"/>
  <c r="G376" i="14"/>
  <c r="H376" i="14"/>
  <c r="I376" i="14"/>
  <c r="J376" i="14"/>
  <c r="K376" i="14"/>
  <c r="AX207" i="14"/>
  <c r="BB207" i="14"/>
  <c r="BF207" i="14"/>
  <c r="AU207" i="14"/>
  <c r="AY207" i="14"/>
  <c r="BC207" i="14"/>
  <c r="BG207" i="14"/>
  <c r="AV207" i="14"/>
  <c r="AZ207" i="14"/>
  <c r="BD207" i="14"/>
  <c r="BH207" i="14"/>
  <c r="AW207" i="14"/>
  <c r="BA207" i="14"/>
  <c r="BE207" i="14"/>
  <c r="BI207" i="14"/>
  <c r="AB207" i="14"/>
  <c r="AF207" i="14"/>
  <c r="AJ207" i="14"/>
  <c r="AN207" i="14"/>
  <c r="AC207" i="14"/>
  <c r="AG207" i="14"/>
  <c r="AK207" i="14"/>
  <c r="AO207" i="14"/>
  <c r="AD207" i="14"/>
  <c r="AH207" i="14"/>
  <c r="AL207" i="14"/>
  <c r="AA207" i="14"/>
  <c r="AE207" i="14"/>
  <c r="AI207" i="14"/>
  <c r="AM207" i="14"/>
  <c r="W207" i="14"/>
  <c r="X207" i="14"/>
  <c r="Y207" i="14"/>
  <c r="K207" i="14"/>
  <c r="L207" i="14"/>
  <c r="M207" i="14"/>
  <c r="N207" i="14"/>
  <c r="O207" i="14"/>
  <c r="T207" i="14"/>
  <c r="J207" i="14"/>
  <c r="S207" i="14"/>
  <c r="I207" i="14"/>
  <c r="R207" i="14"/>
  <c r="H207" i="14"/>
  <c r="Q207" i="14"/>
  <c r="G207" i="14"/>
  <c r="P207" i="14"/>
  <c r="U207" i="14"/>
  <c r="AX215" i="14"/>
  <c r="BB215" i="14"/>
  <c r="BF215" i="14"/>
  <c r="AU215" i="14"/>
  <c r="AY215" i="14"/>
  <c r="BC215" i="14"/>
  <c r="BG215" i="14"/>
  <c r="AV215" i="14"/>
  <c r="AZ215" i="14"/>
  <c r="BD215" i="14"/>
  <c r="BH215" i="14"/>
  <c r="AW215" i="14"/>
  <c r="BA215" i="14"/>
  <c r="BE215" i="14"/>
  <c r="BI215" i="14"/>
  <c r="AB215" i="14"/>
  <c r="AF215" i="14"/>
  <c r="AJ215" i="14"/>
  <c r="AN215" i="14"/>
  <c r="AC215" i="14"/>
  <c r="AG215" i="14"/>
  <c r="AK215" i="14"/>
  <c r="AO215" i="14"/>
  <c r="AD215" i="14"/>
  <c r="AH215" i="14"/>
  <c r="AL215" i="14"/>
  <c r="AA215" i="14"/>
  <c r="AE215" i="14"/>
  <c r="AI215" i="14"/>
  <c r="AM215" i="14"/>
  <c r="W215" i="14"/>
  <c r="X215" i="14"/>
  <c r="Y215" i="14"/>
  <c r="K215" i="14"/>
  <c r="L215" i="14"/>
  <c r="M215" i="14"/>
  <c r="J215" i="14"/>
  <c r="H215" i="14"/>
  <c r="Q215" i="14"/>
  <c r="G215" i="14"/>
  <c r="P215" i="14"/>
  <c r="U215" i="14"/>
  <c r="O215" i="14"/>
  <c r="T215" i="14"/>
  <c r="R215" i="14"/>
  <c r="S215" i="14"/>
  <c r="I215" i="14"/>
  <c r="N215" i="14"/>
  <c r="AX223" i="14"/>
  <c r="BB223" i="14"/>
  <c r="BF223" i="14"/>
  <c r="AU223" i="14"/>
  <c r="AY223" i="14"/>
  <c r="BC223" i="14"/>
  <c r="BG223" i="14"/>
  <c r="AV223" i="14"/>
  <c r="AZ223" i="14"/>
  <c r="BD223" i="14"/>
  <c r="BH223" i="14"/>
  <c r="AW223" i="14"/>
  <c r="BA223" i="14"/>
  <c r="BE223" i="14"/>
  <c r="BI223" i="14"/>
  <c r="AB223" i="14"/>
  <c r="AF223" i="14"/>
  <c r="AJ223" i="14"/>
  <c r="AN223" i="14"/>
  <c r="AA223" i="14"/>
  <c r="AG223" i="14"/>
  <c r="AL223" i="14"/>
  <c r="AC223" i="14"/>
  <c r="AH223" i="14"/>
  <c r="AM223" i="14"/>
  <c r="AD223" i="14"/>
  <c r="AI223" i="14"/>
  <c r="AO223" i="14"/>
  <c r="AE223" i="14"/>
  <c r="AK223" i="14"/>
  <c r="W223" i="14"/>
  <c r="X223" i="14"/>
  <c r="Y223" i="14"/>
  <c r="K223" i="14"/>
  <c r="L223" i="14"/>
  <c r="M223" i="14"/>
  <c r="N223" i="14"/>
  <c r="O223" i="14"/>
  <c r="T223" i="14"/>
  <c r="J223" i="14"/>
  <c r="S223" i="14"/>
  <c r="I223" i="14"/>
  <c r="R223" i="14"/>
  <c r="H223" i="14"/>
  <c r="Q223" i="14"/>
  <c r="G223" i="14"/>
  <c r="P223" i="14"/>
  <c r="U223" i="14"/>
  <c r="AX231" i="14"/>
  <c r="BB231" i="14"/>
  <c r="BF231" i="14"/>
  <c r="AU231" i="14"/>
  <c r="AY231" i="14"/>
  <c r="BC231" i="14"/>
  <c r="BG231" i="14"/>
  <c r="AV231" i="14"/>
  <c r="AZ231" i="14"/>
  <c r="BD231" i="14"/>
  <c r="BH231" i="14"/>
  <c r="AW231" i="14"/>
  <c r="BA231" i="14"/>
  <c r="BE231" i="14"/>
  <c r="BI231" i="14"/>
  <c r="AB231" i="14"/>
  <c r="AF231" i="14"/>
  <c r="AJ231" i="14"/>
  <c r="AN231" i="14"/>
  <c r="AD231" i="14"/>
  <c r="AI231" i="14"/>
  <c r="AO231" i="14"/>
  <c r="AE231" i="14"/>
  <c r="AK231" i="14"/>
  <c r="AA231" i="14"/>
  <c r="AG231" i="14"/>
  <c r="AL231" i="14"/>
  <c r="AC231" i="14"/>
  <c r="AH231" i="14"/>
  <c r="AM231" i="14"/>
  <c r="W231" i="14"/>
  <c r="X231" i="14"/>
  <c r="Y231" i="14"/>
  <c r="O231" i="14"/>
  <c r="P231" i="14"/>
  <c r="Q231" i="14"/>
  <c r="N231" i="14"/>
  <c r="S231" i="14"/>
  <c r="T231" i="14"/>
  <c r="U231" i="14"/>
  <c r="G231" i="14"/>
  <c r="H231" i="14"/>
  <c r="I231" i="14"/>
  <c r="R231" i="14"/>
  <c r="K231" i="14"/>
  <c r="L231" i="14"/>
  <c r="M231" i="14"/>
  <c r="J231" i="14"/>
  <c r="AW239" i="14"/>
  <c r="BA239" i="14"/>
  <c r="BE239" i="14"/>
  <c r="BI239" i="14"/>
  <c r="AX239" i="14"/>
  <c r="BB239" i="14"/>
  <c r="BF239" i="14"/>
  <c r="AU239" i="14"/>
  <c r="AY239" i="14"/>
  <c r="BC239" i="14"/>
  <c r="BG239" i="14"/>
  <c r="AV239" i="14"/>
  <c r="AZ239" i="14"/>
  <c r="BD239" i="14"/>
  <c r="BH239" i="14"/>
  <c r="AA239" i="14"/>
  <c r="AE239" i="14"/>
  <c r="AI239" i="14"/>
  <c r="AM239" i="14"/>
  <c r="AB239" i="14"/>
  <c r="AF239" i="14"/>
  <c r="AJ239" i="14"/>
  <c r="AN239" i="14"/>
  <c r="AC239" i="14"/>
  <c r="AG239" i="14"/>
  <c r="AK239" i="14"/>
  <c r="AO239" i="14"/>
  <c r="AD239" i="14"/>
  <c r="AH239" i="14"/>
  <c r="AL239" i="14"/>
  <c r="W239" i="14"/>
  <c r="X239" i="14"/>
  <c r="Y239" i="14"/>
  <c r="P239" i="14"/>
  <c r="G239" i="14"/>
  <c r="N239" i="14"/>
  <c r="U239" i="14"/>
  <c r="T239" i="14"/>
  <c r="M239" i="14"/>
  <c r="S239" i="14"/>
  <c r="H239" i="14"/>
  <c r="K239" i="14"/>
  <c r="R239" i="14"/>
  <c r="J239" i="14"/>
  <c r="L239" i="14"/>
  <c r="Q239" i="14"/>
  <c r="I239" i="14"/>
  <c r="O239" i="14"/>
  <c r="AW247" i="14"/>
  <c r="BA247" i="14"/>
  <c r="BE247" i="14"/>
  <c r="BI247" i="14"/>
  <c r="AX247" i="14"/>
  <c r="BB247" i="14"/>
  <c r="BF247" i="14"/>
  <c r="AU247" i="14"/>
  <c r="AY247" i="14"/>
  <c r="BC247" i="14"/>
  <c r="BG247" i="14"/>
  <c r="AV247" i="14"/>
  <c r="AZ247" i="14"/>
  <c r="BD247" i="14"/>
  <c r="BH247" i="14"/>
  <c r="AA247" i="14"/>
  <c r="AE247" i="14"/>
  <c r="AI247" i="14"/>
  <c r="AM247" i="14"/>
  <c r="AB247" i="14"/>
  <c r="AF247" i="14"/>
  <c r="AJ247" i="14"/>
  <c r="AN247" i="14"/>
  <c r="AC247" i="14"/>
  <c r="AG247" i="14"/>
  <c r="AK247" i="14"/>
  <c r="AO247" i="14"/>
  <c r="AD247" i="14"/>
  <c r="AH247" i="14"/>
  <c r="AL247" i="14"/>
  <c r="W247" i="14"/>
  <c r="X247" i="14"/>
  <c r="Y247" i="14"/>
  <c r="P247" i="14"/>
  <c r="S247" i="14"/>
  <c r="K247" i="14"/>
  <c r="R247" i="14"/>
  <c r="T247" i="14"/>
  <c r="J247" i="14"/>
  <c r="Q247" i="14"/>
  <c r="H247" i="14"/>
  <c r="I247" i="14"/>
  <c r="O247" i="14"/>
  <c r="G247" i="14"/>
  <c r="L247" i="14"/>
  <c r="N247" i="14"/>
  <c r="U247" i="14"/>
  <c r="M247" i="14"/>
  <c r="AW255" i="14"/>
  <c r="BA255" i="14"/>
  <c r="BE255" i="14"/>
  <c r="BI255" i="14"/>
  <c r="AX255" i="14"/>
  <c r="BB255" i="14"/>
  <c r="BF255" i="14"/>
  <c r="AU255" i="14"/>
  <c r="AY255" i="14"/>
  <c r="BC255" i="14"/>
  <c r="BG255" i="14"/>
  <c r="AV255" i="14"/>
  <c r="AZ255" i="14"/>
  <c r="BD255" i="14"/>
  <c r="BH255" i="14"/>
  <c r="AA255" i="14"/>
  <c r="AE255" i="14"/>
  <c r="AI255" i="14"/>
  <c r="AM255" i="14"/>
  <c r="AB255" i="14"/>
  <c r="AF255" i="14"/>
  <c r="AJ255" i="14"/>
  <c r="AN255" i="14"/>
  <c r="AC255" i="14"/>
  <c r="AG255" i="14"/>
  <c r="AK255" i="14"/>
  <c r="AO255" i="14"/>
  <c r="AD255" i="14"/>
  <c r="AH255" i="14"/>
  <c r="AL255" i="14"/>
  <c r="W255" i="14"/>
  <c r="X255" i="14"/>
  <c r="Y255" i="14"/>
  <c r="P255" i="14"/>
  <c r="G255" i="14"/>
  <c r="N255" i="14"/>
  <c r="U255" i="14"/>
  <c r="T255" i="14"/>
  <c r="M255" i="14"/>
  <c r="S255" i="14"/>
  <c r="H255" i="14"/>
  <c r="K255" i="14"/>
  <c r="R255" i="14"/>
  <c r="J255" i="14"/>
  <c r="L255" i="14"/>
  <c r="Q255" i="14"/>
  <c r="I255" i="14"/>
  <c r="O255" i="14"/>
  <c r="AW263" i="14"/>
  <c r="BA263" i="14"/>
  <c r="BE263" i="14"/>
  <c r="BI263" i="14"/>
  <c r="AX263" i="14"/>
  <c r="BB263" i="14"/>
  <c r="BF263" i="14"/>
  <c r="AU263" i="14"/>
  <c r="AY263" i="14"/>
  <c r="BC263" i="14"/>
  <c r="BG263" i="14"/>
  <c r="AV263" i="14"/>
  <c r="AZ263" i="14"/>
  <c r="BD263" i="14"/>
  <c r="BH263" i="14"/>
  <c r="AA263" i="14"/>
  <c r="AE263" i="14"/>
  <c r="AI263" i="14"/>
  <c r="AM263" i="14"/>
  <c r="AB263" i="14"/>
  <c r="AF263" i="14"/>
  <c r="AJ263" i="14"/>
  <c r="AN263" i="14"/>
  <c r="AC263" i="14"/>
  <c r="AG263" i="14"/>
  <c r="AK263" i="14"/>
  <c r="AO263" i="14"/>
  <c r="AD263" i="14"/>
  <c r="AH263" i="14"/>
  <c r="AL263" i="14"/>
  <c r="W263" i="14"/>
  <c r="X263" i="14"/>
  <c r="Y263" i="14"/>
  <c r="P263" i="14"/>
  <c r="S263" i="14"/>
  <c r="K263" i="14"/>
  <c r="R263" i="14"/>
  <c r="T263" i="14"/>
  <c r="J263" i="14"/>
  <c r="Q263" i="14"/>
  <c r="H263" i="14"/>
  <c r="I263" i="14"/>
  <c r="O263" i="14"/>
  <c r="G263" i="14"/>
  <c r="L263" i="14"/>
  <c r="N263" i="14"/>
  <c r="U263" i="14"/>
  <c r="M263" i="14"/>
  <c r="AW271" i="14"/>
  <c r="BA271" i="14"/>
  <c r="BE271" i="14"/>
  <c r="BI271" i="14"/>
  <c r="AX271" i="14"/>
  <c r="BB271" i="14"/>
  <c r="BF271" i="14"/>
  <c r="AU271" i="14"/>
  <c r="AY271" i="14"/>
  <c r="BC271" i="14"/>
  <c r="BG271" i="14"/>
  <c r="AV271" i="14"/>
  <c r="AZ271" i="14"/>
  <c r="BD271" i="14"/>
  <c r="BH271" i="14"/>
  <c r="AA271" i="14"/>
  <c r="AE271" i="14"/>
  <c r="AI271" i="14"/>
  <c r="AM271" i="14"/>
  <c r="AB271" i="14"/>
  <c r="AF271" i="14"/>
  <c r="AJ271" i="14"/>
  <c r="AN271" i="14"/>
  <c r="AC271" i="14"/>
  <c r="AG271" i="14"/>
  <c r="AK271" i="14"/>
  <c r="AO271" i="14"/>
  <c r="AD271" i="14"/>
  <c r="AH271" i="14"/>
  <c r="AL271" i="14"/>
  <c r="W271" i="14"/>
  <c r="X271" i="14"/>
  <c r="Y271" i="14"/>
  <c r="R271" i="14"/>
  <c r="G271" i="14"/>
  <c r="M271" i="14"/>
  <c r="T271" i="14"/>
  <c r="K271" i="14"/>
  <c r="L271" i="14"/>
  <c r="S271" i="14"/>
  <c r="J271" i="14"/>
  <c r="P271" i="14"/>
  <c r="Q271" i="14"/>
  <c r="I271" i="14"/>
  <c r="N271" i="14"/>
  <c r="U271" i="14"/>
  <c r="H271" i="14"/>
  <c r="O271" i="14"/>
  <c r="AW279" i="14"/>
  <c r="BA279" i="14"/>
  <c r="BE279" i="14"/>
  <c r="BI279" i="14"/>
  <c r="AX279" i="14"/>
  <c r="BB279" i="14"/>
  <c r="BF279" i="14"/>
  <c r="AU279" i="14"/>
  <c r="AY279" i="14"/>
  <c r="BC279" i="14"/>
  <c r="BG279" i="14"/>
  <c r="AV279" i="14"/>
  <c r="AZ279" i="14"/>
  <c r="BD279" i="14"/>
  <c r="BH279" i="14"/>
  <c r="AA279" i="14"/>
  <c r="AE279" i="14"/>
  <c r="AI279" i="14"/>
  <c r="AM279" i="14"/>
  <c r="AB279" i="14"/>
  <c r="AF279" i="14"/>
  <c r="AJ279" i="14"/>
  <c r="AN279" i="14"/>
  <c r="AC279" i="14"/>
  <c r="AG279" i="14"/>
  <c r="AK279" i="14"/>
  <c r="AO279" i="14"/>
  <c r="AD279" i="14"/>
  <c r="AH279" i="14"/>
  <c r="AL279" i="14"/>
  <c r="W279" i="14"/>
  <c r="X279" i="14"/>
  <c r="Y279" i="14"/>
  <c r="Q279" i="14"/>
  <c r="R279" i="14"/>
  <c r="S279" i="14"/>
  <c r="T279" i="14"/>
  <c r="U279" i="14"/>
  <c r="G279" i="14"/>
  <c r="H279" i="14"/>
  <c r="I279" i="14"/>
  <c r="J279" i="14"/>
  <c r="K279" i="14"/>
  <c r="L279" i="14"/>
  <c r="M279" i="14"/>
  <c r="N279" i="14"/>
  <c r="O279" i="14"/>
  <c r="P279" i="14"/>
  <c r="AW287" i="14"/>
  <c r="BA287" i="14"/>
  <c r="BE287" i="14"/>
  <c r="BI287" i="14"/>
  <c r="AX287" i="14"/>
  <c r="BB287" i="14"/>
  <c r="BF287" i="14"/>
  <c r="AU287" i="14"/>
  <c r="AY287" i="14"/>
  <c r="BC287" i="14"/>
  <c r="BG287" i="14"/>
  <c r="AV287" i="14"/>
  <c r="AZ287" i="14"/>
  <c r="BD287" i="14"/>
  <c r="BH287" i="14"/>
  <c r="AA287" i="14"/>
  <c r="AE287" i="14"/>
  <c r="AI287" i="14"/>
  <c r="AM287" i="14"/>
  <c r="AB287" i="14"/>
  <c r="AF287" i="14"/>
  <c r="AJ287" i="14"/>
  <c r="AN287" i="14"/>
  <c r="AC287" i="14"/>
  <c r="AG287" i="14"/>
  <c r="AK287" i="14"/>
  <c r="AO287" i="14"/>
  <c r="AD287" i="14"/>
  <c r="AH287" i="14"/>
  <c r="AL287" i="14"/>
  <c r="W287" i="14"/>
  <c r="X287" i="14"/>
  <c r="Y287" i="14"/>
  <c r="Q287" i="14"/>
  <c r="R287" i="14"/>
  <c r="S287" i="14"/>
  <c r="T287" i="14"/>
  <c r="U287" i="14"/>
  <c r="G287" i="14"/>
  <c r="H287" i="14"/>
  <c r="I287" i="14"/>
  <c r="J287" i="14"/>
  <c r="K287" i="14"/>
  <c r="L287" i="14"/>
  <c r="M287" i="14"/>
  <c r="N287" i="14"/>
  <c r="O287" i="14"/>
  <c r="P287" i="14"/>
  <c r="AW295" i="14"/>
  <c r="BA295" i="14"/>
  <c r="BE295" i="14"/>
  <c r="BI295" i="14"/>
  <c r="AX295" i="14"/>
  <c r="BB295" i="14"/>
  <c r="BF295" i="14"/>
  <c r="AU295" i="14"/>
  <c r="AY295" i="14"/>
  <c r="BC295" i="14"/>
  <c r="BG295" i="14"/>
  <c r="AV295" i="14"/>
  <c r="AZ295" i="14"/>
  <c r="BD295" i="14"/>
  <c r="BH295" i="14"/>
  <c r="AA295" i="14"/>
  <c r="AE295" i="14"/>
  <c r="AI295" i="14"/>
  <c r="AM295" i="14"/>
  <c r="AB295" i="14"/>
  <c r="AF295" i="14"/>
  <c r="AJ295" i="14"/>
  <c r="AN295" i="14"/>
  <c r="AC295" i="14"/>
  <c r="AG295" i="14"/>
  <c r="AK295" i="14"/>
  <c r="AO295" i="14"/>
  <c r="AD295" i="14"/>
  <c r="AH295" i="14"/>
  <c r="AL295" i="14"/>
  <c r="W295" i="14"/>
  <c r="X295" i="14"/>
  <c r="Y295" i="14"/>
  <c r="Q295" i="14"/>
  <c r="R295" i="14"/>
  <c r="S295" i="14"/>
  <c r="T295" i="14"/>
  <c r="U295" i="14"/>
  <c r="G295" i="14"/>
  <c r="H295" i="14"/>
  <c r="I295" i="14"/>
  <c r="J295" i="14"/>
  <c r="K295" i="14"/>
  <c r="L295" i="14"/>
  <c r="M295" i="14"/>
  <c r="N295" i="14"/>
  <c r="O295" i="14"/>
  <c r="P295" i="14"/>
  <c r="AW303" i="14"/>
  <c r="BA303" i="14"/>
  <c r="BE303" i="14"/>
  <c r="BI303" i="14"/>
  <c r="AX303" i="14"/>
  <c r="BB303" i="14"/>
  <c r="BF303" i="14"/>
  <c r="AU303" i="14"/>
  <c r="AY303" i="14"/>
  <c r="BC303" i="14"/>
  <c r="BG303" i="14"/>
  <c r="AV303" i="14"/>
  <c r="AZ303" i="14"/>
  <c r="BD303" i="14"/>
  <c r="BH303" i="14"/>
  <c r="AA303" i="14"/>
  <c r="AE303" i="14"/>
  <c r="AI303" i="14"/>
  <c r="AM303" i="14"/>
  <c r="AB303" i="14"/>
  <c r="AF303" i="14"/>
  <c r="AJ303" i="14"/>
  <c r="AN303" i="14"/>
  <c r="AC303" i="14"/>
  <c r="AG303" i="14"/>
  <c r="AK303" i="14"/>
  <c r="AO303" i="14"/>
  <c r="AD303" i="14"/>
  <c r="AH303" i="14"/>
  <c r="AL303" i="14"/>
  <c r="W303" i="14"/>
  <c r="X303" i="14"/>
  <c r="Y303" i="14"/>
  <c r="Q303" i="14"/>
  <c r="R303" i="14"/>
  <c r="S303" i="14"/>
  <c r="T303" i="14"/>
  <c r="U303" i="14"/>
  <c r="G303" i="14"/>
  <c r="H303" i="14"/>
  <c r="I303" i="14"/>
  <c r="J303" i="14"/>
  <c r="K303" i="14"/>
  <c r="L303" i="14"/>
  <c r="M303" i="14"/>
  <c r="N303" i="14"/>
  <c r="O303" i="14"/>
  <c r="P303" i="14"/>
  <c r="AW311" i="14"/>
  <c r="BA311" i="14"/>
  <c r="BE311" i="14"/>
  <c r="BI311" i="14"/>
  <c r="AX311" i="14"/>
  <c r="BB311" i="14"/>
  <c r="BF311" i="14"/>
  <c r="AU311" i="14"/>
  <c r="AY311" i="14"/>
  <c r="BC311" i="14"/>
  <c r="BG311" i="14"/>
  <c r="AV311" i="14"/>
  <c r="AZ311" i="14"/>
  <c r="BD311" i="14"/>
  <c r="BH311" i="14"/>
  <c r="AA311" i="14"/>
  <c r="AE311" i="14"/>
  <c r="AI311" i="14"/>
  <c r="AM311" i="14"/>
  <c r="AB311" i="14"/>
  <c r="AF311" i="14"/>
  <c r="AJ311" i="14"/>
  <c r="AN311" i="14"/>
  <c r="AC311" i="14"/>
  <c r="AG311" i="14"/>
  <c r="AK311" i="14"/>
  <c r="AO311" i="14"/>
  <c r="AD311" i="14"/>
  <c r="AH311" i="14"/>
  <c r="AL311" i="14"/>
  <c r="W311" i="14"/>
  <c r="X311" i="14"/>
  <c r="Y311" i="14"/>
  <c r="Q311" i="14"/>
  <c r="R311" i="14"/>
  <c r="S311" i="14"/>
  <c r="T311" i="14"/>
  <c r="U311" i="14"/>
  <c r="G311" i="14"/>
  <c r="H311" i="14"/>
  <c r="I311" i="14"/>
  <c r="J311" i="14"/>
  <c r="K311" i="14"/>
  <c r="L311" i="14"/>
  <c r="M311" i="14"/>
  <c r="N311" i="14"/>
  <c r="O311" i="14"/>
  <c r="P311" i="14"/>
  <c r="AW319" i="14"/>
  <c r="BA319" i="14"/>
  <c r="BE319" i="14"/>
  <c r="BI319" i="14"/>
  <c r="AV319" i="14"/>
  <c r="BB319" i="14"/>
  <c r="BG319" i="14"/>
  <c r="AX319" i="14"/>
  <c r="BC319" i="14"/>
  <c r="BH319" i="14"/>
  <c r="AY319" i="14"/>
  <c r="BD319" i="14"/>
  <c r="AU319" i="14"/>
  <c r="AZ319" i="14"/>
  <c r="BF319" i="14"/>
  <c r="AA319" i="14"/>
  <c r="AE319" i="14"/>
  <c r="AI319" i="14"/>
  <c r="AM319" i="14"/>
  <c r="AB319" i="14"/>
  <c r="AF319" i="14"/>
  <c r="AJ319" i="14"/>
  <c r="AN319" i="14"/>
  <c r="AC319" i="14"/>
  <c r="AG319" i="14"/>
  <c r="AK319" i="14"/>
  <c r="AO319" i="14"/>
  <c r="AD319" i="14"/>
  <c r="AH319" i="14"/>
  <c r="AL319" i="14"/>
  <c r="W319" i="14"/>
  <c r="X319" i="14"/>
  <c r="Y319" i="14"/>
  <c r="Q319" i="14"/>
  <c r="R319" i="14"/>
  <c r="S319" i="14"/>
  <c r="T319" i="14"/>
  <c r="U319" i="14"/>
  <c r="G319" i="14"/>
  <c r="H319" i="14"/>
  <c r="I319" i="14"/>
  <c r="J319" i="14"/>
  <c r="K319" i="14"/>
  <c r="L319" i="14"/>
  <c r="M319" i="14"/>
  <c r="N319" i="14"/>
  <c r="O319" i="14"/>
  <c r="P319" i="14"/>
  <c r="AV327" i="14"/>
  <c r="AZ327" i="14"/>
  <c r="BD327" i="14"/>
  <c r="BH327" i="14"/>
  <c r="AW327" i="14"/>
  <c r="BA327" i="14"/>
  <c r="BE327" i="14"/>
  <c r="BI327" i="14"/>
  <c r="AX327" i="14"/>
  <c r="BB327" i="14"/>
  <c r="BF327" i="14"/>
  <c r="AU327" i="14"/>
  <c r="AY327" i="14"/>
  <c r="BC327" i="14"/>
  <c r="BG327" i="14"/>
  <c r="AA327" i="14"/>
  <c r="AE327" i="14"/>
  <c r="AI327" i="14"/>
  <c r="AM327" i="14"/>
  <c r="AB327" i="14"/>
  <c r="AF327" i="14"/>
  <c r="AJ327" i="14"/>
  <c r="AN327" i="14"/>
  <c r="AC327" i="14"/>
  <c r="AG327" i="14"/>
  <c r="AK327" i="14"/>
  <c r="AO327" i="14"/>
  <c r="AD327" i="14"/>
  <c r="AH327" i="14"/>
  <c r="AL327" i="14"/>
  <c r="W327" i="14"/>
  <c r="X327" i="14"/>
  <c r="Y327" i="14"/>
  <c r="Q327" i="14"/>
  <c r="R327" i="14"/>
  <c r="S327" i="14"/>
  <c r="T327" i="14"/>
  <c r="U327" i="14"/>
  <c r="G327" i="14"/>
  <c r="H327" i="14"/>
  <c r="I327" i="14"/>
  <c r="J327" i="14"/>
  <c r="K327" i="14"/>
  <c r="L327" i="14"/>
  <c r="M327" i="14"/>
  <c r="N327" i="14"/>
  <c r="O327" i="14"/>
  <c r="P327" i="14"/>
  <c r="AV335" i="14"/>
  <c r="AZ335" i="14"/>
  <c r="BD335" i="14"/>
  <c r="BH335" i="14"/>
  <c r="AW335" i="14"/>
  <c r="BA335" i="14"/>
  <c r="BE335" i="14"/>
  <c r="BI335" i="14"/>
  <c r="AX335" i="14"/>
  <c r="BB335" i="14"/>
  <c r="BF335" i="14"/>
  <c r="AU335" i="14"/>
  <c r="AY335" i="14"/>
  <c r="BC335" i="14"/>
  <c r="BG335" i="14"/>
  <c r="AA335" i="14"/>
  <c r="AE335" i="14"/>
  <c r="AI335" i="14"/>
  <c r="AM335" i="14"/>
  <c r="AB335" i="14"/>
  <c r="AF335" i="14"/>
  <c r="AJ335" i="14"/>
  <c r="AN335" i="14"/>
  <c r="AC335" i="14"/>
  <c r="AG335" i="14"/>
  <c r="AK335" i="14"/>
  <c r="AO335" i="14"/>
  <c r="AD335" i="14"/>
  <c r="AH335" i="14"/>
  <c r="AL335" i="14"/>
  <c r="W335" i="14"/>
  <c r="X335" i="14"/>
  <c r="Y335" i="14"/>
  <c r="Q335" i="14"/>
  <c r="R335" i="14"/>
  <c r="S335" i="14"/>
  <c r="T335" i="14"/>
  <c r="U335" i="14"/>
  <c r="G335" i="14"/>
  <c r="H335" i="14"/>
  <c r="I335" i="14"/>
  <c r="J335" i="14"/>
  <c r="K335" i="14"/>
  <c r="L335" i="14"/>
  <c r="M335" i="14"/>
  <c r="N335" i="14"/>
  <c r="O335" i="14"/>
  <c r="P335" i="14"/>
  <c r="AV343" i="14"/>
  <c r="AZ343" i="14"/>
  <c r="BD343" i="14"/>
  <c r="BH343" i="14"/>
  <c r="AW343" i="14"/>
  <c r="BA343" i="14"/>
  <c r="BE343" i="14"/>
  <c r="BI343" i="14"/>
  <c r="AX343" i="14"/>
  <c r="BB343" i="14"/>
  <c r="BF343" i="14"/>
  <c r="AU343" i="14"/>
  <c r="AY343" i="14"/>
  <c r="BC343" i="14"/>
  <c r="BG343" i="14"/>
  <c r="AA343" i="14"/>
  <c r="AE343" i="14"/>
  <c r="AI343" i="14"/>
  <c r="AM343" i="14"/>
  <c r="AB343" i="14"/>
  <c r="AF343" i="14"/>
  <c r="AJ343" i="14"/>
  <c r="AN343" i="14"/>
  <c r="AC343" i="14"/>
  <c r="AG343" i="14"/>
  <c r="AK343" i="14"/>
  <c r="AO343" i="14"/>
  <c r="AD343" i="14"/>
  <c r="AH343" i="14"/>
  <c r="AL343" i="14"/>
  <c r="W343" i="14"/>
  <c r="X343" i="14"/>
  <c r="Y343" i="14"/>
  <c r="Q343" i="14"/>
  <c r="R343" i="14"/>
  <c r="S343" i="14"/>
  <c r="T343" i="14"/>
  <c r="U343" i="14"/>
  <c r="G343" i="14"/>
  <c r="H343" i="14"/>
  <c r="I343" i="14"/>
  <c r="J343" i="14"/>
  <c r="K343" i="14"/>
  <c r="L343" i="14"/>
  <c r="M343" i="14"/>
  <c r="N343" i="14"/>
  <c r="O343" i="14"/>
  <c r="P343" i="14"/>
  <c r="AV351" i="14"/>
  <c r="AZ351" i="14"/>
  <c r="BD351" i="14"/>
  <c r="BH351" i="14"/>
  <c r="AW351" i="14"/>
  <c r="BA351" i="14"/>
  <c r="BE351" i="14"/>
  <c r="BI351" i="14"/>
  <c r="AX351" i="14"/>
  <c r="BB351" i="14"/>
  <c r="BF351" i="14"/>
  <c r="AU351" i="14"/>
  <c r="AY351" i="14"/>
  <c r="BC351" i="14"/>
  <c r="BG351" i="14"/>
  <c r="AA351" i="14"/>
  <c r="AE351" i="14"/>
  <c r="AI351" i="14"/>
  <c r="AM351" i="14"/>
  <c r="AB351" i="14"/>
  <c r="AF351" i="14"/>
  <c r="AJ351" i="14"/>
  <c r="AN351" i="14"/>
  <c r="AC351" i="14"/>
  <c r="AG351" i="14"/>
  <c r="AK351" i="14"/>
  <c r="AO351" i="14"/>
  <c r="AD351" i="14"/>
  <c r="AH351" i="14"/>
  <c r="AL351" i="14"/>
  <c r="W351" i="14"/>
  <c r="X351" i="14"/>
  <c r="Y351" i="14"/>
  <c r="Q351" i="14"/>
  <c r="S351" i="14"/>
  <c r="K351" i="14"/>
  <c r="R351" i="14"/>
  <c r="U351" i="14"/>
  <c r="J351" i="14"/>
  <c r="P351" i="14"/>
  <c r="I351" i="14"/>
  <c r="H351" i="14"/>
  <c r="O351" i="14"/>
  <c r="G351" i="14"/>
  <c r="M351" i="14"/>
  <c r="N351" i="14"/>
  <c r="T351" i="14"/>
  <c r="L351" i="14"/>
  <c r="AV359" i="14"/>
  <c r="AZ359" i="14"/>
  <c r="BD359" i="14"/>
  <c r="BH359" i="14"/>
  <c r="AW359" i="14"/>
  <c r="BA359" i="14"/>
  <c r="BE359" i="14"/>
  <c r="BI359" i="14"/>
  <c r="AX359" i="14"/>
  <c r="BB359" i="14"/>
  <c r="BF359" i="14"/>
  <c r="AU359" i="14"/>
  <c r="AY359" i="14"/>
  <c r="BC359" i="14"/>
  <c r="BG359" i="14"/>
  <c r="AA359" i="14"/>
  <c r="AE359" i="14"/>
  <c r="AI359" i="14"/>
  <c r="AM359" i="14"/>
  <c r="AB359" i="14"/>
  <c r="AF359" i="14"/>
  <c r="AJ359" i="14"/>
  <c r="AN359" i="14"/>
  <c r="AC359" i="14"/>
  <c r="AG359" i="14"/>
  <c r="AK359" i="14"/>
  <c r="AO359" i="14"/>
  <c r="AD359" i="14"/>
  <c r="AH359" i="14"/>
  <c r="AL359" i="14"/>
  <c r="W359" i="14"/>
  <c r="X359" i="14"/>
  <c r="Y359" i="14"/>
  <c r="Q359" i="14"/>
  <c r="G359" i="14"/>
  <c r="N359" i="14"/>
  <c r="T359" i="14"/>
  <c r="U359" i="14"/>
  <c r="L359" i="14"/>
  <c r="S359" i="14"/>
  <c r="I359" i="14"/>
  <c r="K359" i="14"/>
  <c r="R359" i="14"/>
  <c r="J359" i="14"/>
  <c r="M359" i="14"/>
  <c r="P359" i="14"/>
  <c r="H359" i="14"/>
  <c r="O359" i="14"/>
  <c r="AX14" i="14"/>
  <c r="BB14" i="14"/>
  <c r="BF14" i="14"/>
  <c r="AU14" i="14"/>
  <c r="AY14" i="14"/>
  <c r="BC14" i="14"/>
  <c r="BG14" i="14"/>
  <c r="AV14" i="14"/>
  <c r="AZ14" i="14"/>
  <c r="BD14" i="14"/>
  <c r="BH14" i="14"/>
  <c r="BE14" i="14"/>
  <c r="BI14" i="14"/>
  <c r="AW14" i="14"/>
  <c r="BA14" i="14"/>
  <c r="AB14" i="14"/>
  <c r="AF14" i="14"/>
  <c r="AJ14" i="14"/>
  <c r="AN14" i="14"/>
  <c r="AC14" i="14"/>
  <c r="AG14" i="14"/>
  <c r="AK14" i="14"/>
  <c r="AO14" i="14"/>
  <c r="AD14" i="14"/>
  <c r="AH14" i="14"/>
  <c r="AL14" i="14"/>
  <c r="AA14" i="14"/>
  <c r="AE14" i="14"/>
  <c r="AI14" i="14"/>
  <c r="AM14" i="14"/>
  <c r="W14" i="14"/>
  <c r="X14" i="14"/>
  <c r="Y14" i="14"/>
  <c r="T14" i="14"/>
  <c r="G14" i="14"/>
  <c r="M14" i="14"/>
  <c r="J14" i="14"/>
  <c r="O14" i="14"/>
  <c r="I14" i="14"/>
  <c r="H14" i="14"/>
  <c r="N14" i="14"/>
  <c r="S14" i="14"/>
  <c r="L14" i="14"/>
  <c r="R14" i="14"/>
  <c r="Q14" i="14"/>
  <c r="P14" i="14"/>
  <c r="K14" i="14"/>
  <c r="U14" i="14"/>
  <c r="AU22" i="14"/>
  <c r="AY22" i="14"/>
  <c r="BC22" i="14"/>
  <c r="BG22" i="14"/>
  <c r="AV22" i="14"/>
  <c r="AZ22" i="14"/>
  <c r="BD22" i="14"/>
  <c r="BH22" i="14"/>
  <c r="AW22" i="14"/>
  <c r="BA22" i="14"/>
  <c r="BE22" i="14"/>
  <c r="BI22" i="14"/>
  <c r="BB22" i="14"/>
  <c r="BF22" i="14"/>
  <c r="AX22" i="14"/>
  <c r="AB22" i="14"/>
  <c r="AF22" i="14"/>
  <c r="AJ22" i="14"/>
  <c r="AN22" i="14"/>
  <c r="AC22" i="14"/>
  <c r="AG22" i="14"/>
  <c r="AK22" i="14"/>
  <c r="AO22" i="14"/>
  <c r="AD22" i="14"/>
  <c r="AH22" i="14"/>
  <c r="AL22" i="14"/>
  <c r="AA22" i="14"/>
  <c r="AE22" i="14"/>
  <c r="AI22" i="14"/>
  <c r="AM22" i="14"/>
  <c r="W22" i="14"/>
  <c r="X22" i="14"/>
  <c r="Y22" i="14"/>
  <c r="T22" i="14"/>
  <c r="G22" i="14"/>
  <c r="U22" i="14"/>
  <c r="L22" i="14"/>
  <c r="R22" i="14"/>
  <c r="I22" i="14"/>
  <c r="P22" i="14"/>
  <c r="K22" i="14"/>
  <c r="M22" i="14"/>
  <c r="J22" i="14"/>
  <c r="O22" i="14"/>
  <c r="Q22" i="14"/>
  <c r="H22" i="14"/>
  <c r="N22" i="14"/>
  <c r="S22" i="14"/>
  <c r="AU30" i="14"/>
  <c r="AY30" i="14"/>
  <c r="BC30" i="14"/>
  <c r="BG30" i="14"/>
  <c r="AV30" i="14"/>
  <c r="AZ30" i="14"/>
  <c r="BD30" i="14"/>
  <c r="BH30" i="14"/>
  <c r="AW30" i="14"/>
  <c r="BA30" i="14"/>
  <c r="BE30" i="14"/>
  <c r="BI30" i="14"/>
  <c r="AX30" i="14"/>
  <c r="BB30" i="14"/>
  <c r="BF30" i="14"/>
  <c r="AB30" i="14"/>
  <c r="AF30" i="14"/>
  <c r="AJ30" i="14"/>
  <c r="AN30" i="14"/>
  <c r="AC30" i="14"/>
  <c r="AG30" i="14"/>
  <c r="AK30" i="14"/>
  <c r="AO30" i="14"/>
  <c r="AD30" i="14"/>
  <c r="AH30" i="14"/>
  <c r="AL30" i="14"/>
  <c r="AA30" i="14"/>
  <c r="AE30" i="14"/>
  <c r="AI30" i="14"/>
  <c r="AM30" i="14"/>
  <c r="W30" i="14"/>
  <c r="X30" i="14"/>
  <c r="Y30" i="14"/>
  <c r="S30" i="14"/>
  <c r="M30" i="14"/>
  <c r="T30" i="14"/>
  <c r="L30" i="14"/>
  <c r="I30" i="14"/>
  <c r="U30" i="14"/>
  <c r="G30" i="14"/>
  <c r="Q30" i="14"/>
  <c r="N30" i="14"/>
  <c r="K30" i="14"/>
  <c r="H30" i="14"/>
  <c r="J30" i="14"/>
  <c r="O30" i="14"/>
  <c r="R30" i="14"/>
  <c r="P30" i="14"/>
  <c r="AU38" i="14"/>
  <c r="AY38" i="14"/>
  <c r="BC38" i="14"/>
  <c r="BG38" i="14"/>
  <c r="AV38" i="14"/>
  <c r="AZ38" i="14"/>
  <c r="BD38" i="14"/>
  <c r="BH38" i="14"/>
  <c r="AW38" i="14"/>
  <c r="BA38" i="14"/>
  <c r="BE38" i="14"/>
  <c r="BI38" i="14"/>
  <c r="BB38" i="14"/>
  <c r="BF38" i="14"/>
  <c r="AX38" i="14"/>
  <c r="AB38" i="14"/>
  <c r="AF38" i="14"/>
  <c r="AJ38" i="14"/>
  <c r="AN38" i="14"/>
  <c r="AC38" i="14"/>
  <c r="AG38" i="14"/>
  <c r="AK38" i="14"/>
  <c r="AO38" i="14"/>
  <c r="AD38" i="14"/>
  <c r="AH38" i="14"/>
  <c r="AL38" i="14"/>
  <c r="AA38" i="14"/>
  <c r="AE38" i="14"/>
  <c r="AI38" i="14"/>
  <c r="AM38" i="14"/>
  <c r="W38" i="14"/>
  <c r="X38" i="14"/>
  <c r="Y38" i="14"/>
  <c r="U38" i="14"/>
  <c r="G38" i="14"/>
  <c r="H38" i="14"/>
  <c r="I38" i="14"/>
  <c r="J38" i="14"/>
  <c r="K38" i="14"/>
  <c r="L38" i="14"/>
  <c r="M38" i="14"/>
  <c r="N38" i="14"/>
  <c r="Q38" i="14"/>
  <c r="R38" i="14"/>
  <c r="S38" i="14"/>
  <c r="T38" i="14"/>
  <c r="O38" i="14"/>
  <c r="P38" i="14"/>
  <c r="AU46" i="14"/>
  <c r="AY46" i="14"/>
  <c r="BC46" i="14"/>
  <c r="BG46" i="14"/>
  <c r="AV46" i="14"/>
  <c r="AZ46" i="14"/>
  <c r="BD46" i="14"/>
  <c r="BH46" i="14"/>
  <c r="AW46" i="14"/>
  <c r="BA46" i="14"/>
  <c r="BE46" i="14"/>
  <c r="BI46" i="14"/>
  <c r="AX46" i="14"/>
  <c r="BB46" i="14"/>
  <c r="BF46" i="14"/>
  <c r="AB46" i="14"/>
  <c r="AF46" i="14"/>
  <c r="AJ46" i="14"/>
  <c r="AN46" i="14"/>
  <c r="AC46" i="14"/>
  <c r="AG46" i="14"/>
  <c r="AK46" i="14"/>
  <c r="AO46" i="14"/>
  <c r="AA46" i="14"/>
  <c r="AE46" i="14"/>
  <c r="AI46" i="14"/>
  <c r="AM46" i="14"/>
  <c r="AD46" i="14"/>
  <c r="AH46" i="14"/>
  <c r="AL46" i="14"/>
  <c r="W46" i="14"/>
  <c r="X46" i="14"/>
  <c r="Y46" i="14"/>
  <c r="N46" i="14"/>
  <c r="S46" i="14"/>
  <c r="U46" i="14"/>
  <c r="I46" i="14"/>
  <c r="R46" i="14"/>
  <c r="K46" i="14"/>
  <c r="G46" i="14"/>
  <c r="M46" i="14"/>
  <c r="J46" i="14"/>
  <c r="P46" i="14"/>
  <c r="L46" i="14"/>
  <c r="H46" i="14"/>
  <c r="O46" i="14"/>
  <c r="T46" i="14"/>
  <c r="Q46" i="14"/>
  <c r="D37" i="14"/>
  <c r="C37" i="15"/>
  <c r="D93" i="14"/>
  <c r="C93" i="15"/>
  <c r="D125" i="14"/>
  <c r="C126" i="15"/>
  <c r="D157" i="14"/>
  <c r="C161" i="15"/>
  <c r="D189" i="14"/>
  <c r="C194" i="15"/>
  <c r="F215" i="14"/>
  <c r="E220" i="15"/>
  <c r="D237" i="14"/>
  <c r="C243" i="15"/>
  <c r="E258" i="14"/>
  <c r="D264" i="15"/>
  <c r="F279" i="14"/>
  <c r="E284" i="15"/>
  <c r="D301" i="14"/>
  <c r="C306" i="15"/>
  <c r="E322" i="14"/>
  <c r="D327" i="15"/>
  <c r="F327" i="14"/>
  <c r="E332" i="15"/>
  <c r="D333" i="14"/>
  <c r="C338" i="15"/>
  <c r="D341" i="14"/>
  <c r="C346" i="15"/>
  <c r="D349" i="14"/>
  <c r="C354" i="15"/>
  <c r="D357" i="14"/>
  <c r="C362" i="15"/>
  <c r="F363" i="14"/>
  <c r="E370" i="15"/>
  <c r="D369" i="14"/>
  <c r="C376" i="15"/>
  <c r="E374" i="14"/>
  <c r="D381" i="15"/>
  <c r="F379" i="14"/>
  <c r="E386" i="15"/>
  <c r="E231" i="14"/>
  <c r="D237" i="15"/>
  <c r="E311" i="14"/>
  <c r="D316" i="15"/>
  <c r="E13" i="14"/>
  <c r="D13" i="15"/>
  <c r="E21" i="14"/>
  <c r="D21" i="15"/>
  <c r="E29" i="14"/>
  <c r="D29" i="15"/>
  <c r="E37" i="14"/>
  <c r="D37" i="15"/>
  <c r="E45" i="14"/>
  <c r="D45" i="15"/>
  <c r="E53" i="14"/>
  <c r="D54" i="15"/>
  <c r="E61" i="14"/>
  <c r="D62" i="15"/>
  <c r="E69" i="14"/>
  <c r="D70" i="15"/>
  <c r="E77" i="14"/>
  <c r="D78" i="15"/>
  <c r="E85" i="14"/>
  <c r="D85" i="15"/>
  <c r="E93" i="14"/>
  <c r="D93" i="15"/>
  <c r="E101" i="14"/>
  <c r="D101" i="15"/>
  <c r="E109" i="14"/>
  <c r="D110" i="15"/>
  <c r="E117" i="14"/>
  <c r="D118" i="15"/>
  <c r="E125" i="14"/>
  <c r="D126" i="15"/>
  <c r="E133" i="14"/>
  <c r="D135" i="15"/>
  <c r="E141" i="14"/>
  <c r="D144" i="15"/>
  <c r="E149" i="14"/>
  <c r="D153" i="15"/>
  <c r="E157" i="14"/>
  <c r="D161" i="15"/>
  <c r="E165" i="14"/>
  <c r="D169" i="15"/>
  <c r="E173" i="14"/>
  <c r="D178" i="15"/>
  <c r="E181" i="14"/>
  <c r="D186" i="15"/>
  <c r="E189" i="14"/>
  <c r="D194" i="15"/>
  <c r="E197" i="14"/>
  <c r="D202" i="15"/>
  <c r="E205" i="14"/>
  <c r="D210" i="15"/>
  <c r="E213" i="14"/>
  <c r="D218" i="15"/>
  <c r="E221" i="14"/>
  <c r="D226" i="15"/>
  <c r="E229" i="14"/>
  <c r="D235" i="15"/>
  <c r="E237" i="14"/>
  <c r="D243" i="15"/>
  <c r="E245" i="14"/>
  <c r="D251" i="15"/>
  <c r="E253" i="14"/>
  <c r="D259" i="15"/>
  <c r="E261" i="14"/>
  <c r="D267" i="15"/>
  <c r="E269" i="14"/>
  <c r="D275" i="15"/>
  <c r="E277" i="14"/>
  <c r="D130" i="15"/>
  <c r="E285" i="14"/>
  <c r="D290" i="15"/>
  <c r="E293" i="14"/>
  <c r="D298" i="15"/>
  <c r="E301" i="14"/>
  <c r="D306" i="15"/>
  <c r="E309" i="14"/>
  <c r="D314" i="15"/>
  <c r="E317" i="14"/>
  <c r="D322" i="15"/>
  <c r="E325" i="14"/>
  <c r="D330" i="15"/>
  <c r="E333" i="14"/>
  <c r="D338" i="15"/>
  <c r="E341" i="14"/>
  <c r="D346" i="15"/>
  <c r="E349" i="14"/>
  <c r="D354" i="15"/>
  <c r="E357" i="14"/>
  <c r="D362" i="15"/>
  <c r="F366" i="14"/>
  <c r="E373" i="15"/>
  <c r="F378" i="14"/>
  <c r="E385" i="15"/>
  <c r="E263" i="14"/>
  <c r="D269" i="15"/>
  <c r="F376" i="14"/>
  <c r="E383" i="15"/>
  <c r="F21" i="14"/>
  <c r="E21" i="15"/>
  <c r="F37" i="14"/>
  <c r="E37" i="15"/>
  <c r="F53" i="14"/>
  <c r="E54" i="15"/>
  <c r="F69" i="14"/>
  <c r="E70" i="15"/>
  <c r="F85" i="14"/>
  <c r="E85" i="15"/>
  <c r="F101" i="14"/>
  <c r="E101" i="15"/>
  <c r="F117" i="14"/>
  <c r="E118" i="15"/>
  <c r="F133" i="14"/>
  <c r="E135" i="15"/>
  <c r="F149" i="14"/>
  <c r="E153" i="15"/>
  <c r="F165" i="14"/>
  <c r="E169" i="15"/>
  <c r="F181" i="14"/>
  <c r="E186" i="15"/>
  <c r="F197" i="14"/>
  <c r="E202" i="15"/>
  <c r="E212" i="14"/>
  <c r="D217" i="15"/>
  <c r="E228" i="14"/>
  <c r="D234" i="15"/>
  <c r="E244" i="14"/>
  <c r="D250" i="15"/>
  <c r="E260" i="14"/>
  <c r="D266" i="15"/>
  <c r="D275" i="14"/>
  <c r="C281" i="15"/>
  <c r="E284" i="14"/>
  <c r="D289" i="15"/>
  <c r="D295" i="14"/>
  <c r="C300" i="15"/>
  <c r="E304" i="14"/>
  <c r="D309" i="15"/>
  <c r="E316" i="14"/>
  <c r="D321" i="15"/>
  <c r="E328" i="14"/>
  <c r="D333" i="15"/>
  <c r="E340" i="14"/>
  <c r="D345" i="15"/>
  <c r="E356" i="14"/>
  <c r="D361" i="15"/>
  <c r="F365" i="14"/>
  <c r="E372" i="15"/>
  <c r="D371" i="14"/>
  <c r="C378" i="15"/>
  <c r="F377" i="14"/>
  <c r="E384" i="15"/>
  <c r="E251" i="14"/>
  <c r="D257" i="15"/>
  <c r="E315" i="14"/>
  <c r="D320" i="15"/>
  <c r="E219" i="14"/>
  <c r="D224" i="15"/>
  <c r="E291" i="14"/>
  <c r="D296" i="15"/>
  <c r="F380" i="14"/>
  <c r="E387" i="15"/>
  <c r="F18" i="14"/>
  <c r="E18" i="15"/>
  <c r="F34" i="14"/>
  <c r="E34" i="15"/>
  <c r="E58" i="14"/>
  <c r="D59" i="15"/>
  <c r="D66" i="14"/>
  <c r="C67" i="15"/>
  <c r="D74" i="14"/>
  <c r="C75" i="15"/>
  <c r="E90" i="14"/>
  <c r="D90" i="15"/>
  <c r="F98" i="14"/>
  <c r="E98" i="15"/>
  <c r="D106" i="14"/>
  <c r="C107" i="15"/>
  <c r="E122" i="14"/>
  <c r="D123" i="15"/>
  <c r="F126" i="14"/>
  <c r="E127" i="15"/>
  <c r="D134" i="14"/>
  <c r="C136" i="15"/>
  <c r="E150" i="14"/>
  <c r="D154" i="15"/>
  <c r="F158" i="14"/>
  <c r="E162" i="15"/>
  <c r="F162" i="14"/>
  <c r="E166" i="15"/>
  <c r="E178" i="14"/>
  <c r="D183" i="15"/>
  <c r="F186" i="14"/>
  <c r="E191" i="15"/>
  <c r="D194" i="14"/>
  <c r="C199" i="15"/>
  <c r="F335" i="14"/>
  <c r="E340" i="15"/>
  <c r="D339" i="14"/>
  <c r="C344" i="15"/>
  <c r="D343" i="14"/>
  <c r="C348" i="15"/>
  <c r="F351" i="14"/>
  <c r="E356" i="15"/>
  <c r="D355" i="14"/>
  <c r="C360" i="15"/>
  <c r="D359" i="14"/>
  <c r="C364" i="15"/>
  <c r="E14" i="14"/>
  <c r="D14" i="15"/>
  <c r="D22" i="14"/>
  <c r="C22" i="15"/>
  <c r="D26" i="14"/>
  <c r="C26" i="15"/>
  <c r="E38" i="14"/>
  <c r="D38" i="15"/>
  <c r="F46" i="14"/>
  <c r="E46" i="15"/>
  <c r="F54" i="14"/>
  <c r="E55" i="15"/>
  <c r="E70" i="14"/>
  <c r="D71" i="15"/>
  <c r="D78" i="14"/>
  <c r="C79" i="15"/>
  <c r="D86" i="14"/>
  <c r="C86" i="15"/>
  <c r="E102" i="14"/>
  <c r="D102" i="15"/>
  <c r="D110" i="14"/>
  <c r="C111" i="15"/>
  <c r="D118" i="14"/>
  <c r="C119" i="15"/>
  <c r="E138" i="14"/>
  <c r="D140" i="15"/>
  <c r="D146" i="14"/>
  <c r="C150" i="15"/>
  <c r="D154" i="14"/>
  <c r="C158" i="15"/>
  <c r="E174" i="14"/>
  <c r="D179" i="15"/>
  <c r="F182" i="14"/>
  <c r="E187" i="15"/>
  <c r="D190" i="14"/>
  <c r="C195" i="15"/>
  <c r="D8" i="14"/>
  <c r="C8" i="15"/>
  <c r="E19" i="14"/>
  <c r="D19" i="15"/>
  <c r="E51" i="14"/>
  <c r="D52" i="15"/>
  <c r="E83" i="14"/>
  <c r="D83" i="15"/>
  <c r="E115" i="14"/>
  <c r="D116" i="15"/>
  <c r="E147" i="14"/>
  <c r="D151" i="15"/>
  <c r="E179" i="14"/>
  <c r="D184" i="15"/>
  <c r="D210" i="14"/>
  <c r="C215" i="15"/>
  <c r="D242" i="14"/>
  <c r="C248" i="15"/>
  <c r="D274" i="14"/>
  <c r="C280" i="15"/>
  <c r="D306" i="14"/>
  <c r="C311" i="15"/>
  <c r="D338" i="14"/>
  <c r="C343" i="15"/>
  <c r="D370" i="14"/>
  <c r="C377" i="15"/>
  <c r="F40" i="14"/>
  <c r="E40" i="15"/>
  <c r="F144" i="14"/>
  <c r="E147" i="15"/>
  <c r="F357" i="14"/>
  <c r="E362" i="15"/>
  <c r="E40" i="14"/>
  <c r="D40" i="15"/>
  <c r="E64" i="14"/>
  <c r="D65" i="15"/>
  <c r="E88" i="14"/>
  <c r="D88" i="15"/>
  <c r="E112" i="14"/>
  <c r="D113" i="15"/>
  <c r="E140" i="14"/>
  <c r="D143" i="15"/>
  <c r="E164" i="14"/>
  <c r="D168" i="15"/>
  <c r="E184" i="14"/>
  <c r="D189" i="15"/>
  <c r="F20" i="14"/>
  <c r="E20" i="15"/>
  <c r="F68" i="14"/>
  <c r="E69" i="15"/>
  <c r="F116" i="14"/>
  <c r="E117" i="15"/>
  <c r="F188" i="14"/>
  <c r="E193" i="15"/>
  <c r="F228" i="14"/>
  <c r="E234" i="15"/>
  <c r="F260" i="14"/>
  <c r="E266" i="15"/>
  <c r="F292" i="14"/>
  <c r="E297" i="15"/>
  <c r="F324" i="14"/>
  <c r="E329" i="15"/>
  <c r="F356" i="14"/>
  <c r="E361" i="15"/>
  <c r="D368" i="14"/>
  <c r="C375" i="15"/>
  <c r="D376" i="14"/>
  <c r="C383" i="15"/>
  <c r="D207" i="14"/>
  <c r="C212" i="15"/>
  <c r="D215" i="14"/>
  <c r="C220" i="15"/>
  <c r="D223" i="14"/>
  <c r="C228" i="15"/>
  <c r="D231" i="14"/>
  <c r="C237" i="15"/>
  <c r="D239" i="14"/>
  <c r="C245" i="15"/>
  <c r="D247" i="14"/>
  <c r="C253" i="15"/>
  <c r="D255" i="14"/>
  <c r="C261" i="15"/>
  <c r="D263" i="14"/>
  <c r="C269" i="15"/>
  <c r="D271" i="14"/>
  <c r="C277" i="15"/>
  <c r="F24" i="14"/>
  <c r="E24" i="15"/>
  <c r="F168" i="14"/>
  <c r="E172" i="15"/>
  <c r="F217" i="14"/>
  <c r="E222" i="15"/>
  <c r="F233" i="14"/>
  <c r="E239" i="15"/>
  <c r="F249" i="14"/>
  <c r="E255" i="15"/>
  <c r="F265" i="14"/>
  <c r="E271" i="15"/>
  <c r="F281" i="14"/>
  <c r="E286" i="15"/>
  <c r="F297" i="14"/>
  <c r="E302" i="15"/>
  <c r="F313" i="14"/>
  <c r="E318" i="15"/>
  <c r="F333" i="14"/>
  <c r="E338" i="15"/>
  <c r="F349" i="14"/>
  <c r="E354" i="15"/>
  <c r="E16" i="14"/>
  <c r="D16" i="15"/>
  <c r="E36" i="14"/>
  <c r="D36" i="15"/>
  <c r="E60" i="14"/>
  <c r="D61" i="15"/>
  <c r="E84" i="14"/>
  <c r="D84" i="15"/>
  <c r="E108" i="14"/>
  <c r="D109" i="15"/>
  <c r="E132" i="14"/>
  <c r="D134" i="15"/>
  <c r="E152" i="14"/>
  <c r="D156" i="15"/>
  <c r="E188" i="14"/>
  <c r="D193" i="15"/>
  <c r="E23" i="14"/>
  <c r="D23" i="15"/>
  <c r="E55" i="14"/>
  <c r="D56" i="15"/>
  <c r="E87" i="14"/>
  <c r="D87" i="15"/>
  <c r="E119" i="14"/>
  <c r="D120" i="15"/>
  <c r="E151" i="14"/>
  <c r="D155" i="15"/>
  <c r="E183" i="14"/>
  <c r="D188" i="15"/>
  <c r="D374" i="14"/>
  <c r="C381" i="15"/>
  <c r="E369" i="14"/>
  <c r="D376" i="15"/>
  <c r="E377" i="14"/>
  <c r="D384" i="15"/>
  <c r="D208" i="14"/>
  <c r="C213" i="15"/>
  <c r="D216" i="14"/>
  <c r="C221" i="15"/>
  <c r="D224" i="14"/>
  <c r="C229" i="15"/>
  <c r="D232" i="14"/>
  <c r="C238" i="15"/>
  <c r="D240" i="14"/>
  <c r="C246" i="15"/>
  <c r="D248" i="14"/>
  <c r="C254" i="15"/>
  <c r="D256" i="14"/>
  <c r="C262" i="15"/>
  <c r="D264" i="14"/>
  <c r="C270" i="15"/>
  <c r="D272" i="14"/>
  <c r="C278" i="15"/>
  <c r="D280" i="14"/>
  <c r="C285" i="15"/>
  <c r="D288" i="14"/>
  <c r="C293" i="15"/>
  <c r="D296" i="14"/>
  <c r="C301" i="15"/>
  <c r="D304" i="14"/>
  <c r="C309" i="15"/>
  <c r="D312" i="14"/>
  <c r="C317" i="15"/>
  <c r="D320" i="14"/>
  <c r="C325" i="15"/>
  <c r="D328" i="14"/>
  <c r="C333" i="15"/>
  <c r="D336" i="14"/>
  <c r="C341" i="15"/>
  <c r="D344" i="14"/>
  <c r="C349" i="15"/>
  <c r="D352" i="14"/>
  <c r="C357" i="15"/>
  <c r="D360" i="14"/>
  <c r="C367" i="15"/>
  <c r="D15" i="14"/>
  <c r="C15" i="15"/>
  <c r="D23" i="14"/>
  <c r="C23" i="15"/>
  <c r="D31" i="14"/>
  <c r="C31" i="15"/>
  <c r="D39" i="14"/>
  <c r="C39" i="15"/>
  <c r="D47" i="14"/>
  <c r="C47" i="15"/>
  <c r="D55" i="14"/>
  <c r="C56" i="15"/>
  <c r="D63" i="14"/>
  <c r="C64" i="15"/>
  <c r="D71" i="14"/>
  <c r="C72" i="15"/>
  <c r="D79" i="14"/>
  <c r="C80" i="15"/>
  <c r="D87" i="14"/>
  <c r="C87" i="15"/>
  <c r="D95" i="14"/>
  <c r="C95" i="15"/>
  <c r="D103" i="14"/>
  <c r="C104" i="15"/>
  <c r="D111" i="14"/>
  <c r="C112" i="15"/>
  <c r="D119" i="14"/>
  <c r="C120" i="15"/>
  <c r="D127" i="14"/>
  <c r="C128" i="15"/>
  <c r="D135" i="14"/>
  <c r="C137" i="15"/>
  <c r="D143" i="14"/>
  <c r="C146" i="15"/>
  <c r="D151" i="14"/>
  <c r="C155" i="15"/>
  <c r="D159" i="14"/>
  <c r="C163" i="15"/>
  <c r="D167" i="14"/>
  <c r="C171" i="15"/>
  <c r="D175" i="14"/>
  <c r="C180" i="15"/>
  <c r="D183" i="14"/>
  <c r="C188" i="15"/>
  <c r="D191" i="14"/>
  <c r="C196" i="15"/>
  <c r="D199" i="14"/>
  <c r="C204" i="15"/>
  <c r="F56" i="14"/>
  <c r="E57" i="15"/>
  <c r="F28" i="14"/>
  <c r="E28" i="15"/>
  <c r="F140" i="14"/>
  <c r="E143" i="15"/>
  <c r="F172" i="14"/>
  <c r="E177" i="15"/>
  <c r="F176" i="14"/>
  <c r="E181" i="15"/>
  <c r="F196" i="14"/>
  <c r="E201" i="15"/>
  <c r="F200" i="14"/>
  <c r="E205" i="15"/>
  <c r="E363" i="14"/>
  <c r="D370" i="15"/>
  <c r="E367" i="14"/>
  <c r="D374" i="15"/>
  <c r="E371" i="14"/>
  <c r="D378" i="15"/>
  <c r="E375" i="14"/>
  <c r="D382" i="15"/>
  <c r="E379" i="14"/>
  <c r="D386" i="15"/>
  <c r="D206" i="14"/>
  <c r="C211" i="15"/>
  <c r="D238" i="14"/>
  <c r="C244" i="15"/>
  <c r="D270" i="14"/>
  <c r="C276" i="15"/>
  <c r="D302" i="14"/>
  <c r="C307" i="15"/>
  <c r="D334" i="14"/>
  <c r="C339" i="15"/>
  <c r="F216" i="14"/>
  <c r="E221" i="15"/>
  <c r="F248" i="14"/>
  <c r="E254" i="15"/>
  <c r="F280" i="14"/>
  <c r="E285" i="15"/>
  <c r="F304" i="14"/>
  <c r="E309" i="15"/>
  <c r="F360" i="14"/>
  <c r="E367" i="15"/>
  <c r="F50" i="14"/>
  <c r="E51" i="15"/>
  <c r="AW54" i="14"/>
  <c r="BA54" i="14"/>
  <c r="BE54" i="14"/>
  <c r="BI54" i="14"/>
  <c r="AX54" i="14"/>
  <c r="BB54" i="14"/>
  <c r="BF54" i="14"/>
  <c r="AU54" i="14"/>
  <c r="AY54" i="14"/>
  <c r="BC54" i="14"/>
  <c r="BG54" i="14"/>
  <c r="AZ54" i="14"/>
  <c r="BD54" i="14"/>
  <c r="BH54" i="14"/>
  <c r="AV54" i="14"/>
  <c r="AB54" i="14"/>
  <c r="AF54" i="14"/>
  <c r="AJ54" i="14"/>
  <c r="AN54" i="14"/>
  <c r="AC54" i="14"/>
  <c r="AH54" i="14"/>
  <c r="AM54" i="14"/>
  <c r="AD54" i="14"/>
  <c r="AI54" i="14"/>
  <c r="AO54" i="14"/>
  <c r="AE54" i="14"/>
  <c r="AK54" i="14"/>
  <c r="AA54" i="14"/>
  <c r="AG54" i="14"/>
  <c r="AL54" i="14"/>
  <c r="W54" i="14"/>
  <c r="X54" i="14"/>
  <c r="Y54" i="14"/>
  <c r="G54" i="14"/>
  <c r="H54" i="14"/>
  <c r="M54" i="14"/>
  <c r="J54" i="14"/>
  <c r="K54" i="14"/>
  <c r="L54" i="14"/>
  <c r="Q54" i="14"/>
  <c r="N54" i="14"/>
  <c r="O54" i="14"/>
  <c r="P54" i="14"/>
  <c r="U54" i="14"/>
  <c r="R54" i="14"/>
  <c r="S54" i="14"/>
  <c r="T54" i="14"/>
  <c r="I54" i="14"/>
  <c r="AW62" i="14"/>
  <c r="BA62" i="14"/>
  <c r="BE62" i="14"/>
  <c r="BI62" i="14"/>
  <c r="AX62" i="14"/>
  <c r="BB62" i="14"/>
  <c r="BF62" i="14"/>
  <c r="AU62" i="14"/>
  <c r="AY62" i="14"/>
  <c r="BC62" i="14"/>
  <c r="BG62" i="14"/>
  <c r="BH62" i="14"/>
  <c r="AV62" i="14"/>
  <c r="AZ62" i="14"/>
  <c r="BD62" i="14"/>
  <c r="AB62" i="14"/>
  <c r="AE62" i="14"/>
  <c r="AI62" i="14"/>
  <c r="AM62" i="14"/>
  <c r="AA62" i="14"/>
  <c r="AF62" i="14"/>
  <c r="AJ62" i="14"/>
  <c r="AN62" i="14"/>
  <c r="AC62" i="14"/>
  <c r="AG62" i="14"/>
  <c r="AK62" i="14"/>
  <c r="AO62" i="14"/>
  <c r="AD62" i="14"/>
  <c r="AH62" i="14"/>
  <c r="AL62" i="14"/>
  <c r="W62" i="14"/>
  <c r="X62" i="14"/>
  <c r="Y62" i="14"/>
  <c r="S62" i="14"/>
  <c r="T62" i="14"/>
  <c r="U62" i="14"/>
  <c r="G62" i="14"/>
  <c r="H62" i="14"/>
  <c r="I62" i="14"/>
  <c r="R62" i="14"/>
  <c r="K62" i="14"/>
  <c r="L62" i="14"/>
  <c r="M62" i="14"/>
  <c r="J62" i="14"/>
  <c r="O62" i="14"/>
  <c r="P62" i="14"/>
  <c r="Q62" i="14"/>
  <c r="N62" i="14"/>
  <c r="AW70" i="14"/>
  <c r="BA70" i="14"/>
  <c r="BE70" i="14"/>
  <c r="BI70" i="14"/>
  <c r="AX70" i="14"/>
  <c r="BB70" i="14"/>
  <c r="BF70" i="14"/>
  <c r="AU70" i="14"/>
  <c r="AY70" i="14"/>
  <c r="BC70" i="14"/>
  <c r="BG70" i="14"/>
  <c r="AZ70" i="14"/>
  <c r="BD70" i="14"/>
  <c r="BH70" i="14"/>
  <c r="AV70" i="14"/>
  <c r="AA70" i="14"/>
  <c r="AE70" i="14"/>
  <c r="AI70" i="14"/>
  <c r="AM70" i="14"/>
  <c r="AB70" i="14"/>
  <c r="AF70" i="14"/>
  <c r="AJ70" i="14"/>
  <c r="AN70" i="14"/>
  <c r="AC70" i="14"/>
  <c r="AG70" i="14"/>
  <c r="AK70" i="14"/>
  <c r="AO70" i="14"/>
  <c r="AD70" i="14"/>
  <c r="AH70" i="14"/>
  <c r="AL70" i="14"/>
  <c r="W70" i="14"/>
  <c r="X70" i="14"/>
  <c r="Y70" i="14"/>
  <c r="S70" i="14"/>
  <c r="T70" i="14"/>
  <c r="U70" i="14"/>
  <c r="G70" i="14"/>
  <c r="H70" i="14"/>
  <c r="I70" i="14"/>
  <c r="J70" i="14"/>
  <c r="K70" i="14"/>
  <c r="L70" i="14"/>
  <c r="M70" i="14"/>
  <c r="N70" i="14"/>
  <c r="O70" i="14"/>
  <c r="P70" i="14"/>
  <c r="Q70" i="14"/>
  <c r="R70" i="14"/>
  <c r="AW78" i="14"/>
  <c r="BA78" i="14"/>
  <c r="BE78" i="14"/>
  <c r="BI78" i="14"/>
  <c r="AX78" i="14"/>
  <c r="BB78" i="14"/>
  <c r="BF78" i="14"/>
  <c r="AU78" i="14"/>
  <c r="AY78" i="14"/>
  <c r="BC78" i="14"/>
  <c r="BG78" i="14"/>
  <c r="BH78" i="14"/>
  <c r="AV78" i="14"/>
  <c r="AZ78" i="14"/>
  <c r="BD78" i="14"/>
  <c r="AA78" i="14"/>
  <c r="AE78" i="14"/>
  <c r="AI78" i="14"/>
  <c r="AM78" i="14"/>
  <c r="AB78" i="14"/>
  <c r="AF78" i="14"/>
  <c r="AJ78" i="14"/>
  <c r="AN78" i="14"/>
  <c r="AC78" i="14"/>
  <c r="AG78" i="14"/>
  <c r="AK78" i="14"/>
  <c r="AO78" i="14"/>
  <c r="AD78" i="14"/>
  <c r="AH78" i="14"/>
  <c r="AL78" i="14"/>
  <c r="W78" i="14"/>
  <c r="X78" i="14"/>
  <c r="Y78" i="14"/>
  <c r="S78" i="14"/>
  <c r="I78" i="14"/>
  <c r="T78" i="14"/>
  <c r="G78" i="14"/>
  <c r="H78" i="14"/>
  <c r="M78" i="14"/>
  <c r="J78" i="14"/>
  <c r="K78" i="14"/>
  <c r="L78" i="14"/>
  <c r="Q78" i="14"/>
  <c r="U78" i="14"/>
  <c r="O78" i="14"/>
  <c r="P78" i="14"/>
  <c r="R78" i="14"/>
  <c r="N78" i="14"/>
  <c r="AU86" i="14"/>
  <c r="AY86" i="14"/>
  <c r="BC86" i="14"/>
  <c r="BG86" i="14"/>
  <c r="AX86" i="14"/>
  <c r="BD86" i="14"/>
  <c r="BI86" i="14"/>
  <c r="AZ86" i="14"/>
  <c r="BE86" i="14"/>
  <c r="AV86" i="14"/>
  <c r="BA86" i="14"/>
  <c r="BF86" i="14"/>
  <c r="AW86" i="14"/>
  <c r="BB86" i="14"/>
  <c r="BH86" i="14"/>
  <c r="AA86" i="14"/>
  <c r="AE86" i="14"/>
  <c r="AI86" i="14"/>
  <c r="AM86" i="14"/>
  <c r="AB86" i="14"/>
  <c r="AF86" i="14"/>
  <c r="AJ86" i="14"/>
  <c r="AN86" i="14"/>
  <c r="AC86" i="14"/>
  <c r="AG86" i="14"/>
  <c r="AK86" i="14"/>
  <c r="AO86" i="14"/>
  <c r="AD86" i="14"/>
  <c r="AH86" i="14"/>
  <c r="AL86" i="14"/>
  <c r="W86" i="14"/>
  <c r="X86" i="14"/>
  <c r="Y86" i="14"/>
  <c r="S86" i="14"/>
  <c r="T86" i="14"/>
  <c r="U86" i="14"/>
  <c r="G86" i="14"/>
  <c r="H86" i="14"/>
  <c r="I86" i="14"/>
  <c r="J86" i="14"/>
  <c r="K86" i="14"/>
  <c r="L86" i="14"/>
  <c r="M86" i="14"/>
  <c r="N86" i="14"/>
  <c r="O86" i="14"/>
  <c r="P86" i="14"/>
  <c r="Q86" i="14"/>
  <c r="R86" i="14"/>
  <c r="AX94" i="14"/>
  <c r="BB94" i="14"/>
  <c r="BF94" i="14"/>
  <c r="AU94" i="14"/>
  <c r="AY94" i="14"/>
  <c r="BC94" i="14"/>
  <c r="BG94" i="14"/>
  <c r="AW94" i="14"/>
  <c r="BA94" i="14"/>
  <c r="BE94" i="14"/>
  <c r="BI94" i="14"/>
  <c r="BH94" i="14"/>
  <c r="AV94" i="14"/>
  <c r="AZ94" i="14"/>
  <c r="BD94" i="14"/>
  <c r="AA94" i="14"/>
  <c r="AE94" i="14"/>
  <c r="AI94" i="14"/>
  <c r="AM94" i="14"/>
  <c r="AB94" i="14"/>
  <c r="AF94" i="14"/>
  <c r="AJ94" i="14"/>
  <c r="AN94" i="14"/>
  <c r="AC94" i="14"/>
  <c r="AG94" i="14"/>
  <c r="AK94" i="14"/>
  <c r="AO94" i="14"/>
  <c r="AD94" i="14"/>
  <c r="AH94" i="14"/>
  <c r="AL94" i="14"/>
  <c r="W94" i="14"/>
  <c r="X94" i="14"/>
  <c r="Y94" i="14"/>
  <c r="S94" i="14"/>
  <c r="T94" i="14"/>
  <c r="U94" i="14"/>
  <c r="G94" i="14"/>
  <c r="H94" i="14"/>
  <c r="I94" i="14"/>
  <c r="R94" i="14"/>
  <c r="K94" i="14"/>
  <c r="L94" i="14"/>
  <c r="M94" i="14"/>
  <c r="J94" i="14"/>
  <c r="O94" i="14"/>
  <c r="P94" i="14"/>
  <c r="Q94" i="14"/>
  <c r="N94" i="14"/>
  <c r="AW102" i="14"/>
  <c r="BA102" i="14"/>
  <c r="BE102" i="14"/>
  <c r="BI102" i="14"/>
  <c r="AX102" i="14"/>
  <c r="BB102" i="14"/>
  <c r="BF102" i="14"/>
  <c r="AU102" i="14"/>
  <c r="AY102" i="14"/>
  <c r="BC102" i="14"/>
  <c r="BG102" i="14"/>
  <c r="AV102" i="14"/>
  <c r="AZ102" i="14"/>
  <c r="BD102" i="14"/>
  <c r="BH102" i="14"/>
  <c r="AA102" i="14"/>
  <c r="AE102" i="14"/>
  <c r="AI102" i="14"/>
  <c r="AM102" i="14"/>
  <c r="AB102" i="14"/>
  <c r="AF102" i="14"/>
  <c r="AJ102" i="14"/>
  <c r="AN102" i="14"/>
  <c r="AC102" i="14"/>
  <c r="AG102" i="14"/>
  <c r="AK102" i="14"/>
  <c r="AO102" i="14"/>
  <c r="AD102" i="14"/>
  <c r="AH102" i="14"/>
  <c r="AL102" i="14"/>
  <c r="W102" i="14"/>
  <c r="X102" i="14"/>
  <c r="Y102" i="14"/>
  <c r="S102" i="14"/>
  <c r="T102" i="14"/>
  <c r="U102" i="14"/>
  <c r="G102" i="14"/>
  <c r="H102" i="14"/>
  <c r="I102" i="14"/>
  <c r="J102" i="14"/>
  <c r="K102" i="14"/>
  <c r="L102" i="14"/>
  <c r="M102" i="14"/>
  <c r="N102" i="14"/>
  <c r="O102" i="14"/>
  <c r="P102" i="14"/>
  <c r="Q102" i="14"/>
  <c r="R102" i="14"/>
  <c r="AW110" i="14"/>
  <c r="BA110" i="14"/>
  <c r="BE110" i="14"/>
  <c r="BI110" i="14"/>
  <c r="AX110" i="14"/>
  <c r="BB110" i="14"/>
  <c r="BF110" i="14"/>
  <c r="AU110" i="14"/>
  <c r="AY110" i="14"/>
  <c r="BC110" i="14"/>
  <c r="BG110" i="14"/>
  <c r="AV110" i="14"/>
  <c r="AZ110" i="14"/>
  <c r="BD110" i="14"/>
  <c r="BH110" i="14"/>
  <c r="AA110" i="14"/>
  <c r="AE110" i="14"/>
  <c r="AI110" i="14"/>
  <c r="AM110" i="14"/>
  <c r="AB110" i="14"/>
  <c r="AF110" i="14"/>
  <c r="AJ110" i="14"/>
  <c r="AN110" i="14"/>
  <c r="AC110" i="14"/>
  <c r="AG110" i="14"/>
  <c r="AK110" i="14"/>
  <c r="AO110" i="14"/>
  <c r="AD110" i="14"/>
  <c r="AH110" i="14"/>
  <c r="AL110" i="14"/>
  <c r="W110" i="14"/>
  <c r="X110" i="14"/>
  <c r="Y110" i="14"/>
  <c r="S110" i="14"/>
  <c r="T110" i="14"/>
  <c r="U110" i="14"/>
  <c r="G110" i="14"/>
  <c r="H110" i="14"/>
  <c r="I110" i="14"/>
  <c r="R110" i="14"/>
  <c r="K110" i="14"/>
  <c r="L110" i="14"/>
  <c r="M110" i="14"/>
  <c r="J110" i="14"/>
  <c r="O110" i="14"/>
  <c r="P110" i="14"/>
  <c r="Q110" i="14"/>
  <c r="N110" i="14"/>
  <c r="AW118" i="14"/>
  <c r="BA118" i="14"/>
  <c r="BE118" i="14"/>
  <c r="BI118" i="14"/>
  <c r="AX118" i="14"/>
  <c r="BB118" i="14"/>
  <c r="BF118" i="14"/>
  <c r="AU118" i="14"/>
  <c r="AY118" i="14"/>
  <c r="BC118" i="14"/>
  <c r="BG118" i="14"/>
  <c r="AV118" i="14"/>
  <c r="AZ118" i="14"/>
  <c r="BD118" i="14"/>
  <c r="BH118" i="14"/>
  <c r="AA118" i="14"/>
  <c r="AE118" i="14"/>
  <c r="AI118" i="14"/>
  <c r="AM118" i="14"/>
  <c r="AB118" i="14"/>
  <c r="AF118" i="14"/>
  <c r="AJ118" i="14"/>
  <c r="AN118" i="14"/>
  <c r="AC118" i="14"/>
  <c r="AG118" i="14"/>
  <c r="AK118" i="14"/>
  <c r="AO118" i="14"/>
  <c r="AD118" i="14"/>
  <c r="AH118" i="14"/>
  <c r="AL118" i="14"/>
  <c r="W118" i="14"/>
  <c r="X118" i="14"/>
  <c r="Y118" i="14"/>
  <c r="I118" i="14"/>
  <c r="K118" i="14"/>
  <c r="Q118" i="14"/>
  <c r="G118" i="14"/>
  <c r="J118" i="14"/>
  <c r="P118" i="14"/>
  <c r="U118" i="14"/>
  <c r="H118" i="14"/>
  <c r="O118" i="14"/>
  <c r="T118" i="14"/>
  <c r="N118" i="14"/>
  <c r="L118" i="14"/>
  <c r="S118" i="14"/>
  <c r="M118" i="14"/>
  <c r="R118" i="14"/>
  <c r="AW126" i="14"/>
  <c r="BA126" i="14"/>
  <c r="BE126" i="14"/>
  <c r="BI126" i="14"/>
  <c r="AX126" i="14"/>
  <c r="BB126" i="14"/>
  <c r="BF126" i="14"/>
  <c r="AU126" i="14"/>
  <c r="AY126" i="14"/>
  <c r="BC126" i="14"/>
  <c r="BG126" i="14"/>
  <c r="AV126" i="14"/>
  <c r="AZ126" i="14"/>
  <c r="BD126" i="14"/>
  <c r="BH126" i="14"/>
  <c r="AA126" i="14"/>
  <c r="AE126" i="14"/>
  <c r="AI126" i="14"/>
  <c r="AM126" i="14"/>
  <c r="AB126" i="14"/>
  <c r="AF126" i="14"/>
  <c r="AJ126" i="14"/>
  <c r="AN126" i="14"/>
  <c r="AC126" i="14"/>
  <c r="AG126" i="14"/>
  <c r="AK126" i="14"/>
  <c r="AO126" i="14"/>
  <c r="AD126" i="14"/>
  <c r="AH126" i="14"/>
  <c r="AL126" i="14"/>
  <c r="Y126" i="14"/>
  <c r="W126" i="14"/>
  <c r="X126" i="14"/>
  <c r="S126" i="14"/>
  <c r="T126" i="14"/>
  <c r="U126" i="14"/>
  <c r="G126" i="14"/>
  <c r="H126" i="14"/>
  <c r="I126" i="14"/>
  <c r="N126" i="14"/>
  <c r="K126" i="14"/>
  <c r="L126" i="14"/>
  <c r="M126" i="14"/>
  <c r="R126" i="14"/>
  <c r="O126" i="14"/>
  <c r="P126" i="14"/>
  <c r="Q126" i="14"/>
  <c r="J126" i="14"/>
  <c r="AW134" i="14"/>
  <c r="BA134" i="14"/>
  <c r="BE134" i="14"/>
  <c r="BI134" i="14"/>
  <c r="AX134" i="14"/>
  <c r="BB134" i="14"/>
  <c r="BF134" i="14"/>
  <c r="AU134" i="14"/>
  <c r="AY134" i="14"/>
  <c r="BC134" i="14"/>
  <c r="BG134" i="14"/>
  <c r="AV134" i="14"/>
  <c r="AZ134" i="14"/>
  <c r="BD134" i="14"/>
  <c r="BH134" i="14"/>
  <c r="AA134" i="14"/>
  <c r="AE134" i="14"/>
  <c r="AI134" i="14"/>
  <c r="AM134" i="14"/>
  <c r="AB134" i="14"/>
  <c r="AF134" i="14"/>
  <c r="AJ134" i="14"/>
  <c r="AN134" i="14"/>
  <c r="AC134" i="14"/>
  <c r="AG134" i="14"/>
  <c r="AK134" i="14"/>
  <c r="AO134" i="14"/>
  <c r="AD134" i="14"/>
  <c r="AH134" i="14"/>
  <c r="AL134" i="14"/>
  <c r="W134" i="14"/>
  <c r="X134" i="14"/>
  <c r="Y134" i="14"/>
  <c r="S134" i="14"/>
  <c r="T134" i="14"/>
  <c r="U134" i="14"/>
  <c r="G134" i="14"/>
  <c r="H134" i="14"/>
  <c r="I134" i="14"/>
  <c r="J134" i="14"/>
  <c r="K134" i="14"/>
  <c r="L134" i="14"/>
  <c r="M134" i="14"/>
  <c r="N134" i="14"/>
  <c r="O134" i="14"/>
  <c r="P134" i="14"/>
  <c r="Q134" i="14"/>
  <c r="R134" i="14"/>
  <c r="AW142" i="14"/>
  <c r="BA142" i="14"/>
  <c r="BE142" i="14"/>
  <c r="BI142" i="14"/>
  <c r="AU142" i="14"/>
  <c r="AZ142" i="14"/>
  <c r="BF142" i="14"/>
  <c r="AV142" i="14"/>
  <c r="BB142" i="14"/>
  <c r="BG142" i="14"/>
  <c r="AX142" i="14"/>
  <c r="BC142" i="14"/>
  <c r="BH142" i="14"/>
  <c r="AY142" i="14"/>
  <c r="BD142" i="14"/>
  <c r="AA142" i="14"/>
  <c r="AE142" i="14"/>
  <c r="AI142" i="14"/>
  <c r="AM142" i="14"/>
  <c r="AB142" i="14"/>
  <c r="AF142" i="14"/>
  <c r="AJ142" i="14"/>
  <c r="AN142" i="14"/>
  <c r="AC142" i="14"/>
  <c r="AG142" i="14"/>
  <c r="AK142" i="14"/>
  <c r="AO142" i="14"/>
  <c r="AD142" i="14"/>
  <c r="AH142" i="14"/>
  <c r="AL142" i="14"/>
  <c r="W142" i="14"/>
  <c r="X142" i="14"/>
  <c r="Y142" i="14"/>
  <c r="S142" i="14"/>
  <c r="T142" i="14"/>
  <c r="U142" i="14"/>
  <c r="G142" i="14"/>
  <c r="H142" i="14"/>
  <c r="I142" i="14"/>
  <c r="N142" i="14"/>
  <c r="K142" i="14"/>
  <c r="L142" i="14"/>
  <c r="M142" i="14"/>
  <c r="R142" i="14"/>
  <c r="O142" i="14"/>
  <c r="P142" i="14"/>
  <c r="Q142" i="14"/>
  <c r="J142" i="14"/>
  <c r="AW150" i="14"/>
  <c r="BA150" i="14"/>
  <c r="BE150" i="14"/>
  <c r="BI150" i="14"/>
  <c r="AX150" i="14"/>
  <c r="BC150" i="14"/>
  <c r="BH150" i="14"/>
  <c r="AY150" i="14"/>
  <c r="BD150" i="14"/>
  <c r="AU150" i="14"/>
  <c r="AZ150" i="14"/>
  <c r="BF150" i="14"/>
  <c r="AV150" i="14"/>
  <c r="BB150" i="14"/>
  <c r="BG150" i="14"/>
  <c r="AA150" i="14"/>
  <c r="AE150" i="14"/>
  <c r="AI150" i="14"/>
  <c r="AM150" i="14"/>
  <c r="AB150" i="14"/>
  <c r="AF150" i="14"/>
  <c r="AJ150" i="14"/>
  <c r="AN150" i="14"/>
  <c r="AC150" i="14"/>
  <c r="AG150" i="14"/>
  <c r="AK150" i="14"/>
  <c r="AO150" i="14"/>
  <c r="AD150" i="14"/>
  <c r="AH150" i="14"/>
  <c r="AL150" i="14"/>
  <c r="W150" i="14"/>
  <c r="X150" i="14"/>
  <c r="Y150" i="14"/>
  <c r="S150" i="14"/>
  <c r="U150" i="14"/>
  <c r="J150" i="14"/>
  <c r="G150" i="14"/>
  <c r="I150" i="14"/>
  <c r="N150" i="14"/>
  <c r="R150" i="14"/>
  <c r="K150" i="14"/>
  <c r="M150" i="14"/>
  <c r="H150" i="14"/>
  <c r="L150" i="14"/>
  <c r="O150" i="14"/>
  <c r="Q150" i="14"/>
  <c r="P150" i="14"/>
  <c r="T150" i="14"/>
  <c r="AW158" i="14"/>
  <c r="BA158" i="14"/>
  <c r="BE158" i="14"/>
  <c r="BI158" i="14"/>
  <c r="AX158" i="14"/>
  <c r="BB158" i="14"/>
  <c r="BF158" i="14"/>
  <c r="AU158" i="14"/>
  <c r="AY158" i="14"/>
  <c r="BC158" i="14"/>
  <c r="BG158" i="14"/>
  <c r="AV158" i="14"/>
  <c r="AZ158" i="14"/>
  <c r="BD158" i="14"/>
  <c r="BH158" i="14"/>
  <c r="AA158" i="14"/>
  <c r="AE158" i="14"/>
  <c r="AI158" i="14"/>
  <c r="AM158" i="14"/>
  <c r="AB158" i="14"/>
  <c r="AF158" i="14"/>
  <c r="AJ158" i="14"/>
  <c r="AN158" i="14"/>
  <c r="AC158" i="14"/>
  <c r="AG158" i="14"/>
  <c r="AK158" i="14"/>
  <c r="AO158" i="14"/>
  <c r="AD158" i="14"/>
  <c r="AH158" i="14"/>
  <c r="AL158" i="14"/>
  <c r="W158" i="14"/>
  <c r="X158" i="14"/>
  <c r="Y158" i="14"/>
  <c r="U158" i="14"/>
  <c r="G158" i="14"/>
  <c r="P158" i="14"/>
  <c r="I158" i="14"/>
  <c r="J158" i="14"/>
  <c r="K158" i="14"/>
  <c r="T158" i="14"/>
  <c r="M158" i="14"/>
  <c r="N158" i="14"/>
  <c r="O158" i="14"/>
  <c r="H158" i="14"/>
  <c r="Q158" i="14"/>
  <c r="R158" i="14"/>
  <c r="S158" i="14"/>
  <c r="L158" i="14"/>
  <c r="AW166" i="14"/>
  <c r="BA166" i="14"/>
  <c r="BE166" i="14"/>
  <c r="BI166" i="14"/>
  <c r="AX166" i="14"/>
  <c r="BB166" i="14"/>
  <c r="BF166" i="14"/>
  <c r="AU166" i="14"/>
  <c r="AY166" i="14"/>
  <c r="BC166" i="14"/>
  <c r="BG166" i="14"/>
  <c r="AV166" i="14"/>
  <c r="AZ166" i="14"/>
  <c r="BD166" i="14"/>
  <c r="BH166" i="14"/>
  <c r="AA166" i="14"/>
  <c r="AE166" i="14"/>
  <c r="AI166" i="14"/>
  <c r="AM166" i="14"/>
  <c r="AB166" i="14"/>
  <c r="AF166" i="14"/>
  <c r="AJ166" i="14"/>
  <c r="AN166" i="14"/>
  <c r="AC166" i="14"/>
  <c r="AG166" i="14"/>
  <c r="AK166" i="14"/>
  <c r="AO166" i="14"/>
  <c r="AD166" i="14"/>
  <c r="AH166" i="14"/>
  <c r="AL166" i="14"/>
  <c r="W166" i="14"/>
  <c r="X166" i="14"/>
  <c r="Y166" i="14"/>
  <c r="U166" i="14"/>
  <c r="G166" i="14"/>
  <c r="H166" i="14"/>
  <c r="I166" i="14"/>
  <c r="J166" i="14"/>
  <c r="K166" i="14"/>
  <c r="L166" i="14"/>
  <c r="M166" i="14"/>
  <c r="N166" i="14"/>
  <c r="O166" i="14"/>
  <c r="P166" i="14"/>
  <c r="Q166" i="14"/>
  <c r="R166" i="14"/>
  <c r="S166" i="14"/>
  <c r="T166" i="14"/>
  <c r="AW174" i="14"/>
  <c r="BA174" i="14"/>
  <c r="BE174" i="14"/>
  <c r="BI174" i="14"/>
  <c r="AX174" i="14"/>
  <c r="BB174" i="14"/>
  <c r="BF174" i="14"/>
  <c r="AU174" i="14"/>
  <c r="AY174" i="14"/>
  <c r="BC174" i="14"/>
  <c r="BG174" i="14"/>
  <c r="AV174" i="14"/>
  <c r="AZ174" i="14"/>
  <c r="BD174" i="14"/>
  <c r="BH174" i="14"/>
  <c r="AA174" i="14"/>
  <c r="AE174" i="14"/>
  <c r="AI174" i="14"/>
  <c r="AM174" i="14"/>
  <c r="AB174" i="14"/>
  <c r="AF174" i="14"/>
  <c r="AJ174" i="14"/>
  <c r="AN174" i="14"/>
  <c r="AC174" i="14"/>
  <c r="AG174" i="14"/>
  <c r="AK174" i="14"/>
  <c r="AO174" i="14"/>
  <c r="AD174" i="14"/>
  <c r="AH174" i="14"/>
  <c r="AL174" i="14"/>
  <c r="W174" i="14"/>
  <c r="X174" i="14"/>
  <c r="Y174" i="14"/>
  <c r="U174" i="14"/>
  <c r="G174" i="14"/>
  <c r="P174" i="14"/>
  <c r="I174" i="14"/>
  <c r="J174" i="14"/>
  <c r="K174" i="14"/>
  <c r="T174" i="14"/>
  <c r="M174" i="14"/>
  <c r="N174" i="14"/>
  <c r="O174" i="14"/>
  <c r="H174" i="14"/>
  <c r="Q174" i="14"/>
  <c r="R174" i="14"/>
  <c r="S174" i="14"/>
  <c r="L174" i="14"/>
  <c r="AW182" i="14"/>
  <c r="BA182" i="14"/>
  <c r="BE182" i="14"/>
  <c r="BI182" i="14"/>
  <c r="AX182" i="14"/>
  <c r="BB182" i="14"/>
  <c r="BF182" i="14"/>
  <c r="AU182" i="14"/>
  <c r="AY182" i="14"/>
  <c r="BC182" i="14"/>
  <c r="BG182" i="14"/>
  <c r="AV182" i="14"/>
  <c r="AZ182" i="14"/>
  <c r="BD182" i="14"/>
  <c r="BH182" i="14"/>
  <c r="AA182" i="14"/>
  <c r="AE182" i="14"/>
  <c r="AI182" i="14"/>
  <c r="AM182" i="14"/>
  <c r="AB182" i="14"/>
  <c r="AF182" i="14"/>
  <c r="AJ182" i="14"/>
  <c r="AN182" i="14"/>
  <c r="AC182" i="14"/>
  <c r="AG182" i="14"/>
  <c r="AK182" i="14"/>
  <c r="AO182" i="14"/>
  <c r="AD182" i="14"/>
  <c r="AH182" i="14"/>
  <c r="AL182" i="14"/>
  <c r="W182" i="14"/>
  <c r="X182" i="14"/>
  <c r="Y182" i="14"/>
  <c r="U182" i="14"/>
  <c r="G182" i="14"/>
  <c r="H182" i="14"/>
  <c r="I182" i="14"/>
  <c r="J182" i="14"/>
  <c r="K182" i="14"/>
  <c r="L182" i="14"/>
  <c r="M182" i="14"/>
  <c r="N182" i="14"/>
  <c r="O182" i="14"/>
  <c r="P182" i="14"/>
  <c r="Q182" i="14"/>
  <c r="R182" i="14"/>
  <c r="S182" i="14"/>
  <c r="T182" i="14"/>
  <c r="AW202" i="14"/>
  <c r="BA202" i="14"/>
  <c r="BE202" i="14"/>
  <c r="BI202" i="14"/>
  <c r="AX202" i="14"/>
  <c r="BB202" i="14"/>
  <c r="BF202" i="14"/>
  <c r="AU202" i="14"/>
  <c r="AY202" i="14"/>
  <c r="BC202" i="14"/>
  <c r="BG202" i="14"/>
  <c r="AV202" i="14"/>
  <c r="AZ202" i="14"/>
  <c r="BD202" i="14"/>
  <c r="BH202" i="14"/>
  <c r="AA202" i="14"/>
  <c r="AE202" i="14"/>
  <c r="AI202" i="14"/>
  <c r="AM202" i="14"/>
  <c r="AB202" i="14"/>
  <c r="AF202" i="14"/>
  <c r="AJ202" i="14"/>
  <c r="AN202" i="14"/>
  <c r="AC202" i="14"/>
  <c r="AG202" i="14"/>
  <c r="AK202" i="14"/>
  <c r="AO202" i="14"/>
  <c r="AD202" i="14"/>
  <c r="AH202" i="14"/>
  <c r="AL202" i="14"/>
  <c r="W202" i="14"/>
  <c r="X202" i="14"/>
  <c r="Y202" i="14"/>
  <c r="G202" i="14"/>
  <c r="H202" i="14"/>
  <c r="U202" i="14"/>
  <c r="J202" i="14"/>
  <c r="K202" i="14"/>
  <c r="L202" i="14"/>
  <c r="I202" i="14"/>
  <c r="N202" i="14"/>
  <c r="O202" i="14"/>
  <c r="P202" i="14"/>
  <c r="M202" i="14"/>
  <c r="R202" i="14"/>
  <c r="S202" i="14"/>
  <c r="T202" i="14"/>
  <c r="Q202" i="14"/>
  <c r="AX369" i="14"/>
  <c r="BB369" i="14"/>
  <c r="BF369" i="14"/>
  <c r="AU369" i="14"/>
  <c r="AY369" i="14"/>
  <c r="BC369" i="14"/>
  <c r="BG369" i="14"/>
  <c r="AV369" i="14"/>
  <c r="AZ369" i="14"/>
  <c r="BD369" i="14"/>
  <c r="BH369" i="14"/>
  <c r="AW369" i="14"/>
  <c r="BA369" i="14"/>
  <c r="BE369" i="14"/>
  <c r="BI369" i="14"/>
  <c r="AC369" i="14"/>
  <c r="AG369" i="14"/>
  <c r="AK369" i="14"/>
  <c r="AO369" i="14"/>
  <c r="AD369" i="14"/>
  <c r="AH369" i="14"/>
  <c r="AL369" i="14"/>
  <c r="AA369" i="14"/>
  <c r="AE369" i="14"/>
  <c r="AI369" i="14"/>
  <c r="AM369" i="14"/>
  <c r="AB369" i="14"/>
  <c r="AF369" i="14"/>
  <c r="AJ369" i="14"/>
  <c r="AN369" i="14"/>
  <c r="Y369" i="14"/>
  <c r="W369" i="14"/>
  <c r="X369" i="14"/>
  <c r="I369" i="14"/>
  <c r="J369" i="14"/>
  <c r="K369" i="14"/>
  <c r="L369" i="14"/>
  <c r="M369" i="14"/>
  <c r="N369" i="14"/>
  <c r="O369" i="14"/>
  <c r="P369" i="14"/>
  <c r="Q369" i="14"/>
  <c r="R369" i="14"/>
  <c r="S369" i="14"/>
  <c r="T369" i="14"/>
  <c r="U369" i="14"/>
  <c r="G369" i="14"/>
  <c r="H369" i="14"/>
  <c r="AW377" i="14"/>
  <c r="BA377" i="14"/>
  <c r="BE377" i="14"/>
  <c r="BI377" i="14"/>
  <c r="AX377" i="14"/>
  <c r="BB377" i="14"/>
  <c r="BF377" i="14"/>
  <c r="AU377" i="14"/>
  <c r="AY377" i="14"/>
  <c r="BC377" i="14"/>
  <c r="BG377" i="14"/>
  <c r="BH377" i="14"/>
  <c r="AV377" i="14"/>
  <c r="AZ377" i="14"/>
  <c r="BD377" i="14"/>
  <c r="AC377" i="14"/>
  <c r="AG377" i="14"/>
  <c r="AK377" i="14"/>
  <c r="AO377" i="14"/>
  <c r="AD377" i="14"/>
  <c r="AH377" i="14"/>
  <c r="AL377" i="14"/>
  <c r="AA377" i="14"/>
  <c r="AE377" i="14"/>
  <c r="AI377" i="14"/>
  <c r="AM377" i="14"/>
  <c r="AB377" i="14"/>
  <c r="AF377" i="14"/>
  <c r="AJ377" i="14"/>
  <c r="AN377" i="14"/>
  <c r="Y377" i="14"/>
  <c r="X377" i="14"/>
  <c r="W377" i="14"/>
  <c r="I377" i="14"/>
  <c r="J377" i="14"/>
  <c r="K377" i="14"/>
  <c r="L377" i="14"/>
  <c r="M377" i="14"/>
  <c r="N377" i="14"/>
  <c r="O377" i="14"/>
  <c r="P377" i="14"/>
  <c r="Q377" i="14"/>
  <c r="R377" i="14"/>
  <c r="S377" i="14"/>
  <c r="T377" i="14"/>
  <c r="U377" i="14"/>
  <c r="G377" i="14"/>
  <c r="H377" i="14"/>
  <c r="AU208" i="14"/>
  <c r="AY208" i="14"/>
  <c r="BC208" i="14"/>
  <c r="BG208" i="14"/>
  <c r="AV208" i="14"/>
  <c r="AZ208" i="14"/>
  <c r="BD208" i="14"/>
  <c r="BH208" i="14"/>
  <c r="AW208" i="14"/>
  <c r="BA208" i="14"/>
  <c r="BE208" i="14"/>
  <c r="BI208" i="14"/>
  <c r="AX208" i="14"/>
  <c r="BB208" i="14"/>
  <c r="BF208" i="14"/>
  <c r="AC208" i="14"/>
  <c r="AG208" i="14"/>
  <c r="AK208" i="14"/>
  <c r="AO208" i="14"/>
  <c r="AD208" i="14"/>
  <c r="AH208" i="14"/>
  <c r="AL208" i="14"/>
  <c r="AA208" i="14"/>
  <c r="AE208" i="14"/>
  <c r="AI208" i="14"/>
  <c r="AM208" i="14"/>
  <c r="AB208" i="14"/>
  <c r="AF208" i="14"/>
  <c r="AJ208" i="14"/>
  <c r="AN208" i="14"/>
  <c r="X208" i="14"/>
  <c r="Y208" i="14"/>
  <c r="W208" i="14"/>
  <c r="H208" i="14"/>
  <c r="I208" i="14"/>
  <c r="J208" i="14"/>
  <c r="O208" i="14"/>
  <c r="L208" i="14"/>
  <c r="Q208" i="14"/>
  <c r="K208" i="14"/>
  <c r="P208" i="14"/>
  <c r="U208" i="14"/>
  <c r="S208" i="14"/>
  <c r="T208" i="14"/>
  <c r="N208" i="14"/>
  <c r="G208" i="14"/>
  <c r="M208" i="14"/>
  <c r="R208" i="14"/>
  <c r="AU216" i="14"/>
  <c r="AY216" i="14"/>
  <c r="BC216" i="14"/>
  <c r="BG216" i="14"/>
  <c r="AV216" i="14"/>
  <c r="AZ216" i="14"/>
  <c r="BD216" i="14"/>
  <c r="BH216" i="14"/>
  <c r="AW216" i="14"/>
  <c r="BA216" i="14"/>
  <c r="BE216" i="14"/>
  <c r="BI216" i="14"/>
  <c r="AX216" i="14"/>
  <c r="BB216" i="14"/>
  <c r="BF216" i="14"/>
  <c r="AC216" i="14"/>
  <c r="AG216" i="14"/>
  <c r="AK216" i="14"/>
  <c r="AO216" i="14"/>
  <c r="AD216" i="14"/>
  <c r="AH216" i="14"/>
  <c r="AL216" i="14"/>
  <c r="AA216" i="14"/>
  <c r="AE216" i="14"/>
  <c r="AI216" i="14"/>
  <c r="AM216" i="14"/>
  <c r="AB216" i="14"/>
  <c r="AF216" i="14"/>
  <c r="AJ216" i="14"/>
  <c r="AN216" i="14"/>
  <c r="X216" i="14"/>
  <c r="Y216" i="14"/>
  <c r="W216" i="14"/>
  <c r="H216" i="14"/>
  <c r="I216" i="14"/>
  <c r="J216" i="14"/>
  <c r="G216" i="14"/>
  <c r="T216" i="14"/>
  <c r="N216" i="14"/>
  <c r="O216" i="14"/>
  <c r="M216" i="14"/>
  <c r="R216" i="14"/>
  <c r="L216" i="14"/>
  <c r="Q216" i="14"/>
  <c r="S216" i="14"/>
  <c r="P216" i="14"/>
  <c r="U216" i="14"/>
  <c r="K216" i="14"/>
  <c r="AU224" i="14"/>
  <c r="AY224" i="14"/>
  <c r="BC224" i="14"/>
  <c r="BG224" i="14"/>
  <c r="AV224" i="14"/>
  <c r="AZ224" i="14"/>
  <c r="BD224" i="14"/>
  <c r="BH224" i="14"/>
  <c r="AW224" i="14"/>
  <c r="BA224" i="14"/>
  <c r="BE224" i="14"/>
  <c r="BI224" i="14"/>
  <c r="AX224" i="14"/>
  <c r="BB224" i="14"/>
  <c r="BF224" i="14"/>
  <c r="AC224" i="14"/>
  <c r="AG224" i="14"/>
  <c r="AK224" i="14"/>
  <c r="AO224" i="14"/>
  <c r="AB224" i="14"/>
  <c r="AH224" i="14"/>
  <c r="AM224" i="14"/>
  <c r="AD224" i="14"/>
  <c r="AI224" i="14"/>
  <c r="AN224" i="14"/>
  <c r="AE224" i="14"/>
  <c r="AJ224" i="14"/>
  <c r="AA224" i="14"/>
  <c r="AF224" i="14"/>
  <c r="AL224" i="14"/>
  <c r="X224" i="14"/>
  <c r="Y224" i="14"/>
  <c r="W224" i="14"/>
  <c r="T224" i="14"/>
  <c r="H224" i="14"/>
  <c r="I224" i="14"/>
  <c r="J224" i="14"/>
  <c r="O224" i="14"/>
  <c r="Q224" i="14"/>
  <c r="K224" i="14"/>
  <c r="L224" i="14"/>
  <c r="U224" i="14"/>
  <c r="S224" i="14"/>
  <c r="P224" i="14"/>
  <c r="N224" i="14"/>
  <c r="G224" i="14"/>
  <c r="M224" i="14"/>
  <c r="R224" i="14"/>
  <c r="AU232" i="14"/>
  <c r="AY232" i="14"/>
  <c r="BC232" i="14"/>
  <c r="BG232" i="14"/>
  <c r="AV232" i="14"/>
  <c r="AZ232" i="14"/>
  <c r="BD232" i="14"/>
  <c r="AW232" i="14"/>
  <c r="BA232" i="14"/>
  <c r="BE232" i="14"/>
  <c r="BI232" i="14"/>
  <c r="AX232" i="14"/>
  <c r="BB232" i="14"/>
  <c r="BH232" i="14"/>
  <c r="BF232" i="14"/>
  <c r="AC232" i="14"/>
  <c r="AG232" i="14"/>
  <c r="AK232" i="14"/>
  <c r="AO232" i="14"/>
  <c r="AE232" i="14"/>
  <c r="AJ232" i="14"/>
  <c r="AA232" i="14"/>
  <c r="AF232" i="14"/>
  <c r="AL232" i="14"/>
  <c r="AB232" i="14"/>
  <c r="AH232" i="14"/>
  <c r="AM232" i="14"/>
  <c r="AD232" i="14"/>
  <c r="AI232" i="14"/>
  <c r="AN232" i="14"/>
  <c r="X232" i="14"/>
  <c r="Y232" i="14"/>
  <c r="W232" i="14"/>
  <c r="L232" i="14"/>
  <c r="M232" i="14"/>
  <c r="N232" i="14"/>
  <c r="K232" i="14"/>
  <c r="P232" i="14"/>
  <c r="Q232" i="14"/>
  <c r="R232" i="14"/>
  <c r="O232" i="14"/>
  <c r="T232" i="14"/>
  <c r="U232" i="14"/>
  <c r="S232" i="14"/>
  <c r="H232" i="14"/>
  <c r="I232" i="14"/>
  <c r="J232" i="14"/>
  <c r="G232" i="14"/>
  <c r="AX240" i="14"/>
  <c r="BB240" i="14"/>
  <c r="BF240" i="14"/>
  <c r="AU240" i="14"/>
  <c r="AY240" i="14"/>
  <c r="BC240" i="14"/>
  <c r="BG240" i="14"/>
  <c r="AV240" i="14"/>
  <c r="AZ240" i="14"/>
  <c r="BD240" i="14"/>
  <c r="BH240" i="14"/>
  <c r="AW240" i="14"/>
  <c r="BA240" i="14"/>
  <c r="BE240" i="14"/>
  <c r="BI240" i="14"/>
  <c r="AB240" i="14"/>
  <c r="AF240" i="14"/>
  <c r="AJ240" i="14"/>
  <c r="AN240" i="14"/>
  <c r="AC240" i="14"/>
  <c r="AG240" i="14"/>
  <c r="AK240" i="14"/>
  <c r="AO240" i="14"/>
  <c r="AD240" i="14"/>
  <c r="AH240" i="14"/>
  <c r="AL240" i="14"/>
  <c r="AA240" i="14"/>
  <c r="AE240" i="14"/>
  <c r="AI240" i="14"/>
  <c r="AM240" i="14"/>
  <c r="X240" i="14"/>
  <c r="Y240" i="14"/>
  <c r="W240" i="14"/>
  <c r="M240" i="14"/>
  <c r="L240" i="14"/>
  <c r="S240" i="14"/>
  <c r="K240" i="14"/>
  <c r="Q240" i="14"/>
  <c r="R240" i="14"/>
  <c r="J240" i="14"/>
  <c r="P240" i="14"/>
  <c r="U240" i="14"/>
  <c r="H240" i="14"/>
  <c r="O240" i="14"/>
  <c r="I240" i="14"/>
  <c r="G240" i="14"/>
  <c r="N240" i="14"/>
  <c r="T240" i="14"/>
  <c r="AX248" i="14"/>
  <c r="BB248" i="14"/>
  <c r="BF248" i="14"/>
  <c r="AU248" i="14"/>
  <c r="AY248" i="14"/>
  <c r="BC248" i="14"/>
  <c r="BG248" i="14"/>
  <c r="AV248" i="14"/>
  <c r="AZ248" i="14"/>
  <c r="BD248" i="14"/>
  <c r="BH248" i="14"/>
  <c r="AW248" i="14"/>
  <c r="BA248" i="14"/>
  <c r="BE248" i="14"/>
  <c r="BI248" i="14"/>
  <c r="AB248" i="14"/>
  <c r="AF248" i="14"/>
  <c r="AJ248" i="14"/>
  <c r="AN248" i="14"/>
  <c r="AC248" i="14"/>
  <c r="AG248" i="14"/>
  <c r="AK248" i="14"/>
  <c r="AO248" i="14"/>
  <c r="AD248" i="14"/>
  <c r="AH248" i="14"/>
  <c r="AL248" i="14"/>
  <c r="AA248" i="14"/>
  <c r="AE248" i="14"/>
  <c r="AI248" i="14"/>
  <c r="AM248" i="14"/>
  <c r="X248" i="14"/>
  <c r="Y248" i="14"/>
  <c r="W248" i="14"/>
  <c r="M248" i="14"/>
  <c r="O248" i="14"/>
  <c r="G248" i="14"/>
  <c r="N248" i="14"/>
  <c r="Q248" i="14"/>
  <c r="T248" i="14"/>
  <c r="L248" i="14"/>
  <c r="S248" i="14"/>
  <c r="U248" i="14"/>
  <c r="K248" i="14"/>
  <c r="R248" i="14"/>
  <c r="I248" i="14"/>
  <c r="J248" i="14"/>
  <c r="P248" i="14"/>
  <c r="H248" i="14"/>
  <c r="AX256" i="14"/>
  <c r="BB256" i="14"/>
  <c r="BF256" i="14"/>
  <c r="AU256" i="14"/>
  <c r="AY256" i="14"/>
  <c r="BC256" i="14"/>
  <c r="BG256" i="14"/>
  <c r="AV256" i="14"/>
  <c r="AZ256" i="14"/>
  <c r="BD256" i="14"/>
  <c r="BH256" i="14"/>
  <c r="AW256" i="14"/>
  <c r="BA256" i="14"/>
  <c r="BE256" i="14"/>
  <c r="BI256" i="14"/>
  <c r="AB256" i="14"/>
  <c r="AF256" i="14"/>
  <c r="AJ256" i="14"/>
  <c r="AN256" i="14"/>
  <c r="AC256" i="14"/>
  <c r="AG256" i="14"/>
  <c r="AK256" i="14"/>
  <c r="AO256" i="14"/>
  <c r="AD256" i="14"/>
  <c r="AH256" i="14"/>
  <c r="AL256" i="14"/>
  <c r="AA256" i="14"/>
  <c r="AE256" i="14"/>
  <c r="AI256" i="14"/>
  <c r="AM256" i="14"/>
  <c r="X256" i="14"/>
  <c r="Y256" i="14"/>
  <c r="W256" i="14"/>
  <c r="M256" i="14"/>
  <c r="L256" i="14"/>
  <c r="S256" i="14"/>
  <c r="K256" i="14"/>
  <c r="Q256" i="14"/>
  <c r="R256" i="14"/>
  <c r="J256" i="14"/>
  <c r="P256" i="14"/>
  <c r="U256" i="14"/>
  <c r="H256" i="14"/>
  <c r="O256" i="14"/>
  <c r="I256" i="14"/>
  <c r="G256" i="14"/>
  <c r="N256" i="14"/>
  <c r="T256" i="14"/>
  <c r="AX264" i="14"/>
  <c r="BB264" i="14"/>
  <c r="BF264" i="14"/>
  <c r="AU264" i="14"/>
  <c r="AY264" i="14"/>
  <c r="BC264" i="14"/>
  <c r="BG264" i="14"/>
  <c r="AV264" i="14"/>
  <c r="AZ264" i="14"/>
  <c r="BD264" i="14"/>
  <c r="BH264" i="14"/>
  <c r="AW264" i="14"/>
  <c r="BA264" i="14"/>
  <c r="BE264" i="14"/>
  <c r="BI264" i="14"/>
  <c r="AB264" i="14"/>
  <c r="AF264" i="14"/>
  <c r="AJ264" i="14"/>
  <c r="AN264" i="14"/>
  <c r="AC264" i="14"/>
  <c r="AG264" i="14"/>
  <c r="AK264" i="14"/>
  <c r="AO264" i="14"/>
  <c r="AD264" i="14"/>
  <c r="AH264" i="14"/>
  <c r="AL264" i="14"/>
  <c r="AA264" i="14"/>
  <c r="AE264" i="14"/>
  <c r="AI264" i="14"/>
  <c r="AM264" i="14"/>
  <c r="X264" i="14"/>
  <c r="Y264" i="14"/>
  <c r="W264" i="14"/>
  <c r="M264" i="14"/>
  <c r="T264" i="14"/>
  <c r="G264" i="14"/>
  <c r="N264" i="14"/>
  <c r="Q264" i="14"/>
  <c r="K264" i="14"/>
  <c r="L264" i="14"/>
  <c r="S264" i="14"/>
  <c r="J264" i="14"/>
  <c r="P264" i="14"/>
  <c r="R264" i="14"/>
  <c r="I264" i="14"/>
  <c r="O264" i="14"/>
  <c r="U264" i="14"/>
  <c r="H264" i="14"/>
  <c r="AX272" i="14"/>
  <c r="BB272" i="14"/>
  <c r="BF272" i="14"/>
  <c r="AU272" i="14"/>
  <c r="AY272" i="14"/>
  <c r="BC272" i="14"/>
  <c r="BG272" i="14"/>
  <c r="AV272" i="14"/>
  <c r="AZ272" i="14"/>
  <c r="BD272" i="14"/>
  <c r="BH272" i="14"/>
  <c r="AW272" i="14"/>
  <c r="BA272" i="14"/>
  <c r="BE272" i="14"/>
  <c r="BI272" i="14"/>
  <c r="AB272" i="14"/>
  <c r="AF272" i="14"/>
  <c r="AJ272" i="14"/>
  <c r="AN272" i="14"/>
  <c r="AC272" i="14"/>
  <c r="AG272" i="14"/>
  <c r="AK272" i="14"/>
  <c r="AO272" i="14"/>
  <c r="AD272" i="14"/>
  <c r="AH272" i="14"/>
  <c r="AL272" i="14"/>
  <c r="AA272" i="14"/>
  <c r="AE272" i="14"/>
  <c r="AI272" i="14"/>
  <c r="AM272" i="14"/>
  <c r="X272" i="14"/>
  <c r="Y272" i="14"/>
  <c r="W272" i="14"/>
  <c r="K272" i="14"/>
  <c r="Q272" i="14"/>
  <c r="I272" i="14"/>
  <c r="P272" i="14"/>
  <c r="O272" i="14"/>
  <c r="H272" i="14"/>
  <c r="N272" i="14"/>
  <c r="U272" i="14"/>
  <c r="S272" i="14"/>
  <c r="M272" i="14"/>
  <c r="T272" i="14"/>
  <c r="G272" i="14"/>
  <c r="L272" i="14"/>
  <c r="R272" i="14"/>
  <c r="J272" i="14"/>
  <c r="AX280" i="14"/>
  <c r="BB280" i="14"/>
  <c r="BF280" i="14"/>
  <c r="AU280" i="14"/>
  <c r="AY280" i="14"/>
  <c r="BC280" i="14"/>
  <c r="BG280" i="14"/>
  <c r="AV280" i="14"/>
  <c r="AZ280" i="14"/>
  <c r="BD280" i="14"/>
  <c r="BH280" i="14"/>
  <c r="AW280" i="14"/>
  <c r="BA280" i="14"/>
  <c r="BE280" i="14"/>
  <c r="BI280" i="14"/>
  <c r="AB280" i="14"/>
  <c r="AF280" i="14"/>
  <c r="AJ280" i="14"/>
  <c r="AN280" i="14"/>
  <c r="AC280" i="14"/>
  <c r="AG280" i="14"/>
  <c r="AK280" i="14"/>
  <c r="AO280" i="14"/>
  <c r="AD280" i="14"/>
  <c r="AH280" i="14"/>
  <c r="AL280" i="14"/>
  <c r="AA280" i="14"/>
  <c r="AE280" i="14"/>
  <c r="AI280" i="14"/>
  <c r="AM280" i="14"/>
  <c r="X280" i="14"/>
  <c r="Y280" i="14"/>
  <c r="W280" i="14"/>
  <c r="N280" i="14"/>
  <c r="O280" i="14"/>
  <c r="P280" i="14"/>
  <c r="Q280" i="14"/>
  <c r="R280" i="14"/>
  <c r="S280" i="14"/>
  <c r="T280" i="14"/>
  <c r="U280" i="14"/>
  <c r="G280" i="14"/>
  <c r="H280" i="14"/>
  <c r="I280" i="14"/>
  <c r="J280" i="14"/>
  <c r="K280" i="14"/>
  <c r="L280" i="14"/>
  <c r="M280" i="14"/>
  <c r="AX288" i="14"/>
  <c r="BB288" i="14"/>
  <c r="BF288" i="14"/>
  <c r="AU288" i="14"/>
  <c r="AY288" i="14"/>
  <c r="BC288" i="14"/>
  <c r="BG288" i="14"/>
  <c r="AV288" i="14"/>
  <c r="AZ288" i="14"/>
  <c r="BD288" i="14"/>
  <c r="BH288" i="14"/>
  <c r="AW288" i="14"/>
  <c r="BA288" i="14"/>
  <c r="BE288" i="14"/>
  <c r="BI288" i="14"/>
  <c r="AB288" i="14"/>
  <c r="AF288" i="14"/>
  <c r="AJ288" i="14"/>
  <c r="AN288" i="14"/>
  <c r="AC288" i="14"/>
  <c r="AG288" i="14"/>
  <c r="AK288" i="14"/>
  <c r="AO288" i="14"/>
  <c r="AD288" i="14"/>
  <c r="AH288" i="14"/>
  <c r="AL288" i="14"/>
  <c r="AA288" i="14"/>
  <c r="AE288" i="14"/>
  <c r="AI288" i="14"/>
  <c r="AM288" i="14"/>
  <c r="X288" i="14"/>
  <c r="Y288" i="14"/>
  <c r="W288" i="14"/>
  <c r="N288" i="14"/>
  <c r="O288" i="14"/>
  <c r="P288" i="14"/>
  <c r="Q288" i="14"/>
  <c r="R288" i="14"/>
  <c r="S288" i="14"/>
  <c r="T288" i="14"/>
  <c r="U288" i="14"/>
  <c r="G288" i="14"/>
  <c r="H288" i="14"/>
  <c r="I288" i="14"/>
  <c r="J288" i="14"/>
  <c r="K288" i="14"/>
  <c r="L288" i="14"/>
  <c r="M288" i="14"/>
  <c r="AX296" i="14"/>
  <c r="BB296" i="14"/>
  <c r="BF296" i="14"/>
  <c r="AU296" i="14"/>
  <c r="AY296" i="14"/>
  <c r="BC296" i="14"/>
  <c r="BG296" i="14"/>
  <c r="AV296" i="14"/>
  <c r="AZ296" i="14"/>
  <c r="BD296" i="14"/>
  <c r="BH296" i="14"/>
  <c r="AW296" i="14"/>
  <c r="BA296" i="14"/>
  <c r="BE296" i="14"/>
  <c r="BI296" i="14"/>
  <c r="AB296" i="14"/>
  <c r="AF296" i="14"/>
  <c r="AJ296" i="14"/>
  <c r="AN296" i="14"/>
  <c r="AC296" i="14"/>
  <c r="AG296" i="14"/>
  <c r="AK296" i="14"/>
  <c r="AO296" i="14"/>
  <c r="AD296" i="14"/>
  <c r="AH296" i="14"/>
  <c r="AL296" i="14"/>
  <c r="AA296" i="14"/>
  <c r="AE296" i="14"/>
  <c r="AI296" i="14"/>
  <c r="AM296" i="14"/>
  <c r="X296" i="14"/>
  <c r="Y296" i="14"/>
  <c r="W296" i="14"/>
  <c r="N296" i="14"/>
  <c r="O296" i="14"/>
  <c r="P296" i="14"/>
  <c r="Q296" i="14"/>
  <c r="R296" i="14"/>
  <c r="S296" i="14"/>
  <c r="T296" i="14"/>
  <c r="U296" i="14"/>
  <c r="G296" i="14"/>
  <c r="H296" i="14"/>
  <c r="I296" i="14"/>
  <c r="J296" i="14"/>
  <c r="K296" i="14"/>
  <c r="L296" i="14"/>
  <c r="M296" i="14"/>
  <c r="AX304" i="14"/>
  <c r="BB304" i="14"/>
  <c r="BF304" i="14"/>
  <c r="AU304" i="14"/>
  <c r="AY304" i="14"/>
  <c r="BC304" i="14"/>
  <c r="BG304" i="14"/>
  <c r="AV304" i="14"/>
  <c r="AZ304" i="14"/>
  <c r="BD304" i="14"/>
  <c r="BH304" i="14"/>
  <c r="AW304" i="14"/>
  <c r="BA304" i="14"/>
  <c r="BE304" i="14"/>
  <c r="BI304" i="14"/>
  <c r="AB304" i="14"/>
  <c r="AF304" i="14"/>
  <c r="AJ304" i="14"/>
  <c r="AN304" i="14"/>
  <c r="AC304" i="14"/>
  <c r="AG304" i="14"/>
  <c r="AK304" i="14"/>
  <c r="AO304" i="14"/>
  <c r="AD304" i="14"/>
  <c r="AH304" i="14"/>
  <c r="AL304" i="14"/>
  <c r="AA304" i="14"/>
  <c r="AE304" i="14"/>
  <c r="AI304" i="14"/>
  <c r="AM304" i="14"/>
  <c r="X304" i="14"/>
  <c r="Y304" i="14"/>
  <c r="W304" i="14"/>
  <c r="N304" i="14"/>
  <c r="O304" i="14"/>
  <c r="P304" i="14"/>
  <c r="Q304" i="14"/>
  <c r="R304" i="14"/>
  <c r="S304" i="14"/>
  <c r="T304" i="14"/>
  <c r="U304" i="14"/>
  <c r="G304" i="14"/>
  <c r="H304" i="14"/>
  <c r="I304" i="14"/>
  <c r="J304" i="14"/>
  <c r="K304" i="14"/>
  <c r="L304" i="14"/>
  <c r="M304" i="14"/>
  <c r="AX312" i="14"/>
  <c r="BB312" i="14"/>
  <c r="BF312" i="14"/>
  <c r="AU312" i="14"/>
  <c r="AY312" i="14"/>
  <c r="BC312" i="14"/>
  <c r="BG312" i="14"/>
  <c r="AV312" i="14"/>
  <c r="AZ312" i="14"/>
  <c r="BD312" i="14"/>
  <c r="BH312" i="14"/>
  <c r="AW312" i="14"/>
  <c r="BA312" i="14"/>
  <c r="BE312" i="14"/>
  <c r="BI312" i="14"/>
  <c r="AB312" i="14"/>
  <c r="AF312" i="14"/>
  <c r="AJ312" i="14"/>
  <c r="AN312" i="14"/>
  <c r="AC312" i="14"/>
  <c r="AG312" i="14"/>
  <c r="AK312" i="14"/>
  <c r="AO312" i="14"/>
  <c r="AD312" i="14"/>
  <c r="AH312" i="14"/>
  <c r="AL312" i="14"/>
  <c r="AA312" i="14"/>
  <c r="AE312" i="14"/>
  <c r="AI312" i="14"/>
  <c r="AM312" i="14"/>
  <c r="X312" i="14"/>
  <c r="Y312" i="14"/>
  <c r="W312" i="14"/>
  <c r="N312" i="14"/>
  <c r="O312" i="14"/>
  <c r="P312" i="14"/>
  <c r="Q312" i="14"/>
  <c r="R312" i="14"/>
  <c r="S312" i="14"/>
  <c r="T312" i="14"/>
  <c r="U312" i="14"/>
  <c r="G312" i="14"/>
  <c r="H312" i="14"/>
  <c r="I312" i="14"/>
  <c r="J312" i="14"/>
  <c r="K312" i="14"/>
  <c r="L312" i="14"/>
  <c r="M312" i="14"/>
  <c r="AX320" i="14"/>
  <c r="BB320" i="14"/>
  <c r="BF320" i="14"/>
  <c r="AW320" i="14"/>
  <c r="BC320" i="14"/>
  <c r="BH320" i="14"/>
  <c r="AY320" i="14"/>
  <c r="BD320" i="14"/>
  <c r="BI320" i="14"/>
  <c r="AU320" i="14"/>
  <c r="AZ320" i="14"/>
  <c r="BE320" i="14"/>
  <c r="AV320" i="14"/>
  <c r="BA320" i="14"/>
  <c r="BG320" i="14"/>
  <c r="AB320" i="14"/>
  <c r="AF320" i="14"/>
  <c r="AJ320" i="14"/>
  <c r="AN320" i="14"/>
  <c r="AC320" i="14"/>
  <c r="AG320" i="14"/>
  <c r="AK320" i="14"/>
  <c r="AO320" i="14"/>
  <c r="AD320" i="14"/>
  <c r="AH320" i="14"/>
  <c r="AL320" i="14"/>
  <c r="AA320" i="14"/>
  <c r="AE320" i="14"/>
  <c r="AI320" i="14"/>
  <c r="AM320" i="14"/>
  <c r="X320" i="14"/>
  <c r="Y320" i="14"/>
  <c r="W320" i="14"/>
  <c r="N320" i="14"/>
  <c r="O320" i="14"/>
  <c r="P320" i="14"/>
  <c r="Q320" i="14"/>
  <c r="R320" i="14"/>
  <c r="S320" i="14"/>
  <c r="T320" i="14"/>
  <c r="U320" i="14"/>
  <c r="G320" i="14"/>
  <c r="H320" i="14"/>
  <c r="I320" i="14"/>
  <c r="J320" i="14"/>
  <c r="K320" i="14"/>
  <c r="L320" i="14"/>
  <c r="M320" i="14"/>
  <c r="AW328" i="14"/>
  <c r="BA328" i="14"/>
  <c r="BE328" i="14"/>
  <c r="BI328" i="14"/>
  <c r="AX328" i="14"/>
  <c r="BB328" i="14"/>
  <c r="BF328" i="14"/>
  <c r="AU328" i="14"/>
  <c r="AY328" i="14"/>
  <c r="BC328" i="14"/>
  <c r="BG328" i="14"/>
  <c r="AV328" i="14"/>
  <c r="AZ328" i="14"/>
  <c r="BD328" i="14"/>
  <c r="BH328" i="14"/>
  <c r="AB328" i="14"/>
  <c r="AF328" i="14"/>
  <c r="AJ328" i="14"/>
  <c r="AN328" i="14"/>
  <c r="AC328" i="14"/>
  <c r="AG328" i="14"/>
  <c r="AK328" i="14"/>
  <c r="AO328" i="14"/>
  <c r="AD328" i="14"/>
  <c r="AH328" i="14"/>
  <c r="AL328" i="14"/>
  <c r="AA328" i="14"/>
  <c r="AE328" i="14"/>
  <c r="AI328" i="14"/>
  <c r="AM328" i="14"/>
  <c r="X328" i="14"/>
  <c r="Y328" i="14"/>
  <c r="W328" i="14"/>
  <c r="N328" i="14"/>
  <c r="O328" i="14"/>
  <c r="P328" i="14"/>
  <c r="Q328" i="14"/>
  <c r="R328" i="14"/>
  <c r="S328" i="14"/>
  <c r="T328" i="14"/>
  <c r="U328" i="14"/>
  <c r="G328" i="14"/>
  <c r="H328" i="14"/>
  <c r="I328" i="14"/>
  <c r="J328" i="14"/>
  <c r="K328" i="14"/>
  <c r="L328" i="14"/>
  <c r="M328" i="14"/>
  <c r="AW336" i="14"/>
  <c r="BA336" i="14"/>
  <c r="BE336" i="14"/>
  <c r="BI336" i="14"/>
  <c r="AX336" i="14"/>
  <c r="BB336" i="14"/>
  <c r="BF336" i="14"/>
  <c r="AU336" i="14"/>
  <c r="AY336" i="14"/>
  <c r="BC336" i="14"/>
  <c r="BG336" i="14"/>
  <c r="AV336" i="14"/>
  <c r="AZ336" i="14"/>
  <c r="BD336" i="14"/>
  <c r="BH336" i="14"/>
  <c r="AB336" i="14"/>
  <c r="AF336" i="14"/>
  <c r="AJ336" i="14"/>
  <c r="AN336" i="14"/>
  <c r="AC336" i="14"/>
  <c r="AG336" i="14"/>
  <c r="AK336" i="14"/>
  <c r="AO336" i="14"/>
  <c r="AD336" i="14"/>
  <c r="AH336" i="14"/>
  <c r="AL336" i="14"/>
  <c r="AA336" i="14"/>
  <c r="AE336" i="14"/>
  <c r="AI336" i="14"/>
  <c r="AM336" i="14"/>
  <c r="X336" i="14"/>
  <c r="Y336" i="14"/>
  <c r="W336" i="14"/>
  <c r="N336" i="14"/>
  <c r="O336" i="14"/>
  <c r="P336" i="14"/>
  <c r="Q336" i="14"/>
  <c r="R336" i="14"/>
  <c r="S336" i="14"/>
  <c r="T336" i="14"/>
  <c r="U336" i="14"/>
  <c r="G336" i="14"/>
  <c r="H336" i="14"/>
  <c r="I336" i="14"/>
  <c r="J336" i="14"/>
  <c r="K336" i="14"/>
  <c r="L336" i="14"/>
  <c r="M336" i="14"/>
  <c r="AW344" i="14"/>
  <c r="BA344" i="14"/>
  <c r="BE344" i="14"/>
  <c r="BI344" i="14"/>
  <c r="AX344" i="14"/>
  <c r="BB344" i="14"/>
  <c r="BF344" i="14"/>
  <c r="AU344" i="14"/>
  <c r="AY344" i="14"/>
  <c r="BC344" i="14"/>
  <c r="BG344" i="14"/>
  <c r="AV344" i="14"/>
  <c r="AZ344" i="14"/>
  <c r="BD344" i="14"/>
  <c r="BH344" i="14"/>
  <c r="AB344" i="14"/>
  <c r="AF344" i="14"/>
  <c r="AJ344" i="14"/>
  <c r="AN344" i="14"/>
  <c r="AC344" i="14"/>
  <c r="AG344" i="14"/>
  <c r="AK344" i="14"/>
  <c r="AO344" i="14"/>
  <c r="AD344" i="14"/>
  <c r="AH344" i="14"/>
  <c r="AL344" i="14"/>
  <c r="AA344" i="14"/>
  <c r="AE344" i="14"/>
  <c r="AI344" i="14"/>
  <c r="AM344" i="14"/>
  <c r="X344" i="14"/>
  <c r="Y344" i="14"/>
  <c r="W344" i="14"/>
  <c r="N344" i="14"/>
  <c r="H344" i="14"/>
  <c r="M344" i="14"/>
  <c r="P344" i="14"/>
  <c r="R344" i="14"/>
  <c r="I344" i="14"/>
  <c r="S344" i="14"/>
  <c r="U344" i="14"/>
  <c r="G344" i="14"/>
  <c r="L344" i="14"/>
  <c r="O344" i="14"/>
  <c r="J344" i="14"/>
  <c r="K344" i="14"/>
  <c r="Q344" i="14"/>
  <c r="T344" i="14"/>
  <c r="AW352" i="14"/>
  <c r="BA352" i="14"/>
  <c r="BE352" i="14"/>
  <c r="BI352" i="14"/>
  <c r="AX352" i="14"/>
  <c r="BB352" i="14"/>
  <c r="BF352" i="14"/>
  <c r="AU352" i="14"/>
  <c r="AY352" i="14"/>
  <c r="BC352" i="14"/>
  <c r="BG352" i="14"/>
  <c r="AV352" i="14"/>
  <c r="AZ352" i="14"/>
  <c r="BD352" i="14"/>
  <c r="BH352" i="14"/>
  <c r="AB352" i="14"/>
  <c r="AF352" i="14"/>
  <c r="AJ352" i="14"/>
  <c r="AN352" i="14"/>
  <c r="AC352" i="14"/>
  <c r="AG352" i="14"/>
  <c r="AK352" i="14"/>
  <c r="AO352" i="14"/>
  <c r="AD352" i="14"/>
  <c r="AH352" i="14"/>
  <c r="AL352" i="14"/>
  <c r="AA352" i="14"/>
  <c r="AE352" i="14"/>
  <c r="AI352" i="14"/>
  <c r="AM352" i="14"/>
  <c r="X352" i="14"/>
  <c r="Y352" i="14"/>
  <c r="W352" i="14"/>
  <c r="N352" i="14"/>
  <c r="T352" i="14"/>
  <c r="G352" i="14"/>
  <c r="M352" i="14"/>
  <c r="R352" i="14"/>
  <c r="K352" i="14"/>
  <c r="L352" i="14"/>
  <c r="S352" i="14"/>
  <c r="I352" i="14"/>
  <c r="P352" i="14"/>
  <c r="Q352" i="14"/>
  <c r="J352" i="14"/>
  <c r="O352" i="14"/>
  <c r="U352" i="14"/>
  <c r="H352" i="14"/>
  <c r="AW360" i="14"/>
  <c r="BA360" i="14"/>
  <c r="BE360" i="14"/>
  <c r="BI360" i="14"/>
  <c r="AX360" i="14"/>
  <c r="BB360" i="14"/>
  <c r="BF360" i="14"/>
  <c r="AU360" i="14"/>
  <c r="AY360" i="14"/>
  <c r="BC360" i="14"/>
  <c r="BG360" i="14"/>
  <c r="AV360" i="14"/>
  <c r="AZ360" i="14"/>
  <c r="BD360" i="14"/>
  <c r="BH360" i="14"/>
  <c r="AB360" i="14"/>
  <c r="AF360" i="14"/>
  <c r="AJ360" i="14"/>
  <c r="AN360" i="14"/>
  <c r="AC360" i="14"/>
  <c r="AG360" i="14"/>
  <c r="AK360" i="14"/>
  <c r="AO360" i="14"/>
  <c r="AD360" i="14"/>
  <c r="AH360" i="14"/>
  <c r="AL360" i="14"/>
  <c r="AA360" i="14"/>
  <c r="AE360" i="14"/>
  <c r="AI360" i="14"/>
  <c r="AM360" i="14"/>
  <c r="X360" i="14"/>
  <c r="Y360" i="14"/>
  <c r="W360" i="14"/>
  <c r="G360" i="14"/>
  <c r="H360" i="14"/>
  <c r="I360" i="14"/>
  <c r="O360" i="14"/>
  <c r="L360" i="14"/>
  <c r="M360" i="14"/>
  <c r="N360" i="14"/>
  <c r="S360" i="14"/>
  <c r="P360" i="14"/>
  <c r="Q360" i="14"/>
  <c r="R360" i="14"/>
  <c r="J360" i="14"/>
  <c r="T360" i="14"/>
  <c r="U360" i="14"/>
  <c r="K360" i="14"/>
  <c r="AU15" i="14"/>
  <c r="AY15" i="14"/>
  <c r="BC15" i="14"/>
  <c r="BG15" i="14"/>
  <c r="AV15" i="14"/>
  <c r="AZ15" i="14"/>
  <c r="BD15" i="14"/>
  <c r="BH15" i="14"/>
  <c r="AW15" i="14"/>
  <c r="BA15" i="14"/>
  <c r="BE15" i="14"/>
  <c r="BI15" i="14"/>
  <c r="BF15" i="14"/>
  <c r="AX15" i="14"/>
  <c r="BB15" i="14"/>
  <c r="AC15" i="14"/>
  <c r="AG15" i="14"/>
  <c r="AK15" i="14"/>
  <c r="AO15" i="14"/>
  <c r="AD15" i="14"/>
  <c r="AH15" i="14"/>
  <c r="AL15" i="14"/>
  <c r="AA15" i="14"/>
  <c r="AE15" i="14"/>
  <c r="AI15" i="14"/>
  <c r="AM15" i="14"/>
  <c r="AB15" i="14"/>
  <c r="AF15" i="14"/>
  <c r="AJ15" i="14"/>
  <c r="AN15" i="14"/>
  <c r="W15" i="14"/>
  <c r="X15" i="14"/>
  <c r="Y15" i="14"/>
  <c r="Q15" i="14"/>
  <c r="O15" i="14"/>
  <c r="P15" i="14"/>
  <c r="J15" i="14"/>
  <c r="U15" i="14"/>
  <c r="H15" i="14"/>
  <c r="R15" i="14"/>
  <c r="G15" i="14"/>
  <c r="L15" i="14"/>
  <c r="I15" i="14"/>
  <c r="K15" i="14"/>
  <c r="T15" i="14"/>
  <c r="M15" i="14"/>
  <c r="S15" i="14"/>
  <c r="N15" i="14"/>
  <c r="AV23" i="14"/>
  <c r="AZ23" i="14"/>
  <c r="BD23" i="14"/>
  <c r="BH23" i="14"/>
  <c r="AW23" i="14"/>
  <c r="BA23" i="14"/>
  <c r="BE23" i="14"/>
  <c r="BI23" i="14"/>
  <c r="AX23" i="14"/>
  <c r="BB23" i="14"/>
  <c r="BF23" i="14"/>
  <c r="BC23" i="14"/>
  <c r="BG23" i="14"/>
  <c r="AU23" i="14"/>
  <c r="AY23" i="14"/>
  <c r="AC23" i="14"/>
  <c r="AG23" i="14"/>
  <c r="AK23" i="14"/>
  <c r="AO23" i="14"/>
  <c r="AD23" i="14"/>
  <c r="AH23" i="14"/>
  <c r="AL23" i="14"/>
  <c r="AA23" i="14"/>
  <c r="AE23" i="14"/>
  <c r="AI23" i="14"/>
  <c r="AM23" i="14"/>
  <c r="AB23" i="14"/>
  <c r="AF23" i="14"/>
  <c r="AJ23" i="14"/>
  <c r="AN23" i="14"/>
  <c r="W23" i="14"/>
  <c r="X23" i="14"/>
  <c r="Y23" i="14"/>
  <c r="Q23" i="14"/>
  <c r="O23" i="14"/>
  <c r="P23" i="14"/>
  <c r="R23" i="14"/>
  <c r="I23" i="14"/>
  <c r="K23" i="14"/>
  <c r="T23" i="14"/>
  <c r="M23" i="14"/>
  <c r="S23" i="14"/>
  <c r="J23" i="14"/>
  <c r="U23" i="14"/>
  <c r="H23" i="14"/>
  <c r="N23" i="14"/>
  <c r="G23" i="14"/>
  <c r="L23" i="14"/>
  <c r="AV31" i="14"/>
  <c r="AZ31" i="14"/>
  <c r="BD31" i="14"/>
  <c r="BH31" i="14"/>
  <c r="AW31" i="14"/>
  <c r="BA31" i="14"/>
  <c r="BE31" i="14"/>
  <c r="BI31" i="14"/>
  <c r="AX31" i="14"/>
  <c r="BB31" i="14"/>
  <c r="BF31" i="14"/>
  <c r="AU31" i="14"/>
  <c r="AY31" i="14"/>
  <c r="BC31" i="14"/>
  <c r="BG31" i="14"/>
  <c r="AC31" i="14"/>
  <c r="AG31" i="14"/>
  <c r="AK31" i="14"/>
  <c r="AO31" i="14"/>
  <c r="AD31" i="14"/>
  <c r="AH31" i="14"/>
  <c r="AL31" i="14"/>
  <c r="AA31" i="14"/>
  <c r="AE31" i="14"/>
  <c r="AI31" i="14"/>
  <c r="AM31" i="14"/>
  <c r="AB31" i="14"/>
  <c r="AF31" i="14"/>
  <c r="AJ31" i="14"/>
  <c r="AN31" i="14"/>
  <c r="W31" i="14"/>
  <c r="X31" i="14"/>
  <c r="Y31" i="14"/>
  <c r="P31" i="14"/>
  <c r="I31" i="14"/>
  <c r="O31" i="14"/>
  <c r="K31" i="14"/>
  <c r="G31" i="14"/>
  <c r="S31" i="14"/>
  <c r="U31" i="14"/>
  <c r="M31" i="14"/>
  <c r="J31" i="14"/>
  <c r="H31" i="14"/>
  <c r="R31" i="14"/>
  <c r="T31" i="14"/>
  <c r="L31" i="14"/>
  <c r="N31" i="14"/>
  <c r="Q31" i="14"/>
  <c r="AV39" i="14"/>
  <c r="AZ39" i="14"/>
  <c r="BD39" i="14"/>
  <c r="BH39" i="14"/>
  <c r="AW39" i="14"/>
  <c r="BA39" i="14"/>
  <c r="BE39" i="14"/>
  <c r="BI39" i="14"/>
  <c r="AX39" i="14"/>
  <c r="BB39" i="14"/>
  <c r="BF39" i="14"/>
  <c r="BC39" i="14"/>
  <c r="BG39" i="14"/>
  <c r="AU39" i="14"/>
  <c r="AY39" i="14"/>
  <c r="AC39" i="14"/>
  <c r="AG39" i="14"/>
  <c r="AK39" i="14"/>
  <c r="AO39" i="14"/>
  <c r="AD39" i="14"/>
  <c r="AH39" i="14"/>
  <c r="AL39" i="14"/>
  <c r="AA39" i="14"/>
  <c r="AE39" i="14"/>
  <c r="AI39" i="14"/>
  <c r="AM39" i="14"/>
  <c r="AB39" i="14"/>
  <c r="AF39" i="14"/>
  <c r="AJ39" i="14"/>
  <c r="AN39" i="14"/>
  <c r="W39" i="14"/>
  <c r="X39" i="14"/>
  <c r="Y39" i="14"/>
  <c r="R39" i="14"/>
  <c r="S39" i="14"/>
  <c r="T39" i="14"/>
  <c r="U39" i="14"/>
  <c r="G39" i="14"/>
  <c r="H39" i="14"/>
  <c r="I39" i="14"/>
  <c r="J39" i="14"/>
  <c r="K39" i="14"/>
  <c r="L39" i="14"/>
  <c r="M39" i="14"/>
  <c r="N39" i="14"/>
  <c r="O39" i="14"/>
  <c r="P39" i="14"/>
  <c r="Q39" i="14"/>
  <c r="AV47" i="14"/>
  <c r="AZ47" i="14"/>
  <c r="BD47" i="14"/>
  <c r="BH47" i="14"/>
  <c r="AW47" i="14"/>
  <c r="BA47" i="14"/>
  <c r="BE47" i="14"/>
  <c r="BI47" i="14"/>
  <c r="AX47" i="14"/>
  <c r="BB47" i="14"/>
  <c r="BF47" i="14"/>
  <c r="AU47" i="14"/>
  <c r="AY47" i="14"/>
  <c r="BC47" i="14"/>
  <c r="BG47" i="14"/>
  <c r="AC47" i="14"/>
  <c r="AG47" i="14"/>
  <c r="AK47" i="14"/>
  <c r="AO47" i="14"/>
  <c r="AD47" i="14"/>
  <c r="AH47" i="14"/>
  <c r="AL47" i="14"/>
  <c r="AB47" i="14"/>
  <c r="AF47" i="14"/>
  <c r="AJ47" i="14"/>
  <c r="AN47" i="14"/>
  <c r="AA47" i="14"/>
  <c r="AE47" i="14"/>
  <c r="AI47" i="14"/>
  <c r="AM47" i="14"/>
  <c r="W47" i="14"/>
  <c r="X47" i="14"/>
  <c r="Y47" i="14"/>
  <c r="O47" i="14"/>
  <c r="P47" i="14"/>
  <c r="Q47" i="14"/>
  <c r="R47" i="14"/>
  <c r="S47" i="14"/>
  <c r="T47" i="14"/>
  <c r="U47" i="14"/>
  <c r="G47" i="14"/>
  <c r="H47" i="14"/>
  <c r="I47" i="14"/>
  <c r="J47" i="14"/>
  <c r="K47" i="14"/>
  <c r="L47" i="14"/>
  <c r="M47" i="14"/>
  <c r="N47" i="14"/>
  <c r="AX55" i="14"/>
  <c r="BB55" i="14"/>
  <c r="BF55" i="14"/>
  <c r="AU55" i="14"/>
  <c r="AY55" i="14"/>
  <c r="BC55" i="14"/>
  <c r="BG55" i="14"/>
  <c r="AV55" i="14"/>
  <c r="AZ55" i="14"/>
  <c r="BD55" i="14"/>
  <c r="BH55" i="14"/>
  <c r="BA55" i="14"/>
  <c r="BE55" i="14"/>
  <c r="BI55" i="14"/>
  <c r="AW55" i="14"/>
  <c r="AC55" i="14"/>
  <c r="AG55" i="14"/>
  <c r="AK55" i="14"/>
  <c r="AO55" i="14"/>
  <c r="AD55" i="14"/>
  <c r="AI55" i="14"/>
  <c r="AN55" i="14"/>
  <c r="AE55" i="14"/>
  <c r="AJ55" i="14"/>
  <c r="AA55" i="14"/>
  <c r="AF55" i="14"/>
  <c r="AL55" i="14"/>
  <c r="AB55" i="14"/>
  <c r="AH55" i="14"/>
  <c r="AM55" i="14"/>
  <c r="W55" i="14"/>
  <c r="X55" i="14"/>
  <c r="Y55" i="14"/>
  <c r="O55" i="14"/>
  <c r="P55" i="14"/>
  <c r="Q55" i="14"/>
  <c r="J55" i="14"/>
  <c r="S55" i="14"/>
  <c r="T55" i="14"/>
  <c r="U55" i="14"/>
  <c r="G55" i="14"/>
  <c r="H55" i="14"/>
  <c r="I55" i="14"/>
  <c r="N55" i="14"/>
  <c r="K55" i="14"/>
  <c r="L55" i="14"/>
  <c r="M55" i="14"/>
  <c r="R55" i="14"/>
  <c r="AX63" i="14"/>
  <c r="BB63" i="14"/>
  <c r="BF63" i="14"/>
  <c r="AU63" i="14"/>
  <c r="AY63" i="14"/>
  <c r="BC63" i="14"/>
  <c r="BG63" i="14"/>
  <c r="AV63" i="14"/>
  <c r="AZ63" i="14"/>
  <c r="BD63" i="14"/>
  <c r="BH63" i="14"/>
  <c r="BI63" i="14"/>
  <c r="AW63" i="14"/>
  <c r="BA63" i="14"/>
  <c r="BE63" i="14"/>
  <c r="AB63" i="14"/>
  <c r="AF63" i="14"/>
  <c r="AJ63" i="14"/>
  <c r="AN63" i="14"/>
  <c r="AC63" i="14"/>
  <c r="AG63" i="14"/>
  <c r="AK63" i="14"/>
  <c r="AO63" i="14"/>
  <c r="AD63" i="14"/>
  <c r="AH63" i="14"/>
  <c r="AL63" i="14"/>
  <c r="AA63" i="14"/>
  <c r="AE63" i="14"/>
  <c r="AI63" i="14"/>
  <c r="AM63" i="14"/>
  <c r="W63" i="14"/>
  <c r="X63" i="14"/>
  <c r="Y63" i="14"/>
  <c r="P63" i="14"/>
  <c r="Q63" i="14"/>
  <c r="R63" i="14"/>
  <c r="O63" i="14"/>
  <c r="T63" i="14"/>
  <c r="U63" i="14"/>
  <c r="S63" i="14"/>
  <c r="H63" i="14"/>
  <c r="I63" i="14"/>
  <c r="J63" i="14"/>
  <c r="G63" i="14"/>
  <c r="L63" i="14"/>
  <c r="M63" i="14"/>
  <c r="N63" i="14"/>
  <c r="K63" i="14"/>
  <c r="AX71" i="14"/>
  <c r="BB71" i="14"/>
  <c r="BF71" i="14"/>
  <c r="AU71" i="14"/>
  <c r="AY71" i="14"/>
  <c r="BC71" i="14"/>
  <c r="BG71" i="14"/>
  <c r="AV71" i="14"/>
  <c r="AZ71" i="14"/>
  <c r="BD71" i="14"/>
  <c r="BH71" i="14"/>
  <c r="BA71" i="14"/>
  <c r="BE71" i="14"/>
  <c r="BI71" i="14"/>
  <c r="AW71" i="14"/>
  <c r="AB71" i="14"/>
  <c r="AF71" i="14"/>
  <c r="AJ71" i="14"/>
  <c r="AN71" i="14"/>
  <c r="AC71" i="14"/>
  <c r="AG71" i="14"/>
  <c r="AK71" i="14"/>
  <c r="AO71" i="14"/>
  <c r="AD71" i="14"/>
  <c r="AH71" i="14"/>
  <c r="AL71" i="14"/>
  <c r="AA71" i="14"/>
  <c r="AE71" i="14"/>
  <c r="AI71" i="14"/>
  <c r="AM71" i="14"/>
  <c r="W71" i="14"/>
  <c r="X71" i="14"/>
  <c r="Y71" i="14"/>
  <c r="P71" i="14"/>
  <c r="Q71" i="14"/>
  <c r="R71" i="14"/>
  <c r="G71" i="14"/>
  <c r="T71" i="14"/>
  <c r="U71" i="14"/>
  <c r="K71" i="14"/>
  <c r="H71" i="14"/>
  <c r="I71" i="14"/>
  <c r="J71" i="14"/>
  <c r="O71" i="14"/>
  <c r="L71" i="14"/>
  <c r="M71" i="14"/>
  <c r="N71" i="14"/>
  <c r="S71" i="14"/>
  <c r="AX79" i="14"/>
  <c r="BB79" i="14"/>
  <c r="BF79" i="14"/>
  <c r="AU79" i="14"/>
  <c r="AY79" i="14"/>
  <c r="BC79" i="14"/>
  <c r="BG79" i="14"/>
  <c r="AV79" i="14"/>
  <c r="AZ79" i="14"/>
  <c r="BD79" i="14"/>
  <c r="BH79" i="14"/>
  <c r="BI79" i="14"/>
  <c r="AW79" i="14"/>
  <c r="BA79" i="14"/>
  <c r="BE79" i="14"/>
  <c r="AB79" i="14"/>
  <c r="AF79" i="14"/>
  <c r="AJ79" i="14"/>
  <c r="AN79" i="14"/>
  <c r="AC79" i="14"/>
  <c r="AG79" i="14"/>
  <c r="AK79" i="14"/>
  <c r="AO79" i="14"/>
  <c r="AD79" i="14"/>
  <c r="AH79" i="14"/>
  <c r="AL79" i="14"/>
  <c r="AA79" i="14"/>
  <c r="AE79" i="14"/>
  <c r="AI79" i="14"/>
  <c r="AM79" i="14"/>
  <c r="W79" i="14"/>
  <c r="X79" i="14"/>
  <c r="Y79" i="14"/>
  <c r="P79" i="14"/>
  <c r="Q79" i="14"/>
  <c r="R79" i="14"/>
  <c r="O79" i="14"/>
  <c r="T79" i="14"/>
  <c r="U79" i="14"/>
  <c r="S79" i="14"/>
  <c r="H79" i="14"/>
  <c r="I79" i="14"/>
  <c r="J79" i="14"/>
  <c r="G79" i="14"/>
  <c r="L79" i="14"/>
  <c r="M79" i="14"/>
  <c r="N79" i="14"/>
  <c r="K79" i="14"/>
  <c r="AV87" i="14"/>
  <c r="AY87" i="14"/>
  <c r="BC87" i="14"/>
  <c r="BG87" i="14"/>
  <c r="AU87" i="14"/>
  <c r="AZ87" i="14"/>
  <c r="BD87" i="14"/>
  <c r="BH87" i="14"/>
  <c r="AW87" i="14"/>
  <c r="BA87" i="14"/>
  <c r="BE87" i="14"/>
  <c r="BI87" i="14"/>
  <c r="AX87" i="14"/>
  <c r="BB87" i="14"/>
  <c r="BF87" i="14"/>
  <c r="AB87" i="14"/>
  <c r="AF87" i="14"/>
  <c r="AJ87" i="14"/>
  <c r="AN87" i="14"/>
  <c r="AC87" i="14"/>
  <c r="AG87" i="14"/>
  <c r="AK87" i="14"/>
  <c r="AO87" i="14"/>
  <c r="AD87" i="14"/>
  <c r="AH87" i="14"/>
  <c r="AL87" i="14"/>
  <c r="AA87" i="14"/>
  <c r="AE87" i="14"/>
  <c r="AI87" i="14"/>
  <c r="AM87" i="14"/>
  <c r="W87" i="14"/>
  <c r="X87" i="14"/>
  <c r="Y87" i="14"/>
  <c r="P87" i="14"/>
  <c r="Q87" i="14"/>
  <c r="R87" i="14"/>
  <c r="G87" i="14"/>
  <c r="T87" i="14"/>
  <c r="U87" i="14"/>
  <c r="K87" i="14"/>
  <c r="H87" i="14"/>
  <c r="I87" i="14"/>
  <c r="J87" i="14"/>
  <c r="O87" i="14"/>
  <c r="L87" i="14"/>
  <c r="M87" i="14"/>
  <c r="N87" i="14"/>
  <c r="S87" i="14"/>
  <c r="AU95" i="14"/>
  <c r="AY95" i="14"/>
  <c r="BC95" i="14"/>
  <c r="BG95" i="14"/>
  <c r="AV95" i="14"/>
  <c r="AZ95" i="14"/>
  <c r="BD95" i="14"/>
  <c r="BH95" i="14"/>
  <c r="AX95" i="14"/>
  <c r="BB95" i="14"/>
  <c r="BF95" i="14"/>
  <c r="BI95" i="14"/>
  <c r="AW95" i="14"/>
  <c r="BA95" i="14"/>
  <c r="BE95" i="14"/>
  <c r="AB95" i="14"/>
  <c r="AF95" i="14"/>
  <c r="AJ95" i="14"/>
  <c r="AN95" i="14"/>
  <c r="AC95" i="14"/>
  <c r="AG95" i="14"/>
  <c r="AK95" i="14"/>
  <c r="AO95" i="14"/>
  <c r="AD95" i="14"/>
  <c r="AH95" i="14"/>
  <c r="AL95" i="14"/>
  <c r="AA95" i="14"/>
  <c r="AE95" i="14"/>
  <c r="AI95" i="14"/>
  <c r="AM95" i="14"/>
  <c r="W95" i="14"/>
  <c r="X95" i="14"/>
  <c r="Y95" i="14"/>
  <c r="P95" i="14"/>
  <c r="Q95" i="14"/>
  <c r="R95" i="14"/>
  <c r="O95" i="14"/>
  <c r="T95" i="14"/>
  <c r="U95" i="14"/>
  <c r="S95" i="14"/>
  <c r="H95" i="14"/>
  <c r="I95" i="14"/>
  <c r="J95" i="14"/>
  <c r="G95" i="14"/>
  <c r="L95" i="14"/>
  <c r="M95" i="14"/>
  <c r="N95" i="14"/>
  <c r="K95" i="14"/>
  <c r="AX103" i="14"/>
  <c r="BB103" i="14"/>
  <c r="BF103" i="14"/>
  <c r="AU103" i="14"/>
  <c r="AY103" i="14"/>
  <c r="BC103" i="14"/>
  <c r="BG103" i="14"/>
  <c r="AV103" i="14"/>
  <c r="AZ103" i="14"/>
  <c r="BD103" i="14"/>
  <c r="BH103" i="14"/>
  <c r="AW103" i="14"/>
  <c r="BA103" i="14"/>
  <c r="BE103" i="14"/>
  <c r="BI103" i="14"/>
  <c r="AB103" i="14"/>
  <c r="AF103" i="14"/>
  <c r="AJ103" i="14"/>
  <c r="AN103" i="14"/>
  <c r="AC103" i="14"/>
  <c r="AG103" i="14"/>
  <c r="AK103" i="14"/>
  <c r="AO103" i="14"/>
  <c r="AD103" i="14"/>
  <c r="AH103" i="14"/>
  <c r="AL103" i="14"/>
  <c r="AA103" i="14"/>
  <c r="AE103" i="14"/>
  <c r="AI103" i="14"/>
  <c r="AM103" i="14"/>
  <c r="W103" i="14"/>
  <c r="X103" i="14"/>
  <c r="Y103" i="14"/>
  <c r="P103" i="14"/>
  <c r="Q103" i="14"/>
  <c r="R103" i="14"/>
  <c r="G103" i="14"/>
  <c r="T103" i="14"/>
  <c r="U103" i="14"/>
  <c r="K103" i="14"/>
  <c r="H103" i="14"/>
  <c r="I103" i="14"/>
  <c r="J103" i="14"/>
  <c r="O103" i="14"/>
  <c r="L103" i="14"/>
  <c r="M103" i="14"/>
  <c r="N103" i="14"/>
  <c r="S103" i="14"/>
  <c r="AX111" i="14"/>
  <c r="BB111" i="14"/>
  <c r="BF111" i="14"/>
  <c r="AU111" i="14"/>
  <c r="AY111" i="14"/>
  <c r="BC111" i="14"/>
  <c r="BG111" i="14"/>
  <c r="AV111" i="14"/>
  <c r="AZ111" i="14"/>
  <c r="BD111" i="14"/>
  <c r="BH111" i="14"/>
  <c r="AW111" i="14"/>
  <c r="BA111" i="14"/>
  <c r="BE111" i="14"/>
  <c r="BI111" i="14"/>
  <c r="AB111" i="14"/>
  <c r="AF111" i="14"/>
  <c r="AJ111" i="14"/>
  <c r="AN111" i="14"/>
  <c r="AC111" i="14"/>
  <c r="AG111" i="14"/>
  <c r="AK111" i="14"/>
  <c r="AO111" i="14"/>
  <c r="AD111" i="14"/>
  <c r="AH111" i="14"/>
  <c r="AL111" i="14"/>
  <c r="AA111" i="14"/>
  <c r="AE111" i="14"/>
  <c r="AI111" i="14"/>
  <c r="AM111" i="14"/>
  <c r="W111" i="14"/>
  <c r="X111" i="14"/>
  <c r="Y111" i="14"/>
  <c r="P111" i="14"/>
  <c r="Q111" i="14"/>
  <c r="R111" i="14"/>
  <c r="O111" i="14"/>
  <c r="T111" i="14"/>
  <c r="U111" i="14"/>
  <c r="S111" i="14"/>
  <c r="H111" i="14"/>
  <c r="I111" i="14"/>
  <c r="J111" i="14"/>
  <c r="G111" i="14"/>
  <c r="L111" i="14"/>
  <c r="M111" i="14"/>
  <c r="N111" i="14"/>
  <c r="K111" i="14"/>
  <c r="AX119" i="14"/>
  <c r="BB119" i="14"/>
  <c r="BF119" i="14"/>
  <c r="AU119" i="14"/>
  <c r="AY119" i="14"/>
  <c r="BC119" i="14"/>
  <c r="BG119" i="14"/>
  <c r="AV119" i="14"/>
  <c r="AZ119" i="14"/>
  <c r="BD119" i="14"/>
  <c r="BH119" i="14"/>
  <c r="AW119" i="14"/>
  <c r="BA119" i="14"/>
  <c r="BE119" i="14"/>
  <c r="BI119" i="14"/>
  <c r="AB119" i="14"/>
  <c r="AF119" i="14"/>
  <c r="AJ119" i="14"/>
  <c r="AN119" i="14"/>
  <c r="AC119" i="14"/>
  <c r="AG119" i="14"/>
  <c r="AK119" i="14"/>
  <c r="AO119" i="14"/>
  <c r="AD119" i="14"/>
  <c r="AH119" i="14"/>
  <c r="AL119" i="14"/>
  <c r="AA119" i="14"/>
  <c r="AE119" i="14"/>
  <c r="AI119" i="14"/>
  <c r="AM119" i="14"/>
  <c r="W119" i="14"/>
  <c r="Y119" i="14"/>
  <c r="X119" i="14"/>
  <c r="P119" i="14"/>
  <c r="Q119" i="14"/>
  <c r="R119" i="14"/>
  <c r="S119" i="14"/>
  <c r="T119" i="14"/>
  <c r="U119" i="14"/>
  <c r="G119" i="14"/>
  <c r="H119" i="14"/>
  <c r="I119" i="14"/>
  <c r="J119" i="14"/>
  <c r="K119" i="14"/>
  <c r="L119" i="14"/>
  <c r="M119" i="14"/>
  <c r="N119" i="14"/>
  <c r="O119" i="14"/>
  <c r="AX127" i="14"/>
  <c r="BB127" i="14"/>
  <c r="BF127" i="14"/>
  <c r="AU127" i="14"/>
  <c r="AY127" i="14"/>
  <c r="BC127" i="14"/>
  <c r="BG127" i="14"/>
  <c r="AV127" i="14"/>
  <c r="AZ127" i="14"/>
  <c r="BD127" i="14"/>
  <c r="BH127" i="14"/>
  <c r="AW127" i="14"/>
  <c r="BA127" i="14"/>
  <c r="BE127" i="14"/>
  <c r="BI127" i="14"/>
  <c r="AB127" i="14"/>
  <c r="AF127" i="14"/>
  <c r="AJ127" i="14"/>
  <c r="AN127" i="14"/>
  <c r="AC127" i="14"/>
  <c r="AG127" i="14"/>
  <c r="AK127" i="14"/>
  <c r="AO127" i="14"/>
  <c r="AD127" i="14"/>
  <c r="AH127" i="14"/>
  <c r="AL127" i="14"/>
  <c r="AA127" i="14"/>
  <c r="AE127" i="14"/>
  <c r="AI127" i="14"/>
  <c r="AM127" i="14"/>
  <c r="W127" i="14"/>
  <c r="X127" i="14"/>
  <c r="Y127" i="14"/>
  <c r="P127" i="14"/>
  <c r="Q127" i="14"/>
  <c r="R127" i="14"/>
  <c r="K127" i="14"/>
  <c r="T127" i="14"/>
  <c r="U127" i="14"/>
  <c r="O127" i="14"/>
  <c r="H127" i="14"/>
  <c r="I127" i="14"/>
  <c r="J127" i="14"/>
  <c r="S127" i="14"/>
  <c r="L127" i="14"/>
  <c r="M127" i="14"/>
  <c r="N127" i="14"/>
  <c r="G127" i="14"/>
  <c r="AX135" i="14"/>
  <c r="BB135" i="14"/>
  <c r="BF135" i="14"/>
  <c r="AU135" i="14"/>
  <c r="AY135" i="14"/>
  <c r="BC135" i="14"/>
  <c r="BG135" i="14"/>
  <c r="AV135" i="14"/>
  <c r="AZ135" i="14"/>
  <c r="BD135" i="14"/>
  <c r="BH135" i="14"/>
  <c r="AW135" i="14"/>
  <c r="BA135" i="14"/>
  <c r="BE135" i="14"/>
  <c r="BI135" i="14"/>
  <c r="AB135" i="14"/>
  <c r="AF135" i="14"/>
  <c r="AJ135" i="14"/>
  <c r="AN135" i="14"/>
  <c r="AC135" i="14"/>
  <c r="AG135" i="14"/>
  <c r="AK135" i="14"/>
  <c r="AO135" i="14"/>
  <c r="AD135" i="14"/>
  <c r="AH135" i="14"/>
  <c r="AL135" i="14"/>
  <c r="AA135" i="14"/>
  <c r="AE135" i="14"/>
  <c r="AI135" i="14"/>
  <c r="AM135" i="14"/>
  <c r="W135" i="14"/>
  <c r="X135" i="14"/>
  <c r="Y135" i="14"/>
  <c r="P135" i="14"/>
  <c r="Q135" i="14"/>
  <c r="R135" i="14"/>
  <c r="S135" i="14"/>
  <c r="T135" i="14"/>
  <c r="U135" i="14"/>
  <c r="G135" i="14"/>
  <c r="H135" i="14"/>
  <c r="I135" i="14"/>
  <c r="J135" i="14"/>
  <c r="K135" i="14"/>
  <c r="L135" i="14"/>
  <c r="M135" i="14"/>
  <c r="N135" i="14"/>
  <c r="O135" i="14"/>
  <c r="AX143" i="14"/>
  <c r="BB143" i="14"/>
  <c r="BF143" i="14"/>
  <c r="AV143" i="14"/>
  <c r="BA143" i="14"/>
  <c r="BG143" i="14"/>
  <c r="AW143" i="14"/>
  <c r="BC143" i="14"/>
  <c r="BH143" i="14"/>
  <c r="AY143" i="14"/>
  <c r="BD143" i="14"/>
  <c r="BI143" i="14"/>
  <c r="AU143" i="14"/>
  <c r="AZ143" i="14"/>
  <c r="BE143" i="14"/>
  <c r="AB143" i="14"/>
  <c r="AF143" i="14"/>
  <c r="AJ143" i="14"/>
  <c r="AN143" i="14"/>
  <c r="AC143" i="14"/>
  <c r="AG143" i="14"/>
  <c r="AK143" i="14"/>
  <c r="AO143" i="14"/>
  <c r="AD143" i="14"/>
  <c r="AH143" i="14"/>
  <c r="AL143" i="14"/>
  <c r="AA143" i="14"/>
  <c r="AE143" i="14"/>
  <c r="AI143" i="14"/>
  <c r="AM143" i="14"/>
  <c r="W143" i="14"/>
  <c r="X143" i="14"/>
  <c r="Y143" i="14"/>
  <c r="P143" i="14"/>
  <c r="Q143" i="14"/>
  <c r="R143" i="14"/>
  <c r="K143" i="14"/>
  <c r="T143" i="14"/>
  <c r="U143" i="14"/>
  <c r="O143" i="14"/>
  <c r="H143" i="14"/>
  <c r="I143" i="14"/>
  <c r="J143" i="14"/>
  <c r="S143" i="14"/>
  <c r="L143" i="14"/>
  <c r="M143" i="14"/>
  <c r="N143" i="14"/>
  <c r="G143" i="14"/>
  <c r="AX151" i="14"/>
  <c r="BB151" i="14"/>
  <c r="BF151" i="14"/>
  <c r="AU151" i="14"/>
  <c r="AY151" i="14"/>
  <c r="BC151" i="14"/>
  <c r="BG151" i="14"/>
  <c r="AV151" i="14"/>
  <c r="AZ151" i="14"/>
  <c r="BD151" i="14"/>
  <c r="BH151" i="14"/>
  <c r="AW151" i="14"/>
  <c r="BA151" i="14"/>
  <c r="BE151" i="14"/>
  <c r="BI151" i="14"/>
  <c r="AB151" i="14"/>
  <c r="AF151" i="14"/>
  <c r="AJ151" i="14"/>
  <c r="AN151" i="14"/>
  <c r="AC151" i="14"/>
  <c r="AG151" i="14"/>
  <c r="AK151" i="14"/>
  <c r="AO151" i="14"/>
  <c r="AD151" i="14"/>
  <c r="AH151" i="14"/>
  <c r="AL151" i="14"/>
  <c r="AA151" i="14"/>
  <c r="AE151" i="14"/>
  <c r="AI151" i="14"/>
  <c r="AM151" i="14"/>
  <c r="W151" i="14"/>
  <c r="X151" i="14"/>
  <c r="Y151" i="14"/>
  <c r="J151" i="14"/>
  <c r="O151" i="14"/>
  <c r="U151" i="14"/>
  <c r="S151" i="14"/>
  <c r="N151" i="14"/>
  <c r="T151" i="14"/>
  <c r="K151" i="14"/>
  <c r="H151" i="14"/>
  <c r="R151" i="14"/>
  <c r="I151" i="14"/>
  <c r="Q151" i="14"/>
  <c r="L151" i="14"/>
  <c r="G151" i="14"/>
  <c r="P151" i="14"/>
  <c r="M151" i="14"/>
  <c r="AX159" i="14"/>
  <c r="BB159" i="14"/>
  <c r="BF159" i="14"/>
  <c r="AU159" i="14"/>
  <c r="AY159" i="14"/>
  <c r="BC159" i="14"/>
  <c r="BG159" i="14"/>
  <c r="AV159" i="14"/>
  <c r="AZ159" i="14"/>
  <c r="BD159" i="14"/>
  <c r="BH159" i="14"/>
  <c r="AW159" i="14"/>
  <c r="BA159" i="14"/>
  <c r="BE159" i="14"/>
  <c r="BI159" i="14"/>
  <c r="AB159" i="14"/>
  <c r="AF159" i="14"/>
  <c r="AJ159" i="14"/>
  <c r="AN159" i="14"/>
  <c r="AC159" i="14"/>
  <c r="AG159" i="14"/>
  <c r="AK159" i="14"/>
  <c r="AO159" i="14"/>
  <c r="AD159" i="14"/>
  <c r="AH159" i="14"/>
  <c r="AL159" i="14"/>
  <c r="AA159" i="14"/>
  <c r="AE159" i="14"/>
  <c r="AI159" i="14"/>
  <c r="AM159" i="14"/>
  <c r="W159" i="14"/>
  <c r="X159" i="14"/>
  <c r="Y159" i="14"/>
  <c r="R159" i="14"/>
  <c r="S159" i="14"/>
  <c r="T159" i="14"/>
  <c r="M159" i="14"/>
  <c r="G159" i="14"/>
  <c r="H159" i="14"/>
  <c r="Q159" i="14"/>
  <c r="J159" i="14"/>
  <c r="K159" i="14"/>
  <c r="L159" i="14"/>
  <c r="U159" i="14"/>
  <c r="N159" i="14"/>
  <c r="O159" i="14"/>
  <c r="P159" i="14"/>
  <c r="I159" i="14"/>
  <c r="AX167" i="14"/>
  <c r="BB167" i="14"/>
  <c r="BF167" i="14"/>
  <c r="AU167" i="14"/>
  <c r="AY167" i="14"/>
  <c r="BC167" i="14"/>
  <c r="BG167" i="14"/>
  <c r="AV167" i="14"/>
  <c r="AZ167" i="14"/>
  <c r="BD167" i="14"/>
  <c r="BH167" i="14"/>
  <c r="AW167" i="14"/>
  <c r="BA167" i="14"/>
  <c r="BE167" i="14"/>
  <c r="BI167" i="14"/>
  <c r="AB167" i="14"/>
  <c r="AF167" i="14"/>
  <c r="AJ167" i="14"/>
  <c r="AN167" i="14"/>
  <c r="AC167" i="14"/>
  <c r="AG167" i="14"/>
  <c r="AK167" i="14"/>
  <c r="AO167" i="14"/>
  <c r="AD167" i="14"/>
  <c r="AH167" i="14"/>
  <c r="AL167" i="14"/>
  <c r="AA167" i="14"/>
  <c r="AE167" i="14"/>
  <c r="AI167" i="14"/>
  <c r="AM167" i="14"/>
  <c r="W167" i="14"/>
  <c r="X167" i="14"/>
  <c r="Y167" i="14"/>
  <c r="R167" i="14"/>
  <c r="S167" i="14"/>
  <c r="T167" i="14"/>
  <c r="U167" i="14"/>
  <c r="G167" i="14"/>
  <c r="H167" i="14"/>
  <c r="I167" i="14"/>
  <c r="J167" i="14"/>
  <c r="K167" i="14"/>
  <c r="L167" i="14"/>
  <c r="M167" i="14"/>
  <c r="N167" i="14"/>
  <c r="O167" i="14"/>
  <c r="P167" i="14"/>
  <c r="Q167" i="14"/>
  <c r="AX175" i="14"/>
  <c r="BB175" i="14"/>
  <c r="BF175" i="14"/>
  <c r="AU175" i="14"/>
  <c r="AY175" i="14"/>
  <c r="BC175" i="14"/>
  <c r="BG175" i="14"/>
  <c r="AV175" i="14"/>
  <c r="AZ175" i="14"/>
  <c r="BD175" i="14"/>
  <c r="BH175" i="14"/>
  <c r="AW175" i="14"/>
  <c r="BA175" i="14"/>
  <c r="BE175" i="14"/>
  <c r="BI175" i="14"/>
  <c r="AB175" i="14"/>
  <c r="AF175" i="14"/>
  <c r="AJ175" i="14"/>
  <c r="AN175" i="14"/>
  <c r="AC175" i="14"/>
  <c r="AG175" i="14"/>
  <c r="AK175" i="14"/>
  <c r="AO175" i="14"/>
  <c r="AD175" i="14"/>
  <c r="AH175" i="14"/>
  <c r="AL175" i="14"/>
  <c r="AA175" i="14"/>
  <c r="AE175" i="14"/>
  <c r="AI175" i="14"/>
  <c r="AM175" i="14"/>
  <c r="W175" i="14"/>
  <c r="X175" i="14"/>
  <c r="Y175" i="14"/>
  <c r="R175" i="14"/>
  <c r="S175" i="14"/>
  <c r="T175" i="14"/>
  <c r="M175" i="14"/>
  <c r="G175" i="14"/>
  <c r="H175" i="14"/>
  <c r="Q175" i="14"/>
  <c r="J175" i="14"/>
  <c r="K175" i="14"/>
  <c r="L175" i="14"/>
  <c r="U175" i="14"/>
  <c r="N175" i="14"/>
  <c r="O175" i="14"/>
  <c r="P175" i="14"/>
  <c r="I175" i="14"/>
  <c r="AX183" i="14"/>
  <c r="BB183" i="14"/>
  <c r="BF183" i="14"/>
  <c r="AU183" i="14"/>
  <c r="AY183" i="14"/>
  <c r="BC183" i="14"/>
  <c r="BG183" i="14"/>
  <c r="AV183" i="14"/>
  <c r="AZ183" i="14"/>
  <c r="BD183" i="14"/>
  <c r="BH183" i="14"/>
  <c r="AW183" i="14"/>
  <c r="BA183" i="14"/>
  <c r="BE183" i="14"/>
  <c r="BI183" i="14"/>
  <c r="AB183" i="14"/>
  <c r="AF183" i="14"/>
  <c r="AJ183" i="14"/>
  <c r="AN183" i="14"/>
  <c r="AC183" i="14"/>
  <c r="AG183" i="14"/>
  <c r="AK183" i="14"/>
  <c r="AO183" i="14"/>
  <c r="AD183" i="14"/>
  <c r="AH183" i="14"/>
  <c r="AL183" i="14"/>
  <c r="AA183" i="14"/>
  <c r="AE183" i="14"/>
  <c r="AI183" i="14"/>
  <c r="AM183" i="14"/>
  <c r="W183" i="14"/>
  <c r="X183" i="14"/>
  <c r="Y183" i="14"/>
  <c r="R183" i="14"/>
  <c r="S183" i="14"/>
  <c r="T183" i="14"/>
  <c r="U183" i="14"/>
  <c r="G183" i="14"/>
  <c r="H183" i="14"/>
  <c r="I183" i="14"/>
  <c r="J183" i="14"/>
  <c r="K183" i="14"/>
  <c r="L183" i="14"/>
  <c r="M183" i="14"/>
  <c r="N183" i="14"/>
  <c r="O183" i="14"/>
  <c r="P183" i="14"/>
  <c r="Q183" i="14"/>
  <c r="AX191" i="14"/>
  <c r="BB191" i="14"/>
  <c r="BF191" i="14"/>
  <c r="AU191" i="14"/>
  <c r="AY191" i="14"/>
  <c r="BC191" i="14"/>
  <c r="BG191" i="14"/>
  <c r="AV191" i="14"/>
  <c r="AZ191" i="14"/>
  <c r="BD191" i="14"/>
  <c r="BH191" i="14"/>
  <c r="AW191" i="14"/>
  <c r="BA191" i="14"/>
  <c r="BE191" i="14"/>
  <c r="BI191" i="14"/>
  <c r="AB191" i="14"/>
  <c r="AF191" i="14"/>
  <c r="AJ191" i="14"/>
  <c r="AN191" i="14"/>
  <c r="AC191" i="14"/>
  <c r="AG191" i="14"/>
  <c r="AK191" i="14"/>
  <c r="AO191" i="14"/>
  <c r="AD191" i="14"/>
  <c r="AH191" i="14"/>
  <c r="AL191" i="14"/>
  <c r="AA191" i="14"/>
  <c r="AE191" i="14"/>
  <c r="AI191" i="14"/>
  <c r="AM191" i="14"/>
  <c r="W191" i="14"/>
  <c r="X191" i="14"/>
  <c r="Y191" i="14"/>
  <c r="O191" i="14"/>
  <c r="P191" i="14"/>
  <c r="Q191" i="14"/>
  <c r="R191" i="14"/>
  <c r="S191" i="14"/>
  <c r="T191" i="14"/>
  <c r="U191" i="14"/>
  <c r="G191" i="14"/>
  <c r="H191" i="14"/>
  <c r="I191" i="14"/>
  <c r="J191" i="14"/>
  <c r="K191" i="14"/>
  <c r="L191" i="14"/>
  <c r="M191" i="14"/>
  <c r="N191" i="14"/>
  <c r="AX203" i="14"/>
  <c r="BB203" i="14"/>
  <c r="BF203" i="14"/>
  <c r="AU203" i="14"/>
  <c r="AY203" i="14"/>
  <c r="BC203" i="14"/>
  <c r="BG203" i="14"/>
  <c r="AV203" i="14"/>
  <c r="AZ203" i="14"/>
  <c r="BD203" i="14"/>
  <c r="BH203" i="14"/>
  <c r="AW203" i="14"/>
  <c r="BA203" i="14"/>
  <c r="BE203" i="14"/>
  <c r="BI203" i="14"/>
  <c r="AB203" i="14"/>
  <c r="AF203" i="14"/>
  <c r="AJ203" i="14"/>
  <c r="AN203" i="14"/>
  <c r="AC203" i="14"/>
  <c r="AG203" i="14"/>
  <c r="AK203" i="14"/>
  <c r="AO203" i="14"/>
  <c r="AD203" i="14"/>
  <c r="AH203" i="14"/>
  <c r="AL203" i="14"/>
  <c r="AA203" i="14"/>
  <c r="AE203" i="14"/>
  <c r="AI203" i="14"/>
  <c r="AM203" i="14"/>
  <c r="W203" i="14"/>
  <c r="X203" i="14"/>
  <c r="Y203" i="14"/>
  <c r="K203" i="14"/>
  <c r="L203" i="14"/>
  <c r="G203" i="14"/>
  <c r="P203" i="14"/>
  <c r="Q203" i="14"/>
  <c r="R203" i="14"/>
  <c r="O203" i="14"/>
  <c r="T203" i="14"/>
  <c r="U203" i="14"/>
  <c r="S203" i="14"/>
  <c r="I203" i="14"/>
  <c r="J203" i="14"/>
  <c r="H203" i="14"/>
  <c r="M203" i="14"/>
  <c r="N203" i="14"/>
  <c r="Y390" i="6"/>
  <c r="Z390" i="6"/>
  <c r="AA390" i="6"/>
  <c r="AK8" i="6"/>
  <c r="Q390" i="6"/>
  <c r="AL8" i="6"/>
  <c r="R390" i="6"/>
  <c r="W390" i="6"/>
  <c r="AJ8" i="6"/>
  <c r="P390" i="6"/>
  <c r="AC8" i="6"/>
  <c r="AW8" i="6" s="1"/>
  <c r="I390" i="6"/>
  <c r="AH8" i="6"/>
  <c r="N390" i="6"/>
  <c r="S390" i="6"/>
  <c r="AG8" i="6"/>
  <c r="BA8" i="6" s="1"/>
  <c r="M390" i="6"/>
  <c r="AI8" i="6"/>
  <c r="O390" i="6"/>
  <c r="J390" i="6"/>
  <c r="V390" i="6"/>
  <c r="AF8" i="6"/>
  <c r="AZ8" i="6" s="1"/>
  <c r="L390" i="6"/>
  <c r="AE8" i="6"/>
  <c r="AY8" i="6" s="1"/>
  <c r="K390" i="6"/>
  <c r="T390" i="6"/>
  <c r="U390" i="6"/>
  <c r="BM55" i="6" l="1"/>
  <c r="BM21" i="6"/>
  <c r="BO21" i="6" s="1"/>
  <c r="BM44" i="6"/>
  <c r="BM47" i="6"/>
  <c r="BM42" i="6"/>
  <c r="BM45" i="6"/>
  <c r="BM68" i="6"/>
  <c r="BM186" i="6"/>
  <c r="BM359" i="6"/>
  <c r="BM169" i="6"/>
  <c r="BM192" i="6"/>
  <c r="BM128" i="6"/>
  <c r="BM289" i="6"/>
  <c r="BM225" i="6"/>
  <c r="BO225" i="6" s="1"/>
  <c r="BM183" i="6"/>
  <c r="BM119" i="6"/>
  <c r="BM348" i="6"/>
  <c r="BM220" i="6"/>
  <c r="BO220" i="6" s="1"/>
  <c r="BM150" i="6"/>
  <c r="BM311" i="6"/>
  <c r="BM113" i="6"/>
  <c r="BM334" i="6"/>
  <c r="BM270" i="6"/>
  <c r="BM206" i="6"/>
  <c r="BM118" i="6"/>
  <c r="BM287" i="6"/>
  <c r="BM201" i="6"/>
  <c r="BM133" i="6"/>
  <c r="BM156" i="6"/>
  <c r="BM253" i="6"/>
  <c r="BM366" i="6"/>
  <c r="BM147" i="6"/>
  <c r="BM83" i="6"/>
  <c r="BM312" i="6"/>
  <c r="BM248" i="6"/>
  <c r="BM77" i="6"/>
  <c r="BM298" i="6"/>
  <c r="BM234" i="6"/>
  <c r="BM343" i="6"/>
  <c r="BM184" i="6"/>
  <c r="BM120" i="6"/>
  <c r="BM345" i="6"/>
  <c r="BO345" i="6" s="1"/>
  <c r="BM281" i="6"/>
  <c r="BM217" i="6"/>
  <c r="BM175" i="6"/>
  <c r="BM111" i="6"/>
  <c r="BO111" i="6" s="1"/>
  <c r="BM340" i="6"/>
  <c r="BM276" i="6"/>
  <c r="BM212" i="6"/>
  <c r="BM291" i="6"/>
  <c r="BM326" i="6"/>
  <c r="BM262" i="6"/>
  <c r="BM375" i="6"/>
  <c r="BM162" i="6"/>
  <c r="BM207" i="6"/>
  <c r="BM180" i="6"/>
  <c r="BM341" i="6"/>
  <c r="BM213" i="6"/>
  <c r="BM155" i="6"/>
  <c r="BM320" i="6"/>
  <c r="BM256" i="6"/>
  <c r="BM369" i="6"/>
  <c r="BO369" i="6" s="1"/>
  <c r="BM306" i="6"/>
  <c r="BM242" i="6"/>
  <c r="BN93" i="6"/>
  <c r="BN174" i="6"/>
  <c r="BN319" i="6"/>
  <c r="BN165" i="6"/>
  <c r="BN166" i="6"/>
  <c r="BN130" i="6"/>
  <c r="BN201" i="6"/>
  <c r="BN53" i="6"/>
  <c r="BN105" i="6"/>
  <c r="BN322" i="6"/>
  <c r="BN334" i="6"/>
  <c r="BM39" i="6"/>
  <c r="BM57" i="6"/>
  <c r="BM22" i="6"/>
  <c r="BM16" i="6"/>
  <c r="BM69" i="6"/>
  <c r="BM70" i="6"/>
  <c r="BM72" i="6"/>
  <c r="BO72" i="6" s="1"/>
  <c r="BM30" i="6"/>
  <c r="BM29" i="6"/>
  <c r="BM52" i="6"/>
  <c r="BM154" i="6"/>
  <c r="BM323" i="6"/>
  <c r="BM380" i="6"/>
  <c r="BM153" i="6"/>
  <c r="BM112" i="6"/>
  <c r="BO112" i="6" s="1"/>
  <c r="BM337" i="6"/>
  <c r="BM273" i="6"/>
  <c r="BM209" i="6"/>
  <c r="BM167" i="6"/>
  <c r="BM103" i="6"/>
  <c r="BM82" i="6"/>
  <c r="BM251" i="6"/>
  <c r="BM181" i="6"/>
  <c r="BM204" i="6"/>
  <c r="BM140" i="6"/>
  <c r="BM76" i="6"/>
  <c r="AS301" i="6"/>
  <c r="AS237" i="6"/>
  <c r="BM195" i="6"/>
  <c r="BM131" i="6"/>
  <c r="BM360" i="6"/>
  <c r="BO360" i="6" s="1"/>
  <c r="BM296" i="6"/>
  <c r="BM174" i="6"/>
  <c r="BM331" i="6"/>
  <c r="BM368" i="6"/>
  <c r="BO368" i="6" s="1"/>
  <c r="BM346" i="6"/>
  <c r="BM282" i="6"/>
  <c r="BM218" i="6"/>
  <c r="BM142" i="6"/>
  <c r="BM307" i="6"/>
  <c r="BM372" i="6"/>
  <c r="BM145" i="6"/>
  <c r="BM168" i="6"/>
  <c r="BO168" i="6" s="1"/>
  <c r="BM104" i="6"/>
  <c r="BM329" i="6"/>
  <c r="BM265" i="6"/>
  <c r="BM378" i="6"/>
  <c r="BO378" i="6" s="1"/>
  <c r="BM95" i="6"/>
  <c r="BM324" i="6"/>
  <c r="BM260" i="6"/>
  <c r="BM373" i="6"/>
  <c r="BO373" i="6" s="1"/>
  <c r="BM102" i="6"/>
  <c r="BM263" i="6"/>
  <c r="BM89" i="6"/>
  <c r="BM310" i="6"/>
  <c r="BO310" i="6" s="1"/>
  <c r="BM246" i="6"/>
  <c r="BM134" i="6"/>
  <c r="BM303" i="6"/>
  <c r="BM364" i="6"/>
  <c r="BM141" i="6"/>
  <c r="BM164" i="6"/>
  <c r="AS100" i="6"/>
  <c r="BM325" i="6"/>
  <c r="BO325" i="6" s="1"/>
  <c r="BM261" i="6"/>
  <c r="BM374" i="6"/>
  <c r="BM139" i="6"/>
  <c r="BM75" i="6"/>
  <c r="BO75" i="6" s="1"/>
  <c r="BM304" i="6"/>
  <c r="BM240" i="6"/>
  <c r="BM190" i="6"/>
  <c r="BM347" i="6"/>
  <c r="BM223" i="6"/>
  <c r="BM354" i="6"/>
  <c r="BM290" i="6"/>
  <c r="BM226" i="6"/>
  <c r="BO226" i="6" s="1"/>
  <c r="BM66" i="6"/>
  <c r="BM23" i="6"/>
  <c r="BM41" i="6"/>
  <c r="BM64" i="6"/>
  <c r="BO64" i="6" s="1"/>
  <c r="BM53" i="6"/>
  <c r="BM10" i="6"/>
  <c r="BM33" i="6"/>
  <c r="BM18" i="6"/>
  <c r="BM13" i="6"/>
  <c r="BM36" i="6"/>
  <c r="BM126" i="6"/>
  <c r="BM295" i="6"/>
  <c r="BO295" i="6" s="1"/>
  <c r="BM205" i="6"/>
  <c r="BM137" i="6"/>
  <c r="BM321" i="6"/>
  <c r="BM257" i="6"/>
  <c r="BO257" i="6" s="1"/>
  <c r="BM370" i="6"/>
  <c r="BM87" i="6"/>
  <c r="BM316" i="6"/>
  <c r="BM252" i="6"/>
  <c r="BO252" i="6" s="1"/>
  <c r="BM365" i="6"/>
  <c r="BM86" i="6"/>
  <c r="BM247" i="6"/>
  <c r="BM81" i="6"/>
  <c r="BM302" i="6"/>
  <c r="BM238" i="6"/>
  <c r="BM182" i="6"/>
  <c r="BM219" i="6"/>
  <c r="BM165" i="6"/>
  <c r="BM188" i="6"/>
  <c r="BM349" i="6"/>
  <c r="BM179" i="6"/>
  <c r="BO179" i="6" s="1"/>
  <c r="BM115" i="6"/>
  <c r="BM344" i="6"/>
  <c r="BM280" i="6"/>
  <c r="BM216" i="6"/>
  <c r="BO216" i="6" s="1"/>
  <c r="BM299" i="6"/>
  <c r="BM109" i="6"/>
  <c r="BM330" i="6"/>
  <c r="BM266" i="6"/>
  <c r="BO266" i="6" s="1"/>
  <c r="BM379" i="6"/>
  <c r="BM275" i="6"/>
  <c r="BM193" i="6"/>
  <c r="BM129" i="6"/>
  <c r="BM152" i="6"/>
  <c r="BM88" i="6"/>
  <c r="BM313" i="6"/>
  <c r="BM249" i="6"/>
  <c r="BO249" i="6" s="1"/>
  <c r="BM362" i="6"/>
  <c r="BM143" i="6"/>
  <c r="BM308" i="6"/>
  <c r="BM244" i="6"/>
  <c r="BO244" i="6" s="1"/>
  <c r="BM355" i="6"/>
  <c r="BM231" i="6"/>
  <c r="BM358" i="6"/>
  <c r="BM294" i="6"/>
  <c r="BM230" i="6"/>
  <c r="BM24" i="6"/>
  <c r="BM267" i="6"/>
  <c r="BM125" i="6"/>
  <c r="BO125" i="6" s="1"/>
  <c r="BM148" i="6"/>
  <c r="BM84" i="6"/>
  <c r="BM203" i="6"/>
  <c r="BM123" i="6"/>
  <c r="BO123" i="6" s="1"/>
  <c r="BM352" i="6"/>
  <c r="BM288" i="6"/>
  <c r="BM224" i="6"/>
  <c r="BM117" i="6"/>
  <c r="BM338" i="6"/>
  <c r="BM274" i="6"/>
  <c r="BM210" i="6"/>
  <c r="BN141" i="6"/>
  <c r="BO141" i="6" s="1"/>
  <c r="BN178" i="6"/>
  <c r="BN205" i="6"/>
  <c r="BN145" i="6"/>
  <c r="BN335" i="6"/>
  <c r="BM71" i="6"/>
  <c r="BM58" i="6"/>
  <c r="BM54" i="6"/>
  <c r="BM37" i="6"/>
  <c r="BO37" i="6" s="1"/>
  <c r="BM60" i="6"/>
  <c r="BM63" i="6"/>
  <c r="BM26" i="6"/>
  <c r="BM40" i="6"/>
  <c r="BM61" i="6"/>
  <c r="BM34" i="6"/>
  <c r="BM259" i="6"/>
  <c r="BM185" i="6"/>
  <c r="BM121" i="6"/>
  <c r="BM305" i="6"/>
  <c r="BM241" i="6"/>
  <c r="BM315" i="6"/>
  <c r="BO315" i="6" s="1"/>
  <c r="BM376" i="6"/>
  <c r="BM149" i="6"/>
  <c r="BM172" i="6"/>
  <c r="BM108" i="6"/>
  <c r="BM333" i="6"/>
  <c r="BM269" i="6"/>
  <c r="BM382" i="6"/>
  <c r="BM163" i="6"/>
  <c r="BM99" i="6"/>
  <c r="BM328" i="6"/>
  <c r="BM264" i="6"/>
  <c r="BM106" i="6"/>
  <c r="BM271" i="6"/>
  <c r="BM93" i="6"/>
  <c r="BM314" i="6"/>
  <c r="BM250" i="6"/>
  <c r="BO250" i="6" s="1"/>
  <c r="BM363" i="6"/>
  <c r="BM78" i="6"/>
  <c r="BM243" i="6"/>
  <c r="BM177" i="6"/>
  <c r="BM200" i="6"/>
  <c r="BM136" i="6"/>
  <c r="BM361" i="6"/>
  <c r="BM297" i="6"/>
  <c r="BO297" i="6" s="1"/>
  <c r="BM191" i="6"/>
  <c r="BM127" i="6"/>
  <c r="BM356" i="6"/>
  <c r="BM292" i="6"/>
  <c r="BO292" i="6" s="1"/>
  <c r="BM228" i="6"/>
  <c r="BM166" i="6"/>
  <c r="BM327" i="6"/>
  <c r="BM197" i="6"/>
  <c r="BM342" i="6"/>
  <c r="BM278" i="6"/>
  <c r="BM214" i="6"/>
  <c r="BM198" i="6"/>
  <c r="BM74" i="6"/>
  <c r="BM235" i="6"/>
  <c r="BM173" i="6"/>
  <c r="BM196" i="6"/>
  <c r="BO196" i="6" s="1"/>
  <c r="BM132" i="6"/>
  <c r="BM357" i="6"/>
  <c r="BM229" i="6"/>
  <c r="BM187" i="6"/>
  <c r="BO187" i="6" s="1"/>
  <c r="BM107" i="6"/>
  <c r="BM336" i="6"/>
  <c r="BM272" i="6"/>
  <c r="BM208" i="6"/>
  <c r="BM122" i="6"/>
  <c r="BM283" i="6"/>
  <c r="BM101" i="6"/>
  <c r="BM322" i="6"/>
  <c r="BM258" i="6"/>
  <c r="BM371" i="6"/>
  <c r="BN137" i="6"/>
  <c r="AS287" i="6"/>
  <c r="AS133" i="6"/>
  <c r="AS76" i="6"/>
  <c r="AS366" i="6"/>
  <c r="AS83" i="6"/>
  <c r="AS248" i="6"/>
  <c r="BN118" i="6"/>
  <c r="BN126" i="6"/>
  <c r="BN109" i="6"/>
  <c r="BO109" i="6" s="1"/>
  <c r="BN122" i="6"/>
  <c r="BN347" i="6"/>
  <c r="BN177" i="6"/>
  <c r="BN69" i="6"/>
  <c r="BO69" i="6" s="1"/>
  <c r="BN162" i="6"/>
  <c r="BN146" i="6"/>
  <c r="BN58" i="6"/>
  <c r="BN198" i="6"/>
  <c r="AM85" i="6"/>
  <c r="AM255" i="6"/>
  <c r="AM132" i="6"/>
  <c r="AM20" i="6"/>
  <c r="AM317" i="6"/>
  <c r="AM285" i="6"/>
  <c r="AM245" i="6"/>
  <c r="AM191" i="6"/>
  <c r="AO384" i="6"/>
  <c r="AM138" i="6"/>
  <c r="AM157" i="6"/>
  <c r="AM239" i="6"/>
  <c r="AM124" i="6"/>
  <c r="AM100" i="6"/>
  <c r="AM12" i="6"/>
  <c r="AM309" i="6"/>
  <c r="AM277" i="6"/>
  <c r="AM237" i="6"/>
  <c r="AM51" i="6"/>
  <c r="AS82" i="6"/>
  <c r="AS376" i="6"/>
  <c r="AS140" i="6"/>
  <c r="AS333" i="6"/>
  <c r="AS195" i="6"/>
  <c r="AS99" i="6"/>
  <c r="AS232" i="6"/>
  <c r="AS331" i="6"/>
  <c r="AS282" i="6"/>
  <c r="AS168" i="6"/>
  <c r="AS324" i="6"/>
  <c r="BM351" i="6"/>
  <c r="BM194" i="6"/>
  <c r="BM98" i="6"/>
  <c r="BM158" i="6"/>
  <c r="BM319" i="6"/>
  <c r="BN182" i="6"/>
  <c r="BO182" i="6" s="1"/>
  <c r="BN54" i="6"/>
  <c r="BO54" i="6" s="1"/>
  <c r="BN150" i="6"/>
  <c r="BN18" i="6"/>
  <c r="BN117" i="6"/>
  <c r="BN81" i="6"/>
  <c r="BN170" i="6"/>
  <c r="BN22" i="6"/>
  <c r="BN299" i="6"/>
  <c r="BO299" i="6" s="1"/>
  <c r="BN173" i="6"/>
  <c r="BN61" i="6"/>
  <c r="BN154" i="6"/>
  <c r="BN10" i="6"/>
  <c r="BO10" i="6" s="1"/>
  <c r="BN134" i="6"/>
  <c r="BN275" i="6"/>
  <c r="BN169" i="6"/>
  <c r="BN351" i="6"/>
  <c r="BN142" i="6"/>
  <c r="BN129" i="6"/>
  <c r="BN97" i="6"/>
  <c r="BN186" i="6"/>
  <c r="BN346" i="6"/>
  <c r="BN386" i="6"/>
  <c r="AM62" i="6"/>
  <c r="AM74" i="6"/>
  <c r="AM189" i="6"/>
  <c r="AM227" i="6"/>
  <c r="AM116" i="6"/>
  <c r="AM92" i="6"/>
  <c r="AM301" i="6"/>
  <c r="AM229" i="6"/>
  <c r="AM43" i="6"/>
  <c r="AM31" i="6"/>
  <c r="AS204" i="6"/>
  <c r="BN355" i="6"/>
  <c r="BN106" i="6"/>
  <c r="BN114" i="6"/>
  <c r="BN121" i="6"/>
  <c r="BN89" i="6"/>
  <c r="BO89" i="6" s="1"/>
  <c r="AM46" i="6"/>
  <c r="AM14" i="6"/>
  <c r="AM90" i="6"/>
  <c r="AM65" i="6"/>
  <c r="AM271" i="6"/>
  <c r="AM211" i="6"/>
  <c r="AM28" i="6"/>
  <c r="AM293" i="6"/>
  <c r="AM221" i="6"/>
  <c r="AM159" i="6"/>
  <c r="AS146" i="6"/>
  <c r="AS181" i="6"/>
  <c r="AS172" i="6"/>
  <c r="AS382" i="6"/>
  <c r="AS360" i="6"/>
  <c r="AS264" i="6"/>
  <c r="BM35" i="6"/>
  <c r="AS145" i="6"/>
  <c r="AS260" i="6"/>
  <c r="AS164" i="6"/>
  <c r="BM161" i="6"/>
  <c r="BO161" i="6" s="1"/>
  <c r="BM130" i="6"/>
  <c r="BO130" i="6" s="1"/>
  <c r="BM105" i="6"/>
  <c r="BM335" i="6"/>
  <c r="BM94" i="6"/>
  <c r="BN86" i="6"/>
  <c r="BO86" i="6" s="1"/>
  <c r="BN359" i="6"/>
  <c r="BN98" i="6"/>
  <c r="BN133" i="6"/>
  <c r="BN101" i="6"/>
  <c r="BO101" i="6" s="1"/>
  <c r="BN110" i="6"/>
  <c r="BN339" i="6"/>
  <c r="BN197" i="6"/>
  <c r="BN149" i="6"/>
  <c r="BO149" i="6" s="1"/>
  <c r="BN94" i="6"/>
  <c r="BN194" i="6"/>
  <c r="BN42" i="6"/>
  <c r="BN185" i="6"/>
  <c r="BN153" i="6"/>
  <c r="BN385" i="6"/>
  <c r="BN66" i="6"/>
  <c r="BN113" i="6"/>
  <c r="BO113" i="6" s="1"/>
  <c r="C12" i="14"/>
  <c r="BM12" i="6"/>
  <c r="C17" i="14"/>
  <c r="BM17" i="6"/>
  <c r="BM59" i="6"/>
  <c r="C160" i="14"/>
  <c r="BM160" i="6"/>
  <c r="BO160" i="6" s="1"/>
  <c r="C96" i="14"/>
  <c r="BM96" i="6"/>
  <c r="C151" i="14"/>
  <c r="BM151" i="6"/>
  <c r="BO151" i="6" s="1"/>
  <c r="C124" i="14"/>
  <c r="BM124" i="6"/>
  <c r="C285" i="14"/>
  <c r="BM285" i="6"/>
  <c r="C221" i="14"/>
  <c r="BM221" i="6"/>
  <c r="C138" i="14"/>
  <c r="BM138" i="6"/>
  <c r="C189" i="14"/>
  <c r="BM189" i="6"/>
  <c r="C309" i="14"/>
  <c r="BM309" i="6"/>
  <c r="C245" i="14"/>
  <c r="BM245" i="6"/>
  <c r="AS182" i="6"/>
  <c r="AS351" i="6"/>
  <c r="AS219" i="6"/>
  <c r="AS165" i="6"/>
  <c r="AS188" i="6"/>
  <c r="AS124" i="6"/>
  <c r="AS349" i="6"/>
  <c r="AS285" i="6"/>
  <c r="AS221" i="6"/>
  <c r="AS179" i="6"/>
  <c r="AS115" i="6"/>
  <c r="AS344" i="6"/>
  <c r="AS280" i="6"/>
  <c r="AS216" i="6"/>
  <c r="AS138" i="6"/>
  <c r="AS266" i="6"/>
  <c r="C19" i="14"/>
  <c r="BM19" i="6"/>
  <c r="AS193" i="6"/>
  <c r="AS313" i="6"/>
  <c r="AS79" i="6"/>
  <c r="AS355" i="6"/>
  <c r="AS230" i="6"/>
  <c r="C65" i="14"/>
  <c r="BM65" i="6"/>
  <c r="AS24" i="6"/>
  <c r="AS125" i="6"/>
  <c r="AS245" i="6"/>
  <c r="C171" i="14"/>
  <c r="BM171" i="6"/>
  <c r="AS171" i="6"/>
  <c r="C43" i="14"/>
  <c r="BM43" i="6"/>
  <c r="C20" i="14"/>
  <c r="BM20" i="6"/>
  <c r="C90" i="14"/>
  <c r="BM90" i="6"/>
  <c r="C144" i="14"/>
  <c r="BM144" i="6"/>
  <c r="BO144" i="6" s="1"/>
  <c r="C80" i="14"/>
  <c r="BM80" i="6"/>
  <c r="C199" i="14"/>
  <c r="BM199" i="6"/>
  <c r="BO199" i="6" s="1"/>
  <c r="C135" i="14"/>
  <c r="BM135" i="6"/>
  <c r="C300" i="14"/>
  <c r="BM300" i="6"/>
  <c r="BO300" i="6" s="1"/>
  <c r="C236" i="14"/>
  <c r="BM236" i="6"/>
  <c r="C178" i="14"/>
  <c r="BM178" i="6"/>
  <c r="BO178" i="6" s="1"/>
  <c r="C339" i="14"/>
  <c r="BM339" i="6"/>
  <c r="C215" i="14"/>
  <c r="BM215" i="6"/>
  <c r="BO215" i="6" s="1"/>
  <c r="C350" i="14"/>
  <c r="BM350" i="6"/>
  <c r="C286" i="14"/>
  <c r="BM286" i="6"/>
  <c r="BO286" i="6" s="1"/>
  <c r="C222" i="14"/>
  <c r="BM222" i="6"/>
  <c r="C25" i="14"/>
  <c r="BM25" i="6"/>
  <c r="C48" i="14"/>
  <c r="BM48" i="6"/>
  <c r="AS330" i="6"/>
  <c r="C67" i="14"/>
  <c r="BM67" i="6"/>
  <c r="C38" i="14"/>
  <c r="BM38" i="6"/>
  <c r="AS110" i="6"/>
  <c r="AS152" i="6"/>
  <c r="AS362" i="6"/>
  <c r="AS244" i="6"/>
  <c r="AS358" i="6"/>
  <c r="C31" i="14"/>
  <c r="BM31" i="6"/>
  <c r="BM49" i="6"/>
  <c r="AS267" i="6"/>
  <c r="AS84" i="6"/>
  <c r="C27" i="14"/>
  <c r="C227" i="14"/>
  <c r="BM227" i="6"/>
  <c r="C92" i="14"/>
  <c r="BM92" i="6"/>
  <c r="C317" i="14"/>
  <c r="BM317" i="6"/>
  <c r="C202" i="14"/>
  <c r="BM202" i="6"/>
  <c r="C239" i="14"/>
  <c r="BM239" i="6"/>
  <c r="C170" i="14"/>
  <c r="BM170" i="6"/>
  <c r="C211" i="14"/>
  <c r="BM211" i="6"/>
  <c r="C157" i="14"/>
  <c r="BM157" i="6"/>
  <c r="C116" i="14"/>
  <c r="BM116" i="6"/>
  <c r="C277" i="14"/>
  <c r="BM277" i="6"/>
  <c r="C255" i="14"/>
  <c r="BM255" i="6"/>
  <c r="C85" i="14"/>
  <c r="BM85" i="6"/>
  <c r="AD390" i="6"/>
  <c r="C14" i="14"/>
  <c r="BM14" i="6"/>
  <c r="C9" i="14"/>
  <c r="BM9" i="6"/>
  <c r="BM32" i="6"/>
  <c r="AS299" i="6"/>
  <c r="AS379" i="6"/>
  <c r="C51" i="14"/>
  <c r="BM51" i="6"/>
  <c r="C28" i="14"/>
  <c r="BM28" i="6"/>
  <c r="AS275" i="6"/>
  <c r="AS88" i="6"/>
  <c r="AS143" i="6"/>
  <c r="AS194" i="6"/>
  <c r="AS294" i="6"/>
  <c r="C46" i="14"/>
  <c r="BM46" i="6"/>
  <c r="BM11" i="6"/>
  <c r="C56" i="14"/>
  <c r="BM56" i="6"/>
  <c r="AS189" i="6"/>
  <c r="AS309" i="6"/>
  <c r="C62" i="14"/>
  <c r="BM62" i="6"/>
  <c r="C332" i="14"/>
  <c r="BM332" i="6"/>
  <c r="C268" i="14"/>
  <c r="BM268" i="6"/>
  <c r="BO268" i="6" s="1"/>
  <c r="C381" i="14"/>
  <c r="BM381" i="6"/>
  <c r="C114" i="14"/>
  <c r="BM114" i="6"/>
  <c r="C279" i="14"/>
  <c r="BM279" i="6"/>
  <c r="C97" i="14"/>
  <c r="BM97" i="6"/>
  <c r="C318" i="14"/>
  <c r="BM318" i="6"/>
  <c r="C254" i="14"/>
  <c r="BM254" i="6"/>
  <c r="BO254" i="6" s="1"/>
  <c r="C367" i="14"/>
  <c r="BM367" i="6"/>
  <c r="C301" i="14"/>
  <c r="BM301" i="6"/>
  <c r="C237" i="14"/>
  <c r="BM237" i="6"/>
  <c r="C159" i="14"/>
  <c r="BM159" i="6"/>
  <c r="C8" i="14"/>
  <c r="C100" i="14"/>
  <c r="BM100" i="6"/>
  <c r="AT55" i="6"/>
  <c r="C55" i="14"/>
  <c r="AT32" i="6"/>
  <c r="C32" i="14"/>
  <c r="AT21" i="6"/>
  <c r="C21" i="14"/>
  <c r="AT44" i="6"/>
  <c r="C44" i="14"/>
  <c r="AT49" i="6"/>
  <c r="C49" i="14"/>
  <c r="AT72" i="6"/>
  <c r="C72" i="14"/>
  <c r="AT45" i="6"/>
  <c r="C45" i="14"/>
  <c r="AT68" i="6"/>
  <c r="C68" i="14"/>
  <c r="AT186" i="6"/>
  <c r="C186" i="14"/>
  <c r="AT359" i="6"/>
  <c r="C359" i="14"/>
  <c r="AT169" i="6"/>
  <c r="AU169" i="6" s="1"/>
  <c r="C169" i="14"/>
  <c r="AT192" i="6"/>
  <c r="AU192" i="6" s="1"/>
  <c r="C192" i="14"/>
  <c r="AT128" i="6"/>
  <c r="AU128" i="6" s="1"/>
  <c r="C128" i="14"/>
  <c r="AT353" i="6"/>
  <c r="AU353" i="6" s="1"/>
  <c r="C353" i="14"/>
  <c r="AT289" i="6"/>
  <c r="AU289" i="6" s="1"/>
  <c r="C289" i="14"/>
  <c r="AT225" i="6"/>
  <c r="AU225" i="6" s="1"/>
  <c r="C225" i="14"/>
  <c r="AT183" i="6"/>
  <c r="AU183" i="6" s="1"/>
  <c r="C183" i="14"/>
  <c r="AT119" i="6"/>
  <c r="C119" i="14"/>
  <c r="AT348" i="6"/>
  <c r="C348" i="14"/>
  <c r="AT284" i="6"/>
  <c r="C284" i="14"/>
  <c r="AT220" i="6"/>
  <c r="C220" i="14"/>
  <c r="AT150" i="6"/>
  <c r="C150" i="14"/>
  <c r="AT311" i="6"/>
  <c r="C311" i="14"/>
  <c r="AT113" i="6"/>
  <c r="C113" i="14"/>
  <c r="AT334" i="6"/>
  <c r="C334" i="14"/>
  <c r="AT270" i="6"/>
  <c r="C270" i="14"/>
  <c r="AT206" i="6"/>
  <c r="C206" i="14"/>
  <c r="AT118" i="6"/>
  <c r="AU118" i="6" s="1"/>
  <c r="C118" i="14"/>
  <c r="AT287" i="6"/>
  <c r="AU287" i="6" s="1"/>
  <c r="C287" i="14"/>
  <c r="AT201" i="6"/>
  <c r="AU201" i="6" s="1"/>
  <c r="C201" i="14"/>
  <c r="AT133" i="6"/>
  <c r="AU133" i="6" s="1"/>
  <c r="C133" i="14"/>
  <c r="AT156" i="6"/>
  <c r="AU156" i="6" s="1"/>
  <c r="C156" i="14"/>
  <c r="AT253" i="6"/>
  <c r="AU253" i="6" s="1"/>
  <c r="C253" i="14"/>
  <c r="AT366" i="6"/>
  <c r="C366" i="14"/>
  <c r="AT147" i="6"/>
  <c r="AU147" i="6" s="1"/>
  <c r="C147" i="14"/>
  <c r="AT83" i="6"/>
  <c r="C83" i="14"/>
  <c r="AT312" i="6"/>
  <c r="AU312" i="6" s="1"/>
  <c r="C312" i="14"/>
  <c r="AT248" i="6"/>
  <c r="C248" i="14"/>
  <c r="AT50" i="6"/>
  <c r="C50" i="14"/>
  <c r="AT77" i="6"/>
  <c r="AU77" i="6" s="1"/>
  <c r="C77" i="14"/>
  <c r="AT298" i="6"/>
  <c r="AU298" i="6" s="1"/>
  <c r="C298" i="14"/>
  <c r="AT234" i="6"/>
  <c r="C234" i="14"/>
  <c r="AT343" i="6"/>
  <c r="C343" i="14"/>
  <c r="AT161" i="6"/>
  <c r="AU161" i="6" s="1"/>
  <c r="C161" i="14"/>
  <c r="AT184" i="6"/>
  <c r="C184" i="14"/>
  <c r="AT120" i="6"/>
  <c r="C120" i="14"/>
  <c r="AT345" i="6"/>
  <c r="AU345" i="6" s="1"/>
  <c r="C345" i="14"/>
  <c r="AT281" i="6"/>
  <c r="AU281" i="6" s="1"/>
  <c r="C281" i="14"/>
  <c r="AT217" i="6"/>
  <c r="C217" i="14"/>
  <c r="AT175" i="6"/>
  <c r="C175" i="14"/>
  <c r="AT111" i="6"/>
  <c r="AU111" i="6" s="1"/>
  <c r="C111" i="14"/>
  <c r="AT340" i="6"/>
  <c r="AU340" i="6" s="1"/>
  <c r="C340" i="14"/>
  <c r="AT276" i="6"/>
  <c r="C276" i="14"/>
  <c r="AT212" i="6"/>
  <c r="C212" i="14"/>
  <c r="AT130" i="6"/>
  <c r="AU130" i="6" s="1"/>
  <c r="C130" i="14"/>
  <c r="AT291" i="6"/>
  <c r="AU291" i="6" s="1"/>
  <c r="C291" i="14"/>
  <c r="AT105" i="6"/>
  <c r="C105" i="14"/>
  <c r="AT326" i="6"/>
  <c r="C326" i="14"/>
  <c r="AT262" i="6"/>
  <c r="AU262" i="6" s="1"/>
  <c r="C262" i="14"/>
  <c r="AT375" i="6"/>
  <c r="AU375" i="6" s="1"/>
  <c r="C375" i="14"/>
  <c r="AT162" i="6"/>
  <c r="AU162" i="6" s="1"/>
  <c r="C162" i="14"/>
  <c r="AT335" i="6"/>
  <c r="C335" i="14"/>
  <c r="AT207" i="6"/>
  <c r="C207" i="14"/>
  <c r="AT180" i="6"/>
  <c r="AU180" i="6" s="1"/>
  <c r="C180" i="14"/>
  <c r="AT341" i="6"/>
  <c r="C341" i="14"/>
  <c r="AT213" i="6"/>
  <c r="AU213" i="6" s="1"/>
  <c r="C213" i="14"/>
  <c r="AT155" i="6"/>
  <c r="AU155" i="6" s="1"/>
  <c r="C155" i="14"/>
  <c r="AT91" i="6"/>
  <c r="AU91" i="6" s="1"/>
  <c r="C91" i="14"/>
  <c r="AT320" i="6"/>
  <c r="C320" i="14"/>
  <c r="AT256" i="6"/>
  <c r="AU256" i="6" s="1"/>
  <c r="C256" i="14"/>
  <c r="AT369" i="6"/>
  <c r="AU369" i="6" s="1"/>
  <c r="C369" i="14"/>
  <c r="AT94" i="6"/>
  <c r="C94" i="14"/>
  <c r="AT306" i="6"/>
  <c r="AU306" i="6" s="1"/>
  <c r="C306" i="14"/>
  <c r="AT242" i="6"/>
  <c r="AU242" i="6" s="1"/>
  <c r="C242" i="14"/>
  <c r="AT73" i="6"/>
  <c r="AU73" i="6" s="1"/>
  <c r="C73" i="14"/>
  <c r="AP384" i="6"/>
  <c r="AT39" i="6"/>
  <c r="C39" i="14"/>
  <c r="AT57" i="6"/>
  <c r="C57" i="14"/>
  <c r="AT22" i="6"/>
  <c r="C22" i="14"/>
  <c r="AT16" i="6"/>
  <c r="C16" i="14"/>
  <c r="AT69" i="6"/>
  <c r="C69" i="14"/>
  <c r="AT70" i="6"/>
  <c r="C70" i="14"/>
  <c r="AT11" i="6"/>
  <c r="C11" i="14"/>
  <c r="AT33" i="6"/>
  <c r="C33" i="14"/>
  <c r="AT30" i="6"/>
  <c r="C30" i="14"/>
  <c r="AT29" i="6"/>
  <c r="C29" i="14"/>
  <c r="AT52" i="6"/>
  <c r="C52" i="14"/>
  <c r="AT154" i="6"/>
  <c r="C154" i="14"/>
  <c r="AT323" i="6"/>
  <c r="C323" i="14"/>
  <c r="AT380" i="6"/>
  <c r="C380" i="14"/>
  <c r="AT153" i="6"/>
  <c r="AU153" i="6" s="1"/>
  <c r="C153" i="14"/>
  <c r="AT176" i="6"/>
  <c r="AU176" i="6" s="1"/>
  <c r="C176" i="14"/>
  <c r="AT112" i="6"/>
  <c r="C112" i="14"/>
  <c r="AT337" i="6"/>
  <c r="AU337" i="6" s="1"/>
  <c r="C337" i="14"/>
  <c r="AT273" i="6"/>
  <c r="AU273" i="6" s="1"/>
  <c r="C273" i="14"/>
  <c r="AT209" i="6"/>
  <c r="AU209" i="6" s="1"/>
  <c r="C209" i="14"/>
  <c r="AT167" i="6"/>
  <c r="AU167" i="6" s="1"/>
  <c r="C167" i="14"/>
  <c r="AT103" i="6"/>
  <c r="AU103" i="6" s="1"/>
  <c r="C103" i="14"/>
  <c r="AT82" i="6"/>
  <c r="C82" i="14"/>
  <c r="AT251" i="6"/>
  <c r="AU251" i="6" s="1"/>
  <c r="C251" i="14"/>
  <c r="AT181" i="6"/>
  <c r="C181" i="14"/>
  <c r="AT204" i="6"/>
  <c r="AU204" i="6" s="1"/>
  <c r="C204" i="14"/>
  <c r="AT140" i="6"/>
  <c r="AU140" i="6" s="1"/>
  <c r="C140" i="14"/>
  <c r="AT76" i="6"/>
  <c r="C76" i="14"/>
  <c r="AT195" i="6"/>
  <c r="C195" i="14"/>
  <c r="AT131" i="6"/>
  <c r="AU131" i="6" s="1"/>
  <c r="C131" i="14"/>
  <c r="AT360" i="6"/>
  <c r="AU360" i="6" s="1"/>
  <c r="C360" i="14"/>
  <c r="AT296" i="6"/>
  <c r="AU296" i="6" s="1"/>
  <c r="C296" i="14"/>
  <c r="AT232" i="6"/>
  <c r="AU232" i="6" s="1"/>
  <c r="C232" i="14"/>
  <c r="AT174" i="6"/>
  <c r="AU174" i="6" s="1"/>
  <c r="C174" i="14"/>
  <c r="AT331" i="6"/>
  <c r="C331" i="14"/>
  <c r="AT368" i="6"/>
  <c r="C368" i="14"/>
  <c r="AT346" i="6"/>
  <c r="C346" i="14"/>
  <c r="AT282" i="6"/>
  <c r="C282" i="14"/>
  <c r="AT218" i="6"/>
  <c r="AU218" i="6" s="1"/>
  <c r="C218" i="14"/>
  <c r="AT142" i="6"/>
  <c r="AU142" i="6" s="1"/>
  <c r="C142" i="14"/>
  <c r="AT307" i="6"/>
  <c r="C307" i="14"/>
  <c r="AT372" i="6"/>
  <c r="C372" i="14"/>
  <c r="AT145" i="6"/>
  <c r="C145" i="14"/>
  <c r="AT168" i="6"/>
  <c r="C168" i="14"/>
  <c r="AT104" i="6"/>
  <c r="C104" i="14"/>
  <c r="AT329" i="6"/>
  <c r="C329" i="14"/>
  <c r="AT265" i="6"/>
  <c r="AU265" i="6" s="1"/>
  <c r="C265" i="14"/>
  <c r="AT378" i="6"/>
  <c r="AU378" i="6" s="1"/>
  <c r="C378" i="14"/>
  <c r="AT95" i="6"/>
  <c r="C95" i="14"/>
  <c r="AT324" i="6"/>
  <c r="C324" i="14"/>
  <c r="AT260" i="6"/>
  <c r="AU260" i="6" s="1"/>
  <c r="C260" i="14"/>
  <c r="AT373" i="6"/>
  <c r="C373" i="14"/>
  <c r="AT102" i="6"/>
  <c r="C102" i="14"/>
  <c r="AT263" i="6"/>
  <c r="AU263" i="6" s="1"/>
  <c r="C263" i="14"/>
  <c r="AT89" i="6"/>
  <c r="AU89" i="6" s="1"/>
  <c r="C89" i="14"/>
  <c r="AT310" i="6"/>
  <c r="C310" i="14"/>
  <c r="AT246" i="6"/>
  <c r="C246" i="14"/>
  <c r="AT134" i="6"/>
  <c r="AU134" i="6" s="1"/>
  <c r="C134" i="14"/>
  <c r="AT303" i="6"/>
  <c r="AU303" i="6" s="1"/>
  <c r="C303" i="14"/>
  <c r="AT364" i="6"/>
  <c r="C364" i="14"/>
  <c r="AT141" i="6"/>
  <c r="C141" i="14"/>
  <c r="AT164" i="6"/>
  <c r="C164" i="14"/>
  <c r="AT325" i="6"/>
  <c r="C325" i="14"/>
  <c r="AT261" i="6"/>
  <c r="C261" i="14"/>
  <c r="AT374" i="6"/>
  <c r="AU374" i="6" s="1"/>
  <c r="C374" i="14"/>
  <c r="AT139" i="6"/>
  <c r="AU139" i="6" s="1"/>
  <c r="C139" i="14"/>
  <c r="AT75" i="6"/>
  <c r="AU75" i="6" s="1"/>
  <c r="C75" i="14"/>
  <c r="AT304" i="6"/>
  <c r="AU304" i="6" s="1"/>
  <c r="C304" i="14"/>
  <c r="AT240" i="6"/>
  <c r="AU240" i="6" s="1"/>
  <c r="C240" i="14"/>
  <c r="AT190" i="6"/>
  <c r="AU190" i="6" s="1"/>
  <c r="C190" i="14"/>
  <c r="AT347" i="6"/>
  <c r="AU347" i="6" s="1"/>
  <c r="C347" i="14"/>
  <c r="AT223" i="6"/>
  <c r="AU223" i="6" s="1"/>
  <c r="C223" i="14"/>
  <c r="AT354" i="6"/>
  <c r="AU354" i="6" s="1"/>
  <c r="C354" i="14"/>
  <c r="AT290" i="6"/>
  <c r="AU290" i="6" s="1"/>
  <c r="C290" i="14"/>
  <c r="AT226" i="6"/>
  <c r="AU226" i="6" s="1"/>
  <c r="C226" i="14"/>
  <c r="AT66" i="6"/>
  <c r="C66" i="14"/>
  <c r="AT23" i="6"/>
  <c r="C23" i="14"/>
  <c r="AT41" i="6"/>
  <c r="C41" i="14"/>
  <c r="AT64" i="6"/>
  <c r="C64" i="14"/>
  <c r="AS239" i="6"/>
  <c r="AS346" i="6"/>
  <c r="AT35" i="6"/>
  <c r="C35" i="14"/>
  <c r="AT53" i="6"/>
  <c r="C53" i="14"/>
  <c r="AT10" i="6"/>
  <c r="C10" i="14"/>
  <c r="AS343" i="6"/>
  <c r="AS372" i="6"/>
  <c r="AS120" i="6"/>
  <c r="AS329" i="6"/>
  <c r="AS175" i="6"/>
  <c r="AS95" i="6"/>
  <c r="AS212" i="6"/>
  <c r="AS102" i="6"/>
  <c r="AS326" i="6"/>
  <c r="AS246" i="6"/>
  <c r="AT63" i="6"/>
  <c r="C63" i="14"/>
  <c r="AT26" i="6"/>
  <c r="C26" i="14"/>
  <c r="AT40" i="6"/>
  <c r="C40" i="14"/>
  <c r="AS207" i="6"/>
  <c r="AS141" i="6"/>
  <c r="AS341" i="6"/>
  <c r="AS261" i="6"/>
  <c r="AT59" i="6"/>
  <c r="C59" i="14"/>
  <c r="AT18" i="6"/>
  <c r="C18" i="14"/>
  <c r="AT13" i="6"/>
  <c r="C13" i="14"/>
  <c r="AT36" i="6"/>
  <c r="C36" i="14"/>
  <c r="AT126" i="6"/>
  <c r="C126" i="14"/>
  <c r="AT295" i="6"/>
  <c r="C295" i="14"/>
  <c r="AT205" i="6"/>
  <c r="AU205" i="6" s="1"/>
  <c r="C205" i="14"/>
  <c r="AT137" i="6"/>
  <c r="AU137" i="6" s="1"/>
  <c r="C137" i="14"/>
  <c r="AT321" i="6"/>
  <c r="AU321" i="6" s="1"/>
  <c r="C321" i="14"/>
  <c r="AT257" i="6"/>
  <c r="AU257" i="6" s="1"/>
  <c r="C257" i="14"/>
  <c r="AT370" i="6"/>
  <c r="AU370" i="6" s="1"/>
  <c r="C370" i="14"/>
  <c r="AT87" i="6"/>
  <c r="AU87" i="6" s="1"/>
  <c r="C87" i="14"/>
  <c r="AT316" i="6"/>
  <c r="C316" i="14"/>
  <c r="AT252" i="6"/>
  <c r="C252" i="14"/>
  <c r="AT365" i="6"/>
  <c r="C365" i="14"/>
  <c r="AT86" i="6"/>
  <c r="C86" i="14"/>
  <c r="AT247" i="6"/>
  <c r="C247" i="14"/>
  <c r="AT81" i="6"/>
  <c r="C81" i="14"/>
  <c r="AT302" i="6"/>
  <c r="C302" i="14"/>
  <c r="AT238" i="6"/>
  <c r="C238" i="14"/>
  <c r="AT182" i="6"/>
  <c r="C182" i="14"/>
  <c r="AT351" i="6"/>
  <c r="C351" i="14"/>
  <c r="AT219" i="6"/>
  <c r="C219" i="14"/>
  <c r="AT165" i="6"/>
  <c r="C165" i="14"/>
  <c r="AT188" i="6"/>
  <c r="C188" i="14"/>
  <c r="AT349" i="6"/>
  <c r="C349" i="14"/>
  <c r="AT179" i="6"/>
  <c r="C179" i="14"/>
  <c r="AT115" i="6"/>
  <c r="C115" i="14"/>
  <c r="AT344" i="6"/>
  <c r="C344" i="14"/>
  <c r="AT280" i="6"/>
  <c r="AU280" i="6" s="1"/>
  <c r="C280" i="14"/>
  <c r="AT216" i="6"/>
  <c r="C216" i="14"/>
  <c r="AT299" i="6"/>
  <c r="AU299" i="6" s="1"/>
  <c r="C299" i="14"/>
  <c r="AT109" i="6"/>
  <c r="AU109" i="6" s="1"/>
  <c r="C109" i="14"/>
  <c r="AT330" i="6"/>
  <c r="C330" i="14"/>
  <c r="AT266" i="6"/>
  <c r="C266" i="14"/>
  <c r="AT379" i="6"/>
  <c r="AU379" i="6" s="1"/>
  <c r="C379" i="14"/>
  <c r="AT110" i="6"/>
  <c r="C110" i="14"/>
  <c r="AT275" i="6"/>
  <c r="C275" i="14"/>
  <c r="AT193" i="6"/>
  <c r="C193" i="14"/>
  <c r="AT129" i="6"/>
  <c r="C129" i="14"/>
  <c r="AT152" i="6"/>
  <c r="AU152" i="6" s="1"/>
  <c r="C152" i="14"/>
  <c r="AT88" i="6"/>
  <c r="C88" i="14"/>
  <c r="AT313" i="6"/>
  <c r="C313" i="14"/>
  <c r="AT249" i="6"/>
  <c r="AU249" i="6" s="1"/>
  <c r="C249" i="14"/>
  <c r="AT362" i="6"/>
  <c r="C362" i="14"/>
  <c r="AT143" i="6"/>
  <c r="AU143" i="6" s="1"/>
  <c r="C143" i="14"/>
  <c r="AT79" i="6"/>
  <c r="C79" i="14"/>
  <c r="AT308" i="6"/>
  <c r="AU308" i="6" s="1"/>
  <c r="C308" i="14"/>
  <c r="AT244" i="6"/>
  <c r="C244" i="14"/>
  <c r="AT194" i="6"/>
  <c r="AU194" i="6" s="1"/>
  <c r="C194" i="14"/>
  <c r="AT355" i="6"/>
  <c r="C355" i="14"/>
  <c r="AT231" i="6"/>
  <c r="AU231" i="6" s="1"/>
  <c r="C231" i="14"/>
  <c r="AT358" i="6"/>
  <c r="C358" i="14"/>
  <c r="AT294" i="6"/>
  <c r="AU294" i="6" s="1"/>
  <c r="C294" i="14"/>
  <c r="AT230" i="6"/>
  <c r="C230" i="14"/>
  <c r="AT24" i="6"/>
  <c r="C24" i="14"/>
  <c r="AT98" i="6"/>
  <c r="AU98" i="6" s="1"/>
  <c r="C98" i="14"/>
  <c r="AT267" i="6"/>
  <c r="C267" i="14"/>
  <c r="AT125" i="6"/>
  <c r="C125" i="14"/>
  <c r="AT148" i="6"/>
  <c r="C148" i="14"/>
  <c r="AT84" i="6"/>
  <c r="AU84" i="6" s="1"/>
  <c r="C84" i="14"/>
  <c r="AT203" i="6"/>
  <c r="AU203" i="6" s="1"/>
  <c r="C203" i="14"/>
  <c r="AT123" i="6"/>
  <c r="AU123" i="6" s="1"/>
  <c r="C123" i="14"/>
  <c r="AT352" i="6"/>
  <c r="AU352" i="6" s="1"/>
  <c r="C352" i="14"/>
  <c r="AT288" i="6"/>
  <c r="AU288" i="6" s="1"/>
  <c r="C288" i="14"/>
  <c r="AT224" i="6"/>
  <c r="AU224" i="6" s="1"/>
  <c r="C224" i="14"/>
  <c r="AT158" i="6"/>
  <c r="AU158" i="6" s="1"/>
  <c r="C158" i="14"/>
  <c r="AT319" i="6"/>
  <c r="AU319" i="6" s="1"/>
  <c r="C319" i="14"/>
  <c r="AT117" i="6"/>
  <c r="AU117" i="6" s="1"/>
  <c r="C117" i="14"/>
  <c r="AT338" i="6"/>
  <c r="C338" i="14"/>
  <c r="AT274" i="6"/>
  <c r="AU274" i="6" s="1"/>
  <c r="C274" i="14"/>
  <c r="AT210" i="6"/>
  <c r="AU210" i="6" s="1"/>
  <c r="C210" i="14"/>
  <c r="AT71" i="6"/>
  <c r="C71" i="14"/>
  <c r="AT58" i="6"/>
  <c r="C58" i="14"/>
  <c r="AS50" i="6"/>
  <c r="AS368" i="6"/>
  <c r="AS234" i="6"/>
  <c r="AU234" i="6" s="1"/>
  <c r="AT54" i="6"/>
  <c r="C54" i="14"/>
  <c r="AT37" i="6"/>
  <c r="C37" i="14"/>
  <c r="AT60" i="6"/>
  <c r="C60" i="14"/>
  <c r="AS170" i="6"/>
  <c r="AS307" i="6"/>
  <c r="AS184" i="6"/>
  <c r="AU184" i="6" s="1"/>
  <c r="AS104" i="6"/>
  <c r="AS217" i="6"/>
  <c r="AS159" i="6"/>
  <c r="AS276" i="6"/>
  <c r="AU276" i="6" s="1"/>
  <c r="AS373" i="6"/>
  <c r="AS105" i="6"/>
  <c r="AS310" i="6"/>
  <c r="AU310" i="6" s="1"/>
  <c r="AT47" i="6"/>
  <c r="C47" i="14"/>
  <c r="AT42" i="6"/>
  <c r="C42" i="14"/>
  <c r="AS335" i="6"/>
  <c r="AS364" i="6"/>
  <c r="AS116" i="6"/>
  <c r="AS325" i="6"/>
  <c r="AT61" i="6"/>
  <c r="C61" i="14"/>
  <c r="AT34" i="6"/>
  <c r="C34" i="14"/>
  <c r="AT259" i="6"/>
  <c r="C259" i="14"/>
  <c r="AT185" i="6"/>
  <c r="C185" i="14"/>
  <c r="AT121" i="6"/>
  <c r="AU121" i="6" s="1"/>
  <c r="C121" i="14"/>
  <c r="AT305" i="6"/>
  <c r="C305" i="14"/>
  <c r="AT241" i="6"/>
  <c r="AU241" i="6" s="1"/>
  <c r="C241" i="14"/>
  <c r="AT15" i="6"/>
  <c r="AU15" i="6" s="1"/>
  <c r="C15" i="14"/>
  <c r="AT146" i="6"/>
  <c r="C146" i="14"/>
  <c r="AT315" i="6"/>
  <c r="AU315" i="6" s="1"/>
  <c r="C315" i="14"/>
  <c r="AT376" i="6"/>
  <c r="C376" i="14"/>
  <c r="AT149" i="6"/>
  <c r="AU149" i="6" s="1"/>
  <c r="C149" i="14"/>
  <c r="AT172" i="6"/>
  <c r="C172" i="14"/>
  <c r="AT108" i="6"/>
  <c r="AU108" i="6" s="1"/>
  <c r="C108" i="14"/>
  <c r="AT333" i="6"/>
  <c r="C333" i="14"/>
  <c r="AT269" i="6"/>
  <c r="C269" i="14"/>
  <c r="AT382" i="6"/>
  <c r="AU382" i="6" s="1"/>
  <c r="C382" i="14"/>
  <c r="AT163" i="6"/>
  <c r="AU163" i="6" s="1"/>
  <c r="C163" i="14"/>
  <c r="AT99" i="6"/>
  <c r="C99" i="14"/>
  <c r="AT328" i="6"/>
  <c r="AU328" i="6" s="1"/>
  <c r="C328" i="14"/>
  <c r="AT264" i="6"/>
  <c r="AU264" i="6" s="1"/>
  <c r="C264" i="14"/>
  <c r="AT377" i="6"/>
  <c r="C377" i="14"/>
  <c r="AT106" i="6"/>
  <c r="C106" i="14"/>
  <c r="AS271" i="6"/>
  <c r="C271" i="14"/>
  <c r="AT93" i="6"/>
  <c r="C93" i="14"/>
  <c r="AT314" i="6"/>
  <c r="C314" i="14"/>
  <c r="AT250" i="6"/>
  <c r="C250" i="14"/>
  <c r="AT363" i="6"/>
  <c r="C363" i="14"/>
  <c r="AT78" i="6"/>
  <c r="C78" i="14"/>
  <c r="AT243" i="6"/>
  <c r="C243" i="14"/>
  <c r="AT177" i="6"/>
  <c r="C177" i="14"/>
  <c r="AT200" i="6"/>
  <c r="C200" i="14"/>
  <c r="AT136" i="6"/>
  <c r="C136" i="14"/>
  <c r="AT361" i="6"/>
  <c r="C361" i="14"/>
  <c r="AT297" i="6"/>
  <c r="C297" i="14"/>
  <c r="AT233" i="6"/>
  <c r="C233" i="14"/>
  <c r="AS191" i="6"/>
  <c r="C191" i="14"/>
  <c r="AT127" i="6"/>
  <c r="C127" i="14"/>
  <c r="AT356" i="6"/>
  <c r="C356" i="14"/>
  <c r="AT292" i="6"/>
  <c r="C292" i="14"/>
  <c r="AT228" i="6"/>
  <c r="C228" i="14"/>
  <c r="AT166" i="6"/>
  <c r="C166" i="14"/>
  <c r="AT327" i="6"/>
  <c r="C327" i="14"/>
  <c r="AT197" i="6"/>
  <c r="C197" i="14"/>
  <c r="AT342" i="6"/>
  <c r="C342" i="14"/>
  <c r="AT278" i="6"/>
  <c r="C278" i="14"/>
  <c r="AT214" i="6"/>
  <c r="C214" i="14"/>
  <c r="AT198" i="6"/>
  <c r="C198" i="14"/>
  <c r="AS74" i="6"/>
  <c r="C74" i="14"/>
  <c r="AT235" i="6"/>
  <c r="C235" i="14"/>
  <c r="AT173" i="6"/>
  <c r="C173" i="14"/>
  <c r="AT196" i="6"/>
  <c r="C196" i="14"/>
  <c r="AS132" i="6"/>
  <c r="C132" i="14"/>
  <c r="AT357" i="6"/>
  <c r="C357" i="14"/>
  <c r="AS293" i="6"/>
  <c r="C293" i="14"/>
  <c r="AS229" i="6"/>
  <c r="C229" i="14"/>
  <c r="AT187" i="6"/>
  <c r="C187" i="14"/>
  <c r="AT107" i="6"/>
  <c r="AU107" i="6" s="1"/>
  <c r="C107" i="14"/>
  <c r="AT336" i="6"/>
  <c r="AU336" i="6" s="1"/>
  <c r="C336" i="14"/>
  <c r="AT272" i="6"/>
  <c r="AU272" i="6" s="1"/>
  <c r="C272" i="14"/>
  <c r="AT208" i="6"/>
  <c r="AU208" i="6" s="1"/>
  <c r="C208" i="14"/>
  <c r="AT122" i="6"/>
  <c r="AU122" i="6" s="1"/>
  <c r="C122" i="14"/>
  <c r="AT283" i="6"/>
  <c r="AU283" i="6" s="1"/>
  <c r="C283" i="14"/>
  <c r="AT101" i="6"/>
  <c r="C101" i="14"/>
  <c r="AT322" i="6"/>
  <c r="AU322" i="6" s="1"/>
  <c r="C322" i="14"/>
  <c r="AT258" i="6"/>
  <c r="AU258" i="6" s="1"/>
  <c r="C258" i="14"/>
  <c r="AT371" i="6"/>
  <c r="AU371" i="6" s="1"/>
  <c r="C371" i="14"/>
  <c r="AS198" i="6"/>
  <c r="AU198" i="6" s="1"/>
  <c r="AS235" i="6"/>
  <c r="AS173" i="6"/>
  <c r="AU173" i="6" s="1"/>
  <c r="AS196" i="6"/>
  <c r="AS357" i="6"/>
  <c r="AU357" i="6" s="1"/>
  <c r="AS187" i="6"/>
  <c r="BO377" i="6"/>
  <c r="AS106" i="6"/>
  <c r="AS93" i="6"/>
  <c r="AS314" i="6"/>
  <c r="AS250" i="6"/>
  <c r="AU250" i="6" s="1"/>
  <c r="AS363" i="6"/>
  <c r="AS78" i="6"/>
  <c r="AS243" i="6"/>
  <c r="AS177" i="6"/>
  <c r="AU177" i="6" s="1"/>
  <c r="AS200" i="6"/>
  <c r="AS136" i="6"/>
  <c r="AS361" i="6"/>
  <c r="AS297" i="6"/>
  <c r="AU297" i="6" s="1"/>
  <c r="AS233" i="6"/>
  <c r="AS127" i="6"/>
  <c r="AU127" i="6" s="1"/>
  <c r="AS356" i="6"/>
  <c r="AS292" i="6"/>
  <c r="AS228" i="6"/>
  <c r="AS166" i="6"/>
  <c r="AU166" i="6" s="1"/>
  <c r="AS327" i="6"/>
  <c r="AS197" i="6"/>
  <c r="AS342" i="6"/>
  <c r="AS278" i="6"/>
  <c r="AU278" i="6" s="1"/>
  <c r="AS214" i="6"/>
  <c r="AT384" i="6"/>
  <c r="AT170" i="6"/>
  <c r="B174" i="15"/>
  <c r="Y9" i="1"/>
  <c r="AM384" i="6"/>
  <c r="AS8" i="6"/>
  <c r="AT67" i="6"/>
  <c r="AT38" i="6"/>
  <c r="AT17" i="6"/>
  <c r="AT62" i="6"/>
  <c r="AT92" i="6"/>
  <c r="AU92" i="6" s="1"/>
  <c r="AT317" i="6"/>
  <c r="AU317" i="6" s="1"/>
  <c r="AT202" i="6"/>
  <c r="AU202" i="6" s="1"/>
  <c r="AT239" i="6"/>
  <c r="AT159" i="6"/>
  <c r="AT8" i="6"/>
  <c r="AT74" i="6"/>
  <c r="AU74" i="6" s="1"/>
  <c r="AT132" i="6"/>
  <c r="AT293" i="6"/>
  <c r="AT229" i="6"/>
  <c r="AT51" i="6"/>
  <c r="AT28" i="6"/>
  <c r="AT65" i="6"/>
  <c r="AS332" i="6"/>
  <c r="AT332" i="6"/>
  <c r="AS268" i="6"/>
  <c r="AT268" i="6"/>
  <c r="AS381" i="6"/>
  <c r="AT381" i="6"/>
  <c r="AS114" i="6"/>
  <c r="AT114" i="6"/>
  <c r="AS279" i="6"/>
  <c r="AT279" i="6"/>
  <c r="AS97" i="6"/>
  <c r="AT97" i="6"/>
  <c r="AS318" i="6"/>
  <c r="AT318" i="6"/>
  <c r="AS254" i="6"/>
  <c r="AT254" i="6"/>
  <c r="AS367" i="6"/>
  <c r="AT367" i="6"/>
  <c r="AT301" i="6"/>
  <c r="AT237" i="6"/>
  <c r="AT157" i="6"/>
  <c r="AU157" i="6" s="1"/>
  <c r="AT116" i="6"/>
  <c r="AT277" i="6"/>
  <c r="AU277" i="6" s="1"/>
  <c r="AT255" i="6"/>
  <c r="AU255" i="6" s="1"/>
  <c r="AT85" i="6"/>
  <c r="AU85" i="6" s="1"/>
  <c r="AT25" i="6"/>
  <c r="AT48" i="6"/>
  <c r="AT12" i="6"/>
  <c r="AT31" i="6"/>
  <c r="AT43" i="6"/>
  <c r="AT20" i="6"/>
  <c r="AT90" i="6"/>
  <c r="AT160" i="6"/>
  <c r="AU160" i="6" s="1"/>
  <c r="AT96" i="6"/>
  <c r="AU96" i="6" s="1"/>
  <c r="AT151" i="6"/>
  <c r="AU151" i="6" s="1"/>
  <c r="AT124" i="6"/>
  <c r="AT285" i="6"/>
  <c r="AU285" i="6" s="1"/>
  <c r="AT221" i="6"/>
  <c r="AU221" i="6" s="1"/>
  <c r="AT138" i="6"/>
  <c r="AT191" i="6"/>
  <c r="AT100" i="6"/>
  <c r="AU100" i="6" s="1"/>
  <c r="AT14" i="6"/>
  <c r="AT9" i="6"/>
  <c r="AT19" i="6"/>
  <c r="AT46" i="6"/>
  <c r="AT56" i="6"/>
  <c r="BO50" i="6"/>
  <c r="AT171" i="6"/>
  <c r="BN171" i="6" s="1"/>
  <c r="AT27" i="6"/>
  <c r="AT227" i="6"/>
  <c r="BO15" i="6"/>
  <c r="AT144" i="6"/>
  <c r="AU144" i="6" s="1"/>
  <c r="AT80" i="6"/>
  <c r="AU80" i="6" s="1"/>
  <c r="AT199" i="6"/>
  <c r="AU199" i="6" s="1"/>
  <c r="AT135" i="6"/>
  <c r="AU135" i="6" s="1"/>
  <c r="AS300" i="6"/>
  <c r="AT300" i="6"/>
  <c r="AS236" i="6"/>
  <c r="AT236" i="6"/>
  <c r="AS178" i="6"/>
  <c r="AT178" i="6"/>
  <c r="AS339" i="6"/>
  <c r="AT339" i="6"/>
  <c r="AS215" i="6"/>
  <c r="AT215" i="6"/>
  <c r="AS350" i="6"/>
  <c r="AT350" i="6"/>
  <c r="AS286" i="6"/>
  <c r="AT286" i="6"/>
  <c r="AS222" i="6"/>
  <c r="AT222" i="6"/>
  <c r="AT271" i="6"/>
  <c r="AT211" i="6"/>
  <c r="AU211" i="6" s="1"/>
  <c r="AT189" i="6"/>
  <c r="AT309" i="6"/>
  <c r="AT245" i="6"/>
  <c r="AU119" i="6"/>
  <c r="AS348" i="6"/>
  <c r="AS316" i="6"/>
  <c r="AS284" i="6"/>
  <c r="AS252" i="6"/>
  <c r="AU252" i="6" s="1"/>
  <c r="AS220" i="6"/>
  <c r="AS365" i="6"/>
  <c r="AU365" i="6" s="1"/>
  <c r="AS150" i="6"/>
  <c r="AS86" i="6"/>
  <c r="AU86" i="6" s="1"/>
  <c r="AS311" i="6"/>
  <c r="AS247" i="6"/>
  <c r="AS113" i="6"/>
  <c r="AS81" i="6"/>
  <c r="AU81" i="6" s="1"/>
  <c r="AS334" i="6"/>
  <c r="AS302" i="6"/>
  <c r="AS270" i="6"/>
  <c r="AS238" i="6"/>
  <c r="AU238" i="6" s="1"/>
  <c r="AS206" i="6"/>
  <c r="BO238" i="6"/>
  <c r="AS384" i="6"/>
  <c r="AU129" i="6"/>
  <c r="AU94" i="6"/>
  <c r="BG170" i="6"/>
  <c r="AW385" i="6"/>
  <c r="BO39" i="6"/>
  <c r="AS39" i="6"/>
  <c r="BO57" i="6"/>
  <c r="AS57" i="6"/>
  <c r="AS22" i="6"/>
  <c r="BO16" i="6"/>
  <c r="AS16" i="6"/>
  <c r="BO82" i="6"/>
  <c r="BO251" i="6"/>
  <c r="BO181" i="6"/>
  <c r="BO204" i="6"/>
  <c r="BO140" i="6"/>
  <c r="BO76" i="6"/>
  <c r="AU269" i="6"/>
  <c r="BO195" i="6"/>
  <c r="BO131" i="6"/>
  <c r="BO296" i="6"/>
  <c r="BO232" i="6"/>
  <c r="AU377" i="6"/>
  <c r="BO331" i="6"/>
  <c r="BO282" i="6"/>
  <c r="BO218" i="6"/>
  <c r="AS35" i="6"/>
  <c r="BO53" i="6"/>
  <c r="AS53" i="6"/>
  <c r="AS10" i="6"/>
  <c r="AS12" i="6"/>
  <c r="BO78" i="6"/>
  <c r="BO243" i="6"/>
  <c r="BO200" i="6"/>
  <c r="BO136" i="6"/>
  <c r="BO361" i="6"/>
  <c r="BO233" i="6"/>
  <c r="BO127" i="6"/>
  <c r="BO356" i="6"/>
  <c r="BO228" i="6"/>
  <c r="BO166" i="6"/>
  <c r="BO327" i="6"/>
  <c r="BO342" i="6"/>
  <c r="BO278" i="6"/>
  <c r="BO214" i="6"/>
  <c r="BO63" i="6"/>
  <c r="AS63" i="6"/>
  <c r="BO26" i="6"/>
  <c r="AS26" i="6"/>
  <c r="AS17" i="6"/>
  <c r="BO40" i="6"/>
  <c r="AS40" i="6"/>
  <c r="BO134" i="6"/>
  <c r="BO303" i="6"/>
  <c r="BO364" i="6"/>
  <c r="BO164" i="6"/>
  <c r="BO261" i="6"/>
  <c r="BO374" i="6"/>
  <c r="BO155" i="6"/>
  <c r="BO91" i="6"/>
  <c r="BO320" i="6"/>
  <c r="BO256" i="6"/>
  <c r="AU338" i="6"/>
  <c r="BO306" i="6"/>
  <c r="BO242" i="6"/>
  <c r="BO73" i="6"/>
  <c r="AS59" i="6"/>
  <c r="AS18" i="6"/>
  <c r="BO13" i="6"/>
  <c r="AS13" i="6"/>
  <c r="BO36" i="6"/>
  <c r="AS36" i="6"/>
  <c r="BO126" i="6"/>
  <c r="AS126" i="6"/>
  <c r="AS295" i="6"/>
  <c r="BO192" i="6"/>
  <c r="BO128" i="6"/>
  <c r="BO353" i="6"/>
  <c r="BO289" i="6"/>
  <c r="BO183" i="6"/>
  <c r="BO119" i="6"/>
  <c r="BO348" i="6"/>
  <c r="BO284" i="6"/>
  <c r="BO150" i="6"/>
  <c r="BO311" i="6"/>
  <c r="BO270" i="6"/>
  <c r="BO206" i="6"/>
  <c r="BH170" i="6"/>
  <c r="AX385" i="6"/>
  <c r="AS66" i="6"/>
  <c r="BO23" i="6"/>
  <c r="AS23" i="6"/>
  <c r="BO41" i="6"/>
  <c r="AS41" i="6"/>
  <c r="AS64" i="6"/>
  <c r="BO118" i="6"/>
  <c r="BO287" i="6"/>
  <c r="BO201" i="6"/>
  <c r="BO133" i="6"/>
  <c r="BO156" i="6"/>
  <c r="BO253" i="6"/>
  <c r="BO366" i="6"/>
  <c r="BO147" i="6"/>
  <c r="BO83" i="6"/>
  <c r="BO312" i="6"/>
  <c r="BO248" i="6"/>
  <c r="BO77" i="6"/>
  <c r="BO298" i="6"/>
  <c r="BO234" i="6"/>
  <c r="AS54" i="6"/>
  <c r="AS19" i="6"/>
  <c r="AS37" i="6"/>
  <c r="BO60" i="6"/>
  <c r="AS60" i="6"/>
  <c r="BO110" i="6"/>
  <c r="BO275" i="6"/>
  <c r="BO193" i="6"/>
  <c r="BO152" i="6"/>
  <c r="BO88" i="6"/>
  <c r="BO313" i="6"/>
  <c r="BO362" i="6"/>
  <c r="BO143" i="6"/>
  <c r="BO79" i="6"/>
  <c r="BO308" i="6"/>
  <c r="BO194" i="6"/>
  <c r="BO355" i="6"/>
  <c r="BO231" i="6"/>
  <c r="BO358" i="6"/>
  <c r="BO294" i="6"/>
  <c r="BO230" i="6"/>
  <c r="BO47" i="6"/>
  <c r="AS47" i="6"/>
  <c r="AS65" i="6"/>
  <c r="BO42" i="6"/>
  <c r="AS42" i="6"/>
  <c r="BO335" i="6"/>
  <c r="BO207" i="6"/>
  <c r="BO180" i="6"/>
  <c r="BO341" i="6"/>
  <c r="BO213" i="6"/>
  <c r="BO107" i="6"/>
  <c r="BO336" i="6"/>
  <c r="BO272" i="6"/>
  <c r="BO208" i="6"/>
  <c r="BO122" i="6"/>
  <c r="BO283" i="6"/>
  <c r="BO322" i="6"/>
  <c r="BO258" i="6"/>
  <c r="BO371" i="6"/>
  <c r="AS43" i="6"/>
  <c r="BO61" i="6"/>
  <c r="AS61" i="6"/>
  <c r="BO34" i="6"/>
  <c r="AS34" i="6"/>
  <c r="AS20" i="6"/>
  <c r="AS90" i="6"/>
  <c r="BO259" i="6"/>
  <c r="AS259" i="6"/>
  <c r="BO185" i="6"/>
  <c r="BO121" i="6"/>
  <c r="BO80" i="6"/>
  <c r="BO305" i="6"/>
  <c r="BO241" i="6"/>
  <c r="BO135" i="6"/>
  <c r="BO236" i="6"/>
  <c r="BO350" i="6"/>
  <c r="BO222" i="6"/>
  <c r="BJ170" i="6"/>
  <c r="AZ385" i="6"/>
  <c r="BO71" i="6"/>
  <c r="AS71" i="6"/>
  <c r="AS58" i="6"/>
  <c r="AS25" i="6"/>
  <c r="AS48" i="6"/>
  <c r="BO146" i="6"/>
  <c r="BO376" i="6"/>
  <c r="AU188" i="6"/>
  <c r="BO172" i="6"/>
  <c r="BO108" i="6"/>
  <c r="BO333" i="6"/>
  <c r="BO269" i="6"/>
  <c r="BO382" i="6"/>
  <c r="BO163" i="6"/>
  <c r="BO99" i="6"/>
  <c r="BO328" i="6"/>
  <c r="BO264" i="6"/>
  <c r="BO106" i="6"/>
  <c r="BO93" i="6"/>
  <c r="BO314" i="6"/>
  <c r="BO363" i="6"/>
  <c r="AS67" i="6"/>
  <c r="AS38" i="6"/>
  <c r="AS21" i="6"/>
  <c r="BO44" i="6"/>
  <c r="AS44" i="6"/>
  <c r="BO307" i="6"/>
  <c r="BO372" i="6"/>
  <c r="BO145" i="6"/>
  <c r="BO104" i="6"/>
  <c r="BO329" i="6"/>
  <c r="BO265" i="6"/>
  <c r="BO95" i="6"/>
  <c r="BO324" i="6"/>
  <c r="BO260" i="6"/>
  <c r="BO102" i="6"/>
  <c r="BO263" i="6"/>
  <c r="BO246" i="6"/>
  <c r="AS31" i="6"/>
  <c r="AS49" i="6"/>
  <c r="AS72" i="6"/>
  <c r="BO235" i="6"/>
  <c r="BO173" i="6"/>
  <c r="AU148" i="6"/>
  <c r="BO357" i="6"/>
  <c r="AU309" i="6"/>
  <c r="BO352" i="6"/>
  <c r="BO288" i="6"/>
  <c r="BO224" i="6"/>
  <c r="BO158" i="6"/>
  <c r="BO338" i="6"/>
  <c r="BO274" i="6"/>
  <c r="BO210" i="6"/>
  <c r="AS27" i="6"/>
  <c r="BO45" i="6"/>
  <c r="AS45" i="6"/>
  <c r="BO68" i="6"/>
  <c r="AS68" i="6"/>
  <c r="AU68" i="6" s="1"/>
  <c r="BO186" i="6"/>
  <c r="AS186" i="6"/>
  <c r="BO359" i="6"/>
  <c r="AS359" i="6"/>
  <c r="AS227" i="6"/>
  <c r="BO205" i="6"/>
  <c r="BO137" i="6"/>
  <c r="AU112" i="6"/>
  <c r="BO321" i="6"/>
  <c r="BO370" i="6"/>
  <c r="BO87" i="6"/>
  <c r="BO316" i="6"/>
  <c r="BO365" i="6"/>
  <c r="BO247" i="6"/>
  <c r="BO302" i="6"/>
  <c r="AY386" i="6"/>
  <c r="BK170" i="6"/>
  <c r="BA385" i="6"/>
  <c r="AQ384" i="6"/>
  <c r="BO55" i="6"/>
  <c r="AS55" i="6"/>
  <c r="AS14" i="6"/>
  <c r="AS9" i="6"/>
  <c r="AU9" i="6" s="1"/>
  <c r="AS32" i="6"/>
  <c r="BO219" i="6"/>
  <c r="BO165" i="6"/>
  <c r="BO188" i="6"/>
  <c r="BO349" i="6"/>
  <c r="AU237" i="6"/>
  <c r="BO115" i="6"/>
  <c r="BO344" i="6"/>
  <c r="BO280" i="6"/>
  <c r="BO330" i="6"/>
  <c r="BO379" i="6"/>
  <c r="AS51" i="6"/>
  <c r="AS69" i="6"/>
  <c r="BO70" i="6"/>
  <c r="AS70" i="6"/>
  <c r="AS28" i="6"/>
  <c r="BO170" i="6"/>
  <c r="BO343" i="6"/>
  <c r="AU243" i="6"/>
  <c r="BO184" i="6"/>
  <c r="BO120" i="6"/>
  <c r="BO281" i="6"/>
  <c r="BO217" i="6"/>
  <c r="BO175" i="6"/>
  <c r="BO340" i="6"/>
  <c r="BO276" i="6"/>
  <c r="BO212" i="6"/>
  <c r="BO291" i="6"/>
  <c r="BO105" i="6"/>
  <c r="BO326" i="6"/>
  <c r="BO262" i="6"/>
  <c r="BO375" i="6"/>
  <c r="AS46" i="6"/>
  <c r="AS11" i="6"/>
  <c r="BO33" i="6"/>
  <c r="AS33" i="6"/>
  <c r="AS56" i="6"/>
  <c r="BO24" i="6"/>
  <c r="BO98" i="6"/>
  <c r="BO267" i="6"/>
  <c r="BO148" i="6"/>
  <c r="BO84" i="6"/>
  <c r="BO203" i="6"/>
  <c r="BO139" i="6"/>
  <c r="AU320" i="6"/>
  <c r="BO304" i="6"/>
  <c r="BO240" i="6"/>
  <c r="BO190" i="6"/>
  <c r="BO347" i="6"/>
  <c r="BO223" i="6"/>
  <c r="AU101" i="6"/>
  <c r="BO354" i="6"/>
  <c r="BO290" i="6"/>
  <c r="BO30" i="6"/>
  <c r="AS30" i="6"/>
  <c r="AS62" i="6"/>
  <c r="BO29" i="6"/>
  <c r="AS29" i="6"/>
  <c r="BO52" i="6"/>
  <c r="AS52" i="6"/>
  <c r="AS154" i="6"/>
  <c r="BO323" i="6"/>
  <c r="AS323" i="6"/>
  <c r="BO380" i="6"/>
  <c r="AS380" i="6"/>
  <c r="AU185" i="6"/>
  <c r="BO153" i="6"/>
  <c r="BO176" i="6"/>
  <c r="BO337" i="6"/>
  <c r="AU305" i="6"/>
  <c r="BO273" i="6"/>
  <c r="BO209" i="6"/>
  <c r="BO167" i="6"/>
  <c r="BO103" i="6"/>
  <c r="BO332" i="6"/>
  <c r="BO381" i="6"/>
  <c r="BO279" i="6"/>
  <c r="BO318" i="6"/>
  <c r="BO367" i="6"/>
  <c r="AN384" i="6"/>
  <c r="AH390" i="6"/>
  <c r="BB8" i="6"/>
  <c r="AE390" i="6"/>
  <c r="AC390" i="6"/>
  <c r="AF390" i="6"/>
  <c r="AI390" i="6"/>
  <c r="BC8" i="6"/>
  <c r="AL390" i="6"/>
  <c r="BF8" i="6"/>
  <c r="BB62" i="6"/>
  <c r="BB74" i="6"/>
  <c r="BB157" i="6"/>
  <c r="BB85" i="6"/>
  <c r="BB25" i="6"/>
  <c r="BB17" i="6"/>
  <c r="BB9" i="6"/>
  <c r="BB271" i="6"/>
  <c r="BB255" i="6"/>
  <c r="BB239" i="6"/>
  <c r="BB227" i="6"/>
  <c r="BB211" i="6"/>
  <c r="BB132" i="6"/>
  <c r="BB124" i="6"/>
  <c r="BB116" i="6"/>
  <c r="BB56" i="6"/>
  <c r="BB48" i="6"/>
  <c r="BB317" i="6"/>
  <c r="BB309" i="6"/>
  <c r="BB301" i="6"/>
  <c r="BB293" i="6"/>
  <c r="BB285" i="6"/>
  <c r="BB277" i="6"/>
  <c r="BB159" i="6"/>
  <c r="BB67" i="6"/>
  <c r="BB51" i="6"/>
  <c r="BB43" i="6"/>
  <c r="BG35" i="6"/>
  <c r="AM35" i="6"/>
  <c r="AM27" i="6"/>
  <c r="AM19" i="6"/>
  <c r="AG390" i="6"/>
  <c r="AK390" i="6"/>
  <c r="BE8" i="6"/>
  <c r="BB138" i="6"/>
  <c r="BB46" i="6"/>
  <c r="AM38" i="6"/>
  <c r="BB14" i="6"/>
  <c r="BB202" i="6"/>
  <c r="AM202" i="6"/>
  <c r="BB90" i="6"/>
  <c r="BB38" i="6"/>
  <c r="AJ390" i="6"/>
  <c r="BD8" i="6"/>
  <c r="BB189" i="6"/>
  <c r="BB65" i="6"/>
  <c r="BG49" i="6"/>
  <c r="AM49" i="6"/>
  <c r="AM25" i="6"/>
  <c r="AM17" i="6"/>
  <c r="AM9" i="6"/>
  <c r="BB100" i="6"/>
  <c r="BB92" i="6"/>
  <c r="AM48" i="6"/>
  <c r="BG32" i="6"/>
  <c r="AM32" i="6"/>
  <c r="BB28" i="6"/>
  <c r="BB20" i="6"/>
  <c r="BB12" i="6"/>
  <c r="BB245" i="6"/>
  <c r="BB237" i="6"/>
  <c r="BB229" i="6"/>
  <c r="BB221" i="6"/>
  <c r="BB191" i="6"/>
  <c r="AM67" i="6"/>
  <c r="BG59" i="6"/>
  <c r="AM59" i="6"/>
  <c r="BB31" i="6"/>
  <c r="BB27" i="6"/>
  <c r="BB19" i="6"/>
  <c r="BG11" i="6"/>
  <c r="AM11" i="6"/>
  <c r="BC384" i="6"/>
  <c r="AW388" i="6"/>
  <c r="AW387" i="6"/>
  <c r="BE384" i="6"/>
  <c r="BF384" i="6"/>
  <c r="BC387" i="6"/>
  <c r="AX388" i="6"/>
  <c r="BD384" i="6"/>
  <c r="BB384" i="6"/>
  <c r="BB387" i="6"/>
  <c r="BB388" i="6"/>
  <c r="AX387" i="6"/>
  <c r="AM8" i="6"/>
  <c r="AO8" i="6"/>
  <c r="AN8" i="6"/>
  <c r="AP8" i="6"/>
  <c r="AQ8" i="6"/>
  <c r="AU341" i="6" l="1"/>
  <c r="AU207" i="6"/>
  <c r="AU105" i="6"/>
  <c r="AU217" i="6"/>
  <c r="AU267" i="6"/>
  <c r="AU171" i="6"/>
  <c r="BO198" i="6"/>
  <c r="BO197" i="6"/>
  <c r="BO117" i="6"/>
  <c r="BO129" i="6"/>
  <c r="BO142" i="6"/>
  <c r="BO174" i="6"/>
  <c r="BO162" i="6"/>
  <c r="BO334" i="6"/>
  <c r="BO169" i="6"/>
  <c r="AU83" i="6"/>
  <c r="BO339" i="6"/>
  <c r="AU138" i="6"/>
  <c r="AU301" i="6"/>
  <c r="AU125" i="6"/>
  <c r="AU230" i="6"/>
  <c r="AU79" i="6"/>
  <c r="AU362" i="6"/>
  <c r="AU193" i="6"/>
  <c r="AU219" i="6"/>
  <c r="AU182" i="6"/>
  <c r="AU326" i="6"/>
  <c r="AU324" i="6"/>
  <c r="AU282" i="6"/>
  <c r="AU76" i="6"/>
  <c r="BO81" i="6"/>
  <c r="AU361" i="6"/>
  <c r="AU314" i="6"/>
  <c r="AU235" i="6"/>
  <c r="AU115" i="6"/>
  <c r="AU349" i="6"/>
  <c r="AU145" i="6"/>
  <c r="AU195" i="6"/>
  <c r="AU82" i="6"/>
  <c r="AU355" i="6"/>
  <c r="BO154" i="6"/>
  <c r="BO22" i="6"/>
  <c r="BO18" i="6"/>
  <c r="BO58" i="6"/>
  <c r="BO177" i="6"/>
  <c r="AU50" i="6"/>
  <c r="AU358" i="6"/>
  <c r="AU110" i="6"/>
  <c r="AU216" i="6"/>
  <c r="AU179" i="6"/>
  <c r="AU343" i="6"/>
  <c r="AU164" i="6"/>
  <c r="AU329" i="6"/>
  <c r="BO66" i="6"/>
  <c r="AU206" i="6"/>
  <c r="AU334" i="6"/>
  <c r="AU311" i="6"/>
  <c r="AU220" i="6"/>
  <c r="AU348" i="6"/>
  <c r="AU24" i="6"/>
  <c r="AU351" i="6"/>
  <c r="AU331" i="6"/>
  <c r="AU181" i="6"/>
  <c r="AU275" i="6"/>
  <c r="AU186" i="6"/>
  <c r="AU45" i="6"/>
  <c r="BO346" i="6"/>
  <c r="AU99" i="6"/>
  <c r="BD390" i="6"/>
  <c r="BF390" i="6"/>
  <c r="BO96" i="6"/>
  <c r="BO319" i="6"/>
  <c r="AU36" i="6"/>
  <c r="BO94" i="6"/>
  <c r="AU40" i="6"/>
  <c r="AU124" i="6"/>
  <c r="AU248" i="6"/>
  <c r="AU366" i="6"/>
  <c r="AX390" i="6"/>
  <c r="BB390" i="6"/>
  <c r="AU31" i="6"/>
  <c r="AU104" i="6"/>
  <c r="AU63" i="6"/>
  <c r="AU313" i="6"/>
  <c r="AU266" i="6"/>
  <c r="AU168" i="6"/>
  <c r="BE390" i="6"/>
  <c r="BC390" i="6"/>
  <c r="BO351" i="6"/>
  <c r="AU38" i="6"/>
  <c r="AU189" i="6"/>
  <c r="AU333" i="6"/>
  <c r="AU172" i="6"/>
  <c r="AU376" i="6"/>
  <c r="AU146" i="6"/>
  <c r="BO97" i="6"/>
  <c r="BO114" i="6"/>
  <c r="AZ390" i="6"/>
  <c r="AW390" i="6"/>
  <c r="AY390" i="6"/>
  <c r="BA390" i="6"/>
  <c r="BM27" i="6"/>
  <c r="BO27" i="6" s="1"/>
  <c r="AU239" i="6"/>
  <c r="BN388" i="6"/>
  <c r="BO388" i="6" s="1"/>
  <c r="AU197" i="6"/>
  <c r="AU187" i="6"/>
  <c r="AU214" i="6"/>
  <c r="AU327" i="6"/>
  <c r="AU356" i="6"/>
  <c r="AU191" i="6"/>
  <c r="AU244" i="6"/>
  <c r="AU330" i="6"/>
  <c r="AU245" i="6"/>
  <c r="AU344" i="6"/>
  <c r="AU165" i="6"/>
  <c r="BM384" i="6"/>
  <c r="BM388" i="6"/>
  <c r="BH388" i="6"/>
  <c r="BK385" i="6"/>
  <c r="BJ385" i="6"/>
  <c r="BH385" i="6"/>
  <c r="AU141" i="6"/>
  <c r="AU246" i="6"/>
  <c r="AU95" i="6"/>
  <c r="BN229" i="6"/>
  <c r="BN38" i="6"/>
  <c r="BO38" i="6" s="1"/>
  <c r="BN28" i="6"/>
  <c r="AU261" i="6"/>
  <c r="BN19" i="6"/>
  <c r="BN20" i="6"/>
  <c r="BN65" i="6"/>
  <c r="BN51" i="6"/>
  <c r="BO51" i="6" s="1"/>
  <c r="BN285" i="6"/>
  <c r="BN239" i="6"/>
  <c r="BN17" i="6"/>
  <c r="BH8" i="6"/>
  <c r="O20" i="1" s="1"/>
  <c r="BN67" i="6"/>
  <c r="BO67" i="6" s="1"/>
  <c r="BN293" i="6"/>
  <c r="BN48" i="6"/>
  <c r="BO48" i="6" s="1"/>
  <c r="BN132" i="6"/>
  <c r="BO132" i="6" s="1"/>
  <c r="BN255" i="6"/>
  <c r="BO255" i="6" s="1"/>
  <c r="BN25" i="6"/>
  <c r="BO25" i="6" s="1"/>
  <c r="BN62" i="6"/>
  <c r="BO62" i="6" s="1"/>
  <c r="BH387" i="6"/>
  <c r="BN31" i="6"/>
  <c r="BN191" i="6"/>
  <c r="BO191" i="6" s="1"/>
  <c r="BN245" i="6"/>
  <c r="BN100" i="6"/>
  <c r="BO100" i="6" s="1"/>
  <c r="BN46" i="6"/>
  <c r="BN159" i="6"/>
  <c r="BN56" i="6"/>
  <c r="BN211" i="6"/>
  <c r="BO211" i="6" s="1"/>
  <c r="BN271" i="6"/>
  <c r="BN85" i="6"/>
  <c r="BO85" i="6" s="1"/>
  <c r="BK8" i="6"/>
  <c r="AU13" i="6"/>
  <c r="AU88" i="6"/>
  <c r="BM8" i="6"/>
  <c r="BN27" i="6"/>
  <c r="BN237" i="6"/>
  <c r="BN92" i="6"/>
  <c r="BN189" i="6"/>
  <c r="BO189" i="6" s="1"/>
  <c r="BN90" i="6"/>
  <c r="BN221" i="6"/>
  <c r="BN12" i="6"/>
  <c r="BN202" i="6"/>
  <c r="BO202" i="6" s="1"/>
  <c r="BN43" i="6"/>
  <c r="BN277" i="6"/>
  <c r="BO277" i="6" s="1"/>
  <c r="BN309" i="6"/>
  <c r="BN116" i="6"/>
  <c r="BN227" i="6"/>
  <c r="BN9" i="6"/>
  <c r="BO9" i="6" s="1"/>
  <c r="AU57" i="6"/>
  <c r="BM387" i="6"/>
  <c r="BM385" i="6"/>
  <c r="BI386" i="6"/>
  <c r="BM386" i="6"/>
  <c r="BG385" i="6"/>
  <c r="AU302" i="6"/>
  <c r="AU247" i="6"/>
  <c r="AU316" i="6"/>
  <c r="AU132" i="6"/>
  <c r="AU170" i="6"/>
  <c r="AU228" i="6"/>
  <c r="AU364" i="6"/>
  <c r="AU373" i="6"/>
  <c r="AU325" i="6"/>
  <c r="AU286" i="6"/>
  <c r="AU178" i="6"/>
  <c r="BG67" i="6"/>
  <c r="BG48" i="6"/>
  <c r="BG25" i="6"/>
  <c r="AU293" i="6"/>
  <c r="AU342" i="6"/>
  <c r="AU106" i="6"/>
  <c r="AU8" i="6"/>
  <c r="N18" i="1" s="1"/>
  <c r="AU268" i="6"/>
  <c r="AU196" i="6"/>
  <c r="AU335" i="6"/>
  <c r="AU212" i="6"/>
  <c r="AU175" i="6"/>
  <c r="AU120" i="6"/>
  <c r="AU64" i="6"/>
  <c r="AT390" i="6"/>
  <c r="AU136" i="6"/>
  <c r="AU93" i="6"/>
  <c r="AU292" i="6"/>
  <c r="AU233" i="6"/>
  <c r="AU200" i="6"/>
  <c r="AU363" i="6"/>
  <c r="AU271" i="6"/>
  <c r="AU159" i="6"/>
  <c r="AU307" i="6"/>
  <c r="AU102" i="6"/>
  <c r="BG388" i="6"/>
  <c r="AU323" i="6"/>
  <c r="AU52" i="6"/>
  <c r="BO171" i="6"/>
  <c r="AU259" i="6"/>
  <c r="AU222" i="6"/>
  <c r="AU350" i="6"/>
  <c r="BN384" i="6"/>
  <c r="AU33" i="6"/>
  <c r="AU359" i="6"/>
  <c r="AU229" i="6"/>
  <c r="AU346" i="6"/>
  <c r="AU29" i="6"/>
  <c r="AU56" i="6"/>
  <c r="AU34" i="6"/>
  <c r="AU384" i="6"/>
  <c r="AU254" i="6"/>
  <c r="AU97" i="6"/>
  <c r="AU114" i="6"/>
  <c r="AU41" i="6"/>
  <c r="AU270" i="6"/>
  <c r="AU113" i="6"/>
  <c r="AU150" i="6"/>
  <c r="AU284" i="6"/>
  <c r="AU116" i="6"/>
  <c r="AU368" i="6"/>
  <c r="AU372" i="6"/>
  <c r="AU339" i="6"/>
  <c r="AU236" i="6"/>
  <c r="AU78" i="6"/>
  <c r="N57" i="1"/>
  <c r="O59" i="1"/>
  <c r="M61" i="1"/>
  <c r="N62" i="1"/>
  <c r="M58" i="1"/>
  <c r="M43" i="1"/>
  <c r="N44" i="1"/>
  <c r="O45" i="1"/>
  <c r="N42" i="1"/>
  <c r="M46" i="1"/>
  <c r="M60" i="1"/>
  <c r="N61" i="1"/>
  <c r="O62" i="1"/>
  <c r="M41" i="1"/>
  <c r="N43" i="1"/>
  <c r="O44" i="1"/>
  <c r="O42" i="1"/>
  <c r="M59" i="1"/>
  <c r="N60" i="1"/>
  <c r="O61" i="1"/>
  <c r="N58" i="1"/>
  <c r="N41" i="1"/>
  <c r="O43" i="1"/>
  <c r="M45" i="1"/>
  <c r="N46" i="1"/>
  <c r="M42" i="1"/>
  <c r="M57" i="1"/>
  <c r="N59" i="1"/>
  <c r="O60" i="1"/>
  <c r="M62" i="1"/>
  <c r="O58" i="1"/>
  <c r="M44" i="1"/>
  <c r="N45" i="1"/>
  <c r="O46" i="1"/>
  <c r="M20" i="1"/>
  <c r="N22" i="1"/>
  <c r="M19" i="1"/>
  <c r="N20" i="1"/>
  <c r="O22" i="1"/>
  <c r="N21" i="1"/>
  <c r="M18" i="1"/>
  <c r="N19" i="1"/>
  <c r="M23" i="1"/>
  <c r="M22" i="1"/>
  <c r="N23" i="1"/>
  <c r="M21" i="1"/>
  <c r="J57" i="1"/>
  <c r="K59" i="1"/>
  <c r="L60" i="1"/>
  <c r="J62" i="1"/>
  <c r="L58" i="1"/>
  <c r="J41" i="1"/>
  <c r="K42" i="1"/>
  <c r="L44" i="1"/>
  <c r="J46" i="1"/>
  <c r="J43" i="1"/>
  <c r="K57" i="1"/>
  <c r="L59" i="1"/>
  <c r="J61" i="1"/>
  <c r="K62" i="1"/>
  <c r="J58" i="1"/>
  <c r="K41" i="1"/>
  <c r="L42" i="1"/>
  <c r="J45" i="1"/>
  <c r="K46" i="1"/>
  <c r="K43" i="1"/>
  <c r="L57" i="1"/>
  <c r="J60" i="1"/>
  <c r="K61" i="1"/>
  <c r="L62" i="1"/>
  <c r="L41" i="1"/>
  <c r="J44" i="1"/>
  <c r="K45" i="1"/>
  <c r="L46" i="1"/>
  <c r="J59" i="1"/>
  <c r="K60" i="1"/>
  <c r="L61" i="1"/>
  <c r="K58" i="1"/>
  <c r="J42" i="1"/>
  <c r="K44" i="1"/>
  <c r="L45" i="1"/>
  <c r="L43" i="1"/>
  <c r="K18" i="1"/>
  <c r="L20" i="1"/>
  <c r="J22" i="1"/>
  <c r="K23" i="1"/>
  <c r="J23" i="1"/>
  <c r="L18" i="1"/>
  <c r="J21" i="1"/>
  <c r="K22" i="1"/>
  <c r="L23" i="1"/>
  <c r="K20" i="1"/>
  <c r="L19" i="1"/>
  <c r="J19" i="1"/>
  <c r="J20" i="1"/>
  <c r="K21" i="1"/>
  <c r="L22" i="1"/>
  <c r="K19" i="1"/>
  <c r="J18" i="1"/>
  <c r="L21" i="1"/>
  <c r="BN387" i="6"/>
  <c r="AU215" i="6"/>
  <c r="AU300" i="6"/>
  <c r="BN157" i="6"/>
  <c r="BO157" i="6" s="1"/>
  <c r="BN14" i="6"/>
  <c r="BO14" i="6" s="1"/>
  <c r="BN138" i="6"/>
  <c r="BO138" i="6" s="1"/>
  <c r="BN317" i="6"/>
  <c r="BO317" i="6" s="1"/>
  <c r="BN124" i="6"/>
  <c r="BO124" i="6" s="1"/>
  <c r="BN74" i="6"/>
  <c r="BO74" i="6" s="1"/>
  <c r="BN8" i="6"/>
  <c r="AU367" i="6"/>
  <c r="AU279" i="6"/>
  <c r="AU332" i="6"/>
  <c r="BN301" i="6"/>
  <c r="BO301" i="6" s="1"/>
  <c r="BG384" i="6"/>
  <c r="BG255" i="6"/>
  <c r="BG92" i="6"/>
  <c r="BO227" i="6"/>
  <c r="AU318" i="6"/>
  <c r="AU381" i="6"/>
  <c r="BO309" i="6"/>
  <c r="AU25" i="6"/>
  <c r="BO43" i="6"/>
  <c r="AS390" i="6"/>
  <c r="BO237" i="6"/>
  <c r="AU46" i="6"/>
  <c r="AU28" i="6"/>
  <c r="AU51" i="6"/>
  <c r="AU32" i="6"/>
  <c r="AU48" i="6"/>
  <c r="AU295" i="6"/>
  <c r="BO59" i="6"/>
  <c r="BO92" i="6"/>
  <c r="BO271" i="6"/>
  <c r="AU154" i="6"/>
  <c r="AU30" i="6"/>
  <c r="BG157" i="6"/>
  <c r="BG301" i="6"/>
  <c r="AU90" i="6"/>
  <c r="AU20" i="6"/>
  <c r="AU43" i="6"/>
  <c r="AU65" i="6"/>
  <c r="AU19" i="6"/>
  <c r="AU17" i="6"/>
  <c r="AU53" i="6"/>
  <c r="BG159" i="6"/>
  <c r="BO116" i="6"/>
  <c r="AU70" i="6"/>
  <c r="AU55" i="6"/>
  <c r="BO293" i="6"/>
  <c r="AU71" i="6"/>
  <c r="BG100" i="6"/>
  <c r="AU66" i="6"/>
  <c r="AU126" i="6"/>
  <c r="AU59" i="6"/>
  <c r="BG277" i="6"/>
  <c r="BI384" i="6"/>
  <c r="BG387" i="6"/>
  <c r="BG38" i="6"/>
  <c r="BG19" i="6"/>
  <c r="BJ8" i="6"/>
  <c r="BI8" i="6"/>
  <c r="BO245" i="6"/>
  <c r="BG51" i="6"/>
  <c r="BG62" i="6"/>
  <c r="BO229" i="6"/>
  <c r="BO31" i="6"/>
  <c r="BG237" i="6"/>
  <c r="BG12" i="6"/>
  <c r="BG132" i="6"/>
  <c r="BG189" i="6"/>
  <c r="BO65" i="6"/>
  <c r="BO19" i="6"/>
  <c r="BG74" i="6"/>
  <c r="BO12" i="6"/>
  <c r="BG229" i="6"/>
  <c r="BG309" i="6"/>
  <c r="BG211" i="6"/>
  <c r="BG202" i="6"/>
  <c r="BJ384" i="6"/>
  <c r="BK384" i="6"/>
  <c r="BG17" i="6"/>
  <c r="BO46" i="6"/>
  <c r="AU62" i="6"/>
  <c r="BO385" i="6"/>
  <c r="BO56" i="6"/>
  <c r="AU11" i="6"/>
  <c r="BO28" i="6"/>
  <c r="AU69" i="6"/>
  <c r="BO32" i="6"/>
  <c r="AU14" i="6"/>
  <c r="BG271" i="6"/>
  <c r="BG56" i="6"/>
  <c r="AU227" i="6"/>
  <c r="AU72" i="6"/>
  <c r="BO49" i="6"/>
  <c r="AU21" i="6"/>
  <c r="AU58" i="6"/>
  <c r="BG285" i="6"/>
  <c r="BG28" i="6"/>
  <c r="BG227" i="6"/>
  <c r="BO20" i="6"/>
  <c r="AU61" i="6"/>
  <c r="AU47" i="6"/>
  <c r="AU60" i="6"/>
  <c r="AU54" i="6"/>
  <c r="BG90" i="6"/>
  <c r="AU18" i="6"/>
  <c r="AU10" i="6"/>
  <c r="BO35" i="6"/>
  <c r="AU22" i="6"/>
  <c r="BG245" i="6"/>
  <c r="BG20" i="6"/>
  <c r="BG239" i="6"/>
  <c r="BG85" i="6"/>
  <c r="BG27" i="6"/>
  <c r="BG8" i="6"/>
  <c r="BO285" i="6"/>
  <c r="BG14" i="6"/>
  <c r="BO17" i="6"/>
  <c r="BH384" i="6"/>
  <c r="BG9" i="6"/>
  <c r="BO90" i="6"/>
  <c r="AU380" i="6"/>
  <c r="BO11" i="6"/>
  <c r="BO221" i="6"/>
  <c r="BG46" i="6"/>
  <c r="AU27" i="6"/>
  <c r="AU49" i="6"/>
  <c r="BO159" i="6"/>
  <c r="AU44" i="6"/>
  <c r="AU67" i="6"/>
  <c r="BG221" i="6"/>
  <c r="BG317" i="6"/>
  <c r="BG116" i="6"/>
  <c r="BG65" i="6"/>
  <c r="BG138" i="6"/>
  <c r="AU42" i="6"/>
  <c r="AU37" i="6"/>
  <c r="BO239" i="6"/>
  <c r="AU23" i="6"/>
  <c r="BG43" i="6"/>
  <c r="BG31" i="6"/>
  <c r="AU26" i="6"/>
  <c r="AU12" i="6"/>
  <c r="AU35" i="6"/>
  <c r="AU16" i="6"/>
  <c r="AU39" i="6"/>
  <c r="BG191" i="6"/>
  <c r="BG293" i="6"/>
  <c r="BG124" i="6"/>
  <c r="AO390" i="6"/>
  <c r="AN390" i="6"/>
  <c r="AQ390" i="6"/>
  <c r="AP390" i="6"/>
  <c r="AM390" i="6"/>
  <c r="BJ390" i="6" l="1"/>
  <c r="BO386" i="6"/>
  <c r="BK390" i="6"/>
  <c r="BH390" i="6"/>
  <c r="BG390" i="6"/>
  <c r="BI390" i="6"/>
  <c r="O57" i="1"/>
  <c r="BM390" i="6"/>
  <c r="BN390" i="6"/>
  <c r="O19" i="1"/>
  <c r="O41" i="1"/>
  <c r="O21" i="1"/>
  <c r="O23" i="1"/>
  <c r="BO387" i="6"/>
  <c r="BO384" i="6"/>
  <c r="BO8" i="6"/>
  <c r="AU390" i="6"/>
  <c r="O18" i="1" l="1"/>
  <c r="BO390" i="6"/>
</calcChain>
</file>

<file path=xl/sharedStrings.xml><?xml version="1.0" encoding="utf-8"?>
<sst xmlns="http://schemas.openxmlformats.org/spreadsheetml/2006/main" count="11137" uniqueCount="2024">
  <si>
    <t>Key Information for Local Authorities in 2019-20</t>
  </si>
  <si>
    <t>In 2019-20, figures have been adjusted to reflect the Business Rates Retention pilots. Please refer to the Pilots Explanatory Note.</t>
  </si>
  <si>
    <t>variable name</t>
  </si>
  <si>
    <t>ons_code</t>
  </si>
  <si>
    <t>ecode</t>
  </si>
  <si>
    <t>tier_split_pilot_2019</t>
  </si>
  <si>
    <t>sfa_pilot_2019_tot</t>
  </si>
  <si>
    <t>rsg_pilot_2019_tot</t>
  </si>
  <si>
    <t>bfl_pilot_2019_tot</t>
  </si>
  <si>
    <t>tnt_pilot_2019</t>
  </si>
  <si>
    <t>snt_pilot_2019</t>
  </si>
  <si>
    <t>levy_pilot_2019</t>
  </si>
  <si>
    <t>rsg_pilot_2019_ut</t>
  </si>
  <si>
    <t>rsg_pilot_2019_lt</t>
  </si>
  <si>
    <t>rsg_pilot_2019_fire</t>
  </si>
  <si>
    <t>rsg_pilot_2019_gla</t>
  </si>
  <si>
    <t>rsg_pilot_2019_pol</t>
  </si>
  <si>
    <t>bfl_pilot_2019_ut</t>
  </si>
  <si>
    <t>bfl_pilot_2019_lt</t>
  </si>
  <si>
    <t>bfl_pilot_2019_fire</t>
  </si>
  <si>
    <t>bfl_pilot_2019_gla</t>
  </si>
  <si>
    <t>bfl_pilot_2019_pol</t>
  </si>
  <si>
    <t>sfa_pilot_2019_ut</t>
  </si>
  <si>
    <t>sfa_pilot_2019_lt</t>
  </si>
  <si>
    <t>sfa_pilot_2019_fire</t>
  </si>
  <si>
    <t>sfa_pilot_2019_gla</t>
  </si>
  <si>
    <t>sfa_pilot_2019_pol</t>
  </si>
  <si>
    <t>£m</t>
  </si>
  <si>
    <t>Split of Revenue Support Grant (£m)</t>
  </si>
  <si>
    <t>Split of Baseline Funding Level (£m)</t>
  </si>
  <si>
    <t>Split of Modified Settlement Funding Assessment (£m)</t>
  </si>
  <si>
    <t>rcode</t>
  </si>
  <si>
    <t>ONS code</t>
  </si>
  <si>
    <t>Class</t>
  </si>
  <si>
    <t>Pilot</t>
  </si>
  <si>
    <t>Local Authority</t>
  </si>
  <si>
    <t>Tier split</t>
  </si>
  <si>
    <t>Settlement Funding Assessment</t>
  </si>
  <si>
    <t>Revenue Support Grant</t>
  </si>
  <si>
    <t>Baseline Funding Level</t>
  </si>
  <si>
    <t>Tariff/Top-up</t>
  </si>
  <si>
    <t>Safety Net Threshold1</t>
  </si>
  <si>
    <t>Levy rate2</t>
  </si>
  <si>
    <t>Upper Tier</t>
  </si>
  <si>
    <t>Lower Tier</t>
  </si>
  <si>
    <t>Fire</t>
  </si>
  <si>
    <t>GLA</t>
  </si>
  <si>
    <t>Police</t>
  </si>
  <si>
    <t>TE</t>
  </si>
  <si>
    <t>TOTAL England</t>
  </si>
  <si>
    <t>R285</t>
  </si>
  <si>
    <t>E3831</t>
  </si>
  <si>
    <t>E07000223</t>
  </si>
  <si>
    <t>SD</t>
  </si>
  <si>
    <t>P1908</t>
  </si>
  <si>
    <t>Adur</t>
  </si>
  <si>
    <t>R46</t>
  </si>
  <si>
    <t>E0931</t>
  </si>
  <si>
    <t>E07000026</t>
  </si>
  <si>
    <t>Allerdale</t>
  </si>
  <si>
    <t>R52</t>
  </si>
  <si>
    <t>E1031</t>
  </si>
  <si>
    <t>E07000032</t>
  </si>
  <si>
    <t>Amber Valley</t>
  </si>
  <si>
    <t>R286</t>
  </si>
  <si>
    <t>E3832</t>
  </si>
  <si>
    <t>E07000224</t>
  </si>
  <si>
    <t>Arun</t>
  </si>
  <si>
    <t>R229</t>
  </si>
  <si>
    <t>E3031</t>
  </si>
  <si>
    <t>E07000170</t>
  </si>
  <si>
    <t>Ashfield</t>
  </si>
  <si>
    <t>R157</t>
  </si>
  <si>
    <t>E2231</t>
  </si>
  <si>
    <t>E07000105</t>
  </si>
  <si>
    <t>Ashford</t>
  </si>
  <si>
    <t>R950</t>
  </si>
  <si>
    <t>E6101</t>
  </si>
  <si>
    <t>E31000001</t>
  </si>
  <si>
    <t>SFIR</t>
  </si>
  <si>
    <t>Avon Fire Authority</t>
  </si>
  <si>
    <t>R17</t>
  </si>
  <si>
    <t>E0431</t>
  </si>
  <si>
    <t>E07000004</t>
  </si>
  <si>
    <t>P1904</t>
  </si>
  <si>
    <t>Aylesbury Vale</t>
  </si>
  <si>
    <t>R262</t>
  </si>
  <si>
    <t>E3531</t>
  </si>
  <si>
    <t>E07000200</t>
  </si>
  <si>
    <t>Babergh</t>
  </si>
  <si>
    <t>R383</t>
  </si>
  <si>
    <t>E5030</t>
  </si>
  <si>
    <t>E09000002</t>
  </si>
  <si>
    <t>OLB</t>
  </si>
  <si>
    <t>P1915</t>
  </si>
  <si>
    <t>Barking and Dagenham</t>
  </si>
  <si>
    <t>R384</t>
  </si>
  <si>
    <t>E5031</t>
  </si>
  <si>
    <t>E09000003</t>
  </si>
  <si>
    <t>Barnet</t>
  </si>
  <si>
    <t>R349</t>
  </si>
  <si>
    <t>E4401</t>
  </si>
  <si>
    <t>E08000016</t>
  </si>
  <si>
    <t>MD</t>
  </si>
  <si>
    <t>Barnsley</t>
  </si>
  <si>
    <t>R47</t>
  </si>
  <si>
    <t>E0932</t>
  </si>
  <si>
    <t>E07000027</t>
  </si>
  <si>
    <t>Barrow-in-Furness</t>
  </si>
  <si>
    <t>R94</t>
  </si>
  <si>
    <t>E1531</t>
  </si>
  <si>
    <t>E07000066</t>
  </si>
  <si>
    <t>Basildon</t>
  </si>
  <si>
    <t>R114</t>
  </si>
  <si>
    <t>E1731</t>
  </si>
  <si>
    <t>E07000084</t>
  </si>
  <si>
    <t>Basingstoke and Deane</t>
  </si>
  <si>
    <t>R230</t>
  </si>
  <si>
    <t>E3032</t>
  </si>
  <si>
    <t>E07000171</t>
  </si>
  <si>
    <t>Bassetlaw</t>
  </si>
  <si>
    <t>R602</t>
  </si>
  <si>
    <t>E0101</t>
  </si>
  <si>
    <t>E06000022</t>
  </si>
  <si>
    <t>UNINFIR</t>
  </si>
  <si>
    <t>P1704</t>
  </si>
  <si>
    <t>Bath &amp; North East Somerset</t>
  </si>
  <si>
    <t>R679</t>
  </si>
  <si>
    <t>E0202</t>
  </si>
  <si>
    <t>E06000055</t>
  </si>
  <si>
    <t>Bedford</t>
  </si>
  <si>
    <t>R954</t>
  </si>
  <si>
    <t>E6102</t>
  </si>
  <si>
    <t>E31000002</t>
  </si>
  <si>
    <t>R964</t>
  </si>
  <si>
    <t>E6103</t>
  </si>
  <si>
    <t>E31000003</t>
  </si>
  <si>
    <t>P1916</t>
  </si>
  <si>
    <t>Berkshire Fire Authority</t>
  </si>
  <si>
    <t>R385</t>
  </si>
  <si>
    <t>E5032</t>
  </si>
  <si>
    <t>E09000004</t>
  </si>
  <si>
    <t>Bexley</t>
  </si>
  <si>
    <t>R358</t>
  </si>
  <si>
    <t>E4601</t>
  </si>
  <si>
    <t>E08000025</t>
  </si>
  <si>
    <t>P1703</t>
  </si>
  <si>
    <t>Birmingham</t>
  </si>
  <si>
    <t>R185</t>
  </si>
  <si>
    <t>E2431</t>
  </si>
  <si>
    <t>E07000129</t>
  </si>
  <si>
    <t>P1913</t>
  </si>
  <si>
    <t>Blaby</t>
  </si>
  <si>
    <t>R659</t>
  </si>
  <si>
    <t>E2301</t>
  </si>
  <si>
    <t>E06000008</t>
  </si>
  <si>
    <t>P1909</t>
  </si>
  <si>
    <t>Blackburn with Darwen</t>
  </si>
  <si>
    <t>R660</t>
  </si>
  <si>
    <t>E2302</t>
  </si>
  <si>
    <t>E06000009</t>
  </si>
  <si>
    <t>Blackpool</t>
  </si>
  <si>
    <t>R53</t>
  </si>
  <si>
    <t>E1032</t>
  </si>
  <si>
    <t>E07000033</t>
  </si>
  <si>
    <t>Bolsover</t>
  </si>
  <si>
    <t>R334</t>
  </si>
  <si>
    <t>E4201</t>
  </si>
  <si>
    <t>E08000001</t>
  </si>
  <si>
    <t>P1701</t>
  </si>
  <si>
    <t>Bolton</t>
  </si>
  <si>
    <t>R194</t>
  </si>
  <si>
    <t>E2531</t>
  </si>
  <si>
    <t>E07000136</t>
  </si>
  <si>
    <t>Boston</t>
  </si>
  <si>
    <t>R689</t>
  </si>
  <si>
    <t>E1204</t>
  </si>
  <si>
    <t>E06000028</t>
  </si>
  <si>
    <t>R642</t>
  </si>
  <si>
    <t>E0301</t>
  </si>
  <si>
    <t>E06000036</t>
  </si>
  <si>
    <t>Bracknell Forest</t>
  </si>
  <si>
    <t>R365</t>
  </si>
  <si>
    <t>E4701</t>
  </si>
  <si>
    <t>E08000032</t>
  </si>
  <si>
    <t>P1912</t>
  </si>
  <si>
    <t>Bradford</t>
  </si>
  <si>
    <t>R95</t>
  </si>
  <si>
    <t>E1532</t>
  </si>
  <si>
    <t>E07000067</t>
  </si>
  <si>
    <t>Braintree</t>
  </si>
  <si>
    <t>R201</t>
  </si>
  <si>
    <t>E2631</t>
  </si>
  <si>
    <t>E07000143</t>
  </si>
  <si>
    <t>P1910</t>
  </si>
  <si>
    <t>Breckland</t>
  </si>
  <si>
    <t>R386</t>
  </si>
  <si>
    <t>E5033</t>
  </si>
  <si>
    <t>E09000005</t>
  </si>
  <si>
    <t>Brent</t>
  </si>
  <si>
    <t>R96</t>
  </si>
  <si>
    <t>E1533</t>
  </si>
  <si>
    <t>E07000068</t>
  </si>
  <si>
    <t>Brentwood</t>
  </si>
  <si>
    <t>R625</t>
  </si>
  <si>
    <t>E1401</t>
  </si>
  <si>
    <t>E06000043</t>
  </si>
  <si>
    <t>Brighton &amp; Hove</t>
  </si>
  <si>
    <t>R603</t>
  </si>
  <si>
    <t>E0102</t>
  </si>
  <si>
    <t>E06000023</t>
  </si>
  <si>
    <t>Bristol</t>
  </si>
  <si>
    <t>R202</t>
  </si>
  <si>
    <t>E2632</t>
  </si>
  <si>
    <t>E07000144</t>
  </si>
  <si>
    <t>Broadland</t>
  </si>
  <si>
    <t>R387</t>
  </si>
  <si>
    <t>E5034</t>
  </si>
  <si>
    <t>E09000006</t>
  </si>
  <si>
    <t>Bromley</t>
  </si>
  <si>
    <t>R127</t>
  </si>
  <si>
    <t>E1831</t>
  </si>
  <si>
    <t>E07000234</t>
  </si>
  <si>
    <t>P1901</t>
  </si>
  <si>
    <t>Bromsgrove</t>
  </si>
  <si>
    <t>R136</t>
  </si>
  <si>
    <t>E1931</t>
  </si>
  <si>
    <t>E07000095</t>
  </si>
  <si>
    <t>P1905</t>
  </si>
  <si>
    <t>Broxbourne</t>
  </si>
  <si>
    <t>R231</t>
  </si>
  <si>
    <t>E3033</t>
  </si>
  <si>
    <t>E07000172</t>
  </si>
  <si>
    <t>Broxtowe</t>
  </si>
  <si>
    <t>R633</t>
  </si>
  <si>
    <t>E0421</t>
  </si>
  <si>
    <t>E10000002</t>
  </si>
  <si>
    <t>SCNFIR</t>
  </si>
  <si>
    <t>Buckinghamshire</t>
  </si>
  <si>
    <t>R955</t>
  </si>
  <si>
    <t>E6104</t>
  </si>
  <si>
    <t>E31000004</t>
  </si>
  <si>
    <t>Buckinghamshire Fire Authority</t>
  </si>
  <si>
    <t>R173</t>
  </si>
  <si>
    <t>E2333</t>
  </si>
  <si>
    <t>E07000117</t>
  </si>
  <si>
    <t>Burnley</t>
  </si>
  <si>
    <t>R335</t>
  </si>
  <si>
    <t>E4202</t>
  </si>
  <si>
    <t>E08000002</t>
  </si>
  <si>
    <t>Bury</t>
  </si>
  <si>
    <t>R366</t>
  </si>
  <si>
    <t>E4702</t>
  </si>
  <si>
    <t>E08000033</t>
  </si>
  <si>
    <t>Calderdale</t>
  </si>
  <si>
    <t>R22</t>
  </si>
  <si>
    <t>E0531</t>
  </si>
  <si>
    <t>E07000008</t>
  </si>
  <si>
    <t>Cambridge</t>
  </si>
  <si>
    <t>R663</t>
  </si>
  <si>
    <t>E0521</t>
  </si>
  <si>
    <t>E10000003</t>
  </si>
  <si>
    <t>Cambridgeshire</t>
  </si>
  <si>
    <t>R965</t>
  </si>
  <si>
    <t>E6105</t>
  </si>
  <si>
    <t>E31000005</t>
  </si>
  <si>
    <t>Cambridgeshire Fire Authority</t>
  </si>
  <si>
    <t>R371</t>
  </si>
  <si>
    <t>E5011</t>
  </si>
  <si>
    <t>E09000007</t>
  </si>
  <si>
    <t>ILB</t>
  </si>
  <si>
    <t>Camden</t>
  </si>
  <si>
    <t>R253</t>
  </si>
  <si>
    <t>E3431</t>
  </si>
  <si>
    <t>E07000192</t>
  </si>
  <si>
    <t>P1902</t>
  </si>
  <si>
    <t>Cannock Chase</t>
  </si>
  <si>
    <t>R158</t>
  </si>
  <si>
    <t>E2232</t>
  </si>
  <si>
    <t>E07000106</t>
  </si>
  <si>
    <t>Canterbury</t>
  </si>
  <si>
    <t>R48</t>
  </si>
  <si>
    <t>E0933</t>
  </si>
  <si>
    <t>E07000028</t>
  </si>
  <si>
    <t>Carlisle</t>
  </si>
  <si>
    <t>R97</t>
  </si>
  <si>
    <t>E1534</t>
  </si>
  <si>
    <t>E07000069</t>
  </si>
  <si>
    <t>Castle Point</t>
  </si>
  <si>
    <t>R680</t>
  </si>
  <si>
    <t>E0203</t>
  </si>
  <si>
    <t>E06000056</t>
  </si>
  <si>
    <t>Central Bedfordshire</t>
  </si>
  <si>
    <t>R186</t>
  </si>
  <si>
    <t>E2432</t>
  </si>
  <si>
    <t>E07000130</t>
  </si>
  <si>
    <t>Charnwood</t>
  </si>
  <si>
    <t>R98</t>
  </si>
  <si>
    <t>E1535</t>
  </si>
  <si>
    <t>E07000070</t>
  </si>
  <si>
    <t>Chelmsford</t>
  </si>
  <si>
    <t>R108</t>
  </si>
  <si>
    <t>E1631</t>
  </si>
  <si>
    <t>E07000078</t>
  </si>
  <si>
    <t>Cheltenham</t>
  </si>
  <si>
    <t>R237</t>
  </si>
  <si>
    <t>E3131</t>
  </si>
  <si>
    <t>E07000177</t>
  </si>
  <si>
    <t>Cherwell</t>
  </si>
  <si>
    <t>R677</t>
  </si>
  <si>
    <t>E0603</t>
  </si>
  <si>
    <t>E06000049</t>
  </si>
  <si>
    <t>Cheshire East</t>
  </si>
  <si>
    <t>R966</t>
  </si>
  <si>
    <t>E6106</t>
  </si>
  <si>
    <t>E31000006</t>
  </si>
  <si>
    <t>Cheshire Fire Authority</t>
  </si>
  <si>
    <t>R678</t>
  </si>
  <si>
    <t>E0604</t>
  </si>
  <si>
    <t>E06000050</t>
  </si>
  <si>
    <t>Cheshire West and Chester</t>
  </si>
  <si>
    <t>R54</t>
  </si>
  <si>
    <t>E1033</t>
  </si>
  <si>
    <t>E07000034</t>
  </si>
  <si>
    <t>Chesterfield</t>
  </si>
  <si>
    <t>R287</t>
  </si>
  <si>
    <t>E3833</t>
  </si>
  <si>
    <t>E07000225</t>
  </si>
  <si>
    <t>Chichester</t>
  </si>
  <si>
    <t>R19</t>
  </si>
  <si>
    <t>E0432</t>
  </si>
  <si>
    <t>E07000005</t>
  </si>
  <si>
    <t>Chiltern</t>
  </si>
  <si>
    <t>R174</t>
  </si>
  <si>
    <t>E2334</t>
  </si>
  <si>
    <t>E07000118</t>
  </si>
  <si>
    <t>Chorley</t>
  </si>
  <si>
    <t>R370</t>
  </si>
  <si>
    <t>E5010</t>
  </si>
  <si>
    <t>E09000001</t>
  </si>
  <si>
    <t>City of London</t>
  </si>
  <si>
    <t>R951</t>
  </si>
  <si>
    <t>E6107</t>
  </si>
  <si>
    <t>E31000007</t>
  </si>
  <si>
    <t>Cleveland Fire Authority</t>
  </si>
  <si>
    <t>R99</t>
  </si>
  <si>
    <t>E1536</t>
  </si>
  <si>
    <t>E07000071</t>
  </si>
  <si>
    <t>Colchester</t>
  </si>
  <si>
    <t>R49</t>
  </si>
  <si>
    <t>E0934</t>
  </si>
  <si>
    <t>E07000029</t>
  </si>
  <si>
    <t>Copeland</t>
  </si>
  <si>
    <t>R208</t>
  </si>
  <si>
    <t>E2831</t>
  </si>
  <si>
    <t>E07000150</t>
  </si>
  <si>
    <t>P1907</t>
  </si>
  <si>
    <t>Corby</t>
  </si>
  <si>
    <t>R672</t>
  </si>
  <si>
    <t>E0801</t>
  </si>
  <si>
    <t>E06000052</t>
  </si>
  <si>
    <t>UNIFIR</t>
  </si>
  <si>
    <t>P1705</t>
  </si>
  <si>
    <t>Cornwall</t>
  </si>
  <si>
    <t>R109</t>
  </si>
  <si>
    <t>E1632</t>
  </si>
  <si>
    <t>E07000079</t>
  </si>
  <si>
    <t>Cotswold</t>
  </si>
  <si>
    <t>R673</t>
  </si>
  <si>
    <t>E1302</t>
  </si>
  <si>
    <t>E06000047</t>
  </si>
  <si>
    <t>Durham</t>
  </si>
  <si>
    <t>R359</t>
  </si>
  <si>
    <t>E4602</t>
  </si>
  <si>
    <t>E08000026</t>
  </si>
  <si>
    <t>Coventry</t>
  </si>
  <si>
    <t>R221</t>
  </si>
  <si>
    <t>E2731</t>
  </si>
  <si>
    <t>E07000163</t>
  </si>
  <si>
    <t>Craven</t>
  </si>
  <si>
    <t>R288</t>
  </si>
  <si>
    <t>E3834</t>
  </si>
  <si>
    <t>E07000226</t>
  </si>
  <si>
    <t>Crawley</t>
  </si>
  <si>
    <t>R388</t>
  </si>
  <si>
    <t>E5035</t>
  </si>
  <si>
    <t>E09000008</t>
  </si>
  <si>
    <t>Croydon</t>
  </si>
  <si>
    <t>R412</t>
  </si>
  <si>
    <t>E0920</t>
  </si>
  <si>
    <t>E10000006</t>
  </si>
  <si>
    <t>SCFIR</t>
  </si>
  <si>
    <t>Cumbria</t>
  </si>
  <si>
    <t>R137</t>
  </si>
  <si>
    <t>E1932</t>
  </si>
  <si>
    <t>E07000096</t>
  </si>
  <si>
    <t>Dacorum</t>
  </si>
  <si>
    <t>R624</t>
  </si>
  <si>
    <t>E1301</t>
  </si>
  <si>
    <t>E06000005</t>
  </si>
  <si>
    <t>Darlington</t>
  </si>
  <si>
    <t>R159</t>
  </si>
  <si>
    <t>E2233</t>
  </si>
  <si>
    <t>E07000107</t>
  </si>
  <si>
    <t>Dartford</t>
  </si>
  <si>
    <t>R209</t>
  </si>
  <si>
    <t>E2832</t>
  </si>
  <si>
    <t>E07000151</t>
  </si>
  <si>
    <t>Daventry</t>
  </si>
  <si>
    <t>R621</t>
  </si>
  <si>
    <t>E1001</t>
  </si>
  <si>
    <t>E06000015</t>
  </si>
  <si>
    <t>Derby</t>
  </si>
  <si>
    <t>R634</t>
  </si>
  <si>
    <t>E1021</t>
  </si>
  <si>
    <t>E10000007</t>
  </si>
  <si>
    <t>Derbyshire</t>
  </si>
  <si>
    <t>R60</t>
  </si>
  <si>
    <t>E1035</t>
  </si>
  <si>
    <t>E07000035</t>
  </si>
  <si>
    <t>Derbyshire Dales</t>
  </si>
  <si>
    <t>R956</t>
  </si>
  <si>
    <t>E6110</t>
  </si>
  <si>
    <t>E31000010</t>
  </si>
  <si>
    <t>Derbyshire Fire Authority</t>
  </si>
  <si>
    <t>R665</t>
  </si>
  <si>
    <t>E1121</t>
  </si>
  <si>
    <t>E10000008</t>
  </si>
  <si>
    <t>Devon</t>
  </si>
  <si>
    <t>R751</t>
  </si>
  <si>
    <t>E6161</t>
  </si>
  <si>
    <t>E31000011</t>
  </si>
  <si>
    <t>Devon &amp; Somerset Fire</t>
  </si>
  <si>
    <t>R350</t>
  </si>
  <si>
    <t>E4402</t>
  </si>
  <si>
    <t>E08000017</t>
  </si>
  <si>
    <t>Doncaster</t>
  </si>
  <si>
    <t>R688</t>
  </si>
  <si>
    <t>E1203</t>
  </si>
  <si>
    <t>E07000049</t>
  </si>
  <si>
    <t>R753</t>
  </si>
  <si>
    <t>E6162</t>
  </si>
  <si>
    <t>E31000047</t>
  </si>
  <si>
    <t>Dorset &amp; Wiltshire Fire</t>
  </si>
  <si>
    <t>R160</t>
  </si>
  <si>
    <t>E2234</t>
  </si>
  <si>
    <t>E07000108</t>
  </si>
  <si>
    <t>Dover</t>
  </si>
  <si>
    <t>R360</t>
  </si>
  <si>
    <t>E4603</t>
  </si>
  <si>
    <t>E08000027</t>
  </si>
  <si>
    <t>Dudley</t>
  </si>
  <si>
    <t>R958</t>
  </si>
  <si>
    <t>E6113</t>
  </si>
  <si>
    <t>E31000013</t>
  </si>
  <si>
    <t>Durham Fire Authority</t>
  </si>
  <si>
    <t>R389</t>
  </si>
  <si>
    <t>E5036</t>
  </si>
  <si>
    <t>E09000009</t>
  </si>
  <si>
    <t>Ealing</t>
  </si>
  <si>
    <t>R23</t>
  </si>
  <si>
    <t>E0532</t>
  </si>
  <si>
    <t>E07000009</t>
  </si>
  <si>
    <t>East Cambridgeshire</t>
  </si>
  <si>
    <t>R61</t>
  </si>
  <si>
    <t>E1131</t>
  </si>
  <si>
    <t>E07000040</t>
  </si>
  <si>
    <t>East Devon</t>
  </si>
  <si>
    <t>R115</t>
  </si>
  <si>
    <t>E1732</t>
  </si>
  <si>
    <t>E07000085</t>
  </si>
  <si>
    <t>East Hampshire</t>
  </si>
  <si>
    <t>R138</t>
  </si>
  <si>
    <t>E1933</t>
  </si>
  <si>
    <t>E07000242</t>
  </si>
  <si>
    <t>East Hertfordshire</t>
  </si>
  <si>
    <t>R195</t>
  </si>
  <si>
    <t>E2532</t>
  </si>
  <si>
    <t>E07000137</t>
  </si>
  <si>
    <t>East Lindsey</t>
  </si>
  <si>
    <t>R210</t>
  </si>
  <si>
    <t>E2833</t>
  </si>
  <si>
    <t>E07000152</t>
  </si>
  <si>
    <t>East Northamptonshire</t>
  </si>
  <si>
    <t>R610</t>
  </si>
  <si>
    <t>E2001</t>
  </si>
  <si>
    <t>E06000011</t>
  </si>
  <si>
    <t>East Riding of Yorkshire</t>
  </si>
  <si>
    <t>R254</t>
  </si>
  <si>
    <t>E3432</t>
  </si>
  <si>
    <t>E07000193</t>
  </si>
  <si>
    <t>East Staffordshire</t>
  </si>
  <si>
    <t>R690</t>
  </si>
  <si>
    <t>E3538</t>
  </si>
  <si>
    <t>E07000205</t>
  </si>
  <si>
    <t>R637</t>
  </si>
  <si>
    <t>E1421</t>
  </si>
  <si>
    <t>E10000011</t>
  </si>
  <si>
    <t>P1914</t>
  </si>
  <si>
    <t>East Sussex</t>
  </si>
  <si>
    <t>R959</t>
  </si>
  <si>
    <t>E6114</t>
  </si>
  <si>
    <t>E31000014</t>
  </si>
  <si>
    <t>East Sussex Fire Authority</t>
  </si>
  <si>
    <t>R88</t>
  </si>
  <si>
    <t>E1432</t>
  </si>
  <si>
    <t>E07000061</t>
  </si>
  <si>
    <t>Eastbourne</t>
  </si>
  <si>
    <t>R116</t>
  </si>
  <si>
    <t>E1733</t>
  </si>
  <si>
    <t>E07000086</t>
  </si>
  <si>
    <t>Eastleigh</t>
  </si>
  <si>
    <t>R50</t>
  </si>
  <si>
    <t>E0935</t>
  </si>
  <si>
    <t>E07000030</t>
  </si>
  <si>
    <t>Eden</t>
  </si>
  <si>
    <t>R269</t>
  </si>
  <si>
    <t>E3631</t>
  </si>
  <si>
    <t>E07000207</t>
  </si>
  <si>
    <t>Elmbridge</t>
  </si>
  <si>
    <t>R390</t>
  </si>
  <si>
    <t>E5037</t>
  </si>
  <si>
    <t>E09000010</t>
  </si>
  <si>
    <t>Enfield</t>
  </si>
  <si>
    <t>R100</t>
  </si>
  <si>
    <t>E1537</t>
  </si>
  <si>
    <t>E07000072</t>
  </si>
  <si>
    <t>Epping Forest</t>
  </si>
  <si>
    <t>R270</t>
  </si>
  <si>
    <t>E3632</t>
  </si>
  <si>
    <t>E07000208</t>
  </si>
  <si>
    <t>Epsom and Ewell</t>
  </si>
  <si>
    <t>R56</t>
  </si>
  <si>
    <t>E1036</t>
  </si>
  <si>
    <t>E07000036</t>
  </si>
  <si>
    <t>Erewash</t>
  </si>
  <si>
    <t>R666</t>
  </si>
  <si>
    <t>E1521</t>
  </si>
  <si>
    <t>E10000012</t>
  </si>
  <si>
    <t>Essex</t>
  </si>
  <si>
    <t>R968</t>
  </si>
  <si>
    <t>E6115</t>
  </si>
  <si>
    <t>E31000015</t>
  </si>
  <si>
    <t>Essex Fire Authority</t>
  </si>
  <si>
    <t>R62</t>
  </si>
  <si>
    <t>E1132</t>
  </si>
  <si>
    <t>E07000041</t>
  </si>
  <si>
    <t>Exeter</t>
  </si>
  <si>
    <t>R117</t>
  </si>
  <si>
    <t>E1734</t>
  </si>
  <si>
    <t>E07000087</t>
  </si>
  <si>
    <t>Fareham</t>
  </si>
  <si>
    <t>R24</t>
  </si>
  <si>
    <t>E0533</t>
  </si>
  <si>
    <t>E07000010</t>
  </si>
  <si>
    <t>Fenland</t>
  </si>
  <si>
    <t>R110</t>
  </si>
  <si>
    <t>E1633</t>
  </si>
  <si>
    <t>E07000080</t>
  </si>
  <si>
    <t>Forest of Dean</t>
  </si>
  <si>
    <t>R175</t>
  </si>
  <si>
    <t>E2335</t>
  </si>
  <si>
    <t>E07000119</t>
  </si>
  <si>
    <t>Fylde</t>
  </si>
  <si>
    <t>R353</t>
  </si>
  <si>
    <t>E4501</t>
  </si>
  <si>
    <t>E08000037</t>
  </si>
  <si>
    <t>Gateshead</t>
  </si>
  <si>
    <t>R232</t>
  </si>
  <si>
    <t>E3034</t>
  </si>
  <si>
    <t>E07000173</t>
  </si>
  <si>
    <t>Gedling</t>
  </si>
  <si>
    <t>R111</t>
  </si>
  <si>
    <t>E1634</t>
  </si>
  <si>
    <t>E07000081</t>
  </si>
  <si>
    <t>Gloucester</t>
  </si>
  <si>
    <t>R419</t>
  </si>
  <si>
    <t>E1620</t>
  </si>
  <si>
    <t>E10000013</t>
  </si>
  <si>
    <t>Gloucestershire</t>
  </si>
  <si>
    <t>R118</t>
  </si>
  <si>
    <t>E1735</t>
  </si>
  <si>
    <t>E07000088</t>
  </si>
  <si>
    <t>Gosport</t>
  </si>
  <si>
    <t>R162</t>
  </si>
  <si>
    <t>E2236</t>
  </si>
  <si>
    <t>E07000109</t>
  </si>
  <si>
    <t>Gravesham</t>
  </si>
  <si>
    <t>R203</t>
  </si>
  <si>
    <t>E2633</t>
  </si>
  <si>
    <t>E07000145</t>
  </si>
  <si>
    <t>Great Yarmouth</t>
  </si>
  <si>
    <t>R570</t>
  </si>
  <si>
    <t>E5100</t>
  </si>
  <si>
    <t>-</t>
  </si>
  <si>
    <t>Greater London Authority</t>
  </si>
  <si>
    <t>R372</t>
  </si>
  <si>
    <t>E5012</t>
  </si>
  <si>
    <t>E09000011</t>
  </si>
  <si>
    <t>Greenwich</t>
  </si>
  <si>
    <t>R271</t>
  </si>
  <si>
    <t>E3633</t>
  </si>
  <si>
    <t>E07000209</t>
  </si>
  <si>
    <t>Guildford</t>
  </si>
  <si>
    <t>R373</t>
  </si>
  <si>
    <t>E5013</t>
  </si>
  <si>
    <t>E09000012</t>
  </si>
  <si>
    <t>Hackney</t>
  </si>
  <si>
    <t>R650</t>
  </si>
  <si>
    <t>E0601</t>
  </si>
  <si>
    <t>E06000006</t>
  </si>
  <si>
    <t>P1702</t>
  </si>
  <si>
    <t>Halton</t>
  </si>
  <si>
    <t>R222</t>
  </si>
  <si>
    <t>E2732</t>
  </si>
  <si>
    <t>E07000164</t>
  </si>
  <si>
    <t>Hambleton</t>
  </si>
  <si>
    <t>R374</t>
  </si>
  <si>
    <t>E5014</t>
  </si>
  <si>
    <t>E09000013</t>
  </si>
  <si>
    <t>Hammersmith and Fulham</t>
  </si>
  <si>
    <t>R638</t>
  </si>
  <si>
    <t>E1721</t>
  </si>
  <si>
    <t>E10000014</t>
  </si>
  <si>
    <t>Hampshire</t>
  </si>
  <si>
    <t>R960</t>
  </si>
  <si>
    <t>E6117</t>
  </si>
  <si>
    <t>E31000017</t>
  </si>
  <si>
    <t>Hampshire Fire Authority</t>
  </si>
  <si>
    <t>R187</t>
  </si>
  <si>
    <t>E2433</t>
  </si>
  <si>
    <t>E07000131</t>
  </si>
  <si>
    <t>Harborough</t>
  </si>
  <si>
    <t>R391</t>
  </si>
  <si>
    <t>E5038</t>
  </si>
  <si>
    <t>E09000014</t>
  </si>
  <si>
    <t>Haringey</t>
  </si>
  <si>
    <t>R101</t>
  </si>
  <si>
    <t>E1538</t>
  </si>
  <si>
    <t>E07000073</t>
  </si>
  <si>
    <t>Harlow</t>
  </si>
  <si>
    <t>R614</t>
  </si>
  <si>
    <t>E2753</t>
  </si>
  <si>
    <t>E07000165</t>
  </si>
  <si>
    <t>Harrogate</t>
  </si>
  <si>
    <t>R392</t>
  </si>
  <si>
    <t>E5039</t>
  </si>
  <si>
    <t>E09000015</t>
  </si>
  <si>
    <t>Harrow</t>
  </si>
  <si>
    <t>R119</t>
  </si>
  <si>
    <t>E1736</t>
  </si>
  <si>
    <t>E07000089</t>
  </si>
  <si>
    <t>Hart</t>
  </si>
  <si>
    <t>R606</t>
  </si>
  <si>
    <t>E0701</t>
  </si>
  <si>
    <t>E06000001</t>
  </si>
  <si>
    <t>Hartlepool</t>
  </si>
  <si>
    <t>R89</t>
  </si>
  <si>
    <t>E1433</t>
  </si>
  <si>
    <t>E07000062</t>
  </si>
  <si>
    <t>Hastings</t>
  </si>
  <si>
    <t>R120</t>
  </si>
  <si>
    <t>E1737</t>
  </si>
  <si>
    <t>E07000090</t>
  </si>
  <si>
    <t>Havant</t>
  </si>
  <si>
    <t>R393</t>
  </si>
  <si>
    <t>E5040</t>
  </si>
  <si>
    <t>E09000016</t>
  </si>
  <si>
    <t>Havering</t>
  </si>
  <si>
    <t>R969</t>
  </si>
  <si>
    <t>E6118</t>
  </si>
  <si>
    <t>E31000018</t>
  </si>
  <si>
    <t>Hereford and Worcester Fire Authority</t>
  </si>
  <si>
    <t>R656</t>
  </si>
  <si>
    <t>E1801</t>
  </si>
  <si>
    <t>E06000019</t>
  </si>
  <si>
    <t>Herefordshire</t>
  </si>
  <si>
    <t>R422</t>
  </si>
  <si>
    <t>E1920</t>
  </si>
  <si>
    <t>E10000015</t>
  </si>
  <si>
    <t>Hertfordshire</t>
  </si>
  <si>
    <t>R139</t>
  </si>
  <si>
    <t>E1934</t>
  </si>
  <si>
    <t>E07000098</t>
  </si>
  <si>
    <t>Hertsmere</t>
  </si>
  <si>
    <t>R57</t>
  </si>
  <si>
    <t>E1037</t>
  </si>
  <si>
    <t>E07000037</t>
  </si>
  <si>
    <t>High Peak</t>
  </si>
  <si>
    <t>R394</t>
  </si>
  <si>
    <t>E5041</t>
  </si>
  <si>
    <t>E09000017</t>
  </si>
  <si>
    <t>Hillingdon</t>
  </si>
  <si>
    <t>R188</t>
  </si>
  <si>
    <t>E2434</t>
  </si>
  <si>
    <t>E07000132</t>
  </si>
  <si>
    <t>Hinckley and Bosworth</t>
  </si>
  <si>
    <t>R289</t>
  </si>
  <si>
    <t>E3835</t>
  </si>
  <si>
    <t>E07000227</t>
  </si>
  <si>
    <t>Horsham</t>
  </si>
  <si>
    <t>R395</t>
  </si>
  <si>
    <t>E5042</t>
  </si>
  <si>
    <t>E09000018</t>
  </si>
  <si>
    <t>Hounslow</t>
  </si>
  <si>
    <t>R952</t>
  </si>
  <si>
    <t>E6120</t>
  </si>
  <si>
    <t>E31000020</t>
  </si>
  <si>
    <t>Humberside Fire Authority</t>
  </si>
  <si>
    <t>R648</t>
  </si>
  <si>
    <t>E0551</t>
  </si>
  <si>
    <t>E07000011</t>
  </si>
  <si>
    <t>Huntingdonshire</t>
  </si>
  <si>
    <t>R176</t>
  </si>
  <si>
    <t>E2336</t>
  </si>
  <si>
    <t>E07000120</t>
  </si>
  <si>
    <t>Hyndburn</t>
  </si>
  <si>
    <t>R264</t>
  </si>
  <si>
    <t>E3533</t>
  </si>
  <si>
    <t>E07000202</t>
  </si>
  <si>
    <t>Ipswich</t>
  </si>
  <si>
    <t>R601</t>
  </si>
  <si>
    <t>E2101</t>
  </si>
  <si>
    <t>E06000046</t>
  </si>
  <si>
    <t>P1906</t>
  </si>
  <si>
    <t>Isle of Wight Council</t>
  </si>
  <si>
    <t>R403</t>
  </si>
  <si>
    <t>E4001</t>
  </si>
  <si>
    <t>E06000053</t>
  </si>
  <si>
    <t>Isles of Scilly</t>
  </si>
  <si>
    <t>R375</t>
  </si>
  <si>
    <t>E5015</t>
  </si>
  <si>
    <t>E09000019</t>
  </si>
  <si>
    <t>Islington</t>
  </si>
  <si>
    <t>R376</t>
  </si>
  <si>
    <t>E5016</t>
  </si>
  <si>
    <t>E09000020</t>
  </si>
  <si>
    <t>Kensington and Chelsea</t>
  </si>
  <si>
    <t>R667</t>
  </si>
  <si>
    <t>E2221</t>
  </si>
  <si>
    <t>E10000016</t>
  </si>
  <si>
    <t>Kent</t>
  </si>
  <si>
    <t>R970</t>
  </si>
  <si>
    <t>E6122</t>
  </si>
  <si>
    <t>E31000022</t>
  </si>
  <si>
    <t>Kent Fire Authority</t>
  </si>
  <si>
    <t>R211</t>
  </si>
  <si>
    <t>E2834</t>
  </si>
  <si>
    <t>E07000153</t>
  </si>
  <si>
    <t>Kettering</t>
  </si>
  <si>
    <t>R207</t>
  </si>
  <si>
    <t>E2634</t>
  </si>
  <si>
    <t>E07000146</t>
  </si>
  <si>
    <t>Kings Lynn and West Norfolk</t>
  </si>
  <si>
    <t>R611</t>
  </si>
  <si>
    <t>E2002</t>
  </si>
  <si>
    <t>E06000010</t>
  </si>
  <si>
    <t>Kingston upon Hull</t>
  </si>
  <si>
    <t>R396</t>
  </si>
  <si>
    <t>E5043</t>
  </si>
  <si>
    <t>E09000021</t>
  </si>
  <si>
    <t>Kingston upon Thames</t>
  </si>
  <si>
    <t>R367</t>
  </si>
  <si>
    <t>E4703</t>
  </si>
  <si>
    <t>E08000034</t>
  </si>
  <si>
    <t>Kirklees</t>
  </si>
  <si>
    <t>R344</t>
  </si>
  <si>
    <t>E4301</t>
  </si>
  <si>
    <t>E08000011</t>
  </si>
  <si>
    <t>Knowsley</t>
  </si>
  <si>
    <t>R377</t>
  </si>
  <si>
    <t>E5017</t>
  </si>
  <si>
    <t>E09000022</t>
  </si>
  <si>
    <t>Lambeth</t>
  </si>
  <si>
    <t>R668</t>
  </si>
  <si>
    <t>E2321</t>
  </si>
  <si>
    <t>E10000017</t>
  </si>
  <si>
    <t>Lancashire</t>
  </si>
  <si>
    <t>R971</t>
  </si>
  <si>
    <t>E6123</t>
  </si>
  <si>
    <t>E31000023</t>
  </si>
  <si>
    <t>Lancashire Fire Authority</t>
  </si>
  <si>
    <t>R177</t>
  </si>
  <si>
    <t>E2337</t>
  </si>
  <si>
    <t>E07000121</t>
  </si>
  <si>
    <t>Lancaster</t>
  </si>
  <si>
    <t>R368</t>
  </si>
  <si>
    <t>E4704</t>
  </si>
  <si>
    <t>E08000035</t>
  </si>
  <si>
    <t>Leeds</t>
  </si>
  <si>
    <t>R628</t>
  </si>
  <si>
    <t>E2401</t>
  </si>
  <si>
    <t>E06000016</t>
  </si>
  <si>
    <t>Leicester</t>
  </si>
  <si>
    <t>R639</t>
  </si>
  <si>
    <t>E2421</t>
  </si>
  <si>
    <t>E10000018</t>
  </si>
  <si>
    <t>Leicestershire</t>
  </si>
  <si>
    <t>R961</t>
  </si>
  <si>
    <t>E6124</t>
  </si>
  <si>
    <t>E31000024</t>
  </si>
  <si>
    <t>Leicestershire Fire Authority</t>
  </si>
  <si>
    <t>R91</t>
  </si>
  <si>
    <t>E1435</t>
  </si>
  <si>
    <t>E07000063</t>
  </si>
  <si>
    <t>Lewes</t>
  </si>
  <si>
    <t>R378</t>
  </si>
  <si>
    <t>E5018</t>
  </si>
  <si>
    <t>E09000023</t>
  </si>
  <si>
    <t>Lewisham</t>
  </si>
  <si>
    <t>R255</t>
  </si>
  <si>
    <t>E3433</t>
  </si>
  <si>
    <t>E07000194</t>
  </si>
  <si>
    <t>Lichfield</t>
  </si>
  <si>
    <t>R196</t>
  </si>
  <si>
    <t>E2533</t>
  </si>
  <si>
    <t>E07000138</t>
  </si>
  <si>
    <t>Lincoln</t>
  </si>
  <si>
    <t>R428</t>
  </si>
  <si>
    <t>E2520</t>
  </si>
  <si>
    <t>E10000019</t>
  </si>
  <si>
    <t>Lincolnshire</t>
  </si>
  <si>
    <t>R345</t>
  </si>
  <si>
    <t>E4302</t>
  </si>
  <si>
    <t>E08000012</t>
  </si>
  <si>
    <t>Liverpool</t>
  </si>
  <si>
    <t>R619</t>
  </si>
  <si>
    <t>E0201</t>
  </si>
  <si>
    <t>E06000032</t>
  </si>
  <si>
    <t>Luton</t>
  </si>
  <si>
    <t>R163</t>
  </si>
  <si>
    <t>E2237</t>
  </si>
  <si>
    <t>E07000110</t>
  </si>
  <si>
    <t>Maidstone</t>
  </si>
  <si>
    <t>R102</t>
  </si>
  <si>
    <t>E1539</t>
  </si>
  <si>
    <t>E07000074</t>
  </si>
  <si>
    <t>Maldon</t>
  </si>
  <si>
    <t>R657</t>
  </si>
  <si>
    <t>E1851</t>
  </si>
  <si>
    <t>E07000235</t>
  </si>
  <si>
    <t>Malvern Hills</t>
  </si>
  <si>
    <t>R336</t>
  </si>
  <si>
    <t>E4203</t>
  </si>
  <si>
    <t>E08000003</t>
  </si>
  <si>
    <t>Manchester</t>
  </si>
  <si>
    <t>R233</t>
  </si>
  <si>
    <t>E3035</t>
  </si>
  <si>
    <t>E07000174</t>
  </si>
  <si>
    <t>Mansfield</t>
  </si>
  <si>
    <t>R658</t>
  </si>
  <si>
    <t>E2201</t>
  </si>
  <si>
    <t>E06000035</t>
  </si>
  <si>
    <t>Medway</t>
  </si>
  <si>
    <t>R190</t>
  </si>
  <si>
    <t>E2436</t>
  </si>
  <si>
    <t>E07000133</t>
  </si>
  <si>
    <t>Melton</t>
  </si>
  <si>
    <t>R248</t>
  </si>
  <si>
    <t>E3331</t>
  </si>
  <si>
    <t>E07000187</t>
  </si>
  <si>
    <t>P1911</t>
  </si>
  <si>
    <t>Mendip</t>
  </si>
  <si>
    <t>R302</t>
  </si>
  <si>
    <t>E6143</t>
  </si>
  <si>
    <t>E31000041</t>
  </si>
  <si>
    <t>FIR</t>
  </si>
  <si>
    <t>Merseyside Fire</t>
  </si>
  <si>
    <t>R397</t>
  </si>
  <si>
    <t>E5044</t>
  </si>
  <si>
    <t>E09000024</t>
  </si>
  <si>
    <t>Merton</t>
  </si>
  <si>
    <t>R67</t>
  </si>
  <si>
    <t>E1133</t>
  </si>
  <si>
    <t>E07000042</t>
  </si>
  <si>
    <t>Mid Devon</t>
  </si>
  <si>
    <t>R265</t>
  </si>
  <si>
    <t>E3534</t>
  </si>
  <si>
    <t>E07000203</t>
  </si>
  <si>
    <t>Mid Suffolk</t>
  </si>
  <si>
    <t>R290</t>
  </si>
  <si>
    <t>E3836</t>
  </si>
  <si>
    <t>E07000228</t>
  </si>
  <si>
    <t>Mid Sussex</t>
  </si>
  <si>
    <t>R607</t>
  </si>
  <si>
    <t>E0702</t>
  </si>
  <si>
    <t>E06000002</t>
  </si>
  <si>
    <t>Middlesbrough</t>
  </si>
  <si>
    <t>R620</t>
  </si>
  <si>
    <t>E0401</t>
  </si>
  <si>
    <t>E06000042</t>
  </si>
  <si>
    <t>Milton Keynes</t>
  </si>
  <si>
    <t>R272</t>
  </si>
  <si>
    <t>E3634</t>
  </si>
  <si>
    <t>E07000210</t>
  </si>
  <si>
    <t>Mole Valley</t>
  </si>
  <si>
    <t>R121</t>
  </si>
  <si>
    <t>E1738</t>
  </si>
  <si>
    <t>E07000091</t>
  </si>
  <si>
    <t>New Forest</t>
  </si>
  <si>
    <t>R234</t>
  </si>
  <si>
    <t>E3036</t>
  </si>
  <si>
    <t>E07000175</t>
  </si>
  <si>
    <t>Newark and Sherwood</t>
  </si>
  <si>
    <t>R354</t>
  </si>
  <si>
    <t>E4502</t>
  </si>
  <si>
    <t>E08000021</t>
  </si>
  <si>
    <t>P1903</t>
  </si>
  <si>
    <t>Newcastle upon Tyne</t>
  </si>
  <si>
    <t>R256</t>
  </si>
  <si>
    <t>E3434</t>
  </si>
  <si>
    <t>E07000195</t>
  </si>
  <si>
    <t>Newcastle-under-Lyme</t>
  </si>
  <si>
    <t>R398</t>
  </si>
  <si>
    <t>E5045</t>
  </si>
  <si>
    <t>E09000025</t>
  </si>
  <si>
    <t>Newham</t>
  </si>
  <si>
    <t>R429</t>
  </si>
  <si>
    <t>E2620</t>
  </si>
  <si>
    <t>E10000020</t>
  </si>
  <si>
    <t>Norfolk</t>
  </si>
  <si>
    <t>R63</t>
  </si>
  <si>
    <t>E1134</t>
  </si>
  <si>
    <t>E07000043</t>
  </si>
  <si>
    <t>North Devon</t>
  </si>
  <si>
    <t>R58</t>
  </si>
  <si>
    <t>E1038</t>
  </si>
  <si>
    <t>E07000038</t>
  </si>
  <si>
    <t>North East Derbyshire</t>
  </si>
  <si>
    <t>R612</t>
  </si>
  <si>
    <t>E2003</t>
  </si>
  <si>
    <t>E06000012</t>
  </si>
  <si>
    <t>North East Lincolnshire</t>
  </si>
  <si>
    <t>R140</t>
  </si>
  <si>
    <t>E1935</t>
  </si>
  <si>
    <t>E07000099</t>
  </si>
  <si>
    <t>North Hertfordshire</t>
  </si>
  <si>
    <t>R197</t>
  </si>
  <si>
    <t>E2534</t>
  </si>
  <si>
    <t>E07000139</t>
  </si>
  <si>
    <t>North Kesteven</t>
  </si>
  <si>
    <t>R613</t>
  </si>
  <si>
    <t>E2004</t>
  </si>
  <si>
    <t>E06000013</t>
  </si>
  <si>
    <t>North Lincolnshire</t>
  </si>
  <si>
    <t>R204</t>
  </si>
  <si>
    <t>E2635</t>
  </si>
  <si>
    <t>E07000147</t>
  </si>
  <si>
    <t>North Norfolk</t>
  </si>
  <si>
    <t>R605</t>
  </si>
  <si>
    <t>E0104</t>
  </si>
  <si>
    <t>E06000024</t>
  </si>
  <si>
    <t>North Somerset</t>
  </si>
  <si>
    <t>R355</t>
  </si>
  <si>
    <t>E4503</t>
  </si>
  <si>
    <t>E08000022</t>
  </si>
  <si>
    <t>North Tyneside</t>
  </si>
  <si>
    <t>R280</t>
  </si>
  <si>
    <t>E3731</t>
  </si>
  <si>
    <t>E07000218</t>
  </si>
  <si>
    <t>North Warwickshire</t>
  </si>
  <si>
    <t>R191</t>
  </si>
  <si>
    <t>E2437</t>
  </si>
  <si>
    <t>E07000134</t>
  </si>
  <si>
    <t>North West Leicestershire</t>
  </si>
  <si>
    <t>R618</t>
  </si>
  <si>
    <t>E2721</t>
  </si>
  <si>
    <t>E10000023</t>
  </si>
  <si>
    <t>North Yorkshire</t>
  </si>
  <si>
    <t>R932F</t>
  </si>
  <si>
    <t>E7027</t>
  </si>
  <si>
    <t>E23000009</t>
  </si>
  <si>
    <t>R212</t>
  </si>
  <si>
    <t>E2835</t>
  </si>
  <si>
    <t>E07000154</t>
  </si>
  <si>
    <t>Northampton</t>
  </si>
  <si>
    <t>R430</t>
  </si>
  <si>
    <t>E2820</t>
  </si>
  <si>
    <t>E10000021</t>
  </si>
  <si>
    <t>Northamptonshire**</t>
  </si>
  <si>
    <t>R930F</t>
  </si>
  <si>
    <t>E7028</t>
  </si>
  <si>
    <t>E23000022</t>
  </si>
  <si>
    <t>R674</t>
  </si>
  <si>
    <t>E2901</t>
  </si>
  <si>
    <t>E06000057</t>
  </si>
  <si>
    <t>Northumberland</t>
  </si>
  <si>
    <t>R205</t>
  </si>
  <si>
    <t>E2636</t>
  </si>
  <si>
    <t>E07000148</t>
  </si>
  <si>
    <t>Norwich</t>
  </si>
  <si>
    <t>R661</t>
  </si>
  <si>
    <t>E3001</t>
  </si>
  <si>
    <t>E06000018</t>
  </si>
  <si>
    <t>Nottingham</t>
  </si>
  <si>
    <t>R669</t>
  </si>
  <si>
    <t>E3021</t>
  </si>
  <si>
    <t>E10000024</t>
  </si>
  <si>
    <t>Nottinghamshire</t>
  </si>
  <si>
    <t>R972</t>
  </si>
  <si>
    <t>E6130</t>
  </si>
  <si>
    <t>E31000030</t>
  </si>
  <si>
    <t>Nottinghamshire Fire Authority</t>
  </si>
  <si>
    <t>R281</t>
  </si>
  <si>
    <t>E3732</t>
  </si>
  <si>
    <t>E07000219</t>
  </si>
  <si>
    <t>Nuneaton and Bedworth</t>
  </si>
  <si>
    <t>R192</t>
  </si>
  <si>
    <t>E2438</t>
  </si>
  <si>
    <t>E07000135</t>
  </si>
  <si>
    <t>Oadby and Wigston</t>
  </si>
  <si>
    <t>R337</t>
  </si>
  <si>
    <t>E4204</t>
  </si>
  <si>
    <t>E08000004</t>
  </si>
  <si>
    <t>Oldham</t>
  </si>
  <si>
    <t>R238</t>
  </si>
  <si>
    <t>E3132</t>
  </si>
  <si>
    <t>E07000178</t>
  </si>
  <si>
    <t>Oxford</t>
  </si>
  <si>
    <t>R434</t>
  </si>
  <si>
    <t>E3120</t>
  </si>
  <si>
    <t>E10000025</t>
  </si>
  <si>
    <t>Oxfordshire</t>
  </si>
  <si>
    <t>R178</t>
  </si>
  <si>
    <t>E2338</t>
  </si>
  <si>
    <t>E07000122</t>
  </si>
  <si>
    <t>Pendle</t>
  </si>
  <si>
    <t>R649</t>
  </si>
  <si>
    <t>E0501</t>
  </si>
  <si>
    <t>E06000031</t>
  </si>
  <si>
    <t>Peterborough</t>
  </si>
  <si>
    <t>R652</t>
  </si>
  <si>
    <t>E1101</t>
  </si>
  <si>
    <t>E06000026</t>
  </si>
  <si>
    <t>Plymouth</t>
  </si>
  <si>
    <t>R626</t>
  </si>
  <si>
    <t>E1701</t>
  </si>
  <si>
    <t>E06000044</t>
  </si>
  <si>
    <t>Portsmouth</t>
  </si>
  <si>
    <t>R179</t>
  </si>
  <si>
    <t>E2339</t>
  </si>
  <si>
    <t>E07000123</t>
  </si>
  <si>
    <t>Preston</t>
  </si>
  <si>
    <t>R644</t>
  </si>
  <si>
    <t>E0303</t>
  </si>
  <si>
    <t>E06000038</t>
  </si>
  <si>
    <t>Reading</t>
  </si>
  <si>
    <t>R399</t>
  </si>
  <si>
    <t>E5046</t>
  </si>
  <si>
    <t>E09000026</t>
  </si>
  <si>
    <t>Redbridge</t>
  </si>
  <si>
    <t>R608</t>
  </si>
  <si>
    <t>E0703</t>
  </si>
  <si>
    <t>E06000003</t>
  </si>
  <si>
    <t>Redcar and Cleveland</t>
  </si>
  <si>
    <t>R131</t>
  </si>
  <si>
    <t>E1835</t>
  </si>
  <si>
    <t>E07000236</t>
  </si>
  <si>
    <t>Redditch</t>
  </si>
  <si>
    <t>R273</t>
  </si>
  <si>
    <t>E3635</t>
  </si>
  <si>
    <t>E07000211</t>
  </si>
  <si>
    <t>Reigate and Banstead</t>
  </si>
  <si>
    <t>R180</t>
  </si>
  <si>
    <t>E2340</t>
  </si>
  <si>
    <t>E07000124</t>
  </si>
  <si>
    <t>Ribble Valley</t>
  </si>
  <si>
    <t>R400</t>
  </si>
  <si>
    <t>E5047</t>
  </si>
  <si>
    <t>E09000027</t>
  </si>
  <si>
    <t>Richmond upon Thames</t>
  </si>
  <si>
    <t>R224</t>
  </si>
  <si>
    <t>E2734</t>
  </si>
  <si>
    <t>E07000166</t>
  </si>
  <si>
    <t>Richmondshire</t>
  </si>
  <si>
    <t>R338</t>
  </si>
  <si>
    <t>E4205</t>
  </si>
  <si>
    <t>E08000005</t>
  </si>
  <si>
    <t>Rochdale</t>
  </si>
  <si>
    <t>R103</t>
  </si>
  <si>
    <t>E1540</t>
  </si>
  <si>
    <t>E07000075</t>
  </si>
  <si>
    <t>Rochford</t>
  </si>
  <si>
    <t>R181</t>
  </si>
  <si>
    <t>E2341</t>
  </si>
  <si>
    <t>E07000125</t>
  </si>
  <si>
    <t>Rossendale</t>
  </si>
  <si>
    <t>R92</t>
  </si>
  <si>
    <t>E1436</t>
  </si>
  <si>
    <t>E07000064</t>
  </si>
  <si>
    <t>Rother</t>
  </si>
  <si>
    <t>R351</t>
  </si>
  <si>
    <t>E4403</t>
  </si>
  <si>
    <t>E08000018</t>
  </si>
  <si>
    <t>Rotherham</t>
  </si>
  <si>
    <t>R282</t>
  </si>
  <si>
    <t>E3733</t>
  </si>
  <si>
    <t>E07000220</t>
  </si>
  <si>
    <t>Rugby</t>
  </si>
  <si>
    <t>R274</t>
  </si>
  <si>
    <t>E3636</t>
  </si>
  <si>
    <t>E07000212</t>
  </si>
  <si>
    <t>Runnymede</t>
  </si>
  <si>
    <t>R236</t>
  </si>
  <si>
    <t>E3038</t>
  </si>
  <si>
    <t>E07000176</t>
  </si>
  <si>
    <t>Rushcliffe</t>
  </si>
  <si>
    <t>R123</t>
  </si>
  <si>
    <t>E1740</t>
  </si>
  <si>
    <t>E07000092</t>
  </si>
  <si>
    <t>Rushmoor</t>
  </si>
  <si>
    <t>R629</t>
  </si>
  <si>
    <t>E2402</t>
  </si>
  <si>
    <t>E06000017</t>
  </si>
  <si>
    <t>Rutland</t>
  </si>
  <si>
    <t>R615</t>
  </si>
  <si>
    <t>E2755</t>
  </si>
  <si>
    <t>E07000167</t>
  </si>
  <si>
    <t>Ryedale</t>
  </si>
  <si>
    <t>R339</t>
  </si>
  <si>
    <t>E4206</t>
  </si>
  <si>
    <t>E08000006</t>
  </si>
  <si>
    <t>Salford</t>
  </si>
  <si>
    <t>R361</t>
  </si>
  <si>
    <t>E4604</t>
  </si>
  <si>
    <t>E08000028</t>
  </si>
  <si>
    <t>Sandwell</t>
  </si>
  <si>
    <t>R226</t>
  </si>
  <si>
    <t>E2736</t>
  </si>
  <si>
    <t>E07000168</t>
  </si>
  <si>
    <t>Scarborough</t>
  </si>
  <si>
    <t>R249</t>
  </si>
  <si>
    <t>E3332</t>
  </si>
  <si>
    <t>E07000188</t>
  </si>
  <si>
    <t>Sedgemoor</t>
  </si>
  <si>
    <t>R347</t>
  </si>
  <si>
    <t>E4304</t>
  </si>
  <si>
    <t>E08000014</t>
  </si>
  <si>
    <t>Sefton</t>
  </si>
  <si>
    <t>R616</t>
  </si>
  <si>
    <t>E2757</t>
  </si>
  <si>
    <t>E07000169</t>
  </si>
  <si>
    <t>Selby</t>
  </si>
  <si>
    <t>R165</t>
  </si>
  <si>
    <t>E2239</t>
  </si>
  <si>
    <t>E07000111</t>
  </si>
  <si>
    <t>Sevenoaks</t>
  </si>
  <si>
    <t>R352</t>
  </si>
  <si>
    <t>E4404</t>
  </si>
  <si>
    <t>E08000019</t>
  </si>
  <si>
    <t>Sheffield</t>
  </si>
  <si>
    <t>R166</t>
  </si>
  <si>
    <t>E2240</t>
  </si>
  <si>
    <t>E07000112</t>
  </si>
  <si>
    <t>Folkestone and Hythe**</t>
  </si>
  <si>
    <t>R675</t>
  </si>
  <si>
    <t>E3202</t>
  </si>
  <si>
    <t>E06000051</t>
  </si>
  <si>
    <t>Shropshire</t>
  </si>
  <si>
    <t>R973</t>
  </si>
  <si>
    <t>E6132</t>
  </si>
  <si>
    <t>E31000032</t>
  </si>
  <si>
    <t>Shropshire Fire</t>
  </si>
  <si>
    <t>R645</t>
  </si>
  <si>
    <t>E0304</t>
  </si>
  <si>
    <t>E06000039</t>
  </si>
  <si>
    <t>Slough</t>
  </si>
  <si>
    <t>R362</t>
  </si>
  <si>
    <t>E4605</t>
  </si>
  <si>
    <t>E08000029</t>
  </si>
  <si>
    <t>Solihull</t>
  </si>
  <si>
    <t>R436</t>
  </si>
  <si>
    <t>E3320</t>
  </si>
  <si>
    <t>E10000027</t>
  </si>
  <si>
    <t>Somerset</t>
  </si>
  <si>
    <t>R692</t>
  </si>
  <si>
    <t>E3336</t>
  </si>
  <si>
    <t>E07000190</t>
  </si>
  <si>
    <t>R18</t>
  </si>
  <si>
    <t>E0434</t>
  </si>
  <si>
    <t>E07000006</t>
  </si>
  <si>
    <t>South Bucks</t>
  </si>
  <si>
    <t>R27</t>
  </si>
  <si>
    <t>E0536</t>
  </si>
  <si>
    <t>E07000012</t>
  </si>
  <si>
    <t>South Cambridgeshire</t>
  </si>
  <si>
    <t>R59</t>
  </si>
  <si>
    <t>E1039</t>
  </si>
  <si>
    <t>E07000039</t>
  </si>
  <si>
    <t>South Derbyshire</t>
  </si>
  <si>
    <t>R604</t>
  </si>
  <si>
    <t>E0103</t>
  </si>
  <si>
    <t>E06000025</t>
  </si>
  <si>
    <t>South Gloucestershire</t>
  </si>
  <si>
    <t>R65</t>
  </si>
  <si>
    <t>E1136</t>
  </si>
  <si>
    <t>E07000044</t>
  </si>
  <si>
    <t>South Hams</t>
  </si>
  <si>
    <t>R198</t>
  </si>
  <si>
    <t>E2535</t>
  </si>
  <si>
    <t>E07000140</t>
  </si>
  <si>
    <t>South Holland</t>
  </si>
  <si>
    <t>R199</t>
  </si>
  <si>
    <t>E2536</t>
  </si>
  <si>
    <t>E07000141</t>
  </si>
  <si>
    <t>South Kesteven</t>
  </si>
  <si>
    <t>R51</t>
  </si>
  <si>
    <t>E0936</t>
  </si>
  <si>
    <t>E07000031</t>
  </si>
  <si>
    <t>South Lakeland</t>
  </si>
  <si>
    <t>R206</t>
  </si>
  <si>
    <t>E2637</t>
  </si>
  <si>
    <t>E07000149</t>
  </si>
  <si>
    <t>South Norfolk</t>
  </si>
  <si>
    <t>R213</t>
  </si>
  <si>
    <t>E2836</t>
  </si>
  <si>
    <t>E07000155</t>
  </si>
  <si>
    <t>South Northamptonshire</t>
  </si>
  <si>
    <t>R239</t>
  </si>
  <si>
    <t>E3133</t>
  </si>
  <si>
    <t>E07000179</t>
  </si>
  <si>
    <t>South Oxfordshire</t>
  </si>
  <si>
    <t>R182</t>
  </si>
  <si>
    <t>E2342</t>
  </si>
  <si>
    <t>E07000126</t>
  </si>
  <si>
    <t>South Ribble</t>
  </si>
  <si>
    <t>R252</t>
  </si>
  <si>
    <t>E3334</t>
  </si>
  <si>
    <t>E07000189</t>
  </si>
  <si>
    <t>South Somerset</t>
  </si>
  <si>
    <t>R257</t>
  </si>
  <si>
    <t>E3435</t>
  </si>
  <si>
    <t>E07000196</t>
  </si>
  <si>
    <t>South Staffordshire</t>
  </si>
  <si>
    <t>R356</t>
  </si>
  <si>
    <t>E4504</t>
  </si>
  <si>
    <t>E08000023</t>
  </si>
  <si>
    <t>South Tyneside</t>
  </si>
  <si>
    <t>R303</t>
  </si>
  <si>
    <t>E6144</t>
  </si>
  <si>
    <t>E31000042</t>
  </si>
  <si>
    <t>South Yorkshire Fire</t>
  </si>
  <si>
    <t>R627</t>
  </si>
  <si>
    <t>E1702</t>
  </si>
  <si>
    <t>E06000045</t>
  </si>
  <si>
    <t>Southampton</t>
  </si>
  <si>
    <t>R654</t>
  </si>
  <si>
    <t>E1501</t>
  </si>
  <si>
    <t>E06000033</t>
  </si>
  <si>
    <t>Southend-on-Sea</t>
  </si>
  <si>
    <t>R379</t>
  </si>
  <si>
    <t>E5019</t>
  </si>
  <si>
    <t>E09000028</t>
  </si>
  <si>
    <t>Southwark</t>
  </si>
  <si>
    <t>R275</t>
  </si>
  <si>
    <t>E3637</t>
  </si>
  <si>
    <t>E07000213</t>
  </si>
  <si>
    <t>Spelthorne</t>
  </si>
  <si>
    <t>R141</t>
  </si>
  <si>
    <t>E1936</t>
  </si>
  <si>
    <t>E07000240</t>
  </si>
  <si>
    <t>St Albans</t>
  </si>
  <si>
    <t>R346</t>
  </si>
  <si>
    <t>E4303</t>
  </si>
  <si>
    <t>E08000013</t>
  </si>
  <si>
    <t>St Helens</t>
  </si>
  <si>
    <t>R258</t>
  </si>
  <si>
    <t>E3436</t>
  </si>
  <si>
    <t>E07000197</t>
  </si>
  <si>
    <t>Stafford</t>
  </si>
  <si>
    <t>R640</t>
  </si>
  <si>
    <t>E3421</t>
  </si>
  <si>
    <t>E10000028</t>
  </si>
  <si>
    <t>Staffordshire</t>
  </si>
  <si>
    <t>R937F</t>
  </si>
  <si>
    <t>E7034</t>
  </si>
  <si>
    <t>E23000015</t>
  </si>
  <si>
    <t>R259</t>
  </si>
  <si>
    <t>E3437</t>
  </si>
  <si>
    <t>E07000198</t>
  </si>
  <si>
    <t>Staffordshire Moorlands</t>
  </si>
  <si>
    <t>R142</t>
  </si>
  <si>
    <t>E1937</t>
  </si>
  <si>
    <t>E07000243</t>
  </si>
  <si>
    <t>Stevenage</t>
  </si>
  <si>
    <t>R340</t>
  </si>
  <si>
    <t>E4207</t>
  </si>
  <si>
    <t>E08000007</t>
  </si>
  <si>
    <t>Stockport</t>
  </si>
  <si>
    <t>R609</t>
  </si>
  <si>
    <t>E0704</t>
  </si>
  <si>
    <t>E06000004</t>
  </si>
  <si>
    <t>Stockton-on-Tees</t>
  </si>
  <si>
    <t>R630</t>
  </si>
  <si>
    <t>E3401</t>
  </si>
  <si>
    <t>E06000021</t>
  </si>
  <si>
    <t>Stoke-on-Trent</t>
  </si>
  <si>
    <t>R283</t>
  </si>
  <si>
    <t>E3734</t>
  </si>
  <si>
    <t>E07000221</t>
  </si>
  <si>
    <t>Stratford-on-Avon</t>
  </si>
  <si>
    <t>R112</t>
  </si>
  <si>
    <t>E1635</t>
  </si>
  <si>
    <t>E07000082</t>
  </si>
  <si>
    <t>Stroud</t>
  </si>
  <si>
    <t>R438</t>
  </si>
  <si>
    <t>E3520</t>
  </si>
  <si>
    <t>E10000029</t>
  </si>
  <si>
    <t>Suffolk</t>
  </si>
  <si>
    <t>R357</t>
  </si>
  <si>
    <t>E4505</t>
  </si>
  <si>
    <t>E08000024</t>
  </si>
  <si>
    <t>Sunderland</t>
  </si>
  <si>
    <t>R439</t>
  </si>
  <si>
    <t>E3620</t>
  </si>
  <si>
    <t>E10000030</t>
  </si>
  <si>
    <t>Surrey</t>
  </si>
  <si>
    <t>R276</t>
  </si>
  <si>
    <t>E3638</t>
  </si>
  <si>
    <t>E07000214</t>
  </si>
  <si>
    <t>Surrey Heath</t>
  </si>
  <si>
    <t>R401</t>
  </si>
  <si>
    <t>E5048</t>
  </si>
  <si>
    <t>E09000029</t>
  </si>
  <si>
    <t>Sutton</t>
  </si>
  <si>
    <t>R167</t>
  </si>
  <si>
    <t>E2241</t>
  </si>
  <si>
    <t>E07000113</t>
  </si>
  <si>
    <t>Swale</t>
  </si>
  <si>
    <t>R631</t>
  </si>
  <si>
    <t>E3901</t>
  </si>
  <si>
    <t>E06000030</t>
  </si>
  <si>
    <t>Swindon</t>
  </si>
  <si>
    <t>R341</t>
  </si>
  <si>
    <t>E4208</t>
  </si>
  <si>
    <t>E08000008</t>
  </si>
  <si>
    <t>Tameside</t>
  </si>
  <si>
    <t>R261</t>
  </si>
  <si>
    <t>E3439</t>
  </si>
  <si>
    <t>E07000199</t>
  </si>
  <si>
    <t>Tamworth</t>
  </si>
  <si>
    <t>R277</t>
  </si>
  <si>
    <t>E3639</t>
  </si>
  <si>
    <t>E07000215</t>
  </si>
  <si>
    <t>Tandridge</t>
  </si>
  <si>
    <t>R66</t>
  </si>
  <si>
    <t>E1137</t>
  </si>
  <si>
    <t>E07000045</t>
  </si>
  <si>
    <t>Teignbridge</t>
  </si>
  <si>
    <t>R662</t>
  </si>
  <si>
    <t>E3201</t>
  </si>
  <si>
    <t>E06000020</t>
  </si>
  <si>
    <t>Telford and the Wrekin</t>
  </si>
  <si>
    <t>R105</t>
  </si>
  <si>
    <t>E1542</t>
  </si>
  <si>
    <t>E07000076</t>
  </si>
  <si>
    <t>Tendring</t>
  </si>
  <si>
    <t>R125</t>
  </si>
  <si>
    <t>E1742</t>
  </si>
  <si>
    <t>E07000093</t>
  </si>
  <si>
    <t>Test Valley</t>
  </si>
  <si>
    <t>R113</t>
  </si>
  <si>
    <t>E1636</t>
  </si>
  <si>
    <t>E07000083</t>
  </si>
  <si>
    <t>Tewkesbury</t>
  </si>
  <si>
    <t>R168</t>
  </si>
  <si>
    <t>E2242</t>
  </si>
  <si>
    <t>E07000114</t>
  </si>
  <si>
    <t>Thanet</t>
  </si>
  <si>
    <t>R143</t>
  </si>
  <si>
    <t>E1938</t>
  </si>
  <si>
    <t>E07000102</t>
  </si>
  <si>
    <t>Three Rivers</t>
  </si>
  <si>
    <t>R655</t>
  </si>
  <si>
    <t>E1502</t>
  </si>
  <si>
    <t>E06000034</t>
  </si>
  <si>
    <t>Thurrock</t>
  </si>
  <si>
    <t>R169</t>
  </si>
  <si>
    <t>E2243</t>
  </si>
  <si>
    <t>E07000115</t>
  </si>
  <si>
    <t>Tonbridge and Malling</t>
  </si>
  <si>
    <t>R653</t>
  </si>
  <si>
    <t>E1102</t>
  </si>
  <si>
    <t>E06000027</t>
  </si>
  <si>
    <t>Torbay</t>
  </si>
  <si>
    <t>R69</t>
  </si>
  <si>
    <t>E1139</t>
  </si>
  <si>
    <t>E07000046</t>
  </si>
  <si>
    <t>Torridge</t>
  </si>
  <si>
    <t>R380</t>
  </si>
  <si>
    <t>E5020</t>
  </si>
  <si>
    <t>E09000030</t>
  </si>
  <si>
    <t>Tower Hamlets</t>
  </si>
  <si>
    <t>R342</t>
  </si>
  <si>
    <t>E4209</t>
  </si>
  <si>
    <t>E08000009</t>
  </si>
  <si>
    <t>Trafford</t>
  </si>
  <si>
    <t>R170</t>
  </si>
  <si>
    <t>E2244</t>
  </si>
  <si>
    <t>E07000116</t>
  </si>
  <si>
    <t>Tunbridge Wells</t>
  </si>
  <si>
    <t>R304</t>
  </si>
  <si>
    <t>E6145</t>
  </si>
  <si>
    <t>E31000043</t>
  </si>
  <si>
    <t>Tyne and Wear Fire</t>
  </si>
  <si>
    <t>R107</t>
  </si>
  <si>
    <t>E1544</t>
  </si>
  <si>
    <t>E07000077</t>
  </si>
  <si>
    <t>Uttlesford</t>
  </si>
  <si>
    <t>R240</t>
  </si>
  <si>
    <t>E3134</t>
  </si>
  <si>
    <t>E07000180</t>
  </si>
  <si>
    <t>Vale of White Horse</t>
  </si>
  <si>
    <t>R369</t>
  </si>
  <si>
    <t>E4705</t>
  </si>
  <si>
    <t>E08000036</t>
  </si>
  <si>
    <t>Wakefield</t>
  </si>
  <si>
    <t>R363</t>
  </si>
  <si>
    <t>E4606</t>
  </si>
  <si>
    <t>E08000030</t>
  </si>
  <si>
    <t>Walsall</t>
  </si>
  <si>
    <t>R402</t>
  </si>
  <si>
    <t>E5049</t>
  </si>
  <si>
    <t>E09000031</t>
  </si>
  <si>
    <t>Waltham Forest</t>
  </si>
  <si>
    <t>R381</t>
  </si>
  <si>
    <t>E5021</t>
  </si>
  <si>
    <t>E09000032</t>
  </si>
  <si>
    <t>Wandsworth</t>
  </si>
  <si>
    <t>R651</t>
  </si>
  <si>
    <t>E0602</t>
  </si>
  <si>
    <t>E06000007</t>
  </si>
  <si>
    <t>Warrington</t>
  </si>
  <si>
    <t>R284</t>
  </si>
  <si>
    <t>E3735</t>
  </si>
  <si>
    <t>E07000222</t>
  </si>
  <si>
    <t>Warwick</t>
  </si>
  <si>
    <t>R440</t>
  </si>
  <si>
    <t>E3720</t>
  </si>
  <si>
    <t>E10000031</t>
  </si>
  <si>
    <t>Warwickshire</t>
  </si>
  <si>
    <t>R144</t>
  </si>
  <si>
    <t>E1939</t>
  </si>
  <si>
    <t>E07000103</t>
  </si>
  <si>
    <t>Watford</t>
  </si>
  <si>
    <t>R278</t>
  </si>
  <si>
    <t>E3640</t>
  </si>
  <si>
    <t>E07000216</t>
  </si>
  <si>
    <t>Waverley</t>
  </si>
  <si>
    <t>R93</t>
  </si>
  <si>
    <t>E1437</t>
  </si>
  <si>
    <t>E07000065</t>
  </si>
  <si>
    <t>Wealden</t>
  </si>
  <si>
    <t>R214</t>
  </si>
  <si>
    <t>E2837</t>
  </si>
  <si>
    <t>E07000156</t>
  </si>
  <si>
    <t>Wellingborough</t>
  </si>
  <si>
    <t>R145</t>
  </si>
  <si>
    <t>E1940</t>
  </si>
  <si>
    <t>E07000241</t>
  </si>
  <si>
    <t>Welwyn Hatfield</t>
  </si>
  <si>
    <t>R643</t>
  </si>
  <si>
    <t>E0302</t>
  </si>
  <si>
    <t>E06000037</t>
  </si>
  <si>
    <t>West Berkshire</t>
  </si>
  <si>
    <t>R70</t>
  </si>
  <si>
    <t>E1140</t>
  </si>
  <si>
    <t>E07000047</t>
  </si>
  <si>
    <t>West Devon</t>
  </si>
  <si>
    <t>R183</t>
  </si>
  <si>
    <t>E2343</t>
  </si>
  <si>
    <t>E07000127</t>
  </si>
  <si>
    <t>West Lancashire</t>
  </si>
  <si>
    <t>R200</t>
  </si>
  <si>
    <t>E2537</t>
  </si>
  <si>
    <t>E07000142</t>
  </si>
  <si>
    <t>West Lindsey</t>
  </si>
  <si>
    <t>R305</t>
  </si>
  <si>
    <t>E6146</t>
  </si>
  <si>
    <t>E31000044</t>
  </si>
  <si>
    <t>West Midlands Fire</t>
  </si>
  <si>
    <t>R241</t>
  </si>
  <si>
    <t>E3135</t>
  </si>
  <si>
    <t>E07000181</t>
  </si>
  <si>
    <t>West Oxfordshire</t>
  </si>
  <si>
    <t>R691</t>
  </si>
  <si>
    <t>E3539</t>
  </si>
  <si>
    <t>E07000201</t>
  </si>
  <si>
    <t>R441</t>
  </si>
  <si>
    <t>E3820</t>
  </si>
  <si>
    <t>E10000032</t>
  </si>
  <si>
    <t>West Sussex</t>
  </si>
  <si>
    <t>R306</t>
  </si>
  <si>
    <t>E6147</t>
  </si>
  <si>
    <t>E31000045</t>
  </si>
  <si>
    <t>West Yorkshire Fire</t>
  </si>
  <si>
    <t>R382</t>
  </si>
  <si>
    <t>E5022</t>
  </si>
  <si>
    <t>E09000033</t>
  </si>
  <si>
    <t>Westminster</t>
  </si>
  <si>
    <t>R343</t>
  </si>
  <si>
    <t>E4210</t>
  </si>
  <si>
    <t>E08000010</t>
  </si>
  <si>
    <t>Wigan</t>
  </si>
  <si>
    <t>R676</t>
  </si>
  <si>
    <t>E3902</t>
  </si>
  <si>
    <t>E06000054</t>
  </si>
  <si>
    <t>Wiltshire</t>
  </si>
  <si>
    <t>R126</t>
  </si>
  <si>
    <t>E1743</t>
  </si>
  <si>
    <t>E07000094</t>
  </si>
  <si>
    <t>Winchester</t>
  </si>
  <si>
    <t>R646</t>
  </si>
  <si>
    <t>E0305</t>
  </si>
  <si>
    <t>E06000040</t>
  </si>
  <si>
    <t>Windsor and Maidenhead</t>
  </si>
  <si>
    <t>R348</t>
  </si>
  <si>
    <t>E4305</t>
  </si>
  <si>
    <t>E08000015</t>
  </si>
  <si>
    <t>Wirral</t>
  </si>
  <si>
    <t>R279</t>
  </si>
  <si>
    <t>E3641</t>
  </si>
  <si>
    <t>E07000217</t>
  </si>
  <si>
    <t>Woking</t>
  </si>
  <si>
    <t>R647</t>
  </si>
  <si>
    <t>E0306</t>
  </si>
  <si>
    <t>E06000041</t>
  </si>
  <si>
    <t>Wokingham</t>
  </si>
  <si>
    <t>R364</t>
  </si>
  <si>
    <t>E4607</t>
  </si>
  <si>
    <t>E08000031</t>
  </si>
  <si>
    <t>Wolverhampton</t>
  </si>
  <si>
    <t>R133</t>
  </si>
  <si>
    <t>E1837</t>
  </si>
  <si>
    <t>E07000237</t>
  </si>
  <si>
    <t>Worcester</t>
  </si>
  <si>
    <t>R671</t>
  </si>
  <si>
    <t>E1821</t>
  </si>
  <si>
    <t>E10000034</t>
  </si>
  <si>
    <t>Worcestershire</t>
  </si>
  <si>
    <t>R291</t>
  </si>
  <si>
    <t>E3837</t>
  </si>
  <si>
    <t>E07000229</t>
  </si>
  <si>
    <t>Worthing</t>
  </si>
  <si>
    <t>R134</t>
  </si>
  <si>
    <t>E1838</t>
  </si>
  <si>
    <t>E07000238</t>
  </si>
  <si>
    <t>Wychavon</t>
  </si>
  <si>
    <t>R21</t>
  </si>
  <si>
    <t>E0435</t>
  </si>
  <si>
    <t>E07000007</t>
  </si>
  <si>
    <t>Wycombe</t>
  </si>
  <si>
    <t>R184</t>
  </si>
  <si>
    <t>E2344</t>
  </si>
  <si>
    <t>E07000128</t>
  </si>
  <si>
    <t>Wyre</t>
  </si>
  <si>
    <t>R135</t>
  </si>
  <si>
    <t>E1839</t>
  </si>
  <si>
    <t>E07000239</t>
  </si>
  <si>
    <t>Wyre Forest</t>
  </si>
  <si>
    <t>R617</t>
  </si>
  <si>
    <t>E2701</t>
  </si>
  <si>
    <t>E06000014</t>
  </si>
  <si>
    <t>York</t>
  </si>
  <si>
    <t>R590</t>
  </si>
  <si>
    <t>E6348</t>
  </si>
  <si>
    <t>CA</t>
  </si>
  <si>
    <t>R594</t>
  </si>
  <si>
    <t>E6354</t>
  </si>
  <si>
    <t>West of England Combined Authority</t>
  </si>
  <si>
    <t>**Restructures:</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</si>
  <si>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</si>
  <si>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</si>
  <si>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</si>
  <si>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</si>
  <si>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</si>
  <si>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</si>
  <si>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</si>
  <si>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8) On 1 January 2019, responsibility for fire services will transfer from Northamptonshire County Council to Northamptonshire Police and Crime Commissioner</t>
  </si>
  <si>
    <t>9) On 1 April 2019, Somerset West and Taunton District Council will be established, comprising the areas of West Somerset District Council and Taunton Deane District Council.</t>
  </si>
  <si>
    <t>10) On 1 April 2018, Shepway District Council changed its name to Folkestone and Hythe District Council. The district is referred to as Folkestone and Hythe in all years.</t>
  </si>
  <si>
    <t>Supplementary Information for Pilot Authorities in 2019-20</t>
  </si>
  <si>
    <t>(key figures as under 50% business rates retention)</t>
  </si>
  <si>
    <t>authority</t>
  </si>
  <si>
    <t>tier_split</t>
  </si>
  <si>
    <t>sfa_2019_tot</t>
  </si>
  <si>
    <t>rsg_2019_tot</t>
  </si>
  <si>
    <t>bfl_2019_tot</t>
  </si>
  <si>
    <t>tnt_2019</t>
  </si>
  <si>
    <t>snt_2019</t>
  </si>
  <si>
    <t>levy_2019</t>
  </si>
  <si>
    <t>rsg_2019_ut</t>
  </si>
  <si>
    <t>rsg_2019_lt</t>
  </si>
  <si>
    <t>rsg_2019_fire</t>
  </si>
  <si>
    <t>rsg_2019_gla</t>
  </si>
  <si>
    <t>rsg_2019_pol</t>
  </si>
  <si>
    <t>bfl_2019_ut</t>
  </si>
  <si>
    <t>bfl_2019_lt</t>
  </si>
  <si>
    <t>bfl_2019_fire</t>
  </si>
  <si>
    <t>bfl_2019_gla</t>
  </si>
  <si>
    <t>bfl_2019_pol</t>
  </si>
  <si>
    <t>sfa_2019_ut</t>
  </si>
  <si>
    <t>sfa_2019_lt</t>
  </si>
  <si>
    <t>sfa_2019_fire</t>
  </si>
  <si>
    <t>sfa_2019_gla</t>
  </si>
  <si>
    <t>sfa_2019_pol</t>
  </si>
  <si>
    <t>Split of Settlement Funding Assessment (£m)</t>
  </si>
  <si>
    <t>ACCT</t>
  </si>
  <si>
    <t>ons code</t>
  </si>
  <si>
    <t>2019-20 Tariff/Top-up</t>
  </si>
  <si>
    <t>Safety Net Threshold</t>
  </si>
  <si>
    <t>Levy rate1</t>
  </si>
  <si>
    <t>Berkshire Fire</t>
  </si>
  <si>
    <t>East Sussex Fire</t>
  </si>
  <si>
    <t>Greater Manchester - combined authority*</t>
  </si>
  <si>
    <t>Lancashire Fire</t>
  </si>
  <si>
    <t>Leicestershire Fire</t>
  </si>
  <si>
    <t>Somerset West and Taunton District Council***</t>
  </si>
  <si>
    <t>Staffordshire Fire</t>
  </si>
  <si>
    <t>*Responsibility for fire services have transferred to Greater Manchester Combined Authority.</t>
  </si>
  <si>
    <t>** On 1 April 2019, responsibility for fire services will transfer from Northamptonshire County Council to Northamptonshire Police and Crime Commissioner</t>
  </si>
  <si>
    <t>*** On 1 April 2019, Somerset West and Taunton District Council will be established, comprising the areas of West Somerset District Council and Taunton Deane District Council.</t>
  </si>
  <si>
    <t>End</t>
  </si>
  <si>
    <t>Split of Baseline Funding Level under 50% BRR in 2019/20 (£m)</t>
  </si>
  <si>
    <t>Split of Revenue Support Grant under 50% BRR in 2019/20 (£m)</t>
  </si>
  <si>
    <t>England</t>
  </si>
  <si>
    <t>Split of Revenue Support Grant under 50% BRR in 2020/21 (£m)</t>
  </si>
  <si>
    <t>Split of Baseline Funding Level under 50% BRR in 2020/21 (£m)</t>
  </si>
  <si>
    <t xml:space="preserve">SBRM </t>
  </si>
  <si>
    <t>2019/20</t>
  </si>
  <si>
    <t>2020/21</t>
  </si>
  <si>
    <t>I.Other Inputs</t>
  </si>
  <si>
    <t>Source:</t>
  </si>
  <si>
    <t>Local Government Finance Report 2020/2021 (England)</t>
  </si>
  <si>
    <t>Boston's adjustment to their RSG (£)</t>
  </si>
  <si>
    <t>Key Information for Local Authorities in 2016-17</t>
  </si>
  <si>
    <t>sfa_pilot_2016_tot</t>
  </si>
  <si>
    <t>rsg_pilot_2016_tot</t>
  </si>
  <si>
    <t>bfl_pilot_2016_tot</t>
  </si>
  <si>
    <t>tnt_pilot_2016</t>
  </si>
  <si>
    <t>snt_pilot_2016</t>
  </si>
  <si>
    <t>levy_pilot_2016</t>
  </si>
  <si>
    <t>rsg_pilot_2016_ut</t>
  </si>
  <si>
    <t>rsg_pilot_2016_lt</t>
  </si>
  <si>
    <t>rsg_pilot_2016_fire</t>
  </si>
  <si>
    <t>rsg_pilot_2016_gla</t>
  </si>
  <si>
    <t>rsg_pilot_2016_pol</t>
  </si>
  <si>
    <t>bfl_pilot_2016_ut</t>
  </si>
  <si>
    <t>bfl_pilot_2016_lt</t>
  </si>
  <si>
    <t>bfl_pilot_2016_fire</t>
  </si>
  <si>
    <t>bfl_pilot_2016_gla</t>
  </si>
  <si>
    <t>bfl_pilot_2016_pol</t>
  </si>
  <si>
    <t>sfa_pilot_2016_ut</t>
  </si>
  <si>
    <t>sfa_pilot_2016_lt</t>
  </si>
  <si>
    <t>sfa_pilot_2016_fire</t>
  </si>
  <si>
    <t>sfa_pilot_2016_gla</t>
  </si>
  <si>
    <t>sfa_pilot_2016_pol</t>
  </si>
  <si>
    <t>Levy rate</t>
  </si>
  <si>
    <t xml:space="preserve"> </t>
  </si>
  <si>
    <t>Bedfordshire Fire Authority*</t>
  </si>
  <si>
    <t>R622</t>
  </si>
  <si>
    <t>E1202</t>
  </si>
  <si>
    <t>Bournemouth</t>
  </si>
  <si>
    <t>R72</t>
  </si>
  <si>
    <t>E1232</t>
  </si>
  <si>
    <t>E07000048</t>
  </si>
  <si>
    <t>Christchurch</t>
  </si>
  <si>
    <t>R635</t>
  </si>
  <si>
    <t>E1221</t>
  </si>
  <si>
    <t>E10000009</t>
  </si>
  <si>
    <t>Dorset</t>
  </si>
  <si>
    <t>R78</t>
  </si>
  <si>
    <t>E1233</t>
  </si>
  <si>
    <t>East Dorset</t>
  </si>
  <si>
    <t>R263</t>
  </si>
  <si>
    <t>E3532</t>
  </si>
  <si>
    <t>Forest Heath</t>
  </si>
  <si>
    <t>R301</t>
  </si>
  <si>
    <t>E6142</t>
  </si>
  <si>
    <t>E31000040</t>
  </si>
  <si>
    <t>Greater Manchester Fire</t>
  </si>
  <si>
    <t>R73</t>
  </si>
  <si>
    <t>E1234</t>
  </si>
  <si>
    <t>E07000050</t>
  </si>
  <si>
    <t>North Dorset</t>
  </si>
  <si>
    <t>R953</t>
  </si>
  <si>
    <t>E6127</t>
  </si>
  <si>
    <t>E31000027</t>
  </si>
  <si>
    <t>North Yorkshire Fire Authority</t>
  </si>
  <si>
    <t>Northamptonshire</t>
  </si>
  <si>
    <t>R623</t>
  </si>
  <si>
    <t>E1201</t>
  </si>
  <si>
    <t>E06000029</t>
  </si>
  <si>
    <t>Poole</t>
  </si>
  <si>
    <t>R75</t>
  </si>
  <si>
    <t>E1236</t>
  </si>
  <si>
    <t>E07000051</t>
  </si>
  <si>
    <t>Purbeck</t>
  </si>
  <si>
    <t>Shropshire Fire Authority</t>
  </si>
  <si>
    <t>R266</t>
  </si>
  <si>
    <t>E3535</t>
  </si>
  <si>
    <t>E07000204</t>
  </si>
  <si>
    <t>St Edmundsbury</t>
  </si>
  <si>
    <t>R962</t>
  </si>
  <si>
    <t>E6134</t>
  </si>
  <si>
    <t>E31000033</t>
  </si>
  <si>
    <t>Staffordshire Fire Authority</t>
  </si>
  <si>
    <t>R267</t>
  </si>
  <si>
    <t>E3536</t>
  </si>
  <si>
    <t>Suffolk Coastal</t>
  </si>
  <si>
    <t>R250</t>
  </si>
  <si>
    <t>E3333</t>
  </si>
  <si>
    <t>Taunton Deane</t>
  </si>
  <si>
    <t>R268</t>
  </si>
  <si>
    <t>E3537</t>
  </si>
  <si>
    <t>E07000206</t>
  </si>
  <si>
    <t>Waveney</t>
  </si>
  <si>
    <t>R76</t>
  </si>
  <si>
    <t>E1237</t>
  </si>
  <si>
    <t>E07000052</t>
  </si>
  <si>
    <t>West Dorset</t>
  </si>
  <si>
    <t>R251</t>
  </si>
  <si>
    <t>E3335</t>
  </si>
  <si>
    <t>E07000191</t>
  </si>
  <si>
    <t>West Somerset</t>
  </si>
  <si>
    <t>R77</t>
  </si>
  <si>
    <t>E1238</t>
  </si>
  <si>
    <t>E07000053</t>
  </si>
  <si>
    <t>Weymouth and Portland</t>
  </si>
  <si>
    <t>**On 1 April 2018, Shepway District Council changed its name to Folkestone and Hythe District Council. The district is referred to as Folkestone and Hythe in all years.</t>
  </si>
  <si>
    <t>Key Information for Local Authorities in 2017-18</t>
  </si>
  <si>
    <t>In 2017-18, figures have been adjusted to reflect the 100% Business Rates Retention pilots (and 37% Business Rates Retention for the GLA). Please refer to the Pilots Explanatory Note.</t>
  </si>
  <si>
    <t>sfa_pilot_2017_tot</t>
  </si>
  <si>
    <t>rsg_pilot_2017_tot</t>
  </si>
  <si>
    <t>bfl_pilot_2017_tot</t>
  </si>
  <si>
    <t>tnt_pilot_2017</t>
  </si>
  <si>
    <t>snt_pilot_2017</t>
  </si>
  <si>
    <t>levy_pilot_2017</t>
  </si>
  <si>
    <t>rsg_pilot_2017_ut</t>
  </si>
  <si>
    <t>rsg_pilot_2017_lt</t>
  </si>
  <si>
    <t>rsg_pilot_2017_fire</t>
  </si>
  <si>
    <t>rsg_pilot_2017_gla</t>
  </si>
  <si>
    <t>rsg_pilot_2017_pol</t>
  </si>
  <si>
    <t>bfl_pilot_2017_ut</t>
  </si>
  <si>
    <t>bfl_pilot_2017_lt</t>
  </si>
  <si>
    <t>bfl_pilot_2017_fire</t>
  </si>
  <si>
    <t>bfl_pilot_2017_gla</t>
  </si>
  <si>
    <t>bfl_pilot_2017_pol</t>
  </si>
  <si>
    <t>sfa_pilot_2017_ut</t>
  </si>
  <si>
    <t>sfa_pilot_2017_lt</t>
  </si>
  <si>
    <t>sfa_pilot_2017_fire</t>
  </si>
  <si>
    <t>sfa_pilot_2017_gla</t>
  </si>
  <si>
    <t>sfa_pilot_2017_pol</t>
  </si>
  <si>
    <r>
      <t>Safety Net Threshold</t>
    </r>
    <r>
      <rPr>
        <vertAlign val="superscript"/>
        <sz val="11"/>
        <color theme="1"/>
        <rFont val="Calibri"/>
        <family val="2"/>
      </rPr>
      <t>1</t>
    </r>
  </si>
  <si>
    <r>
      <t>Levy rate</t>
    </r>
    <r>
      <rPr>
        <vertAlign val="superscript"/>
        <sz val="11"/>
        <color theme="1"/>
        <rFont val="Calibri"/>
        <family val="2"/>
      </rPr>
      <t>2</t>
    </r>
  </si>
  <si>
    <t>P17</t>
  </si>
  <si>
    <t>p</t>
  </si>
  <si>
    <t>West of England - combined authority</t>
  </si>
  <si>
    <t>Greater Manchester - combined authority</t>
  </si>
  <si>
    <t>Key Information for Local Authorities in 2018-19</t>
  </si>
  <si>
    <t xml:space="preserve">In 2018-19, figures have been adjusted to reflect the 100% Business Rates Retention pilots. Please refer to the Pilots Explanatory Note. </t>
  </si>
  <si>
    <t>sfa_pilot_2018_tot</t>
  </si>
  <si>
    <t>rsg_pilot_2018_tot</t>
  </si>
  <si>
    <t>bfl_pilot_2018_tot</t>
  </si>
  <si>
    <t>tnt_pilot_2018</t>
  </si>
  <si>
    <t>tariff_adjustment_2018</t>
  </si>
  <si>
    <t>snt_pilot_2018</t>
  </si>
  <si>
    <t>levy_pilot_2018</t>
  </si>
  <si>
    <t>rsg_pilot_2018_ut</t>
  </si>
  <si>
    <t>rsg_pilot_2018_lt</t>
  </si>
  <si>
    <t>rsg_pilot_2018_fire</t>
  </si>
  <si>
    <t>rsg_pilot_2018_gla</t>
  </si>
  <si>
    <t>rsg_pilot_2018_pol</t>
  </si>
  <si>
    <t>bfl_pilot_2018_ut</t>
  </si>
  <si>
    <t>bfl_pilot_2018_lt</t>
  </si>
  <si>
    <t>bfl_pilot_2018_fire</t>
  </si>
  <si>
    <t>bfl_pilot_2018_gla</t>
  </si>
  <si>
    <t>bfl_pilot_2018_pol</t>
  </si>
  <si>
    <t>sfa_pilot_2018_ut</t>
  </si>
  <si>
    <t>sfa_pilot_2018_lt</t>
  </si>
  <si>
    <t>sfa_pilot_2018_fire</t>
  </si>
  <si>
    <t>sfa_pilot_2018_gla</t>
  </si>
  <si>
    <t>sfa_pilot_2018_pol</t>
  </si>
  <si>
    <t>2018-19 Tariff/Top-up</t>
  </si>
  <si>
    <t>2017-18 Tariff and Top-up reconciliation</t>
  </si>
  <si>
    <t>2018-19 Tariff/Top-up including reconciliation</t>
  </si>
  <si>
    <t>P1810</t>
  </si>
  <si>
    <t>P1804</t>
  </si>
  <si>
    <t>P1808</t>
  </si>
  <si>
    <t>P1801</t>
  </si>
  <si>
    <t>P1806</t>
  </si>
  <si>
    <t>P1811</t>
  </si>
  <si>
    <t>P1805</t>
  </si>
  <si>
    <t>P1803</t>
  </si>
  <si>
    <t>P1802</t>
  </si>
  <si>
    <t>P1809</t>
  </si>
  <si>
    <t>P1807</t>
  </si>
  <si>
    <t>Supplementary Information for Pilot Authorities in 2017-18</t>
  </si>
  <si>
    <t>sfa_2017_tot</t>
  </si>
  <si>
    <t>rsg_2017_tot</t>
  </si>
  <si>
    <t>bfl_2017_tot</t>
  </si>
  <si>
    <t>tnt_2017</t>
  </si>
  <si>
    <t>snt_2017</t>
  </si>
  <si>
    <t>levy_2017</t>
  </si>
  <si>
    <t>rsg_2017_ut</t>
  </si>
  <si>
    <t>rsg_2017_lt</t>
  </si>
  <si>
    <t>rsg_2017_fire</t>
  </si>
  <si>
    <t>rsg_2017_gla</t>
  </si>
  <si>
    <t>rsg_2017_pol</t>
  </si>
  <si>
    <t>bfl_2017_ut</t>
  </si>
  <si>
    <t>bfl_2017_lt</t>
  </si>
  <si>
    <t>bfl_2017_fire</t>
  </si>
  <si>
    <t>bfl_2017_gla</t>
  </si>
  <si>
    <t>bfl_2017_pol</t>
  </si>
  <si>
    <t>sfa_2017_ut</t>
  </si>
  <si>
    <t>sfa_2017_lt</t>
  </si>
  <si>
    <t>sfa_2017_fire</t>
  </si>
  <si>
    <t>sfa_2017_gla</t>
  </si>
  <si>
    <t>sfa_2017_pol</t>
  </si>
  <si>
    <t>Tariff/Top-up1</t>
  </si>
  <si>
    <t>Supplementary Information for Pilot Authorities in 2018-19</t>
  </si>
  <si>
    <t>sfa_2018_tot</t>
  </si>
  <si>
    <t>rsg_2018_tot</t>
  </si>
  <si>
    <t>bfl_2018_tot</t>
  </si>
  <si>
    <t>tnt_2018</t>
  </si>
  <si>
    <t>snt_2018</t>
  </si>
  <si>
    <t>levy_2018</t>
  </si>
  <si>
    <t>rsg_2018_ut</t>
  </si>
  <si>
    <t>rsg_2018_lt</t>
  </si>
  <si>
    <t>rsg_2018_fire</t>
  </si>
  <si>
    <t>rsg_2018_gla</t>
  </si>
  <si>
    <t>rsg_2018_pol</t>
  </si>
  <si>
    <t>bfl_2018_ut</t>
  </si>
  <si>
    <t>bfl_2018_lt</t>
  </si>
  <si>
    <t>bfl_2018_fire</t>
  </si>
  <si>
    <t>bfl_2018_gla</t>
  </si>
  <si>
    <t>bfl_2018_pol</t>
  </si>
  <si>
    <t>sfa_2018_ut</t>
  </si>
  <si>
    <t>sfa_2018_lt</t>
  </si>
  <si>
    <t>sfa_2018_fire</t>
  </si>
  <si>
    <t>sfa_2018_gla</t>
  </si>
  <si>
    <t>sfa_2018_pol</t>
  </si>
  <si>
    <t>2017-18 Tariff and Top-up reconciliation1</t>
  </si>
  <si>
    <t>Folkestone and Hythe</t>
  </si>
  <si>
    <t>E0402</t>
  </si>
  <si>
    <t>Total</t>
  </si>
  <si>
    <t>Upper tier</t>
  </si>
  <si>
    <t>2016-17</t>
  </si>
  <si>
    <t>2017-18</t>
  </si>
  <si>
    <t>2018-19</t>
  </si>
  <si>
    <t>2019-20</t>
  </si>
  <si>
    <t>2020-21</t>
  </si>
  <si>
    <t>Small Business non-domestic rating multiplier</t>
  </si>
  <si>
    <t>2015-16</t>
  </si>
  <si>
    <t>Settlement Funding Assessment (£m)</t>
  </si>
  <si>
    <t>Baseline Funding Level (£m)</t>
  </si>
  <si>
    <t>Revenue Support Grant (£m)</t>
  </si>
  <si>
    <t>Select a local authority in the box below:</t>
  </si>
  <si>
    <t>HIDE</t>
  </si>
  <si>
    <t>sfa_2016_tot</t>
  </si>
  <si>
    <t>sfa_2020_tot</t>
  </si>
  <si>
    <t>sfa_2020_ut</t>
  </si>
  <si>
    <t>sfa_2016_ut</t>
  </si>
  <si>
    <t>sfa_2020_lt</t>
  </si>
  <si>
    <t>sfa_2016_lt</t>
  </si>
  <si>
    <t>sfa_2020_fire</t>
  </si>
  <si>
    <t>sfa_2016_fire</t>
  </si>
  <si>
    <t>sfa_2020_pol</t>
  </si>
  <si>
    <t>sfa_2016_pol</t>
  </si>
  <si>
    <t>sfa_2020_gla</t>
  </si>
  <si>
    <t>sfa_2016_gla</t>
  </si>
  <si>
    <t>bfl_2016_tot</t>
  </si>
  <si>
    <t>bfl_2020_tot</t>
  </si>
  <si>
    <t>bfl_2016_ut</t>
  </si>
  <si>
    <t>bfl_2020_ut</t>
  </si>
  <si>
    <t>bfl_2016_lt</t>
  </si>
  <si>
    <t>bfl_2020_lt</t>
  </si>
  <si>
    <t>bfl_2016_fire</t>
  </si>
  <si>
    <t>bfl_2020_fire</t>
  </si>
  <si>
    <t>bfl_2016_pol</t>
  </si>
  <si>
    <t>bfl_2020_pol</t>
  </si>
  <si>
    <t>bfl_2016_gla</t>
  </si>
  <si>
    <t>bfl_2020_gla</t>
  </si>
  <si>
    <t>rsg_2016_tot</t>
  </si>
  <si>
    <t>rsg_2020_tot</t>
  </si>
  <si>
    <t>rsg_2016_ut</t>
  </si>
  <si>
    <t>rsg_2020_ut</t>
  </si>
  <si>
    <t>rsg_2016_lt</t>
  </si>
  <si>
    <t>rsg_2020_lt</t>
  </si>
  <si>
    <t>rsg_2016_fire</t>
  </si>
  <si>
    <t>rsg_2020_fire</t>
  </si>
  <si>
    <t>rsg_2016_pol</t>
  </si>
  <si>
    <t>rsg_2020_pol</t>
  </si>
  <si>
    <t>rsg_2016_gla</t>
  </si>
  <si>
    <t>rsg_2020_gla</t>
  </si>
  <si>
    <t>Variable</t>
  </si>
  <si>
    <t>Split of Revenue Support Grant under 50% BRR in 2016/17 (£m)</t>
  </si>
  <si>
    <t>Split of Baseline Funding Level under 50% BRR in 2016/17 (£m)</t>
  </si>
  <si>
    <t>Split of Modified Settlement Funding Assessment in 2016/17 (£m)</t>
  </si>
  <si>
    <t>Split of Revenue Support Grant under 50% BRR in 2017/18 (£m)</t>
  </si>
  <si>
    <t>Split of Baseline Funding Level under 50% BRR in 2017/18 (£m)</t>
  </si>
  <si>
    <t>Split of Modified Settlement Funding Assessment in 2017/18 (£m)</t>
  </si>
  <si>
    <t>Split of Revenue Support Grant under 50% BRR in 2018/19 (£m)</t>
  </si>
  <si>
    <t>Split of Baseline Funding Level under 50% BRR in 2018/19 (£m)</t>
  </si>
  <si>
    <t>Split of Modified Settlement Funding Assessment in 2018/19 (£m)</t>
  </si>
  <si>
    <t>C.List for Dropdown</t>
  </si>
  <si>
    <t>Dorset Council</t>
  </si>
  <si>
    <t>North Yorkshire Fire</t>
  </si>
  <si>
    <t>Greater Manchester Combined Authority</t>
  </si>
  <si>
    <t>Fire and rescue</t>
  </si>
  <si>
    <t>GLA other services</t>
  </si>
  <si>
    <t>London policing</t>
  </si>
  <si>
    <t>Lower tier</t>
  </si>
  <si>
    <t>Avon Fire</t>
  </si>
  <si>
    <t>Humberside Fire</t>
  </si>
  <si>
    <t>Bedfordshire Fire</t>
  </si>
  <si>
    <t>Buckinghamshire Fire</t>
  </si>
  <si>
    <t>Derbyshire Fire</t>
  </si>
  <si>
    <t>Durham Fire</t>
  </si>
  <si>
    <t>Hampshire Fire</t>
  </si>
  <si>
    <t>Cambridgeshire Fire</t>
  </si>
  <si>
    <t>Cheshire Fire</t>
  </si>
  <si>
    <t>Essex Fire</t>
  </si>
  <si>
    <t>Hereford and Worcester Fire</t>
  </si>
  <si>
    <t>Nottinghamshire Fire</t>
  </si>
  <si>
    <t>Bournemouth, Christchurch and Poole</t>
  </si>
  <si>
    <t>East Suffolk</t>
  </si>
  <si>
    <t>Northamptonshire Fire</t>
  </si>
  <si>
    <t>Somerset West and Taunton</t>
  </si>
  <si>
    <t>West Suffolk</t>
  </si>
  <si>
    <t>Source: https://www.gov.uk/government/publications/key-information-for-local-authorities-final-local-government-finance-settlement-2019-to-2020</t>
  </si>
  <si>
    <t>Source: https://www.gov.uk/government/publications/key-information-for-pools-and-pilots-final-local-government-finance-settlement-2019-to-2020</t>
  </si>
  <si>
    <t>Total Revenue Support Grant under 50% BRR in 2016/17 (£m)</t>
  </si>
  <si>
    <t>Total Baseline Funding Level under 50% BRR in 2016/17 (£m)</t>
  </si>
  <si>
    <t>Total Settlement Funding Assessment under 50% BRR in 2016/17 (£m)</t>
  </si>
  <si>
    <t>Total Revenue Support Grant under 50% BRR in 2017/18 (£m)</t>
  </si>
  <si>
    <t>Total Baseline Funding Level under 50% BRR in 2017/18 (£m)</t>
  </si>
  <si>
    <t>Total Settlement Funding Assessment under 50% BRR in 2017/18 (£m)</t>
  </si>
  <si>
    <t>Total Revenue Support Grant under 50% BRR in 2018/19 (£m)</t>
  </si>
  <si>
    <t>Total Baseline Funding Level under 50% BRR in 2018/19 (£m)</t>
  </si>
  <si>
    <t>Total Settlement Funding Assessment under 50% BRR in 2018/19 (£m)</t>
  </si>
  <si>
    <t>Total Revenue Support Grant under 50% BRR in 2019/20 (£m)</t>
  </si>
  <si>
    <t>Total Baseline Funding Level under 50% BRR in 2019/20 (£m)</t>
  </si>
  <si>
    <t>Total Settlement Funding Assessment under 50% BRR in 2019/20 (£m)</t>
  </si>
  <si>
    <t>Total Revenue Support Grant under 50% BRR in 2020/21 (£m)</t>
  </si>
  <si>
    <t>Total Baseline Funding Level under 50% BRR in 2020/21 (£m)</t>
  </si>
  <si>
    <t>Total Settlement Funding Assessment under 50% BRR in 2020/21 (£m)</t>
  </si>
  <si>
    <r>
      <t xml:space="preserve">For 2016-17, the Baseline Funding Level is uprated starting from the amount of Baseline Funding Level for the authority in 2015-16 for the tier in accordance with the </t>
    </r>
    <r>
      <rPr>
        <i/>
        <sz val="11"/>
        <color theme="1"/>
        <rFont val="Calibri"/>
        <family val="2"/>
        <scheme val="minor"/>
      </rPr>
      <t>Local Government Finance Report (England) 2016/2017.</t>
    </r>
  </si>
  <si>
    <r>
      <t xml:space="preserve">For 2017-18, the Baseline Funding Level is uprated starting from the amount of Baseline Funding Level for the authority in 2016-17 for the tier in accordance with the </t>
    </r>
    <r>
      <rPr>
        <i/>
        <sz val="11"/>
        <color theme="1"/>
        <rFont val="Calibri"/>
        <family val="2"/>
        <scheme val="minor"/>
      </rPr>
      <t>Local Government Finance Report (England) 2017/2018.</t>
    </r>
  </si>
  <si>
    <r>
      <t xml:space="preserve">For 2018-19, the Baseline Funding Level is uprated starting from the amount of Baseline Funding Level for the authority in 2017-18 for the tier in accordance with the </t>
    </r>
    <r>
      <rPr>
        <i/>
        <sz val="11"/>
        <color theme="1"/>
        <rFont val="Calibri"/>
        <family val="2"/>
        <scheme val="minor"/>
      </rPr>
      <t>Local Government Finance Report (England) 2018/2019.</t>
    </r>
  </si>
  <si>
    <r>
      <t>For 2019-20, the Baseline Funding Level is uprated starting from the amount of Baseline Funding Level for the authority in 2018-19 for the tier in accordance with the</t>
    </r>
    <r>
      <rPr>
        <i/>
        <sz val="11"/>
        <color theme="1"/>
        <rFont val="Calibri"/>
        <family val="2"/>
        <scheme val="minor"/>
      </rPr>
      <t xml:space="preserve"> Local Government Finance Report (England) 2019/2020.</t>
    </r>
  </si>
  <si>
    <t xml:space="preserve"> ecode (as published 19/20)</t>
  </si>
  <si>
    <t xml:space="preserve"> ecode (as published 20/21)</t>
  </si>
  <si>
    <t>Isles of Scilly RSG (£)</t>
  </si>
  <si>
    <t>*RSG payments for Bedfordshire include an overpayment of £204,110 in 2016-17, £195,536 in 2017-18 and £191,898 in 2018-19 as a result of a historical error.</t>
  </si>
  <si>
    <r>
      <t xml:space="preserve">1 </t>
    </r>
    <r>
      <rPr>
        <sz val="11"/>
        <color theme="1"/>
        <rFont val="Calibri"/>
        <family val="2"/>
      </rPr>
      <t>This is calculated as 92.5% of the Baseline Funding Levels for all authorities.</t>
    </r>
  </si>
  <si>
    <r>
      <rPr>
        <vertAlign val="superscript"/>
        <sz val="11"/>
        <color theme="1"/>
        <rFont val="Calibri"/>
        <family val="2"/>
        <scheme val="minor"/>
      </rPr>
      <t>1</t>
    </r>
    <r>
      <rPr>
        <sz val="11"/>
        <color theme="1"/>
        <rFont val="Calibri"/>
        <family val="2"/>
        <scheme val="minor"/>
      </rPr>
      <t xml:space="preserve"> This is calculated as 97% of Baseline Funding Level for pilot authorities and 92.5% for all other authorities.</t>
    </r>
  </si>
  <si>
    <r>
      <rPr>
        <vertAlign val="superscript"/>
        <sz val="11"/>
        <color theme="1"/>
        <rFont val="Calibri"/>
        <family val="2"/>
        <scheme val="minor"/>
      </rPr>
      <t>2</t>
    </r>
    <r>
      <rPr>
        <sz val="11"/>
        <color theme="1"/>
        <rFont val="Calibri"/>
        <family val="2"/>
        <scheme val="minor"/>
      </rPr>
      <t xml:space="preserve"> These are the recalculated levy rates (see footnote 2 tab 'KI 2017-18'). They also reflect the levy rates of 100% pilots. </t>
    </r>
  </si>
  <si>
    <r>
      <rPr>
        <vertAlign val="superscript"/>
        <sz val="11"/>
        <color theme="1"/>
        <rFont val="Calibri"/>
        <family val="2"/>
        <scheme val="minor"/>
      </rPr>
      <t>1</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</si>
  <si>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r>
      <rPr>
        <vertAlign val="superscript"/>
        <sz val="11"/>
        <color theme="1"/>
        <rFont val="Calibri"/>
        <family val="2"/>
        <scheme val="minor"/>
      </rPr>
      <t>1</t>
    </r>
    <r>
      <rPr>
        <sz val="11"/>
        <color theme="1"/>
        <rFont val="Calibri"/>
        <family val="2"/>
        <scheme val="minor"/>
      </rPr>
      <t xml:space="preserve"> This is calculated as 95% of Baseline Funding Level for 75% pilots, 97% for 100% pilots and 92.5% for all other authorities.</t>
    </r>
  </si>
  <si>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r>
  </si>
  <si>
    <r>
      <rPr>
        <vertAlign val="superscript"/>
        <sz val="11"/>
        <color theme="1"/>
        <rFont val="Calibri"/>
        <family val="2"/>
        <scheme val="minor"/>
      </rPr>
      <t>1</t>
    </r>
    <r>
      <rPr>
        <sz val="11"/>
        <color theme="1"/>
        <rFont val="Calibri"/>
        <family val="2"/>
        <scheme val="minor"/>
      </rPr>
      <t>Revised tariff or top-up for 2017-18 taking into account the updated revaluation data.</t>
    </r>
  </si>
  <si>
    <r>
      <rPr>
        <vertAlign val="superscript"/>
        <sz val="11"/>
        <color theme="1"/>
        <rFont val="Calibri"/>
        <family val="2"/>
        <scheme val="minor"/>
      </rPr>
      <t>2</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</si>
  <si>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r>
      <rPr>
        <vertAlign val="superscript"/>
        <sz val="11"/>
        <color theme="1"/>
        <rFont val="Calibri"/>
        <family val="2"/>
        <scheme val="minor"/>
      </rPr>
      <t>1</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</si>
  <si>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t>class</t>
  </si>
  <si>
    <t>Split of Revenue Support Grant under 50% BRR in 2021/22 (£m)</t>
  </si>
  <si>
    <t>Split of Baseline Funding Level under 50% BRR in 2021/22 (£m)</t>
  </si>
  <si>
    <t>Total Revenue Support Grant under 50% BRR in 2021/22 (£m)</t>
  </si>
  <si>
    <t>Total Baseline Funding Level under 50% BRR in 2021/22 (£m)</t>
  </si>
  <si>
    <t>Total Settlement Funding Assessment under 50% BRR in 2021/22 (£m)</t>
  </si>
  <si>
    <t>2021/22</t>
  </si>
  <si>
    <t>West Northamptonshire</t>
  </si>
  <si>
    <t>North Northamptonshire</t>
  </si>
  <si>
    <t>E2801</t>
  </si>
  <si>
    <t>E2802</t>
  </si>
  <si>
    <t>E6163</t>
  </si>
  <si>
    <t>2021-22</t>
  </si>
  <si>
    <t>sfa_2021_tot</t>
  </si>
  <si>
    <t>sfa_2021_ut</t>
  </si>
  <si>
    <t>sfa_2021_lt</t>
  </si>
  <si>
    <t>sfa_2021_fire</t>
  </si>
  <si>
    <t>sfa_2021_pol</t>
  </si>
  <si>
    <t>sfa_2021_gla</t>
  </si>
  <si>
    <t>rsg_2021_ut</t>
  </si>
  <si>
    <t>rsg_2021_lt</t>
  </si>
  <si>
    <t>rsg_2021_fire</t>
  </si>
  <si>
    <t>rsg_2021_gla</t>
  </si>
  <si>
    <t>rsg_2021_pol</t>
  </si>
  <si>
    <t>bfl_2021_ut</t>
  </si>
  <si>
    <t>bfl_2021_lt</t>
  </si>
  <si>
    <t>bfl_2021_fire</t>
  </si>
  <si>
    <t>bfl_2021_gla</t>
  </si>
  <si>
    <t>bfl_2021_pol</t>
  </si>
  <si>
    <t>rsg_2021_tot</t>
  </si>
  <si>
    <t>bfl_2021_tot</t>
  </si>
  <si>
    <t>The Small Business non-domestic rating multiplier from 2015-16 to 2021-22.</t>
  </si>
  <si>
    <t>Settlement Funding Assessment Calculator 2021-22</t>
  </si>
  <si>
    <r>
      <t xml:space="preserve">The Settlement Funding Assessment (SFA) calculation model for 2021-22 sets out the calculation of the SFA at local authority (LA) level.  </t>
    </r>
    <r>
      <rPr>
        <u/>
        <sz val="11"/>
        <color theme="1"/>
        <rFont val="Calibri"/>
        <family val="2"/>
        <scheme val="minor"/>
      </rPr>
      <t>It is important to note that the figures presented below do not take into account adjustments as a result of authorities having increased Business Rates Retention arrangements.</t>
    </r>
  </si>
  <si>
    <r>
      <rPr>
        <u/>
        <sz val="11"/>
        <color theme="1"/>
        <rFont val="Calibri"/>
        <family val="2"/>
        <scheme val="minor"/>
      </rPr>
      <t>These SFA totals are calculated having paid off negative Revenue Support Grant</t>
    </r>
    <r>
      <rPr>
        <sz val="11"/>
        <color theme="1"/>
        <rFont val="Calibri"/>
        <family val="2"/>
        <scheme val="minor"/>
      </rPr>
      <t>. In 2017-18, 2018-19, 2019-20, 2020-21 and 2021-22 local authorities with negative Revenue Support Grant allocations have therefore been set to 0.</t>
    </r>
  </si>
  <si>
    <t>SFA is defined as the sum of an LA's (i) Baseline Funding Level (BFL) and (ii) Revenue Support Grant (RSG). Figures to 2021-22 are presented below, followed by the calculations of the constituent parts.</t>
  </si>
  <si>
    <r>
      <t>For 2020-21, the Baseline Funding Level is uprated starting from the amount of Baseline Funding Level for the authority in 2019-20 for the tier in accordance with the</t>
    </r>
    <r>
      <rPr>
        <i/>
        <sz val="11"/>
        <color theme="1"/>
        <rFont val="Calibri"/>
        <family val="2"/>
        <scheme val="minor"/>
      </rPr>
      <t xml:space="preserve"> Local Government Finance Report (England) 2020/2021.</t>
    </r>
  </si>
  <si>
    <r>
      <t xml:space="preserve">For 2021-22, the Baseline Funding Level is uprated starting from the amount of Baseline Funding Level for the authority in 2020-21 for the tier by the change in the Small Business non-domestic rating multiplier in accordance with the </t>
    </r>
    <r>
      <rPr>
        <i/>
        <sz val="11"/>
        <color theme="1"/>
        <rFont val="Calibri"/>
        <family val="2"/>
        <scheme val="minor"/>
      </rPr>
      <t>Local Government Finance Report (England) 2021/2022.</t>
    </r>
  </si>
  <si>
    <t>Small Business non-domestic Rating multiplier from 2016-17 to 2021-22</t>
  </si>
  <si>
    <t>Hampshire and Isle of Wight Fire and Rescue</t>
  </si>
  <si>
    <t>North and West Northamptonshire BFL and RSG Distribution factor</t>
  </si>
  <si>
    <t>Local Government Finance Report 2021/2022 (England)</t>
  </si>
  <si>
    <t>Local Government Finance Report 2020/2021 (England), Local Government Finance Report 2021/2022 (England)</t>
  </si>
  <si>
    <t>See SFA Calculator 2019-20 for more details.</t>
  </si>
  <si>
    <t>Restructuring</t>
  </si>
  <si>
    <t xml:space="preserve"> ecode (as published 21/22)</t>
  </si>
  <si>
    <t>ecode (updated 2021/22)</t>
  </si>
  <si>
    <t>CPI</t>
  </si>
  <si>
    <t xml:space="preserve">2019 Sept </t>
  </si>
  <si>
    <t>2020 Sept</t>
  </si>
  <si>
    <t>Other years for Dropdown</t>
  </si>
  <si>
    <t>Isle of Wight with Fire</t>
  </si>
  <si>
    <t>Isle of Wight without Fire</t>
  </si>
  <si>
    <t>Contains all authorities from 2019/20, 2020/21 and 2021/22.</t>
  </si>
  <si>
    <t>Split of Settlement Funding Assessment in 2021/22 (£m)</t>
  </si>
  <si>
    <t>Split of Settlement Funding Assessment in 2020/21 (£m)</t>
  </si>
  <si>
    <t>Split of Settlement Funding Assessment in 2019/20 (£m)</t>
  </si>
  <si>
    <t>Calculations for 2021/22 Settlement Funding Assessment under 50% Business Rates Retention</t>
  </si>
  <si>
    <r>
      <t xml:space="preserve">For 2016-17, 2017-18, 2018-19, and 2019-20 the Revenue Support Grant for the tier for each year is calculated in accordance with the </t>
    </r>
    <r>
      <rPr>
        <i/>
        <sz val="11"/>
        <color theme="1"/>
        <rFont val="Calibri"/>
        <family val="2"/>
        <scheme val="minor"/>
      </rPr>
      <t>Local Government Finance Report (England) 2016/2017</t>
    </r>
    <r>
      <rPr>
        <sz val="11"/>
        <color theme="1"/>
        <rFont val="Calibri"/>
        <family val="2"/>
        <scheme val="minor"/>
      </rPr>
      <t>,</t>
    </r>
    <r>
      <rPr>
        <i/>
        <sz val="11"/>
        <color theme="1"/>
        <rFont val="Calibri"/>
        <family val="2"/>
        <scheme val="minor"/>
      </rPr>
      <t xml:space="preserve"> Local Government Finance Report (England) 2017/2018</t>
    </r>
    <r>
      <rPr>
        <sz val="11"/>
        <color theme="1"/>
        <rFont val="Calibri"/>
        <family val="2"/>
        <scheme val="minor"/>
      </rPr>
      <t>,</t>
    </r>
    <r>
      <rPr>
        <i/>
        <sz val="11"/>
        <color theme="1"/>
        <rFont val="Calibri"/>
        <family val="2"/>
        <scheme val="minor"/>
      </rPr>
      <t xml:space="preserve"> Local Government Finance Report (England) 2018/2019</t>
    </r>
    <r>
      <rPr>
        <sz val="11"/>
        <color theme="1"/>
        <rFont val="Calibri"/>
        <family val="2"/>
        <scheme val="minor"/>
      </rPr>
      <t xml:space="preserve">, </t>
    </r>
    <r>
      <rPr>
        <i/>
        <sz val="11"/>
        <color theme="1"/>
        <rFont val="Calibri"/>
        <family val="2"/>
        <scheme val="minor"/>
      </rPr>
      <t>Local Government Finance Report (England) 2019/2020</t>
    </r>
    <r>
      <rPr>
        <sz val="11"/>
        <color theme="1"/>
        <rFont val="Calibri"/>
        <family val="2"/>
        <scheme val="minor"/>
      </rPr>
      <t xml:space="preserve">, respectively. For each of these years an authority's Settlement Core Funding (SCF) is scaled with a scaling factor. A local authority's Settlement Core Funding (SCF) in a given year is defined as the sum of (i) its SFA in that year and (ii) its Adjusted 2015-16 Council Tax Requirement (CTR). Once scaled, an authorities' Revenue Support Grant in a given year is calculated as its SCF less (i) the 2015-16 CTR for that LA and less (ii) the BFL in that year as presented above. </t>
    </r>
  </si>
  <si>
    <r>
      <t xml:space="preserve">For 2020-21, the Revenue Support Grant is uprated starting from the amount of Revenue Support Grant for the authority in the previous year for the tier by the change in the Small Business non-domestic rating multiplier in accordance with the </t>
    </r>
    <r>
      <rPr>
        <i/>
        <sz val="11"/>
        <color theme="1"/>
        <rFont val="Calibri"/>
        <family val="2"/>
        <scheme val="minor"/>
      </rPr>
      <t>Local Government Finance Report (England) 2020/2021</t>
    </r>
    <r>
      <rPr>
        <sz val="11"/>
        <color theme="1"/>
        <rFont val="Calibri"/>
        <family val="2"/>
        <scheme val="minor"/>
      </rPr>
      <t xml:space="preserve">. For 2021-22, the Revenue Support Grant is uprated starting from the amount of Revenue Support Grant for the authority in the previous year for the tier by the change in the Consumer Price Index between September 2019 and September 2020 in accordance with the </t>
    </r>
    <r>
      <rPr>
        <i/>
        <sz val="11"/>
        <color theme="1"/>
        <rFont val="Calibri"/>
        <family val="2"/>
        <scheme val="minor"/>
      </rPr>
      <t>Local Government Finance Report (England) 2021/2022.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</si>
</sst>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
    <numFmt numFmtId="166" formatCode="#,##0.0"/>
    <numFmt numFmtId="167" formatCode="&quot;£&quot;#,##0.00"/>
    <numFmt numFmtId="168" formatCode="&quot;£&quot;#,##0"/>
    <numFmt numFmtId="169" formatCode="0.000"/>
    <numFmt numFmtId="170" formatCode="0.0000"/>
    <numFmt numFmtId="171" formatCode="#,##0.0_-;\(#,##0.0\);_-* &quot;-&quot;??_-"/>
    <numFmt numFmtId="172" formatCode="&quot;to &quot;0.0000;&quot;to &quot;\-0.0000;&quot;to 0&quot;"/>
    <numFmt numFmtId="173" formatCode="_-[$€-2]* #,##0.00_-;\-[$€-2]* #,##0.00_-;_-[$€-2]* &quot;-&quot;??_-"/>
    <numFmt numFmtId="174" formatCode="#,##0;\-#,##0;\-"/>
    <numFmt numFmtId="175" formatCode="#\ ##0"/>
    <numFmt numFmtId="176" formatCode="[&lt;0.0001]&quot;&lt;0.0001&quot;;0.0000"/>
    <numFmt numFmtId="177" formatCode="#,##0.0,,;\-#,##0.0,,;\-"/>
    <numFmt numFmtId="178" formatCode="#,##0,;\-#,##0,;\-"/>
    <numFmt numFmtId="179" formatCode="0.0%;\-0.0%;\-"/>
    <numFmt numFmtId="180" formatCode="#,##0.0,,;\-#,##0.0,,"/>
    <numFmt numFmtId="181" formatCode="#,##0,;\-#,##0,"/>
    <numFmt numFmtId="182" formatCode="0.0%;\-0.0%"/>
    <numFmt numFmtId="183" formatCode="#,##0_);\(#,##0\);&quot;-&quot;_)"/>
    <numFmt numFmtId="184" formatCode="#,##0;[Red]\(#,##0\)"/>
    <numFmt numFmtId="185" formatCode="0_)"/>
    <numFmt numFmtId="186" formatCode="_(&quot;$&quot;#,##0.0_);\(&quot;$&quot;#,##0.0\);_(&quot;-&quot;_)"/>
    <numFmt numFmtId="187" formatCode="&quot;$&quot;#,##0_);\(&quot;$&quot;#,##0\)"/>
    <numFmt numFmtId="188" formatCode="0.0%"/>
    <numFmt numFmtId="189" formatCode="#,##0;\(#,##0\)"/>
    <numFmt numFmtId="190" formatCode="0000"/>
    <numFmt numFmtId="191" formatCode="#,##0,"/>
    <numFmt numFmtId="192" formatCode="#,##0_%_);\(#,##0\)_%;**;@_%_)"/>
    <numFmt numFmtId="193" formatCode="#,##0_%_);\(#,##0\)_%;#,##0_%_);@_%_)"/>
    <numFmt numFmtId="194" formatCode="#,##0.00_%_);\(#,##0.00\)_%;**;@_%_)"/>
    <numFmt numFmtId="195" formatCode="#,##0.00_%_);\(#,##0.00\)_%;#,##0.00_%_);@_%_)"/>
    <numFmt numFmtId="196" formatCode="#,##0.000_%_);\(#,##0.000\)_%;**;@_%_)"/>
    <numFmt numFmtId="197" formatCode="#,##0.0_%_);\(#,##0.0\)_%;**;@_%_)"/>
    <numFmt numFmtId="198" formatCode="_(&quot;$&quot;* #,##0.00_);_(&quot;$&quot;* \(#,##0.00\);_(&quot;$&quot;* &quot;-&quot;??_);_(@_)"/>
    <numFmt numFmtId="199" formatCode="&quot;$&quot;#,##0.00_%_);\(&quot;$&quot;#,##0.00\)_%;**;@_%_)"/>
    <numFmt numFmtId="200" formatCode="&quot;$&quot;#,##0.000_%_);\(&quot;$&quot;#,##0.000\)_%;**;@_%_)"/>
    <numFmt numFmtId="201" formatCode="&quot;$&quot;#,##0.0_%_);\(&quot;$&quot;#,##0.0\)_%;**;@_%_)"/>
    <numFmt numFmtId="202" formatCode="#,##0_);\(#,##0.0\)"/>
    <numFmt numFmtId="203" formatCode="m/d/yy_%_);;**"/>
    <numFmt numFmtId="204" formatCode="m/d/yy_%_)"/>
    <numFmt numFmtId="205" formatCode="mmm\ \-\ yy"/>
    <numFmt numFmtId="206" formatCode="_([$€]* #,##0.00_);_([$€]* \(#,##0.00\);_([$€]* &quot;-&quot;??_);_(@_)"/>
    <numFmt numFmtId="207" formatCode="[Magenta]&quot;Err&quot;;[Magenta]&quot;Err&quot;;[Blue]&quot;OK&quot;"/>
    <numFmt numFmtId="208" formatCode="General\ &quot;.&quot;"/>
    <numFmt numFmtId="209" formatCode="#,##0_);[Red]\(#,##0\);\-_)"/>
    <numFmt numFmtId="210" formatCode="0.0_)%;[Red]\(0.0%\);0.0_)%"/>
    <numFmt numFmtId="211" formatCode="0.0;\(0.0\)"/>
    <numFmt numFmtId="212" formatCode="0.0;;&quot;TBD&quot;"/>
    <numFmt numFmtId="213" formatCode="_(&quot;$&quot;* #,##0_);_(&quot;$&quot;* \(#,##0\);_(&quot;$&quot;* &quot;-&quot;_);_(@_)"/>
    <numFmt numFmtId="214" formatCode="#,##0.0_x_)_);&quot;NM&quot;_x_)_);#,##0.0_x_)_);@_x_)_)"/>
    <numFmt numFmtId="215" formatCode="mmmm\ d\,\ yyyy"/>
    <numFmt numFmtId="216" formatCode="#,##0;\(#,##0\);\-;@"/>
    <numFmt numFmtId="217" formatCode="\+\ #,##0.0_);\-\ #,##0.0_)"/>
    <numFmt numFmtId="218" formatCode="0.0%_);\(0.0%\);**;@_%_)"/>
    <numFmt numFmtId="219" formatCode="#,##0.0_);\(#,##0.0\)"/>
    <numFmt numFmtId="220" formatCode="##0.0"/>
    <numFmt numFmtId="221" formatCode="##0.0\ \e"/>
    <numFmt numFmtId="222" formatCode="#,##0_);;&quot;- &quot;_);@_)\ "/>
    <numFmt numFmtId="223" formatCode="_(General"/>
    <numFmt numFmtId="224" formatCode="&quot;$&quot;#,##0.0_);\(&quot;$&quot;#,##0.00\)"/>
    <numFmt numFmtId="225" formatCode="&quot;Val &quot;0"/>
    <numFmt numFmtId="226" formatCode="&quot;£&quot;#,##0.0"/>
    <numFmt numFmtId="227" formatCode="#,##0.000"/>
    <numFmt numFmtId="228" formatCode="&quot;£&quot;#,##0.00000"/>
  </numFmts>
  <fonts count="186">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theme="1"/>
      <name val="Calibri"/>
      <family val="2"/>
      <scheme val="minor"/>
    </font>
    <font>
      <sz val="10"/>
      <name val="Arial"/>
      <family val="2"/>
    </font>
    <font>
      <b/>
      <sz val="12"/>
      <name val="Arial"/>
      <family val="2"/>
    </font>
    <font>
      <b/>
      <sz val="10"/>
      <name val="Arial"/>
      <family val="2"/>
    </font>
    <font>
      <b/>
      <sz val="14"/>
      <name val="Arial"/>
      <family val="2"/>
    </font>
    <font>
      <sz val="12"/>
      <name val="Arial"/>
      <family val="2"/>
    </font>
    <font>
      <sz val="12"/>
      <color theme="1"/>
      <name val="Arial"/>
      <family val="2"/>
    </font>
    <font>
      <u/>
      <sz val="10"/>
      <color indexed="12"/>
      <name val="Arial"/>
      <family val="2"/>
    </font>
    <font>
      <sz val="8"/>
      <name val="Arial"/>
      <family val="2"/>
    </font>
    <font>
      <sz val="12"/>
      <color theme="0"/>
      <name val="Arial"/>
      <family val="2"/>
    </font>
    <font>
      <i/>
      <sz val="10"/>
      <name val="Arial"/>
      <family val="2"/>
    </font>
    <font>
      <sz val="11"/>
      <name val="Arial"/>
      <family val="2"/>
    </font>
    <font>
      <sz val="11"/>
      <color theme="3"/>
      <name val="Calibri"/>
      <family val="2"/>
      <scheme val="minor"/>
    </font>
    <font>
      <b/>
      <sz val="11"/>
      <color rgb="FFFF0000"/>
      <name val="Calibri"/>
      <family val="2"/>
      <scheme val="minor"/>
    </font>
    <font>
      <sz val="10"/>
      <color theme="1"/>
      <name val="Calibri"/>
      <family val="2"/>
      <scheme val="minor"/>
    </font>
    <font>
      <i/>
      <sz val="11"/>
      <color theme="1"/>
      <name val="Calibri"/>
      <family val="2"/>
      <scheme val="minor"/>
    </font>
    <font>
      <vertAlign val="superscript"/>
      <sz val="11"/>
      <color theme="1"/>
      <name val="Calibri"/>
      <family val="2"/>
    </font>
    <font>
      <sz val="11"/>
      <color theme="1"/>
      <name val="Calibri"/>
      <family val="2"/>
    </font>
    <font>
      <sz val="11"/>
      <name val="Calibri"/>
      <family val="2"/>
      <scheme val="minor"/>
    </font>
    <font>
      <vertAlign val="superscript"/>
      <sz val="11"/>
      <color theme="1"/>
      <name val="Calibri"/>
      <family val="2"/>
      <scheme val="minor"/>
    </font>
    <font>
      <u/>
      <sz val="11"/>
      <color theme="10"/>
      <name val="Calibri"/>
      <family val="2"/>
      <scheme val="minor"/>
    </font>
    <font>
      <sz val="10"/>
      <color theme="1"/>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1"/>
      <color indexed="56"/>
      <name val="Calibri"/>
      <family val="2"/>
    </font>
    <font>
      <b/>
      <i/>
      <sz val="12"/>
      <name val="Arial"/>
      <family val="2"/>
    </font>
    <font>
      <b/>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9"/>
      <color theme="1"/>
      <name val="Arial"/>
      <family val="2"/>
    </font>
    <font>
      <u/>
      <sz val="12"/>
      <color theme="10"/>
      <name val="Arial"/>
      <family val="2"/>
    </font>
    <font>
      <sz val="10"/>
      <color indexed="8"/>
      <name val="MS Sans Serif"/>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name val="Times New Roman"/>
      <family val="1"/>
    </font>
    <font>
      <sz val="11"/>
      <color theme="4" tint="-0.499984740745262"/>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7"/>
      <name val="Small Fonts"/>
      <family val="2"/>
    </font>
    <font>
      <b/>
      <i/>
      <sz val="16"/>
      <name val="Helv"/>
    </font>
    <font>
      <sz val="11"/>
      <color theme="1"/>
      <name val="Myriad Pro"/>
      <family val="2"/>
    </font>
    <font>
      <sz val="11"/>
      <color indexed="8"/>
      <name val="Calibri"/>
      <family val="2"/>
      <scheme val="minor"/>
    </font>
    <font>
      <sz val="9"/>
      <name val="Times New Roman"/>
      <family val="1"/>
    </font>
    <font>
      <b/>
      <sz val="11"/>
      <name val="Arial"/>
      <family val="2"/>
    </font>
    <font>
      <sz val="8"/>
      <name val="Tahoma"/>
      <family val="2"/>
    </font>
    <font>
      <sz val="10"/>
      <color indexed="16"/>
      <name val="Helvetica-Black"/>
    </font>
    <font>
      <sz val="10"/>
      <name val="Helvetica"/>
    </font>
    <font>
      <sz val="10"/>
      <color indexed="14"/>
      <name val="System"/>
      <family val="2"/>
    </font>
    <font>
      <sz val="8"/>
      <name val="Helvetica"/>
      <family val="2"/>
    </font>
    <font>
      <sz val="6"/>
      <name val="Small Fonts"/>
      <family val="2"/>
    </font>
    <font>
      <b/>
      <i/>
      <sz val="11"/>
      <name val="Arial"/>
      <family val="2"/>
    </font>
    <font>
      <sz val="11"/>
      <color theme="9" tint="-0.499984740745262"/>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b/>
      <sz val="12"/>
      <name val="Times New Roman"/>
      <family val="1"/>
    </font>
    <font>
      <b/>
      <sz val="9"/>
      <name val="Arial"/>
      <family val="2"/>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u/>
      <sz val="11"/>
      <color theme="1"/>
      <name val="Calibri"/>
      <family val="2"/>
      <scheme val="minor"/>
    </font>
    <font>
      <b/>
      <sz val="14"/>
      <color theme="1"/>
      <name val="Calibri"/>
      <family val="2"/>
      <scheme val="minor"/>
    </font>
    <font>
      <b/>
      <sz val="16"/>
      <color theme="1"/>
      <name val="Calibri"/>
      <family val="2"/>
      <scheme val="minor"/>
    </font>
    <font>
      <b/>
      <sz val="14"/>
      <color indexed="9"/>
      <name val="Arial"/>
      <family val="2"/>
    </font>
    <font>
      <sz val="12"/>
      <color theme="1"/>
      <name val="Calibri"/>
      <family val="2"/>
      <scheme val="minor"/>
    </font>
    <font>
      <sz val="8"/>
      <name val="Calibri"/>
      <family val="2"/>
      <scheme val="minor"/>
    </font>
  </fonts>
  <fills count="90">
    <fill>
      <patternFill patternType="none"/>
    </fill>
    <fill>
      <patternFill patternType="gray125"/>
    </fill>
    <fill>
      <patternFill patternType="solid">
        <fgColor rgb="FFFFCC99"/>
      </patternFill>
    </fill>
    <fill>
      <patternFill patternType="solid">
        <fgColor indexed="5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1"/>
        <bgColor indexed="64"/>
      </patternFill>
    </fill>
    <fill>
      <patternFill patternType="solid">
        <fgColor rgb="FFFFFF99"/>
        <bgColor indexed="64"/>
      </patternFill>
    </fill>
    <fill>
      <patternFill patternType="solid">
        <fgColor rgb="FFFF99CC"/>
        <bgColor indexed="64"/>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FFCC99"/>
        <bgColor indexed="64"/>
      </patternFill>
    </fill>
    <fill>
      <patternFill patternType="solid">
        <fgColor rgb="FFCCFFCC"/>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45066682943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rgb="FFFFFF00"/>
        <bgColor indexed="64"/>
      </patternFill>
    </fill>
    <fill>
      <patternFill patternType="solid">
        <fgColor indexed="18"/>
        <bgColor indexed="64"/>
      </patternFill>
    </fill>
    <fill>
      <patternFill patternType="solid">
        <fgColor theme="0"/>
        <bgColor indexed="64"/>
      </patternFill>
    </fill>
  </fills>
  <borders count="91">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auto="1"/>
      </top>
      <bottom/>
      <diagonal/>
    </border>
    <border>
      <left/>
      <right style="medium">
        <color indexed="64"/>
      </right>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style="hair">
        <color indexed="64"/>
      </left>
      <right style="hair">
        <color indexed="64"/>
      </right>
      <top style="hair">
        <color indexed="64"/>
      </top>
      <bottom style="hair">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top style="thin">
        <color indexed="13"/>
      </top>
      <bottom style="thin">
        <color indexed="13"/>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auto="1"/>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thin">
        <color auto="1"/>
      </right>
      <top/>
      <bottom/>
      <diagonal/>
    </border>
    <border>
      <left style="thin">
        <color auto="1"/>
      </left>
      <right style="thin">
        <color auto="1"/>
      </right>
      <top style="thin">
        <color auto="1"/>
      </top>
      <bottom/>
      <diagonal/>
    </border>
  </borders>
  <cellStyleXfs count="51022">
    <xf numFmtId="0" fontId="0" fillId="0" borderId="0"/>
    <xf numFmtId="44"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2" borderId="3" applyNumberFormat="0" applyAlignment="0" applyProtection="0"/>
    <xf numFmtId="0" fontId="6" fillId="0" borderId="0"/>
    <xf numFmtId="0" fontId="11"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xf numFmtId="0" fontId="13" fillId="4" borderId="0">
      <alignment vertical="top"/>
    </xf>
    <xf numFmtId="0" fontId="6" fillId="0" borderId="0"/>
    <xf numFmtId="0" fontId="11" fillId="0" borderId="0"/>
    <xf numFmtId="0" fontId="6" fillId="0" borderId="0"/>
    <xf numFmtId="43" fontId="11" fillId="0" borderId="0" applyFont="0" applyFill="0" applyBorder="0" applyAlignment="0" applyProtection="0"/>
    <xf numFmtId="0" fontId="14" fillId="8" borderId="0" applyNumberFormat="0" applyBorder="0" applyAlignment="0" applyProtection="0"/>
    <xf numFmtId="0" fontId="14" fillId="14" borderId="0" applyNumberFormat="0" applyBorder="0" applyAlignment="0" applyProtection="0"/>
    <xf numFmtId="43" fontId="11" fillId="0" borderId="0" applyFont="0" applyFill="0" applyBorder="0" applyAlignment="0" applyProtection="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31" applyNumberFormat="0" applyFill="0" applyProtection="0">
      <alignment horizontal="center"/>
    </xf>
    <xf numFmtId="164" fontId="6" fillId="0" borderId="0" applyFont="0" applyFill="0" applyBorder="0" applyProtection="0">
      <alignment horizontal="right"/>
    </xf>
    <xf numFmtId="164" fontId="6" fillId="0" borderId="0" applyFont="0" applyFill="0" applyBorder="0" applyProtection="0">
      <alignment horizontal="right"/>
    </xf>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3" borderId="0" applyNumberFormat="0" applyBorder="0" applyAlignment="0" applyProtection="0"/>
    <xf numFmtId="169" fontId="6" fillId="0" borderId="0" applyFont="0" applyFill="0" applyBorder="0" applyProtection="0">
      <alignment horizontal="right"/>
    </xf>
    <xf numFmtId="169" fontId="6" fillId="0" borderId="0" applyFont="0" applyFill="0" applyBorder="0" applyProtection="0">
      <alignment horizontal="right"/>
    </xf>
    <xf numFmtId="0" fontId="28" fillId="29"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3" borderId="0" applyNumberFormat="0" applyBorder="0" applyAlignment="0" applyProtection="0"/>
    <xf numFmtId="170" fontId="6" fillId="0" borderId="0" applyFont="0" applyFill="0" applyBorder="0" applyProtection="0">
      <alignment horizontal="right"/>
    </xf>
    <xf numFmtId="170" fontId="6" fillId="0" borderId="0" applyFont="0" applyFill="0" applyBorder="0" applyProtection="0">
      <alignment horizontal="right"/>
    </xf>
    <xf numFmtId="0" fontId="29" fillId="40"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30"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4" borderId="0" applyNumberFormat="0" applyBorder="0" applyAlignment="0" applyProtection="0"/>
    <xf numFmtId="0" fontId="29" fillId="31"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1" borderId="0" applyNumberFormat="0" applyBorder="0" applyAlignment="0" applyProtection="0"/>
    <xf numFmtId="0" fontId="29" fillId="4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47"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171" fontId="6" fillId="0" borderId="0" applyBorder="0"/>
    <xf numFmtId="0" fontId="31" fillId="50" borderId="32" applyNumberFormat="0" applyAlignment="0" applyProtection="0"/>
    <xf numFmtId="0" fontId="32" fillId="51" borderId="32" applyNumberFormat="0" applyAlignment="0" applyProtection="0"/>
    <xf numFmtId="3" fontId="6" fillId="27" borderId="33">
      <alignment horizontal="right"/>
    </xf>
    <xf numFmtId="3" fontId="6" fillId="27" borderId="33">
      <alignment horizontal="right"/>
    </xf>
    <xf numFmtId="3" fontId="8" fillId="27" borderId="22">
      <alignment horizontal="right"/>
    </xf>
    <xf numFmtId="3" fontId="6" fillId="27" borderId="22">
      <alignment horizontal="right"/>
    </xf>
    <xf numFmtId="3" fontId="6" fillId="27" borderId="22">
      <alignment horizontal="right"/>
    </xf>
    <xf numFmtId="0" fontId="33" fillId="52" borderId="34" applyNumberFormat="0" applyAlignment="0" applyProtection="0"/>
    <xf numFmtId="0" fontId="33" fillId="52" borderId="34" applyNumberFormat="0" applyAlignment="0" applyProtection="0"/>
    <xf numFmtId="170" fontId="34" fillId="0" borderId="0" applyFont="0" applyFill="0" applyBorder="0" applyProtection="0">
      <alignment horizontal="right"/>
    </xf>
    <xf numFmtId="172" fontId="34" fillId="0" borderId="0" applyFont="0" applyFill="0" applyBorder="0" applyProtection="0">
      <alignment horizontal="left"/>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36" fillId="0" borderId="25" applyNumberFormat="0" applyBorder="0" applyAlignment="0" applyProtection="0">
      <alignment horizontal="right" vertical="center"/>
    </xf>
    <xf numFmtId="0" fontId="36" fillId="0" borderId="25" applyNumberFormat="0" applyBorder="0" applyAlignment="0" applyProtection="0">
      <alignment horizontal="right" vertical="center"/>
    </xf>
    <xf numFmtId="173" fontId="6"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lignment horizontal="right"/>
      <protection locked="0"/>
    </xf>
    <xf numFmtId="0" fontId="39" fillId="0" borderId="0">
      <alignment horizontal="left"/>
    </xf>
    <xf numFmtId="0" fontId="40"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41" fillId="32" borderId="0" applyNumberFormat="0" applyBorder="0" applyAlignment="0" applyProtection="0"/>
    <xf numFmtId="0" fontId="41" fillId="36" borderId="0" applyNumberFormat="0" applyBorder="0" applyAlignment="0" applyProtection="0"/>
    <xf numFmtId="38" fontId="13" fillId="26" borderId="0" applyNumberFormat="0" applyBorder="0" applyAlignment="0" applyProtection="0"/>
    <xf numFmtId="0" fontId="42" fillId="53" borderId="35" applyProtection="0">
      <alignment horizontal="right"/>
    </xf>
    <xf numFmtId="0" fontId="43" fillId="0" borderId="0">
      <alignment horizontal="left" wrapText="1"/>
    </xf>
    <xf numFmtId="0" fontId="44" fillId="53" borderId="0" applyProtection="0">
      <alignment horizontal="left"/>
    </xf>
    <xf numFmtId="0" fontId="45" fillId="0" borderId="36" applyNumberFormat="0" applyFill="0" applyAlignment="0" applyProtection="0"/>
    <xf numFmtId="0" fontId="46" fillId="0" borderId="0">
      <alignment vertical="top" wrapText="1"/>
    </xf>
    <xf numFmtId="0" fontId="46" fillId="0" borderId="0">
      <alignment vertical="top" wrapText="1"/>
    </xf>
    <xf numFmtId="0" fontId="46" fillId="0" borderId="0">
      <alignment vertical="top" wrapText="1"/>
    </xf>
    <xf numFmtId="0" fontId="46" fillId="0" borderId="0">
      <alignment vertical="top" wrapText="1"/>
    </xf>
    <xf numFmtId="0" fontId="47" fillId="0" borderId="37" applyNumberFormat="0" applyFill="0" applyAlignment="0" applyProtection="0"/>
    <xf numFmtId="174" fontId="7" fillId="0" borderId="0"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48" fillId="0" borderId="0" applyNumberFormat="0" applyFill="0" applyBorder="0" applyAlignment="0" applyProtection="0"/>
    <xf numFmtId="174" fontId="8" fillId="0" borderId="0" applyNumberFormat="0" applyFill="0" applyAlignment="0" applyProtection="0"/>
    <xf numFmtId="174" fontId="50" fillId="0" borderId="0" applyNumberFormat="0" applyFill="0" applyAlignment="0" applyProtection="0"/>
    <xf numFmtId="174" fontId="15" fillId="0" borderId="0" applyNumberFormat="0" applyFill="0" applyAlignment="0" applyProtection="0"/>
    <xf numFmtId="174" fontId="15" fillId="0" borderId="0" applyNumberFormat="0" applyFont="0" applyFill="0" applyBorder="0" applyAlignment="0" applyProtection="0"/>
    <xf numFmtId="174" fontId="15" fillId="0" borderId="0" applyNumberFormat="0" applyFon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10" fontId="13" fillId="54" borderId="22" applyNumberFormat="0" applyBorder="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42" fillId="0" borderId="39" applyProtection="0">
      <alignment horizontal="right"/>
    </xf>
    <xf numFmtId="0" fontId="42" fillId="0" borderId="35" applyProtection="0">
      <alignment horizontal="right"/>
    </xf>
    <xf numFmtId="0" fontId="42" fillId="0" borderId="40" applyProtection="0">
      <alignment horizontal="center"/>
      <protection locked="0"/>
    </xf>
    <xf numFmtId="0" fontId="13" fillId="0" borderId="0">
      <alignment horizontal="left" vertical="center"/>
    </xf>
    <xf numFmtId="0" fontId="13" fillId="0" borderId="0">
      <alignment horizontal="left" vertical="center"/>
    </xf>
    <xf numFmtId="0" fontId="13" fillId="0" borderId="0">
      <alignment horizontal="center" vertical="center"/>
    </xf>
    <xf numFmtId="0" fontId="13" fillId="0" borderId="0">
      <alignment horizontal="center" vertical="center"/>
    </xf>
    <xf numFmtId="0" fontId="59" fillId="0" borderId="41" applyNumberFormat="0" applyFill="0" applyAlignment="0" applyProtection="0"/>
    <xf numFmtId="0" fontId="60" fillId="0" borderId="42" applyNumberFormat="0" applyFill="0" applyAlignment="0" applyProtection="0"/>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61" fillId="38" borderId="0" applyNumberFormat="0" applyBorder="0" applyAlignment="0" applyProtection="0"/>
    <xf numFmtId="0" fontId="62" fillId="38"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175" fontId="35" fillId="0" borderId="0"/>
    <xf numFmtId="0" fontId="6" fillId="0" borderId="0">
      <alignment vertical="top"/>
    </xf>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6" fillId="0" borderId="0">
      <alignment vertical="top"/>
    </xf>
    <xf numFmtId="0" fontId="1" fillId="0" borderId="0"/>
    <xf numFmtId="0" fontId="6" fillId="0" borderId="0">
      <alignment vertical="top"/>
    </xf>
    <xf numFmtId="0" fontId="1" fillId="0" borderId="0"/>
    <xf numFmtId="175" fontId="35" fillId="0" borderId="0"/>
    <xf numFmtId="0" fontId="6" fillId="0" borderId="0">
      <alignment vertical="top"/>
    </xf>
    <xf numFmtId="0" fontId="1" fillId="0" borderId="0"/>
    <xf numFmtId="0" fontId="6" fillId="0" borderId="0">
      <alignment vertical="top"/>
    </xf>
    <xf numFmtId="175" fontId="35" fillId="0" borderId="0"/>
    <xf numFmtId="0" fontId="1" fillId="0" borderId="0"/>
    <xf numFmtId="0" fontId="6" fillId="0" borderId="0">
      <alignment vertical="top"/>
    </xf>
    <xf numFmtId="0" fontId="1" fillId="0" borderId="0"/>
    <xf numFmtId="0" fontId="1" fillId="0" borderId="0"/>
    <xf numFmtId="0" fontId="6" fillId="0" borderId="0">
      <alignment vertical="top"/>
    </xf>
    <xf numFmtId="0" fontId="6" fillId="0" borderId="0"/>
    <xf numFmtId="175" fontId="35" fillId="0" borderId="0"/>
    <xf numFmtId="0" fontId="6" fillId="0" borderId="0"/>
    <xf numFmtId="0" fontId="28" fillId="0" borderId="0"/>
    <xf numFmtId="0" fontId="6" fillId="0" borderId="0"/>
    <xf numFmtId="0" fontId="6" fillId="0" borderId="0"/>
    <xf numFmtId="0" fontId="1" fillId="0" borderId="0"/>
    <xf numFmtId="0" fontId="1" fillId="0" borderId="0"/>
    <xf numFmtId="0" fontId="6" fillId="0" borderId="0">
      <alignment vertical="top"/>
    </xf>
    <xf numFmtId="0" fontId="1" fillId="0" borderId="0"/>
    <xf numFmtId="0" fontId="6" fillId="0" borderId="0"/>
    <xf numFmtId="0" fontId="11" fillId="0" borderId="0"/>
    <xf numFmtId="0" fontId="6" fillId="0" borderId="0"/>
    <xf numFmtId="0" fontId="1" fillId="0" borderId="0"/>
    <xf numFmtId="0" fontId="6" fillId="0" borderId="0"/>
    <xf numFmtId="0" fontId="6" fillId="0" borderId="0"/>
    <xf numFmtId="0" fontId="6"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175" fontId="35" fillId="0" borderId="0"/>
    <xf numFmtId="0" fontId="64" fillId="0" borderId="0"/>
    <xf numFmtId="0" fontId="6" fillId="0" borderId="0"/>
    <xf numFmtId="0" fontId="1" fillId="0" borderId="0"/>
    <xf numFmtId="175" fontId="35" fillId="0" borderId="0"/>
    <xf numFmtId="175" fontId="35" fillId="0" borderId="0"/>
    <xf numFmtId="175" fontId="35" fillId="0" borderId="0"/>
    <xf numFmtId="175" fontId="35" fillId="0" borderId="0"/>
    <xf numFmtId="175" fontId="35" fillId="0" borderId="0"/>
    <xf numFmtId="175" fontId="35" fillId="0" borderId="0"/>
    <xf numFmtId="175" fontId="35"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6" fillId="0" borderId="0"/>
    <xf numFmtId="0" fontId="11" fillId="0" borderId="0"/>
    <xf numFmtId="0" fontId="1" fillId="0" borderId="0"/>
    <xf numFmtId="175" fontId="35"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175" fontId="35" fillId="0" borderId="0"/>
    <xf numFmtId="0" fontId="6" fillId="0" borderId="0">
      <alignment vertical="top"/>
    </xf>
    <xf numFmtId="175" fontId="35" fillId="0" borderId="0"/>
    <xf numFmtId="0" fontId="6" fillId="0" borderId="0">
      <alignment vertical="top"/>
    </xf>
    <xf numFmtId="175" fontId="35" fillId="0" borderId="0"/>
    <xf numFmtId="0" fontId="6" fillId="0" borderId="0">
      <alignment vertical="top"/>
    </xf>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5" fillId="50" borderId="44" applyNumberFormat="0" applyAlignment="0" applyProtection="0"/>
    <xf numFmtId="0" fontId="65" fillId="51" borderId="44" applyNumberFormat="0" applyAlignment="0" applyProtection="0"/>
    <xf numFmtId="40" fontId="66" fillId="27" borderId="0">
      <alignment horizontal="right"/>
    </xf>
    <xf numFmtId="0" fontId="67" fillId="27" borderId="0">
      <alignment horizontal="right"/>
    </xf>
    <xf numFmtId="0" fontId="68" fillId="27" borderId="13"/>
    <xf numFmtId="0" fontId="68" fillId="0" borderId="0" applyBorder="0">
      <alignment horizontal="centerContinuous"/>
    </xf>
    <xf numFmtId="0" fontId="69" fillId="0" borderId="0" applyBorder="0">
      <alignment horizontal="centerContinuous"/>
    </xf>
    <xf numFmtId="176" fontId="6" fillId="0" borderId="0" applyFont="0" applyFill="0" applyBorder="0" applyProtection="0">
      <alignment horizontal="right"/>
    </xf>
    <xf numFmtId="176" fontId="6" fillId="0" borderId="0" applyFont="0" applyFill="0" applyBorder="0" applyProtection="0">
      <alignment horizontal="right"/>
    </xf>
    <xf numFmtId="10"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0" fontId="6" fillId="0" borderId="0"/>
    <xf numFmtId="2" fontId="70" fillId="55" borderId="15" applyAlignment="0" applyProtection="0">
      <protection locked="0"/>
    </xf>
    <xf numFmtId="0" fontId="71" fillId="54" borderId="15" applyNumberFormat="0" applyAlignment="0" applyProtection="0"/>
    <xf numFmtId="0" fontId="72" fillId="56" borderId="22" applyNumberFormat="0" applyAlignment="0" applyProtection="0">
      <alignment horizontal="center" vertical="center"/>
    </xf>
    <xf numFmtId="4" fontId="64" fillId="57" borderId="44" applyNumberFormat="0" applyProtection="0">
      <alignment vertical="center"/>
    </xf>
    <xf numFmtId="4" fontId="73" fillId="57" borderId="44" applyNumberFormat="0" applyProtection="0">
      <alignment vertical="center"/>
    </xf>
    <xf numFmtId="4" fontId="64" fillId="57" borderId="44" applyNumberFormat="0" applyProtection="0">
      <alignment horizontal="left" vertical="center" indent="1"/>
    </xf>
    <xf numFmtId="4" fontId="64" fillId="57" borderId="44" applyNumberFormat="0" applyProtection="0">
      <alignment horizontal="left" vertical="center" indent="1"/>
    </xf>
    <xf numFmtId="0" fontId="6" fillId="58" borderId="44" applyNumberFormat="0" applyProtection="0">
      <alignment horizontal="left" vertical="center" indent="1"/>
    </xf>
    <xf numFmtId="4" fontId="64" fillId="59" borderId="44" applyNumberFormat="0" applyProtection="0">
      <alignment horizontal="right" vertical="center"/>
    </xf>
    <xf numFmtId="4" fontId="64" fillId="60" borderId="44" applyNumberFormat="0" applyProtection="0">
      <alignment horizontal="right" vertical="center"/>
    </xf>
    <xf numFmtId="4" fontId="64" fillId="6" borderId="44" applyNumberFormat="0" applyProtection="0">
      <alignment horizontal="right" vertical="center"/>
    </xf>
    <xf numFmtId="4" fontId="64" fillId="61" borderId="44" applyNumberFormat="0" applyProtection="0">
      <alignment horizontal="right" vertical="center"/>
    </xf>
    <xf numFmtId="4" fontId="64" fillId="5" borderId="44" applyNumberFormat="0" applyProtection="0">
      <alignment horizontal="right" vertical="center"/>
    </xf>
    <xf numFmtId="4" fontId="64" fillId="62" borderId="44" applyNumberFormat="0" applyProtection="0">
      <alignment horizontal="right" vertical="center"/>
    </xf>
    <xf numFmtId="4" fontId="64" fillId="63" borderId="44" applyNumberFormat="0" applyProtection="0">
      <alignment horizontal="right" vertical="center"/>
    </xf>
    <xf numFmtId="4" fontId="64" fillId="3" borderId="44" applyNumberFormat="0" applyProtection="0">
      <alignment horizontal="right" vertical="center"/>
    </xf>
    <xf numFmtId="4" fontId="64" fillId="64" borderId="44" applyNumberFormat="0" applyProtection="0">
      <alignment horizontal="right" vertical="center"/>
    </xf>
    <xf numFmtId="4" fontId="74" fillId="65" borderId="44" applyNumberFormat="0" applyProtection="0">
      <alignment horizontal="left" vertical="center" indent="1"/>
    </xf>
    <xf numFmtId="4" fontId="64" fillId="66" borderId="45" applyNumberFormat="0" applyProtection="0">
      <alignment horizontal="left" vertical="center" indent="1"/>
    </xf>
    <xf numFmtId="4" fontId="75" fillId="67" borderId="0" applyNumberFormat="0" applyProtection="0">
      <alignment horizontal="left" vertical="center" indent="1"/>
    </xf>
    <xf numFmtId="0" fontId="6" fillId="58" borderId="44" applyNumberFormat="0" applyProtection="0">
      <alignment horizontal="left" vertical="center" indent="1"/>
    </xf>
    <xf numFmtId="4" fontId="64" fillId="66" borderId="44" applyNumberFormat="0" applyProtection="0">
      <alignment horizontal="left" vertical="center" indent="1"/>
    </xf>
    <xf numFmtId="4" fontId="64"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4" borderId="44" applyNumberFormat="0" applyProtection="0">
      <alignment vertical="center"/>
    </xf>
    <xf numFmtId="4" fontId="73" fillId="54" borderId="44" applyNumberFormat="0" applyProtection="0">
      <alignment vertical="center"/>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66" borderId="44" applyNumberFormat="0" applyProtection="0">
      <alignment horizontal="right" vertical="center"/>
    </xf>
    <xf numFmtId="4" fontId="73" fillId="66" borderId="44" applyNumberFormat="0" applyProtection="0">
      <alignment horizontal="right" vertical="center"/>
    </xf>
    <xf numFmtId="0" fontId="6" fillId="58" borderId="44" applyNumberFormat="0" applyProtection="0">
      <alignment horizontal="left" vertical="center" indent="1"/>
    </xf>
    <xf numFmtId="0" fontId="6" fillId="58" borderId="44" applyNumberFormat="0" applyProtection="0">
      <alignment horizontal="left" vertical="center" indent="1"/>
    </xf>
    <xf numFmtId="0" fontId="76" fillId="0" borderId="0"/>
    <xf numFmtId="4" fontId="77" fillId="66" borderId="44" applyNumberFormat="0" applyProtection="0">
      <alignment horizontal="right" vertical="center"/>
    </xf>
    <xf numFmtId="0" fontId="6" fillId="0" borderId="0"/>
    <xf numFmtId="0" fontId="6" fillId="0" borderId="0">
      <alignment horizontal="left" wrapText="1"/>
    </xf>
    <xf numFmtId="0" fontId="78" fillId="27" borderId="9">
      <alignment horizontal="center"/>
    </xf>
    <xf numFmtId="0" fontId="43" fillId="0" borderId="0">
      <alignment horizontal="left"/>
    </xf>
    <xf numFmtId="3" fontId="79" fillId="27" borderId="0"/>
    <xf numFmtId="3" fontId="78" fillId="27" borderId="0"/>
    <xf numFmtId="0" fontId="79" fillId="27" borderId="0"/>
    <xf numFmtId="0" fontId="78" fillId="27" borderId="0"/>
    <xf numFmtId="0" fontId="79" fillId="27" borderId="0">
      <alignment horizontal="center"/>
    </xf>
    <xf numFmtId="0" fontId="80" fillId="0" borderId="0">
      <alignment wrapText="1"/>
    </xf>
    <xf numFmtId="0" fontId="80" fillId="0" borderId="0">
      <alignment wrapText="1"/>
    </xf>
    <xf numFmtId="0" fontId="80" fillId="0" borderId="0">
      <alignment wrapText="1"/>
    </xf>
    <xf numFmtId="0" fontId="43" fillId="69" borderId="0">
      <alignment horizontal="right" vertical="top" wrapText="1"/>
    </xf>
    <xf numFmtId="0" fontId="43" fillId="69" borderId="0">
      <alignment horizontal="right" vertical="top" wrapText="1"/>
    </xf>
    <xf numFmtId="0" fontId="43" fillId="69" borderId="0">
      <alignment horizontal="right" vertical="top" wrapText="1"/>
    </xf>
    <xf numFmtId="0" fontId="81" fillId="0" borderId="0"/>
    <xf numFmtId="0" fontId="81" fillId="0" borderId="0"/>
    <xf numFmtId="0" fontId="81" fillId="0" borderId="0"/>
    <xf numFmtId="0" fontId="82" fillId="0" borderId="0"/>
    <xf numFmtId="0" fontId="82" fillId="0" borderId="0"/>
    <xf numFmtId="0" fontId="83" fillId="0" borderId="0"/>
    <xf numFmtId="0" fontId="83" fillId="0" borderId="0"/>
    <xf numFmtId="177" fontId="13" fillId="0" borderId="0">
      <alignment wrapText="1"/>
      <protection locked="0"/>
    </xf>
    <xf numFmtId="177" fontId="13" fillId="0" borderId="0">
      <alignment wrapText="1"/>
      <protection locked="0"/>
    </xf>
    <xf numFmtId="177" fontId="43" fillId="70" borderId="0">
      <alignment wrapText="1"/>
      <protection locked="0"/>
    </xf>
    <xf numFmtId="177" fontId="43" fillId="70" borderId="0">
      <alignment wrapText="1"/>
      <protection locked="0"/>
    </xf>
    <xf numFmtId="177" fontId="43" fillId="70" borderId="0">
      <alignment wrapText="1"/>
      <protection locked="0"/>
    </xf>
    <xf numFmtId="177" fontId="43" fillId="70" borderId="0">
      <alignment wrapText="1"/>
      <protection locked="0"/>
    </xf>
    <xf numFmtId="178" fontId="13" fillId="0" borderId="0">
      <alignment wrapText="1"/>
      <protection locked="0"/>
    </xf>
    <xf numFmtId="178" fontId="13" fillId="0" borderId="0">
      <alignment wrapText="1"/>
      <protection locked="0"/>
    </xf>
    <xf numFmtId="178" fontId="13" fillId="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9" fontId="13" fillId="0" borderId="0">
      <alignment wrapText="1"/>
      <protection locked="0"/>
    </xf>
    <xf numFmtId="179" fontId="13" fillId="0" borderId="0">
      <alignment wrapText="1"/>
      <protection locked="0"/>
    </xf>
    <xf numFmtId="179" fontId="43" fillId="70" borderId="0">
      <alignment wrapText="1"/>
      <protection locked="0"/>
    </xf>
    <xf numFmtId="179" fontId="43" fillId="70" borderId="0">
      <alignment wrapText="1"/>
      <protection locked="0"/>
    </xf>
    <xf numFmtId="179" fontId="43" fillId="70" borderId="0">
      <alignment wrapText="1"/>
      <protection locked="0"/>
    </xf>
    <xf numFmtId="179" fontId="43" fillId="70" borderId="0">
      <alignment wrapText="1"/>
      <protection locked="0"/>
    </xf>
    <xf numFmtId="180" fontId="43" fillId="69" borderId="46">
      <alignment wrapText="1"/>
    </xf>
    <xf numFmtId="180" fontId="43" fillId="69" borderId="46">
      <alignment wrapText="1"/>
    </xf>
    <xf numFmtId="181" fontId="43" fillId="69" borderId="46">
      <alignment wrapText="1"/>
    </xf>
    <xf numFmtId="181" fontId="43" fillId="69" borderId="46">
      <alignment wrapText="1"/>
    </xf>
    <xf numFmtId="181" fontId="43" fillId="69" borderId="46">
      <alignment wrapText="1"/>
    </xf>
    <xf numFmtId="182" fontId="43" fillId="69" borderId="46">
      <alignment wrapText="1"/>
    </xf>
    <xf numFmtId="182" fontId="43" fillId="69" borderId="46">
      <alignment wrapText="1"/>
    </xf>
    <xf numFmtId="0" fontId="81" fillId="0" borderId="47">
      <alignment horizontal="right"/>
    </xf>
    <xf numFmtId="0" fontId="81" fillId="0" borderId="47">
      <alignment horizontal="right"/>
    </xf>
    <xf numFmtId="0" fontId="81" fillId="0" borderId="47">
      <alignment horizontal="right"/>
    </xf>
    <xf numFmtId="40" fontId="84" fillId="0" borderId="0"/>
    <xf numFmtId="0" fontId="85" fillId="0" borderId="0" applyNumberFormat="0" applyFill="0" applyBorder="0" applyAlignment="0" applyProtection="0"/>
    <xf numFmtId="0" fontId="86" fillId="0" borderId="0" applyNumberFormat="0" applyFill="0" applyBorder="0" applyProtection="0">
      <alignment horizontal="left" vertical="center" indent="10"/>
    </xf>
    <xf numFmtId="0" fontId="86" fillId="0" borderId="0" applyNumberFormat="0" applyFill="0" applyBorder="0" applyProtection="0">
      <alignment horizontal="left" vertical="center" indent="10"/>
    </xf>
    <xf numFmtId="0" fontId="87" fillId="0" borderId="48" applyNumberFormat="0" applyFill="0" applyAlignment="0" applyProtection="0"/>
    <xf numFmtId="0" fontId="87"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 fillId="0" borderId="0"/>
    <xf numFmtId="183"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90" fillId="0" borderId="0"/>
    <xf numFmtId="0" fontId="91" fillId="0" borderId="0"/>
    <xf numFmtId="184" fontId="64" fillId="0" borderId="22">
      <alignment vertical="center"/>
    </xf>
    <xf numFmtId="184" fontId="74" fillId="0" borderId="22">
      <alignment horizontal="right" vertical="center"/>
    </xf>
    <xf numFmtId="184" fontId="74" fillId="0" borderId="52">
      <alignment horizontal="right" vertical="center"/>
    </xf>
    <xf numFmtId="0" fontId="92" fillId="24" borderId="22">
      <alignment horizontal="center" vertical="center"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91" fillId="0" borderId="0"/>
    <xf numFmtId="0" fontId="6" fillId="0" borderId="0"/>
    <xf numFmtId="0" fontId="91" fillId="0" borderId="0"/>
    <xf numFmtId="0" fontId="6" fillId="0" borderId="0"/>
    <xf numFmtId="184" fontId="64" fillId="24" borderId="22">
      <alignment vertical="center"/>
      <protection locked="0"/>
    </xf>
    <xf numFmtId="184" fontId="64" fillId="71" borderId="53">
      <alignment horizontal="right" vertical="center"/>
      <protection locked="0"/>
    </xf>
    <xf numFmtId="184" fontId="64" fillId="72" borderId="22">
      <alignment vertical="center"/>
      <protection locked="0"/>
    </xf>
    <xf numFmtId="0" fontId="6" fillId="0" borderId="0"/>
    <xf numFmtId="0" fontId="6" fillId="0" borderId="0"/>
    <xf numFmtId="49" fontId="93" fillId="23" borderId="54">
      <alignment horizontal="center"/>
    </xf>
    <xf numFmtId="184" fontId="6" fillId="73" borderId="55">
      <alignment vertical="center"/>
    </xf>
    <xf numFmtId="0" fontId="94" fillId="0" borderId="0">
      <alignment horizontal="left" vertical="center"/>
    </xf>
    <xf numFmtId="0" fontId="90" fillId="0" borderId="0"/>
    <xf numFmtId="0" fontId="90" fillId="0" borderId="0"/>
    <xf numFmtId="0"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49" fontId="93" fillId="23" borderId="22">
      <alignment horizontal="center" vertic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185" fontId="95" fillId="0" borderId="0" applyNumberFormat="0" applyFill="0" applyBorder="0" applyProtection="0">
      <alignment horizontal="centerContinuous"/>
    </xf>
    <xf numFmtId="0" fontId="6" fillId="0" borderId="0"/>
    <xf numFmtId="0" fontId="6" fillId="57" borderId="56">
      <alignment horizontal="left" vertical="center" wrapText="1"/>
      <protection locked="0"/>
    </xf>
    <xf numFmtId="0" fontId="6" fillId="0" borderId="0"/>
    <xf numFmtId="164" fontId="6" fillId="0" borderId="0" applyFont="0" applyFill="0" applyBorder="0" applyProtection="0">
      <alignment horizontal="right"/>
    </xf>
    <xf numFmtId="164" fontId="6" fillId="0" borderId="0" applyFont="0" applyFill="0" applyBorder="0" applyProtection="0">
      <alignment horizontal="right"/>
    </xf>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1"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3"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3"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9" fontId="6" fillId="0" borderId="0" applyFont="0" applyFill="0" applyBorder="0" applyProtection="0">
      <alignment horizontal="right"/>
    </xf>
    <xf numFmtId="169" fontId="6" fillId="0" borderId="0" applyFont="0" applyFill="0" applyBorder="0" applyProtection="0">
      <alignment horizontal="right"/>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6"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6"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3"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6" fillId="0" borderId="0" applyFont="0" applyFill="0" applyBorder="0" applyProtection="0">
      <alignment horizontal="right"/>
    </xf>
    <xf numFmtId="170" fontId="6" fillId="0" borderId="0" applyFont="0" applyFill="0" applyBorder="0" applyProtection="0">
      <alignment horizontal="right"/>
    </xf>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7" borderId="0" applyNumberFormat="0" applyBorder="0" applyAlignment="0" applyProtection="0"/>
    <xf numFmtId="0" fontId="96" fillId="0" borderId="0" applyNumberFormat="0" applyFill="0" applyBorder="0" applyAlignment="0">
      <protection locked="0"/>
    </xf>
    <xf numFmtId="0" fontId="6" fillId="0" borderId="0" applyNumberFormat="0" applyFill="0" applyBorder="0" applyAlignment="0" applyProtection="0"/>
    <xf numFmtId="0" fontId="97" fillId="0" borderId="27">
      <alignment horizontal="center" vertical="center"/>
    </xf>
    <xf numFmtId="0" fontId="13" fillId="0" borderId="57">
      <alignment vertical="center"/>
      <protection locked="0"/>
    </xf>
    <xf numFmtId="186" fontId="13" fillId="0" borderId="57">
      <alignment horizontal="right" vertical="center"/>
      <protection locked="0"/>
    </xf>
    <xf numFmtId="0" fontId="86" fillId="0" borderId="0" applyNumberFormat="0" applyFont="0" applyBorder="0" applyAlignment="0">
      <alignment horizontal="left" vertical="center"/>
    </xf>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98" fillId="0" borderId="0" applyNumberFormat="0" applyAlignment="0">
      <alignment horizontal="left"/>
    </xf>
    <xf numFmtId="0" fontId="99" fillId="0" borderId="58" applyNumberFormat="0" applyAlignment="0" applyProtection="0"/>
    <xf numFmtId="0" fontId="100" fillId="0" borderId="0" applyNumberFormat="0" applyAlignment="0" applyProtection="0"/>
    <xf numFmtId="0" fontId="101" fillId="0" borderId="0" applyNumberFormat="0" applyAlignment="0" applyProtection="0"/>
    <xf numFmtId="0" fontId="100" fillId="0" borderId="59" applyNumberForma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102" fillId="0" borderId="0" applyNumberFormat="0" applyFill="0" applyBorder="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187" fontId="103" fillId="0" borderId="60" applyAlignment="0" applyProtection="0"/>
    <xf numFmtId="49" fontId="104" fillId="0" borderId="0" applyFont="0" applyFill="0" applyBorder="0" applyAlignment="0" applyProtection="0">
      <alignment horizontal="left"/>
    </xf>
    <xf numFmtId="3" fontId="34" fillId="0" borderId="0" applyAlignment="0" applyProtection="0"/>
    <xf numFmtId="188" fontId="13" fillId="0" borderId="0" applyFill="0" applyBorder="0" applyAlignment="0" applyProtection="0"/>
    <xf numFmtId="49" fontId="13" fillId="0" borderId="0" applyNumberFormat="0" applyAlignment="0" applyProtection="0">
      <alignment horizontal="left"/>
    </xf>
    <xf numFmtId="49" fontId="105" fillId="0" borderId="61" applyNumberFormat="0" applyAlignment="0" applyProtection="0">
      <alignment horizontal="left" wrapText="1"/>
    </xf>
    <xf numFmtId="49" fontId="105" fillId="0" borderId="0" applyNumberFormat="0" applyAlignment="0" applyProtection="0">
      <alignment horizontal="left" wrapText="1"/>
    </xf>
    <xf numFmtId="49" fontId="106" fillId="0" borderId="0" applyAlignment="0" applyProtection="0">
      <alignment horizontal="left"/>
    </xf>
    <xf numFmtId="189" fontId="6" fillId="76" borderId="62" applyNumberFormat="0">
      <alignment vertical="center"/>
    </xf>
    <xf numFmtId="174" fontId="6" fillId="54" borderId="62" applyNumberFormat="0">
      <alignment vertical="center"/>
    </xf>
    <xf numFmtId="174" fontId="6" fillId="54" borderId="62" applyNumberFormat="0">
      <alignment vertical="center"/>
    </xf>
    <xf numFmtId="1" fontId="6" fillId="77" borderId="62" applyNumberFormat="0">
      <alignment vertical="center"/>
    </xf>
    <xf numFmtId="1" fontId="6" fillId="77" borderId="62" applyNumberFormat="0">
      <alignment vertical="center"/>
    </xf>
    <xf numFmtId="189" fontId="6" fillId="77" borderId="62" applyNumberFormat="0">
      <alignment vertical="center"/>
    </xf>
    <xf numFmtId="189" fontId="6" fillId="77" borderId="62" applyNumberFormat="0">
      <alignment vertical="center"/>
    </xf>
    <xf numFmtId="189" fontId="6" fillId="26" borderId="62" applyNumberFormat="0">
      <alignment vertical="center"/>
    </xf>
    <xf numFmtId="189" fontId="6" fillId="26" borderId="62" applyNumberFormat="0">
      <alignment vertical="center"/>
    </xf>
    <xf numFmtId="3" fontId="6" fillId="0" borderId="62" applyNumberFormat="0">
      <alignment vertical="center"/>
    </xf>
    <xf numFmtId="3" fontId="6" fillId="0" borderId="62" applyNumberFormat="0">
      <alignment vertical="center"/>
    </xf>
    <xf numFmtId="189" fontId="6" fillId="76" borderId="62" applyNumberFormat="0">
      <alignment vertical="center"/>
    </xf>
    <xf numFmtId="0" fontId="6" fillId="76" borderId="62" applyNumberFormat="0">
      <alignment vertical="center"/>
    </xf>
    <xf numFmtId="0" fontId="6" fillId="76" borderId="62" applyNumberFormat="0">
      <alignment vertical="center"/>
    </xf>
    <xf numFmtId="0" fontId="32" fillId="51"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2" fillId="51" borderId="32" applyNumberFormat="0" applyAlignment="0" applyProtection="0"/>
    <xf numFmtId="0" fontId="32" fillId="51" borderId="32" applyNumberFormat="0" applyAlignment="0" applyProtection="0"/>
    <xf numFmtId="190" fontId="6" fillId="27" borderId="33">
      <alignment horizontal="right" vertical="top"/>
    </xf>
    <xf numFmtId="0" fontId="6" fillId="27" borderId="33">
      <alignment horizontal="left" indent="5"/>
    </xf>
    <xf numFmtId="190" fontId="6" fillId="27" borderId="22" applyNumberFormat="0">
      <alignment horizontal="right" vertical="top"/>
    </xf>
    <xf numFmtId="190" fontId="6" fillId="27" borderId="22" applyNumberFormat="0">
      <alignment horizontal="right" vertical="top"/>
    </xf>
    <xf numFmtId="190" fontId="6" fillId="27" borderId="22" applyNumberFormat="0">
      <alignment horizontal="right" vertical="top"/>
    </xf>
    <xf numFmtId="0" fontId="6" fillId="27" borderId="22">
      <alignment horizontal="left" indent="3"/>
    </xf>
    <xf numFmtId="0" fontId="6" fillId="27" borderId="22">
      <alignment horizontal="left" indent="3"/>
    </xf>
    <xf numFmtId="0" fontId="6" fillId="27" borderId="22">
      <alignment horizontal="left" indent="3"/>
    </xf>
    <xf numFmtId="3" fontId="6" fillId="27" borderId="22">
      <alignment horizontal="right"/>
    </xf>
    <xf numFmtId="3" fontId="6" fillId="27" borderId="22">
      <alignment horizontal="right"/>
    </xf>
    <xf numFmtId="3" fontId="6" fillId="27" borderId="22">
      <alignment horizontal="right"/>
    </xf>
    <xf numFmtId="190" fontId="8" fillId="27" borderId="22" applyNumberFormat="0">
      <alignment horizontal="right" vertical="top"/>
    </xf>
    <xf numFmtId="190" fontId="8" fillId="27" borderId="22" applyNumberFormat="0">
      <alignment horizontal="right" vertical="top"/>
    </xf>
    <xf numFmtId="190" fontId="8" fillId="27" borderId="22" applyNumberFormat="0">
      <alignment horizontal="right" vertical="top"/>
    </xf>
    <xf numFmtId="0" fontId="8" fillId="27" borderId="22">
      <alignment horizontal="left" indent="1"/>
    </xf>
    <xf numFmtId="0" fontId="8" fillId="27" borderId="22">
      <alignment horizontal="left" indent="1"/>
    </xf>
    <xf numFmtId="0" fontId="8" fillId="27" borderId="22">
      <alignment horizontal="left" indent="1"/>
    </xf>
    <xf numFmtId="0" fontId="8" fillId="27" borderId="22">
      <alignment horizontal="right" vertical="top"/>
    </xf>
    <xf numFmtId="0" fontId="8" fillId="27" borderId="22">
      <alignment horizontal="right" vertical="top"/>
    </xf>
    <xf numFmtId="0" fontId="8" fillId="27" borderId="22">
      <alignment horizontal="right" vertical="top"/>
    </xf>
    <xf numFmtId="0" fontId="8" fillId="27" borderId="22"/>
    <xf numFmtId="0" fontId="8" fillId="27" borderId="22"/>
    <xf numFmtId="0" fontId="8" fillId="27" borderId="22"/>
    <xf numFmtId="191" fontId="8" fillId="27" borderId="22">
      <alignment horizontal="right"/>
    </xf>
    <xf numFmtId="191" fontId="8" fillId="27" borderId="22">
      <alignment horizontal="right"/>
    </xf>
    <xf numFmtId="191" fontId="8" fillId="27" borderId="22">
      <alignment horizontal="right"/>
    </xf>
    <xf numFmtId="3" fontId="8" fillId="27" borderId="22">
      <alignment horizontal="right"/>
    </xf>
    <xf numFmtId="3" fontId="8" fillId="27" borderId="22">
      <alignment horizontal="right"/>
    </xf>
    <xf numFmtId="0" fontId="6" fillId="27" borderId="56" applyFont="0" applyFill="0" applyAlignment="0"/>
    <xf numFmtId="0" fontId="8" fillId="27" borderId="22">
      <alignment horizontal="right" vertical="top"/>
    </xf>
    <xf numFmtId="0" fontId="8" fillId="27" borderId="22">
      <alignment horizontal="right" vertical="top"/>
    </xf>
    <xf numFmtId="0" fontId="8" fillId="27" borderId="22">
      <alignment horizontal="right" vertical="top"/>
    </xf>
    <xf numFmtId="0" fontId="8" fillId="27" borderId="22">
      <alignment horizontal="left" indent="2"/>
    </xf>
    <xf numFmtId="0" fontId="8" fillId="27" borderId="22">
      <alignment horizontal="left" indent="2"/>
    </xf>
    <xf numFmtId="0" fontId="8" fillId="27" borderId="22">
      <alignment horizontal="left" indent="2"/>
    </xf>
    <xf numFmtId="3" fontId="8" fillId="27" borderId="22">
      <alignment horizontal="right"/>
    </xf>
    <xf numFmtId="3" fontId="8" fillId="27" borderId="22">
      <alignment horizontal="right"/>
    </xf>
    <xf numFmtId="3" fontId="8" fillId="27" borderId="22">
      <alignment horizontal="right"/>
    </xf>
    <xf numFmtId="190" fontId="6" fillId="27" borderId="22" applyNumberFormat="0">
      <alignment horizontal="right" vertical="top"/>
    </xf>
    <xf numFmtId="190" fontId="6" fillId="27" borderId="22" applyNumberFormat="0">
      <alignment horizontal="right" vertical="top"/>
    </xf>
    <xf numFmtId="190" fontId="6" fillId="27" borderId="22" applyNumberFormat="0">
      <alignment horizontal="right" vertical="top"/>
    </xf>
    <xf numFmtId="0" fontId="6" fillId="27" borderId="22">
      <alignment horizontal="left" indent="3"/>
    </xf>
    <xf numFmtId="0" fontId="6" fillId="27" borderId="22">
      <alignment horizontal="left" indent="3"/>
    </xf>
    <xf numFmtId="0" fontId="6" fillId="27" borderId="22">
      <alignment horizontal="left" indent="3"/>
    </xf>
    <xf numFmtId="3" fontId="6" fillId="27" borderId="22">
      <alignment horizontal="right"/>
    </xf>
    <xf numFmtId="3" fontId="6" fillId="27" borderId="22">
      <alignment horizontal="right"/>
    </xf>
    <xf numFmtId="3" fontId="6" fillId="27" borderId="22">
      <alignment horizontal="right"/>
    </xf>
    <xf numFmtId="3" fontId="6" fillId="27" borderId="22">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89" fontId="74" fillId="75" borderId="63"/>
    <xf numFmtId="3" fontId="108" fillId="0" borderId="0"/>
    <xf numFmtId="3" fontId="108" fillId="0" borderId="0"/>
    <xf numFmtId="3" fontId="108" fillId="0" borderId="0"/>
    <xf numFmtId="3" fontId="108" fillId="0" borderId="0"/>
    <xf numFmtId="3" fontId="108" fillId="0" borderId="0"/>
    <xf numFmtId="3" fontId="108" fillId="0" borderId="0"/>
    <xf numFmtId="3" fontId="108" fillId="0" borderId="0"/>
    <xf numFmtId="3" fontId="108" fillId="0" borderId="0"/>
    <xf numFmtId="0" fontId="109" fillId="0" borderId="0" applyFont="0" applyFill="0" applyBorder="0" applyAlignment="0" applyProtection="0">
      <alignment horizontal="right"/>
    </xf>
    <xf numFmtId="192" fontId="109" fillId="0" borderId="0" applyFont="0" applyFill="0" applyBorder="0" applyAlignment="0" applyProtection="0"/>
    <xf numFmtId="193" fontId="109" fillId="0" borderId="0" applyFont="0" applyFill="0" applyBorder="0" applyAlignment="0" applyProtection="0">
      <alignment horizontal="right"/>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97"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94" fontId="109" fillId="0" borderId="0" applyFont="0" applyFill="0" applyBorder="0" applyAlignment="0" applyProtection="0"/>
    <xf numFmtId="195" fontId="109"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6"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109" fillId="0" borderId="0" applyFont="0" applyFill="0" applyBorder="0" applyAlignment="0" applyProtection="0"/>
    <xf numFmtId="3" fontId="110" fillId="0" borderId="0" applyFont="0" applyFill="0" applyBorder="0" applyAlignment="0" applyProtection="0"/>
    <xf numFmtId="0" fontId="111" fillId="0" borderId="0"/>
    <xf numFmtId="0" fontId="112" fillId="0" borderId="0"/>
    <xf numFmtId="0" fontId="111" fillId="0" borderId="0"/>
    <xf numFmtId="0" fontId="112" fillId="0" borderId="0"/>
    <xf numFmtId="0" fontId="6" fillId="0" borderId="0"/>
    <xf numFmtId="0" fontId="6" fillId="0" borderId="0"/>
    <xf numFmtId="0" fontId="6" fillId="0" borderId="0"/>
    <xf numFmtId="0" fontId="8" fillId="0" borderId="0">
      <alignment horizontal="left" indent="3"/>
    </xf>
    <xf numFmtId="0" fontId="8" fillId="0" borderId="0">
      <alignment horizontal="left" indent="5"/>
    </xf>
    <xf numFmtId="0" fontId="6" fillId="0" borderId="0">
      <alignment horizontal="left"/>
    </xf>
    <xf numFmtId="0" fontId="6" fillId="0" borderId="0"/>
    <xf numFmtId="0" fontId="6" fillId="0" borderId="0">
      <alignment horizontal="left"/>
    </xf>
    <xf numFmtId="0" fontId="6" fillId="57" borderId="0">
      <alignment vertical="top" wrapText="1"/>
      <protection locked="0"/>
    </xf>
    <xf numFmtId="42" fontId="6" fillId="0" borderId="0" applyFont="0" applyFill="0" applyBorder="0" applyAlignment="0" applyProtection="0"/>
    <xf numFmtId="42" fontId="6" fillId="0" borderId="0" applyFont="0" applyFill="0" applyBorder="0" applyAlignment="0" applyProtection="0"/>
    <xf numFmtId="0" fontId="109" fillId="0" borderId="0" applyFont="0" applyFill="0" applyBorder="0" applyAlignment="0" applyProtection="0">
      <alignment horizontal="right"/>
    </xf>
    <xf numFmtId="44" fontId="6" fillId="0" borderId="0" applyFont="0" applyFill="0" applyBorder="0" applyAlignment="0" applyProtection="0"/>
    <xf numFmtId="198" fontId="6" fillId="0" borderId="0" applyFont="0" applyFill="0" applyBorder="0" applyAlignment="0" applyProtection="0"/>
    <xf numFmtId="199" fontId="113" fillId="0" borderId="0" applyFont="0" applyFill="0" applyBorder="0" applyAlignment="0" applyProtection="0"/>
    <xf numFmtId="0" fontId="109" fillId="0" borderId="0" applyFill="0" applyBorder="0" applyProtection="0"/>
    <xf numFmtId="44" fontId="6" fillId="0" borderId="0" applyFont="0" applyFill="0" applyBorder="0" applyAlignment="0" applyProtection="0"/>
    <xf numFmtId="200" fontId="113"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01" fontId="109" fillId="0" borderId="0" applyFont="0" applyFill="0" applyBorder="0" applyAlignment="0" applyProtection="0"/>
    <xf numFmtId="202" fontId="109" fillId="0" borderId="0" applyFont="0" applyFill="0" applyBorder="0" applyAlignment="0" applyProtection="0"/>
    <xf numFmtId="0" fontId="8" fillId="0" borderId="0"/>
    <xf numFmtId="0" fontId="110" fillId="0" borderId="0" applyFont="0" applyFill="0" applyBorder="0" applyAlignment="0" applyProtection="0"/>
    <xf numFmtId="0" fontId="109" fillId="0" borderId="0" applyFont="0" applyFill="0" applyBorder="0" applyAlignment="0" applyProtection="0"/>
    <xf numFmtId="203" fontId="109" fillId="0" borderId="0" applyFont="0" applyFill="0" applyBorder="0" applyAlignment="0" applyProtection="0"/>
    <xf numFmtId="204" fontId="109" fillId="0" borderId="0" applyFont="0" applyFill="0" applyBorder="0" applyAlignment="0" applyProtection="0"/>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0" fontId="36" fillId="0" borderId="25" applyNumberFormat="0" applyBorder="0" applyAlignment="0" applyProtection="0">
      <alignment horizontal="right" vertical="center"/>
    </xf>
    <xf numFmtId="0" fontId="36" fillId="0" borderId="25" applyNumberFormat="0" applyBorder="0" applyAlignment="0" applyProtection="0">
      <alignment horizontal="right" vertical="center"/>
    </xf>
    <xf numFmtId="0" fontId="6" fillId="0" borderId="0">
      <protection locked="0"/>
    </xf>
    <xf numFmtId="0" fontId="6" fillId="0" borderId="0"/>
    <xf numFmtId="0" fontId="115" fillId="78" borderId="0" applyNumberFormat="0" applyBorder="0" applyAlignment="0"/>
    <xf numFmtId="164" fontId="97" fillId="0" borderId="0" applyBorder="0"/>
    <xf numFmtId="164" fontId="97" fillId="0" borderId="14"/>
    <xf numFmtId="0" fontId="109" fillId="0" borderId="64" applyNumberFormat="0" applyFont="0" applyFill="0" applyAlignment="0" applyProtection="0"/>
    <xf numFmtId="0" fontId="6" fillId="0" borderId="0">
      <protection locked="0"/>
    </xf>
    <xf numFmtId="0" fontId="6" fillId="0" borderId="0">
      <protection locked="0"/>
    </xf>
    <xf numFmtId="0" fontId="116" fillId="0" borderId="0" applyNumberFormat="0" applyFill="0" applyBorder="0" applyAlignment="0" applyProtection="0">
      <protection locked="0"/>
    </xf>
    <xf numFmtId="206" fontId="6" fillId="0" borderId="0" applyFont="0" applyFill="0" applyBorder="0" applyAlignment="0" applyProtection="0"/>
    <xf numFmtId="0" fontId="114" fillId="61" borderId="65" applyNumberFormat="0"/>
    <xf numFmtId="37" fontId="13" fillId="0" borderId="24" applyNumberFormat="0">
      <alignment horizontal="centerContinuous" vertical="top" wrapText="1"/>
    </xf>
    <xf numFmtId="37" fontId="13" fillId="0" borderId="24" applyNumberFormat="0">
      <alignment horizontal="centerContinuous" vertical="top" wrapText="1"/>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 fontId="117" fillId="0" borderId="0" applyNumberFormat="0" applyFill="0" applyBorder="0" applyAlignment="0" applyProtection="0"/>
    <xf numFmtId="207" fontId="81" fillId="0" borderId="0" applyFill="0" applyBorder="0"/>
    <xf numFmtId="15" fontId="64" fillId="0" borderId="0" applyFill="0" applyBorder="0" applyProtection="0">
      <alignment horizontal="center"/>
    </xf>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9" fontId="118" fillId="0" borderId="0" applyNumberFormat="0" applyFill="0" applyBorder="0" applyAlignment="0" applyProtection="0"/>
    <xf numFmtId="209" fontId="119" fillId="38" borderId="56" applyAlignment="0">
      <protection locked="0"/>
    </xf>
    <xf numFmtId="210" fontId="64" fillId="0" borderId="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6" fillId="0" borderId="0">
      <protection locked="0"/>
    </xf>
    <xf numFmtId="184" fontId="6" fillId="0" borderId="0" applyFont="0" applyFill="0" applyBorder="0" applyAlignment="0" applyProtection="0"/>
    <xf numFmtId="0" fontId="6" fillId="0" borderId="0">
      <protection locked="0"/>
    </xf>
    <xf numFmtId="2" fontId="110" fillId="0" borderId="0" applyFont="0" applyFill="0" applyBorder="0" applyAlignment="0" applyProtection="0"/>
    <xf numFmtId="0" fontId="120" fillId="0" borderId="0"/>
    <xf numFmtId="0" fontId="6" fillId="0" borderId="50"/>
    <xf numFmtId="0" fontId="6" fillId="0" borderId="0">
      <alignment horizontal="left"/>
    </xf>
    <xf numFmtId="0" fontId="121" fillId="0" borderId="0">
      <alignment horizontal="left"/>
    </xf>
    <xf numFmtId="0" fontId="39" fillId="0" borderId="0" applyFill="0" applyBorder="0" applyProtection="0">
      <alignment horizontal="left"/>
    </xf>
    <xf numFmtId="0" fontId="122" fillId="0" borderId="0" applyNumberFormat="0" applyFill="0" applyBorder="0" applyProtection="0">
      <alignment horizontal="left"/>
    </xf>
    <xf numFmtId="0" fontId="122"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37" fontId="43" fillId="26" borderId="15" applyBorder="0" applyAlignment="0"/>
    <xf numFmtId="37" fontId="43" fillId="26" borderId="15" applyBorder="0" applyAlignment="0"/>
    <xf numFmtId="37" fontId="43" fillId="26" borderId="15" applyBorder="0" applyAlignment="0"/>
    <xf numFmtId="0" fontId="123" fillId="26" borderId="66" applyNumberFormat="0">
      <alignment vertical="center"/>
    </xf>
    <xf numFmtId="37" fontId="43" fillId="26" borderId="15" applyBorder="0" applyAlignment="0"/>
    <xf numFmtId="0" fontId="6" fillId="0" borderId="0"/>
    <xf numFmtId="0" fontId="6" fillId="0" borderId="0"/>
    <xf numFmtId="0" fontId="124" fillId="0" borderId="0">
      <alignment horizontal="left" vertical="top"/>
    </xf>
    <xf numFmtId="0" fontId="125" fillId="0" borderId="0">
      <alignment horizontal="left" indent="1"/>
    </xf>
    <xf numFmtId="0" fontId="126" fillId="0" borderId="0">
      <alignment horizontal="left" indent="2"/>
    </xf>
    <xf numFmtId="0" fontId="127" fillId="0" borderId="0">
      <alignment horizontal="left" indent="2"/>
    </xf>
    <xf numFmtId="0" fontId="109" fillId="0" borderId="0" applyFont="0" applyFill="0" applyBorder="0" applyAlignment="0" applyProtection="0">
      <alignment horizontal="right"/>
    </xf>
    <xf numFmtId="0" fontId="43" fillId="0" borderId="0">
      <alignment horizontal="center" vertical="center" wrapText="1"/>
    </xf>
    <xf numFmtId="0" fontId="128" fillId="0" borderId="0">
      <alignment horizontal="left"/>
    </xf>
    <xf numFmtId="0" fontId="128" fillId="0" borderId="0">
      <alignment horizontal="left"/>
    </xf>
    <xf numFmtId="0" fontId="129" fillId="0" borderId="0">
      <alignment horizontal="left" vertical="center"/>
    </xf>
    <xf numFmtId="0" fontId="7" fillId="0" borderId="30" applyNumberFormat="0" applyAlignment="0" applyProtection="0">
      <alignment horizontal="left" vertical="center"/>
    </xf>
    <xf numFmtId="0" fontId="7" fillId="0" borderId="27">
      <alignment horizontal="left" vertical="center"/>
    </xf>
    <xf numFmtId="0" fontId="13" fillId="0" borderId="27">
      <alignment horizontal="center" vertical="center" wrapText="1"/>
    </xf>
    <xf numFmtId="0" fontId="9" fillId="0" borderId="0" applyNumberFormat="0" applyFill="0" applyBorder="0" applyAlignment="0" applyProtection="0"/>
    <xf numFmtId="0" fontId="46" fillId="0" borderId="0">
      <alignment vertical="top" wrapText="1"/>
    </xf>
    <xf numFmtId="0" fontId="46" fillId="0" borderId="0">
      <alignment vertical="top" wrapText="1"/>
    </xf>
    <xf numFmtId="0" fontId="45" fillId="0" borderId="36" applyNumberFormat="0" applyFill="0" applyAlignment="0" applyProtection="0"/>
    <xf numFmtId="0" fontId="46" fillId="0" borderId="0">
      <alignment vertical="top" wrapText="1"/>
    </xf>
    <xf numFmtId="0" fontId="130" fillId="0" borderId="67" applyNumberFormat="0" applyFill="0" applyAlignment="0" applyProtection="0"/>
    <xf numFmtId="0" fontId="45" fillId="0" borderId="36" applyNumberFormat="0" applyFill="0" applyAlignment="0" applyProtection="0"/>
    <xf numFmtId="0" fontId="130" fillId="0" borderId="67" applyNumberFormat="0" applyFill="0" applyAlignment="0" applyProtection="0"/>
    <xf numFmtId="0" fontId="131" fillId="0" borderId="0">
      <alignment horizontal="left"/>
    </xf>
    <xf numFmtId="0" fontId="6" fillId="0" borderId="14">
      <alignment horizontal="left" vertical="top"/>
    </xf>
    <xf numFmtId="174" fontId="7" fillId="0" borderId="0" applyNumberFormat="0" applyFill="0" applyAlignment="0" applyProtection="0"/>
    <xf numFmtId="0" fontId="47" fillId="0" borderId="37" applyNumberFormat="0" applyFill="0" applyAlignment="0" applyProtection="0"/>
    <xf numFmtId="174" fontId="7" fillId="0" borderId="0" applyNumberFormat="0" applyFill="0" applyAlignment="0" applyProtection="0"/>
    <xf numFmtId="0" fontId="132" fillId="0" borderId="68" applyNumberFormat="0" applyFill="0" applyAlignment="0" applyProtection="0"/>
    <xf numFmtId="0" fontId="47" fillId="0" borderId="37" applyNumberFormat="0" applyFill="0" applyAlignment="0" applyProtection="0"/>
    <xf numFmtId="0" fontId="47" fillId="0" borderId="37" applyNumberFormat="0" applyFill="0" applyAlignment="0" applyProtection="0"/>
    <xf numFmtId="0" fontId="132" fillId="0" borderId="68" applyNumberFormat="0" applyFill="0" applyAlignment="0" applyProtection="0"/>
    <xf numFmtId="0" fontId="133" fillId="0" borderId="0">
      <alignment horizontal="left"/>
    </xf>
    <xf numFmtId="0" fontId="6" fillId="0" borderId="14">
      <alignment horizontal="left" vertical="top"/>
    </xf>
    <xf numFmtId="0" fontId="48" fillId="0" borderId="38"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48" fillId="0" borderId="38" applyNumberFormat="0" applyFill="0" applyAlignment="0" applyProtection="0"/>
    <xf numFmtId="0" fontId="48" fillId="0" borderId="38"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135" fillId="0" borderId="0">
      <alignment horizontal="left"/>
    </xf>
    <xf numFmtId="174" fontId="8" fillId="0" borderId="0" applyNumberFormat="0" applyFill="0" applyAlignment="0" applyProtection="0"/>
    <xf numFmtId="0" fontId="48" fillId="0" borderId="0" applyNumberFormat="0" applyFill="0" applyBorder="0" applyAlignment="0" applyProtection="0"/>
    <xf numFmtId="174" fontId="8" fillId="0" borderId="0" applyNumberFormat="0" applyFill="0" applyAlignment="0" applyProtection="0"/>
    <xf numFmtId="0" fontId="13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34"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8" fillId="0" borderId="0"/>
    <xf numFmtId="0" fontId="6" fillId="0" borderId="0">
      <alignment horizontal="center"/>
    </xf>
    <xf numFmtId="0" fontId="13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37" fillId="75" borderId="0" applyFill="0" applyBorder="0" applyProtection="0"/>
    <xf numFmtId="0" fontId="89" fillId="0" borderId="0" applyNumberFormat="0" applyFill="0" applyBorder="0" applyAlignment="0" applyProtection="0"/>
    <xf numFmtId="0" fontId="54" fillId="0" borderId="0" applyNumberFormat="0" applyFill="0" applyBorder="0" applyAlignment="0" applyProtection="0"/>
    <xf numFmtId="0" fontId="5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5" fillId="0" borderId="0" applyNumberFormat="0" applyFill="0" applyBorder="0" applyAlignment="0" applyProtection="0"/>
    <xf numFmtId="0" fontId="56" fillId="0" borderId="0" applyNumberFormat="0" applyFill="0" applyBorder="0" applyAlignment="0" applyProtection="0">
      <alignment vertical="top"/>
      <protection locked="0"/>
    </xf>
    <xf numFmtId="0" fontId="139" fillId="11" borderId="0" applyNumberFormat="0" applyBorder="0" applyAlignment="0"/>
    <xf numFmtId="1" fontId="140" fillId="0" borderId="0" applyNumberFormat="0" applyFill="0" applyBorder="0" applyAlignment="0" applyProtection="0"/>
    <xf numFmtId="0" fontId="6" fillId="0" borderId="0">
      <alignment horizontal="left" vertical="top" wrapText="1" indent="2"/>
    </xf>
    <xf numFmtId="10" fontId="13" fillId="54" borderId="22" applyNumberFormat="0" applyBorder="0" applyAlignment="0" applyProtection="0"/>
    <xf numFmtId="10" fontId="13" fillId="54" borderId="22" applyNumberFormat="0" applyBorder="0" applyAlignment="0" applyProtection="0"/>
    <xf numFmtId="189" fontId="110" fillId="57" borderId="70" applyNumberFormat="0">
      <alignment vertical="center"/>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37" fontId="141" fillId="0" borderId="14" applyNumberFormat="0" applyBorder="0" applyAlignment="0">
      <protection locked="0"/>
    </xf>
    <xf numFmtId="0" fontId="110" fillId="79" borderId="70" applyNumberFormat="0">
      <alignment vertical="center"/>
      <protection locked="0"/>
    </xf>
    <xf numFmtId="0" fontId="110" fillId="79" borderId="70" applyNumberFormat="0">
      <alignment vertical="center"/>
      <protection locked="0"/>
    </xf>
    <xf numFmtId="0" fontId="110" fillId="79" borderId="70" applyNumberFormat="0">
      <alignment vertical="center"/>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37" fontId="141" fillId="0" borderId="14" applyNumberFormat="0" applyBorder="0" applyAlignment="0">
      <protection locked="0"/>
    </xf>
    <xf numFmtId="37" fontId="141" fillId="0" borderId="14" applyNumberFormat="0" applyBorder="0" applyAlignment="0">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1" fontId="142" fillId="80" borderId="0" applyNumberFormat="0" applyFill="0" applyBorder="0" applyAlignment="0" applyProtection="0"/>
    <xf numFmtId="0" fontId="58" fillId="38" borderId="32" applyNumberFormat="0" applyAlignment="0" applyProtection="0"/>
    <xf numFmtId="0" fontId="58" fillId="38" borderId="32" applyNumberFormat="0" applyAlignment="0" applyProtection="0"/>
    <xf numFmtId="1" fontId="142" fillId="80" borderId="0" applyNumberFormat="0" applyFill="0" applyBorder="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57" borderId="70" applyNumberFormat="0">
      <alignment vertical="center"/>
    </xf>
    <xf numFmtId="0" fontId="113" fillId="0" borderId="0" applyFill="0" applyBorder="0" applyProtection="0"/>
    <xf numFmtId="0" fontId="113" fillId="0" borderId="0" applyFill="0" applyBorder="0" applyProtection="0"/>
    <xf numFmtId="0" fontId="113" fillId="0" borderId="0" applyFill="0" applyBorder="0" applyProtection="0"/>
    <xf numFmtId="0" fontId="113" fillId="0" borderId="0" applyFill="0" applyBorder="0" applyProtection="0"/>
    <xf numFmtId="38" fontId="143" fillId="0" borderId="0"/>
    <xf numFmtId="38" fontId="144" fillId="0" borderId="0"/>
    <xf numFmtId="38" fontId="145" fillId="0" borderId="0"/>
    <xf numFmtId="38" fontId="146" fillId="0" borderId="0"/>
    <xf numFmtId="0" fontId="114" fillId="0" borderId="0"/>
    <xf numFmtId="0" fontId="114" fillId="0" borderId="0"/>
    <xf numFmtId="0" fontId="42" fillId="0" borderId="39" applyProtection="0">
      <alignment horizontal="right"/>
    </xf>
    <xf numFmtId="0" fontId="42" fillId="0" borderId="39" applyProtection="0">
      <alignment horizontal="right"/>
    </xf>
    <xf numFmtId="0" fontId="42" fillId="0" borderId="39" applyProtection="0">
      <alignment horizontal="right"/>
    </xf>
    <xf numFmtId="0" fontId="42" fillId="0" borderId="40" applyProtection="0">
      <alignment horizontal="center"/>
      <protection locked="0"/>
    </xf>
    <xf numFmtId="0" fontId="42" fillId="0" borderId="40" applyProtection="0">
      <alignment horizontal="center"/>
      <protection locked="0"/>
    </xf>
    <xf numFmtId="0" fontId="42" fillId="0" borderId="40" applyProtection="0">
      <alignment horizontal="center"/>
      <protection locked="0"/>
    </xf>
    <xf numFmtId="37" fontId="6" fillId="0" borderId="0" applyBorder="0" applyAlignment="0">
      <alignment horizontal="left"/>
      <protection locked="0"/>
    </xf>
    <xf numFmtId="37" fontId="6" fillId="0" borderId="0" applyBorder="0" applyAlignment="0">
      <alignment horizontal="left"/>
      <protection locked="0"/>
    </xf>
    <xf numFmtId="0" fontId="147" fillId="81" borderId="0" applyNumberFormat="0" applyBorder="0" applyAlignment="0"/>
    <xf numFmtId="0" fontId="6" fillId="0" borderId="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60" fillId="0" borderId="42" applyNumberFormat="0" applyFill="0" applyAlignment="0" applyProtection="0"/>
    <xf numFmtId="10" fontId="148" fillId="0" borderId="71" applyFill="0" applyAlignment="0" applyProtection="0">
      <protection locked="0"/>
    </xf>
    <xf numFmtId="0" fontId="149" fillId="25" borderId="0" applyNumberFormat="0" applyBorder="0" applyAlignment="0"/>
    <xf numFmtId="0" fontId="6" fillId="0" borderId="28" applyBorder="0">
      <alignment horizontal="center" vertical="center" wrapText="1"/>
    </xf>
    <xf numFmtId="0" fontId="6" fillId="0" borderId="0"/>
    <xf numFmtId="0" fontId="6" fillId="0" borderId="0"/>
    <xf numFmtId="0" fontId="6" fillId="0" borderId="0"/>
    <xf numFmtId="0" fontId="6" fillId="0" borderId="0"/>
    <xf numFmtId="211" fontId="109" fillId="0" borderId="0" applyFont="0" applyFill="0" applyBorder="0" applyAlignment="0" applyProtection="0"/>
    <xf numFmtId="212" fontId="109" fillId="0" borderId="0" applyFont="0" applyFill="0" applyBorder="0" applyAlignment="0" applyProtection="0"/>
    <xf numFmtId="213" fontId="64" fillId="0" borderId="0" applyFont="0" applyFill="0" applyBorder="0" applyAlignment="0" applyProtection="0"/>
    <xf numFmtId="198" fontId="64" fillId="0" borderId="0" applyFont="0" applyFill="0" applyBorder="0" applyAlignment="0" applyProtection="0"/>
    <xf numFmtId="0" fontId="92" fillId="0" borderId="0" applyNumberFormat="0">
      <alignment horizontal="left"/>
    </xf>
    <xf numFmtId="0" fontId="109" fillId="0" borderId="0" applyFont="0" applyFill="0" applyBorder="0" applyAlignment="0" applyProtection="0">
      <alignment horizontal="right"/>
    </xf>
    <xf numFmtId="214" fontId="109" fillId="0" borderId="0" applyFont="0" applyFill="0" applyBorder="0" applyAlignment="0" applyProtection="0">
      <alignment horizontal="right"/>
    </xf>
    <xf numFmtId="1" fontId="6" fillId="0" borderId="0" applyFont="0" applyFill="0" applyBorder="0" applyProtection="0">
      <alignment horizontal="right"/>
    </xf>
    <xf numFmtId="1" fontId="6" fillId="0" borderId="0" applyFont="0" applyFill="0" applyBorder="0" applyProtection="0">
      <alignment horizontal="right"/>
    </xf>
    <xf numFmtId="0" fontId="110" fillId="76" borderId="72" applyNumberFormat="0">
      <alignment vertical="center"/>
      <protection locked="0"/>
    </xf>
    <xf numFmtId="0" fontId="150" fillId="76" borderId="72" applyFont="0">
      <protection locked="0"/>
    </xf>
    <xf numFmtId="0" fontId="151" fillId="0" borderId="0" applyBorder="0">
      <alignment horizontal="left" vertical="top"/>
    </xf>
    <xf numFmtId="0" fontId="16" fillId="0" borderId="0">
      <alignment horizontal="left" wrapText="1"/>
    </xf>
    <xf numFmtId="0" fontId="62"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2" fillId="38" borderId="0" applyNumberFormat="0" applyBorder="0" applyAlignment="0" applyProtection="0"/>
    <xf numFmtId="37" fontId="152" fillId="0" borderId="0"/>
    <xf numFmtId="215" fontId="6" fillId="0" borderId="0"/>
    <xf numFmtId="3" fontId="153" fillId="0" borderId="0"/>
    <xf numFmtId="0" fontId="109" fillId="0" borderId="0" applyFill="0" applyBorder="0" applyProtection="0"/>
    <xf numFmtId="166" fontId="6" fillId="0" borderId="0"/>
    <xf numFmtId="0" fontId="6" fillId="0" borderId="0"/>
    <xf numFmtId="0" fontId="154"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2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175" fontId="35" fillId="0" borderId="0"/>
    <xf numFmtId="0" fontId="6" fillId="0" borderId="0"/>
    <xf numFmtId="0" fontId="11" fillId="0" borderId="0"/>
    <xf numFmtId="0" fontId="11" fillId="0" borderId="0"/>
    <xf numFmtId="0" fontId="11" fillId="0" borderId="0"/>
    <xf numFmtId="0" fontId="6" fillId="0" borderId="0"/>
    <xf numFmtId="0" fontId="28" fillId="0" borderId="0"/>
    <xf numFmtId="0" fontId="1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26" fillId="0" borderId="0"/>
    <xf numFmtId="0" fontId="26" fillId="0" borderId="0"/>
    <xf numFmtId="0" fontId="6"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1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97"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6" fillId="0" borderId="0"/>
    <xf numFmtId="0" fontId="1" fillId="0" borderId="0"/>
    <xf numFmtId="175" fontId="35"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6"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8" fillId="0" borderId="0" applyBorder="0">
      <alignment horizontal="left" vertical="center" wrapText="1"/>
    </xf>
    <xf numFmtId="0" fontId="16" fillId="0" borderId="73">
      <alignment horizontal="left" vertical="center" wrapText="1" indent="1"/>
    </xf>
    <xf numFmtId="49" fontId="7" fillId="0" borderId="0">
      <alignment horizontal="right" vertical="top" indent="1"/>
    </xf>
    <xf numFmtId="0" fontId="156" fillId="0" borderId="0">
      <alignment horizontal="left"/>
    </xf>
    <xf numFmtId="0" fontId="7" fillId="0" borderId="0">
      <alignment vertical="top"/>
    </xf>
    <xf numFmtId="0" fontId="16" fillId="0" borderId="73">
      <alignment horizontal="left" vertical="center" wrapText="1" indent="2"/>
    </xf>
    <xf numFmtId="0" fontId="157" fillId="0" borderId="73">
      <alignment horizontal="left" wrapText="1" indent="1"/>
    </xf>
    <xf numFmtId="3" fontId="13" fillId="0" borderId="0">
      <alignment horizontal="right"/>
    </xf>
    <xf numFmtId="216" fontId="13" fillId="0" borderId="0" applyFont="0" applyFill="0" applyBorder="0" applyProtection="0"/>
    <xf numFmtId="0" fontId="6" fillId="0" borderId="33" applyBorder="0">
      <alignment horizontal="right" vertical="center" wrapText="1"/>
    </xf>
    <xf numFmtId="0" fontId="158" fillId="0" borderId="0"/>
    <xf numFmtId="0" fontId="120" fillId="0" borderId="0"/>
    <xf numFmtId="0" fontId="120" fillId="0" borderId="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1" borderId="44" applyNumberFormat="0" applyAlignment="0" applyProtection="0"/>
    <xf numFmtId="0" fontId="65" fillId="51"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1" borderId="44" applyNumberFormat="0" applyAlignment="0" applyProtection="0"/>
    <xf numFmtId="0" fontId="65" fillId="51" borderId="44" applyNumberFormat="0" applyAlignment="0" applyProtection="0"/>
    <xf numFmtId="176" fontId="6" fillId="0" borderId="0" applyFont="0" applyFill="0" applyBorder="0" applyProtection="0">
      <alignment horizontal="right"/>
    </xf>
    <xf numFmtId="176" fontId="6" fillId="0" borderId="0" applyFont="0" applyFill="0" applyBorder="0" applyProtection="0">
      <alignment horizontal="right"/>
    </xf>
    <xf numFmtId="1" fontId="159" fillId="0" borderId="0" applyProtection="0">
      <alignment horizontal="right" vertical="center"/>
    </xf>
    <xf numFmtId="9" fontId="160" fillId="0" borderId="0" applyFont="0" applyFill="0" applyBorder="0" applyAlignment="0" applyProtection="0"/>
    <xf numFmtId="217" fontId="57" fillId="0" borderId="0" applyFont="0" applyFill="0" applyBorder="0" applyProtection="0">
      <alignment horizontal="center"/>
      <protection locked="0"/>
    </xf>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8"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218" fontId="113" fillId="0" borderId="0" applyFont="0" applyFill="0" applyBorder="0" applyAlignment="0" applyProtection="0"/>
    <xf numFmtId="3" fontId="13" fillId="82" borderId="74"/>
    <xf numFmtId="3" fontId="13" fillId="0" borderId="74" applyFont="0" applyFill="0" applyBorder="0" applyAlignment="0" applyProtection="0">
      <protection locked="0"/>
    </xf>
    <xf numFmtId="0" fontId="6" fillId="0" borderId="0" applyNumberFormat="0" applyFont="0" applyFill="0" applyBorder="0" applyAlignment="0">
      <alignment horizontal="left" vertical="top" wrapText="1"/>
    </xf>
    <xf numFmtId="0" fontId="158" fillId="0" borderId="0"/>
    <xf numFmtId="0" fontId="6" fillId="0" borderId="0"/>
    <xf numFmtId="0" fontId="13" fillId="0" borderId="0"/>
    <xf numFmtId="1" fontId="161" fillId="0" borderId="75" applyNumberFormat="0" applyFill="0" applyBorder="0" applyAlignment="0" applyProtection="0"/>
    <xf numFmtId="219" fontId="162" fillId="0" borderId="0"/>
    <xf numFmtId="0" fontId="6" fillId="0" borderId="0"/>
    <xf numFmtId="0" fontId="72" fillId="56" borderId="76" applyNumberFormat="0" applyAlignment="0" applyProtection="0">
      <alignment horizontal="center" vertical="center"/>
    </xf>
    <xf numFmtId="0" fontId="72" fillId="56" borderId="76" applyNumberFormat="0" applyAlignment="0" applyProtection="0">
      <alignment horizontal="center" vertical="center"/>
    </xf>
    <xf numFmtId="0" fontId="13" fillId="0" borderId="0"/>
    <xf numFmtId="1" fontId="163" fillId="0" borderId="33"/>
    <xf numFmtId="0" fontId="6" fillId="0" borderId="0">
      <alignment textRotation="90"/>
    </xf>
    <xf numFmtId="0" fontId="28" fillId="83" borderId="0" applyNumberFormat="0" applyFont="0" applyBorder="0" applyAlignment="0" applyProtection="0"/>
    <xf numFmtId="0" fontId="6" fillId="0" borderId="0"/>
    <xf numFmtId="4" fontId="64" fillId="57" borderId="44" applyNumberFormat="0" applyProtection="0">
      <alignment vertical="center"/>
    </xf>
    <xf numFmtId="4" fontId="64" fillId="57" borderId="44" applyNumberFormat="0" applyProtection="0">
      <alignment vertical="center"/>
    </xf>
    <xf numFmtId="4" fontId="73" fillId="57" borderId="44" applyNumberFormat="0" applyProtection="0">
      <alignment vertical="center"/>
    </xf>
    <xf numFmtId="4" fontId="73" fillId="57" borderId="44" applyNumberFormat="0" applyProtection="0">
      <alignment vertical="center"/>
    </xf>
    <xf numFmtId="4" fontId="64" fillId="57" borderId="44" applyNumberFormat="0" applyProtection="0">
      <alignment horizontal="left" vertical="center" indent="1"/>
    </xf>
    <xf numFmtId="4" fontId="64" fillId="57" borderId="44" applyNumberFormat="0" applyProtection="0">
      <alignment horizontal="left" vertical="center" indent="1"/>
    </xf>
    <xf numFmtId="4" fontId="64" fillId="57" borderId="44" applyNumberFormat="0" applyProtection="0">
      <alignment horizontal="left" vertical="center" indent="1"/>
    </xf>
    <xf numFmtId="4" fontId="64" fillId="57"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9" borderId="44" applyNumberFormat="0" applyProtection="0">
      <alignment horizontal="right" vertical="center"/>
    </xf>
    <xf numFmtId="4" fontId="64" fillId="59" borderId="44" applyNumberFormat="0" applyProtection="0">
      <alignment horizontal="right" vertical="center"/>
    </xf>
    <xf numFmtId="4" fontId="64" fillId="60" borderId="44" applyNumberFormat="0" applyProtection="0">
      <alignment horizontal="right" vertical="center"/>
    </xf>
    <xf numFmtId="4" fontId="64" fillId="60" borderId="44" applyNumberFormat="0" applyProtection="0">
      <alignment horizontal="right" vertical="center"/>
    </xf>
    <xf numFmtId="4" fontId="64" fillId="6" borderId="44" applyNumberFormat="0" applyProtection="0">
      <alignment horizontal="right" vertical="center"/>
    </xf>
    <xf numFmtId="4" fontId="64" fillId="6" borderId="44" applyNumberFormat="0" applyProtection="0">
      <alignment horizontal="right" vertical="center"/>
    </xf>
    <xf numFmtId="4" fontId="64" fillId="61" borderId="44" applyNumberFormat="0" applyProtection="0">
      <alignment horizontal="right" vertical="center"/>
    </xf>
    <xf numFmtId="4" fontId="64" fillId="61" borderId="44" applyNumberFormat="0" applyProtection="0">
      <alignment horizontal="right" vertical="center"/>
    </xf>
    <xf numFmtId="4" fontId="64" fillId="5" borderId="44" applyNumberFormat="0" applyProtection="0">
      <alignment horizontal="right" vertical="center"/>
    </xf>
    <xf numFmtId="4" fontId="64" fillId="5" borderId="44" applyNumberFormat="0" applyProtection="0">
      <alignment horizontal="right" vertical="center"/>
    </xf>
    <xf numFmtId="4" fontId="64" fillId="62" borderId="44" applyNumberFormat="0" applyProtection="0">
      <alignment horizontal="right" vertical="center"/>
    </xf>
    <xf numFmtId="4" fontId="64" fillId="62" borderId="44" applyNumberFormat="0" applyProtection="0">
      <alignment horizontal="right" vertical="center"/>
    </xf>
    <xf numFmtId="4" fontId="64" fillId="63" borderId="44" applyNumberFormat="0" applyProtection="0">
      <alignment horizontal="right" vertical="center"/>
    </xf>
    <xf numFmtId="4" fontId="64" fillId="63" borderId="44" applyNumberFormat="0" applyProtection="0">
      <alignment horizontal="right" vertical="center"/>
    </xf>
    <xf numFmtId="4" fontId="64" fillId="3" borderId="44" applyNumberFormat="0" applyProtection="0">
      <alignment horizontal="right" vertical="center"/>
    </xf>
    <xf numFmtId="4" fontId="64" fillId="3" borderId="44" applyNumberFormat="0" applyProtection="0">
      <alignment horizontal="right" vertical="center"/>
    </xf>
    <xf numFmtId="4" fontId="64" fillId="64" borderId="44" applyNumberFormat="0" applyProtection="0">
      <alignment horizontal="right" vertical="center"/>
    </xf>
    <xf numFmtId="4" fontId="64" fillId="64" borderId="44" applyNumberFormat="0" applyProtection="0">
      <alignment horizontal="right" vertical="center"/>
    </xf>
    <xf numFmtId="4" fontId="74" fillId="65" borderId="44" applyNumberFormat="0" applyProtection="0">
      <alignment horizontal="left" vertical="center" indent="1"/>
    </xf>
    <xf numFmtId="4" fontId="74" fillId="65" borderId="44" applyNumberFormat="0" applyProtection="0">
      <alignment horizontal="left" vertical="center" indent="1"/>
    </xf>
    <xf numFmtId="4" fontId="64" fillId="66" borderId="45"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66" borderId="44" applyNumberFormat="0" applyProtection="0">
      <alignment horizontal="left" vertical="center" indent="1"/>
    </xf>
    <xf numFmtId="4" fontId="64" fillId="66" borderId="44" applyNumberFormat="0" applyProtection="0">
      <alignment horizontal="left" vertical="center" indent="1"/>
    </xf>
    <xf numFmtId="4" fontId="64" fillId="68" borderId="44" applyNumberFormat="0" applyProtection="0">
      <alignment horizontal="left" vertical="center" indent="1"/>
    </xf>
    <xf numFmtId="4" fontId="64"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4" borderId="44" applyNumberFormat="0" applyProtection="0">
      <alignment vertical="center"/>
    </xf>
    <xf numFmtId="4" fontId="64" fillId="54" borderId="44" applyNumberFormat="0" applyProtection="0">
      <alignment vertical="center"/>
    </xf>
    <xf numFmtId="4" fontId="73" fillId="54" borderId="44" applyNumberFormat="0" applyProtection="0">
      <alignment vertical="center"/>
    </xf>
    <xf numFmtId="4" fontId="73" fillId="54" borderId="44" applyNumberFormat="0" applyProtection="0">
      <alignment vertical="center"/>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66" borderId="44" applyNumberFormat="0" applyProtection="0">
      <alignment horizontal="right" vertical="center"/>
    </xf>
    <xf numFmtId="4" fontId="64" fillId="66" borderId="44" applyNumberFormat="0" applyProtection="0">
      <alignment horizontal="right" vertical="center"/>
    </xf>
    <xf numFmtId="4" fontId="73" fillId="66" borderId="44" applyNumberFormat="0" applyProtection="0">
      <alignment horizontal="right" vertical="center"/>
    </xf>
    <xf numFmtId="4" fontId="73" fillId="66" borderId="44" applyNumberFormat="0" applyProtection="0">
      <alignment horizontal="right" vertical="center"/>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77" fillId="66" borderId="44" applyNumberFormat="0" applyProtection="0">
      <alignment horizontal="right" vertical="center"/>
    </xf>
    <xf numFmtId="4" fontId="77" fillId="66" borderId="44" applyNumberFormat="0" applyProtection="0">
      <alignment horizontal="right" vertical="center"/>
    </xf>
    <xf numFmtId="0" fontId="129" fillId="0" borderId="0">
      <alignment horizontal="left" vertical="center"/>
    </xf>
    <xf numFmtId="0" fontId="157" fillId="0" borderId="0">
      <alignment horizontal="left" vertical="center" wrapText="1"/>
    </xf>
    <xf numFmtId="0" fontId="157" fillId="0" borderId="73">
      <alignment horizontal="left" wrapText="1" indent="1"/>
    </xf>
    <xf numFmtId="0" fontId="164" fillId="0" borderId="0">
      <alignment horizontal="left" indent="1"/>
    </xf>
    <xf numFmtId="0" fontId="157" fillId="0" borderId="73">
      <alignment horizontal="left" wrapText="1" indent="1"/>
    </xf>
    <xf numFmtId="0" fontId="157" fillId="0" borderId="73">
      <alignment horizontal="left" wrapText="1" indent="1"/>
    </xf>
    <xf numFmtId="0" fontId="97" fillId="0" borderId="24">
      <alignment horizontal="center" vertical="center"/>
    </xf>
    <xf numFmtId="0" fontId="6" fillId="26" borderId="23" applyBorder="0" applyAlignment="0">
      <alignment horizontal="center" vertical="top"/>
    </xf>
    <xf numFmtId="0" fontId="6" fillId="26" borderId="23" applyBorder="0" applyAlignment="0">
      <alignment horizontal="center" vertical="top"/>
    </xf>
    <xf numFmtId="0" fontId="6" fillId="0" borderId="50"/>
    <xf numFmtId="0" fontId="6" fillId="0" borderId="0"/>
    <xf numFmtId="0" fontId="6" fillId="0" borderId="0"/>
    <xf numFmtId="0" fontId="165" fillId="84" borderId="0" applyNumberFormat="0" applyBorder="0" applyAlignment="0"/>
    <xf numFmtId="0" fontId="6" fillId="75" borderId="0" applyNumberFormat="0" applyFont="0" applyBorder="0" applyProtection="0">
      <alignment horizontal="left" vertical="center"/>
    </xf>
    <xf numFmtId="0" fontId="6" fillId="0" borderId="77" applyNumberFormat="0" applyFill="0" applyProtection="0">
      <alignment horizontal="left" vertical="center" wrapText="1" indent="1"/>
    </xf>
    <xf numFmtId="220" fontId="6" fillId="0" borderId="77" applyFill="0" applyProtection="0">
      <alignment horizontal="right" vertical="center" wrapText="1"/>
    </xf>
    <xf numFmtId="221" fontId="6" fillId="0" borderId="77" applyFill="0" applyProtection="0">
      <alignment horizontal="right" vertical="center" wrapText="1"/>
    </xf>
    <xf numFmtId="0" fontId="6" fillId="0" borderId="0" applyNumberFormat="0" applyFill="0" applyBorder="0" applyProtection="0">
      <alignment horizontal="left" vertical="center" wrapText="1"/>
    </xf>
    <xf numFmtId="0" fontId="6" fillId="0" borderId="0" applyNumberFormat="0" applyFill="0" applyBorder="0" applyProtection="0">
      <alignment horizontal="left" vertical="center" wrapText="1" indent="1"/>
    </xf>
    <xf numFmtId="220" fontId="6" fillId="0" borderId="0" applyFill="0" applyBorder="0" applyProtection="0">
      <alignment horizontal="right" vertical="center" wrapText="1"/>
    </xf>
    <xf numFmtId="221" fontId="6" fillId="0" borderId="0" applyFill="0" applyBorder="0" applyProtection="0">
      <alignment horizontal="right" vertical="center" wrapText="1"/>
    </xf>
    <xf numFmtId="0" fontId="6" fillId="0" borderId="78" applyNumberFormat="0" applyFill="0" applyProtection="0">
      <alignment horizontal="left" vertical="center" wrapText="1"/>
    </xf>
    <xf numFmtId="0" fontId="6" fillId="0" borderId="78" applyNumberFormat="0" applyFill="0" applyProtection="0">
      <alignment horizontal="left" vertical="center" wrapText="1" indent="1"/>
    </xf>
    <xf numFmtId="220" fontId="6" fillId="0" borderId="78" applyFill="0" applyProtection="0">
      <alignment horizontal="right" vertical="center" wrapText="1"/>
    </xf>
    <xf numFmtId="0" fontId="6" fillId="0" borderId="0" applyNumberFormat="0" applyFill="0" applyBorder="0" applyAlignment="0" applyProtection="0"/>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8" fillId="0" borderId="0" applyNumberFormat="0" applyFill="0" applyBorder="0" applyProtection="0">
      <alignment horizontal="left" vertical="center" wrapText="1"/>
    </xf>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6" fillId="0" borderId="0" applyNumberFormat="0" applyFont="0" applyFill="0" applyBorder="0" applyProtection="0">
      <alignment horizontal="left" vertical="center"/>
    </xf>
    <xf numFmtId="0" fontId="7" fillId="0" borderId="0" applyNumberFormat="0" applyFill="0" applyBorder="0" applyProtection="0">
      <alignment horizontal="left" vertical="center" wrapText="1"/>
    </xf>
    <xf numFmtId="0" fontId="7" fillId="0" borderId="0" applyNumberFormat="0" applyFill="0" applyBorder="0" applyProtection="0">
      <alignment horizontal="left" vertical="center" wrapText="1"/>
    </xf>
    <xf numFmtId="0" fontId="15" fillId="0" borderId="0" applyNumberFormat="0" applyFill="0" applyBorder="0" applyProtection="0">
      <alignment vertical="center" wrapText="1"/>
    </xf>
    <xf numFmtId="0" fontId="6" fillId="0" borderId="79" applyNumberFormat="0" applyFont="0" applyFill="0" applyProtection="0">
      <alignment horizontal="center" vertical="center" wrapText="1"/>
    </xf>
    <xf numFmtId="0" fontId="7" fillId="0" borderId="79" applyNumberFormat="0" applyFill="0" applyProtection="0">
      <alignment horizontal="center" vertical="center" wrapText="1"/>
    </xf>
    <xf numFmtId="0" fontId="7" fillId="0" borderId="79" applyNumberFormat="0" applyFill="0" applyProtection="0">
      <alignment horizontal="center" vertical="center" wrapText="1"/>
    </xf>
    <xf numFmtId="0" fontId="6" fillId="0" borderId="77" applyNumberFormat="0" applyFill="0" applyProtection="0">
      <alignment horizontal="left" vertical="center" wrapText="1"/>
    </xf>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6" fillId="0" borderId="51"/>
    <xf numFmtId="0" fontId="13" fillId="0" borderId="24" applyBorder="0">
      <alignment horizontal="right"/>
    </xf>
    <xf numFmtId="0" fontId="13" fillId="0" borderId="24" applyBorder="0">
      <alignment horizontal="right"/>
    </xf>
    <xf numFmtId="0" fontId="13" fillId="0" borderId="24" applyBorder="0">
      <alignment horizontal="right"/>
    </xf>
    <xf numFmtId="49" fontId="157" fillId="0" borderId="0">
      <alignment horizontal="right" vertical="top"/>
    </xf>
    <xf numFmtId="0" fontId="157" fillId="0" borderId="0">
      <alignment horizontal="left" vertical="top" wrapText="1"/>
    </xf>
    <xf numFmtId="0" fontId="8" fillId="0" borderId="73">
      <alignment horizontal="left" vertical="center" wrapText="1" indent="1"/>
    </xf>
    <xf numFmtId="0" fontId="166" fillId="72" borderId="0" applyNumberFormat="0" applyBorder="0" applyAlignment="0"/>
    <xf numFmtId="222" fontId="114" fillId="0" borderId="60" applyFill="0" applyBorder="0" applyProtection="0">
      <alignment horizontal="right"/>
    </xf>
    <xf numFmtId="222" fontId="114" fillId="0" borderId="60" applyFill="0" applyBorder="0" applyProtection="0">
      <alignment horizontal="right"/>
    </xf>
    <xf numFmtId="0" fontId="84" fillId="0" borderId="0" applyNumberFormat="0" applyFill="0" applyBorder="0" applyProtection="0">
      <alignment horizontal="center" vertical="center" wrapText="1"/>
    </xf>
    <xf numFmtId="0" fontId="80" fillId="0" borderId="0">
      <alignment wrapText="1"/>
    </xf>
    <xf numFmtId="0" fontId="167" fillId="0" borderId="0" applyBorder="0" applyProtection="0">
      <alignment vertical="center"/>
    </xf>
    <xf numFmtId="0" fontId="167" fillId="0" borderId="24" applyBorder="0" applyProtection="0">
      <alignment horizontal="right" vertical="center"/>
    </xf>
    <xf numFmtId="0" fontId="168" fillId="85" borderId="0" applyBorder="0" applyProtection="0">
      <alignment horizontal="centerContinuous" vertical="center"/>
    </xf>
    <xf numFmtId="0" fontId="168" fillId="86" borderId="24" applyBorder="0" applyProtection="0">
      <alignment horizontal="centerContinuous" vertical="center"/>
    </xf>
    <xf numFmtId="0" fontId="169" fillId="0" borderId="0" applyNumberFormat="0" applyFill="0" applyBorder="0" applyProtection="0">
      <alignment horizontal="left"/>
    </xf>
    <xf numFmtId="0" fontId="43" fillId="69" borderId="0">
      <alignment horizontal="right" vertical="top" wrapText="1"/>
    </xf>
    <xf numFmtId="0" fontId="43" fillId="69" borderId="0">
      <alignment horizontal="right" vertical="top" wrapText="1"/>
    </xf>
    <xf numFmtId="0" fontId="43" fillId="0" borderId="0" applyBorder="0" applyProtection="0">
      <alignment horizontal="left"/>
    </xf>
    <xf numFmtId="0" fontId="81" fillId="0" borderId="0"/>
    <xf numFmtId="0" fontId="82" fillId="0" borderId="0"/>
    <xf numFmtId="198" fontId="6" fillId="0" borderId="0"/>
    <xf numFmtId="198" fontId="6" fillId="0" borderId="0"/>
    <xf numFmtId="198" fontId="6" fillId="0" borderId="0"/>
    <xf numFmtId="198" fontId="6" fillId="0" borderId="0"/>
    <xf numFmtId="1" fontId="170" fillId="0" borderId="0" applyNumberFormat="0" applyFill="0" applyBorder="0" applyProtection="0">
      <alignment horizontal="right" vertical="top"/>
    </xf>
    <xf numFmtId="0" fontId="83" fillId="0" borderId="0"/>
    <xf numFmtId="0" fontId="83" fillId="0" borderId="0"/>
    <xf numFmtId="177" fontId="13" fillId="0" borderId="0">
      <alignment wrapText="1"/>
      <protection locked="0"/>
    </xf>
    <xf numFmtId="177" fontId="13" fillId="0" borderId="0">
      <alignment wrapText="1"/>
      <protection locked="0"/>
    </xf>
    <xf numFmtId="223" fontId="114" fillId="0" borderId="0" applyNumberFormat="0" applyFill="0" applyBorder="0" applyProtection="0">
      <alignment horizontal="left"/>
    </xf>
    <xf numFmtId="178" fontId="13" fillId="0" borderId="0">
      <alignment wrapText="1"/>
      <protection locked="0"/>
    </xf>
    <xf numFmtId="178" fontId="13" fillId="0" borderId="0">
      <alignment wrapText="1"/>
      <protection locked="0"/>
    </xf>
    <xf numFmtId="179" fontId="13" fillId="0" borderId="0">
      <alignment wrapText="1"/>
      <protection locked="0"/>
    </xf>
    <xf numFmtId="188" fontId="13" fillId="0" borderId="0">
      <alignment wrapText="1"/>
      <protection locked="0"/>
    </xf>
    <xf numFmtId="0" fontId="122" fillId="0" borderId="0" applyNumberFormat="0" applyFill="0" applyBorder="0" applyProtection="0">
      <alignment horizontal="left"/>
    </xf>
    <xf numFmtId="198" fontId="6" fillId="0" borderId="0"/>
    <xf numFmtId="198" fontId="6" fillId="0" borderId="0"/>
    <xf numFmtId="198" fontId="6" fillId="0" borderId="0"/>
    <xf numFmtId="198" fontId="6" fillId="0" borderId="0"/>
    <xf numFmtId="0" fontId="133" fillId="0" borderId="0" applyNumberFormat="0" applyFill="0" applyBorder="0" applyProtection="0"/>
    <xf numFmtId="0" fontId="171" fillId="0" borderId="0" applyFill="0" applyBorder="0" applyProtection="0">
      <alignment horizontal="left"/>
    </xf>
    <xf numFmtId="0" fontId="170" fillId="0" borderId="0" applyNumberFormat="0" applyFill="0" applyBorder="0" applyProtection="0">
      <alignment horizontal="left" vertical="top"/>
    </xf>
    <xf numFmtId="180" fontId="43" fillId="69" borderId="46">
      <alignment wrapText="1"/>
    </xf>
    <xf numFmtId="180" fontId="43" fillId="69" borderId="46">
      <alignment wrapText="1"/>
    </xf>
    <xf numFmtId="180" fontId="43" fillId="69" borderId="46">
      <alignment wrapText="1"/>
    </xf>
    <xf numFmtId="180"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2" fontId="43" fillId="69" borderId="46">
      <alignment wrapText="1"/>
    </xf>
    <xf numFmtId="182" fontId="43" fillId="69" borderId="46">
      <alignment wrapText="1"/>
    </xf>
    <xf numFmtId="182" fontId="43" fillId="69" borderId="46">
      <alignment wrapText="1"/>
    </xf>
    <xf numFmtId="182" fontId="43" fillId="69" borderId="46">
      <alignment wrapText="1"/>
    </xf>
    <xf numFmtId="0" fontId="81" fillId="0" borderId="47">
      <alignment horizontal="right"/>
    </xf>
    <xf numFmtId="0" fontId="13" fillId="0" borderId="14" applyFill="0" applyBorder="0" applyProtection="0">
      <alignment horizontal="left" vertical="top"/>
    </xf>
    <xf numFmtId="0" fontId="81" fillId="0" borderId="47">
      <alignment horizontal="right"/>
    </xf>
    <xf numFmtId="198" fontId="6" fillId="0" borderId="0"/>
    <xf numFmtId="198" fontId="6" fillId="0" borderId="0"/>
    <xf numFmtId="198" fontId="6" fillId="0" borderId="0"/>
    <xf numFmtId="198" fontId="6" fillId="0" borderId="0"/>
    <xf numFmtId="0" fontId="7" fillId="0" borderId="0"/>
    <xf numFmtId="224" fontId="6" fillId="0" borderId="0" applyNumberFormat="0" applyFill="0" applyBorder="0">
      <alignment horizontal="left"/>
    </xf>
    <xf numFmtId="224" fontId="6" fillId="0" borderId="0" applyNumberFormat="0" applyFill="0" applyBorder="0">
      <alignment horizontal="right"/>
    </xf>
    <xf numFmtId="0" fontId="6" fillId="0" borderId="0"/>
    <xf numFmtId="0" fontId="172" fillId="0" borderId="0"/>
    <xf numFmtId="0" fontId="173" fillId="0" borderId="0" applyNumberFormat="0" applyFill="0" applyBorder="0" applyProtection="0"/>
    <xf numFmtId="0" fontId="173" fillId="0" borderId="0" applyNumberFormat="0" applyFill="0" applyBorder="0" applyProtection="0"/>
    <xf numFmtId="0" fontId="6" fillId="0" borderId="0" applyNumberFormat="0" applyFill="0" applyBorder="0" applyProtection="0"/>
    <xf numFmtId="0" fontId="6" fillId="0" borderId="0" applyNumberFormat="0" applyFill="0" applyBorder="0" applyProtection="0"/>
    <xf numFmtId="0" fontId="173" fillId="0" borderId="0" applyNumberFormat="0" applyFill="0" applyBorder="0" applyProtection="0"/>
    <xf numFmtId="0" fontId="173" fillId="0" borderId="0"/>
    <xf numFmtId="0" fontId="16" fillId="57" borderId="56">
      <alignment horizontal="left" vertical="center" wrapText="1"/>
      <protection locked="0"/>
    </xf>
    <xf numFmtId="0" fontId="16" fillId="72" borderId="56">
      <alignment horizontal="left" vertical="center" wrapText="1"/>
      <protection locked="0"/>
    </xf>
    <xf numFmtId="189" fontId="174" fillId="69" borderId="0" applyNumberFormat="0">
      <alignment vertical="center"/>
    </xf>
    <xf numFmtId="49" fontId="8" fillId="54" borderId="80">
      <alignment horizontal="center" vertical="center" wrapText="1"/>
    </xf>
    <xf numFmtId="189" fontId="175" fillId="76" borderId="0">
      <alignment vertical="center"/>
    </xf>
    <xf numFmtId="189" fontId="175" fillId="76" borderId="0">
      <alignment vertical="center"/>
    </xf>
    <xf numFmtId="189" fontId="175" fillId="76" borderId="0">
      <alignment vertical="center"/>
    </xf>
    <xf numFmtId="189" fontId="175" fillId="76" borderId="0">
      <alignment vertical="center"/>
    </xf>
    <xf numFmtId="189" fontId="175" fillId="76" borderId="0">
      <alignment vertical="center"/>
    </xf>
    <xf numFmtId="49" fontId="8" fillId="54" borderId="80">
      <alignment horizontal="center" vertical="center" wrapText="1"/>
    </xf>
    <xf numFmtId="49" fontId="8" fillId="54" borderId="80">
      <alignment horizontal="center" vertical="center" wrapText="1"/>
    </xf>
    <xf numFmtId="189" fontId="175" fillId="76" borderId="0">
      <alignment vertical="center"/>
    </xf>
    <xf numFmtId="0" fontId="86" fillId="0" borderId="0" applyNumberFormat="0" applyFill="0" applyBorder="0" applyProtection="0">
      <alignment horizontal="left" vertical="center" indent="10"/>
    </xf>
    <xf numFmtId="0" fontId="86" fillId="0" borderId="0" applyNumberFormat="0" applyFill="0" applyBorder="0" applyProtection="0">
      <alignment horizontal="left" vertical="center" indent="10"/>
    </xf>
    <xf numFmtId="0" fontId="85" fillId="0" borderId="0" applyNumberFormat="0" applyFill="0" applyBorder="0" applyAlignment="0" applyProtection="0"/>
    <xf numFmtId="0" fontId="86" fillId="0" borderId="0" applyNumberFormat="0" applyFill="0" applyBorder="0" applyProtection="0">
      <alignment horizontal="left" vertical="center" indent="10"/>
    </xf>
    <xf numFmtId="0" fontId="17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76" fillId="0" borderId="0" applyNumberFormat="0" applyFill="0" applyBorder="0" applyAlignment="0" applyProtection="0"/>
    <xf numFmtId="0" fontId="177" fillId="0" borderId="0"/>
    <xf numFmtId="0" fontId="6" fillId="0" borderId="0"/>
    <xf numFmtId="0" fontId="173" fillId="0" borderId="0"/>
    <xf numFmtId="0" fontId="6" fillId="0" borderId="28" applyBorder="0">
      <alignment horizontal="center" vertical="top" wrapText="1"/>
    </xf>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178" fillId="0" borderId="0" applyFill="0" applyBorder="0" applyProtection="0"/>
    <xf numFmtId="0" fontId="178" fillId="0" borderId="0" applyFill="0" applyBorder="0" applyProtection="0"/>
    <xf numFmtId="0" fontId="166" fillId="72" borderId="0" applyNumberFormat="0" applyBorder="0" applyAlignment="0"/>
    <xf numFmtId="0" fontId="6" fillId="0" borderId="0"/>
    <xf numFmtId="0" fontId="34" fillId="0" borderId="0" applyNumberFormat="0" applyFill="0" applyBorder="0" applyAlignment="0" applyProtection="0"/>
    <xf numFmtId="0" fontId="158" fillId="0" borderId="0"/>
    <xf numFmtId="0" fontId="6" fillId="0" borderId="0"/>
    <xf numFmtId="225" fontId="8" fillId="0" borderId="12" applyFill="0" applyBorder="0">
      <alignment vertical="top"/>
    </xf>
    <xf numFmtId="0" fontId="6" fillId="0" borderId="0"/>
    <xf numFmtId="0" fontId="179" fillId="0" borderId="0" applyNumberFormat="0" applyFill="0" applyBorder="0" applyAlignment="0" applyProtection="0"/>
    <xf numFmtId="0" fontId="6" fillId="0" borderId="0">
      <alignment horizontal="center" textRotation="18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 fillId="0" borderId="0"/>
    <xf numFmtId="0" fontId="6" fillId="0" borderId="0"/>
    <xf numFmtId="0" fontId="8" fillId="0" borderId="0"/>
    <xf numFmtId="0" fontId="13" fillId="0" borderId="0"/>
    <xf numFmtId="0" fontId="13" fillId="0" borderId="0"/>
    <xf numFmtId="0" fontId="25" fillId="0" borderId="0" applyNumberFormat="0" applyFill="0" applyBorder="0" applyAlignment="0" applyProtection="0"/>
  </cellStyleXfs>
  <cellXfs count="267">
    <xf numFmtId="0" fontId="0" fillId="0" borderId="0" xfId="0"/>
    <xf numFmtId="0" fontId="1" fillId="0" borderId="0" xfId="12" applyFont="1"/>
    <xf numFmtId="165" fontId="1" fillId="0" borderId="0" xfId="12" applyNumberFormat="1" applyFont="1"/>
    <xf numFmtId="0" fontId="5" fillId="0" borderId="0" xfId="12" applyFont="1"/>
    <xf numFmtId="2" fontId="5" fillId="0" borderId="0" xfId="12" applyNumberFormat="1" applyFont="1"/>
    <xf numFmtId="166" fontId="1" fillId="0" borderId="0" xfId="12" applyNumberFormat="1" applyFont="1"/>
    <xf numFmtId="4" fontId="1" fillId="0" borderId="0" xfId="12" applyNumberFormat="1" applyFont="1"/>
    <xf numFmtId="166" fontId="17" fillId="0" borderId="0" xfId="12" applyNumberFormat="1" applyFont="1"/>
    <xf numFmtId="2" fontId="0" fillId="0" borderId="0" xfId="12" applyNumberFormat="1" applyFont="1"/>
    <xf numFmtId="166" fontId="18" fillId="0" borderId="0" xfId="12" applyNumberFormat="1" applyFont="1"/>
    <xf numFmtId="3" fontId="18" fillId="0" borderId="0" xfId="12" applyNumberFormat="1" applyFont="1"/>
    <xf numFmtId="0" fontId="19" fillId="0" borderId="0" xfId="12" applyFont="1" applyAlignment="1">
      <alignment wrapText="1"/>
    </xf>
    <xf numFmtId="0" fontId="0" fillId="0" borderId="0" xfId="0" applyAlignment="1">
      <alignment horizontal="left" vertical="center"/>
    </xf>
    <xf numFmtId="0" fontId="19" fillId="0" borderId="0" xfId="0" applyFont="1" applyAlignment="1">
      <alignment horizontal="left" vertical="center" wrapText="1"/>
    </xf>
    <xf numFmtId="166" fontId="19" fillId="0" borderId="0" xfId="12" applyNumberFormat="1" applyFont="1" applyAlignment="1">
      <alignment wrapText="1"/>
    </xf>
    <xf numFmtId="0" fontId="19" fillId="0" borderId="0" xfId="12" applyFont="1" applyAlignment="1">
      <alignment horizontal="left" wrapText="1"/>
    </xf>
    <xf numFmtId="2" fontId="19" fillId="0" borderId="0" xfId="12" applyNumberFormat="1" applyFont="1" applyAlignment="1">
      <alignment horizontal="left" wrapText="1"/>
    </xf>
    <xf numFmtId="0" fontId="19" fillId="0" borderId="0" xfId="0" applyFont="1" applyAlignment="1">
      <alignment horizontal="left" wrapText="1"/>
    </xf>
    <xf numFmtId="166" fontId="19" fillId="0" borderId="0" xfId="12" applyNumberFormat="1" applyFont="1" applyAlignment="1">
      <alignment horizontal="left" wrapText="1"/>
    </xf>
    <xf numFmtId="3" fontId="19" fillId="0" borderId="0" xfId="12" applyNumberFormat="1" applyFont="1" applyAlignment="1">
      <alignment horizontal="left" wrapText="1"/>
    </xf>
    <xf numFmtId="0" fontId="1" fillId="0" borderId="4" xfId="12" applyFont="1" applyBorder="1"/>
    <xf numFmtId="0" fontId="1" fillId="0" borderId="5" xfId="12" applyFont="1" applyBorder="1"/>
    <xf numFmtId="0" fontId="1" fillId="0" borderId="6" xfId="12" applyFont="1" applyBorder="1"/>
    <xf numFmtId="2" fontId="1" fillId="0" borderId="5" xfId="12" applyNumberFormat="1" applyFont="1" applyBorder="1"/>
    <xf numFmtId="4" fontId="1" fillId="0" borderId="5" xfId="12" applyNumberFormat="1" applyFont="1" applyBorder="1"/>
    <xf numFmtId="0" fontId="0" fillId="0" borderId="8" xfId="12" applyFont="1" applyBorder="1"/>
    <xf numFmtId="0" fontId="1" fillId="0" borderId="9" xfId="12" applyFont="1" applyBorder="1"/>
    <xf numFmtId="0" fontId="0" fillId="0" borderId="9" xfId="12" applyFont="1" applyBorder="1"/>
    <xf numFmtId="0" fontId="1" fillId="0" borderId="10" xfId="12" applyFont="1" applyBorder="1"/>
    <xf numFmtId="2" fontId="0" fillId="0" borderId="9" xfId="12" applyNumberFormat="1" applyFont="1" applyBorder="1"/>
    <xf numFmtId="166" fontId="1" fillId="0" borderId="11" xfId="12" applyNumberFormat="1" applyFont="1" applyBorder="1" applyAlignment="1">
      <alignment wrapText="1"/>
    </xf>
    <xf numFmtId="166" fontId="1" fillId="0" borderId="9" xfId="12" applyNumberFormat="1" applyFont="1" applyBorder="1" applyAlignment="1">
      <alignment wrapText="1"/>
    </xf>
    <xf numFmtId="166" fontId="0" fillId="0" borderId="10" xfId="12" applyNumberFormat="1" applyFont="1" applyBorder="1" applyAlignment="1">
      <alignment wrapText="1"/>
    </xf>
    <xf numFmtId="4" fontId="0" fillId="0" borderId="9" xfId="12" applyNumberFormat="1" applyFont="1" applyBorder="1" applyAlignment="1">
      <alignment wrapText="1"/>
    </xf>
    <xf numFmtId="166" fontId="1" fillId="0" borderId="11" xfId="12" applyNumberFormat="1" applyFont="1" applyBorder="1"/>
    <xf numFmtId="166" fontId="1" fillId="0" borderId="9" xfId="12" applyNumberFormat="1" applyFont="1" applyBorder="1"/>
    <xf numFmtId="166" fontId="1" fillId="0" borderId="10" xfId="12" applyNumberFormat="1" applyFont="1" applyBorder="1"/>
    <xf numFmtId="0" fontId="5" fillId="0" borderId="6" xfId="12" applyFont="1" applyBorder="1"/>
    <xf numFmtId="2" fontId="5" fillId="0" borderId="6" xfId="12" applyNumberFormat="1" applyFont="1" applyBorder="1"/>
    <xf numFmtId="166" fontId="5" fillId="0" borderId="7" xfId="12" applyNumberFormat="1" applyFont="1" applyBorder="1"/>
    <xf numFmtId="166" fontId="5" fillId="0" borderId="5" xfId="12" applyNumberFormat="1" applyFont="1" applyBorder="1"/>
    <xf numFmtId="166" fontId="5" fillId="0" borderId="6" xfId="12" applyNumberFormat="1" applyFont="1" applyBorder="1"/>
    <xf numFmtId="4" fontId="5" fillId="0" borderId="5" xfId="12" applyNumberFormat="1" applyFont="1" applyBorder="1"/>
    <xf numFmtId="0" fontId="0" fillId="0" borderId="12" xfId="12" applyFont="1" applyBorder="1"/>
    <xf numFmtId="0" fontId="1" fillId="0" borderId="13" xfId="12" applyFont="1" applyBorder="1"/>
    <xf numFmtId="2" fontId="1" fillId="0" borderId="13" xfId="12" applyNumberFormat="1" applyFont="1" applyBorder="1"/>
    <xf numFmtId="166" fontId="1" fillId="0" borderId="14" xfId="12" applyNumberFormat="1" applyFont="1" applyBorder="1"/>
    <xf numFmtId="166" fontId="1" fillId="0" borderId="13" xfId="12" applyNumberFormat="1" applyFont="1" applyBorder="1"/>
    <xf numFmtId="0" fontId="1" fillId="0" borderId="12" xfId="12" applyFont="1" applyBorder="1"/>
    <xf numFmtId="2" fontId="1" fillId="0" borderId="15" xfId="12" applyNumberFormat="1" applyFont="1" applyBorder="1"/>
    <xf numFmtId="0" fontId="0" fillId="0" borderId="0" xfId="12" applyFont="1"/>
    <xf numFmtId="0" fontId="0" fillId="0" borderId="12" xfId="0" applyBorder="1"/>
    <xf numFmtId="0" fontId="1" fillId="0" borderId="8" xfId="12" applyFont="1" applyBorder="1"/>
    <xf numFmtId="2" fontId="1" fillId="0" borderId="10" xfId="12" applyNumberFormat="1" applyFont="1" applyBorder="1"/>
    <xf numFmtId="166" fontId="1" fillId="0" borderId="16" xfId="12" applyNumberFormat="1" applyFont="1" applyBorder="1"/>
    <xf numFmtId="2" fontId="1" fillId="0" borderId="0" xfId="12" applyNumberFormat="1" applyFont="1"/>
    <xf numFmtId="0" fontId="20" fillId="0" borderId="0" xfId="12" applyFont="1"/>
    <xf numFmtId="166" fontId="18" fillId="0" borderId="0" xfId="12" applyNumberFormat="1" applyFont="1" applyAlignment="1">
      <alignment horizontal="center"/>
    </xf>
    <xf numFmtId="0" fontId="1" fillId="0" borderId="0" xfId="12" applyFont="1" applyAlignment="1">
      <alignment wrapText="1"/>
    </xf>
    <xf numFmtId="166" fontId="1" fillId="0" borderId="0" xfId="12" applyNumberFormat="1" applyFont="1" applyAlignment="1">
      <alignment wrapText="1"/>
    </xf>
    <xf numFmtId="0" fontId="19" fillId="0" borderId="0" xfId="12" applyFont="1"/>
    <xf numFmtId="2" fontId="1" fillId="0" borderId="17" xfId="12" applyNumberFormat="1" applyFont="1" applyBorder="1"/>
    <xf numFmtId="4" fontId="1" fillId="0" borderId="17" xfId="12" applyNumberFormat="1" applyFont="1" applyBorder="1"/>
    <xf numFmtId="2" fontId="1" fillId="0" borderId="16" xfId="12" applyNumberFormat="1" applyFont="1" applyBorder="1"/>
    <xf numFmtId="4" fontId="1" fillId="0" borderId="16" xfId="12" applyNumberFormat="1" applyFont="1" applyBorder="1" applyAlignment="1">
      <alignment wrapText="1"/>
    </xf>
    <xf numFmtId="166" fontId="1" fillId="0" borderId="19" xfId="12" applyNumberFormat="1" applyFont="1" applyBorder="1"/>
    <xf numFmtId="0" fontId="5" fillId="0" borderId="13" xfId="12" applyFont="1" applyBorder="1"/>
    <xf numFmtId="2" fontId="5" fillId="0" borderId="15" xfId="12" applyNumberFormat="1" applyFont="1" applyBorder="1"/>
    <xf numFmtId="166" fontId="5" fillId="0" borderId="0" xfId="12" applyNumberFormat="1" applyFont="1"/>
    <xf numFmtId="4" fontId="5" fillId="0" borderId="15" xfId="12" applyNumberFormat="1" applyFont="1" applyBorder="1"/>
    <xf numFmtId="166" fontId="5" fillId="0" borderId="14" xfId="12" applyNumberFormat="1" applyFont="1" applyBorder="1"/>
    <xf numFmtId="166" fontId="5" fillId="0" borderId="13" xfId="12" applyNumberFormat="1" applyFont="1" applyBorder="1"/>
    <xf numFmtId="166" fontId="1" fillId="0" borderId="20" xfId="12" applyNumberFormat="1" applyFont="1" applyBorder="1"/>
    <xf numFmtId="4" fontId="1" fillId="0" borderId="15" xfId="12" applyNumberFormat="1" applyFont="1" applyBorder="1"/>
    <xf numFmtId="2" fontId="1" fillId="0" borderId="9" xfId="12" applyNumberFormat="1" applyFont="1" applyBorder="1"/>
    <xf numFmtId="4" fontId="1" fillId="0" borderId="16" xfId="12" applyNumberFormat="1" applyFont="1" applyBorder="1"/>
    <xf numFmtId="0" fontId="2" fillId="0" borderId="1" xfId="2"/>
    <xf numFmtId="0" fontId="3" fillId="0" borderId="2" xfId="3"/>
    <xf numFmtId="167" fontId="0" fillId="0" borderId="0" xfId="1" applyNumberFormat="1" applyFont="1"/>
    <xf numFmtId="167" fontId="0" fillId="0" borderId="0" xfId="0" applyNumberFormat="1"/>
    <xf numFmtId="0" fontId="4" fillId="2" borderId="3" xfId="4"/>
    <xf numFmtId="0" fontId="5" fillId="0" borderId="0" xfId="0" applyFont="1"/>
    <xf numFmtId="168" fontId="4" fillId="2" borderId="3" xfId="4" applyNumberFormat="1"/>
    <xf numFmtId="0" fontId="19" fillId="0" borderId="0" xfId="0" applyFont="1" applyAlignment="1">
      <alignment horizontal="left" vertical="center"/>
    </xf>
    <xf numFmtId="166" fontId="19" fillId="0" borderId="0" xfId="12" applyNumberFormat="1" applyFont="1"/>
    <xf numFmtId="166" fontId="1" fillId="0" borderId="5" xfId="12" applyNumberFormat="1" applyFont="1" applyBorder="1"/>
    <xf numFmtId="166" fontId="1" fillId="0" borderId="7" xfId="12" applyNumberFormat="1" applyFont="1" applyBorder="1"/>
    <xf numFmtId="166" fontId="1" fillId="0" borderId="6" xfId="12" applyNumberFormat="1" applyFont="1" applyBorder="1"/>
    <xf numFmtId="166" fontId="1" fillId="0" borderId="18" xfId="12" applyNumberFormat="1" applyFont="1" applyBorder="1"/>
    <xf numFmtId="4" fontId="1" fillId="0" borderId="9" xfId="12" applyNumberFormat="1" applyFont="1" applyBorder="1" applyAlignment="1">
      <alignment wrapText="1"/>
    </xf>
    <xf numFmtId="4" fontId="5" fillId="0" borderId="0" xfId="12" applyNumberFormat="1" applyFont="1"/>
    <xf numFmtId="4" fontId="0" fillId="0" borderId="0" xfId="12" applyNumberFormat="1" applyFont="1"/>
    <xf numFmtId="4" fontId="1" fillId="0" borderId="13" xfId="12" applyNumberFormat="1" applyFont="1" applyBorder="1"/>
    <xf numFmtId="0" fontId="0" fillId="0" borderId="13" xfId="12" applyFont="1" applyBorder="1"/>
    <xf numFmtId="3" fontId="1" fillId="0" borderId="0" xfId="0" applyNumberFormat="1" applyFont="1"/>
    <xf numFmtId="0" fontId="0" fillId="0" borderId="0" xfId="0" applyAlignment="1">
      <alignment vertical="center"/>
    </xf>
    <xf numFmtId="166" fontId="18" fillId="0" borderId="0" xfId="12" applyNumberFormat="1" applyFont="1" applyAlignment="1">
      <alignment horizontal="left"/>
    </xf>
    <xf numFmtId="0" fontId="1" fillId="0" borderId="17" xfId="12" applyFont="1" applyBorder="1"/>
    <xf numFmtId="0" fontId="1" fillId="0" borderId="16" xfId="12" applyFont="1" applyBorder="1"/>
    <xf numFmtId="166" fontId="0" fillId="0" borderId="9" xfId="12" applyNumberFormat="1" applyFont="1" applyBorder="1" applyAlignment="1">
      <alignment wrapText="1"/>
    </xf>
    <xf numFmtId="4" fontId="0" fillId="0" borderId="16" xfId="12" applyNumberFormat="1" applyFont="1" applyBorder="1" applyAlignment="1">
      <alignment wrapText="1"/>
    </xf>
    <xf numFmtId="0" fontId="5" fillId="0" borderId="17" xfId="12" applyFont="1" applyBorder="1"/>
    <xf numFmtId="0" fontId="1" fillId="0" borderId="15" xfId="12" applyFont="1" applyBorder="1"/>
    <xf numFmtId="4" fontId="0" fillId="0" borderId="15" xfId="12" applyNumberFormat="1" applyFont="1" applyBorder="1"/>
    <xf numFmtId="0" fontId="21" fillId="0" borderId="0" xfId="12" applyFont="1"/>
    <xf numFmtId="0" fontId="11" fillId="0" borderId="0" xfId="12"/>
    <xf numFmtId="2" fontId="0" fillId="0" borderId="16" xfId="12" applyNumberFormat="1" applyFont="1" applyBorder="1"/>
    <xf numFmtId="166" fontId="0" fillId="0" borderId="9" xfId="12" applyNumberFormat="1" applyFont="1" applyBorder="1"/>
    <xf numFmtId="166" fontId="1" fillId="0" borderId="14" xfId="12" applyNumberFormat="1" applyFont="1" applyBorder="1" applyAlignment="1">
      <alignment horizontal="right"/>
    </xf>
    <xf numFmtId="166" fontId="1" fillId="0" borderId="0" xfId="12" applyNumberFormat="1" applyFont="1" applyAlignment="1">
      <alignment horizontal="right"/>
    </xf>
    <xf numFmtId="166" fontId="1" fillId="0" borderId="13" xfId="12" applyNumberFormat="1" applyFont="1" applyBorder="1" applyAlignment="1">
      <alignment horizontal="right"/>
    </xf>
    <xf numFmtId="166" fontId="1" fillId="0" borderId="20" xfId="12" applyNumberFormat="1" applyFont="1" applyBorder="1" applyAlignment="1">
      <alignment horizontal="right"/>
    </xf>
    <xf numFmtId="166" fontId="23" fillId="0" borderId="0" xfId="12" applyNumberFormat="1" applyFont="1"/>
    <xf numFmtId="3" fontId="1" fillId="0" borderId="0" xfId="12" applyNumberFormat="1" applyFont="1" applyAlignment="1">
      <alignment wrapText="1"/>
    </xf>
    <xf numFmtId="0" fontId="5" fillId="0" borderId="5" xfId="12" applyFont="1" applyBorder="1"/>
    <xf numFmtId="4" fontId="5" fillId="0" borderId="17" xfId="12" applyNumberFormat="1" applyFont="1" applyBorder="1"/>
    <xf numFmtId="0" fontId="1" fillId="0" borderId="0" xfId="12" applyFont="1" applyAlignment="1">
      <alignment vertical="top"/>
    </xf>
    <xf numFmtId="0" fontId="1" fillId="0" borderId="0" xfId="12" applyFont="1" applyBorder="1"/>
    <xf numFmtId="2" fontId="0" fillId="0" borderId="0" xfId="0" applyNumberFormat="1"/>
    <xf numFmtId="1" fontId="0" fillId="0" borderId="0" xfId="0" applyNumberFormat="1"/>
    <xf numFmtId="0" fontId="0" fillId="0" borderId="13" xfId="0" applyBorder="1"/>
    <xf numFmtId="0" fontId="0" fillId="0" borderId="14" xfId="0" applyBorder="1"/>
    <xf numFmtId="0" fontId="0" fillId="0" borderId="0" xfId="0" applyAlignment="1">
      <alignment wrapText="1"/>
    </xf>
    <xf numFmtId="0" fontId="0" fillId="0" borderId="60" xfId="0" applyBorder="1"/>
    <xf numFmtId="0" fontId="0" fillId="0" borderId="81" xfId="0" applyBorder="1"/>
    <xf numFmtId="0" fontId="0" fillId="0" borderId="82" xfId="0" applyBorder="1"/>
    <xf numFmtId="0" fontId="0" fillId="0" borderId="85" xfId="0" applyBorder="1"/>
    <xf numFmtId="0" fontId="0" fillId="0" borderId="84" xfId="0" applyBorder="1"/>
    <xf numFmtId="0" fontId="5" fillId="0" borderId="76" xfId="0" applyFont="1" applyBorder="1"/>
    <xf numFmtId="0" fontId="0" fillId="0" borderId="15" xfId="0" applyBorder="1"/>
    <xf numFmtId="0" fontId="0" fillId="0" borderId="86" xfId="0" applyBorder="1"/>
    <xf numFmtId="0" fontId="181" fillId="0" borderId="0" xfId="0" applyFont="1"/>
    <xf numFmtId="169" fontId="0" fillId="0" borderId="82" xfId="0" applyNumberFormat="1" applyBorder="1"/>
    <xf numFmtId="169" fontId="0" fillId="0" borderId="83" xfId="0" applyNumberFormat="1" applyBorder="1"/>
    <xf numFmtId="0" fontId="0" fillId="0" borderId="23" xfId="0" applyBorder="1" applyAlignment="1">
      <alignment horizontal="left" vertical="center"/>
    </xf>
    <xf numFmtId="0" fontId="0" fillId="0" borderId="24" xfId="0" applyBorder="1" applyAlignment="1">
      <alignment horizontal="left" vertical="center"/>
    </xf>
    <xf numFmtId="0" fontId="0" fillId="0" borderId="13" xfId="0" applyBorder="1" applyAlignment="1">
      <alignment horizontal="left" vertical="center"/>
    </xf>
    <xf numFmtId="0" fontId="0" fillId="0" borderId="25" xfId="0" applyBorder="1" applyAlignment="1">
      <alignment horizontal="left" vertical="center"/>
    </xf>
    <xf numFmtId="164" fontId="184" fillId="0" borderId="83" xfId="0" applyNumberFormat="1" applyFont="1" applyBorder="1"/>
    <xf numFmtId="164" fontId="184" fillId="0" borderId="82" xfId="0" applyNumberFormat="1" applyFont="1" applyBorder="1"/>
    <xf numFmtId="164" fontId="184" fillId="0" borderId="84" xfId="0" applyNumberFormat="1" applyFont="1" applyBorder="1"/>
    <xf numFmtId="164" fontId="184" fillId="0" borderId="81" xfId="0" applyNumberFormat="1" applyFont="1" applyBorder="1"/>
    <xf numFmtId="164" fontId="184" fillId="0" borderId="60" xfId="0" applyNumberFormat="1" applyFont="1" applyBorder="1"/>
    <xf numFmtId="164" fontId="184" fillId="0" borderId="85" xfId="0" applyNumberFormat="1" applyFont="1" applyBorder="1"/>
    <xf numFmtId="164" fontId="184" fillId="0" borderId="14" xfId="0" applyNumberFormat="1" applyFont="1" applyBorder="1"/>
    <xf numFmtId="164" fontId="184" fillId="0" borderId="0" xfId="0" applyNumberFormat="1" applyFont="1" applyBorder="1"/>
    <xf numFmtId="164" fontId="184" fillId="0" borderId="23" xfId="0" applyNumberFormat="1" applyFont="1" applyBorder="1"/>
    <xf numFmtId="164" fontId="184" fillId="0" borderId="24" xfId="0" applyNumberFormat="1" applyFont="1" applyBorder="1"/>
    <xf numFmtId="164" fontId="184" fillId="0" borderId="25" xfId="0" applyNumberFormat="1" applyFont="1" applyBorder="1"/>
    <xf numFmtId="226" fontId="0" fillId="0" borderId="0" xfId="0" applyNumberFormat="1"/>
    <xf numFmtId="0" fontId="0" fillId="0" borderId="23" xfId="0" applyBorder="1"/>
    <xf numFmtId="0" fontId="0" fillId="0" borderId="24" xfId="0" applyBorder="1"/>
    <xf numFmtId="0" fontId="0" fillId="0" borderId="25" xfId="0" applyBorder="1"/>
    <xf numFmtId="226" fontId="0" fillId="0" borderId="0" xfId="1" applyNumberFormat="1" applyFont="1"/>
    <xf numFmtId="226" fontId="0" fillId="0" borderId="14" xfId="1" applyNumberFormat="1" applyFont="1" applyBorder="1"/>
    <xf numFmtId="226" fontId="0" fillId="0" borderId="13" xfId="1" applyNumberFormat="1" applyFont="1" applyBorder="1"/>
    <xf numFmtId="226" fontId="0" fillId="0" borderId="14" xfId="0" applyNumberFormat="1" applyBorder="1"/>
    <xf numFmtId="226" fontId="0" fillId="0" borderId="13" xfId="0" applyNumberFormat="1" applyBorder="1"/>
    <xf numFmtId="0" fontId="1" fillId="0" borderId="88" xfId="12" applyFont="1" applyBorder="1"/>
    <xf numFmtId="0" fontId="1" fillId="0" borderId="19" xfId="12" applyFont="1" applyBorder="1"/>
    <xf numFmtId="0" fontId="0" fillId="0" borderId="0" xfId="0" applyBorder="1"/>
    <xf numFmtId="0" fontId="20" fillId="0" borderId="0" xfId="0" applyFont="1"/>
    <xf numFmtId="44" fontId="0" fillId="0" borderId="0" xfId="1" applyFont="1"/>
    <xf numFmtId="227" fontId="1" fillId="0" borderId="0" xfId="12" applyNumberFormat="1" applyFont="1"/>
    <xf numFmtId="0" fontId="0" fillId="0" borderId="0" xfId="0" applyFill="1"/>
    <xf numFmtId="0" fontId="1" fillId="0" borderId="0" xfId="12" applyFont="1" applyAlignment="1"/>
    <xf numFmtId="226" fontId="0" fillId="0" borderId="23" xfId="0" applyNumberFormat="1" applyBorder="1"/>
    <xf numFmtId="226" fontId="0" fillId="0" borderId="24" xfId="0" applyNumberFormat="1" applyBorder="1"/>
    <xf numFmtId="226" fontId="0" fillId="0" borderId="25" xfId="0" applyNumberFormat="1" applyBorder="1"/>
    <xf numFmtId="0" fontId="0" fillId="0" borderId="0" xfId="0" applyAlignment="1">
      <alignment horizontal="right"/>
    </xf>
    <xf numFmtId="0" fontId="0" fillId="0" borderId="81" xfId="0" applyBorder="1" applyAlignment="1">
      <alignment horizontal="right"/>
    </xf>
    <xf numFmtId="0" fontId="0" fillId="0" borderId="60" xfId="0" applyBorder="1" applyAlignment="1">
      <alignment horizontal="right"/>
    </xf>
    <xf numFmtId="0" fontId="0" fillId="0" borderId="85" xfId="0" applyBorder="1" applyAlignment="1">
      <alignment horizontal="right"/>
    </xf>
    <xf numFmtId="166" fontId="5" fillId="0" borderId="0" xfId="12" applyNumberFormat="1" applyFont="1" applyBorder="1"/>
    <xf numFmtId="166" fontId="5" fillId="0" borderId="87" xfId="12" applyNumberFormat="1" applyFont="1" applyBorder="1"/>
    <xf numFmtId="166" fontId="1" fillId="0" borderId="89" xfId="12" applyNumberFormat="1" applyFont="1" applyBorder="1"/>
    <xf numFmtId="0" fontId="0" fillId="0" borderId="89" xfId="0" applyBorder="1"/>
    <xf numFmtId="0" fontId="1" fillId="0" borderId="81" xfId="12" applyFont="1" applyBorder="1"/>
    <xf numFmtId="0" fontId="1" fillId="0" borderId="60" xfId="12" applyFont="1" applyBorder="1"/>
    <xf numFmtId="0" fontId="1" fillId="0" borderId="85" xfId="12" applyFont="1" applyBorder="1"/>
    <xf numFmtId="226" fontId="0" fillId="0" borderId="89" xfId="1" applyNumberFormat="1" applyFont="1" applyBorder="1"/>
    <xf numFmtId="0" fontId="5" fillId="0" borderId="23" xfId="12" applyFont="1" applyBorder="1" applyAlignment="1">
      <alignment wrapText="1"/>
    </xf>
    <xf numFmtId="0" fontId="5" fillId="0" borderId="24" xfId="12" applyFont="1" applyBorder="1" applyAlignment="1">
      <alignment wrapText="1"/>
    </xf>
    <xf numFmtId="0" fontId="5" fillId="0" borderId="24" xfId="12" applyFont="1" applyBorder="1"/>
    <xf numFmtId="0" fontId="5" fillId="0" borderId="25" xfId="12" applyFont="1" applyBorder="1"/>
    <xf numFmtId="166" fontId="5" fillId="0" borderId="23" xfId="12" applyNumberFormat="1" applyFont="1" applyBorder="1"/>
    <xf numFmtId="166" fontId="5" fillId="0" borderId="24" xfId="12" applyNumberFormat="1" applyFont="1" applyBorder="1"/>
    <xf numFmtId="166" fontId="5" fillId="0" borderId="25" xfId="12" applyNumberFormat="1" applyFont="1" applyBorder="1"/>
    <xf numFmtId="226" fontId="0" fillId="0" borderId="89" xfId="0" applyNumberFormat="1" applyBorder="1"/>
    <xf numFmtId="0" fontId="5" fillId="0" borderId="85" xfId="12" applyFont="1" applyBorder="1"/>
    <xf numFmtId="0" fontId="5" fillId="0" borderId="81" xfId="12" applyFont="1" applyBorder="1"/>
    <xf numFmtId="0" fontId="5" fillId="0" borderId="60" xfId="12" applyFont="1" applyBorder="1"/>
    <xf numFmtId="0" fontId="5" fillId="0" borderId="23" xfId="12" applyFont="1" applyBorder="1"/>
    <xf numFmtId="226" fontId="0" fillId="0" borderId="0" xfId="0" applyNumberFormat="1" applyBorder="1"/>
    <xf numFmtId="166" fontId="5" fillId="0" borderId="89" xfId="12" applyNumberFormat="1" applyFont="1" applyBorder="1"/>
    <xf numFmtId="0" fontId="0" fillId="0" borderId="0" xfId="0" applyFont="1"/>
    <xf numFmtId="0" fontId="25" fillId="0" borderId="0" xfId="51021" applyAlignment="1">
      <alignment horizontal="left" wrapText="1"/>
    </xf>
    <xf numFmtId="0" fontId="25" fillId="0" borderId="0" xfId="51021" applyAlignment="1">
      <alignment horizontal="left"/>
    </xf>
    <xf numFmtId="164" fontId="184" fillId="0" borderId="89" xfId="0" applyNumberFormat="1" applyFont="1" applyBorder="1"/>
    <xf numFmtId="226" fontId="0" fillId="0" borderId="14" xfId="0" applyNumberFormat="1" applyFill="1" applyBorder="1"/>
    <xf numFmtId="226" fontId="0" fillId="0" borderId="0" xfId="0" applyNumberFormat="1" applyFill="1" applyBorder="1"/>
    <xf numFmtId="0" fontId="2" fillId="0" borderId="1" xfId="2" applyFill="1"/>
    <xf numFmtId="0" fontId="0" fillId="0" borderId="0" xfId="0" applyFill="1" applyAlignment="1">
      <alignment horizontal="left" vertical="center"/>
    </xf>
    <xf numFmtId="0" fontId="0" fillId="0" borderId="0" xfId="0" applyFill="1" applyBorder="1"/>
    <xf numFmtId="0" fontId="1" fillId="0" borderId="0" xfId="12" applyFont="1" applyFill="1"/>
    <xf numFmtId="0" fontId="1" fillId="0" borderId="0" xfId="12" applyFont="1" applyFill="1" applyBorder="1"/>
    <xf numFmtId="166" fontId="5" fillId="0" borderId="14" xfId="12" applyNumberFormat="1" applyFont="1" applyFill="1" applyBorder="1"/>
    <xf numFmtId="166" fontId="5" fillId="0" borderId="0" xfId="12" applyNumberFormat="1" applyFont="1" applyFill="1" applyBorder="1"/>
    <xf numFmtId="166" fontId="5" fillId="0" borderId="25" xfId="12" applyNumberFormat="1" applyFont="1" applyFill="1" applyBorder="1"/>
    <xf numFmtId="226" fontId="0" fillId="0" borderId="85" xfId="0" applyNumberFormat="1" applyFill="1" applyBorder="1"/>
    <xf numFmtId="226" fontId="0" fillId="0" borderId="89" xfId="0" applyNumberFormat="1" applyFill="1" applyBorder="1"/>
    <xf numFmtId="226" fontId="0" fillId="0" borderId="24" xfId="0" applyNumberFormat="1" applyFill="1" applyBorder="1"/>
    <xf numFmtId="226" fontId="0" fillId="0" borderId="25" xfId="0" applyNumberFormat="1" applyFill="1" applyBorder="1"/>
    <xf numFmtId="226" fontId="0" fillId="0" borderId="23" xfId="0" applyNumberFormat="1" applyFill="1" applyBorder="1"/>
    <xf numFmtId="226" fontId="0" fillId="0" borderId="0" xfId="0" applyNumberFormat="1" applyFill="1"/>
    <xf numFmtId="167" fontId="0" fillId="0" borderId="0" xfId="0" applyNumberFormat="1" applyFill="1"/>
    <xf numFmtId="0" fontId="3" fillId="0" borderId="2" xfId="3" applyFill="1"/>
    <xf numFmtId="0" fontId="5" fillId="0" borderId="0" xfId="12" applyFont="1" applyBorder="1" applyAlignment="1">
      <alignment wrapText="1"/>
    </xf>
    <xf numFmtId="1" fontId="0" fillId="0" borderId="24" xfId="0" applyNumberFormat="1" applyBorder="1"/>
    <xf numFmtId="0" fontId="5" fillId="0" borderId="90" xfId="0" applyFont="1" applyBorder="1"/>
    <xf numFmtId="0" fontId="0" fillId="0" borderId="0" xfId="0" applyBorder="1" applyAlignment="1">
      <alignment horizontal="left" vertical="center"/>
    </xf>
    <xf numFmtId="0" fontId="0" fillId="0" borderId="89" xfId="0" applyBorder="1" applyAlignment="1">
      <alignment horizontal="left" vertical="center"/>
    </xf>
    <xf numFmtId="0" fontId="2" fillId="0" borderId="1" xfId="2" applyBorder="1"/>
    <xf numFmtId="0" fontId="0" fillId="0" borderId="89" xfId="0" applyFont="1" applyBorder="1"/>
    <xf numFmtId="0" fontId="0" fillId="89" borderId="0" xfId="0" applyFill="1" applyBorder="1"/>
    <xf numFmtId="0" fontId="0" fillId="89" borderId="24" xfId="0" applyFill="1" applyBorder="1"/>
    <xf numFmtId="228" fontId="0" fillId="0" borderId="0" xfId="0" applyNumberFormat="1" applyFill="1"/>
    <xf numFmtId="228" fontId="3" fillId="0" borderId="2" xfId="3" applyNumberFormat="1" applyFill="1"/>
    <xf numFmtId="1" fontId="0" fillId="0" borderId="0" xfId="0" applyNumberFormat="1" applyBorder="1"/>
    <xf numFmtId="226" fontId="0" fillId="0" borderId="15" xfId="0" applyNumberFormat="1" applyBorder="1"/>
    <xf numFmtId="226" fontId="0" fillId="0" borderId="15" xfId="0" applyNumberFormat="1" applyFill="1" applyBorder="1"/>
    <xf numFmtId="0" fontId="0" fillId="0" borderId="0" xfId="0" applyProtection="1"/>
    <xf numFmtId="166" fontId="183" fillId="88" borderId="0" xfId="12" applyNumberFormat="1" applyFont="1" applyFill="1" applyAlignment="1">
      <alignment horizontal="center"/>
    </xf>
    <xf numFmtId="0" fontId="0" fillId="0" borderId="0" xfId="0" applyAlignment="1">
      <alignment horizontal="left" wrapText="1"/>
    </xf>
    <xf numFmtId="0" fontId="0" fillId="89" borderId="0" xfId="0" applyFill="1" applyAlignment="1">
      <alignment horizontal="left" wrapText="1"/>
    </xf>
    <xf numFmtId="0" fontId="0" fillId="0" borderId="0" xfId="51021" applyFont="1" applyAlignment="1">
      <alignment horizontal="left" wrapText="1"/>
    </xf>
    <xf numFmtId="0" fontId="182" fillId="87" borderId="29" xfId="0" applyFont="1" applyFill="1" applyBorder="1" applyAlignment="1">
      <alignment horizontal="center"/>
    </xf>
    <xf numFmtId="0" fontId="182" fillId="87" borderId="30" xfId="0" applyFont="1" applyFill="1" applyBorder="1" applyAlignment="1">
      <alignment horizontal="center"/>
    </xf>
    <xf numFmtId="0" fontId="182" fillId="87" borderId="26" xfId="0" applyFont="1" applyFill="1" applyBorder="1" applyAlignment="1">
      <alignment horizontal="center"/>
    </xf>
    <xf numFmtId="0" fontId="5" fillId="0" borderId="85" xfId="12" applyFont="1" applyBorder="1" applyAlignment="1">
      <alignment horizontal="center" wrapText="1"/>
    </xf>
    <xf numFmtId="0" fontId="5" fillId="0" borderId="89" xfId="12" applyFont="1" applyBorder="1" applyAlignment="1">
      <alignment horizontal="center" wrapText="1"/>
    </xf>
    <xf numFmtId="166" fontId="5" fillId="0" borderId="81" xfId="12" applyNumberFormat="1" applyFont="1" applyFill="1" applyBorder="1" applyAlignment="1">
      <alignment horizontal="center"/>
    </xf>
    <xf numFmtId="166" fontId="5" fillId="0" borderId="60" xfId="12" applyNumberFormat="1" applyFont="1" applyFill="1" applyBorder="1" applyAlignment="1">
      <alignment horizontal="center"/>
    </xf>
    <xf numFmtId="166" fontId="5" fillId="0" borderId="85" xfId="12" applyNumberFormat="1" applyFont="1" applyFill="1" applyBorder="1" applyAlignment="1">
      <alignment horizontal="center"/>
    </xf>
    <xf numFmtId="0" fontId="5" fillId="0" borderId="81" xfId="12" applyFont="1" applyFill="1" applyBorder="1" applyAlignment="1">
      <alignment horizontal="center" wrapText="1"/>
    </xf>
    <xf numFmtId="0" fontId="5" fillId="0" borderId="23" xfId="12" applyFont="1" applyFill="1" applyBorder="1" applyAlignment="1">
      <alignment horizontal="center" wrapText="1"/>
    </xf>
    <xf numFmtId="0" fontId="5" fillId="0" borderId="60" xfId="12" applyFont="1" applyFill="1" applyBorder="1" applyAlignment="1">
      <alignment horizontal="center" wrapText="1"/>
    </xf>
    <xf numFmtId="0" fontId="5" fillId="0" borderId="0" xfId="12" applyFont="1" applyFill="1" applyBorder="1" applyAlignment="1">
      <alignment horizontal="center" wrapText="1"/>
    </xf>
    <xf numFmtId="0" fontId="5" fillId="0" borderId="81" xfId="12" applyFont="1" applyBorder="1" applyAlignment="1">
      <alignment horizontal="center" wrapText="1"/>
    </xf>
    <xf numFmtId="0" fontId="5" fillId="0" borderId="14" xfId="12" applyFont="1" applyBorder="1" applyAlignment="1">
      <alignment horizontal="center" wrapText="1"/>
    </xf>
    <xf numFmtId="0" fontId="5" fillId="0" borderId="85" xfId="12" applyFont="1" applyFill="1" applyBorder="1" applyAlignment="1">
      <alignment horizontal="center" wrapText="1"/>
    </xf>
    <xf numFmtId="0" fontId="5" fillId="0" borderId="89" xfId="12" applyFont="1" applyFill="1" applyBorder="1" applyAlignment="1">
      <alignment horizontal="center" wrapText="1"/>
    </xf>
    <xf numFmtId="0" fontId="5" fillId="0" borderId="23" xfId="12" applyFont="1" applyBorder="1" applyAlignment="1">
      <alignment horizontal="center" wrapText="1"/>
    </xf>
    <xf numFmtId="0" fontId="5" fillId="0" borderId="60" xfId="12" applyFont="1" applyBorder="1" applyAlignment="1">
      <alignment horizontal="center" wrapText="1"/>
    </xf>
    <xf numFmtId="0" fontId="5" fillId="0" borderId="24" xfId="12" applyFont="1" applyBorder="1" applyAlignment="1">
      <alignment horizontal="center" wrapText="1"/>
    </xf>
    <xf numFmtId="0" fontId="5" fillId="0" borderId="25" xfId="12" applyFont="1" applyBorder="1" applyAlignment="1">
      <alignment horizontal="center" wrapText="1"/>
    </xf>
    <xf numFmtId="166" fontId="5" fillId="0" borderId="81" xfId="12" applyNumberFormat="1" applyFont="1" applyBorder="1" applyAlignment="1">
      <alignment horizontal="center"/>
    </xf>
    <xf numFmtId="166" fontId="5" fillId="0" borderId="60" xfId="12" applyNumberFormat="1" applyFont="1" applyBorder="1" applyAlignment="1">
      <alignment horizontal="center"/>
    </xf>
    <xf numFmtId="166" fontId="5" fillId="0" borderId="85" xfId="12" applyNumberFormat="1" applyFont="1" applyBorder="1" applyAlignment="1">
      <alignment horizontal="center"/>
    </xf>
    <xf numFmtId="166" fontId="1" fillId="0" borderId="5" xfId="12" applyNumberFormat="1" applyFont="1" applyBorder="1" applyAlignment="1">
      <alignment horizontal="center"/>
    </xf>
    <xf numFmtId="166" fontId="1" fillId="0" borderId="7" xfId="12" applyNumberFormat="1" applyFont="1" applyBorder="1" applyAlignment="1">
      <alignment horizontal="center"/>
    </xf>
    <xf numFmtId="166" fontId="1" fillId="0" borderId="6" xfId="12" applyNumberFormat="1" applyFont="1" applyBorder="1" applyAlignment="1">
      <alignment horizontal="center"/>
    </xf>
    <xf numFmtId="166" fontId="1" fillId="0" borderId="18" xfId="12" applyNumberFormat="1" applyFont="1" applyBorder="1" applyAlignment="1">
      <alignment horizontal="center"/>
    </xf>
    <xf numFmtId="0" fontId="0" fillId="0" borderId="0" xfId="12" applyFont="1" applyAlignment="1">
      <alignment horizontal="left" wrapText="1"/>
    </xf>
    <xf numFmtId="166" fontId="0" fillId="0" borderId="5" xfId="12" applyNumberFormat="1" applyFont="1" applyBorder="1" applyAlignment="1">
      <alignment horizontal="center"/>
    </xf>
    <xf numFmtId="0" fontId="1" fillId="0" borderId="0" xfId="12" applyFont="1" applyAlignment="1">
      <alignment horizontal="left" wrapText="1"/>
    </xf>
    <xf numFmtId="166" fontId="0" fillId="0" borderId="7" xfId="12" applyNumberFormat="1" applyFont="1" applyBorder="1" applyAlignment="1">
      <alignment horizontal="center"/>
    </xf>
  </cellXfs>
  <cellStyles count="51022">
    <cellStyle name=" 1" xfId="19" xr:uid="{2EF45F69-0721-4293-A6F6-9DA72500491C}"/>
    <cellStyle name=" 1 2" xfId="20" xr:uid="{74378680-440B-4D47-843D-4C82EC025F96}"/>
    <cellStyle name=" 1 2 2" xfId="21" xr:uid="{E4BEA5EF-0BFD-4206-BE6E-012A06226260}"/>
    <cellStyle name=" 1 3" xfId="22" xr:uid="{4BCCC830-B756-417C-BD2A-9E1BC07BC4AC}"/>
    <cellStyle name=" Writer Import]_x000d__x000a_Display Dialog=No_x000d__x000a__x000d__x000a_[Horizontal Arrange]_x000d__x000a_Dimensions Interlocking=Yes_x000d__x000a_Sum Hierarchy=Yes_x000d__x000a_Generate" xfId="23" xr:uid="{D17286FB-3F9C-4F6B-B152-62B7F051330C}"/>
    <cellStyle name=" Writer Import]_x000d__x000a_Display Dialog=No_x000d__x000a__x000d__x000a_[Horizontal Arrange]_x000d__x000a_Dimensions Interlocking=Yes_x000d__x000a_Sum Hierarchy=Yes_x000d__x000a_Generate 2" xfId="24" xr:uid="{0ED9CE6B-23FB-438B-806B-E9C22ABB6054}"/>
    <cellStyle name="_x000a_386grabber=M" xfId="490" xr:uid="{239C3761-1477-466E-B9FA-8B662A379AF1}"/>
    <cellStyle name="%" xfId="18" xr:uid="{A0DF0415-4108-4FBA-BE13-C3B11B632726}"/>
    <cellStyle name="% 2" xfId="25" xr:uid="{FEC53628-FE56-41DA-BA48-943E23B4775A}"/>
    <cellStyle name="% 2 2" xfId="26" xr:uid="{5C22413B-9A44-407B-9A54-75733F49BE9C}"/>
    <cellStyle name="% 2 3" xfId="491" xr:uid="{8A364205-3835-43BB-84E5-0A28F068EF3C}"/>
    <cellStyle name="% 2 4" xfId="492" xr:uid="{8DEE8EE4-9BCC-4DBF-BC17-7EF00D9A3992}"/>
    <cellStyle name="% 3" xfId="27" xr:uid="{C31D78EF-2E7C-4221-8D71-854A92A895F9}"/>
    <cellStyle name="% 3 2" xfId="493" xr:uid="{CF3F1BF2-9AFC-4ABA-AAAC-3B9F898342CF}"/>
    <cellStyle name="% 4" xfId="28" xr:uid="{234901F8-340F-4C45-8046-4DCB09F74555}"/>
    <cellStyle name="% 5" xfId="494" xr:uid="{56876FEB-30C8-4458-B2D6-0259322AB4E6}"/>
    <cellStyle name="%_A2 Common National NHS &amp; Other" xfId="495" xr:uid="{F36BB74D-BE2A-437D-88CE-3A63407B0CDF}"/>
    <cellStyle name="%_Additional charts" xfId="496" xr:uid="{8FE15CA2-BD1B-4AE0-ADD2-BF7E7AA715DF}"/>
    <cellStyle name="%_Book2" xfId="497" xr:uid="{C17F9D6B-FAC6-4DC4-9C38-7F22B6DCE9F6}"/>
    <cellStyle name="%_Book6" xfId="498" xr:uid="{A0D04CC9-FE4C-4924-9864-6BDD82F08C96}"/>
    <cellStyle name="%_Budget09 Fiscal Scenarios_v9.1 (20090415) SM" xfId="499" xr:uid="{23BF1D95-5DA3-4DCC-950E-1D078B49A137}"/>
    <cellStyle name="%_Chapter 1 tables" xfId="500" xr:uid="{F52CDEEF-78F7-40A3-A40E-C7189E064485}"/>
    <cellStyle name="%_Chapter 1 tables1" xfId="501" xr:uid="{9107962A-C338-4EB3-9C2B-AD7857A3B828}"/>
    <cellStyle name="%_charts tables TP" xfId="502" xr:uid="{09BA081D-3D5F-406C-9409-19426C5CC805}"/>
    <cellStyle name="%_charts tables TP 070311" xfId="503" xr:uid="{20524D3F-4DEB-416C-8BBC-921A47BE67CB}"/>
    <cellStyle name="%_charts tables TP 2" xfId="29" xr:uid="{59918924-88F8-4D40-AE30-09326719821F}"/>
    <cellStyle name="%_charts tables TP-formatted " xfId="30" xr:uid="{41CE3D72-4009-4CBC-8151-B3274976104F}"/>
    <cellStyle name="%_charts tables TP-formatted  (2)" xfId="504" xr:uid="{4C48A274-FED9-41F2-A18B-CFA742ED87EC}"/>
    <cellStyle name="%_charts tables TP-formatted  (3)" xfId="505" xr:uid="{E109793C-FF1C-404E-A623-B3256420118F}"/>
    <cellStyle name="%_charts_tables250111(1)" xfId="506" xr:uid="{6EDEE060-F3C6-4522-BB83-1D2F4480A8DA}"/>
    <cellStyle name="%_DATA" xfId="507" xr:uid="{AC8F81A4-EA1A-467B-B27B-AE15C7D7F65C}"/>
    <cellStyle name="%_Economy Fan Charts Sheet Master 20111121" xfId="508" xr:uid="{73E13A23-5C6A-4363-9576-593E71B6E3B6}"/>
    <cellStyle name="%_Economy Fan Charts Sheet Master BUD12R3 links broken" xfId="509" xr:uid="{D5055C8C-69E3-4E6D-9936-E04697215053}"/>
    <cellStyle name="%_Economy Tables" xfId="510" xr:uid="{720C4371-A710-481D-8CB2-6F5AACE69EBE}"/>
    <cellStyle name="%_Fiscal Tables" xfId="511" xr:uid="{8BAA7A47-A5BF-4292-A277-4EA90F51E093}"/>
    <cellStyle name="%_Health scenario chart (2)" xfId="512" xr:uid="{69B1B7CF-F6DE-4259-8B00-87817EAA9BB7}"/>
    <cellStyle name="%_inc to ex AS12 EFOsupps" xfId="513" xr:uid="{ABC287EF-33C9-4AEE-92A8-6D04DE8E5704}"/>
    <cellStyle name="%_Live final adjusted for SOBR2 rev 0910 1011 a" xfId="514" xr:uid="{3D2E4341-9552-482C-B7AB-532D0293DCA0}"/>
    <cellStyle name="%_March-2012-Fiscal-Supplementary-Tables1(1)" xfId="515" xr:uid="{470E6997-DD04-429F-A130-C6BBB5E5FFBD}"/>
    <cellStyle name="%_My charts (TH AS12)" xfId="516" xr:uid="{A4DA2D37-3E96-41D6-9766-84F177F9A74F}"/>
    <cellStyle name="%_PEF Autumn2011" xfId="517" xr:uid="{5B424E63-9F1D-400F-BCCB-DE1FC457A2AC}"/>
    <cellStyle name="%_PEF FSBR2011" xfId="31" xr:uid="{3CB86995-6466-447E-A560-46D370AAC71D}"/>
    <cellStyle name="%_PEF FSBR2011 2" xfId="518" xr:uid="{B830A728-F3FE-455E-B022-6D030B380FE4}"/>
    <cellStyle name="%_PEF FSBR2011 AA simplification" xfId="32" xr:uid="{A070094C-3DE6-4F28-B2D3-6BEA78F2992E}"/>
    <cellStyle name="%_Pub Fin (14-Sep-2008 Data)_v7.9 (tables added)1" xfId="519" xr:uid="{31C785E4-D206-451C-BBA9-1A1E1FAD1657}"/>
    <cellStyle name="%_Pub Fin (24-Sep-2008 Data)_v8.5 (CDS graphs)" xfId="520" xr:uid="{04FD0EAD-DFE5-412F-A608-186E87F08209}"/>
    <cellStyle name="%_Scorecard" xfId="521" xr:uid="{E690D681-FFD7-4BF0-AAD0-562A31FBC182}"/>
    <cellStyle name="%_Scorecard E" xfId="522" xr:uid="{FD612340-252B-46E0-BFBC-6E2F33794760}"/>
    <cellStyle name="%_Scorecard E 2" xfId="523" xr:uid="{1024B0D6-2ACB-4EDB-96A1-5DA03E49A1ED}"/>
    <cellStyle name="%_Scorecard E 3" xfId="524" xr:uid="{1F6744AD-0F7C-4B88-8DD3-F2ED28A448FE}"/>
    <cellStyle name="%_Scorecard E 4" xfId="525" xr:uid="{E9D4866F-DA5D-4EA4-AB5E-D8866FE6F366}"/>
    <cellStyle name="%_Sheet1" xfId="526" xr:uid="{45E18388-8473-4A51-8503-6ACB2F30ED8E}"/>
    <cellStyle name="%_Sheet1 2" xfId="527" xr:uid="{E6F67611-8D5D-45C5-BBF9-BE1FF95E8879}"/>
    <cellStyle name="%_Sheet2" xfId="528" xr:uid="{EBE27B2F-835C-4572-9166-6CFA4E0B0C07}"/>
    <cellStyle name="%_Sheet2 2" xfId="529" xr:uid="{04FC93F6-F8D4-440D-B549-6674707183B5}"/>
    <cellStyle name="%_T1A (VAT19.5pkg)" xfId="530" xr:uid="{8CE8DBBE-30AF-4C1A-AB6E-0A559D6DE766}"/>
    <cellStyle name="%_T1A (VAT19.5pkg) 2" xfId="531" xr:uid="{71D8DDE6-DFE8-4895-9D73-72B10DD63399}"/>
    <cellStyle name="%_T1A (VAT19.5pkg) 3" xfId="532" xr:uid="{CE21D7D5-3B46-423A-AA5F-50225C348F41}"/>
    <cellStyle name="%_T1A (VAT19.5pkg) 4" xfId="533" xr:uid="{4095FB45-B0F9-489E-A1A3-CC6EF6DB4064}"/>
    <cellStyle name="%_TP - charts tables BUD12" xfId="534" xr:uid="{A72C19A3-5858-43F3-9259-C5E75299B4EB}"/>
    <cellStyle name="%_TP - charts tables Nov11" xfId="535" xr:uid="{A2285480-FC61-4CE7-ABFA-B98E7D35C9DF}"/>
    <cellStyle name="%_TREND_DEFLATE01#" xfId="536" xr:uid="{63DCB5AE-DF0B-4C56-A3C0-679E8C5A4353}"/>
    <cellStyle name="%_VAT refunds" xfId="537" xr:uid="{88E8216B-A70A-4597-B711-7F1E0AB292C7}"/>
    <cellStyle name="]_x000d__x000a_Zoomed=1_x000d__x000a_Row=0_x000d__x000a_Column=0_x000d__x000a_Height=0_x000d__x000a_Width=0_x000d__x000a_FontName=FoxFont_x000d__x000a_FontStyle=0_x000d__x000a_FontSize=9_x000d__x000a_PrtFontName=FoxPrin" xfId="33" xr:uid="{6222EBD3-5DF3-43AD-8CB8-10681C4D3DCC}"/>
    <cellStyle name="_110621 OBRoutput FSR transUpdate and tobacco jun25" xfId="538" xr:uid="{7A6F521A-3954-442C-9627-20B29B8BD14C}"/>
    <cellStyle name="_110621 OBRoutput FSR transUpdate and tobacco jun25 (2)" xfId="539" xr:uid="{5D5AAE02-6CA7-4347-9650-6243211737E4}"/>
    <cellStyle name="_111125 APDPassengerNumbers" xfId="540" xr:uid="{96D51786-A4B7-44E2-902F-EC3F0DA3D7AD}"/>
    <cellStyle name="_111125 APDPassengerNumbers_inc to ex AS12 EFOsupps" xfId="541" xr:uid="{B512AC61-C9CB-4FAA-A5B3-E40E85430B1B}"/>
    <cellStyle name="_Apr 2010 IMBE Report" xfId="542" xr:uid="{82F1A7B2-22C6-497C-94D4-1F5710612EE0}"/>
    <cellStyle name="_Asset Co - 2014-40" xfId="543" xr:uid="{D940ABBF-769E-4854-8723-C3B5FB7BDE76}"/>
    <cellStyle name="_Calc" xfId="544" xr:uid="{733687C8-D266-4D21-88ED-833E98DFC010}"/>
    <cellStyle name="_CalcBold" xfId="545" xr:uid="{BBAE274B-3EDF-4B47-8B42-431349B0FEFA}"/>
    <cellStyle name="_CalcTotal" xfId="546" xr:uid="{36876277-9EA5-4BD6-9ABE-DEFF6DD6FA7C}"/>
    <cellStyle name="_Confirmation" xfId="547" xr:uid="{DB47F7B5-F45E-48CB-89DB-30FF97F966EA}"/>
    <cellStyle name="_covered bonds" xfId="548" xr:uid="{E6818CB1-6377-4D28-83A4-8EB41F88F9A9}"/>
    <cellStyle name="_covered bonds_20110317 Guarantee Data sheet with CDS Expected Losses" xfId="549" xr:uid="{3FA11C8F-5A43-4238-AF76-0A08DA5F1807}"/>
    <cellStyle name="_Dpn Forecast 2008-2010 (14-Dec-07)" xfId="550" xr:uid="{4A23E64C-3660-4864-B17F-95C061CCD35D}"/>
    <cellStyle name="_Dpn Forecast 2008-2010 (14-Dec-07)_20110317 Guarantee Data sheet with CDS Expected Losses" xfId="551" xr:uid="{79910A92-5D17-47C2-BF46-6208B5050439}"/>
    <cellStyle name="_Fair Value schedule" xfId="552" xr:uid="{19DDFBF8-6F1A-4D68-B77B-75C0EC8EBECD}"/>
    <cellStyle name="_Fair Value schedule_20110317 Guarantee Data sheet with CDS Expected Losses" xfId="553" xr:uid="{C98D1A72-1482-4C4D-AB4E-C71ABED91C71}"/>
    <cellStyle name="_FCAST" xfId="554" xr:uid="{D7D4048B-A10C-4771-AFA1-852CA9C55641}"/>
    <cellStyle name="_FPS Options High Level Costing 23rd Aug 06" xfId="555" xr:uid="{DB2BED12-B3A1-4FA4-B460-A20D92E6BE5A}"/>
    <cellStyle name="_HMT expl text summary Tables" xfId="556" xr:uid="{452853F3-689A-44F2-82E5-E4EFCC34D031}"/>
    <cellStyle name="_HOD Gosforth_current" xfId="557" xr:uid="{AEE08423-E67C-47F7-907A-5E8F366DF65A}"/>
    <cellStyle name="_IMBE P0 10-11 profiles" xfId="558" xr:uid="{4BB1225D-992E-4E2D-A5EB-C6FD9FE2C454}"/>
    <cellStyle name="_InputCY" xfId="559" xr:uid="{C3F09FA0-6E39-418B-993F-4D128E6095B6}"/>
    <cellStyle name="_InputNewFT" xfId="560" xr:uid="{45C89C60-3CDB-42E3-8B1D-E84E8AC45921}"/>
    <cellStyle name="_InputPY" xfId="561" xr:uid="{925E84F4-3C56-445E-B687-4A3B297EF379}"/>
    <cellStyle name="_IT HOD Rainton - Tower Cost Update 5th April 2007 (Revised) V3" xfId="562" xr:uid="{CFFC31DD-0EF4-47FE-9171-FA6CF92D3A2C}"/>
    <cellStyle name="_IT HOD Rainton - Tower Cost Update 5th April 2007 (Revised) V3_20110317 Guarantee Data sheet with CDS Expected Losses" xfId="563" xr:uid="{B0EA3A9D-6E57-4748-AFEE-C7B48F420115}"/>
    <cellStyle name="_Maincode" xfId="564" xr:uid="{E71E4B8C-B4A9-4667-AC1A-9152596DA367}"/>
    <cellStyle name="_No_Input" xfId="565" xr:uid="{087F5849-FEB6-47C2-A04D-246C1997B5F0}"/>
    <cellStyle name="_Note" xfId="566" xr:uid="{BE1041B0-6503-40FF-9BC2-57DA1D55D498}"/>
    <cellStyle name="_P11) Apr 10 IMBE workbook" xfId="567" xr:uid="{E55C49CD-66D4-4B40-BFCD-D1C6166FA2EC}"/>
    <cellStyle name="_P12) May 10 (prov outturn) IMBE workbook" xfId="568" xr:uid="{87DEB122-4809-4C1A-9EFC-34AC282E60A7}"/>
    <cellStyle name="_Project Details Report Aug v0.12" xfId="569" xr:uid="{991246D4-BF04-47DC-87B6-09A9F9AD965F}"/>
    <cellStyle name="_RB_Update_current" xfId="570" xr:uid="{C6978C6B-F4B2-4041-B205-1B0CC2FAD187}"/>
    <cellStyle name="_RB_Update_current (SCA draft)PH review" xfId="571" xr:uid="{F6B8B9C4-A499-4095-96D9-425503FDF079}"/>
    <cellStyle name="_RB_Update_current (SCA draft)PH review_20110317 Guarantee Data sheet with CDS Expected Losses" xfId="572" xr:uid="{8AFDE8BF-8DA0-4999-9CB5-6C2990142772}"/>
    <cellStyle name="_RB_Update_current (SCA draft)revised" xfId="573" xr:uid="{1DF600B2-9356-441A-994B-BECA9D01BAD6}"/>
    <cellStyle name="_RB_Update_current (SCA draft)revised_20110317 Guarantee Data sheet with CDS Expected Losses" xfId="574" xr:uid="{8AEF389A-D255-4C12-B5DF-7C717874A5DB}"/>
    <cellStyle name="_RB_Update_current_20110317 Guarantee Data sheet with CDS Expected Losses" xfId="575" xr:uid="{6FCB11CD-749D-41A2-8EF2-9E979259AEF8}"/>
    <cellStyle name="_Sample change log v0 2" xfId="576" xr:uid="{4FCAEF04-3824-4D95-B66A-466F54028B75}"/>
    <cellStyle name="_Sample change log v0 2_20110317 Guarantee Data sheet with CDS Expected Losses" xfId="577" xr:uid="{393A23A9-D6BD-4FF6-A618-61F853135903}"/>
    <cellStyle name="_Sub debt extension discount table 31 1 11 v2" xfId="578" xr:uid="{145B1498-696C-4E3E-A651-E91804404E5F}"/>
    <cellStyle name="_sub debt int" xfId="579" xr:uid="{1269F9FA-9FA7-4430-921B-901F5A36CC02}"/>
    <cellStyle name="_sub debt int_20110317 Guarantee Data sheet with CDS Expected Losses" xfId="580" xr:uid="{09AFE9E8-3586-45D7-B066-70ED6FB335ED}"/>
    <cellStyle name="_Subcode" xfId="581" xr:uid="{68B9E89A-1E65-45FD-82E4-E967D706FBB1}"/>
    <cellStyle name="_TableHead" xfId="34" xr:uid="{6D08166A-8810-4685-B3B8-C09325E5329A}"/>
    <cellStyle name="_TableHead 2" xfId="582" xr:uid="{FCDE7EA7-96FE-4332-9433-A5909E9B3D25}"/>
    <cellStyle name="_TableHead 3" xfId="583" xr:uid="{0BF541E0-5374-4AFC-936B-978875EAB8AC}"/>
    <cellStyle name="_TableHead_Budget09 Fiscal Scenarios_v9.1 (20090415) SM" xfId="584" xr:uid="{8AB0186E-035C-4741-BE4D-C634881B60E8}"/>
    <cellStyle name="_TableHead_Chapter 1 tables" xfId="585" xr:uid="{33B7A9AF-8374-4D5E-8A1B-85378687CCE3}"/>
    <cellStyle name="_TableHead_Chapter 1 tables1" xfId="586" xr:uid="{27A8D207-2486-443A-8951-401D3B2EE162}"/>
    <cellStyle name="_TableHead_Live final adjusted for SOBR2 rev 0910 1011 a" xfId="587" xr:uid="{B84BC18E-F17E-40BB-9E32-2B36A42C52CE}"/>
    <cellStyle name="_TableHead_Scorecard E" xfId="588" xr:uid="{D2E27A7C-DC44-474D-BC9B-91F9166CEB44}"/>
    <cellStyle name="_TableHead_Scorecard E 2" xfId="589" xr:uid="{22EC93B6-29CE-4EFE-B37D-BCAD19F6DB96}"/>
    <cellStyle name="_TableHead_Scorecard E 3" xfId="590" xr:uid="{0D4A585C-B989-4282-BE38-8BCA388A0D5C}"/>
    <cellStyle name="_TableHead_Sheet1" xfId="591" xr:uid="{C5F59581-E49F-437A-897C-FC35D7A895B9}"/>
    <cellStyle name="_TableHead_T1A (VAT19.5pkg)" xfId="592" xr:uid="{814EC76F-EE6C-42CD-9FFC-3A32845FD9B9}"/>
    <cellStyle name="_TableHead_T1A (VAT19.5pkg) 2" xfId="593" xr:uid="{E85BBC2A-D561-46E4-A2BA-1D9F301553D3}"/>
    <cellStyle name="_TableHead_T1A (VAT19.5pkg) 3" xfId="594" xr:uid="{9ED5E7F3-CAE4-451C-9876-D5C9530E50B3}"/>
    <cellStyle name="_TableSuperHead" xfId="595" xr:uid="{BECADFC7-0701-47FB-94E7-E36812053D68}"/>
    <cellStyle name="_Tailor Analysis 1.11 (1 Dec take up rates)" xfId="596" xr:uid="{D870431E-0A5D-49B2-9DD3-80D2E8A6FA95}"/>
    <cellStyle name="_TextEntry" xfId="597" xr:uid="{0EFE669C-A4CB-4507-9510-0E394E3B37E9}"/>
    <cellStyle name="0,0_x000d__x000a_NA_x000d__x000a_" xfId="598" xr:uid="{9E3C5B30-3A66-410C-8E18-712B51122ADC}"/>
    <cellStyle name="1dp" xfId="35" xr:uid="{7E920D41-63A6-4216-862C-A85934B7CD3C}"/>
    <cellStyle name="1dp 2" xfId="36" xr:uid="{CBEEA4DE-EAFB-4E0C-8DA4-F728CC463CD9}"/>
    <cellStyle name="1dp 3" xfId="599" xr:uid="{726D76F3-FAAA-457A-AC1F-8F8BCAA8581E}"/>
    <cellStyle name="1dp 4" xfId="600" xr:uid="{FF719E18-530F-4ADD-BA99-C7613B5590EF}"/>
    <cellStyle name="20% - Accent1 10" xfId="601" xr:uid="{C2727780-CBDE-436F-A363-CF82C8606D98}"/>
    <cellStyle name="20% - Accent1 10 2" xfId="602" xr:uid="{FF6A2734-F0DA-4CD0-B9D8-1843DDC09500}"/>
    <cellStyle name="20% - Accent1 10 3" xfId="603" xr:uid="{B08B0C50-BFAE-44E1-969E-FCC50A8197E6}"/>
    <cellStyle name="20% - Accent1 11" xfId="604" xr:uid="{78A6F09E-50D5-4F57-A67B-7A6AE13C3CFB}"/>
    <cellStyle name="20% - Accent1 11 2" xfId="605" xr:uid="{E543EB82-9CC6-4C11-BD1C-121F3ABD63C0}"/>
    <cellStyle name="20% - Accent1 11 3" xfId="606" xr:uid="{0966D2F8-7473-431E-AE97-69B11ED2DA62}"/>
    <cellStyle name="20% - Accent1 12" xfId="607" xr:uid="{F0748133-B39D-4BE9-BA93-0B5C49A5A7EB}"/>
    <cellStyle name="20% - Accent1 12 2" xfId="608" xr:uid="{FDCC4F9B-2FFC-4BEB-BABA-B078A7ED39A1}"/>
    <cellStyle name="20% - Accent1 12 3" xfId="609" xr:uid="{2E8362AA-7D25-40EF-A7AE-8527B7B9888D}"/>
    <cellStyle name="20% - Accent1 13" xfId="610" xr:uid="{D23247EA-DFDF-4677-B88A-46B3F449C4A5}"/>
    <cellStyle name="20% - Accent1 14" xfId="611" xr:uid="{1F837087-543B-4D31-8AD3-92C43EEEC4A4}"/>
    <cellStyle name="20% - Accent1 2" xfId="37" xr:uid="{395071FC-E1DF-4FCF-AB5E-317A76C8A5C4}"/>
    <cellStyle name="20% - Accent1 2 10" xfId="612" xr:uid="{D800481E-4606-409A-9B87-FF24051F98C3}"/>
    <cellStyle name="20% - Accent1 2 2" xfId="38" xr:uid="{F7D475D7-1A7F-4069-923C-5B92A84BFC01}"/>
    <cellStyle name="20% - Accent1 2 2 2" xfId="613" xr:uid="{210A3113-ED24-4ABA-B3C1-61EEC49799CF}"/>
    <cellStyle name="20% - Accent1 2 2 2 2" xfId="614" xr:uid="{48187A9E-F7FB-4A05-8FB0-7704714DC115}"/>
    <cellStyle name="20% - Accent1 2 2 2 3" xfId="615" xr:uid="{7B921F87-1C3A-47B0-936E-9319CBCF9C80}"/>
    <cellStyle name="20% - Accent1 2 2 3" xfId="616" xr:uid="{2ECD26CD-978B-4135-9FDB-0F8E9DE929C9}"/>
    <cellStyle name="20% - Accent1 2 2 3 2" xfId="617" xr:uid="{0DFFD3B1-68FF-442D-AEDA-1037DF096A9E}"/>
    <cellStyle name="20% - Accent1 2 2 3 3" xfId="618" xr:uid="{B1BFC3EC-2FF8-4262-B48B-B7DE14F4A89D}"/>
    <cellStyle name="20% - Accent1 2 2 4" xfId="619" xr:uid="{509F7F79-2484-479B-823F-2008B3FD606D}"/>
    <cellStyle name="20% - Accent1 2 2 4 2" xfId="620" xr:uid="{19818AAB-C5B9-4EFB-B3D0-4B49068BC903}"/>
    <cellStyle name="20% - Accent1 2 2 4 3" xfId="621" xr:uid="{792B4108-C867-4A1D-92D4-1B8DC3982F4E}"/>
    <cellStyle name="20% - Accent1 2 2 5" xfId="622" xr:uid="{66242124-B386-41D4-AC1A-F42DF24706C2}"/>
    <cellStyle name="20% - Accent1 2 2 5 2" xfId="623" xr:uid="{8A51D4A9-7615-4AC0-B8FF-063F27FBF8EF}"/>
    <cellStyle name="20% - Accent1 2 2 5 3" xfId="624" xr:uid="{EAD0AAB0-405F-4031-A0B8-791B01F515B7}"/>
    <cellStyle name="20% - Accent1 2 2 6" xfId="625" xr:uid="{A055C8DE-21B8-44E3-BDB8-2AD6A73835AE}"/>
    <cellStyle name="20% - Accent1 2 2 7" xfId="626" xr:uid="{B9C9B4B2-064A-4785-8DFE-1DFFD5658A9E}"/>
    <cellStyle name="20% - Accent1 2 3" xfId="627" xr:uid="{6B7D54DD-F97B-4428-BD5A-6B949438BF64}"/>
    <cellStyle name="20% - Accent1 2 3 2" xfId="628" xr:uid="{F57E81DD-8532-4C12-BD82-D80A14E060A6}"/>
    <cellStyle name="20% - Accent1 2 3 2 2" xfId="629" xr:uid="{14E93CDB-577D-4B1B-8A50-502A630E4970}"/>
    <cellStyle name="20% - Accent1 2 3 2 3" xfId="630" xr:uid="{A9A0C32D-9E07-448F-B559-5E6EAEF4793E}"/>
    <cellStyle name="20% - Accent1 2 3 3" xfId="631" xr:uid="{BB02E5DC-D646-44F9-B459-FC8C244B42EB}"/>
    <cellStyle name="20% - Accent1 2 3 3 2" xfId="632" xr:uid="{8EED06E7-515C-4132-A31C-8CCC47648905}"/>
    <cellStyle name="20% - Accent1 2 3 3 3" xfId="633" xr:uid="{4544FF84-46F4-4AE9-B9C9-FD691B7A72F8}"/>
    <cellStyle name="20% - Accent1 2 3 4" xfId="634" xr:uid="{9B813DBB-27D6-4F1B-81E1-20AB8A91D322}"/>
    <cellStyle name="20% - Accent1 2 3 4 2" xfId="635" xr:uid="{41314DDD-1595-4581-9B97-1670D1BDEFE4}"/>
    <cellStyle name="20% - Accent1 2 3 4 3" xfId="636" xr:uid="{539F5785-0D12-43E3-B0D1-443C065F053E}"/>
    <cellStyle name="20% - Accent1 2 3 5" xfId="637" xr:uid="{425C4F65-0322-4319-A71E-97914EFA53AD}"/>
    <cellStyle name="20% - Accent1 2 3 5 2" xfId="638" xr:uid="{CF62B0FF-F9C6-4398-9010-BB9E5596EC6B}"/>
    <cellStyle name="20% - Accent1 2 3 5 3" xfId="639" xr:uid="{29BB66DD-2AA6-4196-ADA6-CC18D021AE8E}"/>
    <cellStyle name="20% - Accent1 2 3 6" xfId="640" xr:uid="{542DE972-0B30-40BD-A332-825E105E27CD}"/>
    <cellStyle name="20% - Accent1 2 3 7" xfId="641" xr:uid="{8B7CBD4B-69C1-4D1C-8606-8DC965D67531}"/>
    <cellStyle name="20% - Accent1 2 4" xfId="642" xr:uid="{D9EE2642-DCC3-4BA2-A24A-C1AA32FE817D}"/>
    <cellStyle name="20% - Accent1 2 4 2" xfId="643" xr:uid="{34B28C52-C1A3-4D0E-852F-B3BD02EB80DA}"/>
    <cellStyle name="20% - Accent1 2 4 3" xfId="644" xr:uid="{CBEAA9B7-03B4-4550-9C51-BE7B421D6058}"/>
    <cellStyle name="20% - Accent1 2 5" xfId="645" xr:uid="{09FC1F37-ADC0-4205-BE4E-F48FB1E85505}"/>
    <cellStyle name="20% - Accent1 2 5 2" xfId="646" xr:uid="{7F3545C1-EF84-4C9F-B306-3116D115973D}"/>
    <cellStyle name="20% - Accent1 2 5 3" xfId="647" xr:uid="{9F737EA4-24A7-4D24-8EC5-44129857AB67}"/>
    <cellStyle name="20% - Accent1 2 6" xfId="648" xr:uid="{9C27B295-1806-42CE-94D1-CF7ECFEE89DD}"/>
    <cellStyle name="20% - Accent1 2 6 2" xfId="649" xr:uid="{768DE03A-06FA-41B7-8A35-075F8249879F}"/>
    <cellStyle name="20% - Accent1 2 6 3" xfId="650" xr:uid="{DB20036F-619F-4643-828B-A669B7A9D990}"/>
    <cellStyle name="20% - Accent1 2 7" xfId="651" xr:uid="{0F7FDAE6-D0F2-4C80-A1FA-A70F4924D005}"/>
    <cellStyle name="20% - Accent1 2 7 2" xfId="652" xr:uid="{05B6A477-ABFE-4CF2-A587-CEB36E24218A}"/>
    <cellStyle name="20% - Accent1 2 7 3" xfId="653" xr:uid="{A451E892-B8CB-4779-B6F2-4736FD2A8C2C}"/>
    <cellStyle name="20% - Accent1 2 8" xfId="654" xr:uid="{817C2766-B561-4DFF-A82C-4F671F4791C4}"/>
    <cellStyle name="20% - Accent1 2 9" xfId="655" xr:uid="{3CD5A5A9-4AF4-4572-91D8-A0FA98D56D09}"/>
    <cellStyle name="20% - Accent1 3" xfId="39" xr:uid="{B8FCFCB6-94EA-4BC5-AC77-2CF2EDEAA733}"/>
    <cellStyle name="20% - Accent1 3 2" xfId="656" xr:uid="{A11AFA1A-39EA-4D3A-A241-B636D8153BAF}"/>
    <cellStyle name="20% - Accent1 3 2 2" xfId="657" xr:uid="{5787B030-C4FC-4864-B496-4C4DCA488099}"/>
    <cellStyle name="20% - Accent1 3 2 3" xfId="658" xr:uid="{156E97F5-433B-4C0A-B9C9-09576DE38EE1}"/>
    <cellStyle name="20% - Accent1 3 3" xfId="659" xr:uid="{83C358F5-78B8-474C-BCF0-4252591CE489}"/>
    <cellStyle name="20% - Accent1 3 3 2" xfId="660" xr:uid="{C32B1663-DD07-44C2-A577-1F4DBCF09AE6}"/>
    <cellStyle name="20% - Accent1 3 3 3" xfId="661" xr:uid="{8189E6B9-632D-4D4D-B08D-2A4DE74173BD}"/>
    <cellStyle name="20% - Accent1 3 4" xfId="662" xr:uid="{C7424957-6F84-4832-864A-33DC041BAD09}"/>
    <cellStyle name="20% - Accent1 3 4 2" xfId="663" xr:uid="{F66FA6CD-1DC2-4FD4-9B21-9A47BF49AF67}"/>
    <cellStyle name="20% - Accent1 3 4 3" xfId="664" xr:uid="{071975B4-DBB7-47FF-B2DC-036CA18B5B6B}"/>
    <cellStyle name="20% - Accent1 3 5" xfId="665" xr:uid="{9CF815BA-C863-4CDB-BEF1-40C26D428E62}"/>
    <cellStyle name="20% - Accent1 3 5 2" xfId="666" xr:uid="{30A21647-09B6-4A3D-9235-839F3B8E0ED0}"/>
    <cellStyle name="20% - Accent1 3 5 3" xfId="667" xr:uid="{E95342EB-DABE-4AB2-AF83-00F3CEFD9FC1}"/>
    <cellStyle name="20% - Accent1 3 6" xfId="668" xr:uid="{06EE8CF2-04C8-4D12-8FA5-F39C0C645C22}"/>
    <cellStyle name="20% - Accent1 3 7" xfId="669" xr:uid="{4B08972E-DCF7-4563-8956-159B857C2FBC}"/>
    <cellStyle name="20% - Accent1 4" xfId="670" xr:uid="{DE9BF4DE-8EB0-4EF3-B00D-0BAC4B7DAF66}"/>
    <cellStyle name="20% - Accent1 4 2" xfId="671" xr:uid="{12C21D31-73B1-4C4C-9787-60731B65D7FA}"/>
    <cellStyle name="20% - Accent1 4 2 2" xfId="672" xr:uid="{4CD67514-66AD-4CE7-AFB7-4334FBD4E1EA}"/>
    <cellStyle name="20% - Accent1 4 2 3" xfId="673" xr:uid="{FF51DF8C-1DFB-43B3-851B-1EE20C91BD6C}"/>
    <cellStyle name="20% - Accent1 4 3" xfId="674" xr:uid="{8DA22B27-971B-4D5B-A12E-990A395C7628}"/>
    <cellStyle name="20% - Accent1 4 3 2" xfId="675" xr:uid="{D2272A1A-6208-42D8-8591-A4C69B47D443}"/>
    <cellStyle name="20% - Accent1 4 3 3" xfId="676" xr:uid="{782FC6E0-F0C3-4A13-B66D-36CBCD678BE3}"/>
    <cellStyle name="20% - Accent1 4 4" xfId="677" xr:uid="{F8248662-CDD7-456A-9486-1F06F4C69414}"/>
    <cellStyle name="20% - Accent1 4 4 2" xfId="678" xr:uid="{F84B816E-EBA6-4D4A-B419-B9EDDEE0C959}"/>
    <cellStyle name="20% - Accent1 4 4 3" xfId="679" xr:uid="{FA61B5AD-71E6-4D38-B6F0-902FC8FD28C2}"/>
    <cellStyle name="20% - Accent1 4 5" xfId="680" xr:uid="{F7C09AF7-1395-4366-8B38-BBD873C7A970}"/>
    <cellStyle name="20% - Accent1 4 5 2" xfId="681" xr:uid="{3877B6F7-DFC4-4BEF-B7FE-89CCF447CCAB}"/>
    <cellStyle name="20% - Accent1 4 5 3" xfId="682" xr:uid="{D4BBB7FA-7F96-4602-8E4E-D3673DA614C4}"/>
    <cellStyle name="20% - Accent1 4 6" xfId="683" xr:uid="{752BF43C-6EBB-43BB-8F67-E922A7AAB3E3}"/>
    <cellStyle name="20% - Accent1 4 7" xfId="684" xr:uid="{594388AC-E442-459F-9370-167418363BCC}"/>
    <cellStyle name="20% - Accent1 5" xfId="685" xr:uid="{D3A63C19-E853-4004-82E1-AEA193FE483F}"/>
    <cellStyle name="20% - Accent1 5 2" xfId="686" xr:uid="{8D912AC4-5CCD-48A1-A7A1-5E32EB98C5DE}"/>
    <cellStyle name="20% - Accent1 5 2 2" xfId="687" xr:uid="{A5826CA2-6F1B-4265-BE85-75C434BC67F7}"/>
    <cellStyle name="20% - Accent1 5 2 3" xfId="688" xr:uid="{9F330D5A-5EFA-4DF9-B5B9-9B0BA09C15BA}"/>
    <cellStyle name="20% - Accent1 5 3" xfId="689" xr:uid="{BA363D2E-E90A-4121-98BF-17F2B0A37A26}"/>
    <cellStyle name="20% - Accent1 5 3 2" xfId="690" xr:uid="{2B319A2C-DA53-45AA-86E7-BA1655FE76DC}"/>
    <cellStyle name="20% - Accent1 5 3 3" xfId="691" xr:uid="{74F307BF-E6D2-4C14-9A3A-A22A2FF60217}"/>
    <cellStyle name="20% - Accent1 5 4" xfId="692" xr:uid="{6302D9F8-E371-45CB-9243-DEB4882FC8BA}"/>
    <cellStyle name="20% - Accent1 5 4 2" xfId="693" xr:uid="{878F4118-6B26-4C66-A44C-39815ABF48B7}"/>
    <cellStyle name="20% - Accent1 5 4 3" xfId="694" xr:uid="{C09DB153-09B3-494B-BB78-1F10DFC0CB8F}"/>
    <cellStyle name="20% - Accent1 5 5" xfId="695" xr:uid="{4136ED23-0600-4D7C-9343-9C931079A1B3}"/>
    <cellStyle name="20% - Accent1 5 5 2" xfId="696" xr:uid="{C9297564-C83D-479A-BD79-628AD44ACF73}"/>
    <cellStyle name="20% - Accent1 5 5 3" xfId="697" xr:uid="{254B7DD1-59E0-4838-986D-2C87263E5FFF}"/>
    <cellStyle name="20% - Accent1 5 6" xfId="698" xr:uid="{801DC53A-7D17-4976-AF08-72DBF162D741}"/>
    <cellStyle name="20% - Accent1 5 7" xfId="699" xr:uid="{618F2921-35E6-4735-AB3E-5667824DF739}"/>
    <cellStyle name="20% - Accent1 6" xfId="700" xr:uid="{5F17E8D4-C366-43FF-9A81-B583CC7DD551}"/>
    <cellStyle name="20% - Accent1 6 2" xfId="701" xr:uid="{06E65297-E300-426C-8310-23ED7CAAB64B}"/>
    <cellStyle name="20% - Accent1 6 2 2" xfId="702" xr:uid="{EE60AFC3-4A39-4DB2-872C-6292720BAF84}"/>
    <cellStyle name="20% - Accent1 6 2 3" xfId="703" xr:uid="{EAD93E21-5F1B-4237-BFF2-8A549C2DC012}"/>
    <cellStyle name="20% - Accent1 6 3" xfId="704" xr:uid="{F650D702-901E-4CB4-9070-CA4081D2573C}"/>
    <cellStyle name="20% - Accent1 6 3 2" xfId="705" xr:uid="{46C7EDCA-A122-4667-82D7-273CFC216DD0}"/>
    <cellStyle name="20% - Accent1 6 3 3" xfId="706" xr:uid="{9DFEB5A6-86B5-41D3-872E-513FF4CF723F}"/>
    <cellStyle name="20% - Accent1 6 4" xfId="707" xr:uid="{676455B1-2173-4EF9-98DF-796466BEB250}"/>
    <cellStyle name="20% - Accent1 6 4 2" xfId="708" xr:uid="{F945E5E5-597A-4FC6-BB25-20E251EAF288}"/>
    <cellStyle name="20% - Accent1 6 4 3" xfId="709" xr:uid="{9E565BE0-34F4-4731-814D-E1560A80009E}"/>
    <cellStyle name="20% - Accent1 6 5" xfId="710" xr:uid="{81300AFD-218D-4E71-9F3F-A568D234ED89}"/>
    <cellStyle name="20% - Accent1 6 5 2" xfId="711" xr:uid="{E0712C2D-7098-4980-A3B5-72837C238C06}"/>
    <cellStyle name="20% - Accent1 6 5 3" xfId="712" xr:uid="{23D3E2EB-7B9A-4B33-AF2D-535928742841}"/>
    <cellStyle name="20% - Accent1 6 6" xfId="713" xr:uid="{515F41F4-1C5A-406F-9B8B-8444E1F59DDC}"/>
    <cellStyle name="20% - Accent1 6 7" xfId="714" xr:uid="{8D5D779D-6A70-43E3-81CC-63960795BF64}"/>
    <cellStyle name="20% - Accent1 7" xfId="715" xr:uid="{B065644A-1BE2-485D-BDED-626AAD5D4778}"/>
    <cellStyle name="20% - Accent1 7 2" xfId="716" xr:uid="{D8D2E186-8985-4B0C-89F7-F526D558A1F6}"/>
    <cellStyle name="20% - Accent1 7 2 2" xfId="717" xr:uid="{03DE2167-3F7D-462F-9F06-CC83B6FF1360}"/>
    <cellStyle name="20% - Accent1 7 2 3" xfId="718" xr:uid="{19DA8F23-9676-4CCB-A397-9CB00C84F840}"/>
    <cellStyle name="20% - Accent1 7 3" xfId="719" xr:uid="{AADFD74B-997D-4A79-B2E5-85CF03957228}"/>
    <cellStyle name="20% - Accent1 7 3 2" xfId="720" xr:uid="{D37B4A2F-AE75-4B95-AF3B-8D38A8204036}"/>
    <cellStyle name="20% - Accent1 7 3 3" xfId="721" xr:uid="{8DFC264D-860E-49A0-8DDB-3E34C6D34816}"/>
    <cellStyle name="20% - Accent1 7 4" xfId="722" xr:uid="{569783B8-4662-4D09-915F-D3227064253E}"/>
    <cellStyle name="20% - Accent1 7 4 2" xfId="723" xr:uid="{835DAF4E-75F3-49ED-AE11-D2AABC107AA9}"/>
    <cellStyle name="20% - Accent1 7 4 3" xfId="724" xr:uid="{443ADA5C-65F6-48D0-8A13-FB10A1CCF7BE}"/>
    <cellStyle name="20% - Accent1 7 5" xfId="725" xr:uid="{2026FFE9-3CA3-44D6-9CB7-D2B925D8B3E9}"/>
    <cellStyle name="20% - Accent1 7 6" xfId="726" xr:uid="{FCDBFFAE-6A01-465B-A13E-38FD9173C5BB}"/>
    <cellStyle name="20% - Accent1 8" xfId="727" xr:uid="{AD8A1A22-83B3-44A8-96FD-8E4648F7926B}"/>
    <cellStyle name="20% - Accent1 8 2" xfId="728" xr:uid="{401ACF65-945D-4148-8157-AF4FAD0EAEAD}"/>
    <cellStyle name="20% - Accent1 8 2 2" xfId="729" xr:uid="{9B719CF2-A127-4D0E-B47A-2095E123C276}"/>
    <cellStyle name="20% - Accent1 8 2 3" xfId="730" xr:uid="{7DF6DC6C-20EA-42D9-8749-9FD649DADCDB}"/>
    <cellStyle name="20% - Accent1 8 3" xfId="731" xr:uid="{0FE0A75E-4936-4383-AB92-90828D8A761E}"/>
    <cellStyle name="20% - Accent1 8 3 2" xfId="732" xr:uid="{6A86BD08-ADD7-4DD4-BD9B-FF207BED47B3}"/>
    <cellStyle name="20% - Accent1 8 3 3" xfId="733" xr:uid="{E4C579EC-A833-410D-9B24-9DA93DA45FFB}"/>
    <cellStyle name="20% - Accent1 8 4" xfId="734" xr:uid="{BD8C22F5-3817-4710-A04E-84AB25D82DC9}"/>
    <cellStyle name="20% - Accent1 8 5" xfId="735" xr:uid="{9F9E5C44-6DE1-42A6-8B81-A25FFBA2ED0C}"/>
    <cellStyle name="20% - Accent1 9" xfId="736" xr:uid="{C7D0542A-EA55-4E0E-8457-BE3369921426}"/>
    <cellStyle name="20% - Accent1 9 2" xfId="737" xr:uid="{07B9DAD6-07E2-41B3-AA63-42EE6AC87B0B}"/>
    <cellStyle name="20% - Accent1 9 3" xfId="738" xr:uid="{C527922D-B202-4909-A26F-2434EF8E3836}"/>
    <cellStyle name="20% - Accent2 10" xfId="739" xr:uid="{436C413D-80CC-4CD2-8D3B-90191E32E047}"/>
    <cellStyle name="20% - Accent2 10 2" xfId="740" xr:uid="{B8B38F09-6E3F-4C23-A77C-920592995F2D}"/>
    <cellStyle name="20% - Accent2 10 3" xfId="741" xr:uid="{7336420D-BE74-4A5D-896C-645524345AAD}"/>
    <cellStyle name="20% - Accent2 11" xfId="742" xr:uid="{59E2BED8-0B7F-4D5E-A48D-93570915447E}"/>
    <cellStyle name="20% - Accent2 11 2" xfId="743" xr:uid="{2C9EB042-CECA-4C60-BFB4-E52DCDC9E3D7}"/>
    <cellStyle name="20% - Accent2 11 3" xfId="744" xr:uid="{B0E24563-0CDF-4282-91B4-15E0718C57C0}"/>
    <cellStyle name="20% - Accent2 12" xfId="745" xr:uid="{F35EF5DB-9DB9-448F-823B-04C3F2C8DDE2}"/>
    <cellStyle name="20% - Accent2 12 2" xfId="746" xr:uid="{83427E95-B898-4AE9-A901-03558B6AF40B}"/>
    <cellStyle name="20% - Accent2 12 3" xfId="747" xr:uid="{656023FE-FD6D-476F-B45B-0EC128014884}"/>
    <cellStyle name="20% - Accent2 13" xfId="748" xr:uid="{CB7F8A26-C3F8-4E0B-B451-454D399A5FB7}"/>
    <cellStyle name="20% - Accent2 14" xfId="749" xr:uid="{FEFDD839-2108-451E-A7DE-D88D0FA72310}"/>
    <cellStyle name="20% - Accent2 2" xfId="40" xr:uid="{CFDF418D-9F98-428A-9E6F-27756160B65E}"/>
    <cellStyle name="20% - Accent2 2 10" xfId="750" xr:uid="{A9AD3769-A89E-4289-835C-38FA58E08644}"/>
    <cellStyle name="20% - Accent2 2 2" xfId="751" xr:uid="{D2F9CA0C-872C-4648-A993-DE290A4D0A4F}"/>
    <cellStyle name="20% - Accent2 2 2 2" xfId="752" xr:uid="{59BF1092-1DCC-4305-80AB-6EC9E3F688DE}"/>
    <cellStyle name="20% - Accent2 2 2 2 2" xfId="753" xr:uid="{99685DDA-6628-4C05-BAA0-52511FB1DD77}"/>
    <cellStyle name="20% - Accent2 2 2 2 3" xfId="754" xr:uid="{E788B762-1271-4E44-9F50-E05ED9AE3DA9}"/>
    <cellStyle name="20% - Accent2 2 2 3" xfId="755" xr:uid="{AC8F253E-A5BE-4571-B1A0-59E503453203}"/>
    <cellStyle name="20% - Accent2 2 2 3 2" xfId="756" xr:uid="{8CDEA042-B3BE-4419-B4F3-14D51A69B79B}"/>
    <cellStyle name="20% - Accent2 2 2 3 3" xfId="757" xr:uid="{B051B2FF-B21C-4098-94B1-9C8DB0CB8564}"/>
    <cellStyle name="20% - Accent2 2 2 4" xfId="758" xr:uid="{3A81D93E-75FA-4EAB-988B-FAAD21577691}"/>
    <cellStyle name="20% - Accent2 2 2 4 2" xfId="759" xr:uid="{F32D3CBA-2002-4070-9741-CA19756CAF80}"/>
    <cellStyle name="20% - Accent2 2 2 4 3" xfId="760" xr:uid="{D0CC237F-E05D-46A3-8EDF-FC125E0FB2FD}"/>
    <cellStyle name="20% - Accent2 2 2 5" xfId="761" xr:uid="{AB1A7364-3B4E-4956-9A11-FCB2726E1E40}"/>
    <cellStyle name="20% - Accent2 2 2 5 2" xfId="762" xr:uid="{9ED123BA-DF6E-45B4-8A8B-A1C0FBC73F62}"/>
    <cellStyle name="20% - Accent2 2 2 5 3" xfId="763" xr:uid="{DBBB78E1-CFE9-4F39-9548-6B7909D51A4B}"/>
    <cellStyle name="20% - Accent2 2 2 6" xfId="764" xr:uid="{EE424850-8360-4AA5-AA21-7A4DDAA78136}"/>
    <cellStyle name="20% - Accent2 2 2 7" xfId="765" xr:uid="{F862433C-9FFA-4F5E-8270-6197CB68A32B}"/>
    <cellStyle name="20% - Accent2 2 3" xfId="766" xr:uid="{07F2B076-285D-4964-A031-3F8F5369FA75}"/>
    <cellStyle name="20% - Accent2 2 3 2" xfId="767" xr:uid="{1CAE91A0-7D40-4BC0-9558-785B7B5F0082}"/>
    <cellStyle name="20% - Accent2 2 3 2 2" xfId="768" xr:uid="{818CE0E0-BC06-4C9F-B253-C262F04645D3}"/>
    <cellStyle name="20% - Accent2 2 3 2 3" xfId="769" xr:uid="{F5AA86D6-4E4F-4178-9D65-9F7878A3937C}"/>
    <cellStyle name="20% - Accent2 2 3 3" xfId="770" xr:uid="{4080558D-5CC3-49F0-9661-9629918342D0}"/>
    <cellStyle name="20% - Accent2 2 3 3 2" xfId="771" xr:uid="{1EC09FB2-B489-4321-B49E-2596FAFE1A0C}"/>
    <cellStyle name="20% - Accent2 2 3 3 3" xfId="772" xr:uid="{334E4F83-2797-4C7F-BAA3-A01B89719EBB}"/>
    <cellStyle name="20% - Accent2 2 3 4" xfId="773" xr:uid="{30692328-64BF-4196-B187-7CC3B1BCCD14}"/>
    <cellStyle name="20% - Accent2 2 3 4 2" xfId="774" xr:uid="{D227009E-A3F0-4521-9C23-BCB23D3B29E0}"/>
    <cellStyle name="20% - Accent2 2 3 4 3" xfId="775" xr:uid="{829C70CD-A937-4FB2-8A92-2C3C54C197BB}"/>
    <cellStyle name="20% - Accent2 2 3 5" xfId="776" xr:uid="{7B0F764C-C3FA-4ACD-A45B-75EDE82188AF}"/>
    <cellStyle name="20% - Accent2 2 3 5 2" xfId="777" xr:uid="{71BCBAA0-5BB7-4425-9677-158AFD44CCE0}"/>
    <cellStyle name="20% - Accent2 2 3 5 3" xfId="778" xr:uid="{493831E7-C0C9-4966-9F84-5B0C918BE764}"/>
    <cellStyle name="20% - Accent2 2 3 6" xfId="779" xr:uid="{5956D30A-6B97-41FD-8004-60E6A98564E8}"/>
    <cellStyle name="20% - Accent2 2 3 7" xfId="780" xr:uid="{95FEC387-8056-4FDB-B338-F618BCB0E3C3}"/>
    <cellStyle name="20% - Accent2 2 4" xfId="781" xr:uid="{AFB02D7A-191A-41CB-AB5D-AE35C4F96F41}"/>
    <cellStyle name="20% - Accent2 2 4 2" xfId="782" xr:uid="{C3A55995-3065-42BF-9F0F-AB9B78C98938}"/>
    <cellStyle name="20% - Accent2 2 4 3" xfId="783" xr:uid="{DC1DA47A-0CC5-42D8-B227-B503041E8CD8}"/>
    <cellStyle name="20% - Accent2 2 5" xfId="784" xr:uid="{BD6AC736-ADA3-4D9F-B34B-C59BA3D3E8BE}"/>
    <cellStyle name="20% - Accent2 2 5 2" xfId="785" xr:uid="{0499D9F5-2D7B-46BE-8D17-C72C2A3A50C6}"/>
    <cellStyle name="20% - Accent2 2 5 3" xfId="786" xr:uid="{A366F875-DC97-493F-ABB0-C523801D319A}"/>
    <cellStyle name="20% - Accent2 2 6" xfId="787" xr:uid="{78E00370-5B82-444A-BFD9-D7EF7B88E11A}"/>
    <cellStyle name="20% - Accent2 2 6 2" xfId="788" xr:uid="{D9710572-F040-4735-9D5F-29A7F0B1EA41}"/>
    <cellStyle name="20% - Accent2 2 6 3" xfId="789" xr:uid="{EB4E48D3-AA5C-453D-BF9F-F8213382F690}"/>
    <cellStyle name="20% - Accent2 2 7" xfId="790" xr:uid="{7A9E37EC-FEE0-46F3-93FC-1DB649B32534}"/>
    <cellStyle name="20% - Accent2 2 7 2" xfId="791" xr:uid="{5DE9A367-8627-4AF8-AFD3-1C4D19E6F040}"/>
    <cellStyle name="20% - Accent2 2 7 3" xfId="792" xr:uid="{905E131D-5793-4D50-B10C-ABD84CD73FEC}"/>
    <cellStyle name="20% - Accent2 2 8" xfId="793" xr:uid="{C4BE6156-6931-4278-BB4A-F2DC08E6C9A6}"/>
    <cellStyle name="20% - Accent2 2 9" xfId="794" xr:uid="{7D4C93B6-A06D-4469-8396-A50D4EA23E59}"/>
    <cellStyle name="20% - Accent2 3" xfId="41" xr:uid="{EDF49756-CB6A-4EE4-8F68-D3E628D5CC62}"/>
    <cellStyle name="20% - Accent2 3 2" xfId="795" xr:uid="{4BE0A82F-5FBF-4DDA-A2BF-1656F5EB96F8}"/>
    <cellStyle name="20% - Accent2 3 2 2" xfId="796" xr:uid="{95AD5937-6733-41B0-B859-CDB761B406DF}"/>
    <cellStyle name="20% - Accent2 3 2 3" xfId="797" xr:uid="{6B1983BE-2F9A-496F-89BB-3A550ADD56B5}"/>
    <cellStyle name="20% - Accent2 3 3" xfId="798" xr:uid="{4E97672D-FB03-4C91-9727-961AC06A3DEF}"/>
    <cellStyle name="20% - Accent2 3 3 2" xfId="799" xr:uid="{B563BCD2-EA79-484D-816D-4996E10E7B2C}"/>
    <cellStyle name="20% - Accent2 3 3 3" xfId="800" xr:uid="{EC1C3B5B-154F-4FB3-9193-BB8911FE573F}"/>
    <cellStyle name="20% - Accent2 3 4" xfId="801" xr:uid="{1774ECF4-39F8-4EB7-BBEB-39B4BF395727}"/>
    <cellStyle name="20% - Accent2 3 4 2" xfId="802" xr:uid="{53160E61-4476-4413-9C09-BA40DA2CA7E7}"/>
    <cellStyle name="20% - Accent2 3 4 3" xfId="803" xr:uid="{77748DE9-26AC-4935-975E-66612ADA5DEC}"/>
    <cellStyle name="20% - Accent2 3 5" xfId="804" xr:uid="{9B20A014-FECA-431F-8B5B-F9FAA73DE29D}"/>
    <cellStyle name="20% - Accent2 3 5 2" xfId="805" xr:uid="{7043246A-14C1-45B4-A5AE-429CD4EB068E}"/>
    <cellStyle name="20% - Accent2 3 5 3" xfId="806" xr:uid="{1DB840AF-46BB-4C59-B102-131C7924D7BA}"/>
    <cellStyle name="20% - Accent2 3 6" xfId="807" xr:uid="{D506896E-3723-473C-9491-528EEBDDB3CA}"/>
    <cellStyle name="20% - Accent2 3 7" xfId="808" xr:uid="{06AE88AB-034F-4F76-A61B-0A7D222650BC}"/>
    <cellStyle name="20% - Accent2 4" xfId="809" xr:uid="{ED145631-6B0A-4BE0-BCF4-D7BCEA57B924}"/>
    <cellStyle name="20% - Accent2 4 2" xfId="810" xr:uid="{3B60E83F-3B0E-4809-BBE5-054AA656A0FC}"/>
    <cellStyle name="20% - Accent2 4 2 2" xfId="811" xr:uid="{8FE6FE6B-AD71-49F5-9239-BA13D11D0543}"/>
    <cellStyle name="20% - Accent2 4 2 3" xfId="812" xr:uid="{6A83DE62-6867-4C82-9879-4EDD345A4810}"/>
    <cellStyle name="20% - Accent2 4 3" xfId="813" xr:uid="{5AA89CFD-75EC-488A-9EC5-65B4CDE0551D}"/>
    <cellStyle name="20% - Accent2 4 3 2" xfId="814" xr:uid="{49E63D2A-BA2D-4170-9DC4-B1571EA8C898}"/>
    <cellStyle name="20% - Accent2 4 3 3" xfId="815" xr:uid="{905BA959-9DFD-4D20-A6BA-1A1F018ED0EF}"/>
    <cellStyle name="20% - Accent2 4 4" xfId="816" xr:uid="{CCC69605-E116-4DC7-B1D0-A75E5308A433}"/>
    <cellStyle name="20% - Accent2 4 4 2" xfId="817" xr:uid="{357D55CB-FD7D-4FE0-9B51-CA1234DF4CA2}"/>
    <cellStyle name="20% - Accent2 4 4 3" xfId="818" xr:uid="{92367FD4-AEB9-4F17-BD51-3E273401FAB0}"/>
    <cellStyle name="20% - Accent2 4 5" xfId="819" xr:uid="{671A96AD-EE21-4A28-B552-0FD2DABDF5D1}"/>
    <cellStyle name="20% - Accent2 4 5 2" xfId="820" xr:uid="{850497A0-F5DA-42F1-8E7C-18CB3DB4ACF8}"/>
    <cellStyle name="20% - Accent2 4 5 3" xfId="821" xr:uid="{6FB991E0-39D1-478E-A8F8-FC315DDD8F51}"/>
    <cellStyle name="20% - Accent2 4 6" xfId="822" xr:uid="{423D694D-76F9-43BE-8897-BE29637D52A6}"/>
    <cellStyle name="20% - Accent2 4 7" xfId="823" xr:uid="{56DE48F9-E315-4249-B4F6-870DC12D18A7}"/>
    <cellStyle name="20% - Accent2 5" xfId="824" xr:uid="{FBDCE43B-3CC5-4FA5-A1C6-D1378526A0DE}"/>
    <cellStyle name="20% - Accent2 5 2" xfId="825" xr:uid="{7F4BAB20-7779-40A1-8F66-FC3B69BD9169}"/>
    <cellStyle name="20% - Accent2 5 2 2" xfId="826" xr:uid="{261328CD-666D-40E2-B2D6-0B2DA6E214F1}"/>
    <cellStyle name="20% - Accent2 5 2 3" xfId="827" xr:uid="{6319FD3C-96E5-42B8-87A1-49408C68C3A9}"/>
    <cellStyle name="20% - Accent2 5 3" xfId="828" xr:uid="{EB46C59A-0E81-4188-9F37-F51C9B0E5818}"/>
    <cellStyle name="20% - Accent2 5 3 2" xfId="829" xr:uid="{13B313E2-11EA-49A4-87E0-3DFD7A782B13}"/>
    <cellStyle name="20% - Accent2 5 3 3" xfId="830" xr:uid="{03BB0BB2-F056-49C7-938F-41FFF235D99C}"/>
    <cellStyle name="20% - Accent2 5 4" xfId="831" xr:uid="{C4658797-F308-40D1-A313-68040ED73D60}"/>
    <cellStyle name="20% - Accent2 5 4 2" xfId="832" xr:uid="{594E48E6-9841-4907-AF89-7633D698C6C2}"/>
    <cellStyle name="20% - Accent2 5 4 3" xfId="833" xr:uid="{4D6F4C9D-FB63-4555-9A2A-DD4200F1CD36}"/>
    <cellStyle name="20% - Accent2 5 5" xfId="834" xr:uid="{609BE4C2-8F77-4C34-8C87-6EE3F32F30E1}"/>
    <cellStyle name="20% - Accent2 5 5 2" xfId="835" xr:uid="{A3EB7239-7877-4D47-AAF4-BC9931983F73}"/>
    <cellStyle name="20% - Accent2 5 5 3" xfId="836" xr:uid="{3401D4AD-356B-4B4C-A7D1-56303C8D3D0C}"/>
    <cellStyle name="20% - Accent2 5 6" xfId="837" xr:uid="{6347284C-665C-49F1-A5B9-5CC7F47DE1EC}"/>
    <cellStyle name="20% - Accent2 5 7" xfId="838" xr:uid="{91FFE397-BC8D-4544-9251-26F78FAEA16A}"/>
    <cellStyle name="20% - Accent2 6" xfId="839" xr:uid="{3F4AB64C-1D92-4A96-BAE2-546F6F4A9134}"/>
    <cellStyle name="20% - Accent2 6 2" xfId="840" xr:uid="{C9F8B5D2-ADEF-49DE-B409-67A6F3A44969}"/>
    <cellStyle name="20% - Accent2 6 2 2" xfId="841" xr:uid="{6AAE7F4C-1D40-47E4-A945-F34C5A77ED27}"/>
    <cellStyle name="20% - Accent2 6 2 3" xfId="842" xr:uid="{12F8ED98-0679-4F1B-8C9E-F2EF15D0B403}"/>
    <cellStyle name="20% - Accent2 6 3" xfId="843" xr:uid="{80A3DD7D-8CED-4970-BB6C-4DAA616DDC6D}"/>
    <cellStyle name="20% - Accent2 6 3 2" xfId="844" xr:uid="{5F0FB42E-7DF9-4596-ABA0-6EAB5823FDFE}"/>
    <cellStyle name="20% - Accent2 6 3 3" xfId="845" xr:uid="{E0A3DB58-6AD4-4C20-A32F-4CABD5BA8A71}"/>
    <cellStyle name="20% - Accent2 6 4" xfId="846" xr:uid="{49F549C1-44ED-41D2-8302-E342A9FF3E4D}"/>
    <cellStyle name="20% - Accent2 6 4 2" xfId="847" xr:uid="{D8B65783-B605-41A5-9045-0ABD93F41BC1}"/>
    <cellStyle name="20% - Accent2 6 4 3" xfId="848" xr:uid="{C072FF08-3999-445B-9808-BB5DB7214C40}"/>
    <cellStyle name="20% - Accent2 6 5" xfId="849" xr:uid="{CA8946C1-0EA2-4DD3-BCED-42A16B423337}"/>
    <cellStyle name="20% - Accent2 6 5 2" xfId="850" xr:uid="{8D563B98-A1A4-4589-89C1-B5E63BC134AD}"/>
    <cellStyle name="20% - Accent2 6 5 3" xfId="851" xr:uid="{A9897A9F-4E96-4250-A5C7-E2D85B8F546E}"/>
    <cellStyle name="20% - Accent2 6 6" xfId="852" xr:uid="{D7620FA5-FBBD-4E64-B554-819AC7B2A1BF}"/>
    <cellStyle name="20% - Accent2 6 7" xfId="853" xr:uid="{AD1C5D19-DB52-4158-BEFE-2F439E3F4CEE}"/>
    <cellStyle name="20% - Accent2 7" xfId="854" xr:uid="{AC628B30-71DF-4679-9FAD-08DEA136296A}"/>
    <cellStyle name="20% - Accent2 7 2" xfId="855" xr:uid="{7BD9BD4C-06BE-4CA1-AC75-CA0EE2D2470A}"/>
    <cellStyle name="20% - Accent2 7 2 2" xfId="856" xr:uid="{C40AC0E8-FF68-4AD0-87FA-8A5D1574BB7C}"/>
    <cellStyle name="20% - Accent2 7 2 3" xfId="857" xr:uid="{E68E17EC-EBAD-43AE-A3CC-C14237CD47D7}"/>
    <cellStyle name="20% - Accent2 7 3" xfId="858" xr:uid="{C100B91D-92B7-4DC2-AA63-D9967614F5EB}"/>
    <cellStyle name="20% - Accent2 7 3 2" xfId="859" xr:uid="{BA63F680-78C2-4A0B-8F77-FA6224A85304}"/>
    <cellStyle name="20% - Accent2 7 3 3" xfId="860" xr:uid="{B3ACF227-B340-4831-AD1C-ADB5E7B06540}"/>
    <cellStyle name="20% - Accent2 7 4" xfId="861" xr:uid="{D0D75646-A3E5-48A3-9F3F-20106A42E45B}"/>
    <cellStyle name="20% - Accent2 7 4 2" xfId="862" xr:uid="{EFCB5FB3-D933-4436-B860-197971691F37}"/>
    <cellStyle name="20% - Accent2 7 4 3" xfId="863" xr:uid="{E8D988E0-B487-48FE-B5FE-6E7093EF0230}"/>
    <cellStyle name="20% - Accent2 7 5" xfId="864" xr:uid="{1C370D9A-5552-43EA-863A-237FF5990760}"/>
    <cellStyle name="20% - Accent2 7 6" xfId="865" xr:uid="{E61E006B-AC04-4C36-BD37-99D717A67736}"/>
    <cellStyle name="20% - Accent2 8" xfId="866" xr:uid="{7A1D8156-1F27-49BD-A5C8-5ED458738EC6}"/>
    <cellStyle name="20% - Accent2 8 2" xfId="867" xr:uid="{5E1BB00A-DF5A-486F-A2B2-B99E24F685FC}"/>
    <cellStyle name="20% - Accent2 8 2 2" xfId="868" xr:uid="{2A4F01F4-330C-4CD7-8668-11BB30066BB2}"/>
    <cellStyle name="20% - Accent2 8 2 3" xfId="869" xr:uid="{D984EA9D-9E87-4FC9-BA67-0D0551FFFAE6}"/>
    <cellStyle name="20% - Accent2 8 3" xfId="870" xr:uid="{6FA63F4D-1760-4ACD-980A-614530AF2900}"/>
    <cellStyle name="20% - Accent2 8 3 2" xfId="871" xr:uid="{D987830D-BF0C-43EB-A8FD-D45A7D43792A}"/>
    <cellStyle name="20% - Accent2 8 3 3" xfId="872" xr:uid="{30141870-7C92-4A45-8B59-EF30414628BA}"/>
    <cellStyle name="20% - Accent2 8 4" xfId="873" xr:uid="{CBC0CF34-E978-4A65-BD44-A598AE96C79D}"/>
    <cellStyle name="20% - Accent2 8 5" xfId="874" xr:uid="{86CB2AA3-4C1F-4FBB-AC87-F0CE636FEAA8}"/>
    <cellStyle name="20% - Accent2 9" xfId="875" xr:uid="{0E1AE3BB-6AE8-43E8-B467-0A11257B3961}"/>
    <cellStyle name="20% - Accent2 9 2" xfId="876" xr:uid="{B590BE8D-87B9-4100-B82F-C9EE4E9B990D}"/>
    <cellStyle name="20% - Accent2 9 3" xfId="877" xr:uid="{65970B05-5169-401D-81C5-AF035AF5B3B8}"/>
    <cellStyle name="20% - Accent3 10" xfId="878" xr:uid="{53E579BD-11EE-4C8D-94EB-2E48955F091B}"/>
    <cellStyle name="20% - Accent3 10 2" xfId="879" xr:uid="{152A1BB4-B71B-4DDF-8E20-3A3626EA2045}"/>
    <cellStyle name="20% - Accent3 10 3" xfId="880" xr:uid="{59DBF658-2096-4D5B-B0C8-42F40EC85038}"/>
    <cellStyle name="20% - Accent3 11" xfId="881" xr:uid="{5AB1C098-08B8-4125-AD6C-ED3B8F0F709F}"/>
    <cellStyle name="20% - Accent3 11 2" xfId="882" xr:uid="{4647C801-AF38-48A6-AC87-742A3C4A3E31}"/>
    <cellStyle name="20% - Accent3 11 3" xfId="883" xr:uid="{83B3ACBA-5970-47D3-ABE8-3926BCA70593}"/>
    <cellStyle name="20% - Accent3 12" xfId="884" xr:uid="{12ADC9B0-302A-4772-92BD-9BBED92565FC}"/>
    <cellStyle name="20% - Accent3 12 2" xfId="885" xr:uid="{44C1DD6F-46C2-4FE4-A659-50572AE4AB60}"/>
    <cellStyle name="20% - Accent3 12 3" xfId="886" xr:uid="{F7562BC5-441C-4BCB-804C-C1256C738428}"/>
    <cellStyle name="20% - Accent3 13" xfId="887" xr:uid="{EA0785ED-2099-4BB0-BBE7-E8169A36AA46}"/>
    <cellStyle name="20% - Accent3 14" xfId="888" xr:uid="{AA1A2378-FD53-45A2-AD54-51371B89ACB9}"/>
    <cellStyle name="20% - Accent3 2" xfId="42" xr:uid="{FC141263-B075-4B08-AFD1-020F2C495CB5}"/>
    <cellStyle name="20% - Accent3 2 10" xfId="889" xr:uid="{11B12E4D-C7B9-4C23-850F-431215764BA0}"/>
    <cellStyle name="20% - Accent3 2 2" xfId="890" xr:uid="{10AB5D3C-A077-4B85-8596-E5D9247518DE}"/>
    <cellStyle name="20% - Accent3 2 2 2" xfId="891" xr:uid="{D67A6ADC-484E-4042-B1B3-54D1B5E0A18F}"/>
    <cellStyle name="20% - Accent3 2 2 2 2" xfId="892" xr:uid="{A7415C5D-5406-4410-91F9-E559BABBFC7E}"/>
    <cellStyle name="20% - Accent3 2 2 2 3" xfId="893" xr:uid="{07E524BC-8575-453F-A765-5930D36D4008}"/>
    <cellStyle name="20% - Accent3 2 2 3" xfId="894" xr:uid="{4F254F66-3F21-408E-AE78-D7666A96A72D}"/>
    <cellStyle name="20% - Accent3 2 2 3 2" xfId="895" xr:uid="{3CACDFD1-4823-4104-9FBC-F44450DB2A8D}"/>
    <cellStyle name="20% - Accent3 2 2 3 3" xfId="896" xr:uid="{F6D99602-BAA8-4C53-9231-3E69A90E0AD3}"/>
    <cellStyle name="20% - Accent3 2 2 4" xfId="897" xr:uid="{13E40631-6AD8-45CF-8537-DD57D81994D3}"/>
    <cellStyle name="20% - Accent3 2 2 4 2" xfId="898" xr:uid="{963A21FE-C55F-4FC1-85FD-6666A473735F}"/>
    <cellStyle name="20% - Accent3 2 2 4 3" xfId="899" xr:uid="{3E0EB73E-18BE-483B-9A94-578F17392E8A}"/>
    <cellStyle name="20% - Accent3 2 2 5" xfId="900" xr:uid="{42A54ECE-46B8-4367-B09B-787E821B438A}"/>
    <cellStyle name="20% - Accent3 2 2 5 2" xfId="901" xr:uid="{A128CF66-AC60-46FB-8C04-ACEBE25952D1}"/>
    <cellStyle name="20% - Accent3 2 2 5 3" xfId="902" xr:uid="{A9C5E740-FD1D-4017-8C53-C826FBF5A9BA}"/>
    <cellStyle name="20% - Accent3 2 2 6" xfId="903" xr:uid="{16FC7B0C-5C57-4555-9748-5D0305055E38}"/>
    <cellStyle name="20% - Accent3 2 2 7" xfId="904" xr:uid="{C02E4C85-2270-4557-B4A6-A5CC902798F5}"/>
    <cellStyle name="20% - Accent3 2 3" xfId="905" xr:uid="{F6976367-AB76-44A4-BB62-8BEBD27B20AB}"/>
    <cellStyle name="20% - Accent3 2 3 2" xfId="906" xr:uid="{C8647631-B409-4903-9002-8A2184C4E22C}"/>
    <cellStyle name="20% - Accent3 2 3 2 2" xfId="907" xr:uid="{684DE45D-8AA9-4263-81A5-7B8698D7A846}"/>
    <cellStyle name="20% - Accent3 2 3 2 3" xfId="908" xr:uid="{4371C2FC-6C28-4F85-BDF6-AE180CCBD2FD}"/>
    <cellStyle name="20% - Accent3 2 3 3" xfId="909" xr:uid="{02E1F48E-A556-4B97-A5D7-2323EB9F37B6}"/>
    <cellStyle name="20% - Accent3 2 3 3 2" xfId="910" xr:uid="{1C834477-EE5E-43B5-AB4B-6CB3C1BE4AD4}"/>
    <cellStyle name="20% - Accent3 2 3 3 3" xfId="911" xr:uid="{5D511EB1-5FD8-4BD6-AF37-A146522B3272}"/>
    <cellStyle name="20% - Accent3 2 3 4" xfId="912" xr:uid="{9D4A8539-33B7-41B4-B3F1-B0DD04795784}"/>
    <cellStyle name="20% - Accent3 2 3 4 2" xfId="913" xr:uid="{A3AA8416-666E-4EBF-9197-63F50DF3BAB6}"/>
    <cellStyle name="20% - Accent3 2 3 4 3" xfId="914" xr:uid="{5E7CFE29-C402-4EEC-AB93-CED14B8C537B}"/>
    <cellStyle name="20% - Accent3 2 3 5" xfId="915" xr:uid="{AF3443E7-DE0C-4199-9886-A36A234AA971}"/>
    <cellStyle name="20% - Accent3 2 3 5 2" xfId="916" xr:uid="{771A6ACE-01D2-4E51-B38D-395ACD36C9AB}"/>
    <cellStyle name="20% - Accent3 2 3 5 3" xfId="917" xr:uid="{A6B5FA6F-2F63-4BB0-BAB8-47EA518F6DD5}"/>
    <cellStyle name="20% - Accent3 2 3 6" xfId="918" xr:uid="{239CF156-F92F-41F9-A2AB-AE72CCD9C838}"/>
    <cellStyle name="20% - Accent3 2 3 7" xfId="919" xr:uid="{6EA7C7D2-AA51-4742-8412-572A0B79B522}"/>
    <cellStyle name="20% - Accent3 2 4" xfId="920" xr:uid="{7368E4B7-F05E-46B4-9CC4-04BB3CBA7F99}"/>
    <cellStyle name="20% - Accent3 2 4 2" xfId="921" xr:uid="{3D1AC854-D1C1-49C3-B99C-D699EE9C8F3E}"/>
    <cellStyle name="20% - Accent3 2 4 3" xfId="922" xr:uid="{272A9CD8-97EB-48F0-A4FC-D04A1DD8C8C4}"/>
    <cellStyle name="20% - Accent3 2 5" xfId="923" xr:uid="{BE50BC18-B373-4B6E-A539-1AE96A21ACD5}"/>
    <cellStyle name="20% - Accent3 2 5 2" xfId="924" xr:uid="{B841A37C-DF04-49EE-9AD1-DFF21818B0B6}"/>
    <cellStyle name="20% - Accent3 2 5 3" xfId="925" xr:uid="{29A678BB-DC98-477B-81E0-98660061478F}"/>
    <cellStyle name="20% - Accent3 2 6" xfId="926" xr:uid="{A4330728-5F59-4B61-9B7F-E0667E84E3E3}"/>
    <cellStyle name="20% - Accent3 2 6 2" xfId="927" xr:uid="{C6FF798A-F9BF-490C-9BD6-394227AAECCE}"/>
    <cellStyle name="20% - Accent3 2 6 3" xfId="928" xr:uid="{EA5F36A7-4891-4A75-A3E2-968DC06E2FCB}"/>
    <cellStyle name="20% - Accent3 2 7" xfId="929" xr:uid="{359BE26B-9D3B-4627-86B2-2DC8B2826D4B}"/>
    <cellStyle name="20% - Accent3 2 7 2" xfId="930" xr:uid="{AD980FD6-942C-416B-B9FD-BA12831D3D7C}"/>
    <cellStyle name="20% - Accent3 2 7 3" xfId="931" xr:uid="{2FA00239-7750-40B8-BDD2-C762A000EF2A}"/>
    <cellStyle name="20% - Accent3 2 8" xfId="932" xr:uid="{89488A0B-5C66-4B78-9924-DDD05EF1F5A0}"/>
    <cellStyle name="20% - Accent3 2 9" xfId="933" xr:uid="{9616C28A-3CB3-4888-A2A3-237C5B4C476C}"/>
    <cellStyle name="20% - Accent3 3" xfId="43" xr:uid="{021B4CD0-2B54-44A9-AAE4-40FC4C4ADDFA}"/>
    <cellStyle name="20% - Accent3 3 2" xfId="934" xr:uid="{2FAA3CD6-B665-4BF1-A4E3-C2A5E347E676}"/>
    <cellStyle name="20% - Accent3 3 2 2" xfId="935" xr:uid="{D38CF094-9416-48D1-8E55-882605694975}"/>
    <cellStyle name="20% - Accent3 3 2 3" xfId="936" xr:uid="{68C0D794-00CD-49AE-8EEC-CAE639789F4E}"/>
    <cellStyle name="20% - Accent3 3 3" xfId="937" xr:uid="{0EED8286-0976-450B-BD11-818C3C7C8E3F}"/>
    <cellStyle name="20% - Accent3 3 3 2" xfId="938" xr:uid="{DE7AD68A-1101-48DA-A71B-168C58B243B1}"/>
    <cellStyle name="20% - Accent3 3 3 3" xfId="939" xr:uid="{4B7EF98F-BEDF-43A0-BF90-76FAC852AF91}"/>
    <cellStyle name="20% - Accent3 3 4" xfId="940" xr:uid="{BF4CF0EE-74DA-4B5F-A7D7-570EB0C66CD2}"/>
    <cellStyle name="20% - Accent3 3 4 2" xfId="941" xr:uid="{A948DD29-168F-4209-9192-518BD954C2D9}"/>
    <cellStyle name="20% - Accent3 3 4 3" xfId="942" xr:uid="{D67638F5-77E5-4586-A5A1-B67F3898D50D}"/>
    <cellStyle name="20% - Accent3 3 5" xfId="943" xr:uid="{C0BB12CF-3A96-413F-B18C-19C649655B5B}"/>
    <cellStyle name="20% - Accent3 3 5 2" xfId="944" xr:uid="{63F847DE-6690-4242-AD5A-BFDA9781E88A}"/>
    <cellStyle name="20% - Accent3 3 5 3" xfId="945" xr:uid="{D9D9F2DD-B2CB-4C7B-912A-E70F2D03DCFA}"/>
    <cellStyle name="20% - Accent3 3 6" xfId="946" xr:uid="{3E3A2719-FD31-450A-841B-87ADCD1D3FDA}"/>
    <cellStyle name="20% - Accent3 3 7" xfId="947" xr:uid="{A79E7C99-C9DE-4F03-A0D4-135A6BF4C232}"/>
    <cellStyle name="20% - Accent3 4" xfId="948" xr:uid="{83DDF722-386B-4FB9-AEBC-C8A1FF8C7A6F}"/>
    <cellStyle name="20% - Accent3 4 2" xfId="949" xr:uid="{66D21805-1855-4E5C-A15B-EA9E6B48A415}"/>
    <cellStyle name="20% - Accent3 4 2 2" xfId="950" xr:uid="{EF225DB1-5C69-4DD7-A1A6-3C98A3964227}"/>
    <cellStyle name="20% - Accent3 4 2 3" xfId="951" xr:uid="{BF867FF7-13BE-4E21-ADED-77C55FB91300}"/>
    <cellStyle name="20% - Accent3 4 3" xfId="952" xr:uid="{D2433BA2-6F13-4F7E-9139-7E9E955A8D58}"/>
    <cellStyle name="20% - Accent3 4 3 2" xfId="953" xr:uid="{9E4DF5E2-3890-49AA-96D9-2E39DD4A0A3A}"/>
    <cellStyle name="20% - Accent3 4 3 3" xfId="954" xr:uid="{13D01046-17F0-40B1-A9AC-1F5EBB8C51C5}"/>
    <cellStyle name="20% - Accent3 4 4" xfId="955" xr:uid="{534583DE-A8C7-44D4-83D6-572ED442BC05}"/>
    <cellStyle name="20% - Accent3 4 4 2" xfId="956" xr:uid="{2D263EB6-52D7-4EDD-A72E-E75156D3EB6E}"/>
    <cellStyle name="20% - Accent3 4 4 3" xfId="957" xr:uid="{34C6B55D-236B-45FD-8BA7-5CB605DA5516}"/>
    <cellStyle name="20% - Accent3 4 5" xfId="958" xr:uid="{EB098F6C-5936-4004-9561-FE13B5DB693F}"/>
    <cellStyle name="20% - Accent3 4 5 2" xfId="959" xr:uid="{9BB6999C-27E3-407A-B738-0E6E15AAD8E0}"/>
    <cellStyle name="20% - Accent3 4 5 3" xfId="960" xr:uid="{675EB4D2-7501-4959-9660-28BE57FD7D31}"/>
    <cellStyle name="20% - Accent3 4 6" xfId="961" xr:uid="{4FC83AFF-5A10-4911-ADCE-AF7CBC2678EB}"/>
    <cellStyle name="20% - Accent3 4 7" xfId="962" xr:uid="{F48E2E0D-FE3B-4FC3-88CA-C8F582DB9A7C}"/>
    <cellStyle name="20% - Accent3 5" xfId="963" xr:uid="{344177D6-6DD7-4DEE-BAB4-FA29C6D6B2D4}"/>
    <cellStyle name="20% - Accent3 5 2" xfId="964" xr:uid="{1212AD3C-ACE9-4011-9F18-CEF8208AE58E}"/>
    <cellStyle name="20% - Accent3 5 2 2" xfId="965" xr:uid="{D90F69E0-FD2B-4C54-AB4E-76FF8AE25D0E}"/>
    <cellStyle name="20% - Accent3 5 2 3" xfId="966" xr:uid="{7F04DBE2-F2E2-43E4-96FE-6D962EF4BB5F}"/>
    <cellStyle name="20% - Accent3 5 3" xfId="967" xr:uid="{3760DC11-4058-4ACE-A253-FA88F5F8A150}"/>
    <cellStyle name="20% - Accent3 5 3 2" xfId="968" xr:uid="{15212755-BDCF-45C4-8CA0-8853A30B89F0}"/>
    <cellStyle name="20% - Accent3 5 3 3" xfId="969" xr:uid="{34A87724-8656-4E30-B07E-85449198A179}"/>
    <cellStyle name="20% - Accent3 5 4" xfId="970" xr:uid="{A5D29C9E-D812-47CB-BB26-FF3209BD1848}"/>
    <cellStyle name="20% - Accent3 5 4 2" xfId="971" xr:uid="{60DF5BB0-580C-4C1F-866C-4888BE2AFF19}"/>
    <cellStyle name="20% - Accent3 5 4 3" xfId="972" xr:uid="{4654D6C6-A5A3-47E3-AE43-F6973284792A}"/>
    <cellStyle name="20% - Accent3 5 5" xfId="973" xr:uid="{4DA39C32-93E2-4C2B-8BFB-758FE5769E65}"/>
    <cellStyle name="20% - Accent3 5 5 2" xfId="974" xr:uid="{8A11A816-CD20-4FDE-A5EE-286E3B9A55FE}"/>
    <cellStyle name="20% - Accent3 5 5 3" xfId="975" xr:uid="{CC3FA939-4761-4351-B5AC-3B42C42133C0}"/>
    <cellStyle name="20% - Accent3 5 6" xfId="976" xr:uid="{253AA2F4-14FF-44AA-830F-F4FAC88D9CE8}"/>
    <cellStyle name="20% - Accent3 5 7" xfId="977" xr:uid="{210BAFA2-9E83-4268-B862-A2F09478EF64}"/>
    <cellStyle name="20% - Accent3 6" xfId="978" xr:uid="{F2BE08F2-0B53-4EC7-95E9-602B63D30158}"/>
    <cellStyle name="20% - Accent3 6 2" xfId="979" xr:uid="{35388411-1289-4E66-8F50-FCCE7A492470}"/>
    <cellStyle name="20% - Accent3 6 2 2" xfId="980" xr:uid="{3D8DE142-36DB-4DFC-8A59-AF3D5E1489E1}"/>
    <cellStyle name="20% - Accent3 6 2 3" xfId="981" xr:uid="{7B6C1F73-6783-4AF4-9695-E45DAB81B374}"/>
    <cellStyle name="20% - Accent3 6 3" xfId="982" xr:uid="{F0820E32-FEA0-4D51-B0F2-C72A4D6234CA}"/>
    <cellStyle name="20% - Accent3 6 3 2" xfId="983" xr:uid="{9A299AB3-69DF-41E2-A4BC-0C7B7958B6F3}"/>
    <cellStyle name="20% - Accent3 6 3 3" xfId="984" xr:uid="{2BBD5609-20E3-4B1B-815E-516C24E1143D}"/>
    <cellStyle name="20% - Accent3 6 4" xfId="985" xr:uid="{2183F1A3-456D-4B4B-82D8-2E72CB7524C8}"/>
    <cellStyle name="20% - Accent3 6 4 2" xfId="986" xr:uid="{85BF0978-4181-4706-BCBB-61747BF4B55F}"/>
    <cellStyle name="20% - Accent3 6 4 3" xfId="987" xr:uid="{BFC44A2B-8100-49D8-8CF8-1C146838F33A}"/>
    <cellStyle name="20% - Accent3 6 5" xfId="988" xr:uid="{56EF9AD8-D93F-4784-ADF5-A3EC09815454}"/>
    <cellStyle name="20% - Accent3 6 5 2" xfId="989" xr:uid="{969F58E8-175E-4754-9A88-C4A3BEEB4AEB}"/>
    <cellStyle name="20% - Accent3 6 5 3" xfId="990" xr:uid="{9BA90142-53AB-4EE4-A43D-1479C88499E7}"/>
    <cellStyle name="20% - Accent3 6 6" xfId="991" xr:uid="{0B1B986F-E355-446F-BF2D-B73C451EC046}"/>
    <cellStyle name="20% - Accent3 6 7" xfId="992" xr:uid="{3C02D228-6EC2-43BB-B6E1-EE877916EC32}"/>
    <cellStyle name="20% - Accent3 7" xfId="993" xr:uid="{35D2D8E0-DD3A-42D4-9ACC-81D5D2298484}"/>
    <cellStyle name="20% - Accent3 7 2" xfId="994" xr:uid="{5A495447-6E78-484C-BF3D-975A6B9BFDD4}"/>
    <cellStyle name="20% - Accent3 7 2 2" xfId="995" xr:uid="{FDE7001D-F907-493E-863B-C95ECA664DBC}"/>
    <cellStyle name="20% - Accent3 7 2 3" xfId="996" xr:uid="{3CC0C130-EAB4-447C-A753-5C364D175CFC}"/>
    <cellStyle name="20% - Accent3 7 3" xfId="997" xr:uid="{1A886050-2420-4923-A27B-A6C2D1CABE80}"/>
    <cellStyle name="20% - Accent3 7 3 2" xfId="998" xr:uid="{1FC2F60A-6291-447A-97F1-0511B4A1C803}"/>
    <cellStyle name="20% - Accent3 7 3 3" xfId="999" xr:uid="{51669AE1-6198-400D-AC12-91187E452845}"/>
    <cellStyle name="20% - Accent3 7 4" xfId="1000" xr:uid="{B7D3F7DF-4BFC-4B8B-98CC-3E40A08E8934}"/>
    <cellStyle name="20% - Accent3 7 4 2" xfId="1001" xr:uid="{F8B08848-3401-458C-B6EB-8B696E4C6614}"/>
    <cellStyle name="20% - Accent3 7 4 3" xfId="1002" xr:uid="{272B3818-F181-4F81-9D33-8548922574B5}"/>
    <cellStyle name="20% - Accent3 7 5" xfId="1003" xr:uid="{5E2D4A3A-82A4-4CC0-85B0-87B5A22ADD36}"/>
    <cellStyle name="20% - Accent3 7 6" xfId="1004" xr:uid="{1E7522AC-B2CF-4486-86CB-AC8259E8333B}"/>
    <cellStyle name="20% - Accent3 8" xfId="1005" xr:uid="{F300C3C1-FC82-4962-A481-33439ADBE208}"/>
    <cellStyle name="20% - Accent3 8 2" xfId="1006" xr:uid="{DA294351-E1E1-40D7-9B55-F9E48257C30E}"/>
    <cellStyle name="20% - Accent3 8 2 2" xfId="1007" xr:uid="{632D82F7-A925-4140-816D-A36FC640B297}"/>
    <cellStyle name="20% - Accent3 8 2 3" xfId="1008" xr:uid="{ED6CCA3D-5517-467C-BA44-1244F3D4D01F}"/>
    <cellStyle name="20% - Accent3 8 3" xfId="1009" xr:uid="{B14010C8-9F6A-42CF-AE60-F2A29BE6386A}"/>
    <cellStyle name="20% - Accent3 8 3 2" xfId="1010" xr:uid="{F2F4EF3D-222D-4E2A-91B6-2D06CF12E72C}"/>
    <cellStyle name="20% - Accent3 8 3 3" xfId="1011" xr:uid="{16C199ED-8D1A-414E-A25A-1B491291D97A}"/>
    <cellStyle name="20% - Accent3 8 4" xfId="1012" xr:uid="{B5F78D19-BE47-4316-9C0F-66A948CB1DBC}"/>
    <cellStyle name="20% - Accent3 8 5" xfId="1013" xr:uid="{D650E706-9B5C-4844-81F6-9DB7CF287E46}"/>
    <cellStyle name="20% - Accent3 9" xfId="1014" xr:uid="{1ACFC894-6AA0-46B3-98AC-ABB7CB0EFDDE}"/>
    <cellStyle name="20% - Accent3 9 2" xfId="1015" xr:uid="{E9CCBA6B-592A-4757-9EF7-D8AA67103FC2}"/>
    <cellStyle name="20% - Accent3 9 3" xfId="1016" xr:uid="{0575DD97-AA82-4ADE-9DD5-83472B5C98B1}"/>
    <cellStyle name="20% - Accent4 10" xfId="1017" xr:uid="{25C5848E-0D49-4C2F-B2B6-9158B17284E9}"/>
    <cellStyle name="20% - Accent4 10 2" xfId="1018" xr:uid="{89621DCF-0247-48E8-935C-A304C212E43D}"/>
    <cellStyle name="20% - Accent4 10 3" xfId="1019" xr:uid="{0B44FCFF-BE46-478A-A838-1C070825B496}"/>
    <cellStyle name="20% - Accent4 11" xfId="1020" xr:uid="{078C1282-BA16-47BA-9BC8-6FC73D81C25B}"/>
    <cellStyle name="20% - Accent4 11 2" xfId="1021" xr:uid="{08781B54-8148-49D8-B97E-02B62FDCC4C2}"/>
    <cellStyle name="20% - Accent4 11 3" xfId="1022" xr:uid="{6D977C48-2CC6-4AA2-BDA3-70620E6D2E2F}"/>
    <cellStyle name="20% - Accent4 12" xfId="1023" xr:uid="{E0D2819E-D097-469A-A43C-8614A7278EE7}"/>
    <cellStyle name="20% - Accent4 12 2" xfId="1024" xr:uid="{44C7DBAC-2E7F-4100-A0B0-0170FC4C0BA1}"/>
    <cellStyle name="20% - Accent4 12 3" xfId="1025" xr:uid="{056D5D4F-83DB-42D8-9B14-83F95BBC491E}"/>
    <cellStyle name="20% - Accent4 13" xfId="1026" xr:uid="{02610F99-2C3F-427F-9552-58171AA30A87}"/>
    <cellStyle name="20% - Accent4 14" xfId="1027" xr:uid="{A03CF395-5454-49E4-B850-173C190C4EE8}"/>
    <cellStyle name="20% - Accent4 2" xfId="44" xr:uid="{4CF8EC24-B173-46B5-A264-F406209AD284}"/>
    <cellStyle name="20% - Accent4 2 10" xfId="1028" xr:uid="{0F2968EC-57BE-4FEC-BBAF-A29BA1B59B32}"/>
    <cellStyle name="20% - Accent4 2 2" xfId="1029" xr:uid="{33C1F2C3-9E47-4571-867C-97E3CDEBB605}"/>
    <cellStyle name="20% - Accent4 2 2 2" xfId="1030" xr:uid="{3CBD001F-F7E2-4A4C-A665-33D3813617CF}"/>
    <cellStyle name="20% - Accent4 2 2 2 2" xfId="1031" xr:uid="{B6F4273F-DBF4-4F84-9828-4F2D6C80009E}"/>
    <cellStyle name="20% - Accent4 2 2 2 3" xfId="1032" xr:uid="{323F8AE5-1F6C-42E8-878C-C1E0585209BE}"/>
    <cellStyle name="20% - Accent4 2 2 3" xfId="1033" xr:uid="{DE425EB3-3D95-49A3-9F65-31D244735F34}"/>
    <cellStyle name="20% - Accent4 2 2 3 2" xfId="1034" xr:uid="{D6B9D583-0E54-46DE-970F-D7A8E3D44255}"/>
    <cellStyle name="20% - Accent4 2 2 3 3" xfId="1035" xr:uid="{58DD2CF4-8749-478F-88DF-66FDD1667710}"/>
    <cellStyle name="20% - Accent4 2 2 4" xfId="1036" xr:uid="{F2127073-CF6B-4E70-A1C1-C8D309FBECFE}"/>
    <cellStyle name="20% - Accent4 2 2 4 2" xfId="1037" xr:uid="{1D419B61-4334-4349-B95A-A3E05379D7ED}"/>
    <cellStyle name="20% - Accent4 2 2 4 3" xfId="1038" xr:uid="{CCF61328-179A-4071-89FE-16ED9B04213C}"/>
    <cellStyle name="20% - Accent4 2 2 5" xfId="1039" xr:uid="{7D7168A6-2D6D-45A7-890B-8300A47E9823}"/>
    <cellStyle name="20% - Accent4 2 2 5 2" xfId="1040" xr:uid="{622FCB72-B108-4320-9C61-005C44B003FB}"/>
    <cellStyle name="20% - Accent4 2 2 5 3" xfId="1041" xr:uid="{A040DE6B-F0E8-4661-A925-ECCFFC5EE0FE}"/>
    <cellStyle name="20% - Accent4 2 2 6" xfId="1042" xr:uid="{5AF2E972-6EB0-4E4F-A6AD-96FAB3833C54}"/>
    <cellStyle name="20% - Accent4 2 2 7" xfId="1043" xr:uid="{F7824CC5-5545-4200-A44C-384FB7494425}"/>
    <cellStyle name="20% - Accent4 2 3" xfId="1044" xr:uid="{F82D59B8-3EFD-419E-9148-185E85F0E9B1}"/>
    <cellStyle name="20% - Accent4 2 3 2" xfId="1045" xr:uid="{08D7DA5A-0E2D-463F-B6B3-5DE2DF9A93B8}"/>
    <cellStyle name="20% - Accent4 2 3 2 2" xfId="1046" xr:uid="{691F1858-BC60-4BD8-A131-ACE31F8BA9B4}"/>
    <cellStyle name="20% - Accent4 2 3 2 3" xfId="1047" xr:uid="{E5CACFCF-425E-4B61-9C24-11DA6DBAC123}"/>
    <cellStyle name="20% - Accent4 2 3 3" xfId="1048" xr:uid="{E0BD3E28-6109-4891-BCB2-2A92FEEE5477}"/>
    <cellStyle name="20% - Accent4 2 3 3 2" xfId="1049" xr:uid="{0D82075C-7179-46B4-B070-A614F2419E36}"/>
    <cellStyle name="20% - Accent4 2 3 3 3" xfId="1050" xr:uid="{471C2D07-EC33-4F66-A0C9-FE773EF990BB}"/>
    <cellStyle name="20% - Accent4 2 3 4" xfId="1051" xr:uid="{08BEDAE1-2581-4E65-97F4-966EE4EC00CE}"/>
    <cellStyle name="20% - Accent4 2 3 4 2" xfId="1052" xr:uid="{BD5ED987-493F-48FE-80C1-14E0390AE196}"/>
    <cellStyle name="20% - Accent4 2 3 4 3" xfId="1053" xr:uid="{81C39A1D-021B-4CB9-B642-AC1D2FE96968}"/>
    <cellStyle name="20% - Accent4 2 3 5" xfId="1054" xr:uid="{8435995F-AE63-4366-843F-499972BC9266}"/>
    <cellStyle name="20% - Accent4 2 3 5 2" xfId="1055" xr:uid="{FA00BF31-1F8C-47AF-B74B-A522B00183C6}"/>
    <cellStyle name="20% - Accent4 2 3 5 3" xfId="1056" xr:uid="{83A58BE1-ED0F-4CE3-BBD0-6AC651DD8D5D}"/>
    <cellStyle name="20% - Accent4 2 3 6" xfId="1057" xr:uid="{B92494F6-8DE7-483F-B175-07C244AA15C7}"/>
    <cellStyle name="20% - Accent4 2 3 7" xfId="1058" xr:uid="{C7BE6B83-0D27-4426-960B-99B61DDB268A}"/>
    <cellStyle name="20% - Accent4 2 4" xfId="1059" xr:uid="{6E20314D-59FE-4CC0-8C65-F55760D86E8D}"/>
    <cellStyle name="20% - Accent4 2 4 2" xfId="1060" xr:uid="{794FD122-6F08-4DA0-8158-6269B497F549}"/>
    <cellStyle name="20% - Accent4 2 4 3" xfId="1061" xr:uid="{28588807-150B-4767-AE24-ACDAB2DEAC8B}"/>
    <cellStyle name="20% - Accent4 2 5" xfId="1062" xr:uid="{5E2A69AC-A127-448E-967F-812E99067612}"/>
    <cellStyle name="20% - Accent4 2 5 2" xfId="1063" xr:uid="{4FDDCE06-F4D6-40B2-AC42-AE5933F1B57B}"/>
    <cellStyle name="20% - Accent4 2 5 3" xfId="1064" xr:uid="{A886001E-EED2-49A0-9FCD-9CC3E377E72E}"/>
    <cellStyle name="20% - Accent4 2 6" xfId="1065" xr:uid="{A0F17D36-924C-45FA-9E49-7ABE49CFDE61}"/>
    <cellStyle name="20% - Accent4 2 6 2" xfId="1066" xr:uid="{2B97DF65-A017-4C5C-9076-694313B4E69F}"/>
    <cellStyle name="20% - Accent4 2 6 3" xfId="1067" xr:uid="{22A8623F-9B62-4F4E-9C15-B9A130CF6DF7}"/>
    <cellStyle name="20% - Accent4 2 7" xfId="1068" xr:uid="{937C0BA2-DCE7-4830-9C36-6B7C61A4D133}"/>
    <cellStyle name="20% - Accent4 2 7 2" xfId="1069" xr:uid="{C160FF51-A2E8-42E9-BE2E-46683838771F}"/>
    <cellStyle name="20% - Accent4 2 7 3" xfId="1070" xr:uid="{79463146-4A58-48C7-9F86-B496D30C4AAA}"/>
    <cellStyle name="20% - Accent4 2 8" xfId="1071" xr:uid="{D7F88E62-0825-4BE3-BB13-E28C515972C9}"/>
    <cellStyle name="20% - Accent4 2 9" xfId="1072" xr:uid="{FE54CF7B-6F45-4C84-894E-2E2A65096AAD}"/>
    <cellStyle name="20% - Accent4 3" xfId="45" xr:uid="{30C43E84-CEDB-485B-8AC6-5A83C56BE70E}"/>
    <cellStyle name="20% - Accent4 3 2" xfId="1073" xr:uid="{6ABF1D94-1803-406B-8EA1-086C90F6B29C}"/>
    <cellStyle name="20% - Accent4 3 2 2" xfId="1074" xr:uid="{2A5DFCAC-F2EE-4055-B878-3485C283B35C}"/>
    <cellStyle name="20% - Accent4 3 2 3" xfId="1075" xr:uid="{348C9BDD-DF26-49D4-8632-34D09077E6D1}"/>
    <cellStyle name="20% - Accent4 3 3" xfId="1076" xr:uid="{AE046983-B48F-4240-AA22-3EFCFBB62B82}"/>
    <cellStyle name="20% - Accent4 3 3 2" xfId="1077" xr:uid="{3F4BCDFA-644C-44BE-BBD5-1282EB17300B}"/>
    <cellStyle name="20% - Accent4 3 3 3" xfId="1078" xr:uid="{B5F5A001-4AE5-453F-97D1-1F832D762E20}"/>
    <cellStyle name="20% - Accent4 3 4" xfId="1079" xr:uid="{9C391040-EC75-42AA-9127-F44FB99D1C75}"/>
    <cellStyle name="20% - Accent4 3 4 2" xfId="1080" xr:uid="{4EA3627D-7131-41C8-BA90-11E00370F467}"/>
    <cellStyle name="20% - Accent4 3 4 3" xfId="1081" xr:uid="{D5E045A2-33D0-49BD-80A0-B4C742293CB8}"/>
    <cellStyle name="20% - Accent4 3 5" xfId="1082" xr:uid="{7AC73078-0C7B-4583-9ABD-5AD738F31B38}"/>
    <cellStyle name="20% - Accent4 3 5 2" xfId="1083" xr:uid="{26D9EF0A-D89B-4387-9776-15FFA336020E}"/>
    <cellStyle name="20% - Accent4 3 5 3" xfId="1084" xr:uid="{0A6C907E-3B47-4FA3-A174-53BA6D3D8303}"/>
    <cellStyle name="20% - Accent4 3 6" xfId="1085" xr:uid="{AC565853-0D1A-4E74-A551-C1F1D3577717}"/>
    <cellStyle name="20% - Accent4 3 7" xfId="1086" xr:uid="{67CC3BFE-2510-4ECD-BB25-3DAC3405C678}"/>
    <cellStyle name="20% - Accent4 4" xfId="1087" xr:uid="{3CDCF8FD-B1B4-44B1-AAF3-68CF8F905DA2}"/>
    <cellStyle name="20% - Accent4 4 2" xfId="1088" xr:uid="{BC231013-9013-4EE7-9A0F-1F57E87C2321}"/>
    <cellStyle name="20% - Accent4 4 2 2" xfId="1089" xr:uid="{593C11FA-7EC7-4F52-A8D4-443A3D7B38D8}"/>
    <cellStyle name="20% - Accent4 4 2 3" xfId="1090" xr:uid="{6C5D1A8B-50E5-4F89-9A59-9C313EEB4D2C}"/>
    <cellStyle name="20% - Accent4 4 3" xfId="1091" xr:uid="{F51EEC82-1DBF-4CCE-9A2B-06CBF9F54FFE}"/>
    <cellStyle name="20% - Accent4 4 3 2" xfId="1092" xr:uid="{B069CA00-B601-4BD6-875C-952F6A95155E}"/>
    <cellStyle name="20% - Accent4 4 3 3" xfId="1093" xr:uid="{7B0300AC-F1AB-49F5-B5DA-073FC48161FA}"/>
    <cellStyle name="20% - Accent4 4 4" xfId="1094" xr:uid="{371BD4FC-0E80-4233-ABE2-CCA00E672025}"/>
    <cellStyle name="20% - Accent4 4 4 2" xfId="1095" xr:uid="{3F41E1B4-C49C-4370-80C5-25C2C788B40D}"/>
    <cellStyle name="20% - Accent4 4 4 3" xfId="1096" xr:uid="{A47EBE90-A61B-4D40-B347-700123DF4A5E}"/>
    <cellStyle name="20% - Accent4 4 5" xfId="1097" xr:uid="{1D046D89-7386-4A13-80D2-77E0EF121D18}"/>
    <cellStyle name="20% - Accent4 4 5 2" xfId="1098" xr:uid="{9BEB3B87-DE2F-4297-AED3-6904BBD0F31D}"/>
    <cellStyle name="20% - Accent4 4 5 3" xfId="1099" xr:uid="{C50FBF0B-3FD6-43FF-A123-27BAF960D828}"/>
    <cellStyle name="20% - Accent4 4 6" xfId="1100" xr:uid="{B2881CE1-CD36-4085-BF76-66F53016987C}"/>
    <cellStyle name="20% - Accent4 4 7" xfId="1101" xr:uid="{93A4B934-C828-4797-8339-7C0307C21535}"/>
    <cellStyle name="20% - Accent4 5" xfId="1102" xr:uid="{2CF2DBB7-C325-43C2-BEAE-718A3EA6FA2E}"/>
    <cellStyle name="20% - Accent4 5 2" xfId="1103" xr:uid="{8C038C4E-C794-4D70-9640-10C690DAFA23}"/>
    <cellStyle name="20% - Accent4 5 2 2" xfId="1104" xr:uid="{1555F94E-2C7F-46B7-AABE-CA79D490C636}"/>
    <cellStyle name="20% - Accent4 5 2 3" xfId="1105" xr:uid="{0ED4FCC1-BD60-4F8D-93A5-72A0DA367C5E}"/>
    <cellStyle name="20% - Accent4 5 3" xfId="1106" xr:uid="{858276E9-F9BB-4F9C-B8A7-3C126EF983D7}"/>
    <cellStyle name="20% - Accent4 5 3 2" xfId="1107" xr:uid="{37AE0C00-881E-4D2C-A6EE-8790643AC208}"/>
    <cellStyle name="20% - Accent4 5 3 3" xfId="1108" xr:uid="{69F5A178-7402-4FE8-A51C-17FC062F123C}"/>
    <cellStyle name="20% - Accent4 5 4" xfId="1109" xr:uid="{0CCA5929-FEDA-4494-9F79-63D33D490DE3}"/>
    <cellStyle name="20% - Accent4 5 4 2" xfId="1110" xr:uid="{DB3F421A-792C-4D37-AC01-7A38B376B98A}"/>
    <cellStyle name="20% - Accent4 5 4 3" xfId="1111" xr:uid="{E3F405A7-9278-49EA-A05A-180266D5BD8E}"/>
    <cellStyle name="20% - Accent4 5 5" xfId="1112" xr:uid="{66AE565B-7150-4D10-A6C3-EE3010542631}"/>
    <cellStyle name="20% - Accent4 5 5 2" xfId="1113" xr:uid="{8FC45820-3F8F-43EC-B1F7-D5A1D59C5EE4}"/>
    <cellStyle name="20% - Accent4 5 5 3" xfId="1114" xr:uid="{B0DBB443-8038-4F67-A0E1-9CADC87B4110}"/>
    <cellStyle name="20% - Accent4 5 6" xfId="1115" xr:uid="{9EAA9100-CA33-4F77-A78D-569E71B08A38}"/>
    <cellStyle name="20% - Accent4 5 7" xfId="1116" xr:uid="{DA2A7EDC-56C8-42A2-B847-013514BA0A4C}"/>
    <cellStyle name="20% - Accent4 6" xfId="1117" xr:uid="{081F9168-4EA0-4B92-9FC7-0B0D142B05E8}"/>
    <cellStyle name="20% - Accent4 6 2" xfId="1118" xr:uid="{BEBB3852-5DF2-4EA4-8A68-24E7DDD754AE}"/>
    <cellStyle name="20% - Accent4 6 2 2" xfId="1119" xr:uid="{7E5A64AD-DADA-46F6-901F-96485F75B3CF}"/>
    <cellStyle name="20% - Accent4 6 2 3" xfId="1120" xr:uid="{A97BCE94-27DC-4A92-9498-75EBF6475B9D}"/>
    <cellStyle name="20% - Accent4 6 3" xfId="1121" xr:uid="{A255822E-5C32-426E-AC93-79ECED6908E1}"/>
    <cellStyle name="20% - Accent4 6 3 2" xfId="1122" xr:uid="{C7137A78-AE9F-453E-9660-B7522E1FDC69}"/>
    <cellStyle name="20% - Accent4 6 3 3" xfId="1123" xr:uid="{82C94EE1-9394-4EC7-B2CC-9677E2CA8C57}"/>
    <cellStyle name="20% - Accent4 6 4" xfId="1124" xr:uid="{F20D4F6C-0733-417B-A934-F4BA4B554AE4}"/>
    <cellStyle name="20% - Accent4 6 4 2" xfId="1125" xr:uid="{6144B6B7-029C-4B54-AE9A-D76A4DBFDD7D}"/>
    <cellStyle name="20% - Accent4 6 4 3" xfId="1126" xr:uid="{0974BBFC-C0F5-4F01-8AA4-B1E3C2FD60F7}"/>
    <cellStyle name="20% - Accent4 6 5" xfId="1127" xr:uid="{216B0737-43CF-46B1-BB8E-C7BF8C399085}"/>
    <cellStyle name="20% - Accent4 6 5 2" xfId="1128" xr:uid="{8A38F04F-5494-4A9D-94EA-B7D32907D80B}"/>
    <cellStyle name="20% - Accent4 6 5 3" xfId="1129" xr:uid="{8FB17F41-DC1D-4E4B-9A34-A5EAC68F5143}"/>
    <cellStyle name="20% - Accent4 6 6" xfId="1130" xr:uid="{FBE9181F-6F9D-45DD-A0D6-56133534942A}"/>
    <cellStyle name="20% - Accent4 6 7" xfId="1131" xr:uid="{E032A221-DA1E-4FB6-AE9E-E5D44E40FE67}"/>
    <cellStyle name="20% - Accent4 7" xfId="1132" xr:uid="{CD297CFF-DFA1-4866-92B6-E5F5965F2D16}"/>
    <cellStyle name="20% - Accent4 7 2" xfId="1133" xr:uid="{CA09D429-9167-45F0-A348-948F77E230A9}"/>
    <cellStyle name="20% - Accent4 7 2 2" xfId="1134" xr:uid="{0EB9F2B8-B192-4ED3-AD45-2AD7665E614E}"/>
    <cellStyle name="20% - Accent4 7 2 3" xfId="1135" xr:uid="{16225EA4-4ED5-4B74-8450-0BCE6FB9B3A7}"/>
    <cellStyle name="20% - Accent4 7 3" xfId="1136" xr:uid="{C6C14A5F-8C69-4299-9754-0E9D3167D684}"/>
    <cellStyle name="20% - Accent4 7 3 2" xfId="1137" xr:uid="{90D4534C-5B1B-44F5-8253-B7B4BB3B0B40}"/>
    <cellStyle name="20% - Accent4 7 3 3" xfId="1138" xr:uid="{E9A8A3E7-1759-498B-A76B-E78EBD7F68BC}"/>
    <cellStyle name="20% - Accent4 7 4" xfId="1139" xr:uid="{F3ECE48E-C823-4589-9F4D-DC919039D5DC}"/>
    <cellStyle name="20% - Accent4 7 4 2" xfId="1140" xr:uid="{B502A228-FEC1-4208-99B0-78CD11CD4C35}"/>
    <cellStyle name="20% - Accent4 7 4 3" xfId="1141" xr:uid="{7C6AA09B-B5F2-433F-A332-19FF7036E91F}"/>
    <cellStyle name="20% - Accent4 7 5" xfId="1142" xr:uid="{059F1382-A2DE-4347-92D3-35DD36FDA44F}"/>
    <cellStyle name="20% - Accent4 7 6" xfId="1143" xr:uid="{F4D66580-2920-4F84-BAE2-4E785577CB12}"/>
    <cellStyle name="20% - Accent4 8" xfId="1144" xr:uid="{246A8D9C-8160-42E5-8835-8D67458573C8}"/>
    <cellStyle name="20% - Accent4 8 2" xfId="1145" xr:uid="{C04BB96F-7764-4F98-B00E-14FDED629D3C}"/>
    <cellStyle name="20% - Accent4 8 2 2" xfId="1146" xr:uid="{EA2D1A09-F48A-47D4-9C42-6F0F85C9C253}"/>
    <cellStyle name="20% - Accent4 8 2 3" xfId="1147" xr:uid="{C398CAEF-F555-49C0-B549-A9FDDAE63C1D}"/>
    <cellStyle name="20% - Accent4 8 3" xfId="1148" xr:uid="{C08569AB-5A75-4A9E-BA49-C12638168C6A}"/>
    <cellStyle name="20% - Accent4 8 3 2" xfId="1149" xr:uid="{AD73E7A4-1C0D-4124-A4C0-5E5202E64626}"/>
    <cellStyle name="20% - Accent4 8 3 3" xfId="1150" xr:uid="{45DF8FAA-5295-4854-AF56-D355401702C0}"/>
    <cellStyle name="20% - Accent4 8 4" xfId="1151" xr:uid="{C93FD3B5-65B3-4207-A7FC-22B96FF85974}"/>
    <cellStyle name="20% - Accent4 8 5" xfId="1152" xr:uid="{121875BF-4D66-4345-82D2-D4C0DDAC526B}"/>
    <cellStyle name="20% - Accent4 9" xfId="1153" xr:uid="{B49505F0-6090-4E47-8E57-8E8266FBA4B5}"/>
    <cellStyle name="20% - Accent4 9 2" xfId="1154" xr:uid="{5FAE5861-7E98-40A5-9AEA-1C8BBD5E8139}"/>
    <cellStyle name="20% - Accent4 9 3" xfId="1155" xr:uid="{471CC2EB-A0FF-4D0F-83C4-CDD791C6CCFD}"/>
    <cellStyle name="20% - Accent5 10" xfId="1156" xr:uid="{8D1FA263-583B-4A41-9A60-E75BD75FA385}"/>
    <cellStyle name="20% - Accent5 10 2" xfId="1157" xr:uid="{15DB03C0-71E2-4F21-8AB6-589FBD557CAE}"/>
    <cellStyle name="20% - Accent5 10 3" xfId="1158" xr:uid="{54DC41A9-D4D7-41E0-83AF-26C3DD7A4C3B}"/>
    <cellStyle name="20% - Accent5 11" xfId="1159" xr:uid="{AC003C68-9E47-4499-BA8A-BB5B4BAE8D04}"/>
    <cellStyle name="20% - Accent5 11 2" xfId="1160" xr:uid="{A711DA86-D40A-465B-87D0-999B925BB34A}"/>
    <cellStyle name="20% - Accent5 11 3" xfId="1161" xr:uid="{9047173A-E64B-4D9C-96E6-F36FA42FE71A}"/>
    <cellStyle name="20% - Accent5 12" xfId="1162" xr:uid="{9DCCC657-332B-4F64-812D-FAC7BB1B7570}"/>
    <cellStyle name="20% - Accent5 12 2" xfId="1163" xr:uid="{AD7C1927-A803-424F-B27B-D858D5579739}"/>
    <cellStyle name="20% - Accent5 12 3" xfId="1164" xr:uid="{8390428B-8AB4-4941-805E-70661D152C7D}"/>
    <cellStyle name="20% - Accent5 13" xfId="1165" xr:uid="{9AFF67B8-ED74-4D7E-AC28-D14F10047858}"/>
    <cellStyle name="20% - Accent5 2" xfId="46" xr:uid="{59C35B1D-DA3C-442B-98E2-B7492D7095C1}"/>
    <cellStyle name="20% - Accent5 2 10" xfId="1166" xr:uid="{E5C6095B-D55E-4A90-B022-3CB1D3E1C5F0}"/>
    <cellStyle name="20% - Accent5 2 2" xfId="1167" xr:uid="{46395FB7-A76D-4C15-B52A-53EFB4EFFED6}"/>
    <cellStyle name="20% - Accent5 2 2 2" xfId="1168" xr:uid="{650B13CB-735F-4A86-AB77-8574D1E768A5}"/>
    <cellStyle name="20% - Accent5 2 2 2 2" xfId="1169" xr:uid="{5EA1209E-AB29-466F-9CE5-A95146FC42A5}"/>
    <cellStyle name="20% - Accent5 2 2 2 3" xfId="1170" xr:uid="{6C862A20-9B54-45A6-8C8D-7727C3E43152}"/>
    <cellStyle name="20% - Accent5 2 2 3" xfId="1171" xr:uid="{D4D5D726-8046-4E9F-B50C-AACC32BAAA6E}"/>
    <cellStyle name="20% - Accent5 2 2 3 2" xfId="1172" xr:uid="{75658E4D-C87A-42CD-9D76-90A3A0F5A37C}"/>
    <cellStyle name="20% - Accent5 2 2 3 3" xfId="1173" xr:uid="{D9FE041E-C0A7-4003-B14A-420575E9E359}"/>
    <cellStyle name="20% - Accent5 2 2 4" xfId="1174" xr:uid="{87CDF232-23AC-4DA9-9E06-A0BDA2EAE2BC}"/>
    <cellStyle name="20% - Accent5 2 2 4 2" xfId="1175" xr:uid="{5A83001A-00E6-4B64-9ADC-0F9352842C31}"/>
    <cellStyle name="20% - Accent5 2 2 4 3" xfId="1176" xr:uid="{87510F5C-01F6-4E2C-8340-94B92054FF8E}"/>
    <cellStyle name="20% - Accent5 2 2 5" xfId="1177" xr:uid="{3D892695-ED70-400F-82F6-B3DD2BED73D0}"/>
    <cellStyle name="20% - Accent5 2 2 5 2" xfId="1178" xr:uid="{659CF5DF-255E-4E88-9F95-39B1F856152F}"/>
    <cellStyle name="20% - Accent5 2 2 5 3" xfId="1179" xr:uid="{952F291E-F0AC-4713-A4D5-65E33936D264}"/>
    <cellStyle name="20% - Accent5 2 2 6" xfId="1180" xr:uid="{597FAE0B-48D7-44F3-ADF9-831D0131C9E0}"/>
    <cellStyle name="20% - Accent5 2 2 7" xfId="1181" xr:uid="{43272A59-A55E-4FBE-9D51-898F98C1BFB2}"/>
    <cellStyle name="20% - Accent5 2 3" xfId="1182" xr:uid="{C88CC869-C3CF-44B2-97AF-D223837D7387}"/>
    <cellStyle name="20% - Accent5 2 3 2" xfId="1183" xr:uid="{D5F22130-7ECF-4490-9ED0-B8C6C1C7877B}"/>
    <cellStyle name="20% - Accent5 2 3 2 2" xfId="1184" xr:uid="{FC676515-5441-4545-9165-AAF267CA5E36}"/>
    <cellStyle name="20% - Accent5 2 3 2 3" xfId="1185" xr:uid="{266132FA-80C8-4BB5-8CE6-2B538DF928C6}"/>
    <cellStyle name="20% - Accent5 2 3 3" xfId="1186" xr:uid="{661B47DE-22B1-4722-9240-94ECABAFDF25}"/>
    <cellStyle name="20% - Accent5 2 3 3 2" xfId="1187" xr:uid="{C07788B6-06E5-4F11-8FD8-437AA952DE2E}"/>
    <cellStyle name="20% - Accent5 2 3 3 3" xfId="1188" xr:uid="{FC12F715-4D17-408D-95A1-460E99B8BCA0}"/>
    <cellStyle name="20% - Accent5 2 3 4" xfId="1189" xr:uid="{11E91B4D-FB53-4A0D-AB10-121D1546087A}"/>
    <cellStyle name="20% - Accent5 2 3 4 2" xfId="1190" xr:uid="{4134791D-DEB4-4246-BCBB-5C1F97698CD0}"/>
    <cellStyle name="20% - Accent5 2 3 4 3" xfId="1191" xr:uid="{D1F1B44B-3F29-4757-B8D1-B41DE34F6CB8}"/>
    <cellStyle name="20% - Accent5 2 3 5" xfId="1192" xr:uid="{C3200B10-CECC-49D9-8740-947EFCFF25BE}"/>
    <cellStyle name="20% - Accent5 2 3 5 2" xfId="1193" xr:uid="{734EE867-CF5C-472F-9E95-94A360ED1451}"/>
    <cellStyle name="20% - Accent5 2 3 5 3" xfId="1194" xr:uid="{17721385-98E2-457E-B276-998734CC75CA}"/>
    <cellStyle name="20% - Accent5 2 3 6" xfId="1195" xr:uid="{89AA9E53-99DE-4F61-9FD7-6B06CCDE3EA4}"/>
    <cellStyle name="20% - Accent5 2 3 7" xfId="1196" xr:uid="{C599936E-8F68-4529-A749-F76C3C5106B7}"/>
    <cellStyle name="20% - Accent5 2 4" xfId="1197" xr:uid="{1CE68B80-97C1-40C0-AF3A-B3218E88B541}"/>
    <cellStyle name="20% - Accent5 2 4 2" xfId="1198" xr:uid="{FD5C1D59-DF95-4BB7-84FF-84F0C2348D8D}"/>
    <cellStyle name="20% - Accent5 2 4 3" xfId="1199" xr:uid="{D2172127-0A4E-4A77-ACF9-BBF0364BAB48}"/>
    <cellStyle name="20% - Accent5 2 5" xfId="1200" xr:uid="{B9C2D715-2DC6-4D8A-8195-79A917C3BA20}"/>
    <cellStyle name="20% - Accent5 2 5 2" xfId="1201" xr:uid="{2229890F-4B95-48EB-B3AC-98C912177D44}"/>
    <cellStyle name="20% - Accent5 2 5 3" xfId="1202" xr:uid="{B0FB0380-36CD-4898-80E6-3B04AB686D14}"/>
    <cellStyle name="20% - Accent5 2 6" xfId="1203" xr:uid="{D8004882-E030-4F05-80F2-2BA60E4F34DD}"/>
    <cellStyle name="20% - Accent5 2 6 2" xfId="1204" xr:uid="{9481B8F5-12DE-466F-BC7A-C14A90EAB05A}"/>
    <cellStyle name="20% - Accent5 2 6 3" xfId="1205" xr:uid="{7EC23BAC-0BC5-48ED-ACB3-80122B5FEBE6}"/>
    <cellStyle name="20% - Accent5 2 7" xfId="1206" xr:uid="{4B5FD49A-D0B8-41B3-A9E0-BC5D05D5372D}"/>
    <cellStyle name="20% - Accent5 2 7 2" xfId="1207" xr:uid="{61D04133-5D15-4B9B-B73B-C0D0BC9E6467}"/>
    <cellStyle name="20% - Accent5 2 7 3" xfId="1208" xr:uid="{1BAA8DE4-5E71-44E2-AA7C-40F3179A227F}"/>
    <cellStyle name="20% - Accent5 2 8" xfId="1209" xr:uid="{882FC215-9288-465D-9FB1-5A4203C5472B}"/>
    <cellStyle name="20% - Accent5 2 9" xfId="1210" xr:uid="{3CECD958-077F-42BE-84FD-C27695BD6A48}"/>
    <cellStyle name="20% - Accent5 3" xfId="47" xr:uid="{B336ADEF-ACF1-473B-8B22-958F72BCBD2D}"/>
    <cellStyle name="20% - Accent5 3 2" xfId="1211" xr:uid="{9F83334F-F775-4532-8FB0-C1E3B7620DE1}"/>
    <cellStyle name="20% - Accent5 3 2 2" xfId="1212" xr:uid="{AF1A6456-7ACF-445C-8715-E435ACD41954}"/>
    <cellStyle name="20% - Accent5 3 2 3" xfId="1213" xr:uid="{B985F795-591C-4CF2-81E4-B2CB7BEF2DD1}"/>
    <cellStyle name="20% - Accent5 3 3" xfId="1214" xr:uid="{D12139D8-4015-419E-BA09-73694C04944F}"/>
    <cellStyle name="20% - Accent5 3 3 2" xfId="1215" xr:uid="{8B516C81-7A50-4728-82D1-F4562D228341}"/>
    <cellStyle name="20% - Accent5 3 3 3" xfId="1216" xr:uid="{0E50B7A5-7B84-4204-88C2-607B115622C4}"/>
    <cellStyle name="20% - Accent5 3 4" xfId="1217" xr:uid="{5B0CA56D-D1B5-4A5D-82DD-CF05D454F8CB}"/>
    <cellStyle name="20% - Accent5 3 4 2" xfId="1218" xr:uid="{DB995C0A-0026-4DA9-9EC8-7057AE36C3D9}"/>
    <cellStyle name="20% - Accent5 3 4 3" xfId="1219" xr:uid="{EC7902AC-6CC8-49CD-B7C3-432A9851C8BE}"/>
    <cellStyle name="20% - Accent5 3 5" xfId="1220" xr:uid="{295A2859-193C-4A00-AA45-AE0AE0B0A98F}"/>
    <cellStyle name="20% - Accent5 3 5 2" xfId="1221" xr:uid="{277A7639-9075-40C1-A945-AAEC66303D29}"/>
    <cellStyle name="20% - Accent5 3 5 3" xfId="1222" xr:uid="{F986588E-58B2-4ABC-8B70-9B4DF07C62E0}"/>
    <cellStyle name="20% - Accent5 3 6" xfId="1223" xr:uid="{A7D17913-F15C-4FE0-9C08-5AD8DDABB3C5}"/>
    <cellStyle name="20% - Accent5 3 7" xfId="1224" xr:uid="{D34F8D2D-FB51-4DCD-A455-CC592F2C2EFC}"/>
    <cellStyle name="20% - Accent5 4" xfId="1225" xr:uid="{F7AAAD9D-9E85-4028-9289-A24765C3F7F7}"/>
    <cellStyle name="20% - Accent5 4 2" xfId="1226" xr:uid="{5CCA9A77-5FB8-4098-BCD8-C8E06B75E334}"/>
    <cellStyle name="20% - Accent5 4 2 2" xfId="1227" xr:uid="{E5B5D22B-05FC-4973-9FA0-9FD06643FA84}"/>
    <cellStyle name="20% - Accent5 4 2 3" xfId="1228" xr:uid="{AC965750-92D3-47C4-9219-23E320F08955}"/>
    <cellStyle name="20% - Accent5 4 3" xfId="1229" xr:uid="{5E5EF66E-D836-4DCA-9DC6-9411C6488BD2}"/>
    <cellStyle name="20% - Accent5 4 3 2" xfId="1230" xr:uid="{D89A4A55-99C5-499D-B890-46FD8B79A1E2}"/>
    <cellStyle name="20% - Accent5 4 3 3" xfId="1231" xr:uid="{4C8B9C23-5292-49CE-8DAE-98F2D6FA6835}"/>
    <cellStyle name="20% - Accent5 4 4" xfId="1232" xr:uid="{29C22A82-57AC-4769-A6FD-49A00B8349F5}"/>
    <cellStyle name="20% - Accent5 4 4 2" xfId="1233" xr:uid="{3575E07E-3AC7-409B-B9AA-52A907179FC2}"/>
    <cellStyle name="20% - Accent5 4 4 3" xfId="1234" xr:uid="{267039EC-97B1-42A9-8190-B8E6EE5900B0}"/>
    <cellStyle name="20% - Accent5 4 5" xfId="1235" xr:uid="{F93E6A09-5DAA-438E-9B37-77E9D934DC64}"/>
    <cellStyle name="20% - Accent5 4 5 2" xfId="1236" xr:uid="{D2F45D18-8DE9-4F6C-8775-F91B1809694C}"/>
    <cellStyle name="20% - Accent5 4 5 3" xfId="1237" xr:uid="{6D38D062-18A1-43FA-8959-FFEE35227585}"/>
    <cellStyle name="20% - Accent5 4 6" xfId="1238" xr:uid="{C6858BC5-C52B-4408-9EE4-4BDFE8A1ED00}"/>
    <cellStyle name="20% - Accent5 4 7" xfId="1239" xr:uid="{18B8633E-94C5-4DBE-BB85-24455A744B49}"/>
    <cellStyle name="20% - Accent5 5" xfId="1240" xr:uid="{1AE811E8-1AB5-4EA2-8755-8EE42A7C35AB}"/>
    <cellStyle name="20% - Accent5 5 2" xfId="1241" xr:uid="{3446614B-F440-4129-9582-2572ACF41C34}"/>
    <cellStyle name="20% - Accent5 5 2 2" xfId="1242" xr:uid="{74E4E65D-E1C1-48A5-BACE-D11E932A8398}"/>
    <cellStyle name="20% - Accent5 5 2 3" xfId="1243" xr:uid="{882058FB-D8BA-40E1-A868-7237B537C90A}"/>
    <cellStyle name="20% - Accent5 5 3" xfId="1244" xr:uid="{959009BD-8947-40B6-A3EC-AEE0A4BB0ACC}"/>
    <cellStyle name="20% - Accent5 5 3 2" xfId="1245" xr:uid="{D2C91B2C-6980-4AE3-A5DD-3EBFB388D27B}"/>
    <cellStyle name="20% - Accent5 5 3 3" xfId="1246" xr:uid="{A3564080-18F5-45D9-BF6F-8314FB1E5AA6}"/>
    <cellStyle name="20% - Accent5 5 4" xfId="1247" xr:uid="{2D846A71-D04A-4FEB-A2E7-560B7418A0D9}"/>
    <cellStyle name="20% - Accent5 5 4 2" xfId="1248" xr:uid="{CAE105B6-30D7-415F-8FD8-23526DABA616}"/>
    <cellStyle name="20% - Accent5 5 4 3" xfId="1249" xr:uid="{C2AC2C0B-B325-4C7C-A3B0-CF25D97803FA}"/>
    <cellStyle name="20% - Accent5 5 5" xfId="1250" xr:uid="{40326560-6E1E-4C9A-9FDB-D4E63B089BC9}"/>
    <cellStyle name="20% - Accent5 5 5 2" xfId="1251" xr:uid="{515AD624-2B00-4344-8AFF-AA7DADCA1748}"/>
    <cellStyle name="20% - Accent5 5 5 3" xfId="1252" xr:uid="{58C47AC3-2F90-4952-AC55-B502E6791F26}"/>
    <cellStyle name="20% - Accent5 5 6" xfId="1253" xr:uid="{8BE22EA4-858D-422C-90BC-EBE11C0DAE23}"/>
    <cellStyle name="20% - Accent5 5 7" xfId="1254" xr:uid="{7351AB00-2C26-46F7-8E1C-30239561F53E}"/>
    <cellStyle name="20% - Accent5 6" xfId="1255" xr:uid="{3A8AFE82-6E1D-4592-BA4E-905C7D8B4428}"/>
    <cellStyle name="20% - Accent5 6 2" xfId="1256" xr:uid="{D32F5FE2-88C4-46C4-A74E-98DF3F6D7B51}"/>
    <cellStyle name="20% - Accent5 6 2 2" xfId="1257" xr:uid="{39D02611-458A-406F-AB6D-7323F9CB9E0A}"/>
    <cellStyle name="20% - Accent5 6 2 3" xfId="1258" xr:uid="{66DF09F8-B4D0-4520-A3F7-20CC8E9A2312}"/>
    <cellStyle name="20% - Accent5 6 3" xfId="1259" xr:uid="{EAC13096-CF2E-4A0D-A262-62A2707F954A}"/>
    <cellStyle name="20% - Accent5 6 3 2" xfId="1260" xr:uid="{4AD75B28-B0B1-4EE9-9EAE-2F98B3063C3D}"/>
    <cellStyle name="20% - Accent5 6 3 3" xfId="1261" xr:uid="{AB171879-598A-416C-9A1E-900E2974ECD6}"/>
    <cellStyle name="20% - Accent5 6 4" xfId="1262" xr:uid="{32E67DEE-9157-4AFC-9274-E1A9D12AE44F}"/>
    <cellStyle name="20% - Accent5 6 4 2" xfId="1263" xr:uid="{1CEB6062-11A1-48F5-AA55-E737310052F7}"/>
    <cellStyle name="20% - Accent5 6 4 3" xfId="1264" xr:uid="{6621D273-24C2-41AC-BB7E-B8981647EC10}"/>
    <cellStyle name="20% - Accent5 6 5" xfId="1265" xr:uid="{5966A715-B46E-4547-8B06-C44D3497B802}"/>
    <cellStyle name="20% - Accent5 6 5 2" xfId="1266" xr:uid="{D9552274-E4D7-467C-8303-BA6EB8AA3ED6}"/>
    <cellStyle name="20% - Accent5 6 5 3" xfId="1267" xr:uid="{D7A5A533-FBCE-4628-BEF0-85F1FBC4FF39}"/>
    <cellStyle name="20% - Accent5 6 6" xfId="1268" xr:uid="{8A806410-F202-4544-BECC-AD46413D11EC}"/>
    <cellStyle name="20% - Accent5 6 7" xfId="1269" xr:uid="{92E07855-72EB-4D88-BE53-92447FAB27AC}"/>
    <cellStyle name="20% - Accent5 7" xfId="1270" xr:uid="{E7E7E1AF-FBBF-4CE2-92F7-282D12238949}"/>
    <cellStyle name="20% - Accent5 7 2" xfId="1271" xr:uid="{DFA8497C-175A-4E4E-8ACC-0E24E5A7C589}"/>
    <cellStyle name="20% - Accent5 7 2 2" xfId="1272" xr:uid="{A61B3F0F-9450-4D83-934E-FB856255B629}"/>
    <cellStyle name="20% - Accent5 7 2 3" xfId="1273" xr:uid="{AA77BD23-451B-4647-9238-19B093E88007}"/>
    <cellStyle name="20% - Accent5 7 3" xfId="1274" xr:uid="{04C6C2E3-3AA0-4BD0-94D9-CB1787F490C2}"/>
    <cellStyle name="20% - Accent5 7 3 2" xfId="1275" xr:uid="{EAD32728-C6DB-4203-8EB7-3DE857F89899}"/>
    <cellStyle name="20% - Accent5 7 3 3" xfId="1276" xr:uid="{3D4D1437-C037-477C-B700-B7435424C338}"/>
    <cellStyle name="20% - Accent5 7 4" xfId="1277" xr:uid="{4E498828-30C6-46D6-9A21-6DD132155789}"/>
    <cellStyle name="20% - Accent5 7 4 2" xfId="1278" xr:uid="{49D4C39A-22E1-4674-B571-A5D1790E3DBC}"/>
    <cellStyle name="20% - Accent5 7 4 3" xfId="1279" xr:uid="{453BC748-8D89-4C09-956B-BEA231DF2D29}"/>
    <cellStyle name="20% - Accent5 7 5" xfId="1280" xr:uid="{82637015-F8F6-4546-931E-A96C25F36460}"/>
    <cellStyle name="20% - Accent5 7 6" xfId="1281" xr:uid="{E34D00FD-CE19-4AEE-9183-7025D7170A6D}"/>
    <cellStyle name="20% - Accent5 8" xfId="1282" xr:uid="{FE6DBFDD-925D-4ABB-83CA-3F326597BFE9}"/>
    <cellStyle name="20% - Accent5 8 2" xfId="1283" xr:uid="{EF5DC14B-1BA1-491B-AF09-023C35D4E584}"/>
    <cellStyle name="20% - Accent5 8 2 2" xfId="1284" xr:uid="{E8509219-D698-4093-8923-E03379FDD87C}"/>
    <cellStyle name="20% - Accent5 8 2 3" xfId="1285" xr:uid="{04AA386C-5F43-4711-81F1-8CC7D539D69B}"/>
    <cellStyle name="20% - Accent5 8 3" xfId="1286" xr:uid="{53E9E3E0-8439-4A0E-B476-9EF03E61E1EF}"/>
    <cellStyle name="20% - Accent5 8 3 2" xfId="1287" xr:uid="{BE600041-9434-4396-B424-BF0EE2E7C802}"/>
    <cellStyle name="20% - Accent5 8 3 3" xfId="1288" xr:uid="{E81739A1-48B9-4A83-802C-A9EEBC281266}"/>
    <cellStyle name="20% - Accent5 8 4" xfId="1289" xr:uid="{BDA73A19-57B4-4DA7-8C61-3B85840A37E3}"/>
    <cellStyle name="20% - Accent5 8 5" xfId="1290" xr:uid="{9D1FE263-F685-4952-8160-35BBEEBEA066}"/>
    <cellStyle name="20% - Accent5 9" xfId="1291" xr:uid="{0FB8EAD6-D5FC-45E7-AE4C-C2519E25439E}"/>
    <cellStyle name="20% - Accent5 9 2" xfId="1292" xr:uid="{89F32186-CB46-4C9C-82B2-06B1B7A131F9}"/>
    <cellStyle name="20% - Accent5 9 3" xfId="1293" xr:uid="{FD37BDB9-D2DC-4AEB-968D-C6F855FBF84B}"/>
    <cellStyle name="20% - Accent6 10" xfId="1294" xr:uid="{62053699-952A-49F7-8A2A-97882396E461}"/>
    <cellStyle name="20% - Accent6 10 2" xfId="1295" xr:uid="{A286D3AB-3DDB-4134-AE28-CB9DD29C361C}"/>
    <cellStyle name="20% - Accent6 10 3" xfId="1296" xr:uid="{8DEFAE24-FED3-4500-BC24-9CCCCC682489}"/>
    <cellStyle name="20% - Accent6 11" xfId="1297" xr:uid="{496A1863-4344-4271-8FBE-3AFFB6AEDED6}"/>
    <cellStyle name="20% - Accent6 11 2" xfId="1298" xr:uid="{FCD9BA7C-49A6-4550-B2F0-20A37049DA19}"/>
    <cellStyle name="20% - Accent6 11 3" xfId="1299" xr:uid="{161B9BFC-44B7-4E26-A107-D139B3D36057}"/>
    <cellStyle name="20% - Accent6 12" xfId="1300" xr:uid="{D1458307-5BFE-4AD7-8311-2F05FA676549}"/>
    <cellStyle name="20% - Accent6 12 2" xfId="1301" xr:uid="{6E635311-12C1-4471-91AB-C275AD4C9ABA}"/>
    <cellStyle name="20% - Accent6 12 3" xfId="1302" xr:uid="{88F2CE2B-EC78-4193-A039-B4CEA9FE9B3E}"/>
    <cellStyle name="20% - Accent6 13" xfId="1303" xr:uid="{FBA0585D-CDAE-40FA-9115-6DBB039D96E0}"/>
    <cellStyle name="20% - Accent6 14" xfId="1304" xr:uid="{EB55695B-DAA5-4AA9-BCF1-238CA7941BC9}"/>
    <cellStyle name="20% - Accent6 2" xfId="48" xr:uid="{AACDF309-9A96-4867-8AA1-C2A82CE20F38}"/>
    <cellStyle name="20% - Accent6 2 10" xfId="1305" xr:uid="{743A9BFA-5C93-4777-A64B-D3140F6E5E14}"/>
    <cellStyle name="20% - Accent6 2 2" xfId="49" xr:uid="{D2753964-1E0A-4111-A84E-FFF37B1AD55C}"/>
    <cellStyle name="20% - Accent6 2 2 2" xfId="1306" xr:uid="{68CA3004-C589-442C-A549-47E18517BAC7}"/>
    <cellStyle name="20% - Accent6 2 2 2 2" xfId="1307" xr:uid="{F4573019-3351-4C21-8668-7413669C159A}"/>
    <cellStyle name="20% - Accent6 2 2 2 3" xfId="1308" xr:uid="{99BBF1B5-87F9-4533-BAD4-2D07990FB77D}"/>
    <cellStyle name="20% - Accent6 2 2 3" xfId="1309" xr:uid="{1EF308FF-4C04-444E-A059-384C3D30C24C}"/>
    <cellStyle name="20% - Accent6 2 2 3 2" xfId="1310" xr:uid="{5F5B8672-BB99-4D1F-A9A1-96BEE6F0C391}"/>
    <cellStyle name="20% - Accent6 2 2 3 3" xfId="1311" xr:uid="{0746DF56-16F3-45F4-BBB1-569AF9E059AE}"/>
    <cellStyle name="20% - Accent6 2 2 4" xfId="1312" xr:uid="{38BF426F-7C5E-455F-BDE1-7506EECBFDFD}"/>
    <cellStyle name="20% - Accent6 2 2 4 2" xfId="1313" xr:uid="{C203B007-429C-4C52-B976-88F87C521A8E}"/>
    <cellStyle name="20% - Accent6 2 2 4 3" xfId="1314" xr:uid="{B27C8072-EFC1-4740-BBF9-8A2C82AE91E0}"/>
    <cellStyle name="20% - Accent6 2 2 5" xfId="1315" xr:uid="{827A456E-0B8C-4489-A3B2-A553EC8DDC31}"/>
    <cellStyle name="20% - Accent6 2 2 5 2" xfId="1316" xr:uid="{36A9FEEC-2A7E-4999-ACBC-67BBCE5628FE}"/>
    <cellStyle name="20% - Accent6 2 2 5 3" xfId="1317" xr:uid="{405F5794-1405-4FF0-B7B6-6D91F7575FF5}"/>
    <cellStyle name="20% - Accent6 2 2 6" xfId="1318" xr:uid="{392C7C79-736A-41C7-B77C-AE65FD4CB470}"/>
    <cellStyle name="20% - Accent6 2 2 7" xfId="1319" xr:uid="{365E8695-6995-44DD-849B-C5331EBAA31C}"/>
    <cellStyle name="20% - Accent6 2 3" xfId="1320" xr:uid="{C0F2426B-3368-4A1B-8959-934543D53232}"/>
    <cellStyle name="20% - Accent6 2 3 2" xfId="1321" xr:uid="{132134A4-F95B-4F83-9844-62505BE839B1}"/>
    <cellStyle name="20% - Accent6 2 3 2 2" xfId="1322" xr:uid="{90F47A55-5482-4D63-B7D5-7277AE826428}"/>
    <cellStyle name="20% - Accent6 2 3 2 3" xfId="1323" xr:uid="{E33256EB-0C5D-4561-9A2A-4ADEB7ACC2D9}"/>
    <cellStyle name="20% - Accent6 2 3 3" xfId="1324" xr:uid="{05256287-18F8-455A-A2F8-A233EEEF689C}"/>
    <cellStyle name="20% - Accent6 2 3 3 2" xfId="1325" xr:uid="{D1A1DF72-545E-48EB-89A9-7E73D7D80B2F}"/>
    <cellStyle name="20% - Accent6 2 3 3 3" xfId="1326" xr:uid="{903C502D-7A73-47FA-B3E8-C53005BC0A1D}"/>
    <cellStyle name="20% - Accent6 2 3 4" xfId="1327" xr:uid="{C6DDB84A-1694-4EE1-B15B-F7A7604B156A}"/>
    <cellStyle name="20% - Accent6 2 3 4 2" xfId="1328" xr:uid="{E7D181FD-352C-4480-BC36-D4F65513F8F6}"/>
    <cellStyle name="20% - Accent6 2 3 4 3" xfId="1329" xr:uid="{663C35F0-4B42-4E6E-91D8-DFE33C540491}"/>
    <cellStyle name="20% - Accent6 2 3 5" xfId="1330" xr:uid="{C104ABA5-FC72-420B-ABF2-DD88615D2E84}"/>
    <cellStyle name="20% - Accent6 2 3 5 2" xfId="1331" xr:uid="{235B426D-A466-48FB-BD06-84CC4303EA26}"/>
    <cellStyle name="20% - Accent6 2 3 5 3" xfId="1332" xr:uid="{E91EA9B1-F897-4553-AAC6-F486C5C1F62A}"/>
    <cellStyle name="20% - Accent6 2 3 6" xfId="1333" xr:uid="{34C28F3E-0EE6-4E6D-93E1-2E2375954F1A}"/>
    <cellStyle name="20% - Accent6 2 3 7" xfId="1334" xr:uid="{451E9E2B-E4BE-40CE-86DE-F3A12641E983}"/>
    <cellStyle name="20% - Accent6 2 4" xfId="1335" xr:uid="{39E7223E-2FA9-4652-88A9-58FD4395A573}"/>
    <cellStyle name="20% - Accent6 2 4 2" xfId="1336" xr:uid="{097E0436-D3D1-4E4E-8194-5A8BB334EAE9}"/>
    <cellStyle name="20% - Accent6 2 4 3" xfId="1337" xr:uid="{DD027522-5877-41E2-9E2F-97CAB92625A4}"/>
    <cellStyle name="20% - Accent6 2 5" xfId="1338" xr:uid="{CD6A78D2-9B01-4458-9160-A06886889D4A}"/>
    <cellStyle name="20% - Accent6 2 5 2" xfId="1339" xr:uid="{25AF16F0-8115-42B1-B657-AF9E7D5D01A7}"/>
    <cellStyle name="20% - Accent6 2 5 3" xfId="1340" xr:uid="{761B4135-88A7-4C2D-8B36-B91B7617B50C}"/>
    <cellStyle name="20% - Accent6 2 6" xfId="1341" xr:uid="{BAF6D36B-AE9C-4AC0-84F5-6EAB176980E9}"/>
    <cellStyle name="20% - Accent6 2 6 2" xfId="1342" xr:uid="{B308325F-F7A3-43AC-9050-4F6660734B13}"/>
    <cellStyle name="20% - Accent6 2 6 3" xfId="1343" xr:uid="{FE31E046-E23A-4B3E-B610-5363A81DD422}"/>
    <cellStyle name="20% - Accent6 2 7" xfId="1344" xr:uid="{1C9FA79D-F2BE-4857-81A1-B7F3AA185ECE}"/>
    <cellStyle name="20% - Accent6 2 7 2" xfId="1345" xr:uid="{05E17647-FB6A-47C6-97EA-26D34677C290}"/>
    <cellStyle name="20% - Accent6 2 7 3" xfId="1346" xr:uid="{7439B8DD-46E1-4A45-8EFD-FB8E95691B5C}"/>
    <cellStyle name="20% - Accent6 2 8" xfId="1347" xr:uid="{0AD13687-94DD-40D8-A2C5-BDB91D635759}"/>
    <cellStyle name="20% - Accent6 2 9" xfId="1348" xr:uid="{F4BF38AB-F167-41FE-BFE1-BC10EC07BDF4}"/>
    <cellStyle name="20% - Accent6 3" xfId="50" xr:uid="{B08B3ED9-42FB-48D9-AB0D-808BDEE88BED}"/>
    <cellStyle name="20% - Accent6 3 2" xfId="1349" xr:uid="{D4ACECDD-382B-494D-85F1-9F0791BBCCDE}"/>
    <cellStyle name="20% - Accent6 3 2 2" xfId="1350" xr:uid="{195497BE-9A2F-4467-9EF9-D58D445DB7EC}"/>
    <cellStyle name="20% - Accent6 3 2 3" xfId="1351" xr:uid="{73FDBC3E-EE80-4FB3-8F94-AF36297C6A08}"/>
    <cellStyle name="20% - Accent6 3 3" xfId="1352" xr:uid="{E357516F-2E5B-4FA9-9DB1-F647C8C13D28}"/>
    <cellStyle name="20% - Accent6 3 3 2" xfId="1353" xr:uid="{D82F3864-0D5D-4F19-9E5A-0EFA96CB600B}"/>
    <cellStyle name="20% - Accent6 3 3 3" xfId="1354" xr:uid="{4D434526-5D41-4257-9C14-AABE825D7141}"/>
    <cellStyle name="20% - Accent6 3 4" xfId="1355" xr:uid="{C6AD0895-BA95-49DC-B283-297A8DAE59A5}"/>
    <cellStyle name="20% - Accent6 3 4 2" xfId="1356" xr:uid="{5B0FBAFC-65A2-474A-846F-BEE720F61FED}"/>
    <cellStyle name="20% - Accent6 3 4 3" xfId="1357" xr:uid="{2A97E6CD-B3CD-4630-84FE-F2CF29A66282}"/>
    <cellStyle name="20% - Accent6 3 5" xfId="1358" xr:uid="{2015C134-F433-46C0-9E9B-6E714CF7EEFD}"/>
    <cellStyle name="20% - Accent6 3 5 2" xfId="1359" xr:uid="{D4272FBB-090C-414C-8AAE-5D6690A32E73}"/>
    <cellStyle name="20% - Accent6 3 5 3" xfId="1360" xr:uid="{903A0767-E5D5-4291-B772-D69172EC7860}"/>
    <cellStyle name="20% - Accent6 3 6" xfId="1361" xr:uid="{2A982CE6-3803-425E-BEAB-2D0415DE5D52}"/>
    <cellStyle name="20% - Accent6 3 7" xfId="1362" xr:uid="{B5EE0342-9F99-44B2-B980-9ED3B3633873}"/>
    <cellStyle name="20% - Accent6 4" xfId="1363" xr:uid="{9ACD1F76-D449-4C92-810F-5830A2E90654}"/>
    <cellStyle name="20% - Accent6 4 2" xfId="1364" xr:uid="{812289A4-8F06-4B13-AB41-88F8331ECAE7}"/>
    <cellStyle name="20% - Accent6 4 2 2" xfId="1365" xr:uid="{27BEFEF8-7773-4CCF-9639-5BF9331F7E2D}"/>
    <cellStyle name="20% - Accent6 4 2 3" xfId="1366" xr:uid="{087671F1-4D26-448D-8700-B61B3CA8AD69}"/>
    <cellStyle name="20% - Accent6 4 3" xfId="1367" xr:uid="{784AE00F-3A38-42D5-BFE6-B124873E8A80}"/>
    <cellStyle name="20% - Accent6 4 3 2" xfId="1368" xr:uid="{1F7BFE11-4CE9-4890-91D6-049207787BC3}"/>
    <cellStyle name="20% - Accent6 4 3 3" xfId="1369" xr:uid="{6C17E649-4006-4B09-8B5B-DBAF07FDCA0A}"/>
    <cellStyle name="20% - Accent6 4 4" xfId="1370" xr:uid="{0F7515D6-3157-4EAB-ACC6-8DE3FE64E1F4}"/>
    <cellStyle name="20% - Accent6 4 4 2" xfId="1371" xr:uid="{04A2DECF-44F9-41CA-9FAE-63B7D92DFC0D}"/>
    <cellStyle name="20% - Accent6 4 4 3" xfId="1372" xr:uid="{E8861CFD-47D8-4FF5-B025-9E2CD867865D}"/>
    <cellStyle name="20% - Accent6 4 5" xfId="1373" xr:uid="{7C622134-5B94-42FA-9B6D-8AE566B19705}"/>
    <cellStyle name="20% - Accent6 4 5 2" xfId="1374" xr:uid="{0B663F51-2F25-4C2C-817D-6AF3111EA059}"/>
    <cellStyle name="20% - Accent6 4 5 3" xfId="1375" xr:uid="{3775BDE5-96F4-4FB1-8021-FAF145D47259}"/>
    <cellStyle name="20% - Accent6 4 6" xfId="1376" xr:uid="{EC831EA4-398E-4018-A5AD-0A839146125F}"/>
    <cellStyle name="20% - Accent6 4 7" xfId="1377" xr:uid="{FF781196-D203-45A5-9EEC-CE6A346DEC69}"/>
    <cellStyle name="20% - Accent6 5" xfId="1378" xr:uid="{B14D7843-8D7C-4F0A-B9A3-18DCC3FE07E1}"/>
    <cellStyle name="20% - Accent6 5 2" xfId="1379" xr:uid="{356BDEEB-1F6D-4B87-B87E-3830FFA25E86}"/>
    <cellStyle name="20% - Accent6 5 2 2" xfId="1380" xr:uid="{ECFD099F-7B31-4B40-8404-1AA1822F014B}"/>
    <cellStyle name="20% - Accent6 5 2 3" xfId="1381" xr:uid="{89ABCA15-5938-403E-8334-0B2C16264F9C}"/>
    <cellStyle name="20% - Accent6 5 3" xfId="1382" xr:uid="{F8268481-E9B4-4F3C-9CC4-6DAA37A6C2D6}"/>
    <cellStyle name="20% - Accent6 5 3 2" xfId="1383" xr:uid="{6E532628-C6F5-4126-8163-98DB29DB6564}"/>
    <cellStyle name="20% - Accent6 5 3 3" xfId="1384" xr:uid="{5B5688F4-8402-440B-BB13-836D2BE8AE11}"/>
    <cellStyle name="20% - Accent6 5 4" xfId="1385" xr:uid="{A1247A7E-819F-4227-8877-2A55871D3C89}"/>
    <cellStyle name="20% - Accent6 5 4 2" xfId="1386" xr:uid="{28CAC6E8-07F4-400A-BAFF-9947D14B4BCB}"/>
    <cellStyle name="20% - Accent6 5 4 3" xfId="1387" xr:uid="{40755D1C-85D3-4595-A262-0C36CCA55FF2}"/>
    <cellStyle name="20% - Accent6 5 5" xfId="1388" xr:uid="{7EB6A860-69C1-4969-8565-EF154C7D0FC0}"/>
    <cellStyle name="20% - Accent6 5 5 2" xfId="1389" xr:uid="{1F7E9B80-FF6A-4C2A-81CC-83A37BEFE41C}"/>
    <cellStyle name="20% - Accent6 5 5 3" xfId="1390" xr:uid="{9C8DFFB0-9271-4445-86A1-E1F52D1D5EDE}"/>
    <cellStyle name="20% - Accent6 5 6" xfId="1391" xr:uid="{02D46215-ACEB-47C0-AE04-5F3EC2767865}"/>
    <cellStyle name="20% - Accent6 5 7" xfId="1392" xr:uid="{8BD3A55F-A206-48E6-AD93-7F97C5EC0A52}"/>
    <cellStyle name="20% - Accent6 6" xfId="1393" xr:uid="{E1CD52E8-40EC-461E-A02F-5EE5123148C7}"/>
    <cellStyle name="20% - Accent6 6 2" xfId="1394" xr:uid="{9FE137FE-AC26-4208-A3AF-247FC131AE35}"/>
    <cellStyle name="20% - Accent6 6 2 2" xfId="1395" xr:uid="{69F79708-F613-45AD-A9DB-F50E8A0CFC8A}"/>
    <cellStyle name="20% - Accent6 6 2 3" xfId="1396" xr:uid="{A15B3803-08EA-4A60-9529-B9999AE68960}"/>
    <cellStyle name="20% - Accent6 6 3" xfId="1397" xr:uid="{B64D4953-69FA-4116-99F2-7EB61030AF60}"/>
    <cellStyle name="20% - Accent6 6 3 2" xfId="1398" xr:uid="{7DCA81B7-CE6F-4C12-AD59-270A7B61856B}"/>
    <cellStyle name="20% - Accent6 6 3 3" xfId="1399" xr:uid="{E2281DD0-10FA-4C33-B721-F71CFF7CD8E4}"/>
    <cellStyle name="20% - Accent6 6 4" xfId="1400" xr:uid="{27C0DCD0-0039-4C19-B52E-8996778776F2}"/>
    <cellStyle name="20% - Accent6 6 4 2" xfId="1401" xr:uid="{39A0BC8E-61A1-4BD0-80D6-05087DFC5BC9}"/>
    <cellStyle name="20% - Accent6 6 4 3" xfId="1402" xr:uid="{A9705881-3584-4AE8-94E7-5FC1CD87F548}"/>
    <cellStyle name="20% - Accent6 6 5" xfId="1403" xr:uid="{CCE7214D-1149-4893-8D47-125040AD7FF4}"/>
    <cellStyle name="20% - Accent6 6 5 2" xfId="1404" xr:uid="{1BB70FFC-0E30-48C6-BD3E-3E2E752096D4}"/>
    <cellStyle name="20% - Accent6 6 5 3" xfId="1405" xr:uid="{346D2B0A-1E13-44F6-85BB-05616764E968}"/>
    <cellStyle name="20% - Accent6 6 6" xfId="1406" xr:uid="{DCF9F429-5055-4CE0-845E-4F49BF2AABFC}"/>
    <cellStyle name="20% - Accent6 6 7" xfId="1407" xr:uid="{21C5140A-9928-47A4-A49A-B40A952DE00D}"/>
    <cellStyle name="20% - Accent6 7" xfId="1408" xr:uid="{481EE276-ADF0-4812-865F-B6FE6C48EDB3}"/>
    <cellStyle name="20% - Accent6 7 2" xfId="1409" xr:uid="{DA00CDA8-267B-451D-A8E0-24FB773685C7}"/>
    <cellStyle name="20% - Accent6 7 2 2" xfId="1410" xr:uid="{CFAF79CB-844F-4E4B-80A5-FA389853A1DA}"/>
    <cellStyle name="20% - Accent6 7 2 3" xfId="1411" xr:uid="{E45A3D74-A2A6-494E-B40F-AF704F246735}"/>
    <cellStyle name="20% - Accent6 7 3" xfId="1412" xr:uid="{87A1BFDE-CDA6-4409-9196-14077492F421}"/>
    <cellStyle name="20% - Accent6 7 3 2" xfId="1413" xr:uid="{7994A1AA-1882-4BB5-AB2C-471AFE07DFE2}"/>
    <cellStyle name="20% - Accent6 7 3 3" xfId="1414" xr:uid="{E4DC62B3-9216-4FC7-9431-3D6F796F35B3}"/>
    <cellStyle name="20% - Accent6 7 4" xfId="1415" xr:uid="{5BBCB4AF-9465-4FBC-8E0D-B2769CDA3213}"/>
    <cellStyle name="20% - Accent6 7 4 2" xfId="1416" xr:uid="{74414855-DC11-48BE-9158-C8FBEE0329BC}"/>
    <cellStyle name="20% - Accent6 7 4 3" xfId="1417" xr:uid="{5B9085AF-0B62-4983-93C3-B2556EF1170F}"/>
    <cellStyle name="20% - Accent6 7 5" xfId="1418" xr:uid="{B0624CE5-7F1D-40D0-BBF7-F44A42C54778}"/>
    <cellStyle name="20% - Accent6 7 6" xfId="1419" xr:uid="{71277955-E986-4D46-ACB4-00F0B35AE9C4}"/>
    <cellStyle name="20% - Accent6 8" xfId="1420" xr:uid="{473B22DE-E70F-485E-B372-5532A6961747}"/>
    <cellStyle name="20% - Accent6 8 2" xfId="1421" xr:uid="{763FB413-DC6A-4E94-86B6-6D909A5A63F4}"/>
    <cellStyle name="20% - Accent6 8 2 2" xfId="1422" xr:uid="{4BD93D03-B4EB-4524-8C8F-DE488440642D}"/>
    <cellStyle name="20% - Accent6 8 2 3" xfId="1423" xr:uid="{9EF9305C-3AB5-4128-8AFF-2F88F5E8C241}"/>
    <cellStyle name="20% - Accent6 8 3" xfId="1424" xr:uid="{9D9F38D4-23E3-4439-9D35-1544E1F2F422}"/>
    <cellStyle name="20% - Accent6 8 3 2" xfId="1425" xr:uid="{73394B76-6C18-40A5-A6D5-16103A7F6320}"/>
    <cellStyle name="20% - Accent6 8 3 3" xfId="1426" xr:uid="{2CF76078-02EF-4FB0-82A4-0989C0426DD4}"/>
    <cellStyle name="20% - Accent6 8 4" xfId="1427" xr:uid="{B5C9EE1A-4533-4EF9-947D-56849673BBE8}"/>
    <cellStyle name="20% - Accent6 8 5" xfId="1428" xr:uid="{100B17EE-EB04-4C0E-9A73-4F8989410FF6}"/>
    <cellStyle name="20% - Accent6 9" xfId="1429" xr:uid="{74F7EAF2-9170-4402-A7AB-E3783755C0F7}"/>
    <cellStyle name="20% - Accent6 9 2" xfId="1430" xr:uid="{E54A4DB6-C0B5-4F9C-97DB-F7FFB927CCD8}"/>
    <cellStyle name="20% - Accent6 9 3" xfId="1431" xr:uid="{B947E265-BD59-4F7C-BB46-A9ED0C75F432}"/>
    <cellStyle name="3dp" xfId="51" xr:uid="{F300BC21-21A1-4D5A-8956-CB131358E796}"/>
    <cellStyle name="3dp 2" xfId="52" xr:uid="{A229E87E-3E02-4E2E-829A-B0D207773C56}"/>
    <cellStyle name="3dp 3" xfId="1432" xr:uid="{2FB9174D-751D-4DFF-A263-9BC675DE3260}"/>
    <cellStyle name="3dp 4" xfId="1433" xr:uid="{7E608AEA-115F-454A-A01C-23081FBA3AEE}"/>
    <cellStyle name="40% - Accent1 10" xfId="1434" xr:uid="{241D7499-A3E8-4A3A-B895-1BA4023D747F}"/>
    <cellStyle name="40% - Accent1 10 2" xfId="1435" xr:uid="{93EB1A51-8586-4F1E-99FD-23033B1DAE71}"/>
    <cellStyle name="40% - Accent1 10 3" xfId="1436" xr:uid="{5990F3C3-62EA-4B48-85FF-D604CFF906FD}"/>
    <cellStyle name="40% - Accent1 11" xfId="1437" xr:uid="{982D563C-0E7F-4259-AC91-0B0A9CC0F68A}"/>
    <cellStyle name="40% - Accent1 11 2" xfId="1438" xr:uid="{AE852D66-2C9C-48FF-A313-1126EE6C9A91}"/>
    <cellStyle name="40% - Accent1 11 3" xfId="1439" xr:uid="{C745ABFE-F3CB-44AF-9265-A077C634B817}"/>
    <cellStyle name="40% - Accent1 12" xfId="1440" xr:uid="{A906C436-EB4A-4853-9A69-422F620EE2B7}"/>
    <cellStyle name="40% - Accent1 12 2" xfId="1441" xr:uid="{6D2140F9-4F59-45D9-9A57-8490AB6E6FB0}"/>
    <cellStyle name="40% - Accent1 12 3" xfId="1442" xr:uid="{46A76780-AB0D-4813-A847-62ABB1235122}"/>
    <cellStyle name="40% - Accent1 13" xfId="1443" xr:uid="{BF92F91C-D1E9-418A-A52C-8A7A6B9DA53D}"/>
    <cellStyle name="40% - Accent1 14" xfId="1444" xr:uid="{E63FEFBA-DFD1-4C95-8E30-B16EE5D7B527}"/>
    <cellStyle name="40% - Accent1 2" xfId="53" xr:uid="{4175B98F-654A-4A24-8CF6-457596B6225D}"/>
    <cellStyle name="40% - Accent1 2 10" xfId="1445" xr:uid="{380FF74E-EFB7-43E7-9836-542C8EE9470D}"/>
    <cellStyle name="40% - Accent1 2 2" xfId="1446" xr:uid="{6C0B7327-7A94-4DC1-A9DE-6B3208E435C0}"/>
    <cellStyle name="40% - Accent1 2 2 2" xfId="1447" xr:uid="{AC6F4A96-D4DC-4DB1-A60E-C4061970F092}"/>
    <cellStyle name="40% - Accent1 2 2 2 2" xfId="1448" xr:uid="{693DC98F-3340-485C-ADBA-9776DC6DDDA8}"/>
    <cellStyle name="40% - Accent1 2 2 2 3" xfId="1449" xr:uid="{6E9FD597-49E2-4AD2-8D5B-0ACB560B49E3}"/>
    <cellStyle name="40% - Accent1 2 2 3" xfId="1450" xr:uid="{7358A2FE-5496-47A1-9621-6466D287870F}"/>
    <cellStyle name="40% - Accent1 2 2 3 2" xfId="1451" xr:uid="{6AD44ACD-E80F-4CAE-B008-60A66F5B19C5}"/>
    <cellStyle name="40% - Accent1 2 2 3 3" xfId="1452" xr:uid="{1EAA24A5-1BC3-489F-B2CE-698B30F1F43B}"/>
    <cellStyle name="40% - Accent1 2 2 4" xfId="1453" xr:uid="{61677ABF-0E5A-4AEB-8DE5-659951C04AD4}"/>
    <cellStyle name="40% - Accent1 2 2 4 2" xfId="1454" xr:uid="{187F42DC-95FA-4FE6-AE78-A4431C1A7D3A}"/>
    <cellStyle name="40% - Accent1 2 2 4 3" xfId="1455" xr:uid="{814BF499-CCAB-47D3-8E26-6DF0EC5D4715}"/>
    <cellStyle name="40% - Accent1 2 2 5" xfId="1456" xr:uid="{700B82B2-7979-47AA-B2C0-D173C59BEEAE}"/>
    <cellStyle name="40% - Accent1 2 2 5 2" xfId="1457" xr:uid="{9F3E2E7A-C414-4164-B569-01F2870F569A}"/>
    <cellStyle name="40% - Accent1 2 2 5 3" xfId="1458" xr:uid="{9013624F-9499-4A4E-B3CD-9AC2B8F4663F}"/>
    <cellStyle name="40% - Accent1 2 2 6" xfId="1459" xr:uid="{D95C1059-7D90-468F-A1BA-65E2A5F9885C}"/>
    <cellStyle name="40% - Accent1 2 2 7" xfId="1460" xr:uid="{5AA2FC43-AD00-4FC2-B68E-171F882A4393}"/>
    <cellStyle name="40% - Accent1 2 3" xfId="1461" xr:uid="{FC9546BB-35CD-40BB-BBCA-433E5582D0D1}"/>
    <cellStyle name="40% - Accent1 2 3 2" xfId="1462" xr:uid="{BC2D3268-1E09-4372-9CAD-7DE013F757C8}"/>
    <cellStyle name="40% - Accent1 2 3 2 2" xfId="1463" xr:uid="{07ACC6D6-03DB-4BA8-A0C6-41972BECCEE4}"/>
    <cellStyle name="40% - Accent1 2 3 2 3" xfId="1464" xr:uid="{0BAF3775-DD3D-43A7-A3B4-D67E82BA5D48}"/>
    <cellStyle name="40% - Accent1 2 3 3" xfId="1465" xr:uid="{64DE0DC8-71EE-4A06-9EB9-9B3C3F995FD1}"/>
    <cellStyle name="40% - Accent1 2 3 3 2" xfId="1466" xr:uid="{0AC212E6-B854-452C-8B23-7C2C482A02A0}"/>
    <cellStyle name="40% - Accent1 2 3 3 3" xfId="1467" xr:uid="{901E983E-49BD-4CAD-83E4-D9310068EA06}"/>
    <cellStyle name="40% - Accent1 2 3 4" xfId="1468" xr:uid="{59BAD766-2FD2-4836-AB14-D1649CFDD4FA}"/>
    <cellStyle name="40% - Accent1 2 3 4 2" xfId="1469" xr:uid="{5F26574C-2A14-496B-B464-6ED2E54087B2}"/>
    <cellStyle name="40% - Accent1 2 3 4 3" xfId="1470" xr:uid="{2A86FFF7-F8E4-4D1E-8416-A1C817FC1629}"/>
    <cellStyle name="40% - Accent1 2 3 5" xfId="1471" xr:uid="{B1D1BCF1-6123-4750-913C-01A761B4CFB6}"/>
    <cellStyle name="40% - Accent1 2 3 5 2" xfId="1472" xr:uid="{D5AB4AFA-B6C5-4A82-9E71-400AD74EF7C6}"/>
    <cellStyle name="40% - Accent1 2 3 5 3" xfId="1473" xr:uid="{86532FB1-6335-4D19-B85B-6A77F028378B}"/>
    <cellStyle name="40% - Accent1 2 3 6" xfId="1474" xr:uid="{FBBA0F76-616B-446E-9DF7-6C889FF986DB}"/>
    <cellStyle name="40% - Accent1 2 3 7" xfId="1475" xr:uid="{9461585C-2CE7-4E94-858F-8E316870B9EB}"/>
    <cellStyle name="40% - Accent1 2 4" xfId="1476" xr:uid="{0590E13A-08FB-4B1A-84A7-B9BBD1A776E1}"/>
    <cellStyle name="40% - Accent1 2 4 2" xfId="1477" xr:uid="{1D25F45C-1F63-4C12-A27F-8FFF5B21CCEC}"/>
    <cellStyle name="40% - Accent1 2 4 3" xfId="1478" xr:uid="{BC3E60C6-BE3E-4154-AED3-24AF42B85B5A}"/>
    <cellStyle name="40% - Accent1 2 5" xfId="1479" xr:uid="{6FDF2CC4-6AC3-4564-B387-811DEE052729}"/>
    <cellStyle name="40% - Accent1 2 5 2" xfId="1480" xr:uid="{0C63E412-6BD2-4254-AC3C-5A4EF536EF2A}"/>
    <cellStyle name="40% - Accent1 2 5 3" xfId="1481" xr:uid="{B216413E-3931-4752-B6FD-AA864F14915C}"/>
    <cellStyle name="40% - Accent1 2 6" xfId="1482" xr:uid="{48BBF87B-7C8D-4996-ABBF-C26E24FB328C}"/>
    <cellStyle name="40% - Accent1 2 6 2" xfId="1483" xr:uid="{F0014B9A-844B-4FC4-A4FF-8726AB2808C9}"/>
    <cellStyle name="40% - Accent1 2 6 3" xfId="1484" xr:uid="{FBF2321F-5B02-4724-9056-AFD1CC6EFE80}"/>
    <cellStyle name="40% - Accent1 2 7" xfId="1485" xr:uid="{CF8C21CF-9368-4216-98B8-EEED646CCC4F}"/>
    <cellStyle name="40% - Accent1 2 7 2" xfId="1486" xr:uid="{DC5CD13C-61F1-4BAC-81AA-E54CE1E142BA}"/>
    <cellStyle name="40% - Accent1 2 7 3" xfId="1487" xr:uid="{49092DE3-6A5D-41FB-8A0B-EF8A937B91C1}"/>
    <cellStyle name="40% - Accent1 2 8" xfId="1488" xr:uid="{6AD469AE-7F44-43CB-8595-16BA20245BA2}"/>
    <cellStyle name="40% - Accent1 2 9" xfId="1489" xr:uid="{55362D4D-4943-4DA8-85AF-AF51B03A148D}"/>
    <cellStyle name="40% - Accent1 3" xfId="54" xr:uid="{C15076D7-2E5B-42A6-9005-250D91548630}"/>
    <cellStyle name="40% - Accent1 3 2" xfId="1490" xr:uid="{9BAE722A-7BFA-4617-858C-8067EC3E1B0D}"/>
    <cellStyle name="40% - Accent1 3 2 2" xfId="1491" xr:uid="{E8F2E581-F01C-4B4A-A901-C9F4052EE332}"/>
    <cellStyle name="40% - Accent1 3 2 3" xfId="1492" xr:uid="{B4D64F3B-5341-44BE-A8B6-297844CF2BB9}"/>
    <cellStyle name="40% - Accent1 3 3" xfId="1493" xr:uid="{63FF8E32-0941-4BA6-9755-79739ADC28EF}"/>
    <cellStyle name="40% - Accent1 3 3 2" xfId="1494" xr:uid="{75F70A56-9888-483E-859D-CC37070F7605}"/>
    <cellStyle name="40% - Accent1 3 3 3" xfId="1495" xr:uid="{C91A296F-FBF2-42A0-8CA7-D287852C5F0A}"/>
    <cellStyle name="40% - Accent1 3 4" xfId="1496" xr:uid="{5B862564-E24E-4F2A-8C5A-F2A92286B62C}"/>
    <cellStyle name="40% - Accent1 3 4 2" xfId="1497" xr:uid="{3BEC5935-31DA-44A6-8ABB-649150D8DCF8}"/>
    <cellStyle name="40% - Accent1 3 4 3" xfId="1498" xr:uid="{8B57F0DE-D9F3-4C5E-A2FD-9B35C044E1F3}"/>
    <cellStyle name="40% - Accent1 3 5" xfId="1499" xr:uid="{149AF4DA-8790-4AC5-9069-7AAB4A0C2D56}"/>
    <cellStyle name="40% - Accent1 3 5 2" xfId="1500" xr:uid="{7B020280-12C2-4D27-9C92-92369135E774}"/>
    <cellStyle name="40% - Accent1 3 5 3" xfId="1501" xr:uid="{8EE8920C-3AB5-40F6-9CBC-015BE50A4E86}"/>
    <cellStyle name="40% - Accent1 3 6" xfId="1502" xr:uid="{0BBFB264-8AF6-4E57-86E1-81E3B6EE76A7}"/>
    <cellStyle name="40% - Accent1 3 7" xfId="1503" xr:uid="{8702833B-03CD-4E0C-98B1-3D68153FF90D}"/>
    <cellStyle name="40% - Accent1 4" xfId="1504" xr:uid="{CE5799A2-6DEF-4BDD-9F2B-F6135D7DF540}"/>
    <cellStyle name="40% - Accent1 4 2" xfId="1505" xr:uid="{CD605F07-45F6-42D0-B7B3-667624668FA9}"/>
    <cellStyle name="40% - Accent1 4 2 2" xfId="1506" xr:uid="{4CE22E9D-E3C9-4457-B735-C2DA4072BA4F}"/>
    <cellStyle name="40% - Accent1 4 2 3" xfId="1507" xr:uid="{DCFDC7B3-5D14-442A-AA57-5BD8ADE903A7}"/>
    <cellStyle name="40% - Accent1 4 3" xfId="1508" xr:uid="{FF55BA8C-9EB5-4672-8244-F67BA267898F}"/>
    <cellStyle name="40% - Accent1 4 3 2" xfId="1509" xr:uid="{FBCFAC00-6A4B-4F76-AA02-73B27FF5EE27}"/>
    <cellStyle name="40% - Accent1 4 3 3" xfId="1510" xr:uid="{E7A24FE0-3F1C-4E75-BBB9-7C6B2310440A}"/>
    <cellStyle name="40% - Accent1 4 4" xfId="1511" xr:uid="{37123BCE-83E9-4431-9BF8-5CA7C7DDC76F}"/>
    <cellStyle name="40% - Accent1 4 4 2" xfId="1512" xr:uid="{144E73C1-665E-4800-A71A-A89B0D26D56B}"/>
    <cellStyle name="40% - Accent1 4 4 3" xfId="1513" xr:uid="{8F82749C-792B-479E-982C-54D1DAAEBD69}"/>
    <cellStyle name="40% - Accent1 4 5" xfId="1514" xr:uid="{A735DFFD-5144-47F5-A402-9AC45980BF92}"/>
    <cellStyle name="40% - Accent1 4 5 2" xfId="1515" xr:uid="{59819BF5-AA96-4B0D-A9D5-579292AD313E}"/>
    <cellStyle name="40% - Accent1 4 5 3" xfId="1516" xr:uid="{5659198B-9241-49AE-9802-690B88220197}"/>
    <cellStyle name="40% - Accent1 4 6" xfId="1517" xr:uid="{C0C076F0-CDFA-4D78-8226-207AE56B7043}"/>
    <cellStyle name="40% - Accent1 4 7" xfId="1518" xr:uid="{376249DA-7364-4CD2-AF31-9BCCB5AA93D7}"/>
    <cellStyle name="40% - Accent1 5" xfId="1519" xr:uid="{8A4821D3-5DD6-40B6-B196-77CAD422B71A}"/>
    <cellStyle name="40% - Accent1 5 2" xfId="1520" xr:uid="{DDCC09BC-140E-47C3-B619-D6E78C3508E7}"/>
    <cellStyle name="40% - Accent1 5 2 2" xfId="1521" xr:uid="{B829CDB6-1753-443C-A784-880B018C0184}"/>
    <cellStyle name="40% - Accent1 5 2 3" xfId="1522" xr:uid="{C3FD52C5-F714-467F-9724-0CC8FD16600E}"/>
    <cellStyle name="40% - Accent1 5 3" xfId="1523" xr:uid="{D0944C00-1D88-40FC-A204-607115185D86}"/>
    <cellStyle name="40% - Accent1 5 3 2" xfId="1524" xr:uid="{8130127F-5C83-43CD-A009-CB95734DB95E}"/>
    <cellStyle name="40% - Accent1 5 3 3" xfId="1525" xr:uid="{87CF0F5B-2D88-4856-87FB-C8BEFA1FFFD6}"/>
    <cellStyle name="40% - Accent1 5 4" xfId="1526" xr:uid="{9FBBD954-E7B5-4286-ACDA-A220F17F34FB}"/>
    <cellStyle name="40% - Accent1 5 4 2" xfId="1527" xr:uid="{E9CD9CBA-C3F2-4CFB-879E-6BA14A6BF159}"/>
    <cellStyle name="40% - Accent1 5 4 3" xfId="1528" xr:uid="{45FA2BA7-6434-491E-8F3A-5F87ACB8A199}"/>
    <cellStyle name="40% - Accent1 5 5" xfId="1529" xr:uid="{4B2DD635-9C5C-4D1E-A844-13521946D3F6}"/>
    <cellStyle name="40% - Accent1 5 5 2" xfId="1530" xr:uid="{52F84CC6-AEC5-40F9-943C-02F775E1227D}"/>
    <cellStyle name="40% - Accent1 5 5 3" xfId="1531" xr:uid="{24370014-F498-4F9B-B1B8-D0DAD6B6328C}"/>
    <cellStyle name="40% - Accent1 5 6" xfId="1532" xr:uid="{0D4FFB2F-A8D2-4E95-BF2F-8E32DCB828F4}"/>
    <cellStyle name="40% - Accent1 5 7" xfId="1533" xr:uid="{8975800E-B590-4B28-BD00-80B5A41E6A44}"/>
    <cellStyle name="40% - Accent1 6" xfId="1534" xr:uid="{C2384EE0-C350-4D08-A6D5-7BFA3D92C662}"/>
    <cellStyle name="40% - Accent1 6 2" xfId="1535" xr:uid="{553FB329-63A7-4D65-ADF9-908E365F1C7A}"/>
    <cellStyle name="40% - Accent1 6 2 2" xfId="1536" xr:uid="{745497FE-FD0F-4961-AEE5-6567FD429985}"/>
    <cellStyle name="40% - Accent1 6 2 3" xfId="1537" xr:uid="{7FF38EEA-6238-41FC-BC82-31309BC0CEC0}"/>
    <cellStyle name="40% - Accent1 6 3" xfId="1538" xr:uid="{82BEB23F-50CA-43CD-BBF9-9EE5F34660C4}"/>
    <cellStyle name="40% - Accent1 6 3 2" xfId="1539" xr:uid="{27B90CC2-8868-421D-9E10-B13FAE72CFCA}"/>
    <cellStyle name="40% - Accent1 6 3 3" xfId="1540" xr:uid="{17C8484A-9A0B-4A00-8C99-90D8B7CBC6FC}"/>
    <cellStyle name="40% - Accent1 6 4" xfId="1541" xr:uid="{95E3B8EA-B9C4-47AD-8CB9-BA7FF76B6DD3}"/>
    <cellStyle name="40% - Accent1 6 4 2" xfId="1542" xr:uid="{1FB20F55-9476-48EF-B311-D9B12A948E6B}"/>
    <cellStyle name="40% - Accent1 6 4 3" xfId="1543" xr:uid="{E5DA0FB4-44F3-4296-9943-7CD873A08A3D}"/>
    <cellStyle name="40% - Accent1 6 5" xfId="1544" xr:uid="{CBB1762F-1EDB-48EF-9D4D-C53A145578BB}"/>
    <cellStyle name="40% - Accent1 6 5 2" xfId="1545" xr:uid="{0D6F2C81-CF29-4B96-BE5D-CAC63F0B92EC}"/>
    <cellStyle name="40% - Accent1 6 5 3" xfId="1546" xr:uid="{7AB0AACB-27DE-4EEC-A6BE-EC91074520AC}"/>
    <cellStyle name="40% - Accent1 6 6" xfId="1547" xr:uid="{39EA2A76-7A2B-4EE6-AA06-9183DD0CF346}"/>
    <cellStyle name="40% - Accent1 6 7" xfId="1548" xr:uid="{D461B3C2-4313-49A4-85F8-D2CACBC95611}"/>
    <cellStyle name="40% - Accent1 7" xfId="1549" xr:uid="{87B45E71-18FE-4048-B1AD-AD600A0E399F}"/>
    <cellStyle name="40% - Accent1 7 2" xfId="1550" xr:uid="{E52D892B-AB2E-4420-8F13-3A796986BF02}"/>
    <cellStyle name="40% - Accent1 7 2 2" xfId="1551" xr:uid="{D3AF89E2-571F-4959-BC14-D3D16DB3976A}"/>
    <cellStyle name="40% - Accent1 7 2 3" xfId="1552" xr:uid="{52B5B480-BDEF-44C8-B721-9938782B20C7}"/>
    <cellStyle name="40% - Accent1 7 3" xfId="1553" xr:uid="{126B3369-CFE1-4C7D-9746-C4B71BF5C576}"/>
    <cellStyle name="40% - Accent1 7 3 2" xfId="1554" xr:uid="{C51F0E3C-FC36-4596-9DEA-08A431143747}"/>
    <cellStyle name="40% - Accent1 7 3 3" xfId="1555" xr:uid="{A86434D5-9117-4F80-AF29-2A6412091E86}"/>
    <cellStyle name="40% - Accent1 7 4" xfId="1556" xr:uid="{2134FE6A-92AC-480A-94AC-9F2B8C79EE79}"/>
    <cellStyle name="40% - Accent1 7 4 2" xfId="1557" xr:uid="{0F0BA50A-72EE-4385-9E43-EC7D68F20222}"/>
    <cellStyle name="40% - Accent1 7 4 3" xfId="1558" xr:uid="{9591E80B-130A-4670-82E3-B11F5D000883}"/>
    <cellStyle name="40% - Accent1 7 5" xfId="1559" xr:uid="{0BAF871C-1445-474D-B150-E0EE137151D5}"/>
    <cellStyle name="40% - Accent1 7 6" xfId="1560" xr:uid="{797205A0-1EC6-4AFE-AD11-B0F31EC22107}"/>
    <cellStyle name="40% - Accent1 8" xfId="1561" xr:uid="{8AC12773-E0D0-4E53-9D8C-F2C7898C22E6}"/>
    <cellStyle name="40% - Accent1 8 2" xfId="1562" xr:uid="{865EB28E-E387-4043-8255-0D6CE27DBDA4}"/>
    <cellStyle name="40% - Accent1 8 2 2" xfId="1563" xr:uid="{C6754748-B209-4218-9645-0406A7C599F4}"/>
    <cellStyle name="40% - Accent1 8 2 3" xfId="1564" xr:uid="{04FCCC35-60F6-4BFA-A557-B0B5DFAF47AC}"/>
    <cellStyle name="40% - Accent1 8 3" xfId="1565" xr:uid="{8766EA33-7BDC-4A44-A943-BAA6FC55BC27}"/>
    <cellStyle name="40% - Accent1 8 3 2" xfId="1566" xr:uid="{509E5B0F-A7F6-4A8E-AAF2-A7F5311D223F}"/>
    <cellStyle name="40% - Accent1 8 3 3" xfId="1567" xr:uid="{D3338BB3-4A62-4971-9F5A-DC89823DBDFC}"/>
    <cellStyle name="40% - Accent1 8 4" xfId="1568" xr:uid="{21E0E9D4-CA37-48F4-95D4-D779400FE8C4}"/>
    <cellStyle name="40% - Accent1 8 5" xfId="1569" xr:uid="{FAD63519-B4E0-40AE-A706-0199C6B7125F}"/>
    <cellStyle name="40% - Accent1 9" xfId="1570" xr:uid="{4A50B337-6C42-4040-B6C6-C3D78E2FA1FB}"/>
    <cellStyle name="40% - Accent1 9 2" xfId="1571" xr:uid="{9CFB7683-0515-4B39-AC96-AFE36A3B7E7C}"/>
    <cellStyle name="40% - Accent1 9 3" xfId="1572" xr:uid="{662124AE-4DA1-452E-82F4-A51CB34C49C6}"/>
    <cellStyle name="40% - Accent2 10" xfId="1573" xr:uid="{9608BA77-8C06-4357-B93B-FFFF1C6F5CF2}"/>
    <cellStyle name="40% - Accent2 10 2" xfId="1574" xr:uid="{036C8D61-9826-408B-9E6D-2D36739E7BEB}"/>
    <cellStyle name="40% - Accent2 10 3" xfId="1575" xr:uid="{E7175E36-0C41-4785-9F3C-10F5B917E2A7}"/>
    <cellStyle name="40% - Accent2 11" xfId="1576" xr:uid="{EF0C19EB-657B-4D54-8FE5-861EAEDE6D80}"/>
    <cellStyle name="40% - Accent2 11 2" xfId="1577" xr:uid="{F1C23790-CFEC-459D-9314-35A400486A72}"/>
    <cellStyle name="40% - Accent2 11 3" xfId="1578" xr:uid="{8A0B36EF-BC94-480D-821E-C74D4C74E556}"/>
    <cellStyle name="40% - Accent2 12" xfId="1579" xr:uid="{761B9A41-D376-4F5D-AAE9-3B3785E6E81C}"/>
    <cellStyle name="40% - Accent2 12 2" xfId="1580" xr:uid="{3680784F-83E3-4B98-9878-10AAFAAEAEA5}"/>
    <cellStyle name="40% - Accent2 12 3" xfId="1581" xr:uid="{C4CC50C5-22ED-4F94-9F75-02ACAF7E2537}"/>
    <cellStyle name="40% - Accent2 13" xfId="1582" xr:uid="{E92E8BC0-F03C-4BB6-8E53-729D69D584BE}"/>
    <cellStyle name="40% - Accent2 2" xfId="55" xr:uid="{DDB5859B-56DB-45FD-9C5D-7B678A887AC4}"/>
    <cellStyle name="40% - Accent2 2 10" xfId="1583" xr:uid="{AB823001-FCCA-4173-AEFE-2DD28EC3EC38}"/>
    <cellStyle name="40% - Accent2 2 2" xfId="1584" xr:uid="{56C6800F-9912-47CD-A016-E832963362D1}"/>
    <cellStyle name="40% - Accent2 2 2 2" xfId="1585" xr:uid="{D5840557-02CF-46B1-AA66-5239D526BBF6}"/>
    <cellStyle name="40% - Accent2 2 2 2 2" xfId="1586" xr:uid="{2564DD9E-1297-49EE-849D-D5BC9367D76A}"/>
    <cellStyle name="40% - Accent2 2 2 2 3" xfId="1587" xr:uid="{5236519A-FFEC-4A77-A689-0372315591AB}"/>
    <cellStyle name="40% - Accent2 2 2 3" xfId="1588" xr:uid="{A7E3B9C2-5BFC-4223-AE71-D4618FD1EFFE}"/>
    <cellStyle name="40% - Accent2 2 2 3 2" xfId="1589" xr:uid="{619E6F68-FAB6-4E60-B788-74274912B342}"/>
    <cellStyle name="40% - Accent2 2 2 3 3" xfId="1590" xr:uid="{A3AD73FB-496C-407F-BDF1-BA5D6A2BA3EA}"/>
    <cellStyle name="40% - Accent2 2 2 4" xfId="1591" xr:uid="{BACE0679-C8B3-4474-A682-5F611788D22B}"/>
    <cellStyle name="40% - Accent2 2 2 4 2" xfId="1592" xr:uid="{824C84C0-38CD-4103-8689-B113DF53A8C4}"/>
    <cellStyle name="40% - Accent2 2 2 4 3" xfId="1593" xr:uid="{EB9F95C2-13FD-425A-A78D-3CFFDE3A8E9B}"/>
    <cellStyle name="40% - Accent2 2 2 5" xfId="1594" xr:uid="{4D603EF9-5D8A-4927-8A16-3535D985126C}"/>
    <cellStyle name="40% - Accent2 2 2 5 2" xfId="1595" xr:uid="{70727048-D873-4215-BA93-CECCE31C1E17}"/>
    <cellStyle name="40% - Accent2 2 2 5 3" xfId="1596" xr:uid="{CF744278-6AEC-4A58-8DAA-5C633C5515C6}"/>
    <cellStyle name="40% - Accent2 2 2 6" xfId="1597" xr:uid="{864F05EC-04CD-4873-A537-E9DBE1F25596}"/>
    <cellStyle name="40% - Accent2 2 2 7" xfId="1598" xr:uid="{23482A63-E690-4C20-A028-C910DE8D45DA}"/>
    <cellStyle name="40% - Accent2 2 3" xfId="1599" xr:uid="{F09B0F62-A6F4-463E-8DE6-41C36C431157}"/>
    <cellStyle name="40% - Accent2 2 3 2" xfId="1600" xr:uid="{C55881E5-C7D6-4777-BA8B-B4C38056FE4D}"/>
    <cellStyle name="40% - Accent2 2 3 2 2" xfId="1601" xr:uid="{669A7E64-B19F-43A4-B9C5-417C766A88BE}"/>
    <cellStyle name="40% - Accent2 2 3 2 3" xfId="1602" xr:uid="{0DFE7B94-6967-4BE3-9719-2306757D91C3}"/>
    <cellStyle name="40% - Accent2 2 3 3" xfId="1603" xr:uid="{FE340C26-9C83-4AA7-8E8F-CD78E31B3121}"/>
    <cellStyle name="40% - Accent2 2 3 3 2" xfId="1604" xr:uid="{2F13D199-7588-493C-8C07-D04CF7732D63}"/>
    <cellStyle name="40% - Accent2 2 3 3 3" xfId="1605" xr:uid="{379A9350-A2A1-4812-B981-9D4341ED6B96}"/>
    <cellStyle name="40% - Accent2 2 3 4" xfId="1606" xr:uid="{A84A7854-9CC4-4F80-8F13-CFC0219D7048}"/>
    <cellStyle name="40% - Accent2 2 3 4 2" xfId="1607" xr:uid="{321A8148-2351-423B-96B9-230906DF7D0D}"/>
    <cellStyle name="40% - Accent2 2 3 4 3" xfId="1608" xr:uid="{212EEFE2-C9B8-4B75-A5C3-CE8303C6FE5F}"/>
    <cellStyle name="40% - Accent2 2 3 5" xfId="1609" xr:uid="{4B88CB48-EBD8-41E8-8A37-9A8AA5991463}"/>
    <cellStyle name="40% - Accent2 2 3 5 2" xfId="1610" xr:uid="{4ACC37EF-4FBB-4A8B-823C-C1674418CD39}"/>
    <cellStyle name="40% - Accent2 2 3 5 3" xfId="1611" xr:uid="{A25C06BF-75B1-4777-8784-87D22D5F340F}"/>
    <cellStyle name="40% - Accent2 2 3 6" xfId="1612" xr:uid="{02C90C91-4C8B-4E56-A24C-17D336ABDB62}"/>
    <cellStyle name="40% - Accent2 2 3 7" xfId="1613" xr:uid="{9B746584-4A0A-49ED-B399-A16D5BF20F00}"/>
    <cellStyle name="40% - Accent2 2 4" xfId="1614" xr:uid="{60025F82-0A9A-4490-8677-1334E44308F9}"/>
    <cellStyle name="40% - Accent2 2 4 2" xfId="1615" xr:uid="{1F2C985D-F1F6-4543-83BD-4F7548837FD3}"/>
    <cellStyle name="40% - Accent2 2 4 3" xfId="1616" xr:uid="{D28A7BB3-9DE8-4FEA-AE46-31B1A5288864}"/>
    <cellStyle name="40% - Accent2 2 5" xfId="1617" xr:uid="{B18C8DFC-B7ED-439E-960D-FD68B23E6FE8}"/>
    <cellStyle name="40% - Accent2 2 5 2" xfId="1618" xr:uid="{A51EFDF8-DB73-4C68-B044-BF964DAC9F58}"/>
    <cellStyle name="40% - Accent2 2 5 3" xfId="1619" xr:uid="{9E98D8C1-B374-4962-AAB7-BA8EBC10E2C8}"/>
    <cellStyle name="40% - Accent2 2 6" xfId="1620" xr:uid="{96A75BF4-0AE3-4B83-98FC-8D614465F5C1}"/>
    <cellStyle name="40% - Accent2 2 6 2" xfId="1621" xr:uid="{00EA3EC1-F914-45A3-AD32-D112D2EB9117}"/>
    <cellStyle name="40% - Accent2 2 6 3" xfId="1622" xr:uid="{7722146D-7024-4C4B-A824-C8D0F971114D}"/>
    <cellStyle name="40% - Accent2 2 7" xfId="1623" xr:uid="{894B7AB6-8B7C-4997-B27A-7821D7E8715A}"/>
    <cellStyle name="40% - Accent2 2 7 2" xfId="1624" xr:uid="{DFFE648D-D4CE-4D2A-B9F8-F451B533CFD4}"/>
    <cellStyle name="40% - Accent2 2 7 3" xfId="1625" xr:uid="{36BEC9B1-E911-405B-890D-2455669E2BA8}"/>
    <cellStyle name="40% - Accent2 2 8" xfId="1626" xr:uid="{BD99D9B8-3235-4B48-B5CC-E9AF49087237}"/>
    <cellStyle name="40% - Accent2 2 9" xfId="1627" xr:uid="{48F07EC1-46E2-46EC-8B08-7A402D31D6D1}"/>
    <cellStyle name="40% - Accent2 3" xfId="56" xr:uid="{3A2726EC-20F0-42CC-A931-9092FAC37054}"/>
    <cellStyle name="40% - Accent2 3 2" xfId="1628" xr:uid="{E3B81385-C995-43A0-BA4A-6B88F6EAAAEE}"/>
    <cellStyle name="40% - Accent2 3 2 2" xfId="1629" xr:uid="{576BB673-A6B8-4191-89A8-EF4C9DEA0A94}"/>
    <cellStyle name="40% - Accent2 3 2 3" xfId="1630" xr:uid="{F9051BCF-72D2-4710-91D2-688FA545229E}"/>
    <cellStyle name="40% - Accent2 3 3" xfId="1631" xr:uid="{5897E374-BCE7-4F61-8323-93D8A915426B}"/>
    <cellStyle name="40% - Accent2 3 3 2" xfId="1632" xr:uid="{029403BA-9DC6-48AD-9A62-A197C0206F97}"/>
    <cellStyle name="40% - Accent2 3 3 3" xfId="1633" xr:uid="{5DC21846-5070-43C5-AAE9-6C0D165D7AD3}"/>
    <cellStyle name="40% - Accent2 3 4" xfId="1634" xr:uid="{0BC46938-4578-4E8C-B42A-8C05F6B7C403}"/>
    <cellStyle name="40% - Accent2 3 4 2" xfId="1635" xr:uid="{9A9BF8EF-AFB6-4BC8-A3DB-E790AA174813}"/>
    <cellStyle name="40% - Accent2 3 4 3" xfId="1636" xr:uid="{65450BF6-FDB6-417A-9B63-9FA1340A0494}"/>
    <cellStyle name="40% - Accent2 3 5" xfId="1637" xr:uid="{56A2C95A-E0F5-4793-AEDC-E6F4795A0B40}"/>
    <cellStyle name="40% - Accent2 3 5 2" xfId="1638" xr:uid="{A1596047-9857-4F1E-8B8C-7BB65BBD0103}"/>
    <cellStyle name="40% - Accent2 3 5 3" xfId="1639" xr:uid="{F6A99FDB-13B7-4B50-A764-5951DDF176DC}"/>
    <cellStyle name="40% - Accent2 3 6" xfId="1640" xr:uid="{B602FD36-7894-4A22-8876-43880A7755FA}"/>
    <cellStyle name="40% - Accent2 3 7" xfId="1641" xr:uid="{0D242EE7-58E5-453D-BFDD-97679A2999D8}"/>
    <cellStyle name="40% - Accent2 4" xfId="1642" xr:uid="{295587AC-82E5-49D6-94F0-8BF5384B070A}"/>
    <cellStyle name="40% - Accent2 4 2" xfId="1643" xr:uid="{609D6786-498B-49DB-BFEB-76FD633C9EFD}"/>
    <cellStyle name="40% - Accent2 4 2 2" xfId="1644" xr:uid="{20D48BD3-E465-4564-828B-2969068ADF02}"/>
    <cellStyle name="40% - Accent2 4 2 3" xfId="1645" xr:uid="{D2DF4D85-680E-4FDA-A12C-A55400D44FB1}"/>
    <cellStyle name="40% - Accent2 4 3" xfId="1646" xr:uid="{454A7869-D2F3-4440-A51F-C0495C7D5534}"/>
    <cellStyle name="40% - Accent2 4 3 2" xfId="1647" xr:uid="{44464B9F-C709-46B4-8173-0A12EBD11B1C}"/>
    <cellStyle name="40% - Accent2 4 3 3" xfId="1648" xr:uid="{04453A45-86CE-46B9-8178-D88EEAC0D4AC}"/>
    <cellStyle name="40% - Accent2 4 4" xfId="1649" xr:uid="{80D023AD-25FE-400D-8C26-9AABDDAEB686}"/>
    <cellStyle name="40% - Accent2 4 4 2" xfId="1650" xr:uid="{0ED69DF7-9526-44CB-AE6A-5B604611DBA5}"/>
    <cellStyle name="40% - Accent2 4 4 3" xfId="1651" xr:uid="{E0113CB3-2F09-479C-B092-F57A53EB66C9}"/>
    <cellStyle name="40% - Accent2 4 5" xfId="1652" xr:uid="{3B97A1E8-283C-4C23-99FB-F74D04F147F4}"/>
    <cellStyle name="40% - Accent2 4 5 2" xfId="1653" xr:uid="{072DD745-C9D3-4ACF-872C-680B109D7D0D}"/>
    <cellStyle name="40% - Accent2 4 5 3" xfId="1654" xr:uid="{3AE43D52-4B0C-45A9-AC85-2D886409C454}"/>
    <cellStyle name="40% - Accent2 4 6" xfId="1655" xr:uid="{B1F902EB-B222-486B-8035-C4F1843E9E84}"/>
    <cellStyle name="40% - Accent2 4 7" xfId="1656" xr:uid="{D705A9B0-83C0-43A8-B0E5-8B97B5367582}"/>
    <cellStyle name="40% - Accent2 5" xfId="1657" xr:uid="{54946950-8E83-4329-BEDA-578D528F65F5}"/>
    <cellStyle name="40% - Accent2 5 2" xfId="1658" xr:uid="{BD49C1BE-EB01-4C0C-9B76-A7D49348321C}"/>
    <cellStyle name="40% - Accent2 5 2 2" xfId="1659" xr:uid="{81F22D2F-8F72-456D-9557-8784A0F48CAC}"/>
    <cellStyle name="40% - Accent2 5 2 3" xfId="1660" xr:uid="{A01E21AF-AD48-45E2-933A-18B20C242B2B}"/>
    <cellStyle name="40% - Accent2 5 3" xfId="1661" xr:uid="{AE86C46C-3055-4891-96C4-9AB4337D150C}"/>
    <cellStyle name="40% - Accent2 5 3 2" xfId="1662" xr:uid="{750DC29C-DA6D-4F2F-9C05-E4921433660F}"/>
    <cellStyle name="40% - Accent2 5 3 3" xfId="1663" xr:uid="{B02C8BEA-2C3F-4010-9C9F-19B2D4D0A424}"/>
    <cellStyle name="40% - Accent2 5 4" xfId="1664" xr:uid="{1C31FB0B-0696-4E30-BE52-74469EC2567A}"/>
    <cellStyle name="40% - Accent2 5 4 2" xfId="1665" xr:uid="{71C5321A-1A4F-4730-B148-50056E07B27A}"/>
    <cellStyle name="40% - Accent2 5 4 3" xfId="1666" xr:uid="{41FB31DA-E66D-4621-92EE-99AD03C0C665}"/>
    <cellStyle name="40% - Accent2 5 5" xfId="1667" xr:uid="{3722E61A-B358-4804-BB43-6A3E6B1F634E}"/>
    <cellStyle name="40% - Accent2 5 5 2" xfId="1668" xr:uid="{909891AB-8FC1-487A-8474-61F47DA81CF4}"/>
    <cellStyle name="40% - Accent2 5 5 3" xfId="1669" xr:uid="{3523516C-3F7B-41F2-9D8F-D950BD52787D}"/>
    <cellStyle name="40% - Accent2 5 6" xfId="1670" xr:uid="{B0A408D0-C292-4D44-B942-7E0DAF49165A}"/>
    <cellStyle name="40% - Accent2 5 7" xfId="1671" xr:uid="{8D540A31-EC80-4690-8AD7-6A1F4CE64307}"/>
    <cellStyle name="40% - Accent2 6" xfId="1672" xr:uid="{073517E5-0BE3-48ED-9A2C-25227CA147A3}"/>
    <cellStyle name="40% - Accent2 6 2" xfId="1673" xr:uid="{80C1FB73-0107-4016-8BBA-8B7ACE2A84A1}"/>
    <cellStyle name="40% - Accent2 6 2 2" xfId="1674" xr:uid="{140A4156-F79D-41C2-BC95-A8F808C3F4B3}"/>
    <cellStyle name="40% - Accent2 6 2 3" xfId="1675" xr:uid="{052CEF88-EE20-4B31-8B11-F470104526C6}"/>
    <cellStyle name="40% - Accent2 6 3" xfId="1676" xr:uid="{BFDC05BE-FE30-4398-AF71-86E83262CEBD}"/>
    <cellStyle name="40% - Accent2 6 3 2" xfId="1677" xr:uid="{704B710C-E301-45CC-9EB5-80AF3B280527}"/>
    <cellStyle name="40% - Accent2 6 3 3" xfId="1678" xr:uid="{6FA746F3-27E9-4D1C-9999-90971308AB99}"/>
    <cellStyle name="40% - Accent2 6 4" xfId="1679" xr:uid="{21F9F1C6-149D-42A9-BD70-2AA75F20152B}"/>
    <cellStyle name="40% - Accent2 6 4 2" xfId="1680" xr:uid="{2F3D86FA-FDDD-4EF0-A4C7-35D7260C2F87}"/>
    <cellStyle name="40% - Accent2 6 4 3" xfId="1681" xr:uid="{5E6548F7-3FE9-442C-BCC4-C67544086BEF}"/>
    <cellStyle name="40% - Accent2 6 5" xfId="1682" xr:uid="{9EFE535C-2CA5-4CE4-89AB-D266E6FB6E2A}"/>
    <cellStyle name="40% - Accent2 6 5 2" xfId="1683" xr:uid="{2F72F3CD-49DD-42E5-AF41-D85719AF00BC}"/>
    <cellStyle name="40% - Accent2 6 5 3" xfId="1684" xr:uid="{0FB3C2D0-8F8D-45BD-871C-97170471164D}"/>
    <cellStyle name="40% - Accent2 6 6" xfId="1685" xr:uid="{9F60F931-767E-4AB4-B56C-B8015663F658}"/>
    <cellStyle name="40% - Accent2 6 7" xfId="1686" xr:uid="{7F6683E4-A448-46A4-B364-5A89A0388214}"/>
    <cellStyle name="40% - Accent2 7" xfId="1687" xr:uid="{55BD295B-0999-4AFF-ABDA-8503931F4DBE}"/>
    <cellStyle name="40% - Accent2 7 2" xfId="1688" xr:uid="{60B26080-6FE3-4039-A309-63571D706523}"/>
    <cellStyle name="40% - Accent2 7 2 2" xfId="1689" xr:uid="{82DC97A3-FEDE-464E-91CE-B297EDF7BE3F}"/>
    <cellStyle name="40% - Accent2 7 2 3" xfId="1690" xr:uid="{52BCA89C-1B6B-41F6-BEB9-0B2831B35137}"/>
    <cellStyle name="40% - Accent2 7 3" xfId="1691" xr:uid="{6739D2F6-3BCA-4AD9-B691-8589425D7D32}"/>
    <cellStyle name="40% - Accent2 7 3 2" xfId="1692" xr:uid="{A64B42FE-2CD0-4974-AD5F-5902306721A6}"/>
    <cellStyle name="40% - Accent2 7 3 3" xfId="1693" xr:uid="{B404232A-1022-4550-92D3-C7F43DA00426}"/>
    <cellStyle name="40% - Accent2 7 4" xfId="1694" xr:uid="{A9306F4F-1C19-4253-AD24-5EE4381098E7}"/>
    <cellStyle name="40% - Accent2 7 4 2" xfId="1695" xr:uid="{37BD8713-2868-4777-A3F5-229B310021CE}"/>
    <cellStyle name="40% - Accent2 7 4 3" xfId="1696" xr:uid="{35E0B959-FF35-4475-B830-C6398B7B7419}"/>
    <cellStyle name="40% - Accent2 7 5" xfId="1697" xr:uid="{484FE1B7-34D1-4BC6-B42B-E6EB67DEB161}"/>
    <cellStyle name="40% - Accent2 7 6" xfId="1698" xr:uid="{8C83D3BF-DFC1-4A92-8DA6-D0C0207E8B96}"/>
    <cellStyle name="40% - Accent2 8" xfId="1699" xr:uid="{E08CFFAD-49BD-4A09-B2FF-DE659A1CE568}"/>
    <cellStyle name="40% - Accent2 8 2" xfId="1700" xr:uid="{2CCE7B86-7D34-4EBE-9E7D-C247BA506034}"/>
    <cellStyle name="40% - Accent2 8 2 2" xfId="1701" xr:uid="{CC444507-2D4A-4E62-A98B-71ED03D2624D}"/>
    <cellStyle name="40% - Accent2 8 2 3" xfId="1702" xr:uid="{1B46A306-6CC6-4549-BAA0-F9D86215646E}"/>
    <cellStyle name="40% - Accent2 8 3" xfId="1703" xr:uid="{804F992F-C532-4887-8481-5D3524DC95BD}"/>
    <cellStyle name="40% - Accent2 8 3 2" xfId="1704" xr:uid="{D9702B71-159A-4875-8EA4-6BEDFD404B7F}"/>
    <cellStyle name="40% - Accent2 8 3 3" xfId="1705" xr:uid="{EBADC6EA-F89A-494B-8FF8-18E6D6D67D4F}"/>
    <cellStyle name="40% - Accent2 8 4" xfId="1706" xr:uid="{C6674FE0-961A-4F64-A9A6-31F3CCED3D2B}"/>
    <cellStyle name="40% - Accent2 8 5" xfId="1707" xr:uid="{EB13988F-DAF9-49C2-9355-A89BFD0BFD73}"/>
    <cellStyle name="40% - Accent2 9" xfId="1708" xr:uid="{0A5A2A36-A00F-4950-822A-ADE719832F9F}"/>
    <cellStyle name="40% - Accent2 9 2" xfId="1709" xr:uid="{0216444A-36D8-48DF-849B-C3FCAE33727C}"/>
    <cellStyle name="40% - Accent2 9 3" xfId="1710" xr:uid="{709453F7-5DDA-4E27-B347-6218BDB9D1D5}"/>
    <cellStyle name="40% - Accent3 10" xfId="1711" xr:uid="{C36D7EA5-8019-40BF-BD63-11A3F9E0DBF5}"/>
    <cellStyle name="40% - Accent3 10 2" xfId="1712" xr:uid="{7F1D65AC-460E-4F78-80E8-1665C102FD49}"/>
    <cellStyle name="40% - Accent3 10 3" xfId="1713" xr:uid="{B03DFD56-EF4A-4EF5-85EC-ED0C6966EA9E}"/>
    <cellStyle name="40% - Accent3 11" xfId="1714" xr:uid="{94FD6F90-7B28-4BF1-A836-7DB00B03B928}"/>
    <cellStyle name="40% - Accent3 11 2" xfId="1715" xr:uid="{F5183D4D-E3FC-4447-BAAB-D9CBBEF46807}"/>
    <cellStyle name="40% - Accent3 11 3" xfId="1716" xr:uid="{AD7C8B49-7EBF-42E6-B0C8-ECE96078D0D6}"/>
    <cellStyle name="40% - Accent3 12" xfId="1717" xr:uid="{AAE29408-E254-461A-918C-EA2D8164FCAD}"/>
    <cellStyle name="40% - Accent3 12 2" xfId="1718" xr:uid="{3E143FD9-5C60-4FCB-8DDD-3117378F2CD7}"/>
    <cellStyle name="40% - Accent3 12 3" xfId="1719" xr:uid="{21E52930-842C-4895-8786-182A1FBDA5FD}"/>
    <cellStyle name="40% - Accent3 13" xfId="1720" xr:uid="{45F18693-4DCB-43F8-A4B8-13ED85FF5AE7}"/>
    <cellStyle name="40% - Accent3 14" xfId="1721" xr:uid="{31E991CD-646F-46AE-B017-400270EF6DB2}"/>
    <cellStyle name="40% - Accent3 2" xfId="57" xr:uid="{B880DB4F-298D-4489-B9E9-F463A8596B32}"/>
    <cellStyle name="40% - Accent3 2 10" xfId="1722" xr:uid="{BD6867D2-85CF-47CF-9906-A2AF11F4284F}"/>
    <cellStyle name="40% - Accent3 2 2" xfId="1723" xr:uid="{1B5580F9-58F0-41BE-A16D-725120F5B67D}"/>
    <cellStyle name="40% - Accent3 2 2 2" xfId="1724" xr:uid="{A6D4070F-2D6F-4407-AADF-D24D7965BD50}"/>
    <cellStyle name="40% - Accent3 2 2 2 2" xfId="1725" xr:uid="{D737E0EE-D5AF-4AC6-8305-580E2BF9DB43}"/>
    <cellStyle name="40% - Accent3 2 2 2 3" xfId="1726" xr:uid="{7DA00148-0066-4505-8827-D8D24BD7414A}"/>
    <cellStyle name="40% - Accent3 2 2 3" xfId="1727" xr:uid="{7E6023D7-E0F5-41F9-9771-A9FFFD19E17D}"/>
    <cellStyle name="40% - Accent3 2 2 3 2" xfId="1728" xr:uid="{43A72225-5B03-4115-A99A-733011956D3F}"/>
    <cellStyle name="40% - Accent3 2 2 3 3" xfId="1729" xr:uid="{DCB5A4DF-160A-47E6-92AF-860E5CFF39FF}"/>
    <cellStyle name="40% - Accent3 2 2 4" xfId="1730" xr:uid="{21A71404-5673-4C35-8BDE-B6356BCE7917}"/>
    <cellStyle name="40% - Accent3 2 2 4 2" xfId="1731" xr:uid="{DA7AFF18-C752-4714-A8D9-C4D47F1A05A1}"/>
    <cellStyle name="40% - Accent3 2 2 4 3" xfId="1732" xr:uid="{39628C52-8E71-4D72-BA15-6D5812FBCBCD}"/>
    <cellStyle name="40% - Accent3 2 2 5" xfId="1733" xr:uid="{80B2CD27-D02C-47EE-8961-77A52286019F}"/>
    <cellStyle name="40% - Accent3 2 2 5 2" xfId="1734" xr:uid="{BD183DA6-48D2-4CF2-A551-9B9DC9D6E798}"/>
    <cellStyle name="40% - Accent3 2 2 5 3" xfId="1735" xr:uid="{2F6F6CA9-7043-4342-9C6E-E4EA950DB7C2}"/>
    <cellStyle name="40% - Accent3 2 2 6" xfId="1736" xr:uid="{6AEC5058-DC20-48C0-8769-38DCFCAF1999}"/>
    <cellStyle name="40% - Accent3 2 2 7" xfId="1737" xr:uid="{744A2C83-60CC-4519-BE76-5316B14EECB3}"/>
    <cellStyle name="40% - Accent3 2 3" xfId="1738" xr:uid="{2F042D89-FDAF-4009-98CC-D5A286EBB1CB}"/>
    <cellStyle name="40% - Accent3 2 3 2" xfId="1739" xr:uid="{9AC77765-3889-4A7F-8881-9A2343E436DC}"/>
    <cellStyle name="40% - Accent3 2 3 2 2" xfId="1740" xr:uid="{2E065739-763B-4708-8ECF-C1576B80D1B4}"/>
    <cellStyle name="40% - Accent3 2 3 2 3" xfId="1741" xr:uid="{D3B7AAED-F2D2-4F7D-BCFC-B0CE37F4DE98}"/>
    <cellStyle name="40% - Accent3 2 3 3" xfId="1742" xr:uid="{82BC5ED0-BA8E-472C-AE2D-B5F7A4B4036B}"/>
    <cellStyle name="40% - Accent3 2 3 3 2" xfId="1743" xr:uid="{840813C2-35C5-4F9E-B096-F83D92E0AC69}"/>
    <cellStyle name="40% - Accent3 2 3 3 3" xfId="1744" xr:uid="{8C794D6D-D830-4E8E-8DEE-7A7FFE95D025}"/>
    <cellStyle name="40% - Accent3 2 3 4" xfId="1745" xr:uid="{5E059A0F-048A-44C7-84D1-181A33788E3C}"/>
    <cellStyle name="40% - Accent3 2 3 4 2" xfId="1746" xr:uid="{96AF982E-293E-483F-B458-3A91A2D3A0D1}"/>
    <cellStyle name="40% - Accent3 2 3 4 3" xfId="1747" xr:uid="{6A9C7948-3645-44CA-9A28-EAACE38E7271}"/>
    <cellStyle name="40% - Accent3 2 3 5" xfId="1748" xr:uid="{067D376A-91BC-4D00-8134-AB6C055B1AB2}"/>
    <cellStyle name="40% - Accent3 2 3 5 2" xfId="1749" xr:uid="{FBD91EC2-6CBB-4683-9187-AF834435FF79}"/>
    <cellStyle name="40% - Accent3 2 3 5 3" xfId="1750" xr:uid="{75243874-4FAB-4FE5-8A23-7F43DC3E30F0}"/>
    <cellStyle name="40% - Accent3 2 3 6" xfId="1751" xr:uid="{E985F64A-9413-4030-9D2A-E8B0572892A1}"/>
    <cellStyle name="40% - Accent3 2 3 7" xfId="1752" xr:uid="{43A86835-2F54-4F4B-A963-73DD231CA022}"/>
    <cellStyle name="40% - Accent3 2 4" xfId="1753" xr:uid="{2F074443-10A7-486D-A9EC-83D525E6EBE2}"/>
    <cellStyle name="40% - Accent3 2 4 2" xfId="1754" xr:uid="{F67DFD5B-673A-4D88-A269-457FC8FD221D}"/>
    <cellStyle name="40% - Accent3 2 4 3" xfId="1755" xr:uid="{87A06114-C5E5-4098-A340-9746290AB527}"/>
    <cellStyle name="40% - Accent3 2 5" xfId="1756" xr:uid="{ABDC3A0D-1BE8-4153-B569-A812468169A6}"/>
    <cellStyle name="40% - Accent3 2 5 2" xfId="1757" xr:uid="{FF03BF69-E79D-4E6C-9440-727204B9B10B}"/>
    <cellStyle name="40% - Accent3 2 5 3" xfId="1758" xr:uid="{49C678A4-25D7-4893-BBF6-1531913D13E8}"/>
    <cellStyle name="40% - Accent3 2 6" xfId="1759" xr:uid="{A5D3A69E-453E-4525-B6B6-CA087A608110}"/>
    <cellStyle name="40% - Accent3 2 6 2" xfId="1760" xr:uid="{900163EC-941C-4D51-BD37-4CFD0D3E127A}"/>
    <cellStyle name="40% - Accent3 2 6 3" xfId="1761" xr:uid="{C8AEC63C-FA11-4357-912B-07258A38B70B}"/>
    <cellStyle name="40% - Accent3 2 7" xfId="1762" xr:uid="{782DCFA5-4832-473D-A822-CA5639FC07B8}"/>
    <cellStyle name="40% - Accent3 2 7 2" xfId="1763" xr:uid="{4292710F-847A-4EA9-8060-9E20BDE6EB82}"/>
    <cellStyle name="40% - Accent3 2 7 3" xfId="1764" xr:uid="{0185ABD8-EB34-4DE4-BC2E-ED6BF39B8A15}"/>
    <cellStyle name="40% - Accent3 2 8" xfId="1765" xr:uid="{1F75B915-FBD9-4562-88B3-B9562A559673}"/>
    <cellStyle name="40% - Accent3 2 9" xfId="1766" xr:uid="{A18EF6B7-9EC4-460F-BB7D-B2F8C1403270}"/>
    <cellStyle name="40% - Accent3 3" xfId="58" xr:uid="{87F7BF6D-3172-4C0B-AF07-808AB7061128}"/>
    <cellStyle name="40% - Accent3 3 2" xfId="1767" xr:uid="{1EC65B39-429A-4058-8CE1-84E9CDC4CB48}"/>
    <cellStyle name="40% - Accent3 3 2 2" xfId="1768" xr:uid="{12C8487D-1354-4DE7-8AA4-89699B9AA68D}"/>
    <cellStyle name="40% - Accent3 3 2 3" xfId="1769" xr:uid="{B7944488-0EB1-4B26-8961-7FA517C44C9A}"/>
    <cellStyle name="40% - Accent3 3 3" xfId="1770" xr:uid="{31137031-2F9F-45A8-8073-5D08AB6CDC15}"/>
    <cellStyle name="40% - Accent3 3 3 2" xfId="1771" xr:uid="{5E929EBC-8F35-47D8-8F7A-E9AD45FC58C9}"/>
    <cellStyle name="40% - Accent3 3 3 3" xfId="1772" xr:uid="{8FF6B921-E2BE-43CF-8316-2A35E28C2C8B}"/>
    <cellStyle name="40% - Accent3 3 4" xfId="1773" xr:uid="{434CDFA5-13D2-4775-B01D-BE2ED0C06967}"/>
    <cellStyle name="40% - Accent3 3 4 2" xfId="1774" xr:uid="{511CF263-A4C8-4ADC-AC8F-A9B4568D6E1F}"/>
    <cellStyle name="40% - Accent3 3 4 3" xfId="1775" xr:uid="{6B5DD6AB-878D-4A17-B2FB-B9BE0B1F87CA}"/>
    <cellStyle name="40% - Accent3 3 5" xfId="1776" xr:uid="{1C022A68-6F16-41E5-AE75-1F773B49BE89}"/>
    <cellStyle name="40% - Accent3 3 5 2" xfId="1777" xr:uid="{3068AABC-F3EB-4DDB-86EE-260DC364645E}"/>
    <cellStyle name="40% - Accent3 3 5 3" xfId="1778" xr:uid="{BA314EC3-F31E-44A6-B2B0-B5CBACAB5CCC}"/>
    <cellStyle name="40% - Accent3 3 6" xfId="1779" xr:uid="{2B2F748F-C0C9-480D-9B06-0C236CAD4DC1}"/>
    <cellStyle name="40% - Accent3 3 7" xfId="1780" xr:uid="{A71EB8AA-3C3E-4B8E-B4B2-CBACA6486B4D}"/>
    <cellStyle name="40% - Accent3 4" xfId="1781" xr:uid="{B274BB3E-B548-4877-AB04-19AE2117DE6F}"/>
    <cellStyle name="40% - Accent3 4 2" xfId="1782" xr:uid="{01B584DE-77CF-493B-8372-AD93A3A22206}"/>
    <cellStyle name="40% - Accent3 4 2 2" xfId="1783" xr:uid="{FD479B69-8C63-44BE-A868-E1F732765BAC}"/>
    <cellStyle name="40% - Accent3 4 2 3" xfId="1784" xr:uid="{4F5FB1B5-EB09-474B-8851-D81F2883C76A}"/>
    <cellStyle name="40% - Accent3 4 3" xfId="1785" xr:uid="{88C69C79-AEF5-48DF-B363-33A35FE24DBA}"/>
    <cellStyle name="40% - Accent3 4 3 2" xfId="1786" xr:uid="{CE3E29F1-C6D4-42FE-A433-DE1C56A445FF}"/>
    <cellStyle name="40% - Accent3 4 3 3" xfId="1787" xr:uid="{7968A8F0-606E-41B1-A441-F8EA46A61517}"/>
    <cellStyle name="40% - Accent3 4 4" xfId="1788" xr:uid="{D9945E91-DD2E-4BCF-87B1-09401D689D6C}"/>
    <cellStyle name="40% - Accent3 4 4 2" xfId="1789" xr:uid="{16F2BCB3-A96E-4E18-B113-664F0BBD9A2E}"/>
    <cellStyle name="40% - Accent3 4 4 3" xfId="1790" xr:uid="{277A4C42-5727-4606-A89B-46B9CBF9C4C0}"/>
    <cellStyle name="40% - Accent3 4 5" xfId="1791" xr:uid="{69CCC458-A4F8-48B9-B1FA-313B3EFFA5BC}"/>
    <cellStyle name="40% - Accent3 4 5 2" xfId="1792" xr:uid="{DC0E82DB-5988-48CD-965A-CE250FD4DE82}"/>
    <cellStyle name="40% - Accent3 4 5 3" xfId="1793" xr:uid="{9634BAE2-1747-447A-A6F0-ECA5C87AE461}"/>
    <cellStyle name="40% - Accent3 4 6" xfId="1794" xr:uid="{4257B887-2BA7-4911-B3AA-D744AF28F1CC}"/>
    <cellStyle name="40% - Accent3 4 7" xfId="1795" xr:uid="{900D36C6-0D56-4F76-BC95-4C640A16A8A5}"/>
    <cellStyle name="40% - Accent3 5" xfId="1796" xr:uid="{E1DB3A47-839B-4A8A-BA5E-C794EBA71A53}"/>
    <cellStyle name="40% - Accent3 5 2" xfId="1797" xr:uid="{23876DE7-EA39-4C2C-9E6D-FE33EE77456A}"/>
    <cellStyle name="40% - Accent3 5 2 2" xfId="1798" xr:uid="{072D7CFC-94BF-4AE9-BF09-59ED2BB94B12}"/>
    <cellStyle name="40% - Accent3 5 2 3" xfId="1799" xr:uid="{F7FD8C16-12A6-4F4A-82AB-E22984845EBF}"/>
    <cellStyle name="40% - Accent3 5 3" xfId="1800" xr:uid="{BDF585A8-1533-4869-9634-6FDB92843E18}"/>
    <cellStyle name="40% - Accent3 5 3 2" xfId="1801" xr:uid="{B7BBBAA6-7A25-4AD4-9998-EAF8A42746DB}"/>
    <cellStyle name="40% - Accent3 5 3 3" xfId="1802" xr:uid="{ACE4CAC1-DCCF-4EF4-A046-0A5CFE2BE1DF}"/>
    <cellStyle name="40% - Accent3 5 4" xfId="1803" xr:uid="{14CBE3C2-593D-49D6-8EAE-DCE0F825CB34}"/>
    <cellStyle name="40% - Accent3 5 4 2" xfId="1804" xr:uid="{F1E82AF1-3DE4-4757-9257-71C5AEA74BB8}"/>
    <cellStyle name="40% - Accent3 5 4 3" xfId="1805" xr:uid="{05B13986-B2BA-40CA-8E72-2A804405BEEA}"/>
    <cellStyle name="40% - Accent3 5 5" xfId="1806" xr:uid="{18168755-21AE-4E54-AE67-1E7D7E960183}"/>
    <cellStyle name="40% - Accent3 5 5 2" xfId="1807" xr:uid="{E52AC33B-584E-450D-8090-9CA657D89A2B}"/>
    <cellStyle name="40% - Accent3 5 5 3" xfId="1808" xr:uid="{7C396C46-8073-4E46-9AA8-E6103D3601BA}"/>
    <cellStyle name="40% - Accent3 5 6" xfId="1809" xr:uid="{3A0AE337-91D0-49F5-9372-DF623B2484AD}"/>
    <cellStyle name="40% - Accent3 5 7" xfId="1810" xr:uid="{C02B9BD3-DC9A-48E5-BC00-C31F35ACA334}"/>
    <cellStyle name="40% - Accent3 6" xfId="1811" xr:uid="{8CF37FD5-8682-4391-9211-572DF533886E}"/>
    <cellStyle name="40% - Accent3 6 2" xfId="1812" xr:uid="{DEFFF036-6FB6-4411-B1C5-A371B2EBD01A}"/>
    <cellStyle name="40% - Accent3 6 2 2" xfId="1813" xr:uid="{5869BCB3-9137-49F4-A61D-BE99EC0DC658}"/>
    <cellStyle name="40% - Accent3 6 2 3" xfId="1814" xr:uid="{9AEFCC9D-2BBD-4E3B-B273-ECF019EB6899}"/>
    <cellStyle name="40% - Accent3 6 3" xfId="1815" xr:uid="{8EFBACBC-A57D-405E-AD2C-2E1E8B075CF3}"/>
    <cellStyle name="40% - Accent3 6 3 2" xfId="1816" xr:uid="{72AF7266-5885-4554-8360-FB2C8A5D3134}"/>
    <cellStyle name="40% - Accent3 6 3 3" xfId="1817" xr:uid="{D69D0CE7-3124-4E1A-9FFA-BB98BB96CE5F}"/>
    <cellStyle name="40% - Accent3 6 4" xfId="1818" xr:uid="{4C3EF846-15C2-42CF-B9E4-E499CAFC201B}"/>
    <cellStyle name="40% - Accent3 6 4 2" xfId="1819" xr:uid="{94F24E7A-CAB0-4366-8AF4-BE7B0217B662}"/>
    <cellStyle name="40% - Accent3 6 4 3" xfId="1820" xr:uid="{F5599A2E-48A3-488E-87D4-DAA3E7A4F3E2}"/>
    <cellStyle name="40% - Accent3 6 5" xfId="1821" xr:uid="{76DB4D72-7C7E-47CD-86C9-B0ECEE9F1835}"/>
    <cellStyle name="40% - Accent3 6 5 2" xfId="1822" xr:uid="{CEE65A0A-B1F1-429A-978D-184CE37AB751}"/>
    <cellStyle name="40% - Accent3 6 5 3" xfId="1823" xr:uid="{EF18A123-886A-4A66-A745-CA19F9D93616}"/>
    <cellStyle name="40% - Accent3 6 6" xfId="1824" xr:uid="{C991C926-8A2D-44BE-9664-2E9A6E5B6EE1}"/>
    <cellStyle name="40% - Accent3 6 7" xfId="1825" xr:uid="{DF055E62-2C79-4D8C-9905-86F93EAAEE0A}"/>
    <cellStyle name="40% - Accent3 7" xfId="1826" xr:uid="{DC28C8DF-7E8B-4553-82A7-C9E0ED60EA30}"/>
    <cellStyle name="40% - Accent3 7 2" xfId="1827" xr:uid="{74FA7CCF-4A19-4744-97E6-873C7E76CB24}"/>
    <cellStyle name="40% - Accent3 7 2 2" xfId="1828" xr:uid="{D8065677-4940-4D29-9CCF-E77C763AFFA9}"/>
    <cellStyle name="40% - Accent3 7 2 3" xfId="1829" xr:uid="{6B3C5504-F7D3-487F-B544-632400619402}"/>
    <cellStyle name="40% - Accent3 7 3" xfId="1830" xr:uid="{09B33FA8-8F58-4271-9C14-139D83A0FB2F}"/>
    <cellStyle name="40% - Accent3 7 3 2" xfId="1831" xr:uid="{6C9D0357-7101-4FF8-8CB5-138151F88176}"/>
    <cellStyle name="40% - Accent3 7 3 3" xfId="1832" xr:uid="{64ACF9BB-39B5-4369-8B3C-12CF3D2C65F2}"/>
    <cellStyle name="40% - Accent3 7 4" xfId="1833" xr:uid="{DA31CCC4-0FF9-4FA1-9474-0167148BFBA1}"/>
    <cellStyle name="40% - Accent3 7 4 2" xfId="1834" xr:uid="{A843E26F-9177-4546-9F2A-27BA20B33F24}"/>
    <cellStyle name="40% - Accent3 7 4 3" xfId="1835" xr:uid="{1BD820E5-993F-41E3-A85E-D1EB2F7573E1}"/>
    <cellStyle name="40% - Accent3 7 5" xfId="1836" xr:uid="{41B03990-C126-46C8-9DBA-FED49165BFE9}"/>
    <cellStyle name="40% - Accent3 7 6" xfId="1837" xr:uid="{2FE5BCEE-F6A8-47D4-8B0C-196FCDCDAFCE}"/>
    <cellStyle name="40% - Accent3 8" xfId="1838" xr:uid="{182DFBDF-8E64-490A-AAFE-28B60AFBFB57}"/>
    <cellStyle name="40% - Accent3 8 2" xfId="1839" xr:uid="{AA678172-5F1E-4309-A196-CF33EAA12752}"/>
    <cellStyle name="40% - Accent3 8 2 2" xfId="1840" xr:uid="{7A895339-5305-4F23-9B85-B90FEBCB0EB9}"/>
    <cellStyle name="40% - Accent3 8 2 3" xfId="1841" xr:uid="{4A072019-A630-4F8A-998F-CFB59957FBF0}"/>
    <cellStyle name="40% - Accent3 8 3" xfId="1842" xr:uid="{2F8DDB78-DE46-4C6A-9376-9349EC5C46AB}"/>
    <cellStyle name="40% - Accent3 8 3 2" xfId="1843" xr:uid="{430E2F40-7B87-448A-89BA-1217064C6B7D}"/>
    <cellStyle name="40% - Accent3 8 3 3" xfId="1844" xr:uid="{9B14F474-9732-4074-87FE-AF20A7EAD9D9}"/>
    <cellStyle name="40% - Accent3 8 4" xfId="1845" xr:uid="{E7884B0F-741D-4B26-AFB2-486AD757D288}"/>
    <cellStyle name="40% - Accent3 8 5" xfId="1846" xr:uid="{5F4F8D08-F1E3-40BA-9E4F-71F99439A763}"/>
    <cellStyle name="40% - Accent3 9" xfId="1847" xr:uid="{1928A539-D5B6-4CC2-8B97-271D1D6F0152}"/>
    <cellStyle name="40% - Accent3 9 2" xfId="1848" xr:uid="{244C9D5B-74D1-44B0-9041-A03502BBD5E3}"/>
    <cellStyle name="40% - Accent3 9 3" xfId="1849" xr:uid="{8AB699C7-EB62-4F71-B0CC-5AFB39B961D0}"/>
    <cellStyle name="40% - Accent4 10" xfId="1850" xr:uid="{C605AF0C-3E17-4B6C-89EF-A675900CA1CF}"/>
    <cellStyle name="40% - Accent4 10 2" xfId="1851" xr:uid="{DC57BCBF-D639-426E-AA89-C12D42C0DC01}"/>
    <cellStyle name="40% - Accent4 10 3" xfId="1852" xr:uid="{667609CA-1D4F-4A50-8973-E227122EB3CF}"/>
    <cellStyle name="40% - Accent4 11" xfId="1853" xr:uid="{79FC04F3-1489-43B1-98E9-522AC8118936}"/>
    <cellStyle name="40% - Accent4 11 2" xfId="1854" xr:uid="{AE165307-04DC-4312-AC93-42F5ED5046D4}"/>
    <cellStyle name="40% - Accent4 11 3" xfId="1855" xr:uid="{0094FACE-EC99-44F4-96E7-2BAEF6F7E743}"/>
    <cellStyle name="40% - Accent4 12" xfId="1856" xr:uid="{67D88DFD-4AD9-4D7D-A0B1-A99CA2D0CC48}"/>
    <cellStyle name="40% - Accent4 12 2" xfId="1857" xr:uid="{3807D07C-C11B-4E56-BA82-601944CC2246}"/>
    <cellStyle name="40% - Accent4 12 3" xfId="1858" xr:uid="{499EB1DF-0E05-4E03-A437-0394EAAC565B}"/>
    <cellStyle name="40% - Accent4 13" xfId="1859" xr:uid="{1379FAD0-63A5-4190-93EC-8FEA7D35B7E7}"/>
    <cellStyle name="40% - Accent4 14" xfId="1860" xr:uid="{DDA67871-BC4E-4440-8A5E-AD83379D4AF0}"/>
    <cellStyle name="40% - Accent4 2" xfId="59" xr:uid="{4F758BAF-37BE-4E51-BD48-C34BE8D0395F}"/>
    <cellStyle name="40% - Accent4 2 10" xfId="1861" xr:uid="{9E53239B-4774-465C-8DA5-1CD9F8EF1535}"/>
    <cellStyle name="40% - Accent4 2 2" xfId="1862" xr:uid="{F80FB71B-2D84-4990-9AAA-DD1A06A06DC8}"/>
    <cellStyle name="40% - Accent4 2 2 2" xfId="1863" xr:uid="{D47ADFBF-0CA7-4D0D-B5AA-1037D7EE9887}"/>
    <cellStyle name="40% - Accent4 2 2 2 2" xfId="1864" xr:uid="{8CF73CAB-ABE8-4C1C-A39F-2BED6A5FFE75}"/>
    <cellStyle name="40% - Accent4 2 2 2 3" xfId="1865" xr:uid="{5A168EC3-5469-404B-BCA8-DC573A5180FF}"/>
    <cellStyle name="40% - Accent4 2 2 3" xfId="1866" xr:uid="{043D5861-BC42-4868-B5A4-9B1E7ED93CDF}"/>
    <cellStyle name="40% - Accent4 2 2 3 2" xfId="1867" xr:uid="{A86DA58E-9C04-470E-85F7-1E6F7F3C268A}"/>
    <cellStyle name="40% - Accent4 2 2 3 3" xfId="1868" xr:uid="{47B7B461-4291-4C2F-A7EB-D86568CB95FF}"/>
    <cellStyle name="40% - Accent4 2 2 4" xfId="1869" xr:uid="{A1CF4913-E261-4D33-B3C3-46DDE82DDDB5}"/>
    <cellStyle name="40% - Accent4 2 2 4 2" xfId="1870" xr:uid="{D36C8ACA-E2EA-408D-9913-FE846F28F202}"/>
    <cellStyle name="40% - Accent4 2 2 4 3" xfId="1871" xr:uid="{C62F6CFA-700B-4FE3-B170-FD1188E45EB6}"/>
    <cellStyle name="40% - Accent4 2 2 5" xfId="1872" xr:uid="{130D55FD-9104-4A89-8870-9B515F14497C}"/>
    <cellStyle name="40% - Accent4 2 2 5 2" xfId="1873" xr:uid="{D60AF1B0-E896-4E3F-AC63-7A70CC9017D7}"/>
    <cellStyle name="40% - Accent4 2 2 5 3" xfId="1874" xr:uid="{EB33166C-97AD-4734-B6F8-241459E3C084}"/>
    <cellStyle name="40% - Accent4 2 2 6" xfId="1875" xr:uid="{EE868529-6C8E-430A-BD93-89EFF25F1118}"/>
    <cellStyle name="40% - Accent4 2 2 7" xfId="1876" xr:uid="{154F62EC-F605-4D80-818E-7C7197970C3F}"/>
    <cellStyle name="40% - Accent4 2 3" xfId="1877" xr:uid="{34AA2B50-8D24-4E48-BB8F-332CB5CD8D15}"/>
    <cellStyle name="40% - Accent4 2 3 2" xfId="1878" xr:uid="{9DEE2C16-F9D3-498E-B4EF-A0091D717B90}"/>
    <cellStyle name="40% - Accent4 2 3 2 2" xfId="1879" xr:uid="{1711A867-3A21-4010-AB72-0A2DF6C17822}"/>
    <cellStyle name="40% - Accent4 2 3 2 3" xfId="1880" xr:uid="{4543A32A-9F57-4F4A-A2AE-7AD3A39D8C2B}"/>
    <cellStyle name="40% - Accent4 2 3 3" xfId="1881" xr:uid="{7A69E511-9877-4A96-9A73-D85C874E0406}"/>
    <cellStyle name="40% - Accent4 2 3 3 2" xfId="1882" xr:uid="{D30A15D3-DA2B-4410-908C-2E6381AF69A5}"/>
    <cellStyle name="40% - Accent4 2 3 3 3" xfId="1883" xr:uid="{EF3B582F-552F-4AD6-B5FB-44F245CDC75B}"/>
    <cellStyle name="40% - Accent4 2 3 4" xfId="1884" xr:uid="{11C6E664-6E18-49E7-A83F-BDCA927498BE}"/>
    <cellStyle name="40% - Accent4 2 3 4 2" xfId="1885" xr:uid="{3A0E1ED7-52CB-458A-A0A9-61D09F856D69}"/>
    <cellStyle name="40% - Accent4 2 3 4 3" xfId="1886" xr:uid="{3AE71CB3-23DA-4B31-93E2-3F661613EFEF}"/>
    <cellStyle name="40% - Accent4 2 3 5" xfId="1887" xr:uid="{B6989C9E-F0CC-40DE-A04C-50D0E69F0CCC}"/>
    <cellStyle name="40% - Accent4 2 3 5 2" xfId="1888" xr:uid="{E554D659-B8E3-487D-9090-BCADEA39038D}"/>
    <cellStyle name="40% - Accent4 2 3 5 3" xfId="1889" xr:uid="{EF1953A5-E1F2-4463-8044-423304C106C0}"/>
    <cellStyle name="40% - Accent4 2 3 6" xfId="1890" xr:uid="{6F83CE80-E63B-481F-9ECD-05442080C636}"/>
    <cellStyle name="40% - Accent4 2 3 7" xfId="1891" xr:uid="{C262AD2F-5F42-4EBB-B270-79DD4E2D1518}"/>
    <cellStyle name="40% - Accent4 2 4" xfId="1892" xr:uid="{995E50BB-DE9B-40DF-81EF-6936F88D66B0}"/>
    <cellStyle name="40% - Accent4 2 4 2" xfId="1893" xr:uid="{C8CC3F1A-CEEF-4D65-B3D1-792C6942E55E}"/>
    <cellStyle name="40% - Accent4 2 4 3" xfId="1894" xr:uid="{DB364805-55AB-4E87-A204-6E3A48A21A7F}"/>
    <cellStyle name="40% - Accent4 2 5" xfId="1895" xr:uid="{2380AC54-C27F-47D2-AC9F-2DD41C9F5426}"/>
    <cellStyle name="40% - Accent4 2 5 2" xfId="1896" xr:uid="{A0D6ACF3-662E-432F-AE4E-2645A876DEA3}"/>
    <cellStyle name="40% - Accent4 2 5 3" xfId="1897" xr:uid="{3F4E3209-C3C5-477D-8DCA-DAB7E08210A5}"/>
    <cellStyle name="40% - Accent4 2 6" xfId="1898" xr:uid="{000C603D-525B-4D48-ADBE-ADC830B1A8DF}"/>
    <cellStyle name="40% - Accent4 2 6 2" xfId="1899" xr:uid="{8E82DD78-5E21-4BDF-9A98-568CE65A9E64}"/>
    <cellStyle name="40% - Accent4 2 6 3" xfId="1900" xr:uid="{931F7B47-7758-4AFB-A5BE-7BA834BBC906}"/>
    <cellStyle name="40% - Accent4 2 7" xfId="1901" xr:uid="{3D13336F-3401-4FA9-BB45-D8B22EF6E2D3}"/>
    <cellStyle name="40% - Accent4 2 7 2" xfId="1902" xr:uid="{8645D02D-AA32-4CB0-AF51-5B4DCE01F172}"/>
    <cellStyle name="40% - Accent4 2 7 3" xfId="1903" xr:uid="{FBE33596-D109-4F69-918D-C785CAFC3196}"/>
    <cellStyle name="40% - Accent4 2 8" xfId="1904" xr:uid="{7A86499E-17AE-4F16-ADD2-C2227C74DE73}"/>
    <cellStyle name="40% - Accent4 2 9" xfId="1905" xr:uid="{EA93B681-AD5E-4CBB-A5CA-F8F90EDD01C5}"/>
    <cellStyle name="40% - Accent4 3" xfId="60" xr:uid="{8A61197C-6D80-49F7-8FD6-C1D99620D5EC}"/>
    <cellStyle name="40% - Accent4 3 2" xfId="1906" xr:uid="{FCCCA727-9EAC-4633-BD8F-D2D51C20388B}"/>
    <cellStyle name="40% - Accent4 3 2 2" xfId="1907" xr:uid="{F3C1E7F8-F256-4909-A42B-7E2F8E54052A}"/>
    <cellStyle name="40% - Accent4 3 2 3" xfId="1908" xr:uid="{11CBA758-46D0-4F7B-A9DD-3C0C1A316519}"/>
    <cellStyle name="40% - Accent4 3 3" xfId="1909" xr:uid="{A9C76F80-EB29-490B-9350-909280E87833}"/>
    <cellStyle name="40% - Accent4 3 3 2" xfId="1910" xr:uid="{DEE23C65-9BBF-4275-BD53-8256F025FBFE}"/>
    <cellStyle name="40% - Accent4 3 3 3" xfId="1911" xr:uid="{8F205750-F8E7-452F-A1EA-8A6E3366EC02}"/>
    <cellStyle name="40% - Accent4 3 4" xfId="1912" xr:uid="{4130917C-1554-445D-8E0B-DB05ABDC37AA}"/>
    <cellStyle name="40% - Accent4 3 4 2" xfId="1913" xr:uid="{27D4317C-445F-4C60-937E-F574650F982B}"/>
    <cellStyle name="40% - Accent4 3 4 3" xfId="1914" xr:uid="{90F199C7-40DF-44D4-8F40-0A02FBD3168A}"/>
    <cellStyle name="40% - Accent4 3 5" xfId="1915" xr:uid="{2DC44B8F-F09E-42CC-8FBE-24805FCBEF2D}"/>
    <cellStyle name="40% - Accent4 3 5 2" xfId="1916" xr:uid="{84FCF111-F1F4-4AB2-A901-AE7B22219A6B}"/>
    <cellStyle name="40% - Accent4 3 5 3" xfId="1917" xr:uid="{634E15EA-C3E6-4DB7-AB9C-33895FB1ABFD}"/>
    <cellStyle name="40% - Accent4 3 6" xfId="1918" xr:uid="{C882ABE4-C820-42EF-917A-03D4930AFB89}"/>
    <cellStyle name="40% - Accent4 3 7" xfId="1919" xr:uid="{2896E4FD-CFD0-4D78-A5BE-4012752002B7}"/>
    <cellStyle name="40% - Accent4 4" xfId="1920" xr:uid="{F0EAB102-C481-4BEA-841E-D9BDD289AA8C}"/>
    <cellStyle name="40% - Accent4 4 2" xfId="1921" xr:uid="{2ACEA00F-8308-441A-8B82-64D95565DDDE}"/>
    <cellStyle name="40% - Accent4 4 2 2" xfId="1922" xr:uid="{E3EB625E-6B47-4DB3-AD38-53FA3C5FF187}"/>
    <cellStyle name="40% - Accent4 4 2 3" xfId="1923" xr:uid="{90B3BC23-E56E-4676-9E40-F92E55EA2E04}"/>
    <cellStyle name="40% - Accent4 4 3" xfId="1924" xr:uid="{38AAC94B-4DB5-4A38-9F77-7699BADE80C2}"/>
    <cellStyle name="40% - Accent4 4 3 2" xfId="1925" xr:uid="{22BD5888-3856-47A0-A164-6497011F81E6}"/>
    <cellStyle name="40% - Accent4 4 3 3" xfId="1926" xr:uid="{01D3B5C0-5D5F-4000-BA80-15DCC2AC516F}"/>
    <cellStyle name="40% - Accent4 4 4" xfId="1927" xr:uid="{E0232E56-1494-4160-8331-AEFDB54BF701}"/>
    <cellStyle name="40% - Accent4 4 4 2" xfId="1928" xr:uid="{A6B26311-266D-4C26-9786-55CCEDFC9362}"/>
    <cellStyle name="40% - Accent4 4 4 3" xfId="1929" xr:uid="{B48D66A3-F4C5-47A1-8199-04585699517A}"/>
    <cellStyle name="40% - Accent4 4 5" xfId="1930" xr:uid="{E9671F0A-2D68-4D4C-A9F5-78AFA68DE9D1}"/>
    <cellStyle name="40% - Accent4 4 5 2" xfId="1931" xr:uid="{71518BB5-4A22-4235-9B4C-D6C7BBD16D63}"/>
    <cellStyle name="40% - Accent4 4 5 3" xfId="1932" xr:uid="{3C361BB6-8581-4C62-97B7-051E39C3EF6F}"/>
    <cellStyle name="40% - Accent4 4 6" xfId="1933" xr:uid="{865833E3-3488-4070-BFE4-E5B6D34B138A}"/>
    <cellStyle name="40% - Accent4 4 7" xfId="1934" xr:uid="{0DB1106D-E8B7-439F-A5DA-56D7995696FE}"/>
    <cellStyle name="40% - Accent4 5" xfId="1935" xr:uid="{7EFB15B1-B218-45EB-8D20-D858E6E83C2C}"/>
    <cellStyle name="40% - Accent4 5 2" xfId="1936" xr:uid="{FE2DE3D8-588F-4DE6-8940-37BD4CFBF0FA}"/>
    <cellStyle name="40% - Accent4 5 2 2" xfId="1937" xr:uid="{FA09EE13-5201-430B-A7DF-B9EBC806785A}"/>
    <cellStyle name="40% - Accent4 5 2 3" xfId="1938" xr:uid="{285EC912-FB3F-46D4-BB82-B88C2F884032}"/>
    <cellStyle name="40% - Accent4 5 3" xfId="1939" xr:uid="{E7A35D3C-F979-4146-AE0F-EFFB43A8EA25}"/>
    <cellStyle name="40% - Accent4 5 3 2" xfId="1940" xr:uid="{EC320938-B02C-439A-824B-6372CDF9E6B7}"/>
    <cellStyle name="40% - Accent4 5 3 3" xfId="1941" xr:uid="{D54C4D76-C0D0-4E50-B444-03102E1E37AB}"/>
    <cellStyle name="40% - Accent4 5 4" xfId="1942" xr:uid="{9BFE9848-EC33-4878-85E9-FA8A2CBD8974}"/>
    <cellStyle name="40% - Accent4 5 4 2" xfId="1943" xr:uid="{2987A8EF-3111-4CCC-B75D-DC652827F796}"/>
    <cellStyle name="40% - Accent4 5 4 3" xfId="1944" xr:uid="{9E834A71-69B2-447D-B4D0-A4CABFE0C9A9}"/>
    <cellStyle name="40% - Accent4 5 5" xfId="1945" xr:uid="{B0284E1F-E0FE-408B-936B-5FAE0506B7B5}"/>
    <cellStyle name="40% - Accent4 5 5 2" xfId="1946" xr:uid="{07A25F0D-527D-4951-A1DC-4DF4DB08341D}"/>
    <cellStyle name="40% - Accent4 5 5 3" xfId="1947" xr:uid="{B774DD74-9C41-4ED1-B283-B9A6401F015B}"/>
    <cellStyle name="40% - Accent4 5 6" xfId="1948" xr:uid="{2A274CFF-CC67-4166-842B-2694ABF9E5F9}"/>
    <cellStyle name="40% - Accent4 5 7" xfId="1949" xr:uid="{65C3FE56-7D3F-41BD-AC4D-8BB54B3487A9}"/>
    <cellStyle name="40% - Accent4 6" xfId="1950" xr:uid="{11E68EAD-95F9-4538-8EF9-8A61F45CDB07}"/>
    <cellStyle name="40% - Accent4 6 2" xfId="1951" xr:uid="{9ACB79EE-9C8A-4DB4-A72C-C83B0D8FC2A3}"/>
    <cellStyle name="40% - Accent4 6 2 2" xfId="1952" xr:uid="{A4FC946F-8E2F-4C45-8D57-786552F124E9}"/>
    <cellStyle name="40% - Accent4 6 2 3" xfId="1953" xr:uid="{8416AA4F-C775-4073-BCFA-47B9A2795ED8}"/>
    <cellStyle name="40% - Accent4 6 3" xfId="1954" xr:uid="{72AE1852-6CD9-4D16-99B3-FC0D1AFA92DF}"/>
    <cellStyle name="40% - Accent4 6 3 2" xfId="1955" xr:uid="{AE3CE3F0-136D-4CBF-A05B-5D0A7CFB1B95}"/>
    <cellStyle name="40% - Accent4 6 3 3" xfId="1956" xr:uid="{4F89C6A8-A2DE-4380-A174-CD9C682D810C}"/>
    <cellStyle name="40% - Accent4 6 4" xfId="1957" xr:uid="{27E08010-722E-47DE-A2DD-808DD9E1B00B}"/>
    <cellStyle name="40% - Accent4 6 4 2" xfId="1958" xr:uid="{E8DD8DE9-D8E9-41B0-B8F5-561174EAE883}"/>
    <cellStyle name="40% - Accent4 6 4 3" xfId="1959" xr:uid="{2D2097FA-8116-415A-BE13-F9396D0561EA}"/>
    <cellStyle name="40% - Accent4 6 5" xfId="1960" xr:uid="{E951346E-DF35-499F-82E2-E2A51DCEE434}"/>
    <cellStyle name="40% - Accent4 6 5 2" xfId="1961" xr:uid="{D2AB64E9-5F2C-4E48-8EC3-654A62CB7DD7}"/>
    <cellStyle name="40% - Accent4 6 5 3" xfId="1962" xr:uid="{DAC1FFF3-090D-489A-904F-E290C35E72E9}"/>
    <cellStyle name="40% - Accent4 6 6" xfId="1963" xr:uid="{3EDBC846-A4F9-4936-BFA4-FC55E2E93356}"/>
    <cellStyle name="40% - Accent4 6 7" xfId="1964" xr:uid="{1139328B-3DAA-4950-9D4B-9EA947D0872D}"/>
    <cellStyle name="40% - Accent4 7" xfId="1965" xr:uid="{D7134824-E4B1-497F-AF87-F6231646BB85}"/>
    <cellStyle name="40% - Accent4 7 2" xfId="1966" xr:uid="{68097A5D-71C4-4B37-8ED1-BEFBF8A817DF}"/>
    <cellStyle name="40% - Accent4 7 2 2" xfId="1967" xr:uid="{BB724085-C579-4514-80A6-08B6168F706B}"/>
    <cellStyle name="40% - Accent4 7 2 3" xfId="1968" xr:uid="{30EFA303-0298-4229-9CDA-99ECFF29A8EB}"/>
    <cellStyle name="40% - Accent4 7 3" xfId="1969" xr:uid="{BC1F6A45-7331-48AD-B6EC-82CA6ECB8C90}"/>
    <cellStyle name="40% - Accent4 7 3 2" xfId="1970" xr:uid="{FEA9A1B4-639E-4136-A88B-748B5E2F32A4}"/>
    <cellStyle name="40% - Accent4 7 3 3" xfId="1971" xr:uid="{62ED8349-8DA2-4284-B8D2-9BEAA2DBC4A5}"/>
    <cellStyle name="40% - Accent4 7 4" xfId="1972" xr:uid="{432D4E17-3C3E-4FA5-A7E6-110103DCBC54}"/>
    <cellStyle name="40% - Accent4 7 4 2" xfId="1973" xr:uid="{15687755-363E-490D-AFF5-31AB42071D2A}"/>
    <cellStyle name="40% - Accent4 7 4 3" xfId="1974" xr:uid="{8E294871-D54E-46C1-8186-DD0CBAAF4FD4}"/>
    <cellStyle name="40% - Accent4 7 5" xfId="1975" xr:uid="{6CC953E5-04A9-46E0-AC7F-4991B803FE91}"/>
    <cellStyle name="40% - Accent4 7 6" xfId="1976" xr:uid="{231992D5-2CEB-4DE4-8EEF-7D34500CFA2B}"/>
    <cellStyle name="40% - Accent4 8" xfId="1977" xr:uid="{35DA9806-6D18-4B2F-8FD0-09D2751D8DE6}"/>
    <cellStyle name="40% - Accent4 8 2" xfId="1978" xr:uid="{A9E2727B-5785-4A08-A93E-D273FB1D7425}"/>
    <cellStyle name="40% - Accent4 8 2 2" xfId="1979" xr:uid="{B2489980-D81D-47DD-BE8D-34C2A732EE57}"/>
    <cellStyle name="40% - Accent4 8 2 3" xfId="1980" xr:uid="{6A669557-183B-49C8-9FC9-C5C5EDA1D984}"/>
    <cellStyle name="40% - Accent4 8 3" xfId="1981" xr:uid="{787059A3-C230-4425-A991-25A6432EA576}"/>
    <cellStyle name="40% - Accent4 8 3 2" xfId="1982" xr:uid="{C87F059A-63C4-4BBE-8678-7311FFF4029C}"/>
    <cellStyle name="40% - Accent4 8 3 3" xfId="1983" xr:uid="{5069CBB6-A1AA-4BAB-A8F8-C2E821C134DB}"/>
    <cellStyle name="40% - Accent4 8 4" xfId="1984" xr:uid="{101325E4-929C-4ECC-923B-4539137E2250}"/>
    <cellStyle name="40% - Accent4 8 5" xfId="1985" xr:uid="{E1DB4CF0-10F4-42E1-A23E-803725D822B9}"/>
    <cellStyle name="40% - Accent4 9" xfId="1986" xr:uid="{1F70518D-13FF-4089-B19B-96F8612601E0}"/>
    <cellStyle name="40% - Accent4 9 2" xfId="1987" xr:uid="{736837DD-4083-4A48-A508-1281F17834CC}"/>
    <cellStyle name="40% - Accent4 9 3" xfId="1988" xr:uid="{8347AA85-2234-4C52-95DF-B14CB73CBCBF}"/>
    <cellStyle name="40% - Accent5 10" xfId="1989" xr:uid="{B95D3451-56D2-469E-AD2B-295C7BEE9590}"/>
    <cellStyle name="40% - Accent5 10 2" xfId="1990" xr:uid="{0546EE4B-35CE-44C9-BF6B-DCEED268AD86}"/>
    <cellStyle name="40% - Accent5 10 3" xfId="1991" xr:uid="{36AA67AD-990F-49ED-8967-7AD703333843}"/>
    <cellStyle name="40% - Accent5 11" xfId="1992" xr:uid="{7DD170F7-A10E-4735-A9CB-24FDD91824BE}"/>
    <cellStyle name="40% - Accent5 11 2" xfId="1993" xr:uid="{300CA13D-FA80-4CC0-9818-CF14AF7AB794}"/>
    <cellStyle name="40% - Accent5 11 3" xfId="1994" xr:uid="{488F4D67-B93A-427D-8739-A4284771AB32}"/>
    <cellStyle name="40% - Accent5 12" xfId="1995" xr:uid="{0BFB2529-DCA9-4257-8D6C-AE31FE411B3A}"/>
    <cellStyle name="40% - Accent5 12 2" xfId="1996" xr:uid="{3E6759A9-247A-432A-BDEC-B07A92ADBCD9}"/>
    <cellStyle name="40% - Accent5 12 3" xfId="1997" xr:uid="{A2E02F89-8ED4-4C6F-A70D-B22D5FBE498F}"/>
    <cellStyle name="40% - Accent5 13" xfId="1998" xr:uid="{658A0B7A-0D24-484A-AB75-0DF2F4206472}"/>
    <cellStyle name="40% - Accent5 14" xfId="1999" xr:uid="{65C1C0E4-277C-4FBA-9ADB-6D15737A7D50}"/>
    <cellStyle name="40% - Accent5 2" xfId="61" xr:uid="{E2B455D5-B75C-4981-AE60-61330BF253C9}"/>
    <cellStyle name="40% - Accent5 2 10" xfId="2000" xr:uid="{F6AA965A-B4AB-49B6-9EC5-85375C1C7059}"/>
    <cellStyle name="40% - Accent5 2 2" xfId="2001" xr:uid="{C0F5629D-392D-491C-A928-E8CE401E7B32}"/>
    <cellStyle name="40% - Accent5 2 2 2" xfId="2002" xr:uid="{DA30AEB0-38B1-403F-973A-8837A8B5079D}"/>
    <cellStyle name="40% - Accent5 2 2 2 2" xfId="2003" xr:uid="{E54868C9-5CA1-4EF2-86D7-E03FCE7922C5}"/>
    <cellStyle name="40% - Accent5 2 2 2 3" xfId="2004" xr:uid="{AA8251CB-86D4-4CAB-885B-2117FFEE4F03}"/>
    <cellStyle name="40% - Accent5 2 2 3" xfId="2005" xr:uid="{FA1D573B-16EF-4A7A-9401-B0AD21C45355}"/>
    <cellStyle name="40% - Accent5 2 2 3 2" xfId="2006" xr:uid="{82758889-BB02-4E04-B7C8-687D325D2B97}"/>
    <cellStyle name="40% - Accent5 2 2 3 3" xfId="2007" xr:uid="{C6C04DB6-CF50-40FF-B364-623CB9BF28D2}"/>
    <cellStyle name="40% - Accent5 2 2 4" xfId="2008" xr:uid="{512E41B6-096D-49CC-BA37-561B4F87155F}"/>
    <cellStyle name="40% - Accent5 2 2 4 2" xfId="2009" xr:uid="{23B33952-051C-4134-8E2D-2DB8EEBB617F}"/>
    <cellStyle name="40% - Accent5 2 2 4 3" xfId="2010" xr:uid="{3EA284B6-1627-4C48-8495-7F26C1650BC2}"/>
    <cellStyle name="40% - Accent5 2 2 5" xfId="2011" xr:uid="{2E73DFB1-48A0-4C0E-AD42-0B74D0F7D818}"/>
    <cellStyle name="40% - Accent5 2 2 5 2" xfId="2012" xr:uid="{0BA16566-C59E-48EF-A9DB-19BB923E0BAB}"/>
    <cellStyle name="40% - Accent5 2 2 5 3" xfId="2013" xr:uid="{28EB644A-DE28-4171-8BC7-F727564CDB94}"/>
    <cellStyle name="40% - Accent5 2 2 6" xfId="2014" xr:uid="{7C67C37E-98DA-4E08-BEF8-1F50C7681343}"/>
    <cellStyle name="40% - Accent5 2 2 7" xfId="2015" xr:uid="{50AA9460-CB44-4C8D-BEE8-D82C585DD677}"/>
    <cellStyle name="40% - Accent5 2 3" xfId="2016" xr:uid="{133A9A34-ED14-41A6-8855-54AEAA8B6AE4}"/>
    <cellStyle name="40% - Accent5 2 3 2" xfId="2017" xr:uid="{038C4318-D4E4-4034-BF9C-DE82C03B4788}"/>
    <cellStyle name="40% - Accent5 2 3 2 2" xfId="2018" xr:uid="{9E909A4A-AE1A-4DC9-8F39-AF0F2181C363}"/>
    <cellStyle name="40% - Accent5 2 3 2 3" xfId="2019" xr:uid="{D42B52C4-097A-4436-B397-71F2274F8B0F}"/>
    <cellStyle name="40% - Accent5 2 3 3" xfId="2020" xr:uid="{C8AA9B91-6C8B-477C-A452-B0198D3E3DD6}"/>
    <cellStyle name="40% - Accent5 2 3 3 2" xfId="2021" xr:uid="{B2D5C4BA-A497-460B-87A2-1541E6395713}"/>
    <cellStyle name="40% - Accent5 2 3 3 3" xfId="2022" xr:uid="{AFE07644-4994-4058-9422-3EE6919CC60C}"/>
    <cellStyle name="40% - Accent5 2 3 4" xfId="2023" xr:uid="{6B8DC839-30B5-4D6D-9EAB-5D571579950C}"/>
    <cellStyle name="40% - Accent5 2 3 4 2" xfId="2024" xr:uid="{F26FF6D1-7CF0-48DA-81FA-9D5782B311CB}"/>
    <cellStyle name="40% - Accent5 2 3 4 3" xfId="2025" xr:uid="{3BABAB8F-28A0-4C08-A0B8-58F60C74CF4E}"/>
    <cellStyle name="40% - Accent5 2 3 5" xfId="2026" xr:uid="{793A261F-79DE-49A6-8EC9-30F38B217A0F}"/>
    <cellStyle name="40% - Accent5 2 3 5 2" xfId="2027" xr:uid="{57D81D22-CA6F-4587-9D17-4CE5E6418565}"/>
    <cellStyle name="40% - Accent5 2 3 5 3" xfId="2028" xr:uid="{8EE30849-2B98-4D41-A7C8-EB1F0791D733}"/>
    <cellStyle name="40% - Accent5 2 3 6" xfId="2029" xr:uid="{2BB53BDB-BA8B-4ED0-A65B-F726ACBBE60E}"/>
    <cellStyle name="40% - Accent5 2 3 7" xfId="2030" xr:uid="{9C67CD8D-1FA1-4230-9244-27B1D0AEB67C}"/>
    <cellStyle name="40% - Accent5 2 4" xfId="2031" xr:uid="{CB81E33D-EABB-42D6-BFBE-E4C532FF350A}"/>
    <cellStyle name="40% - Accent5 2 4 2" xfId="2032" xr:uid="{D5D274E3-CE2F-4C1C-B1D9-DADA67EE5D28}"/>
    <cellStyle name="40% - Accent5 2 4 3" xfId="2033" xr:uid="{36DF36A6-C276-4FF5-8025-2272DE2EC3FC}"/>
    <cellStyle name="40% - Accent5 2 5" xfId="2034" xr:uid="{5B9D7C57-2501-4EF7-83FA-FA710F8095C1}"/>
    <cellStyle name="40% - Accent5 2 5 2" xfId="2035" xr:uid="{D365930A-D47D-42A8-8BD8-F85EF21BAC10}"/>
    <cellStyle name="40% - Accent5 2 5 3" xfId="2036" xr:uid="{8CDA8D98-7457-437F-B0D4-FA8BE19A1B3D}"/>
    <cellStyle name="40% - Accent5 2 6" xfId="2037" xr:uid="{F16EC5F1-450B-4B7E-B60C-5DA192195234}"/>
    <cellStyle name="40% - Accent5 2 6 2" xfId="2038" xr:uid="{611B6056-1A5B-44BE-ABCE-B3FC152DE837}"/>
    <cellStyle name="40% - Accent5 2 6 3" xfId="2039" xr:uid="{BFA9F038-F33A-4B0D-BB48-20D3CE2FEC02}"/>
    <cellStyle name="40% - Accent5 2 7" xfId="2040" xr:uid="{C9FFC391-30E2-4A5B-88CF-4BEC862AF178}"/>
    <cellStyle name="40% - Accent5 2 7 2" xfId="2041" xr:uid="{0EFA7B37-802E-4C19-AD23-61434B58FABD}"/>
    <cellStyle name="40% - Accent5 2 7 3" xfId="2042" xr:uid="{49B0E61F-EF79-4DD0-9F7E-C3B8719654C0}"/>
    <cellStyle name="40% - Accent5 2 8" xfId="2043" xr:uid="{6B2092C3-134A-4A28-867E-9111298DF60D}"/>
    <cellStyle name="40% - Accent5 2 9" xfId="2044" xr:uid="{5A150950-EDCE-47A0-8077-13C82E3E9CA5}"/>
    <cellStyle name="40% - Accent5 3" xfId="62" xr:uid="{52570D33-D92E-4351-9F79-847DD847A97F}"/>
    <cellStyle name="40% - Accent5 3 2" xfId="2045" xr:uid="{E2CBA7B4-044C-46A5-BB35-DB9714C75F13}"/>
    <cellStyle name="40% - Accent5 3 2 2" xfId="2046" xr:uid="{F6F0F4F5-F231-45A1-8F83-D32FAB8A996D}"/>
    <cellStyle name="40% - Accent5 3 2 3" xfId="2047" xr:uid="{2F89FFC7-0CC3-4DC1-B1C6-D3AFB826BC76}"/>
    <cellStyle name="40% - Accent5 3 3" xfId="2048" xr:uid="{0B603B24-3B5C-48D3-8B33-33C39C783B9C}"/>
    <cellStyle name="40% - Accent5 3 3 2" xfId="2049" xr:uid="{758427E0-D8CC-4409-A7C1-EC4FDA3AA198}"/>
    <cellStyle name="40% - Accent5 3 3 3" xfId="2050" xr:uid="{BD0A7B3B-93E3-42E1-A7E6-56A6F548161A}"/>
    <cellStyle name="40% - Accent5 3 4" xfId="2051" xr:uid="{66520CE3-81D3-4545-A0AB-97783B3AC73C}"/>
    <cellStyle name="40% - Accent5 3 4 2" xfId="2052" xr:uid="{FDC20013-E1DA-4131-8AB9-5A3ADF5666DB}"/>
    <cellStyle name="40% - Accent5 3 4 3" xfId="2053" xr:uid="{2B2590D8-1EE1-4FD3-A692-F8E34D780CB2}"/>
    <cellStyle name="40% - Accent5 3 5" xfId="2054" xr:uid="{A1FA1ADE-B0F8-4E75-A8DD-4F439675D8CC}"/>
    <cellStyle name="40% - Accent5 3 5 2" xfId="2055" xr:uid="{C6B12FA2-0B09-4959-A53B-FC402ADF02E4}"/>
    <cellStyle name="40% - Accent5 3 5 3" xfId="2056" xr:uid="{6F071041-F977-46FC-9CCB-2BAF8BFF6094}"/>
    <cellStyle name="40% - Accent5 3 6" xfId="2057" xr:uid="{B2EF1C4D-EA2B-4AAF-B8D0-FFDD10C904DE}"/>
    <cellStyle name="40% - Accent5 3 7" xfId="2058" xr:uid="{1096069E-D9E1-468B-9F6D-AAC0EF2716EB}"/>
    <cellStyle name="40% - Accent5 4" xfId="2059" xr:uid="{AF764920-B4F8-4BA3-A4CC-D75071996E49}"/>
    <cellStyle name="40% - Accent5 4 2" xfId="2060" xr:uid="{78CD65A9-0FDB-443B-B775-5F0A04465A85}"/>
    <cellStyle name="40% - Accent5 4 2 2" xfId="2061" xr:uid="{8E2B28E2-49B1-49D4-9574-A80C44AC75A1}"/>
    <cellStyle name="40% - Accent5 4 2 3" xfId="2062" xr:uid="{43137492-C0FE-47AC-A429-6ACA3BB2BC2E}"/>
    <cellStyle name="40% - Accent5 4 3" xfId="2063" xr:uid="{811E0180-9DC7-479D-A66B-47BDA69DE12C}"/>
    <cellStyle name="40% - Accent5 4 3 2" xfId="2064" xr:uid="{D32BFD38-6A1E-4F05-BEBD-51C103D0712B}"/>
    <cellStyle name="40% - Accent5 4 3 3" xfId="2065" xr:uid="{2785FDEE-EF31-4E6A-B86B-258E4E38C63A}"/>
    <cellStyle name="40% - Accent5 4 4" xfId="2066" xr:uid="{83F4E2B3-5BCC-4D4F-8B7F-CD9CB507F7D1}"/>
    <cellStyle name="40% - Accent5 4 4 2" xfId="2067" xr:uid="{FB4F0DCB-C5D8-49AB-89C1-E111A730EA35}"/>
    <cellStyle name="40% - Accent5 4 4 3" xfId="2068" xr:uid="{15A52F90-631B-4568-986F-BAA9387FE65E}"/>
    <cellStyle name="40% - Accent5 4 5" xfId="2069" xr:uid="{463FBEE8-05C5-41DF-8F39-5235BE88B12B}"/>
    <cellStyle name="40% - Accent5 4 5 2" xfId="2070" xr:uid="{7B0DB36F-93EA-403E-906B-DDC4D532B32E}"/>
    <cellStyle name="40% - Accent5 4 5 3" xfId="2071" xr:uid="{9163BC51-01F1-4A54-8258-C57F90C4C289}"/>
    <cellStyle name="40% - Accent5 4 6" xfId="2072" xr:uid="{93ADF065-957D-4804-9277-E3A8AC7B2E6F}"/>
    <cellStyle name="40% - Accent5 4 7" xfId="2073" xr:uid="{F00D6AB6-FFBA-4A06-B77D-3284CB8AEC19}"/>
    <cellStyle name="40% - Accent5 5" xfId="2074" xr:uid="{A4B0E929-45F3-4AA5-9544-F269B00E4311}"/>
    <cellStyle name="40% - Accent5 5 2" xfId="2075" xr:uid="{E645C7AF-A6DD-4271-B1CA-052510484BBE}"/>
    <cellStyle name="40% - Accent5 5 2 2" xfId="2076" xr:uid="{01AF110B-1551-4A89-8580-32307A05C229}"/>
    <cellStyle name="40% - Accent5 5 2 3" xfId="2077" xr:uid="{CDB015ED-84DE-4B63-8CA6-B5BF7996AF05}"/>
    <cellStyle name="40% - Accent5 5 3" xfId="2078" xr:uid="{251A3C4B-DE48-4416-839F-85EE922647A5}"/>
    <cellStyle name="40% - Accent5 5 3 2" xfId="2079" xr:uid="{1D2D9FC6-EA36-4CD2-A5E4-C053A096B3CD}"/>
    <cellStyle name="40% - Accent5 5 3 3" xfId="2080" xr:uid="{1F1638A5-F233-4A2E-8DE6-8B25D6428E94}"/>
    <cellStyle name="40% - Accent5 5 4" xfId="2081" xr:uid="{8BDCFC57-BB96-4071-972A-C291D8DAEBDB}"/>
    <cellStyle name="40% - Accent5 5 4 2" xfId="2082" xr:uid="{6900F725-9E90-4B50-A7ED-D3F1D8CDA7FA}"/>
    <cellStyle name="40% - Accent5 5 4 3" xfId="2083" xr:uid="{9CD35CE1-E7A6-4901-8AD0-72ED6CC60FD1}"/>
    <cellStyle name="40% - Accent5 5 5" xfId="2084" xr:uid="{8ED005C7-92FD-4D7A-8DB0-537DF3091F45}"/>
    <cellStyle name="40% - Accent5 5 5 2" xfId="2085" xr:uid="{A8F3C711-675A-4DEA-AC9D-377C2079A712}"/>
    <cellStyle name="40% - Accent5 5 5 3" xfId="2086" xr:uid="{524898C8-8312-4447-A2BD-6FD6B21D7BD6}"/>
    <cellStyle name="40% - Accent5 5 6" xfId="2087" xr:uid="{982A1674-FC6A-43AD-9F5C-3B1EF6AB1556}"/>
    <cellStyle name="40% - Accent5 5 7" xfId="2088" xr:uid="{D32B0F06-45BE-4F3F-A314-30A343F8E111}"/>
    <cellStyle name="40% - Accent5 6" xfId="2089" xr:uid="{8233490A-BF2B-456D-8345-C753E5077CFD}"/>
    <cellStyle name="40% - Accent5 6 2" xfId="2090" xr:uid="{9A26D60A-7288-4C50-A2E4-DCDB717E840D}"/>
    <cellStyle name="40% - Accent5 6 2 2" xfId="2091" xr:uid="{AEBCADFA-D019-4284-A10B-24E044C6CFEE}"/>
    <cellStyle name="40% - Accent5 6 2 3" xfId="2092" xr:uid="{96C6F19D-6117-4070-A836-FB0C7325AE04}"/>
    <cellStyle name="40% - Accent5 6 3" xfId="2093" xr:uid="{C38A3200-20F8-40A0-BDF7-930474F652C6}"/>
    <cellStyle name="40% - Accent5 6 3 2" xfId="2094" xr:uid="{88BECC34-2FDB-4785-BB34-B964DCD20D90}"/>
    <cellStyle name="40% - Accent5 6 3 3" xfId="2095" xr:uid="{92E67F5E-F7E5-4AC5-A33A-3F6535C1C767}"/>
    <cellStyle name="40% - Accent5 6 4" xfId="2096" xr:uid="{83F167F7-EDD8-450E-8779-CFA1E86D7776}"/>
    <cellStyle name="40% - Accent5 6 4 2" xfId="2097" xr:uid="{D067E515-FE01-45DE-9F27-2E8E49BE80CC}"/>
    <cellStyle name="40% - Accent5 6 4 3" xfId="2098" xr:uid="{E50AB00E-8B1A-4782-BC28-9E2DDF4E5975}"/>
    <cellStyle name="40% - Accent5 6 5" xfId="2099" xr:uid="{C307A200-5686-41B3-9A62-6A7834914752}"/>
    <cellStyle name="40% - Accent5 6 5 2" xfId="2100" xr:uid="{66979DB5-4632-4D06-931A-39501326AA80}"/>
    <cellStyle name="40% - Accent5 6 5 3" xfId="2101" xr:uid="{F6C97364-D08C-43FE-BD05-3B65E054DD9E}"/>
    <cellStyle name="40% - Accent5 6 6" xfId="2102" xr:uid="{FA0A88FA-F9DB-4AA6-8C3B-9F197F34A965}"/>
    <cellStyle name="40% - Accent5 6 7" xfId="2103" xr:uid="{C6A78A58-8CDF-4663-992F-D9EBD7AFFF55}"/>
    <cellStyle name="40% - Accent5 7" xfId="2104" xr:uid="{1E6E47EF-4B68-4F26-B143-96660C8257AC}"/>
    <cellStyle name="40% - Accent5 7 2" xfId="2105" xr:uid="{041BB2D9-5F9E-4626-94CB-3DE3994CD6D2}"/>
    <cellStyle name="40% - Accent5 7 2 2" xfId="2106" xr:uid="{D25F663B-BB3D-46FE-AD87-58B051F7F18B}"/>
    <cellStyle name="40% - Accent5 7 2 3" xfId="2107" xr:uid="{093E0F35-5DA9-4ED9-B56E-1C86A8C33B5D}"/>
    <cellStyle name="40% - Accent5 7 3" xfId="2108" xr:uid="{CDAADEEC-81A8-488D-9070-41616454F1CD}"/>
    <cellStyle name="40% - Accent5 7 3 2" xfId="2109" xr:uid="{B225F3CC-B86E-4461-A27F-C16FB19BCBF5}"/>
    <cellStyle name="40% - Accent5 7 3 3" xfId="2110" xr:uid="{6372A112-759B-4881-9C18-BDBE2452E4B1}"/>
    <cellStyle name="40% - Accent5 7 4" xfId="2111" xr:uid="{7AE2E3D6-09BD-4561-A63E-CCB490C5999B}"/>
    <cellStyle name="40% - Accent5 7 4 2" xfId="2112" xr:uid="{1FB4CF73-CA97-4D2A-B9C6-6C05212BCD0A}"/>
    <cellStyle name="40% - Accent5 7 4 3" xfId="2113" xr:uid="{4B9037EC-5B7D-4E7F-B787-B8E09578EB67}"/>
    <cellStyle name="40% - Accent5 7 5" xfId="2114" xr:uid="{90B07E19-BEFD-41A3-ABED-46B3E2DF270E}"/>
    <cellStyle name="40% - Accent5 7 6" xfId="2115" xr:uid="{2C7775E6-D9FC-434B-8A7B-F9E61BD8A9FB}"/>
    <cellStyle name="40% - Accent5 8" xfId="2116" xr:uid="{A6F19268-5BEB-4B29-9281-256DD429DB22}"/>
    <cellStyle name="40% - Accent5 8 2" xfId="2117" xr:uid="{A78051D4-9BD8-4DF2-93CE-AA934E8A4D8C}"/>
    <cellStyle name="40% - Accent5 8 2 2" xfId="2118" xr:uid="{4B91AB7F-FB0D-4854-BA59-E1FED4D886DC}"/>
    <cellStyle name="40% - Accent5 8 2 3" xfId="2119" xr:uid="{F9532E60-01EB-4023-9236-834F973784FE}"/>
    <cellStyle name="40% - Accent5 8 3" xfId="2120" xr:uid="{0251D8FA-8CC5-42AA-AA84-C3CDA7DF4AB8}"/>
    <cellStyle name="40% - Accent5 8 3 2" xfId="2121" xr:uid="{9C4F10B1-661F-4BA7-86A6-E0A57EF4FCDA}"/>
    <cellStyle name="40% - Accent5 8 3 3" xfId="2122" xr:uid="{778EE176-116D-46C8-BBF7-69186AE13D29}"/>
    <cellStyle name="40% - Accent5 8 4" xfId="2123" xr:uid="{C89F5351-09D7-49E1-912C-27F4538030AC}"/>
    <cellStyle name="40% - Accent5 8 5" xfId="2124" xr:uid="{8B266EEF-90A4-4F86-9728-3E58A16FCD55}"/>
    <cellStyle name="40% - Accent5 9" xfId="2125" xr:uid="{E304B7F5-307E-40D9-8B9D-315559A34339}"/>
    <cellStyle name="40% - Accent5 9 2" xfId="2126" xr:uid="{C539DF55-1615-45E8-973F-B191494559A4}"/>
    <cellStyle name="40% - Accent5 9 3" xfId="2127" xr:uid="{33CCC91E-6889-48FC-B4B7-8F833DA3FBC6}"/>
    <cellStyle name="40% - Accent6 10" xfId="2128" xr:uid="{64403A1B-0452-41B3-B6E4-E004E07E847D}"/>
    <cellStyle name="40% - Accent6 10 2" xfId="2129" xr:uid="{F7C5EB5F-F7D9-4427-838C-D5BCC0595A1F}"/>
    <cellStyle name="40% - Accent6 10 3" xfId="2130" xr:uid="{7AF1EE9B-6F94-4971-8BFB-E27BC1AF4D93}"/>
    <cellStyle name="40% - Accent6 11" xfId="2131" xr:uid="{52D123D8-A8D6-4698-A0AE-941F18B7CF66}"/>
    <cellStyle name="40% - Accent6 11 2" xfId="2132" xr:uid="{6E84C00A-0F93-4986-B293-2275FA1C2209}"/>
    <cellStyle name="40% - Accent6 11 3" xfId="2133" xr:uid="{30EC5DFE-E059-4474-B3F3-3145EC8B245A}"/>
    <cellStyle name="40% - Accent6 12" xfId="2134" xr:uid="{7F0627E6-2057-4B98-AE9B-46A0E79E5DC8}"/>
    <cellStyle name="40% - Accent6 12 2" xfId="2135" xr:uid="{8B6AB9FB-5B09-48B0-B338-55135AC18A4F}"/>
    <cellStyle name="40% - Accent6 12 3" xfId="2136" xr:uid="{FA96EEDC-882F-440B-8E49-43D325B7F36F}"/>
    <cellStyle name="40% - Accent6 13" xfId="2137" xr:uid="{A107861F-EF3F-4065-9183-BA9EEFFF951F}"/>
    <cellStyle name="40% - Accent6 14" xfId="2138" xr:uid="{B69B6B3D-3110-458C-B27A-A65CD488E8E2}"/>
    <cellStyle name="40% - Accent6 2" xfId="63" xr:uid="{7CFD1C0A-773A-40C1-A6AC-0B3BD0D6879C}"/>
    <cellStyle name="40% - Accent6 2 10" xfId="2139" xr:uid="{585EE331-4440-461D-AD6E-65302593319F}"/>
    <cellStyle name="40% - Accent6 2 2" xfId="2140" xr:uid="{E9093CD8-7ED6-4A8F-82BF-2FDF7017FBE3}"/>
    <cellStyle name="40% - Accent6 2 2 2" xfId="2141" xr:uid="{5B1E8D80-3EF8-4C87-A6E7-BB853B0A40C9}"/>
    <cellStyle name="40% - Accent6 2 2 2 2" xfId="2142" xr:uid="{0DBCAAEF-B488-4132-8F9C-6193573A40F0}"/>
    <cellStyle name="40% - Accent6 2 2 2 3" xfId="2143" xr:uid="{F1ADABAE-4899-4032-AE78-55AB8A94196D}"/>
    <cellStyle name="40% - Accent6 2 2 3" xfId="2144" xr:uid="{D03DE863-63F7-49E4-AEBA-9E7EB172DDA3}"/>
    <cellStyle name="40% - Accent6 2 2 3 2" xfId="2145" xr:uid="{50E73D8D-A2D1-4878-90A8-CC7A540ACBC3}"/>
    <cellStyle name="40% - Accent6 2 2 3 3" xfId="2146" xr:uid="{78F52DA0-C01C-4208-BDFB-3548B584ED10}"/>
    <cellStyle name="40% - Accent6 2 2 4" xfId="2147" xr:uid="{CCE06681-F4C0-444D-9A16-5A1BB0D98EBC}"/>
    <cellStyle name="40% - Accent6 2 2 4 2" xfId="2148" xr:uid="{7D88E925-D161-4759-9681-D7B8EB40ECCB}"/>
    <cellStyle name="40% - Accent6 2 2 4 3" xfId="2149" xr:uid="{93AF02BD-A5EE-4351-B99E-8F54591EB5A0}"/>
    <cellStyle name="40% - Accent6 2 2 5" xfId="2150" xr:uid="{3545DD66-402D-4CE3-848A-58516E0ABFA9}"/>
    <cellStyle name="40% - Accent6 2 2 5 2" xfId="2151" xr:uid="{03437EDB-0260-448D-B2DE-41F44FC92307}"/>
    <cellStyle name="40% - Accent6 2 2 5 3" xfId="2152" xr:uid="{82F5A4C8-9FE0-42BF-B206-2B164A2F2B8C}"/>
    <cellStyle name="40% - Accent6 2 2 6" xfId="2153" xr:uid="{8F2BDCA7-51A6-4C9F-8643-F860D7089196}"/>
    <cellStyle name="40% - Accent6 2 2 7" xfId="2154" xr:uid="{47B691CC-64E9-4499-B77E-2B8DCF6C38D2}"/>
    <cellStyle name="40% - Accent6 2 3" xfId="2155" xr:uid="{F25E06B1-7189-4CC3-A1FF-B1AE7D3CCD6D}"/>
    <cellStyle name="40% - Accent6 2 3 2" xfId="2156" xr:uid="{620ED940-F589-41D4-BE70-0556B34B5E15}"/>
    <cellStyle name="40% - Accent6 2 3 2 2" xfId="2157" xr:uid="{1B4CB494-0DA6-41A5-B1C3-5C415F16F0BA}"/>
    <cellStyle name="40% - Accent6 2 3 2 3" xfId="2158" xr:uid="{F6B996FF-6785-43C4-A525-653A61F7B851}"/>
    <cellStyle name="40% - Accent6 2 3 3" xfId="2159" xr:uid="{59E1960D-F72F-4685-AAAD-FDC9A519E866}"/>
    <cellStyle name="40% - Accent6 2 3 3 2" xfId="2160" xr:uid="{583457D9-FA39-41E8-A10F-DFF0F94FF01B}"/>
    <cellStyle name="40% - Accent6 2 3 3 3" xfId="2161" xr:uid="{EF7D5E55-9C6B-456F-872D-3C59C1689ACD}"/>
    <cellStyle name="40% - Accent6 2 3 4" xfId="2162" xr:uid="{92CF59A7-9645-4FD9-9A2D-28179FD5B775}"/>
    <cellStyle name="40% - Accent6 2 3 4 2" xfId="2163" xr:uid="{28DE74F5-833B-40A4-953E-CBFAD2CCC625}"/>
    <cellStyle name="40% - Accent6 2 3 4 3" xfId="2164" xr:uid="{64DF194C-5B1E-4422-9880-3227E4EC969B}"/>
    <cellStyle name="40% - Accent6 2 3 5" xfId="2165" xr:uid="{5F683461-AC54-4F9B-941A-36B45ABDF746}"/>
    <cellStyle name="40% - Accent6 2 3 5 2" xfId="2166" xr:uid="{6D546D75-A1B4-4BC5-BFA0-1BCEA166FF9B}"/>
    <cellStyle name="40% - Accent6 2 3 5 3" xfId="2167" xr:uid="{90F7B97E-229A-4454-BBAE-5BC095533DED}"/>
    <cellStyle name="40% - Accent6 2 3 6" xfId="2168" xr:uid="{71B3461B-738A-4F72-863A-67F46B95081E}"/>
    <cellStyle name="40% - Accent6 2 3 7" xfId="2169" xr:uid="{01268CA3-1045-4153-A23D-DCDCD536B1A2}"/>
    <cellStyle name="40% - Accent6 2 4" xfId="2170" xr:uid="{8FD20BF4-63A5-4605-83E2-32C81413EDFA}"/>
    <cellStyle name="40% - Accent6 2 4 2" xfId="2171" xr:uid="{B05B7009-1170-4086-8068-CCFFAF66D49B}"/>
    <cellStyle name="40% - Accent6 2 4 3" xfId="2172" xr:uid="{94F489D7-BAD8-48F0-984A-856BBF159677}"/>
    <cellStyle name="40% - Accent6 2 5" xfId="2173" xr:uid="{0012C9BD-E9F8-403D-BB0B-E69A9EF4D2AB}"/>
    <cellStyle name="40% - Accent6 2 5 2" xfId="2174" xr:uid="{2EBADFD7-C4D4-40AB-BFCC-F49C40A51B77}"/>
    <cellStyle name="40% - Accent6 2 5 3" xfId="2175" xr:uid="{76887442-CF8D-48CB-B99D-C8A4BC997176}"/>
    <cellStyle name="40% - Accent6 2 6" xfId="2176" xr:uid="{27BD5DC3-6936-4D68-AD92-7F010587A4A4}"/>
    <cellStyle name="40% - Accent6 2 6 2" xfId="2177" xr:uid="{12276174-CA92-4727-8CAA-28C01CD4BD3B}"/>
    <cellStyle name="40% - Accent6 2 6 3" xfId="2178" xr:uid="{92CDF11D-2818-49F2-8023-50213BADDF55}"/>
    <cellStyle name="40% - Accent6 2 7" xfId="2179" xr:uid="{A8DED4AA-37C5-44B4-BB71-ABB34A4083E4}"/>
    <cellStyle name="40% - Accent6 2 7 2" xfId="2180" xr:uid="{0A46ADA2-20D1-4286-9034-E37CC4702488}"/>
    <cellStyle name="40% - Accent6 2 7 3" xfId="2181" xr:uid="{CCCDD381-5E20-4805-A98C-A8045EFF3A68}"/>
    <cellStyle name="40% - Accent6 2 8" xfId="2182" xr:uid="{3224292F-BE88-4972-B3CC-CFC42C152F9F}"/>
    <cellStyle name="40% - Accent6 2 9" xfId="2183" xr:uid="{6B2BF420-09D1-4896-9DA3-2864479A5082}"/>
    <cellStyle name="40% - Accent6 3" xfId="64" xr:uid="{7C36C4E9-750E-4350-8CF6-D671AB68DE57}"/>
    <cellStyle name="40% - Accent6 3 2" xfId="2184" xr:uid="{A017A9BB-E762-4D0E-A5CA-346C44D81B8F}"/>
    <cellStyle name="40% - Accent6 3 2 2" xfId="2185" xr:uid="{C065E232-7021-46C4-9CD8-3B5F47344B6B}"/>
    <cellStyle name="40% - Accent6 3 2 3" xfId="2186" xr:uid="{806AE362-8676-4700-82FF-58EA48AC9898}"/>
    <cellStyle name="40% - Accent6 3 3" xfId="2187" xr:uid="{78CD2E84-ACC4-42C3-AE83-8FA3666DE997}"/>
    <cellStyle name="40% - Accent6 3 3 2" xfId="2188" xr:uid="{9FC1098E-1321-4715-8359-2DA3E3E162F0}"/>
    <cellStyle name="40% - Accent6 3 3 3" xfId="2189" xr:uid="{240316BC-8CC1-4185-A632-019EA28C575A}"/>
    <cellStyle name="40% - Accent6 3 4" xfId="2190" xr:uid="{57B5520E-930B-4507-9973-1682714BB386}"/>
    <cellStyle name="40% - Accent6 3 4 2" xfId="2191" xr:uid="{D8315B76-3991-4FBE-BDEF-6FB3FAA0226A}"/>
    <cellStyle name="40% - Accent6 3 4 3" xfId="2192" xr:uid="{940686BC-6C3E-4F3E-A533-988C9E1935B0}"/>
    <cellStyle name="40% - Accent6 3 5" xfId="2193" xr:uid="{BE261EBC-AB0B-4FA7-87D3-0AB54E890FB0}"/>
    <cellStyle name="40% - Accent6 3 5 2" xfId="2194" xr:uid="{E7E752BF-C832-468B-815A-4E384CC2BA8B}"/>
    <cellStyle name="40% - Accent6 3 5 3" xfId="2195" xr:uid="{A1DD9971-A824-433E-AEA8-1E582D4A92D8}"/>
    <cellStyle name="40% - Accent6 3 6" xfId="2196" xr:uid="{42EF2DA5-B898-4595-B86D-34455F497F7D}"/>
    <cellStyle name="40% - Accent6 3 7" xfId="2197" xr:uid="{EF61C2E9-AAC6-44A5-9AB7-28C4F9A5411A}"/>
    <cellStyle name="40% - Accent6 4" xfId="2198" xr:uid="{180DCECA-CE0F-4A8F-9606-D6FAF7FD2871}"/>
    <cellStyle name="40% - Accent6 4 2" xfId="2199" xr:uid="{4EC98DE3-D003-4DCD-884E-76C13B9F6509}"/>
    <cellStyle name="40% - Accent6 4 2 2" xfId="2200" xr:uid="{23B638A5-C9D4-4261-B721-2F1B591C4E8E}"/>
    <cellStyle name="40% - Accent6 4 2 3" xfId="2201" xr:uid="{19F7FC73-6EDC-4084-AE34-BDB116A7B6FA}"/>
    <cellStyle name="40% - Accent6 4 3" xfId="2202" xr:uid="{10C5B52C-82F7-49D9-933B-A1B04C21FCCE}"/>
    <cellStyle name="40% - Accent6 4 3 2" xfId="2203" xr:uid="{EDDA92DD-BC67-4F52-B6D8-CFB1AA02B5EF}"/>
    <cellStyle name="40% - Accent6 4 3 3" xfId="2204" xr:uid="{C3328E9B-43BA-4D8E-8177-C50D7D9DA8E4}"/>
    <cellStyle name="40% - Accent6 4 4" xfId="2205" xr:uid="{DF089B9D-0BE3-4B43-B59C-5A3A52553D22}"/>
    <cellStyle name="40% - Accent6 4 4 2" xfId="2206" xr:uid="{1674A6EF-44DB-42BA-9C83-F2C40F49926F}"/>
    <cellStyle name="40% - Accent6 4 4 3" xfId="2207" xr:uid="{F2198BAE-BA7D-4EDF-BDF2-A208E8D8B29E}"/>
    <cellStyle name="40% - Accent6 4 5" xfId="2208" xr:uid="{6593A761-621B-4ABF-89A1-16ACCF2ACC66}"/>
    <cellStyle name="40% - Accent6 4 5 2" xfId="2209" xr:uid="{50DFEFC1-B693-45A4-AB5A-6DD231D77CA4}"/>
    <cellStyle name="40% - Accent6 4 5 3" xfId="2210" xr:uid="{3D07E8F7-2B26-4AC7-AC32-369F93A615CC}"/>
    <cellStyle name="40% - Accent6 4 6" xfId="2211" xr:uid="{C32677FD-BEC2-4F09-BD8D-3C8389151C68}"/>
    <cellStyle name="40% - Accent6 4 7" xfId="2212" xr:uid="{74F54390-AA20-4A6F-ABB4-E0CEF03524C0}"/>
    <cellStyle name="40% - Accent6 5" xfId="2213" xr:uid="{6B5AE512-C19B-452A-877D-FAB68D43907E}"/>
    <cellStyle name="40% - Accent6 5 2" xfId="2214" xr:uid="{6F772A15-E6AD-406C-8E6E-205B6B1BB8F5}"/>
    <cellStyle name="40% - Accent6 5 2 2" xfId="2215" xr:uid="{DE3CF496-6AA4-4FA6-ACC7-53441605FE0F}"/>
    <cellStyle name="40% - Accent6 5 2 3" xfId="2216" xr:uid="{AF0322A0-3F8B-4A39-9AF5-E5E8724B18EE}"/>
    <cellStyle name="40% - Accent6 5 3" xfId="2217" xr:uid="{9B1B7D0A-F597-4022-BC05-9D3642891146}"/>
    <cellStyle name="40% - Accent6 5 3 2" xfId="2218" xr:uid="{786B086A-E0FC-477B-A540-A7FDB638E37C}"/>
    <cellStyle name="40% - Accent6 5 3 3" xfId="2219" xr:uid="{0ED96A00-FE76-4355-AFBF-A3DFEF36E497}"/>
    <cellStyle name="40% - Accent6 5 4" xfId="2220" xr:uid="{E52697A6-75F6-4E32-BB55-8430A59EF7BA}"/>
    <cellStyle name="40% - Accent6 5 4 2" xfId="2221" xr:uid="{CF0A2B12-670D-42F2-8A06-2799B2A00D25}"/>
    <cellStyle name="40% - Accent6 5 4 3" xfId="2222" xr:uid="{085E0FC1-6089-4269-8108-B9DBE59931C4}"/>
    <cellStyle name="40% - Accent6 5 5" xfId="2223" xr:uid="{C09245D7-2867-43E6-8DDC-AB056C2932DA}"/>
    <cellStyle name="40% - Accent6 5 5 2" xfId="2224" xr:uid="{4F8431ED-81F3-4DE2-9AEC-C8C4ADD3B46E}"/>
    <cellStyle name="40% - Accent6 5 5 3" xfId="2225" xr:uid="{A1A2F6AD-FA83-42E7-8349-88497248A703}"/>
    <cellStyle name="40% - Accent6 5 6" xfId="2226" xr:uid="{A02DC49C-E718-44BB-BC41-8AEE04EB62D6}"/>
    <cellStyle name="40% - Accent6 5 7" xfId="2227" xr:uid="{95C7E4D3-E04B-4DC2-A3B0-CF72276B0405}"/>
    <cellStyle name="40% - Accent6 6" xfId="2228" xr:uid="{F3D7B723-AF62-4AEB-BECD-92B50F93B666}"/>
    <cellStyle name="40% - Accent6 6 2" xfId="2229" xr:uid="{8E88DA01-E9E5-4006-AC5E-A110BC4CE529}"/>
    <cellStyle name="40% - Accent6 6 2 2" xfId="2230" xr:uid="{C1F4FC14-CBAA-476F-8EDD-257DD8667E66}"/>
    <cellStyle name="40% - Accent6 6 2 3" xfId="2231" xr:uid="{8F5552D0-BB95-401D-910B-F5EAAFF6E9C0}"/>
    <cellStyle name="40% - Accent6 6 3" xfId="2232" xr:uid="{120BD3E0-67B2-44AD-9409-36FAE0D00AF5}"/>
    <cellStyle name="40% - Accent6 6 3 2" xfId="2233" xr:uid="{10B6C243-C13A-4653-A9CE-FCF71B22D88B}"/>
    <cellStyle name="40% - Accent6 6 3 3" xfId="2234" xr:uid="{7FF2EA3A-23E5-4BB7-BD36-24F096E74847}"/>
    <cellStyle name="40% - Accent6 6 4" xfId="2235" xr:uid="{AD734C83-CC2A-4277-B9F8-4BEF0F7AD378}"/>
    <cellStyle name="40% - Accent6 6 4 2" xfId="2236" xr:uid="{C8EE8F90-C749-46BE-A91D-13DF05A60A30}"/>
    <cellStyle name="40% - Accent6 6 4 3" xfId="2237" xr:uid="{9A5B257F-6995-4071-AB5B-741A228A33E1}"/>
    <cellStyle name="40% - Accent6 6 5" xfId="2238" xr:uid="{902463BD-30E4-4432-A628-AF5270A9B571}"/>
    <cellStyle name="40% - Accent6 6 5 2" xfId="2239" xr:uid="{513A30BD-03B4-4E3E-A209-371FFB9C1ADE}"/>
    <cellStyle name="40% - Accent6 6 5 3" xfId="2240" xr:uid="{8C2DC05E-6530-4C90-B74D-8B4ACE9BECD1}"/>
    <cellStyle name="40% - Accent6 6 6" xfId="2241" xr:uid="{B5A0C113-792B-44F3-83F6-21F670DC721C}"/>
    <cellStyle name="40% - Accent6 6 7" xfId="2242" xr:uid="{35CFC94D-0E76-4A0E-99D1-BC25E801C420}"/>
    <cellStyle name="40% - Accent6 7" xfId="2243" xr:uid="{5BADD34A-9A47-44D2-A21B-5FC511C92DFA}"/>
    <cellStyle name="40% - Accent6 7 2" xfId="2244" xr:uid="{1BCDA890-49D0-4EE8-ABD3-FECDB6F0CD0C}"/>
    <cellStyle name="40% - Accent6 7 2 2" xfId="2245" xr:uid="{2A4FAA39-7213-49D0-858D-579E09153F12}"/>
    <cellStyle name="40% - Accent6 7 2 3" xfId="2246" xr:uid="{C4BEBE64-2CB8-4656-B13A-39A2C7C8B717}"/>
    <cellStyle name="40% - Accent6 7 3" xfId="2247" xr:uid="{310A5C43-A48D-4989-85A1-B53EDC01C12A}"/>
    <cellStyle name="40% - Accent6 7 3 2" xfId="2248" xr:uid="{5EFCEF8D-A327-471E-9E7B-48537E8E5A43}"/>
    <cellStyle name="40% - Accent6 7 3 3" xfId="2249" xr:uid="{AED0FA97-3B7D-4504-9C82-977AF3563263}"/>
    <cellStyle name="40% - Accent6 7 4" xfId="2250" xr:uid="{A1415007-86E6-4C75-9FB5-9B7E3A3EE722}"/>
    <cellStyle name="40% - Accent6 7 4 2" xfId="2251" xr:uid="{F1670B09-ABF6-4AC1-8B4C-3DED621B894D}"/>
    <cellStyle name="40% - Accent6 7 4 3" xfId="2252" xr:uid="{D37CA86D-125E-4812-88B8-015817848678}"/>
    <cellStyle name="40% - Accent6 7 5" xfId="2253" xr:uid="{22854340-4785-4453-88F3-C03B647838C2}"/>
    <cellStyle name="40% - Accent6 7 6" xfId="2254" xr:uid="{3F3D97C7-5289-4B21-BBE4-6F464CA99FF0}"/>
    <cellStyle name="40% - Accent6 8" xfId="2255" xr:uid="{1242E81E-E03B-4407-AFB3-44C737632355}"/>
    <cellStyle name="40% - Accent6 8 2" xfId="2256" xr:uid="{6CD5312D-A5EF-4380-B02C-FB5878D1630F}"/>
    <cellStyle name="40% - Accent6 8 2 2" xfId="2257" xr:uid="{01B8F0DD-CFB6-468A-AB5B-296BCA52616B}"/>
    <cellStyle name="40% - Accent6 8 2 3" xfId="2258" xr:uid="{980B100A-4347-4B51-9E08-EAB246BB5BEB}"/>
    <cellStyle name="40% - Accent6 8 3" xfId="2259" xr:uid="{F60305C4-CFF6-4E03-AEC0-B320687D7354}"/>
    <cellStyle name="40% - Accent6 8 3 2" xfId="2260" xr:uid="{4672424D-291B-4C37-9F96-3A050F66C9DD}"/>
    <cellStyle name="40% - Accent6 8 3 3" xfId="2261" xr:uid="{1F8BD670-EA6A-43F5-9591-7B2A4629BCE9}"/>
    <cellStyle name="40% - Accent6 8 4" xfId="2262" xr:uid="{6DE56597-E224-4605-95D5-3DB91447B867}"/>
    <cellStyle name="40% - Accent6 8 5" xfId="2263" xr:uid="{EC6FA139-AB93-4314-9E6B-F61E9DCA33FF}"/>
    <cellStyle name="40% - Accent6 9" xfId="2264" xr:uid="{F8A7274C-0B06-435C-ADD3-5D3BBF454BAA}"/>
    <cellStyle name="40% - Accent6 9 2" xfId="2265" xr:uid="{8427C529-6728-4F50-97F2-6A959F332585}"/>
    <cellStyle name="40% - Accent6 9 3" xfId="2266" xr:uid="{F491B33C-8742-4993-B4A4-0038683B9920}"/>
    <cellStyle name="4dp" xfId="65" xr:uid="{7A7604C4-1B7D-48A2-ADAD-3365B25A3535}"/>
    <cellStyle name="4dp 2" xfId="66" xr:uid="{3EC1F3FA-803F-4C6C-A3F6-F889BB2D81CE}"/>
    <cellStyle name="4dp 3" xfId="2267" xr:uid="{70F0EAC0-EB09-4E22-8900-AC10C70719EE}"/>
    <cellStyle name="4dp 4" xfId="2268" xr:uid="{340333B5-BB93-4EDD-8BE5-C8274047CAB3}"/>
    <cellStyle name="60% - Accent1 2" xfId="67" xr:uid="{6B7D4BB2-4CE8-4B2E-BF45-DEDB1849AFC6}"/>
    <cellStyle name="60% - Accent1 3" xfId="68" xr:uid="{B82582C0-50B0-4870-8FBB-5EF0C1300622}"/>
    <cellStyle name="60% - Accent1 4" xfId="2269" xr:uid="{253DE8FB-D177-4EF1-AB45-3F14EDB3A820}"/>
    <cellStyle name="60% - Accent1 5" xfId="2270" xr:uid="{58D771BF-55F5-414F-A7E3-CE3563350975}"/>
    <cellStyle name="60% - Accent1 6" xfId="2271" xr:uid="{FF139341-40E7-4646-A9A2-6A6B4CAB08E0}"/>
    <cellStyle name="60% - Accent1 7" xfId="2272" xr:uid="{5D8BF972-76E1-4E31-B0DC-97AED41C1624}"/>
    <cellStyle name="60% - Accent2 2" xfId="69" xr:uid="{F167E96F-0195-489F-8185-FD327AAABC1F}"/>
    <cellStyle name="60% - Accent2 3" xfId="70" xr:uid="{18D7895E-B1D5-4B34-B920-D0ABC67CC627}"/>
    <cellStyle name="60% - Accent2 4" xfId="2273" xr:uid="{B9E96DE0-B319-4983-9CCA-0CD43AA625BB}"/>
    <cellStyle name="60% - Accent2 5" xfId="2274" xr:uid="{E7DD8FE9-2D06-4C6F-BD60-5F36DD6E8C52}"/>
    <cellStyle name="60% - Accent2 6" xfId="2275" xr:uid="{D1590A88-8429-4F52-B498-78DACEAB327F}"/>
    <cellStyle name="60% - Accent2 7" xfId="2276" xr:uid="{3D69D983-5955-481F-90D6-FB9375B4650F}"/>
    <cellStyle name="60% - Accent3 2" xfId="71" xr:uid="{F36655C6-469F-49EA-9F26-B46D3C0225EA}"/>
    <cellStyle name="60% - Accent3 3" xfId="72" xr:uid="{301F2E66-826D-4891-9645-2E74DBF2B794}"/>
    <cellStyle name="60% - Accent3 4" xfId="2277" xr:uid="{5C4A51B7-3D2A-40D2-B863-F84DB8BF2044}"/>
    <cellStyle name="60% - Accent3 5" xfId="2278" xr:uid="{C2E03A13-8E8B-4997-97DA-E08C833F2E0E}"/>
    <cellStyle name="60% - Accent3 6" xfId="2279" xr:uid="{76264C3D-3E43-420C-9E6F-B9820803286F}"/>
    <cellStyle name="60% - Accent3 7" xfId="2280" xr:uid="{0B4FDA4A-9768-48B1-BC52-98D9F30743A0}"/>
    <cellStyle name="60% - Accent4 2" xfId="73" xr:uid="{C0E95A39-DFEC-47EA-8630-F4711E53AB78}"/>
    <cellStyle name="60% - Accent4 3" xfId="74" xr:uid="{9E39CBA4-A468-40C9-89E3-666EED882E54}"/>
    <cellStyle name="60% - Accent4 4" xfId="2281" xr:uid="{BB954D5B-FB06-4A45-9C6E-60A71E575CE9}"/>
    <cellStyle name="60% - Accent4 5" xfId="2282" xr:uid="{C07300BE-B608-4BF2-97F5-828E9C2DF942}"/>
    <cellStyle name="60% - Accent4 6" xfId="2283" xr:uid="{E0E0D962-144B-4F9B-8AF4-306618E98E42}"/>
    <cellStyle name="60% - Accent4 7" xfId="2284" xr:uid="{B8124969-1BB2-4D5C-9E44-8A05DCC3AD59}"/>
    <cellStyle name="60% - Accent5 2" xfId="75" xr:uid="{E10FB57A-479E-4A47-8E23-F02898F3DB13}"/>
    <cellStyle name="60% - Accent5 3" xfId="76" xr:uid="{E64BD70C-C281-4D7E-AAA0-C7752AA09642}"/>
    <cellStyle name="60% - Accent5 4" xfId="2285" xr:uid="{DA561BAA-D6E5-4FE2-AE97-B6E818C378CE}"/>
    <cellStyle name="60% - Accent5 5" xfId="2286" xr:uid="{6CA0CC23-D1E7-4959-807C-81A7A34E151A}"/>
    <cellStyle name="60% - Accent5 6" xfId="2287" xr:uid="{1D5BC91B-48A5-4EDF-9B66-D2557C97B965}"/>
    <cellStyle name="60% - Accent5 7" xfId="2288" xr:uid="{AE3ECCA9-FCA2-40CD-8CB6-92B368B5AD37}"/>
    <cellStyle name="60% - Accent6 2" xfId="77" xr:uid="{2C052AF6-8048-4D58-BC5B-ACC75D6BE522}"/>
    <cellStyle name="60% - Accent6 3" xfId="78" xr:uid="{E6E92D66-A068-4205-AD52-15C29892893D}"/>
    <cellStyle name="60% - Accent6 4" xfId="2289" xr:uid="{F3111E38-51C1-42E9-B691-7D04BD149DE6}"/>
    <cellStyle name="60% - Accent6 5" xfId="2290" xr:uid="{14A62D2E-3F3B-4043-BED8-B71CE6E09C1D}"/>
    <cellStyle name="60% - Accent6 6" xfId="2291" xr:uid="{3AB5CFB0-6A66-4F90-ABFE-58CF925C885D}"/>
    <cellStyle name="60% - Accent6 7" xfId="2292" xr:uid="{1A2FA4D4-9666-4275-A463-280D17A34A05}"/>
    <cellStyle name="Accent1 2" xfId="79" xr:uid="{14586612-00D9-4989-907B-F0646FA76823}"/>
    <cellStyle name="Accent1 3" xfId="80" xr:uid="{5E0B096F-FB68-4E06-A80A-D1BC314DE691}"/>
    <cellStyle name="Accent1 4" xfId="2293" xr:uid="{EC4C78FC-E22E-4D80-BACC-1B3C98851514}"/>
    <cellStyle name="Accent1 5" xfId="2294" xr:uid="{58640031-118E-4FDF-B488-3D1D0FF5D0B7}"/>
    <cellStyle name="Accent1 6" xfId="2295" xr:uid="{5D34E4A3-39EA-4EE3-8037-92DE2B7FE957}"/>
    <cellStyle name="Accent1 7" xfId="2296" xr:uid="{13BC9C69-7CCD-414D-9FB2-3A15E2E806D8}"/>
    <cellStyle name="Accent1 8" xfId="15" xr:uid="{18D54807-AAEE-4AD6-A84B-44D7EF12F622}"/>
    <cellStyle name="Accent2 2" xfId="81" xr:uid="{AB37C388-EE65-40B5-B9DB-2765176303F1}"/>
    <cellStyle name="Accent2 3" xfId="82" xr:uid="{C8942755-083A-4797-A8BC-DED9B6CC09E7}"/>
    <cellStyle name="Accent2 4" xfId="2297" xr:uid="{066B436E-F734-46F5-8945-3B5737FA0037}"/>
    <cellStyle name="Accent2 5" xfId="2298" xr:uid="{7E2BFBA9-EF6C-45D5-91B9-C11221D2FCE7}"/>
    <cellStyle name="Accent2 6" xfId="2299" xr:uid="{4E89B4A5-0263-44D7-AB60-0E34787C053A}"/>
    <cellStyle name="Accent2 7" xfId="2300" xr:uid="{60873EDC-6ECC-4C40-94FA-76C4EB2A56BB}"/>
    <cellStyle name="Accent3 2" xfId="83" xr:uid="{3D2CCC9A-C080-4C6A-A897-6F471CCAE9FC}"/>
    <cellStyle name="Accent3 3" xfId="84" xr:uid="{B0FB3506-3127-4A83-8872-99D2147D185F}"/>
    <cellStyle name="Accent3 4" xfId="2301" xr:uid="{74DD1307-BC74-47CE-B6B5-D357062B1484}"/>
    <cellStyle name="Accent3 5" xfId="2302" xr:uid="{8F888844-B28E-4B7E-BDB3-9FBA76C823AD}"/>
    <cellStyle name="Accent3 6" xfId="2303" xr:uid="{DB3CD3CC-045C-45AE-A7BC-7104A732643C}"/>
    <cellStyle name="Accent3 7" xfId="2304" xr:uid="{7E8DA2D0-EA51-4572-A35B-AFCEC1414EC7}"/>
    <cellStyle name="Accent3 8" xfId="16" xr:uid="{6E622097-5123-4F97-814E-E2B00E079D81}"/>
    <cellStyle name="Accent4 2" xfId="85" xr:uid="{63F15655-C5EA-49A2-9314-96E84E90EEB9}"/>
    <cellStyle name="Accent4 3" xfId="86" xr:uid="{A68AD326-9B76-43EC-9CBB-2F92F9704BF6}"/>
    <cellStyle name="Accent4 4" xfId="2305" xr:uid="{C36344BB-C423-4A09-BDF8-862DBD52318C}"/>
    <cellStyle name="Accent4 5" xfId="2306" xr:uid="{7BB06384-6C46-4DCD-A845-5815D4B7FB98}"/>
    <cellStyle name="Accent4 6" xfId="2307" xr:uid="{2DB5296A-F338-40EE-BB6D-45C60A3EEDFA}"/>
    <cellStyle name="Accent4 7" xfId="2308" xr:uid="{A3BAFCB6-E4A7-44F9-A044-5C28ADC9FAF8}"/>
    <cellStyle name="Accent5 2" xfId="87" xr:uid="{B39C8D9B-4A28-4C67-923A-C1FB30C75DB3}"/>
    <cellStyle name="Accent5 3" xfId="88" xr:uid="{13DA8852-52E2-455E-94C0-4EF40FC7B03C}"/>
    <cellStyle name="Accent5 4" xfId="2309" xr:uid="{E06662E1-3522-4645-97BC-B2B13094B07B}"/>
    <cellStyle name="Accent5 5" xfId="2310" xr:uid="{207FD6D8-B6FA-4E2A-A7D6-1CA85DCC6D13}"/>
    <cellStyle name="Accent5 6" xfId="2311" xr:uid="{92884383-191D-43D1-8F77-950FDAD3D0CB}"/>
    <cellStyle name="Accent6 2" xfId="89" xr:uid="{738A4EC2-D5F5-430A-ACC5-47FFFFDC6AC6}"/>
    <cellStyle name="Accent6 3" xfId="90" xr:uid="{AA6664B9-D407-487B-A6D0-E54E69073048}"/>
    <cellStyle name="Accent6 4" xfId="2312" xr:uid="{54FF4DAE-868D-4F19-8CF2-05C280DF3347}"/>
    <cellStyle name="Accent6 5" xfId="2313" xr:uid="{6B110429-8755-44CB-9707-4E55E9FEA53F}"/>
    <cellStyle name="Accent6 6" xfId="2314" xr:uid="{07D057DF-08BF-402C-B488-C17A438EDB59}"/>
    <cellStyle name="Accent6 7" xfId="2315" xr:uid="{1A71B154-4274-4E8A-AFE1-14687B4DD00F}"/>
    <cellStyle name="Adjustable" xfId="2316" xr:uid="{296D04A7-82B9-4A08-8996-67AE04CD9BEB}"/>
    <cellStyle name="ANCLAS,REZONES Y SUS PARTES,DE FUNDICION,DE HIERRO O DE ACERO" xfId="2317" xr:uid="{582F742B-8EE3-4D31-934A-262B93397B8F}"/>
    <cellStyle name="annee semestre" xfId="2318" xr:uid="{6FA1C040-8212-46C6-B2CA-BAF04F9F3552}"/>
    <cellStyle name="Assumptions Heading_Pivot_Table_Example_BA" xfId="2319" xr:uid="{0ABED34B-00AD-4E53-ABD5-B8010D08FE53}"/>
    <cellStyle name="Assumptions Right Currency_Pivot_Table_Example_BA" xfId="2320" xr:uid="{E3DC71B9-793E-4080-9771-B4CDA3FFE66A}"/>
    <cellStyle name="avt31l" xfId="2321" xr:uid="{08AF9BAD-5519-4D32-B4FC-D067834CA471}"/>
    <cellStyle name="Bad 2" xfId="91" xr:uid="{1D0F033D-AA0E-4E47-9438-6C47963A90A8}"/>
    <cellStyle name="Bad 3" xfId="92" xr:uid="{01ED8D25-1DC8-4D83-A767-313185D2CC4A}"/>
    <cellStyle name="Bad 4" xfId="2322" xr:uid="{540A8D9C-DB07-41EC-B4C6-173668F43295}"/>
    <cellStyle name="Bad 5" xfId="2323" xr:uid="{871A9965-B430-4A28-B0BC-623C2C41D761}"/>
    <cellStyle name="Bad 6" xfId="2324" xr:uid="{073A4606-D2C0-46A9-B320-57D8DDB564EF}"/>
    <cellStyle name="Bad 7" xfId="2325" xr:uid="{B8E78CA3-256E-430A-A471-63800691E261}"/>
    <cellStyle name="Bid £m format" xfId="93" xr:uid="{B60FE903-7F28-44BC-B2F7-B11DC07C9C45}"/>
    <cellStyle name="Blank" xfId="10" xr:uid="{89C641A3-99C2-490A-A5F1-2A0F17152CC3}"/>
    <cellStyle name="blue" xfId="2326" xr:uid="{090F3F53-E55F-4381-AF91-046BEFAB3367}"/>
    <cellStyle name="BM Header Main" xfId="2327" xr:uid="{86E003F8-A226-4B07-9B52-9ABCEBF9FC6D}"/>
    <cellStyle name="BM Header Non-Underlined" xfId="2328" xr:uid="{F9B30159-CEE3-4950-9344-5A7AABBC60FB}"/>
    <cellStyle name="BM Header Secondary" xfId="2329" xr:uid="{6D3E0168-0536-48DE-9943-E730934A60E9}"/>
    <cellStyle name="BM Header Underlined" xfId="2330" xr:uid="{816471F0-4B3F-4D5E-B2DE-B5B5F2B0E8D0}"/>
    <cellStyle name="BM Input" xfId="2331" xr:uid="{88CDAF20-B19A-4FCB-91E7-A5ABE52A367B}"/>
    <cellStyle name="BM Input 10" xfId="2332" xr:uid="{F5F49ED1-0494-4DA1-B2F7-DBA73DE39955}"/>
    <cellStyle name="BM Input 10 2" xfId="2333" xr:uid="{609DA69F-09D3-4962-8205-01335E962787}"/>
    <cellStyle name="BM Input 10 2 2" xfId="2334" xr:uid="{7C6BF06F-6C0C-4A09-BE62-E22B5346B0E3}"/>
    <cellStyle name="BM Input 10 3" xfId="2335" xr:uid="{B71A1603-FD7B-4B17-A242-5CF2520BE5CB}"/>
    <cellStyle name="BM Input 11" xfId="2336" xr:uid="{A41F3344-276A-442A-B4C9-2374BBC1D8A7}"/>
    <cellStyle name="BM Input 11 2" xfId="2337" xr:uid="{92EB3085-3EB0-4C0F-A03D-D19445670066}"/>
    <cellStyle name="BM Input 11 2 2" xfId="2338" xr:uid="{25050004-6239-4358-8754-DA96DA3F918C}"/>
    <cellStyle name="BM Input 11 3" xfId="2339" xr:uid="{3017C206-7C77-4739-89EC-C8BEDD2083B0}"/>
    <cellStyle name="BM Input 12" xfId="2340" xr:uid="{C13C1052-AB5A-4B23-996E-6A321DD1AD2A}"/>
    <cellStyle name="BM Input 12 2" xfId="2341" xr:uid="{A69A3997-0705-4CCF-8D5C-6280758EE97D}"/>
    <cellStyle name="BM Input 12 2 2" xfId="2342" xr:uid="{D7BA4D1D-A8F6-452E-9274-87C90DED2AD0}"/>
    <cellStyle name="BM Input 12 3" xfId="2343" xr:uid="{D4BAE4BB-250E-4BC9-8C29-428D79383F82}"/>
    <cellStyle name="BM Input 13" xfId="2344" xr:uid="{A66C6489-60F7-4BDB-A3EC-D55A84902C89}"/>
    <cellStyle name="BM Input 13 2" xfId="2345" xr:uid="{41AA5FDD-E4BA-473D-896E-4697F5967D37}"/>
    <cellStyle name="BM Input 13 2 2" xfId="2346" xr:uid="{46EDFF4D-FBA6-4A04-85A2-07598A15112C}"/>
    <cellStyle name="BM Input 13 3" xfId="2347" xr:uid="{D6FF1004-A1F8-47C6-B85C-696C14A8CB7D}"/>
    <cellStyle name="BM Input 14" xfId="2348" xr:uid="{61CD4157-328B-4F97-9289-BB518977091D}"/>
    <cellStyle name="BM Input 14 2" xfId="2349" xr:uid="{FFE761CE-0F37-45AF-8F83-84971A8D1F14}"/>
    <cellStyle name="BM Input 14 2 2" xfId="2350" xr:uid="{0EF88702-7E1C-49E6-8D4C-102B90BEFD22}"/>
    <cellStyle name="BM Input 14 3" xfId="2351" xr:uid="{B9F5A315-E56B-4071-9D18-A0B208586269}"/>
    <cellStyle name="BM Input 15" xfId="2352" xr:uid="{ED2BD981-A9F7-431B-8DCF-DD3F2FA9135F}"/>
    <cellStyle name="BM Input 15 2" xfId="2353" xr:uid="{D2E1FED1-C8DC-446E-8AAB-703A43AA2B0F}"/>
    <cellStyle name="BM Input 15 2 2" xfId="2354" xr:uid="{0FC843DD-2741-44DB-B8EF-0C527A592AF4}"/>
    <cellStyle name="BM Input 15 3" xfId="2355" xr:uid="{C7C06E1B-83B5-4FDB-B906-F96511209A14}"/>
    <cellStyle name="BM Input 16" xfId="2356" xr:uid="{29D7B905-88C5-4567-994C-8B543155F91F}"/>
    <cellStyle name="BM Input 16 2" xfId="2357" xr:uid="{95A1EDB4-8D47-424D-A0B9-96DE860D5EAD}"/>
    <cellStyle name="BM Input 16 2 2" xfId="2358" xr:uid="{92669D8E-8070-4081-8F80-825041720F0C}"/>
    <cellStyle name="BM Input 16 3" xfId="2359" xr:uid="{B8CA1C06-C041-412C-98DF-43933D7F11A3}"/>
    <cellStyle name="BM Input 17" xfId="2360" xr:uid="{3438324E-0062-4192-B900-E17CAD16DD3B}"/>
    <cellStyle name="BM Input 17 2" xfId="2361" xr:uid="{157B4EBF-D194-40B1-B7D1-FB671A4377D6}"/>
    <cellStyle name="BM Input 17 2 2" xfId="2362" xr:uid="{584419A0-9EEA-4BC9-A680-41822FEDD6B5}"/>
    <cellStyle name="BM Input 17 3" xfId="2363" xr:uid="{A931AE83-CCEC-4C57-8A41-5F474CC012E1}"/>
    <cellStyle name="BM Input 18" xfId="2364" xr:uid="{C2200CA9-4713-4980-8E19-86D2926CE726}"/>
    <cellStyle name="BM Input 18 2" xfId="2365" xr:uid="{2EE47EA9-8911-44DB-B632-B52510518F6A}"/>
    <cellStyle name="BM Input 18 2 2" xfId="2366" xr:uid="{C0529A2F-E9B3-4384-B3DA-B2A3A9606DB9}"/>
    <cellStyle name="BM Input 18 3" xfId="2367" xr:uid="{A567DB9A-525A-4C73-A681-57DF11B1B7EC}"/>
    <cellStyle name="BM Input 19" xfId="2368" xr:uid="{C90554CC-0D52-4CA9-88B0-A6A6FD1E49E6}"/>
    <cellStyle name="BM Input 19 2" xfId="2369" xr:uid="{0E459D61-7D41-4164-97CD-E6C9B607412C}"/>
    <cellStyle name="BM Input 19 2 2" xfId="2370" xr:uid="{85F43C92-04B4-48C2-85AD-A84848F4EAFD}"/>
    <cellStyle name="BM Input 19 3" xfId="2371" xr:uid="{092BB381-9AFF-4F57-8090-C71121A32DC5}"/>
    <cellStyle name="BM Input 2" xfId="2372" xr:uid="{B702CABA-C797-49BD-B515-C55880B223CD}"/>
    <cellStyle name="BM Input 2 10" xfId="2373" xr:uid="{6E53DB21-A2E3-4CB2-8225-99EBF22ECE08}"/>
    <cellStyle name="BM Input 2 10 2" xfId="2374" xr:uid="{666D992F-D18D-4B4F-9C00-0FDAE2465168}"/>
    <cellStyle name="BM Input 2 10 2 2" xfId="2375" xr:uid="{6EC7940A-7911-4E19-AD05-D903D07B84AF}"/>
    <cellStyle name="BM Input 2 10 3" xfId="2376" xr:uid="{DB471DF9-012C-4FE7-A9AE-049B3EABBCDC}"/>
    <cellStyle name="BM Input 2 11" xfId="2377" xr:uid="{0ABB3AD0-5AD4-49F8-BAAF-F4B0760CDF33}"/>
    <cellStyle name="BM Input 2 11 2" xfId="2378" xr:uid="{6373A13F-CB47-45B2-A56A-1462EA8CFE52}"/>
    <cellStyle name="BM Input 2 11 2 2" xfId="2379" xr:uid="{BCD9F855-3B3F-465E-9D5C-8E128EE566FD}"/>
    <cellStyle name="BM Input 2 11 3" xfId="2380" xr:uid="{6BB0CB33-877C-4600-B931-88C6CCF38796}"/>
    <cellStyle name="BM Input 2 12" xfId="2381" xr:uid="{52A2607D-075E-46AE-9F6C-9A3F96F0A08B}"/>
    <cellStyle name="BM Input 2 12 2" xfId="2382" xr:uid="{42837B36-7CB4-4C7E-8196-C38ED656B712}"/>
    <cellStyle name="BM Input 2 12 2 2" xfId="2383" xr:uid="{70855D8B-D6A4-44A2-8A76-2CDD1F9408DF}"/>
    <cellStyle name="BM Input 2 12 3" xfId="2384" xr:uid="{54541F92-BF64-4126-A47F-892BD5F01440}"/>
    <cellStyle name="BM Input 2 13" xfId="2385" xr:uid="{4A0A1041-2201-4227-8666-B4F6D413A31B}"/>
    <cellStyle name="BM Input 2 13 2" xfId="2386" xr:uid="{9C9F4C79-1E87-4567-8DC6-1F207485179B}"/>
    <cellStyle name="BM Input 2 13 2 2" xfId="2387" xr:uid="{773C48D2-DC3E-472E-8588-82D2BA73708E}"/>
    <cellStyle name="BM Input 2 13 3" xfId="2388" xr:uid="{AFFF24D9-62BB-4C26-A35D-094C57CF6D80}"/>
    <cellStyle name="BM Input 2 14" xfId="2389" xr:uid="{4F2E511D-D3BB-4560-BE26-82D9955FEC14}"/>
    <cellStyle name="BM Input 2 14 2" xfId="2390" xr:uid="{6ED50990-D6C4-4768-BD33-8803CECA4A17}"/>
    <cellStyle name="BM Input 2 14 2 2" xfId="2391" xr:uid="{C175E34D-D2C0-4F81-BD82-E9B68EBA68E4}"/>
    <cellStyle name="BM Input 2 14 3" xfId="2392" xr:uid="{856A25B7-681A-4B08-8FE7-AB0ADC9E7E4B}"/>
    <cellStyle name="BM Input 2 15" xfId="2393" xr:uid="{AD991ADE-E020-4DD6-889D-7F4B170F92A7}"/>
    <cellStyle name="BM Input 2 15 2" xfId="2394" xr:uid="{11A83254-1C36-4DDA-9538-10873075D9D5}"/>
    <cellStyle name="BM Input 2 15 2 2" xfId="2395" xr:uid="{98585232-6AA8-4BA1-A774-376BF6E22B8C}"/>
    <cellStyle name="BM Input 2 15 3" xfId="2396" xr:uid="{EF4E1578-C494-42FB-AE34-9FD75FC18AEB}"/>
    <cellStyle name="BM Input 2 16" xfId="2397" xr:uid="{2771D207-B010-45C2-B307-A20A69DFCFAE}"/>
    <cellStyle name="BM Input 2 16 2" xfId="2398" xr:uid="{B1248647-4920-4419-AFB3-4BD639318E6B}"/>
    <cellStyle name="BM Input 2 16 2 2" xfId="2399" xr:uid="{95AD4903-3432-459E-9F7E-4136AF9C8FD0}"/>
    <cellStyle name="BM Input 2 16 3" xfId="2400" xr:uid="{E95B67AC-6844-4A74-BCFD-2F8DBF5A5E6D}"/>
    <cellStyle name="BM Input 2 17" xfId="2401" xr:uid="{2D33954B-546D-442A-9D90-C7DE86AFF742}"/>
    <cellStyle name="BM Input 2 17 2" xfId="2402" xr:uid="{39754EBF-D734-4492-A72F-0B9282CC331E}"/>
    <cellStyle name="BM Input 2 17 2 2" xfId="2403" xr:uid="{D93533A1-6464-4252-9A7C-CA47484DF07F}"/>
    <cellStyle name="BM Input 2 17 3" xfId="2404" xr:uid="{0BB767C2-4E72-4000-9B88-E95AC102A81A}"/>
    <cellStyle name="BM Input 2 18" xfId="2405" xr:uid="{50CFD7B8-FE21-4C66-B4C9-BD1F9E1E767C}"/>
    <cellStyle name="BM Input 2 18 2" xfId="2406" xr:uid="{8026B8D5-D6A9-4786-BDC7-BCB6625D42BE}"/>
    <cellStyle name="BM Input 2 18 2 2" xfId="2407" xr:uid="{B434C9EF-7580-4752-8DB0-68E0F1B0755E}"/>
    <cellStyle name="BM Input 2 18 3" xfId="2408" xr:uid="{9F484344-4DBE-4A54-8E1B-89D57E4600FF}"/>
    <cellStyle name="BM Input 2 19" xfId="2409" xr:uid="{DA1329D1-3551-4858-B9F1-043EA9FEA4BF}"/>
    <cellStyle name="BM Input 2 19 2" xfId="2410" xr:uid="{C30F5502-61C3-4C63-9ABE-37140DDA431B}"/>
    <cellStyle name="BM Input 2 19 2 2" xfId="2411" xr:uid="{DA6A579E-1683-45A4-A13D-684FE7AD0520}"/>
    <cellStyle name="BM Input 2 19 3" xfId="2412" xr:uid="{A2F8BAC1-90A6-4D97-8EC7-B5D866AA4DDF}"/>
    <cellStyle name="BM Input 2 2" xfId="2413" xr:uid="{8CA2EED3-55B7-4223-ADC9-A4800600D7E5}"/>
    <cellStyle name="BM Input 2 2 10" xfId="2414" xr:uid="{4A78DA7C-BAC8-4E0F-8F86-3C6C731DE411}"/>
    <cellStyle name="BM Input 2 2 10 2" xfId="2415" xr:uid="{CBAF9BDB-C2B9-4A68-9CF6-BB76DE1F0900}"/>
    <cellStyle name="BM Input 2 2 10 2 2" xfId="2416" xr:uid="{1143FA99-6D6A-47B3-A2F1-CE8AD75D97C2}"/>
    <cellStyle name="BM Input 2 2 10 3" xfId="2417" xr:uid="{51F1D521-0581-4D38-8D7B-8C7D7759E543}"/>
    <cellStyle name="BM Input 2 2 11" xfId="2418" xr:uid="{E682962B-3B56-4FAC-9836-EEC058CAE95D}"/>
    <cellStyle name="BM Input 2 2 11 2" xfId="2419" xr:uid="{FE43F892-B164-4F1B-83DE-80C0C4330BED}"/>
    <cellStyle name="BM Input 2 2 11 2 2" xfId="2420" xr:uid="{5F05B767-5870-4618-85E0-BF3DB5D165A2}"/>
    <cellStyle name="BM Input 2 2 11 3" xfId="2421" xr:uid="{BCABA4DC-B206-4A37-BDE1-E550BC2B27EE}"/>
    <cellStyle name="BM Input 2 2 12" xfId="2422" xr:uid="{3365A536-71F6-42E7-9FA6-B5283D9FA442}"/>
    <cellStyle name="BM Input 2 2 12 2" xfId="2423" xr:uid="{0D95968E-B04F-4914-9268-1F969F0140D8}"/>
    <cellStyle name="BM Input 2 2 12 2 2" xfId="2424" xr:uid="{3CAC5DA3-2776-4139-B811-542F7834A128}"/>
    <cellStyle name="BM Input 2 2 12 3" xfId="2425" xr:uid="{88B5A23B-5214-4FC4-A2EE-26CB4F123053}"/>
    <cellStyle name="BM Input 2 2 13" xfId="2426" xr:uid="{A566A678-5DC1-4D0E-82BB-375B20A30976}"/>
    <cellStyle name="BM Input 2 2 13 2" xfId="2427" xr:uid="{98256A3E-8EF4-4E39-9D6E-B3D52734742A}"/>
    <cellStyle name="BM Input 2 2 13 2 2" xfId="2428" xr:uid="{AE0F8672-322B-43AE-8BF8-6EBCBAE3393F}"/>
    <cellStyle name="BM Input 2 2 13 3" xfId="2429" xr:uid="{17363FFA-1189-40B3-862A-FB27463111C5}"/>
    <cellStyle name="BM Input 2 2 14" xfId="2430" xr:uid="{606A5DB4-94D7-4DF8-BE8B-E14D2A7CA58C}"/>
    <cellStyle name="BM Input 2 2 14 2" xfId="2431" xr:uid="{60101449-F0BF-4A19-817B-541978D07D80}"/>
    <cellStyle name="BM Input 2 2 14 2 2" xfId="2432" xr:uid="{96C9A08F-343D-4743-9C3E-881179F93924}"/>
    <cellStyle name="BM Input 2 2 14 3" xfId="2433" xr:uid="{4E3BAAF6-0B64-4773-8A47-16D5DFB0638D}"/>
    <cellStyle name="BM Input 2 2 15" xfId="2434" xr:uid="{A73BD06B-98EF-4DF2-8230-BAFF6BFA9A0A}"/>
    <cellStyle name="BM Input 2 2 15 2" xfId="2435" xr:uid="{39538D3C-77BD-42B1-9FFF-4E1BB26AABBE}"/>
    <cellStyle name="BM Input 2 2 15 2 2" xfId="2436" xr:uid="{E68FEDF4-7CE3-4C60-9111-944D488BE4DB}"/>
    <cellStyle name="BM Input 2 2 15 3" xfId="2437" xr:uid="{498A7209-E1BA-4AB0-9508-8E72712EF84D}"/>
    <cellStyle name="BM Input 2 2 16" xfId="2438" xr:uid="{5259F57E-5E08-4554-80DB-A8ED52ADE72D}"/>
    <cellStyle name="BM Input 2 2 16 2" xfId="2439" xr:uid="{AE16262F-6E0C-4C1A-8EAB-05773115439C}"/>
    <cellStyle name="BM Input 2 2 16 2 2" xfId="2440" xr:uid="{F551682A-94D9-4F73-B2BE-32F44130639C}"/>
    <cellStyle name="BM Input 2 2 16 3" xfId="2441" xr:uid="{BC5905C7-D560-44A9-8142-85DB84CD441C}"/>
    <cellStyle name="BM Input 2 2 17" xfId="2442" xr:uid="{8AD680E6-451F-43A9-9949-3B1BF6897704}"/>
    <cellStyle name="BM Input 2 2 17 2" xfId="2443" xr:uid="{80A0508E-07BC-4044-83CB-720561C07084}"/>
    <cellStyle name="BM Input 2 2 17 2 2" xfId="2444" xr:uid="{9390F159-002C-4E5A-BBD7-91BAD2EA943C}"/>
    <cellStyle name="BM Input 2 2 17 3" xfId="2445" xr:uid="{7216750D-59BB-4312-BA8C-891C0B12B6EC}"/>
    <cellStyle name="BM Input 2 2 18" xfId="2446" xr:uid="{7247DFF3-9F24-4612-A4F3-FA4739DDBFE1}"/>
    <cellStyle name="BM Input 2 2 18 2" xfId="2447" xr:uid="{9205C231-E9DE-4F5C-B35F-7FE50F307501}"/>
    <cellStyle name="BM Input 2 2 19" xfId="2448" xr:uid="{1876AD5C-DAA1-4B55-96EA-5716D8F55CBC}"/>
    <cellStyle name="BM Input 2 2 2" xfId="2449" xr:uid="{1837DF5C-C092-43D7-BBC8-F4C82562F292}"/>
    <cellStyle name="BM Input 2 2 2 10" xfId="2450" xr:uid="{6BD7016B-8709-48A9-8E62-E91A96FC098F}"/>
    <cellStyle name="BM Input 2 2 2 10 2" xfId="2451" xr:uid="{9E500328-0551-44B8-8981-73CED6ACA363}"/>
    <cellStyle name="BM Input 2 2 2 10 2 2" xfId="2452" xr:uid="{C3EF0A0A-F9E2-4BEF-AB83-3B5DDEC5F86B}"/>
    <cellStyle name="BM Input 2 2 2 10 3" xfId="2453" xr:uid="{765A1FF3-8F16-48EB-BA65-305574D29E94}"/>
    <cellStyle name="BM Input 2 2 2 11" xfId="2454" xr:uid="{2B0C3BF9-99A7-4D2D-8B7E-26916EFA250D}"/>
    <cellStyle name="BM Input 2 2 2 11 2" xfId="2455" xr:uid="{E544C2E3-3C5D-47E1-9713-934DA7662F54}"/>
    <cellStyle name="BM Input 2 2 2 11 2 2" xfId="2456" xr:uid="{F53DF386-1CDA-4446-B8A4-53C1A1B6D118}"/>
    <cellStyle name="BM Input 2 2 2 11 3" xfId="2457" xr:uid="{8A873E3A-25F7-40E5-83DC-81FEE8E76FF8}"/>
    <cellStyle name="BM Input 2 2 2 12" xfId="2458" xr:uid="{AC01A6D1-ACCC-42D7-843F-D38E254AA949}"/>
    <cellStyle name="BM Input 2 2 2 12 2" xfId="2459" xr:uid="{D6EC2B2A-689D-46DA-BFBA-38B2E1678519}"/>
    <cellStyle name="BM Input 2 2 2 12 2 2" xfId="2460" xr:uid="{415EE04D-F372-47CC-8762-9DA8E1AD8673}"/>
    <cellStyle name="BM Input 2 2 2 12 3" xfId="2461" xr:uid="{D617419C-19BF-4C57-8540-307EFD532CC8}"/>
    <cellStyle name="BM Input 2 2 2 13" xfId="2462" xr:uid="{15CB80D4-55D3-482D-9F1D-7741B22D70F6}"/>
    <cellStyle name="BM Input 2 2 2 13 2" xfId="2463" xr:uid="{CDCE3547-8D6B-4077-889B-1487868A12A2}"/>
    <cellStyle name="BM Input 2 2 2 13 2 2" xfId="2464" xr:uid="{5F072B14-9C31-46B3-B4D8-9C92DC97C72C}"/>
    <cellStyle name="BM Input 2 2 2 13 3" xfId="2465" xr:uid="{EDE44F0C-2A4E-4B3D-BA6D-F8D826770526}"/>
    <cellStyle name="BM Input 2 2 2 14" xfId="2466" xr:uid="{DED3A220-693F-4D31-95F4-068CDD5C692F}"/>
    <cellStyle name="BM Input 2 2 2 14 2" xfId="2467" xr:uid="{924D7BB4-E68E-4930-B273-2071DCEB2D3E}"/>
    <cellStyle name="BM Input 2 2 2 14 2 2" xfId="2468" xr:uid="{0AE6BD71-2A9C-4BE9-A97B-0B45F114485D}"/>
    <cellStyle name="BM Input 2 2 2 14 3" xfId="2469" xr:uid="{E13757D8-0A91-4DDE-ACE1-103824C2983C}"/>
    <cellStyle name="BM Input 2 2 2 15" xfId="2470" xr:uid="{378A6171-42E0-4AC7-8C4B-9CD85CDAD778}"/>
    <cellStyle name="BM Input 2 2 2 15 2" xfId="2471" xr:uid="{BC9C315B-C796-42B4-A13F-E2EB7492586A}"/>
    <cellStyle name="BM Input 2 2 2 15 2 2" xfId="2472" xr:uid="{AA853742-C457-4374-AA99-C96D47E7935C}"/>
    <cellStyle name="BM Input 2 2 2 15 3" xfId="2473" xr:uid="{8493EBA5-CAA1-4670-931E-DFBB57D19AEE}"/>
    <cellStyle name="BM Input 2 2 2 16" xfId="2474" xr:uid="{02492EE2-4281-4C38-9150-8A6A9D98D3E5}"/>
    <cellStyle name="BM Input 2 2 2 16 2" xfId="2475" xr:uid="{9A21FFDE-3B45-4BB6-9F17-7A772041CA34}"/>
    <cellStyle name="BM Input 2 2 2 16 2 2" xfId="2476" xr:uid="{EDCBFC7B-1683-4BA1-AED4-764EEB2D73B4}"/>
    <cellStyle name="BM Input 2 2 2 16 3" xfId="2477" xr:uid="{8554B0B6-FE45-45D6-814C-3B3F1D81ABF4}"/>
    <cellStyle name="BM Input 2 2 2 17" xfId="2478" xr:uid="{243F4652-EFC8-4D6C-B89F-8C43E00A4F0C}"/>
    <cellStyle name="BM Input 2 2 2 17 2" xfId="2479" xr:uid="{056C6AC6-4EB2-4D6B-B7A5-34FF20CA29DA}"/>
    <cellStyle name="BM Input 2 2 2 17 2 2" xfId="2480" xr:uid="{64CA670B-7FE3-4FCB-8942-52D2B1954A71}"/>
    <cellStyle name="BM Input 2 2 2 17 3" xfId="2481" xr:uid="{A3B8AC9B-86EF-417B-9E56-F8B67A58249F}"/>
    <cellStyle name="BM Input 2 2 2 18" xfId="2482" xr:uid="{49264CDB-45F1-48BE-A524-4CE07EDFDF0E}"/>
    <cellStyle name="BM Input 2 2 2 18 2" xfId="2483" xr:uid="{95041EA1-08AD-44CD-9675-9E7B620FCEB3}"/>
    <cellStyle name="BM Input 2 2 2 18 2 2" xfId="2484" xr:uid="{0B0E31CA-9FAD-4E7E-A304-57CC10E16741}"/>
    <cellStyle name="BM Input 2 2 2 18 3" xfId="2485" xr:uid="{B12BFFF4-3170-4575-9E39-3A4D3F444643}"/>
    <cellStyle name="BM Input 2 2 2 19" xfId="2486" xr:uid="{D6021C6A-FBCC-45EF-9B58-74AD663BDD78}"/>
    <cellStyle name="BM Input 2 2 2 19 2" xfId="2487" xr:uid="{22C38EA8-8A44-49C3-BBB0-E70B222087AE}"/>
    <cellStyle name="BM Input 2 2 2 19 2 2" xfId="2488" xr:uid="{B66D5711-EC51-4E91-B569-58C1F2104B52}"/>
    <cellStyle name="BM Input 2 2 2 19 3" xfId="2489" xr:uid="{310E444B-69A2-4D3F-B6D3-6F095CB442BF}"/>
    <cellStyle name="BM Input 2 2 2 2" xfId="2490" xr:uid="{2E0242DE-31A5-4F6A-B3FD-E3525905687A}"/>
    <cellStyle name="BM Input 2 2 2 2 2" xfId="2491" xr:uid="{FFA9E1A1-5734-4D16-AC7C-9AF4222EAB11}"/>
    <cellStyle name="BM Input 2 2 2 2 2 2" xfId="2492" xr:uid="{1F090621-E26F-4DB4-A41D-0869F64C6C23}"/>
    <cellStyle name="BM Input 2 2 2 2 2 3" xfId="2493" xr:uid="{44FDED9C-0F34-40BE-AB2B-56288E00BCC0}"/>
    <cellStyle name="BM Input 2 2 2 2 3" xfId="2494" xr:uid="{7AF8103E-1D6B-4CA3-B2DD-142A34EE6C3F}"/>
    <cellStyle name="BM Input 2 2 2 2 3 2" xfId="2495" xr:uid="{70FA2443-B14A-472D-9377-0C1590D2893D}"/>
    <cellStyle name="BM Input 2 2 2 2 4" xfId="2496" xr:uid="{D7DA081D-366C-493D-8DA3-4628470E6E73}"/>
    <cellStyle name="BM Input 2 2 2 20" xfId="2497" xr:uid="{9CDC1C0B-1710-4916-863B-57BAF842768A}"/>
    <cellStyle name="BM Input 2 2 2 20 2" xfId="2498" xr:uid="{F4352C07-DB60-4D72-8898-8E1662AB1F44}"/>
    <cellStyle name="BM Input 2 2 2 20 2 2" xfId="2499" xr:uid="{68C2F47D-0454-4170-881E-2316E6540659}"/>
    <cellStyle name="BM Input 2 2 2 20 3" xfId="2500" xr:uid="{3D692A1D-7637-443A-8195-4CC1E8E69982}"/>
    <cellStyle name="BM Input 2 2 2 21" xfId="2501" xr:uid="{936B9AA4-9B92-46E4-8789-0EC41A835C7D}"/>
    <cellStyle name="BM Input 2 2 2 21 2" xfId="2502" xr:uid="{22696F56-E4F4-471C-B0DC-C5E58F537423}"/>
    <cellStyle name="BM Input 2 2 2 22" xfId="2503" xr:uid="{CC9D096F-536A-4BCE-B1AC-46A563B9F475}"/>
    <cellStyle name="BM Input 2 2 2 23" xfId="2504" xr:uid="{BB5DA695-CC5D-45A5-A96A-9E4845E16A91}"/>
    <cellStyle name="BM Input 2 2 2 3" xfId="2505" xr:uid="{BD9F0108-1C41-4301-8E83-07952A10B3A9}"/>
    <cellStyle name="BM Input 2 2 2 3 2" xfId="2506" xr:uid="{F98CBFB9-8AD1-441B-8C9D-2928D5F4A050}"/>
    <cellStyle name="BM Input 2 2 2 3 2 2" xfId="2507" xr:uid="{1051280B-D923-4998-9794-A0C80B79A27C}"/>
    <cellStyle name="BM Input 2 2 2 3 3" xfId="2508" xr:uid="{A2F31732-C17D-448F-B14C-336C2E7064B3}"/>
    <cellStyle name="BM Input 2 2 2 3 4" xfId="2509" xr:uid="{120E2E62-6874-4BF3-B0DB-EC45FDADDEFC}"/>
    <cellStyle name="BM Input 2 2 2 4" xfId="2510" xr:uid="{8E459547-61B2-46A6-A2E1-5116E8055943}"/>
    <cellStyle name="BM Input 2 2 2 4 2" xfId="2511" xr:uid="{97189EA1-F022-41BC-80A0-701EE774AB9E}"/>
    <cellStyle name="BM Input 2 2 2 4 2 2" xfId="2512" xr:uid="{A4A78BA7-AA3B-494F-9958-74864DE27898}"/>
    <cellStyle name="BM Input 2 2 2 4 3" xfId="2513" xr:uid="{A49287B6-6D0E-46C4-A235-511D71612DF1}"/>
    <cellStyle name="BM Input 2 2 2 4 4" xfId="2514" xr:uid="{8D98B518-D338-43A7-8962-9D12D2528134}"/>
    <cellStyle name="BM Input 2 2 2 5" xfId="2515" xr:uid="{D188D676-8FC5-4744-B95B-C9AB8C85FF52}"/>
    <cellStyle name="BM Input 2 2 2 5 2" xfId="2516" xr:uid="{B3F681AB-43F3-4C6C-80BA-13CC83ACE86B}"/>
    <cellStyle name="BM Input 2 2 2 5 2 2" xfId="2517" xr:uid="{FA882ED5-9180-4BB3-AADB-1EA8A1AE382E}"/>
    <cellStyle name="BM Input 2 2 2 5 3" xfId="2518" xr:uid="{C7CDA7DB-C6BE-410C-83C3-EA3085F6ED38}"/>
    <cellStyle name="BM Input 2 2 2 6" xfId="2519" xr:uid="{25AE2E26-234F-4EAA-94A9-ECF0B7270C68}"/>
    <cellStyle name="BM Input 2 2 2 6 2" xfId="2520" xr:uid="{848B1FA1-D821-4B75-9774-8D52755C41DF}"/>
    <cellStyle name="BM Input 2 2 2 6 2 2" xfId="2521" xr:uid="{89A865BE-4D4A-4BD7-9140-7EA50297EC03}"/>
    <cellStyle name="BM Input 2 2 2 6 3" xfId="2522" xr:uid="{72D7D269-2302-42F0-82F0-B5FB5B65741B}"/>
    <cellStyle name="BM Input 2 2 2 7" xfId="2523" xr:uid="{EB0D56B6-86DC-4B95-9555-F500D21CF273}"/>
    <cellStyle name="BM Input 2 2 2 7 2" xfId="2524" xr:uid="{42668640-BE11-434C-885F-2EBD043FF655}"/>
    <cellStyle name="BM Input 2 2 2 7 2 2" xfId="2525" xr:uid="{2A93F99B-C0FD-453C-A15B-5A8300B19AF4}"/>
    <cellStyle name="BM Input 2 2 2 7 3" xfId="2526" xr:uid="{83228A62-6DDE-416C-AFEB-B1C9296D9DC4}"/>
    <cellStyle name="BM Input 2 2 2 8" xfId="2527" xr:uid="{F69549E5-34F5-4025-A9BF-B6C14A043E1B}"/>
    <cellStyle name="BM Input 2 2 2 8 2" xfId="2528" xr:uid="{3224DE44-62F1-4BA0-9536-04F3BA501137}"/>
    <cellStyle name="BM Input 2 2 2 8 2 2" xfId="2529" xr:uid="{E75BD10C-158B-465D-8AC3-F85CA3154DCE}"/>
    <cellStyle name="BM Input 2 2 2 8 3" xfId="2530" xr:uid="{4BD26A78-7E47-460F-A815-AA8329E629AD}"/>
    <cellStyle name="BM Input 2 2 2 9" xfId="2531" xr:uid="{E239EE0D-8F80-459E-9F97-E9542919367C}"/>
    <cellStyle name="BM Input 2 2 2 9 2" xfId="2532" xr:uid="{FF233856-BF47-456A-A74C-6B454F28E04C}"/>
    <cellStyle name="BM Input 2 2 2 9 2 2" xfId="2533" xr:uid="{BC9809A1-9BBC-484E-81AC-77A7C0E5C3D4}"/>
    <cellStyle name="BM Input 2 2 2 9 3" xfId="2534" xr:uid="{265725FD-E250-4AF1-A23D-FC0E4DB9CE3F}"/>
    <cellStyle name="BM Input 2 2 20" xfId="2535" xr:uid="{5B87ADCF-665C-437F-A5EA-D60CAC005B57}"/>
    <cellStyle name="BM Input 2 2 3" xfId="2536" xr:uid="{B9793C61-CC96-426A-9EEE-590C8FF68A7B}"/>
    <cellStyle name="BM Input 2 2 3 2" xfId="2537" xr:uid="{9A90D713-3CAF-4E4C-A085-D5DD2869A49C}"/>
    <cellStyle name="BM Input 2 2 3 2 2" xfId="2538" xr:uid="{A4D25337-7CD6-475C-A277-E4696FBF2B59}"/>
    <cellStyle name="BM Input 2 2 3 2 3" xfId="2539" xr:uid="{AA603225-F05C-4685-8E20-E6799A115599}"/>
    <cellStyle name="BM Input 2 2 3 3" xfId="2540" xr:uid="{05879015-8213-4A5D-ABE2-D1DA5B3BD82B}"/>
    <cellStyle name="BM Input 2 2 3 3 2" xfId="2541" xr:uid="{64149E74-F2E5-42AC-9038-E5766BA37AFF}"/>
    <cellStyle name="BM Input 2 2 3 4" xfId="2542" xr:uid="{D61F25A2-9481-4117-91C0-17FA21AF9CE7}"/>
    <cellStyle name="BM Input 2 2 4" xfId="2543" xr:uid="{3C2493FA-D8BF-48D7-B35F-100C7BDD58B1}"/>
    <cellStyle name="BM Input 2 2 4 2" xfId="2544" xr:uid="{8BFD0E9B-3127-4C3F-9A65-C8700F404B13}"/>
    <cellStyle name="BM Input 2 2 4 2 2" xfId="2545" xr:uid="{70F03F4E-1B5E-48D5-A694-2C2AEE2F6075}"/>
    <cellStyle name="BM Input 2 2 4 3" xfId="2546" xr:uid="{71C0BD41-B460-4D6A-92E6-2C642F179451}"/>
    <cellStyle name="BM Input 2 2 4 4" xfId="2547" xr:uid="{478AF42E-A34B-4D3B-974D-1B7F374A3820}"/>
    <cellStyle name="BM Input 2 2 5" xfId="2548" xr:uid="{244E87A6-9415-4305-A7F6-BB10BA5143B5}"/>
    <cellStyle name="BM Input 2 2 5 2" xfId="2549" xr:uid="{EF0D2AF3-36EA-436A-AC6B-D653E5AA2DF2}"/>
    <cellStyle name="BM Input 2 2 5 2 2" xfId="2550" xr:uid="{D1C34FA7-BD5D-4BB2-A98F-36093A80AEFB}"/>
    <cellStyle name="BM Input 2 2 5 3" xfId="2551" xr:uid="{C9B24A47-1256-42B1-98DD-B5F27038DEFD}"/>
    <cellStyle name="BM Input 2 2 5 4" xfId="2552" xr:uid="{82D04767-728D-4F42-813B-5A149DB8DAB8}"/>
    <cellStyle name="BM Input 2 2 6" xfId="2553" xr:uid="{138C1B7F-1EBC-4232-8DC2-9F5FBD47B5D2}"/>
    <cellStyle name="BM Input 2 2 6 2" xfId="2554" xr:uid="{A510FDBE-1B34-4ECA-99D5-90A8981DA848}"/>
    <cellStyle name="BM Input 2 2 6 2 2" xfId="2555" xr:uid="{94768A96-1B8E-466A-A83A-371BE0E730CF}"/>
    <cellStyle name="BM Input 2 2 6 3" xfId="2556" xr:uid="{A44D63BF-970A-458D-88D6-436B1C09D52D}"/>
    <cellStyle name="BM Input 2 2 7" xfId="2557" xr:uid="{95DAD84F-E6DA-46DF-81A7-A7EBF5E80A10}"/>
    <cellStyle name="BM Input 2 2 7 2" xfId="2558" xr:uid="{21018D40-F47D-498B-AA81-781B56276F04}"/>
    <cellStyle name="BM Input 2 2 7 2 2" xfId="2559" xr:uid="{7CF81B13-C5E8-4A70-8FD2-D51ABA5D0C93}"/>
    <cellStyle name="BM Input 2 2 7 3" xfId="2560" xr:uid="{9E036E1F-91DF-4414-8446-95ADFB92148E}"/>
    <cellStyle name="BM Input 2 2 8" xfId="2561" xr:uid="{DF752034-429B-42A3-9606-68C55A924D04}"/>
    <cellStyle name="BM Input 2 2 8 2" xfId="2562" xr:uid="{3E831AB9-2EB8-45BA-BCD7-6EB9D30201A2}"/>
    <cellStyle name="BM Input 2 2 8 2 2" xfId="2563" xr:uid="{7A7D369F-EE2C-4D11-BA75-D57B5776F972}"/>
    <cellStyle name="BM Input 2 2 8 3" xfId="2564" xr:uid="{10C21302-8253-4611-962F-1F14F17A1936}"/>
    <cellStyle name="BM Input 2 2 9" xfId="2565" xr:uid="{E9D29875-4A1C-4FD9-9BDB-63D87D4D11AA}"/>
    <cellStyle name="BM Input 2 2 9 2" xfId="2566" xr:uid="{E3FC878D-D271-44D2-A007-03C6D92E411B}"/>
    <cellStyle name="BM Input 2 2 9 2 2" xfId="2567" xr:uid="{0EC53F2A-3FC8-47CE-A6C6-95B9B5DF1A64}"/>
    <cellStyle name="BM Input 2 2 9 3" xfId="2568" xr:uid="{D385AF2B-4F47-496A-96E7-FD59B00655B4}"/>
    <cellStyle name="BM Input 2 20" xfId="2569" xr:uid="{5BDE72AA-F1AC-4C20-A2D4-CA84A5CB7B38}"/>
    <cellStyle name="BM Input 2 20 2" xfId="2570" xr:uid="{FE15012B-74CA-4926-8FD9-ED5FD260A23E}"/>
    <cellStyle name="BM Input 2 20 2 2" xfId="2571" xr:uid="{78EE6367-D512-40E3-8610-BD3CFE1DD5E5}"/>
    <cellStyle name="BM Input 2 20 3" xfId="2572" xr:uid="{DAB73439-0172-4E23-95F5-CCE10F7B2B77}"/>
    <cellStyle name="BM Input 2 21" xfId="2573" xr:uid="{E739DFDC-7904-4F35-8A68-4C81EC46E48F}"/>
    <cellStyle name="BM Input 2 21 2" xfId="2574" xr:uid="{C0A5AE33-E249-42FB-B70E-38846EF5B6F4}"/>
    <cellStyle name="BM Input 2 22" xfId="2575" xr:uid="{ACF55B63-7A7A-4726-9774-98209AF35A93}"/>
    <cellStyle name="BM Input 2 23" xfId="2576" xr:uid="{5E9BB6A0-1E0C-4AB8-97E6-F3936A00EE8B}"/>
    <cellStyle name="BM Input 2 3" xfId="2577" xr:uid="{926BA7BB-A3AD-4BA7-A28A-FBB2EC76B19A}"/>
    <cellStyle name="BM Input 2 3 10" xfId="2578" xr:uid="{9B6EC519-D1A7-49A3-80D5-B921055C16E7}"/>
    <cellStyle name="BM Input 2 3 10 2" xfId="2579" xr:uid="{C0098ED6-2C4C-4FC1-AE79-D76B0BA30D95}"/>
    <cellStyle name="BM Input 2 3 10 2 2" xfId="2580" xr:uid="{9D03A8A1-2ADD-4945-B7DE-31F3997C8D2F}"/>
    <cellStyle name="BM Input 2 3 10 3" xfId="2581" xr:uid="{C7FF816A-F48C-4874-8144-6277B9A54155}"/>
    <cellStyle name="BM Input 2 3 11" xfId="2582" xr:uid="{92AE2B27-D2CD-42F4-83CB-16194AC07923}"/>
    <cellStyle name="BM Input 2 3 11 2" xfId="2583" xr:uid="{2D3CF9F7-B9C5-4F94-9ED4-AB1624DCF640}"/>
    <cellStyle name="BM Input 2 3 11 2 2" xfId="2584" xr:uid="{8D9FDE4A-A275-4481-9735-2F36234ADD67}"/>
    <cellStyle name="BM Input 2 3 11 3" xfId="2585" xr:uid="{CBB88229-473B-404F-BA2A-44BF940A72B2}"/>
    <cellStyle name="BM Input 2 3 12" xfId="2586" xr:uid="{6DECE378-0F16-47FE-A12C-7D31FA5EBED1}"/>
    <cellStyle name="BM Input 2 3 12 2" xfId="2587" xr:uid="{34B3B371-CC27-4512-A7B9-E4FC2F8C2664}"/>
    <cellStyle name="BM Input 2 3 12 2 2" xfId="2588" xr:uid="{8E5067C5-BD48-4B28-A19F-2C694DD0D139}"/>
    <cellStyle name="BM Input 2 3 12 3" xfId="2589" xr:uid="{DF627C86-EB92-4E97-B958-A4B5DB316130}"/>
    <cellStyle name="BM Input 2 3 13" xfId="2590" xr:uid="{E5C819F2-EC9B-446E-8C71-0B1332F3218F}"/>
    <cellStyle name="BM Input 2 3 13 2" xfId="2591" xr:uid="{CAF28C90-F8C5-47E7-9091-5B12A0565ACE}"/>
    <cellStyle name="BM Input 2 3 13 2 2" xfId="2592" xr:uid="{8157720C-35DD-416D-AEB3-2AF8ADD195E3}"/>
    <cellStyle name="BM Input 2 3 13 3" xfId="2593" xr:uid="{D9EC6945-C77E-4539-B0D9-D8B85294B72C}"/>
    <cellStyle name="BM Input 2 3 14" xfId="2594" xr:uid="{2CF40467-3729-49A9-B52F-CBA43C4AEFC6}"/>
    <cellStyle name="BM Input 2 3 14 2" xfId="2595" xr:uid="{9120F8BC-BF8E-4033-9441-43D06157A90C}"/>
    <cellStyle name="BM Input 2 3 14 2 2" xfId="2596" xr:uid="{985815A2-488A-4329-A96B-AD792E26FAFB}"/>
    <cellStyle name="BM Input 2 3 14 3" xfId="2597" xr:uid="{68676DF6-5372-413B-8350-EF4F668B436A}"/>
    <cellStyle name="BM Input 2 3 15" xfId="2598" xr:uid="{23A97325-1BB4-4CB5-A95D-F10205DD658A}"/>
    <cellStyle name="BM Input 2 3 15 2" xfId="2599" xr:uid="{0117B0BD-4804-4C4D-8083-6123DD406649}"/>
    <cellStyle name="BM Input 2 3 15 2 2" xfId="2600" xr:uid="{C117D177-522F-4EB7-9BA8-BDE7F545D579}"/>
    <cellStyle name="BM Input 2 3 15 3" xfId="2601" xr:uid="{C9EFD380-4C61-4D6B-BC1B-C82C90D51D1C}"/>
    <cellStyle name="BM Input 2 3 16" xfId="2602" xr:uid="{990AFC69-8E1B-463A-B396-331F7246DB36}"/>
    <cellStyle name="BM Input 2 3 16 2" xfId="2603" xr:uid="{BD6874AD-1CDA-4DF2-A279-89DE2D5712DA}"/>
    <cellStyle name="BM Input 2 3 16 2 2" xfId="2604" xr:uid="{2CACAD43-3B10-4AFA-95A5-6B169D49114F}"/>
    <cellStyle name="BM Input 2 3 16 3" xfId="2605" xr:uid="{8BFDDBC3-1AE3-443E-BB8C-9DC966428F2A}"/>
    <cellStyle name="BM Input 2 3 17" xfId="2606" xr:uid="{DA0F9689-C8A3-4280-8E5A-D9FBE368B059}"/>
    <cellStyle name="BM Input 2 3 17 2" xfId="2607" xr:uid="{E9E35231-374F-4E91-A1E6-E979AEDB5020}"/>
    <cellStyle name="BM Input 2 3 17 2 2" xfId="2608" xr:uid="{C49DA898-9948-4641-AF24-A9E17FB4875C}"/>
    <cellStyle name="BM Input 2 3 17 3" xfId="2609" xr:uid="{BD628E44-9865-42C2-9CE7-8D9522ABD174}"/>
    <cellStyle name="BM Input 2 3 18" xfId="2610" xr:uid="{7AFBBEBA-9192-4246-A05F-1B1DCDFEAC52}"/>
    <cellStyle name="BM Input 2 3 18 2" xfId="2611" xr:uid="{76A9DE3C-CBF8-4D9D-AF75-F4D97F0D0784}"/>
    <cellStyle name="BM Input 2 3 19" xfId="2612" xr:uid="{F20C7FFD-A970-4288-8BBA-2C9622771B82}"/>
    <cellStyle name="BM Input 2 3 2" xfId="2613" xr:uid="{14F7B944-C686-4002-8A52-40AE9B566B50}"/>
    <cellStyle name="BM Input 2 3 2 10" xfId="2614" xr:uid="{C1410BD9-D0D7-462F-B618-808242DA06F9}"/>
    <cellStyle name="BM Input 2 3 2 10 2" xfId="2615" xr:uid="{E36EE64C-24F2-4783-9101-F29C82F449F8}"/>
    <cellStyle name="BM Input 2 3 2 10 2 2" xfId="2616" xr:uid="{2D57C03F-565D-4EBF-BE34-686DEC31404A}"/>
    <cellStyle name="BM Input 2 3 2 10 3" xfId="2617" xr:uid="{A826D3AA-ADE0-478A-8B3F-1C1570962C68}"/>
    <cellStyle name="BM Input 2 3 2 11" xfId="2618" xr:uid="{50E50DD0-E135-4319-BC75-2547602B986E}"/>
    <cellStyle name="BM Input 2 3 2 11 2" xfId="2619" xr:uid="{F2E3A698-6CD7-4E5F-8969-E2B81D2D9012}"/>
    <cellStyle name="BM Input 2 3 2 11 2 2" xfId="2620" xr:uid="{21022D2F-C3BB-4436-ADFD-FFE5CFEDFEA7}"/>
    <cellStyle name="BM Input 2 3 2 11 3" xfId="2621" xr:uid="{6DFABBE4-C72D-4F62-A2C9-6230B2B5C1C9}"/>
    <cellStyle name="BM Input 2 3 2 12" xfId="2622" xr:uid="{3FE302DF-9970-45B9-B0BB-A423933F5EB8}"/>
    <cellStyle name="BM Input 2 3 2 12 2" xfId="2623" xr:uid="{C8E66AE7-5C67-416E-A64E-258D2A50C99A}"/>
    <cellStyle name="BM Input 2 3 2 12 2 2" xfId="2624" xr:uid="{868D3AE9-0016-4447-9C1F-FFB7FAC95E2B}"/>
    <cellStyle name="BM Input 2 3 2 12 3" xfId="2625" xr:uid="{99A980AB-7BDC-408B-82D8-A25CCDAD6E9C}"/>
    <cellStyle name="BM Input 2 3 2 13" xfId="2626" xr:uid="{81C6227F-7154-4882-9AD5-34F88C03525A}"/>
    <cellStyle name="BM Input 2 3 2 13 2" xfId="2627" xr:uid="{105EB4BF-613B-405F-81C2-0277F09A267F}"/>
    <cellStyle name="BM Input 2 3 2 13 2 2" xfId="2628" xr:uid="{AAFA5C8E-CD22-4928-93CB-5429DED35536}"/>
    <cellStyle name="BM Input 2 3 2 13 3" xfId="2629" xr:uid="{9B111768-9BB8-4A84-8142-8D59031840E0}"/>
    <cellStyle name="BM Input 2 3 2 14" xfId="2630" xr:uid="{C8C581FE-4B85-45E7-9E0B-71BD140ECCD2}"/>
    <cellStyle name="BM Input 2 3 2 14 2" xfId="2631" xr:uid="{8335A926-2D86-4B1C-9B04-D96332823826}"/>
    <cellStyle name="BM Input 2 3 2 14 2 2" xfId="2632" xr:uid="{6A654D9F-4F18-46E2-BF75-B454EAD84A6D}"/>
    <cellStyle name="BM Input 2 3 2 14 3" xfId="2633" xr:uid="{7B376D77-5A8A-485E-B6E8-525C1A491C75}"/>
    <cellStyle name="BM Input 2 3 2 15" xfId="2634" xr:uid="{3D082131-98DE-41BC-B903-A7D67AD0E24C}"/>
    <cellStyle name="BM Input 2 3 2 15 2" xfId="2635" xr:uid="{BFEEABF6-6DC4-4A9B-9C62-A2F01BF26B0E}"/>
    <cellStyle name="BM Input 2 3 2 15 2 2" xfId="2636" xr:uid="{472E1353-9E07-49B3-B89A-4B7C6158FFE0}"/>
    <cellStyle name="BM Input 2 3 2 15 3" xfId="2637" xr:uid="{50A1F7DB-887A-4D7C-ADCF-D4E7D5995430}"/>
    <cellStyle name="BM Input 2 3 2 16" xfId="2638" xr:uid="{79C2BADC-24B8-4B8D-B4BE-CA378346A162}"/>
    <cellStyle name="BM Input 2 3 2 16 2" xfId="2639" xr:uid="{F9D86F30-6327-4C83-BCD6-89D6B4B73C83}"/>
    <cellStyle name="BM Input 2 3 2 16 2 2" xfId="2640" xr:uid="{641EBBF8-47D7-474A-81FA-A7F63BEA9CCB}"/>
    <cellStyle name="BM Input 2 3 2 16 3" xfId="2641" xr:uid="{5A923AC8-872E-429F-96DC-F146B8B8E8E6}"/>
    <cellStyle name="BM Input 2 3 2 17" xfId="2642" xr:uid="{04BF8AE5-4ABF-409B-91BA-9AEA3DBDEBA8}"/>
    <cellStyle name="BM Input 2 3 2 17 2" xfId="2643" xr:uid="{EA6F1049-CA37-415F-8193-C88FC722FBC0}"/>
    <cellStyle name="BM Input 2 3 2 17 2 2" xfId="2644" xr:uid="{ADECDA50-3FA4-434D-A310-E4D9A7D76D64}"/>
    <cellStyle name="BM Input 2 3 2 17 3" xfId="2645" xr:uid="{5887A290-87CF-4E6E-B74B-8D423E5873B2}"/>
    <cellStyle name="BM Input 2 3 2 18" xfId="2646" xr:uid="{7E773055-925F-4109-BA32-8DF506D5D38E}"/>
    <cellStyle name="BM Input 2 3 2 18 2" xfId="2647" xr:uid="{98E8FC96-C9B1-43EF-B1CE-8F39AA7EA63F}"/>
    <cellStyle name="BM Input 2 3 2 18 2 2" xfId="2648" xr:uid="{02B256FC-1A1E-4C5D-908F-A76EA0693AEB}"/>
    <cellStyle name="BM Input 2 3 2 18 3" xfId="2649" xr:uid="{EDD4A752-6DF5-493D-BF67-5FD9C44ED23F}"/>
    <cellStyle name="BM Input 2 3 2 19" xfId="2650" xr:uid="{B8FA6839-1C22-4D6E-BA86-9FC1799CBC7F}"/>
    <cellStyle name="BM Input 2 3 2 19 2" xfId="2651" xr:uid="{859AD757-590B-424D-B7D9-1F5B57015EB1}"/>
    <cellStyle name="BM Input 2 3 2 19 2 2" xfId="2652" xr:uid="{4736AE4F-FDF9-4FEE-9EFA-55CDF35DE008}"/>
    <cellStyle name="BM Input 2 3 2 19 3" xfId="2653" xr:uid="{A18A1532-6777-433C-9E24-8F247ABD92C3}"/>
    <cellStyle name="BM Input 2 3 2 2" xfId="2654" xr:uid="{696954E2-8A3C-4754-B9CB-0AA056330ED7}"/>
    <cellStyle name="BM Input 2 3 2 2 2" xfId="2655" xr:uid="{28CCD9E7-0A42-4F21-9436-DC7D74BEF5DE}"/>
    <cellStyle name="BM Input 2 3 2 2 2 2" xfId="2656" xr:uid="{31393D1E-6BC6-419D-A791-905A8D1CA717}"/>
    <cellStyle name="BM Input 2 3 2 2 3" xfId="2657" xr:uid="{C92ED528-C75C-4D98-A834-8566436B802B}"/>
    <cellStyle name="BM Input 2 3 2 2 4" xfId="2658" xr:uid="{4A137B8D-FAAD-47E4-98C0-C9580F7686DA}"/>
    <cellStyle name="BM Input 2 3 2 20" xfId="2659" xr:uid="{8CE7A654-3E04-4A54-9C98-D7061F1AA759}"/>
    <cellStyle name="BM Input 2 3 2 20 2" xfId="2660" xr:uid="{F467C621-0677-4E28-87B8-8A0D8109F7D8}"/>
    <cellStyle name="BM Input 2 3 2 20 2 2" xfId="2661" xr:uid="{96AF97D0-1E00-440C-9C54-7872F095D1B9}"/>
    <cellStyle name="BM Input 2 3 2 20 3" xfId="2662" xr:uid="{3A76D40F-1461-41CF-AC87-E3815DB6D73B}"/>
    <cellStyle name="BM Input 2 3 2 21" xfId="2663" xr:uid="{04EA0E0D-E6BD-42A1-A810-8A5E37F14AC9}"/>
    <cellStyle name="BM Input 2 3 2 21 2" xfId="2664" xr:uid="{7C9C2EC0-2F13-43F3-9722-25E3165ACFB5}"/>
    <cellStyle name="BM Input 2 3 2 22" xfId="2665" xr:uid="{F858B965-5210-4B9B-9AD0-4941F1A91038}"/>
    <cellStyle name="BM Input 2 3 2 23" xfId="2666" xr:uid="{62B680A0-B099-4CBB-8DD6-5792ED7F1287}"/>
    <cellStyle name="BM Input 2 3 2 3" xfId="2667" xr:uid="{E8903E4A-05CD-4AF0-BE18-3BE8D2EA6667}"/>
    <cellStyle name="BM Input 2 3 2 3 2" xfId="2668" xr:uid="{353F5682-5FF3-47C5-A737-3A19F0BBF691}"/>
    <cellStyle name="BM Input 2 3 2 3 2 2" xfId="2669" xr:uid="{F0FB00EE-CE3C-4CDA-A0D1-FBBFA0E69F37}"/>
    <cellStyle name="BM Input 2 3 2 3 3" xfId="2670" xr:uid="{5E65F127-1F6E-4E7E-AF35-CB0BDBC10B89}"/>
    <cellStyle name="BM Input 2 3 2 3 4" xfId="2671" xr:uid="{C8DC87B3-F731-4A3E-B174-A258D63EF993}"/>
    <cellStyle name="BM Input 2 3 2 4" xfId="2672" xr:uid="{9AA8285A-A320-472D-B962-8DC9F14FBAC4}"/>
    <cellStyle name="BM Input 2 3 2 4 2" xfId="2673" xr:uid="{88EC48C6-3F4C-450C-A90B-588EEBFBEBE6}"/>
    <cellStyle name="BM Input 2 3 2 4 2 2" xfId="2674" xr:uid="{69C048A8-D71D-41CA-B1DB-984B53033312}"/>
    <cellStyle name="BM Input 2 3 2 4 3" xfId="2675" xr:uid="{B67F4197-52EC-40B7-AF1D-575AC16641A2}"/>
    <cellStyle name="BM Input 2 3 2 5" xfId="2676" xr:uid="{677184B1-369D-4A17-907A-B14EC2D5D35B}"/>
    <cellStyle name="BM Input 2 3 2 5 2" xfId="2677" xr:uid="{42B20AE1-6F5B-46C4-880F-A494544FF5CF}"/>
    <cellStyle name="BM Input 2 3 2 5 2 2" xfId="2678" xr:uid="{9CB68ED9-02AC-4580-B7A0-76F3A5CBCA31}"/>
    <cellStyle name="BM Input 2 3 2 5 3" xfId="2679" xr:uid="{9F9F874C-115B-4FC5-8F70-197853423A53}"/>
    <cellStyle name="BM Input 2 3 2 6" xfId="2680" xr:uid="{F59D6486-D35C-4E01-AB34-567FE4F2BBE4}"/>
    <cellStyle name="BM Input 2 3 2 6 2" xfId="2681" xr:uid="{F6A3C85C-CFCA-4B80-9BDD-36BDA6FA05F3}"/>
    <cellStyle name="BM Input 2 3 2 6 2 2" xfId="2682" xr:uid="{34CE5784-1DA0-4423-8CAA-BE3D105024DC}"/>
    <cellStyle name="BM Input 2 3 2 6 3" xfId="2683" xr:uid="{637AE6B5-DE23-451B-9E4B-C479C6018E1C}"/>
    <cellStyle name="BM Input 2 3 2 7" xfId="2684" xr:uid="{02EEEFBB-421B-4271-B355-60A9AA33D1C7}"/>
    <cellStyle name="BM Input 2 3 2 7 2" xfId="2685" xr:uid="{F1575007-E12C-48CE-AB29-DDABDBDDEF49}"/>
    <cellStyle name="BM Input 2 3 2 7 2 2" xfId="2686" xr:uid="{955C25B3-8696-4525-932D-056F39C65508}"/>
    <cellStyle name="BM Input 2 3 2 7 3" xfId="2687" xr:uid="{CEB4C1C5-7057-4E5E-B701-ECA4AAEEE437}"/>
    <cellStyle name="BM Input 2 3 2 8" xfId="2688" xr:uid="{BABE4B06-F064-434C-9EDB-8B0D82C68EE6}"/>
    <cellStyle name="BM Input 2 3 2 8 2" xfId="2689" xr:uid="{55FB803E-3585-409C-AB20-862726D1B729}"/>
    <cellStyle name="BM Input 2 3 2 8 2 2" xfId="2690" xr:uid="{D8BF0315-7B30-4FC7-881D-607FC4EB4A8B}"/>
    <cellStyle name="BM Input 2 3 2 8 3" xfId="2691" xr:uid="{AC21F7E2-233B-4B8B-B065-20DD9A8192CC}"/>
    <cellStyle name="BM Input 2 3 2 9" xfId="2692" xr:uid="{BFFAE82C-D8EB-4856-991C-C59594A20B52}"/>
    <cellStyle name="BM Input 2 3 2 9 2" xfId="2693" xr:uid="{ADB89661-A265-4264-B9CF-B5C1BBA4F4AC}"/>
    <cellStyle name="BM Input 2 3 2 9 2 2" xfId="2694" xr:uid="{FEAA61A8-2E03-4816-9F6A-5C345576D9AD}"/>
    <cellStyle name="BM Input 2 3 2 9 3" xfId="2695" xr:uid="{66EC3056-A3DD-429A-B562-942C86E5B9BE}"/>
    <cellStyle name="BM Input 2 3 20" xfId="2696" xr:uid="{C234D28C-7BFF-4C5B-BACC-775B124C735C}"/>
    <cellStyle name="BM Input 2 3 3" xfId="2697" xr:uid="{38E93546-ACDC-425B-B900-39CD0F77F893}"/>
    <cellStyle name="BM Input 2 3 3 2" xfId="2698" xr:uid="{CFC177D8-DC4B-423E-95E6-583BEC4B49ED}"/>
    <cellStyle name="BM Input 2 3 3 2 2" xfId="2699" xr:uid="{4536040B-611D-4339-B245-5F155289E03E}"/>
    <cellStyle name="BM Input 2 3 3 3" xfId="2700" xr:uid="{165B89E7-A2BA-4EB7-B9BB-2D5FF359FEB5}"/>
    <cellStyle name="BM Input 2 3 3 4" xfId="2701" xr:uid="{9CF56FFE-6D03-4AA1-A320-00082006A127}"/>
    <cellStyle name="BM Input 2 3 4" xfId="2702" xr:uid="{0F5ADBC4-2966-4B2B-97A2-9F71AE81DBE0}"/>
    <cellStyle name="BM Input 2 3 4 2" xfId="2703" xr:uid="{A1CAD05D-B7BF-4DB8-B9DF-74C65C597433}"/>
    <cellStyle name="BM Input 2 3 4 2 2" xfId="2704" xr:uid="{A188111D-3A60-45D5-A2AC-430875A2E538}"/>
    <cellStyle name="BM Input 2 3 4 3" xfId="2705" xr:uid="{B9C27D4B-AFC2-4AEB-BD19-29A685F41D5C}"/>
    <cellStyle name="BM Input 2 3 4 4" xfId="2706" xr:uid="{EAE403E9-6F7C-4ACC-90C2-0647309DDEC7}"/>
    <cellStyle name="BM Input 2 3 5" xfId="2707" xr:uid="{146C1911-A2BD-4A16-86B7-485D86427836}"/>
    <cellStyle name="BM Input 2 3 5 2" xfId="2708" xr:uid="{3FF9645A-1336-44D2-9FA8-2C712E99BD17}"/>
    <cellStyle name="BM Input 2 3 5 2 2" xfId="2709" xr:uid="{4BA7154B-56A7-41B1-8A3C-4397EB5BAA8F}"/>
    <cellStyle name="BM Input 2 3 5 3" xfId="2710" xr:uid="{FB835C48-EA38-4425-B4B5-BE93BAC172AC}"/>
    <cellStyle name="BM Input 2 3 6" xfId="2711" xr:uid="{83889713-64FB-4ABF-A2A3-C1FB4F357F59}"/>
    <cellStyle name="BM Input 2 3 6 2" xfId="2712" xr:uid="{6DA294DE-FA02-44C5-925D-5D4B730DC253}"/>
    <cellStyle name="BM Input 2 3 6 2 2" xfId="2713" xr:uid="{81DD720F-2F77-405F-857D-1E14AF020969}"/>
    <cellStyle name="BM Input 2 3 6 3" xfId="2714" xr:uid="{9499463F-EB89-41FE-813A-DC11144775B5}"/>
    <cellStyle name="BM Input 2 3 7" xfId="2715" xr:uid="{5FAACC17-BCA8-4A9F-8E4B-982E6E919A09}"/>
    <cellStyle name="BM Input 2 3 7 2" xfId="2716" xr:uid="{2EB20718-8030-4C36-847A-88E7994B852B}"/>
    <cellStyle name="BM Input 2 3 7 2 2" xfId="2717" xr:uid="{C22F3977-56A9-4147-A6D8-89885304F59F}"/>
    <cellStyle name="BM Input 2 3 7 3" xfId="2718" xr:uid="{C69B0B04-AD72-453D-81E0-246AF2448F32}"/>
    <cellStyle name="BM Input 2 3 8" xfId="2719" xr:uid="{20B42D1B-1E1E-4649-97CE-18217622F25F}"/>
    <cellStyle name="BM Input 2 3 8 2" xfId="2720" xr:uid="{F297A7BF-7C3D-4000-891B-DF0C62298A92}"/>
    <cellStyle name="BM Input 2 3 8 2 2" xfId="2721" xr:uid="{F49E6716-E25F-4BC3-B94A-632ECE6294FF}"/>
    <cellStyle name="BM Input 2 3 8 3" xfId="2722" xr:uid="{3B91BEE8-27C4-43E1-96C9-9453F41D7399}"/>
    <cellStyle name="BM Input 2 3 9" xfId="2723" xr:uid="{9AE1BE1A-8322-4D25-8674-B0D4A9A207B7}"/>
    <cellStyle name="BM Input 2 3 9 2" xfId="2724" xr:uid="{C56E0E71-DF4F-4658-AD9F-632AF3C1B35A}"/>
    <cellStyle name="BM Input 2 3 9 2 2" xfId="2725" xr:uid="{ADB84E40-340D-4ED6-8ABE-51E2527818AA}"/>
    <cellStyle name="BM Input 2 3 9 3" xfId="2726" xr:uid="{D288B301-5869-4C03-8D8C-1B4530FD048C}"/>
    <cellStyle name="BM Input 2 4" xfId="2727" xr:uid="{B4D57890-8DD4-4D5D-9E65-1C04A4A7B3D9}"/>
    <cellStyle name="BM Input 2 4 10" xfId="2728" xr:uid="{C5E23BDA-3AD3-4FBC-B0F7-00862D037BA2}"/>
    <cellStyle name="BM Input 2 4 10 2" xfId="2729" xr:uid="{C5C00498-4B1E-4446-984A-97B1F3F70956}"/>
    <cellStyle name="BM Input 2 4 10 2 2" xfId="2730" xr:uid="{834C4B8B-8492-467D-9B07-D61C84D9483A}"/>
    <cellStyle name="BM Input 2 4 10 3" xfId="2731" xr:uid="{88B66511-9659-428D-A6BC-61FD12868C36}"/>
    <cellStyle name="BM Input 2 4 11" xfId="2732" xr:uid="{71A8EBA2-C939-4873-B0A7-51B42B3471A2}"/>
    <cellStyle name="BM Input 2 4 11 2" xfId="2733" xr:uid="{3C946590-5200-45AE-A10C-51C2C21BE597}"/>
    <cellStyle name="BM Input 2 4 11 2 2" xfId="2734" xr:uid="{8289E694-0983-4CB2-9B12-ABC88B9ABD68}"/>
    <cellStyle name="BM Input 2 4 11 3" xfId="2735" xr:uid="{21444FF2-3EF3-4C77-931C-633BD8D75D35}"/>
    <cellStyle name="BM Input 2 4 12" xfId="2736" xr:uid="{C281C743-F91B-4798-883E-2C1DF8CE94F7}"/>
    <cellStyle name="BM Input 2 4 12 2" xfId="2737" xr:uid="{B16D5475-FE55-42F0-AD35-A5CBE809E6FB}"/>
    <cellStyle name="BM Input 2 4 12 2 2" xfId="2738" xr:uid="{E9C13B4E-C798-4553-84D5-330BD0283AA3}"/>
    <cellStyle name="BM Input 2 4 12 3" xfId="2739" xr:uid="{BC31C74C-75C0-4100-B998-BCEC3A5F7E68}"/>
    <cellStyle name="BM Input 2 4 13" xfId="2740" xr:uid="{0A150D66-D6DE-4639-AB44-09B2D7F4B96B}"/>
    <cellStyle name="BM Input 2 4 13 2" xfId="2741" xr:uid="{F038A6A5-F9EF-4A2C-9396-8F23444F696D}"/>
    <cellStyle name="BM Input 2 4 13 2 2" xfId="2742" xr:uid="{3C1B9AEE-5122-4C5B-8D2E-1B860B4ACD6D}"/>
    <cellStyle name="BM Input 2 4 13 3" xfId="2743" xr:uid="{A7B33B30-6516-45CC-80D2-D62190318BDB}"/>
    <cellStyle name="BM Input 2 4 14" xfId="2744" xr:uid="{DC94C5F0-D0AD-4CA5-B147-D92EA61B4A93}"/>
    <cellStyle name="BM Input 2 4 14 2" xfId="2745" xr:uid="{BD93945C-CDAD-4E6C-8E44-19C57BA896E9}"/>
    <cellStyle name="BM Input 2 4 14 2 2" xfId="2746" xr:uid="{214875FC-97A2-4819-B0FD-2A993402239F}"/>
    <cellStyle name="BM Input 2 4 14 3" xfId="2747" xr:uid="{979A9FFB-37DB-41A0-B294-CE219DB67197}"/>
    <cellStyle name="BM Input 2 4 15" xfId="2748" xr:uid="{D621B9B6-5692-466C-8C5E-2CE4C6D68AA7}"/>
    <cellStyle name="BM Input 2 4 15 2" xfId="2749" xr:uid="{E5443DAA-5E42-4FFB-B7A9-230CCE78550F}"/>
    <cellStyle name="BM Input 2 4 15 2 2" xfId="2750" xr:uid="{E1CC5153-402D-47F4-9F09-BC81E91C0C91}"/>
    <cellStyle name="BM Input 2 4 15 3" xfId="2751" xr:uid="{3B17D9AE-C137-427F-95B4-4CBB9271B56D}"/>
    <cellStyle name="BM Input 2 4 16" xfId="2752" xr:uid="{44890D1D-5ED3-4192-9B7A-AA354652B871}"/>
    <cellStyle name="BM Input 2 4 16 2" xfId="2753" xr:uid="{B4325A43-05BE-4DA8-AA78-FA6D86D267BA}"/>
    <cellStyle name="BM Input 2 4 16 2 2" xfId="2754" xr:uid="{30ADC119-CED8-4C71-9E3D-A737F9035D9F}"/>
    <cellStyle name="BM Input 2 4 16 3" xfId="2755" xr:uid="{0C6A36C0-C666-4211-8A81-99AFEC7C6202}"/>
    <cellStyle name="BM Input 2 4 17" xfId="2756" xr:uid="{C13B1053-19CD-4D40-A15C-0067CC3E249E}"/>
    <cellStyle name="BM Input 2 4 17 2" xfId="2757" xr:uid="{E6678908-652F-436E-93A8-0ED2866018A0}"/>
    <cellStyle name="BM Input 2 4 17 2 2" xfId="2758" xr:uid="{BECC15B7-D81D-4393-86C2-79CCEFB41A4F}"/>
    <cellStyle name="BM Input 2 4 17 3" xfId="2759" xr:uid="{55B668E2-34F8-42E5-989E-0CD7FB075C3C}"/>
    <cellStyle name="BM Input 2 4 18" xfId="2760" xr:uid="{5EF46964-C117-40CE-9FB5-230B95D88F66}"/>
    <cellStyle name="BM Input 2 4 18 2" xfId="2761" xr:uid="{1640972C-7814-4B86-8E2C-CF2AA20A714D}"/>
    <cellStyle name="BM Input 2 4 18 2 2" xfId="2762" xr:uid="{2C0B51BC-0E05-4E4C-8D9F-25ABD2EAC23D}"/>
    <cellStyle name="BM Input 2 4 18 3" xfId="2763" xr:uid="{6AEEA1AB-9AD8-41A9-AC07-7E7674B11388}"/>
    <cellStyle name="BM Input 2 4 19" xfId="2764" xr:uid="{CA8354FB-17AC-4BF1-9A62-9BAD58C85C04}"/>
    <cellStyle name="BM Input 2 4 19 2" xfId="2765" xr:uid="{24CF0739-19AB-4A9A-B737-D5441B9782E9}"/>
    <cellStyle name="BM Input 2 4 19 2 2" xfId="2766" xr:uid="{E3AA6869-404A-4E88-80A0-7B1E2DBD0A23}"/>
    <cellStyle name="BM Input 2 4 19 3" xfId="2767" xr:uid="{9BA238C7-D109-4393-BCA9-2B19029AABB8}"/>
    <cellStyle name="BM Input 2 4 2" xfId="2768" xr:uid="{BD39E83B-437C-48C7-AF8A-9E0E4B008D69}"/>
    <cellStyle name="BM Input 2 4 2 10" xfId="2769" xr:uid="{B2103722-E53F-40EE-B388-71FD1D843EA5}"/>
    <cellStyle name="BM Input 2 4 2 10 2" xfId="2770" xr:uid="{5A20FA28-39E2-4D26-B2EE-7A8F6C9A0D86}"/>
    <cellStyle name="BM Input 2 4 2 10 2 2" xfId="2771" xr:uid="{C6C4A5D4-7B73-47A8-9AF8-1A34AA0F43D6}"/>
    <cellStyle name="BM Input 2 4 2 10 3" xfId="2772" xr:uid="{97837D81-0132-4901-9282-EEB978BDA0F3}"/>
    <cellStyle name="BM Input 2 4 2 11" xfId="2773" xr:uid="{F67222FE-3720-4DAD-91E2-00E11F4B1533}"/>
    <cellStyle name="BM Input 2 4 2 11 2" xfId="2774" xr:uid="{82A40D56-299A-44E8-A32A-7ED4AA851C33}"/>
    <cellStyle name="BM Input 2 4 2 11 2 2" xfId="2775" xr:uid="{5EB46F37-2B59-45E3-98FE-375895038C76}"/>
    <cellStyle name="BM Input 2 4 2 11 3" xfId="2776" xr:uid="{C0C8C182-9F34-412F-84DA-AEBA316A2AFC}"/>
    <cellStyle name="BM Input 2 4 2 12" xfId="2777" xr:uid="{11F37732-6F1D-4FC6-B3C4-0B7299CF893B}"/>
    <cellStyle name="BM Input 2 4 2 12 2" xfId="2778" xr:uid="{C495C903-9ADF-40EF-BE96-B46FD68C941A}"/>
    <cellStyle name="BM Input 2 4 2 12 2 2" xfId="2779" xr:uid="{FBFE5871-41B1-4CA9-A745-09A1B3C60888}"/>
    <cellStyle name="BM Input 2 4 2 12 3" xfId="2780" xr:uid="{9A1FD680-8806-4937-8B1D-879CA52BD4C9}"/>
    <cellStyle name="BM Input 2 4 2 13" xfId="2781" xr:uid="{B9A0B464-099C-416B-872C-E60DA9D62306}"/>
    <cellStyle name="BM Input 2 4 2 13 2" xfId="2782" xr:uid="{63F63749-0480-40C3-B8E5-FAFEB57DE231}"/>
    <cellStyle name="BM Input 2 4 2 13 2 2" xfId="2783" xr:uid="{38DC26E1-5127-4C9B-BE82-6EB85C214759}"/>
    <cellStyle name="BM Input 2 4 2 13 3" xfId="2784" xr:uid="{89D57A33-8E77-421B-9EC7-2CF1E8D1DD96}"/>
    <cellStyle name="BM Input 2 4 2 14" xfId="2785" xr:uid="{C3E8DDB8-2BCF-4F40-A593-DC205D6A0D96}"/>
    <cellStyle name="BM Input 2 4 2 14 2" xfId="2786" xr:uid="{6E711A0C-73E1-4F5E-AC1C-F421905FAE66}"/>
    <cellStyle name="BM Input 2 4 2 14 2 2" xfId="2787" xr:uid="{8B7B472D-74A8-4581-86B4-8C571B614094}"/>
    <cellStyle name="BM Input 2 4 2 14 3" xfId="2788" xr:uid="{0719CB02-E994-4FD1-849A-C4ADA6DEAEAF}"/>
    <cellStyle name="BM Input 2 4 2 15" xfId="2789" xr:uid="{E84233CA-D8C2-4FEF-A242-D4CE2CC1375B}"/>
    <cellStyle name="BM Input 2 4 2 15 2" xfId="2790" xr:uid="{C05D00FE-4D2C-4CD0-B627-A1BCD1F7F711}"/>
    <cellStyle name="BM Input 2 4 2 15 2 2" xfId="2791" xr:uid="{249E14A6-26AF-4374-A022-3EC87F29996F}"/>
    <cellStyle name="BM Input 2 4 2 15 3" xfId="2792" xr:uid="{122D7DD2-026A-4175-B2D0-EF992F87ED95}"/>
    <cellStyle name="BM Input 2 4 2 16" xfId="2793" xr:uid="{272BB19F-4A5F-4F61-AB4E-B3C5B69E7D6B}"/>
    <cellStyle name="BM Input 2 4 2 16 2" xfId="2794" xr:uid="{0A3453B7-C77B-47C7-8144-96079BFF234B}"/>
    <cellStyle name="BM Input 2 4 2 16 2 2" xfId="2795" xr:uid="{A8A672A7-752C-4E53-9786-0C212FA6470F}"/>
    <cellStyle name="BM Input 2 4 2 16 3" xfId="2796" xr:uid="{1514E3DB-CA49-4001-847F-28F54263BF50}"/>
    <cellStyle name="BM Input 2 4 2 17" xfId="2797" xr:uid="{9B50AB54-A505-4C19-9504-CCA62B91A189}"/>
    <cellStyle name="BM Input 2 4 2 17 2" xfId="2798" xr:uid="{8CB66365-FBD0-40E7-B890-C6911F7C6C50}"/>
    <cellStyle name="BM Input 2 4 2 17 2 2" xfId="2799" xr:uid="{626C5E0D-A292-4D56-BDA4-2C3C3BBCED29}"/>
    <cellStyle name="BM Input 2 4 2 17 3" xfId="2800" xr:uid="{59BC557F-EFD8-41D2-81D4-8D0793461FF2}"/>
    <cellStyle name="BM Input 2 4 2 18" xfId="2801" xr:uid="{73D5CC67-7BD1-41D7-9581-B3CCC3EFE904}"/>
    <cellStyle name="BM Input 2 4 2 18 2" xfId="2802" xr:uid="{58C6B0E9-413D-4C9D-AB82-4FB2ECAD8B96}"/>
    <cellStyle name="BM Input 2 4 2 18 2 2" xfId="2803" xr:uid="{59C46CDA-CB87-4370-905C-A1E3A11F090B}"/>
    <cellStyle name="BM Input 2 4 2 18 3" xfId="2804" xr:uid="{63FB4904-D501-4EFA-96BD-DF888E3AF062}"/>
    <cellStyle name="BM Input 2 4 2 19" xfId="2805" xr:uid="{DBC80A76-450C-4C3F-B7F5-ACADD3B5C3F2}"/>
    <cellStyle name="BM Input 2 4 2 19 2" xfId="2806" xr:uid="{8937C31C-E5DD-445F-A3F2-0C92F7C6D54D}"/>
    <cellStyle name="BM Input 2 4 2 19 2 2" xfId="2807" xr:uid="{CD65483B-DC11-4771-B08A-0C0E3EACBF4C}"/>
    <cellStyle name="BM Input 2 4 2 19 3" xfId="2808" xr:uid="{939FB26A-2F2A-48F1-A681-56288D165E9A}"/>
    <cellStyle name="BM Input 2 4 2 2" xfId="2809" xr:uid="{9B55DCC7-8FBD-4AF7-AEA9-CE74A96D2194}"/>
    <cellStyle name="BM Input 2 4 2 2 2" xfId="2810" xr:uid="{07DA6A08-A012-4939-85FB-6B330F5A4E5C}"/>
    <cellStyle name="BM Input 2 4 2 2 2 2" xfId="2811" xr:uid="{FD0325B2-45B8-485D-A4F2-1A34B238F467}"/>
    <cellStyle name="BM Input 2 4 2 2 3" xfId="2812" xr:uid="{D66BC43C-2E61-446D-85E9-5B00438B9E37}"/>
    <cellStyle name="BM Input 2 4 2 2 4" xfId="2813" xr:uid="{C491F1D7-A8FE-419C-9E53-F5497133B246}"/>
    <cellStyle name="BM Input 2 4 2 20" xfId="2814" xr:uid="{90CFB7E7-5FBC-4F25-B93E-D5DDC3471D55}"/>
    <cellStyle name="BM Input 2 4 2 20 2" xfId="2815" xr:uid="{CC6A5041-77B4-4509-9916-BE95E12C1D51}"/>
    <cellStyle name="BM Input 2 4 2 20 2 2" xfId="2816" xr:uid="{D0846FD6-B0FC-4A45-970D-772F75421150}"/>
    <cellStyle name="BM Input 2 4 2 20 3" xfId="2817" xr:uid="{CD46B8F8-ABC4-484B-B3D0-A27E89E3329B}"/>
    <cellStyle name="BM Input 2 4 2 21" xfId="2818" xr:uid="{2202B924-1412-48EF-9384-A67B5A23FB08}"/>
    <cellStyle name="BM Input 2 4 2 21 2" xfId="2819" xr:uid="{21F8FCD8-B119-4641-83E9-4AB85BDB9025}"/>
    <cellStyle name="BM Input 2 4 2 22" xfId="2820" xr:uid="{97EB54F8-CDA6-48A1-B719-6FFC62416EFC}"/>
    <cellStyle name="BM Input 2 4 2 23" xfId="2821" xr:uid="{2D3D34D7-1F20-4190-9C28-B644BD10BB60}"/>
    <cellStyle name="BM Input 2 4 2 3" xfId="2822" xr:uid="{0E6B97C6-0188-44BD-9F83-614509476DCD}"/>
    <cellStyle name="BM Input 2 4 2 3 2" xfId="2823" xr:uid="{A18D0265-85EF-468B-B2C1-C72F4D4F16F4}"/>
    <cellStyle name="BM Input 2 4 2 3 2 2" xfId="2824" xr:uid="{92B1BD0E-15B5-4BA5-AFB4-F1F93B4B82DD}"/>
    <cellStyle name="BM Input 2 4 2 3 3" xfId="2825" xr:uid="{44600CC9-D5D4-413F-857F-82D0D96EA3DB}"/>
    <cellStyle name="BM Input 2 4 2 4" xfId="2826" xr:uid="{0872C1FF-D68C-42AF-B623-AF9E0CF4B552}"/>
    <cellStyle name="BM Input 2 4 2 4 2" xfId="2827" xr:uid="{52F2315E-9AF2-477E-B0D1-7D9D19D63D6D}"/>
    <cellStyle name="BM Input 2 4 2 4 2 2" xfId="2828" xr:uid="{77D1EDE8-775F-46EF-8BE3-E6743C827A53}"/>
    <cellStyle name="BM Input 2 4 2 4 3" xfId="2829" xr:uid="{A0E87624-74AD-4737-A5AB-7FD070CB5015}"/>
    <cellStyle name="BM Input 2 4 2 5" xfId="2830" xr:uid="{341D265C-3DE3-4C1D-B90A-D0D0BFFBF6BE}"/>
    <cellStyle name="BM Input 2 4 2 5 2" xfId="2831" xr:uid="{685F8C8D-F8CF-4CC9-AAD2-3C5AB2B6F507}"/>
    <cellStyle name="BM Input 2 4 2 5 2 2" xfId="2832" xr:uid="{B1C7503A-A559-4F01-BA57-2ACF7B715168}"/>
    <cellStyle name="BM Input 2 4 2 5 3" xfId="2833" xr:uid="{35A56086-739B-4566-BA68-CF53C8EB48B0}"/>
    <cellStyle name="BM Input 2 4 2 6" xfId="2834" xr:uid="{EBDCD101-3EA5-4A5D-85EC-C327EE8A7E91}"/>
    <cellStyle name="BM Input 2 4 2 6 2" xfId="2835" xr:uid="{2EB71257-CE74-4A0E-AD31-780BE1435ACA}"/>
    <cellStyle name="BM Input 2 4 2 6 2 2" xfId="2836" xr:uid="{9132C399-1B5B-42FF-A75F-5AAD74D94AE7}"/>
    <cellStyle name="BM Input 2 4 2 6 3" xfId="2837" xr:uid="{F8AF06B5-3ACB-451E-BD9F-14BAE4AE32DC}"/>
    <cellStyle name="BM Input 2 4 2 7" xfId="2838" xr:uid="{868BE1AA-B884-4006-8704-AA71C8B98054}"/>
    <cellStyle name="BM Input 2 4 2 7 2" xfId="2839" xr:uid="{EFAFD506-95D3-4348-BDB0-C0E8CA4B196A}"/>
    <cellStyle name="BM Input 2 4 2 7 2 2" xfId="2840" xr:uid="{0A63BCDE-B36C-4BD5-BFC2-A49175E1FF90}"/>
    <cellStyle name="BM Input 2 4 2 7 3" xfId="2841" xr:uid="{F0C3C9B6-8B68-4E1D-B71F-458F3503011F}"/>
    <cellStyle name="BM Input 2 4 2 8" xfId="2842" xr:uid="{0AC0A42E-2B39-44EB-B2EC-0FE9BDA64A41}"/>
    <cellStyle name="BM Input 2 4 2 8 2" xfId="2843" xr:uid="{AF13C30E-3F78-4B13-A752-61ED0944EDDE}"/>
    <cellStyle name="BM Input 2 4 2 8 2 2" xfId="2844" xr:uid="{40B16C3F-A48B-44DA-9E0F-57A341105538}"/>
    <cellStyle name="BM Input 2 4 2 8 3" xfId="2845" xr:uid="{1389270F-394A-4F7D-B889-43FDF553EDB1}"/>
    <cellStyle name="BM Input 2 4 2 9" xfId="2846" xr:uid="{686CA403-4BA2-4D67-9D0B-FCA1E696250C}"/>
    <cellStyle name="BM Input 2 4 2 9 2" xfId="2847" xr:uid="{4DEA5228-C2F6-4E81-8FC7-E0BFC3A3DA94}"/>
    <cellStyle name="BM Input 2 4 2 9 2 2" xfId="2848" xr:uid="{9956CB5E-877F-42E8-B812-0D2233B0C3FC}"/>
    <cellStyle name="BM Input 2 4 2 9 3" xfId="2849" xr:uid="{209B14A3-74AA-4BE5-B181-6DE50DA7FC2E}"/>
    <cellStyle name="BM Input 2 4 20" xfId="2850" xr:uid="{F9468533-3CB5-486C-84F9-978826A304A2}"/>
    <cellStyle name="BM Input 2 4 20 2" xfId="2851" xr:uid="{229436D3-F0F3-47A7-93C7-2F6948F01D42}"/>
    <cellStyle name="BM Input 2 4 20 2 2" xfId="2852" xr:uid="{E10B2C39-15AB-4B20-A2CA-B9320959A7E3}"/>
    <cellStyle name="BM Input 2 4 20 3" xfId="2853" xr:uid="{406921A5-745C-410C-BE82-FB3BEA00F008}"/>
    <cellStyle name="BM Input 2 4 21" xfId="2854" xr:uid="{D1B7D17B-5051-4DDE-830F-AAA3847EBD91}"/>
    <cellStyle name="BM Input 2 4 21 2" xfId="2855" xr:uid="{E659AFEE-3382-4B1A-9EC8-9D7DE1A53A6F}"/>
    <cellStyle name="BM Input 2 4 21 2 2" xfId="2856" xr:uid="{B8A65254-0FDD-4AF3-B6AC-6AF0F2B88ECE}"/>
    <cellStyle name="BM Input 2 4 21 3" xfId="2857" xr:uid="{933B8D23-02E2-4152-B11F-1A71CFDE8EF8}"/>
    <cellStyle name="BM Input 2 4 22" xfId="2858" xr:uid="{852825DE-3278-4D8A-A47E-DE0436B912F8}"/>
    <cellStyle name="BM Input 2 4 22 2" xfId="2859" xr:uid="{D64EDE68-8EC9-464E-95A0-FF5EF273C42E}"/>
    <cellStyle name="BM Input 2 4 23" xfId="2860" xr:uid="{09C62C8C-23BC-4341-9862-1F3FADABA6BF}"/>
    <cellStyle name="BM Input 2 4 24" xfId="2861" xr:uid="{FB2578B1-490C-4E21-9BCE-DE4A6CF3EAD9}"/>
    <cellStyle name="BM Input 2 4 3" xfId="2862" xr:uid="{EC55270B-F46C-48E2-9B07-69E45A804870}"/>
    <cellStyle name="BM Input 2 4 3 2" xfId="2863" xr:uid="{8670F754-1BFA-4917-8059-98CE0C7DB74D}"/>
    <cellStyle name="BM Input 2 4 3 2 2" xfId="2864" xr:uid="{E421DE65-CFE8-46DF-8470-B0341AA67551}"/>
    <cellStyle name="BM Input 2 4 3 3" xfId="2865" xr:uid="{C6884752-60A0-4062-AD13-AB22D2CA37E2}"/>
    <cellStyle name="BM Input 2 4 3 4" xfId="2866" xr:uid="{CDCDB67A-662C-4357-A361-DA1D32214D4B}"/>
    <cellStyle name="BM Input 2 4 4" xfId="2867" xr:uid="{E0BEB74D-CC01-4970-BC01-7DD0DFA28CE5}"/>
    <cellStyle name="BM Input 2 4 4 2" xfId="2868" xr:uid="{09D7D66B-F41D-4AE6-9AC4-863EC672CDF4}"/>
    <cellStyle name="BM Input 2 4 4 2 2" xfId="2869" xr:uid="{32A3A117-E2DE-49AA-8678-3F0B5C0BB20E}"/>
    <cellStyle name="BM Input 2 4 4 3" xfId="2870" xr:uid="{C9D3D2A2-F59A-4863-97E5-CA7C0FE003F4}"/>
    <cellStyle name="BM Input 2 4 4 4" xfId="2871" xr:uid="{C258A461-799D-4CE6-8BEF-1E28D714251E}"/>
    <cellStyle name="BM Input 2 4 5" xfId="2872" xr:uid="{DE3FC565-3ACC-47C2-A2C3-86061EF6ECD5}"/>
    <cellStyle name="BM Input 2 4 5 2" xfId="2873" xr:uid="{68EF748F-24F5-4ED5-B7B3-50BF3622CD6B}"/>
    <cellStyle name="BM Input 2 4 5 2 2" xfId="2874" xr:uid="{BD9CC16B-824E-4E5B-98E2-A18F5A931DEF}"/>
    <cellStyle name="BM Input 2 4 5 3" xfId="2875" xr:uid="{C6A83C17-97BC-4514-91FF-236D926F0908}"/>
    <cellStyle name="BM Input 2 4 6" xfId="2876" xr:uid="{82CFA23C-962C-4666-A670-8A6A6839C64D}"/>
    <cellStyle name="BM Input 2 4 6 2" xfId="2877" xr:uid="{D5D9057E-DE87-43E0-943F-7A15B4F06150}"/>
    <cellStyle name="BM Input 2 4 6 2 2" xfId="2878" xr:uid="{70AD07EE-3A61-441B-A0D2-066A9C4CC30F}"/>
    <cellStyle name="BM Input 2 4 6 3" xfId="2879" xr:uid="{C8666FDC-1BE2-4C68-8A62-78FF18F1A5D1}"/>
    <cellStyle name="BM Input 2 4 7" xfId="2880" xr:uid="{CC3AD187-6786-4550-9A3D-93E527920044}"/>
    <cellStyle name="BM Input 2 4 7 2" xfId="2881" xr:uid="{CB8B6D65-5C8D-4893-95A3-21420F1CF0C7}"/>
    <cellStyle name="BM Input 2 4 7 2 2" xfId="2882" xr:uid="{1A32FFB7-7A1B-4A68-87E1-EB38B2566372}"/>
    <cellStyle name="BM Input 2 4 7 3" xfId="2883" xr:uid="{C080977A-609C-4D9A-9677-0928D59256AD}"/>
    <cellStyle name="BM Input 2 4 8" xfId="2884" xr:uid="{083DEEB0-C1AC-4654-9226-65C114431755}"/>
    <cellStyle name="BM Input 2 4 8 2" xfId="2885" xr:uid="{EE867339-2689-4D0C-AD6C-9346D5829588}"/>
    <cellStyle name="BM Input 2 4 8 2 2" xfId="2886" xr:uid="{E241BFF8-409A-4186-AAF5-8A00B1FE4518}"/>
    <cellStyle name="BM Input 2 4 8 3" xfId="2887" xr:uid="{2BCF5611-D85B-4671-9ADD-A303F3103FE4}"/>
    <cellStyle name="BM Input 2 4 9" xfId="2888" xr:uid="{5224C179-3CBC-4831-8532-A10FDB2393BD}"/>
    <cellStyle name="BM Input 2 4 9 2" xfId="2889" xr:uid="{50A4139F-0924-44D3-8003-0458ED053D36}"/>
    <cellStyle name="BM Input 2 4 9 2 2" xfId="2890" xr:uid="{C8A2DDF0-6FF4-422C-AC19-D40742917B0D}"/>
    <cellStyle name="BM Input 2 4 9 3" xfId="2891" xr:uid="{BA23E2F4-FF6C-420B-8862-726CB93463BD}"/>
    <cellStyle name="BM Input 2 5" xfId="2892" xr:uid="{5CFB04D5-03D2-4590-9436-11FB84ED5B55}"/>
    <cellStyle name="BM Input 2 5 10" xfId="2893" xr:uid="{37CBDA30-1581-4801-A241-149F0B559345}"/>
    <cellStyle name="BM Input 2 5 10 2" xfId="2894" xr:uid="{C0EA2677-2C54-4574-9EF5-4B9B23003A46}"/>
    <cellStyle name="BM Input 2 5 10 2 2" xfId="2895" xr:uid="{FA519DED-CCCC-46E7-9977-7B1A206B7EF6}"/>
    <cellStyle name="BM Input 2 5 10 3" xfId="2896" xr:uid="{47873C2E-1C23-43E1-BD3C-CF795B7E3C32}"/>
    <cellStyle name="BM Input 2 5 11" xfId="2897" xr:uid="{BD2DA29A-784E-4E98-94D4-E0EBCFABFF53}"/>
    <cellStyle name="BM Input 2 5 11 2" xfId="2898" xr:uid="{C63ED7D7-9A3A-49D2-A4CE-E9ECC788E1A4}"/>
    <cellStyle name="BM Input 2 5 11 2 2" xfId="2899" xr:uid="{CE71FD32-C0D1-4F8A-A0B3-8BCB3967A9CE}"/>
    <cellStyle name="BM Input 2 5 11 3" xfId="2900" xr:uid="{A4289D62-9818-4D9B-9C54-3382A58DDC24}"/>
    <cellStyle name="BM Input 2 5 12" xfId="2901" xr:uid="{2A2AEDAD-8136-497F-87E7-8E241356FE76}"/>
    <cellStyle name="BM Input 2 5 12 2" xfId="2902" xr:uid="{EB34C792-C276-42A9-A1CD-838262627EA2}"/>
    <cellStyle name="BM Input 2 5 12 2 2" xfId="2903" xr:uid="{C8BCEF9D-DE83-49D9-A2C1-5FC6BFAE7C04}"/>
    <cellStyle name="BM Input 2 5 12 3" xfId="2904" xr:uid="{C3CFFC5C-9116-4CB0-91D6-1019DF8CED91}"/>
    <cellStyle name="BM Input 2 5 13" xfId="2905" xr:uid="{71BF1159-4B71-4FFA-B831-0EC844471335}"/>
    <cellStyle name="BM Input 2 5 13 2" xfId="2906" xr:uid="{10273DE9-6C8D-469B-9435-548B9FE02170}"/>
    <cellStyle name="BM Input 2 5 13 2 2" xfId="2907" xr:uid="{404D4E8A-4CA6-4D65-9D10-20D3E75432D4}"/>
    <cellStyle name="BM Input 2 5 13 3" xfId="2908" xr:uid="{17283354-29FA-4477-BD0D-39D1E60D273E}"/>
    <cellStyle name="BM Input 2 5 14" xfId="2909" xr:uid="{6ABED58B-E516-45F8-A6AF-19758C709F17}"/>
    <cellStyle name="BM Input 2 5 14 2" xfId="2910" xr:uid="{F8674B05-9DAC-412B-8D9B-698C47A9BEE7}"/>
    <cellStyle name="BM Input 2 5 14 2 2" xfId="2911" xr:uid="{94C39114-8B4C-4F03-AF68-B71B1D24D332}"/>
    <cellStyle name="BM Input 2 5 14 3" xfId="2912" xr:uid="{1961160C-8D0D-473C-85CD-A4EAC2AC213F}"/>
    <cellStyle name="BM Input 2 5 15" xfId="2913" xr:uid="{6B812851-5B63-4929-B63F-2F95532B0FD3}"/>
    <cellStyle name="BM Input 2 5 15 2" xfId="2914" xr:uid="{DEE9A63D-73E9-4FD5-8992-FAC28B615B25}"/>
    <cellStyle name="BM Input 2 5 15 2 2" xfId="2915" xr:uid="{F55D17D8-D4B7-45A1-A19C-57AC6B1B21A2}"/>
    <cellStyle name="BM Input 2 5 15 3" xfId="2916" xr:uid="{F7ACD42A-4887-4221-A3AC-9CEEE23F5FDF}"/>
    <cellStyle name="BM Input 2 5 16" xfId="2917" xr:uid="{8E882467-97EE-4B94-87A9-1B467DB82676}"/>
    <cellStyle name="BM Input 2 5 16 2" xfId="2918" xr:uid="{9E5157A6-09F4-4F80-8D18-39B42C201A9A}"/>
    <cellStyle name="BM Input 2 5 16 2 2" xfId="2919" xr:uid="{02907D82-7928-4EF8-896B-B0CE2B97E2B9}"/>
    <cellStyle name="BM Input 2 5 16 3" xfId="2920" xr:uid="{06772A76-022A-470A-BBAD-32D30DFCFBFD}"/>
    <cellStyle name="BM Input 2 5 17" xfId="2921" xr:uid="{392C9B0A-5C29-4454-87CB-0EEFC2F0BDFF}"/>
    <cellStyle name="BM Input 2 5 17 2" xfId="2922" xr:uid="{5F9006F7-65E5-4E98-BA06-7405897922C4}"/>
    <cellStyle name="BM Input 2 5 17 2 2" xfId="2923" xr:uid="{1E65F831-87FE-487E-AB37-3992F9F20E86}"/>
    <cellStyle name="BM Input 2 5 17 3" xfId="2924" xr:uid="{C900B83A-83F1-40CA-AD45-E282A8628FA2}"/>
    <cellStyle name="BM Input 2 5 18" xfId="2925" xr:uid="{2FE08225-E528-47EB-8339-34F272B0EBF9}"/>
    <cellStyle name="BM Input 2 5 18 2" xfId="2926" xr:uid="{D2477783-9AEF-4523-94CE-5129F2D550B6}"/>
    <cellStyle name="BM Input 2 5 18 2 2" xfId="2927" xr:uid="{FD60B892-DD22-4B84-BC54-38B68F18CD9E}"/>
    <cellStyle name="BM Input 2 5 18 3" xfId="2928" xr:uid="{319F54CF-7DDE-4775-9465-49F4DABB4DBA}"/>
    <cellStyle name="BM Input 2 5 19" xfId="2929" xr:uid="{993FB1EC-C01E-4289-B6EC-426CFBDA802D}"/>
    <cellStyle name="BM Input 2 5 19 2" xfId="2930" xr:uid="{67BC12AF-9D55-46AC-960A-1F35D106F77F}"/>
    <cellStyle name="BM Input 2 5 19 2 2" xfId="2931" xr:uid="{FE406E3E-8F4E-4FC3-B900-3C6F6B36FB58}"/>
    <cellStyle name="BM Input 2 5 19 3" xfId="2932" xr:uid="{6B938857-2756-4A41-9B67-00C4AB987793}"/>
    <cellStyle name="BM Input 2 5 2" xfId="2933" xr:uid="{F2733327-2D53-48CC-BC49-3965C8779EB0}"/>
    <cellStyle name="BM Input 2 5 2 2" xfId="2934" xr:uid="{83BF6DDC-A8E9-4280-91F3-7250E73546A6}"/>
    <cellStyle name="BM Input 2 5 2 2 2" xfId="2935" xr:uid="{BD6BF17F-691A-4B2C-9F45-665D81313CBB}"/>
    <cellStyle name="BM Input 2 5 2 3" xfId="2936" xr:uid="{4FFC3F05-D227-45A9-B018-8CBBA2E06000}"/>
    <cellStyle name="BM Input 2 5 2 4" xfId="2937" xr:uid="{1F831D7F-67B9-4E69-AB20-F5414B21762E}"/>
    <cellStyle name="BM Input 2 5 20" xfId="2938" xr:uid="{E93C026F-77BF-47BB-BB17-CBB286345BB6}"/>
    <cellStyle name="BM Input 2 5 20 2" xfId="2939" xr:uid="{25A5CE63-69FB-4384-93EB-D203389AD171}"/>
    <cellStyle name="BM Input 2 5 20 2 2" xfId="2940" xr:uid="{71E55673-B346-4730-B23C-9AC211DA9FDC}"/>
    <cellStyle name="BM Input 2 5 20 3" xfId="2941" xr:uid="{35E23F0C-06D9-4ED0-9006-3FF1F91B468B}"/>
    <cellStyle name="BM Input 2 5 21" xfId="2942" xr:uid="{F7C11F6C-530D-4F9A-AADF-54DCE7E74CD9}"/>
    <cellStyle name="BM Input 2 5 21 2" xfId="2943" xr:uid="{F2665D22-7997-41AB-8F04-1066581F3C77}"/>
    <cellStyle name="BM Input 2 5 22" xfId="2944" xr:uid="{EBFE045D-B4FE-48B9-BD49-DC2DB11D891D}"/>
    <cellStyle name="BM Input 2 5 23" xfId="2945" xr:uid="{5A732FA1-C8A0-4933-A7D1-91CB90707B63}"/>
    <cellStyle name="BM Input 2 5 3" xfId="2946" xr:uid="{44DCF583-9343-4A15-BB31-74D434B680D9}"/>
    <cellStyle name="BM Input 2 5 3 2" xfId="2947" xr:uid="{E68E34F7-212E-4330-8FDF-EF685C16414C}"/>
    <cellStyle name="BM Input 2 5 3 2 2" xfId="2948" xr:uid="{C59A8A69-C63C-444B-BDA0-6F82CB52AA2C}"/>
    <cellStyle name="BM Input 2 5 3 3" xfId="2949" xr:uid="{636E4362-8AFE-4584-AE0D-09910DA1A9FA}"/>
    <cellStyle name="BM Input 2 5 4" xfId="2950" xr:uid="{57953587-B5CF-4AAE-98C2-9762F94EE835}"/>
    <cellStyle name="BM Input 2 5 4 2" xfId="2951" xr:uid="{F3444B6C-B79F-4FF2-9FA9-7EAE930B0B74}"/>
    <cellStyle name="BM Input 2 5 4 2 2" xfId="2952" xr:uid="{EDA60BAE-B419-45E2-9B13-862C3805982B}"/>
    <cellStyle name="BM Input 2 5 4 3" xfId="2953" xr:uid="{EBFEFB10-0233-4E88-AD3D-BC5044A51672}"/>
    <cellStyle name="BM Input 2 5 5" xfId="2954" xr:uid="{07BF2C9F-C392-4ACF-AF90-24E253C60243}"/>
    <cellStyle name="BM Input 2 5 5 2" xfId="2955" xr:uid="{A667AE9C-522B-44D6-950B-A486B1A75C89}"/>
    <cellStyle name="BM Input 2 5 5 2 2" xfId="2956" xr:uid="{C0C8B776-3E06-429A-A7CF-004B500E8AAC}"/>
    <cellStyle name="BM Input 2 5 5 3" xfId="2957" xr:uid="{7416980C-B011-489C-AA5C-15B496CD55FE}"/>
    <cellStyle name="BM Input 2 5 6" xfId="2958" xr:uid="{D8C14B70-1F2F-4095-BAE4-12D17EE175F6}"/>
    <cellStyle name="BM Input 2 5 6 2" xfId="2959" xr:uid="{62F857B6-5C1B-43F1-92CF-9ED3B813C879}"/>
    <cellStyle name="BM Input 2 5 6 2 2" xfId="2960" xr:uid="{8E5F9BE2-63C0-48FD-8771-AE8ECF4774EE}"/>
    <cellStyle name="BM Input 2 5 6 3" xfId="2961" xr:uid="{E1DB0AC9-2FDE-43F4-B05F-488F608124E4}"/>
    <cellStyle name="BM Input 2 5 7" xfId="2962" xr:uid="{CDF7C943-B8F5-48BF-AC5B-9E9E5F225146}"/>
    <cellStyle name="BM Input 2 5 7 2" xfId="2963" xr:uid="{90FAC190-BE82-4067-9ACE-6AA6720F5E76}"/>
    <cellStyle name="BM Input 2 5 7 2 2" xfId="2964" xr:uid="{C9635924-B746-4B06-BFB2-E84F943AC1E1}"/>
    <cellStyle name="BM Input 2 5 7 3" xfId="2965" xr:uid="{6F2ECEDA-F4C5-4E51-8C27-E77769F2FF10}"/>
    <cellStyle name="BM Input 2 5 8" xfId="2966" xr:uid="{74AAD634-71B1-4D9D-B5A6-AC971848AF3B}"/>
    <cellStyle name="BM Input 2 5 8 2" xfId="2967" xr:uid="{BC550BA4-12D2-4F1C-B671-A9FF169F283D}"/>
    <cellStyle name="BM Input 2 5 8 2 2" xfId="2968" xr:uid="{4EDB88FE-B5EB-4F81-9058-5B536365D7D7}"/>
    <cellStyle name="BM Input 2 5 8 3" xfId="2969" xr:uid="{8FD7A3EA-6545-48CA-8E1E-085B7F8C1324}"/>
    <cellStyle name="BM Input 2 5 9" xfId="2970" xr:uid="{E1BE8B98-9A2C-40C2-8CF8-21A72D79E732}"/>
    <cellStyle name="BM Input 2 5 9 2" xfId="2971" xr:uid="{43251935-66EF-4F9F-BA1C-9F35C76C2685}"/>
    <cellStyle name="BM Input 2 5 9 2 2" xfId="2972" xr:uid="{1652B274-5945-4148-BDFC-B3E076A77E4C}"/>
    <cellStyle name="BM Input 2 5 9 3" xfId="2973" xr:uid="{820BF36B-0433-4F0E-BB2E-AFFD69B93725}"/>
    <cellStyle name="BM Input 2 6" xfId="2974" xr:uid="{B3870989-FA8B-4AA3-9F1C-EFE0E771C185}"/>
    <cellStyle name="BM Input 2 6 2" xfId="2975" xr:uid="{95EA2309-B7E6-4B75-BBB9-F19C0EF85B2B}"/>
    <cellStyle name="BM Input 2 6 2 2" xfId="2976" xr:uid="{3447FC2F-BC53-4663-AA35-9FB3AFD61FB1}"/>
    <cellStyle name="BM Input 2 6 3" xfId="2977" xr:uid="{7F3FBE9D-3756-4CC9-B01F-A78B5F97E977}"/>
    <cellStyle name="BM Input 2 6 4" xfId="2978" xr:uid="{2F4980CC-BDE5-4329-B732-7905CCC9DE15}"/>
    <cellStyle name="BM Input 2 7" xfId="2979" xr:uid="{2A9A19A4-2CC8-4EFF-B03D-BAA463BB449D}"/>
    <cellStyle name="BM Input 2 7 2" xfId="2980" xr:uid="{CF4D1E27-D08E-4D9E-A2DE-1E8A797E17D2}"/>
    <cellStyle name="BM Input 2 7 2 2" xfId="2981" xr:uid="{EF0768E9-7218-4A7A-8406-64D7CA93C0E1}"/>
    <cellStyle name="BM Input 2 7 3" xfId="2982" xr:uid="{B3BD800E-1357-4B65-AFD2-703CB7FB67E7}"/>
    <cellStyle name="BM Input 2 8" xfId="2983" xr:uid="{8EB4B745-2341-4A52-BD8E-4CBD4598D8E6}"/>
    <cellStyle name="BM Input 2 8 2" xfId="2984" xr:uid="{6BAC736A-2BA5-49E6-8284-0C6287D17EDE}"/>
    <cellStyle name="BM Input 2 8 2 2" xfId="2985" xr:uid="{DB740E41-0184-4ECA-B58D-041072664C59}"/>
    <cellStyle name="BM Input 2 8 3" xfId="2986" xr:uid="{4B35A142-E7B1-41F3-BD9C-348E76C2611F}"/>
    <cellStyle name="BM Input 2 9" xfId="2987" xr:uid="{0D2C25E7-B7D2-4F4E-B6E5-AF42D83789A4}"/>
    <cellStyle name="BM Input 2 9 2" xfId="2988" xr:uid="{966B44E3-1337-4893-83EB-752D27F0B8D4}"/>
    <cellStyle name="BM Input 2 9 2 2" xfId="2989" xr:uid="{60BEEB7B-CB75-4140-8459-D7EB3E074679}"/>
    <cellStyle name="BM Input 2 9 3" xfId="2990" xr:uid="{AB0BFFBB-CEF1-4D62-AD15-D673BE8B6B63}"/>
    <cellStyle name="BM Input 20" xfId="2991" xr:uid="{A08A3140-A2E7-443E-A8EF-C8993D180E61}"/>
    <cellStyle name="BM Input 20 2" xfId="2992" xr:uid="{83C29A2D-0801-4EAF-83E8-16AFEF836BC7}"/>
    <cellStyle name="BM Input 20 2 2" xfId="2993" xr:uid="{D37E80E2-EB66-4348-B8FC-C0C3E9753510}"/>
    <cellStyle name="BM Input 20 3" xfId="2994" xr:uid="{0CCA7F47-EFD1-4636-8B0E-0D71609CAE16}"/>
    <cellStyle name="BM Input 21" xfId="2995" xr:uid="{94608F40-C66F-45E8-877C-4A79A142922E}"/>
    <cellStyle name="BM Input 21 2" xfId="2996" xr:uid="{FF0435E4-0FF4-450F-865E-47450DADA609}"/>
    <cellStyle name="BM Input 21 2 2" xfId="2997" xr:uid="{601E44F4-879D-441D-A017-AB27152105AC}"/>
    <cellStyle name="BM Input 21 3" xfId="2998" xr:uid="{F4305447-F752-45D4-8D5A-9BB3C2F0EFD6}"/>
    <cellStyle name="BM Input 22" xfId="2999" xr:uid="{97EB9230-6ED1-44F2-8949-422A4028D8D9}"/>
    <cellStyle name="BM Input 22 2" xfId="3000" xr:uid="{73A22A38-4BDB-46D7-A2A1-7D260012172C}"/>
    <cellStyle name="BM Input 23" xfId="3001" xr:uid="{F37EE12C-A07F-40EF-A270-7E3739C7AF34}"/>
    <cellStyle name="BM Input 24" xfId="3002" xr:uid="{655E078D-1D3A-4212-B099-013492C6C20E}"/>
    <cellStyle name="BM Input 25" xfId="3003" xr:uid="{9DBFF72B-A077-4387-BCFF-3340CBDCE37B}"/>
    <cellStyle name="BM Input 26" xfId="3004" xr:uid="{83F352E8-85FE-45A9-BEDC-C9CBF4CA293B}"/>
    <cellStyle name="BM Input 27" xfId="3005" xr:uid="{0E23C91F-458B-4144-8DDC-650499813712}"/>
    <cellStyle name="BM Input 3" xfId="3006" xr:uid="{D42878CB-A150-4F67-A718-7A301186A546}"/>
    <cellStyle name="BM Input 3 10" xfId="3007" xr:uid="{7B76E94F-3D2C-4061-9972-B9E07614A453}"/>
    <cellStyle name="BM Input 3 10 2" xfId="3008" xr:uid="{54175871-2613-44BC-8511-26DCE9A186C8}"/>
    <cellStyle name="BM Input 3 10 2 2" xfId="3009" xr:uid="{ED5F13FB-679E-4648-8713-6D38D7C1246B}"/>
    <cellStyle name="BM Input 3 10 3" xfId="3010" xr:uid="{87250938-5115-4F2B-BB80-4FC14E90F3E9}"/>
    <cellStyle name="BM Input 3 11" xfId="3011" xr:uid="{792714CA-2D51-437E-B485-5CDD76B0135C}"/>
    <cellStyle name="BM Input 3 11 2" xfId="3012" xr:uid="{DC296EEE-AC54-44A0-B6AB-750B2D1F1E8F}"/>
    <cellStyle name="BM Input 3 11 2 2" xfId="3013" xr:uid="{445BE680-A309-4F9C-8A8D-FDB920662E4A}"/>
    <cellStyle name="BM Input 3 11 3" xfId="3014" xr:uid="{4D087501-68D3-4113-BA03-B9D4881C87F5}"/>
    <cellStyle name="BM Input 3 12" xfId="3015" xr:uid="{890AD52A-9DCB-41A6-BE23-03E82843D596}"/>
    <cellStyle name="BM Input 3 12 2" xfId="3016" xr:uid="{FD0EE366-3070-48F8-B077-AB491FBE5395}"/>
    <cellStyle name="BM Input 3 12 2 2" xfId="3017" xr:uid="{2DA9C1C9-B57F-4896-84EA-A6E9B7E9C3CB}"/>
    <cellStyle name="BM Input 3 12 3" xfId="3018" xr:uid="{44464A3E-6733-498D-B3F6-69412EEFAC51}"/>
    <cellStyle name="BM Input 3 13" xfId="3019" xr:uid="{D03465C4-3D43-44D5-BD4D-2F9709A9AC76}"/>
    <cellStyle name="BM Input 3 13 2" xfId="3020" xr:uid="{4162A2CE-47AB-4D1F-9E8A-7F2335016176}"/>
    <cellStyle name="BM Input 3 13 2 2" xfId="3021" xr:uid="{BAB44778-195E-4A7E-B9DA-42156895A840}"/>
    <cellStyle name="BM Input 3 13 3" xfId="3022" xr:uid="{85F00245-1E13-4D22-9319-212CDE45ECD1}"/>
    <cellStyle name="BM Input 3 14" xfId="3023" xr:uid="{DF134CF9-A0D3-4C29-AF21-0D2EE31154F9}"/>
    <cellStyle name="BM Input 3 14 2" xfId="3024" xr:uid="{CCC93F06-9C7A-49F5-89F9-A39CA01DF9EB}"/>
    <cellStyle name="BM Input 3 14 2 2" xfId="3025" xr:uid="{B5CDDDD5-A2E5-4D93-BA55-2F7C4A2F7D6B}"/>
    <cellStyle name="BM Input 3 14 3" xfId="3026" xr:uid="{972D7AB5-83D2-4BD5-B60F-7E746F1B87A1}"/>
    <cellStyle name="BM Input 3 15" xfId="3027" xr:uid="{964628C7-40FB-461F-8945-EE77DB2CBF71}"/>
    <cellStyle name="BM Input 3 15 2" xfId="3028" xr:uid="{6969A9A3-0E2A-4ECA-86AB-BA5990B263BD}"/>
    <cellStyle name="BM Input 3 15 2 2" xfId="3029" xr:uid="{89012DAD-8C33-4B2C-950D-450FD64206BD}"/>
    <cellStyle name="BM Input 3 15 3" xfId="3030" xr:uid="{4517FC7A-016B-4418-8C74-7342EF9FDE23}"/>
    <cellStyle name="BM Input 3 16" xfId="3031" xr:uid="{DB841741-EF6B-4CFC-8B31-753C0A6E4A00}"/>
    <cellStyle name="BM Input 3 16 2" xfId="3032" xr:uid="{C51285EA-18B2-4414-B398-83089C1C1168}"/>
    <cellStyle name="BM Input 3 16 2 2" xfId="3033" xr:uid="{6AF793E8-82A4-4659-991B-6FB54CF58691}"/>
    <cellStyle name="BM Input 3 16 3" xfId="3034" xr:uid="{2B0283EF-CDF3-4B99-B957-08A65C4B2DE0}"/>
    <cellStyle name="BM Input 3 17" xfId="3035" xr:uid="{31FA49C1-1BF2-41FA-AA26-C1AE61B3C1DA}"/>
    <cellStyle name="BM Input 3 17 2" xfId="3036" xr:uid="{E54F1CF5-760F-40A4-BF1B-147519A1A43E}"/>
    <cellStyle name="BM Input 3 17 2 2" xfId="3037" xr:uid="{36580F4E-E36F-4F5C-B5D0-CD947A1DEEC1}"/>
    <cellStyle name="BM Input 3 17 3" xfId="3038" xr:uid="{02BFBD84-F368-4A20-8ED4-4C6BA38D47E7}"/>
    <cellStyle name="BM Input 3 18" xfId="3039" xr:uid="{220FD470-3230-4757-A809-0B08B23D7A6D}"/>
    <cellStyle name="BM Input 3 18 2" xfId="3040" xr:uid="{19521ECE-78E3-4C57-BB09-5221EF744606}"/>
    <cellStyle name="BM Input 3 19" xfId="3041" xr:uid="{8AFDC9BC-134B-4C85-A13A-D42B2428EFC6}"/>
    <cellStyle name="BM Input 3 2" xfId="3042" xr:uid="{A2D462FD-296C-45EE-AA66-20CB6E319762}"/>
    <cellStyle name="BM Input 3 2 10" xfId="3043" xr:uid="{EC7B0374-2141-4D9E-92A5-E7E765C1B625}"/>
    <cellStyle name="BM Input 3 2 10 2" xfId="3044" xr:uid="{A62636D3-B1E9-42AD-A16D-476D81873E64}"/>
    <cellStyle name="BM Input 3 2 10 2 2" xfId="3045" xr:uid="{E83A7D8E-E283-4F98-884A-815FA0ECEDA8}"/>
    <cellStyle name="BM Input 3 2 10 3" xfId="3046" xr:uid="{2040D372-2DE7-49FF-98C2-EC9103D93D14}"/>
    <cellStyle name="BM Input 3 2 11" xfId="3047" xr:uid="{9DF66CE4-E0B5-4EE3-A5AE-5A5838F8385F}"/>
    <cellStyle name="BM Input 3 2 11 2" xfId="3048" xr:uid="{01D0C1C1-3F68-4129-B7F9-0A424C84E4DD}"/>
    <cellStyle name="BM Input 3 2 11 2 2" xfId="3049" xr:uid="{DA7463D8-05EE-4B13-BF08-DF4F02302466}"/>
    <cellStyle name="BM Input 3 2 11 3" xfId="3050" xr:uid="{45A0887F-1BE1-47BA-8CFA-961C52FCF6B8}"/>
    <cellStyle name="BM Input 3 2 12" xfId="3051" xr:uid="{C7483FFD-ADC0-4AEF-A16E-BD2A28539423}"/>
    <cellStyle name="BM Input 3 2 12 2" xfId="3052" xr:uid="{82F6C7FC-3FF1-4511-8219-71876B0D8B53}"/>
    <cellStyle name="BM Input 3 2 12 2 2" xfId="3053" xr:uid="{B0C501EC-4659-488D-B124-91891446C03A}"/>
    <cellStyle name="BM Input 3 2 12 3" xfId="3054" xr:uid="{F806DF32-CC6B-4678-AF1F-4A810A6C42EF}"/>
    <cellStyle name="BM Input 3 2 13" xfId="3055" xr:uid="{F8029FA4-4AF2-4A48-BA08-EF5AAB6290E8}"/>
    <cellStyle name="BM Input 3 2 13 2" xfId="3056" xr:uid="{5EAE70FB-E57E-4899-A7AD-300BB9E84BB6}"/>
    <cellStyle name="BM Input 3 2 13 2 2" xfId="3057" xr:uid="{F5E89586-01DB-4D24-90AF-625FA8E7BFC1}"/>
    <cellStyle name="BM Input 3 2 13 3" xfId="3058" xr:uid="{83D2F14F-8AE7-41C2-B8AC-E221236820B1}"/>
    <cellStyle name="BM Input 3 2 14" xfId="3059" xr:uid="{3FF8322D-7DBA-443C-A9A7-29925CC487D2}"/>
    <cellStyle name="BM Input 3 2 14 2" xfId="3060" xr:uid="{5AB7A997-4414-448A-B8AD-B764D42AEDCF}"/>
    <cellStyle name="BM Input 3 2 14 2 2" xfId="3061" xr:uid="{CEFF143B-4807-4627-B769-DEB499E7964D}"/>
    <cellStyle name="BM Input 3 2 14 3" xfId="3062" xr:uid="{A8B6653D-BCF2-4D22-8A7A-D82305610105}"/>
    <cellStyle name="BM Input 3 2 15" xfId="3063" xr:uid="{FFC8E5C5-72A0-45E7-8190-F9AE6DDD7411}"/>
    <cellStyle name="BM Input 3 2 15 2" xfId="3064" xr:uid="{316486CE-8FCF-4C34-BC59-8336B016F474}"/>
    <cellStyle name="BM Input 3 2 15 2 2" xfId="3065" xr:uid="{26FD68C8-20F4-4DD2-AA83-DCB9BF58BE58}"/>
    <cellStyle name="BM Input 3 2 15 3" xfId="3066" xr:uid="{BA93D59C-C19C-46AC-9D35-C9559D3D321F}"/>
    <cellStyle name="BM Input 3 2 16" xfId="3067" xr:uid="{3306E4B7-DE8A-40BE-A1B6-8C320E698BD2}"/>
    <cellStyle name="BM Input 3 2 16 2" xfId="3068" xr:uid="{B1BCA5BC-2C53-4773-9BF7-AB322476872A}"/>
    <cellStyle name="BM Input 3 2 16 2 2" xfId="3069" xr:uid="{AC64F3E3-C0F1-4EB7-AF82-EFEA3A86BF26}"/>
    <cellStyle name="BM Input 3 2 16 3" xfId="3070" xr:uid="{F4E334C1-B62C-432B-A881-0CA7DD984413}"/>
    <cellStyle name="BM Input 3 2 17" xfId="3071" xr:uid="{67C9C9C1-88F3-40DF-8D3D-A8748FDF20A7}"/>
    <cellStyle name="BM Input 3 2 17 2" xfId="3072" xr:uid="{C080DE2D-C8E5-4195-899A-6F2768C098B5}"/>
    <cellStyle name="BM Input 3 2 17 2 2" xfId="3073" xr:uid="{6A80D9AE-677A-4893-ABBF-71C091DB2977}"/>
    <cellStyle name="BM Input 3 2 17 3" xfId="3074" xr:uid="{B6F9D535-2449-4892-8A0E-8690186AA3AA}"/>
    <cellStyle name="BM Input 3 2 18" xfId="3075" xr:uid="{B4EF91DD-FDD7-42B7-AFB5-26A3DD1AFA11}"/>
    <cellStyle name="BM Input 3 2 18 2" xfId="3076" xr:uid="{0A783009-9DB8-4CE2-B7E0-ED0CFAD3D6DC}"/>
    <cellStyle name="BM Input 3 2 18 2 2" xfId="3077" xr:uid="{E97DCA9D-AEAE-424E-9383-92956F6C8354}"/>
    <cellStyle name="BM Input 3 2 18 3" xfId="3078" xr:uid="{CE715EDC-EB32-4F53-85AD-426CF89BF0DE}"/>
    <cellStyle name="BM Input 3 2 19" xfId="3079" xr:uid="{FE754E3B-FA6D-4752-B358-8E17FE8C5D9C}"/>
    <cellStyle name="BM Input 3 2 19 2" xfId="3080" xr:uid="{D450844E-C79B-46F4-B6B7-6291228CD36C}"/>
    <cellStyle name="BM Input 3 2 19 2 2" xfId="3081" xr:uid="{E378FBA6-17BD-42CD-9CA5-2E9A9F39E6AE}"/>
    <cellStyle name="BM Input 3 2 19 3" xfId="3082" xr:uid="{CF3863D1-C23F-48E6-AA68-EB9E55CEE830}"/>
    <cellStyle name="BM Input 3 2 2" xfId="3083" xr:uid="{572CBAFC-C08B-475F-AA9D-2E785E9F3469}"/>
    <cellStyle name="BM Input 3 2 2 2" xfId="3084" xr:uid="{F992984D-A0C3-490C-87EC-FB68A1163A01}"/>
    <cellStyle name="BM Input 3 2 2 2 2" xfId="3085" xr:uid="{D1624D92-A286-4A89-A8E0-4FAB1BF2C072}"/>
    <cellStyle name="BM Input 3 2 2 2 2 2" xfId="3086" xr:uid="{BA2DD387-76BB-4BDD-8FE5-CA6D4A361396}"/>
    <cellStyle name="BM Input 3 2 2 2 3" xfId="3087" xr:uid="{03003B45-AB62-45AE-A0A9-6564BB24869A}"/>
    <cellStyle name="BM Input 3 2 2 2 4" xfId="3088" xr:uid="{0F18D795-236F-44B4-B0C3-40E7DD774D5C}"/>
    <cellStyle name="BM Input 3 2 2 3" xfId="3089" xr:uid="{D31E37CA-56C2-4F66-93A2-5D7892D1371C}"/>
    <cellStyle name="BM Input 3 2 2 3 2" xfId="3090" xr:uid="{8A11BA7C-8AA8-468B-9EDA-D99BD774190C}"/>
    <cellStyle name="BM Input 3 2 2 4" xfId="3091" xr:uid="{A09CA1E1-25B2-449F-B09A-65709310E457}"/>
    <cellStyle name="BM Input 3 2 2 5" xfId="3092" xr:uid="{CD8CA798-A074-431F-B4F7-51326AD06651}"/>
    <cellStyle name="BM Input 3 2 20" xfId="3093" xr:uid="{6478F7F1-C811-43A3-BCF5-1DB9F0B74174}"/>
    <cellStyle name="BM Input 3 2 20 2" xfId="3094" xr:uid="{1E0E3BC5-2865-4D5F-9093-8A1FB4200E05}"/>
    <cellStyle name="BM Input 3 2 20 2 2" xfId="3095" xr:uid="{8D784B80-D82A-4568-9318-59DC362201E9}"/>
    <cellStyle name="BM Input 3 2 20 3" xfId="3096" xr:uid="{F489CCD8-9235-46F2-8A6A-2C38160D3F79}"/>
    <cellStyle name="BM Input 3 2 21" xfId="3097" xr:uid="{92F8065A-E831-40FA-8DF8-4C86986E2E2C}"/>
    <cellStyle name="BM Input 3 2 21 2" xfId="3098" xr:uid="{737B7A97-1D4C-49FC-AFE9-1A0CF9F4A576}"/>
    <cellStyle name="BM Input 3 2 22" xfId="3099" xr:uid="{FD6AC214-C17F-489B-8DD0-FE4E550A5AE4}"/>
    <cellStyle name="BM Input 3 2 23" xfId="3100" xr:uid="{98383295-B604-41FD-A2FE-FF955BD3424C}"/>
    <cellStyle name="BM Input 3 2 3" xfId="3101" xr:uid="{956A6EFC-8585-4D7B-B332-1FE60649D067}"/>
    <cellStyle name="BM Input 3 2 3 2" xfId="3102" xr:uid="{81A07424-0386-47E9-84F9-A2721E831913}"/>
    <cellStyle name="BM Input 3 2 3 2 2" xfId="3103" xr:uid="{319CE1F3-58DA-4E0A-90B7-0DD149AC124C}"/>
    <cellStyle name="BM Input 3 2 3 2 3" xfId="3104" xr:uid="{50CED152-6C57-46B1-85BF-A42F3FFCDCC4}"/>
    <cellStyle name="BM Input 3 2 3 3" xfId="3105" xr:uid="{5141AB07-FBC8-4440-8CFE-7D1E8AE2B74E}"/>
    <cellStyle name="BM Input 3 2 3 3 2" xfId="3106" xr:uid="{62C9EC55-FB0A-4274-B4A7-C6ECCCC3862A}"/>
    <cellStyle name="BM Input 3 2 3 4" xfId="3107" xr:uid="{94603843-BD1F-438C-A22E-C10FCEE67F51}"/>
    <cellStyle name="BM Input 3 2 4" xfId="3108" xr:uid="{6B3ADBA9-A505-409C-9312-F96340986E2C}"/>
    <cellStyle name="BM Input 3 2 4 2" xfId="3109" xr:uid="{1349F116-CE8A-48A7-8A3D-F27BE72045B2}"/>
    <cellStyle name="BM Input 3 2 4 2 2" xfId="3110" xr:uid="{C29662D6-D488-4C45-B5E2-42982941523F}"/>
    <cellStyle name="BM Input 3 2 4 3" xfId="3111" xr:uid="{431E0B5A-5D8E-4E7C-B7EE-F45DB12E7C19}"/>
    <cellStyle name="BM Input 3 2 4 4" xfId="3112" xr:uid="{583526DB-340D-40DF-8DB3-87F835D19E9C}"/>
    <cellStyle name="BM Input 3 2 5" xfId="3113" xr:uid="{9E4C97B9-2764-42D0-AEB3-3F4EB0BA78F6}"/>
    <cellStyle name="BM Input 3 2 5 2" xfId="3114" xr:uid="{D1A60F18-E63A-45D6-87A3-6E836D974D9D}"/>
    <cellStyle name="BM Input 3 2 5 2 2" xfId="3115" xr:uid="{2148250C-C71E-46BA-A449-1BF814FCFAA1}"/>
    <cellStyle name="BM Input 3 2 5 3" xfId="3116" xr:uid="{E5A39270-8E54-4230-AC1A-EA1BB467F8B6}"/>
    <cellStyle name="BM Input 3 2 5 4" xfId="3117" xr:uid="{60E7DFD6-5024-463D-BD2E-D1D5EBFA52D5}"/>
    <cellStyle name="BM Input 3 2 6" xfId="3118" xr:uid="{B9974FC5-D63D-4926-8ACE-25C23DE4F901}"/>
    <cellStyle name="BM Input 3 2 6 2" xfId="3119" xr:uid="{E3662163-9ECE-4DDC-A4E6-2AABE673A17A}"/>
    <cellStyle name="BM Input 3 2 6 2 2" xfId="3120" xr:uid="{B5F7E965-112F-4864-AE9E-56B9BDAC2340}"/>
    <cellStyle name="BM Input 3 2 6 3" xfId="3121" xr:uid="{3EF7F0E4-6D96-4084-BE0C-543FECF03D2B}"/>
    <cellStyle name="BM Input 3 2 7" xfId="3122" xr:uid="{6BC94C31-950A-4159-A2DB-CBB8C580C774}"/>
    <cellStyle name="BM Input 3 2 7 2" xfId="3123" xr:uid="{40FFF6C1-C61D-46E5-B4EE-FB3D016027F2}"/>
    <cellStyle name="BM Input 3 2 7 2 2" xfId="3124" xr:uid="{7FEED467-6BB1-4EB6-850E-0236450D53D1}"/>
    <cellStyle name="BM Input 3 2 7 3" xfId="3125" xr:uid="{0F25ABD7-763F-470B-83F4-C40A66428433}"/>
    <cellStyle name="BM Input 3 2 8" xfId="3126" xr:uid="{CE57F851-F180-4C0D-B706-29EDF5A16A52}"/>
    <cellStyle name="BM Input 3 2 8 2" xfId="3127" xr:uid="{AEFB9550-4EC3-4AF2-92A0-FA234E7583AA}"/>
    <cellStyle name="BM Input 3 2 8 2 2" xfId="3128" xr:uid="{822492D6-516A-4865-BCA9-126160217EC8}"/>
    <cellStyle name="BM Input 3 2 8 3" xfId="3129" xr:uid="{68DFB4EA-C250-42B6-A3F5-98E5BDD2D20B}"/>
    <cellStyle name="BM Input 3 2 9" xfId="3130" xr:uid="{9923EFC4-E51C-4CF1-AD08-C7D65359E75B}"/>
    <cellStyle name="BM Input 3 2 9 2" xfId="3131" xr:uid="{56938A0A-328A-4F4E-88D4-506F8DB5C714}"/>
    <cellStyle name="BM Input 3 2 9 2 2" xfId="3132" xr:uid="{523139C5-9B31-43B0-863A-D638E6927E3E}"/>
    <cellStyle name="BM Input 3 2 9 3" xfId="3133" xr:uid="{08F4C64F-F094-40E6-B006-0B4A3205C761}"/>
    <cellStyle name="BM Input 3 20" xfId="3134" xr:uid="{C45083F1-8B37-4796-8982-A55A48FA4C39}"/>
    <cellStyle name="BM Input 3 3" xfId="3135" xr:uid="{169285C0-FD0D-4939-AB0F-C40681512483}"/>
    <cellStyle name="BM Input 3 3 2" xfId="3136" xr:uid="{A7968333-87CD-47BE-AC6D-12637A81A358}"/>
    <cellStyle name="BM Input 3 3 2 2" xfId="3137" xr:uid="{95951241-03D5-40A8-9486-DA3FA710C746}"/>
    <cellStyle name="BM Input 3 3 2 2 2" xfId="3138" xr:uid="{6496C327-D5D3-4FF1-B85E-0FCC80DD9068}"/>
    <cellStyle name="BM Input 3 3 2 3" xfId="3139" xr:uid="{3E40E603-F93C-48EC-B681-E08523D4EF69}"/>
    <cellStyle name="BM Input 3 3 2 4" xfId="3140" xr:uid="{406AB2D5-7D26-4186-9413-BE6C075BE68B}"/>
    <cellStyle name="BM Input 3 3 3" xfId="3141" xr:uid="{A789724B-B20A-428F-8E1F-044315074D7A}"/>
    <cellStyle name="BM Input 3 3 3 2" xfId="3142" xr:uid="{626CDA36-66AC-481E-9BA9-C1911FCD3181}"/>
    <cellStyle name="BM Input 3 3 4" xfId="3143" xr:uid="{6869DB53-1130-43F5-8418-C4037F38B07F}"/>
    <cellStyle name="BM Input 3 3 5" xfId="3144" xr:uid="{72A8711E-BD2A-4C59-ABBC-6EF414BD3C91}"/>
    <cellStyle name="BM Input 3 4" xfId="3145" xr:uid="{96F6C050-928A-4FAC-ABEA-C549D2C87AF6}"/>
    <cellStyle name="BM Input 3 4 2" xfId="3146" xr:uid="{0EE3A29E-0AEF-4A20-93F8-2936090199F9}"/>
    <cellStyle name="BM Input 3 4 2 2" xfId="3147" xr:uid="{54000966-730B-4687-8726-D7171442F177}"/>
    <cellStyle name="BM Input 3 4 2 3" xfId="3148" xr:uid="{1C7CE202-7F36-44E9-BC31-30A0042967BC}"/>
    <cellStyle name="BM Input 3 4 3" xfId="3149" xr:uid="{83FEF50E-816E-4C18-A929-661A5415A3C7}"/>
    <cellStyle name="BM Input 3 4 3 2" xfId="3150" xr:uid="{9E51F92D-7B85-498D-A1A3-5FA39F511135}"/>
    <cellStyle name="BM Input 3 4 4" xfId="3151" xr:uid="{C8BC665F-105C-4D4F-BB30-C1DA225B5D5F}"/>
    <cellStyle name="BM Input 3 5" xfId="3152" xr:uid="{1CC6445F-11BB-45F6-B100-8FD9DF76C978}"/>
    <cellStyle name="BM Input 3 5 2" xfId="3153" xr:uid="{F20F04FD-182A-4C15-B09E-226B4B468F43}"/>
    <cellStyle name="BM Input 3 5 2 2" xfId="3154" xr:uid="{00BC74A9-004A-459C-9697-EDFCEFD08745}"/>
    <cellStyle name="BM Input 3 5 2 3" xfId="3155" xr:uid="{40AAFA9E-6EDB-4F9A-8E2A-A5661616E740}"/>
    <cellStyle name="BM Input 3 5 3" xfId="3156" xr:uid="{3025A69A-B39A-4492-833B-62ED529D877E}"/>
    <cellStyle name="BM Input 3 5 4" xfId="3157" xr:uid="{D30BB041-0CDF-409C-AF3F-3AB63ED227EC}"/>
    <cellStyle name="BM Input 3 6" xfId="3158" xr:uid="{0E3723AE-A90C-4EAD-85EC-41558D537629}"/>
    <cellStyle name="BM Input 3 6 2" xfId="3159" xr:uid="{1CA1040A-4B48-46C8-9A3D-12051A1D141B}"/>
    <cellStyle name="BM Input 3 6 2 2" xfId="3160" xr:uid="{B513E926-304F-493F-99FD-1627184D8554}"/>
    <cellStyle name="BM Input 3 6 3" xfId="3161" xr:uid="{D5304433-C895-45A2-88E2-A091EBF8B9C2}"/>
    <cellStyle name="BM Input 3 6 4" xfId="3162" xr:uid="{1C689235-BDAF-424F-A0DE-BA91575D08BD}"/>
    <cellStyle name="BM Input 3 7" xfId="3163" xr:uid="{E2D83B4A-1419-4AA1-A421-75AC696E8070}"/>
    <cellStyle name="BM Input 3 7 2" xfId="3164" xr:uid="{8F1A5FB7-8012-43FF-96BA-DDF126943733}"/>
    <cellStyle name="BM Input 3 7 2 2" xfId="3165" xr:uid="{86F2C528-3EDD-4B67-A674-C9AB18B80754}"/>
    <cellStyle name="BM Input 3 7 3" xfId="3166" xr:uid="{1B57AC9D-B005-4FCD-BE6B-B01ED39D2D77}"/>
    <cellStyle name="BM Input 3 8" xfId="3167" xr:uid="{B39A6338-691A-4FD0-B6F5-4E47E01B34EE}"/>
    <cellStyle name="BM Input 3 8 2" xfId="3168" xr:uid="{E9476459-2386-43C6-A03F-5FF4AD5994EA}"/>
    <cellStyle name="BM Input 3 8 2 2" xfId="3169" xr:uid="{A3D50430-11BA-488E-B5E4-5B14CF06DAD7}"/>
    <cellStyle name="BM Input 3 8 3" xfId="3170" xr:uid="{EAAF9015-E491-4DF9-84C3-34077AC2BFFB}"/>
    <cellStyle name="BM Input 3 9" xfId="3171" xr:uid="{8EBB183B-6C6D-46AD-8A5B-9CDC64AA250F}"/>
    <cellStyle name="BM Input 3 9 2" xfId="3172" xr:uid="{60C1FD21-930E-4566-87E4-23D8CA1BB697}"/>
    <cellStyle name="BM Input 3 9 2 2" xfId="3173" xr:uid="{8A975222-E0E6-454B-B549-7CEEBD344A1E}"/>
    <cellStyle name="BM Input 3 9 3" xfId="3174" xr:uid="{EEF103F9-D7A9-44B5-9248-10020C5EBD85}"/>
    <cellStyle name="BM Input 4" xfId="3175" xr:uid="{69EF7325-69B3-4825-BA56-442919C24FD6}"/>
    <cellStyle name="BM Input 4 10" xfId="3176" xr:uid="{5F1BDDD2-37C2-4B57-8467-2E0AF5842E19}"/>
    <cellStyle name="BM Input 4 10 2" xfId="3177" xr:uid="{DA02FE06-EA94-40D4-A5A9-10D1BDC59CDD}"/>
    <cellStyle name="BM Input 4 10 2 2" xfId="3178" xr:uid="{D744BA1B-5F52-4887-923C-2114327DF0D2}"/>
    <cellStyle name="BM Input 4 10 3" xfId="3179" xr:uid="{2F0C9113-3083-4EAD-96A7-53BB80AF7EED}"/>
    <cellStyle name="BM Input 4 11" xfId="3180" xr:uid="{DF3B2C0B-D456-46D5-9B89-429A401CE463}"/>
    <cellStyle name="BM Input 4 11 2" xfId="3181" xr:uid="{5B8564FF-DBE6-43FB-B1AF-91DD75687D92}"/>
    <cellStyle name="BM Input 4 11 2 2" xfId="3182" xr:uid="{6CFE3511-E90F-486E-A404-6A86F598116E}"/>
    <cellStyle name="BM Input 4 11 3" xfId="3183" xr:uid="{DBB3FC00-5D01-4544-90D9-4A50BAB2A786}"/>
    <cellStyle name="BM Input 4 12" xfId="3184" xr:uid="{CB69F801-3A25-441A-BC04-3D5C6B883695}"/>
    <cellStyle name="BM Input 4 12 2" xfId="3185" xr:uid="{2CC92513-AC52-4305-8DAE-2107A4FF9063}"/>
    <cellStyle name="BM Input 4 12 2 2" xfId="3186" xr:uid="{D31CC628-A9FF-4415-A163-CFF6593CE1D7}"/>
    <cellStyle name="BM Input 4 12 3" xfId="3187" xr:uid="{B3BB2F26-20BF-422C-8FFF-75F342AF5A8D}"/>
    <cellStyle name="BM Input 4 13" xfId="3188" xr:uid="{16F1DCBA-0107-490D-9FEE-6CDB63FCAEA7}"/>
    <cellStyle name="BM Input 4 13 2" xfId="3189" xr:uid="{2D389031-3120-42A7-A48D-EDB036CCB8A3}"/>
    <cellStyle name="BM Input 4 13 2 2" xfId="3190" xr:uid="{7E0A90A1-5CD7-4D73-9599-157F556412E0}"/>
    <cellStyle name="BM Input 4 13 3" xfId="3191" xr:uid="{3F5F3292-57F7-48B1-BDF1-02B612A6E4E8}"/>
    <cellStyle name="BM Input 4 14" xfId="3192" xr:uid="{92FA2FBD-9F97-439B-A9A9-B53FD8843429}"/>
    <cellStyle name="BM Input 4 14 2" xfId="3193" xr:uid="{5C63F935-4B58-47D7-83CE-9CA655BBE067}"/>
    <cellStyle name="BM Input 4 14 2 2" xfId="3194" xr:uid="{9A16BFBA-511F-42F4-A343-5A69898D362F}"/>
    <cellStyle name="BM Input 4 14 3" xfId="3195" xr:uid="{EFC228D3-02F1-4D86-8F68-6DD4F900B51F}"/>
    <cellStyle name="BM Input 4 15" xfId="3196" xr:uid="{FF85C601-A720-483D-A4A6-4710C7F6507E}"/>
    <cellStyle name="BM Input 4 15 2" xfId="3197" xr:uid="{11C9187F-0570-4913-8EA7-92E4F4C12542}"/>
    <cellStyle name="BM Input 4 15 2 2" xfId="3198" xr:uid="{336C28B8-4363-46B2-908D-CB933091061B}"/>
    <cellStyle name="BM Input 4 15 3" xfId="3199" xr:uid="{EAACFEF5-8345-47AB-9A27-1D2843864D14}"/>
    <cellStyle name="BM Input 4 16" xfId="3200" xr:uid="{0A1FD394-8992-4DD9-AE55-3D5EEC9BAF2F}"/>
    <cellStyle name="BM Input 4 16 2" xfId="3201" xr:uid="{1C567503-0EF3-4B6A-94F5-B8ED48695F9B}"/>
    <cellStyle name="BM Input 4 16 2 2" xfId="3202" xr:uid="{E0E602A9-553A-437D-8A83-7BB8292CE732}"/>
    <cellStyle name="BM Input 4 16 3" xfId="3203" xr:uid="{5C118722-F4A4-4F33-9FC9-26E2E5864762}"/>
    <cellStyle name="BM Input 4 17" xfId="3204" xr:uid="{45C3E7A5-5F12-4380-BA04-D143C8BBADC5}"/>
    <cellStyle name="BM Input 4 17 2" xfId="3205" xr:uid="{0208D453-3E7B-4FA8-9718-FA4367DED5B9}"/>
    <cellStyle name="BM Input 4 17 2 2" xfId="3206" xr:uid="{DA7FBDE5-DC89-4751-8D98-5DDA7B635FA6}"/>
    <cellStyle name="BM Input 4 17 3" xfId="3207" xr:uid="{8E77C9E3-3BC8-4DD8-8C97-162CE52C6744}"/>
    <cellStyle name="BM Input 4 18" xfId="3208" xr:uid="{D083A17A-84BC-407E-AFFC-A97D0B3A6E1F}"/>
    <cellStyle name="BM Input 4 18 2" xfId="3209" xr:uid="{F710E51A-FEBC-4E4C-A18E-875D70C3C923}"/>
    <cellStyle name="BM Input 4 19" xfId="3210" xr:uid="{60A66B26-6AE6-4402-95AB-10B1F1708865}"/>
    <cellStyle name="BM Input 4 2" xfId="3211" xr:uid="{710ABB7D-03ED-456C-9BE7-93050591A7E3}"/>
    <cellStyle name="BM Input 4 2 10" xfId="3212" xr:uid="{7B156EBD-726E-42B5-83DE-1344C6ED5524}"/>
    <cellStyle name="BM Input 4 2 10 2" xfId="3213" xr:uid="{05FB56D5-C639-41C4-8FB7-01AE9162A1A4}"/>
    <cellStyle name="BM Input 4 2 10 2 2" xfId="3214" xr:uid="{795422AB-74FD-4451-8758-087676123DBC}"/>
    <cellStyle name="BM Input 4 2 10 3" xfId="3215" xr:uid="{02D78B6B-99BC-4D34-B009-9B046EE307FF}"/>
    <cellStyle name="BM Input 4 2 11" xfId="3216" xr:uid="{861D7155-80E6-45F1-8F06-C2C5F5F9AB0D}"/>
    <cellStyle name="BM Input 4 2 11 2" xfId="3217" xr:uid="{99E1F51A-C161-43A1-BC66-4EF604F99C10}"/>
    <cellStyle name="BM Input 4 2 11 2 2" xfId="3218" xr:uid="{BC4DA71F-6207-491B-8A01-6ACD0BB7EB52}"/>
    <cellStyle name="BM Input 4 2 11 3" xfId="3219" xr:uid="{2D81672F-248A-4864-89F9-0D834152BC1A}"/>
    <cellStyle name="BM Input 4 2 12" xfId="3220" xr:uid="{26BCB82C-A1B1-4B7B-B5DD-9934BCEA3601}"/>
    <cellStyle name="BM Input 4 2 12 2" xfId="3221" xr:uid="{C5A9F5BD-4613-4A28-B68A-E469615EC3B4}"/>
    <cellStyle name="BM Input 4 2 12 2 2" xfId="3222" xr:uid="{0A048B56-4EB9-4A8C-AA37-02969F053DB7}"/>
    <cellStyle name="BM Input 4 2 12 3" xfId="3223" xr:uid="{9C387B9B-2925-48A5-A4A3-BB872DD94F49}"/>
    <cellStyle name="BM Input 4 2 13" xfId="3224" xr:uid="{323415FA-95BF-4995-89A0-3591C9DAC9D1}"/>
    <cellStyle name="BM Input 4 2 13 2" xfId="3225" xr:uid="{D908BF5E-3271-4407-AAF7-9DBF904C6180}"/>
    <cellStyle name="BM Input 4 2 13 2 2" xfId="3226" xr:uid="{4AF1310A-73CD-4E92-B02F-312F8FFFCC41}"/>
    <cellStyle name="BM Input 4 2 13 3" xfId="3227" xr:uid="{687BCAC0-1063-4BAB-A4A7-6EDB42359555}"/>
    <cellStyle name="BM Input 4 2 14" xfId="3228" xr:uid="{3D38F00E-162B-4346-99F1-A67D63D6E6A2}"/>
    <cellStyle name="BM Input 4 2 14 2" xfId="3229" xr:uid="{FAC8026E-F533-458B-8520-2C10B3BCBFBE}"/>
    <cellStyle name="BM Input 4 2 14 2 2" xfId="3230" xr:uid="{EEE9B27C-7A7B-4728-A9EA-4B3D5DA2E66C}"/>
    <cellStyle name="BM Input 4 2 14 3" xfId="3231" xr:uid="{B073F1DB-10D2-4D32-BAEB-9FAA93EFF73D}"/>
    <cellStyle name="BM Input 4 2 15" xfId="3232" xr:uid="{38DE2F30-4816-4B46-9580-5C2D613B592D}"/>
    <cellStyle name="BM Input 4 2 15 2" xfId="3233" xr:uid="{F69A8837-1E0E-44C4-ACC2-51FCDE5CCB8D}"/>
    <cellStyle name="BM Input 4 2 15 2 2" xfId="3234" xr:uid="{FB404FD9-7B07-4851-A4AD-82106882381E}"/>
    <cellStyle name="BM Input 4 2 15 3" xfId="3235" xr:uid="{E3113BB3-0AE7-41A6-9E14-411D945D204F}"/>
    <cellStyle name="BM Input 4 2 16" xfId="3236" xr:uid="{1AA76F19-6801-452F-A32A-B66BF6BEB444}"/>
    <cellStyle name="BM Input 4 2 16 2" xfId="3237" xr:uid="{9AF7791B-D645-49EB-ACE5-1942162071D6}"/>
    <cellStyle name="BM Input 4 2 16 2 2" xfId="3238" xr:uid="{9C016B24-BDD5-4E41-9148-1BB2EA8C32E3}"/>
    <cellStyle name="BM Input 4 2 16 3" xfId="3239" xr:uid="{C3DE04B8-0517-4CBA-9B7E-CCC78433248E}"/>
    <cellStyle name="BM Input 4 2 17" xfId="3240" xr:uid="{7174A960-82ED-43BD-BB93-E8A58A6D04F6}"/>
    <cellStyle name="BM Input 4 2 17 2" xfId="3241" xr:uid="{6E5D9BFE-34F7-40D9-A15A-D1D36A6DCE1C}"/>
    <cellStyle name="BM Input 4 2 17 2 2" xfId="3242" xr:uid="{89529128-B59D-4780-9DEC-79BF84541AD5}"/>
    <cellStyle name="BM Input 4 2 17 3" xfId="3243" xr:uid="{BC30BA67-12A1-4E47-98E9-BB559E70BE14}"/>
    <cellStyle name="BM Input 4 2 18" xfId="3244" xr:uid="{DB9C467A-9FE7-4C91-8356-C0D779707364}"/>
    <cellStyle name="BM Input 4 2 18 2" xfId="3245" xr:uid="{D8DC85DB-E246-4E10-91A8-260603F27ADD}"/>
    <cellStyle name="BM Input 4 2 18 2 2" xfId="3246" xr:uid="{805B1CB5-A4EE-4AA4-95EA-CD86EE166ACD}"/>
    <cellStyle name="BM Input 4 2 18 3" xfId="3247" xr:uid="{A9E10070-74FB-4E89-B66D-9FB1B5E709C4}"/>
    <cellStyle name="BM Input 4 2 19" xfId="3248" xr:uid="{CE85649B-CFED-4AD6-BB23-5072F775B4A6}"/>
    <cellStyle name="BM Input 4 2 19 2" xfId="3249" xr:uid="{DB14D7C9-958F-4C81-BD9B-A762E66D256A}"/>
    <cellStyle name="BM Input 4 2 19 2 2" xfId="3250" xr:uid="{5BDCB99D-112B-4F19-9C21-31612027140F}"/>
    <cellStyle name="BM Input 4 2 19 3" xfId="3251" xr:uid="{3128A092-4913-4312-8C87-5E54A8D7877B}"/>
    <cellStyle name="BM Input 4 2 2" xfId="3252" xr:uid="{241D3414-FC5E-4C70-9268-FA8817411C28}"/>
    <cellStyle name="BM Input 4 2 2 2" xfId="3253" xr:uid="{22823C43-CAB2-4BAF-9EC8-A58A2823B517}"/>
    <cellStyle name="BM Input 4 2 2 2 2" xfId="3254" xr:uid="{C6A9F751-CC56-4115-9628-8FFBEECF5715}"/>
    <cellStyle name="BM Input 4 2 2 2 2 2" xfId="3255" xr:uid="{D2888D6E-723D-4C09-AC3A-C41A4EFA8AA9}"/>
    <cellStyle name="BM Input 4 2 2 2 3" xfId="3256" xr:uid="{1D71A1E9-3EAF-4B04-9C79-E2B394347484}"/>
    <cellStyle name="BM Input 4 2 2 2 4" xfId="3257" xr:uid="{A387E9BC-DAC0-4555-BC05-94B8214A054B}"/>
    <cellStyle name="BM Input 4 2 2 3" xfId="3258" xr:uid="{B7A17FD3-B369-4AA7-A870-7CDD4939255A}"/>
    <cellStyle name="BM Input 4 2 2 3 2" xfId="3259" xr:uid="{C0040F53-B49F-481B-B22C-0A5B0CA67FCB}"/>
    <cellStyle name="BM Input 4 2 2 4" xfId="3260" xr:uid="{2D526DBD-C9C4-47A5-9390-82CDC335BDD8}"/>
    <cellStyle name="BM Input 4 2 2 5" xfId="3261" xr:uid="{ACF44971-43B8-48C9-A163-5251BE98E18B}"/>
    <cellStyle name="BM Input 4 2 20" xfId="3262" xr:uid="{0E70C2B8-EF8A-48DA-9074-BC3F6773004F}"/>
    <cellStyle name="BM Input 4 2 20 2" xfId="3263" xr:uid="{AAD47588-3D06-4E9D-A406-0E62152D1E51}"/>
    <cellStyle name="BM Input 4 2 20 2 2" xfId="3264" xr:uid="{5BC5A71F-7AA9-495F-B679-1BB7C7978903}"/>
    <cellStyle name="BM Input 4 2 20 3" xfId="3265" xr:uid="{CDA7E0E8-93A7-4EB0-9461-6E300CC0BEDF}"/>
    <cellStyle name="BM Input 4 2 21" xfId="3266" xr:uid="{BC8DBA14-E9A7-4396-8265-C2264DCB458A}"/>
    <cellStyle name="BM Input 4 2 21 2" xfId="3267" xr:uid="{8190C7A9-2B1E-4430-9ED9-310A084DD4B8}"/>
    <cellStyle name="BM Input 4 2 22" xfId="3268" xr:uid="{8346CE37-A72E-4762-9269-DDED5F1A716C}"/>
    <cellStyle name="BM Input 4 2 23" xfId="3269" xr:uid="{578C1B5C-D807-4752-ACB3-F30A4649371F}"/>
    <cellStyle name="BM Input 4 2 3" xfId="3270" xr:uid="{BA80ADFD-C30A-42F2-8520-1F5ED3AD5BF2}"/>
    <cellStyle name="BM Input 4 2 3 2" xfId="3271" xr:uid="{34FE489D-CD65-4B4C-94C3-3D209E3AEFA1}"/>
    <cellStyle name="BM Input 4 2 3 2 2" xfId="3272" xr:uid="{E46F1266-7A49-4082-B191-D45B1DC208F7}"/>
    <cellStyle name="BM Input 4 2 3 2 3" xfId="3273" xr:uid="{472045D3-7FF6-46E9-B7F7-8AB5F1A0C000}"/>
    <cellStyle name="BM Input 4 2 3 3" xfId="3274" xr:uid="{C8E48214-2275-4AE6-9B04-3E35B5D46202}"/>
    <cellStyle name="BM Input 4 2 3 3 2" xfId="3275" xr:uid="{0CD5986A-C981-4417-958B-AD88A290D5E3}"/>
    <cellStyle name="BM Input 4 2 3 4" xfId="3276" xr:uid="{B2FA53CA-D6E3-4B8F-85CC-1FF1943FDC39}"/>
    <cellStyle name="BM Input 4 2 4" xfId="3277" xr:uid="{E4AAFA00-55DC-4B33-BC8A-9903F5E1F39A}"/>
    <cellStyle name="BM Input 4 2 4 2" xfId="3278" xr:uid="{27E73A71-1DA9-40D0-84D4-7866CD7802AC}"/>
    <cellStyle name="BM Input 4 2 4 2 2" xfId="3279" xr:uid="{407CCEA3-8B55-4869-BBB0-AD23671EA91B}"/>
    <cellStyle name="BM Input 4 2 4 3" xfId="3280" xr:uid="{918E70BF-3D83-4067-8545-891D872F5DA7}"/>
    <cellStyle name="BM Input 4 2 4 4" xfId="3281" xr:uid="{517B3420-CAC6-467B-BD40-87780F4128B8}"/>
    <cellStyle name="BM Input 4 2 5" xfId="3282" xr:uid="{C3225811-920E-486C-9006-E1592C9F013A}"/>
    <cellStyle name="BM Input 4 2 5 2" xfId="3283" xr:uid="{B7081876-D312-419F-AD7E-289A868A43E6}"/>
    <cellStyle name="BM Input 4 2 5 2 2" xfId="3284" xr:uid="{42ABE3A7-3DD0-4352-B652-D1047C56CD20}"/>
    <cellStyle name="BM Input 4 2 5 3" xfId="3285" xr:uid="{98259F48-B492-4223-A4A8-6C9624A45EAF}"/>
    <cellStyle name="BM Input 4 2 5 4" xfId="3286" xr:uid="{2904FDFD-5946-418B-AD4C-9FCB03DEC1AB}"/>
    <cellStyle name="BM Input 4 2 6" xfId="3287" xr:uid="{B6290176-203A-4217-986A-A47F7507AB0D}"/>
    <cellStyle name="BM Input 4 2 6 2" xfId="3288" xr:uid="{2F217D7E-4165-4280-9D54-8D1B0BD93E69}"/>
    <cellStyle name="BM Input 4 2 6 2 2" xfId="3289" xr:uid="{685F9B9A-D558-499A-BE72-A796EE519476}"/>
    <cellStyle name="BM Input 4 2 6 3" xfId="3290" xr:uid="{867A5544-2628-421C-BCCF-236ACB83213D}"/>
    <cellStyle name="BM Input 4 2 7" xfId="3291" xr:uid="{EA2FC269-7846-4792-B7D6-9355B6722E27}"/>
    <cellStyle name="BM Input 4 2 7 2" xfId="3292" xr:uid="{05DE02CE-DAE2-47C5-93A7-E596ABB9CF14}"/>
    <cellStyle name="BM Input 4 2 7 2 2" xfId="3293" xr:uid="{4A570EE6-697C-4225-8232-8596EBD8816E}"/>
    <cellStyle name="BM Input 4 2 7 3" xfId="3294" xr:uid="{34C26E63-968B-47A0-AACF-3ACF5FC723A6}"/>
    <cellStyle name="BM Input 4 2 8" xfId="3295" xr:uid="{B12567FB-392D-4DB8-A214-A05C781A01FB}"/>
    <cellStyle name="BM Input 4 2 8 2" xfId="3296" xr:uid="{37E7AEED-D3EA-4F2B-8EA0-D12B2FBFE762}"/>
    <cellStyle name="BM Input 4 2 8 2 2" xfId="3297" xr:uid="{CC92757D-88B7-4D4A-A23E-B86FA5C08D50}"/>
    <cellStyle name="BM Input 4 2 8 3" xfId="3298" xr:uid="{0097C1DF-C2C3-4011-9A89-1DD0D6D91E39}"/>
    <cellStyle name="BM Input 4 2 9" xfId="3299" xr:uid="{89D6E686-DA69-4D0D-B803-DC76A4DC44C7}"/>
    <cellStyle name="BM Input 4 2 9 2" xfId="3300" xr:uid="{9A6F4729-39AA-4D2A-BA02-F2F37817E780}"/>
    <cellStyle name="BM Input 4 2 9 2 2" xfId="3301" xr:uid="{230DFBD4-5B7C-4546-8DE4-A31491D342BF}"/>
    <cellStyle name="BM Input 4 2 9 3" xfId="3302" xr:uid="{03B0085C-52F4-447D-8094-24891AFE0E7B}"/>
    <cellStyle name="BM Input 4 20" xfId="3303" xr:uid="{219C733A-3582-46A5-9CD2-0DF4E8206510}"/>
    <cellStyle name="BM Input 4 3" xfId="3304" xr:uid="{83E05198-7878-4542-BCDD-830A1FB7DE6D}"/>
    <cellStyle name="BM Input 4 3 2" xfId="3305" xr:uid="{BBF91F90-7A0A-43EA-BFE9-BC7BFF178917}"/>
    <cellStyle name="BM Input 4 3 2 2" xfId="3306" xr:uid="{35C79A07-7CDB-4169-B826-9076239DB209}"/>
    <cellStyle name="BM Input 4 3 2 2 2" xfId="3307" xr:uid="{3C9CA0AB-BE9E-4527-BA45-5DFFB568C16B}"/>
    <cellStyle name="BM Input 4 3 2 3" xfId="3308" xr:uid="{80F29BAF-3801-4C80-A2B0-5A3DE4B3519C}"/>
    <cellStyle name="BM Input 4 3 2 4" xfId="3309" xr:uid="{5EA4A842-9DA0-41AE-91E2-B998537BDD52}"/>
    <cellStyle name="BM Input 4 3 3" xfId="3310" xr:uid="{15BB5F73-0C81-45EA-975E-A1394DFA3F86}"/>
    <cellStyle name="BM Input 4 3 3 2" xfId="3311" xr:uid="{4AE4E4A5-8092-4871-8544-FFFCB611C26B}"/>
    <cellStyle name="BM Input 4 3 4" xfId="3312" xr:uid="{31222EAB-9FA7-40F7-BC86-407A943AE535}"/>
    <cellStyle name="BM Input 4 3 5" xfId="3313" xr:uid="{63E474E9-61F1-4478-BDEF-73D672DAE10C}"/>
    <cellStyle name="BM Input 4 4" xfId="3314" xr:uid="{B05E5C42-A1FA-4AC9-904C-41970F30440C}"/>
    <cellStyle name="BM Input 4 4 2" xfId="3315" xr:uid="{20C09A55-08E0-4E18-ABCA-5F2F482947D5}"/>
    <cellStyle name="BM Input 4 4 2 2" xfId="3316" xr:uid="{48E10F42-BC7B-4A0B-8D6A-8E3A64D49745}"/>
    <cellStyle name="BM Input 4 4 2 3" xfId="3317" xr:uid="{EC2E3822-0FB8-460A-94E6-C959CBED7101}"/>
    <cellStyle name="BM Input 4 4 3" xfId="3318" xr:uid="{9A9FC960-05BE-4AD5-A3A5-5A86AE1CDFDC}"/>
    <cellStyle name="BM Input 4 4 3 2" xfId="3319" xr:uid="{E8584FE2-B190-4955-B5E2-216E38D6D738}"/>
    <cellStyle name="BM Input 4 4 4" xfId="3320" xr:uid="{2BA99197-10B4-4624-88B4-92D0487778A0}"/>
    <cellStyle name="BM Input 4 5" xfId="3321" xr:uid="{DDB8AE0F-4678-41E8-95D5-3DED45F4F510}"/>
    <cellStyle name="BM Input 4 5 2" xfId="3322" xr:uid="{C9325347-1EFF-4604-8E11-ED84492A8C74}"/>
    <cellStyle name="BM Input 4 5 2 2" xfId="3323" xr:uid="{83069A83-2B87-40AA-854F-C3C1A7BD5A79}"/>
    <cellStyle name="BM Input 4 5 2 3" xfId="3324" xr:uid="{7DB4035D-685D-4203-8E1D-C933E3688E96}"/>
    <cellStyle name="BM Input 4 5 3" xfId="3325" xr:uid="{B3E65E7E-1D20-434B-B50D-107823FE6264}"/>
    <cellStyle name="BM Input 4 5 4" xfId="3326" xr:uid="{6CDD8BDB-8E5F-4379-834F-367EBB7C53DB}"/>
    <cellStyle name="BM Input 4 6" xfId="3327" xr:uid="{BB802D0E-9597-4248-8229-A7EA35FA2DCA}"/>
    <cellStyle name="BM Input 4 6 2" xfId="3328" xr:uid="{CC452B36-A6BF-42C2-B32F-390C4D8F5DEB}"/>
    <cellStyle name="BM Input 4 6 2 2" xfId="3329" xr:uid="{59E0F5BE-A809-43B9-8FC4-70D3DBE049A7}"/>
    <cellStyle name="BM Input 4 6 3" xfId="3330" xr:uid="{8B02F579-8282-4F87-AEF2-80C6003B6015}"/>
    <cellStyle name="BM Input 4 6 4" xfId="3331" xr:uid="{B907CD88-5A3A-4A2B-9349-68A00503B083}"/>
    <cellStyle name="BM Input 4 7" xfId="3332" xr:uid="{C2386920-5754-4E29-B43B-20851A4D5799}"/>
    <cellStyle name="BM Input 4 7 2" xfId="3333" xr:uid="{230D001B-93A8-4106-915B-0F8B56E68427}"/>
    <cellStyle name="BM Input 4 7 2 2" xfId="3334" xr:uid="{2B0810FB-D8CF-4CFA-8E2E-6F9ECB9A13DD}"/>
    <cellStyle name="BM Input 4 7 3" xfId="3335" xr:uid="{6919E3C0-A955-4C5C-9B34-34B111A8F670}"/>
    <cellStyle name="BM Input 4 8" xfId="3336" xr:uid="{110124B7-000F-46D6-A43B-462F4E3F1B9D}"/>
    <cellStyle name="BM Input 4 8 2" xfId="3337" xr:uid="{F6942FDC-41B3-43A6-BD3F-C8CC95A62E52}"/>
    <cellStyle name="BM Input 4 8 2 2" xfId="3338" xr:uid="{0308DC1E-7174-4620-B3F0-58C74E6C6FC3}"/>
    <cellStyle name="BM Input 4 8 3" xfId="3339" xr:uid="{A61D80A6-75A0-484D-BC95-867DB71D1AD0}"/>
    <cellStyle name="BM Input 4 9" xfId="3340" xr:uid="{5367EB98-3498-45A3-B7F0-EE830C03073F}"/>
    <cellStyle name="BM Input 4 9 2" xfId="3341" xr:uid="{25BD5604-AE72-495A-94A5-6AA9E9C5F04A}"/>
    <cellStyle name="BM Input 4 9 2 2" xfId="3342" xr:uid="{4F475B23-DF53-470F-AB0B-39528746C294}"/>
    <cellStyle name="BM Input 4 9 3" xfId="3343" xr:uid="{8AADD6B9-CA0B-4208-B6C7-D56AAC22C8EB}"/>
    <cellStyle name="BM Input 5" xfId="3344" xr:uid="{66996336-8676-4E11-9B1C-9112D1C94DE8}"/>
    <cellStyle name="BM Input 5 10" xfId="3345" xr:uid="{A248476E-B1FD-46D7-B5D7-EA2CC18E6284}"/>
    <cellStyle name="BM Input 5 10 2" xfId="3346" xr:uid="{68783781-4457-4282-8C67-F5FF6C4290D0}"/>
    <cellStyle name="BM Input 5 10 2 2" xfId="3347" xr:uid="{3C2E4B02-C7EB-4E6B-AC00-7E0B6CA364C8}"/>
    <cellStyle name="BM Input 5 10 3" xfId="3348" xr:uid="{F0FABD73-7E2E-41C1-ACF4-6672D1D02687}"/>
    <cellStyle name="BM Input 5 11" xfId="3349" xr:uid="{A1776918-16A5-4A3D-877A-A6F94FFBF098}"/>
    <cellStyle name="BM Input 5 11 2" xfId="3350" xr:uid="{65BD1F46-FAC8-46EE-8C58-053A23C46508}"/>
    <cellStyle name="BM Input 5 11 2 2" xfId="3351" xr:uid="{ACD41A0B-2E5A-4CC2-B39C-A6734C461088}"/>
    <cellStyle name="BM Input 5 11 3" xfId="3352" xr:uid="{2403D884-B282-4D06-B5B5-12E26AC0EC5E}"/>
    <cellStyle name="BM Input 5 12" xfId="3353" xr:uid="{CF855582-3729-4A02-BB06-82E4D1541532}"/>
    <cellStyle name="BM Input 5 12 2" xfId="3354" xr:uid="{4F5C1D1C-5FF1-4285-AC68-C9702EAD71CD}"/>
    <cellStyle name="BM Input 5 12 2 2" xfId="3355" xr:uid="{3BFB6FA7-1E63-4D59-93B4-23AB96FECF52}"/>
    <cellStyle name="BM Input 5 12 3" xfId="3356" xr:uid="{B562C3E6-74C6-4F6A-A39F-582E647B4B56}"/>
    <cellStyle name="BM Input 5 13" xfId="3357" xr:uid="{CAE50C3E-B78E-4265-8691-D80440EE120E}"/>
    <cellStyle name="BM Input 5 13 2" xfId="3358" xr:uid="{A4BFC513-09B2-41FE-B77C-266F04B5955E}"/>
    <cellStyle name="BM Input 5 13 2 2" xfId="3359" xr:uid="{3E088A4B-83FB-4F93-BC3D-35BF466BA07E}"/>
    <cellStyle name="BM Input 5 13 3" xfId="3360" xr:uid="{98190A63-CD56-4B6E-8AB0-70E524AC43D7}"/>
    <cellStyle name="BM Input 5 14" xfId="3361" xr:uid="{729B67D5-4E80-45D3-9DEA-8CE7710C14E2}"/>
    <cellStyle name="BM Input 5 14 2" xfId="3362" xr:uid="{48D6DD3F-BBB3-4D5E-AD3E-2548F1A46760}"/>
    <cellStyle name="BM Input 5 14 2 2" xfId="3363" xr:uid="{728A5403-8AA1-4A6E-AC14-5A815049FD80}"/>
    <cellStyle name="BM Input 5 14 3" xfId="3364" xr:uid="{FF03C278-B536-4211-8C59-0437076A9C60}"/>
    <cellStyle name="BM Input 5 15" xfId="3365" xr:uid="{CCD67331-73EF-479A-8FD5-04FE6C062166}"/>
    <cellStyle name="BM Input 5 15 2" xfId="3366" xr:uid="{6FBCF183-3CE6-4510-8E2E-52CE3262761A}"/>
    <cellStyle name="BM Input 5 15 2 2" xfId="3367" xr:uid="{67D728A0-CCAF-4784-ABFF-BD9E8BBE503A}"/>
    <cellStyle name="BM Input 5 15 3" xfId="3368" xr:uid="{8C205126-7670-4A6E-9EE7-5624EEE26FB1}"/>
    <cellStyle name="BM Input 5 16" xfId="3369" xr:uid="{AA191C4A-8A64-40DD-A9C0-F3BDAC0B69D9}"/>
    <cellStyle name="BM Input 5 16 2" xfId="3370" xr:uid="{C7C89AF6-A3A7-45B6-A0D2-11B3165CDB82}"/>
    <cellStyle name="BM Input 5 16 2 2" xfId="3371" xr:uid="{DD858F99-E0E1-4544-AE8F-274D8D60B032}"/>
    <cellStyle name="BM Input 5 16 3" xfId="3372" xr:uid="{3EE05F88-CB1A-4549-A29C-98F120A7B7A8}"/>
    <cellStyle name="BM Input 5 17" xfId="3373" xr:uid="{4E1FF567-F684-45AF-A1BE-2A1C1F4E6492}"/>
    <cellStyle name="BM Input 5 17 2" xfId="3374" xr:uid="{72953BC2-2112-4DD1-A873-8DDA76434816}"/>
    <cellStyle name="BM Input 5 17 2 2" xfId="3375" xr:uid="{812C3FB7-A5A7-499B-9361-515F7D57D7BD}"/>
    <cellStyle name="BM Input 5 17 3" xfId="3376" xr:uid="{8B73DBC0-1FA7-429A-8E10-853CBB0FA83A}"/>
    <cellStyle name="BM Input 5 18" xfId="3377" xr:uid="{49336A71-C6AC-405C-9D5A-A4FDC411443A}"/>
    <cellStyle name="BM Input 5 18 2" xfId="3378" xr:uid="{6293A120-CACE-4D9B-B9E3-A28825705CE1}"/>
    <cellStyle name="BM Input 5 18 2 2" xfId="3379" xr:uid="{A51151A9-4D7A-4961-8204-BB9D2576356D}"/>
    <cellStyle name="BM Input 5 18 3" xfId="3380" xr:uid="{D27BB9DC-D995-4A07-ACCA-BFA37724317C}"/>
    <cellStyle name="BM Input 5 19" xfId="3381" xr:uid="{C5B1B7B6-6FC4-4E54-BB8F-B6EDCB82E517}"/>
    <cellStyle name="BM Input 5 19 2" xfId="3382" xr:uid="{CD5B9E65-A031-4497-9DF2-6837A5CF70F1}"/>
    <cellStyle name="BM Input 5 19 2 2" xfId="3383" xr:uid="{8BC0B847-0B88-463B-9227-4BC02D0AB1C2}"/>
    <cellStyle name="BM Input 5 19 3" xfId="3384" xr:uid="{978DFD77-B753-4A90-AF30-7A5F38A13BAE}"/>
    <cellStyle name="BM Input 5 2" xfId="3385" xr:uid="{3F1466A1-CD9C-4D98-B6B4-CC131E7E9CAD}"/>
    <cellStyle name="BM Input 5 2 10" xfId="3386" xr:uid="{6BD3FBA6-3D34-4CBD-8B62-08442E96B914}"/>
    <cellStyle name="BM Input 5 2 10 2" xfId="3387" xr:uid="{0DDA2B14-AA92-47A9-A2C9-30178960CC66}"/>
    <cellStyle name="BM Input 5 2 10 2 2" xfId="3388" xr:uid="{310E5C9B-6BD8-4C55-AD3D-DB925DB123E8}"/>
    <cellStyle name="BM Input 5 2 10 3" xfId="3389" xr:uid="{ACFCF265-4045-489A-B3E7-1501B6F86CD7}"/>
    <cellStyle name="BM Input 5 2 11" xfId="3390" xr:uid="{DE5E2517-70CF-4C57-8A23-C72C845CEDA1}"/>
    <cellStyle name="BM Input 5 2 11 2" xfId="3391" xr:uid="{3DB73FBE-375E-4828-B2C5-14EC27A23AD5}"/>
    <cellStyle name="BM Input 5 2 11 2 2" xfId="3392" xr:uid="{3893C21D-0C9A-4652-9F15-726FA9DA8E48}"/>
    <cellStyle name="BM Input 5 2 11 3" xfId="3393" xr:uid="{FAB46672-4AD2-49A8-86B3-E800AE3B3352}"/>
    <cellStyle name="BM Input 5 2 12" xfId="3394" xr:uid="{61DBB0E9-2881-4B9C-92C7-3F1665CF1212}"/>
    <cellStyle name="BM Input 5 2 12 2" xfId="3395" xr:uid="{C9DC6A4C-19D3-489B-84F2-CF12FFF729E2}"/>
    <cellStyle name="BM Input 5 2 12 2 2" xfId="3396" xr:uid="{6D004C1D-CBBA-4B1D-B83B-27F9C425EE31}"/>
    <cellStyle name="BM Input 5 2 12 3" xfId="3397" xr:uid="{C75C7CF7-AC33-4C66-88DA-537C2C028F23}"/>
    <cellStyle name="BM Input 5 2 13" xfId="3398" xr:uid="{C5DFF851-6790-48E7-8B7B-7C0EB55CB717}"/>
    <cellStyle name="BM Input 5 2 13 2" xfId="3399" xr:uid="{81ACCED4-E06F-4252-9256-98C3ACAA6783}"/>
    <cellStyle name="BM Input 5 2 13 2 2" xfId="3400" xr:uid="{F2D190AE-4F70-4124-A121-57229BB71A9D}"/>
    <cellStyle name="BM Input 5 2 13 3" xfId="3401" xr:uid="{B142761D-89B4-4523-8ED0-AC8F1DC9FF12}"/>
    <cellStyle name="BM Input 5 2 14" xfId="3402" xr:uid="{E39E5546-B173-4BF3-BC3B-623F664E55D7}"/>
    <cellStyle name="BM Input 5 2 14 2" xfId="3403" xr:uid="{16BA3A72-A5D6-40B2-AB34-DFF4510384DA}"/>
    <cellStyle name="BM Input 5 2 14 2 2" xfId="3404" xr:uid="{7F707CE9-E85C-4EF3-8B8B-B4CA217FCE8C}"/>
    <cellStyle name="BM Input 5 2 14 3" xfId="3405" xr:uid="{DDAA334C-2160-419E-94DB-EBA665B2E719}"/>
    <cellStyle name="BM Input 5 2 15" xfId="3406" xr:uid="{3BF45C9B-3163-4EEC-BFDE-7A6415E15BA4}"/>
    <cellStyle name="BM Input 5 2 15 2" xfId="3407" xr:uid="{C20FED37-7F7D-4D76-B893-4E6427557D0E}"/>
    <cellStyle name="BM Input 5 2 15 2 2" xfId="3408" xr:uid="{5E5A0E52-B1CC-4853-AF52-D40260640226}"/>
    <cellStyle name="BM Input 5 2 15 3" xfId="3409" xr:uid="{AE373954-8707-4DE8-B613-FA825627F1E2}"/>
    <cellStyle name="BM Input 5 2 16" xfId="3410" xr:uid="{20D950C1-4326-43EE-BFD6-D7100BC5269F}"/>
    <cellStyle name="BM Input 5 2 16 2" xfId="3411" xr:uid="{E5C79ACD-F591-4004-BA05-043025CC6D99}"/>
    <cellStyle name="BM Input 5 2 16 2 2" xfId="3412" xr:uid="{B783E66E-ACBA-48A2-82D4-4D6F3C5E3817}"/>
    <cellStyle name="BM Input 5 2 16 3" xfId="3413" xr:uid="{6AAB691B-4AC3-4D0D-B28F-A564EA78D8ED}"/>
    <cellStyle name="BM Input 5 2 17" xfId="3414" xr:uid="{8392CEFD-11F4-40F3-8043-DF0F1391AC85}"/>
    <cellStyle name="BM Input 5 2 17 2" xfId="3415" xr:uid="{D5DBAE61-18CA-4C0B-A33D-5280F29FCA88}"/>
    <cellStyle name="BM Input 5 2 17 2 2" xfId="3416" xr:uid="{9DC92D2D-0BE8-4F86-A299-B7136F02A699}"/>
    <cellStyle name="BM Input 5 2 17 3" xfId="3417" xr:uid="{B20B1116-70B3-4291-94B2-7F952BDE3B9F}"/>
    <cellStyle name="BM Input 5 2 18" xfId="3418" xr:uid="{987B5FB9-9E4F-42F1-8E22-95241937250C}"/>
    <cellStyle name="BM Input 5 2 18 2" xfId="3419" xr:uid="{AC65E099-B275-46E7-9DF0-9F362FB3268E}"/>
    <cellStyle name="BM Input 5 2 18 2 2" xfId="3420" xr:uid="{B476868D-00A4-42D7-9607-F06F290FB303}"/>
    <cellStyle name="BM Input 5 2 18 3" xfId="3421" xr:uid="{8DC3F052-8F60-4F5E-8E7A-5D296D5A4222}"/>
    <cellStyle name="BM Input 5 2 19" xfId="3422" xr:uid="{443859D1-AE0A-40C8-AA71-F8FE5D11FDE2}"/>
    <cellStyle name="BM Input 5 2 19 2" xfId="3423" xr:uid="{4E4DF2B3-2926-49EA-B45E-BAD2803DFE63}"/>
    <cellStyle name="BM Input 5 2 19 2 2" xfId="3424" xr:uid="{074616DD-0C57-4179-83FD-EA3C2BEB2D66}"/>
    <cellStyle name="BM Input 5 2 19 3" xfId="3425" xr:uid="{FFFE3771-43D3-4C87-BE99-7CAD749B1789}"/>
    <cellStyle name="BM Input 5 2 2" xfId="3426" xr:uid="{8B342BE7-01BF-41E8-AB1B-CE0E8A35FB85}"/>
    <cellStyle name="BM Input 5 2 2 2" xfId="3427" xr:uid="{1EBBA57D-9DA5-4F1E-A306-EF3469345210}"/>
    <cellStyle name="BM Input 5 2 2 2 2" xfId="3428" xr:uid="{1E2F3899-0810-478B-AF3D-43BBC8C0B09D}"/>
    <cellStyle name="BM Input 5 2 2 2 3" xfId="3429" xr:uid="{8CE63471-AD7D-448D-846E-2179FEB3FC7F}"/>
    <cellStyle name="BM Input 5 2 2 3" xfId="3430" xr:uid="{1753B38C-A5A8-472E-852C-EE24F637DEE3}"/>
    <cellStyle name="BM Input 5 2 2 3 2" xfId="3431" xr:uid="{BF68A65B-D1DB-4C9C-9985-E50204884B8A}"/>
    <cellStyle name="BM Input 5 2 2 4" xfId="3432" xr:uid="{5628B1AC-D531-40C8-B429-9E9B9C3D343F}"/>
    <cellStyle name="BM Input 5 2 20" xfId="3433" xr:uid="{18A48FC4-BBDA-4627-B5F9-32EABFAF89DE}"/>
    <cellStyle name="BM Input 5 2 20 2" xfId="3434" xr:uid="{2EEBA875-699E-4383-B945-64158064A119}"/>
    <cellStyle name="BM Input 5 2 20 2 2" xfId="3435" xr:uid="{581A0ABE-49B4-4449-A0A9-F3396F2CF61A}"/>
    <cellStyle name="BM Input 5 2 20 3" xfId="3436" xr:uid="{A38665A1-8BB6-4A67-B149-0D738FC6EA3E}"/>
    <cellStyle name="BM Input 5 2 21" xfId="3437" xr:uid="{A70CF993-6B8F-4A90-9DAE-0F403A0EFD9E}"/>
    <cellStyle name="BM Input 5 2 21 2" xfId="3438" xr:uid="{EE42C485-C5EC-414E-B6AC-03D9ED9DD6D9}"/>
    <cellStyle name="BM Input 5 2 22" xfId="3439" xr:uid="{6C52B7E1-29C8-42DD-B9D9-1BFCC178A923}"/>
    <cellStyle name="BM Input 5 2 23" xfId="3440" xr:uid="{C1F35F9E-A950-4EE0-BFD6-9BA0C2D8C24D}"/>
    <cellStyle name="BM Input 5 2 3" xfId="3441" xr:uid="{359A0C5B-AD4E-4E5E-8997-A36992422B44}"/>
    <cellStyle name="BM Input 5 2 3 2" xfId="3442" xr:uid="{586F0A5F-8E0E-46F3-A953-7167DCBA72D2}"/>
    <cellStyle name="BM Input 5 2 3 2 2" xfId="3443" xr:uid="{2604E02E-BE45-445A-B7AD-C2884327BD51}"/>
    <cellStyle name="BM Input 5 2 3 3" xfId="3444" xr:uid="{C88AA598-A1A4-4EBA-B9EC-C44D0E18A4C7}"/>
    <cellStyle name="BM Input 5 2 3 4" xfId="3445" xr:uid="{91574B76-922B-4512-A464-70DD2FEB6F64}"/>
    <cellStyle name="BM Input 5 2 4" xfId="3446" xr:uid="{157EF12B-7410-4E97-99D7-F158444B8FDD}"/>
    <cellStyle name="BM Input 5 2 4 2" xfId="3447" xr:uid="{DEFFAEF7-172A-4877-A39B-9494CEE4F9A5}"/>
    <cellStyle name="BM Input 5 2 4 2 2" xfId="3448" xr:uid="{48EB1973-4C1D-4062-B8EB-2DFC296135A6}"/>
    <cellStyle name="BM Input 5 2 4 3" xfId="3449" xr:uid="{C012EBBF-7B43-42A4-AB8F-0DFD3B576AEE}"/>
    <cellStyle name="BM Input 5 2 4 4" xfId="3450" xr:uid="{803815FF-B4B1-4035-B9D9-E8D3DCC9605D}"/>
    <cellStyle name="BM Input 5 2 5" xfId="3451" xr:uid="{2087AF96-0CF4-4210-A580-684E0E453C86}"/>
    <cellStyle name="BM Input 5 2 5 2" xfId="3452" xr:uid="{E3635FF1-1728-4438-ABDD-ED61217A54B0}"/>
    <cellStyle name="BM Input 5 2 5 2 2" xfId="3453" xr:uid="{DAF701A9-DD17-4421-A3F6-86E0AB9F9C93}"/>
    <cellStyle name="BM Input 5 2 5 3" xfId="3454" xr:uid="{7D14B262-FF15-4229-A0BA-24B363A961A5}"/>
    <cellStyle name="BM Input 5 2 6" xfId="3455" xr:uid="{6763A3C7-1AAB-425F-B9EB-236293E010DF}"/>
    <cellStyle name="BM Input 5 2 6 2" xfId="3456" xr:uid="{6BA6F6D9-E85C-4FEA-B5B3-FEF975D05C52}"/>
    <cellStyle name="BM Input 5 2 6 2 2" xfId="3457" xr:uid="{6A710F1D-2E9B-441E-89EF-4E8ECB29AF04}"/>
    <cellStyle name="BM Input 5 2 6 3" xfId="3458" xr:uid="{C5ED736F-B945-4968-A8F3-1F4451CEAA61}"/>
    <cellStyle name="BM Input 5 2 7" xfId="3459" xr:uid="{19D2C7C5-9C90-4AF1-92D0-09FC20AF320E}"/>
    <cellStyle name="BM Input 5 2 7 2" xfId="3460" xr:uid="{789D8FB2-4717-4201-BFDE-2435B0669AFE}"/>
    <cellStyle name="BM Input 5 2 7 2 2" xfId="3461" xr:uid="{12B31BDD-1934-481E-926B-4DA9FC0DCEBF}"/>
    <cellStyle name="BM Input 5 2 7 3" xfId="3462" xr:uid="{46305DCA-8BDA-4640-8F00-F37BE26772B9}"/>
    <cellStyle name="BM Input 5 2 8" xfId="3463" xr:uid="{DF0457A0-1545-417C-BF77-026AB9986B1D}"/>
    <cellStyle name="BM Input 5 2 8 2" xfId="3464" xr:uid="{78A72D02-1332-4041-9B8E-A2992123EA11}"/>
    <cellStyle name="BM Input 5 2 8 2 2" xfId="3465" xr:uid="{64B6AE02-FFA5-4FCC-9B94-E64F3F42EDC5}"/>
    <cellStyle name="BM Input 5 2 8 3" xfId="3466" xr:uid="{90617873-F912-4C14-97E9-D791AC301ECB}"/>
    <cellStyle name="BM Input 5 2 9" xfId="3467" xr:uid="{3CC9E79E-AC22-4861-98F5-FD86A00725E6}"/>
    <cellStyle name="BM Input 5 2 9 2" xfId="3468" xr:uid="{BA51B95C-C938-4C53-89AD-38677AF73E71}"/>
    <cellStyle name="BM Input 5 2 9 2 2" xfId="3469" xr:uid="{77E38152-8726-44C0-9C35-C3778294880A}"/>
    <cellStyle name="BM Input 5 2 9 3" xfId="3470" xr:uid="{EB1C2B72-14DB-41BD-BF05-06C18FAB5ADD}"/>
    <cellStyle name="BM Input 5 20" xfId="3471" xr:uid="{68A21C62-C617-42FF-A32D-795A9424D957}"/>
    <cellStyle name="BM Input 5 20 2" xfId="3472" xr:uid="{F299E52D-57E1-46DB-8539-E1DC574ABB48}"/>
    <cellStyle name="BM Input 5 20 2 2" xfId="3473" xr:uid="{190A1840-998F-4D6A-9DC0-0CD395698CB1}"/>
    <cellStyle name="BM Input 5 20 3" xfId="3474" xr:uid="{8C3BB28D-3CBE-4775-A0EB-80ADF915E3EF}"/>
    <cellStyle name="BM Input 5 21" xfId="3475" xr:uid="{3AC04713-B8DA-43D5-A62F-020E3145D86D}"/>
    <cellStyle name="BM Input 5 21 2" xfId="3476" xr:uid="{ECD42B60-A4CF-4106-B2D5-C7CB744C9E76}"/>
    <cellStyle name="BM Input 5 21 2 2" xfId="3477" xr:uid="{14D7385A-F02C-462D-828A-908B116F7DC1}"/>
    <cellStyle name="BM Input 5 21 3" xfId="3478" xr:uid="{76F96F1C-42BE-4105-969A-E33613CF098C}"/>
    <cellStyle name="BM Input 5 22" xfId="3479" xr:uid="{91C345E9-385A-4C18-B7D7-19CCC6199BC8}"/>
    <cellStyle name="BM Input 5 22 2" xfId="3480" xr:uid="{963EDAAD-F7E3-4957-955E-D795298543F9}"/>
    <cellStyle name="BM Input 5 23" xfId="3481" xr:uid="{0E786D67-8287-40DA-8656-BCD5BDFCE333}"/>
    <cellStyle name="BM Input 5 24" xfId="3482" xr:uid="{AF6B3E3A-7762-404C-9228-8F248B8988F8}"/>
    <cellStyle name="BM Input 5 3" xfId="3483" xr:uid="{DD5ADEBB-5E4C-4B7D-B874-A304C45F6AD8}"/>
    <cellStyle name="BM Input 5 3 2" xfId="3484" xr:uid="{7891CB77-162C-4A72-955E-CCC9E25F1171}"/>
    <cellStyle name="BM Input 5 3 2 2" xfId="3485" xr:uid="{198D183F-3F8D-4CCF-8F94-DA7545B0DB0C}"/>
    <cellStyle name="BM Input 5 3 2 3" xfId="3486" xr:uid="{8EB53F91-D30D-43C9-B7E6-53972513FA09}"/>
    <cellStyle name="BM Input 5 3 3" xfId="3487" xr:uid="{D498C2F5-D716-4E0B-B99E-618024FAEF47}"/>
    <cellStyle name="BM Input 5 3 3 2" xfId="3488" xr:uid="{7B4DBAA8-92D9-42D2-8694-48A597E12AFF}"/>
    <cellStyle name="BM Input 5 3 4" xfId="3489" xr:uid="{4D790339-6F17-4315-A568-0654CAE83F7C}"/>
    <cellStyle name="BM Input 5 4" xfId="3490" xr:uid="{947A438A-0422-4816-82A7-637F6D4ED8B0}"/>
    <cellStyle name="BM Input 5 4 2" xfId="3491" xr:uid="{7A95C4A2-4816-42A6-8AB3-633FAB9F8D3D}"/>
    <cellStyle name="BM Input 5 4 2 2" xfId="3492" xr:uid="{62ABD2EB-CF97-4B91-B9CA-538F97F38B6A}"/>
    <cellStyle name="BM Input 5 4 3" xfId="3493" xr:uid="{7F4960C8-D5FA-4E6B-8DAB-1AEA73B8F074}"/>
    <cellStyle name="BM Input 5 4 4" xfId="3494" xr:uid="{33A6BBDD-990F-4672-AE61-0834885FE39B}"/>
    <cellStyle name="BM Input 5 5" xfId="3495" xr:uid="{3C0E24A4-F8B6-47A3-91BC-285EDE4C1CA3}"/>
    <cellStyle name="BM Input 5 5 2" xfId="3496" xr:uid="{CBFD5160-C514-4D58-9C1B-C00CCD0944BF}"/>
    <cellStyle name="BM Input 5 5 2 2" xfId="3497" xr:uid="{5EB949C2-C10B-429E-B87B-0D2BEA0AC4D1}"/>
    <cellStyle name="BM Input 5 5 3" xfId="3498" xr:uid="{4E644A6A-E6A8-4FC7-A01B-D6BF19BB4962}"/>
    <cellStyle name="BM Input 5 5 4" xfId="3499" xr:uid="{E86C9064-E929-40E3-A906-9459017E109A}"/>
    <cellStyle name="BM Input 5 6" xfId="3500" xr:uid="{F49A188A-3C94-4834-BA34-9B823B2A1686}"/>
    <cellStyle name="BM Input 5 6 2" xfId="3501" xr:uid="{43D60EF0-B349-4086-87BE-5BD71ED4C53C}"/>
    <cellStyle name="BM Input 5 6 2 2" xfId="3502" xr:uid="{8CDC1076-2D18-41F8-9E88-0A0B8A75F81E}"/>
    <cellStyle name="BM Input 5 6 3" xfId="3503" xr:uid="{EE226E55-16C6-467A-A4D4-C3C721DA291F}"/>
    <cellStyle name="BM Input 5 7" xfId="3504" xr:uid="{25E6C240-B6BE-40E4-AC65-DD36A7961339}"/>
    <cellStyle name="BM Input 5 7 2" xfId="3505" xr:uid="{60C36B55-7471-4A64-A7F4-2F5824BEC16D}"/>
    <cellStyle name="BM Input 5 7 2 2" xfId="3506" xr:uid="{0B407B63-3ED5-4562-A2CC-A3FD97E16D2C}"/>
    <cellStyle name="BM Input 5 7 3" xfId="3507" xr:uid="{5F07B5F7-6AF2-4518-833A-315F4981521F}"/>
    <cellStyle name="BM Input 5 8" xfId="3508" xr:uid="{53F82458-CC9E-490E-9FFB-6BE9F5903E7D}"/>
    <cellStyle name="BM Input 5 8 2" xfId="3509" xr:uid="{FE5FAF5A-41A3-4B88-9B1C-0A173C889CCC}"/>
    <cellStyle name="BM Input 5 8 2 2" xfId="3510" xr:uid="{F2DF378F-6F1E-43E7-8E00-F5A200F50BB7}"/>
    <cellStyle name="BM Input 5 8 3" xfId="3511" xr:uid="{E8AAF8DA-BF3F-493E-9A9E-EA6E6E5C14A3}"/>
    <cellStyle name="BM Input 5 9" xfId="3512" xr:uid="{2BF8388D-2AE7-4C09-AC7C-2B50AD389020}"/>
    <cellStyle name="BM Input 5 9 2" xfId="3513" xr:uid="{A6BB95AC-A9E4-4891-97BC-B0BF0D80BD1B}"/>
    <cellStyle name="BM Input 5 9 2 2" xfId="3514" xr:uid="{97AA18E8-2165-4BE1-AAF2-44DDEE8369CD}"/>
    <cellStyle name="BM Input 5 9 3" xfId="3515" xr:uid="{93C71779-7AC9-4BC2-9F6E-DC7A39CAEECD}"/>
    <cellStyle name="BM Input 6" xfId="3516" xr:uid="{83942BE4-9B84-40EB-A921-73695F99089D}"/>
    <cellStyle name="BM Input 6 10" xfId="3517" xr:uid="{E97A935E-5C4A-482A-95B5-819226E848A0}"/>
    <cellStyle name="BM Input 6 10 2" xfId="3518" xr:uid="{05B2C240-5F96-44B4-8D52-288B33A1D358}"/>
    <cellStyle name="BM Input 6 10 2 2" xfId="3519" xr:uid="{EFE49394-F935-4857-9B1F-039DD6FEA4D0}"/>
    <cellStyle name="BM Input 6 10 3" xfId="3520" xr:uid="{A3FFA2C3-0728-4F9E-8A19-054E53EBCC9C}"/>
    <cellStyle name="BM Input 6 11" xfId="3521" xr:uid="{FAF7FECC-F3D7-4952-83C7-0C944E966FFD}"/>
    <cellStyle name="BM Input 6 11 2" xfId="3522" xr:uid="{C2427D64-C0EC-4EC7-9E9A-607CB6C2C501}"/>
    <cellStyle name="BM Input 6 11 2 2" xfId="3523" xr:uid="{9849A269-35C5-459F-B823-C79FB29E7FBF}"/>
    <cellStyle name="BM Input 6 11 3" xfId="3524" xr:uid="{72485571-022B-41C5-BF08-B465284ED687}"/>
    <cellStyle name="BM Input 6 12" xfId="3525" xr:uid="{3C091A2C-AB3E-4BF4-B7A8-0AD91712FDC8}"/>
    <cellStyle name="BM Input 6 12 2" xfId="3526" xr:uid="{3927EB2B-AEAB-4522-AAC3-97343215CC86}"/>
    <cellStyle name="BM Input 6 12 2 2" xfId="3527" xr:uid="{AB68F236-600E-4785-92AA-BD56DA63A1B5}"/>
    <cellStyle name="BM Input 6 12 3" xfId="3528" xr:uid="{1A4E195B-AD0C-4B79-880E-E70B0CF3ACE2}"/>
    <cellStyle name="BM Input 6 13" xfId="3529" xr:uid="{3843604F-BB1E-42CE-A7DD-B0FF6E8A24DD}"/>
    <cellStyle name="BM Input 6 13 2" xfId="3530" xr:uid="{0838EA5E-A0E7-4566-AAE4-0A4AD981E511}"/>
    <cellStyle name="BM Input 6 13 2 2" xfId="3531" xr:uid="{92C8AB08-DB7C-45B4-A542-0CF07B67B6B9}"/>
    <cellStyle name="BM Input 6 13 3" xfId="3532" xr:uid="{F9FFEFDE-9BF7-4FE3-AD75-B5C0B8D37A3E}"/>
    <cellStyle name="BM Input 6 14" xfId="3533" xr:uid="{69F9BBD0-C913-43E2-9583-C6DE6EDC87A9}"/>
    <cellStyle name="BM Input 6 14 2" xfId="3534" xr:uid="{29483177-6296-461B-A8B3-CF667D269BA0}"/>
    <cellStyle name="BM Input 6 14 2 2" xfId="3535" xr:uid="{BD78B9FF-43AF-4488-81F9-18C0E6DEBF36}"/>
    <cellStyle name="BM Input 6 14 3" xfId="3536" xr:uid="{06270A21-058F-4FB7-9541-C5CFA6E7DD83}"/>
    <cellStyle name="BM Input 6 15" xfId="3537" xr:uid="{8288A14D-8566-42C6-B8E6-176386996E93}"/>
    <cellStyle name="BM Input 6 15 2" xfId="3538" xr:uid="{70D8201E-2433-4EB4-B249-BC8E11ABA49E}"/>
    <cellStyle name="BM Input 6 15 2 2" xfId="3539" xr:uid="{AD7F4526-5BA8-4E96-83EE-D5A3998D8B71}"/>
    <cellStyle name="BM Input 6 15 3" xfId="3540" xr:uid="{B2129599-DCF3-434C-BF6B-0CEAE8FEB600}"/>
    <cellStyle name="BM Input 6 16" xfId="3541" xr:uid="{1C5EE5BC-CB05-4D1F-AA2E-7906025F3519}"/>
    <cellStyle name="BM Input 6 16 2" xfId="3542" xr:uid="{B74AA167-8978-431F-910F-58DC579BE544}"/>
    <cellStyle name="BM Input 6 16 2 2" xfId="3543" xr:uid="{24B7C175-5E28-4E43-9FC7-95D4571BDED6}"/>
    <cellStyle name="BM Input 6 16 3" xfId="3544" xr:uid="{1A8AAACE-7058-4B51-97EE-AC36C28E74A6}"/>
    <cellStyle name="BM Input 6 17" xfId="3545" xr:uid="{CFE7D780-E8AA-4FAE-8B69-D5CD2BC8C33E}"/>
    <cellStyle name="BM Input 6 17 2" xfId="3546" xr:uid="{6C0261C2-DC33-4166-8832-56FBF38426FA}"/>
    <cellStyle name="BM Input 6 17 2 2" xfId="3547" xr:uid="{CA0FD555-2CDB-4EA2-AD40-E43AFDC165F7}"/>
    <cellStyle name="BM Input 6 17 3" xfId="3548" xr:uid="{DC9EE62F-0E20-4C50-BF40-DCA0187EEC6D}"/>
    <cellStyle name="BM Input 6 18" xfId="3549" xr:uid="{4B9617F5-81FB-4C53-B48E-3F6000B400A6}"/>
    <cellStyle name="BM Input 6 18 2" xfId="3550" xr:uid="{C03E16D9-DB10-4C2B-8421-CD4305795F97}"/>
    <cellStyle name="BM Input 6 18 2 2" xfId="3551" xr:uid="{1BB5151D-AFB3-4D37-91CC-2B7209198F16}"/>
    <cellStyle name="BM Input 6 18 3" xfId="3552" xr:uid="{79B7D090-39C8-4938-930E-D16CA6295BF2}"/>
    <cellStyle name="BM Input 6 19" xfId="3553" xr:uid="{9D27D5A3-2F07-4FAD-B864-3ECE9249F0D0}"/>
    <cellStyle name="BM Input 6 19 2" xfId="3554" xr:uid="{55157600-A400-438A-82D6-6FD4207E3235}"/>
    <cellStyle name="BM Input 6 19 2 2" xfId="3555" xr:uid="{79452F41-AAA9-4DDA-81C2-576A20172B20}"/>
    <cellStyle name="BM Input 6 19 3" xfId="3556" xr:uid="{2E1E2CF0-7CD0-4C15-BB44-4F922D9A9F6C}"/>
    <cellStyle name="BM Input 6 2" xfId="3557" xr:uid="{546F5E2C-3BE2-44A0-B6D5-EAC265926503}"/>
    <cellStyle name="BM Input 6 2 2" xfId="3558" xr:uid="{8B6CE530-27D2-4A64-BDD2-A7E6764362A9}"/>
    <cellStyle name="BM Input 6 2 2 2" xfId="3559" xr:uid="{1237AB1B-CC43-4B13-B018-EBEA52397131}"/>
    <cellStyle name="BM Input 6 2 2 3" xfId="3560" xr:uid="{A81D3ADC-D200-49F7-BD7F-FBACC99F9FF1}"/>
    <cellStyle name="BM Input 6 2 3" xfId="3561" xr:uid="{82F998ED-3C7E-41B9-9412-2643C1C1A64B}"/>
    <cellStyle name="BM Input 6 2 3 2" xfId="3562" xr:uid="{55B0D2AA-0FBF-410E-B6B6-9174860D1453}"/>
    <cellStyle name="BM Input 6 2 4" xfId="3563" xr:uid="{F7AB1DD1-E561-4280-8B27-72A76700D9BE}"/>
    <cellStyle name="BM Input 6 20" xfId="3564" xr:uid="{8E2D501D-53D5-4173-88A1-ED6F66D0C521}"/>
    <cellStyle name="BM Input 6 20 2" xfId="3565" xr:uid="{9B0FE4CC-547F-4E9C-9FDD-3B6C23B01026}"/>
    <cellStyle name="BM Input 6 20 2 2" xfId="3566" xr:uid="{E5982000-04F3-4E64-87B0-C843D7996BFE}"/>
    <cellStyle name="BM Input 6 20 3" xfId="3567" xr:uid="{AFED5136-9AC1-4E9C-AF10-B6B5511D914B}"/>
    <cellStyle name="BM Input 6 21" xfId="3568" xr:uid="{0CE8F237-8FBA-4C38-BF00-8DE0BF557B92}"/>
    <cellStyle name="BM Input 6 21 2" xfId="3569" xr:uid="{D45CA636-419D-414B-99F8-785E92D2FC74}"/>
    <cellStyle name="BM Input 6 22" xfId="3570" xr:uid="{51992530-2755-47E9-8B95-1AB7183F77C5}"/>
    <cellStyle name="BM Input 6 23" xfId="3571" xr:uid="{65E39975-F1FF-4427-B439-6F66664EF183}"/>
    <cellStyle name="BM Input 6 3" xfId="3572" xr:uid="{ECC700DC-67E4-438F-9DA3-0176398B9486}"/>
    <cellStyle name="BM Input 6 3 2" xfId="3573" xr:uid="{5136FF6B-50A6-4ED3-BEC9-B0DEAF4855A6}"/>
    <cellStyle name="BM Input 6 3 2 2" xfId="3574" xr:uid="{F98500D8-9819-4CC3-8870-1840987DED64}"/>
    <cellStyle name="BM Input 6 3 3" xfId="3575" xr:uid="{6AD1ED94-BE74-4A46-A98E-1A378AC33AFD}"/>
    <cellStyle name="BM Input 6 3 4" xfId="3576" xr:uid="{BE31AA9F-FCBA-467E-81C3-1FCCB3280205}"/>
    <cellStyle name="BM Input 6 4" xfId="3577" xr:uid="{36C88D53-4A54-499B-ACEC-0EA03738AAB3}"/>
    <cellStyle name="BM Input 6 4 2" xfId="3578" xr:uid="{C247202A-65F7-45FF-9FE1-F932CABCE990}"/>
    <cellStyle name="BM Input 6 4 2 2" xfId="3579" xr:uid="{DAB443FC-529A-4195-9ECE-71F54E23AA0C}"/>
    <cellStyle name="BM Input 6 4 3" xfId="3580" xr:uid="{B413B3C2-FEFB-4555-A09B-2366610D99C9}"/>
    <cellStyle name="BM Input 6 4 4" xfId="3581" xr:uid="{497519C8-A6F8-4DD8-AFA2-B40AB48F94B1}"/>
    <cellStyle name="BM Input 6 5" xfId="3582" xr:uid="{752FE2CB-B574-4D4B-BF45-46FD1B4D7C8C}"/>
    <cellStyle name="BM Input 6 5 2" xfId="3583" xr:uid="{42EC1529-165A-46C7-9AC9-C261C868611E}"/>
    <cellStyle name="BM Input 6 5 2 2" xfId="3584" xr:uid="{B11AFEEB-CC74-42D6-A584-1F70CD1BFA18}"/>
    <cellStyle name="BM Input 6 5 3" xfId="3585" xr:uid="{62B98F36-DD9B-4E06-982B-883E01079EAF}"/>
    <cellStyle name="BM Input 6 6" xfId="3586" xr:uid="{BBC729FA-C6CF-48E1-A0D0-701C8E8DCF23}"/>
    <cellStyle name="BM Input 6 6 2" xfId="3587" xr:uid="{333CAD29-6BF4-4F73-AE1E-5033E5AEFC8D}"/>
    <cellStyle name="BM Input 6 6 2 2" xfId="3588" xr:uid="{8422944A-ECF2-4D52-8A65-930704647780}"/>
    <cellStyle name="BM Input 6 6 3" xfId="3589" xr:uid="{457E410D-854B-45A6-865D-F55920001E36}"/>
    <cellStyle name="BM Input 6 7" xfId="3590" xr:uid="{2C9F8991-9EBD-4DD7-B135-0BAB49E60E52}"/>
    <cellStyle name="BM Input 6 7 2" xfId="3591" xr:uid="{A469A422-09D4-4636-9940-D963B66ABD2A}"/>
    <cellStyle name="BM Input 6 7 2 2" xfId="3592" xr:uid="{6D14C4D7-D43E-4A73-8B89-F4E7C3321606}"/>
    <cellStyle name="BM Input 6 7 3" xfId="3593" xr:uid="{D8FA90DA-3C9E-494D-81FF-3241A8A13AA6}"/>
    <cellStyle name="BM Input 6 8" xfId="3594" xr:uid="{6CA1A648-3A0B-4062-9541-56AD65EE6AE9}"/>
    <cellStyle name="BM Input 6 8 2" xfId="3595" xr:uid="{F3F118BE-417E-402A-87AE-2CEE669682AA}"/>
    <cellStyle name="BM Input 6 8 2 2" xfId="3596" xr:uid="{2C5D22AF-EE1B-46EB-9C94-EAF45FEFF663}"/>
    <cellStyle name="BM Input 6 8 3" xfId="3597" xr:uid="{C02C535E-768B-418E-9E1D-7EC6503EC338}"/>
    <cellStyle name="BM Input 6 9" xfId="3598" xr:uid="{A8973A1D-9858-4474-B880-F3B63CCF6847}"/>
    <cellStyle name="BM Input 6 9 2" xfId="3599" xr:uid="{BAB64259-B720-40B2-908C-F18BC8E1B896}"/>
    <cellStyle name="BM Input 6 9 2 2" xfId="3600" xr:uid="{F28CBAD1-73D9-4E4E-B24A-F0A19261CED9}"/>
    <cellStyle name="BM Input 6 9 3" xfId="3601" xr:uid="{F7876173-8B50-467E-8B7D-7D1D09ADD059}"/>
    <cellStyle name="BM Input 7" xfId="3602" xr:uid="{2DA2E6BA-DB72-4DF5-82E3-3F38D1BDE2F5}"/>
    <cellStyle name="BM Input 7 2" xfId="3603" xr:uid="{FEE563DD-3C87-4F23-A2FE-2BAD1B74A25D}"/>
    <cellStyle name="BM Input 7 2 2" xfId="3604" xr:uid="{AEA8BFC2-237C-493C-876B-16E505BC52A7}"/>
    <cellStyle name="BM Input 7 2 3" xfId="3605" xr:uid="{A51BC263-D076-4DE3-801B-A71BCA291F3B}"/>
    <cellStyle name="BM Input 7 3" xfId="3606" xr:uid="{3431409F-F961-4E4B-8F2D-D6FA0BEF9F36}"/>
    <cellStyle name="BM Input 7 3 2" xfId="3607" xr:uid="{F509F95F-C79B-4070-8EAD-C011982601A2}"/>
    <cellStyle name="BM Input 7 4" xfId="3608" xr:uid="{0EA39FFA-A8B7-48EC-83F9-2B05A861A245}"/>
    <cellStyle name="BM Input 8" xfId="3609" xr:uid="{610D2C6C-A826-4EF4-8F42-DAF008DBC1D8}"/>
    <cellStyle name="BM Input 8 2" xfId="3610" xr:uid="{382F595A-44EE-4A70-A7DB-1640B45231E9}"/>
    <cellStyle name="BM Input 8 2 2" xfId="3611" xr:uid="{F9971500-130A-4863-B76F-C09AFDF247A5}"/>
    <cellStyle name="BM Input 8 2 3" xfId="3612" xr:uid="{F0F61179-5639-43B1-A88B-7200AA48D5A1}"/>
    <cellStyle name="BM Input 8 3" xfId="3613" xr:uid="{47E765FD-339C-42EE-981F-6F941BD6F118}"/>
    <cellStyle name="BM Input 8 4" xfId="3614" xr:uid="{A11EE27B-53E4-4F3F-BE56-1151A0BE61FB}"/>
    <cellStyle name="BM Input 9" xfId="3615" xr:uid="{9DF71196-BD40-4A6D-8B0F-C7B9CECC1303}"/>
    <cellStyle name="BM Input 9 2" xfId="3616" xr:uid="{06400496-12ED-44C0-9D0A-F6ED5560940E}"/>
    <cellStyle name="BM Input 9 2 2" xfId="3617" xr:uid="{9721B1C4-7E7B-42C7-8A3E-AAA9BE7B824F}"/>
    <cellStyle name="BM Input 9 3" xfId="3618" xr:uid="{A73314A8-3942-4380-93B3-1D0101642D3F}"/>
    <cellStyle name="BM Input 9 4" xfId="3619" xr:uid="{2D10BF1F-EF1F-439F-BF2A-5B37C10343D3}"/>
    <cellStyle name="BM Input External Link" xfId="3620" xr:uid="{0072715E-5475-4CF1-90D9-E2F559277819}"/>
    <cellStyle name="BM Input External Link 10" xfId="3621" xr:uid="{0FB8740B-A7B5-42E3-A8CC-302C40A7AE30}"/>
    <cellStyle name="BM Input External Link 10 2" xfId="3622" xr:uid="{0FC4CFF0-AB4E-4CB6-97AA-1B87856B4B0D}"/>
    <cellStyle name="BM Input External Link 10 2 2" xfId="3623" xr:uid="{D10EB58A-9BFE-4928-98E3-720AE49A4358}"/>
    <cellStyle name="BM Input External Link 10 3" xfId="3624" xr:uid="{1611E69D-B7E3-4AEC-8236-5EC1A72E6DB3}"/>
    <cellStyle name="BM Input External Link 11" xfId="3625" xr:uid="{AA1D37DD-7FBE-448A-B6DD-D32011D96578}"/>
    <cellStyle name="BM Input External Link 11 2" xfId="3626" xr:uid="{2FD79B09-60EB-4409-A8AD-D8FD145CFFE4}"/>
    <cellStyle name="BM Input External Link 11 2 2" xfId="3627" xr:uid="{A8CC7227-9009-43F7-A77B-62ADE4803A73}"/>
    <cellStyle name="BM Input External Link 11 3" xfId="3628" xr:uid="{9A4BADAA-F7D2-4196-A23F-19E8811231C7}"/>
    <cellStyle name="BM Input External Link 12" xfId="3629" xr:uid="{C3B9F995-A6A9-4C3E-ABF4-B800B8CF885D}"/>
    <cellStyle name="BM Input External Link 12 2" xfId="3630" xr:uid="{A086AD29-90A0-4354-8651-0F912B9167D5}"/>
    <cellStyle name="BM Input External Link 12 2 2" xfId="3631" xr:uid="{76CD09F3-F4E4-4D05-9663-5D971234A128}"/>
    <cellStyle name="BM Input External Link 12 3" xfId="3632" xr:uid="{C522249E-025B-4E5D-8535-E5C554AFE90E}"/>
    <cellStyle name="BM Input External Link 13" xfId="3633" xr:uid="{260427FB-AD2A-4FBB-AE0F-EF4025572913}"/>
    <cellStyle name="BM Input External Link 13 2" xfId="3634" xr:uid="{696198F7-93A4-424F-B677-896B4FB11A50}"/>
    <cellStyle name="BM Input External Link 13 2 2" xfId="3635" xr:uid="{41680F1D-E8C9-48DD-BBE5-1992FB41B231}"/>
    <cellStyle name="BM Input External Link 13 3" xfId="3636" xr:uid="{C4DF783F-555D-4118-8547-CE02638B5B41}"/>
    <cellStyle name="BM Input External Link 14" xfId="3637" xr:uid="{4EC2BA0D-5F71-467D-9452-44B1B6A6D4FE}"/>
    <cellStyle name="BM Input External Link 14 2" xfId="3638" xr:uid="{1C1B107D-2E12-452C-95D9-E043A9F996B7}"/>
    <cellStyle name="BM Input External Link 14 2 2" xfId="3639" xr:uid="{B6D68E2E-0DE2-4C06-B54B-05E2D29A8AC8}"/>
    <cellStyle name="BM Input External Link 14 3" xfId="3640" xr:uid="{DC920B52-DC38-4BA8-801F-17E52FA2FA89}"/>
    <cellStyle name="BM Input External Link 15" xfId="3641" xr:uid="{ACF775B5-77B7-470E-A503-28F6CD7EB718}"/>
    <cellStyle name="BM Input External Link 15 2" xfId="3642" xr:uid="{D4D1D824-3492-4F00-99C4-27D380D7A1B6}"/>
    <cellStyle name="BM Input External Link 15 2 2" xfId="3643" xr:uid="{7A153332-B0BD-4F7D-8692-5EB54D385E27}"/>
    <cellStyle name="BM Input External Link 15 3" xfId="3644" xr:uid="{7E1BFFE2-ACB5-41E6-B274-A09F7002CC88}"/>
    <cellStyle name="BM Input External Link 16" xfId="3645" xr:uid="{2FEDCA3E-B15A-4A02-9638-6FD7EB995601}"/>
    <cellStyle name="BM Input External Link 16 2" xfId="3646" xr:uid="{A1F0AA3B-9FA7-433A-9F77-E3042B409239}"/>
    <cellStyle name="BM Input External Link 16 2 2" xfId="3647" xr:uid="{485DDAA3-B87E-4CD3-B134-51C02F065883}"/>
    <cellStyle name="BM Input External Link 16 3" xfId="3648" xr:uid="{2755A6A6-3296-4AFF-86D5-0B77829AE4E9}"/>
    <cellStyle name="BM Input External Link 17" xfId="3649" xr:uid="{F4715B81-1E44-466F-B695-53C52089CA1B}"/>
    <cellStyle name="BM Input External Link 17 2" xfId="3650" xr:uid="{D8E082B5-A8A2-449B-8CE5-596765E98387}"/>
    <cellStyle name="BM Input External Link 17 2 2" xfId="3651" xr:uid="{2250A7AB-2514-4802-8365-49B893A4CF96}"/>
    <cellStyle name="BM Input External Link 17 3" xfId="3652" xr:uid="{7483D227-0E40-4D50-A489-C0EF7723C775}"/>
    <cellStyle name="BM Input External Link 18" xfId="3653" xr:uid="{A3C52CB0-5AF7-4381-A3C6-2DACC911455F}"/>
    <cellStyle name="BM Input External Link 18 2" xfId="3654" xr:uid="{B90DBCE6-721C-4CA3-A766-ACEDB1CC37B9}"/>
    <cellStyle name="BM Input External Link 18 2 2" xfId="3655" xr:uid="{27882164-F96C-4FBB-8C14-F553F543FFF1}"/>
    <cellStyle name="BM Input External Link 18 3" xfId="3656" xr:uid="{6FC8C714-E6E3-4F1E-9429-B431325CAF73}"/>
    <cellStyle name="BM Input External Link 19" xfId="3657" xr:uid="{70555DE9-D8E3-4C83-9A9B-AD704B7550BC}"/>
    <cellStyle name="BM Input External Link 19 2" xfId="3658" xr:uid="{117EF63D-1F3E-4231-8B3A-70E0D58226D4}"/>
    <cellStyle name="BM Input External Link 19 2 2" xfId="3659" xr:uid="{B31234BA-CFFB-4E6C-A96A-50F279519DA3}"/>
    <cellStyle name="BM Input External Link 19 3" xfId="3660" xr:uid="{EC4772D2-5FF3-4002-BE3E-9A7E52765009}"/>
    <cellStyle name="BM Input External Link 2" xfId="3661" xr:uid="{99A0CB0B-6516-46F6-B681-CFEB299D00A9}"/>
    <cellStyle name="BM Input External Link 2 10" xfId="3662" xr:uid="{F6906745-4F0D-4509-B600-BB3B681BC822}"/>
    <cellStyle name="BM Input External Link 2 10 2" xfId="3663" xr:uid="{174A6814-8FAF-4FAB-BAD7-BC7D930BBE27}"/>
    <cellStyle name="BM Input External Link 2 10 2 2" xfId="3664" xr:uid="{9DD3E6F2-4892-4D86-B8AE-52D8D38498D2}"/>
    <cellStyle name="BM Input External Link 2 10 3" xfId="3665" xr:uid="{1B166758-B979-41D8-B9A6-EC5C2DEE5500}"/>
    <cellStyle name="BM Input External Link 2 11" xfId="3666" xr:uid="{520384A2-F222-4E61-9314-48DCC4CF1BD7}"/>
    <cellStyle name="BM Input External Link 2 11 2" xfId="3667" xr:uid="{C6F15EAB-9D8E-47A9-9D2F-1C19276726EB}"/>
    <cellStyle name="BM Input External Link 2 11 2 2" xfId="3668" xr:uid="{446F067B-0467-428D-92D9-D4CBC780724C}"/>
    <cellStyle name="BM Input External Link 2 11 3" xfId="3669" xr:uid="{BB762427-0134-48CA-9AF8-31ABA3966BFD}"/>
    <cellStyle name="BM Input External Link 2 12" xfId="3670" xr:uid="{25E9134F-258E-49A4-9302-B6928DA47FEC}"/>
    <cellStyle name="BM Input External Link 2 12 2" xfId="3671" xr:uid="{918AA75A-9950-4EC9-A723-FB588ED4D0D7}"/>
    <cellStyle name="BM Input External Link 2 12 2 2" xfId="3672" xr:uid="{A3B00A6C-A046-4007-A45C-D3E37EB300AE}"/>
    <cellStyle name="BM Input External Link 2 12 3" xfId="3673" xr:uid="{B158B55F-C60D-4730-AD13-F0899328BA5E}"/>
    <cellStyle name="BM Input External Link 2 13" xfId="3674" xr:uid="{DCDDBF85-8938-493E-BA53-9EBED39B4AE9}"/>
    <cellStyle name="BM Input External Link 2 13 2" xfId="3675" xr:uid="{3F263F77-4836-4AB5-9FD4-B2AE89786C9D}"/>
    <cellStyle name="BM Input External Link 2 13 2 2" xfId="3676" xr:uid="{74A91AF9-BF81-4FAB-A38F-E2C56EE8FC66}"/>
    <cellStyle name="BM Input External Link 2 13 3" xfId="3677" xr:uid="{C2F2D088-4A2F-445D-B386-D99060C5D75B}"/>
    <cellStyle name="BM Input External Link 2 14" xfId="3678" xr:uid="{613B68EE-6B3F-4B36-B55E-2B647DE530CD}"/>
    <cellStyle name="BM Input External Link 2 14 2" xfId="3679" xr:uid="{C0B27BBE-41BE-4DE8-94BA-D82B66755BFC}"/>
    <cellStyle name="BM Input External Link 2 14 2 2" xfId="3680" xr:uid="{D1D07258-CC39-400A-9AAA-141B08B0C54F}"/>
    <cellStyle name="BM Input External Link 2 14 3" xfId="3681" xr:uid="{8844E0B9-678A-483D-BE4D-2A4B988F3D03}"/>
    <cellStyle name="BM Input External Link 2 15" xfId="3682" xr:uid="{D102CCC5-13BE-49F8-83D3-01360E304CEF}"/>
    <cellStyle name="BM Input External Link 2 15 2" xfId="3683" xr:uid="{4E3DB0B4-3722-48A2-AFC3-D4A197445256}"/>
    <cellStyle name="BM Input External Link 2 15 2 2" xfId="3684" xr:uid="{3B5F9AAB-DB08-46F7-83C6-C7A96A0AA2E3}"/>
    <cellStyle name="BM Input External Link 2 15 3" xfId="3685" xr:uid="{D78C2261-AE69-450A-8D0B-FC33F64EF746}"/>
    <cellStyle name="BM Input External Link 2 16" xfId="3686" xr:uid="{042FAAF7-0881-4AC3-A321-6D0E8E0CD0C6}"/>
    <cellStyle name="BM Input External Link 2 16 2" xfId="3687" xr:uid="{797025F3-7B82-49B6-AFA0-5310BE20ECDD}"/>
    <cellStyle name="BM Input External Link 2 16 2 2" xfId="3688" xr:uid="{D6EB5B4D-B81A-48BD-90EA-D8A6692E104D}"/>
    <cellStyle name="BM Input External Link 2 16 3" xfId="3689" xr:uid="{A71F4598-8811-4F1E-8A1A-6BA162937FDA}"/>
    <cellStyle name="BM Input External Link 2 17" xfId="3690" xr:uid="{85922F9C-07F1-44E0-A688-46FFBE387467}"/>
    <cellStyle name="BM Input External Link 2 17 2" xfId="3691" xr:uid="{23A684B9-4D57-465C-A0CD-320560F7BE5D}"/>
    <cellStyle name="BM Input External Link 2 17 2 2" xfId="3692" xr:uid="{F197529E-1DEE-4BC8-88EF-CB7F905894FE}"/>
    <cellStyle name="BM Input External Link 2 17 3" xfId="3693" xr:uid="{C4DA48B4-ADC1-43A2-9ACA-79E0F633FF72}"/>
    <cellStyle name="BM Input External Link 2 18" xfId="3694" xr:uid="{47B4D1DB-8714-4B7A-9B03-17669F37AE5A}"/>
    <cellStyle name="BM Input External Link 2 18 2" xfId="3695" xr:uid="{B9374D95-A219-4C6B-92B1-0F4DEBCB3CBB}"/>
    <cellStyle name="BM Input External Link 2 18 2 2" xfId="3696" xr:uid="{1C41FC36-1897-4B13-A282-5011FCF25C2F}"/>
    <cellStyle name="BM Input External Link 2 18 3" xfId="3697" xr:uid="{4BFEC111-FC95-4C1E-B30E-10E88DE795A2}"/>
    <cellStyle name="BM Input External Link 2 19" xfId="3698" xr:uid="{64A0E952-6886-4135-AA97-5603FFADA3B0}"/>
    <cellStyle name="BM Input External Link 2 19 2" xfId="3699" xr:uid="{B645C921-A2C8-4940-90E5-7AE8895373ED}"/>
    <cellStyle name="BM Input External Link 2 19 2 2" xfId="3700" xr:uid="{83899D6E-0417-4CDD-848C-AD5B4DD6DEFA}"/>
    <cellStyle name="BM Input External Link 2 19 3" xfId="3701" xr:uid="{4972107A-4437-4CDF-853E-4969795A085F}"/>
    <cellStyle name="BM Input External Link 2 2" xfId="3702" xr:uid="{E95983C9-CAD1-4FEA-B7F7-E7B5C9B9431E}"/>
    <cellStyle name="BM Input External Link 2 2 10" xfId="3703" xr:uid="{5E731DDB-3092-4CCD-8387-14B6231A06DC}"/>
    <cellStyle name="BM Input External Link 2 2 10 2" xfId="3704" xr:uid="{D3D9BF3F-A993-4212-ABAB-4EF9A4B1D3B4}"/>
    <cellStyle name="BM Input External Link 2 2 10 2 2" xfId="3705" xr:uid="{81BEC96A-5E05-4695-9572-AEE3BFCAA73F}"/>
    <cellStyle name="BM Input External Link 2 2 10 3" xfId="3706" xr:uid="{8888183C-0A07-492A-B4A2-5B8A31B4213F}"/>
    <cellStyle name="BM Input External Link 2 2 11" xfId="3707" xr:uid="{52BE1000-3496-442A-9939-A20F8B8DEC03}"/>
    <cellStyle name="BM Input External Link 2 2 11 2" xfId="3708" xr:uid="{2F8C8CEC-D221-4E56-9A7F-1CDA684C7153}"/>
    <cellStyle name="BM Input External Link 2 2 11 2 2" xfId="3709" xr:uid="{43F15C55-B829-44BE-AEBF-A9A3E226F6BC}"/>
    <cellStyle name="BM Input External Link 2 2 11 3" xfId="3710" xr:uid="{43E5C17E-791A-452C-B4D4-56235ADE2A5F}"/>
    <cellStyle name="BM Input External Link 2 2 12" xfId="3711" xr:uid="{48DCACA1-7DDC-43D0-94FB-A60D04BD3B96}"/>
    <cellStyle name="BM Input External Link 2 2 12 2" xfId="3712" xr:uid="{A166050C-DAD8-4BC9-AC8B-4C0319EB7C66}"/>
    <cellStyle name="BM Input External Link 2 2 12 2 2" xfId="3713" xr:uid="{0B2626AC-5126-418A-9442-822584560479}"/>
    <cellStyle name="BM Input External Link 2 2 12 3" xfId="3714" xr:uid="{2AB6E87C-0BD8-45A5-8E1D-C49374388BF6}"/>
    <cellStyle name="BM Input External Link 2 2 13" xfId="3715" xr:uid="{58B86331-335D-4E07-83F8-507D9BCCF147}"/>
    <cellStyle name="BM Input External Link 2 2 13 2" xfId="3716" xr:uid="{E5D48976-8021-40D7-A751-5231A806AECF}"/>
    <cellStyle name="BM Input External Link 2 2 13 2 2" xfId="3717" xr:uid="{08B6F617-4D16-4303-AF59-FE5B61EB6A2A}"/>
    <cellStyle name="BM Input External Link 2 2 13 3" xfId="3718" xr:uid="{887CC30F-1A30-41E1-92D8-968B97B656AE}"/>
    <cellStyle name="BM Input External Link 2 2 14" xfId="3719" xr:uid="{849356EE-E940-4566-9DCA-64D207009E1E}"/>
    <cellStyle name="BM Input External Link 2 2 14 2" xfId="3720" xr:uid="{05491889-87C9-4A61-ADBB-6D083D7881EE}"/>
    <cellStyle name="BM Input External Link 2 2 14 2 2" xfId="3721" xr:uid="{DF26B5E2-3F68-4630-A292-787B753294DD}"/>
    <cellStyle name="BM Input External Link 2 2 14 3" xfId="3722" xr:uid="{9B7065F6-4BD9-4C4E-8698-7EF7F7A1F7F5}"/>
    <cellStyle name="BM Input External Link 2 2 15" xfId="3723" xr:uid="{D2CD5660-B17E-4DA3-A96E-19FD9DC1907D}"/>
    <cellStyle name="BM Input External Link 2 2 15 2" xfId="3724" xr:uid="{8B9AB58E-5C9A-4BC4-A571-5EBB93B9DAC0}"/>
    <cellStyle name="BM Input External Link 2 2 15 2 2" xfId="3725" xr:uid="{F3B998C8-5724-47CF-9C91-B287A0850360}"/>
    <cellStyle name="BM Input External Link 2 2 15 3" xfId="3726" xr:uid="{0FC0ACA4-52CC-493E-A9F6-BFA6E9E4CBB0}"/>
    <cellStyle name="BM Input External Link 2 2 16" xfId="3727" xr:uid="{5F05C26C-BBAE-44D2-84CB-D57B04910A19}"/>
    <cellStyle name="BM Input External Link 2 2 16 2" xfId="3728" xr:uid="{2160EA2E-F59D-4296-AEF7-BEE4E806FB02}"/>
    <cellStyle name="BM Input External Link 2 2 16 2 2" xfId="3729" xr:uid="{ADCF7BCC-72E8-40A8-AC1D-61A7E2B87B7B}"/>
    <cellStyle name="BM Input External Link 2 2 16 3" xfId="3730" xr:uid="{2B45EBA9-634F-4427-BCC2-BF34E2BE4543}"/>
    <cellStyle name="BM Input External Link 2 2 17" xfId="3731" xr:uid="{FB4C0AE7-E02B-4ACE-89FA-1AA4274E46E2}"/>
    <cellStyle name="BM Input External Link 2 2 17 2" xfId="3732" xr:uid="{02050659-A65A-4012-9F4C-641A63A277F7}"/>
    <cellStyle name="BM Input External Link 2 2 17 2 2" xfId="3733" xr:uid="{C338CC6A-6941-4F1D-8A40-2A93F96C079E}"/>
    <cellStyle name="BM Input External Link 2 2 17 3" xfId="3734" xr:uid="{D4635921-57B6-4870-9D5F-938D51A63928}"/>
    <cellStyle name="BM Input External Link 2 2 18" xfId="3735" xr:uid="{79254DB0-99F8-4DE6-930A-F96FE42E9E0C}"/>
    <cellStyle name="BM Input External Link 2 2 18 2" xfId="3736" xr:uid="{C5D76EA1-20B6-412E-A364-644C74681CDE}"/>
    <cellStyle name="BM Input External Link 2 2 19" xfId="3737" xr:uid="{7DB28B81-5BF3-4087-8C42-13B8C5B30667}"/>
    <cellStyle name="BM Input External Link 2 2 2" xfId="3738" xr:uid="{0B31F7AC-4A4B-4E26-9F7B-3471C6F1F5A4}"/>
    <cellStyle name="BM Input External Link 2 2 2 10" xfId="3739" xr:uid="{F593E5C1-57D9-47C2-9046-652389CE7619}"/>
    <cellStyle name="BM Input External Link 2 2 2 10 2" xfId="3740" xr:uid="{89E70956-27B9-4CC0-AD39-9B757238F644}"/>
    <cellStyle name="BM Input External Link 2 2 2 10 2 2" xfId="3741" xr:uid="{C2CABDA9-D3C5-46C2-BD5A-D2DF8533C9AC}"/>
    <cellStyle name="BM Input External Link 2 2 2 10 3" xfId="3742" xr:uid="{45733CF6-466A-42CA-B81D-96C9FEE1F1B9}"/>
    <cellStyle name="BM Input External Link 2 2 2 11" xfId="3743" xr:uid="{ACA98F74-5B20-4049-9FB9-517EA5A10DDC}"/>
    <cellStyle name="BM Input External Link 2 2 2 11 2" xfId="3744" xr:uid="{2361BDB3-B1DC-4808-9EF9-D46F47BB3CC6}"/>
    <cellStyle name="BM Input External Link 2 2 2 11 2 2" xfId="3745" xr:uid="{DB04EB98-5F0E-458B-9B4F-FB0C1DF50198}"/>
    <cellStyle name="BM Input External Link 2 2 2 11 3" xfId="3746" xr:uid="{64995F24-B003-4067-9157-979A1BBBE106}"/>
    <cellStyle name="BM Input External Link 2 2 2 12" xfId="3747" xr:uid="{75FB5CD9-6DA2-4DD1-97AF-DCD5A26EB738}"/>
    <cellStyle name="BM Input External Link 2 2 2 12 2" xfId="3748" xr:uid="{F16105E9-5B44-4C8E-9BFC-52B5844520D6}"/>
    <cellStyle name="BM Input External Link 2 2 2 12 2 2" xfId="3749" xr:uid="{DCD971DA-498B-42DE-8BCF-74E49DD51CA7}"/>
    <cellStyle name="BM Input External Link 2 2 2 12 3" xfId="3750" xr:uid="{E98421D5-749E-43D7-AA89-AC3C8DEAA932}"/>
    <cellStyle name="BM Input External Link 2 2 2 13" xfId="3751" xr:uid="{791C59A6-26D1-4617-920B-E8A4254BC04F}"/>
    <cellStyle name="BM Input External Link 2 2 2 13 2" xfId="3752" xr:uid="{7EC403AE-2801-4180-A219-794986D38A54}"/>
    <cellStyle name="BM Input External Link 2 2 2 13 2 2" xfId="3753" xr:uid="{AD7686A5-2182-45F9-A60F-206E6A28AF30}"/>
    <cellStyle name="BM Input External Link 2 2 2 13 3" xfId="3754" xr:uid="{1B18EB05-BD5F-4DFA-801A-37ECA1A2402F}"/>
    <cellStyle name="BM Input External Link 2 2 2 14" xfId="3755" xr:uid="{6A2F60A5-2435-4345-9171-686DD6646B04}"/>
    <cellStyle name="BM Input External Link 2 2 2 14 2" xfId="3756" xr:uid="{C0CE4956-4740-4F2A-B8B4-B42819411365}"/>
    <cellStyle name="BM Input External Link 2 2 2 14 2 2" xfId="3757" xr:uid="{ABF3FE3C-8439-48BA-A989-273690795564}"/>
    <cellStyle name="BM Input External Link 2 2 2 14 3" xfId="3758" xr:uid="{71AFA471-DA6B-40F4-A7FD-BC08C544C5F5}"/>
    <cellStyle name="BM Input External Link 2 2 2 15" xfId="3759" xr:uid="{B838DBB0-F71E-4590-B2E1-CE173A9AAE0D}"/>
    <cellStyle name="BM Input External Link 2 2 2 15 2" xfId="3760" xr:uid="{3607E60B-D8CF-47D9-90B1-2A3929CDDEAE}"/>
    <cellStyle name="BM Input External Link 2 2 2 15 2 2" xfId="3761" xr:uid="{F5D2C0E8-E506-44DD-9E82-6DCE48421E3E}"/>
    <cellStyle name="BM Input External Link 2 2 2 15 3" xfId="3762" xr:uid="{2E51191F-F01E-4FC9-BC77-082F074186BC}"/>
    <cellStyle name="BM Input External Link 2 2 2 16" xfId="3763" xr:uid="{B1480A07-E283-44E7-8EEB-E5A48EC94C10}"/>
    <cellStyle name="BM Input External Link 2 2 2 16 2" xfId="3764" xr:uid="{0883C2FA-0C36-4EA6-BEC6-2D25A8B9CD2A}"/>
    <cellStyle name="BM Input External Link 2 2 2 16 2 2" xfId="3765" xr:uid="{75E8D0CF-32EE-4CDF-BB00-CE59114B538F}"/>
    <cellStyle name="BM Input External Link 2 2 2 16 3" xfId="3766" xr:uid="{299FB787-DD9C-4903-AAAD-686434B4791E}"/>
    <cellStyle name="BM Input External Link 2 2 2 17" xfId="3767" xr:uid="{7C45F012-2566-4F86-8B5E-A2EE3A445B1D}"/>
    <cellStyle name="BM Input External Link 2 2 2 17 2" xfId="3768" xr:uid="{EA435CE0-E586-4C1E-BC9C-97ECC6EEB7FF}"/>
    <cellStyle name="BM Input External Link 2 2 2 17 2 2" xfId="3769" xr:uid="{647731E9-6D99-4E29-8699-23E6352D7A7B}"/>
    <cellStyle name="BM Input External Link 2 2 2 17 3" xfId="3770" xr:uid="{EB375277-0063-4273-9170-91D1302F61FD}"/>
    <cellStyle name="BM Input External Link 2 2 2 18" xfId="3771" xr:uid="{97998D1F-13B4-4C10-B58D-EC2B07461111}"/>
    <cellStyle name="BM Input External Link 2 2 2 18 2" xfId="3772" xr:uid="{7AB9061B-878A-4545-AB6E-18EA8E0DA31F}"/>
    <cellStyle name="BM Input External Link 2 2 2 18 2 2" xfId="3773" xr:uid="{A0BC3591-C200-4B40-8F67-EE993F84B9F1}"/>
    <cellStyle name="BM Input External Link 2 2 2 18 3" xfId="3774" xr:uid="{A4E0D4C6-469A-4B21-9BBE-AAB8FC5EE5ED}"/>
    <cellStyle name="BM Input External Link 2 2 2 19" xfId="3775" xr:uid="{3C7FDA74-A17B-4E06-BEC7-3CF223B59951}"/>
    <cellStyle name="BM Input External Link 2 2 2 19 2" xfId="3776" xr:uid="{BD35253E-0566-49E8-BACE-E2704892279B}"/>
    <cellStyle name="BM Input External Link 2 2 2 19 2 2" xfId="3777" xr:uid="{DA3E9371-B795-4C74-B141-68BA8651E8CD}"/>
    <cellStyle name="BM Input External Link 2 2 2 19 3" xfId="3778" xr:uid="{3CB2952E-9BB7-4250-9C04-FE4C2BA2D6B9}"/>
    <cellStyle name="BM Input External Link 2 2 2 2" xfId="3779" xr:uid="{6A7E29C6-7DD2-47D2-A39B-00D35EFF0119}"/>
    <cellStyle name="BM Input External Link 2 2 2 2 2" xfId="3780" xr:uid="{6AE27ABC-084B-409A-A9C8-22775952EA00}"/>
    <cellStyle name="BM Input External Link 2 2 2 2 2 2" xfId="3781" xr:uid="{7A0DECAD-606C-49FB-B133-C7DDFD2D8ED4}"/>
    <cellStyle name="BM Input External Link 2 2 2 2 2 3" xfId="3782" xr:uid="{B7A96B63-9E33-403B-B2EB-92D2AD1DBA43}"/>
    <cellStyle name="BM Input External Link 2 2 2 2 3" xfId="3783" xr:uid="{2194CE1E-9971-4C9B-9CDC-03B5FCE66B25}"/>
    <cellStyle name="BM Input External Link 2 2 2 2 3 2" xfId="3784" xr:uid="{BD4CDB9E-DAB5-4666-B7A7-6BA532379D4A}"/>
    <cellStyle name="BM Input External Link 2 2 2 2 4" xfId="3785" xr:uid="{238A5373-7839-41CA-90EC-334C5CBDA0F1}"/>
    <cellStyle name="BM Input External Link 2 2 2 20" xfId="3786" xr:uid="{A1DA896E-C553-4050-AE78-383C1347127E}"/>
    <cellStyle name="BM Input External Link 2 2 2 20 2" xfId="3787" xr:uid="{D63089B5-05D8-4B3A-AE98-F6B191B47A38}"/>
    <cellStyle name="BM Input External Link 2 2 2 20 2 2" xfId="3788" xr:uid="{1E933493-1996-4F0E-AD4C-D63863E5F684}"/>
    <cellStyle name="BM Input External Link 2 2 2 20 3" xfId="3789" xr:uid="{2260715F-8DA5-4B99-B0F4-67EFD38D70FB}"/>
    <cellStyle name="BM Input External Link 2 2 2 21" xfId="3790" xr:uid="{8DA38B6B-861C-441F-AE98-9EF037D83D4F}"/>
    <cellStyle name="BM Input External Link 2 2 2 21 2" xfId="3791" xr:uid="{E0304AF3-4617-4B1F-9E61-696E620F6278}"/>
    <cellStyle name="BM Input External Link 2 2 2 22" xfId="3792" xr:uid="{64B9A015-7FC1-43BF-83A1-4C4C2622E8D0}"/>
    <cellStyle name="BM Input External Link 2 2 2 23" xfId="3793" xr:uid="{F26F954E-8A51-4762-B8A1-06D7C73D9291}"/>
    <cellStyle name="BM Input External Link 2 2 2 3" xfId="3794" xr:uid="{DB2D1ABC-F94C-49E1-AEDB-7F7601C8A5F6}"/>
    <cellStyle name="BM Input External Link 2 2 2 3 2" xfId="3795" xr:uid="{161F1D52-B11C-483C-97F9-464A230CE76F}"/>
    <cellStyle name="BM Input External Link 2 2 2 3 2 2" xfId="3796" xr:uid="{436BAC30-6AD4-43E5-BF24-15BD63BB2F3C}"/>
    <cellStyle name="BM Input External Link 2 2 2 3 3" xfId="3797" xr:uid="{1076096E-860E-4210-A1F5-FE5435E6A2CC}"/>
    <cellStyle name="BM Input External Link 2 2 2 3 4" xfId="3798" xr:uid="{C22C8D69-776E-4762-AD5A-E603ED8D0C40}"/>
    <cellStyle name="BM Input External Link 2 2 2 4" xfId="3799" xr:uid="{B87F4BF3-50C0-42B6-8D85-29C4DD8A1842}"/>
    <cellStyle name="BM Input External Link 2 2 2 4 2" xfId="3800" xr:uid="{9C603045-C1FC-45EA-9A2F-AEDE4E66D613}"/>
    <cellStyle name="BM Input External Link 2 2 2 4 2 2" xfId="3801" xr:uid="{0D402EEC-01F4-4D59-A150-7494E55F917D}"/>
    <cellStyle name="BM Input External Link 2 2 2 4 3" xfId="3802" xr:uid="{99D2E5CB-B10F-4E50-8DBF-3A09794BD712}"/>
    <cellStyle name="BM Input External Link 2 2 2 4 4" xfId="3803" xr:uid="{6EF97533-A9DF-4BF9-851D-85DFFAA48C08}"/>
    <cellStyle name="BM Input External Link 2 2 2 5" xfId="3804" xr:uid="{5B1271C3-3628-43C6-B7E1-8B464AD09228}"/>
    <cellStyle name="BM Input External Link 2 2 2 5 2" xfId="3805" xr:uid="{0F08803A-2283-47DB-A8CB-A19747F5F7FA}"/>
    <cellStyle name="BM Input External Link 2 2 2 5 2 2" xfId="3806" xr:uid="{87186DEE-D03E-4A61-97B9-FD045CE5A6C8}"/>
    <cellStyle name="BM Input External Link 2 2 2 5 3" xfId="3807" xr:uid="{E0FBC1D1-0FBF-46FC-9631-4C806EE9EA2E}"/>
    <cellStyle name="BM Input External Link 2 2 2 6" xfId="3808" xr:uid="{97E10233-6573-4773-A6F8-408676909C8D}"/>
    <cellStyle name="BM Input External Link 2 2 2 6 2" xfId="3809" xr:uid="{05F37D0B-AD4B-400A-860A-DF21B3AA6DDA}"/>
    <cellStyle name="BM Input External Link 2 2 2 6 2 2" xfId="3810" xr:uid="{5D750D21-F795-40C3-9BEF-310ED801022D}"/>
    <cellStyle name="BM Input External Link 2 2 2 6 3" xfId="3811" xr:uid="{DF3C7AA6-7863-4CC3-A308-273F4E84BE8C}"/>
    <cellStyle name="BM Input External Link 2 2 2 7" xfId="3812" xr:uid="{863C4788-F247-4564-B648-41A2B8F239FF}"/>
    <cellStyle name="BM Input External Link 2 2 2 7 2" xfId="3813" xr:uid="{8D4C245E-BB9E-48C6-9078-6BB918372D51}"/>
    <cellStyle name="BM Input External Link 2 2 2 7 2 2" xfId="3814" xr:uid="{9B8BD1CA-ED6C-4E36-B604-F90BD69EE258}"/>
    <cellStyle name="BM Input External Link 2 2 2 7 3" xfId="3815" xr:uid="{630FDB2F-B475-492D-BB83-EB06A62A7C70}"/>
    <cellStyle name="BM Input External Link 2 2 2 8" xfId="3816" xr:uid="{691BA36F-706D-4164-A4DF-216A53BE64D6}"/>
    <cellStyle name="BM Input External Link 2 2 2 8 2" xfId="3817" xr:uid="{EF133476-70D0-49F2-B013-0E53711A2870}"/>
    <cellStyle name="BM Input External Link 2 2 2 8 2 2" xfId="3818" xr:uid="{3F991EC4-1D36-4B0D-8815-A5330E70CFF4}"/>
    <cellStyle name="BM Input External Link 2 2 2 8 3" xfId="3819" xr:uid="{D0DC574A-2017-433C-A7A8-AFBBEB9D5CD2}"/>
    <cellStyle name="BM Input External Link 2 2 2 9" xfId="3820" xr:uid="{1B390485-FC1F-49FC-A2AB-BC94BCCD8025}"/>
    <cellStyle name="BM Input External Link 2 2 2 9 2" xfId="3821" xr:uid="{46323888-4A8A-41C6-9B07-E9577174B354}"/>
    <cellStyle name="BM Input External Link 2 2 2 9 2 2" xfId="3822" xr:uid="{1C7A522B-9FD6-4655-9E0E-6A66C38C87B5}"/>
    <cellStyle name="BM Input External Link 2 2 2 9 3" xfId="3823" xr:uid="{861D0000-0537-4182-9056-15C8EA6238FC}"/>
    <cellStyle name="BM Input External Link 2 2 20" xfId="3824" xr:uid="{84864448-9EDB-4CA5-B5FD-0EC92B0D1A44}"/>
    <cellStyle name="BM Input External Link 2 2 3" xfId="3825" xr:uid="{0B8C9E35-0A3F-4A4C-A565-86E74C5857F0}"/>
    <cellStyle name="BM Input External Link 2 2 3 2" xfId="3826" xr:uid="{6E45CC30-50CE-4206-B652-E2A45A31863F}"/>
    <cellStyle name="BM Input External Link 2 2 3 2 2" xfId="3827" xr:uid="{75CB9BD5-CDAA-406A-B274-3AF7A450A418}"/>
    <cellStyle name="BM Input External Link 2 2 3 2 3" xfId="3828" xr:uid="{2F5A6B71-646E-4917-88B1-50004B68131B}"/>
    <cellStyle name="BM Input External Link 2 2 3 3" xfId="3829" xr:uid="{C619E589-71DD-40BF-B190-66C73CDC1D03}"/>
    <cellStyle name="BM Input External Link 2 2 3 3 2" xfId="3830" xr:uid="{0A5C5507-5F65-4C8B-8E52-B851140ECCDE}"/>
    <cellStyle name="BM Input External Link 2 2 3 4" xfId="3831" xr:uid="{2D7C2F2C-646C-488D-A2AE-C654B5F1E108}"/>
    <cellStyle name="BM Input External Link 2 2 4" xfId="3832" xr:uid="{E2DBFA25-20CB-454A-91A8-2631F4D86533}"/>
    <cellStyle name="BM Input External Link 2 2 4 2" xfId="3833" xr:uid="{024D4074-009F-47BA-86F1-A49DA5AABB74}"/>
    <cellStyle name="BM Input External Link 2 2 4 2 2" xfId="3834" xr:uid="{1CD60FFD-EACD-4B40-8407-CA4D7C89FDBE}"/>
    <cellStyle name="BM Input External Link 2 2 4 3" xfId="3835" xr:uid="{3F3286DD-4BB2-45D9-AAD1-9E5DA356C1CC}"/>
    <cellStyle name="BM Input External Link 2 2 4 4" xfId="3836" xr:uid="{EE5CB0D9-B8D3-40A7-8E8E-F99044AB52F9}"/>
    <cellStyle name="BM Input External Link 2 2 5" xfId="3837" xr:uid="{B3011724-4FC3-454B-9518-B752934795F2}"/>
    <cellStyle name="BM Input External Link 2 2 5 2" xfId="3838" xr:uid="{80682D20-63BB-4E34-9502-D855ABBA41AB}"/>
    <cellStyle name="BM Input External Link 2 2 5 2 2" xfId="3839" xr:uid="{14E400C4-0B98-4927-9E38-4249DE0CCCC7}"/>
    <cellStyle name="BM Input External Link 2 2 5 3" xfId="3840" xr:uid="{708ECE5C-607D-4007-B47B-58ECC9DF330B}"/>
    <cellStyle name="BM Input External Link 2 2 5 4" xfId="3841" xr:uid="{EAEFB04D-5217-4B46-9829-076A97A25E6B}"/>
    <cellStyle name="BM Input External Link 2 2 6" xfId="3842" xr:uid="{CC6763DB-0D67-4715-A96D-512AEA0A59A8}"/>
    <cellStyle name="BM Input External Link 2 2 6 2" xfId="3843" xr:uid="{5615670F-34A4-4F6E-BE40-2BA691C58045}"/>
    <cellStyle name="BM Input External Link 2 2 6 2 2" xfId="3844" xr:uid="{B7848D27-FBD7-48B5-A336-87EBDA3320F3}"/>
    <cellStyle name="BM Input External Link 2 2 6 3" xfId="3845" xr:uid="{6745E2C6-DD0C-4616-AEE3-F00616ECDFFB}"/>
    <cellStyle name="BM Input External Link 2 2 7" xfId="3846" xr:uid="{AE5C77D5-01D4-4083-9279-18C185C0BED2}"/>
    <cellStyle name="BM Input External Link 2 2 7 2" xfId="3847" xr:uid="{CE221A2B-AEA5-4E73-8FD7-A7A1AF943850}"/>
    <cellStyle name="BM Input External Link 2 2 7 2 2" xfId="3848" xr:uid="{4AD041B3-2519-4E69-B517-7601E1191568}"/>
    <cellStyle name="BM Input External Link 2 2 7 3" xfId="3849" xr:uid="{5C2FC390-BFE3-48D3-B375-78CA832A2044}"/>
    <cellStyle name="BM Input External Link 2 2 8" xfId="3850" xr:uid="{87071758-5200-40D7-BA93-10DCCE767641}"/>
    <cellStyle name="BM Input External Link 2 2 8 2" xfId="3851" xr:uid="{39E9AB53-1D32-400D-9B30-6489AF27C690}"/>
    <cellStyle name="BM Input External Link 2 2 8 2 2" xfId="3852" xr:uid="{A882F915-CB5A-46A4-8BB4-9F08CA216083}"/>
    <cellStyle name="BM Input External Link 2 2 8 3" xfId="3853" xr:uid="{2C99411C-28C0-4585-BBC1-19DACC832717}"/>
    <cellStyle name="BM Input External Link 2 2 9" xfId="3854" xr:uid="{E2C950A1-2FC9-4EE4-A348-CF9823B7F2E8}"/>
    <cellStyle name="BM Input External Link 2 2 9 2" xfId="3855" xr:uid="{0DBA585F-03E8-4372-B6DE-150BD65CC9E1}"/>
    <cellStyle name="BM Input External Link 2 2 9 2 2" xfId="3856" xr:uid="{15960EA8-9E2F-43C2-A310-D135A9CFA44E}"/>
    <cellStyle name="BM Input External Link 2 2 9 3" xfId="3857" xr:uid="{00CC17E5-E94B-4C43-A991-551F0A1CCA3C}"/>
    <cellStyle name="BM Input External Link 2 20" xfId="3858" xr:uid="{7A0D17F8-B737-4DA2-AC2D-48182438BCA9}"/>
    <cellStyle name="BM Input External Link 2 20 2" xfId="3859" xr:uid="{03E70A6E-3B65-4E63-8619-0DE32A787AB4}"/>
    <cellStyle name="BM Input External Link 2 20 2 2" xfId="3860" xr:uid="{AA9B09E4-A034-4D20-A0AC-CC8D011775EF}"/>
    <cellStyle name="BM Input External Link 2 20 3" xfId="3861" xr:uid="{4086DBB2-D4BE-4F85-BBC6-0F73982FE0C5}"/>
    <cellStyle name="BM Input External Link 2 21" xfId="3862" xr:uid="{ADA733AE-6798-4C51-8BBF-937ED53F9C37}"/>
    <cellStyle name="BM Input External Link 2 21 2" xfId="3863" xr:uid="{900B35B4-73D3-4521-9425-51A939B6052A}"/>
    <cellStyle name="BM Input External Link 2 22" xfId="3864" xr:uid="{44B20373-590E-4925-A8AB-AC22074F7419}"/>
    <cellStyle name="BM Input External Link 2 23" xfId="3865" xr:uid="{3A4ACD86-C8F0-4A00-A220-B82ECF7BAEFF}"/>
    <cellStyle name="BM Input External Link 2 3" xfId="3866" xr:uid="{FA6A96DB-8A28-4196-BAC1-238AC1BAD0A2}"/>
    <cellStyle name="BM Input External Link 2 3 10" xfId="3867" xr:uid="{128A1DB9-8163-451B-B5D7-224F89AF7FA4}"/>
    <cellStyle name="BM Input External Link 2 3 10 2" xfId="3868" xr:uid="{EBD00CE4-E562-40C7-8738-64CFF0BC0899}"/>
    <cellStyle name="BM Input External Link 2 3 10 2 2" xfId="3869" xr:uid="{95E72C24-258D-4045-A51D-412C650E404C}"/>
    <cellStyle name="BM Input External Link 2 3 10 3" xfId="3870" xr:uid="{106F1ABB-E63C-4E6A-B25A-A28EACE30B73}"/>
    <cellStyle name="BM Input External Link 2 3 11" xfId="3871" xr:uid="{D998177D-2876-4AFB-B3D6-5CBABF90452F}"/>
    <cellStyle name="BM Input External Link 2 3 11 2" xfId="3872" xr:uid="{DD6D3F78-48AA-4554-A0F7-547F724275CD}"/>
    <cellStyle name="BM Input External Link 2 3 11 2 2" xfId="3873" xr:uid="{6055A606-66D8-4A68-B354-48D0808126AD}"/>
    <cellStyle name="BM Input External Link 2 3 11 3" xfId="3874" xr:uid="{C8F13D53-2B5B-4028-B4E0-E4EAC13A2AE2}"/>
    <cellStyle name="BM Input External Link 2 3 12" xfId="3875" xr:uid="{69394B52-960D-4795-B481-55CCE215B458}"/>
    <cellStyle name="BM Input External Link 2 3 12 2" xfId="3876" xr:uid="{A63EFE26-375E-46EF-BFCB-42C15E1F1224}"/>
    <cellStyle name="BM Input External Link 2 3 12 2 2" xfId="3877" xr:uid="{592E7457-A57D-4079-86E5-13D0865FA934}"/>
    <cellStyle name="BM Input External Link 2 3 12 3" xfId="3878" xr:uid="{62AF038C-7549-453B-B7D7-F874E1D530A6}"/>
    <cellStyle name="BM Input External Link 2 3 13" xfId="3879" xr:uid="{204CB61D-0B37-4317-87AE-0EEC222DEE50}"/>
    <cellStyle name="BM Input External Link 2 3 13 2" xfId="3880" xr:uid="{89C79D13-05F5-4F6B-B348-D8C89AB93FD2}"/>
    <cellStyle name="BM Input External Link 2 3 13 2 2" xfId="3881" xr:uid="{57CDE2D7-E514-436E-9E09-C06DEFDDAB79}"/>
    <cellStyle name="BM Input External Link 2 3 13 3" xfId="3882" xr:uid="{9AE6A2AD-4079-447C-B444-7CDBFE1FD2C8}"/>
    <cellStyle name="BM Input External Link 2 3 14" xfId="3883" xr:uid="{886C7FE2-66AB-4F93-B22E-9EED9522560E}"/>
    <cellStyle name="BM Input External Link 2 3 14 2" xfId="3884" xr:uid="{36229EE7-140A-4DD3-963E-E8AC93FF64E0}"/>
    <cellStyle name="BM Input External Link 2 3 14 2 2" xfId="3885" xr:uid="{FD581DDF-BC5D-417B-B3A1-73EDC77D4755}"/>
    <cellStyle name="BM Input External Link 2 3 14 3" xfId="3886" xr:uid="{540990C5-8D6D-4DD6-BBB6-6C987BEF3A67}"/>
    <cellStyle name="BM Input External Link 2 3 15" xfId="3887" xr:uid="{580BBB12-8E14-4D2A-BBA6-630512879857}"/>
    <cellStyle name="BM Input External Link 2 3 15 2" xfId="3888" xr:uid="{60266141-3D33-480B-8AE1-FB3D5D21FCE6}"/>
    <cellStyle name="BM Input External Link 2 3 15 2 2" xfId="3889" xr:uid="{6A7FB7C7-68D6-4B34-86BB-148F95E1C20B}"/>
    <cellStyle name="BM Input External Link 2 3 15 3" xfId="3890" xr:uid="{DF5DB0C4-2F22-46E8-AFD5-9464A6812132}"/>
    <cellStyle name="BM Input External Link 2 3 16" xfId="3891" xr:uid="{A0D4CA08-8D14-451C-A94E-80D78EAEC07D}"/>
    <cellStyle name="BM Input External Link 2 3 16 2" xfId="3892" xr:uid="{2FE6A903-14F2-4228-894A-5D7A4D0A8039}"/>
    <cellStyle name="BM Input External Link 2 3 16 2 2" xfId="3893" xr:uid="{B7454BB8-C526-4E51-A5C3-DAE292202D68}"/>
    <cellStyle name="BM Input External Link 2 3 16 3" xfId="3894" xr:uid="{2F9217F0-709D-4028-8179-0A097EBFC769}"/>
    <cellStyle name="BM Input External Link 2 3 17" xfId="3895" xr:uid="{135A8F7D-91FE-4901-B15C-AC4897C53992}"/>
    <cellStyle name="BM Input External Link 2 3 17 2" xfId="3896" xr:uid="{1948A436-403D-410E-B677-E1C6D86AA6E1}"/>
    <cellStyle name="BM Input External Link 2 3 17 2 2" xfId="3897" xr:uid="{172B78B7-6573-4566-99BD-905E7662A5AF}"/>
    <cellStyle name="BM Input External Link 2 3 17 3" xfId="3898" xr:uid="{05C01DD0-7E2A-4856-B360-1F8CB01D0BA0}"/>
    <cellStyle name="BM Input External Link 2 3 18" xfId="3899" xr:uid="{DB6399E7-4671-4874-868B-4CCC98E562D0}"/>
    <cellStyle name="BM Input External Link 2 3 18 2" xfId="3900" xr:uid="{57171AAC-D0B8-40F8-A3A5-F3D2F6045E55}"/>
    <cellStyle name="BM Input External Link 2 3 19" xfId="3901" xr:uid="{428CAE1B-6FD9-4FC2-B9FD-0F2B31F54114}"/>
    <cellStyle name="BM Input External Link 2 3 2" xfId="3902" xr:uid="{A9A07FC0-915F-4592-B73B-C216DD968342}"/>
    <cellStyle name="BM Input External Link 2 3 2 10" xfId="3903" xr:uid="{E308B3B7-81EB-4392-A64E-9D27FCA36B6C}"/>
    <cellStyle name="BM Input External Link 2 3 2 10 2" xfId="3904" xr:uid="{7B364B27-4C56-4A62-AEE6-697FFF7428C4}"/>
    <cellStyle name="BM Input External Link 2 3 2 10 2 2" xfId="3905" xr:uid="{7C866591-4579-4199-85CA-1778F5570C7E}"/>
    <cellStyle name="BM Input External Link 2 3 2 10 3" xfId="3906" xr:uid="{3C4C4AC9-FA77-476E-9109-03AAF528AF66}"/>
    <cellStyle name="BM Input External Link 2 3 2 11" xfId="3907" xr:uid="{48963D1A-FF4D-480F-914B-CED62BC9DAA1}"/>
    <cellStyle name="BM Input External Link 2 3 2 11 2" xfId="3908" xr:uid="{B88627B9-24B4-4DF0-BF3F-751DC5B5DA35}"/>
    <cellStyle name="BM Input External Link 2 3 2 11 2 2" xfId="3909" xr:uid="{55DF3846-529A-4795-A4D4-B11C5360BAEF}"/>
    <cellStyle name="BM Input External Link 2 3 2 11 3" xfId="3910" xr:uid="{1D0BB631-0489-4AA3-9F0D-FC8A5684F2FD}"/>
    <cellStyle name="BM Input External Link 2 3 2 12" xfId="3911" xr:uid="{9FD49B6A-D1A8-4EC2-BFFE-66CCA1151C20}"/>
    <cellStyle name="BM Input External Link 2 3 2 12 2" xfId="3912" xr:uid="{56247AC3-8BFE-427C-AAB8-707A0C4DD10B}"/>
    <cellStyle name="BM Input External Link 2 3 2 12 2 2" xfId="3913" xr:uid="{58D2D398-92D2-44F0-9410-EF695646655F}"/>
    <cellStyle name="BM Input External Link 2 3 2 12 3" xfId="3914" xr:uid="{0D268C8C-B8FC-4C70-BD5D-3CC5C3AEBB33}"/>
    <cellStyle name="BM Input External Link 2 3 2 13" xfId="3915" xr:uid="{6B95E324-79F7-45D7-A6E2-560490A2F4D6}"/>
    <cellStyle name="BM Input External Link 2 3 2 13 2" xfId="3916" xr:uid="{713043C9-C3D6-4A2A-B5F1-2159B8387371}"/>
    <cellStyle name="BM Input External Link 2 3 2 13 2 2" xfId="3917" xr:uid="{314E3F3D-432C-4E85-8039-746B3F5CEFE2}"/>
    <cellStyle name="BM Input External Link 2 3 2 13 3" xfId="3918" xr:uid="{EA0D0284-C294-4F1C-807F-5279F55C6FF3}"/>
    <cellStyle name="BM Input External Link 2 3 2 14" xfId="3919" xr:uid="{34F5B545-AC52-4051-AFD8-1693C0944BB6}"/>
    <cellStyle name="BM Input External Link 2 3 2 14 2" xfId="3920" xr:uid="{8C965436-F71F-4F47-88A8-3621D609DA20}"/>
    <cellStyle name="BM Input External Link 2 3 2 14 2 2" xfId="3921" xr:uid="{06A268EA-DCCB-4EAA-8038-D0266A8B6C44}"/>
    <cellStyle name="BM Input External Link 2 3 2 14 3" xfId="3922" xr:uid="{AFC85124-8651-4438-94D8-1044A4182BAF}"/>
    <cellStyle name="BM Input External Link 2 3 2 15" xfId="3923" xr:uid="{858B9DD5-7760-40B6-B20A-4B64233E1932}"/>
    <cellStyle name="BM Input External Link 2 3 2 15 2" xfId="3924" xr:uid="{606F2F45-5D14-41F0-AD42-0E4777B86CBF}"/>
    <cellStyle name="BM Input External Link 2 3 2 15 2 2" xfId="3925" xr:uid="{DC3488BB-4E9E-40BA-993F-46231FCB023B}"/>
    <cellStyle name="BM Input External Link 2 3 2 15 3" xfId="3926" xr:uid="{C6BF7CF4-C26F-4006-9277-99669EC7FE85}"/>
    <cellStyle name="BM Input External Link 2 3 2 16" xfId="3927" xr:uid="{8DFC78A5-8DEF-4E51-B7A0-16E71AAD0DAA}"/>
    <cellStyle name="BM Input External Link 2 3 2 16 2" xfId="3928" xr:uid="{D8A98BD2-A9BF-458E-92A1-FF92C191F93F}"/>
    <cellStyle name="BM Input External Link 2 3 2 16 2 2" xfId="3929" xr:uid="{6D768610-98AD-4050-AAE9-50C56855E5EC}"/>
    <cellStyle name="BM Input External Link 2 3 2 16 3" xfId="3930" xr:uid="{1411558B-3795-461A-BCD8-C2080588A620}"/>
    <cellStyle name="BM Input External Link 2 3 2 17" xfId="3931" xr:uid="{48606CEC-6AE3-468C-A565-FDD8D059F85B}"/>
    <cellStyle name="BM Input External Link 2 3 2 17 2" xfId="3932" xr:uid="{ACF96C67-0B60-4742-8B79-22B57B820DAB}"/>
    <cellStyle name="BM Input External Link 2 3 2 17 2 2" xfId="3933" xr:uid="{1642DE20-9F24-4590-BCF0-8AAAB53333A6}"/>
    <cellStyle name="BM Input External Link 2 3 2 17 3" xfId="3934" xr:uid="{2F1DB687-C754-4D9D-A121-FCF1E83D0155}"/>
    <cellStyle name="BM Input External Link 2 3 2 18" xfId="3935" xr:uid="{C057C881-01DF-4A96-919C-E783B2F3D0CD}"/>
    <cellStyle name="BM Input External Link 2 3 2 18 2" xfId="3936" xr:uid="{EC6203CF-EBA9-44EB-B7D7-786AEF200E23}"/>
    <cellStyle name="BM Input External Link 2 3 2 18 2 2" xfId="3937" xr:uid="{1186BB49-0B6C-4409-B138-2195C14EFD00}"/>
    <cellStyle name="BM Input External Link 2 3 2 18 3" xfId="3938" xr:uid="{4FE63A58-6916-45F9-B866-741684CC7486}"/>
    <cellStyle name="BM Input External Link 2 3 2 19" xfId="3939" xr:uid="{D5EAA115-C9B5-477D-8CD9-987F6D39F58F}"/>
    <cellStyle name="BM Input External Link 2 3 2 19 2" xfId="3940" xr:uid="{9E8CE899-276A-48EB-946C-07BE82A6E7F7}"/>
    <cellStyle name="BM Input External Link 2 3 2 19 2 2" xfId="3941" xr:uid="{38652DC6-7D60-4F0B-A1A2-51142AF05CC3}"/>
    <cellStyle name="BM Input External Link 2 3 2 19 3" xfId="3942" xr:uid="{10AC2CED-3A56-4899-898B-388F91D56BF3}"/>
    <cellStyle name="BM Input External Link 2 3 2 2" xfId="3943" xr:uid="{90A21E7D-3C2B-4E93-AD1F-914176E666FC}"/>
    <cellStyle name="BM Input External Link 2 3 2 2 2" xfId="3944" xr:uid="{2DEB606C-EF02-4633-8BC7-B6FB36D1D28E}"/>
    <cellStyle name="BM Input External Link 2 3 2 2 2 2" xfId="3945" xr:uid="{73198FD2-A647-4ECA-8D25-9FD8DF411C1F}"/>
    <cellStyle name="BM Input External Link 2 3 2 2 3" xfId="3946" xr:uid="{DF93ED5D-48D8-4EF5-ADF7-FB90F08A0BD2}"/>
    <cellStyle name="BM Input External Link 2 3 2 2 4" xfId="3947" xr:uid="{6281A3B6-9DF8-467F-9B83-280F8918B257}"/>
    <cellStyle name="BM Input External Link 2 3 2 20" xfId="3948" xr:uid="{AB50D248-0556-41F8-9805-0D83522144C2}"/>
    <cellStyle name="BM Input External Link 2 3 2 20 2" xfId="3949" xr:uid="{F100213C-CE1E-48BC-B111-77CC00452513}"/>
    <cellStyle name="BM Input External Link 2 3 2 20 2 2" xfId="3950" xr:uid="{C815880B-5C65-41C3-9222-14D139E51727}"/>
    <cellStyle name="BM Input External Link 2 3 2 20 3" xfId="3951" xr:uid="{DB1D8C85-B6DB-4B76-90FA-7A9E0B7ACA6A}"/>
    <cellStyle name="BM Input External Link 2 3 2 21" xfId="3952" xr:uid="{3737F0A3-EB58-43C2-9081-9899C2F0B83C}"/>
    <cellStyle name="BM Input External Link 2 3 2 21 2" xfId="3953" xr:uid="{09C04CF6-AAFD-46D1-B5AE-497E375E6E90}"/>
    <cellStyle name="BM Input External Link 2 3 2 22" xfId="3954" xr:uid="{94722439-5664-41FC-8492-CE1B9E77076B}"/>
    <cellStyle name="BM Input External Link 2 3 2 23" xfId="3955" xr:uid="{4DD30F00-AF54-4024-A001-636926FAA84C}"/>
    <cellStyle name="BM Input External Link 2 3 2 3" xfId="3956" xr:uid="{7C919271-5312-431D-8FA7-E125C88D7FD9}"/>
    <cellStyle name="BM Input External Link 2 3 2 3 2" xfId="3957" xr:uid="{9CB85C56-7BA4-41E4-937A-3306FD62DD03}"/>
    <cellStyle name="BM Input External Link 2 3 2 3 2 2" xfId="3958" xr:uid="{1070C0A9-337D-467A-AB54-B0DF9E74D761}"/>
    <cellStyle name="BM Input External Link 2 3 2 3 3" xfId="3959" xr:uid="{0C7A45D8-7B30-488D-94FB-16CC5B4D0B2F}"/>
    <cellStyle name="BM Input External Link 2 3 2 3 4" xfId="3960" xr:uid="{37DE8EBB-835D-4183-9F2C-DF7644FBE95D}"/>
    <cellStyle name="BM Input External Link 2 3 2 4" xfId="3961" xr:uid="{7FCCE73C-D760-43C7-A1B8-85940D3854DA}"/>
    <cellStyle name="BM Input External Link 2 3 2 4 2" xfId="3962" xr:uid="{6443039B-BD7B-42E1-8CC3-6D03EC9CF14D}"/>
    <cellStyle name="BM Input External Link 2 3 2 4 2 2" xfId="3963" xr:uid="{7B530E36-240E-4932-A839-B16565250E45}"/>
    <cellStyle name="BM Input External Link 2 3 2 4 3" xfId="3964" xr:uid="{4F5941C8-6F90-416B-AED4-0B67FD573D94}"/>
    <cellStyle name="BM Input External Link 2 3 2 5" xfId="3965" xr:uid="{B03EE213-3D44-4AED-9BE8-90A1FE6756FF}"/>
    <cellStyle name="BM Input External Link 2 3 2 5 2" xfId="3966" xr:uid="{07FB7C2A-8667-4CCD-8568-B3CB1AA6AB94}"/>
    <cellStyle name="BM Input External Link 2 3 2 5 2 2" xfId="3967" xr:uid="{1B448078-A5A8-40BC-A86A-ACDBB198E1E7}"/>
    <cellStyle name="BM Input External Link 2 3 2 5 3" xfId="3968" xr:uid="{070112B9-F6D6-45E7-B799-D4EDCBB521A7}"/>
    <cellStyle name="BM Input External Link 2 3 2 6" xfId="3969" xr:uid="{531BD1F7-CBF8-4ADD-ACDF-827EE54E1863}"/>
    <cellStyle name="BM Input External Link 2 3 2 6 2" xfId="3970" xr:uid="{B5224C4B-5CC8-45FC-B63C-A1913360B56F}"/>
    <cellStyle name="BM Input External Link 2 3 2 6 2 2" xfId="3971" xr:uid="{7E708D1D-0365-4374-A379-B337F10E0E37}"/>
    <cellStyle name="BM Input External Link 2 3 2 6 3" xfId="3972" xr:uid="{ED17AB12-4837-4869-9683-7FA2653A4D58}"/>
    <cellStyle name="BM Input External Link 2 3 2 7" xfId="3973" xr:uid="{9D0CA7FA-2460-48B9-AD94-BE57ACACA40E}"/>
    <cellStyle name="BM Input External Link 2 3 2 7 2" xfId="3974" xr:uid="{13F85FA4-B356-47FD-B82B-13C720F8C295}"/>
    <cellStyle name="BM Input External Link 2 3 2 7 2 2" xfId="3975" xr:uid="{58020A9E-9083-4598-A300-B02578544A7D}"/>
    <cellStyle name="BM Input External Link 2 3 2 7 3" xfId="3976" xr:uid="{99317B99-C507-4B53-A354-64B9A60894AF}"/>
    <cellStyle name="BM Input External Link 2 3 2 8" xfId="3977" xr:uid="{51DB0DD4-72ED-4E92-9A0F-EC9EBF527238}"/>
    <cellStyle name="BM Input External Link 2 3 2 8 2" xfId="3978" xr:uid="{702126A4-F1EF-401A-81AF-EDBCE940A29D}"/>
    <cellStyle name="BM Input External Link 2 3 2 8 2 2" xfId="3979" xr:uid="{F0AE3A3C-11E5-401D-BF34-0A120FEFF612}"/>
    <cellStyle name="BM Input External Link 2 3 2 8 3" xfId="3980" xr:uid="{AAAC7EDA-CCF9-42FC-9AED-8410D9C390D6}"/>
    <cellStyle name="BM Input External Link 2 3 2 9" xfId="3981" xr:uid="{B5DA2638-B341-4866-84C9-105B7A635044}"/>
    <cellStyle name="BM Input External Link 2 3 2 9 2" xfId="3982" xr:uid="{049A3EA6-7B06-4A62-B345-4BCADF8E1B7C}"/>
    <cellStyle name="BM Input External Link 2 3 2 9 2 2" xfId="3983" xr:uid="{5002C7B3-672B-40A4-B91D-FB30D9299839}"/>
    <cellStyle name="BM Input External Link 2 3 2 9 3" xfId="3984" xr:uid="{6C74CBB4-9A0B-438E-937D-BEE19DC66510}"/>
    <cellStyle name="BM Input External Link 2 3 20" xfId="3985" xr:uid="{E662F2A5-2634-4A24-B0A8-2854F1130159}"/>
    <cellStyle name="BM Input External Link 2 3 3" xfId="3986" xr:uid="{983CB2D2-DB3A-4C1A-83B7-5179E6B1DC17}"/>
    <cellStyle name="BM Input External Link 2 3 3 2" xfId="3987" xr:uid="{F0453860-004A-435C-B860-EBB65DA59EAD}"/>
    <cellStyle name="BM Input External Link 2 3 3 2 2" xfId="3988" xr:uid="{DABD7DF7-3C66-4ABE-84AD-186EF552A347}"/>
    <cellStyle name="BM Input External Link 2 3 3 3" xfId="3989" xr:uid="{6BF4887C-A2F9-4C96-B04D-BFE37C70D674}"/>
    <cellStyle name="BM Input External Link 2 3 3 4" xfId="3990" xr:uid="{152C5243-27D5-4CC2-B8F1-906AD0D7E1C0}"/>
    <cellStyle name="BM Input External Link 2 3 4" xfId="3991" xr:uid="{E84C7452-48D0-4862-B70A-6FB978AF6B1E}"/>
    <cellStyle name="BM Input External Link 2 3 4 2" xfId="3992" xr:uid="{8DF29F36-0383-4319-83A2-E97E0360A26F}"/>
    <cellStyle name="BM Input External Link 2 3 4 2 2" xfId="3993" xr:uid="{7C6A7560-64D6-4D17-8F5A-7CB63FE6C757}"/>
    <cellStyle name="BM Input External Link 2 3 4 3" xfId="3994" xr:uid="{9220A9CB-252D-4347-8D89-38BB5AB09D11}"/>
    <cellStyle name="BM Input External Link 2 3 4 4" xfId="3995" xr:uid="{F4A9E0E1-A681-4778-A52D-98265A0BEDDD}"/>
    <cellStyle name="BM Input External Link 2 3 5" xfId="3996" xr:uid="{2CB21A16-D4B2-4288-9282-D9EDF295A7CD}"/>
    <cellStyle name="BM Input External Link 2 3 5 2" xfId="3997" xr:uid="{6B7305A5-5089-4E27-A997-ED9C7BA6CF64}"/>
    <cellStyle name="BM Input External Link 2 3 5 2 2" xfId="3998" xr:uid="{3AF69FA5-9853-4221-8A9E-136A90B2FF0B}"/>
    <cellStyle name="BM Input External Link 2 3 5 3" xfId="3999" xr:uid="{1CDC5FE3-C0CC-42A7-BC0B-213996130015}"/>
    <cellStyle name="BM Input External Link 2 3 6" xfId="4000" xr:uid="{E685B243-6AEE-4884-A1BA-496B44690228}"/>
    <cellStyle name="BM Input External Link 2 3 6 2" xfId="4001" xr:uid="{34515762-3E32-450F-8902-673E7B06E62C}"/>
    <cellStyle name="BM Input External Link 2 3 6 2 2" xfId="4002" xr:uid="{A97C042E-6783-4A15-BAAB-32CB077B1091}"/>
    <cellStyle name="BM Input External Link 2 3 6 3" xfId="4003" xr:uid="{4B485BAB-0E6A-4E5F-ACF0-28E4492A7C15}"/>
    <cellStyle name="BM Input External Link 2 3 7" xfId="4004" xr:uid="{D8140036-FB0E-4333-897A-EC91FA0F7DF7}"/>
    <cellStyle name="BM Input External Link 2 3 7 2" xfId="4005" xr:uid="{B7372C72-F720-4564-B524-A5E78DA9E7E4}"/>
    <cellStyle name="BM Input External Link 2 3 7 2 2" xfId="4006" xr:uid="{F1397888-C2AF-4669-935B-AC9FF515EB3E}"/>
    <cellStyle name="BM Input External Link 2 3 7 3" xfId="4007" xr:uid="{39A70023-E4E5-4F6D-B666-76B8DA75C36F}"/>
    <cellStyle name="BM Input External Link 2 3 8" xfId="4008" xr:uid="{D1DA480E-812B-4049-AFEF-E0242FF85B83}"/>
    <cellStyle name="BM Input External Link 2 3 8 2" xfId="4009" xr:uid="{982D07A9-C58B-4511-8D74-CC0CD69665A1}"/>
    <cellStyle name="BM Input External Link 2 3 8 2 2" xfId="4010" xr:uid="{D81B4E5A-E7B0-424C-A04B-14BA8963BAF5}"/>
    <cellStyle name="BM Input External Link 2 3 8 3" xfId="4011" xr:uid="{19391D7B-5442-4040-A871-1EBBD613C2FF}"/>
    <cellStyle name="BM Input External Link 2 3 9" xfId="4012" xr:uid="{69AC39E4-38BE-47E7-9391-B3065798CBD6}"/>
    <cellStyle name="BM Input External Link 2 3 9 2" xfId="4013" xr:uid="{A927A93C-6146-4003-8BF6-1B695FA836D6}"/>
    <cellStyle name="BM Input External Link 2 3 9 2 2" xfId="4014" xr:uid="{BDCF0F22-6A44-47DE-A806-B4EDE52DA5AC}"/>
    <cellStyle name="BM Input External Link 2 3 9 3" xfId="4015" xr:uid="{8E13BCCE-D215-44D6-915D-41C21F3444C6}"/>
    <cellStyle name="BM Input External Link 2 4" xfId="4016" xr:uid="{8989DD43-B4D0-4DC4-B0AB-3C718681AF4C}"/>
    <cellStyle name="BM Input External Link 2 4 10" xfId="4017" xr:uid="{5B348484-6BD9-4E1E-9CDC-FDC0DEB87528}"/>
    <cellStyle name="BM Input External Link 2 4 10 2" xfId="4018" xr:uid="{8841C410-8FAA-49DD-ADC4-0F23A621A94C}"/>
    <cellStyle name="BM Input External Link 2 4 10 2 2" xfId="4019" xr:uid="{BCB9DFD3-817C-49B2-BFF6-85222A869A96}"/>
    <cellStyle name="BM Input External Link 2 4 10 3" xfId="4020" xr:uid="{6DCE4D15-9690-4A78-9072-D2AE2483E669}"/>
    <cellStyle name="BM Input External Link 2 4 11" xfId="4021" xr:uid="{CD522347-606D-4A19-B491-7359EE38BBBC}"/>
    <cellStyle name="BM Input External Link 2 4 11 2" xfId="4022" xr:uid="{D016BD21-B8C8-4A3F-A272-8DC2F4ED284A}"/>
    <cellStyle name="BM Input External Link 2 4 11 2 2" xfId="4023" xr:uid="{8DD4F618-7BA2-4542-80E9-F70B90999E95}"/>
    <cellStyle name="BM Input External Link 2 4 11 3" xfId="4024" xr:uid="{270021C6-8692-4967-BDDD-5D738F5D2E0A}"/>
    <cellStyle name="BM Input External Link 2 4 12" xfId="4025" xr:uid="{1869141F-D987-4B5D-A667-B2CA904C6788}"/>
    <cellStyle name="BM Input External Link 2 4 12 2" xfId="4026" xr:uid="{2EE3EFEC-707F-4804-B018-75C603A40C30}"/>
    <cellStyle name="BM Input External Link 2 4 12 2 2" xfId="4027" xr:uid="{E01A884D-8476-40CC-99E9-71BF5B0F9796}"/>
    <cellStyle name="BM Input External Link 2 4 12 3" xfId="4028" xr:uid="{81F91E63-91F8-4308-8959-108F379A42F9}"/>
    <cellStyle name="BM Input External Link 2 4 13" xfId="4029" xr:uid="{45D5EEC5-0928-4E9B-987A-A9B01B7686DD}"/>
    <cellStyle name="BM Input External Link 2 4 13 2" xfId="4030" xr:uid="{7568FDD0-E068-4B24-BA46-8B56AA02861F}"/>
    <cellStyle name="BM Input External Link 2 4 13 2 2" xfId="4031" xr:uid="{88DA0821-8417-4DE9-824C-4E0F5EE58ACB}"/>
    <cellStyle name="BM Input External Link 2 4 13 3" xfId="4032" xr:uid="{28AA2C6B-0930-4F7C-9437-41CFA7256A2C}"/>
    <cellStyle name="BM Input External Link 2 4 14" xfId="4033" xr:uid="{AE38E159-9855-41A6-840C-DFDCAF9BA1C1}"/>
    <cellStyle name="BM Input External Link 2 4 14 2" xfId="4034" xr:uid="{E04823A6-02A4-453B-B7BB-53FA5046AD3A}"/>
    <cellStyle name="BM Input External Link 2 4 14 2 2" xfId="4035" xr:uid="{23F9EEA8-102E-47AB-8C1E-15DA28152144}"/>
    <cellStyle name="BM Input External Link 2 4 14 3" xfId="4036" xr:uid="{1D87A6F5-71A8-40A4-A356-8DC71A62231A}"/>
    <cellStyle name="BM Input External Link 2 4 15" xfId="4037" xr:uid="{8F15AAC4-E112-4B0E-93F7-D264275C1FAF}"/>
    <cellStyle name="BM Input External Link 2 4 15 2" xfId="4038" xr:uid="{263C0929-BB7B-431F-80B5-F2AB015D5831}"/>
    <cellStyle name="BM Input External Link 2 4 15 2 2" xfId="4039" xr:uid="{FE7160D2-D6F6-4B03-AFEB-EB772FA46019}"/>
    <cellStyle name="BM Input External Link 2 4 15 3" xfId="4040" xr:uid="{F296FC28-D659-4484-BE07-89FF7E4F0EB3}"/>
    <cellStyle name="BM Input External Link 2 4 16" xfId="4041" xr:uid="{20F97CFC-2DF7-4257-84CA-A1D7FF4D57C6}"/>
    <cellStyle name="BM Input External Link 2 4 16 2" xfId="4042" xr:uid="{05ADBD08-BE12-4E79-95ED-AD23E8D65AEF}"/>
    <cellStyle name="BM Input External Link 2 4 16 2 2" xfId="4043" xr:uid="{07A54752-43B3-4E50-B6AC-7F28813B36CE}"/>
    <cellStyle name="BM Input External Link 2 4 16 3" xfId="4044" xr:uid="{7C068395-3033-4049-9CCC-7A7E0A8464F8}"/>
    <cellStyle name="BM Input External Link 2 4 17" xfId="4045" xr:uid="{CC0F5CA3-3E6D-4761-8552-B0E2DDAD2023}"/>
    <cellStyle name="BM Input External Link 2 4 17 2" xfId="4046" xr:uid="{869227FA-8A72-48A4-9461-8CACEC55BAB8}"/>
    <cellStyle name="BM Input External Link 2 4 17 2 2" xfId="4047" xr:uid="{37FBBC1E-8D91-44BD-8785-555C2C22387D}"/>
    <cellStyle name="BM Input External Link 2 4 17 3" xfId="4048" xr:uid="{8495FCB1-C058-42C6-B43C-0E6FFA112129}"/>
    <cellStyle name="BM Input External Link 2 4 18" xfId="4049" xr:uid="{5942AB22-AC1C-4802-B85A-51EF98C388C3}"/>
    <cellStyle name="BM Input External Link 2 4 18 2" xfId="4050" xr:uid="{349C1DE1-D64D-46F1-85E7-472394018536}"/>
    <cellStyle name="BM Input External Link 2 4 18 2 2" xfId="4051" xr:uid="{485C3EB6-A591-4966-A37B-4F24005EF4B4}"/>
    <cellStyle name="BM Input External Link 2 4 18 3" xfId="4052" xr:uid="{6B9F30EF-4040-4E30-802C-05363AB36F8F}"/>
    <cellStyle name="BM Input External Link 2 4 19" xfId="4053" xr:uid="{830E7BD8-87A9-4803-8BA8-9A463B539E29}"/>
    <cellStyle name="BM Input External Link 2 4 19 2" xfId="4054" xr:uid="{4C02E3BB-7860-4B5F-A47C-836866A3FB67}"/>
    <cellStyle name="BM Input External Link 2 4 19 2 2" xfId="4055" xr:uid="{4C992989-E5E8-4A27-8465-7424286EEE4F}"/>
    <cellStyle name="BM Input External Link 2 4 19 3" xfId="4056" xr:uid="{9E4396A3-B3CA-47FB-9BE9-52C70AB30715}"/>
    <cellStyle name="BM Input External Link 2 4 2" xfId="4057" xr:uid="{92A12C6D-E1F3-45B2-B0F2-93C81D752821}"/>
    <cellStyle name="BM Input External Link 2 4 2 10" xfId="4058" xr:uid="{03B4DF08-3AB2-4FD7-9D70-5FBE55115923}"/>
    <cellStyle name="BM Input External Link 2 4 2 10 2" xfId="4059" xr:uid="{6BEE5821-09CC-4503-8F5A-F98A77D993F2}"/>
    <cellStyle name="BM Input External Link 2 4 2 10 2 2" xfId="4060" xr:uid="{013C99F2-2310-47F9-8CA3-FB83D7727994}"/>
    <cellStyle name="BM Input External Link 2 4 2 10 3" xfId="4061" xr:uid="{77FB7511-7595-4FEA-A21B-3B40C17E5D22}"/>
    <cellStyle name="BM Input External Link 2 4 2 11" xfId="4062" xr:uid="{C39C1254-4F2D-48BC-AFBC-418EC19D09C8}"/>
    <cellStyle name="BM Input External Link 2 4 2 11 2" xfId="4063" xr:uid="{302868E4-A3DA-49AC-A5EA-3FE3029CF20E}"/>
    <cellStyle name="BM Input External Link 2 4 2 11 2 2" xfId="4064" xr:uid="{E0E8EC9D-2A5F-4CA8-8593-5A8ECE39570A}"/>
    <cellStyle name="BM Input External Link 2 4 2 11 3" xfId="4065" xr:uid="{919960FD-23BB-485E-8443-FD5DFDE32366}"/>
    <cellStyle name="BM Input External Link 2 4 2 12" xfId="4066" xr:uid="{0E3366D6-3204-41EF-9593-FDED5A2713E1}"/>
    <cellStyle name="BM Input External Link 2 4 2 12 2" xfId="4067" xr:uid="{8C6AD009-F905-494E-B63B-8101BD0728CA}"/>
    <cellStyle name="BM Input External Link 2 4 2 12 2 2" xfId="4068" xr:uid="{9D084E4C-AD6F-48FD-90E2-2A7DAFA5E13E}"/>
    <cellStyle name="BM Input External Link 2 4 2 12 3" xfId="4069" xr:uid="{1595C3F5-9374-4A5E-8515-77A6E019E988}"/>
    <cellStyle name="BM Input External Link 2 4 2 13" xfId="4070" xr:uid="{06864AE9-2A6E-4201-B5DF-0248BF0DBD7A}"/>
    <cellStyle name="BM Input External Link 2 4 2 13 2" xfId="4071" xr:uid="{C180F051-072C-4072-AE10-1EE492FFC96A}"/>
    <cellStyle name="BM Input External Link 2 4 2 13 2 2" xfId="4072" xr:uid="{B23F5D83-17A5-48DB-B5EA-18EAD03928C3}"/>
    <cellStyle name="BM Input External Link 2 4 2 13 3" xfId="4073" xr:uid="{DFBDCCDE-0F91-4C95-8D5A-D1A7B3FE5456}"/>
    <cellStyle name="BM Input External Link 2 4 2 14" xfId="4074" xr:uid="{0DD24EE4-CF76-456F-8908-08342BA3A6DC}"/>
    <cellStyle name="BM Input External Link 2 4 2 14 2" xfId="4075" xr:uid="{F5000D6F-634E-446E-BBC1-527FA4082098}"/>
    <cellStyle name="BM Input External Link 2 4 2 14 2 2" xfId="4076" xr:uid="{8B3B326F-B35A-4793-9118-3117DC1FBB81}"/>
    <cellStyle name="BM Input External Link 2 4 2 14 3" xfId="4077" xr:uid="{2C6032C1-98D7-4565-A782-3EDA788C9A36}"/>
    <cellStyle name="BM Input External Link 2 4 2 15" xfId="4078" xr:uid="{36986E98-55BA-4887-9A65-8B2F072207D2}"/>
    <cellStyle name="BM Input External Link 2 4 2 15 2" xfId="4079" xr:uid="{18208DE1-FE0F-4AE9-8168-151F97640895}"/>
    <cellStyle name="BM Input External Link 2 4 2 15 2 2" xfId="4080" xr:uid="{7BEBF9CE-CAA0-47C6-83BC-77C7E583C2BF}"/>
    <cellStyle name="BM Input External Link 2 4 2 15 3" xfId="4081" xr:uid="{35760AAF-2486-4A27-AB44-945D77F1A809}"/>
    <cellStyle name="BM Input External Link 2 4 2 16" xfId="4082" xr:uid="{10D67D98-05A8-4073-B346-93F01D404BF8}"/>
    <cellStyle name="BM Input External Link 2 4 2 16 2" xfId="4083" xr:uid="{D099C280-E89F-45E7-851C-75584974CA6E}"/>
    <cellStyle name="BM Input External Link 2 4 2 16 2 2" xfId="4084" xr:uid="{BE3C5DB2-AEFA-465F-BBC9-5E4B0CB5F221}"/>
    <cellStyle name="BM Input External Link 2 4 2 16 3" xfId="4085" xr:uid="{F76715F0-A2E5-4ADF-A43B-76A2F6780291}"/>
    <cellStyle name="BM Input External Link 2 4 2 17" xfId="4086" xr:uid="{0E9687A0-1D6D-4FFB-BA5F-0EAFBDE2212C}"/>
    <cellStyle name="BM Input External Link 2 4 2 17 2" xfId="4087" xr:uid="{43FE512C-2326-4F9B-9075-D9815250590B}"/>
    <cellStyle name="BM Input External Link 2 4 2 17 2 2" xfId="4088" xr:uid="{30105956-92B2-4140-BE63-A5AFA70C1E96}"/>
    <cellStyle name="BM Input External Link 2 4 2 17 3" xfId="4089" xr:uid="{7F5EB508-70B6-4334-82F3-F87BF02CBF90}"/>
    <cellStyle name="BM Input External Link 2 4 2 18" xfId="4090" xr:uid="{B50F7136-EADD-4D47-BEAF-5DF6D60E0F46}"/>
    <cellStyle name="BM Input External Link 2 4 2 18 2" xfId="4091" xr:uid="{1BC38447-8DE2-485B-9444-3204DB5E5F98}"/>
    <cellStyle name="BM Input External Link 2 4 2 18 2 2" xfId="4092" xr:uid="{DA8CF4C8-7EC4-44F6-A021-3DC50DA4B09C}"/>
    <cellStyle name="BM Input External Link 2 4 2 18 3" xfId="4093" xr:uid="{1EE1D867-725F-449F-8F5D-881095932B3D}"/>
    <cellStyle name="BM Input External Link 2 4 2 19" xfId="4094" xr:uid="{D5C4BFA4-578F-43E0-BB61-5FEDC283FAD1}"/>
    <cellStyle name="BM Input External Link 2 4 2 19 2" xfId="4095" xr:uid="{4DD52AF6-4E5F-4479-A0BA-E18A01D9B0B3}"/>
    <cellStyle name="BM Input External Link 2 4 2 19 2 2" xfId="4096" xr:uid="{41777D5D-09D5-452A-BA6D-E180D72817C1}"/>
    <cellStyle name="BM Input External Link 2 4 2 19 3" xfId="4097" xr:uid="{DEAE9374-714D-4FD5-9C54-730082ED5363}"/>
    <cellStyle name="BM Input External Link 2 4 2 2" xfId="4098" xr:uid="{5AFFDE6D-793C-4F78-9E62-F4D1EF45975E}"/>
    <cellStyle name="BM Input External Link 2 4 2 2 2" xfId="4099" xr:uid="{940B72FA-ED6A-42C8-A962-7A9877538D16}"/>
    <cellStyle name="BM Input External Link 2 4 2 2 2 2" xfId="4100" xr:uid="{737E8D71-496C-48CC-8A0F-160ED7335484}"/>
    <cellStyle name="BM Input External Link 2 4 2 2 3" xfId="4101" xr:uid="{8C9CACB4-D5BE-462C-B775-22B4D1C25AA9}"/>
    <cellStyle name="BM Input External Link 2 4 2 2 4" xfId="4102" xr:uid="{DAED0D2D-D784-43D1-9E42-60D15EE7D1F6}"/>
    <cellStyle name="BM Input External Link 2 4 2 20" xfId="4103" xr:uid="{E49B93BD-B1F0-43C4-8291-7EF7552108E4}"/>
    <cellStyle name="BM Input External Link 2 4 2 20 2" xfId="4104" xr:uid="{C7301771-1D86-4B1D-9684-A6FC6F745E02}"/>
    <cellStyle name="BM Input External Link 2 4 2 20 2 2" xfId="4105" xr:uid="{2DDC0AD8-6A0C-450C-8FBF-EBCFC824FA47}"/>
    <cellStyle name="BM Input External Link 2 4 2 20 3" xfId="4106" xr:uid="{A02777AA-E1E0-43E5-A0E1-75923F069815}"/>
    <cellStyle name="BM Input External Link 2 4 2 21" xfId="4107" xr:uid="{99B7217A-66C0-4F0C-8E37-F24B056D11BD}"/>
    <cellStyle name="BM Input External Link 2 4 2 21 2" xfId="4108" xr:uid="{ACA51401-1F23-4126-88BA-357B1447A575}"/>
    <cellStyle name="BM Input External Link 2 4 2 22" xfId="4109" xr:uid="{00D76F87-4D23-4624-A5A4-BCA2F3A6F933}"/>
    <cellStyle name="BM Input External Link 2 4 2 23" xfId="4110" xr:uid="{FFCDBF03-B506-43E5-9B08-B0A8DD6D870E}"/>
    <cellStyle name="BM Input External Link 2 4 2 3" xfId="4111" xr:uid="{D8102C90-7178-466F-ACC7-390BDC8E620A}"/>
    <cellStyle name="BM Input External Link 2 4 2 3 2" xfId="4112" xr:uid="{E72EC021-D634-470D-A092-B0C9D6542A19}"/>
    <cellStyle name="BM Input External Link 2 4 2 3 2 2" xfId="4113" xr:uid="{78E1341C-7809-466C-9780-DF723685C3A2}"/>
    <cellStyle name="BM Input External Link 2 4 2 3 3" xfId="4114" xr:uid="{33ED8E6A-B1DE-4539-AF69-9E6A6EB77DBB}"/>
    <cellStyle name="BM Input External Link 2 4 2 4" xfId="4115" xr:uid="{D002104A-D651-450A-88BE-E0A4F7A4B7C1}"/>
    <cellStyle name="BM Input External Link 2 4 2 4 2" xfId="4116" xr:uid="{C644323C-F92B-48DC-89D4-55E0E58D485B}"/>
    <cellStyle name="BM Input External Link 2 4 2 4 2 2" xfId="4117" xr:uid="{DB1D9F33-5CE5-42BD-98E3-F25977655474}"/>
    <cellStyle name="BM Input External Link 2 4 2 4 3" xfId="4118" xr:uid="{400A989C-71EA-441A-85E5-E2676213E07E}"/>
    <cellStyle name="BM Input External Link 2 4 2 5" xfId="4119" xr:uid="{AA2510B8-7C48-4327-8306-454FE9C07794}"/>
    <cellStyle name="BM Input External Link 2 4 2 5 2" xfId="4120" xr:uid="{0D8A08C1-BB69-4F29-BACF-7FE2993355CF}"/>
    <cellStyle name="BM Input External Link 2 4 2 5 2 2" xfId="4121" xr:uid="{F9980913-3D99-41DE-9550-BCC5A05FEA88}"/>
    <cellStyle name="BM Input External Link 2 4 2 5 3" xfId="4122" xr:uid="{5D9046EF-0A4F-4740-B9E9-5200D0BB4BCC}"/>
    <cellStyle name="BM Input External Link 2 4 2 6" xfId="4123" xr:uid="{FE4A5BF2-53B4-428B-9808-05A936152087}"/>
    <cellStyle name="BM Input External Link 2 4 2 6 2" xfId="4124" xr:uid="{AB8E79A9-059B-4B5F-9CB9-A1A21D88779C}"/>
    <cellStyle name="BM Input External Link 2 4 2 6 2 2" xfId="4125" xr:uid="{5202EE14-CA35-433D-A8B6-EF0AD677FC07}"/>
    <cellStyle name="BM Input External Link 2 4 2 6 3" xfId="4126" xr:uid="{BF14E45C-84A2-4B60-A622-C6B157EEB18E}"/>
    <cellStyle name="BM Input External Link 2 4 2 7" xfId="4127" xr:uid="{00991F3C-A788-4EF6-9814-EFEC57777737}"/>
    <cellStyle name="BM Input External Link 2 4 2 7 2" xfId="4128" xr:uid="{50A55776-6B9E-4867-B8C7-0325B497D839}"/>
    <cellStyle name="BM Input External Link 2 4 2 7 2 2" xfId="4129" xr:uid="{5D8081B2-5854-4A6C-8557-4409A14FCE97}"/>
    <cellStyle name="BM Input External Link 2 4 2 7 3" xfId="4130" xr:uid="{836BD9CC-242E-4C69-AA2D-2B1B3685CC08}"/>
    <cellStyle name="BM Input External Link 2 4 2 8" xfId="4131" xr:uid="{BE8BA030-7BA8-487F-A5D8-8E191BB4CD88}"/>
    <cellStyle name="BM Input External Link 2 4 2 8 2" xfId="4132" xr:uid="{292579BB-FFD8-4CAB-B7B9-1A7A24E02084}"/>
    <cellStyle name="BM Input External Link 2 4 2 8 2 2" xfId="4133" xr:uid="{FF461183-0899-49E1-9B12-FCABEEFF0221}"/>
    <cellStyle name="BM Input External Link 2 4 2 8 3" xfId="4134" xr:uid="{8C66D1DB-6BA1-4F51-A4A9-DF371590069C}"/>
    <cellStyle name="BM Input External Link 2 4 2 9" xfId="4135" xr:uid="{88B8DFFF-0E34-419A-A2C1-33CCC3C362B2}"/>
    <cellStyle name="BM Input External Link 2 4 2 9 2" xfId="4136" xr:uid="{D8586A20-7624-43F9-AB66-FDEE664D68EE}"/>
    <cellStyle name="BM Input External Link 2 4 2 9 2 2" xfId="4137" xr:uid="{67290231-2CF8-4A47-9C95-0E19D65489DF}"/>
    <cellStyle name="BM Input External Link 2 4 2 9 3" xfId="4138" xr:uid="{3C277E77-25E0-45F8-A97D-FD59C9C23534}"/>
    <cellStyle name="BM Input External Link 2 4 20" xfId="4139" xr:uid="{BCBE3340-9522-42D1-A7E8-BA5DBEADD0EB}"/>
    <cellStyle name="BM Input External Link 2 4 20 2" xfId="4140" xr:uid="{09975A8F-0C45-4272-A7C8-F85570F822A8}"/>
    <cellStyle name="BM Input External Link 2 4 20 2 2" xfId="4141" xr:uid="{8A297287-94C4-4261-A58A-1992505F6BE7}"/>
    <cellStyle name="BM Input External Link 2 4 20 3" xfId="4142" xr:uid="{B31D445F-7004-49A4-8703-8B878FCC9B2A}"/>
    <cellStyle name="BM Input External Link 2 4 21" xfId="4143" xr:uid="{723840F9-4650-4446-B3D9-644069C178FE}"/>
    <cellStyle name="BM Input External Link 2 4 21 2" xfId="4144" xr:uid="{AD60924D-E2CE-43F9-B072-70E35B60EEA4}"/>
    <cellStyle name="BM Input External Link 2 4 21 2 2" xfId="4145" xr:uid="{6EFC22CF-B4AA-48B7-A197-F991AF0778E9}"/>
    <cellStyle name="BM Input External Link 2 4 21 3" xfId="4146" xr:uid="{228CCDFA-17AE-4A79-9EF1-643E6D61ABFA}"/>
    <cellStyle name="BM Input External Link 2 4 22" xfId="4147" xr:uid="{66D026EA-B6B3-4B1D-88C4-137A85364690}"/>
    <cellStyle name="BM Input External Link 2 4 22 2" xfId="4148" xr:uid="{E3008AB0-1EE2-4405-BB52-584E54223021}"/>
    <cellStyle name="BM Input External Link 2 4 23" xfId="4149" xr:uid="{9C5F6BF6-9B4E-4D0F-94CF-834EF17A9FE7}"/>
    <cellStyle name="BM Input External Link 2 4 24" xfId="4150" xr:uid="{80FCF660-E58F-4C1F-B5A2-AE594743EB47}"/>
    <cellStyle name="BM Input External Link 2 4 3" xfId="4151" xr:uid="{3BFFA7D2-7037-47E4-AEB7-C4A3FC47701E}"/>
    <cellStyle name="BM Input External Link 2 4 3 2" xfId="4152" xr:uid="{E75B8FD7-CC19-499C-B7F4-817D75BF73C5}"/>
    <cellStyle name="BM Input External Link 2 4 3 2 2" xfId="4153" xr:uid="{24D3D1DB-8D08-4FC9-9E4E-7F5754DFB113}"/>
    <cellStyle name="BM Input External Link 2 4 3 3" xfId="4154" xr:uid="{F03591E2-AC39-40E4-9BCE-DC837A766747}"/>
    <cellStyle name="BM Input External Link 2 4 3 4" xfId="4155" xr:uid="{3C550A21-4D19-478B-87DF-A269EB7E7DD0}"/>
    <cellStyle name="BM Input External Link 2 4 4" xfId="4156" xr:uid="{2BBD25E8-9BB6-44A4-B5DA-FB2F443617FB}"/>
    <cellStyle name="BM Input External Link 2 4 4 2" xfId="4157" xr:uid="{C1C61C2B-3BF4-4565-8EC2-1DF2EBC48F09}"/>
    <cellStyle name="BM Input External Link 2 4 4 2 2" xfId="4158" xr:uid="{78808F1B-8E80-43AA-9AF9-0596B8622DD7}"/>
    <cellStyle name="BM Input External Link 2 4 4 3" xfId="4159" xr:uid="{98FC0F81-4EEA-4DE0-9B42-2451B1F0A7AD}"/>
    <cellStyle name="BM Input External Link 2 4 4 4" xfId="4160" xr:uid="{66E160C6-6C2E-449C-A8AE-DDF80E30126B}"/>
    <cellStyle name="BM Input External Link 2 4 5" xfId="4161" xr:uid="{7948334F-564A-4E13-9AF7-54675985DAC4}"/>
    <cellStyle name="BM Input External Link 2 4 5 2" xfId="4162" xr:uid="{13C09C73-8D54-4EA4-A90C-26781D54E505}"/>
    <cellStyle name="BM Input External Link 2 4 5 2 2" xfId="4163" xr:uid="{C5E96FBA-F867-4A7D-B35D-0EB8E8E7C95E}"/>
    <cellStyle name="BM Input External Link 2 4 5 3" xfId="4164" xr:uid="{AAF2ED8E-634E-4FB8-9355-30018848CEB6}"/>
    <cellStyle name="BM Input External Link 2 4 6" xfId="4165" xr:uid="{F7ED5B92-D0FA-4FA2-930F-64E434550C33}"/>
    <cellStyle name="BM Input External Link 2 4 6 2" xfId="4166" xr:uid="{2845CB5F-A94A-4330-8E69-D7A395DB725B}"/>
    <cellStyle name="BM Input External Link 2 4 6 2 2" xfId="4167" xr:uid="{D34C8A41-6F61-4117-A123-5AC664A2C56E}"/>
    <cellStyle name="BM Input External Link 2 4 6 3" xfId="4168" xr:uid="{5FB9479F-E322-42BC-BEED-79E8C53855C0}"/>
    <cellStyle name="BM Input External Link 2 4 7" xfId="4169" xr:uid="{D7648B8D-6DD5-455B-963F-8405DA8A34C1}"/>
    <cellStyle name="BM Input External Link 2 4 7 2" xfId="4170" xr:uid="{6D320EBA-C901-4D94-9CD5-077C613712FA}"/>
    <cellStyle name="BM Input External Link 2 4 7 2 2" xfId="4171" xr:uid="{B9526EF3-877C-412B-9747-0423DD4AEC90}"/>
    <cellStyle name="BM Input External Link 2 4 7 3" xfId="4172" xr:uid="{92B98636-D5A4-4B04-817A-050948C1075D}"/>
    <cellStyle name="BM Input External Link 2 4 8" xfId="4173" xr:uid="{22FB8ECB-271D-49C5-B868-33657AE26E77}"/>
    <cellStyle name="BM Input External Link 2 4 8 2" xfId="4174" xr:uid="{A00A8A11-E54A-4A5C-8E7B-5331A85C61AF}"/>
    <cellStyle name="BM Input External Link 2 4 8 2 2" xfId="4175" xr:uid="{49BE1F87-789A-4D48-B84A-396CD752D3FF}"/>
    <cellStyle name="BM Input External Link 2 4 8 3" xfId="4176" xr:uid="{EB7DA648-4787-4A30-8987-85FF284270AA}"/>
    <cellStyle name="BM Input External Link 2 4 9" xfId="4177" xr:uid="{70A9AD82-5BD4-4230-A4A4-4EF8BB066A2B}"/>
    <cellStyle name="BM Input External Link 2 4 9 2" xfId="4178" xr:uid="{CDA1DC4E-5B62-4F28-BD52-7816F3481BC4}"/>
    <cellStyle name="BM Input External Link 2 4 9 2 2" xfId="4179" xr:uid="{6FAC60FC-C1E3-48E2-811F-82D9EF18E26F}"/>
    <cellStyle name="BM Input External Link 2 4 9 3" xfId="4180" xr:uid="{F60A8059-15BA-40F4-99A2-4B507B66CEFC}"/>
    <cellStyle name="BM Input External Link 2 5" xfId="4181" xr:uid="{35BB8793-C912-46B9-8752-6EEE8FFB3749}"/>
    <cellStyle name="BM Input External Link 2 5 10" xfId="4182" xr:uid="{22CC7C84-B05F-4D4A-BDD0-5D20BA45248A}"/>
    <cellStyle name="BM Input External Link 2 5 10 2" xfId="4183" xr:uid="{911B2381-AB9B-419C-B6C8-3D616C665DD8}"/>
    <cellStyle name="BM Input External Link 2 5 10 2 2" xfId="4184" xr:uid="{CB71FAD9-D15B-4DD9-AD94-10B0FF282923}"/>
    <cellStyle name="BM Input External Link 2 5 10 3" xfId="4185" xr:uid="{C69C5B54-A185-40F1-86FA-93776EF5F895}"/>
    <cellStyle name="BM Input External Link 2 5 11" xfId="4186" xr:uid="{37A3779D-B733-442B-A3B0-E779F4DB945D}"/>
    <cellStyle name="BM Input External Link 2 5 11 2" xfId="4187" xr:uid="{C3D69DBB-3467-4C3A-AE73-922DD0D4ACC5}"/>
    <cellStyle name="BM Input External Link 2 5 11 2 2" xfId="4188" xr:uid="{971765E8-742F-4FFC-88BE-894C68949E16}"/>
    <cellStyle name="BM Input External Link 2 5 11 3" xfId="4189" xr:uid="{AFCB4528-A94F-4828-88D1-29BADBE703CB}"/>
    <cellStyle name="BM Input External Link 2 5 12" xfId="4190" xr:uid="{66F7144D-7E05-4811-AEB1-F447B6921F43}"/>
    <cellStyle name="BM Input External Link 2 5 12 2" xfId="4191" xr:uid="{C7B1EC69-5270-4C2B-971D-D45EDFC4EADF}"/>
    <cellStyle name="BM Input External Link 2 5 12 2 2" xfId="4192" xr:uid="{65BA9C5B-FDE8-4592-BF6D-21921A4FC516}"/>
    <cellStyle name="BM Input External Link 2 5 12 3" xfId="4193" xr:uid="{FCEE7C17-05D5-4FA4-B9E9-59EEB9E0F17B}"/>
    <cellStyle name="BM Input External Link 2 5 13" xfId="4194" xr:uid="{92BA45C1-A386-4DC1-A795-3A27C3B8A57D}"/>
    <cellStyle name="BM Input External Link 2 5 13 2" xfId="4195" xr:uid="{7AF8CC7F-6635-42A4-875F-57E9D0D498D8}"/>
    <cellStyle name="BM Input External Link 2 5 13 2 2" xfId="4196" xr:uid="{894FAD14-5F0A-4CD5-B568-CF2D8B15D4BC}"/>
    <cellStyle name="BM Input External Link 2 5 13 3" xfId="4197" xr:uid="{0413914D-2A1B-4542-95B7-16CC4B932168}"/>
    <cellStyle name="BM Input External Link 2 5 14" xfId="4198" xr:uid="{86BAA2B6-5764-4ACE-81FC-35046FE28A84}"/>
    <cellStyle name="BM Input External Link 2 5 14 2" xfId="4199" xr:uid="{071C9993-2D1F-4B2B-A9E3-41C91168798F}"/>
    <cellStyle name="BM Input External Link 2 5 14 2 2" xfId="4200" xr:uid="{88ABDAF1-3743-4E8F-BF98-A0706D951D79}"/>
    <cellStyle name="BM Input External Link 2 5 14 3" xfId="4201" xr:uid="{1874D5C0-6D53-474F-B08D-5EE07092C243}"/>
    <cellStyle name="BM Input External Link 2 5 15" xfId="4202" xr:uid="{27848162-240C-4768-87F4-F45CF429375B}"/>
    <cellStyle name="BM Input External Link 2 5 15 2" xfId="4203" xr:uid="{95044AE1-036E-443A-9E87-8AC779744BA9}"/>
    <cellStyle name="BM Input External Link 2 5 15 2 2" xfId="4204" xr:uid="{44DFB144-0029-4D99-81C5-6C962FA58D70}"/>
    <cellStyle name="BM Input External Link 2 5 15 3" xfId="4205" xr:uid="{AE9D62E9-88F2-4269-BBC4-3F34EE88DB7D}"/>
    <cellStyle name="BM Input External Link 2 5 16" xfId="4206" xr:uid="{42173600-EFB5-491F-A00A-107365D8A904}"/>
    <cellStyle name="BM Input External Link 2 5 16 2" xfId="4207" xr:uid="{C8BAA702-3043-4921-931E-E1D53D6F0700}"/>
    <cellStyle name="BM Input External Link 2 5 16 2 2" xfId="4208" xr:uid="{CB241606-91D6-43F4-B56B-BAE105C1BCCF}"/>
    <cellStyle name="BM Input External Link 2 5 16 3" xfId="4209" xr:uid="{0EFBFFD8-97CA-4A5F-886A-4C8E35F65FE5}"/>
    <cellStyle name="BM Input External Link 2 5 17" xfId="4210" xr:uid="{B5606B2D-1B41-46EA-A805-2E5119A0FC2B}"/>
    <cellStyle name="BM Input External Link 2 5 17 2" xfId="4211" xr:uid="{CDEE92CC-5DF8-456D-B2FB-EF7DF0F6F7FA}"/>
    <cellStyle name="BM Input External Link 2 5 17 2 2" xfId="4212" xr:uid="{0026B53C-4951-40A1-BC1D-19C4604AF38B}"/>
    <cellStyle name="BM Input External Link 2 5 17 3" xfId="4213" xr:uid="{AC5CC99A-3C05-44A7-AFB3-052D8A2D5045}"/>
    <cellStyle name="BM Input External Link 2 5 18" xfId="4214" xr:uid="{BDA87817-B434-4B94-B7E2-59C5D6104C6E}"/>
    <cellStyle name="BM Input External Link 2 5 18 2" xfId="4215" xr:uid="{848AA135-B639-4FE1-8896-28AA70CC958C}"/>
    <cellStyle name="BM Input External Link 2 5 18 2 2" xfId="4216" xr:uid="{DD77C208-8E8C-4D1C-AC34-EDA4F1A2F470}"/>
    <cellStyle name="BM Input External Link 2 5 18 3" xfId="4217" xr:uid="{B8ADFD4F-6AE1-49F7-911D-B265FCCB626A}"/>
    <cellStyle name="BM Input External Link 2 5 19" xfId="4218" xr:uid="{0B244B8D-DD7E-4357-BD38-905C89A293FE}"/>
    <cellStyle name="BM Input External Link 2 5 19 2" xfId="4219" xr:uid="{5520CBC8-DC0D-493D-9245-F2FD234E4D4A}"/>
    <cellStyle name="BM Input External Link 2 5 19 2 2" xfId="4220" xr:uid="{542AB63D-0349-438C-ACEF-83B3D0D9B057}"/>
    <cellStyle name="BM Input External Link 2 5 19 3" xfId="4221" xr:uid="{885FC23D-4B75-4370-8036-6A43F3804695}"/>
    <cellStyle name="BM Input External Link 2 5 2" xfId="4222" xr:uid="{31B7E318-51A9-455D-BDE4-B3CB9547601D}"/>
    <cellStyle name="BM Input External Link 2 5 2 2" xfId="4223" xr:uid="{55885E54-DE44-4849-A8B1-337B646105E6}"/>
    <cellStyle name="BM Input External Link 2 5 2 2 2" xfId="4224" xr:uid="{D56006B2-0E00-4965-B6B2-78954D1BF5C9}"/>
    <cellStyle name="BM Input External Link 2 5 2 3" xfId="4225" xr:uid="{0F2264CF-1708-4C9A-8A55-0E2C1A33C255}"/>
    <cellStyle name="BM Input External Link 2 5 2 4" xfId="4226" xr:uid="{04667D74-3EA0-49B6-988B-17310CCC318F}"/>
    <cellStyle name="BM Input External Link 2 5 20" xfId="4227" xr:uid="{40B66986-0B7E-4EA1-86A2-17A29B04D9DE}"/>
    <cellStyle name="BM Input External Link 2 5 20 2" xfId="4228" xr:uid="{5E15BB99-EAB1-445C-AF1D-CE4329ED083F}"/>
    <cellStyle name="BM Input External Link 2 5 20 2 2" xfId="4229" xr:uid="{DCD77485-3307-4F78-9EBC-ABCA9530C004}"/>
    <cellStyle name="BM Input External Link 2 5 20 3" xfId="4230" xr:uid="{18D69016-D601-4851-A49E-4B6F4581285C}"/>
    <cellStyle name="BM Input External Link 2 5 21" xfId="4231" xr:uid="{BA970543-CFDF-44B4-A9F5-830D7F287859}"/>
    <cellStyle name="BM Input External Link 2 5 21 2" xfId="4232" xr:uid="{65EEF7F6-01E1-45AB-99AB-FDB4E5F114FB}"/>
    <cellStyle name="BM Input External Link 2 5 22" xfId="4233" xr:uid="{84360DF6-A17B-4B58-97EA-9A6AA23C1711}"/>
    <cellStyle name="BM Input External Link 2 5 23" xfId="4234" xr:uid="{EE21F0B0-653E-4872-A282-6DB6BB5DCC29}"/>
    <cellStyle name="BM Input External Link 2 5 3" xfId="4235" xr:uid="{66D0CC9E-7227-47B6-9AA8-1B637DF7E93C}"/>
    <cellStyle name="BM Input External Link 2 5 3 2" xfId="4236" xr:uid="{AA33FDAE-A255-4BBE-8DEF-AA8F4AB57A59}"/>
    <cellStyle name="BM Input External Link 2 5 3 2 2" xfId="4237" xr:uid="{BD642E6A-D84C-49CA-B3D6-5EBA23658AEF}"/>
    <cellStyle name="BM Input External Link 2 5 3 3" xfId="4238" xr:uid="{A1A3E727-6FBE-4AFB-8D34-3C25370A0E4C}"/>
    <cellStyle name="BM Input External Link 2 5 4" xfId="4239" xr:uid="{93D50EB7-2F50-4ED8-A191-AAA064E08210}"/>
    <cellStyle name="BM Input External Link 2 5 4 2" xfId="4240" xr:uid="{7609DFB8-F01C-47B5-A2CC-10548C6368E4}"/>
    <cellStyle name="BM Input External Link 2 5 4 2 2" xfId="4241" xr:uid="{CA9E4735-1714-404D-8793-4C25F38F15C7}"/>
    <cellStyle name="BM Input External Link 2 5 4 3" xfId="4242" xr:uid="{D44A407D-AA23-4736-972C-2F4D3258D5E0}"/>
    <cellStyle name="BM Input External Link 2 5 5" xfId="4243" xr:uid="{AC27D4BA-F35C-4C40-9C18-8CF91F8898DC}"/>
    <cellStyle name="BM Input External Link 2 5 5 2" xfId="4244" xr:uid="{368831ED-046A-449F-A898-3C199CBF77ED}"/>
    <cellStyle name="BM Input External Link 2 5 5 2 2" xfId="4245" xr:uid="{1ED445F2-821D-4B40-B73C-61B84A4DEF50}"/>
    <cellStyle name="BM Input External Link 2 5 5 3" xfId="4246" xr:uid="{40A518E9-493F-4E1B-BA39-08EF2F1CC3C6}"/>
    <cellStyle name="BM Input External Link 2 5 6" xfId="4247" xr:uid="{7F7D96D7-2B71-4A23-A99A-DB44130F129E}"/>
    <cellStyle name="BM Input External Link 2 5 6 2" xfId="4248" xr:uid="{52C524E3-8999-416F-9A86-3EA4C9DB38D5}"/>
    <cellStyle name="BM Input External Link 2 5 6 2 2" xfId="4249" xr:uid="{47776892-7519-48C7-82C0-6818268E653C}"/>
    <cellStyle name="BM Input External Link 2 5 6 3" xfId="4250" xr:uid="{083B2D10-4FC9-4BD1-A340-D37611E97E1C}"/>
    <cellStyle name="BM Input External Link 2 5 7" xfId="4251" xr:uid="{6AA4CF6C-8B0F-4FEB-BB1B-D937AACB808B}"/>
    <cellStyle name="BM Input External Link 2 5 7 2" xfId="4252" xr:uid="{D21712BF-B091-4A79-9B6E-A84A39092117}"/>
    <cellStyle name="BM Input External Link 2 5 7 2 2" xfId="4253" xr:uid="{990807C3-4433-488E-91A7-63CF7134C4F3}"/>
    <cellStyle name="BM Input External Link 2 5 7 3" xfId="4254" xr:uid="{98497FE2-02D0-4698-BF53-E28BC798DA7B}"/>
    <cellStyle name="BM Input External Link 2 5 8" xfId="4255" xr:uid="{903A5A57-3897-477C-BC0B-894C120CF65B}"/>
    <cellStyle name="BM Input External Link 2 5 8 2" xfId="4256" xr:uid="{09B41E29-BB37-4030-A1BC-C7EEE60A1B45}"/>
    <cellStyle name="BM Input External Link 2 5 8 2 2" xfId="4257" xr:uid="{32DD89C7-256C-4A99-BEAE-A49580C84582}"/>
    <cellStyle name="BM Input External Link 2 5 8 3" xfId="4258" xr:uid="{E692E2F9-B7E3-4CFD-BE69-E1400569F7FC}"/>
    <cellStyle name="BM Input External Link 2 5 9" xfId="4259" xr:uid="{148DA9B7-2439-4609-AA69-F6D8B02947F7}"/>
    <cellStyle name="BM Input External Link 2 5 9 2" xfId="4260" xr:uid="{716C57D2-B51D-4451-A302-8F82BD3D30EF}"/>
    <cellStyle name="BM Input External Link 2 5 9 2 2" xfId="4261" xr:uid="{6E431889-5D99-40C0-9E25-D60BD9418745}"/>
    <cellStyle name="BM Input External Link 2 5 9 3" xfId="4262" xr:uid="{D3E57DED-ABFD-44C1-BA91-D03CD261F0D4}"/>
    <cellStyle name="BM Input External Link 2 6" xfId="4263" xr:uid="{C5E96DC6-B220-4ABC-9689-DDEDFD9D927D}"/>
    <cellStyle name="BM Input External Link 2 6 2" xfId="4264" xr:uid="{3F4DB54B-C306-48D3-8BF4-301AA55B287F}"/>
    <cellStyle name="BM Input External Link 2 6 2 2" xfId="4265" xr:uid="{2C993DC3-A610-429E-93F6-7E9CE28CC709}"/>
    <cellStyle name="BM Input External Link 2 6 3" xfId="4266" xr:uid="{CD99632A-D8C0-4D2A-8CCE-99FB2F516BCD}"/>
    <cellStyle name="BM Input External Link 2 6 4" xfId="4267" xr:uid="{E45BB939-7979-4B5D-8FF4-FCE44EEA7C39}"/>
    <cellStyle name="BM Input External Link 2 7" xfId="4268" xr:uid="{FEB40861-9591-4FB7-AAFA-96FD35FB192B}"/>
    <cellStyle name="BM Input External Link 2 7 2" xfId="4269" xr:uid="{C0ED4680-1586-4342-B6A7-981F7BFA1694}"/>
    <cellStyle name="BM Input External Link 2 7 2 2" xfId="4270" xr:uid="{D5F9D8BD-A24D-4CEA-98EC-D5B7F60D2E62}"/>
    <cellStyle name="BM Input External Link 2 7 3" xfId="4271" xr:uid="{F0929AA2-A3B2-4A4F-A2E1-EF3CB04256F3}"/>
    <cellStyle name="BM Input External Link 2 8" xfId="4272" xr:uid="{507171DD-9B06-436A-9881-C320D06A5D59}"/>
    <cellStyle name="BM Input External Link 2 8 2" xfId="4273" xr:uid="{35C8A290-7483-43AD-A92F-D787BAA1AA3A}"/>
    <cellStyle name="BM Input External Link 2 8 2 2" xfId="4274" xr:uid="{34B3FE0B-C587-4866-908B-DC628ECF2B31}"/>
    <cellStyle name="BM Input External Link 2 8 3" xfId="4275" xr:uid="{E72AB8FE-7627-44DF-963A-CE5908597862}"/>
    <cellStyle name="BM Input External Link 2 9" xfId="4276" xr:uid="{00A6D495-6218-4E5A-A5D2-7B89BA8A9A20}"/>
    <cellStyle name="BM Input External Link 2 9 2" xfId="4277" xr:uid="{EDD7CA29-20A3-4D5B-BDC3-7F7472D98440}"/>
    <cellStyle name="BM Input External Link 2 9 2 2" xfId="4278" xr:uid="{8F287EFB-03A8-42F8-A211-AA2D688DB8C7}"/>
    <cellStyle name="BM Input External Link 2 9 3" xfId="4279" xr:uid="{7D0B57D4-B138-412D-A330-044028384539}"/>
    <cellStyle name="BM Input External Link 20" xfId="4280" xr:uid="{3288456E-186A-4021-B5A8-7993D3798DC5}"/>
    <cellStyle name="BM Input External Link 20 2" xfId="4281" xr:uid="{C863D43F-579F-451B-AA9A-1D13A62E8619}"/>
    <cellStyle name="BM Input External Link 20 2 2" xfId="4282" xr:uid="{5D24ABC1-400C-4A9A-86D1-A05119F032E2}"/>
    <cellStyle name="BM Input External Link 20 3" xfId="4283" xr:uid="{ECEB5075-558A-4FB7-A1F8-2E3A3F2999DA}"/>
    <cellStyle name="BM Input External Link 21" xfId="4284" xr:uid="{12AF325F-E4B8-41A9-ABC6-16ECD604A316}"/>
    <cellStyle name="BM Input External Link 21 2" xfId="4285" xr:uid="{76ED9923-6BE5-4D38-AE15-90AB631D0B13}"/>
    <cellStyle name="BM Input External Link 21 2 2" xfId="4286" xr:uid="{9B8B9F97-AC3B-4DD5-8B30-BB031D5A90F6}"/>
    <cellStyle name="BM Input External Link 21 3" xfId="4287" xr:uid="{5DD46C88-C808-4B76-B13E-7ABB9B519B2F}"/>
    <cellStyle name="BM Input External Link 22" xfId="4288" xr:uid="{6522052B-FF74-4A51-84E5-76078008A707}"/>
    <cellStyle name="BM Input External Link 22 2" xfId="4289" xr:uid="{86B75A92-9C6D-4E5C-A15B-570445795737}"/>
    <cellStyle name="BM Input External Link 23" xfId="4290" xr:uid="{11D05916-A877-46AA-B24A-3C842FECEA40}"/>
    <cellStyle name="BM Input External Link 24" xfId="4291" xr:uid="{1FD50E87-64FD-460A-A779-64D56827ADD0}"/>
    <cellStyle name="BM Input External Link 25" xfId="4292" xr:uid="{BE32D486-204F-461D-9B8B-D77BA504214A}"/>
    <cellStyle name="BM Input External Link 26" xfId="4293" xr:uid="{5268152F-8E18-461E-A18E-0FF55EFA7CB7}"/>
    <cellStyle name="BM Input External Link 27" xfId="4294" xr:uid="{1A363343-33AB-440F-B5A2-8C2A22C0D283}"/>
    <cellStyle name="BM Input External Link 3" xfId="4295" xr:uid="{B6D25B89-606B-4EFE-BF87-53F39443B674}"/>
    <cellStyle name="BM Input External Link 3 10" xfId="4296" xr:uid="{CD77C17B-3BA1-4953-A558-4080DA997283}"/>
    <cellStyle name="BM Input External Link 3 10 2" xfId="4297" xr:uid="{05E9EFF4-6CC1-41B6-88DE-489CCF31B70E}"/>
    <cellStyle name="BM Input External Link 3 10 2 2" xfId="4298" xr:uid="{292E154A-86EE-43D4-A1F3-A0011595CF94}"/>
    <cellStyle name="BM Input External Link 3 10 3" xfId="4299" xr:uid="{BCB8F498-A82E-4126-BF9A-CD5304480B1C}"/>
    <cellStyle name="BM Input External Link 3 11" xfId="4300" xr:uid="{2AE91A60-A6CF-48E0-B2F0-75ED513CAE0E}"/>
    <cellStyle name="BM Input External Link 3 11 2" xfId="4301" xr:uid="{3E4B58E8-ECDA-4B51-A905-E8D54EC3A68E}"/>
    <cellStyle name="BM Input External Link 3 11 2 2" xfId="4302" xr:uid="{69EBC050-B4A4-427F-BEA1-501D48C6CD93}"/>
    <cellStyle name="BM Input External Link 3 11 3" xfId="4303" xr:uid="{21E8C3CE-32D6-4E97-8EAF-D3141F420421}"/>
    <cellStyle name="BM Input External Link 3 12" xfId="4304" xr:uid="{A0496CD5-CE2C-46C5-8BDC-D799547685AE}"/>
    <cellStyle name="BM Input External Link 3 12 2" xfId="4305" xr:uid="{CE5071F2-D7FA-496C-87CA-E08488D146CD}"/>
    <cellStyle name="BM Input External Link 3 12 2 2" xfId="4306" xr:uid="{85FE74FC-9B0A-4022-AADA-D2727E15F997}"/>
    <cellStyle name="BM Input External Link 3 12 3" xfId="4307" xr:uid="{077F2D25-1744-4793-BE58-20008469470A}"/>
    <cellStyle name="BM Input External Link 3 13" xfId="4308" xr:uid="{2ECC8215-FF9A-48F3-9916-9D466DF1AB92}"/>
    <cellStyle name="BM Input External Link 3 13 2" xfId="4309" xr:uid="{6F2AB3DE-7734-4828-8A2D-018F6E31D0E0}"/>
    <cellStyle name="BM Input External Link 3 13 2 2" xfId="4310" xr:uid="{9B65F355-A10B-4DBC-BB0B-80448C960E83}"/>
    <cellStyle name="BM Input External Link 3 13 3" xfId="4311" xr:uid="{C9EE7DD4-3F80-47E2-A6B3-322756FC44A3}"/>
    <cellStyle name="BM Input External Link 3 14" xfId="4312" xr:uid="{C1CDED0C-447D-40CB-A5EE-98C075C0C6DE}"/>
    <cellStyle name="BM Input External Link 3 14 2" xfId="4313" xr:uid="{290FB880-EEBE-4CD7-91DB-9CE057A441AD}"/>
    <cellStyle name="BM Input External Link 3 14 2 2" xfId="4314" xr:uid="{1459956E-669A-4A1F-90EA-D620820430B9}"/>
    <cellStyle name="BM Input External Link 3 14 3" xfId="4315" xr:uid="{E7A98312-14E1-4440-862E-868F3EAD5D24}"/>
    <cellStyle name="BM Input External Link 3 15" xfId="4316" xr:uid="{E6EE1B7D-1EA5-45BA-B4B0-537B5A8783D5}"/>
    <cellStyle name="BM Input External Link 3 15 2" xfId="4317" xr:uid="{0967451B-1F2D-49E9-97A6-CC362E885685}"/>
    <cellStyle name="BM Input External Link 3 15 2 2" xfId="4318" xr:uid="{281FD3C4-754F-45BF-8949-A6F2005CBDC2}"/>
    <cellStyle name="BM Input External Link 3 15 3" xfId="4319" xr:uid="{52745934-E817-44B3-82A4-1E07BC2085B4}"/>
    <cellStyle name="BM Input External Link 3 16" xfId="4320" xr:uid="{7A659E1E-5A8F-490F-899D-BC5CC81E443F}"/>
    <cellStyle name="BM Input External Link 3 16 2" xfId="4321" xr:uid="{9D7CC839-2B4C-4940-9EE1-6721DF3C84B8}"/>
    <cellStyle name="BM Input External Link 3 16 2 2" xfId="4322" xr:uid="{C1CC0BFC-8959-4C1D-99D2-5D5FCC22CD99}"/>
    <cellStyle name="BM Input External Link 3 16 3" xfId="4323" xr:uid="{26E9B3C0-0975-4486-B538-7B0FFEBD6F14}"/>
    <cellStyle name="BM Input External Link 3 17" xfId="4324" xr:uid="{90374DE5-4691-43DA-9E6C-F50B0F3619BE}"/>
    <cellStyle name="BM Input External Link 3 17 2" xfId="4325" xr:uid="{D9CA2F98-DA79-4EDC-8B59-9ACF55484B95}"/>
    <cellStyle name="BM Input External Link 3 17 2 2" xfId="4326" xr:uid="{4098A845-C62A-42B5-9273-6761C4C39E7E}"/>
    <cellStyle name="BM Input External Link 3 17 3" xfId="4327" xr:uid="{8C879CB5-EE99-47CE-8F01-D6A4653A46D5}"/>
    <cellStyle name="BM Input External Link 3 18" xfId="4328" xr:uid="{4A1A5C00-7220-495B-BAE0-CC50B44F66CD}"/>
    <cellStyle name="BM Input External Link 3 18 2" xfId="4329" xr:uid="{A4606409-4A68-4543-97FD-0572531CACD5}"/>
    <cellStyle name="BM Input External Link 3 19" xfId="4330" xr:uid="{E3B62AE5-AAB5-4EE4-BEF1-8541C30FA552}"/>
    <cellStyle name="BM Input External Link 3 2" xfId="4331" xr:uid="{6219BF11-B98A-4704-B7EF-40A7820AB9A1}"/>
    <cellStyle name="BM Input External Link 3 2 10" xfId="4332" xr:uid="{012C59D0-DBE0-43A9-AAA9-E3AB07786BD1}"/>
    <cellStyle name="BM Input External Link 3 2 10 2" xfId="4333" xr:uid="{B57D76F6-1060-4857-8D3A-B77327987C2E}"/>
    <cellStyle name="BM Input External Link 3 2 10 2 2" xfId="4334" xr:uid="{BDEF1548-D569-42F6-978E-63B92BC5B63D}"/>
    <cellStyle name="BM Input External Link 3 2 10 3" xfId="4335" xr:uid="{727FD1BA-215F-44AB-8D9C-B533879688C1}"/>
    <cellStyle name="BM Input External Link 3 2 11" xfId="4336" xr:uid="{76F74DF5-9045-4816-86F0-FFD3353F3D0F}"/>
    <cellStyle name="BM Input External Link 3 2 11 2" xfId="4337" xr:uid="{2C6D2A83-381B-46EE-B086-96D0E272AC10}"/>
    <cellStyle name="BM Input External Link 3 2 11 2 2" xfId="4338" xr:uid="{F45B9A34-18E5-42CB-BBB3-BE5C5BAD0ABE}"/>
    <cellStyle name="BM Input External Link 3 2 11 3" xfId="4339" xr:uid="{E1099C00-8859-4007-9E9E-580BAB023F53}"/>
    <cellStyle name="BM Input External Link 3 2 12" xfId="4340" xr:uid="{7A30379C-A32A-492C-ADF7-03BED320C721}"/>
    <cellStyle name="BM Input External Link 3 2 12 2" xfId="4341" xr:uid="{9444CC43-D079-4EDB-AFA8-023C7223E754}"/>
    <cellStyle name="BM Input External Link 3 2 12 2 2" xfId="4342" xr:uid="{75033704-9DA0-41FE-8917-4A7513C6AB35}"/>
    <cellStyle name="BM Input External Link 3 2 12 3" xfId="4343" xr:uid="{80111351-16FB-40FD-84D2-C36A080767C1}"/>
    <cellStyle name="BM Input External Link 3 2 13" xfId="4344" xr:uid="{6A6C322B-2AD6-44A2-A2FE-02B588B8192B}"/>
    <cellStyle name="BM Input External Link 3 2 13 2" xfId="4345" xr:uid="{A1C9A5D6-2DE7-465F-9E1C-63451CBB3266}"/>
    <cellStyle name="BM Input External Link 3 2 13 2 2" xfId="4346" xr:uid="{F67E8D0E-E78A-41C7-8C52-2EB11C5C7C73}"/>
    <cellStyle name="BM Input External Link 3 2 13 3" xfId="4347" xr:uid="{EAC6DCDE-548D-4B77-9D58-FA4D64B9E0B8}"/>
    <cellStyle name="BM Input External Link 3 2 14" xfId="4348" xr:uid="{E080714F-A6C3-49E5-876F-E5E51EF92ABD}"/>
    <cellStyle name="BM Input External Link 3 2 14 2" xfId="4349" xr:uid="{1DEA8D3C-444A-4A4A-9632-CAEEA019E2E0}"/>
    <cellStyle name="BM Input External Link 3 2 14 2 2" xfId="4350" xr:uid="{A01FDE00-B9B7-4736-BA28-07E7176AB2E3}"/>
    <cellStyle name="BM Input External Link 3 2 14 3" xfId="4351" xr:uid="{4A501ED0-EB2C-47C8-B42C-9CF7687B97FE}"/>
    <cellStyle name="BM Input External Link 3 2 15" xfId="4352" xr:uid="{6BF69A21-920F-43BF-BEBD-A3EF30778ACF}"/>
    <cellStyle name="BM Input External Link 3 2 15 2" xfId="4353" xr:uid="{D07D2BBD-7521-4577-B13B-E87AF1190548}"/>
    <cellStyle name="BM Input External Link 3 2 15 2 2" xfId="4354" xr:uid="{56E87103-D66F-45BE-A207-98DC2B8BA08A}"/>
    <cellStyle name="BM Input External Link 3 2 15 3" xfId="4355" xr:uid="{CCD8A0ED-E2A6-4362-A44F-0A84926A1CF7}"/>
    <cellStyle name="BM Input External Link 3 2 16" xfId="4356" xr:uid="{47D493E3-5865-4C7C-85BF-1C5E55F96CD1}"/>
    <cellStyle name="BM Input External Link 3 2 16 2" xfId="4357" xr:uid="{20883F14-8E83-417C-89FE-2ED400EEC06B}"/>
    <cellStyle name="BM Input External Link 3 2 16 2 2" xfId="4358" xr:uid="{EB0E2916-4CD0-468C-BEBC-53BB64D1850A}"/>
    <cellStyle name="BM Input External Link 3 2 16 3" xfId="4359" xr:uid="{D058AD8B-9A6B-4369-959B-5FAC1CAC20CC}"/>
    <cellStyle name="BM Input External Link 3 2 17" xfId="4360" xr:uid="{07FDD186-DEF1-4E6D-A30E-FED5BB228C0B}"/>
    <cellStyle name="BM Input External Link 3 2 17 2" xfId="4361" xr:uid="{B8672384-A380-48A2-85BD-4CAC371E991B}"/>
    <cellStyle name="BM Input External Link 3 2 17 2 2" xfId="4362" xr:uid="{ACCBD87E-B134-4379-BA59-AA15BE82FA16}"/>
    <cellStyle name="BM Input External Link 3 2 17 3" xfId="4363" xr:uid="{AC85A34C-20C3-46B5-A569-422BD1D7C57A}"/>
    <cellStyle name="BM Input External Link 3 2 18" xfId="4364" xr:uid="{874B4746-60F3-4371-B549-D62FE75F8A04}"/>
    <cellStyle name="BM Input External Link 3 2 18 2" xfId="4365" xr:uid="{4CF1C5EC-5102-44B1-87F4-4C202FAE04C8}"/>
    <cellStyle name="BM Input External Link 3 2 18 2 2" xfId="4366" xr:uid="{2F21BF8D-9B25-4685-814E-BE77D4BF6B40}"/>
    <cellStyle name="BM Input External Link 3 2 18 3" xfId="4367" xr:uid="{EA99F8DC-5541-4BAE-8833-546D6C3E1FBB}"/>
    <cellStyle name="BM Input External Link 3 2 19" xfId="4368" xr:uid="{D6D27235-931D-4E32-A0DE-9D11FA8585C0}"/>
    <cellStyle name="BM Input External Link 3 2 19 2" xfId="4369" xr:uid="{D28883B4-479B-4174-895E-11325B0BC964}"/>
    <cellStyle name="BM Input External Link 3 2 19 2 2" xfId="4370" xr:uid="{DF24A2D6-457A-4D98-8EE0-8B07B35FD49D}"/>
    <cellStyle name="BM Input External Link 3 2 19 3" xfId="4371" xr:uid="{AC14042A-C57F-4555-807D-95156D0AF386}"/>
    <cellStyle name="BM Input External Link 3 2 2" xfId="4372" xr:uid="{94EDF392-3561-482F-BDA6-609F6E663959}"/>
    <cellStyle name="BM Input External Link 3 2 2 2" xfId="4373" xr:uid="{40F7955A-0BE6-4235-BBEA-77D26DDBA2DA}"/>
    <cellStyle name="BM Input External Link 3 2 2 2 2" xfId="4374" xr:uid="{E7276265-B173-4A0F-A66F-F3236792D95D}"/>
    <cellStyle name="BM Input External Link 3 2 2 2 2 2" xfId="4375" xr:uid="{CE10BFFD-7DAF-4BB4-86B5-08394CC48235}"/>
    <cellStyle name="BM Input External Link 3 2 2 2 3" xfId="4376" xr:uid="{DFBEE975-6F53-4EC8-85FC-01EAF83A6317}"/>
    <cellStyle name="BM Input External Link 3 2 2 2 4" xfId="4377" xr:uid="{8C5E98DC-5665-4BB0-82DD-FC130A30D26A}"/>
    <cellStyle name="BM Input External Link 3 2 2 3" xfId="4378" xr:uid="{E802963E-EDEA-446F-B137-58C282170E21}"/>
    <cellStyle name="BM Input External Link 3 2 2 3 2" xfId="4379" xr:uid="{CC1F8A81-7BB2-4BB8-8FEB-F59777DE4389}"/>
    <cellStyle name="BM Input External Link 3 2 2 4" xfId="4380" xr:uid="{DBB104F6-13A6-4FD0-9C04-96387ABB3AC6}"/>
    <cellStyle name="BM Input External Link 3 2 2 5" xfId="4381" xr:uid="{5FC0CB06-B50A-4134-A2B5-EF60A8FCD537}"/>
    <cellStyle name="BM Input External Link 3 2 20" xfId="4382" xr:uid="{BA7889CC-8604-4FBA-80E5-B9D641CF620B}"/>
    <cellStyle name="BM Input External Link 3 2 20 2" xfId="4383" xr:uid="{75B6B074-D5C5-4DE1-9448-E7DA173769ED}"/>
    <cellStyle name="BM Input External Link 3 2 20 2 2" xfId="4384" xr:uid="{723B5286-C58C-4FBB-93FC-F21CC3AC0132}"/>
    <cellStyle name="BM Input External Link 3 2 20 3" xfId="4385" xr:uid="{F3A6D4ED-3D88-4C4A-80F7-F460456E8D0A}"/>
    <cellStyle name="BM Input External Link 3 2 21" xfId="4386" xr:uid="{166F1AFF-BE13-40EB-A4CF-C0D60881DA5B}"/>
    <cellStyle name="BM Input External Link 3 2 21 2" xfId="4387" xr:uid="{BCAC0938-5A28-44CA-AB65-85BC58F88C49}"/>
    <cellStyle name="BM Input External Link 3 2 22" xfId="4388" xr:uid="{350E7CBE-CDA3-4791-B135-55AC9AAA52B1}"/>
    <cellStyle name="BM Input External Link 3 2 23" xfId="4389" xr:uid="{4FAE9E1E-73E6-4F42-9C2D-700C81F077F8}"/>
    <cellStyle name="BM Input External Link 3 2 3" xfId="4390" xr:uid="{BD3C97B0-7B88-4EBF-8766-5483ADDAA9E2}"/>
    <cellStyle name="BM Input External Link 3 2 3 2" xfId="4391" xr:uid="{8283A095-DAD4-4077-BE2F-199464942EDF}"/>
    <cellStyle name="BM Input External Link 3 2 3 2 2" xfId="4392" xr:uid="{1BD653AC-FE97-453D-94B2-69313A83EA14}"/>
    <cellStyle name="BM Input External Link 3 2 3 2 3" xfId="4393" xr:uid="{FAFA712E-14D9-4046-AC62-BD5CD0081C9B}"/>
    <cellStyle name="BM Input External Link 3 2 3 3" xfId="4394" xr:uid="{822C2A47-1C16-4A5C-9D29-AACC47B079DF}"/>
    <cellStyle name="BM Input External Link 3 2 3 3 2" xfId="4395" xr:uid="{B5F9A7BA-BC37-4173-9FA7-80431102AAC6}"/>
    <cellStyle name="BM Input External Link 3 2 3 4" xfId="4396" xr:uid="{3AF805CB-BC0C-4699-BD8C-0FFC83F126BE}"/>
    <cellStyle name="BM Input External Link 3 2 4" xfId="4397" xr:uid="{51B3B21F-68EA-4E60-8D55-D9AAB0050EEC}"/>
    <cellStyle name="BM Input External Link 3 2 4 2" xfId="4398" xr:uid="{DA165ED0-AE9F-4F73-8AE7-A6809746BB3F}"/>
    <cellStyle name="BM Input External Link 3 2 4 2 2" xfId="4399" xr:uid="{11B39EE5-A98C-48BC-8518-40615133AED0}"/>
    <cellStyle name="BM Input External Link 3 2 4 3" xfId="4400" xr:uid="{120A5EAF-BEFF-4BCB-8427-58D6D556F774}"/>
    <cellStyle name="BM Input External Link 3 2 4 4" xfId="4401" xr:uid="{6AE7146E-4DB0-4A87-95A3-7B84EDA51752}"/>
    <cellStyle name="BM Input External Link 3 2 5" xfId="4402" xr:uid="{B22775CB-F034-4B30-9325-7134A44F7A34}"/>
    <cellStyle name="BM Input External Link 3 2 5 2" xfId="4403" xr:uid="{4FED1396-5D16-4DE0-902B-DB5C8B210C33}"/>
    <cellStyle name="BM Input External Link 3 2 5 2 2" xfId="4404" xr:uid="{C4F09EF6-6040-4F66-9A03-95064317356E}"/>
    <cellStyle name="BM Input External Link 3 2 5 3" xfId="4405" xr:uid="{3439F531-9BBE-4EEF-BB34-6367D8BF581B}"/>
    <cellStyle name="BM Input External Link 3 2 5 4" xfId="4406" xr:uid="{A55296F0-8A99-4A33-AE0B-480495409238}"/>
    <cellStyle name="BM Input External Link 3 2 6" xfId="4407" xr:uid="{819B9575-4ECA-4A01-A984-BD45F8D1B266}"/>
    <cellStyle name="BM Input External Link 3 2 6 2" xfId="4408" xr:uid="{F23411E0-D11B-431D-BAA5-2020AE837412}"/>
    <cellStyle name="BM Input External Link 3 2 6 2 2" xfId="4409" xr:uid="{4BAE67FB-B91D-4838-BD74-1F12D57BE349}"/>
    <cellStyle name="BM Input External Link 3 2 6 3" xfId="4410" xr:uid="{54EECFED-2958-4EE9-84B8-F8937BDDAE18}"/>
    <cellStyle name="BM Input External Link 3 2 7" xfId="4411" xr:uid="{1FAAB61D-ED06-4712-8F98-EBC4E46652C0}"/>
    <cellStyle name="BM Input External Link 3 2 7 2" xfId="4412" xr:uid="{9B4BCBF7-1A20-495F-BAF5-EADE371D08B3}"/>
    <cellStyle name="BM Input External Link 3 2 7 2 2" xfId="4413" xr:uid="{C643679F-FF07-4D0D-9F7D-52ED8611C9F7}"/>
    <cellStyle name="BM Input External Link 3 2 7 3" xfId="4414" xr:uid="{7F7811CF-0743-4388-A9D1-5E5F3A1BEA51}"/>
    <cellStyle name="BM Input External Link 3 2 8" xfId="4415" xr:uid="{5AF2DB6E-AC3C-4FE6-8936-EB7B19293ECB}"/>
    <cellStyle name="BM Input External Link 3 2 8 2" xfId="4416" xr:uid="{DE9FCF90-8B60-4BCB-AA60-D7832E77EFFB}"/>
    <cellStyle name="BM Input External Link 3 2 8 2 2" xfId="4417" xr:uid="{90A13016-5A83-4FA1-A4F6-DB8E32C23CEC}"/>
    <cellStyle name="BM Input External Link 3 2 8 3" xfId="4418" xr:uid="{1266C026-6972-4873-8AED-30BC3744DA85}"/>
    <cellStyle name="BM Input External Link 3 2 9" xfId="4419" xr:uid="{46E83F2A-71E1-41CB-86AF-EC0688C940BC}"/>
    <cellStyle name="BM Input External Link 3 2 9 2" xfId="4420" xr:uid="{CC3B10F1-CC92-4062-BB36-C5740293A24B}"/>
    <cellStyle name="BM Input External Link 3 2 9 2 2" xfId="4421" xr:uid="{9FBDC6A9-BF5F-487A-AFE6-05CB1395118F}"/>
    <cellStyle name="BM Input External Link 3 2 9 3" xfId="4422" xr:uid="{0C3342D3-750A-4D1E-9F8F-D94AA95EE6F0}"/>
    <cellStyle name="BM Input External Link 3 20" xfId="4423" xr:uid="{54FEB874-1606-4576-ADC4-8D5E6F12733C}"/>
    <cellStyle name="BM Input External Link 3 3" xfId="4424" xr:uid="{21E75DF0-E3CF-4FB6-A7F4-D3864D395CC2}"/>
    <cellStyle name="BM Input External Link 3 3 2" xfId="4425" xr:uid="{604622E5-559D-4A1C-9981-4C6C571FF099}"/>
    <cellStyle name="BM Input External Link 3 3 2 2" xfId="4426" xr:uid="{7AE40CAC-72BD-4BF2-A4AD-7A23DFB36298}"/>
    <cellStyle name="BM Input External Link 3 3 2 2 2" xfId="4427" xr:uid="{FAEFC475-C8E8-47F1-9307-45BDBCC50B2F}"/>
    <cellStyle name="BM Input External Link 3 3 2 3" xfId="4428" xr:uid="{C19E549D-DE58-4B0C-B906-BC1B4ADFBF72}"/>
    <cellStyle name="BM Input External Link 3 3 2 4" xfId="4429" xr:uid="{24081052-0ACB-47D8-B022-41758190ECFC}"/>
    <cellStyle name="BM Input External Link 3 3 3" xfId="4430" xr:uid="{B32D5A36-86C8-4F85-8C48-E94858851EDB}"/>
    <cellStyle name="BM Input External Link 3 3 3 2" xfId="4431" xr:uid="{6F9D6B01-926C-4833-8A8A-8A58BF1BC533}"/>
    <cellStyle name="BM Input External Link 3 3 4" xfId="4432" xr:uid="{276F5498-7521-4C97-B131-761AEFC93B2A}"/>
    <cellStyle name="BM Input External Link 3 3 5" xfId="4433" xr:uid="{DD0E805D-1855-4ED5-BE6C-133497F26CF2}"/>
    <cellStyle name="BM Input External Link 3 4" xfId="4434" xr:uid="{7555E0A5-D8C4-430C-80AD-4F7893608D6E}"/>
    <cellStyle name="BM Input External Link 3 4 2" xfId="4435" xr:uid="{FA47E07F-E591-4BD4-9ED1-BB66CA396C67}"/>
    <cellStyle name="BM Input External Link 3 4 2 2" xfId="4436" xr:uid="{8AD2780E-56D9-41BD-BC17-B9CCD679414A}"/>
    <cellStyle name="BM Input External Link 3 4 2 3" xfId="4437" xr:uid="{F0E338D0-F8D6-4BCF-AC92-73F4C9ECAAD9}"/>
    <cellStyle name="BM Input External Link 3 4 3" xfId="4438" xr:uid="{58FBBC28-1A51-441A-810F-39CB00D966F8}"/>
    <cellStyle name="BM Input External Link 3 4 3 2" xfId="4439" xr:uid="{3DC52A6C-36A5-4252-BB9E-09A409B7E76D}"/>
    <cellStyle name="BM Input External Link 3 4 4" xfId="4440" xr:uid="{FF33D77F-4FC8-404B-BDD4-A95795776CA3}"/>
    <cellStyle name="BM Input External Link 3 5" xfId="4441" xr:uid="{8C727CED-B9A4-497B-A5E4-E332E396F29D}"/>
    <cellStyle name="BM Input External Link 3 5 2" xfId="4442" xr:uid="{48B9B777-C837-4A16-B2E9-74BDF7768C09}"/>
    <cellStyle name="BM Input External Link 3 5 2 2" xfId="4443" xr:uid="{FE7163B5-0C8B-40F9-A433-8EE554C9D931}"/>
    <cellStyle name="BM Input External Link 3 5 2 3" xfId="4444" xr:uid="{6366C348-F368-47A8-873C-4FED0CFAFC2D}"/>
    <cellStyle name="BM Input External Link 3 5 3" xfId="4445" xr:uid="{132C40C5-B510-4EAD-9FA6-9F59D2EFB60F}"/>
    <cellStyle name="BM Input External Link 3 5 4" xfId="4446" xr:uid="{97A3028D-0754-48BB-A0B2-87D318898FAE}"/>
    <cellStyle name="BM Input External Link 3 6" xfId="4447" xr:uid="{F5ACC655-5506-4AD9-9452-361078AB1C46}"/>
    <cellStyle name="BM Input External Link 3 6 2" xfId="4448" xr:uid="{1CB7AF3B-7B85-466E-B918-814B26EF1207}"/>
    <cellStyle name="BM Input External Link 3 6 2 2" xfId="4449" xr:uid="{33729370-B091-4061-8E8C-C1DF3A7E8D10}"/>
    <cellStyle name="BM Input External Link 3 6 3" xfId="4450" xr:uid="{5621805D-D318-4061-9D23-36F4D4F78698}"/>
    <cellStyle name="BM Input External Link 3 6 4" xfId="4451" xr:uid="{C943F7F9-1CE6-4D37-940F-F218BDA347F7}"/>
    <cellStyle name="BM Input External Link 3 7" xfId="4452" xr:uid="{8BFB9576-01AA-45FA-816A-AE77663FD2DC}"/>
    <cellStyle name="BM Input External Link 3 7 2" xfId="4453" xr:uid="{8BE33132-0435-48C2-AC7B-924D3D62028F}"/>
    <cellStyle name="BM Input External Link 3 7 2 2" xfId="4454" xr:uid="{C7DF9299-4E4C-4569-A810-D31E297D28E5}"/>
    <cellStyle name="BM Input External Link 3 7 3" xfId="4455" xr:uid="{ADA2C1C7-0A53-496A-853F-5732AD0D80C1}"/>
    <cellStyle name="BM Input External Link 3 8" xfId="4456" xr:uid="{BC8F278F-5B55-4F85-AD18-022F5CAA7EE6}"/>
    <cellStyle name="BM Input External Link 3 8 2" xfId="4457" xr:uid="{E0DB4FFC-DAE5-439D-BDB7-3CCADC58216A}"/>
    <cellStyle name="BM Input External Link 3 8 2 2" xfId="4458" xr:uid="{63EDCE34-2D03-4205-A9C2-5DE67B2DB2CE}"/>
    <cellStyle name="BM Input External Link 3 8 3" xfId="4459" xr:uid="{6C72B5DF-99A8-41AD-A441-B16AF3DD6DD5}"/>
    <cellStyle name="BM Input External Link 3 9" xfId="4460" xr:uid="{EC634D25-9316-4F90-9F27-04F988353BA3}"/>
    <cellStyle name="BM Input External Link 3 9 2" xfId="4461" xr:uid="{2D186BC7-4A7F-4FFA-BEBC-E35A89D864A6}"/>
    <cellStyle name="BM Input External Link 3 9 2 2" xfId="4462" xr:uid="{4B8EC92E-2A2E-4DF8-97A2-5066D8C36FC7}"/>
    <cellStyle name="BM Input External Link 3 9 3" xfId="4463" xr:uid="{47CC51BD-58B9-4CFF-A4EC-AB39075EE43A}"/>
    <cellStyle name="BM Input External Link 4" xfId="4464" xr:uid="{7BC4EFFE-C1A7-4A4C-9CEF-074E076B762F}"/>
    <cellStyle name="BM Input External Link 4 10" xfId="4465" xr:uid="{145CBA66-A42A-4922-8BCB-014F3CEA97B3}"/>
    <cellStyle name="BM Input External Link 4 10 2" xfId="4466" xr:uid="{17BCC0C2-5EC7-4BBA-B54E-525791326871}"/>
    <cellStyle name="BM Input External Link 4 10 2 2" xfId="4467" xr:uid="{8D95903B-B846-4726-8362-8694B99B703B}"/>
    <cellStyle name="BM Input External Link 4 10 3" xfId="4468" xr:uid="{E533A4EB-51E2-4D7B-B650-47237CE39F30}"/>
    <cellStyle name="BM Input External Link 4 11" xfId="4469" xr:uid="{7E33B317-D53E-4CD7-97C8-51C4A27E98F5}"/>
    <cellStyle name="BM Input External Link 4 11 2" xfId="4470" xr:uid="{12807C50-905E-4CEB-ACF5-BD70DB78A9A6}"/>
    <cellStyle name="BM Input External Link 4 11 2 2" xfId="4471" xr:uid="{FB1F6E1D-7EC7-4664-9DF6-0D6EAC206D71}"/>
    <cellStyle name="BM Input External Link 4 11 3" xfId="4472" xr:uid="{D200498B-6D9D-4839-867A-1CDD9D57789D}"/>
    <cellStyle name="BM Input External Link 4 12" xfId="4473" xr:uid="{941DDCE2-916F-4A3A-B13D-F6D3E76A8DC7}"/>
    <cellStyle name="BM Input External Link 4 12 2" xfId="4474" xr:uid="{6759214C-E876-4912-8E09-8C7085CE0D21}"/>
    <cellStyle name="BM Input External Link 4 12 2 2" xfId="4475" xr:uid="{25AA060F-7C9E-4AB3-BF3C-273DD4B67199}"/>
    <cellStyle name="BM Input External Link 4 12 3" xfId="4476" xr:uid="{27CE22E5-BA70-4099-AEBC-E8BD219066FD}"/>
    <cellStyle name="BM Input External Link 4 13" xfId="4477" xr:uid="{D8956B48-025A-4E4B-B54D-5CAF4C52C3AD}"/>
    <cellStyle name="BM Input External Link 4 13 2" xfId="4478" xr:uid="{0892948A-40F1-40B8-901D-A3828E2304D2}"/>
    <cellStyle name="BM Input External Link 4 13 2 2" xfId="4479" xr:uid="{DF53E75C-7B6D-4468-8838-694B70BCEB6C}"/>
    <cellStyle name="BM Input External Link 4 13 3" xfId="4480" xr:uid="{20AA56DB-61E3-457D-AE6A-7ADF46508B29}"/>
    <cellStyle name="BM Input External Link 4 14" xfId="4481" xr:uid="{9505AC7A-3089-473C-8F03-27F307A4AADC}"/>
    <cellStyle name="BM Input External Link 4 14 2" xfId="4482" xr:uid="{4FF0A978-B57E-4D62-91E0-D802DE692E44}"/>
    <cellStyle name="BM Input External Link 4 14 2 2" xfId="4483" xr:uid="{39EA6AB2-6275-45C5-9BB2-1C36458ED83C}"/>
    <cellStyle name="BM Input External Link 4 14 3" xfId="4484" xr:uid="{2D3A68F4-41CA-4FC7-95BE-2EAB3B6F55E7}"/>
    <cellStyle name="BM Input External Link 4 15" xfId="4485" xr:uid="{B8DFE75F-C504-4ADC-987B-AD6F3550A459}"/>
    <cellStyle name="BM Input External Link 4 15 2" xfId="4486" xr:uid="{593CC504-2309-4F0C-BF11-BC886B67E33E}"/>
    <cellStyle name="BM Input External Link 4 15 2 2" xfId="4487" xr:uid="{7161D56F-69CE-4DBE-81F4-9218E5691BEA}"/>
    <cellStyle name="BM Input External Link 4 15 3" xfId="4488" xr:uid="{9DD427DB-9C86-4B49-BB03-EE98DD53AD2D}"/>
    <cellStyle name="BM Input External Link 4 16" xfId="4489" xr:uid="{11AD9373-4A42-4C68-B2AB-28BE995DC166}"/>
    <cellStyle name="BM Input External Link 4 16 2" xfId="4490" xr:uid="{C0F53DFC-7222-46B2-99CF-4E5A25751B08}"/>
    <cellStyle name="BM Input External Link 4 16 2 2" xfId="4491" xr:uid="{17367318-A5E3-4DC4-883F-B2A326AAAD7C}"/>
    <cellStyle name="BM Input External Link 4 16 3" xfId="4492" xr:uid="{194DFEBD-49A6-4D9B-AF0A-12C2B9C3C9BA}"/>
    <cellStyle name="BM Input External Link 4 17" xfId="4493" xr:uid="{F05798C4-F7D2-43D1-A1E3-3500D3E03C4C}"/>
    <cellStyle name="BM Input External Link 4 17 2" xfId="4494" xr:uid="{00A91A3D-CA58-4299-A77D-2A95D5F8DF9A}"/>
    <cellStyle name="BM Input External Link 4 17 2 2" xfId="4495" xr:uid="{1A9CC063-AC96-43A8-97BD-0E25F999B360}"/>
    <cellStyle name="BM Input External Link 4 17 3" xfId="4496" xr:uid="{A52F1C58-C3DA-4902-9652-200418D1A623}"/>
    <cellStyle name="BM Input External Link 4 18" xfId="4497" xr:uid="{0A0DBCB5-F5E2-4925-8BD5-0A9A189BC8CF}"/>
    <cellStyle name="BM Input External Link 4 18 2" xfId="4498" xr:uid="{C6A289F8-1A5C-4555-98C4-5AD221B2BF22}"/>
    <cellStyle name="BM Input External Link 4 19" xfId="4499" xr:uid="{7B49CA5B-8432-4283-AE2B-484D6749BA1F}"/>
    <cellStyle name="BM Input External Link 4 2" xfId="4500" xr:uid="{E58ACD41-5E1F-41B1-9121-691B10EDF569}"/>
    <cellStyle name="BM Input External Link 4 2 10" xfId="4501" xr:uid="{15B9EDA5-0674-4F2C-96AC-A87C23A5BD37}"/>
    <cellStyle name="BM Input External Link 4 2 10 2" xfId="4502" xr:uid="{89D7E2F8-5E28-4407-88E1-80412DD44549}"/>
    <cellStyle name="BM Input External Link 4 2 10 2 2" xfId="4503" xr:uid="{657B88FF-D043-4BCB-A41A-741D8B0DACDE}"/>
    <cellStyle name="BM Input External Link 4 2 10 3" xfId="4504" xr:uid="{B8D77357-5B66-46C9-8393-BDBAB5FBFDE5}"/>
    <cellStyle name="BM Input External Link 4 2 11" xfId="4505" xr:uid="{28BFB647-8652-4189-9F8C-5937ECAA336F}"/>
    <cellStyle name="BM Input External Link 4 2 11 2" xfId="4506" xr:uid="{772AF576-DB65-4DFE-B2BD-E4CA3C05D41E}"/>
    <cellStyle name="BM Input External Link 4 2 11 2 2" xfId="4507" xr:uid="{101909B3-B85C-4017-A4AE-D961207ED5A3}"/>
    <cellStyle name="BM Input External Link 4 2 11 3" xfId="4508" xr:uid="{87D22A6E-357D-4936-9AF3-F2A1EEAF0448}"/>
    <cellStyle name="BM Input External Link 4 2 12" xfId="4509" xr:uid="{F7AB67EA-914B-4D24-9595-52205597A93C}"/>
    <cellStyle name="BM Input External Link 4 2 12 2" xfId="4510" xr:uid="{0805E7A5-41C4-462F-8792-86CFEBBA38C4}"/>
    <cellStyle name="BM Input External Link 4 2 12 2 2" xfId="4511" xr:uid="{255BC47C-2230-4FB1-B0B9-8BB5455EF647}"/>
    <cellStyle name="BM Input External Link 4 2 12 3" xfId="4512" xr:uid="{1E69DBF8-A78C-4A16-8B18-242EB8771921}"/>
    <cellStyle name="BM Input External Link 4 2 13" xfId="4513" xr:uid="{E4A14FE2-4D98-4EDB-9D5C-E6FB92C68BE8}"/>
    <cellStyle name="BM Input External Link 4 2 13 2" xfId="4514" xr:uid="{655A77AE-B435-4D97-83F0-F8A408EE524F}"/>
    <cellStyle name="BM Input External Link 4 2 13 2 2" xfId="4515" xr:uid="{32892CCD-5C2C-4E10-B1FB-DE40B4E1E260}"/>
    <cellStyle name="BM Input External Link 4 2 13 3" xfId="4516" xr:uid="{85066253-9102-4C78-B335-ABAFD027088F}"/>
    <cellStyle name="BM Input External Link 4 2 14" xfId="4517" xr:uid="{2591EBDB-C32F-4904-9A44-BF65B005CC90}"/>
    <cellStyle name="BM Input External Link 4 2 14 2" xfId="4518" xr:uid="{ECD06ABE-BEE3-474F-9D3A-A82A54B45E08}"/>
    <cellStyle name="BM Input External Link 4 2 14 2 2" xfId="4519" xr:uid="{DFBBE1C0-83BD-4B44-B4A9-62CE222CA09B}"/>
    <cellStyle name="BM Input External Link 4 2 14 3" xfId="4520" xr:uid="{21F7A0B3-1F8D-4739-B1E7-A482A3BE2046}"/>
    <cellStyle name="BM Input External Link 4 2 15" xfId="4521" xr:uid="{9E6D37A2-465B-4523-977A-84DBA797384B}"/>
    <cellStyle name="BM Input External Link 4 2 15 2" xfId="4522" xr:uid="{6699110E-2348-46B2-AB96-D0F6673005FA}"/>
    <cellStyle name="BM Input External Link 4 2 15 2 2" xfId="4523" xr:uid="{C53C5539-9B0A-4CE2-BA18-94E42E704FED}"/>
    <cellStyle name="BM Input External Link 4 2 15 3" xfId="4524" xr:uid="{9DE765FD-BDC2-4F14-8602-56C461C3BEF5}"/>
    <cellStyle name="BM Input External Link 4 2 16" xfId="4525" xr:uid="{80B56FD6-DB90-453B-9A8B-42558A35B0B9}"/>
    <cellStyle name="BM Input External Link 4 2 16 2" xfId="4526" xr:uid="{875774B1-7311-4A73-9DB2-32655FC382D4}"/>
    <cellStyle name="BM Input External Link 4 2 16 2 2" xfId="4527" xr:uid="{F8514677-F195-4181-99D6-D574C1A90BBC}"/>
    <cellStyle name="BM Input External Link 4 2 16 3" xfId="4528" xr:uid="{240A6C08-C859-4096-9BF0-28D5DF1A37FE}"/>
    <cellStyle name="BM Input External Link 4 2 17" xfId="4529" xr:uid="{FB344C5F-1EA4-4AB5-B72B-76016BE9EE83}"/>
    <cellStyle name="BM Input External Link 4 2 17 2" xfId="4530" xr:uid="{37BFFE1F-7F67-4748-86B1-6B52F958C268}"/>
    <cellStyle name="BM Input External Link 4 2 17 2 2" xfId="4531" xr:uid="{3559372C-CEBC-40AC-8271-FD22ACBC53D5}"/>
    <cellStyle name="BM Input External Link 4 2 17 3" xfId="4532" xr:uid="{95EF3982-1DF4-4198-B17C-5DB84BE76A6C}"/>
    <cellStyle name="BM Input External Link 4 2 18" xfId="4533" xr:uid="{F05AE95C-5EF0-44BA-98DF-184BF3C05BCC}"/>
    <cellStyle name="BM Input External Link 4 2 18 2" xfId="4534" xr:uid="{37418A1F-9833-445C-8F57-22C6C11DF23F}"/>
    <cellStyle name="BM Input External Link 4 2 18 2 2" xfId="4535" xr:uid="{46D7DE61-D972-48A3-A3C9-8ABAB735BCB5}"/>
    <cellStyle name="BM Input External Link 4 2 18 3" xfId="4536" xr:uid="{90A1408A-10FF-4745-9635-0C58DDF64914}"/>
    <cellStyle name="BM Input External Link 4 2 19" xfId="4537" xr:uid="{1DB30080-70D6-4E50-845E-92B4CA10E91A}"/>
    <cellStyle name="BM Input External Link 4 2 19 2" xfId="4538" xr:uid="{89CA4540-D969-43A1-856B-33A34BF6718E}"/>
    <cellStyle name="BM Input External Link 4 2 19 2 2" xfId="4539" xr:uid="{D263C0F2-FCB3-4ED5-BB6B-0FEEFC868992}"/>
    <cellStyle name="BM Input External Link 4 2 19 3" xfId="4540" xr:uid="{013303A0-7410-4EFB-9BFC-F1168C22389D}"/>
    <cellStyle name="BM Input External Link 4 2 2" xfId="4541" xr:uid="{1D002AE3-A571-4CF0-B84A-21974F3D4EC2}"/>
    <cellStyle name="BM Input External Link 4 2 2 2" xfId="4542" xr:uid="{C2962AE0-6F02-40D2-870F-69EEBB00B463}"/>
    <cellStyle name="BM Input External Link 4 2 2 2 2" xfId="4543" xr:uid="{854E4BC8-69C9-4283-84CC-3811E08754B3}"/>
    <cellStyle name="BM Input External Link 4 2 2 2 2 2" xfId="4544" xr:uid="{48B824D1-36E3-4CEA-9B3D-8F6167A24610}"/>
    <cellStyle name="BM Input External Link 4 2 2 2 3" xfId="4545" xr:uid="{A95A8BD5-3859-4435-A27B-591B508AEB1E}"/>
    <cellStyle name="BM Input External Link 4 2 2 2 4" xfId="4546" xr:uid="{BAF271AC-CAE0-4C7F-8060-4DD923B68557}"/>
    <cellStyle name="BM Input External Link 4 2 2 3" xfId="4547" xr:uid="{FFF1A06D-CA11-471E-9786-7D3CBE527DE5}"/>
    <cellStyle name="BM Input External Link 4 2 2 3 2" xfId="4548" xr:uid="{25F2D3E6-4D4F-439B-8E06-09E034681FFD}"/>
    <cellStyle name="BM Input External Link 4 2 2 4" xfId="4549" xr:uid="{A4723263-98B0-491E-9D42-50CB181E95AE}"/>
    <cellStyle name="BM Input External Link 4 2 2 5" xfId="4550" xr:uid="{6BB6B0A4-5D27-4B6E-B08F-D114098B9EEF}"/>
    <cellStyle name="BM Input External Link 4 2 20" xfId="4551" xr:uid="{38E69DDF-2566-4222-B6B6-85A4A65D65F4}"/>
    <cellStyle name="BM Input External Link 4 2 20 2" xfId="4552" xr:uid="{1BA5F826-1892-4673-91D6-A4F742B710C4}"/>
    <cellStyle name="BM Input External Link 4 2 20 2 2" xfId="4553" xr:uid="{7227AAC5-7336-4241-9FC3-F96D43E9454B}"/>
    <cellStyle name="BM Input External Link 4 2 20 3" xfId="4554" xr:uid="{5FC88DFC-7328-4332-8C8D-18D5F158A57D}"/>
    <cellStyle name="BM Input External Link 4 2 21" xfId="4555" xr:uid="{9171D4B4-647A-45D8-9AAD-E811D0E66E46}"/>
    <cellStyle name="BM Input External Link 4 2 21 2" xfId="4556" xr:uid="{E6AA8174-133C-4397-9686-CB2A99292FAD}"/>
    <cellStyle name="BM Input External Link 4 2 22" xfId="4557" xr:uid="{573CADE7-6C83-4C10-8058-5D19FEDE2EC6}"/>
    <cellStyle name="BM Input External Link 4 2 23" xfId="4558" xr:uid="{40439894-9778-403D-8876-778179FF493F}"/>
    <cellStyle name="BM Input External Link 4 2 3" xfId="4559" xr:uid="{84738D55-A705-4414-80AE-57DCE52FD46D}"/>
    <cellStyle name="BM Input External Link 4 2 3 2" xfId="4560" xr:uid="{BAD60098-80DE-4081-A8BD-C93BA1D2D9CF}"/>
    <cellStyle name="BM Input External Link 4 2 3 2 2" xfId="4561" xr:uid="{BAE71BBB-A246-462D-92EE-5A52256121E0}"/>
    <cellStyle name="BM Input External Link 4 2 3 2 3" xfId="4562" xr:uid="{DC1ADA34-1509-461B-A5D6-97A9B1BB452E}"/>
    <cellStyle name="BM Input External Link 4 2 3 3" xfId="4563" xr:uid="{835A282A-916A-4D40-A278-CD9F30B273C2}"/>
    <cellStyle name="BM Input External Link 4 2 3 3 2" xfId="4564" xr:uid="{DBD07F21-335A-4CB4-8168-67594B8023B0}"/>
    <cellStyle name="BM Input External Link 4 2 3 4" xfId="4565" xr:uid="{B9303897-EBCD-4FF3-919D-B6551F025DE9}"/>
    <cellStyle name="BM Input External Link 4 2 4" xfId="4566" xr:uid="{9CEEBF6D-9B71-4357-982C-B38184BACF9C}"/>
    <cellStyle name="BM Input External Link 4 2 4 2" xfId="4567" xr:uid="{9E9CBDB8-73F0-4259-ACB3-13ACC7D5AFA7}"/>
    <cellStyle name="BM Input External Link 4 2 4 2 2" xfId="4568" xr:uid="{79AF3307-A779-46B1-A5F1-006FF512EC82}"/>
    <cellStyle name="BM Input External Link 4 2 4 3" xfId="4569" xr:uid="{D6B5C5A0-2AB5-4237-8EF6-B797F75BF921}"/>
    <cellStyle name="BM Input External Link 4 2 4 4" xfId="4570" xr:uid="{2C46A310-FAC1-4799-B7D6-47F989ADCA83}"/>
    <cellStyle name="BM Input External Link 4 2 5" xfId="4571" xr:uid="{57C1DE1B-91FA-4CAC-9DFB-B163575C76A5}"/>
    <cellStyle name="BM Input External Link 4 2 5 2" xfId="4572" xr:uid="{CC98D0CA-BF53-40F7-905A-F656086A966E}"/>
    <cellStyle name="BM Input External Link 4 2 5 2 2" xfId="4573" xr:uid="{C9C27243-C5D6-44AB-BD88-8EC05C7DAE6D}"/>
    <cellStyle name="BM Input External Link 4 2 5 3" xfId="4574" xr:uid="{0800AEE9-F709-4F05-878C-C2B9EEFCA411}"/>
    <cellStyle name="BM Input External Link 4 2 5 4" xfId="4575" xr:uid="{C3584150-895E-48C8-A79B-F028FEFEEBE3}"/>
    <cellStyle name="BM Input External Link 4 2 6" xfId="4576" xr:uid="{73185E9E-6044-40BC-8C89-06DD73224149}"/>
    <cellStyle name="BM Input External Link 4 2 6 2" xfId="4577" xr:uid="{1C50C1FD-49E0-4A69-8A79-175E0ED33849}"/>
    <cellStyle name="BM Input External Link 4 2 6 2 2" xfId="4578" xr:uid="{60E73022-0D10-4DC6-84BA-8C3A79541378}"/>
    <cellStyle name="BM Input External Link 4 2 6 3" xfId="4579" xr:uid="{BD2F6FFC-E877-4695-A531-0E13E72AA02D}"/>
    <cellStyle name="BM Input External Link 4 2 7" xfId="4580" xr:uid="{6440AC9A-3269-4F86-9324-2216A26486FE}"/>
    <cellStyle name="BM Input External Link 4 2 7 2" xfId="4581" xr:uid="{65550D1A-A3F7-4C8C-AB90-C8CEB064F23D}"/>
    <cellStyle name="BM Input External Link 4 2 7 2 2" xfId="4582" xr:uid="{27E2CBBA-81DF-444B-B3C8-79CBB6B03F01}"/>
    <cellStyle name="BM Input External Link 4 2 7 3" xfId="4583" xr:uid="{5417ECB5-20DB-480C-B9C6-9D560D2F7210}"/>
    <cellStyle name="BM Input External Link 4 2 8" xfId="4584" xr:uid="{27A107AE-4553-485B-82F7-4BE1769E0A87}"/>
    <cellStyle name="BM Input External Link 4 2 8 2" xfId="4585" xr:uid="{FDF406FF-AA5E-4F2C-A7E4-99DFC3E41759}"/>
    <cellStyle name="BM Input External Link 4 2 8 2 2" xfId="4586" xr:uid="{3C530B83-4D56-49D2-8F5C-2C5B1CD5F9F5}"/>
    <cellStyle name="BM Input External Link 4 2 8 3" xfId="4587" xr:uid="{124CC20C-F4F0-4157-BC12-CACB94B7DB39}"/>
    <cellStyle name="BM Input External Link 4 2 9" xfId="4588" xr:uid="{0FC1EF09-C50A-4A3A-A582-1FB6B0BE5750}"/>
    <cellStyle name="BM Input External Link 4 2 9 2" xfId="4589" xr:uid="{06F2ECEF-25CF-4D25-B781-4E000FE13ED5}"/>
    <cellStyle name="BM Input External Link 4 2 9 2 2" xfId="4590" xr:uid="{33B9FC14-8981-4619-A2A4-6BB2107DD7ED}"/>
    <cellStyle name="BM Input External Link 4 2 9 3" xfId="4591" xr:uid="{0E8FD519-4E90-4C45-A4E5-C86F3868320F}"/>
    <cellStyle name="BM Input External Link 4 20" xfId="4592" xr:uid="{C4A5CBD4-8B88-4BB4-9C5A-C8C7AD2EF3FB}"/>
    <cellStyle name="BM Input External Link 4 3" xfId="4593" xr:uid="{8973E895-6E7C-46F2-9AA0-98FF28116D44}"/>
    <cellStyle name="BM Input External Link 4 3 2" xfId="4594" xr:uid="{2AB3CD68-8663-4529-8361-329F86663A89}"/>
    <cellStyle name="BM Input External Link 4 3 2 2" xfId="4595" xr:uid="{46FF2F8A-9F3A-41C4-8F4D-E653E21FC119}"/>
    <cellStyle name="BM Input External Link 4 3 2 2 2" xfId="4596" xr:uid="{8E9597B9-5EBD-4B70-A115-9A983FBF71BA}"/>
    <cellStyle name="BM Input External Link 4 3 2 3" xfId="4597" xr:uid="{30F1894C-C8DC-412F-9C99-C70A26BB3EAC}"/>
    <cellStyle name="BM Input External Link 4 3 2 4" xfId="4598" xr:uid="{0D03734A-E48E-4FC6-9C83-DE8501EBFD83}"/>
    <cellStyle name="BM Input External Link 4 3 3" xfId="4599" xr:uid="{C1952014-4089-4CE1-A5C8-C31B75FF25EC}"/>
    <cellStyle name="BM Input External Link 4 3 3 2" xfId="4600" xr:uid="{F471E0D3-ADC6-4971-B10D-6218105D8A4D}"/>
    <cellStyle name="BM Input External Link 4 3 4" xfId="4601" xr:uid="{027E1269-CB35-4446-A5B6-AFD349E574E2}"/>
    <cellStyle name="BM Input External Link 4 3 5" xfId="4602" xr:uid="{D4546439-5D93-4F8D-8499-042CD6A88940}"/>
    <cellStyle name="BM Input External Link 4 4" xfId="4603" xr:uid="{958D3178-4207-4DEA-8AC9-A78AC2260BA4}"/>
    <cellStyle name="BM Input External Link 4 4 2" xfId="4604" xr:uid="{923246F7-B495-409F-A332-F4E56D0DC85A}"/>
    <cellStyle name="BM Input External Link 4 4 2 2" xfId="4605" xr:uid="{EC2B71F6-F3F8-42D1-B8EB-BF80B6FA388C}"/>
    <cellStyle name="BM Input External Link 4 4 2 3" xfId="4606" xr:uid="{F6D7D941-6006-44C0-8E58-303CB9B0BC9E}"/>
    <cellStyle name="BM Input External Link 4 4 3" xfId="4607" xr:uid="{4791974A-D402-4210-B8AB-A28BBC99C2D5}"/>
    <cellStyle name="BM Input External Link 4 4 3 2" xfId="4608" xr:uid="{73C11737-C065-412B-821A-D7C13153D6BE}"/>
    <cellStyle name="BM Input External Link 4 4 4" xfId="4609" xr:uid="{44F82BA9-1532-4ADC-AB08-12B0E4AC5BDE}"/>
    <cellStyle name="BM Input External Link 4 5" xfId="4610" xr:uid="{86C7ADC6-2991-4336-9752-9D8CE6D1E903}"/>
    <cellStyle name="BM Input External Link 4 5 2" xfId="4611" xr:uid="{83709EF3-DA19-40E0-80F8-E71323EAF0DB}"/>
    <cellStyle name="BM Input External Link 4 5 2 2" xfId="4612" xr:uid="{3FF14331-3ADE-4CEB-9655-2A86EFD9EF57}"/>
    <cellStyle name="BM Input External Link 4 5 2 3" xfId="4613" xr:uid="{2FC05BB6-AFE0-4857-A428-91CD3B78BE1D}"/>
    <cellStyle name="BM Input External Link 4 5 3" xfId="4614" xr:uid="{1CC4C2DE-04E8-45AD-BC1D-ED505FC181CE}"/>
    <cellStyle name="BM Input External Link 4 5 4" xfId="4615" xr:uid="{0859B77B-1DD2-4B86-838C-DBE3E50E84C3}"/>
    <cellStyle name="BM Input External Link 4 6" xfId="4616" xr:uid="{4E8A1E7D-CEFC-4C37-8928-38E0848B0BF7}"/>
    <cellStyle name="BM Input External Link 4 6 2" xfId="4617" xr:uid="{1C27DC78-54E0-4FDE-B7FE-6AB3307C3572}"/>
    <cellStyle name="BM Input External Link 4 6 2 2" xfId="4618" xr:uid="{6AD9D066-4204-4DE4-9CCD-881F69B8F419}"/>
    <cellStyle name="BM Input External Link 4 6 3" xfId="4619" xr:uid="{A7E5D298-403D-4DB4-8C1B-1872064D0B9D}"/>
    <cellStyle name="BM Input External Link 4 6 4" xfId="4620" xr:uid="{B4D68EC8-B9A1-4154-A9A3-814F551A2BC7}"/>
    <cellStyle name="BM Input External Link 4 7" xfId="4621" xr:uid="{80A1F513-EC52-4B04-9D08-20D082A469B5}"/>
    <cellStyle name="BM Input External Link 4 7 2" xfId="4622" xr:uid="{95F1DBCD-8AD8-40E3-8723-58825A4E1D09}"/>
    <cellStyle name="BM Input External Link 4 7 2 2" xfId="4623" xr:uid="{490D0D8A-C3D0-4B96-8D24-1E079517B2E9}"/>
    <cellStyle name="BM Input External Link 4 7 3" xfId="4624" xr:uid="{170B1191-8D03-417D-827B-FB57A0695E5E}"/>
    <cellStyle name="BM Input External Link 4 8" xfId="4625" xr:uid="{1F0243DC-635F-49CC-8B4B-D56568DC0417}"/>
    <cellStyle name="BM Input External Link 4 8 2" xfId="4626" xr:uid="{27155C98-A955-461F-9166-5F85D0866C72}"/>
    <cellStyle name="BM Input External Link 4 8 2 2" xfId="4627" xr:uid="{6DC9DC58-BAF7-4BB7-B9AD-3F58025E2991}"/>
    <cellStyle name="BM Input External Link 4 8 3" xfId="4628" xr:uid="{DAF89E9C-F30D-4AD0-A2A2-747868F7F5F1}"/>
    <cellStyle name="BM Input External Link 4 9" xfId="4629" xr:uid="{F931F447-FAB9-4EE9-9E79-C8A8A73BB112}"/>
    <cellStyle name="BM Input External Link 4 9 2" xfId="4630" xr:uid="{190F14EF-BD24-4566-9681-8293759B7A1D}"/>
    <cellStyle name="BM Input External Link 4 9 2 2" xfId="4631" xr:uid="{D70F5696-7980-4007-A6BA-7003BF143B06}"/>
    <cellStyle name="BM Input External Link 4 9 3" xfId="4632" xr:uid="{7973B031-FDE2-41A3-97FE-6FA5ED940CDF}"/>
    <cellStyle name="BM Input External Link 5" xfId="4633" xr:uid="{3190DFAF-DD23-4C3C-9488-5FEE26691D10}"/>
    <cellStyle name="BM Input External Link 5 10" xfId="4634" xr:uid="{CEDB1C4A-ED25-4126-BA09-4F17DDAC7AF7}"/>
    <cellStyle name="BM Input External Link 5 10 2" xfId="4635" xr:uid="{122A431C-9900-41B1-AB17-B8BF38DC2518}"/>
    <cellStyle name="BM Input External Link 5 10 2 2" xfId="4636" xr:uid="{36220A7A-775E-46BB-8EF5-1E7D2A7281DA}"/>
    <cellStyle name="BM Input External Link 5 10 3" xfId="4637" xr:uid="{675A2329-902C-48BD-8F34-D8EE875E12CC}"/>
    <cellStyle name="BM Input External Link 5 11" xfId="4638" xr:uid="{EA06817C-4DF8-4B00-AC8D-1B9B95D7AC39}"/>
    <cellStyle name="BM Input External Link 5 11 2" xfId="4639" xr:uid="{E9E72565-EB02-4B77-B0CB-A50A9FBE0F42}"/>
    <cellStyle name="BM Input External Link 5 11 2 2" xfId="4640" xr:uid="{5771F13A-6B65-4E52-96BD-9551EA87EBE4}"/>
    <cellStyle name="BM Input External Link 5 11 3" xfId="4641" xr:uid="{660BF980-D989-4FEF-9678-B7A8229AAA4E}"/>
    <cellStyle name="BM Input External Link 5 12" xfId="4642" xr:uid="{54CF219A-141C-4DEA-998D-61F65BFD6287}"/>
    <cellStyle name="BM Input External Link 5 12 2" xfId="4643" xr:uid="{58295A99-0126-40B4-A2A8-0DA09029F850}"/>
    <cellStyle name="BM Input External Link 5 12 2 2" xfId="4644" xr:uid="{FE32F664-7AA7-4CE4-860D-C96777DD4214}"/>
    <cellStyle name="BM Input External Link 5 12 3" xfId="4645" xr:uid="{8E3DEA23-B02C-4A5D-8700-022E2F28221E}"/>
    <cellStyle name="BM Input External Link 5 13" xfId="4646" xr:uid="{1733B412-622E-4213-B6E3-E1EF5089A058}"/>
    <cellStyle name="BM Input External Link 5 13 2" xfId="4647" xr:uid="{BCEFC090-4329-44A4-BACF-5529D80B00B1}"/>
    <cellStyle name="BM Input External Link 5 13 2 2" xfId="4648" xr:uid="{58532BBA-433C-43E2-A773-9539059CB187}"/>
    <cellStyle name="BM Input External Link 5 13 3" xfId="4649" xr:uid="{82DE9331-65E9-4708-AEB7-71B5011A5027}"/>
    <cellStyle name="BM Input External Link 5 14" xfId="4650" xr:uid="{027E850C-B2E3-4588-BBB6-B4E32BD74030}"/>
    <cellStyle name="BM Input External Link 5 14 2" xfId="4651" xr:uid="{437F0DFB-BD12-431A-A12D-70336E7E3C80}"/>
    <cellStyle name="BM Input External Link 5 14 2 2" xfId="4652" xr:uid="{B09E6177-0240-46AC-ADF8-5B5A585DEA49}"/>
    <cellStyle name="BM Input External Link 5 14 3" xfId="4653" xr:uid="{E1BE93B5-FF29-4CA0-92A2-E33874931EBA}"/>
    <cellStyle name="BM Input External Link 5 15" xfId="4654" xr:uid="{F9C62DDE-0029-48BE-84AD-82A5BF773720}"/>
    <cellStyle name="BM Input External Link 5 15 2" xfId="4655" xr:uid="{86A8B915-66BB-4420-A559-81D7F86E5F49}"/>
    <cellStyle name="BM Input External Link 5 15 2 2" xfId="4656" xr:uid="{3DACB10B-35AE-4BC2-8D86-AFF2DEE7A610}"/>
    <cellStyle name="BM Input External Link 5 15 3" xfId="4657" xr:uid="{6E7EBA58-AD22-444A-B100-CE070ED01432}"/>
    <cellStyle name="BM Input External Link 5 16" xfId="4658" xr:uid="{56201C1B-DFD1-487D-95D2-D9E622245A0C}"/>
    <cellStyle name="BM Input External Link 5 16 2" xfId="4659" xr:uid="{3E279738-BAB9-4C32-A730-C9F3904D168A}"/>
    <cellStyle name="BM Input External Link 5 16 2 2" xfId="4660" xr:uid="{491824BA-AADC-4FA2-A68A-BD6F382BE366}"/>
    <cellStyle name="BM Input External Link 5 16 3" xfId="4661" xr:uid="{A9BE980B-9661-4BC0-A0E1-6EDD64DD410D}"/>
    <cellStyle name="BM Input External Link 5 17" xfId="4662" xr:uid="{13C64A9B-6CFC-4F8E-910D-70ED7B1E5EC6}"/>
    <cellStyle name="BM Input External Link 5 17 2" xfId="4663" xr:uid="{33EECDE7-E315-43BE-89CE-8EACA50061A8}"/>
    <cellStyle name="BM Input External Link 5 17 2 2" xfId="4664" xr:uid="{10F445EC-AA2F-448C-A895-2E2C7D0E0E4B}"/>
    <cellStyle name="BM Input External Link 5 17 3" xfId="4665" xr:uid="{CB527911-8680-446A-87F1-CB836C12C6A2}"/>
    <cellStyle name="BM Input External Link 5 18" xfId="4666" xr:uid="{5D9833D4-464C-49A5-AA28-0F75CCFF3382}"/>
    <cellStyle name="BM Input External Link 5 18 2" xfId="4667" xr:uid="{766D7B84-34E2-4E79-9DC8-88729E0A5DBF}"/>
    <cellStyle name="BM Input External Link 5 18 2 2" xfId="4668" xr:uid="{DD12FACA-AB00-4FE9-80B9-2CA1CAB5A281}"/>
    <cellStyle name="BM Input External Link 5 18 3" xfId="4669" xr:uid="{988C9B55-8EB1-4681-945E-C7BBE80151BE}"/>
    <cellStyle name="BM Input External Link 5 19" xfId="4670" xr:uid="{AF9B4114-B71E-4269-8308-69CD6A1D9C07}"/>
    <cellStyle name="BM Input External Link 5 19 2" xfId="4671" xr:uid="{102576CE-9869-4B1C-BCDD-963957FD1D1F}"/>
    <cellStyle name="BM Input External Link 5 19 2 2" xfId="4672" xr:uid="{DD4F313E-7577-427D-AB35-484EB4140B95}"/>
    <cellStyle name="BM Input External Link 5 19 3" xfId="4673" xr:uid="{B015A664-EB07-456C-8548-8A9394D5488E}"/>
    <cellStyle name="BM Input External Link 5 2" xfId="4674" xr:uid="{AFBCD886-B0DD-40C7-9C58-7A675061E055}"/>
    <cellStyle name="BM Input External Link 5 2 10" xfId="4675" xr:uid="{0C7911A7-F0C9-44AD-9377-56B07A7C3F0E}"/>
    <cellStyle name="BM Input External Link 5 2 10 2" xfId="4676" xr:uid="{E114E54D-AAAB-4463-9891-B6E46CB3873F}"/>
    <cellStyle name="BM Input External Link 5 2 10 2 2" xfId="4677" xr:uid="{9EF34A9B-63F4-43D6-A609-84B4CACDA7AB}"/>
    <cellStyle name="BM Input External Link 5 2 10 3" xfId="4678" xr:uid="{194B85C5-1EA5-4FEB-810E-6121A6B240C8}"/>
    <cellStyle name="BM Input External Link 5 2 11" xfId="4679" xr:uid="{08BF4C77-D5C2-4740-96B6-E97E3DE8C0E4}"/>
    <cellStyle name="BM Input External Link 5 2 11 2" xfId="4680" xr:uid="{97DADE36-D5AE-47E7-A0E8-12986741D7F3}"/>
    <cellStyle name="BM Input External Link 5 2 11 2 2" xfId="4681" xr:uid="{FFB31AE7-E0FF-4F84-B4B6-47D4CDD584AA}"/>
    <cellStyle name="BM Input External Link 5 2 11 3" xfId="4682" xr:uid="{ADC6A2C8-DF65-44FE-A989-2F29A8B23664}"/>
    <cellStyle name="BM Input External Link 5 2 12" xfId="4683" xr:uid="{AB82CAEB-F679-4BD8-8A80-621DA8747369}"/>
    <cellStyle name="BM Input External Link 5 2 12 2" xfId="4684" xr:uid="{2E591EFB-89FE-4873-8974-234E84EB828E}"/>
    <cellStyle name="BM Input External Link 5 2 12 2 2" xfId="4685" xr:uid="{A70D9DAC-BE43-4513-8950-E3E6CC8C4182}"/>
    <cellStyle name="BM Input External Link 5 2 12 3" xfId="4686" xr:uid="{2D58E42A-D60C-44AA-85C9-B480CE8A326B}"/>
    <cellStyle name="BM Input External Link 5 2 13" xfId="4687" xr:uid="{996CCBDB-D0F6-4289-9CB6-C429A2023950}"/>
    <cellStyle name="BM Input External Link 5 2 13 2" xfId="4688" xr:uid="{33B1893C-4370-45FC-845C-0542A9F010D9}"/>
    <cellStyle name="BM Input External Link 5 2 13 2 2" xfId="4689" xr:uid="{1D8C0646-64A3-489E-8D63-7D297AE9AA90}"/>
    <cellStyle name="BM Input External Link 5 2 13 3" xfId="4690" xr:uid="{C203CFD9-20D5-450E-99BB-59DB5E135103}"/>
    <cellStyle name="BM Input External Link 5 2 14" xfId="4691" xr:uid="{E1CC510B-3A1E-4EBE-ACE2-BF1C4E97866A}"/>
    <cellStyle name="BM Input External Link 5 2 14 2" xfId="4692" xr:uid="{EA94E1B1-D063-49FE-AA77-BEE64770581B}"/>
    <cellStyle name="BM Input External Link 5 2 14 2 2" xfId="4693" xr:uid="{D9391EA5-6A97-4612-81E7-D6DC85B13CCF}"/>
    <cellStyle name="BM Input External Link 5 2 14 3" xfId="4694" xr:uid="{D5910635-7497-413A-A0E8-90E8CCD8BC28}"/>
    <cellStyle name="BM Input External Link 5 2 15" xfId="4695" xr:uid="{E216A856-2FE2-4DFD-A4AC-D320AE71AD33}"/>
    <cellStyle name="BM Input External Link 5 2 15 2" xfId="4696" xr:uid="{44D4908F-A142-471E-8277-4AFD3F89E11D}"/>
    <cellStyle name="BM Input External Link 5 2 15 2 2" xfId="4697" xr:uid="{E8942BFB-3502-4DE2-8F22-FE9CA8CD8D27}"/>
    <cellStyle name="BM Input External Link 5 2 15 3" xfId="4698" xr:uid="{8BC9A0C5-8F23-432A-A17A-4D89327C16B4}"/>
    <cellStyle name="BM Input External Link 5 2 16" xfId="4699" xr:uid="{238064A4-8687-476A-8FDF-D80DAB2E6629}"/>
    <cellStyle name="BM Input External Link 5 2 16 2" xfId="4700" xr:uid="{CBCC6C10-EBE8-4F80-A646-15002BA4BF77}"/>
    <cellStyle name="BM Input External Link 5 2 16 2 2" xfId="4701" xr:uid="{65FF3076-EB14-4EBE-9411-85BE1C3A8281}"/>
    <cellStyle name="BM Input External Link 5 2 16 3" xfId="4702" xr:uid="{7D630975-2AE8-48A2-9E12-115403D88FF8}"/>
    <cellStyle name="BM Input External Link 5 2 17" xfId="4703" xr:uid="{27B693DA-21E5-4BD6-858D-E054B6885548}"/>
    <cellStyle name="BM Input External Link 5 2 17 2" xfId="4704" xr:uid="{45E48DFC-AA00-451C-8185-BF2BCEDF4B66}"/>
    <cellStyle name="BM Input External Link 5 2 17 2 2" xfId="4705" xr:uid="{0E3D5A3E-9460-4137-A331-A3DF230AD4D5}"/>
    <cellStyle name="BM Input External Link 5 2 17 3" xfId="4706" xr:uid="{DE12F17C-8BC7-47B9-8724-0C7845B0B25F}"/>
    <cellStyle name="BM Input External Link 5 2 18" xfId="4707" xr:uid="{96BBB07E-E4E7-4B62-977F-3ECB59AF5FC6}"/>
    <cellStyle name="BM Input External Link 5 2 18 2" xfId="4708" xr:uid="{7BBA7FD4-901B-4313-9A1A-501DE6F1648D}"/>
    <cellStyle name="BM Input External Link 5 2 18 2 2" xfId="4709" xr:uid="{4322DBE5-4ECE-4A2D-97A9-59D5BE5A1135}"/>
    <cellStyle name="BM Input External Link 5 2 18 3" xfId="4710" xr:uid="{0C2D97B8-7186-43AB-B1A1-A2BE95185C90}"/>
    <cellStyle name="BM Input External Link 5 2 19" xfId="4711" xr:uid="{38ABA5C1-BD5C-4ACF-A075-AAC2BB8DD899}"/>
    <cellStyle name="BM Input External Link 5 2 19 2" xfId="4712" xr:uid="{E76A3C19-FB61-41C5-83D7-10BE2D4EC06E}"/>
    <cellStyle name="BM Input External Link 5 2 19 2 2" xfId="4713" xr:uid="{5A12435C-3288-4948-9F8E-6212D69BE572}"/>
    <cellStyle name="BM Input External Link 5 2 19 3" xfId="4714" xr:uid="{DBA3C7D6-E5C1-4F33-A711-C6D296153B5D}"/>
    <cellStyle name="BM Input External Link 5 2 2" xfId="4715" xr:uid="{EB82FB64-96DB-4DBA-AF4C-EECA932DC3F3}"/>
    <cellStyle name="BM Input External Link 5 2 2 2" xfId="4716" xr:uid="{21A15741-22FB-40CC-9FD6-498B77609A95}"/>
    <cellStyle name="BM Input External Link 5 2 2 2 2" xfId="4717" xr:uid="{DEDB30B4-4DBC-4D55-9EB6-1D013A1F436D}"/>
    <cellStyle name="BM Input External Link 5 2 2 2 3" xfId="4718" xr:uid="{4F78E6CC-13D6-4E33-84B4-8F63F0C9E9F1}"/>
    <cellStyle name="BM Input External Link 5 2 2 3" xfId="4719" xr:uid="{81BD4F09-B821-47C8-9FAE-0A32CA6193B7}"/>
    <cellStyle name="BM Input External Link 5 2 2 3 2" xfId="4720" xr:uid="{DFDA29F3-B221-434C-9B36-FE9FFA0A57F1}"/>
    <cellStyle name="BM Input External Link 5 2 2 4" xfId="4721" xr:uid="{C4EE4541-3310-4F57-B21D-E0315D47C32C}"/>
    <cellStyle name="BM Input External Link 5 2 20" xfId="4722" xr:uid="{24ABDDCD-73FA-4B8C-AF7D-36F521788E69}"/>
    <cellStyle name="BM Input External Link 5 2 20 2" xfId="4723" xr:uid="{278EFC82-A249-4228-A1C7-4FDBFBCFA52F}"/>
    <cellStyle name="BM Input External Link 5 2 20 2 2" xfId="4724" xr:uid="{B13A2A4D-E277-4E95-8667-FA58A3F997F8}"/>
    <cellStyle name="BM Input External Link 5 2 20 3" xfId="4725" xr:uid="{087B2F8D-B2F1-4DFD-9B2E-F83A88F848DF}"/>
    <cellStyle name="BM Input External Link 5 2 21" xfId="4726" xr:uid="{D6A1B827-92AE-4458-89E9-8B36A3030C99}"/>
    <cellStyle name="BM Input External Link 5 2 21 2" xfId="4727" xr:uid="{EB70407B-99D3-4719-9BC1-BA548E3EA1E7}"/>
    <cellStyle name="BM Input External Link 5 2 22" xfId="4728" xr:uid="{D1F9443C-FA43-46F7-BF1C-0427E299EFE7}"/>
    <cellStyle name="BM Input External Link 5 2 23" xfId="4729" xr:uid="{4D626697-6A2C-436F-8F21-F4AD935DBD14}"/>
    <cellStyle name="BM Input External Link 5 2 3" xfId="4730" xr:uid="{8EE41D0E-B10C-46F3-B574-39ABAFA94B74}"/>
    <cellStyle name="BM Input External Link 5 2 3 2" xfId="4731" xr:uid="{82F86422-46B6-4094-9AB6-7B1C726ED5DA}"/>
    <cellStyle name="BM Input External Link 5 2 3 2 2" xfId="4732" xr:uid="{DFA50D0E-6848-4A60-BBF4-6B98F2643DE3}"/>
    <cellStyle name="BM Input External Link 5 2 3 3" xfId="4733" xr:uid="{FA7C619B-C490-4817-A7FC-14F7D3575FF3}"/>
    <cellStyle name="BM Input External Link 5 2 3 4" xfId="4734" xr:uid="{88538017-EABE-43C1-BC4E-DA1C7892EC3C}"/>
    <cellStyle name="BM Input External Link 5 2 4" xfId="4735" xr:uid="{F5B085B5-B59B-4F64-A422-880A08079C12}"/>
    <cellStyle name="BM Input External Link 5 2 4 2" xfId="4736" xr:uid="{15CF0FEB-17DD-428F-92A1-717E867EA14E}"/>
    <cellStyle name="BM Input External Link 5 2 4 2 2" xfId="4737" xr:uid="{7BB2FD10-0F00-4531-8058-0AD25F28FBF7}"/>
    <cellStyle name="BM Input External Link 5 2 4 3" xfId="4738" xr:uid="{DF5CB8D9-B8E3-4620-9035-3A4FE51A6C67}"/>
    <cellStyle name="BM Input External Link 5 2 4 4" xfId="4739" xr:uid="{AB3DBA20-DCB9-4412-B567-40E4F3BF7569}"/>
    <cellStyle name="BM Input External Link 5 2 5" xfId="4740" xr:uid="{852248BD-49C5-454F-960E-7960A7EB857B}"/>
    <cellStyle name="BM Input External Link 5 2 5 2" xfId="4741" xr:uid="{6F5FEFA0-96FD-41F7-BDE2-0F33A511EE0F}"/>
    <cellStyle name="BM Input External Link 5 2 5 2 2" xfId="4742" xr:uid="{1AA90E28-15A1-48AE-B467-A7D0055A9C6C}"/>
    <cellStyle name="BM Input External Link 5 2 5 3" xfId="4743" xr:uid="{DDDA7ACF-C78A-4D9F-9958-9E0C9C5B2D28}"/>
    <cellStyle name="BM Input External Link 5 2 6" xfId="4744" xr:uid="{7E6CA879-BB13-45D2-90E0-43744E9054FA}"/>
    <cellStyle name="BM Input External Link 5 2 6 2" xfId="4745" xr:uid="{5E85E3DB-54BD-4C9A-8CCD-F6A9E99614EA}"/>
    <cellStyle name="BM Input External Link 5 2 6 2 2" xfId="4746" xr:uid="{8DA119EB-02A9-416F-B41C-B1CB0D631806}"/>
    <cellStyle name="BM Input External Link 5 2 6 3" xfId="4747" xr:uid="{082F1FDA-6BCB-46EC-A3A2-0EFCBB459DDE}"/>
    <cellStyle name="BM Input External Link 5 2 7" xfId="4748" xr:uid="{44F425BF-1DD2-4C3D-9487-2458889EB8EA}"/>
    <cellStyle name="BM Input External Link 5 2 7 2" xfId="4749" xr:uid="{58F4B443-DCE5-4901-8A17-9F4BC14E05E6}"/>
    <cellStyle name="BM Input External Link 5 2 7 2 2" xfId="4750" xr:uid="{1DD9914F-036F-44B5-8CF1-282FD3D5F5A3}"/>
    <cellStyle name="BM Input External Link 5 2 7 3" xfId="4751" xr:uid="{D9739451-094E-482D-9F37-0452C8FF28D6}"/>
    <cellStyle name="BM Input External Link 5 2 8" xfId="4752" xr:uid="{BD55BB1C-5C5A-4D35-9013-F56C703725FA}"/>
    <cellStyle name="BM Input External Link 5 2 8 2" xfId="4753" xr:uid="{2B4EE04E-59FF-4182-A056-BB741E4230CC}"/>
    <cellStyle name="BM Input External Link 5 2 8 2 2" xfId="4754" xr:uid="{3B563ADC-11CC-4D9A-AE89-BE12BA4FB65D}"/>
    <cellStyle name="BM Input External Link 5 2 8 3" xfId="4755" xr:uid="{8D16ABD4-D8BA-4C25-9118-7F00C5E08181}"/>
    <cellStyle name="BM Input External Link 5 2 9" xfId="4756" xr:uid="{8B8B6640-7E96-4F2E-AF24-4FCE4CA3D2D6}"/>
    <cellStyle name="BM Input External Link 5 2 9 2" xfId="4757" xr:uid="{57987588-5716-474B-BCF2-D250CD291E34}"/>
    <cellStyle name="BM Input External Link 5 2 9 2 2" xfId="4758" xr:uid="{AC0DD2A8-5D7C-42E2-9522-3D47D0225BF7}"/>
    <cellStyle name="BM Input External Link 5 2 9 3" xfId="4759" xr:uid="{013F199A-6D66-450B-AF5A-69C23F0155C7}"/>
    <cellStyle name="BM Input External Link 5 20" xfId="4760" xr:uid="{8FC4F262-7763-4ADB-9D30-148A8212E58D}"/>
    <cellStyle name="BM Input External Link 5 20 2" xfId="4761" xr:uid="{CF802BCA-01EB-4065-A336-7B7E819C93FB}"/>
    <cellStyle name="BM Input External Link 5 20 2 2" xfId="4762" xr:uid="{22BCB8DE-E082-4E59-A1E6-630C9388A6EA}"/>
    <cellStyle name="BM Input External Link 5 20 3" xfId="4763" xr:uid="{4B5A72E4-0ED3-4DD9-AD34-4C7805A2BC58}"/>
    <cellStyle name="BM Input External Link 5 21" xfId="4764" xr:uid="{E655CDC9-C767-4CD9-803A-46D11D62D054}"/>
    <cellStyle name="BM Input External Link 5 21 2" xfId="4765" xr:uid="{A08DF98D-C96C-442B-BC23-EBA87735C201}"/>
    <cellStyle name="BM Input External Link 5 21 2 2" xfId="4766" xr:uid="{3A525A65-1C22-45F2-B899-E370ED3542CC}"/>
    <cellStyle name="BM Input External Link 5 21 3" xfId="4767" xr:uid="{9D3F8C09-9505-4A36-A716-E7217C90AA61}"/>
    <cellStyle name="BM Input External Link 5 22" xfId="4768" xr:uid="{F0047154-7EDF-4F1D-8D93-41C70C091035}"/>
    <cellStyle name="BM Input External Link 5 22 2" xfId="4769" xr:uid="{8257BBA1-EA22-428E-A2C6-358D40352AFC}"/>
    <cellStyle name="BM Input External Link 5 23" xfId="4770" xr:uid="{6059199E-D981-4155-8880-CBF664B3D46B}"/>
    <cellStyle name="BM Input External Link 5 24" xfId="4771" xr:uid="{5CB1E1EB-B4DD-4278-AAB9-03E34E7E8E8C}"/>
    <cellStyle name="BM Input External Link 5 3" xfId="4772" xr:uid="{0D34E3A1-5A20-4520-B493-25F13CB0E154}"/>
    <cellStyle name="BM Input External Link 5 3 2" xfId="4773" xr:uid="{424B31A1-5B87-453F-8870-E333866E4995}"/>
    <cellStyle name="BM Input External Link 5 3 2 2" xfId="4774" xr:uid="{C0CE017B-C84D-46AC-B0AB-38249DCA1CE7}"/>
    <cellStyle name="BM Input External Link 5 3 2 3" xfId="4775" xr:uid="{B475F8C4-97BF-431E-917F-4B88D2D2A052}"/>
    <cellStyle name="BM Input External Link 5 3 3" xfId="4776" xr:uid="{ED1EA5AE-CC14-4CC3-956F-F814BDCB0EFF}"/>
    <cellStyle name="BM Input External Link 5 3 3 2" xfId="4777" xr:uid="{A9F13950-0F5F-4B5F-B96D-D0941AC29B5C}"/>
    <cellStyle name="BM Input External Link 5 3 4" xfId="4778" xr:uid="{F27498DE-099A-4531-84A1-9B0441E02C03}"/>
    <cellStyle name="BM Input External Link 5 4" xfId="4779" xr:uid="{3A0102DB-ADEE-4879-8C11-0CEBFD2E4C08}"/>
    <cellStyle name="BM Input External Link 5 4 2" xfId="4780" xr:uid="{D47679F3-19D1-4A2A-B5ED-1DB6EE2026DD}"/>
    <cellStyle name="BM Input External Link 5 4 2 2" xfId="4781" xr:uid="{894A37CA-0808-4D8B-A920-C861D066C4CE}"/>
    <cellStyle name="BM Input External Link 5 4 3" xfId="4782" xr:uid="{07067319-EFF6-484B-B548-CF15C57D8621}"/>
    <cellStyle name="BM Input External Link 5 4 4" xfId="4783" xr:uid="{DCA7136C-9CDE-480B-BDEA-B89A63F76403}"/>
    <cellStyle name="BM Input External Link 5 5" xfId="4784" xr:uid="{76D236F2-07A9-4DC5-A67B-340606A8F4A4}"/>
    <cellStyle name="BM Input External Link 5 5 2" xfId="4785" xr:uid="{15C1AF89-70DE-4B1C-BC71-48D89B4E047F}"/>
    <cellStyle name="BM Input External Link 5 5 2 2" xfId="4786" xr:uid="{3BFF98C6-96FD-4218-BA89-3EEADA631AAD}"/>
    <cellStyle name="BM Input External Link 5 5 3" xfId="4787" xr:uid="{4FA1604E-7E6D-4650-AB3B-2C6ADB9017E4}"/>
    <cellStyle name="BM Input External Link 5 5 4" xfId="4788" xr:uid="{B194F4E2-DA12-4D79-BBF3-7977563156EB}"/>
    <cellStyle name="BM Input External Link 5 6" xfId="4789" xr:uid="{A7DF5F2D-D65C-4F96-A3D4-68C608587B1A}"/>
    <cellStyle name="BM Input External Link 5 6 2" xfId="4790" xr:uid="{78C8F0A4-FE2D-4AC5-B90F-B1350470117F}"/>
    <cellStyle name="BM Input External Link 5 6 2 2" xfId="4791" xr:uid="{F8DF041D-F30C-4CB8-99E5-B47A426F7F7B}"/>
    <cellStyle name="BM Input External Link 5 6 3" xfId="4792" xr:uid="{BB450F77-C9C2-47FC-A2C2-A83293A0847D}"/>
    <cellStyle name="BM Input External Link 5 7" xfId="4793" xr:uid="{6AB5E5CE-A850-49ED-A9FB-924DCA209B8D}"/>
    <cellStyle name="BM Input External Link 5 7 2" xfId="4794" xr:uid="{F250CB28-976A-451C-9494-3715B79E04D5}"/>
    <cellStyle name="BM Input External Link 5 7 2 2" xfId="4795" xr:uid="{C2D32DE7-9756-4DC5-A230-8D156DEE9CC9}"/>
    <cellStyle name="BM Input External Link 5 7 3" xfId="4796" xr:uid="{A6FD51E1-ADFA-4761-BA07-E79F823BD11D}"/>
    <cellStyle name="BM Input External Link 5 8" xfId="4797" xr:uid="{DB713657-AA00-40DB-B73F-F9F8FBC47F6B}"/>
    <cellStyle name="BM Input External Link 5 8 2" xfId="4798" xr:uid="{13E4F50A-CE0F-435D-8203-3F9E2221B349}"/>
    <cellStyle name="BM Input External Link 5 8 2 2" xfId="4799" xr:uid="{8D8EFEFE-4BF4-498E-B5BD-064229D78CB4}"/>
    <cellStyle name="BM Input External Link 5 8 3" xfId="4800" xr:uid="{3F6A555C-7C0B-4BCC-938D-227D70A94FF8}"/>
    <cellStyle name="BM Input External Link 5 9" xfId="4801" xr:uid="{B76067AB-6785-483F-8C01-95CE4C78FB18}"/>
    <cellStyle name="BM Input External Link 5 9 2" xfId="4802" xr:uid="{CEDFED5B-5561-4A03-8E0B-A3E0943595DF}"/>
    <cellStyle name="BM Input External Link 5 9 2 2" xfId="4803" xr:uid="{C245F56F-0E70-4B0B-89F5-144AFFE60F14}"/>
    <cellStyle name="BM Input External Link 5 9 3" xfId="4804" xr:uid="{0B4E35AC-28CA-4938-B58C-7DACAFB02369}"/>
    <cellStyle name="BM Input External Link 6" xfId="4805" xr:uid="{6C861303-4E25-4412-ADDA-B674C5B39FA4}"/>
    <cellStyle name="BM Input External Link 6 10" xfId="4806" xr:uid="{B5C3AC06-E93C-44E1-A752-FFC502550202}"/>
    <cellStyle name="BM Input External Link 6 10 2" xfId="4807" xr:uid="{4BF79A23-6936-4B8B-8AF9-6A304E7C2361}"/>
    <cellStyle name="BM Input External Link 6 10 2 2" xfId="4808" xr:uid="{CAFB1F99-655A-45B7-B554-CC305AF56802}"/>
    <cellStyle name="BM Input External Link 6 10 3" xfId="4809" xr:uid="{A6D145A4-6826-40FF-88F8-9B3C31AE8F1E}"/>
    <cellStyle name="BM Input External Link 6 11" xfId="4810" xr:uid="{122C6B10-6EE9-4523-A624-C74639D81396}"/>
    <cellStyle name="BM Input External Link 6 11 2" xfId="4811" xr:uid="{537455FC-417B-4C25-8027-7119E7AD4F8D}"/>
    <cellStyle name="BM Input External Link 6 11 2 2" xfId="4812" xr:uid="{C817D6D0-6B29-44CD-AFBA-56A3C25A812A}"/>
    <cellStyle name="BM Input External Link 6 11 3" xfId="4813" xr:uid="{67DB6D77-41B1-457A-8E62-831327845A74}"/>
    <cellStyle name="BM Input External Link 6 12" xfId="4814" xr:uid="{5D009342-D6C9-41F3-B1A9-D8E00501EFE0}"/>
    <cellStyle name="BM Input External Link 6 12 2" xfId="4815" xr:uid="{5B5462C9-CBEE-49BB-8CED-61DCE8BCC1F6}"/>
    <cellStyle name="BM Input External Link 6 12 2 2" xfId="4816" xr:uid="{56706F95-0D5B-4156-87A6-1896F2AFB7CA}"/>
    <cellStyle name="BM Input External Link 6 12 3" xfId="4817" xr:uid="{9A7DD682-6422-403A-8C55-9FEBF1893559}"/>
    <cellStyle name="BM Input External Link 6 13" xfId="4818" xr:uid="{441818D3-79C0-4094-A7A8-9944CD0D0D73}"/>
    <cellStyle name="BM Input External Link 6 13 2" xfId="4819" xr:uid="{1E12AFF7-C2B0-47A6-A229-FD4CBFDC8DCF}"/>
    <cellStyle name="BM Input External Link 6 13 2 2" xfId="4820" xr:uid="{C76420A1-68D5-48A2-9FD2-490AED940EA9}"/>
    <cellStyle name="BM Input External Link 6 13 3" xfId="4821" xr:uid="{C21EC118-CFB8-452F-B6E8-252CBFCD987D}"/>
    <cellStyle name="BM Input External Link 6 14" xfId="4822" xr:uid="{03CC3C5A-8BFF-4A8D-86B5-334437CC5F84}"/>
    <cellStyle name="BM Input External Link 6 14 2" xfId="4823" xr:uid="{28BB3A8D-7F61-4097-B986-BE5C2AD067AD}"/>
    <cellStyle name="BM Input External Link 6 14 2 2" xfId="4824" xr:uid="{38DCE641-5C98-45FE-9A8B-8B6FA55CA382}"/>
    <cellStyle name="BM Input External Link 6 14 3" xfId="4825" xr:uid="{A6B9E1C3-BE29-4AAB-99F2-81ABB17F2807}"/>
    <cellStyle name="BM Input External Link 6 15" xfId="4826" xr:uid="{BF4E97FD-CA43-4000-B2CB-7377CB2C946B}"/>
    <cellStyle name="BM Input External Link 6 15 2" xfId="4827" xr:uid="{308E278D-9041-4804-BA9E-5BC2F5ABBC08}"/>
    <cellStyle name="BM Input External Link 6 15 2 2" xfId="4828" xr:uid="{48D678DB-A7E0-447A-AE53-1F644D937BBB}"/>
    <cellStyle name="BM Input External Link 6 15 3" xfId="4829" xr:uid="{2608D278-7383-4315-BE59-8319F075EE96}"/>
    <cellStyle name="BM Input External Link 6 16" xfId="4830" xr:uid="{C3BC53C6-0096-46BF-B2A7-7F1FABA970EF}"/>
    <cellStyle name="BM Input External Link 6 16 2" xfId="4831" xr:uid="{23D844D9-9F92-4652-BDA0-13D537BCC372}"/>
    <cellStyle name="BM Input External Link 6 16 2 2" xfId="4832" xr:uid="{06A51EAC-B418-4152-868E-CBE13FBB98F5}"/>
    <cellStyle name="BM Input External Link 6 16 3" xfId="4833" xr:uid="{B8403322-18BB-4941-A957-BDBF8FB13CC9}"/>
    <cellStyle name="BM Input External Link 6 17" xfId="4834" xr:uid="{67A96049-3CBD-4A08-BCA0-A79649EB6AE1}"/>
    <cellStyle name="BM Input External Link 6 17 2" xfId="4835" xr:uid="{D078DC0A-B193-4B3B-8EB6-C1A1326C93D4}"/>
    <cellStyle name="BM Input External Link 6 17 2 2" xfId="4836" xr:uid="{123A161A-C90D-4455-B7C2-DCCF2E56FD85}"/>
    <cellStyle name="BM Input External Link 6 17 3" xfId="4837" xr:uid="{A1E1E5E2-BD3B-46FA-B2F6-391F58F10133}"/>
    <cellStyle name="BM Input External Link 6 18" xfId="4838" xr:uid="{0FFDAD5C-6260-4880-A3E9-24EABE2EDD42}"/>
    <cellStyle name="BM Input External Link 6 18 2" xfId="4839" xr:uid="{4C994FDE-9D59-466D-96D0-737B405FEA6B}"/>
    <cellStyle name="BM Input External Link 6 18 2 2" xfId="4840" xr:uid="{21D684F0-8392-4F32-95EC-0CE41E14A238}"/>
    <cellStyle name="BM Input External Link 6 18 3" xfId="4841" xr:uid="{289CBFC5-B984-4B17-B0A7-B21535E3AD3B}"/>
    <cellStyle name="BM Input External Link 6 19" xfId="4842" xr:uid="{D3476B38-BD2B-450E-ACAB-491636EE8379}"/>
    <cellStyle name="BM Input External Link 6 19 2" xfId="4843" xr:uid="{00C8CFFE-571B-4693-9D77-6A1B3DA262DD}"/>
    <cellStyle name="BM Input External Link 6 19 2 2" xfId="4844" xr:uid="{8FD398B0-8BBE-488F-8144-F9BE25FE850D}"/>
    <cellStyle name="BM Input External Link 6 19 3" xfId="4845" xr:uid="{C1CB3DD8-05FC-4F01-866E-459BE62766B0}"/>
    <cellStyle name="BM Input External Link 6 2" xfId="4846" xr:uid="{D6AC3221-816F-498E-BF95-20ECA24AD905}"/>
    <cellStyle name="BM Input External Link 6 2 2" xfId="4847" xr:uid="{47C9BC13-8514-4C33-A110-CF665F49A504}"/>
    <cellStyle name="BM Input External Link 6 2 2 2" xfId="4848" xr:uid="{F18B5F40-8646-4BE0-B04E-65A0E0C55FC2}"/>
    <cellStyle name="BM Input External Link 6 2 2 3" xfId="4849" xr:uid="{97F7FD28-50D5-4F5B-B85D-2EA21D4D11F2}"/>
    <cellStyle name="BM Input External Link 6 2 3" xfId="4850" xr:uid="{328ED56B-EE45-49FD-94F9-B70CACA830E3}"/>
    <cellStyle name="BM Input External Link 6 2 3 2" xfId="4851" xr:uid="{033104B9-CC06-4CDB-8B25-E17DDB71001A}"/>
    <cellStyle name="BM Input External Link 6 2 4" xfId="4852" xr:uid="{7FC989D9-D1A0-4A35-8D08-CAF0FC3172A0}"/>
    <cellStyle name="BM Input External Link 6 20" xfId="4853" xr:uid="{85CBD0F4-0081-4105-8364-5FCA0A001C20}"/>
    <cellStyle name="BM Input External Link 6 20 2" xfId="4854" xr:uid="{96924AC0-D4CE-412D-A5E2-38E7365F56DF}"/>
    <cellStyle name="BM Input External Link 6 20 2 2" xfId="4855" xr:uid="{B209B706-413B-4038-8C2B-0B16A58453D3}"/>
    <cellStyle name="BM Input External Link 6 20 3" xfId="4856" xr:uid="{804353C1-7E31-4346-9A5D-8DCBA180345F}"/>
    <cellStyle name="BM Input External Link 6 21" xfId="4857" xr:uid="{8D3F5F39-807A-4D3F-AFAE-2C3AD6A5F47D}"/>
    <cellStyle name="BM Input External Link 6 21 2" xfId="4858" xr:uid="{BC010EF0-22A9-43D4-955C-8043C08F817D}"/>
    <cellStyle name="BM Input External Link 6 22" xfId="4859" xr:uid="{E1E12A8F-D0FC-416C-A877-6111AB480DAD}"/>
    <cellStyle name="BM Input External Link 6 23" xfId="4860" xr:uid="{03CEAA1E-C6FE-42F2-902F-91AFA26FD439}"/>
    <cellStyle name="BM Input External Link 6 3" xfId="4861" xr:uid="{4DE24C61-9E2E-4B0F-BDB5-F28D578814AA}"/>
    <cellStyle name="BM Input External Link 6 3 2" xfId="4862" xr:uid="{B9067C5A-8F09-4842-8956-EC7528B1AC61}"/>
    <cellStyle name="BM Input External Link 6 3 2 2" xfId="4863" xr:uid="{C548E3AA-CDE9-4CC1-BE30-2C8F4C952283}"/>
    <cellStyle name="BM Input External Link 6 3 3" xfId="4864" xr:uid="{D460C607-A645-4974-9E83-DDD688DD2E60}"/>
    <cellStyle name="BM Input External Link 6 3 4" xfId="4865" xr:uid="{B67B1AB8-99E5-434C-BB0C-B0121317AC7A}"/>
    <cellStyle name="BM Input External Link 6 4" xfId="4866" xr:uid="{1559C87D-3F8B-4947-9B94-3360DCD4D87A}"/>
    <cellStyle name="BM Input External Link 6 4 2" xfId="4867" xr:uid="{3A4B4EEE-0F4C-4779-B033-0DFDA7FFDB30}"/>
    <cellStyle name="BM Input External Link 6 4 2 2" xfId="4868" xr:uid="{3C56AFF0-BE07-463D-8592-6F78C98110D7}"/>
    <cellStyle name="BM Input External Link 6 4 3" xfId="4869" xr:uid="{EDAE5120-5398-4F16-B6F2-487D53267F12}"/>
    <cellStyle name="BM Input External Link 6 4 4" xfId="4870" xr:uid="{BBBF5508-A30A-49D6-A47D-2CBBFD66E084}"/>
    <cellStyle name="BM Input External Link 6 5" xfId="4871" xr:uid="{16B91925-0EA9-489D-9762-91682F29D864}"/>
    <cellStyle name="BM Input External Link 6 5 2" xfId="4872" xr:uid="{1E4B0E8B-6B5D-4063-B8A1-F3CF5BD264BC}"/>
    <cellStyle name="BM Input External Link 6 5 2 2" xfId="4873" xr:uid="{D886399A-AAAD-4050-9775-5DE24F1B3E5E}"/>
    <cellStyle name="BM Input External Link 6 5 3" xfId="4874" xr:uid="{334E1487-CE5D-4E4B-867E-8775E1D1F418}"/>
    <cellStyle name="BM Input External Link 6 6" xfId="4875" xr:uid="{1C7449C7-C666-49AE-B700-A5F9814503A2}"/>
    <cellStyle name="BM Input External Link 6 6 2" xfId="4876" xr:uid="{61DDC154-53F7-4ED1-A9DF-47A5DEBDB87B}"/>
    <cellStyle name="BM Input External Link 6 6 2 2" xfId="4877" xr:uid="{8C3EBA5B-D100-4578-939F-1FCDB1FC5B9A}"/>
    <cellStyle name="BM Input External Link 6 6 3" xfId="4878" xr:uid="{DB7C2352-4932-4B27-923A-3285FC4FDCF4}"/>
    <cellStyle name="BM Input External Link 6 7" xfId="4879" xr:uid="{EEFAEEB9-0BB3-4BBC-A266-6BF1C43716A8}"/>
    <cellStyle name="BM Input External Link 6 7 2" xfId="4880" xr:uid="{0CE6A769-724F-4244-BF69-369743C54CE4}"/>
    <cellStyle name="BM Input External Link 6 7 2 2" xfId="4881" xr:uid="{E9126E83-2AB8-4A61-B969-4EB37C55EE85}"/>
    <cellStyle name="BM Input External Link 6 7 3" xfId="4882" xr:uid="{A957E7F2-A848-41EA-A94A-6E5C7B1398D9}"/>
    <cellStyle name="BM Input External Link 6 8" xfId="4883" xr:uid="{6EACE234-7F28-4C38-AC13-4C580061FF4C}"/>
    <cellStyle name="BM Input External Link 6 8 2" xfId="4884" xr:uid="{252D2E02-4EA1-4341-A496-3838896EDD0F}"/>
    <cellStyle name="BM Input External Link 6 8 2 2" xfId="4885" xr:uid="{9CBFC8B1-73CA-4220-B092-6A23AD232B35}"/>
    <cellStyle name="BM Input External Link 6 8 3" xfId="4886" xr:uid="{F7910035-7AFD-4114-B4E4-E3265E67C3F1}"/>
    <cellStyle name="BM Input External Link 6 9" xfId="4887" xr:uid="{D3C30D5E-1C47-4487-9870-1790ACA0F752}"/>
    <cellStyle name="BM Input External Link 6 9 2" xfId="4888" xr:uid="{1EE5759B-5513-43ED-80F3-C75E9E6D7AF5}"/>
    <cellStyle name="BM Input External Link 6 9 2 2" xfId="4889" xr:uid="{13546416-93D4-4C50-88B2-7902793C7280}"/>
    <cellStyle name="BM Input External Link 6 9 3" xfId="4890" xr:uid="{CE473AA2-FAE3-4AFB-A968-0FD7F51334C2}"/>
    <cellStyle name="BM Input External Link 7" xfId="4891" xr:uid="{76BA5376-FC96-4C6E-9542-1F9F79EC2539}"/>
    <cellStyle name="BM Input External Link 7 2" xfId="4892" xr:uid="{4C4A747C-BE02-4D4C-83CA-2038F4230D5A}"/>
    <cellStyle name="BM Input External Link 7 2 2" xfId="4893" xr:uid="{C6B51D3E-BC76-4775-B392-B021E9E1B932}"/>
    <cellStyle name="BM Input External Link 7 2 3" xfId="4894" xr:uid="{EC89FBF7-1895-4242-835D-94DAA98CD9ED}"/>
    <cellStyle name="BM Input External Link 7 3" xfId="4895" xr:uid="{35858DC1-61EA-4DCB-BD84-673052A00389}"/>
    <cellStyle name="BM Input External Link 7 3 2" xfId="4896" xr:uid="{6C0AD0C1-982F-438B-8AE3-4793FA0BD2AE}"/>
    <cellStyle name="BM Input External Link 7 4" xfId="4897" xr:uid="{DC6097E9-9F11-488A-AEAD-F6C01FF732B0}"/>
    <cellStyle name="BM Input External Link 8" xfId="4898" xr:uid="{CE88649E-3147-4A78-AF34-F324CAEF3D16}"/>
    <cellStyle name="BM Input External Link 8 2" xfId="4899" xr:uid="{064163F1-CD47-4AB8-824B-D8954CADCCAA}"/>
    <cellStyle name="BM Input External Link 8 2 2" xfId="4900" xr:uid="{36AE9DA7-6B56-4308-AAB6-4B4FD37FEA50}"/>
    <cellStyle name="BM Input External Link 8 2 3" xfId="4901" xr:uid="{F0CF99D7-0BFB-4510-9D9C-8D5894C22ABD}"/>
    <cellStyle name="BM Input External Link 8 3" xfId="4902" xr:uid="{852B5EAA-E5CF-4AE6-A568-19D62730D2B1}"/>
    <cellStyle name="BM Input External Link 8 4" xfId="4903" xr:uid="{3776D030-AD53-4BF7-BC60-4D38C56EFE41}"/>
    <cellStyle name="BM Input External Link 9" xfId="4904" xr:uid="{8EB7C3CB-635A-4478-8214-DB4A700E8011}"/>
    <cellStyle name="BM Input External Link 9 2" xfId="4905" xr:uid="{AC070278-792D-4448-A3A8-A6B7E67BFCBE}"/>
    <cellStyle name="BM Input External Link 9 2 2" xfId="4906" xr:uid="{919100D2-A147-4822-AAEC-099E197C1A16}"/>
    <cellStyle name="BM Input External Link 9 3" xfId="4907" xr:uid="{D83DEB35-A55D-42E8-B676-B97AA776C039}"/>
    <cellStyle name="BM Input External Link 9 4" xfId="4908" xr:uid="{C4E8C7DB-5E8F-4177-848B-9960FBCF54D8}"/>
    <cellStyle name="BM Input Modeller" xfId="4909" xr:uid="{B28101E3-CEC6-4144-8314-57BD0451C45B}"/>
    <cellStyle name="BM Input Modeller 10" xfId="4910" xr:uid="{FC0E1AC2-F65C-4BD1-936E-9B0D65850EDA}"/>
    <cellStyle name="BM Input Modeller 10 2" xfId="4911" xr:uid="{D3F5816B-A5B9-440C-860D-FD015B4DB560}"/>
    <cellStyle name="BM Input Modeller 10 2 2" xfId="4912" xr:uid="{DAE72D6A-75ED-4C6E-A900-1EE2E4069674}"/>
    <cellStyle name="BM Input Modeller 10 3" xfId="4913" xr:uid="{4E98C648-8440-4ABA-8F98-763F5A754407}"/>
    <cellStyle name="BM Input Modeller 11" xfId="4914" xr:uid="{06645D25-9446-477D-928E-9593C0A552BF}"/>
    <cellStyle name="BM Input Modeller 11 2" xfId="4915" xr:uid="{4B06476A-DC26-45F3-B659-44C9185CCACE}"/>
    <cellStyle name="BM Input Modeller 11 2 2" xfId="4916" xr:uid="{2C697B70-E759-43FD-8C0C-9F65CF7E1227}"/>
    <cellStyle name="BM Input Modeller 11 3" xfId="4917" xr:uid="{962BFED7-2918-4ABD-90BC-B7D7ECE0EBED}"/>
    <cellStyle name="BM Input Modeller 12" xfId="4918" xr:uid="{19809F86-F262-4943-B472-2B64E9451689}"/>
    <cellStyle name="BM Input Modeller 12 2" xfId="4919" xr:uid="{3BCE1402-C04A-4814-B3AE-D1C59C6B53BE}"/>
    <cellStyle name="BM Input Modeller 12 2 2" xfId="4920" xr:uid="{3F128DEC-3722-4B64-8D7A-A4CC561FC367}"/>
    <cellStyle name="BM Input Modeller 12 3" xfId="4921" xr:uid="{7A25B1D0-CDE0-4056-97A1-B5A09B666105}"/>
    <cellStyle name="BM Input Modeller 13" xfId="4922" xr:uid="{64606DF1-61FF-4AF1-82D8-F09ED654EFD9}"/>
    <cellStyle name="BM Input Modeller 13 2" xfId="4923" xr:uid="{1A4CC863-516A-4365-9CBB-EB24A5D23C18}"/>
    <cellStyle name="BM Input Modeller 13 2 2" xfId="4924" xr:uid="{9528A931-407A-4737-A7DC-46EAD286205B}"/>
    <cellStyle name="BM Input Modeller 13 3" xfId="4925" xr:uid="{03149C6F-C18B-4D53-B09F-E9C6FA5A8901}"/>
    <cellStyle name="BM Input Modeller 14" xfId="4926" xr:uid="{316C5E96-0574-470C-87F7-C944F16F20D1}"/>
    <cellStyle name="BM Input Modeller 14 2" xfId="4927" xr:uid="{83383168-92F6-47A3-B09C-ED2DB3579B3F}"/>
    <cellStyle name="BM Input Modeller 14 2 2" xfId="4928" xr:uid="{7F1059B4-F858-4651-9F65-844C18F1F47C}"/>
    <cellStyle name="BM Input Modeller 14 3" xfId="4929" xr:uid="{26CA5264-6348-43D3-9ED2-DE351CBF1A11}"/>
    <cellStyle name="BM Input Modeller 15" xfId="4930" xr:uid="{9B3CCF7E-200E-490E-9B93-06899BD3E0D5}"/>
    <cellStyle name="BM Input Modeller 15 2" xfId="4931" xr:uid="{EAFD057F-1930-4BA7-945D-43F69AE83D7C}"/>
    <cellStyle name="BM Input Modeller 15 2 2" xfId="4932" xr:uid="{A5F9F0D0-CA9F-4D79-A58F-D11027F73044}"/>
    <cellStyle name="BM Input Modeller 15 3" xfId="4933" xr:uid="{0F88DE15-ED59-4D02-9DFE-2299CEF66675}"/>
    <cellStyle name="BM Input Modeller 16" xfId="4934" xr:uid="{2D51D6DE-8400-4B39-90BA-9E7E99927AAC}"/>
    <cellStyle name="BM Input Modeller 16 2" xfId="4935" xr:uid="{5188EC82-E64E-4B7B-ABF5-60DD253C9B21}"/>
    <cellStyle name="BM Input Modeller 16 2 2" xfId="4936" xr:uid="{1D48B20C-72AE-46FE-9FDE-65867ED2BD7C}"/>
    <cellStyle name="BM Input Modeller 16 3" xfId="4937" xr:uid="{961D0995-A3AB-456C-9DC3-39DADF4A3592}"/>
    <cellStyle name="BM Input Modeller 17" xfId="4938" xr:uid="{1E0A3C05-7C3D-476B-9F2F-D980DD79D4D1}"/>
    <cellStyle name="BM Input Modeller 17 2" xfId="4939" xr:uid="{5DD70877-05E9-415C-919C-0CF898293F37}"/>
    <cellStyle name="BM Input Modeller 17 2 2" xfId="4940" xr:uid="{7104D872-7D7F-4681-A9AF-73E8963F351A}"/>
    <cellStyle name="BM Input Modeller 17 3" xfId="4941" xr:uid="{1C8C9F90-A014-4970-997C-1DA90F91A8BF}"/>
    <cellStyle name="BM Input Modeller 18" xfId="4942" xr:uid="{31F6E52C-0DA4-497E-98A8-1A646753F2B5}"/>
    <cellStyle name="BM Input Modeller 18 2" xfId="4943" xr:uid="{1FA0C76F-37D7-4384-A84C-24FA18C21B72}"/>
    <cellStyle name="BM Input Modeller 18 2 2" xfId="4944" xr:uid="{5C145D40-B773-4365-836A-D7CF9A681813}"/>
    <cellStyle name="BM Input Modeller 18 3" xfId="4945" xr:uid="{FC0828AC-1062-43B7-A000-AA3FD92DEC9C}"/>
    <cellStyle name="BM Input Modeller 19" xfId="4946" xr:uid="{7E596DA1-FA16-41A7-9BCA-A048F512D50A}"/>
    <cellStyle name="BM Input Modeller 19 2" xfId="4947" xr:uid="{3B1B5180-97AB-4B99-9383-13F5B10476A7}"/>
    <cellStyle name="BM Input Modeller 19 2 2" xfId="4948" xr:uid="{2C261576-49BF-44DC-AFF7-E4D422D0DCD9}"/>
    <cellStyle name="BM Input Modeller 19 3" xfId="4949" xr:uid="{27806D9C-20B9-441C-8B68-BA2D6E0519B2}"/>
    <cellStyle name="BM Input Modeller 2" xfId="4950" xr:uid="{3962003C-66F0-41FD-9DFC-ECD03F0E494C}"/>
    <cellStyle name="BM Input Modeller 2 10" xfId="4951" xr:uid="{1E88D5AF-C194-4B62-8E2B-9AA6F5DE9662}"/>
    <cellStyle name="BM Input Modeller 2 10 2" xfId="4952" xr:uid="{D083056B-F3BA-4B7A-AA46-D2F452FE6B57}"/>
    <cellStyle name="BM Input Modeller 2 10 2 2" xfId="4953" xr:uid="{C84F1DA4-3256-4601-9C88-EEF936405133}"/>
    <cellStyle name="BM Input Modeller 2 10 3" xfId="4954" xr:uid="{3C67CE59-C269-4F39-A2A2-36581EE9B716}"/>
    <cellStyle name="BM Input Modeller 2 11" xfId="4955" xr:uid="{567F57D8-F1CB-44D2-9F14-681E718E9D18}"/>
    <cellStyle name="BM Input Modeller 2 11 2" xfId="4956" xr:uid="{C148648F-06A2-4A0B-8FA4-C4697E15B061}"/>
    <cellStyle name="BM Input Modeller 2 11 2 2" xfId="4957" xr:uid="{55D9041B-B9DF-43BA-9FED-C7F92E69B689}"/>
    <cellStyle name="BM Input Modeller 2 11 3" xfId="4958" xr:uid="{E97D3294-EA92-4DA5-BC60-C6B84B93391E}"/>
    <cellStyle name="BM Input Modeller 2 12" xfId="4959" xr:uid="{C1862A29-CA60-4CF2-B260-43A722DC1D0E}"/>
    <cellStyle name="BM Input Modeller 2 12 2" xfId="4960" xr:uid="{2FAC9C1D-E5FB-4EE2-92FB-5B9F66452FD4}"/>
    <cellStyle name="BM Input Modeller 2 12 2 2" xfId="4961" xr:uid="{71D620B2-8C1E-457C-9C03-498BFAE7591F}"/>
    <cellStyle name="BM Input Modeller 2 12 3" xfId="4962" xr:uid="{661A81BF-75C0-4D21-A7A3-531A6C5AF592}"/>
    <cellStyle name="BM Input Modeller 2 13" xfId="4963" xr:uid="{BC090630-0F30-4CF4-909D-4D230B929F1D}"/>
    <cellStyle name="BM Input Modeller 2 13 2" xfId="4964" xr:uid="{223E6EDC-DAC5-4260-B723-3F3E26F18A47}"/>
    <cellStyle name="BM Input Modeller 2 13 2 2" xfId="4965" xr:uid="{F5EE125B-7D79-4011-B49D-932DDBFD338C}"/>
    <cellStyle name="BM Input Modeller 2 13 3" xfId="4966" xr:uid="{DDB5B49D-563D-42AB-9EB4-EB148BC7F407}"/>
    <cellStyle name="BM Input Modeller 2 14" xfId="4967" xr:uid="{75797803-CB93-498E-ACA7-96810D6CC45C}"/>
    <cellStyle name="BM Input Modeller 2 14 2" xfId="4968" xr:uid="{99AD06D6-A08E-4DA1-9345-53810184A985}"/>
    <cellStyle name="BM Input Modeller 2 14 2 2" xfId="4969" xr:uid="{C6AE42A7-FDD6-4D79-9D20-BBD9C38046C6}"/>
    <cellStyle name="BM Input Modeller 2 14 3" xfId="4970" xr:uid="{1111496D-9221-4FCE-804B-4CE7F5C5687F}"/>
    <cellStyle name="BM Input Modeller 2 15" xfId="4971" xr:uid="{8B640923-D34D-4BB1-939F-E5AA23B45593}"/>
    <cellStyle name="BM Input Modeller 2 15 2" xfId="4972" xr:uid="{60D89AC0-754B-4588-86EA-8A7D84FE1D36}"/>
    <cellStyle name="BM Input Modeller 2 15 2 2" xfId="4973" xr:uid="{7C93CA69-C086-4682-8DD6-F2665CA376D1}"/>
    <cellStyle name="BM Input Modeller 2 15 3" xfId="4974" xr:uid="{4919A5AD-E69E-4BBA-A791-8E5344FAE0E7}"/>
    <cellStyle name="BM Input Modeller 2 16" xfId="4975" xr:uid="{BDDF767B-02FC-4105-ADF6-C062ACB325C1}"/>
    <cellStyle name="BM Input Modeller 2 16 2" xfId="4976" xr:uid="{262FC5A7-2CB7-46BA-B581-B03B7A45C07B}"/>
    <cellStyle name="BM Input Modeller 2 16 2 2" xfId="4977" xr:uid="{A8F7B518-3694-4787-97CC-019FC23DBE79}"/>
    <cellStyle name="BM Input Modeller 2 16 3" xfId="4978" xr:uid="{4A1777E0-9306-467D-A9A2-C181F6ACBB35}"/>
    <cellStyle name="BM Input Modeller 2 17" xfId="4979" xr:uid="{0A416F87-3512-462E-9BE1-C281BA1A5149}"/>
    <cellStyle name="BM Input Modeller 2 17 2" xfId="4980" xr:uid="{44FA0C65-9381-4DDC-8D0F-E188CD96F722}"/>
    <cellStyle name="BM Input Modeller 2 17 2 2" xfId="4981" xr:uid="{24CA158A-7BBD-4717-9E92-F700DA66CD5D}"/>
    <cellStyle name="BM Input Modeller 2 17 3" xfId="4982" xr:uid="{E55AE636-7824-4343-8578-E604784CFFDE}"/>
    <cellStyle name="BM Input Modeller 2 18" xfId="4983" xr:uid="{139326A0-222E-44CE-AE8A-F5CA61D4AE4E}"/>
    <cellStyle name="BM Input Modeller 2 18 2" xfId="4984" xr:uid="{022322D6-F5EF-4DA1-9B25-948B0002864B}"/>
    <cellStyle name="BM Input Modeller 2 18 2 2" xfId="4985" xr:uid="{05655B2E-21E9-4310-8B6D-C024F1A99733}"/>
    <cellStyle name="BM Input Modeller 2 18 3" xfId="4986" xr:uid="{43A476BA-C6A8-4BAA-B257-2EA0FEC52A11}"/>
    <cellStyle name="BM Input Modeller 2 19" xfId="4987" xr:uid="{26641ABD-AEAF-4F51-ABDE-A83C27C967EE}"/>
    <cellStyle name="BM Input Modeller 2 19 2" xfId="4988" xr:uid="{43EC90E9-6FA4-4558-ABC2-AEDBBCEDF0D2}"/>
    <cellStyle name="BM Input Modeller 2 19 2 2" xfId="4989" xr:uid="{B3BBD556-8976-4419-A3B8-681C2DA5E9AF}"/>
    <cellStyle name="BM Input Modeller 2 19 3" xfId="4990" xr:uid="{2841AE16-2147-4620-9F76-98BA6691A998}"/>
    <cellStyle name="BM Input Modeller 2 2" xfId="4991" xr:uid="{9156B038-2E14-4E10-BADD-F149F9A69AFE}"/>
    <cellStyle name="BM Input Modeller 2 2 10" xfId="4992" xr:uid="{2B47EA55-D75E-4A84-BE2D-470694623156}"/>
    <cellStyle name="BM Input Modeller 2 2 10 2" xfId="4993" xr:uid="{0C3FDA23-53BB-4E4F-AE86-658CBBD9CEF7}"/>
    <cellStyle name="BM Input Modeller 2 2 10 2 2" xfId="4994" xr:uid="{FB26A4EB-BC27-4FC7-BAC5-E087E24732E0}"/>
    <cellStyle name="BM Input Modeller 2 2 10 3" xfId="4995" xr:uid="{0596B69C-7EE0-4219-8D03-65A5A982CB17}"/>
    <cellStyle name="BM Input Modeller 2 2 11" xfId="4996" xr:uid="{61140D36-951F-4C13-B015-906510D2E765}"/>
    <cellStyle name="BM Input Modeller 2 2 11 2" xfId="4997" xr:uid="{20BE2E66-FB0A-4038-81DC-548A03D5B6F1}"/>
    <cellStyle name="BM Input Modeller 2 2 11 2 2" xfId="4998" xr:uid="{77D4713A-2EE7-4B84-9FC8-814BA29AEFF1}"/>
    <cellStyle name="BM Input Modeller 2 2 11 3" xfId="4999" xr:uid="{4665F4A6-F9AC-4EAC-B2D5-5FA919126599}"/>
    <cellStyle name="BM Input Modeller 2 2 12" xfId="5000" xr:uid="{8322FF73-C78D-4C28-9AA2-A7199C39613A}"/>
    <cellStyle name="BM Input Modeller 2 2 12 2" xfId="5001" xr:uid="{FEC149F7-D443-4097-8A85-E0A3EF557EA7}"/>
    <cellStyle name="BM Input Modeller 2 2 12 2 2" xfId="5002" xr:uid="{78ED5652-2C38-4EB8-9A72-EFC3247A007B}"/>
    <cellStyle name="BM Input Modeller 2 2 12 3" xfId="5003" xr:uid="{23102AB2-77F8-48BD-A3F8-7AB4906332CE}"/>
    <cellStyle name="BM Input Modeller 2 2 13" xfId="5004" xr:uid="{72DF7CB3-BCB0-4FAB-ACD5-366B314C4BD9}"/>
    <cellStyle name="BM Input Modeller 2 2 13 2" xfId="5005" xr:uid="{11533350-3D0A-4880-AEC9-CF348E989513}"/>
    <cellStyle name="BM Input Modeller 2 2 13 2 2" xfId="5006" xr:uid="{38B2597A-D1EE-40E5-8AE8-5D45F7FA04E4}"/>
    <cellStyle name="BM Input Modeller 2 2 13 3" xfId="5007" xr:uid="{4DAFC09B-9758-4A7F-945E-ACB5B8359F2E}"/>
    <cellStyle name="BM Input Modeller 2 2 14" xfId="5008" xr:uid="{35E7B9E8-538C-4220-9054-3E950AAAD5F6}"/>
    <cellStyle name="BM Input Modeller 2 2 14 2" xfId="5009" xr:uid="{DDC2FE78-5189-439A-A19D-96BC3F1430F5}"/>
    <cellStyle name="BM Input Modeller 2 2 14 2 2" xfId="5010" xr:uid="{EB02A136-C1CF-4042-BCF1-8FD092B0F598}"/>
    <cellStyle name="BM Input Modeller 2 2 14 3" xfId="5011" xr:uid="{400200A1-C5AB-4D73-8722-225CD740319F}"/>
    <cellStyle name="BM Input Modeller 2 2 15" xfId="5012" xr:uid="{6B6D6EFD-BF40-441E-BAAD-1861709F94FB}"/>
    <cellStyle name="BM Input Modeller 2 2 15 2" xfId="5013" xr:uid="{86B7368A-6758-481C-8398-76CDEADD72D4}"/>
    <cellStyle name="BM Input Modeller 2 2 15 2 2" xfId="5014" xr:uid="{1624B271-89FA-40E4-8204-DAD60ACA28C4}"/>
    <cellStyle name="BM Input Modeller 2 2 15 3" xfId="5015" xr:uid="{C4A529AB-72DF-4933-A150-62A3A46AC74F}"/>
    <cellStyle name="BM Input Modeller 2 2 16" xfId="5016" xr:uid="{7BF58478-37BA-4F22-BCA7-7A0162EFA274}"/>
    <cellStyle name="BM Input Modeller 2 2 16 2" xfId="5017" xr:uid="{C9EACEB9-3D59-49FB-8599-98A809C51007}"/>
    <cellStyle name="BM Input Modeller 2 2 16 2 2" xfId="5018" xr:uid="{CC81E9AB-E2EB-47E9-B12C-23346E23F429}"/>
    <cellStyle name="BM Input Modeller 2 2 16 3" xfId="5019" xr:uid="{7CBDFB08-8761-4809-B6C3-63C70635F924}"/>
    <cellStyle name="BM Input Modeller 2 2 17" xfId="5020" xr:uid="{4F0C36D5-F964-48AE-AB4C-6FFDF8A04BD1}"/>
    <cellStyle name="BM Input Modeller 2 2 17 2" xfId="5021" xr:uid="{3BA6A95F-E694-4DC0-8003-A4AD7F28ECFB}"/>
    <cellStyle name="BM Input Modeller 2 2 17 2 2" xfId="5022" xr:uid="{3733B175-12C8-4103-B89E-69399078DB36}"/>
    <cellStyle name="BM Input Modeller 2 2 17 3" xfId="5023" xr:uid="{22936CD4-5436-459E-902F-66E09D290482}"/>
    <cellStyle name="BM Input Modeller 2 2 18" xfId="5024" xr:uid="{A43E7303-85F1-478B-986B-6FEE4C9E0535}"/>
    <cellStyle name="BM Input Modeller 2 2 18 2" xfId="5025" xr:uid="{C30E2706-1EF3-43F8-9010-BC8CBB742F22}"/>
    <cellStyle name="BM Input Modeller 2 2 19" xfId="5026" xr:uid="{6D8D3268-F155-41BD-904E-FF862044FC8D}"/>
    <cellStyle name="BM Input Modeller 2 2 2" xfId="5027" xr:uid="{E3C1EC49-C380-4E5E-83ED-83AD4EFE4278}"/>
    <cellStyle name="BM Input Modeller 2 2 2 10" xfId="5028" xr:uid="{1D8A36F8-F461-4152-8442-74DFDD2521BD}"/>
    <cellStyle name="BM Input Modeller 2 2 2 10 2" xfId="5029" xr:uid="{68FD7C1C-A880-4EE7-8DF8-85C0277B2E66}"/>
    <cellStyle name="BM Input Modeller 2 2 2 10 2 2" xfId="5030" xr:uid="{1A1361AA-FBAD-4490-AEC4-B4ACCB89BBA0}"/>
    <cellStyle name="BM Input Modeller 2 2 2 10 3" xfId="5031" xr:uid="{6149A637-849F-4536-AF74-87CBE2CC6BA8}"/>
    <cellStyle name="BM Input Modeller 2 2 2 11" xfId="5032" xr:uid="{A8AD0541-C51D-4082-B9A0-DEF4EE6B8AD7}"/>
    <cellStyle name="BM Input Modeller 2 2 2 11 2" xfId="5033" xr:uid="{43C885E7-B00B-47AD-9CAF-89AF714E883F}"/>
    <cellStyle name="BM Input Modeller 2 2 2 11 2 2" xfId="5034" xr:uid="{EA173A13-89EB-447B-9999-0C8A97ECB74B}"/>
    <cellStyle name="BM Input Modeller 2 2 2 11 3" xfId="5035" xr:uid="{6B984838-58FD-46B3-B100-1EFBC1E79A38}"/>
    <cellStyle name="BM Input Modeller 2 2 2 12" xfId="5036" xr:uid="{A05C8778-6C7E-4DEE-AB0E-22335A870A9C}"/>
    <cellStyle name="BM Input Modeller 2 2 2 12 2" xfId="5037" xr:uid="{8A2B780F-EFA7-4C53-BECC-8C941C399E07}"/>
    <cellStyle name="BM Input Modeller 2 2 2 12 2 2" xfId="5038" xr:uid="{5F5F9A31-20EF-4965-B1AD-E1553C070FFE}"/>
    <cellStyle name="BM Input Modeller 2 2 2 12 3" xfId="5039" xr:uid="{4E165CF8-41EC-42C5-868F-7EE4E1D0EC90}"/>
    <cellStyle name="BM Input Modeller 2 2 2 13" xfId="5040" xr:uid="{D6737D7F-51A8-4E9F-B503-63A795F7186F}"/>
    <cellStyle name="BM Input Modeller 2 2 2 13 2" xfId="5041" xr:uid="{3DFFF4FC-3540-4AA4-8893-C814FA695772}"/>
    <cellStyle name="BM Input Modeller 2 2 2 13 2 2" xfId="5042" xr:uid="{2F79E761-E1E7-46F2-8D76-36793A1D78A0}"/>
    <cellStyle name="BM Input Modeller 2 2 2 13 3" xfId="5043" xr:uid="{23ECA25B-9A9E-45D6-A44A-78D80E67BEE6}"/>
    <cellStyle name="BM Input Modeller 2 2 2 14" xfId="5044" xr:uid="{BB479726-E72E-406B-8EC5-56E5510D72F9}"/>
    <cellStyle name="BM Input Modeller 2 2 2 14 2" xfId="5045" xr:uid="{20BADB9A-B1FB-4323-924F-F0A3E604B398}"/>
    <cellStyle name="BM Input Modeller 2 2 2 14 2 2" xfId="5046" xr:uid="{E32B1B4E-1A79-4E75-915C-6AAF6B107041}"/>
    <cellStyle name="BM Input Modeller 2 2 2 14 3" xfId="5047" xr:uid="{0EF6389D-5BB6-4953-8CE8-5B6C73E9FE71}"/>
    <cellStyle name="BM Input Modeller 2 2 2 15" xfId="5048" xr:uid="{2658EF7C-0A43-4B4B-867A-51C3A2912DA8}"/>
    <cellStyle name="BM Input Modeller 2 2 2 15 2" xfId="5049" xr:uid="{9DBA32D6-A71A-40B4-9CE5-72DA5D6F46C9}"/>
    <cellStyle name="BM Input Modeller 2 2 2 15 2 2" xfId="5050" xr:uid="{BAA3A6A1-06C9-47BB-92A1-DBBA40C88F40}"/>
    <cellStyle name="BM Input Modeller 2 2 2 15 3" xfId="5051" xr:uid="{4EB7206E-5687-48D7-AD8D-5C4ECF7C164C}"/>
    <cellStyle name="BM Input Modeller 2 2 2 16" xfId="5052" xr:uid="{CC7D15FB-EFEB-4E8D-B63F-BB70FC5A2DDB}"/>
    <cellStyle name="BM Input Modeller 2 2 2 16 2" xfId="5053" xr:uid="{DEE0D505-E53C-4B04-81A8-A76E9158AEA1}"/>
    <cellStyle name="BM Input Modeller 2 2 2 16 2 2" xfId="5054" xr:uid="{CDC07DB3-B6A9-4D27-BCF9-1D9462B406A9}"/>
    <cellStyle name="BM Input Modeller 2 2 2 16 3" xfId="5055" xr:uid="{0B16DDA5-4A01-4B06-B9F2-F807F30A1B9C}"/>
    <cellStyle name="BM Input Modeller 2 2 2 17" xfId="5056" xr:uid="{EB2A2059-B2E2-4258-8AFF-53000CB9F9C4}"/>
    <cellStyle name="BM Input Modeller 2 2 2 17 2" xfId="5057" xr:uid="{D42F4B36-7D37-4815-B35D-5A0C30B8C0E8}"/>
    <cellStyle name="BM Input Modeller 2 2 2 17 2 2" xfId="5058" xr:uid="{1D0CB943-7CCA-43EF-8653-61DADDC396A2}"/>
    <cellStyle name="BM Input Modeller 2 2 2 17 3" xfId="5059" xr:uid="{945A12C2-811B-4008-A730-7AD319696315}"/>
    <cellStyle name="BM Input Modeller 2 2 2 18" xfId="5060" xr:uid="{57D6185D-AB4A-40CB-AFFA-DC1D8FF22D48}"/>
    <cellStyle name="BM Input Modeller 2 2 2 18 2" xfId="5061" xr:uid="{2E567F3C-7A1B-49F6-B8DF-5F097D6C3F8C}"/>
    <cellStyle name="BM Input Modeller 2 2 2 18 2 2" xfId="5062" xr:uid="{9F3F42E1-961D-4E5F-B910-50174F3A3CEF}"/>
    <cellStyle name="BM Input Modeller 2 2 2 18 3" xfId="5063" xr:uid="{9C538F61-67DD-41F0-A55B-81DBF0B2554F}"/>
    <cellStyle name="BM Input Modeller 2 2 2 19" xfId="5064" xr:uid="{EA283FC2-5467-4E1E-9757-07B3245C2622}"/>
    <cellStyle name="BM Input Modeller 2 2 2 19 2" xfId="5065" xr:uid="{5C6E242B-BD53-450D-8A09-72543F20B8C1}"/>
    <cellStyle name="BM Input Modeller 2 2 2 19 2 2" xfId="5066" xr:uid="{77FBD0FC-FA9D-4E78-A051-7EF2093F761E}"/>
    <cellStyle name="BM Input Modeller 2 2 2 19 3" xfId="5067" xr:uid="{DBC0DF2E-0ED9-48F7-AAA1-F73EBE6A73F2}"/>
    <cellStyle name="BM Input Modeller 2 2 2 2" xfId="5068" xr:uid="{615808BF-99B3-487B-8B76-F70B76FB05EB}"/>
    <cellStyle name="BM Input Modeller 2 2 2 2 2" xfId="5069" xr:uid="{2B531457-E77C-4B6B-AAC1-B1378886EEA6}"/>
    <cellStyle name="BM Input Modeller 2 2 2 2 2 2" xfId="5070" xr:uid="{EEDADFD6-A59E-4836-A548-D903F8018846}"/>
    <cellStyle name="BM Input Modeller 2 2 2 2 2 3" xfId="5071" xr:uid="{45954370-D828-49E2-BFA5-DF8F0AC1842A}"/>
    <cellStyle name="BM Input Modeller 2 2 2 2 3" xfId="5072" xr:uid="{77DFA7A0-AB6A-4A9F-998D-5F4F521664F5}"/>
    <cellStyle name="BM Input Modeller 2 2 2 2 3 2" xfId="5073" xr:uid="{B00A6C60-3FB7-445D-AAD6-9FAEA7F83CB8}"/>
    <cellStyle name="BM Input Modeller 2 2 2 2 4" xfId="5074" xr:uid="{F54E3410-4B95-420B-A2AC-7CD890EDE3DE}"/>
    <cellStyle name="BM Input Modeller 2 2 2 20" xfId="5075" xr:uid="{ABF88FBD-8216-4E1D-A7AD-D287E55E66F4}"/>
    <cellStyle name="BM Input Modeller 2 2 2 20 2" xfId="5076" xr:uid="{C430EE52-195B-4CDE-825D-82A41AA455B8}"/>
    <cellStyle name="BM Input Modeller 2 2 2 20 2 2" xfId="5077" xr:uid="{71A51138-B6FE-4716-9686-50189E467317}"/>
    <cellStyle name="BM Input Modeller 2 2 2 20 3" xfId="5078" xr:uid="{37207F9E-AC00-4FEB-9B02-0FDB829286EA}"/>
    <cellStyle name="BM Input Modeller 2 2 2 21" xfId="5079" xr:uid="{8BFB96C7-9118-4952-89AF-D38A1B631A57}"/>
    <cellStyle name="BM Input Modeller 2 2 2 21 2" xfId="5080" xr:uid="{2DC06D88-FD5E-4945-A137-804169189D61}"/>
    <cellStyle name="BM Input Modeller 2 2 2 22" xfId="5081" xr:uid="{EF2C7C30-4ECA-4EF4-95B9-D442EE84261F}"/>
    <cellStyle name="BM Input Modeller 2 2 2 23" xfId="5082" xr:uid="{3B43CBC4-AAF2-47F9-975A-F783BB66C3BC}"/>
    <cellStyle name="BM Input Modeller 2 2 2 3" xfId="5083" xr:uid="{BC3A2738-61D5-4124-BA6C-88D2A832FEAB}"/>
    <cellStyle name="BM Input Modeller 2 2 2 3 2" xfId="5084" xr:uid="{8A072EF8-30F1-4351-A722-E3820200C254}"/>
    <cellStyle name="BM Input Modeller 2 2 2 3 2 2" xfId="5085" xr:uid="{4E1A7E23-99FF-457D-882C-1992192E5F31}"/>
    <cellStyle name="BM Input Modeller 2 2 2 3 3" xfId="5086" xr:uid="{ACA75F52-ED30-4163-85C4-E6CB8313A759}"/>
    <cellStyle name="BM Input Modeller 2 2 2 3 4" xfId="5087" xr:uid="{CE80FD0F-CD57-4B4A-8B80-5274225AA242}"/>
    <cellStyle name="BM Input Modeller 2 2 2 4" xfId="5088" xr:uid="{6E5F3B53-8D4D-4509-BA4F-7CE820B97B39}"/>
    <cellStyle name="BM Input Modeller 2 2 2 4 2" xfId="5089" xr:uid="{BE1ED6DB-FCA5-430A-8648-0334828348F5}"/>
    <cellStyle name="BM Input Modeller 2 2 2 4 2 2" xfId="5090" xr:uid="{343F297B-3360-445D-840C-3EFEFE35924C}"/>
    <cellStyle name="BM Input Modeller 2 2 2 4 3" xfId="5091" xr:uid="{6B718B14-AFB1-4AF5-99F4-146E9320D5BB}"/>
    <cellStyle name="BM Input Modeller 2 2 2 4 4" xfId="5092" xr:uid="{C0476693-E243-4A47-95DD-5F3B1D726B71}"/>
    <cellStyle name="BM Input Modeller 2 2 2 5" xfId="5093" xr:uid="{3D0C1A04-10D7-44CD-8A32-DA8A3AF6CBC7}"/>
    <cellStyle name="BM Input Modeller 2 2 2 5 2" xfId="5094" xr:uid="{75D172A2-F34D-4DD8-9B2D-2F289752F769}"/>
    <cellStyle name="BM Input Modeller 2 2 2 5 2 2" xfId="5095" xr:uid="{2ED72BC6-7F4D-4BE4-A628-BCCAC43A0761}"/>
    <cellStyle name="BM Input Modeller 2 2 2 5 3" xfId="5096" xr:uid="{350CC98C-8073-4DD1-8BBC-3431E29FBB8C}"/>
    <cellStyle name="BM Input Modeller 2 2 2 6" xfId="5097" xr:uid="{132CE863-65F9-4529-B7B7-2568556E2059}"/>
    <cellStyle name="BM Input Modeller 2 2 2 6 2" xfId="5098" xr:uid="{5E001201-4E08-42DE-AF2F-B856FA1CE80A}"/>
    <cellStyle name="BM Input Modeller 2 2 2 6 2 2" xfId="5099" xr:uid="{83D4CD60-1C6D-4867-BC62-F6E9D5861A6F}"/>
    <cellStyle name="BM Input Modeller 2 2 2 6 3" xfId="5100" xr:uid="{756E4845-AA84-42D2-AF88-B32D938B6561}"/>
    <cellStyle name="BM Input Modeller 2 2 2 7" xfId="5101" xr:uid="{46147B69-B05A-4AAD-B2CD-17D58A655FFC}"/>
    <cellStyle name="BM Input Modeller 2 2 2 7 2" xfId="5102" xr:uid="{9B88B08A-197F-4C91-A910-084DB8E722D4}"/>
    <cellStyle name="BM Input Modeller 2 2 2 7 2 2" xfId="5103" xr:uid="{C04E4537-29CB-477C-8347-D4F4E5779BB0}"/>
    <cellStyle name="BM Input Modeller 2 2 2 7 3" xfId="5104" xr:uid="{D58CCB21-2A06-431F-8129-FE25B29C3356}"/>
    <cellStyle name="BM Input Modeller 2 2 2 8" xfId="5105" xr:uid="{E948AB93-AF7A-4624-8668-C8505485C7D2}"/>
    <cellStyle name="BM Input Modeller 2 2 2 8 2" xfId="5106" xr:uid="{4F748EF1-5727-40E2-A7DD-06A0ABF4EDF4}"/>
    <cellStyle name="BM Input Modeller 2 2 2 8 2 2" xfId="5107" xr:uid="{B12F261D-92EF-4319-8967-898429C09DAC}"/>
    <cellStyle name="BM Input Modeller 2 2 2 8 3" xfId="5108" xr:uid="{A9FD19C0-2423-41A0-896A-4506B3E48721}"/>
    <cellStyle name="BM Input Modeller 2 2 2 9" xfId="5109" xr:uid="{3CB6916E-9AC0-4ED3-8252-F58205C55291}"/>
    <cellStyle name="BM Input Modeller 2 2 2 9 2" xfId="5110" xr:uid="{CA488109-3CAE-4F56-93F1-7FAD38F19064}"/>
    <cellStyle name="BM Input Modeller 2 2 2 9 2 2" xfId="5111" xr:uid="{BE8B781A-88DF-4F4C-BFF4-15257F39E594}"/>
    <cellStyle name="BM Input Modeller 2 2 2 9 3" xfId="5112" xr:uid="{18286A79-BC93-412F-854E-FA8BA39A342D}"/>
    <cellStyle name="BM Input Modeller 2 2 20" xfId="5113" xr:uid="{D6CA9767-F94F-40E7-8F06-16E73E9BDAB6}"/>
    <cellStyle name="BM Input Modeller 2 2 3" xfId="5114" xr:uid="{C3DE3CA5-AC59-4D36-9045-EC52F065FC70}"/>
    <cellStyle name="BM Input Modeller 2 2 3 2" xfId="5115" xr:uid="{42A49E2F-09AE-4336-BFD3-F925695EA71E}"/>
    <cellStyle name="BM Input Modeller 2 2 3 2 2" xfId="5116" xr:uid="{35FBB5E7-8A37-4524-9331-F0FB2F759220}"/>
    <cellStyle name="BM Input Modeller 2 2 3 2 3" xfId="5117" xr:uid="{278C8F39-1703-4C42-B9DA-1884DDD51FC9}"/>
    <cellStyle name="BM Input Modeller 2 2 3 3" xfId="5118" xr:uid="{17FAA2F7-105F-4AE0-82AD-3CB302169CF5}"/>
    <cellStyle name="BM Input Modeller 2 2 3 3 2" xfId="5119" xr:uid="{2CBAFEB9-0759-45E9-9899-1F2EA41A3B74}"/>
    <cellStyle name="BM Input Modeller 2 2 3 4" xfId="5120" xr:uid="{4EF0E3AD-882C-4288-AB66-0A38F359692C}"/>
    <cellStyle name="BM Input Modeller 2 2 4" xfId="5121" xr:uid="{273536D0-FA11-4CB9-9188-61D744FBF080}"/>
    <cellStyle name="BM Input Modeller 2 2 4 2" xfId="5122" xr:uid="{000C69E8-C276-444A-8785-81BCBC1DAADB}"/>
    <cellStyle name="BM Input Modeller 2 2 4 2 2" xfId="5123" xr:uid="{D3648B6E-C52B-4434-9E32-5321EE9B1DFC}"/>
    <cellStyle name="BM Input Modeller 2 2 4 3" xfId="5124" xr:uid="{2DE849A6-7FA2-42DB-B088-F6A4B1B753BF}"/>
    <cellStyle name="BM Input Modeller 2 2 4 4" xfId="5125" xr:uid="{D6FF8399-475E-421B-81E3-139DF4100910}"/>
    <cellStyle name="BM Input Modeller 2 2 5" xfId="5126" xr:uid="{BF3EA7E5-8493-4DAF-8683-AC227263D0F9}"/>
    <cellStyle name="BM Input Modeller 2 2 5 2" xfId="5127" xr:uid="{5975B0D5-A4AA-4551-87FF-1D40EA95B463}"/>
    <cellStyle name="BM Input Modeller 2 2 5 2 2" xfId="5128" xr:uid="{6E82E589-0891-4D66-984B-F21A0E4F48B2}"/>
    <cellStyle name="BM Input Modeller 2 2 5 3" xfId="5129" xr:uid="{6D445AA2-6CA9-4890-9C64-771A0177E6C6}"/>
    <cellStyle name="BM Input Modeller 2 2 5 4" xfId="5130" xr:uid="{E02E7C2E-97BD-4F09-A481-F26DA6611683}"/>
    <cellStyle name="BM Input Modeller 2 2 6" xfId="5131" xr:uid="{9AC3641B-680C-4DC5-B75A-198906C3A9A8}"/>
    <cellStyle name="BM Input Modeller 2 2 6 2" xfId="5132" xr:uid="{5D4856BD-D495-4717-866C-B71C1D643513}"/>
    <cellStyle name="BM Input Modeller 2 2 6 2 2" xfId="5133" xr:uid="{5D60722D-B041-4CC3-AEAA-CF8A406B56AA}"/>
    <cellStyle name="BM Input Modeller 2 2 6 3" xfId="5134" xr:uid="{B2427FD8-C46A-49D1-B471-482FAB4C70AE}"/>
    <cellStyle name="BM Input Modeller 2 2 7" xfId="5135" xr:uid="{B899C505-DDE0-4D19-BD95-E107EA1F2C4D}"/>
    <cellStyle name="BM Input Modeller 2 2 7 2" xfId="5136" xr:uid="{02AB9965-EC3E-4DEA-9F6D-C0905DF122AF}"/>
    <cellStyle name="BM Input Modeller 2 2 7 2 2" xfId="5137" xr:uid="{CBE096D5-03DF-4010-BA37-2AA7637E479B}"/>
    <cellStyle name="BM Input Modeller 2 2 7 3" xfId="5138" xr:uid="{AABF36A7-476A-4AA0-ABE3-550A1038B735}"/>
    <cellStyle name="BM Input Modeller 2 2 8" xfId="5139" xr:uid="{165350CA-8F02-4A14-BB87-B9271BD5B1A2}"/>
    <cellStyle name="BM Input Modeller 2 2 8 2" xfId="5140" xr:uid="{3B5F6F21-A179-425D-9EEB-9FC94B7AC5B3}"/>
    <cellStyle name="BM Input Modeller 2 2 8 2 2" xfId="5141" xr:uid="{D30BB103-5707-48D7-AD54-DBE78CE4060E}"/>
    <cellStyle name="BM Input Modeller 2 2 8 3" xfId="5142" xr:uid="{626A7121-DA43-4398-BDD1-13B19481A3C8}"/>
    <cellStyle name="BM Input Modeller 2 2 9" xfId="5143" xr:uid="{0D9C456B-DD8B-453A-B484-0B2B6038EC07}"/>
    <cellStyle name="BM Input Modeller 2 2 9 2" xfId="5144" xr:uid="{AA981DEE-D661-4917-88BC-16AEEAD8A997}"/>
    <cellStyle name="BM Input Modeller 2 2 9 2 2" xfId="5145" xr:uid="{3AFE826B-8586-4F83-B0D0-91BFA0C1A7ED}"/>
    <cellStyle name="BM Input Modeller 2 2 9 3" xfId="5146" xr:uid="{95C8F448-E8E5-4235-AB94-2EB743BA9CF8}"/>
    <cellStyle name="BM Input Modeller 2 20" xfId="5147" xr:uid="{E8F028FB-DD23-472C-B5DE-1FDA5E6C945F}"/>
    <cellStyle name="BM Input Modeller 2 20 2" xfId="5148" xr:uid="{56736275-F6B1-4D38-8D41-38B15E4503DC}"/>
    <cellStyle name="BM Input Modeller 2 20 2 2" xfId="5149" xr:uid="{C73172C1-FF46-45CA-AB2A-41C6275D4C78}"/>
    <cellStyle name="BM Input Modeller 2 20 3" xfId="5150" xr:uid="{550B4D70-E1AE-413B-819E-D707D8E2C792}"/>
    <cellStyle name="BM Input Modeller 2 21" xfId="5151" xr:uid="{59390312-2437-461C-BC42-04D05DFE309A}"/>
    <cellStyle name="BM Input Modeller 2 21 2" xfId="5152" xr:uid="{7D4B17D6-DEC4-45E1-96A7-4BF8D5822F60}"/>
    <cellStyle name="BM Input Modeller 2 22" xfId="5153" xr:uid="{E810C4AC-AF7C-4FC8-BD78-A11858A1E75C}"/>
    <cellStyle name="BM Input Modeller 2 23" xfId="5154" xr:uid="{39938DCD-0319-4A70-84C0-F7449484574B}"/>
    <cellStyle name="BM Input Modeller 2 3" xfId="5155" xr:uid="{5E2E11AC-1B27-4B5E-8F7F-F2C21FD8B60D}"/>
    <cellStyle name="BM Input Modeller 2 3 10" xfId="5156" xr:uid="{A01ABEC6-614F-47B8-8174-7B9471870F58}"/>
    <cellStyle name="BM Input Modeller 2 3 10 2" xfId="5157" xr:uid="{71D6C102-8D9B-4AAF-892D-0B2292FF508E}"/>
    <cellStyle name="BM Input Modeller 2 3 10 2 2" xfId="5158" xr:uid="{F3CC109B-CEB8-4A3F-A314-468A8291D198}"/>
    <cellStyle name="BM Input Modeller 2 3 10 3" xfId="5159" xr:uid="{28F70A7A-6243-428A-A215-C10BB182A8D7}"/>
    <cellStyle name="BM Input Modeller 2 3 11" xfId="5160" xr:uid="{61B54656-A0BA-4100-820F-89AA7E4151D5}"/>
    <cellStyle name="BM Input Modeller 2 3 11 2" xfId="5161" xr:uid="{1AAA6AD2-5419-4BCD-88B6-E842D6B51EFA}"/>
    <cellStyle name="BM Input Modeller 2 3 11 2 2" xfId="5162" xr:uid="{A49C1EAB-1A6D-4EF7-A5A1-A7171B851AB0}"/>
    <cellStyle name="BM Input Modeller 2 3 11 3" xfId="5163" xr:uid="{AFF59E52-AC87-4896-9DA8-AD089D74625E}"/>
    <cellStyle name="BM Input Modeller 2 3 12" xfId="5164" xr:uid="{38A21A3D-0A2D-46B9-8712-815DAFB321BD}"/>
    <cellStyle name="BM Input Modeller 2 3 12 2" xfId="5165" xr:uid="{CA027274-7C4C-4173-BAA9-ABE653AE818D}"/>
    <cellStyle name="BM Input Modeller 2 3 12 2 2" xfId="5166" xr:uid="{12026DF2-6717-40FA-A618-60D9EEE1B071}"/>
    <cellStyle name="BM Input Modeller 2 3 12 3" xfId="5167" xr:uid="{D984D35C-BBE7-4B77-931C-4BA8834A7809}"/>
    <cellStyle name="BM Input Modeller 2 3 13" xfId="5168" xr:uid="{DB0DC9A7-45EF-44E9-86B4-71867B6CBFED}"/>
    <cellStyle name="BM Input Modeller 2 3 13 2" xfId="5169" xr:uid="{89FDBBB0-4618-4509-8C28-542B1936609C}"/>
    <cellStyle name="BM Input Modeller 2 3 13 2 2" xfId="5170" xr:uid="{9FC8F906-5156-48C7-BDEE-9C26D876059B}"/>
    <cellStyle name="BM Input Modeller 2 3 13 3" xfId="5171" xr:uid="{39265019-4F6F-45C7-AB79-7C26D127BF39}"/>
    <cellStyle name="BM Input Modeller 2 3 14" xfId="5172" xr:uid="{6208E80F-AC21-4067-9D8C-0D6C2765852F}"/>
    <cellStyle name="BM Input Modeller 2 3 14 2" xfId="5173" xr:uid="{6E03CE52-673E-46CD-9038-2B8EA13DA2DA}"/>
    <cellStyle name="BM Input Modeller 2 3 14 2 2" xfId="5174" xr:uid="{92324564-AB22-4A82-A866-A922E0AD93D8}"/>
    <cellStyle name="BM Input Modeller 2 3 14 3" xfId="5175" xr:uid="{52E0C154-2F4C-4E4E-AE58-B687193184D3}"/>
    <cellStyle name="BM Input Modeller 2 3 15" xfId="5176" xr:uid="{A395152A-EF8B-4F07-998A-542EEF94A7E7}"/>
    <cellStyle name="BM Input Modeller 2 3 15 2" xfId="5177" xr:uid="{17B7BFF5-681B-4925-8BF5-28F99EB7ED1A}"/>
    <cellStyle name="BM Input Modeller 2 3 15 2 2" xfId="5178" xr:uid="{09F45795-39EC-4F7D-AE42-697E7DFF1F79}"/>
    <cellStyle name="BM Input Modeller 2 3 15 3" xfId="5179" xr:uid="{A31FDA11-4587-480B-A197-2E2BA26C83DD}"/>
    <cellStyle name="BM Input Modeller 2 3 16" xfId="5180" xr:uid="{1C42A6EF-5A07-4B20-B11E-20B99207E14F}"/>
    <cellStyle name="BM Input Modeller 2 3 16 2" xfId="5181" xr:uid="{2043F0FF-F7C4-45B4-BB1B-F787329D1117}"/>
    <cellStyle name="BM Input Modeller 2 3 16 2 2" xfId="5182" xr:uid="{5BE45A51-B08C-4978-83D7-2C56EFC9942B}"/>
    <cellStyle name="BM Input Modeller 2 3 16 3" xfId="5183" xr:uid="{9D03C89A-DD82-4BA6-A62E-1764C0A200F6}"/>
    <cellStyle name="BM Input Modeller 2 3 17" xfId="5184" xr:uid="{78C8A343-609E-4241-BABD-8DD0F28BA0F3}"/>
    <cellStyle name="BM Input Modeller 2 3 17 2" xfId="5185" xr:uid="{854D6158-EC9B-4C10-BC76-B464BBFD4D69}"/>
    <cellStyle name="BM Input Modeller 2 3 17 2 2" xfId="5186" xr:uid="{E0971A65-25C2-4990-AEC4-DD9FB3EB14D9}"/>
    <cellStyle name="BM Input Modeller 2 3 17 3" xfId="5187" xr:uid="{75D5AFBC-4C0B-4DAD-A8BB-3C44AE41AC59}"/>
    <cellStyle name="BM Input Modeller 2 3 18" xfId="5188" xr:uid="{BE58EF89-E3CF-4C7C-A261-D0B9F13BB66B}"/>
    <cellStyle name="BM Input Modeller 2 3 18 2" xfId="5189" xr:uid="{8449DF23-B117-45EC-9FF9-91B8CC505892}"/>
    <cellStyle name="BM Input Modeller 2 3 19" xfId="5190" xr:uid="{C3A8C7B9-496E-4AD5-89D0-3FF4170AAB40}"/>
    <cellStyle name="BM Input Modeller 2 3 2" xfId="5191" xr:uid="{785F980C-87DF-45A6-A1C1-D08979068DB9}"/>
    <cellStyle name="BM Input Modeller 2 3 2 10" xfId="5192" xr:uid="{1C56FAC5-C8D2-49F3-81F7-765BE7A57024}"/>
    <cellStyle name="BM Input Modeller 2 3 2 10 2" xfId="5193" xr:uid="{6D8B629E-1079-499B-A63C-26F3246CDE7B}"/>
    <cellStyle name="BM Input Modeller 2 3 2 10 2 2" xfId="5194" xr:uid="{289779F9-4547-4537-94F3-E192902637C7}"/>
    <cellStyle name="BM Input Modeller 2 3 2 10 3" xfId="5195" xr:uid="{339E5F8F-ABB4-4243-9466-1A5770AFACA1}"/>
    <cellStyle name="BM Input Modeller 2 3 2 11" xfId="5196" xr:uid="{EF192AD5-9261-4A14-8F8D-B3F1CF71C7A0}"/>
    <cellStyle name="BM Input Modeller 2 3 2 11 2" xfId="5197" xr:uid="{77484650-C9B0-49DF-9A04-9DF9F7036D52}"/>
    <cellStyle name="BM Input Modeller 2 3 2 11 2 2" xfId="5198" xr:uid="{C17A6DF4-276C-4B66-A5ED-9AC65F228D8F}"/>
    <cellStyle name="BM Input Modeller 2 3 2 11 3" xfId="5199" xr:uid="{79F86D87-D11C-4F1E-9CD1-02950B44D4F7}"/>
    <cellStyle name="BM Input Modeller 2 3 2 12" xfId="5200" xr:uid="{DB74BAF2-37F3-42C3-BB20-7D29037197D3}"/>
    <cellStyle name="BM Input Modeller 2 3 2 12 2" xfId="5201" xr:uid="{F6157E27-073A-47BB-9096-7A85B4177C77}"/>
    <cellStyle name="BM Input Modeller 2 3 2 12 2 2" xfId="5202" xr:uid="{9DD21F37-0509-4CE6-B4D5-5ADED6FF58A1}"/>
    <cellStyle name="BM Input Modeller 2 3 2 12 3" xfId="5203" xr:uid="{559AFE4C-0B57-45EF-B82B-52B4BF02102C}"/>
    <cellStyle name="BM Input Modeller 2 3 2 13" xfId="5204" xr:uid="{40DCE53F-6934-4C37-A12E-B01E1C97CE33}"/>
    <cellStyle name="BM Input Modeller 2 3 2 13 2" xfId="5205" xr:uid="{E2CD6443-3BCD-4D5E-B90A-E871E8A41FB2}"/>
    <cellStyle name="BM Input Modeller 2 3 2 13 2 2" xfId="5206" xr:uid="{7419AF69-7F19-4C09-8526-2A93CA79B59B}"/>
    <cellStyle name="BM Input Modeller 2 3 2 13 3" xfId="5207" xr:uid="{DD710599-8140-4D9C-A353-5557E7799557}"/>
    <cellStyle name="BM Input Modeller 2 3 2 14" xfId="5208" xr:uid="{66004CAA-77DB-48E4-A050-18A40D68A365}"/>
    <cellStyle name="BM Input Modeller 2 3 2 14 2" xfId="5209" xr:uid="{79FED2B1-6DCE-4C2F-B988-F103B11E3074}"/>
    <cellStyle name="BM Input Modeller 2 3 2 14 2 2" xfId="5210" xr:uid="{D61B3187-CF69-40C5-9624-E2BDDF2CE683}"/>
    <cellStyle name="BM Input Modeller 2 3 2 14 3" xfId="5211" xr:uid="{F73E3ED5-DF9D-43CC-8D71-0C5F2BB1FDB8}"/>
    <cellStyle name="BM Input Modeller 2 3 2 15" xfId="5212" xr:uid="{9833CD36-F4DC-451C-A276-EDCCA82F1723}"/>
    <cellStyle name="BM Input Modeller 2 3 2 15 2" xfId="5213" xr:uid="{49DFE978-02DB-49B0-85AF-CFFC1A1DCBDF}"/>
    <cellStyle name="BM Input Modeller 2 3 2 15 2 2" xfId="5214" xr:uid="{73E2C21A-37FD-4E2A-9ADB-75A18F55D593}"/>
    <cellStyle name="BM Input Modeller 2 3 2 15 3" xfId="5215" xr:uid="{2EF05C89-2C10-46F8-AF8A-6489457E4DEE}"/>
    <cellStyle name="BM Input Modeller 2 3 2 16" xfId="5216" xr:uid="{40EA4893-C51F-4612-8E05-C47FCC9E1115}"/>
    <cellStyle name="BM Input Modeller 2 3 2 16 2" xfId="5217" xr:uid="{0D011EB8-7017-4AE8-90CD-6C59C0024BA5}"/>
    <cellStyle name="BM Input Modeller 2 3 2 16 2 2" xfId="5218" xr:uid="{927AF796-49D4-4DBA-ACCA-8D2E8005A3F0}"/>
    <cellStyle name="BM Input Modeller 2 3 2 16 3" xfId="5219" xr:uid="{8EF1103A-CABE-43BF-99F8-CC6B0D18D900}"/>
    <cellStyle name="BM Input Modeller 2 3 2 17" xfId="5220" xr:uid="{EF090AB6-A3A6-459A-97BD-D33932C94F20}"/>
    <cellStyle name="BM Input Modeller 2 3 2 17 2" xfId="5221" xr:uid="{46B3AE50-29F3-42AD-A1F1-0601B7CA25DD}"/>
    <cellStyle name="BM Input Modeller 2 3 2 17 2 2" xfId="5222" xr:uid="{E409AD2C-1E8A-4A66-B63C-F4866AF3D9A6}"/>
    <cellStyle name="BM Input Modeller 2 3 2 17 3" xfId="5223" xr:uid="{A9475A28-1550-4900-9D2D-6A4034A29969}"/>
    <cellStyle name="BM Input Modeller 2 3 2 18" xfId="5224" xr:uid="{3966C069-7EF0-4223-AE7A-B18FA5798602}"/>
    <cellStyle name="BM Input Modeller 2 3 2 18 2" xfId="5225" xr:uid="{E605144D-E906-41A7-84D3-DD7C27AEAD88}"/>
    <cellStyle name="BM Input Modeller 2 3 2 18 2 2" xfId="5226" xr:uid="{F8278EA0-20DA-414D-B6DA-A7BE81E75B33}"/>
    <cellStyle name="BM Input Modeller 2 3 2 18 3" xfId="5227" xr:uid="{45E82931-F41E-462B-98C7-202DE079CCA8}"/>
    <cellStyle name="BM Input Modeller 2 3 2 19" xfId="5228" xr:uid="{378776A5-B332-4755-8A70-538CEDACAA58}"/>
    <cellStyle name="BM Input Modeller 2 3 2 19 2" xfId="5229" xr:uid="{793ECEA2-8325-42DA-AB7E-06A87260D618}"/>
    <cellStyle name="BM Input Modeller 2 3 2 19 2 2" xfId="5230" xr:uid="{BB4F2F99-EF0B-4C0B-8615-A1D5970FE128}"/>
    <cellStyle name="BM Input Modeller 2 3 2 19 3" xfId="5231" xr:uid="{633BED0C-9255-4693-AC63-9A3519BEFC31}"/>
    <cellStyle name="BM Input Modeller 2 3 2 2" xfId="5232" xr:uid="{424306DD-52BC-48CE-B9AA-2C98C736C7FB}"/>
    <cellStyle name="BM Input Modeller 2 3 2 2 2" xfId="5233" xr:uid="{6846DCCD-FE1E-4E4E-AD23-AB548945158E}"/>
    <cellStyle name="BM Input Modeller 2 3 2 2 2 2" xfId="5234" xr:uid="{D0DCF36B-BC2B-4C3E-81E8-208BCC6B3EC9}"/>
    <cellStyle name="BM Input Modeller 2 3 2 2 3" xfId="5235" xr:uid="{26783518-C034-4B9F-97E6-9785325F48A4}"/>
    <cellStyle name="BM Input Modeller 2 3 2 2 4" xfId="5236" xr:uid="{626717BB-7667-4C2F-AF98-5A3AAF0DEF6D}"/>
    <cellStyle name="BM Input Modeller 2 3 2 20" xfId="5237" xr:uid="{65582AAB-F42D-46B4-8446-5E8D9B0779F7}"/>
    <cellStyle name="BM Input Modeller 2 3 2 20 2" xfId="5238" xr:uid="{448BFE7B-BA0D-4185-BC41-E06AFC390B6C}"/>
    <cellStyle name="BM Input Modeller 2 3 2 20 2 2" xfId="5239" xr:uid="{A66020AD-B992-4701-A3E2-05FFAD3BF0EB}"/>
    <cellStyle name="BM Input Modeller 2 3 2 20 3" xfId="5240" xr:uid="{2C6E8CF6-E6E9-4FCC-A7C8-332E2190508D}"/>
    <cellStyle name="BM Input Modeller 2 3 2 21" xfId="5241" xr:uid="{CEA0D54E-565D-4D8B-9B75-6E609FBD2CDF}"/>
    <cellStyle name="BM Input Modeller 2 3 2 21 2" xfId="5242" xr:uid="{41F753B1-4FEA-44FE-9376-54906932867D}"/>
    <cellStyle name="BM Input Modeller 2 3 2 22" xfId="5243" xr:uid="{7D990E06-603E-44B9-980B-F1BFF7BF8BD9}"/>
    <cellStyle name="BM Input Modeller 2 3 2 23" xfId="5244" xr:uid="{70CF7115-6259-48A6-98B5-EAC1923A8B0A}"/>
    <cellStyle name="BM Input Modeller 2 3 2 3" xfId="5245" xr:uid="{B9FBD8FF-93FE-4629-9C2C-9D041342EABD}"/>
    <cellStyle name="BM Input Modeller 2 3 2 3 2" xfId="5246" xr:uid="{D8660223-0D46-4D27-AED8-E84ABD5611B2}"/>
    <cellStyle name="BM Input Modeller 2 3 2 3 2 2" xfId="5247" xr:uid="{B83709CE-14BD-4F79-86F0-89CBD1F2935B}"/>
    <cellStyle name="BM Input Modeller 2 3 2 3 3" xfId="5248" xr:uid="{F7FB107C-9F01-41B1-8706-1D92BBC00199}"/>
    <cellStyle name="BM Input Modeller 2 3 2 3 4" xfId="5249" xr:uid="{5DD2ACAA-4047-4A6B-9AA4-C883456C6369}"/>
    <cellStyle name="BM Input Modeller 2 3 2 4" xfId="5250" xr:uid="{555EDD4C-4334-4545-B633-7BBE15D2EB6F}"/>
    <cellStyle name="BM Input Modeller 2 3 2 4 2" xfId="5251" xr:uid="{66303087-EDE5-402F-95C8-69E916038329}"/>
    <cellStyle name="BM Input Modeller 2 3 2 4 2 2" xfId="5252" xr:uid="{AF838172-43B4-4A1D-ACEA-B6F24F389073}"/>
    <cellStyle name="BM Input Modeller 2 3 2 4 3" xfId="5253" xr:uid="{E011D917-442B-4022-ACA5-E5B611D8DC2B}"/>
    <cellStyle name="BM Input Modeller 2 3 2 5" xfId="5254" xr:uid="{80E2C25C-F8BC-4D61-A82B-E6A1D5FEBD96}"/>
    <cellStyle name="BM Input Modeller 2 3 2 5 2" xfId="5255" xr:uid="{6619E38F-43F8-4ECD-9C8A-7D2A208288FB}"/>
    <cellStyle name="BM Input Modeller 2 3 2 5 2 2" xfId="5256" xr:uid="{CB40306F-B2A6-4C6C-AA0C-13CD52EC6056}"/>
    <cellStyle name="BM Input Modeller 2 3 2 5 3" xfId="5257" xr:uid="{8326AB34-C90C-4884-8D97-F994DA3DF320}"/>
    <cellStyle name="BM Input Modeller 2 3 2 6" xfId="5258" xr:uid="{2FE3770A-5CDA-415D-BE8E-8C9371BB338C}"/>
    <cellStyle name="BM Input Modeller 2 3 2 6 2" xfId="5259" xr:uid="{83FC073A-A439-44EE-9B97-E426EC50F3BE}"/>
    <cellStyle name="BM Input Modeller 2 3 2 6 2 2" xfId="5260" xr:uid="{F02E232C-6317-4770-872F-EC7D7F71EAD9}"/>
    <cellStyle name="BM Input Modeller 2 3 2 6 3" xfId="5261" xr:uid="{E1C09C1D-2529-4C73-A949-D3BDC8D6342E}"/>
    <cellStyle name="BM Input Modeller 2 3 2 7" xfId="5262" xr:uid="{A6D88C4B-3A86-4CE5-990C-A19EDC1BDDF5}"/>
    <cellStyle name="BM Input Modeller 2 3 2 7 2" xfId="5263" xr:uid="{1296A358-5950-4724-BA7C-369CED08B4BB}"/>
    <cellStyle name="BM Input Modeller 2 3 2 7 2 2" xfId="5264" xr:uid="{063CB641-38D9-4FB9-8B3D-799DAA6FC2CA}"/>
    <cellStyle name="BM Input Modeller 2 3 2 7 3" xfId="5265" xr:uid="{DCDDB625-3B3B-46E3-9C95-D46F0A786FFF}"/>
    <cellStyle name="BM Input Modeller 2 3 2 8" xfId="5266" xr:uid="{699E2D95-76E4-4334-9320-F2C67AD542AB}"/>
    <cellStyle name="BM Input Modeller 2 3 2 8 2" xfId="5267" xr:uid="{381462AD-835F-430C-A116-E20D7241AE04}"/>
    <cellStyle name="BM Input Modeller 2 3 2 8 2 2" xfId="5268" xr:uid="{1C03F7C8-C2B8-4ED1-9AA0-FAF61ECCC57C}"/>
    <cellStyle name="BM Input Modeller 2 3 2 8 3" xfId="5269" xr:uid="{74FFCFE6-DFD6-4B73-8780-AA22DF6BF88B}"/>
    <cellStyle name="BM Input Modeller 2 3 2 9" xfId="5270" xr:uid="{524E29C6-59FC-4B50-A37E-343AD30AB4F9}"/>
    <cellStyle name="BM Input Modeller 2 3 2 9 2" xfId="5271" xr:uid="{08CC75C9-F76D-4596-9AD4-FFE578DCFB21}"/>
    <cellStyle name="BM Input Modeller 2 3 2 9 2 2" xfId="5272" xr:uid="{F17B1CE7-C97E-4754-8912-985FD8D56A06}"/>
    <cellStyle name="BM Input Modeller 2 3 2 9 3" xfId="5273" xr:uid="{DDD6B8D6-1C21-4B45-B4BD-38278C71830E}"/>
    <cellStyle name="BM Input Modeller 2 3 20" xfId="5274" xr:uid="{0F895EC8-840B-43E8-9B83-43552BECE6C4}"/>
    <cellStyle name="BM Input Modeller 2 3 3" xfId="5275" xr:uid="{5EF497E1-1D1F-4822-94AF-B6DCAF80994A}"/>
    <cellStyle name="BM Input Modeller 2 3 3 2" xfId="5276" xr:uid="{AD496927-02D3-4BDC-8D82-B84DA4C9E961}"/>
    <cellStyle name="BM Input Modeller 2 3 3 2 2" xfId="5277" xr:uid="{A275ED2B-8E89-4E91-9D83-852201853889}"/>
    <cellStyle name="BM Input Modeller 2 3 3 3" xfId="5278" xr:uid="{A06A9FA1-18CE-45BC-89A2-9263894C6E88}"/>
    <cellStyle name="BM Input Modeller 2 3 3 4" xfId="5279" xr:uid="{192877E5-9723-4DA6-97F9-A96F85CB3A26}"/>
    <cellStyle name="BM Input Modeller 2 3 4" xfId="5280" xr:uid="{BDB9E410-6CFA-47DC-B1BC-B760A3BB8283}"/>
    <cellStyle name="BM Input Modeller 2 3 4 2" xfId="5281" xr:uid="{B32CD3F1-6956-4D47-8B96-3A296181B847}"/>
    <cellStyle name="BM Input Modeller 2 3 4 2 2" xfId="5282" xr:uid="{05F44791-E3A1-44BB-BDF8-5CB3BD9D1CB2}"/>
    <cellStyle name="BM Input Modeller 2 3 4 3" xfId="5283" xr:uid="{F2E585DE-1D45-4C8E-AE33-E437BBABD817}"/>
    <cellStyle name="BM Input Modeller 2 3 4 4" xfId="5284" xr:uid="{0A136C78-062F-449E-ABBC-3BDF334F20E5}"/>
    <cellStyle name="BM Input Modeller 2 3 5" xfId="5285" xr:uid="{A7D98C38-69E8-47DF-BE85-AC4CF6C68B66}"/>
    <cellStyle name="BM Input Modeller 2 3 5 2" xfId="5286" xr:uid="{A3553070-0038-41AE-AF62-F28153528470}"/>
    <cellStyle name="BM Input Modeller 2 3 5 2 2" xfId="5287" xr:uid="{45C240FB-83C6-4C04-B81D-85BBFABD8D06}"/>
    <cellStyle name="BM Input Modeller 2 3 5 3" xfId="5288" xr:uid="{6F602F65-F8D3-4BA7-8BA9-789C9FFD84F5}"/>
    <cellStyle name="BM Input Modeller 2 3 6" xfId="5289" xr:uid="{1250F6B9-4B40-4AFE-A963-9757B746A8A3}"/>
    <cellStyle name="BM Input Modeller 2 3 6 2" xfId="5290" xr:uid="{55707C15-FAA5-40A5-A1E4-1B3F633976D4}"/>
    <cellStyle name="BM Input Modeller 2 3 6 2 2" xfId="5291" xr:uid="{1F0E4E26-9B5D-4D93-A6FD-7475F16B187A}"/>
    <cellStyle name="BM Input Modeller 2 3 6 3" xfId="5292" xr:uid="{C24768F8-9DD0-49A6-A74E-58FC0E37EF8B}"/>
    <cellStyle name="BM Input Modeller 2 3 7" xfId="5293" xr:uid="{9A7AF666-48B2-4F77-A0EF-86824F88CA0D}"/>
    <cellStyle name="BM Input Modeller 2 3 7 2" xfId="5294" xr:uid="{4AD6D56E-7360-4FAF-88A0-FE02F65F6AC9}"/>
    <cellStyle name="BM Input Modeller 2 3 7 2 2" xfId="5295" xr:uid="{B927E94D-B352-4659-8B63-124026204849}"/>
    <cellStyle name="BM Input Modeller 2 3 7 3" xfId="5296" xr:uid="{A21F7D53-CDA1-4B44-9845-CBB9A7501159}"/>
    <cellStyle name="BM Input Modeller 2 3 8" xfId="5297" xr:uid="{1888D0EE-C378-46A8-8844-D7B856F981F8}"/>
    <cellStyle name="BM Input Modeller 2 3 8 2" xfId="5298" xr:uid="{ECECDAE4-5BAD-4486-B441-E0B19CB22328}"/>
    <cellStyle name="BM Input Modeller 2 3 8 2 2" xfId="5299" xr:uid="{A7D9589D-37EE-45DE-99A9-34FFB4C1F05F}"/>
    <cellStyle name="BM Input Modeller 2 3 8 3" xfId="5300" xr:uid="{A16DB2E0-1220-4889-BB36-9EF291FF9B43}"/>
    <cellStyle name="BM Input Modeller 2 3 9" xfId="5301" xr:uid="{C649FB91-C5B1-4384-A375-045BC36CDC5E}"/>
    <cellStyle name="BM Input Modeller 2 3 9 2" xfId="5302" xr:uid="{3B1E7CEA-1579-4046-B915-2C5D4A3E8F30}"/>
    <cellStyle name="BM Input Modeller 2 3 9 2 2" xfId="5303" xr:uid="{4D6FE8B4-ED8B-451D-8D65-23BEA4CB07FF}"/>
    <cellStyle name="BM Input Modeller 2 3 9 3" xfId="5304" xr:uid="{130B70AF-AF12-4FBE-8085-ED7E8DF54716}"/>
    <cellStyle name="BM Input Modeller 2 4" xfId="5305" xr:uid="{03EA34A7-88BA-4F5E-91C1-5CADE833458D}"/>
    <cellStyle name="BM Input Modeller 2 4 10" xfId="5306" xr:uid="{14074C2A-CE8C-4F51-8A7A-5BFE96020C3C}"/>
    <cellStyle name="BM Input Modeller 2 4 10 2" xfId="5307" xr:uid="{E084536F-1530-459B-A1D7-0988AB2080C3}"/>
    <cellStyle name="BM Input Modeller 2 4 10 2 2" xfId="5308" xr:uid="{CF650EA5-9F20-45B4-93AE-0FCFEB10CD23}"/>
    <cellStyle name="BM Input Modeller 2 4 10 3" xfId="5309" xr:uid="{DA1CB44B-3907-421F-9E25-00082E860985}"/>
    <cellStyle name="BM Input Modeller 2 4 11" xfId="5310" xr:uid="{388BB66A-0674-4D74-8B78-10F1060441DD}"/>
    <cellStyle name="BM Input Modeller 2 4 11 2" xfId="5311" xr:uid="{BB0DC048-DC1D-44F3-AA45-0F5732A9BD5D}"/>
    <cellStyle name="BM Input Modeller 2 4 11 2 2" xfId="5312" xr:uid="{6E1B20CC-5DA8-46EA-B6E9-F92034960894}"/>
    <cellStyle name="BM Input Modeller 2 4 11 3" xfId="5313" xr:uid="{312E7940-A9B6-4A7F-8E7B-ACC290E52D18}"/>
    <cellStyle name="BM Input Modeller 2 4 12" xfId="5314" xr:uid="{10A5DA94-0BB2-4960-96A8-2F46A3C95DDB}"/>
    <cellStyle name="BM Input Modeller 2 4 12 2" xfId="5315" xr:uid="{31B581F8-4BD5-47CE-A88B-3AD244C748B6}"/>
    <cellStyle name="BM Input Modeller 2 4 12 2 2" xfId="5316" xr:uid="{762F36DE-D7D3-4643-A4C6-2A86A746DFB9}"/>
    <cellStyle name="BM Input Modeller 2 4 12 3" xfId="5317" xr:uid="{557A50DF-DCDA-49F8-8F96-622C9602F3CF}"/>
    <cellStyle name="BM Input Modeller 2 4 13" xfId="5318" xr:uid="{FC302018-0F02-4B26-955B-A80E6670EA8F}"/>
    <cellStyle name="BM Input Modeller 2 4 13 2" xfId="5319" xr:uid="{0D115404-0A84-4883-970D-3F6C95AD31A1}"/>
    <cellStyle name="BM Input Modeller 2 4 13 2 2" xfId="5320" xr:uid="{39C79B45-1C24-42E3-BAA4-5A6E634C992D}"/>
    <cellStyle name="BM Input Modeller 2 4 13 3" xfId="5321" xr:uid="{33AB34B8-13EF-43FE-9774-7C6F47DB2464}"/>
    <cellStyle name="BM Input Modeller 2 4 14" xfId="5322" xr:uid="{2FAF8527-AD74-4475-B548-238E64123DC3}"/>
    <cellStyle name="BM Input Modeller 2 4 14 2" xfId="5323" xr:uid="{17098976-816D-4A61-A0C9-FAA47F25D2DD}"/>
    <cellStyle name="BM Input Modeller 2 4 14 2 2" xfId="5324" xr:uid="{7AF50A04-B753-40A7-A181-AF63890D84CA}"/>
    <cellStyle name="BM Input Modeller 2 4 14 3" xfId="5325" xr:uid="{C9B26A0C-1C7E-45BD-B2D7-AA052696245F}"/>
    <cellStyle name="BM Input Modeller 2 4 15" xfId="5326" xr:uid="{AE72D1A6-3C91-4BD9-9750-B53C966F1140}"/>
    <cellStyle name="BM Input Modeller 2 4 15 2" xfId="5327" xr:uid="{BA3A50D2-E95D-4F85-BBCE-AB8EEB917066}"/>
    <cellStyle name="BM Input Modeller 2 4 15 2 2" xfId="5328" xr:uid="{FC703D82-958B-4038-9D72-3B270DB7C28A}"/>
    <cellStyle name="BM Input Modeller 2 4 15 3" xfId="5329" xr:uid="{8C7767CC-D636-43D7-B6C9-9DFF33C35102}"/>
    <cellStyle name="BM Input Modeller 2 4 16" xfId="5330" xr:uid="{DDD24C56-0061-4176-8403-F00701EB6505}"/>
    <cellStyle name="BM Input Modeller 2 4 16 2" xfId="5331" xr:uid="{1F8EB770-B95A-4E2E-AE32-C36C1F1CF9C1}"/>
    <cellStyle name="BM Input Modeller 2 4 16 2 2" xfId="5332" xr:uid="{88938D95-38E8-4417-BE18-FA7CBD04F7DB}"/>
    <cellStyle name="BM Input Modeller 2 4 16 3" xfId="5333" xr:uid="{55178ACC-2258-46F7-BFF3-70252890B209}"/>
    <cellStyle name="BM Input Modeller 2 4 17" xfId="5334" xr:uid="{03E4A1EA-5DFD-449F-B3E7-13215D70E0B5}"/>
    <cellStyle name="BM Input Modeller 2 4 17 2" xfId="5335" xr:uid="{21484BA5-25AD-4B87-BA87-5272B156E4AE}"/>
    <cellStyle name="BM Input Modeller 2 4 17 2 2" xfId="5336" xr:uid="{8AC33977-4306-49C9-A710-455B70D7884C}"/>
    <cellStyle name="BM Input Modeller 2 4 17 3" xfId="5337" xr:uid="{CE3FF368-5DD3-4288-947D-3CF0553298A5}"/>
    <cellStyle name="BM Input Modeller 2 4 18" xfId="5338" xr:uid="{4F4A3F57-F3A9-4E0B-A3B8-F326CEDB3590}"/>
    <cellStyle name="BM Input Modeller 2 4 18 2" xfId="5339" xr:uid="{E22ABA67-25C6-480B-8337-3D01E1E44EB2}"/>
    <cellStyle name="BM Input Modeller 2 4 18 2 2" xfId="5340" xr:uid="{585B1424-B0F0-4313-9123-3D998E57CD83}"/>
    <cellStyle name="BM Input Modeller 2 4 18 3" xfId="5341" xr:uid="{695C5D04-9057-4781-A8AD-AA54ED3C0024}"/>
    <cellStyle name="BM Input Modeller 2 4 19" xfId="5342" xr:uid="{3E21B7BF-6A79-4A61-B4A9-36267C13D3D5}"/>
    <cellStyle name="BM Input Modeller 2 4 19 2" xfId="5343" xr:uid="{93605434-14A2-46F1-92E7-52AC04A7DF18}"/>
    <cellStyle name="BM Input Modeller 2 4 19 2 2" xfId="5344" xr:uid="{31ABA8A1-3D6C-4E14-8557-62F0700D4507}"/>
    <cellStyle name="BM Input Modeller 2 4 19 3" xfId="5345" xr:uid="{E2D572B1-FD98-4F7F-80A5-8E7A328A4CED}"/>
    <cellStyle name="BM Input Modeller 2 4 2" xfId="5346" xr:uid="{F366E3F8-F9D0-4A14-A62A-73497D7C630E}"/>
    <cellStyle name="BM Input Modeller 2 4 2 10" xfId="5347" xr:uid="{8716D4C4-58FE-4478-BB51-C82B85860A56}"/>
    <cellStyle name="BM Input Modeller 2 4 2 10 2" xfId="5348" xr:uid="{CA57B382-A84C-4B32-8837-E72C680EF5FA}"/>
    <cellStyle name="BM Input Modeller 2 4 2 10 2 2" xfId="5349" xr:uid="{5348E902-A272-4ECC-8C04-44C85AEF5D62}"/>
    <cellStyle name="BM Input Modeller 2 4 2 10 3" xfId="5350" xr:uid="{3430A28E-DC24-4173-A8C1-98653C046C55}"/>
    <cellStyle name="BM Input Modeller 2 4 2 11" xfId="5351" xr:uid="{FADC067C-9103-456A-A527-E1BBC1B0B757}"/>
    <cellStyle name="BM Input Modeller 2 4 2 11 2" xfId="5352" xr:uid="{1DFD4FE5-90E5-47D7-9D51-0C0C785C9E3C}"/>
    <cellStyle name="BM Input Modeller 2 4 2 11 2 2" xfId="5353" xr:uid="{73DC76A0-30F0-45E1-AE10-4917C33715A6}"/>
    <cellStyle name="BM Input Modeller 2 4 2 11 3" xfId="5354" xr:uid="{358C4D67-E38E-4A05-AB88-A325B664F96D}"/>
    <cellStyle name="BM Input Modeller 2 4 2 12" xfId="5355" xr:uid="{D98C0053-F3A1-45E4-96C8-08CB1443CBB2}"/>
    <cellStyle name="BM Input Modeller 2 4 2 12 2" xfId="5356" xr:uid="{E3B98D0A-6A02-43F2-AE53-F4F5BB9F43FB}"/>
    <cellStyle name="BM Input Modeller 2 4 2 12 2 2" xfId="5357" xr:uid="{1D7408D1-592C-4FCE-8327-A18FE0457831}"/>
    <cellStyle name="BM Input Modeller 2 4 2 12 3" xfId="5358" xr:uid="{6C8031E2-52E1-41AE-992B-BB44462C4AA5}"/>
    <cellStyle name="BM Input Modeller 2 4 2 13" xfId="5359" xr:uid="{0B71C665-1E17-4069-B05A-F5288A72067D}"/>
    <cellStyle name="BM Input Modeller 2 4 2 13 2" xfId="5360" xr:uid="{EEC1128B-EAB0-403B-BAE4-0C2A6C223924}"/>
    <cellStyle name="BM Input Modeller 2 4 2 13 2 2" xfId="5361" xr:uid="{F4B3560B-0369-44F4-A7E0-6567C3139C26}"/>
    <cellStyle name="BM Input Modeller 2 4 2 13 3" xfId="5362" xr:uid="{E1CFC586-51C8-4E2B-B657-F838D0EDF985}"/>
    <cellStyle name="BM Input Modeller 2 4 2 14" xfId="5363" xr:uid="{71426CBE-AA51-4DE4-A0FF-12967A3714DB}"/>
    <cellStyle name="BM Input Modeller 2 4 2 14 2" xfId="5364" xr:uid="{E36A33A8-E702-4DD5-BF24-9985AB20FD7C}"/>
    <cellStyle name="BM Input Modeller 2 4 2 14 2 2" xfId="5365" xr:uid="{91C0EF99-14AC-4544-BC45-312EBE608205}"/>
    <cellStyle name="BM Input Modeller 2 4 2 14 3" xfId="5366" xr:uid="{7670DCA8-75D3-4F97-A7B0-23104D1E0E59}"/>
    <cellStyle name="BM Input Modeller 2 4 2 15" xfId="5367" xr:uid="{0F51C44E-5A3D-42AD-9C02-FDD7EA7D93AA}"/>
    <cellStyle name="BM Input Modeller 2 4 2 15 2" xfId="5368" xr:uid="{176ED179-9939-4870-B471-62B90809270F}"/>
    <cellStyle name="BM Input Modeller 2 4 2 15 2 2" xfId="5369" xr:uid="{A8DACBA1-B90D-49F8-B7C8-A089EE412149}"/>
    <cellStyle name="BM Input Modeller 2 4 2 15 3" xfId="5370" xr:uid="{59CAC1D1-34FF-4676-A1A6-CBA79ED1E8E5}"/>
    <cellStyle name="BM Input Modeller 2 4 2 16" xfId="5371" xr:uid="{05589320-11E6-40CF-8A8B-3852C3307C80}"/>
    <cellStyle name="BM Input Modeller 2 4 2 16 2" xfId="5372" xr:uid="{2059753E-53ED-4532-96D3-A30F11DB0F63}"/>
    <cellStyle name="BM Input Modeller 2 4 2 16 2 2" xfId="5373" xr:uid="{480BF2D4-E3E4-4B93-8C3C-61E588E41A97}"/>
    <cellStyle name="BM Input Modeller 2 4 2 16 3" xfId="5374" xr:uid="{DECA4284-2852-4DF0-8D3B-74716380EE3D}"/>
    <cellStyle name="BM Input Modeller 2 4 2 17" xfId="5375" xr:uid="{E51FFDCC-7619-4C5A-B915-FCBBD60381F4}"/>
    <cellStyle name="BM Input Modeller 2 4 2 17 2" xfId="5376" xr:uid="{62C63917-5976-4C6C-8662-82FE1029EE0F}"/>
    <cellStyle name="BM Input Modeller 2 4 2 17 2 2" xfId="5377" xr:uid="{BBD72AFA-64DB-4D80-B5C4-B31CFA2EF2C3}"/>
    <cellStyle name="BM Input Modeller 2 4 2 17 3" xfId="5378" xr:uid="{ECF907FC-92EF-4C18-8CE5-83FAE21EA277}"/>
    <cellStyle name="BM Input Modeller 2 4 2 18" xfId="5379" xr:uid="{D0B7C3BF-A38C-4B91-83DE-1378D1CEA28A}"/>
    <cellStyle name="BM Input Modeller 2 4 2 18 2" xfId="5380" xr:uid="{577E43A9-27AE-435D-8802-5C727E3BDF9D}"/>
    <cellStyle name="BM Input Modeller 2 4 2 18 2 2" xfId="5381" xr:uid="{85A1C16D-F5F3-45B5-AA40-826B4086E933}"/>
    <cellStyle name="BM Input Modeller 2 4 2 18 3" xfId="5382" xr:uid="{BF1CCC46-541F-4169-A84E-8F9EC860189D}"/>
    <cellStyle name="BM Input Modeller 2 4 2 19" xfId="5383" xr:uid="{82940CD8-9CCC-45DC-BD4E-9551679C280F}"/>
    <cellStyle name="BM Input Modeller 2 4 2 19 2" xfId="5384" xr:uid="{DE34AA2B-2434-4381-87F5-D580EB8C4719}"/>
    <cellStyle name="BM Input Modeller 2 4 2 19 2 2" xfId="5385" xr:uid="{9379BEF3-13FA-40F0-AC5C-3370E14C43EB}"/>
    <cellStyle name="BM Input Modeller 2 4 2 19 3" xfId="5386" xr:uid="{C1E6D3FC-A200-4A54-BCE1-51CA3D1E5DD2}"/>
    <cellStyle name="BM Input Modeller 2 4 2 2" xfId="5387" xr:uid="{04A4B0FF-028E-423D-BFF0-8FC03060EF03}"/>
    <cellStyle name="BM Input Modeller 2 4 2 2 2" xfId="5388" xr:uid="{54A69361-03DD-47F2-8EDF-82B239CB37D2}"/>
    <cellStyle name="BM Input Modeller 2 4 2 2 2 2" xfId="5389" xr:uid="{A43F1368-A945-46E3-AC7B-827D671E5FE5}"/>
    <cellStyle name="BM Input Modeller 2 4 2 2 3" xfId="5390" xr:uid="{CFAB9D5C-5641-4929-A424-25A46948D3B6}"/>
    <cellStyle name="BM Input Modeller 2 4 2 2 4" xfId="5391" xr:uid="{D10B46B5-8E87-479B-B7BC-D63FBAA878EA}"/>
    <cellStyle name="BM Input Modeller 2 4 2 20" xfId="5392" xr:uid="{1FF303E9-5AD0-41A9-82EE-797DD5F47673}"/>
    <cellStyle name="BM Input Modeller 2 4 2 20 2" xfId="5393" xr:uid="{00050367-870E-4738-AFA5-D583AD701890}"/>
    <cellStyle name="BM Input Modeller 2 4 2 20 2 2" xfId="5394" xr:uid="{6E95C35B-0ABA-432C-9214-E8661B9D63EC}"/>
    <cellStyle name="BM Input Modeller 2 4 2 20 3" xfId="5395" xr:uid="{CB7C0BBC-0875-44B6-AED2-753F95BDE2A4}"/>
    <cellStyle name="BM Input Modeller 2 4 2 21" xfId="5396" xr:uid="{3DDDD2C9-CF6F-45F6-8D25-4E71487904D6}"/>
    <cellStyle name="BM Input Modeller 2 4 2 21 2" xfId="5397" xr:uid="{32FB1338-9F5C-42E2-9784-208E61D58871}"/>
    <cellStyle name="BM Input Modeller 2 4 2 22" xfId="5398" xr:uid="{865FF0D7-8261-4798-9E3C-3580CD53957E}"/>
    <cellStyle name="BM Input Modeller 2 4 2 23" xfId="5399" xr:uid="{6025B130-1BD9-4D89-8C03-69B95B72F8F5}"/>
    <cellStyle name="BM Input Modeller 2 4 2 3" xfId="5400" xr:uid="{FF48720A-20A1-4CB0-B304-9BE27EFA834C}"/>
    <cellStyle name="BM Input Modeller 2 4 2 3 2" xfId="5401" xr:uid="{9CB4E055-E24A-4EE6-AE4D-0191691ADF61}"/>
    <cellStyle name="BM Input Modeller 2 4 2 3 2 2" xfId="5402" xr:uid="{38BC4550-EA56-42CE-AE1B-8BCD0AAA10F7}"/>
    <cellStyle name="BM Input Modeller 2 4 2 3 3" xfId="5403" xr:uid="{2BD7B946-2055-445C-8B56-2C189AA7CCD3}"/>
    <cellStyle name="BM Input Modeller 2 4 2 4" xfId="5404" xr:uid="{10863226-51E9-47D7-A443-D9CAB982C729}"/>
    <cellStyle name="BM Input Modeller 2 4 2 4 2" xfId="5405" xr:uid="{65FA8D78-C316-4127-B9A6-FACFECF00CAA}"/>
    <cellStyle name="BM Input Modeller 2 4 2 4 2 2" xfId="5406" xr:uid="{278860C5-B2FD-4FB3-BB9D-0F49069E986B}"/>
    <cellStyle name="BM Input Modeller 2 4 2 4 3" xfId="5407" xr:uid="{32B4D5EA-DB72-4D5F-A56E-1CCA92DFB8CF}"/>
    <cellStyle name="BM Input Modeller 2 4 2 5" xfId="5408" xr:uid="{CD116BCC-C5C9-4FD3-B864-815909A7FD59}"/>
    <cellStyle name="BM Input Modeller 2 4 2 5 2" xfId="5409" xr:uid="{3201AB15-7761-4259-A22C-DCB34C2835F2}"/>
    <cellStyle name="BM Input Modeller 2 4 2 5 2 2" xfId="5410" xr:uid="{2CC0B256-A12C-4891-ADE7-4CDE9C58B303}"/>
    <cellStyle name="BM Input Modeller 2 4 2 5 3" xfId="5411" xr:uid="{96422561-9CAB-455D-B2D7-64C678E7844F}"/>
    <cellStyle name="BM Input Modeller 2 4 2 6" xfId="5412" xr:uid="{572653C4-6A7B-4236-A77E-439C78F674F2}"/>
    <cellStyle name="BM Input Modeller 2 4 2 6 2" xfId="5413" xr:uid="{12D4CDC3-DA33-45F9-A8D0-F2BF4A2F96ED}"/>
    <cellStyle name="BM Input Modeller 2 4 2 6 2 2" xfId="5414" xr:uid="{9EBE0E5F-4A30-4449-987E-99351E31A39C}"/>
    <cellStyle name="BM Input Modeller 2 4 2 6 3" xfId="5415" xr:uid="{5B0D582D-5F5B-4934-ADFD-71EA3477D4F7}"/>
    <cellStyle name="BM Input Modeller 2 4 2 7" xfId="5416" xr:uid="{8304D51D-B729-4878-A3CE-E6F9F078533D}"/>
    <cellStyle name="BM Input Modeller 2 4 2 7 2" xfId="5417" xr:uid="{95E10B06-A078-4B83-8CFC-37E1F57A4781}"/>
    <cellStyle name="BM Input Modeller 2 4 2 7 2 2" xfId="5418" xr:uid="{DF50C67F-1A9C-417B-AFC0-AD9988C17B61}"/>
    <cellStyle name="BM Input Modeller 2 4 2 7 3" xfId="5419" xr:uid="{77417419-53BF-428C-AFA5-BD84688D9C6E}"/>
    <cellStyle name="BM Input Modeller 2 4 2 8" xfId="5420" xr:uid="{C71D5A00-4316-4C50-911E-59AA6C70C2E6}"/>
    <cellStyle name="BM Input Modeller 2 4 2 8 2" xfId="5421" xr:uid="{3D3D6483-3348-4631-B0FC-D333782DB6EE}"/>
    <cellStyle name="BM Input Modeller 2 4 2 8 2 2" xfId="5422" xr:uid="{9FB6D938-849A-4002-B1F7-E6E882C1BA1D}"/>
    <cellStyle name="BM Input Modeller 2 4 2 8 3" xfId="5423" xr:uid="{FD21571A-8CEE-4CBA-9AF4-C775079E5B7F}"/>
    <cellStyle name="BM Input Modeller 2 4 2 9" xfId="5424" xr:uid="{6087DACC-B0F7-42A8-9296-9ACD63689A98}"/>
    <cellStyle name="BM Input Modeller 2 4 2 9 2" xfId="5425" xr:uid="{1D4CC746-3FAF-49F1-9F9C-625413935B7D}"/>
    <cellStyle name="BM Input Modeller 2 4 2 9 2 2" xfId="5426" xr:uid="{8B88D11C-DC15-458E-AF7E-FA6E80F91651}"/>
    <cellStyle name="BM Input Modeller 2 4 2 9 3" xfId="5427" xr:uid="{B0FD6E35-C739-40DA-AFD8-1C06CBE14C2E}"/>
    <cellStyle name="BM Input Modeller 2 4 20" xfId="5428" xr:uid="{50AE033D-5667-4903-8493-D2581943EDBE}"/>
    <cellStyle name="BM Input Modeller 2 4 20 2" xfId="5429" xr:uid="{BDE70C4B-1B79-4537-B929-46C393DEB61C}"/>
    <cellStyle name="BM Input Modeller 2 4 20 2 2" xfId="5430" xr:uid="{2F7226DB-36C0-484F-9BCB-4157A56CCD07}"/>
    <cellStyle name="BM Input Modeller 2 4 20 3" xfId="5431" xr:uid="{E322F8D4-6913-456F-97E4-6B3441947AF9}"/>
    <cellStyle name="BM Input Modeller 2 4 21" xfId="5432" xr:uid="{A7ABBA28-30E3-48D1-AE43-34737EBF7244}"/>
    <cellStyle name="BM Input Modeller 2 4 21 2" xfId="5433" xr:uid="{A207F1FD-B368-460D-9A89-9F910CF6ABDF}"/>
    <cellStyle name="BM Input Modeller 2 4 21 2 2" xfId="5434" xr:uid="{0F5788CF-D0D5-4F1E-84F4-D45F70A74805}"/>
    <cellStyle name="BM Input Modeller 2 4 21 3" xfId="5435" xr:uid="{38965D9D-5762-4F1D-8A29-41C25D07B573}"/>
    <cellStyle name="BM Input Modeller 2 4 22" xfId="5436" xr:uid="{BEF7FA5B-C38C-4E0B-A5E4-FD2413DCF86B}"/>
    <cellStyle name="BM Input Modeller 2 4 22 2" xfId="5437" xr:uid="{A6A2B2FD-46DB-4CBD-A66D-B0B54D4E2101}"/>
    <cellStyle name="BM Input Modeller 2 4 23" xfId="5438" xr:uid="{A7EFEE22-5B60-40A4-AC69-9FC06510B113}"/>
    <cellStyle name="BM Input Modeller 2 4 24" xfId="5439" xr:uid="{A1F30CFB-C916-4B55-820A-84E25F4D531A}"/>
    <cellStyle name="BM Input Modeller 2 4 3" xfId="5440" xr:uid="{A68DDB37-E1D0-4B02-9344-ABD7341C8ADE}"/>
    <cellStyle name="BM Input Modeller 2 4 3 2" xfId="5441" xr:uid="{FB46AAF0-C95E-4688-9B43-374FCA9F4745}"/>
    <cellStyle name="BM Input Modeller 2 4 3 2 2" xfId="5442" xr:uid="{EC4AE42C-8CAB-49A7-846B-D43A735A4C5D}"/>
    <cellStyle name="BM Input Modeller 2 4 3 3" xfId="5443" xr:uid="{1CE4C264-BECF-4C4F-933B-7BF7441B25F4}"/>
    <cellStyle name="BM Input Modeller 2 4 3 4" xfId="5444" xr:uid="{192A0DE8-505B-402E-AEAE-4F85BFB3B7A4}"/>
    <cellStyle name="BM Input Modeller 2 4 4" xfId="5445" xr:uid="{34D2C588-48D1-48CA-8807-2101543730CC}"/>
    <cellStyle name="BM Input Modeller 2 4 4 2" xfId="5446" xr:uid="{C3ADA409-53AE-42B8-99A9-9F309600C40F}"/>
    <cellStyle name="BM Input Modeller 2 4 4 2 2" xfId="5447" xr:uid="{64D365B9-4515-43B0-B8B6-96D85714529C}"/>
    <cellStyle name="BM Input Modeller 2 4 4 3" xfId="5448" xr:uid="{D269C0B1-3FF1-4A0F-A8C3-70F54D4A140E}"/>
    <cellStyle name="BM Input Modeller 2 4 4 4" xfId="5449" xr:uid="{139D3A31-9B13-44B1-B467-A74E67C0FA83}"/>
    <cellStyle name="BM Input Modeller 2 4 5" xfId="5450" xr:uid="{3C24F4FD-9C7F-404A-857D-4B024F3C4DBF}"/>
    <cellStyle name="BM Input Modeller 2 4 5 2" xfId="5451" xr:uid="{0031E8AB-B77B-4F48-9814-5F6510850D5D}"/>
    <cellStyle name="BM Input Modeller 2 4 5 2 2" xfId="5452" xr:uid="{1B9BCE59-D006-47E8-872E-5D529145417C}"/>
    <cellStyle name="BM Input Modeller 2 4 5 3" xfId="5453" xr:uid="{FF7E4C78-129A-428E-B264-5B240F870B8B}"/>
    <cellStyle name="BM Input Modeller 2 4 6" xfId="5454" xr:uid="{C52989B3-845C-4EEE-A094-40888B39DF93}"/>
    <cellStyle name="BM Input Modeller 2 4 6 2" xfId="5455" xr:uid="{39ADA0DA-AA15-4FF7-99C0-DFEC923CE68C}"/>
    <cellStyle name="BM Input Modeller 2 4 6 2 2" xfId="5456" xr:uid="{6548373D-60D8-464A-98C2-2AEA52E8DF58}"/>
    <cellStyle name="BM Input Modeller 2 4 6 3" xfId="5457" xr:uid="{BED4B05F-E21C-436F-A45D-400E43A856A3}"/>
    <cellStyle name="BM Input Modeller 2 4 7" xfId="5458" xr:uid="{895EB4D5-8E1E-4B88-9164-989B2E091493}"/>
    <cellStyle name="BM Input Modeller 2 4 7 2" xfId="5459" xr:uid="{DE779FCA-71C4-4BA5-B0D5-AFBAED4C6707}"/>
    <cellStyle name="BM Input Modeller 2 4 7 2 2" xfId="5460" xr:uid="{8550A352-F524-4D38-AEEC-44EBC44C761D}"/>
    <cellStyle name="BM Input Modeller 2 4 7 3" xfId="5461" xr:uid="{871A3CF9-AEF0-4784-92ED-A5405ED4D0D1}"/>
    <cellStyle name="BM Input Modeller 2 4 8" xfId="5462" xr:uid="{CB58E797-DB3C-4762-A3C5-AE1CB16B5B78}"/>
    <cellStyle name="BM Input Modeller 2 4 8 2" xfId="5463" xr:uid="{370D809B-C4BD-4EFD-B35D-BFE547A2D7CF}"/>
    <cellStyle name="BM Input Modeller 2 4 8 2 2" xfId="5464" xr:uid="{504D52AA-C8FB-4F20-AF46-D9642BACB322}"/>
    <cellStyle name="BM Input Modeller 2 4 8 3" xfId="5465" xr:uid="{6E7D84E9-1168-4A79-825D-906768715F0F}"/>
    <cellStyle name="BM Input Modeller 2 4 9" xfId="5466" xr:uid="{AF686233-9127-4E8D-8C88-8ECDB6886059}"/>
    <cellStyle name="BM Input Modeller 2 4 9 2" xfId="5467" xr:uid="{556A91A1-7216-410D-9ECA-E56D02F8FD12}"/>
    <cellStyle name="BM Input Modeller 2 4 9 2 2" xfId="5468" xr:uid="{E4F9EBE5-958D-4047-8625-2A6EC347A7A7}"/>
    <cellStyle name="BM Input Modeller 2 4 9 3" xfId="5469" xr:uid="{5E22D13A-FFC8-4FDC-A213-3971129701F0}"/>
    <cellStyle name="BM Input Modeller 2 5" xfId="5470" xr:uid="{079A1E0C-E7FF-47DE-9767-C648D31092A9}"/>
    <cellStyle name="BM Input Modeller 2 5 10" xfId="5471" xr:uid="{EEC0F86E-CC97-4483-99F2-AC738B5E5DE8}"/>
    <cellStyle name="BM Input Modeller 2 5 10 2" xfId="5472" xr:uid="{A0C81131-8A18-4D9B-AFA1-9E2059ECDFCE}"/>
    <cellStyle name="BM Input Modeller 2 5 10 2 2" xfId="5473" xr:uid="{431AAA3C-3423-4A84-92DC-E9366B19E934}"/>
    <cellStyle name="BM Input Modeller 2 5 10 3" xfId="5474" xr:uid="{DBA4DF48-894A-43D2-9D6A-80DCE924F23C}"/>
    <cellStyle name="BM Input Modeller 2 5 11" xfId="5475" xr:uid="{63B965C2-D727-4476-AAA1-6EE13A077ABC}"/>
    <cellStyle name="BM Input Modeller 2 5 11 2" xfId="5476" xr:uid="{77443A6D-7956-4AF1-9986-B385BDCA402B}"/>
    <cellStyle name="BM Input Modeller 2 5 11 2 2" xfId="5477" xr:uid="{DE90B2BF-D607-41FB-84EF-01467522A9A3}"/>
    <cellStyle name="BM Input Modeller 2 5 11 3" xfId="5478" xr:uid="{78C6FFB6-FE56-4635-AEAC-E5FAF5160CAE}"/>
    <cellStyle name="BM Input Modeller 2 5 12" xfId="5479" xr:uid="{4777C484-7303-469E-907D-3A5A10E8A2D2}"/>
    <cellStyle name="BM Input Modeller 2 5 12 2" xfId="5480" xr:uid="{14971791-59DA-4AE1-BE64-A553CA8CAEE7}"/>
    <cellStyle name="BM Input Modeller 2 5 12 2 2" xfId="5481" xr:uid="{299798C3-1E7E-49C1-B30C-C5D3A8CAC4F3}"/>
    <cellStyle name="BM Input Modeller 2 5 12 3" xfId="5482" xr:uid="{768BF640-D4C1-4822-B88D-7E3E1B9A6E65}"/>
    <cellStyle name="BM Input Modeller 2 5 13" xfId="5483" xr:uid="{F1BF1B5B-251A-492C-B8C7-4073DBDC9398}"/>
    <cellStyle name="BM Input Modeller 2 5 13 2" xfId="5484" xr:uid="{05354C1F-22FF-4705-92F7-CC55A076C512}"/>
    <cellStyle name="BM Input Modeller 2 5 13 2 2" xfId="5485" xr:uid="{9CB31B1F-9A91-4F73-8FAB-5941096E129A}"/>
    <cellStyle name="BM Input Modeller 2 5 13 3" xfId="5486" xr:uid="{FA8BAF97-1D28-46F0-99CC-CDE5FA4EAA7A}"/>
    <cellStyle name="BM Input Modeller 2 5 14" xfId="5487" xr:uid="{3C8B114F-017C-443D-B4F3-C075C78C1654}"/>
    <cellStyle name="BM Input Modeller 2 5 14 2" xfId="5488" xr:uid="{0FB75F0F-BB33-47E6-B5DE-7642F9059D58}"/>
    <cellStyle name="BM Input Modeller 2 5 14 2 2" xfId="5489" xr:uid="{029DB9AF-31E9-48F3-8D15-A99D1B3146C0}"/>
    <cellStyle name="BM Input Modeller 2 5 14 3" xfId="5490" xr:uid="{484B2C07-DE24-4F52-B822-675C27E6F912}"/>
    <cellStyle name="BM Input Modeller 2 5 15" xfId="5491" xr:uid="{E6BEC069-C7A4-404E-971C-1995F4E75C2C}"/>
    <cellStyle name="BM Input Modeller 2 5 15 2" xfId="5492" xr:uid="{255C0AFB-3FDE-4F89-BDF8-9E8C6BDC44C4}"/>
    <cellStyle name="BM Input Modeller 2 5 15 2 2" xfId="5493" xr:uid="{728BAF4A-E006-40C0-A9DC-CF5A8EAFCC4E}"/>
    <cellStyle name="BM Input Modeller 2 5 15 3" xfId="5494" xr:uid="{CDEA02FC-7D4A-4E35-BD4D-36E27BF3C802}"/>
    <cellStyle name="BM Input Modeller 2 5 16" xfId="5495" xr:uid="{F735DA7A-022E-4A6F-8F25-544920B0803B}"/>
    <cellStyle name="BM Input Modeller 2 5 16 2" xfId="5496" xr:uid="{BEEC010A-FA0C-4D73-86E2-FAB8DDD86254}"/>
    <cellStyle name="BM Input Modeller 2 5 16 2 2" xfId="5497" xr:uid="{1C0BA81F-4147-4EE1-A1A2-1A07B0BE3E87}"/>
    <cellStyle name="BM Input Modeller 2 5 16 3" xfId="5498" xr:uid="{952AD734-C581-4F6E-BCA1-0F4280BD3718}"/>
    <cellStyle name="BM Input Modeller 2 5 17" xfId="5499" xr:uid="{0E7BB1EE-CAED-4BE0-B97C-8581D816E3F6}"/>
    <cellStyle name="BM Input Modeller 2 5 17 2" xfId="5500" xr:uid="{1090EA01-D987-4700-931E-75655497B2DE}"/>
    <cellStyle name="BM Input Modeller 2 5 17 2 2" xfId="5501" xr:uid="{2359D032-F508-4135-B385-522ED5F44178}"/>
    <cellStyle name="BM Input Modeller 2 5 17 3" xfId="5502" xr:uid="{83609D4C-75D0-4013-993C-BA34354FEF7C}"/>
    <cellStyle name="BM Input Modeller 2 5 18" xfId="5503" xr:uid="{79486408-2C13-410B-805E-54C64075F8FE}"/>
    <cellStyle name="BM Input Modeller 2 5 18 2" xfId="5504" xr:uid="{2F1BFACC-8010-4A2D-9BA5-1AB17A25F662}"/>
    <cellStyle name="BM Input Modeller 2 5 18 2 2" xfId="5505" xr:uid="{CEEA7694-D095-4553-8C8D-FEFA4C855201}"/>
    <cellStyle name="BM Input Modeller 2 5 18 3" xfId="5506" xr:uid="{B2D81C92-C670-426A-810F-A4AC15C9704F}"/>
    <cellStyle name="BM Input Modeller 2 5 19" xfId="5507" xr:uid="{2BAFF14A-B6D1-4C17-A64E-4E0C710A02F8}"/>
    <cellStyle name="BM Input Modeller 2 5 19 2" xfId="5508" xr:uid="{545C3FA2-51C8-4FF7-919B-6736674EC226}"/>
    <cellStyle name="BM Input Modeller 2 5 19 2 2" xfId="5509" xr:uid="{1322F7CB-FB22-4835-A5FE-D3597A9B73C3}"/>
    <cellStyle name="BM Input Modeller 2 5 19 3" xfId="5510" xr:uid="{16781481-339A-4972-98B6-641FDEAA361A}"/>
    <cellStyle name="BM Input Modeller 2 5 2" xfId="5511" xr:uid="{441B2519-C791-4FDF-8B57-A0AA2DBFE65A}"/>
    <cellStyle name="BM Input Modeller 2 5 2 2" xfId="5512" xr:uid="{8DBFC4E7-E578-495D-8581-17A4D6E7339D}"/>
    <cellStyle name="BM Input Modeller 2 5 2 2 2" xfId="5513" xr:uid="{C1FBD251-F9B2-48F9-BF15-FD716C17E665}"/>
    <cellStyle name="BM Input Modeller 2 5 2 3" xfId="5514" xr:uid="{7996FB63-9C67-48B0-904E-A0F77EB832B0}"/>
    <cellStyle name="BM Input Modeller 2 5 2 4" xfId="5515" xr:uid="{1A848D06-BA27-4560-9A21-4F5FF9D74299}"/>
    <cellStyle name="BM Input Modeller 2 5 20" xfId="5516" xr:uid="{A36B15FC-6CB9-42F6-974F-1C4721682367}"/>
    <cellStyle name="BM Input Modeller 2 5 20 2" xfId="5517" xr:uid="{AE976357-A6C8-47D1-B89A-E8A66BA3F8D1}"/>
    <cellStyle name="BM Input Modeller 2 5 20 2 2" xfId="5518" xr:uid="{C0AAC79C-446D-44AE-B5C6-5E678771A3A1}"/>
    <cellStyle name="BM Input Modeller 2 5 20 3" xfId="5519" xr:uid="{8E9DE829-5732-4BD5-9943-3EDB1E045115}"/>
    <cellStyle name="BM Input Modeller 2 5 21" xfId="5520" xr:uid="{B390072E-977E-4BD2-B74D-1C665057EE85}"/>
    <cellStyle name="BM Input Modeller 2 5 21 2" xfId="5521" xr:uid="{47A98E4C-5A39-4458-B79A-4B4DA2F44042}"/>
    <cellStyle name="BM Input Modeller 2 5 22" xfId="5522" xr:uid="{FA13E905-1FF8-4B44-9583-824789130F3F}"/>
    <cellStyle name="BM Input Modeller 2 5 23" xfId="5523" xr:uid="{9AA1ABBA-A413-433D-9EB8-BFFC31047797}"/>
    <cellStyle name="BM Input Modeller 2 5 3" xfId="5524" xr:uid="{054D2DA1-75B8-4928-AD46-335A0DED563C}"/>
    <cellStyle name="BM Input Modeller 2 5 3 2" xfId="5525" xr:uid="{1292703C-2FE7-42EF-BB63-7374A93C3867}"/>
    <cellStyle name="BM Input Modeller 2 5 3 2 2" xfId="5526" xr:uid="{4F56AE41-5730-4B19-A5D0-D9DC50418964}"/>
    <cellStyle name="BM Input Modeller 2 5 3 3" xfId="5527" xr:uid="{17B48CCB-DFAB-4192-A9F2-7D776549795A}"/>
    <cellStyle name="BM Input Modeller 2 5 4" xfId="5528" xr:uid="{D7D00AC0-51C3-455E-899B-616A8B7CB3B2}"/>
    <cellStyle name="BM Input Modeller 2 5 4 2" xfId="5529" xr:uid="{62C6E397-61DF-4090-A24F-A716DB9733BB}"/>
    <cellStyle name="BM Input Modeller 2 5 4 2 2" xfId="5530" xr:uid="{E4E1310A-A451-4069-B21F-F8806C3520B1}"/>
    <cellStyle name="BM Input Modeller 2 5 4 3" xfId="5531" xr:uid="{30E5DE2A-4EB5-49A2-A97C-DB6B6774C10E}"/>
    <cellStyle name="BM Input Modeller 2 5 5" xfId="5532" xr:uid="{2D038EBB-4620-481F-8838-DE941F2E8046}"/>
    <cellStyle name="BM Input Modeller 2 5 5 2" xfId="5533" xr:uid="{800C5071-023D-4194-ACFF-6B9429C7867A}"/>
    <cellStyle name="BM Input Modeller 2 5 5 2 2" xfId="5534" xr:uid="{0ACA6E85-DEDF-494E-8130-8F7C10387311}"/>
    <cellStyle name="BM Input Modeller 2 5 5 3" xfId="5535" xr:uid="{71D4F75D-7E3E-41C2-8E68-3CC291DD4582}"/>
    <cellStyle name="BM Input Modeller 2 5 6" xfId="5536" xr:uid="{BB27F594-A79B-4B25-8C11-9CEEA2635495}"/>
    <cellStyle name="BM Input Modeller 2 5 6 2" xfId="5537" xr:uid="{6C8D605E-C63C-4501-A263-525946FA8AA1}"/>
    <cellStyle name="BM Input Modeller 2 5 6 2 2" xfId="5538" xr:uid="{C936F14B-E51C-4117-925E-8B4067EB778D}"/>
    <cellStyle name="BM Input Modeller 2 5 6 3" xfId="5539" xr:uid="{E4ABE45C-1782-4B63-9D87-BD58F39F06DE}"/>
    <cellStyle name="BM Input Modeller 2 5 7" xfId="5540" xr:uid="{FC89A267-4664-419E-805E-3EBFE9E7EBA9}"/>
    <cellStyle name="BM Input Modeller 2 5 7 2" xfId="5541" xr:uid="{7FD08736-C67A-4E68-814A-10406F2D4472}"/>
    <cellStyle name="BM Input Modeller 2 5 7 2 2" xfId="5542" xr:uid="{CE397AEC-7327-44EF-BED6-ACB69B40C1E4}"/>
    <cellStyle name="BM Input Modeller 2 5 7 3" xfId="5543" xr:uid="{CC99B9D4-A9DC-4389-AF02-4F8BA6D75308}"/>
    <cellStyle name="BM Input Modeller 2 5 8" xfId="5544" xr:uid="{B9A44764-3989-4FA4-9D9B-9CE43DF27BE6}"/>
    <cellStyle name="BM Input Modeller 2 5 8 2" xfId="5545" xr:uid="{BAF43474-190E-4462-8D3D-BF16BB1590B0}"/>
    <cellStyle name="BM Input Modeller 2 5 8 2 2" xfId="5546" xr:uid="{FCF8365C-EFE9-4198-957F-7A45056E8A8D}"/>
    <cellStyle name="BM Input Modeller 2 5 8 3" xfId="5547" xr:uid="{5C614E0B-6BD5-4D42-AE57-943129769A9C}"/>
    <cellStyle name="BM Input Modeller 2 5 9" xfId="5548" xr:uid="{D77C4C57-8DDD-430B-8716-A21DB7495103}"/>
    <cellStyle name="BM Input Modeller 2 5 9 2" xfId="5549" xr:uid="{7C47DF4A-8583-4B73-B62A-97F2D5280947}"/>
    <cellStyle name="BM Input Modeller 2 5 9 2 2" xfId="5550" xr:uid="{7DC117DE-6ABD-4941-8B5D-A559C72A84DC}"/>
    <cellStyle name="BM Input Modeller 2 5 9 3" xfId="5551" xr:uid="{397E2659-2510-4710-9A6B-1C7A79F90D01}"/>
    <cellStyle name="BM Input Modeller 2 6" xfId="5552" xr:uid="{CA98A7B7-0789-40E3-B13D-E9EB1183084B}"/>
    <cellStyle name="BM Input Modeller 2 6 2" xfId="5553" xr:uid="{322D6FB9-F851-4981-9E09-C9B63BB85BD6}"/>
    <cellStyle name="BM Input Modeller 2 6 2 2" xfId="5554" xr:uid="{884529D7-70C2-4CA1-BAAD-28399CA63878}"/>
    <cellStyle name="BM Input Modeller 2 6 3" xfId="5555" xr:uid="{D7077209-053C-485C-8272-CC3FF77297E2}"/>
    <cellStyle name="BM Input Modeller 2 6 4" xfId="5556" xr:uid="{15CC0BFB-0D98-45ED-98DB-E07B413F5E9C}"/>
    <cellStyle name="BM Input Modeller 2 7" xfId="5557" xr:uid="{6A5C8A05-9AEF-4AE3-A962-32BC99B18080}"/>
    <cellStyle name="BM Input Modeller 2 7 2" xfId="5558" xr:uid="{9165361A-9598-4E78-927E-569467341958}"/>
    <cellStyle name="BM Input Modeller 2 7 2 2" xfId="5559" xr:uid="{1530CCC6-5A44-423C-A0BB-AB55BED30967}"/>
    <cellStyle name="BM Input Modeller 2 7 3" xfId="5560" xr:uid="{4F26561F-2251-4D86-962D-CE61B311298F}"/>
    <cellStyle name="BM Input Modeller 2 8" xfId="5561" xr:uid="{F2071A06-8483-4F1D-AD5E-CEFEAB0DEDAA}"/>
    <cellStyle name="BM Input Modeller 2 8 2" xfId="5562" xr:uid="{9BFD7B5A-B560-4CD7-872D-CA27C905F1E2}"/>
    <cellStyle name="BM Input Modeller 2 8 2 2" xfId="5563" xr:uid="{C0C7A026-97A1-4813-AA07-4D18EA3E92D6}"/>
    <cellStyle name="BM Input Modeller 2 8 3" xfId="5564" xr:uid="{9C9DCDDB-09F4-492A-BA64-66E9CA51531F}"/>
    <cellStyle name="BM Input Modeller 2 9" xfId="5565" xr:uid="{E474CA01-BCF3-4D7D-9319-70AB80641E94}"/>
    <cellStyle name="BM Input Modeller 2 9 2" xfId="5566" xr:uid="{EAA54319-8CC1-4B12-8B2A-B6C9BC2565D0}"/>
    <cellStyle name="BM Input Modeller 2 9 2 2" xfId="5567" xr:uid="{32BB68A3-D5DA-4FD3-9F80-09917A6ABDB9}"/>
    <cellStyle name="BM Input Modeller 2 9 3" xfId="5568" xr:uid="{B6B7496E-849A-47CB-B9AD-916D745FE96D}"/>
    <cellStyle name="BM Input Modeller 20" xfId="5569" xr:uid="{EBEBBCD3-2363-4303-A625-2C05F651C030}"/>
    <cellStyle name="BM Input Modeller 20 2" xfId="5570" xr:uid="{E6D4C97E-EFF2-47A8-BF93-6B68DC990DE4}"/>
    <cellStyle name="BM Input Modeller 20 2 2" xfId="5571" xr:uid="{5C366B4A-A700-4093-875C-D273BFE7B5D3}"/>
    <cellStyle name="BM Input Modeller 20 3" xfId="5572" xr:uid="{3ECC0333-5C98-4774-9678-3E9139A14FC2}"/>
    <cellStyle name="BM Input Modeller 21" xfId="5573" xr:uid="{B2B7CD0E-35D9-4D6A-9030-D469813884E9}"/>
    <cellStyle name="BM Input Modeller 21 2" xfId="5574" xr:uid="{DFF0496E-8B5C-477C-B174-2728708A7EC8}"/>
    <cellStyle name="BM Input Modeller 21 2 2" xfId="5575" xr:uid="{8A19839D-BE88-4B5B-B6F6-76A690E839A0}"/>
    <cellStyle name="BM Input Modeller 21 3" xfId="5576" xr:uid="{E1D7157D-A228-4BA0-9AA1-E5EEAAA28D4E}"/>
    <cellStyle name="BM Input Modeller 22" xfId="5577" xr:uid="{1A6F4B9C-F8EF-4800-B1AB-E0B37252BCD2}"/>
    <cellStyle name="BM Input Modeller 22 2" xfId="5578" xr:uid="{9B09856C-DA19-4993-B923-94A91B606005}"/>
    <cellStyle name="BM Input Modeller 23" xfId="5579" xr:uid="{1F5B47F0-BB7E-4449-89C2-F9E52EFC7BDD}"/>
    <cellStyle name="BM Input Modeller 24" xfId="5580" xr:uid="{9A9EBA08-B719-4E5D-91A7-C7ACF8A50D36}"/>
    <cellStyle name="BM Input Modeller 25" xfId="5581" xr:uid="{968305B6-BD0B-449C-AE74-8ECF225581AF}"/>
    <cellStyle name="BM Input Modeller 26" xfId="5582" xr:uid="{30463A77-612E-4A95-A8BA-BEF273AACD33}"/>
    <cellStyle name="BM Input Modeller 27" xfId="5583" xr:uid="{1E3AAC70-BFF5-4CD2-A8DC-B17C74894AD0}"/>
    <cellStyle name="BM Input Modeller 3" xfId="5584" xr:uid="{8D385725-8F86-4244-8826-33E6289EC9B5}"/>
    <cellStyle name="BM Input Modeller 3 10" xfId="5585" xr:uid="{6CC7FF8C-B5E2-4089-A288-9E7785B6F018}"/>
    <cellStyle name="BM Input Modeller 3 10 2" xfId="5586" xr:uid="{0955EAE7-20B0-467E-94D3-D995340A8773}"/>
    <cellStyle name="BM Input Modeller 3 10 2 2" xfId="5587" xr:uid="{F13E0DF4-C5B5-4180-A1A7-DEE2398C0990}"/>
    <cellStyle name="BM Input Modeller 3 10 3" xfId="5588" xr:uid="{8239B4E6-8A3C-48AF-8CD2-5A5FA660557A}"/>
    <cellStyle name="BM Input Modeller 3 11" xfId="5589" xr:uid="{D2CA292F-2BD3-4B02-BF3A-BE7DC838C8B3}"/>
    <cellStyle name="BM Input Modeller 3 11 2" xfId="5590" xr:uid="{0830E49F-F98F-48C4-9D24-6BDFF440FC6C}"/>
    <cellStyle name="BM Input Modeller 3 11 2 2" xfId="5591" xr:uid="{CC3A893B-489C-4609-A2A3-9DED629AA9EA}"/>
    <cellStyle name="BM Input Modeller 3 11 3" xfId="5592" xr:uid="{5CE6F656-160A-4518-B13D-8313F10654B1}"/>
    <cellStyle name="BM Input Modeller 3 12" xfId="5593" xr:uid="{0A8BA039-5123-49A2-9A8C-F019DF5D0CB5}"/>
    <cellStyle name="BM Input Modeller 3 12 2" xfId="5594" xr:uid="{BEEA5034-F452-473C-BF85-1059AA348D5A}"/>
    <cellStyle name="BM Input Modeller 3 12 2 2" xfId="5595" xr:uid="{269D8D0D-081B-4F32-9A5A-F5F98F28CAC6}"/>
    <cellStyle name="BM Input Modeller 3 12 3" xfId="5596" xr:uid="{069A0EFB-D85D-429A-8A99-57CF9C601214}"/>
    <cellStyle name="BM Input Modeller 3 13" xfId="5597" xr:uid="{8C327938-F5F1-42D5-A646-92F1FC677D8C}"/>
    <cellStyle name="BM Input Modeller 3 13 2" xfId="5598" xr:uid="{BCD0918F-5B7F-444D-993E-3D59C6712BBF}"/>
    <cellStyle name="BM Input Modeller 3 13 2 2" xfId="5599" xr:uid="{19B2DC51-457A-4040-9519-C787CE506EC6}"/>
    <cellStyle name="BM Input Modeller 3 13 3" xfId="5600" xr:uid="{BCA9213B-1109-4A67-8C81-D30C94A71E98}"/>
    <cellStyle name="BM Input Modeller 3 14" xfId="5601" xr:uid="{7A60F20E-9A26-406F-9B53-6D7BB1736A90}"/>
    <cellStyle name="BM Input Modeller 3 14 2" xfId="5602" xr:uid="{4ADE635D-A323-4046-84C0-FBEBBD674B1E}"/>
    <cellStyle name="BM Input Modeller 3 14 2 2" xfId="5603" xr:uid="{F209FE96-E97A-4368-9FF4-B06A0F21A0D7}"/>
    <cellStyle name="BM Input Modeller 3 14 3" xfId="5604" xr:uid="{61FB07B9-9825-43F9-A35F-D3F85A9EAAEF}"/>
    <cellStyle name="BM Input Modeller 3 15" xfId="5605" xr:uid="{CAA5803C-9001-4FB3-B927-DCA13CC532C4}"/>
    <cellStyle name="BM Input Modeller 3 15 2" xfId="5606" xr:uid="{7302AF88-71FF-4ABA-9C96-B4D49BF1F416}"/>
    <cellStyle name="BM Input Modeller 3 15 2 2" xfId="5607" xr:uid="{8FFE8FE5-0B6A-44E6-A97B-5AF0D2E25488}"/>
    <cellStyle name="BM Input Modeller 3 15 3" xfId="5608" xr:uid="{63809F52-9034-4254-8450-C6D5A193F5A2}"/>
    <cellStyle name="BM Input Modeller 3 16" xfId="5609" xr:uid="{F1B21B1A-5008-4A3D-BB80-6CFC5AD9A54C}"/>
    <cellStyle name="BM Input Modeller 3 16 2" xfId="5610" xr:uid="{9D53D15B-281C-4C9F-9D1D-9ABBBF8062C9}"/>
    <cellStyle name="BM Input Modeller 3 16 2 2" xfId="5611" xr:uid="{E9AB7288-C2C5-4621-909F-05916B2C720E}"/>
    <cellStyle name="BM Input Modeller 3 16 3" xfId="5612" xr:uid="{90D90C6B-54C1-47D6-9956-C495D3FDE29B}"/>
    <cellStyle name="BM Input Modeller 3 17" xfId="5613" xr:uid="{5201D8D8-DFAF-471F-8E61-EFF16E55F07F}"/>
    <cellStyle name="BM Input Modeller 3 17 2" xfId="5614" xr:uid="{5FF7D039-6ED4-4C43-BCAC-7EE76A6C9997}"/>
    <cellStyle name="BM Input Modeller 3 17 2 2" xfId="5615" xr:uid="{8F4E37D6-A4C2-4ED7-8470-EAEC4D3FB83F}"/>
    <cellStyle name="BM Input Modeller 3 17 3" xfId="5616" xr:uid="{82F1E421-C5B4-424B-9721-7C494D2BED70}"/>
    <cellStyle name="BM Input Modeller 3 18" xfId="5617" xr:uid="{3A5C8011-665B-4B3F-9A4D-1E6C22E5576B}"/>
    <cellStyle name="BM Input Modeller 3 18 2" xfId="5618" xr:uid="{62347466-99CC-44AB-A728-E72E0CEE9328}"/>
    <cellStyle name="BM Input Modeller 3 19" xfId="5619" xr:uid="{14D9C480-5EB8-4027-9B73-C74C78038FD8}"/>
    <cellStyle name="BM Input Modeller 3 2" xfId="5620" xr:uid="{9BF32A16-A8E7-4AAF-9D5B-396D9211FCFB}"/>
    <cellStyle name="BM Input Modeller 3 2 10" xfId="5621" xr:uid="{E1FBCE81-4FCD-45F5-8485-27149DE88096}"/>
    <cellStyle name="BM Input Modeller 3 2 10 2" xfId="5622" xr:uid="{0599C55C-794C-4184-82E6-D18F0ABF7D9D}"/>
    <cellStyle name="BM Input Modeller 3 2 10 2 2" xfId="5623" xr:uid="{C8AF2A53-165C-46A4-9A53-0DEBAD8DB4A3}"/>
    <cellStyle name="BM Input Modeller 3 2 10 3" xfId="5624" xr:uid="{8DAA28F6-DE87-4136-A13E-BE2722EAE4E2}"/>
    <cellStyle name="BM Input Modeller 3 2 11" xfId="5625" xr:uid="{54506CF4-5C57-4BC6-BEB8-78F7059075A7}"/>
    <cellStyle name="BM Input Modeller 3 2 11 2" xfId="5626" xr:uid="{29F78AF1-43CE-4033-AC44-2F6C8B85AB08}"/>
    <cellStyle name="BM Input Modeller 3 2 11 2 2" xfId="5627" xr:uid="{2F051C76-3135-43D2-8D57-F940187134CF}"/>
    <cellStyle name="BM Input Modeller 3 2 11 3" xfId="5628" xr:uid="{6BC4B3D2-F2AA-4B34-8BB4-C8D42E15DD3C}"/>
    <cellStyle name="BM Input Modeller 3 2 12" xfId="5629" xr:uid="{BD46EE51-61EA-4B02-B5F0-FFD91F8A11B0}"/>
    <cellStyle name="BM Input Modeller 3 2 12 2" xfId="5630" xr:uid="{6655AAD8-8F3E-4DB4-9D5A-4E2D3AF330E0}"/>
    <cellStyle name="BM Input Modeller 3 2 12 2 2" xfId="5631" xr:uid="{C68C9F74-5F86-4ADD-A751-B9E5347BAE51}"/>
    <cellStyle name="BM Input Modeller 3 2 12 3" xfId="5632" xr:uid="{EE9725E7-12FD-4C67-9A01-0B63ABD4C5C9}"/>
    <cellStyle name="BM Input Modeller 3 2 13" xfId="5633" xr:uid="{1348CC2B-FB73-43B7-8EC3-630800F69F06}"/>
    <cellStyle name="BM Input Modeller 3 2 13 2" xfId="5634" xr:uid="{F1715068-0562-4351-84EB-1D81BCE1BC6F}"/>
    <cellStyle name="BM Input Modeller 3 2 13 2 2" xfId="5635" xr:uid="{2309C351-2E96-460C-AAC2-F5BAFB3D1A3F}"/>
    <cellStyle name="BM Input Modeller 3 2 13 3" xfId="5636" xr:uid="{6C1017E3-7974-4F80-943E-46BC4D8B9325}"/>
    <cellStyle name="BM Input Modeller 3 2 14" xfId="5637" xr:uid="{77DBBF85-8CAB-4CB0-85ED-CDF6EFFEF769}"/>
    <cellStyle name="BM Input Modeller 3 2 14 2" xfId="5638" xr:uid="{BC6D6050-7D86-4917-899B-2774A5283380}"/>
    <cellStyle name="BM Input Modeller 3 2 14 2 2" xfId="5639" xr:uid="{E3433D11-4C4B-43A0-8B6F-DFFC12FF38B8}"/>
    <cellStyle name="BM Input Modeller 3 2 14 3" xfId="5640" xr:uid="{FB496CD2-CEC0-4D90-960B-233079F90F66}"/>
    <cellStyle name="BM Input Modeller 3 2 15" xfId="5641" xr:uid="{ECB8140D-0484-48FF-807E-F62683B7EAE6}"/>
    <cellStyle name="BM Input Modeller 3 2 15 2" xfId="5642" xr:uid="{CC9C08E4-7EA9-489A-985B-F3B77DBA1E6E}"/>
    <cellStyle name="BM Input Modeller 3 2 15 2 2" xfId="5643" xr:uid="{6F9B696C-8D1A-4F1E-941E-BEF782038AFF}"/>
    <cellStyle name="BM Input Modeller 3 2 15 3" xfId="5644" xr:uid="{EB9FE890-38B0-4B67-A3BC-E6D2F2AD85E7}"/>
    <cellStyle name="BM Input Modeller 3 2 16" xfId="5645" xr:uid="{8C2F3D8B-A11E-4891-9BCA-C76312781337}"/>
    <cellStyle name="BM Input Modeller 3 2 16 2" xfId="5646" xr:uid="{5AFBF856-64E5-4FCD-81BF-4B483ACC7886}"/>
    <cellStyle name="BM Input Modeller 3 2 16 2 2" xfId="5647" xr:uid="{C662A840-3F64-4989-9B71-AF1AEA9B2174}"/>
    <cellStyle name="BM Input Modeller 3 2 16 3" xfId="5648" xr:uid="{D185D0B0-F956-4765-AE7F-9F1F9695F8B3}"/>
    <cellStyle name="BM Input Modeller 3 2 17" xfId="5649" xr:uid="{51029052-2D05-42C4-BFFE-691ABAD4C7AE}"/>
    <cellStyle name="BM Input Modeller 3 2 17 2" xfId="5650" xr:uid="{00E51713-1107-4FE7-AF49-3E2774221DAA}"/>
    <cellStyle name="BM Input Modeller 3 2 17 2 2" xfId="5651" xr:uid="{C9785BB5-E91E-419F-B30C-33F293EC77E4}"/>
    <cellStyle name="BM Input Modeller 3 2 17 3" xfId="5652" xr:uid="{362042D3-5696-4C79-9D51-97C4161FEFAC}"/>
    <cellStyle name="BM Input Modeller 3 2 18" xfId="5653" xr:uid="{739E51F7-2E20-402E-80C6-8BF84CE9496B}"/>
    <cellStyle name="BM Input Modeller 3 2 18 2" xfId="5654" xr:uid="{BC2044AF-E7D1-408F-ABA2-262C8A9C1DA3}"/>
    <cellStyle name="BM Input Modeller 3 2 18 2 2" xfId="5655" xr:uid="{F8ABFB10-B37C-4A50-AE7C-18303DDCC402}"/>
    <cellStyle name="BM Input Modeller 3 2 18 3" xfId="5656" xr:uid="{8E8B4163-6EE6-41D2-BBE5-57753F4CBD47}"/>
    <cellStyle name="BM Input Modeller 3 2 19" xfId="5657" xr:uid="{25CF4AA1-4F55-44BA-A1B9-7B4E03E76F7E}"/>
    <cellStyle name="BM Input Modeller 3 2 19 2" xfId="5658" xr:uid="{04F648CA-0FD2-4779-BB41-7CB21A28CA0A}"/>
    <cellStyle name="BM Input Modeller 3 2 19 2 2" xfId="5659" xr:uid="{16371E55-97EA-4250-B314-54E3426282B1}"/>
    <cellStyle name="BM Input Modeller 3 2 19 3" xfId="5660" xr:uid="{7ADFEC65-EE9B-41E8-AF2B-BFB17CBFE217}"/>
    <cellStyle name="BM Input Modeller 3 2 2" xfId="5661" xr:uid="{40EB210F-86A8-4CA7-AEF5-2CE715E2E299}"/>
    <cellStyle name="BM Input Modeller 3 2 2 2" xfId="5662" xr:uid="{BB16E141-CE27-433D-A05F-4D742C09B823}"/>
    <cellStyle name="BM Input Modeller 3 2 2 2 2" xfId="5663" xr:uid="{6A2DB432-E0E9-4495-A72D-11E21DC1FF77}"/>
    <cellStyle name="BM Input Modeller 3 2 2 2 2 2" xfId="5664" xr:uid="{1E524FE8-45C0-41B5-BCC5-7004F7E93492}"/>
    <cellStyle name="BM Input Modeller 3 2 2 2 3" xfId="5665" xr:uid="{8003B4FA-3682-429D-AC3E-F3D00C015E5E}"/>
    <cellStyle name="BM Input Modeller 3 2 2 2 4" xfId="5666" xr:uid="{5067D8D8-4F1F-46D2-AF17-8C7261B54F7B}"/>
    <cellStyle name="BM Input Modeller 3 2 2 3" xfId="5667" xr:uid="{BEFDC15D-B242-49C0-ADA6-9EB7B153698B}"/>
    <cellStyle name="BM Input Modeller 3 2 2 3 2" xfId="5668" xr:uid="{F9F3E378-750E-4DCA-9EDD-DC897FBAD7C4}"/>
    <cellStyle name="BM Input Modeller 3 2 2 4" xfId="5669" xr:uid="{C5F70AEA-BDBE-4642-B6CE-3B75862E3328}"/>
    <cellStyle name="BM Input Modeller 3 2 2 5" xfId="5670" xr:uid="{BF26CCC3-8C35-48C5-9243-5178E00DD84A}"/>
    <cellStyle name="BM Input Modeller 3 2 20" xfId="5671" xr:uid="{0CC36E7D-3AAF-4F52-8B63-784281CFCA89}"/>
    <cellStyle name="BM Input Modeller 3 2 20 2" xfId="5672" xr:uid="{65A4FCCF-13D3-4AEA-826C-2E9DBD7A4163}"/>
    <cellStyle name="BM Input Modeller 3 2 20 2 2" xfId="5673" xr:uid="{A6FAA618-70A7-4C06-B2BD-B4705DDAD724}"/>
    <cellStyle name="BM Input Modeller 3 2 20 3" xfId="5674" xr:uid="{C7C99E6F-8111-4B6A-A33B-E58768F96F0E}"/>
    <cellStyle name="BM Input Modeller 3 2 21" xfId="5675" xr:uid="{EC193EDA-BBF9-4A20-A66F-B06EBB7B6035}"/>
    <cellStyle name="BM Input Modeller 3 2 21 2" xfId="5676" xr:uid="{08BE0AAB-0FB7-426B-8B18-D7F4ACBAF151}"/>
    <cellStyle name="BM Input Modeller 3 2 22" xfId="5677" xr:uid="{39CCD383-2EF4-4C3F-B24F-A1AEFE21D3B1}"/>
    <cellStyle name="BM Input Modeller 3 2 23" xfId="5678" xr:uid="{71089D22-5B26-4F64-8CA8-8C905108899F}"/>
    <cellStyle name="BM Input Modeller 3 2 3" xfId="5679" xr:uid="{C73721E0-0E52-4DA0-9C62-A3F5BA5F14CA}"/>
    <cellStyle name="BM Input Modeller 3 2 3 2" xfId="5680" xr:uid="{6717F4F7-04D5-43C1-8AD5-65E18CA0816C}"/>
    <cellStyle name="BM Input Modeller 3 2 3 2 2" xfId="5681" xr:uid="{94CB70B8-CD34-4470-8808-1B2198AC78D1}"/>
    <cellStyle name="BM Input Modeller 3 2 3 2 3" xfId="5682" xr:uid="{31313B0A-B713-4486-B916-01CD74A39ADD}"/>
    <cellStyle name="BM Input Modeller 3 2 3 3" xfId="5683" xr:uid="{1D3FC9C4-D3ED-49A3-9DC5-F37C17DE9052}"/>
    <cellStyle name="BM Input Modeller 3 2 3 3 2" xfId="5684" xr:uid="{2AA9A3A7-0C81-4B34-8146-2C40FD15B3FF}"/>
    <cellStyle name="BM Input Modeller 3 2 3 4" xfId="5685" xr:uid="{5570741B-A71D-46A0-ACDD-93CB477EA69D}"/>
    <cellStyle name="BM Input Modeller 3 2 4" xfId="5686" xr:uid="{63935291-1EA2-4158-B25E-42E6566F792C}"/>
    <cellStyle name="BM Input Modeller 3 2 4 2" xfId="5687" xr:uid="{6BC14565-F2F3-4B1F-9615-6C5A27D95D5E}"/>
    <cellStyle name="BM Input Modeller 3 2 4 2 2" xfId="5688" xr:uid="{AC204108-187F-4B53-89F5-8B852BEB4078}"/>
    <cellStyle name="BM Input Modeller 3 2 4 3" xfId="5689" xr:uid="{B5671560-D6A8-4615-81ED-DF59097E3DAD}"/>
    <cellStyle name="BM Input Modeller 3 2 4 4" xfId="5690" xr:uid="{3364F6F2-A987-4AE2-858F-4110CB9FFF5D}"/>
    <cellStyle name="BM Input Modeller 3 2 5" xfId="5691" xr:uid="{47C6C21A-96D3-4C5D-BF7C-34E34D56C76C}"/>
    <cellStyle name="BM Input Modeller 3 2 5 2" xfId="5692" xr:uid="{987E3303-9355-4052-ADBE-6F8B3DA4328E}"/>
    <cellStyle name="BM Input Modeller 3 2 5 2 2" xfId="5693" xr:uid="{959EF1D5-8416-4719-A196-AA92DADC354F}"/>
    <cellStyle name="BM Input Modeller 3 2 5 3" xfId="5694" xr:uid="{B90E638C-D29A-402C-9AB4-DDE956466245}"/>
    <cellStyle name="BM Input Modeller 3 2 5 4" xfId="5695" xr:uid="{39BB42CF-2E0A-4436-AFF2-3A40B5D94572}"/>
    <cellStyle name="BM Input Modeller 3 2 6" xfId="5696" xr:uid="{A959FF72-4596-4E48-A94C-41063125AB1B}"/>
    <cellStyle name="BM Input Modeller 3 2 6 2" xfId="5697" xr:uid="{5F69FC4E-046B-4761-BB58-68DA69F16B2E}"/>
    <cellStyle name="BM Input Modeller 3 2 6 2 2" xfId="5698" xr:uid="{FF84AEBD-135B-4706-ADB1-57E00F45C201}"/>
    <cellStyle name="BM Input Modeller 3 2 6 3" xfId="5699" xr:uid="{50E27835-47CF-4A72-BF0B-BF6DFABEB529}"/>
    <cellStyle name="BM Input Modeller 3 2 7" xfId="5700" xr:uid="{602157F9-C064-42A6-8717-1CDBFD465161}"/>
    <cellStyle name="BM Input Modeller 3 2 7 2" xfId="5701" xr:uid="{21FC166F-A230-477E-9C6F-AFA4F8991497}"/>
    <cellStyle name="BM Input Modeller 3 2 7 2 2" xfId="5702" xr:uid="{8C4EC210-F4C6-42DB-B997-75829E3AFF22}"/>
    <cellStyle name="BM Input Modeller 3 2 7 3" xfId="5703" xr:uid="{6D1DE114-D603-4E0F-AD92-829194EB3C7D}"/>
    <cellStyle name="BM Input Modeller 3 2 8" xfId="5704" xr:uid="{A5B60AF3-9EC7-4A45-B21C-CEDB38CA04F3}"/>
    <cellStyle name="BM Input Modeller 3 2 8 2" xfId="5705" xr:uid="{31894793-0C1B-489A-84CE-1B25A2FCE0D8}"/>
    <cellStyle name="BM Input Modeller 3 2 8 2 2" xfId="5706" xr:uid="{B17F8615-AA78-48AF-BCFE-BEF210E3EBC5}"/>
    <cellStyle name="BM Input Modeller 3 2 8 3" xfId="5707" xr:uid="{832E9B81-69B7-4281-9052-B08669E4375B}"/>
    <cellStyle name="BM Input Modeller 3 2 9" xfId="5708" xr:uid="{A2664814-6F3C-4C69-8729-099F73B44245}"/>
    <cellStyle name="BM Input Modeller 3 2 9 2" xfId="5709" xr:uid="{C39B8CF0-1CEA-46B0-BFF9-320B8FF5BC95}"/>
    <cellStyle name="BM Input Modeller 3 2 9 2 2" xfId="5710" xr:uid="{C05CDAC1-C8C2-4DAB-ABB9-1C213BE84759}"/>
    <cellStyle name="BM Input Modeller 3 2 9 3" xfId="5711" xr:uid="{5E98BD0D-100B-4647-B47D-5CEE69343FE0}"/>
    <cellStyle name="BM Input Modeller 3 20" xfId="5712" xr:uid="{579F9BBC-69E9-4CED-9A7D-311E62B33E02}"/>
    <cellStyle name="BM Input Modeller 3 3" xfId="5713" xr:uid="{91B84455-24C7-4B8B-8E09-5604081E3AD5}"/>
    <cellStyle name="BM Input Modeller 3 3 2" xfId="5714" xr:uid="{F1F15F33-94EE-4B6A-B64C-746ADB913542}"/>
    <cellStyle name="BM Input Modeller 3 3 2 2" xfId="5715" xr:uid="{16F360C8-9FAB-4E49-A4B1-497846129AAB}"/>
    <cellStyle name="BM Input Modeller 3 3 2 2 2" xfId="5716" xr:uid="{A0084146-698D-4EAF-B3ED-92A5B33F1104}"/>
    <cellStyle name="BM Input Modeller 3 3 2 3" xfId="5717" xr:uid="{37C0C545-D171-4736-B65A-7B03538A8E97}"/>
    <cellStyle name="BM Input Modeller 3 3 2 4" xfId="5718" xr:uid="{F4D7916D-5C64-4CE1-BC42-6EDB62BF904D}"/>
    <cellStyle name="BM Input Modeller 3 3 3" xfId="5719" xr:uid="{198EF76E-FC8A-484D-B242-694B2C20246F}"/>
    <cellStyle name="BM Input Modeller 3 3 3 2" xfId="5720" xr:uid="{A1A1424D-9D8C-46E9-BA3C-14745C378B4C}"/>
    <cellStyle name="BM Input Modeller 3 3 4" xfId="5721" xr:uid="{57DAC31D-923B-49CB-81AC-D27A221BE002}"/>
    <cellStyle name="BM Input Modeller 3 3 5" xfId="5722" xr:uid="{0B3C3EA4-28A4-4BFD-883A-05155DB6085F}"/>
    <cellStyle name="BM Input Modeller 3 4" xfId="5723" xr:uid="{0C9107B0-D0BE-4B64-9006-2392A16ACE57}"/>
    <cellStyle name="BM Input Modeller 3 4 2" xfId="5724" xr:uid="{0CC87ECB-A3B9-4E28-A3B4-EEB04FBEC476}"/>
    <cellStyle name="BM Input Modeller 3 4 2 2" xfId="5725" xr:uid="{DB7D195B-19B3-4171-A525-85AF29F2BB25}"/>
    <cellStyle name="BM Input Modeller 3 4 2 3" xfId="5726" xr:uid="{54836793-D6AE-4BD1-940A-9BB938D60B94}"/>
    <cellStyle name="BM Input Modeller 3 4 3" xfId="5727" xr:uid="{F695141B-4E2B-4EF2-BD90-38C9487AD11D}"/>
    <cellStyle name="BM Input Modeller 3 4 3 2" xfId="5728" xr:uid="{7287E6CD-F1DA-4AEA-AE09-A16EADD061FA}"/>
    <cellStyle name="BM Input Modeller 3 4 4" xfId="5729" xr:uid="{7245B3F7-372F-47DD-B71E-D4987F554235}"/>
    <cellStyle name="BM Input Modeller 3 5" xfId="5730" xr:uid="{BA039D64-D9FB-4A7B-A527-B1232BC15B06}"/>
    <cellStyle name="BM Input Modeller 3 5 2" xfId="5731" xr:uid="{21D28383-78B2-4E57-B428-C60C1C17AB3A}"/>
    <cellStyle name="BM Input Modeller 3 5 2 2" xfId="5732" xr:uid="{9F90C05C-CEBA-426B-B093-074DE229C27C}"/>
    <cellStyle name="BM Input Modeller 3 5 2 3" xfId="5733" xr:uid="{7C58C7B9-E280-4FE5-8E85-449907F209AC}"/>
    <cellStyle name="BM Input Modeller 3 5 3" xfId="5734" xr:uid="{0EB34850-D027-4315-9720-BA0AA55A1CE4}"/>
    <cellStyle name="BM Input Modeller 3 5 4" xfId="5735" xr:uid="{5B5D9E99-64DF-4D64-88DC-3EEB2A6DCF1F}"/>
    <cellStyle name="BM Input Modeller 3 6" xfId="5736" xr:uid="{E46254EC-F41A-42FE-80A1-04ACD7EF9AF2}"/>
    <cellStyle name="BM Input Modeller 3 6 2" xfId="5737" xr:uid="{9D9FB27B-654A-4231-9FDC-285C1F2B7E12}"/>
    <cellStyle name="BM Input Modeller 3 6 2 2" xfId="5738" xr:uid="{64B74311-A4C0-4CB3-B28A-4AC6B1D634EC}"/>
    <cellStyle name="BM Input Modeller 3 6 3" xfId="5739" xr:uid="{AD747388-B4E3-4958-A145-43E66E03AA25}"/>
    <cellStyle name="BM Input Modeller 3 6 4" xfId="5740" xr:uid="{315A23F7-673B-4C9D-BE3B-68CFBC3D33D6}"/>
    <cellStyle name="BM Input Modeller 3 7" xfId="5741" xr:uid="{01BC973E-A7DD-448B-B153-D6012AE58316}"/>
    <cellStyle name="BM Input Modeller 3 7 2" xfId="5742" xr:uid="{C4D32E0C-2CD4-4C1C-B823-9FD95987A566}"/>
    <cellStyle name="BM Input Modeller 3 7 2 2" xfId="5743" xr:uid="{230BAD10-6A8C-4449-9CBD-93F462DA3C16}"/>
    <cellStyle name="BM Input Modeller 3 7 3" xfId="5744" xr:uid="{362BA047-86E3-42A8-9D6F-7F3FAFF5610C}"/>
    <cellStyle name="BM Input Modeller 3 8" xfId="5745" xr:uid="{A683D3EF-9613-4CA8-BD45-29C9AC37BB98}"/>
    <cellStyle name="BM Input Modeller 3 8 2" xfId="5746" xr:uid="{B49BBD3E-B858-43FA-9C9E-DD81DE455255}"/>
    <cellStyle name="BM Input Modeller 3 8 2 2" xfId="5747" xr:uid="{CE7DC1A3-209E-4DF8-A2FF-61F67AEDC6D6}"/>
    <cellStyle name="BM Input Modeller 3 8 3" xfId="5748" xr:uid="{F9174123-F72E-4C5B-B2CA-6DB2ED8286C4}"/>
    <cellStyle name="BM Input Modeller 3 9" xfId="5749" xr:uid="{4AB97740-0E3A-4B71-A748-861823F0D6D4}"/>
    <cellStyle name="BM Input Modeller 3 9 2" xfId="5750" xr:uid="{353553E6-8F32-476C-B88B-DEE0AF9D62AB}"/>
    <cellStyle name="BM Input Modeller 3 9 2 2" xfId="5751" xr:uid="{7D8AC25F-EA5E-463B-B72E-5D919262EAD1}"/>
    <cellStyle name="BM Input Modeller 3 9 3" xfId="5752" xr:uid="{AE4AB701-9228-4BD3-B727-7790BEED00C2}"/>
    <cellStyle name="BM Input Modeller 4" xfId="5753" xr:uid="{DA58EEC6-B315-41BE-9221-B3C3FC17BD3B}"/>
    <cellStyle name="BM Input Modeller 4 10" xfId="5754" xr:uid="{BDCCA68E-0319-4B0E-841F-85D5E1B0EC65}"/>
    <cellStyle name="BM Input Modeller 4 10 2" xfId="5755" xr:uid="{4B7B296F-23C9-4FE0-8486-BBF3E70D9CA9}"/>
    <cellStyle name="BM Input Modeller 4 10 2 2" xfId="5756" xr:uid="{EA267D8C-33FF-4C7C-ABCB-FD3069D4C4EB}"/>
    <cellStyle name="BM Input Modeller 4 10 3" xfId="5757" xr:uid="{D2DDAB78-B3B2-4DE3-8459-3A04A636798F}"/>
    <cellStyle name="BM Input Modeller 4 11" xfId="5758" xr:uid="{78FD1773-C05B-4EAC-8194-A8B3A6327763}"/>
    <cellStyle name="BM Input Modeller 4 11 2" xfId="5759" xr:uid="{5C4F23C8-A088-42AF-9C73-235B25E3A1EA}"/>
    <cellStyle name="BM Input Modeller 4 11 2 2" xfId="5760" xr:uid="{A74C24B3-9C29-4DE3-92AE-5CA13C8B4C9E}"/>
    <cellStyle name="BM Input Modeller 4 11 3" xfId="5761" xr:uid="{892D4036-3046-4C4D-9998-67506F8BE7E8}"/>
    <cellStyle name="BM Input Modeller 4 12" xfId="5762" xr:uid="{D4B923B3-A25A-4E05-806C-F6F542077219}"/>
    <cellStyle name="BM Input Modeller 4 12 2" xfId="5763" xr:uid="{1685A7D0-C41A-4B46-896D-D0BA9C0BDC72}"/>
    <cellStyle name="BM Input Modeller 4 12 2 2" xfId="5764" xr:uid="{C46AD484-2805-49DB-B7D3-7130E27A7D02}"/>
    <cellStyle name="BM Input Modeller 4 12 3" xfId="5765" xr:uid="{E932146C-5A9D-461A-B113-1043C0BEDDAA}"/>
    <cellStyle name="BM Input Modeller 4 13" xfId="5766" xr:uid="{D52844DE-7D17-47CE-8DE0-415392CFA78E}"/>
    <cellStyle name="BM Input Modeller 4 13 2" xfId="5767" xr:uid="{42F945C0-61CE-426C-8166-86C16C4E149A}"/>
    <cellStyle name="BM Input Modeller 4 13 2 2" xfId="5768" xr:uid="{16814EBD-AA02-41F3-BD5C-B316AADB7213}"/>
    <cellStyle name="BM Input Modeller 4 13 3" xfId="5769" xr:uid="{6CC84F6A-547A-4575-92A0-AB2B9D01720F}"/>
    <cellStyle name="BM Input Modeller 4 14" xfId="5770" xr:uid="{9AB71DBC-FBBB-4716-8E33-EAA7BD77B65F}"/>
    <cellStyle name="BM Input Modeller 4 14 2" xfId="5771" xr:uid="{7182F374-0F7A-4D23-931F-E0AEFFAD7E8D}"/>
    <cellStyle name="BM Input Modeller 4 14 2 2" xfId="5772" xr:uid="{385ABB49-E079-44A6-9E81-290B7061117D}"/>
    <cellStyle name="BM Input Modeller 4 14 3" xfId="5773" xr:uid="{58B39975-389C-4562-BBCF-546C3AE12BE3}"/>
    <cellStyle name="BM Input Modeller 4 15" xfId="5774" xr:uid="{C0A8EA1B-BCCB-4D09-8AF3-C1EAB607C4C2}"/>
    <cellStyle name="BM Input Modeller 4 15 2" xfId="5775" xr:uid="{CB892E46-ADE3-49AF-80C4-2104913AB9BD}"/>
    <cellStyle name="BM Input Modeller 4 15 2 2" xfId="5776" xr:uid="{0792AD71-23E2-4F9B-A297-C03A7C33AD20}"/>
    <cellStyle name="BM Input Modeller 4 15 3" xfId="5777" xr:uid="{31BBDC90-A952-4EA2-9201-60B0A278E8E2}"/>
    <cellStyle name="BM Input Modeller 4 16" xfId="5778" xr:uid="{4C81F9E0-41F2-479A-AE46-024EF3007C69}"/>
    <cellStyle name="BM Input Modeller 4 16 2" xfId="5779" xr:uid="{C7AFF021-F6B7-445F-BDE0-F12C9689D315}"/>
    <cellStyle name="BM Input Modeller 4 16 2 2" xfId="5780" xr:uid="{76A0B2C0-2349-453A-890D-9BD8089F7293}"/>
    <cellStyle name="BM Input Modeller 4 16 3" xfId="5781" xr:uid="{7A1C760B-0403-4C7C-8603-392FF45242B5}"/>
    <cellStyle name="BM Input Modeller 4 17" xfId="5782" xr:uid="{6FA8C491-8B81-4E27-ADA0-4C10E17F36D9}"/>
    <cellStyle name="BM Input Modeller 4 17 2" xfId="5783" xr:uid="{74A2FD3F-30F3-45B0-A029-448AAB872343}"/>
    <cellStyle name="BM Input Modeller 4 17 2 2" xfId="5784" xr:uid="{348609EC-2065-428A-96E3-B3A87FD754B8}"/>
    <cellStyle name="BM Input Modeller 4 17 3" xfId="5785" xr:uid="{760BD25A-F96E-4FAB-B7DF-BF2DAF31229B}"/>
    <cellStyle name="BM Input Modeller 4 18" xfId="5786" xr:uid="{35FBF533-852A-4F2A-86FC-6599A0E34296}"/>
    <cellStyle name="BM Input Modeller 4 18 2" xfId="5787" xr:uid="{8F506129-C4E0-443C-AF41-A1AEFAB7F901}"/>
    <cellStyle name="BM Input Modeller 4 19" xfId="5788" xr:uid="{2F1D0E50-53DC-40D8-8C7A-8929988BB149}"/>
    <cellStyle name="BM Input Modeller 4 2" xfId="5789" xr:uid="{1E387ED6-9E26-451F-B911-169F3BE0E0AB}"/>
    <cellStyle name="BM Input Modeller 4 2 10" xfId="5790" xr:uid="{2FA497DC-24B7-4540-9AD4-859A48F9CDD3}"/>
    <cellStyle name="BM Input Modeller 4 2 10 2" xfId="5791" xr:uid="{59B2B422-451D-4425-932E-F157A583F890}"/>
    <cellStyle name="BM Input Modeller 4 2 10 2 2" xfId="5792" xr:uid="{36047DD6-68B4-409C-9E88-8C4B0518A1B1}"/>
    <cellStyle name="BM Input Modeller 4 2 10 3" xfId="5793" xr:uid="{ABB70F9B-9BD3-4B86-A67F-F13D7C62AF4E}"/>
    <cellStyle name="BM Input Modeller 4 2 11" xfId="5794" xr:uid="{4103F332-9313-4AD8-A80E-ED66EAAA5E3F}"/>
    <cellStyle name="BM Input Modeller 4 2 11 2" xfId="5795" xr:uid="{00A3025C-DD51-49B2-B126-BF93DA541BCB}"/>
    <cellStyle name="BM Input Modeller 4 2 11 2 2" xfId="5796" xr:uid="{8A700D40-AC06-45CC-8BB2-F09D3712D598}"/>
    <cellStyle name="BM Input Modeller 4 2 11 3" xfId="5797" xr:uid="{86E9532E-CD79-4119-B0B6-6193645D2352}"/>
    <cellStyle name="BM Input Modeller 4 2 12" xfId="5798" xr:uid="{B5BEB662-2397-4071-BA18-CE967B8A7E83}"/>
    <cellStyle name="BM Input Modeller 4 2 12 2" xfId="5799" xr:uid="{5344A627-86CA-4BF9-AB4E-48DF74893E36}"/>
    <cellStyle name="BM Input Modeller 4 2 12 2 2" xfId="5800" xr:uid="{EBA92C6F-A5FD-4E08-BE43-1753715CFD23}"/>
    <cellStyle name="BM Input Modeller 4 2 12 3" xfId="5801" xr:uid="{E36843EC-4676-4014-93BE-F9F7863CD549}"/>
    <cellStyle name="BM Input Modeller 4 2 13" xfId="5802" xr:uid="{3E352072-DB2D-4B8A-8BEE-7F8743457F4B}"/>
    <cellStyle name="BM Input Modeller 4 2 13 2" xfId="5803" xr:uid="{0780A7ED-DFC5-4539-AAD9-AAC9CAE7CB9D}"/>
    <cellStyle name="BM Input Modeller 4 2 13 2 2" xfId="5804" xr:uid="{BE669BF0-948D-4A63-A2CB-E6D1B8777558}"/>
    <cellStyle name="BM Input Modeller 4 2 13 3" xfId="5805" xr:uid="{DF61F77F-B615-4D9F-AC5C-CC61F9EB4849}"/>
    <cellStyle name="BM Input Modeller 4 2 14" xfId="5806" xr:uid="{4239E17A-B3B5-40C4-BFDA-04B0D3A1A9AB}"/>
    <cellStyle name="BM Input Modeller 4 2 14 2" xfId="5807" xr:uid="{F1997187-A9D6-499D-9797-C95E94B12EB7}"/>
    <cellStyle name="BM Input Modeller 4 2 14 2 2" xfId="5808" xr:uid="{15AC29F7-45C1-4AC5-B82D-C41D1874B09A}"/>
    <cellStyle name="BM Input Modeller 4 2 14 3" xfId="5809" xr:uid="{1669B0F8-6D02-4B77-BF4C-09AB11CDC53E}"/>
    <cellStyle name="BM Input Modeller 4 2 15" xfId="5810" xr:uid="{5C0F6C19-88E0-462A-9C29-1CCBE26CC2F7}"/>
    <cellStyle name="BM Input Modeller 4 2 15 2" xfId="5811" xr:uid="{9C5F1B3C-B569-46C0-A5E4-2D11562380E7}"/>
    <cellStyle name="BM Input Modeller 4 2 15 2 2" xfId="5812" xr:uid="{2CAD867D-C4DE-48E0-82F9-712EE9CA4651}"/>
    <cellStyle name="BM Input Modeller 4 2 15 3" xfId="5813" xr:uid="{BEE3EDDA-A203-4AEF-994A-1E23740C5AA3}"/>
    <cellStyle name="BM Input Modeller 4 2 16" xfId="5814" xr:uid="{7FBB83F8-2DBB-4E4A-934E-7E24F6411606}"/>
    <cellStyle name="BM Input Modeller 4 2 16 2" xfId="5815" xr:uid="{CEA24952-C9E5-4BDB-A149-10EF2298218C}"/>
    <cellStyle name="BM Input Modeller 4 2 16 2 2" xfId="5816" xr:uid="{E34C83BD-CAC3-47E8-9C3E-EE02778D2EEE}"/>
    <cellStyle name="BM Input Modeller 4 2 16 3" xfId="5817" xr:uid="{BE02B162-3BB3-44D9-9AA6-C7574151D1FB}"/>
    <cellStyle name="BM Input Modeller 4 2 17" xfId="5818" xr:uid="{B5BB3F98-31F7-4C68-9189-17BFF060233B}"/>
    <cellStyle name="BM Input Modeller 4 2 17 2" xfId="5819" xr:uid="{212A2F41-D93B-4272-B205-52D2AF4A2185}"/>
    <cellStyle name="BM Input Modeller 4 2 17 2 2" xfId="5820" xr:uid="{4832E238-6605-42B3-8968-5535CB83F4E3}"/>
    <cellStyle name="BM Input Modeller 4 2 17 3" xfId="5821" xr:uid="{D7081284-EA2F-4622-B9C9-474933441C71}"/>
    <cellStyle name="BM Input Modeller 4 2 18" xfId="5822" xr:uid="{B80E067C-638A-45F0-9961-CAB76C2F8280}"/>
    <cellStyle name="BM Input Modeller 4 2 18 2" xfId="5823" xr:uid="{851A1EB3-4671-40D2-BD4F-04F5836E9894}"/>
    <cellStyle name="BM Input Modeller 4 2 18 2 2" xfId="5824" xr:uid="{1603EF77-2C16-4FCB-AB41-F8F964EEB257}"/>
    <cellStyle name="BM Input Modeller 4 2 18 3" xfId="5825" xr:uid="{C70929C7-C896-4CF5-AB39-B237045409AD}"/>
    <cellStyle name="BM Input Modeller 4 2 19" xfId="5826" xr:uid="{C8B0684F-BAFD-492C-B115-BC51C9A28820}"/>
    <cellStyle name="BM Input Modeller 4 2 19 2" xfId="5827" xr:uid="{3D65C788-70B0-41A8-8F83-25EBDB2B2071}"/>
    <cellStyle name="BM Input Modeller 4 2 19 2 2" xfId="5828" xr:uid="{07CB3815-DE28-48CA-BAE8-CE4DC120AD8C}"/>
    <cellStyle name="BM Input Modeller 4 2 19 3" xfId="5829" xr:uid="{E63F16F4-94CF-493B-B496-5E96745AB648}"/>
    <cellStyle name="BM Input Modeller 4 2 2" xfId="5830" xr:uid="{0D9265B9-B6E3-4CC6-BF2F-19AC14DC49F3}"/>
    <cellStyle name="BM Input Modeller 4 2 2 2" xfId="5831" xr:uid="{21308B96-F258-43F4-9C53-EF28B22EBA6B}"/>
    <cellStyle name="BM Input Modeller 4 2 2 2 2" xfId="5832" xr:uid="{E1488D96-2857-4517-9EA0-4BE2DF7508BD}"/>
    <cellStyle name="BM Input Modeller 4 2 2 2 2 2" xfId="5833" xr:uid="{38A2192E-2E4B-4096-AD3B-39F40AFF2BD1}"/>
    <cellStyle name="BM Input Modeller 4 2 2 2 3" xfId="5834" xr:uid="{B82DF313-974B-4556-8B76-27A4D6F49F38}"/>
    <cellStyle name="BM Input Modeller 4 2 2 2 4" xfId="5835" xr:uid="{67534219-E26B-4700-92EA-871BA8F1C910}"/>
    <cellStyle name="BM Input Modeller 4 2 2 3" xfId="5836" xr:uid="{CC976466-6220-4AB9-A2E5-F7ED39E17162}"/>
    <cellStyle name="BM Input Modeller 4 2 2 3 2" xfId="5837" xr:uid="{FF756EF0-2B59-4109-B0B2-476E7B22E66F}"/>
    <cellStyle name="BM Input Modeller 4 2 2 4" xfId="5838" xr:uid="{459ECCC9-BDB5-4666-9385-79BF2A2359A9}"/>
    <cellStyle name="BM Input Modeller 4 2 2 5" xfId="5839" xr:uid="{3B285609-3C1E-4BC3-8EBB-2DC04C5AC773}"/>
    <cellStyle name="BM Input Modeller 4 2 20" xfId="5840" xr:uid="{829E6389-BC69-4129-B8BE-73D8FB987B33}"/>
    <cellStyle name="BM Input Modeller 4 2 20 2" xfId="5841" xr:uid="{311547E6-D891-4B2B-BFD9-8E1061C8F649}"/>
    <cellStyle name="BM Input Modeller 4 2 20 2 2" xfId="5842" xr:uid="{4167625F-5AA7-4641-AC13-7328AA2EE7BF}"/>
    <cellStyle name="BM Input Modeller 4 2 20 3" xfId="5843" xr:uid="{3B6DB610-B9FB-424F-A0C6-DF8ED735EFFF}"/>
    <cellStyle name="BM Input Modeller 4 2 21" xfId="5844" xr:uid="{10FF0DB4-B7EF-4556-B6F1-E3839ECA7CB5}"/>
    <cellStyle name="BM Input Modeller 4 2 21 2" xfId="5845" xr:uid="{4A9CB762-0AAE-4C6F-B24D-59160EDBE87B}"/>
    <cellStyle name="BM Input Modeller 4 2 22" xfId="5846" xr:uid="{99583323-BFBD-4CEB-B37F-85F8668629DF}"/>
    <cellStyle name="BM Input Modeller 4 2 23" xfId="5847" xr:uid="{0FD9124F-92CE-4805-994F-610B7FBB9F4D}"/>
    <cellStyle name="BM Input Modeller 4 2 3" xfId="5848" xr:uid="{5E0860D5-736B-45E6-997B-DEADF04F6DC0}"/>
    <cellStyle name="BM Input Modeller 4 2 3 2" xfId="5849" xr:uid="{EF77E9C5-774A-4925-AA4D-A954468997DC}"/>
    <cellStyle name="BM Input Modeller 4 2 3 2 2" xfId="5850" xr:uid="{7B28F1F0-598F-4512-AADF-ECBCBE82F26D}"/>
    <cellStyle name="BM Input Modeller 4 2 3 2 3" xfId="5851" xr:uid="{87724195-6105-4750-937F-CFECBE0091D3}"/>
    <cellStyle name="BM Input Modeller 4 2 3 3" xfId="5852" xr:uid="{3B8A5C1A-CDFC-40E9-88E8-064777A992F3}"/>
    <cellStyle name="BM Input Modeller 4 2 3 3 2" xfId="5853" xr:uid="{6F859C1D-184F-41B5-BAB4-8DEBF592D130}"/>
    <cellStyle name="BM Input Modeller 4 2 3 4" xfId="5854" xr:uid="{6935F3A8-AFB2-457B-AE4D-4B29CD5368B1}"/>
    <cellStyle name="BM Input Modeller 4 2 4" xfId="5855" xr:uid="{7877AEF8-7DB2-4EEF-AF1A-5169103FF521}"/>
    <cellStyle name="BM Input Modeller 4 2 4 2" xfId="5856" xr:uid="{B150A4A8-B8F7-4EB8-85EB-224E5471C316}"/>
    <cellStyle name="BM Input Modeller 4 2 4 2 2" xfId="5857" xr:uid="{D550FBA6-AB03-4414-AD2C-4282B83E1D6E}"/>
    <cellStyle name="BM Input Modeller 4 2 4 3" xfId="5858" xr:uid="{AB9CAF33-2DB5-4BEB-A822-A4B4719E5E8E}"/>
    <cellStyle name="BM Input Modeller 4 2 4 4" xfId="5859" xr:uid="{692A59E3-45D5-4B5D-B6B4-F2195BD907F0}"/>
    <cellStyle name="BM Input Modeller 4 2 5" xfId="5860" xr:uid="{EA1C1D6C-0291-4616-99CA-753E95991C2D}"/>
    <cellStyle name="BM Input Modeller 4 2 5 2" xfId="5861" xr:uid="{27CE48AD-818F-4737-8AC3-50E05ED88917}"/>
    <cellStyle name="BM Input Modeller 4 2 5 2 2" xfId="5862" xr:uid="{1499C0A0-2EC5-4C29-ACF5-5F8A86E01DE2}"/>
    <cellStyle name="BM Input Modeller 4 2 5 3" xfId="5863" xr:uid="{A1C918FC-4110-4D97-9443-6D4402953B84}"/>
    <cellStyle name="BM Input Modeller 4 2 5 4" xfId="5864" xr:uid="{AF8866C1-1076-4050-897E-F0BF7CA246B0}"/>
    <cellStyle name="BM Input Modeller 4 2 6" xfId="5865" xr:uid="{26DD24D9-8848-49CD-9E58-810ED09A4AA1}"/>
    <cellStyle name="BM Input Modeller 4 2 6 2" xfId="5866" xr:uid="{E6F3CB7B-3DAB-464B-B14A-EB37273328C6}"/>
    <cellStyle name="BM Input Modeller 4 2 6 2 2" xfId="5867" xr:uid="{48A93E2B-F38D-4238-B596-2D92883E0964}"/>
    <cellStyle name="BM Input Modeller 4 2 6 3" xfId="5868" xr:uid="{62310CCF-6AA6-46C6-9532-14C295ACCDCD}"/>
    <cellStyle name="BM Input Modeller 4 2 7" xfId="5869" xr:uid="{E94C8E06-1076-4F57-B648-10A93876DC91}"/>
    <cellStyle name="BM Input Modeller 4 2 7 2" xfId="5870" xr:uid="{96FE8A52-2145-4603-92D5-E65D1BC4EC36}"/>
    <cellStyle name="BM Input Modeller 4 2 7 2 2" xfId="5871" xr:uid="{19948994-A2DF-479B-A43E-2ADB233DB183}"/>
    <cellStyle name="BM Input Modeller 4 2 7 3" xfId="5872" xr:uid="{F8F434F1-9EB8-4464-B69A-459760F507AD}"/>
    <cellStyle name="BM Input Modeller 4 2 8" xfId="5873" xr:uid="{E5AA73DF-A004-46F6-B97D-F1BB82BB5EC8}"/>
    <cellStyle name="BM Input Modeller 4 2 8 2" xfId="5874" xr:uid="{68D04800-D316-4B4B-B487-A5679C665979}"/>
    <cellStyle name="BM Input Modeller 4 2 8 2 2" xfId="5875" xr:uid="{C479C880-B937-4557-AC42-B6AAC605B01F}"/>
    <cellStyle name="BM Input Modeller 4 2 8 3" xfId="5876" xr:uid="{D11A778D-D470-4438-9043-888E3DA2F1D3}"/>
    <cellStyle name="BM Input Modeller 4 2 9" xfId="5877" xr:uid="{26B9F14E-B562-4E08-B7E0-45990421B15D}"/>
    <cellStyle name="BM Input Modeller 4 2 9 2" xfId="5878" xr:uid="{878807C9-791D-4A79-8661-09D1F07A0ED1}"/>
    <cellStyle name="BM Input Modeller 4 2 9 2 2" xfId="5879" xr:uid="{7BAAE537-52E2-4515-B5F9-2563D29A249A}"/>
    <cellStyle name="BM Input Modeller 4 2 9 3" xfId="5880" xr:uid="{5CB105FF-19D5-43DD-9650-6292C7809B01}"/>
    <cellStyle name="BM Input Modeller 4 20" xfId="5881" xr:uid="{E9EF93E1-FBC6-4639-A932-B38B26527668}"/>
    <cellStyle name="BM Input Modeller 4 3" xfId="5882" xr:uid="{F207CDD3-C2BC-4807-8285-FEEA4808170B}"/>
    <cellStyle name="BM Input Modeller 4 3 2" xfId="5883" xr:uid="{66864B14-3D89-4C48-8703-430A12C2DDEC}"/>
    <cellStyle name="BM Input Modeller 4 3 2 2" xfId="5884" xr:uid="{A33D64F7-4B7B-4A55-A96D-5AB5C78F1F82}"/>
    <cellStyle name="BM Input Modeller 4 3 2 2 2" xfId="5885" xr:uid="{965F5589-0E60-44AE-B157-FE7BA3D69279}"/>
    <cellStyle name="BM Input Modeller 4 3 2 3" xfId="5886" xr:uid="{6335021F-62AB-42E0-A30B-4CA00AFEDD31}"/>
    <cellStyle name="BM Input Modeller 4 3 2 4" xfId="5887" xr:uid="{8CE49F14-F738-4912-AF08-14568EFF6120}"/>
    <cellStyle name="BM Input Modeller 4 3 3" xfId="5888" xr:uid="{3C76C21F-6D2D-4A06-B9C3-DC61A6F5CE16}"/>
    <cellStyle name="BM Input Modeller 4 3 3 2" xfId="5889" xr:uid="{6D786A81-3A3E-4CC9-B570-D9A0808D4D98}"/>
    <cellStyle name="BM Input Modeller 4 3 4" xfId="5890" xr:uid="{DA25DCB4-AFB7-4E20-8E96-B20679A28C66}"/>
    <cellStyle name="BM Input Modeller 4 3 5" xfId="5891" xr:uid="{CB1E97F5-8612-46A2-B56D-61584CEFD0AA}"/>
    <cellStyle name="BM Input Modeller 4 4" xfId="5892" xr:uid="{A0B215AA-19A9-435B-9328-B48E976E5BF6}"/>
    <cellStyle name="BM Input Modeller 4 4 2" xfId="5893" xr:uid="{AF2323A1-F3C5-4842-AC77-9D0D944A068C}"/>
    <cellStyle name="BM Input Modeller 4 4 2 2" xfId="5894" xr:uid="{EC2BBEEB-A6D4-4E99-886A-F9EC4F4068D5}"/>
    <cellStyle name="BM Input Modeller 4 4 2 3" xfId="5895" xr:uid="{59C031A3-27B1-410D-80AF-E153CDA03388}"/>
    <cellStyle name="BM Input Modeller 4 4 3" xfId="5896" xr:uid="{4BAAF14B-6893-4E47-93FD-F60DC1293B32}"/>
    <cellStyle name="BM Input Modeller 4 4 3 2" xfId="5897" xr:uid="{37BDD498-3265-4616-985D-9BF5370CDEE7}"/>
    <cellStyle name="BM Input Modeller 4 4 4" xfId="5898" xr:uid="{83C08BE5-8302-46D5-843B-1613B3EBACFD}"/>
    <cellStyle name="BM Input Modeller 4 5" xfId="5899" xr:uid="{557F9A5D-B118-48EA-8FE2-BE549EFC660D}"/>
    <cellStyle name="BM Input Modeller 4 5 2" xfId="5900" xr:uid="{C364C976-A09D-40CA-A025-8CADA7DA6371}"/>
    <cellStyle name="BM Input Modeller 4 5 2 2" xfId="5901" xr:uid="{3F31C8C3-9B8A-4A03-A9E4-A35CC4D7A23B}"/>
    <cellStyle name="BM Input Modeller 4 5 2 3" xfId="5902" xr:uid="{441174E8-15E0-4A96-B767-EC8FA2446B7C}"/>
    <cellStyle name="BM Input Modeller 4 5 3" xfId="5903" xr:uid="{53BBF1B4-4D50-4A09-811A-AE7050716D89}"/>
    <cellStyle name="BM Input Modeller 4 5 4" xfId="5904" xr:uid="{1301562E-F666-4D7D-BCB1-BB623D6E8E93}"/>
    <cellStyle name="BM Input Modeller 4 6" xfId="5905" xr:uid="{6B609C75-9AC4-4B44-9A89-DA168C947642}"/>
    <cellStyle name="BM Input Modeller 4 6 2" xfId="5906" xr:uid="{34FB6BA7-D608-41F1-B899-29E1A0270011}"/>
    <cellStyle name="BM Input Modeller 4 6 2 2" xfId="5907" xr:uid="{1323A2A8-0760-4BA7-BD6A-74BDF2E830D7}"/>
    <cellStyle name="BM Input Modeller 4 6 3" xfId="5908" xr:uid="{A48FDE4C-8DD5-431A-A9F7-388A6F9699CD}"/>
    <cellStyle name="BM Input Modeller 4 6 4" xfId="5909" xr:uid="{FBED3E7F-76BE-4F5D-81E3-54B0A10153C7}"/>
    <cellStyle name="BM Input Modeller 4 7" xfId="5910" xr:uid="{CD153145-158D-4A66-B863-D30EDE6F8689}"/>
    <cellStyle name="BM Input Modeller 4 7 2" xfId="5911" xr:uid="{3D3F79D4-20F0-4088-A1F2-357AFF566246}"/>
    <cellStyle name="BM Input Modeller 4 7 2 2" xfId="5912" xr:uid="{85845EF2-0019-43FB-86DC-E3E2814441C2}"/>
    <cellStyle name="BM Input Modeller 4 7 3" xfId="5913" xr:uid="{EA7B0C77-3343-491E-BF58-BCD87C8D08AF}"/>
    <cellStyle name="BM Input Modeller 4 8" xfId="5914" xr:uid="{9D004CC3-3FC7-4776-88E4-086635B0D753}"/>
    <cellStyle name="BM Input Modeller 4 8 2" xfId="5915" xr:uid="{280AC1D1-CDA8-4F64-A003-3E7F83709794}"/>
    <cellStyle name="BM Input Modeller 4 8 2 2" xfId="5916" xr:uid="{C3DFFE6C-7E92-4354-AAB1-0B5219188D2C}"/>
    <cellStyle name="BM Input Modeller 4 8 3" xfId="5917" xr:uid="{7848892E-A2F9-48A6-BA87-89E3B08F8DD0}"/>
    <cellStyle name="BM Input Modeller 4 9" xfId="5918" xr:uid="{02CAD6E0-A454-4F31-A3C8-3DDAD45CA419}"/>
    <cellStyle name="BM Input Modeller 4 9 2" xfId="5919" xr:uid="{5DCE7F7C-DF7F-40E9-9314-30053F4954E7}"/>
    <cellStyle name="BM Input Modeller 4 9 2 2" xfId="5920" xr:uid="{14AE5CBD-C4EB-4A49-9FDF-A8BA1D5F97C1}"/>
    <cellStyle name="BM Input Modeller 4 9 3" xfId="5921" xr:uid="{70A5DD3A-EAF6-4FB0-8AB8-6DC1E0EAECD9}"/>
    <cellStyle name="BM Input Modeller 5" xfId="5922" xr:uid="{E90DC381-83D6-48E7-A3D0-0640364BDB30}"/>
    <cellStyle name="BM Input Modeller 5 10" xfId="5923" xr:uid="{F6F34895-F253-4C55-96CA-7D4E37DDD3B8}"/>
    <cellStyle name="BM Input Modeller 5 10 2" xfId="5924" xr:uid="{D8716A04-F711-4211-9A4F-BF1D17068502}"/>
    <cellStyle name="BM Input Modeller 5 10 2 2" xfId="5925" xr:uid="{F0104D69-4F99-43E7-A681-FD7B543A1D72}"/>
    <cellStyle name="BM Input Modeller 5 10 3" xfId="5926" xr:uid="{2337CAF6-83AA-49B1-9AD3-FE4D4F5026E4}"/>
    <cellStyle name="BM Input Modeller 5 11" xfId="5927" xr:uid="{17D69AF3-8F26-4B06-A029-333B6242C17C}"/>
    <cellStyle name="BM Input Modeller 5 11 2" xfId="5928" xr:uid="{6614596A-D813-4199-896D-CA12BBA7275B}"/>
    <cellStyle name="BM Input Modeller 5 11 2 2" xfId="5929" xr:uid="{73CD6967-5274-4923-9C1B-E67B651609B9}"/>
    <cellStyle name="BM Input Modeller 5 11 3" xfId="5930" xr:uid="{85571BA2-710F-412D-9FC4-EBE7E49AD410}"/>
    <cellStyle name="BM Input Modeller 5 12" xfId="5931" xr:uid="{B070E5B0-079C-4925-8C9E-180662DFE852}"/>
    <cellStyle name="BM Input Modeller 5 12 2" xfId="5932" xr:uid="{8225F9BB-F1CB-4F9C-AF24-FFF9437C33CA}"/>
    <cellStyle name="BM Input Modeller 5 12 2 2" xfId="5933" xr:uid="{D561A8F5-E0FC-4F89-B55B-35BEE1F5FB82}"/>
    <cellStyle name="BM Input Modeller 5 12 3" xfId="5934" xr:uid="{DEACF173-D50B-4297-B59F-797FAD884213}"/>
    <cellStyle name="BM Input Modeller 5 13" xfId="5935" xr:uid="{70E1C478-DF22-44B5-80B6-D173331F50CF}"/>
    <cellStyle name="BM Input Modeller 5 13 2" xfId="5936" xr:uid="{16488C50-E245-4C57-A4A9-1FB21E171005}"/>
    <cellStyle name="BM Input Modeller 5 13 2 2" xfId="5937" xr:uid="{27F82E72-7AC4-4129-AF08-7273B1605ADA}"/>
    <cellStyle name="BM Input Modeller 5 13 3" xfId="5938" xr:uid="{DF25E04B-1780-42B1-B0B4-2449FEED40F8}"/>
    <cellStyle name="BM Input Modeller 5 14" xfId="5939" xr:uid="{F3294FD5-46CA-47CE-997F-D4B204569E99}"/>
    <cellStyle name="BM Input Modeller 5 14 2" xfId="5940" xr:uid="{1656E889-A9E8-40FB-AA97-037AB8F0C585}"/>
    <cellStyle name="BM Input Modeller 5 14 2 2" xfId="5941" xr:uid="{9A0CAC41-DBFF-4FAC-8098-4C0704FAECD0}"/>
    <cellStyle name="BM Input Modeller 5 14 3" xfId="5942" xr:uid="{21A42EFB-DA3E-4096-9730-E40EB43F4D5F}"/>
    <cellStyle name="BM Input Modeller 5 15" xfId="5943" xr:uid="{800B6A3A-576D-4C00-896D-A0C0401B4A34}"/>
    <cellStyle name="BM Input Modeller 5 15 2" xfId="5944" xr:uid="{7129776E-DB33-4234-B555-13BA1F56C77B}"/>
    <cellStyle name="BM Input Modeller 5 15 2 2" xfId="5945" xr:uid="{33C06231-C3E6-4819-B22B-D22780DA0463}"/>
    <cellStyle name="BM Input Modeller 5 15 3" xfId="5946" xr:uid="{F97447FF-161D-4EAA-BDE2-E3C67E0F25CA}"/>
    <cellStyle name="BM Input Modeller 5 16" xfId="5947" xr:uid="{221AE2A6-90CE-418D-A6FD-B72881B9C64B}"/>
    <cellStyle name="BM Input Modeller 5 16 2" xfId="5948" xr:uid="{6A87E197-1C96-40AB-8115-71BD724F6B72}"/>
    <cellStyle name="BM Input Modeller 5 16 2 2" xfId="5949" xr:uid="{67DA07B6-65F1-432C-AE18-A345FF1069CC}"/>
    <cellStyle name="BM Input Modeller 5 16 3" xfId="5950" xr:uid="{B9EDB79A-15BC-4FC7-B8AB-2229D6188832}"/>
    <cellStyle name="BM Input Modeller 5 17" xfId="5951" xr:uid="{74FF42A5-1781-4866-97C6-318E33B41D1E}"/>
    <cellStyle name="BM Input Modeller 5 17 2" xfId="5952" xr:uid="{3B4B5739-0284-4666-A4A4-95C7239D6C3F}"/>
    <cellStyle name="BM Input Modeller 5 17 2 2" xfId="5953" xr:uid="{B99DAA48-95BC-4987-B747-8D040AE3B7D1}"/>
    <cellStyle name="BM Input Modeller 5 17 3" xfId="5954" xr:uid="{33B1B767-0089-4D73-866D-A7DEEA18A2F2}"/>
    <cellStyle name="BM Input Modeller 5 18" xfId="5955" xr:uid="{A34491C8-F921-4E03-92D0-D9900A5AC6C8}"/>
    <cellStyle name="BM Input Modeller 5 18 2" xfId="5956" xr:uid="{83928108-B424-4B14-A146-9C015C154E07}"/>
    <cellStyle name="BM Input Modeller 5 18 2 2" xfId="5957" xr:uid="{3434545F-D803-4953-A386-BD19F3D196E4}"/>
    <cellStyle name="BM Input Modeller 5 18 3" xfId="5958" xr:uid="{FB9209E1-C52C-4660-A2A0-89AF244B426C}"/>
    <cellStyle name="BM Input Modeller 5 19" xfId="5959" xr:uid="{FEC61E0F-892A-4A90-9355-0D8A66AE603E}"/>
    <cellStyle name="BM Input Modeller 5 19 2" xfId="5960" xr:uid="{57CA6DA9-409A-4C3F-803A-DCF6E087AF3E}"/>
    <cellStyle name="BM Input Modeller 5 19 2 2" xfId="5961" xr:uid="{47373B20-1DC1-44D2-86DE-FEACD94DDBB7}"/>
    <cellStyle name="BM Input Modeller 5 19 3" xfId="5962" xr:uid="{F05615DD-F4F5-444F-9B9B-94E85477E2DB}"/>
    <cellStyle name="BM Input Modeller 5 2" xfId="5963" xr:uid="{8FF5CAAE-1D99-41D5-9391-3817F8A1A14D}"/>
    <cellStyle name="BM Input Modeller 5 2 10" xfId="5964" xr:uid="{C51046BF-839B-478E-BC3E-9CD6DE19FC85}"/>
    <cellStyle name="BM Input Modeller 5 2 10 2" xfId="5965" xr:uid="{67C606E1-88EB-4623-83CA-B5D057BD8021}"/>
    <cellStyle name="BM Input Modeller 5 2 10 2 2" xfId="5966" xr:uid="{DB413AF5-D142-4D4B-8535-C2CB58CBDCFA}"/>
    <cellStyle name="BM Input Modeller 5 2 10 3" xfId="5967" xr:uid="{D2001DA0-FEBC-4C24-A8F7-AC4187D73DBA}"/>
    <cellStyle name="BM Input Modeller 5 2 11" xfId="5968" xr:uid="{747FFAC7-4060-49C0-B588-2887CE17E15F}"/>
    <cellStyle name="BM Input Modeller 5 2 11 2" xfId="5969" xr:uid="{0CF4A405-4AE7-48AE-A42E-B6D6A2CD7C39}"/>
    <cellStyle name="BM Input Modeller 5 2 11 2 2" xfId="5970" xr:uid="{FE38C874-E229-4A71-8576-B74DDF47DA62}"/>
    <cellStyle name="BM Input Modeller 5 2 11 3" xfId="5971" xr:uid="{D8933B4B-E25C-4FF2-AEF2-6D7C18699645}"/>
    <cellStyle name="BM Input Modeller 5 2 12" xfId="5972" xr:uid="{C33C15F9-2ABC-43A7-B93E-E0A6E01214E7}"/>
    <cellStyle name="BM Input Modeller 5 2 12 2" xfId="5973" xr:uid="{8F328E83-29BE-4F82-9B04-F623C2817E81}"/>
    <cellStyle name="BM Input Modeller 5 2 12 2 2" xfId="5974" xr:uid="{F81E1794-952E-4785-8059-23BBB9CE3383}"/>
    <cellStyle name="BM Input Modeller 5 2 12 3" xfId="5975" xr:uid="{D45C4F3F-E220-4FD2-A52C-836E0D100303}"/>
    <cellStyle name="BM Input Modeller 5 2 13" xfId="5976" xr:uid="{9059BF3C-32B5-4E68-A353-5595A25FDB52}"/>
    <cellStyle name="BM Input Modeller 5 2 13 2" xfId="5977" xr:uid="{B1B86357-06A1-473F-86CC-9DB01EC2CABC}"/>
    <cellStyle name="BM Input Modeller 5 2 13 2 2" xfId="5978" xr:uid="{8B82D52C-1C68-4FCD-BDF0-3EBE85BAE721}"/>
    <cellStyle name="BM Input Modeller 5 2 13 3" xfId="5979" xr:uid="{CC2622D3-FC01-4F46-B9B2-C7E0C4658B91}"/>
    <cellStyle name="BM Input Modeller 5 2 14" xfId="5980" xr:uid="{5BEFA7EF-B8A4-4854-9B40-8EC032D16078}"/>
    <cellStyle name="BM Input Modeller 5 2 14 2" xfId="5981" xr:uid="{EEA085D7-68B6-410E-8F6F-77FFFF1BA9C1}"/>
    <cellStyle name="BM Input Modeller 5 2 14 2 2" xfId="5982" xr:uid="{6BC8C675-4B98-46EE-9D46-67494C28D10C}"/>
    <cellStyle name="BM Input Modeller 5 2 14 3" xfId="5983" xr:uid="{4DF6D14F-66CC-4904-A50C-3DB2622DF5FB}"/>
    <cellStyle name="BM Input Modeller 5 2 15" xfId="5984" xr:uid="{365D1CF8-B72A-47C5-90D5-E8A99D0E5020}"/>
    <cellStyle name="BM Input Modeller 5 2 15 2" xfId="5985" xr:uid="{FEBB9C7C-C948-4C46-8DE0-66C8BA71A9AB}"/>
    <cellStyle name="BM Input Modeller 5 2 15 2 2" xfId="5986" xr:uid="{9088FD9F-84B6-4D3C-BE9B-8F99FEA6F2E5}"/>
    <cellStyle name="BM Input Modeller 5 2 15 3" xfId="5987" xr:uid="{82A938FF-1174-4541-819E-4884D5D53C4A}"/>
    <cellStyle name="BM Input Modeller 5 2 16" xfId="5988" xr:uid="{0BBE90CB-5B19-4B13-8AF2-4D80FE082284}"/>
    <cellStyle name="BM Input Modeller 5 2 16 2" xfId="5989" xr:uid="{42646A7E-6C84-4DE0-A361-7E77BADDBF11}"/>
    <cellStyle name="BM Input Modeller 5 2 16 2 2" xfId="5990" xr:uid="{0C5205A9-E002-475F-9976-643864FC5C8C}"/>
    <cellStyle name="BM Input Modeller 5 2 16 3" xfId="5991" xr:uid="{67DBE54A-8CB9-415A-AD77-5F89179EECD4}"/>
    <cellStyle name="BM Input Modeller 5 2 17" xfId="5992" xr:uid="{E8B1B853-182E-46F6-A7FE-9737672DF86E}"/>
    <cellStyle name="BM Input Modeller 5 2 17 2" xfId="5993" xr:uid="{C54A2EE9-041B-414E-B8E4-E9FF64A68265}"/>
    <cellStyle name="BM Input Modeller 5 2 17 2 2" xfId="5994" xr:uid="{5B1047F4-7C58-4F48-8465-EC630BE3C75C}"/>
    <cellStyle name="BM Input Modeller 5 2 17 3" xfId="5995" xr:uid="{1AE45048-387F-4442-8690-16B46965CBD3}"/>
    <cellStyle name="BM Input Modeller 5 2 18" xfId="5996" xr:uid="{E726C9E7-C473-4122-AF9D-4CDF49E35B2D}"/>
    <cellStyle name="BM Input Modeller 5 2 18 2" xfId="5997" xr:uid="{A6BF3AC1-7FA4-483B-BF63-FD0D6359CA03}"/>
    <cellStyle name="BM Input Modeller 5 2 18 2 2" xfId="5998" xr:uid="{A85721B4-0248-4A1F-ACA6-3875E22EF1F5}"/>
    <cellStyle name="BM Input Modeller 5 2 18 3" xfId="5999" xr:uid="{6B77FB89-6E20-4C35-99A2-8D4BFFD582F1}"/>
    <cellStyle name="BM Input Modeller 5 2 19" xfId="6000" xr:uid="{28130304-6D86-4629-AFD8-9FEF1E0619B1}"/>
    <cellStyle name="BM Input Modeller 5 2 19 2" xfId="6001" xr:uid="{C7428F11-46B1-48D5-A278-38CE49FF2E39}"/>
    <cellStyle name="BM Input Modeller 5 2 19 2 2" xfId="6002" xr:uid="{EFCB5327-99CC-40F1-BAAD-1AF710E63821}"/>
    <cellStyle name="BM Input Modeller 5 2 19 3" xfId="6003" xr:uid="{04518B3C-5350-41FE-B7B1-E3281E76EADE}"/>
    <cellStyle name="BM Input Modeller 5 2 2" xfId="6004" xr:uid="{85F82F31-30E7-42AA-9CFA-1AED1801B66A}"/>
    <cellStyle name="BM Input Modeller 5 2 2 2" xfId="6005" xr:uid="{16CBB44B-4E4C-4685-BEFA-A2E093186CDC}"/>
    <cellStyle name="BM Input Modeller 5 2 2 2 2" xfId="6006" xr:uid="{FCAF5D94-6BAD-4ADE-9B75-39DD105C2337}"/>
    <cellStyle name="BM Input Modeller 5 2 2 2 3" xfId="6007" xr:uid="{A7E5B431-49C2-41B6-B812-65C253A134F0}"/>
    <cellStyle name="BM Input Modeller 5 2 2 3" xfId="6008" xr:uid="{43D791F6-4BF2-43E2-8DE5-B319F41DF7D7}"/>
    <cellStyle name="BM Input Modeller 5 2 2 3 2" xfId="6009" xr:uid="{D7ADF1F6-B4BB-4E12-AAF6-226F35E5BD8A}"/>
    <cellStyle name="BM Input Modeller 5 2 2 4" xfId="6010" xr:uid="{51D2FEE4-A426-430D-83E0-18AE30512332}"/>
    <cellStyle name="BM Input Modeller 5 2 20" xfId="6011" xr:uid="{0E4710BD-8C7E-4F34-ADF4-C90A8F1E6BF7}"/>
    <cellStyle name="BM Input Modeller 5 2 20 2" xfId="6012" xr:uid="{EA2F6B1E-F8A6-4C33-A3BA-746A203C2F86}"/>
    <cellStyle name="BM Input Modeller 5 2 20 2 2" xfId="6013" xr:uid="{960766E1-1AAB-48BC-9A65-E946955B5F5E}"/>
    <cellStyle name="BM Input Modeller 5 2 20 3" xfId="6014" xr:uid="{8014997B-2999-4D9F-90C9-9448E8B99750}"/>
    <cellStyle name="BM Input Modeller 5 2 21" xfId="6015" xr:uid="{56767508-333A-4A02-97E5-658066698D63}"/>
    <cellStyle name="BM Input Modeller 5 2 21 2" xfId="6016" xr:uid="{9F184796-9CFE-406A-A3D6-5975ADB89275}"/>
    <cellStyle name="BM Input Modeller 5 2 22" xfId="6017" xr:uid="{4390F3B1-81FC-4DEC-B058-80792C97CB95}"/>
    <cellStyle name="BM Input Modeller 5 2 23" xfId="6018" xr:uid="{A251DECE-D087-4658-A13B-82BF1D4E3F1D}"/>
    <cellStyle name="BM Input Modeller 5 2 3" xfId="6019" xr:uid="{978E434D-C51C-4E70-8A6C-72F0A7BFE424}"/>
    <cellStyle name="BM Input Modeller 5 2 3 2" xfId="6020" xr:uid="{CE8B20C5-1E06-4445-ADA0-E9A1D70B0DAD}"/>
    <cellStyle name="BM Input Modeller 5 2 3 2 2" xfId="6021" xr:uid="{65663D06-13FA-46F9-939D-1D1D00D554F9}"/>
    <cellStyle name="BM Input Modeller 5 2 3 3" xfId="6022" xr:uid="{153C419B-715F-40AB-BF9F-C5D3EF336A7C}"/>
    <cellStyle name="BM Input Modeller 5 2 3 4" xfId="6023" xr:uid="{0DFBD822-073C-4A40-83E9-77B96BD3D1C6}"/>
    <cellStyle name="BM Input Modeller 5 2 4" xfId="6024" xr:uid="{241F7F4C-83B5-4EC7-B799-964C040F4AE4}"/>
    <cellStyle name="BM Input Modeller 5 2 4 2" xfId="6025" xr:uid="{69912BA8-CC13-407B-AA63-B17D9D68993C}"/>
    <cellStyle name="BM Input Modeller 5 2 4 2 2" xfId="6026" xr:uid="{200B830A-6D6F-4D9A-93CE-7D39651E90FC}"/>
    <cellStyle name="BM Input Modeller 5 2 4 3" xfId="6027" xr:uid="{4BDA52D4-567C-42D0-8F29-B34A21ABFF87}"/>
    <cellStyle name="BM Input Modeller 5 2 4 4" xfId="6028" xr:uid="{5DC15C14-8C1A-43A4-851E-B43F094BBFEE}"/>
    <cellStyle name="BM Input Modeller 5 2 5" xfId="6029" xr:uid="{D2B09F9A-D0B7-4E7D-A1C9-E7B4330D3ADF}"/>
    <cellStyle name="BM Input Modeller 5 2 5 2" xfId="6030" xr:uid="{D6A05DA4-232B-4D4C-A8F2-3FB3862AE66C}"/>
    <cellStyle name="BM Input Modeller 5 2 5 2 2" xfId="6031" xr:uid="{B6538D92-DBF0-4D96-B80F-FE09C8AC0FFC}"/>
    <cellStyle name="BM Input Modeller 5 2 5 3" xfId="6032" xr:uid="{A79F062B-464B-41EE-B829-15E69FDB730D}"/>
    <cellStyle name="BM Input Modeller 5 2 6" xfId="6033" xr:uid="{CDF62D7F-B527-4511-B17A-A83AF86BE687}"/>
    <cellStyle name="BM Input Modeller 5 2 6 2" xfId="6034" xr:uid="{8E2F5488-C2C7-4C18-8443-2479BE80CD6C}"/>
    <cellStyle name="BM Input Modeller 5 2 6 2 2" xfId="6035" xr:uid="{51377DEB-55AC-4232-9724-7449E130C827}"/>
    <cellStyle name="BM Input Modeller 5 2 6 3" xfId="6036" xr:uid="{94E92C27-A8E5-4FAE-A726-EC1E87B44868}"/>
    <cellStyle name="BM Input Modeller 5 2 7" xfId="6037" xr:uid="{884FC339-E71E-4120-89EC-D484D02DF368}"/>
    <cellStyle name="BM Input Modeller 5 2 7 2" xfId="6038" xr:uid="{BBD31DC8-D4AB-44F9-B583-3E74FAFA6062}"/>
    <cellStyle name="BM Input Modeller 5 2 7 2 2" xfId="6039" xr:uid="{C1F60321-FC93-4A14-ABD8-843605008D0A}"/>
    <cellStyle name="BM Input Modeller 5 2 7 3" xfId="6040" xr:uid="{70560AD7-F552-4B5A-843B-E0DB61B92AF7}"/>
    <cellStyle name="BM Input Modeller 5 2 8" xfId="6041" xr:uid="{87443484-E3E5-4206-8495-D3BAD27CDCFB}"/>
    <cellStyle name="BM Input Modeller 5 2 8 2" xfId="6042" xr:uid="{562A04A9-8B9D-428D-AE9C-363ADC4608BC}"/>
    <cellStyle name="BM Input Modeller 5 2 8 2 2" xfId="6043" xr:uid="{DF52D495-4B1F-422A-9042-6981B4B4EA9D}"/>
    <cellStyle name="BM Input Modeller 5 2 8 3" xfId="6044" xr:uid="{C00CADA3-8DC3-4F04-B905-63A8C408EA7C}"/>
    <cellStyle name="BM Input Modeller 5 2 9" xfId="6045" xr:uid="{7ABB01E3-A6F7-4EDB-83ED-E029DF85C2F7}"/>
    <cellStyle name="BM Input Modeller 5 2 9 2" xfId="6046" xr:uid="{74AFC9A7-38C0-4068-B8E5-470D7DAFD84E}"/>
    <cellStyle name="BM Input Modeller 5 2 9 2 2" xfId="6047" xr:uid="{2C40C2AE-AF02-454D-9ED4-562321580839}"/>
    <cellStyle name="BM Input Modeller 5 2 9 3" xfId="6048" xr:uid="{7AC992CF-92A1-42AE-852B-1C48F10A3466}"/>
    <cellStyle name="BM Input Modeller 5 20" xfId="6049" xr:uid="{0B9F4421-D37E-4D90-9709-3C84670C5842}"/>
    <cellStyle name="BM Input Modeller 5 20 2" xfId="6050" xr:uid="{D91C5E74-B241-4A28-B9D8-08DD9C29F523}"/>
    <cellStyle name="BM Input Modeller 5 20 2 2" xfId="6051" xr:uid="{89945632-F0A8-4647-A4A1-E1098A7C43D4}"/>
    <cellStyle name="BM Input Modeller 5 20 3" xfId="6052" xr:uid="{29F3F8AC-9A48-4409-9DF8-A93E8495ED0A}"/>
    <cellStyle name="BM Input Modeller 5 21" xfId="6053" xr:uid="{64A290C7-3044-4DA7-B8F3-A3D3EC8668B0}"/>
    <cellStyle name="BM Input Modeller 5 21 2" xfId="6054" xr:uid="{6EA49EB6-BA06-46E0-BC6D-5C4BA7D1750D}"/>
    <cellStyle name="BM Input Modeller 5 21 2 2" xfId="6055" xr:uid="{584842CD-F749-4A37-A972-19AE97EC02BB}"/>
    <cellStyle name="BM Input Modeller 5 21 3" xfId="6056" xr:uid="{BB1A8194-7298-4F13-AAB6-2E6FC742D6E3}"/>
    <cellStyle name="BM Input Modeller 5 22" xfId="6057" xr:uid="{65EABC49-5C0E-4C55-BE2E-0F80F95D99B1}"/>
    <cellStyle name="BM Input Modeller 5 22 2" xfId="6058" xr:uid="{949F9C45-05F5-483E-8D72-196D47F75F3D}"/>
    <cellStyle name="BM Input Modeller 5 23" xfId="6059" xr:uid="{6ED9951A-3892-4E65-B5FC-016D405C9F0C}"/>
    <cellStyle name="BM Input Modeller 5 24" xfId="6060" xr:uid="{9A7DB0F2-7B9C-4E30-9638-8274342B5255}"/>
    <cellStyle name="BM Input Modeller 5 3" xfId="6061" xr:uid="{A37D2B9B-17A0-451C-BFD3-1F77F60D1127}"/>
    <cellStyle name="BM Input Modeller 5 3 2" xfId="6062" xr:uid="{B5EC05BE-162A-40A5-A39B-8773BBEED5C7}"/>
    <cellStyle name="BM Input Modeller 5 3 2 2" xfId="6063" xr:uid="{4F1EF4A6-CA22-423A-9850-80FABA61C14B}"/>
    <cellStyle name="BM Input Modeller 5 3 2 3" xfId="6064" xr:uid="{3D89AD9F-077F-416A-8133-5778FEC847C8}"/>
    <cellStyle name="BM Input Modeller 5 3 3" xfId="6065" xr:uid="{AAD3C8CB-1242-4700-A225-0EFDECCF16BB}"/>
    <cellStyle name="BM Input Modeller 5 3 3 2" xfId="6066" xr:uid="{7CB2FB45-CAF8-40F6-8C4A-D63E800D2B1C}"/>
    <cellStyle name="BM Input Modeller 5 3 4" xfId="6067" xr:uid="{732EF5CF-707E-457C-AE38-DDFC87D5DDB7}"/>
    <cellStyle name="BM Input Modeller 5 4" xfId="6068" xr:uid="{F4A2B3BA-DCC2-4AB7-AB4A-1C0CD36653E8}"/>
    <cellStyle name="BM Input Modeller 5 4 2" xfId="6069" xr:uid="{3DE447FC-E53E-4DA7-8637-A404FDD3D1E4}"/>
    <cellStyle name="BM Input Modeller 5 4 2 2" xfId="6070" xr:uid="{6F70F8F9-2763-4E02-AEDC-732B273E1CEE}"/>
    <cellStyle name="BM Input Modeller 5 4 3" xfId="6071" xr:uid="{C3928E39-A450-40A6-9DF6-33789AFB5AC6}"/>
    <cellStyle name="BM Input Modeller 5 4 4" xfId="6072" xr:uid="{5CC3A096-A44D-4A0E-A97F-80CD8E38F124}"/>
    <cellStyle name="BM Input Modeller 5 5" xfId="6073" xr:uid="{BADF5BFA-F43B-4664-990B-301F0FDC5826}"/>
    <cellStyle name="BM Input Modeller 5 5 2" xfId="6074" xr:uid="{A36E155D-3949-4A5D-BF05-17AD575F772B}"/>
    <cellStyle name="BM Input Modeller 5 5 2 2" xfId="6075" xr:uid="{13507104-ADFD-45F2-BC14-850BF44E674A}"/>
    <cellStyle name="BM Input Modeller 5 5 3" xfId="6076" xr:uid="{3AB9A023-6465-43CD-929E-82DAF8DD5E1D}"/>
    <cellStyle name="BM Input Modeller 5 5 4" xfId="6077" xr:uid="{630385A0-75FD-4519-9F8F-6BAF6A771AEE}"/>
    <cellStyle name="BM Input Modeller 5 6" xfId="6078" xr:uid="{E1341F87-BBC9-4DAF-8D9C-631597C9C82D}"/>
    <cellStyle name="BM Input Modeller 5 6 2" xfId="6079" xr:uid="{642E89E3-449F-4609-A4B1-4175B429B096}"/>
    <cellStyle name="BM Input Modeller 5 6 2 2" xfId="6080" xr:uid="{2A0F2962-5EB8-4DD8-B899-68EDDF5F664E}"/>
    <cellStyle name="BM Input Modeller 5 6 3" xfId="6081" xr:uid="{1506A184-330F-4179-BA1C-1FA61F01920D}"/>
    <cellStyle name="BM Input Modeller 5 7" xfId="6082" xr:uid="{73D5585C-980D-4578-A3EB-234BF1A3ED04}"/>
    <cellStyle name="BM Input Modeller 5 7 2" xfId="6083" xr:uid="{30364A52-EDE5-4859-AE76-8DF33835C186}"/>
    <cellStyle name="BM Input Modeller 5 7 2 2" xfId="6084" xr:uid="{7A841B78-0C88-46EC-962F-E679E3CDA15B}"/>
    <cellStyle name="BM Input Modeller 5 7 3" xfId="6085" xr:uid="{BD282166-39C3-4402-B81D-FE6BC76E2C0D}"/>
    <cellStyle name="BM Input Modeller 5 8" xfId="6086" xr:uid="{46673A1B-A043-4A1D-88EF-DFA91C8C939D}"/>
    <cellStyle name="BM Input Modeller 5 8 2" xfId="6087" xr:uid="{07C78222-9C6E-45CB-9197-5B0AE43635B3}"/>
    <cellStyle name="BM Input Modeller 5 8 2 2" xfId="6088" xr:uid="{047CA9E8-8483-4225-90CE-17A445FAAE79}"/>
    <cellStyle name="BM Input Modeller 5 8 3" xfId="6089" xr:uid="{551BA4F6-49B8-4A5B-B52B-94D52A69E6F7}"/>
    <cellStyle name="BM Input Modeller 5 9" xfId="6090" xr:uid="{79CA2F1E-3CFC-402D-9BCB-2F4F9D199A1E}"/>
    <cellStyle name="BM Input Modeller 5 9 2" xfId="6091" xr:uid="{7FE6B72E-85F0-464E-98EE-727B344DBEF9}"/>
    <cellStyle name="BM Input Modeller 5 9 2 2" xfId="6092" xr:uid="{A0B99BEB-EE55-466D-92A0-68539F9C6616}"/>
    <cellStyle name="BM Input Modeller 5 9 3" xfId="6093" xr:uid="{44478453-8EF4-49C5-9A32-8045097168E6}"/>
    <cellStyle name="BM Input Modeller 6" xfId="6094" xr:uid="{B364D1B2-A653-4195-8B16-7A993CB81A70}"/>
    <cellStyle name="BM Input Modeller 6 10" xfId="6095" xr:uid="{8C6649D8-D7A2-4802-8D82-9B05394B728A}"/>
    <cellStyle name="BM Input Modeller 6 10 2" xfId="6096" xr:uid="{B7C94C66-5F4F-42B4-8836-B06566C18C43}"/>
    <cellStyle name="BM Input Modeller 6 10 2 2" xfId="6097" xr:uid="{F61FDF19-778F-4127-A420-A8FD3624CFBA}"/>
    <cellStyle name="BM Input Modeller 6 10 3" xfId="6098" xr:uid="{385449DB-1D67-4306-B930-30229545E389}"/>
    <cellStyle name="BM Input Modeller 6 11" xfId="6099" xr:uid="{FB02B849-998F-4E4E-B1A6-15DB5889784D}"/>
    <cellStyle name="BM Input Modeller 6 11 2" xfId="6100" xr:uid="{061A6F14-829A-47B2-8E4E-CA1FB1FB7321}"/>
    <cellStyle name="BM Input Modeller 6 11 2 2" xfId="6101" xr:uid="{CDFBBF68-B1A0-4FD6-A96D-95DF1B53B9B2}"/>
    <cellStyle name="BM Input Modeller 6 11 3" xfId="6102" xr:uid="{CF3E9101-57C8-4520-B45E-32469894607D}"/>
    <cellStyle name="BM Input Modeller 6 12" xfId="6103" xr:uid="{E44856E3-E16D-40C3-A88F-DF4BA4460CB8}"/>
    <cellStyle name="BM Input Modeller 6 12 2" xfId="6104" xr:uid="{5E9EF27E-4629-4316-B746-5D020BEFD0CD}"/>
    <cellStyle name="BM Input Modeller 6 12 2 2" xfId="6105" xr:uid="{B4172EEC-D729-4697-91FF-97FD5994B544}"/>
    <cellStyle name="BM Input Modeller 6 12 3" xfId="6106" xr:uid="{F7646FBC-785F-4805-A68E-B8BB2F8DA847}"/>
    <cellStyle name="BM Input Modeller 6 13" xfId="6107" xr:uid="{9AF605EB-ED72-4991-A68B-7BA5C50C26DD}"/>
    <cellStyle name="BM Input Modeller 6 13 2" xfId="6108" xr:uid="{F482833B-F075-4877-BECC-3A87520A6E42}"/>
    <cellStyle name="BM Input Modeller 6 13 2 2" xfId="6109" xr:uid="{07EEDFC5-2A33-4961-9997-7E67203266BE}"/>
    <cellStyle name="BM Input Modeller 6 13 3" xfId="6110" xr:uid="{80D012F1-5C23-4B20-A3EE-3D3C9C5FEEBD}"/>
    <cellStyle name="BM Input Modeller 6 14" xfId="6111" xr:uid="{76FB91F3-FA6D-4F37-B5C2-B15FC2D0C716}"/>
    <cellStyle name="BM Input Modeller 6 14 2" xfId="6112" xr:uid="{1BB6059F-9498-42D0-A5F6-D40F53C793DA}"/>
    <cellStyle name="BM Input Modeller 6 14 2 2" xfId="6113" xr:uid="{CDFDD253-C876-4A8E-BFA7-C9F84785AED3}"/>
    <cellStyle name="BM Input Modeller 6 14 3" xfId="6114" xr:uid="{895E22D9-59EE-42FC-BA96-FE85E9EC575D}"/>
    <cellStyle name="BM Input Modeller 6 15" xfId="6115" xr:uid="{D6E7C4C3-5F15-4D34-AABE-7C41D3C9295D}"/>
    <cellStyle name="BM Input Modeller 6 15 2" xfId="6116" xr:uid="{4159CE26-79AB-47FC-90B8-C20799E26E9B}"/>
    <cellStyle name="BM Input Modeller 6 15 2 2" xfId="6117" xr:uid="{2002D241-B88D-41D4-800B-1D3384E84883}"/>
    <cellStyle name="BM Input Modeller 6 15 3" xfId="6118" xr:uid="{B08A9C0D-097B-4706-A435-EBD776EEDE85}"/>
    <cellStyle name="BM Input Modeller 6 16" xfId="6119" xr:uid="{10A90E6E-33E2-4326-94A8-D38A3C74E459}"/>
    <cellStyle name="BM Input Modeller 6 16 2" xfId="6120" xr:uid="{B9464E44-F2EA-4F93-998A-08C08968D6A1}"/>
    <cellStyle name="BM Input Modeller 6 16 2 2" xfId="6121" xr:uid="{4055A24C-C3C7-443C-8755-2DA65AD8E1FA}"/>
    <cellStyle name="BM Input Modeller 6 16 3" xfId="6122" xr:uid="{3F9927BC-DFC8-4283-9217-62BAD3FCB153}"/>
    <cellStyle name="BM Input Modeller 6 17" xfId="6123" xr:uid="{2E69AD95-6FCC-405B-AE82-F01D2F37CCBD}"/>
    <cellStyle name="BM Input Modeller 6 17 2" xfId="6124" xr:uid="{F00C1046-98AA-40A9-920A-A2E301587509}"/>
    <cellStyle name="BM Input Modeller 6 17 2 2" xfId="6125" xr:uid="{D0F27ED9-2080-4612-943F-AFAB31BB3DAC}"/>
    <cellStyle name="BM Input Modeller 6 17 3" xfId="6126" xr:uid="{BBD234DC-8AC6-4E26-9192-A91927EED2F9}"/>
    <cellStyle name="BM Input Modeller 6 18" xfId="6127" xr:uid="{2BF358B0-3C46-4938-91D0-B43B07608113}"/>
    <cellStyle name="BM Input Modeller 6 18 2" xfId="6128" xr:uid="{92E0AD76-4FBE-4953-85A7-7DB59DAF6F75}"/>
    <cellStyle name="BM Input Modeller 6 18 2 2" xfId="6129" xr:uid="{1D1713E1-A06A-416C-9868-DCEA5493FE55}"/>
    <cellStyle name="BM Input Modeller 6 18 3" xfId="6130" xr:uid="{04E8AE5D-9B8F-4021-ADD3-170B938D2BCE}"/>
    <cellStyle name="BM Input Modeller 6 19" xfId="6131" xr:uid="{BF2054BF-DAB2-4E5C-A785-B5308B28BB31}"/>
    <cellStyle name="BM Input Modeller 6 19 2" xfId="6132" xr:uid="{B8E51C9B-8806-4A0F-8E9E-61DB748FA4BE}"/>
    <cellStyle name="BM Input Modeller 6 19 2 2" xfId="6133" xr:uid="{052513F3-2CA3-4312-ABC8-1FB72FD60927}"/>
    <cellStyle name="BM Input Modeller 6 19 3" xfId="6134" xr:uid="{F41E21C9-86C3-41D7-9AE3-8BA72E61F9E2}"/>
    <cellStyle name="BM Input Modeller 6 2" xfId="6135" xr:uid="{0188AEE1-9410-43DD-94F9-FFDF3A426035}"/>
    <cellStyle name="BM Input Modeller 6 2 2" xfId="6136" xr:uid="{DE9E9611-C9F3-41A6-B855-D1F77A25AF91}"/>
    <cellStyle name="BM Input Modeller 6 2 2 2" xfId="6137" xr:uid="{C8C15A4D-41CC-4848-9CA6-7E8438C6B1F9}"/>
    <cellStyle name="BM Input Modeller 6 2 2 3" xfId="6138" xr:uid="{DA400CF8-0CD3-4ACF-B546-5982145714DF}"/>
    <cellStyle name="BM Input Modeller 6 2 3" xfId="6139" xr:uid="{1B3EBB06-1E55-4476-9530-D18B151780DC}"/>
    <cellStyle name="BM Input Modeller 6 2 3 2" xfId="6140" xr:uid="{DC6EC3D5-4609-4475-8070-50B34B4FED2C}"/>
    <cellStyle name="BM Input Modeller 6 2 4" xfId="6141" xr:uid="{9D6D0F84-0E6A-448D-B586-44EEFFB36E99}"/>
    <cellStyle name="BM Input Modeller 6 20" xfId="6142" xr:uid="{EF1056F7-5920-49E4-A10E-442CE2926168}"/>
    <cellStyle name="BM Input Modeller 6 20 2" xfId="6143" xr:uid="{0B2B97E0-B4FF-418A-BCDE-D92135FDA16F}"/>
    <cellStyle name="BM Input Modeller 6 20 2 2" xfId="6144" xr:uid="{8A80DC31-3894-49A3-ADF2-FA707A67267B}"/>
    <cellStyle name="BM Input Modeller 6 20 3" xfId="6145" xr:uid="{07006458-D110-44BD-8AE6-57B154882B04}"/>
    <cellStyle name="BM Input Modeller 6 21" xfId="6146" xr:uid="{92FB98E2-8670-409B-A89D-E94F9E8084BA}"/>
    <cellStyle name="BM Input Modeller 6 21 2" xfId="6147" xr:uid="{52EB8405-DDFB-4613-B974-9B09F9DC8EEB}"/>
    <cellStyle name="BM Input Modeller 6 22" xfId="6148" xr:uid="{FDCF2529-07A4-4B7D-BF3A-C70AE89B688D}"/>
    <cellStyle name="BM Input Modeller 6 23" xfId="6149" xr:uid="{44250CAA-7336-499C-8F20-2E7EFE5E8F1E}"/>
    <cellStyle name="BM Input Modeller 6 3" xfId="6150" xr:uid="{12D946D8-0DFE-42B9-9910-B2B3687D692B}"/>
    <cellStyle name="BM Input Modeller 6 3 2" xfId="6151" xr:uid="{F7C1AD71-1D4A-42AD-87E8-84A6E68B5CFA}"/>
    <cellStyle name="BM Input Modeller 6 3 2 2" xfId="6152" xr:uid="{B3223D71-7165-4016-B0F0-3EEF52808E84}"/>
    <cellStyle name="BM Input Modeller 6 3 3" xfId="6153" xr:uid="{81B70B7F-5F68-4666-9BCF-76CB79A4FC6E}"/>
    <cellStyle name="BM Input Modeller 6 3 4" xfId="6154" xr:uid="{B304D479-87EF-4587-A1FC-EBBE45EEE98F}"/>
    <cellStyle name="BM Input Modeller 6 4" xfId="6155" xr:uid="{BA60A1D2-A7A0-4F4D-94F4-6ACB0766A743}"/>
    <cellStyle name="BM Input Modeller 6 4 2" xfId="6156" xr:uid="{38EE9977-B896-4D75-A5A9-A351A09D609C}"/>
    <cellStyle name="BM Input Modeller 6 4 2 2" xfId="6157" xr:uid="{445A5C6C-01B7-482A-A4E0-FC8D65264A68}"/>
    <cellStyle name="BM Input Modeller 6 4 3" xfId="6158" xr:uid="{8F98F747-4597-4709-A312-68D9BED4E4EA}"/>
    <cellStyle name="BM Input Modeller 6 4 4" xfId="6159" xr:uid="{F33E0F8E-B886-4C81-A496-E6BA068F98CA}"/>
    <cellStyle name="BM Input Modeller 6 5" xfId="6160" xr:uid="{C0BC13C1-67DB-4E5A-92FF-D1F94F6D3086}"/>
    <cellStyle name="BM Input Modeller 6 5 2" xfId="6161" xr:uid="{64F73CB8-C9CD-4AF8-9F90-1BE39F2AE353}"/>
    <cellStyle name="BM Input Modeller 6 5 2 2" xfId="6162" xr:uid="{375ABA73-E269-40C5-BB3B-5797281BD24E}"/>
    <cellStyle name="BM Input Modeller 6 5 3" xfId="6163" xr:uid="{A2DADEDA-C14E-4882-A44F-6D9D0EE41C25}"/>
    <cellStyle name="BM Input Modeller 6 6" xfId="6164" xr:uid="{0BB85EAA-F3C2-4FC2-9DE7-9F0A28A9563B}"/>
    <cellStyle name="BM Input Modeller 6 6 2" xfId="6165" xr:uid="{5F421BCF-8B02-499D-8F5F-AC233C0D9391}"/>
    <cellStyle name="BM Input Modeller 6 6 2 2" xfId="6166" xr:uid="{C2301A9B-C9FE-4FED-B483-52775DF28949}"/>
    <cellStyle name="BM Input Modeller 6 6 3" xfId="6167" xr:uid="{FDEE17BA-E189-4B34-A911-8EAC85A0053C}"/>
    <cellStyle name="BM Input Modeller 6 7" xfId="6168" xr:uid="{4AFB415E-CF01-4624-9D8A-1BA90EBA323E}"/>
    <cellStyle name="BM Input Modeller 6 7 2" xfId="6169" xr:uid="{F7A90D1A-B69A-4498-8F57-D3B23C927615}"/>
    <cellStyle name="BM Input Modeller 6 7 2 2" xfId="6170" xr:uid="{550FDA7E-29B4-4763-A293-5AD20DF4B814}"/>
    <cellStyle name="BM Input Modeller 6 7 3" xfId="6171" xr:uid="{D419F7F0-9128-42C1-99B7-FB51BFCF684F}"/>
    <cellStyle name="BM Input Modeller 6 8" xfId="6172" xr:uid="{ECF4B82C-7EF1-4AAA-9087-5AE962EF43E8}"/>
    <cellStyle name="BM Input Modeller 6 8 2" xfId="6173" xr:uid="{A9133F2B-4765-4683-92B5-4A96129148F8}"/>
    <cellStyle name="BM Input Modeller 6 8 2 2" xfId="6174" xr:uid="{73E24A37-2D22-4285-8F0B-E188929EAB1B}"/>
    <cellStyle name="BM Input Modeller 6 8 3" xfId="6175" xr:uid="{BF9D7B16-CB84-468F-B6F4-F953E0460BB7}"/>
    <cellStyle name="BM Input Modeller 6 9" xfId="6176" xr:uid="{261E7013-D7F2-4D04-8C59-04A5461B1DE0}"/>
    <cellStyle name="BM Input Modeller 6 9 2" xfId="6177" xr:uid="{660A0BB0-842A-4DDE-BA52-4693CC40DD64}"/>
    <cellStyle name="BM Input Modeller 6 9 2 2" xfId="6178" xr:uid="{F16A8D4B-DA57-4E15-8DFD-C1FFF903D0D0}"/>
    <cellStyle name="BM Input Modeller 6 9 3" xfId="6179" xr:uid="{FA7A52F2-C111-41CF-9699-477F3E409391}"/>
    <cellStyle name="BM Input Modeller 7" xfId="6180" xr:uid="{D6562E8D-764F-47F3-9705-E806F543B680}"/>
    <cellStyle name="BM Input Modeller 7 2" xfId="6181" xr:uid="{BE45DA55-16E5-41EE-B350-8DFADD1C9C1B}"/>
    <cellStyle name="BM Input Modeller 7 2 2" xfId="6182" xr:uid="{3E4B9FA9-1AB6-4A66-A859-AF560B63EF30}"/>
    <cellStyle name="BM Input Modeller 7 2 3" xfId="6183" xr:uid="{A521F038-8A15-4AD8-A673-057B1451CA49}"/>
    <cellStyle name="BM Input Modeller 7 3" xfId="6184" xr:uid="{F3D2BDF4-34F8-4FAB-91EA-DCF84FE4F394}"/>
    <cellStyle name="BM Input Modeller 7 3 2" xfId="6185" xr:uid="{71D96C8A-F309-4EFB-B5EE-F8550FB7FC68}"/>
    <cellStyle name="BM Input Modeller 7 4" xfId="6186" xr:uid="{BF10693C-C83C-42A2-A253-49F944602FD5}"/>
    <cellStyle name="BM Input Modeller 8" xfId="6187" xr:uid="{A603E6B8-C337-4D8C-B2B6-BE1060F68521}"/>
    <cellStyle name="BM Input Modeller 8 2" xfId="6188" xr:uid="{FD0D2AA8-EF12-4D76-874E-C382E751E47F}"/>
    <cellStyle name="BM Input Modeller 8 2 2" xfId="6189" xr:uid="{16FFF618-D563-4D9C-AE3D-F6C634887EA4}"/>
    <cellStyle name="BM Input Modeller 8 2 3" xfId="6190" xr:uid="{047C402D-7809-422E-BB43-C16CA3D36A6B}"/>
    <cellStyle name="BM Input Modeller 8 3" xfId="6191" xr:uid="{A921BBB9-3C8C-465A-BA88-B323F693DFD3}"/>
    <cellStyle name="BM Input Modeller 8 4" xfId="6192" xr:uid="{B45EFCB4-66B6-40D3-8E74-92822B7AEA0C}"/>
    <cellStyle name="BM Input Modeller 9" xfId="6193" xr:uid="{19CCE05B-1820-46FC-A52C-6DB1ED6A44D2}"/>
    <cellStyle name="BM Input Modeller 9 2" xfId="6194" xr:uid="{1258A255-5421-47D6-9974-16A2B21D7163}"/>
    <cellStyle name="BM Input Modeller 9 2 2" xfId="6195" xr:uid="{D8544C52-F151-47F9-9596-0A8F6C42EDDD}"/>
    <cellStyle name="BM Input Modeller 9 3" xfId="6196" xr:uid="{78DB6922-9528-4327-8159-4F0E3DB794CE}"/>
    <cellStyle name="BM Input Modeller 9 4" xfId="6197" xr:uid="{1C544100-4C67-4AC1-9B34-008B11474EBF}"/>
    <cellStyle name="BM Input Static" xfId="6198" xr:uid="{12041B04-AF8D-4738-886E-91D1FDFE4CE4}"/>
    <cellStyle name="BM Input Static 10" xfId="6199" xr:uid="{98945E18-5C34-4BFE-AC44-EC252807633D}"/>
    <cellStyle name="BM Input Static 10 2" xfId="6200" xr:uid="{669C5399-FDBA-42EB-99F5-79530A5ECFCE}"/>
    <cellStyle name="BM Input Static 10 2 2" xfId="6201" xr:uid="{846E7F5C-198A-4D40-9741-D40F72298BB4}"/>
    <cellStyle name="BM Input Static 10 3" xfId="6202" xr:uid="{D3B252D4-329A-4E03-8CC2-FB1D0EED9241}"/>
    <cellStyle name="BM Input Static 11" xfId="6203" xr:uid="{A7FB3C95-6214-420F-8D86-F05C05234DC3}"/>
    <cellStyle name="BM Input Static 11 2" xfId="6204" xr:uid="{06A96A43-2AD2-4E19-BC41-38A090E2941B}"/>
    <cellStyle name="BM Input Static 11 2 2" xfId="6205" xr:uid="{9EDAA7A7-2F0E-4C06-93B7-1CED2B3A30A0}"/>
    <cellStyle name="BM Input Static 11 3" xfId="6206" xr:uid="{E716FD74-9272-482E-BFA2-3D533619C84B}"/>
    <cellStyle name="BM Input Static 12" xfId="6207" xr:uid="{AFF12120-B9CA-42BB-81B5-E55E4CC60D31}"/>
    <cellStyle name="BM Input Static 12 2" xfId="6208" xr:uid="{6BB7682B-3843-4BFE-8A36-DA83B5A616E6}"/>
    <cellStyle name="BM Input Static 12 2 2" xfId="6209" xr:uid="{8253AFB9-C753-4631-B8C8-2B3217CEC93C}"/>
    <cellStyle name="BM Input Static 12 3" xfId="6210" xr:uid="{C94F2325-0CF6-44D8-B98B-EEBAFCC763B2}"/>
    <cellStyle name="BM Input Static 13" xfId="6211" xr:uid="{8C6BF894-ADE4-4279-AFA7-1FE9BE91F2FA}"/>
    <cellStyle name="BM Input Static 13 2" xfId="6212" xr:uid="{323D0067-87A8-4601-9E3A-10B66828037C}"/>
    <cellStyle name="BM Input Static 13 2 2" xfId="6213" xr:uid="{CA37F242-B343-437F-B871-EB5AB70231C7}"/>
    <cellStyle name="BM Input Static 13 3" xfId="6214" xr:uid="{F1BDB881-3417-4ACF-8EA8-138281D98992}"/>
    <cellStyle name="BM Input Static 14" xfId="6215" xr:uid="{C0B89487-43C6-4D4F-BD9E-EB1953D5E8C3}"/>
    <cellStyle name="BM Input Static 14 2" xfId="6216" xr:uid="{86C8512F-3252-4F7C-B28E-F113D89DA716}"/>
    <cellStyle name="BM Input Static 14 2 2" xfId="6217" xr:uid="{A67EBDD5-952A-40F3-8C6F-6729D96B1FFA}"/>
    <cellStyle name="BM Input Static 14 3" xfId="6218" xr:uid="{F02F8B33-F4F8-4CCF-9583-01C0A513F45E}"/>
    <cellStyle name="BM Input Static 15" xfId="6219" xr:uid="{31270F59-A6F1-44FC-88FA-AAE820BA4D8D}"/>
    <cellStyle name="BM Input Static 15 2" xfId="6220" xr:uid="{7D2EA66A-C8DF-4C44-BBA0-8E54F2DE5B41}"/>
    <cellStyle name="BM Input Static 15 2 2" xfId="6221" xr:uid="{B20AAA9C-40E0-41C0-BB15-B4EBD34FFF61}"/>
    <cellStyle name="BM Input Static 15 3" xfId="6222" xr:uid="{D58291C0-03FA-4F68-B39D-81B41D35AB81}"/>
    <cellStyle name="BM Input Static 16" xfId="6223" xr:uid="{B1AE2FFA-6EB5-47AA-AB53-9D2556A8A396}"/>
    <cellStyle name="BM Input Static 16 2" xfId="6224" xr:uid="{188A8B59-2F0B-4EC3-80BB-F402E37C1F87}"/>
    <cellStyle name="BM Input Static 16 2 2" xfId="6225" xr:uid="{B9E5C525-52A5-46C6-8600-E62558C70FCC}"/>
    <cellStyle name="BM Input Static 16 3" xfId="6226" xr:uid="{465A436C-ADD7-40AC-A111-24A2941D4A27}"/>
    <cellStyle name="BM Input Static 17" xfId="6227" xr:uid="{7D2BA013-1D7B-4D29-922E-454ADAA09DBD}"/>
    <cellStyle name="BM Input Static 17 2" xfId="6228" xr:uid="{8412A55E-6A15-41E1-B9E3-CAA96383A3CF}"/>
    <cellStyle name="BM Input Static 17 2 2" xfId="6229" xr:uid="{FAFA5D29-1B8D-4B6F-883B-16BBD5170A81}"/>
    <cellStyle name="BM Input Static 17 3" xfId="6230" xr:uid="{D3FADA09-0048-4FEE-BB09-2BFC24C626C0}"/>
    <cellStyle name="BM Input Static 18" xfId="6231" xr:uid="{D0A67879-C7FA-4AFE-9B53-3BBB7A27B799}"/>
    <cellStyle name="BM Input Static 18 2" xfId="6232" xr:uid="{7B79CC41-48D5-4530-8789-4F98ABD32514}"/>
    <cellStyle name="BM Input Static 18 2 2" xfId="6233" xr:uid="{0770BEDB-FDE0-4782-B135-5D208387CAEB}"/>
    <cellStyle name="BM Input Static 18 3" xfId="6234" xr:uid="{6BA431F7-4123-4107-BF4F-E1AA0469608A}"/>
    <cellStyle name="BM Input Static 19" xfId="6235" xr:uid="{179B1CD8-3F6B-404E-B725-BFA8058FE42E}"/>
    <cellStyle name="BM Input Static 19 2" xfId="6236" xr:uid="{2D1C433E-91B4-40BC-823A-DE2480AABCAD}"/>
    <cellStyle name="BM Input Static 19 2 2" xfId="6237" xr:uid="{014BCFCA-9206-40CC-A88F-3F760CF191DF}"/>
    <cellStyle name="BM Input Static 19 3" xfId="6238" xr:uid="{B7266028-537B-4568-8D00-87BC4D86034A}"/>
    <cellStyle name="BM Input Static 2" xfId="6239" xr:uid="{B1419A09-51AB-49F7-9A85-BF780F97DBCF}"/>
    <cellStyle name="BM Input Static 2 10" xfId="6240" xr:uid="{EDD651CF-0BD8-4BFE-8E21-E26441FD4D8B}"/>
    <cellStyle name="BM Input Static 2 10 2" xfId="6241" xr:uid="{60C07BC7-D601-4D6E-8B8A-4AB2F40C6D1F}"/>
    <cellStyle name="BM Input Static 2 10 2 2" xfId="6242" xr:uid="{7949CFE7-314D-4510-95DD-F4605E637D76}"/>
    <cellStyle name="BM Input Static 2 10 3" xfId="6243" xr:uid="{FD075692-B155-458E-BA48-FBC811DF56D2}"/>
    <cellStyle name="BM Input Static 2 11" xfId="6244" xr:uid="{D5549AF6-FB25-4D49-A98E-E1D540A0C52F}"/>
    <cellStyle name="BM Input Static 2 11 2" xfId="6245" xr:uid="{916D75E2-2B11-496E-B172-F9E269FEE9D3}"/>
    <cellStyle name="BM Input Static 2 11 2 2" xfId="6246" xr:uid="{CE6C1C2D-6ECC-46B4-A077-23B515175C44}"/>
    <cellStyle name="BM Input Static 2 11 3" xfId="6247" xr:uid="{EF71F784-A0C4-4D50-8054-484892E4B3A1}"/>
    <cellStyle name="BM Input Static 2 12" xfId="6248" xr:uid="{684E646C-B368-4880-B0D2-0ABCA26B0F0F}"/>
    <cellStyle name="BM Input Static 2 12 2" xfId="6249" xr:uid="{2D7866A9-AC84-4291-BB4B-9AD9567FC1CD}"/>
    <cellStyle name="BM Input Static 2 12 2 2" xfId="6250" xr:uid="{84A60E61-A0D9-4B46-AA07-90D798A376CB}"/>
    <cellStyle name="BM Input Static 2 12 3" xfId="6251" xr:uid="{E7ABC828-EE0D-4CB3-94CF-4759C3F71521}"/>
    <cellStyle name="BM Input Static 2 13" xfId="6252" xr:uid="{A2C011A1-630D-4288-9F88-2360982DB02B}"/>
    <cellStyle name="BM Input Static 2 13 2" xfId="6253" xr:uid="{701441D7-664B-40DF-968C-1DF61010971C}"/>
    <cellStyle name="BM Input Static 2 13 2 2" xfId="6254" xr:uid="{95E4055C-861A-4790-B97A-6375F8A60A16}"/>
    <cellStyle name="BM Input Static 2 13 3" xfId="6255" xr:uid="{F3B5E50D-1DDC-4A43-9582-8C2C1D2C5B3D}"/>
    <cellStyle name="BM Input Static 2 14" xfId="6256" xr:uid="{9496CCAC-129A-49E1-97FB-0E3D06F6BB91}"/>
    <cellStyle name="BM Input Static 2 14 2" xfId="6257" xr:uid="{BF13A93E-5FE4-45C8-A1AA-4F6F2A7DD3F2}"/>
    <cellStyle name="BM Input Static 2 14 2 2" xfId="6258" xr:uid="{892D9193-A9FD-4654-A587-1106F5A48D0F}"/>
    <cellStyle name="BM Input Static 2 14 3" xfId="6259" xr:uid="{0F304DC2-3E72-4530-96D3-D82D0622B8E7}"/>
    <cellStyle name="BM Input Static 2 15" xfId="6260" xr:uid="{DF0A1FF9-1ED9-4243-9EBC-3DCE59B2A16E}"/>
    <cellStyle name="BM Input Static 2 15 2" xfId="6261" xr:uid="{EC0B8EC3-C59A-4D63-9F94-147A9778D8A3}"/>
    <cellStyle name="BM Input Static 2 15 2 2" xfId="6262" xr:uid="{05525B46-BCC0-410D-A22C-508E3935ADEC}"/>
    <cellStyle name="BM Input Static 2 15 3" xfId="6263" xr:uid="{72863C59-F4C4-4275-90CD-ACB40A4C37A3}"/>
    <cellStyle name="BM Input Static 2 16" xfId="6264" xr:uid="{53428274-479D-428F-B670-BCEEF0A88957}"/>
    <cellStyle name="BM Input Static 2 16 2" xfId="6265" xr:uid="{468B612E-C84D-4480-ADC9-4FA39E5E8EFC}"/>
    <cellStyle name="BM Input Static 2 16 2 2" xfId="6266" xr:uid="{1A71C1FA-6B5F-48E6-A7DA-0FEACAB42AEE}"/>
    <cellStyle name="BM Input Static 2 16 3" xfId="6267" xr:uid="{F6F1A0A8-A015-4259-8E6A-32161023EAE4}"/>
    <cellStyle name="BM Input Static 2 17" xfId="6268" xr:uid="{7E2DF522-80FC-4771-9003-CEC1BFB2C3B6}"/>
    <cellStyle name="BM Input Static 2 17 2" xfId="6269" xr:uid="{74097EEE-F592-4AAF-9635-A90C66D5EB9F}"/>
    <cellStyle name="BM Input Static 2 17 2 2" xfId="6270" xr:uid="{3E0C7CFB-274D-4A43-B04D-99F5288DA4A7}"/>
    <cellStyle name="BM Input Static 2 17 3" xfId="6271" xr:uid="{A5147169-D69F-47BF-B0D3-81B64255F304}"/>
    <cellStyle name="BM Input Static 2 18" xfId="6272" xr:uid="{74B82F8B-DAD8-4C81-B26F-4EF42326E4D1}"/>
    <cellStyle name="BM Input Static 2 18 2" xfId="6273" xr:uid="{4D1F42A5-7C4F-4D85-AC52-E4923B82AF8D}"/>
    <cellStyle name="BM Input Static 2 18 2 2" xfId="6274" xr:uid="{7807470D-CF64-42F6-B1BE-98A34FE36767}"/>
    <cellStyle name="BM Input Static 2 18 3" xfId="6275" xr:uid="{71CA6205-84F7-4D96-BBAE-9CCC76419D24}"/>
    <cellStyle name="BM Input Static 2 19" xfId="6276" xr:uid="{1781567E-D41F-4161-A281-1FC50C169DE6}"/>
    <cellStyle name="BM Input Static 2 19 2" xfId="6277" xr:uid="{F7EB75BA-24D8-4996-8C41-B12043DBE3C0}"/>
    <cellStyle name="BM Input Static 2 19 2 2" xfId="6278" xr:uid="{B1FCD0CF-698C-475A-82AD-8404AD092777}"/>
    <cellStyle name="BM Input Static 2 19 3" xfId="6279" xr:uid="{B50EE24A-5D03-4FEA-A2A7-FDE156501138}"/>
    <cellStyle name="BM Input Static 2 2" xfId="6280" xr:uid="{22DB252F-D977-48FC-848B-8CDBA6436706}"/>
    <cellStyle name="BM Input Static 2 2 10" xfId="6281" xr:uid="{DA995DE6-9122-4132-BCA0-62572218FA0E}"/>
    <cellStyle name="BM Input Static 2 2 10 2" xfId="6282" xr:uid="{63011E89-D525-4BA9-B0B3-469D829C08D4}"/>
    <cellStyle name="BM Input Static 2 2 10 2 2" xfId="6283" xr:uid="{44F491DC-DE6B-4D7A-9669-D77601B472CF}"/>
    <cellStyle name="BM Input Static 2 2 10 3" xfId="6284" xr:uid="{8B4E3850-AA3A-4126-BBB4-7B5179AD3744}"/>
    <cellStyle name="BM Input Static 2 2 11" xfId="6285" xr:uid="{26B203B6-93C7-4E21-9671-32403C08CE99}"/>
    <cellStyle name="BM Input Static 2 2 11 2" xfId="6286" xr:uid="{754A0BC8-A873-403C-B159-4791A5C497B5}"/>
    <cellStyle name="BM Input Static 2 2 11 2 2" xfId="6287" xr:uid="{E9A21C68-5E06-422E-8B80-76A77D747FDF}"/>
    <cellStyle name="BM Input Static 2 2 11 3" xfId="6288" xr:uid="{5108E086-0F9F-4B46-A1A2-4F4B495301CB}"/>
    <cellStyle name="BM Input Static 2 2 12" xfId="6289" xr:uid="{740A6CFD-BC74-4B14-BFA3-5FB8A43F28D9}"/>
    <cellStyle name="BM Input Static 2 2 12 2" xfId="6290" xr:uid="{07C28508-9627-40FC-8CC3-603A934F17FC}"/>
    <cellStyle name="BM Input Static 2 2 12 2 2" xfId="6291" xr:uid="{7923BD22-91CE-46FB-9249-6811F6CCD74D}"/>
    <cellStyle name="BM Input Static 2 2 12 3" xfId="6292" xr:uid="{CF125A7A-DE69-4021-831C-71833F75806D}"/>
    <cellStyle name="BM Input Static 2 2 13" xfId="6293" xr:uid="{FDE9772F-C081-4DDC-83A2-16D0D51886F3}"/>
    <cellStyle name="BM Input Static 2 2 13 2" xfId="6294" xr:uid="{2A44B562-1B25-46BB-AED9-69DBCBFFFA31}"/>
    <cellStyle name="BM Input Static 2 2 13 2 2" xfId="6295" xr:uid="{D0FF4F27-A2F9-4152-8BA9-CF759CEAB55F}"/>
    <cellStyle name="BM Input Static 2 2 13 3" xfId="6296" xr:uid="{673B49A7-996D-4273-8208-D3F7FD9783F3}"/>
    <cellStyle name="BM Input Static 2 2 14" xfId="6297" xr:uid="{BFF4D44E-65E4-46EF-8618-894AF9D05596}"/>
    <cellStyle name="BM Input Static 2 2 14 2" xfId="6298" xr:uid="{6F580EA5-C097-4FB4-B140-27948494FD0F}"/>
    <cellStyle name="BM Input Static 2 2 14 2 2" xfId="6299" xr:uid="{C53AD281-1E67-48CE-B0AF-4906E3CCE00C}"/>
    <cellStyle name="BM Input Static 2 2 14 3" xfId="6300" xr:uid="{06645872-529D-41C3-B23B-28AF4558B535}"/>
    <cellStyle name="BM Input Static 2 2 15" xfId="6301" xr:uid="{CCEADABA-81BB-4AFD-8A04-81F7E57D4DC6}"/>
    <cellStyle name="BM Input Static 2 2 15 2" xfId="6302" xr:uid="{A5EB43AB-79CD-4B27-9887-D98F75194AB7}"/>
    <cellStyle name="BM Input Static 2 2 15 2 2" xfId="6303" xr:uid="{C75687CC-DF37-49DB-8F87-CBC5E766C246}"/>
    <cellStyle name="BM Input Static 2 2 15 3" xfId="6304" xr:uid="{9B6DC59D-E75A-49FE-8817-E574D124F274}"/>
    <cellStyle name="BM Input Static 2 2 16" xfId="6305" xr:uid="{28C5DE94-2C84-4F8A-A6A5-99DAA7C86880}"/>
    <cellStyle name="BM Input Static 2 2 16 2" xfId="6306" xr:uid="{085CB616-78B0-445A-8CCC-6A7079095693}"/>
    <cellStyle name="BM Input Static 2 2 16 2 2" xfId="6307" xr:uid="{8BC52DCF-E81B-42B3-96FC-D3B28E86B97E}"/>
    <cellStyle name="BM Input Static 2 2 16 3" xfId="6308" xr:uid="{977030FF-E5B1-4AB1-92F4-348591F2B857}"/>
    <cellStyle name="BM Input Static 2 2 17" xfId="6309" xr:uid="{A3728239-4499-44EA-A3CC-D44DC9249134}"/>
    <cellStyle name="BM Input Static 2 2 17 2" xfId="6310" xr:uid="{953878AE-2E7F-4E94-BE26-5DFCEA723C81}"/>
    <cellStyle name="BM Input Static 2 2 17 2 2" xfId="6311" xr:uid="{BDBA08BA-A205-4BB7-A9C5-E49C99C41DAA}"/>
    <cellStyle name="BM Input Static 2 2 17 3" xfId="6312" xr:uid="{27BA6155-4DE0-4FAD-B530-CF1FF8DA281C}"/>
    <cellStyle name="BM Input Static 2 2 18" xfId="6313" xr:uid="{320F6FF5-C3B5-4477-BFCC-EC09A736B138}"/>
    <cellStyle name="BM Input Static 2 2 18 2" xfId="6314" xr:uid="{9D900AE4-6E10-44DD-B2E9-356651A33CE8}"/>
    <cellStyle name="BM Input Static 2 2 19" xfId="6315" xr:uid="{279570BA-3072-4ECE-88C2-A365867EFB5B}"/>
    <cellStyle name="BM Input Static 2 2 2" xfId="6316" xr:uid="{10E6120D-9192-4273-98A2-7392E92A0D26}"/>
    <cellStyle name="BM Input Static 2 2 2 10" xfId="6317" xr:uid="{AE39E695-7EBA-4926-98DE-96374AE6D1BB}"/>
    <cellStyle name="BM Input Static 2 2 2 10 2" xfId="6318" xr:uid="{B30F6D2D-AC79-4709-8D86-8832197AE31B}"/>
    <cellStyle name="BM Input Static 2 2 2 10 2 2" xfId="6319" xr:uid="{277AA37C-06CB-4C0E-8027-BB2F2879725A}"/>
    <cellStyle name="BM Input Static 2 2 2 10 3" xfId="6320" xr:uid="{E1737C8D-4CF9-4841-B1BC-F4B99240290D}"/>
    <cellStyle name="BM Input Static 2 2 2 11" xfId="6321" xr:uid="{838D1238-80A4-4632-A58C-73CEC228F583}"/>
    <cellStyle name="BM Input Static 2 2 2 11 2" xfId="6322" xr:uid="{D9BDF23C-54E7-43AD-9D96-50977D946E41}"/>
    <cellStyle name="BM Input Static 2 2 2 11 2 2" xfId="6323" xr:uid="{3C4109E4-AFB1-4377-A025-B812D8E741A3}"/>
    <cellStyle name="BM Input Static 2 2 2 11 3" xfId="6324" xr:uid="{1EB40E6F-21CC-4915-9969-D6ED4289F1DF}"/>
    <cellStyle name="BM Input Static 2 2 2 12" xfId="6325" xr:uid="{963C21B0-6A35-4561-BA4B-6D88694696DD}"/>
    <cellStyle name="BM Input Static 2 2 2 12 2" xfId="6326" xr:uid="{44744F5D-A6BE-4202-B1A2-770A3B9C15FE}"/>
    <cellStyle name="BM Input Static 2 2 2 12 2 2" xfId="6327" xr:uid="{0A8E6BA3-D6CE-4744-94EE-C3A9F591A846}"/>
    <cellStyle name="BM Input Static 2 2 2 12 3" xfId="6328" xr:uid="{1689EC9F-04CE-40BF-B930-264E46C8C348}"/>
    <cellStyle name="BM Input Static 2 2 2 13" xfId="6329" xr:uid="{82212922-3E65-4118-9E66-EBFD0462F4B2}"/>
    <cellStyle name="BM Input Static 2 2 2 13 2" xfId="6330" xr:uid="{3AA9CE2A-A8B3-4D60-B646-C10F8DA9A4D8}"/>
    <cellStyle name="BM Input Static 2 2 2 13 2 2" xfId="6331" xr:uid="{CC40FBA9-5551-4BD2-9C51-AA2DCCA7681E}"/>
    <cellStyle name="BM Input Static 2 2 2 13 3" xfId="6332" xr:uid="{896A79F1-0364-46CF-9063-0BD0F8AD33C5}"/>
    <cellStyle name="BM Input Static 2 2 2 14" xfId="6333" xr:uid="{5A83E2EC-B1CD-41CE-95C6-59C3F57F1795}"/>
    <cellStyle name="BM Input Static 2 2 2 14 2" xfId="6334" xr:uid="{49ACC69D-6CEF-446C-8E6E-7CA4064DBC01}"/>
    <cellStyle name="BM Input Static 2 2 2 14 2 2" xfId="6335" xr:uid="{8E598DC8-3414-47F3-B3C7-EE9FC08B67C3}"/>
    <cellStyle name="BM Input Static 2 2 2 14 3" xfId="6336" xr:uid="{A85F32DF-AD73-461F-9759-0B1AF059CA85}"/>
    <cellStyle name="BM Input Static 2 2 2 15" xfId="6337" xr:uid="{16359F43-2902-4013-B368-1C122CACA475}"/>
    <cellStyle name="BM Input Static 2 2 2 15 2" xfId="6338" xr:uid="{8F9EFF7F-8CEE-4FCC-BB98-1074A95045D7}"/>
    <cellStyle name="BM Input Static 2 2 2 15 2 2" xfId="6339" xr:uid="{A1B3EF78-F225-4E52-A89C-4310BD2E0D3A}"/>
    <cellStyle name="BM Input Static 2 2 2 15 3" xfId="6340" xr:uid="{4058F801-71D7-4189-93E6-EEF3B5CA4AE2}"/>
    <cellStyle name="BM Input Static 2 2 2 16" xfId="6341" xr:uid="{24E9BCFD-F326-451F-9473-846A3CBB4C28}"/>
    <cellStyle name="BM Input Static 2 2 2 16 2" xfId="6342" xr:uid="{2CF90B31-89FC-4C15-A268-C84997213110}"/>
    <cellStyle name="BM Input Static 2 2 2 16 2 2" xfId="6343" xr:uid="{346D8404-8725-47BD-B389-91352A051129}"/>
    <cellStyle name="BM Input Static 2 2 2 16 3" xfId="6344" xr:uid="{328FF48E-68FB-4999-95C9-CE2BD79A3E25}"/>
    <cellStyle name="BM Input Static 2 2 2 17" xfId="6345" xr:uid="{A25C7774-E8E2-4640-95D0-D9E3F9F7C416}"/>
    <cellStyle name="BM Input Static 2 2 2 17 2" xfId="6346" xr:uid="{26B6DE1F-69E3-4FFC-A4EB-8331F69804D6}"/>
    <cellStyle name="BM Input Static 2 2 2 17 2 2" xfId="6347" xr:uid="{E4E7F15E-1F83-450F-8597-CA9348E011BD}"/>
    <cellStyle name="BM Input Static 2 2 2 17 3" xfId="6348" xr:uid="{5D587FF5-C8B5-46C0-A33C-A37373A29465}"/>
    <cellStyle name="BM Input Static 2 2 2 18" xfId="6349" xr:uid="{0D3ECC30-1E55-45DA-87B3-A09078D669F3}"/>
    <cellStyle name="BM Input Static 2 2 2 18 2" xfId="6350" xr:uid="{ABFD5983-741F-46BD-949A-B4A7DFE283C8}"/>
    <cellStyle name="BM Input Static 2 2 2 18 2 2" xfId="6351" xr:uid="{362F1215-E06B-4D5E-ABD6-BD67DAE733E1}"/>
    <cellStyle name="BM Input Static 2 2 2 18 3" xfId="6352" xr:uid="{5E8A5E2F-D0DD-476A-AADC-31381132DE4A}"/>
    <cellStyle name="BM Input Static 2 2 2 19" xfId="6353" xr:uid="{D3FCB7A2-88A2-46FB-BCBA-4C34FDA8720B}"/>
    <cellStyle name="BM Input Static 2 2 2 19 2" xfId="6354" xr:uid="{0768F022-3F84-4F23-B3E8-8E555FF21339}"/>
    <cellStyle name="BM Input Static 2 2 2 19 2 2" xfId="6355" xr:uid="{97C7AA53-D313-4AC3-9355-B3C344A1D3E3}"/>
    <cellStyle name="BM Input Static 2 2 2 19 3" xfId="6356" xr:uid="{CD85B9B6-72BC-41E3-A30B-073FFDD7B3FB}"/>
    <cellStyle name="BM Input Static 2 2 2 2" xfId="6357" xr:uid="{9F751B7F-2B0A-4340-BD57-E1F2455813E5}"/>
    <cellStyle name="BM Input Static 2 2 2 2 2" xfId="6358" xr:uid="{E93E79BC-AEFF-4495-B30D-F6804EE76FA7}"/>
    <cellStyle name="BM Input Static 2 2 2 2 2 2" xfId="6359" xr:uid="{48C40AFA-5313-4086-B813-625F0356A2A8}"/>
    <cellStyle name="BM Input Static 2 2 2 2 2 3" xfId="6360" xr:uid="{8E0C9987-3C60-4754-B415-04A75F70BAC2}"/>
    <cellStyle name="BM Input Static 2 2 2 2 3" xfId="6361" xr:uid="{8F8B3C5D-01E3-4D75-9421-14AD4AFED0F3}"/>
    <cellStyle name="BM Input Static 2 2 2 2 3 2" xfId="6362" xr:uid="{964D00DE-1AA3-4224-91E3-2953B53CCB4C}"/>
    <cellStyle name="BM Input Static 2 2 2 2 4" xfId="6363" xr:uid="{EC11106F-63EE-4912-AF93-C77C3411C732}"/>
    <cellStyle name="BM Input Static 2 2 2 20" xfId="6364" xr:uid="{E38BBE8B-C487-49CD-9E7F-0D209FAF0A93}"/>
    <cellStyle name="BM Input Static 2 2 2 20 2" xfId="6365" xr:uid="{4345D9EA-E258-45C1-8A15-BF5D3334A4D8}"/>
    <cellStyle name="BM Input Static 2 2 2 20 2 2" xfId="6366" xr:uid="{964FD361-AAF2-4E6E-AA40-569F56AFAFE9}"/>
    <cellStyle name="BM Input Static 2 2 2 20 3" xfId="6367" xr:uid="{CD7FFB67-1CBE-43DE-B2AB-4853AE98F614}"/>
    <cellStyle name="BM Input Static 2 2 2 21" xfId="6368" xr:uid="{A5AFB98F-59FE-42D7-B71B-3B8E05A551DF}"/>
    <cellStyle name="BM Input Static 2 2 2 21 2" xfId="6369" xr:uid="{3E01551C-9102-4B89-B9CC-0E90B8489768}"/>
    <cellStyle name="BM Input Static 2 2 2 22" xfId="6370" xr:uid="{7D00AA0B-4F18-470C-BFE4-714DDE4A314B}"/>
    <cellStyle name="BM Input Static 2 2 2 23" xfId="6371" xr:uid="{4503A22F-7D7F-4328-A965-B636893247FE}"/>
    <cellStyle name="BM Input Static 2 2 2 3" xfId="6372" xr:uid="{15F18F81-FB8C-4FAE-9B67-BDE82A366363}"/>
    <cellStyle name="BM Input Static 2 2 2 3 2" xfId="6373" xr:uid="{8296740C-897C-4D72-A2CB-A8AD67DA588F}"/>
    <cellStyle name="BM Input Static 2 2 2 3 2 2" xfId="6374" xr:uid="{5472343F-D2E1-4A0C-80D9-267B8665B973}"/>
    <cellStyle name="BM Input Static 2 2 2 3 3" xfId="6375" xr:uid="{1272667C-460C-4405-A576-8701B532B780}"/>
    <cellStyle name="BM Input Static 2 2 2 3 4" xfId="6376" xr:uid="{DEBFC525-BA91-4FCE-90DA-559897C45B2C}"/>
    <cellStyle name="BM Input Static 2 2 2 4" xfId="6377" xr:uid="{68261EEE-E650-4C1A-9EB9-7564C0B2597D}"/>
    <cellStyle name="BM Input Static 2 2 2 4 2" xfId="6378" xr:uid="{EA2A7372-1663-4F3C-B4B0-AD0964481B3F}"/>
    <cellStyle name="BM Input Static 2 2 2 4 2 2" xfId="6379" xr:uid="{8ED69072-8FC6-4713-81B8-276AA6E7C29E}"/>
    <cellStyle name="BM Input Static 2 2 2 4 3" xfId="6380" xr:uid="{FAAB7D2E-8D01-4FDB-9644-19BB86F23092}"/>
    <cellStyle name="BM Input Static 2 2 2 4 4" xfId="6381" xr:uid="{0138060F-C327-41B3-A2EA-AEDB486C83F9}"/>
    <cellStyle name="BM Input Static 2 2 2 5" xfId="6382" xr:uid="{DEE4C52C-E02A-4465-8879-74B223C46F1D}"/>
    <cellStyle name="BM Input Static 2 2 2 5 2" xfId="6383" xr:uid="{5A19FBB1-8C2F-425C-AA1B-94537B13CEBC}"/>
    <cellStyle name="BM Input Static 2 2 2 5 2 2" xfId="6384" xr:uid="{D607251E-5984-4CD8-8239-97E50D77DDC6}"/>
    <cellStyle name="BM Input Static 2 2 2 5 3" xfId="6385" xr:uid="{D546AF77-B263-4CF8-8AC9-46D2FBABE38F}"/>
    <cellStyle name="BM Input Static 2 2 2 6" xfId="6386" xr:uid="{F21B899A-1149-4ACF-932C-D533371CBA3C}"/>
    <cellStyle name="BM Input Static 2 2 2 6 2" xfId="6387" xr:uid="{98A39ABE-F9A9-4D9B-B704-240D11E0B17D}"/>
    <cellStyle name="BM Input Static 2 2 2 6 2 2" xfId="6388" xr:uid="{EC4B8E63-5593-4EB5-BE96-2889DD0088AB}"/>
    <cellStyle name="BM Input Static 2 2 2 6 3" xfId="6389" xr:uid="{F90946D0-413C-4CB6-A676-82098A30F308}"/>
    <cellStyle name="BM Input Static 2 2 2 7" xfId="6390" xr:uid="{04E8FDA1-1145-4434-A6ED-02D7184356C2}"/>
    <cellStyle name="BM Input Static 2 2 2 7 2" xfId="6391" xr:uid="{AA6D431F-3F1C-4FF7-8E3E-BE4A04284ACA}"/>
    <cellStyle name="BM Input Static 2 2 2 7 2 2" xfId="6392" xr:uid="{BF1B2EBE-6BEA-4D62-B930-77E425755420}"/>
    <cellStyle name="BM Input Static 2 2 2 7 3" xfId="6393" xr:uid="{FA87C306-6509-4FC4-9626-1CB2652BB5E3}"/>
    <cellStyle name="BM Input Static 2 2 2 8" xfId="6394" xr:uid="{C2166C09-E274-4395-B7E1-550D14B8B492}"/>
    <cellStyle name="BM Input Static 2 2 2 8 2" xfId="6395" xr:uid="{DF9EDD98-E426-4183-A623-92DDC3390CC5}"/>
    <cellStyle name="BM Input Static 2 2 2 8 2 2" xfId="6396" xr:uid="{D559D3D4-897C-440E-BC39-A8965F24181F}"/>
    <cellStyle name="BM Input Static 2 2 2 8 3" xfId="6397" xr:uid="{3652A0AF-AF7F-4EEA-9999-6698C6D7745D}"/>
    <cellStyle name="BM Input Static 2 2 2 9" xfId="6398" xr:uid="{EE077FDA-8BBE-45F4-BEFD-29340337024D}"/>
    <cellStyle name="BM Input Static 2 2 2 9 2" xfId="6399" xr:uid="{B11C2702-65CE-492A-B406-2929EFD19B7B}"/>
    <cellStyle name="BM Input Static 2 2 2 9 2 2" xfId="6400" xr:uid="{16F0D10B-31C1-401C-A573-EA025D250B65}"/>
    <cellStyle name="BM Input Static 2 2 2 9 3" xfId="6401" xr:uid="{AA6BF99B-9260-4199-9C30-31DE50691A02}"/>
    <cellStyle name="BM Input Static 2 2 20" xfId="6402" xr:uid="{47895B5B-ADDA-4D22-949D-9CED4394B4FB}"/>
    <cellStyle name="BM Input Static 2 2 3" xfId="6403" xr:uid="{B00026B6-1D53-44B8-9612-2AB1F04DEEB5}"/>
    <cellStyle name="BM Input Static 2 2 3 2" xfId="6404" xr:uid="{09239804-D1A1-4949-89F9-A0BB0E7D1F71}"/>
    <cellStyle name="BM Input Static 2 2 3 2 2" xfId="6405" xr:uid="{C7DFC43A-7255-4981-87CB-382B14C5FEEC}"/>
    <cellStyle name="BM Input Static 2 2 3 2 3" xfId="6406" xr:uid="{D367071D-FD44-4D2A-B2AE-1A9E940C867B}"/>
    <cellStyle name="BM Input Static 2 2 3 3" xfId="6407" xr:uid="{37709608-0FB0-4B30-A0D6-B97FAFAAE436}"/>
    <cellStyle name="BM Input Static 2 2 3 3 2" xfId="6408" xr:uid="{F9F8BED4-8915-4645-B05C-69A4C42745A8}"/>
    <cellStyle name="BM Input Static 2 2 3 4" xfId="6409" xr:uid="{3A0A7701-B0EC-4D1C-B4ED-58971A83F4D9}"/>
    <cellStyle name="BM Input Static 2 2 4" xfId="6410" xr:uid="{B0D1D243-C326-4B43-9558-4D3A9C14588D}"/>
    <cellStyle name="BM Input Static 2 2 4 2" xfId="6411" xr:uid="{55A7022D-1622-4860-AAB5-470270C470FC}"/>
    <cellStyle name="BM Input Static 2 2 4 2 2" xfId="6412" xr:uid="{4782BB4F-FE46-4177-B27B-F250BCEA3FF7}"/>
    <cellStyle name="BM Input Static 2 2 4 3" xfId="6413" xr:uid="{73BC50B1-F26D-49A5-83A4-8CB84094CE33}"/>
    <cellStyle name="BM Input Static 2 2 4 4" xfId="6414" xr:uid="{3378E92B-CBEE-4E9B-9D65-F6D0A3E7E31E}"/>
    <cellStyle name="BM Input Static 2 2 5" xfId="6415" xr:uid="{A5193273-23FC-4901-AF4B-44F6234BF54D}"/>
    <cellStyle name="BM Input Static 2 2 5 2" xfId="6416" xr:uid="{4EB26A5D-4DAC-421F-AEE4-280CBDBB6E06}"/>
    <cellStyle name="BM Input Static 2 2 5 2 2" xfId="6417" xr:uid="{219AFF77-072D-48DB-9279-AE6554177671}"/>
    <cellStyle name="BM Input Static 2 2 5 3" xfId="6418" xr:uid="{6F6E039D-7B08-45B5-9957-DA63EEF355E5}"/>
    <cellStyle name="BM Input Static 2 2 5 4" xfId="6419" xr:uid="{C399357A-F31C-494B-B0DE-A47203E44AEB}"/>
    <cellStyle name="BM Input Static 2 2 6" xfId="6420" xr:uid="{06190240-7C7D-4577-9ABD-93489ED27A43}"/>
    <cellStyle name="BM Input Static 2 2 6 2" xfId="6421" xr:uid="{11626E86-3402-4D8C-A7CC-4A5A8E451B30}"/>
    <cellStyle name="BM Input Static 2 2 6 2 2" xfId="6422" xr:uid="{C293905A-5C63-4507-AC32-71D0AC9118A0}"/>
    <cellStyle name="BM Input Static 2 2 6 3" xfId="6423" xr:uid="{B19B5D6E-1D23-4D05-8BEB-F1FC827C1588}"/>
    <cellStyle name="BM Input Static 2 2 7" xfId="6424" xr:uid="{B6833D95-1116-47AA-AF6A-6898B2300A76}"/>
    <cellStyle name="BM Input Static 2 2 7 2" xfId="6425" xr:uid="{817104BD-CDFE-4430-A9E2-6EAC7E665F96}"/>
    <cellStyle name="BM Input Static 2 2 7 2 2" xfId="6426" xr:uid="{36409ABE-4236-4EF2-9249-375DAD124C68}"/>
    <cellStyle name="BM Input Static 2 2 7 3" xfId="6427" xr:uid="{ED0573FF-E99C-4FF5-8427-3747498DCEEA}"/>
    <cellStyle name="BM Input Static 2 2 8" xfId="6428" xr:uid="{2440C6C7-5BA7-4FB6-9A78-BCEDC25E89AA}"/>
    <cellStyle name="BM Input Static 2 2 8 2" xfId="6429" xr:uid="{D966D42B-9301-4F06-9C38-9ABF17427634}"/>
    <cellStyle name="BM Input Static 2 2 8 2 2" xfId="6430" xr:uid="{3DC39446-D8F8-4978-B635-A63F42D41ADC}"/>
    <cellStyle name="BM Input Static 2 2 8 3" xfId="6431" xr:uid="{555B5DE6-E757-40B0-A60F-9410109ECF76}"/>
    <cellStyle name="BM Input Static 2 2 9" xfId="6432" xr:uid="{2D14ADE5-A71E-44C7-8407-E59340988770}"/>
    <cellStyle name="BM Input Static 2 2 9 2" xfId="6433" xr:uid="{F8624824-ABD1-40B3-B5B2-02E5CB9F92FB}"/>
    <cellStyle name="BM Input Static 2 2 9 2 2" xfId="6434" xr:uid="{E840541B-C882-4409-AD8B-858090C3882D}"/>
    <cellStyle name="BM Input Static 2 2 9 3" xfId="6435" xr:uid="{DA05C95D-4B22-4C81-8986-BDF31015DA52}"/>
    <cellStyle name="BM Input Static 2 20" xfId="6436" xr:uid="{D98F2BD3-31F5-449F-8835-FEF4F5964A8F}"/>
    <cellStyle name="BM Input Static 2 20 2" xfId="6437" xr:uid="{855BE11E-7F48-4D91-A564-168765FEDBAB}"/>
    <cellStyle name="BM Input Static 2 20 2 2" xfId="6438" xr:uid="{65DB6152-08C1-42C6-B7C1-939C95D5AA82}"/>
    <cellStyle name="BM Input Static 2 20 3" xfId="6439" xr:uid="{15D0925B-E96A-4598-8D17-758136D10EFA}"/>
    <cellStyle name="BM Input Static 2 21" xfId="6440" xr:uid="{8D144938-077C-435F-BDF4-F657EF257ED7}"/>
    <cellStyle name="BM Input Static 2 21 2" xfId="6441" xr:uid="{58D3BEB7-E829-4F4A-BEC7-8E103FD55735}"/>
    <cellStyle name="BM Input Static 2 22" xfId="6442" xr:uid="{69B01121-D011-4F4A-9612-321DCA426D58}"/>
    <cellStyle name="BM Input Static 2 23" xfId="6443" xr:uid="{3E287C37-A299-46C8-8141-137EC63DA001}"/>
    <cellStyle name="BM Input Static 2 3" xfId="6444" xr:uid="{C19F69E4-B221-414B-A57E-CF587475F2AE}"/>
    <cellStyle name="BM Input Static 2 3 10" xfId="6445" xr:uid="{F4AA1FFB-2BCC-4A0A-9214-757C07AB1E05}"/>
    <cellStyle name="BM Input Static 2 3 10 2" xfId="6446" xr:uid="{08A93BEA-A6D6-4B1E-BF74-2C8D6E3B39C1}"/>
    <cellStyle name="BM Input Static 2 3 10 2 2" xfId="6447" xr:uid="{36F7B52F-658B-49C3-A3EC-E702652C3AE9}"/>
    <cellStyle name="BM Input Static 2 3 10 3" xfId="6448" xr:uid="{B60981CB-D377-4E45-ADAF-5AABF454844B}"/>
    <cellStyle name="BM Input Static 2 3 11" xfId="6449" xr:uid="{2BE1F7D9-E681-49E0-A49A-24FF89F536A3}"/>
    <cellStyle name="BM Input Static 2 3 11 2" xfId="6450" xr:uid="{E474D17B-EA8F-45E6-970C-DE18D7CC7F7B}"/>
    <cellStyle name="BM Input Static 2 3 11 2 2" xfId="6451" xr:uid="{4B330E74-4C5F-403F-BD93-B57CDB656563}"/>
    <cellStyle name="BM Input Static 2 3 11 3" xfId="6452" xr:uid="{B63C7FF9-9A15-4A67-906C-BEB6E6AE7343}"/>
    <cellStyle name="BM Input Static 2 3 12" xfId="6453" xr:uid="{2BBBE7E4-3BD5-4775-BF58-C35598F3876A}"/>
    <cellStyle name="BM Input Static 2 3 12 2" xfId="6454" xr:uid="{5C132252-5A16-41C7-93FA-00D642B606C6}"/>
    <cellStyle name="BM Input Static 2 3 12 2 2" xfId="6455" xr:uid="{31F736BB-EE6D-40C8-BF65-2CD9986712BC}"/>
    <cellStyle name="BM Input Static 2 3 12 3" xfId="6456" xr:uid="{61D00CF7-E8A4-4585-A688-77660397E061}"/>
    <cellStyle name="BM Input Static 2 3 13" xfId="6457" xr:uid="{E4A16111-C6D1-4CF6-BFE0-89BCAF5E37EC}"/>
    <cellStyle name="BM Input Static 2 3 13 2" xfId="6458" xr:uid="{8CA06F81-389F-42F8-974E-4BFA672057A8}"/>
    <cellStyle name="BM Input Static 2 3 13 2 2" xfId="6459" xr:uid="{BE92A2FD-D549-4D71-98E7-B327E301D5DF}"/>
    <cellStyle name="BM Input Static 2 3 13 3" xfId="6460" xr:uid="{21121A8C-E7CE-42E0-B82E-760B87A75E3B}"/>
    <cellStyle name="BM Input Static 2 3 14" xfId="6461" xr:uid="{CC894359-445E-4A64-BD99-0F5CCF01E390}"/>
    <cellStyle name="BM Input Static 2 3 14 2" xfId="6462" xr:uid="{71CFF7C4-8551-4055-97D3-A1BBA72AD49B}"/>
    <cellStyle name="BM Input Static 2 3 14 2 2" xfId="6463" xr:uid="{EFAAE24F-1A91-43FC-9579-0871A60594FA}"/>
    <cellStyle name="BM Input Static 2 3 14 3" xfId="6464" xr:uid="{09E4248F-5169-48DD-BA6A-61F2CC25ABCE}"/>
    <cellStyle name="BM Input Static 2 3 15" xfId="6465" xr:uid="{45EC1364-E833-44C6-BEBD-664F07A26517}"/>
    <cellStyle name="BM Input Static 2 3 15 2" xfId="6466" xr:uid="{0760282E-BF29-440E-BC03-A320C5693BE5}"/>
    <cellStyle name="BM Input Static 2 3 15 2 2" xfId="6467" xr:uid="{18724B38-9934-427C-988E-3F12DABC28E2}"/>
    <cellStyle name="BM Input Static 2 3 15 3" xfId="6468" xr:uid="{BAD88302-5334-4E99-95DA-908CE9801A6F}"/>
    <cellStyle name="BM Input Static 2 3 16" xfId="6469" xr:uid="{8F1A3474-4250-4AA1-8C66-7817C43B6956}"/>
    <cellStyle name="BM Input Static 2 3 16 2" xfId="6470" xr:uid="{EC419A16-A2FE-4F8A-A969-5BF35115B76D}"/>
    <cellStyle name="BM Input Static 2 3 16 2 2" xfId="6471" xr:uid="{8DCFC1A4-42BA-47A8-A38B-14330FE6F9C3}"/>
    <cellStyle name="BM Input Static 2 3 16 3" xfId="6472" xr:uid="{5F0429E5-C6D6-4A8D-97E0-444075AF100D}"/>
    <cellStyle name="BM Input Static 2 3 17" xfId="6473" xr:uid="{30605090-5E6B-48DE-9D3C-A2280A311577}"/>
    <cellStyle name="BM Input Static 2 3 17 2" xfId="6474" xr:uid="{094435D2-7451-4477-8188-0C256623F0CF}"/>
    <cellStyle name="BM Input Static 2 3 17 2 2" xfId="6475" xr:uid="{B5F93FD7-CE36-4BDC-9CDE-DF70BC145E8B}"/>
    <cellStyle name="BM Input Static 2 3 17 3" xfId="6476" xr:uid="{0DA7B755-F3A0-46D4-8926-03E0EF6D9840}"/>
    <cellStyle name="BM Input Static 2 3 18" xfId="6477" xr:uid="{2415C938-A32B-444F-BDBA-19925B5C46BA}"/>
    <cellStyle name="BM Input Static 2 3 18 2" xfId="6478" xr:uid="{F1DB53E3-4CD0-40DB-9648-D37B6C05C7B6}"/>
    <cellStyle name="BM Input Static 2 3 19" xfId="6479" xr:uid="{D6DAB850-8362-492A-A013-5C8AA348BFE9}"/>
    <cellStyle name="BM Input Static 2 3 2" xfId="6480" xr:uid="{145EB8A5-35E2-4BB8-AE9D-97587BAC7E8A}"/>
    <cellStyle name="BM Input Static 2 3 2 10" xfId="6481" xr:uid="{1A558439-A798-4932-86EA-6590089BFE96}"/>
    <cellStyle name="BM Input Static 2 3 2 10 2" xfId="6482" xr:uid="{2461BE31-A0C1-401C-81B4-647A9CA3AC57}"/>
    <cellStyle name="BM Input Static 2 3 2 10 2 2" xfId="6483" xr:uid="{76F64536-5637-4A22-8D18-B4794DF6CAD2}"/>
    <cellStyle name="BM Input Static 2 3 2 10 3" xfId="6484" xr:uid="{41B4E97D-036C-4209-8C17-1A9BB91E95F7}"/>
    <cellStyle name="BM Input Static 2 3 2 11" xfId="6485" xr:uid="{D7421B22-3899-4803-9FEF-6CCE2688965B}"/>
    <cellStyle name="BM Input Static 2 3 2 11 2" xfId="6486" xr:uid="{23688957-6CC0-4EF4-A8A7-40CDD4A8825E}"/>
    <cellStyle name="BM Input Static 2 3 2 11 2 2" xfId="6487" xr:uid="{BC166FCD-86B6-497B-B028-226EC043A975}"/>
    <cellStyle name="BM Input Static 2 3 2 11 3" xfId="6488" xr:uid="{1D2CB6A8-14CB-4D8F-A747-CCDCC528888E}"/>
    <cellStyle name="BM Input Static 2 3 2 12" xfId="6489" xr:uid="{64E71553-DDDC-4726-8A82-1D1CB1C875FE}"/>
    <cellStyle name="BM Input Static 2 3 2 12 2" xfId="6490" xr:uid="{369520A3-D514-4664-9963-D2065D8004FA}"/>
    <cellStyle name="BM Input Static 2 3 2 12 2 2" xfId="6491" xr:uid="{B2354DD2-25A3-4D39-A09F-E01CE49FF68A}"/>
    <cellStyle name="BM Input Static 2 3 2 12 3" xfId="6492" xr:uid="{9EF92DB4-9373-4CBB-AE56-4C7500B3A804}"/>
    <cellStyle name="BM Input Static 2 3 2 13" xfId="6493" xr:uid="{11FF7F61-D995-48F5-825F-BC0A581EFEFB}"/>
    <cellStyle name="BM Input Static 2 3 2 13 2" xfId="6494" xr:uid="{4203F3DA-B1FB-4C3A-9DFD-E3FCCB0AF503}"/>
    <cellStyle name="BM Input Static 2 3 2 13 2 2" xfId="6495" xr:uid="{943962ED-D52F-4B6C-B742-C90C9472464B}"/>
    <cellStyle name="BM Input Static 2 3 2 13 3" xfId="6496" xr:uid="{9791DC23-5D06-4EC2-9290-F231FC1F5E68}"/>
    <cellStyle name="BM Input Static 2 3 2 14" xfId="6497" xr:uid="{4D1E08E4-348B-4CB4-8768-63F0580FF203}"/>
    <cellStyle name="BM Input Static 2 3 2 14 2" xfId="6498" xr:uid="{4EDC8C52-A5F9-48E3-B828-952940519CB2}"/>
    <cellStyle name="BM Input Static 2 3 2 14 2 2" xfId="6499" xr:uid="{6F78F9F7-15DA-4224-8290-BA48973357A8}"/>
    <cellStyle name="BM Input Static 2 3 2 14 3" xfId="6500" xr:uid="{06E18CA2-3187-4126-9205-BB2ED3C879C2}"/>
    <cellStyle name="BM Input Static 2 3 2 15" xfId="6501" xr:uid="{59E662AC-0B4B-4292-B867-8C75C90DEC3D}"/>
    <cellStyle name="BM Input Static 2 3 2 15 2" xfId="6502" xr:uid="{80AE859B-83FD-4700-A54F-9DC517438938}"/>
    <cellStyle name="BM Input Static 2 3 2 15 2 2" xfId="6503" xr:uid="{2ADE5066-1F65-443B-9F95-4B40011E359E}"/>
    <cellStyle name="BM Input Static 2 3 2 15 3" xfId="6504" xr:uid="{B3536207-E2C6-4841-84F2-A8010F89F700}"/>
    <cellStyle name="BM Input Static 2 3 2 16" xfId="6505" xr:uid="{F3D3FC4E-EE06-4EFC-AD0F-F2C133A694C7}"/>
    <cellStyle name="BM Input Static 2 3 2 16 2" xfId="6506" xr:uid="{0FB8685E-E439-40A0-8695-86A3C34EECD6}"/>
    <cellStyle name="BM Input Static 2 3 2 16 2 2" xfId="6507" xr:uid="{999B2DF5-081B-43FF-A4AB-1EA3E4A7AB2C}"/>
    <cellStyle name="BM Input Static 2 3 2 16 3" xfId="6508" xr:uid="{34F21EA9-41CD-4B33-ABDF-264D318E1EBB}"/>
    <cellStyle name="BM Input Static 2 3 2 17" xfId="6509" xr:uid="{783AB31D-4241-421B-B0F9-44E8CC32D824}"/>
    <cellStyle name="BM Input Static 2 3 2 17 2" xfId="6510" xr:uid="{8E718D27-507E-4F08-9E9E-83F7C738201E}"/>
    <cellStyle name="BM Input Static 2 3 2 17 2 2" xfId="6511" xr:uid="{816AC209-F2B8-4A80-A93E-C45927FB5FB6}"/>
    <cellStyle name="BM Input Static 2 3 2 17 3" xfId="6512" xr:uid="{9E86CF07-A3F3-4E96-92BF-C05D1DB396F4}"/>
    <cellStyle name="BM Input Static 2 3 2 18" xfId="6513" xr:uid="{D7ECAA62-D45B-4F81-AECE-F574FDB40ECC}"/>
    <cellStyle name="BM Input Static 2 3 2 18 2" xfId="6514" xr:uid="{252011B2-72FE-4145-8DDE-CA75FDDBBCD7}"/>
    <cellStyle name="BM Input Static 2 3 2 18 2 2" xfId="6515" xr:uid="{68AC62A2-9C3F-45C2-B91F-66C827EF09D1}"/>
    <cellStyle name="BM Input Static 2 3 2 18 3" xfId="6516" xr:uid="{6BE2815E-0F3A-4CC8-80A0-297FFB542EF8}"/>
    <cellStyle name="BM Input Static 2 3 2 19" xfId="6517" xr:uid="{C176363B-EC01-4800-8313-148B032ADF2F}"/>
    <cellStyle name="BM Input Static 2 3 2 19 2" xfId="6518" xr:uid="{396D26A5-0915-43CD-81D6-A5B882D06BB6}"/>
    <cellStyle name="BM Input Static 2 3 2 19 2 2" xfId="6519" xr:uid="{4546E01B-C5F8-4563-8497-8E8EAE9BBCB5}"/>
    <cellStyle name="BM Input Static 2 3 2 19 3" xfId="6520" xr:uid="{CAF74805-AF24-45BE-B2CD-9D36866323EC}"/>
    <cellStyle name="BM Input Static 2 3 2 2" xfId="6521" xr:uid="{B15ADF87-A6F5-4ABB-8974-09B1BEF20ECC}"/>
    <cellStyle name="BM Input Static 2 3 2 2 2" xfId="6522" xr:uid="{E7CD3E10-A7B2-401B-9862-ECCF456643F2}"/>
    <cellStyle name="BM Input Static 2 3 2 2 2 2" xfId="6523" xr:uid="{80CE1A1A-9AB1-4299-B042-D99B7533F627}"/>
    <cellStyle name="BM Input Static 2 3 2 2 3" xfId="6524" xr:uid="{53F85B1D-F9D9-44CB-8FBD-7CBFC512BB79}"/>
    <cellStyle name="BM Input Static 2 3 2 2 4" xfId="6525" xr:uid="{A6097E32-3EF6-49CC-9BD9-C060803EBC5A}"/>
    <cellStyle name="BM Input Static 2 3 2 20" xfId="6526" xr:uid="{307B1C7F-890B-47BD-AD05-A3673F766E1F}"/>
    <cellStyle name="BM Input Static 2 3 2 20 2" xfId="6527" xr:uid="{B8E97E0F-61D8-4245-99D5-BD1BE55D9AD9}"/>
    <cellStyle name="BM Input Static 2 3 2 20 2 2" xfId="6528" xr:uid="{ACEBC03D-26C8-4604-868E-3D033D52E02D}"/>
    <cellStyle name="BM Input Static 2 3 2 20 3" xfId="6529" xr:uid="{CCD44F5A-84DA-4610-B8DC-0970B44D87E4}"/>
    <cellStyle name="BM Input Static 2 3 2 21" xfId="6530" xr:uid="{0315DACE-75ED-4DE4-B56F-7BF6AFB7FC81}"/>
    <cellStyle name="BM Input Static 2 3 2 21 2" xfId="6531" xr:uid="{FD360A72-3D76-4FC6-A931-D728FA251899}"/>
    <cellStyle name="BM Input Static 2 3 2 22" xfId="6532" xr:uid="{4D5C0911-FBD9-41C1-A4CE-5CC180B5656E}"/>
    <cellStyle name="BM Input Static 2 3 2 23" xfId="6533" xr:uid="{BCA2F4C9-D5CB-46C4-9DA5-25CE7301BA60}"/>
    <cellStyle name="BM Input Static 2 3 2 3" xfId="6534" xr:uid="{DBB4D8EE-C19B-4EB2-B8C0-8E23DC5768BE}"/>
    <cellStyle name="BM Input Static 2 3 2 3 2" xfId="6535" xr:uid="{8957408E-92E4-4AB8-B01C-901DE2327A2A}"/>
    <cellStyle name="BM Input Static 2 3 2 3 2 2" xfId="6536" xr:uid="{4FFA45BB-8C1F-452F-A29A-74C70FE5D5B2}"/>
    <cellStyle name="BM Input Static 2 3 2 3 3" xfId="6537" xr:uid="{6BD2815D-CC17-4FB7-A9CF-CACA4AC33820}"/>
    <cellStyle name="BM Input Static 2 3 2 3 4" xfId="6538" xr:uid="{B5FE4B69-A72D-439B-86F7-6CFE1F37CF22}"/>
    <cellStyle name="BM Input Static 2 3 2 4" xfId="6539" xr:uid="{3AFEEF1B-7878-40A8-9FCE-38C4B2949908}"/>
    <cellStyle name="BM Input Static 2 3 2 4 2" xfId="6540" xr:uid="{29886CCC-4088-432D-9731-618B80A8F93E}"/>
    <cellStyle name="BM Input Static 2 3 2 4 2 2" xfId="6541" xr:uid="{00DE41C4-DEBD-4A59-ACF1-8C7BA65B172A}"/>
    <cellStyle name="BM Input Static 2 3 2 4 3" xfId="6542" xr:uid="{01993B79-54C0-4F3C-BBB7-6B156EE5BE5B}"/>
    <cellStyle name="BM Input Static 2 3 2 5" xfId="6543" xr:uid="{37D49DE5-C508-48B5-9EC0-317406F73A7F}"/>
    <cellStyle name="BM Input Static 2 3 2 5 2" xfId="6544" xr:uid="{4454225B-6AEB-4E60-8C92-0A27C325917B}"/>
    <cellStyle name="BM Input Static 2 3 2 5 2 2" xfId="6545" xr:uid="{5C498358-166D-461C-AD3F-183DF478D034}"/>
    <cellStyle name="BM Input Static 2 3 2 5 3" xfId="6546" xr:uid="{9CB82A01-7BE7-462D-B052-88DF4B815FE7}"/>
    <cellStyle name="BM Input Static 2 3 2 6" xfId="6547" xr:uid="{C0C376B7-1B8D-4287-A1B2-F0520B837BD9}"/>
    <cellStyle name="BM Input Static 2 3 2 6 2" xfId="6548" xr:uid="{271BA690-7242-4C7D-81EC-3AABEE494C06}"/>
    <cellStyle name="BM Input Static 2 3 2 6 2 2" xfId="6549" xr:uid="{90102736-5ECB-4F1C-BC3F-20C344D439EC}"/>
    <cellStyle name="BM Input Static 2 3 2 6 3" xfId="6550" xr:uid="{26F4C58F-2B9C-4354-90F0-8B7071C85B71}"/>
    <cellStyle name="BM Input Static 2 3 2 7" xfId="6551" xr:uid="{B0CAEEC3-100B-477B-8C47-78042DDAED2B}"/>
    <cellStyle name="BM Input Static 2 3 2 7 2" xfId="6552" xr:uid="{0EAA60D6-ADD6-4274-B40C-FBEAADD8577F}"/>
    <cellStyle name="BM Input Static 2 3 2 7 2 2" xfId="6553" xr:uid="{CC142628-AB35-43D0-A142-542150206057}"/>
    <cellStyle name="BM Input Static 2 3 2 7 3" xfId="6554" xr:uid="{7F30E2EA-A787-4B9B-B97A-C0290EFB59C2}"/>
    <cellStyle name="BM Input Static 2 3 2 8" xfId="6555" xr:uid="{8623688C-BD2D-4DA9-BA71-62BF41E5C316}"/>
    <cellStyle name="BM Input Static 2 3 2 8 2" xfId="6556" xr:uid="{2C0DDA70-7309-4A2A-A781-B5336514610B}"/>
    <cellStyle name="BM Input Static 2 3 2 8 2 2" xfId="6557" xr:uid="{CEC2757F-8F7F-4E63-BC0A-2A45A59987D9}"/>
    <cellStyle name="BM Input Static 2 3 2 8 3" xfId="6558" xr:uid="{B9A4856C-1E9A-4B96-A76C-8CA3E4A8FB13}"/>
    <cellStyle name="BM Input Static 2 3 2 9" xfId="6559" xr:uid="{F0FDF2D2-CA1E-4E57-AB54-0984A5A64584}"/>
    <cellStyle name="BM Input Static 2 3 2 9 2" xfId="6560" xr:uid="{89B77274-C418-40D4-83D5-4FE59A7E7153}"/>
    <cellStyle name="BM Input Static 2 3 2 9 2 2" xfId="6561" xr:uid="{709E0C5C-3C83-4417-9D59-3412156C50B2}"/>
    <cellStyle name="BM Input Static 2 3 2 9 3" xfId="6562" xr:uid="{9CD2C26E-3423-4B4D-9399-800BF63A4063}"/>
    <cellStyle name="BM Input Static 2 3 20" xfId="6563" xr:uid="{E977CB4D-BBE1-4921-A9E8-6D9E4BDB7F08}"/>
    <cellStyle name="BM Input Static 2 3 3" xfId="6564" xr:uid="{372E8177-FC76-46A0-BD87-B53EB4E1D4D5}"/>
    <cellStyle name="BM Input Static 2 3 3 2" xfId="6565" xr:uid="{12B7A815-7D4F-45DA-91F3-E6DC79F0750F}"/>
    <cellStyle name="BM Input Static 2 3 3 2 2" xfId="6566" xr:uid="{DFD1B4B7-705B-45F5-91BB-4A25194E2EE9}"/>
    <cellStyle name="BM Input Static 2 3 3 3" xfId="6567" xr:uid="{32CC8D43-97E6-4429-93A3-EC33DD3413F5}"/>
    <cellStyle name="BM Input Static 2 3 3 4" xfId="6568" xr:uid="{B2A21EB4-01BA-491E-AC50-2C07EDD85E73}"/>
    <cellStyle name="BM Input Static 2 3 4" xfId="6569" xr:uid="{D0A25D5A-960A-44BC-8F8D-39029CC9DFD8}"/>
    <cellStyle name="BM Input Static 2 3 4 2" xfId="6570" xr:uid="{3BFC26DD-F452-4E7E-B413-71B7203A21B6}"/>
    <cellStyle name="BM Input Static 2 3 4 2 2" xfId="6571" xr:uid="{F8F8A6A6-2AF5-4FA8-B5F3-51883238674E}"/>
    <cellStyle name="BM Input Static 2 3 4 3" xfId="6572" xr:uid="{8361A65E-0C42-432C-8C14-0898CDEAC933}"/>
    <cellStyle name="BM Input Static 2 3 4 4" xfId="6573" xr:uid="{96646FC7-E2C7-4C7C-A887-325EB4855C70}"/>
    <cellStyle name="BM Input Static 2 3 5" xfId="6574" xr:uid="{90D1DC9B-AB21-4C2B-8E22-DDC324F25BD5}"/>
    <cellStyle name="BM Input Static 2 3 5 2" xfId="6575" xr:uid="{D8A844E6-9B0A-4F41-A093-D49D483F3432}"/>
    <cellStyle name="BM Input Static 2 3 5 2 2" xfId="6576" xr:uid="{A4E2D0DB-FC62-479C-9A1F-6FB7E455295B}"/>
    <cellStyle name="BM Input Static 2 3 5 3" xfId="6577" xr:uid="{BE3BD2F5-01F4-4A33-93E5-C97CB53AD17D}"/>
    <cellStyle name="BM Input Static 2 3 6" xfId="6578" xr:uid="{57B97F52-2F9E-4223-9C27-1FA0E7E70402}"/>
    <cellStyle name="BM Input Static 2 3 6 2" xfId="6579" xr:uid="{7861364B-3235-46ED-AC87-EFCF07C58552}"/>
    <cellStyle name="BM Input Static 2 3 6 2 2" xfId="6580" xr:uid="{F8CBBB79-3074-4E61-97B4-A3D845923E91}"/>
    <cellStyle name="BM Input Static 2 3 6 3" xfId="6581" xr:uid="{2BCB92FD-5543-4144-AC24-4B0B6450EABB}"/>
    <cellStyle name="BM Input Static 2 3 7" xfId="6582" xr:uid="{99979FF0-8A5B-4C97-8B69-ED0112591F83}"/>
    <cellStyle name="BM Input Static 2 3 7 2" xfId="6583" xr:uid="{E8883B1D-CE69-40A8-A403-971B75A265DE}"/>
    <cellStyle name="BM Input Static 2 3 7 2 2" xfId="6584" xr:uid="{F1BE6753-BFC6-4423-AA26-65377629B2D0}"/>
    <cellStyle name="BM Input Static 2 3 7 3" xfId="6585" xr:uid="{5164EA23-C1C1-4521-8DE5-4BF0DEE47C86}"/>
    <cellStyle name="BM Input Static 2 3 8" xfId="6586" xr:uid="{05C82DC5-1761-45AF-95CE-0DC35D0CEEF0}"/>
    <cellStyle name="BM Input Static 2 3 8 2" xfId="6587" xr:uid="{FE716794-0F50-412E-864C-EFD1A38C7477}"/>
    <cellStyle name="BM Input Static 2 3 8 2 2" xfId="6588" xr:uid="{BCE936FC-965F-46CA-9AD2-1C3AF21D38D6}"/>
    <cellStyle name="BM Input Static 2 3 8 3" xfId="6589" xr:uid="{0EDA8AE0-E8E0-4DCF-86A9-156113137B50}"/>
    <cellStyle name="BM Input Static 2 3 9" xfId="6590" xr:uid="{F4864C8C-E7A6-4699-A77E-81321408C6FC}"/>
    <cellStyle name="BM Input Static 2 3 9 2" xfId="6591" xr:uid="{01F75B2E-31DA-4F59-9AE0-4120F9F30089}"/>
    <cellStyle name="BM Input Static 2 3 9 2 2" xfId="6592" xr:uid="{336393C0-CBDC-48C6-92AF-911543CA6B2E}"/>
    <cellStyle name="BM Input Static 2 3 9 3" xfId="6593" xr:uid="{3D3EF4AB-7D4E-4408-8C80-8573D3F41ECA}"/>
    <cellStyle name="BM Input Static 2 4" xfId="6594" xr:uid="{576B4B43-5274-4AE6-9593-B3510364E82C}"/>
    <cellStyle name="BM Input Static 2 4 10" xfId="6595" xr:uid="{EEC6B376-5657-4278-8667-596C9C4B7FD7}"/>
    <cellStyle name="BM Input Static 2 4 10 2" xfId="6596" xr:uid="{41044943-5378-44A7-973D-4EE8DD334541}"/>
    <cellStyle name="BM Input Static 2 4 10 2 2" xfId="6597" xr:uid="{1698DE65-A7D8-4190-B363-87B97623C1A9}"/>
    <cellStyle name="BM Input Static 2 4 10 3" xfId="6598" xr:uid="{FDEFC62A-DBFA-449F-AE97-8BFD6AB4A494}"/>
    <cellStyle name="BM Input Static 2 4 11" xfId="6599" xr:uid="{D836DFC3-1F1A-49AF-9248-2F71E36C62C7}"/>
    <cellStyle name="BM Input Static 2 4 11 2" xfId="6600" xr:uid="{785C9A20-B9C3-44B3-B388-F58D54CB44CF}"/>
    <cellStyle name="BM Input Static 2 4 11 2 2" xfId="6601" xr:uid="{605923DD-5CC2-4378-A805-0314F028974C}"/>
    <cellStyle name="BM Input Static 2 4 11 3" xfId="6602" xr:uid="{C9324D4D-2BD1-4237-B854-ACBF0F93540B}"/>
    <cellStyle name="BM Input Static 2 4 12" xfId="6603" xr:uid="{9A22F544-290B-4D94-B9EB-66535FF26E16}"/>
    <cellStyle name="BM Input Static 2 4 12 2" xfId="6604" xr:uid="{577250BC-8EA7-4727-9D6A-E10A64D58DBF}"/>
    <cellStyle name="BM Input Static 2 4 12 2 2" xfId="6605" xr:uid="{EE3575D7-9DE9-4B82-9BF6-5C8D815C8BDA}"/>
    <cellStyle name="BM Input Static 2 4 12 3" xfId="6606" xr:uid="{0524B239-4A6F-49A5-828C-47B5182D682D}"/>
    <cellStyle name="BM Input Static 2 4 13" xfId="6607" xr:uid="{C45EDD39-CEC7-4821-9677-B4BF534F1240}"/>
    <cellStyle name="BM Input Static 2 4 13 2" xfId="6608" xr:uid="{8541A2CA-7A9B-4BA9-9A55-7FEBF2CDB52D}"/>
    <cellStyle name="BM Input Static 2 4 13 2 2" xfId="6609" xr:uid="{A1CE4465-8221-4D1F-A99D-C4D2B0962817}"/>
    <cellStyle name="BM Input Static 2 4 13 3" xfId="6610" xr:uid="{0F155C6B-60A1-4BBC-930F-C69F5A025126}"/>
    <cellStyle name="BM Input Static 2 4 14" xfId="6611" xr:uid="{C4A96030-D480-4041-8EEA-93107AF1AED0}"/>
    <cellStyle name="BM Input Static 2 4 14 2" xfId="6612" xr:uid="{E6B28E34-7053-43CD-AEEE-18E28FD260F0}"/>
    <cellStyle name="BM Input Static 2 4 14 2 2" xfId="6613" xr:uid="{55846F07-EF0E-45B5-9CE1-3F66BBEE2D57}"/>
    <cellStyle name="BM Input Static 2 4 14 3" xfId="6614" xr:uid="{0A50EDD1-831F-4831-A53D-4DA22FB4ECD5}"/>
    <cellStyle name="BM Input Static 2 4 15" xfId="6615" xr:uid="{C592283B-DC71-4821-B6BF-1235B21606DB}"/>
    <cellStyle name="BM Input Static 2 4 15 2" xfId="6616" xr:uid="{EA88677B-5BE1-4BC4-AEF1-63155AA5C4F5}"/>
    <cellStyle name="BM Input Static 2 4 15 2 2" xfId="6617" xr:uid="{FECD5DB7-94FF-4631-9D1D-4DC29B8B667C}"/>
    <cellStyle name="BM Input Static 2 4 15 3" xfId="6618" xr:uid="{178361F7-B67F-465E-B939-7ACEF761475D}"/>
    <cellStyle name="BM Input Static 2 4 16" xfId="6619" xr:uid="{8CE6B7BC-2193-448C-BA0D-189B1743DA37}"/>
    <cellStyle name="BM Input Static 2 4 16 2" xfId="6620" xr:uid="{CD1C2967-FD47-42C0-9C6F-07DB55919E91}"/>
    <cellStyle name="BM Input Static 2 4 16 2 2" xfId="6621" xr:uid="{B3E7B8E5-C402-42B5-8BB3-25814862F003}"/>
    <cellStyle name="BM Input Static 2 4 16 3" xfId="6622" xr:uid="{EFAD9B5C-8DFA-4CBA-92C8-A2D056345C01}"/>
    <cellStyle name="BM Input Static 2 4 17" xfId="6623" xr:uid="{1B2D8682-4495-4969-A5A8-772E485C7993}"/>
    <cellStyle name="BM Input Static 2 4 17 2" xfId="6624" xr:uid="{4D830AAE-78EB-48E8-BBA9-76ACDDDD42ED}"/>
    <cellStyle name="BM Input Static 2 4 17 2 2" xfId="6625" xr:uid="{73A102EC-78B2-4BCB-AB0E-9705EFB01771}"/>
    <cellStyle name="BM Input Static 2 4 17 3" xfId="6626" xr:uid="{6D8529F6-1FA7-4B07-A9A8-E30877E10579}"/>
    <cellStyle name="BM Input Static 2 4 18" xfId="6627" xr:uid="{B3C8B267-E825-496B-B4C3-E94EECD74A32}"/>
    <cellStyle name="BM Input Static 2 4 18 2" xfId="6628" xr:uid="{1B592A5C-F6AA-4A02-8A79-6C2978AB8F93}"/>
    <cellStyle name="BM Input Static 2 4 18 2 2" xfId="6629" xr:uid="{9E59D3D5-7D66-4062-99B8-10EA62865399}"/>
    <cellStyle name="BM Input Static 2 4 18 3" xfId="6630" xr:uid="{D3460D5E-03FF-4CF5-A513-D098C159AA85}"/>
    <cellStyle name="BM Input Static 2 4 19" xfId="6631" xr:uid="{AB30EBF8-B1F1-4F88-8498-107E5992936B}"/>
    <cellStyle name="BM Input Static 2 4 19 2" xfId="6632" xr:uid="{1D429D2F-C318-4780-ADCB-68A6CFD84EAB}"/>
    <cellStyle name="BM Input Static 2 4 19 2 2" xfId="6633" xr:uid="{FEDE0741-B53A-41CC-A296-4FFC2CE4EECF}"/>
    <cellStyle name="BM Input Static 2 4 19 3" xfId="6634" xr:uid="{100FFF7B-0B9F-437F-9B73-2862EF531DA8}"/>
    <cellStyle name="BM Input Static 2 4 2" xfId="6635" xr:uid="{5E45C513-986D-43AF-B8D9-7D3F323FC833}"/>
    <cellStyle name="BM Input Static 2 4 2 10" xfId="6636" xr:uid="{A0241E2E-ECB6-4822-A993-7ED52AD0DEE6}"/>
    <cellStyle name="BM Input Static 2 4 2 10 2" xfId="6637" xr:uid="{E6635BA5-FBFD-49FC-A6BD-C60934842758}"/>
    <cellStyle name="BM Input Static 2 4 2 10 2 2" xfId="6638" xr:uid="{7BF74E3D-3FA0-4120-B1F7-4D6A32E68410}"/>
    <cellStyle name="BM Input Static 2 4 2 10 3" xfId="6639" xr:uid="{2CBD58BE-82BF-4FD6-8C41-8541B303189E}"/>
    <cellStyle name="BM Input Static 2 4 2 11" xfId="6640" xr:uid="{B7CB188B-95EA-4ACA-8F17-83A4FB5414F4}"/>
    <cellStyle name="BM Input Static 2 4 2 11 2" xfId="6641" xr:uid="{B88FAA16-22AD-4796-9582-B4EA076909D4}"/>
    <cellStyle name="BM Input Static 2 4 2 11 2 2" xfId="6642" xr:uid="{52D71735-FC9B-4FB8-AECE-0A2AA4DA0564}"/>
    <cellStyle name="BM Input Static 2 4 2 11 3" xfId="6643" xr:uid="{E0B36E81-4760-4B7E-915F-BA96CFD6217E}"/>
    <cellStyle name="BM Input Static 2 4 2 12" xfId="6644" xr:uid="{25E45781-1963-4F32-ADED-A11340DE362B}"/>
    <cellStyle name="BM Input Static 2 4 2 12 2" xfId="6645" xr:uid="{A2E28C4B-E039-478E-89BA-F7B0346A5941}"/>
    <cellStyle name="BM Input Static 2 4 2 12 2 2" xfId="6646" xr:uid="{9DFD85C3-1601-49B2-AE82-D082008785D3}"/>
    <cellStyle name="BM Input Static 2 4 2 12 3" xfId="6647" xr:uid="{0896C5E6-E0DF-48E6-B6FB-145D2BB2FB97}"/>
    <cellStyle name="BM Input Static 2 4 2 13" xfId="6648" xr:uid="{D8FEC9A0-18DA-4EC7-9732-6981E305DED5}"/>
    <cellStyle name="BM Input Static 2 4 2 13 2" xfId="6649" xr:uid="{EA4371ED-15DF-4486-9AB1-5311349B2FC2}"/>
    <cellStyle name="BM Input Static 2 4 2 13 2 2" xfId="6650" xr:uid="{8BFD6935-1BC9-4EA0-B053-7D6494F587A6}"/>
    <cellStyle name="BM Input Static 2 4 2 13 3" xfId="6651" xr:uid="{3D4FCCFC-98D2-45AB-A35C-719ED35724A4}"/>
    <cellStyle name="BM Input Static 2 4 2 14" xfId="6652" xr:uid="{46C3BDCC-F8FA-49E3-AFC1-25ED2D016ACE}"/>
    <cellStyle name="BM Input Static 2 4 2 14 2" xfId="6653" xr:uid="{FB9CD7F4-272B-4540-B62E-86AABCE8D01E}"/>
    <cellStyle name="BM Input Static 2 4 2 14 2 2" xfId="6654" xr:uid="{2DAABF24-538B-4938-8A61-51AB00E5E8C5}"/>
    <cellStyle name="BM Input Static 2 4 2 14 3" xfId="6655" xr:uid="{6EAA9C1F-092E-41AF-B59F-1AA63709308D}"/>
    <cellStyle name="BM Input Static 2 4 2 15" xfId="6656" xr:uid="{ABBC701D-2A50-4002-BAE9-B8D0A03D415D}"/>
    <cellStyle name="BM Input Static 2 4 2 15 2" xfId="6657" xr:uid="{7BDC2205-0679-4222-9ED4-394C4910D24A}"/>
    <cellStyle name="BM Input Static 2 4 2 15 2 2" xfId="6658" xr:uid="{89446376-B99B-46C6-9B50-BFCC14D48D57}"/>
    <cellStyle name="BM Input Static 2 4 2 15 3" xfId="6659" xr:uid="{8913774C-B2DA-47FF-BCAC-C9CC193DEF55}"/>
    <cellStyle name="BM Input Static 2 4 2 16" xfId="6660" xr:uid="{5A95268B-DEBE-46D5-B7AE-A4D8C9862ED8}"/>
    <cellStyle name="BM Input Static 2 4 2 16 2" xfId="6661" xr:uid="{66BBA7CB-B909-42A6-B8B1-32D06122EB52}"/>
    <cellStyle name="BM Input Static 2 4 2 16 2 2" xfId="6662" xr:uid="{08F8480B-1F63-407A-8235-6A2E96389121}"/>
    <cellStyle name="BM Input Static 2 4 2 16 3" xfId="6663" xr:uid="{EBC6C1A7-D9C3-4B0E-B2D8-CEA3535DDA09}"/>
    <cellStyle name="BM Input Static 2 4 2 17" xfId="6664" xr:uid="{B78B821B-3FFB-4D81-AE21-4AA1F667D0A9}"/>
    <cellStyle name="BM Input Static 2 4 2 17 2" xfId="6665" xr:uid="{8BE40A4A-AF92-4E74-AD4C-1FD587A0AA3B}"/>
    <cellStyle name="BM Input Static 2 4 2 17 2 2" xfId="6666" xr:uid="{ABF12DE1-D882-473E-8F4E-91AD043ADFE3}"/>
    <cellStyle name="BM Input Static 2 4 2 17 3" xfId="6667" xr:uid="{459838B1-099B-46D8-8B39-A0EF315676B0}"/>
    <cellStyle name="BM Input Static 2 4 2 18" xfId="6668" xr:uid="{4C18B758-2D6D-433D-8F20-34923B13411E}"/>
    <cellStyle name="BM Input Static 2 4 2 18 2" xfId="6669" xr:uid="{3B89BF4D-1D32-4756-99D9-121941C39886}"/>
    <cellStyle name="BM Input Static 2 4 2 18 2 2" xfId="6670" xr:uid="{4F91633C-9799-4CEF-9EF9-8D6B68EB1682}"/>
    <cellStyle name="BM Input Static 2 4 2 18 3" xfId="6671" xr:uid="{BDE041A1-4CA8-4A37-899E-2F977FA26A35}"/>
    <cellStyle name="BM Input Static 2 4 2 19" xfId="6672" xr:uid="{C58DB150-1913-4C3D-B773-FCE791266739}"/>
    <cellStyle name="BM Input Static 2 4 2 19 2" xfId="6673" xr:uid="{E6D62FC8-E21D-47F2-A2AA-764CCD02AD21}"/>
    <cellStyle name="BM Input Static 2 4 2 19 2 2" xfId="6674" xr:uid="{2214F16B-C5AC-432F-A2B7-6A665804F167}"/>
    <cellStyle name="BM Input Static 2 4 2 19 3" xfId="6675" xr:uid="{6C46924A-42F7-46EE-A41E-42349633F799}"/>
    <cellStyle name="BM Input Static 2 4 2 2" xfId="6676" xr:uid="{F0EA9E16-40B6-4D7B-84B3-7527A65ED59D}"/>
    <cellStyle name="BM Input Static 2 4 2 2 2" xfId="6677" xr:uid="{896BC38B-7A9D-41A8-8CFB-5C8314523FE4}"/>
    <cellStyle name="BM Input Static 2 4 2 2 2 2" xfId="6678" xr:uid="{CEEF76AE-3A21-4600-B881-E8552F797ED2}"/>
    <cellStyle name="BM Input Static 2 4 2 2 3" xfId="6679" xr:uid="{3E88B0B1-CAE3-4696-BB0A-7721228A1C2C}"/>
    <cellStyle name="BM Input Static 2 4 2 2 4" xfId="6680" xr:uid="{6A99EACD-EB92-4858-977B-BF7F0CD5B1BA}"/>
    <cellStyle name="BM Input Static 2 4 2 20" xfId="6681" xr:uid="{C97E1738-9582-416F-8360-3FC5F25C82A5}"/>
    <cellStyle name="BM Input Static 2 4 2 20 2" xfId="6682" xr:uid="{83491DDD-DAA0-4D65-A5FA-5135D9599FB6}"/>
    <cellStyle name="BM Input Static 2 4 2 20 2 2" xfId="6683" xr:uid="{FA4C1208-72F0-4B8E-BA88-6EC981F6AAA9}"/>
    <cellStyle name="BM Input Static 2 4 2 20 3" xfId="6684" xr:uid="{19E62C48-D53C-4C16-ACB3-CA641803DFA2}"/>
    <cellStyle name="BM Input Static 2 4 2 21" xfId="6685" xr:uid="{1796BB48-4B96-4FE0-ABDA-A8B605EFFBBD}"/>
    <cellStyle name="BM Input Static 2 4 2 21 2" xfId="6686" xr:uid="{E108C824-BBBE-47E2-BABE-E6E41415E801}"/>
    <cellStyle name="BM Input Static 2 4 2 22" xfId="6687" xr:uid="{20C0DB46-79CA-447A-BB4B-18EEA5180A1C}"/>
    <cellStyle name="BM Input Static 2 4 2 23" xfId="6688" xr:uid="{83C26DB6-06A6-4A2D-8323-D3E0D3D466D7}"/>
    <cellStyle name="BM Input Static 2 4 2 3" xfId="6689" xr:uid="{99119595-C1AF-494E-A276-368596C794B5}"/>
    <cellStyle name="BM Input Static 2 4 2 3 2" xfId="6690" xr:uid="{CFB46213-25B6-465F-A737-7E78DB79B5DB}"/>
    <cellStyle name="BM Input Static 2 4 2 3 2 2" xfId="6691" xr:uid="{3BCFDCB7-F09E-4298-9185-C41880173298}"/>
    <cellStyle name="BM Input Static 2 4 2 3 3" xfId="6692" xr:uid="{6005B7D6-245E-4707-9240-84BBE0FB085D}"/>
    <cellStyle name="BM Input Static 2 4 2 4" xfId="6693" xr:uid="{B7E087F4-69EA-4C24-9693-5B03D4247745}"/>
    <cellStyle name="BM Input Static 2 4 2 4 2" xfId="6694" xr:uid="{D5A5A095-0518-4959-9F0E-AFFAEAFD5532}"/>
    <cellStyle name="BM Input Static 2 4 2 4 2 2" xfId="6695" xr:uid="{F8289D5B-C133-4F21-B256-680E550505FC}"/>
    <cellStyle name="BM Input Static 2 4 2 4 3" xfId="6696" xr:uid="{711F535B-B41C-44E3-9742-70F19A14DAE2}"/>
    <cellStyle name="BM Input Static 2 4 2 5" xfId="6697" xr:uid="{91FD6E81-1152-408D-97CF-B9E0DD705F1F}"/>
    <cellStyle name="BM Input Static 2 4 2 5 2" xfId="6698" xr:uid="{CD7248DF-BEFF-4F68-8E0C-F2989AE0790D}"/>
    <cellStyle name="BM Input Static 2 4 2 5 2 2" xfId="6699" xr:uid="{75AD6420-0D3D-4C1A-A51B-86868BDAD850}"/>
    <cellStyle name="BM Input Static 2 4 2 5 3" xfId="6700" xr:uid="{248CF129-B195-4E6E-A4ED-309822C4423B}"/>
    <cellStyle name="BM Input Static 2 4 2 6" xfId="6701" xr:uid="{2C338B23-73E8-4B7B-BD84-3409A4258CF5}"/>
    <cellStyle name="BM Input Static 2 4 2 6 2" xfId="6702" xr:uid="{2216FFB4-F28B-498A-8FC1-40686C74D219}"/>
    <cellStyle name="BM Input Static 2 4 2 6 2 2" xfId="6703" xr:uid="{A00CDAE5-93E8-49FA-8590-E653ADD9C7FA}"/>
    <cellStyle name="BM Input Static 2 4 2 6 3" xfId="6704" xr:uid="{E2CDD82B-F6E1-4725-B4A2-D71D97ACC5E7}"/>
    <cellStyle name="BM Input Static 2 4 2 7" xfId="6705" xr:uid="{53198D26-4B8F-408D-B31A-E7774FF1179C}"/>
    <cellStyle name="BM Input Static 2 4 2 7 2" xfId="6706" xr:uid="{BD808C19-60CF-4B5D-B7B8-BD2D46406898}"/>
    <cellStyle name="BM Input Static 2 4 2 7 2 2" xfId="6707" xr:uid="{937FDA82-8951-4A89-89B9-5DDF9930CD7C}"/>
    <cellStyle name="BM Input Static 2 4 2 7 3" xfId="6708" xr:uid="{6A3B2B44-F520-4593-A83F-AAADCBC2A8FA}"/>
    <cellStyle name="BM Input Static 2 4 2 8" xfId="6709" xr:uid="{B8288E1D-1663-47EB-A1DA-450E2BC810F2}"/>
    <cellStyle name="BM Input Static 2 4 2 8 2" xfId="6710" xr:uid="{C66E54E8-B7B1-45A8-B423-E5B8C343B425}"/>
    <cellStyle name="BM Input Static 2 4 2 8 2 2" xfId="6711" xr:uid="{602257D1-3990-43B2-8153-32E72DCB7812}"/>
    <cellStyle name="BM Input Static 2 4 2 8 3" xfId="6712" xr:uid="{06BD484A-9D03-43FA-8ABD-AD54B846F431}"/>
    <cellStyle name="BM Input Static 2 4 2 9" xfId="6713" xr:uid="{370AB6E0-C741-4B92-9ED2-D23C167FCDC2}"/>
    <cellStyle name="BM Input Static 2 4 2 9 2" xfId="6714" xr:uid="{9AD8A144-B0E7-49C2-A209-DB089286A91E}"/>
    <cellStyle name="BM Input Static 2 4 2 9 2 2" xfId="6715" xr:uid="{A4F38405-5B22-4EA8-92A1-D286B18F4FA4}"/>
    <cellStyle name="BM Input Static 2 4 2 9 3" xfId="6716" xr:uid="{AD34E8E9-E90A-4466-9BB3-1884BDFEA317}"/>
    <cellStyle name="BM Input Static 2 4 20" xfId="6717" xr:uid="{FC11F6EB-30BC-4321-B762-1D5B409B6058}"/>
    <cellStyle name="BM Input Static 2 4 20 2" xfId="6718" xr:uid="{71DFF11E-86A6-4649-BE8F-9C0FF07BF68B}"/>
    <cellStyle name="BM Input Static 2 4 20 2 2" xfId="6719" xr:uid="{96AE44D9-73EF-42B1-9EF0-188DD9E88001}"/>
    <cellStyle name="BM Input Static 2 4 20 3" xfId="6720" xr:uid="{A70286AF-BB6B-4BB3-9705-F49630BAA6B3}"/>
    <cellStyle name="BM Input Static 2 4 21" xfId="6721" xr:uid="{95D80298-71C9-4386-AAE5-821A1EA9CA28}"/>
    <cellStyle name="BM Input Static 2 4 21 2" xfId="6722" xr:uid="{B11D4596-649B-4CF0-81E6-C7BA8119092B}"/>
    <cellStyle name="BM Input Static 2 4 21 2 2" xfId="6723" xr:uid="{634E2112-8F47-478B-AEBF-D584B9BA8C56}"/>
    <cellStyle name="BM Input Static 2 4 21 3" xfId="6724" xr:uid="{AA8745DB-A9BD-4D6B-BA68-5D46B00E4AA7}"/>
    <cellStyle name="BM Input Static 2 4 22" xfId="6725" xr:uid="{E4F46B4D-9E69-4AE8-8FD6-CFB0FF5732E4}"/>
    <cellStyle name="BM Input Static 2 4 22 2" xfId="6726" xr:uid="{E17E5884-90FC-4011-B21D-76DAB8AFF8ED}"/>
    <cellStyle name="BM Input Static 2 4 23" xfId="6727" xr:uid="{6AFA32C0-53E7-4331-9D71-39B038966265}"/>
    <cellStyle name="BM Input Static 2 4 24" xfId="6728" xr:uid="{4BB227CE-AE0F-4CD5-AA1A-FFC8AF1927A0}"/>
    <cellStyle name="BM Input Static 2 4 3" xfId="6729" xr:uid="{83AA3D92-A5C0-4A98-8B8F-F9C37C6AFC6D}"/>
    <cellStyle name="BM Input Static 2 4 3 2" xfId="6730" xr:uid="{7247C844-DDB0-428E-AB3C-6FD08EFB8D49}"/>
    <cellStyle name="BM Input Static 2 4 3 2 2" xfId="6731" xr:uid="{595595C4-9DC3-467E-BBAC-7F042F6A981C}"/>
    <cellStyle name="BM Input Static 2 4 3 3" xfId="6732" xr:uid="{6412F2C2-2A7D-4D25-9696-F090F0F20E70}"/>
    <cellStyle name="BM Input Static 2 4 3 4" xfId="6733" xr:uid="{072FD98D-D4A8-4FAE-8D5C-6D617711DD65}"/>
    <cellStyle name="BM Input Static 2 4 4" xfId="6734" xr:uid="{9DE77935-DD45-4A94-BEB4-CC7443E7ED7B}"/>
    <cellStyle name="BM Input Static 2 4 4 2" xfId="6735" xr:uid="{7940678A-835D-4446-86C2-9CBAA9F8918F}"/>
    <cellStyle name="BM Input Static 2 4 4 2 2" xfId="6736" xr:uid="{A855410C-ED5A-4404-98BF-7237547955B8}"/>
    <cellStyle name="BM Input Static 2 4 4 3" xfId="6737" xr:uid="{9E2D0E64-13FE-46BB-B96B-EEC5AE7D7582}"/>
    <cellStyle name="BM Input Static 2 4 4 4" xfId="6738" xr:uid="{B18C5833-D1A1-4741-B5FA-7C7CB0DDA3A0}"/>
    <cellStyle name="BM Input Static 2 4 5" xfId="6739" xr:uid="{64D2AF26-24A2-4B84-B3BD-0A8E3F6066E6}"/>
    <cellStyle name="BM Input Static 2 4 5 2" xfId="6740" xr:uid="{3D787334-405A-4809-A7E1-7461EE9EB5EF}"/>
    <cellStyle name="BM Input Static 2 4 5 2 2" xfId="6741" xr:uid="{F6D79EA2-6147-4067-BD65-23AF682D189F}"/>
    <cellStyle name="BM Input Static 2 4 5 3" xfId="6742" xr:uid="{7F1D404A-F7C5-4D8B-8A52-86225D18CCA7}"/>
    <cellStyle name="BM Input Static 2 4 6" xfId="6743" xr:uid="{0C137A08-A9F1-4058-9D71-0CD38B9015F5}"/>
    <cellStyle name="BM Input Static 2 4 6 2" xfId="6744" xr:uid="{F1FA1DF4-5891-4223-85F2-4C48D878E056}"/>
    <cellStyle name="BM Input Static 2 4 6 2 2" xfId="6745" xr:uid="{3C9DD37C-3BD1-47D2-9FD2-0E40695C8E0A}"/>
    <cellStyle name="BM Input Static 2 4 6 3" xfId="6746" xr:uid="{228FEF78-B48E-4AB3-AA9E-7E1A23179E18}"/>
    <cellStyle name="BM Input Static 2 4 7" xfId="6747" xr:uid="{A7031127-C9ED-4C68-918D-F68BEC0791B1}"/>
    <cellStyle name="BM Input Static 2 4 7 2" xfId="6748" xr:uid="{61549487-8171-4A76-98DB-E8F6CD4DA072}"/>
    <cellStyle name="BM Input Static 2 4 7 2 2" xfId="6749" xr:uid="{6C02B25E-8850-4A43-9F05-8BF7EBEEBE28}"/>
    <cellStyle name="BM Input Static 2 4 7 3" xfId="6750" xr:uid="{33D7F933-56B7-435D-BADB-553278D89ADA}"/>
    <cellStyle name="BM Input Static 2 4 8" xfId="6751" xr:uid="{8FA49F49-EAD1-4BAF-9B8A-87456F994FA6}"/>
    <cellStyle name="BM Input Static 2 4 8 2" xfId="6752" xr:uid="{4EAEC1E8-718C-4ECB-88BF-5E37C21895E7}"/>
    <cellStyle name="BM Input Static 2 4 8 2 2" xfId="6753" xr:uid="{09EC0A72-3868-414A-8F9C-0F82449A30C5}"/>
    <cellStyle name="BM Input Static 2 4 8 3" xfId="6754" xr:uid="{18FED980-A440-40E6-B92C-4B3B77640FFF}"/>
    <cellStyle name="BM Input Static 2 4 9" xfId="6755" xr:uid="{068D24A6-2F85-4321-BE16-C72AF524AC8B}"/>
    <cellStyle name="BM Input Static 2 4 9 2" xfId="6756" xr:uid="{6DEA0246-863F-4F0D-BF75-0D92D67631A9}"/>
    <cellStyle name="BM Input Static 2 4 9 2 2" xfId="6757" xr:uid="{74A9F80C-7D65-4215-B294-3E01EB788159}"/>
    <cellStyle name="BM Input Static 2 4 9 3" xfId="6758" xr:uid="{903594C0-11ED-4A8E-A9BC-AFCF8BAAC651}"/>
    <cellStyle name="BM Input Static 2 5" xfId="6759" xr:uid="{993E7EB7-DC85-4067-9760-B2EF6E7258E5}"/>
    <cellStyle name="BM Input Static 2 5 10" xfId="6760" xr:uid="{C81C43FF-81B7-4B7B-B29B-11E8AE50AD3C}"/>
    <cellStyle name="BM Input Static 2 5 10 2" xfId="6761" xr:uid="{032DA19E-4E22-4B11-9AA5-905D01720BC3}"/>
    <cellStyle name="BM Input Static 2 5 10 2 2" xfId="6762" xr:uid="{8D0C0F63-2A8F-4D7E-AE7A-B74FD4011C76}"/>
    <cellStyle name="BM Input Static 2 5 10 3" xfId="6763" xr:uid="{25CE34F8-B0EC-4E4B-99B4-9294AF608DD7}"/>
    <cellStyle name="BM Input Static 2 5 11" xfId="6764" xr:uid="{55AF3966-CC56-482E-8E0A-13B0688F21A3}"/>
    <cellStyle name="BM Input Static 2 5 11 2" xfId="6765" xr:uid="{E601EB68-5B71-4F44-8617-7057DFC82F6D}"/>
    <cellStyle name="BM Input Static 2 5 11 2 2" xfId="6766" xr:uid="{DF29EF29-0B2B-4B76-A372-262551E35C0C}"/>
    <cellStyle name="BM Input Static 2 5 11 3" xfId="6767" xr:uid="{8A58F0C3-ABCB-4445-B840-72FDA73F39A1}"/>
    <cellStyle name="BM Input Static 2 5 12" xfId="6768" xr:uid="{FFCCAFB1-B8A3-44BA-B994-28CBD81F24A1}"/>
    <cellStyle name="BM Input Static 2 5 12 2" xfId="6769" xr:uid="{84C27C0E-74DF-4593-BB9F-10C614A7DE9D}"/>
    <cellStyle name="BM Input Static 2 5 12 2 2" xfId="6770" xr:uid="{BDE7FBB4-FCE8-4FCC-B94B-563FABEA21CF}"/>
    <cellStyle name="BM Input Static 2 5 12 3" xfId="6771" xr:uid="{FE0B8A73-9D03-4A13-8AAA-E5FDD3C3E93C}"/>
    <cellStyle name="BM Input Static 2 5 13" xfId="6772" xr:uid="{C2BD9943-AD6E-4D89-A7B8-B55F11DA9737}"/>
    <cellStyle name="BM Input Static 2 5 13 2" xfId="6773" xr:uid="{E562B425-7B20-4A71-BB05-DA45292BE2F9}"/>
    <cellStyle name="BM Input Static 2 5 13 2 2" xfId="6774" xr:uid="{B0D50DA6-2CF8-4AA7-8080-28C07EE2EEE8}"/>
    <cellStyle name="BM Input Static 2 5 13 3" xfId="6775" xr:uid="{3059279C-CE1D-4B93-B047-02FCD1971179}"/>
    <cellStyle name="BM Input Static 2 5 14" xfId="6776" xr:uid="{3C6671B0-D6A6-452D-A31B-ED379B47C441}"/>
    <cellStyle name="BM Input Static 2 5 14 2" xfId="6777" xr:uid="{F37E72FB-0D84-45BC-B9ED-52B0C2F50B85}"/>
    <cellStyle name="BM Input Static 2 5 14 2 2" xfId="6778" xr:uid="{3D7DB155-E3D7-4603-A500-3AB6E60F617C}"/>
    <cellStyle name="BM Input Static 2 5 14 3" xfId="6779" xr:uid="{895C218B-204E-457E-8C80-BC1041258D85}"/>
    <cellStyle name="BM Input Static 2 5 15" xfId="6780" xr:uid="{0262638A-856B-4307-9DD8-EAC7CC1CD79E}"/>
    <cellStyle name="BM Input Static 2 5 15 2" xfId="6781" xr:uid="{7C4669CA-654D-405F-A58A-1A8F25436AD6}"/>
    <cellStyle name="BM Input Static 2 5 15 2 2" xfId="6782" xr:uid="{07C8CBEB-9882-40B9-98A1-FD49014C351C}"/>
    <cellStyle name="BM Input Static 2 5 15 3" xfId="6783" xr:uid="{19B91EC2-F867-4098-82BE-4F2BF9EC7AF4}"/>
    <cellStyle name="BM Input Static 2 5 16" xfId="6784" xr:uid="{4C826872-E048-45C5-B567-A14FF72CB3C8}"/>
    <cellStyle name="BM Input Static 2 5 16 2" xfId="6785" xr:uid="{2A04480E-2340-4325-A02C-382BCA43DE63}"/>
    <cellStyle name="BM Input Static 2 5 16 2 2" xfId="6786" xr:uid="{0C3F59E3-8FEC-4D4A-B26A-CECCE0886992}"/>
    <cellStyle name="BM Input Static 2 5 16 3" xfId="6787" xr:uid="{3B935959-CEEF-49EC-96A6-2EDFF1360897}"/>
    <cellStyle name="BM Input Static 2 5 17" xfId="6788" xr:uid="{187310C1-7390-4724-8B90-C7B327CA0C93}"/>
    <cellStyle name="BM Input Static 2 5 17 2" xfId="6789" xr:uid="{2860720B-3C48-4DCE-AF3C-96616B9FC248}"/>
    <cellStyle name="BM Input Static 2 5 17 2 2" xfId="6790" xr:uid="{A4225DEC-5875-4897-93B1-BA084FF9D711}"/>
    <cellStyle name="BM Input Static 2 5 17 3" xfId="6791" xr:uid="{853AAC7A-4E4B-4F47-A5BC-6EB84F163C35}"/>
    <cellStyle name="BM Input Static 2 5 18" xfId="6792" xr:uid="{A0118867-0CD9-415F-8E65-C0D4C4045E99}"/>
    <cellStyle name="BM Input Static 2 5 18 2" xfId="6793" xr:uid="{5CF32FC7-1CA5-42C5-9A4E-1AB5FCDBA817}"/>
    <cellStyle name="BM Input Static 2 5 18 2 2" xfId="6794" xr:uid="{BFD2530A-7331-48C8-BCA6-21B24B555795}"/>
    <cellStyle name="BM Input Static 2 5 18 3" xfId="6795" xr:uid="{6BC5A283-D961-48FA-9D16-D31A659F3AE3}"/>
    <cellStyle name="BM Input Static 2 5 19" xfId="6796" xr:uid="{28E46587-FD1C-4C9C-AABD-797EA7D8A0FD}"/>
    <cellStyle name="BM Input Static 2 5 19 2" xfId="6797" xr:uid="{8D2AEB65-12E8-4BC9-934B-EFB5A6BFAE8C}"/>
    <cellStyle name="BM Input Static 2 5 19 2 2" xfId="6798" xr:uid="{53863DD3-5D2C-4876-92C9-3BDB32773F25}"/>
    <cellStyle name="BM Input Static 2 5 19 3" xfId="6799" xr:uid="{F6E43A6D-14FF-42C2-A3A6-E0BD5338146D}"/>
    <cellStyle name="BM Input Static 2 5 2" xfId="6800" xr:uid="{07ABE619-1A07-472D-A18B-B54849E6832F}"/>
    <cellStyle name="BM Input Static 2 5 2 2" xfId="6801" xr:uid="{EE2FC07F-B1BE-4B8B-ACF7-B39499DECD32}"/>
    <cellStyle name="BM Input Static 2 5 2 2 2" xfId="6802" xr:uid="{4900ED42-FAB6-4ABC-BC5D-6415E0A16EF7}"/>
    <cellStyle name="BM Input Static 2 5 2 3" xfId="6803" xr:uid="{396286D7-112B-45AB-841F-4A8EF264E42F}"/>
    <cellStyle name="BM Input Static 2 5 2 4" xfId="6804" xr:uid="{DF5BB1E6-41FA-4D09-99AC-A6E5661C3DEE}"/>
    <cellStyle name="BM Input Static 2 5 20" xfId="6805" xr:uid="{FCDF0257-6C9A-4582-862B-10040BE9F227}"/>
    <cellStyle name="BM Input Static 2 5 20 2" xfId="6806" xr:uid="{87BBD176-E889-4A01-8DEA-EA4A52869C92}"/>
    <cellStyle name="BM Input Static 2 5 20 2 2" xfId="6807" xr:uid="{B6119A7B-70C3-4C43-B458-4DD180657FD5}"/>
    <cellStyle name="BM Input Static 2 5 20 3" xfId="6808" xr:uid="{7EC3FDAF-2F39-4C94-8F10-EE4F88BA5B97}"/>
    <cellStyle name="BM Input Static 2 5 21" xfId="6809" xr:uid="{D2BA6988-E0E5-4C49-A7E1-1BD88BA8DF8E}"/>
    <cellStyle name="BM Input Static 2 5 21 2" xfId="6810" xr:uid="{B9185E79-EEBF-4F42-8041-31FDDAC7955D}"/>
    <cellStyle name="BM Input Static 2 5 22" xfId="6811" xr:uid="{D294A2A2-385C-4B4C-B737-43DB1AE690D9}"/>
    <cellStyle name="BM Input Static 2 5 23" xfId="6812" xr:uid="{834E6A1E-FD5F-48A0-BAC8-98DCF15FDA55}"/>
    <cellStyle name="BM Input Static 2 5 3" xfId="6813" xr:uid="{63235BEA-3E5B-45DA-B6BD-83AA3AFC8CC6}"/>
    <cellStyle name="BM Input Static 2 5 3 2" xfId="6814" xr:uid="{5314FE3A-9A47-452A-8D9B-E44C6B6DB824}"/>
    <cellStyle name="BM Input Static 2 5 3 2 2" xfId="6815" xr:uid="{A81B51C7-4AA6-4660-8D9E-9E39D735F349}"/>
    <cellStyle name="BM Input Static 2 5 3 3" xfId="6816" xr:uid="{7A678E31-2232-457C-9183-C7308EDCF050}"/>
    <cellStyle name="BM Input Static 2 5 4" xfId="6817" xr:uid="{46757587-C538-48F5-B922-D43F5692C491}"/>
    <cellStyle name="BM Input Static 2 5 4 2" xfId="6818" xr:uid="{ADDFE7FB-0593-4B34-B0ED-C316E1DFB765}"/>
    <cellStyle name="BM Input Static 2 5 4 2 2" xfId="6819" xr:uid="{5BC523E2-2BA5-45ED-B5E6-885AD9A76B45}"/>
    <cellStyle name="BM Input Static 2 5 4 3" xfId="6820" xr:uid="{A0732523-C783-4E44-AE16-11930660934A}"/>
    <cellStyle name="BM Input Static 2 5 5" xfId="6821" xr:uid="{6C77984F-B0A9-4E49-9E64-9BA167E81149}"/>
    <cellStyle name="BM Input Static 2 5 5 2" xfId="6822" xr:uid="{CFFBB484-EEB7-4456-88B1-AB680200D6B7}"/>
    <cellStyle name="BM Input Static 2 5 5 2 2" xfId="6823" xr:uid="{AD96A7F0-212B-4861-95BA-EDB488C8BD30}"/>
    <cellStyle name="BM Input Static 2 5 5 3" xfId="6824" xr:uid="{85FFAF59-9377-48C4-97CE-20C4A3D0C26F}"/>
    <cellStyle name="BM Input Static 2 5 6" xfId="6825" xr:uid="{EDD7ED77-22ED-45F9-941B-A743533AFA28}"/>
    <cellStyle name="BM Input Static 2 5 6 2" xfId="6826" xr:uid="{8CF9689D-1549-4BF1-8C25-8E17248A702D}"/>
    <cellStyle name="BM Input Static 2 5 6 2 2" xfId="6827" xr:uid="{AB676EF8-B3D6-45AA-94A7-882C7EDD6AB2}"/>
    <cellStyle name="BM Input Static 2 5 6 3" xfId="6828" xr:uid="{B0BEC32E-11C9-46F1-AF2E-B26968239DA4}"/>
    <cellStyle name="BM Input Static 2 5 7" xfId="6829" xr:uid="{AEAE3052-B306-4A00-85F3-3AB8DA6B94A0}"/>
    <cellStyle name="BM Input Static 2 5 7 2" xfId="6830" xr:uid="{1EBBDAA6-06D4-4F2D-8F9B-E503FE186D99}"/>
    <cellStyle name="BM Input Static 2 5 7 2 2" xfId="6831" xr:uid="{0DCD4E35-85B6-4DB9-A41D-36A8080DD144}"/>
    <cellStyle name="BM Input Static 2 5 7 3" xfId="6832" xr:uid="{8D068A1B-33F7-4FF9-B99C-4C8ED7BEFCD6}"/>
    <cellStyle name="BM Input Static 2 5 8" xfId="6833" xr:uid="{DC01C27B-D36B-48CD-9616-7D22EE8D8CC1}"/>
    <cellStyle name="BM Input Static 2 5 8 2" xfId="6834" xr:uid="{751A5D04-7209-4414-A289-7BE3098DC95A}"/>
    <cellStyle name="BM Input Static 2 5 8 2 2" xfId="6835" xr:uid="{B6024E4F-B781-4E06-9C30-C9612921DC40}"/>
    <cellStyle name="BM Input Static 2 5 8 3" xfId="6836" xr:uid="{5E6DE9B6-82E8-4D43-9C7B-FD3A1EA94BB8}"/>
    <cellStyle name="BM Input Static 2 5 9" xfId="6837" xr:uid="{B6207223-2BB2-4C79-9E87-9EDD8F1983F8}"/>
    <cellStyle name="BM Input Static 2 5 9 2" xfId="6838" xr:uid="{E35D1621-8556-492B-915E-8B9695CAD5AF}"/>
    <cellStyle name="BM Input Static 2 5 9 2 2" xfId="6839" xr:uid="{6A7F6954-F1B3-4AA8-8BDD-E9D4E56630F2}"/>
    <cellStyle name="BM Input Static 2 5 9 3" xfId="6840" xr:uid="{7564F8AE-6D97-456A-9550-5DC573CC093E}"/>
    <cellStyle name="BM Input Static 2 6" xfId="6841" xr:uid="{2C83D65A-BECA-4C54-8594-7168C3D6DE88}"/>
    <cellStyle name="BM Input Static 2 6 2" xfId="6842" xr:uid="{8D6F9C34-E8FD-4A13-80A8-4DCDCFAC22ED}"/>
    <cellStyle name="BM Input Static 2 6 2 2" xfId="6843" xr:uid="{D980087A-925E-4460-85BE-FA537D129954}"/>
    <cellStyle name="BM Input Static 2 6 3" xfId="6844" xr:uid="{16FD6CEB-A036-4934-8095-208847C1F0C1}"/>
    <cellStyle name="BM Input Static 2 6 4" xfId="6845" xr:uid="{51F26FAE-15C6-4CB2-A016-87191152FB64}"/>
    <cellStyle name="BM Input Static 2 7" xfId="6846" xr:uid="{4FCDC8FD-C37A-4252-BCDA-7C9D545C50D3}"/>
    <cellStyle name="BM Input Static 2 7 2" xfId="6847" xr:uid="{5E11A3E2-02E4-4DB8-927B-556E4DF6615F}"/>
    <cellStyle name="BM Input Static 2 7 2 2" xfId="6848" xr:uid="{FD156527-D6E7-4557-9763-9D85EEC94699}"/>
    <cellStyle name="BM Input Static 2 7 3" xfId="6849" xr:uid="{AB0C685C-E2BA-42A8-95A3-99570F79BA19}"/>
    <cellStyle name="BM Input Static 2 8" xfId="6850" xr:uid="{DF466361-6779-48BD-A4D4-4A852A66427F}"/>
    <cellStyle name="BM Input Static 2 8 2" xfId="6851" xr:uid="{1516E43B-BF21-4870-8AF4-4EE32ADC2BCB}"/>
    <cellStyle name="BM Input Static 2 8 2 2" xfId="6852" xr:uid="{AE708549-A359-41EB-AFC0-7633ACEC82A9}"/>
    <cellStyle name="BM Input Static 2 8 3" xfId="6853" xr:uid="{4DAB237A-7026-4D6E-9FBF-9D2752414AD8}"/>
    <cellStyle name="BM Input Static 2 9" xfId="6854" xr:uid="{369C7CCF-2A88-4AAA-B64E-D723EFC6C9E8}"/>
    <cellStyle name="BM Input Static 2 9 2" xfId="6855" xr:uid="{308F2A50-DB22-4552-9D1C-ABABAE424117}"/>
    <cellStyle name="BM Input Static 2 9 2 2" xfId="6856" xr:uid="{7BFB5F6C-8E39-435F-BE04-CE971F15EC77}"/>
    <cellStyle name="BM Input Static 2 9 3" xfId="6857" xr:uid="{BF3F1907-46EB-4FF2-8794-BBDDD29AFC22}"/>
    <cellStyle name="BM Input Static 20" xfId="6858" xr:uid="{5FE1F2DE-6E3A-4D26-9552-342D9CEAB2B8}"/>
    <cellStyle name="BM Input Static 20 2" xfId="6859" xr:uid="{10A101CB-52CB-4E12-BB1E-E180D6880174}"/>
    <cellStyle name="BM Input Static 20 2 2" xfId="6860" xr:uid="{A38BC333-DE9C-45F5-B41B-BE13F9D138D2}"/>
    <cellStyle name="BM Input Static 20 3" xfId="6861" xr:uid="{351FAE34-E95B-4674-B4DA-5925EAC6781D}"/>
    <cellStyle name="BM Input Static 21" xfId="6862" xr:uid="{6036B60D-AAD3-438F-BAFE-EB910030D9AE}"/>
    <cellStyle name="BM Input Static 21 2" xfId="6863" xr:uid="{F4102C24-BD16-43A6-A0B7-42E0BA61DA7E}"/>
    <cellStyle name="BM Input Static 21 2 2" xfId="6864" xr:uid="{DC297F7F-447C-4BE9-9597-5966ADA2755D}"/>
    <cellStyle name="BM Input Static 21 3" xfId="6865" xr:uid="{542C8E28-8687-41A9-9021-F8C30B9B4936}"/>
    <cellStyle name="BM Input Static 22" xfId="6866" xr:uid="{A5481268-3C23-4D6E-96D2-69D409570B71}"/>
    <cellStyle name="BM Input Static 22 2" xfId="6867" xr:uid="{B50C38C1-93EB-497C-84E1-94849AABCA2D}"/>
    <cellStyle name="BM Input Static 23" xfId="6868" xr:uid="{C07C03CD-D212-49EA-90DE-B6F0C8766A3A}"/>
    <cellStyle name="BM Input Static 24" xfId="6869" xr:uid="{50E66920-6A04-4917-8BC1-C12426E9A840}"/>
    <cellStyle name="BM Input Static 25" xfId="6870" xr:uid="{0D660814-5E18-411B-9491-7829222B97B5}"/>
    <cellStyle name="BM Input Static 26" xfId="6871" xr:uid="{80699DA6-1098-44F0-829C-01C02AC20B06}"/>
    <cellStyle name="BM Input Static 27" xfId="6872" xr:uid="{22BFC7E3-51AA-4A5E-9E8C-6B2D4C08A815}"/>
    <cellStyle name="BM Input Static 3" xfId="6873" xr:uid="{26F1043E-0D12-4AFB-BDAF-155810066619}"/>
    <cellStyle name="BM Input Static 3 10" xfId="6874" xr:uid="{A47B3DBB-1785-4F5D-B1DA-60B3B2F7956A}"/>
    <cellStyle name="BM Input Static 3 10 2" xfId="6875" xr:uid="{F32A6507-6700-4704-BA41-792CD92D7FC9}"/>
    <cellStyle name="BM Input Static 3 10 2 2" xfId="6876" xr:uid="{4C1A3F73-344A-49F6-998D-13DF933548FE}"/>
    <cellStyle name="BM Input Static 3 10 3" xfId="6877" xr:uid="{41BACDF1-C3E0-4568-9E23-C08447842C3A}"/>
    <cellStyle name="BM Input Static 3 11" xfId="6878" xr:uid="{BB8BBFF8-3E02-480D-98A0-47ADADAC5FF6}"/>
    <cellStyle name="BM Input Static 3 11 2" xfId="6879" xr:uid="{54139058-85AE-4AA0-8A31-9F34BD02C5EE}"/>
    <cellStyle name="BM Input Static 3 11 2 2" xfId="6880" xr:uid="{E9394C90-C445-4115-ADD9-BC8D507C9DE5}"/>
    <cellStyle name="BM Input Static 3 11 3" xfId="6881" xr:uid="{A0EF186A-166E-4741-A183-5435F6EA94E3}"/>
    <cellStyle name="BM Input Static 3 12" xfId="6882" xr:uid="{813A561C-FBE7-4849-B2C0-60F4974173BB}"/>
    <cellStyle name="BM Input Static 3 12 2" xfId="6883" xr:uid="{AC9B4CEC-7A43-4345-8D09-043BD50CFFA2}"/>
    <cellStyle name="BM Input Static 3 12 2 2" xfId="6884" xr:uid="{EBD8013B-DC09-4A3E-A8A5-C075CEBA44E2}"/>
    <cellStyle name="BM Input Static 3 12 3" xfId="6885" xr:uid="{BCA71CE9-0437-4EDB-B75F-D3468CA0ED9E}"/>
    <cellStyle name="BM Input Static 3 13" xfId="6886" xr:uid="{009CAB04-4105-4BA6-8735-D6E537FFAA7D}"/>
    <cellStyle name="BM Input Static 3 13 2" xfId="6887" xr:uid="{BFC43B66-F3F9-4066-850D-1CB0E84DB1A6}"/>
    <cellStyle name="BM Input Static 3 13 2 2" xfId="6888" xr:uid="{0757A228-6CD5-41F1-AB4A-63286B7E18A6}"/>
    <cellStyle name="BM Input Static 3 13 3" xfId="6889" xr:uid="{FA00E6BA-7AB7-45BA-9DD0-5C5B9128C684}"/>
    <cellStyle name="BM Input Static 3 14" xfId="6890" xr:uid="{D9D366EC-3DC2-46DE-864C-3082B8AC194D}"/>
    <cellStyle name="BM Input Static 3 14 2" xfId="6891" xr:uid="{4EF53B27-4364-4844-AEDA-163B550C8735}"/>
    <cellStyle name="BM Input Static 3 14 2 2" xfId="6892" xr:uid="{68BD197C-0AD0-4A0D-B396-889D42FCD9F3}"/>
    <cellStyle name="BM Input Static 3 14 3" xfId="6893" xr:uid="{B146C4FA-A97B-40D3-A92A-AD98AFB31DA9}"/>
    <cellStyle name="BM Input Static 3 15" xfId="6894" xr:uid="{9E47F66B-DD9E-4776-BCF7-280970CA52E9}"/>
    <cellStyle name="BM Input Static 3 15 2" xfId="6895" xr:uid="{F2DAAADA-81D5-43F6-A72F-B6C1D8C58714}"/>
    <cellStyle name="BM Input Static 3 15 2 2" xfId="6896" xr:uid="{C40805B6-023C-4E2A-91CB-A013D0B3B96A}"/>
    <cellStyle name="BM Input Static 3 15 3" xfId="6897" xr:uid="{0E93ED15-85D3-496E-8948-B402E89007FE}"/>
    <cellStyle name="BM Input Static 3 16" xfId="6898" xr:uid="{A06CDF05-7035-47F9-B0F8-BF43B82CE88C}"/>
    <cellStyle name="BM Input Static 3 16 2" xfId="6899" xr:uid="{3142DFEC-7CF9-4214-B9F3-81A1B0E5EBEA}"/>
    <cellStyle name="BM Input Static 3 16 2 2" xfId="6900" xr:uid="{A9F0F4D1-053F-466B-912E-0F529340F37D}"/>
    <cellStyle name="BM Input Static 3 16 3" xfId="6901" xr:uid="{0CA231BC-6157-41A9-93DF-1DB49C0BB73E}"/>
    <cellStyle name="BM Input Static 3 17" xfId="6902" xr:uid="{43731A37-1BA7-4D14-8CBA-D17549862FED}"/>
    <cellStyle name="BM Input Static 3 17 2" xfId="6903" xr:uid="{4133F2A2-60D1-41A0-BFD0-284582FE8C13}"/>
    <cellStyle name="BM Input Static 3 17 2 2" xfId="6904" xr:uid="{0A980955-26C5-4E8A-91A4-404D5DA75FFC}"/>
    <cellStyle name="BM Input Static 3 17 3" xfId="6905" xr:uid="{484A47D1-E8B8-4301-BFF2-E97CAB2A643C}"/>
    <cellStyle name="BM Input Static 3 18" xfId="6906" xr:uid="{9D16468C-CD70-4097-A8C3-9DC6DF08A816}"/>
    <cellStyle name="BM Input Static 3 18 2" xfId="6907" xr:uid="{DBDED1D7-10B3-4691-A57E-55EC28A2468F}"/>
    <cellStyle name="BM Input Static 3 19" xfId="6908" xr:uid="{DA10387F-43E9-4F5B-A780-637E700589F5}"/>
    <cellStyle name="BM Input Static 3 2" xfId="6909" xr:uid="{CC80119E-9434-49FC-BB94-2B9AB562AA75}"/>
    <cellStyle name="BM Input Static 3 2 10" xfId="6910" xr:uid="{DE8F5016-4F6C-4FA6-9537-B654B6C33037}"/>
    <cellStyle name="BM Input Static 3 2 10 2" xfId="6911" xr:uid="{A223339D-CF8A-4E17-AF5E-AF9689804ABC}"/>
    <cellStyle name="BM Input Static 3 2 10 2 2" xfId="6912" xr:uid="{A91098F8-394E-4DD9-AB99-2D4583ADD1E2}"/>
    <cellStyle name="BM Input Static 3 2 10 3" xfId="6913" xr:uid="{1DC971AF-90CA-4A0D-9DE4-FD5A8BE4F1FF}"/>
    <cellStyle name="BM Input Static 3 2 11" xfId="6914" xr:uid="{6750A2C0-D734-4AB7-89AF-32DE121C7633}"/>
    <cellStyle name="BM Input Static 3 2 11 2" xfId="6915" xr:uid="{C00F3B0D-4DBA-45D5-9C33-38C8142D813D}"/>
    <cellStyle name="BM Input Static 3 2 11 2 2" xfId="6916" xr:uid="{2D596704-1D95-4236-8F58-76B13AC15FBA}"/>
    <cellStyle name="BM Input Static 3 2 11 3" xfId="6917" xr:uid="{E24997BC-F3B1-4FC7-8997-BBAC72E6D55D}"/>
    <cellStyle name="BM Input Static 3 2 12" xfId="6918" xr:uid="{2803EB13-6127-4DFA-8448-E16FF00DB111}"/>
    <cellStyle name="BM Input Static 3 2 12 2" xfId="6919" xr:uid="{AB30FAA3-DFC8-4D8E-A75E-4227237569DA}"/>
    <cellStyle name="BM Input Static 3 2 12 2 2" xfId="6920" xr:uid="{746C74B2-A234-4702-9440-27DD83E8BEC6}"/>
    <cellStyle name="BM Input Static 3 2 12 3" xfId="6921" xr:uid="{620D309F-FE28-4D21-BA11-CA90E18DD542}"/>
    <cellStyle name="BM Input Static 3 2 13" xfId="6922" xr:uid="{CEBA27AF-0BA6-41F3-A7EA-21B1554F7245}"/>
    <cellStyle name="BM Input Static 3 2 13 2" xfId="6923" xr:uid="{C31738D5-7CC1-4E02-A005-1DA6874C79D2}"/>
    <cellStyle name="BM Input Static 3 2 13 2 2" xfId="6924" xr:uid="{FCC9F24C-1BDC-49AA-8628-088E35429E4F}"/>
    <cellStyle name="BM Input Static 3 2 13 3" xfId="6925" xr:uid="{2841B869-8E69-4EDA-8F35-1131EA72E7A1}"/>
    <cellStyle name="BM Input Static 3 2 14" xfId="6926" xr:uid="{A665FB17-78FE-482F-9F17-5DBC9BAE9115}"/>
    <cellStyle name="BM Input Static 3 2 14 2" xfId="6927" xr:uid="{99E7E6AF-DA0D-4C45-8EFD-615B27C15A5E}"/>
    <cellStyle name="BM Input Static 3 2 14 2 2" xfId="6928" xr:uid="{79D175D8-FF77-4B64-9CDD-86E7D5845BA1}"/>
    <cellStyle name="BM Input Static 3 2 14 3" xfId="6929" xr:uid="{C7BBFD65-6F24-4175-A758-AF82A996E41E}"/>
    <cellStyle name="BM Input Static 3 2 15" xfId="6930" xr:uid="{1E77DB36-08AE-4303-A431-F244B6D0649E}"/>
    <cellStyle name="BM Input Static 3 2 15 2" xfId="6931" xr:uid="{94A7A36F-889D-4FC5-8470-3C0C814CB6B7}"/>
    <cellStyle name="BM Input Static 3 2 15 2 2" xfId="6932" xr:uid="{E9AEB97B-4538-42B1-B1EE-00F6CF628F04}"/>
    <cellStyle name="BM Input Static 3 2 15 3" xfId="6933" xr:uid="{FC43F267-FD74-4B06-9499-E29F4DCDA4A8}"/>
    <cellStyle name="BM Input Static 3 2 16" xfId="6934" xr:uid="{DC21A7BD-A520-467E-BD83-FC40575895D8}"/>
    <cellStyle name="BM Input Static 3 2 16 2" xfId="6935" xr:uid="{3A9BE789-8025-4B03-BFDB-D9E6FD5749A7}"/>
    <cellStyle name="BM Input Static 3 2 16 2 2" xfId="6936" xr:uid="{BCA20F45-3B40-4022-864D-A7E89743980F}"/>
    <cellStyle name="BM Input Static 3 2 16 3" xfId="6937" xr:uid="{A68778E9-CC02-488F-88C6-BC7FD89C2C4E}"/>
    <cellStyle name="BM Input Static 3 2 17" xfId="6938" xr:uid="{6BCD8662-4F26-4ED7-A410-E089B3D2FDF4}"/>
    <cellStyle name="BM Input Static 3 2 17 2" xfId="6939" xr:uid="{1D872151-8FA9-4784-8FC6-FAF3520BB79B}"/>
    <cellStyle name="BM Input Static 3 2 17 2 2" xfId="6940" xr:uid="{2CC89898-A8E8-4674-8D62-682D158C5BCD}"/>
    <cellStyle name="BM Input Static 3 2 17 3" xfId="6941" xr:uid="{B61D4C72-5FEA-4C93-A321-9E4C88BEEB1A}"/>
    <cellStyle name="BM Input Static 3 2 18" xfId="6942" xr:uid="{DB624ED4-B09A-4745-9CF1-32C4943C0FAF}"/>
    <cellStyle name="BM Input Static 3 2 18 2" xfId="6943" xr:uid="{602E3EE1-9586-4131-817C-AE942B0AADF0}"/>
    <cellStyle name="BM Input Static 3 2 18 2 2" xfId="6944" xr:uid="{DC17E608-A393-4EE3-A4D1-9373B0506210}"/>
    <cellStyle name="BM Input Static 3 2 18 3" xfId="6945" xr:uid="{BCDD1CEB-DFEA-45E7-84F1-20E987DBE7BF}"/>
    <cellStyle name="BM Input Static 3 2 19" xfId="6946" xr:uid="{2F76786A-1EBD-42D9-B58C-5B8A81FE32F1}"/>
    <cellStyle name="BM Input Static 3 2 19 2" xfId="6947" xr:uid="{F5516061-9367-4FD7-A4C7-35091952B65D}"/>
    <cellStyle name="BM Input Static 3 2 19 2 2" xfId="6948" xr:uid="{657EC75D-BC81-4564-83BE-E6C95628580A}"/>
    <cellStyle name="BM Input Static 3 2 19 3" xfId="6949" xr:uid="{E54469D0-907B-4620-AA73-80E7181322AF}"/>
    <cellStyle name="BM Input Static 3 2 2" xfId="6950" xr:uid="{2B56727D-D45E-4D26-BDE1-B060119E14AD}"/>
    <cellStyle name="BM Input Static 3 2 2 2" xfId="6951" xr:uid="{3A1B0E2C-A58F-4F0F-B639-52F62143D06D}"/>
    <cellStyle name="BM Input Static 3 2 2 2 2" xfId="6952" xr:uid="{14F1399E-B5A7-442E-B131-042D217C9180}"/>
    <cellStyle name="BM Input Static 3 2 2 2 2 2" xfId="6953" xr:uid="{D1A68114-68AF-47E9-A1BC-4569DEB38D64}"/>
    <cellStyle name="BM Input Static 3 2 2 2 3" xfId="6954" xr:uid="{50CD1EF1-3BBC-4BA1-858C-F41D6EF3C496}"/>
    <cellStyle name="BM Input Static 3 2 2 2 4" xfId="6955" xr:uid="{18A5DA4F-5307-4A46-85F5-FA4CBC45A8D3}"/>
    <cellStyle name="BM Input Static 3 2 2 3" xfId="6956" xr:uid="{D9AF3885-5656-4808-A491-48636A5B888A}"/>
    <cellStyle name="BM Input Static 3 2 2 3 2" xfId="6957" xr:uid="{DEEB8FAB-0ECF-4379-94B6-0E1917B1F630}"/>
    <cellStyle name="BM Input Static 3 2 2 4" xfId="6958" xr:uid="{7829D8E5-EA6E-4C7B-BDB6-919883CE648B}"/>
    <cellStyle name="BM Input Static 3 2 2 5" xfId="6959" xr:uid="{61C2E4ED-5104-4587-B8A2-B9F0672F319A}"/>
    <cellStyle name="BM Input Static 3 2 20" xfId="6960" xr:uid="{574E38DA-1E01-4AC3-8A81-FC84D0AD1326}"/>
    <cellStyle name="BM Input Static 3 2 20 2" xfId="6961" xr:uid="{33E85DC4-3EAC-45E1-8F18-23B650CB3557}"/>
    <cellStyle name="BM Input Static 3 2 20 2 2" xfId="6962" xr:uid="{2EB08E51-B732-42A6-8C19-5BBE7B8EFF91}"/>
    <cellStyle name="BM Input Static 3 2 20 3" xfId="6963" xr:uid="{8ACF8D1A-D09C-4594-BD15-452958840A9B}"/>
    <cellStyle name="BM Input Static 3 2 21" xfId="6964" xr:uid="{2EDB11CF-7C8C-423B-8622-051282E8505E}"/>
    <cellStyle name="BM Input Static 3 2 21 2" xfId="6965" xr:uid="{1015B174-456F-47CA-B7D2-1E7C5CFB68BC}"/>
    <cellStyle name="BM Input Static 3 2 22" xfId="6966" xr:uid="{1C17EFBF-DE81-45CA-A142-944FC76983DD}"/>
    <cellStyle name="BM Input Static 3 2 23" xfId="6967" xr:uid="{453A7918-BD50-4CBB-9BD7-B9BB74246E88}"/>
    <cellStyle name="BM Input Static 3 2 3" xfId="6968" xr:uid="{FA5DEF80-4759-4253-94B1-63830AAD3111}"/>
    <cellStyle name="BM Input Static 3 2 3 2" xfId="6969" xr:uid="{1D69AA2F-12CA-48C5-9D45-FDFB5D85F689}"/>
    <cellStyle name="BM Input Static 3 2 3 2 2" xfId="6970" xr:uid="{807A4C4A-C739-4EEB-97E2-150A7980ED7E}"/>
    <cellStyle name="BM Input Static 3 2 3 2 3" xfId="6971" xr:uid="{BFF33617-93EB-4800-9A64-751B20B6500D}"/>
    <cellStyle name="BM Input Static 3 2 3 3" xfId="6972" xr:uid="{94451BCA-3860-4186-87FE-30F8230ECD5A}"/>
    <cellStyle name="BM Input Static 3 2 3 3 2" xfId="6973" xr:uid="{7E613187-C9EC-4E04-857F-7DA0094E0816}"/>
    <cellStyle name="BM Input Static 3 2 3 4" xfId="6974" xr:uid="{F9999F9F-C72B-466C-A778-3A9911CBDD1E}"/>
    <cellStyle name="BM Input Static 3 2 4" xfId="6975" xr:uid="{6A8B4716-9E5A-4D1A-B030-22CCA7EDF0F9}"/>
    <cellStyle name="BM Input Static 3 2 4 2" xfId="6976" xr:uid="{2B5A5E32-8798-4493-9D1D-29BA27887C31}"/>
    <cellStyle name="BM Input Static 3 2 4 2 2" xfId="6977" xr:uid="{BE4B5563-9BCC-4B8A-85B5-FC9705384701}"/>
    <cellStyle name="BM Input Static 3 2 4 3" xfId="6978" xr:uid="{75227261-7D00-415C-84AA-BBF76526C67E}"/>
    <cellStyle name="BM Input Static 3 2 4 4" xfId="6979" xr:uid="{123C9A5D-E2AB-45FF-8C66-A0E696072908}"/>
    <cellStyle name="BM Input Static 3 2 5" xfId="6980" xr:uid="{327D4F54-F43C-42FD-A7D7-822763A89670}"/>
    <cellStyle name="BM Input Static 3 2 5 2" xfId="6981" xr:uid="{14D73107-D484-42B0-9DA2-AC7D0D9BF97C}"/>
    <cellStyle name="BM Input Static 3 2 5 2 2" xfId="6982" xr:uid="{1B10CC04-05B9-4E52-A904-2731D3B73FD1}"/>
    <cellStyle name="BM Input Static 3 2 5 3" xfId="6983" xr:uid="{70DEFCE2-BCA1-4A83-AA5C-5F780617C141}"/>
    <cellStyle name="BM Input Static 3 2 5 4" xfId="6984" xr:uid="{35DA284A-B045-4F23-A3D1-E1D8E66315B3}"/>
    <cellStyle name="BM Input Static 3 2 6" xfId="6985" xr:uid="{AD8F54AB-B964-4A07-8E02-23D04E857FCC}"/>
    <cellStyle name="BM Input Static 3 2 6 2" xfId="6986" xr:uid="{F877FACC-9D81-4B51-988A-4E3D20B6311E}"/>
    <cellStyle name="BM Input Static 3 2 6 2 2" xfId="6987" xr:uid="{F8E9714D-3726-49BD-82AA-626849A0AD11}"/>
    <cellStyle name="BM Input Static 3 2 6 3" xfId="6988" xr:uid="{961A129C-3C1D-472B-BE10-9CFCFD359BD2}"/>
    <cellStyle name="BM Input Static 3 2 7" xfId="6989" xr:uid="{9F60DA04-D32A-4403-8A47-91AD1F581528}"/>
    <cellStyle name="BM Input Static 3 2 7 2" xfId="6990" xr:uid="{7CEE9082-7EFA-42D4-95F0-BA327A528458}"/>
    <cellStyle name="BM Input Static 3 2 7 2 2" xfId="6991" xr:uid="{2F903CD3-911B-4BC3-92B9-72DF15333C4B}"/>
    <cellStyle name="BM Input Static 3 2 7 3" xfId="6992" xr:uid="{E7726858-B229-4662-AEA4-D199F7E52109}"/>
    <cellStyle name="BM Input Static 3 2 8" xfId="6993" xr:uid="{C4FBF88C-DBDE-48D1-8360-8119971C6C56}"/>
    <cellStyle name="BM Input Static 3 2 8 2" xfId="6994" xr:uid="{724706F6-3FF3-4DAB-B423-C4A03B4FF045}"/>
    <cellStyle name="BM Input Static 3 2 8 2 2" xfId="6995" xr:uid="{607ED294-1230-4472-A53A-5232B04E93F2}"/>
    <cellStyle name="BM Input Static 3 2 8 3" xfId="6996" xr:uid="{3A90E214-6950-4D82-BED8-CA2522CF6888}"/>
    <cellStyle name="BM Input Static 3 2 9" xfId="6997" xr:uid="{2CF2081A-3F86-4493-AD24-D863D5444BD6}"/>
    <cellStyle name="BM Input Static 3 2 9 2" xfId="6998" xr:uid="{0181EFF1-BAB4-4EC5-A892-78B036D53347}"/>
    <cellStyle name="BM Input Static 3 2 9 2 2" xfId="6999" xr:uid="{D55E5222-4EFD-4BA9-8CE9-42BA1E5895A5}"/>
    <cellStyle name="BM Input Static 3 2 9 3" xfId="7000" xr:uid="{349686A0-1F9B-4006-ACDB-F41E86F9AA92}"/>
    <cellStyle name="BM Input Static 3 20" xfId="7001" xr:uid="{4AD681EF-FAD9-4222-956C-A667C502D221}"/>
    <cellStyle name="BM Input Static 3 3" xfId="7002" xr:uid="{3EF4F4E6-CC2A-4C55-9D8E-00CEA126FE3F}"/>
    <cellStyle name="BM Input Static 3 3 2" xfId="7003" xr:uid="{8FE5740B-C421-4334-B648-A93BD447A8D0}"/>
    <cellStyle name="BM Input Static 3 3 2 2" xfId="7004" xr:uid="{87C8D2F5-F809-48A8-BA20-9FC9254DA5A1}"/>
    <cellStyle name="BM Input Static 3 3 2 2 2" xfId="7005" xr:uid="{189928AB-3ECC-42A7-8421-9C0504EEE568}"/>
    <cellStyle name="BM Input Static 3 3 2 3" xfId="7006" xr:uid="{D35A9130-E7B1-405E-924D-A6F3A69D594E}"/>
    <cellStyle name="BM Input Static 3 3 2 4" xfId="7007" xr:uid="{259ABDC8-8CC8-46FF-8CBD-D5D473CD8E3E}"/>
    <cellStyle name="BM Input Static 3 3 3" xfId="7008" xr:uid="{21FE206C-0147-4858-A88F-26E01A9B6D13}"/>
    <cellStyle name="BM Input Static 3 3 3 2" xfId="7009" xr:uid="{067C4780-5175-4AFE-B5B5-C125564D49A4}"/>
    <cellStyle name="BM Input Static 3 3 4" xfId="7010" xr:uid="{B400DBCD-A8EA-4E8C-A586-CC2A4CC24952}"/>
    <cellStyle name="BM Input Static 3 3 5" xfId="7011" xr:uid="{82A9ACEF-844A-4C0D-AD86-A997155FDD81}"/>
    <cellStyle name="BM Input Static 3 4" xfId="7012" xr:uid="{70ADCB68-5E38-44BA-8168-26A541B49D04}"/>
    <cellStyle name="BM Input Static 3 4 2" xfId="7013" xr:uid="{48D64B0C-1E9A-46CD-958D-52432C27C1AB}"/>
    <cellStyle name="BM Input Static 3 4 2 2" xfId="7014" xr:uid="{BB9064AC-DB1F-4944-9177-3EB0B793CC82}"/>
    <cellStyle name="BM Input Static 3 4 2 3" xfId="7015" xr:uid="{D8299212-C3C5-41D1-A5C3-46F2DCCAA51E}"/>
    <cellStyle name="BM Input Static 3 4 3" xfId="7016" xr:uid="{90BAEB80-722B-44A1-B68A-E030CDD74B75}"/>
    <cellStyle name="BM Input Static 3 4 3 2" xfId="7017" xr:uid="{44464106-3E23-422F-A8F4-9B9B1BDFA657}"/>
    <cellStyle name="BM Input Static 3 4 4" xfId="7018" xr:uid="{D67F8127-6C2E-4FBE-988E-407B86520467}"/>
    <cellStyle name="BM Input Static 3 5" xfId="7019" xr:uid="{C35C6269-5E44-4935-BAE0-9765105325F1}"/>
    <cellStyle name="BM Input Static 3 5 2" xfId="7020" xr:uid="{24685839-2BEF-4E0D-B40E-B691E1E87C73}"/>
    <cellStyle name="BM Input Static 3 5 2 2" xfId="7021" xr:uid="{4E79C016-D6F3-4307-95D7-6C72D64F778B}"/>
    <cellStyle name="BM Input Static 3 5 2 3" xfId="7022" xr:uid="{05B26C5E-F414-4405-A088-F8B8BE7E9126}"/>
    <cellStyle name="BM Input Static 3 5 3" xfId="7023" xr:uid="{5A323E9B-DB41-494A-829A-D0EE99A50792}"/>
    <cellStyle name="BM Input Static 3 5 4" xfId="7024" xr:uid="{CC987A0D-4371-4113-9CBE-A17EDE0EEF65}"/>
    <cellStyle name="BM Input Static 3 6" xfId="7025" xr:uid="{E9C45EB4-79E8-4D4C-BF44-F19E39E34B4B}"/>
    <cellStyle name="BM Input Static 3 6 2" xfId="7026" xr:uid="{F59D378A-8181-4FA7-8B60-9AA271428ED4}"/>
    <cellStyle name="BM Input Static 3 6 2 2" xfId="7027" xr:uid="{67EF13BE-CB74-41F3-A470-28F0BF59E6D8}"/>
    <cellStyle name="BM Input Static 3 6 3" xfId="7028" xr:uid="{6DCAA330-7BF7-4709-907F-960E612E1C72}"/>
    <cellStyle name="BM Input Static 3 6 4" xfId="7029" xr:uid="{9D47368E-F086-44F9-B758-C77EC52F942E}"/>
    <cellStyle name="BM Input Static 3 7" xfId="7030" xr:uid="{9D816CFC-B260-49C3-84CF-C4105EE74836}"/>
    <cellStyle name="BM Input Static 3 7 2" xfId="7031" xr:uid="{D9D0DFF0-26CB-41DC-AF57-A930A53971C8}"/>
    <cellStyle name="BM Input Static 3 7 2 2" xfId="7032" xr:uid="{8FBF61DD-27EB-42DF-A7AD-D0F3D89D935D}"/>
    <cellStyle name="BM Input Static 3 7 3" xfId="7033" xr:uid="{BE9EF29A-4379-4054-B442-33B6998CAC53}"/>
    <cellStyle name="BM Input Static 3 8" xfId="7034" xr:uid="{4DECD676-5114-4B55-8EE6-713789E01CE1}"/>
    <cellStyle name="BM Input Static 3 8 2" xfId="7035" xr:uid="{38676113-AF28-4257-A404-703B1AB79C19}"/>
    <cellStyle name="BM Input Static 3 8 2 2" xfId="7036" xr:uid="{43ABE18A-5246-4BE8-AF52-985D51921DC7}"/>
    <cellStyle name="BM Input Static 3 8 3" xfId="7037" xr:uid="{0B1A3845-DBB3-4556-8CF0-BEE70E96175F}"/>
    <cellStyle name="BM Input Static 3 9" xfId="7038" xr:uid="{FB6B847B-73FD-42CA-B969-D78140D28EE9}"/>
    <cellStyle name="BM Input Static 3 9 2" xfId="7039" xr:uid="{2B1C24DA-6474-4B45-9A05-60E598DA6553}"/>
    <cellStyle name="BM Input Static 3 9 2 2" xfId="7040" xr:uid="{9B1EFB7B-7C66-42A2-B1F0-D1F0AA65C8AD}"/>
    <cellStyle name="BM Input Static 3 9 3" xfId="7041" xr:uid="{E1912890-75FF-4C35-BA28-A2216C195035}"/>
    <cellStyle name="BM Input Static 4" xfId="7042" xr:uid="{73C93C56-6485-4A1A-88CD-2B3BF1DB1075}"/>
    <cellStyle name="BM Input Static 4 10" xfId="7043" xr:uid="{3B57CE21-909E-453B-A7D1-9C4229C199FB}"/>
    <cellStyle name="BM Input Static 4 10 2" xfId="7044" xr:uid="{EAAF8521-EEB2-4B05-993C-435062C84EF6}"/>
    <cellStyle name="BM Input Static 4 10 2 2" xfId="7045" xr:uid="{494F5806-D6EF-437A-AB97-EC9A71025835}"/>
    <cellStyle name="BM Input Static 4 10 3" xfId="7046" xr:uid="{06652039-6186-43C8-8220-2C62CD84B7EB}"/>
    <cellStyle name="BM Input Static 4 11" xfId="7047" xr:uid="{EB54F7A3-6B95-4EDC-BC59-27B85B53E123}"/>
    <cellStyle name="BM Input Static 4 11 2" xfId="7048" xr:uid="{9248B68D-CF6D-497C-8E3E-BD84882B54BC}"/>
    <cellStyle name="BM Input Static 4 11 2 2" xfId="7049" xr:uid="{44D3D9BB-D494-4C15-9A78-73640F84CBD8}"/>
    <cellStyle name="BM Input Static 4 11 3" xfId="7050" xr:uid="{FE6E3CDA-3D65-43D0-9C0A-381F894F8CBB}"/>
    <cellStyle name="BM Input Static 4 12" xfId="7051" xr:uid="{3D8B3B65-199E-4BEF-9B12-4105F6191A70}"/>
    <cellStyle name="BM Input Static 4 12 2" xfId="7052" xr:uid="{3F646277-E47F-4BFA-B2E2-ED2E6FAC7FDB}"/>
    <cellStyle name="BM Input Static 4 12 2 2" xfId="7053" xr:uid="{7A139F75-2BFB-4940-BF07-49D4876B8189}"/>
    <cellStyle name="BM Input Static 4 12 3" xfId="7054" xr:uid="{938B7220-D55D-49D2-AED9-5894A932A757}"/>
    <cellStyle name="BM Input Static 4 13" xfId="7055" xr:uid="{BB998572-1266-47DD-A616-81A2CFB9002C}"/>
    <cellStyle name="BM Input Static 4 13 2" xfId="7056" xr:uid="{F87AC0A3-153B-481E-9BF4-8CC68D2B3C51}"/>
    <cellStyle name="BM Input Static 4 13 2 2" xfId="7057" xr:uid="{79FC3DB1-AE62-48F8-A330-474769A874DC}"/>
    <cellStyle name="BM Input Static 4 13 3" xfId="7058" xr:uid="{01533705-3045-4D6D-BB6A-2AF48C7F2511}"/>
    <cellStyle name="BM Input Static 4 14" xfId="7059" xr:uid="{6880E37D-2E4E-45DC-9F4B-0FAA4187CE4C}"/>
    <cellStyle name="BM Input Static 4 14 2" xfId="7060" xr:uid="{2B35096C-A311-4344-88A9-D6549CFA5F63}"/>
    <cellStyle name="BM Input Static 4 14 2 2" xfId="7061" xr:uid="{ACFA6FC4-08C1-4D6F-B557-0964EB868E79}"/>
    <cellStyle name="BM Input Static 4 14 3" xfId="7062" xr:uid="{210B4B66-AF1E-4156-A850-5C8A59E16A61}"/>
    <cellStyle name="BM Input Static 4 15" xfId="7063" xr:uid="{84440958-D4ED-45FA-BF2F-B9D7F7B0CCE4}"/>
    <cellStyle name="BM Input Static 4 15 2" xfId="7064" xr:uid="{988FDF48-E11D-4ED9-92EA-7D89BAFC30DF}"/>
    <cellStyle name="BM Input Static 4 15 2 2" xfId="7065" xr:uid="{763B4BB7-A098-4153-8B8E-46B9CF7E4499}"/>
    <cellStyle name="BM Input Static 4 15 3" xfId="7066" xr:uid="{CD703FD6-031D-43E4-A65A-23EF4D47535C}"/>
    <cellStyle name="BM Input Static 4 16" xfId="7067" xr:uid="{4F455D65-6AA1-4658-84B9-28046FBC9ADD}"/>
    <cellStyle name="BM Input Static 4 16 2" xfId="7068" xr:uid="{85730C18-BA73-4A8E-98C8-347F7CF35549}"/>
    <cellStyle name="BM Input Static 4 16 2 2" xfId="7069" xr:uid="{A1DF0448-6D67-411D-8954-331F7716B71D}"/>
    <cellStyle name="BM Input Static 4 16 3" xfId="7070" xr:uid="{C6508ED5-03F7-4A3B-A05F-6E903E3017D6}"/>
    <cellStyle name="BM Input Static 4 17" xfId="7071" xr:uid="{119AC62A-8C75-430D-924D-A86E07C84BEB}"/>
    <cellStyle name="BM Input Static 4 17 2" xfId="7072" xr:uid="{869DC99E-65EE-4E23-83BC-45C8B82B0E57}"/>
    <cellStyle name="BM Input Static 4 17 2 2" xfId="7073" xr:uid="{16F8AABA-A3F3-4098-B03C-F7E0C5313BF7}"/>
    <cellStyle name="BM Input Static 4 17 3" xfId="7074" xr:uid="{3D8D34B9-C6FE-4E28-B782-6DBB262B93E3}"/>
    <cellStyle name="BM Input Static 4 18" xfId="7075" xr:uid="{7A189D82-D154-4FC5-AD66-B100ED4CC9BF}"/>
    <cellStyle name="BM Input Static 4 18 2" xfId="7076" xr:uid="{8209AC06-4055-440A-9F91-034B960E4F6B}"/>
    <cellStyle name="BM Input Static 4 19" xfId="7077" xr:uid="{79CBAADC-1CD8-44AD-90CE-0A3A12CB75AC}"/>
    <cellStyle name="BM Input Static 4 2" xfId="7078" xr:uid="{6C491DF5-EC79-4BC6-8BC8-4F646AC8EC32}"/>
    <cellStyle name="BM Input Static 4 2 10" xfId="7079" xr:uid="{57BC3682-CA26-40AE-94E4-0C4A6261E4C1}"/>
    <cellStyle name="BM Input Static 4 2 10 2" xfId="7080" xr:uid="{AC0633EB-794B-42AD-BA6A-04DBA2B27C90}"/>
    <cellStyle name="BM Input Static 4 2 10 2 2" xfId="7081" xr:uid="{132E04AC-269A-4161-B01A-074EF25DA576}"/>
    <cellStyle name="BM Input Static 4 2 10 3" xfId="7082" xr:uid="{A815F3A5-B411-4596-BC9E-149BC9A42526}"/>
    <cellStyle name="BM Input Static 4 2 11" xfId="7083" xr:uid="{66B9C356-10D2-4E5C-98AF-70BA01650592}"/>
    <cellStyle name="BM Input Static 4 2 11 2" xfId="7084" xr:uid="{8D967196-0615-4CD4-9AD7-A4BD09664055}"/>
    <cellStyle name="BM Input Static 4 2 11 2 2" xfId="7085" xr:uid="{9AA0FC26-46DF-4117-9F5B-E50742E76AAB}"/>
    <cellStyle name="BM Input Static 4 2 11 3" xfId="7086" xr:uid="{BDBB4FE9-BF6D-4977-A3C4-A7044D548CBC}"/>
    <cellStyle name="BM Input Static 4 2 12" xfId="7087" xr:uid="{42C9C9F6-BC25-41A4-8496-64BEB0A1E204}"/>
    <cellStyle name="BM Input Static 4 2 12 2" xfId="7088" xr:uid="{9A476A17-C848-45B9-8F39-E0D41B30AF5B}"/>
    <cellStyle name="BM Input Static 4 2 12 2 2" xfId="7089" xr:uid="{1B4E86BA-6962-45F2-80CF-FA9D325105D8}"/>
    <cellStyle name="BM Input Static 4 2 12 3" xfId="7090" xr:uid="{282D6A65-9B1C-48EE-AB5C-ED9879A9B564}"/>
    <cellStyle name="BM Input Static 4 2 13" xfId="7091" xr:uid="{B2BCB1E1-9740-48E5-888C-36082BA9A6F1}"/>
    <cellStyle name="BM Input Static 4 2 13 2" xfId="7092" xr:uid="{82B8B1E2-5775-4CF7-BD90-CD5767CEFAC4}"/>
    <cellStyle name="BM Input Static 4 2 13 2 2" xfId="7093" xr:uid="{62FF1F0C-DDB8-44E6-BEBF-7482EEFBEDED}"/>
    <cellStyle name="BM Input Static 4 2 13 3" xfId="7094" xr:uid="{5C9A1B27-1C01-41AE-9A98-CFD5C42A0E23}"/>
    <cellStyle name="BM Input Static 4 2 14" xfId="7095" xr:uid="{F6C16E37-E588-4E3D-B248-1F6BA53C9B9F}"/>
    <cellStyle name="BM Input Static 4 2 14 2" xfId="7096" xr:uid="{792E02A6-7893-4775-8916-D5B04B7D9EA6}"/>
    <cellStyle name="BM Input Static 4 2 14 2 2" xfId="7097" xr:uid="{B680C6AA-C92F-4CFE-A828-9AE8151A2A6F}"/>
    <cellStyle name="BM Input Static 4 2 14 3" xfId="7098" xr:uid="{52D81F57-455B-4A09-B5F7-FAFBF8A070A6}"/>
    <cellStyle name="BM Input Static 4 2 15" xfId="7099" xr:uid="{5244F3F5-3960-4FFB-B61B-43D0BDB873E1}"/>
    <cellStyle name="BM Input Static 4 2 15 2" xfId="7100" xr:uid="{F9B3D7C1-6B5F-466D-81AD-1EE7137934C0}"/>
    <cellStyle name="BM Input Static 4 2 15 2 2" xfId="7101" xr:uid="{ED3BB118-3374-4A66-8053-2AC56FFF9036}"/>
    <cellStyle name="BM Input Static 4 2 15 3" xfId="7102" xr:uid="{BACDEEDF-BA02-43EC-844E-A9D066F93710}"/>
    <cellStyle name="BM Input Static 4 2 16" xfId="7103" xr:uid="{049DE0D7-B91A-477D-834D-00F06AB2F848}"/>
    <cellStyle name="BM Input Static 4 2 16 2" xfId="7104" xr:uid="{6AF96F1E-8D0B-41B0-B040-CAE4E13060C5}"/>
    <cellStyle name="BM Input Static 4 2 16 2 2" xfId="7105" xr:uid="{5BF18F56-FAAE-4C5D-8B2C-42319398CE00}"/>
    <cellStyle name="BM Input Static 4 2 16 3" xfId="7106" xr:uid="{980AAFD2-DF03-49DC-9E6E-BB7D52BC6EF5}"/>
    <cellStyle name="BM Input Static 4 2 17" xfId="7107" xr:uid="{6BFA7903-6D29-405C-813B-25C49207BEB9}"/>
    <cellStyle name="BM Input Static 4 2 17 2" xfId="7108" xr:uid="{2DFDC070-7283-4DEC-8A2C-FF3DA0F3BA8C}"/>
    <cellStyle name="BM Input Static 4 2 17 2 2" xfId="7109" xr:uid="{95095BA4-8D92-46A0-B359-5F8506968A19}"/>
    <cellStyle name="BM Input Static 4 2 17 3" xfId="7110" xr:uid="{1E90CE93-FAB5-483A-951C-B1147AE7CFBF}"/>
    <cellStyle name="BM Input Static 4 2 18" xfId="7111" xr:uid="{AC646585-C984-4BAB-98C7-917FCFD1C7BC}"/>
    <cellStyle name="BM Input Static 4 2 18 2" xfId="7112" xr:uid="{CF5E6F37-ABE2-4196-92B8-177D24F155F1}"/>
    <cellStyle name="BM Input Static 4 2 18 2 2" xfId="7113" xr:uid="{6B5F4838-5647-4B75-A8E8-4FBFF97F4116}"/>
    <cellStyle name="BM Input Static 4 2 18 3" xfId="7114" xr:uid="{FBAAD554-0C2E-4512-A9F9-56CC05ADE54A}"/>
    <cellStyle name="BM Input Static 4 2 19" xfId="7115" xr:uid="{7EC3F041-2FF1-4B9E-B464-A51220C8A8D6}"/>
    <cellStyle name="BM Input Static 4 2 19 2" xfId="7116" xr:uid="{33032291-E846-4EFF-9452-6C3D366A6B7B}"/>
    <cellStyle name="BM Input Static 4 2 19 2 2" xfId="7117" xr:uid="{3199151E-F7E1-4F20-9072-19AC5D29B07B}"/>
    <cellStyle name="BM Input Static 4 2 19 3" xfId="7118" xr:uid="{C3D4B0C7-9D6B-45A9-B9F4-A9A6749AF245}"/>
    <cellStyle name="BM Input Static 4 2 2" xfId="7119" xr:uid="{ACF15D52-346F-442C-A773-03534F20DE33}"/>
    <cellStyle name="BM Input Static 4 2 2 2" xfId="7120" xr:uid="{C8EB7BE8-9763-4657-8B1C-0E13D6B1A3AF}"/>
    <cellStyle name="BM Input Static 4 2 2 2 2" xfId="7121" xr:uid="{DC468AF2-796B-4E89-A3CB-818071962255}"/>
    <cellStyle name="BM Input Static 4 2 2 2 2 2" xfId="7122" xr:uid="{38C7F2D8-9FF2-4150-AE9E-A169F58F91F5}"/>
    <cellStyle name="BM Input Static 4 2 2 2 3" xfId="7123" xr:uid="{A0C845A8-ADF4-4CD6-B02B-6B20B8BB0F7A}"/>
    <cellStyle name="BM Input Static 4 2 2 2 4" xfId="7124" xr:uid="{CB96CA6D-AA37-46E6-B58A-5689956DCD7A}"/>
    <cellStyle name="BM Input Static 4 2 2 3" xfId="7125" xr:uid="{A2331506-3C69-4825-BB9F-1F12F020B3A6}"/>
    <cellStyle name="BM Input Static 4 2 2 3 2" xfId="7126" xr:uid="{6A0B2934-74CF-4062-B070-55515DC74283}"/>
    <cellStyle name="BM Input Static 4 2 2 4" xfId="7127" xr:uid="{C8AF59A5-ACBA-4273-9267-5929C90DBAB7}"/>
    <cellStyle name="BM Input Static 4 2 2 5" xfId="7128" xr:uid="{58E8B99E-0039-492F-90A9-927554FB96E7}"/>
    <cellStyle name="BM Input Static 4 2 20" xfId="7129" xr:uid="{26C8A4D6-0D88-479D-B76C-7B033AD4392F}"/>
    <cellStyle name="BM Input Static 4 2 20 2" xfId="7130" xr:uid="{E35D08EE-C564-4B07-9999-72F84EFE14C6}"/>
    <cellStyle name="BM Input Static 4 2 20 2 2" xfId="7131" xr:uid="{319AD1F7-8DCF-4711-8FCF-7028FE320E9E}"/>
    <cellStyle name="BM Input Static 4 2 20 3" xfId="7132" xr:uid="{4F312B44-764A-4B0A-9983-B57E889C7E3F}"/>
    <cellStyle name="BM Input Static 4 2 21" xfId="7133" xr:uid="{A8E41B17-F731-4B9F-87A0-286E25C21DDA}"/>
    <cellStyle name="BM Input Static 4 2 21 2" xfId="7134" xr:uid="{BB61BB77-6C1E-451E-AF7E-BCFE851C1AC0}"/>
    <cellStyle name="BM Input Static 4 2 22" xfId="7135" xr:uid="{3F41CB55-1B90-408D-9075-E637598E2F80}"/>
    <cellStyle name="BM Input Static 4 2 23" xfId="7136" xr:uid="{C87A90D0-0AD7-422B-96E8-2F5824A46D2F}"/>
    <cellStyle name="BM Input Static 4 2 3" xfId="7137" xr:uid="{E3D5FFDC-9F06-4DD2-9253-CE648150AB03}"/>
    <cellStyle name="BM Input Static 4 2 3 2" xfId="7138" xr:uid="{CA953A31-CF5F-4C88-A513-2336B1657CAA}"/>
    <cellStyle name="BM Input Static 4 2 3 2 2" xfId="7139" xr:uid="{3723B3A7-474D-432F-857B-56A6065AFE5B}"/>
    <cellStyle name="BM Input Static 4 2 3 2 3" xfId="7140" xr:uid="{71B6D40C-AB4D-44CF-905C-789350BDEF98}"/>
    <cellStyle name="BM Input Static 4 2 3 3" xfId="7141" xr:uid="{D3F61F1D-9EF1-42F5-B7CC-19A9520FA678}"/>
    <cellStyle name="BM Input Static 4 2 3 3 2" xfId="7142" xr:uid="{6593E2C6-86F1-4E28-83C2-92C7276188F0}"/>
    <cellStyle name="BM Input Static 4 2 3 4" xfId="7143" xr:uid="{224E7E92-C089-4815-802D-D284A38E26D4}"/>
    <cellStyle name="BM Input Static 4 2 4" xfId="7144" xr:uid="{8982779F-461B-4DD1-9BA3-E785BC6D13FA}"/>
    <cellStyle name="BM Input Static 4 2 4 2" xfId="7145" xr:uid="{20D49480-FCA3-4C92-8DFA-A73D539589C0}"/>
    <cellStyle name="BM Input Static 4 2 4 2 2" xfId="7146" xr:uid="{4289726F-EEEB-4F54-9A18-1A1CB0D3B8EF}"/>
    <cellStyle name="BM Input Static 4 2 4 3" xfId="7147" xr:uid="{2A4E13AA-691A-4AA8-B87F-F64E3C60E696}"/>
    <cellStyle name="BM Input Static 4 2 4 4" xfId="7148" xr:uid="{25EE673C-67BD-4CA1-975B-38F4B86E6924}"/>
    <cellStyle name="BM Input Static 4 2 5" xfId="7149" xr:uid="{C29B417B-8745-424C-A148-E878F7C18A00}"/>
    <cellStyle name="BM Input Static 4 2 5 2" xfId="7150" xr:uid="{F2FB0853-C548-4765-9C96-A24F41391AFE}"/>
    <cellStyle name="BM Input Static 4 2 5 2 2" xfId="7151" xr:uid="{70502EE3-F3EB-4AA9-B340-5A6C47AEA350}"/>
    <cellStyle name="BM Input Static 4 2 5 3" xfId="7152" xr:uid="{F03C786E-362D-4243-B611-19FE60E9C7B1}"/>
    <cellStyle name="BM Input Static 4 2 5 4" xfId="7153" xr:uid="{B2448C9A-F79A-488F-B046-29594F57ECF4}"/>
    <cellStyle name="BM Input Static 4 2 6" xfId="7154" xr:uid="{EF1234C6-4928-48C1-9B6D-629DCE1D8397}"/>
    <cellStyle name="BM Input Static 4 2 6 2" xfId="7155" xr:uid="{0152C96D-129E-48E6-A062-3B70E6F52BE7}"/>
    <cellStyle name="BM Input Static 4 2 6 2 2" xfId="7156" xr:uid="{0935C634-484C-4EFE-9C7F-403984EA2C82}"/>
    <cellStyle name="BM Input Static 4 2 6 3" xfId="7157" xr:uid="{9E28BBEA-425A-4179-ADC1-7C0194674EEE}"/>
    <cellStyle name="BM Input Static 4 2 7" xfId="7158" xr:uid="{A25386AE-F0E3-448A-9178-F595A6F0F761}"/>
    <cellStyle name="BM Input Static 4 2 7 2" xfId="7159" xr:uid="{C87F634E-8E9B-42A5-A3B1-0A207B012CC3}"/>
    <cellStyle name="BM Input Static 4 2 7 2 2" xfId="7160" xr:uid="{E108B9CB-C924-47EF-AD1F-C51D8761FBEB}"/>
    <cellStyle name="BM Input Static 4 2 7 3" xfId="7161" xr:uid="{21C1C152-75BB-46B5-B949-153F32E2E751}"/>
    <cellStyle name="BM Input Static 4 2 8" xfId="7162" xr:uid="{76505F3F-5C30-492E-B11E-A456A36EFD2E}"/>
    <cellStyle name="BM Input Static 4 2 8 2" xfId="7163" xr:uid="{D8231607-321A-4237-B6A0-24334794D5D3}"/>
    <cellStyle name="BM Input Static 4 2 8 2 2" xfId="7164" xr:uid="{6B8F9A89-998E-4907-A40C-4DCB593366EC}"/>
    <cellStyle name="BM Input Static 4 2 8 3" xfId="7165" xr:uid="{451EF40F-48FC-4B7E-A78B-650A6BBD9457}"/>
    <cellStyle name="BM Input Static 4 2 9" xfId="7166" xr:uid="{1A98075D-798C-4F9B-92B2-0D7C50209458}"/>
    <cellStyle name="BM Input Static 4 2 9 2" xfId="7167" xr:uid="{42F8E328-DFB9-4E86-9F6A-E8CF11CBAA98}"/>
    <cellStyle name="BM Input Static 4 2 9 2 2" xfId="7168" xr:uid="{A1BABF30-7F41-43FB-A84F-DA040B7C64F0}"/>
    <cellStyle name="BM Input Static 4 2 9 3" xfId="7169" xr:uid="{5A45A022-F106-45FD-B004-8473E5BCF272}"/>
    <cellStyle name="BM Input Static 4 20" xfId="7170" xr:uid="{A1761AAA-D0E7-4CDA-8051-50E668B7D0D4}"/>
    <cellStyle name="BM Input Static 4 3" xfId="7171" xr:uid="{51D89648-42CA-428F-AB2C-39362FC38843}"/>
    <cellStyle name="BM Input Static 4 3 2" xfId="7172" xr:uid="{98B42E72-57BA-4A08-8C92-CC38689BFC35}"/>
    <cellStyle name="BM Input Static 4 3 2 2" xfId="7173" xr:uid="{AE4DF17D-0768-404F-B4B1-320FC3099418}"/>
    <cellStyle name="BM Input Static 4 3 2 2 2" xfId="7174" xr:uid="{58DD9064-F160-4734-AF23-2738EAB4CDC8}"/>
    <cellStyle name="BM Input Static 4 3 2 3" xfId="7175" xr:uid="{AB7E0FF8-ADCE-4982-8365-9D9E32D9262F}"/>
    <cellStyle name="BM Input Static 4 3 2 4" xfId="7176" xr:uid="{24138906-6647-45AC-949E-35E0B7736FF0}"/>
    <cellStyle name="BM Input Static 4 3 3" xfId="7177" xr:uid="{27D5251A-9FBB-4D7E-9177-D36B3A27A3AB}"/>
    <cellStyle name="BM Input Static 4 3 3 2" xfId="7178" xr:uid="{A9B0CBAC-B154-4D5B-9E5E-A64725F99ED5}"/>
    <cellStyle name="BM Input Static 4 3 4" xfId="7179" xr:uid="{C2E64DA7-AA46-4C0E-9172-5A68AEFA827F}"/>
    <cellStyle name="BM Input Static 4 3 5" xfId="7180" xr:uid="{EEBEED64-ED9D-40AD-92FC-3CEFCDBF8579}"/>
    <cellStyle name="BM Input Static 4 4" xfId="7181" xr:uid="{F89BDA26-63E9-4113-8BC9-357D5E2C8C7D}"/>
    <cellStyle name="BM Input Static 4 4 2" xfId="7182" xr:uid="{D1E6FED3-ACD8-4F25-BB51-5847041FC2F0}"/>
    <cellStyle name="BM Input Static 4 4 2 2" xfId="7183" xr:uid="{11755BE6-F3C0-4CA6-BC20-C19A6C4773EE}"/>
    <cellStyle name="BM Input Static 4 4 2 3" xfId="7184" xr:uid="{20D1A79D-1CEB-4A0E-ADF7-2FEBA2D9EAC2}"/>
    <cellStyle name="BM Input Static 4 4 3" xfId="7185" xr:uid="{903FE2F0-D49C-4592-8882-DFA01FEBEFED}"/>
    <cellStyle name="BM Input Static 4 4 3 2" xfId="7186" xr:uid="{4BDE1A08-1BA9-4919-89B4-B821CEA17792}"/>
    <cellStyle name="BM Input Static 4 4 4" xfId="7187" xr:uid="{17F38AFF-728F-465C-8E3E-27CBCD965947}"/>
    <cellStyle name="BM Input Static 4 5" xfId="7188" xr:uid="{0AB6F430-FD2C-4964-B7C2-0B78A6DC82AD}"/>
    <cellStyle name="BM Input Static 4 5 2" xfId="7189" xr:uid="{8D943D5C-D66A-49B7-A1FF-66BBFE3EA8E2}"/>
    <cellStyle name="BM Input Static 4 5 2 2" xfId="7190" xr:uid="{567FE37E-3E34-4AE5-AA3A-0B1CA316D5B5}"/>
    <cellStyle name="BM Input Static 4 5 2 3" xfId="7191" xr:uid="{96F77571-F234-4A2C-85E4-89A65532B6C9}"/>
    <cellStyle name="BM Input Static 4 5 3" xfId="7192" xr:uid="{DE5C590B-6E98-47E3-9FDE-AC3013B80EFC}"/>
    <cellStyle name="BM Input Static 4 5 4" xfId="7193" xr:uid="{8666EE25-A889-446E-BF93-4146FA7F9F38}"/>
    <cellStyle name="BM Input Static 4 6" xfId="7194" xr:uid="{671E59D0-2FD6-47FB-9D6F-687F0D6CABD8}"/>
    <cellStyle name="BM Input Static 4 6 2" xfId="7195" xr:uid="{5BC2DE80-511B-4727-B46B-275E296E3BAA}"/>
    <cellStyle name="BM Input Static 4 6 2 2" xfId="7196" xr:uid="{68E6238E-BFC3-4F93-9F5F-1D760A1AD5C7}"/>
    <cellStyle name="BM Input Static 4 6 3" xfId="7197" xr:uid="{4B24868C-2BCE-43B7-9C36-C25FD0B00C96}"/>
    <cellStyle name="BM Input Static 4 6 4" xfId="7198" xr:uid="{03FAFC0A-C6A5-40C9-A07B-0D94570E5012}"/>
    <cellStyle name="BM Input Static 4 7" xfId="7199" xr:uid="{9B2EABB7-F43D-4A8A-9699-3A2A6DEB2746}"/>
    <cellStyle name="BM Input Static 4 7 2" xfId="7200" xr:uid="{4563DB6C-5E8E-44F2-9289-5B770022F87F}"/>
    <cellStyle name="BM Input Static 4 7 2 2" xfId="7201" xr:uid="{27588977-82B2-4B7F-B777-264FBE6F8149}"/>
    <cellStyle name="BM Input Static 4 7 3" xfId="7202" xr:uid="{2FC141F1-E96C-488C-BF49-3A34D41B0E4C}"/>
    <cellStyle name="BM Input Static 4 8" xfId="7203" xr:uid="{6D0D9FC2-B9F1-4AB2-98DB-4C67A4F6E747}"/>
    <cellStyle name="BM Input Static 4 8 2" xfId="7204" xr:uid="{BD96CBF2-2BA0-4CCE-8E72-F38BA32FEA96}"/>
    <cellStyle name="BM Input Static 4 8 2 2" xfId="7205" xr:uid="{F4E544D5-86F3-4B5A-92B7-D5F9815D95A3}"/>
    <cellStyle name="BM Input Static 4 8 3" xfId="7206" xr:uid="{93441105-1FF7-4D59-A20F-480E9C0738EE}"/>
    <cellStyle name="BM Input Static 4 9" xfId="7207" xr:uid="{276889A9-695D-4FE3-B0F5-5505DA54E117}"/>
    <cellStyle name="BM Input Static 4 9 2" xfId="7208" xr:uid="{1A1BCB28-DA6F-4F84-8FDE-F464748F8989}"/>
    <cellStyle name="BM Input Static 4 9 2 2" xfId="7209" xr:uid="{711C18E5-F566-461C-8768-8D555EA0B470}"/>
    <cellStyle name="BM Input Static 4 9 3" xfId="7210" xr:uid="{D117BBE2-5192-42A2-B05B-DA0782BEE134}"/>
    <cellStyle name="BM Input Static 5" xfId="7211" xr:uid="{D519F8D1-33B3-4111-BEFD-3DC5D032ACF6}"/>
    <cellStyle name="BM Input Static 5 10" xfId="7212" xr:uid="{791CD332-C92E-4531-9E7D-D3F3F349F213}"/>
    <cellStyle name="BM Input Static 5 10 2" xfId="7213" xr:uid="{1C08A04F-A62B-4AC1-B813-F8824D98389C}"/>
    <cellStyle name="BM Input Static 5 10 2 2" xfId="7214" xr:uid="{CA823694-A17B-40B5-B28A-A319DB30AD20}"/>
    <cellStyle name="BM Input Static 5 10 3" xfId="7215" xr:uid="{6554E917-2D31-42E9-B428-A266F4761C91}"/>
    <cellStyle name="BM Input Static 5 11" xfId="7216" xr:uid="{744856AD-4BD7-4549-9A69-67B57042C70D}"/>
    <cellStyle name="BM Input Static 5 11 2" xfId="7217" xr:uid="{F63E9B2A-C0AD-47B3-9B45-F9F1DAD8FDF0}"/>
    <cellStyle name="BM Input Static 5 11 2 2" xfId="7218" xr:uid="{D31F4D50-B5BD-46E7-AC69-156701257749}"/>
    <cellStyle name="BM Input Static 5 11 3" xfId="7219" xr:uid="{5D16F4B1-1307-45D8-9839-42C58D3CD4CA}"/>
    <cellStyle name="BM Input Static 5 12" xfId="7220" xr:uid="{864476A7-E58A-4179-B9A2-E42A03A6A763}"/>
    <cellStyle name="BM Input Static 5 12 2" xfId="7221" xr:uid="{28738CCD-339A-4493-B139-AC9C33214798}"/>
    <cellStyle name="BM Input Static 5 12 2 2" xfId="7222" xr:uid="{00E5B938-5026-48EE-B785-93EC8DBDB546}"/>
    <cellStyle name="BM Input Static 5 12 3" xfId="7223" xr:uid="{48911E9D-33C9-4EB9-87C0-CFD58B205389}"/>
    <cellStyle name="BM Input Static 5 13" xfId="7224" xr:uid="{F7168A71-B2B3-4F52-BA25-540C293FCB7A}"/>
    <cellStyle name="BM Input Static 5 13 2" xfId="7225" xr:uid="{41357B8A-B7F0-45F2-837E-741C3A150B5E}"/>
    <cellStyle name="BM Input Static 5 13 2 2" xfId="7226" xr:uid="{BF850074-E4E2-4A26-A733-B67206651F14}"/>
    <cellStyle name="BM Input Static 5 13 3" xfId="7227" xr:uid="{E2DDA363-2F9D-4D2C-89F7-A67949FB0A0F}"/>
    <cellStyle name="BM Input Static 5 14" xfId="7228" xr:uid="{6D5D4324-3A30-42C9-BDD2-99B8AC31DC14}"/>
    <cellStyle name="BM Input Static 5 14 2" xfId="7229" xr:uid="{79D429CA-6C75-4B41-9294-6F187CB10F84}"/>
    <cellStyle name="BM Input Static 5 14 2 2" xfId="7230" xr:uid="{2E493E8D-E2A5-44FC-B258-18558F1DEB91}"/>
    <cellStyle name="BM Input Static 5 14 3" xfId="7231" xr:uid="{234DB2F2-5EE6-4EB8-931F-DB6A3677FE2B}"/>
    <cellStyle name="BM Input Static 5 15" xfId="7232" xr:uid="{6A5C1F30-C10A-4FF4-83D8-05CFFF632405}"/>
    <cellStyle name="BM Input Static 5 15 2" xfId="7233" xr:uid="{1BC27760-43D9-45F4-90ED-0039EEB56149}"/>
    <cellStyle name="BM Input Static 5 15 2 2" xfId="7234" xr:uid="{5975BE00-B5FF-48B4-BA73-AE634A51C22A}"/>
    <cellStyle name="BM Input Static 5 15 3" xfId="7235" xr:uid="{2CFF3C7A-3EA7-43EF-BB4B-5F969D851657}"/>
    <cellStyle name="BM Input Static 5 16" xfId="7236" xr:uid="{C87ACB1F-21F7-4489-B517-E25CC704DAB2}"/>
    <cellStyle name="BM Input Static 5 16 2" xfId="7237" xr:uid="{98F89828-1A44-45BA-8CE1-D762CD37C890}"/>
    <cellStyle name="BM Input Static 5 16 2 2" xfId="7238" xr:uid="{28E49F45-6015-4F50-8D0C-FFD9440AAAB2}"/>
    <cellStyle name="BM Input Static 5 16 3" xfId="7239" xr:uid="{7E6FD376-7C4C-479D-9268-5F95FB25E1AA}"/>
    <cellStyle name="BM Input Static 5 17" xfId="7240" xr:uid="{517F3A0C-2F2A-4B7C-98CB-1C89334455DC}"/>
    <cellStyle name="BM Input Static 5 17 2" xfId="7241" xr:uid="{2C10AE8B-81B3-4811-8825-5D90A7B1ADBE}"/>
    <cellStyle name="BM Input Static 5 17 2 2" xfId="7242" xr:uid="{619D4B9D-142D-4E86-861A-C9BDA76054D5}"/>
    <cellStyle name="BM Input Static 5 17 3" xfId="7243" xr:uid="{3704CD54-92FC-40E2-8FD5-0A4548DB7D45}"/>
    <cellStyle name="BM Input Static 5 18" xfId="7244" xr:uid="{BE6C5B51-DE33-402A-98E8-AE912B28F0AB}"/>
    <cellStyle name="BM Input Static 5 18 2" xfId="7245" xr:uid="{4D9778CB-C670-45BA-B492-DB471345E4E5}"/>
    <cellStyle name="BM Input Static 5 18 2 2" xfId="7246" xr:uid="{289BE658-9B8C-4847-B989-E0B8BDB84894}"/>
    <cellStyle name="BM Input Static 5 18 3" xfId="7247" xr:uid="{0006AEFE-156A-4358-A1B3-DB3F4ACA50A2}"/>
    <cellStyle name="BM Input Static 5 19" xfId="7248" xr:uid="{293F9E9A-317E-41D1-8496-1534441EF342}"/>
    <cellStyle name="BM Input Static 5 19 2" xfId="7249" xr:uid="{04A92C97-D875-403E-AC3D-21031F8DD739}"/>
    <cellStyle name="BM Input Static 5 19 2 2" xfId="7250" xr:uid="{6EEB2A16-C86D-4A5E-B12F-0407AD2AEAE1}"/>
    <cellStyle name="BM Input Static 5 19 3" xfId="7251" xr:uid="{D9D9C863-4779-42B4-903E-FD8C226C778B}"/>
    <cellStyle name="BM Input Static 5 2" xfId="7252" xr:uid="{A2AB0F13-2147-4868-AED5-1DD70FC56EA1}"/>
    <cellStyle name="BM Input Static 5 2 10" xfId="7253" xr:uid="{54752673-7274-4512-B960-34C786EE3D60}"/>
    <cellStyle name="BM Input Static 5 2 10 2" xfId="7254" xr:uid="{598025A5-63FC-4BCE-A64E-65E06E135734}"/>
    <cellStyle name="BM Input Static 5 2 10 2 2" xfId="7255" xr:uid="{1AD42BAA-F1D0-49A4-85D6-4B38BE8424FF}"/>
    <cellStyle name="BM Input Static 5 2 10 3" xfId="7256" xr:uid="{D192A3E0-5F87-4409-8456-81488BC683E2}"/>
    <cellStyle name="BM Input Static 5 2 11" xfId="7257" xr:uid="{09CC375A-FF43-4DC7-A383-56F8D0412338}"/>
    <cellStyle name="BM Input Static 5 2 11 2" xfId="7258" xr:uid="{5DB7E25E-15E6-4406-A78A-DD645271E741}"/>
    <cellStyle name="BM Input Static 5 2 11 2 2" xfId="7259" xr:uid="{267DC2C7-3E55-4CD8-A826-77BF36E595F8}"/>
    <cellStyle name="BM Input Static 5 2 11 3" xfId="7260" xr:uid="{5135E709-1D9A-495F-BC58-F299258FDF3B}"/>
    <cellStyle name="BM Input Static 5 2 12" xfId="7261" xr:uid="{283F52D6-461C-4A52-88B0-584DBE3791A7}"/>
    <cellStyle name="BM Input Static 5 2 12 2" xfId="7262" xr:uid="{BDBC8046-EF33-432C-A54D-7832006EBC9B}"/>
    <cellStyle name="BM Input Static 5 2 12 2 2" xfId="7263" xr:uid="{1C2334E6-8055-419C-881C-4FC6BA18B4AA}"/>
    <cellStyle name="BM Input Static 5 2 12 3" xfId="7264" xr:uid="{1F432876-F9C4-454E-B8A9-E22307E1C734}"/>
    <cellStyle name="BM Input Static 5 2 13" xfId="7265" xr:uid="{AA26586F-DD80-4D85-8D16-DAA4B9E76A10}"/>
    <cellStyle name="BM Input Static 5 2 13 2" xfId="7266" xr:uid="{7FE4D7AE-6023-48C8-B7F4-AE380E074144}"/>
    <cellStyle name="BM Input Static 5 2 13 2 2" xfId="7267" xr:uid="{0441D9A8-91D8-42A4-BC62-3452BD2294AE}"/>
    <cellStyle name="BM Input Static 5 2 13 3" xfId="7268" xr:uid="{5CD63800-DF07-4B37-9DB6-5BAD583104E9}"/>
    <cellStyle name="BM Input Static 5 2 14" xfId="7269" xr:uid="{49437405-13BE-4FD3-8155-A471D123A4B3}"/>
    <cellStyle name="BM Input Static 5 2 14 2" xfId="7270" xr:uid="{13F90073-CAFD-4DDE-90C5-4B8F9FAA4F06}"/>
    <cellStyle name="BM Input Static 5 2 14 2 2" xfId="7271" xr:uid="{AD995E28-EC1D-4F0B-BAD8-E77C6555140C}"/>
    <cellStyle name="BM Input Static 5 2 14 3" xfId="7272" xr:uid="{D3BE8ED9-9013-41D5-AEB0-1590781FC856}"/>
    <cellStyle name="BM Input Static 5 2 15" xfId="7273" xr:uid="{9501073E-6577-490E-8A43-D704D3DAE83D}"/>
    <cellStyle name="BM Input Static 5 2 15 2" xfId="7274" xr:uid="{9947FF5B-A7B7-4263-848A-D946E36237C5}"/>
    <cellStyle name="BM Input Static 5 2 15 2 2" xfId="7275" xr:uid="{876F5E1A-4459-4FC3-BBD0-6E0C7B1E9A76}"/>
    <cellStyle name="BM Input Static 5 2 15 3" xfId="7276" xr:uid="{2333CC60-7053-45B1-81FC-2E2AA3DC28F9}"/>
    <cellStyle name="BM Input Static 5 2 16" xfId="7277" xr:uid="{6A804967-0F7D-455F-BDE5-A43BF07F7C08}"/>
    <cellStyle name="BM Input Static 5 2 16 2" xfId="7278" xr:uid="{CBF66A83-B241-430E-9086-032D383F074B}"/>
    <cellStyle name="BM Input Static 5 2 16 2 2" xfId="7279" xr:uid="{68259834-6232-4848-9CDF-FD02696E6505}"/>
    <cellStyle name="BM Input Static 5 2 16 3" xfId="7280" xr:uid="{0282B492-3BD2-4B66-A1CE-B34668CB9637}"/>
    <cellStyle name="BM Input Static 5 2 17" xfId="7281" xr:uid="{E3BD8CD0-3CB9-4E35-95E6-15899DE83C48}"/>
    <cellStyle name="BM Input Static 5 2 17 2" xfId="7282" xr:uid="{3895095C-B356-47B0-805E-52B1B1A0FE85}"/>
    <cellStyle name="BM Input Static 5 2 17 2 2" xfId="7283" xr:uid="{A24579B9-9D79-4B9B-8C5F-B50FD847BEC5}"/>
    <cellStyle name="BM Input Static 5 2 17 3" xfId="7284" xr:uid="{7AE21456-DDBB-4EDB-898A-9852F85DA2A7}"/>
    <cellStyle name="BM Input Static 5 2 18" xfId="7285" xr:uid="{BCFF84BF-C0E3-4213-8CE0-72E3C20CB23C}"/>
    <cellStyle name="BM Input Static 5 2 18 2" xfId="7286" xr:uid="{54C5736F-F5CE-4264-B7AC-38EE1B51F135}"/>
    <cellStyle name="BM Input Static 5 2 18 2 2" xfId="7287" xr:uid="{02FCCD12-5929-4A31-964B-409F1DFC5F7A}"/>
    <cellStyle name="BM Input Static 5 2 18 3" xfId="7288" xr:uid="{380D8625-77FC-4A42-847F-F47ECD1AC4ED}"/>
    <cellStyle name="BM Input Static 5 2 19" xfId="7289" xr:uid="{2EEF9C0C-CD79-4AB8-97C7-613BEF7281E2}"/>
    <cellStyle name="BM Input Static 5 2 19 2" xfId="7290" xr:uid="{74EA737E-A846-45D4-8A4D-3BCA462AAAE9}"/>
    <cellStyle name="BM Input Static 5 2 19 2 2" xfId="7291" xr:uid="{87353F1B-7DE1-49A9-A265-72CDC113F43A}"/>
    <cellStyle name="BM Input Static 5 2 19 3" xfId="7292" xr:uid="{B3A07418-FE62-4A11-B7DE-E7B8E77A57C9}"/>
    <cellStyle name="BM Input Static 5 2 2" xfId="7293" xr:uid="{8913ED27-66A5-4514-9168-E1E307F8907C}"/>
    <cellStyle name="BM Input Static 5 2 2 2" xfId="7294" xr:uid="{475F5828-0EF2-40B5-AF7A-D3326310ACFE}"/>
    <cellStyle name="BM Input Static 5 2 2 2 2" xfId="7295" xr:uid="{8F3CB5BB-5045-435B-80EB-8DE5BF3E86E8}"/>
    <cellStyle name="BM Input Static 5 2 2 2 3" xfId="7296" xr:uid="{9149FAFC-8221-4BC4-BE85-4C7B1E85A1BB}"/>
    <cellStyle name="BM Input Static 5 2 2 3" xfId="7297" xr:uid="{3542C768-AADE-48A1-BB5E-AA9FC4F2290B}"/>
    <cellStyle name="BM Input Static 5 2 2 3 2" xfId="7298" xr:uid="{A6D9104A-07FD-4B00-A936-CC2E80FE86F7}"/>
    <cellStyle name="BM Input Static 5 2 2 4" xfId="7299" xr:uid="{A5E15390-02D1-4DB7-A8EB-D507D2B0D47D}"/>
    <cellStyle name="BM Input Static 5 2 20" xfId="7300" xr:uid="{0D2871E0-DE0E-487F-88B7-59DC765549FD}"/>
    <cellStyle name="BM Input Static 5 2 20 2" xfId="7301" xr:uid="{2DA73047-A837-4182-A50B-1A677841062E}"/>
    <cellStyle name="BM Input Static 5 2 20 2 2" xfId="7302" xr:uid="{C2640FA4-994D-431A-B006-9CF71E75AA65}"/>
    <cellStyle name="BM Input Static 5 2 20 3" xfId="7303" xr:uid="{038F0374-A3D3-47EF-99E4-FF6FC230ED4E}"/>
    <cellStyle name="BM Input Static 5 2 21" xfId="7304" xr:uid="{C441D75B-F29D-4A03-9CBC-BA866F50D74D}"/>
    <cellStyle name="BM Input Static 5 2 21 2" xfId="7305" xr:uid="{44D24BDB-0B20-4D19-B77B-D9B529960A8A}"/>
    <cellStyle name="BM Input Static 5 2 22" xfId="7306" xr:uid="{995D24B0-8EF9-49F8-914A-0FB3D586B97F}"/>
    <cellStyle name="BM Input Static 5 2 23" xfId="7307" xr:uid="{F556802B-D1C4-4AB2-8081-84DDD2E99F5F}"/>
    <cellStyle name="BM Input Static 5 2 3" xfId="7308" xr:uid="{77E43081-8EDD-40D0-A0EF-D7D08241C108}"/>
    <cellStyle name="BM Input Static 5 2 3 2" xfId="7309" xr:uid="{E199A670-7AF7-433B-89E8-060E3504E2F7}"/>
    <cellStyle name="BM Input Static 5 2 3 2 2" xfId="7310" xr:uid="{E97F99A0-45D9-4FA7-8AAD-4FE4760DAF5A}"/>
    <cellStyle name="BM Input Static 5 2 3 3" xfId="7311" xr:uid="{70E33C34-8D0C-4998-8FB0-038F1D46C988}"/>
    <cellStyle name="BM Input Static 5 2 3 4" xfId="7312" xr:uid="{E18F983E-234A-4C6B-8B04-3FDA6435DC89}"/>
    <cellStyle name="BM Input Static 5 2 4" xfId="7313" xr:uid="{07B89159-DC1A-40FB-8A57-FC49479C781E}"/>
    <cellStyle name="BM Input Static 5 2 4 2" xfId="7314" xr:uid="{5ABA350A-CB73-46B5-8732-F36CCADF185F}"/>
    <cellStyle name="BM Input Static 5 2 4 2 2" xfId="7315" xr:uid="{267E5904-59A6-4B7D-AF64-E7582DC72E86}"/>
    <cellStyle name="BM Input Static 5 2 4 3" xfId="7316" xr:uid="{A6FDA1C7-4C70-4013-BF8E-340DCAF85025}"/>
    <cellStyle name="BM Input Static 5 2 4 4" xfId="7317" xr:uid="{FD582DA2-8EC8-4B42-9AF3-BEF6C136392F}"/>
    <cellStyle name="BM Input Static 5 2 5" xfId="7318" xr:uid="{E8F739D4-3830-49A1-96DB-B32B8C3892E9}"/>
    <cellStyle name="BM Input Static 5 2 5 2" xfId="7319" xr:uid="{32D99CA9-A0BF-4D1C-A700-99D7A8804937}"/>
    <cellStyle name="BM Input Static 5 2 5 2 2" xfId="7320" xr:uid="{99E1F174-5DBE-405F-9B93-EEB20FD55773}"/>
    <cellStyle name="BM Input Static 5 2 5 3" xfId="7321" xr:uid="{E45C88FA-3EBB-44AD-B173-A0C300DFA0DE}"/>
    <cellStyle name="BM Input Static 5 2 6" xfId="7322" xr:uid="{C17D05D6-824E-4D46-B78E-614445C9BE72}"/>
    <cellStyle name="BM Input Static 5 2 6 2" xfId="7323" xr:uid="{5C7D702B-6A93-4CB9-A424-0B4CEAD71A9E}"/>
    <cellStyle name="BM Input Static 5 2 6 2 2" xfId="7324" xr:uid="{A248CC44-4C85-4866-A7D9-0C034EF715DA}"/>
    <cellStyle name="BM Input Static 5 2 6 3" xfId="7325" xr:uid="{627F8E29-F5DB-414F-853B-19423E3E19A6}"/>
    <cellStyle name="BM Input Static 5 2 7" xfId="7326" xr:uid="{FBD3A433-7CED-49B7-93E0-91D6D4ECB003}"/>
    <cellStyle name="BM Input Static 5 2 7 2" xfId="7327" xr:uid="{261C53A1-D7E7-4D15-9801-C6DA2B1BD9DB}"/>
    <cellStyle name="BM Input Static 5 2 7 2 2" xfId="7328" xr:uid="{9DF03A34-F764-4B29-B142-812B543A4037}"/>
    <cellStyle name="BM Input Static 5 2 7 3" xfId="7329" xr:uid="{3122B9E8-1C10-4942-8F78-B5A0405FFF23}"/>
    <cellStyle name="BM Input Static 5 2 8" xfId="7330" xr:uid="{1E285DD2-16D2-4D60-A260-590BEAC0FCBF}"/>
    <cellStyle name="BM Input Static 5 2 8 2" xfId="7331" xr:uid="{3954CECF-2E57-408A-AEFC-DCBDC5E3427D}"/>
    <cellStyle name="BM Input Static 5 2 8 2 2" xfId="7332" xr:uid="{B82B4780-1B2F-4D0D-A01F-D22D9EC3BF29}"/>
    <cellStyle name="BM Input Static 5 2 8 3" xfId="7333" xr:uid="{C54D7286-5F9B-4131-8BDD-6AE47B5F567B}"/>
    <cellStyle name="BM Input Static 5 2 9" xfId="7334" xr:uid="{5D7D6789-E11E-444B-BAAB-7940A10B3D8A}"/>
    <cellStyle name="BM Input Static 5 2 9 2" xfId="7335" xr:uid="{F7E6A729-4EF5-4E51-88C4-E8CF1D4AF2C5}"/>
    <cellStyle name="BM Input Static 5 2 9 2 2" xfId="7336" xr:uid="{CE907FB5-A24D-4087-A58D-30BC1CD26C54}"/>
    <cellStyle name="BM Input Static 5 2 9 3" xfId="7337" xr:uid="{1C151C63-4FE4-4903-B329-FBCA11E07218}"/>
    <cellStyle name="BM Input Static 5 20" xfId="7338" xr:uid="{3A414C8E-FF0F-4004-AC5A-563A28DC06A3}"/>
    <cellStyle name="BM Input Static 5 20 2" xfId="7339" xr:uid="{CDC07220-2C97-41A2-B745-6C3BD7B52FD1}"/>
    <cellStyle name="BM Input Static 5 20 2 2" xfId="7340" xr:uid="{80C060D5-E8EC-492B-8CEC-1BDBD3F398FB}"/>
    <cellStyle name="BM Input Static 5 20 3" xfId="7341" xr:uid="{00D0F4BB-C75D-4176-8935-705636814842}"/>
    <cellStyle name="BM Input Static 5 21" xfId="7342" xr:uid="{B1947A56-79A3-46CF-BBAF-8C54C1F1B22D}"/>
    <cellStyle name="BM Input Static 5 21 2" xfId="7343" xr:uid="{7CCC1CC4-73AD-40D2-BB9A-3200579E2C86}"/>
    <cellStyle name="BM Input Static 5 21 2 2" xfId="7344" xr:uid="{9B3C53AA-06A1-4FE8-8D53-60FC075037AF}"/>
    <cellStyle name="BM Input Static 5 21 3" xfId="7345" xr:uid="{3225CAC2-C2DE-480A-A7A7-22E1EFD4C6F8}"/>
    <cellStyle name="BM Input Static 5 22" xfId="7346" xr:uid="{5A08D1BD-8A2A-4554-B346-04EAAA5F2FC0}"/>
    <cellStyle name="BM Input Static 5 22 2" xfId="7347" xr:uid="{A0D1251A-51DC-4F9F-BF6D-F80372B9C707}"/>
    <cellStyle name="BM Input Static 5 23" xfId="7348" xr:uid="{B5CC4F6E-EDC2-45C1-B2F8-C4A3FAC4F6BB}"/>
    <cellStyle name="BM Input Static 5 24" xfId="7349" xr:uid="{02BF2FB9-E784-444B-8A1A-34E684F2B63C}"/>
    <cellStyle name="BM Input Static 5 3" xfId="7350" xr:uid="{8FBD71DE-E9BE-4208-B211-F026307C7F7D}"/>
    <cellStyle name="BM Input Static 5 3 2" xfId="7351" xr:uid="{C9303BEC-3FD2-428E-BC52-93F22992032A}"/>
    <cellStyle name="BM Input Static 5 3 2 2" xfId="7352" xr:uid="{2DD903E7-3726-480C-A168-DF6FADDDD79E}"/>
    <cellStyle name="BM Input Static 5 3 2 3" xfId="7353" xr:uid="{125884AE-61DC-42E7-AB9D-DD04E51CAA72}"/>
    <cellStyle name="BM Input Static 5 3 3" xfId="7354" xr:uid="{C161FCD8-344F-41CF-8C68-35888ACFB578}"/>
    <cellStyle name="BM Input Static 5 3 3 2" xfId="7355" xr:uid="{A6272C42-385E-4DCF-B8C8-E04E49A22CCF}"/>
    <cellStyle name="BM Input Static 5 3 4" xfId="7356" xr:uid="{2B0B4BB5-A8FE-4955-957E-9AE868AA32BF}"/>
    <cellStyle name="BM Input Static 5 4" xfId="7357" xr:uid="{089FDAAC-ABA2-4EC0-B2B5-4AC77081416F}"/>
    <cellStyle name="BM Input Static 5 4 2" xfId="7358" xr:uid="{76180850-5851-47EC-BE05-FDCFC687A31D}"/>
    <cellStyle name="BM Input Static 5 4 2 2" xfId="7359" xr:uid="{C06485FB-16A1-4EB8-B9F1-F95D4DB6DDC2}"/>
    <cellStyle name="BM Input Static 5 4 3" xfId="7360" xr:uid="{D2936023-87BB-47FF-972C-E0A2A34970BC}"/>
    <cellStyle name="BM Input Static 5 4 4" xfId="7361" xr:uid="{738210AF-0DED-4524-A3AB-119BC2841097}"/>
    <cellStyle name="BM Input Static 5 5" xfId="7362" xr:uid="{28C879DA-2D2C-4A37-8922-B63071092247}"/>
    <cellStyle name="BM Input Static 5 5 2" xfId="7363" xr:uid="{38061448-1547-4894-A035-DD856F0BCB0A}"/>
    <cellStyle name="BM Input Static 5 5 2 2" xfId="7364" xr:uid="{0A01FD13-D507-4D7D-AB2B-90358AC3497E}"/>
    <cellStyle name="BM Input Static 5 5 3" xfId="7365" xr:uid="{C29CE5CB-95AB-4B74-A386-C0DAC446019A}"/>
    <cellStyle name="BM Input Static 5 5 4" xfId="7366" xr:uid="{86B6AD5B-1007-4E8A-B19B-992BD78D28A4}"/>
    <cellStyle name="BM Input Static 5 6" xfId="7367" xr:uid="{970AFFB4-0BA1-46C7-AC85-AE05BAE34C3E}"/>
    <cellStyle name="BM Input Static 5 6 2" xfId="7368" xr:uid="{82F47DD0-5C40-4172-9FD9-A3E41C80581C}"/>
    <cellStyle name="BM Input Static 5 6 2 2" xfId="7369" xr:uid="{04E09286-4B5B-4E31-BD5C-E06A55CAD0F6}"/>
    <cellStyle name="BM Input Static 5 6 3" xfId="7370" xr:uid="{44E6FB1F-77E6-412C-8CB1-EA02FE96B414}"/>
    <cellStyle name="BM Input Static 5 7" xfId="7371" xr:uid="{2CAD0F96-DCEC-4ECC-B9F6-20C45257FCEC}"/>
    <cellStyle name="BM Input Static 5 7 2" xfId="7372" xr:uid="{DB76B97D-77BA-4C84-9770-BC251001D7E4}"/>
    <cellStyle name="BM Input Static 5 7 2 2" xfId="7373" xr:uid="{E9CA4BEC-F612-4EC3-BD1E-FA4FDD3A7F7B}"/>
    <cellStyle name="BM Input Static 5 7 3" xfId="7374" xr:uid="{F44392FD-E239-42D8-8F1F-D7D07BEF57C8}"/>
    <cellStyle name="BM Input Static 5 8" xfId="7375" xr:uid="{FF387894-CD2B-492B-BC0E-B39B7E3F1797}"/>
    <cellStyle name="BM Input Static 5 8 2" xfId="7376" xr:uid="{1654FDA1-080B-4F2C-993C-9A5E5C847847}"/>
    <cellStyle name="BM Input Static 5 8 2 2" xfId="7377" xr:uid="{E14798AF-5BC5-4B66-8437-18479D34573C}"/>
    <cellStyle name="BM Input Static 5 8 3" xfId="7378" xr:uid="{9CE20232-B542-4B25-A5E0-F3B5CDE814AB}"/>
    <cellStyle name="BM Input Static 5 9" xfId="7379" xr:uid="{C266BDA4-6555-403E-ACA1-059C257587A8}"/>
    <cellStyle name="BM Input Static 5 9 2" xfId="7380" xr:uid="{FA79D9AB-2274-41C6-8D0E-0CFF2CD277B8}"/>
    <cellStyle name="BM Input Static 5 9 2 2" xfId="7381" xr:uid="{EAA685CC-425C-4993-9FC5-6A5BA8C4CB52}"/>
    <cellStyle name="BM Input Static 5 9 3" xfId="7382" xr:uid="{EE53DB76-3BC1-48A2-A6E9-E09BED24214F}"/>
    <cellStyle name="BM Input Static 6" xfId="7383" xr:uid="{A95C1822-BBD8-4706-ADE4-5AFBF5F31E1A}"/>
    <cellStyle name="BM Input Static 6 10" xfId="7384" xr:uid="{30B33D80-9F02-4779-921A-2D4D5D6E493A}"/>
    <cellStyle name="BM Input Static 6 10 2" xfId="7385" xr:uid="{189452EC-523F-499D-A032-525CDEDF068A}"/>
    <cellStyle name="BM Input Static 6 10 2 2" xfId="7386" xr:uid="{3F49D428-1EBE-4F45-ACBB-51666BD5DA1C}"/>
    <cellStyle name="BM Input Static 6 10 3" xfId="7387" xr:uid="{29E78201-62A7-45B9-AFAD-19B00FDDF5F4}"/>
    <cellStyle name="BM Input Static 6 11" xfId="7388" xr:uid="{9EFA777E-2916-412C-B1A2-62CF5B5B8C16}"/>
    <cellStyle name="BM Input Static 6 11 2" xfId="7389" xr:uid="{D5C9A23A-9A9B-4594-9225-076565093DC5}"/>
    <cellStyle name="BM Input Static 6 11 2 2" xfId="7390" xr:uid="{AC87EFED-32BC-4615-B432-85B1109BF11C}"/>
    <cellStyle name="BM Input Static 6 11 3" xfId="7391" xr:uid="{2ADFC4AF-B98F-42B5-86F1-5CBED819D5C8}"/>
    <cellStyle name="BM Input Static 6 12" xfId="7392" xr:uid="{97DB0C22-063C-44D0-9AC9-2BB1D76D833F}"/>
    <cellStyle name="BM Input Static 6 12 2" xfId="7393" xr:uid="{298BBCD0-860E-4E13-BF5A-AE45DBB05AAA}"/>
    <cellStyle name="BM Input Static 6 12 2 2" xfId="7394" xr:uid="{DFCD3EA2-6D2B-4116-9893-2DE24F51A39F}"/>
    <cellStyle name="BM Input Static 6 12 3" xfId="7395" xr:uid="{F1DD040D-2DB4-48A3-8157-8301D2059049}"/>
    <cellStyle name="BM Input Static 6 13" xfId="7396" xr:uid="{9DE2D98D-E42C-4817-8E18-8E505C67CCBC}"/>
    <cellStyle name="BM Input Static 6 13 2" xfId="7397" xr:uid="{26019596-836C-4E3B-B8EE-E1CF4855D988}"/>
    <cellStyle name="BM Input Static 6 13 2 2" xfId="7398" xr:uid="{DA08B10A-4F33-466D-B328-749CCB9E3369}"/>
    <cellStyle name="BM Input Static 6 13 3" xfId="7399" xr:uid="{761C76C1-4116-4635-81FA-D4AF7D2DB409}"/>
    <cellStyle name="BM Input Static 6 14" xfId="7400" xr:uid="{F91542C4-C1D8-4B40-9A9C-82B05A4E4D9A}"/>
    <cellStyle name="BM Input Static 6 14 2" xfId="7401" xr:uid="{CEEF44C9-A583-4C69-BFE5-D7670E67E43D}"/>
    <cellStyle name="BM Input Static 6 14 2 2" xfId="7402" xr:uid="{F02DC921-ED35-4FF8-937A-28452C03CD36}"/>
    <cellStyle name="BM Input Static 6 14 3" xfId="7403" xr:uid="{B2D262F9-88E4-4D47-8C08-686A427DC54D}"/>
    <cellStyle name="BM Input Static 6 15" xfId="7404" xr:uid="{30E4DBC7-B2A6-4A6A-9208-5699FB75DB08}"/>
    <cellStyle name="BM Input Static 6 15 2" xfId="7405" xr:uid="{C036A6F6-15B6-4BE5-9B20-A0DEA4AEABF9}"/>
    <cellStyle name="BM Input Static 6 15 2 2" xfId="7406" xr:uid="{A909CBF2-8518-4B92-A236-C07C1F8C90A5}"/>
    <cellStyle name="BM Input Static 6 15 3" xfId="7407" xr:uid="{16D5E317-924F-4164-ACED-55554C5884C8}"/>
    <cellStyle name="BM Input Static 6 16" xfId="7408" xr:uid="{14590B04-5B0D-4CED-A4CC-09F4CDFC71CC}"/>
    <cellStyle name="BM Input Static 6 16 2" xfId="7409" xr:uid="{92172F1F-C0F6-4D4C-8F9F-05C3C81781E2}"/>
    <cellStyle name="BM Input Static 6 16 2 2" xfId="7410" xr:uid="{51E43C0D-A7CF-4010-9B12-F768D0E425B7}"/>
    <cellStyle name="BM Input Static 6 16 3" xfId="7411" xr:uid="{877CE3A0-F635-4AB8-8FFB-FB76A74BD174}"/>
    <cellStyle name="BM Input Static 6 17" xfId="7412" xr:uid="{A0E3D914-C07A-4FC0-BBCE-5ABDA7F961BC}"/>
    <cellStyle name="BM Input Static 6 17 2" xfId="7413" xr:uid="{6DBE955E-9E01-48E4-96CA-7E708A7D63E3}"/>
    <cellStyle name="BM Input Static 6 17 2 2" xfId="7414" xr:uid="{B75A3534-133A-4B19-A3BC-3E826213AF41}"/>
    <cellStyle name="BM Input Static 6 17 3" xfId="7415" xr:uid="{D6BC18E4-A789-49D3-8996-A27E4C7D6856}"/>
    <cellStyle name="BM Input Static 6 18" xfId="7416" xr:uid="{6A9EE794-F762-4E1D-9045-03D3DBEC6A66}"/>
    <cellStyle name="BM Input Static 6 18 2" xfId="7417" xr:uid="{D08DEEC1-EA0C-4BB6-B50E-FFFE81F6F665}"/>
    <cellStyle name="BM Input Static 6 18 2 2" xfId="7418" xr:uid="{F31103EB-9A46-4FAD-BEF6-3BB65F365A35}"/>
    <cellStyle name="BM Input Static 6 18 3" xfId="7419" xr:uid="{83219222-9383-4659-87A3-66040E355796}"/>
    <cellStyle name="BM Input Static 6 19" xfId="7420" xr:uid="{BAF65A9C-46CD-4D70-B800-5DB6D5A7CEC8}"/>
    <cellStyle name="BM Input Static 6 19 2" xfId="7421" xr:uid="{EBDE146B-456C-466D-80F7-79624ABD0717}"/>
    <cellStyle name="BM Input Static 6 19 2 2" xfId="7422" xr:uid="{50BF3678-5C75-4B68-AC29-A41E10514085}"/>
    <cellStyle name="BM Input Static 6 19 3" xfId="7423" xr:uid="{E018C6F0-2813-4B57-945B-2F37277F75EB}"/>
    <cellStyle name="BM Input Static 6 2" xfId="7424" xr:uid="{3B3EA9C9-4B92-445B-8A25-411C78260F98}"/>
    <cellStyle name="BM Input Static 6 2 2" xfId="7425" xr:uid="{8E0AB8D1-80DF-483B-BB80-7333506F7871}"/>
    <cellStyle name="BM Input Static 6 2 2 2" xfId="7426" xr:uid="{B22CFBE4-6404-46D9-97F8-FC667E829E85}"/>
    <cellStyle name="BM Input Static 6 2 2 3" xfId="7427" xr:uid="{8E7BB951-897F-4CCD-A7BA-A8951FC8E3B3}"/>
    <cellStyle name="BM Input Static 6 2 3" xfId="7428" xr:uid="{A3CB0728-972D-4F70-8D1E-395BFE83E17F}"/>
    <cellStyle name="BM Input Static 6 2 3 2" xfId="7429" xr:uid="{E0CB1E2D-43D1-477A-AFFF-EA490D45FBDC}"/>
    <cellStyle name="BM Input Static 6 2 4" xfId="7430" xr:uid="{4890A208-C900-4031-86B2-E20D2F94619D}"/>
    <cellStyle name="BM Input Static 6 20" xfId="7431" xr:uid="{4DE14E10-9452-499A-A358-3D8E9CC0C9C7}"/>
    <cellStyle name="BM Input Static 6 20 2" xfId="7432" xr:uid="{63C1321E-5DC6-4384-9873-52E4AF09A524}"/>
    <cellStyle name="BM Input Static 6 20 2 2" xfId="7433" xr:uid="{DD4AF21E-CE0F-4B6D-89D5-58A1FDF6BCC0}"/>
    <cellStyle name="BM Input Static 6 20 3" xfId="7434" xr:uid="{675E0811-F5EE-476B-9622-E29CAFDB6A5C}"/>
    <cellStyle name="BM Input Static 6 21" xfId="7435" xr:uid="{3C391952-7EA8-49BE-8781-94036271214C}"/>
    <cellStyle name="BM Input Static 6 21 2" xfId="7436" xr:uid="{735BB523-5A6E-40C6-9ECD-0B4D91C51572}"/>
    <cellStyle name="BM Input Static 6 22" xfId="7437" xr:uid="{1AFC2440-2EA7-475D-9469-14E179046BD8}"/>
    <cellStyle name="BM Input Static 6 23" xfId="7438" xr:uid="{BF372387-FC16-47D4-B19C-762303FC2A33}"/>
    <cellStyle name="BM Input Static 6 3" xfId="7439" xr:uid="{43FE75ED-8AAB-44DD-9E14-079A8D3BB5E4}"/>
    <cellStyle name="BM Input Static 6 3 2" xfId="7440" xr:uid="{AE778F9E-18AD-4F9F-BFC6-B7493D730D57}"/>
    <cellStyle name="BM Input Static 6 3 2 2" xfId="7441" xr:uid="{29BAA831-844F-4B6B-B955-0731DF2233B3}"/>
    <cellStyle name="BM Input Static 6 3 3" xfId="7442" xr:uid="{339DEFC3-C51A-4951-BC85-C9F06FAFEECC}"/>
    <cellStyle name="BM Input Static 6 3 4" xfId="7443" xr:uid="{037181AE-5484-4983-BA8D-312519956AE1}"/>
    <cellStyle name="BM Input Static 6 4" xfId="7444" xr:uid="{19B11FD5-66F5-488C-B7AC-64F868CFB6FE}"/>
    <cellStyle name="BM Input Static 6 4 2" xfId="7445" xr:uid="{825841AB-B789-41FA-921D-71117F0860E8}"/>
    <cellStyle name="BM Input Static 6 4 2 2" xfId="7446" xr:uid="{4F532443-5862-4B21-A78B-FF76CBAF568B}"/>
    <cellStyle name="BM Input Static 6 4 3" xfId="7447" xr:uid="{9AA97D70-FE1B-4C22-BA09-DB4B81B3AB92}"/>
    <cellStyle name="BM Input Static 6 4 4" xfId="7448" xr:uid="{94578045-6179-4C32-ADE2-0284C95A04EE}"/>
    <cellStyle name="BM Input Static 6 5" xfId="7449" xr:uid="{B12702DE-6239-43C5-8B9F-166E13466040}"/>
    <cellStyle name="BM Input Static 6 5 2" xfId="7450" xr:uid="{59356565-35B7-4C20-9269-3C950108D9D7}"/>
    <cellStyle name="BM Input Static 6 5 2 2" xfId="7451" xr:uid="{07D9120B-C476-409F-8D53-3FAC8F1C70AA}"/>
    <cellStyle name="BM Input Static 6 5 3" xfId="7452" xr:uid="{BA5F314C-537B-42AE-94B0-91AEAB9D8757}"/>
    <cellStyle name="BM Input Static 6 6" xfId="7453" xr:uid="{E4D7186F-5598-4E03-AF1A-7D1DECD23FD3}"/>
    <cellStyle name="BM Input Static 6 6 2" xfId="7454" xr:uid="{7FFCBF4C-F105-4A4C-B175-FF65510AA776}"/>
    <cellStyle name="BM Input Static 6 6 2 2" xfId="7455" xr:uid="{7311EC1F-CA29-4A65-90A3-930948195B46}"/>
    <cellStyle name="BM Input Static 6 6 3" xfId="7456" xr:uid="{F803BCD4-DF78-459B-B723-1CD6BFD2E178}"/>
    <cellStyle name="BM Input Static 6 7" xfId="7457" xr:uid="{C98814FE-6238-455D-A5FC-612FE9EB0ECE}"/>
    <cellStyle name="BM Input Static 6 7 2" xfId="7458" xr:uid="{2DC1FE86-F5C0-4BFC-9A4B-EC1B17144D26}"/>
    <cellStyle name="BM Input Static 6 7 2 2" xfId="7459" xr:uid="{9ED4B564-F050-437A-AD55-8AA5816B8757}"/>
    <cellStyle name="BM Input Static 6 7 3" xfId="7460" xr:uid="{C14F54C2-11C3-40EC-858B-FD800F5779F3}"/>
    <cellStyle name="BM Input Static 6 8" xfId="7461" xr:uid="{AA79CCE2-625C-4551-9D7A-A3BA8CBF63FA}"/>
    <cellStyle name="BM Input Static 6 8 2" xfId="7462" xr:uid="{1E3792F1-5C7D-415B-9F0C-E6C877683E5C}"/>
    <cellStyle name="BM Input Static 6 8 2 2" xfId="7463" xr:uid="{E440BED4-9318-4B83-B697-C804F42CCCF5}"/>
    <cellStyle name="BM Input Static 6 8 3" xfId="7464" xr:uid="{1C9937FE-A056-4D4D-9D27-5E11AB473143}"/>
    <cellStyle name="BM Input Static 6 9" xfId="7465" xr:uid="{17366E21-1CD4-4BF7-B986-5E080C8E46E4}"/>
    <cellStyle name="BM Input Static 6 9 2" xfId="7466" xr:uid="{7152A488-7744-4835-A918-68238D0D234B}"/>
    <cellStyle name="BM Input Static 6 9 2 2" xfId="7467" xr:uid="{6D86C819-21B1-4E41-96C7-A8C679C4FD84}"/>
    <cellStyle name="BM Input Static 6 9 3" xfId="7468" xr:uid="{83329799-B325-42E9-8460-520312642075}"/>
    <cellStyle name="BM Input Static 7" xfId="7469" xr:uid="{DB55BBF7-987A-4DEC-B68A-96774A5D52B5}"/>
    <cellStyle name="BM Input Static 7 2" xfId="7470" xr:uid="{E26CD825-7505-4720-A097-23FD0D5E140A}"/>
    <cellStyle name="BM Input Static 7 2 2" xfId="7471" xr:uid="{23AFA1AA-650B-45BE-A3C5-4CB9E1561A59}"/>
    <cellStyle name="BM Input Static 7 2 3" xfId="7472" xr:uid="{7A2169C3-FEE2-4C7A-9E24-A7C437C69077}"/>
    <cellStyle name="BM Input Static 7 3" xfId="7473" xr:uid="{6CCB807C-2051-4C31-B6A7-8AD4FEB7FC6B}"/>
    <cellStyle name="BM Input Static 7 3 2" xfId="7474" xr:uid="{DD73C16A-CDEB-4525-B1DC-2B7AD9C54410}"/>
    <cellStyle name="BM Input Static 7 4" xfId="7475" xr:uid="{E39D4282-40D4-483C-8781-1D17627935CB}"/>
    <cellStyle name="BM Input Static 8" xfId="7476" xr:uid="{68F26DF4-7351-4D46-B60C-7929F86CD82E}"/>
    <cellStyle name="BM Input Static 8 2" xfId="7477" xr:uid="{5D6605DF-29FA-400B-B570-AAF7827E9D84}"/>
    <cellStyle name="BM Input Static 8 2 2" xfId="7478" xr:uid="{43279BAE-12A7-4B5C-A5C0-2D87F399D38E}"/>
    <cellStyle name="BM Input Static 8 2 3" xfId="7479" xr:uid="{4DB8C618-C444-4C04-BF84-6D0C65BC503B}"/>
    <cellStyle name="BM Input Static 8 3" xfId="7480" xr:uid="{355023AB-B70B-435A-B879-4CACC70DE400}"/>
    <cellStyle name="BM Input Static 8 4" xfId="7481" xr:uid="{879064E1-3773-4543-9DA9-4B06F3E28920}"/>
    <cellStyle name="BM Input Static 9" xfId="7482" xr:uid="{B54ADC6E-5A49-42F9-99BD-9DCF968FC8D9}"/>
    <cellStyle name="BM Input Static 9 2" xfId="7483" xr:uid="{785549F7-7AD0-42C8-8657-E88E459BAEF8}"/>
    <cellStyle name="BM Input Static 9 2 2" xfId="7484" xr:uid="{023AD62E-5767-4DE3-B6FD-B0223A3785B2}"/>
    <cellStyle name="BM Input Static 9 3" xfId="7485" xr:uid="{2FA577BB-E50D-4C9D-88F1-9E288951D341}"/>
    <cellStyle name="BM Input Static 9 4" xfId="7486" xr:uid="{BE185A86-3AEE-434E-9E6C-C74A698E2ACA}"/>
    <cellStyle name="BM Label" xfId="7487" xr:uid="{609A9D48-E86A-4C0D-9853-26B417CB323F}"/>
    <cellStyle name="BM UF in Col E" xfId="7488" xr:uid="{7842DDAF-D51A-48A7-8C35-0FB571A1DCBC}"/>
    <cellStyle name="BM UF in Col E 10" xfId="7489" xr:uid="{D31CAA7D-C5B6-43CF-A6A8-4C0C60965CC2}"/>
    <cellStyle name="BM UF in Col E 10 2" xfId="7490" xr:uid="{F8211473-8724-4F2F-8D98-F16727A77B87}"/>
    <cellStyle name="BM UF in Col E 10 2 2" xfId="7491" xr:uid="{1A626655-D5B0-4BB1-9249-06B26644A210}"/>
    <cellStyle name="BM UF in Col E 10 3" xfId="7492" xr:uid="{489AF7D6-E582-4485-B6AD-98CC2ECFE795}"/>
    <cellStyle name="BM UF in Col E 11" xfId="7493" xr:uid="{D4CD0C06-9D20-4247-B7F0-3A038A1383BC}"/>
    <cellStyle name="BM UF in Col E 11 2" xfId="7494" xr:uid="{6D7A48D7-AA19-499F-8594-6A88A29F0D20}"/>
    <cellStyle name="BM UF in Col E 11 2 2" xfId="7495" xr:uid="{CDD8993B-DB3C-4E55-BBCD-DCFD151A4ABA}"/>
    <cellStyle name="BM UF in Col E 11 3" xfId="7496" xr:uid="{14D4FB55-09CD-4745-A941-608325410541}"/>
    <cellStyle name="BM UF in Col E 12" xfId="7497" xr:uid="{4CA8988E-AB7C-46E1-8094-12F6CA696C41}"/>
    <cellStyle name="BM UF in Col E 12 2" xfId="7498" xr:uid="{36A1F451-A72C-4276-8E40-F4B4269D8080}"/>
    <cellStyle name="BM UF in Col E 12 2 2" xfId="7499" xr:uid="{43B7ED22-9111-421E-94A8-D2F49AC5EDA6}"/>
    <cellStyle name="BM UF in Col E 12 3" xfId="7500" xr:uid="{1BCB5D2B-C42F-4B32-8D57-50B8488C8505}"/>
    <cellStyle name="BM UF in Col E 13" xfId="7501" xr:uid="{3FC1D8BD-78C7-4463-8812-DA118F0E16FC}"/>
    <cellStyle name="BM UF in Col E 13 2" xfId="7502" xr:uid="{C9DD26A8-FFA3-4097-B6F3-051E41B47F4E}"/>
    <cellStyle name="BM UF in Col E 13 2 2" xfId="7503" xr:uid="{FA9FF4C5-ADD2-48CE-9CD5-8086DBF6B083}"/>
    <cellStyle name="BM UF in Col E 13 3" xfId="7504" xr:uid="{059BC4CF-0F2E-47D5-89B4-CB1BC22F5CE6}"/>
    <cellStyle name="BM UF in Col E 14" xfId="7505" xr:uid="{6869335E-D65F-4D79-9D79-320A1ABF0991}"/>
    <cellStyle name="BM UF in Col E 14 2" xfId="7506" xr:uid="{325208B2-30A5-48F1-B4C7-B49F00D49094}"/>
    <cellStyle name="BM UF in Col E 14 2 2" xfId="7507" xr:uid="{0E324640-D34B-40B2-BA80-ED36FFF5AE8E}"/>
    <cellStyle name="BM UF in Col E 14 3" xfId="7508" xr:uid="{FA9DB68E-17A5-429C-8028-08A4AED9F957}"/>
    <cellStyle name="BM UF in Col E 15" xfId="7509" xr:uid="{84B99E3D-F33C-4DDB-9572-6626630A50AC}"/>
    <cellStyle name="BM UF in Col E 15 2" xfId="7510" xr:uid="{1A2C55AF-1160-4227-85C9-CA90F3515EDA}"/>
    <cellStyle name="BM UF in Col E 15 2 2" xfId="7511" xr:uid="{63FD913A-D15B-4FE4-87F1-9F9127C4A368}"/>
    <cellStyle name="BM UF in Col E 15 3" xfId="7512" xr:uid="{FEA4BB3D-CC2E-4D9D-9DBA-3844FF395C1D}"/>
    <cellStyle name="BM UF in Col E 16" xfId="7513" xr:uid="{31DC89E7-FA28-4724-BF75-29C082A2F7A0}"/>
    <cellStyle name="BM UF in Col E 16 2" xfId="7514" xr:uid="{71E864D2-EB44-468C-BDAF-1F26DE7F830E}"/>
    <cellStyle name="BM UF in Col E 16 2 2" xfId="7515" xr:uid="{3814348D-4599-4331-A68E-FD94958003D1}"/>
    <cellStyle name="BM UF in Col E 16 3" xfId="7516" xr:uid="{70EB8068-1566-4A1E-BAEA-AE9B84801BE1}"/>
    <cellStyle name="BM UF in Col E 17" xfId="7517" xr:uid="{5A952D63-E92B-4B6F-8AE7-846492318E04}"/>
    <cellStyle name="BM UF in Col E 17 2" xfId="7518" xr:uid="{9FD87D36-CF7D-46AB-982A-35A75C4DBB91}"/>
    <cellStyle name="BM UF in Col E 17 2 2" xfId="7519" xr:uid="{E916D183-1126-45BA-A02F-BC47A8A878AA}"/>
    <cellStyle name="BM UF in Col E 17 3" xfId="7520" xr:uid="{93EB06BB-17A0-4D34-A9C4-DB3D2E97D262}"/>
    <cellStyle name="BM UF in Col E 18" xfId="7521" xr:uid="{2DAA6B67-D4F4-4E5C-8EAC-4B103ACC5050}"/>
    <cellStyle name="BM UF in Col E 18 2" xfId="7522" xr:uid="{901C4A99-DA11-4D8E-A27A-051A339121E7}"/>
    <cellStyle name="BM UF in Col E 18 2 2" xfId="7523" xr:uid="{85EF3A6C-C30B-4443-B8EC-C264AE9581A6}"/>
    <cellStyle name="BM UF in Col E 18 3" xfId="7524" xr:uid="{4D081286-F90A-43B4-89DD-EC10237BF1DB}"/>
    <cellStyle name="BM UF in Col E 19" xfId="7525" xr:uid="{C7DF1B3D-8CCE-4EE5-A231-C822D8EC0157}"/>
    <cellStyle name="BM UF in Col E 19 2" xfId="7526" xr:uid="{09807894-490F-4E32-941C-D7BC6222EA72}"/>
    <cellStyle name="BM UF in Col E 19 2 2" xfId="7527" xr:uid="{5599DDD4-BEA8-4495-AA7E-8043ED5AA390}"/>
    <cellStyle name="BM UF in Col E 19 3" xfId="7528" xr:uid="{AAD61F62-54ED-4648-A3D0-F823C4BB223A}"/>
    <cellStyle name="BM UF in Col E 2" xfId="7529" xr:uid="{3859E40E-7852-4EB8-A7A1-6FD0FDB702AE}"/>
    <cellStyle name="BM UF in Col E 2 10" xfId="7530" xr:uid="{64A7526D-39E7-4F4C-BC63-7D71A1D902D1}"/>
    <cellStyle name="BM UF in Col E 2 10 2" xfId="7531" xr:uid="{F0F5DD26-AF4B-4E0A-855E-09498008A2EF}"/>
    <cellStyle name="BM UF in Col E 2 10 2 2" xfId="7532" xr:uid="{040CF66F-4144-41CF-9093-3B5DB39C6430}"/>
    <cellStyle name="BM UF in Col E 2 10 3" xfId="7533" xr:uid="{F398B7A1-D33C-4640-BD0F-2F2064A8F6EA}"/>
    <cellStyle name="BM UF in Col E 2 11" xfId="7534" xr:uid="{AD145F30-A779-4938-ADDC-A16C2A3AA727}"/>
    <cellStyle name="BM UF in Col E 2 11 2" xfId="7535" xr:uid="{58E6E88B-38A2-4692-AC64-2C76364D0AFF}"/>
    <cellStyle name="BM UF in Col E 2 11 2 2" xfId="7536" xr:uid="{2461EB24-F50F-4075-95D5-10DED6A328EC}"/>
    <cellStyle name="BM UF in Col E 2 11 3" xfId="7537" xr:uid="{6C795A8B-0645-48D9-8E61-5CDBEEE78451}"/>
    <cellStyle name="BM UF in Col E 2 12" xfId="7538" xr:uid="{B3B9F7C6-894B-4972-8F9E-EBABF045A098}"/>
    <cellStyle name="BM UF in Col E 2 12 2" xfId="7539" xr:uid="{BCFE4B87-3C85-4F96-9817-ECF10E1C0006}"/>
    <cellStyle name="BM UF in Col E 2 12 2 2" xfId="7540" xr:uid="{A849A202-4888-4B00-9E9F-DDD68ED58CCE}"/>
    <cellStyle name="BM UF in Col E 2 12 3" xfId="7541" xr:uid="{875B7414-4A95-48CE-9581-C325EE139961}"/>
    <cellStyle name="BM UF in Col E 2 13" xfId="7542" xr:uid="{D852C287-36E2-450B-BCFF-CC73DA173B6B}"/>
    <cellStyle name="BM UF in Col E 2 13 2" xfId="7543" xr:uid="{D3C526EC-4992-47F7-A4AD-4D35D47FFC42}"/>
    <cellStyle name="BM UF in Col E 2 13 2 2" xfId="7544" xr:uid="{DC55222C-3EAF-4901-8DA1-D8F29D1E8DCA}"/>
    <cellStyle name="BM UF in Col E 2 13 3" xfId="7545" xr:uid="{05EEC101-268E-44D1-A6C6-814A59CDF8B7}"/>
    <cellStyle name="BM UF in Col E 2 14" xfId="7546" xr:uid="{F38A3377-FAB5-4B56-AFC7-4E0F62433CF4}"/>
    <cellStyle name="BM UF in Col E 2 14 2" xfId="7547" xr:uid="{717BE3F4-F913-423A-8AD8-3403645D626C}"/>
    <cellStyle name="BM UF in Col E 2 14 2 2" xfId="7548" xr:uid="{0D7B1975-1C82-409A-B10A-8D7314A1CFFC}"/>
    <cellStyle name="BM UF in Col E 2 14 3" xfId="7549" xr:uid="{01049E24-2980-4C9B-AEFA-2C859F26AD34}"/>
    <cellStyle name="BM UF in Col E 2 15" xfId="7550" xr:uid="{FACBAB67-5B49-4BDD-8329-22A8BB6EAE34}"/>
    <cellStyle name="BM UF in Col E 2 15 2" xfId="7551" xr:uid="{C5B21309-8E3A-4308-9EFD-10F1EBA66C17}"/>
    <cellStyle name="BM UF in Col E 2 15 2 2" xfId="7552" xr:uid="{55290AB0-4785-487B-83A0-1F19BEB05637}"/>
    <cellStyle name="BM UF in Col E 2 15 3" xfId="7553" xr:uid="{1D4BC5D9-4C10-4F5B-9685-5E91C7F8DE17}"/>
    <cellStyle name="BM UF in Col E 2 16" xfId="7554" xr:uid="{FC05EB72-D3F0-43BD-BB8B-70C253758DF7}"/>
    <cellStyle name="BM UF in Col E 2 16 2" xfId="7555" xr:uid="{714C6B84-7EFC-487D-B6A8-19D50AC40A0C}"/>
    <cellStyle name="BM UF in Col E 2 16 2 2" xfId="7556" xr:uid="{AA71B5C2-8009-4A14-A2AC-A819C79148C5}"/>
    <cellStyle name="BM UF in Col E 2 16 3" xfId="7557" xr:uid="{E2117FD4-D9C4-4403-9264-A3B7B039FA92}"/>
    <cellStyle name="BM UF in Col E 2 17" xfId="7558" xr:uid="{592792E3-3D98-48BA-8102-1F9A7C6D1BA0}"/>
    <cellStyle name="BM UF in Col E 2 17 2" xfId="7559" xr:uid="{E9219D82-9831-4330-A252-FB85C87DA227}"/>
    <cellStyle name="BM UF in Col E 2 17 2 2" xfId="7560" xr:uid="{B580A0A0-49D8-4966-AED5-C5D10AF8F819}"/>
    <cellStyle name="BM UF in Col E 2 17 3" xfId="7561" xr:uid="{C00A01B2-67CB-4921-BBD0-8E871FB15293}"/>
    <cellStyle name="BM UF in Col E 2 18" xfId="7562" xr:uid="{DC2CCC13-A34F-44A9-9E51-EA194BAC4EF6}"/>
    <cellStyle name="BM UF in Col E 2 18 2" xfId="7563" xr:uid="{8D96EF6A-CB65-4B44-96C9-FCDDAE6DEBD0}"/>
    <cellStyle name="BM UF in Col E 2 18 2 2" xfId="7564" xr:uid="{CC034D23-DCE0-4266-A2B2-34AB1ADBB21B}"/>
    <cellStyle name="BM UF in Col E 2 18 3" xfId="7565" xr:uid="{03FC97DA-AC8C-485D-BAD4-14981EE2A5E9}"/>
    <cellStyle name="BM UF in Col E 2 19" xfId="7566" xr:uid="{22DA92C5-A759-442A-B578-2219E308C3D7}"/>
    <cellStyle name="BM UF in Col E 2 19 2" xfId="7567" xr:uid="{41D2EB84-FF58-43F6-96F9-7145357096A8}"/>
    <cellStyle name="BM UF in Col E 2 19 2 2" xfId="7568" xr:uid="{FCB547AC-7519-4CFE-B081-B970C3CFEC56}"/>
    <cellStyle name="BM UF in Col E 2 19 3" xfId="7569" xr:uid="{2BB84C23-D02D-4BFE-B4E4-49C2EAB035B2}"/>
    <cellStyle name="BM UF in Col E 2 2" xfId="7570" xr:uid="{30B569DD-D87F-4799-86D8-A09D321FBD3E}"/>
    <cellStyle name="BM UF in Col E 2 2 10" xfId="7571" xr:uid="{61EEF277-BF2D-4364-96FE-BD878E3EC648}"/>
    <cellStyle name="BM UF in Col E 2 2 10 2" xfId="7572" xr:uid="{88DE325E-3215-4EAA-9B3B-4C130202A896}"/>
    <cellStyle name="BM UF in Col E 2 2 10 2 2" xfId="7573" xr:uid="{C3FB121E-380E-45C5-A12F-553B18346A62}"/>
    <cellStyle name="BM UF in Col E 2 2 10 3" xfId="7574" xr:uid="{8C93FF88-0731-4B73-99C9-B1C4EABFFC2D}"/>
    <cellStyle name="BM UF in Col E 2 2 11" xfId="7575" xr:uid="{E5F5DF85-2D63-4D40-AB8E-C05411F06BFA}"/>
    <cellStyle name="BM UF in Col E 2 2 11 2" xfId="7576" xr:uid="{DE8F12EE-33C7-4A76-AED2-F8B366D0FC31}"/>
    <cellStyle name="BM UF in Col E 2 2 11 2 2" xfId="7577" xr:uid="{0541C702-51D6-4631-B612-E7FCD2D7FBFD}"/>
    <cellStyle name="BM UF in Col E 2 2 11 3" xfId="7578" xr:uid="{3BA8E2B3-CE9B-4416-91AF-A21584A40657}"/>
    <cellStyle name="BM UF in Col E 2 2 12" xfId="7579" xr:uid="{3717021E-7E6C-492D-AD57-BDC7B4ECAC00}"/>
    <cellStyle name="BM UF in Col E 2 2 12 2" xfId="7580" xr:uid="{D444E19F-2F59-48A0-94B0-3A5F31DE907E}"/>
    <cellStyle name="BM UF in Col E 2 2 12 2 2" xfId="7581" xr:uid="{7E26FDA5-9210-437C-8F23-CA51334CBC34}"/>
    <cellStyle name="BM UF in Col E 2 2 12 3" xfId="7582" xr:uid="{B1A8CF93-9536-4C00-A706-2DA6400CDBEC}"/>
    <cellStyle name="BM UF in Col E 2 2 13" xfId="7583" xr:uid="{859350CD-CF57-45E3-BB75-0B80EB9D1C1E}"/>
    <cellStyle name="BM UF in Col E 2 2 13 2" xfId="7584" xr:uid="{A82AC8FB-05A3-4D51-A9BD-98AAE14D891C}"/>
    <cellStyle name="BM UF in Col E 2 2 13 2 2" xfId="7585" xr:uid="{74367905-9910-48A4-B238-BFEDD51A1402}"/>
    <cellStyle name="BM UF in Col E 2 2 13 3" xfId="7586" xr:uid="{BB0D8F72-488B-4F56-9D7A-058B84DFA131}"/>
    <cellStyle name="BM UF in Col E 2 2 14" xfId="7587" xr:uid="{E4396E82-AA5E-40CF-960B-7944A66843F2}"/>
    <cellStyle name="BM UF in Col E 2 2 14 2" xfId="7588" xr:uid="{ADF2C1B6-8FAE-4E7E-A01C-B08EA65A48D6}"/>
    <cellStyle name="BM UF in Col E 2 2 14 2 2" xfId="7589" xr:uid="{D6C2C3A9-D30B-4C9A-8972-D2CD47D0D2FA}"/>
    <cellStyle name="BM UF in Col E 2 2 14 3" xfId="7590" xr:uid="{24A75112-AF64-4B69-B1FD-EC9CA7ADBA5D}"/>
    <cellStyle name="BM UF in Col E 2 2 15" xfId="7591" xr:uid="{D602B3CB-6657-4FC1-B1CA-AC318A8AFFB0}"/>
    <cellStyle name="BM UF in Col E 2 2 15 2" xfId="7592" xr:uid="{BC2545E9-B510-4F11-AFA2-86AE370758A3}"/>
    <cellStyle name="BM UF in Col E 2 2 15 2 2" xfId="7593" xr:uid="{0961DC52-8147-4E3E-8672-AD0323489824}"/>
    <cellStyle name="BM UF in Col E 2 2 15 3" xfId="7594" xr:uid="{21D50D10-77AB-4C16-B7FA-EBFE31AD86DB}"/>
    <cellStyle name="BM UF in Col E 2 2 16" xfId="7595" xr:uid="{BE664EA5-10FB-4453-A46F-8B48F8AC89A0}"/>
    <cellStyle name="BM UF in Col E 2 2 16 2" xfId="7596" xr:uid="{7098FDD3-DE10-48BB-9A73-F2D9EE6E0755}"/>
    <cellStyle name="BM UF in Col E 2 2 16 2 2" xfId="7597" xr:uid="{5BA76D04-5AD0-4E14-A849-716A56BA429D}"/>
    <cellStyle name="BM UF in Col E 2 2 16 3" xfId="7598" xr:uid="{F58B9F63-F4D4-41CC-820F-62AED306CD52}"/>
    <cellStyle name="BM UF in Col E 2 2 17" xfId="7599" xr:uid="{BC7B8F93-D128-44E7-9B32-D40D3E61A9F8}"/>
    <cellStyle name="BM UF in Col E 2 2 17 2" xfId="7600" xr:uid="{ADA1F74D-5E0C-4BDB-A094-4D32034FDFFC}"/>
    <cellStyle name="BM UF in Col E 2 2 17 2 2" xfId="7601" xr:uid="{5BFCCBCF-9724-439F-B61E-16F20B578F00}"/>
    <cellStyle name="BM UF in Col E 2 2 17 3" xfId="7602" xr:uid="{C0C3FA95-0750-4FB4-A405-01275864885A}"/>
    <cellStyle name="BM UF in Col E 2 2 18" xfId="7603" xr:uid="{E1EEAE0F-2E38-4F8B-BE48-E5213A780E59}"/>
    <cellStyle name="BM UF in Col E 2 2 18 2" xfId="7604" xr:uid="{1BD3F786-A492-49DE-B4BB-B8F4B1D9B295}"/>
    <cellStyle name="BM UF in Col E 2 2 19" xfId="7605" xr:uid="{F97BBBB1-7A2C-4534-BAB5-D960273766E8}"/>
    <cellStyle name="BM UF in Col E 2 2 2" xfId="7606" xr:uid="{714DAEE5-25D5-4CCD-BB75-3964570CA87B}"/>
    <cellStyle name="BM UF in Col E 2 2 2 10" xfId="7607" xr:uid="{0A61B2EA-CE9C-466E-905D-89ECC41F16EE}"/>
    <cellStyle name="BM UF in Col E 2 2 2 10 2" xfId="7608" xr:uid="{696DACA9-6D58-4FAD-BA0E-116961D4F21D}"/>
    <cellStyle name="BM UF in Col E 2 2 2 10 2 2" xfId="7609" xr:uid="{131CAE4C-F6CA-4021-84B2-AECE253E4BEE}"/>
    <cellStyle name="BM UF in Col E 2 2 2 10 3" xfId="7610" xr:uid="{FC56B1C6-5A26-476C-BB01-972F71568142}"/>
    <cellStyle name="BM UF in Col E 2 2 2 11" xfId="7611" xr:uid="{2BEB3F5B-0B71-477E-A58B-6D12F2E1870A}"/>
    <cellStyle name="BM UF in Col E 2 2 2 11 2" xfId="7612" xr:uid="{F3D6AFD0-7354-4E03-8363-F8FFEBF2DD34}"/>
    <cellStyle name="BM UF in Col E 2 2 2 11 2 2" xfId="7613" xr:uid="{796493D9-AFD9-41F6-8B4F-78C2E6F00190}"/>
    <cellStyle name="BM UF in Col E 2 2 2 11 3" xfId="7614" xr:uid="{3F724C16-5AE9-400B-872D-43998EE921C3}"/>
    <cellStyle name="BM UF in Col E 2 2 2 12" xfId="7615" xr:uid="{09053253-4D1A-4B23-87D0-6CD73503E89A}"/>
    <cellStyle name="BM UF in Col E 2 2 2 12 2" xfId="7616" xr:uid="{985B12A0-1D4C-4738-ABAC-B203393F18DC}"/>
    <cellStyle name="BM UF in Col E 2 2 2 12 2 2" xfId="7617" xr:uid="{E02DBFB5-DAF1-4650-A353-102195711AF6}"/>
    <cellStyle name="BM UF in Col E 2 2 2 12 3" xfId="7618" xr:uid="{D7D33E33-E702-454A-B62F-51B2C880FAC7}"/>
    <cellStyle name="BM UF in Col E 2 2 2 13" xfId="7619" xr:uid="{23207236-A228-4CD4-A35D-B4B633F6B6F0}"/>
    <cellStyle name="BM UF in Col E 2 2 2 13 2" xfId="7620" xr:uid="{5A9408FB-28DA-4D6E-87F8-4F10DD797C2D}"/>
    <cellStyle name="BM UF in Col E 2 2 2 13 2 2" xfId="7621" xr:uid="{4B056677-A075-41DA-B016-0140B10C3787}"/>
    <cellStyle name="BM UF in Col E 2 2 2 13 3" xfId="7622" xr:uid="{7E956302-5229-4D69-987E-233AAFF928C9}"/>
    <cellStyle name="BM UF in Col E 2 2 2 14" xfId="7623" xr:uid="{4AE871B1-B52F-4387-AD1F-A54281DDD0BD}"/>
    <cellStyle name="BM UF in Col E 2 2 2 14 2" xfId="7624" xr:uid="{7452EC9A-391A-45D9-8A83-4888B053EB28}"/>
    <cellStyle name="BM UF in Col E 2 2 2 14 2 2" xfId="7625" xr:uid="{E08ABC7D-7B79-4FC5-B37C-3AD5BB9F8F94}"/>
    <cellStyle name="BM UF in Col E 2 2 2 14 3" xfId="7626" xr:uid="{25971290-16C2-4EEC-906D-EF55DD42B465}"/>
    <cellStyle name="BM UF in Col E 2 2 2 15" xfId="7627" xr:uid="{C90FC362-619B-4607-B701-A49DAA476E42}"/>
    <cellStyle name="BM UF in Col E 2 2 2 15 2" xfId="7628" xr:uid="{B26AE437-2BC2-401B-B255-08D05E81F7E2}"/>
    <cellStyle name="BM UF in Col E 2 2 2 15 2 2" xfId="7629" xr:uid="{E6B9C800-72EF-43FE-9659-82316B68BF4F}"/>
    <cellStyle name="BM UF in Col E 2 2 2 15 3" xfId="7630" xr:uid="{55159436-18D0-4352-8AAE-C9E05ECCDC86}"/>
    <cellStyle name="BM UF in Col E 2 2 2 16" xfId="7631" xr:uid="{DB1AD1FE-6836-476E-855B-8FA8DF985E79}"/>
    <cellStyle name="BM UF in Col E 2 2 2 16 2" xfId="7632" xr:uid="{8BD0738C-03A1-4C2B-AADB-1872951A3EF5}"/>
    <cellStyle name="BM UF in Col E 2 2 2 16 2 2" xfId="7633" xr:uid="{F4BB9F30-DE15-438B-902C-C778D7F1A8B3}"/>
    <cellStyle name="BM UF in Col E 2 2 2 16 3" xfId="7634" xr:uid="{5CEA667C-D5DF-45B3-A303-91FA1B9186A8}"/>
    <cellStyle name="BM UF in Col E 2 2 2 17" xfId="7635" xr:uid="{D3C45AFB-C843-494E-837F-67009734EEF9}"/>
    <cellStyle name="BM UF in Col E 2 2 2 17 2" xfId="7636" xr:uid="{07C16835-81A3-4947-865D-E6C4F449444B}"/>
    <cellStyle name="BM UF in Col E 2 2 2 17 2 2" xfId="7637" xr:uid="{DD69D55F-250B-4AD2-A475-1C85CCAB3B6C}"/>
    <cellStyle name="BM UF in Col E 2 2 2 17 3" xfId="7638" xr:uid="{4D72E6C4-1F65-4AED-BBAF-C85143D43CDA}"/>
    <cellStyle name="BM UF in Col E 2 2 2 18" xfId="7639" xr:uid="{B9511B7A-1201-423C-9896-565DBF0F2B97}"/>
    <cellStyle name="BM UF in Col E 2 2 2 18 2" xfId="7640" xr:uid="{E05A2A40-F3C5-4411-855A-F281180A0098}"/>
    <cellStyle name="BM UF in Col E 2 2 2 18 2 2" xfId="7641" xr:uid="{7EFF81BD-0E3B-4E6E-BEB8-90399DE33DDB}"/>
    <cellStyle name="BM UF in Col E 2 2 2 18 3" xfId="7642" xr:uid="{5A462145-967B-40F9-BB20-AB721540BA10}"/>
    <cellStyle name="BM UF in Col E 2 2 2 19" xfId="7643" xr:uid="{4845DB44-8FCA-4076-8C81-9AFF74FE9EDB}"/>
    <cellStyle name="BM UF in Col E 2 2 2 19 2" xfId="7644" xr:uid="{98DA5FFE-9FCD-4ABC-BE21-E510E02078C1}"/>
    <cellStyle name="BM UF in Col E 2 2 2 19 2 2" xfId="7645" xr:uid="{A8F2F02B-B35C-490D-8DB8-AF15811F4A80}"/>
    <cellStyle name="BM UF in Col E 2 2 2 19 3" xfId="7646" xr:uid="{218AD882-2762-4A16-80A9-0B651DC20DC8}"/>
    <cellStyle name="BM UF in Col E 2 2 2 2" xfId="7647" xr:uid="{A5A698C5-5C84-4D4E-AD9C-121FAD000F38}"/>
    <cellStyle name="BM UF in Col E 2 2 2 2 2" xfId="7648" xr:uid="{8F9AE70B-5592-4459-8057-34F55AF28544}"/>
    <cellStyle name="BM UF in Col E 2 2 2 2 2 2" xfId="7649" xr:uid="{C02DE1E4-62B1-4EB8-B320-DB0E738CFC22}"/>
    <cellStyle name="BM UF in Col E 2 2 2 2 2 3" xfId="7650" xr:uid="{AEEB05DF-44BE-4132-8380-CA0BA09F2DFC}"/>
    <cellStyle name="BM UF in Col E 2 2 2 2 3" xfId="7651" xr:uid="{27003736-95A9-4AA2-8202-63EF0E035B17}"/>
    <cellStyle name="BM UF in Col E 2 2 2 2 3 2" xfId="7652" xr:uid="{59F5B07B-128E-423A-9C39-1B79A2A34CF8}"/>
    <cellStyle name="BM UF in Col E 2 2 2 2 4" xfId="7653" xr:uid="{A982180E-EFC3-4806-8BFA-ED972F63AD40}"/>
    <cellStyle name="BM UF in Col E 2 2 2 20" xfId="7654" xr:uid="{1F3F7D4D-5C51-4C13-8F2A-F3CC22F53537}"/>
    <cellStyle name="BM UF in Col E 2 2 2 20 2" xfId="7655" xr:uid="{1486D4BE-6418-4436-8A8D-5670A2899DC4}"/>
    <cellStyle name="BM UF in Col E 2 2 2 20 2 2" xfId="7656" xr:uid="{17B7E64E-ABE2-4E45-B278-EFC8D464A8C3}"/>
    <cellStyle name="BM UF in Col E 2 2 2 20 3" xfId="7657" xr:uid="{6F14F667-0727-446D-BD8C-FF7C3CF51298}"/>
    <cellStyle name="BM UF in Col E 2 2 2 21" xfId="7658" xr:uid="{F03AE287-1ED1-4DE5-AF83-1C545350C05D}"/>
    <cellStyle name="BM UF in Col E 2 2 2 21 2" xfId="7659" xr:uid="{FA06E324-E090-4BE0-A77D-D9BC0A54D376}"/>
    <cellStyle name="BM UF in Col E 2 2 2 22" xfId="7660" xr:uid="{BA9C61F6-3435-433F-89EC-660823E74369}"/>
    <cellStyle name="BM UF in Col E 2 2 2 23" xfId="7661" xr:uid="{443130CF-CF15-49A3-9595-FB68793F0B1C}"/>
    <cellStyle name="BM UF in Col E 2 2 2 3" xfId="7662" xr:uid="{01965BDE-3BA8-4B7E-A6CB-9276B20A147B}"/>
    <cellStyle name="BM UF in Col E 2 2 2 3 2" xfId="7663" xr:uid="{E6AEE619-B5AC-416C-B066-5A98CEDD0A87}"/>
    <cellStyle name="BM UF in Col E 2 2 2 3 2 2" xfId="7664" xr:uid="{150EFBE8-096A-4FE9-84FD-7DC9534B9912}"/>
    <cellStyle name="BM UF in Col E 2 2 2 3 3" xfId="7665" xr:uid="{E335D0E4-26C5-4237-AC9F-1A97C589AADF}"/>
    <cellStyle name="BM UF in Col E 2 2 2 3 4" xfId="7666" xr:uid="{38AEC863-015C-46DD-9ABF-37EC48C5022D}"/>
    <cellStyle name="BM UF in Col E 2 2 2 4" xfId="7667" xr:uid="{3F64F5B3-C427-45FF-9FFA-9DDDD89385EE}"/>
    <cellStyle name="BM UF in Col E 2 2 2 4 2" xfId="7668" xr:uid="{4F8FB63B-D779-4A57-86A0-CD6847D49EC9}"/>
    <cellStyle name="BM UF in Col E 2 2 2 4 2 2" xfId="7669" xr:uid="{922AA70D-72FB-42DB-A375-B0445936361D}"/>
    <cellStyle name="BM UF in Col E 2 2 2 4 3" xfId="7670" xr:uid="{B786F50C-37B2-416C-8E16-77B31291F501}"/>
    <cellStyle name="BM UF in Col E 2 2 2 4 4" xfId="7671" xr:uid="{F4400A5D-D683-4FBE-93EF-BDEB971BAFE6}"/>
    <cellStyle name="BM UF in Col E 2 2 2 5" xfId="7672" xr:uid="{0C07E053-5031-45A2-9157-EEA8A1E8B24B}"/>
    <cellStyle name="BM UF in Col E 2 2 2 5 2" xfId="7673" xr:uid="{964D8269-33B0-49BD-9F45-A6566C365115}"/>
    <cellStyle name="BM UF in Col E 2 2 2 5 2 2" xfId="7674" xr:uid="{EABC1695-0651-4D3F-B868-5220C7BC19A1}"/>
    <cellStyle name="BM UF in Col E 2 2 2 5 3" xfId="7675" xr:uid="{4C73ED7F-0559-427B-A445-C5E7605172F1}"/>
    <cellStyle name="BM UF in Col E 2 2 2 6" xfId="7676" xr:uid="{553368CA-0917-4C73-A47A-299736A70E00}"/>
    <cellStyle name="BM UF in Col E 2 2 2 6 2" xfId="7677" xr:uid="{4EF6D626-E97D-49FF-A4EB-B7AE3BE188D9}"/>
    <cellStyle name="BM UF in Col E 2 2 2 6 2 2" xfId="7678" xr:uid="{C13AB1BE-D417-4BBC-B55B-FE2D83D1B8BA}"/>
    <cellStyle name="BM UF in Col E 2 2 2 6 3" xfId="7679" xr:uid="{CA67EF80-CBD3-4590-AA1D-9E542072A0C0}"/>
    <cellStyle name="BM UF in Col E 2 2 2 7" xfId="7680" xr:uid="{091DD51D-0EB4-4F37-AED2-CE4C9A75E11D}"/>
    <cellStyle name="BM UF in Col E 2 2 2 7 2" xfId="7681" xr:uid="{8AB4A23C-61AF-40CF-9B52-518D627FFFCF}"/>
    <cellStyle name="BM UF in Col E 2 2 2 7 2 2" xfId="7682" xr:uid="{A2B2660D-4AB1-4E02-9816-3366B1DCA1E7}"/>
    <cellStyle name="BM UF in Col E 2 2 2 7 3" xfId="7683" xr:uid="{72EF4F71-E1EF-4460-90BB-798FE7EB9784}"/>
    <cellStyle name="BM UF in Col E 2 2 2 8" xfId="7684" xr:uid="{D2E8204A-23E9-4896-B791-7C838B39760A}"/>
    <cellStyle name="BM UF in Col E 2 2 2 8 2" xfId="7685" xr:uid="{323E3748-9241-4299-95C2-9EC08244695B}"/>
    <cellStyle name="BM UF in Col E 2 2 2 8 2 2" xfId="7686" xr:uid="{993610B7-7EB5-43D6-923D-C931FBADBE52}"/>
    <cellStyle name="BM UF in Col E 2 2 2 8 3" xfId="7687" xr:uid="{81F17DF1-853F-4327-96C2-94741EFD0164}"/>
    <cellStyle name="BM UF in Col E 2 2 2 9" xfId="7688" xr:uid="{11DC968C-A72D-4A90-847A-9C36077CC115}"/>
    <cellStyle name="BM UF in Col E 2 2 2 9 2" xfId="7689" xr:uid="{1B78F5E4-32E8-4EBF-B876-35682E9420E6}"/>
    <cellStyle name="BM UF in Col E 2 2 2 9 2 2" xfId="7690" xr:uid="{3A1AC255-7AAB-4AF3-8BE1-671BD35E20CA}"/>
    <cellStyle name="BM UF in Col E 2 2 2 9 3" xfId="7691" xr:uid="{C520E014-EA32-49BC-AEC4-A3862F1CF942}"/>
    <cellStyle name="BM UF in Col E 2 2 20" xfId="7692" xr:uid="{2E80C7C0-CD2F-4A67-9DC6-F81F26135AC6}"/>
    <cellStyle name="BM UF in Col E 2 2 3" xfId="7693" xr:uid="{1728924D-5523-4A02-AFF4-41AA9685D2B8}"/>
    <cellStyle name="BM UF in Col E 2 2 3 2" xfId="7694" xr:uid="{3B9328D7-0294-412A-87D2-B667503A3C37}"/>
    <cellStyle name="BM UF in Col E 2 2 3 2 2" xfId="7695" xr:uid="{0C81FBDF-1D78-4BCA-893E-38378146EB98}"/>
    <cellStyle name="BM UF in Col E 2 2 3 2 3" xfId="7696" xr:uid="{DC5B05BF-4AA2-4171-A6EA-717C8AD0E3EE}"/>
    <cellStyle name="BM UF in Col E 2 2 3 3" xfId="7697" xr:uid="{DF85B86D-AAE8-4B92-BC72-C38E28C412FC}"/>
    <cellStyle name="BM UF in Col E 2 2 3 3 2" xfId="7698" xr:uid="{D36D9465-14E9-414D-8265-8F458B00ECB6}"/>
    <cellStyle name="BM UF in Col E 2 2 3 4" xfId="7699" xr:uid="{9066EBBB-6A29-4CD5-93C5-38B3F46A4FFD}"/>
    <cellStyle name="BM UF in Col E 2 2 4" xfId="7700" xr:uid="{D37A2E1D-8C85-4B00-84C8-D1AE3A621028}"/>
    <cellStyle name="BM UF in Col E 2 2 4 2" xfId="7701" xr:uid="{56967F42-3BFE-4C6F-9B93-894D0C86FC3C}"/>
    <cellStyle name="BM UF in Col E 2 2 4 2 2" xfId="7702" xr:uid="{3B9FC96D-0159-4A73-B493-EF98A5363B89}"/>
    <cellStyle name="BM UF in Col E 2 2 4 3" xfId="7703" xr:uid="{8C6AFAA4-82D1-4D3D-8B53-3F5C9D1D7577}"/>
    <cellStyle name="BM UF in Col E 2 2 4 4" xfId="7704" xr:uid="{F2A09D0D-E227-4C54-BBF5-FF666A130EED}"/>
    <cellStyle name="BM UF in Col E 2 2 5" xfId="7705" xr:uid="{02994920-0839-4609-9492-8FC9C389C6D6}"/>
    <cellStyle name="BM UF in Col E 2 2 5 2" xfId="7706" xr:uid="{769280DE-B103-4B71-B1A6-95EC3ACD6907}"/>
    <cellStyle name="BM UF in Col E 2 2 5 2 2" xfId="7707" xr:uid="{7325033F-96A1-4D7D-82B4-32C063CA3706}"/>
    <cellStyle name="BM UF in Col E 2 2 5 3" xfId="7708" xr:uid="{85739076-2B9A-470A-8D82-726EAEE06EB9}"/>
    <cellStyle name="BM UF in Col E 2 2 5 4" xfId="7709" xr:uid="{B9FDDD6E-C94E-47D4-8142-68123F320D39}"/>
    <cellStyle name="BM UF in Col E 2 2 6" xfId="7710" xr:uid="{25340738-53CE-4AE6-8858-6F0DDA7F3B51}"/>
    <cellStyle name="BM UF in Col E 2 2 6 2" xfId="7711" xr:uid="{779AEA33-9036-4993-BAC6-5A0D92972A16}"/>
    <cellStyle name="BM UF in Col E 2 2 6 2 2" xfId="7712" xr:uid="{54AE7A15-901C-4CD5-A82C-E1652F7C49EB}"/>
    <cellStyle name="BM UF in Col E 2 2 6 3" xfId="7713" xr:uid="{5AEFAF56-C200-4FDF-B917-29D4FB599608}"/>
    <cellStyle name="BM UF in Col E 2 2 7" xfId="7714" xr:uid="{1AAF06C5-2896-4C3D-AA61-63B24BA2C4A8}"/>
    <cellStyle name="BM UF in Col E 2 2 7 2" xfId="7715" xr:uid="{5576ED97-7F8F-4D20-92D1-48ECF8C877C4}"/>
    <cellStyle name="BM UF in Col E 2 2 7 2 2" xfId="7716" xr:uid="{885E2B07-3F4D-4793-88F6-5B6CF28D853D}"/>
    <cellStyle name="BM UF in Col E 2 2 7 3" xfId="7717" xr:uid="{5068A620-540F-4FFB-99D5-AF4641D3AE56}"/>
    <cellStyle name="BM UF in Col E 2 2 8" xfId="7718" xr:uid="{BF81184B-1BB9-4D54-B394-926B97B2202D}"/>
    <cellStyle name="BM UF in Col E 2 2 8 2" xfId="7719" xr:uid="{ABB759FA-FBE9-4954-8AD6-8320736FB15B}"/>
    <cellStyle name="BM UF in Col E 2 2 8 2 2" xfId="7720" xr:uid="{C75C1BC9-2C85-4A32-82C1-E5662C9BCEEC}"/>
    <cellStyle name="BM UF in Col E 2 2 8 3" xfId="7721" xr:uid="{C6399C8F-A0A6-4FB7-A5C4-8EE1A313AFC3}"/>
    <cellStyle name="BM UF in Col E 2 2 9" xfId="7722" xr:uid="{1008C950-23EF-4AAB-A2B8-04FAFA787A36}"/>
    <cellStyle name="BM UF in Col E 2 2 9 2" xfId="7723" xr:uid="{2EDA5C53-CF06-4BBF-B6B9-0760BF23E59C}"/>
    <cellStyle name="BM UF in Col E 2 2 9 2 2" xfId="7724" xr:uid="{F56D7508-AE64-48B6-B3C0-7112C4D193C3}"/>
    <cellStyle name="BM UF in Col E 2 2 9 3" xfId="7725" xr:uid="{7FB19734-E71F-4EDB-A100-45ECC52DBB09}"/>
    <cellStyle name="BM UF in Col E 2 20" xfId="7726" xr:uid="{B02332A8-8D70-47DB-8842-8AFD36C2C0F0}"/>
    <cellStyle name="BM UF in Col E 2 20 2" xfId="7727" xr:uid="{6ABA8469-2347-4333-A769-2B10F0B9EC3C}"/>
    <cellStyle name="BM UF in Col E 2 20 2 2" xfId="7728" xr:uid="{8E7DB1F2-8AC7-46AC-B9D0-40D40313596E}"/>
    <cellStyle name="BM UF in Col E 2 20 3" xfId="7729" xr:uid="{A7527A6A-2FDA-4530-837C-2259A2AC8DD8}"/>
    <cellStyle name="BM UF in Col E 2 21" xfId="7730" xr:uid="{69F27DD6-82A6-46E6-AF62-9B5E2BC4A5E7}"/>
    <cellStyle name="BM UF in Col E 2 21 2" xfId="7731" xr:uid="{F382453F-F2EE-4DE1-9605-7C203F4ECA1A}"/>
    <cellStyle name="BM UF in Col E 2 22" xfId="7732" xr:uid="{2A2108D1-FFB5-468C-B31F-4DB325050396}"/>
    <cellStyle name="BM UF in Col E 2 23" xfId="7733" xr:uid="{E9E0AE79-2A52-43B7-B324-2659B0B892C9}"/>
    <cellStyle name="BM UF in Col E 2 3" xfId="7734" xr:uid="{244E060E-1424-4F4F-95C1-C6322B136E98}"/>
    <cellStyle name="BM UF in Col E 2 3 10" xfId="7735" xr:uid="{8B1D678D-19E7-449E-8F47-D971D2C18E3F}"/>
    <cellStyle name="BM UF in Col E 2 3 10 2" xfId="7736" xr:uid="{439A0962-44EC-48AF-A923-459A9AD7F992}"/>
    <cellStyle name="BM UF in Col E 2 3 10 2 2" xfId="7737" xr:uid="{7FBF1797-5372-4438-BBD5-9F1CF2BD5238}"/>
    <cellStyle name="BM UF in Col E 2 3 10 3" xfId="7738" xr:uid="{08B5DEC9-CB38-480F-B885-3149846E8349}"/>
    <cellStyle name="BM UF in Col E 2 3 11" xfId="7739" xr:uid="{0CF2F81B-5174-49B2-8475-568FDD63062F}"/>
    <cellStyle name="BM UF in Col E 2 3 11 2" xfId="7740" xr:uid="{EEE5DE9D-9620-47FF-A2F5-45CEB5B5B772}"/>
    <cellStyle name="BM UF in Col E 2 3 11 2 2" xfId="7741" xr:uid="{A7FDDF75-25E9-4971-A946-70C4B27C42B5}"/>
    <cellStyle name="BM UF in Col E 2 3 11 3" xfId="7742" xr:uid="{5C815B7E-CAB2-4AB8-944F-A943CAAD9897}"/>
    <cellStyle name="BM UF in Col E 2 3 12" xfId="7743" xr:uid="{0AED5FBC-2669-40B7-AF4A-5E7AA73805F9}"/>
    <cellStyle name="BM UF in Col E 2 3 12 2" xfId="7744" xr:uid="{77A245EC-15D1-4E17-87E0-0E731EF97A39}"/>
    <cellStyle name="BM UF in Col E 2 3 12 2 2" xfId="7745" xr:uid="{17938183-C997-4072-82FB-B79431C4379B}"/>
    <cellStyle name="BM UF in Col E 2 3 12 3" xfId="7746" xr:uid="{28766E40-6CB9-4A87-9ABB-2C486AD74D6E}"/>
    <cellStyle name="BM UF in Col E 2 3 13" xfId="7747" xr:uid="{54FB7E15-D066-4618-8C3E-297DB49C0913}"/>
    <cellStyle name="BM UF in Col E 2 3 13 2" xfId="7748" xr:uid="{C8B555FD-B1AE-4D19-AE6C-7100D6CE281E}"/>
    <cellStyle name="BM UF in Col E 2 3 13 2 2" xfId="7749" xr:uid="{0A30CB0E-D1C4-49BF-9438-6908479EFD37}"/>
    <cellStyle name="BM UF in Col E 2 3 13 3" xfId="7750" xr:uid="{0BE9EEF1-3279-4463-845D-CF2A12030D11}"/>
    <cellStyle name="BM UF in Col E 2 3 14" xfId="7751" xr:uid="{59A3FD82-7C18-4ACE-9743-8BED3196436E}"/>
    <cellStyle name="BM UF in Col E 2 3 14 2" xfId="7752" xr:uid="{12FD860C-89BA-4FB1-B8E4-B929018976DE}"/>
    <cellStyle name="BM UF in Col E 2 3 14 2 2" xfId="7753" xr:uid="{BDA63CF6-A8F9-40BC-82A4-3CE8BBA2A457}"/>
    <cellStyle name="BM UF in Col E 2 3 14 3" xfId="7754" xr:uid="{E385EB6C-0FD8-4F54-9C23-7327D8B9AB56}"/>
    <cellStyle name="BM UF in Col E 2 3 15" xfId="7755" xr:uid="{125DE81C-7BD5-45C5-B152-33BA433E7D9A}"/>
    <cellStyle name="BM UF in Col E 2 3 15 2" xfId="7756" xr:uid="{A51156A0-7FBE-4A01-BDF2-7602BEF35E0D}"/>
    <cellStyle name="BM UF in Col E 2 3 15 2 2" xfId="7757" xr:uid="{DCC52FFD-150A-4010-9DD8-ED6CBC57653E}"/>
    <cellStyle name="BM UF in Col E 2 3 15 3" xfId="7758" xr:uid="{4DB7C225-3BED-48AB-BDF3-75B478F936E7}"/>
    <cellStyle name="BM UF in Col E 2 3 16" xfId="7759" xr:uid="{9471F9A6-F84C-4BE2-91A4-2EA09CA96D8B}"/>
    <cellStyle name="BM UF in Col E 2 3 16 2" xfId="7760" xr:uid="{27427018-80B6-4A54-95F9-2011FF311F15}"/>
    <cellStyle name="BM UF in Col E 2 3 16 2 2" xfId="7761" xr:uid="{EC3F3373-3777-4DD9-88D2-9461D863C675}"/>
    <cellStyle name="BM UF in Col E 2 3 16 3" xfId="7762" xr:uid="{F7437B4A-AF17-46E8-99F2-ADB377CEBC64}"/>
    <cellStyle name="BM UF in Col E 2 3 17" xfId="7763" xr:uid="{17F6CF50-A3FD-4C29-8CD0-29F8EF3C8239}"/>
    <cellStyle name="BM UF in Col E 2 3 17 2" xfId="7764" xr:uid="{918D3E35-40A9-45EB-85DA-96A16819CD55}"/>
    <cellStyle name="BM UF in Col E 2 3 17 2 2" xfId="7765" xr:uid="{6096CAE4-7ACD-4C14-B8F7-7F5515C56642}"/>
    <cellStyle name="BM UF in Col E 2 3 17 3" xfId="7766" xr:uid="{71D5C331-44E5-4C78-BDFF-68082B41A2DC}"/>
    <cellStyle name="BM UF in Col E 2 3 18" xfId="7767" xr:uid="{EFBB9881-FEAB-4840-9D4C-11CC11E95EF4}"/>
    <cellStyle name="BM UF in Col E 2 3 18 2" xfId="7768" xr:uid="{3AB24BA7-99FE-4D62-ADA7-42C8334CAFDC}"/>
    <cellStyle name="BM UF in Col E 2 3 19" xfId="7769" xr:uid="{AEDC22F2-A536-4284-A4DF-9290598C32B6}"/>
    <cellStyle name="BM UF in Col E 2 3 2" xfId="7770" xr:uid="{0DC892A1-6642-482E-B218-AEAF2FEF4AA4}"/>
    <cellStyle name="BM UF in Col E 2 3 2 10" xfId="7771" xr:uid="{3F2FD555-DAFB-4718-AEDA-5C4F6E724806}"/>
    <cellStyle name="BM UF in Col E 2 3 2 10 2" xfId="7772" xr:uid="{5459E018-8289-4677-9FA4-FDEE167A8554}"/>
    <cellStyle name="BM UF in Col E 2 3 2 10 2 2" xfId="7773" xr:uid="{64D4E54A-F65E-48B1-AC38-CEC6EC69F6BF}"/>
    <cellStyle name="BM UF in Col E 2 3 2 10 3" xfId="7774" xr:uid="{12DBF343-1AEB-4B06-B63E-E958A4FF0A9D}"/>
    <cellStyle name="BM UF in Col E 2 3 2 11" xfId="7775" xr:uid="{F922BB35-18D5-43F0-A2CC-83D91242E05D}"/>
    <cellStyle name="BM UF in Col E 2 3 2 11 2" xfId="7776" xr:uid="{39F32300-7519-4BE1-B648-9D0D9E447D8C}"/>
    <cellStyle name="BM UF in Col E 2 3 2 11 2 2" xfId="7777" xr:uid="{37B9147A-2E0E-4428-907A-272B0CAA3720}"/>
    <cellStyle name="BM UF in Col E 2 3 2 11 3" xfId="7778" xr:uid="{E4526A11-C354-45C4-B855-B89184E0FBCC}"/>
    <cellStyle name="BM UF in Col E 2 3 2 12" xfId="7779" xr:uid="{497F4208-1727-49DC-B152-F809AF7464B8}"/>
    <cellStyle name="BM UF in Col E 2 3 2 12 2" xfId="7780" xr:uid="{E20D2FAA-6912-4442-8F5E-77926FA923D2}"/>
    <cellStyle name="BM UF in Col E 2 3 2 12 2 2" xfId="7781" xr:uid="{74553DED-D33A-4965-A56E-941FCAB4B76E}"/>
    <cellStyle name="BM UF in Col E 2 3 2 12 3" xfId="7782" xr:uid="{D9C0A3E1-BEBB-41EA-826F-D03F349BAFA4}"/>
    <cellStyle name="BM UF in Col E 2 3 2 13" xfId="7783" xr:uid="{06D9F376-6E8E-4BAD-B27E-F7B06D545617}"/>
    <cellStyle name="BM UF in Col E 2 3 2 13 2" xfId="7784" xr:uid="{AA0D909E-099A-419F-86BF-9BD8ECFC14B0}"/>
    <cellStyle name="BM UF in Col E 2 3 2 13 2 2" xfId="7785" xr:uid="{FF0375E2-4EA1-4A79-83F7-67B6D1CB4377}"/>
    <cellStyle name="BM UF in Col E 2 3 2 13 3" xfId="7786" xr:uid="{A8DC18AB-5704-4921-8C23-8581275CE369}"/>
    <cellStyle name="BM UF in Col E 2 3 2 14" xfId="7787" xr:uid="{B2FE73B0-B901-42BF-8B4A-D62000861E39}"/>
    <cellStyle name="BM UF in Col E 2 3 2 14 2" xfId="7788" xr:uid="{6C9A6304-6320-4829-AEDB-60B5D0513B58}"/>
    <cellStyle name="BM UF in Col E 2 3 2 14 2 2" xfId="7789" xr:uid="{76D40094-CF1C-4291-81C8-50AC8177E144}"/>
    <cellStyle name="BM UF in Col E 2 3 2 14 3" xfId="7790" xr:uid="{80173846-4194-4CFA-B170-0CD726EE495A}"/>
    <cellStyle name="BM UF in Col E 2 3 2 15" xfId="7791" xr:uid="{73067405-1C76-43DE-B7CF-FAE214729E2A}"/>
    <cellStyle name="BM UF in Col E 2 3 2 15 2" xfId="7792" xr:uid="{B44A22E9-74C8-4D56-8B15-B06DB03F449F}"/>
    <cellStyle name="BM UF in Col E 2 3 2 15 2 2" xfId="7793" xr:uid="{BBAB66B6-CF67-47C5-B29A-52A4CB571E3D}"/>
    <cellStyle name="BM UF in Col E 2 3 2 15 3" xfId="7794" xr:uid="{F0532D53-25B5-48CC-9801-1C05A8D3EFE8}"/>
    <cellStyle name="BM UF in Col E 2 3 2 16" xfId="7795" xr:uid="{52B682B0-84DD-4973-A5D9-BBA43403A7E7}"/>
    <cellStyle name="BM UF in Col E 2 3 2 16 2" xfId="7796" xr:uid="{07EAE272-8818-4823-A422-3FB2A5327CC1}"/>
    <cellStyle name="BM UF in Col E 2 3 2 16 2 2" xfId="7797" xr:uid="{32C71631-0FE8-4543-A88C-AB7A4E03F41A}"/>
    <cellStyle name="BM UF in Col E 2 3 2 16 3" xfId="7798" xr:uid="{34E01679-A76A-4476-81DD-2E649809492A}"/>
    <cellStyle name="BM UF in Col E 2 3 2 17" xfId="7799" xr:uid="{25D824B1-7D9F-4FD6-A7F8-07673E0C2690}"/>
    <cellStyle name="BM UF in Col E 2 3 2 17 2" xfId="7800" xr:uid="{02534B87-6445-43B6-84D5-3633CC38EBEA}"/>
    <cellStyle name="BM UF in Col E 2 3 2 17 2 2" xfId="7801" xr:uid="{D3D3E596-A327-427C-8CCF-D701C4C1A87A}"/>
    <cellStyle name="BM UF in Col E 2 3 2 17 3" xfId="7802" xr:uid="{BA715E99-5160-4212-9754-EE2FCE70A178}"/>
    <cellStyle name="BM UF in Col E 2 3 2 18" xfId="7803" xr:uid="{A4572E32-0457-454E-B8CF-1CC8E64F4FAA}"/>
    <cellStyle name="BM UF in Col E 2 3 2 18 2" xfId="7804" xr:uid="{C7E08C58-205B-46A2-BE46-67DC564A75D8}"/>
    <cellStyle name="BM UF in Col E 2 3 2 18 2 2" xfId="7805" xr:uid="{96A3E4BC-2725-403D-BAFC-0D2CCF4029D6}"/>
    <cellStyle name="BM UF in Col E 2 3 2 18 3" xfId="7806" xr:uid="{BAEB8048-FC48-4B32-829B-2D31FDA8A470}"/>
    <cellStyle name="BM UF in Col E 2 3 2 19" xfId="7807" xr:uid="{4FDE5621-9057-483A-A33C-56C35E786EDB}"/>
    <cellStyle name="BM UF in Col E 2 3 2 19 2" xfId="7808" xr:uid="{6A3B060C-356B-4EB1-A859-F6D07AC64A60}"/>
    <cellStyle name="BM UF in Col E 2 3 2 19 2 2" xfId="7809" xr:uid="{9F876E76-C3D8-44B8-A182-1166D75BCA0F}"/>
    <cellStyle name="BM UF in Col E 2 3 2 19 3" xfId="7810" xr:uid="{964A579D-A4D2-46B2-BD3F-F6308DBF3C15}"/>
    <cellStyle name="BM UF in Col E 2 3 2 2" xfId="7811" xr:uid="{42970D9A-3BBD-4780-993D-E568705179F6}"/>
    <cellStyle name="BM UF in Col E 2 3 2 2 2" xfId="7812" xr:uid="{B09ADF25-7F87-4FD8-8FAA-C5295AF6B070}"/>
    <cellStyle name="BM UF in Col E 2 3 2 2 2 2" xfId="7813" xr:uid="{465CEB78-17BB-4A2D-A2C1-E90915863554}"/>
    <cellStyle name="BM UF in Col E 2 3 2 2 3" xfId="7814" xr:uid="{20DD2246-F0CF-40BF-9595-AB195787DC9E}"/>
    <cellStyle name="BM UF in Col E 2 3 2 2 4" xfId="7815" xr:uid="{67425394-6DD8-4965-9375-804D4F3DCA86}"/>
    <cellStyle name="BM UF in Col E 2 3 2 20" xfId="7816" xr:uid="{A40CADD5-0F83-4E2E-B2AF-25CDB7771BD9}"/>
    <cellStyle name="BM UF in Col E 2 3 2 20 2" xfId="7817" xr:uid="{A22F8168-7244-4B4D-B8ED-0DFDC25A055D}"/>
    <cellStyle name="BM UF in Col E 2 3 2 20 2 2" xfId="7818" xr:uid="{5C1F04FA-80F3-4BE2-8745-FA0992356D86}"/>
    <cellStyle name="BM UF in Col E 2 3 2 20 3" xfId="7819" xr:uid="{02106D04-B9FB-4C0E-81BA-0AE0438B62B6}"/>
    <cellStyle name="BM UF in Col E 2 3 2 21" xfId="7820" xr:uid="{5134B1B5-F6D6-4A16-A45D-04FC6A8B8CDB}"/>
    <cellStyle name="BM UF in Col E 2 3 2 21 2" xfId="7821" xr:uid="{8156F8E0-7F7C-4BAA-9EB4-FF555DF94A9D}"/>
    <cellStyle name="BM UF in Col E 2 3 2 22" xfId="7822" xr:uid="{90FEC443-AC2D-4447-9247-A9823DBDE5CC}"/>
    <cellStyle name="BM UF in Col E 2 3 2 23" xfId="7823" xr:uid="{8AF7F473-108E-46E9-A6AF-E27649AB2C93}"/>
    <cellStyle name="BM UF in Col E 2 3 2 3" xfId="7824" xr:uid="{EB02ECE2-3B30-49CD-A991-1C0F25C9EC97}"/>
    <cellStyle name="BM UF in Col E 2 3 2 3 2" xfId="7825" xr:uid="{7AC47D99-0610-41A1-AD96-C9176C6BBB67}"/>
    <cellStyle name="BM UF in Col E 2 3 2 3 2 2" xfId="7826" xr:uid="{8A35F9EE-7A05-450B-88A4-84681FD0E0E5}"/>
    <cellStyle name="BM UF in Col E 2 3 2 3 3" xfId="7827" xr:uid="{248BE32C-6C16-4C79-8BE0-7ED6D9FB464E}"/>
    <cellStyle name="BM UF in Col E 2 3 2 3 4" xfId="7828" xr:uid="{28E2AAC9-F516-4196-ACB3-E01E928FEBB4}"/>
    <cellStyle name="BM UF in Col E 2 3 2 4" xfId="7829" xr:uid="{9AC30E1F-956C-4FCC-A2FA-888FA7609324}"/>
    <cellStyle name="BM UF in Col E 2 3 2 4 2" xfId="7830" xr:uid="{6DAFCBE3-C958-497E-901A-5DEA2FA5F958}"/>
    <cellStyle name="BM UF in Col E 2 3 2 4 2 2" xfId="7831" xr:uid="{C7220B95-3ED6-44FB-85DC-8FA1841667AD}"/>
    <cellStyle name="BM UF in Col E 2 3 2 4 3" xfId="7832" xr:uid="{3B22F2D7-8B97-48D7-8F0C-BD9F855A51C7}"/>
    <cellStyle name="BM UF in Col E 2 3 2 5" xfId="7833" xr:uid="{3F7F27A7-AB86-4102-B977-7BB4BA7641D3}"/>
    <cellStyle name="BM UF in Col E 2 3 2 5 2" xfId="7834" xr:uid="{110F6691-9CEA-4102-A907-857E1CF81C14}"/>
    <cellStyle name="BM UF in Col E 2 3 2 5 2 2" xfId="7835" xr:uid="{F0D7AA9E-686F-4727-A77B-9C3430BEAA4F}"/>
    <cellStyle name="BM UF in Col E 2 3 2 5 3" xfId="7836" xr:uid="{0C3012A2-55FF-43ED-802C-6C783291FAB9}"/>
    <cellStyle name="BM UF in Col E 2 3 2 6" xfId="7837" xr:uid="{2818C2D4-6A5B-4049-A7EB-D5DB0379754D}"/>
    <cellStyle name="BM UF in Col E 2 3 2 6 2" xfId="7838" xr:uid="{EB9D2111-5039-45C6-864A-8B56C5BE6E9B}"/>
    <cellStyle name="BM UF in Col E 2 3 2 6 2 2" xfId="7839" xr:uid="{68876972-9639-401A-857B-E2ED45C23D79}"/>
    <cellStyle name="BM UF in Col E 2 3 2 6 3" xfId="7840" xr:uid="{741D870A-934C-4F8C-8F1B-459871D0EEAE}"/>
    <cellStyle name="BM UF in Col E 2 3 2 7" xfId="7841" xr:uid="{04FC0CCD-6EA3-4686-9928-BFF5E9749820}"/>
    <cellStyle name="BM UF in Col E 2 3 2 7 2" xfId="7842" xr:uid="{A3E26F25-F730-41F4-AF38-F85678FCF3D8}"/>
    <cellStyle name="BM UF in Col E 2 3 2 7 2 2" xfId="7843" xr:uid="{1B4A76AE-0CDF-499E-8F0A-7B204082FA66}"/>
    <cellStyle name="BM UF in Col E 2 3 2 7 3" xfId="7844" xr:uid="{61347A7D-2718-4998-95B7-3472EEF5A31D}"/>
    <cellStyle name="BM UF in Col E 2 3 2 8" xfId="7845" xr:uid="{DB331DBD-B8DD-41B2-B2D3-38716048AE64}"/>
    <cellStyle name="BM UF in Col E 2 3 2 8 2" xfId="7846" xr:uid="{D9517E7A-364A-46B6-A116-397C657DECDF}"/>
    <cellStyle name="BM UF in Col E 2 3 2 8 2 2" xfId="7847" xr:uid="{DD34C0D9-85C4-4819-AA9B-38F78D3BC944}"/>
    <cellStyle name="BM UF in Col E 2 3 2 8 3" xfId="7848" xr:uid="{195287CA-1655-4B73-92DD-AEF462345B76}"/>
    <cellStyle name="BM UF in Col E 2 3 2 9" xfId="7849" xr:uid="{AAA20E72-0875-4345-9CDE-FC7E3E40B35B}"/>
    <cellStyle name="BM UF in Col E 2 3 2 9 2" xfId="7850" xr:uid="{ECE7BED6-CAC3-4613-946C-2F33F7520175}"/>
    <cellStyle name="BM UF in Col E 2 3 2 9 2 2" xfId="7851" xr:uid="{96C40EA0-B731-4B86-8670-44FAB7BAC3BB}"/>
    <cellStyle name="BM UF in Col E 2 3 2 9 3" xfId="7852" xr:uid="{DCF187E3-36F8-48E7-B444-4EAC19E0AE41}"/>
    <cellStyle name="BM UF in Col E 2 3 20" xfId="7853" xr:uid="{3D02C54F-5617-49D9-A580-24529A60760A}"/>
    <cellStyle name="BM UF in Col E 2 3 3" xfId="7854" xr:uid="{0ED58681-731C-4087-A60E-29AEBD0F3DE9}"/>
    <cellStyle name="BM UF in Col E 2 3 3 2" xfId="7855" xr:uid="{3F8EC09B-2365-4883-9617-C2E5D500C62B}"/>
    <cellStyle name="BM UF in Col E 2 3 3 2 2" xfId="7856" xr:uid="{1EE3A236-9AF5-449C-9C93-89E69CDA64DB}"/>
    <cellStyle name="BM UF in Col E 2 3 3 3" xfId="7857" xr:uid="{41931A1E-82DD-4867-8C06-A53B6DB40AB5}"/>
    <cellStyle name="BM UF in Col E 2 3 3 4" xfId="7858" xr:uid="{D12468FA-F280-4F55-8CAD-9EAEF343082C}"/>
    <cellStyle name="BM UF in Col E 2 3 4" xfId="7859" xr:uid="{88B7345C-4632-48FA-AB7E-E755025695C9}"/>
    <cellStyle name="BM UF in Col E 2 3 4 2" xfId="7860" xr:uid="{AB6F2828-03D9-48ED-B54D-E7300BC99F11}"/>
    <cellStyle name="BM UF in Col E 2 3 4 2 2" xfId="7861" xr:uid="{E84CBA48-408E-4000-BC67-B99F4F2C5C89}"/>
    <cellStyle name="BM UF in Col E 2 3 4 3" xfId="7862" xr:uid="{BD992E3E-8861-4E39-80FA-F0BA855B186A}"/>
    <cellStyle name="BM UF in Col E 2 3 4 4" xfId="7863" xr:uid="{43BFF376-DF8E-4190-A0C2-3544204C91D4}"/>
    <cellStyle name="BM UF in Col E 2 3 5" xfId="7864" xr:uid="{68C3F543-EEFD-4409-8F60-9C3097937D85}"/>
    <cellStyle name="BM UF in Col E 2 3 5 2" xfId="7865" xr:uid="{CF3773FD-D680-4293-B8D8-707F62532BB9}"/>
    <cellStyle name="BM UF in Col E 2 3 5 2 2" xfId="7866" xr:uid="{4630F5E9-3237-48C1-86D2-B7E3E575B1BA}"/>
    <cellStyle name="BM UF in Col E 2 3 5 3" xfId="7867" xr:uid="{0329E412-87F5-4E43-9D9B-B13040271177}"/>
    <cellStyle name="BM UF in Col E 2 3 6" xfId="7868" xr:uid="{F3EE9E95-503A-4665-BBAF-357A03128554}"/>
    <cellStyle name="BM UF in Col E 2 3 6 2" xfId="7869" xr:uid="{CCEA497B-8A5F-43C8-B55A-90A9D95AF5C8}"/>
    <cellStyle name="BM UF in Col E 2 3 6 2 2" xfId="7870" xr:uid="{97B3CD5A-BA1B-4D46-A12A-3971EFECBDE6}"/>
    <cellStyle name="BM UF in Col E 2 3 6 3" xfId="7871" xr:uid="{482A0DCF-87DD-41DB-A82A-2BA9C3FEBAC6}"/>
    <cellStyle name="BM UF in Col E 2 3 7" xfId="7872" xr:uid="{DAD8CB22-1D2D-4E27-82BE-B42091E430F1}"/>
    <cellStyle name="BM UF in Col E 2 3 7 2" xfId="7873" xr:uid="{EFDDD4C9-18C6-42ED-B260-373DFD64DF9C}"/>
    <cellStyle name="BM UF in Col E 2 3 7 2 2" xfId="7874" xr:uid="{34992338-733F-40BC-909A-D5232ADCCEBA}"/>
    <cellStyle name="BM UF in Col E 2 3 7 3" xfId="7875" xr:uid="{A619605E-4051-4D9D-99E7-F2D110A748B8}"/>
    <cellStyle name="BM UF in Col E 2 3 8" xfId="7876" xr:uid="{4616A689-1DDE-480A-BD07-0571707DE045}"/>
    <cellStyle name="BM UF in Col E 2 3 8 2" xfId="7877" xr:uid="{F77737BE-2332-4C73-9EAD-F940F9BBBD36}"/>
    <cellStyle name="BM UF in Col E 2 3 8 2 2" xfId="7878" xr:uid="{63682D58-EA21-4BD7-9DF3-C93ECA74F9D8}"/>
    <cellStyle name="BM UF in Col E 2 3 8 3" xfId="7879" xr:uid="{026D3827-58F6-4CB6-8321-4CB0A85C4DD4}"/>
    <cellStyle name="BM UF in Col E 2 3 9" xfId="7880" xr:uid="{51E2F389-937C-438F-AF23-BA5B16F58D78}"/>
    <cellStyle name="BM UF in Col E 2 3 9 2" xfId="7881" xr:uid="{37A060A3-433A-466F-8944-9F87418B61A8}"/>
    <cellStyle name="BM UF in Col E 2 3 9 2 2" xfId="7882" xr:uid="{D5C190BE-0F30-45CF-A860-A0C4174FADE8}"/>
    <cellStyle name="BM UF in Col E 2 3 9 3" xfId="7883" xr:uid="{9BEC60E3-9217-4561-A11F-ECADDF4CC2C4}"/>
    <cellStyle name="BM UF in Col E 2 4" xfId="7884" xr:uid="{B1E811AC-572C-44FF-93EE-14C055649FF8}"/>
    <cellStyle name="BM UF in Col E 2 4 10" xfId="7885" xr:uid="{E23D7600-D060-4A28-B4F9-DE01161ED7FD}"/>
    <cellStyle name="BM UF in Col E 2 4 10 2" xfId="7886" xr:uid="{BB8615B8-3722-4771-951B-50F05D07973A}"/>
    <cellStyle name="BM UF in Col E 2 4 10 2 2" xfId="7887" xr:uid="{C8B30A9B-7741-4BAF-8BE9-408154C16E62}"/>
    <cellStyle name="BM UF in Col E 2 4 10 3" xfId="7888" xr:uid="{B20AD661-9814-433E-9659-FE93A4E70959}"/>
    <cellStyle name="BM UF in Col E 2 4 11" xfId="7889" xr:uid="{5B869A53-2B3F-455E-9B2B-C9535368F832}"/>
    <cellStyle name="BM UF in Col E 2 4 11 2" xfId="7890" xr:uid="{4DA8ACF1-8781-497C-A738-3DAF3E9EA755}"/>
    <cellStyle name="BM UF in Col E 2 4 11 2 2" xfId="7891" xr:uid="{0ABC77E8-69DB-48C8-AC26-E75A1CCF904C}"/>
    <cellStyle name="BM UF in Col E 2 4 11 3" xfId="7892" xr:uid="{0CEAF60D-2139-4184-A0B2-91A00AC495E6}"/>
    <cellStyle name="BM UF in Col E 2 4 12" xfId="7893" xr:uid="{E72B81CA-6E3F-4743-8367-D7107F542AA2}"/>
    <cellStyle name="BM UF in Col E 2 4 12 2" xfId="7894" xr:uid="{B8A09C9A-C42D-4346-A355-F886ACBF7295}"/>
    <cellStyle name="BM UF in Col E 2 4 12 2 2" xfId="7895" xr:uid="{60072323-B5B5-43B1-B1AB-A17988C47B53}"/>
    <cellStyle name="BM UF in Col E 2 4 12 3" xfId="7896" xr:uid="{62D47769-03E2-4D4E-A216-A4C40F4AE557}"/>
    <cellStyle name="BM UF in Col E 2 4 13" xfId="7897" xr:uid="{94502CDA-F59C-463B-BFBA-5BFC8B9EDA5D}"/>
    <cellStyle name="BM UF in Col E 2 4 13 2" xfId="7898" xr:uid="{E06E4520-0D8F-43BD-B133-B407E81245D7}"/>
    <cellStyle name="BM UF in Col E 2 4 13 2 2" xfId="7899" xr:uid="{581B1A4D-1323-40CC-858F-43838BDA46A9}"/>
    <cellStyle name="BM UF in Col E 2 4 13 3" xfId="7900" xr:uid="{AC409E56-8789-431B-A41C-1B51227C44AA}"/>
    <cellStyle name="BM UF in Col E 2 4 14" xfId="7901" xr:uid="{6D8913F7-008C-421A-BB2A-010109A1FD40}"/>
    <cellStyle name="BM UF in Col E 2 4 14 2" xfId="7902" xr:uid="{27F92187-BF2C-4B58-8733-997360FE4D8A}"/>
    <cellStyle name="BM UF in Col E 2 4 14 2 2" xfId="7903" xr:uid="{82462FCB-5EE6-4D4A-877C-13B73220FBBE}"/>
    <cellStyle name="BM UF in Col E 2 4 14 3" xfId="7904" xr:uid="{FE3C9275-0B46-41CB-9491-0755C4CC1B81}"/>
    <cellStyle name="BM UF in Col E 2 4 15" xfId="7905" xr:uid="{0CE6F2B4-AFBB-4BC6-B688-D358F476E473}"/>
    <cellStyle name="BM UF in Col E 2 4 15 2" xfId="7906" xr:uid="{C29F340D-698F-43EF-8C46-76235608A80A}"/>
    <cellStyle name="BM UF in Col E 2 4 15 2 2" xfId="7907" xr:uid="{D2BB7D41-54B8-4CA2-B6A8-1EAE0095F91A}"/>
    <cellStyle name="BM UF in Col E 2 4 15 3" xfId="7908" xr:uid="{F49173FD-5D77-4A5C-AF3C-987918C7EB2C}"/>
    <cellStyle name="BM UF in Col E 2 4 16" xfId="7909" xr:uid="{6E01D88C-0D20-4358-8786-A718365C9FDA}"/>
    <cellStyle name="BM UF in Col E 2 4 16 2" xfId="7910" xr:uid="{968B4C34-13BE-4AA9-8779-7D722993C63D}"/>
    <cellStyle name="BM UF in Col E 2 4 16 2 2" xfId="7911" xr:uid="{D729C815-4CD1-4C55-BE97-2E78489FEFE2}"/>
    <cellStyle name="BM UF in Col E 2 4 16 3" xfId="7912" xr:uid="{1ED925A2-6286-4040-A0E7-4E5252EA4D5B}"/>
    <cellStyle name="BM UF in Col E 2 4 17" xfId="7913" xr:uid="{E1439520-127B-4909-838B-A4DA21F07017}"/>
    <cellStyle name="BM UF in Col E 2 4 17 2" xfId="7914" xr:uid="{F9DA8151-40F0-4CBE-B3EA-6855C38B4374}"/>
    <cellStyle name="BM UF in Col E 2 4 17 2 2" xfId="7915" xr:uid="{6C4CC88A-3415-49CB-85C2-514A7C976A44}"/>
    <cellStyle name="BM UF in Col E 2 4 17 3" xfId="7916" xr:uid="{CAF01388-5E4D-4BF8-87BB-F3DC7FC54403}"/>
    <cellStyle name="BM UF in Col E 2 4 18" xfId="7917" xr:uid="{EC727947-27F2-498C-917E-0CFE39C4B9D9}"/>
    <cellStyle name="BM UF in Col E 2 4 18 2" xfId="7918" xr:uid="{A92AEB67-9CC8-40D0-A834-5F49DA64016C}"/>
    <cellStyle name="BM UF in Col E 2 4 18 2 2" xfId="7919" xr:uid="{92938A1A-1B1D-4A87-AE2E-9C0D76F11E45}"/>
    <cellStyle name="BM UF in Col E 2 4 18 3" xfId="7920" xr:uid="{B4939B5C-0791-4235-B28A-AB99947F856C}"/>
    <cellStyle name="BM UF in Col E 2 4 19" xfId="7921" xr:uid="{7FEF0B92-4BD9-4236-8C06-14E101649681}"/>
    <cellStyle name="BM UF in Col E 2 4 19 2" xfId="7922" xr:uid="{D3683AB9-D1AF-4C4E-8346-34D9AD4646F1}"/>
    <cellStyle name="BM UF in Col E 2 4 19 2 2" xfId="7923" xr:uid="{228A6E20-66F3-426A-A5FF-5EBFEB1754EC}"/>
    <cellStyle name="BM UF in Col E 2 4 19 3" xfId="7924" xr:uid="{F9892B82-0EF1-4FDC-940C-C9095FD71CEC}"/>
    <cellStyle name="BM UF in Col E 2 4 2" xfId="7925" xr:uid="{64B9EB07-07AB-4099-BB2C-5C57AB44CEA5}"/>
    <cellStyle name="BM UF in Col E 2 4 2 10" xfId="7926" xr:uid="{986B2AAE-ABC0-44B4-8257-2A5BD4901300}"/>
    <cellStyle name="BM UF in Col E 2 4 2 10 2" xfId="7927" xr:uid="{ECE94807-7452-432E-9335-54744D1AA680}"/>
    <cellStyle name="BM UF in Col E 2 4 2 10 2 2" xfId="7928" xr:uid="{DE0294BB-375F-44F7-9D81-5C84B168B444}"/>
    <cellStyle name="BM UF in Col E 2 4 2 10 3" xfId="7929" xr:uid="{8F6D98C5-D73D-42F1-BA8E-614A083494DC}"/>
    <cellStyle name="BM UF in Col E 2 4 2 11" xfId="7930" xr:uid="{7CDEC5A6-7848-4044-B753-F7A663E90614}"/>
    <cellStyle name="BM UF in Col E 2 4 2 11 2" xfId="7931" xr:uid="{B972AD14-3B73-4590-B3C3-C03052808B15}"/>
    <cellStyle name="BM UF in Col E 2 4 2 11 2 2" xfId="7932" xr:uid="{7E2C855C-9CFA-4F96-A77C-4C24982CB0C2}"/>
    <cellStyle name="BM UF in Col E 2 4 2 11 3" xfId="7933" xr:uid="{BC34A48A-8DB2-4312-B543-4FFCE286C020}"/>
    <cellStyle name="BM UF in Col E 2 4 2 12" xfId="7934" xr:uid="{55FC97BC-6219-4854-97A9-59952CE06B3B}"/>
    <cellStyle name="BM UF in Col E 2 4 2 12 2" xfId="7935" xr:uid="{75D654B9-8226-4CF4-9511-6508ED55A12D}"/>
    <cellStyle name="BM UF in Col E 2 4 2 12 2 2" xfId="7936" xr:uid="{58479FC0-AED1-4352-A2B3-442BA2D68B7F}"/>
    <cellStyle name="BM UF in Col E 2 4 2 12 3" xfId="7937" xr:uid="{9C368937-B539-45C8-8E69-1B8A30F95A5D}"/>
    <cellStyle name="BM UF in Col E 2 4 2 13" xfId="7938" xr:uid="{A4924F2A-7D02-4DD0-84E5-A3E81DB3508E}"/>
    <cellStyle name="BM UF in Col E 2 4 2 13 2" xfId="7939" xr:uid="{D44050E3-443B-4FB6-AA82-4C46D3D08D52}"/>
    <cellStyle name="BM UF in Col E 2 4 2 13 2 2" xfId="7940" xr:uid="{4CA352D1-0834-43AE-89F8-167456465ED9}"/>
    <cellStyle name="BM UF in Col E 2 4 2 13 3" xfId="7941" xr:uid="{CBDBF81F-5192-484D-ADC1-41B809BD9A4B}"/>
    <cellStyle name="BM UF in Col E 2 4 2 14" xfId="7942" xr:uid="{7299AB4E-B50C-462D-B554-4DEF841C8F27}"/>
    <cellStyle name="BM UF in Col E 2 4 2 14 2" xfId="7943" xr:uid="{3B18D640-0C08-42C3-93B7-35BC24F784A1}"/>
    <cellStyle name="BM UF in Col E 2 4 2 14 2 2" xfId="7944" xr:uid="{A97176A1-E3F7-4694-AF6A-0955E79FB519}"/>
    <cellStyle name="BM UF in Col E 2 4 2 14 3" xfId="7945" xr:uid="{78D716C6-E3E9-460A-BC33-A6665B79A2AF}"/>
    <cellStyle name="BM UF in Col E 2 4 2 15" xfId="7946" xr:uid="{A9AB6E0B-3924-4D09-B862-E90965B074C1}"/>
    <cellStyle name="BM UF in Col E 2 4 2 15 2" xfId="7947" xr:uid="{441C04A6-B322-48C4-8B1B-322545FB4E57}"/>
    <cellStyle name="BM UF in Col E 2 4 2 15 2 2" xfId="7948" xr:uid="{2C93FD8F-F150-45E1-B8AC-7C8212325A88}"/>
    <cellStyle name="BM UF in Col E 2 4 2 15 3" xfId="7949" xr:uid="{89182909-BEEF-4CFC-B061-985BBC6AD863}"/>
    <cellStyle name="BM UF in Col E 2 4 2 16" xfId="7950" xr:uid="{8B41745B-F102-48BD-B84D-F00F8711E75C}"/>
    <cellStyle name="BM UF in Col E 2 4 2 16 2" xfId="7951" xr:uid="{DFA9FB40-E178-4D3D-A298-719B55FB4BBF}"/>
    <cellStyle name="BM UF in Col E 2 4 2 16 2 2" xfId="7952" xr:uid="{57A880BA-C912-4BA8-8229-D17675DC4B0B}"/>
    <cellStyle name="BM UF in Col E 2 4 2 16 3" xfId="7953" xr:uid="{9AE79664-DF5D-420B-95A1-0386F8D6BF3D}"/>
    <cellStyle name="BM UF in Col E 2 4 2 17" xfId="7954" xr:uid="{C9C4AD79-EFD5-4BA9-B906-7EA33C0F8BC3}"/>
    <cellStyle name="BM UF in Col E 2 4 2 17 2" xfId="7955" xr:uid="{8D8F1022-80D7-4006-B674-3E767F1FB6EA}"/>
    <cellStyle name="BM UF in Col E 2 4 2 17 2 2" xfId="7956" xr:uid="{9B0FD66B-D7C0-460C-85B8-A771C502A44E}"/>
    <cellStyle name="BM UF in Col E 2 4 2 17 3" xfId="7957" xr:uid="{67489FFD-C567-4E3F-8FC6-08BC12308EA9}"/>
    <cellStyle name="BM UF in Col E 2 4 2 18" xfId="7958" xr:uid="{C513BFCF-BFE3-4ABF-A59A-429317134E57}"/>
    <cellStyle name="BM UF in Col E 2 4 2 18 2" xfId="7959" xr:uid="{779552A5-35FD-48F9-B57E-D1C1577752C5}"/>
    <cellStyle name="BM UF in Col E 2 4 2 18 2 2" xfId="7960" xr:uid="{A698DE2A-BB49-453D-9C7D-8576CB90020E}"/>
    <cellStyle name="BM UF in Col E 2 4 2 18 3" xfId="7961" xr:uid="{25EE669D-60A2-4F9E-A9C8-5D58D065FAE2}"/>
    <cellStyle name="BM UF in Col E 2 4 2 19" xfId="7962" xr:uid="{354C5C25-99B4-49F2-9442-F85CF4DC1821}"/>
    <cellStyle name="BM UF in Col E 2 4 2 19 2" xfId="7963" xr:uid="{8EB7E812-6EE0-491F-A77A-24E626CDC494}"/>
    <cellStyle name="BM UF in Col E 2 4 2 19 2 2" xfId="7964" xr:uid="{BAEE156F-F639-4A55-A44F-6BE2B70F7CFE}"/>
    <cellStyle name="BM UF in Col E 2 4 2 19 3" xfId="7965" xr:uid="{0F6AD794-8DD8-40BD-899E-72F69F9FED73}"/>
    <cellStyle name="BM UF in Col E 2 4 2 2" xfId="7966" xr:uid="{3A1CDC2F-0A7A-4A4B-B926-7E8814BD6AFB}"/>
    <cellStyle name="BM UF in Col E 2 4 2 2 2" xfId="7967" xr:uid="{D0F91F1D-75BF-4AFF-B8F2-CA6B5AA4D068}"/>
    <cellStyle name="BM UF in Col E 2 4 2 2 2 2" xfId="7968" xr:uid="{76AAC554-E664-41FF-A655-74CB17BDD347}"/>
    <cellStyle name="BM UF in Col E 2 4 2 2 3" xfId="7969" xr:uid="{A976AE2F-EBF9-435B-BD0A-59E5A2B009C7}"/>
    <cellStyle name="BM UF in Col E 2 4 2 2 4" xfId="7970" xr:uid="{AAB92730-668F-4CB3-B12B-5B048C5C4DD1}"/>
    <cellStyle name="BM UF in Col E 2 4 2 20" xfId="7971" xr:uid="{35EE1D5C-15A4-455A-B3EF-AE683B3D912E}"/>
    <cellStyle name="BM UF in Col E 2 4 2 20 2" xfId="7972" xr:uid="{E1F90A2D-F43D-4E21-B9D0-BC19EBE6DB9D}"/>
    <cellStyle name="BM UF in Col E 2 4 2 20 2 2" xfId="7973" xr:uid="{17A4D7AE-AF96-40B5-B948-6AAD5AE39A2F}"/>
    <cellStyle name="BM UF in Col E 2 4 2 20 3" xfId="7974" xr:uid="{DAC6ECB8-D98B-4BC1-83B2-80A486950B0D}"/>
    <cellStyle name="BM UF in Col E 2 4 2 21" xfId="7975" xr:uid="{4DE268C0-3F80-41FA-9057-0241C5379A56}"/>
    <cellStyle name="BM UF in Col E 2 4 2 21 2" xfId="7976" xr:uid="{5826064E-98E8-4238-9DB6-889E0EB90A09}"/>
    <cellStyle name="BM UF in Col E 2 4 2 22" xfId="7977" xr:uid="{720F0C0E-24FB-4667-B783-5F6DFD9D5B9B}"/>
    <cellStyle name="BM UF in Col E 2 4 2 23" xfId="7978" xr:uid="{80DD157C-8726-44EB-A893-B6E5EB576D3E}"/>
    <cellStyle name="BM UF in Col E 2 4 2 3" xfId="7979" xr:uid="{D88B6E14-4209-41AE-80CC-A6EFF6DC19F0}"/>
    <cellStyle name="BM UF in Col E 2 4 2 3 2" xfId="7980" xr:uid="{165F1639-83E9-47D7-B654-FEEFEE26627D}"/>
    <cellStyle name="BM UF in Col E 2 4 2 3 2 2" xfId="7981" xr:uid="{793D0049-EBA2-4481-8AF7-40C80DEA31FE}"/>
    <cellStyle name="BM UF in Col E 2 4 2 3 3" xfId="7982" xr:uid="{E30558FA-637D-4722-AC91-C7597C72F12F}"/>
    <cellStyle name="BM UF in Col E 2 4 2 4" xfId="7983" xr:uid="{F5C9263F-A543-48C5-A607-50C9E300D7D8}"/>
    <cellStyle name="BM UF in Col E 2 4 2 4 2" xfId="7984" xr:uid="{4625FCCB-BD2D-449F-B081-D5E9A542C71C}"/>
    <cellStyle name="BM UF in Col E 2 4 2 4 2 2" xfId="7985" xr:uid="{0F1BD085-D0FB-4DE7-9BDB-559884CC3D7F}"/>
    <cellStyle name="BM UF in Col E 2 4 2 4 3" xfId="7986" xr:uid="{4DA7E894-1630-476D-AB10-62D3DFF02772}"/>
    <cellStyle name="BM UF in Col E 2 4 2 5" xfId="7987" xr:uid="{8420A5DE-FEEE-4F9E-AF04-98C444712DA2}"/>
    <cellStyle name="BM UF in Col E 2 4 2 5 2" xfId="7988" xr:uid="{0F4CD4D3-3A31-4A44-80CF-1730BAEEF801}"/>
    <cellStyle name="BM UF in Col E 2 4 2 5 2 2" xfId="7989" xr:uid="{20BA26B4-0BCE-4599-81B6-BB6D6F259D33}"/>
    <cellStyle name="BM UF in Col E 2 4 2 5 3" xfId="7990" xr:uid="{95815E16-ECD8-4ECD-A8B5-6C98435EA482}"/>
    <cellStyle name="BM UF in Col E 2 4 2 6" xfId="7991" xr:uid="{9182CCB7-0416-4795-A57A-09D1DB267947}"/>
    <cellStyle name="BM UF in Col E 2 4 2 6 2" xfId="7992" xr:uid="{47BB95F9-D38E-4518-ADCB-ED4E79181449}"/>
    <cellStyle name="BM UF in Col E 2 4 2 6 2 2" xfId="7993" xr:uid="{1E2EE7AF-3CF2-41D8-8EFF-726969CCAE8D}"/>
    <cellStyle name="BM UF in Col E 2 4 2 6 3" xfId="7994" xr:uid="{1C0777E1-8017-43BF-A980-F8126A076076}"/>
    <cellStyle name="BM UF in Col E 2 4 2 7" xfId="7995" xr:uid="{BE644AD6-EC04-48F6-835B-B00A611A1C21}"/>
    <cellStyle name="BM UF in Col E 2 4 2 7 2" xfId="7996" xr:uid="{B8529BB4-EE18-4F31-89A8-E4AB206786C5}"/>
    <cellStyle name="BM UF in Col E 2 4 2 7 2 2" xfId="7997" xr:uid="{6F3158DE-B16C-44F2-BC82-97951A9F4550}"/>
    <cellStyle name="BM UF in Col E 2 4 2 7 3" xfId="7998" xr:uid="{37D00308-CBD8-4504-A498-5339B346E16D}"/>
    <cellStyle name="BM UF in Col E 2 4 2 8" xfId="7999" xr:uid="{882901AF-469C-46C2-8877-40B08DF2D791}"/>
    <cellStyle name="BM UF in Col E 2 4 2 8 2" xfId="8000" xr:uid="{A1E03447-1539-431C-B2A2-841A0C9CA8E3}"/>
    <cellStyle name="BM UF in Col E 2 4 2 8 2 2" xfId="8001" xr:uid="{DB574A4B-A743-471D-927B-2097D40D3AFF}"/>
    <cellStyle name="BM UF in Col E 2 4 2 8 3" xfId="8002" xr:uid="{2EBB7AC3-D581-4A46-BD47-882D6D1923D9}"/>
    <cellStyle name="BM UF in Col E 2 4 2 9" xfId="8003" xr:uid="{784E1FEB-E04C-44DE-855D-C1C83B41934A}"/>
    <cellStyle name="BM UF in Col E 2 4 2 9 2" xfId="8004" xr:uid="{201CB78E-AF0A-4341-870B-AEB79CE1E372}"/>
    <cellStyle name="BM UF in Col E 2 4 2 9 2 2" xfId="8005" xr:uid="{31A83DC6-AEFA-492F-88F0-4428108A11C3}"/>
    <cellStyle name="BM UF in Col E 2 4 2 9 3" xfId="8006" xr:uid="{10BB349F-8AAE-4B19-B234-419304D0414F}"/>
    <cellStyle name="BM UF in Col E 2 4 20" xfId="8007" xr:uid="{5FCCE1A1-02E0-42EB-8DFE-19874E06086C}"/>
    <cellStyle name="BM UF in Col E 2 4 20 2" xfId="8008" xr:uid="{441E6EE9-BB4E-4326-84F6-BFEF5641FB0C}"/>
    <cellStyle name="BM UF in Col E 2 4 20 2 2" xfId="8009" xr:uid="{6E93BEDA-E9A6-4A2F-9F0D-5CB7937B1961}"/>
    <cellStyle name="BM UF in Col E 2 4 20 3" xfId="8010" xr:uid="{154492D1-3302-4416-B76F-898928457571}"/>
    <cellStyle name="BM UF in Col E 2 4 21" xfId="8011" xr:uid="{BDB6CE90-9129-4559-B803-DD1390B05F04}"/>
    <cellStyle name="BM UF in Col E 2 4 21 2" xfId="8012" xr:uid="{11923B42-D562-41C0-98D0-DA2C60F15E2B}"/>
    <cellStyle name="BM UF in Col E 2 4 21 2 2" xfId="8013" xr:uid="{04CF41FE-F4FE-4A4E-A852-13F111029B1F}"/>
    <cellStyle name="BM UF in Col E 2 4 21 3" xfId="8014" xr:uid="{55A3DAEC-6FAC-4FCA-B595-7B80342FEADD}"/>
    <cellStyle name="BM UF in Col E 2 4 22" xfId="8015" xr:uid="{94B1273B-A757-4005-8F1A-6CF1DE1AEAD9}"/>
    <cellStyle name="BM UF in Col E 2 4 22 2" xfId="8016" xr:uid="{4291F73E-29FA-4096-AF9A-320EC9D9A469}"/>
    <cellStyle name="BM UF in Col E 2 4 23" xfId="8017" xr:uid="{34017518-4D0A-4121-BE9F-660F10A0F358}"/>
    <cellStyle name="BM UF in Col E 2 4 24" xfId="8018" xr:uid="{0782A69C-0169-4071-BB5B-E4AE74BD65B0}"/>
    <cellStyle name="BM UF in Col E 2 4 3" xfId="8019" xr:uid="{CF6E1B02-4663-4A0D-9A54-3746F400A452}"/>
    <cellStyle name="BM UF in Col E 2 4 3 2" xfId="8020" xr:uid="{D9368BFB-1BA3-47BD-9218-18A99A2ADC48}"/>
    <cellStyle name="BM UF in Col E 2 4 3 2 2" xfId="8021" xr:uid="{7B17C868-AF39-4E97-A644-ACE66321AF44}"/>
    <cellStyle name="BM UF in Col E 2 4 3 3" xfId="8022" xr:uid="{499ECAFB-0BA7-4C7B-AF5E-DE125028930A}"/>
    <cellStyle name="BM UF in Col E 2 4 3 4" xfId="8023" xr:uid="{09A5A6C5-1198-4EE4-B249-8E5B038B10A4}"/>
    <cellStyle name="BM UF in Col E 2 4 4" xfId="8024" xr:uid="{5795B980-5E16-4778-8879-9B6EAA5FEB4A}"/>
    <cellStyle name="BM UF in Col E 2 4 4 2" xfId="8025" xr:uid="{D12A4431-0E87-4292-9156-C0E8A41C28B7}"/>
    <cellStyle name="BM UF in Col E 2 4 4 2 2" xfId="8026" xr:uid="{968329EA-F080-4C65-9339-B316A8BEFD49}"/>
    <cellStyle name="BM UF in Col E 2 4 4 3" xfId="8027" xr:uid="{36D5CD2F-DDF0-4692-930C-2EF09743FF70}"/>
    <cellStyle name="BM UF in Col E 2 4 4 4" xfId="8028" xr:uid="{660AED8F-7038-4E5E-81D6-55FD31C33DCE}"/>
    <cellStyle name="BM UF in Col E 2 4 5" xfId="8029" xr:uid="{B236CE7B-5F9F-4C40-B156-A86109CFA604}"/>
    <cellStyle name="BM UF in Col E 2 4 5 2" xfId="8030" xr:uid="{F64ACC05-8073-44AC-8B69-CB77BEA0D9F3}"/>
    <cellStyle name="BM UF in Col E 2 4 5 2 2" xfId="8031" xr:uid="{0F687111-B3B6-4704-8F09-0BE843A15070}"/>
    <cellStyle name="BM UF in Col E 2 4 5 3" xfId="8032" xr:uid="{D69FB94B-A179-4FF7-B556-80004CF46A65}"/>
    <cellStyle name="BM UF in Col E 2 4 6" xfId="8033" xr:uid="{FA08F5FF-7934-48B9-ADED-18A9822FCF3D}"/>
    <cellStyle name="BM UF in Col E 2 4 6 2" xfId="8034" xr:uid="{F341F9F8-D9F6-4E09-B693-63FE8BB59F19}"/>
    <cellStyle name="BM UF in Col E 2 4 6 2 2" xfId="8035" xr:uid="{F31B165B-FFF5-422C-9AF2-9EE2A94E0FB2}"/>
    <cellStyle name="BM UF in Col E 2 4 6 3" xfId="8036" xr:uid="{3E53CA9A-5FA8-4EE8-9A37-7F70CFC1AC3A}"/>
    <cellStyle name="BM UF in Col E 2 4 7" xfId="8037" xr:uid="{15C92731-838D-4E6F-B8A4-F2D2DF612DE9}"/>
    <cellStyle name="BM UF in Col E 2 4 7 2" xfId="8038" xr:uid="{CA6CEDE3-AC27-4E5E-9306-54EF6ACEF20F}"/>
    <cellStyle name="BM UF in Col E 2 4 7 2 2" xfId="8039" xr:uid="{B5C81688-0EB8-406C-9602-6AAD5B538A30}"/>
    <cellStyle name="BM UF in Col E 2 4 7 3" xfId="8040" xr:uid="{DBBA1534-DA18-48CE-9EB8-650CEC43B388}"/>
    <cellStyle name="BM UF in Col E 2 4 8" xfId="8041" xr:uid="{DC8D99FE-BD7B-4CE9-A819-485BC7D1B1C5}"/>
    <cellStyle name="BM UF in Col E 2 4 8 2" xfId="8042" xr:uid="{C4AB73A2-0305-48A0-998D-7583020B8898}"/>
    <cellStyle name="BM UF in Col E 2 4 8 2 2" xfId="8043" xr:uid="{E0506629-0505-4F3E-AA76-E7AFF761B281}"/>
    <cellStyle name="BM UF in Col E 2 4 8 3" xfId="8044" xr:uid="{FEFCEB09-6BF1-4BD2-864D-9448788E3477}"/>
    <cellStyle name="BM UF in Col E 2 4 9" xfId="8045" xr:uid="{FC96BC23-CD28-46FA-8F2A-EBF177FC9DED}"/>
    <cellStyle name="BM UF in Col E 2 4 9 2" xfId="8046" xr:uid="{4F786CF0-42AA-4672-B0B5-F659380A021E}"/>
    <cellStyle name="BM UF in Col E 2 4 9 2 2" xfId="8047" xr:uid="{7804BC45-2602-4AE8-82A0-00529E075974}"/>
    <cellStyle name="BM UF in Col E 2 4 9 3" xfId="8048" xr:uid="{6ECADC6A-234F-465C-90B8-C7239959DF65}"/>
    <cellStyle name="BM UF in Col E 2 5" xfId="8049" xr:uid="{EF5EA05A-26F5-44D2-8BE1-8E831255FAEA}"/>
    <cellStyle name="BM UF in Col E 2 5 10" xfId="8050" xr:uid="{EE675942-44CD-495A-9C9C-F47EC1D8753A}"/>
    <cellStyle name="BM UF in Col E 2 5 10 2" xfId="8051" xr:uid="{50D567B8-1AD1-46AC-8FDB-41BF741DEA9C}"/>
    <cellStyle name="BM UF in Col E 2 5 10 2 2" xfId="8052" xr:uid="{7934C459-E69D-4072-AF10-E0211D021DB6}"/>
    <cellStyle name="BM UF in Col E 2 5 10 3" xfId="8053" xr:uid="{3C9339F2-51CB-4D24-BBAC-4779C5676A43}"/>
    <cellStyle name="BM UF in Col E 2 5 11" xfId="8054" xr:uid="{E44A69FC-4D6D-4C42-B1DD-8D5527CE40EB}"/>
    <cellStyle name="BM UF in Col E 2 5 11 2" xfId="8055" xr:uid="{A65331FD-2EB9-4C8B-A5A5-7FB41B61F404}"/>
    <cellStyle name="BM UF in Col E 2 5 11 2 2" xfId="8056" xr:uid="{73670F20-AC40-4013-8E2E-1BFA8E7FBD4C}"/>
    <cellStyle name="BM UF in Col E 2 5 11 3" xfId="8057" xr:uid="{2436734B-7132-4BAD-9465-59F00E052A09}"/>
    <cellStyle name="BM UF in Col E 2 5 12" xfId="8058" xr:uid="{2ECEAC3B-E7FE-46A3-A327-12A20EF6BFB9}"/>
    <cellStyle name="BM UF in Col E 2 5 12 2" xfId="8059" xr:uid="{D5472CBF-72A0-43EB-88D7-0AD95183B576}"/>
    <cellStyle name="BM UF in Col E 2 5 12 2 2" xfId="8060" xr:uid="{D2B4F879-7F77-4AA6-9BBC-C60FBF3B663A}"/>
    <cellStyle name="BM UF in Col E 2 5 12 3" xfId="8061" xr:uid="{FAF4AA1B-0905-4928-92A6-0D6F8B3954BC}"/>
    <cellStyle name="BM UF in Col E 2 5 13" xfId="8062" xr:uid="{4D3D67B9-9EB8-4E6C-AD99-84DE9D0C19D6}"/>
    <cellStyle name="BM UF in Col E 2 5 13 2" xfId="8063" xr:uid="{DD60A935-54FF-4CC5-B0C7-4D7071C7B25D}"/>
    <cellStyle name="BM UF in Col E 2 5 13 2 2" xfId="8064" xr:uid="{BF30ECE3-9E0C-4958-93BB-7166D41F81DD}"/>
    <cellStyle name="BM UF in Col E 2 5 13 3" xfId="8065" xr:uid="{52E89746-F98E-489D-A11E-A4A8E9856254}"/>
    <cellStyle name="BM UF in Col E 2 5 14" xfId="8066" xr:uid="{CA51BD35-01C1-4C55-868D-CEDE87F69A5D}"/>
    <cellStyle name="BM UF in Col E 2 5 14 2" xfId="8067" xr:uid="{461BF1FE-48AE-485F-98DF-C2A65F9D1CC7}"/>
    <cellStyle name="BM UF in Col E 2 5 14 2 2" xfId="8068" xr:uid="{35FB6FE5-6A98-44DA-B9A6-1FC8046A694B}"/>
    <cellStyle name="BM UF in Col E 2 5 14 3" xfId="8069" xr:uid="{AB303FDA-E4CA-447B-8004-4C87DE257D56}"/>
    <cellStyle name="BM UF in Col E 2 5 15" xfId="8070" xr:uid="{41EF755F-02B6-4E82-9F2F-F3E9B922FE94}"/>
    <cellStyle name="BM UF in Col E 2 5 15 2" xfId="8071" xr:uid="{3F96B15A-EBF9-4A8A-883D-BB7677DB9CD0}"/>
    <cellStyle name="BM UF in Col E 2 5 15 2 2" xfId="8072" xr:uid="{C51DBAE3-B51A-46D8-BB91-C614F47AA794}"/>
    <cellStyle name="BM UF in Col E 2 5 15 3" xfId="8073" xr:uid="{E73BA600-097E-4EFB-B3A8-2150C60CD230}"/>
    <cellStyle name="BM UF in Col E 2 5 16" xfId="8074" xr:uid="{7270A9AC-42F3-4645-9E0E-1C55EBCB54B6}"/>
    <cellStyle name="BM UF in Col E 2 5 16 2" xfId="8075" xr:uid="{1DB1AD47-778A-4463-8A70-7009E5475554}"/>
    <cellStyle name="BM UF in Col E 2 5 16 2 2" xfId="8076" xr:uid="{372D468E-BC54-4E19-8B59-2DD58EF927DE}"/>
    <cellStyle name="BM UF in Col E 2 5 16 3" xfId="8077" xr:uid="{3EDA2D3D-816E-42FA-8DF3-49DFF365F762}"/>
    <cellStyle name="BM UF in Col E 2 5 17" xfId="8078" xr:uid="{11901DB5-1975-40AB-A841-657B2A300BB4}"/>
    <cellStyle name="BM UF in Col E 2 5 17 2" xfId="8079" xr:uid="{B0CC431B-2591-4A41-A1AB-08D23239D253}"/>
    <cellStyle name="BM UF in Col E 2 5 17 2 2" xfId="8080" xr:uid="{912EFCB3-DF91-4C38-AA87-65890D56C6BF}"/>
    <cellStyle name="BM UF in Col E 2 5 17 3" xfId="8081" xr:uid="{FF2B6997-C5EC-4CE2-B605-B6B213088654}"/>
    <cellStyle name="BM UF in Col E 2 5 18" xfId="8082" xr:uid="{3023B8B6-4898-44AA-9D57-4D0895285C66}"/>
    <cellStyle name="BM UF in Col E 2 5 18 2" xfId="8083" xr:uid="{92650CBC-1858-407C-9086-1868537A0B57}"/>
    <cellStyle name="BM UF in Col E 2 5 18 2 2" xfId="8084" xr:uid="{4A260C40-F735-4E0D-9AB8-F9AA46D2FC47}"/>
    <cellStyle name="BM UF in Col E 2 5 18 3" xfId="8085" xr:uid="{4A18123A-4F2A-4CD7-9753-EA37915D2883}"/>
    <cellStyle name="BM UF in Col E 2 5 19" xfId="8086" xr:uid="{575187D3-68D0-4C4D-A04F-B6EECB64F6E7}"/>
    <cellStyle name="BM UF in Col E 2 5 19 2" xfId="8087" xr:uid="{64C967C5-9417-47E3-AC41-0C878E37724E}"/>
    <cellStyle name="BM UF in Col E 2 5 19 2 2" xfId="8088" xr:uid="{DEDED8C0-21F6-4E7F-9563-174CE2373F0C}"/>
    <cellStyle name="BM UF in Col E 2 5 19 3" xfId="8089" xr:uid="{033ADA22-DFBE-4BB7-89B4-A61AAFF4589A}"/>
    <cellStyle name="BM UF in Col E 2 5 2" xfId="8090" xr:uid="{D8B10BB1-1AD8-4C51-A9FF-292FF1BF0A7B}"/>
    <cellStyle name="BM UF in Col E 2 5 2 2" xfId="8091" xr:uid="{D3C2E115-9218-4021-93A6-3B331308F842}"/>
    <cellStyle name="BM UF in Col E 2 5 2 2 2" xfId="8092" xr:uid="{6975D20C-B0A2-4821-8E2A-BF197D73E891}"/>
    <cellStyle name="BM UF in Col E 2 5 2 3" xfId="8093" xr:uid="{F18C01B9-A0A9-4307-9175-7A20AD320A02}"/>
    <cellStyle name="BM UF in Col E 2 5 2 4" xfId="8094" xr:uid="{23337EB1-A07D-4174-8C72-E27611AF020F}"/>
    <cellStyle name="BM UF in Col E 2 5 20" xfId="8095" xr:uid="{9465F5B6-8548-42A2-9BCD-BA1C71840373}"/>
    <cellStyle name="BM UF in Col E 2 5 20 2" xfId="8096" xr:uid="{1F7522AD-3278-41CA-97A0-DC3FF781DB12}"/>
    <cellStyle name="BM UF in Col E 2 5 20 2 2" xfId="8097" xr:uid="{016BFA95-0AEF-4AF3-8DAE-4A963F39EE44}"/>
    <cellStyle name="BM UF in Col E 2 5 20 3" xfId="8098" xr:uid="{909708D4-500F-432E-877E-D20D561E3C06}"/>
    <cellStyle name="BM UF in Col E 2 5 21" xfId="8099" xr:uid="{978B3A10-01B7-4BC5-AFB7-C91EEF9FD5BA}"/>
    <cellStyle name="BM UF in Col E 2 5 21 2" xfId="8100" xr:uid="{624868B9-C851-4A9C-8200-F1A3FE6D456C}"/>
    <cellStyle name="BM UF in Col E 2 5 22" xfId="8101" xr:uid="{BC1B5C78-24E8-4F9F-90B5-19705BEC1F0B}"/>
    <cellStyle name="BM UF in Col E 2 5 23" xfId="8102" xr:uid="{D48994B7-4E64-4F2B-B1AB-9D454F5DA3B1}"/>
    <cellStyle name="BM UF in Col E 2 5 3" xfId="8103" xr:uid="{D3E9F520-DFDE-4577-BEF9-71753DD27CBB}"/>
    <cellStyle name="BM UF in Col E 2 5 3 2" xfId="8104" xr:uid="{5521B84D-0D02-4BB5-8DAD-AAD082E5396B}"/>
    <cellStyle name="BM UF in Col E 2 5 3 2 2" xfId="8105" xr:uid="{4D1386BC-4324-4F47-8745-EFE98CDC9523}"/>
    <cellStyle name="BM UF in Col E 2 5 3 3" xfId="8106" xr:uid="{7E965B83-F886-4A82-B4A0-668A0E8A7FC8}"/>
    <cellStyle name="BM UF in Col E 2 5 4" xfId="8107" xr:uid="{C9945580-9BD9-4F35-8743-B56B283293BF}"/>
    <cellStyle name="BM UF in Col E 2 5 4 2" xfId="8108" xr:uid="{D957B75C-3803-4346-81EA-E640D00C37F4}"/>
    <cellStyle name="BM UF in Col E 2 5 4 2 2" xfId="8109" xr:uid="{4C76810D-8B2C-4447-B4E0-D3FFBD9E446C}"/>
    <cellStyle name="BM UF in Col E 2 5 4 3" xfId="8110" xr:uid="{38A64D3E-6910-4281-8D5B-6156902E9B0D}"/>
    <cellStyle name="BM UF in Col E 2 5 5" xfId="8111" xr:uid="{C24EDE72-64BC-4C71-B029-9F6A7BF483B3}"/>
    <cellStyle name="BM UF in Col E 2 5 5 2" xfId="8112" xr:uid="{7B9B8EB9-B043-4654-9BF2-7EDE4A1C3DA1}"/>
    <cellStyle name="BM UF in Col E 2 5 5 2 2" xfId="8113" xr:uid="{774AB0D9-9ED8-4293-B743-952C56F9BB7F}"/>
    <cellStyle name="BM UF in Col E 2 5 5 3" xfId="8114" xr:uid="{9CD9D50E-ED07-4CAC-ABE7-E97B733DE42C}"/>
    <cellStyle name="BM UF in Col E 2 5 6" xfId="8115" xr:uid="{7C24CD41-7C96-4C87-ABB6-37F14FCC39F0}"/>
    <cellStyle name="BM UF in Col E 2 5 6 2" xfId="8116" xr:uid="{ACF9F47C-A16A-47D8-8831-F913F139823C}"/>
    <cellStyle name="BM UF in Col E 2 5 6 2 2" xfId="8117" xr:uid="{9B433AA0-E93A-492E-B1E3-7829F8515F64}"/>
    <cellStyle name="BM UF in Col E 2 5 6 3" xfId="8118" xr:uid="{F527E1FE-5BEE-405D-8301-6038197EC85C}"/>
    <cellStyle name="BM UF in Col E 2 5 7" xfId="8119" xr:uid="{07D65D3A-9E4A-47BA-8C04-67978C85414B}"/>
    <cellStyle name="BM UF in Col E 2 5 7 2" xfId="8120" xr:uid="{3938B05A-8682-44A3-90DD-B08D8229E4B3}"/>
    <cellStyle name="BM UF in Col E 2 5 7 2 2" xfId="8121" xr:uid="{524AEAF1-FB43-4B33-BAFE-02ACF5BB4882}"/>
    <cellStyle name="BM UF in Col E 2 5 7 3" xfId="8122" xr:uid="{D55D7F21-1461-4DD4-A574-2D3E0E285183}"/>
    <cellStyle name="BM UF in Col E 2 5 8" xfId="8123" xr:uid="{FAB72ECC-C9A6-4E90-B167-622A1D195F15}"/>
    <cellStyle name="BM UF in Col E 2 5 8 2" xfId="8124" xr:uid="{82AFE36A-8E92-44F8-8033-70CA52913D07}"/>
    <cellStyle name="BM UF in Col E 2 5 8 2 2" xfId="8125" xr:uid="{E29A3BC4-C3EE-4E67-8416-F9CFBE4E54ED}"/>
    <cellStyle name="BM UF in Col E 2 5 8 3" xfId="8126" xr:uid="{C2614FC1-E8DF-4FE7-8C04-2F9ED8910CAB}"/>
    <cellStyle name="BM UF in Col E 2 5 9" xfId="8127" xr:uid="{EB27DA6C-4BD9-4617-94A5-00EF44433E59}"/>
    <cellStyle name="BM UF in Col E 2 5 9 2" xfId="8128" xr:uid="{1394C94F-5903-4EC5-9E0E-492DE7E0B9CA}"/>
    <cellStyle name="BM UF in Col E 2 5 9 2 2" xfId="8129" xr:uid="{00D2E3C7-FCED-4E65-BEE7-A961EADD6636}"/>
    <cellStyle name="BM UF in Col E 2 5 9 3" xfId="8130" xr:uid="{13CA13AC-4E5D-4525-99AA-339B135C4255}"/>
    <cellStyle name="BM UF in Col E 2 6" xfId="8131" xr:uid="{6466FA18-E9E6-4A51-AACD-0D10E9CEEB80}"/>
    <cellStyle name="BM UF in Col E 2 6 2" xfId="8132" xr:uid="{453E457A-0A7A-40F2-AA98-404D51437013}"/>
    <cellStyle name="BM UF in Col E 2 6 2 2" xfId="8133" xr:uid="{A769244F-72D1-49F1-8714-09C1BC729D65}"/>
    <cellStyle name="BM UF in Col E 2 6 3" xfId="8134" xr:uid="{78E1DDB5-3153-4D6E-A58C-0BA437E8ADB5}"/>
    <cellStyle name="BM UF in Col E 2 6 4" xfId="8135" xr:uid="{7C2B5423-8EA5-4A23-AA95-A0CD3E9112BE}"/>
    <cellStyle name="BM UF in Col E 2 7" xfId="8136" xr:uid="{66C63CD0-7FCF-45F1-9298-1B5750FF7EC3}"/>
    <cellStyle name="BM UF in Col E 2 7 2" xfId="8137" xr:uid="{DEBF67BB-5ADF-433C-8D31-D80786ABCEEE}"/>
    <cellStyle name="BM UF in Col E 2 7 2 2" xfId="8138" xr:uid="{DE474DD8-BA69-490C-87D6-7D46CEE50545}"/>
    <cellStyle name="BM UF in Col E 2 7 3" xfId="8139" xr:uid="{D84FD097-6681-49AF-BB6B-3F3FA03CDF06}"/>
    <cellStyle name="BM UF in Col E 2 8" xfId="8140" xr:uid="{AD2C9165-3793-479E-AD54-05BB0ECE2805}"/>
    <cellStyle name="BM UF in Col E 2 8 2" xfId="8141" xr:uid="{3DC9DAD4-46DD-41F3-830B-C57DE1C99481}"/>
    <cellStyle name="BM UF in Col E 2 8 2 2" xfId="8142" xr:uid="{7224F847-6A43-468D-8E0B-DA96933DC360}"/>
    <cellStyle name="BM UF in Col E 2 8 3" xfId="8143" xr:uid="{21C2AF3D-882C-47DD-BD46-C914D7A0E040}"/>
    <cellStyle name="BM UF in Col E 2 9" xfId="8144" xr:uid="{EF58A6E1-318B-4EBA-B51C-0B5DD7E6B924}"/>
    <cellStyle name="BM UF in Col E 2 9 2" xfId="8145" xr:uid="{1E903A27-C4D2-43B8-8161-35562CF78247}"/>
    <cellStyle name="BM UF in Col E 2 9 2 2" xfId="8146" xr:uid="{3DC65A79-79D7-4DB7-8375-D72681A0EA20}"/>
    <cellStyle name="BM UF in Col E 2 9 3" xfId="8147" xr:uid="{CEF384BF-EDE8-4346-8278-9BE1F12D9C66}"/>
    <cellStyle name="BM UF in Col E 20" xfId="8148" xr:uid="{16EEBFA5-033F-483C-8D49-666AACD0D769}"/>
    <cellStyle name="BM UF in Col E 20 2" xfId="8149" xr:uid="{65093A71-9F44-4CFE-96B7-D9796E3DA67E}"/>
    <cellStyle name="BM UF in Col E 20 2 2" xfId="8150" xr:uid="{89653D9F-CCB3-42BA-B9D1-34DC450C06F6}"/>
    <cellStyle name="BM UF in Col E 20 3" xfId="8151" xr:uid="{B7673FC7-B131-43EB-B0BC-7CCCDE864350}"/>
    <cellStyle name="BM UF in Col E 21" xfId="8152" xr:uid="{F5984641-6893-4291-A66D-CA0E6DF22A50}"/>
    <cellStyle name="BM UF in Col E 21 2" xfId="8153" xr:uid="{CBB4384F-FEC7-4436-BF5E-F720A5EC3E73}"/>
    <cellStyle name="BM UF in Col E 21 2 2" xfId="8154" xr:uid="{D87FB31D-E223-458B-8D3A-12FEA4E11CD6}"/>
    <cellStyle name="BM UF in Col E 21 3" xfId="8155" xr:uid="{460F5E1B-F485-4091-A323-F963F39D51EB}"/>
    <cellStyle name="BM UF in Col E 22" xfId="8156" xr:uid="{392E81D5-EAE4-48C8-ABC7-2812153B8CEE}"/>
    <cellStyle name="BM UF in Col E 22 2" xfId="8157" xr:uid="{405581F8-35F3-4716-95C8-9081800AC6B6}"/>
    <cellStyle name="BM UF in Col E 23" xfId="8158" xr:uid="{D95A096B-A6C3-4786-B362-D55FDA42B19A}"/>
    <cellStyle name="BM UF in Col E 24" xfId="8159" xr:uid="{070FB592-EC40-48E5-B96F-8A8A1338CF41}"/>
    <cellStyle name="BM UF in Col E 25" xfId="8160" xr:uid="{145EC117-9275-4BC5-BCFF-4A68A35857C1}"/>
    <cellStyle name="BM UF in Col E 26" xfId="8161" xr:uid="{6F14EECD-E01F-4EE2-B535-138F417F0ED6}"/>
    <cellStyle name="BM UF in Col E 27" xfId="8162" xr:uid="{4D21858E-A3C5-4282-8DA7-753583A68AA0}"/>
    <cellStyle name="BM UF in Col E 3" xfId="8163" xr:uid="{BFFDA9EE-D987-46CA-BF23-C63DC697B822}"/>
    <cellStyle name="BM UF in Col E 3 10" xfId="8164" xr:uid="{FD4EB957-4261-4068-AD89-4A23384AA48F}"/>
    <cellStyle name="BM UF in Col E 3 10 2" xfId="8165" xr:uid="{F20F3240-E0C3-4F79-9BB0-50E49EB04599}"/>
    <cellStyle name="BM UF in Col E 3 10 2 2" xfId="8166" xr:uid="{03BE75CD-F157-420B-B802-E5FBA2E436EF}"/>
    <cellStyle name="BM UF in Col E 3 10 3" xfId="8167" xr:uid="{127C47D3-9D5C-4558-9554-956F94B62F60}"/>
    <cellStyle name="BM UF in Col E 3 11" xfId="8168" xr:uid="{FB9267DA-8D06-4048-B290-23D5395E4E04}"/>
    <cellStyle name="BM UF in Col E 3 11 2" xfId="8169" xr:uid="{86B9915D-033E-4927-875A-931DF0A81572}"/>
    <cellStyle name="BM UF in Col E 3 11 2 2" xfId="8170" xr:uid="{59B69C84-036E-4059-8C23-0F48C0566BBD}"/>
    <cellStyle name="BM UF in Col E 3 11 3" xfId="8171" xr:uid="{AFA31EFF-5E31-499F-B5A3-2B680458C6B1}"/>
    <cellStyle name="BM UF in Col E 3 12" xfId="8172" xr:uid="{5408B30C-4D1C-4228-A116-7061630D1924}"/>
    <cellStyle name="BM UF in Col E 3 12 2" xfId="8173" xr:uid="{2BEF7D14-BF8A-4F11-9F28-EDB6D799BE5E}"/>
    <cellStyle name="BM UF in Col E 3 12 2 2" xfId="8174" xr:uid="{3838D1DD-74BD-4953-932E-68CF17F452B6}"/>
    <cellStyle name="BM UF in Col E 3 12 3" xfId="8175" xr:uid="{EC18E42B-17CE-4FB1-8A2D-18A15F41339F}"/>
    <cellStyle name="BM UF in Col E 3 13" xfId="8176" xr:uid="{CC9E48EC-DD96-4463-91DA-7704AE463DFB}"/>
    <cellStyle name="BM UF in Col E 3 13 2" xfId="8177" xr:uid="{C29C0BBE-6532-402B-AA6C-E6FEA52670A4}"/>
    <cellStyle name="BM UF in Col E 3 13 2 2" xfId="8178" xr:uid="{ACF48EFC-AC57-4DCB-92CB-852FC2E5A2B7}"/>
    <cellStyle name="BM UF in Col E 3 13 3" xfId="8179" xr:uid="{6267D05F-14C3-4B7F-A944-6766A4D2A3EA}"/>
    <cellStyle name="BM UF in Col E 3 14" xfId="8180" xr:uid="{B95D76DC-19D9-4C52-86D2-5C86B23247A2}"/>
    <cellStyle name="BM UF in Col E 3 14 2" xfId="8181" xr:uid="{B9938FBF-EA88-48E2-93DA-50018CCEE080}"/>
    <cellStyle name="BM UF in Col E 3 14 2 2" xfId="8182" xr:uid="{4DE3B007-F99E-4A12-812E-36AF487A942E}"/>
    <cellStyle name="BM UF in Col E 3 14 3" xfId="8183" xr:uid="{F15E03F6-C1E0-4930-AB55-72A98C45A749}"/>
    <cellStyle name="BM UF in Col E 3 15" xfId="8184" xr:uid="{6E110E26-74BD-4E6C-B83C-5F430BDFD376}"/>
    <cellStyle name="BM UF in Col E 3 15 2" xfId="8185" xr:uid="{F19C28D1-4B7C-4217-AD99-1A644F53629A}"/>
    <cellStyle name="BM UF in Col E 3 15 2 2" xfId="8186" xr:uid="{070F6E56-2D71-454E-A8CC-99718E691CCF}"/>
    <cellStyle name="BM UF in Col E 3 15 3" xfId="8187" xr:uid="{D9EE3BC9-A3D3-47EB-9A74-1F112AF76E85}"/>
    <cellStyle name="BM UF in Col E 3 16" xfId="8188" xr:uid="{869F4FFE-3F8F-4767-B4F0-3A7B93615D3E}"/>
    <cellStyle name="BM UF in Col E 3 16 2" xfId="8189" xr:uid="{BA991FC1-CB94-421A-B269-8173BA0D49BC}"/>
    <cellStyle name="BM UF in Col E 3 16 2 2" xfId="8190" xr:uid="{8782484C-BD85-4FFC-8945-D1369AD30624}"/>
    <cellStyle name="BM UF in Col E 3 16 3" xfId="8191" xr:uid="{9CE85186-9FA9-4CFC-A8AE-4F2CE97A71A4}"/>
    <cellStyle name="BM UF in Col E 3 17" xfId="8192" xr:uid="{91C3C66D-1A78-4ACA-AC35-D5F4A768645E}"/>
    <cellStyle name="BM UF in Col E 3 17 2" xfId="8193" xr:uid="{4B8FC6F8-D427-4BBA-AA70-3E0881423A4F}"/>
    <cellStyle name="BM UF in Col E 3 17 2 2" xfId="8194" xr:uid="{D2A0D9DE-49A7-4264-8646-63F266712F33}"/>
    <cellStyle name="BM UF in Col E 3 17 3" xfId="8195" xr:uid="{D4F90154-6BBC-4F5A-BE2D-FD02A6D5A337}"/>
    <cellStyle name="BM UF in Col E 3 18" xfId="8196" xr:uid="{F44683D2-A308-4E93-983F-68C1C5DDED8F}"/>
    <cellStyle name="BM UF in Col E 3 18 2" xfId="8197" xr:uid="{2820E68B-3BCB-46CA-B6A3-07B5A4CE0A96}"/>
    <cellStyle name="BM UF in Col E 3 19" xfId="8198" xr:uid="{9FBFBC8B-CCEA-4ED2-95A5-4A0808A5501D}"/>
    <cellStyle name="BM UF in Col E 3 2" xfId="8199" xr:uid="{670DC1BD-FA4F-4B9A-8497-E860C221EE58}"/>
    <cellStyle name="BM UF in Col E 3 2 10" xfId="8200" xr:uid="{B981D468-55FF-4DD3-8E87-4E01383624FF}"/>
    <cellStyle name="BM UF in Col E 3 2 10 2" xfId="8201" xr:uid="{A9FFC03B-5E77-4D45-AE03-BF0CA29B2AA3}"/>
    <cellStyle name="BM UF in Col E 3 2 10 2 2" xfId="8202" xr:uid="{C687B26B-8CDD-4CE8-98E0-E1CFF9D92375}"/>
    <cellStyle name="BM UF in Col E 3 2 10 3" xfId="8203" xr:uid="{1D236833-76E8-4DF1-AFED-9CCD19A0F159}"/>
    <cellStyle name="BM UF in Col E 3 2 11" xfId="8204" xr:uid="{701396AA-FF3E-42C4-A935-F5304598A78E}"/>
    <cellStyle name="BM UF in Col E 3 2 11 2" xfId="8205" xr:uid="{11D375DE-979C-4D8E-A060-F90C8B0C57CC}"/>
    <cellStyle name="BM UF in Col E 3 2 11 2 2" xfId="8206" xr:uid="{793FA021-565D-478B-9D66-A4D4D0C3A826}"/>
    <cellStyle name="BM UF in Col E 3 2 11 3" xfId="8207" xr:uid="{C8E8097A-B1FE-4AFA-BD6A-E69C56DEDE73}"/>
    <cellStyle name="BM UF in Col E 3 2 12" xfId="8208" xr:uid="{5F760504-9E10-4F70-B4CC-AFF6E6597F2C}"/>
    <cellStyle name="BM UF in Col E 3 2 12 2" xfId="8209" xr:uid="{E0A1597F-03C5-42C0-BE7E-C6629B7B9C9E}"/>
    <cellStyle name="BM UF in Col E 3 2 12 2 2" xfId="8210" xr:uid="{0B9417CC-93BC-4781-8428-CDF38C177CAA}"/>
    <cellStyle name="BM UF in Col E 3 2 12 3" xfId="8211" xr:uid="{7FFADEDC-DA05-4BE4-81F1-2461A292331F}"/>
    <cellStyle name="BM UF in Col E 3 2 13" xfId="8212" xr:uid="{05547805-CF33-4B1E-A8B3-C34293088A92}"/>
    <cellStyle name="BM UF in Col E 3 2 13 2" xfId="8213" xr:uid="{EC763B9C-4AF1-498B-A196-D54468E6EE7A}"/>
    <cellStyle name="BM UF in Col E 3 2 13 2 2" xfId="8214" xr:uid="{5DBD1147-5A8F-4146-81FF-B39D2818A875}"/>
    <cellStyle name="BM UF in Col E 3 2 13 3" xfId="8215" xr:uid="{4BE7361C-F1C0-48C6-8B0D-618B0617749B}"/>
    <cellStyle name="BM UF in Col E 3 2 14" xfId="8216" xr:uid="{931A94F7-A1E5-4488-92E1-04FE99760FEB}"/>
    <cellStyle name="BM UF in Col E 3 2 14 2" xfId="8217" xr:uid="{2A9F93F4-2395-4E8A-9D7B-CB08D6A0903C}"/>
    <cellStyle name="BM UF in Col E 3 2 14 2 2" xfId="8218" xr:uid="{8D116D7F-8EB3-4687-9C7E-DB79D04CF65A}"/>
    <cellStyle name="BM UF in Col E 3 2 14 3" xfId="8219" xr:uid="{E0283D1A-75C8-4807-B6C0-FCB4A86333B1}"/>
    <cellStyle name="BM UF in Col E 3 2 15" xfId="8220" xr:uid="{CEB31821-E7DC-4E35-B165-F7DAF41BF4D2}"/>
    <cellStyle name="BM UF in Col E 3 2 15 2" xfId="8221" xr:uid="{8D6E492E-98C6-4C1F-A8E7-008470BF6491}"/>
    <cellStyle name="BM UF in Col E 3 2 15 2 2" xfId="8222" xr:uid="{158BA5CC-EC08-4E95-823C-9E4534F996FE}"/>
    <cellStyle name="BM UF in Col E 3 2 15 3" xfId="8223" xr:uid="{77BAC2B0-DA43-4445-912B-97A808029BEC}"/>
    <cellStyle name="BM UF in Col E 3 2 16" xfId="8224" xr:uid="{189DF409-6081-4CB6-956A-3EB4B4D282CF}"/>
    <cellStyle name="BM UF in Col E 3 2 16 2" xfId="8225" xr:uid="{823694CB-65EE-4F96-9236-A6ACC9ED20B3}"/>
    <cellStyle name="BM UF in Col E 3 2 16 2 2" xfId="8226" xr:uid="{38B207EA-1AF2-4059-BBAA-DCB9A4E03941}"/>
    <cellStyle name="BM UF in Col E 3 2 16 3" xfId="8227" xr:uid="{DA8C480E-3AD3-499B-87E7-470AA7512D3C}"/>
    <cellStyle name="BM UF in Col E 3 2 17" xfId="8228" xr:uid="{20F91A1F-ACE7-4C9A-A82B-9823DB33B72F}"/>
    <cellStyle name="BM UF in Col E 3 2 17 2" xfId="8229" xr:uid="{56D6F6DD-2FCE-42DC-9FCE-DD4DE7A7AE3C}"/>
    <cellStyle name="BM UF in Col E 3 2 17 2 2" xfId="8230" xr:uid="{0CCD959D-3B3A-49AB-82E4-8BF2AC5282B0}"/>
    <cellStyle name="BM UF in Col E 3 2 17 3" xfId="8231" xr:uid="{3ECAB2EF-94DA-4283-A22D-5E97F1B56A2A}"/>
    <cellStyle name="BM UF in Col E 3 2 18" xfId="8232" xr:uid="{DDC573E5-268E-4E88-8A2E-9026822439FC}"/>
    <cellStyle name="BM UF in Col E 3 2 18 2" xfId="8233" xr:uid="{6F40F881-2A6D-4A9A-8650-A6FC53B190FA}"/>
    <cellStyle name="BM UF in Col E 3 2 18 2 2" xfId="8234" xr:uid="{4FE491CD-A675-44CB-8E59-A01DADE3B367}"/>
    <cellStyle name="BM UF in Col E 3 2 18 3" xfId="8235" xr:uid="{2DC82B0E-9DF7-4445-8E40-C7C2320A2981}"/>
    <cellStyle name="BM UF in Col E 3 2 19" xfId="8236" xr:uid="{30187A88-354B-4F5C-944C-6426C1A2C692}"/>
    <cellStyle name="BM UF in Col E 3 2 19 2" xfId="8237" xr:uid="{0699F576-DE01-4EC7-B9BA-7F0E3F261B98}"/>
    <cellStyle name="BM UF in Col E 3 2 19 2 2" xfId="8238" xr:uid="{A06C3EDD-CEBF-4715-8312-AD0E687E1F0C}"/>
    <cellStyle name="BM UF in Col E 3 2 19 3" xfId="8239" xr:uid="{F8F74A16-785E-4BBE-91DB-D23186E935C4}"/>
    <cellStyle name="BM UF in Col E 3 2 2" xfId="8240" xr:uid="{8F978292-1C9F-4A09-8C7E-04AC864088ED}"/>
    <cellStyle name="BM UF in Col E 3 2 2 2" xfId="8241" xr:uid="{C3B6E5D5-739F-41DD-829F-A5255148F32D}"/>
    <cellStyle name="BM UF in Col E 3 2 2 2 2" xfId="8242" xr:uid="{F48AD3D4-2826-4C7E-8512-F2E9795E0E0E}"/>
    <cellStyle name="BM UF in Col E 3 2 2 2 2 2" xfId="8243" xr:uid="{CEA5CF7D-E24F-4BBC-8F61-436829574DF5}"/>
    <cellStyle name="BM UF in Col E 3 2 2 2 3" xfId="8244" xr:uid="{E2310C72-C0A8-44E3-9565-2E75B3DDAFB5}"/>
    <cellStyle name="BM UF in Col E 3 2 2 2 4" xfId="8245" xr:uid="{0F0669B7-B5B6-46FD-A1F3-1418447BB9F6}"/>
    <cellStyle name="BM UF in Col E 3 2 2 3" xfId="8246" xr:uid="{CF2DAD6E-A2D3-4835-99F6-35B821D1CA31}"/>
    <cellStyle name="BM UF in Col E 3 2 2 3 2" xfId="8247" xr:uid="{057A691C-DA2C-4ADB-8C06-2DB8E2B4E01E}"/>
    <cellStyle name="BM UF in Col E 3 2 2 4" xfId="8248" xr:uid="{1740570D-F234-475D-926D-60D2C476E10C}"/>
    <cellStyle name="BM UF in Col E 3 2 2 5" xfId="8249" xr:uid="{68B84210-E367-4B2B-976A-955F6B472E3B}"/>
    <cellStyle name="BM UF in Col E 3 2 20" xfId="8250" xr:uid="{52A1E7F5-56B6-4DB5-B792-7CA8C8A06E56}"/>
    <cellStyle name="BM UF in Col E 3 2 20 2" xfId="8251" xr:uid="{0C4C89D3-D092-4039-BF1F-C63F34039055}"/>
    <cellStyle name="BM UF in Col E 3 2 20 2 2" xfId="8252" xr:uid="{09875D55-B266-421C-AB54-714C90190E9A}"/>
    <cellStyle name="BM UF in Col E 3 2 20 3" xfId="8253" xr:uid="{8C78B113-0AA2-4DD4-BD64-FA17B6A9187E}"/>
    <cellStyle name="BM UF in Col E 3 2 21" xfId="8254" xr:uid="{9D3BB72F-02AE-4A6A-8C28-4CB14C878CDD}"/>
    <cellStyle name="BM UF in Col E 3 2 21 2" xfId="8255" xr:uid="{BA470FDE-B722-4D03-BC32-14E922F95AE6}"/>
    <cellStyle name="BM UF in Col E 3 2 22" xfId="8256" xr:uid="{72719B24-CE22-45A8-B870-8A27B493C4E6}"/>
    <cellStyle name="BM UF in Col E 3 2 23" xfId="8257" xr:uid="{2A1244B1-0549-45FC-8071-E9B2FC7C842D}"/>
    <cellStyle name="BM UF in Col E 3 2 3" xfId="8258" xr:uid="{BF3FC300-295B-4FD3-B697-9924FBB9AA04}"/>
    <cellStyle name="BM UF in Col E 3 2 3 2" xfId="8259" xr:uid="{33FA9FA8-42BD-4374-85C8-993460915DBD}"/>
    <cellStyle name="BM UF in Col E 3 2 3 2 2" xfId="8260" xr:uid="{8826F002-B0F4-4FF3-A38A-4C56B4066221}"/>
    <cellStyle name="BM UF in Col E 3 2 3 2 3" xfId="8261" xr:uid="{56D70A15-D2E7-44AC-BDBC-9B972621E77A}"/>
    <cellStyle name="BM UF in Col E 3 2 3 3" xfId="8262" xr:uid="{AE0DCE80-6615-4529-918A-4D1BD93112A3}"/>
    <cellStyle name="BM UF in Col E 3 2 3 3 2" xfId="8263" xr:uid="{18661563-991E-4176-911E-CF1EDA8294BB}"/>
    <cellStyle name="BM UF in Col E 3 2 3 4" xfId="8264" xr:uid="{49BDC6A8-4535-48E2-88DC-C06B49210531}"/>
    <cellStyle name="BM UF in Col E 3 2 4" xfId="8265" xr:uid="{081E38E3-8E5B-4FC5-9263-AF27C2672C84}"/>
    <cellStyle name="BM UF in Col E 3 2 4 2" xfId="8266" xr:uid="{8945AAA1-E9DB-48AB-A178-AF886EFC95D7}"/>
    <cellStyle name="BM UF in Col E 3 2 4 2 2" xfId="8267" xr:uid="{80E6ED93-A09B-4994-B8FE-F3B7DE3BADCE}"/>
    <cellStyle name="BM UF in Col E 3 2 4 3" xfId="8268" xr:uid="{6A1BDB28-4BF1-45B4-B925-75B5CBCB6966}"/>
    <cellStyle name="BM UF in Col E 3 2 4 4" xfId="8269" xr:uid="{F8F85E2A-1AFD-444B-9920-8210F448C0A1}"/>
    <cellStyle name="BM UF in Col E 3 2 5" xfId="8270" xr:uid="{9DB6C6EE-3409-44CC-9257-34F909DE3E50}"/>
    <cellStyle name="BM UF in Col E 3 2 5 2" xfId="8271" xr:uid="{A8EBA6AE-A6FB-44C1-9E24-CD9A6C6903E8}"/>
    <cellStyle name="BM UF in Col E 3 2 5 2 2" xfId="8272" xr:uid="{AB791A40-345C-4363-B808-84A3C45EF781}"/>
    <cellStyle name="BM UF in Col E 3 2 5 3" xfId="8273" xr:uid="{EE984A72-1233-4BDB-8DE1-1F64C1403011}"/>
    <cellStyle name="BM UF in Col E 3 2 5 4" xfId="8274" xr:uid="{010241FC-B308-4B9A-A8D5-DB94EEBCF6A9}"/>
    <cellStyle name="BM UF in Col E 3 2 6" xfId="8275" xr:uid="{35D2055D-80E0-444C-9232-D85BAD235B95}"/>
    <cellStyle name="BM UF in Col E 3 2 6 2" xfId="8276" xr:uid="{0791EBDD-48BD-4106-BD47-C87EB0749EDC}"/>
    <cellStyle name="BM UF in Col E 3 2 6 2 2" xfId="8277" xr:uid="{67E550A1-B253-4926-8786-535163982BD0}"/>
    <cellStyle name="BM UF in Col E 3 2 6 3" xfId="8278" xr:uid="{C9EA32D9-FBAF-447E-88B5-82A83DCE3BC3}"/>
    <cellStyle name="BM UF in Col E 3 2 7" xfId="8279" xr:uid="{8CDF162B-66E8-4C53-8A14-E5AB7D564217}"/>
    <cellStyle name="BM UF in Col E 3 2 7 2" xfId="8280" xr:uid="{AE4151D3-E17D-48B4-AF20-AC63724BEFC1}"/>
    <cellStyle name="BM UF in Col E 3 2 7 2 2" xfId="8281" xr:uid="{DD202CA9-AB22-43DB-8437-EB6360FFCD64}"/>
    <cellStyle name="BM UF in Col E 3 2 7 3" xfId="8282" xr:uid="{E1A2DD02-1072-4B2E-A6E3-2DE2FE44E89F}"/>
    <cellStyle name="BM UF in Col E 3 2 8" xfId="8283" xr:uid="{2BF53FEB-9C13-41F2-B5A7-22980697909B}"/>
    <cellStyle name="BM UF in Col E 3 2 8 2" xfId="8284" xr:uid="{66ACCA38-206B-40C1-9D0B-71589766E40B}"/>
    <cellStyle name="BM UF in Col E 3 2 8 2 2" xfId="8285" xr:uid="{B3452BC9-2A16-46F4-83BC-0E918102012A}"/>
    <cellStyle name="BM UF in Col E 3 2 8 3" xfId="8286" xr:uid="{628A6490-5D0C-476A-B238-DD2453BE2130}"/>
    <cellStyle name="BM UF in Col E 3 2 9" xfId="8287" xr:uid="{18863C3D-50EF-4944-BE5D-84346BDFE317}"/>
    <cellStyle name="BM UF in Col E 3 2 9 2" xfId="8288" xr:uid="{8FC6EA0A-8894-49B8-98FB-5C349FF634B0}"/>
    <cellStyle name="BM UF in Col E 3 2 9 2 2" xfId="8289" xr:uid="{EF17AD61-EF06-4266-9F8D-7D6D45EC18FB}"/>
    <cellStyle name="BM UF in Col E 3 2 9 3" xfId="8290" xr:uid="{45CA2FF3-6D36-49DB-B409-8CADD081AB3D}"/>
    <cellStyle name="BM UF in Col E 3 20" xfId="8291" xr:uid="{11C3A4F3-D879-4120-9D97-30690E580BFA}"/>
    <cellStyle name="BM UF in Col E 3 3" xfId="8292" xr:uid="{9480BB01-7DAE-46F7-8840-DFFE8747D123}"/>
    <cellStyle name="BM UF in Col E 3 3 2" xfId="8293" xr:uid="{6345B9DE-2D2B-4369-8AAC-52CAB02C6B30}"/>
    <cellStyle name="BM UF in Col E 3 3 2 2" xfId="8294" xr:uid="{7E9CBD4D-DB19-4CB8-8C9B-43F530895810}"/>
    <cellStyle name="BM UF in Col E 3 3 2 2 2" xfId="8295" xr:uid="{1013D761-A185-402A-B360-E499B9AC625E}"/>
    <cellStyle name="BM UF in Col E 3 3 2 3" xfId="8296" xr:uid="{CCA51B3D-418A-4CCF-ABF9-AAF51A69EF03}"/>
    <cellStyle name="BM UF in Col E 3 3 2 4" xfId="8297" xr:uid="{74FCDE83-27AA-475B-9B23-7EE9CF74C452}"/>
    <cellStyle name="BM UF in Col E 3 3 3" xfId="8298" xr:uid="{1F67CB6D-ABF2-4C0C-AC6F-387C330D763B}"/>
    <cellStyle name="BM UF in Col E 3 3 3 2" xfId="8299" xr:uid="{8B46540F-9617-4ADD-BF1A-A0E2E52C4950}"/>
    <cellStyle name="BM UF in Col E 3 3 4" xfId="8300" xr:uid="{8995A578-43D5-4AAE-A5C7-A0C5751D9430}"/>
    <cellStyle name="BM UF in Col E 3 3 5" xfId="8301" xr:uid="{15D49846-1F45-4E41-988D-0B5AA8682173}"/>
    <cellStyle name="BM UF in Col E 3 4" xfId="8302" xr:uid="{C271902F-6CAA-4F18-868F-B5593A0BE614}"/>
    <cellStyle name="BM UF in Col E 3 4 2" xfId="8303" xr:uid="{52EB5328-8343-4F10-A9B6-01CA8E32956E}"/>
    <cellStyle name="BM UF in Col E 3 4 2 2" xfId="8304" xr:uid="{6B55FB44-CF10-4721-A3A2-ACC0895A7F05}"/>
    <cellStyle name="BM UF in Col E 3 4 2 3" xfId="8305" xr:uid="{E1F80511-02BD-4D62-ABEB-D000712B4F17}"/>
    <cellStyle name="BM UF in Col E 3 4 3" xfId="8306" xr:uid="{9B9ACFAA-F04D-4233-BDF1-ED68D5824A6C}"/>
    <cellStyle name="BM UF in Col E 3 4 3 2" xfId="8307" xr:uid="{5594FB3F-4064-4654-AB0F-7AC718F15D0B}"/>
    <cellStyle name="BM UF in Col E 3 4 4" xfId="8308" xr:uid="{466CD794-C76E-4DED-A9AF-E4EE12A5E834}"/>
    <cellStyle name="BM UF in Col E 3 5" xfId="8309" xr:uid="{900E24F8-2DF3-4A83-BD91-31DD4324A3F4}"/>
    <cellStyle name="BM UF in Col E 3 5 2" xfId="8310" xr:uid="{9AD96215-AB08-4FBD-9754-EB82CBF33942}"/>
    <cellStyle name="BM UF in Col E 3 5 2 2" xfId="8311" xr:uid="{1D8E4243-8E6D-4065-ADD3-8C21E38769FD}"/>
    <cellStyle name="BM UF in Col E 3 5 2 3" xfId="8312" xr:uid="{94091525-8971-40F9-875E-2658A11C1DF8}"/>
    <cellStyle name="BM UF in Col E 3 5 3" xfId="8313" xr:uid="{32F6751B-EF47-4561-88F3-8EFD335BDEC2}"/>
    <cellStyle name="BM UF in Col E 3 5 4" xfId="8314" xr:uid="{0839CBEC-B0E2-485E-AFB5-7D82E9E2B7E9}"/>
    <cellStyle name="BM UF in Col E 3 6" xfId="8315" xr:uid="{10D2BA95-2E01-402E-AAB8-318D26D45E0F}"/>
    <cellStyle name="BM UF in Col E 3 6 2" xfId="8316" xr:uid="{C3A306B1-B595-4EA2-9384-AD6360655BD4}"/>
    <cellStyle name="BM UF in Col E 3 6 2 2" xfId="8317" xr:uid="{BC7F8C0C-D787-42E2-BCA4-493B2B880BDB}"/>
    <cellStyle name="BM UF in Col E 3 6 3" xfId="8318" xr:uid="{12E47951-B471-430C-BC9F-B68DF3588467}"/>
    <cellStyle name="BM UF in Col E 3 6 4" xfId="8319" xr:uid="{868DDE56-4D85-429E-BF35-79F9B0312C88}"/>
    <cellStyle name="BM UF in Col E 3 7" xfId="8320" xr:uid="{8BBD2D62-BADD-406D-BE0B-2ADE7D719DA8}"/>
    <cellStyle name="BM UF in Col E 3 7 2" xfId="8321" xr:uid="{5B9BEDA9-BCC7-45B6-9CFF-A6A58CE58158}"/>
    <cellStyle name="BM UF in Col E 3 7 2 2" xfId="8322" xr:uid="{C37F6D19-97C5-435D-8AA7-0E9D2E2D2811}"/>
    <cellStyle name="BM UF in Col E 3 7 3" xfId="8323" xr:uid="{163FD3C2-8193-4C1E-908F-D4EA2878FBC4}"/>
    <cellStyle name="BM UF in Col E 3 8" xfId="8324" xr:uid="{E916547E-7A45-451C-94AF-19B1326C2974}"/>
    <cellStyle name="BM UF in Col E 3 8 2" xfId="8325" xr:uid="{2887FE17-55BF-4190-A7C3-562865ACC63D}"/>
    <cellStyle name="BM UF in Col E 3 8 2 2" xfId="8326" xr:uid="{D519A790-96D3-49C8-9AAE-7B18D6E0B08B}"/>
    <cellStyle name="BM UF in Col E 3 8 3" xfId="8327" xr:uid="{4AAFBB18-0067-4DE0-92EB-BA33C5CC4F5F}"/>
    <cellStyle name="BM UF in Col E 3 9" xfId="8328" xr:uid="{573D3B69-414B-4B2D-A3AE-02636AC918D2}"/>
    <cellStyle name="BM UF in Col E 3 9 2" xfId="8329" xr:uid="{64412DFC-1BFF-480F-96A5-6E5FCB7C091B}"/>
    <cellStyle name="BM UF in Col E 3 9 2 2" xfId="8330" xr:uid="{9794A133-4E8A-4838-AE02-3068D380D81D}"/>
    <cellStyle name="BM UF in Col E 3 9 3" xfId="8331" xr:uid="{09736108-9CC1-4959-941B-57548BEA7677}"/>
    <cellStyle name="BM UF in Col E 4" xfId="8332" xr:uid="{D0C1DB21-A527-4B3D-A2CD-883FEBD652BD}"/>
    <cellStyle name="BM UF in Col E 4 10" xfId="8333" xr:uid="{E378D3FC-9CBC-4C6A-A967-B9790A59B683}"/>
    <cellStyle name="BM UF in Col E 4 10 2" xfId="8334" xr:uid="{FE53BDAC-BD3A-4B15-ACC1-2A29390AD211}"/>
    <cellStyle name="BM UF in Col E 4 10 2 2" xfId="8335" xr:uid="{B6FAD89E-E3F4-4FAB-A877-4E21497CE46A}"/>
    <cellStyle name="BM UF in Col E 4 10 3" xfId="8336" xr:uid="{C591CFBE-38A7-4081-87CD-4AC74423D9C6}"/>
    <cellStyle name="BM UF in Col E 4 11" xfId="8337" xr:uid="{569E98A4-5F55-4756-A4FB-5DBE116337C5}"/>
    <cellStyle name="BM UF in Col E 4 11 2" xfId="8338" xr:uid="{2AB92123-7D16-4083-88C1-80F7344E1081}"/>
    <cellStyle name="BM UF in Col E 4 11 2 2" xfId="8339" xr:uid="{3E5CD185-C035-4E1F-BDC9-19EB53D79435}"/>
    <cellStyle name="BM UF in Col E 4 11 3" xfId="8340" xr:uid="{94D3A035-CE27-44C6-8344-5CB53BD3F880}"/>
    <cellStyle name="BM UF in Col E 4 12" xfId="8341" xr:uid="{CF80AAD4-A457-4901-9AB4-62005D4ACC92}"/>
    <cellStyle name="BM UF in Col E 4 12 2" xfId="8342" xr:uid="{AFBDBCFF-FC0B-41DE-A0D7-B447E83AF55D}"/>
    <cellStyle name="BM UF in Col E 4 12 2 2" xfId="8343" xr:uid="{B62C4435-66A3-4466-B129-9F2B9DF1F99A}"/>
    <cellStyle name="BM UF in Col E 4 12 3" xfId="8344" xr:uid="{DA0F455D-081E-4193-9335-F166C7CB4808}"/>
    <cellStyle name="BM UF in Col E 4 13" xfId="8345" xr:uid="{688D6BA8-BE12-4BA2-AC6B-61AE045FBD98}"/>
    <cellStyle name="BM UF in Col E 4 13 2" xfId="8346" xr:uid="{C400740C-BE7B-41F2-B9A9-96A3AABDD657}"/>
    <cellStyle name="BM UF in Col E 4 13 2 2" xfId="8347" xr:uid="{81D7EE16-E91E-4A71-B2EB-27FF561AB4C0}"/>
    <cellStyle name="BM UF in Col E 4 13 3" xfId="8348" xr:uid="{C2B7BB8F-F041-43BC-8895-CD763F516573}"/>
    <cellStyle name="BM UF in Col E 4 14" xfId="8349" xr:uid="{C0884012-DF45-49C5-BB6D-E04C8758F6AD}"/>
    <cellStyle name="BM UF in Col E 4 14 2" xfId="8350" xr:uid="{4CF87544-1777-440D-BA9E-944682B08BED}"/>
    <cellStyle name="BM UF in Col E 4 14 2 2" xfId="8351" xr:uid="{7B945E87-C2CA-42D9-8EEF-FBEA87ABF526}"/>
    <cellStyle name="BM UF in Col E 4 14 3" xfId="8352" xr:uid="{7437FAF7-92B6-4BAA-A12D-C2AB8EC2D9D1}"/>
    <cellStyle name="BM UF in Col E 4 15" xfId="8353" xr:uid="{3035AE52-B93B-4529-8A62-C059A0A84640}"/>
    <cellStyle name="BM UF in Col E 4 15 2" xfId="8354" xr:uid="{0DE988D8-4A3B-4F59-A3D3-9BB4B86759F6}"/>
    <cellStyle name="BM UF in Col E 4 15 2 2" xfId="8355" xr:uid="{F43552C5-943C-43F7-8CF1-11AD55ED2EC9}"/>
    <cellStyle name="BM UF in Col E 4 15 3" xfId="8356" xr:uid="{25FF7B9F-EA0D-49A6-B376-417CFDA72069}"/>
    <cellStyle name="BM UF in Col E 4 16" xfId="8357" xr:uid="{7A5E41D5-23C5-4BCB-B33C-9ACABDF752AE}"/>
    <cellStyle name="BM UF in Col E 4 16 2" xfId="8358" xr:uid="{3F128A29-B51D-4610-8180-AD797B5200F7}"/>
    <cellStyle name="BM UF in Col E 4 16 2 2" xfId="8359" xr:uid="{B19D5BF6-DBFE-47BF-B4AE-A1BC44310811}"/>
    <cellStyle name="BM UF in Col E 4 16 3" xfId="8360" xr:uid="{DB33EBD0-D782-4062-B143-C4E9F56698B4}"/>
    <cellStyle name="BM UF in Col E 4 17" xfId="8361" xr:uid="{0FB392B2-9E3F-469C-85DB-C2D03EDCA046}"/>
    <cellStyle name="BM UF in Col E 4 17 2" xfId="8362" xr:uid="{35D4E955-B17A-4934-91D4-A4F2D5CA70BB}"/>
    <cellStyle name="BM UF in Col E 4 17 2 2" xfId="8363" xr:uid="{BD97524F-7068-4F39-9849-4572EF6ACA1E}"/>
    <cellStyle name="BM UF in Col E 4 17 3" xfId="8364" xr:uid="{0B681900-7A2C-4128-ABD3-523499B163DF}"/>
    <cellStyle name="BM UF in Col E 4 18" xfId="8365" xr:uid="{5DF94C7B-64D3-44BF-8CC6-DC715EB8FDFA}"/>
    <cellStyle name="BM UF in Col E 4 18 2" xfId="8366" xr:uid="{D75D5D3F-95E4-4B67-8BF5-D736EBC7E8EB}"/>
    <cellStyle name="BM UF in Col E 4 19" xfId="8367" xr:uid="{89DC4391-9734-471B-A46E-21825E163B80}"/>
    <cellStyle name="BM UF in Col E 4 2" xfId="8368" xr:uid="{C8A77138-1E20-4AC5-9696-434344EF99A6}"/>
    <cellStyle name="BM UF in Col E 4 2 10" xfId="8369" xr:uid="{399C4877-C725-4EA1-86A3-3DD48EA5106C}"/>
    <cellStyle name="BM UF in Col E 4 2 10 2" xfId="8370" xr:uid="{368EFBF7-1D93-434D-9276-0B0976EA5AEE}"/>
    <cellStyle name="BM UF in Col E 4 2 10 2 2" xfId="8371" xr:uid="{C3C38E08-6447-4766-BD35-7CAAB9E7F3A4}"/>
    <cellStyle name="BM UF in Col E 4 2 10 3" xfId="8372" xr:uid="{67389509-78B7-45D7-9315-0656FD1D16CD}"/>
    <cellStyle name="BM UF in Col E 4 2 11" xfId="8373" xr:uid="{C699F5E3-785D-4451-92DA-258EEA76515E}"/>
    <cellStyle name="BM UF in Col E 4 2 11 2" xfId="8374" xr:uid="{79D8B8E2-C63C-4399-99A8-3FC62C81B5DA}"/>
    <cellStyle name="BM UF in Col E 4 2 11 2 2" xfId="8375" xr:uid="{ADED2D38-8604-40B0-8C7B-3351FA8B1D87}"/>
    <cellStyle name="BM UF in Col E 4 2 11 3" xfId="8376" xr:uid="{3D475152-099F-49BF-8BA1-7B5942B2B705}"/>
    <cellStyle name="BM UF in Col E 4 2 12" xfId="8377" xr:uid="{85B4B6F9-1148-4FCD-B232-DEA611F4DE17}"/>
    <cellStyle name="BM UF in Col E 4 2 12 2" xfId="8378" xr:uid="{D8DF63B0-ACEA-487E-9C1B-DCFB48255380}"/>
    <cellStyle name="BM UF in Col E 4 2 12 2 2" xfId="8379" xr:uid="{707C2905-E881-4F4E-858C-1FFC5CCF7B2C}"/>
    <cellStyle name="BM UF in Col E 4 2 12 3" xfId="8380" xr:uid="{AC6BE78D-2119-42FE-B644-BC120D2FC94A}"/>
    <cellStyle name="BM UF in Col E 4 2 13" xfId="8381" xr:uid="{E67C7A6A-BF85-4981-8A8A-676F408AFC6F}"/>
    <cellStyle name="BM UF in Col E 4 2 13 2" xfId="8382" xr:uid="{FAEF340C-9B5E-441D-88E0-5DE30982BA9E}"/>
    <cellStyle name="BM UF in Col E 4 2 13 2 2" xfId="8383" xr:uid="{DF55C458-533C-4A33-B812-2C7A9181B04C}"/>
    <cellStyle name="BM UF in Col E 4 2 13 3" xfId="8384" xr:uid="{30AC2A5B-BDEC-4C26-9560-319202186A8E}"/>
    <cellStyle name="BM UF in Col E 4 2 14" xfId="8385" xr:uid="{1A9DA36D-E28C-4EAF-9745-D9956028969D}"/>
    <cellStyle name="BM UF in Col E 4 2 14 2" xfId="8386" xr:uid="{8CCCFDFF-0B84-4F07-AFAE-1FE4CF69CA7F}"/>
    <cellStyle name="BM UF in Col E 4 2 14 2 2" xfId="8387" xr:uid="{9378E9F4-A335-4CD8-A1EA-E35A300A2017}"/>
    <cellStyle name="BM UF in Col E 4 2 14 3" xfId="8388" xr:uid="{3F809952-A2FC-4D58-BB6E-27E508FF5E10}"/>
    <cellStyle name="BM UF in Col E 4 2 15" xfId="8389" xr:uid="{F2960C2F-499B-4C2A-B6E1-77F66091C768}"/>
    <cellStyle name="BM UF in Col E 4 2 15 2" xfId="8390" xr:uid="{B433791C-C9BB-4BBE-AB7C-56142AB50707}"/>
    <cellStyle name="BM UF in Col E 4 2 15 2 2" xfId="8391" xr:uid="{6794C348-B988-4D8D-8B48-BC6608989D38}"/>
    <cellStyle name="BM UF in Col E 4 2 15 3" xfId="8392" xr:uid="{26CBDE22-9DE4-4E4C-B2A3-5B6545660A74}"/>
    <cellStyle name="BM UF in Col E 4 2 16" xfId="8393" xr:uid="{585829D7-00AA-46EA-977E-5D10C4F80E7F}"/>
    <cellStyle name="BM UF in Col E 4 2 16 2" xfId="8394" xr:uid="{6EFEA550-DBC0-4DAD-9009-309E229694BE}"/>
    <cellStyle name="BM UF in Col E 4 2 16 2 2" xfId="8395" xr:uid="{D67307BC-B620-4FF4-863C-FD078331BD01}"/>
    <cellStyle name="BM UF in Col E 4 2 16 3" xfId="8396" xr:uid="{9F48FD33-92C1-4604-B262-A5FE871A1C33}"/>
    <cellStyle name="BM UF in Col E 4 2 17" xfId="8397" xr:uid="{46983A75-D809-401E-AEBE-26BCF2F7C45B}"/>
    <cellStyle name="BM UF in Col E 4 2 17 2" xfId="8398" xr:uid="{A6301F64-C271-4598-AAA4-F7EDB855BBDC}"/>
    <cellStyle name="BM UF in Col E 4 2 17 2 2" xfId="8399" xr:uid="{7317C3CC-6950-42A8-A2F3-76EDF4DC83EE}"/>
    <cellStyle name="BM UF in Col E 4 2 17 3" xfId="8400" xr:uid="{D7115EF1-0935-4209-8DF0-FEE4DA392852}"/>
    <cellStyle name="BM UF in Col E 4 2 18" xfId="8401" xr:uid="{07B7BDB5-0FBF-437E-B6D4-041F08D7B341}"/>
    <cellStyle name="BM UF in Col E 4 2 18 2" xfId="8402" xr:uid="{1C17E081-FFBB-4C15-BB04-F68645A2B8D1}"/>
    <cellStyle name="BM UF in Col E 4 2 18 2 2" xfId="8403" xr:uid="{7423F5FA-EB29-4924-AF79-540A70BDFD06}"/>
    <cellStyle name="BM UF in Col E 4 2 18 3" xfId="8404" xr:uid="{CE2AA9BF-41AC-4EAB-BBE5-2661277C91BA}"/>
    <cellStyle name="BM UF in Col E 4 2 19" xfId="8405" xr:uid="{6B7B35CE-0197-4356-B44D-6AFC424F4B87}"/>
    <cellStyle name="BM UF in Col E 4 2 19 2" xfId="8406" xr:uid="{CA70A2D6-B4CE-422B-90CD-C6CE4411935A}"/>
    <cellStyle name="BM UF in Col E 4 2 19 2 2" xfId="8407" xr:uid="{EF211D52-9105-416E-ADFD-B543E82B3BF9}"/>
    <cellStyle name="BM UF in Col E 4 2 19 3" xfId="8408" xr:uid="{55E0458A-F86B-436D-BA81-6935DF2305B8}"/>
    <cellStyle name="BM UF in Col E 4 2 2" xfId="8409" xr:uid="{0B6CC2A0-6ADB-4102-B5C7-3D6D2CD5AC2D}"/>
    <cellStyle name="BM UF in Col E 4 2 2 2" xfId="8410" xr:uid="{90A83BBB-8918-4CD6-9B25-77BEDC4A7107}"/>
    <cellStyle name="BM UF in Col E 4 2 2 2 2" xfId="8411" xr:uid="{5C0664AD-7242-442A-B2BE-5ED1F605FDAD}"/>
    <cellStyle name="BM UF in Col E 4 2 2 2 2 2" xfId="8412" xr:uid="{FB42020B-5AC5-47CF-BD80-41E634F10D18}"/>
    <cellStyle name="BM UF in Col E 4 2 2 2 3" xfId="8413" xr:uid="{736F251F-22D3-4C61-9525-8C1DF801AAE2}"/>
    <cellStyle name="BM UF in Col E 4 2 2 2 4" xfId="8414" xr:uid="{175EA8AA-4BDA-46B0-9DCB-70A95A58D3D7}"/>
    <cellStyle name="BM UF in Col E 4 2 2 3" xfId="8415" xr:uid="{2D3AA06F-B6BD-49C7-B667-93D95D5A49D5}"/>
    <cellStyle name="BM UF in Col E 4 2 2 3 2" xfId="8416" xr:uid="{969938BD-3883-4096-982F-B1939105695A}"/>
    <cellStyle name="BM UF in Col E 4 2 2 4" xfId="8417" xr:uid="{B9A015AF-8BE6-4CF1-A856-16FAC85B5CF7}"/>
    <cellStyle name="BM UF in Col E 4 2 2 5" xfId="8418" xr:uid="{534693AD-4873-4B0D-B49F-CF979FF492B2}"/>
    <cellStyle name="BM UF in Col E 4 2 20" xfId="8419" xr:uid="{6EEC2479-B5E8-4267-95F1-DFB67BF452C1}"/>
    <cellStyle name="BM UF in Col E 4 2 20 2" xfId="8420" xr:uid="{3E2BE404-619B-44B7-A409-A2D02549F9F8}"/>
    <cellStyle name="BM UF in Col E 4 2 20 2 2" xfId="8421" xr:uid="{6ACE394F-F913-48F8-9AE2-5631B6621EE2}"/>
    <cellStyle name="BM UF in Col E 4 2 20 3" xfId="8422" xr:uid="{0F685F1A-5328-41AB-847B-2D8446BC1BE9}"/>
    <cellStyle name="BM UF in Col E 4 2 21" xfId="8423" xr:uid="{5558AC2C-048F-4231-AF28-CEDDF54CEFAD}"/>
    <cellStyle name="BM UF in Col E 4 2 21 2" xfId="8424" xr:uid="{50FE2DC9-7AD3-4973-B2A4-9A506CD03CED}"/>
    <cellStyle name="BM UF in Col E 4 2 22" xfId="8425" xr:uid="{D9EAE34E-CAC0-407A-BE34-64558E48634B}"/>
    <cellStyle name="BM UF in Col E 4 2 23" xfId="8426" xr:uid="{E78E3E7A-0259-4EBD-A91E-2420832FFEF8}"/>
    <cellStyle name="BM UF in Col E 4 2 3" xfId="8427" xr:uid="{69261EB2-EE79-4B08-BC49-28C57324CF09}"/>
    <cellStyle name="BM UF in Col E 4 2 3 2" xfId="8428" xr:uid="{E7B4E9DE-8F7D-4E53-A6D9-8ADCB1E587E7}"/>
    <cellStyle name="BM UF in Col E 4 2 3 2 2" xfId="8429" xr:uid="{CC2A73A8-F518-4C1D-A6DD-AC132F6D8B5D}"/>
    <cellStyle name="BM UF in Col E 4 2 3 2 3" xfId="8430" xr:uid="{4DCE306D-4140-44FC-AA10-83E7827E456F}"/>
    <cellStyle name="BM UF in Col E 4 2 3 3" xfId="8431" xr:uid="{00EA3328-538E-4A0B-A1B3-8B3EB8695A0E}"/>
    <cellStyle name="BM UF in Col E 4 2 3 3 2" xfId="8432" xr:uid="{536F8DEB-97CF-48A6-AF05-F606FD2D9719}"/>
    <cellStyle name="BM UF in Col E 4 2 3 4" xfId="8433" xr:uid="{093196A5-03F7-4281-A188-E2D1682FD01E}"/>
    <cellStyle name="BM UF in Col E 4 2 4" xfId="8434" xr:uid="{7D3F61A8-8B80-4B58-9516-A8AA78B61900}"/>
    <cellStyle name="BM UF in Col E 4 2 4 2" xfId="8435" xr:uid="{7E91F5DA-C144-4083-A9A8-550DC9E8596F}"/>
    <cellStyle name="BM UF in Col E 4 2 4 2 2" xfId="8436" xr:uid="{A5D03BED-3580-4A6F-8435-8B4778800BB6}"/>
    <cellStyle name="BM UF in Col E 4 2 4 3" xfId="8437" xr:uid="{AE616B5E-AD22-4DA2-BC09-55AEFEC00DF3}"/>
    <cellStyle name="BM UF in Col E 4 2 4 4" xfId="8438" xr:uid="{8D7AC5EE-E66E-4D6F-B8A5-41B4034F454C}"/>
    <cellStyle name="BM UF in Col E 4 2 5" xfId="8439" xr:uid="{F6A2EE9E-7482-4140-8F78-88BFEB272FE9}"/>
    <cellStyle name="BM UF in Col E 4 2 5 2" xfId="8440" xr:uid="{45D3E3C8-9940-4EBA-BDF2-C114D3F9BF0F}"/>
    <cellStyle name="BM UF in Col E 4 2 5 2 2" xfId="8441" xr:uid="{D85697CA-22C4-4490-8A72-F8C5851C0ACF}"/>
    <cellStyle name="BM UF in Col E 4 2 5 3" xfId="8442" xr:uid="{5C0A8BAC-C15C-45C7-B33C-85F02B2B418C}"/>
    <cellStyle name="BM UF in Col E 4 2 5 4" xfId="8443" xr:uid="{14FDD3DC-9A2C-47F0-A46D-4EF764591995}"/>
    <cellStyle name="BM UF in Col E 4 2 6" xfId="8444" xr:uid="{5C1DE6E9-F1E2-4FA8-8C3B-2B8B40FC855C}"/>
    <cellStyle name="BM UF in Col E 4 2 6 2" xfId="8445" xr:uid="{8183117E-083F-483F-9BF2-BA5B6D61EE11}"/>
    <cellStyle name="BM UF in Col E 4 2 6 2 2" xfId="8446" xr:uid="{DD9A7EA2-21A5-42B6-929B-E1F91CBD3585}"/>
    <cellStyle name="BM UF in Col E 4 2 6 3" xfId="8447" xr:uid="{EBA963AB-135D-4303-8553-9D3AAF52CACB}"/>
    <cellStyle name="BM UF in Col E 4 2 7" xfId="8448" xr:uid="{F9C00115-422A-4BB4-9371-4E5ECAE103C7}"/>
    <cellStyle name="BM UF in Col E 4 2 7 2" xfId="8449" xr:uid="{19D723D2-C331-4982-B74F-32659B0D8AEF}"/>
    <cellStyle name="BM UF in Col E 4 2 7 2 2" xfId="8450" xr:uid="{9FAE9BDE-D058-4A6F-9527-1366605775F5}"/>
    <cellStyle name="BM UF in Col E 4 2 7 3" xfId="8451" xr:uid="{CB2B49DB-CADD-48C8-9113-964536917425}"/>
    <cellStyle name="BM UF in Col E 4 2 8" xfId="8452" xr:uid="{02395628-FD12-46E3-998E-D0CDA8214E00}"/>
    <cellStyle name="BM UF in Col E 4 2 8 2" xfId="8453" xr:uid="{8E770763-3D60-47D9-9CAC-83B0406D56CF}"/>
    <cellStyle name="BM UF in Col E 4 2 8 2 2" xfId="8454" xr:uid="{5A974A76-4804-4B9A-95EE-48373067C349}"/>
    <cellStyle name="BM UF in Col E 4 2 8 3" xfId="8455" xr:uid="{B7353A17-BBB4-4518-BEB1-C34B34F49F5A}"/>
    <cellStyle name="BM UF in Col E 4 2 9" xfId="8456" xr:uid="{F3E83B6A-6E5D-4D07-B6D4-599C5E0F02E8}"/>
    <cellStyle name="BM UF in Col E 4 2 9 2" xfId="8457" xr:uid="{8303927B-FC1B-40A3-A0E9-B1C88203A76D}"/>
    <cellStyle name="BM UF in Col E 4 2 9 2 2" xfId="8458" xr:uid="{92A9111A-9C8E-4B9D-8133-8D64D94F525E}"/>
    <cellStyle name="BM UF in Col E 4 2 9 3" xfId="8459" xr:uid="{2FC8F9CA-47B1-4349-A6B4-0AFBE2A5CE0B}"/>
    <cellStyle name="BM UF in Col E 4 20" xfId="8460" xr:uid="{6AAA7B54-502D-46F4-B6B3-A5BA94FBFAFE}"/>
    <cellStyle name="BM UF in Col E 4 3" xfId="8461" xr:uid="{9A93A460-9A8F-4CC1-BB7A-6E86129E402A}"/>
    <cellStyle name="BM UF in Col E 4 3 2" xfId="8462" xr:uid="{74408BE0-0B4E-4E40-9C66-22ACDC128191}"/>
    <cellStyle name="BM UF in Col E 4 3 2 2" xfId="8463" xr:uid="{AF396472-8488-40FC-819E-C7EF8F308CC7}"/>
    <cellStyle name="BM UF in Col E 4 3 2 2 2" xfId="8464" xr:uid="{E81458A3-3F7D-4D87-BD32-A0AFA50CE5FB}"/>
    <cellStyle name="BM UF in Col E 4 3 2 3" xfId="8465" xr:uid="{58AEE62B-B13F-4174-B025-941EC0C73DCD}"/>
    <cellStyle name="BM UF in Col E 4 3 2 4" xfId="8466" xr:uid="{1E955999-FCDD-4BB0-A9C9-67AE7092464A}"/>
    <cellStyle name="BM UF in Col E 4 3 3" xfId="8467" xr:uid="{E44B8E19-413D-4810-A94F-A62B1E093D35}"/>
    <cellStyle name="BM UF in Col E 4 3 3 2" xfId="8468" xr:uid="{D849F763-4E41-4C96-8F46-AF251AB1ADD4}"/>
    <cellStyle name="BM UF in Col E 4 3 4" xfId="8469" xr:uid="{33AE9C74-A82C-4A78-9C1C-B7D29B6B4C0B}"/>
    <cellStyle name="BM UF in Col E 4 3 5" xfId="8470" xr:uid="{9BC5554E-215D-4AA4-88ED-9C8307076B5B}"/>
    <cellStyle name="BM UF in Col E 4 4" xfId="8471" xr:uid="{DAB5F98C-6C7D-45FB-A0D0-784A9CEEE1D2}"/>
    <cellStyle name="BM UF in Col E 4 4 2" xfId="8472" xr:uid="{E8D78A7D-CBCD-4EE4-A3FE-D4071D191E89}"/>
    <cellStyle name="BM UF in Col E 4 4 2 2" xfId="8473" xr:uid="{9831D08F-A542-4DD7-8A2E-20BC98A5DDE6}"/>
    <cellStyle name="BM UF in Col E 4 4 2 3" xfId="8474" xr:uid="{06ED40C5-9894-47C8-B4C3-AEADF006E8BC}"/>
    <cellStyle name="BM UF in Col E 4 4 3" xfId="8475" xr:uid="{2F289758-54E7-4C5C-82DC-CFA81B679DBC}"/>
    <cellStyle name="BM UF in Col E 4 4 3 2" xfId="8476" xr:uid="{B493B2A0-A277-4DCF-947E-35FFC228F6DA}"/>
    <cellStyle name="BM UF in Col E 4 4 4" xfId="8477" xr:uid="{DC250269-A44E-47EB-BBC8-E10A1949E5F1}"/>
    <cellStyle name="BM UF in Col E 4 5" xfId="8478" xr:uid="{A1F545CF-7994-4CF3-94DE-0C6758F01FE6}"/>
    <cellStyle name="BM UF in Col E 4 5 2" xfId="8479" xr:uid="{CDC53C6A-A755-46ED-AFE7-E21E183280DF}"/>
    <cellStyle name="BM UF in Col E 4 5 2 2" xfId="8480" xr:uid="{8254FF2A-3DA3-4CE2-AEB2-BD1981D22121}"/>
    <cellStyle name="BM UF in Col E 4 5 2 3" xfId="8481" xr:uid="{461818CC-3F90-462D-A734-E7068257A2FF}"/>
    <cellStyle name="BM UF in Col E 4 5 3" xfId="8482" xr:uid="{05508376-DE73-4B62-B15F-297215E2499F}"/>
    <cellStyle name="BM UF in Col E 4 5 4" xfId="8483" xr:uid="{4794879E-4073-4D8C-9219-2BF2953FB974}"/>
    <cellStyle name="BM UF in Col E 4 6" xfId="8484" xr:uid="{4012D0AF-8A9D-4281-9C42-5703C080193F}"/>
    <cellStyle name="BM UF in Col E 4 6 2" xfId="8485" xr:uid="{61D56AB3-AF5E-4A06-8DDD-C7023894887A}"/>
    <cellStyle name="BM UF in Col E 4 6 2 2" xfId="8486" xr:uid="{EF1383D6-D710-481F-8B37-816F20D32F7C}"/>
    <cellStyle name="BM UF in Col E 4 6 3" xfId="8487" xr:uid="{22859E6D-0FE5-4A14-A878-E666275D4B90}"/>
    <cellStyle name="BM UF in Col E 4 6 4" xfId="8488" xr:uid="{AF9F7B14-C8BB-46ED-B587-D99AB845E679}"/>
    <cellStyle name="BM UF in Col E 4 7" xfId="8489" xr:uid="{16762D7D-91F6-4799-AA49-E8CD6EC1BAF4}"/>
    <cellStyle name="BM UF in Col E 4 7 2" xfId="8490" xr:uid="{C54B1E56-9E30-4EA8-BE6E-CE2F46B97461}"/>
    <cellStyle name="BM UF in Col E 4 7 2 2" xfId="8491" xr:uid="{83EBB8A5-4B84-4E6B-8F8F-D7C8AF00DB92}"/>
    <cellStyle name="BM UF in Col E 4 7 3" xfId="8492" xr:uid="{165D1FD0-2F0A-4871-9F5B-69B8CD6F16AF}"/>
    <cellStyle name="BM UF in Col E 4 8" xfId="8493" xr:uid="{B7F2BF63-30AD-4A08-8300-612FCDADBD87}"/>
    <cellStyle name="BM UF in Col E 4 8 2" xfId="8494" xr:uid="{5EFA64F2-B369-4A3D-A01A-A5876DAFA64C}"/>
    <cellStyle name="BM UF in Col E 4 8 2 2" xfId="8495" xr:uid="{DE276369-2DA2-4C59-BC39-DC0C7E2710F7}"/>
    <cellStyle name="BM UF in Col E 4 8 3" xfId="8496" xr:uid="{BEE1A352-75E5-4415-AB86-0CFF9D9EA08E}"/>
    <cellStyle name="BM UF in Col E 4 9" xfId="8497" xr:uid="{6F90FECC-F18D-41E4-90DE-483C9C2CF493}"/>
    <cellStyle name="BM UF in Col E 4 9 2" xfId="8498" xr:uid="{06B48C59-9103-4D38-8D2D-CB9232BCAE52}"/>
    <cellStyle name="BM UF in Col E 4 9 2 2" xfId="8499" xr:uid="{FF9C4F71-4FAC-4607-9E9C-21528503F174}"/>
    <cellStyle name="BM UF in Col E 4 9 3" xfId="8500" xr:uid="{43A01F90-78E6-459E-932D-EADEB0D77A9B}"/>
    <cellStyle name="BM UF in Col E 5" xfId="8501" xr:uid="{7954EC25-706A-4C9E-AE15-380B3A3BB44F}"/>
    <cellStyle name="BM UF in Col E 5 10" xfId="8502" xr:uid="{E45AF9D4-E186-48AF-8D3B-B6A5C9EB9A1D}"/>
    <cellStyle name="BM UF in Col E 5 10 2" xfId="8503" xr:uid="{E818966A-C666-45ED-8395-51BE039DF512}"/>
    <cellStyle name="BM UF in Col E 5 10 2 2" xfId="8504" xr:uid="{DCCAAB6E-26DB-4E5A-9E35-CF3448DB11AB}"/>
    <cellStyle name="BM UF in Col E 5 10 3" xfId="8505" xr:uid="{D7040ED9-A697-4C08-812F-698889AD608E}"/>
    <cellStyle name="BM UF in Col E 5 11" xfId="8506" xr:uid="{B8DD4B22-FAE2-46F5-B446-B8B1F918B047}"/>
    <cellStyle name="BM UF in Col E 5 11 2" xfId="8507" xr:uid="{23330489-F1A8-47C2-B254-7AB201C00148}"/>
    <cellStyle name="BM UF in Col E 5 11 2 2" xfId="8508" xr:uid="{FD85E2B0-BCA5-4B20-93D2-26E959C00717}"/>
    <cellStyle name="BM UF in Col E 5 11 3" xfId="8509" xr:uid="{B65D4353-252C-4A31-95F4-C545BD204AE0}"/>
    <cellStyle name="BM UF in Col E 5 12" xfId="8510" xr:uid="{27D707EA-D464-4CD2-A890-74E9E4AAD9D0}"/>
    <cellStyle name="BM UF in Col E 5 12 2" xfId="8511" xr:uid="{649C20D7-9585-4538-A453-DC2D7983005C}"/>
    <cellStyle name="BM UF in Col E 5 12 2 2" xfId="8512" xr:uid="{CBA9B0DC-35BE-4963-A83E-A328753C4DFE}"/>
    <cellStyle name="BM UF in Col E 5 12 3" xfId="8513" xr:uid="{95E2BFCA-5F93-41BF-96D6-01B03613A3A9}"/>
    <cellStyle name="BM UF in Col E 5 13" xfId="8514" xr:uid="{E881250E-62B8-4614-A35C-6850FC115745}"/>
    <cellStyle name="BM UF in Col E 5 13 2" xfId="8515" xr:uid="{9AB4A8ED-E6D5-465E-AADB-3D793BA8BFE1}"/>
    <cellStyle name="BM UF in Col E 5 13 2 2" xfId="8516" xr:uid="{3E57AF15-7124-4098-B5E7-D45D7404947D}"/>
    <cellStyle name="BM UF in Col E 5 13 3" xfId="8517" xr:uid="{11F89687-C8F3-48A6-8BA1-CB793DAFFC73}"/>
    <cellStyle name="BM UF in Col E 5 14" xfId="8518" xr:uid="{17EC7941-92ED-40F4-A368-A49F4156A4B6}"/>
    <cellStyle name="BM UF in Col E 5 14 2" xfId="8519" xr:uid="{15C82096-2B0B-4F79-8306-AF652A055485}"/>
    <cellStyle name="BM UF in Col E 5 14 2 2" xfId="8520" xr:uid="{89E6878C-3051-40F1-82D5-8057ADF2F042}"/>
    <cellStyle name="BM UF in Col E 5 14 3" xfId="8521" xr:uid="{62B79862-1B7A-4E5E-B449-A303C20C3B21}"/>
    <cellStyle name="BM UF in Col E 5 15" xfId="8522" xr:uid="{81EB7196-B57E-4D02-86D6-C6C375F61F36}"/>
    <cellStyle name="BM UF in Col E 5 15 2" xfId="8523" xr:uid="{243DD4BA-B4BC-4CD9-B770-6E091B7F8B40}"/>
    <cellStyle name="BM UF in Col E 5 15 2 2" xfId="8524" xr:uid="{944935C4-0CA9-4F20-8317-762AC865D5F4}"/>
    <cellStyle name="BM UF in Col E 5 15 3" xfId="8525" xr:uid="{6D500B69-5A2C-40DC-B98B-49DF3C8208AF}"/>
    <cellStyle name="BM UF in Col E 5 16" xfId="8526" xr:uid="{E1D47066-DC20-43B8-84EC-E94EB429E847}"/>
    <cellStyle name="BM UF in Col E 5 16 2" xfId="8527" xr:uid="{6EA1CAB1-D034-4806-A362-F2451AD84D94}"/>
    <cellStyle name="BM UF in Col E 5 16 2 2" xfId="8528" xr:uid="{F3F7BAF4-59CE-46E9-8393-FD89A91019C3}"/>
    <cellStyle name="BM UF in Col E 5 16 3" xfId="8529" xr:uid="{9F0CD207-CBAA-4341-A6FC-A7E501CB8D9D}"/>
    <cellStyle name="BM UF in Col E 5 17" xfId="8530" xr:uid="{4DEE813B-F4FA-464C-A7A6-F154CFAD4B1D}"/>
    <cellStyle name="BM UF in Col E 5 17 2" xfId="8531" xr:uid="{0682B794-7287-48DB-99A7-CCA3B281D354}"/>
    <cellStyle name="BM UF in Col E 5 17 2 2" xfId="8532" xr:uid="{1DB707FE-67D7-4A0D-9072-166D7532A61B}"/>
    <cellStyle name="BM UF in Col E 5 17 3" xfId="8533" xr:uid="{75E56262-AD69-4776-B6A9-E5F7ECF8B6A0}"/>
    <cellStyle name="BM UF in Col E 5 18" xfId="8534" xr:uid="{B20669FC-88FC-417B-A8F2-02E367491207}"/>
    <cellStyle name="BM UF in Col E 5 18 2" xfId="8535" xr:uid="{3854913D-F56C-49F7-BADE-2836F646D29A}"/>
    <cellStyle name="BM UF in Col E 5 18 2 2" xfId="8536" xr:uid="{41E56264-380A-4AD7-89FB-74E13A5692C6}"/>
    <cellStyle name="BM UF in Col E 5 18 3" xfId="8537" xr:uid="{CAF5E9A5-D39C-41AC-9E33-B9B6EEEC4C4E}"/>
    <cellStyle name="BM UF in Col E 5 19" xfId="8538" xr:uid="{F4D44CB5-5180-44E4-BF75-C0002C8AF788}"/>
    <cellStyle name="BM UF in Col E 5 19 2" xfId="8539" xr:uid="{58C33063-92A9-4F3A-971D-F6346148FFA5}"/>
    <cellStyle name="BM UF in Col E 5 19 2 2" xfId="8540" xr:uid="{F4F21388-F2E9-4F9A-A179-18505C8EB657}"/>
    <cellStyle name="BM UF in Col E 5 19 3" xfId="8541" xr:uid="{C6E4AC95-8D13-4D67-AF30-BE31B50CB66A}"/>
    <cellStyle name="BM UF in Col E 5 2" xfId="8542" xr:uid="{B556A997-5D7D-4ADF-8483-A6498609C748}"/>
    <cellStyle name="BM UF in Col E 5 2 10" xfId="8543" xr:uid="{356740CE-313F-4A2F-8E8C-BB823D3FCE7E}"/>
    <cellStyle name="BM UF in Col E 5 2 10 2" xfId="8544" xr:uid="{5FD425C1-F0DD-42B7-9F44-05B8EA39EB69}"/>
    <cellStyle name="BM UF in Col E 5 2 10 2 2" xfId="8545" xr:uid="{2177B7EA-4979-40F8-88F6-822BD3F5332D}"/>
    <cellStyle name="BM UF in Col E 5 2 10 3" xfId="8546" xr:uid="{98B724FF-5F78-4923-8F1A-B661A9FAB2FE}"/>
    <cellStyle name="BM UF in Col E 5 2 11" xfId="8547" xr:uid="{1F7B03B2-1BE4-42C7-B9E7-093350C4FA53}"/>
    <cellStyle name="BM UF in Col E 5 2 11 2" xfId="8548" xr:uid="{F2FB57A0-4C03-43C4-8D8B-CA27FFD18200}"/>
    <cellStyle name="BM UF in Col E 5 2 11 2 2" xfId="8549" xr:uid="{054DD17E-DBFD-4F2F-8C88-E528232947B0}"/>
    <cellStyle name="BM UF in Col E 5 2 11 3" xfId="8550" xr:uid="{B72CB1AA-8D37-4390-AC69-ED2AD2EFEE4C}"/>
    <cellStyle name="BM UF in Col E 5 2 12" xfId="8551" xr:uid="{C15161EC-304B-430C-A440-41884257672A}"/>
    <cellStyle name="BM UF in Col E 5 2 12 2" xfId="8552" xr:uid="{FD2654DA-9817-45E5-8BA7-CFB55C12CC4E}"/>
    <cellStyle name="BM UF in Col E 5 2 12 2 2" xfId="8553" xr:uid="{B2AE34D3-34EA-4105-8464-BA521160F761}"/>
    <cellStyle name="BM UF in Col E 5 2 12 3" xfId="8554" xr:uid="{C71D71AB-059B-4380-8125-16D129BAF697}"/>
    <cellStyle name="BM UF in Col E 5 2 13" xfId="8555" xr:uid="{F9F16178-7B47-4198-B82D-31350B7C0DB1}"/>
    <cellStyle name="BM UF in Col E 5 2 13 2" xfId="8556" xr:uid="{0F83881F-1464-44CF-8402-315B89E53089}"/>
    <cellStyle name="BM UF in Col E 5 2 13 2 2" xfId="8557" xr:uid="{6DA9CB96-8BFE-4F06-BB5D-1C1A43A268CF}"/>
    <cellStyle name="BM UF in Col E 5 2 13 3" xfId="8558" xr:uid="{4DF34CE2-7F02-4CA1-BCF2-63DAC1EF5230}"/>
    <cellStyle name="BM UF in Col E 5 2 14" xfId="8559" xr:uid="{EA9354BF-30B0-4541-ABBD-A056658E7793}"/>
    <cellStyle name="BM UF in Col E 5 2 14 2" xfId="8560" xr:uid="{5E1BD0B7-0EE0-44BC-B6FA-B34FE1FE6740}"/>
    <cellStyle name="BM UF in Col E 5 2 14 2 2" xfId="8561" xr:uid="{4186F7A1-6A5F-4DB5-BABB-3D055076C934}"/>
    <cellStyle name="BM UF in Col E 5 2 14 3" xfId="8562" xr:uid="{E41BE431-A21C-4BDD-84C2-30BE59AD108C}"/>
    <cellStyle name="BM UF in Col E 5 2 15" xfId="8563" xr:uid="{6FA390BD-2CCA-4143-B28C-359B5AF862DE}"/>
    <cellStyle name="BM UF in Col E 5 2 15 2" xfId="8564" xr:uid="{C875D451-9F37-428B-940D-6B6A9DB71D54}"/>
    <cellStyle name="BM UF in Col E 5 2 15 2 2" xfId="8565" xr:uid="{DE1C0B17-3E6D-49CF-AA4A-D172A962574D}"/>
    <cellStyle name="BM UF in Col E 5 2 15 3" xfId="8566" xr:uid="{97ABFA14-CD94-48FF-A3AD-8502A620DADD}"/>
    <cellStyle name="BM UF in Col E 5 2 16" xfId="8567" xr:uid="{D29C682F-784A-4119-ADBB-FA6D4639CBC3}"/>
    <cellStyle name="BM UF in Col E 5 2 16 2" xfId="8568" xr:uid="{2949DC76-9C44-4718-9C4E-709F43BE8BF4}"/>
    <cellStyle name="BM UF in Col E 5 2 16 2 2" xfId="8569" xr:uid="{8CA359D0-F2D9-453A-ADFD-57D896C8E4BA}"/>
    <cellStyle name="BM UF in Col E 5 2 16 3" xfId="8570" xr:uid="{679DE51F-4F81-4501-B981-92C3CF69153E}"/>
    <cellStyle name="BM UF in Col E 5 2 17" xfId="8571" xr:uid="{C44BF7CA-DF2F-499F-AD13-28B91C51A4F5}"/>
    <cellStyle name="BM UF in Col E 5 2 17 2" xfId="8572" xr:uid="{57E3184F-4638-4925-A3AC-67018F0A632A}"/>
    <cellStyle name="BM UF in Col E 5 2 17 2 2" xfId="8573" xr:uid="{1F0E24AE-2632-4B63-AF51-D24BFACAD95F}"/>
    <cellStyle name="BM UF in Col E 5 2 17 3" xfId="8574" xr:uid="{AA4EB2CC-5AF2-49A9-9224-DA9F7C956DCE}"/>
    <cellStyle name="BM UF in Col E 5 2 18" xfId="8575" xr:uid="{B2B0749B-AD3B-4158-8F48-495FD874EC9E}"/>
    <cellStyle name="BM UF in Col E 5 2 18 2" xfId="8576" xr:uid="{E00F0BA3-6AAC-4937-A9F4-543A869A984E}"/>
    <cellStyle name="BM UF in Col E 5 2 18 2 2" xfId="8577" xr:uid="{255BBE88-D0E4-47D3-B908-465952E8E90D}"/>
    <cellStyle name="BM UF in Col E 5 2 18 3" xfId="8578" xr:uid="{C1AE76F8-7694-4DB4-9710-101152B4F7BD}"/>
    <cellStyle name="BM UF in Col E 5 2 19" xfId="8579" xr:uid="{2235B606-A18A-4AFB-A50A-A129C4D43142}"/>
    <cellStyle name="BM UF in Col E 5 2 19 2" xfId="8580" xr:uid="{2D6A53F7-DF9E-4A1B-84D6-D1C0837F1CCB}"/>
    <cellStyle name="BM UF in Col E 5 2 19 2 2" xfId="8581" xr:uid="{96D4E915-05AA-4C5B-90AB-1AC5086DE7E1}"/>
    <cellStyle name="BM UF in Col E 5 2 19 3" xfId="8582" xr:uid="{C7DC3B6F-4772-4BDB-A1D1-B976B65BDB83}"/>
    <cellStyle name="BM UF in Col E 5 2 2" xfId="8583" xr:uid="{B542322F-7395-42F3-82AA-30A9F6EAE8BE}"/>
    <cellStyle name="BM UF in Col E 5 2 2 2" xfId="8584" xr:uid="{4ADF9F52-C0C3-47CC-89FD-6BFEBB7C167B}"/>
    <cellStyle name="BM UF in Col E 5 2 2 2 2" xfId="8585" xr:uid="{E3F5A8E8-A420-4599-819F-48368C05A883}"/>
    <cellStyle name="BM UF in Col E 5 2 2 2 3" xfId="8586" xr:uid="{AB68705C-0DD1-414C-AD8D-0A87F9DAD39F}"/>
    <cellStyle name="BM UF in Col E 5 2 2 3" xfId="8587" xr:uid="{B32E0191-3A51-4925-B655-8176B9E9B0C3}"/>
    <cellStyle name="BM UF in Col E 5 2 2 3 2" xfId="8588" xr:uid="{F41B8F4E-9E34-4546-9CAA-4975A70C1DF4}"/>
    <cellStyle name="BM UF in Col E 5 2 2 4" xfId="8589" xr:uid="{3C070D57-987A-423B-9454-18E3243397BE}"/>
    <cellStyle name="BM UF in Col E 5 2 20" xfId="8590" xr:uid="{ABEC4643-5EE5-4D70-B33E-953F3BE76424}"/>
    <cellStyle name="BM UF in Col E 5 2 20 2" xfId="8591" xr:uid="{3364C135-8439-49EE-8E87-5C64E1D1EA12}"/>
    <cellStyle name="BM UF in Col E 5 2 20 2 2" xfId="8592" xr:uid="{D8E92DA6-119F-4E9F-9308-6F19CB842245}"/>
    <cellStyle name="BM UF in Col E 5 2 20 3" xfId="8593" xr:uid="{3479AE7E-87E5-46D9-BB19-5ECD149028DD}"/>
    <cellStyle name="BM UF in Col E 5 2 21" xfId="8594" xr:uid="{50D92071-6DEB-43A1-8C23-760C0AA76343}"/>
    <cellStyle name="BM UF in Col E 5 2 21 2" xfId="8595" xr:uid="{E6936968-270A-4217-8784-C92CC3EDDCB8}"/>
    <cellStyle name="BM UF in Col E 5 2 22" xfId="8596" xr:uid="{0E111955-EA0F-420A-BB34-0EC050453D45}"/>
    <cellStyle name="BM UF in Col E 5 2 23" xfId="8597" xr:uid="{BD7A1BE9-AD9F-48A8-A6B0-88413DA7D8D9}"/>
    <cellStyle name="BM UF in Col E 5 2 3" xfId="8598" xr:uid="{D36836B5-6909-4E21-BE4F-4963AE798178}"/>
    <cellStyle name="BM UF in Col E 5 2 3 2" xfId="8599" xr:uid="{C823C04F-88E8-4D09-90AD-B6EDA4FD43BC}"/>
    <cellStyle name="BM UF in Col E 5 2 3 2 2" xfId="8600" xr:uid="{8B2C0B59-4F1E-4327-A634-E8FC9B674358}"/>
    <cellStyle name="BM UF in Col E 5 2 3 3" xfId="8601" xr:uid="{09CBE424-CB52-43B7-AE03-274283F00B8A}"/>
    <cellStyle name="BM UF in Col E 5 2 3 4" xfId="8602" xr:uid="{302773DB-33CD-4056-BAE4-3AE4B3A49B12}"/>
    <cellStyle name="BM UF in Col E 5 2 4" xfId="8603" xr:uid="{77AA7E28-46FF-42BF-B9AD-53A99F05FEA5}"/>
    <cellStyle name="BM UF in Col E 5 2 4 2" xfId="8604" xr:uid="{BE6609BB-7C2C-4EB6-BCBF-86D746A1F4B1}"/>
    <cellStyle name="BM UF in Col E 5 2 4 2 2" xfId="8605" xr:uid="{C7E2DD88-A1C9-4E2F-B14F-11A3FC9A9612}"/>
    <cellStyle name="BM UF in Col E 5 2 4 3" xfId="8606" xr:uid="{A99A87A2-5AB1-4557-BCC3-C37539F821E8}"/>
    <cellStyle name="BM UF in Col E 5 2 4 4" xfId="8607" xr:uid="{F3EE6148-0A32-468F-AFE6-553BB89A39E3}"/>
    <cellStyle name="BM UF in Col E 5 2 5" xfId="8608" xr:uid="{FDFCDBBB-B208-4D37-B1F4-4F5E89B3FBFC}"/>
    <cellStyle name="BM UF in Col E 5 2 5 2" xfId="8609" xr:uid="{F5A166B9-7FE1-4BEF-8C23-6102BFFFCE56}"/>
    <cellStyle name="BM UF in Col E 5 2 5 2 2" xfId="8610" xr:uid="{AA141F62-1016-469D-88C6-2704869F22D6}"/>
    <cellStyle name="BM UF in Col E 5 2 5 3" xfId="8611" xr:uid="{E40E4CB3-3935-4ABD-8FCA-535AB418AB7A}"/>
    <cellStyle name="BM UF in Col E 5 2 6" xfId="8612" xr:uid="{40E441CA-8807-4E8A-BFAA-B7EA0DBA3D2A}"/>
    <cellStyle name="BM UF in Col E 5 2 6 2" xfId="8613" xr:uid="{39E71D1E-93B3-41F3-A477-28BD74BD7E15}"/>
    <cellStyle name="BM UF in Col E 5 2 6 2 2" xfId="8614" xr:uid="{9BF35356-DC56-4E05-A6F9-249B2B9F200D}"/>
    <cellStyle name="BM UF in Col E 5 2 6 3" xfId="8615" xr:uid="{0026EFFE-D374-47A7-A2EB-33AC2CA42B3A}"/>
    <cellStyle name="BM UF in Col E 5 2 7" xfId="8616" xr:uid="{B8B7D96C-1931-4CA9-BF75-8E116436ADFB}"/>
    <cellStyle name="BM UF in Col E 5 2 7 2" xfId="8617" xr:uid="{2CA2BE5C-9CD5-4B7F-9412-E033C97496A5}"/>
    <cellStyle name="BM UF in Col E 5 2 7 2 2" xfId="8618" xr:uid="{0F0AE6B4-B97A-4BDC-82EF-6A938A9BE311}"/>
    <cellStyle name="BM UF in Col E 5 2 7 3" xfId="8619" xr:uid="{C1AFF86D-EC70-42E0-A4A6-E50E9874090C}"/>
    <cellStyle name="BM UF in Col E 5 2 8" xfId="8620" xr:uid="{58722A62-B39E-479D-8E13-139547ACE1C8}"/>
    <cellStyle name="BM UF in Col E 5 2 8 2" xfId="8621" xr:uid="{125B956C-2B99-4BBD-B90A-1864240D4540}"/>
    <cellStyle name="BM UF in Col E 5 2 8 2 2" xfId="8622" xr:uid="{A6180120-395D-412B-9564-ACE6CFBFCD22}"/>
    <cellStyle name="BM UF in Col E 5 2 8 3" xfId="8623" xr:uid="{A33E6FF1-5EDE-49B8-80CD-AF617108FFB7}"/>
    <cellStyle name="BM UF in Col E 5 2 9" xfId="8624" xr:uid="{F7C68AF3-CB61-43EF-99A5-656445C69036}"/>
    <cellStyle name="BM UF in Col E 5 2 9 2" xfId="8625" xr:uid="{A329ED7B-D8A3-4D69-8311-8793CC8BD2F9}"/>
    <cellStyle name="BM UF in Col E 5 2 9 2 2" xfId="8626" xr:uid="{C49AB2A7-A866-4BB2-ADAC-CC17F50AD341}"/>
    <cellStyle name="BM UF in Col E 5 2 9 3" xfId="8627" xr:uid="{5C22BBF9-412D-456B-86FD-849546DDCA8B}"/>
    <cellStyle name="BM UF in Col E 5 20" xfId="8628" xr:uid="{3850D2E0-2AF6-416B-8316-659CC59BA437}"/>
    <cellStyle name="BM UF in Col E 5 20 2" xfId="8629" xr:uid="{60025432-731F-4468-9CBF-A9E7F92C3180}"/>
    <cellStyle name="BM UF in Col E 5 20 2 2" xfId="8630" xr:uid="{58B6A292-B01E-415F-9408-C98D068FB0A3}"/>
    <cellStyle name="BM UF in Col E 5 20 3" xfId="8631" xr:uid="{8EF099A7-8597-4A6D-B7C0-6CFC733EDA29}"/>
    <cellStyle name="BM UF in Col E 5 21" xfId="8632" xr:uid="{2C3F175B-3FBD-4A70-A738-48F4AC7153E9}"/>
    <cellStyle name="BM UF in Col E 5 21 2" xfId="8633" xr:uid="{1888E887-E6D6-41B7-AA32-1A819DE81974}"/>
    <cellStyle name="BM UF in Col E 5 21 2 2" xfId="8634" xr:uid="{B4BA3A0F-B0EF-42B5-A936-20279E8E16B9}"/>
    <cellStyle name="BM UF in Col E 5 21 3" xfId="8635" xr:uid="{5B154039-082C-4BBA-A4B7-65EC1A93F13D}"/>
    <cellStyle name="BM UF in Col E 5 22" xfId="8636" xr:uid="{CF1561F1-8932-4E35-9672-2B9624973AB1}"/>
    <cellStyle name="BM UF in Col E 5 22 2" xfId="8637" xr:uid="{74CD0FC2-088D-427C-BBA7-1590FE8F484E}"/>
    <cellStyle name="BM UF in Col E 5 23" xfId="8638" xr:uid="{D01F8DFC-286C-4461-AEBF-E3FF37B025CD}"/>
    <cellStyle name="BM UF in Col E 5 24" xfId="8639" xr:uid="{24D0DDC1-6804-412B-9CE3-BE527E0452DB}"/>
    <cellStyle name="BM UF in Col E 5 3" xfId="8640" xr:uid="{FB3A3D4E-40EE-4D7E-88E1-9C22097665EB}"/>
    <cellStyle name="BM UF in Col E 5 3 2" xfId="8641" xr:uid="{557AF896-D559-4782-8F26-EF0C5FD4F36B}"/>
    <cellStyle name="BM UF in Col E 5 3 2 2" xfId="8642" xr:uid="{21AA8E3F-516D-4F2B-9704-31FA41BF5462}"/>
    <cellStyle name="BM UF in Col E 5 3 2 3" xfId="8643" xr:uid="{52C37C6D-B456-4B4F-BDFB-276EFEB3C599}"/>
    <cellStyle name="BM UF in Col E 5 3 3" xfId="8644" xr:uid="{3BE07460-C6EF-4694-B279-0F321DE1EAFD}"/>
    <cellStyle name="BM UF in Col E 5 3 3 2" xfId="8645" xr:uid="{3395722A-20F9-4CD6-873E-B6E3D79EFBF5}"/>
    <cellStyle name="BM UF in Col E 5 3 4" xfId="8646" xr:uid="{BFA73EE7-D0EC-4A44-ABC9-D8F172968D32}"/>
    <cellStyle name="BM UF in Col E 5 4" xfId="8647" xr:uid="{25CCE417-9A09-4AB5-B522-A655CB9A86CE}"/>
    <cellStyle name="BM UF in Col E 5 4 2" xfId="8648" xr:uid="{57F94CEF-D263-482E-A50D-A3311B167116}"/>
    <cellStyle name="BM UF in Col E 5 4 2 2" xfId="8649" xr:uid="{AAAC031E-A44E-416E-953B-5D210D880126}"/>
    <cellStyle name="BM UF in Col E 5 4 3" xfId="8650" xr:uid="{EAC2A26C-6D62-4C97-8EC8-6BEF50C13D34}"/>
    <cellStyle name="BM UF in Col E 5 4 4" xfId="8651" xr:uid="{530790DE-5E63-4C29-BB44-1D7FF23788DF}"/>
    <cellStyle name="BM UF in Col E 5 5" xfId="8652" xr:uid="{5E51557F-B308-4B33-B0D1-ADBAA4C6F0E2}"/>
    <cellStyle name="BM UF in Col E 5 5 2" xfId="8653" xr:uid="{A8A57206-E3F1-4D65-BBCA-05931C4F94AC}"/>
    <cellStyle name="BM UF in Col E 5 5 2 2" xfId="8654" xr:uid="{2AE367AA-138A-417E-9B0C-8E5BC862E3CC}"/>
    <cellStyle name="BM UF in Col E 5 5 3" xfId="8655" xr:uid="{154BA4D4-70C6-4DD0-B8A8-8435213C7379}"/>
    <cellStyle name="BM UF in Col E 5 5 4" xfId="8656" xr:uid="{24BA9109-C186-4B4E-B005-5D29982D140B}"/>
    <cellStyle name="BM UF in Col E 5 6" xfId="8657" xr:uid="{146D455F-B287-4FF9-9F0F-AE7804A5309D}"/>
    <cellStyle name="BM UF in Col E 5 6 2" xfId="8658" xr:uid="{6DB0D1A6-C03E-41E1-AF04-365D46A07BDB}"/>
    <cellStyle name="BM UF in Col E 5 6 2 2" xfId="8659" xr:uid="{9F93CE9B-5321-4C2D-BE56-80D4183360C6}"/>
    <cellStyle name="BM UF in Col E 5 6 3" xfId="8660" xr:uid="{93D73D4E-69D7-44B9-9D40-75E589F989A0}"/>
    <cellStyle name="BM UF in Col E 5 7" xfId="8661" xr:uid="{97F7A108-EC37-44A0-AC09-CF469B6AAD66}"/>
    <cellStyle name="BM UF in Col E 5 7 2" xfId="8662" xr:uid="{B93E0B14-1265-4E42-B5F6-DFF2F0D7D293}"/>
    <cellStyle name="BM UF in Col E 5 7 2 2" xfId="8663" xr:uid="{FAE673C3-4F96-4DEE-84AA-5F68E7C3D96D}"/>
    <cellStyle name="BM UF in Col E 5 7 3" xfId="8664" xr:uid="{7DE399B9-4CCD-4447-86F4-8BBED0570F09}"/>
    <cellStyle name="BM UF in Col E 5 8" xfId="8665" xr:uid="{3DEC41D1-5B80-403A-83B5-39D5275AABB2}"/>
    <cellStyle name="BM UF in Col E 5 8 2" xfId="8666" xr:uid="{42206BEE-5932-4143-A9B8-E9AB8068BE88}"/>
    <cellStyle name="BM UF in Col E 5 8 2 2" xfId="8667" xr:uid="{B820E6D1-F22A-4868-9CA2-16DAA8A0DD24}"/>
    <cellStyle name="BM UF in Col E 5 8 3" xfId="8668" xr:uid="{3A01FAE1-3370-47BE-8C70-639016378116}"/>
    <cellStyle name="BM UF in Col E 5 9" xfId="8669" xr:uid="{7FB99A44-9278-4084-88ED-6623707FC463}"/>
    <cellStyle name="BM UF in Col E 5 9 2" xfId="8670" xr:uid="{F9418368-D44A-4BB6-B2CB-943C1D470C89}"/>
    <cellStyle name="BM UF in Col E 5 9 2 2" xfId="8671" xr:uid="{D628639F-DF63-44CB-8B11-D4507D380103}"/>
    <cellStyle name="BM UF in Col E 5 9 3" xfId="8672" xr:uid="{977C8BFA-AB81-4954-B653-21F4DD29D251}"/>
    <cellStyle name="BM UF in Col E 6" xfId="8673" xr:uid="{9B7EFD5E-8ECD-4FD9-89CE-478BEB1E3444}"/>
    <cellStyle name="BM UF in Col E 6 10" xfId="8674" xr:uid="{D8ECAFE9-BBFB-4046-AC2A-816785967D98}"/>
    <cellStyle name="BM UF in Col E 6 10 2" xfId="8675" xr:uid="{C4C6B9A5-0D90-4505-8FE3-C7D9B00C1A6B}"/>
    <cellStyle name="BM UF in Col E 6 10 2 2" xfId="8676" xr:uid="{CA4BBB2C-6FE1-4F1B-84E1-287E87E895A6}"/>
    <cellStyle name="BM UF in Col E 6 10 3" xfId="8677" xr:uid="{DE26EF2B-FE79-416C-8046-EE1F6D8A0C2F}"/>
    <cellStyle name="BM UF in Col E 6 11" xfId="8678" xr:uid="{3403FCA0-7750-4233-A6EA-C4DED87B4DF8}"/>
    <cellStyle name="BM UF in Col E 6 11 2" xfId="8679" xr:uid="{E0FA1975-D0FD-46CF-8E97-AE46FD6049E5}"/>
    <cellStyle name="BM UF in Col E 6 11 2 2" xfId="8680" xr:uid="{9D3C4737-20FF-47B6-B6E8-9A46C585A7D3}"/>
    <cellStyle name="BM UF in Col E 6 11 3" xfId="8681" xr:uid="{35BA2B61-44AD-42B9-B249-54F19A2FA005}"/>
    <cellStyle name="BM UF in Col E 6 12" xfId="8682" xr:uid="{F7C54128-C36E-40CC-A1C5-03E62A72622B}"/>
    <cellStyle name="BM UF in Col E 6 12 2" xfId="8683" xr:uid="{F410F90A-960B-4837-B6FE-C214E0C7CA95}"/>
    <cellStyle name="BM UF in Col E 6 12 2 2" xfId="8684" xr:uid="{B24B8E86-4362-455B-B840-8B118FED61AF}"/>
    <cellStyle name="BM UF in Col E 6 12 3" xfId="8685" xr:uid="{1D1AF227-CCE1-40E1-A765-59717DED5944}"/>
    <cellStyle name="BM UF in Col E 6 13" xfId="8686" xr:uid="{E20C2E3E-ED0D-458E-934B-036366E46913}"/>
    <cellStyle name="BM UF in Col E 6 13 2" xfId="8687" xr:uid="{30B285F1-D133-4179-8C5C-BBC9B96A037D}"/>
    <cellStyle name="BM UF in Col E 6 13 2 2" xfId="8688" xr:uid="{CC283A61-94AE-42CA-8EA4-E49EE0930F59}"/>
    <cellStyle name="BM UF in Col E 6 13 3" xfId="8689" xr:uid="{5D3430F4-D8AF-41F5-9617-6D2B07F61586}"/>
    <cellStyle name="BM UF in Col E 6 14" xfId="8690" xr:uid="{BE681A9E-5A6B-4580-9C48-681B66DE72CB}"/>
    <cellStyle name="BM UF in Col E 6 14 2" xfId="8691" xr:uid="{078113FB-C21D-4EB0-A48A-7483B0CAAE9F}"/>
    <cellStyle name="BM UF in Col E 6 14 2 2" xfId="8692" xr:uid="{EAA1D31A-C41D-4AFB-8ED0-ED5CFB606F0B}"/>
    <cellStyle name="BM UF in Col E 6 14 3" xfId="8693" xr:uid="{745DA549-2580-43F0-A9C2-DC5739E4FD84}"/>
    <cellStyle name="BM UF in Col E 6 15" xfId="8694" xr:uid="{1E81A5E7-A18D-4227-A3BF-CC95EF1EA85A}"/>
    <cellStyle name="BM UF in Col E 6 15 2" xfId="8695" xr:uid="{600BF8C7-B488-4DD2-ACC8-7797602A8370}"/>
    <cellStyle name="BM UF in Col E 6 15 2 2" xfId="8696" xr:uid="{72D1BB01-8D64-4847-B0AA-E52C8F7718C3}"/>
    <cellStyle name="BM UF in Col E 6 15 3" xfId="8697" xr:uid="{E05B781F-9D6A-40DC-9DE7-F8D0D1316730}"/>
    <cellStyle name="BM UF in Col E 6 16" xfId="8698" xr:uid="{E6992325-6102-4DBD-B0C4-600E76C6CC19}"/>
    <cellStyle name="BM UF in Col E 6 16 2" xfId="8699" xr:uid="{70CAFB29-C708-473C-9FAA-3E57252E767E}"/>
    <cellStyle name="BM UF in Col E 6 16 2 2" xfId="8700" xr:uid="{DC1EDA9D-F121-49A4-9E67-960E1A2933B7}"/>
    <cellStyle name="BM UF in Col E 6 16 3" xfId="8701" xr:uid="{6FF5DE40-95B5-4FCB-BAC4-E25EFFE4C619}"/>
    <cellStyle name="BM UF in Col E 6 17" xfId="8702" xr:uid="{A7BD268C-4F22-4BA1-9E43-C87D310E0341}"/>
    <cellStyle name="BM UF in Col E 6 17 2" xfId="8703" xr:uid="{81055FAB-5CF0-45DD-8DD2-A71A6CEA5338}"/>
    <cellStyle name="BM UF in Col E 6 17 2 2" xfId="8704" xr:uid="{200B849F-BD77-423D-BBA3-93147D438CEC}"/>
    <cellStyle name="BM UF in Col E 6 17 3" xfId="8705" xr:uid="{4DE4D875-928A-4506-B4F7-76E79A2985E9}"/>
    <cellStyle name="BM UF in Col E 6 18" xfId="8706" xr:uid="{63D40853-6672-42B7-AD11-5680095C6A4F}"/>
    <cellStyle name="BM UF in Col E 6 18 2" xfId="8707" xr:uid="{EC5CE93C-338B-4F31-BBFD-D223AB095390}"/>
    <cellStyle name="BM UF in Col E 6 18 2 2" xfId="8708" xr:uid="{98D36944-95C9-461E-A598-E370D4FB6CDB}"/>
    <cellStyle name="BM UF in Col E 6 18 3" xfId="8709" xr:uid="{EF0E7707-5408-46F8-A73B-CCD0B7932D61}"/>
    <cellStyle name="BM UF in Col E 6 19" xfId="8710" xr:uid="{9E7D8049-B0D9-4606-BFA3-E8BF433D086E}"/>
    <cellStyle name="BM UF in Col E 6 19 2" xfId="8711" xr:uid="{EFCE9EDB-51E2-422F-AC8D-5C080753FFF6}"/>
    <cellStyle name="BM UF in Col E 6 19 2 2" xfId="8712" xr:uid="{F5A0AB8F-2DCF-4925-B6B4-230C5693A5A7}"/>
    <cellStyle name="BM UF in Col E 6 19 3" xfId="8713" xr:uid="{7F3E054C-AC50-4307-985D-880C5838AFCC}"/>
    <cellStyle name="BM UF in Col E 6 2" xfId="8714" xr:uid="{129394B9-027C-4AEE-9BD1-911DC4BD67D1}"/>
    <cellStyle name="BM UF in Col E 6 2 2" xfId="8715" xr:uid="{536C766A-013A-40B2-9B24-543D8ACCC6E4}"/>
    <cellStyle name="BM UF in Col E 6 2 2 2" xfId="8716" xr:uid="{A39D5749-45DA-40F5-AA94-4A611D1DA310}"/>
    <cellStyle name="BM UF in Col E 6 2 2 3" xfId="8717" xr:uid="{D6AA07A2-FC5A-43FE-8FB3-E050328336A1}"/>
    <cellStyle name="BM UF in Col E 6 2 3" xfId="8718" xr:uid="{E4F82B2B-7389-4FA3-9440-59D5ACE8AA74}"/>
    <cellStyle name="BM UF in Col E 6 2 3 2" xfId="8719" xr:uid="{1CBC8EA2-C536-4AC7-B501-F2D2E5B38EDE}"/>
    <cellStyle name="BM UF in Col E 6 2 4" xfId="8720" xr:uid="{4F9F6C38-3A34-4DFD-A987-3E7D47C58CC4}"/>
    <cellStyle name="BM UF in Col E 6 20" xfId="8721" xr:uid="{9B804DFB-8385-448A-9D6F-D3E4B15E4F1C}"/>
    <cellStyle name="BM UF in Col E 6 20 2" xfId="8722" xr:uid="{3EA25A54-3D97-49A4-8D76-90C4A9295EC3}"/>
    <cellStyle name="BM UF in Col E 6 20 2 2" xfId="8723" xr:uid="{A0C1DD3D-F5E1-4F63-8772-E974153D72FD}"/>
    <cellStyle name="BM UF in Col E 6 20 3" xfId="8724" xr:uid="{52B1FEA1-74C1-445D-A20E-F5EECF69A6EE}"/>
    <cellStyle name="BM UF in Col E 6 21" xfId="8725" xr:uid="{370B8D6C-C5A7-467A-A34A-2B3D715E9F95}"/>
    <cellStyle name="BM UF in Col E 6 21 2" xfId="8726" xr:uid="{EF86715A-658F-451B-89CF-9DA875AF6925}"/>
    <cellStyle name="BM UF in Col E 6 22" xfId="8727" xr:uid="{E678883D-25A2-498E-9ECE-7045D22EDCA8}"/>
    <cellStyle name="BM UF in Col E 6 23" xfId="8728" xr:uid="{2FE2A9B9-23FE-4CBA-A0FA-CECE88E9C0CD}"/>
    <cellStyle name="BM UF in Col E 6 3" xfId="8729" xr:uid="{F896D227-8571-4D01-84B5-573DBEA5F0EE}"/>
    <cellStyle name="BM UF in Col E 6 3 2" xfId="8730" xr:uid="{D1ACE5EB-D8AD-47BF-A9F8-08CCC7F6273C}"/>
    <cellStyle name="BM UF in Col E 6 3 2 2" xfId="8731" xr:uid="{98024033-122F-4ED7-AFE3-3B455C2D611A}"/>
    <cellStyle name="BM UF in Col E 6 3 3" xfId="8732" xr:uid="{D0D895A8-BE4A-4B8E-9D5D-B2F8DB12A2D5}"/>
    <cellStyle name="BM UF in Col E 6 3 4" xfId="8733" xr:uid="{6D1A1162-9F15-41A8-A21A-8CC85A3635AD}"/>
    <cellStyle name="BM UF in Col E 6 4" xfId="8734" xr:uid="{848A4A5D-BAFA-4A1A-B481-07F89A3567C4}"/>
    <cellStyle name="BM UF in Col E 6 4 2" xfId="8735" xr:uid="{5AD408C6-86F6-47E4-8D3F-55865549CD5F}"/>
    <cellStyle name="BM UF in Col E 6 4 2 2" xfId="8736" xr:uid="{62D245B3-7E18-4059-8431-106557209A7A}"/>
    <cellStyle name="BM UF in Col E 6 4 3" xfId="8737" xr:uid="{CE99CCA9-06D5-402B-888D-6DB1CD701636}"/>
    <cellStyle name="BM UF in Col E 6 4 4" xfId="8738" xr:uid="{6F2B73F5-7CD6-452C-9B13-EFDCD53DC01D}"/>
    <cellStyle name="BM UF in Col E 6 5" xfId="8739" xr:uid="{5594DE24-68B2-4761-A6A8-EDED259DD38E}"/>
    <cellStyle name="BM UF in Col E 6 5 2" xfId="8740" xr:uid="{7BF6F1BD-51CF-4E02-959C-A1C1D53EC951}"/>
    <cellStyle name="BM UF in Col E 6 5 2 2" xfId="8741" xr:uid="{97900737-3475-41DF-925E-7AA512CFD950}"/>
    <cellStyle name="BM UF in Col E 6 5 3" xfId="8742" xr:uid="{C8860675-8A2B-40D2-B878-78EA8EC2E9DE}"/>
    <cellStyle name="BM UF in Col E 6 6" xfId="8743" xr:uid="{6C3FF6EE-7B73-417C-9971-A244AB3492FB}"/>
    <cellStyle name="BM UF in Col E 6 6 2" xfId="8744" xr:uid="{D9E098E7-3454-4378-A924-2CFA956140F1}"/>
    <cellStyle name="BM UF in Col E 6 6 2 2" xfId="8745" xr:uid="{EF7EA943-23F7-424C-99AA-751152012E9F}"/>
    <cellStyle name="BM UF in Col E 6 6 3" xfId="8746" xr:uid="{F1A87778-719E-4C0F-B7D5-ACE375D4FDC3}"/>
    <cellStyle name="BM UF in Col E 6 7" xfId="8747" xr:uid="{78E23356-299A-4D70-A939-3E5ECAA23685}"/>
    <cellStyle name="BM UF in Col E 6 7 2" xfId="8748" xr:uid="{806C311A-9295-48DF-93B7-CF81727F4036}"/>
    <cellStyle name="BM UF in Col E 6 7 2 2" xfId="8749" xr:uid="{2427EEE8-EE5D-44FE-9278-855127158781}"/>
    <cellStyle name="BM UF in Col E 6 7 3" xfId="8750" xr:uid="{D795E4E7-3330-43B5-A085-65A09404476B}"/>
    <cellStyle name="BM UF in Col E 6 8" xfId="8751" xr:uid="{E3FA9EA3-6582-4294-BB91-7634F7C9823A}"/>
    <cellStyle name="BM UF in Col E 6 8 2" xfId="8752" xr:uid="{58CBA8D9-3EB8-487A-8E92-F80B137C1C1B}"/>
    <cellStyle name="BM UF in Col E 6 8 2 2" xfId="8753" xr:uid="{A4ADAEEB-6314-4A0C-899E-C55118D99991}"/>
    <cellStyle name="BM UF in Col E 6 8 3" xfId="8754" xr:uid="{1E4E97B6-5E73-475B-A9B1-2BA01FEC5071}"/>
    <cellStyle name="BM UF in Col E 6 9" xfId="8755" xr:uid="{CDE16E3A-076C-45B3-92B8-9551085E2BFA}"/>
    <cellStyle name="BM UF in Col E 6 9 2" xfId="8756" xr:uid="{B7B1C8BC-18AC-40D3-BA29-57C91623EAD8}"/>
    <cellStyle name="BM UF in Col E 6 9 2 2" xfId="8757" xr:uid="{EA163279-8F37-45AF-BF85-4228DA79BA00}"/>
    <cellStyle name="BM UF in Col E 6 9 3" xfId="8758" xr:uid="{E5C0CB6A-FE1A-4EED-80DA-545690F14328}"/>
    <cellStyle name="BM UF in Col E 7" xfId="8759" xr:uid="{C1FE3210-5FE1-42F8-B1A2-5AAA180ABCDD}"/>
    <cellStyle name="BM UF in Col E 7 2" xfId="8760" xr:uid="{FCC063A1-1D88-4DFD-B16F-545B68F5C39D}"/>
    <cellStyle name="BM UF in Col E 7 2 2" xfId="8761" xr:uid="{1F3AEB18-9C69-47FF-822D-6C5769DF108D}"/>
    <cellStyle name="BM UF in Col E 7 2 3" xfId="8762" xr:uid="{91087057-7F95-4766-A0C8-1110634364CB}"/>
    <cellStyle name="BM UF in Col E 7 3" xfId="8763" xr:uid="{9628FB61-F87E-48EC-9452-4AB55D711956}"/>
    <cellStyle name="BM UF in Col E 7 3 2" xfId="8764" xr:uid="{5425AAC1-6AA0-41CE-81FF-54E2550F2970}"/>
    <cellStyle name="BM UF in Col E 7 4" xfId="8765" xr:uid="{DA0BB226-029C-43FA-9CE8-FBA8CD8F7C9A}"/>
    <cellStyle name="BM UF in Col E 8" xfId="8766" xr:uid="{27C13520-642B-4E8D-AFB6-7C484EDD280D}"/>
    <cellStyle name="BM UF in Col E 8 2" xfId="8767" xr:uid="{327B4B36-45B3-4F11-8A73-10E1736DC335}"/>
    <cellStyle name="BM UF in Col E 8 2 2" xfId="8768" xr:uid="{17091670-37D3-48AD-954C-0D20B9CABBA3}"/>
    <cellStyle name="BM UF in Col E 8 2 3" xfId="8769" xr:uid="{A9EFC6BE-1842-4C70-B133-9B2E5C3A2B4E}"/>
    <cellStyle name="BM UF in Col E 8 3" xfId="8770" xr:uid="{B36819A9-05E8-44E8-9476-01C33691F30B}"/>
    <cellStyle name="BM UF in Col E 8 4" xfId="8771" xr:uid="{82BDCCFA-4F71-4276-99B3-80E7F7A6B97A}"/>
    <cellStyle name="BM UF in Col E 9" xfId="8772" xr:uid="{D28BF904-A51C-43C7-9842-4462CEEEDA1E}"/>
    <cellStyle name="BM UF in Col E 9 2" xfId="8773" xr:uid="{34AE8CB7-B3CA-40A2-BDDC-8C114C2EE28B}"/>
    <cellStyle name="BM UF in Col E 9 2 2" xfId="8774" xr:uid="{DC8A01B3-026B-4669-A156-6255811B7E62}"/>
    <cellStyle name="BM UF in Col E 9 3" xfId="8775" xr:uid="{2731E1DB-F25C-41EF-BEAE-77966498F0DA}"/>
    <cellStyle name="BM UF in Col E 9 4" xfId="8776" xr:uid="{6751FF8F-EA0B-4C0B-BB52-538E4B8F9617}"/>
    <cellStyle name="Border" xfId="8777" xr:uid="{7183A527-6ABB-4468-BE0D-9688F90B96A4}"/>
    <cellStyle name="Brand Align Left Text" xfId="8778" xr:uid="{916D5799-53A6-4FE6-86BE-4C34BE9DDC26}"/>
    <cellStyle name="Brand Default" xfId="8779" xr:uid="{E4726BB2-4DB0-47E9-BE3D-E7618888C569}"/>
    <cellStyle name="Brand Percent" xfId="8780" xr:uid="{68A3ACFD-8CBF-46BF-973E-56F6AB40543D}"/>
    <cellStyle name="Brand Source" xfId="8781" xr:uid="{7575B4C9-F46B-40A8-8389-4F0EC476353C}"/>
    <cellStyle name="Brand Subtitle with Underline" xfId="8782" xr:uid="{DDB182E6-1067-4766-84F9-0B03CEBB018B}"/>
    <cellStyle name="Brand Subtitle without Underline" xfId="8783" xr:uid="{3C467546-D107-43D1-8533-75D0C030AC46}"/>
    <cellStyle name="Brand Title" xfId="8784" xr:uid="{AE8E57BB-6164-4F09-B672-DD1BE5119BDE}"/>
    <cellStyle name="Calc" xfId="8785" xr:uid="{192A001B-C269-4CB7-BC8D-3F5599788190}"/>
    <cellStyle name="Calc - Blue" xfId="8786" xr:uid="{D3FE12AC-6235-472C-ABF7-8C2A431E4F15}"/>
    <cellStyle name="Calc - Blue 2" xfId="8787" xr:uid="{5EC01F3F-E513-464E-AD3A-16C30BEF04CF}"/>
    <cellStyle name="Calc - Feed" xfId="8788" xr:uid="{AECD1EA9-4BC2-4B5A-93F5-E98CA6FEB48C}"/>
    <cellStyle name="Calc - Feed 2" xfId="8789" xr:uid="{1BE1A0DF-B302-4404-B2AA-3151EFF50ACC}"/>
    <cellStyle name="Calc - Green" xfId="8790" xr:uid="{9B9BAE56-B6AD-4C16-BC61-D287B24973E9}"/>
    <cellStyle name="Calc - Green 2" xfId="8791" xr:uid="{D1EA2AE5-13D8-4161-9398-4F7AA20903D2}"/>
    <cellStyle name="Calc - Grey" xfId="8792" xr:uid="{670DE8FD-4506-4674-9F62-1B4FB6C388BA}"/>
    <cellStyle name="Calc - Grey 2" xfId="8793" xr:uid="{869A55D3-8D2F-4080-B14E-43E471BDE817}"/>
    <cellStyle name="Calc - White" xfId="8794" xr:uid="{6511BDE2-586F-4CA0-87E0-6D4D7076C609}"/>
    <cellStyle name="Calc - White 2" xfId="8795" xr:uid="{68CE564B-AF19-4012-AE09-2429C6EE43F5}"/>
    <cellStyle name="Calc 2" xfId="8796" xr:uid="{485E9D87-FAC6-4E98-9463-DBB00B08E638}"/>
    <cellStyle name="Calculated Field" xfId="8797" xr:uid="{CB393DE1-CC1E-47D9-B7B0-1C7A20721A17}"/>
    <cellStyle name="Calculated Field 2" xfId="8798" xr:uid="{417584B2-B973-4819-BD4A-7EB7D5C27B12}"/>
    <cellStyle name="Calculation 10" xfId="8799" xr:uid="{A2670759-260E-493A-BABE-A6D9C00D2D0A}"/>
    <cellStyle name="Calculation 11" xfId="8800" xr:uid="{6B2AED44-9032-4708-B421-E316FB8E598F}"/>
    <cellStyle name="Calculation 2" xfId="94" xr:uid="{800F1439-26A1-4049-AC81-874835E7DB9D}"/>
    <cellStyle name="Calculation 2 10" xfId="8801" xr:uid="{CDE4DEC3-EA80-454D-9D7B-BF235AA942CA}"/>
    <cellStyle name="Calculation 2 10 2" xfId="8802" xr:uid="{7A16F6F1-002D-4C5E-B6B4-A167B92847AE}"/>
    <cellStyle name="Calculation 2 10 2 2" xfId="8803" xr:uid="{1DD51D6F-7A87-4D6B-A703-FC2440F19254}"/>
    <cellStyle name="Calculation 2 10 3" xfId="8804" xr:uid="{6C6A0F18-3C8A-41F7-AC24-CE9360E46D33}"/>
    <cellStyle name="Calculation 2 11" xfId="8805" xr:uid="{5683DD76-949F-4681-BEF8-7CF87863FD22}"/>
    <cellStyle name="Calculation 2 11 2" xfId="8806" xr:uid="{4F4849D6-97FF-4C20-85FA-42A5CE15EF5C}"/>
    <cellStyle name="Calculation 2 11 2 2" xfId="8807" xr:uid="{8FC9DFC2-93F6-49DC-B5F4-F307AD42B6E9}"/>
    <cellStyle name="Calculation 2 11 3" xfId="8808" xr:uid="{960D3CC8-BBFE-4853-9A95-F1781FE81F5F}"/>
    <cellStyle name="Calculation 2 12" xfId="8809" xr:uid="{225007B1-9C31-4991-95BC-E1FD07313C9F}"/>
    <cellStyle name="Calculation 2 12 2" xfId="8810" xr:uid="{128C9123-8C34-49DE-81D4-3DA761832AEF}"/>
    <cellStyle name="Calculation 2 12 2 2" xfId="8811" xr:uid="{CE205455-7648-47D9-9E3E-4B9487B2C138}"/>
    <cellStyle name="Calculation 2 12 3" xfId="8812" xr:uid="{F9ACE3FA-4E1C-4284-B83B-D963DFFAC554}"/>
    <cellStyle name="Calculation 2 13" xfId="8813" xr:uid="{9D38AD2E-6596-4955-9B40-3989263522AB}"/>
    <cellStyle name="Calculation 2 13 2" xfId="8814" xr:uid="{76F75CFE-C1C3-43E0-8624-2B8B85952821}"/>
    <cellStyle name="Calculation 2 13 2 2" xfId="8815" xr:uid="{19EF145F-46DA-465F-B10A-7A0E80DF2589}"/>
    <cellStyle name="Calculation 2 13 3" xfId="8816" xr:uid="{F0178E73-BD68-4FD6-9CAF-B23BA25BF59B}"/>
    <cellStyle name="Calculation 2 14" xfId="8817" xr:uid="{96379DA8-7548-4976-B7F8-E941693918DD}"/>
    <cellStyle name="Calculation 2 14 2" xfId="8818" xr:uid="{B449D99D-4583-4089-92C1-0CAA607FA874}"/>
    <cellStyle name="Calculation 2 14 2 2" xfId="8819" xr:uid="{E17A77C5-B75C-4D7D-AB3B-A4A196711433}"/>
    <cellStyle name="Calculation 2 14 3" xfId="8820" xr:uid="{60075062-C4A9-4A7D-ADFF-C64F59A62F2E}"/>
    <cellStyle name="Calculation 2 15" xfId="8821" xr:uid="{F3DE4506-4AAC-4F8D-85B2-05CE5F10B319}"/>
    <cellStyle name="Calculation 2 15 2" xfId="8822" xr:uid="{931F4D97-14F4-4E12-888E-4FD8E50BC4D5}"/>
    <cellStyle name="Calculation 2 15 2 2" xfId="8823" xr:uid="{C88CE374-91BF-405E-83F1-649A668BC8BC}"/>
    <cellStyle name="Calculation 2 15 3" xfId="8824" xr:uid="{38172C21-868A-4D7A-B0DA-9675F8BAB7BD}"/>
    <cellStyle name="Calculation 2 16" xfId="8825" xr:uid="{0F588529-C9A9-4830-BFA4-EF95EED27A87}"/>
    <cellStyle name="Calculation 2 16 2" xfId="8826" xr:uid="{1A27537D-5DB7-414D-8580-247672E72922}"/>
    <cellStyle name="Calculation 2 16 2 2" xfId="8827" xr:uid="{3F2F02A6-12D5-4CF6-8487-26E286CC15D3}"/>
    <cellStyle name="Calculation 2 16 3" xfId="8828" xr:uid="{5BC57E8F-CB41-4BDD-8068-86F642338596}"/>
    <cellStyle name="Calculation 2 17" xfId="8829" xr:uid="{CB9BF7E2-114F-4010-8441-5DBCB6D10A1A}"/>
    <cellStyle name="Calculation 2 17 2" xfId="8830" xr:uid="{1C8E50D4-42FA-4311-A2AE-D0956C7202D3}"/>
    <cellStyle name="Calculation 2 17 2 2" xfId="8831" xr:uid="{F652AEF7-3C40-42AE-844F-A42D391E1472}"/>
    <cellStyle name="Calculation 2 17 3" xfId="8832" xr:uid="{68B8EA97-D115-4111-9D4E-E3A48473B6B5}"/>
    <cellStyle name="Calculation 2 18" xfId="8833" xr:uid="{1FFB258A-0F0F-4257-BC17-B473427CCF76}"/>
    <cellStyle name="Calculation 2 18 2" xfId="8834" xr:uid="{4AE769E4-4B6A-44E5-94BB-9DF54219F082}"/>
    <cellStyle name="Calculation 2 18 2 2" xfId="8835" xr:uid="{E55F7D8F-CCBE-466B-88EB-2FC0B8AD191A}"/>
    <cellStyle name="Calculation 2 18 3" xfId="8836" xr:uid="{68FC9927-D580-4829-B0F7-AFA784414440}"/>
    <cellStyle name="Calculation 2 19" xfId="8837" xr:uid="{FC2247DA-7A66-48AA-A030-972F0DC50A9D}"/>
    <cellStyle name="Calculation 2 19 2" xfId="8838" xr:uid="{657D7F3A-3CB0-4F06-AFB8-AD9A04C35004}"/>
    <cellStyle name="Calculation 2 19 2 2" xfId="8839" xr:uid="{2848ABEC-4128-43CB-8B50-08C4701C133B}"/>
    <cellStyle name="Calculation 2 19 3" xfId="8840" xr:uid="{32487ACD-C470-4F01-8454-1E13ECD8C8C7}"/>
    <cellStyle name="Calculation 2 2" xfId="8841" xr:uid="{ECE77FBE-F8A4-4E7D-8275-6F6F1341379F}"/>
    <cellStyle name="Calculation 2 2 10" xfId="8842" xr:uid="{824672E7-A737-4D98-89B2-DAF1BF57E480}"/>
    <cellStyle name="Calculation 2 2 10 2" xfId="8843" xr:uid="{9D3F8F24-B7AF-443E-A69F-200AFB2238FF}"/>
    <cellStyle name="Calculation 2 2 10 2 2" xfId="8844" xr:uid="{909AD1AA-48EA-4E4D-89E2-792E6A51C055}"/>
    <cellStyle name="Calculation 2 2 10 3" xfId="8845" xr:uid="{640B3ECE-7F0F-45E3-B47B-F162728679C1}"/>
    <cellStyle name="Calculation 2 2 11" xfId="8846" xr:uid="{0709035F-E039-4255-86F6-E047F389D146}"/>
    <cellStyle name="Calculation 2 2 11 2" xfId="8847" xr:uid="{C856F9F6-EA63-41CB-87D2-F521184D4DC1}"/>
    <cellStyle name="Calculation 2 2 11 2 2" xfId="8848" xr:uid="{CAB318FF-181B-44CC-8034-F96AB2DE655F}"/>
    <cellStyle name="Calculation 2 2 11 3" xfId="8849" xr:uid="{09639042-6F2C-4732-8228-3D3D99BF3354}"/>
    <cellStyle name="Calculation 2 2 12" xfId="8850" xr:uid="{FE9DD696-7FD7-4951-9C63-9E2D8763BEBE}"/>
    <cellStyle name="Calculation 2 2 12 2" xfId="8851" xr:uid="{0DF26EA4-AD19-4B40-B59D-000DEDE2031D}"/>
    <cellStyle name="Calculation 2 2 12 2 2" xfId="8852" xr:uid="{DDDC3BFB-6F86-4E0E-9A14-2C2D7E711721}"/>
    <cellStyle name="Calculation 2 2 12 3" xfId="8853" xr:uid="{17190F6F-AB24-4140-A9BE-6413B90A1680}"/>
    <cellStyle name="Calculation 2 2 13" xfId="8854" xr:uid="{11CB289F-6858-436D-83CB-19D0AC42767B}"/>
    <cellStyle name="Calculation 2 2 13 2" xfId="8855" xr:uid="{7B6E06D8-0108-4786-AD1C-A60933F67197}"/>
    <cellStyle name="Calculation 2 2 13 2 2" xfId="8856" xr:uid="{7F128B69-6316-45F9-86AB-0CECD4D1B28B}"/>
    <cellStyle name="Calculation 2 2 13 3" xfId="8857" xr:uid="{47771128-47C9-41E5-8EAD-6E24875F10B0}"/>
    <cellStyle name="Calculation 2 2 14" xfId="8858" xr:uid="{D1C3ADBC-0434-4A02-8811-0E666772F5C9}"/>
    <cellStyle name="Calculation 2 2 14 2" xfId="8859" xr:uid="{0E9B40A9-809A-4B64-A890-0B979948FE59}"/>
    <cellStyle name="Calculation 2 2 14 2 2" xfId="8860" xr:uid="{28714DA2-6367-4A9D-B4EC-872B9013FFCE}"/>
    <cellStyle name="Calculation 2 2 14 3" xfId="8861" xr:uid="{2A9A6922-EB30-43DD-AFFE-CF75B0F846EF}"/>
    <cellStyle name="Calculation 2 2 15" xfId="8862" xr:uid="{B47D4798-3A66-4A0B-8543-91F676A745D1}"/>
    <cellStyle name="Calculation 2 2 15 2" xfId="8863" xr:uid="{41E1B0D7-F42C-4FB9-BE80-5198E9CA8160}"/>
    <cellStyle name="Calculation 2 2 15 2 2" xfId="8864" xr:uid="{A2D61969-DA87-4424-9463-6FBE49FE9F96}"/>
    <cellStyle name="Calculation 2 2 15 3" xfId="8865" xr:uid="{BFBEFF6E-ED4B-4631-9598-6B54B62DC103}"/>
    <cellStyle name="Calculation 2 2 16" xfId="8866" xr:uid="{02FBBA9C-402F-4F55-84D6-8C5193866006}"/>
    <cellStyle name="Calculation 2 2 16 2" xfId="8867" xr:uid="{93FCC43E-9CD7-4E3F-ABEB-71689B4DF9D6}"/>
    <cellStyle name="Calculation 2 2 16 2 2" xfId="8868" xr:uid="{B553C832-7A1F-47CB-BE4B-B948048A4700}"/>
    <cellStyle name="Calculation 2 2 16 3" xfId="8869" xr:uid="{57907CC0-4574-4182-B060-BE7EC057C947}"/>
    <cellStyle name="Calculation 2 2 17" xfId="8870" xr:uid="{1368E942-06BC-43CE-B02C-227980A74EB1}"/>
    <cellStyle name="Calculation 2 2 17 2" xfId="8871" xr:uid="{BE6FFB1B-8F2B-4D7F-AAD3-BD19CA2AAF3A}"/>
    <cellStyle name="Calculation 2 2 17 2 2" xfId="8872" xr:uid="{F32AB471-786A-4EAD-9811-FBBAD28E5958}"/>
    <cellStyle name="Calculation 2 2 17 3" xfId="8873" xr:uid="{81241283-6E24-4DB1-823F-DDB5FF28347C}"/>
    <cellStyle name="Calculation 2 2 18" xfId="8874" xr:uid="{71C80DD0-0AAD-4B82-B3D3-5FF66CC145BD}"/>
    <cellStyle name="Calculation 2 2 18 2" xfId="8875" xr:uid="{302653BA-B87C-44CA-B11E-D2CC2342C600}"/>
    <cellStyle name="Calculation 2 2 18 2 2" xfId="8876" xr:uid="{120E1855-A5E5-4461-B294-E77D075B29BC}"/>
    <cellStyle name="Calculation 2 2 18 3" xfId="8877" xr:uid="{8F51462F-1406-4694-8E37-7EC658C55BD7}"/>
    <cellStyle name="Calculation 2 2 19" xfId="8878" xr:uid="{4F9261E4-5892-4FB8-91ED-54AAEA664070}"/>
    <cellStyle name="Calculation 2 2 19 2" xfId="8879" xr:uid="{A2DFD7F9-11E5-46EA-BD3D-646829FEAF50}"/>
    <cellStyle name="Calculation 2 2 19 2 2" xfId="8880" xr:uid="{7CC685FF-AEA7-4B04-8C14-B9DFAB907798}"/>
    <cellStyle name="Calculation 2 2 19 3" xfId="8881" xr:uid="{EFBC4C9D-EDC6-4DB9-84C5-3AF7BF2848EE}"/>
    <cellStyle name="Calculation 2 2 2" xfId="8882" xr:uid="{EED6A108-F25A-4BC5-BDE2-7719663278E2}"/>
    <cellStyle name="Calculation 2 2 2 10" xfId="8883" xr:uid="{0F4C0EA4-93EC-4850-963D-F2583AEDF525}"/>
    <cellStyle name="Calculation 2 2 2 10 2" xfId="8884" xr:uid="{9C06F6A9-1466-487F-BC2D-F17E9AC180EA}"/>
    <cellStyle name="Calculation 2 2 2 10 2 2" xfId="8885" xr:uid="{C3F4B9EE-F65B-431F-A986-B08F2492C403}"/>
    <cellStyle name="Calculation 2 2 2 10 3" xfId="8886" xr:uid="{180BE013-E90C-449E-8988-ED865ABD1E79}"/>
    <cellStyle name="Calculation 2 2 2 11" xfId="8887" xr:uid="{16D18A39-4A77-4624-ACFE-2E711F08BF34}"/>
    <cellStyle name="Calculation 2 2 2 11 2" xfId="8888" xr:uid="{7D335F8E-CCB0-4F07-93DA-CBB951318037}"/>
    <cellStyle name="Calculation 2 2 2 11 2 2" xfId="8889" xr:uid="{AA8AB9AA-7F85-4433-9D76-7B8AF629C688}"/>
    <cellStyle name="Calculation 2 2 2 11 3" xfId="8890" xr:uid="{E2FC23F7-E71D-46B5-9365-4EC0042E380C}"/>
    <cellStyle name="Calculation 2 2 2 12" xfId="8891" xr:uid="{3D561B09-47DE-447F-82DE-DF3B728BC53E}"/>
    <cellStyle name="Calculation 2 2 2 12 2" xfId="8892" xr:uid="{75C60301-856F-4174-8327-DEDBB0CD0D5D}"/>
    <cellStyle name="Calculation 2 2 2 12 2 2" xfId="8893" xr:uid="{BFA3FFE1-9F1F-494B-8C0D-504FF79691D4}"/>
    <cellStyle name="Calculation 2 2 2 12 3" xfId="8894" xr:uid="{0BB89378-435F-4957-B577-434DC41F0AE6}"/>
    <cellStyle name="Calculation 2 2 2 13" xfId="8895" xr:uid="{43FBDBF9-3815-44D4-AD6A-61C9791B9722}"/>
    <cellStyle name="Calculation 2 2 2 13 2" xfId="8896" xr:uid="{4033F579-A4E5-4809-9066-4D0B6F53AB04}"/>
    <cellStyle name="Calculation 2 2 2 13 2 2" xfId="8897" xr:uid="{B3F8B0C4-6027-4D82-B8D6-2722A1A2FFF5}"/>
    <cellStyle name="Calculation 2 2 2 13 3" xfId="8898" xr:uid="{DED452AC-DC11-4A9D-BAAB-B8E5944243E4}"/>
    <cellStyle name="Calculation 2 2 2 14" xfId="8899" xr:uid="{C7E963BF-7042-41AE-A08C-490D3E1A7632}"/>
    <cellStyle name="Calculation 2 2 2 14 2" xfId="8900" xr:uid="{00E9411F-F5C2-48D3-B7B5-EEC55E1290C0}"/>
    <cellStyle name="Calculation 2 2 2 14 2 2" xfId="8901" xr:uid="{357746B4-AD48-4FC9-9FA9-295AC665A96F}"/>
    <cellStyle name="Calculation 2 2 2 14 3" xfId="8902" xr:uid="{5B3D1ED1-4D4F-4A36-A44B-7FF6AC754DF6}"/>
    <cellStyle name="Calculation 2 2 2 15" xfId="8903" xr:uid="{8913421A-4EA0-4D79-87A1-DFA39AA65911}"/>
    <cellStyle name="Calculation 2 2 2 15 2" xfId="8904" xr:uid="{3A85EEC6-03B5-4424-9529-B1E0495CE843}"/>
    <cellStyle name="Calculation 2 2 2 15 2 2" xfId="8905" xr:uid="{844A7A68-9C9F-4892-A4FF-D145C85B8389}"/>
    <cellStyle name="Calculation 2 2 2 15 3" xfId="8906" xr:uid="{83B58F28-2AA2-4B6E-B452-3DFB087E02B0}"/>
    <cellStyle name="Calculation 2 2 2 16" xfId="8907" xr:uid="{0991B477-C1C5-4C3D-9C24-D80205005461}"/>
    <cellStyle name="Calculation 2 2 2 16 2" xfId="8908" xr:uid="{EEC73E2B-3CBB-4E70-B7C3-B7B3449628F2}"/>
    <cellStyle name="Calculation 2 2 2 16 2 2" xfId="8909" xr:uid="{AFF0B3C5-310A-479F-94FF-4D94DC8E1165}"/>
    <cellStyle name="Calculation 2 2 2 16 3" xfId="8910" xr:uid="{6FD58091-565F-4F61-B9F7-6BB676D409D0}"/>
    <cellStyle name="Calculation 2 2 2 17" xfId="8911" xr:uid="{C11CD9CD-FAAB-4B4E-9218-2568B82E9D85}"/>
    <cellStyle name="Calculation 2 2 2 17 2" xfId="8912" xr:uid="{37562ED6-8688-4D86-9A1C-64A62CD0ADDE}"/>
    <cellStyle name="Calculation 2 2 2 17 2 2" xfId="8913" xr:uid="{B22A8CEB-98AE-4B7C-816B-9157EBC3D040}"/>
    <cellStyle name="Calculation 2 2 2 17 3" xfId="8914" xr:uid="{4FEF6781-9848-4912-BFAC-E85398D09CA1}"/>
    <cellStyle name="Calculation 2 2 2 18" xfId="8915" xr:uid="{0A910DEA-0CEE-4CC2-8EEB-EC5518F8461A}"/>
    <cellStyle name="Calculation 2 2 2 18 2" xfId="8916" xr:uid="{223CC7C7-72FE-4E67-9731-22A3C7B210A6}"/>
    <cellStyle name="Calculation 2 2 2 19" xfId="8917" xr:uid="{1352B596-A770-4BD0-ABDA-7B9FE7A24E50}"/>
    <cellStyle name="Calculation 2 2 2 2" xfId="8918" xr:uid="{26310E06-1D42-42AD-A9ED-E4CD0D9C8FBC}"/>
    <cellStyle name="Calculation 2 2 2 2 10" xfId="8919" xr:uid="{967137F0-1B4C-4542-9F31-D032B4E0292B}"/>
    <cellStyle name="Calculation 2 2 2 2 10 2" xfId="8920" xr:uid="{0CC43448-F355-4EDC-BA0D-7EFDFB86206E}"/>
    <cellStyle name="Calculation 2 2 2 2 10 2 2" xfId="8921" xr:uid="{F554704A-B9CF-4D7F-A422-5769B82C4BFD}"/>
    <cellStyle name="Calculation 2 2 2 2 10 3" xfId="8922" xr:uid="{804D3AD3-95CE-4566-9CF4-4C8AE844CCFA}"/>
    <cellStyle name="Calculation 2 2 2 2 11" xfId="8923" xr:uid="{46811684-2831-4927-987A-8CFFF327A931}"/>
    <cellStyle name="Calculation 2 2 2 2 11 2" xfId="8924" xr:uid="{F309BB6F-C993-4814-8557-C7035CE4A241}"/>
    <cellStyle name="Calculation 2 2 2 2 11 2 2" xfId="8925" xr:uid="{2153E8FE-0EDF-427F-AB4B-4B80ABBC8531}"/>
    <cellStyle name="Calculation 2 2 2 2 11 3" xfId="8926" xr:uid="{B51C2A01-02F0-499C-8936-9DD49CA85C3E}"/>
    <cellStyle name="Calculation 2 2 2 2 12" xfId="8927" xr:uid="{6DB7BF4A-0F4D-4E7D-92C4-03DA4ECE7CAC}"/>
    <cellStyle name="Calculation 2 2 2 2 12 2" xfId="8928" xr:uid="{C802D9FF-02D7-42AD-A8F3-8625097C7E77}"/>
    <cellStyle name="Calculation 2 2 2 2 12 2 2" xfId="8929" xr:uid="{DC17B754-C855-4B5F-9D92-EF1D07D678C7}"/>
    <cellStyle name="Calculation 2 2 2 2 12 3" xfId="8930" xr:uid="{8CF0B876-8AD6-4A28-9C49-6293EEEB7ADE}"/>
    <cellStyle name="Calculation 2 2 2 2 13" xfId="8931" xr:uid="{B0BE39EB-14AF-4088-A830-2D2A4817940B}"/>
    <cellStyle name="Calculation 2 2 2 2 13 2" xfId="8932" xr:uid="{383B37A8-F2D9-4212-97A6-F0D167484A13}"/>
    <cellStyle name="Calculation 2 2 2 2 13 2 2" xfId="8933" xr:uid="{2BCF1333-0283-4944-8923-CFF855C92AB9}"/>
    <cellStyle name="Calculation 2 2 2 2 13 3" xfId="8934" xr:uid="{06D70D37-2285-4895-B5BD-9C71FA930CE2}"/>
    <cellStyle name="Calculation 2 2 2 2 14" xfId="8935" xr:uid="{9E9554DD-4FDB-4DB8-8DF6-6CD1C60EAE26}"/>
    <cellStyle name="Calculation 2 2 2 2 14 2" xfId="8936" xr:uid="{CA503E12-6DB6-44F4-B6F7-F27B892A2B2B}"/>
    <cellStyle name="Calculation 2 2 2 2 14 2 2" xfId="8937" xr:uid="{C3C77551-C5A0-4916-B436-DADAB5A72970}"/>
    <cellStyle name="Calculation 2 2 2 2 14 3" xfId="8938" xr:uid="{E792D2A2-CD67-425D-89BF-07707B192D65}"/>
    <cellStyle name="Calculation 2 2 2 2 15" xfId="8939" xr:uid="{A9D0BA90-861D-4948-92F0-B29716F3B376}"/>
    <cellStyle name="Calculation 2 2 2 2 15 2" xfId="8940" xr:uid="{BB537103-23C3-4558-87A8-52DA9E85B343}"/>
    <cellStyle name="Calculation 2 2 2 2 15 2 2" xfId="8941" xr:uid="{061C3A3B-E1C1-4B7C-AA31-0A4D80281E42}"/>
    <cellStyle name="Calculation 2 2 2 2 15 3" xfId="8942" xr:uid="{3D64160D-622B-45EB-9D99-B12FDEE9A62E}"/>
    <cellStyle name="Calculation 2 2 2 2 16" xfId="8943" xr:uid="{5CABEF75-8E3C-4442-9931-06EAD5458B3C}"/>
    <cellStyle name="Calculation 2 2 2 2 16 2" xfId="8944" xr:uid="{2304769A-CED2-469E-AA15-CA2462685226}"/>
    <cellStyle name="Calculation 2 2 2 2 16 2 2" xfId="8945" xr:uid="{F78E2E82-426E-4C71-84BE-289A4607BD4B}"/>
    <cellStyle name="Calculation 2 2 2 2 16 3" xfId="8946" xr:uid="{8C7F1059-0D33-44BA-B20C-38F6176E8611}"/>
    <cellStyle name="Calculation 2 2 2 2 17" xfId="8947" xr:uid="{9E52B604-F38B-4854-91ED-C4A2EF2D4935}"/>
    <cellStyle name="Calculation 2 2 2 2 17 2" xfId="8948" xr:uid="{208ED74C-78E9-4BFD-A394-C4857D975D60}"/>
    <cellStyle name="Calculation 2 2 2 2 17 2 2" xfId="8949" xr:uid="{9706E603-F8B7-4C4E-BEC5-64E6DC421C7F}"/>
    <cellStyle name="Calculation 2 2 2 2 17 3" xfId="8950" xr:uid="{29BC5AC5-87E6-4962-B3E1-712F42103615}"/>
    <cellStyle name="Calculation 2 2 2 2 18" xfId="8951" xr:uid="{78979E93-F8CE-4380-B9B9-83E454B25F2A}"/>
    <cellStyle name="Calculation 2 2 2 2 18 2" xfId="8952" xr:uid="{7D89B582-38C4-4E67-80F4-B569D0CE13C4}"/>
    <cellStyle name="Calculation 2 2 2 2 18 2 2" xfId="8953" xr:uid="{AB566138-4264-4535-A5C1-4BA08AA84118}"/>
    <cellStyle name="Calculation 2 2 2 2 18 3" xfId="8954" xr:uid="{881A3C10-7765-4F2D-B9ED-1AA01E9F581F}"/>
    <cellStyle name="Calculation 2 2 2 2 19" xfId="8955" xr:uid="{B69CFD85-FFBE-41BF-A12B-A363D9B26775}"/>
    <cellStyle name="Calculation 2 2 2 2 19 2" xfId="8956" xr:uid="{302BFA83-CE00-4B89-B027-E55957E158DC}"/>
    <cellStyle name="Calculation 2 2 2 2 19 2 2" xfId="8957" xr:uid="{18FDF9CA-2149-48AD-8CF0-1B063DC5F2C8}"/>
    <cellStyle name="Calculation 2 2 2 2 19 3" xfId="8958" xr:uid="{1A6FC0CC-FEEB-44F6-A1C5-0EE6829EC024}"/>
    <cellStyle name="Calculation 2 2 2 2 2" xfId="8959" xr:uid="{9CFD158E-D4F6-418C-A4B7-1A90C03FDE46}"/>
    <cellStyle name="Calculation 2 2 2 2 2 2" xfId="8960" xr:uid="{D132B156-8F0F-4A22-86D6-4B83F44BDAED}"/>
    <cellStyle name="Calculation 2 2 2 2 2 2 2" xfId="8961" xr:uid="{2BD28901-1924-41B3-A67E-F5048BFF5223}"/>
    <cellStyle name="Calculation 2 2 2 2 2 2 3" xfId="8962" xr:uid="{95A7408D-4159-41AE-AEF1-30AB9138D9D4}"/>
    <cellStyle name="Calculation 2 2 2 2 2 3" xfId="8963" xr:uid="{4DF396B0-1189-44B3-B6BE-1633D83B554E}"/>
    <cellStyle name="Calculation 2 2 2 2 2 3 2" xfId="8964" xr:uid="{077FF8DE-07EA-4D69-9706-B420E0375F2B}"/>
    <cellStyle name="Calculation 2 2 2 2 2 4" xfId="8965" xr:uid="{077D2775-C90F-4CA1-A049-990B3F2EA459}"/>
    <cellStyle name="Calculation 2 2 2 2 20" xfId="8966" xr:uid="{0494662B-C982-4097-A8D6-664B62E5B3D0}"/>
    <cellStyle name="Calculation 2 2 2 2 20 2" xfId="8967" xr:uid="{78CE13D4-1B46-494F-98BC-DE72519761DF}"/>
    <cellStyle name="Calculation 2 2 2 2 20 2 2" xfId="8968" xr:uid="{A7393CC8-1288-4CC8-906C-DB8EEDB25D83}"/>
    <cellStyle name="Calculation 2 2 2 2 20 3" xfId="8969" xr:uid="{1F5EE5A3-33A4-4388-B389-0BFEF29E698A}"/>
    <cellStyle name="Calculation 2 2 2 2 21" xfId="8970" xr:uid="{725F8277-2924-4DB4-850E-AD9B2528549A}"/>
    <cellStyle name="Calculation 2 2 2 2 21 2" xfId="8971" xr:uid="{1E3400A6-F3F2-4D39-AA92-88468E55C690}"/>
    <cellStyle name="Calculation 2 2 2 2 22" xfId="8972" xr:uid="{898703B0-B0A6-47A0-A10B-D94F3E86DAAB}"/>
    <cellStyle name="Calculation 2 2 2 2 23" xfId="8973" xr:uid="{F61AA944-732E-4F7C-A27E-76B0EA2896BC}"/>
    <cellStyle name="Calculation 2 2 2 2 3" xfId="8974" xr:uid="{AC8CB9C5-2F5D-481B-BBBF-5DE49FB78A40}"/>
    <cellStyle name="Calculation 2 2 2 2 3 2" xfId="8975" xr:uid="{21810A7D-77E8-4691-B2EF-FC65CED7CDA6}"/>
    <cellStyle name="Calculation 2 2 2 2 3 2 2" xfId="8976" xr:uid="{D75CB0B0-1C52-4717-B250-8B78266CFB1D}"/>
    <cellStyle name="Calculation 2 2 2 2 3 3" xfId="8977" xr:uid="{79DA9A15-062E-4669-BB84-B0A213C0644E}"/>
    <cellStyle name="Calculation 2 2 2 2 3 4" xfId="8978" xr:uid="{C276BBD3-75FE-4086-91A7-906027E86DB9}"/>
    <cellStyle name="Calculation 2 2 2 2 4" xfId="8979" xr:uid="{0B40BAB7-2661-45AA-B463-129DB3247265}"/>
    <cellStyle name="Calculation 2 2 2 2 4 2" xfId="8980" xr:uid="{278A5BF6-3F7D-4163-A28A-380176A1A381}"/>
    <cellStyle name="Calculation 2 2 2 2 4 2 2" xfId="8981" xr:uid="{0100B27F-9673-415B-82A3-CDF578478A04}"/>
    <cellStyle name="Calculation 2 2 2 2 4 3" xfId="8982" xr:uid="{944D09E2-2CEF-454C-A991-AE12349135E4}"/>
    <cellStyle name="Calculation 2 2 2 2 4 4" xfId="8983" xr:uid="{0C661F90-347C-464B-AA57-C6EFC5E05D3B}"/>
    <cellStyle name="Calculation 2 2 2 2 5" xfId="8984" xr:uid="{118B3470-FFB0-4C45-A465-356137F01D53}"/>
    <cellStyle name="Calculation 2 2 2 2 5 2" xfId="8985" xr:uid="{408ADD72-0BFF-4D0F-B7AC-3F8C0A75D82C}"/>
    <cellStyle name="Calculation 2 2 2 2 5 2 2" xfId="8986" xr:uid="{5CC38007-2AC5-474D-9D95-4D5A97B1A589}"/>
    <cellStyle name="Calculation 2 2 2 2 5 3" xfId="8987" xr:uid="{517656A2-1A56-4B98-B4FA-1FDA06BF6EF3}"/>
    <cellStyle name="Calculation 2 2 2 2 6" xfId="8988" xr:uid="{0CF109A2-46CA-46CE-A999-FDE7CDA29E0A}"/>
    <cellStyle name="Calculation 2 2 2 2 6 2" xfId="8989" xr:uid="{FFA91A4E-086F-43CF-A3E3-9BCF44B90BFD}"/>
    <cellStyle name="Calculation 2 2 2 2 6 2 2" xfId="8990" xr:uid="{6346D110-D1CD-48A6-BD93-67CB3CA7391B}"/>
    <cellStyle name="Calculation 2 2 2 2 6 3" xfId="8991" xr:uid="{9D3811D0-4D78-4386-BF53-A0643CF543C8}"/>
    <cellStyle name="Calculation 2 2 2 2 7" xfId="8992" xr:uid="{9447491F-0A11-4C10-BE81-4070176E7859}"/>
    <cellStyle name="Calculation 2 2 2 2 7 2" xfId="8993" xr:uid="{5B3F96BD-789F-4C1B-ACAF-66F2E3A6770E}"/>
    <cellStyle name="Calculation 2 2 2 2 7 2 2" xfId="8994" xr:uid="{26403B4D-93A5-44AE-875B-216DB1DD7801}"/>
    <cellStyle name="Calculation 2 2 2 2 7 3" xfId="8995" xr:uid="{758AD63E-ADCC-487C-A41D-06358038E600}"/>
    <cellStyle name="Calculation 2 2 2 2 8" xfId="8996" xr:uid="{78FC7AE8-C1CE-4351-B687-71FBB0C9D320}"/>
    <cellStyle name="Calculation 2 2 2 2 8 2" xfId="8997" xr:uid="{81FD338D-7279-41DE-BC8B-41C689EDCB22}"/>
    <cellStyle name="Calculation 2 2 2 2 8 2 2" xfId="8998" xr:uid="{1A3208AF-7CBA-406E-9638-B1C8C493DD8E}"/>
    <cellStyle name="Calculation 2 2 2 2 8 3" xfId="8999" xr:uid="{7F2D32D7-F92E-47D6-942D-342A2658B8E7}"/>
    <cellStyle name="Calculation 2 2 2 2 9" xfId="9000" xr:uid="{F2E3EAB3-126F-41B3-96E2-E8375E663981}"/>
    <cellStyle name="Calculation 2 2 2 2 9 2" xfId="9001" xr:uid="{B24567F2-72EB-46A8-99BA-E34F74190991}"/>
    <cellStyle name="Calculation 2 2 2 2 9 2 2" xfId="9002" xr:uid="{57A81E7B-0836-4738-ADEB-AB0CC6A7C4DF}"/>
    <cellStyle name="Calculation 2 2 2 2 9 3" xfId="9003" xr:uid="{D27A8B41-79DF-46C3-8B19-6F75C14207B5}"/>
    <cellStyle name="Calculation 2 2 2 20" xfId="9004" xr:uid="{F0FC5B08-21D0-410C-8A2C-519DB3B7284C}"/>
    <cellStyle name="Calculation 2 2 2 3" xfId="9005" xr:uid="{0D3AEC57-63D2-45B2-BF57-BFF5024E8F7F}"/>
    <cellStyle name="Calculation 2 2 2 3 2" xfId="9006" xr:uid="{85F78516-139B-4369-B47B-A8B7ABBC2C37}"/>
    <cellStyle name="Calculation 2 2 2 3 2 2" xfId="9007" xr:uid="{64556138-B032-426B-8C9F-AFF6744631EA}"/>
    <cellStyle name="Calculation 2 2 2 3 2 3" xfId="9008" xr:uid="{44B76689-4BCD-45ED-B432-C73724D23F74}"/>
    <cellStyle name="Calculation 2 2 2 3 3" xfId="9009" xr:uid="{CEE19079-D685-4794-96DC-242E518FE1F6}"/>
    <cellStyle name="Calculation 2 2 2 3 3 2" xfId="9010" xr:uid="{EE553E97-5352-44A5-9653-16808700EE97}"/>
    <cellStyle name="Calculation 2 2 2 3 4" xfId="9011" xr:uid="{7537CE46-D009-42E9-82C3-41D8733A4E6E}"/>
    <cellStyle name="Calculation 2 2 2 4" xfId="9012" xr:uid="{3F1559D5-F4B7-4FA1-B94B-4E3DA41C2D23}"/>
    <cellStyle name="Calculation 2 2 2 4 2" xfId="9013" xr:uid="{439CDA9D-919A-42A5-84A3-A62AFD2087FB}"/>
    <cellStyle name="Calculation 2 2 2 4 2 2" xfId="9014" xr:uid="{5FE573BC-3820-43AD-BAAA-ECF6A3592F7F}"/>
    <cellStyle name="Calculation 2 2 2 4 3" xfId="9015" xr:uid="{4FE6661D-3276-4EC0-BB84-937BF5C31A53}"/>
    <cellStyle name="Calculation 2 2 2 4 4" xfId="9016" xr:uid="{BB171166-C837-41E6-893E-48AA2505851C}"/>
    <cellStyle name="Calculation 2 2 2 5" xfId="9017" xr:uid="{5EA1B408-F8EE-4713-BE6A-086B98BA65F8}"/>
    <cellStyle name="Calculation 2 2 2 5 2" xfId="9018" xr:uid="{35881817-4E3D-4A41-AC69-9BC12EDCE6DE}"/>
    <cellStyle name="Calculation 2 2 2 5 2 2" xfId="9019" xr:uid="{2D112A1F-FE58-44BC-8B96-76DFF318F943}"/>
    <cellStyle name="Calculation 2 2 2 5 3" xfId="9020" xr:uid="{5FC79DA1-C225-44A0-B299-D972BFEFB284}"/>
    <cellStyle name="Calculation 2 2 2 5 4" xfId="9021" xr:uid="{79E60114-91B0-4CA8-A9C8-25BA27A8D9D6}"/>
    <cellStyle name="Calculation 2 2 2 6" xfId="9022" xr:uid="{3329ED20-E047-4AEB-80BE-C3FD76529A5C}"/>
    <cellStyle name="Calculation 2 2 2 6 2" xfId="9023" xr:uid="{6284757E-CDCF-4444-B8F1-70358511CC56}"/>
    <cellStyle name="Calculation 2 2 2 6 2 2" xfId="9024" xr:uid="{56F60F6B-7882-4F38-A877-64901FD34D7B}"/>
    <cellStyle name="Calculation 2 2 2 6 3" xfId="9025" xr:uid="{BE299D9F-8251-4892-A25F-3D2740D614D6}"/>
    <cellStyle name="Calculation 2 2 2 7" xfId="9026" xr:uid="{5ADFCFC8-8292-4C8E-BAE9-FFAEDD4815E8}"/>
    <cellStyle name="Calculation 2 2 2 7 2" xfId="9027" xr:uid="{9FACF36D-570D-4CB9-8407-C9BD9AC905B6}"/>
    <cellStyle name="Calculation 2 2 2 7 2 2" xfId="9028" xr:uid="{813E4A64-C887-429A-A6AF-71843171D32E}"/>
    <cellStyle name="Calculation 2 2 2 7 3" xfId="9029" xr:uid="{7EF46C18-D5D2-48D4-8C87-45867F32F918}"/>
    <cellStyle name="Calculation 2 2 2 8" xfId="9030" xr:uid="{7E7345B1-B425-4456-B672-46C341F51D4D}"/>
    <cellStyle name="Calculation 2 2 2 8 2" xfId="9031" xr:uid="{2AC68448-1A31-4588-88C8-2E719B7FE06A}"/>
    <cellStyle name="Calculation 2 2 2 8 2 2" xfId="9032" xr:uid="{50B2CB9B-82F3-4402-9CE4-DE56EFEBEB61}"/>
    <cellStyle name="Calculation 2 2 2 8 3" xfId="9033" xr:uid="{935B55AD-D038-4D54-9C87-EFB3C967B8E7}"/>
    <cellStyle name="Calculation 2 2 2 9" xfId="9034" xr:uid="{661EC2F4-2882-48BC-A54E-932F1B4449AA}"/>
    <cellStyle name="Calculation 2 2 2 9 2" xfId="9035" xr:uid="{3145737A-9448-4B19-819D-DE4F050B8D55}"/>
    <cellStyle name="Calculation 2 2 2 9 2 2" xfId="9036" xr:uid="{AB7D3778-C6E2-4077-AA07-B6C7232DC382}"/>
    <cellStyle name="Calculation 2 2 2 9 3" xfId="9037" xr:uid="{565459AD-4EA0-4A23-8961-2620F81B0FCE}"/>
    <cellStyle name="Calculation 2 2 20" xfId="9038" xr:uid="{723611BA-6511-4592-93D1-48D8E9D30D9C}"/>
    <cellStyle name="Calculation 2 2 20 2" xfId="9039" xr:uid="{58B8AF75-CC4F-4ED2-A538-5003029E8B7B}"/>
    <cellStyle name="Calculation 2 2 20 2 2" xfId="9040" xr:uid="{849C343E-88BF-4BE4-A6A9-950C9FA92AB8}"/>
    <cellStyle name="Calculation 2 2 20 3" xfId="9041" xr:uid="{34753CC2-157D-4DEE-B408-EB85EA50E264}"/>
    <cellStyle name="Calculation 2 2 21" xfId="9042" xr:uid="{A8BC595F-0434-48F7-B8F8-B72DDAA9FC95}"/>
    <cellStyle name="Calculation 2 2 21 2" xfId="9043" xr:uid="{C3EA5A7F-5225-4FFF-9995-17ED2892C4D3}"/>
    <cellStyle name="Calculation 2 2 22" xfId="9044" xr:uid="{0EA3C6E0-0CDE-452F-8EE2-6AB9D131A279}"/>
    <cellStyle name="Calculation 2 2 23" xfId="9045" xr:uid="{EA2E2B38-7E0D-44E8-A9B3-83631304EB45}"/>
    <cellStyle name="Calculation 2 2 3" xfId="9046" xr:uid="{B4144420-D28E-4E7A-888B-CAE4A5A01291}"/>
    <cellStyle name="Calculation 2 2 3 10" xfId="9047" xr:uid="{37FF95AD-891D-44EC-9620-F05E954F8E44}"/>
    <cellStyle name="Calculation 2 2 3 10 2" xfId="9048" xr:uid="{5434512B-07F4-4731-8E25-33F53DF6C1C8}"/>
    <cellStyle name="Calculation 2 2 3 10 2 2" xfId="9049" xr:uid="{64F91424-928A-4A59-BCF3-D8D172A1B0D5}"/>
    <cellStyle name="Calculation 2 2 3 10 3" xfId="9050" xr:uid="{BE494810-A697-4868-872E-AD4FCF2625AD}"/>
    <cellStyle name="Calculation 2 2 3 11" xfId="9051" xr:uid="{1B5BD25A-61B4-4AF7-A8F0-0A83197EA407}"/>
    <cellStyle name="Calculation 2 2 3 11 2" xfId="9052" xr:uid="{FF91CD9D-188C-4E49-A146-142418530ACE}"/>
    <cellStyle name="Calculation 2 2 3 11 2 2" xfId="9053" xr:uid="{A5825586-EA45-4B40-AE33-B7E96F3F3B9C}"/>
    <cellStyle name="Calculation 2 2 3 11 3" xfId="9054" xr:uid="{3BEE3632-6083-4395-B0BA-B4AB5B025D20}"/>
    <cellStyle name="Calculation 2 2 3 12" xfId="9055" xr:uid="{2A9EFD1B-8689-4946-A80D-EE08327C8D39}"/>
    <cellStyle name="Calculation 2 2 3 12 2" xfId="9056" xr:uid="{8E30E5DB-5415-48EC-9672-C1A5B6283FF1}"/>
    <cellStyle name="Calculation 2 2 3 12 2 2" xfId="9057" xr:uid="{CE4988C1-DDFA-48F6-ABEF-1850768F05A8}"/>
    <cellStyle name="Calculation 2 2 3 12 3" xfId="9058" xr:uid="{F2CF33B0-F7FB-4F7D-9C26-4EB76C084C0C}"/>
    <cellStyle name="Calculation 2 2 3 13" xfId="9059" xr:uid="{BBE67CFE-3C46-41A2-B474-69B9F0DC9E70}"/>
    <cellStyle name="Calculation 2 2 3 13 2" xfId="9060" xr:uid="{CB0A2F9E-883C-4D1A-9496-F6931271A5DA}"/>
    <cellStyle name="Calculation 2 2 3 13 2 2" xfId="9061" xr:uid="{4CFC23D0-E60F-414B-88E4-3A1B521035C6}"/>
    <cellStyle name="Calculation 2 2 3 13 3" xfId="9062" xr:uid="{1EBA5760-64CA-4D10-A15B-9AC98287E6E0}"/>
    <cellStyle name="Calculation 2 2 3 14" xfId="9063" xr:uid="{BD533D65-6D31-4165-9748-641FCAB9C9BE}"/>
    <cellStyle name="Calculation 2 2 3 14 2" xfId="9064" xr:uid="{867D64E7-D2BB-45DB-A30A-6BDCAA7BB283}"/>
    <cellStyle name="Calculation 2 2 3 14 2 2" xfId="9065" xr:uid="{EBCD4516-B7CE-4604-B591-86C727C45448}"/>
    <cellStyle name="Calculation 2 2 3 14 3" xfId="9066" xr:uid="{28B2F158-6286-4006-8D8E-37EFE14A4330}"/>
    <cellStyle name="Calculation 2 2 3 15" xfId="9067" xr:uid="{11FEDB3D-68DB-4877-B618-B2F701510FEB}"/>
    <cellStyle name="Calculation 2 2 3 15 2" xfId="9068" xr:uid="{D4097C96-7891-4E2F-A030-04232D48510D}"/>
    <cellStyle name="Calculation 2 2 3 15 2 2" xfId="9069" xr:uid="{97944E92-1E2A-41D6-A85E-787BF9BF87EE}"/>
    <cellStyle name="Calculation 2 2 3 15 3" xfId="9070" xr:uid="{0D794861-A55E-442C-AC34-7B24415E7879}"/>
    <cellStyle name="Calculation 2 2 3 16" xfId="9071" xr:uid="{F8671650-3540-4991-9019-3FD459B9016E}"/>
    <cellStyle name="Calculation 2 2 3 16 2" xfId="9072" xr:uid="{29B444BD-4A53-4891-A349-3DF1689F3577}"/>
    <cellStyle name="Calculation 2 2 3 16 2 2" xfId="9073" xr:uid="{8701B3A9-5385-4D49-BC18-951455FC1B77}"/>
    <cellStyle name="Calculation 2 2 3 16 3" xfId="9074" xr:uid="{1F09368E-11E1-422E-9AA7-4D0B4CDDD66F}"/>
    <cellStyle name="Calculation 2 2 3 17" xfId="9075" xr:uid="{5D019526-A24D-42A6-B1EE-39FC74B014C8}"/>
    <cellStyle name="Calculation 2 2 3 17 2" xfId="9076" xr:uid="{D2D9CB06-05C4-4A01-8689-2626F7B555BC}"/>
    <cellStyle name="Calculation 2 2 3 17 2 2" xfId="9077" xr:uid="{63728E33-77EF-4188-8FAE-CEF5038194DC}"/>
    <cellStyle name="Calculation 2 2 3 17 3" xfId="9078" xr:uid="{789A5813-FC7F-4AE2-A2B2-6668BDB46D48}"/>
    <cellStyle name="Calculation 2 2 3 18" xfId="9079" xr:uid="{3E9EDA8C-D037-49A1-A034-8B7FB54C57C6}"/>
    <cellStyle name="Calculation 2 2 3 18 2" xfId="9080" xr:uid="{872AAA9C-8A5B-4345-9385-7191B97BBC9E}"/>
    <cellStyle name="Calculation 2 2 3 19" xfId="9081" xr:uid="{E16BA369-AE97-41D2-87E0-C4CFD41B1183}"/>
    <cellStyle name="Calculation 2 2 3 2" xfId="9082" xr:uid="{D42DB5E0-1A8E-4C55-A29F-A6AA9A65DE9E}"/>
    <cellStyle name="Calculation 2 2 3 2 10" xfId="9083" xr:uid="{CFEB9DC5-55C5-49D4-9A4C-C855D6929BD2}"/>
    <cellStyle name="Calculation 2 2 3 2 10 2" xfId="9084" xr:uid="{580D8DBA-370F-475C-A183-D888CC77FB58}"/>
    <cellStyle name="Calculation 2 2 3 2 10 2 2" xfId="9085" xr:uid="{6E8B0046-F948-4DCF-A2AC-A37326E0DAC3}"/>
    <cellStyle name="Calculation 2 2 3 2 10 3" xfId="9086" xr:uid="{6E0BEC96-FB98-46AE-BC1F-2B47732D1D9A}"/>
    <cellStyle name="Calculation 2 2 3 2 11" xfId="9087" xr:uid="{93064216-56E9-4708-A49A-968F312E9F86}"/>
    <cellStyle name="Calculation 2 2 3 2 11 2" xfId="9088" xr:uid="{92E87435-253B-458B-BFA1-3D09ECCE0FF0}"/>
    <cellStyle name="Calculation 2 2 3 2 11 2 2" xfId="9089" xr:uid="{66D5572E-744A-48D6-98A0-90CB33394DF8}"/>
    <cellStyle name="Calculation 2 2 3 2 11 3" xfId="9090" xr:uid="{1D020C6D-3D9F-49F0-AAE9-68A3984A577F}"/>
    <cellStyle name="Calculation 2 2 3 2 12" xfId="9091" xr:uid="{E1E9DACE-1DB2-40BB-9479-01F1E654DB00}"/>
    <cellStyle name="Calculation 2 2 3 2 12 2" xfId="9092" xr:uid="{D413CF11-71D3-4A9F-8237-224925C6C8B8}"/>
    <cellStyle name="Calculation 2 2 3 2 12 2 2" xfId="9093" xr:uid="{0A48B9FB-1822-4254-B793-307705459975}"/>
    <cellStyle name="Calculation 2 2 3 2 12 3" xfId="9094" xr:uid="{E4D00BE8-5B06-4FD3-9764-8B961A7407AF}"/>
    <cellStyle name="Calculation 2 2 3 2 13" xfId="9095" xr:uid="{E1A42817-784F-4243-A647-9DB31CE910A4}"/>
    <cellStyle name="Calculation 2 2 3 2 13 2" xfId="9096" xr:uid="{D5D36F12-4B34-4AAA-9DD0-0717038EF7EB}"/>
    <cellStyle name="Calculation 2 2 3 2 13 2 2" xfId="9097" xr:uid="{8B5F4A9F-4433-4041-A32E-96F472EE59F7}"/>
    <cellStyle name="Calculation 2 2 3 2 13 3" xfId="9098" xr:uid="{8430C391-D54E-4DAC-AF40-0445CE3A87C6}"/>
    <cellStyle name="Calculation 2 2 3 2 14" xfId="9099" xr:uid="{339C577F-9AFD-4B33-B4A3-BEEE3BAB0BB7}"/>
    <cellStyle name="Calculation 2 2 3 2 14 2" xfId="9100" xr:uid="{FDCAE098-36BB-4F49-A1F2-91B0B2621482}"/>
    <cellStyle name="Calculation 2 2 3 2 14 2 2" xfId="9101" xr:uid="{ADE2C061-1544-4D92-9312-C1FE3A74DE26}"/>
    <cellStyle name="Calculation 2 2 3 2 14 3" xfId="9102" xr:uid="{91265379-AE67-493E-894F-D260C7EDD9C1}"/>
    <cellStyle name="Calculation 2 2 3 2 15" xfId="9103" xr:uid="{27F0296C-1AA4-495D-8372-8C219CF9119B}"/>
    <cellStyle name="Calculation 2 2 3 2 15 2" xfId="9104" xr:uid="{1BE54797-8FC4-416E-BEE4-18BAD4B4674D}"/>
    <cellStyle name="Calculation 2 2 3 2 15 2 2" xfId="9105" xr:uid="{E8A70DB8-3858-4310-BA35-079936558DD2}"/>
    <cellStyle name="Calculation 2 2 3 2 15 3" xfId="9106" xr:uid="{F8A294C9-A955-4C7F-A7E5-95A608C2104A}"/>
    <cellStyle name="Calculation 2 2 3 2 16" xfId="9107" xr:uid="{0730A253-1020-4D5E-8A8C-5CEB5D6070A4}"/>
    <cellStyle name="Calculation 2 2 3 2 16 2" xfId="9108" xr:uid="{D0A1DE7C-6697-4861-8056-0FAACBC72F46}"/>
    <cellStyle name="Calculation 2 2 3 2 16 2 2" xfId="9109" xr:uid="{566E0771-F6B9-49FD-A801-6465DD28AA79}"/>
    <cellStyle name="Calculation 2 2 3 2 16 3" xfId="9110" xr:uid="{95832D12-8872-4E0C-A3DE-4C3F1381269E}"/>
    <cellStyle name="Calculation 2 2 3 2 17" xfId="9111" xr:uid="{D3576E07-5A9B-4E27-91E2-B72F0DCC5507}"/>
    <cellStyle name="Calculation 2 2 3 2 17 2" xfId="9112" xr:uid="{B85DECBC-184D-4C2D-A4A1-C60B7F1C9C15}"/>
    <cellStyle name="Calculation 2 2 3 2 17 2 2" xfId="9113" xr:uid="{39340D15-7851-403C-8D25-910CB1E7CAB4}"/>
    <cellStyle name="Calculation 2 2 3 2 17 3" xfId="9114" xr:uid="{0FA60686-33D2-42C0-993B-DD6453158311}"/>
    <cellStyle name="Calculation 2 2 3 2 18" xfId="9115" xr:uid="{2EBC6A83-D039-4A6A-89DF-217A91B9A3FA}"/>
    <cellStyle name="Calculation 2 2 3 2 18 2" xfId="9116" xr:uid="{7856DE61-BA58-478D-A42D-4BC0B4DDEF13}"/>
    <cellStyle name="Calculation 2 2 3 2 18 2 2" xfId="9117" xr:uid="{8A2002EA-739D-4B13-A4BB-BF92F23F77B5}"/>
    <cellStyle name="Calculation 2 2 3 2 18 3" xfId="9118" xr:uid="{409D5DF8-DC22-4927-9CBB-ADC76864E361}"/>
    <cellStyle name="Calculation 2 2 3 2 19" xfId="9119" xr:uid="{FA1F2AA9-26A8-4064-B272-34C05B73D8AC}"/>
    <cellStyle name="Calculation 2 2 3 2 19 2" xfId="9120" xr:uid="{674E5B04-6448-4DE4-B38E-9395B74C95F4}"/>
    <cellStyle name="Calculation 2 2 3 2 19 2 2" xfId="9121" xr:uid="{5626A6B6-46F4-43D0-A76E-1DF68CB8E0D9}"/>
    <cellStyle name="Calculation 2 2 3 2 19 3" xfId="9122" xr:uid="{3021BA88-4D5A-4D1C-B61E-C94B1A67C50C}"/>
    <cellStyle name="Calculation 2 2 3 2 2" xfId="9123" xr:uid="{BAFCE95D-7196-4A36-AC4F-6C77B70D4589}"/>
    <cellStyle name="Calculation 2 2 3 2 2 2" xfId="9124" xr:uid="{45556AE8-CE5A-4480-9285-CC23994BE408}"/>
    <cellStyle name="Calculation 2 2 3 2 2 2 2" xfId="9125" xr:uid="{48666299-BF64-41D1-897D-1AE6CA793E52}"/>
    <cellStyle name="Calculation 2 2 3 2 2 3" xfId="9126" xr:uid="{497B0A66-360C-4B14-9C7D-A5905D27D822}"/>
    <cellStyle name="Calculation 2 2 3 2 2 4" xfId="9127" xr:uid="{58F5812A-4A54-469C-A072-47D70B2F0233}"/>
    <cellStyle name="Calculation 2 2 3 2 20" xfId="9128" xr:uid="{E3F171CF-B02F-4C3C-B688-BBB8C7D012F4}"/>
    <cellStyle name="Calculation 2 2 3 2 20 2" xfId="9129" xr:uid="{10BFDD72-F593-4C64-8E04-100EDF5A2FD8}"/>
    <cellStyle name="Calculation 2 2 3 2 20 2 2" xfId="9130" xr:uid="{810F568D-6CE0-461B-91CB-9D4D025C362F}"/>
    <cellStyle name="Calculation 2 2 3 2 20 3" xfId="9131" xr:uid="{53DC6924-78C2-4E08-8145-6D01A543F6A2}"/>
    <cellStyle name="Calculation 2 2 3 2 21" xfId="9132" xr:uid="{223A3A0E-4860-4A6C-BDDB-14306DFE2F19}"/>
    <cellStyle name="Calculation 2 2 3 2 21 2" xfId="9133" xr:uid="{B3ADCBD8-5145-4C6C-A268-C719704EA8C6}"/>
    <cellStyle name="Calculation 2 2 3 2 22" xfId="9134" xr:uid="{179F26E4-A7C5-4ACD-9ADA-4ED07A7C3100}"/>
    <cellStyle name="Calculation 2 2 3 2 23" xfId="9135" xr:uid="{85612442-1864-4D2A-B7A9-CE254F6C9D76}"/>
    <cellStyle name="Calculation 2 2 3 2 3" xfId="9136" xr:uid="{96E9B053-047C-4D33-B745-151E22CCA576}"/>
    <cellStyle name="Calculation 2 2 3 2 3 2" xfId="9137" xr:uid="{AB0BBA64-7B90-409F-8D47-FB03CE5B3105}"/>
    <cellStyle name="Calculation 2 2 3 2 3 2 2" xfId="9138" xr:uid="{E4FF2559-5686-450C-881B-796DB3FB66DF}"/>
    <cellStyle name="Calculation 2 2 3 2 3 3" xfId="9139" xr:uid="{F1BDCFDD-B2CC-49C4-A3D3-81A369EE8D53}"/>
    <cellStyle name="Calculation 2 2 3 2 3 4" xfId="9140" xr:uid="{6CCC7EB8-8D9D-42DF-96F9-2521DD9A8B9B}"/>
    <cellStyle name="Calculation 2 2 3 2 4" xfId="9141" xr:uid="{4F494F08-E156-4DFC-A087-76E3234B898B}"/>
    <cellStyle name="Calculation 2 2 3 2 4 2" xfId="9142" xr:uid="{574B745D-E476-4F3D-9866-9616998B8BFF}"/>
    <cellStyle name="Calculation 2 2 3 2 4 2 2" xfId="9143" xr:uid="{AA7B0AAD-5D35-426A-9BC7-B6398204D148}"/>
    <cellStyle name="Calculation 2 2 3 2 4 3" xfId="9144" xr:uid="{99A9EE16-B940-46A7-BA0D-4395CD8AED01}"/>
    <cellStyle name="Calculation 2 2 3 2 5" xfId="9145" xr:uid="{D67F2E38-0F10-4354-8E44-67F5306047F6}"/>
    <cellStyle name="Calculation 2 2 3 2 5 2" xfId="9146" xr:uid="{020DEC64-8476-4CF5-97E1-6091FAF72AF4}"/>
    <cellStyle name="Calculation 2 2 3 2 5 2 2" xfId="9147" xr:uid="{F74ED567-8CFB-484C-823B-379C7985AAB7}"/>
    <cellStyle name="Calculation 2 2 3 2 5 3" xfId="9148" xr:uid="{2214C990-2C19-4533-A990-BB5AD3097DD1}"/>
    <cellStyle name="Calculation 2 2 3 2 6" xfId="9149" xr:uid="{736DFEAE-6A46-45ED-A01E-70D549A62ECA}"/>
    <cellStyle name="Calculation 2 2 3 2 6 2" xfId="9150" xr:uid="{AD628951-A046-4839-BDF6-B71ABD29412C}"/>
    <cellStyle name="Calculation 2 2 3 2 6 2 2" xfId="9151" xr:uid="{165346FB-790C-4D23-9C9D-3E77BEDDA283}"/>
    <cellStyle name="Calculation 2 2 3 2 6 3" xfId="9152" xr:uid="{32CECC60-651C-460F-861C-69AB2825E18F}"/>
    <cellStyle name="Calculation 2 2 3 2 7" xfId="9153" xr:uid="{36B7CD61-3623-466E-989A-9D863272BA1B}"/>
    <cellStyle name="Calculation 2 2 3 2 7 2" xfId="9154" xr:uid="{CDEF40E3-D260-445D-8823-81FF64D08579}"/>
    <cellStyle name="Calculation 2 2 3 2 7 2 2" xfId="9155" xr:uid="{4AB56D3B-718F-4AFE-BEE4-25B67E6F4E85}"/>
    <cellStyle name="Calculation 2 2 3 2 7 3" xfId="9156" xr:uid="{C2E20AFC-AE5A-4920-901E-9F23618756FE}"/>
    <cellStyle name="Calculation 2 2 3 2 8" xfId="9157" xr:uid="{8315B284-CCA5-4B43-955C-3B2824BA7A8C}"/>
    <cellStyle name="Calculation 2 2 3 2 8 2" xfId="9158" xr:uid="{31F051CC-D424-445D-A97C-3211694CF68B}"/>
    <cellStyle name="Calculation 2 2 3 2 8 2 2" xfId="9159" xr:uid="{15B7BE20-FC5E-4465-9015-6AB059BDCD6C}"/>
    <cellStyle name="Calculation 2 2 3 2 8 3" xfId="9160" xr:uid="{85008675-B998-4F10-A3C6-D9BC57AAEF5C}"/>
    <cellStyle name="Calculation 2 2 3 2 9" xfId="9161" xr:uid="{43E8BF2B-FA19-4D2E-A918-24EADCA2F5C7}"/>
    <cellStyle name="Calculation 2 2 3 2 9 2" xfId="9162" xr:uid="{5DCE24B4-8726-42C7-A81E-E039B0E34E73}"/>
    <cellStyle name="Calculation 2 2 3 2 9 2 2" xfId="9163" xr:uid="{5F32D7BE-7D1E-4727-B2E5-7BB8E79C91F5}"/>
    <cellStyle name="Calculation 2 2 3 2 9 3" xfId="9164" xr:uid="{E9FECFD8-8951-4269-A77E-3220D9ADD4B5}"/>
    <cellStyle name="Calculation 2 2 3 20" xfId="9165" xr:uid="{AE80600F-D442-4F6B-9ACE-7598CCF2F7B5}"/>
    <cellStyle name="Calculation 2 2 3 3" xfId="9166" xr:uid="{609C2160-3095-40C1-A507-2BB5375C5BA8}"/>
    <cellStyle name="Calculation 2 2 3 3 2" xfId="9167" xr:uid="{5BCE1473-1FB2-48C0-92D9-B01EFFC3CB21}"/>
    <cellStyle name="Calculation 2 2 3 3 2 2" xfId="9168" xr:uid="{CB00669C-DB73-4195-8C47-37698819A51F}"/>
    <cellStyle name="Calculation 2 2 3 3 3" xfId="9169" xr:uid="{5A127127-9C71-445F-B4F7-5AB23127082A}"/>
    <cellStyle name="Calculation 2 2 3 3 4" xfId="9170" xr:uid="{537677DA-940B-4711-AE4B-8215213BFAA3}"/>
    <cellStyle name="Calculation 2 2 3 4" xfId="9171" xr:uid="{34100815-D5BE-41AC-8345-2A0CABDBC6CE}"/>
    <cellStyle name="Calculation 2 2 3 4 2" xfId="9172" xr:uid="{931DFA54-CF6F-4ECB-B36C-E1B281084874}"/>
    <cellStyle name="Calculation 2 2 3 4 2 2" xfId="9173" xr:uid="{99D68D07-441F-4DC0-A9F8-489B22241BA9}"/>
    <cellStyle name="Calculation 2 2 3 4 3" xfId="9174" xr:uid="{AD577144-8354-4567-A432-FEB7C6AFA5DC}"/>
    <cellStyle name="Calculation 2 2 3 4 4" xfId="9175" xr:uid="{196F0C79-D3E4-46E1-B717-437EF7B63864}"/>
    <cellStyle name="Calculation 2 2 3 5" xfId="9176" xr:uid="{EE9AE7B7-4274-44A8-8D65-B950125C457D}"/>
    <cellStyle name="Calculation 2 2 3 5 2" xfId="9177" xr:uid="{2F4C54EA-0F40-4D7A-B49A-A92910A55E8B}"/>
    <cellStyle name="Calculation 2 2 3 5 2 2" xfId="9178" xr:uid="{D1F44AF7-291D-46AF-820F-69AD5973E590}"/>
    <cellStyle name="Calculation 2 2 3 5 3" xfId="9179" xr:uid="{97841D24-80D7-4496-8ED8-0CE5A533AB20}"/>
    <cellStyle name="Calculation 2 2 3 6" xfId="9180" xr:uid="{55BDB64D-5314-4DCB-B1AC-FDAF1D274491}"/>
    <cellStyle name="Calculation 2 2 3 6 2" xfId="9181" xr:uid="{24561711-14C6-4599-BB2A-CC337391AB74}"/>
    <cellStyle name="Calculation 2 2 3 6 2 2" xfId="9182" xr:uid="{5F5B79D2-E5E0-4E0D-96AD-88BCF9A52408}"/>
    <cellStyle name="Calculation 2 2 3 6 3" xfId="9183" xr:uid="{56C57D64-3360-489B-8634-38F15EBB03CB}"/>
    <cellStyle name="Calculation 2 2 3 7" xfId="9184" xr:uid="{DA3D3A3C-DAFD-48A0-8441-16A1825C71BF}"/>
    <cellStyle name="Calculation 2 2 3 7 2" xfId="9185" xr:uid="{CEF65650-3BED-430E-A9BF-0F26A54E6ED9}"/>
    <cellStyle name="Calculation 2 2 3 7 2 2" xfId="9186" xr:uid="{D643A747-948A-422B-AF05-2991086AD1BF}"/>
    <cellStyle name="Calculation 2 2 3 7 3" xfId="9187" xr:uid="{E88ED6D3-CB97-46DA-B2BD-97F6CE9F7092}"/>
    <cellStyle name="Calculation 2 2 3 8" xfId="9188" xr:uid="{1B614CF2-3A5D-4502-9ED6-9A5C67E87AB3}"/>
    <cellStyle name="Calculation 2 2 3 8 2" xfId="9189" xr:uid="{60B13A93-5DB4-4638-9918-F982F672F7D2}"/>
    <cellStyle name="Calculation 2 2 3 8 2 2" xfId="9190" xr:uid="{15487D52-8A46-485E-ACFA-26A70A5A6C5A}"/>
    <cellStyle name="Calculation 2 2 3 8 3" xfId="9191" xr:uid="{4CC25A4E-2BC7-45DB-B46D-C7DD33C04582}"/>
    <cellStyle name="Calculation 2 2 3 9" xfId="9192" xr:uid="{8650496F-6A75-4753-86D2-1E39C59BD8FF}"/>
    <cellStyle name="Calculation 2 2 3 9 2" xfId="9193" xr:uid="{45914E7F-6B54-4932-94C9-4CE2B16B2851}"/>
    <cellStyle name="Calculation 2 2 3 9 2 2" xfId="9194" xr:uid="{A01BF074-F522-46D2-9371-8628B0D91984}"/>
    <cellStyle name="Calculation 2 2 3 9 3" xfId="9195" xr:uid="{539D81A6-041D-4F9D-A180-149D68C71996}"/>
    <cellStyle name="Calculation 2 2 4" xfId="9196" xr:uid="{84909A11-426A-47DE-8BC9-6CCE1CA06148}"/>
    <cellStyle name="Calculation 2 2 4 10" xfId="9197" xr:uid="{48A6977B-D2FE-46CA-8EFC-E8A8C09FE6D1}"/>
    <cellStyle name="Calculation 2 2 4 10 2" xfId="9198" xr:uid="{1E9C78F7-436E-48CB-8D3E-237670BD29A7}"/>
    <cellStyle name="Calculation 2 2 4 10 2 2" xfId="9199" xr:uid="{47EE5CD0-6DEA-458E-B7C4-F104F08953E5}"/>
    <cellStyle name="Calculation 2 2 4 10 3" xfId="9200" xr:uid="{1BE92D9C-4159-45A6-9544-AAF8AC94B2A0}"/>
    <cellStyle name="Calculation 2 2 4 11" xfId="9201" xr:uid="{BD951A0C-1020-4071-A012-CE5370299BA6}"/>
    <cellStyle name="Calculation 2 2 4 11 2" xfId="9202" xr:uid="{F92C3372-D853-49E3-91E8-5607B6217F69}"/>
    <cellStyle name="Calculation 2 2 4 11 2 2" xfId="9203" xr:uid="{40F02F60-D2B0-4C71-BA6F-262C6FB5A100}"/>
    <cellStyle name="Calculation 2 2 4 11 3" xfId="9204" xr:uid="{7400DD96-4781-43BC-800D-77E1092066E5}"/>
    <cellStyle name="Calculation 2 2 4 12" xfId="9205" xr:uid="{D027132C-702B-4C14-833B-F37740752876}"/>
    <cellStyle name="Calculation 2 2 4 12 2" xfId="9206" xr:uid="{558B58F6-A62C-4F36-9D95-45E832ACDAD1}"/>
    <cellStyle name="Calculation 2 2 4 12 2 2" xfId="9207" xr:uid="{5ADFF201-C74E-480F-9B4C-22DF026646A9}"/>
    <cellStyle name="Calculation 2 2 4 12 3" xfId="9208" xr:uid="{0D2B1C05-9FF2-458C-8CC1-A66CF5FAAF3A}"/>
    <cellStyle name="Calculation 2 2 4 13" xfId="9209" xr:uid="{B0D444F9-8875-430A-B644-70121E5400CF}"/>
    <cellStyle name="Calculation 2 2 4 13 2" xfId="9210" xr:uid="{4751C8FC-4D70-4F19-BEA2-25078D0FE987}"/>
    <cellStyle name="Calculation 2 2 4 13 2 2" xfId="9211" xr:uid="{53590880-F93C-4DAF-8F0E-4487F0BBF394}"/>
    <cellStyle name="Calculation 2 2 4 13 3" xfId="9212" xr:uid="{89F569B1-9130-4AD6-96E7-A062B399A20A}"/>
    <cellStyle name="Calculation 2 2 4 14" xfId="9213" xr:uid="{040366D8-9B5D-4137-933F-C9988570972E}"/>
    <cellStyle name="Calculation 2 2 4 14 2" xfId="9214" xr:uid="{88166C63-852D-42AA-B52A-E7ACB0D31FAF}"/>
    <cellStyle name="Calculation 2 2 4 14 2 2" xfId="9215" xr:uid="{4F768F7F-3D06-4463-AF58-D62AF70CAC05}"/>
    <cellStyle name="Calculation 2 2 4 14 3" xfId="9216" xr:uid="{9762C9B2-C906-44F1-B301-ABA359419E37}"/>
    <cellStyle name="Calculation 2 2 4 15" xfId="9217" xr:uid="{BA73D4F9-12FE-4690-B3BB-EC49D9C3C2DA}"/>
    <cellStyle name="Calculation 2 2 4 15 2" xfId="9218" xr:uid="{D7E9655A-9857-4F8D-B649-B4551E9B655A}"/>
    <cellStyle name="Calculation 2 2 4 15 2 2" xfId="9219" xr:uid="{7FB49936-54F1-4CFF-9FC6-08F352D31E71}"/>
    <cellStyle name="Calculation 2 2 4 15 3" xfId="9220" xr:uid="{A9B0F7D2-A81A-401B-98AD-DFC60F5907D3}"/>
    <cellStyle name="Calculation 2 2 4 16" xfId="9221" xr:uid="{D55C1F20-01B5-4DA4-B999-7123767F5B9D}"/>
    <cellStyle name="Calculation 2 2 4 16 2" xfId="9222" xr:uid="{C3B082A2-6897-4F8A-AFD4-FB80E8FDCD1A}"/>
    <cellStyle name="Calculation 2 2 4 16 2 2" xfId="9223" xr:uid="{8F82A19F-A7A4-4013-BC16-FF4ECE126FC1}"/>
    <cellStyle name="Calculation 2 2 4 16 3" xfId="9224" xr:uid="{9A5C85EB-2795-453A-A523-2C6C4431169B}"/>
    <cellStyle name="Calculation 2 2 4 17" xfId="9225" xr:uid="{37CD573E-81CA-450C-BDC6-1FC5E5BF232A}"/>
    <cellStyle name="Calculation 2 2 4 17 2" xfId="9226" xr:uid="{4DD1E57C-A9EB-4FF3-97F9-ECE889E23BCD}"/>
    <cellStyle name="Calculation 2 2 4 17 2 2" xfId="9227" xr:uid="{44C968B2-FA87-4AB7-A207-0147D17C8E6F}"/>
    <cellStyle name="Calculation 2 2 4 17 3" xfId="9228" xr:uid="{41214D4D-A501-40DC-94A5-F67E0EC65766}"/>
    <cellStyle name="Calculation 2 2 4 18" xfId="9229" xr:uid="{80C8D005-92ED-4461-9262-87DBCBEA01D0}"/>
    <cellStyle name="Calculation 2 2 4 18 2" xfId="9230" xr:uid="{529215E3-FA98-4544-87AC-983229E2BF5F}"/>
    <cellStyle name="Calculation 2 2 4 18 2 2" xfId="9231" xr:uid="{8020246D-8D8A-437B-AEB4-72039DBD467A}"/>
    <cellStyle name="Calculation 2 2 4 18 3" xfId="9232" xr:uid="{59DCCC2A-5439-486B-8605-D006B8A673C3}"/>
    <cellStyle name="Calculation 2 2 4 19" xfId="9233" xr:uid="{CBC939B3-FB54-4A69-A87F-9493C4BFC299}"/>
    <cellStyle name="Calculation 2 2 4 19 2" xfId="9234" xr:uid="{8BB31332-420E-48E6-8CB7-3FBCEFAE2CDE}"/>
    <cellStyle name="Calculation 2 2 4 19 2 2" xfId="9235" xr:uid="{968478DF-FB76-451A-A5D4-002495497E4C}"/>
    <cellStyle name="Calculation 2 2 4 19 3" xfId="9236" xr:uid="{6264417B-DF7A-43BC-9F32-55521423B329}"/>
    <cellStyle name="Calculation 2 2 4 2" xfId="9237" xr:uid="{92DA3AEF-B974-44C5-A601-389856BA47F9}"/>
    <cellStyle name="Calculation 2 2 4 2 10" xfId="9238" xr:uid="{5E1C6C7C-0093-49BB-A4BC-64612390CBDD}"/>
    <cellStyle name="Calculation 2 2 4 2 10 2" xfId="9239" xr:uid="{728C66EE-F505-4DC3-B451-28CBDE7881A3}"/>
    <cellStyle name="Calculation 2 2 4 2 10 2 2" xfId="9240" xr:uid="{84BC2D93-1B94-4482-BD24-026F6F1A0A48}"/>
    <cellStyle name="Calculation 2 2 4 2 10 3" xfId="9241" xr:uid="{7CDADA25-69E5-4587-AD7A-557C9A9D3684}"/>
    <cellStyle name="Calculation 2 2 4 2 11" xfId="9242" xr:uid="{CEC68BEF-A6F0-4D5D-A7C0-7B4136C8C277}"/>
    <cellStyle name="Calculation 2 2 4 2 11 2" xfId="9243" xr:uid="{3E7008F8-AE2C-4A24-AEEF-4C7F8AD5F2D2}"/>
    <cellStyle name="Calculation 2 2 4 2 11 2 2" xfId="9244" xr:uid="{FC69E618-4A15-48D5-81DA-CC91D41D4273}"/>
    <cellStyle name="Calculation 2 2 4 2 11 3" xfId="9245" xr:uid="{94CB951E-B3BF-45A1-9242-0536DBA48F6B}"/>
    <cellStyle name="Calculation 2 2 4 2 12" xfId="9246" xr:uid="{B00CE42A-98F2-4D11-9521-611B00FA37E2}"/>
    <cellStyle name="Calculation 2 2 4 2 12 2" xfId="9247" xr:uid="{D488C6FF-978F-48F9-8683-91D543DEF280}"/>
    <cellStyle name="Calculation 2 2 4 2 12 2 2" xfId="9248" xr:uid="{D7D77045-7BA0-4A26-9024-D80509D7A89B}"/>
    <cellStyle name="Calculation 2 2 4 2 12 3" xfId="9249" xr:uid="{D6A169AE-4304-40EC-ACDD-0B57CD849F9A}"/>
    <cellStyle name="Calculation 2 2 4 2 13" xfId="9250" xr:uid="{E5B81553-5FD3-46FB-A136-5171028981E8}"/>
    <cellStyle name="Calculation 2 2 4 2 13 2" xfId="9251" xr:uid="{8EDBDFE9-D5B4-4E44-9B00-23F913F21B4F}"/>
    <cellStyle name="Calculation 2 2 4 2 13 2 2" xfId="9252" xr:uid="{60E5BC3B-3C1E-425B-9EAD-1CA47F3AC4A1}"/>
    <cellStyle name="Calculation 2 2 4 2 13 3" xfId="9253" xr:uid="{B758F5F6-0633-414C-B50E-876B2C516317}"/>
    <cellStyle name="Calculation 2 2 4 2 14" xfId="9254" xr:uid="{ADBF29D5-3780-4A66-B44B-934C6DEB7433}"/>
    <cellStyle name="Calculation 2 2 4 2 14 2" xfId="9255" xr:uid="{680DC275-FEE9-4DC3-A408-BECAD0F6C702}"/>
    <cellStyle name="Calculation 2 2 4 2 14 2 2" xfId="9256" xr:uid="{39CFAB85-AA56-4F3F-8F12-E5BAD17C7412}"/>
    <cellStyle name="Calculation 2 2 4 2 14 3" xfId="9257" xr:uid="{6CCD2A3B-B7A3-4F19-986E-E45BE9E9BDF5}"/>
    <cellStyle name="Calculation 2 2 4 2 15" xfId="9258" xr:uid="{C3ABAD21-6002-49E6-94BB-50849B6A525C}"/>
    <cellStyle name="Calculation 2 2 4 2 15 2" xfId="9259" xr:uid="{4D172A11-4F6C-4F3D-BAB1-522A81C4C488}"/>
    <cellStyle name="Calculation 2 2 4 2 15 2 2" xfId="9260" xr:uid="{65EA238C-3C52-42B5-8CDC-63212BFC8681}"/>
    <cellStyle name="Calculation 2 2 4 2 15 3" xfId="9261" xr:uid="{4E9D9DFC-2DEC-4775-9A84-E4B7FF28D999}"/>
    <cellStyle name="Calculation 2 2 4 2 16" xfId="9262" xr:uid="{C52952BF-4FB1-441D-B6D9-6AC502817ECF}"/>
    <cellStyle name="Calculation 2 2 4 2 16 2" xfId="9263" xr:uid="{D033BD87-BDC6-4D18-A906-20C6CF7ABB17}"/>
    <cellStyle name="Calculation 2 2 4 2 16 2 2" xfId="9264" xr:uid="{B72F9301-3908-472A-A746-45E639B0BB63}"/>
    <cellStyle name="Calculation 2 2 4 2 16 3" xfId="9265" xr:uid="{1778E22B-3858-432C-8C80-F4BB3296B998}"/>
    <cellStyle name="Calculation 2 2 4 2 17" xfId="9266" xr:uid="{79A3D55E-EA73-4F89-B88F-61180F393A2E}"/>
    <cellStyle name="Calculation 2 2 4 2 17 2" xfId="9267" xr:uid="{AD2213D5-F108-41EE-A476-A0808585CADE}"/>
    <cellStyle name="Calculation 2 2 4 2 17 2 2" xfId="9268" xr:uid="{78B35D95-89BC-4FF8-853E-31BE83143756}"/>
    <cellStyle name="Calculation 2 2 4 2 17 3" xfId="9269" xr:uid="{B1777A63-D256-4B67-B9E8-AF54E16EA76F}"/>
    <cellStyle name="Calculation 2 2 4 2 18" xfId="9270" xr:uid="{97D09434-6FB8-438E-903B-AA1BB0EF868E}"/>
    <cellStyle name="Calculation 2 2 4 2 18 2" xfId="9271" xr:uid="{30E29E71-C929-4F16-945F-B93E1C55ADB9}"/>
    <cellStyle name="Calculation 2 2 4 2 18 2 2" xfId="9272" xr:uid="{962BE6B1-5F4A-4030-980F-93988ECCDC36}"/>
    <cellStyle name="Calculation 2 2 4 2 18 3" xfId="9273" xr:uid="{103405C9-5271-4956-821A-4D1121E45E0F}"/>
    <cellStyle name="Calculation 2 2 4 2 19" xfId="9274" xr:uid="{7CCA1470-78A3-4995-87A6-FDB0AFEFEF7E}"/>
    <cellStyle name="Calculation 2 2 4 2 19 2" xfId="9275" xr:uid="{C428C0F8-1445-4C06-840C-F980E09EDDF9}"/>
    <cellStyle name="Calculation 2 2 4 2 19 2 2" xfId="9276" xr:uid="{A4E2D67D-A5B2-49C3-926D-93C9AD0AF3E7}"/>
    <cellStyle name="Calculation 2 2 4 2 19 3" xfId="9277" xr:uid="{D252129B-CFFA-41DA-9D66-6816659A1BA3}"/>
    <cellStyle name="Calculation 2 2 4 2 2" xfId="9278" xr:uid="{9563013A-42D7-4B18-823E-349FADDE636C}"/>
    <cellStyle name="Calculation 2 2 4 2 2 2" xfId="9279" xr:uid="{9F13BCCE-6F4C-4934-A28C-8E10FE539098}"/>
    <cellStyle name="Calculation 2 2 4 2 2 2 2" xfId="9280" xr:uid="{39081B5D-176F-452B-AD8D-F7D90ED0F8DA}"/>
    <cellStyle name="Calculation 2 2 4 2 2 3" xfId="9281" xr:uid="{66B60F0E-BE72-4C86-BA6D-5970DCE7F206}"/>
    <cellStyle name="Calculation 2 2 4 2 2 4" xfId="9282" xr:uid="{07CDCBD0-43EE-4EF9-9054-677E4DCAF618}"/>
    <cellStyle name="Calculation 2 2 4 2 20" xfId="9283" xr:uid="{EAA260CA-98F3-4886-9829-BA47AB50232E}"/>
    <cellStyle name="Calculation 2 2 4 2 20 2" xfId="9284" xr:uid="{5E1B5761-BB2C-4BFB-9DC3-B9E705FD3C2D}"/>
    <cellStyle name="Calculation 2 2 4 2 20 2 2" xfId="9285" xr:uid="{70517ADA-4D23-4D94-B6AA-55B2FB0E72A1}"/>
    <cellStyle name="Calculation 2 2 4 2 20 3" xfId="9286" xr:uid="{3AF93E27-72A7-482D-83B5-F12D721AD958}"/>
    <cellStyle name="Calculation 2 2 4 2 21" xfId="9287" xr:uid="{538B89EA-EE00-4039-A649-63DE99F027A0}"/>
    <cellStyle name="Calculation 2 2 4 2 21 2" xfId="9288" xr:uid="{90864A1C-3C38-49B8-B236-1A1672576F32}"/>
    <cellStyle name="Calculation 2 2 4 2 22" xfId="9289" xr:uid="{D56985F6-6BAE-43B7-80CC-A9C3BCB0E517}"/>
    <cellStyle name="Calculation 2 2 4 2 23" xfId="9290" xr:uid="{6FBAD9C5-DA6D-404B-9AEC-489AA779A87B}"/>
    <cellStyle name="Calculation 2 2 4 2 3" xfId="9291" xr:uid="{93EB13A5-8EAE-464B-BE0F-E21B3195DFCD}"/>
    <cellStyle name="Calculation 2 2 4 2 3 2" xfId="9292" xr:uid="{B7DACC43-10D8-4D0D-B2CA-C0AF0A265D25}"/>
    <cellStyle name="Calculation 2 2 4 2 3 2 2" xfId="9293" xr:uid="{0EAC0245-4C1D-421B-BD0D-E264587213FF}"/>
    <cellStyle name="Calculation 2 2 4 2 3 3" xfId="9294" xr:uid="{FA4299DB-1605-4E7B-B3E4-B07E1A640AB0}"/>
    <cellStyle name="Calculation 2 2 4 2 4" xfId="9295" xr:uid="{E578156D-3304-45CA-8A34-68C8E369B394}"/>
    <cellStyle name="Calculation 2 2 4 2 4 2" xfId="9296" xr:uid="{10899D87-1221-43E4-84EE-2E40AFEAC4A2}"/>
    <cellStyle name="Calculation 2 2 4 2 4 2 2" xfId="9297" xr:uid="{9149F5E0-26EF-484F-B443-83B6445F3F75}"/>
    <cellStyle name="Calculation 2 2 4 2 4 3" xfId="9298" xr:uid="{C599F1DF-5202-4DE6-873B-D33814360E95}"/>
    <cellStyle name="Calculation 2 2 4 2 5" xfId="9299" xr:uid="{15D09BA6-87F0-4211-872D-1582C674FB6F}"/>
    <cellStyle name="Calculation 2 2 4 2 5 2" xfId="9300" xr:uid="{A19685E3-9FF4-41C6-9FFD-879F4C89CFF9}"/>
    <cellStyle name="Calculation 2 2 4 2 5 2 2" xfId="9301" xr:uid="{384A1833-7F59-48FD-B59B-E8DF39327684}"/>
    <cellStyle name="Calculation 2 2 4 2 5 3" xfId="9302" xr:uid="{BD678892-1279-40AD-9632-3EC63D51414F}"/>
    <cellStyle name="Calculation 2 2 4 2 6" xfId="9303" xr:uid="{42F80F32-490A-4D8A-9B65-593511B39CAE}"/>
    <cellStyle name="Calculation 2 2 4 2 6 2" xfId="9304" xr:uid="{56E978FA-9097-4AC8-A1A7-27EB7CFE6EB1}"/>
    <cellStyle name="Calculation 2 2 4 2 6 2 2" xfId="9305" xr:uid="{9A6F6585-3105-4EE5-8EC7-1E569C69DC27}"/>
    <cellStyle name="Calculation 2 2 4 2 6 3" xfId="9306" xr:uid="{3C374F91-6CCE-4077-9294-9CD96C8F813C}"/>
    <cellStyle name="Calculation 2 2 4 2 7" xfId="9307" xr:uid="{18CBACC5-45A8-455B-A3F8-4EC39D400168}"/>
    <cellStyle name="Calculation 2 2 4 2 7 2" xfId="9308" xr:uid="{564D7AA8-278E-47CD-BBCE-70B773802D8A}"/>
    <cellStyle name="Calculation 2 2 4 2 7 2 2" xfId="9309" xr:uid="{C2C9A9FA-B671-4C98-BFEB-22DC56B611D8}"/>
    <cellStyle name="Calculation 2 2 4 2 7 3" xfId="9310" xr:uid="{6B09E8F0-E858-4BB1-858B-1AD47B9F53CE}"/>
    <cellStyle name="Calculation 2 2 4 2 8" xfId="9311" xr:uid="{188A9333-121F-4D01-8FF1-C7B03EC3F8B9}"/>
    <cellStyle name="Calculation 2 2 4 2 8 2" xfId="9312" xr:uid="{29746547-9725-4512-9372-CA77D4D37193}"/>
    <cellStyle name="Calculation 2 2 4 2 8 2 2" xfId="9313" xr:uid="{FFA919C2-312B-46F1-BB59-E75ABD8C7639}"/>
    <cellStyle name="Calculation 2 2 4 2 8 3" xfId="9314" xr:uid="{645F33FA-23F5-4BDD-854D-3A797D40AA29}"/>
    <cellStyle name="Calculation 2 2 4 2 9" xfId="9315" xr:uid="{A5BFB25C-1E9B-4D0C-9632-95348B683C2D}"/>
    <cellStyle name="Calculation 2 2 4 2 9 2" xfId="9316" xr:uid="{EDBDAA47-286B-4C64-B34B-C82EA01ADAE9}"/>
    <cellStyle name="Calculation 2 2 4 2 9 2 2" xfId="9317" xr:uid="{6AB1ED6E-3F05-4293-A6A5-51ED9BD3C89F}"/>
    <cellStyle name="Calculation 2 2 4 2 9 3" xfId="9318" xr:uid="{D178852D-C6DE-4411-9BD7-988FF7B66961}"/>
    <cellStyle name="Calculation 2 2 4 20" xfId="9319" xr:uid="{454F02AD-0578-4529-993F-ED40CFE990FA}"/>
    <cellStyle name="Calculation 2 2 4 20 2" xfId="9320" xr:uid="{01A982AF-D5DC-4A2E-941A-52C51F6FA94A}"/>
    <cellStyle name="Calculation 2 2 4 20 2 2" xfId="9321" xr:uid="{D88EC366-080B-455C-B806-7F00C87DF288}"/>
    <cellStyle name="Calculation 2 2 4 20 3" xfId="9322" xr:uid="{3C82B3A2-C1A6-4736-B332-F051C3657559}"/>
    <cellStyle name="Calculation 2 2 4 21" xfId="9323" xr:uid="{9DBE1894-0EF5-4941-80FC-38965AC5A2B7}"/>
    <cellStyle name="Calculation 2 2 4 21 2" xfId="9324" xr:uid="{ACD143CF-B46B-446A-8DFB-C8F2FD7E523E}"/>
    <cellStyle name="Calculation 2 2 4 21 2 2" xfId="9325" xr:uid="{EAF07BBB-4070-4963-A0D4-CF2556697C1A}"/>
    <cellStyle name="Calculation 2 2 4 21 3" xfId="9326" xr:uid="{DB8CDEAB-FCEA-4946-A94C-29375E00CE71}"/>
    <cellStyle name="Calculation 2 2 4 22" xfId="9327" xr:uid="{128E3CE3-A294-43FB-BC5E-0C216883CBB5}"/>
    <cellStyle name="Calculation 2 2 4 22 2" xfId="9328" xr:uid="{CF9D70CA-EB28-4226-A29F-56DEE539386D}"/>
    <cellStyle name="Calculation 2 2 4 23" xfId="9329" xr:uid="{CCAD84A1-131C-400A-A1E9-578358F2C800}"/>
    <cellStyle name="Calculation 2 2 4 24" xfId="9330" xr:uid="{F997C2C0-DAA8-413F-A221-88C1903A22BD}"/>
    <cellStyle name="Calculation 2 2 4 3" xfId="9331" xr:uid="{5598916C-7D58-4127-81A8-16B175C0EAF2}"/>
    <cellStyle name="Calculation 2 2 4 3 2" xfId="9332" xr:uid="{B2C9A92A-722F-4312-BC9D-28B543EB16B2}"/>
    <cellStyle name="Calculation 2 2 4 3 2 2" xfId="9333" xr:uid="{3548B40E-9B3B-4ED8-87A6-6AA81C978634}"/>
    <cellStyle name="Calculation 2 2 4 3 3" xfId="9334" xr:uid="{96FDF995-A1A3-43DB-8B91-7B7531B87AD3}"/>
    <cellStyle name="Calculation 2 2 4 3 4" xfId="9335" xr:uid="{43E03B94-110D-4376-AF4A-6C37E9A7BF84}"/>
    <cellStyle name="Calculation 2 2 4 4" xfId="9336" xr:uid="{4011E081-BE86-4C67-9CC6-B759B8B89FA4}"/>
    <cellStyle name="Calculation 2 2 4 4 2" xfId="9337" xr:uid="{385BC159-FA82-4977-B5AE-049FDD377557}"/>
    <cellStyle name="Calculation 2 2 4 4 2 2" xfId="9338" xr:uid="{C59D189B-571B-42E7-A617-FDDCAF4BB771}"/>
    <cellStyle name="Calculation 2 2 4 4 3" xfId="9339" xr:uid="{F3B03CB3-FC90-466C-9685-B50359E5059B}"/>
    <cellStyle name="Calculation 2 2 4 4 4" xfId="9340" xr:uid="{3E1F832C-D3D9-47A3-8C64-540E509A0DDD}"/>
    <cellStyle name="Calculation 2 2 4 5" xfId="9341" xr:uid="{634C53BA-B350-460B-80B9-2257D769B723}"/>
    <cellStyle name="Calculation 2 2 4 5 2" xfId="9342" xr:uid="{65DFB751-54BC-4CD8-9A15-EC44629854E6}"/>
    <cellStyle name="Calculation 2 2 4 5 2 2" xfId="9343" xr:uid="{53EB62C2-28AC-4C35-BCB1-3107211D4C54}"/>
    <cellStyle name="Calculation 2 2 4 5 3" xfId="9344" xr:uid="{675CE5F6-A580-4E51-9CA8-02861CA3118A}"/>
    <cellStyle name="Calculation 2 2 4 6" xfId="9345" xr:uid="{551C15F8-9143-49F2-A872-748E5828030D}"/>
    <cellStyle name="Calculation 2 2 4 6 2" xfId="9346" xr:uid="{09466B24-3E54-4602-AA95-C0716E235405}"/>
    <cellStyle name="Calculation 2 2 4 6 2 2" xfId="9347" xr:uid="{89E23FB0-D941-471F-B0EE-F9E8F769C5D7}"/>
    <cellStyle name="Calculation 2 2 4 6 3" xfId="9348" xr:uid="{FE65C064-6F5F-4E92-846F-3AD08E6A04E6}"/>
    <cellStyle name="Calculation 2 2 4 7" xfId="9349" xr:uid="{BF74D40B-2734-47DC-80AA-13D8E11B33FC}"/>
    <cellStyle name="Calculation 2 2 4 7 2" xfId="9350" xr:uid="{08B8FFE7-00C3-4A94-BD31-4DFDC448C7EE}"/>
    <cellStyle name="Calculation 2 2 4 7 2 2" xfId="9351" xr:uid="{A8257EBE-F7FC-4EDC-89F8-0AE27970B5E1}"/>
    <cellStyle name="Calculation 2 2 4 7 3" xfId="9352" xr:uid="{13A2D869-C586-42A8-93D6-0CDE048216C3}"/>
    <cellStyle name="Calculation 2 2 4 8" xfId="9353" xr:uid="{52D7C9C8-5A21-4D35-AE5D-EF2C70CC9C89}"/>
    <cellStyle name="Calculation 2 2 4 8 2" xfId="9354" xr:uid="{A4C84E86-CA09-4001-976F-257202583E78}"/>
    <cellStyle name="Calculation 2 2 4 8 2 2" xfId="9355" xr:uid="{E02E9BDD-F1A1-418F-BEAD-FBD0713258D4}"/>
    <cellStyle name="Calculation 2 2 4 8 3" xfId="9356" xr:uid="{8633B799-0A04-4CD5-9BC1-2B0A5F85BF6D}"/>
    <cellStyle name="Calculation 2 2 4 9" xfId="9357" xr:uid="{FFE750C3-A392-4A1C-B5E8-744A634DF496}"/>
    <cellStyle name="Calculation 2 2 4 9 2" xfId="9358" xr:uid="{B94764F5-A0E0-4DD0-9012-E91F74A0AA70}"/>
    <cellStyle name="Calculation 2 2 4 9 2 2" xfId="9359" xr:uid="{D44792E6-F175-4AB3-AFA1-11FB11072023}"/>
    <cellStyle name="Calculation 2 2 4 9 3" xfId="9360" xr:uid="{1E73A0EE-2036-4AF4-8D2E-90EA2F105EBA}"/>
    <cellStyle name="Calculation 2 2 5" xfId="9361" xr:uid="{1720F586-8E15-4CB0-A173-F0B40C63258D}"/>
    <cellStyle name="Calculation 2 2 5 10" xfId="9362" xr:uid="{8DAECC49-39FF-432A-9CEC-C9D656B2CBEB}"/>
    <cellStyle name="Calculation 2 2 5 10 2" xfId="9363" xr:uid="{1A8939F6-FBA0-42C6-8730-FA4C63EDE311}"/>
    <cellStyle name="Calculation 2 2 5 10 2 2" xfId="9364" xr:uid="{9C4FE936-92C7-4EF4-9E44-0390E11928A4}"/>
    <cellStyle name="Calculation 2 2 5 10 3" xfId="9365" xr:uid="{83C104A8-DDCB-47F2-9A75-77F446BECD21}"/>
    <cellStyle name="Calculation 2 2 5 11" xfId="9366" xr:uid="{950A6708-09DD-41EB-BD6A-1F199D585C17}"/>
    <cellStyle name="Calculation 2 2 5 11 2" xfId="9367" xr:uid="{26C73DB5-0D6F-4456-8C7D-4DD02A8CFD42}"/>
    <cellStyle name="Calculation 2 2 5 11 2 2" xfId="9368" xr:uid="{FE4F6E42-9826-4E42-AF89-0DE071CD0687}"/>
    <cellStyle name="Calculation 2 2 5 11 3" xfId="9369" xr:uid="{9E70C401-3144-4DAE-8F3A-619189AFAB4D}"/>
    <cellStyle name="Calculation 2 2 5 12" xfId="9370" xr:uid="{F3E783AF-F7EE-4EAA-8387-0B38DE2467BC}"/>
    <cellStyle name="Calculation 2 2 5 12 2" xfId="9371" xr:uid="{14EF4AC7-98CE-442D-9600-7979AA20D436}"/>
    <cellStyle name="Calculation 2 2 5 12 2 2" xfId="9372" xr:uid="{144D3322-79E7-48E2-8654-4C3663DDFD15}"/>
    <cellStyle name="Calculation 2 2 5 12 3" xfId="9373" xr:uid="{4ACD1BF4-A35F-47EE-B7AA-B0E3DA3EF529}"/>
    <cellStyle name="Calculation 2 2 5 13" xfId="9374" xr:uid="{8604F2CF-702E-44C8-AC65-D15328C7EACD}"/>
    <cellStyle name="Calculation 2 2 5 13 2" xfId="9375" xr:uid="{E34FD160-C00E-4D85-9373-05F00C2A3A0C}"/>
    <cellStyle name="Calculation 2 2 5 13 2 2" xfId="9376" xr:uid="{73FEECA8-F128-42EF-8CC5-887D70638312}"/>
    <cellStyle name="Calculation 2 2 5 13 3" xfId="9377" xr:uid="{B756FCF2-4B0D-4538-84D1-A8F93D40FB81}"/>
    <cellStyle name="Calculation 2 2 5 14" xfId="9378" xr:uid="{913D665A-0A13-4AC5-95EE-11D60E35A77B}"/>
    <cellStyle name="Calculation 2 2 5 14 2" xfId="9379" xr:uid="{FB2EBEBC-7BEE-48EE-978D-77B5100C7D65}"/>
    <cellStyle name="Calculation 2 2 5 14 2 2" xfId="9380" xr:uid="{A815EE91-51B4-4D16-947F-0BF841AFE050}"/>
    <cellStyle name="Calculation 2 2 5 14 3" xfId="9381" xr:uid="{526D6D46-9E60-4D94-9F42-AF86346116CB}"/>
    <cellStyle name="Calculation 2 2 5 15" xfId="9382" xr:uid="{993D7B98-F7C1-4C00-A907-A4F4E2C73701}"/>
    <cellStyle name="Calculation 2 2 5 15 2" xfId="9383" xr:uid="{AE5A4949-0048-4DE7-8780-660A3C7D6342}"/>
    <cellStyle name="Calculation 2 2 5 15 2 2" xfId="9384" xr:uid="{A55A2FBC-DF4A-443C-9442-A2C97D786CAE}"/>
    <cellStyle name="Calculation 2 2 5 15 3" xfId="9385" xr:uid="{7C3AE635-621E-40BA-B198-A27211108849}"/>
    <cellStyle name="Calculation 2 2 5 16" xfId="9386" xr:uid="{CD0364C9-7F11-4F20-9808-E36828FC1203}"/>
    <cellStyle name="Calculation 2 2 5 16 2" xfId="9387" xr:uid="{8D6EF704-4154-407B-99D6-088E7D2B0625}"/>
    <cellStyle name="Calculation 2 2 5 16 2 2" xfId="9388" xr:uid="{E4BAC95F-778C-4D59-BB99-E3769A24930C}"/>
    <cellStyle name="Calculation 2 2 5 16 3" xfId="9389" xr:uid="{9E1CE43B-49CE-40E6-9ED0-A744673815C3}"/>
    <cellStyle name="Calculation 2 2 5 17" xfId="9390" xr:uid="{D62A46CC-F205-4F39-BCF9-9FD608A9C4DF}"/>
    <cellStyle name="Calculation 2 2 5 17 2" xfId="9391" xr:uid="{89439987-853F-42FF-8E9F-7CD1A2C6990C}"/>
    <cellStyle name="Calculation 2 2 5 17 2 2" xfId="9392" xr:uid="{0589AA15-BAE4-4EA6-AB55-7CDADC0DC089}"/>
    <cellStyle name="Calculation 2 2 5 17 3" xfId="9393" xr:uid="{8E4C0021-AC83-4AFC-94FE-5D50454A9511}"/>
    <cellStyle name="Calculation 2 2 5 18" xfId="9394" xr:uid="{79071085-20C4-44BC-A24F-3D1E4DD4E656}"/>
    <cellStyle name="Calculation 2 2 5 18 2" xfId="9395" xr:uid="{2D866B58-2EA4-4769-B8AA-2EC5AD99468E}"/>
    <cellStyle name="Calculation 2 2 5 18 2 2" xfId="9396" xr:uid="{923DECBF-52F0-4901-AAB4-0A978BD21B7B}"/>
    <cellStyle name="Calculation 2 2 5 18 3" xfId="9397" xr:uid="{68D33F34-9E1F-4996-B547-995FDE778ECD}"/>
    <cellStyle name="Calculation 2 2 5 19" xfId="9398" xr:uid="{F5937169-56CC-42AD-BC3B-F4D7E413F278}"/>
    <cellStyle name="Calculation 2 2 5 19 2" xfId="9399" xr:uid="{61122936-7B7B-4D30-9F99-70A896E5DCF6}"/>
    <cellStyle name="Calculation 2 2 5 19 2 2" xfId="9400" xr:uid="{1FBCFD12-402C-4A55-AD11-8C424EF9E0A8}"/>
    <cellStyle name="Calculation 2 2 5 19 3" xfId="9401" xr:uid="{FF606006-CA40-4895-A2D1-474044C53426}"/>
    <cellStyle name="Calculation 2 2 5 2" xfId="9402" xr:uid="{F5DBF714-CFC3-49C9-863E-7E9D99434898}"/>
    <cellStyle name="Calculation 2 2 5 2 2" xfId="9403" xr:uid="{53C6AA64-8603-47B3-825D-EE23143D33D0}"/>
    <cellStyle name="Calculation 2 2 5 2 2 2" xfId="9404" xr:uid="{90E13E91-9C48-4214-AF43-FB803B896F14}"/>
    <cellStyle name="Calculation 2 2 5 2 3" xfId="9405" xr:uid="{F2339A38-EA2F-42BD-A1F4-DA676FC2A363}"/>
    <cellStyle name="Calculation 2 2 5 2 4" xfId="9406" xr:uid="{3AA12B39-4E60-45D3-8F7E-AE9295946AB9}"/>
    <cellStyle name="Calculation 2 2 5 20" xfId="9407" xr:uid="{B0D5B714-69C8-413E-B4D1-FC53022A8B01}"/>
    <cellStyle name="Calculation 2 2 5 20 2" xfId="9408" xr:uid="{AD072B95-308D-4F0F-9181-8EEFDEDEC66E}"/>
    <cellStyle name="Calculation 2 2 5 20 2 2" xfId="9409" xr:uid="{5FCE8D1A-161F-41BD-9243-82B81ABFFF81}"/>
    <cellStyle name="Calculation 2 2 5 20 3" xfId="9410" xr:uid="{9F03345A-FA75-42A4-8574-05ED314C013E}"/>
    <cellStyle name="Calculation 2 2 5 21" xfId="9411" xr:uid="{F065B8C7-2A7B-4660-B520-41956D555407}"/>
    <cellStyle name="Calculation 2 2 5 21 2" xfId="9412" xr:uid="{623D2720-30D1-4E05-9820-909550857BAA}"/>
    <cellStyle name="Calculation 2 2 5 22" xfId="9413" xr:uid="{F3B39707-9DAF-418B-9241-A0FDF87EA61E}"/>
    <cellStyle name="Calculation 2 2 5 23" xfId="9414" xr:uid="{CE5ED718-1A39-4CF3-86EC-CFDC6862BFDB}"/>
    <cellStyle name="Calculation 2 2 5 3" xfId="9415" xr:uid="{4BC706D2-5719-47C6-AB2A-24D4051A0E0B}"/>
    <cellStyle name="Calculation 2 2 5 3 2" xfId="9416" xr:uid="{ABE92674-48F1-4056-A40F-5643C1A1641F}"/>
    <cellStyle name="Calculation 2 2 5 3 2 2" xfId="9417" xr:uid="{308D0539-A96B-4666-84E0-68ADB7DED48D}"/>
    <cellStyle name="Calculation 2 2 5 3 3" xfId="9418" xr:uid="{399778E3-6D2E-4291-8F5A-D7BFE2124C49}"/>
    <cellStyle name="Calculation 2 2 5 4" xfId="9419" xr:uid="{71783D7C-993C-473E-8D50-28EB5FBA8071}"/>
    <cellStyle name="Calculation 2 2 5 4 2" xfId="9420" xr:uid="{EBFFB916-AAEE-4B9A-AC8F-B8EF25F07876}"/>
    <cellStyle name="Calculation 2 2 5 4 2 2" xfId="9421" xr:uid="{357B8976-356E-4097-AAC5-D72F1F387B9E}"/>
    <cellStyle name="Calculation 2 2 5 4 3" xfId="9422" xr:uid="{0318BD10-EECB-48FE-B11F-F78CCE874925}"/>
    <cellStyle name="Calculation 2 2 5 5" xfId="9423" xr:uid="{04BDBC25-8EF8-4F77-A695-ABD0B61EEC0A}"/>
    <cellStyle name="Calculation 2 2 5 5 2" xfId="9424" xr:uid="{5B2A4CF5-1502-4266-9C5F-6E955F57D86F}"/>
    <cellStyle name="Calculation 2 2 5 5 2 2" xfId="9425" xr:uid="{B0DC32B4-0B2A-4698-8D18-F3AA43139F84}"/>
    <cellStyle name="Calculation 2 2 5 5 3" xfId="9426" xr:uid="{B597333E-07A5-41C9-8E2F-8E3DCBF14F53}"/>
    <cellStyle name="Calculation 2 2 5 6" xfId="9427" xr:uid="{3090EA8D-48C4-4F9E-8B18-FD7F74FEDBAE}"/>
    <cellStyle name="Calculation 2 2 5 6 2" xfId="9428" xr:uid="{D9731A15-80C1-4C84-8AB2-FCD3714D7B05}"/>
    <cellStyle name="Calculation 2 2 5 6 2 2" xfId="9429" xr:uid="{072B212B-E27E-4165-BB23-08A236E5C218}"/>
    <cellStyle name="Calculation 2 2 5 6 3" xfId="9430" xr:uid="{DCB54897-0A29-4F72-8DDC-2DA660A5AAC9}"/>
    <cellStyle name="Calculation 2 2 5 7" xfId="9431" xr:uid="{71C9E05A-34BE-4E5D-AB20-120FBEF87E6D}"/>
    <cellStyle name="Calculation 2 2 5 7 2" xfId="9432" xr:uid="{8DC81157-4E2F-406C-A130-9E39B8099C37}"/>
    <cellStyle name="Calculation 2 2 5 7 2 2" xfId="9433" xr:uid="{25E8E00D-ACDD-489E-84F4-7A9C8A0930A3}"/>
    <cellStyle name="Calculation 2 2 5 7 3" xfId="9434" xr:uid="{123100C8-7AC1-448C-92A0-454561462A8C}"/>
    <cellStyle name="Calculation 2 2 5 8" xfId="9435" xr:uid="{6A3EE5CF-DFB9-42E9-AAEA-F32E7D310AA8}"/>
    <cellStyle name="Calculation 2 2 5 8 2" xfId="9436" xr:uid="{DA942B9E-8F00-4DCC-94D1-9E98A24211BC}"/>
    <cellStyle name="Calculation 2 2 5 8 2 2" xfId="9437" xr:uid="{45D80B95-BCF2-4FD0-81A9-B581C18906F3}"/>
    <cellStyle name="Calculation 2 2 5 8 3" xfId="9438" xr:uid="{11E51028-2F63-439A-883A-7C85CCEEF9AE}"/>
    <cellStyle name="Calculation 2 2 5 9" xfId="9439" xr:uid="{2A5E708C-C790-4302-8137-E94A7507B823}"/>
    <cellStyle name="Calculation 2 2 5 9 2" xfId="9440" xr:uid="{ED80AD5E-CD28-48DF-A902-DA80E8304E24}"/>
    <cellStyle name="Calculation 2 2 5 9 2 2" xfId="9441" xr:uid="{1C457187-3AC1-4CED-A9F8-AF680B2219BF}"/>
    <cellStyle name="Calculation 2 2 5 9 3" xfId="9442" xr:uid="{8FC551F4-63F4-4594-80C6-F73C8AA55A50}"/>
    <cellStyle name="Calculation 2 2 6" xfId="9443" xr:uid="{BA84BAFA-EBA9-4502-ABD9-7AAE98C6D0AC}"/>
    <cellStyle name="Calculation 2 2 6 2" xfId="9444" xr:uid="{D7A934AB-7563-468B-9529-2EBC94987419}"/>
    <cellStyle name="Calculation 2 2 6 2 2" xfId="9445" xr:uid="{C5B0AFEE-BD61-4E3E-AA24-B6DD4FD383B2}"/>
    <cellStyle name="Calculation 2 2 6 3" xfId="9446" xr:uid="{B0319D15-F65E-448D-97C4-F28BAA1E3792}"/>
    <cellStyle name="Calculation 2 2 6 4" xfId="9447" xr:uid="{257EF9E2-5073-448E-9C9C-CC79C2969C46}"/>
    <cellStyle name="Calculation 2 2 7" xfId="9448" xr:uid="{B7F662A9-8E7C-4318-B30D-A476B7257B76}"/>
    <cellStyle name="Calculation 2 2 7 2" xfId="9449" xr:uid="{666B158D-0EDF-400C-9206-49C461A63439}"/>
    <cellStyle name="Calculation 2 2 7 2 2" xfId="9450" xr:uid="{5736911B-5E46-4883-865C-DCA6706EC6B9}"/>
    <cellStyle name="Calculation 2 2 7 3" xfId="9451" xr:uid="{AB0A6CE9-FC76-47A9-B66D-3ADAD9E02CA1}"/>
    <cellStyle name="Calculation 2 2 8" xfId="9452" xr:uid="{43CE8E36-3E19-48E9-B1E7-571CF9CF2D67}"/>
    <cellStyle name="Calculation 2 2 8 2" xfId="9453" xr:uid="{97662984-C650-47F1-87A6-7CE2668B21F2}"/>
    <cellStyle name="Calculation 2 2 8 2 2" xfId="9454" xr:uid="{873A7747-9674-439E-87E2-540B2D9DAC3A}"/>
    <cellStyle name="Calculation 2 2 8 3" xfId="9455" xr:uid="{B4CB772D-FFEC-4A34-89C8-CD2C82D9803E}"/>
    <cellStyle name="Calculation 2 2 9" xfId="9456" xr:uid="{34E15809-5770-4613-8997-A11590A69CD5}"/>
    <cellStyle name="Calculation 2 2 9 2" xfId="9457" xr:uid="{623D2F2E-362E-46C1-B74D-D7D2E89F7966}"/>
    <cellStyle name="Calculation 2 2 9 2 2" xfId="9458" xr:uid="{8F9A8D69-7789-446B-91E7-2C86580516EF}"/>
    <cellStyle name="Calculation 2 2 9 3" xfId="9459" xr:uid="{80D792BC-1D1F-48AC-9E75-C11693BB1EB4}"/>
    <cellStyle name="Calculation 2 20" xfId="9460" xr:uid="{4774D64F-DE1C-4A0A-917E-9618ECA03A02}"/>
    <cellStyle name="Calculation 2 20 2" xfId="9461" xr:uid="{A7F81D82-C1C8-4AA8-9CAD-9BE9D82FB5DC}"/>
    <cellStyle name="Calculation 2 20 2 2" xfId="9462" xr:uid="{0B879290-AF60-4246-9E6E-D167C686239C}"/>
    <cellStyle name="Calculation 2 20 3" xfId="9463" xr:uid="{80784F7A-4F34-4D5D-BC4F-9CA66BC09701}"/>
    <cellStyle name="Calculation 2 21" xfId="9464" xr:uid="{E4797816-ACF6-4B7F-A7A9-5A6ACB2F2AA4}"/>
    <cellStyle name="Calculation 2 21 2" xfId="9465" xr:uid="{BA8C7B4F-81B8-4918-86DA-6D4617F3E63C}"/>
    <cellStyle name="Calculation 2 21 2 2" xfId="9466" xr:uid="{8DFBD372-4B52-4A68-B2BA-2B1EA23AD7A8}"/>
    <cellStyle name="Calculation 2 21 3" xfId="9467" xr:uid="{E6F5BB8C-231D-4FEE-A1C7-9FB635FECB92}"/>
    <cellStyle name="Calculation 2 22" xfId="9468" xr:uid="{55069B51-5EEC-4ED2-A9AC-CB7CF97FD6E3}"/>
    <cellStyle name="Calculation 2 22 2" xfId="9469" xr:uid="{873C0B99-7192-48D4-8FC9-A4755F5B8042}"/>
    <cellStyle name="Calculation 2 23" xfId="9470" xr:uid="{855CEEED-4DAA-4414-BB6F-B2EA0BF8BD9E}"/>
    <cellStyle name="Calculation 2 24" xfId="9471" xr:uid="{FDDC133B-80B7-4E82-9B10-40B589C21CF0}"/>
    <cellStyle name="Calculation 2 25" xfId="9472" xr:uid="{D19E8E17-8064-48D2-90BB-E2B763910E48}"/>
    <cellStyle name="Calculation 2 26" xfId="9473" xr:uid="{7F9EF461-23A1-4577-A18B-A26B45E1B657}"/>
    <cellStyle name="Calculation 2 27" xfId="9474" xr:uid="{17159DEA-345C-4BB0-8D73-E3F9641C751E}"/>
    <cellStyle name="Calculation 2 28" xfId="9475" xr:uid="{AF80D139-D190-41FE-AA68-3D818664F3C1}"/>
    <cellStyle name="Calculation 2 29" xfId="9476" xr:uid="{0FB1CA77-C6D7-4590-B39C-1DEC9E362591}"/>
    <cellStyle name="Calculation 2 3" xfId="9477" xr:uid="{FD1CBDFC-62F6-4D11-89DE-671E6E84E1CA}"/>
    <cellStyle name="Calculation 2 3 10" xfId="9478" xr:uid="{084D58B7-F00F-4BE8-BBBC-212FA4C1F618}"/>
    <cellStyle name="Calculation 2 3 10 2" xfId="9479" xr:uid="{CC258AF7-2E21-470A-B1B2-A941C8DC4E77}"/>
    <cellStyle name="Calculation 2 3 10 2 2" xfId="9480" xr:uid="{0527D651-622F-4386-AFA8-30E594CB0488}"/>
    <cellStyle name="Calculation 2 3 10 3" xfId="9481" xr:uid="{C2B90483-FF99-4783-8FDF-86286FD62013}"/>
    <cellStyle name="Calculation 2 3 11" xfId="9482" xr:uid="{DE83C622-A798-415C-B69F-6D1B1AF66F2F}"/>
    <cellStyle name="Calculation 2 3 11 2" xfId="9483" xr:uid="{EF67761F-6173-41E5-A160-93A0A4233343}"/>
    <cellStyle name="Calculation 2 3 11 2 2" xfId="9484" xr:uid="{C43193FF-BB0C-4C2E-85E2-FF32FA42E63B}"/>
    <cellStyle name="Calculation 2 3 11 3" xfId="9485" xr:uid="{BD411F4C-BA6F-4641-9124-93AD372CA7B1}"/>
    <cellStyle name="Calculation 2 3 12" xfId="9486" xr:uid="{69A932A3-4FBB-4E46-A5BC-BE685F4AEC94}"/>
    <cellStyle name="Calculation 2 3 12 2" xfId="9487" xr:uid="{D69DF7A2-DCAC-4DD8-9D73-21F37436DDF2}"/>
    <cellStyle name="Calculation 2 3 12 2 2" xfId="9488" xr:uid="{CBE9FCFE-7EF9-4901-B364-04E523447459}"/>
    <cellStyle name="Calculation 2 3 12 3" xfId="9489" xr:uid="{BC0CF9B9-F9BC-48D7-85FC-A9B1E0D5C124}"/>
    <cellStyle name="Calculation 2 3 13" xfId="9490" xr:uid="{69449B67-8F19-4F04-80E9-67F758C4DFE3}"/>
    <cellStyle name="Calculation 2 3 13 2" xfId="9491" xr:uid="{153ADBED-4C69-4096-B266-E65282A7F171}"/>
    <cellStyle name="Calculation 2 3 13 2 2" xfId="9492" xr:uid="{9210E332-C3F6-42F4-99EE-F8D4BAFC3827}"/>
    <cellStyle name="Calculation 2 3 13 3" xfId="9493" xr:uid="{ABCD6345-7981-4EBB-B1FB-DDA594C3B8CC}"/>
    <cellStyle name="Calculation 2 3 14" xfId="9494" xr:uid="{777C4C46-75D0-4202-8BD8-5FDC6928842C}"/>
    <cellStyle name="Calculation 2 3 14 2" xfId="9495" xr:uid="{0DF4F804-94AA-4BD0-BAA1-A2009BC86974}"/>
    <cellStyle name="Calculation 2 3 14 2 2" xfId="9496" xr:uid="{12770114-D0D8-4CF1-AF2D-9BFD524E25D3}"/>
    <cellStyle name="Calculation 2 3 14 3" xfId="9497" xr:uid="{A5900180-4FE8-4393-8E01-687597016B6F}"/>
    <cellStyle name="Calculation 2 3 15" xfId="9498" xr:uid="{CEFAED54-7E10-471B-B2F3-DC93B8530D09}"/>
    <cellStyle name="Calculation 2 3 15 2" xfId="9499" xr:uid="{D8ACA6A8-D334-49BC-B391-483B7D04D3E4}"/>
    <cellStyle name="Calculation 2 3 15 2 2" xfId="9500" xr:uid="{612E7E19-57DD-448A-8051-B4F8EB9E1B05}"/>
    <cellStyle name="Calculation 2 3 15 3" xfId="9501" xr:uid="{B9E9D1C5-4A9A-4608-BB32-568F07BB78E8}"/>
    <cellStyle name="Calculation 2 3 16" xfId="9502" xr:uid="{FD4240EB-ABD9-45A7-832F-11E69AA9E85F}"/>
    <cellStyle name="Calculation 2 3 16 2" xfId="9503" xr:uid="{38F37D6D-7AD9-4397-B21C-F4BBE865528E}"/>
    <cellStyle name="Calculation 2 3 16 2 2" xfId="9504" xr:uid="{E83B74CC-552E-436E-B39F-E0182CA4E1EB}"/>
    <cellStyle name="Calculation 2 3 16 3" xfId="9505" xr:uid="{BE57A837-1F02-40FE-8678-56E9DBA7903A}"/>
    <cellStyle name="Calculation 2 3 17" xfId="9506" xr:uid="{1BAA6246-D4C3-430A-A989-E5DF5F1EFE85}"/>
    <cellStyle name="Calculation 2 3 17 2" xfId="9507" xr:uid="{FB969D74-AE26-4F5C-9C29-9B2A6BFE5DB6}"/>
    <cellStyle name="Calculation 2 3 17 2 2" xfId="9508" xr:uid="{DEFCF37C-9980-4AAE-9960-6F80F1C8D90F}"/>
    <cellStyle name="Calculation 2 3 17 3" xfId="9509" xr:uid="{46817B8D-F74A-4DBE-900D-B4A38C0C8692}"/>
    <cellStyle name="Calculation 2 3 18" xfId="9510" xr:uid="{F15EE670-A90F-44D3-87C8-E7BF0622973A}"/>
    <cellStyle name="Calculation 2 3 18 2" xfId="9511" xr:uid="{5B472EFA-58B5-4C55-B93C-148F5D7835F0}"/>
    <cellStyle name="Calculation 2 3 19" xfId="9512" xr:uid="{8DC9A7ED-0043-41E0-A3E9-2090D3E8CC6E}"/>
    <cellStyle name="Calculation 2 3 2" xfId="9513" xr:uid="{246EC364-1E17-45B7-A345-D9873E8EA42F}"/>
    <cellStyle name="Calculation 2 3 2 10" xfId="9514" xr:uid="{AB145C6F-C161-400A-AA45-AA04274406BB}"/>
    <cellStyle name="Calculation 2 3 2 10 2" xfId="9515" xr:uid="{E2919609-A95D-4E8F-9F81-2ADA777041A7}"/>
    <cellStyle name="Calculation 2 3 2 10 2 2" xfId="9516" xr:uid="{F5B61360-CB95-4997-A36D-46A3999A56D9}"/>
    <cellStyle name="Calculation 2 3 2 10 3" xfId="9517" xr:uid="{3F1AF090-1BD1-4C3A-99BA-8CFAF8D72627}"/>
    <cellStyle name="Calculation 2 3 2 11" xfId="9518" xr:uid="{AF6D479F-3B1F-4B31-8361-F8F507546787}"/>
    <cellStyle name="Calculation 2 3 2 11 2" xfId="9519" xr:uid="{15F9EE83-4516-47C2-A81D-8AF2F5474071}"/>
    <cellStyle name="Calculation 2 3 2 11 2 2" xfId="9520" xr:uid="{62CD0B13-AA2F-4067-A630-91A33DCACB83}"/>
    <cellStyle name="Calculation 2 3 2 11 3" xfId="9521" xr:uid="{CE6E72E1-9FDE-4FC1-9C48-75404CCA5EC4}"/>
    <cellStyle name="Calculation 2 3 2 12" xfId="9522" xr:uid="{E68BF2BC-6324-41B5-B303-4165D2B69517}"/>
    <cellStyle name="Calculation 2 3 2 12 2" xfId="9523" xr:uid="{4A457E92-A59C-4F15-B998-08EBF1DF1B04}"/>
    <cellStyle name="Calculation 2 3 2 12 2 2" xfId="9524" xr:uid="{2E7EE194-36A2-49DA-8F4B-87F44D1FD812}"/>
    <cellStyle name="Calculation 2 3 2 12 3" xfId="9525" xr:uid="{8195B4FB-30A1-4B99-B715-6566A0DD262A}"/>
    <cellStyle name="Calculation 2 3 2 13" xfId="9526" xr:uid="{0737F53F-B437-4DDF-843A-9D343BEC1D6C}"/>
    <cellStyle name="Calculation 2 3 2 13 2" xfId="9527" xr:uid="{8DACD263-44E0-493B-BEBC-B2D20F3C8AE9}"/>
    <cellStyle name="Calculation 2 3 2 13 2 2" xfId="9528" xr:uid="{701B8A3E-4AEE-45E0-B8E5-B878CD08C08F}"/>
    <cellStyle name="Calculation 2 3 2 13 3" xfId="9529" xr:uid="{DB6D1930-B1E1-451C-8069-420FAB92507E}"/>
    <cellStyle name="Calculation 2 3 2 14" xfId="9530" xr:uid="{AF563229-E842-4F51-B4D5-960143AC6E26}"/>
    <cellStyle name="Calculation 2 3 2 14 2" xfId="9531" xr:uid="{3860ADC5-CECA-4911-96D4-01BDA724FE81}"/>
    <cellStyle name="Calculation 2 3 2 14 2 2" xfId="9532" xr:uid="{E2D44ADD-94BB-4542-BC69-D193FD5F1486}"/>
    <cellStyle name="Calculation 2 3 2 14 3" xfId="9533" xr:uid="{C820C5E7-16B1-4683-A3D5-7E2ECB319D60}"/>
    <cellStyle name="Calculation 2 3 2 15" xfId="9534" xr:uid="{49A5216F-DAD5-4050-93BB-C9B1D36EC80A}"/>
    <cellStyle name="Calculation 2 3 2 15 2" xfId="9535" xr:uid="{74889AF1-E866-49BE-80A5-807D54AF7B09}"/>
    <cellStyle name="Calculation 2 3 2 15 2 2" xfId="9536" xr:uid="{FEDE9810-6169-46B9-A4B8-13297A6306AA}"/>
    <cellStyle name="Calculation 2 3 2 15 3" xfId="9537" xr:uid="{A5C06B49-8E69-4ACE-837E-438040339D2E}"/>
    <cellStyle name="Calculation 2 3 2 16" xfId="9538" xr:uid="{052B58DB-7BD4-40A6-8321-016E1AA47285}"/>
    <cellStyle name="Calculation 2 3 2 16 2" xfId="9539" xr:uid="{D5B5FB96-BD0B-45CE-9C78-1EE9AA6313AD}"/>
    <cellStyle name="Calculation 2 3 2 16 2 2" xfId="9540" xr:uid="{794591D9-BBE4-473A-8DEE-B07FC24AABCD}"/>
    <cellStyle name="Calculation 2 3 2 16 3" xfId="9541" xr:uid="{508FF24F-4862-474A-8332-F42E79B2C00B}"/>
    <cellStyle name="Calculation 2 3 2 17" xfId="9542" xr:uid="{73C53CB8-A5F0-4D2B-B89A-ED696DD42E76}"/>
    <cellStyle name="Calculation 2 3 2 17 2" xfId="9543" xr:uid="{6DC4DF7B-B870-4C20-93A4-E38B0CE35AE3}"/>
    <cellStyle name="Calculation 2 3 2 17 2 2" xfId="9544" xr:uid="{D9398CC9-7386-498C-A76D-F15F688AEB5B}"/>
    <cellStyle name="Calculation 2 3 2 17 3" xfId="9545" xr:uid="{EB846501-3AD3-4127-BD52-FDFCDA8D3314}"/>
    <cellStyle name="Calculation 2 3 2 18" xfId="9546" xr:uid="{F74E641D-6033-40C6-BCE4-0F379FAD8790}"/>
    <cellStyle name="Calculation 2 3 2 18 2" xfId="9547" xr:uid="{C8141E54-84AF-4984-B109-4F7BDC3BCD8F}"/>
    <cellStyle name="Calculation 2 3 2 18 2 2" xfId="9548" xr:uid="{49432FD8-D238-4067-A5B4-897B6EF1782E}"/>
    <cellStyle name="Calculation 2 3 2 18 3" xfId="9549" xr:uid="{2BD3434A-43FE-4160-ACFC-DAE7A6E67728}"/>
    <cellStyle name="Calculation 2 3 2 19" xfId="9550" xr:uid="{6BEA21BA-795C-41AA-B650-9D3F5AB1BAB1}"/>
    <cellStyle name="Calculation 2 3 2 19 2" xfId="9551" xr:uid="{9E4B28CD-FE0B-4627-A01A-0E9B9A51027F}"/>
    <cellStyle name="Calculation 2 3 2 19 2 2" xfId="9552" xr:uid="{E68C9150-001D-4174-89A1-68CB0346BB4E}"/>
    <cellStyle name="Calculation 2 3 2 19 3" xfId="9553" xr:uid="{9D307767-2E54-4D1B-89C4-E1F2B882D122}"/>
    <cellStyle name="Calculation 2 3 2 2" xfId="9554" xr:uid="{F9812825-8D77-4C56-ACCF-199D93AA8627}"/>
    <cellStyle name="Calculation 2 3 2 2 2" xfId="9555" xr:uid="{ED339288-55B1-4B6E-ABEE-035C8ABD6308}"/>
    <cellStyle name="Calculation 2 3 2 2 2 2" xfId="9556" xr:uid="{E05FC46E-B996-4A07-8710-E514CEFD164D}"/>
    <cellStyle name="Calculation 2 3 2 2 2 2 2" xfId="9557" xr:uid="{7C142381-70E2-4BE6-AC25-E717570A6678}"/>
    <cellStyle name="Calculation 2 3 2 2 2 3" xfId="9558" xr:uid="{16687198-E4DB-40F2-AABD-54FD84EC5F67}"/>
    <cellStyle name="Calculation 2 3 2 2 2 4" xfId="9559" xr:uid="{8404FD50-A433-44CC-AAC0-048AA2624B0E}"/>
    <cellStyle name="Calculation 2 3 2 2 3" xfId="9560" xr:uid="{51AA337A-50AE-45CE-8E8A-C0858A994232}"/>
    <cellStyle name="Calculation 2 3 2 2 3 2" xfId="9561" xr:uid="{25117A7B-6B57-44EF-8FF3-04CD51E35833}"/>
    <cellStyle name="Calculation 2 3 2 2 4" xfId="9562" xr:uid="{C2CA1DE3-B688-471E-B985-D0328685C1FD}"/>
    <cellStyle name="Calculation 2 3 2 2 5" xfId="9563" xr:uid="{61E32646-B4D4-4FC9-A1C0-60D83DAC5B7C}"/>
    <cellStyle name="Calculation 2 3 2 20" xfId="9564" xr:uid="{4EDCC591-A027-4EA3-9725-A5522E3719D6}"/>
    <cellStyle name="Calculation 2 3 2 20 2" xfId="9565" xr:uid="{80D194E3-FFEC-4C28-BBB9-3CA0D262D8F2}"/>
    <cellStyle name="Calculation 2 3 2 20 2 2" xfId="9566" xr:uid="{A2618D9A-92FF-4385-862A-1BF22E72A6CA}"/>
    <cellStyle name="Calculation 2 3 2 20 3" xfId="9567" xr:uid="{E5333CEA-9BDE-4637-B6DE-017F9829E384}"/>
    <cellStyle name="Calculation 2 3 2 21" xfId="9568" xr:uid="{45337442-BB92-4642-85EA-9CA60C4FCEED}"/>
    <cellStyle name="Calculation 2 3 2 21 2" xfId="9569" xr:uid="{23FFF625-666A-4598-9B98-E8ABB14852E2}"/>
    <cellStyle name="Calculation 2 3 2 22" xfId="9570" xr:uid="{5A12EEB7-B656-4F5F-A4E7-0EAE05F593F8}"/>
    <cellStyle name="Calculation 2 3 2 23" xfId="9571" xr:uid="{B0B3D04C-B877-44A5-AE68-F9D0E528D2FB}"/>
    <cellStyle name="Calculation 2 3 2 3" xfId="9572" xr:uid="{15E58D52-DCFA-4A06-A03F-CF772A65A4B5}"/>
    <cellStyle name="Calculation 2 3 2 3 2" xfId="9573" xr:uid="{82F842FD-1D67-4EE4-945A-3E8ACFDB8DC8}"/>
    <cellStyle name="Calculation 2 3 2 3 2 2" xfId="9574" xr:uid="{A9261368-3411-4870-A5FD-1E68A00FD18C}"/>
    <cellStyle name="Calculation 2 3 2 3 2 3" xfId="9575" xr:uid="{6007D1F6-072C-4E58-9C49-FF1055FA78DB}"/>
    <cellStyle name="Calculation 2 3 2 3 3" xfId="9576" xr:uid="{D48E35FB-ACBF-47BD-BCD5-9919F8B4DA4B}"/>
    <cellStyle name="Calculation 2 3 2 3 3 2" xfId="9577" xr:uid="{4F080295-A478-4F59-B786-8077A6FC2011}"/>
    <cellStyle name="Calculation 2 3 2 3 4" xfId="9578" xr:uid="{2273B484-DCAB-4171-8F98-90B0B9618BDE}"/>
    <cellStyle name="Calculation 2 3 2 4" xfId="9579" xr:uid="{37707B7A-DFA2-41C7-989D-AEE71169A106}"/>
    <cellStyle name="Calculation 2 3 2 4 2" xfId="9580" xr:uid="{629704B7-7422-4B93-A42F-03E6E30F9189}"/>
    <cellStyle name="Calculation 2 3 2 4 2 2" xfId="9581" xr:uid="{888F1FB5-ED8F-4161-B4CE-60902B2EA317}"/>
    <cellStyle name="Calculation 2 3 2 4 3" xfId="9582" xr:uid="{076F3D00-C875-4899-9DA8-204B653ED2F5}"/>
    <cellStyle name="Calculation 2 3 2 4 4" xfId="9583" xr:uid="{D5704BBB-1FC2-4D8A-AAF2-DC8596BDE7C7}"/>
    <cellStyle name="Calculation 2 3 2 5" xfId="9584" xr:uid="{569CF5AE-5C3E-4831-A7A3-7F66B7AF7616}"/>
    <cellStyle name="Calculation 2 3 2 5 2" xfId="9585" xr:uid="{0CD86EE0-9708-4A57-B1C1-4D8813AF9880}"/>
    <cellStyle name="Calculation 2 3 2 5 2 2" xfId="9586" xr:uid="{9AA95AB4-1698-4554-9B2B-8EEB6E7074F0}"/>
    <cellStyle name="Calculation 2 3 2 5 3" xfId="9587" xr:uid="{A66F16D6-4DBC-46F1-A5B8-3FBCD3D79AA0}"/>
    <cellStyle name="Calculation 2 3 2 5 4" xfId="9588" xr:uid="{0277CBCE-54D4-437C-8CC6-A874D0923934}"/>
    <cellStyle name="Calculation 2 3 2 6" xfId="9589" xr:uid="{B2AE697C-46AB-4AB7-BBE0-2854941CC7CE}"/>
    <cellStyle name="Calculation 2 3 2 6 2" xfId="9590" xr:uid="{CD299356-9ABC-49B4-A563-819524A97B95}"/>
    <cellStyle name="Calculation 2 3 2 6 2 2" xfId="9591" xr:uid="{26F1EEA6-C0F0-4F1F-8DC8-F2A1D3448AD7}"/>
    <cellStyle name="Calculation 2 3 2 6 3" xfId="9592" xr:uid="{DE8A9898-1328-4750-BD9E-45EDACC0D2F2}"/>
    <cellStyle name="Calculation 2 3 2 7" xfId="9593" xr:uid="{A28971B4-7232-43EE-98A2-8B576AEF3DE4}"/>
    <cellStyle name="Calculation 2 3 2 7 2" xfId="9594" xr:uid="{25078EFD-329D-47CD-89D3-59F4E05B7DC9}"/>
    <cellStyle name="Calculation 2 3 2 7 2 2" xfId="9595" xr:uid="{53ADA66C-E6CB-468C-9CEE-CA89131CC6C7}"/>
    <cellStyle name="Calculation 2 3 2 7 3" xfId="9596" xr:uid="{A1360742-83E0-41FA-9C84-F7BBF0DAE4D0}"/>
    <cellStyle name="Calculation 2 3 2 8" xfId="9597" xr:uid="{D82EB7EC-DE31-4DE7-9E23-C7FC32E257AF}"/>
    <cellStyle name="Calculation 2 3 2 8 2" xfId="9598" xr:uid="{A6E6B856-FE78-418B-B995-EA6B4A24CB1D}"/>
    <cellStyle name="Calculation 2 3 2 8 2 2" xfId="9599" xr:uid="{11C0D49C-119D-468A-BB87-D565FA02BDEB}"/>
    <cellStyle name="Calculation 2 3 2 8 3" xfId="9600" xr:uid="{06740532-DA92-427A-AE71-77B6E9E2E7CC}"/>
    <cellStyle name="Calculation 2 3 2 9" xfId="9601" xr:uid="{B186A338-E4CC-4B53-BABD-229929E0DCA0}"/>
    <cellStyle name="Calculation 2 3 2 9 2" xfId="9602" xr:uid="{D0F5B14C-92B1-4458-9C33-1ECBFBCEC9DE}"/>
    <cellStyle name="Calculation 2 3 2 9 2 2" xfId="9603" xr:uid="{DFD8648D-95D3-496E-8DB4-DE252E7A564E}"/>
    <cellStyle name="Calculation 2 3 2 9 3" xfId="9604" xr:uid="{76C041EF-E3D9-4EF8-8D1C-8CDB30E67647}"/>
    <cellStyle name="Calculation 2 3 20" xfId="9605" xr:uid="{14FF6BD5-4CBF-4470-9B22-2DBEC5264892}"/>
    <cellStyle name="Calculation 2 3 3" xfId="9606" xr:uid="{3D2DC477-81B2-48F9-A7EA-B5ACFB130655}"/>
    <cellStyle name="Calculation 2 3 3 2" xfId="9607" xr:uid="{FC7C57D9-E3FB-48B0-8FDC-3BB9BAFDA9F0}"/>
    <cellStyle name="Calculation 2 3 3 2 2" xfId="9608" xr:uid="{5EBA8F18-A706-480B-BA46-7A1D1C15D61B}"/>
    <cellStyle name="Calculation 2 3 3 2 2 2" xfId="9609" xr:uid="{E5B6FC4F-6729-4CE1-B941-3A11E54A48F1}"/>
    <cellStyle name="Calculation 2 3 3 2 3" xfId="9610" xr:uid="{2BA1CFFC-1E36-4431-84FE-FAADE820134C}"/>
    <cellStyle name="Calculation 2 3 3 2 4" xfId="9611" xr:uid="{5E2FC055-70F6-47E2-9D22-C3EC3F2E6312}"/>
    <cellStyle name="Calculation 2 3 3 3" xfId="9612" xr:uid="{03968F0C-FD71-43CC-89A5-481B48A152AD}"/>
    <cellStyle name="Calculation 2 3 3 3 2" xfId="9613" xr:uid="{A37A13D6-D849-4711-BEA3-EEFAAA6A0FD5}"/>
    <cellStyle name="Calculation 2 3 3 4" xfId="9614" xr:uid="{CC8884B9-E4E1-46AA-96EF-CAD84A8743B6}"/>
    <cellStyle name="Calculation 2 3 3 5" xfId="9615" xr:uid="{35CA7F37-9C50-4A19-BB67-308951A97505}"/>
    <cellStyle name="Calculation 2 3 4" xfId="9616" xr:uid="{C3C80876-FFF0-4755-8499-AC71623DDBC2}"/>
    <cellStyle name="Calculation 2 3 4 2" xfId="9617" xr:uid="{11FD87DA-7B36-4C2A-8F52-68E8091F4B12}"/>
    <cellStyle name="Calculation 2 3 4 2 2" xfId="9618" xr:uid="{CE92B41D-89D6-4F0D-AFDA-E3A75565F7BB}"/>
    <cellStyle name="Calculation 2 3 4 2 3" xfId="9619" xr:uid="{482A5FDC-8EF7-47BE-834C-776A92CF01D4}"/>
    <cellStyle name="Calculation 2 3 4 3" xfId="9620" xr:uid="{893B2CE3-F270-42FA-AEDA-E9D4518F07B5}"/>
    <cellStyle name="Calculation 2 3 4 3 2" xfId="9621" xr:uid="{70EA800E-4788-442F-B8A8-A7C825E5A489}"/>
    <cellStyle name="Calculation 2 3 4 4" xfId="9622" xr:uid="{612C2AAE-A35E-4485-B7E4-DC0C9F2C5833}"/>
    <cellStyle name="Calculation 2 3 5" xfId="9623" xr:uid="{A9093F75-D18A-40FF-8A1D-4E5A3A88F5A2}"/>
    <cellStyle name="Calculation 2 3 5 2" xfId="9624" xr:uid="{4556D718-A3C4-41E3-A783-03DB538449CD}"/>
    <cellStyle name="Calculation 2 3 5 2 2" xfId="9625" xr:uid="{A2712263-2114-47A7-92CD-28F9574DD95E}"/>
    <cellStyle name="Calculation 2 3 5 2 3" xfId="9626" xr:uid="{CB4A5946-F5BF-4301-B38B-AC2B7302EDE9}"/>
    <cellStyle name="Calculation 2 3 5 3" xfId="9627" xr:uid="{BE483078-8C21-452C-9E42-0CC59F79471A}"/>
    <cellStyle name="Calculation 2 3 5 4" xfId="9628" xr:uid="{4342349A-3B9F-4817-B984-D6047E63B017}"/>
    <cellStyle name="Calculation 2 3 6" xfId="9629" xr:uid="{EF8A8837-BB37-4AF3-BE44-67568DBA6109}"/>
    <cellStyle name="Calculation 2 3 6 2" xfId="9630" xr:uid="{0386CE9C-C8A3-45E4-ADFE-0371D7613FFC}"/>
    <cellStyle name="Calculation 2 3 6 2 2" xfId="9631" xr:uid="{DC64B81F-255C-4789-86D4-07FAE1B5AE90}"/>
    <cellStyle name="Calculation 2 3 6 3" xfId="9632" xr:uid="{2ED34E60-459A-4C9B-9423-680781C06A0B}"/>
    <cellStyle name="Calculation 2 3 6 4" xfId="9633" xr:uid="{27110640-81CC-4B0A-B027-F82D44DC01C8}"/>
    <cellStyle name="Calculation 2 3 7" xfId="9634" xr:uid="{D5A01E95-95B6-400E-A06B-4199767EE8C4}"/>
    <cellStyle name="Calculation 2 3 7 2" xfId="9635" xr:uid="{17E33258-4841-4AEC-BBE8-4A08C9595F96}"/>
    <cellStyle name="Calculation 2 3 7 2 2" xfId="9636" xr:uid="{822EE345-5476-476C-9BF2-1AC713C92395}"/>
    <cellStyle name="Calculation 2 3 7 3" xfId="9637" xr:uid="{7F88E28B-6F3A-4E02-889D-63ACC63BB327}"/>
    <cellStyle name="Calculation 2 3 8" xfId="9638" xr:uid="{8B4E2049-3325-40A6-84E3-5C549AB8E8F5}"/>
    <cellStyle name="Calculation 2 3 8 2" xfId="9639" xr:uid="{C05E92E1-4396-4B83-976E-12145D3D8C14}"/>
    <cellStyle name="Calculation 2 3 8 2 2" xfId="9640" xr:uid="{4B464A43-72C2-4C40-BF9E-44AAAB93AB69}"/>
    <cellStyle name="Calculation 2 3 8 3" xfId="9641" xr:uid="{E86E4C33-BE39-42BF-81C2-482F682EEF6F}"/>
    <cellStyle name="Calculation 2 3 9" xfId="9642" xr:uid="{FDAF56FA-5048-458F-9090-44A4E059AA48}"/>
    <cellStyle name="Calculation 2 3 9 2" xfId="9643" xr:uid="{FCC7612F-9670-4B8A-8579-7E14ED8182DB}"/>
    <cellStyle name="Calculation 2 3 9 2 2" xfId="9644" xr:uid="{11D6B26D-C5FE-4B83-A66E-88B8A7C682F9}"/>
    <cellStyle name="Calculation 2 3 9 3" xfId="9645" xr:uid="{C36D6B23-D0BE-4358-9C2B-CD2E9FC1B11C}"/>
    <cellStyle name="Calculation 2 30" xfId="9646" xr:uid="{4AA172C4-3EAC-4817-854A-A0C1B755021A}"/>
    <cellStyle name="Calculation 2 31" xfId="9647" xr:uid="{BBDA574F-5274-486D-95C1-4294355E995C}"/>
    <cellStyle name="Calculation 2 4" xfId="9648" xr:uid="{669A6C10-B69A-4BB0-B8CE-3263397B9CE7}"/>
    <cellStyle name="Calculation 2 4 10" xfId="9649" xr:uid="{7C90FA87-DA3F-4873-A36E-A4105EAE87C2}"/>
    <cellStyle name="Calculation 2 4 10 2" xfId="9650" xr:uid="{42437069-40F6-464F-B954-BDBCC495B381}"/>
    <cellStyle name="Calculation 2 4 10 2 2" xfId="9651" xr:uid="{390E2498-5EF8-408C-88DF-21849F37AE7E}"/>
    <cellStyle name="Calculation 2 4 10 3" xfId="9652" xr:uid="{C79BFD10-F978-444E-A7C1-37D7C96E687E}"/>
    <cellStyle name="Calculation 2 4 11" xfId="9653" xr:uid="{0E92D7FF-7747-4629-A68C-6A28DA6F833E}"/>
    <cellStyle name="Calculation 2 4 11 2" xfId="9654" xr:uid="{F3D71DF6-CBD1-490B-837D-0C0E1A7354B5}"/>
    <cellStyle name="Calculation 2 4 11 2 2" xfId="9655" xr:uid="{ECC1FCF3-82C1-458F-9632-2B3EB9324344}"/>
    <cellStyle name="Calculation 2 4 11 3" xfId="9656" xr:uid="{643116C1-A3FF-4001-9800-7B9F0A3AC1E7}"/>
    <cellStyle name="Calculation 2 4 12" xfId="9657" xr:uid="{C549E25A-AA1B-46AC-A9C4-7959167647F7}"/>
    <cellStyle name="Calculation 2 4 12 2" xfId="9658" xr:uid="{A745C7F2-64A7-4094-B1D8-53F6314792E7}"/>
    <cellStyle name="Calculation 2 4 12 2 2" xfId="9659" xr:uid="{E05A25F6-2664-4DE6-A33E-1DF565AB409E}"/>
    <cellStyle name="Calculation 2 4 12 3" xfId="9660" xr:uid="{7E1BE265-EC89-454F-B836-3450D904860E}"/>
    <cellStyle name="Calculation 2 4 13" xfId="9661" xr:uid="{57A273C1-0E99-429A-A75D-E2043CC7D859}"/>
    <cellStyle name="Calculation 2 4 13 2" xfId="9662" xr:uid="{7E478C7A-AFD2-480D-A20E-850EF6BDF1D6}"/>
    <cellStyle name="Calculation 2 4 13 2 2" xfId="9663" xr:uid="{A20A90F1-7124-4258-8F8D-E26479CDCABA}"/>
    <cellStyle name="Calculation 2 4 13 3" xfId="9664" xr:uid="{171B87B4-6F75-46D5-86DF-F9C958E4DC6C}"/>
    <cellStyle name="Calculation 2 4 14" xfId="9665" xr:uid="{110638A0-32F6-4FD1-A523-D4893B6689ED}"/>
    <cellStyle name="Calculation 2 4 14 2" xfId="9666" xr:uid="{8AF6C50F-5D52-433F-A827-818F1C98FF7A}"/>
    <cellStyle name="Calculation 2 4 14 2 2" xfId="9667" xr:uid="{D82AE0D1-A295-4DE9-BA31-B7B4B4152483}"/>
    <cellStyle name="Calculation 2 4 14 3" xfId="9668" xr:uid="{DE15FE8B-D1EC-442D-BD46-DADCD5BE91A7}"/>
    <cellStyle name="Calculation 2 4 15" xfId="9669" xr:uid="{7A5F653A-7405-436C-B3DF-51EE8A90C7B7}"/>
    <cellStyle name="Calculation 2 4 15 2" xfId="9670" xr:uid="{1CB0AE5F-9402-4100-BAAE-6C22F0071ADE}"/>
    <cellStyle name="Calculation 2 4 15 2 2" xfId="9671" xr:uid="{32A16AB6-8F62-435A-B141-B49DFC3B0E2D}"/>
    <cellStyle name="Calculation 2 4 15 3" xfId="9672" xr:uid="{9965C484-EAE5-4218-86C7-E1C8206FD945}"/>
    <cellStyle name="Calculation 2 4 16" xfId="9673" xr:uid="{24F24BE8-F233-4E5E-AEB0-067B7F913987}"/>
    <cellStyle name="Calculation 2 4 16 2" xfId="9674" xr:uid="{C1ED42E0-866F-4BE4-BE7B-942314E5FB6B}"/>
    <cellStyle name="Calculation 2 4 16 2 2" xfId="9675" xr:uid="{9594DB55-7ECF-4DD3-A520-B1B58E0B2F82}"/>
    <cellStyle name="Calculation 2 4 16 3" xfId="9676" xr:uid="{DD0B4C0A-AEE2-4D76-8A07-9C09C8F2C3D8}"/>
    <cellStyle name="Calculation 2 4 17" xfId="9677" xr:uid="{49DF33A9-3886-46C2-9F6E-E66B407097BC}"/>
    <cellStyle name="Calculation 2 4 17 2" xfId="9678" xr:uid="{3B7720CD-D5D8-49BE-92E3-18FA6C4CCCBA}"/>
    <cellStyle name="Calculation 2 4 17 2 2" xfId="9679" xr:uid="{11837564-8AA7-40D0-B1B9-F5614C83DB3B}"/>
    <cellStyle name="Calculation 2 4 17 3" xfId="9680" xr:uid="{CBB82803-BBAB-4AC5-9CF5-56109D4D05F0}"/>
    <cellStyle name="Calculation 2 4 18" xfId="9681" xr:uid="{E8A6A8B7-B52C-4D28-9946-57575E5611F1}"/>
    <cellStyle name="Calculation 2 4 18 2" xfId="9682" xr:uid="{ED0D6031-FDBD-4C12-B25E-C4F94AA73F79}"/>
    <cellStyle name="Calculation 2 4 19" xfId="9683" xr:uid="{63C9822C-945D-4AC2-9D03-9D742C5313DF}"/>
    <cellStyle name="Calculation 2 4 2" xfId="9684" xr:uid="{A507638B-D714-4595-BFA3-1998BEFB3285}"/>
    <cellStyle name="Calculation 2 4 2 10" xfId="9685" xr:uid="{DDCD0B74-EE9A-4690-ABB8-1ECD584E0740}"/>
    <cellStyle name="Calculation 2 4 2 10 2" xfId="9686" xr:uid="{F3BE0ED0-F199-4767-B706-9D160E5E53A1}"/>
    <cellStyle name="Calculation 2 4 2 10 2 2" xfId="9687" xr:uid="{24834F47-7249-4FC4-9B17-FE0BC4568242}"/>
    <cellStyle name="Calculation 2 4 2 10 3" xfId="9688" xr:uid="{655CC649-8795-414C-A6B4-E75BCB826EFC}"/>
    <cellStyle name="Calculation 2 4 2 11" xfId="9689" xr:uid="{083774A9-A7A7-47A8-A08F-1B5520A130E0}"/>
    <cellStyle name="Calculation 2 4 2 11 2" xfId="9690" xr:uid="{633DA8A1-7D23-460C-AC21-86CBB740E406}"/>
    <cellStyle name="Calculation 2 4 2 11 2 2" xfId="9691" xr:uid="{EC400BF7-7B66-4AE0-BF2B-FB54465A6E4D}"/>
    <cellStyle name="Calculation 2 4 2 11 3" xfId="9692" xr:uid="{C3FB39EE-CF2C-4EE5-A7DE-0D3772A9DDD7}"/>
    <cellStyle name="Calculation 2 4 2 12" xfId="9693" xr:uid="{2D72F0EA-D43C-409F-9FC0-714E2BBFEB66}"/>
    <cellStyle name="Calculation 2 4 2 12 2" xfId="9694" xr:uid="{9FDD95ED-10BA-41FE-BDDC-1DD9ACB441E8}"/>
    <cellStyle name="Calculation 2 4 2 12 2 2" xfId="9695" xr:uid="{5F8F27BC-D4B8-4D66-A30D-6198EF18E52C}"/>
    <cellStyle name="Calculation 2 4 2 12 3" xfId="9696" xr:uid="{D8A4399E-C9B3-45AC-80B5-099B2E555608}"/>
    <cellStyle name="Calculation 2 4 2 13" xfId="9697" xr:uid="{9D1C6798-6B43-46DB-B28A-BA260BC0B5E0}"/>
    <cellStyle name="Calculation 2 4 2 13 2" xfId="9698" xr:uid="{7117D6ED-FA70-445D-B88B-B1D9C862C661}"/>
    <cellStyle name="Calculation 2 4 2 13 2 2" xfId="9699" xr:uid="{2F0D125E-15C8-45A3-950E-0D78F0B515FE}"/>
    <cellStyle name="Calculation 2 4 2 13 3" xfId="9700" xr:uid="{CA162DDF-AA6C-4263-B3B9-06EB408702F9}"/>
    <cellStyle name="Calculation 2 4 2 14" xfId="9701" xr:uid="{31D4F3D6-ACA1-4EFE-83F9-E01C91E9EC4E}"/>
    <cellStyle name="Calculation 2 4 2 14 2" xfId="9702" xr:uid="{EB545572-CD07-4211-90B2-CAAE6E41D064}"/>
    <cellStyle name="Calculation 2 4 2 14 2 2" xfId="9703" xr:uid="{97DF6639-0DE0-40A6-B807-FB6D23C144F2}"/>
    <cellStyle name="Calculation 2 4 2 14 3" xfId="9704" xr:uid="{DAC71E9C-4E32-4C90-B053-6BBEA2D6D074}"/>
    <cellStyle name="Calculation 2 4 2 15" xfId="9705" xr:uid="{C40813DE-54D1-473C-A67F-A506FB3F0DBD}"/>
    <cellStyle name="Calculation 2 4 2 15 2" xfId="9706" xr:uid="{E1F1B68D-B654-4214-86CF-3F25C9A9DFB8}"/>
    <cellStyle name="Calculation 2 4 2 15 2 2" xfId="9707" xr:uid="{DCD03D49-05EB-4BDE-8613-DD823BC52A64}"/>
    <cellStyle name="Calculation 2 4 2 15 3" xfId="9708" xr:uid="{4BB14EFD-0C79-49E7-BCC5-A4B853CF73CE}"/>
    <cellStyle name="Calculation 2 4 2 16" xfId="9709" xr:uid="{FEF288F3-F2D3-4C3C-BB39-045435019762}"/>
    <cellStyle name="Calculation 2 4 2 16 2" xfId="9710" xr:uid="{37514759-C6FE-4377-98F0-97E57AEAEACF}"/>
    <cellStyle name="Calculation 2 4 2 16 2 2" xfId="9711" xr:uid="{94993F40-EBB0-4905-AEB5-5FD8C6BA6731}"/>
    <cellStyle name="Calculation 2 4 2 16 3" xfId="9712" xr:uid="{D3F40C11-A100-4F8C-8C9B-CD6BA63FF90B}"/>
    <cellStyle name="Calculation 2 4 2 17" xfId="9713" xr:uid="{58488264-156D-438A-9EE5-004624E5B97A}"/>
    <cellStyle name="Calculation 2 4 2 17 2" xfId="9714" xr:uid="{9AFD1E23-4FA2-4D0D-88A0-0E3B176E6942}"/>
    <cellStyle name="Calculation 2 4 2 17 2 2" xfId="9715" xr:uid="{771B5502-A2F8-4029-A108-FB548D95A9A0}"/>
    <cellStyle name="Calculation 2 4 2 17 3" xfId="9716" xr:uid="{B117B55B-D6C8-426B-8E47-D73B971EB8E9}"/>
    <cellStyle name="Calculation 2 4 2 18" xfId="9717" xr:uid="{03EDFEB6-26AA-4298-81BE-C1498C971FA0}"/>
    <cellStyle name="Calculation 2 4 2 18 2" xfId="9718" xr:uid="{06E9B165-2F56-4597-9F56-4F1C817BE52C}"/>
    <cellStyle name="Calculation 2 4 2 18 2 2" xfId="9719" xr:uid="{53435334-EFDF-4613-B364-250A296C4D4C}"/>
    <cellStyle name="Calculation 2 4 2 18 3" xfId="9720" xr:uid="{82EEAF09-02D9-4265-8578-1B20C694745E}"/>
    <cellStyle name="Calculation 2 4 2 19" xfId="9721" xr:uid="{8526D66A-D894-41C8-A103-FB0EC75F60F5}"/>
    <cellStyle name="Calculation 2 4 2 19 2" xfId="9722" xr:uid="{D1D41BA4-E9A1-4167-92F6-1ABEC2EF866B}"/>
    <cellStyle name="Calculation 2 4 2 19 2 2" xfId="9723" xr:uid="{A11C7DCB-DF82-4E69-8129-BCB112264BB8}"/>
    <cellStyle name="Calculation 2 4 2 19 3" xfId="9724" xr:uid="{7C566D3F-670C-45C2-91F1-D9FDDF603655}"/>
    <cellStyle name="Calculation 2 4 2 2" xfId="9725" xr:uid="{65EBD688-6E38-4DA9-AA6D-142E9A734243}"/>
    <cellStyle name="Calculation 2 4 2 2 2" xfId="9726" xr:uid="{FC6CD603-64AA-4D23-8836-50C1432AFF03}"/>
    <cellStyle name="Calculation 2 4 2 2 2 2" xfId="9727" xr:uid="{98DF61C5-65C2-4DCE-9608-AD1AA231D011}"/>
    <cellStyle name="Calculation 2 4 2 2 2 2 2" xfId="9728" xr:uid="{4D770A9B-59CA-4BB5-9D15-CD744495EF1F}"/>
    <cellStyle name="Calculation 2 4 2 2 2 3" xfId="9729" xr:uid="{17A1E962-7EB6-4245-BB3E-14FC2E282F9A}"/>
    <cellStyle name="Calculation 2 4 2 2 2 4" xfId="9730" xr:uid="{1E38B5F0-C9DE-41A0-9A6D-86DA7C006205}"/>
    <cellStyle name="Calculation 2 4 2 2 3" xfId="9731" xr:uid="{E98E1B50-BE5F-4FE5-B8CF-95B031ECE2B7}"/>
    <cellStyle name="Calculation 2 4 2 2 3 2" xfId="9732" xr:uid="{838A7243-92AD-48DB-964F-AC9C5AF93609}"/>
    <cellStyle name="Calculation 2 4 2 2 4" xfId="9733" xr:uid="{B86BAFF5-404E-4F32-8BB6-F04848BDB841}"/>
    <cellStyle name="Calculation 2 4 2 2 5" xfId="9734" xr:uid="{7C16F734-3DC3-4181-AB97-C6C8E60579D5}"/>
    <cellStyle name="Calculation 2 4 2 20" xfId="9735" xr:uid="{C65D3D0F-83A6-4BA6-A3DC-FEDF8442974F}"/>
    <cellStyle name="Calculation 2 4 2 20 2" xfId="9736" xr:uid="{F3B797A3-FA1A-456E-821C-FEA54259004A}"/>
    <cellStyle name="Calculation 2 4 2 20 2 2" xfId="9737" xr:uid="{05A314CE-C391-414A-B207-7DF3522D2146}"/>
    <cellStyle name="Calculation 2 4 2 20 3" xfId="9738" xr:uid="{269F9E18-06DD-4EA8-8108-4B4D2C8672C4}"/>
    <cellStyle name="Calculation 2 4 2 21" xfId="9739" xr:uid="{626D2F7C-8F1B-43FC-B303-D89A746177D7}"/>
    <cellStyle name="Calculation 2 4 2 21 2" xfId="9740" xr:uid="{4DA8C99F-49F2-419C-A264-52F349BA1C34}"/>
    <cellStyle name="Calculation 2 4 2 22" xfId="9741" xr:uid="{12081C0D-3B90-4928-8DD5-F8F124ACF904}"/>
    <cellStyle name="Calculation 2 4 2 23" xfId="9742" xr:uid="{35FB1DD9-F28C-403C-868C-D53355C452E7}"/>
    <cellStyle name="Calculation 2 4 2 3" xfId="9743" xr:uid="{02AC2B11-AD7D-44A3-A3F6-F472AC10C771}"/>
    <cellStyle name="Calculation 2 4 2 3 2" xfId="9744" xr:uid="{3F37011E-0F7D-47C0-AB30-0D0DA00EB2F4}"/>
    <cellStyle name="Calculation 2 4 2 3 2 2" xfId="9745" xr:uid="{E8DF2836-9A45-42DD-81D4-273A88BF2AF1}"/>
    <cellStyle name="Calculation 2 4 2 3 2 3" xfId="9746" xr:uid="{03279FAD-F6A4-4057-B371-440AF260C82F}"/>
    <cellStyle name="Calculation 2 4 2 3 3" xfId="9747" xr:uid="{3B003284-0176-44E2-B075-54EBC681BFCE}"/>
    <cellStyle name="Calculation 2 4 2 3 3 2" xfId="9748" xr:uid="{BE066C8D-EB89-4CBA-A51D-27D6F5DA5A30}"/>
    <cellStyle name="Calculation 2 4 2 3 4" xfId="9749" xr:uid="{D2D39810-831F-4DB9-B5B4-CC46A547A7C6}"/>
    <cellStyle name="Calculation 2 4 2 4" xfId="9750" xr:uid="{64011736-CED6-4B21-9546-992965C55044}"/>
    <cellStyle name="Calculation 2 4 2 4 2" xfId="9751" xr:uid="{D2CC414B-4E32-48B3-A3B5-2A52D6BFCADB}"/>
    <cellStyle name="Calculation 2 4 2 4 2 2" xfId="9752" xr:uid="{27D912A4-B6D0-4A36-BDB0-B220CA1E99CC}"/>
    <cellStyle name="Calculation 2 4 2 4 3" xfId="9753" xr:uid="{20FD50E1-CB4F-4F8B-833F-A553D2C0B8C9}"/>
    <cellStyle name="Calculation 2 4 2 4 4" xfId="9754" xr:uid="{710F3D30-4B09-44EC-A09D-C31C603A5D9B}"/>
    <cellStyle name="Calculation 2 4 2 5" xfId="9755" xr:uid="{98D4B1FA-A021-43E1-93FC-1D86C2A0D1F9}"/>
    <cellStyle name="Calculation 2 4 2 5 2" xfId="9756" xr:uid="{D0CC6F43-7FE4-45AF-9DC2-0B21FC52565B}"/>
    <cellStyle name="Calculation 2 4 2 5 2 2" xfId="9757" xr:uid="{9B936AFA-3447-4081-934D-3C4AC10BB4C0}"/>
    <cellStyle name="Calculation 2 4 2 5 3" xfId="9758" xr:uid="{03E8B2B7-C65D-49EE-951A-C7E4DB529DF5}"/>
    <cellStyle name="Calculation 2 4 2 5 4" xfId="9759" xr:uid="{5DEB3B1D-7AD6-4F96-98BD-B435FC4C4AD3}"/>
    <cellStyle name="Calculation 2 4 2 6" xfId="9760" xr:uid="{C3B78068-B81A-4DA2-A40E-6B8574CEC276}"/>
    <cellStyle name="Calculation 2 4 2 6 2" xfId="9761" xr:uid="{A90FE328-76A3-4E01-A07F-B8BE82E26F59}"/>
    <cellStyle name="Calculation 2 4 2 6 2 2" xfId="9762" xr:uid="{1D551773-E413-4834-A639-F69B3E0817F0}"/>
    <cellStyle name="Calculation 2 4 2 6 3" xfId="9763" xr:uid="{F81FCBA5-B56D-4A14-97C6-79ECA1075D3A}"/>
    <cellStyle name="Calculation 2 4 2 7" xfId="9764" xr:uid="{98B7A66D-1D41-4B91-A0A5-FF39788D0995}"/>
    <cellStyle name="Calculation 2 4 2 7 2" xfId="9765" xr:uid="{0BF12737-FD16-411C-9455-53198E905A52}"/>
    <cellStyle name="Calculation 2 4 2 7 2 2" xfId="9766" xr:uid="{CF6407C7-3FB5-40B9-A0EB-526D4506298A}"/>
    <cellStyle name="Calculation 2 4 2 7 3" xfId="9767" xr:uid="{956B624E-2323-49AE-9D52-C66C502A1F6C}"/>
    <cellStyle name="Calculation 2 4 2 8" xfId="9768" xr:uid="{6D7359AE-A5F2-4FA5-B333-22672E0EDA37}"/>
    <cellStyle name="Calculation 2 4 2 8 2" xfId="9769" xr:uid="{5884EBE2-39FA-488D-9202-4CCF5E352CAA}"/>
    <cellStyle name="Calculation 2 4 2 8 2 2" xfId="9770" xr:uid="{0FBD064B-24BE-4420-9E42-29F237F92B60}"/>
    <cellStyle name="Calculation 2 4 2 8 3" xfId="9771" xr:uid="{7A73A382-B7B0-4B98-A0FC-815321E739C0}"/>
    <cellStyle name="Calculation 2 4 2 9" xfId="9772" xr:uid="{44BFD623-C1E8-4597-9840-9DE3E97D0FE8}"/>
    <cellStyle name="Calculation 2 4 2 9 2" xfId="9773" xr:uid="{B28DF02B-80D9-470E-9EF1-5432CE64BA52}"/>
    <cellStyle name="Calculation 2 4 2 9 2 2" xfId="9774" xr:uid="{8EE251A4-EB55-49BB-B1DD-97718B45C7C9}"/>
    <cellStyle name="Calculation 2 4 2 9 3" xfId="9775" xr:uid="{5EC0A33B-FFD9-40B0-9424-742733008C31}"/>
    <cellStyle name="Calculation 2 4 20" xfId="9776" xr:uid="{BEA847E7-972D-43CA-8E95-9653F118DAA2}"/>
    <cellStyle name="Calculation 2 4 3" xfId="9777" xr:uid="{0CFA782A-5120-4873-805D-DB0379E60914}"/>
    <cellStyle name="Calculation 2 4 3 2" xfId="9778" xr:uid="{A2A8A68A-504B-4909-A77A-6F0ACCF0BBEF}"/>
    <cellStyle name="Calculation 2 4 3 2 2" xfId="9779" xr:uid="{E3896241-65C2-4AB7-8F66-6BBD9CF2F06F}"/>
    <cellStyle name="Calculation 2 4 3 2 2 2" xfId="9780" xr:uid="{B1279A3F-F60A-46B8-90D1-FB60D630314E}"/>
    <cellStyle name="Calculation 2 4 3 2 3" xfId="9781" xr:uid="{35C0C774-36AC-40C4-8B29-F4ED94EC9254}"/>
    <cellStyle name="Calculation 2 4 3 2 4" xfId="9782" xr:uid="{025F6A4A-3AC4-4664-9770-AC92C27E4E1D}"/>
    <cellStyle name="Calculation 2 4 3 3" xfId="9783" xr:uid="{C244F7A7-8F4C-4B11-83F6-1BE85A17EAE0}"/>
    <cellStyle name="Calculation 2 4 3 3 2" xfId="9784" xr:uid="{E1EA6A90-09C7-4BE3-BDE9-CF9C28095D24}"/>
    <cellStyle name="Calculation 2 4 3 4" xfId="9785" xr:uid="{D0BC366C-8EF1-47DA-8BB9-56B946D2F17F}"/>
    <cellStyle name="Calculation 2 4 3 5" xfId="9786" xr:uid="{3A0A638A-B7CC-4109-99E8-9D14EDFADF59}"/>
    <cellStyle name="Calculation 2 4 4" xfId="9787" xr:uid="{1F5A8A85-C1D9-41CA-B5A3-1EA63FA7DB6A}"/>
    <cellStyle name="Calculation 2 4 4 2" xfId="9788" xr:uid="{BE00D193-C69F-47A3-99F6-36E0797A3354}"/>
    <cellStyle name="Calculation 2 4 4 2 2" xfId="9789" xr:uid="{184F2719-291E-4EF3-A5AD-5D9D504805DB}"/>
    <cellStyle name="Calculation 2 4 4 2 3" xfId="9790" xr:uid="{67355D32-5C8B-4ED1-9A36-B989CE154822}"/>
    <cellStyle name="Calculation 2 4 4 3" xfId="9791" xr:uid="{DA2B5FBC-BC40-462D-B1D9-1C357F6DAFFA}"/>
    <cellStyle name="Calculation 2 4 4 3 2" xfId="9792" xr:uid="{B36338FD-8BD3-4D05-846F-9C52D9A02C6C}"/>
    <cellStyle name="Calculation 2 4 4 4" xfId="9793" xr:uid="{FDDC487C-3E05-48EE-80AB-EC60B412DD8E}"/>
    <cellStyle name="Calculation 2 4 5" xfId="9794" xr:uid="{3BFB4712-210C-4743-9DCB-881703594AB5}"/>
    <cellStyle name="Calculation 2 4 5 2" xfId="9795" xr:uid="{FE6F9098-1F58-4B31-A782-C4D5EEE7CBC2}"/>
    <cellStyle name="Calculation 2 4 5 2 2" xfId="9796" xr:uid="{95E76935-C810-40DE-8CA3-50A05F91F8BB}"/>
    <cellStyle name="Calculation 2 4 5 2 3" xfId="9797" xr:uid="{F9FD7157-EB0E-4A94-8D67-9F5F027918D6}"/>
    <cellStyle name="Calculation 2 4 5 3" xfId="9798" xr:uid="{5417476D-04EA-47B9-8E84-831508096F78}"/>
    <cellStyle name="Calculation 2 4 5 4" xfId="9799" xr:uid="{D166787F-D85A-4E92-B69B-C489812E36E3}"/>
    <cellStyle name="Calculation 2 4 6" xfId="9800" xr:uid="{F16D4587-3C63-441A-87C4-4310F858B490}"/>
    <cellStyle name="Calculation 2 4 6 2" xfId="9801" xr:uid="{EDF1B951-4EAA-44F0-BF24-0C6F4A19D040}"/>
    <cellStyle name="Calculation 2 4 6 2 2" xfId="9802" xr:uid="{50DF02F9-D15F-4059-B6ED-1812592D0F6C}"/>
    <cellStyle name="Calculation 2 4 6 3" xfId="9803" xr:uid="{0EFD6F4B-5C60-49AB-9530-34713A0E837F}"/>
    <cellStyle name="Calculation 2 4 6 4" xfId="9804" xr:uid="{B0A5EE17-A0DA-43B2-9286-DB8DBD19D4E0}"/>
    <cellStyle name="Calculation 2 4 7" xfId="9805" xr:uid="{6A9317A7-9B41-40E2-B551-B8D8934FEA48}"/>
    <cellStyle name="Calculation 2 4 7 2" xfId="9806" xr:uid="{D5D756A0-17CE-4405-8710-492E32344ABA}"/>
    <cellStyle name="Calculation 2 4 7 2 2" xfId="9807" xr:uid="{C6D8EC75-41A6-4741-BF09-CDD4A5E64CE1}"/>
    <cellStyle name="Calculation 2 4 7 3" xfId="9808" xr:uid="{CDF42ECA-7881-41F2-BDA1-7468325F68DE}"/>
    <cellStyle name="Calculation 2 4 8" xfId="9809" xr:uid="{74F98C83-37B9-4610-9CB9-037C99CE94BA}"/>
    <cellStyle name="Calculation 2 4 8 2" xfId="9810" xr:uid="{BB64F335-C13A-4301-8831-9A36BED1F166}"/>
    <cellStyle name="Calculation 2 4 8 2 2" xfId="9811" xr:uid="{FF9B737E-0519-4D82-90D3-0CD10F7AB43F}"/>
    <cellStyle name="Calculation 2 4 8 3" xfId="9812" xr:uid="{A5ED5E48-E57F-4B63-8C97-A75F54330E87}"/>
    <cellStyle name="Calculation 2 4 9" xfId="9813" xr:uid="{2B0B8226-2123-4A36-9E09-D2F26281ACF5}"/>
    <cellStyle name="Calculation 2 4 9 2" xfId="9814" xr:uid="{F4D9F603-A29E-4E67-9C8A-498B913F048E}"/>
    <cellStyle name="Calculation 2 4 9 2 2" xfId="9815" xr:uid="{9B51E1DF-B912-4C21-9498-06AA9EF16B6A}"/>
    <cellStyle name="Calculation 2 4 9 3" xfId="9816" xr:uid="{F119BC5B-0CE3-4CB0-8B77-5ACD2C2A82D6}"/>
    <cellStyle name="Calculation 2 5" xfId="9817" xr:uid="{F514B7EC-17CA-4D8A-BC6F-692B9458902C}"/>
    <cellStyle name="Calculation 2 5 10" xfId="9818" xr:uid="{C55FF2BC-74C1-4103-96EB-4D27B22BB2F6}"/>
    <cellStyle name="Calculation 2 5 10 2" xfId="9819" xr:uid="{70530B4C-52EB-4F49-8AD2-DF9DC2ABB0CE}"/>
    <cellStyle name="Calculation 2 5 10 2 2" xfId="9820" xr:uid="{1DED50D9-8101-4A38-B821-A60F5F5CE532}"/>
    <cellStyle name="Calculation 2 5 10 3" xfId="9821" xr:uid="{B1E7D53F-5435-48AE-90FA-7AA40533AB6E}"/>
    <cellStyle name="Calculation 2 5 11" xfId="9822" xr:uid="{044D039F-0585-4C96-833D-B2202C419B18}"/>
    <cellStyle name="Calculation 2 5 11 2" xfId="9823" xr:uid="{4889D96F-8EF3-43D9-BA3E-9BA6C91422B4}"/>
    <cellStyle name="Calculation 2 5 11 2 2" xfId="9824" xr:uid="{6277DE6F-9E42-4855-8B7D-B550F5D6B8F9}"/>
    <cellStyle name="Calculation 2 5 11 3" xfId="9825" xr:uid="{6E73FE47-D263-4589-886A-94E76C945B41}"/>
    <cellStyle name="Calculation 2 5 12" xfId="9826" xr:uid="{29128341-9F69-4FCB-96CB-356DE3454FAF}"/>
    <cellStyle name="Calculation 2 5 12 2" xfId="9827" xr:uid="{CA40A556-0657-4819-94F2-E0D6609056FD}"/>
    <cellStyle name="Calculation 2 5 12 2 2" xfId="9828" xr:uid="{267E18D9-E822-4BE1-8179-94E993D5BCD2}"/>
    <cellStyle name="Calculation 2 5 12 3" xfId="9829" xr:uid="{ACD1F62D-9F5D-4A1F-8299-2CAB0B4F8F77}"/>
    <cellStyle name="Calculation 2 5 13" xfId="9830" xr:uid="{0CB0541F-9198-4558-A7AE-34C6E4610DDA}"/>
    <cellStyle name="Calculation 2 5 13 2" xfId="9831" xr:uid="{7A49D673-535B-43FE-AB6D-B4CB75CB92A7}"/>
    <cellStyle name="Calculation 2 5 13 2 2" xfId="9832" xr:uid="{ED3E964B-EBA1-4241-931D-D4D828F13FB3}"/>
    <cellStyle name="Calculation 2 5 13 3" xfId="9833" xr:uid="{5B165E7A-881B-4BFB-9A1A-8F874F35988C}"/>
    <cellStyle name="Calculation 2 5 14" xfId="9834" xr:uid="{BCBBE579-5046-45B1-9836-248F1AD25FCB}"/>
    <cellStyle name="Calculation 2 5 14 2" xfId="9835" xr:uid="{B522CB37-9F1F-4C54-A732-4B2C91F8C537}"/>
    <cellStyle name="Calculation 2 5 14 2 2" xfId="9836" xr:uid="{61994771-DE45-4723-8076-6479B1A00DF5}"/>
    <cellStyle name="Calculation 2 5 14 3" xfId="9837" xr:uid="{D50E0952-FB2A-4166-850E-CDC0A00CC88A}"/>
    <cellStyle name="Calculation 2 5 15" xfId="9838" xr:uid="{F3375A34-F157-4E86-95B3-9A62CF737207}"/>
    <cellStyle name="Calculation 2 5 15 2" xfId="9839" xr:uid="{D03236B9-ECE6-485E-8D5C-C919A57201CD}"/>
    <cellStyle name="Calculation 2 5 15 2 2" xfId="9840" xr:uid="{73F126ED-C641-47D0-8BE6-61C7AFA8CB61}"/>
    <cellStyle name="Calculation 2 5 15 3" xfId="9841" xr:uid="{CB08A60D-F694-4AE0-B0D8-CB5469A407A6}"/>
    <cellStyle name="Calculation 2 5 16" xfId="9842" xr:uid="{51881608-699F-48A8-B85E-9B37B9E41649}"/>
    <cellStyle name="Calculation 2 5 16 2" xfId="9843" xr:uid="{9A5922DD-53C6-42FA-BA5D-B3D38AB7D98A}"/>
    <cellStyle name="Calculation 2 5 16 2 2" xfId="9844" xr:uid="{280A5340-414C-43E7-8090-D92537B94F91}"/>
    <cellStyle name="Calculation 2 5 16 3" xfId="9845" xr:uid="{AA07D622-AC72-41D6-8B2E-C7372BDC2975}"/>
    <cellStyle name="Calculation 2 5 17" xfId="9846" xr:uid="{1C1D360F-5A76-427E-A80B-6CB072E28084}"/>
    <cellStyle name="Calculation 2 5 17 2" xfId="9847" xr:uid="{B80B23A1-3409-4642-9A07-462C164495B0}"/>
    <cellStyle name="Calculation 2 5 17 2 2" xfId="9848" xr:uid="{882002E0-7C78-407E-9A10-C70AFF33E420}"/>
    <cellStyle name="Calculation 2 5 17 3" xfId="9849" xr:uid="{F67F9DFE-D0DC-4527-8EB4-F1CED6C8E208}"/>
    <cellStyle name="Calculation 2 5 18" xfId="9850" xr:uid="{DC32A211-7591-4B2C-9D32-9BBFB45033FF}"/>
    <cellStyle name="Calculation 2 5 18 2" xfId="9851" xr:uid="{02934F7F-872A-458D-A1DA-EBC0A6D01D18}"/>
    <cellStyle name="Calculation 2 5 18 2 2" xfId="9852" xr:uid="{D7E965D8-6115-4CE8-828D-3127AEBF8F34}"/>
    <cellStyle name="Calculation 2 5 18 3" xfId="9853" xr:uid="{93DDFF2F-7D40-451F-80F2-76D788FF2778}"/>
    <cellStyle name="Calculation 2 5 19" xfId="9854" xr:uid="{E98092D4-DDC8-4636-81E4-607D80B68BF0}"/>
    <cellStyle name="Calculation 2 5 19 2" xfId="9855" xr:uid="{5B4F2E5D-44DB-4CD7-B979-13BF8657A4DF}"/>
    <cellStyle name="Calculation 2 5 19 2 2" xfId="9856" xr:uid="{BC138ED7-08CB-4D45-B870-99C977AC0616}"/>
    <cellStyle name="Calculation 2 5 19 3" xfId="9857" xr:uid="{7B952F56-D463-4DED-8863-25EC6CB3DF36}"/>
    <cellStyle name="Calculation 2 5 2" xfId="9858" xr:uid="{B2A8BF65-D4BC-40A0-B88E-0D4D2B9637C2}"/>
    <cellStyle name="Calculation 2 5 2 10" xfId="9859" xr:uid="{247ACFB0-D364-4444-8D2C-EAC864D01D2B}"/>
    <cellStyle name="Calculation 2 5 2 10 2" xfId="9860" xr:uid="{DB289FC7-C295-41F9-80EC-D9BEB2A7FD5A}"/>
    <cellStyle name="Calculation 2 5 2 10 2 2" xfId="9861" xr:uid="{5F6BAEE9-EA3C-414F-B2DB-47916D193EF0}"/>
    <cellStyle name="Calculation 2 5 2 10 3" xfId="9862" xr:uid="{8CFB8A3B-AA39-4713-AC47-5D24D62BDE9E}"/>
    <cellStyle name="Calculation 2 5 2 11" xfId="9863" xr:uid="{A38695C6-FEF1-43C4-AFB7-D63692C53703}"/>
    <cellStyle name="Calculation 2 5 2 11 2" xfId="9864" xr:uid="{72B3D2FF-9E8E-4F46-9A47-549840E2328E}"/>
    <cellStyle name="Calculation 2 5 2 11 2 2" xfId="9865" xr:uid="{09AAB234-3AF6-4207-9B38-18F90439A2FD}"/>
    <cellStyle name="Calculation 2 5 2 11 3" xfId="9866" xr:uid="{FE5AAF12-F875-4854-AD10-E2A2C6492E2B}"/>
    <cellStyle name="Calculation 2 5 2 12" xfId="9867" xr:uid="{DA46DFD7-D02B-4A14-8069-8D3E79AAB90A}"/>
    <cellStyle name="Calculation 2 5 2 12 2" xfId="9868" xr:uid="{4C82B298-D53E-4A25-9F94-83FA7B996590}"/>
    <cellStyle name="Calculation 2 5 2 12 2 2" xfId="9869" xr:uid="{F2F2F276-09F5-44FC-8EA9-B4710AB90A54}"/>
    <cellStyle name="Calculation 2 5 2 12 3" xfId="9870" xr:uid="{E7576B44-DFA0-46D1-865B-FC73B158EF18}"/>
    <cellStyle name="Calculation 2 5 2 13" xfId="9871" xr:uid="{0D051C93-892A-4F72-B65A-4D25C7E157FE}"/>
    <cellStyle name="Calculation 2 5 2 13 2" xfId="9872" xr:uid="{62EDCDEC-71D7-4524-BB54-006745BC4E03}"/>
    <cellStyle name="Calculation 2 5 2 13 2 2" xfId="9873" xr:uid="{73FBAE9D-D408-43B3-9DD5-8045EF86AA38}"/>
    <cellStyle name="Calculation 2 5 2 13 3" xfId="9874" xr:uid="{3A839706-1033-4A8F-B761-0D71902DBD5A}"/>
    <cellStyle name="Calculation 2 5 2 14" xfId="9875" xr:uid="{3F59FD72-2C5C-49E0-8E93-C0B1FEE9CFEE}"/>
    <cellStyle name="Calculation 2 5 2 14 2" xfId="9876" xr:uid="{76F11E87-122E-461A-AF23-AB66E331C5D3}"/>
    <cellStyle name="Calculation 2 5 2 14 2 2" xfId="9877" xr:uid="{E3DAFBA5-118B-468C-898C-E5014746495B}"/>
    <cellStyle name="Calculation 2 5 2 14 3" xfId="9878" xr:uid="{8D55AAF9-00F9-4C4A-A1E6-562DA91B3142}"/>
    <cellStyle name="Calculation 2 5 2 15" xfId="9879" xr:uid="{4FF6D5D5-8F08-40F3-ACE9-6121795310D0}"/>
    <cellStyle name="Calculation 2 5 2 15 2" xfId="9880" xr:uid="{0005B9FF-DE32-44F9-A6CE-9C25C7D1DD8F}"/>
    <cellStyle name="Calculation 2 5 2 15 2 2" xfId="9881" xr:uid="{A95681A2-683B-4AC4-9453-B1DAEC308E56}"/>
    <cellStyle name="Calculation 2 5 2 15 3" xfId="9882" xr:uid="{2DDE626D-0D71-4F11-AB97-9B6FBA131EE6}"/>
    <cellStyle name="Calculation 2 5 2 16" xfId="9883" xr:uid="{9EB6124E-6D56-426C-A9BE-DEC91170B588}"/>
    <cellStyle name="Calculation 2 5 2 16 2" xfId="9884" xr:uid="{CC5D37ED-98FC-4CD7-AC07-7340D5161654}"/>
    <cellStyle name="Calculation 2 5 2 16 2 2" xfId="9885" xr:uid="{E8712C01-FBF5-45D8-AFEE-F241944AE181}"/>
    <cellStyle name="Calculation 2 5 2 16 3" xfId="9886" xr:uid="{84E5DD30-F00F-400C-A9F3-F3C0B6F87D08}"/>
    <cellStyle name="Calculation 2 5 2 17" xfId="9887" xr:uid="{B45D1636-7626-4539-8D51-21A13432DFA5}"/>
    <cellStyle name="Calculation 2 5 2 17 2" xfId="9888" xr:uid="{300040E9-7295-43E4-8AFC-2161C07ECE67}"/>
    <cellStyle name="Calculation 2 5 2 17 2 2" xfId="9889" xr:uid="{6DE11B95-547C-4833-A198-AAE4C0F919A9}"/>
    <cellStyle name="Calculation 2 5 2 17 3" xfId="9890" xr:uid="{58FE9738-876F-4EA2-992C-0533D7D4D152}"/>
    <cellStyle name="Calculation 2 5 2 18" xfId="9891" xr:uid="{D7B82E89-1798-4389-B255-C726CF3238ED}"/>
    <cellStyle name="Calculation 2 5 2 18 2" xfId="9892" xr:uid="{72CD2BF0-7AEF-47A1-9B54-871329D4A6C8}"/>
    <cellStyle name="Calculation 2 5 2 18 2 2" xfId="9893" xr:uid="{9273A71D-F3EF-43CB-9D67-9883283CBC74}"/>
    <cellStyle name="Calculation 2 5 2 18 3" xfId="9894" xr:uid="{45141080-0B57-466F-A234-B1E17B2A6CB0}"/>
    <cellStyle name="Calculation 2 5 2 19" xfId="9895" xr:uid="{79236D85-2BD6-4ADE-B3CA-6DD2F2CF1EAD}"/>
    <cellStyle name="Calculation 2 5 2 19 2" xfId="9896" xr:uid="{211DB5EA-A693-4085-9391-7FDD770E3785}"/>
    <cellStyle name="Calculation 2 5 2 19 2 2" xfId="9897" xr:uid="{9400DE3B-5BDA-407C-A968-9F90E98ABD4E}"/>
    <cellStyle name="Calculation 2 5 2 19 3" xfId="9898" xr:uid="{29949A2E-C51A-4D91-9554-05DD0AE99807}"/>
    <cellStyle name="Calculation 2 5 2 2" xfId="9899" xr:uid="{651A7E69-1239-498A-93D5-C3DE6DC838D9}"/>
    <cellStyle name="Calculation 2 5 2 2 2" xfId="9900" xr:uid="{50C0F213-0C5D-469C-9481-45A0F4DF1175}"/>
    <cellStyle name="Calculation 2 5 2 2 2 2" xfId="9901" xr:uid="{B67F98F5-2155-4F80-8EFF-F1EED136ED35}"/>
    <cellStyle name="Calculation 2 5 2 2 2 3" xfId="9902" xr:uid="{01EB22B6-C1E3-442B-B871-319881C8A7EA}"/>
    <cellStyle name="Calculation 2 5 2 2 3" xfId="9903" xr:uid="{F69C4D15-9E8F-4E32-ABDB-CF41C7228102}"/>
    <cellStyle name="Calculation 2 5 2 2 3 2" xfId="9904" xr:uid="{43B2F5C4-137C-45BB-9B9B-682D5F0CF502}"/>
    <cellStyle name="Calculation 2 5 2 2 4" xfId="9905" xr:uid="{2538BBA1-E951-46D9-977B-BAFFB7BAE321}"/>
    <cellStyle name="Calculation 2 5 2 20" xfId="9906" xr:uid="{A1BDF297-D850-44B3-A658-F6144A7A7F04}"/>
    <cellStyle name="Calculation 2 5 2 20 2" xfId="9907" xr:uid="{6AD87309-C27C-4670-A634-38F95AD888C0}"/>
    <cellStyle name="Calculation 2 5 2 20 2 2" xfId="9908" xr:uid="{CCF6F2FA-6C4E-4572-B35A-D4AFF6D4EA8E}"/>
    <cellStyle name="Calculation 2 5 2 20 3" xfId="9909" xr:uid="{4B6E42D1-777B-4902-B9CD-9AF06B4C4412}"/>
    <cellStyle name="Calculation 2 5 2 21" xfId="9910" xr:uid="{F793CA0A-BE9F-4425-9987-BD396F34A623}"/>
    <cellStyle name="Calculation 2 5 2 21 2" xfId="9911" xr:uid="{59BC514D-9D4E-4D32-A4E6-49A7078AC665}"/>
    <cellStyle name="Calculation 2 5 2 22" xfId="9912" xr:uid="{9F9ACFF2-7581-46E7-B46E-E3C1AF92D26C}"/>
    <cellStyle name="Calculation 2 5 2 23" xfId="9913" xr:uid="{12326A07-4569-4D68-8216-AD675FF89CF8}"/>
    <cellStyle name="Calculation 2 5 2 3" xfId="9914" xr:uid="{5A77E052-825B-4BC8-B7EB-38C2DF8BF6C9}"/>
    <cellStyle name="Calculation 2 5 2 3 2" xfId="9915" xr:uid="{33D6DB92-AF61-4698-8011-B6201FA4002E}"/>
    <cellStyle name="Calculation 2 5 2 3 2 2" xfId="9916" xr:uid="{C2D3D1D6-1A5C-4CDF-BBE2-E407F67B00F8}"/>
    <cellStyle name="Calculation 2 5 2 3 3" xfId="9917" xr:uid="{344197FB-836D-4E7E-B956-4F5605DCDF6A}"/>
    <cellStyle name="Calculation 2 5 2 3 4" xfId="9918" xr:uid="{D0347138-1906-406F-9291-E89FD5A7AC22}"/>
    <cellStyle name="Calculation 2 5 2 4" xfId="9919" xr:uid="{72D36D25-DC5B-483E-9F30-0CDE6BB84DFF}"/>
    <cellStyle name="Calculation 2 5 2 4 2" xfId="9920" xr:uid="{4C11EED9-CAA6-434A-9A5A-CEB8DF490404}"/>
    <cellStyle name="Calculation 2 5 2 4 2 2" xfId="9921" xr:uid="{C29CF218-D30E-4FA8-A729-38397A4CB82F}"/>
    <cellStyle name="Calculation 2 5 2 4 3" xfId="9922" xr:uid="{86868281-9C81-4C4D-B453-BFD9500B867F}"/>
    <cellStyle name="Calculation 2 5 2 4 4" xfId="9923" xr:uid="{9D6F562F-F81A-49AB-AB77-48F966DE79B4}"/>
    <cellStyle name="Calculation 2 5 2 5" xfId="9924" xr:uid="{AE6C35E3-552A-491F-BFA6-92052036D5FF}"/>
    <cellStyle name="Calculation 2 5 2 5 2" xfId="9925" xr:uid="{8CD646BF-AD0E-46F2-8ED2-FF8E6ED12A2E}"/>
    <cellStyle name="Calculation 2 5 2 5 2 2" xfId="9926" xr:uid="{3AE8EF79-79FB-4AA3-9010-094974D2CDE3}"/>
    <cellStyle name="Calculation 2 5 2 5 3" xfId="9927" xr:uid="{743281B0-3F07-4F50-90B3-2BFEF846C322}"/>
    <cellStyle name="Calculation 2 5 2 6" xfId="9928" xr:uid="{6C8CEC36-02F7-446F-91D7-391BD057441D}"/>
    <cellStyle name="Calculation 2 5 2 6 2" xfId="9929" xr:uid="{9EC8A075-0F7D-4B18-8868-4C84DC8BBF63}"/>
    <cellStyle name="Calculation 2 5 2 6 2 2" xfId="9930" xr:uid="{DC303E77-88E3-4CB0-8119-08BD8FDE5883}"/>
    <cellStyle name="Calculation 2 5 2 6 3" xfId="9931" xr:uid="{2130B98C-8BDE-4365-BFB5-BFEF5CC82A7E}"/>
    <cellStyle name="Calculation 2 5 2 7" xfId="9932" xr:uid="{15800817-74CC-4189-BE5B-D82F99D81570}"/>
    <cellStyle name="Calculation 2 5 2 7 2" xfId="9933" xr:uid="{4832F5CF-6EF5-4832-BC97-28934B1A62EA}"/>
    <cellStyle name="Calculation 2 5 2 7 2 2" xfId="9934" xr:uid="{397432E9-8B17-41E9-9B7B-74D9066ACE9E}"/>
    <cellStyle name="Calculation 2 5 2 7 3" xfId="9935" xr:uid="{A4E7A9C8-4F5C-4277-A68A-B6BB59022462}"/>
    <cellStyle name="Calculation 2 5 2 8" xfId="9936" xr:uid="{91430E00-8C15-4FF8-9FE2-076AC35730A7}"/>
    <cellStyle name="Calculation 2 5 2 8 2" xfId="9937" xr:uid="{0E39866B-BA5B-4FCD-85F2-F383D194A779}"/>
    <cellStyle name="Calculation 2 5 2 8 2 2" xfId="9938" xr:uid="{E57B0F64-76B8-4EF5-9F82-DDD0B5C9503B}"/>
    <cellStyle name="Calculation 2 5 2 8 3" xfId="9939" xr:uid="{26D96D77-B5CA-4254-8640-17B4564F4B25}"/>
    <cellStyle name="Calculation 2 5 2 9" xfId="9940" xr:uid="{4E2FDA99-8DAE-4F54-AEB1-88E041634703}"/>
    <cellStyle name="Calculation 2 5 2 9 2" xfId="9941" xr:uid="{2902725D-28B5-4321-8B72-8F9A2A55A835}"/>
    <cellStyle name="Calculation 2 5 2 9 2 2" xfId="9942" xr:uid="{473318D0-34A0-4F1A-B7A2-A90B02B9F376}"/>
    <cellStyle name="Calculation 2 5 2 9 3" xfId="9943" xr:uid="{B17F06EA-9132-4942-8D16-3135E3FCEE46}"/>
    <cellStyle name="Calculation 2 5 20" xfId="9944" xr:uid="{4A821A64-B608-40BC-808F-F98CFEDBD65D}"/>
    <cellStyle name="Calculation 2 5 20 2" xfId="9945" xr:uid="{065FECE1-9303-4679-820A-4652E05C20F2}"/>
    <cellStyle name="Calculation 2 5 20 2 2" xfId="9946" xr:uid="{F850685A-2989-4D01-9109-CB45F4C851F9}"/>
    <cellStyle name="Calculation 2 5 20 3" xfId="9947" xr:uid="{D1E38BE4-C2B0-492E-A111-C0ACBFF6C202}"/>
    <cellStyle name="Calculation 2 5 21" xfId="9948" xr:uid="{8C52551E-6695-4F57-98DF-06798E352072}"/>
    <cellStyle name="Calculation 2 5 21 2" xfId="9949" xr:uid="{054FA3BE-E936-4BF5-BA02-FD1745E680EC}"/>
    <cellStyle name="Calculation 2 5 21 2 2" xfId="9950" xr:uid="{81A87D36-C988-40CD-85C8-6C5EE5425074}"/>
    <cellStyle name="Calculation 2 5 21 3" xfId="9951" xr:uid="{B5CCB416-86BD-4715-A39B-7784169A3907}"/>
    <cellStyle name="Calculation 2 5 22" xfId="9952" xr:uid="{ECB43861-A426-47E8-81F2-EB511246EFBE}"/>
    <cellStyle name="Calculation 2 5 22 2" xfId="9953" xr:uid="{05FECD88-3C92-4156-BF87-07E48BB5C2A5}"/>
    <cellStyle name="Calculation 2 5 23" xfId="9954" xr:uid="{517065A4-1896-4A4C-839E-DB4B69C762DC}"/>
    <cellStyle name="Calculation 2 5 24" xfId="9955" xr:uid="{990FB8CA-3530-4D10-BED3-A9584B3E4A66}"/>
    <cellStyle name="Calculation 2 5 3" xfId="9956" xr:uid="{262F28AD-6A2C-484C-A066-1D15464333D4}"/>
    <cellStyle name="Calculation 2 5 3 2" xfId="9957" xr:uid="{AE2DB28A-074A-4B66-B1EE-08FC3A09A4F5}"/>
    <cellStyle name="Calculation 2 5 3 2 2" xfId="9958" xr:uid="{3A26A6FE-C6AA-4270-8DD6-9466C1809673}"/>
    <cellStyle name="Calculation 2 5 3 2 3" xfId="9959" xr:uid="{B8904286-28EA-49F9-948C-1FEC0220737F}"/>
    <cellStyle name="Calculation 2 5 3 3" xfId="9960" xr:uid="{CE3B8CBE-9BC9-4546-8EE7-F9B21FB0E937}"/>
    <cellStyle name="Calculation 2 5 3 3 2" xfId="9961" xr:uid="{A8B611C2-F83E-4BBF-A6B5-5FB290883F9E}"/>
    <cellStyle name="Calculation 2 5 3 4" xfId="9962" xr:uid="{E922DA3B-5843-4FA4-8759-E75A7084A0BA}"/>
    <cellStyle name="Calculation 2 5 4" xfId="9963" xr:uid="{2E471AFA-0A21-44A9-98AA-37E24EDD6780}"/>
    <cellStyle name="Calculation 2 5 4 2" xfId="9964" xr:uid="{91712989-240C-494A-857E-36E1868FECD6}"/>
    <cellStyle name="Calculation 2 5 4 2 2" xfId="9965" xr:uid="{87670622-DEBE-463E-A4B9-14C9FD8F9F9A}"/>
    <cellStyle name="Calculation 2 5 4 3" xfId="9966" xr:uid="{41662D56-77F7-434B-BBE0-F14537B74C5D}"/>
    <cellStyle name="Calculation 2 5 4 4" xfId="9967" xr:uid="{7FC4E276-2107-4BA7-893F-E64798639ED7}"/>
    <cellStyle name="Calculation 2 5 5" xfId="9968" xr:uid="{120C3D19-F7AC-4361-8B9F-E8A68478301A}"/>
    <cellStyle name="Calculation 2 5 5 2" xfId="9969" xr:uid="{E227EAFA-B5C4-45F0-92FE-46CCC9A42C03}"/>
    <cellStyle name="Calculation 2 5 5 2 2" xfId="9970" xr:uid="{A2F152C3-62D4-4906-BCBC-B31404A2D052}"/>
    <cellStyle name="Calculation 2 5 5 3" xfId="9971" xr:uid="{E96B72A1-6F6A-46E1-AACA-3DEA0EC997C8}"/>
    <cellStyle name="Calculation 2 5 5 4" xfId="9972" xr:uid="{9D3D9852-6EA8-4017-8296-6BAE3D3B6FE7}"/>
    <cellStyle name="Calculation 2 5 6" xfId="9973" xr:uid="{9D410E1F-7304-4CAD-8D84-03CECD8F201B}"/>
    <cellStyle name="Calculation 2 5 6 2" xfId="9974" xr:uid="{D34EDDC4-73A3-475A-B56F-9258AD63AE49}"/>
    <cellStyle name="Calculation 2 5 6 2 2" xfId="9975" xr:uid="{5AFE8D1B-4CBC-4994-B954-6434388DAB8B}"/>
    <cellStyle name="Calculation 2 5 6 3" xfId="9976" xr:uid="{48E0B204-EE99-47BE-9E53-3F910373E7AD}"/>
    <cellStyle name="Calculation 2 5 7" xfId="9977" xr:uid="{5D01D674-F66F-4F2E-826B-686704CDF26E}"/>
    <cellStyle name="Calculation 2 5 7 2" xfId="9978" xr:uid="{72C6182A-15D8-4F09-A830-4077175D6F59}"/>
    <cellStyle name="Calculation 2 5 7 2 2" xfId="9979" xr:uid="{D79B4207-9FE8-49E4-A6BF-B36154BB8713}"/>
    <cellStyle name="Calculation 2 5 7 3" xfId="9980" xr:uid="{DC270A32-69FA-47B5-AEAB-271A3FE12C00}"/>
    <cellStyle name="Calculation 2 5 8" xfId="9981" xr:uid="{13974701-4F78-4255-AE3C-078D9DBDF18B}"/>
    <cellStyle name="Calculation 2 5 8 2" xfId="9982" xr:uid="{54DE514F-DE5F-4E0A-A0EC-FD4E3C3A1627}"/>
    <cellStyle name="Calculation 2 5 8 2 2" xfId="9983" xr:uid="{38FE9D28-CAEA-4FC2-9C07-39F66F0FEBF3}"/>
    <cellStyle name="Calculation 2 5 8 3" xfId="9984" xr:uid="{AF21602D-92DB-4E69-8062-D91CFA7D55C8}"/>
    <cellStyle name="Calculation 2 5 9" xfId="9985" xr:uid="{07824A4B-7FCE-41EA-83B1-A73B62EE56AA}"/>
    <cellStyle name="Calculation 2 5 9 2" xfId="9986" xr:uid="{A16591B2-786D-4AF2-AF5A-518C38F4B6AC}"/>
    <cellStyle name="Calculation 2 5 9 2 2" xfId="9987" xr:uid="{F563DE52-8C12-47BC-B055-0B87BC770386}"/>
    <cellStyle name="Calculation 2 5 9 3" xfId="9988" xr:uid="{6C154188-2343-48BE-AEF6-C237280F0D6E}"/>
    <cellStyle name="Calculation 2 6" xfId="9989" xr:uid="{72C755BC-81EF-4959-8ADD-BCE27726B7AD}"/>
    <cellStyle name="Calculation 2 6 10" xfId="9990" xr:uid="{2DCF9BDE-0BE6-44C3-99BB-9296BCACB228}"/>
    <cellStyle name="Calculation 2 6 10 2" xfId="9991" xr:uid="{5EAE125C-2A58-4257-8D82-31194E25EFF7}"/>
    <cellStyle name="Calculation 2 6 10 2 2" xfId="9992" xr:uid="{630DDF07-7F49-4839-95DB-6C502020B946}"/>
    <cellStyle name="Calculation 2 6 10 3" xfId="9993" xr:uid="{619AF171-7468-4721-9E55-4639D98DC52A}"/>
    <cellStyle name="Calculation 2 6 11" xfId="9994" xr:uid="{D126944B-A1BA-4159-AD86-1419C44C995A}"/>
    <cellStyle name="Calculation 2 6 11 2" xfId="9995" xr:uid="{D89B2F60-6503-4FE4-8294-2A97D4D9D3D1}"/>
    <cellStyle name="Calculation 2 6 11 2 2" xfId="9996" xr:uid="{C9889E93-D311-40A3-9534-45AF87F8E262}"/>
    <cellStyle name="Calculation 2 6 11 3" xfId="9997" xr:uid="{1B3E9B87-F7B0-4F8D-9300-74640F24FC2B}"/>
    <cellStyle name="Calculation 2 6 12" xfId="9998" xr:uid="{5FFB2ED2-90E0-4B54-BC4A-78B40DD899F6}"/>
    <cellStyle name="Calculation 2 6 12 2" xfId="9999" xr:uid="{9D22DDA4-B30B-4212-9222-F46C383C2931}"/>
    <cellStyle name="Calculation 2 6 12 2 2" xfId="10000" xr:uid="{50EEA305-DFF2-4B70-A844-1A8BF5CA0E85}"/>
    <cellStyle name="Calculation 2 6 12 3" xfId="10001" xr:uid="{CF54B1A7-A6CC-4ED7-B55E-10599DB2B8CB}"/>
    <cellStyle name="Calculation 2 6 13" xfId="10002" xr:uid="{DA70A4E0-E397-4E15-86D5-A51DBE086847}"/>
    <cellStyle name="Calculation 2 6 13 2" xfId="10003" xr:uid="{46870275-ACDC-444B-A10B-AE8EEDE101BB}"/>
    <cellStyle name="Calculation 2 6 13 2 2" xfId="10004" xr:uid="{CE65EFA4-13DE-4209-9BBC-A2C8F2975B15}"/>
    <cellStyle name="Calculation 2 6 13 3" xfId="10005" xr:uid="{087406ED-1654-4C7E-851D-171E91244B08}"/>
    <cellStyle name="Calculation 2 6 14" xfId="10006" xr:uid="{43DEE8B9-A4D3-4D52-80EA-E28F80D9DFBE}"/>
    <cellStyle name="Calculation 2 6 14 2" xfId="10007" xr:uid="{E01258CA-BD57-4D5C-9D27-F0795081169F}"/>
    <cellStyle name="Calculation 2 6 14 2 2" xfId="10008" xr:uid="{952A89E9-4C38-47E2-87A8-2553F0326A1C}"/>
    <cellStyle name="Calculation 2 6 14 3" xfId="10009" xr:uid="{BF8D6D7B-4080-473D-9979-2BF7B7A80971}"/>
    <cellStyle name="Calculation 2 6 15" xfId="10010" xr:uid="{80AFFCC5-04C0-4379-A3DD-9BFA2CE640AD}"/>
    <cellStyle name="Calculation 2 6 15 2" xfId="10011" xr:uid="{2B8083A3-23EE-42DF-92DD-49A5B7F3440B}"/>
    <cellStyle name="Calculation 2 6 15 2 2" xfId="10012" xr:uid="{9C3E6513-6915-44BF-AA5C-3B3D4E5E22F9}"/>
    <cellStyle name="Calculation 2 6 15 3" xfId="10013" xr:uid="{6E4E7068-AF0B-411B-8F56-D87F34282E4F}"/>
    <cellStyle name="Calculation 2 6 16" xfId="10014" xr:uid="{C488A552-9DB7-45F7-ABDD-08C60F3596FB}"/>
    <cellStyle name="Calculation 2 6 16 2" xfId="10015" xr:uid="{4A37BAF7-9873-43C8-A0F4-AEEC3DFCC46D}"/>
    <cellStyle name="Calculation 2 6 16 2 2" xfId="10016" xr:uid="{91834BE5-0834-4415-BBEA-723CB4324EBE}"/>
    <cellStyle name="Calculation 2 6 16 3" xfId="10017" xr:uid="{0CF0DACD-175F-4BEB-B9D9-85ECB4460E90}"/>
    <cellStyle name="Calculation 2 6 17" xfId="10018" xr:uid="{00945E85-D2A3-490A-8DD3-BDF797598454}"/>
    <cellStyle name="Calculation 2 6 17 2" xfId="10019" xr:uid="{805E2769-518D-48EE-83A5-ACA21A9EF333}"/>
    <cellStyle name="Calculation 2 6 17 2 2" xfId="10020" xr:uid="{2821E854-BE29-4000-B3F7-656B135DA75D}"/>
    <cellStyle name="Calculation 2 6 17 3" xfId="10021" xr:uid="{EC5888CA-F249-4EB7-9E78-F0FBB91E1B27}"/>
    <cellStyle name="Calculation 2 6 18" xfId="10022" xr:uid="{4B2FF4D1-8124-426B-92F6-836231EE3A4B}"/>
    <cellStyle name="Calculation 2 6 18 2" xfId="10023" xr:uid="{76436DC5-FCBC-4878-BF91-3C6692A73E3D}"/>
    <cellStyle name="Calculation 2 6 18 2 2" xfId="10024" xr:uid="{7C273B08-1C54-4FC3-BAC9-265EFD81FB80}"/>
    <cellStyle name="Calculation 2 6 18 3" xfId="10025" xr:uid="{0664FB68-523A-4A4C-AC9D-0652A422BC60}"/>
    <cellStyle name="Calculation 2 6 19" xfId="10026" xr:uid="{644AC6E9-DB29-4302-A460-2E4CDD4142FA}"/>
    <cellStyle name="Calculation 2 6 19 2" xfId="10027" xr:uid="{741A432B-2DF5-4EEA-BC1D-C39ADEF6DF72}"/>
    <cellStyle name="Calculation 2 6 19 2 2" xfId="10028" xr:uid="{755D0F78-B09A-45E1-A761-3B2B21EB37FE}"/>
    <cellStyle name="Calculation 2 6 19 3" xfId="10029" xr:uid="{C8B866AD-F615-4BFE-87F7-C5D744EAC0CE}"/>
    <cellStyle name="Calculation 2 6 2" xfId="10030" xr:uid="{ABC01E5F-E96A-4E82-A5CE-9A73F23A207F}"/>
    <cellStyle name="Calculation 2 6 2 2" xfId="10031" xr:uid="{882CD10F-4504-46B3-8FF0-2F0FDA61FBC4}"/>
    <cellStyle name="Calculation 2 6 2 2 2" xfId="10032" xr:uid="{1A79887B-009A-4E54-A4F4-95A7CD750E06}"/>
    <cellStyle name="Calculation 2 6 2 2 3" xfId="10033" xr:uid="{258DD5F2-6DCC-4BC7-9647-4F2846E7110F}"/>
    <cellStyle name="Calculation 2 6 2 3" xfId="10034" xr:uid="{6EB086B9-1E8A-468D-9649-81A78F4CA06F}"/>
    <cellStyle name="Calculation 2 6 2 3 2" xfId="10035" xr:uid="{59948460-3ABD-4D35-B719-32B9A242394A}"/>
    <cellStyle name="Calculation 2 6 2 4" xfId="10036" xr:uid="{6BA6024C-2ED3-4EBF-994A-211E72456B8E}"/>
    <cellStyle name="Calculation 2 6 20" xfId="10037" xr:uid="{F0E94A75-7295-4311-9733-108410282C96}"/>
    <cellStyle name="Calculation 2 6 20 2" xfId="10038" xr:uid="{DA08FA59-6A88-463F-A5CA-646BC3DAF4D7}"/>
    <cellStyle name="Calculation 2 6 20 2 2" xfId="10039" xr:uid="{69A95363-672C-4227-B9D9-2FF5C10349EC}"/>
    <cellStyle name="Calculation 2 6 20 3" xfId="10040" xr:uid="{F10FAAFC-C08F-4D48-A937-9829CBD5D9A7}"/>
    <cellStyle name="Calculation 2 6 21" xfId="10041" xr:uid="{31B11EF3-18EB-431B-8252-EFB3B11F4DD4}"/>
    <cellStyle name="Calculation 2 6 21 2" xfId="10042" xr:uid="{8C9773D8-15A4-475D-A7CE-FD5779937D65}"/>
    <cellStyle name="Calculation 2 6 22" xfId="10043" xr:uid="{07D820B3-E93D-4319-BEFE-B1AFC3B6403B}"/>
    <cellStyle name="Calculation 2 6 23" xfId="10044" xr:uid="{DFE91618-D443-41E1-A424-49A00ED094A9}"/>
    <cellStyle name="Calculation 2 6 3" xfId="10045" xr:uid="{20552684-7334-41C5-BE12-8CE783014AE7}"/>
    <cellStyle name="Calculation 2 6 3 2" xfId="10046" xr:uid="{88E9E4F3-314A-4947-B848-7FB8767E2A85}"/>
    <cellStyle name="Calculation 2 6 3 2 2" xfId="10047" xr:uid="{DDAD1694-5477-42E7-B31F-402450CBAFC4}"/>
    <cellStyle name="Calculation 2 6 3 3" xfId="10048" xr:uid="{1669F415-67C8-4595-B27F-9C6A330AD72B}"/>
    <cellStyle name="Calculation 2 6 3 4" xfId="10049" xr:uid="{0EDACE37-8BFB-4E58-BE4D-FA8DAB9D9889}"/>
    <cellStyle name="Calculation 2 6 4" xfId="10050" xr:uid="{057541E9-889F-4DC3-958A-2BD6ED677D0B}"/>
    <cellStyle name="Calculation 2 6 4 2" xfId="10051" xr:uid="{400135F2-57AE-48BA-96A9-3FF974E76587}"/>
    <cellStyle name="Calculation 2 6 4 2 2" xfId="10052" xr:uid="{245AD615-C2B6-426F-A2D8-255FAF31117F}"/>
    <cellStyle name="Calculation 2 6 4 3" xfId="10053" xr:uid="{DE4DAA5B-A2ED-464B-A941-62891E230255}"/>
    <cellStyle name="Calculation 2 6 4 4" xfId="10054" xr:uid="{3A524CBA-1522-4784-A691-AB2D993CD74A}"/>
    <cellStyle name="Calculation 2 6 5" xfId="10055" xr:uid="{3B168F40-55EE-4A5F-996B-A7F86ADCE5A6}"/>
    <cellStyle name="Calculation 2 6 5 2" xfId="10056" xr:uid="{FB5E6657-EBED-4300-A493-5FD23E16F5A0}"/>
    <cellStyle name="Calculation 2 6 5 2 2" xfId="10057" xr:uid="{75EC4CAE-DF28-429F-8D3F-5A571C4DAD79}"/>
    <cellStyle name="Calculation 2 6 5 3" xfId="10058" xr:uid="{9D2ADE9A-E648-4276-81C2-C1F29844AF40}"/>
    <cellStyle name="Calculation 2 6 6" xfId="10059" xr:uid="{7A1A8F4E-5CCE-4BEF-A24E-1D42B84E28DA}"/>
    <cellStyle name="Calculation 2 6 6 2" xfId="10060" xr:uid="{882656DF-7493-4898-A30D-3F5E07582DC1}"/>
    <cellStyle name="Calculation 2 6 6 2 2" xfId="10061" xr:uid="{C9D9C3B1-A2B4-47F0-B271-4245AB2261DA}"/>
    <cellStyle name="Calculation 2 6 6 3" xfId="10062" xr:uid="{E22C5151-6457-4EC8-8BC2-962D56BD9D85}"/>
    <cellStyle name="Calculation 2 6 7" xfId="10063" xr:uid="{8B2C14E4-D56D-4844-A905-442A15224360}"/>
    <cellStyle name="Calculation 2 6 7 2" xfId="10064" xr:uid="{999BC6E5-F671-4046-9374-8A6190419207}"/>
    <cellStyle name="Calculation 2 6 7 2 2" xfId="10065" xr:uid="{9E7C3048-01BE-45F3-94C0-0A86431FC6CB}"/>
    <cellStyle name="Calculation 2 6 7 3" xfId="10066" xr:uid="{417165CB-8819-4771-8FBD-9B0649D644FF}"/>
    <cellStyle name="Calculation 2 6 8" xfId="10067" xr:uid="{725D40BF-4EC4-48D0-9FBA-6B153A127172}"/>
    <cellStyle name="Calculation 2 6 8 2" xfId="10068" xr:uid="{8FEFB06C-6375-452F-B370-BF227BFB206A}"/>
    <cellStyle name="Calculation 2 6 8 2 2" xfId="10069" xr:uid="{9DD579B7-3458-498E-821B-EC4B13D745A3}"/>
    <cellStyle name="Calculation 2 6 8 3" xfId="10070" xr:uid="{73508B82-4756-4A38-A265-4A64838F651B}"/>
    <cellStyle name="Calculation 2 6 9" xfId="10071" xr:uid="{B13D1824-366B-4245-AEF9-F69973C44AD6}"/>
    <cellStyle name="Calculation 2 6 9 2" xfId="10072" xr:uid="{5F2A4528-F186-40F9-B8B7-8189EBDAD8EA}"/>
    <cellStyle name="Calculation 2 6 9 2 2" xfId="10073" xr:uid="{CD55A42C-5B43-42EC-9E70-6A30946F9B63}"/>
    <cellStyle name="Calculation 2 6 9 3" xfId="10074" xr:uid="{884B57A0-0FE3-4850-AD5B-AC734864BB65}"/>
    <cellStyle name="Calculation 2 7" xfId="10075" xr:uid="{79D3566C-07AD-4977-BDA1-5292885342F2}"/>
    <cellStyle name="Calculation 2 7 2" xfId="10076" xr:uid="{1A92B546-644F-4C79-8AEA-28DB34D7192C}"/>
    <cellStyle name="Calculation 2 7 2 2" xfId="10077" xr:uid="{95C03278-E056-46CF-B95C-4754DE0389CF}"/>
    <cellStyle name="Calculation 2 7 2 3" xfId="10078" xr:uid="{4EE317FB-37F8-4B35-B25D-85F817149B0D}"/>
    <cellStyle name="Calculation 2 7 3" xfId="10079" xr:uid="{BB15F082-BE41-44B3-BAE6-8F66DB36216F}"/>
    <cellStyle name="Calculation 2 7 3 2" xfId="10080" xr:uid="{0A77578C-522C-4A44-B1B2-BD0CCFD8B7E3}"/>
    <cellStyle name="Calculation 2 7 4" xfId="10081" xr:uid="{80142F67-FE8A-47D1-BBC2-968F31F2D980}"/>
    <cellStyle name="Calculation 2 8" xfId="10082" xr:uid="{D39FB340-3623-4CDA-A42C-F4D21698F61D}"/>
    <cellStyle name="Calculation 2 8 2" xfId="10083" xr:uid="{AC982277-3E93-45BD-A846-6A630B3CBD6E}"/>
    <cellStyle name="Calculation 2 8 2 2" xfId="10084" xr:uid="{CD2340C2-1C1E-4DDD-B18B-FB31904B0B14}"/>
    <cellStyle name="Calculation 2 8 2 3" xfId="10085" xr:uid="{22A93C83-6D26-4391-AA7D-F6D8211B5A39}"/>
    <cellStyle name="Calculation 2 8 3" xfId="10086" xr:uid="{AD3E3BE6-BE44-4889-97B8-E9F2D5282534}"/>
    <cellStyle name="Calculation 2 8 4" xfId="10087" xr:uid="{E928D8AF-D58A-4C73-88A3-DB8E33077587}"/>
    <cellStyle name="Calculation 2 9" xfId="10088" xr:uid="{8206454B-1341-4A21-9C3C-CD653290D942}"/>
    <cellStyle name="Calculation 2 9 2" xfId="10089" xr:uid="{B250D955-2010-4C3F-82BD-ABD889CDCBEB}"/>
    <cellStyle name="Calculation 2 9 2 2" xfId="10090" xr:uid="{F4432751-1ACE-4EBB-979A-C81C3194C9B0}"/>
    <cellStyle name="Calculation 2 9 3" xfId="10091" xr:uid="{296FF6BB-08F4-4F6E-BF95-9546331E547D}"/>
    <cellStyle name="Calculation 2 9 4" xfId="10092" xr:uid="{7C68E3C6-5A7C-4085-9B2B-60BBF03FF8E6}"/>
    <cellStyle name="Calculation 3" xfId="95" xr:uid="{E1B17440-23D8-44D6-8AC6-C9D7F4088869}"/>
    <cellStyle name="Calculation 3 10" xfId="10093" xr:uid="{05F0BA79-D0EE-4A7D-B038-E1381D60C0A5}"/>
    <cellStyle name="Calculation 3 10 2" xfId="10094" xr:uid="{E076B6CA-52A2-47F3-ADBE-F66D843E1F4C}"/>
    <cellStyle name="Calculation 3 10 2 2" xfId="10095" xr:uid="{76091711-7A0F-4F1A-B9AF-BCA8F65FF209}"/>
    <cellStyle name="Calculation 3 10 3" xfId="10096" xr:uid="{78C646E9-792B-4BA7-940A-DA6B9C620976}"/>
    <cellStyle name="Calculation 3 11" xfId="10097" xr:uid="{FA4175C9-373F-4BF8-83AD-448B83A7502C}"/>
    <cellStyle name="Calculation 3 11 2" xfId="10098" xr:uid="{8AC5A286-2BC2-4D90-99DF-2E215A35CB0E}"/>
    <cellStyle name="Calculation 3 11 2 2" xfId="10099" xr:uid="{E583DA09-DEAB-4895-BEAA-22DEE1456777}"/>
    <cellStyle name="Calculation 3 11 3" xfId="10100" xr:uid="{0E302881-4244-4DCA-8BE1-174A2CB039CF}"/>
    <cellStyle name="Calculation 3 12" xfId="10101" xr:uid="{C66061E9-7F9C-4D74-9D25-9C88CB31C7AF}"/>
    <cellStyle name="Calculation 3 12 2" xfId="10102" xr:uid="{917C58DF-B2CD-4490-A2EB-C1916EFADCDA}"/>
    <cellStyle name="Calculation 3 12 2 2" xfId="10103" xr:uid="{BC86C207-A57D-4EF1-8160-79CEC994DDE8}"/>
    <cellStyle name="Calculation 3 12 3" xfId="10104" xr:uid="{2006430A-514C-43B6-8690-AE168F4A4D40}"/>
    <cellStyle name="Calculation 3 13" xfId="10105" xr:uid="{BD002C51-6DA1-4E9F-991D-F381F498BFB4}"/>
    <cellStyle name="Calculation 3 13 2" xfId="10106" xr:uid="{FBCCEED4-0E5C-4870-82D5-BCA1A7F743F8}"/>
    <cellStyle name="Calculation 3 13 2 2" xfId="10107" xr:uid="{604A2C70-7E5D-40BF-8E1A-281F3CADEFC7}"/>
    <cellStyle name="Calculation 3 13 3" xfId="10108" xr:uid="{CE216027-29A7-401E-BC72-CCA985092020}"/>
    <cellStyle name="Calculation 3 14" xfId="10109" xr:uid="{291B9055-6015-4727-8D55-84F4331E8720}"/>
    <cellStyle name="Calculation 3 14 2" xfId="10110" xr:uid="{709A258F-A82D-4503-9D38-C046268427CC}"/>
    <cellStyle name="Calculation 3 14 2 2" xfId="10111" xr:uid="{8D3B4DAB-7CD5-4067-96B7-708C29318734}"/>
    <cellStyle name="Calculation 3 14 3" xfId="10112" xr:uid="{9B90AE6F-B2C6-491B-BEF9-3E043778C9BF}"/>
    <cellStyle name="Calculation 3 15" xfId="10113" xr:uid="{00C5858D-2F73-4DE9-BD15-5C4DDD5E030E}"/>
    <cellStyle name="Calculation 3 15 2" xfId="10114" xr:uid="{509249CA-22BC-4896-B1DE-4388AE589CD8}"/>
    <cellStyle name="Calculation 3 15 2 2" xfId="10115" xr:uid="{4DFBB2DC-85F7-49C8-8ED4-586478AA4BFD}"/>
    <cellStyle name="Calculation 3 15 3" xfId="10116" xr:uid="{372EEDCD-25D5-49AB-9E46-2ADAEC6884DE}"/>
    <cellStyle name="Calculation 3 16" xfId="10117" xr:uid="{57842C14-69B6-4197-9A0A-F40E8094CE3D}"/>
    <cellStyle name="Calculation 3 16 2" xfId="10118" xr:uid="{78DA986F-FF97-473A-B262-10AA0D87A8B5}"/>
    <cellStyle name="Calculation 3 16 2 2" xfId="10119" xr:uid="{415C11B3-219C-4731-8825-9B43424603BD}"/>
    <cellStyle name="Calculation 3 16 3" xfId="10120" xr:uid="{4149059D-5A32-42C9-8869-180F28D42171}"/>
    <cellStyle name="Calculation 3 17" xfId="10121" xr:uid="{220DD85B-3923-472A-A2C3-DDABB679800E}"/>
    <cellStyle name="Calculation 3 17 2" xfId="10122" xr:uid="{450ED2A4-E054-4BF2-8176-3C1914D1D059}"/>
    <cellStyle name="Calculation 3 17 2 2" xfId="10123" xr:uid="{026B12B8-BB26-4437-B53C-531E430F880A}"/>
    <cellStyle name="Calculation 3 17 3" xfId="10124" xr:uid="{80169E44-CE70-4829-A064-5E1B65BD6A0F}"/>
    <cellStyle name="Calculation 3 18" xfId="10125" xr:uid="{E8EEC433-7E16-4E08-AAB7-F5EDAF3A51BD}"/>
    <cellStyle name="Calculation 3 18 2" xfId="10126" xr:uid="{CDC9D5C0-D3BF-4123-B003-3EAF329736ED}"/>
    <cellStyle name="Calculation 3 18 2 2" xfId="10127" xr:uid="{04996B01-8765-44B4-9B6E-12754D21384C}"/>
    <cellStyle name="Calculation 3 18 3" xfId="10128" xr:uid="{B9615656-BB7D-4447-856D-B8A58060082C}"/>
    <cellStyle name="Calculation 3 19" xfId="10129" xr:uid="{319077F4-B259-4F7A-AF1E-C4BD2C7E784E}"/>
    <cellStyle name="Calculation 3 19 2" xfId="10130" xr:uid="{5C7E6CF7-D747-4910-9F92-0926DB49F638}"/>
    <cellStyle name="Calculation 3 19 2 2" xfId="10131" xr:uid="{6A5860B9-1BED-4498-AB0E-E88D67D05ECB}"/>
    <cellStyle name="Calculation 3 19 3" xfId="10132" xr:uid="{303B69CB-5364-4AA2-BF2D-E7447249F4EA}"/>
    <cellStyle name="Calculation 3 2" xfId="10133" xr:uid="{6EFD5E43-CDEC-42C4-BED1-61571431DE36}"/>
    <cellStyle name="Calculation 3 2 10" xfId="10134" xr:uid="{1830FAEA-3CBE-44DA-AF1C-E4164CB03F19}"/>
    <cellStyle name="Calculation 3 2 10 2" xfId="10135" xr:uid="{6F8BD8B3-7CF9-4494-B4FF-C1ABAEDEC6F9}"/>
    <cellStyle name="Calculation 3 2 10 2 2" xfId="10136" xr:uid="{43DDB13E-B735-4E61-A662-2E199FD3AAC3}"/>
    <cellStyle name="Calculation 3 2 10 3" xfId="10137" xr:uid="{B48A83F3-2CDD-4997-B3A9-15226F08847D}"/>
    <cellStyle name="Calculation 3 2 11" xfId="10138" xr:uid="{DA2306E5-7234-4774-89F3-969D067C2BD3}"/>
    <cellStyle name="Calculation 3 2 11 2" xfId="10139" xr:uid="{E9C80F80-14B4-4804-9B01-2CB6FF611E34}"/>
    <cellStyle name="Calculation 3 2 11 2 2" xfId="10140" xr:uid="{21C87EDA-EDEA-4A8F-9AC4-BA896EE9C522}"/>
    <cellStyle name="Calculation 3 2 11 3" xfId="10141" xr:uid="{3AD8AF03-DC22-4817-AAF2-606FC4E686A1}"/>
    <cellStyle name="Calculation 3 2 12" xfId="10142" xr:uid="{A7F25D5C-5B00-43DC-ADA3-19279502B69C}"/>
    <cellStyle name="Calculation 3 2 12 2" xfId="10143" xr:uid="{850F2570-BFBA-44D6-B522-71AD7FE7259D}"/>
    <cellStyle name="Calculation 3 2 12 2 2" xfId="10144" xr:uid="{45B58361-5496-4BBF-8757-78AABE0E086B}"/>
    <cellStyle name="Calculation 3 2 12 3" xfId="10145" xr:uid="{04981592-3712-4CA0-9E54-60892EAA0F04}"/>
    <cellStyle name="Calculation 3 2 13" xfId="10146" xr:uid="{0D4D1D21-9333-4052-A38F-EECDE66A07E1}"/>
    <cellStyle name="Calculation 3 2 13 2" xfId="10147" xr:uid="{822D039B-FA5E-4138-8439-3183B96CFB80}"/>
    <cellStyle name="Calculation 3 2 13 2 2" xfId="10148" xr:uid="{941EBEF3-9415-48D3-87E5-BDBDAA69FAFC}"/>
    <cellStyle name="Calculation 3 2 13 3" xfId="10149" xr:uid="{EF6DB253-D00E-44C9-ACA4-AF4EF1503490}"/>
    <cellStyle name="Calculation 3 2 14" xfId="10150" xr:uid="{28C29B29-F016-4790-AE6E-95F777CB00AA}"/>
    <cellStyle name="Calculation 3 2 14 2" xfId="10151" xr:uid="{29C56513-2216-46F4-BE66-547BAABDDA3F}"/>
    <cellStyle name="Calculation 3 2 14 2 2" xfId="10152" xr:uid="{F268C848-C3FC-4030-8A98-A783F77D9239}"/>
    <cellStyle name="Calculation 3 2 14 3" xfId="10153" xr:uid="{9C6DD98D-2B16-4C57-8ED3-61C12E246375}"/>
    <cellStyle name="Calculation 3 2 15" xfId="10154" xr:uid="{EF5F3454-B630-4950-BDE0-0ACD1BBE792A}"/>
    <cellStyle name="Calculation 3 2 15 2" xfId="10155" xr:uid="{4F63C336-C969-4F29-9AAB-37EBBC853389}"/>
    <cellStyle name="Calculation 3 2 15 2 2" xfId="10156" xr:uid="{2374CB70-24AF-4707-B2A0-9F5B78BFFDEA}"/>
    <cellStyle name="Calculation 3 2 15 3" xfId="10157" xr:uid="{6A9636EF-3B37-444C-92D6-5008E3E777DE}"/>
    <cellStyle name="Calculation 3 2 16" xfId="10158" xr:uid="{C5CCDE1C-3001-4BD3-A97F-84FC61A6B733}"/>
    <cellStyle name="Calculation 3 2 16 2" xfId="10159" xr:uid="{F7FA0FF3-7CD8-41AE-ADD7-7B0D326C20AB}"/>
    <cellStyle name="Calculation 3 2 16 2 2" xfId="10160" xr:uid="{AEB5827F-CA35-43EC-BE23-968DEC449A04}"/>
    <cellStyle name="Calculation 3 2 16 3" xfId="10161" xr:uid="{DC396951-1267-4445-AE12-54969CA937A5}"/>
    <cellStyle name="Calculation 3 2 17" xfId="10162" xr:uid="{C2F51BAF-9AE3-4935-AC99-68DD2FBDA63F}"/>
    <cellStyle name="Calculation 3 2 17 2" xfId="10163" xr:uid="{D10C3664-8322-48DF-8E7E-415E709C858A}"/>
    <cellStyle name="Calculation 3 2 17 2 2" xfId="10164" xr:uid="{860FF57F-C43E-4AFD-B7B3-0F9AEBC62AA4}"/>
    <cellStyle name="Calculation 3 2 17 3" xfId="10165" xr:uid="{496CFB2C-D931-465E-8D82-2C9F8F1FC233}"/>
    <cellStyle name="Calculation 3 2 18" xfId="10166" xr:uid="{4D5DD791-99C9-42BB-8158-10EB1E4F2FBE}"/>
    <cellStyle name="Calculation 3 2 18 2" xfId="10167" xr:uid="{C42C8192-FA38-40BB-BF6C-D8ED48BB883A}"/>
    <cellStyle name="Calculation 3 2 18 2 2" xfId="10168" xr:uid="{91915B19-197E-413A-A012-803281287293}"/>
    <cellStyle name="Calculation 3 2 18 3" xfId="10169" xr:uid="{6B129DB2-7984-4BA1-941C-1EEA4D27087B}"/>
    <cellStyle name="Calculation 3 2 19" xfId="10170" xr:uid="{3AE3CA93-C7FC-470E-8670-D9E1D13EDC7D}"/>
    <cellStyle name="Calculation 3 2 19 2" xfId="10171" xr:uid="{7A3A99F7-9490-4E02-AF42-382001DD9803}"/>
    <cellStyle name="Calculation 3 2 19 2 2" xfId="10172" xr:uid="{F83CAB7E-6688-4FA3-947E-C437570E95F8}"/>
    <cellStyle name="Calculation 3 2 19 3" xfId="10173" xr:uid="{98426156-9A44-4E22-B4B1-700B78E055E5}"/>
    <cellStyle name="Calculation 3 2 2" xfId="10174" xr:uid="{FFFF9F99-D117-4EBB-88E9-AA668E428D6F}"/>
    <cellStyle name="Calculation 3 2 2 10" xfId="10175" xr:uid="{00E7094B-F9F0-464E-B638-44F11552530D}"/>
    <cellStyle name="Calculation 3 2 2 10 2" xfId="10176" xr:uid="{BF6B97E8-9725-4267-820F-8925756C0420}"/>
    <cellStyle name="Calculation 3 2 2 10 2 2" xfId="10177" xr:uid="{330D06A2-C02A-4159-A5A6-761FEE12A14C}"/>
    <cellStyle name="Calculation 3 2 2 10 3" xfId="10178" xr:uid="{E697C7D7-7E5E-49D6-9DC6-AA11834A4CF2}"/>
    <cellStyle name="Calculation 3 2 2 11" xfId="10179" xr:uid="{05DEDBBC-C35D-4CB1-A304-F4272FC3B9C4}"/>
    <cellStyle name="Calculation 3 2 2 11 2" xfId="10180" xr:uid="{F5E94D39-312D-4736-AA2F-2688C76868FB}"/>
    <cellStyle name="Calculation 3 2 2 11 2 2" xfId="10181" xr:uid="{3BD961BD-1273-4162-9738-E731E9D10A47}"/>
    <cellStyle name="Calculation 3 2 2 11 3" xfId="10182" xr:uid="{78429118-FE46-4E02-BD68-AF08FBE57A4F}"/>
    <cellStyle name="Calculation 3 2 2 12" xfId="10183" xr:uid="{DA6FD5B8-E278-478F-854D-CCE08F115F9E}"/>
    <cellStyle name="Calculation 3 2 2 12 2" xfId="10184" xr:uid="{B0EB3A1E-5228-42C7-865A-EDC5AD27D4AC}"/>
    <cellStyle name="Calculation 3 2 2 12 2 2" xfId="10185" xr:uid="{4C61CFE4-2E01-4135-8F25-05B846715254}"/>
    <cellStyle name="Calculation 3 2 2 12 3" xfId="10186" xr:uid="{B4078F40-0BC5-4832-9420-1ADF328407F4}"/>
    <cellStyle name="Calculation 3 2 2 13" xfId="10187" xr:uid="{8135A183-EA00-4C0C-8609-7607E7D942C3}"/>
    <cellStyle name="Calculation 3 2 2 13 2" xfId="10188" xr:uid="{29C2221B-0050-4B63-8EFA-E4748BC5B89C}"/>
    <cellStyle name="Calculation 3 2 2 13 2 2" xfId="10189" xr:uid="{4C388BC9-C1D4-4E05-A75A-BB15F427A1A0}"/>
    <cellStyle name="Calculation 3 2 2 13 3" xfId="10190" xr:uid="{12165935-DE63-4480-BD55-00BBFEB48C3F}"/>
    <cellStyle name="Calculation 3 2 2 14" xfId="10191" xr:uid="{47DE0CB1-E907-478C-A794-3F8F7CE1C334}"/>
    <cellStyle name="Calculation 3 2 2 14 2" xfId="10192" xr:uid="{EBD82BA2-196C-4569-907E-4FB4D3B55988}"/>
    <cellStyle name="Calculation 3 2 2 14 2 2" xfId="10193" xr:uid="{31FB4BFE-5610-414C-BBEA-CCF96249A762}"/>
    <cellStyle name="Calculation 3 2 2 14 3" xfId="10194" xr:uid="{07D938C3-C28B-47FE-BB48-6C10915E9921}"/>
    <cellStyle name="Calculation 3 2 2 15" xfId="10195" xr:uid="{CBE52C02-D59F-47BB-9196-7A777AC27E58}"/>
    <cellStyle name="Calculation 3 2 2 15 2" xfId="10196" xr:uid="{44D6B0CB-B5E7-48BC-A064-726E28C532D2}"/>
    <cellStyle name="Calculation 3 2 2 15 2 2" xfId="10197" xr:uid="{05918BA2-EB37-4872-8ED0-ED7761A1FAC7}"/>
    <cellStyle name="Calculation 3 2 2 15 3" xfId="10198" xr:uid="{AF6C0C88-1D44-48E1-9378-2C8BA8E08C5B}"/>
    <cellStyle name="Calculation 3 2 2 16" xfId="10199" xr:uid="{5C4525FF-38D6-4051-91F2-FCC7BD9F10DE}"/>
    <cellStyle name="Calculation 3 2 2 16 2" xfId="10200" xr:uid="{2F4970E3-90A4-4E76-A2BC-1E8BCE2F2D6C}"/>
    <cellStyle name="Calculation 3 2 2 16 2 2" xfId="10201" xr:uid="{A57ACBC0-98B1-4C43-B4CD-26B876678B9F}"/>
    <cellStyle name="Calculation 3 2 2 16 3" xfId="10202" xr:uid="{739CCC1D-DA5F-4FFD-85FA-7398D0DAB0D8}"/>
    <cellStyle name="Calculation 3 2 2 17" xfId="10203" xr:uid="{59986F11-B783-42EC-8E49-3211B890AA62}"/>
    <cellStyle name="Calculation 3 2 2 17 2" xfId="10204" xr:uid="{2103681F-11EC-4AB6-8E93-E0C5B13A9168}"/>
    <cellStyle name="Calculation 3 2 2 17 2 2" xfId="10205" xr:uid="{D695B23B-6C59-4E02-938C-3A3699D110C5}"/>
    <cellStyle name="Calculation 3 2 2 17 3" xfId="10206" xr:uid="{DD79B2A7-114B-4709-B4CB-765F82A2EDEE}"/>
    <cellStyle name="Calculation 3 2 2 18" xfId="10207" xr:uid="{48DEB2B6-F048-42A5-A117-5999F72A78B0}"/>
    <cellStyle name="Calculation 3 2 2 18 2" xfId="10208" xr:uid="{3CA39FCD-4DCE-4355-BD03-0A1F22BE654C}"/>
    <cellStyle name="Calculation 3 2 2 19" xfId="10209" xr:uid="{F9C7200A-D7AF-49F7-B7A0-7CD6CDF8F931}"/>
    <cellStyle name="Calculation 3 2 2 2" xfId="10210" xr:uid="{170468AC-A8F7-46F3-A94E-4C9F5D96D1C5}"/>
    <cellStyle name="Calculation 3 2 2 2 10" xfId="10211" xr:uid="{46B20351-C5B8-49CF-BB5F-20D9D205D41F}"/>
    <cellStyle name="Calculation 3 2 2 2 10 2" xfId="10212" xr:uid="{66BE34C2-5B4D-4374-92A0-E320B1379552}"/>
    <cellStyle name="Calculation 3 2 2 2 10 2 2" xfId="10213" xr:uid="{3F56C27F-ACCF-4721-A095-9719F7000978}"/>
    <cellStyle name="Calculation 3 2 2 2 10 3" xfId="10214" xr:uid="{24AF938D-932C-4D69-9FE7-9D55C750B480}"/>
    <cellStyle name="Calculation 3 2 2 2 11" xfId="10215" xr:uid="{8236E64A-BA6E-4C6F-91E3-F276376C4608}"/>
    <cellStyle name="Calculation 3 2 2 2 11 2" xfId="10216" xr:uid="{A3023F00-CFDA-4DEF-910A-04EAB8CEB9FB}"/>
    <cellStyle name="Calculation 3 2 2 2 11 2 2" xfId="10217" xr:uid="{5FD79E10-1A93-474D-B0A5-AF67E9C12FE1}"/>
    <cellStyle name="Calculation 3 2 2 2 11 3" xfId="10218" xr:uid="{8F73FDFD-B5F1-457F-AF6D-0AB3C8049F21}"/>
    <cellStyle name="Calculation 3 2 2 2 12" xfId="10219" xr:uid="{0A055F00-59F4-47EC-B2F2-43DB1078F7D4}"/>
    <cellStyle name="Calculation 3 2 2 2 12 2" xfId="10220" xr:uid="{D56EF421-119A-43B3-92E4-B3D9B314AF84}"/>
    <cellStyle name="Calculation 3 2 2 2 12 2 2" xfId="10221" xr:uid="{58BA1584-8CBD-4DAC-B850-56D241BDF005}"/>
    <cellStyle name="Calculation 3 2 2 2 12 3" xfId="10222" xr:uid="{E6322573-D7A9-4472-900B-2C91A0D8A54B}"/>
    <cellStyle name="Calculation 3 2 2 2 13" xfId="10223" xr:uid="{6C27DE68-1545-4F7F-AE4B-44FEB6D53016}"/>
    <cellStyle name="Calculation 3 2 2 2 13 2" xfId="10224" xr:uid="{9182B853-E6F3-4978-9727-4C6A6CC3F829}"/>
    <cellStyle name="Calculation 3 2 2 2 13 2 2" xfId="10225" xr:uid="{407384D9-D778-43DA-86DC-8DE1ACF44DD5}"/>
    <cellStyle name="Calculation 3 2 2 2 13 3" xfId="10226" xr:uid="{39916C4D-737F-400F-BEBB-FAC0D71E3BC5}"/>
    <cellStyle name="Calculation 3 2 2 2 14" xfId="10227" xr:uid="{6DFDB5F5-0E61-4545-94A4-6BEEC006EA06}"/>
    <cellStyle name="Calculation 3 2 2 2 14 2" xfId="10228" xr:uid="{5CC1AC1A-CACC-489E-B86A-2B62F0B66CC2}"/>
    <cellStyle name="Calculation 3 2 2 2 14 2 2" xfId="10229" xr:uid="{5FE72F3E-BFA1-4D04-832F-ED569E19AFFB}"/>
    <cellStyle name="Calculation 3 2 2 2 14 3" xfId="10230" xr:uid="{D1E4683F-7231-452A-9FFE-19BAFF0D3978}"/>
    <cellStyle name="Calculation 3 2 2 2 15" xfId="10231" xr:uid="{922F3F46-D3B6-492C-8338-FF2C14344304}"/>
    <cellStyle name="Calculation 3 2 2 2 15 2" xfId="10232" xr:uid="{4F163171-174D-4992-B99B-D7733D460C6D}"/>
    <cellStyle name="Calculation 3 2 2 2 15 2 2" xfId="10233" xr:uid="{3B0E3934-C6E4-4EA3-9671-382822C4FB52}"/>
    <cellStyle name="Calculation 3 2 2 2 15 3" xfId="10234" xr:uid="{313F9915-383F-4CA5-8B24-CB5424440A71}"/>
    <cellStyle name="Calculation 3 2 2 2 16" xfId="10235" xr:uid="{B1438A50-0685-4F95-A2C4-E1E93BF5A943}"/>
    <cellStyle name="Calculation 3 2 2 2 16 2" xfId="10236" xr:uid="{63EAE61C-C7C2-451C-AC58-48927BCD77E3}"/>
    <cellStyle name="Calculation 3 2 2 2 16 2 2" xfId="10237" xr:uid="{751D44D3-B1E2-4D15-9B75-3480079EB428}"/>
    <cellStyle name="Calculation 3 2 2 2 16 3" xfId="10238" xr:uid="{85DDB53C-0500-4B5B-9005-FD7BA6E50C58}"/>
    <cellStyle name="Calculation 3 2 2 2 17" xfId="10239" xr:uid="{A9795C75-1A03-43AF-859A-EB56C7F1880D}"/>
    <cellStyle name="Calculation 3 2 2 2 17 2" xfId="10240" xr:uid="{DAD2EB6A-E004-476E-9315-79B5CF45C932}"/>
    <cellStyle name="Calculation 3 2 2 2 17 2 2" xfId="10241" xr:uid="{F2FAF4E6-701F-4948-8ABE-023938A0686C}"/>
    <cellStyle name="Calculation 3 2 2 2 17 3" xfId="10242" xr:uid="{CADD4D49-FF3B-4816-A1BF-8755606D96E9}"/>
    <cellStyle name="Calculation 3 2 2 2 18" xfId="10243" xr:uid="{CCCBFD15-5380-4F6B-A70F-4D2EC1DBACB3}"/>
    <cellStyle name="Calculation 3 2 2 2 18 2" xfId="10244" xr:uid="{B25F9799-F933-4B25-999D-16BE738F3ED5}"/>
    <cellStyle name="Calculation 3 2 2 2 18 2 2" xfId="10245" xr:uid="{89110AEB-908A-4663-9065-1031F167B9C2}"/>
    <cellStyle name="Calculation 3 2 2 2 18 3" xfId="10246" xr:uid="{9169C635-6362-403C-8E6C-D72910A799CA}"/>
    <cellStyle name="Calculation 3 2 2 2 19" xfId="10247" xr:uid="{CB0A5292-7364-411D-B76C-C30851D0649F}"/>
    <cellStyle name="Calculation 3 2 2 2 19 2" xfId="10248" xr:uid="{232ED316-4F7B-4E7D-95D2-C2DDB98FA7EB}"/>
    <cellStyle name="Calculation 3 2 2 2 19 2 2" xfId="10249" xr:uid="{24137FBC-25C3-41F5-AD3A-1E9B88314243}"/>
    <cellStyle name="Calculation 3 2 2 2 19 3" xfId="10250" xr:uid="{2A87B5A0-71C7-4D8D-B11E-81499CB75468}"/>
    <cellStyle name="Calculation 3 2 2 2 2" xfId="10251" xr:uid="{FD0968BB-5A30-4A71-B0B9-0665A8A35FBB}"/>
    <cellStyle name="Calculation 3 2 2 2 2 2" xfId="10252" xr:uid="{5498E702-DEE8-435F-9988-137AFDC05943}"/>
    <cellStyle name="Calculation 3 2 2 2 2 2 2" xfId="10253" xr:uid="{3B31B658-48DE-4EC1-875B-E717D7E5B51F}"/>
    <cellStyle name="Calculation 3 2 2 2 2 2 3" xfId="10254" xr:uid="{9700AA52-21C5-425A-A668-C8DD44DE9EBE}"/>
    <cellStyle name="Calculation 3 2 2 2 2 3" xfId="10255" xr:uid="{FB50DAC6-B472-43B7-84A5-EE6E0A66828D}"/>
    <cellStyle name="Calculation 3 2 2 2 2 3 2" xfId="10256" xr:uid="{B1994166-34FD-4A78-9691-95D402C5E32F}"/>
    <cellStyle name="Calculation 3 2 2 2 2 4" xfId="10257" xr:uid="{A7CA907D-C1D4-4296-9AD6-CA558CFC290B}"/>
    <cellStyle name="Calculation 3 2 2 2 20" xfId="10258" xr:uid="{FA249FDD-DF82-4AEC-9614-B2D2D41BABC1}"/>
    <cellStyle name="Calculation 3 2 2 2 20 2" xfId="10259" xr:uid="{210B7CF9-4AF7-48B6-AB36-D9EC64574110}"/>
    <cellStyle name="Calculation 3 2 2 2 20 2 2" xfId="10260" xr:uid="{C5975FCD-E94F-4042-A84A-7A6981F9871B}"/>
    <cellStyle name="Calculation 3 2 2 2 20 3" xfId="10261" xr:uid="{4D5909DA-8C2B-4CBF-98E4-6D95E9BF3120}"/>
    <cellStyle name="Calculation 3 2 2 2 21" xfId="10262" xr:uid="{684CF2D1-A8DA-409F-99C3-2284CADC650F}"/>
    <cellStyle name="Calculation 3 2 2 2 21 2" xfId="10263" xr:uid="{BD901BE1-DD4C-4541-BE09-DFE3F79DBFB5}"/>
    <cellStyle name="Calculation 3 2 2 2 22" xfId="10264" xr:uid="{1879F8EB-B2A7-48AC-970D-324E867E43CE}"/>
    <cellStyle name="Calculation 3 2 2 2 23" xfId="10265" xr:uid="{90210362-FFD2-48AE-BBD4-E2E8B64DB29A}"/>
    <cellStyle name="Calculation 3 2 2 2 3" xfId="10266" xr:uid="{4AB0D9C7-197D-414E-A8E7-A879C3391C03}"/>
    <cellStyle name="Calculation 3 2 2 2 3 2" xfId="10267" xr:uid="{CDF93BD8-88C3-47BA-BA1E-5FC2472FEDAF}"/>
    <cellStyle name="Calculation 3 2 2 2 3 2 2" xfId="10268" xr:uid="{E2BC261E-CA79-4CCF-B8D6-0B5A07402954}"/>
    <cellStyle name="Calculation 3 2 2 2 3 3" xfId="10269" xr:uid="{0CADCC43-6A20-440E-9B21-525BA2963452}"/>
    <cellStyle name="Calculation 3 2 2 2 3 4" xfId="10270" xr:uid="{7A26663B-9734-42BC-825D-A57F32419B40}"/>
    <cellStyle name="Calculation 3 2 2 2 4" xfId="10271" xr:uid="{2D281A82-595A-48D3-A745-F53D0D06C6DD}"/>
    <cellStyle name="Calculation 3 2 2 2 4 2" xfId="10272" xr:uid="{84820FD9-EA5B-4DD5-83B5-F77F141952D2}"/>
    <cellStyle name="Calculation 3 2 2 2 4 2 2" xfId="10273" xr:uid="{62A12FA5-6D5B-4796-94E2-C3575D53B5DA}"/>
    <cellStyle name="Calculation 3 2 2 2 4 3" xfId="10274" xr:uid="{4E293D7A-BB18-4140-9F33-C8DF25C536DD}"/>
    <cellStyle name="Calculation 3 2 2 2 4 4" xfId="10275" xr:uid="{DCF0A861-0317-4963-AA56-8DFBD71F521E}"/>
    <cellStyle name="Calculation 3 2 2 2 5" xfId="10276" xr:uid="{0395B948-F948-4532-9092-E887A44C34ED}"/>
    <cellStyle name="Calculation 3 2 2 2 5 2" xfId="10277" xr:uid="{A583F9D1-3159-4E1C-B578-A377C900B2F1}"/>
    <cellStyle name="Calculation 3 2 2 2 5 2 2" xfId="10278" xr:uid="{4773F76C-149A-469A-A259-3844DC9C299D}"/>
    <cellStyle name="Calculation 3 2 2 2 5 3" xfId="10279" xr:uid="{E3CB0733-95EE-4C4F-9B18-256D8E757B2E}"/>
    <cellStyle name="Calculation 3 2 2 2 6" xfId="10280" xr:uid="{62544852-C6A5-433F-B58D-640CF2AA606E}"/>
    <cellStyle name="Calculation 3 2 2 2 6 2" xfId="10281" xr:uid="{9E4BAEB6-9965-4357-A1DA-3A9B694D65CA}"/>
    <cellStyle name="Calculation 3 2 2 2 6 2 2" xfId="10282" xr:uid="{6E6A5461-973D-4C27-87B6-45CC4D3D4425}"/>
    <cellStyle name="Calculation 3 2 2 2 6 3" xfId="10283" xr:uid="{1CAB6FCB-A07E-4619-BD4E-2C3738F15B90}"/>
    <cellStyle name="Calculation 3 2 2 2 7" xfId="10284" xr:uid="{CB3340E8-AEB8-4A4D-BD70-949C759099E0}"/>
    <cellStyle name="Calculation 3 2 2 2 7 2" xfId="10285" xr:uid="{553A8B0A-D62C-4993-A773-E5DE13A046C9}"/>
    <cellStyle name="Calculation 3 2 2 2 7 2 2" xfId="10286" xr:uid="{0606C7EB-CB92-4AD4-982A-C411E62ED122}"/>
    <cellStyle name="Calculation 3 2 2 2 7 3" xfId="10287" xr:uid="{DBBF5993-E24E-4BD5-972D-7808B992A4EA}"/>
    <cellStyle name="Calculation 3 2 2 2 8" xfId="10288" xr:uid="{DBB029AC-5ACC-4D5B-B6BC-6A56F516E487}"/>
    <cellStyle name="Calculation 3 2 2 2 8 2" xfId="10289" xr:uid="{F092391A-862D-4452-9CA2-843FCC04F293}"/>
    <cellStyle name="Calculation 3 2 2 2 8 2 2" xfId="10290" xr:uid="{BC818CF8-5BC5-4D09-94A0-5DD6FEA5A7DC}"/>
    <cellStyle name="Calculation 3 2 2 2 8 3" xfId="10291" xr:uid="{07787FFA-2912-4754-883F-01937BBD5281}"/>
    <cellStyle name="Calculation 3 2 2 2 9" xfId="10292" xr:uid="{26B7E325-AB92-43DA-AA28-7897EEDD711A}"/>
    <cellStyle name="Calculation 3 2 2 2 9 2" xfId="10293" xr:uid="{D6709EAD-BCAD-4247-9759-21AA921512DB}"/>
    <cellStyle name="Calculation 3 2 2 2 9 2 2" xfId="10294" xr:uid="{61494179-A10E-4068-86AA-E9CA634D26DE}"/>
    <cellStyle name="Calculation 3 2 2 2 9 3" xfId="10295" xr:uid="{F2F56A2B-285B-40E2-A50F-5750FCF18029}"/>
    <cellStyle name="Calculation 3 2 2 20" xfId="10296" xr:uid="{B2924B20-19E4-4714-8E25-E93260BE4F2A}"/>
    <cellStyle name="Calculation 3 2 2 3" xfId="10297" xr:uid="{64DB9F15-EBE3-452D-BC10-F3AE928ADDB3}"/>
    <cellStyle name="Calculation 3 2 2 3 2" xfId="10298" xr:uid="{CFAFDAF9-ACEC-4915-9D94-27169FB6DBB5}"/>
    <cellStyle name="Calculation 3 2 2 3 2 2" xfId="10299" xr:uid="{7242D014-7B1E-4DDA-A68A-283A0126CD59}"/>
    <cellStyle name="Calculation 3 2 2 3 2 3" xfId="10300" xr:uid="{ECC5B5FB-6831-457F-9563-A3B367ED2DF6}"/>
    <cellStyle name="Calculation 3 2 2 3 3" xfId="10301" xr:uid="{1E47BDE0-9995-4DA4-BEB0-8EDA9EB0A628}"/>
    <cellStyle name="Calculation 3 2 2 3 3 2" xfId="10302" xr:uid="{82322E9C-474C-4ED5-8DC0-31E94EA69D89}"/>
    <cellStyle name="Calculation 3 2 2 3 4" xfId="10303" xr:uid="{6398EDDC-F27C-46BB-B8CB-0C0BED4D1DF8}"/>
    <cellStyle name="Calculation 3 2 2 4" xfId="10304" xr:uid="{B99350B1-369D-462E-8C25-4F30664A0D09}"/>
    <cellStyle name="Calculation 3 2 2 4 2" xfId="10305" xr:uid="{F6FC44DD-687A-45B5-B58C-953E1F93323B}"/>
    <cellStyle name="Calculation 3 2 2 4 2 2" xfId="10306" xr:uid="{8BB2F456-AEE5-416B-9C7D-942AA5514556}"/>
    <cellStyle name="Calculation 3 2 2 4 3" xfId="10307" xr:uid="{976550E0-8ABD-401D-A1FA-B8F680AC2B0C}"/>
    <cellStyle name="Calculation 3 2 2 4 4" xfId="10308" xr:uid="{C2B0064F-C179-4E81-9AFC-BF4D2B60D12E}"/>
    <cellStyle name="Calculation 3 2 2 5" xfId="10309" xr:uid="{D70AD507-5B57-4BFB-84EF-CB1446EB6C49}"/>
    <cellStyle name="Calculation 3 2 2 5 2" xfId="10310" xr:uid="{35669563-5AB1-49AE-8859-672D8E07153C}"/>
    <cellStyle name="Calculation 3 2 2 5 2 2" xfId="10311" xr:uid="{B4D2E21C-824F-4036-BB86-212D9797215F}"/>
    <cellStyle name="Calculation 3 2 2 5 3" xfId="10312" xr:uid="{01B26334-2910-4229-A672-387EA51B74AA}"/>
    <cellStyle name="Calculation 3 2 2 5 4" xfId="10313" xr:uid="{A1C17EFB-7381-416A-801A-7D0AEC29773F}"/>
    <cellStyle name="Calculation 3 2 2 6" xfId="10314" xr:uid="{B9FAB30C-2F76-45EA-BD3E-4B4CF5DDB55B}"/>
    <cellStyle name="Calculation 3 2 2 6 2" xfId="10315" xr:uid="{F8E12588-CCD5-455B-8B8A-C00464538DFD}"/>
    <cellStyle name="Calculation 3 2 2 6 2 2" xfId="10316" xr:uid="{248E91D1-CBB3-4D98-9E9A-A05FA1C92FB0}"/>
    <cellStyle name="Calculation 3 2 2 6 3" xfId="10317" xr:uid="{060CEB1F-B57E-4D86-9B35-C203E7E96D1F}"/>
    <cellStyle name="Calculation 3 2 2 7" xfId="10318" xr:uid="{01880B65-2DD5-4CF1-A4D3-B71056FD3393}"/>
    <cellStyle name="Calculation 3 2 2 7 2" xfId="10319" xr:uid="{D2060A4C-545B-40CB-AC78-B9C7EF4552D1}"/>
    <cellStyle name="Calculation 3 2 2 7 2 2" xfId="10320" xr:uid="{7C7338D2-7350-461D-BD14-DFBE87A5D751}"/>
    <cellStyle name="Calculation 3 2 2 7 3" xfId="10321" xr:uid="{A19889D2-529F-438B-8573-7D2F379EE3B8}"/>
    <cellStyle name="Calculation 3 2 2 8" xfId="10322" xr:uid="{DAE16E29-8764-4413-8E4B-57A7674AA1F5}"/>
    <cellStyle name="Calculation 3 2 2 8 2" xfId="10323" xr:uid="{6DDACF09-08F6-482D-9F4B-2D0FFF94473D}"/>
    <cellStyle name="Calculation 3 2 2 8 2 2" xfId="10324" xr:uid="{9A0C17EE-113A-49CC-80A5-45CFD17BBC77}"/>
    <cellStyle name="Calculation 3 2 2 8 3" xfId="10325" xr:uid="{A0AFA3AE-EF81-4B72-A8E0-4DDED219B932}"/>
    <cellStyle name="Calculation 3 2 2 9" xfId="10326" xr:uid="{7A267234-9F57-4E71-AA28-EDFF9B6B520D}"/>
    <cellStyle name="Calculation 3 2 2 9 2" xfId="10327" xr:uid="{33CF3F7A-91D2-46CB-BE99-3E37914AC07A}"/>
    <cellStyle name="Calculation 3 2 2 9 2 2" xfId="10328" xr:uid="{6357E891-2FA3-42E7-BF3A-67E627F9C8DF}"/>
    <cellStyle name="Calculation 3 2 2 9 3" xfId="10329" xr:uid="{AD6FAFE9-6F0A-4C84-923F-B05FD802F076}"/>
    <cellStyle name="Calculation 3 2 20" xfId="10330" xr:uid="{893FEECA-F91F-4FA5-B5EA-CF25EB32E34F}"/>
    <cellStyle name="Calculation 3 2 20 2" xfId="10331" xr:uid="{B70F2E68-1B57-47CF-A6AA-42AFC5A78C61}"/>
    <cellStyle name="Calculation 3 2 20 2 2" xfId="10332" xr:uid="{F6521C90-FEDA-455B-B01D-A7DC539ACA1C}"/>
    <cellStyle name="Calculation 3 2 20 3" xfId="10333" xr:uid="{FDA5BD49-09C8-499F-B09E-4B9DA9B359BD}"/>
    <cellStyle name="Calculation 3 2 21" xfId="10334" xr:uid="{8F1AEF46-262A-4773-8BC5-782EF23FBE04}"/>
    <cellStyle name="Calculation 3 2 21 2" xfId="10335" xr:uid="{AE5310DF-4C14-4FCB-8EA0-AEAC2227763E}"/>
    <cellStyle name="Calculation 3 2 22" xfId="10336" xr:uid="{D26D6314-E120-452B-90C9-A76360747546}"/>
    <cellStyle name="Calculation 3 2 23" xfId="10337" xr:uid="{E4A4969A-AE28-482D-95E2-3E156DEEE681}"/>
    <cellStyle name="Calculation 3 2 3" xfId="10338" xr:uid="{75EF0946-FEA1-434B-9111-6F1E92C13D95}"/>
    <cellStyle name="Calculation 3 2 3 10" xfId="10339" xr:uid="{4F754F3C-2653-4A55-AB8E-9A9CCF5FFA27}"/>
    <cellStyle name="Calculation 3 2 3 10 2" xfId="10340" xr:uid="{0FAD770D-93E1-474B-B479-B8752D297A27}"/>
    <cellStyle name="Calculation 3 2 3 10 2 2" xfId="10341" xr:uid="{0457AC4C-F982-46B6-B0D5-A65C61EEA65D}"/>
    <cellStyle name="Calculation 3 2 3 10 3" xfId="10342" xr:uid="{A9397496-6224-4385-8291-424D9F009C2D}"/>
    <cellStyle name="Calculation 3 2 3 11" xfId="10343" xr:uid="{56C48C08-CEB5-4036-BFB5-C5F6D539E79A}"/>
    <cellStyle name="Calculation 3 2 3 11 2" xfId="10344" xr:uid="{01B98594-1D40-480A-9EBD-0C4233FD50E2}"/>
    <cellStyle name="Calculation 3 2 3 11 2 2" xfId="10345" xr:uid="{D095146F-21A2-43D2-8186-66FFB887DFB3}"/>
    <cellStyle name="Calculation 3 2 3 11 3" xfId="10346" xr:uid="{944ED1FA-7FCE-456F-9A1E-DF2D426F7EC9}"/>
    <cellStyle name="Calculation 3 2 3 12" xfId="10347" xr:uid="{22061293-6DA9-4D25-9DBE-F6043921892B}"/>
    <cellStyle name="Calculation 3 2 3 12 2" xfId="10348" xr:uid="{3E4E9EBB-8ED3-4B6E-BC87-CBEFF42251D2}"/>
    <cellStyle name="Calculation 3 2 3 12 2 2" xfId="10349" xr:uid="{DCCC6A73-FD28-4461-B040-EECDF4E83D65}"/>
    <cellStyle name="Calculation 3 2 3 12 3" xfId="10350" xr:uid="{89CEF51C-949F-47FE-8478-647F7EA5841D}"/>
    <cellStyle name="Calculation 3 2 3 13" xfId="10351" xr:uid="{B94F8EC3-B4AE-45D9-9239-7CCCCB2F0733}"/>
    <cellStyle name="Calculation 3 2 3 13 2" xfId="10352" xr:uid="{C15A51A9-206F-4A41-8C92-AB3F3B429398}"/>
    <cellStyle name="Calculation 3 2 3 13 2 2" xfId="10353" xr:uid="{6876D16B-BF77-4376-A13B-36B5E2FD765F}"/>
    <cellStyle name="Calculation 3 2 3 13 3" xfId="10354" xr:uid="{93B798C9-45EA-4EE9-B42E-5A43D60E6D57}"/>
    <cellStyle name="Calculation 3 2 3 14" xfId="10355" xr:uid="{7EB2B83C-BB39-4D10-ACD8-94F8E9BE27D6}"/>
    <cellStyle name="Calculation 3 2 3 14 2" xfId="10356" xr:uid="{9DF13B5F-7669-4A96-B1D7-6408A678B81B}"/>
    <cellStyle name="Calculation 3 2 3 14 2 2" xfId="10357" xr:uid="{8A96B42F-452E-4B0F-AFFB-C43415A98077}"/>
    <cellStyle name="Calculation 3 2 3 14 3" xfId="10358" xr:uid="{82598C4E-1AAD-4E0B-A1C7-0E7B4DC17FAE}"/>
    <cellStyle name="Calculation 3 2 3 15" xfId="10359" xr:uid="{BB9E42A1-F988-498F-949C-CBD033251C70}"/>
    <cellStyle name="Calculation 3 2 3 15 2" xfId="10360" xr:uid="{06340481-FFBD-4F6A-86EF-2807A25F2241}"/>
    <cellStyle name="Calculation 3 2 3 15 2 2" xfId="10361" xr:uid="{E9DBE117-8AF7-42D7-B672-C2C5EAF6609A}"/>
    <cellStyle name="Calculation 3 2 3 15 3" xfId="10362" xr:uid="{5451CC87-77BC-4856-87CA-B94C31CBE580}"/>
    <cellStyle name="Calculation 3 2 3 16" xfId="10363" xr:uid="{0C1FA32C-6464-4F0F-A1C6-EC3B4D1B290B}"/>
    <cellStyle name="Calculation 3 2 3 16 2" xfId="10364" xr:uid="{168F21B2-807A-4AD1-BBE0-779578FB86E6}"/>
    <cellStyle name="Calculation 3 2 3 16 2 2" xfId="10365" xr:uid="{B5EA72C4-F50D-4F9B-AC96-62F70203B79D}"/>
    <cellStyle name="Calculation 3 2 3 16 3" xfId="10366" xr:uid="{2EB65D25-5176-458F-8229-75A7107C46DA}"/>
    <cellStyle name="Calculation 3 2 3 17" xfId="10367" xr:uid="{3D7846E7-D740-4419-8A85-A00A3FAF090A}"/>
    <cellStyle name="Calculation 3 2 3 17 2" xfId="10368" xr:uid="{1766A187-EFA1-4ABC-AF53-452E7409E0F5}"/>
    <cellStyle name="Calculation 3 2 3 17 2 2" xfId="10369" xr:uid="{73BD6D31-BD9F-4BD7-A6AD-2792E1135892}"/>
    <cellStyle name="Calculation 3 2 3 17 3" xfId="10370" xr:uid="{E8D1B9A2-3779-4A73-892F-ACE0976304CA}"/>
    <cellStyle name="Calculation 3 2 3 18" xfId="10371" xr:uid="{49A0A091-50F3-424F-83B8-CE2AED4B5D82}"/>
    <cellStyle name="Calculation 3 2 3 18 2" xfId="10372" xr:uid="{66B61FFF-BFAE-4677-A959-2B6D5F28A763}"/>
    <cellStyle name="Calculation 3 2 3 19" xfId="10373" xr:uid="{ACF3E1FF-5B76-402C-98C6-CF8AA420D367}"/>
    <cellStyle name="Calculation 3 2 3 2" xfId="10374" xr:uid="{6D0F4B0D-2DEE-45A6-891C-B07221FE4C80}"/>
    <cellStyle name="Calculation 3 2 3 2 10" xfId="10375" xr:uid="{46BB10E5-5987-4061-B831-A54809A8A8BB}"/>
    <cellStyle name="Calculation 3 2 3 2 10 2" xfId="10376" xr:uid="{0997B650-5F60-42E7-8472-7D04F1761C2F}"/>
    <cellStyle name="Calculation 3 2 3 2 10 2 2" xfId="10377" xr:uid="{F4A211A2-B909-4825-BF5A-FDCCA429314F}"/>
    <cellStyle name="Calculation 3 2 3 2 10 3" xfId="10378" xr:uid="{370F1615-94D5-4EF4-88D8-0373FE2D4422}"/>
    <cellStyle name="Calculation 3 2 3 2 11" xfId="10379" xr:uid="{DC3AE633-7E83-4722-A70B-000889A38C0E}"/>
    <cellStyle name="Calculation 3 2 3 2 11 2" xfId="10380" xr:uid="{964A232C-2E3A-498A-A506-C8C747D889CC}"/>
    <cellStyle name="Calculation 3 2 3 2 11 2 2" xfId="10381" xr:uid="{D72CD8BA-B96F-450F-AB9C-2F84F3009885}"/>
    <cellStyle name="Calculation 3 2 3 2 11 3" xfId="10382" xr:uid="{061107B8-E36F-40F1-8421-8CB8ABE51BB2}"/>
    <cellStyle name="Calculation 3 2 3 2 12" xfId="10383" xr:uid="{605D1E38-6158-40DB-9143-80392CD90762}"/>
    <cellStyle name="Calculation 3 2 3 2 12 2" xfId="10384" xr:uid="{CE548BDF-0E9F-479C-8F6E-23AA805C40B4}"/>
    <cellStyle name="Calculation 3 2 3 2 12 2 2" xfId="10385" xr:uid="{7A54E14E-24A8-438B-B7EC-B8A389FCB8AF}"/>
    <cellStyle name="Calculation 3 2 3 2 12 3" xfId="10386" xr:uid="{50F3A212-D01C-4A03-B400-1F0C94FF1622}"/>
    <cellStyle name="Calculation 3 2 3 2 13" xfId="10387" xr:uid="{4C77994C-4239-41CE-9869-CE7181691518}"/>
    <cellStyle name="Calculation 3 2 3 2 13 2" xfId="10388" xr:uid="{C228B6D6-55BB-4A95-B621-B445CFFC8C10}"/>
    <cellStyle name="Calculation 3 2 3 2 13 2 2" xfId="10389" xr:uid="{B8C55060-4552-4C86-9221-D74449B6CC6F}"/>
    <cellStyle name="Calculation 3 2 3 2 13 3" xfId="10390" xr:uid="{DE078E22-9BCB-4EB0-A821-CF429621E311}"/>
    <cellStyle name="Calculation 3 2 3 2 14" xfId="10391" xr:uid="{547E98FC-56C2-4158-B310-FF4BB362135A}"/>
    <cellStyle name="Calculation 3 2 3 2 14 2" xfId="10392" xr:uid="{1F8B510D-2250-487D-BF7E-8EF194E9EB45}"/>
    <cellStyle name="Calculation 3 2 3 2 14 2 2" xfId="10393" xr:uid="{8271B076-4A59-4DBA-97AD-30ED96515ED2}"/>
    <cellStyle name="Calculation 3 2 3 2 14 3" xfId="10394" xr:uid="{CCD106B4-B0AF-4846-BBA0-4B57FCEFBC13}"/>
    <cellStyle name="Calculation 3 2 3 2 15" xfId="10395" xr:uid="{3FD75028-5EDC-4AD0-AC24-93A2C3632BBD}"/>
    <cellStyle name="Calculation 3 2 3 2 15 2" xfId="10396" xr:uid="{BCD0BA62-2DD2-418F-887D-614B4C1FAC70}"/>
    <cellStyle name="Calculation 3 2 3 2 15 2 2" xfId="10397" xr:uid="{B56FE3C6-59D6-4733-9CB5-31D8320930EF}"/>
    <cellStyle name="Calculation 3 2 3 2 15 3" xfId="10398" xr:uid="{8732BE2B-4D04-4F8F-91B3-B5191A7A0F4A}"/>
    <cellStyle name="Calculation 3 2 3 2 16" xfId="10399" xr:uid="{19327EB7-3F3A-4E04-B174-582432C7DF7F}"/>
    <cellStyle name="Calculation 3 2 3 2 16 2" xfId="10400" xr:uid="{7FBEC56C-7000-47BC-BC4F-47D6C6DAF636}"/>
    <cellStyle name="Calculation 3 2 3 2 16 2 2" xfId="10401" xr:uid="{9C5CDDC8-5975-4964-9D24-451253BCBDF3}"/>
    <cellStyle name="Calculation 3 2 3 2 16 3" xfId="10402" xr:uid="{BD60A100-60F0-433A-B08E-23D094161B6B}"/>
    <cellStyle name="Calculation 3 2 3 2 17" xfId="10403" xr:uid="{6023F313-9CE5-43AA-86F3-7EEDD2482193}"/>
    <cellStyle name="Calculation 3 2 3 2 17 2" xfId="10404" xr:uid="{5E689466-A31A-4A4D-8826-6EE76D46EF8F}"/>
    <cellStyle name="Calculation 3 2 3 2 17 2 2" xfId="10405" xr:uid="{03AC5912-29A1-4C55-AD06-64DE4DF725A7}"/>
    <cellStyle name="Calculation 3 2 3 2 17 3" xfId="10406" xr:uid="{6CD88303-5B07-4E64-96A5-9EB50F7A5CFE}"/>
    <cellStyle name="Calculation 3 2 3 2 18" xfId="10407" xr:uid="{0582C887-22CF-4CC0-B1DE-26054012988B}"/>
    <cellStyle name="Calculation 3 2 3 2 18 2" xfId="10408" xr:uid="{0AED65D6-B07F-4640-A9AF-F5ED0AE5FADF}"/>
    <cellStyle name="Calculation 3 2 3 2 18 2 2" xfId="10409" xr:uid="{39E27372-0ED2-4B5E-A156-C801D23BC657}"/>
    <cellStyle name="Calculation 3 2 3 2 18 3" xfId="10410" xr:uid="{9AC00974-057F-4CCA-8F08-BC816691DB39}"/>
    <cellStyle name="Calculation 3 2 3 2 19" xfId="10411" xr:uid="{F1C2F165-DBFC-46AA-92F8-C6A1FD1B642D}"/>
    <cellStyle name="Calculation 3 2 3 2 19 2" xfId="10412" xr:uid="{726C9182-666A-4A85-A07B-20542DAE5613}"/>
    <cellStyle name="Calculation 3 2 3 2 19 2 2" xfId="10413" xr:uid="{DAF2E84E-3563-48EE-B90E-76A5634EAFF3}"/>
    <cellStyle name="Calculation 3 2 3 2 19 3" xfId="10414" xr:uid="{127C1CC8-BEF9-4616-A8E7-D1F67972C564}"/>
    <cellStyle name="Calculation 3 2 3 2 2" xfId="10415" xr:uid="{9A920886-488A-4671-ADB5-4305FE5854C6}"/>
    <cellStyle name="Calculation 3 2 3 2 2 2" xfId="10416" xr:uid="{4EE98E60-E930-4FF0-BE74-A3507B7A2C1D}"/>
    <cellStyle name="Calculation 3 2 3 2 2 2 2" xfId="10417" xr:uid="{7371EB4F-4481-4302-BAC0-77A65D3A1A8A}"/>
    <cellStyle name="Calculation 3 2 3 2 2 3" xfId="10418" xr:uid="{C0BEA6C0-FAA1-4073-8479-A3C84B7F7A61}"/>
    <cellStyle name="Calculation 3 2 3 2 2 4" xfId="10419" xr:uid="{837D4D21-313F-45AF-98B7-AB93DD22513A}"/>
    <cellStyle name="Calculation 3 2 3 2 20" xfId="10420" xr:uid="{BFC954A8-0D69-4100-B03A-CC224D0D1DBB}"/>
    <cellStyle name="Calculation 3 2 3 2 20 2" xfId="10421" xr:uid="{0C808B9B-FF68-47DB-BB54-C0EE3147A901}"/>
    <cellStyle name="Calculation 3 2 3 2 20 2 2" xfId="10422" xr:uid="{6A3F7FE4-6A46-4299-8972-09AC910A7E5D}"/>
    <cellStyle name="Calculation 3 2 3 2 20 3" xfId="10423" xr:uid="{0A334868-4CC7-4C68-812C-76F285C2FC37}"/>
    <cellStyle name="Calculation 3 2 3 2 21" xfId="10424" xr:uid="{2661CE1B-F214-4CAB-8BAC-05336E8CE942}"/>
    <cellStyle name="Calculation 3 2 3 2 21 2" xfId="10425" xr:uid="{7EE0EF83-BD00-4BCC-BA8D-9B5BDF5FBB96}"/>
    <cellStyle name="Calculation 3 2 3 2 22" xfId="10426" xr:uid="{0663F3F2-A5A3-4B10-A67F-7BFBB08F7E9A}"/>
    <cellStyle name="Calculation 3 2 3 2 23" xfId="10427" xr:uid="{57C3D47B-36AF-4B05-AA70-6D5F570F9161}"/>
    <cellStyle name="Calculation 3 2 3 2 3" xfId="10428" xr:uid="{1ED1E3C7-5363-4D12-910C-B0ADDF943E30}"/>
    <cellStyle name="Calculation 3 2 3 2 3 2" xfId="10429" xr:uid="{5F5D963E-759D-479A-A62C-844EBB9FE844}"/>
    <cellStyle name="Calculation 3 2 3 2 3 2 2" xfId="10430" xr:uid="{544DE205-7019-4CE3-9C82-ABA9C0E55BAC}"/>
    <cellStyle name="Calculation 3 2 3 2 3 3" xfId="10431" xr:uid="{04E9285F-A599-404E-AC9B-80B9EC2018A8}"/>
    <cellStyle name="Calculation 3 2 3 2 3 4" xfId="10432" xr:uid="{498A128B-DF7D-4FFC-BFE6-EC72A0ACCB05}"/>
    <cellStyle name="Calculation 3 2 3 2 4" xfId="10433" xr:uid="{72D4E9CF-8F7F-46C2-97F5-2CD07CC89F82}"/>
    <cellStyle name="Calculation 3 2 3 2 4 2" xfId="10434" xr:uid="{56702F27-2CA0-4523-8A8D-D5515BB4177E}"/>
    <cellStyle name="Calculation 3 2 3 2 4 2 2" xfId="10435" xr:uid="{35C8E737-C0F1-4902-9950-9A560249691D}"/>
    <cellStyle name="Calculation 3 2 3 2 4 3" xfId="10436" xr:uid="{AC9A3A46-AAEE-4D2A-849D-CBB67D98AAD3}"/>
    <cellStyle name="Calculation 3 2 3 2 5" xfId="10437" xr:uid="{1741B06B-9C5D-49CA-AB5F-059FB3AFB69F}"/>
    <cellStyle name="Calculation 3 2 3 2 5 2" xfId="10438" xr:uid="{34D14EBA-65E7-4800-8648-7E5B301FED93}"/>
    <cellStyle name="Calculation 3 2 3 2 5 2 2" xfId="10439" xr:uid="{871D310D-9D9A-4C14-A6E8-95ACC8FE90E2}"/>
    <cellStyle name="Calculation 3 2 3 2 5 3" xfId="10440" xr:uid="{7139E9EF-7DD3-41EA-82E1-76D5C7573F0D}"/>
    <cellStyle name="Calculation 3 2 3 2 6" xfId="10441" xr:uid="{E3D0B099-7C4E-4E71-8551-358B03611609}"/>
    <cellStyle name="Calculation 3 2 3 2 6 2" xfId="10442" xr:uid="{F7109FC8-ED12-4568-9687-6B106BEAC309}"/>
    <cellStyle name="Calculation 3 2 3 2 6 2 2" xfId="10443" xr:uid="{6405C2FE-5D7D-49E1-B6E6-87223807A53B}"/>
    <cellStyle name="Calculation 3 2 3 2 6 3" xfId="10444" xr:uid="{73AA27B4-2C08-40B7-BC91-7873D26C629F}"/>
    <cellStyle name="Calculation 3 2 3 2 7" xfId="10445" xr:uid="{30CCAF1D-A1AD-44A6-BC6F-5A5EA2F87DB0}"/>
    <cellStyle name="Calculation 3 2 3 2 7 2" xfId="10446" xr:uid="{A80900C2-D01C-404E-9BE8-4B881C52B04A}"/>
    <cellStyle name="Calculation 3 2 3 2 7 2 2" xfId="10447" xr:uid="{FFFC9B5F-6812-464E-9011-8C6D07FBF20E}"/>
    <cellStyle name="Calculation 3 2 3 2 7 3" xfId="10448" xr:uid="{04D68111-BB26-447C-8321-6BE605D008FF}"/>
    <cellStyle name="Calculation 3 2 3 2 8" xfId="10449" xr:uid="{7425EBB2-6832-4007-9C0A-B664E9FD7D84}"/>
    <cellStyle name="Calculation 3 2 3 2 8 2" xfId="10450" xr:uid="{FB199BBD-2E74-4353-9291-7EF9C5873634}"/>
    <cellStyle name="Calculation 3 2 3 2 8 2 2" xfId="10451" xr:uid="{627C2049-F713-4C16-9347-BBAFCC78FBD9}"/>
    <cellStyle name="Calculation 3 2 3 2 8 3" xfId="10452" xr:uid="{F356EAF0-55C2-4FA3-9658-B585160EDCA0}"/>
    <cellStyle name="Calculation 3 2 3 2 9" xfId="10453" xr:uid="{DF95B3FD-5EED-4B95-A577-7AF2457408CC}"/>
    <cellStyle name="Calculation 3 2 3 2 9 2" xfId="10454" xr:uid="{2AE5E6BB-4515-4E4A-AE25-0B1B278A0F3A}"/>
    <cellStyle name="Calculation 3 2 3 2 9 2 2" xfId="10455" xr:uid="{13229929-AE42-4F95-8121-0C5FBA6F3862}"/>
    <cellStyle name="Calculation 3 2 3 2 9 3" xfId="10456" xr:uid="{DDD9DFCE-8984-43A0-9940-E7A283978B4B}"/>
    <cellStyle name="Calculation 3 2 3 20" xfId="10457" xr:uid="{8AB5B3DA-4B45-4EF1-A8F5-4548BD2BA2F9}"/>
    <cellStyle name="Calculation 3 2 3 3" xfId="10458" xr:uid="{18AACFEE-C436-459E-B8AD-5C085C78F399}"/>
    <cellStyle name="Calculation 3 2 3 3 2" xfId="10459" xr:uid="{55254F4A-E01E-4D7E-878F-C9D1B3DD258B}"/>
    <cellStyle name="Calculation 3 2 3 3 2 2" xfId="10460" xr:uid="{F7019F60-78D0-40E6-80FF-67762EB71C2C}"/>
    <cellStyle name="Calculation 3 2 3 3 3" xfId="10461" xr:uid="{AEAC8FA8-45E7-4FFF-9A31-9A0B03B7D49A}"/>
    <cellStyle name="Calculation 3 2 3 3 4" xfId="10462" xr:uid="{5EDDDD42-0B71-405F-A4AA-52C478C0C70F}"/>
    <cellStyle name="Calculation 3 2 3 4" xfId="10463" xr:uid="{2D139C25-8BC6-4E24-BFE9-877AF123D33D}"/>
    <cellStyle name="Calculation 3 2 3 4 2" xfId="10464" xr:uid="{482CDAAE-0F4F-4520-A787-B9CF81DA46E7}"/>
    <cellStyle name="Calculation 3 2 3 4 2 2" xfId="10465" xr:uid="{BFE1F13B-A69F-4081-A70F-E71B4D0851A7}"/>
    <cellStyle name="Calculation 3 2 3 4 3" xfId="10466" xr:uid="{06DDE5C0-7465-42A5-B7E2-2125BE4473B4}"/>
    <cellStyle name="Calculation 3 2 3 4 4" xfId="10467" xr:uid="{DC5FDAE4-F950-4433-A430-46F250E54CB1}"/>
    <cellStyle name="Calculation 3 2 3 5" xfId="10468" xr:uid="{721D6BF7-351F-4ED3-84D2-0DDE5D59D69C}"/>
    <cellStyle name="Calculation 3 2 3 5 2" xfId="10469" xr:uid="{1F90BF6F-B87F-4393-81BB-2E810BED1C2C}"/>
    <cellStyle name="Calculation 3 2 3 5 2 2" xfId="10470" xr:uid="{F4E21264-87B7-469D-999C-DCABD733BF4E}"/>
    <cellStyle name="Calculation 3 2 3 5 3" xfId="10471" xr:uid="{A389B7BC-F7EC-45D5-9F5B-759E564CD7CF}"/>
    <cellStyle name="Calculation 3 2 3 6" xfId="10472" xr:uid="{10F14750-E033-4B04-B1B5-71674C071D78}"/>
    <cellStyle name="Calculation 3 2 3 6 2" xfId="10473" xr:uid="{78CEB38A-51D5-4CDA-9A4C-57A985CC903B}"/>
    <cellStyle name="Calculation 3 2 3 6 2 2" xfId="10474" xr:uid="{8A985086-E6D7-4285-BB03-5DA4859D61D0}"/>
    <cellStyle name="Calculation 3 2 3 6 3" xfId="10475" xr:uid="{EB1AC58F-3B77-4ECB-9B26-614CABFCADDA}"/>
    <cellStyle name="Calculation 3 2 3 7" xfId="10476" xr:uid="{FA52364D-FA23-44CA-8E71-307D938B46BB}"/>
    <cellStyle name="Calculation 3 2 3 7 2" xfId="10477" xr:uid="{17C4314D-D03B-4990-BCEB-86618D3A482C}"/>
    <cellStyle name="Calculation 3 2 3 7 2 2" xfId="10478" xr:uid="{F9B1C2C9-57CF-422D-BBA4-D87AE323CFD0}"/>
    <cellStyle name="Calculation 3 2 3 7 3" xfId="10479" xr:uid="{E7207E9C-4269-4776-B26C-1E1D6BCCFCCF}"/>
    <cellStyle name="Calculation 3 2 3 8" xfId="10480" xr:uid="{FDE1347A-F3C6-4D0D-81CF-E86378F7706F}"/>
    <cellStyle name="Calculation 3 2 3 8 2" xfId="10481" xr:uid="{53F79081-DCBF-4AC2-9A82-A9808AD6DBA2}"/>
    <cellStyle name="Calculation 3 2 3 8 2 2" xfId="10482" xr:uid="{9985812E-2191-4CB9-B2BA-3A72226251A5}"/>
    <cellStyle name="Calculation 3 2 3 8 3" xfId="10483" xr:uid="{DD13CFFC-B6E6-4880-8449-2FF4AC1F5B88}"/>
    <cellStyle name="Calculation 3 2 3 9" xfId="10484" xr:uid="{FB089222-1047-4460-8442-E0296AC0C7F8}"/>
    <cellStyle name="Calculation 3 2 3 9 2" xfId="10485" xr:uid="{5CCED40F-347A-411E-918E-594AFC4E9442}"/>
    <cellStyle name="Calculation 3 2 3 9 2 2" xfId="10486" xr:uid="{64035D50-D594-4D0D-B914-F9F15C96B183}"/>
    <cellStyle name="Calculation 3 2 3 9 3" xfId="10487" xr:uid="{419BA9AA-E1B7-4AF9-879C-3EDAE675B528}"/>
    <cellStyle name="Calculation 3 2 4" xfId="10488" xr:uid="{8853FA8E-6EEA-4B14-BF70-8B8517EB3FC7}"/>
    <cellStyle name="Calculation 3 2 4 10" xfId="10489" xr:uid="{C5CC136D-9653-4D56-8CF2-C98149F52895}"/>
    <cellStyle name="Calculation 3 2 4 10 2" xfId="10490" xr:uid="{E4EA3F8C-7B4A-4BE2-8FB4-F5BE26B5CF9E}"/>
    <cellStyle name="Calculation 3 2 4 10 2 2" xfId="10491" xr:uid="{53F9FBF4-35BD-47A0-A099-FED0CB71B062}"/>
    <cellStyle name="Calculation 3 2 4 10 3" xfId="10492" xr:uid="{D728EBF1-88B3-478F-8008-336F598269B1}"/>
    <cellStyle name="Calculation 3 2 4 11" xfId="10493" xr:uid="{090C0036-C9E7-4538-A6BC-FCD7AC022D27}"/>
    <cellStyle name="Calculation 3 2 4 11 2" xfId="10494" xr:uid="{DE3250DB-A610-4E3E-867E-E70477F9A0F0}"/>
    <cellStyle name="Calculation 3 2 4 11 2 2" xfId="10495" xr:uid="{4003165A-01A3-49DC-BB93-007A1DCA525E}"/>
    <cellStyle name="Calculation 3 2 4 11 3" xfId="10496" xr:uid="{57635830-EA90-4622-83E8-6AB2CD2C81EF}"/>
    <cellStyle name="Calculation 3 2 4 12" xfId="10497" xr:uid="{D014B7FA-FE56-4A4D-9265-7FF2C47DD685}"/>
    <cellStyle name="Calculation 3 2 4 12 2" xfId="10498" xr:uid="{C8789A8D-D577-4E25-9A69-695695CB8673}"/>
    <cellStyle name="Calculation 3 2 4 12 2 2" xfId="10499" xr:uid="{3F839C34-B4EF-47C0-B053-4FCBD3854706}"/>
    <cellStyle name="Calculation 3 2 4 12 3" xfId="10500" xr:uid="{3AD2B947-3ACC-44E3-94DE-38DC1239255C}"/>
    <cellStyle name="Calculation 3 2 4 13" xfId="10501" xr:uid="{834C65E1-ECD2-4D98-8DC7-02AA7C3A3A0B}"/>
    <cellStyle name="Calculation 3 2 4 13 2" xfId="10502" xr:uid="{5E229156-0FE8-47D5-8CB8-849D670BB296}"/>
    <cellStyle name="Calculation 3 2 4 13 2 2" xfId="10503" xr:uid="{7CE4654A-12D3-46C6-9C85-7EDF7C6118DF}"/>
    <cellStyle name="Calculation 3 2 4 13 3" xfId="10504" xr:uid="{BF3939F2-4CA9-4768-9319-AB36139D7295}"/>
    <cellStyle name="Calculation 3 2 4 14" xfId="10505" xr:uid="{EBFD7F78-4715-4ACB-875B-04F5BE2A841F}"/>
    <cellStyle name="Calculation 3 2 4 14 2" xfId="10506" xr:uid="{4A138DA3-2D14-4FF1-8099-BE6F502FF32C}"/>
    <cellStyle name="Calculation 3 2 4 14 2 2" xfId="10507" xr:uid="{4FD7BF36-8D98-44EC-A043-26A715F9CA2F}"/>
    <cellStyle name="Calculation 3 2 4 14 3" xfId="10508" xr:uid="{69C9E621-1D18-4016-81AD-56E6BC753501}"/>
    <cellStyle name="Calculation 3 2 4 15" xfId="10509" xr:uid="{7A558E9D-086E-4750-9C49-A20F723F99AF}"/>
    <cellStyle name="Calculation 3 2 4 15 2" xfId="10510" xr:uid="{9D2CC36D-8C97-4A60-AD8E-0070D58E30A5}"/>
    <cellStyle name="Calculation 3 2 4 15 2 2" xfId="10511" xr:uid="{4F15C255-BD00-432F-9C7C-FB9A2FAA173C}"/>
    <cellStyle name="Calculation 3 2 4 15 3" xfId="10512" xr:uid="{18C708BD-16D6-4706-ACDC-01DFA7A475F4}"/>
    <cellStyle name="Calculation 3 2 4 16" xfId="10513" xr:uid="{51C5570E-74A8-49EA-A440-D6AB78087145}"/>
    <cellStyle name="Calculation 3 2 4 16 2" xfId="10514" xr:uid="{C34A167F-00C2-4DC1-809B-D5096CBA4E80}"/>
    <cellStyle name="Calculation 3 2 4 16 2 2" xfId="10515" xr:uid="{D6E705DA-BC13-4048-9782-D6ADA454872F}"/>
    <cellStyle name="Calculation 3 2 4 16 3" xfId="10516" xr:uid="{B53BE2EF-2D3D-4884-844C-027A21F6522F}"/>
    <cellStyle name="Calculation 3 2 4 17" xfId="10517" xr:uid="{AE2B0423-5AD3-4ABA-A885-8D683241B4F2}"/>
    <cellStyle name="Calculation 3 2 4 17 2" xfId="10518" xr:uid="{FCDC1AE8-72FE-4BF0-BB4D-6789422F3C63}"/>
    <cellStyle name="Calculation 3 2 4 17 2 2" xfId="10519" xr:uid="{DA8BBDEF-1DFD-4D2D-9218-3A43DB980A9D}"/>
    <cellStyle name="Calculation 3 2 4 17 3" xfId="10520" xr:uid="{298E8B4C-5EE5-4125-9F27-AC90B68C5C48}"/>
    <cellStyle name="Calculation 3 2 4 18" xfId="10521" xr:uid="{9CBED2CF-2387-4254-BF31-6784D08AF043}"/>
    <cellStyle name="Calculation 3 2 4 18 2" xfId="10522" xr:uid="{F57DBBF4-511A-41D7-8532-B7E15D31712E}"/>
    <cellStyle name="Calculation 3 2 4 18 2 2" xfId="10523" xr:uid="{86254FEB-2BB8-4F07-91BA-6ECDFD3FE079}"/>
    <cellStyle name="Calculation 3 2 4 18 3" xfId="10524" xr:uid="{D9E91A97-E252-4493-B2FC-5EBCA4C1544F}"/>
    <cellStyle name="Calculation 3 2 4 19" xfId="10525" xr:uid="{32BBB312-2B5D-439E-BC17-7CCA091E37DA}"/>
    <cellStyle name="Calculation 3 2 4 19 2" xfId="10526" xr:uid="{38433363-DB77-4C94-A64A-8553AEB02A38}"/>
    <cellStyle name="Calculation 3 2 4 19 2 2" xfId="10527" xr:uid="{D973A99A-0908-44BF-A052-9DEB20A9737F}"/>
    <cellStyle name="Calculation 3 2 4 19 3" xfId="10528" xr:uid="{A9EB5FC7-1930-4AB0-8DCB-9880675D786C}"/>
    <cellStyle name="Calculation 3 2 4 2" xfId="10529" xr:uid="{4BAEFA8A-DB8E-4EC8-B905-C0E1F6E050F0}"/>
    <cellStyle name="Calculation 3 2 4 2 10" xfId="10530" xr:uid="{89EC6627-C7BB-4894-9E71-D654BECBDD13}"/>
    <cellStyle name="Calculation 3 2 4 2 10 2" xfId="10531" xr:uid="{0B83D315-F42B-4570-B29D-F3215B255CC5}"/>
    <cellStyle name="Calculation 3 2 4 2 10 2 2" xfId="10532" xr:uid="{CFFB6DED-D101-4D15-BF22-48141E0370F2}"/>
    <cellStyle name="Calculation 3 2 4 2 10 3" xfId="10533" xr:uid="{C19325B4-1BD3-4BF6-82C1-F99C0CC5668B}"/>
    <cellStyle name="Calculation 3 2 4 2 11" xfId="10534" xr:uid="{249B73AE-9D5D-4DA2-86BF-D09C3222674A}"/>
    <cellStyle name="Calculation 3 2 4 2 11 2" xfId="10535" xr:uid="{4341C7D7-2666-44B2-99A5-DCD0400D64AB}"/>
    <cellStyle name="Calculation 3 2 4 2 11 2 2" xfId="10536" xr:uid="{262BCB3C-8B2F-4BB6-AA68-7F7D3DEE80F2}"/>
    <cellStyle name="Calculation 3 2 4 2 11 3" xfId="10537" xr:uid="{7750105B-2CCD-4C0C-8BB6-1356A435A65D}"/>
    <cellStyle name="Calculation 3 2 4 2 12" xfId="10538" xr:uid="{70217A4B-3084-48A8-AA51-334E2A7C01DF}"/>
    <cellStyle name="Calculation 3 2 4 2 12 2" xfId="10539" xr:uid="{1EA0578D-982F-4CC7-9BBF-2661651BE20A}"/>
    <cellStyle name="Calculation 3 2 4 2 12 2 2" xfId="10540" xr:uid="{C0C93974-0EB7-4276-90F7-58D532643086}"/>
    <cellStyle name="Calculation 3 2 4 2 12 3" xfId="10541" xr:uid="{65ED8736-6245-4696-BAB4-484DA1CD1C6D}"/>
    <cellStyle name="Calculation 3 2 4 2 13" xfId="10542" xr:uid="{7CF86F53-663B-4DBD-A237-DDE86EFA0EB1}"/>
    <cellStyle name="Calculation 3 2 4 2 13 2" xfId="10543" xr:uid="{96F221CC-1200-4014-B1FE-9060F31EE98B}"/>
    <cellStyle name="Calculation 3 2 4 2 13 2 2" xfId="10544" xr:uid="{B129E5CB-F6B7-40AF-BCE9-DFA3CF11066B}"/>
    <cellStyle name="Calculation 3 2 4 2 13 3" xfId="10545" xr:uid="{2D008D17-595E-4C78-843C-A0EBCE81FA34}"/>
    <cellStyle name="Calculation 3 2 4 2 14" xfId="10546" xr:uid="{8C7CC62A-25C5-4DE8-B4D3-EBE6B107BA1A}"/>
    <cellStyle name="Calculation 3 2 4 2 14 2" xfId="10547" xr:uid="{338A207A-3D61-47D8-9325-E67BEB611492}"/>
    <cellStyle name="Calculation 3 2 4 2 14 2 2" xfId="10548" xr:uid="{FBAEA821-2188-477C-BB81-BEFBF5408761}"/>
    <cellStyle name="Calculation 3 2 4 2 14 3" xfId="10549" xr:uid="{535798B5-DAB8-4E32-9542-0A25B8AC2FA4}"/>
    <cellStyle name="Calculation 3 2 4 2 15" xfId="10550" xr:uid="{07C5869C-3A25-4398-8370-365FAC2E9162}"/>
    <cellStyle name="Calculation 3 2 4 2 15 2" xfId="10551" xr:uid="{03F6D143-44BD-4178-9C00-51BED9B8F877}"/>
    <cellStyle name="Calculation 3 2 4 2 15 2 2" xfId="10552" xr:uid="{68870DF4-EE3D-493F-B79C-0BEBD7725ACD}"/>
    <cellStyle name="Calculation 3 2 4 2 15 3" xfId="10553" xr:uid="{DD798C27-BFDA-4C83-8DE5-65D8AECEB4BD}"/>
    <cellStyle name="Calculation 3 2 4 2 16" xfId="10554" xr:uid="{E62A0E08-E476-40F5-BFA8-CC4324AB2EBC}"/>
    <cellStyle name="Calculation 3 2 4 2 16 2" xfId="10555" xr:uid="{6DC62EDF-716C-4E04-B4AE-9BAF4DA8879C}"/>
    <cellStyle name="Calculation 3 2 4 2 16 2 2" xfId="10556" xr:uid="{B9DBDC1A-3745-4CB9-B8A0-2684F100AAB6}"/>
    <cellStyle name="Calculation 3 2 4 2 16 3" xfId="10557" xr:uid="{3C7DF70A-9A38-48B7-BA50-71C178F8146F}"/>
    <cellStyle name="Calculation 3 2 4 2 17" xfId="10558" xr:uid="{0C83B6B5-15C9-465D-9FCD-6FF4EA412AFB}"/>
    <cellStyle name="Calculation 3 2 4 2 17 2" xfId="10559" xr:uid="{777D8D55-BA5B-485C-A787-E8AABE880082}"/>
    <cellStyle name="Calculation 3 2 4 2 17 2 2" xfId="10560" xr:uid="{205F80E8-C6A3-46E0-BC84-3884466EF5E1}"/>
    <cellStyle name="Calculation 3 2 4 2 17 3" xfId="10561" xr:uid="{636CFFF5-C413-4E98-96C6-ABB74DA64FF3}"/>
    <cellStyle name="Calculation 3 2 4 2 18" xfId="10562" xr:uid="{726DF7AE-CF5F-4A98-BD99-24EA4AFD620A}"/>
    <cellStyle name="Calculation 3 2 4 2 18 2" xfId="10563" xr:uid="{B93A3731-9489-4288-B2FB-74B5CDD4E85B}"/>
    <cellStyle name="Calculation 3 2 4 2 18 2 2" xfId="10564" xr:uid="{24E2594F-BCF0-491A-9691-6B48C3D236A9}"/>
    <cellStyle name="Calculation 3 2 4 2 18 3" xfId="10565" xr:uid="{DEB9674D-710D-4511-8991-5521CA3380F6}"/>
    <cellStyle name="Calculation 3 2 4 2 19" xfId="10566" xr:uid="{2EC82A5E-1EB0-4A31-A02C-A525BD35D4F3}"/>
    <cellStyle name="Calculation 3 2 4 2 19 2" xfId="10567" xr:uid="{0046B710-E3C1-4648-8D5A-FC7A3B2A5614}"/>
    <cellStyle name="Calculation 3 2 4 2 19 2 2" xfId="10568" xr:uid="{3674AB7B-85D6-446B-A08F-37DF3ACF2A9C}"/>
    <cellStyle name="Calculation 3 2 4 2 19 3" xfId="10569" xr:uid="{3CD0D5B4-0D45-410E-A4D8-474093B0DB1B}"/>
    <cellStyle name="Calculation 3 2 4 2 2" xfId="10570" xr:uid="{CC70632F-2CD7-41CE-8868-52305B24854C}"/>
    <cellStyle name="Calculation 3 2 4 2 2 2" xfId="10571" xr:uid="{98CD53FD-0C11-4AFE-BB6A-4078946B5072}"/>
    <cellStyle name="Calculation 3 2 4 2 2 2 2" xfId="10572" xr:uid="{E12AF7AE-C666-43CF-946B-173A0928391A}"/>
    <cellStyle name="Calculation 3 2 4 2 2 3" xfId="10573" xr:uid="{4D29DDC9-C944-4770-BA24-C897AD343A2B}"/>
    <cellStyle name="Calculation 3 2 4 2 2 4" xfId="10574" xr:uid="{B4683DF2-66AC-43A7-A8DF-A98DE16511F4}"/>
    <cellStyle name="Calculation 3 2 4 2 20" xfId="10575" xr:uid="{0A818AE8-70E5-4631-B880-36B7DDA5EF26}"/>
    <cellStyle name="Calculation 3 2 4 2 20 2" xfId="10576" xr:uid="{2201CE4D-F84A-4069-8628-BC27600B94B1}"/>
    <cellStyle name="Calculation 3 2 4 2 20 2 2" xfId="10577" xr:uid="{281CA06D-BB3C-4F0A-B2C3-F90147CFB6D5}"/>
    <cellStyle name="Calculation 3 2 4 2 20 3" xfId="10578" xr:uid="{3A6C4EE3-71E7-4E3B-BA2C-8BD3006F01CA}"/>
    <cellStyle name="Calculation 3 2 4 2 21" xfId="10579" xr:uid="{1DE79C9A-B8A0-4112-B55A-106EB1EC4CF3}"/>
    <cellStyle name="Calculation 3 2 4 2 21 2" xfId="10580" xr:uid="{2251C300-482D-4CBA-A6B5-743A002995F3}"/>
    <cellStyle name="Calculation 3 2 4 2 22" xfId="10581" xr:uid="{3B8B8F52-9FA8-4BCB-9081-416D916458CB}"/>
    <cellStyle name="Calculation 3 2 4 2 23" xfId="10582" xr:uid="{D82946A9-1881-4721-A0FF-1E4DBC49829D}"/>
    <cellStyle name="Calculation 3 2 4 2 3" xfId="10583" xr:uid="{99861AC2-ADF9-4977-AC5A-7BB5E89F0E4D}"/>
    <cellStyle name="Calculation 3 2 4 2 3 2" xfId="10584" xr:uid="{3D772200-76EC-47D3-AA74-0D60005CEDEB}"/>
    <cellStyle name="Calculation 3 2 4 2 3 2 2" xfId="10585" xr:uid="{212D9152-64F6-4A7B-B0A3-AC222A4A88A3}"/>
    <cellStyle name="Calculation 3 2 4 2 3 3" xfId="10586" xr:uid="{6CCE944B-98D6-41D1-8643-7990496BF7EF}"/>
    <cellStyle name="Calculation 3 2 4 2 4" xfId="10587" xr:uid="{BA292FA1-6007-4147-8341-D6CAB5971CBE}"/>
    <cellStyle name="Calculation 3 2 4 2 4 2" xfId="10588" xr:uid="{A7095018-DD91-40FA-8DAC-D5662CCB0533}"/>
    <cellStyle name="Calculation 3 2 4 2 4 2 2" xfId="10589" xr:uid="{4AB08484-B1F7-40B3-AE2B-EB58D23D7D58}"/>
    <cellStyle name="Calculation 3 2 4 2 4 3" xfId="10590" xr:uid="{D290F5FD-DCEE-4BF0-ABD4-7C5694046E6B}"/>
    <cellStyle name="Calculation 3 2 4 2 5" xfId="10591" xr:uid="{A77A7F57-726C-4718-9F9A-B64CC1D614E4}"/>
    <cellStyle name="Calculation 3 2 4 2 5 2" xfId="10592" xr:uid="{DA0DCC73-CB89-432A-9CD2-8128A82479D9}"/>
    <cellStyle name="Calculation 3 2 4 2 5 2 2" xfId="10593" xr:uid="{97F55384-C18E-4B49-93F7-003DCF6B2ADF}"/>
    <cellStyle name="Calculation 3 2 4 2 5 3" xfId="10594" xr:uid="{D0A3836C-5796-4CDA-9295-FB4E2EEF3FD6}"/>
    <cellStyle name="Calculation 3 2 4 2 6" xfId="10595" xr:uid="{7A7321D0-3C43-431A-9E4D-224234D5C752}"/>
    <cellStyle name="Calculation 3 2 4 2 6 2" xfId="10596" xr:uid="{2ECDB104-7C50-4AA7-AC72-9BAF124EF1CE}"/>
    <cellStyle name="Calculation 3 2 4 2 6 2 2" xfId="10597" xr:uid="{E7EE0A5A-D011-45F8-BF24-B56DF01DD45B}"/>
    <cellStyle name="Calculation 3 2 4 2 6 3" xfId="10598" xr:uid="{781B7591-6DB2-43BF-852F-C2DD520CFF11}"/>
    <cellStyle name="Calculation 3 2 4 2 7" xfId="10599" xr:uid="{52815DAA-BF66-4291-9E17-152E93C56787}"/>
    <cellStyle name="Calculation 3 2 4 2 7 2" xfId="10600" xr:uid="{AC64031B-1903-4169-ABB1-66CC781381C6}"/>
    <cellStyle name="Calculation 3 2 4 2 7 2 2" xfId="10601" xr:uid="{DEDDFF51-0DD4-4F74-A6A4-D3B6DA29B1FF}"/>
    <cellStyle name="Calculation 3 2 4 2 7 3" xfId="10602" xr:uid="{93880CDD-B37C-43A8-A46D-C39EDA61C089}"/>
    <cellStyle name="Calculation 3 2 4 2 8" xfId="10603" xr:uid="{18474611-CE31-4017-BF15-BC1C13772411}"/>
    <cellStyle name="Calculation 3 2 4 2 8 2" xfId="10604" xr:uid="{E18F95F7-5DCC-4F9C-A798-B7DCC72FB374}"/>
    <cellStyle name="Calculation 3 2 4 2 8 2 2" xfId="10605" xr:uid="{A2AD04D6-F379-4AF0-848C-ACE4F6AA0DA3}"/>
    <cellStyle name="Calculation 3 2 4 2 8 3" xfId="10606" xr:uid="{88A397EA-8843-4047-A37C-A26BD02CB3F9}"/>
    <cellStyle name="Calculation 3 2 4 2 9" xfId="10607" xr:uid="{2930F925-C639-45B9-BCF3-2DDFC65AD4C1}"/>
    <cellStyle name="Calculation 3 2 4 2 9 2" xfId="10608" xr:uid="{88DAB4AD-27E4-46E9-A46D-8463D2EEFACF}"/>
    <cellStyle name="Calculation 3 2 4 2 9 2 2" xfId="10609" xr:uid="{C2129112-198C-4A7D-94D2-2BBD4196026B}"/>
    <cellStyle name="Calculation 3 2 4 2 9 3" xfId="10610" xr:uid="{BB6B7D90-3CE1-4D5E-8C7A-7A88FF988D4B}"/>
    <cellStyle name="Calculation 3 2 4 20" xfId="10611" xr:uid="{A9390CB5-DFDB-4EC4-A39F-D13AFFBE8BD2}"/>
    <cellStyle name="Calculation 3 2 4 20 2" xfId="10612" xr:uid="{33DE96CB-3411-435C-95DB-BCEC3070D649}"/>
    <cellStyle name="Calculation 3 2 4 20 2 2" xfId="10613" xr:uid="{CB9D7BC1-DE72-4453-BB9B-4C4CB5D0C22D}"/>
    <cellStyle name="Calculation 3 2 4 20 3" xfId="10614" xr:uid="{EF45D070-F671-4E85-8677-60106B9647FE}"/>
    <cellStyle name="Calculation 3 2 4 21" xfId="10615" xr:uid="{C0D9915B-84AC-4C47-968F-348A2E912C7B}"/>
    <cellStyle name="Calculation 3 2 4 21 2" xfId="10616" xr:uid="{2A97E2AB-2162-4A35-A982-AAB648196850}"/>
    <cellStyle name="Calculation 3 2 4 21 2 2" xfId="10617" xr:uid="{BACA2F6C-D224-49BE-8B25-C0548BAE596E}"/>
    <cellStyle name="Calculation 3 2 4 21 3" xfId="10618" xr:uid="{ECCE2E14-96FE-47B2-9BDE-E26C3BD33C69}"/>
    <cellStyle name="Calculation 3 2 4 22" xfId="10619" xr:uid="{724A78B2-AAE9-474D-B950-9B8D442D9813}"/>
    <cellStyle name="Calculation 3 2 4 22 2" xfId="10620" xr:uid="{17B77838-A859-413A-B2AE-5D14252957DC}"/>
    <cellStyle name="Calculation 3 2 4 23" xfId="10621" xr:uid="{67FBB809-3774-4F32-B661-885392CF8E27}"/>
    <cellStyle name="Calculation 3 2 4 24" xfId="10622" xr:uid="{F43AB2A0-6E6E-4E20-B5BA-7651FA4BAA15}"/>
    <cellStyle name="Calculation 3 2 4 3" xfId="10623" xr:uid="{D4EFAFEE-A152-47BE-8A12-F05891EA4CC0}"/>
    <cellStyle name="Calculation 3 2 4 3 2" xfId="10624" xr:uid="{D4F71E9D-805C-4560-B52E-6B00F1332044}"/>
    <cellStyle name="Calculation 3 2 4 3 2 2" xfId="10625" xr:uid="{C6F6557A-7213-4100-B4EE-63184D611B6E}"/>
    <cellStyle name="Calculation 3 2 4 3 3" xfId="10626" xr:uid="{7A9808E1-C449-4A1D-9999-E62B89AFA975}"/>
    <cellStyle name="Calculation 3 2 4 3 4" xfId="10627" xr:uid="{781A38A3-6454-4A2A-B8E8-92BC11BF8035}"/>
    <cellStyle name="Calculation 3 2 4 4" xfId="10628" xr:uid="{E8B570AD-94DF-4DA9-B612-C52525387E3D}"/>
    <cellStyle name="Calculation 3 2 4 4 2" xfId="10629" xr:uid="{B7552D6A-70C5-49E2-83FE-DD3E137A24F5}"/>
    <cellStyle name="Calculation 3 2 4 4 2 2" xfId="10630" xr:uid="{01508115-9AF2-4676-B81D-E271A416BA7B}"/>
    <cellStyle name="Calculation 3 2 4 4 3" xfId="10631" xr:uid="{DBFAEA7F-C3A7-406A-96C1-FEF23E54EF49}"/>
    <cellStyle name="Calculation 3 2 4 4 4" xfId="10632" xr:uid="{13447BE8-BE84-4FE1-B7F3-7EB28ECE2468}"/>
    <cellStyle name="Calculation 3 2 4 5" xfId="10633" xr:uid="{FFE353A6-1C49-4970-8B9F-4BF423DD4924}"/>
    <cellStyle name="Calculation 3 2 4 5 2" xfId="10634" xr:uid="{8F6839CD-2DDF-4668-B4EF-8225C3C1B480}"/>
    <cellStyle name="Calculation 3 2 4 5 2 2" xfId="10635" xr:uid="{1A65C8A9-1E9F-4808-B0C5-54D1A97B1481}"/>
    <cellStyle name="Calculation 3 2 4 5 3" xfId="10636" xr:uid="{B86E4898-1B0A-41C1-B2D0-D84D4DFAAD29}"/>
    <cellStyle name="Calculation 3 2 4 6" xfId="10637" xr:uid="{E22FAB16-F42C-45CB-9D5E-56E8F842EDC7}"/>
    <cellStyle name="Calculation 3 2 4 6 2" xfId="10638" xr:uid="{3EDE4406-1B61-4245-9420-7243069E3111}"/>
    <cellStyle name="Calculation 3 2 4 6 2 2" xfId="10639" xr:uid="{E8C7C815-80BB-4A25-9626-98DEAFC2D4FB}"/>
    <cellStyle name="Calculation 3 2 4 6 3" xfId="10640" xr:uid="{63A058FA-7A37-424B-8F7D-74445E7DADA7}"/>
    <cellStyle name="Calculation 3 2 4 7" xfId="10641" xr:uid="{FDFEE9C6-D8F3-4B6E-BB0A-2642A07FEB94}"/>
    <cellStyle name="Calculation 3 2 4 7 2" xfId="10642" xr:uid="{C444020A-7D5C-451C-AE40-E0A3624BC743}"/>
    <cellStyle name="Calculation 3 2 4 7 2 2" xfId="10643" xr:uid="{1B855F06-9DF0-4A9A-B564-8D1154319F18}"/>
    <cellStyle name="Calculation 3 2 4 7 3" xfId="10644" xr:uid="{06DCC1AC-996A-443D-BAA2-5884C00CB5DD}"/>
    <cellStyle name="Calculation 3 2 4 8" xfId="10645" xr:uid="{338A44F2-74EA-4984-A8A7-A05D63D1B39F}"/>
    <cellStyle name="Calculation 3 2 4 8 2" xfId="10646" xr:uid="{696C2D03-9041-45AA-9992-19D3BAE53E8A}"/>
    <cellStyle name="Calculation 3 2 4 8 2 2" xfId="10647" xr:uid="{CD9F98E6-5D31-409D-92DC-3A56A9D2B73F}"/>
    <cellStyle name="Calculation 3 2 4 8 3" xfId="10648" xr:uid="{894D8582-18F7-40B5-977E-17EBF5DF8463}"/>
    <cellStyle name="Calculation 3 2 4 9" xfId="10649" xr:uid="{4B4C70D3-BC30-4FC3-BA49-D9F2326B67B6}"/>
    <cellStyle name="Calculation 3 2 4 9 2" xfId="10650" xr:uid="{5E9C06DF-662E-4BD9-B973-30BD209B583B}"/>
    <cellStyle name="Calculation 3 2 4 9 2 2" xfId="10651" xr:uid="{33CFA184-61C3-40F3-B5C5-F703F6FA76BF}"/>
    <cellStyle name="Calculation 3 2 4 9 3" xfId="10652" xr:uid="{2BDC25EB-6199-4DE3-9136-B02E30488515}"/>
    <cellStyle name="Calculation 3 2 5" xfId="10653" xr:uid="{EF0533D3-0130-4BC0-A461-9341F7E35767}"/>
    <cellStyle name="Calculation 3 2 5 10" xfId="10654" xr:uid="{2A3E6D90-92E2-4510-9928-57A4DD2AE248}"/>
    <cellStyle name="Calculation 3 2 5 10 2" xfId="10655" xr:uid="{3652B71E-F049-4200-B68A-3356B9189A94}"/>
    <cellStyle name="Calculation 3 2 5 10 2 2" xfId="10656" xr:uid="{6ACE08F2-5484-45D9-AA29-C73D9199CC0F}"/>
    <cellStyle name="Calculation 3 2 5 10 3" xfId="10657" xr:uid="{346E177E-7B24-4771-9D41-0BF70243772B}"/>
    <cellStyle name="Calculation 3 2 5 11" xfId="10658" xr:uid="{139F48D8-2747-4181-B22A-2611EB6B7F43}"/>
    <cellStyle name="Calculation 3 2 5 11 2" xfId="10659" xr:uid="{56FEA789-6370-40F4-96EE-533DBC927347}"/>
    <cellStyle name="Calculation 3 2 5 11 2 2" xfId="10660" xr:uid="{E458C01F-083E-44B3-887E-D64B263B0CA5}"/>
    <cellStyle name="Calculation 3 2 5 11 3" xfId="10661" xr:uid="{1C82965B-DE00-481D-8750-AB66B46F8A9B}"/>
    <cellStyle name="Calculation 3 2 5 12" xfId="10662" xr:uid="{0EC1D340-E39D-4E98-8B89-CC1C1102683F}"/>
    <cellStyle name="Calculation 3 2 5 12 2" xfId="10663" xr:uid="{73282A59-BCD9-4514-8FC1-8783EFCE734B}"/>
    <cellStyle name="Calculation 3 2 5 12 2 2" xfId="10664" xr:uid="{712D4784-E3BB-46D5-9F7C-0BF757B40B67}"/>
    <cellStyle name="Calculation 3 2 5 12 3" xfId="10665" xr:uid="{15F9BAFF-D9EE-4B58-802B-26DB17FAA53E}"/>
    <cellStyle name="Calculation 3 2 5 13" xfId="10666" xr:uid="{1E447AB2-6E03-4CCC-903F-7402870DBE3F}"/>
    <cellStyle name="Calculation 3 2 5 13 2" xfId="10667" xr:uid="{A176DD9B-D3D8-4A78-90D5-8E4ECDCFCE99}"/>
    <cellStyle name="Calculation 3 2 5 13 2 2" xfId="10668" xr:uid="{F8EF0FB7-9E32-40CE-AA04-09B51ED52873}"/>
    <cellStyle name="Calculation 3 2 5 13 3" xfId="10669" xr:uid="{37F22FB3-F674-4ADB-85C9-58A53BF716D9}"/>
    <cellStyle name="Calculation 3 2 5 14" xfId="10670" xr:uid="{ADE361FD-2CEC-49E5-870F-150D424E00E1}"/>
    <cellStyle name="Calculation 3 2 5 14 2" xfId="10671" xr:uid="{9631F234-7A89-41DB-AE3B-4BD2365B99DD}"/>
    <cellStyle name="Calculation 3 2 5 14 2 2" xfId="10672" xr:uid="{0B94449D-3268-4DA8-A8B9-5A572562058B}"/>
    <cellStyle name="Calculation 3 2 5 14 3" xfId="10673" xr:uid="{75B36979-8B32-496D-9AFE-B87646754B60}"/>
    <cellStyle name="Calculation 3 2 5 15" xfId="10674" xr:uid="{5558253A-F8B0-47F9-A4F7-970061F19453}"/>
    <cellStyle name="Calculation 3 2 5 15 2" xfId="10675" xr:uid="{ABA0C336-30B3-4ECC-84E7-05CCE30237D7}"/>
    <cellStyle name="Calculation 3 2 5 15 2 2" xfId="10676" xr:uid="{DF093883-875A-463F-88C5-BB8E3310AC50}"/>
    <cellStyle name="Calculation 3 2 5 15 3" xfId="10677" xr:uid="{FA348D1C-7A5A-4E89-AC25-1E455BC62B43}"/>
    <cellStyle name="Calculation 3 2 5 16" xfId="10678" xr:uid="{A086C2B8-65D9-4ABC-AF5A-02E3C0B425FD}"/>
    <cellStyle name="Calculation 3 2 5 16 2" xfId="10679" xr:uid="{78AFA97C-6218-44D0-A8DB-50398E50F3D1}"/>
    <cellStyle name="Calculation 3 2 5 16 2 2" xfId="10680" xr:uid="{56CB6AEA-1A04-4C71-A473-39C3D70550B0}"/>
    <cellStyle name="Calculation 3 2 5 16 3" xfId="10681" xr:uid="{7F50B2C2-5D28-49D1-9591-E6AE1534B241}"/>
    <cellStyle name="Calculation 3 2 5 17" xfId="10682" xr:uid="{5716B97F-E85A-4A97-BFDE-F41AD896AB80}"/>
    <cellStyle name="Calculation 3 2 5 17 2" xfId="10683" xr:uid="{79555BAE-02B7-4142-BBE9-A8A4A49A7EB5}"/>
    <cellStyle name="Calculation 3 2 5 17 2 2" xfId="10684" xr:uid="{69D0C917-A5EA-4B18-B116-3DF336DAA32F}"/>
    <cellStyle name="Calculation 3 2 5 17 3" xfId="10685" xr:uid="{2A3DDB4D-55E2-4560-BE56-0BDF1AC18EC3}"/>
    <cellStyle name="Calculation 3 2 5 18" xfId="10686" xr:uid="{83D66F46-05E1-4AD3-B5DE-9FF8AEB92ED0}"/>
    <cellStyle name="Calculation 3 2 5 18 2" xfId="10687" xr:uid="{69673393-CA70-43A7-A7FF-36A14080CFBA}"/>
    <cellStyle name="Calculation 3 2 5 18 2 2" xfId="10688" xr:uid="{139F3F54-ADCC-457C-A6C9-C0232FB76597}"/>
    <cellStyle name="Calculation 3 2 5 18 3" xfId="10689" xr:uid="{480336A4-A116-4D7A-9BEB-E93576E001DF}"/>
    <cellStyle name="Calculation 3 2 5 19" xfId="10690" xr:uid="{FF0AEC41-1898-406C-98B2-229C1BFE6AE5}"/>
    <cellStyle name="Calculation 3 2 5 19 2" xfId="10691" xr:uid="{20598EC3-A83C-48C8-9C0C-F87BC4960E06}"/>
    <cellStyle name="Calculation 3 2 5 19 2 2" xfId="10692" xr:uid="{CC1EAD51-FDC0-4442-937A-846AB15A0A39}"/>
    <cellStyle name="Calculation 3 2 5 19 3" xfId="10693" xr:uid="{50AEC46C-2095-41BC-A83F-35B32F918DD8}"/>
    <cellStyle name="Calculation 3 2 5 2" xfId="10694" xr:uid="{062A1553-7B3C-4247-A031-2E241ACB26B8}"/>
    <cellStyle name="Calculation 3 2 5 2 2" xfId="10695" xr:uid="{79BB80EB-F4DB-4A02-9969-226CDB39E40F}"/>
    <cellStyle name="Calculation 3 2 5 2 2 2" xfId="10696" xr:uid="{D66302CD-8B05-4B5F-8C49-0AA5832A24D9}"/>
    <cellStyle name="Calculation 3 2 5 2 3" xfId="10697" xr:uid="{5BDE41AB-80F6-488A-BBFA-CED5DF9AFE21}"/>
    <cellStyle name="Calculation 3 2 5 2 4" xfId="10698" xr:uid="{CC8DF622-A3A3-488E-94FF-2BE23AB22576}"/>
    <cellStyle name="Calculation 3 2 5 20" xfId="10699" xr:uid="{5CDE6368-90CD-434B-BFBD-1BFFB4541C99}"/>
    <cellStyle name="Calculation 3 2 5 20 2" xfId="10700" xr:uid="{1E3788AF-DD30-4627-8B01-517D29113C7D}"/>
    <cellStyle name="Calculation 3 2 5 20 2 2" xfId="10701" xr:uid="{12C7B958-1997-4CB8-B990-BF698F044FAC}"/>
    <cellStyle name="Calculation 3 2 5 20 3" xfId="10702" xr:uid="{A634BC64-C022-4951-B632-6A2AF995E5C7}"/>
    <cellStyle name="Calculation 3 2 5 21" xfId="10703" xr:uid="{CCDBB26F-D88B-49FD-9E64-DD8A41E26FA3}"/>
    <cellStyle name="Calculation 3 2 5 21 2" xfId="10704" xr:uid="{DC69D187-1B67-4D4A-A738-43BA6CB6ED64}"/>
    <cellStyle name="Calculation 3 2 5 22" xfId="10705" xr:uid="{A25D72D5-9A1E-4725-92A1-B35E00F0B56E}"/>
    <cellStyle name="Calculation 3 2 5 23" xfId="10706" xr:uid="{964342F5-72D4-4C83-BF55-53B3C483E4A3}"/>
    <cellStyle name="Calculation 3 2 5 3" xfId="10707" xr:uid="{F2A3E996-821D-426B-81E3-11D0953EC336}"/>
    <cellStyle name="Calculation 3 2 5 3 2" xfId="10708" xr:uid="{D8972285-1824-4D25-8E74-B417A69B460E}"/>
    <cellStyle name="Calculation 3 2 5 3 2 2" xfId="10709" xr:uid="{EC88334D-9061-4DBB-A77B-873B89574D96}"/>
    <cellStyle name="Calculation 3 2 5 3 3" xfId="10710" xr:uid="{2BF34D8D-150A-4236-8739-66E63BF452D4}"/>
    <cellStyle name="Calculation 3 2 5 4" xfId="10711" xr:uid="{4B3C38DB-F3D2-4348-93C9-68D4CBDFA4C7}"/>
    <cellStyle name="Calculation 3 2 5 4 2" xfId="10712" xr:uid="{0E9E11BB-AF14-480C-89BE-9C549BA14614}"/>
    <cellStyle name="Calculation 3 2 5 4 2 2" xfId="10713" xr:uid="{4E4DB51A-93F4-4D04-9B55-FD398376085F}"/>
    <cellStyle name="Calculation 3 2 5 4 3" xfId="10714" xr:uid="{416566A6-B17B-407D-9AAC-7FC864A82D54}"/>
    <cellStyle name="Calculation 3 2 5 5" xfId="10715" xr:uid="{E5F7203A-3573-47DB-A1F9-B45E917ABF95}"/>
    <cellStyle name="Calculation 3 2 5 5 2" xfId="10716" xr:uid="{D25D621B-CC10-433E-ABD0-6529B8728B46}"/>
    <cellStyle name="Calculation 3 2 5 5 2 2" xfId="10717" xr:uid="{D5F382E1-E7EC-4D09-BA99-BC8F51824B03}"/>
    <cellStyle name="Calculation 3 2 5 5 3" xfId="10718" xr:uid="{E572319A-78E3-49B8-A462-F194927A9945}"/>
    <cellStyle name="Calculation 3 2 5 6" xfId="10719" xr:uid="{08EDC1AD-09BA-400A-B5AB-00EBD0C2C9F0}"/>
    <cellStyle name="Calculation 3 2 5 6 2" xfId="10720" xr:uid="{D377F2D3-ACDC-445D-BB9A-3A0DDA14CF4A}"/>
    <cellStyle name="Calculation 3 2 5 6 2 2" xfId="10721" xr:uid="{87644C01-5CB2-4795-8122-24D1D495D53A}"/>
    <cellStyle name="Calculation 3 2 5 6 3" xfId="10722" xr:uid="{8C7A70AA-107E-4DDE-97B2-87237ECBFA4D}"/>
    <cellStyle name="Calculation 3 2 5 7" xfId="10723" xr:uid="{5B8F78C8-C495-4EF9-8D59-D63298BE7026}"/>
    <cellStyle name="Calculation 3 2 5 7 2" xfId="10724" xr:uid="{987C3A47-3E8D-43C8-96F9-DF0BB915C765}"/>
    <cellStyle name="Calculation 3 2 5 7 2 2" xfId="10725" xr:uid="{0D499BB0-B9BE-402C-A144-37BDCF2AC82A}"/>
    <cellStyle name="Calculation 3 2 5 7 3" xfId="10726" xr:uid="{FDA53988-A1B9-437F-9674-26E4BBCA3C33}"/>
    <cellStyle name="Calculation 3 2 5 8" xfId="10727" xr:uid="{9AA177E4-6FF3-4CF4-B88A-D93A9E1D1B40}"/>
    <cellStyle name="Calculation 3 2 5 8 2" xfId="10728" xr:uid="{C40F89D0-AA0C-4C13-A2BD-ED908F370516}"/>
    <cellStyle name="Calculation 3 2 5 8 2 2" xfId="10729" xr:uid="{8F136321-6122-43BF-874A-5F1A762D9CFD}"/>
    <cellStyle name="Calculation 3 2 5 8 3" xfId="10730" xr:uid="{52F01EF7-9C3C-4E12-93B1-7FB0DA94400E}"/>
    <cellStyle name="Calculation 3 2 5 9" xfId="10731" xr:uid="{C8625363-55A8-4608-9BB8-46F003F36AA0}"/>
    <cellStyle name="Calculation 3 2 5 9 2" xfId="10732" xr:uid="{6154DA04-C629-4082-A65E-897296E0210D}"/>
    <cellStyle name="Calculation 3 2 5 9 2 2" xfId="10733" xr:uid="{34928AB4-C750-41C9-B10C-895072C19652}"/>
    <cellStyle name="Calculation 3 2 5 9 3" xfId="10734" xr:uid="{AEFB9D4B-0158-45CD-8DB0-9D7A992499B8}"/>
    <cellStyle name="Calculation 3 2 6" xfId="10735" xr:uid="{EF3DE906-7764-47CF-A5D6-DE638BE882EE}"/>
    <cellStyle name="Calculation 3 2 6 2" xfId="10736" xr:uid="{E575558A-FEB6-4C55-895D-09A3F0531C8E}"/>
    <cellStyle name="Calculation 3 2 6 2 2" xfId="10737" xr:uid="{117B2E51-906F-4647-9798-3157853257BD}"/>
    <cellStyle name="Calculation 3 2 6 3" xfId="10738" xr:uid="{8A18EC46-32B7-4826-97C0-7A4CFC213464}"/>
    <cellStyle name="Calculation 3 2 6 4" xfId="10739" xr:uid="{C0A9FDC7-0243-4261-BE7A-D0659292213D}"/>
    <cellStyle name="Calculation 3 2 7" xfId="10740" xr:uid="{1752C8B5-CC51-4532-95CA-5228305AF012}"/>
    <cellStyle name="Calculation 3 2 7 2" xfId="10741" xr:uid="{B19BE9EF-EBDB-4EDF-8E86-AAAADB7DA76F}"/>
    <cellStyle name="Calculation 3 2 7 2 2" xfId="10742" xr:uid="{5C7A3DB0-5DA6-46E5-94ED-1CD5906C50E6}"/>
    <cellStyle name="Calculation 3 2 7 3" xfId="10743" xr:uid="{D140FF2A-CA97-4ED2-95B2-2B38FFED4CAB}"/>
    <cellStyle name="Calculation 3 2 8" xfId="10744" xr:uid="{5BA5C16B-8B6B-4148-B8BF-B6D7B8810A4A}"/>
    <cellStyle name="Calculation 3 2 8 2" xfId="10745" xr:uid="{5F8DA103-BC7E-4185-942F-CF6CF6097AB9}"/>
    <cellStyle name="Calculation 3 2 8 2 2" xfId="10746" xr:uid="{2A9DCA2A-124F-4B8C-9E77-87347A10572B}"/>
    <cellStyle name="Calculation 3 2 8 3" xfId="10747" xr:uid="{BA63EF89-BFC3-48D7-8B94-032E5741B67C}"/>
    <cellStyle name="Calculation 3 2 9" xfId="10748" xr:uid="{69EA7609-C655-425B-B640-B30E71CE63C2}"/>
    <cellStyle name="Calculation 3 2 9 2" xfId="10749" xr:uid="{5514394C-4AF5-4018-B682-5F7263DDE704}"/>
    <cellStyle name="Calculation 3 2 9 2 2" xfId="10750" xr:uid="{8B4E1C29-0ECE-4672-AE2E-325C7D6A0218}"/>
    <cellStyle name="Calculation 3 2 9 3" xfId="10751" xr:uid="{CF347220-2720-4163-9BD5-570608FA6B16}"/>
    <cellStyle name="Calculation 3 20" xfId="10752" xr:uid="{04CAF8A8-DAC3-49B2-987C-BFE70EC606F6}"/>
    <cellStyle name="Calculation 3 20 2" xfId="10753" xr:uid="{64AAFC1C-1362-45B9-A771-69BB8E4D678B}"/>
    <cellStyle name="Calculation 3 20 2 2" xfId="10754" xr:uid="{CA6040DA-FD08-4EB4-A22E-85E31C2429F8}"/>
    <cellStyle name="Calculation 3 20 3" xfId="10755" xr:uid="{683E2341-05F5-4322-83E8-9BE66459A6F9}"/>
    <cellStyle name="Calculation 3 21" xfId="10756" xr:uid="{8C77F77A-EF1C-479B-8D90-057FE0B05D0E}"/>
    <cellStyle name="Calculation 3 21 2" xfId="10757" xr:uid="{58F852B4-F8ED-429A-A398-F46DF467045F}"/>
    <cellStyle name="Calculation 3 21 2 2" xfId="10758" xr:uid="{65CA6BDA-F471-44A6-9FE7-C9D31A59162E}"/>
    <cellStyle name="Calculation 3 21 3" xfId="10759" xr:uid="{FF3B511E-264A-4AD1-BFDD-1E92CCD4E53F}"/>
    <cellStyle name="Calculation 3 22" xfId="10760" xr:uid="{5A04F6FC-1995-4D04-A63D-933DC8A67FAC}"/>
    <cellStyle name="Calculation 3 22 2" xfId="10761" xr:uid="{601843CF-5D63-43F4-94A4-7A052BC9032D}"/>
    <cellStyle name="Calculation 3 23" xfId="10762" xr:uid="{45E57A5C-E117-4A7A-92F5-590ADBF9C396}"/>
    <cellStyle name="Calculation 3 24" xfId="10763" xr:uid="{B6E9A049-DDC3-458A-8124-72E478472574}"/>
    <cellStyle name="Calculation 3 25" xfId="10764" xr:uid="{E1418F15-5A53-4BCE-9C8B-868A3894FECD}"/>
    <cellStyle name="Calculation 3 26" xfId="10765" xr:uid="{BD3E8E61-0182-4DBB-A53C-09662E34CFB7}"/>
    <cellStyle name="Calculation 3 27" xfId="10766" xr:uid="{5BC1BC6D-D5E5-4744-8A8C-480AFFA05966}"/>
    <cellStyle name="Calculation 3 28" xfId="10767" xr:uid="{326DCDDF-E0BD-47A0-9879-FF4C7B341AD9}"/>
    <cellStyle name="Calculation 3 29" xfId="10768" xr:uid="{2A4C8E1B-9CFE-4A42-978F-4FE0E70FAD30}"/>
    <cellStyle name="Calculation 3 3" xfId="10769" xr:uid="{95F506F8-55F8-4441-BDF6-3AECEB98B557}"/>
    <cellStyle name="Calculation 3 3 10" xfId="10770" xr:uid="{5220F16D-57D5-4B11-9E55-E02CB1CF2940}"/>
    <cellStyle name="Calculation 3 3 10 2" xfId="10771" xr:uid="{89FA5ED2-D249-48A2-A8FA-C3DAC156615E}"/>
    <cellStyle name="Calculation 3 3 10 2 2" xfId="10772" xr:uid="{103C6A92-23A4-4D4D-BD12-8758EDF90270}"/>
    <cellStyle name="Calculation 3 3 10 3" xfId="10773" xr:uid="{5EFEC70A-6757-462D-9CCC-BD16DB81BFBB}"/>
    <cellStyle name="Calculation 3 3 11" xfId="10774" xr:uid="{7FD430F9-727E-4FB0-8A6B-1A6499620D08}"/>
    <cellStyle name="Calculation 3 3 11 2" xfId="10775" xr:uid="{D7465346-055E-467F-957E-B74D687AD458}"/>
    <cellStyle name="Calculation 3 3 11 2 2" xfId="10776" xr:uid="{4A78F350-B45E-4785-A8CD-CF4FCCCABA4B}"/>
    <cellStyle name="Calculation 3 3 11 3" xfId="10777" xr:uid="{27B2C1DF-FF6E-4CCE-9900-4E3B5A5704D4}"/>
    <cellStyle name="Calculation 3 3 12" xfId="10778" xr:uid="{37CE2096-10AB-4036-841B-8E5139571999}"/>
    <cellStyle name="Calculation 3 3 12 2" xfId="10779" xr:uid="{F86C8305-BA5C-4F0F-BFE2-817E07622AEC}"/>
    <cellStyle name="Calculation 3 3 12 2 2" xfId="10780" xr:uid="{3DE0CCCA-CE10-4983-8991-05B8FA8841E9}"/>
    <cellStyle name="Calculation 3 3 12 3" xfId="10781" xr:uid="{9DE414AB-2F2C-4989-A07B-ED14B7CC55FA}"/>
    <cellStyle name="Calculation 3 3 13" xfId="10782" xr:uid="{01DEA604-C958-4E91-A02D-93793680CC2C}"/>
    <cellStyle name="Calculation 3 3 13 2" xfId="10783" xr:uid="{1F037A17-379D-4ECC-9471-07365969D811}"/>
    <cellStyle name="Calculation 3 3 13 2 2" xfId="10784" xr:uid="{987B4FC6-BE80-4E45-8D4E-E0D5150C2C55}"/>
    <cellStyle name="Calculation 3 3 13 3" xfId="10785" xr:uid="{ED6F87D7-29E0-4078-AC09-0C94566DA5AF}"/>
    <cellStyle name="Calculation 3 3 14" xfId="10786" xr:uid="{16C0551B-5890-4F73-BD92-2C7B562E86D3}"/>
    <cellStyle name="Calculation 3 3 14 2" xfId="10787" xr:uid="{1A02D994-4EBA-4517-800F-DBA555E8CE26}"/>
    <cellStyle name="Calculation 3 3 14 2 2" xfId="10788" xr:uid="{F513012F-61AB-4C17-A9FB-F1DE91F688DC}"/>
    <cellStyle name="Calculation 3 3 14 3" xfId="10789" xr:uid="{0BED8BAD-23E7-4F1A-8736-42DB9133D724}"/>
    <cellStyle name="Calculation 3 3 15" xfId="10790" xr:uid="{5DFF74BC-2BD5-41BB-982C-4D4C83A7DC98}"/>
    <cellStyle name="Calculation 3 3 15 2" xfId="10791" xr:uid="{52136713-2735-41E3-B88B-CD05F784B6EF}"/>
    <cellStyle name="Calculation 3 3 15 2 2" xfId="10792" xr:uid="{3A60A774-6348-4284-BA69-4E78A8BE8166}"/>
    <cellStyle name="Calculation 3 3 15 3" xfId="10793" xr:uid="{7E110AB9-D795-41F1-A3FB-AEF8156D8799}"/>
    <cellStyle name="Calculation 3 3 16" xfId="10794" xr:uid="{9A3F9753-9DDB-4CF1-B26E-5819D92970AE}"/>
    <cellStyle name="Calculation 3 3 16 2" xfId="10795" xr:uid="{AF7738CC-2785-449F-8D1C-78F7E2CCDB19}"/>
    <cellStyle name="Calculation 3 3 16 2 2" xfId="10796" xr:uid="{3976210A-B9F9-4EB7-81D8-92F16D0692DD}"/>
    <cellStyle name="Calculation 3 3 16 3" xfId="10797" xr:uid="{FF79B18E-86AC-4471-9CDC-B421705F5555}"/>
    <cellStyle name="Calculation 3 3 17" xfId="10798" xr:uid="{E306663E-E6E9-4AB7-AADD-50AEB5BF9610}"/>
    <cellStyle name="Calculation 3 3 17 2" xfId="10799" xr:uid="{D575EB1A-7FF3-49B2-A3E2-84A60C77F04D}"/>
    <cellStyle name="Calculation 3 3 17 2 2" xfId="10800" xr:uid="{F047085D-DA4E-4A8E-BD0A-4C7C1470CA6B}"/>
    <cellStyle name="Calculation 3 3 17 3" xfId="10801" xr:uid="{5E745937-5702-4B97-B445-C43059127BFF}"/>
    <cellStyle name="Calculation 3 3 18" xfId="10802" xr:uid="{33560F0B-5C88-45B1-93D6-DDED1DEFC779}"/>
    <cellStyle name="Calculation 3 3 18 2" xfId="10803" xr:uid="{C0B0EE05-349F-4FF8-942A-C2987F7B89C2}"/>
    <cellStyle name="Calculation 3 3 19" xfId="10804" xr:uid="{F6DAF8A6-E62E-45C2-95CC-B31BAD881B0B}"/>
    <cellStyle name="Calculation 3 3 2" xfId="10805" xr:uid="{C61F994C-6CA7-4296-848E-F360DBAA3642}"/>
    <cellStyle name="Calculation 3 3 2 10" xfId="10806" xr:uid="{E56EB03D-BF75-46FA-B21F-167166298378}"/>
    <cellStyle name="Calculation 3 3 2 10 2" xfId="10807" xr:uid="{B2090346-53C3-4D6A-9B3B-5E77B71C9DEB}"/>
    <cellStyle name="Calculation 3 3 2 10 2 2" xfId="10808" xr:uid="{7D6189B2-E84A-49C8-9204-7D80E09ACB39}"/>
    <cellStyle name="Calculation 3 3 2 10 3" xfId="10809" xr:uid="{1C4F6766-E9BF-46AE-B0E9-143FCCB2F7FC}"/>
    <cellStyle name="Calculation 3 3 2 11" xfId="10810" xr:uid="{4B6E4711-B9D0-4942-B428-27710BCF529A}"/>
    <cellStyle name="Calculation 3 3 2 11 2" xfId="10811" xr:uid="{BFB2180F-2FF0-41F1-9F13-00A4CE900D37}"/>
    <cellStyle name="Calculation 3 3 2 11 2 2" xfId="10812" xr:uid="{A596EAE4-7786-4A0D-858C-D5C3C44325FE}"/>
    <cellStyle name="Calculation 3 3 2 11 3" xfId="10813" xr:uid="{0B1DB58D-C6FF-4D88-BD1D-B03E02C4E38E}"/>
    <cellStyle name="Calculation 3 3 2 12" xfId="10814" xr:uid="{B49F8EB2-83B7-407A-B6BC-A411995D7D97}"/>
    <cellStyle name="Calculation 3 3 2 12 2" xfId="10815" xr:uid="{60ABA4E2-F06B-41BC-BDE8-E8E85F3588C8}"/>
    <cellStyle name="Calculation 3 3 2 12 2 2" xfId="10816" xr:uid="{6CE16E88-B890-470E-874C-8F62DF84F2E4}"/>
    <cellStyle name="Calculation 3 3 2 12 3" xfId="10817" xr:uid="{7590FB6B-BEF4-4292-9028-44C8F29FEAA6}"/>
    <cellStyle name="Calculation 3 3 2 13" xfId="10818" xr:uid="{F774B1FA-A796-4C2D-80CF-F7CB0A5306AD}"/>
    <cellStyle name="Calculation 3 3 2 13 2" xfId="10819" xr:uid="{AC39C7CE-7F7B-4901-8BA9-011166ACBA81}"/>
    <cellStyle name="Calculation 3 3 2 13 2 2" xfId="10820" xr:uid="{E66D92E0-F4A7-4567-9F8A-5F3C2B3B65EE}"/>
    <cellStyle name="Calculation 3 3 2 13 3" xfId="10821" xr:uid="{E4FA4270-875B-4F6E-AF44-2CFA3971EA28}"/>
    <cellStyle name="Calculation 3 3 2 14" xfId="10822" xr:uid="{0E7FBF78-905A-4422-B881-94F053464791}"/>
    <cellStyle name="Calculation 3 3 2 14 2" xfId="10823" xr:uid="{473B6953-51FA-4B50-94A9-814F4490A826}"/>
    <cellStyle name="Calculation 3 3 2 14 2 2" xfId="10824" xr:uid="{3A9B6191-DFA9-4404-8A38-14E9282DBF5C}"/>
    <cellStyle name="Calculation 3 3 2 14 3" xfId="10825" xr:uid="{8058046A-75EB-482E-812D-2AF1B4B2F72A}"/>
    <cellStyle name="Calculation 3 3 2 15" xfId="10826" xr:uid="{9CAB9C9C-843A-4AA5-81D4-E96666309111}"/>
    <cellStyle name="Calculation 3 3 2 15 2" xfId="10827" xr:uid="{F6D9C135-D8CA-421E-89BB-3252DE9499CB}"/>
    <cellStyle name="Calculation 3 3 2 15 2 2" xfId="10828" xr:uid="{A9DC0040-D058-48E9-AC74-CD2144C9D2AF}"/>
    <cellStyle name="Calculation 3 3 2 15 3" xfId="10829" xr:uid="{CD2054D8-7092-401F-90A2-3DB1F0120BD8}"/>
    <cellStyle name="Calculation 3 3 2 16" xfId="10830" xr:uid="{DEEC3550-985F-444B-9076-571FDCB958EC}"/>
    <cellStyle name="Calculation 3 3 2 16 2" xfId="10831" xr:uid="{5E8B440E-6717-4A50-8165-12E252B6A737}"/>
    <cellStyle name="Calculation 3 3 2 16 2 2" xfId="10832" xr:uid="{89946BF5-A93A-4A3A-8BF6-FFA54E617104}"/>
    <cellStyle name="Calculation 3 3 2 16 3" xfId="10833" xr:uid="{C867DD60-58E4-453F-811D-20EDA34231A5}"/>
    <cellStyle name="Calculation 3 3 2 17" xfId="10834" xr:uid="{D22AADCC-57A5-4358-A907-2D782478CD84}"/>
    <cellStyle name="Calculation 3 3 2 17 2" xfId="10835" xr:uid="{403F31A0-1030-4409-A418-293B28DE113A}"/>
    <cellStyle name="Calculation 3 3 2 17 2 2" xfId="10836" xr:uid="{83F322E7-323E-4833-9F22-00AA93CB62AB}"/>
    <cellStyle name="Calculation 3 3 2 17 3" xfId="10837" xr:uid="{34539825-FD54-4E7A-B13D-3C5054BF4CB4}"/>
    <cellStyle name="Calculation 3 3 2 18" xfId="10838" xr:uid="{9803F044-6872-4B61-8E0A-6D116C198679}"/>
    <cellStyle name="Calculation 3 3 2 18 2" xfId="10839" xr:uid="{EC52FBCD-C725-492D-A2F2-EF3AC54EC01F}"/>
    <cellStyle name="Calculation 3 3 2 18 2 2" xfId="10840" xr:uid="{401B8174-B31E-4C43-95B1-AE2B1C1B937B}"/>
    <cellStyle name="Calculation 3 3 2 18 3" xfId="10841" xr:uid="{8511C959-2670-4BE5-B322-7326CD8E96BF}"/>
    <cellStyle name="Calculation 3 3 2 19" xfId="10842" xr:uid="{83072CD3-15C9-4FE3-86A9-402FC036AB4C}"/>
    <cellStyle name="Calculation 3 3 2 19 2" xfId="10843" xr:uid="{B0635788-A96C-41E9-BF13-387E70E03ABC}"/>
    <cellStyle name="Calculation 3 3 2 19 2 2" xfId="10844" xr:uid="{990926C4-4ED4-4477-AB14-43B3E2BD7E1B}"/>
    <cellStyle name="Calculation 3 3 2 19 3" xfId="10845" xr:uid="{27FFA8F6-E36A-480F-87DC-68FE2D3DD680}"/>
    <cellStyle name="Calculation 3 3 2 2" xfId="10846" xr:uid="{42E162C1-1966-4713-9452-A2CF7F348E2A}"/>
    <cellStyle name="Calculation 3 3 2 2 2" xfId="10847" xr:uid="{4862A8D6-F288-4DED-8239-D8FB8DF1A8F2}"/>
    <cellStyle name="Calculation 3 3 2 2 2 2" xfId="10848" xr:uid="{EC9B2A79-98ED-46E6-89CD-BBCBDA103F6D}"/>
    <cellStyle name="Calculation 3 3 2 2 2 2 2" xfId="10849" xr:uid="{6CD7B345-726D-4DB4-A7E3-943D102C7DC3}"/>
    <cellStyle name="Calculation 3 3 2 2 2 3" xfId="10850" xr:uid="{5A2CD009-0E0B-41D4-A4E7-181115772054}"/>
    <cellStyle name="Calculation 3 3 2 2 2 4" xfId="10851" xr:uid="{B280290C-BCEA-44F7-8F83-5174568753AF}"/>
    <cellStyle name="Calculation 3 3 2 2 3" xfId="10852" xr:uid="{5656199C-A8B3-4AFF-B156-8FD353A65368}"/>
    <cellStyle name="Calculation 3 3 2 2 3 2" xfId="10853" xr:uid="{6B03CB6B-CCF1-4356-8C7F-633ADCA429E1}"/>
    <cellStyle name="Calculation 3 3 2 2 4" xfId="10854" xr:uid="{36480C02-3ABA-4923-B5BF-948E7D47A435}"/>
    <cellStyle name="Calculation 3 3 2 2 5" xfId="10855" xr:uid="{50C5FEC4-3B4C-47C2-9384-E07AC501113F}"/>
    <cellStyle name="Calculation 3 3 2 20" xfId="10856" xr:uid="{F569C26B-62D3-42C3-90C6-BEC4C9AB0276}"/>
    <cellStyle name="Calculation 3 3 2 20 2" xfId="10857" xr:uid="{0B8778FF-2814-4A70-8F57-2071F214A9FA}"/>
    <cellStyle name="Calculation 3 3 2 20 2 2" xfId="10858" xr:uid="{1AFF40DF-43E6-4A05-A5F3-AAB7E4EC57C9}"/>
    <cellStyle name="Calculation 3 3 2 20 3" xfId="10859" xr:uid="{0406076D-CDD9-4D9D-8D34-1646125B9B8C}"/>
    <cellStyle name="Calculation 3 3 2 21" xfId="10860" xr:uid="{4FFB996E-E757-458C-B715-9237E02C8BFF}"/>
    <cellStyle name="Calculation 3 3 2 21 2" xfId="10861" xr:uid="{BF577EA2-3C72-4DF0-9A86-B2B8F11E1F96}"/>
    <cellStyle name="Calculation 3 3 2 22" xfId="10862" xr:uid="{AE4E7272-5EFE-4696-B905-2CC87D514479}"/>
    <cellStyle name="Calculation 3 3 2 23" xfId="10863" xr:uid="{798873DC-1A33-4F8F-A220-657E8A3A4644}"/>
    <cellStyle name="Calculation 3 3 2 3" xfId="10864" xr:uid="{894FD9A1-FB01-4606-B90C-142C0C4DCCAC}"/>
    <cellStyle name="Calculation 3 3 2 3 2" xfId="10865" xr:uid="{7F592642-DE4A-4A48-8D87-4FC8328FBB84}"/>
    <cellStyle name="Calculation 3 3 2 3 2 2" xfId="10866" xr:uid="{AAFDA99A-DC99-4BB4-86B7-3CD835F1E407}"/>
    <cellStyle name="Calculation 3 3 2 3 2 3" xfId="10867" xr:uid="{2E14BE38-6E3C-48AC-A409-B3D295388D4B}"/>
    <cellStyle name="Calculation 3 3 2 3 3" xfId="10868" xr:uid="{0945F88B-F17D-4113-91AF-412CF2A03E6D}"/>
    <cellStyle name="Calculation 3 3 2 3 3 2" xfId="10869" xr:uid="{7E960753-E2A6-4128-AB72-E2E2189B2FAC}"/>
    <cellStyle name="Calculation 3 3 2 3 4" xfId="10870" xr:uid="{82B65B72-26F1-4D55-A6AE-43D638D190BA}"/>
    <cellStyle name="Calculation 3 3 2 4" xfId="10871" xr:uid="{DC1831E6-61F9-47E2-93F9-A37AAB4F0D13}"/>
    <cellStyle name="Calculation 3 3 2 4 2" xfId="10872" xr:uid="{1C501F82-04AD-44C8-9325-6B2518B2795D}"/>
    <cellStyle name="Calculation 3 3 2 4 2 2" xfId="10873" xr:uid="{B8C544BC-C780-42E3-AD6C-10903F8C05EC}"/>
    <cellStyle name="Calculation 3 3 2 4 3" xfId="10874" xr:uid="{6D9E54B4-8383-46FF-B171-0C2FC2258071}"/>
    <cellStyle name="Calculation 3 3 2 4 4" xfId="10875" xr:uid="{03AA65D1-C4AF-456F-8BC7-2359265AF73E}"/>
    <cellStyle name="Calculation 3 3 2 5" xfId="10876" xr:uid="{9D60CA7B-568B-4F85-A0AD-B096AA46990B}"/>
    <cellStyle name="Calculation 3 3 2 5 2" xfId="10877" xr:uid="{B375C3E0-0DA2-4DDE-A925-7F8A502714A9}"/>
    <cellStyle name="Calculation 3 3 2 5 2 2" xfId="10878" xr:uid="{F9C7D0AD-C87E-4129-918A-4EC7E402CABC}"/>
    <cellStyle name="Calculation 3 3 2 5 3" xfId="10879" xr:uid="{C256785F-B015-4C88-8A9F-E5F61E089D3B}"/>
    <cellStyle name="Calculation 3 3 2 5 4" xfId="10880" xr:uid="{274A5865-7D05-4BB9-A421-26FD99AA4FCF}"/>
    <cellStyle name="Calculation 3 3 2 6" xfId="10881" xr:uid="{8DD257EE-04DB-490F-A195-6120D6945CF2}"/>
    <cellStyle name="Calculation 3 3 2 6 2" xfId="10882" xr:uid="{04D8291B-FF1A-419B-944A-BCB3C41F0335}"/>
    <cellStyle name="Calculation 3 3 2 6 2 2" xfId="10883" xr:uid="{1D94376F-BE8C-4EE7-B9B7-BE292EB57B9A}"/>
    <cellStyle name="Calculation 3 3 2 6 3" xfId="10884" xr:uid="{064B66ED-32E1-4098-B378-403896295DC5}"/>
    <cellStyle name="Calculation 3 3 2 7" xfId="10885" xr:uid="{0F500881-60DB-499D-BA19-959DA58E455F}"/>
    <cellStyle name="Calculation 3 3 2 7 2" xfId="10886" xr:uid="{EDA25084-7180-4215-8C8C-E6A44FC6D5DC}"/>
    <cellStyle name="Calculation 3 3 2 7 2 2" xfId="10887" xr:uid="{97C8FE4C-B5AC-400E-9534-44750B4BF4E1}"/>
    <cellStyle name="Calculation 3 3 2 7 3" xfId="10888" xr:uid="{9BED09AA-C0A1-42F7-B342-53547ECA7E0D}"/>
    <cellStyle name="Calculation 3 3 2 8" xfId="10889" xr:uid="{44C5F130-518C-4A6C-BED4-F5C7D6013278}"/>
    <cellStyle name="Calculation 3 3 2 8 2" xfId="10890" xr:uid="{0E0A2511-2399-44F7-845E-94D957686031}"/>
    <cellStyle name="Calculation 3 3 2 8 2 2" xfId="10891" xr:uid="{5C861D14-48AA-474D-85B9-F62BA9E56294}"/>
    <cellStyle name="Calculation 3 3 2 8 3" xfId="10892" xr:uid="{E1D761AC-D8E3-4A11-93D2-70AA5A45A682}"/>
    <cellStyle name="Calculation 3 3 2 9" xfId="10893" xr:uid="{63877849-C170-48A0-85E4-057F196B87E5}"/>
    <cellStyle name="Calculation 3 3 2 9 2" xfId="10894" xr:uid="{BEB3925C-D54F-41A5-92CE-F8302054DC7D}"/>
    <cellStyle name="Calculation 3 3 2 9 2 2" xfId="10895" xr:uid="{9630C582-D83A-41AF-89C3-07C2C595744F}"/>
    <cellStyle name="Calculation 3 3 2 9 3" xfId="10896" xr:uid="{3396930C-5AC9-470B-9002-4D6B24854F19}"/>
    <cellStyle name="Calculation 3 3 20" xfId="10897" xr:uid="{F174EA5E-0D0F-4E9F-8519-53445DC682C9}"/>
    <cellStyle name="Calculation 3 3 3" xfId="10898" xr:uid="{A34068B5-0F27-4E3F-9242-1FC3FCAB325A}"/>
    <cellStyle name="Calculation 3 3 3 2" xfId="10899" xr:uid="{F6BE5B3F-E1AA-41DD-ACBB-9F12098811C9}"/>
    <cellStyle name="Calculation 3 3 3 2 2" xfId="10900" xr:uid="{4D005EA4-FE43-43C4-A45E-9E1D99762B5C}"/>
    <cellStyle name="Calculation 3 3 3 2 2 2" xfId="10901" xr:uid="{C3F135A9-726F-4D32-937F-18D2D41F10CC}"/>
    <cellStyle name="Calculation 3 3 3 2 3" xfId="10902" xr:uid="{1DC0D987-8453-4DED-9F93-384D79C878F9}"/>
    <cellStyle name="Calculation 3 3 3 2 4" xfId="10903" xr:uid="{66FCF911-E4F3-406C-B880-B4628E2C6DD1}"/>
    <cellStyle name="Calculation 3 3 3 3" xfId="10904" xr:uid="{3186680A-0EE9-406F-A101-1C8935723276}"/>
    <cellStyle name="Calculation 3 3 3 3 2" xfId="10905" xr:uid="{5B94F917-41DE-41C7-96EC-06C9E799BA61}"/>
    <cellStyle name="Calculation 3 3 3 4" xfId="10906" xr:uid="{40218CF2-FDB9-4FAA-98D4-0CF40189F14A}"/>
    <cellStyle name="Calculation 3 3 3 5" xfId="10907" xr:uid="{E42A6DCD-0ACE-4927-ADA2-AB38E010F172}"/>
    <cellStyle name="Calculation 3 3 4" xfId="10908" xr:uid="{86570478-F656-441B-9559-EF4E0A99E018}"/>
    <cellStyle name="Calculation 3 3 4 2" xfId="10909" xr:uid="{FAB17399-2F4E-4841-AA69-2B8FED3A2863}"/>
    <cellStyle name="Calculation 3 3 4 2 2" xfId="10910" xr:uid="{60F79290-1AA5-429F-96CC-CB4DD0A0F267}"/>
    <cellStyle name="Calculation 3 3 4 2 3" xfId="10911" xr:uid="{B650B491-D58D-4E80-9A72-9995A780F27F}"/>
    <cellStyle name="Calculation 3 3 4 3" xfId="10912" xr:uid="{47909610-6AE3-477F-9839-6CB5D28815EE}"/>
    <cellStyle name="Calculation 3 3 4 3 2" xfId="10913" xr:uid="{9C4AB219-5934-47ED-B832-9CB3C0964DE4}"/>
    <cellStyle name="Calculation 3 3 4 4" xfId="10914" xr:uid="{0E6046FD-FAC2-4D22-9D9D-279EDC085322}"/>
    <cellStyle name="Calculation 3 3 5" xfId="10915" xr:uid="{218FD486-D5C3-4DD4-8946-F0E1671B18AF}"/>
    <cellStyle name="Calculation 3 3 5 2" xfId="10916" xr:uid="{06F96A5D-A157-45BA-9FB9-D5465E366FF4}"/>
    <cellStyle name="Calculation 3 3 5 2 2" xfId="10917" xr:uid="{8468D6D2-3456-4395-BCB3-D8DC194AEBCF}"/>
    <cellStyle name="Calculation 3 3 5 2 3" xfId="10918" xr:uid="{CD7ED11D-BDCA-444F-8602-03CDDC97E089}"/>
    <cellStyle name="Calculation 3 3 5 3" xfId="10919" xr:uid="{C33E2C7A-A9DC-4A8D-A988-B9FDCCE3D64F}"/>
    <cellStyle name="Calculation 3 3 5 4" xfId="10920" xr:uid="{CEF6EE95-156D-47D4-9116-D62394B7D0D5}"/>
    <cellStyle name="Calculation 3 3 6" xfId="10921" xr:uid="{0D41F36E-D00E-4ACA-8834-AFBAE05AB746}"/>
    <cellStyle name="Calculation 3 3 6 2" xfId="10922" xr:uid="{FA5784D6-225A-4F34-A792-D26C2149B6C1}"/>
    <cellStyle name="Calculation 3 3 6 2 2" xfId="10923" xr:uid="{D3C7A7ED-93B3-4557-A383-7F44EDFD5112}"/>
    <cellStyle name="Calculation 3 3 6 3" xfId="10924" xr:uid="{71BE7705-79AC-441D-BA45-4406A1831BBF}"/>
    <cellStyle name="Calculation 3 3 6 4" xfId="10925" xr:uid="{8615A2D6-2ADE-4BCA-9532-E87C0F7CEA01}"/>
    <cellStyle name="Calculation 3 3 7" xfId="10926" xr:uid="{82152D1D-4778-4C00-8B40-360596E21A34}"/>
    <cellStyle name="Calculation 3 3 7 2" xfId="10927" xr:uid="{A359B774-3F47-4E33-A27C-3A59E9C7B734}"/>
    <cellStyle name="Calculation 3 3 7 2 2" xfId="10928" xr:uid="{D558C38D-5030-447D-A4D8-181BA10C7F2F}"/>
    <cellStyle name="Calculation 3 3 7 3" xfId="10929" xr:uid="{DA40ACF8-29DE-4D5D-A62C-C684198BE56B}"/>
    <cellStyle name="Calculation 3 3 8" xfId="10930" xr:uid="{CBB6E393-327B-456A-A9DF-B46566E8420F}"/>
    <cellStyle name="Calculation 3 3 8 2" xfId="10931" xr:uid="{E52D06EC-DC9A-4748-8F96-E5748D3B41EE}"/>
    <cellStyle name="Calculation 3 3 8 2 2" xfId="10932" xr:uid="{F12C6C51-5093-49E2-8321-82100631A2C4}"/>
    <cellStyle name="Calculation 3 3 8 3" xfId="10933" xr:uid="{1B496575-7E42-48F1-A544-4FD7858645A8}"/>
    <cellStyle name="Calculation 3 3 9" xfId="10934" xr:uid="{6082D895-F9A8-43C9-A8C4-1E81C8B6C835}"/>
    <cellStyle name="Calculation 3 3 9 2" xfId="10935" xr:uid="{EDD01BD0-8F59-4969-B536-9779904AE9A5}"/>
    <cellStyle name="Calculation 3 3 9 2 2" xfId="10936" xr:uid="{34F55349-9698-4CC4-A1F6-1B91CF95BF9C}"/>
    <cellStyle name="Calculation 3 3 9 3" xfId="10937" xr:uid="{5C064562-D231-45D9-B9BE-67E1CACA7DF0}"/>
    <cellStyle name="Calculation 3 30" xfId="10938" xr:uid="{383EB361-9B40-4A02-B2AD-97BFC64884F9}"/>
    <cellStyle name="Calculation 3 4" xfId="10939" xr:uid="{67D3D929-DB06-47E1-8C0F-3D030ECBE5CA}"/>
    <cellStyle name="Calculation 3 4 10" xfId="10940" xr:uid="{C229E61E-49F3-4C2A-B172-09FCFE7429D5}"/>
    <cellStyle name="Calculation 3 4 10 2" xfId="10941" xr:uid="{62B1B119-6808-4DFC-B661-2BDDA0C8E87B}"/>
    <cellStyle name="Calculation 3 4 10 2 2" xfId="10942" xr:uid="{C4491341-6784-423D-A450-A9B281B894B6}"/>
    <cellStyle name="Calculation 3 4 10 3" xfId="10943" xr:uid="{85230456-D12D-4A13-96BD-AC0B7B170E59}"/>
    <cellStyle name="Calculation 3 4 11" xfId="10944" xr:uid="{7671B57E-33D6-4954-9D6A-7C67507B0B76}"/>
    <cellStyle name="Calculation 3 4 11 2" xfId="10945" xr:uid="{C7FDD3AF-0CDB-4D46-A288-C7D40CBDCCD4}"/>
    <cellStyle name="Calculation 3 4 11 2 2" xfId="10946" xr:uid="{7FBB9ADB-1183-43E6-8790-4AABEFB64FE9}"/>
    <cellStyle name="Calculation 3 4 11 3" xfId="10947" xr:uid="{CF72CE00-6D02-426A-A91A-0F46ED5B09B6}"/>
    <cellStyle name="Calculation 3 4 12" xfId="10948" xr:uid="{2669FD7A-B1FC-49EF-A9DE-82162EB2E59B}"/>
    <cellStyle name="Calculation 3 4 12 2" xfId="10949" xr:uid="{4C66CB10-4885-457E-9FF4-417F07F872F3}"/>
    <cellStyle name="Calculation 3 4 12 2 2" xfId="10950" xr:uid="{CCB99D14-CE4E-4A4C-87C1-254AB4046021}"/>
    <cellStyle name="Calculation 3 4 12 3" xfId="10951" xr:uid="{D18FF118-439A-480F-BDF5-CF7801E26E61}"/>
    <cellStyle name="Calculation 3 4 13" xfId="10952" xr:uid="{D30CA8DE-A876-4972-B883-AE6A2F47F360}"/>
    <cellStyle name="Calculation 3 4 13 2" xfId="10953" xr:uid="{CBBBE2D8-9EEB-4B5F-BC1B-BC13E132F3C3}"/>
    <cellStyle name="Calculation 3 4 13 2 2" xfId="10954" xr:uid="{BD033516-F0FC-4F8A-A0E1-BE5025D3C26F}"/>
    <cellStyle name="Calculation 3 4 13 3" xfId="10955" xr:uid="{9B5BCE79-AEF6-41B7-BB4A-088485F81502}"/>
    <cellStyle name="Calculation 3 4 14" xfId="10956" xr:uid="{A79D9303-FBE9-444E-9898-F40DBA9F49B0}"/>
    <cellStyle name="Calculation 3 4 14 2" xfId="10957" xr:uid="{4610841D-1E46-4ED0-9B12-05A615CE8428}"/>
    <cellStyle name="Calculation 3 4 14 2 2" xfId="10958" xr:uid="{4494CC35-9B71-4900-ADD2-49314F707E50}"/>
    <cellStyle name="Calculation 3 4 14 3" xfId="10959" xr:uid="{2D75C75D-1D53-4D53-A3AA-20C9F00EE0B4}"/>
    <cellStyle name="Calculation 3 4 15" xfId="10960" xr:uid="{B8907D42-64C9-42F8-9FAF-F55CAFA6536E}"/>
    <cellStyle name="Calculation 3 4 15 2" xfId="10961" xr:uid="{5C453F69-B39C-4F2F-8573-8270FFC15CC4}"/>
    <cellStyle name="Calculation 3 4 15 2 2" xfId="10962" xr:uid="{876965EC-B03D-45BB-B8D9-59BF1E8EDF61}"/>
    <cellStyle name="Calculation 3 4 15 3" xfId="10963" xr:uid="{9D7415A5-A3C9-4D73-901E-4FC7B4F75FAC}"/>
    <cellStyle name="Calculation 3 4 16" xfId="10964" xr:uid="{33E7B42B-95C3-4862-87F9-CDD49979E3D5}"/>
    <cellStyle name="Calculation 3 4 16 2" xfId="10965" xr:uid="{E47ABFD6-CECF-4589-BC9D-4782518FD977}"/>
    <cellStyle name="Calculation 3 4 16 2 2" xfId="10966" xr:uid="{ADC05F1F-C75E-4C01-B954-F3AD486C90B1}"/>
    <cellStyle name="Calculation 3 4 16 3" xfId="10967" xr:uid="{FB10E25A-AF34-44B2-8701-26C82E01C4E7}"/>
    <cellStyle name="Calculation 3 4 17" xfId="10968" xr:uid="{921C637D-EAA3-4952-B600-07C190E0A717}"/>
    <cellStyle name="Calculation 3 4 17 2" xfId="10969" xr:uid="{C0A4612E-B3AB-4563-B302-B6B72EFFD2CA}"/>
    <cellStyle name="Calculation 3 4 17 2 2" xfId="10970" xr:uid="{658F2F24-7355-4E23-BC24-886C2CC2271E}"/>
    <cellStyle name="Calculation 3 4 17 3" xfId="10971" xr:uid="{5B13DBEC-88D5-4C68-93ED-50CBEECFD736}"/>
    <cellStyle name="Calculation 3 4 18" xfId="10972" xr:uid="{6B9FEED7-8216-42E2-B529-DB34CE4F19F9}"/>
    <cellStyle name="Calculation 3 4 18 2" xfId="10973" xr:uid="{78A23D70-329C-4498-933C-D0AC0C6975B1}"/>
    <cellStyle name="Calculation 3 4 19" xfId="10974" xr:uid="{F7E40A79-9125-4152-BCC1-40946B29163F}"/>
    <cellStyle name="Calculation 3 4 2" xfId="10975" xr:uid="{3F406DB5-8FF0-433E-AF9A-129CF3F62565}"/>
    <cellStyle name="Calculation 3 4 2 10" xfId="10976" xr:uid="{E08C070A-1BF1-4D42-B61D-75C20B240E39}"/>
    <cellStyle name="Calculation 3 4 2 10 2" xfId="10977" xr:uid="{135EE95E-469C-4568-91EF-A23F7E4FB50C}"/>
    <cellStyle name="Calculation 3 4 2 10 2 2" xfId="10978" xr:uid="{83D91BB0-9C1B-4929-BB40-630608E42B1D}"/>
    <cellStyle name="Calculation 3 4 2 10 3" xfId="10979" xr:uid="{1B097AF5-2E74-4C04-81BE-9FC678C915A7}"/>
    <cellStyle name="Calculation 3 4 2 11" xfId="10980" xr:uid="{416B780F-16A4-4B59-A352-2DB433187BB5}"/>
    <cellStyle name="Calculation 3 4 2 11 2" xfId="10981" xr:uid="{EEC4022C-5DF7-487C-9FDD-AE0324DFED5D}"/>
    <cellStyle name="Calculation 3 4 2 11 2 2" xfId="10982" xr:uid="{C53A361A-963B-47FD-8D0C-556F963F57F1}"/>
    <cellStyle name="Calculation 3 4 2 11 3" xfId="10983" xr:uid="{0D965856-741C-406C-A66F-FFFBFEB84102}"/>
    <cellStyle name="Calculation 3 4 2 12" xfId="10984" xr:uid="{A4EBC3BD-F428-484A-82DF-F1A00B974BA9}"/>
    <cellStyle name="Calculation 3 4 2 12 2" xfId="10985" xr:uid="{1800678F-D58B-400E-856C-04A6BE38F732}"/>
    <cellStyle name="Calculation 3 4 2 12 2 2" xfId="10986" xr:uid="{2CCA40A9-7807-490D-B302-9D7E4395AC04}"/>
    <cellStyle name="Calculation 3 4 2 12 3" xfId="10987" xr:uid="{1981EADD-D2F2-46EA-A3D4-A096169C5A8F}"/>
    <cellStyle name="Calculation 3 4 2 13" xfId="10988" xr:uid="{D9FE83FE-1673-4537-8191-B531DCB0B651}"/>
    <cellStyle name="Calculation 3 4 2 13 2" xfId="10989" xr:uid="{35217A53-6DB1-4FA9-9110-FD2D4F3FA0FA}"/>
    <cellStyle name="Calculation 3 4 2 13 2 2" xfId="10990" xr:uid="{43B86FCB-72A9-47E1-B874-1A4C2B68BFB6}"/>
    <cellStyle name="Calculation 3 4 2 13 3" xfId="10991" xr:uid="{9F9713AC-A78E-4F00-AD35-D338DE5BE6CB}"/>
    <cellStyle name="Calculation 3 4 2 14" xfId="10992" xr:uid="{C507C2E0-E8CB-4CCA-93FB-08F0C60648D5}"/>
    <cellStyle name="Calculation 3 4 2 14 2" xfId="10993" xr:uid="{EC06DBBD-E647-4055-B83A-E03E37333706}"/>
    <cellStyle name="Calculation 3 4 2 14 2 2" xfId="10994" xr:uid="{CC1D4502-0190-4455-A5D8-25464893D43C}"/>
    <cellStyle name="Calculation 3 4 2 14 3" xfId="10995" xr:uid="{66B5AD5D-5979-4520-AB7F-55C536D44E8B}"/>
    <cellStyle name="Calculation 3 4 2 15" xfId="10996" xr:uid="{41508414-4FA2-4061-B25D-46DE68AD1776}"/>
    <cellStyle name="Calculation 3 4 2 15 2" xfId="10997" xr:uid="{33F1102C-5AFF-4443-BB14-0549305477B9}"/>
    <cellStyle name="Calculation 3 4 2 15 2 2" xfId="10998" xr:uid="{509A7082-B950-487E-9347-43E74B75AC79}"/>
    <cellStyle name="Calculation 3 4 2 15 3" xfId="10999" xr:uid="{EE9E7E99-A907-4930-B363-BB6A99B57A5D}"/>
    <cellStyle name="Calculation 3 4 2 16" xfId="11000" xr:uid="{95FF1C65-340A-44EF-89CF-076B755F72B3}"/>
    <cellStyle name="Calculation 3 4 2 16 2" xfId="11001" xr:uid="{7E64FC8C-2F55-4FD6-B97B-9C7BA61D80DE}"/>
    <cellStyle name="Calculation 3 4 2 16 2 2" xfId="11002" xr:uid="{CB25B888-4460-4E5C-A9CD-E418A9EBAA52}"/>
    <cellStyle name="Calculation 3 4 2 16 3" xfId="11003" xr:uid="{441C9E12-016E-4695-B054-B48AF68FBD3C}"/>
    <cellStyle name="Calculation 3 4 2 17" xfId="11004" xr:uid="{885965B6-FF15-415B-A51B-84B3A8E4C439}"/>
    <cellStyle name="Calculation 3 4 2 17 2" xfId="11005" xr:uid="{69081A80-0B51-4DFA-95D4-F9CCF4F3CB0C}"/>
    <cellStyle name="Calculation 3 4 2 17 2 2" xfId="11006" xr:uid="{EAF03D8C-916C-4A63-B27C-CE4D0E638945}"/>
    <cellStyle name="Calculation 3 4 2 17 3" xfId="11007" xr:uid="{884B630B-6CC7-4139-A1AB-80C1C9383602}"/>
    <cellStyle name="Calculation 3 4 2 18" xfId="11008" xr:uid="{71229280-A782-4948-926A-9764DCEAA1A8}"/>
    <cellStyle name="Calculation 3 4 2 18 2" xfId="11009" xr:uid="{051C69AB-1FB2-4988-81DD-E247BD65D601}"/>
    <cellStyle name="Calculation 3 4 2 18 2 2" xfId="11010" xr:uid="{F5484521-574C-4AFD-AED0-B98C0DE61800}"/>
    <cellStyle name="Calculation 3 4 2 18 3" xfId="11011" xr:uid="{01D52F53-935B-42ED-A84A-3B708E670EF9}"/>
    <cellStyle name="Calculation 3 4 2 19" xfId="11012" xr:uid="{1E0A30A3-597B-437D-B6A2-3868E9049D63}"/>
    <cellStyle name="Calculation 3 4 2 19 2" xfId="11013" xr:uid="{3F1B375C-7243-4F4F-8402-9C3F728733D8}"/>
    <cellStyle name="Calculation 3 4 2 19 2 2" xfId="11014" xr:uid="{C09EE917-E14B-4E9B-9CF0-24063D0F2D54}"/>
    <cellStyle name="Calculation 3 4 2 19 3" xfId="11015" xr:uid="{0BDC8729-749B-4E5B-906D-2EE896EFB54A}"/>
    <cellStyle name="Calculation 3 4 2 2" xfId="11016" xr:uid="{D0B1AC58-4508-477F-AA91-30B138E19FDE}"/>
    <cellStyle name="Calculation 3 4 2 2 2" xfId="11017" xr:uid="{CC284EAB-6FF4-4138-87E3-8D1F17DC8C3B}"/>
    <cellStyle name="Calculation 3 4 2 2 2 2" xfId="11018" xr:uid="{ED42232C-391B-4C03-B908-CE96D6FC3563}"/>
    <cellStyle name="Calculation 3 4 2 2 2 2 2" xfId="11019" xr:uid="{808BA295-E24E-43A8-9051-7FE208AC8A3F}"/>
    <cellStyle name="Calculation 3 4 2 2 2 3" xfId="11020" xr:uid="{08739DDB-A4BF-49DD-AB37-9A81B6430F49}"/>
    <cellStyle name="Calculation 3 4 2 2 2 4" xfId="11021" xr:uid="{1E4F26A2-635C-4A53-B840-1DD1DCC4EC6E}"/>
    <cellStyle name="Calculation 3 4 2 2 3" xfId="11022" xr:uid="{F696384C-8393-49E3-92AC-D978A34F75E8}"/>
    <cellStyle name="Calculation 3 4 2 2 3 2" xfId="11023" xr:uid="{D5A2329D-6D3D-4F89-8533-65C303EB2F98}"/>
    <cellStyle name="Calculation 3 4 2 2 4" xfId="11024" xr:uid="{4CBDAF9B-3CB5-4B71-B3B5-6B3A1F003222}"/>
    <cellStyle name="Calculation 3 4 2 2 5" xfId="11025" xr:uid="{84ACA38B-7DE0-4F56-A375-9D1325AA06FF}"/>
    <cellStyle name="Calculation 3 4 2 20" xfId="11026" xr:uid="{0BE0B1E1-BDCD-46BD-965B-BFE0B286DA30}"/>
    <cellStyle name="Calculation 3 4 2 20 2" xfId="11027" xr:uid="{2D503DF8-7D00-4B48-B428-4E739EE56766}"/>
    <cellStyle name="Calculation 3 4 2 20 2 2" xfId="11028" xr:uid="{80567857-45A1-4351-8158-22BD193490FC}"/>
    <cellStyle name="Calculation 3 4 2 20 3" xfId="11029" xr:uid="{E1546232-E958-471E-A309-1B27BB19C3B0}"/>
    <cellStyle name="Calculation 3 4 2 21" xfId="11030" xr:uid="{C413570B-F2B9-4B50-B755-5B9A2E001089}"/>
    <cellStyle name="Calculation 3 4 2 21 2" xfId="11031" xr:uid="{8B044435-4522-4E2A-9091-F1A2C6A8F970}"/>
    <cellStyle name="Calculation 3 4 2 22" xfId="11032" xr:uid="{9A1772B7-A8C9-4E63-A30B-7524DB215D09}"/>
    <cellStyle name="Calculation 3 4 2 23" xfId="11033" xr:uid="{A41C2144-50F4-45C7-823F-A8FF491CEAA8}"/>
    <cellStyle name="Calculation 3 4 2 3" xfId="11034" xr:uid="{12E3EB1A-CC40-4936-A5F2-402F9D445BFF}"/>
    <cellStyle name="Calculation 3 4 2 3 2" xfId="11035" xr:uid="{56125F5B-3764-419B-9FDB-38ED6032C065}"/>
    <cellStyle name="Calculation 3 4 2 3 2 2" xfId="11036" xr:uid="{8AA47C70-9FA2-4191-AA19-E3F47758B390}"/>
    <cellStyle name="Calculation 3 4 2 3 2 3" xfId="11037" xr:uid="{0EF3BC57-F620-4BC6-AF4A-82D745ECCA1F}"/>
    <cellStyle name="Calculation 3 4 2 3 3" xfId="11038" xr:uid="{C8F3A37B-3CED-450B-B075-A331722772DD}"/>
    <cellStyle name="Calculation 3 4 2 3 3 2" xfId="11039" xr:uid="{1A5FEF4F-3E2D-4276-A532-77D27804BF0E}"/>
    <cellStyle name="Calculation 3 4 2 3 4" xfId="11040" xr:uid="{89ECED71-47B8-4922-A445-57279475123E}"/>
    <cellStyle name="Calculation 3 4 2 4" xfId="11041" xr:uid="{55FB83FA-7C81-4905-A5AE-591E7A243C99}"/>
    <cellStyle name="Calculation 3 4 2 4 2" xfId="11042" xr:uid="{CC279BC4-BAF4-4880-B274-A5FC89A30AFC}"/>
    <cellStyle name="Calculation 3 4 2 4 2 2" xfId="11043" xr:uid="{73D83382-64E7-40EE-AE2F-97B82DAC6CD8}"/>
    <cellStyle name="Calculation 3 4 2 4 3" xfId="11044" xr:uid="{8B3CFB4F-0FAA-4CB6-8638-843A2DF312BE}"/>
    <cellStyle name="Calculation 3 4 2 4 4" xfId="11045" xr:uid="{16110F45-065E-443E-8E18-D7C4B8FD7837}"/>
    <cellStyle name="Calculation 3 4 2 5" xfId="11046" xr:uid="{65697599-A3D7-4330-92F0-D19255192DA1}"/>
    <cellStyle name="Calculation 3 4 2 5 2" xfId="11047" xr:uid="{3F5F3B7E-841A-417E-BBE6-37CD96B0A696}"/>
    <cellStyle name="Calculation 3 4 2 5 2 2" xfId="11048" xr:uid="{F0649974-AC69-4FE1-B164-235BFB7D32F5}"/>
    <cellStyle name="Calculation 3 4 2 5 3" xfId="11049" xr:uid="{828B9448-9534-42E9-963D-BBC645067F0E}"/>
    <cellStyle name="Calculation 3 4 2 5 4" xfId="11050" xr:uid="{20FDF076-917A-433E-8B5D-6B7312EF72D8}"/>
    <cellStyle name="Calculation 3 4 2 6" xfId="11051" xr:uid="{A85955B4-BB07-4B74-9CA7-6C807427E53B}"/>
    <cellStyle name="Calculation 3 4 2 6 2" xfId="11052" xr:uid="{5AE2A254-1EB1-4A8E-BED3-2CF8EA6C682B}"/>
    <cellStyle name="Calculation 3 4 2 6 2 2" xfId="11053" xr:uid="{2125A46E-8BDF-4940-B7E2-3B43976B6C3B}"/>
    <cellStyle name="Calculation 3 4 2 6 3" xfId="11054" xr:uid="{AAE0CA79-E54A-47E3-AA7D-B79B40C3C5DD}"/>
    <cellStyle name="Calculation 3 4 2 7" xfId="11055" xr:uid="{AB110E7A-8E69-4E35-A93B-B7D6E9E82A5C}"/>
    <cellStyle name="Calculation 3 4 2 7 2" xfId="11056" xr:uid="{0C4B5905-C3A9-4F31-8AB7-A4F89D3991ED}"/>
    <cellStyle name="Calculation 3 4 2 7 2 2" xfId="11057" xr:uid="{15550263-2D11-4076-8CD9-9FB3CA7A191D}"/>
    <cellStyle name="Calculation 3 4 2 7 3" xfId="11058" xr:uid="{2F1F0254-2ADC-4E2C-8A27-80C132BCD838}"/>
    <cellStyle name="Calculation 3 4 2 8" xfId="11059" xr:uid="{C79FB90E-20DD-4442-B5F9-5C0F6AD8F38E}"/>
    <cellStyle name="Calculation 3 4 2 8 2" xfId="11060" xr:uid="{02816AAE-8061-40B1-BE38-A36D34329042}"/>
    <cellStyle name="Calculation 3 4 2 8 2 2" xfId="11061" xr:uid="{CD181FF0-BE02-47CA-BC32-2204A515A9AA}"/>
    <cellStyle name="Calculation 3 4 2 8 3" xfId="11062" xr:uid="{C3B61258-84EF-4E41-9E15-761A41860381}"/>
    <cellStyle name="Calculation 3 4 2 9" xfId="11063" xr:uid="{2EE3CCC0-3B30-4CA4-8543-C4513A997CD6}"/>
    <cellStyle name="Calculation 3 4 2 9 2" xfId="11064" xr:uid="{A82BEA69-A089-4E12-AEB7-8978904083D5}"/>
    <cellStyle name="Calculation 3 4 2 9 2 2" xfId="11065" xr:uid="{6832F148-65D9-43A3-974E-1E5C6FC3CAFD}"/>
    <cellStyle name="Calculation 3 4 2 9 3" xfId="11066" xr:uid="{D936ACED-F264-4ABF-A557-9A31E299AACA}"/>
    <cellStyle name="Calculation 3 4 20" xfId="11067" xr:uid="{7C6BFB29-AF3F-40F3-8B96-2BF4B8A5B8AD}"/>
    <cellStyle name="Calculation 3 4 3" xfId="11068" xr:uid="{8E248C55-9D5D-42AD-96D8-8DF5BE3051DC}"/>
    <cellStyle name="Calculation 3 4 3 2" xfId="11069" xr:uid="{FF26D866-CFBE-400C-8895-61988F9DF02C}"/>
    <cellStyle name="Calculation 3 4 3 2 2" xfId="11070" xr:uid="{200E0D07-103E-4655-B01E-4470789E96E5}"/>
    <cellStyle name="Calculation 3 4 3 2 2 2" xfId="11071" xr:uid="{2C9DEBEE-6D41-4E1E-8D55-E08050A1C8BC}"/>
    <cellStyle name="Calculation 3 4 3 2 3" xfId="11072" xr:uid="{5A71164E-9728-4D98-88F6-B05ED2C74AD4}"/>
    <cellStyle name="Calculation 3 4 3 2 4" xfId="11073" xr:uid="{3617C9FD-68C0-4AAE-9996-10A0C7F0FF98}"/>
    <cellStyle name="Calculation 3 4 3 3" xfId="11074" xr:uid="{CE0921C8-4502-44C2-8004-937DEA0C4807}"/>
    <cellStyle name="Calculation 3 4 3 3 2" xfId="11075" xr:uid="{47875F07-6D1A-47A4-AF53-8D3F70801B0D}"/>
    <cellStyle name="Calculation 3 4 3 4" xfId="11076" xr:uid="{AC4F6447-41F3-43C9-82BB-CCE751B5B011}"/>
    <cellStyle name="Calculation 3 4 3 5" xfId="11077" xr:uid="{BCFAC4D7-7FD2-4757-8389-C96ACD3EDD59}"/>
    <cellStyle name="Calculation 3 4 4" xfId="11078" xr:uid="{5EA7BC5C-CE5B-4F4A-9093-FDB0F5AC408F}"/>
    <cellStyle name="Calculation 3 4 4 2" xfId="11079" xr:uid="{73604BBF-A4A1-4AE0-BA1A-C5E6E2BEFFA0}"/>
    <cellStyle name="Calculation 3 4 4 2 2" xfId="11080" xr:uid="{CBD3D7F7-6FC1-4811-A158-D74BDD835E9C}"/>
    <cellStyle name="Calculation 3 4 4 2 3" xfId="11081" xr:uid="{C2073F53-0784-4A14-8CCB-5BD6B19F36F6}"/>
    <cellStyle name="Calculation 3 4 4 3" xfId="11082" xr:uid="{C4EF3718-B795-45E8-9A3B-5E4F6C1A5C04}"/>
    <cellStyle name="Calculation 3 4 4 3 2" xfId="11083" xr:uid="{92C8589A-70C5-49DC-B5B3-D86874C5C8AB}"/>
    <cellStyle name="Calculation 3 4 4 4" xfId="11084" xr:uid="{FD7D2C66-8A5E-40E4-AF74-F9AF77C9FB09}"/>
    <cellStyle name="Calculation 3 4 5" xfId="11085" xr:uid="{08AB6BCC-C09E-4849-9D41-56A429BCA638}"/>
    <cellStyle name="Calculation 3 4 5 2" xfId="11086" xr:uid="{4BAB3CB8-D971-4970-986E-5C0FDFD10B98}"/>
    <cellStyle name="Calculation 3 4 5 2 2" xfId="11087" xr:uid="{479F91FA-0912-48CE-A912-E1446BD47CAD}"/>
    <cellStyle name="Calculation 3 4 5 2 3" xfId="11088" xr:uid="{5C964343-A358-40BE-A7BB-BDE4143007FD}"/>
    <cellStyle name="Calculation 3 4 5 3" xfId="11089" xr:uid="{789E00F4-71B7-4022-A966-105A4DE8F3B8}"/>
    <cellStyle name="Calculation 3 4 5 4" xfId="11090" xr:uid="{3CCEE241-B217-4F45-ADF5-E6E3C533E49C}"/>
    <cellStyle name="Calculation 3 4 6" xfId="11091" xr:uid="{2AF9E24B-D659-46BC-AC7E-A73F566C61CC}"/>
    <cellStyle name="Calculation 3 4 6 2" xfId="11092" xr:uid="{EF7AB5E3-A9DD-4B45-8815-2DC2E96E4E50}"/>
    <cellStyle name="Calculation 3 4 6 2 2" xfId="11093" xr:uid="{1F9675EE-B117-4370-8FA4-ACCCE31E4240}"/>
    <cellStyle name="Calculation 3 4 6 3" xfId="11094" xr:uid="{3CA35606-CA4E-450C-8FB1-81C630003D26}"/>
    <cellStyle name="Calculation 3 4 6 4" xfId="11095" xr:uid="{B73F5284-5AE7-4A19-8C64-ACB8EE671ED0}"/>
    <cellStyle name="Calculation 3 4 7" xfId="11096" xr:uid="{BF45827A-4E10-4F37-8E41-01F223621FC6}"/>
    <cellStyle name="Calculation 3 4 7 2" xfId="11097" xr:uid="{B5558FE0-8BFE-4AE5-B7CA-9BDB1AC4D64E}"/>
    <cellStyle name="Calculation 3 4 7 2 2" xfId="11098" xr:uid="{E5D83C05-70E3-47CB-AE43-96B1800E6950}"/>
    <cellStyle name="Calculation 3 4 7 3" xfId="11099" xr:uid="{CAD8C3A6-5F37-46EA-A496-9C3393B3D5F9}"/>
    <cellStyle name="Calculation 3 4 8" xfId="11100" xr:uid="{233D3D5C-DAD2-4C9A-AA30-EC6312C4925E}"/>
    <cellStyle name="Calculation 3 4 8 2" xfId="11101" xr:uid="{A8C5E2AB-3288-47A1-8BC6-97303EC1EF72}"/>
    <cellStyle name="Calculation 3 4 8 2 2" xfId="11102" xr:uid="{692C7837-3F29-4294-8C9F-0A39700C3689}"/>
    <cellStyle name="Calculation 3 4 8 3" xfId="11103" xr:uid="{F65757A0-0A98-433D-9ECA-BE516A7F7B0F}"/>
    <cellStyle name="Calculation 3 4 9" xfId="11104" xr:uid="{C3F12475-F356-46F7-A9DF-6A8744AB49FE}"/>
    <cellStyle name="Calculation 3 4 9 2" xfId="11105" xr:uid="{4BBD89D6-C05E-487E-9349-37A24D3D5D75}"/>
    <cellStyle name="Calculation 3 4 9 2 2" xfId="11106" xr:uid="{57A5C100-4C65-4DA2-9E2D-FA3F4C4C4B3F}"/>
    <cellStyle name="Calculation 3 4 9 3" xfId="11107" xr:uid="{E10DD042-7551-4CE7-BB23-09A772C0106F}"/>
    <cellStyle name="Calculation 3 5" xfId="11108" xr:uid="{6BEF99AA-40B0-4537-8DF6-121969A91929}"/>
    <cellStyle name="Calculation 3 5 10" xfId="11109" xr:uid="{5AB141C5-64A6-4935-B787-E20BBAC76FED}"/>
    <cellStyle name="Calculation 3 5 10 2" xfId="11110" xr:uid="{C35D8AE1-FD1E-4262-AA93-DE4DDDB35FA8}"/>
    <cellStyle name="Calculation 3 5 10 2 2" xfId="11111" xr:uid="{C71BEEBF-9517-4895-A4A4-BE7CA4E6BD28}"/>
    <cellStyle name="Calculation 3 5 10 3" xfId="11112" xr:uid="{666DA6C0-7013-47D9-AFBF-21C3E9A65E0E}"/>
    <cellStyle name="Calculation 3 5 11" xfId="11113" xr:uid="{5F39A7AD-721A-4429-9C88-79700D2DCEB7}"/>
    <cellStyle name="Calculation 3 5 11 2" xfId="11114" xr:uid="{A3C0C63E-D461-4749-9BC9-E8742E201F3D}"/>
    <cellStyle name="Calculation 3 5 11 2 2" xfId="11115" xr:uid="{6B6E2CF3-17F4-4D73-9470-982FE42E4119}"/>
    <cellStyle name="Calculation 3 5 11 3" xfId="11116" xr:uid="{B5BCF982-17D4-41D0-A2EF-6F6D8D027925}"/>
    <cellStyle name="Calculation 3 5 12" xfId="11117" xr:uid="{0736B3F4-E6C2-488E-A69D-8DC5B06447E2}"/>
    <cellStyle name="Calculation 3 5 12 2" xfId="11118" xr:uid="{6D9A089E-46A0-4694-B570-C855C012A332}"/>
    <cellStyle name="Calculation 3 5 12 2 2" xfId="11119" xr:uid="{5171B897-E9D5-4F6B-90F0-D887C82506D1}"/>
    <cellStyle name="Calculation 3 5 12 3" xfId="11120" xr:uid="{03AF2EDC-236C-45B8-80B7-7661957AE1C9}"/>
    <cellStyle name="Calculation 3 5 13" xfId="11121" xr:uid="{D1C452A6-C7E0-49B4-BC66-68338519DE8F}"/>
    <cellStyle name="Calculation 3 5 13 2" xfId="11122" xr:uid="{4B5AFBAB-A4C5-46D6-B8CC-B9AFD4A0F4EE}"/>
    <cellStyle name="Calculation 3 5 13 2 2" xfId="11123" xr:uid="{74E62DD3-68BA-4C29-874B-26C5AFFEC80D}"/>
    <cellStyle name="Calculation 3 5 13 3" xfId="11124" xr:uid="{08F081D4-F3DC-4AA5-ABF5-C3B93DBE61E3}"/>
    <cellStyle name="Calculation 3 5 14" xfId="11125" xr:uid="{2A47552A-BD8D-478F-BB15-3B632E16E3C4}"/>
    <cellStyle name="Calculation 3 5 14 2" xfId="11126" xr:uid="{C4B553E4-C7EE-4E14-BFDB-87B840C2C247}"/>
    <cellStyle name="Calculation 3 5 14 2 2" xfId="11127" xr:uid="{F0D64535-8E82-4926-B7A0-960B0FC121FA}"/>
    <cellStyle name="Calculation 3 5 14 3" xfId="11128" xr:uid="{1F7213B6-C8F1-480E-B8BF-1E82ED111FCC}"/>
    <cellStyle name="Calculation 3 5 15" xfId="11129" xr:uid="{33A21864-8E04-496F-926F-5378648E21CD}"/>
    <cellStyle name="Calculation 3 5 15 2" xfId="11130" xr:uid="{F532E575-DBE0-4EB4-955D-C6B39E6EA4B2}"/>
    <cellStyle name="Calculation 3 5 15 2 2" xfId="11131" xr:uid="{BF3F936E-BA48-462E-812D-43860BDAB0A0}"/>
    <cellStyle name="Calculation 3 5 15 3" xfId="11132" xr:uid="{B0DE5DD8-9460-4448-9619-4FBEC1BD449B}"/>
    <cellStyle name="Calculation 3 5 16" xfId="11133" xr:uid="{A9C499F2-27AF-4DF0-8E47-FC9762DB6835}"/>
    <cellStyle name="Calculation 3 5 16 2" xfId="11134" xr:uid="{0388A775-E80E-4D75-B788-4216551FD2D9}"/>
    <cellStyle name="Calculation 3 5 16 2 2" xfId="11135" xr:uid="{74119CB1-9E6F-442D-B33D-184B7D6A6D69}"/>
    <cellStyle name="Calculation 3 5 16 3" xfId="11136" xr:uid="{61CC0EAD-807E-45B3-8A47-EBCAD3616FE0}"/>
    <cellStyle name="Calculation 3 5 17" xfId="11137" xr:uid="{DD64E2F1-3E61-41D0-A444-48E87DBC4684}"/>
    <cellStyle name="Calculation 3 5 17 2" xfId="11138" xr:uid="{94578624-479E-4B32-9B57-A57360D74C3D}"/>
    <cellStyle name="Calculation 3 5 17 2 2" xfId="11139" xr:uid="{3C7C1163-7855-41F1-A46A-109F190647EB}"/>
    <cellStyle name="Calculation 3 5 17 3" xfId="11140" xr:uid="{7C32C99F-B237-4898-A393-E0ADE7D44D16}"/>
    <cellStyle name="Calculation 3 5 18" xfId="11141" xr:uid="{C0966C04-DDD3-49A1-BAC3-8813862E5BA5}"/>
    <cellStyle name="Calculation 3 5 18 2" xfId="11142" xr:uid="{F0B535BA-A1C8-43E7-8F27-CE6053B59E27}"/>
    <cellStyle name="Calculation 3 5 18 2 2" xfId="11143" xr:uid="{0B45FA56-1C85-4FF0-B377-96089A152D97}"/>
    <cellStyle name="Calculation 3 5 18 3" xfId="11144" xr:uid="{B2D330ED-7800-4471-8B1A-AFC8686ED736}"/>
    <cellStyle name="Calculation 3 5 19" xfId="11145" xr:uid="{065C9CAC-5EB8-4F73-8FD3-AEE50021C423}"/>
    <cellStyle name="Calculation 3 5 19 2" xfId="11146" xr:uid="{ED32CAED-3A75-4309-961E-8C5A4C091973}"/>
    <cellStyle name="Calculation 3 5 19 2 2" xfId="11147" xr:uid="{917C05B1-19FC-4D18-8386-9A764BAA9EFA}"/>
    <cellStyle name="Calculation 3 5 19 3" xfId="11148" xr:uid="{045422C6-D67E-41B7-BD33-B3CE228D9506}"/>
    <cellStyle name="Calculation 3 5 2" xfId="11149" xr:uid="{3586765C-07EE-4500-B427-EFAA4887D1FF}"/>
    <cellStyle name="Calculation 3 5 2 10" xfId="11150" xr:uid="{8B1C7144-11AF-4ADB-9C88-F7E4F18E6210}"/>
    <cellStyle name="Calculation 3 5 2 10 2" xfId="11151" xr:uid="{97FEDDAE-E325-4F7A-8AE6-04B189C774B9}"/>
    <cellStyle name="Calculation 3 5 2 10 2 2" xfId="11152" xr:uid="{A694E792-1A71-452F-9523-235DEEBA99C8}"/>
    <cellStyle name="Calculation 3 5 2 10 3" xfId="11153" xr:uid="{E16877FA-5D23-48E3-B3F7-B5D3B854F474}"/>
    <cellStyle name="Calculation 3 5 2 11" xfId="11154" xr:uid="{85E3BF8D-D2DC-46D1-82A8-75E5D2471C9B}"/>
    <cellStyle name="Calculation 3 5 2 11 2" xfId="11155" xr:uid="{1C76243B-77EE-49A5-A444-7C3A9CDC6F14}"/>
    <cellStyle name="Calculation 3 5 2 11 2 2" xfId="11156" xr:uid="{02EA437D-F63D-4A45-8BA6-4F79EBAEB165}"/>
    <cellStyle name="Calculation 3 5 2 11 3" xfId="11157" xr:uid="{48391DA3-0F08-4846-9BD3-EE9BE02D85CC}"/>
    <cellStyle name="Calculation 3 5 2 12" xfId="11158" xr:uid="{69D398F2-860F-4A2B-BBFB-681AAF242AAC}"/>
    <cellStyle name="Calculation 3 5 2 12 2" xfId="11159" xr:uid="{48338533-E6C6-4A21-A4E7-AA044D8A50B9}"/>
    <cellStyle name="Calculation 3 5 2 12 2 2" xfId="11160" xr:uid="{C11ECD76-C0E0-4483-8963-1A5DA42970C8}"/>
    <cellStyle name="Calculation 3 5 2 12 3" xfId="11161" xr:uid="{DBBAB81F-7C20-428B-8C8E-C22DC47A5FC4}"/>
    <cellStyle name="Calculation 3 5 2 13" xfId="11162" xr:uid="{6645D5BF-408D-4003-B754-BE53A618B107}"/>
    <cellStyle name="Calculation 3 5 2 13 2" xfId="11163" xr:uid="{E7DF7AAF-6A12-45A8-B1CA-E2121B9129DE}"/>
    <cellStyle name="Calculation 3 5 2 13 2 2" xfId="11164" xr:uid="{7F351791-AB9A-4362-8659-5BD9866708E9}"/>
    <cellStyle name="Calculation 3 5 2 13 3" xfId="11165" xr:uid="{91937D92-5AD2-4B42-97C5-F0755EDC7676}"/>
    <cellStyle name="Calculation 3 5 2 14" xfId="11166" xr:uid="{809D16D1-5A61-406A-A262-167498636701}"/>
    <cellStyle name="Calculation 3 5 2 14 2" xfId="11167" xr:uid="{CDBAFE65-05AA-46F6-A498-2540AEE4D74D}"/>
    <cellStyle name="Calculation 3 5 2 14 2 2" xfId="11168" xr:uid="{7245A8D6-0871-4087-A134-230232C6C3AE}"/>
    <cellStyle name="Calculation 3 5 2 14 3" xfId="11169" xr:uid="{72420167-DE10-4780-A115-E043158DA226}"/>
    <cellStyle name="Calculation 3 5 2 15" xfId="11170" xr:uid="{1E9CEC9C-C08E-42C2-B4DE-69B036366336}"/>
    <cellStyle name="Calculation 3 5 2 15 2" xfId="11171" xr:uid="{BBC9E8E9-3114-43C1-8610-E1F797B740DE}"/>
    <cellStyle name="Calculation 3 5 2 15 2 2" xfId="11172" xr:uid="{85C3E539-0AAA-4272-A317-A3E9EAC197BE}"/>
    <cellStyle name="Calculation 3 5 2 15 3" xfId="11173" xr:uid="{47702636-FC5C-41EC-9060-6D6777FC5F81}"/>
    <cellStyle name="Calculation 3 5 2 16" xfId="11174" xr:uid="{3CF782FA-604A-45C5-A76E-ED954F13B505}"/>
    <cellStyle name="Calculation 3 5 2 16 2" xfId="11175" xr:uid="{A6ADF4AA-0EE6-4F5C-B282-80EAFAC156E2}"/>
    <cellStyle name="Calculation 3 5 2 16 2 2" xfId="11176" xr:uid="{11A88001-2177-4D9C-BF32-301FAF439FDF}"/>
    <cellStyle name="Calculation 3 5 2 16 3" xfId="11177" xr:uid="{835C3AD6-C27C-4A9F-9A8C-179D302AC49B}"/>
    <cellStyle name="Calculation 3 5 2 17" xfId="11178" xr:uid="{3E6D3067-6385-4149-8064-D350356B1E2C}"/>
    <cellStyle name="Calculation 3 5 2 17 2" xfId="11179" xr:uid="{C40D459F-4418-4E8C-B930-27F5FCDA0B65}"/>
    <cellStyle name="Calculation 3 5 2 17 2 2" xfId="11180" xr:uid="{A31304FE-C347-43DC-8674-CDAF4A85FFF5}"/>
    <cellStyle name="Calculation 3 5 2 17 3" xfId="11181" xr:uid="{03B46A13-4F6E-437A-BC15-493735D7B8F6}"/>
    <cellStyle name="Calculation 3 5 2 18" xfId="11182" xr:uid="{EC8EE1DF-3654-46D4-AF4E-846EC0F232A1}"/>
    <cellStyle name="Calculation 3 5 2 18 2" xfId="11183" xr:uid="{FAEC886A-C9E5-4D75-BFB8-E258336D569A}"/>
    <cellStyle name="Calculation 3 5 2 18 2 2" xfId="11184" xr:uid="{63BCD803-0025-4420-8623-3F7932CC66B8}"/>
    <cellStyle name="Calculation 3 5 2 18 3" xfId="11185" xr:uid="{9E79BAB8-71CF-47B3-9A66-7FE4A088619A}"/>
    <cellStyle name="Calculation 3 5 2 19" xfId="11186" xr:uid="{D05DE6B0-FB9C-40CD-9213-4C3A5AD881A7}"/>
    <cellStyle name="Calculation 3 5 2 19 2" xfId="11187" xr:uid="{96EEC260-8C33-429E-B29E-BAB9118D9315}"/>
    <cellStyle name="Calculation 3 5 2 19 2 2" xfId="11188" xr:uid="{01EC806E-B49D-4176-8FBC-DC8E64D16051}"/>
    <cellStyle name="Calculation 3 5 2 19 3" xfId="11189" xr:uid="{485B4B33-4A78-41AD-9A23-B5CFCD506675}"/>
    <cellStyle name="Calculation 3 5 2 2" xfId="11190" xr:uid="{3CA563A0-74BE-42A1-9B80-AEF696967D91}"/>
    <cellStyle name="Calculation 3 5 2 2 2" xfId="11191" xr:uid="{9C48D1E7-11B2-4EF6-8145-BA34A0F5C574}"/>
    <cellStyle name="Calculation 3 5 2 2 2 2" xfId="11192" xr:uid="{668B63B2-6887-4401-9743-A5CBDB656558}"/>
    <cellStyle name="Calculation 3 5 2 2 2 3" xfId="11193" xr:uid="{CA6CCFC9-277E-4DE7-9A07-299AD0BCE264}"/>
    <cellStyle name="Calculation 3 5 2 2 3" xfId="11194" xr:uid="{34D79B0C-3D7F-430C-B0DF-0B5AF70C3EF8}"/>
    <cellStyle name="Calculation 3 5 2 2 3 2" xfId="11195" xr:uid="{3B355052-E28D-41C4-B1D7-1787ED22A28F}"/>
    <cellStyle name="Calculation 3 5 2 2 4" xfId="11196" xr:uid="{6E919660-EC14-43B7-833D-361576EC5DCD}"/>
    <cellStyle name="Calculation 3 5 2 20" xfId="11197" xr:uid="{2489DCD1-6814-404D-93A8-45C917C8C5DB}"/>
    <cellStyle name="Calculation 3 5 2 20 2" xfId="11198" xr:uid="{C3A9A8AD-8500-4838-A014-B3AC0B729533}"/>
    <cellStyle name="Calculation 3 5 2 20 2 2" xfId="11199" xr:uid="{7B626FEA-48D0-46AA-9292-DBB33C2285D3}"/>
    <cellStyle name="Calculation 3 5 2 20 3" xfId="11200" xr:uid="{74E33382-C320-4BEE-9EA8-0C4E147899F7}"/>
    <cellStyle name="Calculation 3 5 2 21" xfId="11201" xr:uid="{367B1D34-65DE-4373-ACE4-C16DC7E37593}"/>
    <cellStyle name="Calculation 3 5 2 21 2" xfId="11202" xr:uid="{A52A9864-2BB6-4A60-AE28-90125EF2810F}"/>
    <cellStyle name="Calculation 3 5 2 22" xfId="11203" xr:uid="{E27165F2-64B3-4C29-B990-39D2A5131996}"/>
    <cellStyle name="Calculation 3 5 2 23" xfId="11204" xr:uid="{42241913-208B-4B7C-86FF-2655CF2326D8}"/>
    <cellStyle name="Calculation 3 5 2 3" xfId="11205" xr:uid="{476AE170-56A4-4023-9726-052DBC3D9F54}"/>
    <cellStyle name="Calculation 3 5 2 3 2" xfId="11206" xr:uid="{C3637AD1-32F2-44B2-B583-1332A4416214}"/>
    <cellStyle name="Calculation 3 5 2 3 2 2" xfId="11207" xr:uid="{E4218B0D-E53F-4BA6-9032-0B02E80E00E8}"/>
    <cellStyle name="Calculation 3 5 2 3 3" xfId="11208" xr:uid="{4E54FBF4-6678-4B5D-9F76-C0434B0C4E15}"/>
    <cellStyle name="Calculation 3 5 2 3 4" xfId="11209" xr:uid="{6C30A38D-418C-406D-B0F6-5A815D04BB25}"/>
    <cellStyle name="Calculation 3 5 2 4" xfId="11210" xr:uid="{FB6316C7-BB6C-4E51-9F10-77A3C72F2F70}"/>
    <cellStyle name="Calculation 3 5 2 4 2" xfId="11211" xr:uid="{A8CF4C16-C4B9-4824-9B54-519BFC653A5A}"/>
    <cellStyle name="Calculation 3 5 2 4 2 2" xfId="11212" xr:uid="{41ABEF32-F50C-41F8-84DB-FE6FB799A1C3}"/>
    <cellStyle name="Calculation 3 5 2 4 3" xfId="11213" xr:uid="{07512C82-438C-41C2-98C2-7E86C95B2094}"/>
    <cellStyle name="Calculation 3 5 2 4 4" xfId="11214" xr:uid="{40F8A244-2336-4F99-B3DC-928368E28EAB}"/>
    <cellStyle name="Calculation 3 5 2 5" xfId="11215" xr:uid="{7A6DD377-33F7-45A5-B4F1-A345244913C0}"/>
    <cellStyle name="Calculation 3 5 2 5 2" xfId="11216" xr:uid="{3AB2D15D-20C1-4311-B72C-88881088F3D5}"/>
    <cellStyle name="Calculation 3 5 2 5 2 2" xfId="11217" xr:uid="{D95BB53D-A815-41AE-83D8-C772C1684DC3}"/>
    <cellStyle name="Calculation 3 5 2 5 3" xfId="11218" xr:uid="{E036D658-0674-4CAC-96BE-84F0A9BFB601}"/>
    <cellStyle name="Calculation 3 5 2 6" xfId="11219" xr:uid="{27C7B80A-0F37-4C0D-B97A-5D4D05C27DBB}"/>
    <cellStyle name="Calculation 3 5 2 6 2" xfId="11220" xr:uid="{7F517E8D-F842-443D-9876-5F3B27029BE3}"/>
    <cellStyle name="Calculation 3 5 2 6 2 2" xfId="11221" xr:uid="{3F5E7FE2-DB45-4FC9-AF89-428C558A1244}"/>
    <cellStyle name="Calculation 3 5 2 6 3" xfId="11222" xr:uid="{EEB3F898-76E7-4317-85D5-4F0EA3A189DC}"/>
    <cellStyle name="Calculation 3 5 2 7" xfId="11223" xr:uid="{70AA416D-8B32-4ED9-8DA2-C05880E14A24}"/>
    <cellStyle name="Calculation 3 5 2 7 2" xfId="11224" xr:uid="{D19501EB-D849-4C72-8B30-5B9E2A5587F2}"/>
    <cellStyle name="Calculation 3 5 2 7 2 2" xfId="11225" xr:uid="{D709B22B-8980-439E-B2DB-8D79BC46B4C4}"/>
    <cellStyle name="Calculation 3 5 2 7 3" xfId="11226" xr:uid="{8BD532A2-8AB0-41F8-84DE-89414E9C8BF7}"/>
    <cellStyle name="Calculation 3 5 2 8" xfId="11227" xr:uid="{BC7D717F-E0A0-4823-9703-51A41C4B932B}"/>
    <cellStyle name="Calculation 3 5 2 8 2" xfId="11228" xr:uid="{4F5BE813-FF4E-4DCB-8DD5-36CB2A75B4EB}"/>
    <cellStyle name="Calculation 3 5 2 8 2 2" xfId="11229" xr:uid="{83DC5504-3C72-473D-A593-F4D296B52A69}"/>
    <cellStyle name="Calculation 3 5 2 8 3" xfId="11230" xr:uid="{A9217058-D336-4D9B-8629-964ABB7EA3CC}"/>
    <cellStyle name="Calculation 3 5 2 9" xfId="11231" xr:uid="{B7E20F81-7E43-4FB5-9E3C-590D752EA7DB}"/>
    <cellStyle name="Calculation 3 5 2 9 2" xfId="11232" xr:uid="{A739A64E-C58D-4476-A8AF-F67D097DCD3F}"/>
    <cellStyle name="Calculation 3 5 2 9 2 2" xfId="11233" xr:uid="{B2BD6754-3A82-427A-AC51-54820240CA0F}"/>
    <cellStyle name="Calculation 3 5 2 9 3" xfId="11234" xr:uid="{6DCB7CA4-B0BF-49FF-BFA9-0E177E3A22A0}"/>
    <cellStyle name="Calculation 3 5 20" xfId="11235" xr:uid="{559AFF07-8949-4181-83BB-460CCD4FD832}"/>
    <cellStyle name="Calculation 3 5 20 2" xfId="11236" xr:uid="{0B385201-4EB8-444C-BB57-390A66D8F827}"/>
    <cellStyle name="Calculation 3 5 20 2 2" xfId="11237" xr:uid="{EC3065A1-D9FD-42FF-8B03-E6903AE8D1E8}"/>
    <cellStyle name="Calculation 3 5 20 3" xfId="11238" xr:uid="{A8AFC035-041C-493E-88B7-778A44129C7A}"/>
    <cellStyle name="Calculation 3 5 21" xfId="11239" xr:uid="{49DF247B-BBCE-41EE-8710-D971268791EC}"/>
    <cellStyle name="Calculation 3 5 21 2" xfId="11240" xr:uid="{BAB4F95D-36A3-4A20-BAAB-B6ED6ECF73C1}"/>
    <cellStyle name="Calculation 3 5 21 2 2" xfId="11241" xr:uid="{DC81E4E1-1896-42EE-A631-233B6EED8988}"/>
    <cellStyle name="Calculation 3 5 21 3" xfId="11242" xr:uid="{F9ADCF82-4D1D-421D-AF0C-14744046753B}"/>
    <cellStyle name="Calculation 3 5 22" xfId="11243" xr:uid="{E5056B7F-03FC-413D-AA8C-AB2195624E89}"/>
    <cellStyle name="Calculation 3 5 22 2" xfId="11244" xr:uid="{59C0C207-F39C-4AC4-800D-E2D884CE34AB}"/>
    <cellStyle name="Calculation 3 5 23" xfId="11245" xr:uid="{1CE629DE-A07C-46CF-812B-10AAA9AA9A3F}"/>
    <cellStyle name="Calculation 3 5 24" xfId="11246" xr:uid="{94E81945-42C1-492D-950F-66419B39F763}"/>
    <cellStyle name="Calculation 3 5 3" xfId="11247" xr:uid="{285EB420-5008-4ACC-B040-FFBB84128CB8}"/>
    <cellStyle name="Calculation 3 5 3 2" xfId="11248" xr:uid="{C6E26262-74B8-4042-9258-29A92E399718}"/>
    <cellStyle name="Calculation 3 5 3 2 2" xfId="11249" xr:uid="{E8E859EC-4786-4342-9C59-DDD2B1F28BE0}"/>
    <cellStyle name="Calculation 3 5 3 2 3" xfId="11250" xr:uid="{522A8EF8-2853-404E-8102-4FC2C1975DB2}"/>
    <cellStyle name="Calculation 3 5 3 3" xfId="11251" xr:uid="{6CDF0BE4-228A-4630-8C4E-8E216EB63579}"/>
    <cellStyle name="Calculation 3 5 3 3 2" xfId="11252" xr:uid="{53F567BF-9628-42D4-9818-81A077EE52AD}"/>
    <cellStyle name="Calculation 3 5 3 4" xfId="11253" xr:uid="{1A486363-9762-4AA1-8634-6771B7CB0F38}"/>
    <cellStyle name="Calculation 3 5 4" xfId="11254" xr:uid="{440F0D4D-20F2-4BB4-AFA6-FD56E39F5801}"/>
    <cellStyle name="Calculation 3 5 4 2" xfId="11255" xr:uid="{D964915F-DBDE-4CE5-B9E1-B5DC41681E63}"/>
    <cellStyle name="Calculation 3 5 4 2 2" xfId="11256" xr:uid="{9259297A-5BF5-4F2F-B7B2-A244D8BE683F}"/>
    <cellStyle name="Calculation 3 5 4 3" xfId="11257" xr:uid="{3BC5CD3C-3526-4464-9A2E-9B2D32BFC7FD}"/>
    <cellStyle name="Calculation 3 5 4 4" xfId="11258" xr:uid="{885C1D06-82FD-4988-AEA2-06440E5A7AD0}"/>
    <cellStyle name="Calculation 3 5 5" xfId="11259" xr:uid="{E27CD244-BD79-46B7-AD69-553EF5E47A4A}"/>
    <cellStyle name="Calculation 3 5 5 2" xfId="11260" xr:uid="{CB38FE79-7B82-494B-B4D2-F40A976FCF77}"/>
    <cellStyle name="Calculation 3 5 5 2 2" xfId="11261" xr:uid="{A0198096-B09D-4863-966E-69317A145883}"/>
    <cellStyle name="Calculation 3 5 5 3" xfId="11262" xr:uid="{44F9CB61-9322-498B-A174-48DA3588D18B}"/>
    <cellStyle name="Calculation 3 5 5 4" xfId="11263" xr:uid="{89B9E3B6-888C-4DB0-A069-510DD9A41B3F}"/>
    <cellStyle name="Calculation 3 5 6" xfId="11264" xr:uid="{2E98B329-4433-41DA-A914-333A4DF48978}"/>
    <cellStyle name="Calculation 3 5 6 2" xfId="11265" xr:uid="{4B67E933-8DAE-4D15-BC53-EAC2D8837D2D}"/>
    <cellStyle name="Calculation 3 5 6 2 2" xfId="11266" xr:uid="{DFD543BA-D014-485A-8F69-9307A5953162}"/>
    <cellStyle name="Calculation 3 5 6 3" xfId="11267" xr:uid="{E1B2B80C-C636-45FA-9697-E393770CD9B9}"/>
    <cellStyle name="Calculation 3 5 7" xfId="11268" xr:uid="{0662EBF5-5A9E-45E7-9418-4F59DCB116F5}"/>
    <cellStyle name="Calculation 3 5 7 2" xfId="11269" xr:uid="{154CAD84-B5F4-4D92-B982-30345B6881E7}"/>
    <cellStyle name="Calculation 3 5 7 2 2" xfId="11270" xr:uid="{06C9EC00-07B7-46A4-B1FE-FC70A3FF8829}"/>
    <cellStyle name="Calculation 3 5 7 3" xfId="11271" xr:uid="{41469513-08CD-43B0-8E18-71C2F2F101F2}"/>
    <cellStyle name="Calculation 3 5 8" xfId="11272" xr:uid="{91B1803D-1DD8-483C-B5E8-786D683938FA}"/>
    <cellStyle name="Calculation 3 5 8 2" xfId="11273" xr:uid="{B8397E37-8B47-446E-ACF0-13C05930A47A}"/>
    <cellStyle name="Calculation 3 5 8 2 2" xfId="11274" xr:uid="{84144C8E-E3F3-4B96-8E15-F337F33C96F8}"/>
    <cellStyle name="Calculation 3 5 8 3" xfId="11275" xr:uid="{77E4B15E-5E49-4C40-9537-3B08EDC46F96}"/>
    <cellStyle name="Calculation 3 5 9" xfId="11276" xr:uid="{A5B6CD68-0E76-4C9F-A9F9-93BF767213E1}"/>
    <cellStyle name="Calculation 3 5 9 2" xfId="11277" xr:uid="{EE0AD380-D650-4E49-B125-807365146BD3}"/>
    <cellStyle name="Calculation 3 5 9 2 2" xfId="11278" xr:uid="{E232CAC9-DE02-4010-827D-4627D0FE0B2E}"/>
    <cellStyle name="Calculation 3 5 9 3" xfId="11279" xr:uid="{CD3C73C3-A0B6-4E9D-8C66-4FAE35AA4D73}"/>
    <cellStyle name="Calculation 3 6" xfId="11280" xr:uid="{5DA641A0-07BD-4B38-A6FD-BE8A6044B046}"/>
    <cellStyle name="Calculation 3 6 10" xfId="11281" xr:uid="{5C2F6027-76E3-47A4-9995-19E1FCC050A9}"/>
    <cellStyle name="Calculation 3 6 10 2" xfId="11282" xr:uid="{3B1F06C9-3722-49D9-B4C3-32FD792E7B56}"/>
    <cellStyle name="Calculation 3 6 10 2 2" xfId="11283" xr:uid="{B0440C57-CE12-4609-92C1-072CF6BEFEA4}"/>
    <cellStyle name="Calculation 3 6 10 3" xfId="11284" xr:uid="{A3B605BB-7991-458B-97ED-0A5B90C35EFA}"/>
    <cellStyle name="Calculation 3 6 11" xfId="11285" xr:uid="{7FCDCA2D-A2FA-4E97-911C-782DDF2B0357}"/>
    <cellStyle name="Calculation 3 6 11 2" xfId="11286" xr:uid="{F68C4011-EFAF-448F-9A90-04D3976E1E02}"/>
    <cellStyle name="Calculation 3 6 11 2 2" xfId="11287" xr:uid="{055B9FA3-B27F-415A-A372-97DE90BCC9B4}"/>
    <cellStyle name="Calculation 3 6 11 3" xfId="11288" xr:uid="{A1B17882-8D28-4973-B7E6-D50899820A1B}"/>
    <cellStyle name="Calculation 3 6 12" xfId="11289" xr:uid="{D110FACB-C509-49EB-B2D8-584B1D3DD48C}"/>
    <cellStyle name="Calculation 3 6 12 2" xfId="11290" xr:uid="{43F74614-8415-4120-BA8A-C444092028A3}"/>
    <cellStyle name="Calculation 3 6 12 2 2" xfId="11291" xr:uid="{164F81F2-7BFE-4F35-A82B-8AC87DB34F7C}"/>
    <cellStyle name="Calculation 3 6 12 3" xfId="11292" xr:uid="{025F263A-23BE-451C-AC16-8F70F1563F01}"/>
    <cellStyle name="Calculation 3 6 13" xfId="11293" xr:uid="{42196E9C-1EC4-4F0F-BCD6-2194DAC41119}"/>
    <cellStyle name="Calculation 3 6 13 2" xfId="11294" xr:uid="{4F20DE0B-6FC2-4E32-8BDF-599F000B7446}"/>
    <cellStyle name="Calculation 3 6 13 2 2" xfId="11295" xr:uid="{9A2A968A-C32D-4170-9362-F0F3E2BF76B0}"/>
    <cellStyle name="Calculation 3 6 13 3" xfId="11296" xr:uid="{F3A9A6AB-8DAE-4161-A279-A33BE0011ABC}"/>
    <cellStyle name="Calculation 3 6 14" xfId="11297" xr:uid="{0EC54E69-90A0-4A0E-8A0D-60DF6909332A}"/>
    <cellStyle name="Calculation 3 6 14 2" xfId="11298" xr:uid="{0372897E-B324-4D40-B9D0-B4E1C9C03158}"/>
    <cellStyle name="Calculation 3 6 14 2 2" xfId="11299" xr:uid="{175B17B4-AF02-4FB5-AF5F-B350CB626471}"/>
    <cellStyle name="Calculation 3 6 14 3" xfId="11300" xr:uid="{A37771CA-99FD-49E7-B62D-84BC7993F86E}"/>
    <cellStyle name="Calculation 3 6 15" xfId="11301" xr:uid="{78E5CDEF-51A7-4AD9-A4FE-BD208EEAA5CD}"/>
    <cellStyle name="Calculation 3 6 15 2" xfId="11302" xr:uid="{24A333DB-5976-4E88-A51D-62F1EC206713}"/>
    <cellStyle name="Calculation 3 6 15 2 2" xfId="11303" xr:uid="{2D6E5BB5-25B2-4261-8524-683271FEE0E3}"/>
    <cellStyle name="Calculation 3 6 15 3" xfId="11304" xr:uid="{A46E6C5C-0C0C-4DDD-9F01-831343D4AA0A}"/>
    <cellStyle name="Calculation 3 6 16" xfId="11305" xr:uid="{49CE4A8F-9DB8-4439-AD4E-9ACB16F1CCA2}"/>
    <cellStyle name="Calculation 3 6 16 2" xfId="11306" xr:uid="{9ECC08BA-9E6D-4E48-8A73-CC96103BA7F4}"/>
    <cellStyle name="Calculation 3 6 16 2 2" xfId="11307" xr:uid="{69F77467-12BC-4089-9CF2-C477C484ADEA}"/>
    <cellStyle name="Calculation 3 6 16 3" xfId="11308" xr:uid="{43B2562F-46B0-479E-B607-F44E224AABD4}"/>
    <cellStyle name="Calculation 3 6 17" xfId="11309" xr:uid="{3F10DADF-974E-4276-92CA-1E79DC128A07}"/>
    <cellStyle name="Calculation 3 6 17 2" xfId="11310" xr:uid="{B4CF8DCD-B91C-4859-8508-B07ABA3602D4}"/>
    <cellStyle name="Calculation 3 6 17 2 2" xfId="11311" xr:uid="{0A2E206E-DC56-4CAA-90EC-BFF1C079E2E2}"/>
    <cellStyle name="Calculation 3 6 17 3" xfId="11312" xr:uid="{828297E7-978E-41B4-ADC7-62EF1EBDABF4}"/>
    <cellStyle name="Calculation 3 6 18" xfId="11313" xr:uid="{3D250E68-1946-4F69-A3ED-F10C4DE99985}"/>
    <cellStyle name="Calculation 3 6 18 2" xfId="11314" xr:uid="{C06BE0B7-81F0-4B7B-96E6-58F0FDB97D10}"/>
    <cellStyle name="Calculation 3 6 18 2 2" xfId="11315" xr:uid="{DCA7EE7E-203C-4D09-936D-1AD64C4B760E}"/>
    <cellStyle name="Calculation 3 6 18 3" xfId="11316" xr:uid="{8FBE4C54-9BC9-4A1D-9509-0D550A9F6B57}"/>
    <cellStyle name="Calculation 3 6 19" xfId="11317" xr:uid="{2C6AB0F2-AC54-4822-BA46-66C815FCD312}"/>
    <cellStyle name="Calculation 3 6 19 2" xfId="11318" xr:uid="{A00EA878-FA41-431D-B5FC-C7393F66B659}"/>
    <cellStyle name="Calculation 3 6 19 2 2" xfId="11319" xr:uid="{8DF3FD87-8E19-46BC-84E7-352DB26A824A}"/>
    <cellStyle name="Calculation 3 6 19 3" xfId="11320" xr:uid="{017DA418-5FC6-40BC-856F-B0758ED9A320}"/>
    <cellStyle name="Calculation 3 6 2" xfId="11321" xr:uid="{059D0094-8C20-4546-AD7A-26BE6E3A3B30}"/>
    <cellStyle name="Calculation 3 6 2 2" xfId="11322" xr:uid="{70A05CDC-D578-46C3-9DBC-5DCECB815149}"/>
    <cellStyle name="Calculation 3 6 2 2 2" xfId="11323" xr:uid="{0D0E6018-A258-40BB-8F25-FBF62469526C}"/>
    <cellStyle name="Calculation 3 6 2 2 3" xfId="11324" xr:uid="{9DBE5036-BB8D-4B45-8C37-58CCB95B8376}"/>
    <cellStyle name="Calculation 3 6 2 3" xfId="11325" xr:uid="{B62915E0-567F-431C-8BE7-086F84BCFAB6}"/>
    <cellStyle name="Calculation 3 6 2 3 2" xfId="11326" xr:uid="{14BFBF58-2D86-4109-B045-C829DDB794D5}"/>
    <cellStyle name="Calculation 3 6 2 4" xfId="11327" xr:uid="{8BAE3E93-7A10-4253-8036-3049FA6EB8BB}"/>
    <cellStyle name="Calculation 3 6 20" xfId="11328" xr:uid="{E94581A1-78E3-48CB-B68A-70F83E11CB5F}"/>
    <cellStyle name="Calculation 3 6 20 2" xfId="11329" xr:uid="{E3DB493B-6AE5-4166-B39C-A247437D41C1}"/>
    <cellStyle name="Calculation 3 6 20 2 2" xfId="11330" xr:uid="{51CAE7BE-2ACF-4A9B-B009-7BC53DE28713}"/>
    <cellStyle name="Calculation 3 6 20 3" xfId="11331" xr:uid="{019261EB-8AE5-4BC3-96E5-16C88B7D0BFE}"/>
    <cellStyle name="Calculation 3 6 21" xfId="11332" xr:uid="{216E525E-42BA-4E4D-BBD4-AEC3024830DA}"/>
    <cellStyle name="Calculation 3 6 21 2" xfId="11333" xr:uid="{4E6FB5A4-8562-44AE-86F0-8121F71FCB29}"/>
    <cellStyle name="Calculation 3 6 22" xfId="11334" xr:uid="{638ACADA-0910-41FE-8233-C8E06B5C6289}"/>
    <cellStyle name="Calculation 3 6 23" xfId="11335" xr:uid="{DD092CE5-A15C-47EA-B308-1CE5EB1EBBE6}"/>
    <cellStyle name="Calculation 3 6 3" xfId="11336" xr:uid="{A3922CF1-C3D9-4175-B97C-60C9E4C494EA}"/>
    <cellStyle name="Calculation 3 6 3 2" xfId="11337" xr:uid="{A53EF88F-830C-4A57-A2F6-FB80C3ACB35F}"/>
    <cellStyle name="Calculation 3 6 3 2 2" xfId="11338" xr:uid="{36A6D11C-888D-49D2-81F8-34CA64A54AC1}"/>
    <cellStyle name="Calculation 3 6 3 3" xfId="11339" xr:uid="{5412F175-9385-40D9-A4F0-B5C2EFF42EDC}"/>
    <cellStyle name="Calculation 3 6 3 4" xfId="11340" xr:uid="{097997C7-770A-4EAC-B3CF-0C55D502AD87}"/>
    <cellStyle name="Calculation 3 6 4" xfId="11341" xr:uid="{7FD1DF03-513B-4F8C-8E8A-3A3FB7009BD4}"/>
    <cellStyle name="Calculation 3 6 4 2" xfId="11342" xr:uid="{C2DCCF5F-46FA-477D-B503-5027BE7ADF63}"/>
    <cellStyle name="Calculation 3 6 4 2 2" xfId="11343" xr:uid="{F506C98F-E9A3-4B78-AFF4-6B37310BD356}"/>
    <cellStyle name="Calculation 3 6 4 3" xfId="11344" xr:uid="{F491B84E-53D9-446B-8124-7F6C072A12D4}"/>
    <cellStyle name="Calculation 3 6 4 4" xfId="11345" xr:uid="{4EC4F380-C9E8-463C-9696-3F697E08EA9E}"/>
    <cellStyle name="Calculation 3 6 5" xfId="11346" xr:uid="{7D13E602-F055-48DB-B3C8-A699FE34E193}"/>
    <cellStyle name="Calculation 3 6 5 2" xfId="11347" xr:uid="{55438069-BEED-4283-A27F-280DD98620BA}"/>
    <cellStyle name="Calculation 3 6 5 2 2" xfId="11348" xr:uid="{9C0E9C74-EAF4-499D-9A86-EEA72C79122E}"/>
    <cellStyle name="Calculation 3 6 5 3" xfId="11349" xr:uid="{D5DF8C54-C055-4864-A026-4969F82FBE4E}"/>
    <cellStyle name="Calculation 3 6 6" xfId="11350" xr:uid="{2E812260-AC06-4334-A9BB-256C430BA312}"/>
    <cellStyle name="Calculation 3 6 6 2" xfId="11351" xr:uid="{D4E0B56D-8C97-4365-98CE-5DA3BF1C8845}"/>
    <cellStyle name="Calculation 3 6 6 2 2" xfId="11352" xr:uid="{424EC29F-B268-416A-95D7-407E291DD01D}"/>
    <cellStyle name="Calculation 3 6 6 3" xfId="11353" xr:uid="{35A3C807-8426-4B34-945B-6E5A75B8BA68}"/>
    <cellStyle name="Calculation 3 6 7" xfId="11354" xr:uid="{D0A71A00-B76A-404E-A12F-FB6FE5C3A657}"/>
    <cellStyle name="Calculation 3 6 7 2" xfId="11355" xr:uid="{18B80601-1DB6-4908-B272-A738098E8BCF}"/>
    <cellStyle name="Calculation 3 6 7 2 2" xfId="11356" xr:uid="{5ABAB771-EEC4-4309-99F3-D4C6F5B89724}"/>
    <cellStyle name="Calculation 3 6 7 3" xfId="11357" xr:uid="{C06226FA-F29D-4A72-BAFA-EA742ACE8796}"/>
    <cellStyle name="Calculation 3 6 8" xfId="11358" xr:uid="{A297EB6D-1253-4AFE-B4BC-6AC1CB1F2190}"/>
    <cellStyle name="Calculation 3 6 8 2" xfId="11359" xr:uid="{C999EBE2-20C4-4112-B65C-67B126C9B34A}"/>
    <cellStyle name="Calculation 3 6 8 2 2" xfId="11360" xr:uid="{AB7B5D57-1951-4436-975F-B8E75809A834}"/>
    <cellStyle name="Calculation 3 6 8 3" xfId="11361" xr:uid="{E2C5F109-86E0-4E0D-8703-2B1D96455755}"/>
    <cellStyle name="Calculation 3 6 9" xfId="11362" xr:uid="{1620FF4C-549D-449F-A770-B7554E938A39}"/>
    <cellStyle name="Calculation 3 6 9 2" xfId="11363" xr:uid="{51BF107A-749D-4BB8-9DB8-713664F80555}"/>
    <cellStyle name="Calculation 3 6 9 2 2" xfId="11364" xr:uid="{37938FD6-F920-41E7-9566-F7D94FCA45F7}"/>
    <cellStyle name="Calculation 3 6 9 3" xfId="11365" xr:uid="{4F90785D-7890-4D7A-9C32-F3EA46BD9F36}"/>
    <cellStyle name="Calculation 3 7" xfId="11366" xr:uid="{DFA59396-405D-4FC8-9D7D-CF919DEBE666}"/>
    <cellStyle name="Calculation 3 7 2" xfId="11367" xr:uid="{573E9921-61A4-4357-A716-FCC92F5A9B14}"/>
    <cellStyle name="Calculation 3 7 2 2" xfId="11368" xr:uid="{F4DD90D1-A8D2-4925-B935-718BE0C61D71}"/>
    <cellStyle name="Calculation 3 7 2 3" xfId="11369" xr:uid="{A95A2F96-B219-41E2-A7C5-32AFA272F1D4}"/>
    <cellStyle name="Calculation 3 7 3" xfId="11370" xr:uid="{6CAC2453-8991-4BB4-A1AD-1CF75396DFB8}"/>
    <cellStyle name="Calculation 3 7 3 2" xfId="11371" xr:uid="{FDBCE12F-E153-4783-B2F7-BFEF724CBB94}"/>
    <cellStyle name="Calculation 3 7 4" xfId="11372" xr:uid="{73A0C563-BA23-4545-B198-004EF0C37433}"/>
    <cellStyle name="Calculation 3 8" xfId="11373" xr:uid="{865B2A87-AFFE-43F2-8936-C99AF28A510F}"/>
    <cellStyle name="Calculation 3 8 2" xfId="11374" xr:uid="{AD44E709-C786-4BB5-98C4-0C8F50C7B706}"/>
    <cellStyle name="Calculation 3 8 2 2" xfId="11375" xr:uid="{2D2D708F-65F7-457D-8071-D0A8AD9E0EDF}"/>
    <cellStyle name="Calculation 3 8 2 3" xfId="11376" xr:uid="{56AED643-4F37-4BD0-BE39-3D0ABB698353}"/>
    <cellStyle name="Calculation 3 8 3" xfId="11377" xr:uid="{64891038-6F72-481B-9E24-2AAE6F37A135}"/>
    <cellStyle name="Calculation 3 8 4" xfId="11378" xr:uid="{7914FB8B-CE14-47C3-B545-D5F723BBF74A}"/>
    <cellStyle name="Calculation 3 9" xfId="11379" xr:uid="{0FF54D9F-8D7A-4D86-A14B-4D6F702D76D8}"/>
    <cellStyle name="Calculation 3 9 2" xfId="11380" xr:uid="{762D4E6A-D54C-40C9-84DE-7FC52064C6CD}"/>
    <cellStyle name="Calculation 3 9 2 2" xfId="11381" xr:uid="{C3F663F2-A150-4587-A7F8-3790F15DF0CD}"/>
    <cellStyle name="Calculation 3 9 3" xfId="11382" xr:uid="{CACD659D-F453-4E35-AABC-3142BE93A24A}"/>
    <cellStyle name="Calculation 3 9 4" xfId="11383" xr:uid="{927A25A0-7A70-4A76-87FF-469BF9FAEDC0}"/>
    <cellStyle name="Calculation 4" xfId="11384" xr:uid="{BAAA2701-3FE8-4E85-A1BC-5ACB389A5E8B}"/>
    <cellStyle name="Calculation 4 10" xfId="11385" xr:uid="{4A9B3412-2BFB-4C6E-A024-25AF1A3DE8A1}"/>
    <cellStyle name="Calculation 4 10 2" xfId="11386" xr:uid="{AAE4E766-8BA5-4F36-BD8E-BB608D0267AE}"/>
    <cellStyle name="Calculation 4 10 2 2" xfId="11387" xr:uid="{0AF3AD78-179A-4208-9036-77D7FA708313}"/>
    <cellStyle name="Calculation 4 10 3" xfId="11388" xr:uid="{B68D092B-2403-4236-ACAE-6FE7D794DA1C}"/>
    <cellStyle name="Calculation 4 11" xfId="11389" xr:uid="{F04CC9B3-D4C1-4B19-ADA0-506391EAC7C6}"/>
    <cellStyle name="Calculation 4 11 2" xfId="11390" xr:uid="{D4B7A878-C18E-4534-B1F5-8D14AB2E85EB}"/>
    <cellStyle name="Calculation 4 11 2 2" xfId="11391" xr:uid="{4B7BAB60-AB9F-4736-964B-05C7BC3E0D0F}"/>
    <cellStyle name="Calculation 4 11 3" xfId="11392" xr:uid="{900A7814-5B89-47CE-A891-8F16754ED64E}"/>
    <cellStyle name="Calculation 4 12" xfId="11393" xr:uid="{8425E2AC-3DC8-4C48-9A19-10E633ED0DDA}"/>
    <cellStyle name="Calculation 4 12 2" xfId="11394" xr:uid="{067129E8-259E-4EF2-93CC-3C996B667262}"/>
    <cellStyle name="Calculation 4 12 2 2" xfId="11395" xr:uid="{8893EAB1-1F85-45DF-B17C-3E237BAC7180}"/>
    <cellStyle name="Calculation 4 12 3" xfId="11396" xr:uid="{F329C88B-072E-4632-9222-2A475118031D}"/>
    <cellStyle name="Calculation 4 13" xfId="11397" xr:uid="{C769CD23-4813-4103-8E64-DB9E40153600}"/>
    <cellStyle name="Calculation 4 13 2" xfId="11398" xr:uid="{EEAD2CD9-8168-4344-98F3-F278E7CA5C63}"/>
    <cellStyle name="Calculation 4 13 2 2" xfId="11399" xr:uid="{25638889-9821-4C08-B895-10FA1CD748F2}"/>
    <cellStyle name="Calculation 4 13 3" xfId="11400" xr:uid="{457DE572-1A74-4AA2-944F-1CCE2F0E3088}"/>
    <cellStyle name="Calculation 4 14" xfId="11401" xr:uid="{08DF420F-7B07-44CE-A56E-83C745BD48FF}"/>
    <cellStyle name="Calculation 4 14 2" xfId="11402" xr:uid="{378DF113-F927-4194-94AA-412A341DDF3F}"/>
    <cellStyle name="Calculation 4 14 2 2" xfId="11403" xr:uid="{1C8D12B8-96CD-4BDF-9476-4E08672795CA}"/>
    <cellStyle name="Calculation 4 14 3" xfId="11404" xr:uid="{45F43482-307B-419A-B9B9-8E8EC445721A}"/>
    <cellStyle name="Calculation 4 15" xfId="11405" xr:uid="{9E94A551-3F9C-430A-9D63-61709474A20D}"/>
    <cellStyle name="Calculation 4 15 2" xfId="11406" xr:uid="{1C86F850-B1E9-4F1C-B03E-DCF07E12F0DD}"/>
    <cellStyle name="Calculation 4 15 2 2" xfId="11407" xr:uid="{9B2E5841-04C5-42D8-9E55-321A62E3A618}"/>
    <cellStyle name="Calculation 4 15 3" xfId="11408" xr:uid="{E5C0B15A-71C3-493A-BA4E-2E16659AB577}"/>
    <cellStyle name="Calculation 4 16" xfId="11409" xr:uid="{47E42C01-68B2-4559-B12F-D53096428A01}"/>
    <cellStyle name="Calculation 4 16 2" xfId="11410" xr:uid="{3103D67D-D852-4301-AA61-67E8142B7BBF}"/>
    <cellStyle name="Calculation 4 16 2 2" xfId="11411" xr:uid="{478E7745-8089-47C2-9158-19629F9052D3}"/>
    <cellStyle name="Calculation 4 16 3" xfId="11412" xr:uid="{1DB7BB8A-E179-4952-B3F7-D8E1CB7A125A}"/>
    <cellStyle name="Calculation 4 17" xfId="11413" xr:uid="{221118FC-C759-4EBA-A4BA-CB90EB1803CE}"/>
    <cellStyle name="Calculation 4 17 2" xfId="11414" xr:uid="{C0207286-68D3-4326-B75D-8DAB80D3B1F4}"/>
    <cellStyle name="Calculation 4 17 2 2" xfId="11415" xr:uid="{3AFE5D63-E515-4FAB-A24F-B5F3B6137161}"/>
    <cellStyle name="Calculation 4 17 3" xfId="11416" xr:uid="{39A4B95D-36E8-419E-85FA-817DC2E80677}"/>
    <cellStyle name="Calculation 4 18" xfId="11417" xr:uid="{24B149DF-7576-4E05-B1AB-CE1D87FECAF2}"/>
    <cellStyle name="Calculation 4 18 2" xfId="11418" xr:uid="{3E8C50FC-5106-4227-B945-6BF7D3DB56ED}"/>
    <cellStyle name="Calculation 4 18 2 2" xfId="11419" xr:uid="{DC96A13E-46FA-4DED-BD93-5A0CD75D7450}"/>
    <cellStyle name="Calculation 4 18 3" xfId="11420" xr:uid="{273A97A4-EFE9-4BA6-AEE7-A493BF43D6E7}"/>
    <cellStyle name="Calculation 4 19" xfId="11421" xr:uid="{4DC6D935-4E14-4CB3-8E3A-EFF86B4150ED}"/>
    <cellStyle name="Calculation 4 19 2" xfId="11422" xr:uid="{8FD3BF2B-C6BF-487A-B224-C8548E6550E4}"/>
    <cellStyle name="Calculation 4 19 2 2" xfId="11423" xr:uid="{2B76E48A-83B3-4CDE-B4A0-C832CC828CE9}"/>
    <cellStyle name="Calculation 4 19 3" xfId="11424" xr:uid="{F73EBB5E-F49F-4F66-9D6A-14E0352207E4}"/>
    <cellStyle name="Calculation 4 2" xfId="11425" xr:uid="{A19BDF20-F017-469B-B96E-5FF7D6C6CD6D}"/>
    <cellStyle name="Calculation 4 2 10" xfId="11426" xr:uid="{2DC6166B-9556-4BF6-A8A7-8AA77BD8406C}"/>
    <cellStyle name="Calculation 4 2 10 2" xfId="11427" xr:uid="{C78A9D96-59F2-42A4-8754-C799CDE13C6F}"/>
    <cellStyle name="Calculation 4 2 10 2 2" xfId="11428" xr:uid="{9500094F-6AC3-425F-A59E-D3C45F50C464}"/>
    <cellStyle name="Calculation 4 2 10 3" xfId="11429" xr:uid="{196C7795-F78E-4602-A8A3-9272392070CC}"/>
    <cellStyle name="Calculation 4 2 11" xfId="11430" xr:uid="{E47FB249-3432-411B-83C2-9F3AAB6E6003}"/>
    <cellStyle name="Calculation 4 2 11 2" xfId="11431" xr:uid="{38AAC8C8-CF3A-45A2-B279-7C3FD41C810F}"/>
    <cellStyle name="Calculation 4 2 11 2 2" xfId="11432" xr:uid="{EC36750C-E620-4492-B204-180CBEAF72E0}"/>
    <cellStyle name="Calculation 4 2 11 3" xfId="11433" xr:uid="{3AD49E6E-FD5B-4AE0-A2C1-DC26BE334664}"/>
    <cellStyle name="Calculation 4 2 12" xfId="11434" xr:uid="{8DFA003D-21AF-4D38-9ABE-5D8FF918BE8B}"/>
    <cellStyle name="Calculation 4 2 12 2" xfId="11435" xr:uid="{8561EB6D-CC41-4221-9413-7FAD283FE988}"/>
    <cellStyle name="Calculation 4 2 12 2 2" xfId="11436" xr:uid="{C87E9012-9405-4047-AF85-979934DCFC9A}"/>
    <cellStyle name="Calculation 4 2 12 3" xfId="11437" xr:uid="{1DF66BC4-B516-428E-B715-FC472372EF0C}"/>
    <cellStyle name="Calculation 4 2 13" xfId="11438" xr:uid="{785F3D3A-2E42-4762-8454-02362A6AD3C5}"/>
    <cellStyle name="Calculation 4 2 13 2" xfId="11439" xr:uid="{8767F8A1-AB64-4C27-8E70-41881E110531}"/>
    <cellStyle name="Calculation 4 2 13 2 2" xfId="11440" xr:uid="{C5B550DB-C132-4413-A01C-6DE73050E1B8}"/>
    <cellStyle name="Calculation 4 2 13 3" xfId="11441" xr:uid="{E65CF338-16CB-41A3-8481-8AD8F678E07E}"/>
    <cellStyle name="Calculation 4 2 14" xfId="11442" xr:uid="{BDEC1AD7-2933-4599-835A-926E9649BD21}"/>
    <cellStyle name="Calculation 4 2 14 2" xfId="11443" xr:uid="{9DEAF413-22F4-4853-A196-D7ADCC7B89F1}"/>
    <cellStyle name="Calculation 4 2 14 2 2" xfId="11444" xr:uid="{6E2B2366-3CE1-434E-A5F7-9D075AD10E13}"/>
    <cellStyle name="Calculation 4 2 14 3" xfId="11445" xr:uid="{E412EB93-14D0-4B9B-8815-107A4CDC7B3D}"/>
    <cellStyle name="Calculation 4 2 15" xfId="11446" xr:uid="{B0D85B5C-3307-498C-A7B8-ECD8AF0079A5}"/>
    <cellStyle name="Calculation 4 2 15 2" xfId="11447" xr:uid="{E1F0FF72-1FD3-477E-9A56-C8A01AC7F1EE}"/>
    <cellStyle name="Calculation 4 2 15 2 2" xfId="11448" xr:uid="{41770F41-9BC4-4751-AE62-3772AF81A1A5}"/>
    <cellStyle name="Calculation 4 2 15 3" xfId="11449" xr:uid="{6B683AEB-21CB-4222-B47D-CBB5ECDA51A6}"/>
    <cellStyle name="Calculation 4 2 16" xfId="11450" xr:uid="{5525E069-E933-4304-9774-1BF7A861F07F}"/>
    <cellStyle name="Calculation 4 2 16 2" xfId="11451" xr:uid="{5A2415DF-EA3B-4F57-9B7A-5D73CABFFA93}"/>
    <cellStyle name="Calculation 4 2 16 2 2" xfId="11452" xr:uid="{D849DEB5-4D0A-415D-81AC-0F1088D2D956}"/>
    <cellStyle name="Calculation 4 2 16 3" xfId="11453" xr:uid="{9A6A9486-45B7-40F4-B04E-C3B5A0858718}"/>
    <cellStyle name="Calculation 4 2 17" xfId="11454" xr:uid="{58C58337-C32C-46CC-816B-13573354AC98}"/>
    <cellStyle name="Calculation 4 2 17 2" xfId="11455" xr:uid="{C0F76CBE-136C-4911-B53C-9D965861DA81}"/>
    <cellStyle name="Calculation 4 2 17 2 2" xfId="11456" xr:uid="{719D0197-071A-4A90-8FA1-96038887D283}"/>
    <cellStyle name="Calculation 4 2 17 3" xfId="11457" xr:uid="{8237CED5-4714-45E8-8BAB-9F1EABBA58FC}"/>
    <cellStyle name="Calculation 4 2 18" xfId="11458" xr:uid="{41C0162D-35A7-4DBC-BA91-081863E57760}"/>
    <cellStyle name="Calculation 4 2 18 2" xfId="11459" xr:uid="{2E7C0C00-2EFF-43EF-BA59-DD35C6DC2331}"/>
    <cellStyle name="Calculation 4 2 18 2 2" xfId="11460" xr:uid="{9A8BED8F-B4A7-4B02-9E21-5C62EE03B4ED}"/>
    <cellStyle name="Calculation 4 2 18 3" xfId="11461" xr:uid="{6A4EDC92-1B48-4060-B85E-02673F83DFC7}"/>
    <cellStyle name="Calculation 4 2 19" xfId="11462" xr:uid="{3C26ECB5-8D5A-46F7-9559-255BD59BFD2A}"/>
    <cellStyle name="Calculation 4 2 19 2" xfId="11463" xr:uid="{88F39772-EC66-406B-AAD7-5D591346F769}"/>
    <cellStyle name="Calculation 4 2 19 2 2" xfId="11464" xr:uid="{63723AF9-1B47-4DBD-9CD3-F1B5C9BBE6D0}"/>
    <cellStyle name="Calculation 4 2 19 3" xfId="11465" xr:uid="{F1D59ED1-300B-458D-9FF6-AABC2B830CEF}"/>
    <cellStyle name="Calculation 4 2 2" xfId="11466" xr:uid="{717EF636-B1DF-438F-B8FB-B5B50EE8D7C8}"/>
    <cellStyle name="Calculation 4 2 2 10" xfId="11467" xr:uid="{F3B0FC26-C688-408E-AEE8-E7B153E7B986}"/>
    <cellStyle name="Calculation 4 2 2 10 2" xfId="11468" xr:uid="{6D7B9F15-07EC-453A-A6CD-63E79B979D0A}"/>
    <cellStyle name="Calculation 4 2 2 10 2 2" xfId="11469" xr:uid="{6E1E9C02-F61F-4FF7-BC87-CD183F92473B}"/>
    <cellStyle name="Calculation 4 2 2 10 3" xfId="11470" xr:uid="{26E2B6BD-60F5-4F1C-90D7-E74EBD2949B8}"/>
    <cellStyle name="Calculation 4 2 2 11" xfId="11471" xr:uid="{15678B18-3C2C-4158-8386-4D316E0249BB}"/>
    <cellStyle name="Calculation 4 2 2 11 2" xfId="11472" xr:uid="{1601B4E8-05D4-456D-B543-377BBB933021}"/>
    <cellStyle name="Calculation 4 2 2 11 2 2" xfId="11473" xr:uid="{CD87EA5D-6DCD-4DA0-AAAE-F7C29A056B5F}"/>
    <cellStyle name="Calculation 4 2 2 11 3" xfId="11474" xr:uid="{AA724D88-0BD9-422B-9E17-D5D3FF210B25}"/>
    <cellStyle name="Calculation 4 2 2 12" xfId="11475" xr:uid="{4595A2E4-CAE6-4363-9942-8C37D4F348CF}"/>
    <cellStyle name="Calculation 4 2 2 12 2" xfId="11476" xr:uid="{70BB2CAC-02C5-47B0-A7C2-B65FF244B905}"/>
    <cellStyle name="Calculation 4 2 2 12 2 2" xfId="11477" xr:uid="{47EB1476-A94B-4870-8278-B0CA86E97E9E}"/>
    <cellStyle name="Calculation 4 2 2 12 3" xfId="11478" xr:uid="{87C752C0-0166-4BF1-8DFE-6A979A217E32}"/>
    <cellStyle name="Calculation 4 2 2 13" xfId="11479" xr:uid="{2111547A-2D95-4517-974B-C4452FEAF6CB}"/>
    <cellStyle name="Calculation 4 2 2 13 2" xfId="11480" xr:uid="{1758B8C8-8E32-4298-8E62-70531D1DE19E}"/>
    <cellStyle name="Calculation 4 2 2 13 2 2" xfId="11481" xr:uid="{8A57B225-58DE-4769-B02C-3F0BA7BED3BA}"/>
    <cellStyle name="Calculation 4 2 2 13 3" xfId="11482" xr:uid="{CD6EFE94-1D61-4C41-85AD-F423CA4F6D89}"/>
    <cellStyle name="Calculation 4 2 2 14" xfId="11483" xr:uid="{040FD1AD-667A-4CFC-855D-808DC68602AD}"/>
    <cellStyle name="Calculation 4 2 2 14 2" xfId="11484" xr:uid="{E36E72D0-070B-4991-AFF3-A4661E7DA7B3}"/>
    <cellStyle name="Calculation 4 2 2 14 2 2" xfId="11485" xr:uid="{8E1EB4EB-71D4-4B9B-9A69-86E537D8765A}"/>
    <cellStyle name="Calculation 4 2 2 14 3" xfId="11486" xr:uid="{B9B61F59-4F84-4685-9FDD-5C56CF491232}"/>
    <cellStyle name="Calculation 4 2 2 15" xfId="11487" xr:uid="{3F0482D9-E6A7-47EA-9540-9B6171E45D2F}"/>
    <cellStyle name="Calculation 4 2 2 15 2" xfId="11488" xr:uid="{13C77329-5CDB-47C6-B7E0-0377720B8C82}"/>
    <cellStyle name="Calculation 4 2 2 15 2 2" xfId="11489" xr:uid="{CB321D68-F30F-435D-96C7-B917FF961D05}"/>
    <cellStyle name="Calculation 4 2 2 15 3" xfId="11490" xr:uid="{699B25EA-163E-4DDD-A355-59DE2B04A35D}"/>
    <cellStyle name="Calculation 4 2 2 16" xfId="11491" xr:uid="{2BA4D718-82C5-4404-9284-81ED6422D926}"/>
    <cellStyle name="Calculation 4 2 2 16 2" xfId="11492" xr:uid="{A720A729-72B8-4209-8865-34A24AD958B6}"/>
    <cellStyle name="Calculation 4 2 2 16 2 2" xfId="11493" xr:uid="{872740A2-6601-46F9-93E6-8DDB3F1F8CA8}"/>
    <cellStyle name="Calculation 4 2 2 16 3" xfId="11494" xr:uid="{7182DA51-C309-41B7-AB58-FAADFF684E88}"/>
    <cellStyle name="Calculation 4 2 2 17" xfId="11495" xr:uid="{4DD40D52-BBA0-454A-8C3D-5CA631FEDE3B}"/>
    <cellStyle name="Calculation 4 2 2 17 2" xfId="11496" xr:uid="{FA904838-81D7-496B-B13D-D9C89B834686}"/>
    <cellStyle name="Calculation 4 2 2 17 2 2" xfId="11497" xr:uid="{4C56E74B-D86C-4E8D-89AA-EFD7D0725A71}"/>
    <cellStyle name="Calculation 4 2 2 17 3" xfId="11498" xr:uid="{90F754ED-3623-4C6C-98CA-330AAF138618}"/>
    <cellStyle name="Calculation 4 2 2 18" xfId="11499" xr:uid="{34F92F28-4DFD-4AC0-A9F6-11760F374892}"/>
    <cellStyle name="Calculation 4 2 2 18 2" xfId="11500" xr:uid="{4F05A71A-7544-4995-877E-D097A0A54279}"/>
    <cellStyle name="Calculation 4 2 2 19" xfId="11501" xr:uid="{4853BBA8-893C-47DC-85C7-749132C44C3F}"/>
    <cellStyle name="Calculation 4 2 2 2" xfId="11502" xr:uid="{03B56BB1-1F37-4D4E-998A-3AA487AB2436}"/>
    <cellStyle name="Calculation 4 2 2 2 10" xfId="11503" xr:uid="{66B494C3-FDCA-4467-A36E-CDCEEA078C0D}"/>
    <cellStyle name="Calculation 4 2 2 2 10 2" xfId="11504" xr:uid="{0E0FB30B-ED7C-4636-B1F7-CB9E4EEBFD5F}"/>
    <cellStyle name="Calculation 4 2 2 2 10 2 2" xfId="11505" xr:uid="{F53D7894-283F-4B3E-A575-006D9EF51CFA}"/>
    <cellStyle name="Calculation 4 2 2 2 10 3" xfId="11506" xr:uid="{F17BC4B2-1F4A-4057-8A1F-3D91ADA1063B}"/>
    <cellStyle name="Calculation 4 2 2 2 11" xfId="11507" xr:uid="{53FD031D-4B1C-4BB3-AAE5-0E2D43B95F8D}"/>
    <cellStyle name="Calculation 4 2 2 2 11 2" xfId="11508" xr:uid="{E7AA9D48-5783-4267-ADF9-E3D44C44DB4A}"/>
    <cellStyle name="Calculation 4 2 2 2 11 2 2" xfId="11509" xr:uid="{DD002256-CEF5-4351-AA84-0E957E73CD3D}"/>
    <cellStyle name="Calculation 4 2 2 2 11 3" xfId="11510" xr:uid="{0E7874EE-1E78-42A0-ABE4-2F36D68272E0}"/>
    <cellStyle name="Calculation 4 2 2 2 12" xfId="11511" xr:uid="{F572233A-1C1A-48CD-8FD0-A783C00AE686}"/>
    <cellStyle name="Calculation 4 2 2 2 12 2" xfId="11512" xr:uid="{69056BB4-8B2B-4D67-9064-FD10E0AAE439}"/>
    <cellStyle name="Calculation 4 2 2 2 12 2 2" xfId="11513" xr:uid="{94D2DD3F-183F-48B0-9470-909AB257A6C5}"/>
    <cellStyle name="Calculation 4 2 2 2 12 3" xfId="11514" xr:uid="{9DC2D9DC-25A9-475D-89CA-CEC2C8C3223C}"/>
    <cellStyle name="Calculation 4 2 2 2 13" xfId="11515" xr:uid="{88B268F1-79BB-4472-9C7C-266B4A874956}"/>
    <cellStyle name="Calculation 4 2 2 2 13 2" xfId="11516" xr:uid="{E74D15DA-22EA-40D2-91DB-4BA4A3A172C0}"/>
    <cellStyle name="Calculation 4 2 2 2 13 2 2" xfId="11517" xr:uid="{B25128F4-3C08-4621-8259-57691086ACA6}"/>
    <cellStyle name="Calculation 4 2 2 2 13 3" xfId="11518" xr:uid="{43D08A46-BF0C-4FAF-A946-76498FD48810}"/>
    <cellStyle name="Calculation 4 2 2 2 14" xfId="11519" xr:uid="{35083F39-6191-4500-BDA0-138CF60182A0}"/>
    <cellStyle name="Calculation 4 2 2 2 14 2" xfId="11520" xr:uid="{6801D360-B3CD-4ACE-B925-8A4A5B4FD29A}"/>
    <cellStyle name="Calculation 4 2 2 2 14 2 2" xfId="11521" xr:uid="{36739A97-9D0B-4D47-8C2C-F389C17FEF92}"/>
    <cellStyle name="Calculation 4 2 2 2 14 3" xfId="11522" xr:uid="{6DD6CBFE-FCD8-470B-86BA-A45C8D4D8FED}"/>
    <cellStyle name="Calculation 4 2 2 2 15" xfId="11523" xr:uid="{36DA8D07-8FAA-4437-807B-731B5C8C7F14}"/>
    <cellStyle name="Calculation 4 2 2 2 15 2" xfId="11524" xr:uid="{4ED0C44F-5937-4DAB-83B4-F40191886E4E}"/>
    <cellStyle name="Calculation 4 2 2 2 15 2 2" xfId="11525" xr:uid="{F61622B4-C06F-42D0-87B4-BFC527092720}"/>
    <cellStyle name="Calculation 4 2 2 2 15 3" xfId="11526" xr:uid="{4F03AE0D-94E2-4EBA-B10A-7F050D0F6095}"/>
    <cellStyle name="Calculation 4 2 2 2 16" xfId="11527" xr:uid="{87B9A7E2-0B18-442E-BEE3-0E465EA7A9FC}"/>
    <cellStyle name="Calculation 4 2 2 2 16 2" xfId="11528" xr:uid="{250F4FDB-C8A6-4DF5-A1C4-5A70F37FD0F8}"/>
    <cellStyle name="Calculation 4 2 2 2 16 2 2" xfId="11529" xr:uid="{6ADE2A38-085E-4A4A-AE7E-5378B278016C}"/>
    <cellStyle name="Calculation 4 2 2 2 16 3" xfId="11530" xr:uid="{F05C4E08-815B-475B-86B0-33097DF3AF65}"/>
    <cellStyle name="Calculation 4 2 2 2 17" xfId="11531" xr:uid="{6CF94A60-EDB5-450B-A236-63C44FAF1CC7}"/>
    <cellStyle name="Calculation 4 2 2 2 17 2" xfId="11532" xr:uid="{19742990-114B-4803-B537-AF51E1F2D5F0}"/>
    <cellStyle name="Calculation 4 2 2 2 17 2 2" xfId="11533" xr:uid="{965BA2A7-D7B7-4C90-AA40-F004ADF82892}"/>
    <cellStyle name="Calculation 4 2 2 2 17 3" xfId="11534" xr:uid="{40E08FC7-FA7B-42ED-B3C6-E399151820F7}"/>
    <cellStyle name="Calculation 4 2 2 2 18" xfId="11535" xr:uid="{7E59F36F-77CA-4164-9147-81C6656008A2}"/>
    <cellStyle name="Calculation 4 2 2 2 18 2" xfId="11536" xr:uid="{9D9EAACE-1B6D-4682-809B-47826C9A70BF}"/>
    <cellStyle name="Calculation 4 2 2 2 18 2 2" xfId="11537" xr:uid="{FD05E8C1-C7EC-4352-8A4F-82E0AD4F3707}"/>
    <cellStyle name="Calculation 4 2 2 2 18 3" xfId="11538" xr:uid="{D4295716-0175-41FB-82CE-D5C947FB4254}"/>
    <cellStyle name="Calculation 4 2 2 2 19" xfId="11539" xr:uid="{F23EECBB-025F-4DE8-B56A-B2FDEBCBF3E7}"/>
    <cellStyle name="Calculation 4 2 2 2 19 2" xfId="11540" xr:uid="{BD74AAA1-ED78-44D3-8CCD-71A7A2251216}"/>
    <cellStyle name="Calculation 4 2 2 2 19 2 2" xfId="11541" xr:uid="{80661F3D-2152-47A2-B934-1D8B128A2262}"/>
    <cellStyle name="Calculation 4 2 2 2 19 3" xfId="11542" xr:uid="{D71B2782-6349-4373-AF19-8FD432806731}"/>
    <cellStyle name="Calculation 4 2 2 2 2" xfId="11543" xr:uid="{5209204E-A8E9-406A-A252-EEE5C6173EEC}"/>
    <cellStyle name="Calculation 4 2 2 2 2 2" xfId="11544" xr:uid="{3FB184BA-3FC7-4E13-8B17-5B03F7CA7AC1}"/>
    <cellStyle name="Calculation 4 2 2 2 2 2 2" xfId="11545" xr:uid="{712AFF4B-67C0-4AA5-85B3-0DB11982117A}"/>
    <cellStyle name="Calculation 4 2 2 2 2 2 3" xfId="11546" xr:uid="{53EF8772-5C3F-4AFE-AFE1-15FEFE72A058}"/>
    <cellStyle name="Calculation 4 2 2 2 2 3" xfId="11547" xr:uid="{8B487A9B-A29F-455E-80AE-EDAD489EF64C}"/>
    <cellStyle name="Calculation 4 2 2 2 2 3 2" xfId="11548" xr:uid="{C29ADC32-778B-474A-981E-51E46F890D09}"/>
    <cellStyle name="Calculation 4 2 2 2 2 4" xfId="11549" xr:uid="{A8901800-A83B-4D0E-BE88-B3C905DE6D5B}"/>
    <cellStyle name="Calculation 4 2 2 2 20" xfId="11550" xr:uid="{68D5A1B6-1C42-4123-B23B-78E3982DD905}"/>
    <cellStyle name="Calculation 4 2 2 2 20 2" xfId="11551" xr:uid="{A8DE485E-062D-4959-9F56-98C515707CFB}"/>
    <cellStyle name="Calculation 4 2 2 2 20 2 2" xfId="11552" xr:uid="{CC2CC5A8-68D6-45AA-A354-659EC824AAC6}"/>
    <cellStyle name="Calculation 4 2 2 2 20 3" xfId="11553" xr:uid="{9ADB491D-AA35-49FF-9217-E7A5672515CB}"/>
    <cellStyle name="Calculation 4 2 2 2 21" xfId="11554" xr:uid="{F41FD5ED-9A93-4B64-A1BB-F8993E4B335F}"/>
    <cellStyle name="Calculation 4 2 2 2 21 2" xfId="11555" xr:uid="{40CDE216-1986-4D24-9DA2-2359E213F3DF}"/>
    <cellStyle name="Calculation 4 2 2 2 22" xfId="11556" xr:uid="{A1FD93B8-040E-4046-9436-6C39C73B90FF}"/>
    <cellStyle name="Calculation 4 2 2 2 23" xfId="11557" xr:uid="{854DE19F-CA3D-45BF-A563-25CBADE558E1}"/>
    <cellStyle name="Calculation 4 2 2 2 3" xfId="11558" xr:uid="{6923ABA2-E002-473D-905A-0D4DFDE1D3F2}"/>
    <cellStyle name="Calculation 4 2 2 2 3 2" xfId="11559" xr:uid="{59A164B6-8035-4635-BCCD-34C1923D4E88}"/>
    <cellStyle name="Calculation 4 2 2 2 3 2 2" xfId="11560" xr:uid="{2FDDBFDF-0623-4293-A301-C8AD0CBB22AF}"/>
    <cellStyle name="Calculation 4 2 2 2 3 3" xfId="11561" xr:uid="{2B03CFAC-E83D-4810-9FFB-89577AB7C4EB}"/>
    <cellStyle name="Calculation 4 2 2 2 3 4" xfId="11562" xr:uid="{16190BB3-3A18-44BC-801E-2397793E6E4B}"/>
    <cellStyle name="Calculation 4 2 2 2 4" xfId="11563" xr:uid="{FCC39D60-6110-4A3B-ABEA-A2EB1936AE4E}"/>
    <cellStyle name="Calculation 4 2 2 2 4 2" xfId="11564" xr:uid="{0A737881-9974-4090-90DF-8E493E2A8832}"/>
    <cellStyle name="Calculation 4 2 2 2 4 2 2" xfId="11565" xr:uid="{3C3A0860-83B3-43B7-8374-BD9E2EB8806F}"/>
    <cellStyle name="Calculation 4 2 2 2 4 3" xfId="11566" xr:uid="{B1B0D39F-E3A0-4865-8C1E-45AEA9171319}"/>
    <cellStyle name="Calculation 4 2 2 2 4 4" xfId="11567" xr:uid="{538FF743-6B0A-4CD9-B0B1-297416C234B9}"/>
    <cellStyle name="Calculation 4 2 2 2 5" xfId="11568" xr:uid="{CEA6A211-7D20-432E-983E-5A608C3F1F4C}"/>
    <cellStyle name="Calculation 4 2 2 2 5 2" xfId="11569" xr:uid="{B0ABA8CF-9345-485E-B4DD-C9FD2F3F0E27}"/>
    <cellStyle name="Calculation 4 2 2 2 5 2 2" xfId="11570" xr:uid="{94D69331-B860-4F6D-BB75-CC21D3823626}"/>
    <cellStyle name="Calculation 4 2 2 2 5 3" xfId="11571" xr:uid="{A66FB7DE-EB53-4D9C-80CF-C2B2E9537440}"/>
    <cellStyle name="Calculation 4 2 2 2 6" xfId="11572" xr:uid="{9E80D863-F778-42F2-B56D-4E9548632E14}"/>
    <cellStyle name="Calculation 4 2 2 2 6 2" xfId="11573" xr:uid="{AE769ADC-791F-4F15-9CB9-887A23069785}"/>
    <cellStyle name="Calculation 4 2 2 2 6 2 2" xfId="11574" xr:uid="{AB3A5B6D-31CE-464C-A53A-52DAF16764ED}"/>
    <cellStyle name="Calculation 4 2 2 2 6 3" xfId="11575" xr:uid="{68CDFB0F-A5ED-4402-8FCB-A05BA9E5BACB}"/>
    <cellStyle name="Calculation 4 2 2 2 7" xfId="11576" xr:uid="{AD1CBC84-29D8-440A-A4EC-648A78D3036E}"/>
    <cellStyle name="Calculation 4 2 2 2 7 2" xfId="11577" xr:uid="{924B28CE-348F-44A4-8A01-EFD7432949E4}"/>
    <cellStyle name="Calculation 4 2 2 2 7 2 2" xfId="11578" xr:uid="{6EE96160-61DA-49C8-84D9-268E4C83C5D4}"/>
    <cellStyle name="Calculation 4 2 2 2 7 3" xfId="11579" xr:uid="{E44B5CD5-4192-47AC-B197-FBF8FABF95CF}"/>
    <cellStyle name="Calculation 4 2 2 2 8" xfId="11580" xr:uid="{DB5E07BD-EE4F-425F-B064-3EE6642FFB95}"/>
    <cellStyle name="Calculation 4 2 2 2 8 2" xfId="11581" xr:uid="{87BD27A9-1E41-45C9-88A6-F0A3D083E8A7}"/>
    <cellStyle name="Calculation 4 2 2 2 8 2 2" xfId="11582" xr:uid="{85576226-EED5-47EA-8C79-84AF563C1350}"/>
    <cellStyle name="Calculation 4 2 2 2 8 3" xfId="11583" xr:uid="{FE22CA92-C219-4AB4-901D-4F60F5ACBD9B}"/>
    <cellStyle name="Calculation 4 2 2 2 9" xfId="11584" xr:uid="{40CDA899-DF2B-478F-8F7E-83D08FE8A12B}"/>
    <cellStyle name="Calculation 4 2 2 2 9 2" xfId="11585" xr:uid="{4D9F39E2-9D98-4AF2-9592-1BFFACC8A3D1}"/>
    <cellStyle name="Calculation 4 2 2 2 9 2 2" xfId="11586" xr:uid="{6BF1514F-5C94-4CD5-B365-34199A36199F}"/>
    <cellStyle name="Calculation 4 2 2 2 9 3" xfId="11587" xr:uid="{CBABE3B3-FF87-448D-82B4-FBBD1E4645DF}"/>
    <cellStyle name="Calculation 4 2 2 20" xfId="11588" xr:uid="{09FA03E5-C2DB-43B4-9DA3-E9DCCAF011FF}"/>
    <cellStyle name="Calculation 4 2 2 3" xfId="11589" xr:uid="{78D4A7D9-9BCF-462C-9CD2-3D9CC24D5C5E}"/>
    <cellStyle name="Calculation 4 2 2 3 2" xfId="11590" xr:uid="{9D412530-A8DE-41D1-80B9-F99A6DFE4DDD}"/>
    <cellStyle name="Calculation 4 2 2 3 2 2" xfId="11591" xr:uid="{BDFE7B8E-F345-419A-8294-91BECF0E7C4E}"/>
    <cellStyle name="Calculation 4 2 2 3 2 3" xfId="11592" xr:uid="{12C46C01-993E-4747-8A82-2AE3D3441087}"/>
    <cellStyle name="Calculation 4 2 2 3 3" xfId="11593" xr:uid="{1E238CC5-829B-48FE-9063-AEE5166EBE88}"/>
    <cellStyle name="Calculation 4 2 2 3 3 2" xfId="11594" xr:uid="{B58C5CF4-3F27-4B2D-8667-2974CA0D5639}"/>
    <cellStyle name="Calculation 4 2 2 3 4" xfId="11595" xr:uid="{671A015E-A354-4211-A22A-CAF17B1F7A74}"/>
    <cellStyle name="Calculation 4 2 2 4" xfId="11596" xr:uid="{35FB7ECE-3516-4A1E-8B72-38CB00231995}"/>
    <cellStyle name="Calculation 4 2 2 4 2" xfId="11597" xr:uid="{6AA45B71-394B-4F00-A24E-F4476FE2ED9B}"/>
    <cellStyle name="Calculation 4 2 2 4 2 2" xfId="11598" xr:uid="{41E76951-3826-43AB-80F2-75EB6D7951C5}"/>
    <cellStyle name="Calculation 4 2 2 4 3" xfId="11599" xr:uid="{5339043D-ABAF-4EE4-B639-9332C9FF1A66}"/>
    <cellStyle name="Calculation 4 2 2 4 4" xfId="11600" xr:uid="{6A700339-93E7-45E8-BE6D-D50C455E1634}"/>
    <cellStyle name="Calculation 4 2 2 5" xfId="11601" xr:uid="{F5ADB902-7AA5-4568-AE23-2B6EAEFA4460}"/>
    <cellStyle name="Calculation 4 2 2 5 2" xfId="11602" xr:uid="{C5A329AD-1130-4C9E-B5F4-B92FA307FDA9}"/>
    <cellStyle name="Calculation 4 2 2 5 2 2" xfId="11603" xr:uid="{52434213-59D2-4E61-A4C8-1FF360899EBD}"/>
    <cellStyle name="Calculation 4 2 2 5 3" xfId="11604" xr:uid="{A174D501-CC16-4C36-A267-B81E21B7F089}"/>
    <cellStyle name="Calculation 4 2 2 5 4" xfId="11605" xr:uid="{9EB5930D-4D59-4147-9D0A-820E2F251692}"/>
    <cellStyle name="Calculation 4 2 2 6" xfId="11606" xr:uid="{341BFE03-6970-4788-8A72-350276901A9C}"/>
    <cellStyle name="Calculation 4 2 2 6 2" xfId="11607" xr:uid="{AB59E053-ACF4-487B-A814-5CFE401F2F68}"/>
    <cellStyle name="Calculation 4 2 2 6 2 2" xfId="11608" xr:uid="{67EDFFCC-89BA-422A-AFB7-926FC1B7B0BE}"/>
    <cellStyle name="Calculation 4 2 2 6 3" xfId="11609" xr:uid="{95F505C2-2AAC-407A-9E0C-44110C708969}"/>
    <cellStyle name="Calculation 4 2 2 7" xfId="11610" xr:uid="{BA01F7B7-52D1-4447-8582-B72CD3183B4E}"/>
    <cellStyle name="Calculation 4 2 2 7 2" xfId="11611" xr:uid="{90C63E74-19BF-43B6-ACD6-A41C28280E8B}"/>
    <cellStyle name="Calculation 4 2 2 7 2 2" xfId="11612" xr:uid="{F236F6A9-1C3D-4083-9665-6DC56B24AFD1}"/>
    <cellStyle name="Calculation 4 2 2 7 3" xfId="11613" xr:uid="{74DD877C-2FF2-417C-8889-285B62A27EC2}"/>
    <cellStyle name="Calculation 4 2 2 8" xfId="11614" xr:uid="{2324E353-E143-4852-AC82-EEA88314A919}"/>
    <cellStyle name="Calculation 4 2 2 8 2" xfId="11615" xr:uid="{1924585B-AE08-4141-A1E4-C572858AAAD4}"/>
    <cellStyle name="Calculation 4 2 2 8 2 2" xfId="11616" xr:uid="{D900CEE7-C6FC-4A39-A50D-AFA8335F6EB7}"/>
    <cellStyle name="Calculation 4 2 2 8 3" xfId="11617" xr:uid="{0CE1957C-E60D-4014-A11F-30D51A011BD0}"/>
    <cellStyle name="Calculation 4 2 2 9" xfId="11618" xr:uid="{1489FBDC-6E32-48B1-ABCC-94AF71367A61}"/>
    <cellStyle name="Calculation 4 2 2 9 2" xfId="11619" xr:uid="{AF9F0196-4ECD-4127-AE52-8CD499B8F3AF}"/>
    <cellStyle name="Calculation 4 2 2 9 2 2" xfId="11620" xr:uid="{9F2F42CB-8FAC-4417-B6FB-DE7975E35226}"/>
    <cellStyle name="Calculation 4 2 2 9 3" xfId="11621" xr:uid="{A96956C7-DCD0-4452-9C4C-F4CDD5D8F6EE}"/>
    <cellStyle name="Calculation 4 2 20" xfId="11622" xr:uid="{63F48470-7F03-4A75-8902-1D48A9C83460}"/>
    <cellStyle name="Calculation 4 2 20 2" xfId="11623" xr:uid="{BF4FA06E-6A01-4F43-B4FE-4FCF132FF8B4}"/>
    <cellStyle name="Calculation 4 2 20 2 2" xfId="11624" xr:uid="{16E30CD2-9DE3-4B01-B40F-5E107B21FE43}"/>
    <cellStyle name="Calculation 4 2 20 3" xfId="11625" xr:uid="{1D5BDA02-5CCE-4AE4-A931-C8A7959E266F}"/>
    <cellStyle name="Calculation 4 2 21" xfId="11626" xr:uid="{3397D98D-8805-47C2-9C66-F7BE0DAC919E}"/>
    <cellStyle name="Calculation 4 2 21 2" xfId="11627" xr:uid="{E0B614E4-864C-4CE0-89D4-375AABEFC5F0}"/>
    <cellStyle name="Calculation 4 2 22" xfId="11628" xr:uid="{886DFC52-BB13-4E69-9C5A-6B86711E7E24}"/>
    <cellStyle name="Calculation 4 2 23" xfId="11629" xr:uid="{FAD1CFBD-F147-466A-998C-79CD9B086BB0}"/>
    <cellStyle name="Calculation 4 2 3" xfId="11630" xr:uid="{BAA3BBDC-E6DA-46F3-AC2D-39986E2F1CC1}"/>
    <cellStyle name="Calculation 4 2 3 10" xfId="11631" xr:uid="{B52AFCF5-B907-423E-88EF-2F50963389EF}"/>
    <cellStyle name="Calculation 4 2 3 10 2" xfId="11632" xr:uid="{54EBB8E5-2595-40D7-B68D-59604E8DD9EA}"/>
    <cellStyle name="Calculation 4 2 3 10 2 2" xfId="11633" xr:uid="{667EF3CC-21DF-4DF8-AA06-869859ECB09D}"/>
    <cellStyle name="Calculation 4 2 3 10 3" xfId="11634" xr:uid="{508161A5-08A2-4D14-A449-FB3D9FC133C2}"/>
    <cellStyle name="Calculation 4 2 3 11" xfId="11635" xr:uid="{58E6F568-18D3-46BC-86B4-F84632FFF1A2}"/>
    <cellStyle name="Calculation 4 2 3 11 2" xfId="11636" xr:uid="{DB14284F-A344-488F-87A5-4DA68A19FC65}"/>
    <cellStyle name="Calculation 4 2 3 11 2 2" xfId="11637" xr:uid="{92E0D760-11C6-4A5F-BDC2-FD786ED066DD}"/>
    <cellStyle name="Calculation 4 2 3 11 3" xfId="11638" xr:uid="{EE3BF108-2B96-4C70-85DA-433159551D12}"/>
    <cellStyle name="Calculation 4 2 3 12" xfId="11639" xr:uid="{8ECFA96C-1E42-4F52-A966-060C784001B2}"/>
    <cellStyle name="Calculation 4 2 3 12 2" xfId="11640" xr:uid="{949EC667-ACFC-4923-8414-AE84A751C107}"/>
    <cellStyle name="Calculation 4 2 3 12 2 2" xfId="11641" xr:uid="{6BDF4D62-AAAA-4F34-BFAF-2B7B326A1C89}"/>
    <cellStyle name="Calculation 4 2 3 12 3" xfId="11642" xr:uid="{3D2B3148-C642-4ABE-B564-79F0CA03CA35}"/>
    <cellStyle name="Calculation 4 2 3 13" xfId="11643" xr:uid="{18AB4A48-C107-456F-BE7B-5C6F07879320}"/>
    <cellStyle name="Calculation 4 2 3 13 2" xfId="11644" xr:uid="{A2D34897-A972-4A69-9ACB-34A6FA3AE49F}"/>
    <cellStyle name="Calculation 4 2 3 13 2 2" xfId="11645" xr:uid="{D4AB1337-617C-4BE0-9FD0-60C496644F90}"/>
    <cellStyle name="Calculation 4 2 3 13 3" xfId="11646" xr:uid="{101B1228-B006-4A31-91CF-CBFFA443305F}"/>
    <cellStyle name="Calculation 4 2 3 14" xfId="11647" xr:uid="{D75AFB7B-17CA-458E-9BEB-5BD2DA47643B}"/>
    <cellStyle name="Calculation 4 2 3 14 2" xfId="11648" xr:uid="{4B47CD8C-40D0-401F-9607-894622CD4B37}"/>
    <cellStyle name="Calculation 4 2 3 14 2 2" xfId="11649" xr:uid="{C87972A8-6142-4FCA-86A1-B85C8279406D}"/>
    <cellStyle name="Calculation 4 2 3 14 3" xfId="11650" xr:uid="{6E05E06D-26F7-43C9-9F30-15BF3FD3DFB9}"/>
    <cellStyle name="Calculation 4 2 3 15" xfId="11651" xr:uid="{E0BF516E-DBCF-47E6-83A2-5049CC7706F4}"/>
    <cellStyle name="Calculation 4 2 3 15 2" xfId="11652" xr:uid="{AB290524-C953-4C26-A3CD-E102D0A50EC3}"/>
    <cellStyle name="Calculation 4 2 3 15 2 2" xfId="11653" xr:uid="{07C9A0F7-1051-46CC-91EA-C9631406ED96}"/>
    <cellStyle name="Calculation 4 2 3 15 3" xfId="11654" xr:uid="{E41EF99D-7C7D-4283-9806-02A8C5C34375}"/>
    <cellStyle name="Calculation 4 2 3 16" xfId="11655" xr:uid="{5E1254AE-932D-447D-86AA-B10455C3DFD0}"/>
    <cellStyle name="Calculation 4 2 3 16 2" xfId="11656" xr:uid="{6A702902-4251-458E-924F-6E46AB13F7EB}"/>
    <cellStyle name="Calculation 4 2 3 16 2 2" xfId="11657" xr:uid="{917B024C-D437-4615-A7FB-6EB2180A9A9E}"/>
    <cellStyle name="Calculation 4 2 3 16 3" xfId="11658" xr:uid="{6E946726-A82F-41B2-8D22-67A4B8AF128D}"/>
    <cellStyle name="Calculation 4 2 3 17" xfId="11659" xr:uid="{346FDE2D-56AA-4ECD-9671-2CA5D4BB0310}"/>
    <cellStyle name="Calculation 4 2 3 17 2" xfId="11660" xr:uid="{E0B6DE80-9C8C-42CA-897D-73280B906C07}"/>
    <cellStyle name="Calculation 4 2 3 17 2 2" xfId="11661" xr:uid="{DFCC2E82-52F1-47E3-839F-89615A356100}"/>
    <cellStyle name="Calculation 4 2 3 17 3" xfId="11662" xr:uid="{A78D795F-BE05-4F70-ADB1-E39FD9E36C62}"/>
    <cellStyle name="Calculation 4 2 3 18" xfId="11663" xr:uid="{2EF4BAFE-C4FE-44EE-B9F6-80BCD226302B}"/>
    <cellStyle name="Calculation 4 2 3 18 2" xfId="11664" xr:uid="{39494E02-245E-4328-99A0-C2EE20C036B5}"/>
    <cellStyle name="Calculation 4 2 3 19" xfId="11665" xr:uid="{3D18D0B2-D3D2-4DE2-B2C4-BE2A65A04796}"/>
    <cellStyle name="Calculation 4 2 3 2" xfId="11666" xr:uid="{D9B9E774-010B-458F-BE13-F1A427FF3CD7}"/>
    <cellStyle name="Calculation 4 2 3 2 10" xfId="11667" xr:uid="{4F51DB8B-0909-4958-9CE4-8C3E0A1E4D4E}"/>
    <cellStyle name="Calculation 4 2 3 2 10 2" xfId="11668" xr:uid="{E928E19F-CC44-42F2-91C9-79EFE52FE396}"/>
    <cellStyle name="Calculation 4 2 3 2 10 2 2" xfId="11669" xr:uid="{CB3F785D-DF07-4389-B895-4A3D440052F6}"/>
    <cellStyle name="Calculation 4 2 3 2 10 3" xfId="11670" xr:uid="{82FED36F-04F3-4DA9-AD61-3DD38BC1C1A5}"/>
    <cellStyle name="Calculation 4 2 3 2 11" xfId="11671" xr:uid="{F49AAA2D-D8E6-4E95-ACD1-BE6656623199}"/>
    <cellStyle name="Calculation 4 2 3 2 11 2" xfId="11672" xr:uid="{84668899-1551-42E2-8A6A-8ED90BC26424}"/>
    <cellStyle name="Calculation 4 2 3 2 11 2 2" xfId="11673" xr:uid="{2838DA03-5044-40AD-B599-45BD814652EA}"/>
    <cellStyle name="Calculation 4 2 3 2 11 3" xfId="11674" xr:uid="{BCD95C2A-F930-405B-AA4E-D48B5805D4F5}"/>
    <cellStyle name="Calculation 4 2 3 2 12" xfId="11675" xr:uid="{00FF14BA-EEE1-493A-AA4E-BE6E12A1F77D}"/>
    <cellStyle name="Calculation 4 2 3 2 12 2" xfId="11676" xr:uid="{408ACE82-C6FA-49EB-881C-9046FB17D969}"/>
    <cellStyle name="Calculation 4 2 3 2 12 2 2" xfId="11677" xr:uid="{3D6ABE18-E958-41CF-AE79-F68E471806D7}"/>
    <cellStyle name="Calculation 4 2 3 2 12 3" xfId="11678" xr:uid="{8FCA639B-5414-47FB-B5A8-6CC1492A18F4}"/>
    <cellStyle name="Calculation 4 2 3 2 13" xfId="11679" xr:uid="{55059EB3-1400-4695-92BA-E31CF38DDF90}"/>
    <cellStyle name="Calculation 4 2 3 2 13 2" xfId="11680" xr:uid="{F3A5E04B-CE13-45BB-A77B-BE7CDB6B5C12}"/>
    <cellStyle name="Calculation 4 2 3 2 13 2 2" xfId="11681" xr:uid="{5BF10F63-763B-47CB-8F61-CA71CDECC05B}"/>
    <cellStyle name="Calculation 4 2 3 2 13 3" xfId="11682" xr:uid="{868F14FB-E742-494F-83BB-344B908ACD09}"/>
    <cellStyle name="Calculation 4 2 3 2 14" xfId="11683" xr:uid="{3336931E-CED8-4161-B4A6-7E1D1D4050BF}"/>
    <cellStyle name="Calculation 4 2 3 2 14 2" xfId="11684" xr:uid="{5C8752CE-331A-48D0-A079-1E4FB98CF5A0}"/>
    <cellStyle name="Calculation 4 2 3 2 14 2 2" xfId="11685" xr:uid="{0C394ECB-91FC-4F72-B2FF-8D695406E60F}"/>
    <cellStyle name="Calculation 4 2 3 2 14 3" xfId="11686" xr:uid="{D0F22043-88C9-4C32-960F-A5BDBA1156E5}"/>
    <cellStyle name="Calculation 4 2 3 2 15" xfId="11687" xr:uid="{4AB088CB-7852-41C4-9E04-F4881F6BD360}"/>
    <cellStyle name="Calculation 4 2 3 2 15 2" xfId="11688" xr:uid="{EC1436C8-20EC-4FBD-B74C-2D541380EADD}"/>
    <cellStyle name="Calculation 4 2 3 2 15 2 2" xfId="11689" xr:uid="{EFBB24AC-5261-478D-9662-CE3731BDCC2B}"/>
    <cellStyle name="Calculation 4 2 3 2 15 3" xfId="11690" xr:uid="{1C4EE171-1B01-49DB-899E-B7B598B3B359}"/>
    <cellStyle name="Calculation 4 2 3 2 16" xfId="11691" xr:uid="{BC7340B8-64AB-4928-91E8-A5512E3FC188}"/>
    <cellStyle name="Calculation 4 2 3 2 16 2" xfId="11692" xr:uid="{D7A89FC6-9644-4958-90ED-8521E6AEE73A}"/>
    <cellStyle name="Calculation 4 2 3 2 16 2 2" xfId="11693" xr:uid="{80568648-34CD-401C-843E-AE0253F72325}"/>
    <cellStyle name="Calculation 4 2 3 2 16 3" xfId="11694" xr:uid="{49D1F1EF-2219-46D0-87C8-1ED6A70CA32D}"/>
    <cellStyle name="Calculation 4 2 3 2 17" xfId="11695" xr:uid="{6A61DB78-E53C-4680-8162-2F95E665381B}"/>
    <cellStyle name="Calculation 4 2 3 2 17 2" xfId="11696" xr:uid="{ED28DD93-85A3-4D78-AA53-9012D1395351}"/>
    <cellStyle name="Calculation 4 2 3 2 17 2 2" xfId="11697" xr:uid="{FCF5CCBC-ACCC-471D-A08E-814766A63B7B}"/>
    <cellStyle name="Calculation 4 2 3 2 17 3" xfId="11698" xr:uid="{8C201C52-296A-4726-BD71-AEC0611D50FE}"/>
    <cellStyle name="Calculation 4 2 3 2 18" xfId="11699" xr:uid="{E4139BB2-14E8-4FD5-8E0B-CE4A875D93F1}"/>
    <cellStyle name="Calculation 4 2 3 2 18 2" xfId="11700" xr:uid="{C1C67850-8146-4DE0-B075-9EBE976DE202}"/>
    <cellStyle name="Calculation 4 2 3 2 18 2 2" xfId="11701" xr:uid="{91CF3F31-46C9-4F25-8558-42166AE13E9F}"/>
    <cellStyle name="Calculation 4 2 3 2 18 3" xfId="11702" xr:uid="{5F191470-A5FD-445B-946E-E42B4675AE9D}"/>
    <cellStyle name="Calculation 4 2 3 2 19" xfId="11703" xr:uid="{2AF55A71-5842-4CCB-A5C3-F0281EAF3887}"/>
    <cellStyle name="Calculation 4 2 3 2 19 2" xfId="11704" xr:uid="{1139393E-832F-4E4E-BC10-C8C31A036EB2}"/>
    <cellStyle name="Calculation 4 2 3 2 19 2 2" xfId="11705" xr:uid="{C36DA802-4726-49F6-B265-984E2AB86630}"/>
    <cellStyle name="Calculation 4 2 3 2 19 3" xfId="11706" xr:uid="{02C91675-46DD-4104-9725-A714E785FCFB}"/>
    <cellStyle name="Calculation 4 2 3 2 2" xfId="11707" xr:uid="{89E57537-A1A2-407B-A005-5A706FB3BEEE}"/>
    <cellStyle name="Calculation 4 2 3 2 2 2" xfId="11708" xr:uid="{43935F60-15F3-4350-95FF-A7DF5EFA11D1}"/>
    <cellStyle name="Calculation 4 2 3 2 2 2 2" xfId="11709" xr:uid="{70E07154-918C-4812-907F-4D8943326B1E}"/>
    <cellStyle name="Calculation 4 2 3 2 2 3" xfId="11710" xr:uid="{33F20845-AA1D-47D5-B7BA-3785E3EBD332}"/>
    <cellStyle name="Calculation 4 2 3 2 2 4" xfId="11711" xr:uid="{B4216A3D-4D17-4A2A-AD11-A87502B7F3CC}"/>
    <cellStyle name="Calculation 4 2 3 2 20" xfId="11712" xr:uid="{BAE4E9D1-DB31-47E7-9BCF-AD24FEC562BC}"/>
    <cellStyle name="Calculation 4 2 3 2 20 2" xfId="11713" xr:uid="{1DC4C524-28AB-4DB6-BA10-200C21F5C856}"/>
    <cellStyle name="Calculation 4 2 3 2 20 2 2" xfId="11714" xr:uid="{557C593E-8C47-4422-890A-3817159808AC}"/>
    <cellStyle name="Calculation 4 2 3 2 20 3" xfId="11715" xr:uid="{8B0BFD6B-BBEA-4B10-A38D-CDC8E94B6386}"/>
    <cellStyle name="Calculation 4 2 3 2 21" xfId="11716" xr:uid="{4C1E7267-B098-48C2-A11E-30B8B95DB567}"/>
    <cellStyle name="Calculation 4 2 3 2 21 2" xfId="11717" xr:uid="{04B58A5D-D824-4FFA-B3A1-58827D7F7E32}"/>
    <cellStyle name="Calculation 4 2 3 2 22" xfId="11718" xr:uid="{C676620B-6E8A-4873-84A9-4227B6C65DE1}"/>
    <cellStyle name="Calculation 4 2 3 2 23" xfId="11719" xr:uid="{FCF0C884-4423-4B32-8785-583FC8A4CF16}"/>
    <cellStyle name="Calculation 4 2 3 2 3" xfId="11720" xr:uid="{41AB1035-EF77-49B2-AC41-BAE293526CC1}"/>
    <cellStyle name="Calculation 4 2 3 2 3 2" xfId="11721" xr:uid="{E25A6E29-36C6-4D97-A805-59B4841FDDAD}"/>
    <cellStyle name="Calculation 4 2 3 2 3 2 2" xfId="11722" xr:uid="{E39B634C-D318-48C1-B856-76642408FADB}"/>
    <cellStyle name="Calculation 4 2 3 2 3 3" xfId="11723" xr:uid="{3AF0C416-569F-4F86-87A3-14DEB23AC889}"/>
    <cellStyle name="Calculation 4 2 3 2 3 4" xfId="11724" xr:uid="{E5767962-6628-4240-8C5E-0F6B4BCF776C}"/>
    <cellStyle name="Calculation 4 2 3 2 4" xfId="11725" xr:uid="{FC1EAC9C-D93A-49A0-BC03-354BA8B12B04}"/>
    <cellStyle name="Calculation 4 2 3 2 4 2" xfId="11726" xr:uid="{C8046A01-31C8-45C3-845F-981BAA2DA5A4}"/>
    <cellStyle name="Calculation 4 2 3 2 4 2 2" xfId="11727" xr:uid="{65C80E60-BBA0-442D-A940-C82EC2AECF94}"/>
    <cellStyle name="Calculation 4 2 3 2 4 3" xfId="11728" xr:uid="{5678B5BB-5CCA-486C-841E-22B1F1D09D34}"/>
    <cellStyle name="Calculation 4 2 3 2 5" xfId="11729" xr:uid="{BB913DD7-3600-42EC-8B88-D070D07FD53E}"/>
    <cellStyle name="Calculation 4 2 3 2 5 2" xfId="11730" xr:uid="{E39AE3C0-1DBA-4179-B668-78206D43A091}"/>
    <cellStyle name="Calculation 4 2 3 2 5 2 2" xfId="11731" xr:uid="{471A5C2B-6E53-4C1F-9311-F86517BC0D00}"/>
    <cellStyle name="Calculation 4 2 3 2 5 3" xfId="11732" xr:uid="{8A0BC19E-66F2-4B8B-B8EF-35C94075CACC}"/>
    <cellStyle name="Calculation 4 2 3 2 6" xfId="11733" xr:uid="{A10605FC-53B2-4F70-9022-9CC62121116C}"/>
    <cellStyle name="Calculation 4 2 3 2 6 2" xfId="11734" xr:uid="{BDB2235C-4DD7-443A-B54C-389810D4DB84}"/>
    <cellStyle name="Calculation 4 2 3 2 6 2 2" xfId="11735" xr:uid="{8BAC8E73-BC63-4834-AF8A-EEF022F007B6}"/>
    <cellStyle name="Calculation 4 2 3 2 6 3" xfId="11736" xr:uid="{01B0FA64-EA94-4A5F-9882-F5748A000485}"/>
    <cellStyle name="Calculation 4 2 3 2 7" xfId="11737" xr:uid="{FDB19C0C-5ED9-48D6-A375-05B91198A255}"/>
    <cellStyle name="Calculation 4 2 3 2 7 2" xfId="11738" xr:uid="{69E38A0F-3346-44D2-A83B-3AF1B7594E32}"/>
    <cellStyle name="Calculation 4 2 3 2 7 2 2" xfId="11739" xr:uid="{96E895B9-734B-4C5C-B089-04CC4897B9BE}"/>
    <cellStyle name="Calculation 4 2 3 2 7 3" xfId="11740" xr:uid="{115C209D-DF1A-4780-802D-3D727D24CBC8}"/>
    <cellStyle name="Calculation 4 2 3 2 8" xfId="11741" xr:uid="{1B73EA1B-6E81-4C9D-8995-039A7057BA6E}"/>
    <cellStyle name="Calculation 4 2 3 2 8 2" xfId="11742" xr:uid="{08002456-A266-410A-866A-463AD0FDFF1E}"/>
    <cellStyle name="Calculation 4 2 3 2 8 2 2" xfId="11743" xr:uid="{73F62769-88BE-4B22-AD9A-24F4A6B5682D}"/>
    <cellStyle name="Calculation 4 2 3 2 8 3" xfId="11744" xr:uid="{2864CD45-16C5-4AFA-AF52-3DACA3D2E62E}"/>
    <cellStyle name="Calculation 4 2 3 2 9" xfId="11745" xr:uid="{41A9761F-D476-4C61-B2A0-297C96D1915D}"/>
    <cellStyle name="Calculation 4 2 3 2 9 2" xfId="11746" xr:uid="{38C717CF-D6DF-4E60-8F05-2196318C2B2D}"/>
    <cellStyle name="Calculation 4 2 3 2 9 2 2" xfId="11747" xr:uid="{B4A4FA5A-C1E3-46D6-9421-2FAECADAA08D}"/>
    <cellStyle name="Calculation 4 2 3 2 9 3" xfId="11748" xr:uid="{FF8FA2F6-5F72-49A0-8078-8B780DD84D67}"/>
    <cellStyle name="Calculation 4 2 3 20" xfId="11749" xr:uid="{F7D7198E-896F-45D6-A2CE-508D2AB7EBBD}"/>
    <cellStyle name="Calculation 4 2 3 3" xfId="11750" xr:uid="{7D03C6D3-714C-4292-B83E-A5AFE6FD608A}"/>
    <cellStyle name="Calculation 4 2 3 3 2" xfId="11751" xr:uid="{3724762A-F782-49B9-AF1A-7658973D5E05}"/>
    <cellStyle name="Calculation 4 2 3 3 2 2" xfId="11752" xr:uid="{8A66CD6F-475A-4089-B9C6-2F9BB3E47047}"/>
    <cellStyle name="Calculation 4 2 3 3 3" xfId="11753" xr:uid="{DBC5BCCF-3B9B-4224-84FF-F8A57B273565}"/>
    <cellStyle name="Calculation 4 2 3 3 4" xfId="11754" xr:uid="{E123EEC4-89F6-4496-8326-554295A5CED1}"/>
    <cellStyle name="Calculation 4 2 3 4" xfId="11755" xr:uid="{58DEDC9A-8DC5-44F1-9BC1-86F8332C5F35}"/>
    <cellStyle name="Calculation 4 2 3 4 2" xfId="11756" xr:uid="{1FD26761-25AA-42EE-8B0A-3C1AC19FED51}"/>
    <cellStyle name="Calculation 4 2 3 4 2 2" xfId="11757" xr:uid="{BE1E2D18-D5FD-403C-BE31-B5ECB055278D}"/>
    <cellStyle name="Calculation 4 2 3 4 3" xfId="11758" xr:uid="{84F81D82-0EB0-4D7B-8934-47F6B89B2BBA}"/>
    <cellStyle name="Calculation 4 2 3 4 4" xfId="11759" xr:uid="{415441BC-A400-4681-910B-FDEE6AC44495}"/>
    <cellStyle name="Calculation 4 2 3 5" xfId="11760" xr:uid="{34AEC005-D4F6-4F7E-B37E-3247BA0A128E}"/>
    <cellStyle name="Calculation 4 2 3 5 2" xfId="11761" xr:uid="{98EBD95E-81A9-4779-8C16-7BFE2525AE71}"/>
    <cellStyle name="Calculation 4 2 3 5 2 2" xfId="11762" xr:uid="{8ED5088D-5117-40EB-B085-E9774B3FCF91}"/>
    <cellStyle name="Calculation 4 2 3 5 3" xfId="11763" xr:uid="{9FDD5842-2E6C-4370-985C-45F33B3F4FC6}"/>
    <cellStyle name="Calculation 4 2 3 6" xfId="11764" xr:uid="{94561941-9140-4300-BE36-ED529EBB9349}"/>
    <cellStyle name="Calculation 4 2 3 6 2" xfId="11765" xr:uid="{E36FCABA-17BB-454F-92F1-B060329429F0}"/>
    <cellStyle name="Calculation 4 2 3 6 2 2" xfId="11766" xr:uid="{34A57153-138E-4A83-BB55-E218EEC4C62F}"/>
    <cellStyle name="Calculation 4 2 3 6 3" xfId="11767" xr:uid="{E16E370A-070D-46BC-8A84-DE4ED0F5A0DF}"/>
    <cellStyle name="Calculation 4 2 3 7" xfId="11768" xr:uid="{3E956E9B-AF0D-41A8-B310-DD3161A622E3}"/>
    <cellStyle name="Calculation 4 2 3 7 2" xfId="11769" xr:uid="{66160F84-771B-4A89-8B7E-9DFCDD6523AE}"/>
    <cellStyle name="Calculation 4 2 3 7 2 2" xfId="11770" xr:uid="{5D210984-8CEC-4696-8669-57B3CEDE872D}"/>
    <cellStyle name="Calculation 4 2 3 7 3" xfId="11771" xr:uid="{50683C29-5969-42F4-9F7F-2851A3AE3C03}"/>
    <cellStyle name="Calculation 4 2 3 8" xfId="11772" xr:uid="{EE8D2327-133E-4395-A312-239752D68DA6}"/>
    <cellStyle name="Calculation 4 2 3 8 2" xfId="11773" xr:uid="{A76A6251-942B-4F50-A5E9-2016B0F8E8EA}"/>
    <cellStyle name="Calculation 4 2 3 8 2 2" xfId="11774" xr:uid="{EF6D9069-57E2-4053-8730-065C191BB047}"/>
    <cellStyle name="Calculation 4 2 3 8 3" xfId="11775" xr:uid="{3DFEEB8E-77BA-4F15-8474-4A52700BA8C6}"/>
    <cellStyle name="Calculation 4 2 3 9" xfId="11776" xr:uid="{071A91B1-F6E1-494F-8992-09777D9C9229}"/>
    <cellStyle name="Calculation 4 2 3 9 2" xfId="11777" xr:uid="{D0C72F57-F037-477F-BB29-C8F9656335D2}"/>
    <cellStyle name="Calculation 4 2 3 9 2 2" xfId="11778" xr:uid="{00C1557C-A246-4985-885B-A4774EF41A76}"/>
    <cellStyle name="Calculation 4 2 3 9 3" xfId="11779" xr:uid="{C84089CF-4101-49DD-8576-5C0AFA9401B4}"/>
    <cellStyle name="Calculation 4 2 4" xfId="11780" xr:uid="{2A678518-FF34-4368-8E7A-524BFCE1A38E}"/>
    <cellStyle name="Calculation 4 2 4 10" xfId="11781" xr:uid="{B2ADC168-94D2-4757-9F1C-EEF5E291CD74}"/>
    <cellStyle name="Calculation 4 2 4 10 2" xfId="11782" xr:uid="{60CDA6B1-8FD3-4B62-B33D-FC56AB4F0B8C}"/>
    <cellStyle name="Calculation 4 2 4 10 2 2" xfId="11783" xr:uid="{E4CA20F6-0D0B-4DE0-9F8C-70F754465565}"/>
    <cellStyle name="Calculation 4 2 4 10 3" xfId="11784" xr:uid="{8E3C57EC-582B-4FAA-886A-6433BFD4BAE6}"/>
    <cellStyle name="Calculation 4 2 4 11" xfId="11785" xr:uid="{C54B695D-A298-420B-B169-6A5964BBA92D}"/>
    <cellStyle name="Calculation 4 2 4 11 2" xfId="11786" xr:uid="{EAF3BB50-140D-446C-B268-09B7BE0C4425}"/>
    <cellStyle name="Calculation 4 2 4 11 2 2" xfId="11787" xr:uid="{1C7B577E-4CA1-465C-A3AD-7513720B58E6}"/>
    <cellStyle name="Calculation 4 2 4 11 3" xfId="11788" xr:uid="{D620EE0D-59F3-440D-9710-F9858882225A}"/>
    <cellStyle name="Calculation 4 2 4 12" xfId="11789" xr:uid="{C7743D51-6F41-4614-847B-932235091A8D}"/>
    <cellStyle name="Calculation 4 2 4 12 2" xfId="11790" xr:uid="{F637CAE6-8881-4CB5-AD55-B2467CEF85AA}"/>
    <cellStyle name="Calculation 4 2 4 12 2 2" xfId="11791" xr:uid="{09F0A8DC-8427-423C-BB79-5425202BCA5A}"/>
    <cellStyle name="Calculation 4 2 4 12 3" xfId="11792" xr:uid="{04442EB9-6F35-4FD6-93D0-58226958DA76}"/>
    <cellStyle name="Calculation 4 2 4 13" xfId="11793" xr:uid="{819EB057-A6A7-464E-8A8E-3526B7793F8D}"/>
    <cellStyle name="Calculation 4 2 4 13 2" xfId="11794" xr:uid="{2496F77C-033E-44AD-B340-DF2CCC8C8ACC}"/>
    <cellStyle name="Calculation 4 2 4 13 2 2" xfId="11795" xr:uid="{CD75DBFF-767C-47EA-B889-765631BFC847}"/>
    <cellStyle name="Calculation 4 2 4 13 3" xfId="11796" xr:uid="{18FC0656-AFCB-4FE2-AC73-C95A2F719A6A}"/>
    <cellStyle name="Calculation 4 2 4 14" xfId="11797" xr:uid="{ECA7AAC0-5916-4841-B188-C4A953779423}"/>
    <cellStyle name="Calculation 4 2 4 14 2" xfId="11798" xr:uid="{3D7934AF-DFA0-4799-89F5-546E49013B32}"/>
    <cellStyle name="Calculation 4 2 4 14 2 2" xfId="11799" xr:uid="{4EF3BE2B-3CD8-4AD7-A924-16A52741AE20}"/>
    <cellStyle name="Calculation 4 2 4 14 3" xfId="11800" xr:uid="{CFB8B0E1-75BD-41EA-891E-C8F93555F440}"/>
    <cellStyle name="Calculation 4 2 4 15" xfId="11801" xr:uid="{6F98FBA6-8DB0-4F74-86E9-35873F802ABA}"/>
    <cellStyle name="Calculation 4 2 4 15 2" xfId="11802" xr:uid="{847AA812-BCA4-40D4-AFE2-1A2BD9F54386}"/>
    <cellStyle name="Calculation 4 2 4 15 2 2" xfId="11803" xr:uid="{32C1D307-FD7D-42C5-8D91-5A9B65415CE9}"/>
    <cellStyle name="Calculation 4 2 4 15 3" xfId="11804" xr:uid="{1FBA24CD-7AE2-402C-BE40-EFFF961F369C}"/>
    <cellStyle name="Calculation 4 2 4 16" xfId="11805" xr:uid="{E18136D3-C304-4E99-8AED-ACD1AD3BCB0A}"/>
    <cellStyle name="Calculation 4 2 4 16 2" xfId="11806" xr:uid="{C655E831-3BC0-41A9-B77C-C0EA57FE7916}"/>
    <cellStyle name="Calculation 4 2 4 16 2 2" xfId="11807" xr:uid="{5CC5CACF-4E87-4BE5-B167-DD6BE7C988A5}"/>
    <cellStyle name="Calculation 4 2 4 16 3" xfId="11808" xr:uid="{4569F95F-9319-4655-983C-7BDB47C36C43}"/>
    <cellStyle name="Calculation 4 2 4 17" xfId="11809" xr:uid="{87D8FCF6-919E-48F1-A7BF-2188E6C91657}"/>
    <cellStyle name="Calculation 4 2 4 17 2" xfId="11810" xr:uid="{60DFFE8C-236B-43AF-BE44-5A74064A0233}"/>
    <cellStyle name="Calculation 4 2 4 17 2 2" xfId="11811" xr:uid="{71C37929-E2BF-481B-954A-7E9BB4B29616}"/>
    <cellStyle name="Calculation 4 2 4 17 3" xfId="11812" xr:uid="{F8318CEF-B183-40AF-9BA8-3AD45D2EFDD4}"/>
    <cellStyle name="Calculation 4 2 4 18" xfId="11813" xr:uid="{FAB4B56B-3CB9-435B-A767-9D96B4846485}"/>
    <cellStyle name="Calculation 4 2 4 18 2" xfId="11814" xr:uid="{0D43E768-7DDA-49EB-A8AD-EDDFE019C16E}"/>
    <cellStyle name="Calculation 4 2 4 18 2 2" xfId="11815" xr:uid="{3B7643AA-4760-4644-8EF3-B8FB7BEC2086}"/>
    <cellStyle name="Calculation 4 2 4 18 3" xfId="11816" xr:uid="{E310C79D-0036-4BA4-AAFC-446991D25E4B}"/>
    <cellStyle name="Calculation 4 2 4 19" xfId="11817" xr:uid="{084E3276-1DBA-4205-8C21-4FF7CB05BBBB}"/>
    <cellStyle name="Calculation 4 2 4 19 2" xfId="11818" xr:uid="{237EE646-A47B-4DAF-8B9B-EA8A2A6A7DD5}"/>
    <cellStyle name="Calculation 4 2 4 19 2 2" xfId="11819" xr:uid="{9FED62E8-575C-46C6-847C-7BD024E9E799}"/>
    <cellStyle name="Calculation 4 2 4 19 3" xfId="11820" xr:uid="{93363E11-A50D-4D92-8165-3ECB9BB1A524}"/>
    <cellStyle name="Calculation 4 2 4 2" xfId="11821" xr:uid="{B43E7DC5-FFB7-4103-B173-B45B5E93AFD9}"/>
    <cellStyle name="Calculation 4 2 4 2 10" xfId="11822" xr:uid="{62E0E553-1AE4-4914-A92C-D692CAD660B2}"/>
    <cellStyle name="Calculation 4 2 4 2 10 2" xfId="11823" xr:uid="{2D56BCF3-0A6D-4D7A-B916-2D1219747F99}"/>
    <cellStyle name="Calculation 4 2 4 2 10 2 2" xfId="11824" xr:uid="{282F5374-2CAA-4DD6-82C7-07A657D7A2F3}"/>
    <cellStyle name="Calculation 4 2 4 2 10 3" xfId="11825" xr:uid="{BEA05EDE-843A-44F3-8380-314B56C0E740}"/>
    <cellStyle name="Calculation 4 2 4 2 11" xfId="11826" xr:uid="{A17FB0BE-4255-4ECF-9C71-04AA9FED0D47}"/>
    <cellStyle name="Calculation 4 2 4 2 11 2" xfId="11827" xr:uid="{8559A128-D2A7-4B64-8B64-1DB4C01CA45A}"/>
    <cellStyle name="Calculation 4 2 4 2 11 2 2" xfId="11828" xr:uid="{3C780EEC-C754-4F50-9532-C6135FDE90E8}"/>
    <cellStyle name="Calculation 4 2 4 2 11 3" xfId="11829" xr:uid="{559FF0F8-E23C-4BC3-BE36-5B4F9CC59CC7}"/>
    <cellStyle name="Calculation 4 2 4 2 12" xfId="11830" xr:uid="{FBB52DAD-816C-4B56-BEAE-A9226C614A09}"/>
    <cellStyle name="Calculation 4 2 4 2 12 2" xfId="11831" xr:uid="{1F211A36-043B-45B2-B7BF-146518E71468}"/>
    <cellStyle name="Calculation 4 2 4 2 12 2 2" xfId="11832" xr:uid="{F25397EE-2C2B-4D6A-84A5-F1DE0EBBB126}"/>
    <cellStyle name="Calculation 4 2 4 2 12 3" xfId="11833" xr:uid="{9A11D31C-9A33-4452-9B93-87C6105A07BF}"/>
    <cellStyle name="Calculation 4 2 4 2 13" xfId="11834" xr:uid="{A79EE5B7-1A17-42C3-9A87-0042BBF321DC}"/>
    <cellStyle name="Calculation 4 2 4 2 13 2" xfId="11835" xr:uid="{EF43D31E-04BB-4FD9-A78B-E048A5936050}"/>
    <cellStyle name="Calculation 4 2 4 2 13 2 2" xfId="11836" xr:uid="{51468FED-48E6-4916-A3A1-B24EECF2E5BD}"/>
    <cellStyle name="Calculation 4 2 4 2 13 3" xfId="11837" xr:uid="{802B05D4-F7CC-4875-991A-F9BDF59DD7F6}"/>
    <cellStyle name="Calculation 4 2 4 2 14" xfId="11838" xr:uid="{99C9A4FA-A4A2-49BA-8801-7901B8C5865E}"/>
    <cellStyle name="Calculation 4 2 4 2 14 2" xfId="11839" xr:uid="{DB5FCA7F-9C1D-4674-A41A-600E1AC856BD}"/>
    <cellStyle name="Calculation 4 2 4 2 14 2 2" xfId="11840" xr:uid="{5E51C39F-22FC-4024-9770-C136C3ECD566}"/>
    <cellStyle name="Calculation 4 2 4 2 14 3" xfId="11841" xr:uid="{BC69E327-0ABC-4ACC-8B26-B30ED9B43D9B}"/>
    <cellStyle name="Calculation 4 2 4 2 15" xfId="11842" xr:uid="{DE0A7994-50F1-43E9-ACF2-D93EC9131811}"/>
    <cellStyle name="Calculation 4 2 4 2 15 2" xfId="11843" xr:uid="{E65AB346-0880-47EB-B7E3-3201FF3E40E5}"/>
    <cellStyle name="Calculation 4 2 4 2 15 2 2" xfId="11844" xr:uid="{649C6536-829E-4CD5-A67D-A598C5EFF3AB}"/>
    <cellStyle name="Calculation 4 2 4 2 15 3" xfId="11845" xr:uid="{C024F4D0-1CCF-4BFF-BA0C-162617F7FFCF}"/>
    <cellStyle name="Calculation 4 2 4 2 16" xfId="11846" xr:uid="{7C13EDC8-D5F5-43A5-9D0C-B67227559FB2}"/>
    <cellStyle name="Calculation 4 2 4 2 16 2" xfId="11847" xr:uid="{59F8B1E2-BF49-4C79-BC0C-083958E54E30}"/>
    <cellStyle name="Calculation 4 2 4 2 16 2 2" xfId="11848" xr:uid="{6FE98105-2FAE-4CD3-A2D8-2CDB2252957D}"/>
    <cellStyle name="Calculation 4 2 4 2 16 3" xfId="11849" xr:uid="{9AFBFC1C-07B1-4D07-8494-230316A55E22}"/>
    <cellStyle name="Calculation 4 2 4 2 17" xfId="11850" xr:uid="{E473D067-C0D3-49ED-9C7F-F4FCE147B92E}"/>
    <cellStyle name="Calculation 4 2 4 2 17 2" xfId="11851" xr:uid="{0C8EB1F1-302D-4E5C-8729-4A57B39B5BCE}"/>
    <cellStyle name="Calculation 4 2 4 2 17 2 2" xfId="11852" xr:uid="{12BE4EB1-CE62-4AF4-A0AD-60BCEFFD4A32}"/>
    <cellStyle name="Calculation 4 2 4 2 17 3" xfId="11853" xr:uid="{C693DD33-B121-4DD7-8ED5-57884C12F3D2}"/>
    <cellStyle name="Calculation 4 2 4 2 18" xfId="11854" xr:uid="{4011AD9D-88CA-4F55-AF26-DCFEE012FEDE}"/>
    <cellStyle name="Calculation 4 2 4 2 18 2" xfId="11855" xr:uid="{8951E191-E24E-450C-B3AF-4FF8FDDADBA9}"/>
    <cellStyle name="Calculation 4 2 4 2 18 2 2" xfId="11856" xr:uid="{3D7A449A-5155-407B-81B8-44EF4286FB94}"/>
    <cellStyle name="Calculation 4 2 4 2 18 3" xfId="11857" xr:uid="{F2DDF160-EFE3-4DE2-8F95-F0C468A61CA9}"/>
    <cellStyle name="Calculation 4 2 4 2 19" xfId="11858" xr:uid="{643E73AA-4309-4E05-B965-FB4662C82689}"/>
    <cellStyle name="Calculation 4 2 4 2 19 2" xfId="11859" xr:uid="{E9A6F258-6200-4BAF-8AE4-DB8F6874E07D}"/>
    <cellStyle name="Calculation 4 2 4 2 19 2 2" xfId="11860" xr:uid="{2EA0A123-5FFC-406D-A39A-8C9A24D4FC4D}"/>
    <cellStyle name="Calculation 4 2 4 2 19 3" xfId="11861" xr:uid="{1BE47A70-96BC-4179-A40C-EE94CFDEE82A}"/>
    <cellStyle name="Calculation 4 2 4 2 2" xfId="11862" xr:uid="{F9257088-632B-42E7-8F53-1EFC1BA0EDA3}"/>
    <cellStyle name="Calculation 4 2 4 2 2 2" xfId="11863" xr:uid="{4ECA4C01-4C5D-43CE-8033-9C407A5F815B}"/>
    <cellStyle name="Calculation 4 2 4 2 2 2 2" xfId="11864" xr:uid="{BEEC92C3-5A5E-4F96-9477-371E1902C364}"/>
    <cellStyle name="Calculation 4 2 4 2 2 3" xfId="11865" xr:uid="{60897E50-8552-4A85-A128-3BAC475FD2FE}"/>
    <cellStyle name="Calculation 4 2 4 2 2 4" xfId="11866" xr:uid="{ACD7178B-52EE-40E7-A9B0-548B77232EA9}"/>
    <cellStyle name="Calculation 4 2 4 2 20" xfId="11867" xr:uid="{EBE1029D-462B-4FEA-A529-FC294C38304B}"/>
    <cellStyle name="Calculation 4 2 4 2 20 2" xfId="11868" xr:uid="{FC4781E0-0F98-479F-8963-63B9E301A6AC}"/>
    <cellStyle name="Calculation 4 2 4 2 20 2 2" xfId="11869" xr:uid="{84CB6041-3F07-4555-B7E9-5C52AED9C2EC}"/>
    <cellStyle name="Calculation 4 2 4 2 20 3" xfId="11870" xr:uid="{2AFECDF9-0900-4A41-94DF-E2CF46F8F932}"/>
    <cellStyle name="Calculation 4 2 4 2 21" xfId="11871" xr:uid="{924EC88B-8E13-4352-A92C-E5719A31D3F7}"/>
    <cellStyle name="Calculation 4 2 4 2 21 2" xfId="11872" xr:uid="{0CFCED76-329F-4CA9-B134-CB98D631CEC6}"/>
    <cellStyle name="Calculation 4 2 4 2 22" xfId="11873" xr:uid="{E12301F5-E8E5-4A03-9BDD-14C2885E5343}"/>
    <cellStyle name="Calculation 4 2 4 2 23" xfId="11874" xr:uid="{A654813E-BB57-4F63-837B-0188A348E4EA}"/>
    <cellStyle name="Calculation 4 2 4 2 3" xfId="11875" xr:uid="{EFF59DB5-2801-415F-B320-A1715134B4B8}"/>
    <cellStyle name="Calculation 4 2 4 2 3 2" xfId="11876" xr:uid="{4658DBE9-2CDA-4603-853D-64A401C4689F}"/>
    <cellStyle name="Calculation 4 2 4 2 3 2 2" xfId="11877" xr:uid="{03281CC2-89D7-4DCA-BA94-ED411AE8C31C}"/>
    <cellStyle name="Calculation 4 2 4 2 3 3" xfId="11878" xr:uid="{867CEB29-BE7B-4C95-8B48-8FE7E9411373}"/>
    <cellStyle name="Calculation 4 2 4 2 4" xfId="11879" xr:uid="{B98BEA51-F3CD-44A0-A2DB-50B70C16BDCF}"/>
    <cellStyle name="Calculation 4 2 4 2 4 2" xfId="11880" xr:uid="{C10ADC2E-04A1-4049-9DFC-B4B819AD7A99}"/>
    <cellStyle name="Calculation 4 2 4 2 4 2 2" xfId="11881" xr:uid="{930E41F4-45A2-4204-A7ED-2847CB49663D}"/>
    <cellStyle name="Calculation 4 2 4 2 4 3" xfId="11882" xr:uid="{05721873-9920-42E9-A935-D9950458E78B}"/>
    <cellStyle name="Calculation 4 2 4 2 5" xfId="11883" xr:uid="{31CAB749-4339-4009-B6C1-3DBF4AEE3CF5}"/>
    <cellStyle name="Calculation 4 2 4 2 5 2" xfId="11884" xr:uid="{2CFCBD26-A370-42BB-B433-1E11DFE6217F}"/>
    <cellStyle name="Calculation 4 2 4 2 5 2 2" xfId="11885" xr:uid="{1CFCBFCE-6C97-47A4-B9F9-1C4DAA973E0C}"/>
    <cellStyle name="Calculation 4 2 4 2 5 3" xfId="11886" xr:uid="{B365B820-32C5-4A51-ADA7-10356E27364A}"/>
    <cellStyle name="Calculation 4 2 4 2 6" xfId="11887" xr:uid="{A06BF331-F0B7-43DE-84BA-D6F8AAA999C6}"/>
    <cellStyle name="Calculation 4 2 4 2 6 2" xfId="11888" xr:uid="{00A220FF-7F7D-4053-82DD-C70D32B0A5FA}"/>
    <cellStyle name="Calculation 4 2 4 2 6 2 2" xfId="11889" xr:uid="{3749834D-0CC3-4334-957D-57E30A391A37}"/>
    <cellStyle name="Calculation 4 2 4 2 6 3" xfId="11890" xr:uid="{13B2A020-6473-4018-95AC-DFB9B9FDECF3}"/>
    <cellStyle name="Calculation 4 2 4 2 7" xfId="11891" xr:uid="{47ECB961-EB53-413E-B240-AA8F9A731BD1}"/>
    <cellStyle name="Calculation 4 2 4 2 7 2" xfId="11892" xr:uid="{3598101F-42BA-4053-B16F-6280532283B1}"/>
    <cellStyle name="Calculation 4 2 4 2 7 2 2" xfId="11893" xr:uid="{77689A2E-4552-4D3B-A511-58CA70BB7C90}"/>
    <cellStyle name="Calculation 4 2 4 2 7 3" xfId="11894" xr:uid="{A60C8EF1-EB93-458B-9FAB-C61C52C0D58C}"/>
    <cellStyle name="Calculation 4 2 4 2 8" xfId="11895" xr:uid="{8AD830CB-883A-432A-8E46-9EDA74AD57C3}"/>
    <cellStyle name="Calculation 4 2 4 2 8 2" xfId="11896" xr:uid="{46949D20-1AA0-47E5-96D9-02F9D5AC4D5D}"/>
    <cellStyle name="Calculation 4 2 4 2 8 2 2" xfId="11897" xr:uid="{7DA35C99-0683-470F-9385-592DD5CB7535}"/>
    <cellStyle name="Calculation 4 2 4 2 8 3" xfId="11898" xr:uid="{680D6050-0A91-4C13-BE5E-D792F7CE44E2}"/>
    <cellStyle name="Calculation 4 2 4 2 9" xfId="11899" xr:uid="{B89D8528-19E9-4AC5-955A-69F2006E7E3A}"/>
    <cellStyle name="Calculation 4 2 4 2 9 2" xfId="11900" xr:uid="{EA0D8D1D-9D04-43D1-8BF6-512E5948DE72}"/>
    <cellStyle name="Calculation 4 2 4 2 9 2 2" xfId="11901" xr:uid="{9E7CA0C1-CA37-46B7-B199-6443C8BFCEB4}"/>
    <cellStyle name="Calculation 4 2 4 2 9 3" xfId="11902" xr:uid="{F8EC82A8-D229-46B6-8587-B1910CFEAEEC}"/>
    <cellStyle name="Calculation 4 2 4 20" xfId="11903" xr:uid="{CE4B656A-8AE1-4B4C-95CE-10360151378D}"/>
    <cellStyle name="Calculation 4 2 4 20 2" xfId="11904" xr:uid="{E421A734-0E7E-47DC-9DC4-038036F222DD}"/>
    <cellStyle name="Calculation 4 2 4 20 2 2" xfId="11905" xr:uid="{862BB3C7-E761-4BA9-A159-A51C1DD418C3}"/>
    <cellStyle name="Calculation 4 2 4 20 3" xfId="11906" xr:uid="{4D4D9A3D-B709-4B6A-B265-1C3E4C5A267B}"/>
    <cellStyle name="Calculation 4 2 4 21" xfId="11907" xr:uid="{78858D80-EDDC-4D94-96F9-78BAFD68FB38}"/>
    <cellStyle name="Calculation 4 2 4 21 2" xfId="11908" xr:uid="{92D3FE65-B696-4212-B892-07D1B3DB8607}"/>
    <cellStyle name="Calculation 4 2 4 21 2 2" xfId="11909" xr:uid="{58A833C8-D996-437D-A2AA-164980E7868F}"/>
    <cellStyle name="Calculation 4 2 4 21 3" xfId="11910" xr:uid="{68382F82-2BE1-4993-9BC7-F75DC76187B9}"/>
    <cellStyle name="Calculation 4 2 4 22" xfId="11911" xr:uid="{1E7396EA-14CB-4A49-8F7A-733E602EDDC8}"/>
    <cellStyle name="Calculation 4 2 4 22 2" xfId="11912" xr:uid="{7D6CBB73-FEB5-4B56-8FBA-4E1F05AFAC84}"/>
    <cellStyle name="Calculation 4 2 4 23" xfId="11913" xr:uid="{191A6AB6-31B7-488B-BB4C-280566658B1B}"/>
    <cellStyle name="Calculation 4 2 4 24" xfId="11914" xr:uid="{22F69E27-C02B-4A82-A5FA-520A2CE34D01}"/>
    <cellStyle name="Calculation 4 2 4 3" xfId="11915" xr:uid="{679F419C-F692-42D6-B0B2-DCEE3EFB9B1C}"/>
    <cellStyle name="Calculation 4 2 4 3 2" xfId="11916" xr:uid="{7AC74F24-4BAD-41A4-A62B-F58DFDAB9DB8}"/>
    <cellStyle name="Calculation 4 2 4 3 2 2" xfId="11917" xr:uid="{82C2B742-ABB6-4A9D-8CF4-3FED25C21D23}"/>
    <cellStyle name="Calculation 4 2 4 3 3" xfId="11918" xr:uid="{8D5B09DA-2F5E-4862-BA8D-AC606A9FF10E}"/>
    <cellStyle name="Calculation 4 2 4 3 4" xfId="11919" xr:uid="{E172B06A-3428-4F30-8C4D-E780037EA2AD}"/>
    <cellStyle name="Calculation 4 2 4 4" xfId="11920" xr:uid="{B8A21830-84D2-495A-9840-041AAC776C64}"/>
    <cellStyle name="Calculation 4 2 4 4 2" xfId="11921" xr:uid="{7520EA24-83B1-47C6-94F2-2E4305E5A656}"/>
    <cellStyle name="Calculation 4 2 4 4 2 2" xfId="11922" xr:uid="{6DF41F1A-13C8-4F4B-A6CA-9B8C8093FF3F}"/>
    <cellStyle name="Calculation 4 2 4 4 3" xfId="11923" xr:uid="{EE430852-9660-4721-8261-18D579F7A0F3}"/>
    <cellStyle name="Calculation 4 2 4 4 4" xfId="11924" xr:uid="{91E51A5B-DCB4-4192-A0D0-3DC4FCFEB511}"/>
    <cellStyle name="Calculation 4 2 4 5" xfId="11925" xr:uid="{A04B8476-B929-459E-ACF7-EAA4686C097B}"/>
    <cellStyle name="Calculation 4 2 4 5 2" xfId="11926" xr:uid="{E24F5AC9-C7B1-45DA-A161-33863D9AFDCF}"/>
    <cellStyle name="Calculation 4 2 4 5 2 2" xfId="11927" xr:uid="{829407A2-BC27-4930-B22E-1DC8F1FE41E0}"/>
    <cellStyle name="Calculation 4 2 4 5 3" xfId="11928" xr:uid="{52BDCFD1-7FF9-427A-8A5E-3C9E59B6C36F}"/>
    <cellStyle name="Calculation 4 2 4 6" xfId="11929" xr:uid="{6DAF7892-9B39-41F8-8D96-4A07DCFC25C5}"/>
    <cellStyle name="Calculation 4 2 4 6 2" xfId="11930" xr:uid="{3B4F721E-38FF-4023-BE70-9D5FC6F67F01}"/>
    <cellStyle name="Calculation 4 2 4 6 2 2" xfId="11931" xr:uid="{05737FB6-B64E-4705-80AF-022EA600430D}"/>
    <cellStyle name="Calculation 4 2 4 6 3" xfId="11932" xr:uid="{90103C95-CE37-4EBB-879F-72AA3B03865C}"/>
    <cellStyle name="Calculation 4 2 4 7" xfId="11933" xr:uid="{211CA949-CE4D-4EBB-AA58-76B7D3DDCF05}"/>
    <cellStyle name="Calculation 4 2 4 7 2" xfId="11934" xr:uid="{AA1E0FD0-163E-459A-8A20-F457C8D6D4C3}"/>
    <cellStyle name="Calculation 4 2 4 7 2 2" xfId="11935" xr:uid="{631FDA3B-1F35-470F-AD40-0EE39EEC24F8}"/>
    <cellStyle name="Calculation 4 2 4 7 3" xfId="11936" xr:uid="{DDB78491-FC6E-4E97-9E8D-8D8829642BE3}"/>
    <cellStyle name="Calculation 4 2 4 8" xfId="11937" xr:uid="{985488F1-4F7E-4B58-8237-90B355C0281C}"/>
    <cellStyle name="Calculation 4 2 4 8 2" xfId="11938" xr:uid="{420B9452-FD7F-4EC6-8A30-9227EEB9F5D1}"/>
    <cellStyle name="Calculation 4 2 4 8 2 2" xfId="11939" xr:uid="{2E6E3AE2-2225-4A61-8B6B-A3D453201E78}"/>
    <cellStyle name="Calculation 4 2 4 8 3" xfId="11940" xr:uid="{82E5C466-89EC-48B3-93AA-6D90167123F2}"/>
    <cellStyle name="Calculation 4 2 4 9" xfId="11941" xr:uid="{819757B2-C209-4250-9C23-5A4D495EA561}"/>
    <cellStyle name="Calculation 4 2 4 9 2" xfId="11942" xr:uid="{3D2A6927-703C-4ECB-BCF6-4873FEF6BBC4}"/>
    <cellStyle name="Calculation 4 2 4 9 2 2" xfId="11943" xr:uid="{7C239305-1FA2-4FEF-AD25-42C49F888182}"/>
    <cellStyle name="Calculation 4 2 4 9 3" xfId="11944" xr:uid="{55A0648E-7923-42F7-AA50-931C287897D7}"/>
    <cellStyle name="Calculation 4 2 5" xfId="11945" xr:uid="{A12A5090-7269-4D01-A334-877F6FAA738C}"/>
    <cellStyle name="Calculation 4 2 5 10" xfId="11946" xr:uid="{22DB0348-CAC6-404A-80E4-5069A6EA3B20}"/>
    <cellStyle name="Calculation 4 2 5 10 2" xfId="11947" xr:uid="{93333FD9-DBE6-41A3-896F-C4E9C386F4C3}"/>
    <cellStyle name="Calculation 4 2 5 10 2 2" xfId="11948" xr:uid="{6F92596A-BBDE-4BE5-9833-BAC910710F0B}"/>
    <cellStyle name="Calculation 4 2 5 10 3" xfId="11949" xr:uid="{C994AD3F-7C82-49AE-89F9-0DBA86B621C2}"/>
    <cellStyle name="Calculation 4 2 5 11" xfId="11950" xr:uid="{0EF88EB7-A803-4D74-9161-D8F556B57F7D}"/>
    <cellStyle name="Calculation 4 2 5 11 2" xfId="11951" xr:uid="{3DF06386-4E4C-4EFC-9CDE-B5A2B071AEA0}"/>
    <cellStyle name="Calculation 4 2 5 11 2 2" xfId="11952" xr:uid="{38F666C2-4A55-4FD0-8818-C7343AD1CEF8}"/>
    <cellStyle name="Calculation 4 2 5 11 3" xfId="11953" xr:uid="{AFD7B8C4-75C1-4EB2-B0B2-C2BB092C2252}"/>
    <cellStyle name="Calculation 4 2 5 12" xfId="11954" xr:uid="{B6C00A0E-2EE5-41FA-8F2E-0BA92EC05A0E}"/>
    <cellStyle name="Calculation 4 2 5 12 2" xfId="11955" xr:uid="{48C212B4-A132-488C-B994-1C429BE30E5D}"/>
    <cellStyle name="Calculation 4 2 5 12 2 2" xfId="11956" xr:uid="{9BA315E5-0009-4B5D-BBD9-B755B97ADFED}"/>
    <cellStyle name="Calculation 4 2 5 12 3" xfId="11957" xr:uid="{DDBC71B1-9CC6-42D0-A649-7DF10AFFD88A}"/>
    <cellStyle name="Calculation 4 2 5 13" xfId="11958" xr:uid="{77A99623-8002-4DD7-9C70-02CAD862EAF0}"/>
    <cellStyle name="Calculation 4 2 5 13 2" xfId="11959" xr:uid="{6FDDDDD2-B80A-40AD-A523-B38A1B8B3425}"/>
    <cellStyle name="Calculation 4 2 5 13 2 2" xfId="11960" xr:uid="{CD60DEEE-D95B-49D6-B4D2-4B2417D6AF2A}"/>
    <cellStyle name="Calculation 4 2 5 13 3" xfId="11961" xr:uid="{FE02B38A-B9D1-4971-AD53-CED8B8E0C604}"/>
    <cellStyle name="Calculation 4 2 5 14" xfId="11962" xr:uid="{910E31C6-F38E-410A-9DD3-96827409C8DF}"/>
    <cellStyle name="Calculation 4 2 5 14 2" xfId="11963" xr:uid="{7B3D1863-5FCA-4D0E-9BEC-28441AE16FBF}"/>
    <cellStyle name="Calculation 4 2 5 14 2 2" xfId="11964" xr:uid="{EF044588-24A9-4A90-A510-8A2A2E8A67DB}"/>
    <cellStyle name="Calculation 4 2 5 14 3" xfId="11965" xr:uid="{F742C349-BBCB-4DC3-A779-BFEF356BFE6D}"/>
    <cellStyle name="Calculation 4 2 5 15" xfId="11966" xr:uid="{A0BEF06D-98DE-4DAD-A1A1-0FB505E6FF99}"/>
    <cellStyle name="Calculation 4 2 5 15 2" xfId="11967" xr:uid="{2B6B789C-931D-4A96-AD45-AAE582313B01}"/>
    <cellStyle name="Calculation 4 2 5 15 2 2" xfId="11968" xr:uid="{97CF6E3A-89D2-489B-9269-F327C358C4EB}"/>
    <cellStyle name="Calculation 4 2 5 15 3" xfId="11969" xr:uid="{90A95C64-D2AC-4FE6-940D-FE4EC1B25E7D}"/>
    <cellStyle name="Calculation 4 2 5 16" xfId="11970" xr:uid="{980BBB4F-FC09-4026-8E3F-AF1575C34FF8}"/>
    <cellStyle name="Calculation 4 2 5 16 2" xfId="11971" xr:uid="{9479D2DD-47C4-4702-8183-212D5651D8A5}"/>
    <cellStyle name="Calculation 4 2 5 16 2 2" xfId="11972" xr:uid="{BFFD77E5-E13C-4CC6-9C36-4550DB733629}"/>
    <cellStyle name="Calculation 4 2 5 16 3" xfId="11973" xr:uid="{44283633-70E5-4B40-BC7A-331B1F26659B}"/>
    <cellStyle name="Calculation 4 2 5 17" xfId="11974" xr:uid="{BB8E3A9E-DE5B-4435-A173-F79CA2209C95}"/>
    <cellStyle name="Calculation 4 2 5 17 2" xfId="11975" xr:uid="{DE2DAC2D-1790-43B4-B079-B41E42C6E7F0}"/>
    <cellStyle name="Calculation 4 2 5 17 2 2" xfId="11976" xr:uid="{99F1E5F4-833B-4DD7-BB40-526DD377E48E}"/>
    <cellStyle name="Calculation 4 2 5 17 3" xfId="11977" xr:uid="{AC470C17-737F-467C-8489-5D7DA0F9C00A}"/>
    <cellStyle name="Calculation 4 2 5 18" xfId="11978" xr:uid="{59F97AC8-F6FE-4D0B-BAD0-45E5FE79BFDF}"/>
    <cellStyle name="Calculation 4 2 5 18 2" xfId="11979" xr:uid="{1FA0CE09-B995-4B3D-8A9B-821F5AC31C56}"/>
    <cellStyle name="Calculation 4 2 5 18 2 2" xfId="11980" xr:uid="{39154B08-035D-4721-9E5E-1C7929848403}"/>
    <cellStyle name="Calculation 4 2 5 18 3" xfId="11981" xr:uid="{0E2DD391-712D-4088-9944-A45B4DF38345}"/>
    <cellStyle name="Calculation 4 2 5 19" xfId="11982" xr:uid="{2C588A08-D108-452E-B0B7-30B028639E37}"/>
    <cellStyle name="Calculation 4 2 5 19 2" xfId="11983" xr:uid="{A69CBE9B-673E-499C-B892-D0C7F8DC7FD6}"/>
    <cellStyle name="Calculation 4 2 5 19 2 2" xfId="11984" xr:uid="{A85EBF89-91D4-45BC-B093-9243904815AC}"/>
    <cellStyle name="Calculation 4 2 5 19 3" xfId="11985" xr:uid="{8EF45633-BA87-4FED-AA64-4D1877BCECDD}"/>
    <cellStyle name="Calculation 4 2 5 2" xfId="11986" xr:uid="{A5F0280F-D109-43E9-BCFB-B0D2F0AA313C}"/>
    <cellStyle name="Calculation 4 2 5 2 2" xfId="11987" xr:uid="{C3133090-7EDF-4FEB-AC29-76A8682BD364}"/>
    <cellStyle name="Calculation 4 2 5 2 2 2" xfId="11988" xr:uid="{6E6A3AA3-79A5-4CFA-99F1-830680C7BA6D}"/>
    <cellStyle name="Calculation 4 2 5 2 3" xfId="11989" xr:uid="{1A3A5C69-E455-4DBB-9353-2C7E8616E8D2}"/>
    <cellStyle name="Calculation 4 2 5 2 4" xfId="11990" xr:uid="{79A328C6-04C7-46C2-AEF8-2E7C0AA68933}"/>
    <cellStyle name="Calculation 4 2 5 20" xfId="11991" xr:uid="{AEB751BC-1A1D-44BA-B494-7563867FE2C1}"/>
    <cellStyle name="Calculation 4 2 5 20 2" xfId="11992" xr:uid="{400968D6-A9E0-4DE2-9025-40009E01DE96}"/>
    <cellStyle name="Calculation 4 2 5 20 2 2" xfId="11993" xr:uid="{6B0FB26E-8FE7-4A1D-8C32-7705C10BED6C}"/>
    <cellStyle name="Calculation 4 2 5 20 3" xfId="11994" xr:uid="{4F43DFB9-8113-4233-97D0-7455CB0CBD7A}"/>
    <cellStyle name="Calculation 4 2 5 21" xfId="11995" xr:uid="{E863585E-4E01-4DA2-8A30-625657C0EDFD}"/>
    <cellStyle name="Calculation 4 2 5 21 2" xfId="11996" xr:uid="{1162CF37-BE3B-4024-8658-4CC461115099}"/>
    <cellStyle name="Calculation 4 2 5 22" xfId="11997" xr:uid="{3C76DBDF-33E8-4950-BE80-E3FCD1B9CEC2}"/>
    <cellStyle name="Calculation 4 2 5 23" xfId="11998" xr:uid="{AE3CAD67-D31D-436D-A901-DAB85784A572}"/>
    <cellStyle name="Calculation 4 2 5 3" xfId="11999" xr:uid="{5CEE8BDB-8C84-4C0F-9577-4F323D446F8B}"/>
    <cellStyle name="Calculation 4 2 5 3 2" xfId="12000" xr:uid="{C2946924-6280-4279-AADB-1E94CA6528B3}"/>
    <cellStyle name="Calculation 4 2 5 3 2 2" xfId="12001" xr:uid="{CAC05184-28F8-451C-BBE8-FF8677B58C76}"/>
    <cellStyle name="Calculation 4 2 5 3 3" xfId="12002" xr:uid="{008CFCCF-2EF6-48B2-A2E3-67C4A068A3D8}"/>
    <cellStyle name="Calculation 4 2 5 4" xfId="12003" xr:uid="{C387F90B-C025-44CF-A913-6071C67BE44C}"/>
    <cellStyle name="Calculation 4 2 5 4 2" xfId="12004" xr:uid="{CF7A813E-1603-4F19-8421-4111A8021E74}"/>
    <cellStyle name="Calculation 4 2 5 4 2 2" xfId="12005" xr:uid="{1A2396A7-0A48-4BBB-8C88-6682CB394DE8}"/>
    <cellStyle name="Calculation 4 2 5 4 3" xfId="12006" xr:uid="{E8362029-D6CE-4183-BD3F-D625840BF775}"/>
    <cellStyle name="Calculation 4 2 5 5" xfId="12007" xr:uid="{9F3BE5C5-766C-4AA2-9211-FA57BF361F5F}"/>
    <cellStyle name="Calculation 4 2 5 5 2" xfId="12008" xr:uid="{4EC74D3F-4EAA-4FA6-8388-FB60875E03E4}"/>
    <cellStyle name="Calculation 4 2 5 5 2 2" xfId="12009" xr:uid="{CBBDD678-5474-4893-A306-178FCF9C71D3}"/>
    <cellStyle name="Calculation 4 2 5 5 3" xfId="12010" xr:uid="{2BA58DF6-896B-49A0-9526-C09944030DBF}"/>
    <cellStyle name="Calculation 4 2 5 6" xfId="12011" xr:uid="{4DD3D4D3-DD1B-4426-ABF0-A43EE6388A10}"/>
    <cellStyle name="Calculation 4 2 5 6 2" xfId="12012" xr:uid="{BF848235-1EDE-46A6-8C03-3AE71526FBCE}"/>
    <cellStyle name="Calculation 4 2 5 6 2 2" xfId="12013" xr:uid="{0BBFDA61-E82C-4D37-B253-A9800BDDCBAE}"/>
    <cellStyle name="Calculation 4 2 5 6 3" xfId="12014" xr:uid="{0524029E-A962-48CE-BBEC-CC5BA60A1611}"/>
    <cellStyle name="Calculation 4 2 5 7" xfId="12015" xr:uid="{A8159D0E-9EBB-4642-8EB5-A3F700A5D633}"/>
    <cellStyle name="Calculation 4 2 5 7 2" xfId="12016" xr:uid="{D0C4FD41-D6B7-4ADA-AEA7-9FAD201B48D5}"/>
    <cellStyle name="Calculation 4 2 5 7 2 2" xfId="12017" xr:uid="{FFA25A8D-CD3F-4EDB-B40B-2096F0E17B12}"/>
    <cellStyle name="Calculation 4 2 5 7 3" xfId="12018" xr:uid="{3CA8E932-6676-4A3D-A62A-663AE9BEDF9F}"/>
    <cellStyle name="Calculation 4 2 5 8" xfId="12019" xr:uid="{F869DF40-BC32-4748-B4CE-B717CBDE2471}"/>
    <cellStyle name="Calculation 4 2 5 8 2" xfId="12020" xr:uid="{67A9170A-B43C-48CE-9925-C3B0561B2013}"/>
    <cellStyle name="Calculation 4 2 5 8 2 2" xfId="12021" xr:uid="{458BBEE4-E9D5-4BB9-B73F-6DBAB104B850}"/>
    <cellStyle name="Calculation 4 2 5 8 3" xfId="12022" xr:uid="{A36D9768-597E-4368-BA63-0C4F984ED764}"/>
    <cellStyle name="Calculation 4 2 5 9" xfId="12023" xr:uid="{45B59FBE-165F-4791-A251-6F26C427045D}"/>
    <cellStyle name="Calculation 4 2 5 9 2" xfId="12024" xr:uid="{21046587-B8A2-422D-ADBF-5773F9E0DF52}"/>
    <cellStyle name="Calculation 4 2 5 9 2 2" xfId="12025" xr:uid="{9BACF470-C75D-4BB9-9E2A-81DFC1F0D67B}"/>
    <cellStyle name="Calculation 4 2 5 9 3" xfId="12026" xr:uid="{27EF1D15-99E7-4759-B6D8-BA82D303C813}"/>
    <cellStyle name="Calculation 4 2 6" xfId="12027" xr:uid="{1C08B0D6-D46E-4847-997A-9882FE228524}"/>
    <cellStyle name="Calculation 4 2 6 2" xfId="12028" xr:uid="{2545B590-8F91-46BC-B62F-F79CC31A44BA}"/>
    <cellStyle name="Calculation 4 2 6 2 2" xfId="12029" xr:uid="{EA15FAAC-E7D5-44C2-8D55-9EA2CB15175D}"/>
    <cellStyle name="Calculation 4 2 6 3" xfId="12030" xr:uid="{5B2B9E9C-8EA1-408C-8927-17F0533D779C}"/>
    <cellStyle name="Calculation 4 2 6 4" xfId="12031" xr:uid="{83DCB977-867C-49E0-AA6A-98D26A42D832}"/>
    <cellStyle name="Calculation 4 2 7" xfId="12032" xr:uid="{E5A93A2A-0FCF-435A-BE81-7107878B6184}"/>
    <cellStyle name="Calculation 4 2 7 2" xfId="12033" xr:uid="{A7031AAF-0C73-4642-95DA-BF3145354080}"/>
    <cellStyle name="Calculation 4 2 7 2 2" xfId="12034" xr:uid="{A83A4761-8158-4B06-8798-944900FCC495}"/>
    <cellStyle name="Calculation 4 2 7 3" xfId="12035" xr:uid="{D03B2137-55BB-48CF-92D5-6C6FE4C96122}"/>
    <cellStyle name="Calculation 4 2 8" xfId="12036" xr:uid="{8FF37508-2B96-4936-B02E-DC046AF35C86}"/>
    <cellStyle name="Calculation 4 2 8 2" xfId="12037" xr:uid="{AF06D696-FEF9-4D6F-A710-BA2D50E6203E}"/>
    <cellStyle name="Calculation 4 2 8 2 2" xfId="12038" xr:uid="{CCB21272-5D70-4DC8-A425-84497770229A}"/>
    <cellStyle name="Calculation 4 2 8 3" xfId="12039" xr:uid="{C335CFF2-7EE3-49D9-8468-7C15443C0FDF}"/>
    <cellStyle name="Calculation 4 2 9" xfId="12040" xr:uid="{02A343CF-CF7C-41D5-AF07-230B0D1D065F}"/>
    <cellStyle name="Calculation 4 2 9 2" xfId="12041" xr:uid="{CC6B56C0-F71F-40FB-A38A-C88C6C504C98}"/>
    <cellStyle name="Calculation 4 2 9 2 2" xfId="12042" xr:uid="{E58B11BC-D928-4389-9C81-ADF26AB8C7DD}"/>
    <cellStyle name="Calculation 4 2 9 3" xfId="12043" xr:uid="{8B620A8E-A29E-4628-8240-E472B9A02928}"/>
    <cellStyle name="Calculation 4 20" xfId="12044" xr:uid="{BABF2F97-99B2-42E5-903E-8A44813CB4D4}"/>
    <cellStyle name="Calculation 4 20 2" xfId="12045" xr:uid="{0E157F19-BD0B-46BB-8DA6-186EC49ED856}"/>
    <cellStyle name="Calculation 4 20 2 2" xfId="12046" xr:uid="{A7ADB05D-5972-4DDC-930C-A64A828A1EA5}"/>
    <cellStyle name="Calculation 4 20 3" xfId="12047" xr:uid="{7D585181-5FF6-432D-AA67-CC106A78835B}"/>
    <cellStyle name="Calculation 4 21" xfId="12048" xr:uid="{63EA6C4C-DB25-4439-8C14-D18E7DFFB219}"/>
    <cellStyle name="Calculation 4 21 2" xfId="12049" xr:uid="{74581E9A-3E07-43C1-A21B-960B1DC60B0D}"/>
    <cellStyle name="Calculation 4 21 2 2" xfId="12050" xr:uid="{AE0FA675-646E-495D-9299-7A83F1E2A18E}"/>
    <cellStyle name="Calculation 4 21 3" xfId="12051" xr:uid="{0B6D95CF-4FBC-41EA-8A87-C45D652BB997}"/>
    <cellStyle name="Calculation 4 22" xfId="12052" xr:uid="{19948F9D-59D7-495E-8BD3-88201CDE400C}"/>
    <cellStyle name="Calculation 4 22 2" xfId="12053" xr:uid="{5EC2F5B3-F523-4A55-9430-BAEBAFC91FC5}"/>
    <cellStyle name="Calculation 4 23" xfId="12054" xr:uid="{ABFF76C2-80A9-478C-A890-ABAF5D56837A}"/>
    <cellStyle name="Calculation 4 24" xfId="12055" xr:uid="{8E3E36AA-82BF-4CD3-B17C-0CB24A60F660}"/>
    <cellStyle name="Calculation 4 25" xfId="12056" xr:uid="{ADA0C187-CFB9-4BD5-803C-92888842B376}"/>
    <cellStyle name="Calculation 4 26" xfId="12057" xr:uid="{5879F081-A803-4912-8AD5-3438F3E6A442}"/>
    <cellStyle name="Calculation 4 27" xfId="12058" xr:uid="{7D26A6D4-4931-405B-958D-293840BB673A}"/>
    <cellStyle name="Calculation 4 3" xfId="12059" xr:uid="{4CCA8C12-ED94-4B6C-8D23-FC72FE8CE8D8}"/>
    <cellStyle name="Calculation 4 3 10" xfId="12060" xr:uid="{64673585-77EE-4A3D-9A5D-7F8D53EB1116}"/>
    <cellStyle name="Calculation 4 3 10 2" xfId="12061" xr:uid="{7448A92E-01F9-42C8-AD7B-73D353DF6756}"/>
    <cellStyle name="Calculation 4 3 10 2 2" xfId="12062" xr:uid="{BE9967C6-8E78-4531-AABD-9075E7DB0C29}"/>
    <cellStyle name="Calculation 4 3 10 3" xfId="12063" xr:uid="{0CC2747B-D88F-412F-A520-9A7B5DE2F6BE}"/>
    <cellStyle name="Calculation 4 3 11" xfId="12064" xr:uid="{EF597590-47FE-4061-899A-71BBFB05E918}"/>
    <cellStyle name="Calculation 4 3 11 2" xfId="12065" xr:uid="{88F97A9F-76C5-4B7F-9400-1EE9427003CE}"/>
    <cellStyle name="Calculation 4 3 11 2 2" xfId="12066" xr:uid="{7D8DA793-40EC-488C-A4CD-CEB4601E1A67}"/>
    <cellStyle name="Calculation 4 3 11 3" xfId="12067" xr:uid="{743B3497-3AAE-4A69-9E74-84C1F06390EA}"/>
    <cellStyle name="Calculation 4 3 12" xfId="12068" xr:uid="{35C067D4-C50B-4013-851B-A663985D2C42}"/>
    <cellStyle name="Calculation 4 3 12 2" xfId="12069" xr:uid="{4EE9AEB1-8E9F-4F54-8297-75FE5F414540}"/>
    <cellStyle name="Calculation 4 3 12 2 2" xfId="12070" xr:uid="{A837D8E5-5E8D-4C88-B943-97C3D5D4891D}"/>
    <cellStyle name="Calculation 4 3 12 3" xfId="12071" xr:uid="{7007D1A6-EB84-4D38-91DF-3ADD06C1D93E}"/>
    <cellStyle name="Calculation 4 3 13" xfId="12072" xr:uid="{177FBBFC-F654-45CA-97F1-501600EA3129}"/>
    <cellStyle name="Calculation 4 3 13 2" xfId="12073" xr:uid="{5EB3FAD1-087B-4C40-86E6-83DC33A98247}"/>
    <cellStyle name="Calculation 4 3 13 2 2" xfId="12074" xr:uid="{30267B51-343B-4887-B6C4-33CC8FC4F19A}"/>
    <cellStyle name="Calculation 4 3 13 3" xfId="12075" xr:uid="{B74E1079-F695-42E5-B027-F5F7F7CFB888}"/>
    <cellStyle name="Calculation 4 3 14" xfId="12076" xr:uid="{D92E6F53-E1B2-4F59-AF22-4EA549C7A18C}"/>
    <cellStyle name="Calculation 4 3 14 2" xfId="12077" xr:uid="{4B298E1A-2736-43C7-9A86-D0D6E09E026D}"/>
    <cellStyle name="Calculation 4 3 14 2 2" xfId="12078" xr:uid="{CC34D0B7-EE40-456E-8184-0301B3CE4C31}"/>
    <cellStyle name="Calculation 4 3 14 3" xfId="12079" xr:uid="{6BC9DD26-B64D-4518-AF27-14C0A51FE8DB}"/>
    <cellStyle name="Calculation 4 3 15" xfId="12080" xr:uid="{C1266936-4117-4F87-AA99-B8C763C6970F}"/>
    <cellStyle name="Calculation 4 3 15 2" xfId="12081" xr:uid="{4B87E814-3B55-4DEB-9BF0-5220E98474CE}"/>
    <cellStyle name="Calculation 4 3 15 2 2" xfId="12082" xr:uid="{C496ED97-78FF-4093-8FF8-A2CDE757F588}"/>
    <cellStyle name="Calculation 4 3 15 3" xfId="12083" xr:uid="{2920BC9A-29C0-4534-A3AD-95E1D489171B}"/>
    <cellStyle name="Calculation 4 3 16" xfId="12084" xr:uid="{BE2FFEDC-3E29-43D9-99B4-77946A820E20}"/>
    <cellStyle name="Calculation 4 3 16 2" xfId="12085" xr:uid="{D2633C3A-DB1D-4567-B5EE-18E08B3FC66D}"/>
    <cellStyle name="Calculation 4 3 16 2 2" xfId="12086" xr:uid="{0DB5BE77-30F4-423D-8C8D-01DEB956668B}"/>
    <cellStyle name="Calculation 4 3 16 3" xfId="12087" xr:uid="{7207D411-E746-4576-AA07-B6D98020502A}"/>
    <cellStyle name="Calculation 4 3 17" xfId="12088" xr:uid="{16204B83-5137-4F0E-A56A-D92B969DB38C}"/>
    <cellStyle name="Calculation 4 3 17 2" xfId="12089" xr:uid="{E61384EC-2A0A-49DE-A7E1-8E97843137B1}"/>
    <cellStyle name="Calculation 4 3 17 2 2" xfId="12090" xr:uid="{04D8B87D-0CD1-4675-A228-F4196102A824}"/>
    <cellStyle name="Calculation 4 3 17 3" xfId="12091" xr:uid="{8B53BA0B-8C3D-4623-8B73-E97EC4086B17}"/>
    <cellStyle name="Calculation 4 3 18" xfId="12092" xr:uid="{1FCB1ADF-649F-4A55-908E-249A129422CF}"/>
    <cellStyle name="Calculation 4 3 18 2" xfId="12093" xr:uid="{8B7220C8-3A41-435E-9F92-8C2B7C918ED6}"/>
    <cellStyle name="Calculation 4 3 19" xfId="12094" xr:uid="{21F72810-6F22-402F-8D7A-951F3D205234}"/>
    <cellStyle name="Calculation 4 3 2" xfId="12095" xr:uid="{5C389D4D-B4EF-411A-B890-BABEFB02DB13}"/>
    <cellStyle name="Calculation 4 3 2 10" xfId="12096" xr:uid="{814E9EFE-01CB-4274-9181-94E1F6E4E412}"/>
    <cellStyle name="Calculation 4 3 2 10 2" xfId="12097" xr:uid="{6100E45F-C909-49B8-AE9F-DCF021A9A9E3}"/>
    <cellStyle name="Calculation 4 3 2 10 2 2" xfId="12098" xr:uid="{F7631BC1-EFA2-4BAA-BB65-A301E6809550}"/>
    <cellStyle name="Calculation 4 3 2 10 3" xfId="12099" xr:uid="{D8524839-9398-4D66-B02B-2A612EFD4C2C}"/>
    <cellStyle name="Calculation 4 3 2 11" xfId="12100" xr:uid="{6786C4C1-025D-4B80-B4C2-1CC3473F06D9}"/>
    <cellStyle name="Calculation 4 3 2 11 2" xfId="12101" xr:uid="{7D0CD7E3-FA1B-4896-AB45-A0D61A4EB347}"/>
    <cellStyle name="Calculation 4 3 2 11 2 2" xfId="12102" xr:uid="{99311060-9393-443E-8FBB-2C20AC21357C}"/>
    <cellStyle name="Calculation 4 3 2 11 3" xfId="12103" xr:uid="{DD85C360-7CB3-4739-A0CD-23BBE66CCD4D}"/>
    <cellStyle name="Calculation 4 3 2 12" xfId="12104" xr:uid="{BA0E7A96-CA06-4DFF-967B-D555131D6DF0}"/>
    <cellStyle name="Calculation 4 3 2 12 2" xfId="12105" xr:uid="{E66EAEDF-FF9D-4CBF-99C5-85F49CF44E23}"/>
    <cellStyle name="Calculation 4 3 2 12 2 2" xfId="12106" xr:uid="{1497B1F5-DA5A-4F11-AB28-CB8737CD8AF6}"/>
    <cellStyle name="Calculation 4 3 2 12 3" xfId="12107" xr:uid="{AAF5935E-7C5C-49D9-897D-C679B78D591E}"/>
    <cellStyle name="Calculation 4 3 2 13" xfId="12108" xr:uid="{BC820000-189C-4770-996E-8FA7758C7977}"/>
    <cellStyle name="Calculation 4 3 2 13 2" xfId="12109" xr:uid="{C78D0698-0F59-43E8-A8EA-8CC1491C8EEE}"/>
    <cellStyle name="Calculation 4 3 2 13 2 2" xfId="12110" xr:uid="{F5643282-947C-4746-B8D5-A9D3662A95B3}"/>
    <cellStyle name="Calculation 4 3 2 13 3" xfId="12111" xr:uid="{0E80FF13-6466-457F-B49F-4C25A088FBD1}"/>
    <cellStyle name="Calculation 4 3 2 14" xfId="12112" xr:uid="{F8E95D5C-ECCD-44C4-B241-5172BA55B82B}"/>
    <cellStyle name="Calculation 4 3 2 14 2" xfId="12113" xr:uid="{F6573034-2A30-437C-9E2C-24DC49882569}"/>
    <cellStyle name="Calculation 4 3 2 14 2 2" xfId="12114" xr:uid="{955797C9-6BBC-440B-B357-72B1BD20F38B}"/>
    <cellStyle name="Calculation 4 3 2 14 3" xfId="12115" xr:uid="{EEC8520C-59C0-4D9B-83E7-4D29A07991F6}"/>
    <cellStyle name="Calculation 4 3 2 15" xfId="12116" xr:uid="{FE27F860-9E94-49D4-A08F-C459D77CE5B2}"/>
    <cellStyle name="Calculation 4 3 2 15 2" xfId="12117" xr:uid="{EF783B28-7A4E-413E-A3CC-FE26F4085317}"/>
    <cellStyle name="Calculation 4 3 2 15 2 2" xfId="12118" xr:uid="{61F2A320-CE84-4057-92D7-145721A07B9B}"/>
    <cellStyle name="Calculation 4 3 2 15 3" xfId="12119" xr:uid="{A1C2E809-9395-454B-B84B-59EE8CDCBD8B}"/>
    <cellStyle name="Calculation 4 3 2 16" xfId="12120" xr:uid="{AC8729E5-04C5-49C2-A393-FA28058C0988}"/>
    <cellStyle name="Calculation 4 3 2 16 2" xfId="12121" xr:uid="{51920C7E-2728-4740-9911-C4FED15664EB}"/>
    <cellStyle name="Calculation 4 3 2 16 2 2" xfId="12122" xr:uid="{BBB1C862-9CB7-4EB4-B1E9-FF5066B6B201}"/>
    <cellStyle name="Calculation 4 3 2 16 3" xfId="12123" xr:uid="{3E524705-549F-43E6-B342-B20D1E6AA776}"/>
    <cellStyle name="Calculation 4 3 2 17" xfId="12124" xr:uid="{5B4D0889-B2CA-4D2C-BE25-3B24F0102297}"/>
    <cellStyle name="Calculation 4 3 2 17 2" xfId="12125" xr:uid="{9F3BAB97-C765-4E47-B2C1-D39E29F1D680}"/>
    <cellStyle name="Calculation 4 3 2 17 2 2" xfId="12126" xr:uid="{3F3DE793-00D3-4DF1-845E-11D9D3B4C7D0}"/>
    <cellStyle name="Calculation 4 3 2 17 3" xfId="12127" xr:uid="{B98C355E-B7AA-486B-8398-04360D0A7168}"/>
    <cellStyle name="Calculation 4 3 2 18" xfId="12128" xr:uid="{0867A903-1679-4F41-8459-0C0364B95B11}"/>
    <cellStyle name="Calculation 4 3 2 18 2" xfId="12129" xr:uid="{16D2DFD4-1E31-4772-BB28-E9CD0D88B9E4}"/>
    <cellStyle name="Calculation 4 3 2 18 2 2" xfId="12130" xr:uid="{97E0D029-F694-4F80-B5A6-F95CCA974666}"/>
    <cellStyle name="Calculation 4 3 2 18 3" xfId="12131" xr:uid="{91F372E6-E98F-4A89-84CE-BCD7F59EB208}"/>
    <cellStyle name="Calculation 4 3 2 19" xfId="12132" xr:uid="{663F7992-6CA3-4261-80E0-8A55CF496209}"/>
    <cellStyle name="Calculation 4 3 2 19 2" xfId="12133" xr:uid="{F28386CC-56C9-4CFA-B55A-DCC07CFD26DC}"/>
    <cellStyle name="Calculation 4 3 2 19 2 2" xfId="12134" xr:uid="{4C44067B-0BFE-4367-9BEC-71995D24EC94}"/>
    <cellStyle name="Calculation 4 3 2 19 3" xfId="12135" xr:uid="{0A7610C7-A880-40BA-9CDF-DC8F70BAC805}"/>
    <cellStyle name="Calculation 4 3 2 2" xfId="12136" xr:uid="{1400B029-B3BA-4E19-8EC0-54C71860A91F}"/>
    <cellStyle name="Calculation 4 3 2 2 2" xfId="12137" xr:uid="{4D083C7A-31A8-4C67-B9D8-0958A5E2AACD}"/>
    <cellStyle name="Calculation 4 3 2 2 2 2" xfId="12138" xr:uid="{8E2F1451-81F9-49CC-A46A-38C1325B5EC0}"/>
    <cellStyle name="Calculation 4 3 2 2 2 2 2" xfId="12139" xr:uid="{EA5BC73A-53AD-4C38-BA9D-31FEADEA45CE}"/>
    <cellStyle name="Calculation 4 3 2 2 2 3" xfId="12140" xr:uid="{168EC32B-7F1B-457E-B584-0264D52F2E69}"/>
    <cellStyle name="Calculation 4 3 2 2 2 4" xfId="12141" xr:uid="{CDC51261-9C4F-4B2D-8F8D-DA8FE91343F2}"/>
    <cellStyle name="Calculation 4 3 2 2 3" xfId="12142" xr:uid="{CB823F05-677E-42F7-A3CC-AA20462098CA}"/>
    <cellStyle name="Calculation 4 3 2 2 3 2" xfId="12143" xr:uid="{17D81004-38BB-40B3-BBC9-44F008EA5545}"/>
    <cellStyle name="Calculation 4 3 2 2 4" xfId="12144" xr:uid="{E0983BE0-A041-4AC9-87AC-ABE98D81DC54}"/>
    <cellStyle name="Calculation 4 3 2 2 5" xfId="12145" xr:uid="{120FCAEC-3C42-4140-8A5D-36A1891A8536}"/>
    <cellStyle name="Calculation 4 3 2 20" xfId="12146" xr:uid="{303769D6-157D-4DCE-9A07-7442045A82F2}"/>
    <cellStyle name="Calculation 4 3 2 20 2" xfId="12147" xr:uid="{CD56BCC5-BB73-4281-B4DD-DDD34F84D9E3}"/>
    <cellStyle name="Calculation 4 3 2 20 2 2" xfId="12148" xr:uid="{8EA91352-DB1C-42D9-AA1F-193B82051117}"/>
    <cellStyle name="Calculation 4 3 2 20 3" xfId="12149" xr:uid="{3F85B66B-6A73-483F-A82D-71591D9663CB}"/>
    <cellStyle name="Calculation 4 3 2 21" xfId="12150" xr:uid="{FE99F532-A6E3-4F7E-8B8B-423710DD8E4B}"/>
    <cellStyle name="Calculation 4 3 2 21 2" xfId="12151" xr:uid="{367E2C46-11FA-4185-844B-5539C0B1D931}"/>
    <cellStyle name="Calculation 4 3 2 22" xfId="12152" xr:uid="{4B3262AA-FE8E-4928-A848-350E7C19A39A}"/>
    <cellStyle name="Calculation 4 3 2 23" xfId="12153" xr:uid="{FF86DB9D-F2F0-46C8-915C-A96AF8ABBB47}"/>
    <cellStyle name="Calculation 4 3 2 3" xfId="12154" xr:uid="{F44EF5B5-0C17-4ECA-82DA-89D8A7E76290}"/>
    <cellStyle name="Calculation 4 3 2 3 2" xfId="12155" xr:uid="{DF0AC0AA-BEDC-4E5F-B8B1-D4EB2B2C60B7}"/>
    <cellStyle name="Calculation 4 3 2 3 2 2" xfId="12156" xr:uid="{44074929-570E-4E9F-B982-84715ACD1059}"/>
    <cellStyle name="Calculation 4 3 2 3 2 3" xfId="12157" xr:uid="{F1D43CAB-28B8-4847-B54F-6424C75FA986}"/>
    <cellStyle name="Calculation 4 3 2 3 3" xfId="12158" xr:uid="{05FADEEE-0733-40B6-84C8-2B7CC1531138}"/>
    <cellStyle name="Calculation 4 3 2 3 3 2" xfId="12159" xr:uid="{53D358D1-4AE1-4A07-924E-758B22080EE2}"/>
    <cellStyle name="Calculation 4 3 2 3 4" xfId="12160" xr:uid="{BB34AA31-88EE-4962-9912-B7E2BD584EA1}"/>
    <cellStyle name="Calculation 4 3 2 4" xfId="12161" xr:uid="{987B6459-7C54-4604-85E0-986E6EB68649}"/>
    <cellStyle name="Calculation 4 3 2 4 2" xfId="12162" xr:uid="{3F601832-E155-4FDC-9D9A-F9A7A93ECBE9}"/>
    <cellStyle name="Calculation 4 3 2 4 2 2" xfId="12163" xr:uid="{824782C3-E38D-406E-8282-0BBA2D33D0A4}"/>
    <cellStyle name="Calculation 4 3 2 4 3" xfId="12164" xr:uid="{3D722A5E-C999-4455-83EE-D27DB1D9B8D7}"/>
    <cellStyle name="Calculation 4 3 2 4 4" xfId="12165" xr:uid="{E1395C2E-C7D6-41BA-9FA7-2A8EA4965C95}"/>
    <cellStyle name="Calculation 4 3 2 5" xfId="12166" xr:uid="{6C93F757-9666-41CE-A39C-EB533E0CF747}"/>
    <cellStyle name="Calculation 4 3 2 5 2" xfId="12167" xr:uid="{B0C9C530-B2A3-4912-ACB4-965A7EAFD834}"/>
    <cellStyle name="Calculation 4 3 2 5 2 2" xfId="12168" xr:uid="{6AB7A191-2EA2-4356-AFC6-238525B1D548}"/>
    <cellStyle name="Calculation 4 3 2 5 3" xfId="12169" xr:uid="{DFE08BDD-1B67-4FB2-BBA7-17CD315417AC}"/>
    <cellStyle name="Calculation 4 3 2 5 4" xfId="12170" xr:uid="{A8C83E21-6F50-44CC-89DE-4945619EDA34}"/>
    <cellStyle name="Calculation 4 3 2 6" xfId="12171" xr:uid="{EFD1AE37-59F0-4C75-AA21-AA57A28DDB1F}"/>
    <cellStyle name="Calculation 4 3 2 6 2" xfId="12172" xr:uid="{70C899D2-74A5-47FC-B851-255DC9E61BF1}"/>
    <cellStyle name="Calculation 4 3 2 6 2 2" xfId="12173" xr:uid="{6673EB3D-F2F6-4B75-8745-3F1CA6751D4B}"/>
    <cellStyle name="Calculation 4 3 2 6 3" xfId="12174" xr:uid="{1DDED341-A957-4B3C-8286-068B0F177271}"/>
    <cellStyle name="Calculation 4 3 2 7" xfId="12175" xr:uid="{197395A8-7A91-47C0-97DC-8BCA2E3EC0AA}"/>
    <cellStyle name="Calculation 4 3 2 7 2" xfId="12176" xr:uid="{44944C58-65DD-4AE7-817A-687EDADA2766}"/>
    <cellStyle name="Calculation 4 3 2 7 2 2" xfId="12177" xr:uid="{3B165B36-27BE-493E-B5B7-4CC2D0A653A3}"/>
    <cellStyle name="Calculation 4 3 2 7 3" xfId="12178" xr:uid="{1F1ED323-06A7-48F7-A02C-6F4741631541}"/>
    <cellStyle name="Calculation 4 3 2 8" xfId="12179" xr:uid="{C0B1CE8F-E7BB-46F8-99C2-D7557B584557}"/>
    <cellStyle name="Calculation 4 3 2 8 2" xfId="12180" xr:uid="{C2CF1D68-78B8-4CE3-8A36-25AE673DA9D4}"/>
    <cellStyle name="Calculation 4 3 2 8 2 2" xfId="12181" xr:uid="{C236ABAB-E37D-4C09-A975-83338C1F248A}"/>
    <cellStyle name="Calculation 4 3 2 8 3" xfId="12182" xr:uid="{39648074-D7DC-461F-BD73-1524935EF9F0}"/>
    <cellStyle name="Calculation 4 3 2 9" xfId="12183" xr:uid="{1D81E6F1-0B0F-46E6-ACC3-BE23E643E134}"/>
    <cellStyle name="Calculation 4 3 2 9 2" xfId="12184" xr:uid="{E5FA6AB3-454E-4ED6-AE43-4B65429A668D}"/>
    <cellStyle name="Calculation 4 3 2 9 2 2" xfId="12185" xr:uid="{E91AB91E-D71A-4971-9331-0A630161FA0B}"/>
    <cellStyle name="Calculation 4 3 2 9 3" xfId="12186" xr:uid="{5F2C2645-D480-45C7-8C2C-CFF9A7601DB9}"/>
    <cellStyle name="Calculation 4 3 20" xfId="12187" xr:uid="{EC89D168-0539-40E3-82B8-6498FF3F4519}"/>
    <cellStyle name="Calculation 4 3 3" xfId="12188" xr:uid="{57F4459B-1BAB-48C4-A045-384D77B001BF}"/>
    <cellStyle name="Calculation 4 3 3 2" xfId="12189" xr:uid="{3E10A8AE-4293-41D2-BB9A-77A40AE66E5B}"/>
    <cellStyle name="Calculation 4 3 3 2 2" xfId="12190" xr:uid="{FBB2A3F1-B379-467C-97CB-CC04D89D8521}"/>
    <cellStyle name="Calculation 4 3 3 2 2 2" xfId="12191" xr:uid="{DF6BCC5B-245A-4AE4-8920-F6CAB6B1DA7D}"/>
    <cellStyle name="Calculation 4 3 3 2 3" xfId="12192" xr:uid="{5F38F54B-A728-453B-8DE6-8EBBA7C47900}"/>
    <cellStyle name="Calculation 4 3 3 2 4" xfId="12193" xr:uid="{FE69A71A-FC79-4837-A130-F53968E0551F}"/>
    <cellStyle name="Calculation 4 3 3 3" xfId="12194" xr:uid="{DFCC8A6E-AFEE-464B-9495-881339895E57}"/>
    <cellStyle name="Calculation 4 3 3 3 2" xfId="12195" xr:uid="{AA1BE5E6-A66C-48CB-8AC3-5450094D43B9}"/>
    <cellStyle name="Calculation 4 3 3 4" xfId="12196" xr:uid="{6618A3EC-EC5F-4DC8-B1E7-BDDDC5A84B64}"/>
    <cellStyle name="Calculation 4 3 3 5" xfId="12197" xr:uid="{2DE7B280-A0BC-4FCE-A9FB-809A11107619}"/>
    <cellStyle name="Calculation 4 3 4" xfId="12198" xr:uid="{F2551B77-F713-4386-BED2-B61A2534CD51}"/>
    <cellStyle name="Calculation 4 3 4 2" xfId="12199" xr:uid="{EE036AB5-F858-4A3B-9DA7-E674CD356AF4}"/>
    <cellStyle name="Calculation 4 3 4 2 2" xfId="12200" xr:uid="{19D92181-FD5A-42A7-888E-6456561BBEE9}"/>
    <cellStyle name="Calculation 4 3 4 2 3" xfId="12201" xr:uid="{2D16CA91-6573-4602-B049-2C49BCAD2B9C}"/>
    <cellStyle name="Calculation 4 3 4 3" xfId="12202" xr:uid="{F6986C51-2166-452B-96E4-B4F8C5601DCB}"/>
    <cellStyle name="Calculation 4 3 4 3 2" xfId="12203" xr:uid="{0E3BE28A-B38F-4713-A247-2D1704B60EE9}"/>
    <cellStyle name="Calculation 4 3 4 4" xfId="12204" xr:uid="{EE526827-18AF-4E85-ABDC-B25DF1896AB2}"/>
    <cellStyle name="Calculation 4 3 5" xfId="12205" xr:uid="{A28573C9-9909-4FA5-BB91-FBC9DEC1A4D1}"/>
    <cellStyle name="Calculation 4 3 5 2" xfId="12206" xr:uid="{BDE1FA61-4F6B-4BAD-963D-96630FA64DDC}"/>
    <cellStyle name="Calculation 4 3 5 2 2" xfId="12207" xr:uid="{82833091-C40A-4BCB-A04D-98C2C5BA8B68}"/>
    <cellStyle name="Calculation 4 3 5 2 3" xfId="12208" xr:uid="{C5E233CE-B747-4E68-9174-99C3526004BD}"/>
    <cellStyle name="Calculation 4 3 5 3" xfId="12209" xr:uid="{A9AFBC95-E0D2-497C-8D21-04CE04687AEF}"/>
    <cellStyle name="Calculation 4 3 5 4" xfId="12210" xr:uid="{42DA25EA-A428-4650-986B-3DE036CBC7CB}"/>
    <cellStyle name="Calculation 4 3 6" xfId="12211" xr:uid="{BF156CAA-1530-43C8-807C-6774C447A4FC}"/>
    <cellStyle name="Calculation 4 3 6 2" xfId="12212" xr:uid="{BF08577B-11EE-4766-8C79-841C655D4122}"/>
    <cellStyle name="Calculation 4 3 6 2 2" xfId="12213" xr:uid="{346D19B9-4952-4ABC-B3CD-14D1CECFA6E3}"/>
    <cellStyle name="Calculation 4 3 6 3" xfId="12214" xr:uid="{19BE98CD-DAD3-43FB-8BE4-13579E8453E2}"/>
    <cellStyle name="Calculation 4 3 6 4" xfId="12215" xr:uid="{ACDFEFB1-C8EC-4A72-8AD7-DC350439A484}"/>
    <cellStyle name="Calculation 4 3 7" xfId="12216" xr:uid="{94B235C9-815E-4E21-BAE4-47ED2BF4CF29}"/>
    <cellStyle name="Calculation 4 3 7 2" xfId="12217" xr:uid="{51C56E40-3173-4827-9A4A-A96C054445FA}"/>
    <cellStyle name="Calculation 4 3 7 2 2" xfId="12218" xr:uid="{0C2054DE-7991-46DA-A356-E49EF89E66D7}"/>
    <cellStyle name="Calculation 4 3 7 3" xfId="12219" xr:uid="{89CB276B-A137-4535-A281-14983D91C814}"/>
    <cellStyle name="Calculation 4 3 8" xfId="12220" xr:uid="{8089B660-9FD5-456C-9E22-7ED3F687C922}"/>
    <cellStyle name="Calculation 4 3 8 2" xfId="12221" xr:uid="{5FA65E57-8337-4317-9BCD-1033369C88B0}"/>
    <cellStyle name="Calculation 4 3 8 2 2" xfId="12222" xr:uid="{6C507C4F-14E6-4761-90C4-06D6B3E9C783}"/>
    <cellStyle name="Calculation 4 3 8 3" xfId="12223" xr:uid="{697F0E43-3491-4AF0-B508-864B665A3784}"/>
    <cellStyle name="Calculation 4 3 9" xfId="12224" xr:uid="{5D4E40FB-D202-467A-92BA-0E430AFAA78F}"/>
    <cellStyle name="Calculation 4 3 9 2" xfId="12225" xr:uid="{BBAF0767-B7E0-4925-9568-C64464E57CBF}"/>
    <cellStyle name="Calculation 4 3 9 2 2" xfId="12226" xr:uid="{3C4641A4-E300-4222-A338-F864D5D48A8E}"/>
    <cellStyle name="Calculation 4 3 9 3" xfId="12227" xr:uid="{8E918F0E-7179-4A4A-8A14-203E97EF7EB1}"/>
    <cellStyle name="Calculation 4 4" xfId="12228" xr:uid="{08975DD4-E56C-4FE1-B5A9-5475BC4FA480}"/>
    <cellStyle name="Calculation 4 4 10" xfId="12229" xr:uid="{2F7BEB8D-279A-4B0D-98DD-C34897CF8971}"/>
    <cellStyle name="Calculation 4 4 10 2" xfId="12230" xr:uid="{A75095D0-5ACC-4F9D-A866-20C88218DE56}"/>
    <cellStyle name="Calculation 4 4 10 2 2" xfId="12231" xr:uid="{3C8647E7-8B16-41D4-BF65-089DD4F5140A}"/>
    <cellStyle name="Calculation 4 4 10 3" xfId="12232" xr:uid="{93E0D192-21A2-45B3-BEC7-442AF8C373F9}"/>
    <cellStyle name="Calculation 4 4 11" xfId="12233" xr:uid="{F162FC96-C9AF-4EDD-9846-9CCC2CDFFE20}"/>
    <cellStyle name="Calculation 4 4 11 2" xfId="12234" xr:uid="{A58C477F-9F8B-4997-B1AA-922EADDEB751}"/>
    <cellStyle name="Calculation 4 4 11 2 2" xfId="12235" xr:uid="{63D08BD1-BAB8-46B3-9F03-5ACE33C4E5E8}"/>
    <cellStyle name="Calculation 4 4 11 3" xfId="12236" xr:uid="{BECC0537-4318-46DB-B834-3D476132D533}"/>
    <cellStyle name="Calculation 4 4 12" xfId="12237" xr:uid="{344ADE2C-E212-44F5-8A93-985BA3E6CA37}"/>
    <cellStyle name="Calculation 4 4 12 2" xfId="12238" xr:uid="{2B507336-17B4-4A68-A983-CFC34C002C31}"/>
    <cellStyle name="Calculation 4 4 12 2 2" xfId="12239" xr:uid="{6B6F422F-1893-474E-8CF0-D5AFB2E7CFF1}"/>
    <cellStyle name="Calculation 4 4 12 3" xfId="12240" xr:uid="{0639C402-2C4A-4ECE-9AAA-CFFC6B00F500}"/>
    <cellStyle name="Calculation 4 4 13" xfId="12241" xr:uid="{749889CA-E44D-44D9-9D35-756B98C975B9}"/>
    <cellStyle name="Calculation 4 4 13 2" xfId="12242" xr:uid="{16269886-C667-427C-A6CC-DCCB6D0E823E}"/>
    <cellStyle name="Calculation 4 4 13 2 2" xfId="12243" xr:uid="{C6BD2398-B1CA-400E-B6BD-DB6FB650A5AF}"/>
    <cellStyle name="Calculation 4 4 13 3" xfId="12244" xr:uid="{0800425B-D7FB-42B5-AF6C-7B1FFE844592}"/>
    <cellStyle name="Calculation 4 4 14" xfId="12245" xr:uid="{B03839D1-9A32-4B72-B1CA-139189CD5726}"/>
    <cellStyle name="Calculation 4 4 14 2" xfId="12246" xr:uid="{49D17485-32D7-4CFB-BB0E-091E8D579797}"/>
    <cellStyle name="Calculation 4 4 14 2 2" xfId="12247" xr:uid="{C0B8E5BE-2FDD-430C-847F-8E29F13498AC}"/>
    <cellStyle name="Calculation 4 4 14 3" xfId="12248" xr:uid="{27608392-9B5E-4A2E-B373-783126B51A48}"/>
    <cellStyle name="Calculation 4 4 15" xfId="12249" xr:uid="{FF64FB42-95E4-4D87-9B34-5A30A7D571AC}"/>
    <cellStyle name="Calculation 4 4 15 2" xfId="12250" xr:uid="{945A46DC-5EBA-4F8A-B538-08C79025EEED}"/>
    <cellStyle name="Calculation 4 4 15 2 2" xfId="12251" xr:uid="{1FBEE200-ECCD-4387-A70F-D57127193078}"/>
    <cellStyle name="Calculation 4 4 15 3" xfId="12252" xr:uid="{6B17E72C-FCFB-4EAF-A21E-3EF00B1C1A3F}"/>
    <cellStyle name="Calculation 4 4 16" xfId="12253" xr:uid="{99C050F6-9424-49AC-85F7-73C3509C39A3}"/>
    <cellStyle name="Calculation 4 4 16 2" xfId="12254" xr:uid="{48B19249-1D8B-4AE2-B55E-3D6001F4D678}"/>
    <cellStyle name="Calculation 4 4 16 2 2" xfId="12255" xr:uid="{EBA61406-983B-4820-9603-C86527CB24A8}"/>
    <cellStyle name="Calculation 4 4 16 3" xfId="12256" xr:uid="{F1F2A7E2-25F7-467E-AA26-3FAEBA49BD4B}"/>
    <cellStyle name="Calculation 4 4 17" xfId="12257" xr:uid="{80AE319A-8203-4DEE-9EEC-AB070B12E195}"/>
    <cellStyle name="Calculation 4 4 17 2" xfId="12258" xr:uid="{3B22B3E2-C092-4C3C-AEAB-F57C728A1470}"/>
    <cellStyle name="Calculation 4 4 17 2 2" xfId="12259" xr:uid="{083530B6-3918-49D7-8955-6848F1316354}"/>
    <cellStyle name="Calculation 4 4 17 3" xfId="12260" xr:uid="{FFD35B32-8CC3-47A9-92B9-834E36F9E488}"/>
    <cellStyle name="Calculation 4 4 18" xfId="12261" xr:uid="{54419576-D630-4A28-B56B-075FCF400379}"/>
    <cellStyle name="Calculation 4 4 18 2" xfId="12262" xr:uid="{C4237A98-BAEA-4676-AAFE-05B0A76205B4}"/>
    <cellStyle name="Calculation 4 4 19" xfId="12263" xr:uid="{E6D83083-3105-4669-B9EA-31EF350A2296}"/>
    <cellStyle name="Calculation 4 4 2" xfId="12264" xr:uid="{ADC65B8E-DC45-4BA7-BCD3-B01EAE25F552}"/>
    <cellStyle name="Calculation 4 4 2 10" xfId="12265" xr:uid="{2DCA732A-4A9E-4ACD-85AB-AB61CFA8B3AA}"/>
    <cellStyle name="Calculation 4 4 2 10 2" xfId="12266" xr:uid="{743DDF94-5F7B-47B3-B119-12D556868C00}"/>
    <cellStyle name="Calculation 4 4 2 10 2 2" xfId="12267" xr:uid="{C3B3843D-93EC-43AA-803B-5AF1CF67F307}"/>
    <cellStyle name="Calculation 4 4 2 10 3" xfId="12268" xr:uid="{D691AD4E-D89E-4898-A603-1C098D207E7A}"/>
    <cellStyle name="Calculation 4 4 2 11" xfId="12269" xr:uid="{221C8A59-18E7-4074-B0FF-D4B5F391BC82}"/>
    <cellStyle name="Calculation 4 4 2 11 2" xfId="12270" xr:uid="{A1B32B35-4F86-4C60-B72F-31B3241085CD}"/>
    <cellStyle name="Calculation 4 4 2 11 2 2" xfId="12271" xr:uid="{D221BC6B-E1A1-46C0-958D-6939B5256374}"/>
    <cellStyle name="Calculation 4 4 2 11 3" xfId="12272" xr:uid="{34E250F1-884C-47E3-98DF-E926416C7743}"/>
    <cellStyle name="Calculation 4 4 2 12" xfId="12273" xr:uid="{C411CC2C-AE9E-4054-AFAD-E446184A710B}"/>
    <cellStyle name="Calculation 4 4 2 12 2" xfId="12274" xr:uid="{BAD06104-7C36-4711-908C-804F9A246B89}"/>
    <cellStyle name="Calculation 4 4 2 12 2 2" xfId="12275" xr:uid="{6B6BC667-7070-4853-859F-17159365C9F6}"/>
    <cellStyle name="Calculation 4 4 2 12 3" xfId="12276" xr:uid="{67462154-C9AD-4216-8A78-E647026440A1}"/>
    <cellStyle name="Calculation 4 4 2 13" xfId="12277" xr:uid="{9E929E71-4956-4D0D-BD4F-BC8E52F92E9E}"/>
    <cellStyle name="Calculation 4 4 2 13 2" xfId="12278" xr:uid="{FDF65479-9114-496F-ADBF-EE2A9C634030}"/>
    <cellStyle name="Calculation 4 4 2 13 2 2" xfId="12279" xr:uid="{E38ED67A-46E3-4072-BB54-8A4AB73D6F56}"/>
    <cellStyle name="Calculation 4 4 2 13 3" xfId="12280" xr:uid="{3E589B78-4F8D-48AB-B9C6-E79273649CCF}"/>
    <cellStyle name="Calculation 4 4 2 14" xfId="12281" xr:uid="{3D54BB46-2405-44E9-AF53-C255EA5FABE3}"/>
    <cellStyle name="Calculation 4 4 2 14 2" xfId="12282" xr:uid="{CF3AC301-8408-4421-B5E6-A8D08D239D1D}"/>
    <cellStyle name="Calculation 4 4 2 14 2 2" xfId="12283" xr:uid="{204A6CCB-8B1A-4070-BB9D-536DEE88AE2D}"/>
    <cellStyle name="Calculation 4 4 2 14 3" xfId="12284" xr:uid="{81D8F0C1-BDAB-4916-983C-C8D66D9EA19A}"/>
    <cellStyle name="Calculation 4 4 2 15" xfId="12285" xr:uid="{5EF1CA66-935A-41AD-8939-711EB1FD5033}"/>
    <cellStyle name="Calculation 4 4 2 15 2" xfId="12286" xr:uid="{A5077679-77C4-4532-883C-F5D408740BCA}"/>
    <cellStyle name="Calculation 4 4 2 15 2 2" xfId="12287" xr:uid="{70D7B5B3-D5B1-49D9-9D84-BF78A5E4CB71}"/>
    <cellStyle name="Calculation 4 4 2 15 3" xfId="12288" xr:uid="{D4D046FA-1E5F-4118-AEB4-40279D7275CB}"/>
    <cellStyle name="Calculation 4 4 2 16" xfId="12289" xr:uid="{3978F75D-D018-41ED-AA71-7489EA8EB0A3}"/>
    <cellStyle name="Calculation 4 4 2 16 2" xfId="12290" xr:uid="{36EF97AB-86B2-4FA7-B86A-6D2645C6C42D}"/>
    <cellStyle name="Calculation 4 4 2 16 2 2" xfId="12291" xr:uid="{03D73A05-4F75-4519-BA04-8E72A4338883}"/>
    <cellStyle name="Calculation 4 4 2 16 3" xfId="12292" xr:uid="{0B9C4EFA-A6B3-404D-B4B1-C774EFBB0BD1}"/>
    <cellStyle name="Calculation 4 4 2 17" xfId="12293" xr:uid="{95A9D9F3-D4BC-4463-ADBF-8C38D58DA576}"/>
    <cellStyle name="Calculation 4 4 2 17 2" xfId="12294" xr:uid="{15385B43-81F5-4174-9DBA-50C223387110}"/>
    <cellStyle name="Calculation 4 4 2 17 2 2" xfId="12295" xr:uid="{F0D0F430-945D-489C-AA62-ECA7DC34CF23}"/>
    <cellStyle name="Calculation 4 4 2 17 3" xfId="12296" xr:uid="{4AE814B3-E613-4945-8341-2FBBE3091844}"/>
    <cellStyle name="Calculation 4 4 2 18" xfId="12297" xr:uid="{018CD668-F068-4B94-97D7-06DE18832E0D}"/>
    <cellStyle name="Calculation 4 4 2 18 2" xfId="12298" xr:uid="{565056B9-86C2-4001-98D1-AC58C2A77A08}"/>
    <cellStyle name="Calculation 4 4 2 18 2 2" xfId="12299" xr:uid="{1D17AEE2-8DDD-466A-86BF-A5FA58E4BCEA}"/>
    <cellStyle name="Calculation 4 4 2 18 3" xfId="12300" xr:uid="{09202E19-6C06-49D7-80B2-4090705AE647}"/>
    <cellStyle name="Calculation 4 4 2 19" xfId="12301" xr:uid="{006D1939-FAC3-4E6B-BEA9-D60113B9CE9E}"/>
    <cellStyle name="Calculation 4 4 2 19 2" xfId="12302" xr:uid="{E889F073-A9C9-4990-ADDE-08C753F25E58}"/>
    <cellStyle name="Calculation 4 4 2 19 2 2" xfId="12303" xr:uid="{4B0143ED-CC04-4421-9E9E-7C751AC4C0C0}"/>
    <cellStyle name="Calculation 4 4 2 19 3" xfId="12304" xr:uid="{8744984E-C0F4-4A96-8CCA-BD19A2D15F63}"/>
    <cellStyle name="Calculation 4 4 2 2" xfId="12305" xr:uid="{18782DDF-632C-4908-BD7B-B46297129543}"/>
    <cellStyle name="Calculation 4 4 2 2 2" xfId="12306" xr:uid="{0396DD4E-50D6-44B4-94E4-F158E2BB564C}"/>
    <cellStyle name="Calculation 4 4 2 2 2 2" xfId="12307" xr:uid="{6680AC4C-3BB1-4B9E-8603-9B493DE28AEE}"/>
    <cellStyle name="Calculation 4 4 2 2 2 2 2" xfId="12308" xr:uid="{A92F899A-771E-40FC-8FEA-077107EF0D2A}"/>
    <cellStyle name="Calculation 4 4 2 2 2 3" xfId="12309" xr:uid="{B831AB63-FBFB-44C4-A89D-F883870232C7}"/>
    <cellStyle name="Calculation 4 4 2 2 2 4" xfId="12310" xr:uid="{4280395C-409D-4674-AEEC-DCA91CFC9A95}"/>
    <cellStyle name="Calculation 4 4 2 2 3" xfId="12311" xr:uid="{05AA211B-F6A0-43C6-B28F-D1FD2858FC8D}"/>
    <cellStyle name="Calculation 4 4 2 2 3 2" xfId="12312" xr:uid="{125B78B8-9FF8-4996-B08E-3EE630322F77}"/>
    <cellStyle name="Calculation 4 4 2 2 4" xfId="12313" xr:uid="{B1612B11-9343-40F1-B780-D3BF6DB2DC87}"/>
    <cellStyle name="Calculation 4 4 2 2 5" xfId="12314" xr:uid="{5BE9072F-7D1D-4119-A2FA-5B7AE334960C}"/>
    <cellStyle name="Calculation 4 4 2 20" xfId="12315" xr:uid="{3C51C524-455B-445F-B95E-1C2A48A00F90}"/>
    <cellStyle name="Calculation 4 4 2 20 2" xfId="12316" xr:uid="{DCBC0C57-C625-4AC3-A426-AB4669A9073C}"/>
    <cellStyle name="Calculation 4 4 2 20 2 2" xfId="12317" xr:uid="{A0BBF611-2C6B-4FB7-973A-2A21E28BAF00}"/>
    <cellStyle name="Calculation 4 4 2 20 3" xfId="12318" xr:uid="{34DC5546-6E15-4B55-ABBC-F49A001728AB}"/>
    <cellStyle name="Calculation 4 4 2 21" xfId="12319" xr:uid="{5E80231A-3338-499E-A8A9-CD9DDC266320}"/>
    <cellStyle name="Calculation 4 4 2 21 2" xfId="12320" xr:uid="{63C30DE6-909D-495B-B0D6-2B5DBC9B1492}"/>
    <cellStyle name="Calculation 4 4 2 22" xfId="12321" xr:uid="{BDCF5FD6-8DB9-47B7-957C-13D453E0204F}"/>
    <cellStyle name="Calculation 4 4 2 23" xfId="12322" xr:uid="{3C902E4C-E565-4717-B208-1DA2EF48F3F2}"/>
    <cellStyle name="Calculation 4 4 2 3" xfId="12323" xr:uid="{EB790045-E097-4FB4-90F4-37099F45A117}"/>
    <cellStyle name="Calculation 4 4 2 3 2" xfId="12324" xr:uid="{4721504D-4793-40BE-9080-4E30DD702BF8}"/>
    <cellStyle name="Calculation 4 4 2 3 2 2" xfId="12325" xr:uid="{F9A3AA88-5725-4FE2-AA24-FD96BBE545BB}"/>
    <cellStyle name="Calculation 4 4 2 3 2 3" xfId="12326" xr:uid="{0F9BB25E-F3B3-40E5-ABFE-357D50B76460}"/>
    <cellStyle name="Calculation 4 4 2 3 3" xfId="12327" xr:uid="{74B9509B-7EC4-48DA-923D-7669381B763A}"/>
    <cellStyle name="Calculation 4 4 2 3 3 2" xfId="12328" xr:uid="{8A9C9524-46F9-4D28-BC42-7D4E44A39E91}"/>
    <cellStyle name="Calculation 4 4 2 3 4" xfId="12329" xr:uid="{DBDDA062-60A0-4D71-8295-10AE80F6C3A7}"/>
    <cellStyle name="Calculation 4 4 2 4" xfId="12330" xr:uid="{3EE0C505-9DD5-4661-90A9-AF6FB2D5428D}"/>
    <cellStyle name="Calculation 4 4 2 4 2" xfId="12331" xr:uid="{C6E9D081-0DC6-4E88-AE03-DFC8743AF83C}"/>
    <cellStyle name="Calculation 4 4 2 4 2 2" xfId="12332" xr:uid="{12C5D4B0-6BBB-47B9-86D9-EFE92CD3E1FC}"/>
    <cellStyle name="Calculation 4 4 2 4 3" xfId="12333" xr:uid="{DC6DD7E8-7496-461F-B6FE-130662B6E43B}"/>
    <cellStyle name="Calculation 4 4 2 4 4" xfId="12334" xr:uid="{13870048-90D9-4B6C-9254-4B08295F6CCB}"/>
    <cellStyle name="Calculation 4 4 2 5" xfId="12335" xr:uid="{2A751597-9728-4BCA-A7DB-009888C6DB35}"/>
    <cellStyle name="Calculation 4 4 2 5 2" xfId="12336" xr:uid="{8C7F2479-98EE-495C-B248-09492BC1DB1E}"/>
    <cellStyle name="Calculation 4 4 2 5 2 2" xfId="12337" xr:uid="{64F23C9D-6E76-4712-BA5C-F4D69C90F1D3}"/>
    <cellStyle name="Calculation 4 4 2 5 3" xfId="12338" xr:uid="{40917FD5-5ECB-4CC8-B63F-EDE1D9E83F2E}"/>
    <cellStyle name="Calculation 4 4 2 5 4" xfId="12339" xr:uid="{E3ADB629-229D-4A3A-A495-7AE29EEF7B8F}"/>
    <cellStyle name="Calculation 4 4 2 6" xfId="12340" xr:uid="{082B38E5-5A7C-45BA-BA53-C4375461CE5D}"/>
    <cellStyle name="Calculation 4 4 2 6 2" xfId="12341" xr:uid="{32128066-785A-4BA6-9333-C52E57A470F0}"/>
    <cellStyle name="Calculation 4 4 2 6 2 2" xfId="12342" xr:uid="{FC975105-DC3C-4E8A-A03A-528E66FC77CB}"/>
    <cellStyle name="Calculation 4 4 2 6 3" xfId="12343" xr:uid="{B2AB0AF3-B7F1-43CB-9C73-67538F43187A}"/>
    <cellStyle name="Calculation 4 4 2 7" xfId="12344" xr:uid="{DBBA04F2-4192-4E2D-B3FE-4519BA2F32E7}"/>
    <cellStyle name="Calculation 4 4 2 7 2" xfId="12345" xr:uid="{B73DC9A9-AD78-4D96-A8D8-7C362957756B}"/>
    <cellStyle name="Calculation 4 4 2 7 2 2" xfId="12346" xr:uid="{97EA795F-2A52-4D37-8496-D9D9D48E42E9}"/>
    <cellStyle name="Calculation 4 4 2 7 3" xfId="12347" xr:uid="{57F001C0-2DAC-4672-B90C-D087F6458FB7}"/>
    <cellStyle name="Calculation 4 4 2 8" xfId="12348" xr:uid="{938D59C1-72EA-46E2-A075-2038666BBAA3}"/>
    <cellStyle name="Calculation 4 4 2 8 2" xfId="12349" xr:uid="{916D5869-4FC0-48AC-B12C-C7B82B684599}"/>
    <cellStyle name="Calculation 4 4 2 8 2 2" xfId="12350" xr:uid="{F441FED3-BC96-49C2-8518-30E4BEEB1816}"/>
    <cellStyle name="Calculation 4 4 2 8 3" xfId="12351" xr:uid="{8AF9DB93-8F28-4872-B7C6-006C06F95B6A}"/>
    <cellStyle name="Calculation 4 4 2 9" xfId="12352" xr:uid="{7A041CE3-F182-4B48-BA3B-DA71CE023FFC}"/>
    <cellStyle name="Calculation 4 4 2 9 2" xfId="12353" xr:uid="{A03166EB-2E05-411B-8136-67CEC6BC6591}"/>
    <cellStyle name="Calculation 4 4 2 9 2 2" xfId="12354" xr:uid="{71185D35-1D90-466D-AB5F-28F28A36F786}"/>
    <cellStyle name="Calculation 4 4 2 9 3" xfId="12355" xr:uid="{6A9FD20F-BC4C-447E-8976-5B689B34B7A5}"/>
    <cellStyle name="Calculation 4 4 20" xfId="12356" xr:uid="{4C3BDE2A-319C-410E-BED0-2F856CD58664}"/>
    <cellStyle name="Calculation 4 4 3" xfId="12357" xr:uid="{281F8D64-2A7B-460D-A2F0-703DD09C3E49}"/>
    <cellStyle name="Calculation 4 4 3 2" xfId="12358" xr:uid="{31BEA792-7192-49A7-9C15-2B7DBB175D3A}"/>
    <cellStyle name="Calculation 4 4 3 2 2" xfId="12359" xr:uid="{C195E000-E31A-48FC-BE62-563A314A7D47}"/>
    <cellStyle name="Calculation 4 4 3 2 2 2" xfId="12360" xr:uid="{2F30081E-EDBA-43AF-8923-49171238AE58}"/>
    <cellStyle name="Calculation 4 4 3 2 3" xfId="12361" xr:uid="{506C318F-63A6-4B1F-987D-EFCE318397BE}"/>
    <cellStyle name="Calculation 4 4 3 2 4" xfId="12362" xr:uid="{42E624DD-AA03-48E7-9A95-84E3FD917C8C}"/>
    <cellStyle name="Calculation 4 4 3 3" xfId="12363" xr:uid="{901F23F9-99A5-4A51-A6E8-A0BF51AF7DBA}"/>
    <cellStyle name="Calculation 4 4 3 3 2" xfId="12364" xr:uid="{2AE31D36-51DE-438E-BDDE-13B2C3E5B6DD}"/>
    <cellStyle name="Calculation 4 4 3 4" xfId="12365" xr:uid="{BCD1E5C7-3AC2-4017-A2CA-6E7B4552A6EA}"/>
    <cellStyle name="Calculation 4 4 3 5" xfId="12366" xr:uid="{2A08F035-E49C-4222-9B7E-03550F5B99B2}"/>
    <cellStyle name="Calculation 4 4 4" xfId="12367" xr:uid="{CB4555EC-B07D-40B3-98F1-8A3ACB875841}"/>
    <cellStyle name="Calculation 4 4 4 2" xfId="12368" xr:uid="{2F9ED133-4FFB-44EC-8F76-A1F162B13F4B}"/>
    <cellStyle name="Calculation 4 4 4 2 2" xfId="12369" xr:uid="{3C890031-64BB-40BB-B803-E46D84F192F8}"/>
    <cellStyle name="Calculation 4 4 4 2 3" xfId="12370" xr:uid="{FE423C39-7A78-43E1-B64F-538B89768BA0}"/>
    <cellStyle name="Calculation 4 4 4 3" xfId="12371" xr:uid="{CBC39BEE-514B-4317-87ED-3CCD9E02B6CC}"/>
    <cellStyle name="Calculation 4 4 4 3 2" xfId="12372" xr:uid="{7EF836FB-D076-477C-BDAE-51B42649B113}"/>
    <cellStyle name="Calculation 4 4 4 4" xfId="12373" xr:uid="{468E1073-6402-43F5-9697-BC7753A24F61}"/>
    <cellStyle name="Calculation 4 4 5" xfId="12374" xr:uid="{1D858EC4-056F-470D-9699-D8E9DCD80CA8}"/>
    <cellStyle name="Calculation 4 4 5 2" xfId="12375" xr:uid="{81E329A3-F9F9-4B73-9DBA-CC6C0292BFEF}"/>
    <cellStyle name="Calculation 4 4 5 2 2" xfId="12376" xr:uid="{3195EC4F-95D7-45DC-897B-04274B62C1AF}"/>
    <cellStyle name="Calculation 4 4 5 2 3" xfId="12377" xr:uid="{7D05260E-D651-49DD-A925-06FCB9FFEADC}"/>
    <cellStyle name="Calculation 4 4 5 3" xfId="12378" xr:uid="{BBB954B5-BE32-4C1F-9F02-B83343AE1481}"/>
    <cellStyle name="Calculation 4 4 5 4" xfId="12379" xr:uid="{AF782BAA-0599-473E-BE9E-D7D087E5EF83}"/>
    <cellStyle name="Calculation 4 4 6" xfId="12380" xr:uid="{8F5C2F0E-AEC7-477E-B725-9E84ACE62AF2}"/>
    <cellStyle name="Calculation 4 4 6 2" xfId="12381" xr:uid="{BAC772F5-0A5C-4437-813C-9183356E6278}"/>
    <cellStyle name="Calculation 4 4 6 2 2" xfId="12382" xr:uid="{386E2E87-5D97-42B6-9869-999B3540D929}"/>
    <cellStyle name="Calculation 4 4 6 3" xfId="12383" xr:uid="{422163DC-A0F8-4218-B617-F7F8C109D162}"/>
    <cellStyle name="Calculation 4 4 6 4" xfId="12384" xr:uid="{A6E9EEE0-8369-467D-B82C-B60663847C23}"/>
    <cellStyle name="Calculation 4 4 7" xfId="12385" xr:uid="{C2E84E51-2C99-4757-BBD1-CD8BA734526D}"/>
    <cellStyle name="Calculation 4 4 7 2" xfId="12386" xr:uid="{87736C56-371A-416E-B203-F26C47D9C6B3}"/>
    <cellStyle name="Calculation 4 4 7 2 2" xfId="12387" xr:uid="{E29D1017-C692-4795-A827-96424B649023}"/>
    <cellStyle name="Calculation 4 4 7 3" xfId="12388" xr:uid="{9B8E9B27-8BCF-4501-A8D9-C9892C2025F5}"/>
    <cellStyle name="Calculation 4 4 8" xfId="12389" xr:uid="{97B2FD5B-A818-4518-AFC7-D9DF7E82EB17}"/>
    <cellStyle name="Calculation 4 4 8 2" xfId="12390" xr:uid="{9022F0C9-2FA6-4CCB-8A1A-FA5C0B59F6C7}"/>
    <cellStyle name="Calculation 4 4 8 2 2" xfId="12391" xr:uid="{E4193E65-9E94-4D4D-8906-21209718C5E2}"/>
    <cellStyle name="Calculation 4 4 8 3" xfId="12392" xr:uid="{56179804-9295-4B18-8CE5-7CD01F128B7C}"/>
    <cellStyle name="Calculation 4 4 9" xfId="12393" xr:uid="{4112E101-91E0-4B11-A9BD-C577253ADDE4}"/>
    <cellStyle name="Calculation 4 4 9 2" xfId="12394" xr:uid="{F2B0DDEC-BCA2-4289-9BE4-A678354E3617}"/>
    <cellStyle name="Calculation 4 4 9 2 2" xfId="12395" xr:uid="{266F7AC3-6A59-4678-9197-A46B75A1E664}"/>
    <cellStyle name="Calculation 4 4 9 3" xfId="12396" xr:uid="{44734FE2-81B9-45C6-932F-2E6C61BCF4D9}"/>
    <cellStyle name="Calculation 4 5" xfId="12397" xr:uid="{C7069745-0386-4BAA-B477-196BC0259379}"/>
    <cellStyle name="Calculation 4 5 10" xfId="12398" xr:uid="{137192E1-4812-487D-846B-10F59132EF2B}"/>
    <cellStyle name="Calculation 4 5 10 2" xfId="12399" xr:uid="{B1C5DECD-92A1-4C99-B760-C6BA03043BF2}"/>
    <cellStyle name="Calculation 4 5 10 2 2" xfId="12400" xr:uid="{59F12751-F968-4E82-B611-F216D09EE0DA}"/>
    <cellStyle name="Calculation 4 5 10 3" xfId="12401" xr:uid="{26D211FC-CD43-4277-AB60-760FCEC855FF}"/>
    <cellStyle name="Calculation 4 5 11" xfId="12402" xr:uid="{39870F61-8E33-4429-A34A-3F3D27A7419F}"/>
    <cellStyle name="Calculation 4 5 11 2" xfId="12403" xr:uid="{1E5E5714-818E-49B1-A521-1B5F633804E0}"/>
    <cellStyle name="Calculation 4 5 11 2 2" xfId="12404" xr:uid="{1C27DBE8-35F1-4B98-8874-0ABC3263EB16}"/>
    <cellStyle name="Calculation 4 5 11 3" xfId="12405" xr:uid="{27225E60-B884-4F29-8E07-400B20C589C9}"/>
    <cellStyle name="Calculation 4 5 12" xfId="12406" xr:uid="{150D48A4-8C52-4117-8C6E-7E1E339965C7}"/>
    <cellStyle name="Calculation 4 5 12 2" xfId="12407" xr:uid="{4AEF46DE-9A50-492D-AB70-0DA0A95D6E51}"/>
    <cellStyle name="Calculation 4 5 12 2 2" xfId="12408" xr:uid="{7FAAA8A1-3621-4669-8E47-6AC966B3E870}"/>
    <cellStyle name="Calculation 4 5 12 3" xfId="12409" xr:uid="{61B419E5-86B2-4B0F-9992-7573D9C20CEF}"/>
    <cellStyle name="Calculation 4 5 13" xfId="12410" xr:uid="{640F6E47-A53A-4374-BE47-8A7BCD8F15D4}"/>
    <cellStyle name="Calculation 4 5 13 2" xfId="12411" xr:uid="{760EB93C-5A4E-4726-971F-7685F2207FFE}"/>
    <cellStyle name="Calculation 4 5 13 2 2" xfId="12412" xr:uid="{C283857F-3174-4E66-8CAB-608395B27D43}"/>
    <cellStyle name="Calculation 4 5 13 3" xfId="12413" xr:uid="{157C5B57-4937-4303-A286-BCBB6EA5960E}"/>
    <cellStyle name="Calculation 4 5 14" xfId="12414" xr:uid="{91AAA2FF-521B-4FA6-A8A7-2D32203853DA}"/>
    <cellStyle name="Calculation 4 5 14 2" xfId="12415" xr:uid="{2A5877D4-D9A3-4360-9C39-1818646F9569}"/>
    <cellStyle name="Calculation 4 5 14 2 2" xfId="12416" xr:uid="{7DD8F7BD-A8A9-4BA1-B6B3-57CE16834032}"/>
    <cellStyle name="Calculation 4 5 14 3" xfId="12417" xr:uid="{077A3985-ABDF-4D63-8EFC-1E3D4580CA51}"/>
    <cellStyle name="Calculation 4 5 15" xfId="12418" xr:uid="{60339CC5-C730-4059-A49F-5C12FC59297B}"/>
    <cellStyle name="Calculation 4 5 15 2" xfId="12419" xr:uid="{E7DFCC05-E33F-4A44-837A-02C9AE4BB751}"/>
    <cellStyle name="Calculation 4 5 15 2 2" xfId="12420" xr:uid="{2E3CF9E1-0EAA-4BCA-873B-BAD6281AC279}"/>
    <cellStyle name="Calculation 4 5 15 3" xfId="12421" xr:uid="{7B8330C7-B5E8-4A8C-BE25-779C212A9AC6}"/>
    <cellStyle name="Calculation 4 5 16" xfId="12422" xr:uid="{ADC4A67C-6B8B-4594-9494-5C0B53B9350C}"/>
    <cellStyle name="Calculation 4 5 16 2" xfId="12423" xr:uid="{C13EB8AD-3A1D-4E3F-BEE6-D91ECE7A0F20}"/>
    <cellStyle name="Calculation 4 5 16 2 2" xfId="12424" xr:uid="{3C8891DB-8013-44B2-81A4-FE28529EDD6F}"/>
    <cellStyle name="Calculation 4 5 16 3" xfId="12425" xr:uid="{F8F4B2E0-4CD4-4988-B914-E6428486DDFA}"/>
    <cellStyle name="Calculation 4 5 17" xfId="12426" xr:uid="{533E698A-5EFA-484B-86C2-04E16D353B4E}"/>
    <cellStyle name="Calculation 4 5 17 2" xfId="12427" xr:uid="{44BADEC4-4C20-430A-A10D-56F562CCA095}"/>
    <cellStyle name="Calculation 4 5 17 2 2" xfId="12428" xr:uid="{F8EDACCE-AB5D-4C53-A9B0-9D1EC1D55059}"/>
    <cellStyle name="Calculation 4 5 17 3" xfId="12429" xr:uid="{F18D9D4F-D782-4A08-87E8-B8A5C1C7FFB9}"/>
    <cellStyle name="Calculation 4 5 18" xfId="12430" xr:uid="{5F9C4588-45A6-4B73-95CC-CC46205C158B}"/>
    <cellStyle name="Calculation 4 5 18 2" xfId="12431" xr:uid="{C7C13D15-DB44-4272-9EA3-EEDDF94393E8}"/>
    <cellStyle name="Calculation 4 5 18 2 2" xfId="12432" xr:uid="{45FBE628-115B-45FC-98E6-E024C29D70FA}"/>
    <cellStyle name="Calculation 4 5 18 3" xfId="12433" xr:uid="{B3C221AC-C4E2-45E0-90AE-21EBC346DDAB}"/>
    <cellStyle name="Calculation 4 5 19" xfId="12434" xr:uid="{7205D531-E17F-41EF-BE20-431A5F239313}"/>
    <cellStyle name="Calculation 4 5 19 2" xfId="12435" xr:uid="{24DFE15B-9422-4AA8-9895-F78B9B37CE9B}"/>
    <cellStyle name="Calculation 4 5 19 2 2" xfId="12436" xr:uid="{B8F05B18-31CB-4AF8-A829-57AB5BF6CE79}"/>
    <cellStyle name="Calculation 4 5 19 3" xfId="12437" xr:uid="{0C36ECF0-CC1F-4B1F-914A-A167D567D312}"/>
    <cellStyle name="Calculation 4 5 2" xfId="12438" xr:uid="{A2A02556-F623-4617-8780-757D96957574}"/>
    <cellStyle name="Calculation 4 5 2 10" xfId="12439" xr:uid="{B460F87E-9D3F-4ECD-B155-4014F01FACBD}"/>
    <cellStyle name="Calculation 4 5 2 10 2" xfId="12440" xr:uid="{F01215CB-C5C2-4826-9856-C5410BA3F6A1}"/>
    <cellStyle name="Calculation 4 5 2 10 2 2" xfId="12441" xr:uid="{D5DE666C-0AE2-4435-8C08-0B79BBA1AEB8}"/>
    <cellStyle name="Calculation 4 5 2 10 3" xfId="12442" xr:uid="{3A0FAE65-D432-421C-BAA2-EC530D9B549D}"/>
    <cellStyle name="Calculation 4 5 2 11" xfId="12443" xr:uid="{059E3EEA-D35A-4213-BB42-3EA983929B73}"/>
    <cellStyle name="Calculation 4 5 2 11 2" xfId="12444" xr:uid="{A70E49AE-9AC0-46A0-96D7-058F4D99FD89}"/>
    <cellStyle name="Calculation 4 5 2 11 2 2" xfId="12445" xr:uid="{1F3E880B-72DA-4968-B45C-AEDCFF1FABC8}"/>
    <cellStyle name="Calculation 4 5 2 11 3" xfId="12446" xr:uid="{51FA38F0-4BFB-4566-8B5F-12B306462C07}"/>
    <cellStyle name="Calculation 4 5 2 12" xfId="12447" xr:uid="{08DE0CEB-0152-42C0-97EC-5B91F03D14DE}"/>
    <cellStyle name="Calculation 4 5 2 12 2" xfId="12448" xr:uid="{48F4850E-21E0-4E4C-B7B1-BC1E3B3F7E7C}"/>
    <cellStyle name="Calculation 4 5 2 12 2 2" xfId="12449" xr:uid="{D6CF45A2-3975-4F78-B05F-3BA1CB112617}"/>
    <cellStyle name="Calculation 4 5 2 12 3" xfId="12450" xr:uid="{27EC8BC7-8FE3-4F83-9A34-83F202B5F4E4}"/>
    <cellStyle name="Calculation 4 5 2 13" xfId="12451" xr:uid="{B58D4662-7A06-4B03-97EE-2A320ACD0990}"/>
    <cellStyle name="Calculation 4 5 2 13 2" xfId="12452" xr:uid="{8B3F3AB3-81E4-46A0-A840-1F46F751161B}"/>
    <cellStyle name="Calculation 4 5 2 13 2 2" xfId="12453" xr:uid="{4A372CA4-E0A8-4D3E-9280-E7BE89B0CBFD}"/>
    <cellStyle name="Calculation 4 5 2 13 3" xfId="12454" xr:uid="{D0A4CA91-825E-4840-9A99-FA87189F22D6}"/>
    <cellStyle name="Calculation 4 5 2 14" xfId="12455" xr:uid="{53D84E44-82C3-49CC-AA27-8E2DA002EFF5}"/>
    <cellStyle name="Calculation 4 5 2 14 2" xfId="12456" xr:uid="{2C75E3E1-EB27-42F0-BC1B-DDAD757429A8}"/>
    <cellStyle name="Calculation 4 5 2 14 2 2" xfId="12457" xr:uid="{A22C3CA7-38AD-4E1F-A387-383B8CCA7EA5}"/>
    <cellStyle name="Calculation 4 5 2 14 3" xfId="12458" xr:uid="{606F24BB-13F2-4E33-AE97-2C38052EC76A}"/>
    <cellStyle name="Calculation 4 5 2 15" xfId="12459" xr:uid="{19527C01-6609-4600-9CE2-B8BA9D339FAC}"/>
    <cellStyle name="Calculation 4 5 2 15 2" xfId="12460" xr:uid="{9356E415-15F7-4343-BC3F-F14EEA80F218}"/>
    <cellStyle name="Calculation 4 5 2 15 2 2" xfId="12461" xr:uid="{BEAEFAC9-815C-480E-94DD-08AB88CC6E48}"/>
    <cellStyle name="Calculation 4 5 2 15 3" xfId="12462" xr:uid="{8894462D-8E69-4476-829D-0835D03EBA09}"/>
    <cellStyle name="Calculation 4 5 2 16" xfId="12463" xr:uid="{79E50630-BBD0-44F4-96AF-E90D75A75695}"/>
    <cellStyle name="Calculation 4 5 2 16 2" xfId="12464" xr:uid="{21CB0D5D-6020-49F9-B709-98EB8A6DE82E}"/>
    <cellStyle name="Calculation 4 5 2 16 2 2" xfId="12465" xr:uid="{7C074129-EFFB-4F6E-9C07-593DB1D154AC}"/>
    <cellStyle name="Calculation 4 5 2 16 3" xfId="12466" xr:uid="{E90C1817-0FE5-40EC-8F54-16BA6E8AE5E1}"/>
    <cellStyle name="Calculation 4 5 2 17" xfId="12467" xr:uid="{3F0731E1-9DF8-43B8-8125-E25BA5D5A13F}"/>
    <cellStyle name="Calculation 4 5 2 17 2" xfId="12468" xr:uid="{96B79F86-CB10-4B8B-A918-51216A11EB12}"/>
    <cellStyle name="Calculation 4 5 2 17 2 2" xfId="12469" xr:uid="{F89FCA99-5D62-415C-9BE6-BCAD2E43FBC1}"/>
    <cellStyle name="Calculation 4 5 2 17 3" xfId="12470" xr:uid="{4A9A4FF4-1EE2-45BD-9BE3-9BFDDBCB6E43}"/>
    <cellStyle name="Calculation 4 5 2 18" xfId="12471" xr:uid="{CD286631-83C3-40FD-8E92-AF1C2133A051}"/>
    <cellStyle name="Calculation 4 5 2 18 2" xfId="12472" xr:uid="{12965BCE-6C3D-4EA3-8F99-2F0F364CFF90}"/>
    <cellStyle name="Calculation 4 5 2 18 2 2" xfId="12473" xr:uid="{51CCD231-82C2-4415-B032-B5B4DAA77C4D}"/>
    <cellStyle name="Calculation 4 5 2 18 3" xfId="12474" xr:uid="{7B2A5288-6260-4F19-B41B-957E17C5537E}"/>
    <cellStyle name="Calculation 4 5 2 19" xfId="12475" xr:uid="{AF8B7740-A63E-4D8F-BC66-E1324032DB6D}"/>
    <cellStyle name="Calculation 4 5 2 19 2" xfId="12476" xr:uid="{179F15B7-5012-4D37-813B-2CF5EA91C87D}"/>
    <cellStyle name="Calculation 4 5 2 19 2 2" xfId="12477" xr:uid="{F4E83F1E-074F-4EBC-AB2B-EE1CA01EB607}"/>
    <cellStyle name="Calculation 4 5 2 19 3" xfId="12478" xr:uid="{1060DC45-0F7F-4175-A6F9-B47DA480F810}"/>
    <cellStyle name="Calculation 4 5 2 2" xfId="12479" xr:uid="{43C971C4-C224-483D-9BB0-5BF2C61479E3}"/>
    <cellStyle name="Calculation 4 5 2 2 2" xfId="12480" xr:uid="{CF04C90A-3562-4CD4-8CCB-7AC8C3579EEC}"/>
    <cellStyle name="Calculation 4 5 2 2 2 2" xfId="12481" xr:uid="{4A05AEC9-E661-4715-BA8B-145449A6E55E}"/>
    <cellStyle name="Calculation 4 5 2 2 2 3" xfId="12482" xr:uid="{4FA7C139-D378-439A-A3A3-C963FF785FC0}"/>
    <cellStyle name="Calculation 4 5 2 2 3" xfId="12483" xr:uid="{874C5E23-CE60-4AAE-88A3-CEF52D123185}"/>
    <cellStyle name="Calculation 4 5 2 2 3 2" xfId="12484" xr:uid="{E7FADC1C-CC95-4014-80DB-E90BB72F3C3C}"/>
    <cellStyle name="Calculation 4 5 2 2 4" xfId="12485" xr:uid="{667308E5-1D2B-4BB5-9AAC-C02337BF5684}"/>
    <cellStyle name="Calculation 4 5 2 20" xfId="12486" xr:uid="{879B5385-B9F1-40C8-B585-2CB6B487E160}"/>
    <cellStyle name="Calculation 4 5 2 20 2" xfId="12487" xr:uid="{CBA4AA2F-55AD-4820-95BD-896FE510CD82}"/>
    <cellStyle name="Calculation 4 5 2 20 2 2" xfId="12488" xr:uid="{D075970A-B67D-4F4A-9DC6-B3FEE63295BA}"/>
    <cellStyle name="Calculation 4 5 2 20 3" xfId="12489" xr:uid="{B3A6DCE4-AD39-4D6C-8B56-5F88C4F71096}"/>
    <cellStyle name="Calculation 4 5 2 21" xfId="12490" xr:uid="{E8FBF463-8D2B-4149-94BA-FCC7931A1838}"/>
    <cellStyle name="Calculation 4 5 2 21 2" xfId="12491" xr:uid="{1E501E44-55EF-46AC-8FBC-CB2FC8AC5F0C}"/>
    <cellStyle name="Calculation 4 5 2 22" xfId="12492" xr:uid="{EAEEE977-3009-432E-B272-C2A70C5240F6}"/>
    <cellStyle name="Calculation 4 5 2 23" xfId="12493" xr:uid="{83486C6A-F508-494F-9A85-659226511348}"/>
    <cellStyle name="Calculation 4 5 2 3" xfId="12494" xr:uid="{581FDDFE-9C97-42FF-93B3-8885ECE2AF77}"/>
    <cellStyle name="Calculation 4 5 2 3 2" xfId="12495" xr:uid="{95AEE8D6-0615-4240-81FD-D33EC679DD84}"/>
    <cellStyle name="Calculation 4 5 2 3 2 2" xfId="12496" xr:uid="{0947ABA5-911E-488B-B54F-51ED7C253AF5}"/>
    <cellStyle name="Calculation 4 5 2 3 3" xfId="12497" xr:uid="{9CE54B1A-1ADB-4B7D-80EE-ACCEBCAD7322}"/>
    <cellStyle name="Calculation 4 5 2 3 4" xfId="12498" xr:uid="{DCC9844B-E386-4939-9124-375D7AA4645A}"/>
    <cellStyle name="Calculation 4 5 2 4" xfId="12499" xr:uid="{BD957862-A7AD-4DF7-BA3F-6C162C0950C0}"/>
    <cellStyle name="Calculation 4 5 2 4 2" xfId="12500" xr:uid="{58734F1F-68B1-463B-8834-2C2F6F20D9BA}"/>
    <cellStyle name="Calculation 4 5 2 4 2 2" xfId="12501" xr:uid="{A3658AFC-C1BE-4D29-8DD2-1489C3D283EE}"/>
    <cellStyle name="Calculation 4 5 2 4 3" xfId="12502" xr:uid="{3B3FA4D2-90E5-4C97-AC36-3966D6361685}"/>
    <cellStyle name="Calculation 4 5 2 4 4" xfId="12503" xr:uid="{4FD95721-E5EE-40FB-8052-0A89A7151DF0}"/>
    <cellStyle name="Calculation 4 5 2 5" xfId="12504" xr:uid="{EE9280F4-83E6-4D3D-B7B4-97CF488347FC}"/>
    <cellStyle name="Calculation 4 5 2 5 2" xfId="12505" xr:uid="{2C76B40E-CF78-4015-8FD3-11F7DE43C004}"/>
    <cellStyle name="Calculation 4 5 2 5 2 2" xfId="12506" xr:uid="{267143CC-3E47-4BFE-A70D-DC900870765C}"/>
    <cellStyle name="Calculation 4 5 2 5 3" xfId="12507" xr:uid="{DCF73CA4-01DB-4C95-B5B0-4BE1AFF44FB6}"/>
    <cellStyle name="Calculation 4 5 2 6" xfId="12508" xr:uid="{28AA76DF-8FA4-462D-87F9-8B39EFB6C154}"/>
    <cellStyle name="Calculation 4 5 2 6 2" xfId="12509" xr:uid="{C850EDD1-63AF-454A-A695-1BA0A20BF434}"/>
    <cellStyle name="Calculation 4 5 2 6 2 2" xfId="12510" xr:uid="{6106B056-55AA-4798-9138-FA0D72299C20}"/>
    <cellStyle name="Calculation 4 5 2 6 3" xfId="12511" xr:uid="{82E5A48C-0A19-49B8-975B-37673F91B6EC}"/>
    <cellStyle name="Calculation 4 5 2 7" xfId="12512" xr:uid="{D201F06D-BBE1-4DE6-A0F7-E7DBEBF88EA9}"/>
    <cellStyle name="Calculation 4 5 2 7 2" xfId="12513" xr:uid="{FF42B415-00B9-4DE5-AD26-0ACAAABD7B22}"/>
    <cellStyle name="Calculation 4 5 2 7 2 2" xfId="12514" xr:uid="{78E30A00-5FAB-405F-925A-AFACB4960BF8}"/>
    <cellStyle name="Calculation 4 5 2 7 3" xfId="12515" xr:uid="{81C4C33E-66EA-487E-AC6F-431DCDA56465}"/>
    <cellStyle name="Calculation 4 5 2 8" xfId="12516" xr:uid="{46801EB5-E47A-4EC0-A728-ACAA568850F0}"/>
    <cellStyle name="Calculation 4 5 2 8 2" xfId="12517" xr:uid="{0D666789-6E62-45F5-93B0-8172D6B0AFEE}"/>
    <cellStyle name="Calculation 4 5 2 8 2 2" xfId="12518" xr:uid="{8D4E2E3F-D77E-437F-A6C2-7216907D4910}"/>
    <cellStyle name="Calculation 4 5 2 8 3" xfId="12519" xr:uid="{B81BE9B1-5550-4AB1-A672-185E812CF4C6}"/>
    <cellStyle name="Calculation 4 5 2 9" xfId="12520" xr:uid="{EB9CC7DA-131F-42C7-AFBE-58F01BA0D93B}"/>
    <cellStyle name="Calculation 4 5 2 9 2" xfId="12521" xr:uid="{C526CD88-63F5-4D6B-BB67-B8E8BD2F6C3B}"/>
    <cellStyle name="Calculation 4 5 2 9 2 2" xfId="12522" xr:uid="{D02FCB35-7A05-41A6-8BAF-AB328436C663}"/>
    <cellStyle name="Calculation 4 5 2 9 3" xfId="12523" xr:uid="{B16F57EA-C515-4F25-82F3-D21DBAB17897}"/>
    <cellStyle name="Calculation 4 5 20" xfId="12524" xr:uid="{53B53A40-771B-41F3-B6B7-9BFB7E4223A0}"/>
    <cellStyle name="Calculation 4 5 20 2" xfId="12525" xr:uid="{64DFF84F-61DC-4556-A190-71D881CEDEB7}"/>
    <cellStyle name="Calculation 4 5 20 2 2" xfId="12526" xr:uid="{A1C3A45A-1DE0-4A57-8C52-939B4D9E11E3}"/>
    <cellStyle name="Calculation 4 5 20 3" xfId="12527" xr:uid="{F13A4B83-6455-462C-8145-9BB81B689605}"/>
    <cellStyle name="Calculation 4 5 21" xfId="12528" xr:uid="{40119803-7358-4C02-94F5-93016AED2BE2}"/>
    <cellStyle name="Calculation 4 5 21 2" xfId="12529" xr:uid="{11C3E495-0F6C-4015-A534-8D71351345A1}"/>
    <cellStyle name="Calculation 4 5 21 2 2" xfId="12530" xr:uid="{8A38A019-F6C6-4B4C-831E-D6E25D13A896}"/>
    <cellStyle name="Calculation 4 5 21 3" xfId="12531" xr:uid="{4361C0A5-7054-4856-9743-C0996F794CCA}"/>
    <cellStyle name="Calculation 4 5 22" xfId="12532" xr:uid="{BDB70F81-19BD-4075-8483-C2B4C8AA9401}"/>
    <cellStyle name="Calculation 4 5 22 2" xfId="12533" xr:uid="{69916248-5459-4B55-BFCA-6ABB1421F094}"/>
    <cellStyle name="Calculation 4 5 23" xfId="12534" xr:uid="{88B60995-2202-4B91-8EA8-4A23868B34F3}"/>
    <cellStyle name="Calculation 4 5 24" xfId="12535" xr:uid="{8870E7D9-F4A9-43A6-A897-69AF4490DB29}"/>
    <cellStyle name="Calculation 4 5 3" xfId="12536" xr:uid="{B9B28107-4596-450C-B2F5-D40EF3BF9278}"/>
    <cellStyle name="Calculation 4 5 3 2" xfId="12537" xr:uid="{1754F8C6-B473-4AE1-83AD-1D1C30857FA5}"/>
    <cellStyle name="Calculation 4 5 3 2 2" xfId="12538" xr:uid="{528C2F38-29C3-4B30-8824-AFBF0E9C0651}"/>
    <cellStyle name="Calculation 4 5 3 2 3" xfId="12539" xr:uid="{B13BC9F3-930D-472F-B725-4D038D48498B}"/>
    <cellStyle name="Calculation 4 5 3 3" xfId="12540" xr:uid="{D4E58C3E-1EFC-44ED-BD00-03718E568215}"/>
    <cellStyle name="Calculation 4 5 3 3 2" xfId="12541" xr:uid="{DCDF7A53-C15C-45F6-8557-F9492C8828A9}"/>
    <cellStyle name="Calculation 4 5 3 4" xfId="12542" xr:uid="{9DBC03F8-0823-48D9-ADA6-5882916C41EE}"/>
    <cellStyle name="Calculation 4 5 4" xfId="12543" xr:uid="{E8D69C9F-403D-4622-9827-7893F58F4FB1}"/>
    <cellStyle name="Calculation 4 5 4 2" xfId="12544" xr:uid="{EEB7F40A-98C1-4CB5-B63D-5111E05D9564}"/>
    <cellStyle name="Calculation 4 5 4 2 2" xfId="12545" xr:uid="{9492A39C-6E1F-403D-AB65-A66ED8653673}"/>
    <cellStyle name="Calculation 4 5 4 3" xfId="12546" xr:uid="{F0BBA9F4-029D-407D-8612-4CADA1EF7CAB}"/>
    <cellStyle name="Calculation 4 5 4 4" xfId="12547" xr:uid="{8009597C-46E9-4B74-80A7-CC77D0D000DF}"/>
    <cellStyle name="Calculation 4 5 5" xfId="12548" xr:uid="{ABB88D2B-867F-43E3-B615-8E7CC916E0BA}"/>
    <cellStyle name="Calculation 4 5 5 2" xfId="12549" xr:uid="{D7137067-4254-4E5F-AD58-B01520DC29BE}"/>
    <cellStyle name="Calculation 4 5 5 2 2" xfId="12550" xr:uid="{4BCE6293-A0BD-403A-BE4D-902678CFF334}"/>
    <cellStyle name="Calculation 4 5 5 3" xfId="12551" xr:uid="{E3455941-30B8-46C1-8CCF-176CB9B82FBF}"/>
    <cellStyle name="Calculation 4 5 5 4" xfId="12552" xr:uid="{962BF028-1EBE-4AED-A306-218316BB043D}"/>
    <cellStyle name="Calculation 4 5 6" xfId="12553" xr:uid="{B1CB69AD-C8F7-4EE3-8FB6-2D8CB694E3FA}"/>
    <cellStyle name="Calculation 4 5 6 2" xfId="12554" xr:uid="{5C87EA9F-EEF1-460C-86CF-CEF42E2116EF}"/>
    <cellStyle name="Calculation 4 5 6 2 2" xfId="12555" xr:uid="{B419E95E-EB65-4C49-BFFC-25182114466C}"/>
    <cellStyle name="Calculation 4 5 6 3" xfId="12556" xr:uid="{0706E74F-20FD-4BA2-BD01-6F3FF7547900}"/>
    <cellStyle name="Calculation 4 5 7" xfId="12557" xr:uid="{1AF5A0B8-B2B7-4ED8-9117-1A6CFD099476}"/>
    <cellStyle name="Calculation 4 5 7 2" xfId="12558" xr:uid="{287DCAE5-7EBA-4142-B1D5-19ECDDEFA38D}"/>
    <cellStyle name="Calculation 4 5 7 2 2" xfId="12559" xr:uid="{C1999A9A-809C-42C2-8549-C1BCE9231848}"/>
    <cellStyle name="Calculation 4 5 7 3" xfId="12560" xr:uid="{42774797-1BEF-4E2D-B707-9E35C528A1FD}"/>
    <cellStyle name="Calculation 4 5 8" xfId="12561" xr:uid="{931FFBB2-D5C4-4E52-B5C3-BD05C08EB1E5}"/>
    <cellStyle name="Calculation 4 5 8 2" xfId="12562" xr:uid="{48735DA6-1CC0-43DE-963D-EE1D71F90359}"/>
    <cellStyle name="Calculation 4 5 8 2 2" xfId="12563" xr:uid="{83172B3E-8A60-4300-8275-300EF9C3D4D2}"/>
    <cellStyle name="Calculation 4 5 8 3" xfId="12564" xr:uid="{DB3E726E-27AE-4695-A5A1-7C5E73190CBF}"/>
    <cellStyle name="Calculation 4 5 9" xfId="12565" xr:uid="{4A7BC556-756F-4D65-8E83-A7B4AC76DF46}"/>
    <cellStyle name="Calculation 4 5 9 2" xfId="12566" xr:uid="{0BAFBFD9-F083-44F7-AA9B-AD5121E723BC}"/>
    <cellStyle name="Calculation 4 5 9 2 2" xfId="12567" xr:uid="{C77D40ED-B344-47BE-9094-39763C8FE8A3}"/>
    <cellStyle name="Calculation 4 5 9 3" xfId="12568" xr:uid="{FA5BA774-49A8-42C5-9288-85D62C0903E6}"/>
    <cellStyle name="Calculation 4 6" xfId="12569" xr:uid="{44B69D50-487A-4200-955B-A0486AE9577F}"/>
    <cellStyle name="Calculation 4 6 10" xfId="12570" xr:uid="{2DEA4BE9-DE3C-4812-8707-0CDCFCC7B095}"/>
    <cellStyle name="Calculation 4 6 10 2" xfId="12571" xr:uid="{3DC81E2E-C4D2-409D-B762-A3030702EEEA}"/>
    <cellStyle name="Calculation 4 6 10 2 2" xfId="12572" xr:uid="{09456EC3-7FD4-4F35-B3BC-48890451A0BC}"/>
    <cellStyle name="Calculation 4 6 10 3" xfId="12573" xr:uid="{814716F7-C606-4088-B8EB-CBA369629C97}"/>
    <cellStyle name="Calculation 4 6 11" xfId="12574" xr:uid="{F78FD0C1-5B46-46F6-A9E1-480D3E7141B8}"/>
    <cellStyle name="Calculation 4 6 11 2" xfId="12575" xr:uid="{38D3EAF1-1334-4322-B74D-9B95844E64B2}"/>
    <cellStyle name="Calculation 4 6 11 2 2" xfId="12576" xr:uid="{91A38D01-8DFF-4F70-B4F1-08D4B40AACFA}"/>
    <cellStyle name="Calculation 4 6 11 3" xfId="12577" xr:uid="{C855CECC-B257-42D3-97C0-48F534E38C96}"/>
    <cellStyle name="Calculation 4 6 12" xfId="12578" xr:uid="{B2ECC470-A7EA-498E-8E9C-195BC9D7C38C}"/>
    <cellStyle name="Calculation 4 6 12 2" xfId="12579" xr:uid="{F10A133F-3C5F-4CB8-8E42-12A5D3744607}"/>
    <cellStyle name="Calculation 4 6 12 2 2" xfId="12580" xr:uid="{D904A3E7-29B7-4BDF-AF95-55742AAE6C5D}"/>
    <cellStyle name="Calculation 4 6 12 3" xfId="12581" xr:uid="{54422079-C815-4804-B73B-9ED2FE1CD4F6}"/>
    <cellStyle name="Calculation 4 6 13" xfId="12582" xr:uid="{298FF3D7-ACF0-428D-85BF-AF3E84A5EAFA}"/>
    <cellStyle name="Calculation 4 6 13 2" xfId="12583" xr:uid="{F37F5B42-60F0-4B48-A551-1F76103D7975}"/>
    <cellStyle name="Calculation 4 6 13 2 2" xfId="12584" xr:uid="{CCD1794E-2F3E-4F49-A7BD-841000812902}"/>
    <cellStyle name="Calculation 4 6 13 3" xfId="12585" xr:uid="{B813931E-17D2-4909-B32C-DB41F390FDED}"/>
    <cellStyle name="Calculation 4 6 14" xfId="12586" xr:uid="{94C9FAF2-CA89-4A2C-A1D7-D71A7E05775F}"/>
    <cellStyle name="Calculation 4 6 14 2" xfId="12587" xr:uid="{8FB6C16F-E2A1-4791-91AE-4F5DF06265CF}"/>
    <cellStyle name="Calculation 4 6 14 2 2" xfId="12588" xr:uid="{83DAF875-90A4-4F5C-9D87-06BB0C6103AE}"/>
    <cellStyle name="Calculation 4 6 14 3" xfId="12589" xr:uid="{A5D9A066-63A9-4045-9233-DCDE0CE4C44E}"/>
    <cellStyle name="Calculation 4 6 15" xfId="12590" xr:uid="{F4C32103-3A9A-4AC3-B17C-57297B22246D}"/>
    <cellStyle name="Calculation 4 6 15 2" xfId="12591" xr:uid="{C63B221B-0203-44D5-A277-5F7BF708D513}"/>
    <cellStyle name="Calculation 4 6 15 2 2" xfId="12592" xr:uid="{FF6AA899-823A-43B4-9B6C-8FAD0B16FF47}"/>
    <cellStyle name="Calculation 4 6 15 3" xfId="12593" xr:uid="{BA30268A-737F-4308-87E8-B85FE5244C1F}"/>
    <cellStyle name="Calculation 4 6 16" xfId="12594" xr:uid="{7F698CFC-77D6-41A3-85F7-5F6F4A387552}"/>
    <cellStyle name="Calculation 4 6 16 2" xfId="12595" xr:uid="{1B2B0DFB-7022-44F5-84FB-10288AACBD48}"/>
    <cellStyle name="Calculation 4 6 16 2 2" xfId="12596" xr:uid="{B62DFA04-DF66-43B5-9694-53F4B4B34659}"/>
    <cellStyle name="Calculation 4 6 16 3" xfId="12597" xr:uid="{AEAA52F2-A3DD-43C9-90C1-F967E1A6352E}"/>
    <cellStyle name="Calculation 4 6 17" xfId="12598" xr:uid="{7FEA376C-819F-4CD6-9941-BA8E04CCFD4A}"/>
    <cellStyle name="Calculation 4 6 17 2" xfId="12599" xr:uid="{8ED404A7-F880-4B15-95CD-31FB257F717A}"/>
    <cellStyle name="Calculation 4 6 17 2 2" xfId="12600" xr:uid="{87B549CB-7B08-4913-AE66-A28892767854}"/>
    <cellStyle name="Calculation 4 6 17 3" xfId="12601" xr:uid="{2680C4D1-82A2-4720-B36E-88A21F6D86CE}"/>
    <cellStyle name="Calculation 4 6 18" xfId="12602" xr:uid="{1AEA4107-E7FD-4644-9222-9843D40170CF}"/>
    <cellStyle name="Calculation 4 6 18 2" xfId="12603" xr:uid="{91826D26-1620-4A58-B20C-AB1AACD922AE}"/>
    <cellStyle name="Calculation 4 6 18 2 2" xfId="12604" xr:uid="{C39D6D5A-E739-4EF1-A9AA-0379D6AEE702}"/>
    <cellStyle name="Calculation 4 6 18 3" xfId="12605" xr:uid="{3D6F1BD6-472F-4F80-BE4B-45D6ED00D437}"/>
    <cellStyle name="Calculation 4 6 19" xfId="12606" xr:uid="{C1230DA0-5098-48CE-9F8E-0E88DF621094}"/>
    <cellStyle name="Calculation 4 6 19 2" xfId="12607" xr:uid="{3F79436C-8D12-4CEA-A542-48DB5C4DE390}"/>
    <cellStyle name="Calculation 4 6 19 2 2" xfId="12608" xr:uid="{E909C1E0-7F48-4C12-AEA4-2A36F5DBC648}"/>
    <cellStyle name="Calculation 4 6 19 3" xfId="12609" xr:uid="{B56C1D1C-7C70-4230-97A6-F90FA44D6DFD}"/>
    <cellStyle name="Calculation 4 6 2" xfId="12610" xr:uid="{22B84AAA-2480-4304-A3ED-6F12DC336E59}"/>
    <cellStyle name="Calculation 4 6 2 2" xfId="12611" xr:uid="{2EC7595A-2A4B-46F4-962C-6FAB974CC3FB}"/>
    <cellStyle name="Calculation 4 6 2 2 2" xfId="12612" xr:uid="{46FEFD44-6BE3-4AA0-889A-2A1918363E6C}"/>
    <cellStyle name="Calculation 4 6 2 2 3" xfId="12613" xr:uid="{CA93FC72-F434-4356-9415-05C0EA27C6FA}"/>
    <cellStyle name="Calculation 4 6 2 3" xfId="12614" xr:uid="{C952EE84-DCEB-4CCD-AC3C-0C3E126ECE9C}"/>
    <cellStyle name="Calculation 4 6 2 3 2" xfId="12615" xr:uid="{3A5E4848-B902-47AB-A158-47EF99405282}"/>
    <cellStyle name="Calculation 4 6 2 4" xfId="12616" xr:uid="{950E9742-03A6-4E21-8C42-062FE5FD4C1D}"/>
    <cellStyle name="Calculation 4 6 20" xfId="12617" xr:uid="{5BD0B540-D11F-4D06-84EC-6255072960AF}"/>
    <cellStyle name="Calculation 4 6 20 2" xfId="12618" xr:uid="{C2E47320-541F-41A4-B6BC-FC57271EAD23}"/>
    <cellStyle name="Calculation 4 6 20 2 2" xfId="12619" xr:uid="{F1C43A14-39FB-4839-B494-B7D465CE290F}"/>
    <cellStyle name="Calculation 4 6 20 3" xfId="12620" xr:uid="{6458CCC5-B010-4EBD-8CF8-941462600770}"/>
    <cellStyle name="Calculation 4 6 21" xfId="12621" xr:uid="{A55391E4-59A0-4BB2-9C90-A4FDE70C96D9}"/>
    <cellStyle name="Calculation 4 6 21 2" xfId="12622" xr:uid="{C4C141D5-8F78-4E02-8EA8-955C63728FEF}"/>
    <cellStyle name="Calculation 4 6 22" xfId="12623" xr:uid="{37C88EE8-D906-40A0-9A9C-543636853C0A}"/>
    <cellStyle name="Calculation 4 6 23" xfId="12624" xr:uid="{E671EBEF-16D8-4529-9CDA-6374927B2AE6}"/>
    <cellStyle name="Calculation 4 6 3" xfId="12625" xr:uid="{3D4D3F43-D254-4CCC-9504-2B5D3B3C3732}"/>
    <cellStyle name="Calculation 4 6 3 2" xfId="12626" xr:uid="{28633EDC-12FC-434A-974C-15667C03461C}"/>
    <cellStyle name="Calculation 4 6 3 2 2" xfId="12627" xr:uid="{2099ABB9-E2FB-47BC-A356-6603FDD940F5}"/>
    <cellStyle name="Calculation 4 6 3 3" xfId="12628" xr:uid="{28A59E63-A7ED-46A1-B8AD-7D3FC0812F97}"/>
    <cellStyle name="Calculation 4 6 3 4" xfId="12629" xr:uid="{75EBDFF8-ECCC-4330-9509-4614C51B53E7}"/>
    <cellStyle name="Calculation 4 6 4" xfId="12630" xr:uid="{55F3AE12-8F43-4873-9DF9-C8F525AAC903}"/>
    <cellStyle name="Calculation 4 6 4 2" xfId="12631" xr:uid="{C218CA58-5250-445A-BB6B-F11C23159DE7}"/>
    <cellStyle name="Calculation 4 6 4 2 2" xfId="12632" xr:uid="{9DF553AA-96FC-47FD-AF8E-633AB223DE6E}"/>
    <cellStyle name="Calculation 4 6 4 3" xfId="12633" xr:uid="{20254B25-910D-4573-B07E-D259F379C148}"/>
    <cellStyle name="Calculation 4 6 4 4" xfId="12634" xr:uid="{50600ACF-4FF4-4D33-A707-6B23FE07327A}"/>
    <cellStyle name="Calculation 4 6 5" xfId="12635" xr:uid="{553BCB62-0C46-4E64-B80D-113E94D58FDB}"/>
    <cellStyle name="Calculation 4 6 5 2" xfId="12636" xr:uid="{5C4CE704-7FC7-487B-ABBF-5C6C9BD0DDC8}"/>
    <cellStyle name="Calculation 4 6 5 2 2" xfId="12637" xr:uid="{38A43C53-E618-4BEE-A470-0C233CEE0B67}"/>
    <cellStyle name="Calculation 4 6 5 3" xfId="12638" xr:uid="{45ED23CE-5B90-4A34-87FA-4DE2D18ABBD3}"/>
    <cellStyle name="Calculation 4 6 6" xfId="12639" xr:uid="{B78599E3-9F9C-4C1D-AB21-29F5DE84D80D}"/>
    <cellStyle name="Calculation 4 6 6 2" xfId="12640" xr:uid="{57BB4048-62A3-4AB5-BEA0-8F147F9F8643}"/>
    <cellStyle name="Calculation 4 6 6 2 2" xfId="12641" xr:uid="{18E07269-AAFE-4903-B945-569211382361}"/>
    <cellStyle name="Calculation 4 6 6 3" xfId="12642" xr:uid="{92CF0D35-CD1A-44E2-92D3-2C4BDBA23701}"/>
    <cellStyle name="Calculation 4 6 7" xfId="12643" xr:uid="{A6BE044C-FDE4-453E-93E6-68583E3A87CF}"/>
    <cellStyle name="Calculation 4 6 7 2" xfId="12644" xr:uid="{5B23A810-82B6-4FFF-93EC-3A254D0FF4E9}"/>
    <cellStyle name="Calculation 4 6 7 2 2" xfId="12645" xr:uid="{94680E74-894C-45E5-A4F2-9E6223D8E14E}"/>
    <cellStyle name="Calculation 4 6 7 3" xfId="12646" xr:uid="{62031413-3F2D-4F73-B3F9-52A76F62AB69}"/>
    <cellStyle name="Calculation 4 6 8" xfId="12647" xr:uid="{6B779B5B-4DA5-4C59-87D5-3D2365353AFE}"/>
    <cellStyle name="Calculation 4 6 8 2" xfId="12648" xr:uid="{E7FD2ECA-E903-4C6C-AF3A-FB9AFF9B0D17}"/>
    <cellStyle name="Calculation 4 6 8 2 2" xfId="12649" xr:uid="{9AC127F5-4BDE-4E30-AC4C-FE0F09D4F2D7}"/>
    <cellStyle name="Calculation 4 6 8 3" xfId="12650" xr:uid="{0478AB42-B484-46EC-B2AE-7644320F3D19}"/>
    <cellStyle name="Calculation 4 6 9" xfId="12651" xr:uid="{FE983355-DD80-4641-8913-94C0802D39A2}"/>
    <cellStyle name="Calculation 4 6 9 2" xfId="12652" xr:uid="{8F54136A-FFCB-4DFA-B4F8-04E0873E9662}"/>
    <cellStyle name="Calculation 4 6 9 2 2" xfId="12653" xr:uid="{47E5D06D-E7BF-47F0-A62F-687AC6F25F84}"/>
    <cellStyle name="Calculation 4 6 9 3" xfId="12654" xr:uid="{8D0F0452-19B0-4F5E-B419-9F85AC0440F0}"/>
    <cellStyle name="Calculation 4 7" xfId="12655" xr:uid="{93B1ABFC-F149-40AA-B02B-60798E68C414}"/>
    <cellStyle name="Calculation 4 7 2" xfId="12656" xr:uid="{B3F2323F-1A31-41FC-A2BB-07B38CB259C5}"/>
    <cellStyle name="Calculation 4 7 2 2" xfId="12657" xr:uid="{225DD449-60B4-4478-95D0-43E650F058E2}"/>
    <cellStyle name="Calculation 4 7 2 3" xfId="12658" xr:uid="{284F68E3-8313-4D40-A7D1-54E91AD4E4CF}"/>
    <cellStyle name="Calculation 4 7 3" xfId="12659" xr:uid="{2E89DE7D-F9CB-4390-8A86-A9FEC652D8C5}"/>
    <cellStyle name="Calculation 4 7 3 2" xfId="12660" xr:uid="{91BCA94C-75AE-4706-884E-33D1E556A4BB}"/>
    <cellStyle name="Calculation 4 7 4" xfId="12661" xr:uid="{8E9EF35E-6EDE-4DE6-9806-EF4FB0C57197}"/>
    <cellStyle name="Calculation 4 8" xfId="12662" xr:uid="{82540AED-4D57-4CFC-864A-947A868CC015}"/>
    <cellStyle name="Calculation 4 8 2" xfId="12663" xr:uid="{1615BAAB-E261-43FF-9146-2D3E6D110D09}"/>
    <cellStyle name="Calculation 4 8 2 2" xfId="12664" xr:uid="{02E9ACBA-A3BE-4DE4-BE53-B9B99DED7879}"/>
    <cellStyle name="Calculation 4 8 2 3" xfId="12665" xr:uid="{F7685DC3-75B7-4298-BB84-1A1E29ADDBB5}"/>
    <cellStyle name="Calculation 4 8 3" xfId="12666" xr:uid="{4CE76B9E-BCD7-4CE2-92E9-7493D0CED9C9}"/>
    <cellStyle name="Calculation 4 8 4" xfId="12667" xr:uid="{042C5ECF-4B9B-412E-920B-55776A24A30B}"/>
    <cellStyle name="Calculation 4 9" xfId="12668" xr:uid="{D59706CA-8100-41C6-AB07-16566A8F7AB0}"/>
    <cellStyle name="Calculation 4 9 2" xfId="12669" xr:uid="{D5EC3268-2D7A-4854-BD37-CC71C336D554}"/>
    <cellStyle name="Calculation 4 9 2 2" xfId="12670" xr:uid="{089E7282-AE13-406E-851C-AC655F796F75}"/>
    <cellStyle name="Calculation 4 9 3" xfId="12671" xr:uid="{61AC7256-E556-471F-BB8E-4A42AE458003}"/>
    <cellStyle name="Calculation 4 9 4" xfId="12672" xr:uid="{AD4D034A-9497-4B36-966C-E671D07C0DFB}"/>
    <cellStyle name="Calculation 5" xfId="12673" xr:uid="{2B77F44E-3B5F-4F6E-9EE3-B2C48F509BE7}"/>
    <cellStyle name="Calculation 5 10" xfId="12674" xr:uid="{C835EE54-458A-4121-8E81-B73086250FB9}"/>
    <cellStyle name="Calculation 5 10 2" xfId="12675" xr:uid="{01380957-28B5-4610-8154-AD99BBCD4FC4}"/>
    <cellStyle name="Calculation 5 10 2 2" xfId="12676" xr:uid="{1181E489-766F-4479-9711-28ECF7EB8F49}"/>
    <cellStyle name="Calculation 5 10 3" xfId="12677" xr:uid="{59867FE3-2F3D-409F-9548-666B45ADB18D}"/>
    <cellStyle name="Calculation 5 11" xfId="12678" xr:uid="{9CE3073B-5B8C-444D-8746-EF0ADFB8A219}"/>
    <cellStyle name="Calculation 5 11 2" xfId="12679" xr:uid="{9C100AA0-4F03-4DA4-A064-1719E7E46778}"/>
    <cellStyle name="Calculation 5 11 2 2" xfId="12680" xr:uid="{E543D64F-8129-4325-8B09-13099D05B284}"/>
    <cellStyle name="Calculation 5 11 3" xfId="12681" xr:uid="{076D4E5E-D8E8-445B-8201-CC5879BB3E70}"/>
    <cellStyle name="Calculation 5 12" xfId="12682" xr:uid="{D61E23DD-C60D-441F-A7BC-B40B87C25D58}"/>
    <cellStyle name="Calculation 5 12 2" xfId="12683" xr:uid="{4A4744C8-5AF8-4E94-A570-BB6200CC371B}"/>
    <cellStyle name="Calculation 5 12 2 2" xfId="12684" xr:uid="{676227A3-1827-491A-89EB-BD8024A9F5EF}"/>
    <cellStyle name="Calculation 5 12 3" xfId="12685" xr:uid="{5D8A3932-2747-478E-A08F-359CFCBD6398}"/>
    <cellStyle name="Calculation 5 13" xfId="12686" xr:uid="{B29F9717-6A20-4563-8393-ECC7FAB4EA08}"/>
    <cellStyle name="Calculation 5 13 2" xfId="12687" xr:uid="{43324B46-2E05-438C-B0D9-B9178347C21C}"/>
    <cellStyle name="Calculation 5 13 2 2" xfId="12688" xr:uid="{D9805D9D-24FC-4B76-BAB1-B368F114F925}"/>
    <cellStyle name="Calculation 5 13 3" xfId="12689" xr:uid="{72A458F5-8460-4618-945C-472B61CB31AE}"/>
    <cellStyle name="Calculation 5 14" xfId="12690" xr:uid="{2058935C-BB49-4F31-AA54-3AABC2B606A1}"/>
    <cellStyle name="Calculation 5 14 2" xfId="12691" xr:uid="{76C997B5-0ED0-413B-A7AA-D5C35708DEDD}"/>
    <cellStyle name="Calculation 5 14 2 2" xfId="12692" xr:uid="{2A0583B9-3DB1-4AE0-83F1-FD8FBB8B7B61}"/>
    <cellStyle name="Calculation 5 14 3" xfId="12693" xr:uid="{4CCF2978-63E3-4A31-AB2B-F78E8472ED0E}"/>
    <cellStyle name="Calculation 5 15" xfId="12694" xr:uid="{220FBB56-6917-4105-B631-966296630D14}"/>
    <cellStyle name="Calculation 5 15 2" xfId="12695" xr:uid="{062912D5-7432-419F-936E-F9A51BA0F1FC}"/>
    <cellStyle name="Calculation 5 15 2 2" xfId="12696" xr:uid="{F876ABAB-137C-4639-BA3D-E4CD2ADC0CAC}"/>
    <cellStyle name="Calculation 5 15 3" xfId="12697" xr:uid="{D2BC0A28-DBB5-40BC-9708-D2FD1115B5BE}"/>
    <cellStyle name="Calculation 5 16" xfId="12698" xr:uid="{481EDE37-3E21-4B83-87C6-23FA1FDA025D}"/>
    <cellStyle name="Calculation 5 16 2" xfId="12699" xr:uid="{868B00C0-D1D0-47E8-90D4-E1361DAF734E}"/>
    <cellStyle name="Calculation 5 16 2 2" xfId="12700" xr:uid="{AE87FB6A-51E6-4727-8D42-B12A2B60D517}"/>
    <cellStyle name="Calculation 5 16 3" xfId="12701" xr:uid="{B31C4EE0-611D-46CC-BD79-4E73A08A8B48}"/>
    <cellStyle name="Calculation 5 17" xfId="12702" xr:uid="{BBC25396-9E85-469F-84EE-C3974FF5D0C7}"/>
    <cellStyle name="Calculation 5 17 2" xfId="12703" xr:uid="{37F9D869-D911-4D66-B861-8223C87A172F}"/>
    <cellStyle name="Calculation 5 17 2 2" xfId="12704" xr:uid="{2A68F589-3693-41E8-B140-592B66636526}"/>
    <cellStyle name="Calculation 5 17 3" xfId="12705" xr:uid="{C16ACBA7-79FF-4FC5-B560-8D856DE1225D}"/>
    <cellStyle name="Calculation 5 18" xfId="12706" xr:uid="{F74A4C61-B6D9-46E8-A7EE-E54D647F9CBB}"/>
    <cellStyle name="Calculation 5 18 2" xfId="12707" xr:uid="{FD21F692-428B-4332-8A7B-0797D2DB515D}"/>
    <cellStyle name="Calculation 5 18 2 2" xfId="12708" xr:uid="{A37595E9-7507-4778-BD71-FCAD72750698}"/>
    <cellStyle name="Calculation 5 18 3" xfId="12709" xr:uid="{FD4CAB76-CD4B-4280-8F7D-904F85D2048F}"/>
    <cellStyle name="Calculation 5 19" xfId="12710" xr:uid="{68ED1DE9-2A0A-44CB-95D3-6228B94E6703}"/>
    <cellStyle name="Calculation 5 19 2" xfId="12711" xr:uid="{ADC0476B-DB99-4779-8600-F657D47C4D39}"/>
    <cellStyle name="Calculation 5 19 2 2" xfId="12712" xr:uid="{2B8D7F88-EDDF-4CFD-8F7A-B9EC6617F880}"/>
    <cellStyle name="Calculation 5 19 3" xfId="12713" xr:uid="{1A65F6A3-FBA6-41D4-9107-17D5F9E6115F}"/>
    <cellStyle name="Calculation 5 2" xfId="12714" xr:uid="{8D07BE85-7E62-4E11-8D0B-746E2A18692F}"/>
    <cellStyle name="Calculation 5 2 10" xfId="12715" xr:uid="{FFF04BE5-2FA4-4914-9112-A80B9F453D4E}"/>
    <cellStyle name="Calculation 5 2 10 2" xfId="12716" xr:uid="{18A4C7B7-8E56-4232-8DFE-BD9CEEFDB076}"/>
    <cellStyle name="Calculation 5 2 10 2 2" xfId="12717" xr:uid="{3A077426-2014-4326-B240-6823FEC5D870}"/>
    <cellStyle name="Calculation 5 2 10 3" xfId="12718" xr:uid="{D7148883-CD4D-45A5-8339-3125E97AF104}"/>
    <cellStyle name="Calculation 5 2 11" xfId="12719" xr:uid="{455D647D-3295-4A9C-9A66-7C7384609454}"/>
    <cellStyle name="Calculation 5 2 11 2" xfId="12720" xr:uid="{A9D3FBC5-E5F4-4511-9650-50CD7646B4BD}"/>
    <cellStyle name="Calculation 5 2 11 2 2" xfId="12721" xr:uid="{62CECF30-BB48-444C-8CD1-10245D8F2D8B}"/>
    <cellStyle name="Calculation 5 2 11 3" xfId="12722" xr:uid="{F376BFE8-534E-43B4-B968-D892CBA801E3}"/>
    <cellStyle name="Calculation 5 2 12" xfId="12723" xr:uid="{E5484846-7883-4F95-917E-52349710388F}"/>
    <cellStyle name="Calculation 5 2 12 2" xfId="12724" xr:uid="{38C2C805-EB7B-4F57-A732-3F0274099364}"/>
    <cellStyle name="Calculation 5 2 12 2 2" xfId="12725" xr:uid="{78B9FA6F-C5E4-41B2-901F-5A939A020435}"/>
    <cellStyle name="Calculation 5 2 12 3" xfId="12726" xr:uid="{BAACC8ED-A763-43AA-9D7D-90EBF2132477}"/>
    <cellStyle name="Calculation 5 2 13" xfId="12727" xr:uid="{077C14BD-9E24-4BF3-97C3-0A25EA2A8CF0}"/>
    <cellStyle name="Calculation 5 2 13 2" xfId="12728" xr:uid="{C8A8FE4B-8D3B-42BE-9104-6494FEBAA1B4}"/>
    <cellStyle name="Calculation 5 2 13 2 2" xfId="12729" xr:uid="{9338D283-5D92-43A2-89A7-0DEE601E706A}"/>
    <cellStyle name="Calculation 5 2 13 3" xfId="12730" xr:uid="{634ED9BA-A8B8-48CB-801C-9E9946A36393}"/>
    <cellStyle name="Calculation 5 2 14" xfId="12731" xr:uid="{EB1994E2-C0FB-4106-A2E4-B0FC38EE1584}"/>
    <cellStyle name="Calculation 5 2 14 2" xfId="12732" xr:uid="{1D4DDAE8-6528-4FBD-ADEC-191890B5C4F7}"/>
    <cellStyle name="Calculation 5 2 14 2 2" xfId="12733" xr:uid="{6083E0EF-43C5-458A-BB03-D10AEF4E795B}"/>
    <cellStyle name="Calculation 5 2 14 3" xfId="12734" xr:uid="{54C3E5DB-F994-4E01-B488-2598432A2391}"/>
    <cellStyle name="Calculation 5 2 15" xfId="12735" xr:uid="{B19166CB-FAB6-4092-8C40-CC5737BC76E2}"/>
    <cellStyle name="Calculation 5 2 15 2" xfId="12736" xr:uid="{FF3633D4-8B2D-4C3C-BEFE-1C36A6EDD4F7}"/>
    <cellStyle name="Calculation 5 2 15 2 2" xfId="12737" xr:uid="{3F3AA6FD-47EB-4A08-A793-01D359FA1D54}"/>
    <cellStyle name="Calculation 5 2 15 3" xfId="12738" xr:uid="{771F936F-9226-4E9A-B4CA-B77F1A47F4CF}"/>
    <cellStyle name="Calculation 5 2 16" xfId="12739" xr:uid="{2BB78870-ACAE-45C1-A058-82E12A32EF93}"/>
    <cellStyle name="Calculation 5 2 16 2" xfId="12740" xr:uid="{F93F84E6-1CE2-4759-9EF0-162F910B0F1F}"/>
    <cellStyle name="Calculation 5 2 16 2 2" xfId="12741" xr:uid="{04C4A1B2-A9AC-403D-BE6A-74D289AFC6C2}"/>
    <cellStyle name="Calculation 5 2 16 3" xfId="12742" xr:uid="{0160ABBA-DC87-4BC5-8AB0-BE0FB45F291C}"/>
    <cellStyle name="Calculation 5 2 17" xfId="12743" xr:uid="{D87ED634-8595-434E-83B6-A17F09DA7A9E}"/>
    <cellStyle name="Calculation 5 2 17 2" xfId="12744" xr:uid="{0E31735E-53A6-4FD3-A413-DA4E4188D761}"/>
    <cellStyle name="Calculation 5 2 17 2 2" xfId="12745" xr:uid="{65E1C7EE-E35F-4610-A372-A32695EC049D}"/>
    <cellStyle name="Calculation 5 2 17 3" xfId="12746" xr:uid="{0AB52714-D1AA-45A6-B986-D8CBF1C0B145}"/>
    <cellStyle name="Calculation 5 2 18" xfId="12747" xr:uid="{5C26FF13-9388-461C-9158-07B23526E631}"/>
    <cellStyle name="Calculation 5 2 18 2" xfId="12748" xr:uid="{F4D05540-5B75-4C26-B8A3-0ED93F31ED70}"/>
    <cellStyle name="Calculation 5 2 18 2 2" xfId="12749" xr:uid="{F9F84E14-912B-41F0-A122-B546F1BA43E2}"/>
    <cellStyle name="Calculation 5 2 18 3" xfId="12750" xr:uid="{7846731E-6422-4D29-AFC3-B6ED53972CC9}"/>
    <cellStyle name="Calculation 5 2 19" xfId="12751" xr:uid="{250BE3B5-E477-480F-B1A9-485F63B2166C}"/>
    <cellStyle name="Calculation 5 2 19 2" xfId="12752" xr:uid="{12060AD9-32A0-41CB-B02B-033497573C79}"/>
    <cellStyle name="Calculation 5 2 19 2 2" xfId="12753" xr:uid="{A9C46E20-F3D6-4BAD-A91D-A3F9EC08B5D2}"/>
    <cellStyle name="Calculation 5 2 19 3" xfId="12754" xr:uid="{87A0C054-AA9E-49B8-8DC3-5E7B1DF933BE}"/>
    <cellStyle name="Calculation 5 2 2" xfId="12755" xr:uid="{AAF40DBB-6EFE-457E-BE46-25523967506D}"/>
    <cellStyle name="Calculation 5 2 2 10" xfId="12756" xr:uid="{BDE98AF3-0FFA-4AF6-A2FE-BE1AC796B5B3}"/>
    <cellStyle name="Calculation 5 2 2 10 2" xfId="12757" xr:uid="{FA59A459-C550-4632-B831-1F17A7310F33}"/>
    <cellStyle name="Calculation 5 2 2 10 2 2" xfId="12758" xr:uid="{1D2ECD34-4631-4231-BD09-09E550A41372}"/>
    <cellStyle name="Calculation 5 2 2 10 3" xfId="12759" xr:uid="{6B4172A5-82FB-40F2-B05F-3CA6F16033FB}"/>
    <cellStyle name="Calculation 5 2 2 11" xfId="12760" xr:uid="{8D9A90B0-BA9D-4443-AB65-028AB15B6804}"/>
    <cellStyle name="Calculation 5 2 2 11 2" xfId="12761" xr:uid="{3D57EC4C-AF05-41A4-BF83-8317E7E0CA4D}"/>
    <cellStyle name="Calculation 5 2 2 11 2 2" xfId="12762" xr:uid="{B4B51358-42D0-47A4-AF61-895822AE702E}"/>
    <cellStyle name="Calculation 5 2 2 11 3" xfId="12763" xr:uid="{2C6C77BE-CCDE-43CC-B8D5-761C88B3324C}"/>
    <cellStyle name="Calculation 5 2 2 12" xfId="12764" xr:uid="{260BB4C1-E081-44D8-9DAC-190CF06C6267}"/>
    <cellStyle name="Calculation 5 2 2 12 2" xfId="12765" xr:uid="{D111D775-C7E3-4381-8D74-EE9059697592}"/>
    <cellStyle name="Calculation 5 2 2 12 2 2" xfId="12766" xr:uid="{3376466C-CA71-422C-BF95-2C962A85C25D}"/>
    <cellStyle name="Calculation 5 2 2 12 3" xfId="12767" xr:uid="{35898A54-AE3F-4497-A157-C14E2F7FA236}"/>
    <cellStyle name="Calculation 5 2 2 13" xfId="12768" xr:uid="{F9E6479B-DF67-4978-B5B7-B906EA85D0CF}"/>
    <cellStyle name="Calculation 5 2 2 13 2" xfId="12769" xr:uid="{B5C99CDE-E9EC-4B86-BDD3-620E8CE73D20}"/>
    <cellStyle name="Calculation 5 2 2 13 2 2" xfId="12770" xr:uid="{5CAE6A11-4BE9-4693-ADAF-BE2C692DE21A}"/>
    <cellStyle name="Calculation 5 2 2 13 3" xfId="12771" xr:uid="{3A995E66-D3DB-4F23-BD08-95AA4E88E905}"/>
    <cellStyle name="Calculation 5 2 2 14" xfId="12772" xr:uid="{118E5AFB-4E81-4C95-8C81-372AF48F7408}"/>
    <cellStyle name="Calculation 5 2 2 14 2" xfId="12773" xr:uid="{53990AAA-955F-4093-AEC8-92EFE90DFB90}"/>
    <cellStyle name="Calculation 5 2 2 14 2 2" xfId="12774" xr:uid="{CA6A12D5-6A4F-47BA-B353-7E35E9F48B15}"/>
    <cellStyle name="Calculation 5 2 2 14 3" xfId="12775" xr:uid="{C4C0F1A5-3B26-4E7B-B50E-83F647EB7F74}"/>
    <cellStyle name="Calculation 5 2 2 15" xfId="12776" xr:uid="{BDA7EE63-F6DF-47B8-86BD-3211C47B059D}"/>
    <cellStyle name="Calculation 5 2 2 15 2" xfId="12777" xr:uid="{0B29B691-DB77-4110-A63D-5E4765D9FAEF}"/>
    <cellStyle name="Calculation 5 2 2 15 2 2" xfId="12778" xr:uid="{5B151953-BCE3-4F45-BCCA-ACAAA43B288D}"/>
    <cellStyle name="Calculation 5 2 2 15 3" xfId="12779" xr:uid="{711E86DE-04CD-4670-A60A-CF7F7A3C3D78}"/>
    <cellStyle name="Calculation 5 2 2 16" xfId="12780" xr:uid="{5255A7DF-E1D1-4117-B751-469DED6E65D2}"/>
    <cellStyle name="Calculation 5 2 2 16 2" xfId="12781" xr:uid="{62EDDF89-9F7A-4E59-9375-CAEC9C52A6EA}"/>
    <cellStyle name="Calculation 5 2 2 16 2 2" xfId="12782" xr:uid="{05DC9114-F739-412B-8E49-68B3E8FD5DC5}"/>
    <cellStyle name="Calculation 5 2 2 16 3" xfId="12783" xr:uid="{CF363C19-43C1-468C-BC86-E3BCC79501B6}"/>
    <cellStyle name="Calculation 5 2 2 17" xfId="12784" xr:uid="{421546AD-3EBB-4217-B151-635B3EB4A2BD}"/>
    <cellStyle name="Calculation 5 2 2 17 2" xfId="12785" xr:uid="{2E3AAC97-1DC8-4379-A264-ABBCAA922DAD}"/>
    <cellStyle name="Calculation 5 2 2 17 2 2" xfId="12786" xr:uid="{205C3FC3-614A-4734-A012-56BC4C748133}"/>
    <cellStyle name="Calculation 5 2 2 17 3" xfId="12787" xr:uid="{88CB1FB4-3BEB-4D9F-8F42-FA3DB9C4A483}"/>
    <cellStyle name="Calculation 5 2 2 18" xfId="12788" xr:uid="{A4CAA8E6-262F-4FD6-BDC1-403BE8EF7BDC}"/>
    <cellStyle name="Calculation 5 2 2 18 2" xfId="12789" xr:uid="{0665E1E0-3BC8-41B0-8B33-C063145CC1BD}"/>
    <cellStyle name="Calculation 5 2 2 19" xfId="12790" xr:uid="{67C73728-9209-4EA4-B091-07F3E11D572C}"/>
    <cellStyle name="Calculation 5 2 2 2" xfId="12791" xr:uid="{F2D4902E-77C8-46EC-B358-7D5C9CD91236}"/>
    <cellStyle name="Calculation 5 2 2 2 10" xfId="12792" xr:uid="{C8008756-AF40-4E09-AF3E-D0CBDFF95892}"/>
    <cellStyle name="Calculation 5 2 2 2 10 2" xfId="12793" xr:uid="{694233F5-0691-432D-B198-9DEAE1A30424}"/>
    <cellStyle name="Calculation 5 2 2 2 10 2 2" xfId="12794" xr:uid="{109A6194-4628-40D0-89BD-C14C15237956}"/>
    <cellStyle name="Calculation 5 2 2 2 10 3" xfId="12795" xr:uid="{A070234F-C14F-41F9-AB7D-80D8ADD06BB1}"/>
    <cellStyle name="Calculation 5 2 2 2 11" xfId="12796" xr:uid="{61E4C225-AD08-4FF4-92A0-BA4375B9E3E4}"/>
    <cellStyle name="Calculation 5 2 2 2 11 2" xfId="12797" xr:uid="{5E5AE77F-A422-4078-9D2D-FA58860D658D}"/>
    <cellStyle name="Calculation 5 2 2 2 11 2 2" xfId="12798" xr:uid="{9D8D62B0-1B1F-44C1-A100-340149148D33}"/>
    <cellStyle name="Calculation 5 2 2 2 11 3" xfId="12799" xr:uid="{7ADA2D4A-88CD-4EC5-BC00-954223507879}"/>
    <cellStyle name="Calculation 5 2 2 2 12" xfId="12800" xr:uid="{86AA4C58-009E-424E-9B53-A2B66E3BB993}"/>
    <cellStyle name="Calculation 5 2 2 2 12 2" xfId="12801" xr:uid="{D87038B1-2BD5-4C11-AA50-0A1C9DACA003}"/>
    <cellStyle name="Calculation 5 2 2 2 12 2 2" xfId="12802" xr:uid="{3952E5FF-1E02-42D2-8765-B2109D65E429}"/>
    <cellStyle name="Calculation 5 2 2 2 12 3" xfId="12803" xr:uid="{2A9283AF-C37F-44CB-8CE2-5224D586DE56}"/>
    <cellStyle name="Calculation 5 2 2 2 13" xfId="12804" xr:uid="{A54307F8-1AFB-45F6-BD7E-9FBA84A14FB0}"/>
    <cellStyle name="Calculation 5 2 2 2 13 2" xfId="12805" xr:uid="{0C60C0CA-5119-417B-88E8-9C14FE7439A6}"/>
    <cellStyle name="Calculation 5 2 2 2 13 2 2" xfId="12806" xr:uid="{65CCE753-F25A-4974-BFA0-8FC5ABFFF36E}"/>
    <cellStyle name="Calculation 5 2 2 2 13 3" xfId="12807" xr:uid="{7054F7D0-3B79-4333-A22D-010703AAC704}"/>
    <cellStyle name="Calculation 5 2 2 2 14" xfId="12808" xr:uid="{117B8250-8B44-4A9F-BD62-657CC4C6C118}"/>
    <cellStyle name="Calculation 5 2 2 2 14 2" xfId="12809" xr:uid="{9E025C14-5F4E-4702-95E7-A5B2D068D6E6}"/>
    <cellStyle name="Calculation 5 2 2 2 14 2 2" xfId="12810" xr:uid="{D42E51C1-5D92-488C-9228-32994B30BD75}"/>
    <cellStyle name="Calculation 5 2 2 2 14 3" xfId="12811" xr:uid="{16E1049D-6894-4862-9749-5287FC71C964}"/>
    <cellStyle name="Calculation 5 2 2 2 15" xfId="12812" xr:uid="{15A76A9B-0742-4C70-BB01-54E2C3355364}"/>
    <cellStyle name="Calculation 5 2 2 2 15 2" xfId="12813" xr:uid="{B05EF930-3C70-4C50-B073-4CAB4CFB9EF3}"/>
    <cellStyle name="Calculation 5 2 2 2 15 2 2" xfId="12814" xr:uid="{D819B35B-BC47-4EB2-9C1A-A4ECF2F81BCE}"/>
    <cellStyle name="Calculation 5 2 2 2 15 3" xfId="12815" xr:uid="{7A8C4373-1BD6-4E38-8AF7-2DD5F39F4FD0}"/>
    <cellStyle name="Calculation 5 2 2 2 16" xfId="12816" xr:uid="{7C3510E7-D20C-4722-9313-4DF1EEE5FB1B}"/>
    <cellStyle name="Calculation 5 2 2 2 16 2" xfId="12817" xr:uid="{7BC3912B-BED1-4234-9F80-ED1AFFC850F1}"/>
    <cellStyle name="Calculation 5 2 2 2 16 2 2" xfId="12818" xr:uid="{205172E1-A4D8-41D6-B3C7-AA4158284A83}"/>
    <cellStyle name="Calculation 5 2 2 2 16 3" xfId="12819" xr:uid="{B2C13B87-E05D-4605-A956-16C0937D30BA}"/>
    <cellStyle name="Calculation 5 2 2 2 17" xfId="12820" xr:uid="{9AE197DF-6FA4-4ED4-88F3-1D1F079AE8E7}"/>
    <cellStyle name="Calculation 5 2 2 2 17 2" xfId="12821" xr:uid="{05EDE169-27E0-4E9D-AD93-AEDD4BD2EC01}"/>
    <cellStyle name="Calculation 5 2 2 2 17 2 2" xfId="12822" xr:uid="{D7E6D4CF-9AC5-45BA-B31A-096E00E1D4C1}"/>
    <cellStyle name="Calculation 5 2 2 2 17 3" xfId="12823" xr:uid="{5EE2E5A4-BB34-4D88-B2A8-C8F8188A85A7}"/>
    <cellStyle name="Calculation 5 2 2 2 18" xfId="12824" xr:uid="{07F1F7D8-6068-4217-9F94-EA6680FFADF0}"/>
    <cellStyle name="Calculation 5 2 2 2 18 2" xfId="12825" xr:uid="{98B27318-24BD-4909-85CB-496998B8DDF3}"/>
    <cellStyle name="Calculation 5 2 2 2 18 2 2" xfId="12826" xr:uid="{3A3C97CD-C46B-4ECC-8FFF-C12F91637F51}"/>
    <cellStyle name="Calculation 5 2 2 2 18 3" xfId="12827" xr:uid="{1C9265DB-86F5-4413-91A8-BDFC9CDF0A8A}"/>
    <cellStyle name="Calculation 5 2 2 2 19" xfId="12828" xr:uid="{BFA2B8F6-73AA-43C8-AFBE-354C5D72CD9B}"/>
    <cellStyle name="Calculation 5 2 2 2 19 2" xfId="12829" xr:uid="{7009BB29-7314-4570-A1B7-DC888C19675C}"/>
    <cellStyle name="Calculation 5 2 2 2 19 2 2" xfId="12830" xr:uid="{30215453-9744-449F-839E-D21C16426945}"/>
    <cellStyle name="Calculation 5 2 2 2 19 3" xfId="12831" xr:uid="{13A8034E-A2F0-4E77-8A90-826128136DC3}"/>
    <cellStyle name="Calculation 5 2 2 2 2" xfId="12832" xr:uid="{3E9CFB89-8DCE-4F86-8C52-6918B0285DE4}"/>
    <cellStyle name="Calculation 5 2 2 2 2 2" xfId="12833" xr:uid="{876BB9F7-4DE9-4DDD-B0EF-E344CCE1095C}"/>
    <cellStyle name="Calculation 5 2 2 2 2 2 2" xfId="12834" xr:uid="{39BB2C72-6B5F-4F2C-AEF6-8EE11B7B54A9}"/>
    <cellStyle name="Calculation 5 2 2 2 2 2 3" xfId="12835" xr:uid="{CC85BCA3-7B92-4FD3-A99F-4F3095E1BF13}"/>
    <cellStyle name="Calculation 5 2 2 2 2 3" xfId="12836" xr:uid="{7920E9E3-D36C-40F4-BED5-B9C414798D33}"/>
    <cellStyle name="Calculation 5 2 2 2 2 3 2" xfId="12837" xr:uid="{5D6F13CA-602B-4F34-9F7D-4E123DDE2BEE}"/>
    <cellStyle name="Calculation 5 2 2 2 2 4" xfId="12838" xr:uid="{892059DE-CE41-48DE-8B95-BBC0605D9020}"/>
    <cellStyle name="Calculation 5 2 2 2 20" xfId="12839" xr:uid="{0FFF117A-D394-4DF2-8CCC-E23E7D9EA0C7}"/>
    <cellStyle name="Calculation 5 2 2 2 20 2" xfId="12840" xr:uid="{34DA0F6A-3958-40CE-ABF1-CFE747CA963D}"/>
    <cellStyle name="Calculation 5 2 2 2 20 2 2" xfId="12841" xr:uid="{905CDC45-19F8-42BE-A441-2B453100D3C4}"/>
    <cellStyle name="Calculation 5 2 2 2 20 3" xfId="12842" xr:uid="{909F200E-B5F9-45C1-875C-2E1BCD5BED12}"/>
    <cellStyle name="Calculation 5 2 2 2 21" xfId="12843" xr:uid="{2FEDC0FD-F51C-4945-9EC0-B7AADFEBBFA8}"/>
    <cellStyle name="Calculation 5 2 2 2 21 2" xfId="12844" xr:uid="{6ACDC83F-40E3-409B-8FD1-F8E68C1051DB}"/>
    <cellStyle name="Calculation 5 2 2 2 22" xfId="12845" xr:uid="{78B0567E-806C-4CB2-AEFE-9A0751F499D7}"/>
    <cellStyle name="Calculation 5 2 2 2 23" xfId="12846" xr:uid="{7E62DF22-0FFC-4B08-8449-C0A4323A6E5F}"/>
    <cellStyle name="Calculation 5 2 2 2 3" xfId="12847" xr:uid="{6F3617D3-0D93-498B-86D6-8C63D52D8FC7}"/>
    <cellStyle name="Calculation 5 2 2 2 3 2" xfId="12848" xr:uid="{400A3741-5C85-4243-B3B5-4D6942134477}"/>
    <cellStyle name="Calculation 5 2 2 2 3 2 2" xfId="12849" xr:uid="{51242B6A-AAA6-4540-8BB8-288783CE72B0}"/>
    <cellStyle name="Calculation 5 2 2 2 3 3" xfId="12850" xr:uid="{8842A284-DF3D-4EAF-9726-0DCEAA3D361B}"/>
    <cellStyle name="Calculation 5 2 2 2 3 4" xfId="12851" xr:uid="{FD0C68F3-9235-4768-8C13-58B4EFF32081}"/>
    <cellStyle name="Calculation 5 2 2 2 4" xfId="12852" xr:uid="{68056658-0FBF-46D0-8E5C-5C5656B6FDD3}"/>
    <cellStyle name="Calculation 5 2 2 2 4 2" xfId="12853" xr:uid="{586A7FC4-C518-4C2D-859E-0391B66FEDFF}"/>
    <cellStyle name="Calculation 5 2 2 2 4 2 2" xfId="12854" xr:uid="{2D7D7993-30E1-4AA3-AF32-5A505034BA05}"/>
    <cellStyle name="Calculation 5 2 2 2 4 3" xfId="12855" xr:uid="{45F7A504-5C47-4133-A9EC-C3B3C91CAC5F}"/>
    <cellStyle name="Calculation 5 2 2 2 4 4" xfId="12856" xr:uid="{BD72255F-78E9-4812-9B6A-7B1D7B1856DB}"/>
    <cellStyle name="Calculation 5 2 2 2 5" xfId="12857" xr:uid="{E3C950C4-6EFA-403C-BAD0-EA2867C4924B}"/>
    <cellStyle name="Calculation 5 2 2 2 5 2" xfId="12858" xr:uid="{58AB1641-540E-45D2-AEBC-4AD8E4FAB5CC}"/>
    <cellStyle name="Calculation 5 2 2 2 5 2 2" xfId="12859" xr:uid="{A77FCD17-23C7-4B58-A4BD-CEB74D517257}"/>
    <cellStyle name="Calculation 5 2 2 2 5 3" xfId="12860" xr:uid="{42D6F605-95AC-41F6-A3B9-B02AF522CED4}"/>
    <cellStyle name="Calculation 5 2 2 2 6" xfId="12861" xr:uid="{B9A9B3F3-EF35-4471-8C4E-D66DBC1FAF08}"/>
    <cellStyle name="Calculation 5 2 2 2 6 2" xfId="12862" xr:uid="{58865A8F-E439-45FA-A3BF-45B83773C317}"/>
    <cellStyle name="Calculation 5 2 2 2 6 2 2" xfId="12863" xr:uid="{1968584C-C142-4B8C-9952-9CFCF4C63121}"/>
    <cellStyle name="Calculation 5 2 2 2 6 3" xfId="12864" xr:uid="{35A2DE30-70EE-4BDC-A5F9-AD7721374853}"/>
    <cellStyle name="Calculation 5 2 2 2 7" xfId="12865" xr:uid="{4AF60D51-F45D-4BE2-AB73-7FB82213845C}"/>
    <cellStyle name="Calculation 5 2 2 2 7 2" xfId="12866" xr:uid="{9B01ADEA-12E5-4752-A970-AB9DAF2CE1A6}"/>
    <cellStyle name="Calculation 5 2 2 2 7 2 2" xfId="12867" xr:uid="{744DC2A6-B4DA-4C19-9908-A561F6AF0120}"/>
    <cellStyle name="Calculation 5 2 2 2 7 3" xfId="12868" xr:uid="{87E94B67-D2C8-41FC-BA23-E9989FFA95F0}"/>
    <cellStyle name="Calculation 5 2 2 2 8" xfId="12869" xr:uid="{64C14131-CF14-45B7-ABF3-39130C54D695}"/>
    <cellStyle name="Calculation 5 2 2 2 8 2" xfId="12870" xr:uid="{A060D649-4B02-4180-8E4F-9C93805DF6A5}"/>
    <cellStyle name="Calculation 5 2 2 2 8 2 2" xfId="12871" xr:uid="{45B9A021-29EC-4E3E-BA14-BE11D3527C4C}"/>
    <cellStyle name="Calculation 5 2 2 2 8 3" xfId="12872" xr:uid="{DB5B94AC-3657-41A6-9EAC-DD2D5214E86A}"/>
    <cellStyle name="Calculation 5 2 2 2 9" xfId="12873" xr:uid="{B26B89EA-7CFA-43F0-A66F-0C49226193FF}"/>
    <cellStyle name="Calculation 5 2 2 2 9 2" xfId="12874" xr:uid="{E25BEEEB-3B85-41A4-86BD-66C5F8538348}"/>
    <cellStyle name="Calculation 5 2 2 2 9 2 2" xfId="12875" xr:uid="{BE0F2FDA-2307-4687-BF5E-B2A26ADABD9E}"/>
    <cellStyle name="Calculation 5 2 2 2 9 3" xfId="12876" xr:uid="{400D8687-6596-450B-9FE5-C679E61686C9}"/>
    <cellStyle name="Calculation 5 2 2 20" xfId="12877" xr:uid="{509CA09F-380B-45D1-B8AE-7C366D9C89E6}"/>
    <cellStyle name="Calculation 5 2 2 3" xfId="12878" xr:uid="{707F2A31-6B15-4A75-A9C0-CF8DC23C06DD}"/>
    <cellStyle name="Calculation 5 2 2 3 2" xfId="12879" xr:uid="{0265A750-7C27-483D-98ED-B89D81E88C5D}"/>
    <cellStyle name="Calculation 5 2 2 3 2 2" xfId="12880" xr:uid="{8E161F5B-B861-45F0-B0D7-F9E697051B87}"/>
    <cellStyle name="Calculation 5 2 2 3 2 3" xfId="12881" xr:uid="{86817C0F-2ADB-4024-AD04-76548B8EA437}"/>
    <cellStyle name="Calculation 5 2 2 3 3" xfId="12882" xr:uid="{730678BD-3541-4606-A060-9C485DBAE46D}"/>
    <cellStyle name="Calculation 5 2 2 3 3 2" xfId="12883" xr:uid="{68982525-22E3-4877-BAF4-4C5090ABCC75}"/>
    <cellStyle name="Calculation 5 2 2 3 4" xfId="12884" xr:uid="{48D7B58B-6885-4599-A196-F46716C471A4}"/>
    <cellStyle name="Calculation 5 2 2 4" xfId="12885" xr:uid="{E3DD80F7-BB1D-47F6-A5DA-FB682082AA03}"/>
    <cellStyle name="Calculation 5 2 2 4 2" xfId="12886" xr:uid="{DADFF627-16F4-46C5-9A39-9C58062079CE}"/>
    <cellStyle name="Calculation 5 2 2 4 2 2" xfId="12887" xr:uid="{DD7D6E1A-BFB2-44D6-8079-5E8691C82AAA}"/>
    <cellStyle name="Calculation 5 2 2 4 3" xfId="12888" xr:uid="{F1A06362-A8A2-4E8F-B4CD-C9A07C357AA6}"/>
    <cellStyle name="Calculation 5 2 2 4 4" xfId="12889" xr:uid="{5802273D-50A8-4294-A8F4-158654F50B24}"/>
    <cellStyle name="Calculation 5 2 2 5" xfId="12890" xr:uid="{35EA2E56-4433-4C4C-BBE4-8CED1F0FBF36}"/>
    <cellStyle name="Calculation 5 2 2 5 2" xfId="12891" xr:uid="{697F82B7-5D29-4E70-9E24-4D402089F57E}"/>
    <cellStyle name="Calculation 5 2 2 5 2 2" xfId="12892" xr:uid="{C252E92F-6702-4346-943C-60D02AE2D70F}"/>
    <cellStyle name="Calculation 5 2 2 5 3" xfId="12893" xr:uid="{29CB1377-204D-408A-81B4-85CCA3577BA6}"/>
    <cellStyle name="Calculation 5 2 2 5 4" xfId="12894" xr:uid="{7CA4A529-B1AA-4924-ABEB-55FF2C260982}"/>
    <cellStyle name="Calculation 5 2 2 6" xfId="12895" xr:uid="{A3E81F57-5A9D-4C50-B322-BDE24E83FCC0}"/>
    <cellStyle name="Calculation 5 2 2 6 2" xfId="12896" xr:uid="{6AE98765-DC7A-4BE3-980B-F01D9432A032}"/>
    <cellStyle name="Calculation 5 2 2 6 2 2" xfId="12897" xr:uid="{C5DD13D0-65E0-4890-B7B3-E20640CB8EF4}"/>
    <cellStyle name="Calculation 5 2 2 6 3" xfId="12898" xr:uid="{F10E3470-DC78-49D5-996F-C71F6460CB44}"/>
    <cellStyle name="Calculation 5 2 2 7" xfId="12899" xr:uid="{A58440FC-E6E4-4E96-9D8D-E8E3BD3D32A0}"/>
    <cellStyle name="Calculation 5 2 2 7 2" xfId="12900" xr:uid="{EC45157C-F9FC-4F37-BD2B-5B90E1A9D1AC}"/>
    <cellStyle name="Calculation 5 2 2 7 2 2" xfId="12901" xr:uid="{74692D15-2606-402A-B0C1-97CE22AFC034}"/>
    <cellStyle name="Calculation 5 2 2 7 3" xfId="12902" xr:uid="{639A2F1B-A9CF-4F04-A131-21BE3B3AC275}"/>
    <cellStyle name="Calculation 5 2 2 8" xfId="12903" xr:uid="{1A2EE6B0-B4BA-43C3-8813-0813D314CA33}"/>
    <cellStyle name="Calculation 5 2 2 8 2" xfId="12904" xr:uid="{D4FCCC49-CCE6-48D3-AC06-AA58F2EBCE31}"/>
    <cellStyle name="Calculation 5 2 2 8 2 2" xfId="12905" xr:uid="{59094187-6FCC-456F-8E58-D1B378DE86D3}"/>
    <cellStyle name="Calculation 5 2 2 8 3" xfId="12906" xr:uid="{53B47068-24D5-460A-A141-77D92B025D1D}"/>
    <cellStyle name="Calculation 5 2 2 9" xfId="12907" xr:uid="{A6DA26B1-921A-469F-A24A-23A7FA64B027}"/>
    <cellStyle name="Calculation 5 2 2 9 2" xfId="12908" xr:uid="{C94B0781-669C-4A18-97AB-A32A03CC0E62}"/>
    <cellStyle name="Calculation 5 2 2 9 2 2" xfId="12909" xr:uid="{360C28D7-99E4-4379-9226-D642F6C79C75}"/>
    <cellStyle name="Calculation 5 2 2 9 3" xfId="12910" xr:uid="{52D6C157-A691-4C86-ADDC-412E462C2D12}"/>
    <cellStyle name="Calculation 5 2 20" xfId="12911" xr:uid="{9C88F25D-8A0A-44B4-B662-6BB2039B7CC9}"/>
    <cellStyle name="Calculation 5 2 20 2" xfId="12912" xr:uid="{424D2095-6F91-4956-B17F-1A53A967072D}"/>
    <cellStyle name="Calculation 5 2 20 2 2" xfId="12913" xr:uid="{953B33F0-04C4-4297-92DE-DA5A33CAA01C}"/>
    <cellStyle name="Calculation 5 2 20 3" xfId="12914" xr:uid="{9688615B-131C-4561-8395-962C7A90A380}"/>
    <cellStyle name="Calculation 5 2 21" xfId="12915" xr:uid="{CE1AB246-57B5-42DC-B297-BE0776C4CFEF}"/>
    <cellStyle name="Calculation 5 2 21 2" xfId="12916" xr:uid="{50D5D340-FE6D-42BF-806E-00B75D437F88}"/>
    <cellStyle name="Calculation 5 2 22" xfId="12917" xr:uid="{5EC0690A-91D5-409D-A5C1-6946E4D65AC6}"/>
    <cellStyle name="Calculation 5 2 23" xfId="12918" xr:uid="{7077799F-D803-4978-9F65-65F6AAE6F04A}"/>
    <cellStyle name="Calculation 5 2 3" xfId="12919" xr:uid="{45C8C015-4438-40E0-AB0F-8D27F1B1B83F}"/>
    <cellStyle name="Calculation 5 2 3 10" xfId="12920" xr:uid="{C1B24DFF-53F6-46E9-AE14-C236FD4E1CCB}"/>
    <cellStyle name="Calculation 5 2 3 10 2" xfId="12921" xr:uid="{DEA76EA4-3B0E-470A-B32F-EF3010CE4AF0}"/>
    <cellStyle name="Calculation 5 2 3 10 2 2" xfId="12922" xr:uid="{F2F26269-05F6-4E62-A734-DA4F62C6CB7F}"/>
    <cellStyle name="Calculation 5 2 3 10 3" xfId="12923" xr:uid="{956D4187-6365-409C-A1CD-1C9E4B7EB20F}"/>
    <cellStyle name="Calculation 5 2 3 11" xfId="12924" xr:uid="{E10AC231-ACBD-46FA-9757-72B092EF8286}"/>
    <cellStyle name="Calculation 5 2 3 11 2" xfId="12925" xr:uid="{6DC12918-8000-4E80-B127-4ADA1A45B069}"/>
    <cellStyle name="Calculation 5 2 3 11 2 2" xfId="12926" xr:uid="{934C7576-E87C-46F6-8CEB-920F4D60460A}"/>
    <cellStyle name="Calculation 5 2 3 11 3" xfId="12927" xr:uid="{18326AD4-A236-43E8-8B92-7A3D88707C15}"/>
    <cellStyle name="Calculation 5 2 3 12" xfId="12928" xr:uid="{C20DAFCA-619F-43AA-8031-63E3946B4B3A}"/>
    <cellStyle name="Calculation 5 2 3 12 2" xfId="12929" xr:uid="{775F3412-B217-4D08-AD63-70B05D384465}"/>
    <cellStyle name="Calculation 5 2 3 12 2 2" xfId="12930" xr:uid="{5890AA4B-FA6F-4C51-9308-01E0591C28BB}"/>
    <cellStyle name="Calculation 5 2 3 12 3" xfId="12931" xr:uid="{7442FAFB-2AE4-4F15-807A-98014D24510C}"/>
    <cellStyle name="Calculation 5 2 3 13" xfId="12932" xr:uid="{AF51FF55-F6B2-43F0-B695-48973E4AC0CB}"/>
    <cellStyle name="Calculation 5 2 3 13 2" xfId="12933" xr:uid="{1BED5A4D-3632-4898-8E4E-C7FDD17857B7}"/>
    <cellStyle name="Calculation 5 2 3 13 2 2" xfId="12934" xr:uid="{7AFFAB91-6652-41B2-A4D8-3DA443C0D81C}"/>
    <cellStyle name="Calculation 5 2 3 13 3" xfId="12935" xr:uid="{B61F6A9C-463F-4D65-AB71-82F8DEDCC321}"/>
    <cellStyle name="Calculation 5 2 3 14" xfId="12936" xr:uid="{AD4A0A53-F1AD-4B1F-B049-5BFBA44063B8}"/>
    <cellStyle name="Calculation 5 2 3 14 2" xfId="12937" xr:uid="{5B182D24-7C52-4A07-8F6A-282B6962898C}"/>
    <cellStyle name="Calculation 5 2 3 14 2 2" xfId="12938" xr:uid="{C7074A5C-178D-4DFE-8293-8B3D1C03195C}"/>
    <cellStyle name="Calculation 5 2 3 14 3" xfId="12939" xr:uid="{5204DA6B-0E28-4A40-876D-06BB23C25E43}"/>
    <cellStyle name="Calculation 5 2 3 15" xfId="12940" xr:uid="{4AAE9C49-74F4-4CA0-B66B-D73D1150B379}"/>
    <cellStyle name="Calculation 5 2 3 15 2" xfId="12941" xr:uid="{9C1E1323-2715-4210-8DC0-3CFA2953C58B}"/>
    <cellStyle name="Calculation 5 2 3 15 2 2" xfId="12942" xr:uid="{1C20D47D-D99D-468D-9B24-A098352A024A}"/>
    <cellStyle name="Calculation 5 2 3 15 3" xfId="12943" xr:uid="{A78040A0-7073-4CA4-B4DF-B252FE7734AD}"/>
    <cellStyle name="Calculation 5 2 3 16" xfId="12944" xr:uid="{572BBB1D-06C5-49CB-99FC-FE485EF066AF}"/>
    <cellStyle name="Calculation 5 2 3 16 2" xfId="12945" xr:uid="{9E666AB9-301C-4551-ADEF-FECAB229AEEC}"/>
    <cellStyle name="Calculation 5 2 3 16 2 2" xfId="12946" xr:uid="{64830512-6A50-4427-AE0C-DA7C0C03F6EC}"/>
    <cellStyle name="Calculation 5 2 3 16 3" xfId="12947" xr:uid="{27004111-C47F-443E-8C69-0EF28E8FC501}"/>
    <cellStyle name="Calculation 5 2 3 17" xfId="12948" xr:uid="{856C7DE5-6CAF-476E-AA2A-A872436D19E2}"/>
    <cellStyle name="Calculation 5 2 3 17 2" xfId="12949" xr:uid="{CEEB9882-60C6-4246-AAFF-198E17B44F89}"/>
    <cellStyle name="Calculation 5 2 3 17 2 2" xfId="12950" xr:uid="{45FB45DE-C0ED-420F-815E-5F985C5F4029}"/>
    <cellStyle name="Calculation 5 2 3 17 3" xfId="12951" xr:uid="{79144C3F-CABE-4E14-AE8A-3D22F8112E07}"/>
    <cellStyle name="Calculation 5 2 3 18" xfId="12952" xr:uid="{5EDA2510-7269-46F1-92DA-8A3190EAF207}"/>
    <cellStyle name="Calculation 5 2 3 18 2" xfId="12953" xr:uid="{EC5423D4-B3A7-48D8-A4FD-386BD0B65431}"/>
    <cellStyle name="Calculation 5 2 3 19" xfId="12954" xr:uid="{2D779492-8B3E-402C-B4F9-25D1CE557E3C}"/>
    <cellStyle name="Calculation 5 2 3 2" xfId="12955" xr:uid="{FC4B4F02-B0CA-4A01-82EE-6414CD258A96}"/>
    <cellStyle name="Calculation 5 2 3 2 10" xfId="12956" xr:uid="{864C6557-9C9C-4F68-8B93-994EEF606B2B}"/>
    <cellStyle name="Calculation 5 2 3 2 10 2" xfId="12957" xr:uid="{A38DEE9C-B1D9-4CCF-B4A1-1A7CE1444B9E}"/>
    <cellStyle name="Calculation 5 2 3 2 10 2 2" xfId="12958" xr:uid="{663ABFF8-EE5E-40B7-A5FE-3D0BB352A306}"/>
    <cellStyle name="Calculation 5 2 3 2 10 3" xfId="12959" xr:uid="{47173ACC-C1B3-447D-8C9A-F3FDEBE5A27F}"/>
    <cellStyle name="Calculation 5 2 3 2 11" xfId="12960" xr:uid="{5A02D54C-B162-483E-A8CF-59B9ECD06358}"/>
    <cellStyle name="Calculation 5 2 3 2 11 2" xfId="12961" xr:uid="{0E2AB6BC-0FD3-4273-877D-EFD5E10A6E6F}"/>
    <cellStyle name="Calculation 5 2 3 2 11 2 2" xfId="12962" xr:uid="{A942382C-C067-46C7-A437-FB2C8F806814}"/>
    <cellStyle name="Calculation 5 2 3 2 11 3" xfId="12963" xr:uid="{14D40181-F88D-44F4-9FF6-4F7254A0A7DF}"/>
    <cellStyle name="Calculation 5 2 3 2 12" xfId="12964" xr:uid="{7D5A4BFD-7511-49B3-BEEE-E72987FD6AE3}"/>
    <cellStyle name="Calculation 5 2 3 2 12 2" xfId="12965" xr:uid="{04D64946-7901-4280-B82E-7C7CA4376D79}"/>
    <cellStyle name="Calculation 5 2 3 2 12 2 2" xfId="12966" xr:uid="{3DC8A90E-A420-45EC-A5BF-5E1DCDB7BC30}"/>
    <cellStyle name="Calculation 5 2 3 2 12 3" xfId="12967" xr:uid="{ECA840F0-7F42-4AE3-9B4D-B501C6B6508A}"/>
    <cellStyle name="Calculation 5 2 3 2 13" xfId="12968" xr:uid="{4994E1D8-B35A-4340-A848-E37BCEE4831A}"/>
    <cellStyle name="Calculation 5 2 3 2 13 2" xfId="12969" xr:uid="{388ECD54-88A7-4C0F-84F5-EFACAD21CA20}"/>
    <cellStyle name="Calculation 5 2 3 2 13 2 2" xfId="12970" xr:uid="{A3329710-25B7-44B3-86B5-C33A021530AE}"/>
    <cellStyle name="Calculation 5 2 3 2 13 3" xfId="12971" xr:uid="{25363442-6D81-4A27-92C8-AB23EF7A8499}"/>
    <cellStyle name="Calculation 5 2 3 2 14" xfId="12972" xr:uid="{C97510DA-C6D7-45EF-90A9-1E64329C2EC5}"/>
    <cellStyle name="Calculation 5 2 3 2 14 2" xfId="12973" xr:uid="{A6D8791A-428B-4C91-95C3-480347165C60}"/>
    <cellStyle name="Calculation 5 2 3 2 14 2 2" xfId="12974" xr:uid="{732044A9-63AA-43AA-A335-C14BA10DEA77}"/>
    <cellStyle name="Calculation 5 2 3 2 14 3" xfId="12975" xr:uid="{5297BF26-F36E-4B8B-A2B8-F17591C1FFA6}"/>
    <cellStyle name="Calculation 5 2 3 2 15" xfId="12976" xr:uid="{37122231-F527-4D01-8FB7-2E05F0B8D24A}"/>
    <cellStyle name="Calculation 5 2 3 2 15 2" xfId="12977" xr:uid="{BCDCC8CE-AB68-45DB-96F1-089158F9D1AA}"/>
    <cellStyle name="Calculation 5 2 3 2 15 2 2" xfId="12978" xr:uid="{D8776C82-BD78-4B01-A7EE-0D89632C1196}"/>
    <cellStyle name="Calculation 5 2 3 2 15 3" xfId="12979" xr:uid="{6B43FFEE-CFC0-4EAD-A1CA-B2EA4334F437}"/>
    <cellStyle name="Calculation 5 2 3 2 16" xfId="12980" xr:uid="{60B8A9D2-072B-477A-A520-5F38A8A9FC35}"/>
    <cellStyle name="Calculation 5 2 3 2 16 2" xfId="12981" xr:uid="{0951D90F-7B2B-401E-9BE4-4AEA492E4D4A}"/>
    <cellStyle name="Calculation 5 2 3 2 16 2 2" xfId="12982" xr:uid="{7D6A6B2F-4B91-4C62-A2CC-F26EAD752438}"/>
    <cellStyle name="Calculation 5 2 3 2 16 3" xfId="12983" xr:uid="{255D209E-D9DA-4683-A21F-1A200B369FBC}"/>
    <cellStyle name="Calculation 5 2 3 2 17" xfId="12984" xr:uid="{0464D456-8E7A-4B5E-8491-9DF297F1E278}"/>
    <cellStyle name="Calculation 5 2 3 2 17 2" xfId="12985" xr:uid="{A33C38DD-ABCD-4958-BA63-818E13E99F79}"/>
    <cellStyle name="Calculation 5 2 3 2 17 2 2" xfId="12986" xr:uid="{229F9260-CBDC-4B7E-8CB7-688FA4111CE7}"/>
    <cellStyle name="Calculation 5 2 3 2 17 3" xfId="12987" xr:uid="{D6B9503A-9FD0-40A7-9B75-BED9941F996B}"/>
    <cellStyle name="Calculation 5 2 3 2 18" xfId="12988" xr:uid="{852296CA-BE9D-4172-B591-88CC95D5E188}"/>
    <cellStyle name="Calculation 5 2 3 2 18 2" xfId="12989" xr:uid="{9828B139-5D7B-4B5D-9F37-F33BE3F307EC}"/>
    <cellStyle name="Calculation 5 2 3 2 18 2 2" xfId="12990" xr:uid="{72A5C00F-A765-4BF7-B5B4-0E9BE8DAE43A}"/>
    <cellStyle name="Calculation 5 2 3 2 18 3" xfId="12991" xr:uid="{2B965F57-76EE-480F-B566-5270950DD473}"/>
    <cellStyle name="Calculation 5 2 3 2 19" xfId="12992" xr:uid="{8134A78A-0200-4A02-B1AC-C7F07971EB76}"/>
    <cellStyle name="Calculation 5 2 3 2 19 2" xfId="12993" xr:uid="{89298E6F-B2D3-4941-9997-48EAC775AADB}"/>
    <cellStyle name="Calculation 5 2 3 2 19 2 2" xfId="12994" xr:uid="{B04C5277-2AA2-433D-B38A-D9BBAFF62614}"/>
    <cellStyle name="Calculation 5 2 3 2 19 3" xfId="12995" xr:uid="{426B112A-8A21-42F8-A6E8-F9C82C457838}"/>
    <cellStyle name="Calculation 5 2 3 2 2" xfId="12996" xr:uid="{A2C179C7-C30F-44E5-BD09-0CCC160FAFB8}"/>
    <cellStyle name="Calculation 5 2 3 2 2 2" xfId="12997" xr:uid="{68E7C64C-1256-487A-B1FA-9D9580491CCE}"/>
    <cellStyle name="Calculation 5 2 3 2 2 2 2" xfId="12998" xr:uid="{D7B79808-8466-4DD6-AAF2-7FE03060174F}"/>
    <cellStyle name="Calculation 5 2 3 2 2 3" xfId="12999" xr:uid="{6547F903-6C05-4DFD-9A85-DD99C2A7A89A}"/>
    <cellStyle name="Calculation 5 2 3 2 2 4" xfId="13000" xr:uid="{5DBCACCF-326B-4A10-A918-EA6C1D4B16E5}"/>
    <cellStyle name="Calculation 5 2 3 2 20" xfId="13001" xr:uid="{06AB101F-577F-4F92-9B58-FCBB7B31A988}"/>
    <cellStyle name="Calculation 5 2 3 2 20 2" xfId="13002" xr:uid="{3CE0F5FE-B394-4039-B027-DD1D922F6F63}"/>
    <cellStyle name="Calculation 5 2 3 2 20 2 2" xfId="13003" xr:uid="{7BB3B0A4-D601-450D-A6C2-6F43D3A3E72F}"/>
    <cellStyle name="Calculation 5 2 3 2 20 3" xfId="13004" xr:uid="{3B7DDBF0-1080-4583-BF21-D4FA47133BFE}"/>
    <cellStyle name="Calculation 5 2 3 2 21" xfId="13005" xr:uid="{E3677E42-D5B3-4DFA-9829-7F300FBE396F}"/>
    <cellStyle name="Calculation 5 2 3 2 21 2" xfId="13006" xr:uid="{84EF9832-2F0B-4E68-BAA9-183DC794CB3A}"/>
    <cellStyle name="Calculation 5 2 3 2 22" xfId="13007" xr:uid="{A4BB8F21-22FD-421D-8B77-E17AE1967F3C}"/>
    <cellStyle name="Calculation 5 2 3 2 23" xfId="13008" xr:uid="{F4746D80-4138-4437-9BA2-F90A89176BE1}"/>
    <cellStyle name="Calculation 5 2 3 2 3" xfId="13009" xr:uid="{5B4C19AB-C8F1-49D4-9ABE-7C29E128F25C}"/>
    <cellStyle name="Calculation 5 2 3 2 3 2" xfId="13010" xr:uid="{CF4F6E00-A6E8-4238-890D-D3C87167BA8F}"/>
    <cellStyle name="Calculation 5 2 3 2 3 2 2" xfId="13011" xr:uid="{BC62A428-2559-4646-8C09-7369668E8A3C}"/>
    <cellStyle name="Calculation 5 2 3 2 3 3" xfId="13012" xr:uid="{6EE2186C-6BB4-4A0D-A473-04788F0D97B1}"/>
    <cellStyle name="Calculation 5 2 3 2 3 4" xfId="13013" xr:uid="{30A51ADE-11E7-43EC-A787-71E544D82518}"/>
    <cellStyle name="Calculation 5 2 3 2 4" xfId="13014" xr:uid="{0B16E356-9C47-43D5-A9A1-E968525322EE}"/>
    <cellStyle name="Calculation 5 2 3 2 4 2" xfId="13015" xr:uid="{EA3D4326-686B-4BA5-B693-1AED8845120B}"/>
    <cellStyle name="Calculation 5 2 3 2 4 2 2" xfId="13016" xr:uid="{F6B20A09-E937-42A3-95AC-CECEC5701EEB}"/>
    <cellStyle name="Calculation 5 2 3 2 4 3" xfId="13017" xr:uid="{90D02B57-A306-4747-9149-3ADA4F02C3E7}"/>
    <cellStyle name="Calculation 5 2 3 2 5" xfId="13018" xr:uid="{6969402C-8608-4CB5-BB7E-662C9A94C9CB}"/>
    <cellStyle name="Calculation 5 2 3 2 5 2" xfId="13019" xr:uid="{20B81F64-3861-45A8-B561-39EF771AD9D6}"/>
    <cellStyle name="Calculation 5 2 3 2 5 2 2" xfId="13020" xr:uid="{E862725B-4FE8-4960-A9E3-D79110E7ACA1}"/>
    <cellStyle name="Calculation 5 2 3 2 5 3" xfId="13021" xr:uid="{8CDBF6D1-A99A-4386-99CB-33E9F1A81D6E}"/>
    <cellStyle name="Calculation 5 2 3 2 6" xfId="13022" xr:uid="{50E649EF-78EA-49E0-A0A6-F4C822037B04}"/>
    <cellStyle name="Calculation 5 2 3 2 6 2" xfId="13023" xr:uid="{ABA5204B-89C8-434D-8A6E-A33D20502FAD}"/>
    <cellStyle name="Calculation 5 2 3 2 6 2 2" xfId="13024" xr:uid="{011D1AC4-5691-4498-8521-7D6E33197A09}"/>
    <cellStyle name="Calculation 5 2 3 2 6 3" xfId="13025" xr:uid="{1AE5A473-802C-4328-8417-544AFF5C54CD}"/>
    <cellStyle name="Calculation 5 2 3 2 7" xfId="13026" xr:uid="{AA1F84CA-DC6A-4106-A8F2-6C765AE004FF}"/>
    <cellStyle name="Calculation 5 2 3 2 7 2" xfId="13027" xr:uid="{32C12168-DD8D-45EC-9084-C52E223DB479}"/>
    <cellStyle name="Calculation 5 2 3 2 7 2 2" xfId="13028" xr:uid="{B3ECA898-EEBA-46F0-901F-867CC1DA2A0A}"/>
    <cellStyle name="Calculation 5 2 3 2 7 3" xfId="13029" xr:uid="{966AC87D-0051-4B6D-86A9-7A812A1F11C2}"/>
    <cellStyle name="Calculation 5 2 3 2 8" xfId="13030" xr:uid="{04530ADE-9F62-43E9-969A-502E5989B163}"/>
    <cellStyle name="Calculation 5 2 3 2 8 2" xfId="13031" xr:uid="{91637C82-D01E-4556-9FEA-160B4462FFD0}"/>
    <cellStyle name="Calculation 5 2 3 2 8 2 2" xfId="13032" xr:uid="{884ACF96-4EAB-4BA5-9169-6FB04F86AE78}"/>
    <cellStyle name="Calculation 5 2 3 2 8 3" xfId="13033" xr:uid="{A7FD1FC5-B202-4DAC-BF1A-ED2F10050DA2}"/>
    <cellStyle name="Calculation 5 2 3 2 9" xfId="13034" xr:uid="{5623278F-39D7-4E53-9DBB-A5EE62FCB9A7}"/>
    <cellStyle name="Calculation 5 2 3 2 9 2" xfId="13035" xr:uid="{5654710E-BEA7-4724-96B9-E4544B88D942}"/>
    <cellStyle name="Calculation 5 2 3 2 9 2 2" xfId="13036" xr:uid="{300164EE-93B3-46C0-8A21-781E73D6EA81}"/>
    <cellStyle name="Calculation 5 2 3 2 9 3" xfId="13037" xr:uid="{1DF799D0-5D15-40E9-9A77-76345BF04085}"/>
    <cellStyle name="Calculation 5 2 3 20" xfId="13038" xr:uid="{28043EDA-D6F5-418D-A775-D3876CC9EDCB}"/>
    <cellStyle name="Calculation 5 2 3 3" xfId="13039" xr:uid="{371E9B4B-F0C1-4A7F-BCD5-F3A1577EE895}"/>
    <cellStyle name="Calculation 5 2 3 3 2" xfId="13040" xr:uid="{55AF3A65-7195-4EBB-B68C-81B05110F6CA}"/>
    <cellStyle name="Calculation 5 2 3 3 2 2" xfId="13041" xr:uid="{4F3E3E42-78FC-4F02-8244-B4003D4B4A12}"/>
    <cellStyle name="Calculation 5 2 3 3 3" xfId="13042" xr:uid="{DBE63A8E-7B1D-4D0F-AD21-6625D1C0C5AD}"/>
    <cellStyle name="Calculation 5 2 3 3 4" xfId="13043" xr:uid="{E06E998F-41B4-4A3A-85A5-484F41DA36C6}"/>
    <cellStyle name="Calculation 5 2 3 4" xfId="13044" xr:uid="{BA1C0DCD-B487-4277-8A89-D3512A0BE407}"/>
    <cellStyle name="Calculation 5 2 3 4 2" xfId="13045" xr:uid="{7A95C38D-D373-4B9D-808E-6EE3C0E0E5B5}"/>
    <cellStyle name="Calculation 5 2 3 4 2 2" xfId="13046" xr:uid="{12400FAA-ACDB-4DDA-9F49-507F657E796C}"/>
    <cellStyle name="Calculation 5 2 3 4 3" xfId="13047" xr:uid="{C55A453F-3A37-4033-B4CF-9D12888D44B8}"/>
    <cellStyle name="Calculation 5 2 3 4 4" xfId="13048" xr:uid="{0A5CF15F-12A7-4C00-85E3-EBE16ED11C49}"/>
    <cellStyle name="Calculation 5 2 3 5" xfId="13049" xr:uid="{9F41D354-A55A-4E45-9597-3595A79E70A1}"/>
    <cellStyle name="Calculation 5 2 3 5 2" xfId="13050" xr:uid="{F546E647-F9D5-49FC-9499-DBF25C8741AF}"/>
    <cellStyle name="Calculation 5 2 3 5 2 2" xfId="13051" xr:uid="{CA889122-7DCF-44AB-9E7B-338168C99B77}"/>
    <cellStyle name="Calculation 5 2 3 5 3" xfId="13052" xr:uid="{FFE27CED-F0B4-4D6C-8346-29AAECC9C7DC}"/>
    <cellStyle name="Calculation 5 2 3 6" xfId="13053" xr:uid="{F48CD4BB-6DDB-4684-9AF4-0DBD5DA5E787}"/>
    <cellStyle name="Calculation 5 2 3 6 2" xfId="13054" xr:uid="{E538A415-52B0-470E-A633-52694DB65EF7}"/>
    <cellStyle name="Calculation 5 2 3 6 2 2" xfId="13055" xr:uid="{EF43E477-26CE-4477-93AE-1ECCBA0B01DF}"/>
    <cellStyle name="Calculation 5 2 3 6 3" xfId="13056" xr:uid="{146E97CD-8776-411F-82E5-ADF3007BD503}"/>
    <cellStyle name="Calculation 5 2 3 7" xfId="13057" xr:uid="{0D17473B-CC74-425C-9337-7B1A0E0CEA62}"/>
    <cellStyle name="Calculation 5 2 3 7 2" xfId="13058" xr:uid="{A57227FA-1C70-42BC-B3B9-3F7A7A83854F}"/>
    <cellStyle name="Calculation 5 2 3 7 2 2" xfId="13059" xr:uid="{A088FE03-3BBB-4D78-A362-52569AD84DB7}"/>
    <cellStyle name="Calculation 5 2 3 7 3" xfId="13060" xr:uid="{B05D2335-8C6E-49A8-8641-573B389E8DF8}"/>
    <cellStyle name="Calculation 5 2 3 8" xfId="13061" xr:uid="{D89309A1-0D72-4425-999B-D2F793EA733B}"/>
    <cellStyle name="Calculation 5 2 3 8 2" xfId="13062" xr:uid="{0545FB03-A91E-4E3C-B42F-326D37CA46AF}"/>
    <cellStyle name="Calculation 5 2 3 8 2 2" xfId="13063" xr:uid="{FC21FD78-9E11-4521-B00B-04005408563F}"/>
    <cellStyle name="Calculation 5 2 3 8 3" xfId="13064" xr:uid="{AAD883C9-8807-4551-9F7F-D92806AA8E0C}"/>
    <cellStyle name="Calculation 5 2 3 9" xfId="13065" xr:uid="{AB2C3217-4711-4C6D-92D2-D98D1E1672D2}"/>
    <cellStyle name="Calculation 5 2 3 9 2" xfId="13066" xr:uid="{FC2B2240-16E0-4BBA-A8D1-12E477EA3AE5}"/>
    <cellStyle name="Calculation 5 2 3 9 2 2" xfId="13067" xr:uid="{22116F94-DE1C-4B0C-A69F-806073847461}"/>
    <cellStyle name="Calculation 5 2 3 9 3" xfId="13068" xr:uid="{B5196BE5-E1D2-49B1-93D0-47339FD7773C}"/>
    <cellStyle name="Calculation 5 2 4" xfId="13069" xr:uid="{1E7FAC57-E6A3-4CDE-A9B7-7CC34DAB6826}"/>
    <cellStyle name="Calculation 5 2 4 10" xfId="13070" xr:uid="{BB4E3496-0166-412A-B0BC-70E716A7AF96}"/>
    <cellStyle name="Calculation 5 2 4 10 2" xfId="13071" xr:uid="{4FB4BB48-1C96-45E6-8363-BA7708B643AD}"/>
    <cellStyle name="Calculation 5 2 4 10 2 2" xfId="13072" xr:uid="{1CB77BAE-95D5-4C1D-97D1-14213192CD15}"/>
    <cellStyle name="Calculation 5 2 4 10 3" xfId="13073" xr:uid="{494DB860-BEF8-4B98-9846-0F56EBBE126E}"/>
    <cellStyle name="Calculation 5 2 4 11" xfId="13074" xr:uid="{2A7BC22B-405A-4752-B696-E9AA7DD487AD}"/>
    <cellStyle name="Calculation 5 2 4 11 2" xfId="13075" xr:uid="{4EDD9FAE-B245-44FC-A599-E950FFBA5E23}"/>
    <cellStyle name="Calculation 5 2 4 11 2 2" xfId="13076" xr:uid="{4448F6DF-B7B4-49AE-9449-A4EE0376130A}"/>
    <cellStyle name="Calculation 5 2 4 11 3" xfId="13077" xr:uid="{8DDC6E2A-F8DA-44C0-8A1F-1552546F8A66}"/>
    <cellStyle name="Calculation 5 2 4 12" xfId="13078" xr:uid="{1C72EEAD-BF8C-487D-B07D-463285439A02}"/>
    <cellStyle name="Calculation 5 2 4 12 2" xfId="13079" xr:uid="{CD309806-1C36-4104-BFEC-4D9B2145B75C}"/>
    <cellStyle name="Calculation 5 2 4 12 2 2" xfId="13080" xr:uid="{4B69BE03-DEB5-424E-ACBB-697663B1EC98}"/>
    <cellStyle name="Calculation 5 2 4 12 3" xfId="13081" xr:uid="{2A8A887A-9107-4289-94D8-2040A656BC0E}"/>
    <cellStyle name="Calculation 5 2 4 13" xfId="13082" xr:uid="{1AE91169-A08A-478C-BE58-5307FAB468E8}"/>
    <cellStyle name="Calculation 5 2 4 13 2" xfId="13083" xr:uid="{187F4BCF-AEA4-456C-9B34-FB0384FC7EBA}"/>
    <cellStyle name="Calculation 5 2 4 13 2 2" xfId="13084" xr:uid="{4A4D528E-C40A-44DD-A103-B0B6F519299E}"/>
    <cellStyle name="Calculation 5 2 4 13 3" xfId="13085" xr:uid="{E7D4AEB2-B6C8-4B2E-B7BE-DEEF29473C2A}"/>
    <cellStyle name="Calculation 5 2 4 14" xfId="13086" xr:uid="{B9609295-F8C4-48B1-93E0-72033339174C}"/>
    <cellStyle name="Calculation 5 2 4 14 2" xfId="13087" xr:uid="{3483194E-66C6-49CE-A906-5380415786D9}"/>
    <cellStyle name="Calculation 5 2 4 14 2 2" xfId="13088" xr:uid="{53E86488-9B58-4FAC-8C3F-44108D0E83BD}"/>
    <cellStyle name="Calculation 5 2 4 14 3" xfId="13089" xr:uid="{B26BA252-30C7-44C5-94AF-360A43227ADD}"/>
    <cellStyle name="Calculation 5 2 4 15" xfId="13090" xr:uid="{C525796B-0F33-4E0F-963E-73B8BCB1CFEB}"/>
    <cellStyle name="Calculation 5 2 4 15 2" xfId="13091" xr:uid="{2BDF76CF-8BCD-4CFC-8271-3E7C5BFBC8C1}"/>
    <cellStyle name="Calculation 5 2 4 15 2 2" xfId="13092" xr:uid="{83BFCB06-FDDC-4AFE-A903-4E295DB63155}"/>
    <cellStyle name="Calculation 5 2 4 15 3" xfId="13093" xr:uid="{27965B11-C2C2-46FB-B57B-D4F5D7A1329C}"/>
    <cellStyle name="Calculation 5 2 4 16" xfId="13094" xr:uid="{6505D51E-15B1-473C-B973-0C4562509D3E}"/>
    <cellStyle name="Calculation 5 2 4 16 2" xfId="13095" xr:uid="{B1C44EDA-F92B-4ABC-BA41-05A32927597B}"/>
    <cellStyle name="Calculation 5 2 4 16 2 2" xfId="13096" xr:uid="{0D482C5D-0A27-4302-8A22-EA55732127CD}"/>
    <cellStyle name="Calculation 5 2 4 16 3" xfId="13097" xr:uid="{9E471B01-D1F8-46B8-A355-3DE4069BAB51}"/>
    <cellStyle name="Calculation 5 2 4 17" xfId="13098" xr:uid="{7E702006-5378-4C03-A39A-B3C230621AD4}"/>
    <cellStyle name="Calculation 5 2 4 17 2" xfId="13099" xr:uid="{7106B161-7DCB-4690-8CDA-E1924706FF3C}"/>
    <cellStyle name="Calculation 5 2 4 17 2 2" xfId="13100" xr:uid="{DA6F326C-365F-4B46-83A6-C5A198C20D01}"/>
    <cellStyle name="Calculation 5 2 4 17 3" xfId="13101" xr:uid="{9DC2451F-2014-43E0-AE3C-5F9AD894C118}"/>
    <cellStyle name="Calculation 5 2 4 18" xfId="13102" xr:uid="{F028B34A-71E6-4DBF-8DBC-083CAA632E44}"/>
    <cellStyle name="Calculation 5 2 4 18 2" xfId="13103" xr:uid="{F24B6B71-CBDF-4BF7-89EF-EF54B3D563B7}"/>
    <cellStyle name="Calculation 5 2 4 18 2 2" xfId="13104" xr:uid="{4D5C7D3E-D3FB-4E83-B3A2-4AEBD00EF7FF}"/>
    <cellStyle name="Calculation 5 2 4 18 3" xfId="13105" xr:uid="{8970CEAD-FB43-4A51-8B3C-B1DEBB8DAEF6}"/>
    <cellStyle name="Calculation 5 2 4 19" xfId="13106" xr:uid="{694BBE6B-DB1F-43E1-8653-7E73DB8132A2}"/>
    <cellStyle name="Calculation 5 2 4 19 2" xfId="13107" xr:uid="{1FF0BB36-7165-4FB0-8DC7-37BC48665C06}"/>
    <cellStyle name="Calculation 5 2 4 19 2 2" xfId="13108" xr:uid="{7317C861-0CB7-4382-938E-9BCC1EE76626}"/>
    <cellStyle name="Calculation 5 2 4 19 3" xfId="13109" xr:uid="{1F544F9B-251D-4FEF-A24D-24D21F1F45D9}"/>
    <cellStyle name="Calculation 5 2 4 2" xfId="13110" xr:uid="{C2C29C5E-70C6-4D4D-9BDC-1CFAC56BB548}"/>
    <cellStyle name="Calculation 5 2 4 2 10" xfId="13111" xr:uid="{69D86CD8-7C52-4692-85E0-F31211B306D1}"/>
    <cellStyle name="Calculation 5 2 4 2 10 2" xfId="13112" xr:uid="{A1331803-D20B-40AF-9C94-026C100865EE}"/>
    <cellStyle name="Calculation 5 2 4 2 10 2 2" xfId="13113" xr:uid="{B603F1EF-C1AA-4B1A-BD90-56E5CAD91B5F}"/>
    <cellStyle name="Calculation 5 2 4 2 10 3" xfId="13114" xr:uid="{78AE9EE9-0E09-4E3B-BF0E-C2FDD53DCA04}"/>
    <cellStyle name="Calculation 5 2 4 2 11" xfId="13115" xr:uid="{FD92AF55-90C0-4889-BF45-DF0390E82CB0}"/>
    <cellStyle name="Calculation 5 2 4 2 11 2" xfId="13116" xr:uid="{77EB816A-9DE2-4C19-8092-FE0CA208047E}"/>
    <cellStyle name="Calculation 5 2 4 2 11 2 2" xfId="13117" xr:uid="{3AC47A33-DF2A-46CC-A516-5E4D060CF7E8}"/>
    <cellStyle name="Calculation 5 2 4 2 11 3" xfId="13118" xr:uid="{355B5785-4BFE-499C-B705-F65BB5E6AD5D}"/>
    <cellStyle name="Calculation 5 2 4 2 12" xfId="13119" xr:uid="{ADA89535-B805-4818-89B9-B88883E33E46}"/>
    <cellStyle name="Calculation 5 2 4 2 12 2" xfId="13120" xr:uid="{6BEFC7A7-D3F7-474F-A623-27A8FBD0FA70}"/>
    <cellStyle name="Calculation 5 2 4 2 12 2 2" xfId="13121" xr:uid="{649F22D8-7B2F-4D54-800C-40F5816C6C88}"/>
    <cellStyle name="Calculation 5 2 4 2 12 3" xfId="13122" xr:uid="{8B9FEBB0-DE86-447F-8DB4-2F3D43473909}"/>
    <cellStyle name="Calculation 5 2 4 2 13" xfId="13123" xr:uid="{4C1FF7B2-42E8-4C5C-9832-F670AE8686A7}"/>
    <cellStyle name="Calculation 5 2 4 2 13 2" xfId="13124" xr:uid="{C7C4892B-C2C5-4BA2-8048-6700B9A9B8D0}"/>
    <cellStyle name="Calculation 5 2 4 2 13 2 2" xfId="13125" xr:uid="{9E1664BD-F1A9-4F4A-A434-43D6B411A0CA}"/>
    <cellStyle name="Calculation 5 2 4 2 13 3" xfId="13126" xr:uid="{64DDE802-C7D6-4FC7-B22D-CA98F57974C6}"/>
    <cellStyle name="Calculation 5 2 4 2 14" xfId="13127" xr:uid="{76F37C91-F1C9-48BB-907E-DFF61FB3B528}"/>
    <cellStyle name="Calculation 5 2 4 2 14 2" xfId="13128" xr:uid="{A730253E-7CA9-4E85-A60D-40F688C71927}"/>
    <cellStyle name="Calculation 5 2 4 2 14 2 2" xfId="13129" xr:uid="{6C58B666-92C5-4B5F-A478-12FE62C994F8}"/>
    <cellStyle name="Calculation 5 2 4 2 14 3" xfId="13130" xr:uid="{91C1C402-8790-4F22-9A61-A519A4A9E2DD}"/>
    <cellStyle name="Calculation 5 2 4 2 15" xfId="13131" xr:uid="{C7F205CA-8F20-456E-8BF1-4F278582C31E}"/>
    <cellStyle name="Calculation 5 2 4 2 15 2" xfId="13132" xr:uid="{402C8A7D-F878-4442-8A62-20B3E22F3A3C}"/>
    <cellStyle name="Calculation 5 2 4 2 15 2 2" xfId="13133" xr:uid="{81E5F7F4-8E26-49D4-BC4B-BFE983DA6251}"/>
    <cellStyle name="Calculation 5 2 4 2 15 3" xfId="13134" xr:uid="{04188723-29C1-4497-80EC-9B7E953C0C90}"/>
    <cellStyle name="Calculation 5 2 4 2 16" xfId="13135" xr:uid="{69104EAC-59DE-41CA-82DD-13820E75EF29}"/>
    <cellStyle name="Calculation 5 2 4 2 16 2" xfId="13136" xr:uid="{04B31D7F-7A5D-4CC2-8053-C09F6606F918}"/>
    <cellStyle name="Calculation 5 2 4 2 16 2 2" xfId="13137" xr:uid="{C28959AA-E830-4F45-85F0-7AD1375E07A5}"/>
    <cellStyle name="Calculation 5 2 4 2 16 3" xfId="13138" xr:uid="{AD6AB5E3-672C-454C-9F73-18DB883C0FDE}"/>
    <cellStyle name="Calculation 5 2 4 2 17" xfId="13139" xr:uid="{11A006E9-67F7-4448-8B5B-9924249F2CCB}"/>
    <cellStyle name="Calculation 5 2 4 2 17 2" xfId="13140" xr:uid="{98F73928-9B9E-4D9F-A340-DE8B834A0EEC}"/>
    <cellStyle name="Calculation 5 2 4 2 17 2 2" xfId="13141" xr:uid="{F2EB6812-600F-4DD1-A5E8-EF4A6F837F0D}"/>
    <cellStyle name="Calculation 5 2 4 2 17 3" xfId="13142" xr:uid="{B383622D-DE0C-41A8-96BB-4B441D4B9C0F}"/>
    <cellStyle name="Calculation 5 2 4 2 18" xfId="13143" xr:uid="{1B6D298D-DD38-453A-B7C5-15E546FE94AB}"/>
    <cellStyle name="Calculation 5 2 4 2 18 2" xfId="13144" xr:uid="{A8418685-F3DD-434B-B93B-AA77F245C23F}"/>
    <cellStyle name="Calculation 5 2 4 2 18 2 2" xfId="13145" xr:uid="{DD10EEB5-C0F2-4EB0-8C60-72B9FC0C47AD}"/>
    <cellStyle name="Calculation 5 2 4 2 18 3" xfId="13146" xr:uid="{CEEC90E4-58D2-4BC0-BAB9-24126600BC7E}"/>
    <cellStyle name="Calculation 5 2 4 2 19" xfId="13147" xr:uid="{CFEF133E-5BEF-4E7D-AE8D-680F3300FA26}"/>
    <cellStyle name="Calculation 5 2 4 2 19 2" xfId="13148" xr:uid="{3AE5E19F-10A6-4F32-82CA-62CAC7AF05E6}"/>
    <cellStyle name="Calculation 5 2 4 2 19 2 2" xfId="13149" xr:uid="{F1C1BD83-C1F9-4BDE-B8BB-79094DCC2C0A}"/>
    <cellStyle name="Calculation 5 2 4 2 19 3" xfId="13150" xr:uid="{00DA0F13-A3B2-4A39-A638-1D5438AF6B4D}"/>
    <cellStyle name="Calculation 5 2 4 2 2" xfId="13151" xr:uid="{90B9F1C0-B9B6-4C86-8DF8-86AB2B32A26A}"/>
    <cellStyle name="Calculation 5 2 4 2 2 2" xfId="13152" xr:uid="{DFEDA3D6-43C9-4DAD-9452-8BCD84E0416A}"/>
    <cellStyle name="Calculation 5 2 4 2 2 2 2" xfId="13153" xr:uid="{00C9603F-4321-4834-9F97-96C7C459A9D9}"/>
    <cellStyle name="Calculation 5 2 4 2 2 3" xfId="13154" xr:uid="{7603E258-7A39-4763-8DF7-8C3EB332A53A}"/>
    <cellStyle name="Calculation 5 2 4 2 2 4" xfId="13155" xr:uid="{2414070D-14F6-4215-9DA2-741C85045C96}"/>
    <cellStyle name="Calculation 5 2 4 2 20" xfId="13156" xr:uid="{5D2FF65C-EFCC-4082-8E45-3B4F601C0905}"/>
    <cellStyle name="Calculation 5 2 4 2 20 2" xfId="13157" xr:uid="{BC1B0597-607A-4DB4-8A9F-E1357C5D25FF}"/>
    <cellStyle name="Calculation 5 2 4 2 20 2 2" xfId="13158" xr:uid="{F7E7D1C9-EFBD-46C2-AB6E-04761264693A}"/>
    <cellStyle name="Calculation 5 2 4 2 20 3" xfId="13159" xr:uid="{A708E876-AC1A-4A16-A4AF-2D83A54375D4}"/>
    <cellStyle name="Calculation 5 2 4 2 21" xfId="13160" xr:uid="{F73FB865-FD11-4093-8A7A-46F131E61124}"/>
    <cellStyle name="Calculation 5 2 4 2 21 2" xfId="13161" xr:uid="{501863AB-7201-455A-B683-512614FEBEFC}"/>
    <cellStyle name="Calculation 5 2 4 2 22" xfId="13162" xr:uid="{BD593A7B-2769-4346-8E14-51CBCDF90329}"/>
    <cellStyle name="Calculation 5 2 4 2 23" xfId="13163" xr:uid="{F0FFEACB-0A68-4A96-9A29-32CD5F7C31F9}"/>
    <cellStyle name="Calculation 5 2 4 2 3" xfId="13164" xr:uid="{233200F9-1D6C-4B18-A245-B4DEE836C9C5}"/>
    <cellStyle name="Calculation 5 2 4 2 3 2" xfId="13165" xr:uid="{97A5FD0E-228E-4ECA-B8F2-5C1961F4ED35}"/>
    <cellStyle name="Calculation 5 2 4 2 3 2 2" xfId="13166" xr:uid="{57CD4C4F-DB1E-4962-8FE7-9A9773573CBC}"/>
    <cellStyle name="Calculation 5 2 4 2 3 3" xfId="13167" xr:uid="{C11D8221-784B-489A-87DA-92A0612E573E}"/>
    <cellStyle name="Calculation 5 2 4 2 4" xfId="13168" xr:uid="{F2D3CA1B-5CFC-4B88-B569-B801AE716B22}"/>
    <cellStyle name="Calculation 5 2 4 2 4 2" xfId="13169" xr:uid="{A63E0780-E1B5-4FC6-8AD5-2A43F37303B9}"/>
    <cellStyle name="Calculation 5 2 4 2 4 2 2" xfId="13170" xr:uid="{564EAF9B-C644-44BC-ACF0-C8571BBAF7E7}"/>
    <cellStyle name="Calculation 5 2 4 2 4 3" xfId="13171" xr:uid="{032B976C-75F4-4D26-A602-B20711DBAF3E}"/>
    <cellStyle name="Calculation 5 2 4 2 5" xfId="13172" xr:uid="{79B6F8C5-89E9-45BD-BB79-44C8B9131877}"/>
    <cellStyle name="Calculation 5 2 4 2 5 2" xfId="13173" xr:uid="{727B7C0E-5095-45D5-9270-BBE13C46EDAC}"/>
    <cellStyle name="Calculation 5 2 4 2 5 2 2" xfId="13174" xr:uid="{C1C79023-5316-4C83-9748-1656C8B4516F}"/>
    <cellStyle name="Calculation 5 2 4 2 5 3" xfId="13175" xr:uid="{96D752FA-A9F4-4843-9691-DA80E50445AB}"/>
    <cellStyle name="Calculation 5 2 4 2 6" xfId="13176" xr:uid="{16D45B97-6E3F-48E2-AF12-E34E6FAF7B5D}"/>
    <cellStyle name="Calculation 5 2 4 2 6 2" xfId="13177" xr:uid="{ABBE0A4A-950F-42D7-B5B6-DF05475BC3D9}"/>
    <cellStyle name="Calculation 5 2 4 2 6 2 2" xfId="13178" xr:uid="{C57C3523-563A-4E26-B389-DBDB397A4200}"/>
    <cellStyle name="Calculation 5 2 4 2 6 3" xfId="13179" xr:uid="{513E8DB4-7850-4553-9ACC-89FD10125620}"/>
    <cellStyle name="Calculation 5 2 4 2 7" xfId="13180" xr:uid="{B947F897-420E-425C-BF50-711CAE9E5797}"/>
    <cellStyle name="Calculation 5 2 4 2 7 2" xfId="13181" xr:uid="{7CF0AE85-0C20-4BB1-90DC-59DEE8B1C918}"/>
    <cellStyle name="Calculation 5 2 4 2 7 2 2" xfId="13182" xr:uid="{1AE40866-CB62-43A9-B9F5-3195972D7A10}"/>
    <cellStyle name="Calculation 5 2 4 2 7 3" xfId="13183" xr:uid="{40CDF5C9-A6EB-4F78-A671-029E157338E7}"/>
    <cellStyle name="Calculation 5 2 4 2 8" xfId="13184" xr:uid="{6D7BB092-4AC8-4266-9094-4214F107E01C}"/>
    <cellStyle name="Calculation 5 2 4 2 8 2" xfId="13185" xr:uid="{669F9484-B7CD-4774-8E3E-58AB072E11A3}"/>
    <cellStyle name="Calculation 5 2 4 2 8 2 2" xfId="13186" xr:uid="{747C4041-ABC4-4683-9DF3-10C2080E3ADE}"/>
    <cellStyle name="Calculation 5 2 4 2 8 3" xfId="13187" xr:uid="{53976923-6A3B-482A-99F4-9E601C039223}"/>
    <cellStyle name="Calculation 5 2 4 2 9" xfId="13188" xr:uid="{6D8F9263-A7BF-430E-A957-C1340FCA8C05}"/>
    <cellStyle name="Calculation 5 2 4 2 9 2" xfId="13189" xr:uid="{25DF724A-A3DC-4ED5-B39F-AD5A05F4BD94}"/>
    <cellStyle name="Calculation 5 2 4 2 9 2 2" xfId="13190" xr:uid="{17C0DD41-F2F5-4601-B9C6-1E9226A837E4}"/>
    <cellStyle name="Calculation 5 2 4 2 9 3" xfId="13191" xr:uid="{8366E02A-FABB-4E14-A608-41DBFA0DD4DC}"/>
    <cellStyle name="Calculation 5 2 4 20" xfId="13192" xr:uid="{48FFE9EA-2339-4C75-AA76-A6ACDD60D788}"/>
    <cellStyle name="Calculation 5 2 4 20 2" xfId="13193" xr:uid="{07CBB3C1-0670-4963-A938-CE4F096CCC2D}"/>
    <cellStyle name="Calculation 5 2 4 20 2 2" xfId="13194" xr:uid="{BBB7249C-1AA3-43DE-889A-34A5A016F5CE}"/>
    <cellStyle name="Calculation 5 2 4 20 3" xfId="13195" xr:uid="{936CC662-4596-4077-9779-B55417BDA467}"/>
    <cellStyle name="Calculation 5 2 4 21" xfId="13196" xr:uid="{FD5A26EA-FFD1-433E-A3DB-CC7CA26FCA9F}"/>
    <cellStyle name="Calculation 5 2 4 21 2" xfId="13197" xr:uid="{60B6C3FA-D424-4AC4-9631-2CB730640845}"/>
    <cellStyle name="Calculation 5 2 4 21 2 2" xfId="13198" xr:uid="{058192EA-EC29-490F-944C-7DD7D9E1116A}"/>
    <cellStyle name="Calculation 5 2 4 21 3" xfId="13199" xr:uid="{BC2D10A7-F64A-4FD7-8DAB-2E75D37D3454}"/>
    <cellStyle name="Calculation 5 2 4 22" xfId="13200" xr:uid="{19784705-9D48-4EB1-BF7B-68C35111A1FA}"/>
    <cellStyle name="Calculation 5 2 4 22 2" xfId="13201" xr:uid="{1043D1FB-53B9-4D7F-8866-3E97A36765F7}"/>
    <cellStyle name="Calculation 5 2 4 23" xfId="13202" xr:uid="{BDB8F8B7-092A-48DD-92E5-3A2E7E1980D3}"/>
    <cellStyle name="Calculation 5 2 4 24" xfId="13203" xr:uid="{7CC9C82F-223C-40C5-BE03-66ED5A6A51C7}"/>
    <cellStyle name="Calculation 5 2 4 3" xfId="13204" xr:uid="{A3AE56C5-6704-442F-9C7A-D661436F4753}"/>
    <cellStyle name="Calculation 5 2 4 3 2" xfId="13205" xr:uid="{3A352C7A-0A35-4B38-9A4E-0FE6FE2F855F}"/>
    <cellStyle name="Calculation 5 2 4 3 2 2" xfId="13206" xr:uid="{A16258FC-E8B5-4BE6-9B07-FF3481F340DB}"/>
    <cellStyle name="Calculation 5 2 4 3 3" xfId="13207" xr:uid="{7FB67697-296C-4E10-93CF-6CE2F6A480A5}"/>
    <cellStyle name="Calculation 5 2 4 3 4" xfId="13208" xr:uid="{AC63F5F8-F06D-4B3F-ADE6-D95C8012FC99}"/>
    <cellStyle name="Calculation 5 2 4 4" xfId="13209" xr:uid="{CA1AC093-FFC5-4FF9-ADE7-DFCB8F9160CA}"/>
    <cellStyle name="Calculation 5 2 4 4 2" xfId="13210" xr:uid="{08E46B90-14E9-4200-8C17-E56EBC23DDAB}"/>
    <cellStyle name="Calculation 5 2 4 4 2 2" xfId="13211" xr:uid="{298D5DF9-EE83-4C15-8C26-15CA31930694}"/>
    <cellStyle name="Calculation 5 2 4 4 3" xfId="13212" xr:uid="{ADB7BD16-445C-44E0-8B7C-61BC8F5C5CDD}"/>
    <cellStyle name="Calculation 5 2 4 4 4" xfId="13213" xr:uid="{BD04DFAE-6D16-44F4-9013-B48F082EAB48}"/>
    <cellStyle name="Calculation 5 2 4 5" xfId="13214" xr:uid="{13CA9F31-46C4-45EF-A9F5-616DABF8C670}"/>
    <cellStyle name="Calculation 5 2 4 5 2" xfId="13215" xr:uid="{CAFA2984-87F6-4EF6-91A0-FFAA5E31B355}"/>
    <cellStyle name="Calculation 5 2 4 5 2 2" xfId="13216" xr:uid="{596CD36D-8E43-4215-87B8-E5813183B8B0}"/>
    <cellStyle name="Calculation 5 2 4 5 3" xfId="13217" xr:uid="{CF0D77FB-BD46-4EAD-BD47-55E64CD69A8D}"/>
    <cellStyle name="Calculation 5 2 4 6" xfId="13218" xr:uid="{2D291BE6-6525-48BC-9C13-777AE66FB34B}"/>
    <cellStyle name="Calculation 5 2 4 6 2" xfId="13219" xr:uid="{3F4200F9-7DE4-4868-8820-F948BF015AF1}"/>
    <cellStyle name="Calculation 5 2 4 6 2 2" xfId="13220" xr:uid="{F745FE0D-7819-4D43-9AD6-2D2198DDDEED}"/>
    <cellStyle name="Calculation 5 2 4 6 3" xfId="13221" xr:uid="{262A66E6-0958-4D7C-A08B-C3C25F0A29C8}"/>
    <cellStyle name="Calculation 5 2 4 7" xfId="13222" xr:uid="{EE251760-D06B-496F-85C8-43EB7F863B5A}"/>
    <cellStyle name="Calculation 5 2 4 7 2" xfId="13223" xr:uid="{1E97DC51-E201-4938-BEBF-D4CEA597C240}"/>
    <cellStyle name="Calculation 5 2 4 7 2 2" xfId="13224" xr:uid="{81C3C643-1680-4649-9F06-0F211F71F29A}"/>
    <cellStyle name="Calculation 5 2 4 7 3" xfId="13225" xr:uid="{62472E80-B893-4B13-BF83-D8A78F461BCC}"/>
    <cellStyle name="Calculation 5 2 4 8" xfId="13226" xr:uid="{B9033CDA-A4D0-4115-BEFA-3836589FD140}"/>
    <cellStyle name="Calculation 5 2 4 8 2" xfId="13227" xr:uid="{0D961E9E-7C06-4040-B5EC-1A5E175385EC}"/>
    <cellStyle name="Calculation 5 2 4 8 2 2" xfId="13228" xr:uid="{1CFA5DC4-1CB9-4512-9D47-EBC4F7D5BB16}"/>
    <cellStyle name="Calculation 5 2 4 8 3" xfId="13229" xr:uid="{624F9AB9-B5F9-44C7-A3E4-0E7A4710428A}"/>
    <cellStyle name="Calculation 5 2 4 9" xfId="13230" xr:uid="{2A076813-4CA4-479C-A6B9-1801C321A733}"/>
    <cellStyle name="Calculation 5 2 4 9 2" xfId="13231" xr:uid="{FE748F81-20F5-420F-9768-C965D14A96FF}"/>
    <cellStyle name="Calculation 5 2 4 9 2 2" xfId="13232" xr:uid="{183D01B2-2624-4A37-A4DC-3DD5B1BD1A14}"/>
    <cellStyle name="Calculation 5 2 4 9 3" xfId="13233" xr:uid="{10A389FB-9C75-4A03-B434-EE3AEA692672}"/>
    <cellStyle name="Calculation 5 2 5" xfId="13234" xr:uid="{3A65D8E6-0FD1-49D1-B7FC-6C23E321A78F}"/>
    <cellStyle name="Calculation 5 2 5 10" xfId="13235" xr:uid="{FC01C60C-FE43-40D5-8580-192CA33B2A7E}"/>
    <cellStyle name="Calculation 5 2 5 10 2" xfId="13236" xr:uid="{F49E356A-706A-41DF-B133-C3461FF56124}"/>
    <cellStyle name="Calculation 5 2 5 10 2 2" xfId="13237" xr:uid="{F3E7A695-9D6E-49A6-AEA4-0856E574AC02}"/>
    <cellStyle name="Calculation 5 2 5 10 3" xfId="13238" xr:uid="{9BA0D447-7A73-4A21-9136-E9E5B36094FD}"/>
    <cellStyle name="Calculation 5 2 5 11" xfId="13239" xr:uid="{00B9B210-B206-4B26-97CB-DD060781FFB9}"/>
    <cellStyle name="Calculation 5 2 5 11 2" xfId="13240" xr:uid="{77EDD999-C43A-4AC9-8D12-89D561F8F794}"/>
    <cellStyle name="Calculation 5 2 5 11 2 2" xfId="13241" xr:uid="{14FF69F7-A69E-4B05-BC75-1C6968860FCB}"/>
    <cellStyle name="Calculation 5 2 5 11 3" xfId="13242" xr:uid="{C102FBE4-79C0-45AD-B832-A245FD46E7C1}"/>
    <cellStyle name="Calculation 5 2 5 12" xfId="13243" xr:uid="{A091283D-C485-4D68-9F8F-E869DFADB3A6}"/>
    <cellStyle name="Calculation 5 2 5 12 2" xfId="13244" xr:uid="{B164D310-D359-4ACD-A558-812BECB2819B}"/>
    <cellStyle name="Calculation 5 2 5 12 2 2" xfId="13245" xr:uid="{4A6C2D16-A79F-49D1-BEDF-6204D51209FA}"/>
    <cellStyle name="Calculation 5 2 5 12 3" xfId="13246" xr:uid="{06741BED-3E8D-458A-BC39-D32A16CD2781}"/>
    <cellStyle name="Calculation 5 2 5 13" xfId="13247" xr:uid="{86227074-10DD-4EC4-A6FC-04E2BAE78AAF}"/>
    <cellStyle name="Calculation 5 2 5 13 2" xfId="13248" xr:uid="{C20E0212-0B9A-4E3D-A3A0-8E37720CA5A6}"/>
    <cellStyle name="Calculation 5 2 5 13 2 2" xfId="13249" xr:uid="{A18873EF-5B5A-41A9-B711-21C4966CC7C9}"/>
    <cellStyle name="Calculation 5 2 5 13 3" xfId="13250" xr:uid="{D6639ADB-0C88-4B81-84F8-F01297DBE221}"/>
    <cellStyle name="Calculation 5 2 5 14" xfId="13251" xr:uid="{C65BEF37-91A3-4C5E-8A56-00663FDFCC80}"/>
    <cellStyle name="Calculation 5 2 5 14 2" xfId="13252" xr:uid="{870BBD0F-F870-484A-B547-E9626F6B5D3F}"/>
    <cellStyle name="Calculation 5 2 5 14 2 2" xfId="13253" xr:uid="{5FA7E1D4-86EA-4B4E-AEB3-5F592EF1126B}"/>
    <cellStyle name="Calculation 5 2 5 14 3" xfId="13254" xr:uid="{8A591647-C4A9-405E-A2D1-3C6D384F9986}"/>
    <cellStyle name="Calculation 5 2 5 15" xfId="13255" xr:uid="{210843F6-BA65-436D-A455-C3F376818F42}"/>
    <cellStyle name="Calculation 5 2 5 15 2" xfId="13256" xr:uid="{2766DD76-28DA-42C6-9F74-4A21332BAD37}"/>
    <cellStyle name="Calculation 5 2 5 15 2 2" xfId="13257" xr:uid="{49C6B45F-12B2-48F5-B3B5-600E3AE7F03D}"/>
    <cellStyle name="Calculation 5 2 5 15 3" xfId="13258" xr:uid="{A84D5B57-31E4-41A8-B93C-256E8B2B93EE}"/>
    <cellStyle name="Calculation 5 2 5 16" xfId="13259" xr:uid="{7088FD04-62F2-4927-9FDE-432648D6A9A6}"/>
    <cellStyle name="Calculation 5 2 5 16 2" xfId="13260" xr:uid="{26DAC21D-75A3-4F80-A141-9767A1D19814}"/>
    <cellStyle name="Calculation 5 2 5 16 2 2" xfId="13261" xr:uid="{845EA69D-B54C-4502-A97E-07B18ACD4258}"/>
    <cellStyle name="Calculation 5 2 5 16 3" xfId="13262" xr:uid="{9D0F97E4-270A-4083-856B-9F151AC41EB2}"/>
    <cellStyle name="Calculation 5 2 5 17" xfId="13263" xr:uid="{50267605-1A59-4C50-8F51-C04D1A419B8F}"/>
    <cellStyle name="Calculation 5 2 5 17 2" xfId="13264" xr:uid="{87FC5A9B-C064-408B-BBDD-6D4AF7F122CE}"/>
    <cellStyle name="Calculation 5 2 5 17 2 2" xfId="13265" xr:uid="{9C6A5363-8121-4063-9C93-960E8FB20BE0}"/>
    <cellStyle name="Calculation 5 2 5 17 3" xfId="13266" xr:uid="{9571BC6E-35CE-4CE4-B968-6C2FD181BDEB}"/>
    <cellStyle name="Calculation 5 2 5 18" xfId="13267" xr:uid="{AF2334AE-1D1F-41A8-B19C-1E6AB0F21CED}"/>
    <cellStyle name="Calculation 5 2 5 18 2" xfId="13268" xr:uid="{FF1FF818-994F-42D0-91AF-F07427A28D13}"/>
    <cellStyle name="Calculation 5 2 5 18 2 2" xfId="13269" xr:uid="{6F8527E2-1CDA-45FE-97D1-F4E32712035A}"/>
    <cellStyle name="Calculation 5 2 5 18 3" xfId="13270" xr:uid="{BCA80684-EE18-42C3-8A61-6EDD968D345C}"/>
    <cellStyle name="Calculation 5 2 5 19" xfId="13271" xr:uid="{C49E0219-28B1-4CDE-9ECB-0395F58C8CD3}"/>
    <cellStyle name="Calculation 5 2 5 19 2" xfId="13272" xr:uid="{11A15029-1B74-4775-A52F-86FFF85B7C82}"/>
    <cellStyle name="Calculation 5 2 5 19 2 2" xfId="13273" xr:uid="{78BDD805-4B2E-40D1-AA26-2C55928DAA67}"/>
    <cellStyle name="Calculation 5 2 5 19 3" xfId="13274" xr:uid="{F4388B1F-A438-443D-AFBE-F76FC2325DCF}"/>
    <cellStyle name="Calculation 5 2 5 2" xfId="13275" xr:uid="{E96D6772-EF43-462B-A1D8-D7859E6DD4B2}"/>
    <cellStyle name="Calculation 5 2 5 2 2" xfId="13276" xr:uid="{A936D435-AAE9-4B49-A819-738795E6F087}"/>
    <cellStyle name="Calculation 5 2 5 2 2 2" xfId="13277" xr:uid="{BD546E14-7B6C-489D-8A0D-CC1641E8ABD6}"/>
    <cellStyle name="Calculation 5 2 5 2 3" xfId="13278" xr:uid="{C78881A5-435C-4CC7-9B54-2509AD9547DC}"/>
    <cellStyle name="Calculation 5 2 5 2 4" xfId="13279" xr:uid="{6927870B-31A5-4134-9752-3D4BC16A97BF}"/>
    <cellStyle name="Calculation 5 2 5 20" xfId="13280" xr:uid="{5C6A397B-BBEA-47C6-AEAB-DDAC1A3BFFA0}"/>
    <cellStyle name="Calculation 5 2 5 20 2" xfId="13281" xr:uid="{47C1903F-CEB9-415C-9D57-12A636D521EF}"/>
    <cellStyle name="Calculation 5 2 5 20 2 2" xfId="13282" xr:uid="{1FFCEC34-2EB2-4EAA-988A-C90397BA6A49}"/>
    <cellStyle name="Calculation 5 2 5 20 3" xfId="13283" xr:uid="{CAE0225F-8A03-478E-B954-3CBED6BA0843}"/>
    <cellStyle name="Calculation 5 2 5 21" xfId="13284" xr:uid="{E1930949-DF7F-4A65-8949-B45BF7BD435F}"/>
    <cellStyle name="Calculation 5 2 5 21 2" xfId="13285" xr:uid="{C58D63E6-42AF-468C-B940-978BE3B51D84}"/>
    <cellStyle name="Calculation 5 2 5 22" xfId="13286" xr:uid="{0E63ACE8-C812-41BA-B3FE-6DB74F4785BD}"/>
    <cellStyle name="Calculation 5 2 5 23" xfId="13287" xr:uid="{32CFAE30-8403-4F38-9AAE-C15B1AC121F2}"/>
    <cellStyle name="Calculation 5 2 5 3" xfId="13288" xr:uid="{D313C7FD-0C0E-4F2D-88FF-78932FA98421}"/>
    <cellStyle name="Calculation 5 2 5 3 2" xfId="13289" xr:uid="{E449AEB6-45DE-4D95-BD47-16B34F1A3539}"/>
    <cellStyle name="Calculation 5 2 5 3 2 2" xfId="13290" xr:uid="{7237E5C0-3984-423D-971E-45FD5500FE5D}"/>
    <cellStyle name="Calculation 5 2 5 3 3" xfId="13291" xr:uid="{3C6B3ABE-3E2E-4E2C-B69C-FFBB4DF81043}"/>
    <cellStyle name="Calculation 5 2 5 4" xfId="13292" xr:uid="{537CDDEB-F273-4929-98D1-E2EC279CB6FC}"/>
    <cellStyle name="Calculation 5 2 5 4 2" xfId="13293" xr:uid="{C864CE3E-7591-4FCC-8381-0D695D8A5990}"/>
    <cellStyle name="Calculation 5 2 5 4 2 2" xfId="13294" xr:uid="{A37D3B69-6162-4E23-83F7-4D038D6320BD}"/>
    <cellStyle name="Calculation 5 2 5 4 3" xfId="13295" xr:uid="{D9CAF125-FAB6-4FC1-83D6-5FED0FC9B7CA}"/>
    <cellStyle name="Calculation 5 2 5 5" xfId="13296" xr:uid="{E9E88BB0-DA27-456E-B327-951ED612FC27}"/>
    <cellStyle name="Calculation 5 2 5 5 2" xfId="13297" xr:uid="{E3CF252E-C007-4D03-8017-0461AF237B38}"/>
    <cellStyle name="Calculation 5 2 5 5 2 2" xfId="13298" xr:uid="{A37B889B-3042-4274-B56C-3EE5A2764781}"/>
    <cellStyle name="Calculation 5 2 5 5 3" xfId="13299" xr:uid="{9A2797B4-CD09-46DD-8267-C1083A188889}"/>
    <cellStyle name="Calculation 5 2 5 6" xfId="13300" xr:uid="{65194402-E9EB-4310-BF4D-6562B9C285ED}"/>
    <cellStyle name="Calculation 5 2 5 6 2" xfId="13301" xr:uid="{4D34FFF3-5219-4752-B322-74D35EEF4BAC}"/>
    <cellStyle name="Calculation 5 2 5 6 2 2" xfId="13302" xr:uid="{9DE03937-BECA-4B2A-988A-E09328C084D1}"/>
    <cellStyle name="Calculation 5 2 5 6 3" xfId="13303" xr:uid="{BC889F5D-3D92-4931-AD9B-604C95F90F6A}"/>
    <cellStyle name="Calculation 5 2 5 7" xfId="13304" xr:uid="{BB9DD021-FF75-4BA8-868E-AA87BE4A8409}"/>
    <cellStyle name="Calculation 5 2 5 7 2" xfId="13305" xr:uid="{4E8A7583-36E4-4E14-846C-8C2738BF50E0}"/>
    <cellStyle name="Calculation 5 2 5 7 2 2" xfId="13306" xr:uid="{A30BF20A-6A6B-4F12-A91B-F4F01699CC3B}"/>
    <cellStyle name="Calculation 5 2 5 7 3" xfId="13307" xr:uid="{92EAC8FC-B07E-4A39-AF50-66141E6DC655}"/>
    <cellStyle name="Calculation 5 2 5 8" xfId="13308" xr:uid="{E2572FE1-F738-4445-82CB-275E375E12C6}"/>
    <cellStyle name="Calculation 5 2 5 8 2" xfId="13309" xr:uid="{82933BD8-2416-47F2-ABD5-C2E825DC994A}"/>
    <cellStyle name="Calculation 5 2 5 8 2 2" xfId="13310" xr:uid="{6F02A76D-8E35-4235-B911-2539040E686D}"/>
    <cellStyle name="Calculation 5 2 5 8 3" xfId="13311" xr:uid="{1F7EC40C-C3B2-4DDF-A94D-9900A5CBA07D}"/>
    <cellStyle name="Calculation 5 2 5 9" xfId="13312" xr:uid="{BC9D4294-098E-4568-9378-D23182F5405D}"/>
    <cellStyle name="Calculation 5 2 5 9 2" xfId="13313" xr:uid="{F42DC2EA-26AB-4897-A9B6-41DC9E79B392}"/>
    <cellStyle name="Calculation 5 2 5 9 2 2" xfId="13314" xr:uid="{A0DF4D06-E2F0-4B8C-B7F0-2424363BFA50}"/>
    <cellStyle name="Calculation 5 2 5 9 3" xfId="13315" xr:uid="{A25068FD-4FA2-45AF-A2B7-EDED8A6A574C}"/>
    <cellStyle name="Calculation 5 2 6" xfId="13316" xr:uid="{8FBAE7E0-45FE-44B7-A7D7-8492A8D241B0}"/>
    <cellStyle name="Calculation 5 2 6 2" xfId="13317" xr:uid="{7CFC68C7-08B7-4498-A8D3-E60658550A1A}"/>
    <cellStyle name="Calculation 5 2 6 2 2" xfId="13318" xr:uid="{0C5DB340-4347-4814-8D0C-3778A6EB84D3}"/>
    <cellStyle name="Calculation 5 2 6 3" xfId="13319" xr:uid="{E3D307DE-0F44-41C1-932F-B82EFC679287}"/>
    <cellStyle name="Calculation 5 2 6 4" xfId="13320" xr:uid="{4B683305-F2FE-4D60-BE1D-4225864B176F}"/>
    <cellStyle name="Calculation 5 2 7" xfId="13321" xr:uid="{A7D8DBD9-B141-4A18-A9EB-340D8B14FE78}"/>
    <cellStyle name="Calculation 5 2 7 2" xfId="13322" xr:uid="{E86EDCFA-67AE-4DED-867D-CCE171B7DF7F}"/>
    <cellStyle name="Calculation 5 2 7 2 2" xfId="13323" xr:uid="{A024437F-9727-46E1-B262-C72E21CEF932}"/>
    <cellStyle name="Calculation 5 2 7 3" xfId="13324" xr:uid="{A0DBE688-575A-4B53-8C4F-5CF79626A8D9}"/>
    <cellStyle name="Calculation 5 2 8" xfId="13325" xr:uid="{FE2B5A11-5EE8-47B1-A09B-799FE383617C}"/>
    <cellStyle name="Calculation 5 2 8 2" xfId="13326" xr:uid="{A1D8C5CC-96ED-498B-8F6B-41ECDB186AC9}"/>
    <cellStyle name="Calculation 5 2 8 2 2" xfId="13327" xr:uid="{9512710E-7DF1-4890-83B1-202C43D79F8E}"/>
    <cellStyle name="Calculation 5 2 8 3" xfId="13328" xr:uid="{522BAE62-1996-40D5-B3FB-DE3170BBF428}"/>
    <cellStyle name="Calculation 5 2 9" xfId="13329" xr:uid="{69DE37B7-57B1-4917-BEC3-D23D37732E2A}"/>
    <cellStyle name="Calculation 5 2 9 2" xfId="13330" xr:uid="{40876D34-A4B0-4E4D-B51B-3CC11D3DE6A0}"/>
    <cellStyle name="Calculation 5 2 9 2 2" xfId="13331" xr:uid="{F14953B0-9121-43CD-B605-D10422B6B983}"/>
    <cellStyle name="Calculation 5 2 9 3" xfId="13332" xr:uid="{A37F7345-B405-404F-90AB-A696D35DEB16}"/>
    <cellStyle name="Calculation 5 20" xfId="13333" xr:uid="{FDC8C832-7E10-4478-A516-7DC385D3BCEB}"/>
    <cellStyle name="Calculation 5 20 2" xfId="13334" xr:uid="{2A1945EE-8227-43E3-BEDF-A37723D5C87A}"/>
    <cellStyle name="Calculation 5 20 2 2" xfId="13335" xr:uid="{65CFDA7C-97CC-4DDE-9100-335452A72570}"/>
    <cellStyle name="Calculation 5 20 3" xfId="13336" xr:uid="{346DE515-2E48-45E1-AC30-E9CA84368B8C}"/>
    <cellStyle name="Calculation 5 21" xfId="13337" xr:uid="{CFFE8D38-6D7B-40EA-94B5-AE8CACE467C8}"/>
    <cellStyle name="Calculation 5 21 2" xfId="13338" xr:uid="{06D31016-BC5A-4121-B158-734984F9C681}"/>
    <cellStyle name="Calculation 5 21 2 2" xfId="13339" xr:uid="{351D3AB5-CD50-4028-9EA4-8DAD0EB7CB12}"/>
    <cellStyle name="Calculation 5 21 3" xfId="13340" xr:uid="{D6E1CFF6-DA8B-4190-A751-61BFB5B9D20D}"/>
    <cellStyle name="Calculation 5 22" xfId="13341" xr:uid="{757E9C50-A4F9-40BF-A9C3-FFC5A49F14F0}"/>
    <cellStyle name="Calculation 5 22 2" xfId="13342" xr:uid="{24F69A69-53D7-45C5-AB95-91B0C7C2C9C1}"/>
    <cellStyle name="Calculation 5 23" xfId="13343" xr:uid="{23A30BC7-D0A4-408C-AB59-1FEC98FB5E76}"/>
    <cellStyle name="Calculation 5 24" xfId="13344" xr:uid="{43C790E1-2D48-4D49-9A47-247ADBCC5E3E}"/>
    <cellStyle name="Calculation 5 25" xfId="13345" xr:uid="{8898FE58-775B-4314-966C-EED72F270EB9}"/>
    <cellStyle name="Calculation 5 26" xfId="13346" xr:uid="{7283CAFB-FAB7-4F4B-A578-34C29BC6A8F8}"/>
    <cellStyle name="Calculation 5 27" xfId="13347" xr:uid="{E88CD0D7-9C14-4C00-9E08-8C1569765372}"/>
    <cellStyle name="Calculation 5 3" xfId="13348" xr:uid="{A745AD9D-117C-4A11-B4A9-B83F9462C7A5}"/>
    <cellStyle name="Calculation 5 3 10" xfId="13349" xr:uid="{A1844160-396D-4023-BE8F-9593CA1350B6}"/>
    <cellStyle name="Calculation 5 3 10 2" xfId="13350" xr:uid="{37933536-A17A-4A8E-AFF8-EB26D19A39B7}"/>
    <cellStyle name="Calculation 5 3 10 2 2" xfId="13351" xr:uid="{AAD82C31-E980-4B75-A84E-0CDEF59098BF}"/>
    <cellStyle name="Calculation 5 3 10 3" xfId="13352" xr:uid="{2711E731-D611-40F2-B071-D9E5FB624E80}"/>
    <cellStyle name="Calculation 5 3 11" xfId="13353" xr:uid="{EDBDBFCB-A347-4AE4-B9D7-42872C94E397}"/>
    <cellStyle name="Calculation 5 3 11 2" xfId="13354" xr:uid="{654FB87A-2071-4596-B009-583C2B14D0E6}"/>
    <cellStyle name="Calculation 5 3 11 2 2" xfId="13355" xr:uid="{1AD04C65-F85A-47AB-BC14-87A6788E91E1}"/>
    <cellStyle name="Calculation 5 3 11 3" xfId="13356" xr:uid="{410BCB2F-9636-4B96-84B2-73ED64F81A8C}"/>
    <cellStyle name="Calculation 5 3 12" xfId="13357" xr:uid="{0D7DDEE5-7C71-4FCC-8221-2F8C49BF10BE}"/>
    <cellStyle name="Calculation 5 3 12 2" xfId="13358" xr:uid="{7AEA9EA1-A03B-469F-8736-FEA80CF9EE11}"/>
    <cellStyle name="Calculation 5 3 12 2 2" xfId="13359" xr:uid="{803CD714-4079-4726-9186-370E239B420E}"/>
    <cellStyle name="Calculation 5 3 12 3" xfId="13360" xr:uid="{22003F40-D908-4C99-B79E-19DC14B83B4E}"/>
    <cellStyle name="Calculation 5 3 13" xfId="13361" xr:uid="{A8921BC8-21B2-463C-939E-6739840145D6}"/>
    <cellStyle name="Calculation 5 3 13 2" xfId="13362" xr:uid="{2CE077BD-EC94-49DA-8881-AE238EA7866A}"/>
    <cellStyle name="Calculation 5 3 13 2 2" xfId="13363" xr:uid="{C03C8735-EBD5-4854-8653-6BF4D5361BA5}"/>
    <cellStyle name="Calculation 5 3 13 3" xfId="13364" xr:uid="{EA2E731F-FE72-4524-863F-AA627F6499C3}"/>
    <cellStyle name="Calculation 5 3 14" xfId="13365" xr:uid="{10E37787-4272-48A2-A762-EACAD5CA0A91}"/>
    <cellStyle name="Calculation 5 3 14 2" xfId="13366" xr:uid="{8B8EDFAE-222A-4541-BB87-58C7EE717BE0}"/>
    <cellStyle name="Calculation 5 3 14 2 2" xfId="13367" xr:uid="{9D27FA31-3B43-4308-BACE-B684DF60B47C}"/>
    <cellStyle name="Calculation 5 3 14 3" xfId="13368" xr:uid="{21208047-B752-4260-8DF7-2E04E19E3ADB}"/>
    <cellStyle name="Calculation 5 3 15" xfId="13369" xr:uid="{17F6E722-B577-423A-B5FC-756FC71F4D8F}"/>
    <cellStyle name="Calculation 5 3 15 2" xfId="13370" xr:uid="{89ADE4B1-B870-41FB-9AB8-114D5335B622}"/>
    <cellStyle name="Calculation 5 3 15 2 2" xfId="13371" xr:uid="{C9BBD120-F535-4CDF-8F28-5E9E09A189E4}"/>
    <cellStyle name="Calculation 5 3 15 3" xfId="13372" xr:uid="{4290122F-616F-44D0-B73F-E55B5BC5DECD}"/>
    <cellStyle name="Calculation 5 3 16" xfId="13373" xr:uid="{08A4E5C4-9E6A-4A22-A2AD-BD78B5E0F565}"/>
    <cellStyle name="Calculation 5 3 16 2" xfId="13374" xr:uid="{A12B896E-14BC-4A99-A204-7C0D15C96EB0}"/>
    <cellStyle name="Calculation 5 3 16 2 2" xfId="13375" xr:uid="{45ADBAA9-1705-496D-81A0-053B176BDB2B}"/>
    <cellStyle name="Calculation 5 3 16 3" xfId="13376" xr:uid="{E18D5134-F52B-45D2-BE40-47B2B529B0B8}"/>
    <cellStyle name="Calculation 5 3 17" xfId="13377" xr:uid="{0749FB67-A402-492A-8BAF-D1DB6E7E7F95}"/>
    <cellStyle name="Calculation 5 3 17 2" xfId="13378" xr:uid="{3DE5045C-0200-4B1E-A8F8-386105F9ED5B}"/>
    <cellStyle name="Calculation 5 3 17 2 2" xfId="13379" xr:uid="{69DD2128-732F-44B8-B73A-5EBEB3296EAA}"/>
    <cellStyle name="Calculation 5 3 17 3" xfId="13380" xr:uid="{06A6BEEF-7FA9-471B-8957-F5F7C36F343D}"/>
    <cellStyle name="Calculation 5 3 18" xfId="13381" xr:uid="{3825B451-9C5A-4F0E-91DB-ACE6B032B305}"/>
    <cellStyle name="Calculation 5 3 18 2" xfId="13382" xr:uid="{CB968B19-2EFD-44D5-BA8F-26091950F8AA}"/>
    <cellStyle name="Calculation 5 3 19" xfId="13383" xr:uid="{BCF64406-F464-4CDE-A528-8A1F50A24353}"/>
    <cellStyle name="Calculation 5 3 2" xfId="13384" xr:uid="{79BF3DAD-3647-411A-BAC1-F26BC37105FD}"/>
    <cellStyle name="Calculation 5 3 2 10" xfId="13385" xr:uid="{5F29CC56-B82C-4E09-82E1-030E17F094C6}"/>
    <cellStyle name="Calculation 5 3 2 10 2" xfId="13386" xr:uid="{C4D128EC-880C-4FFB-9D38-B4B19D007D1A}"/>
    <cellStyle name="Calculation 5 3 2 10 2 2" xfId="13387" xr:uid="{980C926F-AA0D-479A-9724-F65ECD20261E}"/>
    <cellStyle name="Calculation 5 3 2 10 3" xfId="13388" xr:uid="{B8118580-6306-400B-B8E2-CA087F4DCB54}"/>
    <cellStyle name="Calculation 5 3 2 11" xfId="13389" xr:uid="{CD8F97F3-8B9F-4CE9-A41A-2722CD3DF7F1}"/>
    <cellStyle name="Calculation 5 3 2 11 2" xfId="13390" xr:uid="{C89E472D-331C-4B2A-B8B5-8E959E18A386}"/>
    <cellStyle name="Calculation 5 3 2 11 2 2" xfId="13391" xr:uid="{3463166A-DC42-44C8-919E-EB6E30B1CAB3}"/>
    <cellStyle name="Calculation 5 3 2 11 3" xfId="13392" xr:uid="{B79E48A8-AEF1-48A9-9EC6-B5DC9A987175}"/>
    <cellStyle name="Calculation 5 3 2 12" xfId="13393" xr:uid="{7A9F165A-7C15-431B-9FB6-387D00142B5B}"/>
    <cellStyle name="Calculation 5 3 2 12 2" xfId="13394" xr:uid="{2AFD4CF5-67EA-4860-AA9C-A9694348899A}"/>
    <cellStyle name="Calculation 5 3 2 12 2 2" xfId="13395" xr:uid="{E4DB7E14-CA4E-4143-A1A9-30BCAD3416C1}"/>
    <cellStyle name="Calculation 5 3 2 12 3" xfId="13396" xr:uid="{95421F1B-2BB0-48C9-B07B-1F471DEDC3B7}"/>
    <cellStyle name="Calculation 5 3 2 13" xfId="13397" xr:uid="{31E1C6CE-F656-41F0-979E-0034552BDF37}"/>
    <cellStyle name="Calculation 5 3 2 13 2" xfId="13398" xr:uid="{2FDF79A0-57E3-4671-A333-BD7A56D4A3C3}"/>
    <cellStyle name="Calculation 5 3 2 13 2 2" xfId="13399" xr:uid="{5A950C7E-12AB-4396-BC09-C924CB3F990C}"/>
    <cellStyle name="Calculation 5 3 2 13 3" xfId="13400" xr:uid="{C25CB98A-B5D1-47E0-9F3E-1FF3542A3E3E}"/>
    <cellStyle name="Calculation 5 3 2 14" xfId="13401" xr:uid="{1382C6E6-B2F1-4E1B-8379-45B184B18B47}"/>
    <cellStyle name="Calculation 5 3 2 14 2" xfId="13402" xr:uid="{408C6474-3CB7-417F-A028-81FB9B8664FC}"/>
    <cellStyle name="Calculation 5 3 2 14 2 2" xfId="13403" xr:uid="{FF8512C9-5EEE-48CF-A26D-3B2301FA7004}"/>
    <cellStyle name="Calculation 5 3 2 14 3" xfId="13404" xr:uid="{C0524593-E9A3-48FA-B28E-9C61E156E8BF}"/>
    <cellStyle name="Calculation 5 3 2 15" xfId="13405" xr:uid="{F677BB35-BEEE-4373-9F6C-39F19ACDC8B8}"/>
    <cellStyle name="Calculation 5 3 2 15 2" xfId="13406" xr:uid="{705960E0-4755-489D-879D-1A3FE316F62C}"/>
    <cellStyle name="Calculation 5 3 2 15 2 2" xfId="13407" xr:uid="{6B0BEA40-3CE1-4AF6-AD66-BB7EDB2489AF}"/>
    <cellStyle name="Calculation 5 3 2 15 3" xfId="13408" xr:uid="{D5F238CA-8074-473B-BCA0-8AEDB5BAC315}"/>
    <cellStyle name="Calculation 5 3 2 16" xfId="13409" xr:uid="{8A772BD4-6515-4B5D-B56D-92A5B7D4A868}"/>
    <cellStyle name="Calculation 5 3 2 16 2" xfId="13410" xr:uid="{BD8E975B-4C0E-418D-9EC6-7CD813920E61}"/>
    <cellStyle name="Calculation 5 3 2 16 2 2" xfId="13411" xr:uid="{C2112AAD-5F03-496B-A22F-B4E266A7989A}"/>
    <cellStyle name="Calculation 5 3 2 16 3" xfId="13412" xr:uid="{07BD420B-9698-4290-B8B4-A6A229C34835}"/>
    <cellStyle name="Calculation 5 3 2 17" xfId="13413" xr:uid="{D7ABCF0B-0790-4592-A808-4997C6AA6BF3}"/>
    <cellStyle name="Calculation 5 3 2 17 2" xfId="13414" xr:uid="{6C595BB9-CFB8-4FEA-B779-04FD9905CA5F}"/>
    <cellStyle name="Calculation 5 3 2 17 2 2" xfId="13415" xr:uid="{030A173C-ADCD-41FC-82CE-FEB1C02E4611}"/>
    <cellStyle name="Calculation 5 3 2 17 3" xfId="13416" xr:uid="{9136C2F6-A25C-43EA-9C88-225BD564CF1C}"/>
    <cellStyle name="Calculation 5 3 2 18" xfId="13417" xr:uid="{3B82E6C2-240E-4D34-98C2-D32B536A5116}"/>
    <cellStyle name="Calculation 5 3 2 18 2" xfId="13418" xr:uid="{7FAB4751-DFE5-4755-997B-C41117CDAAC2}"/>
    <cellStyle name="Calculation 5 3 2 18 2 2" xfId="13419" xr:uid="{F4E71BD5-6703-4662-B273-F5E40103F4D6}"/>
    <cellStyle name="Calculation 5 3 2 18 3" xfId="13420" xr:uid="{4AE8C3BD-1B91-4AE4-8E6F-C70729A600AB}"/>
    <cellStyle name="Calculation 5 3 2 19" xfId="13421" xr:uid="{A5647358-5F6E-4AE7-A53B-AA3BF541C85C}"/>
    <cellStyle name="Calculation 5 3 2 19 2" xfId="13422" xr:uid="{17F43E59-6726-4350-B94F-C17AF5FFC7E1}"/>
    <cellStyle name="Calculation 5 3 2 19 2 2" xfId="13423" xr:uid="{5BD14F0C-0539-4AA9-9865-0D787103C9EA}"/>
    <cellStyle name="Calculation 5 3 2 19 3" xfId="13424" xr:uid="{C61BF96D-052E-43EC-BB08-5DA5798B2306}"/>
    <cellStyle name="Calculation 5 3 2 2" xfId="13425" xr:uid="{49F12D4D-1858-4FFA-BBF0-B64C099D8B53}"/>
    <cellStyle name="Calculation 5 3 2 2 2" xfId="13426" xr:uid="{FA295A7E-7B5D-49DE-9A0A-CBC61BACFD80}"/>
    <cellStyle name="Calculation 5 3 2 2 2 2" xfId="13427" xr:uid="{4E22E518-1D1A-40F8-B555-A0B98BE77D34}"/>
    <cellStyle name="Calculation 5 3 2 2 2 2 2" xfId="13428" xr:uid="{CA56EA13-04E8-40E9-8FBC-941CCA0CDB43}"/>
    <cellStyle name="Calculation 5 3 2 2 2 3" xfId="13429" xr:uid="{C1E1AEFD-0E9A-4351-A6AF-88CB4C699159}"/>
    <cellStyle name="Calculation 5 3 2 2 2 4" xfId="13430" xr:uid="{5FF2AECA-1F0F-4300-9660-BF3E50576B23}"/>
    <cellStyle name="Calculation 5 3 2 2 3" xfId="13431" xr:uid="{5F8D795D-297A-42F6-8C99-C1025A01F2F5}"/>
    <cellStyle name="Calculation 5 3 2 2 3 2" xfId="13432" xr:uid="{95E6D7B1-D9D9-4A98-9B10-0844BFE76887}"/>
    <cellStyle name="Calculation 5 3 2 2 4" xfId="13433" xr:uid="{05B3EEE0-7F63-4DA6-817C-1925C7BD4D26}"/>
    <cellStyle name="Calculation 5 3 2 2 5" xfId="13434" xr:uid="{F43CBA2F-2321-44BB-BD82-A8922AF93546}"/>
    <cellStyle name="Calculation 5 3 2 20" xfId="13435" xr:uid="{CA82998F-8B9C-48DD-9B88-0C5E392D1AAA}"/>
    <cellStyle name="Calculation 5 3 2 20 2" xfId="13436" xr:uid="{E3D1CBB0-E3B5-4222-8115-B9D22872D5CB}"/>
    <cellStyle name="Calculation 5 3 2 20 2 2" xfId="13437" xr:uid="{A316F689-BDC3-45BF-B02D-617344A41296}"/>
    <cellStyle name="Calculation 5 3 2 20 3" xfId="13438" xr:uid="{5B8F1DB9-389E-4F4E-92D2-185962DB9A1B}"/>
    <cellStyle name="Calculation 5 3 2 21" xfId="13439" xr:uid="{C6F545BB-F684-49AC-A11F-E07989B4EB1F}"/>
    <cellStyle name="Calculation 5 3 2 21 2" xfId="13440" xr:uid="{3F9BC909-DB2D-4FA5-BA7C-8952E6BD1485}"/>
    <cellStyle name="Calculation 5 3 2 22" xfId="13441" xr:uid="{005DE09B-49C5-4585-879A-55F06C14E267}"/>
    <cellStyle name="Calculation 5 3 2 23" xfId="13442" xr:uid="{BBD3C8BB-2E59-4D02-9E2B-19FD10620FF2}"/>
    <cellStyle name="Calculation 5 3 2 3" xfId="13443" xr:uid="{F5469A29-4F11-441A-B482-B3AB20CDE669}"/>
    <cellStyle name="Calculation 5 3 2 3 2" xfId="13444" xr:uid="{ABCA6489-3DE2-40C2-8A86-34D1449B4681}"/>
    <cellStyle name="Calculation 5 3 2 3 2 2" xfId="13445" xr:uid="{B511ABB9-3133-45D9-8DF8-EEC66F47A594}"/>
    <cellStyle name="Calculation 5 3 2 3 2 3" xfId="13446" xr:uid="{02E2D3B0-982B-4ED5-8743-EB8EB07DC886}"/>
    <cellStyle name="Calculation 5 3 2 3 3" xfId="13447" xr:uid="{4AA67512-FF82-4BC8-B49A-E82F6D34A1EA}"/>
    <cellStyle name="Calculation 5 3 2 3 3 2" xfId="13448" xr:uid="{9C7C5178-7213-48BC-911E-69AEB5D70383}"/>
    <cellStyle name="Calculation 5 3 2 3 4" xfId="13449" xr:uid="{11123CD8-5C42-4152-8ED3-1C1D94A1D052}"/>
    <cellStyle name="Calculation 5 3 2 4" xfId="13450" xr:uid="{0C7454F7-0769-407F-9A54-514196677228}"/>
    <cellStyle name="Calculation 5 3 2 4 2" xfId="13451" xr:uid="{8EDED128-9A7E-40E7-ABA6-FB416A6FE3D5}"/>
    <cellStyle name="Calculation 5 3 2 4 2 2" xfId="13452" xr:uid="{75D2B569-77F1-4F68-AD12-1B83D47A3343}"/>
    <cellStyle name="Calculation 5 3 2 4 3" xfId="13453" xr:uid="{86EA2381-600A-42A5-AAEF-04B9F05D84B5}"/>
    <cellStyle name="Calculation 5 3 2 4 4" xfId="13454" xr:uid="{A0623D77-D6AE-4628-95EC-E78419FBA1F0}"/>
    <cellStyle name="Calculation 5 3 2 5" xfId="13455" xr:uid="{ADBCCEB9-F174-4FEF-8407-6E23C42191C9}"/>
    <cellStyle name="Calculation 5 3 2 5 2" xfId="13456" xr:uid="{BE9357F2-8946-4837-9F5F-ACEF57266F10}"/>
    <cellStyle name="Calculation 5 3 2 5 2 2" xfId="13457" xr:uid="{63E9F7D0-042F-41AD-87CA-1041A99BB16B}"/>
    <cellStyle name="Calculation 5 3 2 5 3" xfId="13458" xr:uid="{A53BE15E-074F-42FA-BA31-ABACD8549621}"/>
    <cellStyle name="Calculation 5 3 2 5 4" xfId="13459" xr:uid="{F3878118-890A-4420-A977-3EA0ADAE962D}"/>
    <cellStyle name="Calculation 5 3 2 6" xfId="13460" xr:uid="{408DE0E6-0336-45F9-BEA4-84BA9D5C0AD3}"/>
    <cellStyle name="Calculation 5 3 2 6 2" xfId="13461" xr:uid="{463295EC-B54E-48B2-B03C-47C8508BB6FA}"/>
    <cellStyle name="Calculation 5 3 2 6 2 2" xfId="13462" xr:uid="{0FDC9EC1-94FF-4CB3-A817-557E7208C442}"/>
    <cellStyle name="Calculation 5 3 2 6 3" xfId="13463" xr:uid="{15F926B6-066F-4AC5-AE4E-FC2490523B30}"/>
    <cellStyle name="Calculation 5 3 2 7" xfId="13464" xr:uid="{63DF70B1-A45F-4111-BB2D-EDE504C0726F}"/>
    <cellStyle name="Calculation 5 3 2 7 2" xfId="13465" xr:uid="{1E81C949-F4E5-481F-8A4B-79BD917A5240}"/>
    <cellStyle name="Calculation 5 3 2 7 2 2" xfId="13466" xr:uid="{8D87B777-0B93-4A26-AF6E-E4AB59491058}"/>
    <cellStyle name="Calculation 5 3 2 7 3" xfId="13467" xr:uid="{62C1C718-4818-45C5-904F-B5DC4F585368}"/>
    <cellStyle name="Calculation 5 3 2 8" xfId="13468" xr:uid="{089CD441-FE2E-4BD8-B608-5A202E5CD2EC}"/>
    <cellStyle name="Calculation 5 3 2 8 2" xfId="13469" xr:uid="{F2E08325-C1FA-4359-847F-2CA2120867F0}"/>
    <cellStyle name="Calculation 5 3 2 8 2 2" xfId="13470" xr:uid="{E9B965F9-367F-43DD-A72C-A590B75D7D9F}"/>
    <cellStyle name="Calculation 5 3 2 8 3" xfId="13471" xr:uid="{37E21EEA-9BD7-4D1B-93D1-16031E059576}"/>
    <cellStyle name="Calculation 5 3 2 9" xfId="13472" xr:uid="{614607F8-6C4F-470E-8973-3D2D0880DACD}"/>
    <cellStyle name="Calculation 5 3 2 9 2" xfId="13473" xr:uid="{ECC5D8A9-C84D-4FF8-A1D9-345F0D79B8D0}"/>
    <cellStyle name="Calculation 5 3 2 9 2 2" xfId="13474" xr:uid="{E868B131-3598-4509-A1FA-957B8630D0BF}"/>
    <cellStyle name="Calculation 5 3 2 9 3" xfId="13475" xr:uid="{9784FB40-E483-490E-B289-52426D0B12B3}"/>
    <cellStyle name="Calculation 5 3 20" xfId="13476" xr:uid="{B0786A78-721F-4CDB-AB44-9266B6C3BAB7}"/>
    <cellStyle name="Calculation 5 3 3" xfId="13477" xr:uid="{F08935C2-7990-418E-AFFB-8EF2FB5F8A6D}"/>
    <cellStyle name="Calculation 5 3 3 2" xfId="13478" xr:uid="{D3DA8C39-8392-4C1E-9124-C58E87B949C7}"/>
    <cellStyle name="Calculation 5 3 3 2 2" xfId="13479" xr:uid="{7B0E8B19-572E-45D6-8D83-87F86975D3B0}"/>
    <cellStyle name="Calculation 5 3 3 2 2 2" xfId="13480" xr:uid="{4D969646-568A-4CA7-8E25-98CA70F66D12}"/>
    <cellStyle name="Calculation 5 3 3 2 3" xfId="13481" xr:uid="{522438B8-9CE6-4198-81AB-4A06A7A2547D}"/>
    <cellStyle name="Calculation 5 3 3 2 4" xfId="13482" xr:uid="{CE5608E2-0779-4763-8D64-6518CC2BAA6A}"/>
    <cellStyle name="Calculation 5 3 3 3" xfId="13483" xr:uid="{6B5BE861-5A45-4056-8A0B-D7C72AC82704}"/>
    <cellStyle name="Calculation 5 3 3 3 2" xfId="13484" xr:uid="{54017825-089B-4B7D-9D06-082C1520D956}"/>
    <cellStyle name="Calculation 5 3 3 4" xfId="13485" xr:uid="{A8DD5C6C-36A8-44BC-9B27-D8E32CCE3E57}"/>
    <cellStyle name="Calculation 5 3 3 5" xfId="13486" xr:uid="{07AD3C08-C4F3-4B36-A12C-8877839AECA5}"/>
    <cellStyle name="Calculation 5 3 4" xfId="13487" xr:uid="{CB6A74E5-EEC1-483F-93C7-E4123C21EE11}"/>
    <cellStyle name="Calculation 5 3 4 2" xfId="13488" xr:uid="{B41E60B8-498E-4271-B1BA-0B50301C969B}"/>
    <cellStyle name="Calculation 5 3 4 2 2" xfId="13489" xr:uid="{D2789E31-7760-481A-A6DF-79EF64F82046}"/>
    <cellStyle name="Calculation 5 3 4 2 3" xfId="13490" xr:uid="{E639C717-A99D-4CE8-85C7-923CB6444C88}"/>
    <cellStyle name="Calculation 5 3 4 3" xfId="13491" xr:uid="{63232840-FB74-4A1E-BD51-2CEF4745C004}"/>
    <cellStyle name="Calculation 5 3 4 3 2" xfId="13492" xr:uid="{C63C9603-242A-4AD9-A391-F642A363C4EB}"/>
    <cellStyle name="Calculation 5 3 4 4" xfId="13493" xr:uid="{9760B26A-AA36-4F1D-8DF8-FF9CB891152E}"/>
    <cellStyle name="Calculation 5 3 5" xfId="13494" xr:uid="{709F30C9-2B4E-4EC0-97CC-9F4768CB12DF}"/>
    <cellStyle name="Calculation 5 3 5 2" xfId="13495" xr:uid="{88CCD4C8-355D-4057-B935-A74F71367C50}"/>
    <cellStyle name="Calculation 5 3 5 2 2" xfId="13496" xr:uid="{C981D1E9-4590-4E79-8C5E-8A6123DACCCA}"/>
    <cellStyle name="Calculation 5 3 5 2 3" xfId="13497" xr:uid="{31C0BA19-68CF-465D-B4AA-0EA797710986}"/>
    <cellStyle name="Calculation 5 3 5 3" xfId="13498" xr:uid="{C21CA21C-C033-44B2-9E85-D7295FD1A746}"/>
    <cellStyle name="Calculation 5 3 5 4" xfId="13499" xr:uid="{0F06383B-58F8-4BB5-BB1D-F38C0A9824AC}"/>
    <cellStyle name="Calculation 5 3 6" xfId="13500" xr:uid="{FEB92FDE-A5A3-4990-A06A-86302CEA2616}"/>
    <cellStyle name="Calculation 5 3 6 2" xfId="13501" xr:uid="{C4D81E65-1931-4EED-8B76-C518EE7A3E31}"/>
    <cellStyle name="Calculation 5 3 6 2 2" xfId="13502" xr:uid="{3603C348-2223-4486-9DEA-C89E6B0976E4}"/>
    <cellStyle name="Calculation 5 3 6 3" xfId="13503" xr:uid="{729A4DA4-4171-425C-9C7B-DB24BC544EF0}"/>
    <cellStyle name="Calculation 5 3 6 4" xfId="13504" xr:uid="{09C9A9FA-B2D5-4878-8C74-10A2A79FD810}"/>
    <cellStyle name="Calculation 5 3 7" xfId="13505" xr:uid="{2EAC7892-C74C-4000-9A17-0F69B86E76C2}"/>
    <cellStyle name="Calculation 5 3 7 2" xfId="13506" xr:uid="{337F2194-9885-4367-B22C-966E21C7804B}"/>
    <cellStyle name="Calculation 5 3 7 2 2" xfId="13507" xr:uid="{BF532DF2-EC22-4B55-86B3-7684902885DE}"/>
    <cellStyle name="Calculation 5 3 7 3" xfId="13508" xr:uid="{217DCD8A-B199-4F30-B441-1589EED54338}"/>
    <cellStyle name="Calculation 5 3 8" xfId="13509" xr:uid="{AA32DDFC-556B-431C-81A0-29A3C494EE84}"/>
    <cellStyle name="Calculation 5 3 8 2" xfId="13510" xr:uid="{2CD0B976-2ABD-4045-8F70-16EEB5C93394}"/>
    <cellStyle name="Calculation 5 3 8 2 2" xfId="13511" xr:uid="{DE5A7998-3500-47A9-962C-B0985E038C3D}"/>
    <cellStyle name="Calculation 5 3 8 3" xfId="13512" xr:uid="{838E22C3-5000-45BC-8AC7-2CE17F3EFE32}"/>
    <cellStyle name="Calculation 5 3 9" xfId="13513" xr:uid="{72701F00-8E79-4356-B1DE-2D0E385DEE58}"/>
    <cellStyle name="Calculation 5 3 9 2" xfId="13514" xr:uid="{FEDD2CD3-F1F9-45E9-A894-7F4214E1C71D}"/>
    <cellStyle name="Calculation 5 3 9 2 2" xfId="13515" xr:uid="{F5B62A45-54A9-45BC-83D9-A4CB27EDEF48}"/>
    <cellStyle name="Calculation 5 3 9 3" xfId="13516" xr:uid="{7AC2788A-11B9-4749-A228-4B4233F6E137}"/>
    <cellStyle name="Calculation 5 4" xfId="13517" xr:uid="{F0DA7AB1-8DD1-47AC-B8E5-1B38BAA740AF}"/>
    <cellStyle name="Calculation 5 4 10" xfId="13518" xr:uid="{0244E997-D3BE-4F91-973D-1D22D81900BE}"/>
    <cellStyle name="Calculation 5 4 10 2" xfId="13519" xr:uid="{63D68F9E-CB5F-42DC-B9BA-D4885C640643}"/>
    <cellStyle name="Calculation 5 4 10 2 2" xfId="13520" xr:uid="{D3558E92-7F7B-44DA-A443-563510AFEE7A}"/>
    <cellStyle name="Calculation 5 4 10 3" xfId="13521" xr:uid="{1407CCF7-347E-4DA8-A815-8F5EABCE0BE0}"/>
    <cellStyle name="Calculation 5 4 11" xfId="13522" xr:uid="{14E370BD-C668-49BC-BA64-97F7AC841756}"/>
    <cellStyle name="Calculation 5 4 11 2" xfId="13523" xr:uid="{E414AC08-C5FD-48AA-BAB9-40FACD04BEC3}"/>
    <cellStyle name="Calculation 5 4 11 2 2" xfId="13524" xr:uid="{F4E4584C-1466-46C5-BDBA-9C66FBA1E7AB}"/>
    <cellStyle name="Calculation 5 4 11 3" xfId="13525" xr:uid="{CEFE1BD8-49A5-4B2B-8217-D3E212A3080F}"/>
    <cellStyle name="Calculation 5 4 12" xfId="13526" xr:uid="{F587E408-9B46-4B57-B364-5A8F3CB4E806}"/>
    <cellStyle name="Calculation 5 4 12 2" xfId="13527" xr:uid="{1F0CEE90-C0C0-411A-9668-8E2D0C70BF3C}"/>
    <cellStyle name="Calculation 5 4 12 2 2" xfId="13528" xr:uid="{1D88D22F-C579-447B-A02B-2B1D94584FDE}"/>
    <cellStyle name="Calculation 5 4 12 3" xfId="13529" xr:uid="{E8FBF417-4CF4-4939-9B24-5A4104509D03}"/>
    <cellStyle name="Calculation 5 4 13" xfId="13530" xr:uid="{759A64C1-265E-40E7-A776-E02C00FE5871}"/>
    <cellStyle name="Calculation 5 4 13 2" xfId="13531" xr:uid="{E4577ABF-158C-407E-8121-B979086C323A}"/>
    <cellStyle name="Calculation 5 4 13 2 2" xfId="13532" xr:uid="{8BB21915-9F9A-453A-8A7C-DF95EE06618B}"/>
    <cellStyle name="Calculation 5 4 13 3" xfId="13533" xr:uid="{FDD5504A-D377-4315-9E3B-27E39D3CAC84}"/>
    <cellStyle name="Calculation 5 4 14" xfId="13534" xr:uid="{846C3F17-A4CF-44ED-8D69-EC1F8AB8DDAB}"/>
    <cellStyle name="Calculation 5 4 14 2" xfId="13535" xr:uid="{1A72A880-AEC7-4743-A560-F1E9E337823E}"/>
    <cellStyle name="Calculation 5 4 14 2 2" xfId="13536" xr:uid="{005C994F-ED5C-4C00-8432-DDF687D5E464}"/>
    <cellStyle name="Calculation 5 4 14 3" xfId="13537" xr:uid="{E185FF36-C1FB-42EE-9016-EDC0A3421A95}"/>
    <cellStyle name="Calculation 5 4 15" xfId="13538" xr:uid="{7590DB94-6143-4150-A8EB-94217E967CF7}"/>
    <cellStyle name="Calculation 5 4 15 2" xfId="13539" xr:uid="{DC89ABF3-EDF2-481D-AAB5-C44DB8C5A887}"/>
    <cellStyle name="Calculation 5 4 15 2 2" xfId="13540" xr:uid="{9B005E72-2926-49F6-B535-43D33976818F}"/>
    <cellStyle name="Calculation 5 4 15 3" xfId="13541" xr:uid="{73BD658F-9437-487E-ABB0-16AB3F06E540}"/>
    <cellStyle name="Calculation 5 4 16" xfId="13542" xr:uid="{C0767D77-58BA-4054-A0C3-8A98EF925FB5}"/>
    <cellStyle name="Calculation 5 4 16 2" xfId="13543" xr:uid="{3672BDC1-63B6-47F0-AA46-1F8266DB2D92}"/>
    <cellStyle name="Calculation 5 4 16 2 2" xfId="13544" xr:uid="{7E3EA35B-7DFC-433C-A675-3F3A71EC8330}"/>
    <cellStyle name="Calculation 5 4 16 3" xfId="13545" xr:uid="{397401E3-FC4E-44FF-B3A6-2754AC94ED8E}"/>
    <cellStyle name="Calculation 5 4 17" xfId="13546" xr:uid="{6406903A-F91E-4873-89CD-F46CE7DB7B58}"/>
    <cellStyle name="Calculation 5 4 17 2" xfId="13547" xr:uid="{194879F6-8311-4DAC-9B59-AE0021D59AE1}"/>
    <cellStyle name="Calculation 5 4 17 2 2" xfId="13548" xr:uid="{2CDEE7CF-D238-4284-8E31-553EAEC04934}"/>
    <cellStyle name="Calculation 5 4 17 3" xfId="13549" xr:uid="{68AC0EF3-C0C3-40C0-8D9E-D53F36DDC020}"/>
    <cellStyle name="Calculation 5 4 18" xfId="13550" xr:uid="{CC39DABA-C143-4675-9FC0-2F404A978784}"/>
    <cellStyle name="Calculation 5 4 18 2" xfId="13551" xr:uid="{92EEBE98-5B57-4652-A9D3-AEFBB691679D}"/>
    <cellStyle name="Calculation 5 4 19" xfId="13552" xr:uid="{981FAA1D-9DCA-49C2-B0F7-7F1EB52C3161}"/>
    <cellStyle name="Calculation 5 4 2" xfId="13553" xr:uid="{A4A5A571-63A0-4ACF-9BA3-E957F0942AA9}"/>
    <cellStyle name="Calculation 5 4 2 10" xfId="13554" xr:uid="{597E89B5-51E4-4A19-AA59-5994EA89778F}"/>
    <cellStyle name="Calculation 5 4 2 10 2" xfId="13555" xr:uid="{F3F48E6B-16CC-430A-9417-A1B36E309FD4}"/>
    <cellStyle name="Calculation 5 4 2 10 2 2" xfId="13556" xr:uid="{702DC284-2979-4C0F-81CC-13E034ADF4E9}"/>
    <cellStyle name="Calculation 5 4 2 10 3" xfId="13557" xr:uid="{32B9A7F6-E90F-4EFB-87F5-7FBA8A7C06CC}"/>
    <cellStyle name="Calculation 5 4 2 11" xfId="13558" xr:uid="{220BA867-AD00-4126-BEAD-7B6DB523C454}"/>
    <cellStyle name="Calculation 5 4 2 11 2" xfId="13559" xr:uid="{11A33F25-E71B-42EA-945B-E49F62BAA1BF}"/>
    <cellStyle name="Calculation 5 4 2 11 2 2" xfId="13560" xr:uid="{E62D2B66-A9BB-4320-8AE2-7E7F3EE2740E}"/>
    <cellStyle name="Calculation 5 4 2 11 3" xfId="13561" xr:uid="{D771FA3E-9C6B-4079-9D34-E8E4D14C5F48}"/>
    <cellStyle name="Calculation 5 4 2 12" xfId="13562" xr:uid="{675A16B1-26A7-4A53-A8BC-E07EC751C7B1}"/>
    <cellStyle name="Calculation 5 4 2 12 2" xfId="13563" xr:uid="{4F76A910-12D0-4D8B-88D0-5D55DB910A91}"/>
    <cellStyle name="Calculation 5 4 2 12 2 2" xfId="13564" xr:uid="{7C687603-707F-49F3-AEF1-57C45E977FC7}"/>
    <cellStyle name="Calculation 5 4 2 12 3" xfId="13565" xr:uid="{26A5B9B7-9CFF-4EE0-B3B4-9428604EFBCB}"/>
    <cellStyle name="Calculation 5 4 2 13" xfId="13566" xr:uid="{C675801F-3266-4FA9-9C09-F3AEDE8E8D50}"/>
    <cellStyle name="Calculation 5 4 2 13 2" xfId="13567" xr:uid="{C0316C13-7DCB-4D6F-BFCD-97A45680369F}"/>
    <cellStyle name="Calculation 5 4 2 13 2 2" xfId="13568" xr:uid="{0EC86B67-B2C3-4F07-A503-0A9055FFE9AB}"/>
    <cellStyle name="Calculation 5 4 2 13 3" xfId="13569" xr:uid="{B0C9AD80-5F9C-49DF-A7F5-F9D4F34D2AEA}"/>
    <cellStyle name="Calculation 5 4 2 14" xfId="13570" xr:uid="{E37F419B-F12F-4CB6-8E5F-D0B5F2AF3630}"/>
    <cellStyle name="Calculation 5 4 2 14 2" xfId="13571" xr:uid="{5C6FAA87-1F8B-4223-98E8-1E90DC37395E}"/>
    <cellStyle name="Calculation 5 4 2 14 2 2" xfId="13572" xr:uid="{57450489-5070-449F-928A-29726789FC18}"/>
    <cellStyle name="Calculation 5 4 2 14 3" xfId="13573" xr:uid="{01645D72-4351-4FD4-B281-B03DE5E43152}"/>
    <cellStyle name="Calculation 5 4 2 15" xfId="13574" xr:uid="{960DD89E-3B18-4F25-B879-C65B312D5C11}"/>
    <cellStyle name="Calculation 5 4 2 15 2" xfId="13575" xr:uid="{8AD78A0C-48CA-45A7-A0B6-5CCCC8FB9C4B}"/>
    <cellStyle name="Calculation 5 4 2 15 2 2" xfId="13576" xr:uid="{F1B67F97-ECC1-4E3D-868B-7040A3927851}"/>
    <cellStyle name="Calculation 5 4 2 15 3" xfId="13577" xr:uid="{E90FC804-CFE3-41E7-86CC-BE305316CF36}"/>
    <cellStyle name="Calculation 5 4 2 16" xfId="13578" xr:uid="{D058C669-6784-4265-9CAB-D336AEA6006C}"/>
    <cellStyle name="Calculation 5 4 2 16 2" xfId="13579" xr:uid="{A6F265AB-E53A-4D2F-AFD0-CFFE43F0CFA5}"/>
    <cellStyle name="Calculation 5 4 2 16 2 2" xfId="13580" xr:uid="{79FDE200-78CE-4BB0-9A5E-2AC47E36F3E9}"/>
    <cellStyle name="Calculation 5 4 2 16 3" xfId="13581" xr:uid="{152D74BC-4689-4E04-9A74-CB228AC4AD03}"/>
    <cellStyle name="Calculation 5 4 2 17" xfId="13582" xr:uid="{5A5A4A35-9CE9-4D21-9A50-1B01D15998D1}"/>
    <cellStyle name="Calculation 5 4 2 17 2" xfId="13583" xr:uid="{F6427EB4-A1E4-4CA7-9004-7E1FC7A60AE0}"/>
    <cellStyle name="Calculation 5 4 2 17 2 2" xfId="13584" xr:uid="{FC5655B0-1453-4F73-B9AA-1963DF0AB190}"/>
    <cellStyle name="Calculation 5 4 2 17 3" xfId="13585" xr:uid="{9E1B0FBD-6468-4357-AE6B-80E56B089DEA}"/>
    <cellStyle name="Calculation 5 4 2 18" xfId="13586" xr:uid="{C534F331-AC02-4F63-991E-F103F5D26EE3}"/>
    <cellStyle name="Calculation 5 4 2 18 2" xfId="13587" xr:uid="{FA4A9CBD-CBC8-464C-BD61-45608A3EE90A}"/>
    <cellStyle name="Calculation 5 4 2 18 2 2" xfId="13588" xr:uid="{9D21B33A-F5FA-4127-AC84-A9E5939EE3E0}"/>
    <cellStyle name="Calculation 5 4 2 18 3" xfId="13589" xr:uid="{C29DAD00-83F4-4FC9-9AB0-03E389D48852}"/>
    <cellStyle name="Calculation 5 4 2 19" xfId="13590" xr:uid="{F6860B69-8ADF-437E-95F4-66F7F4752065}"/>
    <cellStyle name="Calculation 5 4 2 19 2" xfId="13591" xr:uid="{AE4FD631-A5F5-44F6-BE2F-060D29743377}"/>
    <cellStyle name="Calculation 5 4 2 19 2 2" xfId="13592" xr:uid="{7F02360C-BAA2-40DB-830A-D7F0931AC6E0}"/>
    <cellStyle name="Calculation 5 4 2 19 3" xfId="13593" xr:uid="{8E96651D-087C-4041-A52C-9FA807661E34}"/>
    <cellStyle name="Calculation 5 4 2 2" xfId="13594" xr:uid="{08CAF8B6-B4D7-4A5D-B241-0DA5410097A2}"/>
    <cellStyle name="Calculation 5 4 2 2 2" xfId="13595" xr:uid="{0460840C-C4C1-47B3-9DFC-735118115368}"/>
    <cellStyle name="Calculation 5 4 2 2 2 2" xfId="13596" xr:uid="{E516BBAE-063E-41E2-BCCC-2920F70DAC0D}"/>
    <cellStyle name="Calculation 5 4 2 2 2 2 2" xfId="13597" xr:uid="{06646A26-49CD-4589-B5D4-EC117E07ECC3}"/>
    <cellStyle name="Calculation 5 4 2 2 2 3" xfId="13598" xr:uid="{63879769-E510-46BA-B492-3484E3429844}"/>
    <cellStyle name="Calculation 5 4 2 2 2 4" xfId="13599" xr:uid="{262120E4-A932-4912-9711-BFFDDAA20485}"/>
    <cellStyle name="Calculation 5 4 2 2 3" xfId="13600" xr:uid="{BD8EA90B-A8E2-448A-A626-EB78F0EFAB59}"/>
    <cellStyle name="Calculation 5 4 2 2 3 2" xfId="13601" xr:uid="{6FCFEA63-CF7C-4C68-A7C0-3B0B52743ED0}"/>
    <cellStyle name="Calculation 5 4 2 2 4" xfId="13602" xr:uid="{7C476591-133D-4BD3-8466-80A28F6185BA}"/>
    <cellStyle name="Calculation 5 4 2 2 5" xfId="13603" xr:uid="{FE5BBDA3-F101-4BCB-BAF3-CA074046B76E}"/>
    <cellStyle name="Calculation 5 4 2 20" xfId="13604" xr:uid="{13F222F4-1487-4148-B0E4-5CED19E30EA2}"/>
    <cellStyle name="Calculation 5 4 2 20 2" xfId="13605" xr:uid="{F2CF7D1D-D87C-416F-B7D9-241D148C2F36}"/>
    <cellStyle name="Calculation 5 4 2 20 2 2" xfId="13606" xr:uid="{229B88E8-0749-4216-999B-545F0DA256F1}"/>
    <cellStyle name="Calculation 5 4 2 20 3" xfId="13607" xr:uid="{16354823-423A-4BE9-9008-C00AB5CEE676}"/>
    <cellStyle name="Calculation 5 4 2 21" xfId="13608" xr:uid="{17E75559-0651-4C43-BEDD-5ABA5CC5A080}"/>
    <cellStyle name="Calculation 5 4 2 21 2" xfId="13609" xr:uid="{4C764AB1-D272-41BB-8D69-B0BDDF281682}"/>
    <cellStyle name="Calculation 5 4 2 22" xfId="13610" xr:uid="{959A9F0A-47F1-4A46-8B66-77CCF723B16B}"/>
    <cellStyle name="Calculation 5 4 2 23" xfId="13611" xr:uid="{EE30BA66-292E-4934-A155-904FA2E94180}"/>
    <cellStyle name="Calculation 5 4 2 3" xfId="13612" xr:uid="{7FB7CD7B-7E92-477B-8CDB-1A69B15CCAA6}"/>
    <cellStyle name="Calculation 5 4 2 3 2" xfId="13613" xr:uid="{105F7B94-E2FC-4A38-BF9B-92F8A65D7F81}"/>
    <cellStyle name="Calculation 5 4 2 3 2 2" xfId="13614" xr:uid="{F9D78707-3D9C-486F-AC71-959993D86AC8}"/>
    <cellStyle name="Calculation 5 4 2 3 2 3" xfId="13615" xr:uid="{2BE59607-3F4A-4F1B-976E-2B3139F267DE}"/>
    <cellStyle name="Calculation 5 4 2 3 3" xfId="13616" xr:uid="{B5BD3E02-E152-4DB9-AD36-05E16BA8D71C}"/>
    <cellStyle name="Calculation 5 4 2 3 3 2" xfId="13617" xr:uid="{9A13253B-DA46-4005-9088-219579892DF8}"/>
    <cellStyle name="Calculation 5 4 2 3 4" xfId="13618" xr:uid="{33589EB8-4905-438F-968F-F8542E162310}"/>
    <cellStyle name="Calculation 5 4 2 4" xfId="13619" xr:uid="{5980291F-0E9F-4208-AA87-E6B8D6DE02D3}"/>
    <cellStyle name="Calculation 5 4 2 4 2" xfId="13620" xr:uid="{650597B2-20ED-457D-BE2C-E0026A287264}"/>
    <cellStyle name="Calculation 5 4 2 4 2 2" xfId="13621" xr:uid="{B140A833-FF1D-4194-B413-2024C75F88A7}"/>
    <cellStyle name="Calculation 5 4 2 4 3" xfId="13622" xr:uid="{7C88F559-F766-47EA-87CF-95C87F92F816}"/>
    <cellStyle name="Calculation 5 4 2 4 4" xfId="13623" xr:uid="{89C70405-A435-4A80-8358-2CFE26EEA4F6}"/>
    <cellStyle name="Calculation 5 4 2 5" xfId="13624" xr:uid="{5E89450A-45B7-48F3-B1FC-6C65EBC913F8}"/>
    <cellStyle name="Calculation 5 4 2 5 2" xfId="13625" xr:uid="{8A080E12-3424-4212-9B7B-9A6332BCB2E1}"/>
    <cellStyle name="Calculation 5 4 2 5 2 2" xfId="13626" xr:uid="{BDC279B5-F266-493A-951B-3CE73D48ACFD}"/>
    <cellStyle name="Calculation 5 4 2 5 3" xfId="13627" xr:uid="{3C4CFE01-8C94-40F0-BEDC-1DB7C78C3038}"/>
    <cellStyle name="Calculation 5 4 2 5 4" xfId="13628" xr:uid="{9348E4F2-C570-471A-8DEF-1723F7F3C7B9}"/>
    <cellStyle name="Calculation 5 4 2 6" xfId="13629" xr:uid="{075DE4D3-45CF-4D0D-A5BB-8588026A794A}"/>
    <cellStyle name="Calculation 5 4 2 6 2" xfId="13630" xr:uid="{2C078465-7C02-489C-B6F7-45D7789C3929}"/>
    <cellStyle name="Calculation 5 4 2 6 2 2" xfId="13631" xr:uid="{B97B361C-4F2B-40D2-B10E-F2512FE74ADD}"/>
    <cellStyle name="Calculation 5 4 2 6 3" xfId="13632" xr:uid="{259C7F90-7240-421A-A22A-E98467780A05}"/>
    <cellStyle name="Calculation 5 4 2 7" xfId="13633" xr:uid="{13D2674D-19AC-474B-97DA-B07BD8AEC1B9}"/>
    <cellStyle name="Calculation 5 4 2 7 2" xfId="13634" xr:uid="{F3A40DCE-9473-4E22-9595-E77A4C35221D}"/>
    <cellStyle name="Calculation 5 4 2 7 2 2" xfId="13635" xr:uid="{EF0AA07A-9A65-46F1-8EF7-D87D7C26C90C}"/>
    <cellStyle name="Calculation 5 4 2 7 3" xfId="13636" xr:uid="{27FFAE4B-C9C7-48A6-B18A-AA01DFB9FFFB}"/>
    <cellStyle name="Calculation 5 4 2 8" xfId="13637" xr:uid="{1BAF5529-85C5-4F1F-854F-94374C191C94}"/>
    <cellStyle name="Calculation 5 4 2 8 2" xfId="13638" xr:uid="{201F6293-330B-426F-A071-0C0CB83D88AC}"/>
    <cellStyle name="Calculation 5 4 2 8 2 2" xfId="13639" xr:uid="{0A110F01-870B-4E65-A976-36B01178A756}"/>
    <cellStyle name="Calculation 5 4 2 8 3" xfId="13640" xr:uid="{4836CBB8-3F87-4F84-A8E8-8DA99627AA1C}"/>
    <cellStyle name="Calculation 5 4 2 9" xfId="13641" xr:uid="{77509068-301E-4562-9D9C-C019D4EE64EF}"/>
    <cellStyle name="Calculation 5 4 2 9 2" xfId="13642" xr:uid="{19491F63-A80A-40EC-9413-194DAC3C92B4}"/>
    <cellStyle name="Calculation 5 4 2 9 2 2" xfId="13643" xr:uid="{C427B0CE-545D-49AF-9499-DBEEC4A7D736}"/>
    <cellStyle name="Calculation 5 4 2 9 3" xfId="13644" xr:uid="{6693DFAC-7945-4CC0-B535-694F55603EAA}"/>
    <cellStyle name="Calculation 5 4 20" xfId="13645" xr:uid="{B214B77F-1B93-4DFC-A594-C2AC8559250D}"/>
    <cellStyle name="Calculation 5 4 3" xfId="13646" xr:uid="{CE6323BC-382D-4DAA-B21E-F952820B900E}"/>
    <cellStyle name="Calculation 5 4 3 2" xfId="13647" xr:uid="{97E370A8-4B8B-42DB-A8CE-769593CE0E00}"/>
    <cellStyle name="Calculation 5 4 3 2 2" xfId="13648" xr:uid="{590D6C7A-EE86-4A36-9D39-76FE27DD42F9}"/>
    <cellStyle name="Calculation 5 4 3 2 2 2" xfId="13649" xr:uid="{8ABA1ABA-6432-46BC-BE11-1AFEE7408C2B}"/>
    <cellStyle name="Calculation 5 4 3 2 3" xfId="13650" xr:uid="{D5BCD174-E8A3-4F57-842F-94307183D597}"/>
    <cellStyle name="Calculation 5 4 3 2 4" xfId="13651" xr:uid="{A6A87F50-744C-4C5A-A2D3-BE8C210C8DDB}"/>
    <cellStyle name="Calculation 5 4 3 3" xfId="13652" xr:uid="{C088BEC5-646B-47A5-A9F2-02153F17C0A2}"/>
    <cellStyle name="Calculation 5 4 3 3 2" xfId="13653" xr:uid="{5D4F562B-6C25-4A29-BE5B-F10D7BC0C401}"/>
    <cellStyle name="Calculation 5 4 3 4" xfId="13654" xr:uid="{13021C82-C112-495C-B2A1-B190D795D734}"/>
    <cellStyle name="Calculation 5 4 3 5" xfId="13655" xr:uid="{A48FB69D-2C1D-4AF7-B751-3AD012937549}"/>
    <cellStyle name="Calculation 5 4 4" xfId="13656" xr:uid="{078F34A4-202D-4A0D-A2F5-88471558FFD4}"/>
    <cellStyle name="Calculation 5 4 4 2" xfId="13657" xr:uid="{D113FE7C-017F-43DA-92C4-38EA30D849F5}"/>
    <cellStyle name="Calculation 5 4 4 2 2" xfId="13658" xr:uid="{82DD0DDB-DE8F-4982-A8FD-3FDF00C44FC4}"/>
    <cellStyle name="Calculation 5 4 4 2 3" xfId="13659" xr:uid="{110EFCF7-6987-4405-8B02-9F93274674B8}"/>
    <cellStyle name="Calculation 5 4 4 3" xfId="13660" xr:uid="{BA44DD63-750D-4401-9F83-9D1F4D54C19A}"/>
    <cellStyle name="Calculation 5 4 4 3 2" xfId="13661" xr:uid="{894CF43B-B407-4F8C-BFC2-B8EA5292EDF0}"/>
    <cellStyle name="Calculation 5 4 4 4" xfId="13662" xr:uid="{B9FF9D52-594A-4AC1-A732-C6A66729BF4D}"/>
    <cellStyle name="Calculation 5 4 5" xfId="13663" xr:uid="{579038FA-5891-4E71-B963-8F4D0D970D30}"/>
    <cellStyle name="Calculation 5 4 5 2" xfId="13664" xr:uid="{BA270224-811D-47FF-9D08-FE4B3C4B6312}"/>
    <cellStyle name="Calculation 5 4 5 2 2" xfId="13665" xr:uid="{6053834D-340E-432A-9494-F2704F771BC5}"/>
    <cellStyle name="Calculation 5 4 5 2 3" xfId="13666" xr:uid="{449F8034-2A91-4E45-A8A8-ED9BAE00D277}"/>
    <cellStyle name="Calculation 5 4 5 3" xfId="13667" xr:uid="{9A041CD1-131C-465B-A7D6-0BE2D77FFA1E}"/>
    <cellStyle name="Calculation 5 4 5 4" xfId="13668" xr:uid="{F7217BF2-2FC1-496B-B446-06924E9EB7EB}"/>
    <cellStyle name="Calculation 5 4 6" xfId="13669" xr:uid="{92D19668-A920-410E-B1D1-2131131EE3CF}"/>
    <cellStyle name="Calculation 5 4 6 2" xfId="13670" xr:uid="{0F0F9CBA-A9B1-4456-B75F-3D18340E121F}"/>
    <cellStyle name="Calculation 5 4 6 2 2" xfId="13671" xr:uid="{E2756C93-E8E3-4B83-A313-B81E7E776122}"/>
    <cellStyle name="Calculation 5 4 6 3" xfId="13672" xr:uid="{BD03286A-DFE5-4A7B-8B0E-93190DE3165C}"/>
    <cellStyle name="Calculation 5 4 6 4" xfId="13673" xr:uid="{4A4E1556-47A1-4973-BD68-AF444C30E59B}"/>
    <cellStyle name="Calculation 5 4 7" xfId="13674" xr:uid="{6DF5E47A-80C3-4A40-8154-8DBEB47D90FA}"/>
    <cellStyle name="Calculation 5 4 7 2" xfId="13675" xr:uid="{9B582FB1-697E-4E2A-A33D-3E37E6DC2E59}"/>
    <cellStyle name="Calculation 5 4 7 2 2" xfId="13676" xr:uid="{E8893D2F-65F8-4F90-9348-2A2A262270F3}"/>
    <cellStyle name="Calculation 5 4 7 3" xfId="13677" xr:uid="{76E0945D-657B-4803-A96F-19239CC70303}"/>
    <cellStyle name="Calculation 5 4 8" xfId="13678" xr:uid="{ABAA2109-9460-43E7-932B-759D31EABFAE}"/>
    <cellStyle name="Calculation 5 4 8 2" xfId="13679" xr:uid="{3FEFA9E7-0676-4E0B-9BD5-AB3BD22AB5E9}"/>
    <cellStyle name="Calculation 5 4 8 2 2" xfId="13680" xr:uid="{1A8667D3-3D66-415E-A8C8-672FB5E01998}"/>
    <cellStyle name="Calculation 5 4 8 3" xfId="13681" xr:uid="{821323AF-0DBF-41E9-8E82-58E50F88C238}"/>
    <cellStyle name="Calculation 5 4 9" xfId="13682" xr:uid="{6EF4B491-C1AE-48D7-9717-232D3AE6AE2F}"/>
    <cellStyle name="Calculation 5 4 9 2" xfId="13683" xr:uid="{CC116093-FD83-4A18-9A3E-BA3E9D2A6A89}"/>
    <cellStyle name="Calculation 5 4 9 2 2" xfId="13684" xr:uid="{5325C277-D6F8-48F0-BA4F-C4AB3967D792}"/>
    <cellStyle name="Calculation 5 4 9 3" xfId="13685" xr:uid="{630004F7-875A-4CCF-9958-685C374DE94B}"/>
    <cellStyle name="Calculation 5 5" xfId="13686" xr:uid="{E9C71195-77EE-4669-8B95-69C3EBBE15BC}"/>
    <cellStyle name="Calculation 5 5 10" xfId="13687" xr:uid="{CE29DF5F-A09C-4364-BF5D-338F5EF48F61}"/>
    <cellStyle name="Calculation 5 5 10 2" xfId="13688" xr:uid="{D4D00A95-5F54-4003-BFDE-35F90A191C42}"/>
    <cellStyle name="Calculation 5 5 10 2 2" xfId="13689" xr:uid="{B2E800F7-7D91-49C0-824C-DB6FD0CC4C5F}"/>
    <cellStyle name="Calculation 5 5 10 3" xfId="13690" xr:uid="{4C8B3D6E-FE4C-4761-BB70-BD9E2F411E9A}"/>
    <cellStyle name="Calculation 5 5 11" xfId="13691" xr:uid="{CB830B62-5D10-4642-8695-FA68D33BE3E4}"/>
    <cellStyle name="Calculation 5 5 11 2" xfId="13692" xr:uid="{D5A548CE-5E99-4CC5-AB29-2E73813734EC}"/>
    <cellStyle name="Calculation 5 5 11 2 2" xfId="13693" xr:uid="{99FE8202-6491-4A91-8059-A92412E255A4}"/>
    <cellStyle name="Calculation 5 5 11 3" xfId="13694" xr:uid="{36698379-31A8-4CA9-9EB3-62E370115E1A}"/>
    <cellStyle name="Calculation 5 5 12" xfId="13695" xr:uid="{209D2522-692A-44EA-B02F-05C969A943CA}"/>
    <cellStyle name="Calculation 5 5 12 2" xfId="13696" xr:uid="{FDC23AC1-A24E-4EE9-995E-E4C3E65154BE}"/>
    <cellStyle name="Calculation 5 5 12 2 2" xfId="13697" xr:uid="{E5DB1A7C-0E32-4539-A7F3-B09D3BD4484E}"/>
    <cellStyle name="Calculation 5 5 12 3" xfId="13698" xr:uid="{A70FAA40-6553-4A53-BD3C-8D5544E96944}"/>
    <cellStyle name="Calculation 5 5 13" xfId="13699" xr:uid="{34FF81B2-5C8E-4E04-844E-17369655AC7A}"/>
    <cellStyle name="Calculation 5 5 13 2" xfId="13700" xr:uid="{70F4E71D-CB00-460A-AF71-FC759E3A75AF}"/>
    <cellStyle name="Calculation 5 5 13 2 2" xfId="13701" xr:uid="{27F9BF91-BA74-471A-9244-E5A97EB94F6A}"/>
    <cellStyle name="Calculation 5 5 13 3" xfId="13702" xr:uid="{A256BFD4-155C-48BD-8925-7B2E26B26E98}"/>
    <cellStyle name="Calculation 5 5 14" xfId="13703" xr:uid="{ED0D4379-1C2B-44B2-AC7F-8C7BA29695FD}"/>
    <cellStyle name="Calculation 5 5 14 2" xfId="13704" xr:uid="{83E9509A-8965-4F7E-8CFE-80ACABD2A3A2}"/>
    <cellStyle name="Calculation 5 5 14 2 2" xfId="13705" xr:uid="{332CB055-CFF8-42BA-BCB8-2F7596BCFC42}"/>
    <cellStyle name="Calculation 5 5 14 3" xfId="13706" xr:uid="{020B436F-90C3-4829-A0E0-08F17B0FECDC}"/>
    <cellStyle name="Calculation 5 5 15" xfId="13707" xr:uid="{8C8E6FDB-2918-4B8C-93E9-6589085FA69B}"/>
    <cellStyle name="Calculation 5 5 15 2" xfId="13708" xr:uid="{1DE409B8-E159-492B-936D-5C291505F710}"/>
    <cellStyle name="Calculation 5 5 15 2 2" xfId="13709" xr:uid="{2B6796CB-53F1-4927-B5BE-8EB9E4C5FE86}"/>
    <cellStyle name="Calculation 5 5 15 3" xfId="13710" xr:uid="{D3272568-9BA5-4F3F-A8E9-80AC61353C05}"/>
    <cellStyle name="Calculation 5 5 16" xfId="13711" xr:uid="{0B07E251-4980-41A1-AD1C-4D6560C34A3B}"/>
    <cellStyle name="Calculation 5 5 16 2" xfId="13712" xr:uid="{E9730D32-163A-42FF-9071-7B5FBF6A1C86}"/>
    <cellStyle name="Calculation 5 5 16 2 2" xfId="13713" xr:uid="{5A505D5A-FC54-4CA3-9633-21FDC453BF08}"/>
    <cellStyle name="Calculation 5 5 16 3" xfId="13714" xr:uid="{35B585CD-05AD-4DA7-BD5A-27DA3BF2B311}"/>
    <cellStyle name="Calculation 5 5 17" xfId="13715" xr:uid="{9942903F-8901-414D-84A4-846D4C3F8F63}"/>
    <cellStyle name="Calculation 5 5 17 2" xfId="13716" xr:uid="{E0FE720C-BEBA-485D-BA4B-C6EB0DEE11F5}"/>
    <cellStyle name="Calculation 5 5 17 2 2" xfId="13717" xr:uid="{3C720E7B-2A9F-4019-AAEF-DCE7AC8893E2}"/>
    <cellStyle name="Calculation 5 5 17 3" xfId="13718" xr:uid="{E89529FF-2715-48BF-8099-42338E1F9CC8}"/>
    <cellStyle name="Calculation 5 5 18" xfId="13719" xr:uid="{0F26215F-4BD6-4490-B460-6C7F2BFCEB1A}"/>
    <cellStyle name="Calculation 5 5 18 2" xfId="13720" xr:uid="{A8EB6247-EEE0-4CF8-9F07-597124911913}"/>
    <cellStyle name="Calculation 5 5 18 2 2" xfId="13721" xr:uid="{B99D2E29-4F29-4CE0-9A6C-7BA51E3F22D0}"/>
    <cellStyle name="Calculation 5 5 18 3" xfId="13722" xr:uid="{04E936A6-CF06-4F20-AD58-02A2374A388C}"/>
    <cellStyle name="Calculation 5 5 19" xfId="13723" xr:uid="{7E550E98-C98F-4087-BFA1-B32950C57FBE}"/>
    <cellStyle name="Calculation 5 5 19 2" xfId="13724" xr:uid="{CEFDEB14-1EF5-4696-8706-80D9DE5F2610}"/>
    <cellStyle name="Calculation 5 5 19 2 2" xfId="13725" xr:uid="{434B16A8-2F65-4067-952E-DB32852F4021}"/>
    <cellStyle name="Calculation 5 5 19 3" xfId="13726" xr:uid="{1B6E14C7-F506-485F-9699-AFD1611089C5}"/>
    <cellStyle name="Calculation 5 5 2" xfId="13727" xr:uid="{E0C6BE17-623B-412C-BF08-EFADDA2F24D3}"/>
    <cellStyle name="Calculation 5 5 2 10" xfId="13728" xr:uid="{B11A9C04-E38C-4353-8A63-DC1C70DC92DC}"/>
    <cellStyle name="Calculation 5 5 2 10 2" xfId="13729" xr:uid="{EA74A06D-9800-4C08-AA21-DDA754111DCF}"/>
    <cellStyle name="Calculation 5 5 2 10 2 2" xfId="13730" xr:uid="{4C43A403-A628-4FE3-8AE0-6AEBFDDC95B8}"/>
    <cellStyle name="Calculation 5 5 2 10 3" xfId="13731" xr:uid="{2FC6DE11-AA48-41B2-8D9D-215850D78DE3}"/>
    <cellStyle name="Calculation 5 5 2 11" xfId="13732" xr:uid="{3DEC476F-B3C2-4D3F-9876-975627B65B9F}"/>
    <cellStyle name="Calculation 5 5 2 11 2" xfId="13733" xr:uid="{0D294B2A-12F5-403A-AD03-DB1E8CCC7FA7}"/>
    <cellStyle name="Calculation 5 5 2 11 2 2" xfId="13734" xr:uid="{0D4F76B5-29CE-42E9-B83F-42E2AC32813C}"/>
    <cellStyle name="Calculation 5 5 2 11 3" xfId="13735" xr:uid="{7D138749-4DF8-4A23-A6E2-8A67D04A7CDA}"/>
    <cellStyle name="Calculation 5 5 2 12" xfId="13736" xr:uid="{3556CC35-8DC4-441F-9E1E-00B39DAA933F}"/>
    <cellStyle name="Calculation 5 5 2 12 2" xfId="13737" xr:uid="{4661DC36-7845-4B55-B16F-3624A5B7EFD1}"/>
    <cellStyle name="Calculation 5 5 2 12 2 2" xfId="13738" xr:uid="{DA747C80-016B-4A10-BFD1-907189CFE024}"/>
    <cellStyle name="Calculation 5 5 2 12 3" xfId="13739" xr:uid="{498D3C16-7EC4-4ABE-86F5-0D907E06F267}"/>
    <cellStyle name="Calculation 5 5 2 13" xfId="13740" xr:uid="{A11B6D93-1D46-4882-AB03-052408882E95}"/>
    <cellStyle name="Calculation 5 5 2 13 2" xfId="13741" xr:uid="{C73E1B19-8CD9-4279-A293-EB7565A2D338}"/>
    <cellStyle name="Calculation 5 5 2 13 2 2" xfId="13742" xr:uid="{0FB9C073-F13E-49B3-9287-2F2737033C2B}"/>
    <cellStyle name="Calculation 5 5 2 13 3" xfId="13743" xr:uid="{1F97BE75-5224-4FD4-B4FE-51E1E2BE16BB}"/>
    <cellStyle name="Calculation 5 5 2 14" xfId="13744" xr:uid="{FA545D50-F460-469B-B44F-C2D0E3F95FED}"/>
    <cellStyle name="Calculation 5 5 2 14 2" xfId="13745" xr:uid="{20790AA4-CE4F-49E1-9AD8-2DB3D84E405E}"/>
    <cellStyle name="Calculation 5 5 2 14 2 2" xfId="13746" xr:uid="{3C6C1097-3833-4E72-9753-67836B841F14}"/>
    <cellStyle name="Calculation 5 5 2 14 3" xfId="13747" xr:uid="{FBFCED4B-C8AC-466F-8938-852B88B49B6A}"/>
    <cellStyle name="Calculation 5 5 2 15" xfId="13748" xr:uid="{DCBCCB38-13D5-4515-9287-18F3447CFDB8}"/>
    <cellStyle name="Calculation 5 5 2 15 2" xfId="13749" xr:uid="{0BDA3EBA-9FAB-4784-B08C-6BABD10DA059}"/>
    <cellStyle name="Calculation 5 5 2 15 2 2" xfId="13750" xr:uid="{D557B4EA-42CF-49C6-8704-7E41704BD67E}"/>
    <cellStyle name="Calculation 5 5 2 15 3" xfId="13751" xr:uid="{DA5ED540-2FBA-44A4-BC47-A734990F5C68}"/>
    <cellStyle name="Calculation 5 5 2 16" xfId="13752" xr:uid="{367D2BF2-9844-4D5E-A21B-2B90B5758F2E}"/>
    <cellStyle name="Calculation 5 5 2 16 2" xfId="13753" xr:uid="{EB0D223B-244C-4350-A0C6-BCDFA8A58D01}"/>
    <cellStyle name="Calculation 5 5 2 16 2 2" xfId="13754" xr:uid="{F44670EC-6BFF-43D1-9291-7045168F707B}"/>
    <cellStyle name="Calculation 5 5 2 16 3" xfId="13755" xr:uid="{ABEBCAC1-5DAD-47B1-8BBF-7C53AF487E24}"/>
    <cellStyle name="Calculation 5 5 2 17" xfId="13756" xr:uid="{356F68C0-CD2B-4706-94EE-548BC86A87F3}"/>
    <cellStyle name="Calculation 5 5 2 17 2" xfId="13757" xr:uid="{6D336FD8-6DE2-4922-831C-FCAD73F49FB2}"/>
    <cellStyle name="Calculation 5 5 2 17 2 2" xfId="13758" xr:uid="{74C5F103-4BED-47F1-8DCC-550782D38EB4}"/>
    <cellStyle name="Calculation 5 5 2 17 3" xfId="13759" xr:uid="{D7F803E7-C6AD-4470-AA1B-2A10A661A0D3}"/>
    <cellStyle name="Calculation 5 5 2 18" xfId="13760" xr:uid="{1DEAAC68-6A6A-4E58-9CD6-D93E377F967D}"/>
    <cellStyle name="Calculation 5 5 2 18 2" xfId="13761" xr:uid="{ACF102A3-25FE-4A43-8FB5-DD3B8C79084B}"/>
    <cellStyle name="Calculation 5 5 2 18 2 2" xfId="13762" xr:uid="{6B0806B8-22D5-40C6-B6E5-493E40D20277}"/>
    <cellStyle name="Calculation 5 5 2 18 3" xfId="13763" xr:uid="{4E024A03-8366-4AFB-BD84-A5E36849A1AD}"/>
    <cellStyle name="Calculation 5 5 2 19" xfId="13764" xr:uid="{39F482CA-B169-439F-B567-2C86861DB35F}"/>
    <cellStyle name="Calculation 5 5 2 19 2" xfId="13765" xr:uid="{70A0A56E-EA9B-4300-B2BA-F51695A9EB5C}"/>
    <cellStyle name="Calculation 5 5 2 19 2 2" xfId="13766" xr:uid="{C6CF4ECB-56D5-4666-94C3-BE1CFE542891}"/>
    <cellStyle name="Calculation 5 5 2 19 3" xfId="13767" xr:uid="{D3FD8E07-1423-4454-B664-DA22901EFA8B}"/>
    <cellStyle name="Calculation 5 5 2 2" xfId="13768" xr:uid="{70D09F39-73D0-4AF0-8CDD-4FAC59A240B9}"/>
    <cellStyle name="Calculation 5 5 2 2 2" xfId="13769" xr:uid="{6176DBA1-950B-4105-BFBC-9E1347D6BDCE}"/>
    <cellStyle name="Calculation 5 5 2 2 2 2" xfId="13770" xr:uid="{13D9B6F6-A610-4729-857D-3307C9C4EB76}"/>
    <cellStyle name="Calculation 5 5 2 2 2 3" xfId="13771" xr:uid="{8BDCA126-D896-4802-8799-4EAD817B56A6}"/>
    <cellStyle name="Calculation 5 5 2 2 3" xfId="13772" xr:uid="{8EED6ADD-FB80-4A3E-B13C-A3B60253F978}"/>
    <cellStyle name="Calculation 5 5 2 2 3 2" xfId="13773" xr:uid="{E061C612-2067-4791-AB15-E7BBD2C05E86}"/>
    <cellStyle name="Calculation 5 5 2 2 4" xfId="13774" xr:uid="{2BA8F0F7-DE23-4040-9B77-676B5BB0E410}"/>
    <cellStyle name="Calculation 5 5 2 20" xfId="13775" xr:uid="{9F18C14E-CFD4-4BE3-BE52-CF400EA419FC}"/>
    <cellStyle name="Calculation 5 5 2 20 2" xfId="13776" xr:uid="{511CB808-DD5A-4FC6-AE1A-D19D2713B0E4}"/>
    <cellStyle name="Calculation 5 5 2 20 2 2" xfId="13777" xr:uid="{3D7A01C2-573E-49E1-8D6D-A78BF9D82DE3}"/>
    <cellStyle name="Calculation 5 5 2 20 3" xfId="13778" xr:uid="{E27AE33C-35ED-438A-97F6-920099F81CD2}"/>
    <cellStyle name="Calculation 5 5 2 21" xfId="13779" xr:uid="{45CA7818-A7D7-4396-984F-4AF25FDFE73D}"/>
    <cellStyle name="Calculation 5 5 2 21 2" xfId="13780" xr:uid="{B617B903-7D17-485A-9F77-F295DE9E00A9}"/>
    <cellStyle name="Calculation 5 5 2 22" xfId="13781" xr:uid="{585ABFF6-D06E-4420-B04D-F6E55C29D17B}"/>
    <cellStyle name="Calculation 5 5 2 23" xfId="13782" xr:uid="{71CFA8DC-6F1F-4241-B551-962B7494F57E}"/>
    <cellStyle name="Calculation 5 5 2 3" xfId="13783" xr:uid="{CFE5FC59-E09A-437E-9551-172D87730E11}"/>
    <cellStyle name="Calculation 5 5 2 3 2" xfId="13784" xr:uid="{71769584-D6D2-4E49-AF2C-1B9EB265CE3A}"/>
    <cellStyle name="Calculation 5 5 2 3 2 2" xfId="13785" xr:uid="{7BE53F9E-1F85-44A1-9AB1-0E17D363AC90}"/>
    <cellStyle name="Calculation 5 5 2 3 3" xfId="13786" xr:uid="{53A22D56-8228-4AAE-9DC8-F93D3B2BCB49}"/>
    <cellStyle name="Calculation 5 5 2 3 4" xfId="13787" xr:uid="{C4F0AA45-CE4E-4C92-A8E8-A2AF6608B9FD}"/>
    <cellStyle name="Calculation 5 5 2 4" xfId="13788" xr:uid="{06389F74-2679-4383-88F0-00E5DE2402C6}"/>
    <cellStyle name="Calculation 5 5 2 4 2" xfId="13789" xr:uid="{DC457250-039E-4539-AD3D-F1F55BAC554C}"/>
    <cellStyle name="Calculation 5 5 2 4 2 2" xfId="13790" xr:uid="{CCFC671D-2553-45D2-8F6B-7F2F9EAF3407}"/>
    <cellStyle name="Calculation 5 5 2 4 3" xfId="13791" xr:uid="{DEB34DCE-840A-4952-B29C-EA5A6832395B}"/>
    <cellStyle name="Calculation 5 5 2 4 4" xfId="13792" xr:uid="{CEE6385B-2A56-4C1F-BD52-10424C7D343D}"/>
    <cellStyle name="Calculation 5 5 2 5" xfId="13793" xr:uid="{75EBE546-2E18-4042-A59D-08524A65E53A}"/>
    <cellStyle name="Calculation 5 5 2 5 2" xfId="13794" xr:uid="{784B07BB-C912-422D-9B7D-891FFA724081}"/>
    <cellStyle name="Calculation 5 5 2 5 2 2" xfId="13795" xr:uid="{51E39534-87D9-4ECE-81AD-1BA9A3A01065}"/>
    <cellStyle name="Calculation 5 5 2 5 3" xfId="13796" xr:uid="{FCC82659-1C13-4A21-8EE6-B58CB9BEC45F}"/>
    <cellStyle name="Calculation 5 5 2 6" xfId="13797" xr:uid="{E6115999-6BB2-4296-BF16-B38B70689CDF}"/>
    <cellStyle name="Calculation 5 5 2 6 2" xfId="13798" xr:uid="{8A655464-F51C-4791-AE02-4B74337F87BA}"/>
    <cellStyle name="Calculation 5 5 2 6 2 2" xfId="13799" xr:uid="{398C32F0-3EC4-451A-9BC6-140FF342840E}"/>
    <cellStyle name="Calculation 5 5 2 6 3" xfId="13800" xr:uid="{E7D26DD8-ABEF-46E2-B657-7AF6511FC68B}"/>
    <cellStyle name="Calculation 5 5 2 7" xfId="13801" xr:uid="{6D9D1241-D067-4BCB-9731-36A8DFCA59E8}"/>
    <cellStyle name="Calculation 5 5 2 7 2" xfId="13802" xr:uid="{2389AE46-255D-43C2-894F-4E20B80429E4}"/>
    <cellStyle name="Calculation 5 5 2 7 2 2" xfId="13803" xr:uid="{3FE4721B-8007-4195-B764-F87009C58091}"/>
    <cellStyle name="Calculation 5 5 2 7 3" xfId="13804" xr:uid="{08E1E183-8D83-4A38-A992-DF1ABF4EDB49}"/>
    <cellStyle name="Calculation 5 5 2 8" xfId="13805" xr:uid="{0044E856-5B56-4998-A95C-1FB3997C79AD}"/>
    <cellStyle name="Calculation 5 5 2 8 2" xfId="13806" xr:uid="{03C2E690-17B6-452F-97FB-9B1981089888}"/>
    <cellStyle name="Calculation 5 5 2 8 2 2" xfId="13807" xr:uid="{89A413CB-E466-4A6A-8684-7FE34D09085B}"/>
    <cellStyle name="Calculation 5 5 2 8 3" xfId="13808" xr:uid="{CD46EB24-35B4-4184-A110-D80208EA511B}"/>
    <cellStyle name="Calculation 5 5 2 9" xfId="13809" xr:uid="{C3D1CE80-1BAC-4EA8-A533-684BCA8EDD8B}"/>
    <cellStyle name="Calculation 5 5 2 9 2" xfId="13810" xr:uid="{AD141ED4-7FAC-4424-966D-7F19C7BE8A88}"/>
    <cellStyle name="Calculation 5 5 2 9 2 2" xfId="13811" xr:uid="{AF26E01A-668C-49FC-B69F-642A099B0CD9}"/>
    <cellStyle name="Calculation 5 5 2 9 3" xfId="13812" xr:uid="{E0357B91-1803-4C9A-9B39-5932E61930A4}"/>
    <cellStyle name="Calculation 5 5 20" xfId="13813" xr:uid="{C15DDBB3-2C3A-4B1D-BF0B-EB8137D56748}"/>
    <cellStyle name="Calculation 5 5 20 2" xfId="13814" xr:uid="{F5FEDF50-7A64-43FD-A850-0524B780881C}"/>
    <cellStyle name="Calculation 5 5 20 2 2" xfId="13815" xr:uid="{7C30DC8C-444D-491D-9E8D-07145C8D6F90}"/>
    <cellStyle name="Calculation 5 5 20 3" xfId="13816" xr:uid="{7BEAE680-B635-4FD5-BAA7-E6D665A8457E}"/>
    <cellStyle name="Calculation 5 5 21" xfId="13817" xr:uid="{7227466A-7DB2-4A7C-A3BF-CB4FBCA026A6}"/>
    <cellStyle name="Calculation 5 5 21 2" xfId="13818" xr:uid="{9157A647-CF82-4EC6-86F3-DE1F11FA6767}"/>
    <cellStyle name="Calculation 5 5 21 2 2" xfId="13819" xr:uid="{FFEF05B3-834B-41CC-9F2F-559A1B9BD9CD}"/>
    <cellStyle name="Calculation 5 5 21 3" xfId="13820" xr:uid="{DEC7622A-C676-473A-9BC7-6AB1EC21494A}"/>
    <cellStyle name="Calculation 5 5 22" xfId="13821" xr:uid="{3D862181-230B-42F5-82B4-D3FAA5FEA77F}"/>
    <cellStyle name="Calculation 5 5 22 2" xfId="13822" xr:uid="{A002D0E7-5154-4AFA-B516-AE4E8FD4951C}"/>
    <cellStyle name="Calculation 5 5 23" xfId="13823" xr:uid="{7E87DD7A-D758-47C9-A4F1-25DDF1C64D60}"/>
    <cellStyle name="Calculation 5 5 24" xfId="13824" xr:uid="{5630CA5D-85CD-4BB8-A395-608DD3972194}"/>
    <cellStyle name="Calculation 5 5 3" xfId="13825" xr:uid="{50DA1D4F-E4D5-40C5-8796-400605B9700E}"/>
    <cellStyle name="Calculation 5 5 3 2" xfId="13826" xr:uid="{78973C5E-01A2-4C72-94BA-7835DCECF8ED}"/>
    <cellStyle name="Calculation 5 5 3 2 2" xfId="13827" xr:uid="{BD9DBC54-2B8E-4B5A-B86F-99016BF0BD1B}"/>
    <cellStyle name="Calculation 5 5 3 2 3" xfId="13828" xr:uid="{3F3A3DEE-FC7B-4AEE-8D46-CAD5B3FA17EC}"/>
    <cellStyle name="Calculation 5 5 3 3" xfId="13829" xr:uid="{AE412089-7D92-45DD-A5B8-4098BEDE8B12}"/>
    <cellStyle name="Calculation 5 5 3 3 2" xfId="13830" xr:uid="{24267FC5-EA71-4CB0-83B6-C27E2B3D293D}"/>
    <cellStyle name="Calculation 5 5 3 4" xfId="13831" xr:uid="{7827715F-5F6D-4E39-B4D7-3B3248B652AD}"/>
    <cellStyle name="Calculation 5 5 4" xfId="13832" xr:uid="{65C71482-B438-4A8F-BB22-08391A329E21}"/>
    <cellStyle name="Calculation 5 5 4 2" xfId="13833" xr:uid="{20105481-43BA-41FD-8912-B737BA214F11}"/>
    <cellStyle name="Calculation 5 5 4 2 2" xfId="13834" xr:uid="{3E668C64-4CA7-479C-AD9A-E491FECC76C5}"/>
    <cellStyle name="Calculation 5 5 4 3" xfId="13835" xr:uid="{4004EC58-D73E-4B72-89F8-627116549E18}"/>
    <cellStyle name="Calculation 5 5 4 4" xfId="13836" xr:uid="{7DA3BA0B-C43C-476C-8C47-35CFD23FDBD5}"/>
    <cellStyle name="Calculation 5 5 5" xfId="13837" xr:uid="{215FCEA4-C419-4A08-8DAB-CE9D24BAFD54}"/>
    <cellStyle name="Calculation 5 5 5 2" xfId="13838" xr:uid="{7EDBF48E-4B51-49A8-9036-9431F4D74327}"/>
    <cellStyle name="Calculation 5 5 5 2 2" xfId="13839" xr:uid="{CD39E816-2909-4B37-83E2-C237A2549A6E}"/>
    <cellStyle name="Calculation 5 5 5 3" xfId="13840" xr:uid="{D85DB5C0-A655-49E2-B744-466E32C86011}"/>
    <cellStyle name="Calculation 5 5 5 4" xfId="13841" xr:uid="{BF618826-2A91-4A4B-88CE-7686E4766867}"/>
    <cellStyle name="Calculation 5 5 6" xfId="13842" xr:uid="{DAF355A9-004C-48C2-A3CB-A99A31F712C9}"/>
    <cellStyle name="Calculation 5 5 6 2" xfId="13843" xr:uid="{F6420539-3B01-49DE-AF40-BC0780D0E3C8}"/>
    <cellStyle name="Calculation 5 5 6 2 2" xfId="13844" xr:uid="{A4BF19BC-F3D4-4E1B-94C0-F0DF671D8A3C}"/>
    <cellStyle name="Calculation 5 5 6 3" xfId="13845" xr:uid="{C17A88FF-139C-49D2-AA22-DFBDBAD02D20}"/>
    <cellStyle name="Calculation 5 5 7" xfId="13846" xr:uid="{974ED3D6-FC0E-4187-9728-774A42FECADA}"/>
    <cellStyle name="Calculation 5 5 7 2" xfId="13847" xr:uid="{E18595AD-46DF-4191-B1EE-7CFFED903711}"/>
    <cellStyle name="Calculation 5 5 7 2 2" xfId="13848" xr:uid="{1FCA5EF0-E646-4633-AADE-A5A0A738592D}"/>
    <cellStyle name="Calculation 5 5 7 3" xfId="13849" xr:uid="{FE6CDE88-4622-4F83-BCB7-53F812FC6F75}"/>
    <cellStyle name="Calculation 5 5 8" xfId="13850" xr:uid="{273B1363-7EB2-49BB-BEFE-3EE8C5B56B4C}"/>
    <cellStyle name="Calculation 5 5 8 2" xfId="13851" xr:uid="{5B3B3ADB-3690-4E05-B6AD-CE2AA69023FC}"/>
    <cellStyle name="Calculation 5 5 8 2 2" xfId="13852" xr:uid="{48D90397-943B-4557-AE5D-18BCA8FBE6A5}"/>
    <cellStyle name="Calculation 5 5 8 3" xfId="13853" xr:uid="{576C226C-2115-403A-9DE3-F3FC916D681E}"/>
    <cellStyle name="Calculation 5 5 9" xfId="13854" xr:uid="{C1C653B5-B76D-4234-8D7E-3659FB32D037}"/>
    <cellStyle name="Calculation 5 5 9 2" xfId="13855" xr:uid="{F919709D-0C7C-43B3-B88D-7DDD198EBDBE}"/>
    <cellStyle name="Calculation 5 5 9 2 2" xfId="13856" xr:uid="{C8EBD5D5-6CAD-4CFA-BB84-837EB20D885E}"/>
    <cellStyle name="Calculation 5 5 9 3" xfId="13857" xr:uid="{1F70285B-EE95-4E6E-9D12-CBCC007A4CDD}"/>
    <cellStyle name="Calculation 5 6" xfId="13858" xr:uid="{AB704D9E-8B0A-4A8E-BBEB-64550E718DCF}"/>
    <cellStyle name="Calculation 5 6 10" xfId="13859" xr:uid="{6C39567F-F746-48CE-89AF-15FB62E16C6A}"/>
    <cellStyle name="Calculation 5 6 10 2" xfId="13860" xr:uid="{B6C78B6A-1AD2-4EA4-8F1F-E08200D9E78A}"/>
    <cellStyle name="Calculation 5 6 10 2 2" xfId="13861" xr:uid="{88C6E8E8-9D6E-45BF-8C92-276CC2FBEBA3}"/>
    <cellStyle name="Calculation 5 6 10 3" xfId="13862" xr:uid="{04117FE3-260B-49C2-BBB6-6F2AED30813C}"/>
    <cellStyle name="Calculation 5 6 11" xfId="13863" xr:uid="{3CF4FDCD-808E-4059-96A9-E0D175FBC9C5}"/>
    <cellStyle name="Calculation 5 6 11 2" xfId="13864" xr:uid="{95452927-F566-4273-861A-04A6B346F7A0}"/>
    <cellStyle name="Calculation 5 6 11 2 2" xfId="13865" xr:uid="{EBA639E2-FFC3-4A74-84EA-965CC0113C61}"/>
    <cellStyle name="Calculation 5 6 11 3" xfId="13866" xr:uid="{7AAF3593-7B7C-4A9A-A07D-DE83D5F517C6}"/>
    <cellStyle name="Calculation 5 6 12" xfId="13867" xr:uid="{6E20E80D-A4D4-4F98-BC4C-A4E0E960C9DE}"/>
    <cellStyle name="Calculation 5 6 12 2" xfId="13868" xr:uid="{A4F1BA9F-745E-4D7D-938C-C9430C660CB2}"/>
    <cellStyle name="Calculation 5 6 12 2 2" xfId="13869" xr:uid="{73185A63-97C7-49A9-BEFD-0BC25DAFA242}"/>
    <cellStyle name="Calculation 5 6 12 3" xfId="13870" xr:uid="{143E2BB6-DEBA-44E8-BA8C-BD06B7D6DBDB}"/>
    <cellStyle name="Calculation 5 6 13" xfId="13871" xr:uid="{4C7F7C61-872B-4777-92D8-540236CFBFF2}"/>
    <cellStyle name="Calculation 5 6 13 2" xfId="13872" xr:uid="{607E5F81-3860-4997-9924-0BB93A80A511}"/>
    <cellStyle name="Calculation 5 6 13 2 2" xfId="13873" xr:uid="{6284DFB1-C88E-4578-ADFA-F3CEC809C888}"/>
    <cellStyle name="Calculation 5 6 13 3" xfId="13874" xr:uid="{A533263E-A03A-42FE-92AF-A0C97C96AE94}"/>
    <cellStyle name="Calculation 5 6 14" xfId="13875" xr:uid="{FCB3786C-5DA9-448C-9CED-0AD3DB267AF0}"/>
    <cellStyle name="Calculation 5 6 14 2" xfId="13876" xr:uid="{009E9129-81DB-4C7E-9D81-4B914DB78CA1}"/>
    <cellStyle name="Calculation 5 6 14 2 2" xfId="13877" xr:uid="{4FBF6AA8-6187-41FF-8998-9784BA7768C2}"/>
    <cellStyle name="Calculation 5 6 14 3" xfId="13878" xr:uid="{70B709DF-357E-4FD7-9D9C-E814010D35CA}"/>
    <cellStyle name="Calculation 5 6 15" xfId="13879" xr:uid="{4CF895DC-9A4B-4DFE-9CDB-E10123D6EA2A}"/>
    <cellStyle name="Calculation 5 6 15 2" xfId="13880" xr:uid="{877BA6EC-AB29-4610-BA09-6B50AD65FF0A}"/>
    <cellStyle name="Calculation 5 6 15 2 2" xfId="13881" xr:uid="{2A5F47EE-E4F9-4514-AC71-9E6CD242DED8}"/>
    <cellStyle name="Calculation 5 6 15 3" xfId="13882" xr:uid="{CFDBA3FE-E9BF-486C-9466-009CB9408D2F}"/>
    <cellStyle name="Calculation 5 6 16" xfId="13883" xr:uid="{D0DDD370-C2C1-483B-9603-6E9E8392E457}"/>
    <cellStyle name="Calculation 5 6 16 2" xfId="13884" xr:uid="{74BEB4BC-A0A2-4F72-A8D8-0BD27F894D78}"/>
    <cellStyle name="Calculation 5 6 16 2 2" xfId="13885" xr:uid="{9392DDEE-F048-47FD-9F55-59DF916482BB}"/>
    <cellStyle name="Calculation 5 6 16 3" xfId="13886" xr:uid="{35E616B1-6111-49CF-8C9F-4907BAA2E091}"/>
    <cellStyle name="Calculation 5 6 17" xfId="13887" xr:uid="{F85BFA9C-B3F4-439E-9EB3-E3456387CF2E}"/>
    <cellStyle name="Calculation 5 6 17 2" xfId="13888" xr:uid="{B2F19890-EE58-473E-809C-19428AD015BC}"/>
    <cellStyle name="Calculation 5 6 17 2 2" xfId="13889" xr:uid="{EF2D9227-8526-4C80-99E3-796FA9235356}"/>
    <cellStyle name="Calculation 5 6 17 3" xfId="13890" xr:uid="{39E07BA6-8244-460E-8F51-52EB0CC61960}"/>
    <cellStyle name="Calculation 5 6 18" xfId="13891" xr:uid="{58C831B3-3FA8-42CD-A660-83BAD03CFB2B}"/>
    <cellStyle name="Calculation 5 6 18 2" xfId="13892" xr:uid="{5B697101-9656-44AF-A65D-A34CCF378F76}"/>
    <cellStyle name="Calculation 5 6 18 2 2" xfId="13893" xr:uid="{AB70B538-042B-4BEA-A5BF-050803653DDE}"/>
    <cellStyle name="Calculation 5 6 18 3" xfId="13894" xr:uid="{6F0FE1BB-3864-4F74-B5B0-AD21AD796608}"/>
    <cellStyle name="Calculation 5 6 19" xfId="13895" xr:uid="{96A95FD1-5F63-44E3-B004-3246135C4B7C}"/>
    <cellStyle name="Calculation 5 6 19 2" xfId="13896" xr:uid="{30182FEF-9391-4C0D-A732-DFD924B0DDB3}"/>
    <cellStyle name="Calculation 5 6 19 2 2" xfId="13897" xr:uid="{8AB770B8-3B59-43BF-89F2-E4F751D6FA64}"/>
    <cellStyle name="Calculation 5 6 19 3" xfId="13898" xr:uid="{9CB2DA10-6585-4B3D-A73F-BDB2116F70B0}"/>
    <cellStyle name="Calculation 5 6 2" xfId="13899" xr:uid="{B12D1D16-AFD9-4263-98DF-7B92861DFEB0}"/>
    <cellStyle name="Calculation 5 6 2 2" xfId="13900" xr:uid="{17DBF93D-C596-4454-BEEC-0D1CF92C0E06}"/>
    <cellStyle name="Calculation 5 6 2 2 2" xfId="13901" xr:uid="{EBEA2386-6F79-486F-BF72-AE33196D91EB}"/>
    <cellStyle name="Calculation 5 6 2 2 3" xfId="13902" xr:uid="{BC945F61-850B-4365-8DDC-E65DFC2D90A2}"/>
    <cellStyle name="Calculation 5 6 2 3" xfId="13903" xr:uid="{A0E69278-4470-4D78-8D72-18DC1A409667}"/>
    <cellStyle name="Calculation 5 6 2 3 2" xfId="13904" xr:uid="{BAA5C5A7-5E86-4F94-98DD-280A8535342C}"/>
    <cellStyle name="Calculation 5 6 2 4" xfId="13905" xr:uid="{43C2776C-FEB8-48C5-A8E1-FCAF47CEB0EB}"/>
    <cellStyle name="Calculation 5 6 20" xfId="13906" xr:uid="{5AD8C1EA-AC56-4314-A7BE-A7C9E4067368}"/>
    <cellStyle name="Calculation 5 6 20 2" xfId="13907" xr:uid="{0089B51C-3295-4653-8BF5-CA24A40527E7}"/>
    <cellStyle name="Calculation 5 6 20 2 2" xfId="13908" xr:uid="{FF76F3E8-8BD6-4F96-A7D6-5CB51D9A8D8C}"/>
    <cellStyle name="Calculation 5 6 20 3" xfId="13909" xr:uid="{9084DE42-26DE-4D5D-81E2-9248699A4A33}"/>
    <cellStyle name="Calculation 5 6 21" xfId="13910" xr:uid="{A4CB098D-D924-4658-AA0E-5E0384AE22CC}"/>
    <cellStyle name="Calculation 5 6 21 2" xfId="13911" xr:uid="{C396E6D8-EA96-4147-A882-D8DDE76FA496}"/>
    <cellStyle name="Calculation 5 6 22" xfId="13912" xr:uid="{590FC4AB-94A7-4C23-B70A-200080C4FE21}"/>
    <cellStyle name="Calculation 5 6 23" xfId="13913" xr:uid="{F6D1FBDB-2828-43FD-8A1A-978D1D82E7E8}"/>
    <cellStyle name="Calculation 5 6 3" xfId="13914" xr:uid="{3292E502-F321-4A1D-B0E3-2B12322DE033}"/>
    <cellStyle name="Calculation 5 6 3 2" xfId="13915" xr:uid="{B770BF5F-B9B3-4C95-A59A-453E3116C36F}"/>
    <cellStyle name="Calculation 5 6 3 2 2" xfId="13916" xr:uid="{BE4DC413-E624-43D4-BAAD-2D9E8286EA44}"/>
    <cellStyle name="Calculation 5 6 3 3" xfId="13917" xr:uid="{03C1BE19-B33B-4F7D-B745-9494C8BC0262}"/>
    <cellStyle name="Calculation 5 6 3 4" xfId="13918" xr:uid="{7EFDD632-6BB4-43CA-9023-6CF8AC58B719}"/>
    <cellStyle name="Calculation 5 6 4" xfId="13919" xr:uid="{09805F3D-D952-4408-84CF-0AD4B268B60E}"/>
    <cellStyle name="Calculation 5 6 4 2" xfId="13920" xr:uid="{E9FBF42E-E51F-4137-86A1-FEA4D55C7CC7}"/>
    <cellStyle name="Calculation 5 6 4 2 2" xfId="13921" xr:uid="{71EAA30D-E5F9-420F-8229-ACB7699C009D}"/>
    <cellStyle name="Calculation 5 6 4 3" xfId="13922" xr:uid="{92460AE7-6B70-4D11-A14A-E13C0D81188A}"/>
    <cellStyle name="Calculation 5 6 4 4" xfId="13923" xr:uid="{D6840C43-809A-46EE-AA35-81CC10A7303A}"/>
    <cellStyle name="Calculation 5 6 5" xfId="13924" xr:uid="{508E80DC-CDD4-4FCE-9A86-05091D81FB05}"/>
    <cellStyle name="Calculation 5 6 5 2" xfId="13925" xr:uid="{FFA3F443-DF6A-4EF9-BD6E-DF85C1C20D98}"/>
    <cellStyle name="Calculation 5 6 5 2 2" xfId="13926" xr:uid="{ABC6C378-F83A-4361-8623-5533DDA97F9D}"/>
    <cellStyle name="Calculation 5 6 5 3" xfId="13927" xr:uid="{F234623E-1695-4F5A-871A-2731D37B7B28}"/>
    <cellStyle name="Calculation 5 6 6" xfId="13928" xr:uid="{74459EEF-908C-406B-80ED-EE11A3A012F9}"/>
    <cellStyle name="Calculation 5 6 6 2" xfId="13929" xr:uid="{3DAD2990-2494-4953-93FC-AB0E34AD742B}"/>
    <cellStyle name="Calculation 5 6 6 2 2" xfId="13930" xr:uid="{7B1154A8-07E2-41B4-A9C3-1D733EA76CA8}"/>
    <cellStyle name="Calculation 5 6 6 3" xfId="13931" xr:uid="{A70DD472-6805-40C8-BA1D-94BC9687031B}"/>
    <cellStyle name="Calculation 5 6 7" xfId="13932" xr:uid="{11394F64-49F3-4622-B1DF-3A4F4BCB95A1}"/>
    <cellStyle name="Calculation 5 6 7 2" xfId="13933" xr:uid="{B57F429B-9743-495B-B980-BB017971C235}"/>
    <cellStyle name="Calculation 5 6 7 2 2" xfId="13934" xr:uid="{201001E0-676D-4553-A7FF-C513B5DA052F}"/>
    <cellStyle name="Calculation 5 6 7 3" xfId="13935" xr:uid="{865E4690-F983-49D8-8411-25F10A5D0024}"/>
    <cellStyle name="Calculation 5 6 8" xfId="13936" xr:uid="{30AD446A-0AFA-4EBE-A341-E47FB4195817}"/>
    <cellStyle name="Calculation 5 6 8 2" xfId="13937" xr:uid="{0CAD1385-57C2-4A59-BE06-5C63A45D9884}"/>
    <cellStyle name="Calculation 5 6 8 2 2" xfId="13938" xr:uid="{CD463133-75F9-471C-B38C-BA64016AAE7A}"/>
    <cellStyle name="Calculation 5 6 8 3" xfId="13939" xr:uid="{E0ECB814-EEDA-4AC2-A850-875835E36B66}"/>
    <cellStyle name="Calculation 5 6 9" xfId="13940" xr:uid="{3416FF5E-8F14-4C71-8E42-77DB429D3373}"/>
    <cellStyle name="Calculation 5 6 9 2" xfId="13941" xr:uid="{3480421E-8227-4951-BFA2-386F5872DAAE}"/>
    <cellStyle name="Calculation 5 6 9 2 2" xfId="13942" xr:uid="{30FEFADC-C42F-48F5-ADEA-10A0ABB7D67D}"/>
    <cellStyle name="Calculation 5 6 9 3" xfId="13943" xr:uid="{08CE8454-8A70-442D-8F89-E8B3FA6078A6}"/>
    <cellStyle name="Calculation 5 7" xfId="13944" xr:uid="{BC084E67-0CEA-4232-A034-9328185FE14B}"/>
    <cellStyle name="Calculation 5 7 2" xfId="13945" xr:uid="{E7AB0325-2ACE-4A5B-915E-B94A9101F008}"/>
    <cellStyle name="Calculation 5 7 2 2" xfId="13946" xr:uid="{235E792C-8482-4A84-8090-C721505C27BE}"/>
    <cellStyle name="Calculation 5 7 2 3" xfId="13947" xr:uid="{2869DEBA-970E-4898-81DF-34C078080493}"/>
    <cellStyle name="Calculation 5 7 3" xfId="13948" xr:uid="{996A3BA3-D240-4AF4-A633-71DB643BC0C6}"/>
    <cellStyle name="Calculation 5 7 3 2" xfId="13949" xr:uid="{C70A2C4B-C8F0-4EAC-A6AC-0397DB11AB84}"/>
    <cellStyle name="Calculation 5 7 4" xfId="13950" xr:uid="{B8B48B90-F4B1-41A4-AB18-DECC19874A7C}"/>
    <cellStyle name="Calculation 5 8" xfId="13951" xr:uid="{08632152-6829-4896-9940-1DD227B0D73A}"/>
    <cellStyle name="Calculation 5 8 2" xfId="13952" xr:uid="{1FEF5B14-0210-4A3D-893C-09B861B197F5}"/>
    <cellStyle name="Calculation 5 8 2 2" xfId="13953" xr:uid="{E42F2E89-E5DB-43B7-AB16-8FD5021E133F}"/>
    <cellStyle name="Calculation 5 8 2 3" xfId="13954" xr:uid="{2CE6E9DE-7808-4764-BAB5-BE557FFDCAF5}"/>
    <cellStyle name="Calculation 5 8 3" xfId="13955" xr:uid="{58E9D478-18A5-4403-9915-0A26F70F1D83}"/>
    <cellStyle name="Calculation 5 8 4" xfId="13956" xr:uid="{805803D9-1AC4-4611-8170-0BCE5BBD512D}"/>
    <cellStyle name="Calculation 5 9" xfId="13957" xr:uid="{A8275A4F-A1E4-484A-882E-48BA8AFC902E}"/>
    <cellStyle name="Calculation 5 9 2" xfId="13958" xr:uid="{085F44F1-CA77-4D33-A62F-64001D5F2D82}"/>
    <cellStyle name="Calculation 5 9 2 2" xfId="13959" xr:uid="{888ED45A-DA86-40D0-96A7-3E41806CBFF9}"/>
    <cellStyle name="Calculation 5 9 3" xfId="13960" xr:uid="{1309FF5C-69EC-4253-B077-5B22D896024F}"/>
    <cellStyle name="Calculation 5 9 4" xfId="13961" xr:uid="{00FAD715-F62B-4BE3-A044-A3590DD55EBE}"/>
    <cellStyle name="Calculation 6" xfId="13962" xr:uid="{32ED54BC-A3F4-407C-B1C3-09CD2F11CF51}"/>
    <cellStyle name="Calculation 6 10" xfId="13963" xr:uid="{FB71461A-8D5B-4FB4-8A3C-B7A637326FF4}"/>
    <cellStyle name="Calculation 6 10 2" xfId="13964" xr:uid="{9D14406D-E937-48E7-8B75-7779572C5E18}"/>
    <cellStyle name="Calculation 6 10 2 2" xfId="13965" xr:uid="{AD8871D3-728F-4A35-B976-9382CDA59FB3}"/>
    <cellStyle name="Calculation 6 10 3" xfId="13966" xr:uid="{C82ECB5C-68CF-4A08-86F7-A09D25166079}"/>
    <cellStyle name="Calculation 6 11" xfId="13967" xr:uid="{F3237249-F5AE-408B-A3B8-88330258C400}"/>
    <cellStyle name="Calculation 6 11 2" xfId="13968" xr:uid="{DB2528CA-D341-429E-9CE9-B31E66D8944B}"/>
    <cellStyle name="Calculation 6 11 2 2" xfId="13969" xr:uid="{E061C361-126A-4B9D-BBC3-ABE57EF81267}"/>
    <cellStyle name="Calculation 6 11 3" xfId="13970" xr:uid="{13842E3F-22CF-46D5-9B27-703F13EC4366}"/>
    <cellStyle name="Calculation 6 12" xfId="13971" xr:uid="{7E4AEFF4-67F9-4842-B13F-134A3795C80E}"/>
    <cellStyle name="Calculation 6 12 2" xfId="13972" xr:uid="{1190794D-DC4A-4731-B3E4-93345BD84429}"/>
    <cellStyle name="Calculation 6 12 2 2" xfId="13973" xr:uid="{3624436F-8801-4527-95C2-9A1FB298106D}"/>
    <cellStyle name="Calculation 6 12 3" xfId="13974" xr:uid="{8C4763FA-F7EB-4F2F-868C-4E509719B8BD}"/>
    <cellStyle name="Calculation 6 13" xfId="13975" xr:uid="{A2FE196E-F615-4AE4-9C53-8E13C4700387}"/>
    <cellStyle name="Calculation 6 13 2" xfId="13976" xr:uid="{8236CCF7-723B-4C61-A761-BB6196BF1A59}"/>
    <cellStyle name="Calculation 6 13 2 2" xfId="13977" xr:uid="{5C142E8B-AAD4-484F-B31C-6AB9168A8646}"/>
    <cellStyle name="Calculation 6 13 3" xfId="13978" xr:uid="{0B7175E6-273F-4D52-A159-CE82E3B40830}"/>
    <cellStyle name="Calculation 6 14" xfId="13979" xr:uid="{A9A49CC4-BB77-4370-9DEF-97A91EB4EBFB}"/>
    <cellStyle name="Calculation 6 14 2" xfId="13980" xr:uid="{38FB8E95-045E-4A2A-A187-017E274D3099}"/>
    <cellStyle name="Calculation 6 14 2 2" xfId="13981" xr:uid="{3192C306-9C7F-4A34-B6BD-CF9CBE25C5EF}"/>
    <cellStyle name="Calculation 6 14 3" xfId="13982" xr:uid="{AE5540FB-1490-43E0-A278-E1358CCEF040}"/>
    <cellStyle name="Calculation 6 15" xfId="13983" xr:uid="{2618F75D-920B-427F-9DCD-8E78CE031C1E}"/>
    <cellStyle name="Calculation 6 15 2" xfId="13984" xr:uid="{16DE5D41-E371-4A6C-9764-29B3478BEC99}"/>
    <cellStyle name="Calculation 6 15 2 2" xfId="13985" xr:uid="{1B5CF346-56EE-4756-9238-08BFB1128786}"/>
    <cellStyle name="Calculation 6 15 3" xfId="13986" xr:uid="{1FCF658A-8672-43D0-913E-8A4C643F0460}"/>
    <cellStyle name="Calculation 6 16" xfId="13987" xr:uid="{40CCA5AC-FC7F-4890-A65A-2A65E6465CFD}"/>
    <cellStyle name="Calculation 6 16 2" xfId="13988" xr:uid="{BB28B051-C248-48E6-BEC6-BD7778C51946}"/>
    <cellStyle name="Calculation 6 16 2 2" xfId="13989" xr:uid="{29F99C33-DEA2-473A-9076-F3BC3D2E2F3E}"/>
    <cellStyle name="Calculation 6 16 3" xfId="13990" xr:uid="{F94E1288-BB27-48BB-934D-599A8539CC24}"/>
    <cellStyle name="Calculation 6 17" xfId="13991" xr:uid="{724F99B0-BCC6-4BE6-A9D3-5A259A76BBDB}"/>
    <cellStyle name="Calculation 6 17 2" xfId="13992" xr:uid="{89F326A0-A8A8-479D-9F92-8DD3B3FCF1A6}"/>
    <cellStyle name="Calculation 6 17 2 2" xfId="13993" xr:uid="{33FEFF6E-5904-424F-9C6A-D3893AD4DC1B}"/>
    <cellStyle name="Calculation 6 17 3" xfId="13994" xr:uid="{6742A5B6-982E-4F32-B407-EA852CD56EC7}"/>
    <cellStyle name="Calculation 6 18" xfId="13995" xr:uid="{D7E382E5-2C70-41D9-BF04-CD7E057CD92E}"/>
    <cellStyle name="Calculation 6 18 2" xfId="13996" xr:uid="{4CB81253-3174-4582-B0D3-8D56A5CAC192}"/>
    <cellStyle name="Calculation 6 18 2 2" xfId="13997" xr:uid="{26BD62EC-7BA6-45B3-964B-7B267F1A5713}"/>
    <cellStyle name="Calculation 6 18 3" xfId="13998" xr:uid="{08D2C694-9046-4468-9E18-D0D5B8544765}"/>
    <cellStyle name="Calculation 6 19" xfId="13999" xr:uid="{CD193C7F-D936-4713-B0A1-BBD06FE4B98D}"/>
    <cellStyle name="Calculation 6 19 2" xfId="14000" xr:uid="{F4E180C4-4F40-4CC8-847F-B0B5D08DF8CB}"/>
    <cellStyle name="Calculation 6 19 2 2" xfId="14001" xr:uid="{A2B9E741-BA25-4281-A866-AB6183708416}"/>
    <cellStyle name="Calculation 6 19 3" xfId="14002" xr:uid="{8895ABCA-DEC4-4104-B3DD-54009666E155}"/>
    <cellStyle name="Calculation 6 2" xfId="14003" xr:uid="{81B7AF6B-B675-4F66-BE78-F05ED8495224}"/>
    <cellStyle name="Calculation 6 2 10" xfId="14004" xr:uid="{5311A141-6782-4D98-91F2-2542113B9E8D}"/>
    <cellStyle name="Calculation 6 2 10 2" xfId="14005" xr:uid="{0A12633B-95B9-426E-9EF6-AD1E5A968261}"/>
    <cellStyle name="Calculation 6 2 10 2 2" xfId="14006" xr:uid="{4FC559AA-8233-4839-898C-5CA2E04270DC}"/>
    <cellStyle name="Calculation 6 2 10 3" xfId="14007" xr:uid="{8D9EEC10-5D69-4B1A-B8A3-3592FCBB18D3}"/>
    <cellStyle name="Calculation 6 2 11" xfId="14008" xr:uid="{BA2589EE-8974-4959-B169-807E494363FC}"/>
    <cellStyle name="Calculation 6 2 11 2" xfId="14009" xr:uid="{D4A50C71-DF03-425B-9840-0CC55B92D47D}"/>
    <cellStyle name="Calculation 6 2 11 2 2" xfId="14010" xr:uid="{937B404C-7F2C-41A7-A3A1-3FA6E83A9ADF}"/>
    <cellStyle name="Calculation 6 2 11 3" xfId="14011" xr:uid="{781F5E56-6361-4081-82CD-D56B75AFAAB7}"/>
    <cellStyle name="Calculation 6 2 12" xfId="14012" xr:uid="{16A15B17-B209-41CD-8F1B-9BCD54B57205}"/>
    <cellStyle name="Calculation 6 2 12 2" xfId="14013" xr:uid="{20640C3C-BF3A-4BE5-8AB1-E5FD8FCD5C08}"/>
    <cellStyle name="Calculation 6 2 12 2 2" xfId="14014" xr:uid="{EA268411-E880-4B2C-A7F4-AF7C22FB4CDA}"/>
    <cellStyle name="Calculation 6 2 12 3" xfId="14015" xr:uid="{262A9CC8-D0F9-4CCB-AFBC-668303F8C810}"/>
    <cellStyle name="Calculation 6 2 13" xfId="14016" xr:uid="{1A2367A9-5EE5-413F-A918-C3D86F8D7665}"/>
    <cellStyle name="Calculation 6 2 13 2" xfId="14017" xr:uid="{DA0E196F-AC2B-4F25-88B3-AD0DA7B3DEAE}"/>
    <cellStyle name="Calculation 6 2 13 2 2" xfId="14018" xr:uid="{A956E0A0-DBA8-44FA-AA42-B5B3380921EE}"/>
    <cellStyle name="Calculation 6 2 13 3" xfId="14019" xr:uid="{D9D7818D-D334-4FEF-9112-C5F0648D6929}"/>
    <cellStyle name="Calculation 6 2 14" xfId="14020" xr:uid="{48508141-62F5-45CF-9863-F49A197D62B8}"/>
    <cellStyle name="Calculation 6 2 14 2" xfId="14021" xr:uid="{FE62FDE6-61F6-425B-9774-951CD325D1C7}"/>
    <cellStyle name="Calculation 6 2 14 2 2" xfId="14022" xr:uid="{44979E80-F688-4375-A772-64327867BD4E}"/>
    <cellStyle name="Calculation 6 2 14 3" xfId="14023" xr:uid="{AEF525B2-4BCD-4D61-947E-E95A1345B646}"/>
    <cellStyle name="Calculation 6 2 15" xfId="14024" xr:uid="{08B3E8A1-F8FB-4645-B973-A917448381F8}"/>
    <cellStyle name="Calculation 6 2 15 2" xfId="14025" xr:uid="{D563EBEF-83E6-4125-98FB-23998AF792C3}"/>
    <cellStyle name="Calculation 6 2 15 2 2" xfId="14026" xr:uid="{3DFD8312-B0ED-4AF1-8E37-ECBAFCEC2F4C}"/>
    <cellStyle name="Calculation 6 2 15 3" xfId="14027" xr:uid="{DB38536D-B2CA-4A3B-B691-414122C14CC3}"/>
    <cellStyle name="Calculation 6 2 16" xfId="14028" xr:uid="{B0A86798-6ECC-48A9-ACBE-8C55E7B8D65F}"/>
    <cellStyle name="Calculation 6 2 16 2" xfId="14029" xr:uid="{533BCFD2-3E2A-4F4D-B9C7-299641557BDE}"/>
    <cellStyle name="Calculation 6 2 16 2 2" xfId="14030" xr:uid="{2FDAE067-6657-47B6-B900-0F4D91983B28}"/>
    <cellStyle name="Calculation 6 2 16 3" xfId="14031" xr:uid="{C9025A92-E4F3-46BB-AB34-0E7EA2200B07}"/>
    <cellStyle name="Calculation 6 2 17" xfId="14032" xr:uid="{FB86BB4A-1852-452C-AE94-59D071A78DA2}"/>
    <cellStyle name="Calculation 6 2 17 2" xfId="14033" xr:uid="{E853B793-9BC5-4600-9C19-FA3FB3AD091A}"/>
    <cellStyle name="Calculation 6 2 17 2 2" xfId="14034" xr:uid="{93D32ADE-48EE-4A2C-ACB5-B54142BC54D4}"/>
    <cellStyle name="Calculation 6 2 17 3" xfId="14035" xr:uid="{987DD8C4-EB64-4209-A38F-E791838B888D}"/>
    <cellStyle name="Calculation 6 2 18" xfId="14036" xr:uid="{7299E635-A41F-402B-987D-3776ED4845AA}"/>
    <cellStyle name="Calculation 6 2 18 2" xfId="14037" xr:uid="{B5144989-73A5-483B-8293-A049C9F8AE7E}"/>
    <cellStyle name="Calculation 6 2 18 2 2" xfId="14038" xr:uid="{569FF266-C932-473E-9944-485B2DAA68CE}"/>
    <cellStyle name="Calculation 6 2 18 3" xfId="14039" xr:uid="{DECD46A4-7246-42F5-8484-4AB77827118D}"/>
    <cellStyle name="Calculation 6 2 19" xfId="14040" xr:uid="{0781C9B7-1D75-4912-8B10-4BA7C8290EB9}"/>
    <cellStyle name="Calculation 6 2 19 2" xfId="14041" xr:uid="{BCF64A62-3D2A-4F5D-81DE-95B3A88DC825}"/>
    <cellStyle name="Calculation 6 2 19 2 2" xfId="14042" xr:uid="{654DCF6A-0AEB-4E86-B5FA-C7534B8D9318}"/>
    <cellStyle name="Calculation 6 2 19 3" xfId="14043" xr:uid="{20A6C5D7-91A0-428B-B87C-A3B047424966}"/>
    <cellStyle name="Calculation 6 2 2" xfId="14044" xr:uid="{524C6A74-66A6-457F-99B8-C30820A6AC01}"/>
    <cellStyle name="Calculation 6 2 2 10" xfId="14045" xr:uid="{662A2B33-81C3-421C-B719-EF78687669C1}"/>
    <cellStyle name="Calculation 6 2 2 10 2" xfId="14046" xr:uid="{1706E6DD-602D-4662-A844-E3DCB399A307}"/>
    <cellStyle name="Calculation 6 2 2 10 2 2" xfId="14047" xr:uid="{19195342-C398-42DB-8953-A73B229D78CA}"/>
    <cellStyle name="Calculation 6 2 2 10 3" xfId="14048" xr:uid="{B8799725-DDC4-419F-8712-0C17054E9972}"/>
    <cellStyle name="Calculation 6 2 2 11" xfId="14049" xr:uid="{37EAC0FB-A69B-4213-A4FB-BABDD9B92E78}"/>
    <cellStyle name="Calculation 6 2 2 11 2" xfId="14050" xr:uid="{F5755258-BFD0-4EB8-A8DF-FDB4913998C0}"/>
    <cellStyle name="Calculation 6 2 2 11 2 2" xfId="14051" xr:uid="{2D8A68FB-FB5D-4F5A-AA6A-8D5BE95D4A21}"/>
    <cellStyle name="Calculation 6 2 2 11 3" xfId="14052" xr:uid="{D2A7EF0E-C49E-4D92-8529-CB9FD614C50C}"/>
    <cellStyle name="Calculation 6 2 2 12" xfId="14053" xr:uid="{E26F5AC4-396D-4327-9704-8C9F0A8E057D}"/>
    <cellStyle name="Calculation 6 2 2 12 2" xfId="14054" xr:uid="{6CC5C000-434D-4EC8-8F57-8BC53283464A}"/>
    <cellStyle name="Calculation 6 2 2 12 2 2" xfId="14055" xr:uid="{F0274BBA-0DA8-4AB6-AEE7-49D6389087A7}"/>
    <cellStyle name="Calculation 6 2 2 12 3" xfId="14056" xr:uid="{667C29F8-8EF2-4B0F-B2C7-42C80F3E2E9E}"/>
    <cellStyle name="Calculation 6 2 2 13" xfId="14057" xr:uid="{C9332391-16C6-448C-AE23-1F9F02A8C5C4}"/>
    <cellStyle name="Calculation 6 2 2 13 2" xfId="14058" xr:uid="{1B667F55-EFE7-48E4-AAB1-B3E2CE4F3D02}"/>
    <cellStyle name="Calculation 6 2 2 13 2 2" xfId="14059" xr:uid="{C4A4E875-3603-4E12-BDE2-A84D92BD2B3C}"/>
    <cellStyle name="Calculation 6 2 2 13 3" xfId="14060" xr:uid="{30B9614A-FFD4-4D7E-AB85-F1D889486EE1}"/>
    <cellStyle name="Calculation 6 2 2 14" xfId="14061" xr:uid="{73A63086-34A9-4EDE-AD88-376A5C4E6DF2}"/>
    <cellStyle name="Calculation 6 2 2 14 2" xfId="14062" xr:uid="{270714AE-CFF3-4DE4-93B7-6D75A4928AEB}"/>
    <cellStyle name="Calculation 6 2 2 14 2 2" xfId="14063" xr:uid="{94A302D1-BB64-41A6-9D3C-3A0C4A37C1E3}"/>
    <cellStyle name="Calculation 6 2 2 14 3" xfId="14064" xr:uid="{878853C9-DE69-4A40-B2D7-8CF8C8B36952}"/>
    <cellStyle name="Calculation 6 2 2 15" xfId="14065" xr:uid="{9919FF6B-6B8F-4868-86A0-6BFB9C1F41A7}"/>
    <cellStyle name="Calculation 6 2 2 15 2" xfId="14066" xr:uid="{4A22A542-330C-4C2B-A0E1-314D4C4FA2F9}"/>
    <cellStyle name="Calculation 6 2 2 15 2 2" xfId="14067" xr:uid="{0A11D6B1-90E7-4550-941A-53ED2DBCF7B7}"/>
    <cellStyle name="Calculation 6 2 2 15 3" xfId="14068" xr:uid="{C452CC3A-D0A7-4687-B294-8C9DC76E93AD}"/>
    <cellStyle name="Calculation 6 2 2 16" xfId="14069" xr:uid="{28ED8071-5BFE-4FCA-B8AE-3DFD970F5969}"/>
    <cellStyle name="Calculation 6 2 2 16 2" xfId="14070" xr:uid="{C362DBFF-6ACA-46B8-97A6-E72E317A012C}"/>
    <cellStyle name="Calculation 6 2 2 16 2 2" xfId="14071" xr:uid="{BF9FAFA0-B7F1-4D7B-ADC1-23904EB29D9F}"/>
    <cellStyle name="Calculation 6 2 2 16 3" xfId="14072" xr:uid="{039A7C44-C19D-45E5-9A96-75F563F13399}"/>
    <cellStyle name="Calculation 6 2 2 17" xfId="14073" xr:uid="{9B47E413-00AD-470D-9F03-0A1C6CC8F68F}"/>
    <cellStyle name="Calculation 6 2 2 17 2" xfId="14074" xr:uid="{A91C5DFC-3377-4555-8E89-28065B2CE896}"/>
    <cellStyle name="Calculation 6 2 2 17 2 2" xfId="14075" xr:uid="{6B2CF800-AA61-416B-938F-A7BE569C5745}"/>
    <cellStyle name="Calculation 6 2 2 17 3" xfId="14076" xr:uid="{835CD101-D8D0-466D-8C51-46A24AFFD08F}"/>
    <cellStyle name="Calculation 6 2 2 18" xfId="14077" xr:uid="{2E890297-786F-4576-ACBA-3B66E129C9C4}"/>
    <cellStyle name="Calculation 6 2 2 18 2" xfId="14078" xr:uid="{6B4AC552-9CEB-4F5F-8D53-919DD28E30A9}"/>
    <cellStyle name="Calculation 6 2 2 19" xfId="14079" xr:uid="{97DF8671-2F8E-4E5E-A63C-48FB23C4146E}"/>
    <cellStyle name="Calculation 6 2 2 2" xfId="14080" xr:uid="{F0149B84-C561-4398-9F90-41AF5D78A4AD}"/>
    <cellStyle name="Calculation 6 2 2 2 10" xfId="14081" xr:uid="{ED23A7E0-B331-49B3-A32B-5990BFC9D13C}"/>
    <cellStyle name="Calculation 6 2 2 2 10 2" xfId="14082" xr:uid="{F92F6C4C-859D-4F6D-9707-CA7AF7295FBB}"/>
    <cellStyle name="Calculation 6 2 2 2 10 2 2" xfId="14083" xr:uid="{1A5D3D01-55F8-4BBA-A82A-94BE2A49FE1D}"/>
    <cellStyle name="Calculation 6 2 2 2 10 3" xfId="14084" xr:uid="{B574F80E-E7CB-4195-AD37-FF765403053C}"/>
    <cellStyle name="Calculation 6 2 2 2 11" xfId="14085" xr:uid="{72A25B40-9106-445B-9E1D-A319E59575B3}"/>
    <cellStyle name="Calculation 6 2 2 2 11 2" xfId="14086" xr:uid="{17DFF05A-988A-481F-935C-A6E3E64C83E8}"/>
    <cellStyle name="Calculation 6 2 2 2 11 2 2" xfId="14087" xr:uid="{D435894B-AAC3-46B2-8748-5907FDB50E35}"/>
    <cellStyle name="Calculation 6 2 2 2 11 3" xfId="14088" xr:uid="{D45EF6F9-63B5-44B9-A425-2AE8B5802568}"/>
    <cellStyle name="Calculation 6 2 2 2 12" xfId="14089" xr:uid="{AD3B4049-3EC3-43E5-9D39-621FF7EFE0DD}"/>
    <cellStyle name="Calculation 6 2 2 2 12 2" xfId="14090" xr:uid="{73E2688D-4227-402B-9104-8DFA0A1BC85A}"/>
    <cellStyle name="Calculation 6 2 2 2 12 2 2" xfId="14091" xr:uid="{1DA277AD-8CC1-4C03-B905-C9B8B5D8436B}"/>
    <cellStyle name="Calculation 6 2 2 2 12 3" xfId="14092" xr:uid="{AD8D92CB-6ECC-4D4B-AC83-9AAED7E3BAFE}"/>
    <cellStyle name="Calculation 6 2 2 2 13" xfId="14093" xr:uid="{B6EDAE0B-B343-49A3-9610-F4B0B51077F9}"/>
    <cellStyle name="Calculation 6 2 2 2 13 2" xfId="14094" xr:uid="{24837513-F8E8-4310-9139-9D16412F4AA7}"/>
    <cellStyle name="Calculation 6 2 2 2 13 2 2" xfId="14095" xr:uid="{0EAC2651-53A8-4B81-8E16-A9DA1FB5A6BF}"/>
    <cellStyle name="Calculation 6 2 2 2 13 3" xfId="14096" xr:uid="{136EB1BF-DA34-412F-998B-822D0A6C4D18}"/>
    <cellStyle name="Calculation 6 2 2 2 14" xfId="14097" xr:uid="{3E5835B2-7E7B-4841-8B5D-379B18F538E6}"/>
    <cellStyle name="Calculation 6 2 2 2 14 2" xfId="14098" xr:uid="{93955CF0-E5ED-4178-A2E5-7402D278A588}"/>
    <cellStyle name="Calculation 6 2 2 2 14 2 2" xfId="14099" xr:uid="{6BADE1C8-B2EC-4B56-ADA9-A5C7B1545653}"/>
    <cellStyle name="Calculation 6 2 2 2 14 3" xfId="14100" xr:uid="{A947AA9A-53B2-40D2-B880-FF745B950F86}"/>
    <cellStyle name="Calculation 6 2 2 2 15" xfId="14101" xr:uid="{2C0A1FF3-BB3F-4847-8492-1FEB3784CEE8}"/>
    <cellStyle name="Calculation 6 2 2 2 15 2" xfId="14102" xr:uid="{8005BE65-D521-44AF-9441-478124849022}"/>
    <cellStyle name="Calculation 6 2 2 2 15 2 2" xfId="14103" xr:uid="{F92594C4-492B-4AA1-B007-66E40D02A251}"/>
    <cellStyle name="Calculation 6 2 2 2 15 3" xfId="14104" xr:uid="{A9C052E4-F0DF-4A1D-832B-978A96A0F24E}"/>
    <cellStyle name="Calculation 6 2 2 2 16" xfId="14105" xr:uid="{97B7F4DF-ED4E-404E-9FAE-101EF90283A0}"/>
    <cellStyle name="Calculation 6 2 2 2 16 2" xfId="14106" xr:uid="{5EFCC3F4-93F0-4219-87AF-C95960C6ED1B}"/>
    <cellStyle name="Calculation 6 2 2 2 16 2 2" xfId="14107" xr:uid="{40A336EC-B077-4615-8BAA-73C4D5A4405C}"/>
    <cellStyle name="Calculation 6 2 2 2 16 3" xfId="14108" xr:uid="{CD3C3678-C0E5-4214-BE36-7C29A609A974}"/>
    <cellStyle name="Calculation 6 2 2 2 17" xfId="14109" xr:uid="{89FB97CE-377F-4C32-92BE-E5E856568CFA}"/>
    <cellStyle name="Calculation 6 2 2 2 17 2" xfId="14110" xr:uid="{2580CC30-FA6B-4001-8985-6E78AD6CE39C}"/>
    <cellStyle name="Calculation 6 2 2 2 17 2 2" xfId="14111" xr:uid="{410EB32F-D274-4D15-9CEC-E981D0878377}"/>
    <cellStyle name="Calculation 6 2 2 2 17 3" xfId="14112" xr:uid="{C0D856E1-A446-4DF6-92AA-74260B18D7A8}"/>
    <cellStyle name="Calculation 6 2 2 2 18" xfId="14113" xr:uid="{2909B995-D4AD-4BF8-9903-7E44C7DBD20B}"/>
    <cellStyle name="Calculation 6 2 2 2 18 2" xfId="14114" xr:uid="{02A50379-B700-4C9E-B214-8D6CCEA005C6}"/>
    <cellStyle name="Calculation 6 2 2 2 18 2 2" xfId="14115" xr:uid="{5533E684-34F8-4D02-98C0-323D96545299}"/>
    <cellStyle name="Calculation 6 2 2 2 18 3" xfId="14116" xr:uid="{10193B80-9812-4409-BA59-5C72B77DE0D5}"/>
    <cellStyle name="Calculation 6 2 2 2 19" xfId="14117" xr:uid="{C6A5F303-2684-471D-9268-B9DAABD0BEED}"/>
    <cellStyle name="Calculation 6 2 2 2 19 2" xfId="14118" xr:uid="{21558476-7606-4D64-9F01-84AE6CED5BB3}"/>
    <cellStyle name="Calculation 6 2 2 2 19 2 2" xfId="14119" xr:uid="{24167DAB-87A1-4D23-A815-1641FDA68F9F}"/>
    <cellStyle name="Calculation 6 2 2 2 19 3" xfId="14120" xr:uid="{DCEC6AA8-C190-4453-B8F8-A8611E2D02B3}"/>
    <cellStyle name="Calculation 6 2 2 2 2" xfId="14121" xr:uid="{A17B1F56-8DC1-477A-82AF-43A28B6147F3}"/>
    <cellStyle name="Calculation 6 2 2 2 2 2" xfId="14122" xr:uid="{A55973F2-274E-4622-9D9B-D32C30C62317}"/>
    <cellStyle name="Calculation 6 2 2 2 2 2 2" xfId="14123" xr:uid="{1384F353-B13A-4941-BCB7-FA569E8FC398}"/>
    <cellStyle name="Calculation 6 2 2 2 2 2 3" xfId="14124" xr:uid="{78602C62-65C5-4B55-8AB1-993446E75C50}"/>
    <cellStyle name="Calculation 6 2 2 2 2 3" xfId="14125" xr:uid="{2B95B2CD-747F-4B5F-B2B8-FD7255E0D7C6}"/>
    <cellStyle name="Calculation 6 2 2 2 2 3 2" xfId="14126" xr:uid="{4BD90DD6-C9FD-4B95-A74F-D8A6939DD21C}"/>
    <cellStyle name="Calculation 6 2 2 2 2 4" xfId="14127" xr:uid="{9096CD46-9DD2-4A6D-B4FF-86AFD216A956}"/>
    <cellStyle name="Calculation 6 2 2 2 20" xfId="14128" xr:uid="{6A7227EB-75BB-4EA2-8AC0-E8B3A285BBFF}"/>
    <cellStyle name="Calculation 6 2 2 2 20 2" xfId="14129" xr:uid="{DBC41404-AAB9-48D4-BB40-252A0BCF0664}"/>
    <cellStyle name="Calculation 6 2 2 2 20 2 2" xfId="14130" xr:uid="{49A6E449-E75E-4485-9698-91C86B1310D0}"/>
    <cellStyle name="Calculation 6 2 2 2 20 3" xfId="14131" xr:uid="{3A2EC8FD-CC49-4035-B648-0F1FDE799325}"/>
    <cellStyle name="Calculation 6 2 2 2 21" xfId="14132" xr:uid="{DD92D0AE-D8B7-4840-96E3-7CAA227B3815}"/>
    <cellStyle name="Calculation 6 2 2 2 21 2" xfId="14133" xr:uid="{2E7BE9CA-3D5A-46B7-8E4C-202DAEA4E58F}"/>
    <cellStyle name="Calculation 6 2 2 2 22" xfId="14134" xr:uid="{9D9968C3-140E-438E-866A-992443480983}"/>
    <cellStyle name="Calculation 6 2 2 2 23" xfId="14135" xr:uid="{533BADC6-69CA-4032-B1AF-8DBC7804983C}"/>
    <cellStyle name="Calculation 6 2 2 2 3" xfId="14136" xr:uid="{E4B92BDC-FF9D-4520-A5D6-3263C12E19DF}"/>
    <cellStyle name="Calculation 6 2 2 2 3 2" xfId="14137" xr:uid="{129B5EE5-FABE-4B51-9F77-BC1FD8F2E5C2}"/>
    <cellStyle name="Calculation 6 2 2 2 3 2 2" xfId="14138" xr:uid="{1D857C48-C2DA-423B-9283-7EBB4AF34D94}"/>
    <cellStyle name="Calculation 6 2 2 2 3 3" xfId="14139" xr:uid="{FF4D7876-1FFC-435C-B97E-5796DF7848BE}"/>
    <cellStyle name="Calculation 6 2 2 2 3 4" xfId="14140" xr:uid="{CF09CACD-D9D2-48D9-90B9-71A2053A09B4}"/>
    <cellStyle name="Calculation 6 2 2 2 4" xfId="14141" xr:uid="{E800D71C-6F49-4E02-A629-092B59F2A0AA}"/>
    <cellStyle name="Calculation 6 2 2 2 4 2" xfId="14142" xr:uid="{AE102CCB-B657-45DF-A3B9-D7D8847562F4}"/>
    <cellStyle name="Calculation 6 2 2 2 4 2 2" xfId="14143" xr:uid="{13C712A8-860D-4376-BE7A-53A6C7D0AABA}"/>
    <cellStyle name="Calculation 6 2 2 2 4 3" xfId="14144" xr:uid="{D6C3EB63-E78E-4B60-BDD0-205A6B3850C4}"/>
    <cellStyle name="Calculation 6 2 2 2 4 4" xfId="14145" xr:uid="{149E8232-8E9E-455B-AFF6-B1DBC4660E6C}"/>
    <cellStyle name="Calculation 6 2 2 2 5" xfId="14146" xr:uid="{8F8A9972-507C-4191-9B94-659C2DA148F9}"/>
    <cellStyle name="Calculation 6 2 2 2 5 2" xfId="14147" xr:uid="{BB69FF2F-427D-43A2-9EC5-2951AF425B14}"/>
    <cellStyle name="Calculation 6 2 2 2 5 2 2" xfId="14148" xr:uid="{285AF21F-31C1-4C7F-8D0D-051231520F91}"/>
    <cellStyle name="Calculation 6 2 2 2 5 3" xfId="14149" xr:uid="{FFC08F8A-8694-4181-A34A-C1257A57AAB2}"/>
    <cellStyle name="Calculation 6 2 2 2 6" xfId="14150" xr:uid="{036C32D6-31D9-4992-B565-8DE4F91E8AFF}"/>
    <cellStyle name="Calculation 6 2 2 2 6 2" xfId="14151" xr:uid="{2AF55787-33A4-4722-BA58-F598DAA230BE}"/>
    <cellStyle name="Calculation 6 2 2 2 6 2 2" xfId="14152" xr:uid="{34F994C9-6C75-4737-B1B9-AA85A738704E}"/>
    <cellStyle name="Calculation 6 2 2 2 6 3" xfId="14153" xr:uid="{F6B4D3E2-557A-41B8-B017-2179426BB494}"/>
    <cellStyle name="Calculation 6 2 2 2 7" xfId="14154" xr:uid="{A9D15773-D500-4555-839A-A2E20751521E}"/>
    <cellStyle name="Calculation 6 2 2 2 7 2" xfId="14155" xr:uid="{11D2C5D2-6CFD-4BBB-A1AF-ED264AB9576A}"/>
    <cellStyle name="Calculation 6 2 2 2 7 2 2" xfId="14156" xr:uid="{D7501E87-C385-47B5-8CED-7D51020731F9}"/>
    <cellStyle name="Calculation 6 2 2 2 7 3" xfId="14157" xr:uid="{DA6E0D50-B7C9-457C-99F9-7BF566FDFF88}"/>
    <cellStyle name="Calculation 6 2 2 2 8" xfId="14158" xr:uid="{6E44D56B-A2B4-4E47-8317-3CFA4DA13723}"/>
    <cellStyle name="Calculation 6 2 2 2 8 2" xfId="14159" xr:uid="{770B970C-8CF6-46EB-A503-F5795BB92D59}"/>
    <cellStyle name="Calculation 6 2 2 2 8 2 2" xfId="14160" xr:uid="{9EC66D65-CAFB-4678-8229-7724C2F664F3}"/>
    <cellStyle name="Calculation 6 2 2 2 8 3" xfId="14161" xr:uid="{AD06481C-ECB5-487B-970C-03D91C2E4EED}"/>
    <cellStyle name="Calculation 6 2 2 2 9" xfId="14162" xr:uid="{77D99F28-BDD0-4DFF-9AB9-B5D6503DF71C}"/>
    <cellStyle name="Calculation 6 2 2 2 9 2" xfId="14163" xr:uid="{D681C225-02B3-4EF0-AF00-A482AFD9D831}"/>
    <cellStyle name="Calculation 6 2 2 2 9 2 2" xfId="14164" xr:uid="{84041988-BF0A-4600-9596-D1E2195E5E4F}"/>
    <cellStyle name="Calculation 6 2 2 2 9 3" xfId="14165" xr:uid="{B8371C02-5C04-474C-9BAB-4E5C88E4CA02}"/>
    <cellStyle name="Calculation 6 2 2 20" xfId="14166" xr:uid="{421851DD-F28B-4C71-80DC-31DF48B1D425}"/>
    <cellStyle name="Calculation 6 2 2 3" xfId="14167" xr:uid="{54AA493D-8218-4711-9826-6138B556B225}"/>
    <cellStyle name="Calculation 6 2 2 3 2" xfId="14168" xr:uid="{2C572815-E993-4D6A-802E-09E114D76EF3}"/>
    <cellStyle name="Calculation 6 2 2 3 2 2" xfId="14169" xr:uid="{6185EBE5-DC66-401C-B457-CEEE189390FC}"/>
    <cellStyle name="Calculation 6 2 2 3 2 3" xfId="14170" xr:uid="{66A3C456-7BC3-4673-A0CC-6B714FEE6C94}"/>
    <cellStyle name="Calculation 6 2 2 3 3" xfId="14171" xr:uid="{94D4D205-2BAC-456F-B459-D70B6509D5FC}"/>
    <cellStyle name="Calculation 6 2 2 3 3 2" xfId="14172" xr:uid="{F1E07C63-2FB7-418A-B44F-981EAE848702}"/>
    <cellStyle name="Calculation 6 2 2 3 4" xfId="14173" xr:uid="{B9D610BE-6B0D-42A3-9A30-9D422E360A0A}"/>
    <cellStyle name="Calculation 6 2 2 4" xfId="14174" xr:uid="{6F375697-084B-47CE-8944-177A7D44DB47}"/>
    <cellStyle name="Calculation 6 2 2 4 2" xfId="14175" xr:uid="{C993848A-6606-40E0-B785-3F51E2937D88}"/>
    <cellStyle name="Calculation 6 2 2 4 2 2" xfId="14176" xr:uid="{B0D23613-CF56-42D2-BFAB-CBE613D3585E}"/>
    <cellStyle name="Calculation 6 2 2 4 3" xfId="14177" xr:uid="{6C8C340B-09D2-4440-9E7F-9759EBBD928A}"/>
    <cellStyle name="Calculation 6 2 2 4 4" xfId="14178" xr:uid="{FD312BFB-1B28-4FC5-9CEE-FB86965E1958}"/>
    <cellStyle name="Calculation 6 2 2 5" xfId="14179" xr:uid="{27F1A017-D49A-49D8-A0B0-797CFBFE5EEA}"/>
    <cellStyle name="Calculation 6 2 2 5 2" xfId="14180" xr:uid="{BBEFB786-2A00-4838-9FFD-8FFEE396E840}"/>
    <cellStyle name="Calculation 6 2 2 5 2 2" xfId="14181" xr:uid="{81C9357D-AB06-4C41-8677-61C67188C2D0}"/>
    <cellStyle name="Calculation 6 2 2 5 3" xfId="14182" xr:uid="{17ABBE70-CC3D-4636-88BB-B9E988272293}"/>
    <cellStyle name="Calculation 6 2 2 5 4" xfId="14183" xr:uid="{34684DBC-9757-49A1-A6EA-1332FCF3A404}"/>
    <cellStyle name="Calculation 6 2 2 6" xfId="14184" xr:uid="{9A7B4C87-AFC5-4F0D-BB5E-BCF8E0398A4E}"/>
    <cellStyle name="Calculation 6 2 2 6 2" xfId="14185" xr:uid="{153B7802-9F24-462D-8D42-C7584D635A32}"/>
    <cellStyle name="Calculation 6 2 2 6 2 2" xfId="14186" xr:uid="{A667F627-861B-47E8-837D-107420EE98CC}"/>
    <cellStyle name="Calculation 6 2 2 6 3" xfId="14187" xr:uid="{FE750A73-9763-40D5-9FB3-36193B92EE34}"/>
    <cellStyle name="Calculation 6 2 2 7" xfId="14188" xr:uid="{76ADF5ED-FF2D-4E69-B3F3-8A42AA8E7BB9}"/>
    <cellStyle name="Calculation 6 2 2 7 2" xfId="14189" xr:uid="{DE0BDFD8-C643-4E4C-9292-489938149829}"/>
    <cellStyle name="Calculation 6 2 2 7 2 2" xfId="14190" xr:uid="{58759028-E889-499D-943B-ADED143242ED}"/>
    <cellStyle name="Calculation 6 2 2 7 3" xfId="14191" xr:uid="{45E9CA6A-D1E7-44B0-A360-4484595CF725}"/>
    <cellStyle name="Calculation 6 2 2 8" xfId="14192" xr:uid="{66D56D84-3B93-48DF-825A-BF7745F1C1C3}"/>
    <cellStyle name="Calculation 6 2 2 8 2" xfId="14193" xr:uid="{C2296516-4A9D-4DFB-BEED-AA5A60FEEEF2}"/>
    <cellStyle name="Calculation 6 2 2 8 2 2" xfId="14194" xr:uid="{5602B788-0A1E-4093-BAC7-29853183AE98}"/>
    <cellStyle name="Calculation 6 2 2 8 3" xfId="14195" xr:uid="{B471DF74-F3AD-441B-B1F1-13D5423498DF}"/>
    <cellStyle name="Calculation 6 2 2 9" xfId="14196" xr:uid="{C0D14CD1-61D9-4E1F-9145-30C873CB24B7}"/>
    <cellStyle name="Calculation 6 2 2 9 2" xfId="14197" xr:uid="{269EA80F-4E28-453B-A903-89888DF14487}"/>
    <cellStyle name="Calculation 6 2 2 9 2 2" xfId="14198" xr:uid="{3E56F5F9-6E7E-4F43-8C8E-64603029EC68}"/>
    <cellStyle name="Calculation 6 2 2 9 3" xfId="14199" xr:uid="{772C9194-F0C3-48BC-BD72-74CEF2B32867}"/>
    <cellStyle name="Calculation 6 2 20" xfId="14200" xr:uid="{13D0E879-F6C1-4699-AFBB-BC9506D9DDF8}"/>
    <cellStyle name="Calculation 6 2 20 2" xfId="14201" xr:uid="{774F0787-4C09-4A14-8FAC-517D700F4182}"/>
    <cellStyle name="Calculation 6 2 20 2 2" xfId="14202" xr:uid="{814DE252-6758-4453-A779-3BB97A346686}"/>
    <cellStyle name="Calculation 6 2 20 3" xfId="14203" xr:uid="{35C0DE03-5CA5-4514-B4F3-57B71FFF5921}"/>
    <cellStyle name="Calculation 6 2 21" xfId="14204" xr:uid="{AF76B908-1ABF-47F9-A1DF-9A151339D167}"/>
    <cellStyle name="Calculation 6 2 21 2" xfId="14205" xr:uid="{1845EB4D-CB76-4CF2-8AA5-CA581606B8E1}"/>
    <cellStyle name="Calculation 6 2 22" xfId="14206" xr:uid="{1C1D85B2-F48F-4FE6-805C-917E9227E2D7}"/>
    <cellStyle name="Calculation 6 2 23" xfId="14207" xr:uid="{867B2E12-702D-46E3-9805-040C2DD7E92F}"/>
    <cellStyle name="Calculation 6 2 3" xfId="14208" xr:uid="{DB246501-9231-4729-B959-807D4F24E432}"/>
    <cellStyle name="Calculation 6 2 3 10" xfId="14209" xr:uid="{FB3F3A11-89E7-4049-A0EA-7251CE8810D4}"/>
    <cellStyle name="Calculation 6 2 3 10 2" xfId="14210" xr:uid="{F845609D-436C-494B-AE2A-BA5561C1A006}"/>
    <cellStyle name="Calculation 6 2 3 10 2 2" xfId="14211" xr:uid="{7C3AC9A8-9911-4BB6-9FFC-CBD884B14AFA}"/>
    <cellStyle name="Calculation 6 2 3 10 3" xfId="14212" xr:uid="{4D89190B-B4E8-42AE-902A-6D7636744245}"/>
    <cellStyle name="Calculation 6 2 3 11" xfId="14213" xr:uid="{E8335F79-D551-4C0E-B645-759CC66A6CA1}"/>
    <cellStyle name="Calculation 6 2 3 11 2" xfId="14214" xr:uid="{C37367CA-EE15-4D23-B728-86B62AAB2C50}"/>
    <cellStyle name="Calculation 6 2 3 11 2 2" xfId="14215" xr:uid="{29ED65F1-D2EB-45F1-85EB-82931B3B3D9E}"/>
    <cellStyle name="Calculation 6 2 3 11 3" xfId="14216" xr:uid="{FD80ACEA-5F37-4C66-BDE4-0AFDD4C391F3}"/>
    <cellStyle name="Calculation 6 2 3 12" xfId="14217" xr:uid="{1E4ED108-9EC0-439A-8C07-D0D35FF3414D}"/>
    <cellStyle name="Calculation 6 2 3 12 2" xfId="14218" xr:uid="{73AE95E5-03D9-49D2-A406-6A88635A6B8A}"/>
    <cellStyle name="Calculation 6 2 3 12 2 2" xfId="14219" xr:uid="{81058C7F-618B-44CD-822F-5A56A1BAA80C}"/>
    <cellStyle name="Calculation 6 2 3 12 3" xfId="14220" xr:uid="{9D972887-88DD-4718-9C43-21715B13F1F6}"/>
    <cellStyle name="Calculation 6 2 3 13" xfId="14221" xr:uid="{E9ED8EC1-D4AD-476D-8BDA-C1C3EAA0AD10}"/>
    <cellStyle name="Calculation 6 2 3 13 2" xfId="14222" xr:uid="{5A7A63B7-06C6-4099-A867-5CFB6D995BB2}"/>
    <cellStyle name="Calculation 6 2 3 13 2 2" xfId="14223" xr:uid="{2BB9F760-EA75-4E08-A128-3E1551D009BB}"/>
    <cellStyle name="Calculation 6 2 3 13 3" xfId="14224" xr:uid="{01866802-8B89-4B2B-A9A6-85E1470DD851}"/>
    <cellStyle name="Calculation 6 2 3 14" xfId="14225" xr:uid="{5F5D4D4A-4927-481D-86DC-E6D0A63B44A8}"/>
    <cellStyle name="Calculation 6 2 3 14 2" xfId="14226" xr:uid="{3FE38CD4-C1B6-415B-ADD0-E12ED7036D7C}"/>
    <cellStyle name="Calculation 6 2 3 14 2 2" xfId="14227" xr:uid="{F7DB54AA-CC3A-4D32-BC56-9AF18BAC9469}"/>
    <cellStyle name="Calculation 6 2 3 14 3" xfId="14228" xr:uid="{26E869ED-68B4-4C48-9FCB-88AA5BB707FC}"/>
    <cellStyle name="Calculation 6 2 3 15" xfId="14229" xr:uid="{A9BA9ABE-6ACF-4477-90BF-95D01C0F1B6E}"/>
    <cellStyle name="Calculation 6 2 3 15 2" xfId="14230" xr:uid="{0AC1128C-D91E-49F4-931B-A249058E17B3}"/>
    <cellStyle name="Calculation 6 2 3 15 2 2" xfId="14231" xr:uid="{739A1CEA-F9E7-4CEE-ACAC-6A23D6A7F450}"/>
    <cellStyle name="Calculation 6 2 3 15 3" xfId="14232" xr:uid="{AF0363BE-1B8B-489B-B5E4-B6F85195A7CA}"/>
    <cellStyle name="Calculation 6 2 3 16" xfId="14233" xr:uid="{D7BC6CB0-9237-4759-AC90-175D846C0673}"/>
    <cellStyle name="Calculation 6 2 3 16 2" xfId="14234" xr:uid="{5EA7E5AF-8661-4051-9905-06CEC41F9D34}"/>
    <cellStyle name="Calculation 6 2 3 16 2 2" xfId="14235" xr:uid="{06927F4A-147C-4EEE-93F9-47076D719EE4}"/>
    <cellStyle name="Calculation 6 2 3 16 3" xfId="14236" xr:uid="{978815E3-99BC-44F6-9FCB-F9F0C03CBE67}"/>
    <cellStyle name="Calculation 6 2 3 17" xfId="14237" xr:uid="{EB1C97CC-F316-435E-8035-E118EEE74154}"/>
    <cellStyle name="Calculation 6 2 3 17 2" xfId="14238" xr:uid="{8305E13B-B5AD-4477-9AFE-5BA51B0F0EA6}"/>
    <cellStyle name="Calculation 6 2 3 17 2 2" xfId="14239" xr:uid="{C571692D-5E2A-4C45-BA74-B0DF6CFA7355}"/>
    <cellStyle name="Calculation 6 2 3 17 3" xfId="14240" xr:uid="{57179995-7660-4527-A54F-07B0B675576B}"/>
    <cellStyle name="Calculation 6 2 3 18" xfId="14241" xr:uid="{30E37593-AABA-4691-81F2-1F66B3E65E16}"/>
    <cellStyle name="Calculation 6 2 3 18 2" xfId="14242" xr:uid="{BF0FCC74-D379-46F7-954F-76934C58D57A}"/>
    <cellStyle name="Calculation 6 2 3 19" xfId="14243" xr:uid="{A61B8707-FDB2-42E3-9636-5EEA796A73CA}"/>
    <cellStyle name="Calculation 6 2 3 2" xfId="14244" xr:uid="{890E1669-1070-4D6E-96FE-A375E94C1A2A}"/>
    <cellStyle name="Calculation 6 2 3 2 10" xfId="14245" xr:uid="{6B2EB8A6-C918-415E-86FB-E75C6FFCB6F0}"/>
    <cellStyle name="Calculation 6 2 3 2 10 2" xfId="14246" xr:uid="{E22A45C1-3FF1-489A-ACDF-B4C287AB1BDC}"/>
    <cellStyle name="Calculation 6 2 3 2 10 2 2" xfId="14247" xr:uid="{D5F2B79B-A718-4E7C-B5E3-301B6650F130}"/>
    <cellStyle name="Calculation 6 2 3 2 10 3" xfId="14248" xr:uid="{0BDF5BFB-CD09-40AA-B6E8-378C4E7D960C}"/>
    <cellStyle name="Calculation 6 2 3 2 11" xfId="14249" xr:uid="{84FA7F0E-BF14-4194-8AC2-76EBBC830007}"/>
    <cellStyle name="Calculation 6 2 3 2 11 2" xfId="14250" xr:uid="{E1781AC8-C982-4C07-AAE6-92DBC00E25E6}"/>
    <cellStyle name="Calculation 6 2 3 2 11 2 2" xfId="14251" xr:uid="{711E9026-7268-4190-BB39-53BFB92401A6}"/>
    <cellStyle name="Calculation 6 2 3 2 11 3" xfId="14252" xr:uid="{6834E7E2-5628-4CEB-9C68-8DD390D19EFB}"/>
    <cellStyle name="Calculation 6 2 3 2 12" xfId="14253" xr:uid="{B76F77E5-3CCC-42C9-825A-098A4294305C}"/>
    <cellStyle name="Calculation 6 2 3 2 12 2" xfId="14254" xr:uid="{47F62F21-96DB-4E35-B592-089837EEA0ED}"/>
    <cellStyle name="Calculation 6 2 3 2 12 2 2" xfId="14255" xr:uid="{CA0F54C0-53E2-485A-81C7-57FD714DF1DC}"/>
    <cellStyle name="Calculation 6 2 3 2 12 3" xfId="14256" xr:uid="{F969402B-2CAB-403A-8C74-EAA0364372DB}"/>
    <cellStyle name="Calculation 6 2 3 2 13" xfId="14257" xr:uid="{C12749CA-7E90-430C-BB8E-D0D8A822C78A}"/>
    <cellStyle name="Calculation 6 2 3 2 13 2" xfId="14258" xr:uid="{85CFC475-E3B1-4C93-B9C3-A5CB18F9315B}"/>
    <cellStyle name="Calculation 6 2 3 2 13 2 2" xfId="14259" xr:uid="{E480670F-FF86-4CEE-8AC2-742AB97CC2B9}"/>
    <cellStyle name="Calculation 6 2 3 2 13 3" xfId="14260" xr:uid="{985ED8C7-4FD0-4C58-9465-67B59BDDA1F3}"/>
    <cellStyle name="Calculation 6 2 3 2 14" xfId="14261" xr:uid="{3F703D06-0761-4463-A1F9-0D19C778855B}"/>
    <cellStyle name="Calculation 6 2 3 2 14 2" xfId="14262" xr:uid="{879DAB64-2BDA-4AA5-9897-0C7F53520A61}"/>
    <cellStyle name="Calculation 6 2 3 2 14 2 2" xfId="14263" xr:uid="{A4782797-07E5-48AD-8393-60B9512E0E71}"/>
    <cellStyle name="Calculation 6 2 3 2 14 3" xfId="14264" xr:uid="{8099761B-E490-4FE5-ACF2-BADFB0094B02}"/>
    <cellStyle name="Calculation 6 2 3 2 15" xfId="14265" xr:uid="{B8522DA8-833B-446F-BEE2-A623E7214BD9}"/>
    <cellStyle name="Calculation 6 2 3 2 15 2" xfId="14266" xr:uid="{1EB68D4E-518B-4649-AA2F-4E9DA70D65D1}"/>
    <cellStyle name="Calculation 6 2 3 2 15 2 2" xfId="14267" xr:uid="{7FB54AF6-E562-496B-BEF0-8773E1599687}"/>
    <cellStyle name="Calculation 6 2 3 2 15 3" xfId="14268" xr:uid="{64660E52-E6E6-4CBC-A238-4C930E002FEA}"/>
    <cellStyle name="Calculation 6 2 3 2 16" xfId="14269" xr:uid="{DA346C1D-B448-40BD-B704-25C5B687701B}"/>
    <cellStyle name="Calculation 6 2 3 2 16 2" xfId="14270" xr:uid="{BD533E97-40E5-4F7C-9CA5-1F111D90FF56}"/>
    <cellStyle name="Calculation 6 2 3 2 16 2 2" xfId="14271" xr:uid="{3EF3B17E-BDBD-4341-8592-314322E5CC7C}"/>
    <cellStyle name="Calculation 6 2 3 2 16 3" xfId="14272" xr:uid="{A1641DDD-5661-439A-AADF-B370A6B79B9B}"/>
    <cellStyle name="Calculation 6 2 3 2 17" xfId="14273" xr:uid="{AB428BD7-A3DE-4DAE-8835-62CF936CC1B1}"/>
    <cellStyle name="Calculation 6 2 3 2 17 2" xfId="14274" xr:uid="{DC4C7E04-8C9C-4F3D-8760-9ADEC9C25A7A}"/>
    <cellStyle name="Calculation 6 2 3 2 17 2 2" xfId="14275" xr:uid="{5B9C7865-2123-4579-B062-761975FB0548}"/>
    <cellStyle name="Calculation 6 2 3 2 17 3" xfId="14276" xr:uid="{AF4EF4DA-7691-4849-9E7F-4DC69E803D0F}"/>
    <cellStyle name="Calculation 6 2 3 2 18" xfId="14277" xr:uid="{E3981079-BEB4-4216-8D82-441FA7411FA5}"/>
    <cellStyle name="Calculation 6 2 3 2 18 2" xfId="14278" xr:uid="{0A784A89-90B6-49CD-996B-E74B4258C46D}"/>
    <cellStyle name="Calculation 6 2 3 2 18 2 2" xfId="14279" xr:uid="{269F4EA1-1E4B-4C6C-876D-9EF6B273F88E}"/>
    <cellStyle name="Calculation 6 2 3 2 18 3" xfId="14280" xr:uid="{3E1CFEB4-870B-4DC4-A1A0-9E151D9C40E1}"/>
    <cellStyle name="Calculation 6 2 3 2 19" xfId="14281" xr:uid="{AB3AEBFC-3FD7-4C07-AD27-04B818757D5C}"/>
    <cellStyle name="Calculation 6 2 3 2 19 2" xfId="14282" xr:uid="{E808FCAA-7EB7-48CF-86A5-3DEE3BE896F7}"/>
    <cellStyle name="Calculation 6 2 3 2 19 2 2" xfId="14283" xr:uid="{9C0DB457-C5FE-452C-8AA1-91A2826B53D0}"/>
    <cellStyle name="Calculation 6 2 3 2 19 3" xfId="14284" xr:uid="{3CDEC912-E43B-41FF-A42D-F21B19B6DC92}"/>
    <cellStyle name="Calculation 6 2 3 2 2" xfId="14285" xr:uid="{7B05D1A1-2676-4D0B-9D37-C609E373EE39}"/>
    <cellStyle name="Calculation 6 2 3 2 2 2" xfId="14286" xr:uid="{AFB96565-B9DE-42E3-977A-A6288E7C14D7}"/>
    <cellStyle name="Calculation 6 2 3 2 2 2 2" xfId="14287" xr:uid="{114837FA-05A5-4836-90C8-7B2C62939BA0}"/>
    <cellStyle name="Calculation 6 2 3 2 2 3" xfId="14288" xr:uid="{42F8682F-47E6-477D-AD98-3D3C0D073C88}"/>
    <cellStyle name="Calculation 6 2 3 2 2 4" xfId="14289" xr:uid="{17225943-D93F-4295-8D51-2609748DCA18}"/>
    <cellStyle name="Calculation 6 2 3 2 20" xfId="14290" xr:uid="{F4E0E24D-BBC7-4921-97DF-CE38BD79EA05}"/>
    <cellStyle name="Calculation 6 2 3 2 20 2" xfId="14291" xr:uid="{C426674A-29E7-461E-8873-E5589ECDC689}"/>
    <cellStyle name="Calculation 6 2 3 2 20 2 2" xfId="14292" xr:uid="{55858962-25BD-408D-BC4D-0CB3E6EAC187}"/>
    <cellStyle name="Calculation 6 2 3 2 20 3" xfId="14293" xr:uid="{515132E4-B632-4E69-B6FD-ECF1336338B8}"/>
    <cellStyle name="Calculation 6 2 3 2 21" xfId="14294" xr:uid="{C26573CF-02C6-4E19-BDD5-9FFE4D4DCAA2}"/>
    <cellStyle name="Calculation 6 2 3 2 21 2" xfId="14295" xr:uid="{8588F4C0-518F-411F-8238-68B79B9396BE}"/>
    <cellStyle name="Calculation 6 2 3 2 22" xfId="14296" xr:uid="{E968E2FE-07C2-4C99-A160-7DBCF375C003}"/>
    <cellStyle name="Calculation 6 2 3 2 23" xfId="14297" xr:uid="{CEC36DDB-0D47-4A44-B70F-1877D0E606B8}"/>
    <cellStyle name="Calculation 6 2 3 2 3" xfId="14298" xr:uid="{1E3E5BB4-054C-4F1A-9CBF-39BEAC400D75}"/>
    <cellStyle name="Calculation 6 2 3 2 3 2" xfId="14299" xr:uid="{3FCAAC57-C90C-4E6D-B084-0FCD3637E3E0}"/>
    <cellStyle name="Calculation 6 2 3 2 3 2 2" xfId="14300" xr:uid="{E7B5D291-0354-48B5-8CDF-8F169D87A1C5}"/>
    <cellStyle name="Calculation 6 2 3 2 3 3" xfId="14301" xr:uid="{EF408B06-131E-4CB1-8D3E-975B50439C03}"/>
    <cellStyle name="Calculation 6 2 3 2 3 4" xfId="14302" xr:uid="{2A75DADE-F874-4CE7-9C62-586355F21F83}"/>
    <cellStyle name="Calculation 6 2 3 2 4" xfId="14303" xr:uid="{F7D45938-F657-4C75-B482-ABEBEA32A509}"/>
    <cellStyle name="Calculation 6 2 3 2 4 2" xfId="14304" xr:uid="{E6DFF904-E1FB-41F4-B605-E0D455C4C165}"/>
    <cellStyle name="Calculation 6 2 3 2 4 2 2" xfId="14305" xr:uid="{4A9AF624-9DC8-421F-90CD-6F6AE7ED491D}"/>
    <cellStyle name="Calculation 6 2 3 2 4 3" xfId="14306" xr:uid="{1B42C009-484E-4362-BBD4-55E4B144FBCC}"/>
    <cellStyle name="Calculation 6 2 3 2 5" xfId="14307" xr:uid="{B3F25954-2D63-47C0-8AF9-5E1A3DEAB4BD}"/>
    <cellStyle name="Calculation 6 2 3 2 5 2" xfId="14308" xr:uid="{82E51714-6510-4236-A772-5F7B03CE31C6}"/>
    <cellStyle name="Calculation 6 2 3 2 5 2 2" xfId="14309" xr:uid="{0CC2FB1A-5B7F-4655-9961-EC918468AD70}"/>
    <cellStyle name="Calculation 6 2 3 2 5 3" xfId="14310" xr:uid="{E6A8F8BB-C8BF-48D4-A9EE-EED1C23E52C5}"/>
    <cellStyle name="Calculation 6 2 3 2 6" xfId="14311" xr:uid="{46958C14-6EBF-4F8E-95CF-4E83BF715430}"/>
    <cellStyle name="Calculation 6 2 3 2 6 2" xfId="14312" xr:uid="{7D357BD4-E2EB-43F4-B5EE-7A617D531C99}"/>
    <cellStyle name="Calculation 6 2 3 2 6 2 2" xfId="14313" xr:uid="{CAAF7A42-49E6-47DA-97FE-84E94C497C93}"/>
    <cellStyle name="Calculation 6 2 3 2 6 3" xfId="14314" xr:uid="{3045ADD4-C1BD-43C5-A89A-7863B79FEF43}"/>
    <cellStyle name="Calculation 6 2 3 2 7" xfId="14315" xr:uid="{84989657-338F-43FD-A46A-4C1D1BCE6D69}"/>
    <cellStyle name="Calculation 6 2 3 2 7 2" xfId="14316" xr:uid="{E7309F0D-2B49-471F-9FED-F500E94CC831}"/>
    <cellStyle name="Calculation 6 2 3 2 7 2 2" xfId="14317" xr:uid="{341E10C8-404B-48A6-A335-5DE9F51D75A7}"/>
    <cellStyle name="Calculation 6 2 3 2 7 3" xfId="14318" xr:uid="{75B7B2B8-A36D-45CD-82B3-82FE51F4C228}"/>
    <cellStyle name="Calculation 6 2 3 2 8" xfId="14319" xr:uid="{FBBA9EF7-06E0-4EE3-8F48-A5E824F2C21A}"/>
    <cellStyle name="Calculation 6 2 3 2 8 2" xfId="14320" xr:uid="{D28AD542-C81D-4948-B542-91775289402F}"/>
    <cellStyle name="Calculation 6 2 3 2 8 2 2" xfId="14321" xr:uid="{B9E5E1E8-B91A-427E-A63B-CAEA0D218DD8}"/>
    <cellStyle name="Calculation 6 2 3 2 8 3" xfId="14322" xr:uid="{030F52C9-8D86-462E-BDF7-E160BF7E78A5}"/>
    <cellStyle name="Calculation 6 2 3 2 9" xfId="14323" xr:uid="{C95C1F52-CF3D-41FA-B0CB-76083FC22CBF}"/>
    <cellStyle name="Calculation 6 2 3 2 9 2" xfId="14324" xr:uid="{20B5D5B1-3CF8-4B03-BD6C-28A3708FFCD5}"/>
    <cellStyle name="Calculation 6 2 3 2 9 2 2" xfId="14325" xr:uid="{94724FD6-3105-4D8C-BF77-906101EDC6D6}"/>
    <cellStyle name="Calculation 6 2 3 2 9 3" xfId="14326" xr:uid="{53AA512E-E3EC-4B28-9957-731F794A75E9}"/>
    <cellStyle name="Calculation 6 2 3 20" xfId="14327" xr:uid="{4C95D58D-8DB3-4BCC-BD40-0B16A3D4640F}"/>
    <cellStyle name="Calculation 6 2 3 3" xfId="14328" xr:uid="{42DEBD6F-66B4-4839-8D9E-58B4BC6B6BA8}"/>
    <cellStyle name="Calculation 6 2 3 3 2" xfId="14329" xr:uid="{7FAE611C-4044-4480-B5D7-D099B367B75D}"/>
    <cellStyle name="Calculation 6 2 3 3 2 2" xfId="14330" xr:uid="{501A69C6-E26B-4734-9CF9-A75324A435BD}"/>
    <cellStyle name="Calculation 6 2 3 3 3" xfId="14331" xr:uid="{E4625B8F-E552-4177-9767-8AF9944C7211}"/>
    <cellStyle name="Calculation 6 2 3 3 4" xfId="14332" xr:uid="{E13A172E-1314-4D3C-A423-4C5C149F260E}"/>
    <cellStyle name="Calculation 6 2 3 4" xfId="14333" xr:uid="{0F448076-A672-4EE0-8538-D93006A3BCFA}"/>
    <cellStyle name="Calculation 6 2 3 4 2" xfId="14334" xr:uid="{2DA1B3A7-91CB-4D91-944D-760FA2DE2848}"/>
    <cellStyle name="Calculation 6 2 3 4 2 2" xfId="14335" xr:uid="{59BB4CCE-88A1-4245-B82B-5EA5A7571C34}"/>
    <cellStyle name="Calculation 6 2 3 4 3" xfId="14336" xr:uid="{BB945E74-1F34-4411-8594-B41832D16E45}"/>
    <cellStyle name="Calculation 6 2 3 4 4" xfId="14337" xr:uid="{54F26D1F-4FE5-4CC1-8ED3-C729DF200994}"/>
    <cellStyle name="Calculation 6 2 3 5" xfId="14338" xr:uid="{28297BB3-3A48-4FC3-A52A-25EE63E95455}"/>
    <cellStyle name="Calculation 6 2 3 5 2" xfId="14339" xr:uid="{EA80AA3E-40BC-49C4-B469-2F138C865C7F}"/>
    <cellStyle name="Calculation 6 2 3 5 2 2" xfId="14340" xr:uid="{17038C33-6E4C-4097-9C41-7B926FF04444}"/>
    <cellStyle name="Calculation 6 2 3 5 3" xfId="14341" xr:uid="{E73CDAE7-0576-410E-A317-DCD1E068BF1D}"/>
    <cellStyle name="Calculation 6 2 3 6" xfId="14342" xr:uid="{25C69113-B177-476E-9F71-0FCE0E527166}"/>
    <cellStyle name="Calculation 6 2 3 6 2" xfId="14343" xr:uid="{C16A2581-1847-4259-9106-A32A0BF14478}"/>
    <cellStyle name="Calculation 6 2 3 6 2 2" xfId="14344" xr:uid="{A12A48F7-E28E-4E09-9635-FFE2160237FF}"/>
    <cellStyle name="Calculation 6 2 3 6 3" xfId="14345" xr:uid="{EEB2401A-AF62-4070-A6BE-8BB81D382BD2}"/>
    <cellStyle name="Calculation 6 2 3 7" xfId="14346" xr:uid="{FFFBF484-9875-4590-B80B-15E17A666420}"/>
    <cellStyle name="Calculation 6 2 3 7 2" xfId="14347" xr:uid="{71AE7257-8B52-4129-9826-31ED87CC366C}"/>
    <cellStyle name="Calculation 6 2 3 7 2 2" xfId="14348" xr:uid="{25C7247E-B5ED-4BC1-8192-F638D79CB2F4}"/>
    <cellStyle name="Calculation 6 2 3 7 3" xfId="14349" xr:uid="{EC45469D-FFEC-45D1-B5A6-9A1ED26637C8}"/>
    <cellStyle name="Calculation 6 2 3 8" xfId="14350" xr:uid="{9BCF3123-B61F-446E-8669-170A50F99FB5}"/>
    <cellStyle name="Calculation 6 2 3 8 2" xfId="14351" xr:uid="{8CA57C79-A4B6-4245-885C-8CA5F389886B}"/>
    <cellStyle name="Calculation 6 2 3 8 2 2" xfId="14352" xr:uid="{860EC005-7248-4B3C-9492-747A06127039}"/>
    <cellStyle name="Calculation 6 2 3 8 3" xfId="14353" xr:uid="{3EB9314B-D521-4C6A-A6D0-0AF0A483649A}"/>
    <cellStyle name="Calculation 6 2 3 9" xfId="14354" xr:uid="{722AACF9-7D43-4681-A731-9B362F47027D}"/>
    <cellStyle name="Calculation 6 2 3 9 2" xfId="14355" xr:uid="{FB8C54C9-905C-4C26-AD64-2B237478C45D}"/>
    <cellStyle name="Calculation 6 2 3 9 2 2" xfId="14356" xr:uid="{22A959EF-6DBB-4539-BBA2-1533B2006AC7}"/>
    <cellStyle name="Calculation 6 2 3 9 3" xfId="14357" xr:uid="{8CCEC33E-B0A6-48D4-83AA-B5CA3CED45EC}"/>
    <cellStyle name="Calculation 6 2 4" xfId="14358" xr:uid="{767740D9-3A11-4B82-B556-719D3B97CE96}"/>
    <cellStyle name="Calculation 6 2 4 10" xfId="14359" xr:uid="{52D78B68-515E-4DC4-912B-A33D01FA89C4}"/>
    <cellStyle name="Calculation 6 2 4 10 2" xfId="14360" xr:uid="{CB541B0A-BFC0-4C64-B596-21A2AA48100E}"/>
    <cellStyle name="Calculation 6 2 4 10 2 2" xfId="14361" xr:uid="{365059DE-9203-4BAA-BB49-BB866B26618D}"/>
    <cellStyle name="Calculation 6 2 4 10 3" xfId="14362" xr:uid="{0E689460-B37D-4F0D-8245-F6597E126322}"/>
    <cellStyle name="Calculation 6 2 4 11" xfId="14363" xr:uid="{032B748D-F4B2-411A-B155-6E4FC4D28046}"/>
    <cellStyle name="Calculation 6 2 4 11 2" xfId="14364" xr:uid="{2A2347E4-800F-43B2-9EA4-4FAA6E81E943}"/>
    <cellStyle name="Calculation 6 2 4 11 2 2" xfId="14365" xr:uid="{13481007-65F7-4202-B94A-DC45844794F3}"/>
    <cellStyle name="Calculation 6 2 4 11 3" xfId="14366" xr:uid="{53B85413-3245-4EAD-8184-4BA133BD3C82}"/>
    <cellStyle name="Calculation 6 2 4 12" xfId="14367" xr:uid="{1EF51A0A-9231-42C0-848F-82C45581FA4D}"/>
    <cellStyle name="Calculation 6 2 4 12 2" xfId="14368" xr:uid="{5860C146-B31B-47DE-A88D-4FE5374FB3BD}"/>
    <cellStyle name="Calculation 6 2 4 12 2 2" xfId="14369" xr:uid="{E683C57A-ECF9-497F-B733-45DDFCB395C9}"/>
    <cellStyle name="Calculation 6 2 4 12 3" xfId="14370" xr:uid="{AC661658-DAB0-4DF1-876C-037ED3628049}"/>
    <cellStyle name="Calculation 6 2 4 13" xfId="14371" xr:uid="{E301D840-2BED-46D8-96EB-E3C2E11E42E7}"/>
    <cellStyle name="Calculation 6 2 4 13 2" xfId="14372" xr:uid="{7B7015BF-20DF-402A-B4E4-B77D23D35A47}"/>
    <cellStyle name="Calculation 6 2 4 13 2 2" xfId="14373" xr:uid="{777A66B0-94A2-404A-97EB-CDC097A65387}"/>
    <cellStyle name="Calculation 6 2 4 13 3" xfId="14374" xr:uid="{D4776350-3587-4C08-B8DE-761426D48BEC}"/>
    <cellStyle name="Calculation 6 2 4 14" xfId="14375" xr:uid="{908E79AB-0E89-400B-AC06-C8486F8223F6}"/>
    <cellStyle name="Calculation 6 2 4 14 2" xfId="14376" xr:uid="{16533E3B-039F-4AA0-B897-0C288CBBB272}"/>
    <cellStyle name="Calculation 6 2 4 14 2 2" xfId="14377" xr:uid="{940D6ACE-2D77-48FF-9BC7-9504B02DA6CA}"/>
    <cellStyle name="Calculation 6 2 4 14 3" xfId="14378" xr:uid="{C6116ABA-80F1-4722-BD83-F8E3FE1F1751}"/>
    <cellStyle name="Calculation 6 2 4 15" xfId="14379" xr:uid="{E264AB5C-E147-4878-9913-DFCEEC5201F6}"/>
    <cellStyle name="Calculation 6 2 4 15 2" xfId="14380" xr:uid="{8E5FC933-EABF-4815-8844-C1E7DA6F659D}"/>
    <cellStyle name="Calculation 6 2 4 15 2 2" xfId="14381" xr:uid="{9D63F41A-0EC6-43E6-9554-1207AA932EDC}"/>
    <cellStyle name="Calculation 6 2 4 15 3" xfId="14382" xr:uid="{C432ED52-BC97-4AF3-A870-38294F246999}"/>
    <cellStyle name="Calculation 6 2 4 16" xfId="14383" xr:uid="{704E1012-6C9C-44EB-9272-14C8734AC328}"/>
    <cellStyle name="Calculation 6 2 4 16 2" xfId="14384" xr:uid="{A21D585A-9210-49FA-87EB-EDE9EAD422D4}"/>
    <cellStyle name="Calculation 6 2 4 16 2 2" xfId="14385" xr:uid="{0841DD81-9D7F-41CB-89FC-2BB8DD075C5D}"/>
    <cellStyle name="Calculation 6 2 4 16 3" xfId="14386" xr:uid="{1B572045-185D-4C70-863E-3BA6869E4002}"/>
    <cellStyle name="Calculation 6 2 4 17" xfId="14387" xr:uid="{56A1BBDE-6C51-44B0-BFAA-EE8592C0D2F1}"/>
    <cellStyle name="Calculation 6 2 4 17 2" xfId="14388" xr:uid="{6C074B22-1314-4257-8E14-3128439111B0}"/>
    <cellStyle name="Calculation 6 2 4 17 2 2" xfId="14389" xr:uid="{447BF1F7-34AD-4900-AC03-AD94FB2E3785}"/>
    <cellStyle name="Calculation 6 2 4 17 3" xfId="14390" xr:uid="{5813D907-B8F9-456B-8EBD-9CFBDD8E842B}"/>
    <cellStyle name="Calculation 6 2 4 18" xfId="14391" xr:uid="{AE1EFB58-B81C-4C22-993A-4C42D1361E05}"/>
    <cellStyle name="Calculation 6 2 4 18 2" xfId="14392" xr:uid="{5C6ED97B-7DF9-48CB-A610-03EAD1B4CD1B}"/>
    <cellStyle name="Calculation 6 2 4 18 2 2" xfId="14393" xr:uid="{C0132B8A-F0FD-420D-9118-7D221F32C084}"/>
    <cellStyle name="Calculation 6 2 4 18 3" xfId="14394" xr:uid="{9A91351E-DE7E-4520-8EED-921DCB86FB7D}"/>
    <cellStyle name="Calculation 6 2 4 19" xfId="14395" xr:uid="{E146BEE2-3783-42F9-A771-10129A24B1E5}"/>
    <cellStyle name="Calculation 6 2 4 19 2" xfId="14396" xr:uid="{31D7DB41-622F-4364-B9F0-5A07C289B9A1}"/>
    <cellStyle name="Calculation 6 2 4 19 2 2" xfId="14397" xr:uid="{A55D2667-91EF-4700-A77A-24C8B59C2503}"/>
    <cellStyle name="Calculation 6 2 4 19 3" xfId="14398" xr:uid="{7D889003-23A7-4638-A076-A00E2FB1AD61}"/>
    <cellStyle name="Calculation 6 2 4 2" xfId="14399" xr:uid="{7209E2D5-2A33-4C76-913B-B233CC3C14FC}"/>
    <cellStyle name="Calculation 6 2 4 2 10" xfId="14400" xr:uid="{26C91D6A-26BF-46E5-B7C9-2246D52BD567}"/>
    <cellStyle name="Calculation 6 2 4 2 10 2" xfId="14401" xr:uid="{90242739-5E76-49F4-9DDF-63C91CD12D04}"/>
    <cellStyle name="Calculation 6 2 4 2 10 2 2" xfId="14402" xr:uid="{6EFA4430-A7E1-401D-A5BC-BBBEEDEFAA50}"/>
    <cellStyle name="Calculation 6 2 4 2 10 3" xfId="14403" xr:uid="{A9370A76-3579-4390-BE0A-17F8F59F7248}"/>
    <cellStyle name="Calculation 6 2 4 2 11" xfId="14404" xr:uid="{AA68A7A0-605E-4504-A907-94B24959F8B6}"/>
    <cellStyle name="Calculation 6 2 4 2 11 2" xfId="14405" xr:uid="{B569E04C-39BA-46A2-83A1-003F25474408}"/>
    <cellStyle name="Calculation 6 2 4 2 11 2 2" xfId="14406" xr:uid="{FC3B247D-C5CE-4898-854A-39320E67E203}"/>
    <cellStyle name="Calculation 6 2 4 2 11 3" xfId="14407" xr:uid="{1B21890D-2226-4C88-8432-9D8E3C943640}"/>
    <cellStyle name="Calculation 6 2 4 2 12" xfId="14408" xr:uid="{2224B25E-7EEB-48BF-94A5-F205190918AE}"/>
    <cellStyle name="Calculation 6 2 4 2 12 2" xfId="14409" xr:uid="{9BA12E57-00EE-41EC-ACC9-4F1C6EBCE9E6}"/>
    <cellStyle name="Calculation 6 2 4 2 12 2 2" xfId="14410" xr:uid="{5EF6073D-6C84-4808-B3F7-0580E43DF91B}"/>
    <cellStyle name="Calculation 6 2 4 2 12 3" xfId="14411" xr:uid="{7010BDE9-6BAC-4604-9C1B-306EC347EC75}"/>
    <cellStyle name="Calculation 6 2 4 2 13" xfId="14412" xr:uid="{812B7E62-B46C-4271-8026-5EC267AAAA6C}"/>
    <cellStyle name="Calculation 6 2 4 2 13 2" xfId="14413" xr:uid="{B2788896-0EA7-43BA-BBE4-92E3A0B5650B}"/>
    <cellStyle name="Calculation 6 2 4 2 13 2 2" xfId="14414" xr:uid="{7EFCA1F9-4019-4BA4-91CB-9408BFD56D77}"/>
    <cellStyle name="Calculation 6 2 4 2 13 3" xfId="14415" xr:uid="{FFD5CF27-A550-4603-BAE8-FDD254C67C64}"/>
    <cellStyle name="Calculation 6 2 4 2 14" xfId="14416" xr:uid="{BC711D9E-0A3B-41D0-BF24-276A9ED53E18}"/>
    <cellStyle name="Calculation 6 2 4 2 14 2" xfId="14417" xr:uid="{A8ABB52A-C634-4C67-B0F2-A8A60C4F1142}"/>
    <cellStyle name="Calculation 6 2 4 2 14 2 2" xfId="14418" xr:uid="{029E8585-AD5D-4D0D-8F5C-908E78CFD7C8}"/>
    <cellStyle name="Calculation 6 2 4 2 14 3" xfId="14419" xr:uid="{3C16B3FB-FAD1-4479-AF40-AEFEC97B6F6A}"/>
    <cellStyle name="Calculation 6 2 4 2 15" xfId="14420" xr:uid="{5B66ADCA-4412-42AD-916A-1E94F053C1E1}"/>
    <cellStyle name="Calculation 6 2 4 2 15 2" xfId="14421" xr:uid="{65E005E7-EB0A-4DE8-8833-6A09BCFA1E2C}"/>
    <cellStyle name="Calculation 6 2 4 2 15 2 2" xfId="14422" xr:uid="{B2201200-BC60-4642-8341-F118B29EB9BB}"/>
    <cellStyle name="Calculation 6 2 4 2 15 3" xfId="14423" xr:uid="{87884AE6-1621-4768-ADF9-1E7F16913B35}"/>
    <cellStyle name="Calculation 6 2 4 2 16" xfId="14424" xr:uid="{7A481467-7502-44B7-A8CB-ADBA50F7E6A3}"/>
    <cellStyle name="Calculation 6 2 4 2 16 2" xfId="14425" xr:uid="{43CE0393-B5A0-45DD-82D5-BC8B89A1B385}"/>
    <cellStyle name="Calculation 6 2 4 2 16 2 2" xfId="14426" xr:uid="{82100B89-6C8A-4DAC-B80A-4671CBAC98A8}"/>
    <cellStyle name="Calculation 6 2 4 2 16 3" xfId="14427" xr:uid="{292EC60D-6A5B-4BCB-A5B7-393A8E7259A4}"/>
    <cellStyle name="Calculation 6 2 4 2 17" xfId="14428" xr:uid="{D9B757EA-5DC4-43F6-B5EB-A63CBAD086BE}"/>
    <cellStyle name="Calculation 6 2 4 2 17 2" xfId="14429" xr:uid="{12D0ADF3-B82E-4BE0-A111-C41C33488F03}"/>
    <cellStyle name="Calculation 6 2 4 2 17 2 2" xfId="14430" xr:uid="{C4E11F0F-1F37-4998-A356-773899FC8E9A}"/>
    <cellStyle name="Calculation 6 2 4 2 17 3" xfId="14431" xr:uid="{CC7A8EED-65FF-4936-A81A-17E751843881}"/>
    <cellStyle name="Calculation 6 2 4 2 18" xfId="14432" xr:uid="{988ECB0A-8761-4347-B5AE-C7FAF5F63E1B}"/>
    <cellStyle name="Calculation 6 2 4 2 18 2" xfId="14433" xr:uid="{AD30D85A-05CB-41E4-82AE-2EF286311238}"/>
    <cellStyle name="Calculation 6 2 4 2 18 2 2" xfId="14434" xr:uid="{A4196E89-1863-4004-8B55-AAC4C5CDA010}"/>
    <cellStyle name="Calculation 6 2 4 2 18 3" xfId="14435" xr:uid="{7DE8C097-BC2A-46D1-B585-0321CFA8D311}"/>
    <cellStyle name="Calculation 6 2 4 2 19" xfId="14436" xr:uid="{132CC0AE-EA7E-4B0B-8F7D-CDE8FD3E775C}"/>
    <cellStyle name="Calculation 6 2 4 2 19 2" xfId="14437" xr:uid="{6E309F5B-A26B-4F4D-A6E7-4D31A02215F1}"/>
    <cellStyle name="Calculation 6 2 4 2 19 2 2" xfId="14438" xr:uid="{CA29A7B9-7756-461F-9511-9A3C9E9C3B9C}"/>
    <cellStyle name="Calculation 6 2 4 2 19 3" xfId="14439" xr:uid="{C811F842-D32A-40B7-862F-C431C8FA7093}"/>
    <cellStyle name="Calculation 6 2 4 2 2" xfId="14440" xr:uid="{C2FFBAD7-2B68-49A9-8E40-5C2B32A00710}"/>
    <cellStyle name="Calculation 6 2 4 2 2 2" xfId="14441" xr:uid="{9B23AD57-77DD-4F19-BFCE-5DAA34E9C2D3}"/>
    <cellStyle name="Calculation 6 2 4 2 2 2 2" xfId="14442" xr:uid="{6D0AB86E-DA94-4314-9865-4B7ADB2A42CC}"/>
    <cellStyle name="Calculation 6 2 4 2 2 3" xfId="14443" xr:uid="{380741A8-D5D3-4193-9E70-E68CD4BD19FB}"/>
    <cellStyle name="Calculation 6 2 4 2 2 4" xfId="14444" xr:uid="{790B25E1-6152-496B-89A0-E820D454F87E}"/>
    <cellStyle name="Calculation 6 2 4 2 20" xfId="14445" xr:uid="{83BF8BEB-78B5-49EF-BFC7-4B7E90EC7718}"/>
    <cellStyle name="Calculation 6 2 4 2 20 2" xfId="14446" xr:uid="{E55D347B-F973-4BD2-8262-22EA1A4BC5CF}"/>
    <cellStyle name="Calculation 6 2 4 2 20 2 2" xfId="14447" xr:uid="{CE539A3F-21B6-4424-99E0-ED4D1E20D9F9}"/>
    <cellStyle name="Calculation 6 2 4 2 20 3" xfId="14448" xr:uid="{A0AE3967-16CB-4C92-9699-EE4D9C851E37}"/>
    <cellStyle name="Calculation 6 2 4 2 21" xfId="14449" xr:uid="{A6FAAF50-0F1C-4AB5-933D-60CD7B40B326}"/>
    <cellStyle name="Calculation 6 2 4 2 21 2" xfId="14450" xr:uid="{5EEFCDB9-F20E-4E80-81B9-99B4BA5505FD}"/>
    <cellStyle name="Calculation 6 2 4 2 22" xfId="14451" xr:uid="{7FAE7531-80D0-4069-B10F-F21482F74324}"/>
    <cellStyle name="Calculation 6 2 4 2 23" xfId="14452" xr:uid="{F7F35F75-3436-4168-8DDD-4BE753D59274}"/>
    <cellStyle name="Calculation 6 2 4 2 3" xfId="14453" xr:uid="{F3DFA66B-9005-42F8-8F98-998C18E945FD}"/>
    <cellStyle name="Calculation 6 2 4 2 3 2" xfId="14454" xr:uid="{9F805EB6-EDA1-455A-BC0F-F1F54F9F1E86}"/>
    <cellStyle name="Calculation 6 2 4 2 3 2 2" xfId="14455" xr:uid="{1FE781AE-40DD-4B53-AB0A-B166CDD244D0}"/>
    <cellStyle name="Calculation 6 2 4 2 3 3" xfId="14456" xr:uid="{9DD7D551-48B6-4886-A955-F7FC6BA3B992}"/>
    <cellStyle name="Calculation 6 2 4 2 4" xfId="14457" xr:uid="{FE6A6A0C-2C3C-4551-BD91-3D218B2F6AD8}"/>
    <cellStyle name="Calculation 6 2 4 2 4 2" xfId="14458" xr:uid="{81807805-79B2-4A4B-A8D5-4BF3888944AA}"/>
    <cellStyle name="Calculation 6 2 4 2 4 2 2" xfId="14459" xr:uid="{4263D4A2-365C-4218-A7A9-56208D636848}"/>
    <cellStyle name="Calculation 6 2 4 2 4 3" xfId="14460" xr:uid="{FFA10DBD-BDE0-4DCD-BFAA-5C7F68D0AB22}"/>
    <cellStyle name="Calculation 6 2 4 2 5" xfId="14461" xr:uid="{863BFFB2-5670-440E-ADE0-AA3AF6CEEEB3}"/>
    <cellStyle name="Calculation 6 2 4 2 5 2" xfId="14462" xr:uid="{FC464EC8-ED8B-4CB3-B383-9CB9AC6D8BB7}"/>
    <cellStyle name="Calculation 6 2 4 2 5 2 2" xfId="14463" xr:uid="{9C3BB201-DE02-4A56-B3F7-BA40A84AF200}"/>
    <cellStyle name="Calculation 6 2 4 2 5 3" xfId="14464" xr:uid="{9070E74C-7892-4387-AF70-2B93970A2373}"/>
    <cellStyle name="Calculation 6 2 4 2 6" xfId="14465" xr:uid="{B64EECE8-F16D-4BDD-B337-330B6D4CD201}"/>
    <cellStyle name="Calculation 6 2 4 2 6 2" xfId="14466" xr:uid="{D70D858B-49E4-4659-960F-E2085077327E}"/>
    <cellStyle name="Calculation 6 2 4 2 6 2 2" xfId="14467" xr:uid="{B16DA1A8-BB0E-4BE4-BC27-77AD025CE592}"/>
    <cellStyle name="Calculation 6 2 4 2 6 3" xfId="14468" xr:uid="{C148F54B-3AC8-4945-ABC1-B6167F420D3B}"/>
    <cellStyle name="Calculation 6 2 4 2 7" xfId="14469" xr:uid="{8C5EE3B7-D31D-4856-8DE1-E798C0A8EEBC}"/>
    <cellStyle name="Calculation 6 2 4 2 7 2" xfId="14470" xr:uid="{28DE9A43-9634-48D8-A9D9-6640F6ED512E}"/>
    <cellStyle name="Calculation 6 2 4 2 7 2 2" xfId="14471" xr:uid="{63D5CC02-E2A7-4B55-90B2-F08F91CA468A}"/>
    <cellStyle name="Calculation 6 2 4 2 7 3" xfId="14472" xr:uid="{3112C99F-131E-4BAE-9121-8CB7253ECB79}"/>
    <cellStyle name="Calculation 6 2 4 2 8" xfId="14473" xr:uid="{0FDBCE86-59B7-4A02-8A24-EDF10DEDC625}"/>
    <cellStyle name="Calculation 6 2 4 2 8 2" xfId="14474" xr:uid="{4B86F1C9-8196-4B15-BB58-421A84D31393}"/>
    <cellStyle name="Calculation 6 2 4 2 8 2 2" xfId="14475" xr:uid="{87684A8A-4492-4C2B-9F0F-47B461770CC1}"/>
    <cellStyle name="Calculation 6 2 4 2 8 3" xfId="14476" xr:uid="{39FA7DCC-1A65-4A52-B24E-8A5958D62E7D}"/>
    <cellStyle name="Calculation 6 2 4 2 9" xfId="14477" xr:uid="{451032F3-B23C-493C-858C-129D2D19D8ED}"/>
    <cellStyle name="Calculation 6 2 4 2 9 2" xfId="14478" xr:uid="{1D88E43B-AAF7-495D-809E-75EEC55A7DC0}"/>
    <cellStyle name="Calculation 6 2 4 2 9 2 2" xfId="14479" xr:uid="{C9225961-ABD3-4C5F-832E-25A06819EA15}"/>
    <cellStyle name="Calculation 6 2 4 2 9 3" xfId="14480" xr:uid="{778A599F-4CC4-48FD-9B64-C00AEB5DDEAB}"/>
    <cellStyle name="Calculation 6 2 4 20" xfId="14481" xr:uid="{4DA4FC2C-FF9D-4A07-B497-550FE241028A}"/>
    <cellStyle name="Calculation 6 2 4 20 2" xfId="14482" xr:uid="{7CCF8648-7731-49CC-8C99-A834921B9D51}"/>
    <cellStyle name="Calculation 6 2 4 20 2 2" xfId="14483" xr:uid="{D3062AC2-66D4-49D3-AC67-61B5B278A5D0}"/>
    <cellStyle name="Calculation 6 2 4 20 3" xfId="14484" xr:uid="{3453A33F-385E-46E1-B65B-3450C45A131A}"/>
    <cellStyle name="Calculation 6 2 4 21" xfId="14485" xr:uid="{B1ACBA95-D7DD-420E-85E8-F75DF9311B0C}"/>
    <cellStyle name="Calculation 6 2 4 21 2" xfId="14486" xr:uid="{FC3A88C9-F312-4D73-8CBC-4F51E620FC42}"/>
    <cellStyle name="Calculation 6 2 4 21 2 2" xfId="14487" xr:uid="{F85C58FB-7773-45AA-AA63-374F49B522A6}"/>
    <cellStyle name="Calculation 6 2 4 21 3" xfId="14488" xr:uid="{DFC4BBA1-8D6C-4BC6-A7CE-9FBDEA5A5C04}"/>
    <cellStyle name="Calculation 6 2 4 22" xfId="14489" xr:uid="{D78BC3ED-E771-4964-9AEB-F5722DBED254}"/>
    <cellStyle name="Calculation 6 2 4 22 2" xfId="14490" xr:uid="{98C11BD3-00D2-4E8C-A8D9-C513852EA6EB}"/>
    <cellStyle name="Calculation 6 2 4 23" xfId="14491" xr:uid="{FC81B9B2-8562-4D9E-80A2-03C34C72156E}"/>
    <cellStyle name="Calculation 6 2 4 24" xfId="14492" xr:uid="{F757D1B8-6AC8-468E-9250-AC6D1F67529F}"/>
    <cellStyle name="Calculation 6 2 4 3" xfId="14493" xr:uid="{D4C6F93C-4FC7-4C07-BA6E-D156DA2A43AE}"/>
    <cellStyle name="Calculation 6 2 4 3 2" xfId="14494" xr:uid="{318A8A63-7623-4C17-89F7-DC885AD2C7E3}"/>
    <cellStyle name="Calculation 6 2 4 3 2 2" xfId="14495" xr:uid="{5A17CECF-3902-4CB3-92F3-39B457A25830}"/>
    <cellStyle name="Calculation 6 2 4 3 3" xfId="14496" xr:uid="{B7D79CC6-1FCF-4D57-9B00-282D78B569ED}"/>
    <cellStyle name="Calculation 6 2 4 3 4" xfId="14497" xr:uid="{5A7B2544-8E01-43E2-894A-8F7CB55A5479}"/>
    <cellStyle name="Calculation 6 2 4 4" xfId="14498" xr:uid="{E262E9D2-07A0-46AF-A593-086053429954}"/>
    <cellStyle name="Calculation 6 2 4 4 2" xfId="14499" xr:uid="{A1131BB4-844E-4631-B168-FC888AB428EA}"/>
    <cellStyle name="Calculation 6 2 4 4 2 2" xfId="14500" xr:uid="{36B83BA6-D813-4EC6-8C98-3CBD745E9A19}"/>
    <cellStyle name="Calculation 6 2 4 4 3" xfId="14501" xr:uid="{8C5093EB-BAF5-47D2-9551-2D33A58FD1FB}"/>
    <cellStyle name="Calculation 6 2 4 4 4" xfId="14502" xr:uid="{042C7AD0-86DA-488D-A969-8208643913A2}"/>
    <cellStyle name="Calculation 6 2 4 5" xfId="14503" xr:uid="{DF16565D-8147-462F-82D1-14ADD5CB4D42}"/>
    <cellStyle name="Calculation 6 2 4 5 2" xfId="14504" xr:uid="{788EB7C9-1971-4539-A937-E88D80E5DFF0}"/>
    <cellStyle name="Calculation 6 2 4 5 2 2" xfId="14505" xr:uid="{5DA220B6-B1CC-4248-BB03-17E869886E1E}"/>
    <cellStyle name="Calculation 6 2 4 5 3" xfId="14506" xr:uid="{6F98EF1E-FBE6-4D2B-A0A8-0093E3BBA5C7}"/>
    <cellStyle name="Calculation 6 2 4 6" xfId="14507" xr:uid="{5202F6E5-1731-4A20-BAC2-ED6C29F3DE77}"/>
    <cellStyle name="Calculation 6 2 4 6 2" xfId="14508" xr:uid="{D86719A5-7DF5-4881-8488-73D0209917F6}"/>
    <cellStyle name="Calculation 6 2 4 6 2 2" xfId="14509" xr:uid="{F81EA3F7-3E77-4E9A-9E3B-842F7BD2787E}"/>
    <cellStyle name="Calculation 6 2 4 6 3" xfId="14510" xr:uid="{9DF38B91-5202-4832-A258-99A932CF211D}"/>
    <cellStyle name="Calculation 6 2 4 7" xfId="14511" xr:uid="{FEB2E9A2-7221-4E74-A0DE-FB2486B51A9F}"/>
    <cellStyle name="Calculation 6 2 4 7 2" xfId="14512" xr:uid="{21F9B8D1-6130-4057-84B4-BECEC1630416}"/>
    <cellStyle name="Calculation 6 2 4 7 2 2" xfId="14513" xr:uid="{71C3ED90-10D0-4CBD-AF30-B3C1411F1141}"/>
    <cellStyle name="Calculation 6 2 4 7 3" xfId="14514" xr:uid="{309FD87F-28F0-4D71-8C02-FB24B089D90E}"/>
    <cellStyle name="Calculation 6 2 4 8" xfId="14515" xr:uid="{C6BA03B5-D6DE-41E1-A707-471A5DA6C3E3}"/>
    <cellStyle name="Calculation 6 2 4 8 2" xfId="14516" xr:uid="{7E88EB5E-CD22-4035-BF37-492DCBCEF2D9}"/>
    <cellStyle name="Calculation 6 2 4 8 2 2" xfId="14517" xr:uid="{EB7E3079-E845-4772-9296-F48DEFFDF37C}"/>
    <cellStyle name="Calculation 6 2 4 8 3" xfId="14518" xr:uid="{315D1258-5C39-47C6-8E30-C7A7D0ABE884}"/>
    <cellStyle name="Calculation 6 2 4 9" xfId="14519" xr:uid="{B649EC75-2080-4031-B4C6-9AB7410A6F22}"/>
    <cellStyle name="Calculation 6 2 4 9 2" xfId="14520" xr:uid="{A1ADE413-B772-45F2-BC9F-D3ADDA35A3B1}"/>
    <cellStyle name="Calculation 6 2 4 9 2 2" xfId="14521" xr:uid="{CFB0A64A-A47C-4736-B963-8148F61C7647}"/>
    <cellStyle name="Calculation 6 2 4 9 3" xfId="14522" xr:uid="{4F32C1AA-BC0E-4806-BB54-7DCE467E5C4B}"/>
    <cellStyle name="Calculation 6 2 5" xfId="14523" xr:uid="{CEB4FCB0-F1F7-48F6-BA65-68D8FC176129}"/>
    <cellStyle name="Calculation 6 2 5 10" xfId="14524" xr:uid="{2F4E33E3-4B1E-4E45-AE3E-EF1AAC540DE9}"/>
    <cellStyle name="Calculation 6 2 5 10 2" xfId="14525" xr:uid="{45176C11-6957-46F4-B0D8-E99CBBDF5D0D}"/>
    <cellStyle name="Calculation 6 2 5 10 2 2" xfId="14526" xr:uid="{C5FD3CDD-2F2C-479A-AB1F-53D29330FB0C}"/>
    <cellStyle name="Calculation 6 2 5 10 3" xfId="14527" xr:uid="{B7C24ABE-CDF7-48E2-A2C2-E13E604D4568}"/>
    <cellStyle name="Calculation 6 2 5 11" xfId="14528" xr:uid="{1C3167FF-C0B2-438D-A200-94C84165152A}"/>
    <cellStyle name="Calculation 6 2 5 11 2" xfId="14529" xr:uid="{DA961FEA-87AB-48E7-8F6E-41E504918D37}"/>
    <cellStyle name="Calculation 6 2 5 11 2 2" xfId="14530" xr:uid="{E70BAB8F-8E73-4991-82CB-2CDB49926370}"/>
    <cellStyle name="Calculation 6 2 5 11 3" xfId="14531" xr:uid="{CC30FFBA-1DB8-4A90-AAD3-CE293B46DB89}"/>
    <cellStyle name="Calculation 6 2 5 12" xfId="14532" xr:uid="{1C23C2DB-95ED-4D91-A8B5-BC100CAB1E8E}"/>
    <cellStyle name="Calculation 6 2 5 12 2" xfId="14533" xr:uid="{227D7F01-CA62-47CE-8E48-9A2BF3BC8723}"/>
    <cellStyle name="Calculation 6 2 5 12 2 2" xfId="14534" xr:uid="{F5BCF14B-4408-4296-BFCB-335302B280EA}"/>
    <cellStyle name="Calculation 6 2 5 12 3" xfId="14535" xr:uid="{BDFF62D5-CCAC-4A22-9EE5-FA3DFF28C116}"/>
    <cellStyle name="Calculation 6 2 5 13" xfId="14536" xr:uid="{B1927713-B350-4B69-A325-52B9DF5C8CB6}"/>
    <cellStyle name="Calculation 6 2 5 13 2" xfId="14537" xr:uid="{8FB6EC67-A9F0-474E-9641-5C7EED0CB1A3}"/>
    <cellStyle name="Calculation 6 2 5 13 2 2" xfId="14538" xr:uid="{570AABC4-B7E9-4B68-BAD6-9785CE4A8436}"/>
    <cellStyle name="Calculation 6 2 5 13 3" xfId="14539" xr:uid="{CC1BF604-16EC-4BE8-BAC5-54926F6A6529}"/>
    <cellStyle name="Calculation 6 2 5 14" xfId="14540" xr:uid="{37E4BA21-956A-4972-A75C-43362A260AA1}"/>
    <cellStyle name="Calculation 6 2 5 14 2" xfId="14541" xr:uid="{9794FF21-1346-418F-9CE0-3184ABFAA52B}"/>
    <cellStyle name="Calculation 6 2 5 14 2 2" xfId="14542" xr:uid="{307DC86F-51CF-4A30-A32D-C001651B5338}"/>
    <cellStyle name="Calculation 6 2 5 14 3" xfId="14543" xr:uid="{C5C36610-9E73-4685-9E9F-2282F2DDEA46}"/>
    <cellStyle name="Calculation 6 2 5 15" xfId="14544" xr:uid="{00AB6B08-465C-4DA0-9139-DA811D1FDDA3}"/>
    <cellStyle name="Calculation 6 2 5 15 2" xfId="14545" xr:uid="{E316BBD0-B5FB-4BBF-B5E3-7FDB81D86CEC}"/>
    <cellStyle name="Calculation 6 2 5 15 2 2" xfId="14546" xr:uid="{FCDF8629-9BC3-4524-88FC-13430DB498F4}"/>
    <cellStyle name="Calculation 6 2 5 15 3" xfId="14547" xr:uid="{47207A04-6FB8-46DC-A42A-09D14CFBA703}"/>
    <cellStyle name="Calculation 6 2 5 16" xfId="14548" xr:uid="{9ED710CC-DCE6-47FB-8C5F-03088DFC047A}"/>
    <cellStyle name="Calculation 6 2 5 16 2" xfId="14549" xr:uid="{559DDE5B-1C27-43E2-BA5B-3CC30E3B12E4}"/>
    <cellStyle name="Calculation 6 2 5 16 2 2" xfId="14550" xr:uid="{0B1D61B0-4658-44E7-820D-37EC88B84A0C}"/>
    <cellStyle name="Calculation 6 2 5 16 3" xfId="14551" xr:uid="{95DA047A-2C28-4F2C-9FA3-7CD09C1D6724}"/>
    <cellStyle name="Calculation 6 2 5 17" xfId="14552" xr:uid="{9E287439-60CB-4F50-8230-230F430F267C}"/>
    <cellStyle name="Calculation 6 2 5 17 2" xfId="14553" xr:uid="{E2D32ACE-FBA7-49AC-A53F-692757D1016F}"/>
    <cellStyle name="Calculation 6 2 5 17 2 2" xfId="14554" xr:uid="{06E5115D-025F-4FF0-9BBD-D0F75D3E1E5A}"/>
    <cellStyle name="Calculation 6 2 5 17 3" xfId="14555" xr:uid="{2C3A8864-863F-4778-92CF-9A830B49FCFD}"/>
    <cellStyle name="Calculation 6 2 5 18" xfId="14556" xr:uid="{8E66DD43-B6BC-4134-ACB3-B01FE7CB9D1F}"/>
    <cellStyle name="Calculation 6 2 5 18 2" xfId="14557" xr:uid="{116B7ABE-3136-4375-AAF0-136CFD572A72}"/>
    <cellStyle name="Calculation 6 2 5 18 2 2" xfId="14558" xr:uid="{88BF5290-C634-4A2C-BDB7-C87CEDD35512}"/>
    <cellStyle name="Calculation 6 2 5 18 3" xfId="14559" xr:uid="{B74B6C76-14CC-4D75-A9BC-7AB737569AEB}"/>
    <cellStyle name="Calculation 6 2 5 19" xfId="14560" xr:uid="{F91C4B90-A954-408C-98D9-365D36F3247C}"/>
    <cellStyle name="Calculation 6 2 5 19 2" xfId="14561" xr:uid="{4082FFAA-95F6-4FED-9081-28689EC1B2A0}"/>
    <cellStyle name="Calculation 6 2 5 19 2 2" xfId="14562" xr:uid="{5D2B72F4-9D19-44B9-AF17-8F57C3999760}"/>
    <cellStyle name="Calculation 6 2 5 19 3" xfId="14563" xr:uid="{7E72E7C9-A7F9-4428-AFB3-84C63FE2A5C7}"/>
    <cellStyle name="Calculation 6 2 5 2" xfId="14564" xr:uid="{7AFD3831-195F-4901-923E-DBE56F1BCF10}"/>
    <cellStyle name="Calculation 6 2 5 2 2" xfId="14565" xr:uid="{FCA47FD5-7562-4011-A7EF-AE358FDC3FB6}"/>
    <cellStyle name="Calculation 6 2 5 2 2 2" xfId="14566" xr:uid="{A19280A3-8A4E-44A1-A9D3-AC2D1667FDBA}"/>
    <cellStyle name="Calculation 6 2 5 2 3" xfId="14567" xr:uid="{85698C7E-924D-43A2-A2A9-97A61CF27E54}"/>
    <cellStyle name="Calculation 6 2 5 2 4" xfId="14568" xr:uid="{58407989-9432-4A58-98D3-D422C8649594}"/>
    <cellStyle name="Calculation 6 2 5 20" xfId="14569" xr:uid="{EDF83051-5438-4AE2-B81F-4595A6256CD8}"/>
    <cellStyle name="Calculation 6 2 5 20 2" xfId="14570" xr:uid="{B87B0AD5-2B1F-46DC-A652-4430E0A062EF}"/>
    <cellStyle name="Calculation 6 2 5 20 2 2" xfId="14571" xr:uid="{176020D2-599F-4D28-8C67-124F4D47E4A1}"/>
    <cellStyle name="Calculation 6 2 5 20 3" xfId="14572" xr:uid="{F3175B96-FDC9-41E6-B271-C8C67FE50806}"/>
    <cellStyle name="Calculation 6 2 5 21" xfId="14573" xr:uid="{A1B86003-9A4E-41F7-B708-CD8290F44E00}"/>
    <cellStyle name="Calculation 6 2 5 21 2" xfId="14574" xr:uid="{822995E6-7A5B-493C-9E34-720A0EDEB5EF}"/>
    <cellStyle name="Calculation 6 2 5 22" xfId="14575" xr:uid="{65255384-A73D-4957-B64E-F5A8915C8891}"/>
    <cellStyle name="Calculation 6 2 5 23" xfId="14576" xr:uid="{3E6901DC-BB31-4FAE-A1E2-D64DB5FB7DAD}"/>
    <cellStyle name="Calculation 6 2 5 3" xfId="14577" xr:uid="{C9B3815D-EB4C-421F-A5BA-0F4FA7602922}"/>
    <cellStyle name="Calculation 6 2 5 3 2" xfId="14578" xr:uid="{06D76863-9070-4761-A80E-362F03462516}"/>
    <cellStyle name="Calculation 6 2 5 3 2 2" xfId="14579" xr:uid="{00D632F8-7DC6-4B93-9699-350EB07C9500}"/>
    <cellStyle name="Calculation 6 2 5 3 3" xfId="14580" xr:uid="{508D1E47-F0DE-47C5-9FEE-3EAF9882B098}"/>
    <cellStyle name="Calculation 6 2 5 4" xfId="14581" xr:uid="{CCE22B48-7F28-439F-9622-7F220424FA80}"/>
    <cellStyle name="Calculation 6 2 5 4 2" xfId="14582" xr:uid="{893F2840-DF5F-450B-8AC6-52707E692BD2}"/>
    <cellStyle name="Calculation 6 2 5 4 2 2" xfId="14583" xr:uid="{DA5D5D6A-0900-4CDD-A645-73EFC369F60C}"/>
    <cellStyle name="Calculation 6 2 5 4 3" xfId="14584" xr:uid="{AF190009-25EA-4923-85C3-5DE5BB782207}"/>
    <cellStyle name="Calculation 6 2 5 5" xfId="14585" xr:uid="{281F66E3-EE8E-441D-A359-97A26089ADA0}"/>
    <cellStyle name="Calculation 6 2 5 5 2" xfId="14586" xr:uid="{BE9F3643-CB47-41EF-8624-11CA9DCDFD7C}"/>
    <cellStyle name="Calculation 6 2 5 5 2 2" xfId="14587" xr:uid="{EEB2F69A-A37C-4D33-866F-3E743F9D77EC}"/>
    <cellStyle name="Calculation 6 2 5 5 3" xfId="14588" xr:uid="{ACF9D1EE-33E4-4876-AFD3-3CBCD1247FA1}"/>
    <cellStyle name="Calculation 6 2 5 6" xfId="14589" xr:uid="{D6732DE2-A21C-4FE8-9CB5-7836D707975C}"/>
    <cellStyle name="Calculation 6 2 5 6 2" xfId="14590" xr:uid="{0E20B6A5-CCAA-436A-A268-DA29EE56AE53}"/>
    <cellStyle name="Calculation 6 2 5 6 2 2" xfId="14591" xr:uid="{DAB3C3A3-A9D0-45D2-9F20-2FAC42C01D18}"/>
    <cellStyle name="Calculation 6 2 5 6 3" xfId="14592" xr:uid="{AED31B1E-6711-4BC4-9EA6-691968A5D956}"/>
    <cellStyle name="Calculation 6 2 5 7" xfId="14593" xr:uid="{45A5755C-927D-4FBD-A609-8C2D0A36AEE2}"/>
    <cellStyle name="Calculation 6 2 5 7 2" xfId="14594" xr:uid="{CB11372D-7905-4F93-9D61-784C77C049A5}"/>
    <cellStyle name="Calculation 6 2 5 7 2 2" xfId="14595" xr:uid="{6AA97164-8AAF-4510-BB07-EDEC5426641C}"/>
    <cellStyle name="Calculation 6 2 5 7 3" xfId="14596" xr:uid="{C8CFB1C7-3DD1-45FD-8572-6F583E28E644}"/>
    <cellStyle name="Calculation 6 2 5 8" xfId="14597" xr:uid="{76B991D1-277D-4D88-B4F7-22AEF03B5B25}"/>
    <cellStyle name="Calculation 6 2 5 8 2" xfId="14598" xr:uid="{77572A5F-42B0-49E5-AE2D-325204D90081}"/>
    <cellStyle name="Calculation 6 2 5 8 2 2" xfId="14599" xr:uid="{C85C1A72-243E-49D2-97C2-2B6FFEC89938}"/>
    <cellStyle name="Calculation 6 2 5 8 3" xfId="14600" xr:uid="{A478D1E0-3540-46FF-96F4-EA9FD12F667E}"/>
    <cellStyle name="Calculation 6 2 5 9" xfId="14601" xr:uid="{85991D64-669A-410C-B6FD-2FA74C0CE365}"/>
    <cellStyle name="Calculation 6 2 5 9 2" xfId="14602" xr:uid="{AD0709CE-0E3A-487D-94CA-ED0C2992B05B}"/>
    <cellStyle name="Calculation 6 2 5 9 2 2" xfId="14603" xr:uid="{FB1AA6CD-F920-407D-8AEA-59F182D090F8}"/>
    <cellStyle name="Calculation 6 2 5 9 3" xfId="14604" xr:uid="{33F4AF42-6589-47E6-8F58-4ED871846AE9}"/>
    <cellStyle name="Calculation 6 2 6" xfId="14605" xr:uid="{DA010B84-E12B-4D0C-A973-62EB800DD780}"/>
    <cellStyle name="Calculation 6 2 6 2" xfId="14606" xr:uid="{7F7F25F3-E9C7-4643-8B6E-F5499E848BCF}"/>
    <cellStyle name="Calculation 6 2 6 2 2" xfId="14607" xr:uid="{68FACE9A-816F-4B55-A5BB-FCF8E6B50A50}"/>
    <cellStyle name="Calculation 6 2 6 3" xfId="14608" xr:uid="{CFE91B51-EE83-49A4-9F3F-8690C7570A2D}"/>
    <cellStyle name="Calculation 6 2 6 4" xfId="14609" xr:uid="{F0AC1F19-7E21-4085-B2DE-5A2EB7DBF3B6}"/>
    <cellStyle name="Calculation 6 2 7" xfId="14610" xr:uid="{72BCE12D-2BEA-42D6-9D62-FA47458DD5F8}"/>
    <cellStyle name="Calculation 6 2 7 2" xfId="14611" xr:uid="{B9729FF8-1002-405C-9BF8-3708762DB77D}"/>
    <cellStyle name="Calculation 6 2 7 2 2" xfId="14612" xr:uid="{5D68BD42-D53D-432E-88E2-9B4FA1F6A058}"/>
    <cellStyle name="Calculation 6 2 7 3" xfId="14613" xr:uid="{D3B4A092-ACFD-4B1D-BB1A-E5A10B5418E1}"/>
    <cellStyle name="Calculation 6 2 8" xfId="14614" xr:uid="{54597F9A-6DE9-45AE-A9D1-54CD246D9F5B}"/>
    <cellStyle name="Calculation 6 2 8 2" xfId="14615" xr:uid="{854EBC31-02B3-460B-AA50-5890BC2833C9}"/>
    <cellStyle name="Calculation 6 2 8 2 2" xfId="14616" xr:uid="{8EF7A04E-3608-4769-AABF-CB85CEBAF87D}"/>
    <cellStyle name="Calculation 6 2 8 3" xfId="14617" xr:uid="{32F2A675-6B13-4307-AD9F-B2F6C8E4E357}"/>
    <cellStyle name="Calculation 6 2 9" xfId="14618" xr:uid="{654FA789-7DFC-4249-AA84-79D9AE8F11A0}"/>
    <cellStyle name="Calculation 6 2 9 2" xfId="14619" xr:uid="{EE7FA1FB-75C5-4E76-83AD-35A6B109ECCB}"/>
    <cellStyle name="Calculation 6 2 9 2 2" xfId="14620" xr:uid="{A435AF70-B43A-4200-A2CD-E4CB99C98DE3}"/>
    <cellStyle name="Calculation 6 2 9 3" xfId="14621" xr:uid="{F1643828-F94C-411F-A365-54C897806C2B}"/>
    <cellStyle name="Calculation 6 20" xfId="14622" xr:uid="{6CA847D6-BC6C-4E29-AE6A-EB6B421821E9}"/>
    <cellStyle name="Calculation 6 20 2" xfId="14623" xr:uid="{C12B1A0B-4E07-4130-8117-133C92652F86}"/>
    <cellStyle name="Calculation 6 20 2 2" xfId="14624" xr:uid="{55A0A624-96BA-497A-99C2-13C2A76EAFC5}"/>
    <cellStyle name="Calculation 6 20 3" xfId="14625" xr:uid="{9F7E41B9-5360-4F66-BFBF-B21B925F56F1}"/>
    <cellStyle name="Calculation 6 21" xfId="14626" xr:uid="{E90E5662-429D-477C-8C59-3BEB49504A57}"/>
    <cellStyle name="Calculation 6 21 2" xfId="14627" xr:uid="{CE22F4D2-3536-4730-8E3B-812C94DE94D7}"/>
    <cellStyle name="Calculation 6 21 2 2" xfId="14628" xr:uid="{ECC84DAE-E43C-4126-BE2F-6FE73300B7A6}"/>
    <cellStyle name="Calculation 6 21 3" xfId="14629" xr:uid="{0429B0AC-C68A-41B4-9988-386A718A51C2}"/>
    <cellStyle name="Calculation 6 22" xfId="14630" xr:uid="{A3BF7CE7-8664-42E8-9441-869214F64548}"/>
    <cellStyle name="Calculation 6 22 2" xfId="14631" xr:uid="{F9D0F919-AE6F-45F3-9ACC-05A8ACFFA3DA}"/>
    <cellStyle name="Calculation 6 23" xfId="14632" xr:uid="{AF9449E1-368A-4BFE-9DA8-F533121F707A}"/>
    <cellStyle name="Calculation 6 24" xfId="14633" xr:uid="{A0CC1879-2261-4E91-A968-2FFADC2709D1}"/>
    <cellStyle name="Calculation 6 25" xfId="14634" xr:uid="{C914AC60-6047-4153-B336-EB1A4D11F74D}"/>
    <cellStyle name="Calculation 6 26" xfId="14635" xr:uid="{58E1CEE4-A153-41ED-8EF0-536FD1EAB9B3}"/>
    <cellStyle name="Calculation 6 27" xfId="14636" xr:uid="{7F4AEBFB-E617-4538-9B2D-B45DF31B0457}"/>
    <cellStyle name="Calculation 6 3" xfId="14637" xr:uid="{C328C997-BC46-4DF0-87BB-ED9A4ECAB49A}"/>
    <cellStyle name="Calculation 6 3 10" xfId="14638" xr:uid="{16BA9C70-50BB-40AC-BBD6-46DA4801934A}"/>
    <cellStyle name="Calculation 6 3 10 2" xfId="14639" xr:uid="{0AAAFA64-E127-4E43-B061-FAC4B7B347A4}"/>
    <cellStyle name="Calculation 6 3 10 2 2" xfId="14640" xr:uid="{700AF388-2EE3-4E7C-B3FC-ECF0B90D12F9}"/>
    <cellStyle name="Calculation 6 3 10 3" xfId="14641" xr:uid="{B8B7EE56-C363-4A5A-B937-39ABEC35EA1B}"/>
    <cellStyle name="Calculation 6 3 11" xfId="14642" xr:uid="{A3E0897F-9E5B-4143-BE05-D310FBA06549}"/>
    <cellStyle name="Calculation 6 3 11 2" xfId="14643" xr:uid="{4B92AC66-18C0-4F22-AF48-EFD9024A1C6B}"/>
    <cellStyle name="Calculation 6 3 11 2 2" xfId="14644" xr:uid="{B77D78AE-BB78-4BC3-92FE-D951A15ECC5E}"/>
    <cellStyle name="Calculation 6 3 11 3" xfId="14645" xr:uid="{2BB58E40-92F4-41D1-9BB1-759C61AB8CD8}"/>
    <cellStyle name="Calculation 6 3 12" xfId="14646" xr:uid="{3CAA3DFC-692D-485B-A7B0-47080D5F88A7}"/>
    <cellStyle name="Calculation 6 3 12 2" xfId="14647" xr:uid="{A4FB23F0-E9BF-4797-BC6E-07FEAB4C3966}"/>
    <cellStyle name="Calculation 6 3 12 2 2" xfId="14648" xr:uid="{BF561EDA-B862-4235-B951-0DCEEE6A2014}"/>
    <cellStyle name="Calculation 6 3 12 3" xfId="14649" xr:uid="{03541E94-8E06-45E3-A911-4B88579F6601}"/>
    <cellStyle name="Calculation 6 3 13" xfId="14650" xr:uid="{3F70C4C0-65B1-494B-A15C-323A59AE2FA5}"/>
    <cellStyle name="Calculation 6 3 13 2" xfId="14651" xr:uid="{A23E67F8-0A36-4B26-B58A-BB364D1AFBEA}"/>
    <cellStyle name="Calculation 6 3 13 2 2" xfId="14652" xr:uid="{64917C2E-9C20-47FF-9CC2-E49F6AA2F9B8}"/>
    <cellStyle name="Calculation 6 3 13 3" xfId="14653" xr:uid="{7CB1DF0D-64AE-4298-A10A-C910D537843F}"/>
    <cellStyle name="Calculation 6 3 14" xfId="14654" xr:uid="{F2E69E3B-1DBC-4340-A9F4-B4B45350FDC5}"/>
    <cellStyle name="Calculation 6 3 14 2" xfId="14655" xr:uid="{0B1EBA16-0A74-43EF-9A2B-35B6C37D3156}"/>
    <cellStyle name="Calculation 6 3 14 2 2" xfId="14656" xr:uid="{17AE24C3-2DBC-4335-BCBE-EB2D4F7655AD}"/>
    <cellStyle name="Calculation 6 3 14 3" xfId="14657" xr:uid="{08CAF672-FED6-4A4D-B6D6-9C54651C2F03}"/>
    <cellStyle name="Calculation 6 3 15" xfId="14658" xr:uid="{AFDE7024-263B-40AF-99AA-5EAFF01DF257}"/>
    <cellStyle name="Calculation 6 3 15 2" xfId="14659" xr:uid="{3433F235-0424-407C-8C14-E69307B55752}"/>
    <cellStyle name="Calculation 6 3 15 2 2" xfId="14660" xr:uid="{AC2BC06A-F793-471B-A4BC-E1A99D16FBEB}"/>
    <cellStyle name="Calculation 6 3 15 3" xfId="14661" xr:uid="{2BDED542-1521-48E1-A285-6C0C1B399CE2}"/>
    <cellStyle name="Calculation 6 3 16" xfId="14662" xr:uid="{E9E39789-1AEA-4404-876B-4015A581B51A}"/>
    <cellStyle name="Calculation 6 3 16 2" xfId="14663" xr:uid="{D006A3DD-6F47-4F6C-A071-538D19B70023}"/>
    <cellStyle name="Calculation 6 3 16 2 2" xfId="14664" xr:uid="{9A092469-0311-4337-AF9A-DEB0859DAF87}"/>
    <cellStyle name="Calculation 6 3 16 3" xfId="14665" xr:uid="{A029D294-968D-4A5F-B152-4A473BF6791C}"/>
    <cellStyle name="Calculation 6 3 17" xfId="14666" xr:uid="{1B1C0783-D44B-433C-8EC9-D87F6685A8F3}"/>
    <cellStyle name="Calculation 6 3 17 2" xfId="14667" xr:uid="{01F560EB-194C-4D84-86F5-BDF175D97C7F}"/>
    <cellStyle name="Calculation 6 3 17 2 2" xfId="14668" xr:uid="{9ABFE56A-3039-4F7B-AC43-6C92085ACF2C}"/>
    <cellStyle name="Calculation 6 3 17 3" xfId="14669" xr:uid="{79FCD4E9-BECF-4211-9502-67B157D8F3AF}"/>
    <cellStyle name="Calculation 6 3 18" xfId="14670" xr:uid="{434A35B7-CB61-45C7-AF5D-AB68B5D13BF3}"/>
    <cellStyle name="Calculation 6 3 18 2" xfId="14671" xr:uid="{128B6562-E8C9-4790-896E-CE7D81C0E0E3}"/>
    <cellStyle name="Calculation 6 3 19" xfId="14672" xr:uid="{72F26788-AFD1-45E0-B724-5B8D1438F704}"/>
    <cellStyle name="Calculation 6 3 2" xfId="14673" xr:uid="{33D8F861-2D9E-43DC-A0A4-DB40718E537E}"/>
    <cellStyle name="Calculation 6 3 2 10" xfId="14674" xr:uid="{D057F11A-0021-4CF3-95D7-4DC9D6ECACED}"/>
    <cellStyle name="Calculation 6 3 2 10 2" xfId="14675" xr:uid="{6D43E2CC-2941-438B-BC44-F037B70C5BED}"/>
    <cellStyle name="Calculation 6 3 2 10 2 2" xfId="14676" xr:uid="{857216A1-3810-4B2E-B1AB-0414E8AACACF}"/>
    <cellStyle name="Calculation 6 3 2 10 3" xfId="14677" xr:uid="{40784D05-0DDC-4324-9A6F-1A6D50C7EEC7}"/>
    <cellStyle name="Calculation 6 3 2 11" xfId="14678" xr:uid="{6D50AD60-5509-4CEA-8C58-619F3669231C}"/>
    <cellStyle name="Calculation 6 3 2 11 2" xfId="14679" xr:uid="{41B98584-9633-470A-8CC0-8956FBD6DD4F}"/>
    <cellStyle name="Calculation 6 3 2 11 2 2" xfId="14680" xr:uid="{92C9764E-01C4-4180-9957-C4EBE68FCCF9}"/>
    <cellStyle name="Calculation 6 3 2 11 3" xfId="14681" xr:uid="{D5A3A109-5EFD-49F7-B3A4-8E6151A79046}"/>
    <cellStyle name="Calculation 6 3 2 12" xfId="14682" xr:uid="{CAD1332A-60F5-42D4-A592-DB45AFD1879B}"/>
    <cellStyle name="Calculation 6 3 2 12 2" xfId="14683" xr:uid="{186CD52D-73D8-41E7-B364-1AA2D9BBF003}"/>
    <cellStyle name="Calculation 6 3 2 12 2 2" xfId="14684" xr:uid="{14427F96-23AE-4A37-ADAA-167FC6BA435F}"/>
    <cellStyle name="Calculation 6 3 2 12 3" xfId="14685" xr:uid="{92DB1532-8E0F-4046-A4D1-0FB3FA5819EB}"/>
    <cellStyle name="Calculation 6 3 2 13" xfId="14686" xr:uid="{1B0711ED-C825-4CF5-9ADC-D811A07DB8F5}"/>
    <cellStyle name="Calculation 6 3 2 13 2" xfId="14687" xr:uid="{46983CFF-56E9-49CD-A22A-AF4CD5E29C76}"/>
    <cellStyle name="Calculation 6 3 2 13 2 2" xfId="14688" xr:uid="{02F6D5BA-DEB8-4397-9AE0-D819B52A2BDB}"/>
    <cellStyle name="Calculation 6 3 2 13 3" xfId="14689" xr:uid="{AE327AE7-CE7D-429A-B874-21A209DFF73A}"/>
    <cellStyle name="Calculation 6 3 2 14" xfId="14690" xr:uid="{E7B65E4D-65FB-41EF-AE45-FD1968081E7F}"/>
    <cellStyle name="Calculation 6 3 2 14 2" xfId="14691" xr:uid="{3AB93CC4-7FAF-479D-9A82-5D24D5AA111B}"/>
    <cellStyle name="Calculation 6 3 2 14 2 2" xfId="14692" xr:uid="{D5038D5C-E11F-4144-AD31-4FA19A2CB4D3}"/>
    <cellStyle name="Calculation 6 3 2 14 3" xfId="14693" xr:uid="{3548BBF5-6D39-473E-B90D-82396C0DC0A0}"/>
    <cellStyle name="Calculation 6 3 2 15" xfId="14694" xr:uid="{0233D77F-D51F-486A-BCA2-5CC8914B53C6}"/>
    <cellStyle name="Calculation 6 3 2 15 2" xfId="14695" xr:uid="{00B2E9A9-CADC-4850-ADD0-25B34FE89043}"/>
    <cellStyle name="Calculation 6 3 2 15 2 2" xfId="14696" xr:uid="{2392A22F-9672-4D14-BADF-0BD5077514FB}"/>
    <cellStyle name="Calculation 6 3 2 15 3" xfId="14697" xr:uid="{88DCB259-0612-4E3E-BD30-C99E48111D32}"/>
    <cellStyle name="Calculation 6 3 2 16" xfId="14698" xr:uid="{AFB3CCBB-54C2-41D9-A92B-90CABF5FA600}"/>
    <cellStyle name="Calculation 6 3 2 16 2" xfId="14699" xr:uid="{EDA7DB2B-05E0-41C4-8B7D-B309CBE63261}"/>
    <cellStyle name="Calculation 6 3 2 16 2 2" xfId="14700" xr:uid="{30431EA4-203E-46B4-A900-FE96D72CE689}"/>
    <cellStyle name="Calculation 6 3 2 16 3" xfId="14701" xr:uid="{102022FA-E152-43D9-B2A5-78AA4FCB18CE}"/>
    <cellStyle name="Calculation 6 3 2 17" xfId="14702" xr:uid="{BC60BEDE-D5B0-4F77-A8E7-4CE2DA32DC5F}"/>
    <cellStyle name="Calculation 6 3 2 17 2" xfId="14703" xr:uid="{55BA3609-4963-44F1-A2F1-E5CC06DA0C6F}"/>
    <cellStyle name="Calculation 6 3 2 17 2 2" xfId="14704" xr:uid="{FE68AF91-BECC-4EFC-B833-07E2E1741945}"/>
    <cellStyle name="Calculation 6 3 2 17 3" xfId="14705" xr:uid="{8121726C-6A47-4FDF-86C5-8029D93565AE}"/>
    <cellStyle name="Calculation 6 3 2 18" xfId="14706" xr:uid="{7F2A3F93-0BD2-4E8A-ACA9-B5EA842FDCE6}"/>
    <cellStyle name="Calculation 6 3 2 18 2" xfId="14707" xr:uid="{25E616ED-F513-4D2C-8910-F8269083C64F}"/>
    <cellStyle name="Calculation 6 3 2 18 2 2" xfId="14708" xr:uid="{9893A63E-1816-4FF2-964A-DD6C5766D848}"/>
    <cellStyle name="Calculation 6 3 2 18 3" xfId="14709" xr:uid="{A3EF4474-4513-40EB-BFA7-7C9CCEE42E87}"/>
    <cellStyle name="Calculation 6 3 2 19" xfId="14710" xr:uid="{F950207B-0207-467B-A52A-68CF42D25A69}"/>
    <cellStyle name="Calculation 6 3 2 19 2" xfId="14711" xr:uid="{B5AB4AC4-A307-4515-B220-D2B332377246}"/>
    <cellStyle name="Calculation 6 3 2 19 2 2" xfId="14712" xr:uid="{1A6CBE1E-B88E-4B41-9775-200E9B0E533E}"/>
    <cellStyle name="Calculation 6 3 2 19 3" xfId="14713" xr:uid="{444AC7DC-346C-4882-A3A6-0BB4E04F392E}"/>
    <cellStyle name="Calculation 6 3 2 2" xfId="14714" xr:uid="{DE5E6D50-6C63-47ED-B971-0B50E3A8E215}"/>
    <cellStyle name="Calculation 6 3 2 2 2" xfId="14715" xr:uid="{89E32F3B-A5C5-4B5C-AF5A-3E071E3A15C4}"/>
    <cellStyle name="Calculation 6 3 2 2 2 2" xfId="14716" xr:uid="{00242C5F-93E2-4623-8F7E-B433A1AC7394}"/>
    <cellStyle name="Calculation 6 3 2 2 2 2 2" xfId="14717" xr:uid="{75427D7B-4261-409E-B47F-2E9BFF07B472}"/>
    <cellStyle name="Calculation 6 3 2 2 2 3" xfId="14718" xr:uid="{56A13645-AE42-4E25-BCBF-2CC136443A5E}"/>
    <cellStyle name="Calculation 6 3 2 2 2 4" xfId="14719" xr:uid="{29759C9C-E94A-4324-A141-2275CA6AFD5B}"/>
    <cellStyle name="Calculation 6 3 2 2 3" xfId="14720" xr:uid="{6E82D3C3-473D-410B-9A5A-7A51EEEB6001}"/>
    <cellStyle name="Calculation 6 3 2 2 3 2" xfId="14721" xr:uid="{A862F7FE-0847-49F1-B213-72220110B3A6}"/>
    <cellStyle name="Calculation 6 3 2 2 4" xfId="14722" xr:uid="{D4D4448E-F25F-4C0C-A0B0-668FFC62920C}"/>
    <cellStyle name="Calculation 6 3 2 2 5" xfId="14723" xr:uid="{3D1326D0-588D-4932-8202-298E31CF17CD}"/>
    <cellStyle name="Calculation 6 3 2 20" xfId="14724" xr:uid="{44F9F9E9-9207-4F93-A275-848736C6D154}"/>
    <cellStyle name="Calculation 6 3 2 20 2" xfId="14725" xr:uid="{CE657D26-952F-4F59-8065-5A47AC39DB55}"/>
    <cellStyle name="Calculation 6 3 2 20 2 2" xfId="14726" xr:uid="{450799A1-2AA1-474B-B0C7-2310B8CB5BBC}"/>
    <cellStyle name="Calculation 6 3 2 20 3" xfId="14727" xr:uid="{19DDE011-8152-41AF-9F66-8AA646DD22E2}"/>
    <cellStyle name="Calculation 6 3 2 21" xfId="14728" xr:uid="{B85ABB27-F602-4F8C-B2E5-616BCC6BB3A3}"/>
    <cellStyle name="Calculation 6 3 2 21 2" xfId="14729" xr:uid="{BA4CE30E-1639-4DAD-B785-4A97C35906A2}"/>
    <cellStyle name="Calculation 6 3 2 22" xfId="14730" xr:uid="{36A477F8-B918-4F90-A2A4-B766F754B294}"/>
    <cellStyle name="Calculation 6 3 2 23" xfId="14731" xr:uid="{8C544ACB-D5F1-459C-A906-20F001D57D83}"/>
    <cellStyle name="Calculation 6 3 2 3" xfId="14732" xr:uid="{3C5DC527-2099-426C-9AED-689788E4FC30}"/>
    <cellStyle name="Calculation 6 3 2 3 2" xfId="14733" xr:uid="{1D23E6EF-DE5C-471E-9B5A-7B96AF5D602A}"/>
    <cellStyle name="Calculation 6 3 2 3 2 2" xfId="14734" xr:uid="{F4403E4E-902D-4878-BDC7-7CD4BCE27C91}"/>
    <cellStyle name="Calculation 6 3 2 3 2 3" xfId="14735" xr:uid="{98AAC909-B456-41F5-B7D8-D5B2C5A15698}"/>
    <cellStyle name="Calculation 6 3 2 3 3" xfId="14736" xr:uid="{DF950A90-8E36-402B-9783-2F886026AF51}"/>
    <cellStyle name="Calculation 6 3 2 3 3 2" xfId="14737" xr:uid="{3A66640E-6BAB-43CB-B20E-4435D259554D}"/>
    <cellStyle name="Calculation 6 3 2 3 4" xfId="14738" xr:uid="{235D9BB9-60BD-41B9-A096-97C66551A2BF}"/>
    <cellStyle name="Calculation 6 3 2 4" xfId="14739" xr:uid="{5D0821A7-AF23-475B-BEC5-6250184A6483}"/>
    <cellStyle name="Calculation 6 3 2 4 2" xfId="14740" xr:uid="{FD7D688F-2A1C-4FA7-AD1B-F2FAB878E9AE}"/>
    <cellStyle name="Calculation 6 3 2 4 2 2" xfId="14741" xr:uid="{FFC843F7-2260-4E88-A426-748754F21A9E}"/>
    <cellStyle name="Calculation 6 3 2 4 3" xfId="14742" xr:uid="{FE5D2D80-F14F-4F7F-800F-6C33172DDCFF}"/>
    <cellStyle name="Calculation 6 3 2 4 4" xfId="14743" xr:uid="{33B80B9D-E785-459B-9EEA-30DF953ECFD0}"/>
    <cellStyle name="Calculation 6 3 2 5" xfId="14744" xr:uid="{889DD330-480A-4090-99FF-F0FCDFAC0F98}"/>
    <cellStyle name="Calculation 6 3 2 5 2" xfId="14745" xr:uid="{3D28B8F2-A73E-449A-9464-65ED03FD326B}"/>
    <cellStyle name="Calculation 6 3 2 5 2 2" xfId="14746" xr:uid="{C7EAB3F9-89BA-4DAB-8A56-FB8CEE89275D}"/>
    <cellStyle name="Calculation 6 3 2 5 3" xfId="14747" xr:uid="{1F7CF669-A6EF-4B17-A5CF-AFFC22E1A464}"/>
    <cellStyle name="Calculation 6 3 2 5 4" xfId="14748" xr:uid="{7D235729-DB7A-48CC-923C-A13F6EDCC3AA}"/>
    <cellStyle name="Calculation 6 3 2 6" xfId="14749" xr:uid="{3852B299-2941-4F04-B800-CD21DD776756}"/>
    <cellStyle name="Calculation 6 3 2 6 2" xfId="14750" xr:uid="{99EE4638-6D10-477F-BE84-B49254D1C975}"/>
    <cellStyle name="Calculation 6 3 2 6 2 2" xfId="14751" xr:uid="{B3D8A58E-EE94-474D-BDE2-880B6D4C3971}"/>
    <cellStyle name="Calculation 6 3 2 6 3" xfId="14752" xr:uid="{6AA6A379-6EB9-463A-B6D3-685E58330CE1}"/>
    <cellStyle name="Calculation 6 3 2 7" xfId="14753" xr:uid="{E2085253-C260-4FA0-B186-5EC4C1EA8EB5}"/>
    <cellStyle name="Calculation 6 3 2 7 2" xfId="14754" xr:uid="{F95B387B-7D6C-4EF7-A4E6-2DCD49BB7AC8}"/>
    <cellStyle name="Calculation 6 3 2 7 2 2" xfId="14755" xr:uid="{646A8085-B535-4DE8-9391-0A5441FCFD46}"/>
    <cellStyle name="Calculation 6 3 2 7 3" xfId="14756" xr:uid="{0BF84A85-52AD-4425-A1BE-48A14C7B6DB7}"/>
    <cellStyle name="Calculation 6 3 2 8" xfId="14757" xr:uid="{E0099932-F2EA-44D8-8225-B41FF9EECDBA}"/>
    <cellStyle name="Calculation 6 3 2 8 2" xfId="14758" xr:uid="{4FB47C4D-EA8D-4296-92A9-3D6EA5EEAF6B}"/>
    <cellStyle name="Calculation 6 3 2 8 2 2" xfId="14759" xr:uid="{9E90100A-48EF-4455-B0CD-496AFDC9212E}"/>
    <cellStyle name="Calculation 6 3 2 8 3" xfId="14760" xr:uid="{6CAD7E1B-E4C9-4201-8E74-166190405F79}"/>
    <cellStyle name="Calculation 6 3 2 9" xfId="14761" xr:uid="{3CD665F7-A32E-4E05-B966-02E3A96AFC12}"/>
    <cellStyle name="Calculation 6 3 2 9 2" xfId="14762" xr:uid="{EA1A5387-369B-43B7-94E1-646E70A0827F}"/>
    <cellStyle name="Calculation 6 3 2 9 2 2" xfId="14763" xr:uid="{7404FC2B-34B7-4BE7-A886-C09428F10BC0}"/>
    <cellStyle name="Calculation 6 3 2 9 3" xfId="14764" xr:uid="{2F4BBE4F-771B-4DD8-BB6C-40BEFF31906F}"/>
    <cellStyle name="Calculation 6 3 20" xfId="14765" xr:uid="{FA57B00C-775D-4D2B-9761-3180958FA1D0}"/>
    <cellStyle name="Calculation 6 3 3" xfId="14766" xr:uid="{EF3C8963-D5D8-4D0D-BE6C-D8AD91CA9E42}"/>
    <cellStyle name="Calculation 6 3 3 2" xfId="14767" xr:uid="{4F0F6868-1F81-4888-A307-807E7BD0BC94}"/>
    <cellStyle name="Calculation 6 3 3 2 2" xfId="14768" xr:uid="{8B3C2E21-411A-4FBD-AE9C-AABAABA123D5}"/>
    <cellStyle name="Calculation 6 3 3 2 2 2" xfId="14769" xr:uid="{A2DEB42C-8BFE-4B14-9102-63F26553B905}"/>
    <cellStyle name="Calculation 6 3 3 2 3" xfId="14770" xr:uid="{14815484-D517-4860-BCE3-9CE6271D1DB9}"/>
    <cellStyle name="Calculation 6 3 3 2 4" xfId="14771" xr:uid="{4C3B930D-DD5A-4CBA-948E-43F09C64935F}"/>
    <cellStyle name="Calculation 6 3 3 3" xfId="14772" xr:uid="{29A195B0-930E-463A-BCBD-8100DD7BD696}"/>
    <cellStyle name="Calculation 6 3 3 3 2" xfId="14773" xr:uid="{0176669A-2DED-4B92-BB93-36E8E446F7B8}"/>
    <cellStyle name="Calculation 6 3 3 4" xfId="14774" xr:uid="{413B01A9-49E7-4DB0-B091-B03D7B6288B6}"/>
    <cellStyle name="Calculation 6 3 3 5" xfId="14775" xr:uid="{475BF949-794D-409A-9443-D78082233314}"/>
    <cellStyle name="Calculation 6 3 4" xfId="14776" xr:uid="{4EF500DF-0B2E-4F0D-82E1-4DB9C8885D75}"/>
    <cellStyle name="Calculation 6 3 4 2" xfId="14777" xr:uid="{39B0A64D-EBC4-4079-AB6E-EAE32EEF40B7}"/>
    <cellStyle name="Calculation 6 3 4 2 2" xfId="14778" xr:uid="{99C4E4B3-5E5D-4B9F-A330-B0BB1268E8DD}"/>
    <cellStyle name="Calculation 6 3 4 2 3" xfId="14779" xr:uid="{68BBE8D2-A803-4FFE-BF9E-A068DD32436B}"/>
    <cellStyle name="Calculation 6 3 4 3" xfId="14780" xr:uid="{D213F575-021B-4BB5-AF6E-33546B4DF040}"/>
    <cellStyle name="Calculation 6 3 4 3 2" xfId="14781" xr:uid="{7C8BD59C-4B62-479E-B89F-92327CF2B35E}"/>
    <cellStyle name="Calculation 6 3 4 4" xfId="14782" xr:uid="{A3C4920E-82C4-4E7F-A1BB-5BEC57D204B1}"/>
    <cellStyle name="Calculation 6 3 5" xfId="14783" xr:uid="{51E41186-EE1B-43F0-8224-D46187AB4033}"/>
    <cellStyle name="Calculation 6 3 5 2" xfId="14784" xr:uid="{34E08B93-CD13-4876-A70F-3E8EA8DCC8FD}"/>
    <cellStyle name="Calculation 6 3 5 2 2" xfId="14785" xr:uid="{F70DBC20-926B-444A-BCBC-8F2EBD37A6B2}"/>
    <cellStyle name="Calculation 6 3 5 2 3" xfId="14786" xr:uid="{151C6D26-F679-4CF2-B39D-7CFB51B42427}"/>
    <cellStyle name="Calculation 6 3 5 3" xfId="14787" xr:uid="{EB67EA29-8CBB-4683-9D4E-B35A23F3C1CE}"/>
    <cellStyle name="Calculation 6 3 5 4" xfId="14788" xr:uid="{C16ACF30-C1C5-42F9-9EC8-40A3B5A288C7}"/>
    <cellStyle name="Calculation 6 3 6" xfId="14789" xr:uid="{53EAA2FA-E6A1-470E-B18A-0E65D8AF3AE8}"/>
    <cellStyle name="Calculation 6 3 6 2" xfId="14790" xr:uid="{53604269-E602-4333-B30F-6C3C7014A87A}"/>
    <cellStyle name="Calculation 6 3 6 2 2" xfId="14791" xr:uid="{1FAFA524-77E5-4B70-9EFA-4791EB77FFF9}"/>
    <cellStyle name="Calculation 6 3 6 3" xfId="14792" xr:uid="{A2948625-A24F-4062-AF80-51A68B0BC086}"/>
    <cellStyle name="Calculation 6 3 6 4" xfId="14793" xr:uid="{47640D90-0B55-4025-81EA-CAEC7A05E2DE}"/>
    <cellStyle name="Calculation 6 3 7" xfId="14794" xr:uid="{2CEE9202-65D2-4E98-A95C-9EF21A8D0445}"/>
    <cellStyle name="Calculation 6 3 7 2" xfId="14795" xr:uid="{4E0AD439-6DCC-4016-919D-5AE75ADAAC5E}"/>
    <cellStyle name="Calculation 6 3 7 2 2" xfId="14796" xr:uid="{F90A140E-46B5-445A-B468-AFF11C76C379}"/>
    <cellStyle name="Calculation 6 3 7 3" xfId="14797" xr:uid="{1B03EF27-52FE-4B29-A401-20613DDE61CB}"/>
    <cellStyle name="Calculation 6 3 8" xfId="14798" xr:uid="{1BB2A1FD-B9AE-4AD8-BC8C-A6C23F5B30FA}"/>
    <cellStyle name="Calculation 6 3 8 2" xfId="14799" xr:uid="{07D4FE84-9D6A-434F-A0B5-A6E6C249F4FF}"/>
    <cellStyle name="Calculation 6 3 8 2 2" xfId="14800" xr:uid="{846CE104-4B77-4373-BCF3-E54430AA1670}"/>
    <cellStyle name="Calculation 6 3 8 3" xfId="14801" xr:uid="{76B8E5EB-A515-490D-A0CF-3A30DCBA3E4B}"/>
    <cellStyle name="Calculation 6 3 9" xfId="14802" xr:uid="{0BCF6287-D729-4F1D-9331-1C9C0BCAA400}"/>
    <cellStyle name="Calculation 6 3 9 2" xfId="14803" xr:uid="{07591664-1EBA-455B-B1B2-E3F46778975C}"/>
    <cellStyle name="Calculation 6 3 9 2 2" xfId="14804" xr:uid="{1C141D04-150E-4E71-AEF5-F6A5A5134B84}"/>
    <cellStyle name="Calculation 6 3 9 3" xfId="14805" xr:uid="{C40857C9-BD9F-483E-9819-7DD9E3117E70}"/>
    <cellStyle name="Calculation 6 4" xfId="14806" xr:uid="{F0AA63DD-5DDE-461F-B3EE-565EE934C159}"/>
    <cellStyle name="Calculation 6 4 10" xfId="14807" xr:uid="{68124FE8-4229-4859-980B-DE8EC1CC2030}"/>
    <cellStyle name="Calculation 6 4 10 2" xfId="14808" xr:uid="{D815F5C6-9833-4FA0-8AAD-7320E5FA47FC}"/>
    <cellStyle name="Calculation 6 4 10 2 2" xfId="14809" xr:uid="{CBACC536-674D-47E2-A908-056208926C49}"/>
    <cellStyle name="Calculation 6 4 10 3" xfId="14810" xr:uid="{35FCF2EC-1745-423A-AC91-A2E5313A574E}"/>
    <cellStyle name="Calculation 6 4 11" xfId="14811" xr:uid="{C095FC0F-9227-40EC-B998-A3E4122E0BCF}"/>
    <cellStyle name="Calculation 6 4 11 2" xfId="14812" xr:uid="{033BE71F-C8AC-473F-8AF0-5D341BB09485}"/>
    <cellStyle name="Calculation 6 4 11 2 2" xfId="14813" xr:uid="{49B1A696-E374-4B2F-9639-6DD85E3B62D3}"/>
    <cellStyle name="Calculation 6 4 11 3" xfId="14814" xr:uid="{6668E05D-1D59-4FAA-9B20-D977FC52BF95}"/>
    <cellStyle name="Calculation 6 4 12" xfId="14815" xr:uid="{75DB41E2-3F1D-4C83-B4FB-A22EB0FB9C75}"/>
    <cellStyle name="Calculation 6 4 12 2" xfId="14816" xr:uid="{AA05BCB8-42F7-4648-AD41-317AA3C3F359}"/>
    <cellStyle name="Calculation 6 4 12 2 2" xfId="14817" xr:uid="{5BAA56F1-B65C-42C0-80EF-118D91A5F26A}"/>
    <cellStyle name="Calculation 6 4 12 3" xfId="14818" xr:uid="{3F323B0A-6682-4C1D-909F-D91798967ED2}"/>
    <cellStyle name="Calculation 6 4 13" xfId="14819" xr:uid="{4307BA6A-FBA6-48F7-BF33-8093D1B79FB2}"/>
    <cellStyle name="Calculation 6 4 13 2" xfId="14820" xr:uid="{8C6E112A-6494-4DC4-93C5-4367223CCC53}"/>
    <cellStyle name="Calculation 6 4 13 2 2" xfId="14821" xr:uid="{7951C5E1-4877-40A6-AE78-1C9DA17FE0A0}"/>
    <cellStyle name="Calculation 6 4 13 3" xfId="14822" xr:uid="{0EBFC055-1BF6-4E89-8D79-41B1D8C903D6}"/>
    <cellStyle name="Calculation 6 4 14" xfId="14823" xr:uid="{9BFE0B49-27BA-45C5-9DA1-E75AF4425DE1}"/>
    <cellStyle name="Calculation 6 4 14 2" xfId="14824" xr:uid="{8D819E61-3310-48EB-80B4-B0A8F285195D}"/>
    <cellStyle name="Calculation 6 4 14 2 2" xfId="14825" xr:uid="{D0A09306-8E72-420C-8D43-CD98A757501F}"/>
    <cellStyle name="Calculation 6 4 14 3" xfId="14826" xr:uid="{1CD60048-958B-439C-A671-B267B9B6CBBD}"/>
    <cellStyle name="Calculation 6 4 15" xfId="14827" xr:uid="{999CDAB6-F7FC-48FA-807E-6FD5577B1D44}"/>
    <cellStyle name="Calculation 6 4 15 2" xfId="14828" xr:uid="{F0166D5C-2B19-4545-B58D-48F016EA4D87}"/>
    <cellStyle name="Calculation 6 4 15 2 2" xfId="14829" xr:uid="{729EE909-DECA-41AC-9854-ABB5D0C8C4F0}"/>
    <cellStyle name="Calculation 6 4 15 3" xfId="14830" xr:uid="{AA4862B3-0108-47AC-B15F-93134F0B5FDB}"/>
    <cellStyle name="Calculation 6 4 16" xfId="14831" xr:uid="{9AC6ECD5-928B-4D7B-A50A-BC871557C144}"/>
    <cellStyle name="Calculation 6 4 16 2" xfId="14832" xr:uid="{39C1F615-D3B8-4D55-BE9D-46AB4FEEEC0A}"/>
    <cellStyle name="Calculation 6 4 16 2 2" xfId="14833" xr:uid="{2A767C9F-213C-485B-94E3-170729397022}"/>
    <cellStyle name="Calculation 6 4 16 3" xfId="14834" xr:uid="{B476D376-07C9-48EE-B7F7-E8A36D0CD0A3}"/>
    <cellStyle name="Calculation 6 4 17" xfId="14835" xr:uid="{6CE2CFE0-E636-444A-95EC-3ADC3E384199}"/>
    <cellStyle name="Calculation 6 4 17 2" xfId="14836" xr:uid="{43190331-DDD7-4A6C-A392-8FC95ECA1471}"/>
    <cellStyle name="Calculation 6 4 17 2 2" xfId="14837" xr:uid="{A3F43602-EDCD-40FA-9C98-686B6A637DE0}"/>
    <cellStyle name="Calculation 6 4 17 3" xfId="14838" xr:uid="{31E58FAF-CB25-4357-B1BF-B67966DAC484}"/>
    <cellStyle name="Calculation 6 4 18" xfId="14839" xr:uid="{2C771275-A368-4882-AC77-D6EF7F47C6DC}"/>
    <cellStyle name="Calculation 6 4 18 2" xfId="14840" xr:uid="{EAE55222-0004-4FC2-BC42-7FFB43B75F2B}"/>
    <cellStyle name="Calculation 6 4 19" xfId="14841" xr:uid="{305AAA06-774D-4499-B2B1-205918CBC390}"/>
    <cellStyle name="Calculation 6 4 2" xfId="14842" xr:uid="{79882210-E695-44EB-98D6-D5BA53E9E38D}"/>
    <cellStyle name="Calculation 6 4 2 10" xfId="14843" xr:uid="{207E54D8-E828-4363-A30C-8229BB8A9936}"/>
    <cellStyle name="Calculation 6 4 2 10 2" xfId="14844" xr:uid="{C9565635-2429-4998-9E59-37185839F70C}"/>
    <cellStyle name="Calculation 6 4 2 10 2 2" xfId="14845" xr:uid="{75EA6B91-8B30-4E09-B3CB-82FE1BD163CD}"/>
    <cellStyle name="Calculation 6 4 2 10 3" xfId="14846" xr:uid="{CC3AC6C4-DA88-4DE9-9C58-B7FCB1932088}"/>
    <cellStyle name="Calculation 6 4 2 11" xfId="14847" xr:uid="{CE80D231-A5A3-45B3-8C8F-53B7BCD02587}"/>
    <cellStyle name="Calculation 6 4 2 11 2" xfId="14848" xr:uid="{C652E554-086E-481A-8727-F185BB619342}"/>
    <cellStyle name="Calculation 6 4 2 11 2 2" xfId="14849" xr:uid="{DA3AE480-EB38-4EB3-A5AF-F27C0D89F879}"/>
    <cellStyle name="Calculation 6 4 2 11 3" xfId="14850" xr:uid="{108A2C71-1F8B-4565-B563-59D3104F90B6}"/>
    <cellStyle name="Calculation 6 4 2 12" xfId="14851" xr:uid="{D92BAC14-D94A-4F62-BFCB-DA8B5020BC56}"/>
    <cellStyle name="Calculation 6 4 2 12 2" xfId="14852" xr:uid="{DF3C37D6-AE91-4925-B053-E9D1757AAF64}"/>
    <cellStyle name="Calculation 6 4 2 12 2 2" xfId="14853" xr:uid="{62B002D8-E2B1-44A3-B7BB-8B0218944A30}"/>
    <cellStyle name="Calculation 6 4 2 12 3" xfId="14854" xr:uid="{1548E2AC-65A0-457A-B399-6CE4B433BD27}"/>
    <cellStyle name="Calculation 6 4 2 13" xfId="14855" xr:uid="{AD4D1B0B-88A9-4716-8088-3A6FC836767B}"/>
    <cellStyle name="Calculation 6 4 2 13 2" xfId="14856" xr:uid="{56B31BEC-469B-4939-A88C-34D64C3E5188}"/>
    <cellStyle name="Calculation 6 4 2 13 2 2" xfId="14857" xr:uid="{F4BEDF31-F475-459D-BDCA-66876AF8DCE7}"/>
    <cellStyle name="Calculation 6 4 2 13 3" xfId="14858" xr:uid="{834A07A6-C772-4F88-9158-AEFFE6B1C184}"/>
    <cellStyle name="Calculation 6 4 2 14" xfId="14859" xr:uid="{1841ED5D-899A-4509-BE16-B927A2746E3A}"/>
    <cellStyle name="Calculation 6 4 2 14 2" xfId="14860" xr:uid="{5651562B-A186-4727-A389-16A41537543B}"/>
    <cellStyle name="Calculation 6 4 2 14 2 2" xfId="14861" xr:uid="{15E6A724-543A-4E74-A625-0B17029B159B}"/>
    <cellStyle name="Calculation 6 4 2 14 3" xfId="14862" xr:uid="{5BC64A28-67A6-4756-A454-4AED51B6742C}"/>
    <cellStyle name="Calculation 6 4 2 15" xfId="14863" xr:uid="{F63D3971-D5CA-4072-A90B-EC9052C04B6B}"/>
    <cellStyle name="Calculation 6 4 2 15 2" xfId="14864" xr:uid="{C43A8337-195D-4E00-B181-F2B63FE8D345}"/>
    <cellStyle name="Calculation 6 4 2 15 2 2" xfId="14865" xr:uid="{7E88EE28-383D-4315-9D9F-8DB3BD2B06FE}"/>
    <cellStyle name="Calculation 6 4 2 15 3" xfId="14866" xr:uid="{C7287DDB-E9A5-4A86-8E8F-24B63AF42672}"/>
    <cellStyle name="Calculation 6 4 2 16" xfId="14867" xr:uid="{5751CEE5-D377-47CA-A34A-AC92FE639EE0}"/>
    <cellStyle name="Calculation 6 4 2 16 2" xfId="14868" xr:uid="{45B10282-EDBE-46C6-9ED8-29895516DA99}"/>
    <cellStyle name="Calculation 6 4 2 16 2 2" xfId="14869" xr:uid="{6733868C-90CA-4CE4-B4DA-74973CAE1342}"/>
    <cellStyle name="Calculation 6 4 2 16 3" xfId="14870" xr:uid="{E24AC59C-5610-4993-980B-5A3832025091}"/>
    <cellStyle name="Calculation 6 4 2 17" xfId="14871" xr:uid="{0A1BB449-4B4C-4336-B943-C62F2C85ABFE}"/>
    <cellStyle name="Calculation 6 4 2 17 2" xfId="14872" xr:uid="{1F4B58E7-B4C8-4B4F-9C20-7E007B51F579}"/>
    <cellStyle name="Calculation 6 4 2 17 2 2" xfId="14873" xr:uid="{7FD3F8B5-13F8-44AD-B565-37278E9F55D3}"/>
    <cellStyle name="Calculation 6 4 2 17 3" xfId="14874" xr:uid="{1E16995A-B7EB-4449-A82A-3B292571D93E}"/>
    <cellStyle name="Calculation 6 4 2 18" xfId="14875" xr:uid="{97CD24B7-FF85-4537-9224-CC6161BBECEE}"/>
    <cellStyle name="Calculation 6 4 2 18 2" xfId="14876" xr:uid="{A93A708D-57A1-41D6-89E7-061BB63BA962}"/>
    <cellStyle name="Calculation 6 4 2 18 2 2" xfId="14877" xr:uid="{BA564722-5DBC-489F-9231-B929151D3FD2}"/>
    <cellStyle name="Calculation 6 4 2 18 3" xfId="14878" xr:uid="{3E93F5D4-5C3C-4F98-8B54-14789E82C7A8}"/>
    <cellStyle name="Calculation 6 4 2 19" xfId="14879" xr:uid="{1513F6AB-5F36-4CAB-A65B-7E330EE7953C}"/>
    <cellStyle name="Calculation 6 4 2 19 2" xfId="14880" xr:uid="{DBBFD935-4054-45B5-AE43-A4F819361E15}"/>
    <cellStyle name="Calculation 6 4 2 19 2 2" xfId="14881" xr:uid="{DEC01F88-6552-4556-92EF-C55E140FBE0F}"/>
    <cellStyle name="Calculation 6 4 2 19 3" xfId="14882" xr:uid="{498D4DCC-AEAD-4FB3-9F10-6C0DE7981338}"/>
    <cellStyle name="Calculation 6 4 2 2" xfId="14883" xr:uid="{FCFEA101-3ABD-48E0-BF87-9875FB992E80}"/>
    <cellStyle name="Calculation 6 4 2 2 2" xfId="14884" xr:uid="{6A5A0358-2559-4CCB-B71C-D519C34ADB26}"/>
    <cellStyle name="Calculation 6 4 2 2 2 2" xfId="14885" xr:uid="{13725511-4427-44F4-9767-71541DBF2B57}"/>
    <cellStyle name="Calculation 6 4 2 2 2 2 2" xfId="14886" xr:uid="{E1FED0AE-A2A2-44E4-8461-74D1B3F2E92B}"/>
    <cellStyle name="Calculation 6 4 2 2 2 3" xfId="14887" xr:uid="{FA660B53-F2EF-446D-AB42-4836BFF2B671}"/>
    <cellStyle name="Calculation 6 4 2 2 2 4" xfId="14888" xr:uid="{A2BDEEF0-2610-494F-A33C-D4EC67AB0881}"/>
    <cellStyle name="Calculation 6 4 2 2 3" xfId="14889" xr:uid="{3CAED90D-7B57-460A-8137-259949897D18}"/>
    <cellStyle name="Calculation 6 4 2 2 3 2" xfId="14890" xr:uid="{3110D0A1-73F3-46DD-AFED-9739F37A365F}"/>
    <cellStyle name="Calculation 6 4 2 2 4" xfId="14891" xr:uid="{32872781-EAD7-40B4-B2CF-6790CC698DB3}"/>
    <cellStyle name="Calculation 6 4 2 2 5" xfId="14892" xr:uid="{E9F79A0B-CC40-4187-BFB5-CD10424F7216}"/>
    <cellStyle name="Calculation 6 4 2 20" xfId="14893" xr:uid="{8EAADE9E-67CD-4B82-8B3E-9D84D739D300}"/>
    <cellStyle name="Calculation 6 4 2 20 2" xfId="14894" xr:uid="{33FFF176-03CE-4504-951C-60E0D5E63446}"/>
    <cellStyle name="Calculation 6 4 2 20 2 2" xfId="14895" xr:uid="{98B6C658-420F-4D62-9656-73FBDF165973}"/>
    <cellStyle name="Calculation 6 4 2 20 3" xfId="14896" xr:uid="{303EFD82-F1D1-4127-A722-A3123DD7BEF4}"/>
    <cellStyle name="Calculation 6 4 2 21" xfId="14897" xr:uid="{EEAE6E83-F8BC-4DD2-B757-9C18DB48A51C}"/>
    <cellStyle name="Calculation 6 4 2 21 2" xfId="14898" xr:uid="{3D3A1961-7C53-4818-A616-BEF99C7262BA}"/>
    <cellStyle name="Calculation 6 4 2 22" xfId="14899" xr:uid="{2583DC91-D228-4F81-9293-668371F492E2}"/>
    <cellStyle name="Calculation 6 4 2 23" xfId="14900" xr:uid="{422CAC24-17B0-4A7D-99EF-8185B825AC9D}"/>
    <cellStyle name="Calculation 6 4 2 3" xfId="14901" xr:uid="{0C56BDD0-A580-437B-AA14-EE5C9FE6B224}"/>
    <cellStyle name="Calculation 6 4 2 3 2" xfId="14902" xr:uid="{867B16C0-5BD7-44E3-B387-B5FC669AD751}"/>
    <cellStyle name="Calculation 6 4 2 3 2 2" xfId="14903" xr:uid="{F4B08BF5-0709-4AF9-9D1E-301660C976C2}"/>
    <cellStyle name="Calculation 6 4 2 3 2 3" xfId="14904" xr:uid="{16F8B9EB-843F-49CC-8030-E066A156224B}"/>
    <cellStyle name="Calculation 6 4 2 3 3" xfId="14905" xr:uid="{009B6635-29EA-4A06-91BD-E8121D322D96}"/>
    <cellStyle name="Calculation 6 4 2 3 3 2" xfId="14906" xr:uid="{65E14B23-4465-440D-897E-D8995BBF0A35}"/>
    <cellStyle name="Calculation 6 4 2 3 4" xfId="14907" xr:uid="{B95EC674-7C86-4454-823E-03B457B9A75D}"/>
    <cellStyle name="Calculation 6 4 2 4" xfId="14908" xr:uid="{64B803F2-DA06-4B75-9871-A911C591821E}"/>
    <cellStyle name="Calculation 6 4 2 4 2" xfId="14909" xr:uid="{D17509C9-D94B-4503-9B91-E082126EEB1A}"/>
    <cellStyle name="Calculation 6 4 2 4 2 2" xfId="14910" xr:uid="{71F85123-8766-4E81-894D-30FCB6879240}"/>
    <cellStyle name="Calculation 6 4 2 4 3" xfId="14911" xr:uid="{220E0B92-F18C-4973-A175-986988F34CC8}"/>
    <cellStyle name="Calculation 6 4 2 4 4" xfId="14912" xr:uid="{88E92DA1-7AFB-4197-887F-70A9E7C9532A}"/>
    <cellStyle name="Calculation 6 4 2 5" xfId="14913" xr:uid="{148DFB50-742C-468F-9A76-79A4817D1DB4}"/>
    <cellStyle name="Calculation 6 4 2 5 2" xfId="14914" xr:uid="{3C5D8A4E-C6C2-49DA-A913-6CF671582AC9}"/>
    <cellStyle name="Calculation 6 4 2 5 2 2" xfId="14915" xr:uid="{E0293F53-4238-4B42-8CE6-45F291DFEBAF}"/>
    <cellStyle name="Calculation 6 4 2 5 3" xfId="14916" xr:uid="{49C08F7E-ADE0-41D8-8254-3D0AEC980504}"/>
    <cellStyle name="Calculation 6 4 2 5 4" xfId="14917" xr:uid="{3B2C5DA4-86AD-4D6D-8950-62146FB64D1F}"/>
    <cellStyle name="Calculation 6 4 2 6" xfId="14918" xr:uid="{CE241681-26B3-4F91-9CC1-0C91661D4AB8}"/>
    <cellStyle name="Calculation 6 4 2 6 2" xfId="14919" xr:uid="{905ACFE7-9540-4D6A-937F-30DE76B52B74}"/>
    <cellStyle name="Calculation 6 4 2 6 2 2" xfId="14920" xr:uid="{27C3BD31-7368-4ABB-8C03-5D6025658C01}"/>
    <cellStyle name="Calculation 6 4 2 6 3" xfId="14921" xr:uid="{BA3B8056-5EE1-41B5-BC43-2A27204D17DD}"/>
    <cellStyle name="Calculation 6 4 2 7" xfId="14922" xr:uid="{B183D9EA-E5AB-44B9-91CE-379D60C78047}"/>
    <cellStyle name="Calculation 6 4 2 7 2" xfId="14923" xr:uid="{EF864D8B-BF06-4E7E-8F38-67674B5751FA}"/>
    <cellStyle name="Calculation 6 4 2 7 2 2" xfId="14924" xr:uid="{1ECE2C0B-BF99-48F3-B14B-30216BA49260}"/>
    <cellStyle name="Calculation 6 4 2 7 3" xfId="14925" xr:uid="{0ED865E7-6C20-4AC6-AB0A-D5CB11E9A4DA}"/>
    <cellStyle name="Calculation 6 4 2 8" xfId="14926" xr:uid="{82FDE323-3373-4F23-B418-7981A68344D0}"/>
    <cellStyle name="Calculation 6 4 2 8 2" xfId="14927" xr:uid="{7C17C3E5-F9D3-4353-B9CD-846A23F4B218}"/>
    <cellStyle name="Calculation 6 4 2 8 2 2" xfId="14928" xr:uid="{64EB4E44-4477-4B75-84B3-95E4F09B5053}"/>
    <cellStyle name="Calculation 6 4 2 8 3" xfId="14929" xr:uid="{DFA08AE3-6CEB-4B30-9AA7-D3C3AC64AF66}"/>
    <cellStyle name="Calculation 6 4 2 9" xfId="14930" xr:uid="{D49E00B6-41A8-4E97-802A-E8965B95233E}"/>
    <cellStyle name="Calculation 6 4 2 9 2" xfId="14931" xr:uid="{D8DA284D-8878-4202-9921-EDC3BD30932F}"/>
    <cellStyle name="Calculation 6 4 2 9 2 2" xfId="14932" xr:uid="{0BD8F43B-64C3-43CF-8874-4C1434D0F4A3}"/>
    <cellStyle name="Calculation 6 4 2 9 3" xfId="14933" xr:uid="{0A7772A0-82A5-46C8-8279-B52A4C4D7E23}"/>
    <cellStyle name="Calculation 6 4 20" xfId="14934" xr:uid="{598E8E40-2F18-45E3-A71A-020CC5C8A003}"/>
    <cellStyle name="Calculation 6 4 3" xfId="14935" xr:uid="{707A57C7-7871-48C3-9F8D-D8182890F68A}"/>
    <cellStyle name="Calculation 6 4 3 2" xfId="14936" xr:uid="{9ACEEE56-0D24-460D-825D-8C7C25311996}"/>
    <cellStyle name="Calculation 6 4 3 2 2" xfId="14937" xr:uid="{527DB9A8-2F76-48AC-9A6A-8315D72FD295}"/>
    <cellStyle name="Calculation 6 4 3 2 2 2" xfId="14938" xr:uid="{6C88E84E-CC71-4F80-8864-7583BDF10C11}"/>
    <cellStyle name="Calculation 6 4 3 2 3" xfId="14939" xr:uid="{4295B9DC-6F7D-49F1-B340-53B6A3F23D3E}"/>
    <cellStyle name="Calculation 6 4 3 2 4" xfId="14940" xr:uid="{0DABE040-223E-46F0-B938-BB794EC8E7B7}"/>
    <cellStyle name="Calculation 6 4 3 3" xfId="14941" xr:uid="{734ED2F1-3C7E-438A-80C9-E5212EAA973F}"/>
    <cellStyle name="Calculation 6 4 3 3 2" xfId="14942" xr:uid="{EDD7C1FA-5D4C-4E84-AA61-4472777D7614}"/>
    <cellStyle name="Calculation 6 4 3 4" xfId="14943" xr:uid="{5A7FAFD4-87F7-4A35-96A5-B119185364D0}"/>
    <cellStyle name="Calculation 6 4 3 5" xfId="14944" xr:uid="{63DF4937-D5B7-4C84-B7D9-47411E0175DE}"/>
    <cellStyle name="Calculation 6 4 4" xfId="14945" xr:uid="{90697B7B-4E05-4557-91E9-8B8DF575AC0B}"/>
    <cellStyle name="Calculation 6 4 4 2" xfId="14946" xr:uid="{C1111900-E58B-4A48-9CF6-C24E1CF9A2D7}"/>
    <cellStyle name="Calculation 6 4 4 2 2" xfId="14947" xr:uid="{90200F5E-6D4F-444B-896F-AA265F1F45B9}"/>
    <cellStyle name="Calculation 6 4 4 2 3" xfId="14948" xr:uid="{9A83976B-CFF2-42CB-9BF1-07ED7814BFF1}"/>
    <cellStyle name="Calculation 6 4 4 3" xfId="14949" xr:uid="{FEFC03FF-1455-4486-8584-595887188C3E}"/>
    <cellStyle name="Calculation 6 4 4 3 2" xfId="14950" xr:uid="{49476773-D276-4A1E-A513-6FA50E6D8FA4}"/>
    <cellStyle name="Calculation 6 4 4 4" xfId="14951" xr:uid="{5BE235EF-1FE3-452B-B1FF-0402CCC3E5AD}"/>
    <cellStyle name="Calculation 6 4 5" xfId="14952" xr:uid="{6B903DEE-9A9C-4E80-B554-410E0A6EFFCC}"/>
    <cellStyle name="Calculation 6 4 5 2" xfId="14953" xr:uid="{889E267F-41BB-4608-A1D9-D9C4E5405292}"/>
    <cellStyle name="Calculation 6 4 5 2 2" xfId="14954" xr:uid="{42506481-B5D8-4D20-89FF-250EE530BC27}"/>
    <cellStyle name="Calculation 6 4 5 2 3" xfId="14955" xr:uid="{FC3442F0-7C23-4297-8DB6-BAF863B44314}"/>
    <cellStyle name="Calculation 6 4 5 3" xfId="14956" xr:uid="{0605009E-4D8F-43AF-959D-B7FADC2C3EC4}"/>
    <cellStyle name="Calculation 6 4 5 4" xfId="14957" xr:uid="{AD2A1A4A-40AA-4839-A20A-EE8DD152D75F}"/>
    <cellStyle name="Calculation 6 4 6" xfId="14958" xr:uid="{8AB1197C-E609-4E82-AD78-A3092C116B1D}"/>
    <cellStyle name="Calculation 6 4 6 2" xfId="14959" xr:uid="{34892D80-F1A8-4934-98B6-E190149BDE26}"/>
    <cellStyle name="Calculation 6 4 6 2 2" xfId="14960" xr:uid="{8EA3153A-DC02-435B-B985-ED8B7126B118}"/>
    <cellStyle name="Calculation 6 4 6 3" xfId="14961" xr:uid="{644FE01E-95D2-46C3-B341-6CF0798F3F1E}"/>
    <cellStyle name="Calculation 6 4 6 4" xfId="14962" xr:uid="{0DB81382-61D2-4B13-BD84-2AB5F3F47F73}"/>
    <cellStyle name="Calculation 6 4 7" xfId="14963" xr:uid="{740C2F48-FFE1-402F-94AA-76EBA1E6B2E9}"/>
    <cellStyle name="Calculation 6 4 7 2" xfId="14964" xr:uid="{4539A84C-23BB-4197-8BBE-98239743C859}"/>
    <cellStyle name="Calculation 6 4 7 2 2" xfId="14965" xr:uid="{FAE1AC45-B66D-4597-A09A-4BC1B41C2E5D}"/>
    <cellStyle name="Calculation 6 4 7 3" xfId="14966" xr:uid="{D83F1D0A-B658-40BC-9968-D2013485ECC2}"/>
    <cellStyle name="Calculation 6 4 8" xfId="14967" xr:uid="{453B70B5-8D89-43ED-8174-E9C1E6DBAA79}"/>
    <cellStyle name="Calculation 6 4 8 2" xfId="14968" xr:uid="{0DA6713E-8722-4DFD-A253-8E16F1266DC1}"/>
    <cellStyle name="Calculation 6 4 8 2 2" xfId="14969" xr:uid="{F0659056-78C8-4A3B-9664-2ACA2E199CD9}"/>
    <cellStyle name="Calculation 6 4 8 3" xfId="14970" xr:uid="{52E94177-C018-40D9-B21A-B80B1466FC3E}"/>
    <cellStyle name="Calculation 6 4 9" xfId="14971" xr:uid="{7A989337-920A-4DC1-9F16-BAC3709C3058}"/>
    <cellStyle name="Calculation 6 4 9 2" xfId="14972" xr:uid="{97F2C4A8-5D07-4F71-BA9E-604B3305AE88}"/>
    <cellStyle name="Calculation 6 4 9 2 2" xfId="14973" xr:uid="{312D974D-5501-4CC3-A6C4-F77A7DCE0799}"/>
    <cellStyle name="Calculation 6 4 9 3" xfId="14974" xr:uid="{FB104068-A884-4234-8278-27A09932EFDB}"/>
    <cellStyle name="Calculation 6 5" xfId="14975" xr:uid="{D72D5A53-F9E8-45C7-B691-37F173829FB8}"/>
    <cellStyle name="Calculation 6 5 10" xfId="14976" xr:uid="{4A4D2521-BE07-4A0A-B66F-B24FABE65F9E}"/>
    <cellStyle name="Calculation 6 5 10 2" xfId="14977" xr:uid="{C101F5F7-2361-48A5-8D73-778978D50239}"/>
    <cellStyle name="Calculation 6 5 10 2 2" xfId="14978" xr:uid="{876D5F6F-142E-4F04-A655-9571A07C3F7E}"/>
    <cellStyle name="Calculation 6 5 10 3" xfId="14979" xr:uid="{B11962F9-5586-4115-86D6-45F216C71637}"/>
    <cellStyle name="Calculation 6 5 11" xfId="14980" xr:uid="{0AFAA7EC-C097-4997-B1FB-5A576C50A2F9}"/>
    <cellStyle name="Calculation 6 5 11 2" xfId="14981" xr:uid="{ADEC49A0-CD48-4D53-B604-1B1C78BBDE2C}"/>
    <cellStyle name="Calculation 6 5 11 2 2" xfId="14982" xr:uid="{CB6A5540-8B52-4EE3-A799-1C848245511E}"/>
    <cellStyle name="Calculation 6 5 11 3" xfId="14983" xr:uid="{F3C69053-F320-4F6A-9911-DF4FC16104DC}"/>
    <cellStyle name="Calculation 6 5 12" xfId="14984" xr:uid="{E0BA8DBE-F1E6-4A7D-8966-7B0669E29C15}"/>
    <cellStyle name="Calculation 6 5 12 2" xfId="14985" xr:uid="{7159E073-6BF8-430B-95BF-5549D36F8A80}"/>
    <cellStyle name="Calculation 6 5 12 2 2" xfId="14986" xr:uid="{BB973328-5288-4B9C-9192-C550E86E4278}"/>
    <cellStyle name="Calculation 6 5 12 3" xfId="14987" xr:uid="{33FB61C4-D44A-4B30-B41F-222556ED8B76}"/>
    <cellStyle name="Calculation 6 5 13" xfId="14988" xr:uid="{E4F8AFDE-C1A8-4642-9455-F2506919A9F7}"/>
    <cellStyle name="Calculation 6 5 13 2" xfId="14989" xr:uid="{0E2040B3-B151-4EA8-A211-504BFD382D20}"/>
    <cellStyle name="Calculation 6 5 13 2 2" xfId="14990" xr:uid="{626AE3B7-6598-4A01-98C9-9D865BD8D988}"/>
    <cellStyle name="Calculation 6 5 13 3" xfId="14991" xr:uid="{D4DE71FF-B154-4015-B6F4-0961AF413C9E}"/>
    <cellStyle name="Calculation 6 5 14" xfId="14992" xr:uid="{0C4E5632-1ABF-4F4A-8DB7-36B03B405643}"/>
    <cellStyle name="Calculation 6 5 14 2" xfId="14993" xr:uid="{67C4DFBB-8F8D-40E8-8E0B-6A9F27D16FAC}"/>
    <cellStyle name="Calculation 6 5 14 2 2" xfId="14994" xr:uid="{AD315E5E-EBE9-4DC2-8FCA-7C09EEE781A2}"/>
    <cellStyle name="Calculation 6 5 14 3" xfId="14995" xr:uid="{FDDB1785-EF66-4659-B977-83F48ED46A84}"/>
    <cellStyle name="Calculation 6 5 15" xfId="14996" xr:uid="{0D3967BA-BF44-45C1-98BC-91016641F0CC}"/>
    <cellStyle name="Calculation 6 5 15 2" xfId="14997" xr:uid="{31CCE9AF-31B4-4D9B-9795-5B670952DEA6}"/>
    <cellStyle name="Calculation 6 5 15 2 2" xfId="14998" xr:uid="{0059860D-6F3B-4102-B37F-72E124AB908D}"/>
    <cellStyle name="Calculation 6 5 15 3" xfId="14999" xr:uid="{0E3285B1-3A39-4F0F-A819-0D7B70F58F58}"/>
    <cellStyle name="Calculation 6 5 16" xfId="15000" xr:uid="{2CD54E83-69BB-4B04-BBB0-8C5CCE72E71E}"/>
    <cellStyle name="Calculation 6 5 16 2" xfId="15001" xr:uid="{0408C757-25C6-463F-80CF-A86C3AAADAE0}"/>
    <cellStyle name="Calculation 6 5 16 2 2" xfId="15002" xr:uid="{3FABD1DF-21FB-42CB-BCCD-C3D940095B03}"/>
    <cellStyle name="Calculation 6 5 16 3" xfId="15003" xr:uid="{544C5764-0324-4575-8E39-3AC5B172CAB9}"/>
    <cellStyle name="Calculation 6 5 17" xfId="15004" xr:uid="{45CA7E8D-BE56-49F4-9158-26A3312AAF4D}"/>
    <cellStyle name="Calculation 6 5 17 2" xfId="15005" xr:uid="{595AB87F-B679-4110-A52B-75CAA0CDB2D9}"/>
    <cellStyle name="Calculation 6 5 17 2 2" xfId="15006" xr:uid="{FD37541A-BD71-41B9-BBA4-F86D1EB4047C}"/>
    <cellStyle name="Calculation 6 5 17 3" xfId="15007" xr:uid="{FB68634A-3D8D-4AFA-9470-AEC47EE42611}"/>
    <cellStyle name="Calculation 6 5 18" xfId="15008" xr:uid="{69083C04-4D37-49EC-BCEF-CCBA6826DCE2}"/>
    <cellStyle name="Calculation 6 5 18 2" xfId="15009" xr:uid="{F8670940-FDEF-415B-B92F-02AED1C2C884}"/>
    <cellStyle name="Calculation 6 5 18 2 2" xfId="15010" xr:uid="{EF1E03CE-AB6D-41FC-977D-3949B4E1A8AC}"/>
    <cellStyle name="Calculation 6 5 18 3" xfId="15011" xr:uid="{5CBBACB8-EBA8-4670-B9E1-B041343FEB9C}"/>
    <cellStyle name="Calculation 6 5 19" xfId="15012" xr:uid="{0F24462E-CCE4-4C40-A2A2-DAA2F820CEDD}"/>
    <cellStyle name="Calculation 6 5 19 2" xfId="15013" xr:uid="{259537A4-8CF5-4BE3-89BC-CD0A6803CD81}"/>
    <cellStyle name="Calculation 6 5 19 2 2" xfId="15014" xr:uid="{170FC592-FA98-4778-97B9-17D525CE9096}"/>
    <cellStyle name="Calculation 6 5 19 3" xfId="15015" xr:uid="{F9967A5D-82D8-44F9-B527-DA1B0437DFAA}"/>
    <cellStyle name="Calculation 6 5 2" xfId="15016" xr:uid="{D915DCA5-EF1F-4195-A382-AE61C2E3427A}"/>
    <cellStyle name="Calculation 6 5 2 10" xfId="15017" xr:uid="{B7795AA4-2BCA-404E-AF05-7584955C554E}"/>
    <cellStyle name="Calculation 6 5 2 10 2" xfId="15018" xr:uid="{4C3C754C-55E2-4185-8FE6-D8B2422A692B}"/>
    <cellStyle name="Calculation 6 5 2 10 2 2" xfId="15019" xr:uid="{04502361-6884-4EDA-8D23-DDB775ED18FE}"/>
    <cellStyle name="Calculation 6 5 2 10 3" xfId="15020" xr:uid="{E8219B13-CDF6-4E4C-B204-854A72D36E67}"/>
    <cellStyle name="Calculation 6 5 2 11" xfId="15021" xr:uid="{60DA0C64-6850-4BEE-8B9F-3D895995FEF8}"/>
    <cellStyle name="Calculation 6 5 2 11 2" xfId="15022" xr:uid="{1534950B-4C18-4F7A-8B2B-7FEFE683CF8F}"/>
    <cellStyle name="Calculation 6 5 2 11 2 2" xfId="15023" xr:uid="{BC069F74-DE72-4574-A98F-88C235DB0339}"/>
    <cellStyle name="Calculation 6 5 2 11 3" xfId="15024" xr:uid="{F2D233CB-B750-45AB-871C-E7C9F880633A}"/>
    <cellStyle name="Calculation 6 5 2 12" xfId="15025" xr:uid="{20F8CF7B-6A73-4C6B-9640-F95D704D9A0D}"/>
    <cellStyle name="Calculation 6 5 2 12 2" xfId="15026" xr:uid="{927C1F9F-E5DB-4F77-BEDB-275C1AA1ED4B}"/>
    <cellStyle name="Calculation 6 5 2 12 2 2" xfId="15027" xr:uid="{5B3A7CCA-0CEF-4BD7-B7AE-A88A748441C4}"/>
    <cellStyle name="Calculation 6 5 2 12 3" xfId="15028" xr:uid="{D062BE60-9CE6-4FA2-98BD-8569453F7D52}"/>
    <cellStyle name="Calculation 6 5 2 13" xfId="15029" xr:uid="{E76003A0-416A-48D8-9DC0-359DDC4DCFE9}"/>
    <cellStyle name="Calculation 6 5 2 13 2" xfId="15030" xr:uid="{35CF0CCD-CB7C-4B51-8C5C-94F9789EF077}"/>
    <cellStyle name="Calculation 6 5 2 13 2 2" xfId="15031" xr:uid="{B01277F5-057E-4DCF-AD59-DD532FC4B09E}"/>
    <cellStyle name="Calculation 6 5 2 13 3" xfId="15032" xr:uid="{922E97E2-00EE-4F58-869B-4758529EFB8A}"/>
    <cellStyle name="Calculation 6 5 2 14" xfId="15033" xr:uid="{D7F32482-A12E-4720-BA12-E90DDD279824}"/>
    <cellStyle name="Calculation 6 5 2 14 2" xfId="15034" xr:uid="{414A9FFA-2D20-4B16-9F02-43CBE1B0282F}"/>
    <cellStyle name="Calculation 6 5 2 14 2 2" xfId="15035" xr:uid="{CB1D50BE-5AC6-4030-86EA-79E0461F3686}"/>
    <cellStyle name="Calculation 6 5 2 14 3" xfId="15036" xr:uid="{9551B204-E839-4F54-8266-3480E6A3BEC6}"/>
    <cellStyle name="Calculation 6 5 2 15" xfId="15037" xr:uid="{F92CDF58-129F-4FFC-A29B-69F78C875465}"/>
    <cellStyle name="Calculation 6 5 2 15 2" xfId="15038" xr:uid="{A71EAB17-6501-4886-9ABC-2C30000932BB}"/>
    <cellStyle name="Calculation 6 5 2 15 2 2" xfId="15039" xr:uid="{532A8AF0-EC8A-4172-B405-DA0399E0B6CE}"/>
    <cellStyle name="Calculation 6 5 2 15 3" xfId="15040" xr:uid="{3B72A1C8-A47C-4D9D-A97B-6C38EB222F48}"/>
    <cellStyle name="Calculation 6 5 2 16" xfId="15041" xr:uid="{8084C0B3-B552-46D5-A4F9-5676B61630CD}"/>
    <cellStyle name="Calculation 6 5 2 16 2" xfId="15042" xr:uid="{58BACE37-DE97-4A21-AFD4-926DAB5D6290}"/>
    <cellStyle name="Calculation 6 5 2 16 2 2" xfId="15043" xr:uid="{2F1A7524-F65B-499C-8C02-D8041A9722D5}"/>
    <cellStyle name="Calculation 6 5 2 16 3" xfId="15044" xr:uid="{81E44D5F-2744-4313-AF82-BD6E3A4584D6}"/>
    <cellStyle name="Calculation 6 5 2 17" xfId="15045" xr:uid="{3D8C00ED-C59B-4B18-837D-FC50009A9520}"/>
    <cellStyle name="Calculation 6 5 2 17 2" xfId="15046" xr:uid="{A6502B30-F397-4D7D-830D-96D83298546D}"/>
    <cellStyle name="Calculation 6 5 2 17 2 2" xfId="15047" xr:uid="{99F2E704-F80A-42E1-A7E3-F6FBE432A0ED}"/>
    <cellStyle name="Calculation 6 5 2 17 3" xfId="15048" xr:uid="{2C0FADE9-2BAE-44E3-BE45-1C38191E7088}"/>
    <cellStyle name="Calculation 6 5 2 18" xfId="15049" xr:uid="{93EBE3D2-E0CD-4D38-9B0A-A3CAF69C3536}"/>
    <cellStyle name="Calculation 6 5 2 18 2" xfId="15050" xr:uid="{2C90F143-E719-4C1F-B824-A4C81AC4BC9B}"/>
    <cellStyle name="Calculation 6 5 2 18 2 2" xfId="15051" xr:uid="{A57F43AB-D49F-46EF-82CF-47A4F0734C69}"/>
    <cellStyle name="Calculation 6 5 2 18 3" xfId="15052" xr:uid="{EFC124E6-30B5-4693-A171-FDD8D9CA8833}"/>
    <cellStyle name="Calculation 6 5 2 19" xfId="15053" xr:uid="{323ADAF2-4E47-45E6-A99F-B4D608FB8778}"/>
    <cellStyle name="Calculation 6 5 2 19 2" xfId="15054" xr:uid="{6A1ABA72-301A-483D-8C51-47DAD053B547}"/>
    <cellStyle name="Calculation 6 5 2 19 2 2" xfId="15055" xr:uid="{B9E2FF8C-5B68-4392-AFCF-1A045417387E}"/>
    <cellStyle name="Calculation 6 5 2 19 3" xfId="15056" xr:uid="{5A91A963-07E5-4BEE-AD70-FEBB25DA81CC}"/>
    <cellStyle name="Calculation 6 5 2 2" xfId="15057" xr:uid="{6116B3BE-240A-4812-A4F3-01737F0D3C9B}"/>
    <cellStyle name="Calculation 6 5 2 2 2" xfId="15058" xr:uid="{BA043CA1-65C5-450D-B821-B536D00DE25A}"/>
    <cellStyle name="Calculation 6 5 2 2 2 2" xfId="15059" xr:uid="{E0CFAD6A-3754-43CF-9F4D-AED547EDE9F1}"/>
    <cellStyle name="Calculation 6 5 2 2 2 3" xfId="15060" xr:uid="{66A3C8B9-E8CA-404F-A89E-05F92989253B}"/>
    <cellStyle name="Calculation 6 5 2 2 3" xfId="15061" xr:uid="{7D8F637B-816D-48F0-ACE6-A5F8128A7251}"/>
    <cellStyle name="Calculation 6 5 2 2 3 2" xfId="15062" xr:uid="{D6455356-8FEB-4563-AE3E-5D33436DFBC1}"/>
    <cellStyle name="Calculation 6 5 2 2 4" xfId="15063" xr:uid="{A234F6A2-9D33-4E73-9D66-3D358271A1CF}"/>
    <cellStyle name="Calculation 6 5 2 20" xfId="15064" xr:uid="{48A5687D-1E84-43DB-A792-E98E84FC435A}"/>
    <cellStyle name="Calculation 6 5 2 20 2" xfId="15065" xr:uid="{AD42E183-6EDD-4279-A9FE-F67A81BF6A12}"/>
    <cellStyle name="Calculation 6 5 2 20 2 2" xfId="15066" xr:uid="{46F7D358-252A-4959-B2E9-3A14F2D0575D}"/>
    <cellStyle name="Calculation 6 5 2 20 3" xfId="15067" xr:uid="{3EA3A90B-CFA5-43C7-86B5-56AD16B5F38D}"/>
    <cellStyle name="Calculation 6 5 2 21" xfId="15068" xr:uid="{EBA1A191-3D17-45B8-BF7B-69AD22AC9B90}"/>
    <cellStyle name="Calculation 6 5 2 21 2" xfId="15069" xr:uid="{84146CB2-E78F-4B4E-8B48-57E04BC23E37}"/>
    <cellStyle name="Calculation 6 5 2 22" xfId="15070" xr:uid="{467C4E9B-C113-421F-8D23-57D67FE3EE0B}"/>
    <cellStyle name="Calculation 6 5 2 23" xfId="15071" xr:uid="{2C966465-2556-4E21-B3D0-EB533A663A44}"/>
    <cellStyle name="Calculation 6 5 2 3" xfId="15072" xr:uid="{B2A72703-9B93-4085-BDB6-EEF58DDBA491}"/>
    <cellStyle name="Calculation 6 5 2 3 2" xfId="15073" xr:uid="{EEED4B46-3BBA-4B3F-BC4D-1361BCB0468E}"/>
    <cellStyle name="Calculation 6 5 2 3 2 2" xfId="15074" xr:uid="{1F9AE111-BB61-4391-B38E-4D71FDB20B1A}"/>
    <cellStyle name="Calculation 6 5 2 3 3" xfId="15075" xr:uid="{F2C500D2-CCDE-4FA1-B454-2D174DD21B34}"/>
    <cellStyle name="Calculation 6 5 2 3 4" xfId="15076" xr:uid="{96A7A17C-B5D6-4F97-96D7-CA76B468E356}"/>
    <cellStyle name="Calculation 6 5 2 4" xfId="15077" xr:uid="{45D03996-E003-4BF1-B7EA-6CA7F50925AC}"/>
    <cellStyle name="Calculation 6 5 2 4 2" xfId="15078" xr:uid="{22B8CDC1-DFD3-43FA-BF0F-5D3DA6849503}"/>
    <cellStyle name="Calculation 6 5 2 4 2 2" xfId="15079" xr:uid="{E910BB6E-3431-41BD-8392-C3A7AD6E19D0}"/>
    <cellStyle name="Calculation 6 5 2 4 3" xfId="15080" xr:uid="{0F2459DC-F9C2-44E6-AC1C-91FF7457FB74}"/>
    <cellStyle name="Calculation 6 5 2 4 4" xfId="15081" xr:uid="{E876AED1-0739-4FF0-8F78-BF6A0ABBC313}"/>
    <cellStyle name="Calculation 6 5 2 5" xfId="15082" xr:uid="{465F5FC6-2513-405D-B674-D021BECAC884}"/>
    <cellStyle name="Calculation 6 5 2 5 2" xfId="15083" xr:uid="{269C19BD-0FE8-4B72-A907-3A541CBE8477}"/>
    <cellStyle name="Calculation 6 5 2 5 2 2" xfId="15084" xr:uid="{3302D20C-8F15-4DB3-A87B-DACA1C8889F1}"/>
    <cellStyle name="Calculation 6 5 2 5 3" xfId="15085" xr:uid="{730DB375-7162-48D5-8CAB-28B8CB3A7075}"/>
    <cellStyle name="Calculation 6 5 2 6" xfId="15086" xr:uid="{2AB3EBFF-DFB2-44E8-A380-40C90547A506}"/>
    <cellStyle name="Calculation 6 5 2 6 2" xfId="15087" xr:uid="{66C3961F-8828-498F-92A8-66667C463987}"/>
    <cellStyle name="Calculation 6 5 2 6 2 2" xfId="15088" xr:uid="{AC8F6648-1EC5-4210-94FB-62885947EFF1}"/>
    <cellStyle name="Calculation 6 5 2 6 3" xfId="15089" xr:uid="{EBFD425B-AD5E-4809-80A8-2A2B87CEB0AE}"/>
    <cellStyle name="Calculation 6 5 2 7" xfId="15090" xr:uid="{81F375FA-735F-4D0D-ADE3-F594BEC45528}"/>
    <cellStyle name="Calculation 6 5 2 7 2" xfId="15091" xr:uid="{70F83E23-C07D-4DC1-A77D-53D66E951F5A}"/>
    <cellStyle name="Calculation 6 5 2 7 2 2" xfId="15092" xr:uid="{62604669-08C3-43A3-B2D5-6FB24D1B42C6}"/>
    <cellStyle name="Calculation 6 5 2 7 3" xfId="15093" xr:uid="{59C79220-A0A4-4A9B-A5F3-80129BBF7997}"/>
    <cellStyle name="Calculation 6 5 2 8" xfId="15094" xr:uid="{11D85E67-B895-4AFA-AA72-5D4FFEB2FED8}"/>
    <cellStyle name="Calculation 6 5 2 8 2" xfId="15095" xr:uid="{7ABA8E33-EBCE-4EDE-AA97-D1AD67385C05}"/>
    <cellStyle name="Calculation 6 5 2 8 2 2" xfId="15096" xr:uid="{1F1C712E-F103-4059-80A5-C987502E4C3A}"/>
    <cellStyle name="Calculation 6 5 2 8 3" xfId="15097" xr:uid="{811B20A2-FE3A-476A-BB9A-3863D0D7C354}"/>
    <cellStyle name="Calculation 6 5 2 9" xfId="15098" xr:uid="{B14D5255-C1E0-493F-A449-FC5ED9B227A5}"/>
    <cellStyle name="Calculation 6 5 2 9 2" xfId="15099" xr:uid="{FD1AF38E-48A1-43B9-948E-AB2600DF93EC}"/>
    <cellStyle name="Calculation 6 5 2 9 2 2" xfId="15100" xr:uid="{87675CF0-CCCF-46A7-88C9-A0290428CFBA}"/>
    <cellStyle name="Calculation 6 5 2 9 3" xfId="15101" xr:uid="{08A0D433-3714-49ED-8E31-B2B18F6606AD}"/>
    <cellStyle name="Calculation 6 5 20" xfId="15102" xr:uid="{409B254B-584F-4AF0-8685-FB37B07FDB92}"/>
    <cellStyle name="Calculation 6 5 20 2" xfId="15103" xr:uid="{A58E516F-F707-401B-99FA-48BAF2571786}"/>
    <cellStyle name="Calculation 6 5 20 2 2" xfId="15104" xr:uid="{55EDC932-8A10-42E8-9380-428013CF1200}"/>
    <cellStyle name="Calculation 6 5 20 3" xfId="15105" xr:uid="{10A8E328-60D2-4BA2-93A2-4FBC95DDDD6C}"/>
    <cellStyle name="Calculation 6 5 21" xfId="15106" xr:uid="{EC289C5E-094D-42F6-ADE6-278AD434A467}"/>
    <cellStyle name="Calculation 6 5 21 2" xfId="15107" xr:uid="{77971467-C801-4104-8427-3F4165655F93}"/>
    <cellStyle name="Calculation 6 5 21 2 2" xfId="15108" xr:uid="{AAB87D1A-FFB4-40E9-90E4-02918A653BFE}"/>
    <cellStyle name="Calculation 6 5 21 3" xfId="15109" xr:uid="{DF67B905-150B-439A-B8CC-6F4B4C22759E}"/>
    <cellStyle name="Calculation 6 5 22" xfId="15110" xr:uid="{0275AEC9-913C-4890-AF14-E49B5625C6A0}"/>
    <cellStyle name="Calculation 6 5 22 2" xfId="15111" xr:uid="{5E511098-B77E-4208-8EE8-88C6F8E54CE9}"/>
    <cellStyle name="Calculation 6 5 23" xfId="15112" xr:uid="{E70DAB61-E8D8-43D5-8BCC-057F833B3445}"/>
    <cellStyle name="Calculation 6 5 24" xfId="15113" xr:uid="{AC54DA0F-7E55-4FA2-9139-25F9C05599C1}"/>
    <cellStyle name="Calculation 6 5 3" xfId="15114" xr:uid="{BD6150AC-B0AF-48FF-9B2A-1A94B0FC6E5C}"/>
    <cellStyle name="Calculation 6 5 3 2" xfId="15115" xr:uid="{27263F70-ADA2-4804-A24E-0A441E7A834B}"/>
    <cellStyle name="Calculation 6 5 3 2 2" xfId="15116" xr:uid="{561E23E6-2FF2-4903-816E-4CDFAB14282B}"/>
    <cellStyle name="Calculation 6 5 3 2 3" xfId="15117" xr:uid="{A14CCA43-FD87-4D6A-8F7D-07230315AF52}"/>
    <cellStyle name="Calculation 6 5 3 3" xfId="15118" xr:uid="{C32196E3-85FA-442F-9E12-4293A2C5C766}"/>
    <cellStyle name="Calculation 6 5 3 3 2" xfId="15119" xr:uid="{5E219FA4-6D30-4FC8-AE59-EDE79A44C4D2}"/>
    <cellStyle name="Calculation 6 5 3 4" xfId="15120" xr:uid="{1DFB76D2-F4B1-4666-8BB3-79DE3E79A0CE}"/>
    <cellStyle name="Calculation 6 5 4" xfId="15121" xr:uid="{44AEA264-C9F4-40AC-B7BE-2CAE997F4FCA}"/>
    <cellStyle name="Calculation 6 5 4 2" xfId="15122" xr:uid="{BAB84AD4-610F-4809-8C3D-3198C5AA0913}"/>
    <cellStyle name="Calculation 6 5 4 2 2" xfId="15123" xr:uid="{F188ECDF-53A6-4950-ABA2-DE996DA15A1D}"/>
    <cellStyle name="Calculation 6 5 4 3" xfId="15124" xr:uid="{9A3A80BD-C695-48F0-997B-86B04DC04B9C}"/>
    <cellStyle name="Calculation 6 5 4 4" xfId="15125" xr:uid="{FB4873CA-A278-4B46-81CF-E9831E85567C}"/>
    <cellStyle name="Calculation 6 5 5" xfId="15126" xr:uid="{B777D101-3FED-4A54-ADE5-2F99767FF4BF}"/>
    <cellStyle name="Calculation 6 5 5 2" xfId="15127" xr:uid="{430E23BB-FBE1-496F-A0F0-8F57392FEF61}"/>
    <cellStyle name="Calculation 6 5 5 2 2" xfId="15128" xr:uid="{6CA282A2-3C7E-48B0-909B-4C055F51ED28}"/>
    <cellStyle name="Calculation 6 5 5 3" xfId="15129" xr:uid="{7AAF87AE-24FC-4454-8129-2ADD4247C1BB}"/>
    <cellStyle name="Calculation 6 5 5 4" xfId="15130" xr:uid="{1D76E62E-5C1F-4A4F-8C57-46D7D6D08B26}"/>
    <cellStyle name="Calculation 6 5 6" xfId="15131" xr:uid="{70242ECD-26BF-4EA0-B9B4-D2B1D37B59E0}"/>
    <cellStyle name="Calculation 6 5 6 2" xfId="15132" xr:uid="{78D80D20-22C6-444D-9C6F-12A74D89FA87}"/>
    <cellStyle name="Calculation 6 5 6 2 2" xfId="15133" xr:uid="{9C6A0547-6F39-4DFE-9259-D56B5BF478D2}"/>
    <cellStyle name="Calculation 6 5 6 3" xfId="15134" xr:uid="{E266142F-6495-4E32-9545-E89850F77AB3}"/>
    <cellStyle name="Calculation 6 5 7" xfId="15135" xr:uid="{6FADFECA-EDE8-4E2C-AE9C-BD27328CAC20}"/>
    <cellStyle name="Calculation 6 5 7 2" xfId="15136" xr:uid="{38691693-8A48-498E-98B6-92297E5F488E}"/>
    <cellStyle name="Calculation 6 5 7 2 2" xfId="15137" xr:uid="{AD9AB834-8339-40DD-9D8D-5BB1805D3357}"/>
    <cellStyle name="Calculation 6 5 7 3" xfId="15138" xr:uid="{EDFB7474-9236-4695-90F1-D23FEF9A67ED}"/>
    <cellStyle name="Calculation 6 5 8" xfId="15139" xr:uid="{2A1D1E57-D65E-44D8-9569-3ACA7B155FAF}"/>
    <cellStyle name="Calculation 6 5 8 2" xfId="15140" xr:uid="{14D09E17-8F71-4659-95A2-CEB13B687AC5}"/>
    <cellStyle name="Calculation 6 5 8 2 2" xfId="15141" xr:uid="{2C6C1119-306E-44C6-94E3-7D7E46B7B5F0}"/>
    <cellStyle name="Calculation 6 5 8 3" xfId="15142" xr:uid="{693FBBFB-1361-4B8D-9810-1C077F5D630A}"/>
    <cellStyle name="Calculation 6 5 9" xfId="15143" xr:uid="{7D49A111-DBBF-4AD1-899A-DA8C427C98DA}"/>
    <cellStyle name="Calculation 6 5 9 2" xfId="15144" xr:uid="{342DE397-A3B9-426F-9994-D18A6776BBD8}"/>
    <cellStyle name="Calculation 6 5 9 2 2" xfId="15145" xr:uid="{0A6F53D6-0D24-4E8E-BCAA-385159A62709}"/>
    <cellStyle name="Calculation 6 5 9 3" xfId="15146" xr:uid="{1A1048BB-984C-4FEF-AB31-327D7AAABA39}"/>
    <cellStyle name="Calculation 6 6" xfId="15147" xr:uid="{DAC7FC06-60D5-470E-8888-5503D58C1537}"/>
    <cellStyle name="Calculation 6 6 10" xfId="15148" xr:uid="{647D9B39-45F1-48CD-9C24-363B49708C23}"/>
    <cellStyle name="Calculation 6 6 10 2" xfId="15149" xr:uid="{A19D9FBF-0D54-4490-AD81-72AE3942CA0E}"/>
    <cellStyle name="Calculation 6 6 10 2 2" xfId="15150" xr:uid="{97216325-AAD5-4E95-B2D0-502EB22A537D}"/>
    <cellStyle name="Calculation 6 6 10 3" xfId="15151" xr:uid="{C495BD9B-66B9-43E4-891C-D55CDCA6D40F}"/>
    <cellStyle name="Calculation 6 6 11" xfId="15152" xr:uid="{0499A340-0F80-4707-858C-25E617A6F704}"/>
    <cellStyle name="Calculation 6 6 11 2" xfId="15153" xr:uid="{795A1754-2445-41D3-90FF-73C4450053AC}"/>
    <cellStyle name="Calculation 6 6 11 2 2" xfId="15154" xr:uid="{FE9778F9-5A71-4B85-9AEA-2B1D700758EC}"/>
    <cellStyle name="Calculation 6 6 11 3" xfId="15155" xr:uid="{0BF660ED-A665-4CAC-8A59-4D48F19BAF7C}"/>
    <cellStyle name="Calculation 6 6 12" xfId="15156" xr:uid="{3B5B5663-4E83-4DD4-9F53-463CC75AEB84}"/>
    <cellStyle name="Calculation 6 6 12 2" xfId="15157" xr:uid="{B33A39E3-65AB-40A8-9AF2-B46C49F19322}"/>
    <cellStyle name="Calculation 6 6 12 2 2" xfId="15158" xr:uid="{DEF4C46B-8FE7-46C2-9745-40CE082747E1}"/>
    <cellStyle name="Calculation 6 6 12 3" xfId="15159" xr:uid="{8D62868B-15DC-40D9-A075-905CD4796522}"/>
    <cellStyle name="Calculation 6 6 13" xfId="15160" xr:uid="{460122A2-EE03-41B7-AA7C-DC859D8F0690}"/>
    <cellStyle name="Calculation 6 6 13 2" xfId="15161" xr:uid="{32E1AAF8-7B43-42C5-8A38-331E3446F0BE}"/>
    <cellStyle name="Calculation 6 6 13 2 2" xfId="15162" xr:uid="{10ED77DB-D072-40D1-BA31-598F1695447A}"/>
    <cellStyle name="Calculation 6 6 13 3" xfId="15163" xr:uid="{E033F6BC-E0F7-4CAF-B1FB-ADA61D1DB31D}"/>
    <cellStyle name="Calculation 6 6 14" xfId="15164" xr:uid="{FE64D2D7-807F-49A4-838A-FC08A1592A56}"/>
    <cellStyle name="Calculation 6 6 14 2" xfId="15165" xr:uid="{893C1B52-4179-4207-86B3-6421EBAFEF2E}"/>
    <cellStyle name="Calculation 6 6 14 2 2" xfId="15166" xr:uid="{AB278A64-888A-4F47-BE87-563FE3813C11}"/>
    <cellStyle name="Calculation 6 6 14 3" xfId="15167" xr:uid="{B6E89907-02C3-4CBD-BC61-847FE1BAB684}"/>
    <cellStyle name="Calculation 6 6 15" xfId="15168" xr:uid="{6944E456-3DF6-4024-962F-F7344FACCDE6}"/>
    <cellStyle name="Calculation 6 6 15 2" xfId="15169" xr:uid="{C0528BC5-A971-4B0E-8E1E-FC683140E82C}"/>
    <cellStyle name="Calculation 6 6 15 2 2" xfId="15170" xr:uid="{34660BB1-6866-45ED-9C4A-29FC3065BC61}"/>
    <cellStyle name="Calculation 6 6 15 3" xfId="15171" xr:uid="{0EE686EE-320F-455E-968B-3AFDA2CCE114}"/>
    <cellStyle name="Calculation 6 6 16" xfId="15172" xr:uid="{08AED230-8619-412F-AD5B-E67A1EF06883}"/>
    <cellStyle name="Calculation 6 6 16 2" xfId="15173" xr:uid="{AE913C42-7EF7-4C0E-A52A-06D262355D2F}"/>
    <cellStyle name="Calculation 6 6 16 2 2" xfId="15174" xr:uid="{7D976B5D-ABBB-4A03-A621-752F05E74EEF}"/>
    <cellStyle name="Calculation 6 6 16 3" xfId="15175" xr:uid="{0EB114E3-7A8E-41B1-B439-9DDE280E27F1}"/>
    <cellStyle name="Calculation 6 6 17" xfId="15176" xr:uid="{1DD22128-F20E-4674-A723-8F8AC308DAB5}"/>
    <cellStyle name="Calculation 6 6 17 2" xfId="15177" xr:uid="{85D034BE-9969-4F93-903F-0BDFA9ED689C}"/>
    <cellStyle name="Calculation 6 6 17 2 2" xfId="15178" xr:uid="{54AEBE58-402A-42FD-BBFC-7A0B9016289C}"/>
    <cellStyle name="Calculation 6 6 17 3" xfId="15179" xr:uid="{97A4CC4C-A913-432E-B089-B03AA33B1C56}"/>
    <cellStyle name="Calculation 6 6 18" xfId="15180" xr:uid="{94D1655E-978B-4A0E-8FC3-AACFA4E0F564}"/>
    <cellStyle name="Calculation 6 6 18 2" xfId="15181" xr:uid="{EDA29C6F-FEAB-4D1E-B50F-37545868A7D7}"/>
    <cellStyle name="Calculation 6 6 18 2 2" xfId="15182" xr:uid="{E0CEC19D-C383-4EB5-B7EE-B2DD7720AA3B}"/>
    <cellStyle name="Calculation 6 6 18 3" xfId="15183" xr:uid="{D35F508B-A669-4BFC-B030-1CF049AD8FB4}"/>
    <cellStyle name="Calculation 6 6 19" xfId="15184" xr:uid="{351D64F4-163E-4A8B-A14A-FEC7BA50E05B}"/>
    <cellStyle name="Calculation 6 6 19 2" xfId="15185" xr:uid="{74FA7A10-8D31-4D4D-8B69-A613839F0DF5}"/>
    <cellStyle name="Calculation 6 6 19 2 2" xfId="15186" xr:uid="{F0F782E8-3B68-4847-B762-201DCD990C64}"/>
    <cellStyle name="Calculation 6 6 19 3" xfId="15187" xr:uid="{94E02436-FC66-4FC7-AB34-2069FD84C1A3}"/>
    <cellStyle name="Calculation 6 6 2" xfId="15188" xr:uid="{23471988-8121-4C31-972E-A8F68A7A6A83}"/>
    <cellStyle name="Calculation 6 6 2 2" xfId="15189" xr:uid="{D9499F31-1517-4BA9-BF3E-8979FA8C006B}"/>
    <cellStyle name="Calculation 6 6 2 2 2" xfId="15190" xr:uid="{81E8C769-87A2-4520-BDF3-469B192D6E07}"/>
    <cellStyle name="Calculation 6 6 2 2 3" xfId="15191" xr:uid="{224A3EB1-7A6B-4501-80CB-9C63865964D1}"/>
    <cellStyle name="Calculation 6 6 2 3" xfId="15192" xr:uid="{90CD7CD3-F909-4F12-AE8F-584C35800948}"/>
    <cellStyle name="Calculation 6 6 2 3 2" xfId="15193" xr:uid="{2E5B99E6-5BF6-4D38-B090-91C7696E7610}"/>
    <cellStyle name="Calculation 6 6 2 4" xfId="15194" xr:uid="{F85727F7-ED26-43F8-8440-A9C2B54A1D56}"/>
    <cellStyle name="Calculation 6 6 20" xfId="15195" xr:uid="{C11DA428-7DD6-4B03-8EE8-466A25D0229F}"/>
    <cellStyle name="Calculation 6 6 20 2" xfId="15196" xr:uid="{7A61DF5B-7DAA-43BB-9DF7-84A8D1088350}"/>
    <cellStyle name="Calculation 6 6 20 2 2" xfId="15197" xr:uid="{FAFC258E-18ED-4ECF-BE31-B8EB794DE526}"/>
    <cellStyle name="Calculation 6 6 20 3" xfId="15198" xr:uid="{0E4D29BA-B62C-4B93-8976-319E0854040B}"/>
    <cellStyle name="Calculation 6 6 21" xfId="15199" xr:uid="{6C90B982-5E1B-4B37-A8C9-8AAD900B1B15}"/>
    <cellStyle name="Calculation 6 6 21 2" xfId="15200" xr:uid="{9B9D1D08-D3D5-4891-9EB7-4147B7ED346F}"/>
    <cellStyle name="Calculation 6 6 22" xfId="15201" xr:uid="{A642F562-F9BB-4458-BC96-057097F7D318}"/>
    <cellStyle name="Calculation 6 6 23" xfId="15202" xr:uid="{B3D8A185-868A-4A87-8D18-48EDAECA0438}"/>
    <cellStyle name="Calculation 6 6 3" xfId="15203" xr:uid="{F5419C0A-1323-4D41-A808-9784A039B86F}"/>
    <cellStyle name="Calculation 6 6 3 2" xfId="15204" xr:uid="{34F6D1E9-1907-4840-87D4-7176BC8A409E}"/>
    <cellStyle name="Calculation 6 6 3 2 2" xfId="15205" xr:uid="{FC25FFA5-B5E8-4539-B47D-B9217A030094}"/>
    <cellStyle name="Calculation 6 6 3 3" xfId="15206" xr:uid="{EC931986-05F1-4051-868E-3B7572472DDA}"/>
    <cellStyle name="Calculation 6 6 3 4" xfId="15207" xr:uid="{962E3A8E-6E8A-45A2-B23C-DBFC346C31A0}"/>
    <cellStyle name="Calculation 6 6 4" xfId="15208" xr:uid="{B62D31E1-63E0-444E-B11A-8BBADF68644F}"/>
    <cellStyle name="Calculation 6 6 4 2" xfId="15209" xr:uid="{EEB970BD-8113-46D1-882E-6C72B34D82C8}"/>
    <cellStyle name="Calculation 6 6 4 2 2" xfId="15210" xr:uid="{B143C1C1-0231-41A5-9B96-1C04F35D6CD5}"/>
    <cellStyle name="Calculation 6 6 4 3" xfId="15211" xr:uid="{7C9CD829-860B-42B3-B0B4-21788A0A7890}"/>
    <cellStyle name="Calculation 6 6 4 4" xfId="15212" xr:uid="{66AE8646-6CD8-4435-A6DE-0EB84DC4DACB}"/>
    <cellStyle name="Calculation 6 6 5" xfId="15213" xr:uid="{DD760BA3-CB65-431C-A504-7BAD3856A9A9}"/>
    <cellStyle name="Calculation 6 6 5 2" xfId="15214" xr:uid="{D7AA4EE4-AD37-4EE4-9AD9-FA69F57048B1}"/>
    <cellStyle name="Calculation 6 6 5 2 2" xfId="15215" xr:uid="{E1D8B356-0886-4A4B-AE9E-7CBB0F50D60D}"/>
    <cellStyle name="Calculation 6 6 5 3" xfId="15216" xr:uid="{6ABEE38A-7FA8-47B6-8446-F77243B5E09A}"/>
    <cellStyle name="Calculation 6 6 6" xfId="15217" xr:uid="{C29F1A8D-F637-407B-9D28-7EB017FE047E}"/>
    <cellStyle name="Calculation 6 6 6 2" xfId="15218" xr:uid="{3A3966B3-D835-4DB9-8429-F3C489D8F06E}"/>
    <cellStyle name="Calculation 6 6 6 2 2" xfId="15219" xr:uid="{AAFEB4A0-2BDB-4CB3-9B6F-D45C601C7411}"/>
    <cellStyle name="Calculation 6 6 6 3" xfId="15220" xr:uid="{21E79769-36FF-48CE-B76D-29842D144B53}"/>
    <cellStyle name="Calculation 6 6 7" xfId="15221" xr:uid="{6A6B38B4-1CCE-4E65-916B-EB7E2D9FDD45}"/>
    <cellStyle name="Calculation 6 6 7 2" xfId="15222" xr:uid="{B91A2F25-9FE4-4A02-BEBE-3EF95D274AEB}"/>
    <cellStyle name="Calculation 6 6 7 2 2" xfId="15223" xr:uid="{EB590739-10E5-47BF-A1BF-BC1C2958DDB6}"/>
    <cellStyle name="Calculation 6 6 7 3" xfId="15224" xr:uid="{3F775161-72CC-4400-AF35-07BFF2E2AD01}"/>
    <cellStyle name="Calculation 6 6 8" xfId="15225" xr:uid="{0788F345-D9DD-4ACD-9B29-4A2D35C6167E}"/>
    <cellStyle name="Calculation 6 6 8 2" xfId="15226" xr:uid="{394B1AF0-74C5-49A0-B68C-9E6D5ED15EFF}"/>
    <cellStyle name="Calculation 6 6 8 2 2" xfId="15227" xr:uid="{A625F1AB-13D4-47E5-A08F-FA22EB1871A3}"/>
    <cellStyle name="Calculation 6 6 8 3" xfId="15228" xr:uid="{636D05C2-ED30-42E5-BCAF-C17BDE152AE2}"/>
    <cellStyle name="Calculation 6 6 9" xfId="15229" xr:uid="{7E69E1E8-AB43-4CFB-9F70-104B48923EB3}"/>
    <cellStyle name="Calculation 6 6 9 2" xfId="15230" xr:uid="{904EBE83-F0FF-4488-A79B-19B8D704DCB7}"/>
    <cellStyle name="Calculation 6 6 9 2 2" xfId="15231" xr:uid="{963AEFC7-5FE7-43B5-8D7D-B6C60CD465A9}"/>
    <cellStyle name="Calculation 6 6 9 3" xfId="15232" xr:uid="{7A4731AB-B69D-447E-96B7-69911639167E}"/>
    <cellStyle name="Calculation 6 7" xfId="15233" xr:uid="{74A8046B-7691-4A7E-B420-035BFD48ADB7}"/>
    <cellStyle name="Calculation 6 7 2" xfId="15234" xr:uid="{F1423AA7-178D-4E71-A52F-25E0A2A0DAE3}"/>
    <cellStyle name="Calculation 6 7 2 2" xfId="15235" xr:uid="{AE0CD28E-D998-4457-978E-804E1ABCFB7A}"/>
    <cellStyle name="Calculation 6 7 2 3" xfId="15236" xr:uid="{CAFB0059-CDB6-47C4-8C9C-9B3CE14B7585}"/>
    <cellStyle name="Calculation 6 7 3" xfId="15237" xr:uid="{AFBBF4AC-4208-4A6A-9801-62803A46A785}"/>
    <cellStyle name="Calculation 6 7 3 2" xfId="15238" xr:uid="{140EE562-9CC7-41F7-9D4B-0F7DE2A201E6}"/>
    <cellStyle name="Calculation 6 7 4" xfId="15239" xr:uid="{F1BF6D56-5240-4D95-82FA-4ADB58D35001}"/>
    <cellStyle name="Calculation 6 8" xfId="15240" xr:uid="{8906D9FC-0FE1-4833-8AB0-1376746738E3}"/>
    <cellStyle name="Calculation 6 8 2" xfId="15241" xr:uid="{3D171FE0-C4FD-4CB9-82A9-B1B04C787EA8}"/>
    <cellStyle name="Calculation 6 8 2 2" xfId="15242" xr:uid="{5614336F-D01D-4553-B6F1-DB8D2673EF9A}"/>
    <cellStyle name="Calculation 6 8 2 3" xfId="15243" xr:uid="{5A1E0324-F5DE-4814-808B-44D3AD6B5E5F}"/>
    <cellStyle name="Calculation 6 8 3" xfId="15244" xr:uid="{01908AEA-6E98-4B4F-BBF3-614020C3E93A}"/>
    <cellStyle name="Calculation 6 8 4" xfId="15245" xr:uid="{BA0E6AB6-B098-488A-9A81-53384EAC34E5}"/>
    <cellStyle name="Calculation 6 9" xfId="15246" xr:uid="{3243D7F5-C66B-42E0-B829-AFAEB1B86434}"/>
    <cellStyle name="Calculation 6 9 2" xfId="15247" xr:uid="{AE24F0D9-63CD-4F63-BF51-2ADA01CE7779}"/>
    <cellStyle name="Calculation 6 9 2 2" xfId="15248" xr:uid="{1F9468D5-9EBC-4B3F-B770-FE0EC332E09B}"/>
    <cellStyle name="Calculation 6 9 3" xfId="15249" xr:uid="{1F5FFB01-8ECF-4407-9DE2-C6DA7E8DED52}"/>
    <cellStyle name="Calculation 6 9 4" xfId="15250" xr:uid="{9CD1B5AA-60A4-4A93-9479-1F4A1C380483}"/>
    <cellStyle name="Calculation 7" xfId="15251" xr:uid="{93E462F0-3F58-42DB-B233-60E15752FE5C}"/>
    <cellStyle name="Calculation 8" xfId="15252" xr:uid="{85554188-2FDA-43F5-B6C4-C2B84D22376D}"/>
    <cellStyle name="Calculation 9" xfId="15253" xr:uid="{B5137A6E-234B-4E0A-AFC1-9264281C1D73}"/>
    <cellStyle name="CellBACode" xfId="15254" xr:uid="{D48CD54E-0506-43C4-96F1-EEC2B24E6346}"/>
    <cellStyle name="CellBAName" xfId="15255" xr:uid="{EB90B58A-8097-4E50-9F1B-063AC6362B8D}"/>
    <cellStyle name="CellBAValue" xfId="96" xr:uid="{89ADD1C4-A52D-4A37-9DF9-FA6D075E4614}"/>
    <cellStyle name="CellBAValue 2" xfId="97" xr:uid="{16ABAE48-982F-40D9-B82A-0EA7DCC4DC05}"/>
    <cellStyle name="CellMCCode" xfId="15256" xr:uid="{041CCF89-51F8-4877-8391-12B44A063876}"/>
    <cellStyle name="CellMCCode 2" xfId="15257" xr:uid="{5BE7989B-CB6E-4C4C-B362-CDE7ABA68A74}"/>
    <cellStyle name="CellMCCode 3" xfId="15258" xr:uid="{AE925901-6CD2-4CFE-9E20-E790EAD85C85}"/>
    <cellStyle name="CellMCName" xfId="15259" xr:uid="{37D9E042-C1AA-4F32-9177-6F41C961BE49}"/>
    <cellStyle name="CellMCName 2" xfId="15260" xr:uid="{1B26E306-E3A4-4416-9398-10E913A8E9ED}"/>
    <cellStyle name="CellMCName 3" xfId="15261" xr:uid="{54106CEF-6750-4EE6-B39A-658B043C6554}"/>
    <cellStyle name="CellMCValue" xfId="15262" xr:uid="{47868080-3352-4416-87F8-4FB971D07817}"/>
    <cellStyle name="CellMCValue 2" xfId="15263" xr:uid="{7F87F852-776F-4F1A-88F8-1A0AD39141B8}"/>
    <cellStyle name="CellMCValue 3" xfId="15264" xr:uid="{F7F8FC84-20F7-4F05-B2C0-FA39A9B183CB}"/>
    <cellStyle name="CellNationCode" xfId="15265" xr:uid="{3E8094B4-B51D-40AE-9F6C-E6E04ADCA906}"/>
    <cellStyle name="CellNationCode 2" xfId="15266" xr:uid="{7052122E-3ABF-4798-ADA1-6EC39BA48DE6}"/>
    <cellStyle name="CellNationCode 3" xfId="15267" xr:uid="{4A0E98AA-F79F-4581-B899-18AD9BA77309}"/>
    <cellStyle name="CellNationName" xfId="15268" xr:uid="{19420212-EBE9-4988-A260-0319318A2014}"/>
    <cellStyle name="CellNationName 2" xfId="15269" xr:uid="{67FCBD3E-BC09-40F2-8ED6-313A2CB06DD7}"/>
    <cellStyle name="CellNationName 3" xfId="15270" xr:uid="{F3105430-E0D3-4A36-9240-D53B9D4E7084}"/>
    <cellStyle name="CellNationSubCode" xfId="15271" xr:uid="{DF3B927B-C9C0-4CA0-8F26-DABC2F2450A0}"/>
    <cellStyle name="CellNationSubCode 2" xfId="15272" xr:uid="{7D9377C6-8427-4799-81CA-F6C88DFD3B24}"/>
    <cellStyle name="CellNationSubCode 3" xfId="15273" xr:uid="{8431A6C7-8367-4939-9B5C-CD6181F336A2}"/>
    <cellStyle name="CellNationSubName" xfId="15274" xr:uid="{C5E5C27B-E537-486E-B0FE-6F10D0DA88A3}"/>
    <cellStyle name="CellNationSubName 2" xfId="15275" xr:uid="{FEE68A23-F933-48F0-A197-787A1E7AB83C}"/>
    <cellStyle name="CellNationSubName 3" xfId="15276" xr:uid="{233B401D-2F56-48D9-8734-F956B62308B8}"/>
    <cellStyle name="CellNationSubValue" xfId="15277" xr:uid="{8248FD87-34E3-4CEA-9A37-A37418530B78}"/>
    <cellStyle name="CellNationSubValue 2" xfId="15278" xr:uid="{781C4475-6A85-49CB-A8DF-83D3714BBB1A}"/>
    <cellStyle name="CellNationSubValue 3" xfId="15279" xr:uid="{7DDC398E-0A96-4CE6-BE2E-3BE3FD5471D8}"/>
    <cellStyle name="CellNationValue" xfId="98" xr:uid="{8DDBAFC7-8AC8-4927-97D8-F53D7689325C}"/>
    <cellStyle name="CellNationValue 2" xfId="15280" xr:uid="{95DEA630-F185-4220-8C14-F15675CB4F36}"/>
    <cellStyle name="CellNationValue 3" xfId="15281" xr:uid="{42FC77E3-6FB4-4123-8D32-A9129D42ACC3}"/>
    <cellStyle name="CellNormal" xfId="15282" xr:uid="{DF25F241-8970-4FF1-BC4F-CF7A3265B231}"/>
    <cellStyle name="CellRegionCode" xfId="15283" xr:uid="{9A19FDBD-5BC1-4746-8C95-09350CDF7593}"/>
    <cellStyle name="CellRegionCode 2" xfId="15284" xr:uid="{79A3C26F-AE69-40E1-8B74-6A728B89C467}"/>
    <cellStyle name="CellRegionCode 3" xfId="15285" xr:uid="{03EB67AF-FFBF-4590-A4DA-1557AC5C3EAF}"/>
    <cellStyle name="CellRegionName" xfId="15286" xr:uid="{7242D25F-B11B-47A3-BFA8-B03E7B1177A3}"/>
    <cellStyle name="CellRegionName 2" xfId="15287" xr:uid="{73DBB3B7-A580-4004-9064-2F5E0DFF9B0C}"/>
    <cellStyle name="CellRegionName 3" xfId="15288" xr:uid="{6CF0EAA6-34C7-4A7B-81F1-B4E967E336A3}"/>
    <cellStyle name="CellRegionValue" xfId="15289" xr:uid="{0A80EC38-FADC-4DD5-B381-DAA482B8C442}"/>
    <cellStyle name="CellRegionValue 2" xfId="15290" xr:uid="{5052F3E9-9029-477D-A4CE-44F09FE66B6A}"/>
    <cellStyle name="CellRegionValue 3" xfId="15291" xr:uid="{81A5FBFD-C416-4336-8700-9A3E4526259F}"/>
    <cellStyle name="CellUACode" xfId="15292" xr:uid="{E901D932-36C6-482D-A1F9-0AD0E94BFE45}"/>
    <cellStyle name="CellUACode 2" xfId="15293" xr:uid="{53D44041-66CC-42E1-A6A0-2704353CAF68}"/>
    <cellStyle name="CellUACode 3" xfId="15294" xr:uid="{E3ED7ACB-C338-4AF4-92D7-7ACEEBF896B4}"/>
    <cellStyle name="CellUAName" xfId="15295" xr:uid="{00A196C0-3147-4DCE-8FC1-C0E1E0149D5C}"/>
    <cellStyle name="CellUAName 2" xfId="15296" xr:uid="{124E7148-5053-4A28-B6E8-2DAFCE5E4766}"/>
    <cellStyle name="CellUAName 3" xfId="15297" xr:uid="{026C1092-2F7A-48B6-82CA-D624D012CE6C}"/>
    <cellStyle name="CellUAValue" xfId="99" xr:uid="{3CD22D5F-2C6A-42AE-B508-17FFE6B09E68}"/>
    <cellStyle name="CellUAValue 2" xfId="100" xr:uid="{2491F2AF-18C1-46C3-9321-830D6C86ADA2}"/>
    <cellStyle name="CellUAValue 2 2" xfId="15298" xr:uid="{B0F674D5-DD52-4EE8-9DA6-9C7793AA4A8C}"/>
    <cellStyle name="CellUAValue 2 3" xfId="15299" xr:uid="{68FC8F8F-B664-4832-9CDC-78734671CDD7}"/>
    <cellStyle name="CellUAValue 3" xfId="15300" xr:uid="{F3A1239C-E17A-474E-927C-80209F6921BD}"/>
    <cellStyle name="CellUAValue 4" xfId="15301" xr:uid="{A9A41043-E15E-4BB7-97A8-9DE50ED96B33}"/>
    <cellStyle name="Characteristic" xfId="15302" xr:uid="{A35CE977-7903-44EB-BA5A-9C9A3A46AC24}"/>
    <cellStyle name="CharactGroup" xfId="15303" xr:uid="{FE5BCEA8-5DCA-4DC9-A064-434B71ACA466}"/>
    <cellStyle name="CharactNote" xfId="15304" xr:uid="{FF7B4F00-0188-455C-8FFF-E1DFAD97999B}"/>
    <cellStyle name="CharactType" xfId="15305" xr:uid="{04EB9EE9-6B2F-4DF4-B251-C97770CCF5DB}"/>
    <cellStyle name="CharactValue" xfId="15306" xr:uid="{E6C7EAA6-616A-4E50-A956-AA1214352128}"/>
    <cellStyle name="CharactValueNote" xfId="15307" xr:uid="{ECB9044C-FF97-45F9-A508-FD76CD53A465}"/>
    <cellStyle name="CharShortType" xfId="15308" xr:uid="{410A0520-F38F-4B1D-A699-ED5662C18C0F}"/>
    <cellStyle name="Check Cell 2" xfId="101" xr:uid="{CE6F6ECB-E59D-4715-AD7D-A6449C7DAEA7}"/>
    <cellStyle name="Check Cell 2 10" xfId="15309" xr:uid="{797A87A7-693F-4E33-8728-DBC5AC6BE849}"/>
    <cellStyle name="Check Cell 2 11" xfId="15310" xr:uid="{84CBCC22-A5D1-4892-8D99-EB93563DAAF0}"/>
    <cellStyle name="Check Cell 2 12" xfId="15311" xr:uid="{807640BA-4B1C-4B5F-9471-04B2914ED702}"/>
    <cellStyle name="Check Cell 2 13" xfId="15312" xr:uid="{62400490-9845-445D-9647-649102F45865}"/>
    <cellStyle name="Check Cell 2 2" xfId="15313" xr:uid="{FAB738C8-7A0E-46A8-AA9E-787FF08B22EB}"/>
    <cellStyle name="Check Cell 2 3" xfId="15314" xr:uid="{9A27CB34-1CAB-4FDF-A166-5CB7D3DFC7E5}"/>
    <cellStyle name="Check Cell 2 4" xfId="15315" xr:uid="{569889B3-81F8-40CB-BEA1-73E3EEF96FF3}"/>
    <cellStyle name="Check Cell 2 5" xfId="15316" xr:uid="{B1408B9F-9E35-4E38-8A6F-6AE7946335C4}"/>
    <cellStyle name="Check Cell 2 6" xfId="15317" xr:uid="{B1F0BEF9-B839-4641-A981-F316FDA79ECA}"/>
    <cellStyle name="Check Cell 2 7" xfId="15318" xr:uid="{A9BD0FA6-E7E0-4991-8143-1FC69FF63351}"/>
    <cellStyle name="Check Cell 2 8" xfId="15319" xr:uid="{54D0B955-97B6-4858-ACB5-E3AAEB4020B6}"/>
    <cellStyle name="Check Cell 2 9" xfId="15320" xr:uid="{FFA89D86-2A89-4FD0-B9A6-86A806A594EF}"/>
    <cellStyle name="Check Cell 3" xfId="102" xr:uid="{C243478C-BC65-4069-9D72-4AE552D39EDA}"/>
    <cellStyle name="Check Cell 3 10" xfId="15321" xr:uid="{7D4A6F02-095C-48C3-8505-10750A2ADFA5}"/>
    <cellStyle name="Check Cell 3 11" xfId="15322" xr:uid="{8697BFAC-1F07-4CA9-A000-7F9F335C3E6F}"/>
    <cellStyle name="Check Cell 3 12" xfId="15323" xr:uid="{51614AD5-7E05-4B14-A844-DF96BBB44BCF}"/>
    <cellStyle name="Check Cell 3 13" xfId="15324" xr:uid="{19F35BEB-2872-468F-A8B6-77E3D970E11B}"/>
    <cellStyle name="Check Cell 3 2" xfId="15325" xr:uid="{C587E83E-BFF9-4B29-A4EC-A0E0C23D146D}"/>
    <cellStyle name="Check Cell 3 3" xfId="15326" xr:uid="{633D8713-8EFA-41E9-A812-70C500C24D9B}"/>
    <cellStyle name="Check Cell 3 4" xfId="15327" xr:uid="{B56FCF07-74D9-45DF-BD17-0A305F04562E}"/>
    <cellStyle name="Check Cell 3 5" xfId="15328" xr:uid="{32F7640A-8F1C-4068-8E2B-3A9308CED5FD}"/>
    <cellStyle name="Check Cell 3 6" xfId="15329" xr:uid="{30582891-370D-4065-A2D0-DCFB1BC206A6}"/>
    <cellStyle name="Check Cell 3 7" xfId="15330" xr:uid="{54AB17D3-5726-4AC6-87C5-3E644F24B8BA}"/>
    <cellStyle name="Check Cell 3 8" xfId="15331" xr:uid="{E2314A67-56BC-4E17-A83F-FD4D94C71A40}"/>
    <cellStyle name="Check Cell 3 9" xfId="15332" xr:uid="{AC2C3C09-2D68-413A-BAD4-EC8CE3AF1C18}"/>
    <cellStyle name="Check Cell 4" xfId="15333" xr:uid="{99332768-CFCE-4D6D-B035-A27AA07AC021}"/>
    <cellStyle name="Check Cell 4 10" xfId="15334" xr:uid="{2AA6DE6E-7630-4057-87F3-C22FEDFD04D5}"/>
    <cellStyle name="Check Cell 4 11" xfId="15335" xr:uid="{957141A1-EE8F-4D39-AE29-63F455428023}"/>
    <cellStyle name="Check Cell 4 12" xfId="15336" xr:uid="{EA9C9ECF-98A2-4FAD-A9F3-EBBF38F7D1A2}"/>
    <cellStyle name="Check Cell 4 13" xfId="15337" xr:uid="{D51AA8F0-63C2-4DD6-BE5B-A805D5E9581D}"/>
    <cellStyle name="Check Cell 4 2" xfId="15338" xr:uid="{E07B3A23-9180-4AE7-9913-B6259BD2DF4B}"/>
    <cellStyle name="Check Cell 4 3" xfId="15339" xr:uid="{F2C06BA9-5A5B-48F9-AAE6-480FDDC786F2}"/>
    <cellStyle name="Check Cell 4 4" xfId="15340" xr:uid="{15E8BE39-980A-4E66-AE69-DAEE464946A4}"/>
    <cellStyle name="Check Cell 4 5" xfId="15341" xr:uid="{4A5085EE-4305-4609-A181-CE7B5AD72DCF}"/>
    <cellStyle name="Check Cell 4 6" xfId="15342" xr:uid="{0B02D562-26E3-4153-B513-4E21DE4C8F3B}"/>
    <cellStyle name="Check Cell 4 7" xfId="15343" xr:uid="{34805F10-18D9-49EC-8794-F165EA9C76F5}"/>
    <cellStyle name="Check Cell 4 8" xfId="15344" xr:uid="{C60CAF66-3094-48F9-B4BB-6159FF4E78E1}"/>
    <cellStyle name="Check Cell 4 9" xfId="15345" xr:uid="{410AB004-32F3-46F7-8511-51355891D41B}"/>
    <cellStyle name="Check Cell 5" xfId="15346" xr:uid="{7A8D514A-4820-4F83-9568-12D79ED1E9AB}"/>
    <cellStyle name="Check Cell 5 10" xfId="15347" xr:uid="{7A84460C-8C24-4813-9DBA-0D6560068D59}"/>
    <cellStyle name="Check Cell 5 11" xfId="15348" xr:uid="{F243DD5C-3776-4AFF-9E97-1ECF6F1A95DA}"/>
    <cellStyle name="Check Cell 5 12" xfId="15349" xr:uid="{311CF860-F1E5-40A0-9308-3262938CF9B8}"/>
    <cellStyle name="Check Cell 5 13" xfId="15350" xr:uid="{31FDB12C-D1DF-490B-9246-A22E09B688CA}"/>
    <cellStyle name="Check Cell 5 2" xfId="15351" xr:uid="{89D95BA3-CB57-4266-91DC-E0FAD7BA0ECD}"/>
    <cellStyle name="Check Cell 5 3" xfId="15352" xr:uid="{492AC514-0E09-4FC2-80C5-048837CAB964}"/>
    <cellStyle name="Check Cell 5 4" xfId="15353" xr:uid="{84C23A49-9C26-4504-BF31-A3A8CFDE66D9}"/>
    <cellStyle name="Check Cell 5 5" xfId="15354" xr:uid="{20F23E4F-A8E7-44EC-B470-8C645E6CEB37}"/>
    <cellStyle name="Check Cell 5 6" xfId="15355" xr:uid="{181186AC-FA3B-49E2-BF9F-9D2D8651B781}"/>
    <cellStyle name="Check Cell 5 7" xfId="15356" xr:uid="{94631DB6-5500-4073-A6FB-E6C555F9F232}"/>
    <cellStyle name="Check Cell 5 8" xfId="15357" xr:uid="{0D9C85F8-6B8C-4636-88A2-47083B866372}"/>
    <cellStyle name="Check Cell 5 9" xfId="15358" xr:uid="{53A488F9-F2E8-47F7-A97E-FFF037C06755}"/>
    <cellStyle name="Check Cell 6" xfId="15359" xr:uid="{4D65F8F6-585A-4336-A86D-9BE51B53CD78}"/>
    <cellStyle name="Check Cell 6 10" xfId="15360" xr:uid="{7F86BDD5-7217-49F5-8FD7-ABB0928174D8}"/>
    <cellStyle name="Check Cell 6 11" xfId="15361" xr:uid="{95355AC4-A8E0-40C4-AE25-0242AFA30B44}"/>
    <cellStyle name="Check Cell 6 12" xfId="15362" xr:uid="{A7CA5621-08B0-4A19-923A-C4CFBB5EB70C}"/>
    <cellStyle name="Check Cell 6 13" xfId="15363" xr:uid="{F8BB310C-9AB1-434A-BB82-9A706FC8BF16}"/>
    <cellStyle name="Check Cell 6 2" xfId="15364" xr:uid="{AFC948C5-527A-4F00-B187-91A4043B16E9}"/>
    <cellStyle name="Check Cell 6 3" xfId="15365" xr:uid="{A956F3E9-43B5-48B2-9128-326B18E0FEA3}"/>
    <cellStyle name="Check Cell 6 4" xfId="15366" xr:uid="{72DFDF71-494C-495D-8490-0C043DE465FA}"/>
    <cellStyle name="Check Cell 6 5" xfId="15367" xr:uid="{B1F15AE9-11D7-4E84-89D6-E1D34333B2A2}"/>
    <cellStyle name="Check Cell 6 6" xfId="15368" xr:uid="{1F254B51-275E-467F-AAD5-1C5AAA7614AA}"/>
    <cellStyle name="Check Cell 6 7" xfId="15369" xr:uid="{36B63A53-0CBF-42CC-A6B5-EA8DD5DCA08B}"/>
    <cellStyle name="Check Cell 6 8" xfId="15370" xr:uid="{43F4A07F-40C5-4E67-A391-83C30140AD87}"/>
    <cellStyle name="Check Cell 6 9" xfId="15371" xr:uid="{C110F715-EC7D-4408-9E3F-69E7BAC600FF}"/>
    <cellStyle name="CIL" xfId="103" xr:uid="{4E86FDB4-E196-40DB-BB69-3A0E80060D2B}"/>
    <cellStyle name="CIU" xfId="104" xr:uid="{A77D10F5-574F-452F-B8D5-4E88F30F3B7D}"/>
    <cellStyle name="CodeHeading" xfId="15372" xr:uid="{029FE977-C4CA-4AA2-B602-5C64ADD704A0}"/>
    <cellStyle name="CodeHeading 2" xfId="15373" xr:uid="{2BBC2CCE-588F-49A0-B1AB-54D08FB48007}"/>
    <cellStyle name="CodeHeading 3" xfId="15374" xr:uid="{83D71ACA-CE09-48A6-B8C2-0EFD9C6D7928}"/>
    <cellStyle name="CodeHeading 4" xfId="15375" xr:uid="{3FCB23C1-F723-4E7C-A864-A061D8CA3130}"/>
    <cellStyle name="CodeHeading 5" xfId="15376" xr:uid="{40C15E31-0B48-4763-BAF5-29FC2607D084}"/>
    <cellStyle name="CodeHeading 6" xfId="15377" xr:uid="{7D3900A0-6243-43D5-B6AD-8A113E43D15A}"/>
    <cellStyle name="CodeHeading_5A4 PCT Slides 2010-11" xfId="15378" xr:uid="{F06A76E7-4D8C-4280-97F5-95E6D2397497}"/>
    <cellStyle name="Comma -" xfId="15379" xr:uid="{1B7BFF4F-BE7B-4F1E-8AC3-7A4B23F6FE61}"/>
    <cellStyle name="Comma  - Style1" xfId="15380" xr:uid="{3F8FF856-5C37-4526-92A3-C039B9B65FEF}"/>
    <cellStyle name="Comma  - Style2" xfId="15381" xr:uid="{D3C631BD-4E5D-4587-8A89-995EFD33190F}"/>
    <cellStyle name="Comma  - Style3" xfId="15382" xr:uid="{6AFBBCAD-24B2-4C8B-80F0-FA8C119FE20A}"/>
    <cellStyle name="Comma  - Style4" xfId="15383" xr:uid="{B07839E7-CBE8-4358-9FBF-14510965399C}"/>
    <cellStyle name="Comma  - Style5" xfId="15384" xr:uid="{E131F547-9705-4C6F-A1AA-7DA5ACA0C410}"/>
    <cellStyle name="Comma  - Style6" xfId="15385" xr:uid="{FCC31B7B-8049-4CC0-A46C-0FA549C79361}"/>
    <cellStyle name="Comma  - Style7" xfId="15386" xr:uid="{EFA24709-F753-4FC0-8141-0A39DDF4E416}"/>
    <cellStyle name="Comma  - Style8" xfId="15387" xr:uid="{E5D3772A-8956-413F-88AD-7EAFB8B85737}"/>
    <cellStyle name="Comma [0] 2" xfId="105" xr:uid="{4BBB4EB9-5E5A-4EEB-B9BF-6A695DF9FA61}"/>
    <cellStyle name="Comma [0] 3" xfId="106" xr:uid="{684817B3-951F-48C0-9207-CD17938359BF}"/>
    <cellStyle name="Comma [0] 4" xfId="107" xr:uid="{F3F8BF2E-FD0E-4381-A3B4-A8CA4BAE9C89}"/>
    <cellStyle name="Comma 0" xfId="15388" xr:uid="{19B4F8D5-4E92-45BB-9DAD-A123F6A8B338}"/>
    <cellStyle name="Comma 0*" xfId="15389" xr:uid="{2751D334-EEB6-40C4-89FE-AE9B40E041F5}"/>
    <cellStyle name="Comma 0__MasterJRComps" xfId="15390" xr:uid="{0415244B-6E44-41D2-A1FE-CFC9B9C0D907}"/>
    <cellStyle name="Comma 10" xfId="108" xr:uid="{74A00307-2EDB-41F8-8BD1-2F6FF4FA0DA5}"/>
    <cellStyle name="Comma 10 2" xfId="15391" xr:uid="{929FA086-CA91-4A8A-84C5-DE7E4B93C02A}"/>
    <cellStyle name="Comma 11" xfId="109" xr:uid="{7BF4ECEA-19F3-4640-A839-6203F001BE7B}"/>
    <cellStyle name="Comma 11 2" xfId="110" xr:uid="{F6B9DF87-46D1-4DA0-8B41-237D04496B8F}"/>
    <cellStyle name="Comma 11 2 2" xfId="15392" xr:uid="{A7BFE315-C006-4E9E-B49A-2CB9F7394A6A}"/>
    <cellStyle name="Comma 11 2 3" xfId="15393" xr:uid="{3F2F6125-0ED1-4036-A7C7-83A9ECDDB171}"/>
    <cellStyle name="Comma 11 2 4" xfId="15394" xr:uid="{5F97EE35-BB02-48F5-A32D-910F16AB207F}"/>
    <cellStyle name="Comma 11 3" xfId="15395" xr:uid="{21B5635F-07FF-48EF-A5BD-EDE497853F8A}"/>
    <cellStyle name="Comma 11 4" xfId="15396" xr:uid="{908E7E70-3F18-4A6D-ACB1-4E22A019B53B}"/>
    <cellStyle name="Comma 12" xfId="111" xr:uid="{411C2F48-88F2-45F3-8734-32C45CEA8524}"/>
    <cellStyle name="Comma 12 2" xfId="15397" xr:uid="{AAD22111-F093-4D6B-86FC-4A1E4918B95E}"/>
    <cellStyle name="Comma 12 3" xfId="15398" xr:uid="{1738B70C-3192-4ED9-B930-60540295401E}"/>
    <cellStyle name="Comma 12 4" xfId="15399" xr:uid="{F306E765-7F8E-4C4B-8480-22B7920CCE16}"/>
    <cellStyle name="Comma 12 5" xfId="15400" xr:uid="{5C32EB96-96CE-4BD4-9079-0A8EC2790BCC}"/>
    <cellStyle name="Comma 13" xfId="112" xr:uid="{D58C665F-D259-4A34-A090-0382F77CABF8}"/>
    <cellStyle name="Comma 13 2" xfId="15401" xr:uid="{85212816-0071-4802-AA67-F8D345ADF807}"/>
    <cellStyle name="Comma 13 3" xfId="15402" xr:uid="{6CDCF30D-9B83-4F63-8F99-B787BD1AE949}"/>
    <cellStyle name="Comma 13 4" xfId="15403" xr:uid="{6E98E275-9DE8-4523-A869-64B6A0ED0C30}"/>
    <cellStyle name="Comma 14" xfId="113" xr:uid="{5F53F279-B980-46D2-BAC4-D626FAA0B423}"/>
    <cellStyle name="Comma 14 2" xfId="15404" xr:uid="{F248F039-CD01-41D4-B22F-83BB924891F7}"/>
    <cellStyle name="Comma 14 3" xfId="15405" xr:uid="{FDC504BD-FD76-42DC-A0B7-449ED00C4835}"/>
    <cellStyle name="Comma 14 4" xfId="15406" xr:uid="{C324974C-DCCD-44A4-BFC5-56FFFCE74931}"/>
    <cellStyle name="Comma 15" xfId="15407" xr:uid="{230BEE54-4E4A-4C5F-BB82-095F445B35BE}"/>
    <cellStyle name="Comma 15 2" xfId="15408" xr:uid="{E864C629-A032-4D12-B09C-741A6772FA13}"/>
    <cellStyle name="Comma 15 3" xfId="15409" xr:uid="{357977F4-796C-42DE-B22E-47AFFDD71469}"/>
    <cellStyle name="Comma 15 4" xfId="15410" xr:uid="{8CC57CBB-A179-4949-A02A-E287BDFB1F68}"/>
    <cellStyle name="Comma 16" xfId="15411" xr:uid="{82DDBAB7-73C6-4010-9A62-69D789DEB5A0}"/>
    <cellStyle name="Comma 16 2" xfId="15412" xr:uid="{1A758C8D-2851-4B68-9BEE-90BCB92E68D7}"/>
    <cellStyle name="Comma 16 3" xfId="15413" xr:uid="{92FA6AAC-6E3E-4288-8E0E-81A691BA7304}"/>
    <cellStyle name="Comma 17" xfId="15414" xr:uid="{980F67B5-D651-4079-93C9-AAD908000867}"/>
    <cellStyle name="Comma 18" xfId="15415" xr:uid="{77003823-DF27-429F-B075-CF8AF326C2F8}"/>
    <cellStyle name="Comma 19" xfId="15416" xr:uid="{BBF50647-528E-44A6-B3F6-7E868F1ACDB0}"/>
    <cellStyle name="Comma 2" xfId="17" xr:uid="{83F90409-C07D-4E77-AF65-78A43313A6DA}"/>
    <cellStyle name="Comma 2 2" xfId="114" xr:uid="{4B61BDD6-0E2F-4BFB-BF7C-72844907B609}"/>
    <cellStyle name="Comma 2 2 2" xfId="15417" xr:uid="{D89EA9E2-5FD3-42AF-ABE0-87E27B707443}"/>
    <cellStyle name="Comma 2 2 2 2" xfId="15418" xr:uid="{D1F2DD08-F65A-4F10-990A-65C71200971C}"/>
    <cellStyle name="Comma 2 2 2 3" xfId="15419" xr:uid="{0D7BB260-115C-4BCE-A3D0-9B9A44FFA8F9}"/>
    <cellStyle name="Comma 2 2 3" xfId="15420" xr:uid="{CF7A8B30-41FB-4C81-8683-827674A46902}"/>
    <cellStyle name="Comma 2 3" xfId="115" xr:uid="{3659E9B8-B9F1-4A28-9778-4A766AA033A2}"/>
    <cellStyle name="Comma 2 3 2" xfId="15421" xr:uid="{DA8BF031-A398-4CF5-B767-A714303257A0}"/>
    <cellStyle name="Comma 2 3 2 2" xfId="15422" xr:uid="{88E008C5-CB4A-4288-AFEC-A4BD69A92C13}"/>
    <cellStyle name="Comma 2 3 3" xfId="15423" xr:uid="{7098F2C9-AB03-4CD6-AEBA-494BC0716F52}"/>
    <cellStyle name="Comma 2 3 4" xfId="15424" xr:uid="{48FBC80F-B4FB-444D-B420-37AF279D1CAD}"/>
    <cellStyle name="Comma 2 3 4 2" xfId="15425" xr:uid="{D6FCA99A-A63C-4E9C-929C-F0CDF36AA802}"/>
    <cellStyle name="Comma 2 3 5" xfId="15426" xr:uid="{2A041CBB-FE82-47A9-ACFB-9A2AC8F0C484}"/>
    <cellStyle name="Comma 2 4" xfId="116" xr:uid="{F0645F7B-9EA0-4153-93A5-15C86200161D}"/>
    <cellStyle name="Comma 2 4 2" xfId="15427" xr:uid="{74529F42-314D-484A-AF78-4E8407843BE6}"/>
    <cellStyle name="Comma 2 4 3" xfId="15428" xr:uid="{6D742EEB-0CD0-4768-806C-6F84FAE48C0A}"/>
    <cellStyle name="Comma 2 5" xfId="15429" xr:uid="{0F7BD0B9-0703-4EC7-B1EC-DB746BAF46F2}"/>
    <cellStyle name="Comma 2 6" xfId="15430" xr:uid="{05D7A073-7195-46EC-9396-5FE1AC224D86}"/>
    <cellStyle name="Comma 2 7" xfId="15431" xr:uid="{BFF5A841-8566-4564-AA6A-28FED3A74F0B}"/>
    <cellStyle name="Comma 2*" xfId="15432" xr:uid="{15044D44-F7F0-4CC0-9B73-0BA71F0FE4FB}"/>
    <cellStyle name="Comma 2__MasterJRComps" xfId="15433" xr:uid="{672B1022-E77D-44F3-9A45-A64F27CA6272}"/>
    <cellStyle name="Comma 20" xfId="15434" xr:uid="{EC8A5AE2-78BE-4B99-8066-4878B6C7BAB0}"/>
    <cellStyle name="Comma 21" xfId="15435" xr:uid="{CFBEBF22-6B4C-4313-8D2D-94F8A7F4DBA8}"/>
    <cellStyle name="Comma 22" xfId="15436" xr:uid="{18B61504-0FE6-4773-8F69-D610E2C8EC49}"/>
    <cellStyle name="Comma 23" xfId="14" xr:uid="{0FE2FD95-6B5F-4C2A-8F76-409EB8A075CC}"/>
    <cellStyle name="Comma 3" xfId="117" xr:uid="{94AD656A-D064-4632-9A44-EE6F1F52C7EF}"/>
    <cellStyle name="Comma 3 2" xfId="118" xr:uid="{0C40732B-4F38-46AC-A1AB-6061A19FB767}"/>
    <cellStyle name="Comma 3 2 2" xfId="15437" xr:uid="{E14AB68E-387F-45E9-AA02-A386C2B86EEC}"/>
    <cellStyle name="Comma 3 2 2 2" xfId="15438" xr:uid="{01D57924-777C-466A-8BD3-35D3C10D60B5}"/>
    <cellStyle name="Comma 3 2 3" xfId="15439" xr:uid="{DE4CD1F1-EA72-41F1-91DB-0CA20FCF2B74}"/>
    <cellStyle name="Comma 3 3" xfId="15440" xr:uid="{DD20C876-1EC1-4CF9-9A7B-DD5E58EB740E}"/>
    <cellStyle name="Comma 3 3 2" xfId="15441" xr:uid="{E419201E-81E0-4757-9D29-9FA20E920EAB}"/>
    <cellStyle name="Comma 3 3 3" xfId="15442" xr:uid="{9FD835DA-E629-4B8D-9381-7840E61759D2}"/>
    <cellStyle name="Comma 3 3 4" xfId="15443" xr:uid="{9C904CFF-1179-460C-B86E-C62EC0F2A941}"/>
    <cellStyle name="Comma 3 4" xfId="15444" xr:uid="{623F1123-7D30-45BD-BD57-B514E31479FA}"/>
    <cellStyle name="Comma 3 5" xfId="15445" xr:uid="{4AE4CBF1-32E6-4DD6-9C3B-F54C3FC8C95A}"/>
    <cellStyle name="Comma 3 6" xfId="15446" xr:uid="{D5106417-F72D-4E52-A5F3-2CE086D1D3F9}"/>
    <cellStyle name="Comma 3 7" xfId="15447" xr:uid="{D71BEB62-6B7D-4792-BFEA-3B8D1F36E02E}"/>
    <cellStyle name="Comma 3 8" xfId="15448" xr:uid="{6D551794-23B6-46E6-A8F1-E8FC30637434}"/>
    <cellStyle name="Comma 3*" xfId="15449" xr:uid="{7B5A590C-36CD-4ED8-8487-98576A71328D}"/>
    <cellStyle name="Comma 4" xfId="119" xr:uid="{E9F0B027-D237-442D-BD3E-DD6182E5883A}"/>
    <cellStyle name="Comma 4 2" xfId="120" xr:uid="{31F27B73-5DB1-40BD-A9EA-ABBF7B680F17}"/>
    <cellStyle name="Comma 4 2 2" xfId="15450" xr:uid="{8CD99827-9C52-4FC6-86BB-8C3F11BF4228}"/>
    <cellStyle name="Comma 4 2 2 2" xfId="15451" xr:uid="{37BDBB70-6CBB-46A6-B7B3-72D7B6A7B06B}"/>
    <cellStyle name="Comma 4 2 3" xfId="15452" xr:uid="{12A10FA2-7659-42EC-A746-5736ADDC0AB4}"/>
    <cellStyle name="Comma 4 3" xfId="15453" xr:uid="{4CB1D2DF-3854-49D2-93BB-2F3EA00BF0FF}"/>
    <cellStyle name="Comma 4 3 2" xfId="15454" xr:uid="{95D3BF51-BC54-4DEB-8161-9DA02B5CA2AA}"/>
    <cellStyle name="Comma 4 4" xfId="15455" xr:uid="{36AB479B-2B73-406B-BC37-8250B1E95B93}"/>
    <cellStyle name="Comma 5" xfId="121" xr:uid="{AD9FEE40-31F2-49CC-9F01-74E414656D6F}"/>
    <cellStyle name="Comma 5 2" xfId="122" xr:uid="{7636E454-5507-477C-B399-92153C1D9E6B}"/>
    <cellStyle name="Comma 5 2 2" xfId="15456" xr:uid="{1F184191-6036-4903-9227-07C75E0FF616}"/>
    <cellStyle name="Comma 5 2 3" xfId="15457" xr:uid="{220003FC-5FC3-4112-9C0E-98B377F23E1E}"/>
    <cellStyle name="Comma 5 2 4" xfId="15458" xr:uid="{88033F4E-4B64-44DC-8DCC-03A0E0BB258F}"/>
    <cellStyle name="Comma 5 2 5" xfId="15459" xr:uid="{A3939554-E4F2-4977-BCBC-E6FAC3C9BDCB}"/>
    <cellStyle name="Comma 5 3" xfId="15460" xr:uid="{9CA9B35E-7886-4374-8B0E-DBC05FBC02BE}"/>
    <cellStyle name="Comma 5 3 2" xfId="15461" xr:uid="{43BFDBD0-23CB-41B2-9A75-CFDCFEE13FF7}"/>
    <cellStyle name="Comma 5 4" xfId="15462" xr:uid="{82656B54-2E79-4C3F-A033-11BF17B9B534}"/>
    <cellStyle name="Comma 6" xfId="123" xr:uid="{B83E95C2-D59E-4BC5-BC7B-AF7C333C56F6}"/>
    <cellStyle name="Comma 6 2" xfId="124" xr:uid="{DA449E1C-E058-4B89-B9DD-D4892AE782DC}"/>
    <cellStyle name="Comma 6 2 2" xfId="15463" xr:uid="{CE6CCC6B-70AD-4199-A3D0-FD785E8020FF}"/>
    <cellStyle name="Comma 6 2 3" xfId="15464" xr:uid="{63B8DE76-23B0-452B-9CCC-96D086621D21}"/>
    <cellStyle name="Comma 6 2 4" xfId="15465" xr:uid="{FC5284C9-3E57-40E7-9DD9-211C14DA7E72}"/>
    <cellStyle name="Comma 6 3" xfId="15466" xr:uid="{32CA9E3C-5190-4358-A86C-AC79470B460F}"/>
    <cellStyle name="Comma 6 4" xfId="15467" xr:uid="{91D5C842-4AB7-48EE-98F9-562B4766B494}"/>
    <cellStyle name="Comma 6 5" xfId="15468" xr:uid="{B69EEBC0-9D22-4353-9F80-0F0B0207CC07}"/>
    <cellStyle name="Comma 6 6" xfId="15469" xr:uid="{EA526F37-AF9B-4093-A726-D66927E01EE4}"/>
    <cellStyle name="Comma 7" xfId="125" xr:uid="{C2DA7395-F69F-4321-BCB3-0830A1B1390A}"/>
    <cellStyle name="Comma 8" xfId="126" xr:uid="{72ECA286-3736-4BE3-9C04-1BDF168569D9}"/>
    <cellStyle name="Comma 8 2" xfId="15470" xr:uid="{310CAC46-384B-46DD-8459-78983A10BBEB}"/>
    <cellStyle name="Comma 8 2 2" xfId="15471" xr:uid="{68A68F37-DE9D-4B49-BCDB-C5DF39074008}"/>
    <cellStyle name="Comma 9" xfId="127" xr:uid="{2A77C823-551C-4DD9-9AA4-CB4F159D86E3}"/>
    <cellStyle name="Comma 9 2" xfId="15472" xr:uid="{27F8A69E-1BBA-48D7-83EB-AF55609B80E3}"/>
    <cellStyle name="Comma 9 3" xfId="15473" xr:uid="{4BD983AD-9333-45B9-B82C-B24E346547AB}"/>
    <cellStyle name="Comma 9 4" xfId="15474" xr:uid="{2A258FB1-3AFC-4509-BFF0-33CF911E5656}"/>
    <cellStyle name="Comma 9 5" xfId="15475" xr:uid="{B0399D21-6B15-411D-AE92-C62EF4E7F403}"/>
    <cellStyle name="Comma*" xfId="15476" xr:uid="{3E07300A-60E2-498F-947E-7659B24E08CB}"/>
    <cellStyle name="Comma0" xfId="15477" xr:uid="{D15C3996-820F-4C6F-A4A4-CF60F370DE13}"/>
    <cellStyle name="Comma0 - Modelo1" xfId="15478" xr:uid="{C17257FE-3661-4228-887D-167F853F028E}"/>
    <cellStyle name="Comma0 - Style1" xfId="15479" xr:uid="{5C98599A-5920-4409-B172-9C8DA9142F89}"/>
    <cellStyle name="Comma1 - Modelo2" xfId="15480" xr:uid="{1B22D20E-4140-4B83-B4E8-7F09E320F3D4}"/>
    <cellStyle name="Comma1 - Style2" xfId="15481" xr:uid="{6248EB52-4570-4F96-9CD8-CC58768ABF66}"/>
    <cellStyle name="Condition" xfId="15482" xr:uid="{ED02F445-6B8B-426D-8139-06C6AF552035}"/>
    <cellStyle name="CondMandatory" xfId="15483" xr:uid="{58440ACB-1188-404A-A42F-23AFCCE7A1E2}"/>
    <cellStyle name="Content1" xfId="15484" xr:uid="{4D4DA9CF-A72A-4410-9693-2E04B784FA26}"/>
    <cellStyle name="Content2" xfId="15485" xr:uid="{DD4C9A7B-3231-442C-83C5-C05729E57E57}"/>
    <cellStyle name="Content3" xfId="15486" xr:uid="{6D15E206-23BE-4E2C-BEFE-02BC06D9F229}"/>
    <cellStyle name="Cover Date" xfId="15487" xr:uid="{5D654AB7-D3CA-4970-A682-034871D47F48}"/>
    <cellStyle name="Cover Subtitle" xfId="15488" xr:uid="{7A54D20F-E507-4CE5-8CFF-9DE0DD2916D1}"/>
    <cellStyle name="Cover Title" xfId="15489" xr:uid="{29BD9E17-52FE-4D0B-BFE8-E2237A29F56A}"/>
    <cellStyle name="CoverTextNotes" xfId="15490" xr:uid="{9AF0E1CF-631F-4363-8AB4-68941A3BC2DE}"/>
    <cellStyle name="Currency" xfId="1" builtinId="4"/>
    <cellStyle name="Currency [0] 2" xfId="15491" xr:uid="{91650755-9F86-49C6-8527-83E6AAEB6C56}"/>
    <cellStyle name="Currency [0] 2 2" xfId="15492" xr:uid="{10978330-37EF-450F-9A10-ADC5DF2D2952}"/>
    <cellStyle name="Currency 0" xfId="15493" xr:uid="{348620CF-71E8-4707-9B3B-8E171E154362}"/>
    <cellStyle name="Currency 2" xfId="128" xr:uid="{54964F8D-8FF7-4066-9120-DEFF9E913342}"/>
    <cellStyle name="Currency 2 2" xfId="15494" xr:uid="{80394872-E053-4C27-A801-E3E307F23BB3}"/>
    <cellStyle name="Currency 2 3" xfId="15495" xr:uid="{2734AB2E-1A26-4B44-BC0A-70EF9E07E2B1}"/>
    <cellStyle name="Currency 2*" xfId="15496" xr:uid="{2C27E6E8-70D7-4B25-9016-0BD0BE8F21B5}"/>
    <cellStyle name="Currency 2_% Change" xfId="15497" xr:uid="{573B7831-4537-47E1-9A96-75DDAE4196B1}"/>
    <cellStyle name="Currency 3" xfId="15498" xr:uid="{2CE59651-5DDE-4F93-AACA-32AF78F46874}"/>
    <cellStyle name="Currency 3*" xfId="15499" xr:uid="{F6E30D19-B73D-414E-881C-994589C706B5}"/>
    <cellStyle name="Currency 4" xfId="15500" xr:uid="{FBB73131-3D36-40CD-BCBB-407333B608C2}"/>
    <cellStyle name="Currency 5" xfId="15501" xr:uid="{58EDB3ED-0824-439B-936B-4E54333100A7}"/>
    <cellStyle name="Currency 6" xfId="15502" xr:uid="{3B7CE11C-F778-4238-A55C-8056AC4E5C95}"/>
    <cellStyle name="Currency 7" xfId="15503" xr:uid="{3865611D-772E-4787-8028-E48AAF83830D}"/>
    <cellStyle name="Currency 8" xfId="15504" xr:uid="{33DE554F-F55E-4081-9837-6B4B5F7CC045}"/>
    <cellStyle name="Currency*" xfId="15505" xr:uid="{E3090E87-C109-4DCC-B1C9-F30E5581AF7A}"/>
    <cellStyle name="Currency0" xfId="15506" xr:uid="{A354347B-0D6A-4250-BAE1-4CE1FF1CFED0}"/>
    <cellStyle name="Data_Total" xfId="15507" xr:uid="{BDB39585-22EE-4B75-A57D-262BD85B0898}"/>
    <cellStyle name="Date" xfId="15508" xr:uid="{F6A6318B-7850-46EA-8012-0E5C6D2BCC74}"/>
    <cellStyle name="Date Aligned" xfId="15509" xr:uid="{2F339C1E-BFFC-4279-A846-2F0ACF61D519}"/>
    <cellStyle name="Date Aligned*" xfId="15510" xr:uid="{88B74B6E-1CAA-42DC-A360-F86941C8851E}"/>
    <cellStyle name="Date Aligned__MasterJRComps" xfId="15511" xr:uid="{19488790-6386-4E5C-9F6D-7F87DEB893FA}"/>
    <cellStyle name="Date Feeder Field" xfId="15512" xr:uid="{3D0C71EB-F9A9-4529-BA6C-A9CC5E870CAD}"/>
    <cellStyle name="Date Feeder Field 10" xfId="15513" xr:uid="{8C8E7E34-8F5F-4EC6-A745-9355217FF60F}"/>
    <cellStyle name="Date Feeder Field 10 2" xfId="15514" xr:uid="{7635ED2E-0F2F-4A10-A267-D6BBD53D6383}"/>
    <cellStyle name="Date Feeder Field 10 2 2" xfId="15515" xr:uid="{290E3B93-E210-4510-841A-5646F89075E2}"/>
    <cellStyle name="Date Feeder Field 10 3" xfId="15516" xr:uid="{7B8496DB-3EDA-4A50-8F8D-7F3BE25008DE}"/>
    <cellStyle name="Date Feeder Field 11" xfId="15517" xr:uid="{B8A1EBD6-8BEC-4CCF-9FCA-D4E70CFA55FC}"/>
    <cellStyle name="Date Feeder Field 11 2" xfId="15518" xr:uid="{90BC6457-82B0-4EC8-9C6B-4E82C739E55C}"/>
    <cellStyle name="Date Feeder Field 11 2 2" xfId="15519" xr:uid="{30DCAF9D-7A87-44D2-AE94-520981F2A5FB}"/>
    <cellStyle name="Date Feeder Field 11 3" xfId="15520" xr:uid="{F93A95A8-AC1A-411D-A4E1-6FC4E2670F54}"/>
    <cellStyle name="Date Feeder Field 12" xfId="15521" xr:uid="{F15A144F-24D9-45AE-92E1-9AB315CBBA69}"/>
    <cellStyle name="Date Feeder Field 12 2" xfId="15522" xr:uid="{7925424C-50CF-483E-93A6-415BF738E17C}"/>
    <cellStyle name="Date Feeder Field 12 2 2" xfId="15523" xr:uid="{77855004-CE69-4D75-B2F5-CBC516C64C66}"/>
    <cellStyle name="Date Feeder Field 12 3" xfId="15524" xr:uid="{D7F76A71-8054-41FE-ACC8-31FE7C3C193E}"/>
    <cellStyle name="Date Feeder Field 13" xfId="15525" xr:uid="{8864F4B8-91A8-401B-B7FE-BFE37FE52A25}"/>
    <cellStyle name="Date Feeder Field 13 2" xfId="15526" xr:uid="{E4A713BA-80A1-4901-BF6C-31DA509D92EC}"/>
    <cellStyle name="Date Feeder Field 13 2 2" xfId="15527" xr:uid="{781455E7-F60D-4D67-9402-C6C41CFF8E48}"/>
    <cellStyle name="Date Feeder Field 13 3" xfId="15528" xr:uid="{7B94F227-6358-420C-9289-C3C53BB08ADF}"/>
    <cellStyle name="Date Feeder Field 14" xfId="15529" xr:uid="{73CF450F-189B-4EED-A64E-7CE5DFA7A38E}"/>
    <cellStyle name="Date Feeder Field 14 2" xfId="15530" xr:uid="{639327F8-7AAA-41C3-8825-BB2234E48E0D}"/>
    <cellStyle name="Date Feeder Field 14 2 2" xfId="15531" xr:uid="{88404423-F950-4280-A31D-6ED8DAF4BED9}"/>
    <cellStyle name="Date Feeder Field 14 3" xfId="15532" xr:uid="{0423680F-6545-4504-99EE-0591DB907631}"/>
    <cellStyle name="Date Feeder Field 15" xfId="15533" xr:uid="{4C0BC55A-F2A1-43C7-AA2C-9FB7D3705F1C}"/>
    <cellStyle name="Date Feeder Field 15 2" xfId="15534" xr:uid="{592E8A4C-59F7-41DE-B540-76D68BA4F7F0}"/>
    <cellStyle name="Date Feeder Field 15 2 2" xfId="15535" xr:uid="{8CEE736A-7BF8-4D02-B4BE-1023D469ECAB}"/>
    <cellStyle name="Date Feeder Field 15 3" xfId="15536" xr:uid="{47063BE6-6597-43AD-9978-DAF2FDAD23BE}"/>
    <cellStyle name="Date Feeder Field 16" xfId="15537" xr:uid="{84BD0C04-5DF6-4178-8ACD-FF5DAA19F446}"/>
    <cellStyle name="Date Feeder Field 16 2" xfId="15538" xr:uid="{2C9B9446-3771-4B3F-8C76-043F81FADB4F}"/>
    <cellStyle name="Date Feeder Field 16 2 2" xfId="15539" xr:uid="{D1A922E1-3894-4B4D-8F30-9500AAF21D9A}"/>
    <cellStyle name="Date Feeder Field 16 3" xfId="15540" xr:uid="{C9DD2BF8-F71D-4225-AF78-3A3F161D475D}"/>
    <cellStyle name="Date Feeder Field 17" xfId="15541" xr:uid="{68A0FF68-2CCD-4AE9-81B9-AA25C697381C}"/>
    <cellStyle name="Date Feeder Field 17 2" xfId="15542" xr:uid="{9FFDCE5E-F2B6-40AD-9007-75CEB1B67B22}"/>
    <cellStyle name="Date Feeder Field 17 2 2" xfId="15543" xr:uid="{41DD3981-781B-4406-A32F-46E75950A05C}"/>
    <cellStyle name="Date Feeder Field 17 3" xfId="15544" xr:uid="{2D6CF184-E60D-4E89-BCFB-AAFA0B1A328A}"/>
    <cellStyle name="Date Feeder Field 18" xfId="15545" xr:uid="{1AA8E241-830C-44B4-A30F-A6598BDEA807}"/>
    <cellStyle name="Date Feeder Field 18 2" xfId="15546" xr:uid="{A08095D0-42B3-4970-9E54-7BDC3F6D5465}"/>
    <cellStyle name="Date Feeder Field 18 2 2" xfId="15547" xr:uid="{D39D390A-5331-4E52-B2B0-063799C13265}"/>
    <cellStyle name="Date Feeder Field 18 3" xfId="15548" xr:uid="{81AA1DBE-9242-4A32-894A-A488DA6F4569}"/>
    <cellStyle name="Date Feeder Field 19" xfId="15549" xr:uid="{B77F2959-6916-4320-BC4B-2383636451DB}"/>
    <cellStyle name="Date Feeder Field 19 2" xfId="15550" xr:uid="{B05EAAFB-0129-4474-9A38-F60DC515E1DE}"/>
    <cellStyle name="Date Feeder Field 19 2 2" xfId="15551" xr:uid="{AF81C683-280E-484A-ADC9-0A09040E1777}"/>
    <cellStyle name="Date Feeder Field 19 3" xfId="15552" xr:uid="{10FE41FF-173C-42DA-B20B-3F39AEDC431A}"/>
    <cellStyle name="Date Feeder Field 2" xfId="15553" xr:uid="{8E3DDCB6-CF0F-4C0A-A4E4-2FF588E8A470}"/>
    <cellStyle name="Date Feeder Field 2 10" xfId="15554" xr:uid="{6C6AB900-E413-42FE-83EA-C1359A072F6F}"/>
    <cellStyle name="Date Feeder Field 2 10 2" xfId="15555" xr:uid="{6CCF2AD9-E4B0-4529-8851-05F01BB679DD}"/>
    <cellStyle name="Date Feeder Field 2 10 2 2" xfId="15556" xr:uid="{64DEB160-72A9-4BBD-9ACB-DBFB70C1584E}"/>
    <cellStyle name="Date Feeder Field 2 10 3" xfId="15557" xr:uid="{8295BBB7-EAD2-4F82-97CB-DE303D8BC3EC}"/>
    <cellStyle name="Date Feeder Field 2 11" xfId="15558" xr:uid="{EDC754AC-39FC-44CC-9A55-9021EC772F9E}"/>
    <cellStyle name="Date Feeder Field 2 11 2" xfId="15559" xr:uid="{6EEC556E-6CC2-4A35-952A-C3C230120B08}"/>
    <cellStyle name="Date Feeder Field 2 11 2 2" xfId="15560" xr:uid="{0AE83CF3-05D6-42E8-8893-364C9A19ACE9}"/>
    <cellStyle name="Date Feeder Field 2 11 3" xfId="15561" xr:uid="{44A51EEB-E817-4181-BB09-3C9300F91383}"/>
    <cellStyle name="Date Feeder Field 2 12" xfId="15562" xr:uid="{38908B86-551E-4377-90D1-55CFD4D6A601}"/>
    <cellStyle name="Date Feeder Field 2 12 2" xfId="15563" xr:uid="{B4AB891F-9E34-4FCB-8856-8B6D24CF0C71}"/>
    <cellStyle name="Date Feeder Field 2 12 2 2" xfId="15564" xr:uid="{97EE08E0-7253-4661-AA75-B0393E589DE4}"/>
    <cellStyle name="Date Feeder Field 2 12 3" xfId="15565" xr:uid="{13DB1D8C-BA11-4D16-A6B9-5EB97D0CA0C5}"/>
    <cellStyle name="Date Feeder Field 2 13" xfId="15566" xr:uid="{9A1F79AE-3B34-49F9-835E-84DDA732DFF0}"/>
    <cellStyle name="Date Feeder Field 2 13 2" xfId="15567" xr:uid="{21D130A0-657E-442E-9C04-825C11976D9C}"/>
    <cellStyle name="Date Feeder Field 2 13 2 2" xfId="15568" xr:uid="{ADB523DC-15D2-44EF-8608-A161DDDE5A7A}"/>
    <cellStyle name="Date Feeder Field 2 13 3" xfId="15569" xr:uid="{A50D5A8F-B153-451C-A0D6-09DA05D909CC}"/>
    <cellStyle name="Date Feeder Field 2 14" xfId="15570" xr:uid="{D555C721-352D-4DA5-86CC-928D77BD7719}"/>
    <cellStyle name="Date Feeder Field 2 14 2" xfId="15571" xr:uid="{E7B13D08-EC56-4738-B9E2-127448B07411}"/>
    <cellStyle name="Date Feeder Field 2 14 2 2" xfId="15572" xr:uid="{27B3764B-AF0F-4F26-8176-F837E2A8A640}"/>
    <cellStyle name="Date Feeder Field 2 14 3" xfId="15573" xr:uid="{01871AA5-52EA-4368-8BB3-B0A49E018C8A}"/>
    <cellStyle name="Date Feeder Field 2 15" xfId="15574" xr:uid="{F43DB1C7-6F99-47BB-847B-423FBC9D1D4F}"/>
    <cellStyle name="Date Feeder Field 2 15 2" xfId="15575" xr:uid="{AF245C6E-A107-42D4-9387-318BBA8D86D3}"/>
    <cellStyle name="Date Feeder Field 2 15 2 2" xfId="15576" xr:uid="{0EC7A429-8E77-41E7-960E-3B517A25FC16}"/>
    <cellStyle name="Date Feeder Field 2 15 3" xfId="15577" xr:uid="{33891282-7475-4E7D-9FEF-FB13974E0907}"/>
    <cellStyle name="Date Feeder Field 2 16" xfId="15578" xr:uid="{C79CAE13-99F9-4A7E-A713-B26E51835EFB}"/>
    <cellStyle name="Date Feeder Field 2 16 2" xfId="15579" xr:uid="{6CCEC6B7-2878-4CE1-B4BF-D3736804740B}"/>
    <cellStyle name="Date Feeder Field 2 16 2 2" xfId="15580" xr:uid="{490A2527-D2BA-440B-9E96-D457FD613441}"/>
    <cellStyle name="Date Feeder Field 2 16 3" xfId="15581" xr:uid="{AB2F8A80-4FB4-44CF-BB93-F9FBDE7C8046}"/>
    <cellStyle name="Date Feeder Field 2 17" xfId="15582" xr:uid="{4DF353E6-5D0A-426E-9366-FD2614D29DD6}"/>
    <cellStyle name="Date Feeder Field 2 17 2" xfId="15583" xr:uid="{378C6408-7048-4519-9371-9A475A355482}"/>
    <cellStyle name="Date Feeder Field 2 17 2 2" xfId="15584" xr:uid="{F453F323-7B9A-43DE-9593-AC7230F313F4}"/>
    <cellStyle name="Date Feeder Field 2 17 3" xfId="15585" xr:uid="{E85BEE7E-0B3A-4971-8916-F3149C8D22BC}"/>
    <cellStyle name="Date Feeder Field 2 18" xfId="15586" xr:uid="{88402C91-0F77-44F3-8F98-E18177B79635}"/>
    <cellStyle name="Date Feeder Field 2 18 2" xfId="15587" xr:uid="{56B4C927-3B88-4F1C-9834-C4DC75539F7F}"/>
    <cellStyle name="Date Feeder Field 2 18 2 2" xfId="15588" xr:uid="{C7DD26B2-D88C-41B3-868D-8642B9AA45BD}"/>
    <cellStyle name="Date Feeder Field 2 18 3" xfId="15589" xr:uid="{1F5F625F-5F79-4F0C-BD25-E24E5C549E8D}"/>
    <cellStyle name="Date Feeder Field 2 19" xfId="15590" xr:uid="{29E71C66-2F21-4285-B748-B22E037BA88C}"/>
    <cellStyle name="Date Feeder Field 2 19 2" xfId="15591" xr:uid="{183FAA6A-D5A6-479C-B73E-31170A3E6A5D}"/>
    <cellStyle name="Date Feeder Field 2 19 2 2" xfId="15592" xr:uid="{9B2B3FF9-DBC5-4C31-87BB-E25F2DE1851D}"/>
    <cellStyle name="Date Feeder Field 2 19 3" xfId="15593" xr:uid="{4AAB0FED-03C4-4F59-8672-DA604F1B7195}"/>
    <cellStyle name="Date Feeder Field 2 2" xfId="15594" xr:uid="{069C7694-205B-4FA6-9807-348843D7DD26}"/>
    <cellStyle name="Date Feeder Field 2 2 10" xfId="15595" xr:uid="{7281E0FF-2B2D-4551-A671-08BAAF1EAA7A}"/>
    <cellStyle name="Date Feeder Field 2 2 10 2" xfId="15596" xr:uid="{E7482880-E6BC-4089-B5FB-C054D70DD516}"/>
    <cellStyle name="Date Feeder Field 2 2 10 2 2" xfId="15597" xr:uid="{F2EECCDF-C4CD-4D62-8AD6-59833088E569}"/>
    <cellStyle name="Date Feeder Field 2 2 10 3" xfId="15598" xr:uid="{304E64D1-D12D-4A38-BA93-805657E0A96E}"/>
    <cellStyle name="Date Feeder Field 2 2 11" xfId="15599" xr:uid="{71A0F876-CDB9-4E55-81F0-5BBCA61AF835}"/>
    <cellStyle name="Date Feeder Field 2 2 11 2" xfId="15600" xr:uid="{3CFD888A-4FD1-40A8-ABE0-608228D42F1A}"/>
    <cellStyle name="Date Feeder Field 2 2 11 2 2" xfId="15601" xr:uid="{6D556C14-E5BA-48DB-988A-330279013281}"/>
    <cellStyle name="Date Feeder Field 2 2 11 3" xfId="15602" xr:uid="{5D833ED3-A5EE-40D1-BFD3-BA3AAC69AA97}"/>
    <cellStyle name="Date Feeder Field 2 2 12" xfId="15603" xr:uid="{7133B0E2-938C-48C4-8DE1-2AE3D23ABF68}"/>
    <cellStyle name="Date Feeder Field 2 2 12 2" xfId="15604" xr:uid="{A283D067-A9CF-4E27-868B-22E74B092339}"/>
    <cellStyle name="Date Feeder Field 2 2 12 2 2" xfId="15605" xr:uid="{7F125117-8DBE-4621-8D5D-C0A155FE5DC3}"/>
    <cellStyle name="Date Feeder Field 2 2 12 3" xfId="15606" xr:uid="{A7CC7614-E0F7-4613-8502-81CC73CE6F34}"/>
    <cellStyle name="Date Feeder Field 2 2 13" xfId="15607" xr:uid="{10EDD94C-CB6C-4A62-A9C1-414679255EAF}"/>
    <cellStyle name="Date Feeder Field 2 2 13 2" xfId="15608" xr:uid="{DE4D76BE-BB0D-4884-90EF-D886A341AE3E}"/>
    <cellStyle name="Date Feeder Field 2 2 13 2 2" xfId="15609" xr:uid="{FB368FBF-311C-4E97-BE78-FA88EE21B1E8}"/>
    <cellStyle name="Date Feeder Field 2 2 13 3" xfId="15610" xr:uid="{714D47C8-1139-4A90-AC99-76F8E8BF0B94}"/>
    <cellStyle name="Date Feeder Field 2 2 14" xfId="15611" xr:uid="{48CCCCC7-C180-47A5-B12E-55E8D9DC54F2}"/>
    <cellStyle name="Date Feeder Field 2 2 14 2" xfId="15612" xr:uid="{19B93BA8-2E23-4425-AFE8-B2612E0E23B8}"/>
    <cellStyle name="Date Feeder Field 2 2 14 2 2" xfId="15613" xr:uid="{786579BB-EE80-43AF-A3D7-6FA899FD3391}"/>
    <cellStyle name="Date Feeder Field 2 2 14 3" xfId="15614" xr:uid="{9857B346-20E9-4494-BCCB-7BB95975273A}"/>
    <cellStyle name="Date Feeder Field 2 2 15" xfId="15615" xr:uid="{BE78ED38-EEBE-4B09-BE47-C9A10110662E}"/>
    <cellStyle name="Date Feeder Field 2 2 15 2" xfId="15616" xr:uid="{B73F7B03-5774-4CE1-8481-C18ABAFCF643}"/>
    <cellStyle name="Date Feeder Field 2 2 15 2 2" xfId="15617" xr:uid="{D9E3EFCF-2632-45C7-9801-D5F5E0E520FE}"/>
    <cellStyle name="Date Feeder Field 2 2 15 3" xfId="15618" xr:uid="{51DE3089-EDB7-45D3-AD61-03BE1AE0A93B}"/>
    <cellStyle name="Date Feeder Field 2 2 16" xfId="15619" xr:uid="{548632A0-287C-4A93-83BC-05F4D0BF5A63}"/>
    <cellStyle name="Date Feeder Field 2 2 16 2" xfId="15620" xr:uid="{E6C8D264-EC7F-47D1-95B7-64D946251C5D}"/>
    <cellStyle name="Date Feeder Field 2 2 16 2 2" xfId="15621" xr:uid="{369610CB-CF51-4614-8017-5C766414A5EB}"/>
    <cellStyle name="Date Feeder Field 2 2 16 3" xfId="15622" xr:uid="{32645111-A668-44CC-9532-CE817DBF632E}"/>
    <cellStyle name="Date Feeder Field 2 2 17" xfId="15623" xr:uid="{21C4C44F-F1E1-4427-A21C-E2C0EFA0DF57}"/>
    <cellStyle name="Date Feeder Field 2 2 17 2" xfId="15624" xr:uid="{7FA7569D-C646-4ADA-B6D1-20CB0392F6B1}"/>
    <cellStyle name="Date Feeder Field 2 2 17 2 2" xfId="15625" xr:uid="{6579B7FC-BA67-41C7-B901-5E10C0990785}"/>
    <cellStyle name="Date Feeder Field 2 2 17 3" xfId="15626" xr:uid="{1C28B736-FFA5-46B9-95C9-CC6575114FE3}"/>
    <cellStyle name="Date Feeder Field 2 2 18" xfId="15627" xr:uid="{A7EDE957-37EB-42E9-A366-EBB1AD76443D}"/>
    <cellStyle name="Date Feeder Field 2 2 18 2" xfId="15628" xr:uid="{D1A729BA-B55F-486F-A77D-3AC375F5A3D7}"/>
    <cellStyle name="Date Feeder Field 2 2 19" xfId="15629" xr:uid="{B4BBB9DD-2F6D-4720-80BA-69F6CDBDECB4}"/>
    <cellStyle name="Date Feeder Field 2 2 2" xfId="15630" xr:uid="{2CF40D97-924C-4E2F-A764-759ED272481A}"/>
    <cellStyle name="Date Feeder Field 2 2 2 10" xfId="15631" xr:uid="{D118E6D7-3A39-4802-B8B7-699186893394}"/>
    <cellStyle name="Date Feeder Field 2 2 2 10 2" xfId="15632" xr:uid="{077CA462-9C79-435A-83A2-3CD9F591CB82}"/>
    <cellStyle name="Date Feeder Field 2 2 2 10 2 2" xfId="15633" xr:uid="{EDED005B-D7CF-463E-9ADF-C78A4E71E020}"/>
    <cellStyle name="Date Feeder Field 2 2 2 10 3" xfId="15634" xr:uid="{27615A81-3778-46A9-8822-ED1521A23F6F}"/>
    <cellStyle name="Date Feeder Field 2 2 2 11" xfId="15635" xr:uid="{3CECF57C-87DE-4627-BEE5-4A48D43E0210}"/>
    <cellStyle name="Date Feeder Field 2 2 2 11 2" xfId="15636" xr:uid="{9EB9A9BF-A193-4FCC-820C-276075D9A0D6}"/>
    <cellStyle name="Date Feeder Field 2 2 2 11 2 2" xfId="15637" xr:uid="{608145AD-570A-426E-885D-B0014CDF20CD}"/>
    <cellStyle name="Date Feeder Field 2 2 2 11 3" xfId="15638" xr:uid="{4F322FEF-0A1D-4C28-BDB4-56EC28615C6A}"/>
    <cellStyle name="Date Feeder Field 2 2 2 12" xfId="15639" xr:uid="{1895A40A-878E-42C7-9FB8-B4039CA277F8}"/>
    <cellStyle name="Date Feeder Field 2 2 2 12 2" xfId="15640" xr:uid="{CFD803FF-2E0A-46AC-B55F-FC4F67ADB596}"/>
    <cellStyle name="Date Feeder Field 2 2 2 12 2 2" xfId="15641" xr:uid="{0A809942-BCDA-4E57-AC67-986FE124E54C}"/>
    <cellStyle name="Date Feeder Field 2 2 2 12 3" xfId="15642" xr:uid="{2E0B905C-736B-49C5-8B57-6D1219B75CC7}"/>
    <cellStyle name="Date Feeder Field 2 2 2 13" xfId="15643" xr:uid="{A666D8F7-47E9-4C8B-A165-D7350B3D4F46}"/>
    <cellStyle name="Date Feeder Field 2 2 2 13 2" xfId="15644" xr:uid="{106F01CF-79EE-4D40-A85D-C3429B045D2B}"/>
    <cellStyle name="Date Feeder Field 2 2 2 13 2 2" xfId="15645" xr:uid="{7DB51C25-C842-4DE4-AB4F-1644F8EF4E31}"/>
    <cellStyle name="Date Feeder Field 2 2 2 13 3" xfId="15646" xr:uid="{C305E006-A257-47EB-96E1-5B291903161B}"/>
    <cellStyle name="Date Feeder Field 2 2 2 14" xfId="15647" xr:uid="{39EA55E2-62A0-4659-B84A-780BE333EDD0}"/>
    <cellStyle name="Date Feeder Field 2 2 2 14 2" xfId="15648" xr:uid="{31EF657C-8705-4806-ABE4-0F96E1223518}"/>
    <cellStyle name="Date Feeder Field 2 2 2 14 2 2" xfId="15649" xr:uid="{80F0050C-EB1E-477B-9F6A-AEEA880BA455}"/>
    <cellStyle name="Date Feeder Field 2 2 2 14 3" xfId="15650" xr:uid="{89D9AC0B-C7CA-4FA5-9EE4-E405FFADAFD4}"/>
    <cellStyle name="Date Feeder Field 2 2 2 15" xfId="15651" xr:uid="{A8FCD53C-2D80-4236-84D7-D496C591EE47}"/>
    <cellStyle name="Date Feeder Field 2 2 2 15 2" xfId="15652" xr:uid="{FDFEADEC-00CD-4C53-A9C7-3624320D800A}"/>
    <cellStyle name="Date Feeder Field 2 2 2 15 2 2" xfId="15653" xr:uid="{40AAFE60-B5C5-4D66-8CCE-7832975E4EBD}"/>
    <cellStyle name="Date Feeder Field 2 2 2 15 3" xfId="15654" xr:uid="{F6570BBE-5F5E-46AA-A4AB-04E7297B2142}"/>
    <cellStyle name="Date Feeder Field 2 2 2 16" xfId="15655" xr:uid="{71703058-417D-4CC8-92AF-6FCC4C84983D}"/>
    <cellStyle name="Date Feeder Field 2 2 2 16 2" xfId="15656" xr:uid="{0A47DE99-A8B6-4AA7-9625-F26C545E3DF9}"/>
    <cellStyle name="Date Feeder Field 2 2 2 16 2 2" xfId="15657" xr:uid="{40BAEE94-EDAF-4386-9D11-090E0B75DE1A}"/>
    <cellStyle name="Date Feeder Field 2 2 2 16 3" xfId="15658" xr:uid="{6675F7B4-53DE-44C3-8DF1-42B931C28006}"/>
    <cellStyle name="Date Feeder Field 2 2 2 17" xfId="15659" xr:uid="{16CA50F3-931C-44B4-B992-B915AB247C28}"/>
    <cellStyle name="Date Feeder Field 2 2 2 17 2" xfId="15660" xr:uid="{18789682-6504-413C-84C1-F3108E026950}"/>
    <cellStyle name="Date Feeder Field 2 2 2 17 2 2" xfId="15661" xr:uid="{C3C33919-942C-4AF3-B0A3-0D14E8FE8BE4}"/>
    <cellStyle name="Date Feeder Field 2 2 2 17 3" xfId="15662" xr:uid="{EFD7E8AC-E69E-4175-90C4-ED12EFD24E7A}"/>
    <cellStyle name="Date Feeder Field 2 2 2 18" xfId="15663" xr:uid="{18281CD2-AA01-4341-988B-9BBCAEF2E597}"/>
    <cellStyle name="Date Feeder Field 2 2 2 18 2" xfId="15664" xr:uid="{9F16E4B5-4942-4FAD-8FBD-D016037CEDEA}"/>
    <cellStyle name="Date Feeder Field 2 2 2 18 2 2" xfId="15665" xr:uid="{574264F3-D3A6-4CB9-8A7F-3EAEC0C3959E}"/>
    <cellStyle name="Date Feeder Field 2 2 2 18 3" xfId="15666" xr:uid="{7702F036-DA27-4472-97C4-480EA90135F4}"/>
    <cellStyle name="Date Feeder Field 2 2 2 19" xfId="15667" xr:uid="{BBEA8891-3901-4995-9F66-CE709E14A21A}"/>
    <cellStyle name="Date Feeder Field 2 2 2 19 2" xfId="15668" xr:uid="{4AA00011-91DE-4EC7-A1B2-71A52D20B0E3}"/>
    <cellStyle name="Date Feeder Field 2 2 2 19 2 2" xfId="15669" xr:uid="{CA152D11-BFE6-44BF-846B-4FE8E06BE7C8}"/>
    <cellStyle name="Date Feeder Field 2 2 2 19 3" xfId="15670" xr:uid="{FD276A8A-9D75-4537-B39E-4A7A16834ADD}"/>
    <cellStyle name="Date Feeder Field 2 2 2 2" xfId="15671" xr:uid="{74CF91B7-EF62-4AD3-B67A-E691CFD32357}"/>
    <cellStyle name="Date Feeder Field 2 2 2 2 2" xfId="15672" xr:uid="{84A5A5CC-F317-4903-BF04-31239CA8D9ED}"/>
    <cellStyle name="Date Feeder Field 2 2 2 2 2 2" xfId="15673" xr:uid="{FBDAAA41-B309-473A-9019-1E814FD0D078}"/>
    <cellStyle name="Date Feeder Field 2 2 2 2 2 3" xfId="15674" xr:uid="{FEE1B295-AD49-4572-92FF-EADC2465CF5B}"/>
    <cellStyle name="Date Feeder Field 2 2 2 2 3" xfId="15675" xr:uid="{7075A6C2-7F1C-414B-96C1-52E051869C77}"/>
    <cellStyle name="Date Feeder Field 2 2 2 2 3 2" xfId="15676" xr:uid="{FA93B97F-CAF4-4449-BC8D-8FAF087B8918}"/>
    <cellStyle name="Date Feeder Field 2 2 2 2 4" xfId="15677" xr:uid="{914533CC-E85E-477C-82AF-13B871CED51F}"/>
    <cellStyle name="Date Feeder Field 2 2 2 20" xfId="15678" xr:uid="{200BEE1B-18A3-42B6-B1ED-15C459C0415A}"/>
    <cellStyle name="Date Feeder Field 2 2 2 20 2" xfId="15679" xr:uid="{534839AD-01EA-4115-B16A-FA0E84C11861}"/>
    <cellStyle name="Date Feeder Field 2 2 2 20 2 2" xfId="15680" xr:uid="{577E5C72-8C2D-4A81-BF25-E6863F661EE0}"/>
    <cellStyle name="Date Feeder Field 2 2 2 20 3" xfId="15681" xr:uid="{1C697C51-5B32-4146-8B7F-2A6E33749476}"/>
    <cellStyle name="Date Feeder Field 2 2 2 21" xfId="15682" xr:uid="{D03833E6-D621-463F-B84D-6A5714A4F417}"/>
    <cellStyle name="Date Feeder Field 2 2 2 21 2" xfId="15683" xr:uid="{AFDE17DF-6EAC-4154-AFB4-7DF6E2CEDAE9}"/>
    <cellStyle name="Date Feeder Field 2 2 2 22" xfId="15684" xr:uid="{462ADF65-5239-46DC-9875-F09EB3E6C8EE}"/>
    <cellStyle name="Date Feeder Field 2 2 2 23" xfId="15685" xr:uid="{409EB606-4F8D-44F3-AC49-FC11ED0A3069}"/>
    <cellStyle name="Date Feeder Field 2 2 2 3" xfId="15686" xr:uid="{B8622E24-4C39-49DB-AFC2-FA07E27B1127}"/>
    <cellStyle name="Date Feeder Field 2 2 2 3 2" xfId="15687" xr:uid="{1570D336-DDE4-4A67-961E-653C9A629407}"/>
    <cellStyle name="Date Feeder Field 2 2 2 3 2 2" xfId="15688" xr:uid="{787B1EFA-5EE9-47A5-920B-3885A5CA3CDC}"/>
    <cellStyle name="Date Feeder Field 2 2 2 3 3" xfId="15689" xr:uid="{455D7A1F-FF14-45F0-A3CE-B92F62C3E084}"/>
    <cellStyle name="Date Feeder Field 2 2 2 3 4" xfId="15690" xr:uid="{68DCB938-925F-4AD6-AC54-017ED4E7AF70}"/>
    <cellStyle name="Date Feeder Field 2 2 2 4" xfId="15691" xr:uid="{E445B858-2DFB-44B0-AB8A-6528AE15D0E0}"/>
    <cellStyle name="Date Feeder Field 2 2 2 4 2" xfId="15692" xr:uid="{A8F29A92-0522-4438-BF15-AA1D2151778B}"/>
    <cellStyle name="Date Feeder Field 2 2 2 4 2 2" xfId="15693" xr:uid="{9E253067-6BB7-4611-BF5B-60C958791743}"/>
    <cellStyle name="Date Feeder Field 2 2 2 4 3" xfId="15694" xr:uid="{D4C9153D-EF4F-4140-8297-F2193C1AD6B1}"/>
    <cellStyle name="Date Feeder Field 2 2 2 4 4" xfId="15695" xr:uid="{6C4A2143-63C7-4093-B924-A0274353DDF9}"/>
    <cellStyle name="Date Feeder Field 2 2 2 5" xfId="15696" xr:uid="{8367D570-43BF-436A-875E-E80FC4F1D089}"/>
    <cellStyle name="Date Feeder Field 2 2 2 5 2" xfId="15697" xr:uid="{785F222E-8950-4A37-B9D2-8177EF11A815}"/>
    <cellStyle name="Date Feeder Field 2 2 2 5 2 2" xfId="15698" xr:uid="{AAA841BA-01C7-4444-ABE7-F6EED80969DB}"/>
    <cellStyle name="Date Feeder Field 2 2 2 5 3" xfId="15699" xr:uid="{356EAB72-06F2-4B70-BA3E-8833594246E8}"/>
    <cellStyle name="Date Feeder Field 2 2 2 6" xfId="15700" xr:uid="{9E9FD226-233B-44FB-9DE2-FA69431E87E9}"/>
    <cellStyle name="Date Feeder Field 2 2 2 6 2" xfId="15701" xr:uid="{B65DB635-A6DD-4166-AD13-FCC2837EFE0E}"/>
    <cellStyle name="Date Feeder Field 2 2 2 6 2 2" xfId="15702" xr:uid="{C46C4627-E00B-4DAE-BEFB-CD1BBD34D374}"/>
    <cellStyle name="Date Feeder Field 2 2 2 6 3" xfId="15703" xr:uid="{F4A4861F-43C2-4395-BBC2-A8EA8E67E962}"/>
    <cellStyle name="Date Feeder Field 2 2 2 7" xfId="15704" xr:uid="{C16C83C5-DDD0-498F-9654-2778B1F7579A}"/>
    <cellStyle name="Date Feeder Field 2 2 2 7 2" xfId="15705" xr:uid="{A218C720-EB02-4C4B-869D-4C3DC6F06594}"/>
    <cellStyle name="Date Feeder Field 2 2 2 7 2 2" xfId="15706" xr:uid="{85252CA8-36E6-4D80-8F6C-4A6E749B4723}"/>
    <cellStyle name="Date Feeder Field 2 2 2 7 3" xfId="15707" xr:uid="{E87BBD8B-2DB3-4E82-AB9D-113D4FF86B9F}"/>
    <cellStyle name="Date Feeder Field 2 2 2 8" xfId="15708" xr:uid="{64F4A5DA-B22B-419D-83C6-0E41ABB93558}"/>
    <cellStyle name="Date Feeder Field 2 2 2 8 2" xfId="15709" xr:uid="{93682E30-BCC8-4BF7-9827-725E3E0ABA31}"/>
    <cellStyle name="Date Feeder Field 2 2 2 8 2 2" xfId="15710" xr:uid="{65680CD8-2FE3-4AE2-B6E6-06574BCEA028}"/>
    <cellStyle name="Date Feeder Field 2 2 2 8 3" xfId="15711" xr:uid="{3A34ACCA-251B-464C-91CE-F3E9076A0E7A}"/>
    <cellStyle name="Date Feeder Field 2 2 2 9" xfId="15712" xr:uid="{8C353311-C93D-4296-84E6-DA27283BE9F3}"/>
    <cellStyle name="Date Feeder Field 2 2 2 9 2" xfId="15713" xr:uid="{4E12461A-F0E6-4822-B4E2-D5D591124F3A}"/>
    <cellStyle name="Date Feeder Field 2 2 2 9 2 2" xfId="15714" xr:uid="{5B3D35A8-C294-4375-91AE-D2F44B4FF004}"/>
    <cellStyle name="Date Feeder Field 2 2 2 9 3" xfId="15715" xr:uid="{6C78BDC2-D2C6-4EA8-8480-65884688EF56}"/>
    <cellStyle name="Date Feeder Field 2 2 20" xfId="15716" xr:uid="{4FF18897-70F8-4B69-8F17-B4E19C534285}"/>
    <cellStyle name="Date Feeder Field 2 2 3" xfId="15717" xr:uid="{9995C390-0B19-4A2B-916B-46E5A42F336F}"/>
    <cellStyle name="Date Feeder Field 2 2 3 2" xfId="15718" xr:uid="{9585DC74-A48F-4C00-BC3B-38F5EEC68A62}"/>
    <cellStyle name="Date Feeder Field 2 2 3 2 2" xfId="15719" xr:uid="{0A24C2A9-A02E-4354-A831-E5E3C4328217}"/>
    <cellStyle name="Date Feeder Field 2 2 3 2 3" xfId="15720" xr:uid="{CCF80299-5A77-4151-8DA6-8B385A15C96E}"/>
    <cellStyle name="Date Feeder Field 2 2 3 3" xfId="15721" xr:uid="{C5AF6FE2-92B3-4616-9DF6-E1089C4F34F6}"/>
    <cellStyle name="Date Feeder Field 2 2 3 3 2" xfId="15722" xr:uid="{95803348-B216-4F30-BA88-1CF42399030D}"/>
    <cellStyle name="Date Feeder Field 2 2 3 4" xfId="15723" xr:uid="{87908986-0E93-4D50-BCFA-C6A043F5AA8D}"/>
    <cellStyle name="Date Feeder Field 2 2 4" xfId="15724" xr:uid="{BF421673-7F28-4506-BFF0-174B497CB6BE}"/>
    <cellStyle name="Date Feeder Field 2 2 4 2" xfId="15725" xr:uid="{CE4030B0-3F77-4A1B-9624-5356404AB279}"/>
    <cellStyle name="Date Feeder Field 2 2 4 2 2" xfId="15726" xr:uid="{1D6DE3F3-4E4E-4EE6-8782-070D9DD507F0}"/>
    <cellStyle name="Date Feeder Field 2 2 4 3" xfId="15727" xr:uid="{6092BE31-D267-4839-B75A-9CB12A7ECD93}"/>
    <cellStyle name="Date Feeder Field 2 2 4 4" xfId="15728" xr:uid="{287E8B8F-9087-4B60-BC7A-3CA8894B51BC}"/>
    <cellStyle name="Date Feeder Field 2 2 5" xfId="15729" xr:uid="{185D7E0E-9226-46C4-A24F-EF14EA0AE188}"/>
    <cellStyle name="Date Feeder Field 2 2 5 2" xfId="15730" xr:uid="{80AA00B4-85A2-4860-9F3E-27450ADFBA23}"/>
    <cellStyle name="Date Feeder Field 2 2 5 2 2" xfId="15731" xr:uid="{4D201AC5-55B3-44BF-8176-D6579DD70C1F}"/>
    <cellStyle name="Date Feeder Field 2 2 5 3" xfId="15732" xr:uid="{D98E5B1D-56D1-4607-A8E1-50DCB45114BC}"/>
    <cellStyle name="Date Feeder Field 2 2 5 4" xfId="15733" xr:uid="{3CC0C80B-2593-414F-9C04-7744C580F881}"/>
    <cellStyle name="Date Feeder Field 2 2 6" xfId="15734" xr:uid="{BC3252F2-E12E-41D8-AB9C-C5EADA485E27}"/>
    <cellStyle name="Date Feeder Field 2 2 6 2" xfId="15735" xr:uid="{F8676916-96C6-448D-92AA-690CB5AB0345}"/>
    <cellStyle name="Date Feeder Field 2 2 6 2 2" xfId="15736" xr:uid="{AB7F5DDD-1BD0-4267-A402-BE053AFDF096}"/>
    <cellStyle name="Date Feeder Field 2 2 6 3" xfId="15737" xr:uid="{A88C058C-680C-4C3B-9923-15DCBAE22CAE}"/>
    <cellStyle name="Date Feeder Field 2 2 7" xfId="15738" xr:uid="{E9E21399-ED42-4628-832F-40E863876721}"/>
    <cellStyle name="Date Feeder Field 2 2 7 2" xfId="15739" xr:uid="{F226DEE3-7878-464B-9817-054AFCCF8883}"/>
    <cellStyle name="Date Feeder Field 2 2 7 2 2" xfId="15740" xr:uid="{F7EEF3A9-3123-46A4-A2D9-F45692EF74B2}"/>
    <cellStyle name="Date Feeder Field 2 2 7 3" xfId="15741" xr:uid="{BFE5C0A9-C9A5-4AA4-BB03-316CEF36DEA2}"/>
    <cellStyle name="Date Feeder Field 2 2 8" xfId="15742" xr:uid="{FF6EEC59-EE99-42CB-A55A-1B0462D57C39}"/>
    <cellStyle name="Date Feeder Field 2 2 8 2" xfId="15743" xr:uid="{B9463278-CF34-4D6F-AA8D-C3DE07E572E0}"/>
    <cellStyle name="Date Feeder Field 2 2 8 2 2" xfId="15744" xr:uid="{6E3B7412-DF8A-4DF3-BFC7-68FB0CA8C96F}"/>
    <cellStyle name="Date Feeder Field 2 2 8 3" xfId="15745" xr:uid="{D2D99966-1D1F-4706-AE20-C20B1F4795C4}"/>
    <cellStyle name="Date Feeder Field 2 2 9" xfId="15746" xr:uid="{B9920870-B1EB-40A5-BF68-FC2C3E9F3115}"/>
    <cellStyle name="Date Feeder Field 2 2 9 2" xfId="15747" xr:uid="{BDD46D87-E9AA-4D4C-AEDD-3708F21E8086}"/>
    <cellStyle name="Date Feeder Field 2 2 9 2 2" xfId="15748" xr:uid="{1D1A0897-450D-4303-9440-BC4AA55BE396}"/>
    <cellStyle name="Date Feeder Field 2 2 9 3" xfId="15749" xr:uid="{89099C74-6926-404D-AA67-DBE4A33C06EE}"/>
    <cellStyle name="Date Feeder Field 2 20" xfId="15750" xr:uid="{23CF8989-501A-4FDA-8426-EE73283A097A}"/>
    <cellStyle name="Date Feeder Field 2 20 2" xfId="15751" xr:uid="{D7AA71B2-5FCB-40D0-8471-ABB7FE2F825F}"/>
    <cellStyle name="Date Feeder Field 2 20 2 2" xfId="15752" xr:uid="{4961C175-94B7-442A-B65E-C64A36F5A719}"/>
    <cellStyle name="Date Feeder Field 2 20 3" xfId="15753" xr:uid="{3FE1732C-74C1-49D3-BD48-35FF77CF59A2}"/>
    <cellStyle name="Date Feeder Field 2 21" xfId="15754" xr:uid="{5D2F5522-050E-4FA5-B563-57F99835EDE0}"/>
    <cellStyle name="Date Feeder Field 2 21 2" xfId="15755" xr:uid="{8D8E1D06-CD69-48BD-B977-0BE9E72BAC77}"/>
    <cellStyle name="Date Feeder Field 2 22" xfId="15756" xr:uid="{9CD8BF33-0F35-4A1D-9033-7E5746E05EA4}"/>
    <cellStyle name="Date Feeder Field 2 23" xfId="15757" xr:uid="{8F047428-3360-4A57-BB40-8BB58AF9DDB0}"/>
    <cellStyle name="Date Feeder Field 2 3" xfId="15758" xr:uid="{6E8FD1C6-D452-49F9-8134-A4C6A4732C24}"/>
    <cellStyle name="Date Feeder Field 2 3 10" xfId="15759" xr:uid="{82CEF7F5-104D-436F-BAC5-87A145C240BB}"/>
    <cellStyle name="Date Feeder Field 2 3 10 2" xfId="15760" xr:uid="{F2867AB2-09CB-4C06-BECF-51CE5036B534}"/>
    <cellStyle name="Date Feeder Field 2 3 10 2 2" xfId="15761" xr:uid="{1851C6F0-C44A-46BA-8989-EBB547D09ECC}"/>
    <cellStyle name="Date Feeder Field 2 3 10 3" xfId="15762" xr:uid="{393FA005-DF6F-41D1-8D41-2F7CB8144DB2}"/>
    <cellStyle name="Date Feeder Field 2 3 11" xfId="15763" xr:uid="{0CC8E655-1022-4F3D-BB73-5A42F47A161E}"/>
    <cellStyle name="Date Feeder Field 2 3 11 2" xfId="15764" xr:uid="{BDCD958C-178C-4ED4-BE1B-E1A0DDFC8542}"/>
    <cellStyle name="Date Feeder Field 2 3 11 2 2" xfId="15765" xr:uid="{C4883AB8-00CE-4DE2-89F5-48538C95CF5E}"/>
    <cellStyle name="Date Feeder Field 2 3 11 3" xfId="15766" xr:uid="{7441B087-6027-4D09-8FF3-4FF7975F7CE8}"/>
    <cellStyle name="Date Feeder Field 2 3 12" xfId="15767" xr:uid="{6E25DCBC-0DDC-4BA3-9F39-6CCC9198FFA5}"/>
    <cellStyle name="Date Feeder Field 2 3 12 2" xfId="15768" xr:uid="{19F69B0C-1D67-40B0-A4A8-632DE63019BD}"/>
    <cellStyle name="Date Feeder Field 2 3 12 2 2" xfId="15769" xr:uid="{C386713C-8F83-456A-9171-4956A4B70279}"/>
    <cellStyle name="Date Feeder Field 2 3 12 3" xfId="15770" xr:uid="{D5B1D8E3-D42F-4E87-9C11-573E87F17396}"/>
    <cellStyle name="Date Feeder Field 2 3 13" xfId="15771" xr:uid="{18D2599A-CF1F-4BDA-8ED1-771F678E8811}"/>
    <cellStyle name="Date Feeder Field 2 3 13 2" xfId="15772" xr:uid="{73DEA12D-479B-49B4-8ADC-8C231C138F79}"/>
    <cellStyle name="Date Feeder Field 2 3 13 2 2" xfId="15773" xr:uid="{66903C12-941F-4944-BC4C-ED2E822FE36E}"/>
    <cellStyle name="Date Feeder Field 2 3 13 3" xfId="15774" xr:uid="{DBAAF21D-AC61-486D-AFFB-C4F09F04DC5A}"/>
    <cellStyle name="Date Feeder Field 2 3 14" xfId="15775" xr:uid="{C66B64F8-10DB-40F9-97EA-1110367F1CAF}"/>
    <cellStyle name="Date Feeder Field 2 3 14 2" xfId="15776" xr:uid="{8FFA1E2F-58A7-45D7-8ED7-5E9AFC811DC0}"/>
    <cellStyle name="Date Feeder Field 2 3 14 2 2" xfId="15777" xr:uid="{E948822E-4041-4B91-A192-7203FFFB172F}"/>
    <cellStyle name="Date Feeder Field 2 3 14 3" xfId="15778" xr:uid="{C731E7D5-24CE-4A4E-A2AF-20ECBA8A9AD5}"/>
    <cellStyle name="Date Feeder Field 2 3 15" xfId="15779" xr:uid="{D7BAC743-96B4-4D76-B22C-1B9842312B62}"/>
    <cellStyle name="Date Feeder Field 2 3 15 2" xfId="15780" xr:uid="{798C517C-9E95-42D0-BB5D-50C1E4C9F21B}"/>
    <cellStyle name="Date Feeder Field 2 3 15 2 2" xfId="15781" xr:uid="{CDF79672-842E-4D03-9D89-6A61EC65CC7E}"/>
    <cellStyle name="Date Feeder Field 2 3 15 3" xfId="15782" xr:uid="{E9D41577-23CE-4829-A855-182F7951F070}"/>
    <cellStyle name="Date Feeder Field 2 3 16" xfId="15783" xr:uid="{7D22B6E4-0022-43C7-A162-9B01CDA03CD5}"/>
    <cellStyle name="Date Feeder Field 2 3 16 2" xfId="15784" xr:uid="{A6D75DF2-02B1-4058-BA9F-37E51596944A}"/>
    <cellStyle name="Date Feeder Field 2 3 16 2 2" xfId="15785" xr:uid="{BEEE1D6D-6409-48E5-BD28-39FD8548E2E7}"/>
    <cellStyle name="Date Feeder Field 2 3 16 3" xfId="15786" xr:uid="{33CDE477-31BF-4601-AA62-762C851566EE}"/>
    <cellStyle name="Date Feeder Field 2 3 17" xfId="15787" xr:uid="{72ED39E0-929B-46B1-89A6-9F171F1B5ABC}"/>
    <cellStyle name="Date Feeder Field 2 3 17 2" xfId="15788" xr:uid="{2CCE2ADF-0C14-4B37-B2F7-CD0817D7284E}"/>
    <cellStyle name="Date Feeder Field 2 3 17 2 2" xfId="15789" xr:uid="{F4B122A6-9E5A-4E34-A25D-75479C0EB219}"/>
    <cellStyle name="Date Feeder Field 2 3 17 3" xfId="15790" xr:uid="{A069FDDD-0C06-46F0-B734-C4ECD61BA824}"/>
    <cellStyle name="Date Feeder Field 2 3 18" xfId="15791" xr:uid="{805819D7-0297-43D9-9ED0-F0704E418516}"/>
    <cellStyle name="Date Feeder Field 2 3 18 2" xfId="15792" xr:uid="{C7E7CB2F-5FD8-446C-B092-85815B892132}"/>
    <cellStyle name="Date Feeder Field 2 3 19" xfId="15793" xr:uid="{49B56333-98D7-4B7E-81EE-3D53C54275CE}"/>
    <cellStyle name="Date Feeder Field 2 3 2" xfId="15794" xr:uid="{7C1116E4-EEFA-41CD-BA2F-28F6C092569D}"/>
    <cellStyle name="Date Feeder Field 2 3 2 10" xfId="15795" xr:uid="{2FE5D09A-BECD-49DC-884F-1F62328722CC}"/>
    <cellStyle name="Date Feeder Field 2 3 2 10 2" xfId="15796" xr:uid="{D02DD5DA-66AF-4EC5-A01A-91C551970A8E}"/>
    <cellStyle name="Date Feeder Field 2 3 2 10 2 2" xfId="15797" xr:uid="{B7B0A4F3-B2AE-43BC-B3BF-6747289DC65C}"/>
    <cellStyle name="Date Feeder Field 2 3 2 10 3" xfId="15798" xr:uid="{815998D3-0BE2-4B73-965D-FEBC3ADFB58B}"/>
    <cellStyle name="Date Feeder Field 2 3 2 11" xfId="15799" xr:uid="{2B2A46EC-D140-4AD1-AE57-3C9CD9303867}"/>
    <cellStyle name="Date Feeder Field 2 3 2 11 2" xfId="15800" xr:uid="{DE54598D-8405-41BA-B4FE-6EF18FF90DC2}"/>
    <cellStyle name="Date Feeder Field 2 3 2 11 2 2" xfId="15801" xr:uid="{474321FC-7D3B-4093-B900-0FA63BD70FEE}"/>
    <cellStyle name="Date Feeder Field 2 3 2 11 3" xfId="15802" xr:uid="{91CABBB6-C961-452C-AA6C-A7A4F3633847}"/>
    <cellStyle name="Date Feeder Field 2 3 2 12" xfId="15803" xr:uid="{32AB1775-9F05-431F-9FC3-40CE52732EB8}"/>
    <cellStyle name="Date Feeder Field 2 3 2 12 2" xfId="15804" xr:uid="{813C245D-F0D4-47B4-B0A6-6CE57B3FE9FD}"/>
    <cellStyle name="Date Feeder Field 2 3 2 12 2 2" xfId="15805" xr:uid="{3F01BEE1-BB5F-40D9-9399-87855368EB0C}"/>
    <cellStyle name="Date Feeder Field 2 3 2 12 3" xfId="15806" xr:uid="{A7326C83-957A-4828-96AC-B7FA64AFFDB9}"/>
    <cellStyle name="Date Feeder Field 2 3 2 13" xfId="15807" xr:uid="{CD45E020-E914-4B17-86A8-CF7D4B08C323}"/>
    <cellStyle name="Date Feeder Field 2 3 2 13 2" xfId="15808" xr:uid="{B36F1883-F740-4B8F-BC78-51B7217E1B29}"/>
    <cellStyle name="Date Feeder Field 2 3 2 13 2 2" xfId="15809" xr:uid="{6E01821B-5285-4060-9EBC-6C5374998159}"/>
    <cellStyle name="Date Feeder Field 2 3 2 13 3" xfId="15810" xr:uid="{8CD50D79-A1AA-4802-82CC-538A7752946A}"/>
    <cellStyle name="Date Feeder Field 2 3 2 14" xfId="15811" xr:uid="{8E20F75F-7D1A-4C32-AC87-7C573956D779}"/>
    <cellStyle name="Date Feeder Field 2 3 2 14 2" xfId="15812" xr:uid="{7101C24D-A2C1-4081-87D9-3D04BFBD0669}"/>
    <cellStyle name="Date Feeder Field 2 3 2 14 2 2" xfId="15813" xr:uid="{1B022E3F-D1E7-4BA5-A67A-D9A5B4E7276A}"/>
    <cellStyle name="Date Feeder Field 2 3 2 14 3" xfId="15814" xr:uid="{E94859F1-A213-4EDB-B0DA-62FDC5667468}"/>
    <cellStyle name="Date Feeder Field 2 3 2 15" xfId="15815" xr:uid="{8E35102C-B8D0-415C-8F5B-399157E619E3}"/>
    <cellStyle name="Date Feeder Field 2 3 2 15 2" xfId="15816" xr:uid="{42567694-A252-42EC-B0E5-DBCB6A615527}"/>
    <cellStyle name="Date Feeder Field 2 3 2 15 2 2" xfId="15817" xr:uid="{778B0A62-B484-4E8C-90CD-CCFA44A57815}"/>
    <cellStyle name="Date Feeder Field 2 3 2 15 3" xfId="15818" xr:uid="{C897EF83-8858-4683-82DE-04B3EEA89498}"/>
    <cellStyle name="Date Feeder Field 2 3 2 16" xfId="15819" xr:uid="{9B13305F-3767-430A-89F9-F3B08907C9D0}"/>
    <cellStyle name="Date Feeder Field 2 3 2 16 2" xfId="15820" xr:uid="{608C053D-4844-435E-84A3-FBF9879637DA}"/>
    <cellStyle name="Date Feeder Field 2 3 2 16 2 2" xfId="15821" xr:uid="{3B502414-1DF6-4844-9FF8-D8DE71DF9481}"/>
    <cellStyle name="Date Feeder Field 2 3 2 16 3" xfId="15822" xr:uid="{8FEC66A3-F540-4753-A47F-587F98C043BD}"/>
    <cellStyle name="Date Feeder Field 2 3 2 17" xfId="15823" xr:uid="{73C96AC7-B232-4B5A-BE66-5C35A2F7FA9F}"/>
    <cellStyle name="Date Feeder Field 2 3 2 17 2" xfId="15824" xr:uid="{B7B4F272-3D48-4E1B-92CD-520A9F594F8D}"/>
    <cellStyle name="Date Feeder Field 2 3 2 17 2 2" xfId="15825" xr:uid="{2DE70D96-A44A-4F19-BF82-0BD4214CAE58}"/>
    <cellStyle name="Date Feeder Field 2 3 2 17 3" xfId="15826" xr:uid="{341AA2F1-4A5A-4FBB-A1E1-22207459509E}"/>
    <cellStyle name="Date Feeder Field 2 3 2 18" xfId="15827" xr:uid="{69FC9173-CA8C-43C7-803C-7BA1E67F75C3}"/>
    <cellStyle name="Date Feeder Field 2 3 2 18 2" xfId="15828" xr:uid="{5C007B02-F7C4-472F-92CF-66F2CE337CE8}"/>
    <cellStyle name="Date Feeder Field 2 3 2 18 2 2" xfId="15829" xr:uid="{D162AC3A-F4AC-4A83-A99B-758311723CA7}"/>
    <cellStyle name="Date Feeder Field 2 3 2 18 3" xfId="15830" xr:uid="{01A837E3-7FDC-46B2-93DE-D90C78680BDB}"/>
    <cellStyle name="Date Feeder Field 2 3 2 19" xfId="15831" xr:uid="{2257953F-5912-41C0-A5CB-5B7C45C4DC65}"/>
    <cellStyle name="Date Feeder Field 2 3 2 19 2" xfId="15832" xr:uid="{BFE12054-5407-4708-99C2-73F2E45E5C09}"/>
    <cellStyle name="Date Feeder Field 2 3 2 19 2 2" xfId="15833" xr:uid="{090B7687-C119-41FC-B1D5-DC2414466B25}"/>
    <cellStyle name="Date Feeder Field 2 3 2 19 3" xfId="15834" xr:uid="{FE505557-B7FF-4FA3-AEA8-A64127F47427}"/>
    <cellStyle name="Date Feeder Field 2 3 2 2" xfId="15835" xr:uid="{D13D76C5-0EFC-48E0-B402-D2D62E19C5D9}"/>
    <cellStyle name="Date Feeder Field 2 3 2 2 2" xfId="15836" xr:uid="{0ECF4926-9CD9-46E3-80CA-37FE245870E1}"/>
    <cellStyle name="Date Feeder Field 2 3 2 2 2 2" xfId="15837" xr:uid="{575E1C80-8915-4257-A1F6-224D5BC5232A}"/>
    <cellStyle name="Date Feeder Field 2 3 2 2 3" xfId="15838" xr:uid="{6AA32E1D-E349-4022-833E-A70A32D8B846}"/>
    <cellStyle name="Date Feeder Field 2 3 2 2 4" xfId="15839" xr:uid="{D7DD9663-50E5-4C71-A532-9C022D829984}"/>
    <cellStyle name="Date Feeder Field 2 3 2 20" xfId="15840" xr:uid="{815F4221-6DA2-459C-AB5E-E489669DDF9C}"/>
    <cellStyle name="Date Feeder Field 2 3 2 20 2" xfId="15841" xr:uid="{EBC49EAF-6A7E-43E1-BD5F-1D54FB83BD1F}"/>
    <cellStyle name="Date Feeder Field 2 3 2 20 2 2" xfId="15842" xr:uid="{3500B3AA-EEE2-4E08-9EFA-C5E31A5C4336}"/>
    <cellStyle name="Date Feeder Field 2 3 2 20 3" xfId="15843" xr:uid="{DEF4DAAA-7C23-4A19-BC1A-5540C423B766}"/>
    <cellStyle name="Date Feeder Field 2 3 2 21" xfId="15844" xr:uid="{D78C13DA-93F3-4FD6-B3DD-4A9615E2E035}"/>
    <cellStyle name="Date Feeder Field 2 3 2 21 2" xfId="15845" xr:uid="{40F3DC92-7302-4437-A500-34A4D144E74A}"/>
    <cellStyle name="Date Feeder Field 2 3 2 22" xfId="15846" xr:uid="{C370D009-CB77-4E9E-8062-0EA622CFC444}"/>
    <cellStyle name="Date Feeder Field 2 3 2 23" xfId="15847" xr:uid="{C7076226-883C-43DA-802D-F4C7FA57377E}"/>
    <cellStyle name="Date Feeder Field 2 3 2 3" xfId="15848" xr:uid="{AAAD8823-D21C-475B-95F5-30BEEB4F7E31}"/>
    <cellStyle name="Date Feeder Field 2 3 2 3 2" xfId="15849" xr:uid="{1793E255-B838-4C9B-9C42-9CA9858410BB}"/>
    <cellStyle name="Date Feeder Field 2 3 2 3 2 2" xfId="15850" xr:uid="{1905DD31-E932-4682-874F-3657DAF28237}"/>
    <cellStyle name="Date Feeder Field 2 3 2 3 3" xfId="15851" xr:uid="{66ED37DC-97FD-4F8C-8D50-134594C9010E}"/>
    <cellStyle name="Date Feeder Field 2 3 2 3 4" xfId="15852" xr:uid="{321A7C6D-1B08-4B7C-90E9-DF96F743D99F}"/>
    <cellStyle name="Date Feeder Field 2 3 2 4" xfId="15853" xr:uid="{9D8ED10D-1D7A-4901-9E9C-580418DEF041}"/>
    <cellStyle name="Date Feeder Field 2 3 2 4 2" xfId="15854" xr:uid="{35D62A36-F776-49C7-8814-76C7CF54DB25}"/>
    <cellStyle name="Date Feeder Field 2 3 2 4 2 2" xfId="15855" xr:uid="{F7E1239B-20A0-4C95-8FDC-BD72AB95B638}"/>
    <cellStyle name="Date Feeder Field 2 3 2 4 3" xfId="15856" xr:uid="{56FA360C-A8DE-4715-93F4-01876E433CA7}"/>
    <cellStyle name="Date Feeder Field 2 3 2 5" xfId="15857" xr:uid="{5EE1922B-6AF9-4FAB-85EE-4C207139C844}"/>
    <cellStyle name="Date Feeder Field 2 3 2 5 2" xfId="15858" xr:uid="{5757ADF2-689C-417C-BE24-2F007799093B}"/>
    <cellStyle name="Date Feeder Field 2 3 2 5 2 2" xfId="15859" xr:uid="{CDFBB68B-4D24-428E-A603-89159A747E9C}"/>
    <cellStyle name="Date Feeder Field 2 3 2 5 3" xfId="15860" xr:uid="{FBBB8051-6533-4126-98A5-0B19546D6273}"/>
    <cellStyle name="Date Feeder Field 2 3 2 6" xfId="15861" xr:uid="{9AC96C09-B228-421A-9AD2-E323DF8DCBF3}"/>
    <cellStyle name="Date Feeder Field 2 3 2 6 2" xfId="15862" xr:uid="{6B29A6E2-BBDA-405F-8847-71F0BC727746}"/>
    <cellStyle name="Date Feeder Field 2 3 2 6 2 2" xfId="15863" xr:uid="{6362BBE8-DE79-45E3-A7BA-1197644653A0}"/>
    <cellStyle name="Date Feeder Field 2 3 2 6 3" xfId="15864" xr:uid="{52032A97-7236-405C-AC44-B84E899D7E5C}"/>
    <cellStyle name="Date Feeder Field 2 3 2 7" xfId="15865" xr:uid="{E1C0B316-FA0D-4C88-8D8C-69368ABC133F}"/>
    <cellStyle name="Date Feeder Field 2 3 2 7 2" xfId="15866" xr:uid="{F72975EF-40F1-4461-8807-B5A136F98C3F}"/>
    <cellStyle name="Date Feeder Field 2 3 2 7 2 2" xfId="15867" xr:uid="{6E8CA9F7-119D-48D9-A3F7-743E099D0BBB}"/>
    <cellStyle name="Date Feeder Field 2 3 2 7 3" xfId="15868" xr:uid="{B1B6E28E-84B3-44FB-A324-660896F18071}"/>
    <cellStyle name="Date Feeder Field 2 3 2 8" xfId="15869" xr:uid="{9A009B80-33A0-4A19-BF10-5168A01820C8}"/>
    <cellStyle name="Date Feeder Field 2 3 2 8 2" xfId="15870" xr:uid="{118E793B-7918-4919-8A07-7994ED50E598}"/>
    <cellStyle name="Date Feeder Field 2 3 2 8 2 2" xfId="15871" xr:uid="{F8EF8340-6268-490A-B9B5-FA31D16426EB}"/>
    <cellStyle name="Date Feeder Field 2 3 2 8 3" xfId="15872" xr:uid="{A4E973E0-515E-43C0-8D69-105613CAB376}"/>
    <cellStyle name="Date Feeder Field 2 3 2 9" xfId="15873" xr:uid="{EF1E7FC1-ABD1-4595-A1D3-8F035DB6EA70}"/>
    <cellStyle name="Date Feeder Field 2 3 2 9 2" xfId="15874" xr:uid="{826873ED-0CF0-4DC1-B1B8-642E211FBA2F}"/>
    <cellStyle name="Date Feeder Field 2 3 2 9 2 2" xfId="15875" xr:uid="{DE34E321-2029-4FDB-8C9C-6249661D17BA}"/>
    <cellStyle name="Date Feeder Field 2 3 2 9 3" xfId="15876" xr:uid="{51042495-0788-405C-9D76-153795950F8B}"/>
    <cellStyle name="Date Feeder Field 2 3 20" xfId="15877" xr:uid="{411650D7-F196-429D-A320-B3450C092EC8}"/>
    <cellStyle name="Date Feeder Field 2 3 3" xfId="15878" xr:uid="{A3A5051C-4EEF-4578-B5D0-A5A374602A2C}"/>
    <cellStyle name="Date Feeder Field 2 3 3 2" xfId="15879" xr:uid="{444255A3-DB2D-4668-91E4-0251AD0B1A49}"/>
    <cellStyle name="Date Feeder Field 2 3 3 2 2" xfId="15880" xr:uid="{179FEA4F-0022-4C6B-A5FC-E00A3B52B3AA}"/>
    <cellStyle name="Date Feeder Field 2 3 3 3" xfId="15881" xr:uid="{ED6FA71D-8018-47AB-97CB-2A41827510CA}"/>
    <cellStyle name="Date Feeder Field 2 3 3 4" xfId="15882" xr:uid="{17995127-6D50-4346-96D1-59B5E3B7F617}"/>
    <cellStyle name="Date Feeder Field 2 3 4" xfId="15883" xr:uid="{C6554634-9AF7-44F7-BB74-7911203548A1}"/>
    <cellStyle name="Date Feeder Field 2 3 4 2" xfId="15884" xr:uid="{A9ADB36F-AFF2-4DAA-AABE-6093ED271822}"/>
    <cellStyle name="Date Feeder Field 2 3 4 2 2" xfId="15885" xr:uid="{91E37E46-EE90-40BB-8708-A95E5DB62659}"/>
    <cellStyle name="Date Feeder Field 2 3 4 3" xfId="15886" xr:uid="{616462B3-850C-4D6A-AFA8-93BB50C378CF}"/>
    <cellStyle name="Date Feeder Field 2 3 4 4" xfId="15887" xr:uid="{80F63B74-DAB0-4247-8E0E-393D2E1D5748}"/>
    <cellStyle name="Date Feeder Field 2 3 5" xfId="15888" xr:uid="{C876332A-4054-4E2A-8CB8-70206B6EDEA5}"/>
    <cellStyle name="Date Feeder Field 2 3 5 2" xfId="15889" xr:uid="{CD3EB8B9-1CC8-4DA8-A15B-41D8374544DE}"/>
    <cellStyle name="Date Feeder Field 2 3 5 2 2" xfId="15890" xr:uid="{0316E079-9A98-4CF5-905B-F0AE33D5F7D6}"/>
    <cellStyle name="Date Feeder Field 2 3 5 3" xfId="15891" xr:uid="{9056B10A-BCE3-4DB1-8E16-11691E1FDCEE}"/>
    <cellStyle name="Date Feeder Field 2 3 6" xfId="15892" xr:uid="{6C24E9D2-D5B0-4597-B068-942D68F10F52}"/>
    <cellStyle name="Date Feeder Field 2 3 6 2" xfId="15893" xr:uid="{3BE7AEE8-E959-4A6A-9D7E-B1DEF0C8006A}"/>
    <cellStyle name="Date Feeder Field 2 3 6 2 2" xfId="15894" xr:uid="{22AF5FAF-0C18-4569-B42D-F1C67EA12EC7}"/>
    <cellStyle name="Date Feeder Field 2 3 6 3" xfId="15895" xr:uid="{A96EAF15-192F-4E96-9A10-D8C643B804D6}"/>
    <cellStyle name="Date Feeder Field 2 3 7" xfId="15896" xr:uid="{22D26561-41D6-462E-9791-01783F18DEC9}"/>
    <cellStyle name="Date Feeder Field 2 3 7 2" xfId="15897" xr:uid="{F4834829-CEA7-4E81-8C80-AB8799C74DB1}"/>
    <cellStyle name="Date Feeder Field 2 3 7 2 2" xfId="15898" xr:uid="{17849E44-2FEB-4ADF-8517-D8508C8D5EC9}"/>
    <cellStyle name="Date Feeder Field 2 3 7 3" xfId="15899" xr:uid="{02D574B2-C1BC-4AFA-A06B-16D7446743B7}"/>
    <cellStyle name="Date Feeder Field 2 3 8" xfId="15900" xr:uid="{FF5940BA-AA18-49E6-872B-6C8BDF1F97BA}"/>
    <cellStyle name="Date Feeder Field 2 3 8 2" xfId="15901" xr:uid="{C19418C4-9BBF-4275-B681-4CE6B6650FBC}"/>
    <cellStyle name="Date Feeder Field 2 3 8 2 2" xfId="15902" xr:uid="{28310CD3-B334-47DE-A9FF-8673E67BCE3F}"/>
    <cellStyle name="Date Feeder Field 2 3 8 3" xfId="15903" xr:uid="{15807026-9ADB-4F16-9449-93B2AF05CDEB}"/>
    <cellStyle name="Date Feeder Field 2 3 9" xfId="15904" xr:uid="{04DA3F74-45D3-476E-A6BC-C97A755978BB}"/>
    <cellStyle name="Date Feeder Field 2 3 9 2" xfId="15905" xr:uid="{16972F06-7B73-4BB7-ADF1-B1DC8F9F5821}"/>
    <cellStyle name="Date Feeder Field 2 3 9 2 2" xfId="15906" xr:uid="{26D35778-6B2D-4BC7-8937-7297A469B407}"/>
    <cellStyle name="Date Feeder Field 2 3 9 3" xfId="15907" xr:uid="{48D4FED3-83E6-459E-9DAA-4BA7B053F34A}"/>
    <cellStyle name="Date Feeder Field 2 4" xfId="15908" xr:uid="{1287B2DC-2973-415C-B191-09ECFA10E715}"/>
    <cellStyle name="Date Feeder Field 2 4 10" xfId="15909" xr:uid="{8634044E-9EA3-42D6-BF9D-A5EB0408A3D5}"/>
    <cellStyle name="Date Feeder Field 2 4 10 2" xfId="15910" xr:uid="{97835E6C-8363-4046-89DA-A71FE62DAAD6}"/>
    <cellStyle name="Date Feeder Field 2 4 10 2 2" xfId="15911" xr:uid="{01352AFA-AE22-4F49-A31F-F22D8B539AD4}"/>
    <cellStyle name="Date Feeder Field 2 4 10 3" xfId="15912" xr:uid="{6B3E3AFB-AE6B-440C-8B24-28D2445E4E54}"/>
    <cellStyle name="Date Feeder Field 2 4 11" xfId="15913" xr:uid="{EEDE7C8B-8C57-4AC1-A386-17244F00B091}"/>
    <cellStyle name="Date Feeder Field 2 4 11 2" xfId="15914" xr:uid="{0F7D56F7-66DF-43E5-A226-247A3D9E64C8}"/>
    <cellStyle name="Date Feeder Field 2 4 11 2 2" xfId="15915" xr:uid="{FAC06919-5112-4411-AFB4-09F9C8A8963D}"/>
    <cellStyle name="Date Feeder Field 2 4 11 3" xfId="15916" xr:uid="{FDD32CDD-5063-46C9-82CC-44B7E223B9B4}"/>
    <cellStyle name="Date Feeder Field 2 4 12" xfId="15917" xr:uid="{111102DC-6F35-4B8D-A56C-FAF374F4264D}"/>
    <cellStyle name="Date Feeder Field 2 4 12 2" xfId="15918" xr:uid="{3F9CFA5D-212E-4BF4-BA29-A2337D446285}"/>
    <cellStyle name="Date Feeder Field 2 4 12 2 2" xfId="15919" xr:uid="{1B151775-62D3-4228-8DD2-E9ECC01778D2}"/>
    <cellStyle name="Date Feeder Field 2 4 12 3" xfId="15920" xr:uid="{AF62A44E-6029-4D37-AE9B-33DC40B4CAF8}"/>
    <cellStyle name="Date Feeder Field 2 4 13" xfId="15921" xr:uid="{8E57DCBA-DF33-45B1-81CD-0C624DEE6630}"/>
    <cellStyle name="Date Feeder Field 2 4 13 2" xfId="15922" xr:uid="{B9427B0B-30E1-416A-A2DC-4ECCA6D096B3}"/>
    <cellStyle name="Date Feeder Field 2 4 13 2 2" xfId="15923" xr:uid="{FDE1E63D-BA42-4FAF-8D27-66F09CB2A521}"/>
    <cellStyle name="Date Feeder Field 2 4 13 3" xfId="15924" xr:uid="{1ACDB01B-4C17-4001-B67F-6A1B822FD848}"/>
    <cellStyle name="Date Feeder Field 2 4 14" xfId="15925" xr:uid="{AF631FE9-FEBC-413B-9582-5C2ADDD21ED0}"/>
    <cellStyle name="Date Feeder Field 2 4 14 2" xfId="15926" xr:uid="{538AD64B-8D99-43AA-9E4D-A5740742A602}"/>
    <cellStyle name="Date Feeder Field 2 4 14 2 2" xfId="15927" xr:uid="{225E7F7B-1DCA-4921-9927-DBB82F54D260}"/>
    <cellStyle name="Date Feeder Field 2 4 14 3" xfId="15928" xr:uid="{93DFD74B-C110-4406-99D9-999917BB4064}"/>
    <cellStyle name="Date Feeder Field 2 4 15" xfId="15929" xr:uid="{92356A61-F723-4E22-B66A-CFCA518E167E}"/>
    <cellStyle name="Date Feeder Field 2 4 15 2" xfId="15930" xr:uid="{C951AC37-1AD1-45D0-BAF3-7D077E500FAA}"/>
    <cellStyle name="Date Feeder Field 2 4 15 2 2" xfId="15931" xr:uid="{4207A04E-CCE2-4B20-9348-77D84A3A0912}"/>
    <cellStyle name="Date Feeder Field 2 4 15 3" xfId="15932" xr:uid="{A47127D2-BBB2-4401-A52B-415EC7EFF634}"/>
    <cellStyle name="Date Feeder Field 2 4 16" xfId="15933" xr:uid="{389BDC18-C85C-4A41-B950-6E7BCE5AAE36}"/>
    <cellStyle name="Date Feeder Field 2 4 16 2" xfId="15934" xr:uid="{14106C41-0D41-4D73-871B-C7A10E78017E}"/>
    <cellStyle name="Date Feeder Field 2 4 16 2 2" xfId="15935" xr:uid="{B1202627-7052-4C76-8BE8-72C86E05F711}"/>
    <cellStyle name="Date Feeder Field 2 4 16 3" xfId="15936" xr:uid="{AAA6ED21-6B67-41CB-9E03-4B9DD768986A}"/>
    <cellStyle name="Date Feeder Field 2 4 17" xfId="15937" xr:uid="{670CAD06-3E61-42E4-BBFB-E065D2904827}"/>
    <cellStyle name="Date Feeder Field 2 4 17 2" xfId="15938" xr:uid="{B1A56D12-653E-4453-B9CE-9BAF9B5266FA}"/>
    <cellStyle name="Date Feeder Field 2 4 17 2 2" xfId="15939" xr:uid="{DF6791B6-3AFE-4F29-A7B7-3B15009B15CA}"/>
    <cellStyle name="Date Feeder Field 2 4 17 3" xfId="15940" xr:uid="{2063D42A-4F31-470E-8030-0F1D1A5F6CC7}"/>
    <cellStyle name="Date Feeder Field 2 4 18" xfId="15941" xr:uid="{4C2F45C2-DFEF-4974-AE5B-976EB6A645CA}"/>
    <cellStyle name="Date Feeder Field 2 4 18 2" xfId="15942" xr:uid="{1ADB58D9-1B59-4C3B-8DCC-5EEBEF854C08}"/>
    <cellStyle name="Date Feeder Field 2 4 18 2 2" xfId="15943" xr:uid="{B82A48AB-CAD9-4DE1-9BA1-DD9877405D75}"/>
    <cellStyle name="Date Feeder Field 2 4 18 3" xfId="15944" xr:uid="{93FFB256-C2F5-4928-9E09-EC82069AA757}"/>
    <cellStyle name="Date Feeder Field 2 4 19" xfId="15945" xr:uid="{465F3C99-002A-4B73-AB94-5A1E86BDB2B0}"/>
    <cellStyle name="Date Feeder Field 2 4 19 2" xfId="15946" xr:uid="{099A57C7-43C6-4EAE-B890-741FB98A08B6}"/>
    <cellStyle name="Date Feeder Field 2 4 19 2 2" xfId="15947" xr:uid="{501BA008-8B84-45C1-8F1A-170CB813BA1B}"/>
    <cellStyle name="Date Feeder Field 2 4 19 3" xfId="15948" xr:uid="{8200A0F1-8189-4BF5-A8A2-D5889E7CAE61}"/>
    <cellStyle name="Date Feeder Field 2 4 2" xfId="15949" xr:uid="{C14FC130-6976-4128-8508-1F51BC54EF29}"/>
    <cellStyle name="Date Feeder Field 2 4 2 10" xfId="15950" xr:uid="{5568B576-1C48-4350-8D3E-4F01EF7107C2}"/>
    <cellStyle name="Date Feeder Field 2 4 2 10 2" xfId="15951" xr:uid="{F376B2DE-208F-4562-8918-F06AA550D612}"/>
    <cellStyle name="Date Feeder Field 2 4 2 10 2 2" xfId="15952" xr:uid="{D234AE79-3321-4053-A7C3-717087C82D97}"/>
    <cellStyle name="Date Feeder Field 2 4 2 10 3" xfId="15953" xr:uid="{C0F2AF8F-48DB-43B3-8F98-D89CB56F52AA}"/>
    <cellStyle name="Date Feeder Field 2 4 2 11" xfId="15954" xr:uid="{6427846C-DCA0-4E7F-9C09-5416A73F8140}"/>
    <cellStyle name="Date Feeder Field 2 4 2 11 2" xfId="15955" xr:uid="{950FDD17-67F7-49E0-AF16-A51E7627B3EB}"/>
    <cellStyle name="Date Feeder Field 2 4 2 11 2 2" xfId="15956" xr:uid="{C1586840-18CF-4354-9EEA-C2BFAC500676}"/>
    <cellStyle name="Date Feeder Field 2 4 2 11 3" xfId="15957" xr:uid="{DAEAAFC9-E11C-4DB3-B843-BD29B98BFCBF}"/>
    <cellStyle name="Date Feeder Field 2 4 2 12" xfId="15958" xr:uid="{459DD1BB-58ED-43A9-97D8-DFAAC2BA5CE4}"/>
    <cellStyle name="Date Feeder Field 2 4 2 12 2" xfId="15959" xr:uid="{1F1B4DE6-CD83-482E-89F4-5F9E14A1C213}"/>
    <cellStyle name="Date Feeder Field 2 4 2 12 2 2" xfId="15960" xr:uid="{FF3D6F8D-22F4-4DB5-9F4F-250300254601}"/>
    <cellStyle name="Date Feeder Field 2 4 2 12 3" xfId="15961" xr:uid="{E99B7328-0734-4210-B8B2-3F24F5B23BAF}"/>
    <cellStyle name="Date Feeder Field 2 4 2 13" xfId="15962" xr:uid="{7A92415F-2258-4867-B782-6925BBAC8E6F}"/>
    <cellStyle name="Date Feeder Field 2 4 2 13 2" xfId="15963" xr:uid="{E6A6B89D-8F61-4F78-AFE1-BD973B650A60}"/>
    <cellStyle name="Date Feeder Field 2 4 2 13 2 2" xfId="15964" xr:uid="{680660C8-7542-4B5C-A287-08F02179E742}"/>
    <cellStyle name="Date Feeder Field 2 4 2 13 3" xfId="15965" xr:uid="{C8B9A954-37F9-4B97-BC57-832942390BDF}"/>
    <cellStyle name="Date Feeder Field 2 4 2 14" xfId="15966" xr:uid="{2030CC71-B5B1-45B6-9AC0-3A0B3B5AFC4D}"/>
    <cellStyle name="Date Feeder Field 2 4 2 14 2" xfId="15967" xr:uid="{7D1D8E71-F46F-4BC9-88AE-AFAB4F889A38}"/>
    <cellStyle name="Date Feeder Field 2 4 2 14 2 2" xfId="15968" xr:uid="{E97F185D-E45F-47E5-8D3F-1F5755F7D021}"/>
    <cellStyle name="Date Feeder Field 2 4 2 14 3" xfId="15969" xr:uid="{2A8C3831-8EA7-4024-8969-BC2BF7A2DBD4}"/>
    <cellStyle name="Date Feeder Field 2 4 2 15" xfId="15970" xr:uid="{36E5AE84-D1C0-4E29-9D8D-6640D4EE90CB}"/>
    <cellStyle name="Date Feeder Field 2 4 2 15 2" xfId="15971" xr:uid="{6F2F5B74-9113-492B-AF96-14A75CA839C1}"/>
    <cellStyle name="Date Feeder Field 2 4 2 15 2 2" xfId="15972" xr:uid="{2C65D353-EBCA-4E7C-8855-6EEC8FBEBA5C}"/>
    <cellStyle name="Date Feeder Field 2 4 2 15 3" xfId="15973" xr:uid="{BA0EEE07-0FF7-4875-BBEA-14295E1653A2}"/>
    <cellStyle name="Date Feeder Field 2 4 2 16" xfId="15974" xr:uid="{A7E9AD35-9F89-4C1E-955C-4B1B1478AAF6}"/>
    <cellStyle name="Date Feeder Field 2 4 2 16 2" xfId="15975" xr:uid="{7371B4BF-EF25-4855-BABA-62D86CAD20FA}"/>
    <cellStyle name="Date Feeder Field 2 4 2 16 2 2" xfId="15976" xr:uid="{FE6FD3D4-F618-4285-BC10-DAF947E6436D}"/>
    <cellStyle name="Date Feeder Field 2 4 2 16 3" xfId="15977" xr:uid="{68B8900E-2C41-4764-A755-0EE6DD51F396}"/>
    <cellStyle name="Date Feeder Field 2 4 2 17" xfId="15978" xr:uid="{4BE1B389-787E-4878-BF0B-C57F07B93271}"/>
    <cellStyle name="Date Feeder Field 2 4 2 17 2" xfId="15979" xr:uid="{87D0DC0D-1AA3-4091-9813-86D85BB7EC8D}"/>
    <cellStyle name="Date Feeder Field 2 4 2 17 2 2" xfId="15980" xr:uid="{1782D0A7-1BF3-48C9-AB53-9768BE6F131A}"/>
    <cellStyle name="Date Feeder Field 2 4 2 17 3" xfId="15981" xr:uid="{4D5B3272-208B-4440-9C91-7E59898A336F}"/>
    <cellStyle name="Date Feeder Field 2 4 2 18" xfId="15982" xr:uid="{068B815D-F8BF-45C0-97C3-21A58A95DEFA}"/>
    <cellStyle name="Date Feeder Field 2 4 2 18 2" xfId="15983" xr:uid="{4654BC06-D967-4765-9261-977B536229AC}"/>
    <cellStyle name="Date Feeder Field 2 4 2 18 2 2" xfId="15984" xr:uid="{7464950C-2AAD-4509-B758-0AA11B354745}"/>
    <cellStyle name="Date Feeder Field 2 4 2 18 3" xfId="15985" xr:uid="{03BA615E-4954-4283-9B3C-7606E80D6775}"/>
    <cellStyle name="Date Feeder Field 2 4 2 19" xfId="15986" xr:uid="{EAC3C5DA-4F60-474F-92C9-FEE54A9AF15D}"/>
    <cellStyle name="Date Feeder Field 2 4 2 19 2" xfId="15987" xr:uid="{A2F29FE7-5DF0-4C4C-A710-04BD39C0A30C}"/>
    <cellStyle name="Date Feeder Field 2 4 2 19 2 2" xfId="15988" xr:uid="{865AFF7E-80AB-4127-B5D7-9D9318C0C031}"/>
    <cellStyle name="Date Feeder Field 2 4 2 19 3" xfId="15989" xr:uid="{E68127B0-1F53-487D-8468-3CD8BD3E4994}"/>
    <cellStyle name="Date Feeder Field 2 4 2 2" xfId="15990" xr:uid="{9D60B54A-CA2B-41B5-8F02-5A444E514A85}"/>
    <cellStyle name="Date Feeder Field 2 4 2 2 2" xfId="15991" xr:uid="{5CB02DA2-88E4-41F8-B579-740056107704}"/>
    <cellStyle name="Date Feeder Field 2 4 2 2 2 2" xfId="15992" xr:uid="{6BD9544F-98A4-4867-BBA4-6F06C6EF17A6}"/>
    <cellStyle name="Date Feeder Field 2 4 2 2 3" xfId="15993" xr:uid="{AF4F42D1-355A-426A-B2EF-595E9FF1885B}"/>
    <cellStyle name="Date Feeder Field 2 4 2 2 4" xfId="15994" xr:uid="{C33F864A-1047-4F6C-BEE1-CA6FCB815510}"/>
    <cellStyle name="Date Feeder Field 2 4 2 20" xfId="15995" xr:uid="{B5EA07CF-2169-4496-A909-E6D4F349FD03}"/>
    <cellStyle name="Date Feeder Field 2 4 2 20 2" xfId="15996" xr:uid="{FDCCD947-FBA3-4E7B-80C7-FAB30385FB45}"/>
    <cellStyle name="Date Feeder Field 2 4 2 20 2 2" xfId="15997" xr:uid="{2A25819A-CCB3-456E-AB90-B398CF2A3923}"/>
    <cellStyle name="Date Feeder Field 2 4 2 20 3" xfId="15998" xr:uid="{3A695CD5-B74E-4956-BCD9-85D52969580A}"/>
    <cellStyle name="Date Feeder Field 2 4 2 21" xfId="15999" xr:uid="{4066ACC4-8B82-4868-8CFC-18B5EFCD2B18}"/>
    <cellStyle name="Date Feeder Field 2 4 2 21 2" xfId="16000" xr:uid="{398D057E-E8DF-407D-BA32-D468F1915973}"/>
    <cellStyle name="Date Feeder Field 2 4 2 22" xfId="16001" xr:uid="{1CD23BDF-FBA7-4A39-9348-3D7A6712F180}"/>
    <cellStyle name="Date Feeder Field 2 4 2 23" xfId="16002" xr:uid="{56AFE155-7F73-4F63-A1AD-A2B65FA4723D}"/>
    <cellStyle name="Date Feeder Field 2 4 2 3" xfId="16003" xr:uid="{1670B0B8-E7F6-409C-93DD-B1DAF3B0B074}"/>
    <cellStyle name="Date Feeder Field 2 4 2 3 2" xfId="16004" xr:uid="{0A854476-BC1C-4FB0-90FD-AD07115F207E}"/>
    <cellStyle name="Date Feeder Field 2 4 2 3 2 2" xfId="16005" xr:uid="{956AC29B-7A09-4A83-AB66-CCC2C52BB094}"/>
    <cellStyle name="Date Feeder Field 2 4 2 3 3" xfId="16006" xr:uid="{437B3F35-45E6-4B3D-B315-C5FDE0E35B8E}"/>
    <cellStyle name="Date Feeder Field 2 4 2 4" xfId="16007" xr:uid="{39C35671-C48D-48B3-8AE0-27B9EC9D5576}"/>
    <cellStyle name="Date Feeder Field 2 4 2 4 2" xfId="16008" xr:uid="{3D86C9DA-73A7-4F52-9436-C3B0AC92CC84}"/>
    <cellStyle name="Date Feeder Field 2 4 2 4 2 2" xfId="16009" xr:uid="{73A84688-782D-4FB3-B50D-E542F1C32891}"/>
    <cellStyle name="Date Feeder Field 2 4 2 4 3" xfId="16010" xr:uid="{378EDF45-1EBA-48CA-AC36-DB8E3BC7A677}"/>
    <cellStyle name="Date Feeder Field 2 4 2 5" xfId="16011" xr:uid="{F01D49FB-F407-44E3-A301-830E81A231D9}"/>
    <cellStyle name="Date Feeder Field 2 4 2 5 2" xfId="16012" xr:uid="{8486A109-B1BD-40A2-BC51-503416060A59}"/>
    <cellStyle name="Date Feeder Field 2 4 2 5 2 2" xfId="16013" xr:uid="{AD60C228-6E7E-4DE7-B25D-347F885B4EE4}"/>
    <cellStyle name="Date Feeder Field 2 4 2 5 3" xfId="16014" xr:uid="{167986B1-B28C-4CCD-8E3A-7C27C192889C}"/>
    <cellStyle name="Date Feeder Field 2 4 2 6" xfId="16015" xr:uid="{2DCCDEEB-8F20-43F2-894F-98C6C0190776}"/>
    <cellStyle name="Date Feeder Field 2 4 2 6 2" xfId="16016" xr:uid="{4B151106-B274-42E5-A6D5-F0D56D261E9C}"/>
    <cellStyle name="Date Feeder Field 2 4 2 6 2 2" xfId="16017" xr:uid="{988C848A-C8DF-4160-9D91-11561F965F71}"/>
    <cellStyle name="Date Feeder Field 2 4 2 6 3" xfId="16018" xr:uid="{94EDCC27-51A2-460E-9E5E-0B3D2B3807D7}"/>
    <cellStyle name="Date Feeder Field 2 4 2 7" xfId="16019" xr:uid="{36B2C95E-90AA-4789-9FB9-51F96C31ABC7}"/>
    <cellStyle name="Date Feeder Field 2 4 2 7 2" xfId="16020" xr:uid="{51C93E8C-B411-401D-AEB8-30289982F724}"/>
    <cellStyle name="Date Feeder Field 2 4 2 7 2 2" xfId="16021" xr:uid="{FA5E949A-611E-40A0-908E-9F6D886269A1}"/>
    <cellStyle name="Date Feeder Field 2 4 2 7 3" xfId="16022" xr:uid="{92FDCD47-83AE-4441-AF91-7F0A6E3C6776}"/>
    <cellStyle name="Date Feeder Field 2 4 2 8" xfId="16023" xr:uid="{45E1A6AC-D031-4090-9DF0-61838899AFC5}"/>
    <cellStyle name="Date Feeder Field 2 4 2 8 2" xfId="16024" xr:uid="{7C79989E-43D6-4A86-B08F-95FCFFAE3917}"/>
    <cellStyle name="Date Feeder Field 2 4 2 8 2 2" xfId="16025" xr:uid="{7EE788BC-FCD2-4301-AA2B-E97F598A84FE}"/>
    <cellStyle name="Date Feeder Field 2 4 2 8 3" xfId="16026" xr:uid="{C281C156-A67C-4393-A7A1-C22E47E6653C}"/>
    <cellStyle name="Date Feeder Field 2 4 2 9" xfId="16027" xr:uid="{A9ACB2AE-9F41-4D5B-BF5F-032D067C8753}"/>
    <cellStyle name="Date Feeder Field 2 4 2 9 2" xfId="16028" xr:uid="{C4C51923-9F1C-4419-BDED-82FFC5E58BF2}"/>
    <cellStyle name="Date Feeder Field 2 4 2 9 2 2" xfId="16029" xr:uid="{33DA1AED-3D1E-4A22-AEBC-F4055A82F79F}"/>
    <cellStyle name="Date Feeder Field 2 4 2 9 3" xfId="16030" xr:uid="{C7221FCA-13F1-43F4-BF29-1273DB0C0547}"/>
    <cellStyle name="Date Feeder Field 2 4 20" xfId="16031" xr:uid="{8EAC3CDD-3AD7-4099-9B0E-EBCE060FAB04}"/>
    <cellStyle name="Date Feeder Field 2 4 20 2" xfId="16032" xr:uid="{82E3A7FF-BE03-47B7-B3FC-560BB4F22CBF}"/>
    <cellStyle name="Date Feeder Field 2 4 20 2 2" xfId="16033" xr:uid="{2518BB7F-5646-4E75-BE76-D79E3C3841E3}"/>
    <cellStyle name="Date Feeder Field 2 4 20 3" xfId="16034" xr:uid="{34F4262D-4188-4637-B8F6-069F542CDF3C}"/>
    <cellStyle name="Date Feeder Field 2 4 21" xfId="16035" xr:uid="{1AAF8AD9-86AE-4C22-85F3-71968AA393BC}"/>
    <cellStyle name="Date Feeder Field 2 4 21 2" xfId="16036" xr:uid="{D82EEC60-6473-4C39-81F1-F664C3BEB29A}"/>
    <cellStyle name="Date Feeder Field 2 4 21 2 2" xfId="16037" xr:uid="{034C621E-129C-44E9-AD1F-F39238E6203A}"/>
    <cellStyle name="Date Feeder Field 2 4 21 3" xfId="16038" xr:uid="{994447D2-F01A-499A-AC93-20286497B628}"/>
    <cellStyle name="Date Feeder Field 2 4 22" xfId="16039" xr:uid="{3192BD96-9473-4465-8A30-6702D4EF6324}"/>
    <cellStyle name="Date Feeder Field 2 4 22 2" xfId="16040" xr:uid="{630F310A-8CB4-441D-BB2D-5735FA78A33B}"/>
    <cellStyle name="Date Feeder Field 2 4 23" xfId="16041" xr:uid="{A029FE19-1B2F-4B69-888D-B8BE1D5CE1C8}"/>
    <cellStyle name="Date Feeder Field 2 4 24" xfId="16042" xr:uid="{869CCAA6-CDB2-4DCE-BAE2-FA61D4EDA5CE}"/>
    <cellStyle name="Date Feeder Field 2 4 3" xfId="16043" xr:uid="{94230A49-17A6-4956-A1F7-EAFF9011B34A}"/>
    <cellStyle name="Date Feeder Field 2 4 3 2" xfId="16044" xr:uid="{DB9A6FB3-EF87-4DEC-A199-79278221B087}"/>
    <cellStyle name="Date Feeder Field 2 4 3 2 2" xfId="16045" xr:uid="{B7C5B918-3834-455C-B332-5C474B55B639}"/>
    <cellStyle name="Date Feeder Field 2 4 3 3" xfId="16046" xr:uid="{F0C77144-AA9F-45B0-879C-C45987CF5557}"/>
    <cellStyle name="Date Feeder Field 2 4 3 4" xfId="16047" xr:uid="{23E8A919-D6E6-449A-ABCE-43C50EE24B3C}"/>
    <cellStyle name="Date Feeder Field 2 4 4" xfId="16048" xr:uid="{68F015CE-C725-465D-85AA-4C68B30BADAB}"/>
    <cellStyle name="Date Feeder Field 2 4 4 2" xfId="16049" xr:uid="{0632308C-8E0F-46A9-9BCB-DB6DF566FF4B}"/>
    <cellStyle name="Date Feeder Field 2 4 4 2 2" xfId="16050" xr:uid="{06740854-1BD9-4654-B9D9-0FEAFECAD520}"/>
    <cellStyle name="Date Feeder Field 2 4 4 3" xfId="16051" xr:uid="{F1750F71-1DF8-47A3-88F1-74ED32262791}"/>
    <cellStyle name="Date Feeder Field 2 4 4 4" xfId="16052" xr:uid="{8C4EC4DF-EE12-43D8-9887-D264E3692AA9}"/>
    <cellStyle name="Date Feeder Field 2 4 5" xfId="16053" xr:uid="{5CC1779A-EC5E-4BF4-8E34-C3E5FC4A49CD}"/>
    <cellStyle name="Date Feeder Field 2 4 5 2" xfId="16054" xr:uid="{2E8D1B85-65DF-4E5B-A90E-9825DCB7C6B0}"/>
    <cellStyle name="Date Feeder Field 2 4 5 2 2" xfId="16055" xr:uid="{DF22F253-B8E0-482A-85FF-4A49E6679334}"/>
    <cellStyle name="Date Feeder Field 2 4 5 3" xfId="16056" xr:uid="{E5C8C31A-5149-456C-B8EC-B6CBF6E9D0E6}"/>
    <cellStyle name="Date Feeder Field 2 4 6" xfId="16057" xr:uid="{31F52828-9729-4AEA-9C46-6AD6DE952B0B}"/>
    <cellStyle name="Date Feeder Field 2 4 6 2" xfId="16058" xr:uid="{121E0E09-DAF0-4214-8AAA-3C67D5F7AD6B}"/>
    <cellStyle name="Date Feeder Field 2 4 6 2 2" xfId="16059" xr:uid="{86B3ADD7-B28E-4F8F-8052-85BE38E26B16}"/>
    <cellStyle name="Date Feeder Field 2 4 6 3" xfId="16060" xr:uid="{78A641A9-F3E4-44B6-BDF6-184F627C91EC}"/>
    <cellStyle name="Date Feeder Field 2 4 7" xfId="16061" xr:uid="{E6E7AEEA-7076-4099-A85A-4893BE44855F}"/>
    <cellStyle name="Date Feeder Field 2 4 7 2" xfId="16062" xr:uid="{BC5098F9-3076-4802-B3E5-02F16D44FFFD}"/>
    <cellStyle name="Date Feeder Field 2 4 7 2 2" xfId="16063" xr:uid="{CC0D28BF-1AF4-4461-A817-7DB9E065BFAB}"/>
    <cellStyle name="Date Feeder Field 2 4 7 3" xfId="16064" xr:uid="{6C353E00-8F18-4EEB-A253-384C552D3E39}"/>
    <cellStyle name="Date Feeder Field 2 4 8" xfId="16065" xr:uid="{861400CC-2B30-4BF5-A4DD-A2D239704210}"/>
    <cellStyle name="Date Feeder Field 2 4 8 2" xfId="16066" xr:uid="{A3565AA6-4172-49B7-AF21-5333666CF645}"/>
    <cellStyle name="Date Feeder Field 2 4 8 2 2" xfId="16067" xr:uid="{D395DC0B-BC05-4777-B0B4-C94E12A06FBE}"/>
    <cellStyle name="Date Feeder Field 2 4 8 3" xfId="16068" xr:uid="{3B439722-FC54-47D4-80AA-A4BD6B3E8945}"/>
    <cellStyle name="Date Feeder Field 2 4 9" xfId="16069" xr:uid="{676366C0-553A-445B-88F3-F72D6D260C6B}"/>
    <cellStyle name="Date Feeder Field 2 4 9 2" xfId="16070" xr:uid="{1875F4BF-EB64-4641-8240-AA3ABF34868D}"/>
    <cellStyle name="Date Feeder Field 2 4 9 2 2" xfId="16071" xr:uid="{FD7BDF28-B859-434A-9EE7-DD1A6C1C07D5}"/>
    <cellStyle name="Date Feeder Field 2 4 9 3" xfId="16072" xr:uid="{CF07F767-BF37-4865-86B7-026F4531ED14}"/>
    <cellStyle name="Date Feeder Field 2 5" xfId="16073" xr:uid="{0F990E08-BB35-4F4D-9FB1-D201E93E504B}"/>
    <cellStyle name="Date Feeder Field 2 5 10" xfId="16074" xr:uid="{3A2774D7-8E93-455D-93AB-1C4948321DDD}"/>
    <cellStyle name="Date Feeder Field 2 5 10 2" xfId="16075" xr:uid="{915A2789-0B16-48C4-9025-983B0F821F23}"/>
    <cellStyle name="Date Feeder Field 2 5 10 2 2" xfId="16076" xr:uid="{FF88E09F-E640-4842-AB75-0A3A6664FD27}"/>
    <cellStyle name="Date Feeder Field 2 5 10 3" xfId="16077" xr:uid="{B034DD4A-4B58-4006-B357-8CDC4FE66A22}"/>
    <cellStyle name="Date Feeder Field 2 5 11" xfId="16078" xr:uid="{256E6266-F7E3-4CAF-A48D-EFB51E7D78D3}"/>
    <cellStyle name="Date Feeder Field 2 5 11 2" xfId="16079" xr:uid="{0B59F833-1FB5-4A63-8C33-62217D2B5241}"/>
    <cellStyle name="Date Feeder Field 2 5 11 2 2" xfId="16080" xr:uid="{178CB17F-87C0-4D49-9A78-7A842282F64A}"/>
    <cellStyle name="Date Feeder Field 2 5 11 3" xfId="16081" xr:uid="{E6E00EAD-AFCD-4838-80BC-A7767E47B3BC}"/>
    <cellStyle name="Date Feeder Field 2 5 12" xfId="16082" xr:uid="{BAFAB82E-E86A-4030-B190-BF16C8236B7A}"/>
    <cellStyle name="Date Feeder Field 2 5 12 2" xfId="16083" xr:uid="{C1F50DA6-5328-4E53-8A31-4DDC1258EEC8}"/>
    <cellStyle name="Date Feeder Field 2 5 12 2 2" xfId="16084" xr:uid="{2BFF65A2-8897-4B88-8B38-FDE55F86294A}"/>
    <cellStyle name="Date Feeder Field 2 5 12 3" xfId="16085" xr:uid="{7317E919-3E74-4656-9381-9CF704B05E9A}"/>
    <cellStyle name="Date Feeder Field 2 5 13" xfId="16086" xr:uid="{36440BC5-73DE-44A0-B5B1-F66E3C71322A}"/>
    <cellStyle name="Date Feeder Field 2 5 13 2" xfId="16087" xr:uid="{D37C3E71-33A0-42A7-952F-2B53EF4AFFE9}"/>
    <cellStyle name="Date Feeder Field 2 5 13 2 2" xfId="16088" xr:uid="{4E7B4681-7DD4-4695-8FFC-A67BCEE2C138}"/>
    <cellStyle name="Date Feeder Field 2 5 13 3" xfId="16089" xr:uid="{BEAFABCE-1E56-41F2-AA53-C8A382F51FC4}"/>
    <cellStyle name="Date Feeder Field 2 5 14" xfId="16090" xr:uid="{419AE443-91F3-4BF6-BA8E-91AC51171481}"/>
    <cellStyle name="Date Feeder Field 2 5 14 2" xfId="16091" xr:uid="{B83C3539-8C65-431C-94E7-B091130BBF7D}"/>
    <cellStyle name="Date Feeder Field 2 5 14 2 2" xfId="16092" xr:uid="{0977CFF4-4348-4811-B1D2-F26AC8E59EED}"/>
    <cellStyle name="Date Feeder Field 2 5 14 3" xfId="16093" xr:uid="{23682F06-5B38-485E-995E-B66D12AA286D}"/>
    <cellStyle name="Date Feeder Field 2 5 15" xfId="16094" xr:uid="{752291CD-0053-4DFC-A9A7-19B984D41E4C}"/>
    <cellStyle name="Date Feeder Field 2 5 15 2" xfId="16095" xr:uid="{EE94C9F9-972B-407B-B0EB-521259CB4A7C}"/>
    <cellStyle name="Date Feeder Field 2 5 15 2 2" xfId="16096" xr:uid="{115D5AA9-90A8-412F-8A38-A7A51F087155}"/>
    <cellStyle name="Date Feeder Field 2 5 15 3" xfId="16097" xr:uid="{B121CCEE-0D68-4BA5-AB41-9F3D158CD619}"/>
    <cellStyle name="Date Feeder Field 2 5 16" xfId="16098" xr:uid="{2CC14B80-C5FF-47F9-A09B-DA71DA1C2568}"/>
    <cellStyle name="Date Feeder Field 2 5 16 2" xfId="16099" xr:uid="{F8CC0900-58E9-46C5-85B0-E3A5CE5FC404}"/>
    <cellStyle name="Date Feeder Field 2 5 16 2 2" xfId="16100" xr:uid="{249F42B9-8663-4242-BB93-4820608524A2}"/>
    <cellStyle name="Date Feeder Field 2 5 16 3" xfId="16101" xr:uid="{22869B78-AD72-4575-9DDE-CC81EB89021C}"/>
    <cellStyle name="Date Feeder Field 2 5 17" xfId="16102" xr:uid="{4E2C2BDA-7FFE-4F18-BE6A-9323C61BBF1C}"/>
    <cellStyle name="Date Feeder Field 2 5 17 2" xfId="16103" xr:uid="{419E2639-FD65-4B68-A376-1E38F2E57318}"/>
    <cellStyle name="Date Feeder Field 2 5 17 2 2" xfId="16104" xr:uid="{264B33BF-48F7-4E94-A0A5-B91101F385FD}"/>
    <cellStyle name="Date Feeder Field 2 5 17 3" xfId="16105" xr:uid="{AC254F1E-08EC-4D95-89F4-6171C88A1C94}"/>
    <cellStyle name="Date Feeder Field 2 5 18" xfId="16106" xr:uid="{BF192793-10E5-46E3-B233-8999D34FBB55}"/>
    <cellStyle name="Date Feeder Field 2 5 18 2" xfId="16107" xr:uid="{BA9F9B34-2EE1-4CF2-A98C-01804ADF6AE6}"/>
    <cellStyle name="Date Feeder Field 2 5 18 2 2" xfId="16108" xr:uid="{25FCEA19-724C-43C2-B14C-12C7E30ECE8C}"/>
    <cellStyle name="Date Feeder Field 2 5 18 3" xfId="16109" xr:uid="{B11D227A-1B50-43A5-8F99-322FA71813AC}"/>
    <cellStyle name="Date Feeder Field 2 5 19" xfId="16110" xr:uid="{9ECCEEFE-6EAD-4083-847F-DA1C0D8328D5}"/>
    <cellStyle name="Date Feeder Field 2 5 19 2" xfId="16111" xr:uid="{65BC3AFF-B69A-40FC-833D-09C69C28B41F}"/>
    <cellStyle name="Date Feeder Field 2 5 19 2 2" xfId="16112" xr:uid="{3AA70C0A-05CA-4CA9-B1A1-AB88A96C58A5}"/>
    <cellStyle name="Date Feeder Field 2 5 19 3" xfId="16113" xr:uid="{FCDA3EB1-96DB-4BDC-8434-7B283D253B8C}"/>
    <cellStyle name="Date Feeder Field 2 5 2" xfId="16114" xr:uid="{5B1D81AC-649B-4D50-B5A6-3B55046B5416}"/>
    <cellStyle name="Date Feeder Field 2 5 2 2" xfId="16115" xr:uid="{BF1FF486-66FE-450F-B796-79D2CCF41107}"/>
    <cellStyle name="Date Feeder Field 2 5 2 2 2" xfId="16116" xr:uid="{FE9CD225-9A3B-4BBB-A348-2DCBCB7F4BA0}"/>
    <cellStyle name="Date Feeder Field 2 5 2 3" xfId="16117" xr:uid="{3B1B3768-9936-4952-A144-15A0496732A9}"/>
    <cellStyle name="Date Feeder Field 2 5 2 4" xfId="16118" xr:uid="{F83AA33F-F959-40E7-81E3-BEC3A5D9A140}"/>
    <cellStyle name="Date Feeder Field 2 5 20" xfId="16119" xr:uid="{239C3E32-487F-4619-ABFD-0AEBE88E3832}"/>
    <cellStyle name="Date Feeder Field 2 5 20 2" xfId="16120" xr:uid="{FC89BFC3-28DF-40FB-9742-464A087859CA}"/>
    <cellStyle name="Date Feeder Field 2 5 20 2 2" xfId="16121" xr:uid="{B83342F9-01F3-4FF9-90B6-7DA4C89CAD65}"/>
    <cellStyle name="Date Feeder Field 2 5 20 3" xfId="16122" xr:uid="{68C5AA5C-230F-4D0E-A8DF-570FB805D276}"/>
    <cellStyle name="Date Feeder Field 2 5 21" xfId="16123" xr:uid="{EECB8FD3-EB07-4C70-9915-BDB345BF958F}"/>
    <cellStyle name="Date Feeder Field 2 5 21 2" xfId="16124" xr:uid="{A5D7509F-DAE8-478D-AE18-C460288A68FC}"/>
    <cellStyle name="Date Feeder Field 2 5 22" xfId="16125" xr:uid="{8C3AA7FB-C74E-4D93-B002-F565819D60E7}"/>
    <cellStyle name="Date Feeder Field 2 5 23" xfId="16126" xr:uid="{2A5F1D35-64F6-48B3-98A7-8CB7A768F118}"/>
    <cellStyle name="Date Feeder Field 2 5 3" xfId="16127" xr:uid="{9532AA14-8904-4029-93D0-65D96D8F2980}"/>
    <cellStyle name="Date Feeder Field 2 5 3 2" xfId="16128" xr:uid="{AF260D24-D583-4BCE-9F9C-44707C20306A}"/>
    <cellStyle name="Date Feeder Field 2 5 3 2 2" xfId="16129" xr:uid="{7E31A05F-992F-42D3-AE60-D9844A1EE49D}"/>
    <cellStyle name="Date Feeder Field 2 5 3 3" xfId="16130" xr:uid="{77A2D370-DF5D-4CDB-BF2A-FF5A6C60D2B6}"/>
    <cellStyle name="Date Feeder Field 2 5 4" xfId="16131" xr:uid="{35C65177-B4CC-447B-ABD0-5F3C6BFE0300}"/>
    <cellStyle name="Date Feeder Field 2 5 4 2" xfId="16132" xr:uid="{479260F2-EDEA-4150-A731-000ADDF6FA7A}"/>
    <cellStyle name="Date Feeder Field 2 5 4 2 2" xfId="16133" xr:uid="{BF2E982F-3DA6-45E3-A0B5-70F4EDE0BFCF}"/>
    <cellStyle name="Date Feeder Field 2 5 4 3" xfId="16134" xr:uid="{592C1B79-A036-4C78-8FF0-1CB2966D98C2}"/>
    <cellStyle name="Date Feeder Field 2 5 5" xfId="16135" xr:uid="{549D49CE-5ABC-4F11-AE57-C0A128675351}"/>
    <cellStyle name="Date Feeder Field 2 5 5 2" xfId="16136" xr:uid="{D839F092-CD44-4D54-AE9B-8B97DB001953}"/>
    <cellStyle name="Date Feeder Field 2 5 5 2 2" xfId="16137" xr:uid="{0574B7D7-7FAC-4F2F-8A4F-0A0A2573F119}"/>
    <cellStyle name="Date Feeder Field 2 5 5 3" xfId="16138" xr:uid="{4FF680EC-C174-42A8-A401-7EFDD5DEC3CD}"/>
    <cellStyle name="Date Feeder Field 2 5 6" xfId="16139" xr:uid="{D4897C93-E76B-4C35-B19C-4C0C4CA359DA}"/>
    <cellStyle name="Date Feeder Field 2 5 6 2" xfId="16140" xr:uid="{87081FBB-F548-4D63-B99A-B88949CE5930}"/>
    <cellStyle name="Date Feeder Field 2 5 6 2 2" xfId="16141" xr:uid="{72F87EC3-C6C0-4FB3-A292-528070C433F2}"/>
    <cellStyle name="Date Feeder Field 2 5 6 3" xfId="16142" xr:uid="{F0460E43-C8A6-4D8E-B2D0-7379DCD1CF69}"/>
    <cellStyle name="Date Feeder Field 2 5 7" xfId="16143" xr:uid="{945A5BBC-6E7D-4302-A4C0-774214C62DB3}"/>
    <cellStyle name="Date Feeder Field 2 5 7 2" xfId="16144" xr:uid="{9807F329-C786-431B-9B18-09CE475072A0}"/>
    <cellStyle name="Date Feeder Field 2 5 7 2 2" xfId="16145" xr:uid="{6B6B3AB9-8751-47E1-8F21-F72071AC753E}"/>
    <cellStyle name="Date Feeder Field 2 5 7 3" xfId="16146" xr:uid="{4F35973E-7DC9-4C5F-9E1E-F41F90467CB8}"/>
    <cellStyle name="Date Feeder Field 2 5 8" xfId="16147" xr:uid="{2C69E15D-F006-46B2-8F43-F50ACBD7B61A}"/>
    <cellStyle name="Date Feeder Field 2 5 8 2" xfId="16148" xr:uid="{FCF2F637-CDB2-4EA3-AFF4-FC35EC51D10F}"/>
    <cellStyle name="Date Feeder Field 2 5 8 2 2" xfId="16149" xr:uid="{54F4ED8D-9056-4C0E-BFBD-D292B3242F14}"/>
    <cellStyle name="Date Feeder Field 2 5 8 3" xfId="16150" xr:uid="{313856DA-62ED-428E-9873-4DF09CB68069}"/>
    <cellStyle name="Date Feeder Field 2 5 9" xfId="16151" xr:uid="{29A1CF67-A7D6-4CEA-806E-D10D93700380}"/>
    <cellStyle name="Date Feeder Field 2 5 9 2" xfId="16152" xr:uid="{91ECB8C9-AAA3-4C2C-A45D-A67457F0F9F7}"/>
    <cellStyle name="Date Feeder Field 2 5 9 2 2" xfId="16153" xr:uid="{509369E2-BC1B-45F4-8DBE-465FF7387DEF}"/>
    <cellStyle name="Date Feeder Field 2 5 9 3" xfId="16154" xr:uid="{81EFB701-1ECF-46B5-8E0C-D88FEE0F6D31}"/>
    <cellStyle name="Date Feeder Field 2 6" xfId="16155" xr:uid="{2B160DF9-3F1F-4D57-B1CB-936C1BA5A600}"/>
    <cellStyle name="Date Feeder Field 2 6 2" xfId="16156" xr:uid="{CDA73477-23CF-449B-AD2F-6BA136CB23E1}"/>
    <cellStyle name="Date Feeder Field 2 6 2 2" xfId="16157" xr:uid="{7F3753CB-B322-4B0A-B853-5DD57343BB49}"/>
    <cellStyle name="Date Feeder Field 2 6 3" xfId="16158" xr:uid="{FAA82E31-908A-4C7D-9DCA-3DAACF405A8D}"/>
    <cellStyle name="Date Feeder Field 2 6 4" xfId="16159" xr:uid="{EC02A591-8AC3-49E7-BD1F-0F54E9D7C15B}"/>
    <cellStyle name="Date Feeder Field 2 7" xfId="16160" xr:uid="{13881F65-BE58-4205-BCD7-88BB743046B2}"/>
    <cellStyle name="Date Feeder Field 2 7 2" xfId="16161" xr:uid="{7DB7A7A1-5546-402B-B62D-3DD9622D8DC9}"/>
    <cellStyle name="Date Feeder Field 2 7 2 2" xfId="16162" xr:uid="{510272C8-E128-498B-8F09-014560FABD72}"/>
    <cellStyle name="Date Feeder Field 2 7 3" xfId="16163" xr:uid="{26A6A6E3-E26B-47ED-864F-9A9629A91CEA}"/>
    <cellStyle name="Date Feeder Field 2 8" xfId="16164" xr:uid="{C4DE0EE2-5E65-4DDF-864E-D7DE712909CD}"/>
    <cellStyle name="Date Feeder Field 2 8 2" xfId="16165" xr:uid="{52F68297-4BEC-4354-863B-87CDB5B2BF40}"/>
    <cellStyle name="Date Feeder Field 2 8 2 2" xfId="16166" xr:uid="{8A9ECEDB-A20F-4365-8969-32B86F85172B}"/>
    <cellStyle name="Date Feeder Field 2 8 3" xfId="16167" xr:uid="{10B06490-41B9-4660-80F5-2063D2CE6301}"/>
    <cellStyle name="Date Feeder Field 2 9" xfId="16168" xr:uid="{E3DDE5D1-C2A8-4F07-BB34-11D542DD03E2}"/>
    <cellStyle name="Date Feeder Field 2 9 2" xfId="16169" xr:uid="{4A9B41E7-DB8A-4A7A-BFF7-39F4564ACC34}"/>
    <cellStyle name="Date Feeder Field 2 9 2 2" xfId="16170" xr:uid="{057B1D6F-7B42-4D44-8E98-55A4B8DA7BA4}"/>
    <cellStyle name="Date Feeder Field 2 9 3" xfId="16171" xr:uid="{317C747F-7F02-489A-A075-9F1CB0ECEF4F}"/>
    <cellStyle name="Date Feeder Field 20" xfId="16172" xr:uid="{496B3CED-BA32-49B1-9AE6-5AAA2AC9577D}"/>
    <cellStyle name="Date Feeder Field 20 2" xfId="16173" xr:uid="{166456AA-63AA-4554-9AFA-04A47A94B8BE}"/>
    <cellStyle name="Date Feeder Field 20 2 2" xfId="16174" xr:uid="{8F739001-E446-4635-B6CE-AA072CF3AFE0}"/>
    <cellStyle name="Date Feeder Field 20 3" xfId="16175" xr:uid="{83435D61-D536-4BDC-A9FF-9ABC7F51BF76}"/>
    <cellStyle name="Date Feeder Field 21" xfId="16176" xr:uid="{3D045676-050F-494B-B5A7-9EF73D807B3C}"/>
    <cellStyle name="Date Feeder Field 21 2" xfId="16177" xr:uid="{B4123AE0-A075-4305-9E0E-35DCF55D3105}"/>
    <cellStyle name="Date Feeder Field 21 2 2" xfId="16178" xr:uid="{5B0CC748-D692-4EB6-A16E-7110DE9F071C}"/>
    <cellStyle name="Date Feeder Field 21 3" xfId="16179" xr:uid="{3ED96C4C-B813-4584-B577-9EF8DEBFF220}"/>
    <cellStyle name="Date Feeder Field 22" xfId="16180" xr:uid="{D7E8EB12-A6F0-4DC0-B3D5-FDE41054A63B}"/>
    <cellStyle name="Date Feeder Field 22 2" xfId="16181" xr:uid="{4CD69D02-3D57-488C-8E2F-EDAAD579C066}"/>
    <cellStyle name="Date Feeder Field 23" xfId="16182" xr:uid="{253E78E6-9C6F-4A76-AC7B-772CD32E6A5E}"/>
    <cellStyle name="Date Feeder Field 24" xfId="16183" xr:uid="{472B0243-9CB2-4502-9822-9F648A602A83}"/>
    <cellStyle name="Date Feeder Field 25" xfId="16184" xr:uid="{62185AFD-C8C6-4FD6-B2E3-B4B32596D3D0}"/>
    <cellStyle name="Date Feeder Field 26" xfId="16185" xr:uid="{02B6C150-2802-4755-9472-1B0D6C250D27}"/>
    <cellStyle name="Date Feeder Field 27" xfId="16186" xr:uid="{0D4571E0-BBF1-4944-9AB6-96AF63E20FDB}"/>
    <cellStyle name="Date Feeder Field 3" xfId="16187" xr:uid="{7E6E6020-2FFF-4253-8022-81A19DD13149}"/>
    <cellStyle name="Date Feeder Field 3 10" xfId="16188" xr:uid="{0CCE95A4-3F90-4248-B512-81935F0DCF05}"/>
    <cellStyle name="Date Feeder Field 3 10 2" xfId="16189" xr:uid="{3854467D-6A39-4F6B-BF31-0BC68607E891}"/>
    <cellStyle name="Date Feeder Field 3 10 2 2" xfId="16190" xr:uid="{0BCE9C23-B6BC-4653-BD57-2FA6B5FD388D}"/>
    <cellStyle name="Date Feeder Field 3 10 3" xfId="16191" xr:uid="{F8975E44-DF90-4DA5-BC23-8B2F5D853238}"/>
    <cellStyle name="Date Feeder Field 3 11" xfId="16192" xr:uid="{86F3E57B-C81F-40B3-BF9E-5EE3EED6506A}"/>
    <cellStyle name="Date Feeder Field 3 11 2" xfId="16193" xr:uid="{310582BD-FF01-48EE-A87D-E30F60DF28B5}"/>
    <cellStyle name="Date Feeder Field 3 11 2 2" xfId="16194" xr:uid="{2C749E5F-C466-418D-91DB-AACCCC8BA768}"/>
    <cellStyle name="Date Feeder Field 3 11 3" xfId="16195" xr:uid="{267CC367-06AD-4FFD-B2D5-AA71A21165E6}"/>
    <cellStyle name="Date Feeder Field 3 12" xfId="16196" xr:uid="{6964B5FC-21CA-451C-9FF3-1F730B2585E0}"/>
    <cellStyle name="Date Feeder Field 3 12 2" xfId="16197" xr:uid="{2C7991D3-2700-4B98-80A3-DBCC0D30CDE9}"/>
    <cellStyle name="Date Feeder Field 3 12 2 2" xfId="16198" xr:uid="{A178C9DF-B0E7-44C7-810C-A59C188E4466}"/>
    <cellStyle name="Date Feeder Field 3 12 3" xfId="16199" xr:uid="{2DB5B04F-9E4F-469F-9D4A-4C66F9122604}"/>
    <cellStyle name="Date Feeder Field 3 13" xfId="16200" xr:uid="{95E4C9D3-603D-4D90-8DC6-220BD0927AAA}"/>
    <cellStyle name="Date Feeder Field 3 13 2" xfId="16201" xr:uid="{F07860E9-3B8C-49EF-A55C-B0E0542E6919}"/>
    <cellStyle name="Date Feeder Field 3 13 2 2" xfId="16202" xr:uid="{63BD4E6A-F676-46FE-8EF1-EB4682229EBD}"/>
    <cellStyle name="Date Feeder Field 3 13 3" xfId="16203" xr:uid="{3064E2B8-881A-4DD1-9B60-58CAE8E49680}"/>
    <cellStyle name="Date Feeder Field 3 14" xfId="16204" xr:uid="{C5E64888-1F53-4541-AA64-F3C2407535CD}"/>
    <cellStyle name="Date Feeder Field 3 14 2" xfId="16205" xr:uid="{2695E5AF-146D-4E92-92C4-814E82056130}"/>
    <cellStyle name="Date Feeder Field 3 14 2 2" xfId="16206" xr:uid="{4C010A8A-0155-44B8-9AA8-CCB643F5EA27}"/>
    <cellStyle name="Date Feeder Field 3 14 3" xfId="16207" xr:uid="{71315744-7097-435B-81E4-B80D79DBDC79}"/>
    <cellStyle name="Date Feeder Field 3 15" xfId="16208" xr:uid="{55945262-893F-4561-B05F-4D7606DB9D35}"/>
    <cellStyle name="Date Feeder Field 3 15 2" xfId="16209" xr:uid="{EC3FEF2F-B699-4C6F-BEB3-E57B725158D4}"/>
    <cellStyle name="Date Feeder Field 3 15 2 2" xfId="16210" xr:uid="{72099DD2-71B8-4AD2-AB8C-DF85F999BB6D}"/>
    <cellStyle name="Date Feeder Field 3 15 3" xfId="16211" xr:uid="{DD524FF6-09B6-460B-86CB-2A5CEB4558E9}"/>
    <cellStyle name="Date Feeder Field 3 16" xfId="16212" xr:uid="{1DCC876B-7D42-4524-8B18-22B0B7700144}"/>
    <cellStyle name="Date Feeder Field 3 16 2" xfId="16213" xr:uid="{5786FDE8-E6B8-4863-880F-48A6759599A1}"/>
    <cellStyle name="Date Feeder Field 3 16 2 2" xfId="16214" xr:uid="{D4D6C47C-A0E1-4EE7-B6BE-55A59DC2E886}"/>
    <cellStyle name="Date Feeder Field 3 16 3" xfId="16215" xr:uid="{AB1A5D7E-7A36-4BE3-830C-A001FB2F4FF4}"/>
    <cellStyle name="Date Feeder Field 3 17" xfId="16216" xr:uid="{8A31299B-9EDD-474D-AB3F-B37956C1DE4E}"/>
    <cellStyle name="Date Feeder Field 3 17 2" xfId="16217" xr:uid="{6D8482FF-5F02-46C1-8643-53284A6485C1}"/>
    <cellStyle name="Date Feeder Field 3 17 2 2" xfId="16218" xr:uid="{DA0E271A-32C5-4806-8ACC-0E38258EDD63}"/>
    <cellStyle name="Date Feeder Field 3 17 3" xfId="16219" xr:uid="{0880D04A-C3CC-42A9-A533-3BECB0C5212A}"/>
    <cellStyle name="Date Feeder Field 3 18" xfId="16220" xr:uid="{E89E2E28-3911-4673-8824-9BCF0BC4D92F}"/>
    <cellStyle name="Date Feeder Field 3 18 2" xfId="16221" xr:uid="{A39EFEA1-22A5-418D-A1BF-84E7F50E9008}"/>
    <cellStyle name="Date Feeder Field 3 19" xfId="16222" xr:uid="{C9A7486C-6340-4FB0-AACE-32D4B9364307}"/>
    <cellStyle name="Date Feeder Field 3 2" xfId="16223" xr:uid="{B6787334-9DF2-44A9-84EA-56986A549F2D}"/>
    <cellStyle name="Date Feeder Field 3 2 10" xfId="16224" xr:uid="{289598E5-E3CD-45EE-A782-3561A18CBB1B}"/>
    <cellStyle name="Date Feeder Field 3 2 10 2" xfId="16225" xr:uid="{8100C823-AA71-427B-B68B-668694C712FD}"/>
    <cellStyle name="Date Feeder Field 3 2 10 2 2" xfId="16226" xr:uid="{33AC680C-30AD-454C-A55A-A7AFA3282DB0}"/>
    <cellStyle name="Date Feeder Field 3 2 10 3" xfId="16227" xr:uid="{EF00485D-DF21-470E-A5A0-A22E2E806C32}"/>
    <cellStyle name="Date Feeder Field 3 2 11" xfId="16228" xr:uid="{05EBF129-0EA4-4D8C-B818-67BEED8D7D7F}"/>
    <cellStyle name="Date Feeder Field 3 2 11 2" xfId="16229" xr:uid="{A4001BDE-C426-4AB8-B8C6-8C9FB179BF01}"/>
    <cellStyle name="Date Feeder Field 3 2 11 2 2" xfId="16230" xr:uid="{3745D793-19F3-4DB7-B9C4-066C693AAF1A}"/>
    <cellStyle name="Date Feeder Field 3 2 11 3" xfId="16231" xr:uid="{8A3175BC-9322-4A79-8875-A9DB224697B9}"/>
    <cellStyle name="Date Feeder Field 3 2 12" xfId="16232" xr:uid="{39359C1E-E161-4241-9247-CC59794184C4}"/>
    <cellStyle name="Date Feeder Field 3 2 12 2" xfId="16233" xr:uid="{65E8A1DE-783B-487F-8F77-B66BACFE0B43}"/>
    <cellStyle name="Date Feeder Field 3 2 12 2 2" xfId="16234" xr:uid="{E8E3FB85-77F1-4F53-822F-E512F5A8F528}"/>
    <cellStyle name="Date Feeder Field 3 2 12 3" xfId="16235" xr:uid="{0AE16A7A-5220-4CCF-A344-BD0551857D93}"/>
    <cellStyle name="Date Feeder Field 3 2 13" xfId="16236" xr:uid="{CAEB996A-3F16-47A8-91CA-2436567E0B53}"/>
    <cellStyle name="Date Feeder Field 3 2 13 2" xfId="16237" xr:uid="{E9B3334C-7ED4-4748-8823-2F6F1E83473F}"/>
    <cellStyle name="Date Feeder Field 3 2 13 2 2" xfId="16238" xr:uid="{02D4D6E4-FAB3-4A3E-9FA7-658FEA0E67F5}"/>
    <cellStyle name="Date Feeder Field 3 2 13 3" xfId="16239" xr:uid="{9872603E-C627-4FF5-8DD8-4E728F1B4FA1}"/>
    <cellStyle name="Date Feeder Field 3 2 14" xfId="16240" xr:uid="{10A0CB57-072B-453A-9556-E5AEF2A39DB9}"/>
    <cellStyle name="Date Feeder Field 3 2 14 2" xfId="16241" xr:uid="{7156B2A5-516B-4AA5-8A72-D03E5F2CD9B1}"/>
    <cellStyle name="Date Feeder Field 3 2 14 2 2" xfId="16242" xr:uid="{8652FE76-B43D-4E72-93B1-CF73F189FD70}"/>
    <cellStyle name="Date Feeder Field 3 2 14 3" xfId="16243" xr:uid="{2A667619-0BD1-4BF7-870F-36632188950E}"/>
    <cellStyle name="Date Feeder Field 3 2 15" xfId="16244" xr:uid="{48E08CF7-4143-41FB-924C-04367AE91951}"/>
    <cellStyle name="Date Feeder Field 3 2 15 2" xfId="16245" xr:uid="{8FBE5E48-E1D8-48BA-992F-964275DA3AE1}"/>
    <cellStyle name="Date Feeder Field 3 2 15 2 2" xfId="16246" xr:uid="{D0F42D81-5770-41AF-B384-B903BF5D35BF}"/>
    <cellStyle name="Date Feeder Field 3 2 15 3" xfId="16247" xr:uid="{060B0D2F-6FDB-424E-BC39-9BF5289C4937}"/>
    <cellStyle name="Date Feeder Field 3 2 16" xfId="16248" xr:uid="{38A70D49-EA18-456F-9A44-13C0E55CDAFB}"/>
    <cellStyle name="Date Feeder Field 3 2 16 2" xfId="16249" xr:uid="{F16ADF25-C1A3-486E-92C8-7DF275168736}"/>
    <cellStyle name="Date Feeder Field 3 2 16 2 2" xfId="16250" xr:uid="{B4FF6EF8-2659-4D82-A173-B9B3F3A61445}"/>
    <cellStyle name="Date Feeder Field 3 2 16 3" xfId="16251" xr:uid="{DA823094-EEA5-44FA-974D-2F2902A027DC}"/>
    <cellStyle name="Date Feeder Field 3 2 17" xfId="16252" xr:uid="{A7D1B7D2-D31C-4235-A9DB-B9CCC35DF95B}"/>
    <cellStyle name="Date Feeder Field 3 2 17 2" xfId="16253" xr:uid="{08F9C7B5-8E27-42F3-AD65-0815105FF703}"/>
    <cellStyle name="Date Feeder Field 3 2 17 2 2" xfId="16254" xr:uid="{A8850119-2876-481A-AF0C-1DC89E77EA41}"/>
    <cellStyle name="Date Feeder Field 3 2 17 3" xfId="16255" xr:uid="{5B869F8A-B4E9-49BD-886A-14138FD62B7D}"/>
    <cellStyle name="Date Feeder Field 3 2 18" xfId="16256" xr:uid="{EACE1607-101B-4AD0-8137-4B3278CBA117}"/>
    <cellStyle name="Date Feeder Field 3 2 18 2" xfId="16257" xr:uid="{BF78E7F6-7437-4196-9607-CCDA6D450890}"/>
    <cellStyle name="Date Feeder Field 3 2 18 2 2" xfId="16258" xr:uid="{11AB4244-BF16-43DA-AAC9-019544913274}"/>
    <cellStyle name="Date Feeder Field 3 2 18 3" xfId="16259" xr:uid="{869B68AA-0C46-475D-BA62-8798E7EE9524}"/>
    <cellStyle name="Date Feeder Field 3 2 19" xfId="16260" xr:uid="{A812AF1C-C156-4840-810B-817280153C20}"/>
    <cellStyle name="Date Feeder Field 3 2 19 2" xfId="16261" xr:uid="{D6169A82-9B75-4FFC-BE06-997295F99965}"/>
    <cellStyle name="Date Feeder Field 3 2 19 2 2" xfId="16262" xr:uid="{81F7B818-584D-482D-9AAB-D24A15BC4625}"/>
    <cellStyle name="Date Feeder Field 3 2 19 3" xfId="16263" xr:uid="{E676CFEA-C62E-496F-90FE-8907C5269C87}"/>
    <cellStyle name="Date Feeder Field 3 2 2" xfId="16264" xr:uid="{C1FCDBC4-A0D1-4831-A62E-36E07BA02B3C}"/>
    <cellStyle name="Date Feeder Field 3 2 2 2" xfId="16265" xr:uid="{A6F7C756-E7DD-478D-84A0-D4C32D619999}"/>
    <cellStyle name="Date Feeder Field 3 2 2 2 2" xfId="16266" xr:uid="{BAF6C076-A477-4EA0-9896-DC39322CFE44}"/>
    <cellStyle name="Date Feeder Field 3 2 2 2 2 2" xfId="16267" xr:uid="{B0B24DF1-D69C-42BB-8D1A-3E16508F5238}"/>
    <cellStyle name="Date Feeder Field 3 2 2 2 3" xfId="16268" xr:uid="{8BEDF6E6-209A-472A-8F53-4AEEA181DC66}"/>
    <cellStyle name="Date Feeder Field 3 2 2 2 4" xfId="16269" xr:uid="{8F5031AC-6077-48E3-BFBA-F37385F2E7CD}"/>
    <cellStyle name="Date Feeder Field 3 2 2 3" xfId="16270" xr:uid="{4E654D07-DC65-47D1-998C-05921937AAC4}"/>
    <cellStyle name="Date Feeder Field 3 2 2 3 2" xfId="16271" xr:uid="{DAD0EA7C-CF53-4F77-8E74-C10039AD0556}"/>
    <cellStyle name="Date Feeder Field 3 2 2 4" xfId="16272" xr:uid="{934FE532-6F91-4B98-99F1-DF8B76761564}"/>
    <cellStyle name="Date Feeder Field 3 2 2 5" xfId="16273" xr:uid="{2CCEBBE4-C0A8-4706-BD10-BEDD82A401F6}"/>
    <cellStyle name="Date Feeder Field 3 2 20" xfId="16274" xr:uid="{2C5EC9FA-EB18-4B85-AE94-C12F6DCA4013}"/>
    <cellStyle name="Date Feeder Field 3 2 20 2" xfId="16275" xr:uid="{FF94CBAF-3B47-4CA7-95A2-8ED1FB758F3E}"/>
    <cellStyle name="Date Feeder Field 3 2 20 2 2" xfId="16276" xr:uid="{308CBB54-936F-4AB7-92D9-E506EA9BCF2C}"/>
    <cellStyle name="Date Feeder Field 3 2 20 3" xfId="16277" xr:uid="{310953A6-38C8-4AFF-AE1A-DABAABDB7AFA}"/>
    <cellStyle name="Date Feeder Field 3 2 21" xfId="16278" xr:uid="{F598EDB4-2D4B-4829-BFA0-D4F15F84D58A}"/>
    <cellStyle name="Date Feeder Field 3 2 21 2" xfId="16279" xr:uid="{C0708F56-24BF-4212-A047-CA1A0B292E83}"/>
    <cellStyle name="Date Feeder Field 3 2 22" xfId="16280" xr:uid="{76083611-E5DD-4F32-BA92-C0DB5E571290}"/>
    <cellStyle name="Date Feeder Field 3 2 23" xfId="16281" xr:uid="{6FD2BE00-A691-4DE2-BA33-BD78D0CA4124}"/>
    <cellStyle name="Date Feeder Field 3 2 3" xfId="16282" xr:uid="{4D36719A-4D0C-4D3E-99B8-AB796925FD24}"/>
    <cellStyle name="Date Feeder Field 3 2 3 2" xfId="16283" xr:uid="{77C5B32D-D8AB-4F3D-B17B-23F1A7E6F685}"/>
    <cellStyle name="Date Feeder Field 3 2 3 2 2" xfId="16284" xr:uid="{BD933E85-6931-4486-AF17-03A995BE321E}"/>
    <cellStyle name="Date Feeder Field 3 2 3 2 3" xfId="16285" xr:uid="{054E7312-9EAD-4B79-BAA6-ECAF2657F053}"/>
    <cellStyle name="Date Feeder Field 3 2 3 3" xfId="16286" xr:uid="{E58E21DE-DD3A-4E6A-BC5A-167A85DDD93D}"/>
    <cellStyle name="Date Feeder Field 3 2 3 3 2" xfId="16287" xr:uid="{279E1F7B-751D-49D2-8E28-E06D48BEE15B}"/>
    <cellStyle name="Date Feeder Field 3 2 3 4" xfId="16288" xr:uid="{FB828D6E-A1B1-4554-BF64-747447173950}"/>
    <cellStyle name="Date Feeder Field 3 2 4" xfId="16289" xr:uid="{F7F12716-5308-49FE-99CE-7AC63A5D348F}"/>
    <cellStyle name="Date Feeder Field 3 2 4 2" xfId="16290" xr:uid="{74BA9FC7-3D51-4F7F-89B0-7A1F767EE1C2}"/>
    <cellStyle name="Date Feeder Field 3 2 4 2 2" xfId="16291" xr:uid="{6009E29D-5BE5-44DD-ACD7-413D3ECA9718}"/>
    <cellStyle name="Date Feeder Field 3 2 4 3" xfId="16292" xr:uid="{11E30130-EC11-413C-A5A9-D21DFC0193DF}"/>
    <cellStyle name="Date Feeder Field 3 2 4 4" xfId="16293" xr:uid="{F5C40138-DA89-44CE-97DB-CEBC29A63F25}"/>
    <cellStyle name="Date Feeder Field 3 2 5" xfId="16294" xr:uid="{32AB0922-5A1E-4940-9B63-55F8C86AA6D3}"/>
    <cellStyle name="Date Feeder Field 3 2 5 2" xfId="16295" xr:uid="{402C38D7-B67E-4A07-89FA-CF07F562F48D}"/>
    <cellStyle name="Date Feeder Field 3 2 5 2 2" xfId="16296" xr:uid="{A18FEE8B-0B02-462B-9B46-567F0C9B79AA}"/>
    <cellStyle name="Date Feeder Field 3 2 5 3" xfId="16297" xr:uid="{803F8E27-5626-4A84-9F60-60BB6B286331}"/>
    <cellStyle name="Date Feeder Field 3 2 5 4" xfId="16298" xr:uid="{81267DF3-1A90-48AC-93FE-17A9BF61E4F9}"/>
    <cellStyle name="Date Feeder Field 3 2 6" xfId="16299" xr:uid="{3B9D961E-F491-4B1E-87F9-A9AF6CC1E4A3}"/>
    <cellStyle name="Date Feeder Field 3 2 6 2" xfId="16300" xr:uid="{6E610862-31AD-4489-9E42-4B2193E0BAB4}"/>
    <cellStyle name="Date Feeder Field 3 2 6 2 2" xfId="16301" xr:uid="{0EEEB253-C248-47C7-A2F0-3506DA3A2A68}"/>
    <cellStyle name="Date Feeder Field 3 2 6 3" xfId="16302" xr:uid="{04D25701-3776-4DDE-91CF-A63FAFA37CB1}"/>
    <cellStyle name="Date Feeder Field 3 2 7" xfId="16303" xr:uid="{ED8DBAF7-5503-4B9B-B56E-26515543D5A7}"/>
    <cellStyle name="Date Feeder Field 3 2 7 2" xfId="16304" xr:uid="{E3DEF4B0-2021-482D-A965-5E71063AA76B}"/>
    <cellStyle name="Date Feeder Field 3 2 7 2 2" xfId="16305" xr:uid="{B21830A3-99A1-48BC-B6E6-6C72A957D7BD}"/>
    <cellStyle name="Date Feeder Field 3 2 7 3" xfId="16306" xr:uid="{39725495-E2A8-41A2-A949-8CC0BD24DCC3}"/>
    <cellStyle name="Date Feeder Field 3 2 8" xfId="16307" xr:uid="{9A448110-329C-4BBC-9FCF-D7C79B7DAD12}"/>
    <cellStyle name="Date Feeder Field 3 2 8 2" xfId="16308" xr:uid="{F57CAE84-4589-4DF8-B3BE-8F7A11D59120}"/>
    <cellStyle name="Date Feeder Field 3 2 8 2 2" xfId="16309" xr:uid="{AB01C365-9B35-4006-8D23-E5B233C536BC}"/>
    <cellStyle name="Date Feeder Field 3 2 8 3" xfId="16310" xr:uid="{3E382381-67C4-40C6-B657-04389DC644AD}"/>
    <cellStyle name="Date Feeder Field 3 2 9" xfId="16311" xr:uid="{3D25F12D-7DE1-47DF-9A1B-6F3712760464}"/>
    <cellStyle name="Date Feeder Field 3 2 9 2" xfId="16312" xr:uid="{369B2D2A-B5BA-41AF-A206-4B968FE6F613}"/>
    <cellStyle name="Date Feeder Field 3 2 9 2 2" xfId="16313" xr:uid="{75C3842B-D38C-4729-BE85-59D4D302B8CE}"/>
    <cellStyle name="Date Feeder Field 3 2 9 3" xfId="16314" xr:uid="{0D9ED8D5-22C9-486F-8B20-8B135ABA99A7}"/>
    <cellStyle name="Date Feeder Field 3 20" xfId="16315" xr:uid="{22A93991-8F90-40EA-8186-856CE3B00ACD}"/>
    <cellStyle name="Date Feeder Field 3 3" xfId="16316" xr:uid="{32301B7E-2D9C-4974-BF59-0866C49DB60C}"/>
    <cellStyle name="Date Feeder Field 3 3 2" xfId="16317" xr:uid="{CB4060EB-1138-4453-888E-DB275F28E564}"/>
    <cellStyle name="Date Feeder Field 3 3 2 2" xfId="16318" xr:uid="{3745AB4F-B5DF-4F5D-B044-3D273166F5DB}"/>
    <cellStyle name="Date Feeder Field 3 3 2 2 2" xfId="16319" xr:uid="{B45A1008-924D-40D9-BF35-778294F83B49}"/>
    <cellStyle name="Date Feeder Field 3 3 2 3" xfId="16320" xr:uid="{F19F5D82-F7EA-481F-9C8F-6C00D6E1A7DD}"/>
    <cellStyle name="Date Feeder Field 3 3 2 4" xfId="16321" xr:uid="{FD75974E-4189-400C-A584-7A843BBBEB7D}"/>
    <cellStyle name="Date Feeder Field 3 3 3" xfId="16322" xr:uid="{4945F861-E66B-40D7-9732-E9B478EC1CBB}"/>
    <cellStyle name="Date Feeder Field 3 3 3 2" xfId="16323" xr:uid="{14C2BBCF-A1C1-4ED8-AF00-A8CD8D6607F4}"/>
    <cellStyle name="Date Feeder Field 3 3 4" xfId="16324" xr:uid="{2903E3F5-0A99-41B5-AC79-173FE4344781}"/>
    <cellStyle name="Date Feeder Field 3 3 5" xfId="16325" xr:uid="{49D731BE-5E2D-4F1F-9B54-07D0511E4F8E}"/>
    <cellStyle name="Date Feeder Field 3 4" xfId="16326" xr:uid="{4D802662-C152-4E11-AA16-401D76D6E8F6}"/>
    <cellStyle name="Date Feeder Field 3 4 2" xfId="16327" xr:uid="{69347EAA-DFC0-4F31-944B-09FAA836804A}"/>
    <cellStyle name="Date Feeder Field 3 4 2 2" xfId="16328" xr:uid="{AC4BE223-87AD-460B-9B04-232457F12EF2}"/>
    <cellStyle name="Date Feeder Field 3 4 2 3" xfId="16329" xr:uid="{2F5C4677-B596-4C12-8AB5-AC78F0FA944C}"/>
    <cellStyle name="Date Feeder Field 3 4 3" xfId="16330" xr:uid="{8F2D288C-217B-41AC-88B4-A01F1D3E9761}"/>
    <cellStyle name="Date Feeder Field 3 4 3 2" xfId="16331" xr:uid="{B90EAE63-B015-4A47-A2A4-32EC754409F7}"/>
    <cellStyle name="Date Feeder Field 3 4 4" xfId="16332" xr:uid="{69792B72-AD0F-4D69-AABB-9F691203CF4A}"/>
    <cellStyle name="Date Feeder Field 3 5" xfId="16333" xr:uid="{7FFF0A48-6A4C-4432-9E7F-E1F16694D92F}"/>
    <cellStyle name="Date Feeder Field 3 5 2" xfId="16334" xr:uid="{DEC8AC72-044E-409F-B7B3-36906E362F62}"/>
    <cellStyle name="Date Feeder Field 3 5 2 2" xfId="16335" xr:uid="{68D2A058-1BC5-47CA-802F-02C72149EB1F}"/>
    <cellStyle name="Date Feeder Field 3 5 2 3" xfId="16336" xr:uid="{465E5F45-F734-4166-B0A8-164CB67143AC}"/>
    <cellStyle name="Date Feeder Field 3 5 3" xfId="16337" xr:uid="{498851F4-00C0-4A1B-ACBF-955819AD3174}"/>
    <cellStyle name="Date Feeder Field 3 5 4" xfId="16338" xr:uid="{76DC195F-6CA7-4473-BDC2-B1CCC6D4ADE2}"/>
    <cellStyle name="Date Feeder Field 3 6" xfId="16339" xr:uid="{52303441-27F1-45BC-A474-7044C9F1EA43}"/>
    <cellStyle name="Date Feeder Field 3 6 2" xfId="16340" xr:uid="{CF4FF89A-0AF3-4C23-905B-C4C9CDB87E69}"/>
    <cellStyle name="Date Feeder Field 3 6 2 2" xfId="16341" xr:uid="{318AC226-E973-498E-A3CF-1C1A5ECBD913}"/>
    <cellStyle name="Date Feeder Field 3 6 3" xfId="16342" xr:uid="{3D8037B0-1423-44D8-BA4B-9E63579AF2B4}"/>
    <cellStyle name="Date Feeder Field 3 6 4" xfId="16343" xr:uid="{BF988B03-1814-40CC-8268-18E9C5D3F577}"/>
    <cellStyle name="Date Feeder Field 3 7" xfId="16344" xr:uid="{6A16B944-FC79-4774-9ACA-8F68B5442C42}"/>
    <cellStyle name="Date Feeder Field 3 7 2" xfId="16345" xr:uid="{AB2B4DE4-B505-40E7-AAED-22FEB2D2FD64}"/>
    <cellStyle name="Date Feeder Field 3 7 2 2" xfId="16346" xr:uid="{6F685574-432A-4EE2-8820-08086950095B}"/>
    <cellStyle name="Date Feeder Field 3 7 3" xfId="16347" xr:uid="{2D203FF4-CE9F-4B57-8C29-4008F952AFDF}"/>
    <cellStyle name="Date Feeder Field 3 8" xfId="16348" xr:uid="{107911D9-EC71-4324-95E9-8C2DCB184D2C}"/>
    <cellStyle name="Date Feeder Field 3 8 2" xfId="16349" xr:uid="{1714EC4C-7B26-426E-AAE6-6151EE95C990}"/>
    <cellStyle name="Date Feeder Field 3 8 2 2" xfId="16350" xr:uid="{19179C4F-A5D4-4D22-8ABF-2F9CF48DCEA3}"/>
    <cellStyle name="Date Feeder Field 3 8 3" xfId="16351" xr:uid="{43AB0F3A-0065-420C-8633-67F7AF310832}"/>
    <cellStyle name="Date Feeder Field 3 9" xfId="16352" xr:uid="{7BB783C4-DCE8-4286-8323-E13751A8D5E6}"/>
    <cellStyle name="Date Feeder Field 3 9 2" xfId="16353" xr:uid="{1C115602-79F0-46C2-A59B-95D728E594FB}"/>
    <cellStyle name="Date Feeder Field 3 9 2 2" xfId="16354" xr:uid="{331CFA6D-C525-4832-80D1-E442B2878F1A}"/>
    <cellStyle name="Date Feeder Field 3 9 3" xfId="16355" xr:uid="{0AB1B30D-B0C2-4273-AF17-CCB0A192736B}"/>
    <cellStyle name="Date Feeder Field 4" xfId="16356" xr:uid="{4393C91C-4381-4F5D-AF8D-3AF466B320BD}"/>
    <cellStyle name="Date Feeder Field 4 10" xfId="16357" xr:uid="{7BD2689B-46EA-42DC-8601-8AA6E03C8F03}"/>
    <cellStyle name="Date Feeder Field 4 10 2" xfId="16358" xr:uid="{059A58DA-39E6-4DC3-BC43-EC32E519896B}"/>
    <cellStyle name="Date Feeder Field 4 10 2 2" xfId="16359" xr:uid="{3AAF6A57-E8B9-495F-9CEB-8CFD30E46417}"/>
    <cellStyle name="Date Feeder Field 4 10 3" xfId="16360" xr:uid="{DCFE8760-6722-4896-B732-EB722027359E}"/>
    <cellStyle name="Date Feeder Field 4 11" xfId="16361" xr:uid="{54174A60-24A7-404F-A5FE-A167C1D7831A}"/>
    <cellStyle name="Date Feeder Field 4 11 2" xfId="16362" xr:uid="{423EF491-CABD-467D-9EC7-0A4739A2CBB9}"/>
    <cellStyle name="Date Feeder Field 4 11 2 2" xfId="16363" xr:uid="{118E7405-8889-4F69-9E27-2785E90D3404}"/>
    <cellStyle name="Date Feeder Field 4 11 3" xfId="16364" xr:uid="{36577A41-4868-4909-AB9B-B3B636DBE2AE}"/>
    <cellStyle name="Date Feeder Field 4 12" xfId="16365" xr:uid="{92D49FE8-3C38-4AAB-96FA-F65BE7D144EB}"/>
    <cellStyle name="Date Feeder Field 4 12 2" xfId="16366" xr:uid="{A72717A3-8EBE-480B-97A2-C1BAD873A628}"/>
    <cellStyle name="Date Feeder Field 4 12 2 2" xfId="16367" xr:uid="{EE90FE84-621D-4365-AE1F-7FD3AB1461D8}"/>
    <cellStyle name="Date Feeder Field 4 12 3" xfId="16368" xr:uid="{00F78458-497D-4AAF-AB2D-7F8CFE3B6C16}"/>
    <cellStyle name="Date Feeder Field 4 13" xfId="16369" xr:uid="{7B67D892-3EA5-4C86-9BFD-778530E70483}"/>
    <cellStyle name="Date Feeder Field 4 13 2" xfId="16370" xr:uid="{124D6D3F-EE22-4063-836B-53877F693189}"/>
    <cellStyle name="Date Feeder Field 4 13 2 2" xfId="16371" xr:uid="{4B1AFBA5-C254-45D8-A242-DBCCCAF0AF09}"/>
    <cellStyle name="Date Feeder Field 4 13 3" xfId="16372" xr:uid="{36A042A5-AE00-4E3C-BE23-468C90AB3BEB}"/>
    <cellStyle name="Date Feeder Field 4 14" xfId="16373" xr:uid="{74361209-24DE-498E-B3F4-FD7C1B760D96}"/>
    <cellStyle name="Date Feeder Field 4 14 2" xfId="16374" xr:uid="{8F0C2F0A-764B-4BC2-93AA-8AB007AE6776}"/>
    <cellStyle name="Date Feeder Field 4 14 2 2" xfId="16375" xr:uid="{AC6A80CF-E387-46BE-9C1D-B325F7B423FE}"/>
    <cellStyle name="Date Feeder Field 4 14 3" xfId="16376" xr:uid="{9A7274EA-DB2B-4225-856B-2CBEA9582AD5}"/>
    <cellStyle name="Date Feeder Field 4 15" xfId="16377" xr:uid="{DC2F3BB5-784C-4F22-9E19-C13BC3DD7211}"/>
    <cellStyle name="Date Feeder Field 4 15 2" xfId="16378" xr:uid="{441D1578-6B48-4C99-BD50-8E67092F1A17}"/>
    <cellStyle name="Date Feeder Field 4 15 2 2" xfId="16379" xr:uid="{45BAD7F8-AE88-48CB-A722-E1483689B5D4}"/>
    <cellStyle name="Date Feeder Field 4 15 3" xfId="16380" xr:uid="{5EC19DD7-1B31-4D71-B8A7-2A99A30E4F3E}"/>
    <cellStyle name="Date Feeder Field 4 16" xfId="16381" xr:uid="{72D02D13-FB97-4F12-8A66-4403D05C8B23}"/>
    <cellStyle name="Date Feeder Field 4 16 2" xfId="16382" xr:uid="{6EC35A02-360F-4595-83B5-44CFE714E6FA}"/>
    <cellStyle name="Date Feeder Field 4 16 2 2" xfId="16383" xr:uid="{ACF21055-3B25-450B-BF43-605ABC8FCDF8}"/>
    <cellStyle name="Date Feeder Field 4 16 3" xfId="16384" xr:uid="{15BD73C9-B9B1-4AC3-B06F-713024C6C24C}"/>
    <cellStyle name="Date Feeder Field 4 17" xfId="16385" xr:uid="{6BC2526F-48F9-462A-899B-485A190C5459}"/>
    <cellStyle name="Date Feeder Field 4 17 2" xfId="16386" xr:uid="{1ADF1DA9-F9CF-41E9-B2C5-74F7FABBD8BE}"/>
    <cellStyle name="Date Feeder Field 4 17 2 2" xfId="16387" xr:uid="{5A0891EC-636E-4B4E-AD07-B01B723629B9}"/>
    <cellStyle name="Date Feeder Field 4 17 3" xfId="16388" xr:uid="{952A2F63-ADBE-45F2-AF5D-A4B0C0C4E4A5}"/>
    <cellStyle name="Date Feeder Field 4 18" xfId="16389" xr:uid="{91602DF4-564D-4D8E-AF78-937972D6F0B3}"/>
    <cellStyle name="Date Feeder Field 4 18 2" xfId="16390" xr:uid="{CF50960B-AC3E-46A2-90D8-D19D11A6DCD6}"/>
    <cellStyle name="Date Feeder Field 4 19" xfId="16391" xr:uid="{643A5AC8-7135-4A54-8BB5-E8958A9537B0}"/>
    <cellStyle name="Date Feeder Field 4 2" xfId="16392" xr:uid="{E0ACE096-B1F1-4AA6-A783-04B61FFA91AE}"/>
    <cellStyle name="Date Feeder Field 4 2 10" xfId="16393" xr:uid="{1A0394DB-40E9-45CE-9314-F8B3D4C95AC4}"/>
    <cellStyle name="Date Feeder Field 4 2 10 2" xfId="16394" xr:uid="{7904946A-7B7E-4C88-B3F8-D4016DFF9B0D}"/>
    <cellStyle name="Date Feeder Field 4 2 10 2 2" xfId="16395" xr:uid="{98FEA05F-971C-4051-9877-A1283DD0AA96}"/>
    <cellStyle name="Date Feeder Field 4 2 10 3" xfId="16396" xr:uid="{316D35BA-B191-4974-8B9B-B562A607BDFF}"/>
    <cellStyle name="Date Feeder Field 4 2 11" xfId="16397" xr:uid="{55BBD3CC-CC4D-443F-8B09-C92B916DFA1C}"/>
    <cellStyle name="Date Feeder Field 4 2 11 2" xfId="16398" xr:uid="{D7CBCB34-D164-4D98-9B0D-A223F72403F5}"/>
    <cellStyle name="Date Feeder Field 4 2 11 2 2" xfId="16399" xr:uid="{A6EED160-0A3D-4DA0-AB27-B4DBB6584A78}"/>
    <cellStyle name="Date Feeder Field 4 2 11 3" xfId="16400" xr:uid="{D380B70B-B432-42D9-B2BE-FFE269C2AE39}"/>
    <cellStyle name="Date Feeder Field 4 2 12" xfId="16401" xr:uid="{408C6714-82D3-470C-A75A-3F9BCFB49931}"/>
    <cellStyle name="Date Feeder Field 4 2 12 2" xfId="16402" xr:uid="{9FAEF45F-0AF3-4461-952F-4EAAE604812F}"/>
    <cellStyle name="Date Feeder Field 4 2 12 2 2" xfId="16403" xr:uid="{9AE45365-4517-4F5A-BD2A-0D30812CC45F}"/>
    <cellStyle name="Date Feeder Field 4 2 12 3" xfId="16404" xr:uid="{F109D4B6-F4D1-4042-8BF7-5B90A2E64BCE}"/>
    <cellStyle name="Date Feeder Field 4 2 13" xfId="16405" xr:uid="{4AD7457A-EB23-4328-83E7-1D15769E2B8A}"/>
    <cellStyle name="Date Feeder Field 4 2 13 2" xfId="16406" xr:uid="{3B161F81-3F9F-45B1-8EC4-EDD35A8DB2F8}"/>
    <cellStyle name="Date Feeder Field 4 2 13 2 2" xfId="16407" xr:uid="{0C1A6CAA-800D-4D91-BAFD-DC2E4A041F56}"/>
    <cellStyle name="Date Feeder Field 4 2 13 3" xfId="16408" xr:uid="{43F7991B-D900-4C56-A549-242274A630B1}"/>
    <cellStyle name="Date Feeder Field 4 2 14" xfId="16409" xr:uid="{7BAB8D16-5D24-4412-9CB4-3A1E61D868DB}"/>
    <cellStyle name="Date Feeder Field 4 2 14 2" xfId="16410" xr:uid="{8C04A6F1-4C39-40E7-90B3-63F08D18A24D}"/>
    <cellStyle name="Date Feeder Field 4 2 14 2 2" xfId="16411" xr:uid="{56B33C82-5E93-4840-AD64-4EEFB070C0D1}"/>
    <cellStyle name="Date Feeder Field 4 2 14 3" xfId="16412" xr:uid="{63E49305-9AC0-4784-8DF2-E9470E31B83D}"/>
    <cellStyle name="Date Feeder Field 4 2 15" xfId="16413" xr:uid="{5079C22C-7A50-4A11-9499-4A7262836058}"/>
    <cellStyle name="Date Feeder Field 4 2 15 2" xfId="16414" xr:uid="{46CEC415-FBD9-406F-98AD-17FCBB119127}"/>
    <cellStyle name="Date Feeder Field 4 2 15 2 2" xfId="16415" xr:uid="{F05DDCD9-93EF-417E-95CC-F9D6FF03FF1D}"/>
    <cellStyle name="Date Feeder Field 4 2 15 3" xfId="16416" xr:uid="{9E6D5226-04F1-4C80-BAD5-4097D79E429D}"/>
    <cellStyle name="Date Feeder Field 4 2 16" xfId="16417" xr:uid="{F0A709A7-9AF6-4F0B-A2A4-409268920554}"/>
    <cellStyle name="Date Feeder Field 4 2 16 2" xfId="16418" xr:uid="{1AD67C8D-6987-4775-823A-D1E5D950E0E8}"/>
    <cellStyle name="Date Feeder Field 4 2 16 2 2" xfId="16419" xr:uid="{8B2EA343-ED53-402C-9A0E-21799F9F702B}"/>
    <cellStyle name="Date Feeder Field 4 2 16 3" xfId="16420" xr:uid="{8AB77DF8-D3F8-4587-A1D6-3E785EC94D31}"/>
    <cellStyle name="Date Feeder Field 4 2 17" xfId="16421" xr:uid="{6C4F035B-3A58-47C7-9C95-898282A3630E}"/>
    <cellStyle name="Date Feeder Field 4 2 17 2" xfId="16422" xr:uid="{CAC94FE7-6F70-40BF-B853-5F3A994F6BB8}"/>
    <cellStyle name="Date Feeder Field 4 2 17 2 2" xfId="16423" xr:uid="{2DA79517-13E8-432F-9F4D-B9D2FC19A9DC}"/>
    <cellStyle name="Date Feeder Field 4 2 17 3" xfId="16424" xr:uid="{F290C978-A57D-4FF2-B08F-4BF82E1A03C6}"/>
    <cellStyle name="Date Feeder Field 4 2 18" xfId="16425" xr:uid="{1C42D547-BA06-44DB-BF33-107917C7B6E0}"/>
    <cellStyle name="Date Feeder Field 4 2 18 2" xfId="16426" xr:uid="{4F15A7C1-04DA-4479-A71A-FB9E43C136B6}"/>
    <cellStyle name="Date Feeder Field 4 2 18 2 2" xfId="16427" xr:uid="{BCF3CB30-378A-462A-B9BE-CE53073E19EB}"/>
    <cellStyle name="Date Feeder Field 4 2 18 3" xfId="16428" xr:uid="{837D1AF7-40DF-49C2-95DD-87F38ACF80F2}"/>
    <cellStyle name="Date Feeder Field 4 2 19" xfId="16429" xr:uid="{462E7819-CBC1-4BF8-9343-E21E85F2ECCD}"/>
    <cellStyle name="Date Feeder Field 4 2 19 2" xfId="16430" xr:uid="{3228E565-15FE-434A-BBEF-C9934038F371}"/>
    <cellStyle name="Date Feeder Field 4 2 19 2 2" xfId="16431" xr:uid="{E68B9084-FD56-44B9-B0F7-6863C817311B}"/>
    <cellStyle name="Date Feeder Field 4 2 19 3" xfId="16432" xr:uid="{07162407-44F5-4245-8CCF-FAD47C08C5B3}"/>
    <cellStyle name="Date Feeder Field 4 2 2" xfId="16433" xr:uid="{98789D43-E2DB-4A6E-93C6-EAAB0970DFA0}"/>
    <cellStyle name="Date Feeder Field 4 2 2 2" xfId="16434" xr:uid="{4EB4549B-8498-4A08-9E69-4E3F6E9F5FCD}"/>
    <cellStyle name="Date Feeder Field 4 2 2 2 2" xfId="16435" xr:uid="{A1E692B1-77FF-4A8E-B07E-302837E4A095}"/>
    <cellStyle name="Date Feeder Field 4 2 2 2 2 2" xfId="16436" xr:uid="{331816B4-1D0F-4AE0-BA57-F0DFF4281C76}"/>
    <cellStyle name="Date Feeder Field 4 2 2 2 3" xfId="16437" xr:uid="{0EEFCF74-8213-4539-A4DC-D9D38431C575}"/>
    <cellStyle name="Date Feeder Field 4 2 2 2 4" xfId="16438" xr:uid="{2D830F0B-05EB-4B93-BAA3-4A72675853D0}"/>
    <cellStyle name="Date Feeder Field 4 2 2 3" xfId="16439" xr:uid="{728F0D3B-7686-457D-93AD-A2E0E52D4B69}"/>
    <cellStyle name="Date Feeder Field 4 2 2 3 2" xfId="16440" xr:uid="{8F42D363-FA52-47C0-B0F2-9208E7A40FB2}"/>
    <cellStyle name="Date Feeder Field 4 2 2 4" xfId="16441" xr:uid="{439CCC1B-5870-46B9-92C6-832E115AD2D0}"/>
    <cellStyle name="Date Feeder Field 4 2 2 5" xfId="16442" xr:uid="{0CC99722-3AA7-45CA-AD42-64F4A0FAD560}"/>
    <cellStyle name="Date Feeder Field 4 2 20" xfId="16443" xr:uid="{D46C6F5A-047B-4156-AE30-45AEE36CB68A}"/>
    <cellStyle name="Date Feeder Field 4 2 20 2" xfId="16444" xr:uid="{F3E1C8BA-E94B-4C68-972D-6DED227F350A}"/>
    <cellStyle name="Date Feeder Field 4 2 20 2 2" xfId="16445" xr:uid="{6AEB21D1-75DD-428B-89B4-1B80DBFB5BB0}"/>
    <cellStyle name="Date Feeder Field 4 2 20 3" xfId="16446" xr:uid="{376E93F4-835C-4164-AC0C-8FFE73064F78}"/>
    <cellStyle name="Date Feeder Field 4 2 21" xfId="16447" xr:uid="{E1CCA441-53D8-4BAD-B590-B3878098725B}"/>
    <cellStyle name="Date Feeder Field 4 2 21 2" xfId="16448" xr:uid="{31F4C69A-F4F7-4B65-9395-75CC900269FA}"/>
    <cellStyle name="Date Feeder Field 4 2 22" xfId="16449" xr:uid="{B3A65EB9-C24B-48E3-A2EC-268545645E7D}"/>
    <cellStyle name="Date Feeder Field 4 2 23" xfId="16450" xr:uid="{E153A1E6-088C-461F-B78C-7609965FFEB5}"/>
    <cellStyle name="Date Feeder Field 4 2 3" xfId="16451" xr:uid="{5F2EEBCC-4E6D-4364-8350-3E2AA776481F}"/>
    <cellStyle name="Date Feeder Field 4 2 3 2" xfId="16452" xr:uid="{32928C99-5224-44A4-A01F-D60275A99049}"/>
    <cellStyle name="Date Feeder Field 4 2 3 2 2" xfId="16453" xr:uid="{23AF6420-5AC0-417C-8EB2-77B474936187}"/>
    <cellStyle name="Date Feeder Field 4 2 3 2 3" xfId="16454" xr:uid="{59F3F4DC-D528-4779-B163-9B5538062338}"/>
    <cellStyle name="Date Feeder Field 4 2 3 3" xfId="16455" xr:uid="{F0E91E5F-00A3-49CB-9249-396D56F36658}"/>
    <cellStyle name="Date Feeder Field 4 2 3 3 2" xfId="16456" xr:uid="{DEEF8F0C-84E2-4370-80D5-BC5A9955D8A1}"/>
    <cellStyle name="Date Feeder Field 4 2 3 4" xfId="16457" xr:uid="{53030012-6EEE-414C-93EB-968E14B7872E}"/>
    <cellStyle name="Date Feeder Field 4 2 4" xfId="16458" xr:uid="{ED4212F6-969D-45F8-8CB3-0152309BE058}"/>
    <cellStyle name="Date Feeder Field 4 2 4 2" xfId="16459" xr:uid="{697B7994-09EB-49DC-A4FF-79AFE7FFB065}"/>
    <cellStyle name="Date Feeder Field 4 2 4 2 2" xfId="16460" xr:uid="{384902C4-35AB-4EBB-9FEC-7B721ECBB6E1}"/>
    <cellStyle name="Date Feeder Field 4 2 4 3" xfId="16461" xr:uid="{9E145654-26A4-4E07-B5DF-3E5E1EBCC19C}"/>
    <cellStyle name="Date Feeder Field 4 2 4 4" xfId="16462" xr:uid="{38AD4F49-8EAC-4DC4-9874-65C330BB63C8}"/>
    <cellStyle name="Date Feeder Field 4 2 5" xfId="16463" xr:uid="{9B76E5AE-7351-4289-9F2C-0315192407CE}"/>
    <cellStyle name="Date Feeder Field 4 2 5 2" xfId="16464" xr:uid="{0FE06331-D187-4D9C-ABC6-AF0CCA7F6FA6}"/>
    <cellStyle name="Date Feeder Field 4 2 5 2 2" xfId="16465" xr:uid="{6BC457F7-FD22-49F6-897A-8F4F0A072C4B}"/>
    <cellStyle name="Date Feeder Field 4 2 5 3" xfId="16466" xr:uid="{1FA6B3FE-6AD5-46EE-9255-65E059008056}"/>
    <cellStyle name="Date Feeder Field 4 2 5 4" xfId="16467" xr:uid="{BFA43D44-DF90-4848-B896-140C193F937C}"/>
    <cellStyle name="Date Feeder Field 4 2 6" xfId="16468" xr:uid="{4F3A8856-E1FF-4ED9-ADC7-73F0F2169566}"/>
    <cellStyle name="Date Feeder Field 4 2 6 2" xfId="16469" xr:uid="{1A5F68C6-F664-489A-8B50-9AEA7EE919D2}"/>
    <cellStyle name="Date Feeder Field 4 2 6 2 2" xfId="16470" xr:uid="{2797FF5B-E09E-4F33-B491-CA219E1F3AFB}"/>
    <cellStyle name="Date Feeder Field 4 2 6 3" xfId="16471" xr:uid="{31358484-11CD-4D70-93FB-3CFDE617DF79}"/>
    <cellStyle name="Date Feeder Field 4 2 7" xfId="16472" xr:uid="{65AC0388-32AC-40F4-8C10-37D7D55F60C9}"/>
    <cellStyle name="Date Feeder Field 4 2 7 2" xfId="16473" xr:uid="{A0277D61-15CF-4EB5-A511-F8F497C0861E}"/>
    <cellStyle name="Date Feeder Field 4 2 7 2 2" xfId="16474" xr:uid="{F660C420-8D92-421C-BA49-D9AAB927C0CF}"/>
    <cellStyle name="Date Feeder Field 4 2 7 3" xfId="16475" xr:uid="{BBDEB1B5-B9BD-4069-8345-8832EB6717AF}"/>
    <cellStyle name="Date Feeder Field 4 2 8" xfId="16476" xr:uid="{5B265BB5-B9CE-4649-939F-2EBAE6CEAEDE}"/>
    <cellStyle name="Date Feeder Field 4 2 8 2" xfId="16477" xr:uid="{67BD2E26-B4C5-4CB5-B306-CEB9584FE096}"/>
    <cellStyle name="Date Feeder Field 4 2 8 2 2" xfId="16478" xr:uid="{600B4A15-E9D8-4F14-93D2-8C729A409729}"/>
    <cellStyle name="Date Feeder Field 4 2 8 3" xfId="16479" xr:uid="{70AC6BA6-2500-43BF-A53F-48E54D37EA16}"/>
    <cellStyle name="Date Feeder Field 4 2 9" xfId="16480" xr:uid="{CC9D334E-30A6-4CDB-A26C-8A4FF63E6DE2}"/>
    <cellStyle name="Date Feeder Field 4 2 9 2" xfId="16481" xr:uid="{B2FAD669-E697-43E6-A533-3A062965CCF6}"/>
    <cellStyle name="Date Feeder Field 4 2 9 2 2" xfId="16482" xr:uid="{078A35CB-22FE-4AE8-84EE-50CE44C6214C}"/>
    <cellStyle name="Date Feeder Field 4 2 9 3" xfId="16483" xr:uid="{6EA946EC-6F49-43BF-86EB-D0534C4A1AFA}"/>
    <cellStyle name="Date Feeder Field 4 20" xfId="16484" xr:uid="{93E31E7B-7CB5-4585-AD52-9BE24D473212}"/>
    <cellStyle name="Date Feeder Field 4 3" xfId="16485" xr:uid="{0A2480C4-CA95-4D99-9A45-15012C1D5110}"/>
    <cellStyle name="Date Feeder Field 4 3 2" xfId="16486" xr:uid="{B94C20C6-FB0C-4E2C-B0E2-B352E1E9D6E0}"/>
    <cellStyle name="Date Feeder Field 4 3 2 2" xfId="16487" xr:uid="{456398ED-12B2-4B16-88DE-6878D7E036EF}"/>
    <cellStyle name="Date Feeder Field 4 3 2 2 2" xfId="16488" xr:uid="{ADAC3E8C-6FD5-4F81-8D52-7109BE70A823}"/>
    <cellStyle name="Date Feeder Field 4 3 2 3" xfId="16489" xr:uid="{898BF312-BFDB-4628-AF0E-8F33C6A2DA1D}"/>
    <cellStyle name="Date Feeder Field 4 3 2 4" xfId="16490" xr:uid="{26FE1AB2-E3A6-4D4E-B122-DAD9C825CB35}"/>
    <cellStyle name="Date Feeder Field 4 3 3" xfId="16491" xr:uid="{2988F8AF-A06C-4853-9949-EE2849F0E456}"/>
    <cellStyle name="Date Feeder Field 4 3 3 2" xfId="16492" xr:uid="{01AE66A2-2558-4986-96C6-C168E5872B7F}"/>
    <cellStyle name="Date Feeder Field 4 3 4" xfId="16493" xr:uid="{5F702756-9800-46A7-BADA-5B2EE544441F}"/>
    <cellStyle name="Date Feeder Field 4 3 5" xfId="16494" xr:uid="{530ACC83-BB2E-4F80-8EFD-CAA24E58E297}"/>
    <cellStyle name="Date Feeder Field 4 4" xfId="16495" xr:uid="{5EAC68BA-2076-4E27-A214-F29C8753F557}"/>
    <cellStyle name="Date Feeder Field 4 4 2" xfId="16496" xr:uid="{D59F8C82-074E-4BE4-9102-9C60DED0C510}"/>
    <cellStyle name="Date Feeder Field 4 4 2 2" xfId="16497" xr:uid="{E8EECCDF-7D0E-468A-8B81-382C7A2E338A}"/>
    <cellStyle name="Date Feeder Field 4 4 2 3" xfId="16498" xr:uid="{A2CDF20A-33D6-4F82-A068-44FD3B3A5BA8}"/>
    <cellStyle name="Date Feeder Field 4 4 3" xfId="16499" xr:uid="{65B6AE72-564D-4B0D-BE0F-FB849A330AE2}"/>
    <cellStyle name="Date Feeder Field 4 4 3 2" xfId="16500" xr:uid="{A36C3E13-C680-426D-A618-5E8746ED16F3}"/>
    <cellStyle name="Date Feeder Field 4 4 4" xfId="16501" xr:uid="{E8C02921-D07B-4F6E-AA89-602FC1295CF4}"/>
    <cellStyle name="Date Feeder Field 4 5" xfId="16502" xr:uid="{956D426C-B152-4494-9D4A-41A6923BF4A7}"/>
    <cellStyle name="Date Feeder Field 4 5 2" xfId="16503" xr:uid="{04CF9349-E6CF-48F6-8EC2-6CE1C4132315}"/>
    <cellStyle name="Date Feeder Field 4 5 2 2" xfId="16504" xr:uid="{D92200D5-1B0C-44BC-8FE6-D20D07A31C5D}"/>
    <cellStyle name="Date Feeder Field 4 5 2 3" xfId="16505" xr:uid="{611B1ABB-EA39-45F8-A175-7D075FA6D702}"/>
    <cellStyle name="Date Feeder Field 4 5 3" xfId="16506" xr:uid="{B8E5D5BE-DDCC-4B2F-A39F-CDABB5377C8F}"/>
    <cellStyle name="Date Feeder Field 4 5 4" xfId="16507" xr:uid="{03727A0D-4005-4F2B-AFC4-F09FF5B2BDE4}"/>
    <cellStyle name="Date Feeder Field 4 6" xfId="16508" xr:uid="{A56FBA7C-27F0-41D0-AC62-2394591B5E2C}"/>
    <cellStyle name="Date Feeder Field 4 6 2" xfId="16509" xr:uid="{1B5D9B7D-C5A6-4D74-B697-56DAF7F99279}"/>
    <cellStyle name="Date Feeder Field 4 6 2 2" xfId="16510" xr:uid="{98D717EC-B5A3-4239-99DD-9A2DED9FD709}"/>
    <cellStyle name="Date Feeder Field 4 6 3" xfId="16511" xr:uid="{676741BA-ABAE-446F-8513-7196F2437FB7}"/>
    <cellStyle name="Date Feeder Field 4 6 4" xfId="16512" xr:uid="{647C3AEF-0C24-417E-A18C-DB167689B9F8}"/>
    <cellStyle name="Date Feeder Field 4 7" xfId="16513" xr:uid="{81D25EC7-2769-48FF-BDEB-4E1551BCE2DD}"/>
    <cellStyle name="Date Feeder Field 4 7 2" xfId="16514" xr:uid="{49F87401-A54E-429F-B67F-14C2C2EE2839}"/>
    <cellStyle name="Date Feeder Field 4 7 2 2" xfId="16515" xr:uid="{F1E10F01-902A-478C-87B4-093E3612502D}"/>
    <cellStyle name="Date Feeder Field 4 7 3" xfId="16516" xr:uid="{8D39AE4B-6CE6-4497-B3B1-5CA353F29F3E}"/>
    <cellStyle name="Date Feeder Field 4 8" xfId="16517" xr:uid="{F3883729-F978-4216-96D3-5B4EC0D585BF}"/>
    <cellStyle name="Date Feeder Field 4 8 2" xfId="16518" xr:uid="{23638D14-26ED-42E9-8A65-3FB2BCDA6E7F}"/>
    <cellStyle name="Date Feeder Field 4 8 2 2" xfId="16519" xr:uid="{88ADEA12-8DF7-4123-B065-4BAF3BA11C64}"/>
    <cellStyle name="Date Feeder Field 4 8 3" xfId="16520" xr:uid="{9E7D8217-68C2-4EA2-A254-1EE51B77EF49}"/>
    <cellStyle name="Date Feeder Field 4 9" xfId="16521" xr:uid="{C8AC2FD1-EABC-4CDE-8872-35CBBFE448C9}"/>
    <cellStyle name="Date Feeder Field 4 9 2" xfId="16522" xr:uid="{43BD79EE-678F-4C21-876E-DBBAF1ED0597}"/>
    <cellStyle name="Date Feeder Field 4 9 2 2" xfId="16523" xr:uid="{CA2FDC7D-7DF7-48DE-B9B3-7518DDF838BA}"/>
    <cellStyle name="Date Feeder Field 4 9 3" xfId="16524" xr:uid="{86A9D9C0-2BBD-4C0C-A123-B6F0A6FF3A48}"/>
    <cellStyle name="Date Feeder Field 5" xfId="16525" xr:uid="{3085771D-2758-450A-8481-91BC67C1920D}"/>
    <cellStyle name="Date Feeder Field 5 10" xfId="16526" xr:uid="{251B9A36-56F6-4D9F-A89A-71688482C957}"/>
    <cellStyle name="Date Feeder Field 5 10 2" xfId="16527" xr:uid="{0EEDFD4F-1D00-40BA-B13F-40AC53D7B87B}"/>
    <cellStyle name="Date Feeder Field 5 10 2 2" xfId="16528" xr:uid="{7745A7E9-23D6-4FC3-BF5C-CF7F16E1D0AC}"/>
    <cellStyle name="Date Feeder Field 5 10 3" xfId="16529" xr:uid="{241A8E93-AD86-4C34-8CB8-52FEC36400CB}"/>
    <cellStyle name="Date Feeder Field 5 11" xfId="16530" xr:uid="{AE68201A-475F-4A96-BCDC-8167CD719C8D}"/>
    <cellStyle name="Date Feeder Field 5 11 2" xfId="16531" xr:uid="{077C1BDE-31D8-4C19-AEBE-3C4CF4F7CABE}"/>
    <cellStyle name="Date Feeder Field 5 11 2 2" xfId="16532" xr:uid="{C301DEBF-47DE-438D-8091-95E58367208C}"/>
    <cellStyle name="Date Feeder Field 5 11 3" xfId="16533" xr:uid="{FB676EB4-AB8F-4493-8B16-B7B5AEF2E9D9}"/>
    <cellStyle name="Date Feeder Field 5 12" xfId="16534" xr:uid="{53FAC2EE-F387-4EBF-9F5A-FAFC760E6842}"/>
    <cellStyle name="Date Feeder Field 5 12 2" xfId="16535" xr:uid="{0D917655-1967-4ABD-9730-75821421A60E}"/>
    <cellStyle name="Date Feeder Field 5 12 2 2" xfId="16536" xr:uid="{F7D9BC1C-1322-4AB0-AFEB-F366B0AB9546}"/>
    <cellStyle name="Date Feeder Field 5 12 3" xfId="16537" xr:uid="{3018AD33-86E5-4984-B86D-8EAB4FC9C91A}"/>
    <cellStyle name="Date Feeder Field 5 13" xfId="16538" xr:uid="{341EB1F8-04FD-46B3-A329-EF2A87DC7862}"/>
    <cellStyle name="Date Feeder Field 5 13 2" xfId="16539" xr:uid="{160000CE-52D5-4C88-B692-129E6DF3C73D}"/>
    <cellStyle name="Date Feeder Field 5 13 2 2" xfId="16540" xr:uid="{63B00FA1-4CE8-49A0-B512-66E22E45DC71}"/>
    <cellStyle name="Date Feeder Field 5 13 3" xfId="16541" xr:uid="{BB3F8B76-7F2A-43FD-B493-CBCD5333D90F}"/>
    <cellStyle name="Date Feeder Field 5 14" xfId="16542" xr:uid="{84B9275A-CDED-40DE-9CBF-AE34821EED1C}"/>
    <cellStyle name="Date Feeder Field 5 14 2" xfId="16543" xr:uid="{C4409F89-B04F-42BF-91CB-E7B068CA3E30}"/>
    <cellStyle name="Date Feeder Field 5 14 2 2" xfId="16544" xr:uid="{30FAAC4B-440B-4361-8F53-D01689029219}"/>
    <cellStyle name="Date Feeder Field 5 14 3" xfId="16545" xr:uid="{C1A160F9-2AD3-44EE-9331-2E7B0D2D9029}"/>
    <cellStyle name="Date Feeder Field 5 15" xfId="16546" xr:uid="{1056ED8C-5B10-4855-80E2-5372F308B093}"/>
    <cellStyle name="Date Feeder Field 5 15 2" xfId="16547" xr:uid="{5840E02B-7992-47E4-B490-0BF1107DB7FA}"/>
    <cellStyle name="Date Feeder Field 5 15 2 2" xfId="16548" xr:uid="{05BC8CEE-EC36-4830-AFB4-68BC6608CBF0}"/>
    <cellStyle name="Date Feeder Field 5 15 3" xfId="16549" xr:uid="{A006E7AD-75CC-48B2-825D-5618D5B252BF}"/>
    <cellStyle name="Date Feeder Field 5 16" xfId="16550" xr:uid="{86E0FB82-A922-46D0-B7C6-1E8BBBF46A2F}"/>
    <cellStyle name="Date Feeder Field 5 16 2" xfId="16551" xr:uid="{99B658DD-A8EF-4578-B402-889D6C02FAF5}"/>
    <cellStyle name="Date Feeder Field 5 16 2 2" xfId="16552" xr:uid="{EB589CA3-FC9A-4A52-BF78-A3D2FCAB5976}"/>
    <cellStyle name="Date Feeder Field 5 16 3" xfId="16553" xr:uid="{CAA878F7-4607-45C0-9B37-C72B011D04BF}"/>
    <cellStyle name="Date Feeder Field 5 17" xfId="16554" xr:uid="{D2837863-C3E7-49D1-A4DF-998583CD54DE}"/>
    <cellStyle name="Date Feeder Field 5 17 2" xfId="16555" xr:uid="{E47D9074-AADF-407B-B81E-2135BDE252C5}"/>
    <cellStyle name="Date Feeder Field 5 17 2 2" xfId="16556" xr:uid="{8C236947-D77E-4595-9383-718E1A16C3B6}"/>
    <cellStyle name="Date Feeder Field 5 17 3" xfId="16557" xr:uid="{7F6EC36F-79CA-446D-BC5E-0C5FFE935560}"/>
    <cellStyle name="Date Feeder Field 5 18" xfId="16558" xr:uid="{AEB9A598-6806-4BB2-B016-F5A50DA7A214}"/>
    <cellStyle name="Date Feeder Field 5 18 2" xfId="16559" xr:uid="{C25C844F-F3FE-4D26-AA3F-319F2E1E1813}"/>
    <cellStyle name="Date Feeder Field 5 18 2 2" xfId="16560" xr:uid="{AB1A3100-B213-427D-A60D-C3D33172B297}"/>
    <cellStyle name="Date Feeder Field 5 18 3" xfId="16561" xr:uid="{9D11EB0A-A15E-46C2-9160-0A072549BE91}"/>
    <cellStyle name="Date Feeder Field 5 19" xfId="16562" xr:uid="{E31C9C32-AF06-4764-9764-8D27CE7AB001}"/>
    <cellStyle name="Date Feeder Field 5 19 2" xfId="16563" xr:uid="{F4B0494D-8391-4B56-859C-201A503AD1C3}"/>
    <cellStyle name="Date Feeder Field 5 19 2 2" xfId="16564" xr:uid="{3BE868EE-BE66-4F6B-AEB6-65B7A2B94131}"/>
    <cellStyle name="Date Feeder Field 5 19 3" xfId="16565" xr:uid="{2B94C7E4-EF6B-41C0-9351-E52BB1BD5E8A}"/>
    <cellStyle name="Date Feeder Field 5 2" xfId="16566" xr:uid="{2F687AC3-A9CF-490E-A1A9-A8DE1507F013}"/>
    <cellStyle name="Date Feeder Field 5 2 10" xfId="16567" xr:uid="{5CC6EA61-83C9-4814-BF2F-F0A275249726}"/>
    <cellStyle name="Date Feeder Field 5 2 10 2" xfId="16568" xr:uid="{B7AA159C-2FB3-4689-A200-CAB05DC2897F}"/>
    <cellStyle name="Date Feeder Field 5 2 10 2 2" xfId="16569" xr:uid="{E124CDEC-5DA5-4271-BC5B-8A6A68BFFACA}"/>
    <cellStyle name="Date Feeder Field 5 2 10 3" xfId="16570" xr:uid="{3B286035-5956-45D8-ABBE-6A9CDBCB3B20}"/>
    <cellStyle name="Date Feeder Field 5 2 11" xfId="16571" xr:uid="{73E50D20-1CB3-4452-BDF6-41B90788C634}"/>
    <cellStyle name="Date Feeder Field 5 2 11 2" xfId="16572" xr:uid="{F3F9FB0B-EE0E-4EAF-8F42-332FD50E076D}"/>
    <cellStyle name="Date Feeder Field 5 2 11 2 2" xfId="16573" xr:uid="{5D109AB8-BB91-4E8F-A15E-7BD0ABFF8654}"/>
    <cellStyle name="Date Feeder Field 5 2 11 3" xfId="16574" xr:uid="{C7093C4D-896A-4DA6-863C-7DAA60F54FC5}"/>
    <cellStyle name="Date Feeder Field 5 2 12" xfId="16575" xr:uid="{1DF4127D-5152-45EE-985D-07D80B3182E4}"/>
    <cellStyle name="Date Feeder Field 5 2 12 2" xfId="16576" xr:uid="{F3D52DD7-F489-4BF6-B9D9-1D00A6F84A33}"/>
    <cellStyle name="Date Feeder Field 5 2 12 2 2" xfId="16577" xr:uid="{F999A01E-8FB2-4468-8F8F-BC74D7427120}"/>
    <cellStyle name="Date Feeder Field 5 2 12 3" xfId="16578" xr:uid="{19764E14-3A20-4E1D-BFE1-F43F9E79BDBD}"/>
    <cellStyle name="Date Feeder Field 5 2 13" xfId="16579" xr:uid="{1C6C4B5B-4C3F-47FD-88FC-5DBF30F30C32}"/>
    <cellStyle name="Date Feeder Field 5 2 13 2" xfId="16580" xr:uid="{8FF64B8B-B6FE-460E-A6A1-00AD95E11A06}"/>
    <cellStyle name="Date Feeder Field 5 2 13 2 2" xfId="16581" xr:uid="{660F1090-6F62-42D5-8872-8A0EF2A5E45A}"/>
    <cellStyle name="Date Feeder Field 5 2 13 3" xfId="16582" xr:uid="{6C90CCA8-57DF-4A41-B7F0-13E3304DA186}"/>
    <cellStyle name="Date Feeder Field 5 2 14" xfId="16583" xr:uid="{04351F32-5406-496A-A8B3-47B5625DD765}"/>
    <cellStyle name="Date Feeder Field 5 2 14 2" xfId="16584" xr:uid="{C6E796F7-E703-4A32-B2A8-6724504BC0AC}"/>
    <cellStyle name="Date Feeder Field 5 2 14 2 2" xfId="16585" xr:uid="{1C9090BA-FC08-413C-B4A2-2587C0C513DB}"/>
    <cellStyle name="Date Feeder Field 5 2 14 3" xfId="16586" xr:uid="{6DF2B0BE-D55D-4D08-8FB7-1FD6EDD1474C}"/>
    <cellStyle name="Date Feeder Field 5 2 15" xfId="16587" xr:uid="{25AA86F8-66FF-4C1E-A37D-8B0A30C33A20}"/>
    <cellStyle name="Date Feeder Field 5 2 15 2" xfId="16588" xr:uid="{685802D9-2E8D-4E93-82E5-6E24CC9CECF4}"/>
    <cellStyle name="Date Feeder Field 5 2 15 2 2" xfId="16589" xr:uid="{E786AB75-90C7-479C-A130-F92DDE958F49}"/>
    <cellStyle name="Date Feeder Field 5 2 15 3" xfId="16590" xr:uid="{179A8F3C-C202-46B9-8F62-34A660D8924F}"/>
    <cellStyle name="Date Feeder Field 5 2 16" xfId="16591" xr:uid="{F856007C-2DCF-465C-8C68-4D40BBB576AC}"/>
    <cellStyle name="Date Feeder Field 5 2 16 2" xfId="16592" xr:uid="{5B9D4D34-2012-4A3E-97FA-12860CE26FDC}"/>
    <cellStyle name="Date Feeder Field 5 2 16 2 2" xfId="16593" xr:uid="{F331EA77-278C-4792-8580-E605660BBE9D}"/>
    <cellStyle name="Date Feeder Field 5 2 16 3" xfId="16594" xr:uid="{2885FA67-C9C9-4BF2-A4C9-699D8C2A99E2}"/>
    <cellStyle name="Date Feeder Field 5 2 17" xfId="16595" xr:uid="{83B3453C-51F8-4FA0-BCCC-74C492A0FCAB}"/>
    <cellStyle name="Date Feeder Field 5 2 17 2" xfId="16596" xr:uid="{4AF2A9A5-9A27-4977-B77C-0A30595DECF0}"/>
    <cellStyle name="Date Feeder Field 5 2 17 2 2" xfId="16597" xr:uid="{B0CEFAC3-5510-4C11-B5A5-4AC87D989632}"/>
    <cellStyle name="Date Feeder Field 5 2 17 3" xfId="16598" xr:uid="{91B8F71F-9F21-46FF-8A4A-D89B0F6E5964}"/>
    <cellStyle name="Date Feeder Field 5 2 18" xfId="16599" xr:uid="{7432E709-84FB-40C8-9DB9-550C57A08B84}"/>
    <cellStyle name="Date Feeder Field 5 2 18 2" xfId="16600" xr:uid="{11664AE4-AD79-41F0-AA7E-32E457E4AB1B}"/>
    <cellStyle name="Date Feeder Field 5 2 18 2 2" xfId="16601" xr:uid="{45F34B38-D1D6-4253-BC0C-2B7092EF8935}"/>
    <cellStyle name="Date Feeder Field 5 2 18 3" xfId="16602" xr:uid="{A4307FA2-9CAF-4D85-97C5-E1A955F5CC71}"/>
    <cellStyle name="Date Feeder Field 5 2 19" xfId="16603" xr:uid="{6B655EED-E7FE-487C-BB04-4C1F053AC8D4}"/>
    <cellStyle name="Date Feeder Field 5 2 19 2" xfId="16604" xr:uid="{B369E6F0-F135-457C-8DFC-25E0FA895810}"/>
    <cellStyle name="Date Feeder Field 5 2 19 2 2" xfId="16605" xr:uid="{AD2A00E5-F7E2-4588-A652-741578B4F3E1}"/>
    <cellStyle name="Date Feeder Field 5 2 19 3" xfId="16606" xr:uid="{C66BEE23-8C08-4A1A-B3C5-CA21FF57F2C3}"/>
    <cellStyle name="Date Feeder Field 5 2 2" xfId="16607" xr:uid="{F637A2C0-55C9-4CBC-8359-534BC5295A91}"/>
    <cellStyle name="Date Feeder Field 5 2 2 2" xfId="16608" xr:uid="{70A27680-D8B0-48CE-9C42-142F57434C8C}"/>
    <cellStyle name="Date Feeder Field 5 2 2 2 2" xfId="16609" xr:uid="{04622349-3904-446E-931E-A2F79DF35D18}"/>
    <cellStyle name="Date Feeder Field 5 2 2 2 3" xfId="16610" xr:uid="{CD4D48D8-D62D-44EC-90DD-F708EB56660E}"/>
    <cellStyle name="Date Feeder Field 5 2 2 3" xfId="16611" xr:uid="{F21ED78D-134C-4BD5-80BB-92CECC22BD90}"/>
    <cellStyle name="Date Feeder Field 5 2 2 3 2" xfId="16612" xr:uid="{6D33A769-93C2-49DE-AE03-DB97561BB16A}"/>
    <cellStyle name="Date Feeder Field 5 2 2 4" xfId="16613" xr:uid="{BEEDB21E-0004-4002-BCAA-0BB88A2B8727}"/>
    <cellStyle name="Date Feeder Field 5 2 20" xfId="16614" xr:uid="{C993AA94-CAAA-4C7C-B41F-409B9D4DCDF6}"/>
    <cellStyle name="Date Feeder Field 5 2 20 2" xfId="16615" xr:uid="{3A6928C4-20E6-4FC0-B93C-439867EE9280}"/>
    <cellStyle name="Date Feeder Field 5 2 20 2 2" xfId="16616" xr:uid="{7E30BC85-294F-40EB-AB2A-7015C0C7638B}"/>
    <cellStyle name="Date Feeder Field 5 2 20 3" xfId="16617" xr:uid="{61EC97E3-BCD2-467D-9E20-15B8F9AD7A2B}"/>
    <cellStyle name="Date Feeder Field 5 2 21" xfId="16618" xr:uid="{1602CDCF-FA0F-47DC-876D-823147F94A7B}"/>
    <cellStyle name="Date Feeder Field 5 2 21 2" xfId="16619" xr:uid="{6EE75C95-7996-4133-915E-12C52D6BF87C}"/>
    <cellStyle name="Date Feeder Field 5 2 22" xfId="16620" xr:uid="{68A6A949-A12D-471F-9EC0-1DABB3F4C418}"/>
    <cellStyle name="Date Feeder Field 5 2 23" xfId="16621" xr:uid="{2DFEAE9F-4FAF-4D7B-AF71-02B74D5CF382}"/>
    <cellStyle name="Date Feeder Field 5 2 3" xfId="16622" xr:uid="{32E5B076-399F-4EE4-8DE2-142F3779BEC6}"/>
    <cellStyle name="Date Feeder Field 5 2 3 2" xfId="16623" xr:uid="{E57156BA-82F8-4B45-AFF6-329A4F098D53}"/>
    <cellStyle name="Date Feeder Field 5 2 3 2 2" xfId="16624" xr:uid="{483B399E-C1F1-4331-82C2-6FCCBBC49401}"/>
    <cellStyle name="Date Feeder Field 5 2 3 3" xfId="16625" xr:uid="{76237D47-A417-40D4-80B5-9D4938C2B5F4}"/>
    <cellStyle name="Date Feeder Field 5 2 3 4" xfId="16626" xr:uid="{C304A766-B08C-4C00-A68B-DF0C309E5155}"/>
    <cellStyle name="Date Feeder Field 5 2 4" xfId="16627" xr:uid="{070F2515-79DF-4F93-B20F-DDE59400328D}"/>
    <cellStyle name="Date Feeder Field 5 2 4 2" xfId="16628" xr:uid="{1008A46F-EC9B-4AFE-98DC-FD60C5BAB3D7}"/>
    <cellStyle name="Date Feeder Field 5 2 4 2 2" xfId="16629" xr:uid="{3B3529E3-F0F8-4ECA-B8B7-6D1F8C446F75}"/>
    <cellStyle name="Date Feeder Field 5 2 4 3" xfId="16630" xr:uid="{E06C93CD-BE3C-4202-865C-4831EE5D0333}"/>
    <cellStyle name="Date Feeder Field 5 2 4 4" xfId="16631" xr:uid="{E8BAE846-8148-4C91-92F5-09FEFD0F1010}"/>
    <cellStyle name="Date Feeder Field 5 2 5" xfId="16632" xr:uid="{E54F5221-366C-4950-911D-BCCC2460B9EE}"/>
    <cellStyle name="Date Feeder Field 5 2 5 2" xfId="16633" xr:uid="{289C2B60-B2E8-46FF-8955-01924A961475}"/>
    <cellStyle name="Date Feeder Field 5 2 5 2 2" xfId="16634" xr:uid="{DBC4B067-62E3-4918-8121-AA17742DCC02}"/>
    <cellStyle name="Date Feeder Field 5 2 5 3" xfId="16635" xr:uid="{91E9DEFC-032E-4711-A33B-13CF58321625}"/>
    <cellStyle name="Date Feeder Field 5 2 6" xfId="16636" xr:uid="{4B6983E2-E8B2-407B-AABF-84EF3CDBD2FF}"/>
    <cellStyle name="Date Feeder Field 5 2 6 2" xfId="16637" xr:uid="{58E9F8D7-FDF2-4A20-AD13-2889141B7016}"/>
    <cellStyle name="Date Feeder Field 5 2 6 2 2" xfId="16638" xr:uid="{22326A43-58D8-467C-A316-B680618B8F84}"/>
    <cellStyle name="Date Feeder Field 5 2 6 3" xfId="16639" xr:uid="{16CD697E-EE54-4D0B-ADC7-2527DD55F899}"/>
    <cellStyle name="Date Feeder Field 5 2 7" xfId="16640" xr:uid="{0FF0F6DB-D056-4BDC-8C81-51B28DB24157}"/>
    <cellStyle name="Date Feeder Field 5 2 7 2" xfId="16641" xr:uid="{9A0E8628-C445-4D4E-8877-0BD1714B6269}"/>
    <cellStyle name="Date Feeder Field 5 2 7 2 2" xfId="16642" xr:uid="{C4D9C14B-8E86-47DD-9C7A-0BC97AAACF23}"/>
    <cellStyle name="Date Feeder Field 5 2 7 3" xfId="16643" xr:uid="{5DC3FF92-1AA5-4DC3-B670-5BF3ADD72BBF}"/>
    <cellStyle name="Date Feeder Field 5 2 8" xfId="16644" xr:uid="{A54C173A-02E7-46F9-AD89-1E593A8D4BB3}"/>
    <cellStyle name="Date Feeder Field 5 2 8 2" xfId="16645" xr:uid="{34A3FAE7-C8E6-4CB4-9BCC-13E5B96CBCB9}"/>
    <cellStyle name="Date Feeder Field 5 2 8 2 2" xfId="16646" xr:uid="{7AA48AC0-55DB-4219-AFC3-DAA485929136}"/>
    <cellStyle name="Date Feeder Field 5 2 8 3" xfId="16647" xr:uid="{BFCAAEDD-D244-4218-A309-4169D701190D}"/>
    <cellStyle name="Date Feeder Field 5 2 9" xfId="16648" xr:uid="{2ED04FD6-13E6-4A63-BBD9-FBD63DF26045}"/>
    <cellStyle name="Date Feeder Field 5 2 9 2" xfId="16649" xr:uid="{07B6E1B5-56FD-468B-A7F3-0FFA88E4E275}"/>
    <cellStyle name="Date Feeder Field 5 2 9 2 2" xfId="16650" xr:uid="{A087B947-0270-4739-904F-0E0C10C7D654}"/>
    <cellStyle name="Date Feeder Field 5 2 9 3" xfId="16651" xr:uid="{AA44B526-1E65-4D40-9692-AF5DA8F3BAFD}"/>
    <cellStyle name="Date Feeder Field 5 20" xfId="16652" xr:uid="{F3E61DC9-5F61-4906-BB82-735FCB93032A}"/>
    <cellStyle name="Date Feeder Field 5 20 2" xfId="16653" xr:uid="{EC8D7DA4-9AC6-4AB0-9D0F-FC49CCBAA32B}"/>
    <cellStyle name="Date Feeder Field 5 20 2 2" xfId="16654" xr:uid="{7D8F4097-906B-4C9A-8EA3-44BEA0366907}"/>
    <cellStyle name="Date Feeder Field 5 20 3" xfId="16655" xr:uid="{CE9981DA-6A1E-4A2D-B677-EF36D1A87CC4}"/>
    <cellStyle name="Date Feeder Field 5 21" xfId="16656" xr:uid="{85FEB522-8B6D-4B82-956C-2B58EB448B25}"/>
    <cellStyle name="Date Feeder Field 5 21 2" xfId="16657" xr:uid="{3A2F45DC-D427-4F00-BA77-D39C9D00CFA2}"/>
    <cellStyle name="Date Feeder Field 5 21 2 2" xfId="16658" xr:uid="{383D3927-40F4-4AE3-9063-3BAAC62FEB49}"/>
    <cellStyle name="Date Feeder Field 5 21 3" xfId="16659" xr:uid="{642108D7-55BA-41F0-ABB5-FAE3027EC81A}"/>
    <cellStyle name="Date Feeder Field 5 22" xfId="16660" xr:uid="{B9339AE3-1EAA-48EC-AF99-FC48CF38A15D}"/>
    <cellStyle name="Date Feeder Field 5 22 2" xfId="16661" xr:uid="{177F1231-2C74-466A-98FD-627459170E0A}"/>
    <cellStyle name="Date Feeder Field 5 23" xfId="16662" xr:uid="{CD5998E0-572E-4FB4-BEE1-F319D587179D}"/>
    <cellStyle name="Date Feeder Field 5 24" xfId="16663" xr:uid="{5CFCD457-5088-41FB-B005-8FE1ABE1FB90}"/>
    <cellStyle name="Date Feeder Field 5 3" xfId="16664" xr:uid="{1BD7E3BD-BD4A-4FB8-8BF0-107F4A00A536}"/>
    <cellStyle name="Date Feeder Field 5 3 2" xfId="16665" xr:uid="{1D8E59DB-5D22-4176-969C-730542F07F6D}"/>
    <cellStyle name="Date Feeder Field 5 3 2 2" xfId="16666" xr:uid="{A34F3CCF-8231-4B2C-9F62-E849BFA4AF35}"/>
    <cellStyle name="Date Feeder Field 5 3 2 3" xfId="16667" xr:uid="{4BA6C71E-7BD1-4502-B643-F5A409B7B68A}"/>
    <cellStyle name="Date Feeder Field 5 3 3" xfId="16668" xr:uid="{D3C27BA3-5917-4DDB-B2AB-E954C60BE139}"/>
    <cellStyle name="Date Feeder Field 5 3 3 2" xfId="16669" xr:uid="{B3DD6855-1A6F-42F1-8152-87671A554FEA}"/>
    <cellStyle name="Date Feeder Field 5 3 4" xfId="16670" xr:uid="{2DF0F432-4E55-4141-B699-FACE9CFCC5CD}"/>
    <cellStyle name="Date Feeder Field 5 4" xfId="16671" xr:uid="{99B0617D-4173-41B8-A210-9803827A9A68}"/>
    <cellStyle name="Date Feeder Field 5 4 2" xfId="16672" xr:uid="{D20CDC9C-5E7C-426C-80DB-735B2253E9C8}"/>
    <cellStyle name="Date Feeder Field 5 4 2 2" xfId="16673" xr:uid="{7037B58D-1567-46FF-BD7A-226A72BCF9E9}"/>
    <cellStyle name="Date Feeder Field 5 4 3" xfId="16674" xr:uid="{15285593-BE11-40F0-89D4-3E4DB84FAEE4}"/>
    <cellStyle name="Date Feeder Field 5 4 4" xfId="16675" xr:uid="{86356899-A440-4039-8FDC-176147C5970B}"/>
    <cellStyle name="Date Feeder Field 5 5" xfId="16676" xr:uid="{CD637BED-7310-4626-8E6C-8BBF9A5C8DE0}"/>
    <cellStyle name="Date Feeder Field 5 5 2" xfId="16677" xr:uid="{5E5A3EA3-57C9-4E90-97A3-274620609635}"/>
    <cellStyle name="Date Feeder Field 5 5 2 2" xfId="16678" xr:uid="{BADA287F-2C2C-4D09-BB17-D864B85AA37A}"/>
    <cellStyle name="Date Feeder Field 5 5 3" xfId="16679" xr:uid="{BD05717A-C4FC-4C33-A606-68E6651F9D1D}"/>
    <cellStyle name="Date Feeder Field 5 5 4" xfId="16680" xr:uid="{34997D49-618E-4C31-8153-449ED241BCD3}"/>
    <cellStyle name="Date Feeder Field 5 6" xfId="16681" xr:uid="{115F0F43-DA79-416C-8DB7-F875A7AD450D}"/>
    <cellStyle name="Date Feeder Field 5 6 2" xfId="16682" xr:uid="{15414DC4-5EB0-4490-9970-407C66FDCB10}"/>
    <cellStyle name="Date Feeder Field 5 6 2 2" xfId="16683" xr:uid="{421A8975-67B3-47AE-9E92-E3F652A675F0}"/>
    <cellStyle name="Date Feeder Field 5 6 3" xfId="16684" xr:uid="{24AAACF1-1480-4A9D-9C39-3C06502045E6}"/>
    <cellStyle name="Date Feeder Field 5 7" xfId="16685" xr:uid="{37214A51-E5AC-4B15-A08E-EAAB97688766}"/>
    <cellStyle name="Date Feeder Field 5 7 2" xfId="16686" xr:uid="{606E28FC-DF5E-4D1B-8DEE-BD068857E13B}"/>
    <cellStyle name="Date Feeder Field 5 7 2 2" xfId="16687" xr:uid="{B7C3DD40-D808-4D0A-B77A-54CD9F3EA394}"/>
    <cellStyle name="Date Feeder Field 5 7 3" xfId="16688" xr:uid="{F74F86F0-B49B-4684-A373-60781C036D44}"/>
    <cellStyle name="Date Feeder Field 5 8" xfId="16689" xr:uid="{B30E5471-ECB2-4100-AB57-D0650C29E754}"/>
    <cellStyle name="Date Feeder Field 5 8 2" xfId="16690" xr:uid="{3287526E-8136-4996-87AA-C2B85BE3CD31}"/>
    <cellStyle name="Date Feeder Field 5 8 2 2" xfId="16691" xr:uid="{E9FF6A2C-B4EA-43EA-9B22-382F6C163569}"/>
    <cellStyle name="Date Feeder Field 5 8 3" xfId="16692" xr:uid="{88A1D9F5-0817-4316-80C3-427EBA9ED39D}"/>
    <cellStyle name="Date Feeder Field 5 9" xfId="16693" xr:uid="{8B517317-A67A-42E9-A0B0-7C6AB8E100E9}"/>
    <cellStyle name="Date Feeder Field 5 9 2" xfId="16694" xr:uid="{BD3BA034-A61F-4863-9F47-DB5A3AE1FDDE}"/>
    <cellStyle name="Date Feeder Field 5 9 2 2" xfId="16695" xr:uid="{7217B079-A336-4205-856C-F6F353BAFDF0}"/>
    <cellStyle name="Date Feeder Field 5 9 3" xfId="16696" xr:uid="{0C4C2795-A988-4B05-9D67-3EA6EC8379E3}"/>
    <cellStyle name="Date Feeder Field 6" xfId="16697" xr:uid="{D9ACE6FB-03D3-40E7-932C-62D9AF525704}"/>
    <cellStyle name="Date Feeder Field 6 10" xfId="16698" xr:uid="{76986A35-584B-4628-B171-9064F7ECBC1B}"/>
    <cellStyle name="Date Feeder Field 6 10 2" xfId="16699" xr:uid="{C5D28BEA-6BB5-45C9-B753-568265997886}"/>
    <cellStyle name="Date Feeder Field 6 10 2 2" xfId="16700" xr:uid="{80CCF03E-6376-48B7-8191-733B24F351C0}"/>
    <cellStyle name="Date Feeder Field 6 10 3" xfId="16701" xr:uid="{89920BD9-F54E-4B60-9EF9-51517FA8F510}"/>
    <cellStyle name="Date Feeder Field 6 11" xfId="16702" xr:uid="{49CA0FE4-532F-42C8-AFE9-C0C704629973}"/>
    <cellStyle name="Date Feeder Field 6 11 2" xfId="16703" xr:uid="{D7CCB7BC-4135-4DB5-80A2-6401823DE6FB}"/>
    <cellStyle name="Date Feeder Field 6 11 2 2" xfId="16704" xr:uid="{7FE7B433-4605-437E-91D0-BA4413FC8EB1}"/>
    <cellStyle name="Date Feeder Field 6 11 3" xfId="16705" xr:uid="{34E7F08D-650F-446B-9223-C08DEA06ECF2}"/>
    <cellStyle name="Date Feeder Field 6 12" xfId="16706" xr:uid="{16729BDE-1A3D-4C39-A371-1D3185D0A56F}"/>
    <cellStyle name="Date Feeder Field 6 12 2" xfId="16707" xr:uid="{69183062-155A-4C13-B06B-1AD25B11B36D}"/>
    <cellStyle name="Date Feeder Field 6 12 2 2" xfId="16708" xr:uid="{F6A7B942-492E-425B-BCDC-3AAA588B1EE2}"/>
    <cellStyle name="Date Feeder Field 6 12 3" xfId="16709" xr:uid="{36FF3477-2FF6-4578-B856-842183A45337}"/>
    <cellStyle name="Date Feeder Field 6 13" xfId="16710" xr:uid="{085D7CFB-50F2-4983-9C89-2D8226191E31}"/>
    <cellStyle name="Date Feeder Field 6 13 2" xfId="16711" xr:uid="{31BC2AAA-7254-47F2-A2D7-65F8B719D6C6}"/>
    <cellStyle name="Date Feeder Field 6 13 2 2" xfId="16712" xr:uid="{2303629C-801D-416C-A059-45CAF415B561}"/>
    <cellStyle name="Date Feeder Field 6 13 3" xfId="16713" xr:uid="{969200A9-3C34-438C-A202-DF5FB8D8E951}"/>
    <cellStyle name="Date Feeder Field 6 14" xfId="16714" xr:uid="{32C345B2-A6B0-484E-A23A-7FF5AE7CB0CC}"/>
    <cellStyle name="Date Feeder Field 6 14 2" xfId="16715" xr:uid="{23606FC4-2EB5-4E0B-A1D7-7874486C37D6}"/>
    <cellStyle name="Date Feeder Field 6 14 2 2" xfId="16716" xr:uid="{1D1E66A8-C868-4C7B-94E0-599752BB522B}"/>
    <cellStyle name="Date Feeder Field 6 14 3" xfId="16717" xr:uid="{3402335F-D980-48AC-A5DD-212C956E1BF1}"/>
    <cellStyle name="Date Feeder Field 6 15" xfId="16718" xr:uid="{AEE5D515-358F-48AF-9D15-0D1C94327A25}"/>
    <cellStyle name="Date Feeder Field 6 15 2" xfId="16719" xr:uid="{D37FB02E-6BA0-4306-9137-CC57464FD47D}"/>
    <cellStyle name="Date Feeder Field 6 15 2 2" xfId="16720" xr:uid="{00699A91-5ADC-4E3A-A238-2198CFBB540D}"/>
    <cellStyle name="Date Feeder Field 6 15 3" xfId="16721" xr:uid="{F6C29BDA-5322-46F0-BABD-BD46F23BBFFE}"/>
    <cellStyle name="Date Feeder Field 6 16" xfId="16722" xr:uid="{BB07BF64-66CD-4542-9D84-0C5F861BFDCD}"/>
    <cellStyle name="Date Feeder Field 6 16 2" xfId="16723" xr:uid="{448019DC-DF29-469F-8E5E-A5E324317283}"/>
    <cellStyle name="Date Feeder Field 6 16 2 2" xfId="16724" xr:uid="{6F9BF5D3-6A33-4B41-BDC5-D128A66149C9}"/>
    <cellStyle name="Date Feeder Field 6 16 3" xfId="16725" xr:uid="{AE20685F-F5B7-4384-A1D4-FC2C84603251}"/>
    <cellStyle name="Date Feeder Field 6 17" xfId="16726" xr:uid="{6FFE2DAC-643D-40CA-835C-30CDB6F3EDA1}"/>
    <cellStyle name="Date Feeder Field 6 17 2" xfId="16727" xr:uid="{7E4C4A74-D737-4EF2-A254-814F364F7C40}"/>
    <cellStyle name="Date Feeder Field 6 17 2 2" xfId="16728" xr:uid="{A94E85AB-5D33-45E9-B0B1-D2A016BB652E}"/>
    <cellStyle name="Date Feeder Field 6 17 3" xfId="16729" xr:uid="{C80E65A0-113A-4B48-A02B-2E0089A4DC03}"/>
    <cellStyle name="Date Feeder Field 6 18" xfId="16730" xr:uid="{3A31DE03-8FC1-462B-A4E2-4BE528960C0A}"/>
    <cellStyle name="Date Feeder Field 6 18 2" xfId="16731" xr:uid="{DDC0FC8E-5B38-409B-872B-30A932187775}"/>
    <cellStyle name="Date Feeder Field 6 18 2 2" xfId="16732" xr:uid="{4BAF95E8-DB25-4F81-B6B3-19CD5E6CFB70}"/>
    <cellStyle name="Date Feeder Field 6 18 3" xfId="16733" xr:uid="{5D41C5D8-69E7-4E96-80B1-78894DA81FBD}"/>
    <cellStyle name="Date Feeder Field 6 19" xfId="16734" xr:uid="{6BE6989C-A8FE-4853-831B-C179AC02A69A}"/>
    <cellStyle name="Date Feeder Field 6 19 2" xfId="16735" xr:uid="{73D62AA3-58A6-46F3-B0C0-CEE9DB9443DE}"/>
    <cellStyle name="Date Feeder Field 6 19 2 2" xfId="16736" xr:uid="{A1976F1F-59E8-4F9F-AD1E-6FD8ECD97559}"/>
    <cellStyle name="Date Feeder Field 6 19 3" xfId="16737" xr:uid="{09061A97-4A74-4740-A1CB-0C7483EDDFB6}"/>
    <cellStyle name="Date Feeder Field 6 2" xfId="16738" xr:uid="{A51EECB8-DFAA-4AFD-A353-800BE68D6E74}"/>
    <cellStyle name="Date Feeder Field 6 2 2" xfId="16739" xr:uid="{6B864476-EED9-4BAB-BDDD-C08932FCA1BF}"/>
    <cellStyle name="Date Feeder Field 6 2 2 2" xfId="16740" xr:uid="{F4EF8C24-8B5E-46DE-842A-E1B05DA9F8EE}"/>
    <cellStyle name="Date Feeder Field 6 2 2 3" xfId="16741" xr:uid="{64BBF9B5-A316-40AD-8573-2235582E0442}"/>
    <cellStyle name="Date Feeder Field 6 2 3" xfId="16742" xr:uid="{CBB5CB6F-A514-4A70-9167-7ADE84C7F376}"/>
    <cellStyle name="Date Feeder Field 6 2 3 2" xfId="16743" xr:uid="{54B6416C-40FA-4149-AE59-E83D8C9AABC3}"/>
    <cellStyle name="Date Feeder Field 6 2 4" xfId="16744" xr:uid="{51EEFF21-0A61-44AB-92F8-21D7B6C89149}"/>
    <cellStyle name="Date Feeder Field 6 20" xfId="16745" xr:uid="{1C17D9F2-9609-410C-B474-65E908C8D28C}"/>
    <cellStyle name="Date Feeder Field 6 20 2" xfId="16746" xr:uid="{6FD2F3F7-E28A-4A1A-A8F0-0267B37ADDFD}"/>
    <cellStyle name="Date Feeder Field 6 20 2 2" xfId="16747" xr:uid="{DB765641-4A3E-4A25-BEDA-C5277991C188}"/>
    <cellStyle name="Date Feeder Field 6 20 3" xfId="16748" xr:uid="{09B2EAF6-7290-480C-9EF0-46655F899BA6}"/>
    <cellStyle name="Date Feeder Field 6 21" xfId="16749" xr:uid="{E9B49BF5-DAA5-4DF4-9285-49D0DF1A019B}"/>
    <cellStyle name="Date Feeder Field 6 21 2" xfId="16750" xr:uid="{57A5C371-D288-4CF6-A042-29B3F1BB4445}"/>
    <cellStyle name="Date Feeder Field 6 22" xfId="16751" xr:uid="{B8F02D50-1D30-4BA5-B114-BEFE3AA719E2}"/>
    <cellStyle name="Date Feeder Field 6 23" xfId="16752" xr:uid="{A58C3628-F807-4EBF-B7DE-9470C8C05E3E}"/>
    <cellStyle name="Date Feeder Field 6 3" xfId="16753" xr:uid="{26A27D94-056C-4723-B2F3-C7E6EC45D720}"/>
    <cellStyle name="Date Feeder Field 6 3 2" xfId="16754" xr:uid="{E45B18FD-6C20-4E59-BBD4-60CDE1BDEBDD}"/>
    <cellStyle name="Date Feeder Field 6 3 2 2" xfId="16755" xr:uid="{8A260DF8-9F1E-419E-A62D-D581BB51BABB}"/>
    <cellStyle name="Date Feeder Field 6 3 3" xfId="16756" xr:uid="{CA9F2B88-00C1-4E7C-B323-EB90631F7DA5}"/>
    <cellStyle name="Date Feeder Field 6 3 4" xfId="16757" xr:uid="{990EEE9F-34A6-48C3-B939-8EB3BB28FC0A}"/>
    <cellStyle name="Date Feeder Field 6 4" xfId="16758" xr:uid="{19923C93-95AB-4790-83BF-EE9C7284F9FA}"/>
    <cellStyle name="Date Feeder Field 6 4 2" xfId="16759" xr:uid="{A4583180-7E52-4A7E-BFA2-B4B3CD572EFE}"/>
    <cellStyle name="Date Feeder Field 6 4 2 2" xfId="16760" xr:uid="{C91FBC3C-9BF0-48CC-9D57-F86C7682222C}"/>
    <cellStyle name="Date Feeder Field 6 4 3" xfId="16761" xr:uid="{6B9DB74F-A6CD-4721-A568-8CC2DDA5683F}"/>
    <cellStyle name="Date Feeder Field 6 4 4" xfId="16762" xr:uid="{BF7FC4D9-C5C7-4D19-909B-DF874AFA4324}"/>
    <cellStyle name="Date Feeder Field 6 5" xfId="16763" xr:uid="{3D8C8185-3A41-4A76-83B9-19E193E2F3CB}"/>
    <cellStyle name="Date Feeder Field 6 5 2" xfId="16764" xr:uid="{4F45CDBB-342D-4582-9DE3-BDB78111EF2E}"/>
    <cellStyle name="Date Feeder Field 6 5 2 2" xfId="16765" xr:uid="{0CD5C067-7F7B-4ACB-BAA3-35244C13A7EA}"/>
    <cellStyle name="Date Feeder Field 6 5 3" xfId="16766" xr:uid="{F2D6733F-8A86-4234-868C-14F65F53DC15}"/>
    <cellStyle name="Date Feeder Field 6 6" xfId="16767" xr:uid="{659F6673-C28C-4FF2-8CC0-AED4702AA20D}"/>
    <cellStyle name="Date Feeder Field 6 6 2" xfId="16768" xr:uid="{AC8A74A7-48F8-47B7-9A78-69ACE19F2D94}"/>
    <cellStyle name="Date Feeder Field 6 6 2 2" xfId="16769" xr:uid="{9612443A-4919-4F22-8BAA-17AD5FA92547}"/>
    <cellStyle name="Date Feeder Field 6 6 3" xfId="16770" xr:uid="{37CB13DD-73FD-4D6B-8657-974689DF3FB2}"/>
    <cellStyle name="Date Feeder Field 6 7" xfId="16771" xr:uid="{AB7D37A8-9D2F-4154-A8E1-8DCAFC885F7F}"/>
    <cellStyle name="Date Feeder Field 6 7 2" xfId="16772" xr:uid="{7D44A350-8F74-4859-94DA-6F9B8E2D5619}"/>
    <cellStyle name="Date Feeder Field 6 7 2 2" xfId="16773" xr:uid="{69896B99-C350-4FF9-ACA0-98D08824E232}"/>
    <cellStyle name="Date Feeder Field 6 7 3" xfId="16774" xr:uid="{FE05DC3A-B00E-4C68-B466-B888C49E64F3}"/>
    <cellStyle name="Date Feeder Field 6 8" xfId="16775" xr:uid="{F0D69772-101E-4670-8710-F029019A9AD9}"/>
    <cellStyle name="Date Feeder Field 6 8 2" xfId="16776" xr:uid="{A7992669-2785-4ADF-8B9A-21D66FC3D12E}"/>
    <cellStyle name="Date Feeder Field 6 8 2 2" xfId="16777" xr:uid="{6ED8501F-3C91-449D-8EBF-1C38697EF4F6}"/>
    <cellStyle name="Date Feeder Field 6 8 3" xfId="16778" xr:uid="{BA4A4B94-E174-48C4-A148-1243C3FE5B95}"/>
    <cellStyle name="Date Feeder Field 6 9" xfId="16779" xr:uid="{2F2E9D04-ABCA-4894-B80C-060C6C97BE6D}"/>
    <cellStyle name="Date Feeder Field 6 9 2" xfId="16780" xr:uid="{3DA40818-B2A8-4650-9D31-BA6410AA0499}"/>
    <cellStyle name="Date Feeder Field 6 9 2 2" xfId="16781" xr:uid="{1CE0B315-1E4E-4B9D-A513-2DE30C6AD48D}"/>
    <cellStyle name="Date Feeder Field 6 9 3" xfId="16782" xr:uid="{04DEE24C-1B6E-4D09-AEF6-C4EEDACFDF9C}"/>
    <cellStyle name="Date Feeder Field 7" xfId="16783" xr:uid="{6C5A1E2D-09D8-44A6-8FC6-35E860B54F08}"/>
    <cellStyle name="Date Feeder Field 7 2" xfId="16784" xr:uid="{CF2DDE95-90DD-4DB8-BE90-418B236FC277}"/>
    <cellStyle name="Date Feeder Field 7 2 2" xfId="16785" xr:uid="{05771F02-D9E5-4807-833A-8BDF372CE1CC}"/>
    <cellStyle name="Date Feeder Field 7 2 3" xfId="16786" xr:uid="{747B9644-0B46-41B7-A83A-4A19EEC4D6B5}"/>
    <cellStyle name="Date Feeder Field 7 3" xfId="16787" xr:uid="{02DDEB3C-2D06-4E85-A887-9168010C27F9}"/>
    <cellStyle name="Date Feeder Field 7 3 2" xfId="16788" xr:uid="{A821C69C-E78A-48CA-875D-92E636C18E47}"/>
    <cellStyle name="Date Feeder Field 7 4" xfId="16789" xr:uid="{28059530-1330-4CFF-84FD-DF10B6F5F215}"/>
    <cellStyle name="Date Feeder Field 8" xfId="16790" xr:uid="{6E3830DE-D56E-44F7-B2BF-D8ABFD72B284}"/>
    <cellStyle name="Date Feeder Field 8 2" xfId="16791" xr:uid="{A0088FD1-7400-4232-8CB1-5E2905B4117C}"/>
    <cellStyle name="Date Feeder Field 8 2 2" xfId="16792" xr:uid="{BEAA3880-034D-4E55-9B4C-3952FF442FDF}"/>
    <cellStyle name="Date Feeder Field 8 2 3" xfId="16793" xr:uid="{F6C47C1C-B7EE-4885-A58A-2E7736226421}"/>
    <cellStyle name="Date Feeder Field 8 3" xfId="16794" xr:uid="{0822371B-23C7-431F-82BD-8F5DFB4A5396}"/>
    <cellStyle name="Date Feeder Field 8 4" xfId="16795" xr:uid="{BEAF5D7C-1285-4C9D-B80E-E5D702FB7A65}"/>
    <cellStyle name="Date Feeder Field 9" xfId="16796" xr:uid="{CD059785-EC3C-42E8-9017-951884DCC229}"/>
    <cellStyle name="Date Feeder Field 9 2" xfId="16797" xr:uid="{45511957-5602-4EC5-B77B-21C57F6AACBD}"/>
    <cellStyle name="Date Feeder Field 9 2 2" xfId="16798" xr:uid="{0611A4AE-CC4B-4B5D-9136-564F8D68B2AE}"/>
    <cellStyle name="Date Feeder Field 9 3" xfId="16799" xr:uid="{67944D3B-38E0-4BDF-8B08-4A5674702DFF}"/>
    <cellStyle name="Date Feeder Field 9 4" xfId="16800" xr:uid="{B62295E7-45C2-4F3A-93E7-CE9CD29406C9}"/>
    <cellStyle name="Description" xfId="129" xr:uid="{D4D7BFCB-A5D8-4104-880C-1D06DBFCFFBB}"/>
    <cellStyle name="Description 2" xfId="130" xr:uid="{82645126-8545-4A72-83F6-BB914D70ADD7}"/>
    <cellStyle name="Description 2 2" xfId="16801" xr:uid="{2C4D431C-0016-477A-A9AC-EF92E529B935}"/>
    <cellStyle name="Description 3" xfId="16802" xr:uid="{29866942-A8F2-4072-B6A5-3E2472AA1252}"/>
    <cellStyle name="Dia" xfId="16803" xr:uid="{910764AD-61A4-47C9-ADAD-5ED77F5CC07D}"/>
    <cellStyle name="DistributionType" xfId="16804" xr:uid="{F74BE82E-DA93-42AF-8626-057CA2269860}"/>
    <cellStyle name="DONE" xfId="16805" xr:uid="{5D312855-B5D7-436B-B6DE-7D197A0DBB44}"/>
    <cellStyle name="données" xfId="16806" xr:uid="{C4492780-0228-436B-96BD-23E34E0F88FE}"/>
    <cellStyle name="donnéesbord" xfId="16807" xr:uid="{2F04D889-1FFB-46E4-AEBD-1937F0C47472}"/>
    <cellStyle name="Dotted Line" xfId="16808" xr:uid="{11C3D065-FD1B-4B4F-9810-6609E4E4FEF1}"/>
    <cellStyle name="Encabez1" xfId="16809" xr:uid="{B979A095-CF6F-4882-8B91-F1B3E88E8231}"/>
    <cellStyle name="Encabez2" xfId="16810" xr:uid="{F39A38EC-781E-44F0-B327-3C314D583AA8}"/>
    <cellStyle name="Estimated" xfId="16811" xr:uid="{22A36032-691B-4CDC-A738-2F42A3A1875F}"/>
    <cellStyle name="Euro" xfId="131" xr:uid="{6C12E7B0-283A-497F-8384-16D1F01C32CF}"/>
    <cellStyle name="Euro 2" xfId="16812" xr:uid="{99412F30-8A9C-4A2D-92AB-79118CA429DB}"/>
    <cellStyle name="Exception" xfId="16813" xr:uid="{7D11DA76-AA11-49F8-9AD4-498A6F6215B3}"/>
    <cellStyle name="Explanation" xfId="16814" xr:uid="{3E4C7584-95D2-40A2-8236-2ED99038AA09}"/>
    <cellStyle name="Explanation 2" xfId="16815" xr:uid="{751B2F00-4DC9-4903-8656-6561C69718B5}"/>
    <cellStyle name="Explanatory Text 2" xfId="132" xr:uid="{B8459730-3B71-4005-9906-A9598BF14377}"/>
    <cellStyle name="Explanatory Text 3" xfId="133" xr:uid="{CD7671B6-EA75-4D03-B416-775A3F35CEDA}"/>
    <cellStyle name="Explanatory Text 4" xfId="16816" xr:uid="{8CE67A69-0861-47EF-AC9A-958B2CBF65ED}"/>
    <cellStyle name="Explanatory Text 5" xfId="16817" xr:uid="{374A4850-F76D-45C4-8CCF-42DF4BAF8F94}"/>
    <cellStyle name="Explanatory Text 6" xfId="16818" xr:uid="{49B86AD4-C875-49E2-91A3-DE015A06BD8B}"/>
    <cellStyle name="external input" xfId="16819" xr:uid="{17CD235A-330B-4BCD-87E2-CCCEB224FE76}"/>
    <cellStyle name="EYCheck" xfId="16820" xr:uid="{C73DB8C2-6351-432C-9859-C9E1D3149518}"/>
    <cellStyle name="EYDate" xfId="16821" xr:uid="{DB04D31F-EA5A-4C06-859E-B6EAB5472EFA}"/>
    <cellStyle name="EYHeader1" xfId="16822" xr:uid="{DBFD583F-D226-4C0A-9816-30CF37F5519B}"/>
    <cellStyle name="EYHeader1 10" xfId="16823" xr:uid="{6ADEFBAE-4CD1-4115-946C-9CDD58DC4D91}"/>
    <cellStyle name="EYHeader1 10 2" xfId="16824" xr:uid="{A9A9EE2A-F5F7-49C4-A76B-6BC8AA055A15}"/>
    <cellStyle name="EYHeader1 10 2 2" xfId="16825" xr:uid="{29FB11BB-7634-4BF7-AD0E-FD473FEB4BE7}"/>
    <cellStyle name="EYHeader1 10 3" xfId="16826" xr:uid="{13F3FAE9-C06B-437D-90DF-172907EF4480}"/>
    <cellStyle name="EYHeader1 11" xfId="16827" xr:uid="{1F5215BA-A517-40C9-9276-3AA7F286D3F9}"/>
    <cellStyle name="EYHeader1 11 2" xfId="16828" xr:uid="{9CB818AB-8EDE-4EA6-862E-08044E829EBE}"/>
    <cellStyle name="EYHeader1 2" xfId="16829" xr:uid="{F08C2DF5-E299-4E8B-BC3F-14FE848E7D7C}"/>
    <cellStyle name="EYHeader1 2 10" xfId="16830" xr:uid="{0C931FCD-7CF5-463C-B273-A8C26032E1DA}"/>
    <cellStyle name="EYHeader1 2 10 2" xfId="16831" xr:uid="{D3CA3AB9-343B-48CD-8120-44641E08AEFD}"/>
    <cellStyle name="EYHeader1 2 10 2 2" xfId="16832" xr:uid="{4C53F10F-A38B-4677-ACC9-0F8C1433013E}"/>
    <cellStyle name="EYHeader1 2 10 3" xfId="16833" xr:uid="{E4AB6965-3545-4C66-8010-5231AC884A70}"/>
    <cellStyle name="EYHeader1 2 11" xfId="16834" xr:uid="{B89EAB76-1455-441D-AD2E-A96CD8E67C07}"/>
    <cellStyle name="EYHeader1 2 11 2" xfId="16835" xr:uid="{F8A0EEB5-1622-4E2F-A19C-B6597E5279C2}"/>
    <cellStyle name="EYHeader1 2 12" xfId="16836" xr:uid="{1B33C0F8-CBC9-4BF7-B89F-2EA29D45B6A7}"/>
    <cellStyle name="EYHeader1 2 2" xfId="16837" xr:uid="{4324068A-D7F3-4448-9254-F9903DED7FB5}"/>
    <cellStyle name="EYHeader1 2 2 10" xfId="16838" xr:uid="{7D80FD88-96FC-408B-901E-E572F21568BC}"/>
    <cellStyle name="EYHeader1 2 2 2" xfId="16839" xr:uid="{906C1EA5-9DF4-4036-96C2-7CE052C7D261}"/>
    <cellStyle name="EYHeader1 2 2 2 10" xfId="16840" xr:uid="{DC694CB9-6CC1-4F2C-A2A7-E5407388D519}"/>
    <cellStyle name="EYHeader1 2 2 2 10 2" xfId="16841" xr:uid="{874C0352-B7D8-4EC4-999F-8D837C629BAF}"/>
    <cellStyle name="EYHeader1 2 2 2 10 2 2" xfId="16842" xr:uid="{02FACF40-AB99-459E-B4ED-5F51A2326DDE}"/>
    <cellStyle name="EYHeader1 2 2 2 10 3" xfId="16843" xr:uid="{325CF835-2940-4292-94A5-343DF0905B5D}"/>
    <cellStyle name="EYHeader1 2 2 2 11" xfId="16844" xr:uid="{F1B28C1C-91C7-45FE-94F0-78DFBC4C6F5D}"/>
    <cellStyle name="EYHeader1 2 2 2 11 2" xfId="16845" xr:uid="{51D06D9F-06C9-4DB9-8D82-DB6E8A803433}"/>
    <cellStyle name="EYHeader1 2 2 2 11 2 2" xfId="16846" xr:uid="{1F9792A1-EAE9-4733-8624-202E54286F35}"/>
    <cellStyle name="EYHeader1 2 2 2 11 3" xfId="16847" xr:uid="{90B4D4C3-E07E-4ADD-B1D2-4910F8E00B6E}"/>
    <cellStyle name="EYHeader1 2 2 2 12" xfId="16848" xr:uid="{646CD163-2252-4898-AC48-928B5F89B17F}"/>
    <cellStyle name="EYHeader1 2 2 2 12 2" xfId="16849" xr:uid="{C21CF895-6335-4886-86FD-BFD2A3E207B5}"/>
    <cellStyle name="EYHeader1 2 2 2 12 2 2" xfId="16850" xr:uid="{DD5FE118-6623-4873-8006-44D106EBC6D9}"/>
    <cellStyle name="EYHeader1 2 2 2 12 3" xfId="16851" xr:uid="{FAE28F98-6515-4B58-A2E7-D2B381D3C6FB}"/>
    <cellStyle name="EYHeader1 2 2 2 13" xfId="16852" xr:uid="{27FAC8EC-D273-46F8-963C-33690AFF15CB}"/>
    <cellStyle name="EYHeader1 2 2 2 13 2" xfId="16853" xr:uid="{F5D28FBC-7519-4C2B-AB70-3B4532BC98D9}"/>
    <cellStyle name="EYHeader1 2 2 2 13 2 2" xfId="16854" xr:uid="{F126E878-34DC-4FCA-89DD-7A8B305A2110}"/>
    <cellStyle name="EYHeader1 2 2 2 13 3" xfId="16855" xr:uid="{7F1EF046-4CAB-4F71-A709-A9323917D39C}"/>
    <cellStyle name="EYHeader1 2 2 2 14" xfId="16856" xr:uid="{33570158-ED44-4006-B217-47FD375226F0}"/>
    <cellStyle name="EYHeader1 2 2 2 14 2" xfId="16857" xr:uid="{F4C82FCB-CB65-4691-9530-B2FDB6424DCE}"/>
    <cellStyle name="EYHeader1 2 2 2 14 2 2" xfId="16858" xr:uid="{8CAB49CB-4C6D-474C-946B-9F435366F0CF}"/>
    <cellStyle name="EYHeader1 2 2 2 14 3" xfId="16859" xr:uid="{0E943FED-8A98-457E-A1BD-6CDCA799AC0C}"/>
    <cellStyle name="EYHeader1 2 2 2 15" xfId="16860" xr:uid="{A4145C16-FF3F-4343-9E37-76B9178D711F}"/>
    <cellStyle name="EYHeader1 2 2 2 15 2" xfId="16861" xr:uid="{1AA210D0-A27B-499C-AA7B-1DE3104FFEE6}"/>
    <cellStyle name="EYHeader1 2 2 2 15 2 2" xfId="16862" xr:uid="{420BD2CC-CA31-420B-810C-599002832895}"/>
    <cellStyle name="EYHeader1 2 2 2 15 3" xfId="16863" xr:uid="{6F466A4D-E0A7-4BDD-90BB-05A5A2ACCEA2}"/>
    <cellStyle name="EYHeader1 2 2 2 16" xfId="16864" xr:uid="{6CEC2D7A-FD81-4139-9ECD-F5FC2575289F}"/>
    <cellStyle name="EYHeader1 2 2 2 16 2" xfId="16865" xr:uid="{B9D9940C-E7BE-411B-9A6E-9E3F4420BB2E}"/>
    <cellStyle name="EYHeader1 2 2 2 16 2 2" xfId="16866" xr:uid="{4C551C4B-F57F-4494-BA65-DB9BC0F65A91}"/>
    <cellStyle name="EYHeader1 2 2 2 16 3" xfId="16867" xr:uid="{B9498741-4D03-4DE8-9A1B-4E5D0ECDB6C8}"/>
    <cellStyle name="EYHeader1 2 2 2 17" xfId="16868" xr:uid="{59C5FF99-88CD-4226-8F3E-4C11AC971088}"/>
    <cellStyle name="EYHeader1 2 2 2 17 2" xfId="16869" xr:uid="{80CCF3D8-304F-4553-A302-25D2AB140A18}"/>
    <cellStyle name="EYHeader1 2 2 2 17 2 2" xfId="16870" xr:uid="{7B990D32-6970-4DE7-A081-7F3B7070DF0D}"/>
    <cellStyle name="EYHeader1 2 2 2 17 3" xfId="16871" xr:uid="{D9E0E469-9AF9-429E-A8C1-1ACC12D6FA26}"/>
    <cellStyle name="EYHeader1 2 2 2 18" xfId="16872" xr:uid="{38890F10-5D65-46C3-A215-07AF2B91B1AC}"/>
    <cellStyle name="EYHeader1 2 2 2 18 2" xfId="16873" xr:uid="{64C1099D-57AA-444F-A0FC-1229FBFD6ED2}"/>
    <cellStyle name="EYHeader1 2 2 2 18 2 2" xfId="16874" xr:uid="{4A612373-9C36-4182-8B2A-9431C92B9961}"/>
    <cellStyle name="EYHeader1 2 2 2 18 3" xfId="16875" xr:uid="{4498E3EE-9D62-4F11-99FC-78FFC6AD97F0}"/>
    <cellStyle name="EYHeader1 2 2 2 19" xfId="16876" xr:uid="{6EDC8AB8-052F-46F8-A5AC-E798CAD2B7E2}"/>
    <cellStyle name="EYHeader1 2 2 2 19 2" xfId="16877" xr:uid="{CEDADC54-5C64-4940-8504-2A6174DAE029}"/>
    <cellStyle name="EYHeader1 2 2 2 19 2 2" xfId="16878" xr:uid="{D040DAC6-1957-4F11-B8C0-B46ED82A1096}"/>
    <cellStyle name="EYHeader1 2 2 2 19 3" xfId="16879" xr:uid="{1FD47AA9-1D26-44BF-962E-A975CEEDDC9E}"/>
    <cellStyle name="EYHeader1 2 2 2 2" xfId="16880" xr:uid="{6BF39EF1-5299-488A-A59B-5E948D998D0F}"/>
    <cellStyle name="EYHeader1 2 2 2 2 2" xfId="16881" xr:uid="{1A4520F7-04DC-4933-A650-F2CD94F625DB}"/>
    <cellStyle name="EYHeader1 2 2 2 2 2 2" xfId="16882" xr:uid="{5ABFE10E-CAEF-4840-96CB-7A566ECAF8C0}"/>
    <cellStyle name="EYHeader1 2 2 2 2 2 3" xfId="16883" xr:uid="{9C56CF22-72A3-48A4-BD3F-B8AD030753DF}"/>
    <cellStyle name="EYHeader1 2 2 2 2 3" xfId="16884" xr:uid="{88AC1198-B471-4D9F-A0E8-8F7091E0C649}"/>
    <cellStyle name="EYHeader1 2 2 2 20" xfId="16885" xr:uid="{7512C02E-5586-48CB-99D2-FE770B5B3C5B}"/>
    <cellStyle name="EYHeader1 2 2 2 20 2" xfId="16886" xr:uid="{7A027223-E28E-408D-83E0-0EF1774A7C15}"/>
    <cellStyle name="EYHeader1 2 2 2 21" xfId="16887" xr:uid="{33E44134-CDFE-49E5-83DB-5A7DE80D8F62}"/>
    <cellStyle name="EYHeader1 2 2 2 22" xfId="16888" xr:uid="{028A1E47-7D07-4D16-8719-209935FE443A}"/>
    <cellStyle name="EYHeader1 2 2 2 3" xfId="16889" xr:uid="{79156386-3AC4-4379-ABFA-D19C6DA99965}"/>
    <cellStyle name="EYHeader1 2 2 2 3 2" xfId="16890" xr:uid="{B6E6ACF8-BDC8-435A-B2B5-23698631577F}"/>
    <cellStyle name="EYHeader1 2 2 2 3 2 2" xfId="16891" xr:uid="{A5C9D42A-BBFF-4A1A-8C23-B421203914E7}"/>
    <cellStyle name="EYHeader1 2 2 2 3 3" xfId="16892" xr:uid="{D9B11CA9-8769-4D2F-9015-A27E07BFAAAC}"/>
    <cellStyle name="EYHeader1 2 2 2 3 4" xfId="16893" xr:uid="{DA69C967-26D0-48A1-993F-80388B460C95}"/>
    <cellStyle name="EYHeader1 2 2 2 4" xfId="16894" xr:uid="{E4D41113-7C6C-43AC-8018-951A0CF467A1}"/>
    <cellStyle name="EYHeader1 2 2 2 4 2" xfId="16895" xr:uid="{5F248DC0-CDC2-4FEF-B00D-C5647984291A}"/>
    <cellStyle name="EYHeader1 2 2 2 4 2 2" xfId="16896" xr:uid="{99131145-4D51-480C-B691-1ED23C3B43C9}"/>
    <cellStyle name="EYHeader1 2 2 2 4 3" xfId="16897" xr:uid="{C4C1B149-B58F-40B2-8DD2-7BB7F8150F92}"/>
    <cellStyle name="EYHeader1 2 2 2 5" xfId="16898" xr:uid="{7F493417-673B-4D23-9D3E-088BBF98D3B8}"/>
    <cellStyle name="EYHeader1 2 2 2 5 2" xfId="16899" xr:uid="{AAD23BCC-5BB8-4E32-A086-71656A4D3FC4}"/>
    <cellStyle name="EYHeader1 2 2 2 5 2 2" xfId="16900" xr:uid="{DBCA130F-7EB3-4A30-A052-8F82FEF3A15F}"/>
    <cellStyle name="EYHeader1 2 2 2 5 3" xfId="16901" xr:uid="{A3D2222B-EBAD-4963-B1CD-AFD746229484}"/>
    <cellStyle name="EYHeader1 2 2 2 6" xfId="16902" xr:uid="{E81004FE-D38F-433C-B30D-CBEC79BE6B52}"/>
    <cellStyle name="EYHeader1 2 2 2 6 2" xfId="16903" xr:uid="{E0D3C599-C5F2-4F18-9F6E-ECC831A1909F}"/>
    <cellStyle name="EYHeader1 2 2 2 6 2 2" xfId="16904" xr:uid="{010D983F-7D80-42FD-AE33-C7738B1E853E}"/>
    <cellStyle name="EYHeader1 2 2 2 6 3" xfId="16905" xr:uid="{3B2B1953-B838-4959-AF39-201184AFB7F3}"/>
    <cellStyle name="EYHeader1 2 2 2 7" xfId="16906" xr:uid="{689E2144-47C1-45D8-89EA-E1F8ED9ACC9F}"/>
    <cellStyle name="EYHeader1 2 2 2 7 2" xfId="16907" xr:uid="{D75A6A3F-E49E-4A08-831D-EDA86BE46726}"/>
    <cellStyle name="EYHeader1 2 2 2 7 2 2" xfId="16908" xr:uid="{7CC9E646-89A8-4CD8-B659-A1854DAD7046}"/>
    <cellStyle name="EYHeader1 2 2 2 7 3" xfId="16909" xr:uid="{CF93BEC9-6743-4BD1-985F-BAF0EA159990}"/>
    <cellStyle name="EYHeader1 2 2 2 8" xfId="16910" xr:uid="{BE3BE4DD-E80C-4158-8949-FDE887627BC5}"/>
    <cellStyle name="EYHeader1 2 2 2 8 2" xfId="16911" xr:uid="{E1D9BCAE-C691-4B8E-8BC9-7F7B476DE69F}"/>
    <cellStyle name="EYHeader1 2 2 2 8 2 2" xfId="16912" xr:uid="{C3E8DFE2-3CD6-430E-A7D7-8A13E0D13113}"/>
    <cellStyle name="EYHeader1 2 2 2 8 3" xfId="16913" xr:uid="{C187ECA2-CC3E-4C54-A84E-01DABBE52986}"/>
    <cellStyle name="EYHeader1 2 2 2 9" xfId="16914" xr:uid="{1A96317E-4F44-4A77-8B52-3D550D0A009A}"/>
    <cellStyle name="EYHeader1 2 2 2 9 2" xfId="16915" xr:uid="{919E67F8-4D3A-45AF-B8F4-15CC34507498}"/>
    <cellStyle name="EYHeader1 2 2 2 9 2 2" xfId="16916" xr:uid="{18821810-3119-4C67-A1D4-2E17B859EFEB}"/>
    <cellStyle name="EYHeader1 2 2 2 9 3" xfId="16917" xr:uid="{3E22D5D8-74CE-4C1E-9897-0D90014E0239}"/>
    <cellStyle name="EYHeader1 2 2 3" xfId="16918" xr:uid="{2515AF1A-5A01-4DAA-890A-9A78032BFA73}"/>
    <cellStyle name="EYHeader1 2 2 3 2" xfId="16919" xr:uid="{515EC6AF-E85B-4EA4-960A-DFD52544B982}"/>
    <cellStyle name="EYHeader1 2 2 3 2 2" xfId="16920" xr:uid="{7EC466BB-584D-4451-8B32-1C0B47535058}"/>
    <cellStyle name="EYHeader1 2 2 3 3" xfId="16921" xr:uid="{3879FC44-1486-4180-9748-2814E8065681}"/>
    <cellStyle name="EYHeader1 2 2 3 4" xfId="16922" xr:uid="{BD7145AD-874D-4D76-8953-11AEFDDF49FC}"/>
    <cellStyle name="EYHeader1 2 2 4" xfId="16923" xr:uid="{D01A8F27-D0E3-4382-B27B-5D12B41CECC1}"/>
    <cellStyle name="EYHeader1 2 2 4 2" xfId="16924" xr:uid="{EAF8AF67-B450-42FA-B825-A06E3968C9B2}"/>
    <cellStyle name="EYHeader1 2 2 4 2 2" xfId="16925" xr:uid="{61607C56-F635-405E-A98F-1F6208ACDB1C}"/>
    <cellStyle name="EYHeader1 2 2 4 3" xfId="16926" xr:uid="{F9485678-9227-4DC0-9811-5F2E8A6D5AB6}"/>
    <cellStyle name="EYHeader1 2 2 5" xfId="16927" xr:uid="{AC43349F-A7D1-4CED-A27D-FB6653996CB5}"/>
    <cellStyle name="EYHeader1 2 2 5 2" xfId="16928" xr:uid="{30869484-D6EB-41D6-8013-3E0EC14592B5}"/>
    <cellStyle name="EYHeader1 2 2 5 2 2" xfId="16929" xr:uid="{5509AF69-86B8-4A9F-8447-6F5470A996FD}"/>
    <cellStyle name="EYHeader1 2 2 5 3" xfId="16930" xr:uid="{193DFEB3-C8AB-4E97-94BE-6ABB7002ACEE}"/>
    <cellStyle name="EYHeader1 2 2 6" xfId="16931" xr:uid="{D2BA854E-F00E-4DB2-8E3B-949FC1A8DF9D}"/>
    <cellStyle name="EYHeader1 2 2 6 2" xfId="16932" xr:uid="{18B8C9E1-8130-4588-AB56-6B445726482D}"/>
    <cellStyle name="EYHeader1 2 2 6 2 2" xfId="16933" xr:uid="{B6459949-50D2-40BC-AA0F-D1176700E05E}"/>
    <cellStyle name="EYHeader1 2 2 6 3" xfId="16934" xr:uid="{282B8B82-79C5-44F6-983E-A298814E5D12}"/>
    <cellStyle name="EYHeader1 2 2 7" xfId="16935" xr:uid="{8EF4CB72-3D74-434C-BE9F-446C26961E0F}"/>
    <cellStyle name="EYHeader1 2 2 7 2" xfId="16936" xr:uid="{B4DA1D47-0F48-46E4-8928-6D493A7A8750}"/>
    <cellStyle name="EYHeader1 2 2 7 2 2" xfId="16937" xr:uid="{DEF216C1-2FD2-4768-94BB-4D38D166A0F4}"/>
    <cellStyle name="EYHeader1 2 2 7 3" xfId="16938" xr:uid="{E51BAC8D-A127-4E8A-BCB6-AED043FFDAC1}"/>
    <cellStyle name="EYHeader1 2 2 8" xfId="16939" xr:uid="{28FA3836-3D48-4F93-8E93-BBF722D06351}"/>
    <cellStyle name="EYHeader1 2 2 8 2" xfId="16940" xr:uid="{21035F6D-13F8-42C4-98C0-A61BCEAC3573}"/>
    <cellStyle name="EYHeader1 2 2 9" xfId="16941" xr:uid="{37433911-12C1-4741-B897-C895A72E047F}"/>
    <cellStyle name="EYHeader1 2 2 9 2" xfId="16942" xr:uid="{BACA4BC5-E96F-4086-B4AE-4762BC4EE86A}"/>
    <cellStyle name="EYHeader1 2 3" xfId="16943" xr:uid="{C178B313-C60A-4E41-80BD-EDB62453A2B8}"/>
    <cellStyle name="EYHeader1 2 3 10" xfId="16944" xr:uid="{3C39B710-006E-41E7-BFB8-8F88C208E18D}"/>
    <cellStyle name="EYHeader1 2 3 2" xfId="16945" xr:uid="{96FED813-4C63-4173-A986-DB8C21B2AEC5}"/>
    <cellStyle name="EYHeader1 2 3 2 10" xfId="16946" xr:uid="{4CC9F037-6E71-4915-8990-AB7B3DBCC29A}"/>
    <cellStyle name="EYHeader1 2 3 2 10 2" xfId="16947" xr:uid="{D901892C-F63F-4626-9AE1-B77FE5483E16}"/>
    <cellStyle name="EYHeader1 2 3 2 10 2 2" xfId="16948" xr:uid="{347EC857-986D-4686-8F99-CEB63316DA47}"/>
    <cellStyle name="EYHeader1 2 3 2 10 3" xfId="16949" xr:uid="{EBD2543F-1347-4CD9-B2A1-16EEB901E11A}"/>
    <cellStyle name="EYHeader1 2 3 2 11" xfId="16950" xr:uid="{E5A97F1D-6F37-4040-9851-7CCED1C199AB}"/>
    <cellStyle name="EYHeader1 2 3 2 11 2" xfId="16951" xr:uid="{E1A9EBEB-1762-44AD-8EE8-22A7E920027B}"/>
    <cellStyle name="EYHeader1 2 3 2 11 2 2" xfId="16952" xr:uid="{37591CF3-8C3E-46A9-92C6-1132B302C097}"/>
    <cellStyle name="EYHeader1 2 3 2 11 3" xfId="16953" xr:uid="{03E8E1C6-A7B3-4C50-A2D1-A7E393D13E6A}"/>
    <cellStyle name="EYHeader1 2 3 2 12" xfId="16954" xr:uid="{CD8A9B79-837D-468E-B0C9-CE3828991703}"/>
    <cellStyle name="EYHeader1 2 3 2 12 2" xfId="16955" xr:uid="{FBC72150-8DF5-437A-A3D0-7039D56B53DE}"/>
    <cellStyle name="EYHeader1 2 3 2 12 2 2" xfId="16956" xr:uid="{ACEBC676-EAF8-4F98-AB06-17C8940BE42B}"/>
    <cellStyle name="EYHeader1 2 3 2 12 3" xfId="16957" xr:uid="{B3B6C6E9-2996-4E68-9FD6-18DEE03E4663}"/>
    <cellStyle name="EYHeader1 2 3 2 13" xfId="16958" xr:uid="{C550B96D-16FB-48F2-A125-F55E130BBB74}"/>
    <cellStyle name="EYHeader1 2 3 2 13 2" xfId="16959" xr:uid="{8C49A829-3571-4EAC-8BA8-138822561B17}"/>
    <cellStyle name="EYHeader1 2 3 2 13 2 2" xfId="16960" xr:uid="{FD04A9F2-109B-4909-A759-4D79727D0BAF}"/>
    <cellStyle name="EYHeader1 2 3 2 13 3" xfId="16961" xr:uid="{FED51F2A-93E7-4A92-BB03-B3208E60C847}"/>
    <cellStyle name="EYHeader1 2 3 2 14" xfId="16962" xr:uid="{D66D3FD6-981B-48AD-81D3-8D8A5E47BCC8}"/>
    <cellStyle name="EYHeader1 2 3 2 14 2" xfId="16963" xr:uid="{40AF0E43-4E15-42E9-ABD5-7E2047B3019E}"/>
    <cellStyle name="EYHeader1 2 3 2 14 2 2" xfId="16964" xr:uid="{D7794066-E7B8-4D6B-B387-0C98C4861051}"/>
    <cellStyle name="EYHeader1 2 3 2 14 3" xfId="16965" xr:uid="{9769DAC5-AC68-4E2C-A719-243F50C50EF3}"/>
    <cellStyle name="EYHeader1 2 3 2 15" xfId="16966" xr:uid="{0E690F31-AB7A-4FA3-B0E0-0069852EC079}"/>
    <cellStyle name="EYHeader1 2 3 2 15 2" xfId="16967" xr:uid="{2DF9D3AB-C392-4664-92C7-90B05C1A201F}"/>
    <cellStyle name="EYHeader1 2 3 2 15 2 2" xfId="16968" xr:uid="{1610D493-1642-47B3-AF5C-9DCFB362C742}"/>
    <cellStyle name="EYHeader1 2 3 2 15 3" xfId="16969" xr:uid="{EA8836C9-8FDC-4BA3-957F-600E7E82F9A0}"/>
    <cellStyle name="EYHeader1 2 3 2 16" xfId="16970" xr:uid="{530A21C7-158B-4F6E-A607-79FC9C5153D9}"/>
    <cellStyle name="EYHeader1 2 3 2 16 2" xfId="16971" xr:uid="{5B17F0E5-38FF-44EF-ACC3-29DE5FC5A682}"/>
    <cellStyle name="EYHeader1 2 3 2 16 2 2" xfId="16972" xr:uid="{AC20C5B7-1DB7-45C2-888C-EC0F848D968B}"/>
    <cellStyle name="EYHeader1 2 3 2 16 3" xfId="16973" xr:uid="{A6726012-0A5E-4602-92EE-5BE063F3F119}"/>
    <cellStyle name="EYHeader1 2 3 2 17" xfId="16974" xr:uid="{2A87510A-6591-4FF1-8EEA-F23603DCFAD8}"/>
    <cellStyle name="EYHeader1 2 3 2 17 2" xfId="16975" xr:uid="{CB9E33FD-9C94-4CFD-9D1F-E6DFFD093407}"/>
    <cellStyle name="EYHeader1 2 3 2 17 2 2" xfId="16976" xr:uid="{18ED1D27-8B55-4C5B-B1E1-3A3120647503}"/>
    <cellStyle name="EYHeader1 2 3 2 17 3" xfId="16977" xr:uid="{4520AC2D-58B1-4167-937E-4B1001793C54}"/>
    <cellStyle name="EYHeader1 2 3 2 18" xfId="16978" xr:uid="{5998EC94-82BB-4A11-94EC-D95F4756C4C2}"/>
    <cellStyle name="EYHeader1 2 3 2 18 2" xfId="16979" xr:uid="{CBCFC86D-35EA-4FE7-B415-0D6FC3AB6467}"/>
    <cellStyle name="EYHeader1 2 3 2 18 2 2" xfId="16980" xr:uid="{252A1907-071F-44A2-B97C-8B871CAB56FA}"/>
    <cellStyle name="EYHeader1 2 3 2 18 3" xfId="16981" xr:uid="{44C03F9B-5B3F-4044-9066-B6B74811CB1B}"/>
    <cellStyle name="EYHeader1 2 3 2 19" xfId="16982" xr:uid="{16A2A956-B332-4C6B-ADA3-409E33F6DB26}"/>
    <cellStyle name="EYHeader1 2 3 2 19 2" xfId="16983" xr:uid="{D5209D88-4E6D-404A-A741-0E2F155BDE7B}"/>
    <cellStyle name="EYHeader1 2 3 2 19 2 2" xfId="16984" xr:uid="{555855D3-280E-4460-8EE0-20A0F50BD3B9}"/>
    <cellStyle name="EYHeader1 2 3 2 19 3" xfId="16985" xr:uid="{83E39493-45E9-4CBD-B93C-2598DA208472}"/>
    <cellStyle name="EYHeader1 2 3 2 2" xfId="16986" xr:uid="{8124DECB-8D56-4AC7-AA01-299DEB41D3F5}"/>
    <cellStyle name="EYHeader1 2 3 2 2 2" xfId="16987" xr:uid="{27F1DFD9-1F0D-44F1-B541-72046A050089}"/>
    <cellStyle name="EYHeader1 2 3 2 2 2 2" xfId="16988" xr:uid="{95280DC5-3900-4343-A419-E97CDCC81EBD}"/>
    <cellStyle name="EYHeader1 2 3 2 2 3" xfId="16989" xr:uid="{F18324C6-D686-4620-9850-67CFE0847E4C}"/>
    <cellStyle name="EYHeader1 2 3 2 2 4" xfId="16990" xr:uid="{FB588A01-9777-4F74-843A-9AB64218D3EB}"/>
    <cellStyle name="EYHeader1 2 3 2 20" xfId="16991" xr:uid="{F0E75473-6557-4489-9457-50F5B45A884F}"/>
    <cellStyle name="EYHeader1 2 3 2 20 2" xfId="16992" xr:uid="{957CB6AD-04E6-40AD-9317-2E5DAADAFD1C}"/>
    <cellStyle name="EYHeader1 2 3 2 21" xfId="16993" xr:uid="{0F44386B-B90B-445E-AB14-8221BD142908}"/>
    <cellStyle name="EYHeader1 2 3 2 3" xfId="16994" xr:uid="{F10ADD7C-0E57-44B7-B0D7-CED7AD15C0E2}"/>
    <cellStyle name="EYHeader1 2 3 2 3 2" xfId="16995" xr:uid="{C11232CA-D281-4C33-9A48-D9694597BF75}"/>
    <cellStyle name="EYHeader1 2 3 2 3 2 2" xfId="16996" xr:uid="{388F8F1D-EBF5-42AD-9F9F-6512F5937E94}"/>
    <cellStyle name="EYHeader1 2 3 2 3 3" xfId="16997" xr:uid="{EBFD3999-84A9-4436-A246-F3A2F4D95142}"/>
    <cellStyle name="EYHeader1 2 3 2 4" xfId="16998" xr:uid="{6B0722FA-B478-4DD5-99C7-61390100EBD0}"/>
    <cellStyle name="EYHeader1 2 3 2 4 2" xfId="16999" xr:uid="{5EFE99D0-980D-4EC7-AD22-499D561625B7}"/>
    <cellStyle name="EYHeader1 2 3 2 4 2 2" xfId="17000" xr:uid="{E1D39E31-E970-414D-ACD4-61725D4E70E9}"/>
    <cellStyle name="EYHeader1 2 3 2 4 3" xfId="17001" xr:uid="{EDE79B4B-8BAF-4365-BC2E-A8FA12277193}"/>
    <cellStyle name="EYHeader1 2 3 2 5" xfId="17002" xr:uid="{E0244F19-20F1-424A-88FA-7AE3800A4BE9}"/>
    <cellStyle name="EYHeader1 2 3 2 5 2" xfId="17003" xr:uid="{4AAC024A-28E6-4D69-A65A-972C3E2CA2E2}"/>
    <cellStyle name="EYHeader1 2 3 2 5 2 2" xfId="17004" xr:uid="{DFF9DE1E-C596-4F22-9B3F-2A749CA0036A}"/>
    <cellStyle name="EYHeader1 2 3 2 5 3" xfId="17005" xr:uid="{F87C5E3F-8C91-4711-9BA3-BF00B46F8E63}"/>
    <cellStyle name="EYHeader1 2 3 2 6" xfId="17006" xr:uid="{010957D1-DC7B-41CD-9093-FC1624047721}"/>
    <cellStyle name="EYHeader1 2 3 2 6 2" xfId="17007" xr:uid="{F378D2AC-4222-4E9A-9546-898249D4AF0C}"/>
    <cellStyle name="EYHeader1 2 3 2 6 2 2" xfId="17008" xr:uid="{FC64458C-1577-45C3-8CCB-DBB4CDE69E10}"/>
    <cellStyle name="EYHeader1 2 3 2 6 3" xfId="17009" xr:uid="{244EFFE5-65A1-4A10-BB52-B2139729A145}"/>
    <cellStyle name="EYHeader1 2 3 2 7" xfId="17010" xr:uid="{B6A3DB2C-25AC-4641-9C3E-AE00C65B600F}"/>
    <cellStyle name="EYHeader1 2 3 2 7 2" xfId="17011" xr:uid="{AAB642B9-2169-43C0-BDA3-DD9D66E77752}"/>
    <cellStyle name="EYHeader1 2 3 2 7 2 2" xfId="17012" xr:uid="{D137B41C-EB99-441B-9C3F-F50F5F6FA281}"/>
    <cellStyle name="EYHeader1 2 3 2 7 3" xfId="17013" xr:uid="{ACA0FAEE-D78D-4980-81CB-EEF60FF03761}"/>
    <cellStyle name="EYHeader1 2 3 2 8" xfId="17014" xr:uid="{3434E523-78EF-4E3C-BAAA-92F60EFB306A}"/>
    <cellStyle name="EYHeader1 2 3 2 8 2" xfId="17015" xr:uid="{B1804496-35FE-4DBE-87AA-4D936EE141AE}"/>
    <cellStyle name="EYHeader1 2 3 2 8 2 2" xfId="17016" xr:uid="{AC3DC144-4FA0-46CD-8A38-C7F53C768756}"/>
    <cellStyle name="EYHeader1 2 3 2 8 3" xfId="17017" xr:uid="{9904830D-B0FD-4543-957C-D9C25E55598C}"/>
    <cellStyle name="EYHeader1 2 3 2 9" xfId="17018" xr:uid="{FB834EE8-4EAA-43AA-8553-4FBA6EFBECF0}"/>
    <cellStyle name="EYHeader1 2 3 2 9 2" xfId="17019" xr:uid="{03BEE32F-F45D-4B20-B2A5-E231DBC77343}"/>
    <cellStyle name="EYHeader1 2 3 2 9 2 2" xfId="17020" xr:uid="{0230F8F7-8754-435D-98AA-BE231515D60F}"/>
    <cellStyle name="EYHeader1 2 3 2 9 3" xfId="17021" xr:uid="{3759BC29-D8DE-4120-B108-97EF4F6EE4A2}"/>
    <cellStyle name="EYHeader1 2 3 3" xfId="17022" xr:uid="{48BD15B2-3361-4AB4-B209-5CC3C7BEF93E}"/>
    <cellStyle name="EYHeader1 2 3 3 2" xfId="17023" xr:uid="{2FD2272F-B7BB-4AE0-AA34-A38E6FB4A5FF}"/>
    <cellStyle name="EYHeader1 2 3 3 2 2" xfId="17024" xr:uid="{C202862C-1F5E-40A4-8D39-FAB74FCE4D51}"/>
    <cellStyle name="EYHeader1 2 3 3 3" xfId="17025" xr:uid="{9E8EAF11-25AB-48B6-82B0-55763300A90C}"/>
    <cellStyle name="EYHeader1 2 3 3 4" xfId="17026" xr:uid="{A9D81A37-1E54-4EC4-B3F2-E35272B4FCB0}"/>
    <cellStyle name="EYHeader1 2 3 4" xfId="17027" xr:uid="{A8B971D8-C01C-483E-8A58-994A71D9F12B}"/>
    <cellStyle name="EYHeader1 2 3 4 2" xfId="17028" xr:uid="{3A84D0BF-FA96-41ED-91B5-CCD8AACB0471}"/>
    <cellStyle name="EYHeader1 2 3 4 2 2" xfId="17029" xr:uid="{6027FA13-2DFE-4F75-87E1-8DA86784CADD}"/>
    <cellStyle name="EYHeader1 2 3 4 3" xfId="17030" xr:uid="{0E093803-3EC1-481B-8740-31646EE691E0}"/>
    <cellStyle name="EYHeader1 2 3 5" xfId="17031" xr:uid="{F34EF4BD-B86C-46B4-B7D3-4DDB9E64E58A}"/>
    <cellStyle name="EYHeader1 2 3 5 2" xfId="17032" xr:uid="{9E36633E-F361-4AA4-8719-123C9BD3679C}"/>
    <cellStyle name="EYHeader1 2 3 5 2 2" xfId="17033" xr:uid="{9931E666-EF8D-4E1C-8523-7F80BA087583}"/>
    <cellStyle name="EYHeader1 2 3 5 3" xfId="17034" xr:uid="{AA383FC2-2A20-40D7-850A-B797BB9986E8}"/>
    <cellStyle name="EYHeader1 2 3 6" xfId="17035" xr:uid="{2819B847-E3D9-4C98-BFE2-EAC5090D03DF}"/>
    <cellStyle name="EYHeader1 2 3 6 2" xfId="17036" xr:uid="{00C9BB4E-A7AD-48B2-A7BA-6A64DB93056B}"/>
    <cellStyle name="EYHeader1 2 3 6 2 2" xfId="17037" xr:uid="{28E51081-E2D0-4FF6-84ED-9545AC21F414}"/>
    <cellStyle name="EYHeader1 2 3 6 3" xfId="17038" xr:uid="{4A7E6110-BD27-48E8-A599-3D44C981EDDC}"/>
    <cellStyle name="EYHeader1 2 3 7" xfId="17039" xr:uid="{B351DE2C-1368-4E93-B502-478E28502CC1}"/>
    <cellStyle name="EYHeader1 2 3 7 2" xfId="17040" xr:uid="{6B14173B-44EC-4FA8-9BE4-B030E20E7200}"/>
    <cellStyle name="EYHeader1 2 3 7 2 2" xfId="17041" xr:uid="{E5906478-3524-441D-9477-93866E8919E6}"/>
    <cellStyle name="EYHeader1 2 3 7 3" xfId="17042" xr:uid="{5941D1B1-1CE8-4FEC-AE77-AB6E78E3713C}"/>
    <cellStyle name="EYHeader1 2 3 8" xfId="17043" xr:uid="{191A2044-3235-4C3F-8F9D-064FD77CA7BA}"/>
    <cellStyle name="EYHeader1 2 3 8 2" xfId="17044" xr:uid="{5DDCCB48-C23F-4969-8E46-FD57BA1DC1A6}"/>
    <cellStyle name="EYHeader1 2 3 9" xfId="17045" xr:uid="{BC0E0348-77F7-4100-96BF-30848EEF75B0}"/>
    <cellStyle name="EYHeader1 2 4" xfId="17046" xr:uid="{901E4F0F-83D9-4834-BAED-8B0F88432626}"/>
    <cellStyle name="EYHeader1 2 4 10" xfId="17047" xr:uid="{9BC239C1-C31D-4FB5-9AD8-CF1CDAB9DA93}"/>
    <cellStyle name="EYHeader1 2 4 10 2" xfId="17048" xr:uid="{DE4B1AB0-8D7C-4393-8DB7-E569FF5F84C1}"/>
    <cellStyle name="EYHeader1 2 4 10 2 2" xfId="17049" xr:uid="{9996739A-5213-4F26-B45F-877B74EED835}"/>
    <cellStyle name="EYHeader1 2 4 10 3" xfId="17050" xr:uid="{FA7F673A-54D4-41E9-B751-266EDF236594}"/>
    <cellStyle name="EYHeader1 2 4 11" xfId="17051" xr:uid="{CC9EAD33-7CDD-44FD-996B-D0992EFDD824}"/>
    <cellStyle name="EYHeader1 2 4 11 2" xfId="17052" xr:uid="{30D5AB6F-2F07-4273-9C2E-A3D344E59BBE}"/>
    <cellStyle name="EYHeader1 2 4 11 2 2" xfId="17053" xr:uid="{7C5D672C-D639-4C77-99C2-B03B9D3CAF46}"/>
    <cellStyle name="EYHeader1 2 4 11 3" xfId="17054" xr:uid="{FEA6974D-2C28-4744-B415-76BF73E000B9}"/>
    <cellStyle name="EYHeader1 2 4 12" xfId="17055" xr:uid="{C47E9680-BCEB-4CAD-9A97-57A58412FC7D}"/>
    <cellStyle name="EYHeader1 2 4 12 2" xfId="17056" xr:uid="{7B2AFADD-0155-4BB3-AEB3-FD86720E7801}"/>
    <cellStyle name="EYHeader1 2 4 12 2 2" xfId="17057" xr:uid="{F86DC40D-94D8-4870-B6F0-2E18CFF13385}"/>
    <cellStyle name="EYHeader1 2 4 12 3" xfId="17058" xr:uid="{02471FF5-895F-4298-86AB-EDE81BD3B04B}"/>
    <cellStyle name="EYHeader1 2 4 13" xfId="17059" xr:uid="{64F84FBC-FE29-4D9F-82E8-BA85D3582D5C}"/>
    <cellStyle name="EYHeader1 2 4 13 2" xfId="17060" xr:uid="{FAE2D5B9-220D-4E6D-A94B-D00FCCFB064F}"/>
    <cellStyle name="EYHeader1 2 4 13 2 2" xfId="17061" xr:uid="{29C38300-BA3E-4AE0-9261-8CF5DB667112}"/>
    <cellStyle name="EYHeader1 2 4 13 3" xfId="17062" xr:uid="{851C3C61-6F16-42E5-B24A-F8C2E918FE44}"/>
    <cellStyle name="EYHeader1 2 4 14" xfId="17063" xr:uid="{2B741F44-679E-4151-B265-DDF0BEE5AB0F}"/>
    <cellStyle name="EYHeader1 2 4 14 2" xfId="17064" xr:uid="{0F89BAB5-5212-40CD-B323-25C5CADC528C}"/>
    <cellStyle name="EYHeader1 2 4 14 2 2" xfId="17065" xr:uid="{157186FA-9C24-4F4B-9966-CD30E8CE7293}"/>
    <cellStyle name="EYHeader1 2 4 14 3" xfId="17066" xr:uid="{27B4C61B-5156-43D2-A7E2-549BCE0DDA83}"/>
    <cellStyle name="EYHeader1 2 4 15" xfId="17067" xr:uid="{966E2433-732C-4779-9802-EB184F5550A3}"/>
    <cellStyle name="EYHeader1 2 4 15 2" xfId="17068" xr:uid="{D92EB54D-7AFF-40D4-97CC-F59933987C0F}"/>
    <cellStyle name="EYHeader1 2 4 15 2 2" xfId="17069" xr:uid="{FD885C55-9BFA-49F1-8A66-B76E66CADCBC}"/>
    <cellStyle name="EYHeader1 2 4 15 3" xfId="17070" xr:uid="{DD01B551-CC26-42E9-BD50-D20E739208C8}"/>
    <cellStyle name="EYHeader1 2 4 16" xfId="17071" xr:uid="{95DCF2CE-5086-46AC-81D5-51E73F177235}"/>
    <cellStyle name="EYHeader1 2 4 16 2" xfId="17072" xr:uid="{8787A015-FC38-45AD-A36F-EDA0AB69BCD8}"/>
    <cellStyle name="EYHeader1 2 4 16 2 2" xfId="17073" xr:uid="{7ABF150C-83A6-441B-AC32-5E473DBD1E11}"/>
    <cellStyle name="EYHeader1 2 4 16 3" xfId="17074" xr:uid="{91D65DAE-ED34-4E90-8CA3-1199065CB41B}"/>
    <cellStyle name="EYHeader1 2 4 17" xfId="17075" xr:uid="{671947A2-953F-4D0A-B42F-9B4F1B0C66E6}"/>
    <cellStyle name="EYHeader1 2 4 17 2" xfId="17076" xr:uid="{050A957C-13A2-441F-A662-72DC16785447}"/>
    <cellStyle name="EYHeader1 2 4 17 2 2" xfId="17077" xr:uid="{48882D0A-63B8-4B14-A490-66DC36BA7BB8}"/>
    <cellStyle name="EYHeader1 2 4 17 3" xfId="17078" xr:uid="{0E079CE2-94E7-4976-BF9E-3EF89599296A}"/>
    <cellStyle name="EYHeader1 2 4 18" xfId="17079" xr:uid="{D5C57948-2FD1-455A-ACB3-A8CDB4ECCDC6}"/>
    <cellStyle name="EYHeader1 2 4 18 2" xfId="17080" xr:uid="{BAC394AE-EA91-493B-9EB1-76A3C9BE8DC4}"/>
    <cellStyle name="EYHeader1 2 4 18 2 2" xfId="17081" xr:uid="{62380F92-7416-47D7-A38B-E63BBB281C74}"/>
    <cellStyle name="EYHeader1 2 4 18 3" xfId="17082" xr:uid="{32187344-0DCC-423A-8D9C-2B88E9B10116}"/>
    <cellStyle name="EYHeader1 2 4 19" xfId="17083" xr:uid="{CDFC2F3B-165E-4EED-8571-713DBFC01E35}"/>
    <cellStyle name="EYHeader1 2 4 19 2" xfId="17084" xr:uid="{6EB98D0F-E60F-4B7E-9D9F-CAF21B6C9CED}"/>
    <cellStyle name="EYHeader1 2 4 19 2 2" xfId="17085" xr:uid="{D3F2C732-A3D4-4537-BA52-A9B799176847}"/>
    <cellStyle name="EYHeader1 2 4 19 3" xfId="17086" xr:uid="{A4A8A9EC-C063-4311-A774-FF4560C5CF26}"/>
    <cellStyle name="EYHeader1 2 4 2" xfId="17087" xr:uid="{4DB413EE-AA05-4728-A0CD-1A5C1C724BDF}"/>
    <cellStyle name="EYHeader1 2 4 2 10" xfId="17088" xr:uid="{E168F4C7-D1C0-4FC6-B071-CC73902844DF}"/>
    <cellStyle name="EYHeader1 2 4 2 10 2" xfId="17089" xr:uid="{4CC862AF-7009-4AA8-8BA6-D00D698D23C4}"/>
    <cellStyle name="EYHeader1 2 4 2 10 2 2" xfId="17090" xr:uid="{853CF503-390B-4BD9-B777-DF241D65DF5A}"/>
    <cellStyle name="EYHeader1 2 4 2 10 3" xfId="17091" xr:uid="{4B7871C7-AEEA-42FB-8CC6-14A42FD91F03}"/>
    <cellStyle name="EYHeader1 2 4 2 11" xfId="17092" xr:uid="{E3A24C88-CAE6-49E6-A741-A6E01EC355FA}"/>
    <cellStyle name="EYHeader1 2 4 2 11 2" xfId="17093" xr:uid="{4843DA67-D467-4A17-8184-64F5AB57674C}"/>
    <cellStyle name="EYHeader1 2 4 2 11 2 2" xfId="17094" xr:uid="{B831F8DF-A37E-4AD0-B8E0-EBC6EB9F1320}"/>
    <cellStyle name="EYHeader1 2 4 2 11 3" xfId="17095" xr:uid="{281BFA93-AAFF-4C20-89E8-D53FDA9CA6EB}"/>
    <cellStyle name="EYHeader1 2 4 2 12" xfId="17096" xr:uid="{14B6CCD8-83CF-44EF-A19B-6FEC9950834D}"/>
    <cellStyle name="EYHeader1 2 4 2 12 2" xfId="17097" xr:uid="{5EE99CD3-000F-460E-AFB7-72D0F8C298E6}"/>
    <cellStyle name="EYHeader1 2 4 2 12 2 2" xfId="17098" xr:uid="{4D8A3140-B31A-43FF-9954-4C2BB60550EC}"/>
    <cellStyle name="EYHeader1 2 4 2 12 3" xfId="17099" xr:uid="{27DFB1A8-7F8D-4C3E-A38B-CC8FEDF9BF01}"/>
    <cellStyle name="EYHeader1 2 4 2 13" xfId="17100" xr:uid="{B3528DD2-39A9-4126-9A20-3D191239BB83}"/>
    <cellStyle name="EYHeader1 2 4 2 13 2" xfId="17101" xr:uid="{E76DEC02-CD8B-4117-8039-9F62748214B4}"/>
    <cellStyle name="EYHeader1 2 4 2 13 2 2" xfId="17102" xr:uid="{16C2E82F-FC39-4932-A81D-6DACC7BF0D37}"/>
    <cellStyle name="EYHeader1 2 4 2 13 3" xfId="17103" xr:uid="{AA734126-727B-4BFE-8C6A-45D6A8952AAD}"/>
    <cellStyle name="EYHeader1 2 4 2 14" xfId="17104" xr:uid="{DCBCCA8A-A7B1-4588-95E7-01BFC5A9FF50}"/>
    <cellStyle name="EYHeader1 2 4 2 14 2" xfId="17105" xr:uid="{473E6D91-BF57-4EDE-A290-63A6AFEC9052}"/>
    <cellStyle name="EYHeader1 2 4 2 14 2 2" xfId="17106" xr:uid="{3CF57C95-09D7-434B-ABB0-EA5A9F258C84}"/>
    <cellStyle name="EYHeader1 2 4 2 14 3" xfId="17107" xr:uid="{01B63470-C82A-417A-AEA5-4692D88D79EE}"/>
    <cellStyle name="EYHeader1 2 4 2 15" xfId="17108" xr:uid="{B6D52D61-75B1-44BC-88E6-0B3AD00C176D}"/>
    <cellStyle name="EYHeader1 2 4 2 15 2" xfId="17109" xr:uid="{F0B49844-0109-4F68-B8CC-DDAC3C81EF30}"/>
    <cellStyle name="EYHeader1 2 4 2 15 2 2" xfId="17110" xr:uid="{48FF55BD-BC8C-426F-BB9E-C62FD6A8B335}"/>
    <cellStyle name="EYHeader1 2 4 2 15 3" xfId="17111" xr:uid="{B313BC30-8E9F-4AA9-87B4-114D4E975092}"/>
    <cellStyle name="EYHeader1 2 4 2 16" xfId="17112" xr:uid="{E4AFC15A-10DB-4455-ADFD-2EEACFD2357B}"/>
    <cellStyle name="EYHeader1 2 4 2 16 2" xfId="17113" xr:uid="{B101C933-6251-40FC-971F-64E6EDF004CA}"/>
    <cellStyle name="EYHeader1 2 4 2 16 2 2" xfId="17114" xr:uid="{0E4BEF2A-BD77-4D1D-BB17-7C9B4B851842}"/>
    <cellStyle name="EYHeader1 2 4 2 16 3" xfId="17115" xr:uid="{D12387FC-CA61-47FB-ACF6-119400EE00A7}"/>
    <cellStyle name="EYHeader1 2 4 2 17" xfId="17116" xr:uid="{EBEC9689-5A48-4653-A2FC-6BA26B0CA9D0}"/>
    <cellStyle name="EYHeader1 2 4 2 17 2" xfId="17117" xr:uid="{DAAAB954-203B-442B-A549-7BC8BB8934BB}"/>
    <cellStyle name="EYHeader1 2 4 2 17 2 2" xfId="17118" xr:uid="{D38C8020-BF85-4D5C-B229-6172F76EA8DD}"/>
    <cellStyle name="EYHeader1 2 4 2 17 3" xfId="17119" xr:uid="{C65270C5-95FB-435D-8FF6-D92CFDB73920}"/>
    <cellStyle name="EYHeader1 2 4 2 18" xfId="17120" xr:uid="{98D01669-BFBC-459A-84FF-82EC9B69300C}"/>
    <cellStyle name="EYHeader1 2 4 2 18 2" xfId="17121" xr:uid="{195B87F4-C5AF-4AC9-B535-26222EB6503D}"/>
    <cellStyle name="EYHeader1 2 4 2 18 2 2" xfId="17122" xr:uid="{6091285B-6FD4-4516-ABE5-B950CEC6CC04}"/>
    <cellStyle name="EYHeader1 2 4 2 18 3" xfId="17123" xr:uid="{D8271170-D11D-44DC-A727-9AFF2D0C82B4}"/>
    <cellStyle name="EYHeader1 2 4 2 19" xfId="17124" xr:uid="{FE8F1EF9-6F26-4BCF-8891-5E4B94F7E9DF}"/>
    <cellStyle name="EYHeader1 2 4 2 19 2" xfId="17125" xr:uid="{4782144D-A4BA-48DC-8518-3309DA255C58}"/>
    <cellStyle name="EYHeader1 2 4 2 19 2 2" xfId="17126" xr:uid="{89324234-9C24-4C2B-98F1-0AA045098FA2}"/>
    <cellStyle name="EYHeader1 2 4 2 19 3" xfId="17127" xr:uid="{2B777A78-B8C1-4B90-A551-AAF7F812D602}"/>
    <cellStyle name="EYHeader1 2 4 2 2" xfId="17128" xr:uid="{0A517706-E9F0-44AB-A922-14A6F03403DB}"/>
    <cellStyle name="EYHeader1 2 4 2 2 2" xfId="17129" xr:uid="{A2931DB7-CF9A-4962-92B9-2F5099D88008}"/>
    <cellStyle name="EYHeader1 2 4 2 2 2 2" xfId="17130" xr:uid="{A0C5332E-1359-4976-BAB0-9B9BEF4B224E}"/>
    <cellStyle name="EYHeader1 2 4 2 2 3" xfId="17131" xr:uid="{51221133-81B0-4BB6-B879-9701D0CB75FC}"/>
    <cellStyle name="EYHeader1 2 4 2 20" xfId="17132" xr:uid="{F21B29CF-06E1-4266-87E7-6C21AB85B6CE}"/>
    <cellStyle name="EYHeader1 2 4 2 20 2" xfId="17133" xr:uid="{7AAE2C9A-FE5B-4095-9E5C-3D376FCD665D}"/>
    <cellStyle name="EYHeader1 2 4 2 21" xfId="17134" xr:uid="{A49F40B7-7044-4C0C-B880-90DCE8D6D0B8}"/>
    <cellStyle name="EYHeader1 2 4 2 22" xfId="17135" xr:uid="{CFFF7690-58A9-4E11-B770-58111272CF83}"/>
    <cellStyle name="EYHeader1 2 4 2 3" xfId="17136" xr:uid="{D5295096-D0B9-490B-93D6-D15F79F99EBF}"/>
    <cellStyle name="EYHeader1 2 4 2 3 2" xfId="17137" xr:uid="{7EB289CB-F9D2-4F98-A5F5-6EB205055B73}"/>
    <cellStyle name="EYHeader1 2 4 2 3 2 2" xfId="17138" xr:uid="{CF1E88B6-BEBA-4C85-9500-98375375BAB7}"/>
    <cellStyle name="EYHeader1 2 4 2 3 3" xfId="17139" xr:uid="{7501AB56-EAAF-47DF-95D8-FDF55358A087}"/>
    <cellStyle name="EYHeader1 2 4 2 4" xfId="17140" xr:uid="{4597A559-DAF0-41CD-8B3C-A787D1DED32E}"/>
    <cellStyle name="EYHeader1 2 4 2 4 2" xfId="17141" xr:uid="{A8DD3545-1D02-437B-8555-4CB194112938}"/>
    <cellStyle name="EYHeader1 2 4 2 4 2 2" xfId="17142" xr:uid="{A9BDDCDD-594A-462C-9BE8-6B04D9B53D85}"/>
    <cellStyle name="EYHeader1 2 4 2 4 3" xfId="17143" xr:uid="{4DC5CBEF-0269-4BD4-AEE8-3C53633DDD1A}"/>
    <cellStyle name="EYHeader1 2 4 2 5" xfId="17144" xr:uid="{E870C92B-7FD2-4502-A445-CDEEAD1CCE4F}"/>
    <cellStyle name="EYHeader1 2 4 2 5 2" xfId="17145" xr:uid="{A40A0C54-80AF-4C7B-A29C-C678432F2BD3}"/>
    <cellStyle name="EYHeader1 2 4 2 5 2 2" xfId="17146" xr:uid="{E37EFFA5-8B16-4104-803C-18598BC3BAC0}"/>
    <cellStyle name="EYHeader1 2 4 2 5 3" xfId="17147" xr:uid="{3EAD5506-9740-4B65-9864-92DA147FE279}"/>
    <cellStyle name="EYHeader1 2 4 2 6" xfId="17148" xr:uid="{1DD4AA0B-7F48-4121-87B6-7D97E09E61F3}"/>
    <cellStyle name="EYHeader1 2 4 2 6 2" xfId="17149" xr:uid="{6CA918EC-50B3-4ADA-B3E0-98E3E83ED293}"/>
    <cellStyle name="EYHeader1 2 4 2 6 2 2" xfId="17150" xr:uid="{F61B7D32-2811-4F6B-83E1-FD377FABEE7E}"/>
    <cellStyle name="EYHeader1 2 4 2 6 3" xfId="17151" xr:uid="{17927BC0-8409-49CE-93A2-E9E85E2396AD}"/>
    <cellStyle name="EYHeader1 2 4 2 7" xfId="17152" xr:uid="{6AD46BCC-5C49-41A2-8CBE-BEAFFB7827E8}"/>
    <cellStyle name="EYHeader1 2 4 2 7 2" xfId="17153" xr:uid="{0AF63E2B-76F8-4704-8710-01D340DB5B89}"/>
    <cellStyle name="EYHeader1 2 4 2 7 2 2" xfId="17154" xr:uid="{4A318860-5B14-4872-8A56-773BF7891324}"/>
    <cellStyle name="EYHeader1 2 4 2 7 3" xfId="17155" xr:uid="{D8CBD4D3-E9BF-496E-8C2F-332E8FE14583}"/>
    <cellStyle name="EYHeader1 2 4 2 8" xfId="17156" xr:uid="{D3B7C322-AF6A-4C6E-A2A3-09A23E99A3B2}"/>
    <cellStyle name="EYHeader1 2 4 2 8 2" xfId="17157" xr:uid="{5ABADDEC-B2F4-48D1-8E6D-9E63E12D2FB4}"/>
    <cellStyle name="EYHeader1 2 4 2 8 2 2" xfId="17158" xr:uid="{894839BF-EBFA-4351-9BF4-B1562E122847}"/>
    <cellStyle name="EYHeader1 2 4 2 8 3" xfId="17159" xr:uid="{C322C012-2657-459A-9BBC-AA67E36937CB}"/>
    <cellStyle name="EYHeader1 2 4 2 9" xfId="17160" xr:uid="{DDB7C80B-5FC9-4C15-A0F3-401FC5EBDD3F}"/>
    <cellStyle name="EYHeader1 2 4 2 9 2" xfId="17161" xr:uid="{A91B079F-252F-4AD6-B8BF-518C92B95AAF}"/>
    <cellStyle name="EYHeader1 2 4 2 9 2 2" xfId="17162" xr:uid="{5624728F-133D-4A8E-B3AF-F6D008B0A2AD}"/>
    <cellStyle name="EYHeader1 2 4 2 9 3" xfId="17163" xr:uid="{1C2E992E-D54E-4F29-8B0C-30CFAC84D999}"/>
    <cellStyle name="EYHeader1 2 4 20" xfId="17164" xr:uid="{81589993-29AE-40A2-BF56-25469C1227D8}"/>
    <cellStyle name="EYHeader1 2 4 20 2" xfId="17165" xr:uid="{9E448B8E-3A84-4970-A1F8-C7859B85AE55}"/>
    <cellStyle name="EYHeader1 2 4 20 2 2" xfId="17166" xr:uid="{36618676-8E78-4143-8274-C75FFA40A467}"/>
    <cellStyle name="EYHeader1 2 4 20 3" xfId="17167" xr:uid="{41F86D76-E971-4362-968F-74E087812B57}"/>
    <cellStyle name="EYHeader1 2 4 21" xfId="17168" xr:uid="{1E6CB274-56B3-4D2A-872C-198E5A82C4E1}"/>
    <cellStyle name="EYHeader1 2 4 21 2" xfId="17169" xr:uid="{BEF4868B-4810-4E0B-839D-0C9FBF97E605}"/>
    <cellStyle name="EYHeader1 2 4 22" xfId="17170" xr:uid="{9092645E-D0A5-4EC7-849A-84BB9A3F6405}"/>
    <cellStyle name="EYHeader1 2 4 23" xfId="17171" xr:uid="{D30DA610-30C6-4E4F-B01A-D69C057D7F23}"/>
    <cellStyle name="EYHeader1 2 4 3" xfId="17172" xr:uid="{8CF08862-945C-47CC-9318-FE5D013991A6}"/>
    <cellStyle name="EYHeader1 2 4 3 2" xfId="17173" xr:uid="{E46F804C-2D0C-472B-BE17-610F7C2D38C5}"/>
    <cellStyle name="EYHeader1 2 4 3 2 2" xfId="17174" xr:uid="{4AB118F0-18DB-433E-935C-749DD91DB944}"/>
    <cellStyle name="EYHeader1 2 4 3 3" xfId="17175" xr:uid="{07E41169-F011-499D-8DF0-217A05887867}"/>
    <cellStyle name="EYHeader1 2 4 4" xfId="17176" xr:uid="{51E8DCD2-A4DD-4853-A371-C66094169EFB}"/>
    <cellStyle name="EYHeader1 2 4 4 2" xfId="17177" xr:uid="{E682B7DE-FBFE-4043-87CC-5D39D9679FFD}"/>
    <cellStyle name="EYHeader1 2 4 4 2 2" xfId="17178" xr:uid="{796A9E5C-AC46-43C1-A811-ACBDB37ECF67}"/>
    <cellStyle name="EYHeader1 2 4 4 3" xfId="17179" xr:uid="{55F7ED5F-C1B4-4724-B13C-07DC1342C4FF}"/>
    <cellStyle name="EYHeader1 2 4 5" xfId="17180" xr:uid="{E8E9589D-07E9-4630-B82E-9396E73EC2CB}"/>
    <cellStyle name="EYHeader1 2 4 5 2" xfId="17181" xr:uid="{E56148D8-82AC-4895-A24D-E90334E6092D}"/>
    <cellStyle name="EYHeader1 2 4 5 2 2" xfId="17182" xr:uid="{781C6739-5078-411A-9E59-AC345E1F2EEA}"/>
    <cellStyle name="EYHeader1 2 4 5 3" xfId="17183" xr:uid="{B6E4127B-C898-4EB0-BFD4-DC73E41197EB}"/>
    <cellStyle name="EYHeader1 2 4 6" xfId="17184" xr:uid="{8F9F6ACA-0178-4F84-8B7D-843711411627}"/>
    <cellStyle name="EYHeader1 2 4 6 2" xfId="17185" xr:uid="{E6B938D2-928B-4DD3-99AA-DE1CA7185AB8}"/>
    <cellStyle name="EYHeader1 2 4 6 2 2" xfId="17186" xr:uid="{C4FFB303-65CA-4C0B-BF1F-2312DE57806F}"/>
    <cellStyle name="EYHeader1 2 4 6 3" xfId="17187" xr:uid="{77776358-5E59-4465-A0E1-57E891A67105}"/>
    <cellStyle name="EYHeader1 2 4 7" xfId="17188" xr:uid="{2CF63E4C-DE33-46A2-A590-C562685FC260}"/>
    <cellStyle name="EYHeader1 2 4 7 2" xfId="17189" xr:uid="{F068AFEE-ED35-456E-A835-CE59D08EB7EA}"/>
    <cellStyle name="EYHeader1 2 4 7 2 2" xfId="17190" xr:uid="{52A9576C-4A60-4061-8C05-FDA2C150CB2A}"/>
    <cellStyle name="EYHeader1 2 4 7 3" xfId="17191" xr:uid="{16CF8291-828A-4852-9E34-EC09A92624AD}"/>
    <cellStyle name="EYHeader1 2 4 8" xfId="17192" xr:uid="{4B79B984-1B97-4D3B-80A3-1515A75B63D5}"/>
    <cellStyle name="EYHeader1 2 4 8 2" xfId="17193" xr:uid="{BDDE18AC-EB5F-4BEB-BB69-3FB24B699EC6}"/>
    <cellStyle name="EYHeader1 2 4 8 2 2" xfId="17194" xr:uid="{B67CBD53-AFED-4926-84ED-753EFD5CBAEB}"/>
    <cellStyle name="EYHeader1 2 4 8 3" xfId="17195" xr:uid="{7499881E-1365-4157-93D1-79219B45DC05}"/>
    <cellStyle name="EYHeader1 2 4 9" xfId="17196" xr:uid="{8C829F49-A0CD-4A59-B256-4C3B714EC12E}"/>
    <cellStyle name="EYHeader1 2 4 9 2" xfId="17197" xr:uid="{3AF70B7D-39AE-41D5-808C-52370944CD15}"/>
    <cellStyle name="EYHeader1 2 4 9 2 2" xfId="17198" xr:uid="{CC1502E3-30D8-4FCB-995B-9DD1E2CB72F3}"/>
    <cellStyle name="EYHeader1 2 4 9 3" xfId="17199" xr:uid="{60B765CF-88BC-4D32-AFAB-4BE8C9785887}"/>
    <cellStyle name="EYHeader1 2 5" xfId="17200" xr:uid="{06CEFCFF-F218-4B17-A6A3-05CD0A82C1D0}"/>
    <cellStyle name="EYHeader1 2 5 10" xfId="17201" xr:uid="{A2A7391E-92D4-4EEF-91FA-7058B53D60BB}"/>
    <cellStyle name="EYHeader1 2 5 10 2" xfId="17202" xr:uid="{DBC4561C-EA3E-46E7-8EB3-1D4519AB9F1F}"/>
    <cellStyle name="EYHeader1 2 5 10 2 2" xfId="17203" xr:uid="{E6DB0E0C-4479-4CAE-8EE5-BE46241AC231}"/>
    <cellStyle name="EYHeader1 2 5 10 3" xfId="17204" xr:uid="{A9F97C35-3C18-4A2A-AB82-FBA929057053}"/>
    <cellStyle name="EYHeader1 2 5 11" xfId="17205" xr:uid="{7ADECB6C-62A4-4CD9-8DB0-5D3F5509FB67}"/>
    <cellStyle name="EYHeader1 2 5 11 2" xfId="17206" xr:uid="{C3A86D3B-984A-4C4E-AFCB-80C8E6932C50}"/>
    <cellStyle name="EYHeader1 2 5 11 2 2" xfId="17207" xr:uid="{30A8E239-72BD-4A34-B1DD-2EC4A2AD2FFA}"/>
    <cellStyle name="EYHeader1 2 5 11 3" xfId="17208" xr:uid="{ED7E9487-283A-42CF-8D44-81443478B3F0}"/>
    <cellStyle name="EYHeader1 2 5 12" xfId="17209" xr:uid="{2FB83EA2-9544-444F-81AA-AD54AC25AEBF}"/>
    <cellStyle name="EYHeader1 2 5 12 2" xfId="17210" xr:uid="{B4F85349-7A3B-4578-8177-7A6623252EEA}"/>
    <cellStyle name="EYHeader1 2 5 12 2 2" xfId="17211" xr:uid="{C34C52DD-5B31-4F18-B321-2FFA4368EEEC}"/>
    <cellStyle name="EYHeader1 2 5 12 3" xfId="17212" xr:uid="{9417B86D-E9FD-4571-8098-C6C19532813F}"/>
    <cellStyle name="EYHeader1 2 5 13" xfId="17213" xr:uid="{993C6258-E815-4F1B-A577-13F715159A42}"/>
    <cellStyle name="EYHeader1 2 5 13 2" xfId="17214" xr:uid="{AFCD0DF4-0582-474B-B4C5-F264133A350A}"/>
    <cellStyle name="EYHeader1 2 5 13 2 2" xfId="17215" xr:uid="{805B839E-4114-46A4-92A7-EEAE1B11EE6E}"/>
    <cellStyle name="EYHeader1 2 5 13 3" xfId="17216" xr:uid="{2BF74377-0E7A-4996-A61B-0D5F24608E36}"/>
    <cellStyle name="EYHeader1 2 5 14" xfId="17217" xr:uid="{1B783248-4A5D-4184-928E-575BACB8AE38}"/>
    <cellStyle name="EYHeader1 2 5 14 2" xfId="17218" xr:uid="{34024136-3063-4CFE-A2BD-C9D766EE6749}"/>
    <cellStyle name="EYHeader1 2 5 14 2 2" xfId="17219" xr:uid="{FF02BC57-94BE-4FA3-ABEA-BFCE7D1B6CB7}"/>
    <cellStyle name="EYHeader1 2 5 14 3" xfId="17220" xr:uid="{F0F2E5AC-6F52-4C81-804A-CD0F32B5F834}"/>
    <cellStyle name="EYHeader1 2 5 15" xfId="17221" xr:uid="{2BDF3F35-F333-44E1-823C-E1DBF34E910A}"/>
    <cellStyle name="EYHeader1 2 5 15 2" xfId="17222" xr:uid="{503F3BB4-412C-4768-AA19-B65E3FB9C93C}"/>
    <cellStyle name="EYHeader1 2 5 15 2 2" xfId="17223" xr:uid="{BE6CB827-5154-48E0-8277-088D2B2340EC}"/>
    <cellStyle name="EYHeader1 2 5 15 3" xfId="17224" xr:uid="{9BA40F60-4DF1-4B17-BF30-303F971B5047}"/>
    <cellStyle name="EYHeader1 2 5 16" xfId="17225" xr:uid="{C7F09A98-45D2-4A07-AE07-ED74E2A3BBB5}"/>
    <cellStyle name="EYHeader1 2 5 16 2" xfId="17226" xr:uid="{97D76938-909E-49D0-B21D-93E5FB8D9240}"/>
    <cellStyle name="EYHeader1 2 5 16 2 2" xfId="17227" xr:uid="{FCA50122-FDA4-4280-BD4B-E0D977ACDAD6}"/>
    <cellStyle name="EYHeader1 2 5 16 3" xfId="17228" xr:uid="{A163190E-45B6-40EA-A8A6-A9FAFEC297EC}"/>
    <cellStyle name="EYHeader1 2 5 17" xfId="17229" xr:uid="{0E0E8153-EB19-4DCC-8AED-77D01C5C1AB2}"/>
    <cellStyle name="EYHeader1 2 5 17 2" xfId="17230" xr:uid="{962F4482-653C-48B2-B694-B9A6D30F8F97}"/>
    <cellStyle name="EYHeader1 2 5 17 2 2" xfId="17231" xr:uid="{EC387361-6C7F-4547-8DAC-F90F41AEFA8E}"/>
    <cellStyle name="EYHeader1 2 5 17 3" xfId="17232" xr:uid="{5191A6D3-9F69-4195-84B7-1130A7D93672}"/>
    <cellStyle name="EYHeader1 2 5 18" xfId="17233" xr:uid="{3FAA89FD-0A8D-4380-BB8E-7B73853A8F41}"/>
    <cellStyle name="EYHeader1 2 5 18 2" xfId="17234" xr:uid="{D1EB7884-A30A-4CF7-8BA1-FFBCEA347388}"/>
    <cellStyle name="EYHeader1 2 5 18 2 2" xfId="17235" xr:uid="{C03E2628-247B-4253-BAD5-83089D234AC9}"/>
    <cellStyle name="EYHeader1 2 5 18 3" xfId="17236" xr:uid="{4195E8EF-9D5A-4304-AE15-995D1CCF4047}"/>
    <cellStyle name="EYHeader1 2 5 19" xfId="17237" xr:uid="{0BEA8339-994B-44B4-9E2B-4D3886D9D4A1}"/>
    <cellStyle name="EYHeader1 2 5 19 2" xfId="17238" xr:uid="{A4099D12-D9F7-4B7E-81FE-F8EBF0B14091}"/>
    <cellStyle name="EYHeader1 2 5 19 2 2" xfId="17239" xr:uid="{6215BE4B-B663-4F8F-AF4C-7D92990C9868}"/>
    <cellStyle name="EYHeader1 2 5 19 3" xfId="17240" xr:uid="{8DDB5A2E-35FD-4BED-AC28-282B48B5D92E}"/>
    <cellStyle name="EYHeader1 2 5 2" xfId="17241" xr:uid="{CE778108-2696-4F24-81CF-7186F760D4F1}"/>
    <cellStyle name="EYHeader1 2 5 2 2" xfId="17242" xr:uid="{E8F63C94-5161-4A05-B11F-E490BD4020B0}"/>
    <cellStyle name="EYHeader1 2 5 2 2 2" xfId="17243" xr:uid="{62DC2E63-0310-4A23-ABE9-D5B8D2172FF6}"/>
    <cellStyle name="EYHeader1 2 5 2 3" xfId="17244" xr:uid="{7CCE888B-0EDB-435B-93EB-BBC2E08FA536}"/>
    <cellStyle name="EYHeader1 2 5 20" xfId="17245" xr:uid="{5D81A560-C898-4E45-8A4F-2AC377EF4685}"/>
    <cellStyle name="EYHeader1 2 5 20 2" xfId="17246" xr:uid="{0A57939A-4A84-4671-A3A0-E6EFE2D74ED0}"/>
    <cellStyle name="EYHeader1 2 5 21" xfId="17247" xr:uid="{C3E0362C-42C3-408F-B485-C87D398A1EAF}"/>
    <cellStyle name="EYHeader1 2 5 22" xfId="17248" xr:uid="{DBE41CE3-300C-4C54-B5DA-2AEEB62AE751}"/>
    <cellStyle name="EYHeader1 2 5 3" xfId="17249" xr:uid="{B77D5B9D-E984-44A6-A0AB-30E5059731AE}"/>
    <cellStyle name="EYHeader1 2 5 3 2" xfId="17250" xr:uid="{D9598E5D-0F1A-4549-AF1A-1022410E79EA}"/>
    <cellStyle name="EYHeader1 2 5 3 2 2" xfId="17251" xr:uid="{8ACC6FC8-32FA-4FFF-AB41-E12AC44E2CD5}"/>
    <cellStyle name="EYHeader1 2 5 3 3" xfId="17252" xr:uid="{AE10CAD5-BA67-404C-B1CD-67DF3C30AB6D}"/>
    <cellStyle name="EYHeader1 2 5 4" xfId="17253" xr:uid="{2C6F7E30-69FD-4AEC-A8D2-39DB76CE9E1A}"/>
    <cellStyle name="EYHeader1 2 5 4 2" xfId="17254" xr:uid="{D255320C-9018-41EE-B64D-38F7525CC102}"/>
    <cellStyle name="EYHeader1 2 5 4 2 2" xfId="17255" xr:uid="{48F641D8-690D-4C6C-AB33-6C0BDB3E052F}"/>
    <cellStyle name="EYHeader1 2 5 4 3" xfId="17256" xr:uid="{8EBF2A0F-89C0-4AE2-8907-256379940C4F}"/>
    <cellStyle name="EYHeader1 2 5 5" xfId="17257" xr:uid="{F0C2862E-7ACA-4AEA-85C4-088E999EEC66}"/>
    <cellStyle name="EYHeader1 2 5 5 2" xfId="17258" xr:uid="{16D5FE0E-F656-473D-A176-5CADA1E6EE3A}"/>
    <cellStyle name="EYHeader1 2 5 5 2 2" xfId="17259" xr:uid="{FDFBC6B1-BA79-455D-91F6-E6F15A2116C9}"/>
    <cellStyle name="EYHeader1 2 5 5 3" xfId="17260" xr:uid="{F5B62B1F-06A3-4615-B962-A6AC8CC5A4D7}"/>
    <cellStyle name="EYHeader1 2 5 6" xfId="17261" xr:uid="{63BC7CA2-0F35-4069-9E87-92FB67C58870}"/>
    <cellStyle name="EYHeader1 2 5 6 2" xfId="17262" xr:uid="{7986590B-F0FB-4197-825E-561139109058}"/>
    <cellStyle name="EYHeader1 2 5 6 2 2" xfId="17263" xr:uid="{7C0A4539-CADB-4E94-BE03-6DEAEED5B94B}"/>
    <cellStyle name="EYHeader1 2 5 6 3" xfId="17264" xr:uid="{1ABB366B-A0AC-4E84-8566-48D0ADC34FBF}"/>
    <cellStyle name="EYHeader1 2 5 7" xfId="17265" xr:uid="{BFCC57E3-6F3F-42A3-907F-9061AFED0F69}"/>
    <cellStyle name="EYHeader1 2 5 7 2" xfId="17266" xr:uid="{050A220C-453B-44AE-8917-A12D7DFA2F5B}"/>
    <cellStyle name="EYHeader1 2 5 7 2 2" xfId="17267" xr:uid="{EECEA1CD-2F71-43B0-93E3-73677379D254}"/>
    <cellStyle name="EYHeader1 2 5 7 3" xfId="17268" xr:uid="{6F7B3AFD-7BC2-40AE-B9E3-8568BE8BA47A}"/>
    <cellStyle name="EYHeader1 2 5 8" xfId="17269" xr:uid="{156151B2-91A7-4899-BFD0-750E90B43D5C}"/>
    <cellStyle name="EYHeader1 2 5 8 2" xfId="17270" xr:uid="{CE3F1465-4CF1-4B76-BF1C-6C689D09ED01}"/>
    <cellStyle name="EYHeader1 2 5 8 2 2" xfId="17271" xr:uid="{1A366A33-D97F-4F0A-9779-3C8A2675F4D0}"/>
    <cellStyle name="EYHeader1 2 5 8 3" xfId="17272" xr:uid="{CD417441-F4FC-4B68-913D-3F457CE74A6D}"/>
    <cellStyle name="EYHeader1 2 5 9" xfId="17273" xr:uid="{63427C75-8933-4A8F-A78E-174DA1359978}"/>
    <cellStyle name="EYHeader1 2 5 9 2" xfId="17274" xr:uid="{52FD462C-55D8-42F7-8C84-9F86491B25DC}"/>
    <cellStyle name="EYHeader1 2 5 9 2 2" xfId="17275" xr:uid="{24CA4B90-EB04-4052-AEAE-1A58E8C7C8C5}"/>
    <cellStyle name="EYHeader1 2 5 9 3" xfId="17276" xr:uid="{122F4A22-D37D-42E8-B4FC-6E1D5984B0BE}"/>
    <cellStyle name="EYHeader1 2 6" xfId="17277" xr:uid="{5187D560-237C-4F4E-A427-179195FAC97A}"/>
    <cellStyle name="EYHeader1 2 6 2" xfId="17278" xr:uid="{5633886A-8CCB-4A35-93F7-88FE4F500542}"/>
    <cellStyle name="EYHeader1 2 6 2 2" xfId="17279" xr:uid="{79C4CF39-D3B6-4155-9DD8-0808A255ACEB}"/>
    <cellStyle name="EYHeader1 2 6 3" xfId="17280" xr:uid="{A8015F28-6832-455E-8B77-C3405283640F}"/>
    <cellStyle name="EYHeader1 2 6 4" xfId="17281" xr:uid="{FF35874A-B89E-4A76-934D-D7A11338D88E}"/>
    <cellStyle name="EYHeader1 2 7" xfId="17282" xr:uid="{5E291E26-5414-44C0-9114-9A9C2420D025}"/>
    <cellStyle name="EYHeader1 2 7 2" xfId="17283" xr:uid="{41F5DBCC-A27C-4D18-A570-944BDC12770A}"/>
    <cellStyle name="EYHeader1 2 7 2 2" xfId="17284" xr:uid="{54079AA2-3CE9-49AD-AC33-280E944810DF}"/>
    <cellStyle name="EYHeader1 2 7 3" xfId="17285" xr:uid="{F184DBE3-D29D-4393-B124-5978A0D54DCC}"/>
    <cellStyle name="EYHeader1 2 8" xfId="17286" xr:uid="{ED82DCF4-54E0-4E83-8C2F-C3C4A6252673}"/>
    <cellStyle name="EYHeader1 2 8 2" xfId="17287" xr:uid="{4448B37F-0EB8-49A6-B3AE-8621C7B4124E}"/>
    <cellStyle name="EYHeader1 2 8 2 2" xfId="17288" xr:uid="{E9C5B7C0-1FB7-49D0-BE6D-0545E145DB30}"/>
    <cellStyle name="EYHeader1 2 8 3" xfId="17289" xr:uid="{1271F955-5A3C-42B4-9DFC-99F07BC22D13}"/>
    <cellStyle name="EYHeader1 2 9" xfId="17290" xr:uid="{37B676AA-1AF4-4A97-87C3-0CACE78EF296}"/>
    <cellStyle name="EYHeader1 2 9 2" xfId="17291" xr:uid="{27C8643D-5FE9-4611-B3E9-5D7067AA3FEE}"/>
    <cellStyle name="EYHeader1 2 9 2 2" xfId="17292" xr:uid="{BF1FC619-75A2-41D4-A131-68F43D3BBC2E}"/>
    <cellStyle name="EYHeader1 2 9 3" xfId="17293" xr:uid="{DA5CF781-F43E-4B86-AE8F-42BE6FC3D23C}"/>
    <cellStyle name="EYHeader1 3" xfId="17294" xr:uid="{27F72D3C-2850-471F-8E56-74422142B52E}"/>
    <cellStyle name="EYHeader1 3 2" xfId="17295" xr:uid="{F5489058-B77F-4219-A818-AC8B1F851E75}"/>
    <cellStyle name="EYHeader1 3 2 10" xfId="17296" xr:uid="{D0E8168D-7CC4-48F2-81B6-572C18CD68EC}"/>
    <cellStyle name="EYHeader1 3 2 10 2" xfId="17297" xr:uid="{88C634ED-0C5A-4851-BE75-07CAC2E9B457}"/>
    <cellStyle name="EYHeader1 3 2 10 2 2" xfId="17298" xr:uid="{6EC2B870-6794-423E-8A3F-205E2AAA9BDD}"/>
    <cellStyle name="EYHeader1 3 2 10 3" xfId="17299" xr:uid="{AE9681DD-B756-4FDA-B297-F9D86DDE10DD}"/>
    <cellStyle name="EYHeader1 3 2 11" xfId="17300" xr:uid="{33D8AB53-687A-45BB-9215-A348E4F9C8D9}"/>
    <cellStyle name="EYHeader1 3 2 11 2" xfId="17301" xr:uid="{F89C64EB-F6EE-49AF-A048-450AC0D37B60}"/>
    <cellStyle name="EYHeader1 3 2 11 2 2" xfId="17302" xr:uid="{ED74A377-FEF5-46F1-8648-8C6DE335EA1E}"/>
    <cellStyle name="EYHeader1 3 2 11 3" xfId="17303" xr:uid="{CF9FA699-DBBF-44BE-95A6-B05DE018FDC9}"/>
    <cellStyle name="EYHeader1 3 2 12" xfId="17304" xr:uid="{AA6328A3-B7A1-433F-813D-31A43EB8B6CF}"/>
    <cellStyle name="EYHeader1 3 2 12 2" xfId="17305" xr:uid="{E343562F-C065-4AB7-A6AC-5C4500BE3B6F}"/>
    <cellStyle name="EYHeader1 3 2 12 2 2" xfId="17306" xr:uid="{DC5A9578-D78D-4AA3-8692-F56784C00534}"/>
    <cellStyle name="EYHeader1 3 2 12 3" xfId="17307" xr:uid="{27AB3157-B2A5-4A62-8868-382D3C9336F2}"/>
    <cellStyle name="EYHeader1 3 2 13" xfId="17308" xr:uid="{7665BDC0-B58D-4ECA-AC4C-F25EEF634E2D}"/>
    <cellStyle name="EYHeader1 3 2 13 2" xfId="17309" xr:uid="{2F487848-D2E7-42D5-B5AB-AC4B28E88F28}"/>
    <cellStyle name="EYHeader1 3 2 13 2 2" xfId="17310" xr:uid="{55AB5904-08F1-4C63-B870-6A3C94973D00}"/>
    <cellStyle name="EYHeader1 3 2 13 3" xfId="17311" xr:uid="{9F56C4CE-87A7-4CDB-BB9B-A01868911ACC}"/>
    <cellStyle name="EYHeader1 3 2 14" xfId="17312" xr:uid="{2CC798FA-4936-43B8-8C19-0469FB382E5B}"/>
    <cellStyle name="EYHeader1 3 2 14 2" xfId="17313" xr:uid="{39F1FDDB-EE1C-4842-96A9-4723F5B78E29}"/>
    <cellStyle name="EYHeader1 3 2 14 2 2" xfId="17314" xr:uid="{DCFD5315-45EB-47C4-B4C0-DC6C316FA05B}"/>
    <cellStyle name="EYHeader1 3 2 14 3" xfId="17315" xr:uid="{734EAE9C-BF9D-4539-9154-1BBD5BB96EC8}"/>
    <cellStyle name="EYHeader1 3 2 15" xfId="17316" xr:uid="{3934414E-E5EE-456D-B466-52258FC99510}"/>
    <cellStyle name="EYHeader1 3 2 15 2" xfId="17317" xr:uid="{2A951F9C-776A-4554-A8B9-C132882EE481}"/>
    <cellStyle name="EYHeader1 3 2 15 2 2" xfId="17318" xr:uid="{A6D30D19-14AE-4870-9792-59ECED803B3D}"/>
    <cellStyle name="EYHeader1 3 2 15 3" xfId="17319" xr:uid="{EBA617DF-7C32-46F2-A8B0-171C63CDAE70}"/>
    <cellStyle name="EYHeader1 3 2 16" xfId="17320" xr:uid="{AFBC7A7B-770F-4787-A923-FFCBD36AFF66}"/>
    <cellStyle name="EYHeader1 3 2 16 2" xfId="17321" xr:uid="{2B44AAE5-5C22-44B5-96D6-269C5F39CED7}"/>
    <cellStyle name="EYHeader1 3 2 16 2 2" xfId="17322" xr:uid="{5ABBD1D2-691C-41E3-901A-84B7E1D75D80}"/>
    <cellStyle name="EYHeader1 3 2 16 3" xfId="17323" xr:uid="{2EE7EC3F-945E-40CD-AD4D-6D5A22C9A793}"/>
    <cellStyle name="EYHeader1 3 2 17" xfId="17324" xr:uid="{247510AB-734A-4678-90F1-016A045B6061}"/>
    <cellStyle name="EYHeader1 3 2 17 2" xfId="17325" xr:uid="{72C393AC-9CCF-4B8C-BBCC-46AD722F4603}"/>
    <cellStyle name="EYHeader1 3 2 17 2 2" xfId="17326" xr:uid="{7938F67B-F2CC-40B8-938F-F85E9E3B88EA}"/>
    <cellStyle name="EYHeader1 3 2 17 3" xfId="17327" xr:uid="{D2CA69C6-6A5A-4F7C-9675-A26DB5F45212}"/>
    <cellStyle name="EYHeader1 3 2 18" xfId="17328" xr:uid="{98E978AE-0614-47DE-BA64-38603EEC0448}"/>
    <cellStyle name="EYHeader1 3 2 18 2" xfId="17329" xr:uid="{FC7727EE-CF1A-4763-B5C8-121FF8C0F9E5}"/>
    <cellStyle name="EYHeader1 3 2 18 2 2" xfId="17330" xr:uid="{FDE93309-8A00-4775-B55C-91AA58F42EF7}"/>
    <cellStyle name="EYHeader1 3 2 18 3" xfId="17331" xr:uid="{A303EDEA-4F7D-4740-A066-885BA0028BDE}"/>
    <cellStyle name="EYHeader1 3 2 19" xfId="17332" xr:uid="{EA059A13-6B8D-4CB2-AC7D-7C393D838810}"/>
    <cellStyle name="EYHeader1 3 2 19 2" xfId="17333" xr:uid="{27C9B177-090C-4137-A0C4-2CEBE2072B36}"/>
    <cellStyle name="EYHeader1 3 2 19 2 2" xfId="17334" xr:uid="{804BAD22-BAD9-42FD-B9D6-58FDFF4F295D}"/>
    <cellStyle name="EYHeader1 3 2 19 3" xfId="17335" xr:uid="{7843A0F0-DCC2-4A3D-928D-C09386A97A25}"/>
    <cellStyle name="EYHeader1 3 2 2" xfId="17336" xr:uid="{5FB1C19B-318F-423A-9DF4-6C74178D1C22}"/>
    <cellStyle name="EYHeader1 3 2 2 2" xfId="17337" xr:uid="{BD07D2CF-52D0-4231-BFEA-6127FBEA1652}"/>
    <cellStyle name="EYHeader1 3 2 2 2 2" xfId="17338" xr:uid="{B52B7AB6-79E9-4298-96A7-0F5C35D5F1A4}"/>
    <cellStyle name="EYHeader1 3 2 2 2 2 2" xfId="17339" xr:uid="{8751119B-F91F-4FAF-A615-58436AF1CD71}"/>
    <cellStyle name="EYHeader1 3 2 2 2 2 3" xfId="17340" xr:uid="{C3DAB889-E128-4426-8C17-6FABBC8927FA}"/>
    <cellStyle name="EYHeader1 3 2 2 3" xfId="17341" xr:uid="{7E204F8D-7309-4B60-853A-E809103B214B}"/>
    <cellStyle name="EYHeader1 3 2 2 3 2" xfId="17342" xr:uid="{773E7E46-1978-4FC1-AD9C-625FF337357B}"/>
    <cellStyle name="EYHeader1 3 2 2 3 3" xfId="17343" xr:uid="{B60B6390-F32C-4548-AF7C-F41315C73A3D}"/>
    <cellStyle name="EYHeader1 3 2 2 4" xfId="17344" xr:uid="{96B49592-D803-40B9-B431-00EE23E7A611}"/>
    <cellStyle name="EYHeader1 3 2 2 5" xfId="17345" xr:uid="{EDA75E33-9B91-4A37-9B96-CE0545B51D3F}"/>
    <cellStyle name="EYHeader1 3 2 20" xfId="17346" xr:uid="{B6FFCF7B-2C3F-4D09-B922-D2C736C6E803}"/>
    <cellStyle name="EYHeader1 3 2 20 2" xfId="17347" xr:uid="{4352AF1C-448A-4396-8ACC-87D342AB13FF}"/>
    <cellStyle name="EYHeader1 3 2 21" xfId="17348" xr:uid="{8C4EAF82-9142-4C61-B401-C29BF3A17D1F}"/>
    <cellStyle name="EYHeader1 3 2 21 2" xfId="17349" xr:uid="{A5CB20A9-304F-4991-8571-677F02188B2C}"/>
    <cellStyle name="EYHeader1 3 2 22" xfId="17350" xr:uid="{F0631DF2-222C-4A22-BE5B-FF96C1AFC17B}"/>
    <cellStyle name="EYHeader1 3 2 3" xfId="17351" xr:uid="{D88BF835-1260-41CA-B0CC-73119329ACB4}"/>
    <cellStyle name="EYHeader1 3 2 3 2" xfId="17352" xr:uid="{2B11CC38-38EA-4263-BE67-8B3D409D24CC}"/>
    <cellStyle name="EYHeader1 3 2 3 2 2" xfId="17353" xr:uid="{71A7CFCB-5AA9-41A2-8A51-2B1D53BD6C28}"/>
    <cellStyle name="EYHeader1 3 2 3 3" xfId="17354" xr:uid="{294088C5-51BC-4CF9-9753-8467CF3C5F82}"/>
    <cellStyle name="EYHeader1 3 2 3 4" xfId="17355" xr:uid="{590B04C6-CBFC-4BA3-82F2-79E834EF97C3}"/>
    <cellStyle name="EYHeader1 3 2 4" xfId="17356" xr:uid="{DA59D5C1-2CCC-4D91-AADE-CD17B5247702}"/>
    <cellStyle name="EYHeader1 3 2 4 2" xfId="17357" xr:uid="{E90D61E4-3DC1-4171-879C-6457BB3F8CAF}"/>
    <cellStyle name="EYHeader1 3 2 4 2 2" xfId="17358" xr:uid="{4DCE7652-605A-4D3F-AEFB-A2A4E6B1AE93}"/>
    <cellStyle name="EYHeader1 3 2 4 3" xfId="17359" xr:uid="{EF4ED10C-9DEC-4F18-AEB6-7A47B3A8AA0B}"/>
    <cellStyle name="EYHeader1 3 2 5" xfId="17360" xr:uid="{D5EA057C-D191-4F5F-978C-2ACBD279E619}"/>
    <cellStyle name="EYHeader1 3 2 5 2" xfId="17361" xr:uid="{19BCD93F-6AEA-4628-A8F9-519D7701D399}"/>
    <cellStyle name="EYHeader1 3 2 5 2 2" xfId="17362" xr:uid="{61ACA265-2453-4517-A73C-A198EFA631C4}"/>
    <cellStyle name="EYHeader1 3 2 5 3" xfId="17363" xr:uid="{F912A229-9DCC-4CE6-B8C5-C90BF35C0299}"/>
    <cellStyle name="EYHeader1 3 2 6" xfId="17364" xr:uid="{740800C2-590D-477E-BE5A-F7EC85C7E7A4}"/>
    <cellStyle name="EYHeader1 3 2 6 2" xfId="17365" xr:uid="{50EAB20D-2E1E-456D-862F-C3A76C38A3CD}"/>
    <cellStyle name="EYHeader1 3 2 6 2 2" xfId="17366" xr:uid="{3821BA15-3C3F-4C96-8E78-8F4E69077C07}"/>
    <cellStyle name="EYHeader1 3 2 6 3" xfId="17367" xr:uid="{A90EB5E9-A62D-4B03-9DEF-00944ADD590C}"/>
    <cellStyle name="EYHeader1 3 2 7" xfId="17368" xr:uid="{A51EAA93-927F-4444-AFE1-3605915464FC}"/>
    <cellStyle name="EYHeader1 3 2 7 2" xfId="17369" xr:uid="{F6AFC64C-DCD8-41C3-A09E-934CA7DA007E}"/>
    <cellStyle name="EYHeader1 3 2 7 2 2" xfId="17370" xr:uid="{681F95C6-6211-4137-A69C-174D3BCFBA7E}"/>
    <cellStyle name="EYHeader1 3 2 7 3" xfId="17371" xr:uid="{E825699F-45BB-41FA-907E-63565B008597}"/>
    <cellStyle name="EYHeader1 3 2 8" xfId="17372" xr:uid="{46A96B6C-60C7-4859-9ADD-2E4EDB864F3E}"/>
    <cellStyle name="EYHeader1 3 2 8 2" xfId="17373" xr:uid="{8DB8903D-1DA7-4059-9F0E-8F362F130B01}"/>
    <cellStyle name="EYHeader1 3 2 8 2 2" xfId="17374" xr:uid="{CD27C11A-DC58-43EC-8A6D-3FC8DF6FC9F5}"/>
    <cellStyle name="EYHeader1 3 2 8 3" xfId="17375" xr:uid="{3461BEE6-6D13-4340-A3CF-4EBC4D1F3501}"/>
    <cellStyle name="EYHeader1 3 2 9" xfId="17376" xr:uid="{520DF934-CBB5-4690-AF4D-BD197745B9EA}"/>
    <cellStyle name="EYHeader1 3 2 9 2" xfId="17377" xr:uid="{630CF481-95C6-48E2-9494-30337AA37D60}"/>
    <cellStyle name="EYHeader1 3 2 9 2 2" xfId="17378" xr:uid="{3C62B7B9-AC9E-44DC-8A7F-FA49B776AC65}"/>
    <cellStyle name="EYHeader1 3 2 9 3" xfId="17379" xr:uid="{B92C6D06-7D6A-4A24-A29E-189699B63288}"/>
    <cellStyle name="EYHeader1 3 3" xfId="17380" xr:uid="{10B2AB63-04D5-4CE3-B0C0-49E04C98B065}"/>
    <cellStyle name="EYHeader1 3 3 2" xfId="17381" xr:uid="{6F1E8CA0-45FC-4B0D-A75C-615955DE79F0}"/>
    <cellStyle name="EYHeader1 3 3 2 2" xfId="17382" xr:uid="{3C142A3D-4987-4AE7-8725-56E4B126E66F}"/>
    <cellStyle name="EYHeader1 3 3 2 2 2" xfId="17383" xr:uid="{EDDA2A53-17AD-4F03-8BD1-FB0358A73F3C}"/>
    <cellStyle name="EYHeader1 3 3 2 2 3" xfId="17384" xr:uid="{A3A496EA-99D0-4FC4-AEFD-271AA9FCDA9D}"/>
    <cellStyle name="EYHeader1 3 3 3" xfId="17385" xr:uid="{2B168CD6-277A-4D23-89A9-49F7ADE85077}"/>
    <cellStyle name="EYHeader1 3 3 3 2" xfId="17386" xr:uid="{CF2530E5-DE03-49AB-8D62-915820A994FA}"/>
    <cellStyle name="EYHeader1 3 3 3 3" xfId="17387" xr:uid="{75AFE220-AEEF-4A72-A11F-EED6DFD2919F}"/>
    <cellStyle name="EYHeader1 3 3 4" xfId="17388" xr:uid="{7DCEBEC5-87BE-402A-89B8-F2C79D1C72B0}"/>
    <cellStyle name="EYHeader1 3 3 5" xfId="17389" xr:uid="{2F540241-78F7-48B7-9FD2-6C0604A2672F}"/>
    <cellStyle name="EYHeader1 3 4" xfId="17390" xr:uid="{0B1E2E05-02AF-41FB-833B-4B4A0FC286C5}"/>
    <cellStyle name="EYHeader1 3 4 2" xfId="17391" xr:uid="{1855218B-0961-46B9-A5EF-4190A8CE44B4}"/>
    <cellStyle name="EYHeader1 3 4 2 2" xfId="17392" xr:uid="{ECB4AECB-B2E8-4B96-A99E-4D03B6E80B1E}"/>
    <cellStyle name="EYHeader1 3 4 3" xfId="17393" xr:uid="{03B18763-019F-4795-9137-5FC60A0B6B4C}"/>
    <cellStyle name="EYHeader1 3 4 4" xfId="17394" xr:uid="{2E61CF78-6B2C-4903-AE11-99E3BD42702A}"/>
    <cellStyle name="EYHeader1 3 5" xfId="17395" xr:uid="{3EF4B927-C660-4B9D-B1BB-00A2C9AF8455}"/>
    <cellStyle name="EYHeader1 3 5 2" xfId="17396" xr:uid="{B66C880F-A3E7-41CC-BE7D-F14B4A861486}"/>
    <cellStyle name="EYHeader1 3 5 2 2" xfId="17397" xr:uid="{8B745911-6CEB-4530-BDBA-451A62AA2E79}"/>
    <cellStyle name="EYHeader1 3 5 3" xfId="17398" xr:uid="{C0F238CF-FD8B-439F-8293-7C32C1DF98F7}"/>
    <cellStyle name="EYHeader1 3 6" xfId="17399" xr:uid="{8AD2DC0A-89C5-41CA-A516-6C68B1CF3388}"/>
    <cellStyle name="EYHeader1 3 6 2" xfId="17400" xr:uid="{A2018E4A-5FD1-4B21-93D8-F77A5B19753D}"/>
    <cellStyle name="EYHeader1 3 6 2 2" xfId="17401" xr:uid="{274EB755-D174-4A0F-8C67-87A35BEEDFB4}"/>
    <cellStyle name="EYHeader1 3 6 3" xfId="17402" xr:uid="{812CACA0-189F-4F1F-8CA0-0C6BEBC6344E}"/>
    <cellStyle name="EYHeader1 3 7" xfId="17403" xr:uid="{4B2974BD-436D-4E4A-ADBB-6F90BC9CCE2D}"/>
    <cellStyle name="EYHeader1 3 7 2" xfId="17404" xr:uid="{68BB4BFD-B8C6-4459-8146-5426726DD040}"/>
    <cellStyle name="EYHeader1 3 7 2 2" xfId="17405" xr:uid="{2136B592-DAAB-41D4-977A-5C456835829B}"/>
    <cellStyle name="EYHeader1 3 7 3" xfId="17406" xr:uid="{B471349F-549C-4775-BFA8-D6B9834CC957}"/>
    <cellStyle name="EYHeader1 3 8" xfId="17407" xr:uid="{BEE4F06D-3D3F-4B3B-90E5-4942EF82506D}"/>
    <cellStyle name="EYHeader1 3 8 2" xfId="17408" xr:uid="{4ACC5C14-80A7-43BE-BECF-5AFB1E9E9AAD}"/>
    <cellStyle name="EYHeader1 3 9" xfId="17409" xr:uid="{CD9AA96B-4E86-4388-9330-8D20266255F9}"/>
    <cellStyle name="EYHeader1 4" xfId="17410" xr:uid="{D7F3D13D-EEA4-4F3A-9C04-CD09BAC84886}"/>
    <cellStyle name="EYHeader1 4 2" xfId="17411" xr:uid="{F6DDCBC2-C011-4EDD-AD8C-564ACC772C29}"/>
    <cellStyle name="EYHeader1 4 2 10" xfId="17412" xr:uid="{0AE49D0A-ACC5-412C-9808-0EA01B8702BE}"/>
    <cellStyle name="EYHeader1 4 2 10 2" xfId="17413" xr:uid="{5C61CAB7-A51E-4EA9-A635-31F3AD079AE8}"/>
    <cellStyle name="EYHeader1 4 2 10 2 2" xfId="17414" xr:uid="{B800E216-D829-45C6-BF6F-5B94C222E261}"/>
    <cellStyle name="EYHeader1 4 2 10 3" xfId="17415" xr:uid="{855F64B9-F35D-4756-823D-241DE4374941}"/>
    <cellStyle name="EYHeader1 4 2 11" xfId="17416" xr:uid="{7C99022F-5F4B-48C0-B625-C4FF759F1CC6}"/>
    <cellStyle name="EYHeader1 4 2 11 2" xfId="17417" xr:uid="{B74E50B6-EE47-416E-9E3B-2D7405BE0096}"/>
    <cellStyle name="EYHeader1 4 2 11 2 2" xfId="17418" xr:uid="{53F1C3C6-7F2E-48E5-865B-FE64E7C6DEE0}"/>
    <cellStyle name="EYHeader1 4 2 11 3" xfId="17419" xr:uid="{4CC8FEDC-267C-443A-9CCC-002E1DE2F91A}"/>
    <cellStyle name="EYHeader1 4 2 12" xfId="17420" xr:uid="{C043113A-312D-4B04-9A09-5021547D9EA0}"/>
    <cellStyle name="EYHeader1 4 2 12 2" xfId="17421" xr:uid="{75AF181F-6F44-49E9-9093-1FCD75C60DDE}"/>
    <cellStyle name="EYHeader1 4 2 12 2 2" xfId="17422" xr:uid="{842A646A-1DE4-4E93-9B59-3B48834247D9}"/>
    <cellStyle name="EYHeader1 4 2 12 3" xfId="17423" xr:uid="{8E65F50D-CFB7-4601-BD67-222219011926}"/>
    <cellStyle name="EYHeader1 4 2 13" xfId="17424" xr:uid="{098B3B0B-10BA-4C5E-9326-4EF8FEA06ABC}"/>
    <cellStyle name="EYHeader1 4 2 13 2" xfId="17425" xr:uid="{736652D0-98C5-4EF1-BE72-B162143D9451}"/>
    <cellStyle name="EYHeader1 4 2 13 2 2" xfId="17426" xr:uid="{EA5CBB5D-5060-449A-8F26-8E93B0E0F2C7}"/>
    <cellStyle name="EYHeader1 4 2 13 3" xfId="17427" xr:uid="{3E07FF1C-E4DA-4850-A657-5E9416BEEA65}"/>
    <cellStyle name="EYHeader1 4 2 14" xfId="17428" xr:uid="{C933503C-16C1-481B-B986-C866706A5331}"/>
    <cellStyle name="EYHeader1 4 2 14 2" xfId="17429" xr:uid="{F92D5611-CAD0-4D9D-9B5B-1482B5495273}"/>
    <cellStyle name="EYHeader1 4 2 14 2 2" xfId="17430" xr:uid="{1D8A39F2-DFE9-4DD5-B8EE-4EA607A1BB08}"/>
    <cellStyle name="EYHeader1 4 2 14 3" xfId="17431" xr:uid="{757FD4C8-523A-4670-AFBA-89B6F62E2D01}"/>
    <cellStyle name="EYHeader1 4 2 15" xfId="17432" xr:uid="{66AD446B-976E-47E1-B1DD-82A341D94ABF}"/>
    <cellStyle name="EYHeader1 4 2 15 2" xfId="17433" xr:uid="{B05FE4F1-48E5-4896-A35B-22D658E48F34}"/>
    <cellStyle name="EYHeader1 4 2 15 2 2" xfId="17434" xr:uid="{21F712F3-9E09-42BE-89C0-4D46682E17AE}"/>
    <cellStyle name="EYHeader1 4 2 15 3" xfId="17435" xr:uid="{2B4A6E66-FBC2-48E5-9A76-C5A04EDB0EB2}"/>
    <cellStyle name="EYHeader1 4 2 16" xfId="17436" xr:uid="{B30CE763-9238-415E-AA86-AE974CAD181A}"/>
    <cellStyle name="EYHeader1 4 2 16 2" xfId="17437" xr:uid="{17EE14BD-DD9B-4C8B-940E-BFD6C71BB842}"/>
    <cellStyle name="EYHeader1 4 2 16 2 2" xfId="17438" xr:uid="{D5F00B90-A938-4A1A-AF61-4FF271B5AAC8}"/>
    <cellStyle name="EYHeader1 4 2 16 3" xfId="17439" xr:uid="{9A0D4685-0816-4AA2-999A-42F40E3DCB16}"/>
    <cellStyle name="EYHeader1 4 2 17" xfId="17440" xr:uid="{ABE40727-E8FC-4B96-9ED0-F0EB1A2C5B13}"/>
    <cellStyle name="EYHeader1 4 2 17 2" xfId="17441" xr:uid="{C51917E9-54B7-44D5-A168-1A4CF63226D7}"/>
    <cellStyle name="EYHeader1 4 2 17 2 2" xfId="17442" xr:uid="{EC91AF26-CA81-4B51-8927-AA58CA8585B5}"/>
    <cellStyle name="EYHeader1 4 2 17 3" xfId="17443" xr:uid="{3A31956E-DF16-49F7-A138-3307FA7F0148}"/>
    <cellStyle name="EYHeader1 4 2 18" xfId="17444" xr:uid="{2AB828AD-9056-4F1B-8E45-D53C792DDE61}"/>
    <cellStyle name="EYHeader1 4 2 18 2" xfId="17445" xr:uid="{91E58668-D016-40DA-A7DE-AC9AD6A670FC}"/>
    <cellStyle name="EYHeader1 4 2 18 2 2" xfId="17446" xr:uid="{FB374E38-B99A-4272-BA6A-48FDE24D9140}"/>
    <cellStyle name="EYHeader1 4 2 18 3" xfId="17447" xr:uid="{D2CA9504-A012-4438-BB19-FE5C3AD4901F}"/>
    <cellStyle name="EYHeader1 4 2 19" xfId="17448" xr:uid="{6CC332FC-3BF4-489B-A349-7032922BF395}"/>
    <cellStyle name="EYHeader1 4 2 19 2" xfId="17449" xr:uid="{2FEC75C8-3157-4E39-8890-4BB58F829C34}"/>
    <cellStyle name="EYHeader1 4 2 19 2 2" xfId="17450" xr:uid="{1642788D-271C-4949-B5FF-226A333594F7}"/>
    <cellStyle name="EYHeader1 4 2 19 3" xfId="17451" xr:uid="{B9E97298-BCD5-4AC8-9799-21BEB5BC9DF9}"/>
    <cellStyle name="EYHeader1 4 2 2" xfId="17452" xr:uid="{18F4985D-FA71-4743-A921-876F856E203E}"/>
    <cellStyle name="EYHeader1 4 2 2 2" xfId="17453" xr:uid="{4B54603C-727E-48D2-9191-68D3BCA33865}"/>
    <cellStyle name="EYHeader1 4 2 2 2 2" xfId="17454" xr:uid="{DC25522B-56AF-4DD7-A404-D1E7C0AEC898}"/>
    <cellStyle name="EYHeader1 4 2 2 2 2 2" xfId="17455" xr:uid="{719DB566-F264-4FF9-B943-79C84E773F4E}"/>
    <cellStyle name="EYHeader1 4 2 2 2 2 3" xfId="17456" xr:uid="{39693976-7F3A-47F0-BAF7-590C98B7994C}"/>
    <cellStyle name="EYHeader1 4 2 2 3" xfId="17457" xr:uid="{EE667A96-6E68-481D-9E50-A29A3B312872}"/>
    <cellStyle name="EYHeader1 4 2 2 3 2" xfId="17458" xr:uid="{86B485A9-9468-4D11-B29F-19ADBB27B3B9}"/>
    <cellStyle name="EYHeader1 4 2 2 3 3" xfId="17459" xr:uid="{6EE3B4C9-34EA-4BA0-B849-EC967726DBA9}"/>
    <cellStyle name="EYHeader1 4 2 2 4" xfId="17460" xr:uid="{2B5ABBB3-F65E-4601-88D1-7D7E650C033E}"/>
    <cellStyle name="EYHeader1 4 2 2 5" xfId="17461" xr:uid="{F435A4C1-4702-4E1B-B3EB-32D696416E49}"/>
    <cellStyle name="EYHeader1 4 2 20" xfId="17462" xr:uid="{98F03D08-025B-4BC5-96A9-D1FBEE9315CA}"/>
    <cellStyle name="EYHeader1 4 2 20 2" xfId="17463" xr:uid="{68F40267-559C-4287-B3CF-3A0ACC1CA130}"/>
    <cellStyle name="EYHeader1 4 2 21" xfId="17464" xr:uid="{BE2147EA-1D50-4D9C-A26C-713280E0CE02}"/>
    <cellStyle name="EYHeader1 4 2 3" xfId="17465" xr:uid="{6F430587-64EB-4D90-B26F-CBAE771FD78D}"/>
    <cellStyle name="EYHeader1 4 2 3 2" xfId="17466" xr:uid="{91814AA9-8242-44EC-89FD-F3A2F9D5FF1D}"/>
    <cellStyle name="EYHeader1 4 2 3 2 2" xfId="17467" xr:uid="{CE5AF992-76F1-4C5F-A3F9-EC30D5EC0488}"/>
    <cellStyle name="EYHeader1 4 2 3 3" xfId="17468" xr:uid="{98E5C46D-2B12-41F2-8E1E-E39CBF435A65}"/>
    <cellStyle name="EYHeader1 4 2 3 4" xfId="17469" xr:uid="{1FEC7ADE-C72A-43CB-A196-98A58ACE9705}"/>
    <cellStyle name="EYHeader1 4 2 4" xfId="17470" xr:uid="{0F88003C-8A10-4D7C-A0B8-0D5154922BE6}"/>
    <cellStyle name="EYHeader1 4 2 4 2" xfId="17471" xr:uid="{8F0B2CE1-8D6A-46A6-87CF-19AE8C773684}"/>
    <cellStyle name="EYHeader1 4 2 4 2 2" xfId="17472" xr:uid="{9720CF2E-1FF3-4FE0-9FF7-6441A17297EA}"/>
    <cellStyle name="EYHeader1 4 2 4 3" xfId="17473" xr:uid="{BB4AEB2F-1B24-4FED-AA25-8B50AE7585BE}"/>
    <cellStyle name="EYHeader1 4 2 5" xfId="17474" xr:uid="{8C1F9823-85EA-4122-9902-18748CFB3BAB}"/>
    <cellStyle name="EYHeader1 4 2 5 2" xfId="17475" xr:uid="{94E8CE36-1F71-48C8-ACE2-9488059298E6}"/>
    <cellStyle name="EYHeader1 4 2 5 2 2" xfId="17476" xr:uid="{4C7EED11-7B40-41A3-8BD2-28B7C326C618}"/>
    <cellStyle name="EYHeader1 4 2 5 3" xfId="17477" xr:uid="{D2979677-F4EA-43FB-AD66-0970EC47E357}"/>
    <cellStyle name="EYHeader1 4 2 6" xfId="17478" xr:uid="{D99314B2-2E2A-4677-8B7C-0ED0E173B0CD}"/>
    <cellStyle name="EYHeader1 4 2 6 2" xfId="17479" xr:uid="{7AF5BE75-05D6-493D-8E05-169860B106D6}"/>
    <cellStyle name="EYHeader1 4 2 6 2 2" xfId="17480" xr:uid="{77B95958-B8C5-4F9E-B038-BD53D7F54B6A}"/>
    <cellStyle name="EYHeader1 4 2 6 3" xfId="17481" xr:uid="{5ACAFDC9-B12A-41A3-AB75-27025C732776}"/>
    <cellStyle name="EYHeader1 4 2 7" xfId="17482" xr:uid="{ECEE4D05-8C6B-4BA2-A8E8-2592490B873A}"/>
    <cellStyle name="EYHeader1 4 2 7 2" xfId="17483" xr:uid="{ED0CBF8D-C302-4656-A9FB-8082F09D3A82}"/>
    <cellStyle name="EYHeader1 4 2 7 2 2" xfId="17484" xr:uid="{A8F59DFE-4297-4FE7-B3AE-4F3DF231C355}"/>
    <cellStyle name="EYHeader1 4 2 7 3" xfId="17485" xr:uid="{39F42683-02F9-4135-AAB1-A7D7A27213A0}"/>
    <cellStyle name="EYHeader1 4 2 8" xfId="17486" xr:uid="{074C9571-6C51-4033-ABD5-6A21338BDEE6}"/>
    <cellStyle name="EYHeader1 4 2 8 2" xfId="17487" xr:uid="{1B1CD547-C5CA-4075-A04A-3941EEDC3F24}"/>
    <cellStyle name="EYHeader1 4 2 8 2 2" xfId="17488" xr:uid="{1F0BAB9E-924A-4E3F-A3AE-1E7BB2C36F57}"/>
    <cellStyle name="EYHeader1 4 2 8 3" xfId="17489" xr:uid="{CEC2EC75-E633-4E49-B9F5-DD6F29F9193C}"/>
    <cellStyle name="EYHeader1 4 2 9" xfId="17490" xr:uid="{FCE71656-5219-4FFB-B987-634A62A98F98}"/>
    <cellStyle name="EYHeader1 4 2 9 2" xfId="17491" xr:uid="{287252E1-62B2-40E3-875E-52BFE956672F}"/>
    <cellStyle name="EYHeader1 4 2 9 2 2" xfId="17492" xr:uid="{BF5F824C-013F-40D9-B3B3-2BF956358C98}"/>
    <cellStyle name="EYHeader1 4 2 9 3" xfId="17493" xr:uid="{78247C27-52CA-4F71-AF85-F99EAD3239EA}"/>
    <cellStyle name="EYHeader1 4 3" xfId="17494" xr:uid="{B2B9BD6C-A00C-4C5D-BB78-7D4AF197D347}"/>
    <cellStyle name="EYHeader1 4 3 2" xfId="17495" xr:uid="{80AA7D84-4767-490E-A546-5B27597609DC}"/>
    <cellStyle name="EYHeader1 4 3 2 2" xfId="17496" xr:uid="{AC756391-D6B3-44F8-94F8-9D5A8E1A66C7}"/>
    <cellStyle name="EYHeader1 4 3 2 2 2" xfId="17497" xr:uid="{AC6041FA-3CFC-4DE1-A775-939E4FFBF397}"/>
    <cellStyle name="EYHeader1 4 3 2 2 3" xfId="17498" xr:uid="{F8FF2776-DFAF-4C24-A4FE-4E135446950A}"/>
    <cellStyle name="EYHeader1 4 3 3" xfId="17499" xr:uid="{18F1D0FE-390A-4E9E-88AB-B8D3ED764180}"/>
    <cellStyle name="EYHeader1 4 3 3 2" xfId="17500" xr:uid="{07FCAB74-C5ED-47FE-AF11-C1C463B991E8}"/>
    <cellStyle name="EYHeader1 4 3 3 3" xfId="17501" xr:uid="{176094D1-F7C6-47AD-BE3F-C8B5BFEB6403}"/>
    <cellStyle name="EYHeader1 4 3 4" xfId="17502" xr:uid="{2DB11C0F-7A5D-4400-989D-2A7AE04F8AA4}"/>
    <cellStyle name="EYHeader1 4 3 5" xfId="17503" xr:uid="{66EE70BA-E4EF-4CBB-ACE1-62EC7940CE94}"/>
    <cellStyle name="EYHeader1 4 4" xfId="17504" xr:uid="{BF9F639C-1DBD-423B-B45F-DF13BEC5103B}"/>
    <cellStyle name="EYHeader1 4 4 2" xfId="17505" xr:uid="{9D835FDB-407A-4E25-9276-F9F75975E148}"/>
    <cellStyle name="EYHeader1 4 4 2 2" xfId="17506" xr:uid="{FB4945D5-D806-4290-A708-63F3B4574831}"/>
    <cellStyle name="EYHeader1 4 4 3" xfId="17507" xr:uid="{32504C87-1AC7-4E1E-8161-B21DEAE11DCB}"/>
    <cellStyle name="EYHeader1 4 4 4" xfId="17508" xr:uid="{91D7DE4E-5F0F-499C-B21C-E94D8C44CE8C}"/>
    <cellStyle name="EYHeader1 4 5" xfId="17509" xr:uid="{929F2F11-E45E-4E77-B783-659CFAE06522}"/>
    <cellStyle name="EYHeader1 4 5 2" xfId="17510" xr:uid="{217C960A-50D4-4E00-9EE2-E9577D8D2E67}"/>
    <cellStyle name="EYHeader1 4 5 2 2" xfId="17511" xr:uid="{60DB2773-AF15-4863-B1BC-41BE2E4BF4C8}"/>
    <cellStyle name="EYHeader1 4 5 3" xfId="17512" xr:uid="{F104273D-F9C8-4BE7-9258-2AF0E94DAB0D}"/>
    <cellStyle name="EYHeader1 4 6" xfId="17513" xr:uid="{729C8137-7F21-4B49-B412-BF54D8F4F59A}"/>
    <cellStyle name="EYHeader1 4 6 2" xfId="17514" xr:uid="{253561FD-17D4-4CC9-BFE8-03567D88E6FC}"/>
    <cellStyle name="EYHeader1 4 6 2 2" xfId="17515" xr:uid="{A07DD9A1-45CE-452E-819B-6A4E6CDA4953}"/>
    <cellStyle name="EYHeader1 4 6 3" xfId="17516" xr:uid="{8CC8F7F6-1660-4A17-AED8-9F2EFF88E8A9}"/>
    <cellStyle name="EYHeader1 4 7" xfId="17517" xr:uid="{9DFD577B-D452-44E1-9F4D-12A1F8017B1E}"/>
    <cellStyle name="EYHeader1 4 7 2" xfId="17518" xr:uid="{950715FA-4169-4429-97C1-3EC7BC6153B5}"/>
    <cellStyle name="EYHeader1 4 7 2 2" xfId="17519" xr:uid="{FD162549-EF76-4DDE-AB42-048E4B1A9312}"/>
    <cellStyle name="EYHeader1 4 7 3" xfId="17520" xr:uid="{4CA3DA55-414A-4B87-ADCD-032C1B778E7A}"/>
    <cellStyle name="EYHeader1 4 8" xfId="17521" xr:uid="{8E1FDB3F-87E0-4D35-B7E0-14F7E286361A}"/>
    <cellStyle name="EYHeader1 4 8 2" xfId="17522" xr:uid="{6DD9FF54-228A-4EA1-AD98-68CE7FD5785A}"/>
    <cellStyle name="EYHeader1 4 9" xfId="17523" xr:uid="{CF948D48-D16C-487E-866C-5A85E9092C54}"/>
    <cellStyle name="EYHeader1 5" xfId="17524" xr:uid="{E912ACF2-0D7F-4010-9288-EF89BF34C593}"/>
    <cellStyle name="EYHeader1 5 10" xfId="17525" xr:uid="{94E2CF52-EC24-4693-8F27-21601C833105}"/>
    <cellStyle name="EYHeader1 5 10 2" xfId="17526" xr:uid="{8B553791-0B9F-4F2F-A1B5-CCE9CD0668F8}"/>
    <cellStyle name="EYHeader1 5 10 2 2" xfId="17527" xr:uid="{B63049CE-F86C-41DB-BA56-F426F974318E}"/>
    <cellStyle name="EYHeader1 5 10 3" xfId="17528" xr:uid="{141E64E6-097C-4A59-A2D0-4EEA7D631D11}"/>
    <cellStyle name="EYHeader1 5 11" xfId="17529" xr:uid="{49B922A1-4DB6-4AD0-B195-E76B5570ABC4}"/>
    <cellStyle name="EYHeader1 5 11 2" xfId="17530" xr:uid="{3273A595-DA80-4F04-B2A1-1EDCCA47392F}"/>
    <cellStyle name="EYHeader1 5 11 2 2" xfId="17531" xr:uid="{8135A357-4C96-44EF-8BA7-C8AF627DB70C}"/>
    <cellStyle name="EYHeader1 5 11 3" xfId="17532" xr:uid="{1E91746D-75AA-48BA-86E6-053FEEE6D336}"/>
    <cellStyle name="EYHeader1 5 12" xfId="17533" xr:uid="{58D70C7D-DE1A-419C-9261-0A86D70A185C}"/>
    <cellStyle name="EYHeader1 5 12 2" xfId="17534" xr:uid="{85EB8FCF-4D03-4EFE-AD89-FF150EBD50DA}"/>
    <cellStyle name="EYHeader1 5 12 2 2" xfId="17535" xr:uid="{A00EFDF5-ED85-4DFC-A36F-7E09CC5668D1}"/>
    <cellStyle name="EYHeader1 5 12 3" xfId="17536" xr:uid="{C500996B-6FE0-42DF-8C77-8D043841070F}"/>
    <cellStyle name="EYHeader1 5 13" xfId="17537" xr:uid="{57A8B727-2598-4414-9751-30363E4E29BF}"/>
    <cellStyle name="EYHeader1 5 13 2" xfId="17538" xr:uid="{6CFBA072-2A25-44A9-A3C2-9FC6169AE4FA}"/>
    <cellStyle name="EYHeader1 5 13 2 2" xfId="17539" xr:uid="{C33C2024-FC42-4EE0-B7E5-98DB42ADBDA3}"/>
    <cellStyle name="EYHeader1 5 13 3" xfId="17540" xr:uid="{928C66A7-DD18-4194-9B3E-E3144B437BC7}"/>
    <cellStyle name="EYHeader1 5 14" xfId="17541" xr:uid="{D326E14E-0031-460A-8EE7-A8452E8041BD}"/>
    <cellStyle name="EYHeader1 5 14 2" xfId="17542" xr:uid="{3B318BA7-E020-4860-9987-0075F2BA63AE}"/>
    <cellStyle name="EYHeader1 5 14 2 2" xfId="17543" xr:uid="{A834D575-BCB2-4701-B203-FFDBBF605DD3}"/>
    <cellStyle name="EYHeader1 5 14 3" xfId="17544" xr:uid="{215E171E-1CD3-4015-B2D1-4CDD49C91505}"/>
    <cellStyle name="EYHeader1 5 15" xfId="17545" xr:uid="{22A2349E-8F61-4A31-93E2-CD5F88D1FA57}"/>
    <cellStyle name="EYHeader1 5 15 2" xfId="17546" xr:uid="{1E33009D-FBB6-4A43-9B3E-9BF9CD49216C}"/>
    <cellStyle name="EYHeader1 5 15 2 2" xfId="17547" xr:uid="{354F9DC5-C787-41F3-BAAE-ADDA90140DD3}"/>
    <cellStyle name="EYHeader1 5 15 3" xfId="17548" xr:uid="{973B7925-75AC-4A37-BB97-B1C14A241AC7}"/>
    <cellStyle name="EYHeader1 5 16" xfId="17549" xr:uid="{3C6C3F46-70DE-4DEF-82D1-7840FB3CC706}"/>
    <cellStyle name="EYHeader1 5 16 2" xfId="17550" xr:uid="{B16D5C4C-F818-4F82-90BC-8BCE18258423}"/>
    <cellStyle name="EYHeader1 5 16 2 2" xfId="17551" xr:uid="{D52A499E-7B19-49D7-83BE-654DAE985EA0}"/>
    <cellStyle name="EYHeader1 5 16 3" xfId="17552" xr:uid="{33DDEDD0-D3C4-40CA-A890-DC5A280AF95D}"/>
    <cellStyle name="EYHeader1 5 17" xfId="17553" xr:uid="{38B67EEA-4106-41A3-97AC-CD948A2C495E}"/>
    <cellStyle name="EYHeader1 5 17 2" xfId="17554" xr:uid="{73034522-578E-47B4-9C84-3D1ACD97CC05}"/>
    <cellStyle name="EYHeader1 5 17 2 2" xfId="17555" xr:uid="{94B58159-A3F4-4FAB-A2DA-214B76603686}"/>
    <cellStyle name="EYHeader1 5 17 3" xfId="17556" xr:uid="{63EC537D-E421-402C-B3AD-744C27F69058}"/>
    <cellStyle name="EYHeader1 5 18" xfId="17557" xr:uid="{BC762975-244B-4F0D-AE31-11411ADB0ED6}"/>
    <cellStyle name="EYHeader1 5 18 2" xfId="17558" xr:uid="{2B1C458E-5C4B-41AD-ADFA-68126EB7F5E3}"/>
    <cellStyle name="EYHeader1 5 18 2 2" xfId="17559" xr:uid="{3BA86A12-6D9B-40B9-8171-74EE4DD5C5B0}"/>
    <cellStyle name="EYHeader1 5 18 3" xfId="17560" xr:uid="{CAC1718B-8128-49BE-B049-3F1C6A514BCB}"/>
    <cellStyle name="EYHeader1 5 19" xfId="17561" xr:uid="{2E702271-C547-4D64-B356-5E2BB5BB61D8}"/>
    <cellStyle name="EYHeader1 5 19 2" xfId="17562" xr:uid="{554162BA-2EB6-4124-9B5F-D7303AEA269A}"/>
    <cellStyle name="EYHeader1 5 19 2 2" xfId="17563" xr:uid="{95352726-B750-41DB-A37C-20F66CF5C93E}"/>
    <cellStyle name="EYHeader1 5 19 3" xfId="17564" xr:uid="{B8BD5A2E-0905-4752-AFB7-C06C44224AD8}"/>
    <cellStyle name="EYHeader1 5 2" xfId="17565" xr:uid="{7DF8A427-509D-4113-A853-F2D710F3433C}"/>
    <cellStyle name="EYHeader1 5 2 10" xfId="17566" xr:uid="{CF4AFB79-8BA2-45CC-8E0A-A9E74E567C76}"/>
    <cellStyle name="EYHeader1 5 2 10 2" xfId="17567" xr:uid="{B6AF0A87-301E-4634-99F0-37E089DA1AB9}"/>
    <cellStyle name="EYHeader1 5 2 10 2 2" xfId="17568" xr:uid="{80550344-B00F-4E20-94A8-8EB9F7AAEF0B}"/>
    <cellStyle name="EYHeader1 5 2 10 3" xfId="17569" xr:uid="{CCEAA2F9-9E1F-46DE-96B1-59863823C869}"/>
    <cellStyle name="EYHeader1 5 2 11" xfId="17570" xr:uid="{0C4E2F33-A7D7-4708-8819-3AD1CE63C3F0}"/>
    <cellStyle name="EYHeader1 5 2 11 2" xfId="17571" xr:uid="{8006E56A-5A3D-4082-BCDF-5C9A47983E0C}"/>
    <cellStyle name="EYHeader1 5 2 11 2 2" xfId="17572" xr:uid="{842ABEC0-58AF-480E-BF33-ED4F2EF6AC24}"/>
    <cellStyle name="EYHeader1 5 2 11 3" xfId="17573" xr:uid="{11C2E8CF-BC7A-47A1-8374-025D54D0D055}"/>
    <cellStyle name="EYHeader1 5 2 12" xfId="17574" xr:uid="{1CCD433F-0E58-4974-9BD3-AABC9B9D8C38}"/>
    <cellStyle name="EYHeader1 5 2 12 2" xfId="17575" xr:uid="{2F7F9F54-FD6F-4094-91FF-81B3A47A9E75}"/>
    <cellStyle name="EYHeader1 5 2 12 2 2" xfId="17576" xr:uid="{6BC7FB15-7CBB-4B7D-95B6-C0319F89E11F}"/>
    <cellStyle name="EYHeader1 5 2 12 3" xfId="17577" xr:uid="{B1447DCF-EE8F-4E0A-B69B-A6FFC3941797}"/>
    <cellStyle name="EYHeader1 5 2 13" xfId="17578" xr:uid="{41E463BD-CA5E-4C76-9A3F-8F0A2D49ED9D}"/>
    <cellStyle name="EYHeader1 5 2 13 2" xfId="17579" xr:uid="{F8AB0F4A-2688-4AB7-88A3-8DE292AFF4CC}"/>
    <cellStyle name="EYHeader1 5 2 13 2 2" xfId="17580" xr:uid="{1670E62D-D39D-46AA-86AA-E8E9B791DE38}"/>
    <cellStyle name="EYHeader1 5 2 13 3" xfId="17581" xr:uid="{5CC38099-F4BB-4C61-9EF7-675CFD62F427}"/>
    <cellStyle name="EYHeader1 5 2 14" xfId="17582" xr:uid="{56A59148-1B53-4EC0-B835-084570A90A63}"/>
    <cellStyle name="EYHeader1 5 2 14 2" xfId="17583" xr:uid="{67BAAB6A-BED0-40D7-A877-FB52CD92326F}"/>
    <cellStyle name="EYHeader1 5 2 14 2 2" xfId="17584" xr:uid="{8F1BE7F0-9103-4E05-A2A1-8E640AF3DA32}"/>
    <cellStyle name="EYHeader1 5 2 14 3" xfId="17585" xr:uid="{0BFA53B0-2476-4D79-AEF2-7C4DF0ECD8E1}"/>
    <cellStyle name="EYHeader1 5 2 15" xfId="17586" xr:uid="{154EEABA-2993-402F-92C6-7EEEC6040CEB}"/>
    <cellStyle name="EYHeader1 5 2 15 2" xfId="17587" xr:uid="{B540FD56-7735-4D4D-91FD-CF1568E01652}"/>
    <cellStyle name="EYHeader1 5 2 15 2 2" xfId="17588" xr:uid="{EA300F32-FB2E-4AE2-926B-7B9374301A9D}"/>
    <cellStyle name="EYHeader1 5 2 15 3" xfId="17589" xr:uid="{8352E3EF-22C9-4CFB-831F-8BD688C1507A}"/>
    <cellStyle name="EYHeader1 5 2 16" xfId="17590" xr:uid="{53B626D1-CF1A-4D02-9FE9-8510C62395D0}"/>
    <cellStyle name="EYHeader1 5 2 16 2" xfId="17591" xr:uid="{913E7194-9298-4D77-B9B7-66889E69463C}"/>
    <cellStyle name="EYHeader1 5 2 16 2 2" xfId="17592" xr:uid="{A9720C41-7757-497A-B9A2-EB5220A3CE7E}"/>
    <cellStyle name="EYHeader1 5 2 16 3" xfId="17593" xr:uid="{C291869B-BE77-4FA2-BFFA-6B2A7F7E6F5A}"/>
    <cellStyle name="EYHeader1 5 2 17" xfId="17594" xr:uid="{FF1A784B-13E8-468B-9FB5-7C5393A6103F}"/>
    <cellStyle name="EYHeader1 5 2 17 2" xfId="17595" xr:uid="{80F8EC51-17DB-47A3-82EC-E48EBD14037C}"/>
    <cellStyle name="EYHeader1 5 2 17 2 2" xfId="17596" xr:uid="{553055C4-9F29-4BA0-B200-DE87BAB6BE96}"/>
    <cellStyle name="EYHeader1 5 2 17 3" xfId="17597" xr:uid="{F793B969-EC64-446E-9807-44F12E478BE8}"/>
    <cellStyle name="EYHeader1 5 2 18" xfId="17598" xr:uid="{12BDE7B9-FF79-4295-9E86-C3A519922374}"/>
    <cellStyle name="EYHeader1 5 2 18 2" xfId="17599" xr:uid="{1A7D8D64-76BE-47C6-AD5E-9D1B3EF1CCCF}"/>
    <cellStyle name="EYHeader1 5 2 18 2 2" xfId="17600" xr:uid="{AD115B8F-C9E7-4084-8902-A49F73C71DB7}"/>
    <cellStyle name="EYHeader1 5 2 18 3" xfId="17601" xr:uid="{9F770E78-0494-4BE5-832E-1AA42291B347}"/>
    <cellStyle name="EYHeader1 5 2 19" xfId="17602" xr:uid="{C2B51C55-0D57-4214-8487-847F907DF0A5}"/>
    <cellStyle name="EYHeader1 5 2 19 2" xfId="17603" xr:uid="{8631D8FA-1BCD-4396-BF08-0C164ED5DD04}"/>
    <cellStyle name="EYHeader1 5 2 19 2 2" xfId="17604" xr:uid="{C7729CA1-1122-47F7-A125-347B2CEB5591}"/>
    <cellStyle name="EYHeader1 5 2 19 3" xfId="17605" xr:uid="{232B03C4-DEB4-41E5-8DD5-2931D311C548}"/>
    <cellStyle name="EYHeader1 5 2 2" xfId="17606" xr:uid="{C3719EAB-38E6-4404-B229-2BE80CA5DA30}"/>
    <cellStyle name="EYHeader1 5 2 2 2" xfId="17607" xr:uid="{20C7D6BC-7856-4496-8196-81D1BE3742AA}"/>
    <cellStyle name="EYHeader1 5 2 2 2 2" xfId="17608" xr:uid="{51342664-C82B-4C6D-B265-6C7CFC37C434}"/>
    <cellStyle name="EYHeader1 5 2 2 2 3" xfId="17609" xr:uid="{74B023CD-6364-47AF-B8CA-95CB0F14ECFC}"/>
    <cellStyle name="EYHeader1 5 2 2 3" xfId="17610" xr:uid="{81E70593-F937-4AFD-A0C9-E84353D5DC20}"/>
    <cellStyle name="EYHeader1 5 2 20" xfId="17611" xr:uid="{B8C8D40B-4B80-4394-8A1A-0E746462579C}"/>
    <cellStyle name="EYHeader1 5 2 20 2" xfId="17612" xr:uid="{FDE98218-94C4-42D3-AABD-66D12A973857}"/>
    <cellStyle name="EYHeader1 5 2 21" xfId="17613" xr:uid="{027F648F-A7AF-44F7-BD4A-FF7CE6B8B97A}"/>
    <cellStyle name="EYHeader1 5 2 22" xfId="17614" xr:uid="{7A3E49BC-AB7F-4C31-96AC-399DE332976A}"/>
    <cellStyle name="EYHeader1 5 2 3" xfId="17615" xr:uid="{79411D89-6DF5-41A0-A858-F116C9C74F14}"/>
    <cellStyle name="EYHeader1 5 2 3 2" xfId="17616" xr:uid="{EBCEF05C-6BD5-463E-B34B-84EC26B4D9E0}"/>
    <cellStyle name="EYHeader1 5 2 3 2 2" xfId="17617" xr:uid="{238A73B6-980B-4297-806D-C555E2D0B574}"/>
    <cellStyle name="EYHeader1 5 2 3 3" xfId="17618" xr:uid="{C05557E2-6222-4AAA-8CD7-9496A32F5DA9}"/>
    <cellStyle name="EYHeader1 5 2 3 4" xfId="17619" xr:uid="{BA7AA585-B584-48AD-A54B-C4371BD26C0A}"/>
    <cellStyle name="EYHeader1 5 2 4" xfId="17620" xr:uid="{58E77905-80CE-47AA-982E-30C56490211A}"/>
    <cellStyle name="EYHeader1 5 2 4 2" xfId="17621" xr:uid="{732ABE41-E7F8-44BC-B36A-6C9BBFA8CEBA}"/>
    <cellStyle name="EYHeader1 5 2 4 2 2" xfId="17622" xr:uid="{3F5D14AB-127F-4C54-A34C-E8C63CF71EBE}"/>
    <cellStyle name="EYHeader1 5 2 4 3" xfId="17623" xr:uid="{E5CCBEFF-41F6-4B1D-A6C9-BCF461FACD28}"/>
    <cellStyle name="EYHeader1 5 2 5" xfId="17624" xr:uid="{0D5F5903-904C-44AF-8A35-7C621E79E7A7}"/>
    <cellStyle name="EYHeader1 5 2 5 2" xfId="17625" xr:uid="{3666F859-590D-4AEB-824E-9CF2DB402FD6}"/>
    <cellStyle name="EYHeader1 5 2 5 2 2" xfId="17626" xr:uid="{58DB5BC8-CF0A-4B43-94FD-7E62A9DD6E4A}"/>
    <cellStyle name="EYHeader1 5 2 5 3" xfId="17627" xr:uid="{BE7C74E9-CAFB-444B-8567-D77CAE11EADD}"/>
    <cellStyle name="EYHeader1 5 2 6" xfId="17628" xr:uid="{C94AF30D-08A4-4A57-A043-475E20E6B457}"/>
    <cellStyle name="EYHeader1 5 2 6 2" xfId="17629" xr:uid="{2601C4AD-238A-4F10-A107-0C547582BEEA}"/>
    <cellStyle name="EYHeader1 5 2 6 2 2" xfId="17630" xr:uid="{F7A49E7E-9DC7-4934-A62E-9B66027B40E3}"/>
    <cellStyle name="EYHeader1 5 2 6 3" xfId="17631" xr:uid="{D9A0761D-EF17-4A3F-9399-7A2227C9BF39}"/>
    <cellStyle name="EYHeader1 5 2 7" xfId="17632" xr:uid="{58CA4E50-A74C-43FD-BD86-0C4A44583C92}"/>
    <cellStyle name="EYHeader1 5 2 7 2" xfId="17633" xr:uid="{47EA2B98-5F42-46FE-9669-C481FEE750B2}"/>
    <cellStyle name="EYHeader1 5 2 7 2 2" xfId="17634" xr:uid="{5670E2A9-A366-4BC8-AC1D-DB4006CA2608}"/>
    <cellStyle name="EYHeader1 5 2 7 3" xfId="17635" xr:uid="{7E74C3A2-72E7-43A8-9BA6-863055C21877}"/>
    <cellStyle name="EYHeader1 5 2 8" xfId="17636" xr:uid="{FB21839E-7432-4FCD-BAFF-569D43904D25}"/>
    <cellStyle name="EYHeader1 5 2 8 2" xfId="17637" xr:uid="{646AAAAF-590C-437B-8686-77AADDF9A04B}"/>
    <cellStyle name="EYHeader1 5 2 8 2 2" xfId="17638" xr:uid="{2F6EA3F0-806A-44E7-9926-C6AC65C0F158}"/>
    <cellStyle name="EYHeader1 5 2 8 3" xfId="17639" xr:uid="{60DFB2EC-ED80-4785-920A-49B242D6E87A}"/>
    <cellStyle name="EYHeader1 5 2 9" xfId="17640" xr:uid="{9E03738D-75CE-4A7E-9289-B6C66A76BDE7}"/>
    <cellStyle name="EYHeader1 5 2 9 2" xfId="17641" xr:uid="{23FA5D71-6C3F-47C3-992E-49E4A72E98FE}"/>
    <cellStyle name="EYHeader1 5 2 9 2 2" xfId="17642" xr:uid="{700FCE81-2DE3-40B7-87CB-5C279A877E5B}"/>
    <cellStyle name="EYHeader1 5 2 9 3" xfId="17643" xr:uid="{E83EC335-02E6-4CE4-98B0-B65684E11CE5}"/>
    <cellStyle name="EYHeader1 5 20" xfId="17644" xr:uid="{E1EE9867-301A-460B-9817-DF23D841816B}"/>
    <cellStyle name="EYHeader1 5 20 2" xfId="17645" xr:uid="{CDBBB097-A6DE-4EA7-B268-7911C955A560}"/>
    <cellStyle name="EYHeader1 5 20 2 2" xfId="17646" xr:uid="{66269354-5C86-4CC4-99AF-F40CB8E03FFC}"/>
    <cellStyle name="EYHeader1 5 20 3" xfId="17647" xr:uid="{6A00F031-E9A4-453E-8FB9-10D435ED21A8}"/>
    <cellStyle name="EYHeader1 5 21" xfId="17648" xr:uid="{A3CD3F48-875E-4EA8-80B0-91724064F566}"/>
    <cellStyle name="EYHeader1 5 21 2" xfId="17649" xr:uid="{C68A5A61-F7D1-4176-B6D6-DA7E1E8B5E88}"/>
    <cellStyle name="EYHeader1 5 22" xfId="17650" xr:uid="{FFE478AE-F823-42E0-911E-F8A8F0FADFA8}"/>
    <cellStyle name="EYHeader1 5 3" xfId="17651" xr:uid="{51C46BF3-DDFB-489D-AA2D-7A0018A38534}"/>
    <cellStyle name="EYHeader1 5 3 2" xfId="17652" xr:uid="{9F3670E2-9946-460D-BC20-1AFB5D2C7C3A}"/>
    <cellStyle name="EYHeader1 5 3 2 2" xfId="17653" xr:uid="{2F95E583-3EFF-4E99-91A6-BDBCBCCABEBE}"/>
    <cellStyle name="EYHeader1 5 3 3" xfId="17654" xr:uid="{0990AE23-3DB3-4629-A185-C59E10D8DACE}"/>
    <cellStyle name="EYHeader1 5 3 4" xfId="17655" xr:uid="{4BE7BBFC-1543-4D48-972B-5BE7CE286ECB}"/>
    <cellStyle name="EYHeader1 5 4" xfId="17656" xr:uid="{B13645B4-5DE5-4613-99C3-6838058BF6AD}"/>
    <cellStyle name="EYHeader1 5 4 2" xfId="17657" xr:uid="{F9C974AE-95A2-4ADE-B346-6246D79FD981}"/>
    <cellStyle name="EYHeader1 5 4 2 2" xfId="17658" xr:uid="{77E90818-CFB5-43BC-BE35-DD0D5E10C39A}"/>
    <cellStyle name="EYHeader1 5 4 3" xfId="17659" xr:uid="{A853B76D-1876-4BC8-B36D-23A6A5539F50}"/>
    <cellStyle name="EYHeader1 5 5" xfId="17660" xr:uid="{D86DB6D4-6CD8-40B4-BC7B-BB71C18CEB2B}"/>
    <cellStyle name="EYHeader1 5 5 2" xfId="17661" xr:uid="{20F69257-31E6-495A-9F57-7E9B9989D0E6}"/>
    <cellStyle name="EYHeader1 5 5 2 2" xfId="17662" xr:uid="{8EADACAE-65FD-4BB0-87A6-72B05E0DB6DE}"/>
    <cellStyle name="EYHeader1 5 5 3" xfId="17663" xr:uid="{6B46B9DD-87B7-41B3-8A97-BCB20D25C19F}"/>
    <cellStyle name="EYHeader1 5 6" xfId="17664" xr:uid="{4B9FB6FC-2FB5-440B-9098-560481B1E00B}"/>
    <cellStyle name="EYHeader1 5 6 2" xfId="17665" xr:uid="{7F7BC962-B1D5-4602-A37D-605A0BD55E10}"/>
    <cellStyle name="EYHeader1 5 6 2 2" xfId="17666" xr:uid="{D739B4BD-36CE-4CB7-95B7-713248E220FF}"/>
    <cellStyle name="EYHeader1 5 6 3" xfId="17667" xr:uid="{BC8BB437-195C-49A2-B0BF-62A1C4E1EB6C}"/>
    <cellStyle name="EYHeader1 5 7" xfId="17668" xr:uid="{5FF2A799-BCED-4327-80D6-42258FB1B728}"/>
    <cellStyle name="EYHeader1 5 7 2" xfId="17669" xr:uid="{E6A40615-BAFD-43A5-AAF5-8B5B60E8CE51}"/>
    <cellStyle name="EYHeader1 5 7 2 2" xfId="17670" xr:uid="{C6D15BD6-6ED4-4641-9781-18B9B1EF3605}"/>
    <cellStyle name="EYHeader1 5 7 3" xfId="17671" xr:uid="{6B9B72EF-8EF3-41DD-8B70-942198EB4D57}"/>
    <cellStyle name="EYHeader1 5 8" xfId="17672" xr:uid="{1B5C310C-FE54-43CA-82AD-9D463240C0C5}"/>
    <cellStyle name="EYHeader1 5 8 2" xfId="17673" xr:uid="{844BF3B7-E01A-4C1A-ABEE-6E6E2F82C6C1}"/>
    <cellStyle name="EYHeader1 5 8 2 2" xfId="17674" xr:uid="{795D5AE2-AA8C-4EE9-8F05-5B4B58F28807}"/>
    <cellStyle name="EYHeader1 5 8 3" xfId="17675" xr:uid="{6DF70D34-5E07-4082-99AB-B8CFFA838189}"/>
    <cellStyle name="EYHeader1 5 9" xfId="17676" xr:uid="{1605B2F9-0F8C-4217-8006-D024036B723C}"/>
    <cellStyle name="EYHeader1 5 9 2" xfId="17677" xr:uid="{6215A511-E2D9-47E6-9DD7-409B958FF202}"/>
    <cellStyle name="EYHeader1 5 9 2 2" xfId="17678" xr:uid="{EBFC7707-B997-4051-9EEA-E3B451DD44CE}"/>
    <cellStyle name="EYHeader1 5 9 3" xfId="17679" xr:uid="{D29A4002-E870-44D9-87F0-A8D88E5E1F5D}"/>
    <cellStyle name="EYHeader1 6" xfId="17680" xr:uid="{D282E679-948C-440D-942E-C02B693D3D79}"/>
    <cellStyle name="EYHeader1 6 2" xfId="17681" xr:uid="{C0E3306B-7AA6-4C48-B738-A2B5AC1F95DB}"/>
    <cellStyle name="EYHeader1 6 2 2" xfId="17682" xr:uid="{B926922C-0DC8-4EB0-ACC9-441096ED35F7}"/>
    <cellStyle name="EYHeader1 6 2 2 2" xfId="17683" xr:uid="{2A155A43-FACF-4819-B417-8AF36B17B556}"/>
    <cellStyle name="EYHeader1 6 2 2 3" xfId="17684" xr:uid="{63AD1B79-E03B-471F-8BE3-DC764892589D}"/>
    <cellStyle name="EYHeader1 6 3" xfId="17685" xr:uid="{FCF4B839-DE44-4A10-A3CF-C238916CA93F}"/>
    <cellStyle name="EYHeader1 6 3 2" xfId="17686" xr:uid="{20092179-31D8-4EA5-A5B5-A54FF341AFA5}"/>
    <cellStyle name="EYHeader1 6 3 3" xfId="17687" xr:uid="{36F8F3F5-BB02-4492-872E-1446D8940AF3}"/>
    <cellStyle name="EYHeader1 6 4" xfId="17688" xr:uid="{16B8C39E-F357-4638-8B7D-8D5B3C00010E}"/>
    <cellStyle name="EYHeader1 6 5" xfId="17689" xr:uid="{E13C06F1-EE32-4741-8C76-8BB83460A386}"/>
    <cellStyle name="EYHeader1 7" xfId="17690" xr:uid="{69BD6E30-C82B-4093-8412-3CE401BBA28F}"/>
    <cellStyle name="EYHeader1 7 2" xfId="17691" xr:uid="{FDBBB08C-974B-436E-A374-56D86FEDC47D}"/>
    <cellStyle name="EYHeader1 7 2 2" xfId="17692" xr:uid="{F0178F29-9902-40B5-947E-2BA80A9555E0}"/>
    <cellStyle name="EYHeader1 7 3" xfId="17693" xr:uid="{7A516335-1C5D-4F7F-8BE0-899A280BDCE1}"/>
    <cellStyle name="EYHeader1 7 4" xfId="17694" xr:uid="{29699A86-8B94-4008-99C8-F43272010AA8}"/>
    <cellStyle name="EYHeader1 8" xfId="17695" xr:uid="{78EC35F3-1829-4A0F-9621-D8DB01D47A92}"/>
    <cellStyle name="EYHeader1 8 2" xfId="17696" xr:uid="{E0FADE99-D577-41B5-97D6-C7A0BF449423}"/>
    <cellStyle name="EYHeader1 8 2 2" xfId="17697" xr:uid="{8794DD30-FAC2-46D7-A181-40C673E8CD0B}"/>
    <cellStyle name="EYHeader1 8 3" xfId="17698" xr:uid="{1794E37A-3957-4719-AFD6-A33DD1E25DB2}"/>
    <cellStyle name="EYHeader1 9" xfId="17699" xr:uid="{81CDF182-8238-4AEC-BA0C-FC55AD0EFBC2}"/>
    <cellStyle name="EYHeader1 9 2" xfId="17700" xr:uid="{A7C644EF-165E-4999-85D6-64ADE10DF0A2}"/>
    <cellStyle name="EYHeader1 9 2 2" xfId="17701" xr:uid="{7B440786-361D-4C21-A802-DD86EF7EBCC4}"/>
    <cellStyle name="EYHeader1 9 3" xfId="17702" xr:uid="{8AF2BAED-3766-4D4F-98D3-3044393822CA}"/>
    <cellStyle name="EYHeader2" xfId="17703" xr:uid="{ACC3E58D-26D6-48D3-9744-4EE60CCAFFEC}"/>
    <cellStyle name="EYInputValue" xfId="17704" xr:uid="{C0C0C6D3-CA0F-484B-86E4-3BD9FA28A0FB}"/>
    <cellStyle name="EYPercent" xfId="17705" xr:uid="{7B48824D-771D-4803-A5F6-2F0E6DC724F5}"/>
    <cellStyle name="F2" xfId="17706" xr:uid="{45B74901-F860-4298-A4DE-7C5B9AB4FB4E}"/>
    <cellStyle name="F3" xfId="17707" xr:uid="{AC944478-1E1D-47BD-89E9-04AEFB2D43DD}"/>
    <cellStyle name="F4" xfId="17708" xr:uid="{01EFFDB1-E6D7-4B67-82BF-2E981DBC756E}"/>
    <cellStyle name="F5" xfId="17709" xr:uid="{DB1E20AB-2CD3-4DD1-A7BA-6D401E7AAC90}"/>
    <cellStyle name="F6" xfId="17710" xr:uid="{C76E094A-6550-4E70-A254-48010106DEA8}"/>
    <cellStyle name="F7" xfId="17711" xr:uid="{648E541D-6805-48AA-8FDA-82F41D6C714E}"/>
    <cellStyle name="F8" xfId="17712" xr:uid="{A3D83E95-B453-42E6-95AE-C9C31A87AC8A}"/>
    <cellStyle name="Feeder Field" xfId="17713" xr:uid="{2226BA14-745F-4218-93EB-72477AFD3114}"/>
    <cellStyle name="Feeder Field 10" xfId="17714" xr:uid="{5E63C1D9-D1D8-4312-BF0D-C48D399692DD}"/>
    <cellStyle name="Feeder Field 10 2" xfId="17715" xr:uid="{F01076FA-D99E-4102-B7D7-CE61D53E0A26}"/>
    <cellStyle name="Feeder Field 10 2 2" xfId="17716" xr:uid="{79A361A4-6CA9-4B8E-998A-FF96DF2DCC12}"/>
    <cellStyle name="Feeder Field 10 3" xfId="17717" xr:uid="{8156074A-84E0-4073-B9F8-09879497548E}"/>
    <cellStyle name="Feeder Field 11" xfId="17718" xr:uid="{4848620F-58F2-4EC7-A0E7-47079956AFA2}"/>
    <cellStyle name="Feeder Field 11 2" xfId="17719" xr:uid="{510E28DB-3E31-4243-978D-DF283A6608B5}"/>
    <cellStyle name="Feeder Field 11 2 2" xfId="17720" xr:uid="{B4A98F7C-ADB4-40C3-96C1-F7A3C61676F4}"/>
    <cellStyle name="Feeder Field 11 3" xfId="17721" xr:uid="{0CC98939-634E-40F5-BAE4-714DD10C42ED}"/>
    <cellStyle name="Feeder Field 12" xfId="17722" xr:uid="{0B6EC72F-D7C1-4F08-A7A4-AADDD3FBEFE5}"/>
    <cellStyle name="Feeder Field 12 2" xfId="17723" xr:uid="{1C01CE83-4169-4D5F-8519-AD33FF08974F}"/>
    <cellStyle name="Feeder Field 12 2 2" xfId="17724" xr:uid="{EAFC83E7-60AE-471A-8A13-FDEE74E505E4}"/>
    <cellStyle name="Feeder Field 12 3" xfId="17725" xr:uid="{FD3968A9-55DC-41B8-8064-0636B3F0AF6E}"/>
    <cellStyle name="Feeder Field 13" xfId="17726" xr:uid="{64CE13AB-7279-4673-9C39-5520235688F3}"/>
    <cellStyle name="Feeder Field 13 2" xfId="17727" xr:uid="{BC0BFCAD-042A-4785-AC44-5B78BE33B201}"/>
    <cellStyle name="Feeder Field 13 2 2" xfId="17728" xr:uid="{DDF6828F-3210-480D-8940-385A1631BAFA}"/>
    <cellStyle name="Feeder Field 13 3" xfId="17729" xr:uid="{416CC5DE-40BA-4A27-97C1-9CC84EF9C167}"/>
    <cellStyle name="Feeder Field 14" xfId="17730" xr:uid="{870803A5-81C5-480B-B58F-3C53AF7DE56A}"/>
    <cellStyle name="Feeder Field 14 2" xfId="17731" xr:uid="{17255C75-184F-4547-820E-6AC9E6CB1F61}"/>
    <cellStyle name="Feeder Field 14 2 2" xfId="17732" xr:uid="{9191A072-33B7-4BA4-90DF-C5EC343568E8}"/>
    <cellStyle name="Feeder Field 14 3" xfId="17733" xr:uid="{222D78C1-EEB3-45B7-8B98-7F35510780A4}"/>
    <cellStyle name="Feeder Field 15" xfId="17734" xr:uid="{3ACB82B6-436A-4E2C-9A82-F3283506CEF7}"/>
    <cellStyle name="Feeder Field 15 2" xfId="17735" xr:uid="{FB334E8F-9EC3-4913-8BD2-6CE43D8F9450}"/>
    <cellStyle name="Feeder Field 15 2 2" xfId="17736" xr:uid="{EAEDC7CE-7C2B-47F6-9749-6ABD0D9455F8}"/>
    <cellStyle name="Feeder Field 15 3" xfId="17737" xr:uid="{A1B744DC-7581-4E76-8DE1-617C1FF2E8A6}"/>
    <cellStyle name="Feeder Field 16" xfId="17738" xr:uid="{A3F251FE-B38D-414D-996D-9D235964618A}"/>
    <cellStyle name="Feeder Field 16 2" xfId="17739" xr:uid="{81BD2E48-2F42-432D-9493-73F50BFCB218}"/>
    <cellStyle name="Feeder Field 16 2 2" xfId="17740" xr:uid="{A7B9FD6A-1F05-4DAF-B296-2A0A80AF5ACC}"/>
    <cellStyle name="Feeder Field 16 3" xfId="17741" xr:uid="{34DF31D8-F2DA-4FBA-A3C4-B0B6BC19FB03}"/>
    <cellStyle name="Feeder Field 17" xfId="17742" xr:uid="{9315C437-2F89-4B0F-9F03-F704424A54F7}"/>
    <cellStyle name="Feeder Field 17 2" xfId="17743" xr:uid="{205732A8-480E-419C-97E5-929425E7FD18}"/>
    <cellStyle name="Feeder Field 17 2 2" xfId="17744" xr:uid="{693523EB-B420-49AE-A9DC-018B9798A229}"/>
    <cellStyle name="Feeder Field 17 3" xfId="17745" xr:uid="{04AB32AE-C71E-4A84-BEDA-E789C80C15C5}"/>
    <cellStyle name="Feeder Field 18" xfId="17746" xr:uid="{703EAA2E-A90E-4DBC-ABE1-FBF7DFDBBE07}"/>
    <cellStyle name="Feeder Field 18 2" xfId="17747" xr:uid="{07A0997C-BD08-475E-84CD-B3109BD9EE44}"/>
    <cellStyle name="Feeder Field 18 2 2" xfId="17748" xr:uid="{D2DDC3B2-8C87-4E62-BE2E-38D8F9B94FF9}"/>
    <cellStyle name="Feeder Field 18 3" xfId="17749" xr:uid="{4E6AB672-D3C3-49AE-A46A-80638C75C477}"/>
    <cellStyle name="Feeder Field 19" xfId="17750" xr:uid="{13D7D878-55B9-4432-A827-6147B6BEC5FF}"/>
    <cellStyle name="Feeder Field 19 2" xfId="17751" xr:uid="{C5092807-FA44-480F-A827-4EB873D9FB9D}"/>
    <cellStyle name="Feeder Field 19 2 2" xfId="17752" xr:uid="{217641D7-5938-44F2-ADC2-75C8F9DEFE59}"/>
    <cellStyle name="Feeder Field 19 3" xfId="17753" xr:uid="{C0D76FAF-E0A2-4F2A-88E7-20EB0CD25513}"/>
    <cellStyle name="Feeder Field 2" xfId="17754" xr:uid="{EFEA379D-5632-4B69-850A-EC86C882FD50}"/>
    <cellStyle name="Feeder Field 2 10" xfId="17755" xr:uid="{364D0F98-C02A-4ADB-8F7A-F7BAAD4824F3}"/>
    <cellStyle name="Feeder Field 2 10 2" xfId="17756" xr:uid="{D7E87D09-E81E-40E5-B93A-860E0EB7F616}"/>
    <cellStyle name="Feeder Field 2 10 2 2" xfId="17757" xr:uid="{98FB4F02-4308-4686-BF61-55FE5A6D5A8D}"/>
    <cellStyle name="Feeder Field 2 10 3" xfId="17758" xr:uid="{8FC8C205-5296-498D-B585-E411DCE8F945}"/>
    <cellStyle name="Feeder Field 2 11" xfId="17759" xr:uid="{82C83FD2-1547-4D1E-B13C-6C64E5A8529A}"/>
    <cellStyle name="Feeder Field 2 11 2" xfId="17760" xr:uid="{0BF65B2A-EF4B-426A-8ACD-3795A47C6AD4}"/>
    <cellStyle name="Feeder Field 2 11 2 2" xfId="17761" xr:uid="{180E0472-9A6B-4595-8D3F-9025056D87E3}"/>
    <cellStyle name="Feeder Field 2 11 3" xfId="17762" xr:uid="{9445C4B8-0FA1-4943-A6E8-669B999AB5B9}"/>
    <cellStyle name="Feeder Field 2 12" xfId="17763" xr:uid="{09847FE6-58CE-413D-8873-8AB424923F47}"/>
    <cellStyle name="Feeder Field 2 12 2" xfId="17764" xr:uid="{2A4EBB19-6191-4C7D-AB6D-288CF809588A}"/>
    <cellStyle name="Feeder Field 2 12 2 2" xfId="17765" xr:uid="{FF5987EF-95F4-4228-98CA-E13AB4A4134F}"/>
    <cellStyle name="Feeder Field 2 12 3" xfId="17766" xr:uid="{2364E514-BEC3-43CE-A1E7-1765402B2317}"/>
    <cellStyle name="Feeder Field 2 13" xfId="17767" xr:uid="{5A00AD91-845B-4486-8A86-C327905D7B7B}"/>
    <cellStyle name="Feeder Field 2 13 2" xfId="17768" xr:uid="{E4187B91-77A2-4D44-A067-C738E4BCD925}"/>
    <cellStyle name="Feeder Field 2 13 2 2" xfId="17769" xr:uid="{199F9887-F1D7-452C-9392-2CA424A437EA}"/>
    <cellStyle name="Feeder Field 2 13 3" xfId="17770" xr:uid="{E0487F10-3AFE-4C52-8205-390060E5AE28}"/>
    <cellStyle name="Feeder Field 2 14" xfId="17771" xr:uid="{B98F3C08-AED1-4125-91DD-EF792AEA61F1}"/>
    <cellStyle name="Feeder Field 2 14 2" xfId="17772" xr:uid="{F2FCF3C6-F359-422F-96B7-C92ED5EAC619}"/>
    <cellStyle name="Feeder Field 2 14 2 2" xfId="17773" xr:uid="{CC8A7907-63A6-4897-B1E3-A200C5DE486D}"/>
    <cellStyle name="Feeder Field 2 14 3" xfId="17774" xr:uid="{C48E19D6-CED2-4901-B45D-E1653BE53FD4}"/>
    <cellStyle name="Feeder Field 2 15" xfId="17775" xr:uid="{675F59F1-6DEE-45C1-A89D-6462DCB12175}"/>
    <cellStyle name="Feeder Field 2 15 2" xfId="17776" xr:uid="{ACB2E5F2-F695-44BF-8729-EE116378837B}"/>
    <cellStyle name="Feeder Field 2 15 2 2" xfId="17777" xr:uid="{4FFB3F14-6294-4642-8D30-E095B8C29A65}"/>
    <cellStyle name="Feeder Field 2 15 3" xfId="17778" xr:uid="{E1EA9668-111F-4046-9080-D4367453406D}"/>
    <cellStyle name="Feeder Field 2 16" xfId="17779" xr:uid="{D8D1DCB7-7BC4-431C-AAD0-50BB93F01A4E}"/>
    <cellStyle name="Feeder Field 2 16 2" xfId="17780" xr:uid="{AAFDB9FE-0DC5-4156-9CD8-04165351C176}"/>
    <cellStyle name="Feeder Field 2 16 2 2" xfId="17781" xr:uid="{D1E6EE41-9AF6-4D39-8C87-325331EA364B}"/>
    <cellStyle name="Feeder Field 2 16 3" xfId="17782" xr:uid="{29B7B6D3-A45C-4B67-808C-2BC481A14075}"/>
    <cellStyle name="Feeder Field 2 17" xfId="17783" xr:uid="{025E93F4-1541-4F4D-A871-452035B01DBA}"/>
    <cellStyle name="Feeder Field 2 17 2" xfId="17784" xr:uid="{0922167C-4999-46AB-8510-7C50DC607052}"/>
    <cellStyle name="Feeder Field 2 17 2 2" xfId="17785" xr:uid="{1635D138-F80B-44FE-918C-D6F01A4ABDFD}"/>
    <cellStyle name="Feeder Field 2 17 3" xfId="17786" xr:uid="{BAC454FA-04C4-4226-9AE6-4B50E926AA85}"/>
    <cellStyle name="Feeder Field 2 18" xfId="17787" xr:uid="{8A6BC828-93AB-4F9F-9A61-C8D6B8FEF6E8}"/>
    <cellStyle name="Feeder Field 2 18 2" xfId="17788" xr:uid="{168A8B21-3A21-48DC-B3ED-9B6F210A2DD3}"/>
    <cellStyle name="Feeder Field 2 18 2 2" xfId="17789" xr:uid="{66F83DFD-A8E3-4AA4-A23D-6ADBDFF9CCB6}"/>
    <cellStyle name="Feeder Field 2 18 3" xfId="17790" xr:uid="{B244B37A-562C-453E-8ABE-8205BF56BD59}"/>
    <cellStyle name="Feeder Field 2 19" xfId="17791" xr:uid="{CEB038DA-2358-4D42-8AF3-064CB54D4F12}"/>
    <cellStyle name="Feeder Field 2 19 2" xfId="17792" xr:uid="{8643552B-C73F-44D2-962A-356FB654CAA7}"/>
    <cellStyle name="Feeder Field 2 19 2 2" xfId="17793" xr:uid="{A406EB7A-A678-4768-83A2-373697E9155C}"/>
    <cellStyle name="Feeder Field 2 19 3" xfId="17794" xr:uid="{56C9EC5B-5DBC-4C6F-AD9A-DC0A66B59F84}"/>
    <cellStyle name="Feeder Field 2 2" xfId="17795" xr:uid="{9334DFD7-7674-48D1-8A09-5917F7BE4231}"/>
    <cellStyle name="Feeder Field 2 2 10" xfId="17796" xr:uid="{77098073-01BD-493D-9892-02F6B48DEDD4}"/>
    <cellStyle name="Feeder Field 2 2 10 2" xfId="17797" xr:uid="{8252AE6F-62F4-49FB-A5BF-E629455A16B7}"/>
    <cellStyle name="Feeder Field 2 2 10 2 2" xfId="17798" xr:uid="{078CDA87-56DB-4AEB-9C1A-70A70A5E4212}"/>
    <cellStyle name="Feeder Field 2 2 10 3" xfId="17799" xr:uid="{0FE7602A-9544-4BC5-A41E-85EF4765EC0C}"/>
    <cellStyle name="Feeder Field 2 2 11" xfId="17800" xr:uid="{AA62E0F2-6B30-4B98-9953-AF1BE7CBEEC7}"/>
    <cellStyle name="Feeder Field 2 2 11 2" xfId="17801" xr:uid="{B8A117C9-A4ED-4762-9173-F573CEE3FA61}"/>
    <cellStyle name="Feeder Field 2 2 11 2 2" xfId="17802" xr:uid="{142AB053-24A4-49A1-9D33-E21EC9A3E3CE}"/>
    <cellStyle name="Feeder Field 2 2 11 3" xfId="17803" xr:uid="{64FCF929-C21F-4C05-B91C-071BCE04CD34}"/>
    <cellStyle name="Feeder Field 2 2 12" xfId="17804" xr:uid="{83B891D1-6B7F-4716-A140-09A046DFC62B}"/>
    <cellStyle name="Feeder Field 2 2 12 2" xfId="17805" xr:uid="{CA905B5A-BB61-459F-A1E1-581A7AD52440}"/>
    <cellStyle name="Feeder Field 2 2 12 2 2" xfId="17806" xr:uid="{C457123C-D7EF-4E22-B72A-EF7B6A7FB01D}"/>
    <cellStyle name="Feeder Field 2 2 12 3" xfId="17807" xr:uid="{13B89AD5-46BD-44F5-A9D9-19B1396929E1}"/>
    <cellStyle name="Feeder Field 2 2 13" xfId="17808" xr:uid="{33499E43-11C5-4FFA-83A6-FB84DE787018}"/>
    <cellStyle name="Feeder Field 2 2 13 2" xfId="17809" xr:uid="{B0C48A79-6079-4DEE-AEFD-56B54A8A0CCD}"/>
    <cellStyle name="Feeder Field 2 2 13 2 2" xfId="17810" xr:uid="{B3154159-A911-41CA-A5E9-1CE069B5C6B4}"/>
    <cellStyle name="Feeder Field 2 2 13 3" xfId="17811" xr:uid="{92A33D39-0E75-4F04-B939-030431D1308F}"/>
    <cellStyle name="Feeder Field 2 2 14" xfId="17812" xr:uid="{69176DD3-B121-49C2-8B43-CCAD201E4241}"/>
    <cellStyle name="Feeder Field 2 2 14 2" xfId="17813" xr:uid="{DABA6369-9957-4A29-9A7A-14039EF7C809}"/>
    <cellStyle name="Feeder Field 2 2 14 2 2" xfId="17814" xr:uid="{4A4F7331-1313-4BC9-926B-0D1276BA963E}"/>
    <cellStyle name="Feeder Field 2 2 14 3" xfId="17815" xr:uid="{2B4EDAB3-ABAF-4774-9468-7CEFE77BBF91}"/>
    <cellStyle name="Feeder Field 2 2 15" xfId="17816" xr:uid="{9A470D48-20CF-4A93-A1FB-7522A45D1597}"/>
    <cellStyle name="Feeder Field 2 2 15 2" xfId="17817" xr:uid="{A0E39EF8-696B-495B-92B8-2C9E88CD80AA}"/>
    <cellStyle name="Feeder Field 2 2 15 2 2" xfId="17818" xr:uid="{EA2E1601-B01A-434B-80DB-9EA067B15907}"/>
    <cellStyle name="Feeder Field 2 2 15 3" xfId="17819" xr:uid="{22489D6B-75D5-430D-B6D5-480132DA4636}"/>
    <cellStyle name="Feeder Field 2 2 16" xfId="17820" xr:uid="{0A6FB319-0E81-481E-94A0-B553718DBE23}"/>
    <cellStyle name="Feeder Field 2 2 16 2" xfId="17821" xr:uid="{549BF79D-DE0A-46DE-B4C3-97CBC22F0430}"/>
    <cellStyle name="Feeder Field 2 2 16 2 2" xfId="17822" xr:uid="{F29157DD-F647-4FD3-9EC3-AD90E15E4745}"/>
    <cellStyle name="Feeder Field 2 2 16 3" xfId="17823" xr:uid="{55B5E3E7-3A27-4CF2-8065-DA3D7C1FF928}"/>
    <cellStyle name="Feeder Field 2 2 17" xfId="17824" xr:uid="{6BD1DB2F-059C-4DF5-B064-A3F80BC5924B}"/>
    <cellStyle name="Feeder Field 2 2 17 2" xfId="17825" xr:uid="{CAC76871-CF10-45A7-AE90-D392B0E86523}"/>
    <cellStyle name="Feeder Field 2 2 17 2 2" xfId="17826" xr:uid="{E1F08899-F1BA-45D5-BC1E-8E815564B00C}"/>
    <cellStyle name="Feeder Field 2 2 17 3" xfId="17827" xr:uid="{2653F94F-12FF-43E4-A631-F5B9A401A658}"/>
    <cellStyle name="Feeder Field 2 2 18" xfId="17828" xr:uid="{21BE88BB-25F4-423F-97C9-D8DD155F2959}"/>
    <cellStyle name="Feeder Field 2 2 18 2" xfId="17829" xr:uid="{0CB84926-EFD2-4663-B58B-BA67CB4CE65F}"/>
    <cellStyle name="Feeder Field 2 2 19" xfId="17830" xr:uid="{69388E0D-8578-4AC5-B69C-635ECD5E8349}"/>
    <cellStyle name="Feeder Field 2 2 2" xfId="17831" xr:uid="{AA972D04-21BE-448C-BAF1-C9B4683D5AD7}"/>
    <cellStyle name="Feeder Field 2 2 2 10" xfId="17832" xr:uid="{45393BF1-41DA-413E-A699-BDCD5B3B22F6}"/>
    <cellStyle name="Feeder Field 2 2 2 10 2" xfId="17833" xr:uid="{EB9A5AA7-1257-4C95-AFEF-37F18AEEA332}"/>
    <cellStyle name="Feeder Field 2 2 2 10 2 2" xfId="17834" xr:uid="{872E40E4-2840-44AC-B466-710C1DA2DE96}"/>
    <cellStyle name="Feeder Field 2 2 2 10 3" xfId="17835" xr:uid="{84F4F547-46EF-4862-BA13-585A226C9CC2}"/>
    <cellStyle name="Feeder Field 2 2 2 11" xfId="17836" xr:uid="{A65BBA2F-4EB4-4F7B-A4B5-290C83BE4451}"/>
    <cellStyle name="Feeder Field 2 2 2 11 2" xfId="17837" xr:uid="{288C6F3A-1578-44F6-908D-AEAC50DDDD88}"/>
    <cellStyle name="Feeder Field 2 2 2 11 2 2" xfId="17838" xr:uid="{5D16BE5F-163C-4F9C-9EE6-BCABB6127F32}"/>
    <cellStyle name="Feeder Field 2 2 2 11 3" xfId="17839" xr:uid="{EF199FB7-81E0-447D-BA1B-ED5A36DC5D54}"/>
    <cellStyle name="Feeder Field 2 2 2 12" xfId="17840" xr:uid="{3B630921-3B68-44DF-844B-95BBDBC016EB}"/>
    <cellStyle name="Feeder Field 2 2 2 12 2" xfId="17841" xr:uid="{63F0CF35-C09F-443F-AB98-2F604AB6E75B}"/>
    <cellStyle name="Feeder Field 2 2 2 12 2 2" xfId="17842" xr:uid="{BF33F3F1-4298-42B3-880A-9166F9870EA9}"/>
    <cellStyle name="Feeder Field 2 2 2 12 3" xfId="17843" xr:uid="{3937C317-A59C-486E-BB32-37D155C2A4A1}"/>
    <cellStyle name="Feeder Field 2 2 2 13" xfId="17844" xr:uid="{47471449-BF29-4615-A98C-5F77370CBD2B}"/>
    <cellStyle name="Feeder Field 2 2 2 13 2" xfId="17845" xr:uid="{3D4145D2-3B56-4776-9A2E-10CB326AA1F2}"/>
    <cellStyle name="Feeder Field 2 2 2 13 2 2" xfId="17846" xr:uid="{936295AC-1361-466A-85E5-FBF4AE11FBA2}"/>
    <cellStyle name="Feeder Field 2 2 2 13 3" xfId="17847" xr:uid="{2F140A9E-85EC-4BC3-AB58-AEB3262BA19C}"/>
    <cellStyle name="Feeder Field 2 2 2 14" xfId="17848" xr:uid="{7112CADA-C320-4DDC-9C59-C63E92AE0B16}"/>
    <cellStyle name="Feeder Field 2 2 2 14 2" xfId="17849" xr:uid="{C5A4CAD7-C5B1-4E08-A5D0-B0310F6D904D}"/>
    <cellStyle name="Feeder Field 2 2 2 14 2 2" xfId="17850" xr:uid="{F0E142D4-553B-48AB-86E7-FE6B85AB7577}"/>
    <cellStyle name="Feeder Field 2 2 2 14 3" xfId="17851" xr:uid="{9C6E0E3E-4922-44C7-BA00-699E873795DE}"/>
    <cellStyle name="Feeder Field 2 2 2 15" xfId="17852" xr:uid="{22A15AD9-FBD3-45AA-B130-65D7A2846646}"/>
    <cellStyle name="Feeder Field 2 2 2 15 2" xfId="17853" xr:uid="{FCAE4CF2-BC28-4CAB-B34D-6E6EF1C96AAB}"/>
    <cellStyle name="Feeder Field 2 2 2 15 2 2" xfId="17854" xr:uid="{2B0E8A87-BF6B-41A5-8518-0A9017D972BD}"/>
    <cellStyle name="Feeder Field 2 2 2 15 3" xfId="17855" xr:uid="{65BA9CFC-F73D-47AE-A1FA-060420AB168A}"/>
    <cellStyle name="Feeder Field 2 2 2 16" xfId="17856" xr:uid="{8C80F140-029C-412C-BDC7-1C5C3F77AB8E}"/>
    <cellStyle name="Feeder Field 2 2 2 16 2" xfId="17857" xr:uid="{6EB29C7C-6068-486B-ADF5-A538FE9DF5B4}"/>
    <cellStyle name="Feeder Field 2 2 2 16 2 2" xfId="17858" xr:uid="{82D485FE-E237-462B-AF1A-303EEBD2ED26}"/>
    <cellStyle name="Feeder Field 2 2 2 16 3" xfId="17859" xr:uid="{64780ACE-9B6C-40A8-AA4C-F3E0A18BC1A9}"/>
    <cellStyle name="Feeder Field 2 2 2 17" xfId="17860" xr:uid="{60624D48-01BA-4324-8FDC-7EF156FEFCD1}"/>
    <cellStyle name="Feeder Field 2 2 2 17 2" xfId="17861" xr:uid="{BADB72B9-77D0-4B0F-B502-F2311EB3230F}"/>
    <cellStyle name="Feeder Field 2 2 2 17 2 2" xfId="17862" xr:uid="{72AD4A4E-C06B-40D1-A3E7-681ECBE8149E}"/>
    <cellStyle name="Feeder Field 2 2 2 17 3" xfId="17863" xr:uid="{F92FB4A2-060E-48D0-97C6-57B1DC29BA50}"/>
    <cellStyle name="Feeder Field 2 2 2 18" xfId="17864" xr:uid="{6983F341-EE9C-4DDE-8E76-FCC7602CD1FE}"/>
    <cellStyle name="Feeder Field 2 2 2 18 2" xfId="17865" xr:uid="{FF57B0D9-2841-48A8-B87E-47CEE4D17443}"/>
    <cellStyle name="Feeder Field 2 2 2 18 2 2" xfId="17866" xr:uid="{A34B67F9-E1FF-4426-A1F6-FDFC53EDA71A}"/>
    <cellStyle name="Feeder Field 2 2 2 18 3" xfId="17867" xr:uid="{39D9FDB5-F690-482A-95D2-6C2DE3DA6305}"/>
    <cellStyle name="Feeder Field 2 2 2 19" xfId="17868" xr:uid="{B42CF23D-8DFB-4E09-BD55-EB6044A0FA3C}"/>
    <cellStyle name="Feeder Field 2 2 2 19 2" xfId="17869" xr:uid="{D24DCF5A-4FEA-4D49-B3A1-053047089DD9}"/>
    <cellStyle name="Feeder Field 2 2 2 19 2 2" xfId="17870" xr:uid="{AD36793F-24C2-4802-87DC-F41EFA59492B}"/>
    <cellStyle name="Feeder Field 2 2 2 19 3" xfId="17871" xr:uid="{ED63092C-933E-4853-AD66-58CF6F3F6CD8}"/>
    <cellStyle name="Feeder Field 2 2 2 2" xfId="17872" xr:uid="{4A951B68-4CEE-4CBA-9D61-3CF67869FB69}"/>
    <cellStyle name="Feeder Field 2 2 2 2 2" xfId="17873" xr:uid="{2EAF38FA-B0AE-4EE5-9B90-32D0725DCBEC}"/>
    <cellStyle name="Feeder Field 2 2 2 2 2 2" xfId="17874" xr:uid="{EF12E5E3-ED2E-4358-A21D-6B25CD597ABF}"/>
    <cellStyle name="Feeder Field 2 2 2 2 2 3" xfId="17875" xr:uid="{1CC14A8F-4E0D-4048-AB8B-13EBB46C8B76}"/>
    <cellStyle name="Feeder Field 2 2 2 2 3" xfId="17876" xr:uid="{312B9F78-9820-4479-8918-98764A9010D1}"/>
    <cellStyle name="Feeder Field 2 2 2 2 3 2" xfId="17877" xr:uid="{20E2BBF2-33A0-43C6-BE99-EBE97BC9D099}"/>
    <cellStyle name="Feeder Field 2 2 2 2 4" xfId="17878" xr:uid="{5FC6B67B-8415-4FDF-B192-EE4CA1799723}"/>
    <cellStyle name="Feeder Field 2 2 2 20" xfId="17879" xr:uid="{405E24F5-89E4-4CEA-8A07-D8B74AC45F20}"/>
    <cellStyle name="Feeder Field 2 2 2 20 2" xfId="17880" xr:uid="{83EC2222-5036-4998-9B48-255DD01F9786}"/>
    <cellStyle name="Feeder Field 2 2 2 20 2 2" xfId="17881" xr:uid="{B4CD122A-A63A-45B5-8499-88BD38F18CDB}"/>
    <cellStyle name="Feeder Field 2 2 2 20 3" xfId="17882" xr:uid="{C9FBAE16-E484-4FA9-A555-FB29C661B042}"/>
    <cellStyle name="Feeder Field 2 2 2 21" xfId="17883" xr:uid="{AA848303-E234-4B83-8B79-217B2BB02124}"/>
    <cellStyle name="Feeder Field 2 2 2 21 2" xfId="17884" xr:uid="{33E04306-714C-497B-8B7D-CD5701D3C1B7}"/>
    <cellStyle name="Feeder Field 2 2 2 22" xfId="17885" xr:uid="{267593A1-EC3D-4C0F-B6CA-E6ADB270511C}"/>
    <cellStyle name="Feeder Field 2 2 2 23" xfId="17886" xr:uid="{490F0571-5B53-4647-BF2D-6D82E98DF6FF}"/>
    <cellStyle name="Feeder Field 2 2 2 3" xfId="17887" xr:uid="{A0DF8B99-B6AD-4265-B020-278A39C9A9A8}"/>
    <cellStyle name="Feeder Field 2 2 2 3 2" xfId="17888" xr:uid="{F618CE2D-2889-4B77-A89A-1EDF28FCB620}"/>
    <cellStyle name="Feeder Field 2 2 2 3 2 2" xfId="17889" xr:uid="{859F8903-78FB-4B2B-BF68-4D1A579B47CC}"/>
    <cellStyle name="Feeder Field 2 2 2 3 3" xfId="17890" xr:uid="{293D6F5E-E7A4-42A7-9134-F289643DA14C}"/>
    <cellStyle name="Feeder Field 2 2 2 3 4" xfId="17891" xr:uid="{0441C92B-7EEB-4142-99F0-18635CBEE80B}"/>
    <cellStyle name="Feeder Field 2 2 2 4" xfId="17892" xr:uid="{56A0D609-C45C-441E-B877-DB9FA24389CB}"/>
    <cellStyle name="Feeder Field 2 2 2 4 2" xfId="17893" xr:uid="{7D28C7BB-95D0-4470-96FB-3AA21EEBF512}"/>
    <cellStyle name="Feeder Field 2 2 2 4 2 2" xfId="17894" xr:uid="{E6F46D1C-0944-4E39-A604-A8F88800D3CE}"/>
    <cellStyle name="Feeder Field 2 2 2 4 3" xfId="17895" xr:uid="{DB31C3F8-A511-4A65-8A4A-446121DE66FF}"/>
    <cellStyle name="Feeder Field 2 2 2 4 4" xfId="17896" xr:uid="{AAA27ABD-D5E8-47EB-8CED-A2A80698FD35}"/>
    <cellStyle name="Feeder Field 2 2 2 5" xfId="17897" xr:uid="{B1EAE8D5-8118-4DA7-A2B8-267C986CC604}"/>
    <cellStyle name="Feeder Field 2 2 2 5 2" xfId="17898" xr:uid="{69825C6F-4A0C-4EC9-B017-53F081DBB9F9}"/>
    <cellStyle name="Feeder Field 2 2 2 5 2 2" xfId="17899" xr:uid="{6DDFEF76-8408-4CD5-BCAD-5C2DE0E05068}"/>
    <cellStyle name="Feeder Field 2 2 2 5 3" xfId="17900" xr:uid="{63C791B5-A8DA-4F2E-A0D1-B4557E165405}"/>
    <cellStyle name="Feeder Field 2 2 2 6" xfId="17901" xr:uid="{4906B895-E72B-48A8-8392-06B89C1B3CAE}"/>
    <cellStyle name="Feeder Field 2 2 2 6 2" xfId="17902" xr:uid="{94CB8F3F-B4B4-4768-BBC9-DC395FA4F5AE}"/>
    <cellStyle name="Feeder Field 2 2 2 6 2 2" xfId="17903" xr:uid="{322FFA5E-2C98-4480-ABAB-30A9BAF2D989}"/>
    <cellStyle name="Feeder Field 2 2 2 6 3" xfId="17904" xr:uid="{A1DA5EC7-8AE4-4E2F-9BB6-1D1AFDE94B4E}"/>
    <cellStyle name="Feeder Field 2 2 2 7" xfId="17905" xr:uid="{6DAE1D95-B8F4-41F5-85F0-17EC864F9795}"/>
    <cellStyle name="Feeder Field 2 2 2 7 2" xfId="17906" xr:uid="{8A9D6DA2-76D2-4FC4-B3F3-A01FB4431A4E}"/>
    <cellStyle name="Feeder Field 2 2 2 7 2 2" xfId="17907" xr:uid="{7253A769-4A51-4A0B-A0EC-EFBC1E84AFEF}"/>
    <cellStyle name="Feeder Field 2 2 2 7 3" xfId="17908" xr:uid="{983F06CD-84BB-49EA-A1F4-B551B26BE592}"/>
    <cellStyle name="Feeder Field 2 2 2 8" xfId="17909" xr:uid="{80114F27-F0BC-403D-8796-01818EDE3614}"/>
    <cellStyle name="Feeder Field 2 2 2 8 2" xfId="17910" xr:uid="{02794F0F-9BA3-4A21-A0FE-3F600660BF19}"/>
    <cellStyle name="Feeder Field 2 2 2 8 2 2" xfId="17911" xr:uid="{E8FAAF3A-1FEA-4E60-98FC-80C32224C3CD}"/>
    <cellStyle name="Feeder Field 2 2 2 8 3" xfId="17912" xr:uid="{E1444925-1219-4507-8E5C-27BEE682760D}"/>
    <cellStyle name="Feeder Field 2 2 2 9" xfId="17913" xr:uid="{6AA261E5-DB6E-4415-A17D-622CD98FD894}"/>
    <cellStyle name="Feeder Field 2 2 2 9 2" xfId="17914" xr:uid="{415C57CE-25B8-4F1C-89D1-8E62E1F183B3}"/>
    <cellStyle name="Feeder Field 2 2 2 9 2 2" xfId="17915" xr:uid="{6C31C29F-F9B4-4DA0-9140-C7248345D1A8}"/>
    <cellStyle name="Feeder Field 2 2 2 9 3" xfId="17916" xr:uid="{8DE461DB-210B-4272-80CC-B74D8730B203}"/>
    <cellStyle name="Feeder Field 2 2 20" xfId="17917" xr:uid="{3955428F-C1E4-4695-B0DC-1F52189D1BF6}"/>
    <cellStyle name="Feeder Field 2 2 3" xfId="17918" xr:uid="{94B64604-DB5B-4E00-A6A4-D406E7E6431F}"/>
    <cellStyle name="Feeder Field 2 2 3 2" xfId="17919" xr:uid="{A6F6977D-E8DF-40EB-8959-15EA51B7B424}"/>
    <cellStyle name="Feeder Field 2 2 3 2 2" xfId="17920" xr:uid="{70BBD750-95DB-4FCA-828A-475332DF8A5C}"/>
    <cellStyle name="Feeder Field 2 2 3 2 3" xfId="17921" xr:uid="{2D64BF66-CE17-4AD2-B4CF-6DFD572540F8}"/>
    <cellStyle name="Feeder Field 2 2 3 3" xfId="17922" xr:uid="{27B8630E-353C-4DF4-9129-C287A30D789C}"/>
    <cellStyle name="Feeder Field 2 2 3 3 2" xfId="17923" xr:uid="{76FE7B17-DD75-4035-A6CC-84D36D7AF3C1}"/>
    <cellStyle name="Feeder Field 2 2 3 4" xfId="17924" xr:uid="{169590DA-3913-4D60-A26C-328DF0F9A847}"/>
    <cellStyle name="Feeder Field 2 2 4" xfId="17925" xr:uid="{D592A278-190D-4737-9536-941ED5F0B47C}"/>
    <cellStyle name="Feeder Field 2 2 4 2" xfId="17926" xr:uid="{9F86167F-DE97-403B-86B4-F82A32C77578}"/>
    <cellStyle name="Feeder Field 2 2 4 2 2" xfId="17927" xr:uid="{15C8765E-AA29-4F0C-8819-5AD05717C773}"/>
    <cellStyle name="Feeder Field 2 2 4 3" xfId="17928" xr:uid="{8FCCE076-C55A-4632-92E0-AFC4577C4CFE}"/>
    <cellStyle name="Feeder Field 2 2 4 4" xfId="17929" xr:uid="{109DBADB-DAAA-4ABC-8794-E2633AC0A624}"/>
    <cellStyle name="Feeder Field 2 2 5" xfId="17930" xr:uid="{596BFC5B-2453-41CB-9912-5416DD9A66B6}"/>
    <cellStyle name="Feeder Field 2 2 5 2" xfId="17931" xr:uid="{F0535E8C-C596-443A-A039-C1AEC4ACBDA2}"/>
    <cellStyle name="Feeder Field 2 2 5 2 2" xfId="17932" xr:uid="{E41FF340-C5F0-46EE-9C06-1ADB872A5EA6}"/>
    <cellStyle name="Feeder Field 2 2 5 3" xfId="17933" xr:uid="{D790BACB-D9B9-4525-B6F2-642B619670DD}"/>
    <cellStyle name="Feeder Field 2 2 5 4" xfId="17934" xr:uid="{000B659F-23D4-4D3A-A853-A53BB546783A}"/>
    <cellStyle name="Feeder Field 2 2 6" xfId="17935" xr:uid="{161472FA-BA14-4A20-9D74-9ED04B5F33C8}"/>
    <cellStyle name="Feeder Field 2 2 6 2" xfId="17936" xr:uid="{3C48BF39-8272-4773-B9EB-C52CF1F09F3C}"/>
    <cellStyle name="Feeder Field 2 2 6 2 2" xfId="17937" xr:uid="{921F1592-47F8-4D11-91B1-66274ED0B880}"/>
    <cellStyle name="Feeder Field 2 2 6 3" xfId="17938" xr:uid="{B8644CBF-2B04-4E6A-ABEB-DB9FFD68A3B8}"/>
    <cellStyle name="Feeder Field 2 2 7" xfId="17939" xr:uid="{018752BF-E8ED-4E39-820E-F786A2C38281}"/>
    <cellStyle name="Feeder Field 2 2 7 2" xfId="17940" xr:uid="{7E4E3942-DF0C-437F-9ED6-8B31B32BD51A}"/>
    <cellStyle name="Feeder Field 2 2 7 2 2" xfId="17941" xr:uid="{E7B03D9E-9AEC-4ED7-B5E0-B895A4B17D90}"/>
    <cellStyle name="Feeder Field 2 2 7 3" xfId="17942" xr:uid="{02C635CB-5DDA-4008-8969-FA1539E93EEB}"/>
    <cellStyle name="Feeder Field 2 2 8" xfId="17943" xr:uid="{3088CEE6-CD14-49C2-9A1A-DAB98C9F5DFC}"/>
    <cellStyle name="Feeder Field 2 2 8 2" xfId="17944" xr:uid="{EDCE71B2-01BE-4127-8E7A-9E6CC4484FAA}"/>
    <cellStyle name="Feeder Field 2 2 8 2 2" xfId="17945" xr:uid="{57886D04-D8DB-40D2-B4A8-742AAC5F1615}"/>
    <cellStyle name="Feeder Field 2 2 8 3" xfId="17946" xr:uid="{AC3BFA0B-1CE0-48E1-8EDC-07EBCA3861EF}"/>
    <cellStyle name="Feeder Field 2 2 9" xfId="17947" xr:uid="{3B0A08F7-BDC5-4F47-A53E-0915CD197D7E}"/>
    <cellStyle name="Feeder Field 2 2 9 2" xfId="17948" xr:uid="{E5FFE4C6-6FC2-438D-8EC1-F1BB2B3E69C5}"/>
    <cellStyle name="Feeder Field 2 2 9 2 2" xfId="17949" xr:uid="{C9FFE094-92DC-4D86-8FBA-E8576CEE3DC5}"/>
    <cellStyle name="Feeder Field 2 2 9 3" xfId="17950" xr:uid="{E0B8DF8B-DBAB-4665-A632-4321930C57A4}"/>
    <cellStyle name="Feeder Field 2 20" xfId="17951" xr:uid="{6C5DD1C3-43CD-4BD8-99FD-A58074C09EE5}"/>
    <cellStyle name="Feeder Field 2 20 2" xfId="17952" xr:uid="{0F05D2F7-E956-44DF-BE5E-B34632C7AB15}"/>
    <cellStyle name="Feeder Field 2 20 2 2" xfId="17953" xr:uid="{8715B70B-118E-4433-9DE4-CA4880C76F38}"/>
    <cellStyle name="Feeder Field 2 20 3" xfId="17954" xr:uid="{80E23E7A-E788-4A69-98A1-B03F0CEEF471}"/>
    <cellStyle name="Feeder Field 2 21" xfId="17955" xr:uid="{74739A83-BCC0-42DD-98D0-6945FECFDCD4}"/>
    <cellStyle name="Feeder Field 2 21 2" xfId="17956" xr:uid="{C0367C48-7917-4E9C-90BF-7A1923D17028}"/>
    <cellStyle name="Feeder Field 2 22" xfId="17957" xr:uid="{713A32DA-C0E0-4529-B940-64FC4C62EF6C}"/>
    <cellStyle name="Feeder Field 2 23" xfId="17958" xr:uid="{44A4FBD4-D175-4445-A48B-471CD1AF191E}"/>
    <cellStyle name="Feeder Field 2 3" xfId="17959" xr:uid="{DF94B911-31AD-43EC-A8FC-43FE1319EB18}"/>
    <cellStyle name="Feeder Field 2 3 10" xfId="17960" xr:uid="{9EB8DF28-43DD-4873-B1BE-809FCCAB5E63}"/>
    <cellStyle name="Feeder Field 2 3 10 2" xfId="17961" xr:uid="{D11CD893-606F-474C-991F-679A202A4A48}"/>
    <cellStyle name="Feeder Field 2 3 10 2 2" xfId="17962" xr:uid="{19D97CB2-2386-40A9-A3D1-61C920F9025B}"/>
    <cellStyle name="Feeder Field 2 3 10 3" xfId="17963" xr:uid="{DFDF8634-52A8-44D4-B9B3-B868C7008119}"/>
    <cellStyle name="Feeder Field 2 3 11" xfId="17964" xr:uid="{3C4183A4-C7C0-415F-A7B0-A5172136633F}"/>
    <cellStyle name="Feeder Field 2 3 11 2" xfId="17965" xr:uid="{8F946F9F-374E-4C9E-9B3F-58BDE823FE00}"/>
    <cellStyle name="Feeder Field 2 3 11 2 2" xfId="17966" xr:uid="{480D9E45-8285-4673-9BF9-CC3CA22C429F}"/>
    <cellStyle name="Feeder Field 2 3 11 3" xfId="17967" xr:uid="{34BF865B-D884-4AEE-A4F3-9AD2B6A9CB4A}"/>
    <cellStyle name="Feeder Field 2 3 12" xfId="17968" xr:uid="{C7A60CFB-CC6C-49DC-AF74-94D561766B31}"/>
    <cellStyle name="Feeder Field 2 3 12 2" xfId="17969" xr:uid="{E4A8FC74-2887-4524-A0AA-D255C3966DA8}"/>
    <cellStyle name="Feeder Field 2 3 12 2 2" xfId="17970" xr:uid="{AA41B1AA-5020-4802-AF84-8017574708EB}"/>
    <cellStyle name="Feeder Field 2 3 12 3" xfId="17971" xr:uid="{E2F8D691-A03E-4838-B7E2-246D139A7993}"/>
    <cellStyle name="Feeder Field 2 3 13" xfId="17972" xr:uid="{E35BCB4A-5DDF-483F-A028-34F1E5803D3A}"/>
    <cellStyle name="Feeder Field 2 3 13 2" xfId="17973" xr:uid="{E532551C-2505-4694-A0CB-A7F5023C3EEB}"/>
    <cellStyle name="Feeder Field 2 3 13 2 2" xfId="17974" xr:uid="{B0272D88-7C08-49E3-B79B-1BDB2BD13E80}"/>
    <cellStyle name="Feeder Field 2 3 13 3" xfId="17975" xr:uid="{DB5C1DDE-4C01-457E-88E8-1FBE88197D55}"/>
    <cellStyle name="Feeder Field 2 3 14" xfId="17976" xr:uid="{16124361-8935-458B-B5B9-B51B0D18267C}"/>
    <cellStyle name="Feeder Field 2 3 14 2" xfId="17977" xr:uid="{40EB681F-B8CE-4DE0-8DFE-42ED5C063C6D}"/>
    <cellStyle name="Feeder Field 2 3 14 2 2" xfId="17978" xr:uid="{EB096823-0E7E-46A6-B7E4-A35CB193C111}"/>
    <cellStyle name="Feeder Field 2 3 14 3" xfId="17979" xr:uid="{53D94A75-6003-4985-8C6E-F34378B45245}"/>
    <cellStyle name="Feeder Field 2 3 15" xfId="17980" xr:uid="{A712FA8E-B407-40CE-9AD7-F4E1C497CC24}"/>
    <cellStyle name="Feeder Field 2 3 15 2" xfId="17981" xr:uid="{6B5113A7-4FE3-4452-93EC-089C5F653485}"/>
    <cellStyle name="Feeder Field 2 3 15 2 2" xfId="17982" xr:uid="{6118A9B2-6092-4141-A93A-B5517213B189}"/>
    <cellStyle name="Feeder Field 2 3 15 3" xfId="17983" xr:uid="{9FDD0B25-E3EC-4D9A-877F-E2A5E5A5A535}"/>
    <cellStyle name="Feeder Field 2 3 16" xfId="17984" xr:uid="{1DD15533-ED3C-4D9E-AC75-D2BBB8A3886A}"/>
    <cellStyle name="Feeder Field 2 3 16 2" xfId="17985" xr:uid="{82B37511-971D-412D-97CF-59713194533B}"/>
    <cellStyle name="Feeder Field 2 3 16 2 2" xfId="17986" xr:uid="{48A4E5FB-F25D-4F2D-BEA8-579493DA0A88}"/>
    <cellStyle name="Feeder Field 2 3 16 3" xfId="17987" xr:uid="{5737403D-BD55-40AB-A9EA-D0C965AC71E9}"/>
    <cellStyle name="Feeder Field 2 3 17" xfId="17988" xr:uid="{54ABA16D-6D82-4765-9C70-CAE06DCE47DC}"/>
    <cellStyle name="Feeder Field 2 3 17 2" xfId="17989" xr:uid="{5C2D5F88-1A29-4ACB-A2BD-BE32CEFD2AC5}"/>
    <cellStyle name="Feeder Field 2 3 17 2 2" xfId="17990" xr:uid="{DDD78667-E75C-4909-AE3B-B4D884BCE3AE}"/>
    <cellStyle name="Feeder Field 2 3 17 3" xfId="17991" xr:uid="{49A164D8-05FB-46C1-835B-AFF8F334265D}"/>
    <cellStyle name="Feeder Field 2 3 18" xfId="17992" xr:uid="{8AA53EEC-4522-4426-98BB-736874F26A1B}"/>
    <cellStyle name="Feeder Field 2 3 18 2" xfId="17993" xr:uid="{EBC4A657-0D6F-4596-9038-BAA129D65AB1}"/>
    <cellStyle name="Feeder Field 2 3 19" xfId="17994" xr:uid="{70B55B97-8663-407C-896C-DCCCBE43C503}"/>
    <cellStyle name="Feeder Field 2 3 2" xfId="17995" xr:uid="{BC3D755D-4D9C-4272-B079-82193BC7FA08}"/>
    <cellStyle name="Feeder Field 2 3 2 10" xfId="17996" xr:uid="{34001526-52C2-4FDD-AD22-DD9CC9FDADF6}"/>
    <cellStyle name="Feeder Field 2 3 2 10 2" xfId="17997" xr:uid="{A538A3B0-5482-4B7E-9AE0-2267CD335C9B}"/>
    <cellStyle name="Feeder Field 2 3 2 10 2 2" xfId="17998" xr:uid="{28EFA344-53D4-4BD7-BD7D-5163CD3B29E1}"/>
    <cellStyle name="Feeder Field 2 3 2 10 3" xfId="17999" xr:uid="{D427666A-5679-40FB-BA6E-810A071ACFA9}"/>
    <cellStyle name="Feeder Field 2 3 2 11" xfId="18000" xr:uid="{D9DF1FD2-9ABE-4AFD-A04E-C9D464095147}"/>
    <cellStyle name="Feeder Field 2 3 2 11 2" xfId="18001" xr:uid="{949356CE-5FB1-4A60-95E1-F64B15C77699}"/>
    <cellStyle name="Feeder Field 2 3 2 11 2 2" xfId="18002" xr:uid="{B02A563F-5CAD-4535-B5D1-344C45EA3B40}"/>
    <cellStyle name="Feeder Field 2 3 2 11 3" xfId="18003" xr:uid="{DD946F1B-8C7F-4FF7-B910-C2501313A2E1}"/>
    <cellStyle name="Feeder Field 2 3 2 12" xfId="18004" xr:uid="{EBE87AD6-8D1C-4B39-BBE2-2016E2B8DE00}"/>
    <cellStyle name="Feeder Field 2 3 2 12 2" xfId="18005" xr:uid="{F275A183-3DEC-4512-B4D9-DEC3423968D4}"/>
    <cellStyle name="Feeder Field 2 3 2 12 2 2" xfId="18006" xr:uid="{767BE502-B95C-4808-AD17-3B0172268F41}"/>
    <cellStyle name="Feeder Field 2 3 2 12 3" xfId="18007" xr:uid="{D1A27FAD-D4A5-4790-9ADD-76BBD2C9F916}"/>
    <cellStyle name="Feeder Field 2 3 2 13" xfId="18008" xr:uid="{18E26DD4-7286-4188-B6A5-B115E546F631}"/>
    <cellStyle name="Feeder Field 2 3 2 13 2" xfId="18009" xr:uid="{00340C04-1F92-454C-8C65-99FE01BA0C0F}"/>
    <cellStyle name="Feeder Field 2 3 2 13 2 2" xfId="18010" xr:uid="{A61F3DE1-5D84-4523-A204-74AAA3322AC4}"/>
    <cellStyle name="Feeder Field 2 3 2 13 3" xfId="18011" xr:uid="{688BC8CB-D8F5-4C96-B1FB-150C1EBA1663}"/>
    <cellStyle name="Feeder Field 2 3 2 14" xfId="18012" xr:uid="{32DCC363-E218-43B6-9EEF-05E970C07224}"/>
    <cellStyle name="Feeder Field 2 3 2 14 2" xfId="18013" xr:uid="{8947C883-04AB-43EE-9935-C330E00406C4}"/>
    <cellStyle name="Feeder Field 2 3 2 14 2 2" xfId="18014" xr:uid="{3F6B498C-6186-4DB5-8714-A9C1AF8863AD}"/>
    <cellStyle name="Feeder Field 2 3 2 14 3" xfId="18015" xr:uid="{64792722-CEBB-4490-966B-70E26F15F872}"/>
    <cellStyle name="Feeder Field 2 3 2 15" xfId="18016" xr:uid="{5E005A28-52C0-4AA0-B8A3-6B7CB22B1FEC}"/>
    <cellStyle name="Feeder Field 2 3 2 15 2" xfId="18017" xr:uid="{F75DF13D-AA88-499D-BFB0-D252FCF6273D}"/>
    <cellStyle name="Feeder Field 2 3 2 15 2 2" xfId="18018" xr:uid="{CF5C26EE-5D7D-4F2C-A875-25ACF412A0FB}"/>
    <cellStyle name="Feeder Field 2 3 2 15 3" xfId="18019" xr:uid="{2C4C43EE-A789-4463-816D-0446058A5821}"/>
    <cellStyle name="Feeder Field 2 3 2 16" xfId="18020" xr:uid="{5EED3B5C-1024-403C-BE13-4C4E43B5BEE3}"/>
    <cellStyle name="Feeder Field 2 3 2 16 2" xfId="18021" xr:uid="{D7BEB1D0-1B6E-44A2-A24F-AE81623D9D0B}"/>
    <cellStyle name="Feeder Field 2 3 2 16 2 2" xfId="18022" xr:uid="{6AB6EF27-0CC8-4307-99AD-77CFC7CF2DF7}"/>
    <cellStyle name="Feeder Field 2 3 2 16 3" xfId="18023" xr:uid="{DED43271-1897-4352-8201-7C219EC6B982}"/>
    <cellStyle name="Feeder Field 2 3 2 17" xfId="18024" xr:uid="{D85AF769-DED1-4746-9E9B-5764C43A3CF7}"/>
    <cellStyle name="Feeder Field 2 3 2 17 2" xfId="18025" xr:uid="{98C94C5B-03BF-4AA3-8D26-342119F8B0FF}"/>
    <cellStyle name="Feeder Field 2 3 2 17 2 2" xfId="18026" xr:uid="{DA521181-1872-4710-9206-CC5454E3F014}"/>
    <cellStyle name="Feeder Field 2 3 2 17 3" xfId="18027" xr:uid="{3B42F008-31F1-41B5-AD71-70B88BF32EDB}"/>
    <cellStyle name="Feeder Field 2 3 2 18" xfId="18028" xr:uid="{E2A7B4E4-E973-4949-B5C6-04EE3F75FBCF}"/>
    <cellStyle name="Feeder Field 2 3 2 18 2" xfId="18029" xr:uid="{F016E8D1-7F30-423E-85AB-6A1C02F0F311}"/>
    <cellStyle name="Feeder Field 2 3 2 18 2 2" xfId="18030" xr:uid="{A2AE1C60-F709-4FED-9DE2-C03D30AAFE61}"/>
    <cellStyle name="Feeder Field 2 3 2 18 3" xfId="18031" xr:uid="{D0E36340-AB69-47EE-8CCB-8E17698277CB}"/>
    <cellStyle name="Feeder Field 2 3 2 19" xfId="18032" xr:uid="{47FE8E11-11DF-425C-A46A-3D863CD0BB3C}"/>
    <cellStyle name="Feeder Field 2 3 2 19 2" xfId="18033" xr:uid="{6073DAA4-6F79-4256-8FDE-2BC392227F1B}"/>
    <cellStyle name="Feeder Field 2 3 2 19 2 2" xfId="18034" xr:uid="{EFD91090-FD31-4836-ABCD-A656E234F695}"/>
    <cellStyle name="Feeder Field 2 3 2 19 3" xfId="18035" xr:uid="{C840C014-5594-448D-B77B-EC5C7490102B}"/>
    <cellStyle name="Feeder Field 2 3 2 2" xfId="18036" xr:uid="{35615258-FF5D-4141-8837-45CB60BB293E}"/>
    <cellStyle name="Feeder Field 2 3 2 2 2" xfId="18037" xr:uid="{0AE83FA8-3B36-4E9F-BF25-941EE76FB1CE}"/>
    <cellStyle name="Feeder Field 2 3 2 2 2 2" xfId="18038" xr:uid="{E72BC4E1-EF40-4AF4-8748-CF0591BB5C0E}"/>
    <cellStyle name="Feeder Field 2 3 2 2 3" xfId="18039" xr:uid="{E5456262-1775-431A-8F28-BA0EC6862363}"/>
    <cellStyle name="Feeder Field 2 3 2 2 4" xfId="18040" xr:uid="{64425F05-8DD5-4DC8-AABD-E69B847A5C69}"/>
    <cellStyle name="Feeder Field 2 3 2 20" xfId="18041" xr:uid="{6C4970F0-CC01-4FE9-81B0-3F7E96712C64}"/>
    <cellStyle name="Feeder Field 2 3 2 20 2" xfId="18042" xr:uid="{FAD98DD2-855E-4E96-95F5-5E5DB7D820AC}"/>
    <cellStyle name="Feeder Field 2 3 2 20 2 2" xfId="18043" xr:uid="{ED53D7B8-3814-4ABA-A5A4-A0E5B83A05C1}"/>
    <cellStyle name="Feeder Field 2 3 2 20 3" xfId="18044" xr:uid="{121F5F1F-A893-4B2F-B1C0-A56B47E03F85}"/>
    <cellStyle name="Feeder Field 2 3 2 21" xfId="18045" xr:uid="{B856A423-227E-412E-AB7C-8E2FB50A7A3C}"/>
    <cellStyle name="Feeder Field 2 3 2 21 2" xfId="18046" xr:uid="{5D550AEC-DCFA-400A-8977-D84DF29E4176}"/>
    <cellStyle name="Feeder Field 2 3 2 22" xfId="18047" xr:uid="{09E64DE0-5581-46BA-9D69-587E620DF347}"/>
    <cellStyle name="Feeder Field 2 3 2 23" xfId="18048" xr:uid="{6831098B-1223-48C0-B762-C00FD6B68443}"/>
    <cellStyle name="Feeder Field 2 3 2 3" xfId="18049" xr:uid="{3F1F50C1-6316-4E15-BFC0-37B98DFA006C}"/>
    <cellStyle name="Feeder Field 2 3 2 3 2" xfId="18050" xr:uid="{5E8B3FCE-5C5D-4053-AA91-19AC0AFAE2D3}"/>
    <cellStyle name="Feeder Field 2 3 2 3 2 2" xfId="18051" xr:uid="{7CBD95BB-4598-4A98-BA5E-BD5702785A36}"/>
    <cellStyle name="Feeder Field 2 3 2 3 3" xfId="18052" xr:uid="{C99BBE3A-6FE8-44A2-BD0B-6FE9C49ACBD8}"/>
    <cellStyle name="Feeder Field 2 3 2 3 4" xfId="18053" xr:uid="{10464088-144E-4353-9EAE-2E162F9D4618}"/>
    <cellStyle name="Feeder Field 2 3 2 4" xfId="18054" xr:uid="{A1F6BD43-7F35-492C-8ADD-6547067368CF}"/>
    <cellStyle name="Feeder Field 2 3 2 4 2" xfId="18055" xr:uid="{FB85F12D-3503-4FB2-94EC-19819C7034CD}"/>
    <cellStyle name="Feeder Field 2 3 2 4 2 2" xfId="18056" xr:uid="{3008184A-C95F-4EBE-ADD3-EA88E65DEADA}"/>
    <cellStyle name="Feeder Field 2 3 2 4 3" xfId="18057" xr:uid="{B81A113D-AC84-44BB-BB3C-FE80F70E26AF}"/>
    <cellStyle name="Feeder Field 2 3 2 5" xfId="18058" xr:uid="{918E0B24-0182-4CA2-9607-D6A6B651E468}"/>
    <cellStyle name="Feeder Field 2 3 2 5 2" xfId="18059" xr:uid="{6B58E78B-1AC7-4043-AAC2-94B31A6BBD9B}"/>
    <cellStyle name="Feeder Field 2 3 2 5 2 2" xfId="18060" xr:uid="{B600D9EE-40B7-4A5F-AADA-D13689E4B44A}"/>
    <cellStyle name="Feeder Field 2 3 2 5 3" xfId="18061" xr:uid="{30B7FABA-CCCA-4AF8-85C7-F02B935C265F}"/>
    <cellStyle name="Feeder Field 2 3 2 6" xfId="18062" xr:uid="{45B6B24C-40C6-4474-A027-76129297D21F}"/>
    <cellStyle name="Feeder Field 2 3 2 6 2" xfId="18063" xr:uid="{1F3298A4-4B76-48AE-9C4E-B084C0EBE470}"/>
    <cellStyle name="Feeder Field 2 3 2 6 2 2" xfId="18064" xr:uid="{557A7E19-CD6B-4EBE-8908-AA18BAB05B52}"/>
    <cellStyle name="Feeder Field 2 3 2 6 3" xfId="18065" xr:uid="{97B03524-0BDC-4878-B973-E6000A833C0A}"/>
    <cellStyle name="Feeder Field 2 3 2 7" xfId="18066" xr:uid="{EBB6E09D-5F9B-4425-824A-381677CDF025}"/>
    <cellStyle name="Feeder Field 2 3 2 7 2" xfId="18067" xr:uid="{CCAD34E1-4077-4AC7-9105-60D886CF42FA}"/>
    <cellStyle name="Feeder Field 2 3 2 7 2 2" xfId="18068" xr:uid="{392ECD7B-8430-4F9F-A51F-C2F369A8F298}"/>
    <cellStyle name="Feeder Field 2 3 2 7 3" xfId="18069" xr:uid="{1CDB3E9E-0447-477B-BA15-B205F9A587D7}"/>
    <cellStyle name="Feeder Field 2 3 2 8" xfId="18070" xr:uid="{27B4721C-6264-4F8B-9CB2-EEAFA35C21DF}"/>
    <cellStyle name="Feeder Field 2 3 2 8 2" xfId="18071" xr:uid="{50FCB646-D2E6-41EE-9DB1-7186ADCBE973}"/>
    <cellStyle name="Feeder Field 2 3 2 8 2 2" xfId="18072" xr:uid="{1E78D1A6-A299-4F1F-92A5-2B97A185AB37}"/>
    <cellStyle name="Feeder Field 2 3 2 8 3" xfId="18073" xr:uid="{C7F7AE94-1B2A-423E-9B2D-D4EF9EF36F06}"/>
    <cellStyle name="Feeder Field 2 3 2 9" xfId="18074" xr:uid="{6A131D10-463B-48ED-B708-B2B96910D5F3}"/>
    <cellStyle name="Feeder Field 2 3 2 9 2" xfId="18075" xr:uid="{ADA6165A-4014-4B19-BD76-991DC35B84CF}"/>
    <cellStyle name="Feeder Field 2 3 2 9 2 2" xfId="18076" xr:uid="{EE052CF3-16FB-4664-8BB8-683098E8E7D6}"/>
    <cellStyle name="Feeder Field 2 3 2 9 3" xfId="18077" xr:uid="{7C705DC1-F2FE-4B9E-84BE-3520D0B92626}"/>
    <cellStyle name="Feeder Field 2 3 20" xfId="18078" xr:uid="{1E946EE4-6AFC-451C-9703-F884BB949C36}"/>
    <cellStyle name="Feeder Field 2 3 3" xfId="18079" xr:uid="{A6569FD5-16D3-4D63-A31B-C5D20849866C}"/>
    <cellStyle name="Feeder Field 2 3 3 2" xfId="18080" xr:uid="{BED55A9E-ABB7-4AF2-88DD-F3B38C4BDAD6}"/>
    <cellStyle name="Feeder Field 2 3 3 2 2" xfId="18081" xr:uid="{4F1FC4A8-1C61-48BF-8A91-428A4C34F39D}"/>
    <cellStyle name="Feeder Field 2 3 3 3" xfId="18082" xr:uid="{381ECE52-304E-4862-823F-7BAE39F9C876}"/>
    <cellStyle name="Feeder Field 2 3 3 4" xfId="18083" xr:uid="{52B03A8D-736E-4F36-BA59-2BD2BA068B07}"/>
    <cellStyle name="Feeder Field 2 3 4" xfId="18084" xr:uid="{745A6C70-3377-4E98-9046-A67513EE65D6}"/>
    <cellStyle name="Feeder Field 2 3 4 2" xfId="18085" xr:uid="{04F25456-23B3-442D-B001-9908F492170B}"/>
    <cellStyle name="Feeder Field 2 3 4 2 2" xfId="18086" xr:uid="{8C4773B5-AE61-43FE-BB02-DA4483AD1850}"/>
    <cellStyle name="Feeder Field 2 3 4 3" xfId="18087" xr:uid="{200F242A-E6DF-4E2C-96CF-41DCEEC449FC}"/>
    <cellStyle name="Feeder Field 2 3 4 4" xfId="18088" xr:uid="{1AF9E7D5-9A61-4EB0-A6FA-C73AACD79C12}"/>
    <cellStyle name="Feeder Field 2 3 5" xfId="18089" xr:uid="{E9C05A6B-93D4-4D4D-A6AD-04110EBAC35E}"/>
    <cellStyle name="Feeder Field 2 3 5 2" xfId="18090" xr:uid="{5F831184-DCD9-4E1A-97B2-3F659AD057C5}"/>
    <cellStyle name="Feeder Field 2 3 5 2 2" xfId="18091" xr:uid="{7B996EF8-4847-44B7-A3E8-624B15299CDA}"/>
    <cellStyle name="Feeder Field 2 3 5 3" xfId="18092" xr:uid="{F3024D0D-FBA8-4EE5-B5EC-D62B74E22A26}"/>
    <cellStyle name="Feeder Field 2 3 6" xfId="18093" xr:uid="{9488C550-DF81-4FF0-949C-02F2CC2129FA}"/>
    <cellStyle name="Feeder Field 2 3 6 2" xfId="18094" xr:uid="{F5CCF3EE-398E-49D1-ABF3-B861486767B1}"/>
    <cellStyle name="Feeder Field 2 3 6 2 2" xfId="18095" xr:uid="{75F09DB5-66B1-4DEC-8DB7-226D0BF6B1DE}"/>
    <cellStyle name="Feeder Field 2 3 6 3" xfId="18096" xr:uid="{5107855F-1378-4965-8805-F919EA92B99E}"/>
    <cellStyle name="Feeder Field 2 3 7" xfId="18097" xr:uid="{E79E592A-541E-40FE-A220-060E6E01BC6D}"/>
    <cellStyle name="Feeder Field 2 3 7 2" xfId="18098" xr:uid="{15C129F2-C618-4359-8E4A-075FD4C0FB1E}"/>
    <cellStyle name="Feeder Field 2 3 7 2 2" xfId="18099" xr:uid="{0ABB4C88-AE01-47A6-B075-FFE424CC4B64}"/>
    <cellStyle name="Feeder Field 2 3 7 3" xfId="18100" xr:uid="{699B2AEB-3464-4E62-89FA-018E084AFB67}"/>
    <cellStyle name="Feeder Field 2 3 8" xfId="18101" xr:uid="{A6861288-4253-4391-A218-D768AB4C00B9}"/>
    <cellStyle name="Feeder Field 2 3 8 2" xfId="18102" xr:uid="{DC8B400C-DAE2-4972-9EDA-B6010E3FEFF2}"/>
    <cellStyle name="Feeder Field 2 3 8 2 2" xfId="18103" xr:uid="{8729F69A-D8EA-4D99-8768-5B1058F49E05}"/>
    <cellStyle name="Feeder Field 2 3 8 3" xfId="18104" xr:uid="{402C4B40-6345-4047-BF0F-240C70FF32A4}"/>
    <cellStyle name="Feeder Field 2 3 9" xfId="18105" xr:uid="{9A514C1E-4B50-47E3-B478-080A956B1E5E}"/>
    <cellStyle name="Feeder Field 2 3 9 2" xfId="18106" xr:uid="{96DAF470-2D53-4345-A709-DF930C55E1F8}"/>
    <cellStyle name="Feeder Field 2 3 9 2 2" xfId="18107" xr:uid="{957241DB-5F38-41F7-BEBB-C315397ED6CE}"/>
    <cellStyle name="Feeder Field 2 3 9 3" xfId="18108" xr:uid="{5D1A6442-8695-4CD3-A818-CB9E9CA931D8}"/>
    <cellStyle name="Feeder Field 2 4" xfId="18109" xr:uid="{1858C1CB-E8FC-41CA-8D13-53A71C4B394F}"/>
    <cellStyle name="Feeder Field 2 4 10" xfId="18110" xr:uid="{0BC92A81-4EBF-4B49-BE4E-C7AD22196B44}"/>
    <cellStyle name="Feeder Field 2 4 10 2" xfId="18111" xr:uid="{A2965F3D-EFF7-4579-8756-4AD06DB981B4}"/>
    <cellStyle name="Feeder Field 2 4 10 2 2" xfId="18112" xr:uid="{CA59AB3C-2BD6-407A-9FFB-4FBB5F3034C0}"/>
    <cellStyle name="Feeder Field 2 4 10 3" xfId="18113" xr:uid="{1136B94F-2E8C-4F32-8D92-3E6C865970C2}"/>
    <cellStyle name="Feeder Field 2 4 11" xfId="18114" xr:uid="{79B90C5C-81E4-4A61-8250-285C884C91E5}"/>
    <cellStyle name="Feeder Field 2 4 11 2" xfId="18115" xr:uid="{306F63B8-2A81-46C6-88B9-DE93D4F875B1}"/>
    <cellStyle name="Feeder Field 2 4 11 2 2" xfId="18116" xr:uid="{C4B7BA0A-CA47-44A4-9D22-3D3194A651DB}"/>
    <cellStyle name="Feeder Field 2 4 11 3" xfId="18117" xr:uid="{7F77FCE1-A55E-4871-9C6A-1B5E4B0538D2}"/>
    <cellStyle name="Feeder Field 2 4 12" xfId="18118" xr:uid="{657E4818-EA01-4C06-91B0-6FF044EB3C3E}"/>
    <cellStyle name="Feeder Field 2 4 12 2" xfId="18119" xr:uid="{89EE71D3-1F98-4E08-A30E-F0F27D1BA5B9}"/>
    <cellStyle name="Feeder Field 2 4 12 2 2" xfId="18120" xr:uid="{A976B68F-C8DA-4866-98AC-EE36D78DA7E4}"/>
    <cellStyle name="Feeder Field 2 4 12 3" xfId="18121" xr:uid="{BBF6B2A6-C67A-4D7C-B893-0C474C89DAC0}"/>
    <cellStyle name="Feeder Field 2 4 13" xfId="18122" xr:uid="{1F75FF30-A627-40A5-8639-921C6F65C041}"/>
    <cellStyle name="Feeder Field 2 4 13 2" xfId="18123" xr:uid="{36DEB4CA-E773-4840-A1A1-889F70821615}"/>
    <cellStyle name="Feeder Field 2 4 13 2 2" xfId="18124" xr:uid="{02D7A8FB-DDD5-4E75-A871-10ABBD246300}"/>
    <cellStyle name="Feeder Field 2 4 13 3" xfId="18125" xr:uid="{A569D7DC-E6A5-497A-9E0D-C72C82B95335}"/>
    <cellStyle name="Feeder Field 2 4 14" xfId="18126" xr:uid="{4816D2C3-8018-47AE-81BC-D94C3359C993}"/>
    <cellStyle name="Feeder Field 2 4 14 2" xfId="18127" xr:uid="{2EA9F750-241C-492F-93C9-F6EF234E6215}"/>
    <cellStyle name="Feeder Field 2 4 14 2 2" xfId="18128" xr:uid="{07621BC7-841F-4748-B54D-BCD43BE391FD}"/>
    <cellStyle name="Feeder Field 2 4 14 3" xfId="18129" xr:uid="{E4F5721C-31A0-4C98-AE9A-375DD4738E08}"/>
    <cellStyle name="Feeder Field 2 4 15" xfId="18130" xr:uid="{CEC31DAC-1FAD-43C4-B53E-43050CA4CB37}"/>
    <cellStyle name="Feeder Field 2 4 15 2" xfId="18131" xr:uid="{7142ABF9-8F46-4A58-8B36-0828BA907037}"/>
    <cellStyle name="Feeder Field 2 4 15 2 2" xfId="18132" xr:uid="{3D296D62-906E-4A14-AB2B-0F7D658CF5E8}"/>
    <cellStyle name="Feeder Field 2 4 15 3" xfId="18133" xr:uid="{0E3D2E88-AC03-4035-9295-953F80AE5559}"/>
    <cellStyle name="Feeder Field 2 4 16" xfId="18134" xr:uid="{6F23A177-0CB0-4768-B869-9A4A7F536F2C}"/>
    <cellStyle name="Feeder Field 2 4 16 2" xfId="18135" xr:uid="{ECF51166-42A7-41BB-ADB8-4B64C203D71B}"/>
    <cellStyle name="Feeder Field 2 4 16 2 2" xfId="18136" xr:uid="{0E256826-96EF-4783-8986-A5FD62F9767B}"/>
    <cellStyle name="Feeder Field 2 4 16 3" xfId="18137" xr:uid="{ED222DDE-7052-4D42-9015-1AA8EE40AAC7}"/>
    <cellStyle name="Feeder Field 2 4 17" xfId="18138" xr:uid="{5EC26C3B-D8D3-47F2-8AD1-65E914464BA3}"/>
    <cellStyle name="Feeder Field 2 4 17 2" xfId="18139" xr:uid="{00785524-59E6-40E7-803D-1F29FB6CBC73}"/>
    <cellStyle name="Feeder Field 2 4 17 2 2" xfId="18140" xr:uid="{5A6D84CA-814F-4CEB-8765-1D01E875B095}"/>
    <cellStyle name="Feeder Field 2 4 17 3" xfId="18141" xr:uid="{E7079129-6D8F-4DE2-8965-C242636D2BE5}"/>
    <cellStyle name="Feeder Field 2 4 18" xfId="18142" xr:uid="{58C96C94-8BA4-440F-9663-F524523B6D34}"/>
    <cellStyle name="Feeder Field 2 4 18 2" xfId="18143" xr:uid="{D55DF94E-59BB-4CCB-808D-5BEE8EAD7609}"/>
    <cellStyle name="Feeder Field 2 4 18 2 2" xfId="18144" xr:uid="{18AA3B37-DF09-4F88-82AD-08112E78D265}"/>
    <cellStyle name="Feeder Field 2 4 18 3" xfId="18145" xr:uid="{90B266F7-15E8-4B0E-A882-3C6D87A2000D}"/>
    <cellStyle name="Feeder Field 2 4 19" xfId="18146" xr:uid="{E6564C17-A360-4FEA-820B-F880B88A1DB5}"/>
    <cellStyle name="Feeder Field 2 4 19 2" xfId="18147" xr:uid="{50BEEC80-4453-4C57-9CE2-5D47E738154F}"/>
    <cellStyle name="Feeder Field 2 4 19 2 2" xfId="18148" xr:uid="{C1FA28DA-46DE-4163-A19F-5E94FCAFABF8}"/>
    <cellStyle name="Feeder Field 2 4 19 3" xfId="18149" xr:uid="{3F0FFB5D-FD6D-4CAD-ABAD-1BF9B0C3C0B9}"/>
    <cellStyle name="Feeder Field 2 4 2" xfId="18150" xr:uid="{C5356525-6F9D-4FCD-833E-0722FEE95978}"/>
    <cellStyle name="Feeder Field 2 4 2 10" xfId="18151" xr:uid="{80BA8C63-89DC-4877-8E49-D6C1501F2B87}"/>
    <cellStyle name="Feeder Field 2 4 2 10 2" xfId="18152" xr:uid="{F47FA2EC-AAA6-4AFD-A526-A0CFEB6937D6}"/>
    <cellStyle name="Feeder Field 2 4 2 10 2 2" xfId="18153" xr:uid="{CFD8F01B-FAC1-4E25-9B90-D81EE61B4BEE}"/>
    <cellStyle name="Feeder Field 2 4 2 10 3" xfId="18154" xr:uid="{6F497A9A-C181-4C88-B767-380633431BDD}"/>
    <cellStyle name="Feeder Field 2 4 2 11" xfId="18155" xr:uid="{A6187495-A3B2-4259-BEE8-FA8FEFE385FA}"/>
    <cellStyle name="Feeder Field 2 4 2 11 2" xfId="18156" xr:uid="{21A3D6CC-D966-490D-B9FD-D3D5EB9CAF28}"/>
    <cellStyle name="Feeder Field 2 4 2 11 2 2" xfId="18157" xr:uid="{78B98860-0E29-4E9F-B1CF-B3960E714C5C}"/>
    <cellStyle name="Feeder Field 2 4 2 11 3" xfId="18158" xr:uid="{6D73A392-F915-45EE-A2DB-18C48F94198A}"/>
    <cellStyle name="Feeder Field 2 4 2 12" xfId="18159" xr:uid="{705B6881-FC62-4EA3-88B6-6CDDC6C81D76}"/>
    <cellStyle name="Feeder Field 2 4 2 12 2" xfId="18160" xr:uid="{E16D500F-C3B7-441C-BD77-EFB9FE44C7CB}"/>
    <cellStyle name="Feeder Field 2 4 2 12 2 2" xfId="18161" xr:uid="{6BD318EC-C13B-42F3-A521-A539A3CCDFEC}"/>
    <cellStyle name="Feeder Field 2 4 2 12 3" xfId="18162" xr:uid="{8D15E28D-3C30-4D2F-B942-716F578DD589}"/>
    <cellStyle name="Feeder Field 2 4 2 13" xfId="18163" xr:uid="{B9F5E573-8483-4A66-BEA4-E8461E3957DD}"/>
    <cellStyle name="Feeder Field 2 4 2 13 2" xfId="18164" xr:uid="{38D14A41-F19B-4398-BFED-3E148B85FDAB}"/>
    <cellStyle name="Feeder Field 2 4 2 13 2 2" xfId="18165" xr:uid="{FF456E8A-E3A0-46B3-8F29-A0F787B6B0AE}"/>
    <cellStyle name="Feeder Field 2 4 2 13 3" xfId="18166" xr:uid="{FF46A76C-DA86-487D-AAF0-8737C2A2CAF6}"/>
    <cellStyle name="Feeder Field 2 4 2 14" xfId="18167" xr:uid="{E2C93AB3-F255-49A0-B32B-DFCCEE792D06}"/>
    <cellStyle name="Feeder Field 2 4 2 14 2" xfId="18168" xr:uid="{5E43F4D7-AF8F-4C29-A35D-FA1D958C34B9}"/>
    <cellStyle name="Feeder Field 2 4 2 14 2 2" xfId="18169" xr:uid="{A1E13978-FFC0-4BAC-9215-D76653B44AF8}"/>
    <cellStyle name="Feeder Field 2 4 2 14 3" xfId="18170" xr:uid="{8DDD5C0A-C682-4BA8-A8E8-04517FB10573}"/>
    <cellStyle name="Feeder Field 2 4 2 15" xfId="18171" xr:uid="{778C46B0-4C56-473A-AEF8-88BB08719D67}"/>
    <cellStyle name="Feeder Field 2 4 2 15 2" xfId="18172" xr:uid="{6DAC073C-5896-4F2E-82AA-38DE25DD0769}"/>
    <cellStyle name="Feeder Field 2 4 2 15 2 2" xfId="18173" xr:uid="{627BAA1B-D787-4669-B1D4-2BF9E6C75335}"/>
    <cellStyle name="Feeder Field 2 4 2 15 3" xfId="18174" xr:uid="{69520327-9F75-465B-A473-10B3F6AA5FAF}"/>
    <cellStyle name="Feeder Field 2 4 2 16" xfId="18175" xr:uid="{78111585-B2F0-422B-82FF-27085C1A8A55}"/>
    <cellStyle name="Feeder Field 2 4 2 16 2" xfId="18176" xr:uid="{13215A33-58FA-4FFF-8E85-B22FDB8C6483}"/>
    <cellStyle name="Feeder Field 2 4 2 16 2 2" xfId="18177" xr:uid="{C82DE40A-D983-474D-B799-D891F0077275}"/>
    <cellStyle name="Feeder Field 2 4 2 16 3" xfId="18178" xr:uid="{D6139D4A-85EC-41E5-A6BF-5C9E18C35691}"/>
    <cellStyle name="Feeder Field 2 4 2 17" xfId="18179" xr:uid="{1565FFF5-CDB9-4AC3-9A06-2B4CD6C75ABD}"/>
    <cellStyle name="Feeder Field 2 4 2 17 2" xfId="18180" xr:uid="{0C545053-A45E-4B28-9666-31549EFCF680}"/>
    <cellStyle name="Feeder Field 2 4 2 17 2 2" xfId="18181" xr:uid="{CFB57486-B2EB-4140-BCA0-B93619BEA2C8}"/>
    <cellStyle name="Feeder Field 2 4 2 17 3" xfId="18182" xr:uid="{8A6E2357-C534-4913-AB2F-34DB70B88EA4}"/>
    <cellStyle name="Feeder Field 2 4 2 18" xfId="18183" xr:uid="{9BAB9692-3CD9-467D-9C8B-AF4E5A32CEBC}"/>
    <cellStyle name="Feeder Field 2 4 2 18 2" xfId="18184" xr:uid="{36238F3B-4194-426B-AFB6-2FAD2F15EB8D}"/>
    <cellStyle name="Feeder Field 2 4 2 18 2 2" xfId="18185" xr:uid="{5B297644-5AE9-45F6-979C-56AD34A0F83D}"/>
    <cellStyle name="Feeder Field 2 4 2 18 3" xfId="18186" xr:uid="{E0A1A776-75CD-4304-9F2F-54BFA8970A44}"/>
    <cellStyle name="Feeder Field 2 4 2 19" xfId="18187" xr:uid="{C430D076-65F8-426D-996B-5C8319406266}"/>
    <cellStyle name="Feeder Field 2 4 2 19 2" xfId="18188" xr:uid="{1C0FEA0B-F92C-4111-B3B3-03E1FF63BB16}"/>
    <cellStyle name="Feeder Field 2 4 2 19 2 2" xfId="18189" xr:uid="{6F0AE2D8-1BE8-4F23-A12C-977BAF1894CB}"/>
    <cellStyle name="Feeder Field 2 4 2 19 3" xfId="18190" xr:uid="{B473172C-E775-4D61-AAD5-C64B2CE6B0FF}"/>
    <cellStyle name="Feeder Field 2 4 2 2" xfId="18191" xr:uid="{FD26A796-5138-465A-AA41-257C4F2ADE56}"/>
    <cellStyle name="Feeder Field 2 4 2 2 2" xfId="18192" xr:uid="{8F431100-F062-4289-B02D-DF2714B28211}"/>
    <cellStyle name="Feeder Field 2 4 2 2 2 2" xfId="18193" xr:uid="{D1FE07BD-5DD9-4250-A032-FABA581BE190}"/>
    <cellStyle name="Feeder Field 2 4 2 2 3" xfId="18194" xr:uid="{B8B7D17D-2166-4A72-A516-F0147F3A0A37}"/>
    <cellStyle name="Feeder Field 2 4 2 2 4" xfId="18195" xr:uid="{996D1A9C-9840-41DE-A8E4-71B4C56DAD0E}"/>
    <cellStyle name="Feeder Field 2 4 2 20" xfId="18196" xr:uid="{3418635B-552E-4F1A-B795-205917FD3CC7}"/>
    <cellStyle name="Feeder Field 2 4 2 20 2" xfId="18197" xr:uid="{1EE8B408-3B0E-4E92-B26A-EE1809D0FB8D}"/>
    <cellStyle name="Feeder Field 2 4 2 20 2 2" xfId="18198" xr:uid="{8397DBA1-69E9-4141-A882-572177E73EA6}"/>
    <cellStyle name="Feeder Field 2 4 2 20 3" xfId="18199" xr:uid="{082DF151-3106-400D-8FE6-AF9146CF6AB3}"/>
    <cellStyle name="Feeder Field 2 4 2 21" xfId="18200" xr:uid="{8AF3B278-D81A-4768-9839-0684A100FE02}"/>
    <cellStyle name="Feeder Field 2 4 2 21 2" xfId="18201" xr:uid="{D6B71FF7-1FB6-4FB4-B411-F1108735514F}"/>
    <cellStyle name="Feeder Field 2 4 2 22" xfId="18202" xr:uid="{1B90CD43-BDEC-4B99-9C6B-DE1A6C8F9775}"/>
    <cellStyle name="Feeder Field 2 4 2 23" xfId="18203" xr:uid="{D99E99BC-C928-4CA8-8AAC-4463EF84DAC5}"/>
    <cellStyle name="Feeder Field 2 4 2 3" xfId="18204" xr:uid="{D19782F9-FD7D-4F36-8DB6-06D6B6CEB0EA}"/>
    <cellStyle name="Feeder Field 2 4 2 3 2" xfId="18205" xr:uid="{8D39CD82-BD1C-4AE7-89A8-42EAC4DA58B1}"/>
    <cellStyle name="Feeder Field 2 4 2 3 2 2" xfId="18206" xr:uid="{0E60ABAC-F701-4CA6-9D6B-BEF9F00B3A3A}"/>
    <cellStyle name="Feeder Field 2 4 2 3 3" xfId="18207" xr:uid="{791B8E9F-1226-4562-AEB0-744C8A082094}"/>
    <cellStyle name="Feeder Field 2 4 2 4" xfId="18208" xr:uid="{BF05FB6B-1787-4285-A502-D37DD27AF455}"/>
    <cellStyle name="Feeder Field 2 4 2 4 2" xfId="18209" xr:uid="{2BBFB4CD-C603-447A-B5C8-505768EA7BD3}"/>
    <cellStyle name="Feeder Field 2 4 2 4 2 2" xfId="18210" xr:uid="{3EDF8736-9B35-4E90-86DF-ACD73AE40213}"/>
    <cellStyle name="Feeder Field 2 4 2 4 3" xfId="18211" xr:uid="{63130A88-A922-494A-9DF4-EB3C4712AA18}"/>
    <cellStyle name="Feeder Field 2 4 2 5" xfId="18212" xr:uid="{704E791A-D784-46DD-9DD4-8CE97995CDE7}"/>
    <cellStyle name="Feeder Field 2 4 2 5 2" xfId="18213" xr:uid="{E7340086-317A-4E85-9652-CC5BD0DE344B}"/>
    <cellStyle name="Feeder Field 2 4 2 5 2 2" xfId="18214" xr:uid="{7F7F014A-7CB9-4F78-8617-C844A2DF3775}"/>
    <cellStyle name="Feeder Field 2 4 2 5 3" xfId="18215" xr:uid="{C4648DCB-E230-45E7-87EB-EEC84A876955}"/>
    <cellStyle name="Feeder Field 2 4 2 6" xfId="18216" xr:uid="{E3B37B42-D470-4B46-97F4-26058E71695C}"/>
    <cellStyle name="Feeder Field 2 4 2 6 2" xfId="18217" xr:uid="{4520DFFA-9D8D-4186-B819-857CEE880ED1}"/>
    <cellStyle name="Feeder Field 2 4 2 6 2 2" xfId="18218" xr:uid="{8EAAB9D8-D7D9-4695-A3DB-3B3AD2C24860}"/>
    <cellStyle name="Feeder Field 2 4 2 6 3" xfId="18219" xr:uid="{009DA4CE-6D72-4382-8B4E-B76508411375}"/>
    <cellStyle name="Feeder Field 2 4 2 7" xfId="18220" xr:uid="{0150F4B9-911B-4ED5-82D6-93BBA830B4B1}"/>
    <cellStyle name="Feeder Field 2 4 2 7 2" xfId="18221" xr:uid="{06A0996A-A360-48A2-9A1A-E07DC294A202}"/>
    <cellStyle name="Feeder Field 2 4 2 7 2 2" xfId="18222" xr:uid="{E8871430-C6C6-4588-BE62-335FD6C8636A}"/>
    <cellStyle name="Feeder Field 2 4 2 7 3" xfId="18223" xr:uid="{0E8D78F5-45F5-47E9-B81E-041AC5901222}"/>
    <cellStyle name="Feeder Field 2 4 2 8" xfId="18224" xr:uid="{C4C76635-D0D3-4809-9F60-054CCDB17C8B}"/>
    <cellStyle name="Feeder Field 2 4 2 8 2" xfId="18225" xr:uid="{6F91922C-29FC-4B05-9784-566018634965}"/>
    <cellStyle name="Feeder Field 2 4 2 8 2 2" xfId="18226" xr:uid="{499D38D5-9152-4967-B685-C1556656563A}"/>
    <cellStyle name="Feeder Field 2 4 2 8 3" xfId="18227" xr:uid="{9907F08A-4328-4652-AA4F-B5B412012D80}"/>
    <cellStyle name="Feeder Field 2 4 2 9" xfId="18228" xr:uid="{7B99A6F5-C601-48BA-A6D9-D3331A58798A}"/>
    <cellStyle name="Feeder Field 2 4 2 9 2" xfId="18229" xr:uid="{0C2C7755-8EE2-4B61-869D-525F7B7550C2}"/>
    <cellStyle name="Feeder Field 2 4 2 9 2 2" xfId="18230" xr:uid="{C31AA2B6-D396-4E6E-B9C3-4FBCAD12CA2F}"/>
    <cellStyle name="Feeder Field 2 4 2 9 3" xfId="18231" xr:uid="{887F4EA1-21AA-4E7D-B793-3EBA0DBD5330}"/>
    <cellStyle name="Feeder Field 2 4 20" xfId="18232" xr:uid="{FC1D32CE-BE7D-4D94-A5E2-70502F913727}"/>
    <cellStyle name="Feeder Field 2 4 20 2" xfId="18233" xr:uid="{40554EC9-C4AB-4A0C-9E6E-050E83B55086}"/>
    <cellStyle name="Feeder Field 2 4 20 2 2" xfId="18234" xr:uid="{2B99D12D-98FF-4910-8673-0093525A320E}"/>
    <cellStyle name="Feeder Field 2 4 20 3" xfId="18235" xr:uid="{27BE6329-C1F8-44C5-85DA-7B1281F493D5}"/>
    <cellStyle name="Feeder Field 2 4 21" xfId="18236" xr:uid="{20DB05FB-A71F-42BA-9F1E-C5017807D220}"/>
    <cellStyle name="Feeder Field 2 4 21 2" xfId="18237" xr:uid="{F9388B60-7187-44ED-8136-253448B08B85}"/>
    <cellStyle name="Feeder Field 2 4 21 2 2" xfId="18238" xr:uid="{547769A8-48A2-4826-8313-9EF1091DAFCC}"/>
    <cellStyle name="Feeder Field 2 4 21 3" xfId="18239" xr:uid="{5825AFAA-EC1B-4C36-A7DF-845D2F4ABEF9}"/>
    <cellStyle name="Feeder Field 2 4 22" xfId="18240" xr:uid="{E77BA800-1B11-434A-974C-160801B1716A}"/>
    <cellStyle name="Feeder Field 2 4 22 2" xfId="18241" xr:uid="{A49E46D2-83B7-4D6D-AD16-EF68E46308FD}"/>
    <cellStyle name="Feeder Field 2 4 23" xfId="18242" xr:uid="{822F7FC1-5554-441A-9153-550B7AAE522D}"/>
    <cellStyle name="Feeder Field 2 4 24" xfId="18243" xr:uid="{8F867E35-2607-477B-8B42-70BB8954F304}"/>
    <cellStyle name="Feeder Field 2 4 3" xfId="18244" xr:uid="{A3C369A1-D168-4420-81B2-7C24CD383FD8}"/>
    <cellStyle name="Feeder Field 2 4 3 2" xfId="18245" xr:uid="{772589A0-633E-4025-A33D-724272772984}"/>
    <cellStyle name="Feeder Field 2 4 3 2 2" xfId="18246" xr:uid="{D0AE644D-E2F6-491A-B83E-CCD3373F7A34}"/>
    <cellStyle name="Feeder Field 2 4 3 3" xfId="18247" xr:uid="{8F742E9C-0CD9-48EE-8F88-04C0F9E01BBA}"/>
    <cellStyle name="Feeder Field 2 4 3 4" xfId="18248" xr:uid="{4F550DE0-25F3-4BFE-95C1-F9FEFF31AB07}"/>
    <cellStyle name="Feeder Field 2 4 4" xfId="18249" xr:uid="{73DE7A5F-BF82-496A-BB97-ADEF5B90A012}"/>
    <cellStyle name="Feeder Field 2 4 4 2" xfId="18250" xr:uid="{D8E4A7A4-47D9-4E1C-BCA5-6F2F6009418C}"/>
    <cellStyle name="Feeder Field 2 4 4 2 2" xfId="18251" xr:uid="{860AF79F-0AE1-4776-9CD1-6FAD54110C19}"/>
    <cellStyle name="Feeder Field 2 4 4 3" xfId="18252" xr:uid="{3CF996D6-A156-4D3B-8A57-1670BB66B532}"/>
    <cellStyle name="Feeder Field 2 4 4 4" xfId="18253" xr:uid="{61E61F53-ED52-4B24-906F-095395E38C60}"/>
    <cellStyle name="Feeder Field 2 4 5" xfId="18254" xr:uid="{8BA7F19C-FC4C-4492-BA52-B9252C31A90F}"/>
    <cellStyle name="Feeder Field 2 4 5 2" xfId="18255" xr:uid="{D885BC0B-97BB-44C9-BC50-6A1883D2BAB7}"/>
    <cellStyle name="Feeder Field 2 4 5 2 2" xfId="18256" xr:uid="{136684AE-1A1B-42EC-BA24-A69447ECC092}"/>
    <cellStyle name="Feeder Field 2 4 5 3" xfId="18257" xr:uid="{44D61648-8905-48BA-A56F-86AEB2797835}"/>
    <cellStyle name="Feeder Field 2 4 6" xfId="18258" xr:uid="{6A29290A-C03E-4DD8-B39C-B168AF34056F}"/>
    <cellStyle name="Feeder Field 2 4 6 2" xfId="18259" xr:uid="{DAB473F2-2379-4DB6-B30D-F376FADB6415}"/>
    <cellStyle name="Feeder Field 2 4 6 2 2" xfId="18260" xr:uid="{D64CA0CF-8CD4-438B-87A6-2D682AFAC6ED}"/>
    <cellStyle name="Feeder Field 2 4 6 3" xfId="18261" xr:uid="{B722606E-8AB4-4E89-A169-8FA34FD75389}"/>
    <cellStyle name="Feeder Field 2 4 7" xfId="18262" xr:uid="{48858F85-94F0-4181-8560-DC2F31972955}"/>
    <cellStyle name="Feeder Field 2 4 7 2" xfId="18263" xr:uid="{778D6E61-ECAE-4A69-9BB4-55282A08BFAA}"/>
    <cellStyle name="Feeder Field 2 4 7 2 2" xfId="18264" xr:uid="{ADBDEB92-0862-4611-A929-7DCDE6A9B19D}"/>
    <cellStyle name="Feeder Field 2 4 7 3" xfId="18265" xr:uid="{F63DBEAF-7C97-4AC4-BD89-AAAC55E0559D}"/>
    <cellStyle name="Feeder Field 2 4 8" xfId="18266" xr:uid="{4C203A48-698A-4F9D-A238-EBD21F3E294B}"/>
    <cellStyle name="Feeder Field 2 4 8 2" xfId="18267" xr:uid="{7ABB7795-BB18-475A-853A-0E2BBEDF1F00}"/>
    <cellStyle name="Feeder Field 2 4 8 2 2" xfId="18268" xr:uid="{9A505155-7287-4B5B-AF03-F2B9A7850BDB}"/>
    <cellStyle name="Feeder Field 2 4 8 3" xfId="18269" xr:uid="{5B29C935-8C35-4C28-A968-CA276C960835}"/>
    <cellStyle name="Feeder Field 2 4 9" xfId="18270" xr:uid="{07D8C7A5-1EDB-4E0E-B4F0-717CEC392A53}"/>
    <cellStyle name="Feeder Field 2 4 9 2" xfId="18271" xr:uid="{C1412B94-F820-42B2-B67B-334E7F0395CF}"/>
    <cellStyle name="Feeder Field 2 4 9 2 2" xfId="18272" xr:uid="{BE130920-52C1-4549-A815-D51AC177F78C}"/>
    <cellStyle name="Feeder Field 2 4 9 3" xfId="18273" xr:uid="{1CD9F9AD-916C-4D2E-9C83-8E39D273457C}"/>
    <cellStyle name="Feeder Field 2 5" xfId="18274" xr:uid="{440E02C3-3A6E-40E9-BB2D-D434786AD320}"/>
    <cellStyle name="Feeder Field 2 5 10" xfId="18275" xr:uid="{DE58F180-22E4-4222-8A46-FD713E615D53}"/>
    <cellStyle name="Feeder Field 2 5 10 2" xfId="18276" xr:uid="{4B5A56FC-E2AF-47A3-9E03-E84481243281}"/>
    <cellStyle name="Feeder Field 2 5 10 2 2" xfId="18277" xr:uid="{E2C04FED-B284-43F4-8759-7E6B3FD2A59C}"/>
    <cellStyle name="Feeder Field 2 5 10 3" xfId="18278" xr:uid="{546882C8-13CD-48FE-87EE-2904A93FE0DF}"/>
    <cellStyle name="Feeder Field 2 5 11" xfId="18279" xr:uid="{BBF56BF4-25AF-4134-8D5C-C3BB996BAF87}"/>
    <cellStyle name="Feeder Field 2 5 11 2" xfId="18280" xr:uid="{7A7D9B68-FBE2-439F-B2C1-9FD8611FF7BD}"/>
    <cellStyle name="Feeder Field 2 5 11 2 2" xfId="18281" xr:uid="{CD5B3C9D-59EF-4610-89EA-F580CACACDD3}"/>
    <cellStyle name="Feeder Field 2 5 11 3" xfId="18282" xr:uid="{567B7177-B626-4A90-BA63-FEDF9227F561}"/>
    <cellStyle name="Feeder Field 2 5 12" xfId="18283" xr:uid="{FFC4DDF9-2DB6-4BE3-8AD2-B08DD70AC4A1}"/>
    <cellStyle name="Feeder Field 2 5 12 2" xfId="18284" xr:uid="{2E9BE88F-2FBA-4540-952C-EE156C357734}"/>
    <cellStyle name="Feeder Field 2 5 12 2 2" xfId="18285" xr:uid="{CF36428E-56C8-4ADB-A3A3-787900D68EA5}"/>
    <cellStyle name="Feeder Field 2 5 12 3" xfId="18286" xr:uid="{F9F07DB4-77B9-4D5A-97C1-3BFD429E5CF2}"/>
    <cellStyle name="Feeder Field 2 5 13" xfId="18287" xr:uid="{9C7AF798-6E4D-4510-BF9D-B674135A3B4B}"/>
    <cellStyle name="Feeder Field 2 5 13 2" xfId="18288" xr:uid="{7377CBB6-E7C3-47D7-972E-6BB8E58CDBB8}"/>
    <cellStyle name="Feeder Field 2 5 13 2 2" xfId="18289" xr:uid="{1334F94E-1ABF-4C06-B39F-4D4FCDFA7097}"/>
    <cellStyle name="Feeder Field 2 5 13 3" xfId="18290" xr:uid="{835925C8-A0F5-4F56-B8F7-AA39046780D8}"/>
    <cellStyle name="Feeder Field 2 5 14" xfId="18291" xr:uid="{639DA549-1690-42CE-ACF1-AB77E631577E}"/>
    <cellStyle name="Feeder Field 2 5 14 2" xfId="18292" xr:uid="{93DA1F36-8668-4A18-B1F0-649A326D01CC}"/>
    <cellStyle name="Feeder Field 2 5 14 2 2" xfId="18293" xr:uid="{6966F533-9268-47EE-AACE-EFF8707D584E}"/>
    <cellStyle name="Feeder Field 2 5 14 3" xfId="18294" xr:uid="{D0036BAA-1F33-4F5E-BD62-FF7CBEC89B36}"/>
    <cellStyle name="Feeder Field 2 5 15" xfId="18295" xr:uid="{627884E7-2856-417A-938A-BA75F1415206}"/>
    <cellStyle name="Feeder Field 2 5 15 2" xfId="18296" xr:uid="{C8CAF11B-D33B-47DA-A99E-BD7D2A193BDE}"/>
    <cellStyle name="Feeder Field 2 5 15 2 2" xfId="18297" xr:uid="{F466BD27-F209-4377-9DAD-959943987842}"/>
    <cellStyle name="Feeder Field 2 5 15 3" xfId="18298" xr:uid="{0E56C111-8A51-40D5-AEFD-E3FFDFA4F193}"/>
    <cellStyle name="Feeder Field 2 5 16" xfId="18299" xr:uid="{AA380BF3-BE59-46CE-A033-BEA9981F1381}"/>
    <cellStyle name="Feeder Field 2 5 16 2" xfId="18300" xr:uid="{6CB106F7-F7E3-4119-9D67-868403C1FADB}"/>
    <cellStyle name="Feeder Field 2 5 16 2 2" xfId="18301" xr:uid="{5602E150-AB1B-4147-8B29-73480562785D}"/>
    <cellStyle name="Feeder Field 2 5 16 3" xfId="18302" xr:uid="{56FEF308-47C1-4468-9CB6-4F7BF1C6BDE9}"/>
    <cellStyle name="Feeder Field 2 5 17" xfId="18303" xr:uid="{51D717DD-7B4B-4E11-A5A2-2AA13017FD76}"/>
    <cellStyle name="Feeder Field 2 5 17 2" xfId="18304" xr:uid="{1D251E6B-03A6-4634-8A60-C65F4E80ECCB}"/>
    <cellStyle name="Feeder Field 2 5 17 2 2" xfId="18305" xr:uid="{6AE212E3-8748-4C99-A0D1-1DE040CC3965}"/>
    <cellStyle name="Feeder Field 2 5 17 3" xfId="18306" xr:uid="{BDC60545-D1EC-424F-98DB-705D8C2DCD7A}"/>
    <cellStyle name="Feeder Field 2 5 18" xfId="18307" xr:uid="{0D8A9C5A-B620-4B3B-9A16-6671E2117FAB}"/>
    <cellStyle name="Feeder Field 2 5 18 2" xfId="18308" xr:uid="{3897DB74-1E83-4036-8534-B596732857B8}"/>
    <cellStyle name="Feeder Field 2 5 18 2 2" xfId="18309" xr:uid="{A9AC0A9A-D51A-404B-B902-0E96F1B54CE6}"/>
    <cellStyle name="Feeder Field 2 5 18 3" xfId="18310" xr:uid="{827E91B1-56EA-40D6-88A0-F35052053B05}"/>
    <cellStyle name="Feeder Field 2 5 19" xfId="18311" xr:uid="{0EC59457-4C36-4DDA-AAED-8F922D7B84CB}"/>
    <cellStyle name="Feeder Field 2 5 19 2" xfId="18312" xr:uid="{84A22F89-46BD-4F6D-862C-29B408DDEC0C}"/>
    <cellStyle name="Feeder Field 2 5 19 2 2" xfId="18313" xr:uid="{19C42F63-37FE-40F8-9C04-07F412EAEFEA}"/>
    <cellStyle name="Feeder Field 2 5 19 3" xfId="18314" xr:uid="{3B0356D5-F0F6-4F52-A523-8EB2E7ECCE3A}"/>
    <cellStyle name="Feeder Field 2 5 2" xfId="18315" xr:uid="{A03F2A26-4F0B-43EA-A049-7104640ED867}"/>
    <cellStyle name="Feeder Field 2 5 2 2" xfId="18316" xr:uid="{0CED0C40-C104-4576-8FE2-A93A38417DD6}"/>
    <cellStyle name="Feeder Field 2 5 2 2 2" xfId="18317" xr:uid="{98111F7B-E509-4C76-AFDC-914AD5B6B94E}"/>
    <cellStyle name="Feeder Field 2 5 2 3" xfId="18318" xr:uid="{CEE621FD-AE61-4060-BEF6-E3FD3B28B95E}"/>
    <cellStyle name="Feeder Field 2 5 2 4" xfId="18319" xr:uid="{DD08DF39-E825-4747-8C93-155F61205232}"/>
    <cellStyle name="Feeder Field 2 5 20" xfId="18320" xr:uid="{6B32F3A1-1BC8-43B3-82B7-003101E5BA9C}"/>
    <cellStyle name="Feeder Field 2 5 20 2" xfId="18321" xr:uid="{EADD864A-CB3A-45B3-813B-6006C6B21A6D}"/>
    <cellStyle name="Feeder Field 2 5 20 2 2" xfId="18322" xr:uid="{09D36154-35A3-45BC-A508-5AE94D3DD87A}"/>
    <cellStyle name="Feeder Field 2 5 20 3" xfId="18323" xr:uid="{AD4270AD-38AA-4416-AFD3-95115A792960}"/>
    <cellStyle name="Feeder Field 2 5 21" xfId="18324" xr:uid="{2C757BF4-FE49-4FBC-994C-B16D79FC1B51}"/>
    <cellStyle name="Feeder Field 2 5 21 2" xfId="18325" xr:uid="{7DE33A5E-C99D-45FA-A410-A6CE8638BD5D}"/>
    <cellStyle name="Feeder Field 2 5 22" xfId="18326" xr:uid="{0A228D94-0D28-4319-B245-4E696D233237}"/>
    <cellStyle name="Feeder Field 2 5 23" xfId="18327" xr:uid="{001E47B0-C337-4CFB-85C6-3E494E4D48A4}"/>
    <cellStyle name="Feeder Field 2 5 3" xfId="18328" xr:uid="{D8CFCAFA-04F3-4BD8-A4E5-957458C7AF2E}"/>
    <cellStyle name="Feeder Field 2 5 3 2" xfId="18329" xr:uid="{131CD0FD-82AC-4EB5-96A3-BFCC232FC412}"/>
    <cellStyle name="Feeder Field 2 5 3 2 2" xfId="18330" xr:uid="{C2D9D30D-1FAC-4A2C-B462-21B508CAFD83}"/>
    <cellStyle name="Feeder Field 2 5 3 3" xfId="18331" xr:uid="{25A0F81D-BA87-49D0-88B7-7836BE733F39}"/>
    <cellStyle name="Feeder Field 2 5 4" xfId="18332" xr:uid="{84540052-0BA1-46EC-B7EE-FFE1B1779F1F}"/>
    <cellStyle name="Feeder Field 2 5 4 2" xfId="18333" xr:uid="{927D5C37-B69A-48F5-B4FA-487507771018}"/>
    <cellStyle name="Feeder Field 2 5 4 2 2" xfId="18334" xr:uid="{EA38964F-B1A4-457B-8A86-DF76D626BBE2}"/>
    <cellStyle name="Feeder Field 2 5 4 3" xfId="18335" xr:uid="{5795B3B1-4F83-4C51-9792-0235D08DA005}"/>
    <cellStyle name="Feeder Field 2 5 5" xfId="18336" xr:uid="{7F5E694F-CF82-46B9-969C-3252FEFDFCC8}"/>
    <cellStyle name="Feeder Field 2 5 5 2" xfId="18337" xr:uid="{93FB091C-61C3-40AC-B938-E92C9F1B1079}"/>
    <cellStyle name="Feeder Field 2 5 5 2 2" xfId="18338" xr:uid="{135478C2-6C10-40C1-96B1-062F06371359}"/>
    <cellStyle name="Feeder Field 2 5 5 3" xfId="18339" xr:uid="{8BAD432C-EAFC-4E41-BFC6-6681CCEE51C2}"/>
    <cellStyle name="Feeder Field 2 5 6" xfId="18340" xr:uid="{A9549EF5-140E-4F22-9330-3C18399251A2}"/>
    <cellStyle name="Feeder Field 2 5 6 2" xfId="18341" xr:uid="{70A5478F-47B0-4829-A0DD-5AB208A2AF40}"/>
    <cellStyle name="Feeder Field 2 5 6 2 2" xfId="18342" xr:uid="{425C42F2-C994-4798-9DDD-2BE891541673}"/>
    <cellStyle name="Feeder Field 2 5 6 3" xfId="18343" xr:uid="{FDC9AD0F-483E-411F-BB99-DD1E013356C1}"/>
    <cellStyle name="Feeder Field 2 5 7" xfId="18344" xr:uid="{C7C1CD4C-93B6-4447-BBFE-8B75A204FCFE}"/>
    <cellStyle name="Feeder Field 2 5 7 2" xfId="18345" xr:uid="{8701E74C-6165-427E-9EE2-52D8B76555E4}"/>
    <cellStyle name="Feeder Field 2 5 7 2 2" xfId="18346" xr:uid="{9CD5570B-99C1-4450-B05D-2F857B486DDC}"/>
    <cellStyle name="Feeder Field 2 5 7 3" xfId="18347" xr:uid="{717BDCD4-4CE4-4613-86F6-367CCEE02471}"/>
    <cellStyle name="Feeder Field 2 5 8" xfId="18348" xr:uid="{FB344920-57E3-4E59-885A-24C61777C519}"/>
    <cellStyle name="Feeder Field 2 5 8 2" xfId="18349" xr:uid="{5AAA3EDA-91E4-4C6D-9E99-208FCAA9A776}"/>
    <cellStyle name="Feeder Field 2 5 8 2 2" xfId="18350" xr:uid="{67C459EA-201B-47FA-BAFC-878E3ACC7A0F}"/>
    <cellStyle name="Feeder Field 2 5 8 3" xfId="18351" xr:uid="{768E17C8-79E0-4E7A-B7F9-8242A84A2B7D}"/>
    <cellStyle name="Feeder Field 2 5 9" xfId="18352" xr:uid="{3C6F6A34-FAB0-4FCA-928C-EECF92F2BB28}"/>
    <cellStyle name="Feeder Field 2 5 9 2" xfId="18353" xr:uid="{23C65E57-C704-42AE-AECA-F7FA9F828F29}"/>
    <cellStyle name="Feeder Field 2 5 9 2 2" xfId="18354" xr:uid="{2EE5EAE8-3C23-4C36-8735-9EC9E8A21D17}"/>
    <cellStyle name="Feeder Field 2 5 9 3" xfId="18355" xr:uid="{90AAC2F5-8BAA-44D8-9DEF-E78AFDE9F501}"/>
    <cellStyle name="Feeder Field 2 6" xfId="18356" xr:uid="{460394E9-F560-4E4F-87A6-4D2B97C00B7D}"/>
    <cellStyle name="Feeder Field 2 6 2" xfId="18357" xr:uid="{2F620E6D-E7BD-465D-B18C-326AE83FCB26}"/>
    <cellStyle name="Feeder Field 2 6 2 2" xfId="18358" xr:uid="{61899B15-8CFE-412D-8B91-9ADA4EFB8A8B}"/>
    <cellStyle name="Feeder Field 2 6 3" xfId="18359" xr:uid="{BE8CAE55-B065-44D6-9DAA-9B0E1D47345D}"/>
    <cellStyle name="Feeder Field 2 6 4" xfId="18360" xr:uid="{4AD6E300-37BE-4A5D-ADD3-0F43D1E95EA3}"/>
    <cellStyle name="Feeder Field 2 7" xfId="18361" xr:uid="{99B49448-A8FE-4690-A04B-B0DB99868C3D}"/>
    <cellStyle name="Feeder Field 2 7 2" xfId="18362" xr:uid="{BB930C79-244E-4869-9777-38D7671D2C80}"/>
    <cellStyle name="Feeder Field 2 7 2 2" xfId="18363" xr:uid="{9E65CD96-BB45-4F3E-B17F-A05EBD7B2905}"/>
    <cellStyle name="Feeder Field 2 7 3" xfId="18364" xr:uid="{9887E8EB-8A80-4B50-A1D1-E14DB01A6AC5}"/>
    <cellStyle name="Feeder Field 2 8" xfId="18365" xr:uid="{5C0E95D6-8707-4F66-AD97-A4212742F1CE}"/>
    <cellStyle name="Feeder Field 2 8 2" xfId="18366" xr:uid="{CEB1A6ED-305A-422E-98AA-10DB282B986C}"/>
    <cellStyle name="Feeder Field 2 8 2 2" xfId="18367" xr:uid="{99943ABA-3551-4022-BD89-4288476CCC36}"/>
    <cellStyle name="Feeder Field 2 8 3" xfId="18368" xr:uid="{CED2FA28-AA1E-43A9-A904-71CE54937539}"/>
    <cellStyle name="Feeder Field 2 9" xfId="18369" xr:uid="{8FA72FFB-D7A2-4813-A9D1-8FD51E833E68}"/>
    <cellStyle name="Feeder Field 2 9 2" xfId="18370" xr:uid="{75B9D945-B742-4744-8C30-A082C9798FF3}"/>
    <cellStyle name="Feeder Field 2 9 2 2" xfId="18371" xr:uid="{83AEFF9C-2A25-474A-A5D9-2E68D17E68E9}"/>
    <cellStyle name="Feeder Field 2 9 3" xfId="18372" xr:uid="{2BB5396F-003D-4A20-A8EA-36503CE35053}"/>
    <cellStyle name="Feeder Field 20" xfId="18373" xr:uid="{77F4BEAE-143D-4BDD-B44A-FBE8866F0AAA}"/>
    <cellStyle name="Feeder Field 20 2" xfId="18374" xr:uid="{B672FEE3-C097-4D69-A7D8-0FBBF56B2FEE}"/>
    <cellStyle name="Feeder Field 20 2 2" xfId="18375" xr:uid="{4EE700A1-A8AB-47FE-B922-3222209B26FB}"/>
    <cellStyle name="Feeder Field 20 3" xfId="18376" xr:uid="{B6A27988-D78F-4C1F-BF9C-499E0F3B24DE}"/>
    <cellStyle name="Feeder Field 21" xfId="18377" xr:uid="{F040B441-3BD8-42A4-AA47-AC0E19567B27}"/>
    <cellStyle name="Feeder Field 21 2" xfId="18378" xr:uid="{0CF5111E-C0B5-4467-B8E0-EA113D712380}"/>
    <cellStyle name="Feeder Field 21 2 2" xfId="18379" xr:uid="{E545BA2F-6E0C-4693-8C72-3FB59AC06920}"/>
    <cellStyle name="Feeder Field 21 3" xfId="18380" xr:uid="{188C3688-C221-4707-81A5-97EACA5DFE15}"/>
    <cellStyle name="Feeder Field 22" xfId="18381" xr:uid="{D62DAF6A-CEAA-4CBD-9AC2-674569CC88C1}"/>
    <cellStyle name="Feeder Field 22 2" xfId="18382" xr:uid="{C5F7227A-C3A1-40C5-A798-A1343D77AEB8}"/>
    <cellStyle name="Feeder Field 23" xfId="18383" xr:uid="{97F876EA-33DA-463D-AE95-F073665F4897}"/>
    <cellStyle name="Feeder Field 24" xfId="18384" xr:uid="{4F793234-7005-4F76-B2E7-8A18F52BD331}"/>
    <cellStyle name="Feeder Field 25" xfId="18385" xr:uid="{A26FC6AD-4098-429C-8274-09D865BBEE1F}"/>
    <cellStyle name="Feeder Field 26" xfId="18386" xr:uid="{339E8CE9-BCFE-4A9E-9B62-B41CC2A2504A}"/>
    <cellStyle name="Feeder Field 27" xfId="18387" xr:uid="{395F2C56-D032-4524-A161-A5A0ABAE085A}"/>
    <cellStyle name="Feeder Field 3" xfId="18388" xr:uid="{1E09754B-571C-4D92-A3D2-A60503B6C8F3}"/>
    <cellStyle name="Feeder Field 3 10" xfId="18389" xr:uid="{F8BEA011-374D-4161-8B4D-0DEEE4F7C353}"/>
    <cellStyle name="Feeder Field 3 10 2" xfId="18390" xr:uid="{A950AA03-9C76-4EF0-B913-314D66A5A688}"/>
    <cellStyle name="Feeder Field 3 10 2 2" xfId="18391" xr:uid="{06BE9618-73B4-4EFB-A193-A72A868258E3}"/>
    <cellStyle name="Feeder Field 3 10 3" xfId="18392" xr:uid="{C9DA6746-4723-4454-9432-16DF7E5DF974}"/>
    <cellStyle name="Feeder Field 3 11" xfId="18393" xr:uid="{B35A7C3E-5E8A-4753-91D2-62C146EBACE2}"/>
    <cellStyle name="Feeder Field 3 11 2" xfId="18394" xr:uid="{80893C5E-889D-4DA5-B1B1-DB94D0AF8BF6}"/>
    <cellStyle name="Feeder Field 3 11 2 2" xfId="18395" xr:uid="{E4A6C5BF-CA77-4492-8AA5-E48001A6C3D9}"/>
    <cellStyle name="Feeder Field 3 11 3" xfId="18396" xr:uid="{2041BC32-0688-4EB0-AD84-43BDDC034453}"/>
    <cellStyle name="Feeder Field 3 12" xfId="18397" xr:uid="{CB929ED4-38BD-4F12-934D-F649BB98474D}"/>
    <cellStyle name="Feeder Field 3 12 2" xfId="18398" xr:uid="{7EEE0E7A-C690-42C5-9AAB-ADDAE8E7B1B6}"/>
    <cellStyle name="Feeder Field 3 12 2 2" xfId="18399" xr:uid="{A6FDA644-680B-4A70-B241-E70713545D68}"/>
    <cellStyle name="Feeder Field 3 12 3" xfId="18400" xr:uid="{252D7D46-E29F-49CF-9292-498EE6ED942D}"/>
    <cellStyle name="Feeder Field 3 13" xfId="18401" xr:uid="{167A495C-CDB0-4BEC-AE60-0973FDD94994}"/>
    <cellStyle name="Feeder Field 3 13 2" xfId="18402" xr:uid="{F748AE4B-310D-4D79-87F2-7BD6BD1A0B68}"/>
    <cellStyle name="Feeder Field 3 13 2 2" xfId="18403" xr:uid="{47F93D0E-2DCB-43A2-A144-B862831C591A}"/>
    <cellStyle name="Feeder Field 3 13 3" xfId="18404" xr:uid="{4AF2A326-A871-4D48-997B-F112B76EE63A}"/>
    <cellStyle name="Feeder Field 3 14" xfId="18405" xr:uid="{22D6D74B-8912-4E4C-9B11-E6F964E8B612}"/>
    <cellStyle name="Feeder Field 3 14 2" xfId="18406" xr:uid="{D95813BF-FC8F-4679-96BD-0CD67F7A7FE7}"/>
    <cellStyle name="Feeder Field 3 14 2 2" xfId="18407" xr:uid="{31FDE4BD-D75F-4504-993A-6CC5DC8721A3}"/>
    <cellStyle name="Feeder Field 3 14 3" xfId="18408" xr:uid="{D63FDCEF-C9AF-45AA-87AA-84474FBA0972}"/>
    <cellStyle name="Feeder Field 3 15" xfId="18409" xr:uid="{C6B54131-63B1-4D37-81F7-357D432FF356}"/>
    <cellStyle name="Feeder Field 3 15 2" xfId="18410" xr:uid="{458573FF-E32F-4729-B9F3-DD0F9604368B}"/>
    <cellStyle name="Feeder Field 3 15 2 2" xfId="18411" xr:uid="{9A8A3D45-7942-4F43-8827-9AAD73C6F086}"/>
    <cellStyle name="Feeder Field 3 15 3" xfId="18412" xr:uid="{A8B327CC-ADF6-4913-8C84-9A27F99F8DC6}"/>
    <cellStyle name="Feeder Field 3 16" xfId="18413" xr:uid="{0BC865DB-7EB7-446A-B279-4661CA5F81C0}"/>
    <cellStyle name="Feeder Field 3 16 2" xfId="18414" xr:uid="{8445BF7D-36B7-42CE-9F3D-EC316D1CCB56}"/>
    <cellStyle name="Feeder Field 3 16 2 2" xfId="18415" xr:uid="{D67D3A9E-CC1E-4ABE-952D-AA1FCCD40E67}"/>
    <cellStyle name="Feeder Field 3 16 3" xfId="18416" xr:uid="{8497DF93-C474-436A-B1A3-73897A894811}"/>
    <cellStyle name="Feeder Field 3 17" xfId="18417" xr:uid="{671CA1C8-E1BC-4D56-BA08-1E95F798F043}"/>
    <cellStyle name="Feeder Field 3 17 2" xfId="18418" xr:uid="{3CBC6091-468B-4C6B-8026-42855F443AE3}"/>
    <cellStyle name="Feeder Field 3 17 2 2" xfId="18419" xr:uid="{F99EAA9E-5573-4E63-91AE-D0D704C64E5C}"/>
    <cellStyle name="Feeder Field 3 17 3" xfId="18420" xr:uid="{79AFB10E-95BF-420C-A49F-F3238DC4F04E}"/>
    <cellStyle name="Feeder Field 3 18" xfId="18421" xr:uid="{46918D02-F5FD-41A0-A835-86F7F309B00B}"/>
    <cellStyle name="Feeder Field 3 18 2" xfId="18422" xr:uid="{08C7ADAD-11FA-4501-945E-0EA2360FEA0B}"/>
    <cellStyle name="Feeder Field 3 19" xfId="18423" xr:uid="{2AF33EC4-55E9-45F2-9495-6B020CAB396B}"/>
    <cellStyle name="Feeder Field 3 2" xfId="18424" xr:uid="{9F3BBF69-69B5-405E-8656-EF380C057299}"/>
    <cellStyle name="Feeder Field 3 2 10" xfId="18425" xr:uid="{C7E3CC6C-AE56-4455-8DFA-2FA9F1DF81E4}"/>
    <cellStyle name="Feeder Field 3 2 10 2" xfId="18426" xr:uid="{2B48D9AB-76AB-4DA1-B2D4-5BA6F6F5006E}"/>
    <cellStyle name="Feeder Field 3 2 10 2 2" xfId="18427" xr:uid="{FF2B25A9-A96F-457B-96D1-A269D8564185}"/>
    <cellStyle name="Feeder Field 3 2 10 3" xfId="18428" xr:uid="{C59DA65A-5F1D-45FC-8063-74A5B8D80AEE}"/>
    <cellStyle name="Feeder Field 3 2 11" xfId="18429" xr:uid="{A3362E32-14EC-487E-AA03-7DD048C7AEF6}"/>
    <cellStyle name="Feeder Field 3 2 11 2" xfId="18430" xr:uid="{2918856C-B942-42E8-B2AE-2446FBA0593B}"/>
    <cellStyle name="Feeder Field 3 2 11 2 2" xfId="18431" xr:uid="{3922F9A5-6B5D-45AA-98D4-E030DF82BB8B}"/>
    <cellStyle name="Feeder Field 3 2 11 3" xfId="18432" xr:uid="{0290AC43-FD61-4565-ADE6-75682BD5DF34}"/>
    <cellStyle name="Feeder Field 3 2 12" xfId="18433" xr:uid="{F1E4EC6F-A3F7-4442-A7A6-7BB07B6CB79C}"/>
    <cellStyle name="Feeder Field 3 2 12 2" xfId="18434" xr:uid="{9F788D80-6C80-4C4F-A354-CCE5E5968E8D}"/>
    <cellStyle name="Feeder Field 3 2 12 2 2" xfId="18435" xr:uid="{B7C23F9F-E511-4760-8BC4-70B89B0434C9}"/>
    <cellStyle name="Feeder Field 3 2 12 3" xfId="18436" xr:uid="{4623F88B-40E7-4152-8867-C988E26C8847}"/>
    <cellStyle name="Feeder Field 3 2 13" xfId="18437" xr:uid="{4F9B96BA-0E2C-4FB9-8750-8FBA9D907879}"/>
    <cellStyle name="Feeder Field 3 2 13 2" xfId="18438" xr:uid="{F42C2294-C278-4742-BD33-CE82BDAB9B43}"/>
    <cellStyle name="Feeder Field 3 2 13 2 2" xfId="18439" xr:uid="{C044CD52-2126-42C0-8EC5-63FA41BABBA9}"/>
    <cellStyle name="Feeder Field 3 2 13 3" xfId="18440" xr:uid="{BA7F1BBE-4AB8-403A-BC58-BB76DD386218}"/>
    <cellStyle name="Feeder Field 3 2 14" xfId="18441" xr:uid="{EFA23A94-36C6-488F-A9BA-7954B96B9319}"/>
    <cellStyle name="Feeder Field 3 2 14 2" xfId="18442" xr:uid="{1E71AFDB-3B43-4575-BBE6-9297EAA7255F}"/>
    <cellStyle name="Feeder Field 3 2 14 2 2" xfId="18443" xr:uid="{B932124E-FECF-44F7-9206-A4713ABC46CE}"/>
    <cellStyle name="Feeder Field 3 2 14 3" xfId="18444" xr:uid="{17082B75-D0CF-4C44-B1EA-A7E0C1C4C74C}"/>
    <cellStyle name="Feeder Field 3 2 15" xfId="18445" xr:uid="{3D969158-AA36-4DB5-BAD5-CDC33F9C15E1}"/>
    <cellStyle name="Feeder Field 3 2 15 2" xfId="18446" xr:uid="{133CA7A7-4275-4AF9-8067-54FE3D354C48}"/>
    <cellStyle name="Feeder Field 3 2 15 2 2" xfId="18447" xr:uid="{23FDCE47-F0D6-4488-B658-11E2B5F2F99B}"/>
    <cellStyle name="Feeder Field 3 2 15 3" xfId="18448" xr:uid="{C377E30A-6314-4B8C-B53C-1C1B8D4BC113}"/>
    <cellStyle name="Feeder Field 3 2 16" xfId="18449" xr:uid="{1F2DC625-8464-40B0-A859-A351736EC502}"/>
    <cellStyle name="Feeder Field 3 2 16 2" xfId="18450" xr:uid="{F845559D-69D9-4B03-A2EA-7200E6076FAC}"/>
    <cellStyle name="Feeder Field 3 2 16 2 2" xfId="18451" xr:uid="{F3F57CFC-1756-4351-94CD-5DE9C702CE71}"/>
    <cellStyle name="Feeder Field 3 2 16 3" xfId="18452" xr:uid="{455D37FF-B95E-4C52-831D-9DAAEB80A7D5}"/>
    <cellStyle name="Feeder Field 3 2 17" xfId="18453" xr:uid="{6983678E-4FD1-45F8-9244-12918E772CC9}"/>
    <cellStyle name="Feeder Field 3 2 17 2" xfId="18454" xr:uid="{F32F6997-05BE-400A-9226-7331D646FF70}"/>
    <cellStyle name="Feeder Field 3 2 17 2 2" xfId="18455" xr:uid="{895E5310-6714-4B50-B1D1-80BD00C020FC}"/>
    <cellStyle name="Feeder Field 3 2 17 3" xfId="18456" xr:uid="{6AEFAF24-C1F5-4C52-8E5F-95C8CB63CB86}"/>
    <cellStyle name="Feeder Field 3 2 18" xfId="18457" xr:uid="{E7876F0D-2915-4F5B-83E4-03296B3165AC}"/>
    <cellStyle name="Feeder Field 3 2 18 2" xfId="18458" xr:uid="{E6141833-EF15-4D99-9DF5-5186BB22D83D}"/>
    <cellStyle name="Feeder Field 3 2 18 2 2" xfId="18459" xr:uid="{987F029E-AAEB-4C32-87CB-53E0E9965B81}"/>
    <cellStyle name="Feeder Field 3 2 18 3" xfId="18460" xr:uid="{91D85DBF-CC85-4C45-9660-9F2A15E5EAF1}"/>
    <cellStyle name="Feeder Field 3 2 19" xfId="18461" xr:uid="{FA1E4C98-75A1-4858-866C-123A341DCC5F}"/>
    <cellStyle name="Feeder Field 3 2 19 2" xfId="18462" xr:uid="{1BE176EB-F533-4F8C-975E-DD78F25533BD}"/>
    <cellStyle name="Feeder Field 3 2 19 2 2" xfId="18463" xr:uid="{B9332AA1-67CD-4BA2-B5AD-5FEC32AE3C64}"/>
    <cellStyle name="Feeder Field 3 2 19 3" xfId="18464" xr:uid="{2C2B4953-7EF7-4D2C-8E78-3C1303230824}"/>
    <cellStyle name="Feeder Field 3 2 2" xfId="18465" xr:uid="{F27F29F1-65B9-49BA-A370-882D84F988D7}"/>
    <cellStyle name="Feeder Field 3 2 2 2" xfId="18466" xr:uid="{DF84BA85-7DC6-43B0-8055-32618AC98826}"/>
    <cellStyle name="Feeder Field 3 2 2 2 2" xfId="18467" xr:uid="{FD66F03D-04E8-4182-B5D9-DE906EF6FA46}"/>
    <cellStyle name="Feeder Field 3 2 2 2 2 2" xfId="18468" xr:uid="{6B810797-5A4A-4E18-9F4C-E3693DC10E2A}"/>
    <cellStyle name="Feeder Field 3 2 2 2 3" xfId="18469" xr:uid="{552903AD-C04F-466A-863C-9AB69D058902}"/>
    <cellStyle name="Feeder Field 3 2 2 2 4" xfId="18470" xr:uid="{EC8F3861-20E8-4F2C-965D-F31E0A11375B}"/>
    <cellStyle name="Feeder Field 3 2 2 3" xfId="18471" xr:uid="{9CD7D99A-54A9-4749-9306-42C58C429A40}"/>
    <cellStyle name="Feeder Field 3 2 2 3 2" xfId="18472" xr:uid="{C24E091E-2769-47A4-B6A8-CA4D58966CA8}"/>
    <cellStyle name="Feeder Field 3 2 2 4" xfId="18473" xr:uid="{44007E50-6110-4E50-8730-245D58C949A5}"/>
    <cellStyle name="Feeder Field 3 2 2 5" xfId="18474" xr:uid="{95D4B739-CD19-4F5E-B6CF-7E74B85363CF}"/>
    <cellStyle name="Feeder Field 3 2 20" xfId="18475" xr:uid="{6665C959-3E93-4B41-AA49-0643CAC9E239}"/>
    <cellStyle name="Feeder Field 3 2 20 2" xfId="18476" xr:uid="{A6BBF655-B857-4CE1-84D1-C3D340B9CD25}"/>
    <cellStyle name="Feeder Field 3 2 20 2 2" xfId="18477" xr:uid="{783969B5-5302-4073-A688-5D25C94342BC}"/>
    <cellStyle name="Feeder Field 3 2 20 3" xfId="18478" xr:uid="{6F23C191-31A5-463F-8AF2-5A256B77A2C8}"/>
    <cellStyle name="Feeder Field 3 2 21" xfId="18479" xr:uid="{A622CE67-0164-4744-8CA8-3FD23CD259D2}"/>
    <cellStyle name="Feeder Field 3 2 21 2" xfId="18480" xr:uid="{2BBC4255-6D7E-47FC-8C4C-03583C44FCDD}"/>
    <cellStyle name="Feeder Field 3 2 22" xfId="18481" xr:uid="{64ED7990-70BB-4D65-9F94-6C44B4B39BC8}"/>
    <cellStyle name="Feeder Field 3 2 23" xfId="18482" xr:uid="{0F3B391B-FDC2-4507-946B-E7BBE1FE46BE}"/>
    <cellStyle name="Feeder Field 3 2 3" xfId="18483" xr:uid="{7CF39858-89F8-485E-A77B-B91D2C570E22}"/>
    <cellStyle name="Feeder Field 3 2 3 2" xfId="18484" xr:uid="{530B3E81-4002-4902-8B0E-A7A050AE8F3A}"/>
    <cellStyle name="Feeder Field 3 2 3 2 2" xfId="18485" xr:uid="{43305095-A601-4122-918D-EDE4278B3FD6}"/>
    <cellStyle name="Feeder Field 3 2 3 2 3" xfId="18486" xr:uid="{9F6F5E08-FB8A-4E0E-8940-A70B68DCAE25}"/>
    <cellStyle name="Feeder Field 3 2 3 3" xfId="18487" xr:uid="{2BBA4827-719D-41FD-A0CE-8E849B82E6B2}"/>
    <cellStyle name="Feeder Field 3 2 3 3 2" xfId="18488" xr:uid="{7A089F55-D98A-40C6-A72A-7D058284ABBD}"/>
    <cellStyle name="Feeder Field 3 2 3 4" xfId="18489" xr:uid="{992C3FAF-B742-440D-A784-655FEBC785B7}"/>
    <cellStyle name="Feeder Field 3 2 4" xfId="18490" xr:uid="{A62EC0E9-E5D3-4D15-9BAB-A4FF95C44B90}"/>
    <cellStyle name="Feeder Field 3 2 4 2" xfId="18491" xr:uid="{13C34BEC-A0FF-41F7-89DE-AB8E37B081A4}"/>
    <cellStyle name="Feeder Field 3 2 4 2 2" xfId="18492" xr:uid="{3872FBBC-4E5B-498D-B559-A02EF50F0BDC}"/>
    <cellStyle name="Feeder Field 3 2 4 3" xfId="18493" xr:uid="{FD831005-6DAB-4DAB-9A0F-EAFFDFF628F4}"/>
    <cellStyle name="Feeder Field 3 2 4 4" xfId="18494" xr:uid="{D95700E0-7605-4ED6-9D26-B71C8DE52686}"/>
    <cellStyle name="Feeder Field 3 2 5" xfId="18495" xr:uid="{6754AAD4-A61A-40C6-9047-5EE9CF7B3727}"/>
    <cellStyle name="Feeder Field 3 2 5 2" xfId="18496" xr:uid="{7218CFE5-FB8E-4D2D-B047-C3CF89C4D804}"/>
    <cellStyle name="Feeder Field 3 2 5 2 2" xfId="18497" xr:uid="{EF3AD200-0273-4A76-BAB4-EFF14F35D2F2}"/>
    <cellStyle name="Feeder Field 3 2 5 3" xfId="18498" xr:uid="{4C0FC20B-6514-426E-B227-229EEC78ED23}"/>
    <cellStyle name="Feeder Field 3 2 5 4" xfId="18499" xr:uid="{EAD7FE30-BC23-482C-94C8-397388870CCB}"/>
    <cellStyle name="Feeder Field 3 2 6" xfId="18500" xr:uid="{0F6685B5-69B7-4481-BF4E-C937517FC2B3}"/>
    <cellStyle name="Feeder Field 3 2 6 2" xfId="18501" xr:uid="{E9741BE1-C89A-457B-B42D-64DC6276E54B}"/>
    <cellStyle name="Feeder Field 3 2 6 2 2" xfId="18502" xr:uid="{C848647D-0600-4B26-B786-F51C75F83280}"/>
    <cellStyle name="Feeder Field 3 2 6 3" xfId="18503" xr:uid="{682A0A88-7968-4175-A20B-E10400EAF210}"/>
    <cellStyle name="Feeder Field 3 2 7" xfId="18504" xr:uid="{86D64EB4-5988-41B1-AA9D-FE4B39B174D9}"/>
    <cellStyle name="Feeder Field 3 2 7 2" xfId="18505" xr:uid="{DA7038D9-BF5B-46C5-974C-F403046DA648}"/>
    <cellStyle name="Feeder Field 3 2 7 2 2" xfId="18506" xr:uid="{FC280778-685C-48D2-BFBD-BCCA4D9DFA1F}"/>
    <cellStyle name="Feeder Field 3 2 7 3" xfId="18507" xr:uid="{6B5BAD9C-7DCA-4F13-8066-E7E088B0E39D}"/>
    <cellStyle name="Feeder Field 3 2 8" xfId="18508" xr:uid="{577019B4-E1DE-41E0-B489-BD1A4F664E8E}"/>
    <cellStyle name="Feeder Field 3 2 8 2" xfId="18509" xr:uid="{4157D4B8-1BA7-42A9-84A5-CCE23FA6FA32}"/>
    <cellStyle name="Feeder Field 3 2 8 2 2" xfId="18510" xr:uid="{4E43DDA7-41E4-4E4D-BD29-1B2311F1FEF3}"/>
    <cellStyle name="Feeder Field 3 2 8 3" xfId="18511" xr:uid="{F13BFA82-A71C-4D8D-BFCA-8803EA955721}"/>
    <cellStyle name="Feeder Field 3 2 9" xfId="18512" xr:uid="{2B8D9A7F-4039-4EA0-BC26-B47E73D5D39E}"/>
    <cellStyle name="Feeder Field 3 2 9 2" xfId="18513" xr:uid="{0E1D49CC-5A0D-4EAB-8612-ACEEFC663B63}"/>
    <cellStyle name="Feeder Field 3 2 9 2 2" xfId="18514" xr:uid="{3E55F1FA-E86E-4AB3-AD95-398CAC3FABFD}"/>
    <cellStyle name="Feeder Field 3 2 9 3" xfId="18515" xr:uid="{50B104BA-BB01-46BD-A0EE-D72C2867810E}"/>
    <cellStyle name="Feeder Field 3 20" xfId="18516" xr:uid="{E6C36F85-C487-402E-8F33-F4FF4B8DFCAB}"/>
    <cellStyle name="Feeder Field 3 3" xfId="18517" xr:uid="{B52A4B64-C49F-4DBA-ADEF-25B02DACAA47}"/>
    <cellStyle name="Feeder Field 3 3 2" xfId="18518" xr:uid="{2BE591CC-B04F-4EB4-8820-4293B736B60C}"/>
    <cellStyle name="Feeder Field 3 3 2 2" xfId="18519" xr:uid="{010C79B2-7D35-4E52-AC80-137102DE3C51}"/>
    <cellStyle name="Feeder Field 3 3 2 2 2" xfId="18520" xr:uid="{A5B431F3-CF97-41A1-8AC8-D816FF7C53C8}"/>
    <cellStyle name="Feeder Field 3 3 2 3" xfId="18521" xr:uid="{3E156DC3-4B8C-4F1B-9D53-93BFD3E22D34}"/>
    <cellStyle name="Feeder Field 3 3 2 4" xfId="18522" xr:uid="{44AAA8E2-4E3B-41A0-9034-411F5F8A49D6}"/>
    <cellStyle name="Feeder Field 3 3 3" xfId="18523" xr:uid="{92C83CA8-F93F-40AD-8F13-D31316DFAFEA}"/>
    <cellStyle name="Feeder Field 3 3 3 2" xfId="18524" xr:uid="{3E700D2F-AB5D-4A2A-B53C-037605D9AE7B}"/>
    <cellStyle name="Feeder Field 3 3 4" xfId="18525" xr:uid="{D00E06A1-0A48-4117-BA39-71C3655F1FA4}"/>
    <cellStyle name="Feeder Field 3 3 5" xfId="18526" xr:uid="{7DD595D1-34AA-4722-A6A1-3257ED79A1D9}"/>
    <cellStyle name="Feeder Field 3 4" xfId="18527" xr:uid="{6C1C985D-8533-4DE6-9F8D-F9777ED5C0A8}"/>
    <cellStyle name="Feeder Field 3 4 2" xfId="18528" xr:uid="{4CDA7745-BDEE-4FB6-80C4-624ACC6404AE}"/>
    <cellStyle name="Feeder Field 3 4 2 2" xfId="18529" xr:uid="{6D8C818D-8882-45D0-888B-A33E75EB0D2F}"/>
    <cellStyle name="Feeder Field 3 4 2 3" xfId="18530" xr:uid="{BDCCB031-2174-4A76-B004-44A557119222}"/>
    <cellStyle name="Feeder Field 3 4 3" xfId="18531" xr:uid="{12711FE8-BAEB-4EC3-BFF1-30315A26F038}"/>
    <cellStyle name="Feeder Field 3 4 3 2" xfId="18532" xr:uid="{B1D23613-AA41-48AD-AEF8-3D2938146212}"/>
    <cellStyle name="Feeder Field 3 4 4" xfId="18533" xr:uid="{B6624495-29DB-4129-A8F7-9C1EA80D0C79}"/>
    <cellStyle name="Feeder Field 3 5" xfId="18534" xr:uid="{E3E4CB1A-48D1-4A3A-B59F-FDA06AFD0BD1}"/>
    <cellStyle name="Feeder Field 3 5 2" xfId="18535" xr:uid="{C22201AB-DCF1-42CC-B82C-7EFC1A96CD6A}"/>
    <cellStyle name="Feeder Field 3 5 2 2" xfId="18536" xr:uid="{0A489F8E-FF78-4D5B-A1E2-25EA219B91D1}"/>
    <cellStyle name="Feeder Field 3 5 2 3" xfId="18537" xr:uid="{C0FEB7AE-CE58-47F0-B08F-61E7110C4234}"/>
    <cellStyle name="Feeder Field 3 5 3" xfId="18538" xr:uid="{9FBDEB88-E033-43C6-988E-A86E43C0BC5E}"/>
    <cellStyle name="Feeder Field 3 5 4" xfId="18539" xr:uid="{D60B35C9-5435-4783-AFDD-45EAE9582242}"/>
    <cellStyle name="Feeder Field 3 6" xfId="18540" xr:uid="{40EAA5E8-17D6-4D64-9068-938478D41CF9}"/>
    <cellStyle name="Feeder Field 3 6 2" xfId="18541" xr:uid="{518D3723-45F4-494E-90D5-FAB1E4D87435}"/>
    <cellStyle name="Feeder Field 3 6 2 2" xfId="18542" xr:uid="{FDE161F8-748E-40BD-814C-74653856FD2A}"/>
    <cellStyle name="Feeder Field 3 6 3" xfId="18543" xr:uid="{6BC8E9AC-7BAD-4890-87B9-11237353E399}"/>
    <cellStyle name="Feeder Field 3 6 4" xfId="18544" xr:uid="{30E5BF56-66A8-44AD-8453-9E6938B10A37}"/>
    <cellStyle name="Feeder Field 3 7" xfId="18545" xr:uid="{A88992DC-37C6-47C4-870D-9AC5DDD07AB3}"/>
    <cellStyle name="Feeder Field 3 7 2" xfId="18546" xr:uid="{C84FFC5F-F492-4B56-A90C-C30A5E0C047A}"/>
    <cellStyle name="Feeder Field 3 7 2 2" xfId="18547" xr:uid="{F95724F0-16B6-4BFF-9575-FADC8B2446E8}"/>
    <cellStyle name="Feeder Field 3 7 3" xfId="18548" xr:uid="{57AA3182-79EC-4B17-98F0-4E8B98AE8F84}"/>
    <cellStyle name="Feeder Field 3 8" xfId="18549" xr:uid="{0FAD1015-9ACA-45F5-BB78-6AF33EAA36F4}"/>
    <cellStyle name="Feeder Field 3 8 2" xfId="18550" xr:uid="{69963371-EB66-4C9D-BF38-F387F7748599}"/>
    <cellStyle name="Feeder Field 3 8 2 2" xfId="18551" xr:uid="{A118AEB4-40A6-4E4B-8EAF-FA4B076383F0}"/>
    <cellStyle name="Feeder Field 3 8 3" xfId="18552" xr:uid="{5C4B1F45-4C82-4E84-9C41-D6B4F34E10D0}"/>
    <cellStyle name="Feeder Field 3 9" xfId="18553" xr:uid="{8832C4CB-FA8E-408D-89D1-C3FC1C761259}"/>
    <cellStyle name="Feeder Field 3 9 2" xfId="18554" xr:uid="{E99048B6-57BE-42CB-86A6-C0E862E7DEBF}"/>
    <cellStyle name="Feeder Field 3 9 2 2" xfId="18555" xr:uid="{8D7CD2A9-ED73-4401-B3AA-A45C457AD4C5}"/>
    <cellStyle name="Feeder Field 3 9 3" xfId="18556" xr:uid="{387CBD1F-640A-4706-A0CE-73C449A3B30A}"/>
    <cellStyle name="Feeder Field 4" xfId="18557" xr:uid="{76018955-9850-4229-A67E-6899F7AD7E9A}"/>
    <cellStyle name="Feeder Field 4 10" xfId="18558" xr:uid="{439F0F26-16A8-4E36-ADCF-B5A7E0AF5935}"/>
    <cellStyle name="Feeder Field 4 10 2" xfId="18559" xr:uid="{CB180CFC-45F5-400F-A1EE-07FEC134C6AC}"/>
    <cellStyle name="Feeder Field 4 10 2 2" xfId="18560" xr:uid="{C3F11191-76B0-4938-9479-F22A590D144E}"/>
    <cellStyle name="Feeder Field 4 10 3" xfId="18561" xr:uid="{4510BBD5-3273-4B14-BCE7-B328F9BECBDC}"/>
    <cellStyle name="Feeder Field 4 11" xfId="18562" xr:uid="{FBC98232-E208-4439-9389-C34466B75A2F}"/>
    <cellStyle name="Feeder Field 4 11 2" xfId="18563" xr:uid="{AF1A5CA3-C307-4243-9F01-6B8F9765F533}"/>
    <cellStyle name="Feeder Field 4 11 2 2" xfId="18564" xr:uid="{68FF4501-0A08-4E9B-AB7D-9E2A2265DD86}"/>
    <cellStyle name="Feeder Field 4 11 3" xfId="18565" xr:uid="{CDA4272A-C7A5-46ED-96D6-19FBF94ECAD2}"/>
    <cellStyle name="Feeder Field 4 12" xfId="18566" xr:uid="{18416251-8173-477F-8C87-602FDC155B31}"/>
    <cellStyle name="Feeder Field 4 12 2" xfId="18567" xr:uid="{683D21EB-82E6-4D47-A4AE-A916A8508676}"/>
    <cellStyle name="Feeder Field 4 12 2 2" xfId="18568" xr:uid="{0AEBDB86-0E85-459E-8562-FD683F1B1F8D}"/>
    <cellStyle name="Feeder Field 4 12 3" xfId="18569" xr:uid="{E1668FEC-7E46-4104-8514-8253347F342D}"/>
    <cellStyle name="Feeder Field 4 13" xfId="18570" xr:uid="{50468461-3D09-48C4-9CFA-4462373425E4}"/>
    <cellStyle name="Feeder Field 4 13 2" xfId="18571" xr:uid="{149ED008-52B3-45EC-B5A3-07C090FAD2A2}"/>
    <cellStyle name="Feeder Field 4 13 2 2" xfId="18572" xr:uid="{0E5A011D-702E-4FAA-B48E-6A6D901D6952}"/>
    <cellStyle name="Feeder Field 4 13 3" xfId="18573" xr:uid="{AD1F6E8A-9BD6-4C05-8501-DE954D4366D8}"/>
    <cellStyle name="Feeder Field 4 14" xfId="18574" xr:uid="{AAB9877A-C8AA-4AAE-87F4-0FBE014608E6}"/>
    <cellStyle name="Feeder Field 4 14 2" xfId="18575" xr:uid="{65715598-79F0-4B08-9F9B-E9CC3329A388}"/>
    <cellStyle name="Feeder Field 4 14 2 2" xfId="18576" xr:uid="{0EA4E157-36A1-4C56-BDFD-81167A5E04CE}"/>
    <cellStyle name="Feeder Field 4 14 3" xfId="18577" xr:uid="{37137FCD-794D-4250-BD27-BEE5EC769477}"/>
    <cellStyle name="Feeder Field 4 15" xfId="18578" xr:uid="{A050A1C4-6FBF-4336-B46F-DF679AD2CCBC}"/>
    <cellStyle name="Feeder Field 4 15 2" xfId="18579" xr:uid="{32E68EE3-6D01-47FB-96B6-160A870021E3}"/>
    <cellStyle name="Feeder Field 4 15 2 2" xfId="18580" xr:uid="{7D655B00-0A09-499F-9A17-2F7DEED9E1D2}"/>
    <cellStyle name="Feeder Field 4 15 3" xfId="18581" xr:uid="{4973304E-A52F-4993-BB5F-59A20ED4C166}"/>
    <cellStyle name="Feeder Field 4 16" xfId="18582" xr:uid="{9E3A94CB-1033-443D-8635-7BA614AD2000}"/>
    <cellStyle name="Feeder Field 4 16 2" xfId="18583" xr:uid="{55BF2C8A-406D-47FC-B944-FEE456C1C26E}"/>
    <cellStyle name="Feeder Field 4 16 2 2" xfId="18584" xr:uid="{8BFDDC7B-BB01-41B7-B26A-4E334F442C18}"/>
    <cellStyle name="Feeder Field 4 16 3" xfId="18585" xr:uid="{29C863EE-7396-4287-B754-7D1A97955978}"/>
    <cellStyle name="Feeder Field 4 17" xfId="18586" xr:uid="{5F337C4D-C8F6-4497-B16A-B2B44D5B7F68}"/>
    <cellStyle name="Feeder Field 4 17 2" xfId="18587" xr:uid="{D2B61883-2831-4EDE-AED3-C4185E1462D2}"/>
    <cellStyle name="Feeder Field 4 17 2 2" xfId="18588" xr:uid="{7039651B-39CA-46E8-9D8D-F744A726A13B}"/>
    <cellStyle name="Feeder Field 4 17 3" xfId="18589" xr:uid="{ED04DB33-C34F-450F-ACF9-150085D436A5}"/>
    <cellStyle name="Feeder Field 4 18" xfId="18590" xr:uid="{138345CC-9736-41FA-956F-4C753B8D0903}"/>
    <cellStyle name="Feeder Field 4 18 2" xfId="18591" xr:uid="{978DF38D-E952-4522-A1CA-6465263C0DF7}"/>
    <cellStyle name="Feeder Field 4 19" xfId="18592" xr:uid="{D20A9E81-91F7-4443-BCC7-979A3C86B0AF}"/>
    <cellStyle name="Feeder Field 4 2" xfId="18593" xr:uid="{DEE06957-69CB-4E30-800B-9A8E0ED5BC4B}"/>
    <cellStyle name="Feeder Field 4 2 10" xfId="18594" xr:uid="{9220661B-3621-4235-B57E-233CC77CCB97}"/>
    <cellStyle name="Feeder Field 4 2 10 2" xfId="18595" xr:uid="{7B4FF11E-1499-4222-922B-765311046D2C}"/>
    <cellStyle name="Feeder Field 4 2 10 2 2" xfId="18596" xr:uid="{C97BB717-FEC5-4446-83B1-D1B6B742BF41}"/>
    <cellStyle name="Feeder Field 4 2 10 3" xfId="18597" xr:uid="{6F55DFE3-CFB3-498A-B2D4-F374A0CCEB6C}"/>
    <cellStyle name="Feeder Field 4 2 11" xfId="18598" xr:uid="{5363EDCD-85F2-4A1F-B6C2-EF336413094A}"/>
    <cellStyle name="Feeder Field 4 2 11 2" xfId="18599" xr:uid="{DD0F1F10-772B-4457-AD6F-2AA4968F0FD1}"/>
    <cellStyle name="Feeder Field 4 2 11 2 2" xfId="18600" xr:uid="{D0EA3FFB-AEBA-4ABA-9F7E-6C94E5645FDF}"/>
    <cellStyle name="Feeder Field 4 2 11 3" xfId="18601" xr:uid="{1FB8A12D-215B-46A0-BDFB-EE788BEB4349}"/>
    <cellStyle name="Feeder Field 4 2 12" xfId="18602" xr:uid="{3D4E7B90-8D44-409E-A1E0-674DDFAED709}"/>
    <cellStyle name="Feeder Field 4 2 12 2" xfId="18603" xr:uid="{16817559-2D40-4F93-8C6D-0E55BAEBA271}"/>
    <cellStyle name="Feeder Field 4 2 12 2 2" xfId="18604" xr:uid="{70D13962-3ED6-4C8F-97B8-2BD9EA21A543}"/>
    <cellStyle name="Feeder Field 4 2 12 3" xfId="18605" xr:uid="{79A2D327-DFF6-4EAE-A931-25F0F7CB4714}"/>
    <cellStyle name="Feeder Field 4 2 13" xfId="18606" xr:uid="{535E4512-CB32-4939-B502-403D1D0E14BE}"/>
    <cellStyle name="Feeder Field 4 2 13 2" xfId="18607" xr:uid="{1933433C-6A70-485C-B4F6-CD13259DF6E0}"/>
    <cellStyle name="Feeder Field 4 2 13 2 2" xfId="18608" xr:uid="{7A1BB628-8577-4E08-BC51-BDE5096AD83F}"/>
    <cellStyle name="Feeder Field 4 2 13 3" xfId="18609" xr:uid="{5311F6EB-3040-4D34-B5FD-6D5C43510BED}"/>
    <cellStyle name="Feeder Field 4 2 14" xfId="18610" xr:uid="{5BD3E907-E0D0-4D37-92AB-B96F4E07EA78}"/>
    <cellStyle name="Feeder Field 4 2 14 2" xfId="18611" xr:uid="{C1C9325A-C40D-4940-BC2C-8006A8AC1059}"/>
    <cellStyle name="Feeder Field 4 2 14 2 2" xfId="18612" xr:uid="{14CEA63F-8CA5-48E1-A9DC-5F5FFDFE41A0}"/>
    <cellStyle name="Feeder Field 4 2 14 3" xfId="18613" xr:uid="{B33E0235-87CF-4E28-A679-206D9E78FE44}"/>
    <cellStyle name="Feeder Field 4 2 15" xfId="18614" xr:uid="{6DE0CEE1-B8D6-4618-B260-9CB2C39B9B46}"/>
    <cellStyle name="Feeder Field 4 2 15 2" xfId="18615" xr:uid="{D1640757-4DDA-4CA0-BF40-11E19F15A7F5}"/>
    <cellStyle name="Feeder Field 4 2 15 2 2" xfId="18616" xr:uid="{DCFFEA74-3AA0-4837-9ACD-E49BAEFFB61B}"/>
    <cellStyle name="Feeder Field 4 2 15 3" xfId="18617" xr:uid="{76FFFF7F-1B07-4E09-B5A1-3586591ADD5D}"/>
    <cellStyle name="Feeder Field 4 2 16" xfId="18618" xr:uid="{BE260165-45C2-4BFB-8180-1D1B6BD6D2C4}"/>
    <cellStyle name="Feeder Field 4 2 16 2" xfId="18619" xr:uid="{9C9333AF-2B90-470D-B2B4-06D958DF6936}"/>
    <cellStyle name="Feeder Field 4 2 16 2 2" xfId="18620" xr:uid="{D4895EB9-0E3F-4659-90D3-156D9637C32B}"/>
    <cellStyle name="Feeder Field 4 2 16 3" xfId="18621" xr:uid="{DBBD43CC-1477-46BB-9029-AC6B2A4ABA46}"/>
    <cellStyle name="Feeder Field 4 2 17" xfId="18622" xr:uid="{B3A9D0DE-02C5-49E6-8BC4-E1233BBAAA4A}"/>
    <cellStyle name="Feeder Field 4 2 17 2" xfId="18623" xr:uid="{9F818FE7-098F-4A58-AF43-1EF0C2AEE8F6}"/>
    <cellStyle name="Feeder Field 4 2 17 2 2" xfId="18624" xr:uid="{62C59C8E-6C3F-4807-A811-1EB061339412}"/>
    <cellStyle name="Feeder Field 4 2 17 3" xfId="18625" xr:uid="{C5B4F603-399F-41E6-BAE8-874B8442EC52}"/>
    <cellStyle name="Feeder Field 4 2 18" xfId="18626" xr:uid="{A9E6F63A-E69D-4B16-A2C5-2E7918914ADD}"/>
    <cellStyle name="Feeder Field 4 2 18 2" xfId="18627" xr:uid="{E403605C-E1AA-4EF3-867B-7709D4C56C04}"/>
    <cellStyle name="Feeder Field 4 2 18 2 2" xfId="18628" xr:uid="{F692EE1A-9412-4535-A2B8-7719E1A665F5}"/>
    <cellStyle name="Feeder Field 4 2 18 3" xfId="18629" xr:uid="{B1A07EC9-753D-4139-93CB-D9FC08D757A8}"/>
    <cellStyle name="Feeder Field 4 2 19" xfId="18630" xr:uid="{D7A487F1-9B80-47BD-A9E9-B9721D2227A4}"/>
    <cellStyle name="Feeder Field 4 2 19 2" xfId="18631" xr:uid="{0A306B69-87C0-4955-8555-57A284E9A003}"/>
    <cellStyle name="Feeder Field 4 2 19 2 2" xfId="18632" xr:uid="{C89E878B-A507-48F9-B000-E1B849DCD4E0}"/>
    <cellStyle name="Feeder Field 4 2 19 3" xfId="18633" xr:uid="{85005399-09F2-446D-AD59-30EC6358EC30}"/>
    <cellStyle name="Feeder Field 4 2 2" xfId="18634" xr:uid="{CD37EF39-EAF8-4A77-87A7-BA1188181BE0}"/>
    <cellStyle name="Feeder Field 4 2 2 2" xfId="18635" xr:uid="{3CF99D08-7747-4A60-90EE-F828347E5D14}"/>
    <cellStyle name="Feeder Field 4 2 2 2 2" xfId="18636" xr:uid="{27D79FC1-97AD-4DF5-A8CC-4617C2238896}"/>
    <cellStyle name="Feeder Field 4 2 2 2 2 2" xfId="18637" xr:uid="{E5BBE408-2D70-4EEF-B1D5-691983D7C714}"/>
    <cellStyle name="Feeder Field 4 2 2 2 3" xfId="18638" xr:uid="{741D6D12-81A6-40A3-ADBB-2A9C98B0F4EC}"/>
    <cellStyle name="Feeder Field 4 2 2 2 4" xfId="18639" xr:uid="{D1C9B962-8FEB-492E-9197-82E5B2A48BA1}"/>
    <cellStyle name="Feeder Field 4 2 2 3" xfId="18640" xr:uid="{EAFF26F4-C2A7-4647-885C-EE86F2D1B47D}"/>
    <cellStyle name="Feeder Field 4 2 2 3 2" xfId="18641" xr:uid="{2A1506F4-723C-4BEA-B500-FA5A8C82439E}"/>
    <cellStyle name="Feeder Field 4 2 2 4" xfId="18642" xr:uid="{75E26094-6503-4825-B0F8-CBF5B0139E78}"/>
    <cellStyle name="Feeder Field 4 2 2 5" xfId="18643" xr:uid="{138AE947-0056-4718-A6EF-EE8DC2574822}"/>
    <cellStyle name="Feeder Field 4 2 20" xfId="18644" xr:uid="{7CF13F4B-6DE2-4894-92E8-5C5B7E8BCC7E}"/>
    <cellStyle name="Feeder Field 4 2 20 2" xfId="18645" xr:uid="{5CA33F8B-2CF1-448D-9978-EBCB915AF705}"/>
    <cellStyle name="Feeder Field 4 2 20 2 2" xfId="18646" xr:uid="{74362D50-6A10-414F-960A-F2B2748C9991}"/>
    <cellStyle name="Feeder Field 4 2 20 3" xfId="18647" xr:uid="{4E4919CE-A9B5-4E49-AAD3-BCD00CBECCB7}"/>
    <cellStyle name="Feeder Field 4 2 21" xfId="18648" xr:uid="{234CF9B7-76FA-4565-9F12-FDC40F54DE97}"/>
    <cellStyle name="Feeder Field 4 2 21 2" xfId="18649" xr:uid="{D3844BF3-B891-41EE-BBE6-8A7F721D5087}"/>
    <cellStyle name="Feeder Field 4 2 22" xfId="18650" xr:uid="{DCCF31E6-30EF-415D-BF8F-792519C365A1}"/>
    <cellStyle name="Feeder Field 4 2 23" xfId="18651" xr:uid="{7EFE75B3-B4F3-4AEC-86B6-332DE548D567}"/>
    <cellStyle name="Feeder Field 4 2 3" xfId="18652" xr:uid="{100020B2-8184-41D9-83AD-EF5E8CB40BBD}"/>
    <cellStyle name="Feeder Field 4 2 3 2" xfId="18653" xr:uid="{8A0EF2FD-D40F-4F55-BBD9-F2DBC973BF79}"/>
    <cellStyle name="Feeder Field 4 2 3 2 2" xfId="18654" xr:uid="{35D21CE7-6B71-484E-A2C9-EFA69300745F}"/>
    <cellStyle name="Feeder Field 4 2 3 2 3" xfId="18655" xr:uid="{221B34D5-8969-445F-8620-F995D2BE12E1}"/>
    <cellStyle name="Feeder Field 4 2 3 3" xfId="18656" xr:uid="{101634AA-49D0-40FE-BF4A-72D822D84458}"/>
    <cellStyle name="Feeder Field 4 2 3 3 2" xfId="18657" xr:uid="{3236826F-8A02-47FE-B9BD-2B2B090715C1}"/>
    <cellStyle name="Feeder Field 4 2 3 4" xfId="18658" xr:uid="{2E0224CD-F55C-422C-87EF-59BDF5101C20}"/>
    <cellStyle name="Feeder Field 4 2 4" xfId="18659" xr:uid="{DC582A62-A8C1-42CC-93E7-473FD15EFDF6}"/>
    <cellStyle name="Feeder Field 4 2 4 2" xfId="18660" xr:uid="{AB113F2F-F8F0-4433-87FB-0F2CDA6685FC}"/>
    <cellStyle name="Feeder Field 4 2 4 2 2" xfId="18661" xr:uid="{19834FED-31F6-4E95-B132-DC92024620BC}"/>
    <cellStyle name="Feeder Field 4 2 4 3" xfId="18662" xr:uid="{1CEEEFDC-B510-4DB1-8D1E-2835EC4AA40A}"/>
    <cellStyle name="Feeder Field 4 2 4 4" xfId="18663" xr:uid="{14067994-EA08-4AB2-92A6-41DE34699CBF}"/>
    <cellStyle name="Feeder Field 4 2 5" xfId="18664" xr:uid="{A10B9073-8E99-4E91-A5C8-B6FB3AB99B9E}"/>
    <cellStyle name="Feeder Field 4 2 5 2" xfId="18665" xr:uid="{ABB6CF21-8AB0-48D7-B4B4-A10324CC6723}"/>
    <cellStyle name="Feeder Field 4 2 5 2 2" xfId="18666" xr:uid="{DD2F834B-F8EE-491E-AF08-CCEFF80DD1B6}"/>
    <cellStyle name="Feeder Field 4 2 5 3" xfId="18667" xr:uid="{3E7253C1-8341-4F37-9A64-0DC623535CC5}"/>
    <cellStyle name="Feeder Field 4 2 5 4" xfId="18668" xr:uid="{DACF3445-6C80-4FA1-9341-4C94D00CA951}"/>
    <cellStyle name="Feeder Field 4 2 6" xfId="18669" xr:uid="{97CB045A-35A9-42A0-A2C2-8252E31DF00C}"/>
    <cellStyle name="Feeder Field 4 2 6 2" xfId="18670" xr:uid="{235BA49E-AFF8-43DF-90C7-B768B0FE823F}"/>
    <cellStyle name="Feeder Field 4 2 6 2 2" xfId="18671" xr:uid="{8C33F802-EF64-4173-A726-7F5BE5D45F68}"/>
    <cellStyle name="Feeder Field 4 2 6 3" xfId="18672" xr:uid="{1C0E1C74-ECE8-4835-B3F4-CAFD358AD234}"/>
    <cellStyle name="Feeder Field 4 2 7" xfId="18673" xr:uid="{F8EDB319-8B13-4EAB-897B-2E021548139F}"/>
    <cellStyle name="Feeder Field 4 2 7 2" xfId="18674" xr:uid="{128290E2-A5E3-4750-B68B-B102C5359473}"/>
    <cellStyle name="Feeder Field 4 2 7 2 2" xfId="18675" xr:uid="{3C9D3115-BCAF-4A4E-B341-0E8AB64C6BEA}"/>
    <cellStyle name="Feeder Field 4 2 7 3" xfId="18676" xr:uid="{E5707183-4DC0-445E-B283-0185599B45EA}"/>
    <cellStyle name="Feeder Field 4 2 8" xfId="18677" xr:uid="{A2C490E6-5307-44BE-8658-F126E367B6C1}"/>
    <cellStyle name="Feeder Field 4 2 8 2" xfId="18678" xr:uid="{B664C41F-A290-4ED0-8013-CDEDBC638A27}"/>
    <cellStyle name="Feeder Field 4 2 8 2 2" xfId="18679" xr:uid="{9997AE51-5E97-4E0C-BBC6-B8DF727E1C52}"/>
    <cellStyle name="Feeder Field 4 2 8 3" xfId="18680" xr:uid="{76DF67FC-8114-4A14-A602-0EC3F3B57ADF}"/>
    <cellStyle name="Feeder Field 4 2 9" xfId="18681" xr:uid="{4152BE49-0B22-403E-9546-2A6604CCED86}"/>
    <cellStyle name="Feeder Field 4 2 9 2" xfId="18682" xr:uid="{C28F0B01-9747-4C6E-9FDD-8E18543255D0}"/>
    <cellStyle name="Feeder Field 4 2 9 2 2" xfId="18683" xr:uid="{4FA7E2CD-6B24-417D-8C70-7917FC49C564}"/>
    <cellStyle name="Feeder Field 4 2 9 3" xfId="18684" xr:uid="{D66D4C52-1771-4F3E-820D-8E89BE434C7B}"/>
    <cellStyle name="Feeder Field 4 20" xfId="18685" xr:uid="{CC515DDF-2612-425D-AD31-ADBB3831B0D0}"/>
    <cellStyle name="Feeder Field 4 3" xfId="18686" xr:uid="{588966A9-214C-4812-8B31-C04BDF40C88D}"/>
    <cellStyle name="Feeder Field 4 3 2" xfId="18687" xr:uid="{C0C8EEDC-E003-4E5F-A066-203341693914}"/>
    <cellStyle name="Feeder Field 4 3 2 2" xfId="18688" xr:uid="{7876F4B3-26E8-4228-A860-C0587F18BAD5}"/>
    <cellStyle name="Feeder Field 4 3 2 2 2" xfId="18689" xr:uid="{5A15A016-EE83-4E9E-9D76-453ED03A74E1}"/>
    <cellStyle name="Feeder Field 4 3 2 3" xfId="18690" xr:uid="{27841F10-74CB-4F96-AD5C-31C0C8006554}"/>
    <cellStyle name="Feeder Field 4 3 2 4" xfId="18691" xr:uid="{8E6CCB01-3745-43A8-AAE4-85A41B450301}"/>
    <cellStyle name="Feeder Field 4 3 3" xfId="18692" xr:uid="{7AD24297-BCDE-4E83-8AEB-BEAE819D4D8D}"/>
    <cellStyle name="Feeder Field 4 3 3 2" xfId="18693" xr:uid="{014D24AB-AD45-47C7-BE8E-441248D462EF}"/>
    <cellStyle name="Feeder Field 4 3 4" xfId="18694" xr:uid="{C637FB6B-B250-48DA-BED8-452179BE6813}"/>
    <cellStyle name="Feeder Field 4 3 5" xfId="18695" xr:uid="{40DEDED6-A7BE-46C3-91AE-5C5071BAE862}"/>
    <cellStyle name="Feeder Field 4 4" xfId="18696" xr:uid="{0112B575-D751-4B81-9CCE-74EC01145FE8}"/>
    <cellStyle name="Feeder Field 4 4 2" xfId="18697" xr:uid="{BC107B22-3BF1-4D90-BBB0-D1B9FAA17FB8}"/>
    <cellStyle name="Feeder Field 4 4 2 2" xfId="18698" xr:uid="{640CA795-7595-468A-BA48-4F37C5AB75DC}"/>
    <cellStyle name="Feeder Field 4 4 2 3" xfId="18699" xr:uid="{090320D0-8ED0-40B2-AA8D-9CCAB77740F6}"/>
    <cellStyle name="Feeder Field 4 4 3" xfId="18700" xr:uid="{472C16F7-FCEC-4596-9669-C37B3B148110}"/>
    <cellStyle name="Feeder Field 4 4 3 2" xfId="18701" xr:uid="{8CAFDD5C-1C36-4225-802B-747055EA5EA4}"/>
    <cellStyle name="Feeder Field 4 4 4" xfId="18702" xr:uid="{DF3BC4CF-8825-494C-9149-BF5C705EF3FB}"/>
    <cellStyle name="Feeder Field 4 5" xfId="18703" xr:uid="{3448E278-DB9C-42AF-9B46-E2B2233D8BA6}"/>
    <cellStyle name="Feeder Field 4 5 2" xfId="18704" xr:uid="{744197D7-9F18-4CE8-B779-A690346D1E45}"/>
    <cellStyle name="Feeder Field 4 5 2 2" xfId="18705" xr:uid="{1326C1EF-BBB1-47E7-8673-F1EFE0ACB3C4}"/>
    <cellStyle name="Feeder Field 4 5 2 3" xfId="18706" xr:uid="{BE583828-B621-4952-BCBE-C501A7789FCC}"/>
    <cellStyle name="Feeder Field 4 5 3" xfId="18707" xr:uid="{B033F7CF-52F9-43E5-A0F5-27310C2A6799}"/>
    <cellStyle name="Feeder Field 4 5 4" xfId="18708" xr:uid="{31790831-6A52-45D5-BCA7-7A9C4D86D105}"/>
    <cellStyle name="Feeder Field 4 6" xfId="18709" xr:uid="{FCC0FA73-5261-41DF-B5C9-B6DB5A6917E4}"/>
    <cellStyle name="Feeder Field 4 6 2" xfId="18710" xr:uid="{F79FEF26-A0FD-4BA0-B7A4-3BEE105AC8C0}"/>
    <cellStyle name="Feeder Field 4 6 2 2" xfId="18711" xr:uid="{3718F6DB-0213-4EF9-8DD9-8AA9D511F5FB}"/>
    <cellStyle name="Feeder Field 4 6 3" xfId="18712" xr:uid="{97B84D39-318A-494A-9AAA-31937B9A65B2}"/>
    <cellStyle name="Feeder Field 4 6 4" xfId="18713" xr:uid="{2DB1664E-2C61-4B93-9691-5F35BC013778}"/>
    <cellStyle name="Feeder Field 4 7" xfId="18714" xr:uid="{EA75B98D-CAF3-4A25-BABA-57EE65AEABC6}"/>
    <cellStyle name="Feeder Field 4 7 2" xfId="18715" xr:uid="{35CBE19E-A810-40AE-AAF1-99E27D2DD2FB}"/>
    <cellStyle name="Feeder Field 4 7 2 2" xfId="18716" xr:uid="{17DEB6FD-E7DE-4D6E-9FD1-624125E0A3DF}"/>
    <cellStyle name="Feeder Field 4 7 3" xfId="18717" xr:uid="{3AD1E079-E5BA-4A4C-BAE2-EE82E13ED6C7}"/>
    <cellStyle name="Feeder Field 4 8" xfId="18718" xr:uid="{2609AB72-937D-4C67-A171-ABC699F3F133}"/>
    <cellStyle name="Feeder Field 4 8 2" xfId="18719" xr:uid="{A4707430-E039-4FF9-A3A2-D7B67BFAEA71}"/>
    <cellStyle name="Feeder Field 4 8 2 2" xfId="18720" xr:uid="{98584294-5CB0-4DAD-80A3-E7946A54ACB8}"/>
    <cellStyle name="Feeder Field 4 8 3" xfId="18721" xr:uid="{D9CC0A9A-3D0E-4993-8D97-A424F5B1E342}"/>
    <cellStyle name="Feeder Field 4 9" xfId="18722" xr:uid="{950C5C94-4892-4F87-A8C9-5DE4D1E973A8}"/>
    <cellStyle name="Feeder Field 4 9 2" xfId="18723" xr:uid="{A3FCC1DA-4003-47E7-B1D0-CC25C288202A}"/>
    <cellStyle name="Feeder Field 4 9 2 2" xfId="18724" xr:uid="{1C1F6432-4E37-4E08-AA5A-CE99584EB5E6}"/>
    <cellStyle name="Feeder Field 4 9 3" xfId="18725" xr:uid="{832C9ED4-6E70-4D85-B22C-C520A1FDF55F}"/>
    <cellStyle name="Feeder Field 5" xfId="18726" xr:uid="{4B3D07F6-C230-47C9-83BE-DED117A45273}"/>
    <cellStyle name="Feeder Field 5 10" xfId="18727" xr:uid="{BAB06841-D772-41B5-856E-FDA63AE81695}"/>
    <cellStyle name="Feeder Field 5 10 2" xfId="18728" xr:uid="{685DE23E-B116-4295-AAE9-ACA65E0DA868}"/>
    <cellStyle name="Feeder Field 5 10 2 2" xfId="18729" xr:uid="{4037B0F0-2583-40A7-8D97-E420BBA60226}"/>
    <cellStyle name="Feeder Field 5 10 3" xfId="18730" xr:uid="{13E7065E-2BE8-494B-BBA3-9F5521849A3A}"/>
    <cellStyle name="Feeder Field 5 11" xfId="18731" xr:uid="{48092CC5-C3B4-4B82-97AB-B4D72C17C9EA}"/>
    <cellStyle name="Feeder Field 5 11 2" xfId="18732" xr:uid="{AD062731-49DD-45C2-A78F-A270689F4CF2}"/>
    <cellStyle name="Feeder Field 5 11 2 2" xfId="18733" xr:uid="{01023144-D106-45AA-A731-5D5E769E3F3B}"/>
    <cellStyle name="Feeder Field 5 11 3" xfId="18734" xr:uid="{7F9F1C26-1DB5-40EC-B550-E4A832F91048}"/>
    <cellStyle name="Feeder Field 5 12" xfId="18735" xr:uid="{35B29D68-FF1E-46FB-A8A9-2DFFA04B4ED2}"/>
    <cellStyle name="Feeder Field 5 12 2" xfId="18736" xr:uid="{5D818B58-2834-48F8-A532-9F0C5DBFAB4A}"/>
    <cellStyle name="Feeder Field 5 12 2 2" xfId="18737" xr:uid="{84D7BF8E-3ABC-4181-B6BB-FB9B78E5564C}"/>
    <cellStyle name="Feeder Field 5 12 3" xfId="18738" xr:uid="{1ACF00FA-8820-4C06-9405-DF0E525CFE44}"/>
    <cellStyle name="Feeder Field 5 13" xfId="18739" xr:uid="{7C77F54C-D100-401B-BE4A-A1310A126307}"/>
    <cellStyle name="Feeder Field 5 13 2" xfId="18740" xr:uid="{3139B818-6BCF-44EF-A825-7D5FB156A4FC}"/>
    <cellStyle name="Feeder Field 5 13 2 2" xfId="18741" xr:uid="{1F817B73-E15B-49A4-9A59-CEEC23EAD30D}"/>
    <cellStyle name="Feeder Field 5 13 3" xfId="18742" xr:uid="{D98FC828-73F1-4D99-9854-34BEF7F153B6}"/>
    <cellStyle name="Feeder Field 5 14" xfId="18743" xr:uid="{67F88E30-67C0-49B1-856E-FE747A9C2150}"/>
    <cellStyle name="Feeder Field 5 14 2" xfId="18744" xr:uid="{62960AB2-80AE-45FC-B8D1-B93FDF71FBA7}"/>
    <cellStyle name="Feeder Field 5 14 2 2" xfId="18745" xr:uid="{C502E103-9DB2-44DD-9C90-C31B6A2FE918}"/>
    <cellStyle name="Feeder Field 5 14 3" xfId="18746" xr:uid="{DF9DBCA1-637F-4F63-9D11-3E029C70DD7D}"/>
    <cellStyle name="Feeder Field 5 15" xfId="18747" xr:uid="{92CAD4BE-127F-4D11-8153-B7C1E8D5021A}"/>
    <cellStyle name="Feeder Field 5 15 2" xfId="18748" xr:uid="{48D54E98-55A3-4F06-B8B0-145955691EAF}"/>
    <cellStyle name="Feeder Field 5 15 2 2" xfId="18749" xr:uid="{F8A3A55D-F8C5-438C-B546-DC5BAEFB1AAF}"/>
    <cellStyle name="Feeder Field 5 15 3" xfId="18750" xr:uid="{B570B6DA-427B-4D5E-A528-472CD4ADC46B}"/>
    <cellStyle name="Feeder Field 5 16" xfId="18751" xr:uid="{BB724FEF-4E68-48F8-B6C4-3D05D0702119}"/>
    <cellStyle name="Feeder Field 5 16 2" xfId="18752" xr:uid="{F37C993D-3401-4895-BBBD-1E55695202AA}"/>
    <cellStyle name="Feeder Field 5 16 2 2" xfId="18753" xr:uid="{02505482-D83B-4FF3-ACA0-9D30D22EB215}"/>
    <cellStyle name="Feeder Field 5 16 3" xfId="18754" xr:uid="{0C0F8A48-CFC6-4FC4-880A-C56273CD900F}"/>
    <cellStyle name="Feeder Field 5 17" xfId="18755" xr:uid="{26ECB8E0-FEF8-4C5E-9996-19C90912348F}"/>
    <cellStyle name="Feeder Field 5 17 2" xfId="18756" xr:uid="{B599C500-D69B-4A1F-B44A-9C2171104337}"/>
    <cellStyle name="Feeder Field 5 17 2 2" xfId="18757" xr:uid="{D7B3ECDE-6303-44C7-AE56-64EC5EA7DCC0}"/>
    <cellStyle name="Feeder Field 5 17 3" xfId="18758" xr:uid="{AD00EC77-5CB0-458F-A32C-325770E313EC}"/>
    <cellStyle name="Feeder Field 5 18" xfId="18759" xr:uid="{FA741A47-7D6F-450C-83EE-D14C8DB03F1D}"/>
    <cellStyle name="Feeder Field 5 18 2" xfId="18760" xr:uid="{C1DB7DE4-7BBB-4323-9D57-71EC7F90D905}"/>
    <cellStyle name="Feeder Field 5 18 2 2" xfId="18761" xr:uid="{F2B094D7-1A8F-408F-BFF8-F54D0C4DF3EF}"/>
    <cellStyle name="Feeder Field 5 18 3" xfId="18762" xr:uid="{9D905E8E-C5E5-4AE3-BBE3-461AD4485CC1}"/>
    <cellStyle name="Feeder Field 5 19" xfId="18763" xr:uid="{05369456-FE2C-4C57-8F8D-6B59B26631E3}"/>
    <cellStyle name="Feeder Field 5 19 2" xfId="18764" xr:uid="{C29CEF84-584D-4F58-8750-217D96624B13}"/>
    <cellStyle name="Feeder Field 5 19 2 2" xfId="18765" xr:uid="{6DD26E6A-2F74-4D15-96E1-F1E4659DB8E3}"/>
    <cellStyle name="Feeder Field 5 19 3" xfId="18766" xr:uid="{8304E743-C0D8-499E-9313-E5B99E6E1BB6}"/>
    <cellStyle name="Feeder Field 5 2" xfId="18767" xr:uid="{51237957-4AD2-409E-995E-69F176544A35}"/>
    <cellStyle name="Feeder Field 5 2 10" xfId="18768" xr:uid="{78B09BE4-1C0D-4F5A-96BE-3133D3EBFD95}"/>
    <cellStyle name="Feeder Field 5 2 10 2" xfId="18769" xr:uid="{D271B57C-F76B-4909-A7D8-073E9956DED3}"/>
    <cellStyle name="Feeder Field 5 2 10 2 2" xfId="18770" xr:uid="{CC7988D7-0C09-46E0-B85B-6BD3400D5A3D}"/>
    <cellStyle name="Feeder Field 5 2 10 3" xfId="18771" xr:uid="{8F492191-D8A2-4464-AFC2-E303BE4CA92C}"/>
    <cellStyle name="Feeder Field 5 2 11" xfId="18772" xr:uid="{709D4697-183E-4C68-BB74-CEC6A9B6FF80}"/>
    <cellStyle name="Feeder Field 5 2 11 2" xfId="18773" xr:uid="{F540C7F8-6DCD-4E44-9580-AD2358302CB6}"/>
    <cellStyle name="Feeder Field 5 2 11 2 2" xfId="18774" xr:uid="{F45C0C10-E054-42B2-86D0-E05DD7F6553D}"/>
    <cellStyle name="Feeder Field 5 2 11 3" xfId="18775" xr:uid="{E8345D7D-1FC0-40D2-8051-ADCC315A92DC}"/>
    <cellStyle name="Feeder Field 5 2 12" xfId="18776" xr:uid="{7D495F01-EC5E-438D-B039-D8B72C4EAEF4}"/>
    <cellStyle name="Feeder Field 5 2 12 2" xfId="18777" xr:uid="{C28C0A44-DD62-404B-853D-10D7F3EFDD8A}"/>
    <cellStyle name="Feeder Field 5 2 12 2 2" xfId="18778" xr:uid="{A63E4E4A-0D02-4D3F-A0B0-4B6EE1184209}"/>
    <cellStyle name="Feeder Field 5 2 12 3" xfId="18779" xr:uid="{321C5A1F-2F5D-4C3C-A869-26267B2AE5A2}"/>
    <cellStyle name="Feeder Field 5 2 13" xfId="18780" xr:uid="{627E3A55-719A-4683-BC3F-7AF6B0DFD534}"/>
    <cellStyle name="Feeder Field 5 2 13 2" xfId="18781" xr:uid="{7EC48D28-504B-458E-92B4-A3789174C02C}"/>
    <cellStyle name="Feeder Field 5 2 13 2 2" xfId="18782" xr:uid="{8BC16818-3483-4222-9781-8A87A0B376DD}"/>
    <cellStyle name="Feeder Field 5 2 13 3" xfId="18783" xr:uid="{C425B46D-230D-4AAD-82DB-520D463EBAF0}"/>
    <cellStyle name="Feeder Field 5 2 14" xfId="18784" xr:uid="{B750CC66-7FE2-44DD-9BF7-81A9E8E170A4}"/>
    <cellStyle name="Feeder Field 5 2 14 2" xfId="18785" xr:uid="{485054A7-0D44-418C-B471-BD9E993DC750}"/>
    <cellStyle name="Feeder Field 5 2 14 2 2" xfId="18786" xr:uid="{81C53ED0-FBE6-46F1-AE3F-71AEB157FFBC}"/>
    <cellStyle name="Feeder Field 5 2 14 3" xfId="18787" xr:uid="{E8D94AF5-CEA1-4EA5-9B62-B2FD4FA0F498}"/>
    <cellStyle name="Feeder Field 5 2 15" xfId="18788" xr:uid="{41025F0C-4BFD-490E-924F-984E77E2A6BC}"/>
    <cellStyle name="Feeder Field 5 2 15 2" xfId="18789" xr:uid="{4A80E5F9-B647-4D96-A277-350AA5FDE323}"/>
    <cellStyle name="Feeder Field 5 2 15 2 2" xfId="18790" xr:uid="{CE163219-5B15-4B23-A8F5-BC555BF5AE5C}"/>
    <cellStyle name="Feeder Field 5 2 15 3" xfId="18791" xr:uid="{DDA40252-4C40-4D80-B14C-EFE0E052AB72}"/>
    <cellStyle name="Feeder Field 5 2 16" xfId="18792" xr:uid="{16636E7A-8C5C-491C-900D-61531EE7389F}"/>
    <cellStyle name="Feeder Field 5 2 16 2" xfId="18793" xr:uid="{CA711AAD-28F7-4C25-9031-E9BD09DE3F72}"/>
    <cellStyle name="Feeder Field 5 2 16 2 2" xfId="18794" xr:uid="{EBDC485D-CF08-4BB5-B5DB-3A5D3DA43B7E}"/>
    <cellStyle name="Feeder Field 5 2 16 3" xfId="18795" xr:uid="{8870F00A-6A52-4951-8C9D-1AE3458D09A8}"/>
    <cellStyle name="Feeder Field 5 2 17" xfId="18796" xr:uid="{42AC9B31-6375-458D-9C5A-3B7A150B3A69}"/>
    <cellStyle name="Feeder Field 5 2 17 2" xfId="18797" xr:uid="{0936DD70-B675-4B5D-B619-994119F81358}"/>
    <cellStyle name="Feeder Field 5 2 17 2 2" xfId="18798" xr:uid="{5345F69A-998E-4660-8703-8AED0DEE6EED}"/>
    <cellStyle name="Feeder Field 5 2 17 3" xfId="18799" xr:uid="{3745A8C1-685E-4BB4-B4EE-163BDAA2F1E5}"/>
    <cellStyle name="Feeder Field 5 2 18" xfId="18800" xr:uid="{5DEBA81E-5208-4A14-A5BA-32B0B7585D89}"/>
    <cellStyle name="Feeder Field 5 2 18 2" xfId="18801" xr:uid="{BBE0FE8D-35CB-4329-A315-C6A14F77DD0C}"/>
    <cellStyle name="Feeder Field 5 2 18 2 2" xfId="18802" xr:uid="{7B1A5D7D-14D6-4416-8CB9-9F77B2E424FF}"/>
    <cellStyle name="Feeder Field 5 2 18 3" xfId="18803" xr:uid="{B677C1FD-190A-4831-8F07-B7E29A8B22F1}"/>
    <cellStyle name="Feeder Field 5 2 19" xfId="18804" xr:uid="{A8F51E99-C0FD-4152-BF4C-4644D3FDDA48}"/>
    <cellStyle name="Feeder Field 5 2 19 2" xfId="18805" xr:uid="{0A7D845D-D6FC-4A45-8694-E89E228B0088}"/>
    <cellStyle name="Feeder Field 5 2 19 2 2" xfId="18806" xr:uid="{C9D044AB-56D1-407D-A416-D66B1FB2AC1E}"/>
    <cellStyle name="Feeder Field 5 2 19 3" xfId="18807" xr:uid="{E148D72A-B687-4F62-84BF-0558525C7E4D}"/>
    <cellStyle name="Feeder Field 5 2 2" xfId="18808" xr:uid="{E0C875EF-640F-40A9-A2CD-2BD91064E283}"/>
    <cellStyle name="Feeder Field 5 2 2 2" xfId="18809" xr:uid="{3549FFA3-E84A-45D4-8E60-EBA3B0724564}"/>
    <cellStyle name="Feeder Field 5 2 2 2 2" xfId="18810" xr:uid="{A8212439-90E0-434B-9D33-13B0DDF17023}"/>
    <cellStyle name="Feeder Field 5 2 2 2 3" xfId="18811" xr:uid="{51B0CA1F-BA50-4B40-99FD-B3E09F88EB55}"/>
    <cellStyle name="Feeder Field 5 2 2 3" xfId="18812" xr:uid="{268C53DE-0132-4799-9144-BB1E07A11D45}"/>
    <cellStyle name="Feeder Field 5 2 2 3 2" xfId="18813" xr:uid="{57945979-F617-42C4-AA91-6C81DE6ECCAA}"/>
    <cellStyle name="Feeder Field 5 2 2 4" xfId="18814" xr:uid="{B7D682E6-BE56-464E-A350-9410B29D3C82}"/>
    <cellStyle name="Feeder Field 5 2 20" xfId="18815" xr:uid="{B5F46E44-19B9-4AE3-9B87-6D85475444FF}"/>
    <cellStyle name="Feeder Field 5 2 20 2" xfId="18816" xr:uid="{1D8AAAA1-3746-48C1-B3DD-FAE01F0489C6}"/>
    <cellStyle name="Feeder Field 5 2 20 2 2" xfId="18817" xr:uid="{755CBAB5-3F4A-4995-8189-931336E56D7C}"/>
    <cellStyle name="Feeder Field 5 2 20 3" xfId="18818" xr:uid="{6AEE6BA2-386E-488A-B4B1-FC96DD508EFD}"/>
    <cellStyle name="Feeder Field 5 2 21" xfId="18819" xr:uid="{A3E3F25E-5865-40C5-AB36-0308C22F6178}"/>
    <cellStyle name="Feeder Field 5 2 21 2" xfId="18820" xr:uid="{206517C0-937B-4A0E-8677-1F73D1333CA1}"/>
    <cellStyle name="Feeder Field 5 2 22" xfId="18821" xr:uid="{7AB7FC74-730F-41C3-8699-A333DF411E5D}"/>
    <cellStyle name="Feeder Field 5 2 23" xfId="18822" xr:uid="{632DDE00-9769-4400-8BE8-CA3F462AEF95}"/>
    <cellStyle name="Feeder Field 5 2 3" xfId="18823" xr:uid="{59B02CCF-4060-4C44-B008-4F4FA828AF91}"/>
    <cellStyle name="Feeder Field 5 2 3 2" xfId="18824" xr:uid="{A5075FB1-F35A-4FF3-B70F-526EB85341B6}"/>
    <cellStyle name="Feeder Field 5 2 3 2 2" xfId="18825" xr:uid="{508F9DA4-667C-4CEF-86D5-642E7493CD21}"/>
    <cellStyle name="Feeder Field 5 2 3 3" xfId="18826" xr:uid="{84BEA698-DA04-42F7-B88B-71CB8B84B92A}"/>
    <cellStyle name="Feeder Field 5 2 3 4" xfId="18827" xr:uid="{992C47EB-2ABB-4160-A5F2-B94A1119E260}"/>
    <cellStyle name="Feeder Field 5 2 4" xfId="18828" xr:uid="{CE42E846-E0F8-4521-93D0-A7BE8E9E0A1E}"/>
    <cellStyle name="Feeder Field 5 2 4 2" xfId="18829" xr:uid="{C741296F-C3EA-4D3F-9B20-EFEEB232D57E}"/>
    <cellStyle name="Feeder Field 5 2 4 2 2" xfId="18830" xr:uid="{C06AF045-3AD4-4CB6-B916-FC342704AB00}"/>
    <cellStyle name="Feeder Field 5 2 4 3" xfId="18831" xr:uid="{94A3A178-FDC6-4A0F-B1DE-EE168CC5AA1D}"/>
    <cellStyle name="Feeder Field 5 2 4 4" xfId="18832" xr:uid="{273497B0-1FBD-4562-8D6B-8D011CB5A55E}"/>
    <cellStyle name="Feeder Field 5 2 5" xfId="18833" xr:uid="{6D807DE8-CFF7-4DE7-B4B9-280BE7C5ED3A}"/>
    <cellStyle name="Feeder Field 5 2 5 2" xfId="18834" xr:uid="{30DD5E2D-20B1-4121-8C16-E8BD3B7BD6F8}"/>
    <cellStyle name="Feeder Field 5 2 5 2 2" xfId="18835" xr:uid="{FB724829-C37A-4426-8624-AA26E29FF2D0}"/>
    <cellStyle name="Feeder Field 5 2 5 3" xfId="18836" xr:uid="{17024498-0A7A-459D-9203-8B3B630123DE}"/>
    <cellStyle name="Feeder Field 5 2 6" xfId="18837" xr:uid="{50BF11BE-2C48-4D62-9C0A-40915B105B1F}"/>
    <cellStyle name="Feeder Field 5 2 6 2" xfId="18838" xr:uid="{36AAC34C-AFF3-49DF-A076-319FD462A1D2}"/>
    <cellStyle name="Feeder Field 5 2 6 2 2" xfId="18839" xr:uid="{2F087B0B-A43A-45C6-B158-69B6A37FC44E}"/>
    <cellStyle name="Feeder Field 5 2 6 3" xfId="18840" xr:uid="{07CA8D97-A3E1-4E49-B0D3-DE1BAFD9218E}"/>
    <cellStyle name="Feeder Field 5 2 7" xfId="18841" xr:uid="{50A16102-386A-4002-8CF5-5B82056AE4B6}"/>
    <cellStyle name="Feeder Field 5 2 7 2" xfId="18842" xr:uid="{0E62FAD3-097B-4C75-9EC0-F6C5D268F7DA}"/>
    <cellStyle name="Feeder Field 5 2 7 2 2" xfId="18843" xr:uid="{120D5A3A-563B-4680-9D67-4CAF8A44092E}"/>
    <cellStyle name="Feeder Field 5 2 7 3" xfId="18844" xr:uid="{D83E92D7-3EA2-49EC-9323-A024DA62A5D7}"/>
    <cellStyle name="Feeder Field 5 2 8" xfId="18845" xr:uid="{F82C0C05-8BDC-4655-9996-DD222B458F9D}"/>
    <cellStyle name="Feeder Field 5 2 8 2" xfId="18846" xr:uid="{B240AE1A-9F62-4B90-B8F2-4A52E874BE55}"/>
    <cellStyle name="Feeder Field 5 2 8 2 2" xfId="18847" xr:uid="{AC70E065-868D-4DCB-8E0D-7A38D805CE24}"/>
    <cellStyle name="Feeder Field 5 2 8 3" xfId="18848" xr:uid="{39BCF73A-0092-4469-9A66-112487F07F7A}"/>
    <cellStyle name="Feeder Field 5 2 9" xfId="18849" xr:uid="{CC3520F6-F9C6-4967-A03B-E852447F3020}"/>
    <cellStyle name="Feeder Field 5 2 9 2" xfId="18850" xr:uid="{FC7CE026-08AC-4048-B892-F6F650F5FE45}"/>
    <cellStyle name="Feeder Field 5 2 9 2 2" xfId="18851" xr:uid="{1248891A-0BEF-45E4-8A76-D92C69E444EA}"/>
    <cellStyle name="Feeder Field 5 2 9 3" xfId="18852" xr:uid="{BABC5751-09E1-439A-8EB5-9B3B6A778CA9}"/>
    <cellStyle name="Feeder Field 5 20" xfId="18853" xr:uid="{35D1476D-7D2F-4E7A-B504-57EF712840AB}"/>
    <cellStyle name="Feeder Field 5 20 2" xfId="18854" xr:uid="{7724160F-8457-46D3-AC57-7EF1327A6D72}"/>
    <cellStyle name="Feeder Field 5 20 2 2" xfId="18855" xr:uid="{6BB50269-8F64-49F2-9766-115DDB2B97E8}"/>
    <cellStyle name="Feeder Field 5 20 3" xfId="18856" xr:uid="{6D3D9FE6-49E5-4536-BB5A-39631F3CCEEF}"/>
    <cellStyle name="Feeder Field 5 21" xfId="18857" xr:uid="{8DA0C5FF-7350-455A-AD4B-3AC9EB76D501}"/>
    <cellStyle name="Feeder Field 5 21 2" xfId="18858" xr:uid="{E23C3D19-11D6-407A-9FB5-B8A76A54968F}"/>
    <cellStyle name="Feeder Field 5 21 2 2" xfId="18859" xr:uid="{15038667-B617-4158-A154-6679BEE81525}"/>
    <cellStyle name="Feeder Field 5 21 3" xfId="18860" xr:uid="{FE728AB7-2E91-4C81-B88C-A8CE472071A3}"/>
    <cellStyle name="Feeder Field 5 22" xfId="18861" xr:uid="{EC6B45DC-913C-4E03-BDEF-959DAE2C839D}"/>
    <cellStyle name="Feeder Field 5 22 2" xfId="18862" xr:uid="{C5B548A0-2BB5-446A-8662-C50D74C7427D}"/>
    <cellStyle name="Feeder Field 5 23" xfId="18863" xr:uid="{58B3934D-A029-4737-A7BD-4973A9186C5D}"/>
    <cellStyle name="Feeder Field 5 24" xfId="18864" xr:uid="{40932DB5-B0EA-414E-AFB7-BCB7C3BB9920}"/>
    <cellStyle name="Feeder Field 5 3" xfId="18865" xr:uid="{CE97059F-72CF-4EF0-98FD-7201B50C1DBA}"/>
    <cellStyle name="Feeder Field 5 3 2" xfId="18866" xr:uid="{17733C91-69CD-4ABF-8C71-8D34069F0704}"/>
    <cellStyle name="Feeder Field 5 3 2 2" xfId="18867" xr:uid="{24A84C58-1DB4-4C64-B4BE-0F0BC1F1C0AC}"/>
    <cellStyle name="Feeder Field 5 3 2 3" xfId="18868" xr:uid="{55510225-37AB-44F9-B550-AF02D1F8C727}"/>
    <cellStyle name="Feeder Field 5 3 3" xfId="18869" xr:uid="{07697CE5-B337-4517-8BEC-39E4D637DDB8}"/>
    <cellStyle name="Feeder Field 5 3 3 2" xfId="18870" xr:uid="{EA14828C-C05A-48C5-ACD9-6EE8BA220306}"/>
    <cellStyle name="Feeder Field 5 3 4" xfId="18871" xr:uid="{78746FA7-0D26-4783-8528-9166EF9E530E}"/>
    <cellStyle name="Feeder Field 5 4" xfId="18872" xr:uid="{47220E50-4D3F-4A97-9F72-0FBB76EFFC34}"/>
    <cellStyle name="Feeder Field 5 4 2" xfId="18873" xr:uid="{A379BF35-D5B6-44EA-9B9D-C8746C0C8045}"/>
    <cellStyle name="Feeder Field 5 4 2 2" xfId="18874" xr:uid="{6F387BE6-B17A-4664-BE8C-DF6C1EF4D287}"/>
    <cellStyle name="Feeder Field 5 4 3" xfId="18875" xr:uid="{C8B50428-09B8-464C-A16E-B233B81A98BA}"/>
    <cellStyle name="Feeder Field 5 4 4" xfId="18876" xr:uid="{B19C3E91-F015-42B6-B5F0-7E8668663973}"/>
    <cellStyle name="Feeder Field 5 5" xfId="18877" xr:uid="{99409611-06B3-4B42-A6AF-419E0167B54B}"/>
    <cellStyle name="Feeder Field 5 5 2" xfId="18878" xr:uid="{44A45EBB-F08E-4308-8112-0E2C7357B9BA}"/>
    <cellStyle name="Feeder Field 5 5 2 2" xfId="18879" xr:uid="{43D2D7CC-7A6A-4050-83F6-13BBD8F22351}"/>
    <cellStyle name="Feeder Field 5 5 3" xfId="18880" xr:uid="{41877B5B-A04F-4F11-9359-1B826C138728}"/>
    <cellStyle name="Feeder Field 5 5 4" xfId="18881" xr:uid="{A8B7D0D0-9B73-4E56-BAB1-E0038D34B75C}"/>
    <cellStyle name="Feeder Field 5 6" xfId="18882" xr:uid="{6D3FCBD3-0C70-4509-92F1-C72A8CACB622}"/>
    <cellStyle name="Feeder Field 5 6 2" xfId="18883" xr:uid="{0AA4BD15-2CF2-462D-80AA-7F1238DC559F}"/>
    <cellStyle name="Feeder Field 5 6 2 2" xfId="18884" xr:uid="{7DF5BAC2-6BE7-4C78-B4A6-BB678B10ED65}"/>
    <cellStyle name="Feeder Field 5 6 3" xfId="18885" xr:uid="{B4718996-64DB-4A1E-86C6-BC79C4B6C4A4}"/>
    <cellStyle name="Feeder Field 5 7" xfId="18886" xr:uid="{32CB763D-F409-4D7E-A754-1069D40B6CF7}"/>
    <cellStyle name="Feeder Field 5 7 2" xfId="18887" xr:uid="{8D64BFCC-A5AE-4D2B-93C6-C69B0AF1A04E}"/>
    <cellStyle name="Feeder Field 5 7 2 2" xfId="18888" xr:uid="{AFFEAAED-2FF2-4636-A35E-44B4E8816D48}"/>
    <cellStyle name="Feeder Field 5 7 3" xfId="18889" xr:uid="{EB5CB9EA-AEA3-4338-B0A1-F76374E64611}"/>
    <cellStyle name="Feeder Field 5 8" xfId="18890" xr:uid="{C05C407F-3E82-4BBA-A4F2-F47E69F9D908}"/>
    <cellStyle name="Feeder Field 5 8 2" xfId="18891" xr:uid="{EAB1650D-914E-490F-8094-09814DCF3127}"/>
    <cellStyle name="Feeder Field 5 8 2 2" xfId="18892" xr:uid="{3206A623-2D6B-4297-A056-3B0C393026F1}"/>
    <cellStyle name="Feeder Field 5 8 3" xfId="18893" xr:uid="{72A6A959-FDF0-4672-BBB2-4110C114F20B}"/>
    <cellStyle name="Feeder Field 5 9" xfId="18894" xr:uid="{6759A1DA-8D1E-4457-9E6B-2454792FFA25}"/>
    <cellStyle name="Feeder Field 5 9 2" xfId="18895" xr:uid="{ECCE0F42-00AF-4BBD-9439-3272CA29E5C3}"/>
    <cellStyle name="Feeder Field 5 9 2 2" xfId="18896" xr:uid="{D313511A-83BC-4D48-957E-94CB3E54B482}"/>
    <cellStyle name="Feeder Field 5 9 3" xfId="18897" xr:uid="{D6AC48B7-2BD9-4BCA-8F6C-3803DA1AD77E}"/>
    <cellStyle name="Feeder Field 6" xfId="18898" xr:uid="{256FF520-27FB-4196-976D-068C5CA943CA}"/>
    <cellStyle name="Feeder Field 6 10" xfId="18899" xr:uid="{FB33E383-63DB-45FF-8266-E121AEB3182E}"/>
    <cellStyle name="Feeder Field 6 10 2" xfId="18900" xr:uid="{50AC82A2-5964-4459-B7F7-867EA150C88A}"/>
    <cellStyle name="Feeder Field 6 10 2 2" xfId="18901" xr:uid="{5628DCA2-6E4E-411D-83E2-2A7907EAC7F1}"/>
    <cellStyle name="Feeder Field 6 10 3" xfId="18902" xr:uid="{AFF708AA-906C-488E-8A17-268B3EE78570}"/>
    <cellStyle name="Feeder Field 6 11" xfId="18903" xr:uid="{FC157AAC-6150-4E4B-B951-8A8390528033}"/>
    <cellStyle name="Feeder Field 6 11 2" xfId="18904" xr:uid="{9EAED174-6317-495F-B80E-C3D4D0758CB7}"/>
    <cellStyle name="Feeder Field 6 11 2 2" xfId="18905" xr:uid="{7EF130CD-BBA1-4B82-B2E0-A952C676CEE8}"/>
    <cellStyle name="Feeder Field 6 11 3" xfId="18906" xr:uid="{9C32AD8F-1795-4954-BDBA-B16C20708BEA}"/>
    <cellStyle name="Feeder Field 6 12" xfId="18907" xr:uid="{55D894C1-5C7C-4693-8972-745AA9076768}"/>
    <cellStyle name="Feeder Field 6 12 2" xfId="18908" xr:uid="{D585FCC7-8939-4F93-B434-5A36CDE44C00}"/>
    <cellStyle name="Feeder Field 6 12 2 2" xfId="18909" xr:uid="{BD5B96FE-E5B7-4764-9A07-7FF0036FE38D}"/>
    <cellStyle name="Feeder Field 6 12 3" xfId="18910" xr:uid="{79F06974-E4A9-410F-93FB-EC6EB203D0D8}"/>
    <cellStyle name="Feeder Field 6 13" xfId="18911" xr:uid="{CEEB3538-BFA9-4939-ADC5-92C182599327}"/>
    <cellStyle name="Feeder Field 6 13 2" xfId="18912" xr:uid="{F903342D-4876-4491-9D1D-54FF4DF334AA}"/>
    <cellStyle name="Feeder Field 6 13 2 2" xfId="18913" xr:uid="{F1B23F87-119F-43B1-8DCC-96A99661E43E}"/>
    <cellStyle name="Feeder Field 6 13 3" xfId="18914" xr:uid="{19A1215D-18C0-4605-AFFB-63F0139ED936}"/>
    <cellStyle name="Feeder Field 6 14" xfId="18915" xr:uid="{F5883FDC-E35A-43F8-A64A-A83DB7DAEADA}"/>
    <cellStyle name="Feeder Field 6 14 2" xfId="18916" xr:uid="{F3BA7E47-D407-4393-80DB-B0D2B0D4ED4C}"/>
    <cellStyle name="Feeder Field 6 14 2 2" xfId="18917" xr:uid="{9DF33FCC-EFB7-4AD4-9C61-20B5102FBA5E}"/>
    <cellStyle name="Feeder Field 6 14 3" xfId="18918" xr:uid="{54689C27-7504-4B31-A8B9-1CE9D5DE97E9}"/>
    <cellStyle name="Feeder Field 6 15" xfId="18919" xr:uid="{53AEE058-EDCF-417B-9D48-3AAA3BE7B586}"/>
    <cellStyle name="Feeder Field 6 15 2" xfId="18920" xr:uid="{4D2F24CC-FA06-45F1-B8DA-28E63451D8DD}"/>
    <cellStyle name="Feeder Field 6 15 2 2" xfId="18921" xr:uid="{45B08215-B45E-4DBA-BA4F-264F2D3243C0}"/>
    <cellStyle name="Feeder Field 6 15 3" xfId="18922" xr:uid="{97FE6BB1-05F7-4E41-B9F4-E2CC41E54242}"/>
    <cellStyle name="Feeder Field 6 16" xfId="18923" xr:uid="{97FA8997-E00D-4E75-8D96-21A900DE7805}"/>
    <cellStyle name="Feeder Field 6 16 2" xfId="18924" xr:uid="{B4A395E9-3846-45B0-BAD1-F586C4C98313}"/>
    <cellStyle name="Feeder Field 6 16 2 2" xfId="18925" xr:uid="{62089A5A-148E-4474-BDE5-1E9E29E94DE2}"/>
    <cellStyle name="Feeder Field 6 16 3" xfId="18926" xr:uid="{6E247262-8031-4E2E-841F-D2FD5AF33A42}"/>
    <cellStyle name="Feeder Field 6 17" xfId="18927" xr:uid="{5D2217FA-7303-4BA9-9BED-0751749A99E1}"/>
    <cellStyle name="Feeder Field 6 17 2" xfId="18928" xr:uid="{E3378992-A625-407F-BB40-C3C349A7C30B}"/>
    <cellStyle name="Feeder Field 6 17 2 2" xfId="18929" xr:uid="{BC56F805-9A93-41B7-82C4-A8AC9D38B52B}"/>
    <cellStyle name="Feeder Field 6 17 3" xfId="18930" xr:uid="{D1A29A13-8E34-4FCD-889B-F81001DD2002}"/>
    <cellStyle name="Feeder Field 6 18" xfId="18931" xr:uid="{4D3717BF-F7BC-4057-AC02-A5AFDDB9F718}"/>
    <cellStyle name="Feeder Field 6 18 2" xfId="18932" xr:uid="{1F121DC4-FF7C-451A-A7CA-CCC7E3205C6E}"/>
    <cellStyle name="Feeder Field 6 18 2 2" xfId="18933" xr:uid="{04B3EE05-85D4-4244-AA05-72587FA36B10}"/>
    <cellStyle name="Feeder Field 6 18 3" xfId="18934" xr:uid="{1073AAC7-BE29-4E6C-A103-D99097360ED4}"/>
    <cellStyle name="Feeder Field 6 19" xfId="18935" xr:uid="{2F92E72B-42B4-4B38-8318-F4F4BCCEE2E1}"/>
    <cellStyle name="Feeder Field 6 19 2" xfId="18936" xr:uid="{D4E8E09B-B807-42EE-81E7-685861F5C665}"/>
    <cellStyle name="Feeder Field 6 19 2 2" xfId="18937" xr:uid="{95057A25-5105-4E3F-B16C-488534BF1098}"/>
    <cellStyle name="Feeder Field 6 19 3" xfId="18938" xr:uid="{1A4EC9CD-4DD5-48F0-BB44-27773B79037F}"/>
    <cellStyle name="Feeder Field 6 2" xfId="18939" xr:uid="{E370B19C-DEE8-415B-B844-DD6F4A4EA0E5}"/>
    <cellStyle name="Feeder Field 6 2 2" xfId="18940" xr:uid="{DCE2E7AA-3CBE-4C3C-98A2-2D0A1B08C58A}"/>
    <cellStyle name="Feeder Field 6 2 2 2" xfId="18941" xr:uid="{296BF175-DED5-4C67-B25F-4F11517DC7F4}"/>
    <cellStyle name="Feeder Field 6 2 2 3" xfId="18942" xr:uid="{63A773E3-588F-4624-A4D6-E38595650C6E}"/>
    <cellStyle name="Feeder Field 6 2 3" xfId="18943" xr:uid="{9D41A5BD-B12B-4800-8B87-748D6A01C0D8}"/>
    <cellStyle name="Feeder Field 6 2 3 2" xfId="18944" xr:uid="{2B9D7511-4E13-4969-AE5B-C476C0E8EECC}"/>
    <cellStyle name="Feeder Field 6 2 4" xfId="18945" xr:uid="{DD33FD51-D854-4EFC-B989-E57AEAC79957}"/>
    <cellStyle name="Feeder Field 6 20" xfId="18946" xr:uid="{DD6129FF-3AB2-4DB7-AE03-B5C59876F445}"/>
    <cellStyle name="Feeder Field 6 20 2" xfId="18947" xr:uid="{74B4599F-D014-441B-A3D6-85E1302AA18C}"/>
    <cellStyle name="Feeder Field 6 20 2 2" xfId="18948" xr:uid="{81186486-A6A9-4632-A6B9-6C1B40102B0C}"/>
    <cellStyle name="Feeder Field 6 20 3" xfId="18949" xr:uid="{DB068E1A-B4F1-4E86-B23F-0D672162D790}"/>
    <cellStyle name="Feeder Field 6 21" xfId="18950" xr:uid="{F994538B-8661-438B-AB88-0B694203E848}"/>
    <cellStyle name="Feeder Field 6 21 2" xfId="18951" xr:uid="{02B19AE0-A182-4B96-8393-65797A8F6D85}"/>
    <cellStyle name="Feeder Field 6 22" xfId="18952" xr:uid="{781AB8FF-0EE2-44EA-BBCF-71A99046C7A4}"/>
    <cellStyle name="Feeder Field 6 23" xfId="18953" xr:uid="{26C377E8-E6E1-407E-9667-C5082DCEBD07}"/>
    <cellStyle name="Feeder Field 6 3" xfId="18954" xr:uid="{5FFF2BFE-9107-45D0-9936-474A6EF9B989}"/>
    <cellStyle name="Feeder Field 6 3 2" xfId="18955" xr:uid="{6A546490-4A8A-4C1A-B474-50BBAE69AB4B}"/>
    <cellStyle name="Feeder Field 6 3 2 2" xfId="18956" xr:uid="{5E65F25A-723D-46EC-86E4-64DE95FDB5C4}"/>
    <cellStyle name="Feeder Field 6 3 3" xfId="18957" xr:uid="{9F939A53-9FCF-44F1-85DA-3C737992D245}"/>
    <cellStyle name="Feeder Field 6 3 4" xfId="18958" xr:uid="{ABA58A97-38C0-4F4F-A56D-783BB5F74909}"/>
    <cellStyle name="Feeder Field 6 4" xfId="18959" xr:uid="{5BE0A2A2-E215-45F6-80BA-D5326D485FD2}"/>
    <cellStyle name="Feeder Field 6 4 2" xfId="18960" xr:uid="{8E6B5558-ECCB-48E8-B91D-9B262B7E2939}"/>
    <cellStyle name="Feeder Field 6 4 2 2" xfId="18961" xr:uid="{203F3052-71FB-4D16-A25D-8A04894167F6}"/>
    <cellStyle name="Feeder Field 6 4 3" xfId="18962" xr:uid="{A12D5052-1A2F-4EA3-9FEE-ACC1D33CEF2C}"/>
    <cellStyle name="Feeder Field 6 4 4" xfId="18963" xr:uid="{492FFA08-0ACA-4D79-852C-131AD01D8EEB}"/>
    <cellStyle name="Feeder Field 6 5" xfId="18964" xr:uid="{E10C557A-D12F-4D26-850D-3338F35D9486}"/>
    <cellStyle name="Feeder Field 6 5 2" xfId="18965" xr:uid="{4588F474-55FD-49F7-897E-6F39B8EB288F}"/>
    <cellStyle name="Feeder Field 6 5 2 2" xfId="18966" xr:uid="{9782F06D-1C75-4492-9B3F-24E2AB85AB1E}"/>
    <cellStyle name="Feeder Field 6 5 3" xfId="18967" xr:uid="{98A49404-25FD-450C-8CFD-65D92C5D1A8E}"/>
    <cellStyle name="Feeder Field 6 6" xfId="18968" xr:uid="{F654BD62-0484-405F-A4EC-0FFA3DDAAA83}"/>
    <cellStyle name="Feeder Field 6 6 2" xfId="18969" xr:uid="{65C0C0E6-60B6-4AB3-B3BF-F863A64DCF0A}"/>
    <cellStyle name="Feeder Field 6 6 2 2" xfId="18970" xr:uid="{0533EDAA-9605-464F-8B19-102FA5796A62}"/>
    <cellStyle name="Feeder Field 6 6 3" xfId="18971" xr:uid="{3333E0D8-1714-4D38-877B-0A410D30321A}"/>
    <cellStyle name="Feeder Field 6 7" xfId="18972" xr:uid="{D60F8ADC-117E-49C9-8665-4E49C155FCB0}"/>
    <cellStyle name="Feeder Field 6 7 2" xfId="18973" xr:uid="{2C792402-0E0B-4EF9-919A-CB103962EDC4}"/>
    <cellStyle name="Feeder Field 6 7 2 2" xfId="18974" xr:uid="{790C01F6-535D-424D-A560-5F1A28D373DF}"/>
    <cellStyle name="Feeder Field 6 7 3" xfId="18975" xr:uid="{4C514F13-D3A0-4643-9121-8A565981F24E}"/>
    <cellStyle name="Feeder Field 6 8" xfId="18976" xr:uid="{1D288906-DD92-4928-ADBB-71AF543C396D}"/>
    <cellStyle name="Feeder Field 6 8 2" xfId="18977" xr:uid="{5F84BE60-AD82-4EE6-BD0D-B753B74462AB}"/>
    <cellStyle name="Feeder Field 6 8 2 2" xfId="18978" xr:uid="{6B10F65B-02D2-4E30-9B3D-C03E308E7DFD}"/>
    <cellStyle name="Feeder Field 6 8 3" xfId="18979" xr:uid="{D983CDA6-9693-4569-A491-05AD141619E1}"/>
    <cellStyle name="Feeder Field 6 9" xfId="18980" xr:uid="{B8D43CB5-811A-414B-8D2B-A229CD0F73B9}"/>
    <cellStyle name="Feeder Field 6 9 2" xfId="18981" xr:uid="{88D7F556-8287-4BC7-8A96-FE23FEF9EA5B}"/>
    <cellStyle name="Feeder Field 6 9 2 2" xfId="18982" xr:uid="{C511C7E1-C9B9-4D7D-A914-E652217B6377}"/>
    <cellStyle name="Feeder Field 6 9 3" xfId="18983" xr:uid="{659589EF-9E7D-40B5-90AB-3329E12EF672}"/>
    <cellStyle name="Feeder Field 7" xfId="18984" xr:uid="{BFA123D4-39EC-4EEF-8379-C9E02662A760}"/>
    <cellStyle name="Feeder Field 7 2" xfId="18985" xr:uid="{2C9343CD-8B76-42EB-BAFC-164BF3B79F07}"/>
    <cellStyle name="Feeder Field 7 2 2" xfId="18986" xr:uid="{83DC49E8-C492-468F-B4FB-FB21DD3E0521}"/>
    <cellStyle name="Feeder Field 7 2 3" xfId="18987" xr:uid="{746052F5-6F38-415A-9167-29D164B5E09D}"/>
    <cellStyle name="Feeder Field 7 3" xfId="18988" xr:uid="{985082A0-27E9-494F-959B-9402F4429B5D}"/>
    <cellStyle name="Feeder Field 7 3 2" xfId="18989" xr:uid="{42CAC8E7-6DDC-467C-A075-CD94598CC651}"/>
    <cellStyle name="Feeder Field 7 4" xfId="18990" xr:uid="{314C1AC4-8410-489E-9667-12D36E8CAB6E}"/>
    <cellStyle name="Feeder Field 8" xfId="18991" xr:uid="{5010B61D-AFFE-430E-851B-3EEF105B93ED}"/>
    <cellStyle name="Feeder Field 8 2" xfId="18992" xr:uid="{C0567686-F9F5-4536-98D7-E2F4E2C932EA}"/>
    <cellStyle name="Feeder Field 8 2 2" xfId="18993" xr:uid="{57C231AE-D5FA-4685-AA1D-6B2FE47A443F}"/>
    <cellStyle name="Feeder Field 8 2 3" xfId="18994" xr:uid="{385BC519-068D-4231-8056-560085DC0B1E}"/>
    <cellStyle name="Feeder Field 8 3" xfId="18995" xr:uid="{6D415642-632A-40D6-9186-F8A01D12A9E1}"/>
    <cellStyle name="Feeder Field 8 4" xfId="18996" xr:uid="{8B45D489-4959-48F1-B96F-CC6DAD4231F9}"/>
    <cellStyle name="Feeder Field 9" xfId="18997" xr:uid="{8E3101FD-41CB-483F-B091-42B11963CD16}"/>
    <cellStyle name="Feeder Field 9 2" xfId="18998" xr:uid="{F00AC507-7C3D-4945-AF2C-7DC228F2A273}"/>
    <cellStyle name="Feeder Field 9 2 2" xfId="18999" xr:uid="{A92D5BF8-51E6-4C76-9997-A009CA3BA791}"/>
    <cellStyle name="Feeder Field 9 3" xfId="19000" xr:uid="{5D4D61ED-749B-4FF8-8DA8-F84EDE32F5A0}"/>
    <cellStyle name="Feeder Field 9 4" xfId="19001" xr:uid="{5D3A5BC4-39AB-48BC-96FC-543C9EF81A67}"/>
    <cellStyle name="Fijo" xfId="19002" xr:uid="{AC613B4C-CDD1-47F0-9FF9-08931A388FFE}"/>
    <cellStyle name="Finance" xfId="19003" xr:uid="{C1AE6A20-F5C1-437D-83D2-19284270D732}"/>
    <cellStyle name="Financiero" xfId="19004" xr:uid="{E02F6A43-7DE8-467E-8E70-1E5316EE397A}"/>
    <cellStyle name="Fixed" xfId="19005" xr:uid="{21B1AA85-B5F4-4775-AB45-F79D3F9EE8AC}"/>
    <cellStyle name="Flag" xfId="19006" xr:uid="{AF088867-6D4B-4D7B-B5FB-337B118E7A4C}"/>
    <cellStyle name="Flash" xfId="134" xr:uid="{3E937393-B4F9-48CE-90BE-998F45FE72DE}"/>
    <cellStyle name="Fonts" xfId="19007" xr:uid="{63CFE721-5867-4DC2-90DF-805373E05993}"/>
    <cellStyle name="Footer SBILogo1" xfId="19008" xr:uid="{2AE64734-87DB-4C42-ACEE-CB4EAE32CD31}"/>
    <cellStyle name="Footer SBILogo2" xfId="19009" xr:uid="{248C684C-9A6B-465C-89E1-4C6E3F810905}"/>
    <cellStyle name="Footnote" xfId="19010" xr:uid="{2EC9190F-5B05-46AA-A241-CDE3CF0C2FB8}"/>
    <cellStyle name="footnote ref" xfId="135" xr:uid="{4D218C00-74CE-4A50-AC23-7A8EF4D64872}"/>
    <cellStyle name="Footnote Reference" xfId="19011" xr:uid="{28570080-2D28-40B3-9F0B-FBB0C86D353A}"/>
    <cellStyle name="footnote text" xfId="136" xr:uid="{322E369E-C9B3-47B5-8D36-1A56F0373679}"/>
    <cellStyle name="Footnote_% Change" xfId="19012" xr:uid="{382115AF-849A-43AB-B9B1-A7984B70CA9F}"/>
    <cellStyle name="General" xfId="137" xr:uid="{754CA3C5-3290-4404-843F-8253413E075F}"/>
    <cellStyle name="General 2" xfId="138" xr:uid="{073D8C96-EBE9-45F1-91C2-F3A8363BBD55}"/>
    <cellStyle name="General 3" xfId="19013" xr:uid="{01750F4C-72EF-4730-8BAD-C88319E5ADA5}"/>
    <cellStyle name="General 4" xfId="19014" xr:uid="{30EA523F-17A4-4AC0-AA94-5DD6D9F47661}"/>
    <cellStyle name="Good 2" xfId="139" xr:uid="{72EB278A-5AEB-4440-A3F4-8DE1FA851CB1}"/>
    <cellStyle name="Good 3" xfId="140" xr:uid="{89378607-5A0A-4962-AA33-246D93376057}"/>
    <cellStyle name="Good 4" xfId="19015" xr:uid="{8F3F408B-DFC0-4AFD-BEFB-F28EC638EB4F}"/>
    <cellStyle name="Good 5" xfId="19016" xr:uid="{CD600C8D-F28A-4E9B-80EF-FC6232312735}"/>
    <cellStyle name="Good 6" xfId="19017" xr:uid="{76B9516E-01D3-4284-B280-BE50EA0B26C9}"/>
    <cellStyle name="Good 7" xfId="19018" xr:uid="{54468094-2C91-4AA9-B4D0-D7E6E78B5AD1}"/>
    <cellStyle name="Grey" xfId="141" xr:uid="{19A1DA8E-7C3F-47E8-B2D8-56B9DAFFCB1F}"/>
    <cellStyle name="Greyed" xfId="19019" xr:uid="{C1AE978A-18DA-4D66-99D4-48DFC7A01453}"/>
    <cellStyle name="Greyed 2" xfId="19020" xr:uid="{75BF3328-95C9-4C7E-B0CE-644E7EDB23C3}"/>
    <cellStyle name="Greyed 3" xfId="19021" xr:uid="{3A96D0C7-B3A3-4598-878A-9698D158D5A8}"/>
    <cellStyle name="Greyed out" xfId="19022" xr:uid="{9EB05056-906B-48BD-A930-6EA63F5E586F}"/>
    <cellStyle name="Greyed_5A4 PCT Slides 2010-11" xfId="19023" xr:uid="{AE158573-F7A0-497F-A98B-324A4CC627A6}"/>
    <cellStyle name="Group" xfId="19024" xr:uid="{8B629E84-EE91-4D88-8079-DD0179455687}"/>
    <cellStyle name="GroupNote" xfId="19025" xr:uid="{A18394C9-E5FC-4723-91DF-3E8C8076255D}"/>
    <cellStyle name="H1" xfId="19026" xr:uid="{BC4A8096-5B9A-40FF-B7D1-8FBC8A2C06B9}"/>
    <cellStyle name="H2" xfId="19027" xr:uid="{BB299788-01B7-436B-8A56-ECE7C1FA1172}"/>
    <cellStyle name="H3" xfId="19028" xr:uid="{10BE085A-3AA4-4667-99DB-CA4C29D395DC}"/>
    <cellStyle name="H3Bold" xfId="19029" xr:uid="{AE58EA91-B2D5-4F6A-90DF-F4A5E72DE760}"/>
    <cellStyle name="Hard Percent" xfId="19030" xr:uid="{B5A06B38-EDDA-4AEB-A886-41A73AC43113}"/>
    <cellStyle name="Header" xfId="19031" xr:uid="{BD6AD0AD-5D36-4616-8C43-AB1961CC4A6B}"/>
    <cellStyle name="Header Draft Stamp" xfId="19032" xr:uid="{8E24DDF8-9A7F-4A82-88EF-F69CE7861C36}"/>
    <cellStyle name="Header_% Change" xfId="19033" xr:uid="{DFD11D32-68DF-4952-B2C5-11795B7BD8D0}"/>
    <cellStyle name="Header0" xfId="19034" xr:uid="{1D2AF596-CC60-4D1D-B4CA-EA932A94A49E}"/>
    <cellStyle name="Header1" xfId="19035" xr:uid="{D622215E-F015-42AA-AF3F-D76FE0159B7B}"/>
    <cellStyle name="Header2" xfId="19036" xr:uid="{5BDC1E53-EE52-4C36-8696-F2C015F2691D}"/>
    <cellStyle name="HeaderGrant" xfId="19037" xr:uid="{8D35CCA7-112B-4E94-B87D-313442AAD767}"/>
    <cellStyle name="HeaderLabel" xfId="142" xr:uid="{A672664F-0176-46CE-A436-2462612C9059}"/>
    <cellStyle name="HeaderLEA" xfId="143" xr:uid="{ED8CF313-801C-402C-BA1F-465B8BE02266}"/>
    <cellStyle name="HeaderText" xfId="144" xr:uid="{0D4EAD74-64CC-445D-8DC6-E192F4BC57C0}"/>
    <cellStyle name="Heading" xfId="19038" xr:uid="{AC9E59B1-96DE-45A6-8F83-3B80E727544F}"/>
    <cellStyle name="Heading 1 2" xfId="145" xr:uid="{35098A27-090F-48DB-B485-D8DB667E6BB0}"/>
    <cellStyle name="Heading 1 2 2" xfId="146" xr:uid="{3A890297-5DD1-4381-8126-75A5FBA1A8DE}"/>
    <cellStyle name="Heading 1 2_asset sales" xfId="147" xr:uid="{03731DEF-AA8F-4236-94FD-6DB45BF3AF6B}"/>
    <cellStyle name="Heading 1 3" xfId="148" xr:uid="{AF60FAD7-50A9-45D7-B9C1-ED95B98EA2F8}"/>
    <cellStyle name="Heading 1 3 2" xfId="19039" xr:uid="{E631E0F1-F23C-40A9-A1B3-D8AF11C02535}"/>
    <cellStyle name="Heading 1 4" xfId="149" xr:uid="{D040FD03-9AB6-4657-A785-0167EF03481D}"/>
    <cellStyle name="Heading 1 4 2" xfId="19040" xr:uid="{9F7E9509-F3BD-4F3C-A1B7-B785A8EF5CF5}"/>
    <cellStyle name="Heading 1 5" xfId="19041" xr:uid="{003391F5-33C3-4B71-AC66-C4DA576DA568}"/>
    <cellStyle name="Heading 1 5 2" xfId="19042" xr:uid="{068964B3-BEEA-43D8-BC50-4A5648FD3285}"/>
    <cellStyle name="Heading 1 5 3" xfId="19043" xr:uid="{0A4B1707-BE6E-4511-B2E8-8639D5ABC8DB}"/>
    <cellStyle name="Heading 1 6" xfId="19044" xr:uid="{8DFDF1FC-747A-45B7-B2A8-E62CEC02ED63}"/>
    <cellStyle name="Heading 1 7" xfId="19045" xr:uid="{C4BEBD00-164D-47AA-A9D6-A02A1BC183F6}"/>
    <cellStyle name="Heading 1 Above" xfId="19046" xr:uid="{B3BBFCA6-8126-4885-A757-4E19473E5BBB}"/>
    <cellStyle name="Heading 1+" xfId="19047" xr:uid="{23181270-D825-40A5-9610-FFE8112A284E}"/>
    <cellStyle name="Heading 2" xfId="2" builtinId="17"/>
    <cellStyle name="Heading 2 2" xfId="150" xr:uid="{8762A4FD-2B07-4379-9CD4-FF11C56B3B99}"/>
    <cellStyle name="Heading 2 3" xfId="151" xr:uid="{A0A9AD99-5B2A-4E38-BF0B-05480CFD1AFF}"/>
    <cellStyle name="Heading 2 3 2" xfId="19048" xr:uid="{25E2D3DF-EC83-406D-B597-1E2531A4B6C2}"/>
    <cellStyle name="Heading 2 4" xfId="19049" xr:uid="{B1FD2CCC-E933-40DA-A830-8A04129BA96E}"/>
    <cellStyle name="Heading 2 4 2" xfId="19050" xr:uid="{8AE4EF6B-CEE3-4490-8A96-0750E7469A55}"/>
    <cellStyle name="Heading 2 4 3" xfId="19051" xr:uid="{D9EDD0C9-0494-4112-9866-C09454CE50DF}"/>
    <cellStyle name="Heading 2 5" xfId="19052" xr:uid="{8D149F6D-C093-4EC5-80CB-DAF7C2DF6CAB}"/>
    <cellStyle name="Heading 2 6" xfId="19053" xr:uid="{30F2CDB8-EB63-4EFF-A94D-5A1846FDAFCC}"/>
    <cellStyle name="Heading 2 7" xfId="19054" xr:uid="{9CB44EF3-FEF7-49FC-899E-934B7ED90176}"/>
    <cellStyle name="Heading 2 Below" xfId="19055" xr:uid="{57583A19-4BDD-4D78-8DAA-9FB93CD41A82}"/>
    <cellStyle name="Heading 2+" xfId="19056" xr:uid="{6D3EBBB6-61D0-458F-911B-40E767921F7D}"/>
    <cellStyle name="Heading 3" xfId="3" builtinId="18"/>
    <cellStyle name="Heading 3 2" xfId="152" xr:uid="{AB5137C1-A146-4E8F-9C7D-53CD4880F0D1}"/>
    <cellStyle name="Heading 3 2 2" xfId="19057" xr:uid="{DD6CD692-54B3-4F14-BFE1-B1669D303D15}"/>
    <cellStyle name="Heading 3 2 3" xfId="19058" xr:uid="{9100EDA3-D745-455F-B193-B882E7C131B4}"/>
    <cellStyle name="Heading 3 3" xfId="153" xr:uid="{D26A6A92-D527-4CE0-B5D5-9DCC1DDEDF5C}"/>
    <cellStyle name="Heading 3 3 2" xfId="19059" xr:uid="{315F4519-F1A7-4BB3-9D1E-A46B5ECB83C4}"/>
    <cellStyle name="Heading 3 4" xfId="19060" xr:uid="{2A638E66-1A00-49D4-A5C0-328A6E648966}"/>
    <cellStyle name="Heading 3 4 2" xfId="19061" xr:uid="{62A8D454-04D9-43E2-9422-75009ECCE498}"/>
    <cellStyle name="Heading 3 4 3" xfId="19062" xr:uid="{2B017539-42CD-4251-907F-CF1790F32D16}"/>
    <cellStyle name="Heading 3 4 4" xfId="19063" xr:uid="{7BBC5FE4-0264-4211-9C31-3C50A5288CCE}"/>
    <cellStyle name="Heading 3 5" xfId="19064" xr:uid="{0F4F921B-8757-4EA4-8087-0F8699B5AD67}"/>
    <cellStyle name="Heading 3 6" xfId="19065" xr:uid="{FF39D64D-0E55-4320-9E8A-73356DEB6F25}"/>
    <cellStyle name="Heading 3 7" xfId="19066" xr:uid="{48150D55-E9CC-4794-B175-2972A3D3D5F0}"/>
    <cellStyle name="Heading 3 8" xfId="19067" xr:uid="{F43E6704-7784-4EDE-97CE-D361A3DDB571}"/>
    <cellStyle name="Heading 3 9" xfId="19068" xr:uid="{5388C260-9506-460A-A78B-9CC40CF6B7CF}"/>
    <cellStyle name="Heading 3+" xfId="19069" xr:uid="{A704519B-AFE5-4F55-988D-1148F25989AD}"/>
    <cellStyle name="Heading 4 2" xfId="154" xr:uid="{E26D0EC6-FF7B-47C7-ADCE-8C4CD3766099}"/>
    <cellStyle name="Heading 4 3" xfId="155" xr:uid="{5D09073C-001E-4297-8399-CAB7061000BB}"/>
    <cellStyle name="Heading 4 3 2" xfId="19070" xr:uid="{AA9A717A-25E1-42A0-A6C9-4C99F0E54BE8}"/>
    <cellStyle name="Heading 4 4" xfId="19071" xr:uid="{FAF7E908-D67A-4CD4-879B-CFDFF703D084}"/>
    <cellStyle name="Heading 4 4 2" xfId="19072" xr:uid="{484273D9-A36B-4CEC-B87D-7EA8BB76256B}"/>
    <cellStyle name="Heading 4 4 3" xfId="19073" xr:uid="{E9F76993-4340-4FC8-9EE1-FD7F3990A9BF}"/>
    <cellStyle name="Heading 4 5" xfId="19074" xr:uid="{6993359C-64B5-424A-94B3-6D27763EAA94}"/>
    <cellStyle name="Heading 4 6" xfId="19075" xr:uid="{5B2FB085-A604-4B29-B6EF-CA80406B459D}"/>
    <cellStyle name="Heading 4 7" xfId="19076" xr:uid="{3B73FDCA-A826-4FF9-A27E-BF15975E7366}"/>
    <cellStyle name="Heading 5" xfId="156" xr:uid="{C2AC62D3-7063-40BA-A840-9B50071618AF}"/>
    <cellStyle name="Heading 6" xfId="157" xr:uid="{7F820622-C04B-4D3D-B542-328C9460571F}"/>
    <cellStyle name="Heading 7" xfId="158" xr:uid="{7EDFF3EF-A715-47CE-8F57-B744D497ADD5}"/>
    <cellStyle name="Heading 8" xfId="159" xr:uid="{32E7AAC4-178C-4688-94B9-8FA2A91D78AA}"/>
    <cellStyle name="Heading1" xfId="19077" xr:uid="{62329814-B548-40CE-A3B4-CA4AD8EEFC39}"/>
    <cellStyle name="Heading2" xfId="19078" xr:uid="{F7A2828C-10D7-4E96-BC2E-C404805C193C}"/>
    <cellStyle name="Heading3" xfId="19079" xr:uid="{C791D7DC-A737-4562-8DC7-C8DCBB450B6C}"/>
    <cellStyle name="Heading4" xfId="19080" xr:uid="{131D2F78-DD4E-489B-A4C4-C4242CAAB067}"/>
    <cellStyle name="Heading5" xfId="19081" xr:uid="{45B7A5F1-1F90-40A9-8F10-7C5DE3D51D29}"/>
    <cellStyle name="Headings" xfId="19082" xr:uid="{D21923A1-140A-414B-A6A9-102361CB2434}"/>
    <cellStyle name="Horizontal" xfId="19083" xr:uid="{03C9D459-891E-4125-95B4-2454D1ABC4F2}"/>
    <cellStyle name="Hyperlink" xfId="51021" builtinId="8"/>
    <cellStyle name="Hyperlink 2" xfId="160" xr:uid="{1B264933-0895-401A-9495-756885482E0F}"/>
    <cellStyle name="Hyperlink 2 2" xfId="7" xr:uid="{E6998F02-851B-4F6E-AFAF-91B03837149A}"/>
    <cellStyle name="Hyperlink 2 2 2" xfId="19084" xr:uid="{0ABAD0DC-F301-447F-82BE-30E72687D357}"/>
    <cellStyle name="Hyperlink 2 2 3" xfId="19085" xr:uid="{B311259B-1027-41AE-B361-5599B8B3D56C}"/>
    <cellStyle name="Hyperlink 2 2 4" xfId="19086" xr:uid="{A0E51695-51A3-4142-9810-4053FD3FFA1B}"/>
    <cellStyle name="Hyperlink 2 3" xfId="19087" xr:uid="{B0532408-7338-42AC-83A5-17691423683B}"/>
    <cellStyle name="Hyperlink 2 3 2" xfId="19088" xr:uid="{25E2E310-258B-45FD-911F-FE5835105258}"/>
    <cellStyle name="Hyperlink 2 4" xfId="19089" xr:uid="{C98B81C2-1560-437C-B49E-FBE3076269BE}"/>
    <cellStyle name="Hyperlink 2 5" xfId="19090" xr:uid="{AA4CCEA3-AED8-4C2E-B1FA-A488C1086E05}"/>
    <cellStyle name="Hyperlink 3" xfId="161" xr:uid="{ECD25770-AC81-46B8-BC80-254D303A90A4}"/>
    <cellStyle name="Hyperlink 3 2" xfId="8" xr:uid="{2236BEF8-DAD8-44CF-BD7A-768D5232223F}"/>
    <cellStyle name="Hyperlink 3 2 2" xfId="19091" xr:uid="{0C1D575C-1ED0-49FC-9709-F9AE93DABF1F}"/>
    <cellStyle name="Hyperlink 3 3" xfId="19092" xr:uid="{497089E3-92A0-4FF7-A01A-D95DB179C1EF}"/>
    <cellStyle name="Hyperlink 3 4" xfId="19093" xr:uid="{915EFDC7-C78A-40B6-B826-61BDE2C3B097}"/>
    <cellStyle name="Hyperlink 4" xfId="162" xr:uid="{F66759E3-26BF-4217-AFE8-4C8428F4F5D4}"/>
    <cellStyle name="Hyperlink 4 2" xfId="163" xr:uid="{B269791D-3F06-4412-9947-63AED17C2CB0}"/>
    <cellStyle name="Hyperlink 4 3" xfId="164" xr:uid="{E4FDD3AD-4A4C-4996-A2D9-75C6AB42A6E3}"/>
    <cellStyle name="Hyperlink 4 4" xfId="19094" xr:uid="{FF4297F8-6231-4359-A9A9-3C3A049D14CC}"/>
    <cellStyle name="Hyperlink 5" xfId="165" xr:uid="{6E35167F-AAA9-435D-B1CA-842C2024A3E8}"/>
    <cellStyle name="Hyperlink 6" xfId="166" xr:uid="{67786626-326B-42D6-A05F-02941090CB0F}"/>
    <cellStyle name="Hyperlink 7" xfId="19095" xr:uid="{F2312242-48C7-443F-866D-0A82CF4623F2}"/>
    <cellStyle name="Hyperlink 8" xfId="19096" xr:uid="{8641D8B0-C932-498E-BEF3-6FA0769BD5A3}"/>
    <cellStyle name="I'm here now" xfId="19097" xr:uid="{15C95FBE-19D2-42B5-8F87-4B67C7513BE5}"/>
    <cellStyle name="Imported" xfId="19098" xr:uid="{D6816F69-3030-407D-8588-A7B813A585D3}"/>
    <cellStyle name="IndentedPlain" xfId="19099" xr:uid="{6109EB6A-94E1-4DD0-822D-05D8BFEFE377}"/>
    <cellStyle name="Information" xfId="167" xr:uid="{FD4E2FD9-A71A-4B30-B81B-5DE1C14A9401}"/>
    <cellStyle name="Input" xfId="4" builtinId="20"/>
    <cellStyle name="Input [yellow]" xfId="168" xr:uid="{FC45A043-8BD7-4740-BBA9-C4398D154809}"/>
    <cellStyle name="Input [yellow] 2" xfId="19100" xr:uid="{D4A92891-63E6-4100-B4CE-259AB58B2AB2}"/>
    <cellStyle name="Input [yellow] 3" xfId="19101" xr:uid="{2EF63BC0-92C0-4185-B0AE-67FD54BA743B}"/>
    <cellStyle name="Input 1" xfId="19102" xr:uid="{805646A4-6D6A-40A6-9C08-C4A55183BEF1}"/>
    <cellStyle name="Input 10" xfId="169" xr:uid="{A2AD6AC2-10D6-4291-B488-442E481BCD2B}"/>
    <cellStyle name="Input 10 2" xfId="19103" xr:uid="{E22BD509-7C48-4029-A649-5A63246A071A}"/>
    <cellStyle name="Input 10 3" xfId="19104" xr:uid="{FE45E3D6-F72B-44B3-8253-933779B6BD67}"/>
    <cellStyle name="Input 10 4" xfId="19105" xr:uid="{362DFC5B-37A6-475A-9C2C-C3F5F73738F0}"/>
    <cellStyle name="Input 10 5" xfId="19106" xr:uid="{269D68AB-EBA8-4962-AA46-9D4524F3999B}"/>
    <cellStyle name="Input 11" xfId="170" xr:uid="{67B750C1-F62D-4F7C-B020-9E7DB8D5A326}"/>
    <cellStyle name="Input 11 2" xfId="19107" xr:uid="{73AAC87C-0E7A-4954-AEBA-50962574B4F8}"/>
    <cellStyle name="Input 11 3" xfId="19108" xr:uid="{B13BC470-F458-44D7-B0A7-2564CFA8E492}"/>
    <cellStyle name="Input 11 4" xfId="19109" xr:uid="{A9740ABE-A551-4943-9B82-51D82D8EDB5C}"/>
    <cellStyle name="Input 11 5" xfId="19110" xr:uid="{3242E230-B43F-42A9-8E25-A84031B39D23}"/>
    <cellStyle name="Input 12" xfId="171" xr:uid="{DF43D162-DCCB-477D-B6BF-800AF43C7280}"/>
    <cellStyle name="Input 12 2" xfId="19111" xr:uid="{743A5358-2BB9-48F4-9D42-7115734EE674}"/>
    <cellStyle name="Input 12 3" xfId="19112" xr:uid="{317E011E-8226-4133-9463-B0A972E01D87}"/>
    <cellStyle name="Input 12 4" xfId="19113" xr:uid="{F31A68DA-29FE-479B-B5F6-B7ECC36B5F1D}"/>
    <cellStyle name="Input 12 5" xfId="19114" xr:uid="{32613A83-2548-468A-8A6A-B40158405F81}"/>
    <cellStyle name="Input 13" xfId="172" xr:uid="{44136B8F-C96C-4658-BA53-4E72CCEEC38D}"/>
    <cellStyle name="Input 13 2" xfId="19115" xr:uid="{203BBBA6-D2D2-4AA3-9EF5-5CE1C6256826}"/>
    <cellStyle name="Input 13 3" xfId="19116" xr:uid="{AC3207DC-670D-4A26-BFD3-CF64F7AB7A6E}"/>
    <cellStyle name="Input 13 4" xfId="19117" xr:uid="{AC4B50B3-4625-4EFF-8D68-721F3C5ACECB}"/>
    <cellStyle name="Input 13 5" xfId="19118" xr:uid="{E3A5E84A-1AC6-41D0-B8CE-4CB704CB4A12}"/>
    <cellStyle name="Input 14" xfId="173" xr:uid="{52FDFA27-ABFF-44C1-A874-F0B4FCAF5AA1}"/>
    <cellStyle name="Input 14 2" xfId="19119" xr:uid="{AFDF44AD-4F83-4F67-8613-97D5D6E917C5}"/>
    <cellStyle name="Input 14 3" xfId="19120" xr:uid="{41500A1A-50DD-4C62-BBDF-BEA51B6B462D}"/>
    <cellStyle name="Input 14 4" xfId="19121" xr:uid="{315E00D8-81D8-4D91-9946-F89CB2C0A19E}"/>
    <cellStyle name="Input 14 5" xfId="19122" xr:uid="{2B02BD0E-EF1E-45B6-B5F6-786F496A206B}"/>
    <cellStyle name="Input 15" xfId="174" xr:uid="{1F0B54E4-1908-47BA-B0EF-B8E052C23D8C}"/>
    <cellStyle name="Input 15 2" xfId="19123" xr:uid="{8E3B70F3-41B5-4C52-8834-34C4F2688464}"/>
    <cellStyle name="Input 15 3" xfId="19124" xr:uid="{833EFA67-F8A4-42D1-A92A-27C9AFA895C9}"/>
    <cellStyle name="Input 15 4" xfId="19125" xr:uid="{1EF265AE-F492-43F5-A47C-AD8C4B42208C}"/>
    <cellStyle name="Input 15 5" xfId="19126" xr:uid="{3609BE55-A0C5-4D1C-8F64-C4A34F261366}"/>
    <cellStyle name="Input 16" xfId="175" xr:uid="{0A48CDC5-3710-43D1-896E-2F532FBE5603}"/>
    <cellStyle name="Input 16 2" xfId="19127" xr:uid="{B26A37B4-5D69-49FD-AF50-195297D735D6}"/>
    <cellStyle name="Input 16 3" xfId="19128" xr:uid="{85A4B5FA-9794-4B2C-A40D-3055A7CBF3F0}"/>
    <cellStyle name="Input 16 4" xfId="19129" xr:uid="{2A221064-05D2-4A30-900C-AFB17E71EEC6}"/>
    <cellStyle name="Input 16 5" xfId="19130" xr:uid="{33E57C4B-E8CC-454E-9D64-D885AC173633}"/>
    <cellStyle name="Input 17" xfId="176" xr:uid="{E3B3475D-E220-4E82-81EB-366DB9B607C9}"/>
    <cellStyle name="Input 17 2" xfId="19131" xr:uid="{371BEDC9-F653-42CF-8CDE-27F9ACB7E51B}"/>
    <cellStyle name="Input 17 3" xfId="19132" xr:uid="{ECEBE142-50FB-4235-A9C0-60044EE0CF63}"/>
    <cellStyle name="Input 17 4" xfId="19133" xr:uid="{09162A3C-5C5B-4757-AAA7-C2C693B6E94D}"/>
    <cellStyle name="Input 17 5" xfId="19134" xr:uid="{7C0FA387-4B89-45A4-B0E9-C67BE42A6F38}"/>
    <cellStyle name="Input 18" xfId="177" xr:uid="{3122B2F3-0D5C-40EB-9850-F2158330B93B}"/>
    <cellStyle name="Input 18 2" xfId="19135" xr:uid="{38884A70-B570-4218-A2A3-A8270686AE3F}"/>
    <cellStyle name="Input 18 3" xfId="19136" xr:uid="{360567FF-1DDD-4EDC-802C-1F00C1DF747C}"/>
    <cellStyle name="Input 18 4" xfId="19137" xr:uid="{1EB55C01-0508-4F00-88CE-A87655A0B3D5}"/>
    <cellStyle name="Input 18 5" xfId="19138" xr:uid="{BF4D5A35-26CB-4AAE-9397-45D60185897D}"/>
    <cellStyle name="Input 19" xfId="178" xr:uid="{A6CBF6FB-A95C-4245-A4AA-ED647991730B}"/>
    <cellStyle name="Input 19 2" xfId="19139" xr:uid="{F37B0F9E-181C-4FBA-BEF8-981143B5D6D3}"/>
    <cellStyle name="Input 19 3" xfId="19140" xr:uid="{63895E08-604C-4F4D-AF6C-75371237BF39}"/>
    <cellStyle name="Input 19 4" xfId="19141" xr:uid="{3462AC36-CA3A-4A71-9079-6284A0DA02CE}"/>
    <cellStyle name="Input 19 5" xfId="19142" xr:uid="{FBCB3C68-26B4-43CF-9236-EDA414D3EC2A}"/>
    <cellStyle name="Input 2" xfId="179" xr:uid="{31674248-D988-44D0-9A2E-2DF0CF7FF5DA}"/>
    <cellStyle name="Input 2 10" xfId="19143" xr:uid="{E72F84C8-E5FA-40E7-96A4-0E373E5E4EC5}"/>
    <cellStyle name="Input 2 10 10" xfId="19144" xr:uid="{F0B840C7-3837-4A6F-8A61-1E7010A9F42A}"/>
    <cellStyle name="Input 2 10 10 2" xfId="19145" xr:uid="{0B0F7BE2-A357-4D8C-919B-624ECC06E6CE}"/>
    <cellStyle name="Input 2 10 10 2 2" xfId="19146" xr:uid="{E241FF7B-7A94-4C34-B929-0CBCA2A3819D}"/>
    <cellStyle name="Input 2 10 10 3" xfId="19147" xr:uid="{40A2C8D3-E79D-4687-A82F-0B2577C11649}"/>
    <cellStyle name="Input 2 10 11" xfId="19148" xr:uid="{B1EF40FD-2BBC-40AE-9B9B-7AD20C7E729C}"/>
    <cellStyle name="Input 2 10 11 2" xfId="19149" xr:uid="{306C19E1-41A8-4151-8417-29D9325ED5C5}"/>
    <cellStyle name="Input 2 10 11 2 2" xfId="19150" xr:uid="{BC5F4D38-1080-4844-80AE-4915FA81F96F}"/>
    <cellStyle name="Input 2 10 11 3" xfId="19151" xr:uid="{D6FC7B68-DDC8-4B74-9D41-B5ACF8ED234C}"/>
    <cellStyle name="Input 2 10 12" xfId="19152" xr:uid="{E79E8D92-1241-4813-9EB1-1B113EE21C91}"/>
    <cellStyle name="Input 2 10 12 2" xfId="19153" xr:uid="{0440F0B2-D1CF-4889-B93A-D6EE44662C4E}"/>
    <cellStyle name="Input 2 10 12 2 2" xfId="19154" xr:uid="{0E7C2CCB-DEFD-480F-A558-8C5EAE8440F1}"/>
    <cellStyle name="Input 2 10 12 3" xfId="19155" xr:uid="{44F6BE38-F44C-4664-8961-027F33C8D3A7}"/>
    <cellStyle name="Input 2 10 13" xfId="19156" xr:uid="{D07A0DD4-FE59-4C87-A6A7-8A8F74765EA3}"/>
    <cellStyle name="Input 2 10 13 2" xfId="19157" xr:uid="{D3D2F07E-1FA9-4F2D-A1AE-97810291B1A3}"/>
    <cellStyle name="Input 2 10 13 2 2" xfId="19158" xr:uid="{B96885FE-DA09-45AF-B982-08423F462787}"/>
    <cellStyle name="Input 2 10 13 3" xfId="19159" xr:uid="{FE24899A-1B27-4376-B5FA-0B39DF464AC5}"/>
    <cellStyle name="Input 2 10 14" xfId="19160" xr:uid="{6D4284B8-FBBA-43F9-BB24-6CEF7A43F889}"/>
    <cellStyle name="Input 2 10 14 2" xfId="19161" xr:uid="{922FE197-2CD9-4F4C-8B75-1764FA3C91BE}"/>
    <cellStyle name="Input 2 10 14 2 2" xfId="19162" xr:uid="{0B9F0860-12CD-477A-89D6-4198BFF175A6}"/>
    <cellStyle name="Input 2 10 14 3" xfId="19163" xr:uid="{79E1CEA6-77C8-4D4E-AFB6-F7BD2E74AA38}"/>
    <cellStyle name="Input 2 10 15" xfId="19164" xr:uid="{18DD639E-5726-4165-9002-095A3F485895}"/>
    <cellStyle name="Input 2 10 15 2" xfId="19165" xr:uid="{6FF29AFA-47DA-41AC-85BC-269385B021A1}"/>
    <cellStyle name="Input 2 10 15 2 2" xfId="19166" xr:uid="{7D4F59BB-49C1-49F8-9934-E85D8BFE272B}"/>
    <cellStyle name="Input 2 10 15 3" xfId="19167" xr:uid="{84D97179-E991-4AB8-AE3F-4850D10EA4DD}"/>
    <cellStyle name="Input 2 10 16" xfId="19168" xr:uid="{5F67AC36-EDE4-40DF-BAE4-40B92EF5C1A2}"/>
    <cellStyle name="Input 2 10 16 2" xfId="19169" xr:uid="{43A85514-E004-4A2B-A26C-B379BDE241B5}"/>
    <cellStyle name="Input 2 10 16 2 2" xfId="19170" xr:uid="{71601FEB-159B-41EE-93AC-C0D467C83E29}"/>
    <cellStyle name="Input 2 10 16 3" xfId="19171" xr:uid="{519DDFC3-6B37-4C0A-9012-11FF9B442FCF}"/>
    <cellStyle name="Input 2 10 17" xfId="19172" xr:uid="{703BEA53-BAAA-49D9-BFC9-6EA4653F3F8C}"/>
    <cellStyle name="Input 2 10 17 2" xfId="19173" xr:uid="{C8184216-9969-4292-9AE8-1FAF23AC225C}"/>
    <cellStyle name="Input 2 10 17 2 2" xfId="19174" xr:uid="{130ADAE8-2BEC-47CC-824A-7D89D3EE1BE1}"/>
    <cellStyle name="Input 2 10 17 3" xfId="19175" xr:uid="{5923732E-3FE7-4CFB-9764-9C962D04E4BC}"/>
    <cellStyle name="Input 2 10 18" xfId="19176" xr:uid="{40280B49-3C80-4758-B587-BE23B91A301D}"/>
    <cellStyle name="Input 2 10 18 2" xfId="19177" xr:uid="{70356A06-FA48-45FF-BC41-21B1C8F342CB}"/>
    <cellStyle name="Input 2 10 18 2 2" xfId="19178" xr:uid="{E242F8DC-856E-4AAC-927A-2FB4E94FF487}"/>
    <cellStyle name="Input 2 10 18 3" xfId="19179" xr:uid="{A6D829BA-D3C8-4AFB-B822-C974F73414DF}"/>
    <cellStyle name="Input 2 10 19" xfId="19180" xr:uid="{AA16A10A-2E2F-4E6A-99C6-68BBD5CA3946}"/>
    <cellStyle name="Input 2 10 19 2" xfId="19181" xr:uid="{F5105A35-F99D-43A7-95BB-EDCA45A48DD3}"/>
    <cellStyle name="Input 2 10 19 2 2" xfId="19182" xr:uid="{CBB02AB9-03B3-41EF-9A6D-3D2F8247C3F7}"/>
    <cellStyle name="Input 2 10 19 3" xfId="19183" xr:uid="{0FBDCB20-A333-432A-88D8-65D9CEB2C6A2}"/>
    <cellStyle name="Input 2 10 2" xfId="19184" xr:uid="{8EC2DAC9-AF50-4179-82E9-921ADAC6B05E}"/>
    <cellStyle name="Input 2 10 2 10" xfId="19185" xr:uid="{D9F9D0A6-18FF-496A-98DB-EAE10D624401}"/>
    <cellStyle name="Input 2 10 2 10 2" xfId="19186" xr:uid="{6D1D4009-E249-4CE1-9F0C-039128E2BE33}"/>
    <cellStyle name="Input 2 10 2 10 2 2" xfId="19187" xr:uid="{F6C72089-A1FB-433C-A80F-D1ECC965AA35}"/>
    <cellStyle name="Input 2 10 2 10 3" xfId="19188" xr:uid="{480D6A95-4A40-439B-A5E1-2AC22D3FF449}"/>
    <cellStyle name="Input 2 10 2 11" xfId="19189" xr:uid="{D5C9B476-B9C0-4142-857B-315C3683E83E}"/>
    <cellStyle name="Input 2 10 2 11 2" xfId="19190" xr:uid="{82BB727E-924B-4FE4-B92E-F8D5AEBB00CE}"/>
    <cellStyle name="Input 2 10 2 11 2 2" xfId="19191" xr:uid="{23E739C0-15BA-4C6D-A2A3-A344B36B3E17}"/>
    <cellStyle name="Input 2 10 2 11 3" xfId="19192" xr:uid="{AE21FEC3-666F-460D-BACC-8375FA2D7E91}"/>
    <cellStyle name="Input 2 10 2 12" xfId="19193" xr:uid="{4B8558B8-F41D-436A-96D3-2C6D7F2F0546}"/>
    <cellStyle name="Input 2 10 2 12 2" xfId="19194" xr:uid="{E7387D4C-3997-4773-9476-ABE86A8CFFE1}"/>
    <cellStyle name="Input 2 10 2 12 2 2" xfId="19195" xr:uid="{7F43FE5F-A4A7-4D8D-8D48-978CE8792ADD}"/>
    <cellStyle name="Input 2 10 2 12 3" xfId="19196" xr:uid="{9D7E7193-9D6F-4F98-88E3-76D300EF6E49}"/>
    <cellStyle name="Input 2 10 2 13" xfId="19197" xr:uid="{4DFE30BB-E329-44B9-85FF-D079CBCC28A6}"/>
    <cellStyle name="Input 2 10 2 13 2" xfId="19198" xr:uid="{8F1AC0C3-CE0D-47F6-9BEC-4DBE8062EE8B}"/>
    <cellStyle name="Input 2 10 2 13 2 2" xfId="19199" xr:uid="{5CCBD940-D117-4491-A91A-A0BECCBC1576}"/>
    <cellStyle name="Input 2 10 2 13 3" xfId="19200" xr:uid="{AF62B767-47BA-446C-AC26-B884EDD498F4}"/>
    <cellStyle name="Input 2 10 2 14" xfId="19201" xr:uid="{97BEA099-95E3-424D-9B61-8D3152015BB7}"/>
    <cellStyle name="Input 2 10 2 14 2" xfId="19202" xr:uid="{3C80B710-D3D0-4B57-BB2A-32C77445D8BB}"/>
    <cellStyle name="Input 2 10 2 14 2 2" xfId="19203" xr:uid="{17189E56-241D-48FE-90B0-D8D77F1D7214}"/>
    <cellStyle name="Input 2 10 2 14 3" xfId="19204" xr:uid="{D15CC568-62D8-4F5F-85BF-717836FFB9E9}"/>
    <cellStyle name="Input 2 10 2 15" xfId="19205" xr:uid="{4A62BE6A-C945-4100-99E0-3207AD1ACC13}"/>
    <cellStyle name="Input 2 10 2 15 2" xfId="19206" xr:uid="{FB64BF0B-ABE9-41F6-9D19-9764A9D749C2}"/>
    <cellStyle name="Input 2 10 2 15 2 2" xfId="19207" xr:uid="{E57833BE-7FC9-43B0-896C-609DAA04F4AF}"/>
    <cellStyle name="Input 2 10 2 15 3" xfId="19208" xr:uid="{62E70676-5229-4B08-B603-128344674CE2}"/>
    <cellStyle name="Input 2 10 2 16" xfId="19209" xr:uid="{00F5C899-4BF7-4815-A3D1-4A0F5DFC7148}"/>
    <cellStyle name="Input 2 10 2 16 2" xfId="19210" xr:uid="{1212F5EC-BE92-4892-AE49-6207162C52E5}"/>
    <cellStyle name="Input 2 10 2 16 2 2" xfId="19211" xr:uid="{8DEF42AD-0A87-4850-9BEE-94AA48864489}"/>
    <cellStyle name="Input 2 10 2 16 3" xfId="19212" xr:uid="{A0FD1240-C24B-4304-9B58-2ED1E1AEC3A8}"/>
    <cellStyle name="Input 2 10 2 17" xfId="19213" xr:uid="{1DFD6D52-0FD3-45CF-940F-CB22A44CF9E9}"/>
    <cellStyle name="Input 2 10 2 17 2" xfId="19214" xr:uid="{4D8D1DB2-13D0-426C-91AC-C00C29A77BDD}"/>
    <cellStyle name="Input 2 10 2 17 2 2" xfId="19215" xr:uid="{5B135F82-56E9-4B89-953E-41BE98C01012}"/>
    <cellStyle name="Input 2 10 2 17 3" xfId="19216" xr:uid="{F088AB23-3DBC-4A84-82EF-DF8A6C976C7A}"/>
    <cellStyle name="Input 2 10 2 18" xfId="19217" xr:uid="{0094C7CB-4D5C-4417-87F9-3B7362C8371E}"/>
    <cellStyle name="Input 2 10 2 18 2" xfId="19218" xr:uid="{00FFB97D-1B53-4359-BAD4-9B5FB362CAB9}"/>
    <cellStyle name="Input 2 10 2 18 2 2" xfId="19219" xr:uid="{3BFF6738-169B-4DDE-AC93-4DC66D7C81E7}"/>
    <cellStyle name="Input 2 10 2 18 3" xfId="19220" xr:uid="{1F9A35D2-3730-4F7D-A2C8-F4776E38B5E3}"/>
    <cellStyle name="Input 2 10 2 19" xfId="19221" xr:uid="{247BC4D8-87F3-460D-BEA7-D87180F9482B}"/>
    <cellStyle name="Input 2 10 2 19 2" xfId="19222" xr:uid="{51E93BEB-DAED-4448-AB14-2F94BDF80F2C}"/>
    <cellStyle name="Input 2 10 2 19 2 2" xfId="19223" xr:uid="{3A982E06-CB07-4BEB-A749-C4806A65A881}"/>
    <cellStyle name="Input 2 10 2 19 3" xfId="19224" xr:uid="{F658980D-BF4E-4FE4-BB24-4B05510695C0}"/>
    <cellStyle name="Input 2 10 2 2" xfId="19225" xr:uid="{ECBEA885-181B-437C-8339-21FB243A7CCF}"/>
    <cellStyle name="Input 2 10 2 2 2" xfId="19226" xr:uid="{0C007468-E47A-4EA6-AE85-5D2E242AF326}"/>
    <cellStyle name="Input 2 10 2 2 2 2" xfId="19227" xr:uid="{FFA3A431-AF92-4A58-992B-AC0A8464C1B4}"/>
    <cellStyle name="Input 2 10 2 2 2 3" xfId="19228" xr:uid="{800177F5-653A-48CD-89F1-B5E591143084}"/>
    <cellStyle name="Input 2 10 2 2 3" xfId="19229" xr:uid="{AC2D5A97-FCAB-4680-AFA2-72ABA648CA89}"/>
    <cellStyle name="Input 2 10 2 2 3 2" xfId="19230" xr:uid="{A7FDD1F3-FD45-43BA-8E41-17D3A7B3F6A7}"/>
    <cellStyle name="Input 2 10 2 2 4" xfId="19231" xr:uid="{C9D112A4-E7EA-41BD-B19C-4DFF3682C642}"/>
    <cellStyle name="Input 2 10 2 20" xfId="19232" xr:uid="{103327EB-83BF-473A-A20A-65610E42FCEC}"/>
    <cellStyle name="Input 2 10 2 20 2" xfId="19233" xr:uid="{4A691975-9070-4138-B1C0-1A4945034AF3}"/>
    <cellStyle name="Input 2 10 2 20 2 2" xfId="19234" xr:uid="{947E06DE-FE6D-4D8B-82DA-8B4659092128}"/>
    <cellStyle name="Input 2 10 2 20 3" xfId="19235" xr:uid="{B7CD81CD-1D35-40C2-8EC9-85B4C40C0748}"/>
    <cellStyle name="Input 2 10 2 21" xfId="19236" xr:uid="{5EA936C2-D87A-4E60-A17E-1523634CE7A0}"/>
    <cellStyle name="Input 2 10 2 21 2" xfId="19237" xr:uid="{84B8D9F9-F352-4DEF-A660-0BA8449C66D4}"/>
    <cellStyle name="Input 2 10 2 22" xfId="19238" xr:uid="{0BB194A6-D39E-4F77-90BD-C79A0E6625B1}"/>
    <cellStyle name="Input 2 10 2 23" xfId="19239" xr:uid="{DDACF23F-EB12-4CE6-86D2-4E6261C65D7C}"/>
    <cellStyle name="Input 2 10 2 3" xfId="19240" xr:uid="{744504D8-FAB6-4361-A3D9-701A7B4E6AFA}"/>
    <cellStyle name="Input 2 10 2 3 2" xfId="19241" xr:uid="{A4BF8740-A3D7-4459-A252-CB35EBE36F19}"/>
    <cellStyle name="Input 2 10 2 3 2 2" xfId="19242" xr:uid="{854E53C5-22B5-43C6-9FED-574D206F3E6D}"/>
    <cellStyle name="Input 2 10 2 3 3" xfId="19243" xr:uid="{0835447F-97B5-4ED7-9399-B2C16AFC72BB}"/>
    <cellStyle name="Input 2 10 2 3 4" xfId="19244" xr:uid="{3F179F74-3EC3-4488-BE22-02F5EE07C2AC}"/>
    <cellStyle name="Input 2 10 2 4" xfId="19245" xr:uid="{1A266C66-0086-42ED-9A57-7607869941C3}"/>
    <cellStyle name="Input 2 10 2 4 2" xfId="19246" xr:uid="{67F28D18-A454-4983-A264-65706744A084}"/>
    <cellStyle name="Input 2 10 2 4 2 2" xfId="19247" xr:uid="{31EEAA47-8759-4DF6-A6B8-08FE53DEC157}"/>
    <cellStyle name="Input 2 10 2 4 3" xfId="19248" xr:uid="{FC18CC2F-7790-4623-9080-048128060EDB}"/>
    <cellStyle name="Input 2 10 2 4 4" xfId="19249" xr:uid="{BF35AF03-D620-4AFF-AA00-17EC69508C09}"/>
    <cellStyle name="Input 2 10 2 5" xfId="19250" xr:uid="{D27FEB24-5E8D-4AE2-817D-7EA72642E542}"/>
    <cellStyle name="Input 2 10 2 5 2" xfId="19251" xr:uid="{5EDE50D2-7B3B-4E5B-8C7E-86CFBF89F063}"/>
    <cellStyle name="Input 2 10 2 5 2 2" xfId="19252" xr:uid="{DD38D5AE-0D83-4C2F-B70C-5D7A11FF4A55}"/>
    <cellStyle name="Input 2 10 2 5 3" xfId="19253" xr:uid="{A1C66F10-AC2F-4CB5-A257-E24C989BF8C3}"/>
    <cellStyle name="Input 2 10 2 6" xfId="19254" xr:uid="{4E21E566-7824-4D60-87CB-7833754B388F}"/>
    <cellStyle name="Input 2 10 2 6 2" xfId="19255" xr:uid="{747C8179-4242-42CB-A917-ED0FB91ED655}"/>
    <cellStyle name="Input 2 10 2 6 2 2" xfId="19256" xr:uid="{5F4C8791-34B9-490D-AD4B-74F46F284EA3}"/>
    <cellStyle name="Input 2 10 2 6 3" xfId="19257" xr:uid="{97AC6FDB-C2F2-4061-8C23-4DE1A63FA749}"/>
    <cellStyle name="Input 2 10 2 7" xfId="19258" xr:uid="{681CBF44-C1EF-410E-8737-BE5BFBD44292}"/>
    <cellStyle name="Input 2 10 2 7 2" xfId="19259" xr:uid="{885E04E8-51C1-443D-BBB3-2033DF1997FD}"/>
    <cellStyle name="Input 2 10 2 7 2 2" xfId="19260" xr:uid="{6C7366D0-1EC8-4D64-B087-8F14E2E1224D}"/>
    <cellStyle name="Input 2 10 2 7 3" xfId="19261" xr:uid="{2A79C2E3-8F4A-4CEF-9BF2-23E909252EAA}"/>
    <cellStyle name="Input 2 10 2 8" xfId="19262" xr:uid="{5B0BCA3A-709C-43AF-B823-03970B0FBFB0}"/>
    <cellStyle name="Input 2 10 2 8 2" xfId="19263" xr:uid="{AB2CF939-4CC4-45C5-BA25-8591672DBC10}"/>
    <cellStyle name="Input 2 10 2 8 2 2" xfId="19264" xr:uid="{2EADD8DE-B3F9-4A2E-BA0F-D1B4745CFB05}"/>
    <cellStyle name="Input 2 10 2 8 3" xfId="19265" xr:uid="{085FE429-59CA-4B77-9177-534220E8EC8D}"/>
    <cellStyle name="Input 2 10 2 9" xfId="19266" xr:uid="{A224746C-18B3-4BD0-842C-48CD83475A64}"/>
    <cellStyle name="Input 2 10 2 9 2" xfId="19267" xr:uid="{FD0DCFF4-C600-41D3-A2C3-262A5B8AC210}"/>
    <cellStyle name="Input 2 10 2 9 2 2" xfId="19268" xr:uid="{560AD74B-7935-4791-9F77-A946E5B60B90}"/>
    <cellStyle name="Input 2 10 2 9 3" xfId="19269" xr:uid="{30D39E0E-2BA6-4BBA-BB80-B13F6A6040BE}"/>
    <cellStyle name="Input 2 10 20" xfId="19270" xr:uid="{9646F427-70E0-44E4-8D18-205D8CE43A3B}"/>
    <cellStyle name="Input 2 10 20 2" xfId="19271" xr:uid="{8A108149-D130-4761-A358-A28D1B7191E5}"/>
    <cellStyle name="Input 2 10 20 2 2" xfId="19272" xr:uid="{2973BFC0-22F4-4C75-BA5E-9586792E41FA}"/>
    <cellStyle name="Input 2 10 20 3" xfId="19273" xr:uid="{12A22364-9438-42FB-B06C-5166EAE23E41}"/>
    <cellStyle name="Input 2 10 21" xfId="19274" xr:uid="{EF062DE6-8487-48B6-8585-25898AEFFAB1}"/>
    <cellStyle name="Input 2 10 21 2" xfId="19275" xr:uid="{D481F144-3352-4634-8F40-A1E382F81997}"/>
    <cellStyle name="Input 2 10 21 2 2" xfId="19276" xr:uid="{61DEF675-3B58-4AAC-8E00-9105237DA05A}"/>
    <cellStyle name="Input 2 10 21 3" xfId="19277" xr:uid="{85807C96-D528-4E22-9F39-6650F9FB7C30}"/>
    <cellStyle name="Input 2 10 22" xfId="19278" xr:uid="{1E03FA74-C7D0-486E-B642-8C993D6E6AB6}"/>
    <cellStyle name="Input 2 10 22 2" xfId="19279" xr:uid="{CDAD1001-70C8-484A-8540-69AF18C2FA05}"/>
    <cellStyle name="Input 2 10 23" xfId="19280" xr:uid="{49E8215B-A2BD-42C2-B9FC-2FE4209939F0}"/>
    <cellStyle name="Input 2 10 24" xfId="19281" xr:uid="{E25187C3-B1B9-4083-B1A7-EACC876C508B}"/>
    <cellStyle name="Input 2 10 3" xfId="19282" xr:uid="{60386EE3-DC3D-494D-85B0-AD174EF7FE5F}"/>
    <cellStyle name="Input 2 10 3 2" xfId="19283" xr:uid="{0CAD9453-B14F-4B49-B3AE-4A410340E3B3}"/>
    <cellStyle name="Input 2 10 3 2 2" xfId="19284" xr:uid="{DA4132D0-111C-4681-8ABE-2BA0172E4468}"/>
    <cellStyle name="Input 2 10 3 2 3" xfId="19285" xr:uid="{ABFD8ACD-55F8-48E8-8324-6BB62997D942}"/>
    <cellStyle name="Input 2 10 3 3" xfId="19286" xr:uid="{D2FFF6FA-14DD-4045-9B24-4ECBF2059814}"/>
    <cellStyle name="Input 2 10 3 3 2" xfId="19287" xr:uid="{A1EE657C-0BCB-4758-A252-E3C650A73273}"/>
    <cellStyle name="Input 2 10 3 4" xfId="19288" xr:uid="{23643D5C-7EA1-4774-BFD7-4FE9C6BA7084}"/>
    <cellStyle name="Input 2 10 4" xfId="19289" xr:uid="{104F96BB-E684-4C34-9E7D-9EE0298668AA}"/>
    <cellStyle name="Input 2 10 4 2" xfId="19290" xr:uid="{BACB85E9-7AD5-49C2-AE65-A52ED11C403D}"/>
    <cellStyle name="Input 2 10 4 2 2" xfId="19291" xr:uid="{A26A6B74-2388-4C37-91C8-1DEDA6F43C2D}"/>
    <cellStyle name="Input 2 10 4 3" xfId="19292" xr:uid="{F4CFD13B-E551-49E1-97AF-07C561FC55A1}"/>
    <cellStyle name="Input 2 10 4 4" xfId="19293" xr:uid="{CB3425B1-CA81-4C0B-9323-65EFD898653D}"/>
    <cellStyle name="Input 2 10 5" xfId="19294" xr:uid="{DCC2CBB6-DE37-4104-9657-31CC5294E99B}"/>
    <cellStyle name="Input 2 10 5 2" xfId="19295" xr:uid="{DEF64A0C-93C0-4DC4-85C4-7A4C7A585AEC}"/>
    <cellStyle name="Input 2 10 5 2 2" xfId="19296" xr:uid="{709E3910-B8B6-4866-8F94-73A434BFC0F2}"/>
    <cellStyle name="Input 2 10 5 3" xfId="19297" xr:uid="{3EF327CB-E7B3-429B-9EFC-FCFE17D8D550}"/>
    <cellStyle name="Input 2 10 5 4" xfId="19298" xr:uid="{C4306F96-73D6-48D4-9479-E946BB2822C4}"/>
    <cellStyle name="Input 2 10 6" xfId="19299" xr:uid="{35FCF12C-855A-416E-A1E4-A68E02528D0F}"/>
    <cellStyle name="Input 2 10 6 2" xfId="19300" xr:uid="{F8CE1ED4-FF9F-4B2D-B1EA-76D7CC4B5747}"/>
    <cellStyle name="Input 2 10 6 2 2" xfId="19301" xr:uid="{7B2CA0B4-5AC7-4CC4-BE5C-1C1706EBD9A9}"/>
    <cellStyle name="Input 2 10 6 3" xfId="19302" xr:uid="{01EF5715-B3B0-40A9-AFB3-5D7624A799D0}"/>
    <cellStyle name="Input 2 10 7" xfId="19303" xr:uid="{358620BE-4609-4242-AFF8-0AE9E899D2F0}"/>
    <cellStyle name="Input 2 10 7 2" xfId="19304" xr:uid="{3CC90586-6A39-423E-8F58-B5F368720A76}"/>
    <cellStyle name="Input 2 10 7 2 2" xfId="19305" xr:uid="{CCE5C770-D742-4D89-8655-580FBF0A8234}"/>
    <cellStyle name="Input 2 10 7 3" xfId="19306" xr:uid="{91976208-CE9C-4B10-A806-633A8B86AB87}"/>
    <cellStyle name="Input 2 10 8" xfId="19307" xr:uid="{C96E1F69-6C84-45DE-ACA8-FA66E6908624}"/>
    <cellStyle name="Input 2 10 8 2" xfId="19308" xr:uid="{336B5292-E664-451D-9E8C-2E63A67352A8}"/>
    <cellStyle name="Input 2 10 8 2 2" xfId="19309" xr:uid="{10B1FA5C-C406-4902-BC9E-05CD84C31ED3}"/>
    <cellStyle name="Input 2 10 8 3" xfId="19310" xr:uid="{B8C10211-3CF3-4CAC-8EBB-13E84708B7F2}"/>
    <cellStyle name="Input 2 10 9" xfId="19311" xr:uid="{65B9E964-5F2C-493F-B131-F98912D1A1C8}"/>
    <cellStyle name="Input 2 10 9 2" xfId="19312" xr:uid="{5940E087-5CF8-4CF2-9499-CB0529D39C33}"/>
    <cellStyle name="Input 2 10 9 2 2" xfId="19313" xr:uid="{9F1C9926-E7B7-491B-86D2-56A017B0B03F}"/>
    <cellStyle name="Input 2 10 9 3" xfId="19314" xr:uid="{6E1E8D3B-28B7-41FB-832E-5DFA9715D0B9}"/>
    <cellStyle name="Input 2 11" xfId="19315" xr:uid="{076220B5-4C18-43EE-88BC-4F697E3ACB34}"/>
    <cellStyle name="Input 2 11 10" xfId="19316" xr:uid="{F0430C6E-8AA0-4298-9E2F-77D57F6C3015}"/>
    <cellStyle name="Input 2 11 10 2" xfId="19317" xr:uid="{159C3AE5-6E2C-4487-8E77-84EFF9E22F2C}"/>
    <cellStyle name="Input 2 11 10 2 2" xfId="19318" xr:uid="{3A563052-46E6-4480-9A50-0B0103829278}"/>
    <cellStyle name="Input 2 11 10 3" xfId="19319" xr:uid="{7619CB41-699F-4451-AE64-8DAEF9B87CFB}"/>
    <cellStyle name="Input 2 11 11" xfId="19320" xr:uid="{24C5EC27-AB8F-4C4A-92C0-F6F51E5F0488}"/>
    <cellStyle name="Input 2 11 11 2" xfId="19321" xr:uid="{D49699E6-A88C-41AE-A9CB-2CCD09033C7E}"/>
    <cellStyle name="Input 2 11 11 2 2" xfId="19322" xr:uid="{E66AEE47-0F72-4FDC-8F98-BAD1CE3C6AB0}"/>
    <cellStyle name="Input 2 11 11 3" xfId="19323" xr:uid="{B1322E35-57D6-4AFB-BB8B-29D0381B3177}"/>
    <cellStyle name="Input 2 11 12" xfId="19324" xr:uid="{38F1B677-DBED-4F66-AE25-7ABC491CA270}"/>
    <cellStyle name="Input 2 11 12 2" xfId="19325" xr:uid="{1367E045-8D51-4647-BF7B-99945922A2CF}"/>
    <cellStyle name="Input 2 11 12 2 2" xfId="19326" xr:uid="{B915E212-5FB7-4E90-8D65-333D2D2185FB}"/>
    <cellStyle name="Input 2 11 12 3" xfId="19327" xr:uid="{1B6F5821-1C18-4122-8934-61B5327CA810}"/>
    <cellStyle name="Input 2 11 13" xfId="19328" xr:uid="{53D7D5A4-D621-4CB3-96AB-92E95BDD8468}"/>
    <cellStyle name="Input 2 11 13 2" xfId="19329" xr:uid="{7B88633E-FEA7-4AB7-8889-71739A1A10D4}"/>
    <cellStyle name="Input 2 11 13 2 2" xfId="19330" xr:uid="{A0A64748-E0FE-495C-80A0-B9C5BDF14F57}"/>
    <cellStyle name="Input 2 11 13 3" xfId="19331" xr:uid="{F282294E-1FD4-4BA6-BCFE-24731C6382D6}"/>
    <cellStyle name="Input 2 11 14" xfId="19332" xr:uid="{6A6C238B-DEC6-4C59-87E9-7439F5F9F7D9}"/>
    <cellStyle name="Input 2 11 14 2" xfId="19333" xr:uid="{F9C68C28-EF2C-4849-8E9C-E3C7AE28DE72}"/>
    <cellStyle name="Input 2 11 14 2 2" xfId="19334" xr:uid="{AE8435E3-25D6-40EA-907D-37975C5F1FCA}"/>
    <cellStyle name="Input 2 11 14 3" xfId="19335" xr:uid="{F20CF664-524C-41B4-9073-5E8FC5A698FD}"/>
    <cellStyle name="Input 2 11 15" xfId="19336" xr:uid="{8143B604-E4A8-4070-9918-809638C52AE7}"/>
    <cellStyle name="Input 2 11 15 2" xfId="19337" xr:uid="{67CCA646-316A-40E7-9FDB-3E7104385194}"/>
    <cellStyle name="Input 2 11 15 2 2" xfId="19338" xr:uid="{A4453B2E-3DA2-4972-9E26-5441784F189A}"/>
    <cellStyle name="Input 2 11 15 3" xfId="19339" xr:uid="{15DBC93B-590A-4F0A-BABF-01EB473D24B4}"/>
    <cellStyle name="Input 2 11 16" xfId="19340" xr:uid="{759B4100-DC81-4A64-879A-29CC17F7B9FB}"/>
    <cellStyle name="Input 2 11 16 2" xfId="19341" xr:uid="{8CC09D57-492C-4528-86D7-DAD25FC14218}"/>
    <cellStyle name="Input 2 11 16 2 2" xfId="19342" xr:uid="{CC59C551-AEDB-483A-83BA-1884CA4F0315}"/>
    <cellStyle name="Input 2 11 16 3" xfId="19343" xr:uid="{443E535C-A86A-4AE2-86BE-959DC18612D7}"/>
    <cellStyle name="Input 2 11 17" xfId="19344" xr:uid="{9567C3C1-38EE-45E9-BE73-EE5709040DBD}"/>
    <cellStyle name="Input 2 11 17 2" xfId="19345" xr:uid="{FB25FE51-49FC-4FF1-A7E1-6AFA58D37443}"/>
    <cellStyle name="Input 2 11 17 2 2" xfId="19346" xr:uid="{CCEB1380-4044-4825-A828-53DE7806E1A6}"/>
    <cellStyle name="Input 2 11 17 3" xfId="19347" xr:uid="{B07CBEC5-A44D-4E80-A69E-7097F2AD59E7}"/>
    <cellStyle name="Input 2 11 18" xfId="19348" xr:uid="{E04809EB-C1B7-4490-B45E-FB702A9B63FB}"/>
    <cellStyle name="Input 2 11 18 2" xfId="19349" xr:uid="{0F7C2A23-2305-4573-AB98-645BDDB01088}"/>
    <cellStyle name="Input 2 11 18 2 2" xfId="19350" xr:uid="{6133381F-2F1F-4BA1-91C2-EA589990995A}"/>
    <cellStyle name="Input 2 11 18 3" xfId="19351" xr:uid="{342BA554-B993-4350-9201-573371C28500}"/>
    <cellStyle name="Input 2 11 19" xfId="19352" xr:uid="{16D11AC9-4790-4C88-8109-6B0D132D3DB8}"/>
    <cellStyle name="Input 2 11 19 2" xfId="19353" xr:uid="{65C8B16F-E123-43F7-95FF-F7DB74841A97}"/>
    <cellStyle name="Input 2 11 19 2 2" xfId="19354" xr:uid="{0BC692A3-42BF-4C68-BA65-31175B7ADF8C}"/>
    <cellStyle name="Input 2 11 19 3" xfId="19355" xr:uid="{A21B1ABB-1FB8-43D2-9DCE-53CF6DD6128C}"/>
    <cellStyle name="Input 2 11 2" xfId="19356" xr:uid="{D830267A-CD1E-4CA1-B222-96346DFD1DDC}"/>
    <cellStyle name="Input 2 11 2 2" xfId="19357" xr:uid="{5BEDC3D9-2D90-40D0-B806-7D54A1611F64}"/>
    <cellStyle name="Input 2 11 2 2 2" xfId="19358" xr:uid="{7E56F6C1-AAA4-4A63-A030-0F321E8E6714}"/>
    <cellStyle name="Input 2 11 2 2 3" xfId="19359" xr:uid="{48D94E50-EE5E-4FC4-963F-D9BE344BDEE7}"/>
    <cellStyle name="Input 2 11 2 3" xfId="19360" xr:uid="{451CC7AB-4893-4B73-BD24-37CAF361E9BF}"/>
    <cellStyle name="Input 2 11 2 3 2" xfId="19361" xr:uid="{102F2EEA-57A8-4F39-ABC9-55AEE61B99D4}"/>
    <cellStyle name="Input 2 11 2 4" xfId="19362" xr:uid="{51B31088-B5C0-40BF-97F2-F113B59A0A6D}"/>
    <cellStyle name="Input 2 11 20" xfId="19363" xr:uid="{EED2E783-9B9E-4C18-91FD-F7989EA964EE}"/>
    <cellStyle name="Input 2 11 20 2" xfId="19364" xr:uid="{B128489F-44F1-41AF-90C1-7ADF8F47E4AB}"/>
    <cellStyle name="Input 2 11 20 2 2" xfId="19365" xr:uid="{21C55398-D7D9-4C4E-8C8F-09EBBFE2E0FA}"/>
    <cellStyle name="Input 2 11 20 3" xfId="19366" xr:uid="{1B5C46D3-C660-46FD-859A-DC5E4A8A67F5}"/>
    <cellStyle name="Input 2 11 21" xfId="19367" xr:uid="{C1D6DE6C-3CA7-4B65-B318-0E6C6F048C72}"/>
    <cellStyle name="Input 2 11 21 2" xfId="19368" xr:uid="{7A74BA3B-EE40-48D5-91D5-4EDECA1314DE}"/>
    <cellStyle name="Input 2 11 22" xfId="19369" xr:uid="{97B5A46F-58FE-40F9-9DD8-4C138AF11BEB}"/>
    <cellStyle name="Input 2 11 23" xfId="19370" xr:uid="{DE859CAF-CD2D-41A7-B466-B300C4896CD1}"/>
    <cellStyle name="Input 2 11 3" xfId="19371" xr:uid="{27B8CD4A-0CEC-4657-BE3C-D06014F650FB}"/>
    <cellStyle name="Input 2 11 3 2" xfId="19372" xr:uid="{245DEBD7-D541-4CCF-8573-0AA04FC3C7EA}"/>
    <cellStyle name="Input 2 11 3 2 2" xfId="19373" xr:uid="{CB4BDBAA-0152-4577-A7DE-517CF3AFB022}"/>
    <cellStyle name="Input 2 11 3 3" xfId="19374" xr:uid="{758B98F0-C344-4FFA-8D66-B2C83CE5CBA2}"/>
    <cellStyle name="Input 2 11 3 4" xfId="19375" xr:uid="{A40CE2B2-6E5D-48EB-AB4F-17A46AD909E8}"/>
    <cellStyle name="Input 2 11 4" xfId="19376" xr:uid="{40EE9743-4016-4219-B691-E94CA5374BCE}"/>
    <cellStyle name="Input 2 11 4 2" xfId="19377" xr:uid="{19B5EED7-B434-42A4-B42C-95301D4D1695}"/>
    <cellStyle name="Input 2 11 4 2 2" xfId="19378" xr:uid="{03F607D4-CD48-4F64-807D-8C0E9F2C1EDA}"/>
    <cellStyle name="Input 2 11 4 3" xfId="19379" xr:uid="{8D1F4C1F-D5E3-4325-A1A9-29DFFE072334}"/>
    <cellStyle name="Input 2 11 4 4" xfId="19380" xr:uid="{9534D5B4-6F77-4FE7-BF8C-26AB033A821E}"/>
    <cellStyle name="Input 2 11 5" xfId="19381" xr:uid="{573E4A68-32C0-4DF6-A06D-EE65B2DAEBD1}"/>
    <cellStyle name="Input 2 11 5 2" xfId="19382" xr:uid="{8E0FE0AA-8675-4FF4-9DF5-42EAE7A9C45C}"/>
    <cellStyle name="Input 2 11 5 2 2" xfId="19383" xr:uid="{6B89F11E-0E48-4A18-B412-3AB82CEB1DAD}"/>
    <cellStyle name="Input 2 11 5 3" xfId="19384" xr:uid="{C04868D4-6816-49C5-806B-11C58FC8ADBF}"/>
    <cellStyle name="Input 2 11 6" xfId="19385" xr:uid="{34DD794E-9F90-42E6-A1F9-0AA9459277DC}"/>
    <cellStyle name="Input 2 11 6 2" xfId="19386" xr:uid="{5942E34D-5C1B-4421-BC06-B17AF81CA036}"/>
    <cellStyle name="Input 2 11 6 2 2" xfId="19387" xr:uid="{267C4BBD-51A5-40BA-92B1-CC337D461805}"/>
    <cellStyle name="Input 2 11 6 3" xfId="19388" xr:uid="{C64668FF-DD61-45EC-A369-CA3B153DE7C0}"/>
    <cellStyle name="Input 2 11 7" xfId="19389" xr:uid="{F8252CA1-A69E-4CCD-AD2E-9D8733E2A91A}"/>
    <cellStyle name="Input 2 11 7 2" xfId="19390" xr:uid="{98541CC8-2ACC-45FB-BE6F-06CB6646E69A}"/>
    <cellStyle name="Input 2 11 7 2 2" xfId="19391" xr:uid="{5837A1E2-6652-4E26-B105-E1394DF67499}"/>
    <cellStyle name="Input 2 11 7 3" xfId="19392" xr:uid="{838C14DA-5AD4-4F93-B954-4A7DF7C1A7CD}"/>
    <cellStyle name="Input 2 11 8" xfId="19393" xr:uid="{EE7C04F2-AB03-4868-BDA6-DC7306E37168}"/>
    <cellStyle name="Input 2 11 8 2" xfId="19394" xr:uid="{69890737-EEE7-4730-8E00-C8EC7773AC17}"/>
    <cellStyle name="Input 2 11 8 2 2" xfId="19395" xr:uid="{74233495-1A21-43F9-8355-290FCF2D1448}"/>
    <cellStyle name="Input 2 11 8 3" xfId="19396" xr:uid="{A57F26F9-F066-416A-9CA1-1F3A044E3835}"/>
    <cellStyle name="Input 2 11 9" xfId="19397" xr:uid="{71624CC6-E338-453C-8BF8-DFD78CE51C9C}"/>
    <cellStyle name="Input 2 11 9 2" xfId="19398" xr:uid="{A6362808-21A9-4C54-A00F-149DB5B0BBB3}"/>
    <cellStyle name="Input 2 11 9 2 2" xfId="19399" xr:uid="{154BFCE0-087E-45C3-8CA5-DB91E3CEB2D0}"/>
    <cellStyle name="Input 2 11 9 3" xfId="19400" xr:uid="{B2697850-00FF-4C25-9728-576197389396}"/>
    <cellStyle name="Input 2 12" xfId="19401" xr:uid="{A3F83537-74D8-4B25-8D92-F9DC9B33E397}"/>
    <cellStyle name="Input 2 12 2" xfId="19402" xr:uid="{C73477D2-AD76-4D66-9033-E426394AE38B}"/>
    <cellStyle name="Input 2 12 2 2" xfId="19403" xr:uid="{1DC6717C-EC4B-4C14-BBA6-131D844C23AA}"/>
    <cellStyle name="Input 2 12 2 3" xfId="19404" xr:uid="{4596B763-8F0F-4501-B6D0-7FB1F8E995B5}"/>
    <cellStyle name="Input 2 12 3" xfId="19405" xr:uid="{DE523729-CCAC-40FD-9AB7-868FE3BDC12E}"/>
    <cellStyle name="Input 2 12 3 2" xfId="19406" xr:uid="{EFA60460-C371-41C8-842D-C4FE9D647DDA}"/>
    <cellStyle name="Input 2 12 4" xfId="19407" xr:uid="{8657D86B-5C15-4947-9225-809011F7B7E8}"/>
    <cellStyle name="Input 2 13" xfId="19408" xr:uid="{087226B3-49AC-4E7B-9DDA-01331924E3EE}"/>
    <cellStyle name="Input 2 13 2" xfId="19409" xr:uid="{0711312A-4498-4567-B63C-0EDB73DCD8F8}"/>
    <cellStyle name="Input 2 13 2 2" xfId="19410" xr:uid="{9622CE0E-34DC-473A-8107-2DBA45247B90}"/>
    <cellStyle name="Input 2 13 2 3" xfId="19411" xr:uid="{23BADFA8-1EA6-44BE-A491-F2377B97DF4A}"/>
    <cellStyle name="Input 2 13 3" xfId="19412" xr:uid="{E35E61C3-ABD2-42D1-A12F-201807736DF3}"/>
    <cellStyle name="Input 2 13 4" xfId="19413" xr:uid="{23F65977-CC6D-45B8-81B8-CDB35A2D00C3}"/>
    <cellStyle name="Input 2 14" xfId="19414" xr:uid="{77445C3A-29F5-4C56-911F-A990275059D3}"/>
    <cellStyle name="Input 2 14 2" xfId="19415" xr:uid="{F566CA16-B9D3-44DD-A4CE-D956AE176CF7}"/>
    <cellStyle name="Input 2 14 2 2" xfId="19416" xr:uid="{12328702-B8B4-43EE-9CE6-40D5BEBFCBCE}"/>
    <cellStyle name="Input 2 14 3" xfId="19417" xr:uid="{E46FFC42-73E1-4DE0-AA63-368E969C0ABA}"/>
    <cellStyle name="Input 2 14 4" xfId="19418" xr:uid="{74E94A64-1911-468A-A2EB-51AB62DC7091}"/>
    <cellStyle name="Input 2 15" xfId="19419" xr:uid="{C56B97B9-1BB8-4AD5-884F-58F2E2A59F90}"/>
    <cellStyle name="Input 2 15 2" xfId="19420" xr:uid="{75ED8AA1-7FF8-4D8D-B1DF-53EBA0645C22}"/>
    <cellStyle name="Input 2 15 2 2" xfId="19421" xr:uid="{61B5D51E-9AD3-4467-8EF2-B39914752EF9}"/>
    <cellStyle name="Input 2 15 3" xfId="19422" xr:uid="{EB18C758-B6BB-4487-845F-750DF96104FE}"/>
    <cellStyle name="Input 2 16" xfId="19423" xr:uid="{F7D19C88-E807-4FFD-AC9C-6B24CC9ACDEA}"/>
    <cellStyle name="Input 2 16 2" xfId="19424" xr:uid="{A8834007-4013-4127-B87C-830A73800C62}"/>
    <cellStyle name="Input 2 16 2 2" xfId="19425" xr:uid="{8878CB2A-0D4C-41C7-87A6-11A69F0B476F}"/>
    <cellStyle name="Input 2 16 3" xfId="19426" xr:uid="{1977554F-5B51-493D-AD74-8993AB54825E}"/>
    <cellStyle name="Input 2 17" xfId="19427" xr:uid="{719CCEFE-E33E-4141-855E-60E91AB0CC4D}"/>
    <cellStyle name="Input 2 17 2" xfId="19428" xr:uid="{9302C2C6-09AD-4050-8EF8-63711D80E2B4}"/>
    <cellStyle name="Input 2 17 2 2" xfId="19429" xr:uid="{3F518D25-0753-4A94-9428-D2BAFDDAFEAA}"/>
    <cellStyle name="Input 2 17 3" xfId="19430" xr:uid="{C850C5A9-84F1-44EE-AEFC-8C5E2F42D646}"/>
    <cellStyle name="Input 2 18" xfId="19431" xr:uid="{3749B8F0-518E-4798-A672-79B1C766640E}"/>
    <cellStyle name="Input 2 18 2" xfId="19432" xr:uid="{B621124B-AFB1-4566-9906-76416C96A5FC}"/>
    <cellStyle name="Input 2 18 2 2" xfId="19433" xr:uid="{D87B632A-722D-4AD2-969B-D8B2B19C6823}"/>
    <cellStyle name="Input 2 18 3" xfId="19434" xr:uid="{F9FCDA85-F3C6-4E09-810C-3CE3113053C1}"/>
    <cellStyle name="Input 2 19" xfId="19435" xr:uid="{7025EE16-D644-48D0-B967-226CE3487432}"/>
    <cellStyle name="Input 2 19 2" xfId="19436" xr:uid="{84495498-71B2-49C8-B122-7F02AD86566E}"/>
    <cellStyle name="Input 2 19 2 2" xfId="19437" xr:uid="{6A0BC0B4-CA38-483C-B946-505CEAA58C89}"/>
    <cellStyle name="Input 2 19 3" xfId="19438" xr:uid="{A14314FF-8B3C-4BAC-B407-CD3694367AB5}"/>
    <cellStyle name="Input 2 2" xfId="19439" xr:uid="{FECD3A51-C636-41CE-B809-973D305B8006}"/>
    <cellStyle name="Input 2 2 2" xfId="19440" xr:uid="{F45E4625-9B61-465A-908D-053741315021}"/>
    <cellStyle name="Input 2 2 3" xfId="19441" xr:uid="{7750EF08-C32D-47B9-8FB9-64FBA5B89374}"/>
    <cellStyle name="Input 2 2 4" xfId="19442" xr:uid="{60A7BF0A-3962-4D8B-847A-CC7426DC835B}"/>
    <cellStyle name="Input 2 20" xfId="19443" xr:uid="{0BAF0A66-4AC9-4B34-A680-AAB742C1BC37}"/>
    <cellStyle name="Input 2 20 2" xfId="19444" xr:uid="{16407CCD-6E1A-4C44-8C68-3BDE4E487DB3}"/>
    <cellStyle name="Input 2 20 2 2" xfId="19445" xr:uid="{2CBFBE62-BD33-4F43-A12D-C4FD87065686}"/>
    <cellStyle name="Input 2 20 3" xfId="19446" xr:uid="{FB8670C8-3CB9-4AEB-B299-D7670F37DAC5}"/>
    <cellStyle name="Input 2 21" xfId="19447" xr:uid="{6101EE30-F5C8-4795-B934-C28C429C9B97}"/>
    <cellStyle name="Input 2 21 2" xfId="19448" xr:uid="{FFEFE5C6-1554-4E20-9DA9-9024862CE146}"/>
    <cellStyle name="Input 2 21 2 2" xfId="19449" xr:uid="{21CE6768-7160-4536-A670-FB28A3CE914C}"/>
    <cellStyle name="Input 2 21 3" xfId="19450" xr:uid="{11AD6EF4-9DD4-4701-90E6-7DC87B46C556}"/>
    <cellStyle name="Input 2 22" xfId="19451" xr:uid="{05A5B058-2873-4C07-91DD-3C9C8C40617F}"/>
    <cellStyle name="Input 2 22 2" xfId="19452" xr:uid="{F8F6DAEF-8531-4E8C-A6AB-1D850A9955C6}"/>
    <cellStyle name="Input 2 22 2 2" xfId="19453" xr:uid="{F22E4DC5-6D2A-4B5D-A66E-FD7454CB0467}"/>
    <cellStyle name="Input 2 22 3" xfId="19454" xr:uid="{5885DD72-16C6-44B7-9DCD-86777EFFF795}"/>
    <cellStyle name="Input 2 23" xfId="19455" xr:uid="{444E25EB-FE9C-42B6-B315-73BC87B00C04}"/>
    <cellStyle name="Input 2 23 2" xfId="19456" xr:uid="{CB1DBACB-A4BC-4C9E-98C4-33114D0870FF}"/>
    <cellStyle name="Input 2 23 2 2" xfId="19457" xr:uid="{18DC2D67-9818-497C-830A-6EDAA8C5F13F}"/>
    <cellStyle name="Input 2 23 3" xfId="19458" xr:uid="{9CDDD4B5-D76C-4069-9B2C-0C9F20F074A8}"/>
    <cellStyle name="Input 2 24" xfId="19459" xr:uid="{34B87792-04DF-4031-A91E-3E323854D4D4}"/>
    <cellStyle name="Input 2 24 2" xfId="19460" xr:uid="{82D55FD6-B819-40C5-B13D-4A4A42DBC530}"/>
    <cellStyle name="Input 2 24 2 2" xfId="19461" xr:uid="{B39F98B1-A312-4228-AC1E-A6B3BD8A218B}"/>
    <cellStyle name="Input 2 24 3" xfId="19462" xr:uid="{29772BF1-CA86-404B-83F7-BEC6A106608A}"/>
    <cellStyle name="Input 2 25" xfId="19463" xr:uid="{6568F4D4-1E4B-415D-A5B4-BFD84C139702}"/>
    <cellStyle name="Input 2 25 2" xfId="19464" xr:uid="{18768BD6-AB91-4555-AC8E-B22F70D0866F}"/>
    <cellStyle name="Input 2 25 2 2" xfId="19465" xr:uid="{008D72F5-B4A6-471A-A888-2B36EC0446C1}"/>
    <cellStyle name="Input 2 25 3" xfId="19466" xr:uid="{93834682-71A3-4B4B-A3EF-BD99A5AAC437}"/>
    <cellStyle name="Input 2 26" xfId="19467" xr:uid="{692ACBC3-38BA-4188-AF68-B5276B8F39D1}"/>
    <cellStyle name="Input 2 26 2" xfId="19468" xr:uid="{551D98E8-309B-442B-8C86-A6CB541D2462}"/>
    <cellStyle name="Input 2 26 2 2" xfId="19469" xr:uid="{6BEE0201-76EF-4675-9EF7-C9C93112F7B0}"/>
    <cellStyle name="Input 2 26 3" xfId="19470" xr:uid="{F171AA22-ABDE-4FE1-899A-50F0D15B2970}"/>
    <cellStyle name="Input 2 27" xfId="19471" xr:uid="{15522459-4884-42D6-9B57-68E373CB42FC}"/>
    <cellStyle name="Input 2 27 2" xfId="19472" xr:uid="{099CB439-116D-4D94-9698-73EAF63DD543}"/>
    <cellStyle name="Input 2 28" xfId="19473" xr:uid="{91757B48-7979-46DF-8A86-C52DC1A227FD}"/>
    <cellStyle name="Input 2 29" xfId="19474" xr:uid="{A4A0E532-18B5-46CD-A296-600EB2C0AEB7}"/>
    <cellStyle name="Input 2 3" xfId="19475" xr:uid="{0938DDEE-FABA-492E-BCF3-D2A4D8DE6D9A}"/>
    <cellStyle name="Input 2 30" xfId="19476" xr:uid="{78BA2BD9-5133-4CCF-9324-DAE412E08FEC}"/>
    <cellStyle name="Input 2 31" xfId="19477" xr:uid="{7A5682F2-1C8A-4B49-9F39-5DACA5498E24}"/>
    <cellStyle name="Input 2 32" xfId="19478" xr:uid="{EF46D3F9-A3C4-4DFA-A1E6-ED8DB2679151}"/>
    <cellStyle name="Input 2 33" xfId="19479" xr:uid="{8ABB457A-31F9-41F6-A66B-C240F24BCDF7}"/>
    <cellStyle name="Input 2 34" xfId="19480" xr:uid="{72A8CBB5-0886-4049-8FB7-6AAFB2AF1EA5}"/>
    <cellStyle name="Input 2 35" xfId="19481" xr:uid="{5E79A767-8B9A-47C8-B9A2-9F5F820ACADC}"/>
    <cellStyle name="Input 2 36" xfId="19482" xr:uid="{C6E479EE-8128-43A6-9F0F-FBEE9D2E5ED0}"/>
    <cellStyle name="Input 2 4" xfId="19483" xr:uid="{5CA4A7AC-48CB-4CF6-A1BB-A1C84D7F169F}"/>
    <cellStyle name="Input 2 5" xfId="19484" xr:uid="{54E805EB-3A92-46EA-B102-0F8DB724E208}"/>
    <cellStyle name="Input 2 6" xfId="19485" xr:uid="{6EB908E3-2B6A-4F23-983D-9C7E1949534F}"/>
    <cellStyle name="Input 2 7" xfId="19486" xr:uid="{36022BB4-A406-4CB2-AD68-C780F1563AEC}"/>
    <cellStyle name="Input 2 7 10" xfId="19487" xr:uid="{E8A848C8-E8C7-4741-A9A0-DCEB6B0CE31F}"/>
    <cellStyle name="Input 2 7 10 2" xfId="19488" xr:uid="{52CC6D1C-BD47-4794-A3E9-C0B0FEB86822}"/>
    <cellStyle name="Input 2 7 10 2 2" xfId="19489" xr:uid="{E509CA84-D1A6-49D5-BB9E-72F3EF4003D7}"/>
    <cellStyle name="Input 2 7 10 3" xfId="19490" xr:uid="{FC5641A8-18DB-4FF0-AB12-A3BF9A61FFEA}"/>
    <cellStyle name="Input 2 7 11" xfId="19491" xr:uid="{90FB9A02-A14C-424C-93B3-E074C014C87D}"/>
    <cellStyle name="Input 2 7 11 2" xfId="19492" xr:uid="{EFCDA393-5CB1-49CE-990F-85EE78D18C34}"/>
    <cellStyle name="Input 2 7 11 2 2" xfId="19493" xr:uid="{DA4EC88C-3273-4BDA-BB79-2F7EC97A358C}"/>
    <cellStyle name="Input 2 7 11 3" xfId="19494" xr:uid="{FF5D4AB1-2B28-4292-BD02-686ECC74E441}"/>
    <cellStyle name="Input 2 7 12" xfId="19495" xr:uid="{3019F590-AEF6-41AF-8DE9-B5EBCB4C53A4}"/>
    <cellStyle name="Input 2 7 12 2" xfId="19496" xr:uid="{91EAC433-BAC6-4F6E-BA5F-1C878DBFDD6B}"/>
    <cellStyle name="Input 2 7 12 2 2" xfId="19497" xr:uid="{9B8BC98A-49B9-474E-9281-387A31379266}"/>
    <cellStyle name="Input 2 7 12 3" xfId="19498" xr:uid="{8C94F3CB-6323-49AD-883F-2346F2EFB564}"/>
    <cellStyle name="Input 2 7 13" xfId="19499" xr:uid="{36B4FCE6-A719-4124-9C84-39FADA89F0A1}"/>
    <cellStyle name="Input 2 7 13 2" xfId="19500" xr:uid="{D9D17C61-7299-480C-A1C9-1D91E8CD474E}"/>
    <cellStyle name="Input 2 7 13 2 2" xfId="19501" xr:uid="{B1AD510A-CA60-478B-A1CD-C85923C3E486}"/>
    <cellStyle name="Input 2 7 13 3" xfId="19502" xr:uid="{4C083A8B-E661-4BC5-8A3A-DBE43346BB2C}"/>
    <cellStyle name="Input 2 7 14" xfId="19503" xr:uid="{3D49B7FA-6B14-4B64-9ED3-D646A3187CBD}"/>
    <cellStyle name="Input 2 7 14 2" xfId="19504" xr:uid="{20401C45-24AC-4A11-ADF9-8393528C0BF7}"/>
    <cellStyle name="Input 2 7 14 2 2" xfId="19505" xr:uid="{1A7D14FB-4C4D-4A64-B03A-3213FB5DE437}"/>
    <cellStyle name="Input 2 7 14 3" xfId="19506" xr:uid="{04B71EC0-AD30-4D2A-8071-AF0F81BA8547}"/>
    <cellStyle name="Input 2 7 15" xfId="19507" xr:uid="{CB8E9380-72D9-4BC4-B906-357A0FFF8747}"/>
    <cellStyle name="Input 2 7 15 2" xfId="19508" xr:uid="{33A74E08-C266-4831-8971-547D2932BE39}"/>
    <cellStyle name="Input 2 7 15 2 2" xfId="19509" xr:uid="{F21FABCF-DD5A-4E3B-B3AD-3190B06FB253}"/>
    <cellStyle name="Input 2 7 15 3" xfId="19510" xr:uid="{61F7CE0F-2AEC-40CE-9C4F-52F9A46CB9F5}"/>
    <cellStyle name="Input 2 7 16" xfId="19511" xr:uid="{FFAA8BC3-6375-4E99-B27A-E26E8D9E2C1F}"/>
    <cellStyle name="Input 2 7 16 2" xfId="19512" xr:uid="{56AD4DEF-1A08-4B36-A8E3-78B7AA6BEC86}"/>
    <cellStyle name="Input 2 7 16 2 2" xfId="19513" xr:uid="{AD38CB85-F704-4FD4-9AF5-8A9FB2782B6A}"/>
    <cellStyle name="Input 2 7 16 3" xfId="19514" xr:uid="{BEE35279-2786-44EF-85DF-6E5957559839}"/>
    <cellStyle name="Input 2 7 17" xfId="19515" xr:uid="{19697FE3-9719-4F0D-B1DF-F3C6CF827875}"/>
    <cellStyle name="Input 2 7 17 2" xfId="19516" xr:uid="{24CEA02A-718D-4946-A7F4-5F4FF02A40C5}"/>
    <cellStyle name="Input 2 7 17 2 2" xfId="19517" xr:uid="{9C07D6CC-F803-48E0-87D1-19C912906254}"/>
    <cellStyle name="Input 2 7 17 3" xfId="19518" xr:uid="{88F7EA2C-3E25-4C15-9757-2BED07DFC331}"/>
    <cellStyle name="Input 2 7 18" xfId="19519" xr:uid="{3E10C61F-C33A-4A93-A222-1C1DE807A31B}"/>
    <cellStyle name="Input 2 7 18 2" xfId="19520" xr:uid="{41718172-5857-4147-B4FB-563FAE71D376}"/>
    <cellStyle name="Input 2 7 18 2 2" xfId="19521" xr:uid="{A577196D-3C39-479C-A044-8E0515296CA5}"/>
    <cellStyle name="Input 2 7 18 3" xfId="19522" xr:uid="{2AA6BB5B-D39B-4740-A36C-1A1CA3606627}"/>
    <cellStyle name="Input 2 7 19" xfId="19523" xr:uid="{A92531D9-E060-4C01-BB9A-DB5385DCEF7C}"/>
    <cellStyle name="Input 2 7 19 2" xfId="19524" xr:uid="{732BCBA8-A0AC-4CAC-8E45-1AA9F4608F7E}"/>
    <cellStyle name="Input 2 7 19 2 2" xfId="19525" xr:uid="{F3184FDC-C17B-45FE-8B93-6952AA3007DC}"/>
    <cellStyle name="Input 2 7 19 3" xfId="19526" xr:uid="{9EDDAEE0-0900-43F5-8812-A1A85C6323EA}"/>
    <cellStyle name="Input 2 7 2" xfId="19527" xr:uid="{09DB3E14-2E05-44EE-A8D0-36DDF82B1808}"/>
    <cellStyle name="Input 2 7 2 10" xfId="19528" xr:uid="{F568B658-188F-435C-8AB7-4F77413F48E0}"/>
    <cellStyle name="Input 2 7 2 10 2" xfId="19529" xr:uid="{AC78629A-E6B4-4B9C-8502-981F7742459A}"/>
    <cellStyle name="Input 2 7 2 10 2 2" xfId="19530" xr:uid="{441266DD-BB34-4DB1-B38C-980424599DA7}"/>
    <cellStyle name="Input 2 7 2 10 3" xfId="19531" xr:uid="{BDC37EA7-BC4D-49A4-93D6-AA86D3B2B4C7}"/>
    <cellStyle name="Input 2 7 2 11" xfId="19532" xr:uid="{4994EC06-01B8-489C-B3EB-49A66E8EBE6E}"/>
    <cellStyle name="Input 2 7 2 11 2" xfId="19533" xr:uid="{051FD80D-B1DD-45F5-A4A7-64D175E0E0F2}"/>
    <cellStyle name="Input 2 7 2 11 2 2" xfId="19534" xr:uid="{C6FBAA95-A273-4AFF-A586-AFCE7B3DDDC2}"/>
    <cellStyle name="Input 2 7 2 11 3" xfId="19535" xr:uid="{3DB52209-F8E2-4864-A107-12D5E1469BA3}"/>
    <cellStyle name="Input 2 7 2 12" xfId="19536" xr:uid="{27EF8CA1-8CBC-47F5-A65E-4BEBE994EB03}"/>
    <cellStyle name="Input 2 7 2 12 2" xfId="19537" xr:uid="{86FD1F7A-134B-48A5-A68C-3983B5B5A89A}"/>
    <cellStyle name="Input 2 7 2 12 2 2" xfId="19538" xr:uid="{604C6B9F-5432-4103-A189-8C9113902EDA}"/>
    <cellStyle name="Input 2 7 2 12 3" xfId="19539" xr:uid="{107BDFE4-FD49-4F1F-90D6-3D22E20A8B43}"/>
    <cellStyle name="Input 2 7 2 13" xfId="19540" xr:uid="{AC2FFDCC-6A74-48B9-A09E-28266CB8B273}"/>
    <cellStyle name="Input 2 7 2 13 2" xfId="19541" xr:uid="{493AFC4C-167F-4C69-A30F-7F088176E590}"/>
    <cellStyle name="Input 2 7 2 13 2 2" xfId="19542" xr:uid="{EF149F99-65A4-4D09-BB70-E4358BD5D785}"/>
    <cellStyle name="Input 2 7 2 13 3" xfId="19543" xr:uid="{029FA3D7-F828-488A-B2FC-7289A58D7797}"/>
    <cellStyle name="Input 2 7 2 14" xfId="19544" xr:uid="{ADC10435-7423-4890-8144-750464BA152F}"/>
    <cellStyle name="Input 2 7 2 14 2" xfId="19545" xr:uid="{A3D98271-AD6B-48AB-96B9-EE43F9438BBA}"/>
    <cellStyle name="Input 2 7 2 14 2 2" xfId="19546" xr:uid="{D1326ED6-A972-4953-8816-BFCAE84328C2}"/>
    <cellStyle name="Input 2 7 2 14 3" xfId="19547" xr:uid="{535324A7-F08B-4305-B3D7-E896C05ED003}"/>
    <cellStyle name="Input 2 7 2 15" xfId="19548" xr:uid="{A16B3411-EF68-40D3-BEE0-7B51AA3BEB7E}"/>
    <cellStyle name="Input 2 7 2 15 2" xfId="19549" xr:uid="{E1B6D8E7-58C3-4CF3-8AEB-5CF6A3AE7F41}"/>
    <cellStyle name="Input 2 7 2 15 2 2" xfId="19550" xr:uid="{F5116899-3116-44AB-A7AE-1844DF284789}"/>
    <cellStyle name="Input 2 7 2 15 3" xfId="19551" xr:uid="{D195F02C-1577-41C1-888C-CA4F6DCE4917}"/>
    <cellStyle name="Input 2 7 2 16" xfId="19552" xr:uid="{6EB8B773-CB57-4C9E-86EC-575BA926AECC}"/>
    <cellStyle name="Input 2 7 2 16 2" xfId="19553" xr:uid="{BEF719A3-770A-410F-A82A-978C24F3851B}"/>
    <cellStyle name="Input 2 7 2 16 2 2" xfId="19554" xr:uid="{8CF59161-1459-4DD6-81C4-D685CAACC59E}"/>
    <cellStyle name="Input 2 7 2 16 3" xfId="19555" xr:uid="{9BB340BE-0CD1-45B5-9F7F-531B964AB3CB}"/>
    <cellStyle name="Input 2 7 2 17" xfId="19556" xr:uid="{729A02B2-1BA1-4B3E-A8D5-1DE5E5F4675C}"/>
    <cellStyle name="Input 2 7 2 17 2" xfId="19557" xr:uid="{CA36BD3A-631F-434A-9CD7-907747B2933B}"/>
    <cellStyle name="Input 2 7 2 17 2 2" xfId="19558" xr:uid="{416EF4CB-6B2C-4BF7-AC68-E0D64FE614CE}"/>
    <cellStyle name="Input 2 7 2 17 3" xfId="19559" xr:uid="{AD4C7C6D-E62A-4DF7-B318-CFEB0C992D64}"/>
    <cellStyle name="Input 2 7 2 18" xfId="19560" xr:uid="{17E230F6-F06E-469B-B8C2-118D97443B32}"/>
    <cellStyle name="Input 2 7 2 18 2" xfId="19561" xr:uid="{9199F390-284A-4E49-BF90-B0409D1793CF}"/>
    <cellStyle name="Input 2 7 2 19" xfId="19562" xr:uid="{33F09D9F-503F-49B8-815F-9829F11CF227}"/>
    <cellStyle name="Input 2 7 2 2" xfId="19563" xr:uid="{CBB3D9C8-5101-4F5E-94EE-F0CCCC694C8B}"/>
    <cellStyle name="Input 2 7 2 2 10" xfId="19564" xr:uid="{3A07C2EB-2FD5-4A92-B24A-DE7296E643DF}"/>
    <cellStyle name="Input 2 7 2 2 10 2" xfId="19565" xr:uid="{F453ECBF-3461-4A29-9446-F9FF44E1A584}"/>
    <cellStyle name="Input 2 7 2 2 10 2 2" xfId="19566" xr:uid="{14A5B4E6-6907-4395-B885-3EB153D5A34D}"/>
    <cellStyle name="Input 2 7 2 2 10 3" xfId="19567" xr:uid="{3291BDAC-9D98-4CE5-A8F9-9E2753BB8A94}"/>
    <cellStyle name="Input 2 7 2 2 11" xfId="19568" xr:uid="{7EDED412-F90D-46B2-A333-0A194DD1ACC3}"/>
    <cellStyle name="Input 2 7 2 2 11 2" xfId="19569" xr:uid="{C01E7F37-3663-4383-BCF5-8006468AEFF1}"/>
    <cellStyle name="Input 2 7 2 2 11 2 2" xfId="19570" xr:uid="{946816D8-25A5-4156-880D-D90CD7F30E66}"/>
    <cellStyle name="Input 2 7 2 2 11 3" xfId="19571" xr:uid="{031FDB2C-1408-4146-B675-D09E930F2C80}"/>
    <cellStyle name="Input 2 7 2 2 12" xfId="19572" xr:uid="{4C4239C2-C766-44CF-A27A-1DFC4F241A9A}"/>
    <cellStyle name="Input 2 7 2 2 12 2" xfId="19573" xr:uid="{28275626-076C-43D0-8ABF-E8FD4F1D2B21}"/>
    <cellStyle name="Input 2 7 2 2 12 2 2" xfId="19574" xr:uid="{4DE6AB90-6959-48D1-958C-DAAECFC9A98F}"/>
    <cellStyle name="Input 2 7 2 2 12 3" xfId="19575" xr:uid="{205E574A-B9B7-4FEB-9FBE-BC5F7F8C2EB2}"/>
    <cellStyle name="Input 2 7 2 2 13" xfId="19576" xr:uid="{93284649-37B4-4CEF-A236-64E257375E6E}"/>
    <cellStyle name="Input 2 7 2 2 13 2" xfId="19577" xr:uid="{3F0EB8E7-A1F7-4C87-807E-203C15CB748A}"/>
    <cellStyle name="Input 2 7 2 2 13 2 2" xfId="19578" xr:uid="{1353D09F-B4CE-442F-B4A2-38F83E8E604E}"/>
    <cellStyle name="Input 2 7 2 2 13 3" xfId="19579" xr:uid="{EF631138-51A3-4336-8361-09AC8E3BABBD}"/>
    <cellStyle name="Input 2 7 2 2 14" xfId="19580" xr:uid="{A706AC72-5D83-4520-AC20-BBC23DBD420D}"/>
    <cellStyle name="Input 2 7 2 2 14 2" xfId="19581" xr:uid="{5C6F84BF-799F-4C56-A961-A2F674D8CD1F}"/>
    <cellStyle name="Input 2 7 2 2 14 2 2" xfId="19582" xr:uid="{FF466E0E-996F-4CA7-9CF5-CFCB56BAF9B2}"/>
    <cellStyle name="Input 2 7 2 2 14 3" xfId="19583" xr:uid="{6122635A-2D93-4866-B9F7-B7E96CAB183B}"/>
    <cellStyle name="Input 2 7 2 2 15" xfId="19584" xr:uid="{871B942C-8A5A-4439-AD08-66ADADD0E682}"/>
    <cellStyle name="Input 2 7 2 2 15 2" xfId="19585" xr:uid="{33242893-1DD9-4719-93C6-5D4FA96183D4}"/>
    <cellStyle name="Input 2 7 2 2 15 2 2" xfId="19586" xr:uid="{64024F47-36DA-4BAE-AA72-1CBD36D498BC}"/>
    <cellStyle name="Input 2 7 2 2 15 3" xfId="19587" xr:uid="{168A4DD5-C42C-4512-B229-50E0A3055674}"/>
    <cellStyle name="Input 2 7 2 2 16" xfId="19588" xr:uid="{DE73FB89-84EA-42EA-9733-37BB7F0B6D74}"/>
    <cellStyle name="Input 2 7 2 2 16 2" xfId="19589" xr:uid="{94B8461A-43E7-4D6D-8397-0D483876A820}"/>
    <cellStyle name="Input 2 7 2 2 16 2 2" xfId="19590" xr:uid="{02524528-98C4-4F91-A0BE-5DBCEF4D51D6}"/>
    <cellStyle name="Input 2 7 2 2 16 3" xfId="19591" xr:uid="{870D0C11-9A76-4206-9287-4A849C6D4CCB}"/>
    <cellStyle name="Input 2 7 2 2 17" xfId="19592" xr:uid="{5C83BBC7-5646-44C1-B6AF-7CE60D0CCD17}"/>
    <cellStyle name="Input 2 7 2 2 17 2" xfId="19593" xr:uid="{63601916-891F-4EE1-BF60-E42B1E2BC489}"/>
    <cellStyle name="Input 2 7 2 2 17 2 2" xfId="19594" xr:uid="{2894B7F6-8DDA-4A68-A5E1-4EE54F7E6F58}"/>
    <cellStyle name="Input 2 7 2 2 17 3" xfId="19595" xr:uid="{CBFCC561-D420-4E69-B737-26780C064DFE}"/>
    <cellStyle name="Input 2 7 2 2 18" xfId="19596" xr:uid="{8F04E010-92D2-477F-9DDE-8B09E828EA67}"/>
    <cellStyle name="Input 2 7 2 2 18 2" xfId="19597" xr:uid="{D9DDC873-6C3B-404E-8942-3F875816405C}"/>
    <cellStyle name="Input 2 7 2 2 18 2 2" xfId="19598" xr:uid="{6CA10294-1D8F-46CC-A67B-78C05ED517D9}"/>
    <cellStyle name="Input 2 7 2 2 18 3" xfId="19599" xr:uid="{AE18C399-2DB9-4211-93A2-2B4C3F1B1C93}"/>
    <cellStyle name="Input 2 7 2 2 19" xfId="19600" xr:uid="{D64A3CA5-F264-4467-B445-14D5E6DF30F6}"/>
    <cellStyle name="Input 2 7 2 2 19 2" xfId="19601" xr:uid="{446E01E8-AF03-4B0E-9159-9C4A2BF2EA9E}"/>
    <cellStyle name="Input 2 7 2 2 19 2 2" xfId="19602" xr:uid="{26E8E5C9-2118-4A40-BC1C-E8AFF5AA02B9}"/>
    <cellStyle name="Input 2 7 2 2 19 3" xfId="19603" xr:uid="{07C40FD5-E7EA-43AC-BE83-1F39E45A8828}"/>
    <cellStyle name="Input 2 7 2 2 2" xfId="19604" xr:uid="{06607D50-E45B-4B2A-A8EF-2ABFB51B4862}"/>
    <cellStyle name="Input 2 7 2 2 2 2" xfId="19605" xr:uid="{35331A5C-1134-4D96-8CC8-5FB3DEA1F660}"/>
    <cellStyle name="Input 2 7 2 2 2 2 2" xfId="19606" xr:uid="{3A1AFC3F-D1BF-4853-B1B7-785331B148D0}"/>
    <cellStyle name="Input 2 7 2 2 2 2 3" xfId="19607" xr:uid="{7D5CC840-E738-4C88-8D1A-A5F72802B685}"/>
    <cellStyle name="Input 2 7 2 2 2 3" xfId="19608" xr:uid="{0B3042E7-383D-4303-8F76-4D87E8846EC0}"/>
    <cellStyle name="Input 2 7 2 2 2 3 2" xfId="19609" xr:uid="{F17F975F-A35B-4B97-ADFD-5B236BCC468C}"/>
    <cellStyle name="Input 2 7 2 2 2 4" xfId="19610" xr:uid="{8ADDE900-86C6-4AC3-8F00-CF7E3B85B983}"/>
    <cellStyle name="Input 2 7 2 2 20" xfId="19611" xr:uid="{E0533B66-1DCC-4758-A409-27E189FCDED2}"/>
    <cellStyle name="Input 2 7 2 2 20 2" xfId="19612" xr:uid="{F61ADA0B-85B3-45C4-BEA3-9EF8149311CC}"/>
    <cellStyle name="Input 2 7 2 2 20 2 2" xfId="19613" xr:uid="{89B545E1-F9DE-4B0C-B012-C4C05AE9912B}"/>
    <cellStyle name="Input 2 7 2 2 20 3" xfId="19614" xr:uid="{8BAFF9A6-ABFF-47AB-8E17-3DFBE6436752}"/>
    <cellStyle name="Input 2 7 2 2 21" xfId="19615" xr:uid="{94B2EDAF-50CD-4FD1-858A-14BA887A0EDD}"/>
    <cellStyle name="Input 2 7 2 2 21 2" xfId="19616" xr:uid="{E076274A-DA7B-4B3B-BB06-C9C6C138AA8C}"/>
    <cellStyle name="Input 2 7 2 2 22" xfId="19617" xr:uid="{42A59664-D88F-4927-8E76-1E54C331F575}"/>
    <cellStyle name="Input 2 7 2 2 23" xfId="19618" xr:uid="{F3AF4E25-6289-442E-9E6B-E3D8D6BCC831}"/>
    <cellStyle name="Input 2 7 2 2 3" xfId="19619" xr:uid="{EE6F0B82-E0A4-461B-A6B6-D467A2DD8C3A}"/>
    <cellStyle name="Input 2 7 2 2 3 2" xfId="19620" xr:uid="{23E13E9D-AF13-4EB0-8D77-7860D8A1002E}"/>
    <cellStyle name="Input 2 7 2 2 3 2 2" xfId="19621" xr:uid="{3B4F18AB-6FAF-4E9F-B07F-D50ABBD8E8A2}"/>
    <cellStyle name="Input 2 7 2 2 3 3" xfId="19622" xr:uid="{0E7EA2B5-017B-4F6D-AC5F-C28F46D4E943}"/>
    <cellStyle name="Input 2 7 2 2 3 4" xfId="19623" xr:uid="{8DB84B5D-A4C4-4E65-A554-1D53E81BA372}"/>
    <cellStyle name="Input 2 7 2 2 4" xfId="19624" xr:uid="{92A8A2A2-DE32-4DE4-AF7D-2E89A3C9E319}"/>
    <cellStyle name="Input 2 7 2 2 4 2" xfId="19625" xr:uid="{281FCEBF-0CB9-46CB-9DD3-B6C8B5670E37}"/>
    <cellStyle name="Input 2 7 2 2 4 2 2" xfId="19626" xr:uid="{B1CB6276-CE33-4FFD-9217-C5E9DE2D096E}"/>
    <cellStyle name="Input 2 7 2 2 4 3" xfId="19627" xr:uid="{6E0F0E30-581F-4719-AAC5-B851FD27E922}"/>
    <cellStyle name="Input 2 7 2 2 4 4" xfId="19628" xr:uid="{16590787-3633-4DB2-800A-8F7EF429321D}"/>
    <cellStyle name="Input 2 7 2 2 5" xfId="19629" xr:uid="{DB479A31-B046-42ED-99D5-A8217113142D}"/>
    <cellStyle name="Input 2 7 2 2 5 2" xfId="19630" xr:uid="{7EC20B0E-FC36-46BE-B713-FBED1A638A28}"/>
    <cellStyle name="Input 2 7 2 2 5 2 2" xfId="19631" xr:uid="{CC9B1B27-98CA-4CB8-8FE9-1611CD9E7A03}"/>
    <cellStyle name="Input 2 7 2 2 5 3" xfId="19632" xr:uid="{5584DFBA-2556-483B-B2A4-0705892E360E}"/>
    <cellStyle name="Input 2 7 2 2 6" xfId="19633" xr:uid="{9F1F3E3C-540B-4BD7-A39C-80E919683EFE}"/>
    <cellStyle name="Input 2 7 2 2 6 2" xfId="19634" xr:uid="{C3442825-8ADE-4E55-A8F5-DFD036C5B4FD}"/>
    <cellStyle name="Input 2 7 2 2 6 2 2" xfId="19635" xr:uid="{4FD74E0E-EA19-4DE0-993F-330A9511A3EB}"/>
    <cellStyle name="Input 2 7 2 2 6 3" xfId="19636" xr:uid="{FC494A83-B120-44BF-B8DD-D9E9DCCB8071}"/>
    <cellStyle name="Input 2 7 2 2 7" xfId="19637" xr:uid="{EC440A10-AD25-4C37-838A-3ECC4880C47A}"/>
    <cellStyle name="Input 2 7 2 2 7 2" xfId="19638" xr:uid="{8311473E-8C51-4ED1-B7E9-ABA31EA07A8D}"/>
    <cellStyle name="Input 2 7 2 2 7 2 2" xfId="19639" xr:uid="{5690DCC3-B443-4B65-A441-AAF49F663017}"/>
    <cellStyle name="Input 2 7 2 2 7 3" xfId="19640" xr:uid="{AC33093F-2511-46D9-8115-A052D57E7576}"/>
    <cellStyle name="Input 2 7 2 2 8" xfId="19641" xr:uid="{44EAD795-3DF4-4193-AEE9-DDCE8C92C590}"/>
    <cellStyle name="Input 2 7 2 2 8 2" xfId="19642" xr:uid="{78947029-39B4-4B30-AC9A-7251F55BD931}"/>
    <cellStyle name="Input 2 7 2 2 8 2 2" xfId="19643" xr:uid="{5110E89C-FE3E-4B4D-85BE-75EED0493759}"/>
    <cellStyle name="Input 2 7 2 2 8 3" xfId="19644" xr:uid="{5E8574BD-630A-4B7A-9111-EDCCAC570A83}"/>
    <cellStyle name="Input 2 7 2 2 9" xfId="19645" xr:uid="{C8F3E169-442A-4292-8F2D-377BCD1402C4}"/>
    <cellStyle name="Input 2 7 2 2 9 2" xfId="19646" xr:uid="{143AEEAB-CEFD-4318-8FBB-E87C88BA416E}"/>
    <cellStyle name="Input 2 7 2 2 9 2 2" xfId="19647" xr:uid="{D37BEE25-82BF-4AA9-B3A0-F2ADEC58EB3B}"/>
    <cellStyle name="Input 2 7 2 2 9 3" xfId="19648" xr:uid="{747C58F0-671B-4CF7-98C2-AB6F5EA4B8C2}"/>
    <cellStyle name="Input 2 7 2 20" xfId="19649" xr:uid="{FF41D429-F48A-4FDA-8371-4493370023B7}"/>
    <cellStyle name="Input 2 7 2 3" xfId="19650" xr:uid="{B4FC60B2-722C-4E7E-A4BC-23F6A91E7F1F}"/>
    <cellStyle name="Input 2 7 2 3 2" xfId="19651" xr:uid="{A13B4805-83C3-4DDD-BB00-C42E3CCE8CE8}"/>
    <cellStyle name="Input 2 7 2 3 2 2" xfId="19652" xr:uid="{50894221-3E94-47D1-8DC7-0FD96DEA10E5}"/>
    <cellStyle name="Input 2 7 2 3 2 3" xfId="19653" xr:uid="{DE63B015-F963-4758-B943-CACBE199A0B7}"/>
    <cellStyle name="Input 2 7 2 3 3" xfId="19654" xr:uid="{8BF615EE-C2E9-4B7B-B6BC-51908FDC916A}"/>
    <cellStyle name="Input 2 7 2 3 3 2" xfId="19655" xr:uid="{3D42314A-5800-4FF6-B608-EC6CA08D9FE7}"/>
    <cellStyle name="Input 2 7 2 3 4" xfId="19656" xr:uid="{C11C35D9-2A42-4274-9FCD-B6706E4C0D9F}"/>
    <cellStyle name="Input 2 7 2 4" xfId="19657" xr:uid="{A4F8E7F6-E4E8-44C4-83CB-D53F48805480}"/>
    <cellStyle name="Input 2 7 2 4 2" xfId="19658" xr:uid="{40F2A398-009A-4E4B-8C28-4AB91786469C}"/>
    <cellStyle name="Input 2 7 2 4 2 2" xfId="19659" xr:uid="{AE5D6F56-E214-417B-B3B8-DF2F8C017128}"/>
    <cellStyle name="Input 2 7 2 4 3" xfId="19660" xr:uid="{56C76BF9-32CC-4FD3-B8F8-900E589FB0BD}"/>
    <cellStyle name="Input 2 7 2 4 4" xfId="19661" xr:uid="{85E3CFA4-9F5C-4CA4-BB8A-872DA83D2287}"/>
    <cellStyle name="Input 2 7 2 5" xfId="19662" xr:uid="{CC2A37FE-0AB6-4B37-9A73-3621FC766291}"/>
    <cellStyle name="Input 2 7 2 5 2" xfId="19663" xr:uid="{7380C1C8-21A2-42DA-9FE8-F026F37C6DD4}"/>
    <cellStyle name="Input 2 7 2 5 2 2" xfId="19664" xr:uid="{78B2EF8F-AA91-45E6-BD74-D06F73FC6733}"/>
    <cellStyle name="Input 2 7 2 5 3" xfId="19665" xr:uid="{488A78D7-DDCC-45D0-A732-F0302DC6534C}"/>
    <cellStyle name="Input 2 7 2 5 4" xfId="19666" xr:uid="{162081FF-02E9-4218-9772-4EA4B0C7EFD6}"/>
    <cellStyle name="Input 2 7 2 6" xfId="19667" xr:uid="{1BC3BD6F-552D-423A-BF40-EDADFF9EACAF}"/>
    <cellStyle name="Input 2 7 2 6 2" xfId="19668" xr:uid="{2B12B5F3-3DE1-429D-950C-F1DDB761C880}"/>
    <cellStyle name="Input 2 7 2 6 2 2" xfId="19669" xr:uid="{7A3E4437-F44A-4BE8-A080-0F9F217984EF}"/>
    <cellStyle name="Input 2 7 2 6 3" xfId="19670" xr:uid="{FD80338C-F206-42EA-A8DB-CBF4B3A0159B}"/>
    <cellStyle name="Input 2 7 2 7" xfId="19671" xr:uid="{4C7C6EEC-0FA7-44A0-B732-13EB0111BE9D}"/>
    <cellStyle name="Input 2 7 2 7 2" xfId="19672" xr:uid="{D3D3D58D-6447-4FD6-9B72-4461DD488B05}"/>
    <cellStyle name="Input 2 7 2 7 2 2" xfId="19673" xr:uid="{AC6419FE-072D-4B1F-B660-E95E84A9764D}"/>
    <cellStyle name="Input 2 7 2 7 3" xfId="19674" xr:uid="{6029D4C3-7EFC-4FBA-A035-98E95B52218B}"/>
    <cellStyle name="Input 2 7 2 8" xfId="19675" xr:uid="{72F10996-C9B6-4815-9EA4-BFBB626DFFC7}"/>
    <cellStyle name="Input 2 7 2 8 2" xfId="19676" xr:uid="{7A8A2CE1-F522-4832-A1FA-063FE31D8430}"/>
    <cellStyle name="Input 2 7 2 8 2 2" xfId="19677" xr:uid="{3FA41B9C-B66C-4F52-A628-A4A07983FCC3}"/>
    <cellStyle name="Input 2 7 2 8 3" xfId="19678" xr:uid="{53F493C7-363A-4019-B0D2-CE0C2BC493C0}"/>
    <cellStyle name="Input 2 7 2 9" xfId="19679" xr:uid="{5239073D-9848-47B1-9E2F-623953E02D56}"/>
    <cellStyle name="Input 2 7 2 9 2" xfId="19680" xr:uid="{BB0F2E49-0C34-48D7-B18C-DAF335332F8B}"/>
    <cellStyle name="Input 2 7 2 9 2 2" xfId="19681" xr:uid="{827CBA4A-FB86-4EBD-B685-D4C65E6C4521}"/>
    <cellStyle name="Input 2 7 2 9 3" xfId="19682" xr:uid="{D268B69B-7530-4203-9E55-7059EA2AEF5B}"/>
    <cellStyle name="Input 2 7 20" xfId="19683" xr:uid="{6AD6BD58-B924-4FC7-B2FD-7ACB936F2EE5}"/>
    <cellStyle name="Input 2 7 20 2" xfId="19684" xr:uid="{B6C26E1A-7A88-4B42-98A2-E03034E37216}"/>
    <cellStyle name="Input 2 7 20 2 2" xfId="19685" xr:uid="{FB4A8A20-17F8-432F-8D7D-91F69296E013}"/>
    <cellStyle name="Input 2 7 20 3" xfId="19686" xr:uid="{866B1E0D-050B-4109-BC84-15EA5301C7A3}"/>
    <cellStyle name="Input 2 7 21" xfId="19687" xr:uid="{1BFBE1BA-A01A-4AFA-88EB-697352013BA9}"/>
    <cellStyle name="Input 2 7 21 2" xfId="19688" xr:uid="{8F0FF174-1159-4E4F-A264-C7149BD91344}"/>
    <cellStyle name="Input 2 7 22" xfId="19689" xr:uid="{8E86D305-ABB4-4D34-8002-F3878341DF13}"/>
    <cellStyle name="Input 2 7 23" xfId="19690" xr:uid="{5821C9EE-75E3-4863-B5CB-8DA46D864C18}"/>
    <cellStyle name="Input 2 7 3" xfId="19691" xr:uid="{7E430665-5A31-4039-B954-CCEF6668D07E}"/>
    <cellStyle name="Input 2 7 3 10" xfId="19692" xr:uid="{63DF2BBA-BC93-44A8-AFAE-BE4A3DDE4FE9}"/>
    <cellStyle name="Input 2 7 3 10 2" xfId="19693" xr:uid="{6BD84E5B-BA17-4ACD-ACE6-3E00C5A382A1}"/>
    <cellStyle name="Input 2 7 3 10 2 2" xfId="19694" xr:uid="{60A446AC-5812-4345-B07D-F221E87F62B2}"/>
    <cellStyle name="Input 2 7 3 10 3" xfId="19695" xr:uid="{527EE3A3-F2C2-4D20-8DF4-CD351CC4775C}"/>
    <cellStyle name="Input 2 7 3 11" xfId="19696" xr:uid="{81FA88FC-4D22-4259-A4FE-B0C9210DC558}"/>
    <cellStyle name="Input 2 7 3 11 2" xfId="19697" xr:uid="{84D19BC5-B544-42FF-BA58-4CE51B45DC3C}"/>
    <cellStyle name="Input 2 7 3 11 2 2" xfId="19698" xr:uid="{58EA84F1-5930-441E-969B-95B36C1482DB}"/>
    <cellStyle name="Input 2 7 3 11 3" xfId="19699" xr:uid="{B76666EA-8FD3-4866-8551-AE883E0E343C}"/>
    <cellStyle name="Input 2 7 3 12" xfId="19700" xr:uid="{EA325B3B-D52A-4E85-8EF8-2B153E194BA4}"/>
    <cellStyle name="Input 2 7 3 12 2" xfId="19701" xr:uid="{6F763621-1504-4695-B92A-1A8C16C324B6}"/>
    <cellStyle name="Input 2 7 3 12 2 2" xfId="19702" xr:uid="{4411B8BF-00E9-4A99-B5AD-92E7CC4FD0F8}"/>
    <cellStyle name="Input 2 7 3 12 3" xfId="19703" xr:uid="{2F70944D-B81C-46EF-B64E-E0EE015F4D85}"/>
    <cellStyle name="Input 2 7 3 13" xfId="19704" xr:uid="{C2CF04FA-1598-4856-9E00-D2DCF78D2CDD}"/>
    <cellStyle name="Input 2 7 3 13 2" xfId="19705" xr:uid="{16E6A5B0-F63D-4379-93BF-04494B8A34AB}"/>
    <cellStyle name="Input 2 7 3 13 2 2" xfId="19706" xr:uid="{26F2006F-36E6-433C-8DC2-4A267160A907}"/>
    <cellStyle name="Input 2 7 3 13 3" xfId="19707" xr:uid="{533040EB-D668-4BB6-84E5-736E2C7976ED}"/>
    <cellStyle name="Input 2 7 3 14" xfId="19708" xr:uid="{5FC336DA-E4DA-4D21-B291-6EDC612AE17F}"/>
    <cellStyle name="Input 2 7 3 14 2" xfId="19709" xr:uid="{DC364A66-C32C-4C30-961A-2F9E3D26711F}"/>
    <cellStyle name="Input 2 7 3 14 2 2" xfId="19710" xr:uid="{2DB3EDBA-5B66-42B2-A2D7-86770429B67E}"/>
    <cellStyle name="Input 2 7 3 14 3" xfId="19711" xr:uid="{C4096D5B-9169-45C3-B83B-374A9700D6D4}"/>
    <cellStyle name="Input 2 7 3 15" xfId="19712" xr:uid="{E6077398-35C2-4FFD-8579-9D8F078A471D}"/>
    <cellStyle name="Input 2 7 3 15 2" xfId="19713" xr:uid="{8BB1D1B3-AC1D-4DC3-B786-B728C386F34F}"/>
    <cellStyle name="Input 2 7 3 15 2 2" xfId="19714" xr:uid="{AE8BAE1D-DD4A-4A42-95CF-85D8FFACA601}"/>
    <cellStyle name="Input 2 7 3 15 3" xfId="19715" xr:uid="{BF32C618-2389-4D1A-8F7F-09E0FA0A3477}"/>
    <cellStyle name="Input 2 7 3 16" xfId="19716" xr:uid="{D56BBCFE-9CAF-4CDC-8C6A-C510BCEB05CB}"/>
    <cellStyle name="Input 2 7 3 16 2" xfId="19717" xr:uid="{426582A6-1C8D-493D-A1E6-9AB1E29E4DF8}"/>
    <cellStyle name="Input 2 7 3 16 2 2" xfId="19718" xr:uid="{F3F53C6A-4736-4A28-8C3D-7F5CF21D93C1}"/>
    <cellStyle name="Input 2 7 3 16 3" xfId="19719" xr:uid="{B538E6FC-4E97-4672-89CC-C1D6C3ABC1B1}"/>
    <cellStyle name="Input 2 7 3 17" xfId="19720" xr:uid="{3F03CEB6-0C3F-422E-A0CA-B495847175AB}"/>
    <cellStyle name="Input 2 7 3 17 2" xfId="19721" xr:uid="{4585B13D-6050-4615-B7AC-F45AE464D511}"/>
    <cellStyle name="Input 2 7 3 17 2 2" xfId="19722" xr:uid="{A8D2901F-845F-4F0D-8B38-021247FEFA65}"/>
    <cellStyle name="Input 2 7 3 17 3" xfId="19723" xr:uid="{CF7BA809-70CD-423A-AAC1-239DE5D14698}"/>
    <cellStyle name="Input 2 7 3 18" xfId="19724" xr:uid="{C95B34DE-F04F-49C6-9046-A1AB9170E7BF}"/>
    <cellStyle name="Input 2 7 3 18 2" xfId="19725" xr:uid="{0C096422-32FD-4D13-BBF7-C5FA91D09369}"/>
    <cellStyle name="Input 2 7 3 19" xfId="19726" xr:uid="{1D97E572-EDBA-4C59-9E9E-69461B49E597}"/>
    <cellStyle name="Input 2 7 3 2" xfId="19727" xr:uid="{0F28E6C4-7F3A-435B-A7EA-402EC4EF90EF}"/>
    <cellStyle name="Input 2 7 3 2 10" xfId="19728" xr:uid="{79682F28-4674-4E4E-A030-57BC36284821}"/>
    <cellStyle name="Input 2 7 3 2 10 2" xfId="19729" xr:uid="{5877883A-3707-4CCF-B924-3DF06C9D3C8D}"/>
    <cellStyle name="Input 2 7 3 2 10 2 2" xfId="19730" xr:uid="{6A8B279A-BC1E-4938-8ECE-1985598A8FAE}"/>
    <cellStyle name="Input 2 7 3 2 10 3" xfId="19731" xr:uid="{825AFEBB-2534-4CA2-869A-044A8477FAAA}"/>
    <cellStyle name="Input 2 7 3 2 11" xfId="19732" xr:uid="{818432A4-45D9-4FB2-A707-8B8C849F62EC}"/>
    <cellStyle name="Input 2 7 3 2 11 2" xfId="19733" xr:uid="{E2A7F7FE-9428-4851-804D-65F00615FD7E}"/>
    <cellStyle name="Input 2 7 3 2 11 2 2" xfId="19734" xr:uid="{9622530D-2549-4548-B9BD-295E9DD70AB3}"/>
    <cellStyle name="Input 2 7 3 2 11 3" xfId="19735" xr:uid="{D8AD3D8D-797F-413E-ABD0-D68807742595}"/>
    <cellStyle name="Input 2 7 3 2 12" xfId="19736" xr:uid="{C3F877A5-395E-48C8-8624-3E3DB180CCF1}"/>
    <cellStyle name="Input 2 7 3 2 12 2" xfId="19737" xr:uid="{A33D7BC4-ECE7-45FB-B020-E161B7C8848D}"/>
    <cellStyle name="Input 2 7 3 2 12 2 2" xfId="19738" xr:uid="{7A14A26F-5592-4E33-92BB-60BC2579A55D}"/>
    <cellStyle name="Input 2 7 3 2 12 3" xfId="19739" xr:uid="{CF2D6CBF-9FBE-4DC4-B60F-AB7E026CFA58}"/>
    <cellStyle name="Input 2 7 3 2 13" xfId="19740" xr:uid="{4AE360BD-FBC3-4916-9C31-A851E385BD08}"/>
    <cellStyle name="Input 2 7 3 2 13 2" xfId="19741" xr:uid="{28AC5D84-CA08-4BBB-AB9F-A0BF54DC9030}"/>
    <cellStyle name="Input 2 7 3 2 13 2 2" xfId="19742" xr:uid="{65EA920C-26AE-4772-BA42-C0543A53A3F8}"/>
    <cellStyle name="Input 2 7 3 2 13 3" xfId="19743" xr:uid="{7C49865B-E76E-4DD5-97D0-5B8C82A9B0FA}"/>
    <cellStyle name="Input 2 7 3 2 14" xfId="19744" xr:uid="{86E36F69-8095-46B0-8F19-5972F6DCA6A9}"/>
    <cellStyle name="Input 2 7 3 2 14 2" xfId="19745" xr:uid="{7A66270A-6838-47DC-AF20-6AAE6E94DC57}"/>
    <cellStyle name="Input 2 7 3 2 14 2 2" xfId="19746" xr:uid="{0078B1FB-54B1-479E-A6DE-41AD8DDB487F}"/>
    <cellStyle name="Input 2 7 3 2 14 3" xfId="19747" xr:uid="{70FF2A0F-D313-4C0F-BE6E-4D52DB5C3FAC}"/>
    <cellStyle name="Input 2 7 3 2 15" xfId="19748" xr:uid="{7FE13997-BACA-4A00-A22C-86DF846A8F3A}"/>
    <cellStyle name="Input 2 7 3 2 15 2" xfId="19749" xr:uid="{97458FC2-9B02-4935-8E08-3164AD8BF999}"/>
    <cellStyle name="Input 2 7 3 2 15 2 2" xfId="19750" xr:uid="{B2E9DADA-98FB-4067-AC92-8F0CA7C8F459}"/>
    <cellStyle name="Input 2 7 3 2 15 3" xfId="19751" xr:uid="{D8574959-411C-44F7-8159-CC0288E30113}"/>
    <cellStyle name="Input 2 7 3 2 16" xfId="19752" xr:uid="{70E457ED-1270-4759-89E1-89193F175528}"/>
    <cellStyle name="Input 2 7 3 2 16 2" xfId="19753" xr:uid="{BCCA1635-E4E7-4BEC-9BAD-DA5CBFD5EF76}"/>
    <cellStyle name="Input 2 7 3 2 16 2 2" xfId="19754" xr:uid="{3E60AB5F-0C1E-4913-9D79-6996409BC039}"/>
    <cellStyle name="Input 2 7 3 2 16 3" xfId="19755" xr:uid="{9A70D13C-A6CC-417C-9980-AD899BC8B24A}"/>
    <cellStyle name="Input 2 7 3 2 17" xfId="19756" xr:uid="{5CD8A72C-790B-47B7-8079-6EE21E0D1DEE}"/>
    <cellStyle name="Input 2 7 3 2 17 2" xfId="19757" xr:uid="{AC97C3AF-3498-4E33-85B9-9CC54E886822}"/>
    <cellStyle name="Input 2 7 3 2 17 2 2" xfId="19758" xr:uid="{DB324980-8809-408E-941C-85660AAE17C7}"/>
    <cellStyle name="Input 2 7 3 2 17 3" xfId="19759" xr:uid="{9F1CD434-AEBC-403D-8550-37FB3305A08A}"/>
    <cellStyle name="Input 2 7 3 2 18" xfId="19760" xr:uid="{EE18427B-CD60-4602-B0F6-E35ABA53D96C}"/>
    <cellStyle name="Input 2 7 3 2 18 2" xfId="19761" xr:uid="{D54C2F90-012D-468F-B050-F6424ACCC586}"/>
    <cellStyle name="Input 2 7 3 2 18 2 2" xfId="19762" xr:uid="{E71119F8-DD45-4E36-9B6F-14FBD320B7E1}"/>
    <cellStyle name="Input 2 7 3 2 18 3" xfId="19763" xr:uid="{4ED6E018-9461-4E0D-88AD-B3869D345261}"/>
    <cellStyle name="Input 2 7 3 2 19" xfId="19764" xr:uid="{56BE96A3-5AD6-4CCD-B2A6-53CBD8873F12}"/>
    <cellStyle name="Input 2 7 3 2 19 2" xfId="19765" xr:uid="{81120794-28E6-4E64-9D93-316E941F4E34}"/>
    <cellStyle name="Input 2 7 3 2 19 2 2" xfId="19766" xr:uid="{13BE13E4-1096-4172-A77A-D10F1FA9DA04}"/>
    <cellStyle name="Input 2 7 3 2 19 3" xfId="19767" xr:uid="{BE55D7F2-CA69-4802-A770-647623106F77}"/>
    <cellStyle name="Input 2 7 3 2 2" xfId="19768" xr:uid="{27B17F53-5D6F-4175-B71C-DC1345412AEA}"/>
    <cellStyle name="Input 2 7 3 2 2 2" xfId="19769" xr:uid="{6260A3F3-E87E-444B-8292-B8B4AB7BD105}"/>
    <cellStyle name="Input 2 7 3 2 2 2 2" xfId="19770" xr:uid="{F16270D9-8B20-4A36-AE08-6E5923C4AA74}"/>
    <cellStyle name="Input 2 7 3 2 2 3" xfId="19771" xr:uid="{64E2A69A-6D1D-4938-9D85-F4CD56F40143}"/>
    <cellStyle name="Input 2 7 3 2 2 4" xfId="19772" xr:uid="{124C3BF4-F41C-4A3A-98A2-2B982822468C}"/>
    <cellStyle name="Input 2 7 3 2 20" xfId="19773" xr:uid="{D0575170-8545-4A20-8F13-79020654C1D4}"/>
    <cellStyle name="Input 2 7 3 2 20 2" xfId="19774" xr:uid="{C25F124B-46B9-4EC7-A843-F1188B55222B}"/>
    <cellStyle name="Input 2 7 3 2 20 2 2" xfId="19775" xr:uid="{A4BDE8FB-F784-4675-ADFF-980935140CE7}"/>
    <cellStyle name="Input 2 7 3 2 20 3" xfId="19776" xr:uid="{4945F679-4FAB-47CE-904D-B4E078CB54DB}"/>
    <cellStyle name="Input 2 7 3 2 21" xfId="19777" xr:uid="{647086E7-73F9-4538-AEC6-4F937D3C44E5}"/>
    <cellStyle name="Input 2 7 3 2 21 2" xfId="19778" xr:uid="{21C4F6F4-C74C-4CF6-B41B-EA910CCF8259}"/>
    <cellStyle name="Input 2 7 3 2 22" xfId="19779" xr:uid="{99B019F0-453E-41EA-AEFD-2D277D97BAF6}"/>
    <cellStyle name="Input 2 7 3 2 23" xfId="19780" xr:uid="{4F9E36A8-C5D7-4A59-AD84-822E28D8D017}"/>
    <cellStyle name="Input 2 7 3 2 3" xfId="19781" xr:uid="{5C0DEA2E-715A-4126-9797-C946C31E6AD3}"/>
    <cellStyle name="Input 2 7 3 2 3 2" xfId="19782" xr:uid="{F3F66DA9-6562-43FB-B30B-A20611BC8E81}"/>
    <cellStyle name="Input 2 7 3 2 3 2 2" xfId="19783" xr:uid="{B6510450-76FD-41A3-B1A0-140A2B4749E6}"/>
    <cellStyle name="Input 2 7 3 2 3 3" xfId="19784" xr:uid="{4AC8DEAC-6F8C-4D3F-B0E8-89F1AAA163C1}"/>
    <cellStyle name="Input 2 7 3 2 3 4" xfId="19785" xr:uid="{7B8C3E63-9BDC-49F1-B63A-9755F3187B6E}"/>
    <cellStyle name="Input 2 7 3 2 4" xfId="19786" xr:uid="{7E63C9DA-F3FD-4D41-B18B-7289DAE2F469}"/>
    <cellStyle name="Input 2 7 3 2 4 2" xfId="19787" xr:uid="{EB103B95-78EC-4C91-A3C5-4773CCD7EB02}"/>
    <cellStyle name="Input 2 7 3 2 4 2 2" xfId="19788" xr:uid="{3379915A-4EA9-414A-BDEB-289971B41747}"/>
    <cellStyle name="Input 2 7 3 2 4 3" xfId="19789" xr:uid="{6A858C26-5177-4F3E-A559-DFD9201A3550}"/>
    <cellStyle name="Input 2 7 3 2 5" xfId="19790" xr:uid="{71939AED-9BDE-4F0C-BDD1-D2AC51EE98AA}"/>
    <cellStyle name="Input 2 7 3 2 5 2" xfId="19791" xr:uid="{9811E653-954A-4621-8954-989867514F7D}"/>
    <cellStyle name="Input 2 7 3 2 5 2 2" xfId="19792" xr:uid="{352723E9-023A-4BB0-AAEE-643CD9B7232F}"/>
    <cellStyle name="Input 2 7 3 2 5 3" xfId="19793" xr:uid="{DA314EE2-D8B2-466F-B63F-F98A6340DBD6}"/>
    <cellStyle name="Input 2 7 3 2 6" xfId="19794" xr:uid="{C30ADC01-62CE-4E08-B3FD-A083BBFF57C8}"/>
    <cellStyle name="Input 2 7 3 2 6 2" xfId="19795" xr:uid="{C830C339-19B3-4FF3-A62F-915082D51DF8}"/>
    <cellStyle name="Input 2 7 3 2 6 2 2" xfId="19796" xr:uid="{63E973CA-4339-4FFD-A6FB-07A194054A84}"/>
    <cellStyle name="Input 2 7 3 2 6 3" xfId="19797" xr:uid="{EC9A27C2-3AE2-4E38-AAA7-990F78B6332D}"/>
    <cellStyle name="Input 2 7 3 2 7" xfId="19798" xr:uid="{4B24623D-61BB-4D78-BC88-71D76C856E45}"/>
    <cellStyle name="Input 2 7 3 2 7 2" xfId="19799" xr:uid="{02F3D445-026A-48FA-83F5-E15F7CF3B91A}"/>
    <cellStyle name="Input 2 7 3 2 7 2 2" xfId="19800" xr:uid="{E6A618EC-3729-46B1-BC62-89D52372078A}"/>
    <cellStyle name="Input 2 7 3 2 7 3" xfId="19801" xr:uid="{64B15557-C1B1-40A1-81A5-B30B65D4E27A}"/>
    <cellStyle name="Input 2 7 3 2 8" xfId="19802" xr:uid="{5AD234DD-298D-4A8B-BE7B-BE2ED26AB825}"/>
    <cellStyle name="Input 2 7 3 2 8 2" xfId="19803" xr:uid="{C8DBB4BF-15AF-45BF-95F0-D267C7034E16}"/>
    <cellStyle name="Input 2 7 3 2 8 2 2" xfId="19804" xr:uid="{D9143273-1B01-4DC2-B21E-CA79E1792423}"/>
    <cellStyle name="Input 2 7 3 2 8 3" xfId="19805" xr:uid="{8528FF4C-75E2-4CA8-AA8A-6CCC2EED2E16}"/>
    <cellStyle name="Input 2 7 3 2 9" xfId="19806" xr:uid="{DA6578ED-74FE-4CA3-A8E8-6BE6C16A6EBD}"/>
    <cellStyle name="Input 2 7 3 2 9 2" xfId="19807" xr:uid="{8D397E93-BE61-45EB-B9F4-23A90ECE4FFB}"/>
    <cellStyle name="Input 2 7 3 2 9 2 2" xfId="19808" xr:uid="{2859486E-D071-4B59-AB93-68A2D908CD3E}"/>
    <cellStyle name="Input 2 7 3 2 9 3" xfId="19809" xr:uid="{C3C9B713-2E80-46F8-86A3-EE7A3D3F075F}"/>
    <cellStyle name="Input 2 7 3 20" xfId="19810" xr:uid="{901E8781-68B8-4697-BE20-B2ECBC0A2114}"/>
    <cellStyle name="Input 2 7 3 3" xfId="19811" xr:uid="{03369D00-DF36-477B-9039-AA1AF1C3924A}"/>
    <cellStyle name="Input 2 7 3 3 2" xfId="19812" xr:uid="{304D50E9-CD56-402B-9436-E34EBD0966B8}"/>
    <cellStyle name="Input 2 7 3 3 2 2" xfId="19813" xr:uid="{F8A35F3E-A778-4D08-9B71-B977DC66DAD0}"/>
    <cellStyle name="Input 2 7 3 3 3" xfId="19814" xr:uid="{327D63A9-2886-495B-844E-17A11098498B}"/>
    <cellStyle name="Input 2 7 3 3 4" xfId="19815" xr:uid="{9F9F3497-0393-4BF4-9F30-DB2678C06C38}"/>
    <cellStyle name="Input 2 7 3 4" xfId="19816" xr:uid="{55818633-6D39-4E3D-A3E8-35657430AF62}"/>
    <cellStyle name="Input 2 7 3 4 2" xfId="19817" xr:uid="{C739BD74-37F7-4F98-AFFB-3C316FE44298}"/>
    <cellStyle name="Input 2 7 3 4 2 2" xfId="19818" xr:uid="{1689FCE2-39B4-4CCC-9278-940FE1CD5B37}"/>
    <cellStyle name="Input 2 7 3 4 3" xfId="19819" xr:uid="{3BFFB537-FB06-4106-B2D9-3ADCE27699CB}"/>
    <cellStyle name="Input 2 7 3 4 4" xfId="19820" xr:uid="{07285A6D-5A6C-4607-91FA-6515A708F4C7}"/>
    <cellStyle name="Input 2 7 3 5" xfId="19821" xr:uid="{007DB303-EA84-4665-8B3E-353591B87096}"/>
    <cellStyle name="Input 2 7 3 5 2" xfId="19822" xr:uid="{8A9E45E4-BFF6-4491-B83E-2A6765FB00EC}"/>
    <cellStyle name="Input 2 7 3 5 2 2" xfId="19823" xr:uid="{99DB67E7-CBC6-440F-8C59-67B7AF774620}"/>
    <cellStyle name="Input 2 7 3 5 3" xfId="19824" xr:uid="{62D4AC4E-34E7-4A2E-AA9A-B7FC61E6FB4D}"/>
    <cellStyle name="Input 2 7 3 6" xfId="19825" xr:uid="{14478942-CA07-422F-951E-1966D2903B31}"/>
    <cellStyle name="Input 2 7 3 6 2" xfId="19826" xr:uid="{8F10248A-E4A4-4C66-B4B5-E03D150F7531}"/>
    <cellStyle name="Input 2 7 3 6 2 2" xfId="19827" xr:uid="{4A8903F9-C7CB-4EDC-93C7-B58EDEBC602A}"/>
    <cellStyle name="Input 2 7 3 6 3" xfId="19828" xr:uid="{3D112F2C-6C57-4687-87A6-B3C0CF1CE54A}"/>
    <cellStyle name="Input 2 7 3 7" xfId="19829" xr:uid="{261636CB-049A-49CB-8CFA-CFFBE31960C2}"/>
    <cellStyle name="Input 2 7 3 7 2" xfId="19830" xr:uid="{447EE9B1-8920-451F-9234-C2F47D0EE1A2}"/>
    <cellStyle name="Input 2 7 3 7 2 2" xfId="19831" xr:uid="{04998D12-363C-4ACC-893D-ED686B0E40D2}"/>
    <cellStyle name="Input 2 7 3 7 3" xfId="19832" xr:uid="{23327A15-BA94-4C31-8633-DCD6896EC44C}"/>
    <cellStyle name="Input 2 7 3 8" xfId="19833" xr:uid="{3F165DA9-0F79-4C84-B226-80934CADCED6}"/>
    <cellStyle name="Input 2 7 3 8 2" xfId="19834" xr:uid="{2737CDF1-D0F9-4831-9E95-1F6B39B10B6C}"/>
    <cellStyle name="Input 2 7 3 8 2 2" xfId="19835" xr:uid="{4CA3720A-195C-490F-B97C-DCEF634BAD6A}"/>
    <cellStyle name="Input 2 7 3 8 3" xfId="19836" xr:uid="{138E6EEF-D85C-42A5-9D24-CC733E975F95}"/>
    <cellStyle name="Input 2 7 3 9" xfId="19837" xr:uid="{0BF32556-9A99-4B5C-A990-5B4BCB4D43C8}"/>
    <cellStyle name="Input 2 7 3 9 2" xfId="19838" xr:uid="{53D37A4C-B9F5-48B9-8A4B-A569B3963DDF}"/>
    <cellStyle name="Input 2 7 3 9 2 2" xfId="19839" xr:uid="{14508F99-4C4B-4C12-923A-184BA2CD232B}"/>
    <cellStyle name="Input 2 7 3 9 3" xfId="19840" xr:uid="{7D3CAEF7-D5EA-4F78-849E-E55167EF3A71}"/>
    <cellStyle name="Input 2 7 4" xfId="19841" xr:uid="{096E5599-5CE7-4CC0-97BC-47404EE43EA2}"/>
    <cellStyle name="Input 2 7 4 10" xfId="19842" xr:uid="{EDD5EDD1-60BB-42F2-8BEB-6F8D34B28AB2}"/>
    <cellStyle name="Input 2 7 4 10 2" xfId="19843" xr:uid="{131BB11D-3E6F-487A-BFBF-4269B4D780CE}"/>
    <cellStyle name="Input 2 7 4 10 2 2" xfId="19844" xr:uid="{D44E30A7-B623-4BD5-9611-91EE4D4C5EF4}"/>
    <cellStyle name="Input 2 7 4 10 3" xfId="19845" xr:uid="{16F46FE0-52E0-4798-B4CE-F4B0B6684BC1}"/>
    <cellStyle name="Input 2 7 4 11" xfId="19846" xr:uid="{D854A7A1-2350-428F-8752-3B7D403B45EF}"/>
    <cellStyle name="Input 2 7 4 11 2" xfId="19847" xr:uid="{9D65ADB3-4E79-4A27-8BF6-6A2B007200E9}"/>
    <cellStyle name="Input 2 7 4 11 2 2" xfId="19848" xr:uid="{AC8A5AB4-8451-48C9-AA55-9A9B90C1115A}"/>
    <cellStyle name="Input 2 7 4 11 3" xfId="19849" xr:uid="{3437AEFB-4C3A-41DC-B25A-84ECEB481996}"/>
    <cellStyle name="Input 2 7 4 12" xfId="19850" xr:uid="{324CB82D-69CC-4972-BACE-4EFC0F1F9122}"/>
    <cellStyle name="Input 2 7 4 12 2" xfId="19851" xr:uid="{F4F4C4C3-27BC-4D96-B8DA-62A1E9442E71}"/>
    <cellStyle name="Input 2 7 4 12 2 2" xfId="19852" xr:uid="{2227D3B1-1E0C-4664-9AE5-E2C64656EA70}"/>
    <cellStyle name="Input 2 7 4 12 3" xfId="19853" xr:uid="{7AD5A6D1-E740-43C9-BAB6-F9C5AC3B5753}"/>
    <cellStyle name="Input 2 7 4 13" xfId="19854" xr:uid="{75A5CA28-9868-4037-9775-D5F7073022CA}"/>
    <cellStyle name="Input 2 7 4 13 2" xfId="19855" xr:uid="{1E0DF1BD-B673-44B6-914B-6C91423267E5}"/>
    <cellStyle name="Input 2 7 4 13 2 2" xfId="19856" xr:uid="{87C3EAEA-8551-4FF6-829B-3AB0259EF7CD}"/>
    <cellStyle name="Input 2 7 4 13 3" xfId="19857" xr:uid="{7FD90A66-B8B5-4CA2-98C4-96450A4D5926}"/>
    <cellStyle name="Input 2 7 4 14" xfId="19858" xr:uid="{D6BF52CA-6B39-43B0-B65A-D288029415B5}"/>
    <cellStyle name="Input 2 7 4 14 2" xfId="19859" xr:uid="{0726F262-DF67-4045-A81F-4057352AA793}"/>
    <cellStyle name="Input 2 7 4 14 2 2" xfId="19860" xr:uid="{5314DCD2-C40A-4B8B-9FA6-477214806B19}"/>
    <cellStyle name="Input 2 7 4 14 3" xfId="19861" xr:uid="{6C55FF49-6D4A-45FA-9044-1ED21A6F0881}"/>
    <cellStyle name="Input 2 7 4 15" xfId="19862" xr:uid="{70D4FE2F-E091-488F-BB2A-4AEA92DF6454}"/>
    <cellStyle name="Input 2 7 4 15 2" xfId="19863" xr:uid="{7FD24FB3-5C59-4F1B-B5EF-B27F3CA65B43}"/>
    <cellStyle name="Input 2 7 4 15 2 2" xfId="19864" xr:uid="{60253209-DA27-4851-83AE-349953F44AA8}"/>
    <cellStyle name="Input 2 7 4 15 3" xfId="19865" xr:uid="{583689AA-94B9-4240-81E8-57666714676C}"/>
    <cellStyle name="Input 2 7 4 16" xfId="19866" xr:uid="{BD9D5311-7D7A-4CA5-A4A6-DBB0F8D307BD}"/>
    <cellStyle name="Input 2 7 4 16 2" xfId="19867" xr:uid="{05A449EF-F390-47DB-96CF-5B0B138EAEBB}"/>
    <cellStyle name="Input 2 7 4 16 2 2" xfId="19868" xr:uid="{4D53AE98-2D2A-4718-BDD5-F2B06A4BA1F0}"/>
    <cellStyle name="Input 2 7 4 16 3" xfId="19869" xr:uid="{A339AADE-681D-43CE-AFED-9D7236BDFE42}"/>
    <cellStyle name="Input 2 7 4 17" xfId="19870" xr:uid="{293647F3-A48E-4419-9F14-2A811D4249CE}"/>
    <cellStyle name="Input 2 7 4 17 2" xfId="19871" xr:uid="{E09FAD61-A93B-4D61-AD18-0ECE987C2907}"/>
    <cellStyle name="Input 2 7 4 17 2 2" xfId="19872" xr:uid="{C7837B95-F7E3-40A0-A251-13019372FDE5}"/>
    <cellStyle name="Input 2 7 4 17 3" xfId="19873" xr:uid="{00C73FAD-DD85-4DBD-AC92-FFC1327042CB}"/>
    <cellStyle name="Input 2 7 4 18" xfId="19874" xr:uid="{3EE8ADE1-E169-492F-A802-45341FDB47D5}"/>
    <cellStyle name="Input 2 7 4 18 2" xfId="19875" xr:uid="{CDC2E592-667A-4C49-8023-BBB173B9FE29}"/>
    <cellStyle name="Input 2 7 4 18 2 2" xfId="19876" xr:uid="{D3CDC755-6CE4-43C2-BAA2-F8848BC9179C}"/>
    <cellStyle name="Input 2 7 4 18 3" xfId="19877" xr:uid="{78908751-F687-4AC7-9103-D0D769827067}"/>
    <cellStyle name="Input 2 7 4 19" xfId="19878" xr:uid="{553B24D1-5381-4A77-9A94-7371C8138663}"/>
    <cellStyle name="Input 2 7 4 19 2" xfId="19879" xr:uid="{98ECD6B6-835D-4B5A-AB34-E4AD14EE284A}"/>
    <cellStyle name="Input 2 7 4 19 2 2" xfId="19880" xr:uid="{A74970D8-FE6F-41D6-A086-8D6421D59A5E}"/>
    <cellStyle name="Input 2 7 4 19 3" xfId="19881" xr:uid="{D911356A-7231-443D-A176-A619D0546939}"/>
    <cellStyle name="Input 2 7 4 2" xfId="19882" xr:uid="{B3AB7193-1522-4FF7-B962-392B5516120B}"/>
    <cellStyle name="Input 2 7 4 2 10" xfId="19883" xr:uid="{2A7D7981-A9BC-4802-8C22-ED6E3EAD0A11}"/>
    <cellStyle name="Input 2 7 4 2 10 2" xfId="19884" xr:uid="{40FD2410-7CF5-42BB-8394-439CAF8878C4}"/>
    <cellStyle name="Input 2 7 4 2 10 2 2" xfId="19885" xr:uid="{4AA09ED8-4A56-4D7A-A2D5-860875A70B06}"/>
    <cellStyle name="Input 2 7 4 2 10 3" xfId="19886" xr:uid="{7F5D5B60-6744-4998-93A9-3611A1816446}"/>
    <cellStyle name="Input 2 7 4 2 11" xfId="19887" xr:uid="{CD37AF04-6ACB-4FF5-A93E-B1848906F11E}"/>
    <cellStyle name="Input 2 7 4 2 11 2" xfId="19888" xr:uid="{8356D145-D986-47DA-A11D-2F0F95E9F1F0}"/>
    <cellStyle name="Input 2 7 4 2 11 2 2" xfId="19889" xr:uid="{0586B8D2-137D-47B0-856E-724A2867DD82}"/>
    <cellStyle name="Input 2 7 4 2 11 3" xfId="19890" xr:uid="{0D02F7EF-6A5C-4868-8FCA-1306C3272231}"/>
    <cellStyle name="Input 2 7 4 2 12" xfId="19891" xr:uid="{0CA01138-F27B-4890-A9E3-5461EF6B9C2E}"/>
    <cellStyle name="Input 2 7 4 2 12 2" xfId="19892" xr:uid="{3E1A5879-ADAE-42EB-918D-DD57B97187E0}"/>
    <cellStyle name="Input 2 7 4 2 12 2 2" xfId="19893" xr:uid="{3EAE05A9-68AF-4B28-8381-B01DCD67F35E}"/>
    <cellStyle name="Input 2 7 4 2 12 3" xfId="19894" xr:uid="{0DCFFC33-FFBB-4AFF-93F9-7F887374A2C5}"/>
    <cellStyle name="Input 2 7 4 2 13" xfId="19895" xr:uid="{16A09106-8BAF-4A2C-BECA-E91E890404FE}"/>
    <cellStyle name="Input 2 7 4 2 13 2" xfId="19896" xr:uid="{D1808E2F-6B8A-431D-856F-2B492C3988E9}"/>
    <cellStyle name="Input 2 7 4 2 13 2 2" xfId="19897" xr:uid="{A1D74910-5F26-4870-977E-2CB39033FAEE}"/>
    <cellStyle name="Input 2 7 4 2 13 3" xfId="19898" xr:uid="{88CB8401-8CD9-46F5-AB2F-7E2EE81EE9A2}"/>
    <cellStyle name="Input 2 7 4 2 14" xfId="19899" xr:uid="{C391399A-783C-4DAC-B962-D99669DA3A5F}"/>
    <cellStyle name="Input 2 7 4 2 14 2" xfId="19900" xr:uid="{9278589C-A918-49A1-AF81-C81057FE2136}"/>
    <cellStyle name="Input 2 7 4 2 14 2 2" xfId="19901" xr:uid="{B3411C88-F4C9-4A7E-99CD-D70FFB34BFB2}"/>
    <cellStyle name="Input 2 7 4 2 14 3" xfId="19902" xr:uid="{7C6779C8-F7E1-4039-A62F-9D0BC8A1F284}"/>
    <cellStyle name="Input 2 7 4 2 15" xfId="19903" xr:uid="{25EE2740-60BE-478E-A068-2BA7312BF36A}"/>
    <cellStyle name="Input 2 7 4 2 15 2" xfId="19904" xr:uid="{55A3657C-5F74-4B3A-938C-D90647731889}"/>
    <cellStyle name="Input 2 7 4 2 15 2 2" xfId="19905" xr:uid="{4F37C111-578C-475D-8902-A4E7D8D7C1B2}"/>
    <cellStyle name="Input 2 7 4 2 15 3" xfId="19906" xr:uid="{305B3507-BDB1-4BE3-B55F-B952E09D4029}"/>
    <cellStyle name="Input 2 7 4 2 16" xfId="19907" xr:uid="{E4E588E2-2B78-498E-9716-4A7C889C088D}"/>
    <cellStyle name="Input 2 7 4 2 16 2" xfId="19908" xr:uid="{C7D1AE2E-45AE-4A49-918C-C40F574B88F7}"/>
    <cellStyle name="Input 2 7 4 2 16 2 2" xfId="19909" xr:uid="{92219434-6725-497E-90B5-C5CACA88681C}"/>
    <cellStyle name="Input 2 7 4 2 16 3" xfId="19910" xr:uid="{2F7F9F91-9A62-48B0-B2AD-BF2BF4158C86}"/>
    <cellStyle name="Input 2 7 4 2 17" xfId="19911" xr:uid="{CC147B4C-D935-46A6-8A3E-9B9F92863939}"/>
    <cellStyle name="Input 2 7 4 2 17 2" xfId="19912" xr:uid="{69244D47-2F57-4578-B96D-EE5A764F9A18}"/>
    <cellStyle name="Input 2 7 4 2 17 2 2" xfId="19913" xr:uid="{3AFCFB62-A2D1-4E1F-B933-7933D222E1D0}"/>
    <cellStyle name="Input 2 7 4 2 17 3" xfId="19914" xr:uid="{82516B53-1E1F-4F19-ACF2-0BDC3DA2B880}"/>
    <cellStyle name="Input 2 7 4 2 18" xfId="19915" xr:uid="{05573811-6B7E-4DD4-A8D2-A7E5EE47AC3E}"/>
    <cellStyle name="Input 2 7 4 2 18 2" xfId="19916" xr:uid="{291E1A9A-E520-421D-AEF1-9090D1E6A94A}"/>
    <cellStyle name="Input 2 7 4 2 18 2 2" xfId="19917" xr:uid="{437F9CDA-AFCB-4F1F-B005-C2998AEA3505}"/>
    <cellStyle name="Input 2 7 4 2 18 3" xfId="19918" xr:uid="{696E30D7-67A0-4FEC-BA80-9DFD7A1CDE1F}"/>
    <cellStyle name="Input 2 7 4 2 19" xfId="19919" xr:uid="{1BA024DF-6A00-4601-A459-814D854E7F25}"/>
    <cellStyle name="Input 2 7 4 2 19 2" xfId="19920" xr:uid="{291603D6-6CCE-4F5B-A7FE-6F56F3DA65A2}"/>
    <cellStyle name="Input 2 7 4 2 19 2 2" xfId="19921" xr:uid="{5A602BBD-CE84-4D24-A7D7-9E7FC507EB34}"/>
    <cellStyle name="Input 2 7 4 2 19 3" xfId="19922" xr:uid="{CC52534A-8E63-4D7D-B4E4-F711FB9D5E63}"/>
    <cellStyle name="Input 2 7 4 2 2" xfId="19923" xr:uid="{E301BC89-0622-479B-84BB-B83C4138144B}"/>
    <cellStyle name="Input 2 7 4 2 2 2" xfId="19924" xr:uid="{0FFFA4D8-9191-4D58-BB81-F524B3AB2836}"/>
    <cellStyle name="Input 2 7 4 2 2 2 2" xfId="19925" xr:uid="{F59B69BE-5D29-446B-ADC0-9B7B99CC7293}"/>
    <cellStyle name="Input 2 7 4 2 2 3" xfId="19926" xr:uid="{E2D0790D-69E0-417D-A21D-95D80D665EAA}"/>
    <cellStyle name="Input 2 7 4 2 2 4" xfId="19927" xr:uid="{397559A7-64A3-4087-837A-494CBFB8512C}"/>
    <cellStyle name="Input 2 7 4 2 20" xfId="19928" xr:uid="{A03C8135-06B4-45FF-9118-7B1673CE744C}"/>
    <cellStyle name="Input 2 7 4 2 20 2" xfId="19929" xr:uid="{B35489DE-02BB-4BAD-82D9-82DCA198AC04}"/>
    <cellStyle name="Input 2 7 4 2 20 2 2" xfId="19930" xr:uid="{53A4624D-C324-4806-8F2A-7127B632939D}"/>
    <cellStyle name="Input 2 7 4 2 20 3" xfId="19931" xr:uid="{7179389D-131A-4466-B109-9DB2D09AC442}"/>
    <cellStyle name="Input 2 7 4 2 21" xfId="19932" xr:uid="{CE2A874E-8DC2-4784-94D1-3A1551FD97C6}"/>
    <cellStyle name="Input 2 7 4 2 21 2" xfId="19933" xr:uid="{E8B6C7A3-5813-46B6-9B70-05C05422748E}"/>
    <cellStyle name="Input 2 7 4 2 22" xfId="19934" xr:uid="{47A1B8A8-8387-47C4-9A29-2D80EEC6BDE3}"/>
    <cellStyle name="Input 2 7 4 2 23" xfId="19935" xr:uid="{3D27C1A8-E6C2-45B8-ABA5-6C9D010A39CB}"/>
    <cellStyle name="Input 2 7 4 2 3" xfId="19936" xr:uid="{A27E8A3F-3443-43BD-BFA2-913E8B91B14D}"/>
    <cellStyle name="Input 2 7 4 2 3 2" xfId="19937" xr:uid="{5F9EF6C9-F730-4D6A-85CC-9FE5E015AA72}"/>
    <cellStyle name="Input 2 7 4 2 3 2 2" xfId="19938" xr:uid="{2A037655-2142-4480-86F9-F86775DD98A0}"/>
    <cellStyle name="Input 2 7 4 2 3 3" xfId="19939" xr:uid="{242B3536-6A90-4ED0-AA84-4AC3E6267B47}"/>
    <cellStyle name="Input 2 7 4 2 4" xfId="19940" xr:uid="{6FBC4579-7959-4EB1-BA55-63D2C6A02C5D}"/>
    <cellStyle name="Input 2 7 4 2 4 2" xfId="19941" xr:uid="{CBF76436-6F23-4375-8FB3-B52B11678A83}"/>
    <cellStyle name="Input 2 7 4 2 4 2 2" xfId="19942" xr:uid="{2E41351F-05EF-462D-954D-36913CF00A43}"/>
    <cellStyle name="Input 2 7 4 2 4 3" xfId="19943" xr:uid="{0926782B-883E-4FA9-96DA-26A538F9EBE2}"/>
    <cellStyle name="Input 2 7 4 2 5" xfId="19944" xr:uid="{BBB50177-F9B4-4B90-A779-AA23A1B41EF4}"/>
    <cellStyle name="Input 2 7 4 2 5 2" xfId="19945" xr:uid="{A937F900-B32E-45C5-B06B-0BF79E620AF3}"/>
    <cellStyle name="Input 2 7 4 2 5 2 2" xfId="19946" xr:uid="{BB25AA47-94E5-4DF6-80B3-C610C5AF7F87}"/>
    <cellStyle name="Input 2 7 4 2 5 3" xfId="19947" xr:uid="{307A9BFE-14E3-4DAC-8287-9658ADCB96B0}"/>
    <cellStyle name="Input 2 7 4 2 6" xfId="19948" xr:uid="{9AC4E732-4C68-45B3-95A9-8AEE676DF00D}"/>
    <cellStyle name="Input 2 7 4 2 6 2" xfId="19949" xr:uid="{7D691C46-909C-4816-AA7E-30E53DACA809}"/>
    <cellStyle name="Input 2 7 4 2 6 2 2" xfId="19950" xr:uid="{AA14B3E2-3F79-46EF-9DB7-2D9A5D27F7E7}"/>
    <cellStyle name="Input 2 7 4 2 6 3" xfId="19951" xr:uid="{E668D134-3547-4710-8B97-74F6B3F989DC}"/>
    <cellStyle name="Input 2 7 4 2 7" xfId="19952" xr:uid="{3CEC9B4B-F1D6-472D-B7B1-98F25C42F6FC}"/>
    <cellStyle name="Input 2 7 4 2 7 2" xfId="19953" xr:uid="{869531FC-68E7-4E32-8667-7FB25C7396A0}"/>
    <cellStyle name="Input 2 7 4 2 7 2 2" xfId="19954" xr:uid="{68E6BB38-FD2E-4BA5-B0BA-2B9BF0D0B1BF}"/>
    <cellStyle name="Input 2 7 4 2 7 3" xfId="19955" xr:uid="{E37AEDBF-1B83-41BC-AF05-EDDD561D4153}"/>
    <cellStyle name="Input 2 7 4 2 8" xfId="19956" xr:uid="{8EB6529B-7A78-4A3B-9AA4-4729F0C58AD4}"/>
    <cellStyle name="Input 2 7 4 2 8 2" xfId="19957" xr:uid="{4CF3E648-FA30-4140-8C0E-A47CFB502E92}"/>
    <cellStyle name="Input 2 7 4 2 8 2 2" xfId="19958" xr:uid="{8A52D349-46F7-4946-AFD2-DC0C7AAA8A0C}"/>
    <cellStyle name="Input 2 7 4 2 8 3" xfId="19959" xr:uid="{B4548374-1770-4B31-8805-D0166BF13289}"/>
    <cellStyle name="Input 2 7 4 2 9" xfId="19960" xr:uid="{4B4A6E2C-6783-48F8-8001-C67F3B9DD311}"/>
    <cellStyle name="Input 2 7 4 2 9 2" xfId="19961" xr:uid="{6C92411A-54D0-44B0-81EB-EB211C805FC9}"/>
    <cellStyle name="Input 2 7 4 2 9 2 2" xfId="19962" xr:uid="{94A0E1C3-AEA1-4592-9F39-C7271B50BDFE}"/>
    <cellStyle name="Input 2 7 4 2 9 3" xfId="19963" xr:uid="{5D37545F-9E15-4C58-8B68-DEDDBB0E62F6}"/>
    <cellStyle name="Input 2 7 4 20" xfId="19964" xr:uid="{9B7D3994-0892-4348-A4B1-3C3476C5106A}"/>
    <cellStyle name="Input 2 7 4 20 2" xfId="19965" xr:uid="{C35EEAC3-9EAD-4FC6-A69F-2C344A3CDCC8}"/>
    <cellStyle name="Input 2 7 4 20 2 2" xfId="19966" xr:uid="{ED0DA3F4-400D-4893-B7C4-07262D08AD68}"/>
    <cellStyle name="Input 2 7 4 20 3" xfId="19967" xr:uid="{66DD0638-EA84-41D0-8DFD-3398D522AF57}"/>
    <cellStyle name="Input 2 7 4 21" xfId="19968" xr:uid="{618461AA-833C-4190-887E-80CD3476DB43}"/>
    <cellStyle name="Input 2 7 4 21 2" xfId="19969" xr:uid="{10719400-72B1-4E22-8377-B96DD4C3D65A}"/>
    <cellStyle name="Input 2 7 4 21 2 2" xfId="19970" xr:uid="{8D578F90-B2E6-43FC-8A9F-DA97443A3CDE}"/>
    <cellStyle name="Input 2 7 4 21 3" xfId="19971" xr:uid="{E2C83FA7-A2A0-4284-B0FB-43FCEE7AF9DB}"/>
    <cellStyle name="Input 2 7 4 22" xfId="19972" xr:uid="{AF871048-F445-4123-BAC1-E3EB52333A45}"/>
    <cellStyle name="Input 2 7 4 22 2" xfId="19973" xr:uid="{876EE0FE-E50E-4889-B633-9EF8CBCB0B9C}"/>
    <cellStyle name="Input 2 7 4 23" xfId="19974" xr:uid="{23A302E8-2E1A-4142-81B3-E4CE7CE2D7AE}"/>
    <cellStyle name="Input 2 7 4 24" xfId="19975" xr:uid="{80FD3163-57E5-4C4A-A388-DDAE034F11AF}"/>
    <cellStyle name="Input 2 7 4 3" xfId="19976" xr:uid="{8A2D0F4C-175B-443B-B223-DDAF6DDD4501}"/>
    <cellStyle name="Input 2 7 4 3 2" xfId="19977" xr:uid="{502A5721-94A7-4FD4-A8C7-A0DB49FC2CD9}"/>
    <cellStyle name="Input 2 7 4 3 2 2" xfId="19978" xr:uid="{C86DA9CB-EA13-4317-A01C-8889CD5D823A}"/>
    <cellStyle name="Input 2 7 4 3 3" xfId="19979" xr:uid="{0CA25A2C-0576-472B-908C-B25A2DAF6082}"/>
    <cellStyle name="Input 2 7 4 3 4" xfId="19980" xr:uid="{D42F2109-8699-4868-A5E6-D76AEFAC7683}"/>
    <cellStyle name="Input 2 7 4 4" xfId="19981" xr:uid="{6BBA4280-F740-42D1-B26D-659B6CC586CE}"/>
    <cellStyle name="Input 2 7 4 4 2" xfId="19982" xr:uid="{D55AD07E-3A8B-413C-984C-8E4E29F1B173}"/>
    <cellStyle name="Input 2 7 4 4 2 2" xfId="19983" xr:uid="{EFFDF190-E100-45B9-B171-3375330D730D}"/>
    <cellStyle name="Input 2 7 4 4 3" xfId="19984" xr:uid="{FA78596A-9D71-45F1-B777-E5911BB6ECB1}"/>
    <cellStyle name="Input 2 7 4 4 4" xfId="19985" xr:uid="{F43BAD3C-EC7F-4FEA-AEDF-8FABE1F5C3D3}"/>
    <cellStyle name="Input 2 7 4 5" xfId="19986" xr:uid="{5ED4E2CF-4EF5-4B5F-BF8E-C6021A62C3D0}"/>
    <cellStyle name="Input 2 7 4 5 2" xfId="19987" xr:uid="{1B9DC76B-5A06-4C18-B161-DF9C314E21F7}"/>
    <cellStyle name="Input 2 7 4 5 2 2" xfId="19988" xr:uid="{F16AB9D2-4D0E-4424-8BD6-C9E6035F3729}"/>
    <cellStyle name="Input 2 7 4 5 3" xfId="19989" xr:uid="{696794D6-F2B8-48A2-8D0B-D415C28A6B51}"/>
    <cellStyle name="Input 2 7 4 6" xfId="19990" xr:uid="{E8A98D9B-F4E4-4289-8982-9F244C72C6FB}"/>
    <cellStyle name="Input 2 7 4 6 2" xfId="19991" xr:uid="{DEA93C43-4E83-4DA8-A2E2-0B5BD48EF3D4}"/>
    <cellStyle name="Input 2 7 4 6 2 2" xfId="19992" xr:uid="{B72CEB54-0D85-4219-AC63-5F92C3B778FF}"/>
    <cellStyle name="Input 2 7 4 6 3" xfId="19993" xr:uid="{01AC9414-4320-44A6-A987-C0EED781E0CA}"/>
    <cellStyle name="Input 2 7 4 7" xfId="19994" xr:uid="{1F17266D-21DA-4ECD-B677-2D6C04B737D7}"/>
    <cellStyle name="Input 2 7 4 7 2" xfId="19995" xr:uid="{FE075C9F-9AE6-4260-BF1C-9E511A5D7B1A}"/>
    <cellStyle name="Input 2 7 4 7 2 2" xfId="19996" xr:uid="{C4296615-D83C-45B6-9803-2D32BB09FAF6}"/>
    <cellStyle name="Input 2 7 4 7 3" xfId="19997" xr:uid="{AF67B96F-B6C7-419A-BB07-3C11565F4E02}"/>
    <cellStyle name="Input 2 7 4 8" xfId="19998" xr:uid="{4F36314C-AE61-4E98-A42E-348C12301F51}"/>
    <cellStyle name="Input 2 7 4 8 2" xfId="19999" xr:uid="{F026517F-8C74-4FE4-A7A7-FE2F55DE2C65}"/>
    <cellStyle name="Input 2 7 4 8 2 2" xfId="20000" xr:uid="{A9C3698D-5684-42EC-B157-974AE923E8D9}"/>
    <cellStyle name="Input 2 7 4 8 3" xfId="20001" xr:uid="{F88BD858-2D96-4BF0-905C-19323D462340}"/>
    <cellStyle name="Input 2 7 4 9" xfId="20002" xr:uid="{9AA5CC0F-F02C-4A4E-BD9B-F1AF5C7F80F8}"/>
    <cellStyle name="Input 2 7 4 9 2" xfId="20003" xr:uid="{70D8525F-1E40-4620-BE1A-FFDBBB9350D0}"/>
    <cellStyle name="Input 2 7 4 9 2 2" xfId="20004" xr:uid="{0F83AD42-D5B6-4C47-85B5-826A667CA080}"/>
    <cellStyle name="Input 2 7 4 9 3" xfId="20005" xr:uid="{A8047227-E6A2-4D1C-A527-6CD86260D907}"/>
    <cellStyle name="Input 2 7 5" xfId="20006" xr:uid="{572AFC8B-E211-4E28-90C6-93248E65BC6F}"/>
    <cellStyle name="Input 2 7 5 10" xfId="20007" xr:uid="{4F7BC9A5-6767-4711-81D8-52775D326A9A}"/>
    <cellStyle name="Input 2 7 5 10 2" xfId="20008" xr:uid="{1AEEE4C0-D096-4331-9FA6-2A1A24044509}"/>
    <cellStyle name="Input 2 7 5 10 2 2" xfId="20009" xr:uid="{123DC511-60B5-4225-BC69-1C35B047FC99}"/>
    <cellStyle name="Input 2 7 5 10 3" xfId="20010" xr:uid="{DBD75858-DF44-482D-B8FD-863130478B54}"/>
    <cellStyle name="Input 2 7 5 11" xfId="20011" xr:uid="{A34C6591-66E6-4123-AA2F-1255CD99424B}"/>
    <cellStyle name="Input 2 7 5 11 2" xfId="20012" xr:uid="{D89E08C2-A43D-471F-A0D3-EEE068474539}"/>
    <cellStyle name="Input 2 7 5 11 2 2" xfId="20013" xr:uid="{70FFD32C-D674-4688-89EF-FDF3F145C947}"/>
    <cellStyle name="Input 2 7 5 11 3" xfId="20014" xr:uid="{5F09AC05-5295-4083-A0B9-A1EEA9EFA352}"/>
    <cellStyle name="Input 2 7 5 12" xfId="20015" xr:uid="{21A23DCE-A2D2-4D9B-B2B5-CB902EFE3A20}"/>
    <cellStyle name="Input 2 7 5 12 2" xfId="20016" xr:uid="{4CD9102D-7DDE-46CF-BFE6-788551CF94D7}"/>
    <cellStyle name="Input 2 7 5 12 2 2" xfId="20017" xr:uid="{776F52DC-35B0-46AB-B011-CF3C2A7E70D2}"/>
    <cellStyle name="Input 2 7 5 12 3" xfId="20018" xr:uid="{FF5734D3-B839-4E9B-A687-966EFE209333}"/>
    <cellStyle name="Input 2 7 5 13" xfId="20019" xr:uid="{A07E2DC5-FF74-47D4-A70A-489E30385166}"/>
    <cellStyle name="Input 2 7 5 13 2" xfId="20020" xr:uid="{8537A964-3543-45DA-973D-7244C1AA41E3}"/>
    <cellStyle name="Input 2 7 5 13 2 2" xfId="20021" xr:uid="{634D1F1F-07B8-450C-B859-94DDF9303899}"/>
    <cellStyle name="Input 2 7 5 13 3" xfId="20022" xr:uid="{4BF078B3-478B-4462-849C-8D65779EEFAF}"/>
    <cellStyle name="Input 2 7 5 14" xfId="20023" xr:uid="{F8E3D1E9-CD49-44E0-BA4F-C17B875255C0}"/>
    <cellStyle name="Input 2 7 5 14 2" xfId="20024" xr:uid="{045E6F2C-0242-44D0-9FDF-7E76BC8B1700}"/>
    <cellStyle name="Input 2 7 5 14 2 2" xfId="20025" xr:uid="{CDA3BB39-0954-4BDE-85A8-44ABC1BF9340}"/>
    <cellStyle name="Input 2 7 5 14 3" xfId="20026" xr:uid="{D9105F0B-D181-4451-9CC3-FBC5721E66FE}"/>
    <cellStyle name="Input 2 7 5 15" xfId="20027" xr:uid="{A71B8725-9704-4065-8F66-BB2F297867E1}"/>
    <cellStyle name="Input 2 7 5 15 2" xfId="20028" xr:uid="{02360F81-A5C5-41DC-8A0D-3D022C2F850A}"/>
    <cellStyle name="Input 2 7 5 15 2 2" xfId="20029" xr:uid="{C73E88A4-C150-4C9F-8B93-E6C0A1F000A5}"/>
    <cellStyle name="Input 2 7 5 15 3" xfId="20030" xr:uid="{8071DDBA-BB50-4DE4-B823-985EF6DB71AB}"/>
    <cellStyle name="Input 2 7 5 16" xfId="20031" xr:uid="{71ED0856-DC90-40EA-BBD9-D9FF6CECC4EF}"/>
    <cellStyle name="Input 2 7 5 16 2" xfId="20032" xr:uid="{F5AD9F1E-4E09-4DDB-A8D7-1872475550FF}"/>
    <cellStyle name="Input 2 7 5 16 2 2" xfId="20033" xr:uid="{F69857B3-C744-48A7-9D72-A9491AB4E898}"/>
    <cellStyle name="Input 2 7 5 16 3" xfId="20034" xr:uid="{321363EF-3730-4B05-8F97-E6A3AFE7FB96}"/>
    <cellStyle name="Input 2 7 5 17" xfId="20035" xr:uid="{0E77DA4F-3B01-4833-9CD6-42E8EA13629A}"/>
    <cellStyle name="Input 2 7 5 17 2" xfId="20036" xr:uid="{9463B820-52F5-4299-877D-1792DBEE7183}"/>
    <cellStyle name="Input 2 7 5 17 2 2" xfId="20037" xr:uid="{686C32A0-3A07-4929-A4AC-0B78FD35DCE9}"/>
    <cellStyle name="Input 2 7 5 17 3" xfId="20038" xr:uid="{BF72C4D4-BD8C-4D83-A1E0-28CE1EC682A0}"/>
    <cellStyle name="Input 2 7 5 18" xfId="20039" xr:uid="{E76D5A0B-2C2D-4A2D-8130-FAA4B7D8D21D}"/>
    <cellStyle name="Input 2 7 5 18 2" xfId="20040" xr:uid="{B9DFA165-1099-4FBC-9290-EC490135E3DB}"/>
    <cellStyle name="Input 2 7 5 18 2 2" xfId="20041" xr:uid="{2487A88F-D109-4997-93B3-7F7355B25CC9}"/>
    <cellStyle name="Input 2 7 5 18 3" xfId="20042" xr:uid="{CE39A302-0228-4363-903B-6EE657704DAE}"/>
    <cellStyle name="Input 2 7 5 19" xfId="20043" xr:uid="{2DD97CB9-C69A-4DCD-AC81-BA75B528A405}"/>
    <cellStyle name="Input 2 7 5 19 2" xfId="20044" xr:uid="{617F886B-FCB0-4A99-9365-B02D7C32802D}"/>
    <cellStyle name="Input 2 7 5 19 2 2" xfId="20045" xr:uid="{10196A3D-39D8-4C82-8950-99DEF4BDCE5B}"/>
    <cellStyle name="Input 2 7 5 19 3" xfId="20046" xr:uid="{92EC4518-8CF7-41F5-BC11-E6A16AFBB692}"/>
    <cellStyle name="Input 2 7 5 2" xfId="20047" xr:uid="{D6098453-60C1-4036-9F67-2D2D1F6A365F}"/>
    <cellStyle name="Input 2 7 5 2 2" xfId="20048" xr:uid="{53FF5BE3-F61E-48CC-AE39-8AEE5B2FC19C}"/>
    <cellStyle name="Input 2 7 5 2 2 2" xfId="20049" xr:uid="{AFE94F64-8824-418A-AC3D-0D97B1215E1B}"/>
    <cellStyle name="Input 2 7 5 2 3" xfId="20050" xr:uid="{0303B697-C5EF-47E2-9127-42A976BB8204}"/>
    <cellStyle name="Input 2 7 5 2 4" xfId="20051" xr:uid="{23967DF7-481A-43E9-A8B8-5103A25F88D5}"/>
    <cellStyle name="Input 2 7 5 20" xfId="20052" xr:uid="{69EE4796-8D21-4635-A6C1-D2684237FFF7}"/>
    <cellStyle name="Input 2 7 5 20 2" xfId="20053" xr:uid="{06C1206E-21C7-4DFE-A3DF-A5FAE51ECE47}"/>
    <cellStyle name="Input 2 7 5 20 2 2" xfId="20054" xr:uid="{5FC46592-5FB1-4ACC-90E5-BAB4BD4824DA}"/>
    <cellStyle name="Input 2 7 5 20 3" xfId="20055" xr:uid="{37F589BA-BA40-4046-B25B-8B13C4A4AE21}"/>
    <cellStyle name="Input 2 7 5 21" xfId="20056" xr:uid="{9FF9350A-9BEA-4445-97D7-DBEF6D798B1B}"/>
    <cellStyle name="Input 2 7 5 21 2" xfId="20057" xr:uid="{29285606-44A1-4BB7-AC9B-2E66F214A583}"/>
    <cellStyle name="Input 2 7 5 22" xfId="20058" xr:uid="{1F22B35F-8B6F-4E20-8994-420F8DC55261}"/>
    <cellStyle name="Input 2 7 5 23" xfId="20059" xr:uid="{C293EB67-3CF0-42F4-8D93-186B6501CE5D}"/>
    <cellStyle name="Input 2 7 5 3" xfId="20060" xr:uid="{E1D0B795-6892-46F9-9010-38E5F8C2DEF8}"/>
    <cellStyle name="Input 2 7 5 3 2" xfId="20061" xr:uid="{F5B2A077-8EDF-47E5-9F4D-55B4BD3F29CB}"/>
    <cellStyle name="Input 2 7 5 3 2 2" xfId="20062" xr:uid="{F42D5D50-780A-4FB2-A2DE-9F93E61F8506}"/>
    <cellStyle name="Input 2 7 5 3 3" xfId="20063" xr:uid="{7EA1FD97-9045-4054-8B58-F843E06B2622}"/>
    <cellStyle name="Input 2 7 5 4" xfId="20064" xr:uid="{B9A9C80E-F8F4-4CCC-B6BC-DF0E91D9263C}"/>
    <cellStyle name="Input 2 7 5 4 2" xfId="20065" xr:uid="{04A493B5-ED6B-48A0-8909-2E5FAFF7EEA6}"/>
    <cellStyle name="Input 2 7 5 4 2 2" xfId="20066" xr:uid="{DB2937F5-FF9B-41C5-A13F-0EA913B8DC4A}"/>
    <cellStyle name="Input 2 7 5 4 3" xfId="20067" xr:uid="{CE65F56B-A082-48C2-B7A1-3CD1EBFAC26A}"/>
    <cellStyle name="Input 2 7 5 5" xfId="20068" xr:uid="{6F736556-2D30-47C8-8E54-D63FED90BD0F}"/>
    <cellStyle name="Input 2 7 5 5 2" xfId="20069" xr:uid="{C490B5A3-5A2C-423C-9EB6-F13A6F107F54}"/>
    <cellStyle name="Input 2 7 5 5 2 2" xfId="20070" xr:uid="{F0AFF2D8-47D4-458C-B582-5660FBFCAA95}"/>
    <cellStyle name="Input 2 7 5 5 3" xfId="20071" xr:uid="{60C1BEA9-E392-4BB8-8E93-E933286C46FA}"/>
    <cellStyle name="Input 2 7 5 6" xfId="20072" xr:uid="{939526F9-BC74-4673-A431-7A76043E6325}"/>
    <cellStyle name="Input 2 7 5 6 2" xfId="20073" xr:uid="{FAEDF829-9AE7-491F-9EE7-15EDC06B9905}"/>
    <cellStyle name="Input 2 7 5 6 2 2" xfId="20074" xr:uid="{96D669CA-000D-43FB-A260-DC1797CC422D}"/>
    <cellStyle name="Input 2 7 5 6 3" xfId="20075" xr:uid="{258D2A09-808F-48BE-81E8-72A7CB57AFD9}"/>
    <cellStyle name="Input 2 7 5 7" xfId="20076" xr:uid="{DFE064F1-1EE7-4BCB-99DE-7713B5F0201A}"/>
    <cellStyle name="Input 2 7 5 7 2" xfId="20077" xr:uid="{7925B84E-DF29-4BB9-B85E-9A77BFC02447}"/>
    <cellStyle name="Input 2 7 5 7 2 2" xfId="20078" xr:uid="{2D534A84-A16B-42BE-8B14-50BAF258650B}"/>
    <cellStyle name="Input 2 7 5 7 3" xfId="20079" xr:uid="{A4737FB8-AE29-463F-92DC-C6BC9DD1A680}"/>
    <cellStyle name="Input 2 7 5 8" xfId="20080" xr:uid="{0F5D97CA-00E7-49EE-9D6C-FA8B01ECF129}"/>
    <cellStyle name="Input 2 7 5 8 2" xfId="20081" xr:uid="{6F7D0A41-9461-4D1B-BF86-555B2A3C22D3}"/>
    <cellStyle name="Input 2 7 5 8 2 2" xfId="20082" xr:uid="{DA007EAF-3613-4552-A193-93EEC006C6C5}"/>
    <cellStyle name="Input 2 7 5 8 3" xfId="20083" xr:uid="{62D2F210-10B6-47DE-A2BE-87703BD69175}"/>
    <cellStyle name="Input 2 7 5 9" xfId="20084" xr:uid="{A45E59AB-D368-49E4-A2AA-348C0136C6B2}"/>
    <cellStyle name="Input 2 7 5 9 2" xfId="20085" xr:uid="{9F63CCB8-96D2-4BB4-8328-551596609867}"/>
    <cellStyle name="Input 2 7 5 9 2 2" xfId="20086" xr:uid="{F5BFAD97-3D4A-4FE2-B8C3-BC4A20EC2B03}"/>
    <cellStyle name="Input 2 7 5 9 3" xfId="20087" xr:uid="{F17EF21E-4181-4903-A6AE-1CDEA87CE811}"/>
    <cellStyle name="Input 2 7 6" xfId="20088" xr:uid="{AC55301F-6590-497A-AC0A-3064F3DA94E5}"/>
    <cellStyle name="Input 2 7 6 2" xfId="20089" xr:uid="{7EC80D89-6D57-488C-8DBD-D016BF9C50D4}"/>
    <cellStyle name="Input 2 7 6 2 2" xfId="20090" xr:uid="{93912DC9-7CC2-4719-AAFB-1B1C449D6E9B}"/>
    <cellStyle name="Input 2 7 6 3" xfId="20091" xr:uid="{CC32E407-6F94-4306-A600-48FB298DFD05}"/>
    <cellStyle name="Input 2 7 6 4" xfId="20092" xr:uid="{563607DE-1E1B-4217-87C7-6000C3237A58}"/>
    <cellStyle name="Input 2 7 7" xfId="20093" xr:uid="{2BBCEBBC-61ED-43AE-A4FD-E50D392ECDF1}"/>
    <cellStyle name="Input 2 7 7 2" xfId="20094" xr:uid="{4D9E8FBE-6CA0-4464-9D0E-360928EB73F5}"/>
    <cellStyle name="Input 2 7 7 2 2" xfId="20095" xr:uid="{FFBD39C8-D7CC-4FD8-B38D-7B46FA51C866}"/>
    <cellStyle name="Input 2 7 7 3" xfId="20096" xr:uid="{88B34602-48C1-4C87-8C21-CD1BDA522F7D}"/>
    <cellStyle name="Input 2 7 8" xfId="20097" xr:uid="{4F4F0832-FA74-4000-9E3E-1C6DFAFE8BD4}"/>
    <cellStyle name="Input 2 7 8 2" xfId="20098" xr:uid="{6873B43D-91F9-4110-98E7-7F7DD5F9CDD7}"/>
    <cellStyle name="Input 2 7 8 2 2" xfId="20099" xr:uid="{CD56DBF5-EE33-4305-8FB1-7B8B3584ABD0}"/>
    <cellStyle name="Input 2 7 8 3" xfId="20100" xr:uid="{080260F4-6139-44EF-9CCE-573B2A356052}"/>
    <cellStyle name="Input 2 7 9" xfId="20101" xr:uid="{27EF28CF-799E-4F7F-92D8-CA94DD441651}"/>
    <cellStyle name="Input 2 7 9 2" xfId="20102" xr:uid="{F23DCB7B-1D38-438B-8DB5-61F4A0E19754}"/>
    <cellStyle name="Input 2 7 9 2 2" xfId="20103" xr:uid="{C2362FD0-DA22-4949-BE59-FFB1CFA6C69F}"/>
    <cellStyle name="Input 2 7 9 3" xfId="20104" xr:uid="{12582713-CC95-4EA6-B50D-193B22D86FD1}"/>
    <cellStyle name="Input 2 8" xfId="20105" xr:uid="{8909CED6-AAD8-4704-8AA5-AA9482789A72}"/>
    <cellStyle name="Input 2 8 10" xfId="20106" xr:uid="{9D348AD8-527C-4FC1-940C-AAA0E324FDB5}"/>
    <cellStyle name="Input 2 8 10 2" xfId="20107" xr:uid="{54D51C81-FAB6-4CEE-81B9-2E14BD4AED91}"/>
    <cellStyle name="Input 2 8 10 2 2" xfId="20108" xr:uid="{2DD9AF00-2C4C-416C-88FF-4CCB45832693}"/>
    <cellStyle name="Input 2 8 10 3" xfId="20109" xr:uid="{92BDB23D-CF76-4BA0-B052-F99883C4F973}"/>
    <cellStyle name="Input 2 8 11" xfId="20110" xr:uid="{7E35C810-37ED-465D-84ED-696EB5BC4B8C}"/>
    <cellStyle name="Input 2 8 11 2" xfId="20111" xr:uid="{DDBBA143-005E-40D2-84A1-AA0CA34E5A38}"/>
    <cellStyle name="Input 2 8 11 2 2" xfId="20112" xr:uid="{9A98962F-D056-409B-AEE4-B3607FA9003B}"/>
    <cellStyle name="Input 2 8 11 3" xfId="20113" xr:uid="{3521F453-0F93-42E7-8CBD-6304D7792AB5}"/>
    <cellStyle name="Input 2 8 12" xfId="20114" xr:uid="{47C7ADE8-E64A-4FAC-BDEC-2E4A569AF6CD}"/>
    <cellStyle name="Input 2 8 12 2" xfId="20115" xr:uid="{D08A1EC5-AFB6-4217-AB6F-9B6B821E03BC}"/>
    <cellStyle name="Input 2 8 12 2 2" xfId="20116" xr:uid="{3483DACF-7BB4-4050-B18E-DBE8AFCAB664}"/>
    <cellStyle name="Input 2 8 12 3" xfId="20117" xr:uid="{4C906371-60EC-4797-BBFC-524150C4E160}"/>
    <cellStyle name="Input 2 8 13" xfId="20118" xr:uid="{4304379E-E10A-489D-8F71-F3F6630F1333}"/>
    <cellStyle name="Input 2 8 13 2" xfId="20119" xr:uid="{3203225D-80F3-4836-A15D-C942AA361A66}"/>
    <cellStyle name="Input 2 8 13 2 2" xfId="20120" xr:uid="{E6A85F41-C61D-4056-9A0F-F877455C8BB6}"/>
    <cellStyle name="Input 2 8 13 3" xfId="20121" xr:uid="{B31B193F-CE87-402B-96CF-8DF004A300C7}"/>
    <cellStyle name="Input 2 8 14" xfId="20122" xr:uid="{35121135-F177-4FCC-AB82-8430949C22A6}"/>
    <cellStyle name="Input 2 8 14 2" xfId="20123" xr:uid="{A398E7E6-081D-4E45-B76F-2246E70A971F}"/>
    <cellStyle name="Input 2 8 14 2 2" xfId="20124" xr:uid="{41FFDD3B-BD32-40AE-BE22-C8065FB74BFE}"/>
    <cellStyle name="Input 2 8 14 3" xfId="20125" xr:uid="{38B205D7-7A4E-47C5-BF8A-031A8872C9F1}"/>
    <cellStyle name="Input 2 8 15" xfId="20126" xr:uid="{C4DDE9E1-0D5E-4CAA-9BB6-F5519CB80ECA}"/>
    <cellStyle name="Input 2 8 15 2" xfId="20127" xr:uid="{92D166CE-26F2-4C26-9052-7DA37CA7D8CD}"/>
    <cellStyle name="Input 2 8 15 2 2" xfId="20128" xr:uid="{555E517C-70EA-4662-9D45-B466A885AA5D}"/>
    <cellStyle name="Input 2 8 15 3" xfId="20129" xr:uid="{1083C109-B230-471D-A0C4-0CD9E9359B85}"/>
    <cellStyle name="Input 2 8 16" xfId="20130" xr:uid="{9D22754B-4607-4341-8B5A-08CAA755D249}"/>
    <cellStyle name="Input 2 8 16 2" xfId="20131" xr:uid="{6B3EC607-F91A-4EB3-9CE4-EC991B084ECC}"/>
    <cellStyle name="Input 2 8 16 2 2" xfId="20132" xr:uid="{E222BD05-AED6-401D-AB64-EB421B0ACC87}"/>
    <cellStyle name="Input 2 8 16 3" xfId="20133" xr:uid="{F5536462-A7DB-4827-8344-95E7EBB27927}"/>
    <cellStyle name="Input 2 8 17" xfId="20134" xr:uid="{A7836445-7334-4641-9B9B-161AEC7020CC}"/>
    <cellStyle name="Input 2 8 17 2" xfId="20135" xr:uid="{5069A624-DA6E-42FD-8801-EA427BAFA6F1}"/>
    <cellStyle name="Input 2 8 17 2 2" xfId="20136" xr:uid="{39DDBC89-7112-4A1B-AFB7-433D76DB048B}"/>
    <cellStyle name="Input 2 8 17 3" xfId="20137" xr:uid="{7925A282-BD6A-45A5-9F28-4849551A2C13}"/>
    <cellStyle name="Input 2 8 18" xfId="20138" xr:uid="{6E114396-FAFE-4354-9DD0-15855E9521B3}"/>
    <cellStyle name="Input 2 8 18 2" xfId="20139" xr:uid="{5D7CA67F-C439-4C3A-A9CB-B858DC4C6380}"/>
    <cellStyle name="Input 2 8 19" xfId="20140" xr:uid="{2A23E7CE-CFE8-4ECE-98C0-DDE09D187CFC}"/>
    <cellStyle name="Input 2 8 2" xfId="20141" xr:uid="{787921EB-2ACD-467B-B9BF-6706488348E0}"/>
    <cellStyle name="Input 2 8 2 10" xfId="20142" xr:uid="{4C8556EF-A9EA-48C9-A5A9-8805E5B0CE71}"/>
    <cellStyle name="Input 2 8 2 10 2" xfId="20143" xr:uid="{D0D7C5CA-EDAA-42CE-83A6-BC2D9401345B}"/>
    <cellStyle name="Input 2 8 2 10 2 2" xfId="20144" xr:uid="{DF33D774-2F34-4CA7-BF99-AE45BBCBEAB1}"/>
    <cellStyle name="Input 2 8 2 10 3" xfId="20145" xr:uid="{639A266F-F0D5-4278-AC9A-A84F7A4B26DD}"/>
    <cellStyle name="Input 2 8 2 11" xfId="20146" xr:uid="{038F8997-1854-4A46-90A3-790CC9598DF7}"/>
    <cellStyle name="Input 2 8 2 11 2" xfId="20147" xr:uid="{AD6BBCA0-1D38-49B7-883A-EF0AB3CFB9AE}"/>
    <cellStyle name="Input 2 8 2 11 2 2" xfId="20148" xr:uid="{45AA4056-2B05-4A7B-B658-438CD43E8935}"/>
    <cellStyle name="Input 2 8 2 11 3" xfId="20149" xr:uid="{11438850-1BC8-4791-9D2D-A9845DAB0249}"/>
    <cellStyle name="Input 2 8 2 12" xfId="20150" xr:uid="{B7BE0FBD-EE98-4203-B95F-785F222BC899}"/>
    <cellStyle name="Input 2 8 2 12 2" xfId="20151" xr:uid="{3A2505B4-AA01-47C0-AEEF-BFBADDFEC4B3}"/>
    <cellStyle name="Input 2 8 2 12 2 2" xfId="20152" xr:uid="{C1C023D1-42D2-49E0-A397-03DB51D26C0D}"/>
    <cellStyle name="Input 2 8 2 12 3" xfId="20153" xr:uid="{82DEBD51-218D-4CE6-8A7C-06655520D045}"/>
    <cellStyle name="Input 2 8 2 13" xfId="20154" xr:uid="{57BFD732-E3C3-44DB-B56F-3163CC3929F5}"/>
    <cellStyle name="Input 2 8 2 13 2" xfId="20155" xr:uid="{7365C5DB-A7E4-4B06-ACE6-2B0DBC5CC0B7}"/>
    <cellStyle name="Input 2 8 2 13 2 2" xfId="20156" xr:uid="{260E7875-8F80-445E-ACA5-A3211165F2C8}"/>
    <cellStyle name="Input 2 8 2 13 3" xfId="20157" xr:uid="{8C003896-B99A-431E-9B26-4BD441735F37}"/>
    <cellStyle name="Input 2 8 2 14" xfId="20158" xr:uid="{9268DB15-D4FB-45F5-B5D8-C6191D7BDA6C}"/>
    <cellStyle name="Input 2 8 2 14 2" xfId="20159" xr:uid="{82DC1F75-86DE-49D1-AED0-399A538BFD56}"/>
    <cellStyle name="Input 2 8 2 14 2 2" xfId="20160" xr:uid="{C91F0A3B-675A-4619-B9EF-DB11049B6C1C}"/>
    <cellStyle name="Input 2 8 2 14 3" xfId="20161" xr:uid="{E58E55D6-2775-4E6B-B15C-1F9B862CEE67}"/>
    <cellStyle name="Input 2 8 2 15" xfId="20162" xr:uid="{844B1D8C-AA36-4D0C-B19F-F279CBA354FF}"/>
    <cellStyle name="Input 2 8 2 15 2" xfId="20163" xr:uid="{AE2794E5-85A5-49C4-81FE-74129C94C915}"/>
    <cellStyle name="Input 2 8 2 15 2 2" xfId="20164" xr:uid="{3438F6D4-551F-47EE-A677-8E4030B4F267}"/>
    <cellStyle name="Input 2 8 2 15 3" xfId="20165" xr:uid="{494515CA-3974-45C6-BE45-B890B3E73607}"/>
    <cellStyle name="Input 2 8 2 16" xfId="20166" xr:uid="{779DF148-1DA0-438D-B902-FB83114BA285}"/>
    <cellStyle name="Input 2 8 2 16 2" xfId="20167" xr:uid="{42F6D0EA-6C68-4F56-BD29-4460FBA66629}"/>
    <cellStyle name="Input 2 8 2 16 2 2" xfId="20168" xr:uid="{9BE16B2A-4ED6-4AFC-AB3D-1CD9A7A8688D}"/>
    <cellStyle name="Input 2 8 2 16 3" xfId="20169" xr:uid="{CC377104-965B-4B47-ACF3-4E4E5B6515F5}"/>
    <cellStyle name="Input 2 8 2 17" xfId="20170" xr:uid="{F9942763-FED2-4852-BC78-5F311A75B9AE}"/>
    <cellStyle name="Input 2 8 2 17 2" xfId="20171" xr:uid="{B3C1B119-D25C-4FF6-BEF3-EB40A60DA37B}"/>
    <cellStyle name="Input 2 8 2 17 2 2" xfId="20172" xr:uid="{41EE7A81-B37D-4074-AAE2-83603446B4B3}"/>
    <cellStyle name="Input 2 8 2 17 3" xfId="20173" xr:uid="{74368B42-BFFF-4DC2-BF75-E9657AE0BBAE}"/>
    <cellStyle name="Input 2 8 2 18" xfId="20174" xr:uid="{4DB2873C-C9D9-4D01-B12F-110A43315B6D}"/>
    <cellStyle name="Input 2 8 2 18 2" xfId="20175" xr:uid="{B1D61B5E-AB33-4494-B341-EE9184833BF5}"/>
    <cellStyle name="Input 2 8 2 18 2 2" xfId="20176" xr:uid="{02F8027E-F788-4D40-A645-6FB3DC12857A}"/>
    <cellStyle name="Input 2 8 2 18 3" xfId="20177" xr:uid="{34BC6426-7E4D-4243-A90B-4A2C404A968A}"/>
    <cellStyle name="Input 2 8 2 19" xfId="20178" xr:uid="{7E9A6302-1E56-4537-9E96-E97550A2AFDC}"/>
    <cellStyle name="Input 2 8 2 19 2" xfId="20179" xr:uid="{D0BF1378-4A7E-42E4-9A43-8DBAD0278718}"/>
    <cellStyle name="Input 2 8 2 19 2 2" xfId="20180" xr:uid="{DD2324B1-5936-45C5-96A0-B909209D6368}"/>
    <cellStyle name="Input 2 8 2 19 3" xfId="20181" xr:uid="{F5C3A012-02F5-48F6-BD68-7A1679B7E0CE}"/>
    <cellStyle name="Input 2 8 2 2" xfId="20182" xr:uid="{F2AAF00E-9A02-481F-886B-0FE7AF4F905C}"/>
    <cellStyle name="Input 2 8 2 2 2" xfId="20183" xr:uid="{7080C371-FFEE-45E4-9DD1-57A7D072CB02}"/>
    <cellStyle name="Input 2 8 2 2 2 2" xfId="20184" xr:uid="{86FF3CC3-096D-44F6-B8D1-3D142EAC29CC}"/>
    <cellStyle name="Input 2 8 2 2 2 2 2" xfId="20185" xr:uid="{261745D7-D1A8-4A91-824C-6FCC68C2493A}"/>
    <cellStyle name="Input 2 8 2 2 2 3" xfId="20186" xr:uid="{B1AA14AE-11EC-4BB5-BB93-DF0531BC2531}"/>
    <cellStyle name="Input 2 8 2 2 2 4" xfId="20187" xr:uid="{C290515D-6BA5-42B8-9860-BB66C069080D}"/>
    <cellStyle name="Input 2 8 2 2 3" xfId="20188" xr:uid="{04CB126D-677D-4955-9A87-BAC504F3ED8B}"/>
    <cellStyle name="Input 2 8 2 2 3 2" xfId="20189" xr:uid="{6770A1C8-7BBF-428F-994C-7C8C6E85810C}"/>
    <cellStyle name="Input 2 8 2 2 4" xfId="20190" xr:uid="{1AE1B148-6F8A-4ACD-851E-968FA009782A}"/>
    <cellStyle name="Input 2 8 2 2 5" xfId="20191" xr:uid="{D0992B36-3E71-4C82-9BC1-23C508729F42}"/>
    <cellStyle name="Input 2 8 2 20" xfId="20192" xr:uid="{D5A6C0A9-38E5-490B-8D8B-36CC002C0CEA}"/>
    <cellStyle name="Input 2 8 2 20 2" xfId="20193" xr:uid="{45DB7D0D-E23C-4C3F-ADF3-090394079C5C}"/>
    <cellStyle name="Input 2 8 2 20 2 2" xfId="20194" xr:uid="{2FF73521-F919-4905-9A72-3173FAEDD08B}"/>
    <cellStyle name="Input 2 8 2 20 3" xfId="20195" xr:uid="{D2B70AB9-3C28-482E-8656-26EF75F2BEA1}"/>
    <cellStyle name="Input 2 8 2 21" xfId="20196" xr:uid="{A8140CB0-3060-43B5-92E6-49D9D5D011FF}"/>
    <cellStyle name="Input 2 8 2 21 2" xfId="20197" xr:uid="{13FAFEDA-CEC5-4A7F-91F8-12441D9B7C24}"/>
    <cellStyle name="Input 2 8 2 22" xfId="20198" xr:uid="{D98BFFE4-68A5-4ADA-A068-900AA00B0436}"/>
    <cellStyle name="Input 2 8 2 23" xfId="20199" xr:uid="{59A65A28-963C-4A21-BBFF-AC0A01861B06}"/>
    <cellStyle name="Input 2 8 2 3" xfId="20200" xr:uid="{64E4C7A3-E514-4AC3-A025-FABE25A01767}"/>
    <cellStyle name="Input 2 8 2 3 2" xfId="20201" xr:uid="{B6C3830F-6152-48A4-BD95-54C31B65D813}"/>
    <cellStyle name="Input 2 8 2 3 2 2" xfId="20202" xr:uid="{3C6931CD-C93F-410B-9636-5FEFE851F253}"/>
    <cellStyle name="Input 2 8 2 3 2 3" xfId="20203" xr:uid="{9AFEB550-4C0E-4698-8712-4A674FE7562E}"/>
    <cellStyle name="Input 2 8 2 3 3" xfId="20204" xr:uid="{55D5AA75-AB12-4E35-8AEE-AD3B1ECC5CF1}"/>
    <cellStyle name="Input 2 8 2 3 3 2" xfId="20205" xr:uid="{023AE9D3-4F9C-47F4-93CF-F2E846CADE1A}"/>
    <cellStyle name="Input 2 8 2 3 4" xfId="20206" xr:uid="{098BF060-7B6A-40A5-A709-254E3C7BD0E7}"/>
    <cellStyle name="Input 2 8 2 4" xfId="20207" xr:uid="{604CD56E-3D67-4F47-8F97-C8C6404B3D8D}"/>
    <cellStyle name="Input 2 8 2 4 2" xfId="20208" xr:uid="{990A29EA-03EF-4F64-AEF2-ADA237D0FAE5}"/>
    <cellStyle name="Input 2 8 2 4 2 2" xfId="20209" xr:uid="{8F5AA4DF-3FAF-45A7-82C7-425BD6D3D07D}"/>
    <cellStyle name="Input 2 8 2 4 3" xfId="20210" xr:uid="{8F34EAE1-0926-4671-BEFB-C1EA430E76AE}"/>
    <cellStyle name="Input 2 8 2 4 4" xfId="20211" xr:uid="{A37170DF-409B-41BE-B3C8-F4827C98DDE6}"/>
    <cellStyle name="Input 2 8 2 5" xfId="20212" xr:uid="{C07A439B-8C2D-424B-A70A-FCC4DF87C421}"/>
    <cellStyle name="Input 2 8 2 5 2" xfId="20213" xr:uid="{B2571507-8001-42B3-B77F-C8D86073BA00}"/>
    <cellStyle name="Input 2 8 2 5 2 2" xfId="20214" xr:uid="{9BC8BDE1-E712-4AA7-86C4-22F48D210AD9}"/>
    <cellStyle name="Input 2 8 2 5 3" xfId="20215" xr:uid="{8BAB1954-B42A-47EF-BC70-E87F34456968}"/>
    <cellStyle name="Input 2 8 2 5 4" xfId="20216" xr:uid="{7C9A5559-E02E-4D60-A5BB-A0610A35A9E3}"/>
    <cellStyle name="Input 2 8 2 6" xfId="20217" xr:uid="{697514F0-883E-4B2A-B9BA-80A94311F269}"/>
    <cellStyle name="Input 2 8 2 6 2" xfId="20218" xr:uid="{CA1B65DE-74B9-45EA-B173-5F487FAE1495}"/>
    <cellStyle name="Input 2 8 2 6 2 2" xfId="20219" xr:uid="{644DBE4A-2F83-4953-98CF-21863CA020C2}"/>
    <cellStyle name="Input 2 8 2 6 3" xfId="20220" xr:uid="{CBBE4D7F-2BD0-40BA-9FF2-75624605137A}"/>
    <cellStyle name="Input 2 8 2 7" xfId="20221" xr:uid="{4AB99DBD-6703-41DA-996A-EF2803937037}"/>
    <cellStyle name="Input 2 8 2 7 2" xfId="20222" xr:uid="{4A927745-EC0E-43E9-A0A0-536C20A87B54}"/>
    <cellStyle name="Input 2 8 2 7 2 2" xfId="20223" xr:uid="{4065CCA7-F92A-41D7-BFF5-FB726CB7D7D4}"/>
    <cellStyle name="Input 2 8 2 7 3" xfId="20224" xr:uid="{E08BBBAF-23DE-439E-BFB9-9A93CE7A26BB}"/>
    <cellStyle name="Input 2 8 2 8" xfId="20225" xr:uid="{AFC8B597-3A73-42CF-92F8-32A8B544ED0E}"/>
    <cellStyle name="Input 2 8 2 8 2" xfId="20226" xr:uid="{91A60B03-5970-448B-9D17-BBE6D752BD06}"/>
    <cellStyle name="Input 2 8 2 8 2 2" xfId="20227" xr:uid="{9C1F00E2-C72B-4FA4-B520-7E05004ECC8C}"/>
    <cellStyle name="Input 2 8 2 8 3" xfId="20228" xr:uid="{25E9FE59-D5CC-492A-AC2C-42C2D307034B}"/>
    <cellStyle name="Input 2 8 2 9" xfId="20229" xr:uid="{F05A7B7F-C901-4813-BD3B-0D00E1B09C54}"/>
    <cellStyle name="Input 2 8 2 9 2" xfId="20230" xr:uid="{16DE676E-D4CC-4F76-9B22-280AEFCE1753}"/>
    <cellStyle name="Input 2 8 2 9 2 2" xfId="20231" xr:uid="{E9F381AB-174F-40E7-ABD2-E34857C222B5}"/>
    <cellStyle name="Input 2 8 2 9 3" xfId="20232" xr:uid="{51278F7F-1B3E-4112-9774-00B4FF16E0D4}"/>
    <cellStyle name="Input 2 8 20" xfId="20233" xr:uid="{4E1A8861-70BF-49D1-B06C-343E29FD1532}"/>
    <cellStyle name="Input 2 8 3" xfId="20234" xr:uid="{696A549A-2C22-41EA-88B4-01434D1DA02E}"/>
    <cellStyle name="Input 2 8 3 2" xfId="20235" xr:uid="{CA7783D0-937D-4790-94E4-5D901D491784}"/>
    <cellStyle name="Input 2 8 3 2 2" xfId="20236" xr:uid="{B6A3697D-84F9-452E-A07F-7376EDA13056}"/>
    <cellStyle name="Input 2 8 3 2 2 2" xfId="20237" xr:uid="{9C7E829A-D60B-4D8A-A080-8A844ABC7E47}"/>
    <cellStyle name="Input 2 8 3 2 3" xfId="20238" xr:uid="{FBA08E2C-A538-4D64-8E85-75374F96C572}"/>
    <cellStyle name="Input 2 8 3 2 4" xfId="20239" xr:uid="{FB92265C-8446-4B53-A3ED-E243DF997A66}"/>
    <cellStyle name="Input 2 8 3 3" xfId="20240" xr:uid="{AB0325AE-89D4-4191-9219-C6BC9AEA01D9}"/>
    <cellStyle name="Input 2 8 3 3 2" xfId="20241" xr:uid="{5A0B6279-A606-4852-A41C-B285B21E2F4A}"/>
    <cellStyle name="Input 2 8 3 4" xfId="20242" xr:uid="{215736E2-C1D3-493B-9440-8A541AD29C04}"/>
    <cellStyle name="Input 2 8 3 5" xfId="20243" xr:uid="{EB1AA96C-0488-43FF-96F7-530C73BD280E}"/>
    <cellStyle name="Input 2 8 4" xfId="20244" xr:uid="{1F79B796-258C-4674-998A-6F06C7D3F33D}"/>
    <cellStyle name="Input 2 8 4 2" xfId="20245" xr:uid="{CC21F088-7513-4756-A1F6-296871DF038E}"/>
    <cellStyle name="Input 2 8 4 2 2" xfId="20246" xr:uid="{69CFB465-4CFA-4DD5-B802-613EB1B5EC54}"/>
    <cellStyle name="Input 2 8 4 2 3" xfId="20247" xr:uid="{2A3CAFFB-B04E-4F3C-9463-9C1B71C0707F}"/>
    <cellStyle name="Input 2 8 4 3" xfId="20248" xr:uid="{9018B123-C751-4DA1-8C6A-AB6ED02AB122}"/>
    <cellStyle name="Input 2 8 4 3 2" xfId="20249" xr:uid="{D8589313-2713-4FA6-A2EF-A8AE8924D56E}"/>
    <cellStyle name="Input 2 8 4 4" xfId="20250" xr:uid="{0963F2B0-FDD5-43C2-AAE7-D4256AB9A476}"/>
    <cellStyle name="Input 2 8 5" xfId="20251" xr:uid="{1DEFA6D1-B229-484E-8525-343917B6F1B8}"/>
    <cellStyle name="Input 2 8 5 2" xfId="20252" xr:uid="{4A8BC042-A173-4936-B3CF-F0913760446C}"/>
    <cellStyle name="Input 2 8 5 2 2" xfId="20253" xr:uid="{6F120026-A506-4A62-B9DA-E75D0E836391}"/>
    <cellStyle name="Input 2 8 5 2 3" xfId="20254" xr:uid="{5354A9F0-CB6A-433B-96BB-C775F76D1046}"/>
    <cellStyle name="Input 2 8 5 3" xfId="20255" xr:uid="{561DA58B-9970-4E40-8C41-B2FBFD895902}"/>
    <cellStyle name="Input 2 8 5 4" xfId="20256" xr:uid="{06BED094-373B-43BF-939E-7C7360BFB571}"/>
    <cellStyle name="Input 2 8 6" xfId="20257" xr:uid="{12901C69-7B25-480E-8CDA-56508D9D2E35}"/>
    <cellStyle name="Input 2 8 6 2" xfId="20258" xr:uid="{AE53FBA2-E437-48FF-BF15-82DCAE1EAE9E}"/>
    <cellStyle name="Input 2 8 6 2 2" xfId="20259" xr:uid="{A9420D2B-251F-4FB8-B5F3-812E2D0A798F}"/>
    <cellStyle name="Input 2 8 6 3" xfId="20260" xr:uid="{97ADCB44-047B-43E9-8914-FB1C7FD9D7A9}"/>
    <cellStyle name="Input 2 8 6 4" xfId="20261" xr:uid="{44754FDB-023D-4DA0-9AB3-1080B255F0DA}"/>
    <cellStyle name="Input 2 8 7" xfId="20262" xr:uid="{AD5DB333-AB20-4FB8-95CD-76EB7FF724D6}"/>
    <cellStyle name="Input 2 8 7 2" xfId="20263" xr:uid="{20E45CE3-92AD-4077-B049-407B7F5C67A6}"/>
    <cellStyle name="Input 2 8 7 2 2" xfId="20264" xr:uid="{B9961F93-38FB-4BE7-886A-AE2C6236D85E}"/>
    <cellStyle name="Input 2 8 7 3" xfId="20265" xr:uid="{0A98006F-74E4-44C1-B920-09B4B8E653B9}"/>
    <cellStyle name="Input 2 8 8" xfId="20266" xr:uid="{74047CBC-2893-4BB2-8289-39D2850F7E51}"/>
    <cellStyle name="Input 2 8 8 2" xfId="20267" xr:uid="{373C4095-CFEE-4CD8-8914-1AEC5143749E}"/>
    <cellStyle name="Input 2 8 8 2 2" xfId="20268" xr:uid="{39E0AA9D-24E3-4FA9-AFDC-99DFF53B9488}"/>
    <cellStyle name="Input 2 8 8 3" xfId="20269" xr:uid="{99DE7A31-EE77-4A07-8F89-63A15C8ABB9D}"/>
    <cellStyle name="Input 2 8 9" xfId="20270" xr:uid="{988BA14B-DF6C-4FE1-A988-D156AB30F380}"/>
    <cellStyle name="Input 2 8 9 2" xfId="20271" xr:uid="{62296663-B5A4-4985-8978-17489CE9AA5D}"/>
    <cellStyle name="Input 2 8 9 2 2" xfId="20272" xr:uid="{727ECA72-E0BB-4147-A983-DB84A8C9F6D0}"/>
    <cellStyle name="Input 2 8 9 3" xfId="20273" xr:uid="{050EBC9D-364C-4E7C-B228-D1984F1CC43C}"/>
    <cellStyle name="Input 2 9" xfId="20274" xr:uid="{886EBC31-CEFC-44C7-920A-03CF7316576E}"/>
    <cellStyle name="Input 2 9 10" xfId="20275" xr:uid="{58A9A589-63D1-4307-862C-7D4471BDDCE4}"/>
    <cellStyle name="Input 2 9 10 2" xfId="20276" xr:uid="{E3432DD5-51F2-4291-86F5-BC712FDAE873}"/>
    <cellStyle name="Input 2 9 10 2 2" xfId="20277" xr:uid="{7976F5A4-B537-4A39-9D82-C651C9725877}"/>
    <cellStyle name="Input 2 9 10 3" xfId="20278" xr:uid="{259574DB-4A44-451E-BA4E-24E36C30BFD8}"/>
    <cellStyle name="Input 2 9 11" xfId="20279" xr:uid="{594C2BA8-44A9-4A23-A9F2-6E0AA78E3DF4}"/>
    <cellStyle name="Input 2 9 11 2" xfId="20280" xr:uid="{D4CB4E02-650E-41CF-9666-06F2BB86950F}"/>
    <cellStyle name="Input 2 9 11 2 2" xfId="20281" xr:uid="{E4ED899D-BF29-4B40-A94E-5B973EFDEFD4}"/>
    <cellStyle name="Input 2 9 11 3" xfId="20282" xr:uid="{3FAB1903-1623-445A-BD8B-4EFAF7F3FD91}"/>
    <cellStyle name="Input 2 9 12" xfId="20283" xr:uid="{426BA0C6-62A4-4F9A-AC7B-877A043BE3B7}"/>
    <cellStyle name="Input 2 9 12 2" xfId="20284" xr:uid="{0826D409-26D3-47A6-A50F-CB9CDAB74C9A}"/>
    <cellStyle name="Input 2 9 12 2 2" xfId="20285" xr:uid="{E309CEEB-09E3-4AB8-B97B-5D0FF5CFCD90}"/>
    <cellStyle name="Input 2 9 12 3" xfId="20286" xr:uid="{83F14EF0-1CB3-4C54-BE3D-73FF6B962266}"/>
    <cellStyle name="Input 2 9 13" xfId="20287" xr:uid="{A3207ADB-5FA7-4BA1-965C-ABD2F5999EB2}"/>
    <cellStyle name="Input 2 9 13 2" xfId="20288" xr:uid="{8120F1FB-F2D7-4C05-999F-6C2922D33FDA}"/>
    <cellStyle name="Input 2 9 13 2 2" xfId="20289" xr:uid="{C552E195-84A2-4B53-A35A-4D78A96F18B5}"/>
    <cellStyle name="Input 2 9 13 3" xfId="20290" xr:uid="{EDA5D35D-46A8-47E3-BFCD-743CF96234AC}"/>
    <cellStyle name="Input 2 9 14" xfId="20291" xr:uid="{40FA6932-5FA2-47F4-AB9F-DDE8FFD41951}"/>
    <cellStyle name="Input 2 9 14 2" xfId="20292" xr:uid="{0109D14D-6918-45F7-926C-B7FCB2A88BF4}"/>
    <cellStyle name="Input 2 9 14 2 2" xfId="20293" xr:uid="{D1F9449F-D306-4266-B3C9-AB141E3F9D22}"/>
    <cellStyle name="Input 2 9 14 3" xfId="20294" xr:uid="{14FDF5E0-039F-4247-9508-5B6C8F6E6ACC}"/>
    <cellStyle name="Input 2 9 15" xfId="20295" xr:uid="{09360970-9885-428C-8B22-4220A7BFDAAC}"/>
    <cellStyle name="Input 2 9 15 2" xfId="20296" xr:uid="{893B6038-0948-4226-8F66-30EC73514E55}"/>
    <cellStyle name="Input 2 9 15 2 2" xfId="20297" xr:uid="{644769CC-A714-432B-A3ED-8D850CCBCC2C}"/>
    <cellStyle name="Input 2 9 15 3" xfId="20298" xr:uid="{D7EC476E-FF8D-485C-A152-041A190678D2}"/>
    <cellStyle name="Input 2 9 16" xfId="20299" xr:uid="{BBA276FF-A775-4350-9D1D-4D17EEC7A0F7}"/>
    <cellStyle name="Input 2 9 16 2" xfId="20300" xr:uid="{355534E0-C9A3-4129-B03A-236835503DD3}"/>
    <cellStyle name="Input 2 9 16 2 2" xfId="20301" xr:uid="{2A3C5CEB-39B1-4FDA-91F6-4698610478F5}"/>
    <cellStyle name="Input 2 9 16 3" xfId="20302" xr:uid="{FD0525D0-462F-49CC-A46D-B86C057352D2}"/>
    <cellStyle name="Input 2 9 17" xfId="20303" xr:uid="{B4EFC392-8BBF-48F3-AE88-2030BA677C3A}"/>
    <cellStyle name="Input 2 9 17 2" xfId="20304" xr:uid="{245CA725-C3C0-4CEB-AC14-B885610C7AE5}"/>
    <cellStyle name="Input 2 9 17 2 2" xfId="20305" xr:uid="{CB81365D-B4B3-4D51-87F0-A74D3F4EBFAA}"/>
    <cellStyle name="Input 2 9 17 3" xfId="20306" xr:uid="{DF65812A-0E70-40F9-BDAB-EFD7D0C1AA13}"/>
    <cellStyle name="Input 2 9 18" xfId="20307" xr:uid="{20905F83-1272-4F0F-8DFC-A631943E2B36}"/>
    <cellStyle name="Input 2 9 18 2" xfId="20308" xr:uid="{CF6BCC00-51A2-4194-90DB-59A513121BB3}"/>
    <cellStyle name="Input 2 9 19" xfId="20309" xr:uid="{9CE9838E-4F10-4B21-BB0E-8C4F2CFC4F3C}"/>
    <cellStyle name="Input 2 9 2" xfId="20310" xr:uid="{62585F68-9F2D-4986-9368-E548F5BA10B9}"/>
    <cellStyle name="Input 2 9 2 10" xfId="20311" xr:uid="{5B438AE1-2B3B-4E88-AF73-70D8317EFD18}"/>
    <cellStyle name="Input 2 9 2 10 2" xfId="20312" xr:uid="{227C6AEA-1392-42BF-AAD6-6D656700C287}"/>
    <cellStyle name="Input 2 9 2 10 2 2" xfId="20313" xr:uid="{B39A163C-DB45-4727-A258-617EF6CF610D}"/>
    <cellStyle name="Input 2 9 2 10 3" xfId="20314" xr:uid="{D647D1D0-9C91-43CD-A6CC-6865483DCD65}"/>
    <cellStyle name="Input 2 9 2 11" xfId="20315" xr:uid="{88E07C83-8561-44D4-864B-E16A646C61C2}"/>
    <cellStyle name="Input 2 9 2 11 2" xfId="20316" xr:uid="{76673608-DA06-45CD-BFBF-165CA70AA6D8}"/>
    <cellStyle name="Input 2 9 2 11 2 2" xfId="20317" xr:uid="{5161AB50-AB2A-42E2-A9A2-5713C2A34DDE}"/>
    <cellStyle name="Input 2 9 2 11 3" xfId="20318" xr:uid="{F07E2B25-0485-4436-A8DC-182F7047C636}"/>
    <cellStyle name="Input 2 9 2 12" xfId="20319" xr:uid="{EB188FDC-D63B-41C9-94E8-B0E4B0E8E7D7}"/>
    <cellStyle name="Input 2 9 2 12 2" xfId="20320" xr:uid="{14E8DD6B-C111-451F-9F56-E7957E75952D}"/>
    <cellStyle name="Input 2 9 2 12 2 2" xfId="20321" xr:uid="{21B2C80F-9FC8-4499-856F-400C6B385241}"/>
    <cellStyle name="Input 2 9 2 12 3" xfId="20322" xr:uid="{6E51902B-7D8B-402D-8735-1C51074679C5}"/>
    <cellStyle name="Input 2 9 2 13" xfId="20323" xr:uid="{87DE755E-7B23-43C7-8CFA-C385E9583491}"/>
    <cellStyle name="Input 2 9 2 13 2" xfId="20324" xr:uid="{C1EFAEC3-5883-40B6-B2DE-8435AE328F4B}"/>
    <cellStyle name="Input 2 9 2 13 2 2" xfId="20325" xr:uid="{0C0E2904-F3D8-427B-B320-3A95A27DFFCF}"/>
    <cellStyle name="Input 2 9 2 13 3" xfId="20326" xr:uid="{59935AC4-A276-41BE-AF86-305376CB8E2E}"/>
    <cellStyle name="Input 2 9 2 14" xfId="20327" xr:uid="{01CD434C-C9BD-49E6-A500-7BB18B284AD0}"/>
    <cellStyle name="Input 2 9 2 14 2" xfId="20328" xr:uid="{56EB68C3-211E-46E4-8A61-0A2DEDF41D56}"/>
    <cellStyle name="Input 2 9 2 14 2 2" xfId="20329" xr:uid="{F0298EBF-E95D-4F4D-B7DA-5E6EDC3F44CB}"/>
    <cellStyle name="Input 2 9 2 14 3" xfId="20330" xr:uid="{76026288-6658-4B86-A985-CB17CDCF435A}"/>
    <cellStyle name="Input 2 9 2 15" xfId="20331" xr:uid="{38080A3C-3B9B-465D-9EF5-7F1DA07440E5}"/>
    <cellStyle name="Input 2 9 2 15 2" xfId="20332" xr:uid="{333EA8E6-4196-4E9D-81B1-FEF104CD6143}"/>
    <cellStyle name="Input 2 9 2 15 2 2" xfId="20333" xr:uid="{72990D04-A08D-4B6E-A12D-19C90ADA422B}"/>
    <cellStyle name="Input 2 9 2 15 3" xfId="20334" xr:uid="{F4AB2708-8B4D-4952-BC0C-D46C12465323}"/>
    <cellStyle name="Input 2 9 2 16" xfId="20335" xr:uid="{7CE325C0-C283-474A-A299-CBB8E55F3DAB}"/>
    <cellStyle name="Input 2 9 2 16 2" xfId="20336" xr:uid="{8EBBF079-2EDC-485E-96AF-AF9C890E8A2A}"/>
    <cellStyle name="Input 2 9 2 16 2 2" xfId="20337" xr:uid="{578EB625-A92D-4617-AFE1-A0F55E364A01}"/>
    <cellStyle name="Input 2 9 2 16 3" xfId="20338" xr:uid="{F751C4A9-1789-4F7B-B049-817B00EE5D36}"/>
    <cellStyle name="Input 2 9 2 17" xfId="20339" xr:uid="{4F32494D-51B8-434E-B256-D3AA870CFAC4}"/>
    <cellStyle name="Input 2 9 2 17 2" xfId="20340" xr:uid="{786D5FF2-ACA9-4A9F-9696-58C9B72279C6}"/>
    <cellStyle name="Input 2 9 2 17 2 2" xfId="20341" xr:uid="{FF118BB7-5918-438F-AF49-6E94A5BDD4D4}"/>
    <cellStyle name="Input 2 9 2 17 3" xfId="20342" xr:uid="{D5263BE3-687B-4B8A-BD58-0447613AC2F1}"/>
    <cellStyle name="Input 2 9 2 18" xfId="20343" xr:uid="{820875F1-5B82-4AA9-BDED-82B9254809A6}"/>
    <cellStyle name="Input 2 9 2 18 2" xfId="20344" xr:uid="{B2DFD031-F605-41EF-9DED-EF5B7EEDCAE6}"/>
    <cellStyle name="Input 2 9 2 18 2 2" xfId="20345" xr:uid="{DA88F80D-03F0-4D79-858F-B5A8C00E97B8}"/>
    <cellStyle name="Input 2 9 2 18 3" xfId="20346" xr:uid="{A1A543A7-7D6F-4702-B949-BFF9239D7CA3}"/>
    <cellStyle name="Input 2 9 2 19" xfId="20347" xr:uid="{09F41B1B-3FEB-485C-9E49-A88F04EEC728}"/>
    <cellStyle name="Input 2 9 2 19 2" xfId="20348" xr:uid="{5ECBDDD1-B13A-4374-9A30-C7AD9267C50A}"/>
    <cellStyle name="Input 2 9 2 19 2 2" xfId="20349" xr:uid="{E0B9329D-5FEC-43B8-A61F-077B7454DE32}"/>
    <cellStyle name="Input 2 9 2 19 3" xfId="20350" xr:uid="{17A1599A-6243-40F3-96B0-7AC4A7615411}"/>
    <cellStyle name="Input 2 9 2 2" xfId="20351" xr:uid="{9ED02102-7DD1-4B69-9F55-DD953E747893}"/>
    <cellStyle name="Input 2 9 2 2 2" xfId="20352" xr:uid="{24DCFE42-F27A-4720-9BB8-B9FBF9D393CA}"/>
    <cellStyle name="Input 2 9 2 2 2 2" xfId="20353" xr:uid="{8AA112EC-322E-4FCB-B262-FE039F7AE6C1}"/>
    <cellStyle name="Input 2 9 2 2 2 2 2" xfId="20354" xr:uid="{05E6EF0A-7BED-47B0-A7F2-91E2CE66B584}"/>
    <cellStyle name="Input 2 9 2 2 2 3" xfId="20355" xr:uid="{8B0F95B2-0087-4B53-AF10-08CAF60D6F07}"/>
    <cellStyle name="Input 2 9 2 2 2 4" xfId="20356" xr:uid="{A978F2AC-7677-4082-A387-F9114767AC59}"/>
    <cellStyle name="Input 2 9 2 2 3" xfId="20357" xr:uid="{30BE65D6-0ED5-4EFC-BF22-211652C015DF}"/>
    <cellStyle name="Input 2 9 2 2 3 2" xfId="20358" xr:uid="{BF59EB3E-4F6B-42D3-A0A2-DC146BB89ECB}"/>
    <cellStyle name="Input 2 9 2 2 4" xfId="20359" xr:uid="{4A1E6DEF-4DCF-4347-9975-5E9F6F4CE20F}"/>
    <cellStyle name="Input 2 9 2 2 5" xfId="20360" xr:uid="{492F11AF-C003-4B5E-99FB-EE1E49BE5547}"/>
    <cellStyle name="Input 2 9 2 20" xfId="20361" xr:uid="{13B2D5CF-6F94-447D-9D6A-E40AE9349865}"/>
    <cellStyle name="Input 2 9 2 20 2" xfId="20362" xr:uid="{A630A60C-1D4B-4D02-B49B-097A4761270E}"/>
    <cellStyle name="Input 2 9 2 20 2 2" xfId="20363" xr:uid="{D7206665-DB5A-42C8-9BBD-C98707B4FD62}"/>
    <cellStyle name="Input 2 9 2 20 3" xfId="20364" xr:uid="{72A0BA4E-9546-4725-856D-4B8AD50ED39A}"/>
    <cellStyle name="Input 2 9 2 21" xfId="20365" xr:uid="{51AC7768-27F5-463D-9FDF-7DAF6D130D4F}"/>
    <cellStyle name="Input 2 9 2 21 2" xfId="20366" xr:uid="{567C72A1-3B38-47B2-B205-7FF11050621C}"/>
    <cellStyle name="Input 2 9 2 22" xfId="20367" xr:uid="{1B256AD0-53D6-4A6A-94DB-0088C6B7C9FA}"/>
    <cellStyle name="Input 2 9 2 23" xfId="20368" xr:uid="{43515E25-0F9F-4217-8AA4-D7DDBFA4E2D7}"/>
    <cellStyle name="Input 2 9 2 3" xfId="20369" xr:uid="{146CFF49-22E7-447E-B9B9-74BE1155A593}"/>
    <cellStyle name="Input 2 9 2 3 2" xfId="20370" xr:uid="{4E490655-E23A-4BD7-8F07-86AEC737748C}"/>
    <cellStyle name="Input 2 9 2 3 2 2" xfId="20371" xr:uid="{29439EB1-6F3D-447E-8466-3B1E2AE4A772}"/>
    <cellStyle name="Input 2 9 2 3 2 3" xfId="20372" xr:uid="{78584E9E-F4AC-43BB-B19F-0C72D3C499C2}"/>
    <cellStyle name="Input 2 9 2 3 3" xfId="20373" xr:uid="{C18C4946-B3D9-4B83-914B-0775751864E7}"/>
    <cellStyle name="Input 2 9 2 3 3 2" xfId="20374" xr:uid="{34193AE6-F2DE-4AA5-B8DB-2097722BB221}"/>
    <cellStyle name="Input 2 9 2 3 4" xfId="20375" xr:uid="{682B9BEB-301F-438A-BBE8-622B2EC66620}"/>
    <cellStyle name="Input 2 9 2 4" xfId="20376" xr:uid="{1672099B-85BA-4C7A-B94B-FA48D95A8D5F}"/>
    <cellStyle name="Input 2 9 2 4 2" xfId="20377" xr:uid="{98E54DDB-AD14-4173-AE5B-50A122F461E1}"/>
    <cellStyle name="Input 2 9 2 4 2 2" xfId="20378" xr:uid="{9790E32B-B39E-48CA-BC72-83B338E8EE78}"/>
    <cellStyle name="Input 2 9 2 4 3" xfId="20379" xr:uid="{0B5151D6-A644-40C1-BBD2-4C01A97C73AF}"/>
    <cellStyle name="Input 2 9 2 4 4" xfId="20380" xr:uid="{1BE839AC-BA1F-4BE7-A089-923EEE81585E}"/>
    <cellStyle name="Input 2 9 2 5" xfId="20381" xr:uid="{7D8482A0-4DCA-4A55-93EE-4469BE9B7128}"/>
    <cellStyle name="Input 2 9 2 5 2" xfId="20382" xr:uid="{C10AD580-E077-48C8-B216-2C933D814E30}"/>
    <cellStyle name="Input 2 9 2 5 2 2" xfId="20383" xr:uid="{C1CC0199-2775-46AE-A7D4-02D19621B627}"/>
    <cellStyle name="Input 2 9 2 5 3" xfId="20384" xr:uid="{03D69624-8957-41B9-98E8-48C251CD23B8}"/>
    <cellStyle name="Input 2 9 2 5 4" xfId="20385" xr:uid="{F6C72463-171E-430A-9F9E-25BCB15800F2}"/>
    <cellStyle name="Input 2 9 2 6" xfId="20386" xr:uid="{B63037C5-6411-4CD7-A53E-82791AEFCA11}"/>
    <cellStyle name="Input 2 9 2 6 2" xfId="20387" xr:uid="{F283BE08-D038-4F74-96D8-51BFA2E5003C}"/>
    <cellStyle name="Input 2 9 2 6 2 2" xfId="20388" xr:uid="{214B4B25-CE49-4D50-9F1D-06D692DEF9C8}"/>
    <cellStyle name="Input 2 9 2 6 3" xfId="20389" xr:uid="{8B260D09-D4B7-4F70-88F0-815456A8A9BC}"/>
    <cellStyle name="Input 2 9 2 7" xfId="20390" xr:uid="{9FC74476-0B5D-4EF3-ABE5-E7C07DE98223}"/>
    <cellStyle name="Input 2 9 2 7 2" xfId="20391" xr:uid="{22FD67F1-313D-4678-A46A-C9C825B2B86C}"/>
    <cellStyle name="Input 2 9 2 7 2 2" xfId="20392" xr:uid="{30B3A412-CCFA-43A2-9E01-67C6290583C5}"/>
    <cellStyle name="Input 2 9 2 7 3" xfId="20393" xr:uid="{B1334587-3A73-4177-9257-E49DFD45A0EE}"/>
    <cellStyle name="Input 2 9 2 8" xfId="20394" xr:uid="{36D7BE08-8FD0-49AC-A03B-6CB01E062C81}"/>
    <cellStyle name="Input 2 9 2 8 2" xfId="20395" xr:uid="{980AAF95-63D5-4AE8-9CE4-203048AC5605}"/>
    <cellStyle name="Input 2 9 2 8 2 2" xfId="20396" xr:uid="{033763DF-A1A1-4F82-A89C-825B8CABF72F}"/>
    <cellStyle name="Input 2 9 2 8 3" xfId="20397" xr:uid="{B0DD989D-4182-4BB3-8C8B-93148ABA9CEE}"/>
    <cellStyle name="Input 2 9 2 9" xfId="20398" xr:uid="{396A1135-90ED-4AB2-9E01-FB5B139690F3}"/>
    <cellStyle name="Input 2 9 2 9 2" xfId="20399" xr:uid="{B48B8B82-1A8F-4373-82FD-30FA261138B2}"/>
    <cellStyle name="Input 2 9 2 9 2 2" xfId="20400" xr:uid="{0E426858-640F-4E79-BE59-B08FC26B6705}"/>
    <cellStyle name="Input 2 9 2 9 3" xfId="20401" xr:uid="{9F8DBDE7-757E-4DD2-9D10-62D9D8D73D34}"/>
    <cellStyle name="Input 2 9 20" xfId="20402" xr:uid="{9D4B6AE0-E728-406B-AF6F-A8C805E80C0C}"/>
    <cellStyle name="Input 2 9 3" xfId="20403" xr:uid="{253F183F-DEB0-4A41-9C26-AACCF4E292D3}"/>
    <cellStyle name="Input 2 9 3 2" xfId="20404" xr:uid="{6F676AF2-07B7-459D-8CB0-16BB6FA44943}"/>
    <cellStyle name="Input 2 9 3 2 2" xfId="20405" xr:uid="{EA799DD5-91CA-4292-B638-7849FA50A533}"/>
    <cellStyle name="Input 2 9 3 2 2 2" xfId="20406" xr:uid="{7FB429F3-2E6B-4E69-A0F1-FA9C6D30D2D0}"/>
    <cellStyle name="Input 2 9 3 2 3" xfId="20407" xr:uid="{84422EC5-C367-4987-B7C4-60BC19C26C7D}"/>
    <cellStyle name="Input 2 9 3 2 4" xfId="20408" xr:uid="{3CB13ED8-7433-4A65-A45D-04F9AA1719D5}"/>
    <cellStyle name="Input 2 9 3 3" xfId="20409" xr:uid="{77043330-378B-4006-AF2C-68E1CA766CDD}"/>
    <cellStyle name="Input 2 9 3 3 2" xfId="20410" xr:uid="{6A0D4E0E-FA60-4C4C-B49A-37437F8EC332}"/>
    <cellStyle name="Input 2 9 3 4" xfId="20411" xr:uid="{357A1F5E-49EE-4AD7-822B-11DE97A9654B}"/>
    <cellStyle name="Input 2 9 3 5" xfId="20412" xr:uid="{6EE589B5-8C02-4A1E-A415-019C940D8E35}"/>
    <cellStyle name="Input 2 9 4" xfId="20413" xr:uid="{B7BA9A6C-7B66-4EF6-AE3B-C4D86E406B9B}"/>
    <cellStyle name="Input 2 9 4 2" xfId="20414" xr:uid="{322E69BC-7951-4FB1-92A1-9831EAF3EE19}"/>
    <cellStyle name="Input 2 9 4 2 2" xfId="20415" xr:uid="{419AA628-8A61-4F3F-A3BA-641691F8A588}"/>
    <cellStyle name="Input 2 9 4 2 3" xfId="20416" xr:uid="{7B2037C2-FC6C-4AED-ACCC-C6912223DE7C}"/>
    <cellStyle name="Input 2 9 4 3" xfId="20417" xr:uid="{97AAB5E8-02E8-4091-8EF2-E9838FE321FA}"/>
    <cellStyle name="Input 2 9 4 3 2" xfId="20418" xr:uid="{B7819982-C216-4697-851C-ECEF686D1A1B}"/>
    <cellStyle name="Input 2 9 4 4" xfId="20419" xr:uid="{D45F8082-3028-4DB2-9E41-86EA7969573F}"/>
    <cellStyle name="Input 2 9 5" xfId="20420" xr:uid="{EA2D5BB8-303C-4FF9-A5C4-EAE537E4B808}"/>
    <cellStyle name="Input 2 9 5 2" xfId="20421" xr:uid="{685E2801-3B30-4FB6-AD8B-317FBA293A9E}"/>
    <cellStyle name="Input 2 9 5 2 2" xfId="20422" xr:uid="{FC8FE605-38A6-4D13-8162-4AD16D5C419F}"/>
    <cellStyle name="Input 2 9 5 2 3" xfId="20423" xr:uid="{D16A847B-9A25-4407-A39A-9D48D0E543ED}"/>
    <cellStyle name="Input 2 9 5 3" xfId="20424" xr:uid="{D3198120-AB63-4504-A9A3-5A96856E8044}"/>
    <cellStyle name="Input 2 9 5 4" xfId="20425" xr:uid="{BDF7E21B-F429-4A6E-B033-3EE81C528BF8}"/>
    <cellStyle name="Input 2 9 6" xfId="20426" xr:uid="{A7F0D517-EE77-4047-AEAE-DEF9670052B8}"/>
    <cellStyle name="Input 2 9 6 2" xfId="20427" xr:uid="{5EDF3B5A-F4CF-4FBB-B2CC-5A614E437A74}"/>
    <cellStyle name="Input 2 9 6 2 2" xfId="20428" xr:uid="{46E6B492-5584-4A33-8075-1AEF28782865}"/>
    <cellStyle name="Input 2 9 6 3" xfId="20429" xr:uid="{68C0D9EB-597E-4ECB-B0FB-2450E0CDE554}"/>
    <cellStyle name="Input 2 9 6 4" xfId="20430" xr:uid="{9A7EA016-9210-4BA3-BC7A-0EC46EB8EE42}"/>
    <cellStyle name="Input 2 9 7" xfId="20431" xr:uid="{17580FAB-BB39-4968-B920-00AA07661BA5}"/>
    <cellStyle name="Input 2 9 7 2" xfId="20432" xr:uid="{9EA4486C-B013-4FA5-A598-7A6AC9CB0E15}"/>
    <cellStyle name="Input 2 9 7 2 2" xfId="20433" xr:uid="{82539755-6A04-49C9-9EC7-D8FD5815BA46}"/>
    <cellStyle name="Input 2 9 7 3" xfId="20434" xr:uid="{17B757E1-4068-43E5-B38E-5168BF1164A2}"/>
    <cellStyle name="Input 2 9 8" xfId="20435" xr:uid="{906D4F87-6A68-4A54-B783-E69F1BC851E0}"/>
    <cellStyle name="Input 2 9 8 2" xfId="20436" xr:uid="{B52A61C8-388A-4E50-9FD8-74E620A29E3B}"/>
    <cellStyle name="Input 2 9 8 2 2" xfId="20437" xr:uid="{0AABD280-2371-41E5-9F74-C2DE01C08322}"/>
    <cellStyle name="Input 2 9 8 3" xfId="20438" xr:uid="{D7E17559-2703-4AF0-9C26-F9BD123105B5}"/>
    <cellStyle name="Input 2 9 9" xfId="20439" xr:uid="{5E0932FB-892C-49F4-B4BF-4A76E039089D}"/>
    <cellStyle name="Input 2 9 9 2" xfId="20440" xr:uid="{9716F919-C706-49E3-AC11-000E95A39ABD}"/>
    <cellStyle name="Input 2 9 9 2 2" xfId="20441" xr:uid="{51E8338C-5609-4B85-A752-F2438D8EAC88}"/>
    <cellStyle name="Input 2 9 9 3" xfId="20442" xr:uid="{6E78D19A-9D56-4FDC-8A20-888DAADAA76F}"/>
    <cellStyle name="Input 2_5A4 10-11 Templates Final" xfId="20443" xr:uid="{B9D28881-A892-4E5D-93D5-C383BEF6A00D}"/>
    <cellStyle name="input 20" xfId="20444" xr:uid="{364E4B99-8AD4-4A40-BFEE-61EE74AEDDB9}"/>
    <cellStyle name="Input 20 2" xfId="20445" xr:uid="{A0E50047-823B-455E-AFA0-72DC098387D1}"/>
    <cellStyle name="Input 20 3" xfId="20446" xr:uid="{20A41617-5D7E-426C-9CB8-566A9709DD5C}"/>
    <cellStyle name="input 21" xfId="20447" xr:uid="{A1ADDB58-10A2-415C-A55E-1EAA7E3FAA04}"/>
    <cellStyle name="Input 22" xfId="20448" xr:uid="{974E6BB5-DB86-4CDE-AA7A-05B077F65224}"/>
    <cellStyle name="Input 23" xfId="20449" xr:uid="{574678AB-318F-4EC6-89FA-433EC63759F7}"/>
    <cellStyle name="Input 24" xfId="20450" xr:uid="{42ABF408-318C-44FA-800A-E47E3197EA04}"/>
    <cellStyle name="Input 25" xfId="20451" xr:uid="{08BF955B-AD6D-4287-B2DF-020A002EE05E}"/>
    <cellStyle name="Input 26" xfId="20452" xr:uid="{A237F090-DABD-4857-B6DA-73175E6235BE}"/>
    <cellStyle name="Input 27" xfId="20453" xr:uid="{EB9D26A2-D07C-4113-8E66-0E413CE82520}"/>
    <cellStyle name="Input 28" xfId="20454" xr:uid="{2F76106D-A579-4553-B3FA-1E744B243CE0}"/>
    <cellStyle name="Input 29" xfId="20455" xr:uid="{E03B222E-EEBC-4E08-8E13-EFE05B530BB4}"/>
    <cellStyle name="Input 3" xfId="180" xr:uid="{EAB0631A-5AAB-49A7-9F63-8739BCD3AA9B}"/>
    <cellStyle name="Input 3 10" xfId="20456" xr:uid="{BFC6613B-16EE-4C00-A3A6-EA019674BC87}"/>
    <cellStyle name="Input 3 10 2" xfId="20457" xr:uid="{397EF17A-F41B-434A-95A5-E42CBA4B2B84}"/>
    <cellStyle name="Input 3 10 2 2" xfId="20458" xr:uid="{93BA37C9-C7DD-4981-B330-4AE806216AE2}"/>
    <cellStyle name="Input 3 10 3" xfId="20459" xr:uid="{7632004A-22F2-4B55-9E86-BC660BB85841}"/>
    <cellStyle name="Input 3 11" xfId="20460" xr:uid="{1BD28C82-0BA8-4FFC-A804-C365907160D0}"/>
    <cellStyle name="Input 3 11 2" xfId="20461" xr:uid="{82548D7E-B5E8-4D0E-98C7-410A5ADFC3F4}"/>
    <cellStyle name="Input 3 11 2 2" xfId="20462" xr:uid="{9856AFC3-6198-4BC5-AD1A-1FB488942C68}"/>
    <cellStyle name="Input 3 11 3" xfId="20463" xr:uid="{1B66F459-6339-41CE-8BF4-9EB9CE8A3887}"/>
    <cellStyle name="Input 3 12" xfId="20464" xr:uid="{F040254D-E3BD-42D2-8A71-6EDAE56A0784}"/>
    <cellStyle name="Input 3 12 2" xfId="20465" xr:uid="{BD038BE2-388C-4F8E-B426-19CEE1653A22}"/>
    <cellStyle name="Input 3 12 2 2" xfId="20466" xr:uid="{789F8804-F2B0-4E27-BFC0-8F3893168DFD}"/>
    <cellStyle name="Input 3 12 3" xfId="20467" xr:uid="{DFFB36E3-B2A9-48A9-AD2E-ABFCFC9DEBF1}"/>
    <cellStyle name="Input 3 13" xfId="20468" xr:uid="{61110B24-E711-497C-8037-5D42B1EA040B}"/>
    <cellStyle name="Input 3 13 2" xfId="20469" xr:uid="{9374F45D-F524-44CD-8370-B6BF203C515C}"/>
    <cellStyle name="Input 3 13 2 2" xfId="20470" xr:uid="{8FA739B0-D85F-4FC7-9C0E-FB5A7B7D4203}"/>
    <cellStyle name="Input 3 13 3" xfId="20471" xr:uid="{B94B6DDB-6186-4A94-ACFC-3CDE891F4D20}"/>
    <cellStyle name="Input 3 14" xfId="20472" xr:uid="{6BB9FFC2-EAE9-42F3-9C72-6D1BB23FD8A3}"/>
    <cellStyle name="Input 3 14 2" xfId="20473" xr:uid="{35EEA5BC-8E19-4A6C-B798-2B4704F9C931}"/>
    <cellStyle name="Input 3 14 2 2" xfId="20474" xr:uid="{721DE94F-4BEB-4F81-9191-1B8717228964}"/>
    <cellStyle name="Input 3 14 3" xfId="20475" xr:uid="{5659D185-83FB-4E9D-A2AD-8C78911B8BC2}"/>
    <cellStyle name="Input 3 15" xfId="20476" xr:uid="{220365C0-D6F5-4F2A-8178-3AADE3DDCD3D}"/>
    <cellStyle name="Input 3 15 2" xfId="20477" xr:uid="{6DB13D1D-F6A9-4BBA-9605-0C86E00DB561}"/>
    <cellStyle name="Input 3 15 2 2" xfId="20478" xr:uid="{DA676F72-48DE-43C2-B09F-507A6751A10D}"/>
    <cellStyle name="Input 3 15 3" xfId="20479" xr:uid="{E38D3FD8-F433-4614-AA31-E0F185F6BB75}"/>
    <cellStyle name="Input 3 16" xfId="20480" xr:uid="{794F92DF-727E-49C9-822B-E1B4F104BB90}"/>
    <cellStyle name="Input 3 16 2" xfId="20481" xr:uid="{51868F57-9E04-4085-BD41-824D766C99AD}"/>
    <cellStyle name="Input 3 16 2 2" xfId="20482" xr:uid="{B9FA8205-9D58-4F4D-8989-20D0B1B74F48}"/>
    <cellStyle name="Input 3 16 3" xfId="20483" xr:uid="{9C714432-5CDE-4CAC-B1EA-5CC3BCB96144}"/>
    <cellStyle name="Input 3 17" xfId="20484" xr:uid="{F06D6CE8-881F-4FC0-B6FC-F0FB66B37019}"/>
    <cellStyle name="Input 3 17 2" xfId="20485" xr:uid="{CEE502BB-D8BE-46FD-B1A9-7FF58D87F5D5}"/>
    <cellStyle name="Input 3 17 2 2" xfId="20486" xr:uid="{C6FFA8F3-712F-409E-BFE9-3737AEC7CE58}"/>
    <cellStyle name="Input 3 17 3" xfId="20487" xr:uid="{13274F4B-D248-44B3-BE8A-24E514B672C3}"/>
    <cellStyle name="Input 3 18" xfId="20488" xr:uid="{8C9AA908-6C33-4342-B8CE-F54CA3B7F120}"/>
    <cellStyle name="Input 3 18 2" xfId="20489" xr:uid="{AD12EAC4-2E7D-42AF-9EB9-EE36D11BCADF}"/>
    <cellStyle name="Input 3 18 2 2" xfId="20490" xr:uid="{053FE345-7E41-4294-BC5F-92914636A2E8}"/>
    <cellStyle name="Input 3 18 3" xfId="20491" xr:uid="{D09D2D33-3855-4C17-ABB7-C0E15D81A77F}"/>
    <cellStyle name="Input 3 19" xfId="20492" xr:uid="{2961066D-2CCA-4AC3-964F-EAECC31CC27F}"/>
    <cellStyle name="Input 3 19 2" xfId="20493" xr:uid="{559D651E-370F-4093-B296-9BBE8474F947}"/>
    <cellStyle name="Input 3 19 2 2" xfId="20494" xr:uid="{24D49050-CA68-44F0-8956-B3E30D71ABA7}"/>
    <cellStyle name="Input 3 19 3" xfId="20495" xr:uid="{9233EB8A-4392-4CC2-BCBD-3B27771A1B94}"/>
    <cellStyle name="Input 3 2" xfId="20496" xr:uid="{C4561B94-FE49-4B4C-848C-521AEE1E3CAB}"/>
    <cellStyle name="Input 3 2 10" xfId="20497" xr:uid="{F1D0E696-A2BC-4CA8-B493-D5381A1D2BA9}"/>
    <cellStyle name="Input 3 2 10 2" xfId="20498" xr:uid="{44150C39-AA1F-4278-88C5-1BB8126994BB}"/>
    <cellStyle name="Input 3 2 10 2 2" xfId="20499" xr:uid="{7FD993C3-2DA5-4831-88F5-84C4AC9E11C6}"/>
    <cellStyle name="Input 3 2 10 3" xfId="20500" xr:uid="{6B7D196A-3395-4046-A556-8E449F5A6130}"/>
    <cellStyle name="Input 3 2 11" xfId="20501" xr:uid="{ADC4263C-D7B6-43B8-9E3E-FB101BEB6625}"/>
    <cellStyle name="Input 3 2 11 2" xfId="20502" xr:uid="{768C2ED3-9EB6-42DA-A413-D9384D9095AC}"/>
    <cellStyle name="Input 3 2 11 2 2" xfId="20503" xr:uid="{157F8FAB-9D07-487E-B418-DFF476B3A2C2}"/>
    <cellStyle name="Input 3 2 11 3" xfId="20504" xr:uid="{16505392-A1FD-41F7-AE86-DDFE05F2B9FC}"/>
    <cellStyle name="Input 3 2 12" xfId="20505" xr:uid="{A693862D-65A5-496A-A17B-FD2E79808E38}"/>
    <cellStyle name="Input 3 2 12 2" xfId="20506" xr:uid="{DFE95E40-D76A-4D26-A3D8-15A7F0981084}"/>
    <cellStyle name="Input 3 2 12 2 2" xfId="20507" xr:uid="{D7FCEEA1-DAFA-476C-B1D8-659A305DEBE1}"/>
    <cellStyle name="Input 3 2 12 3" xfId="20508" xr:uid="{4482DA47-066D-4597-9C8A-AB0F3F3E332B}"/>
    <cellStyle name="Input 3 2 13" xfId="20509" xr:uid="{68AB6336-7CC0-497F-86B4-2A302AFCB846}"/>
    <cellStyle name="Input 3 2 13 2" xfId="20510" xr:uid="{C87BCFDB-8CCD-4E71-B265-C8C3163D659A}"/>
    <cellStyle name="Input 3 2 13 2 2" xfId="20511" xr:uid="{CA89B9EB-2AAF-44FB-8F91-3744BF74B94B}"/>
    <cellStyle name="Input 3 2 13 3" xfId="20512" xr:uid="{4A7BA407-AF8D-4103-9DAD-E7407384C7C1}"/>
    <cellStyle name="Input 3 2 14" xfId="20513" xr:uid="{29AF711A-C462-4029-A119-8F27D7E9DBE3}"/>
    <cellStyle name="Input 3 2 14 2" xfId="20514" xr:uid="{10531E52-1616-4757-BFC7-C84F818EA17B}"/>
    <cellStyle name="Input 3 2 14 2 2" xfId="20515" xr:uid="{6EFB10E2-C993-4AD5-9F1C-96FC6B72A441}"/>
    <cellStyle name="Input 3 2 14 3" xfId="20516" xr:uid="{6B46B58F-0CB2-4C9F-9AA4-3B9B51984264}"/>
    <cellStyle name="Input 3 2 15" xfId="20517" xr:uid="{0C91F294-B555-407F-91BF-3ECB399273AF}"/>
    <cellStyle name="Input 3 2 15 2" xfId="20518" xr:uid="{EFF0866A-24C2-4151-8C10-4A770CF9AB17}"/>
    <cellStyle name="Input 3 2 15 2 2" xfId="20519" xr:uid="{5A2A6575-7177-4020-AAD0-D67AD662C702}"/>
    <cellStyle name="Input 3 2 15 3" xfId="20520" xr:uid="{5EA9FD02-CA63-4027-8EDB-1B19E2F140C1}"/>
    <cellStyle name="Input 3 2 16" xfId="20521" xr:uid="{0D5BA163-D6FC-4604-A23A-B2813F8820E4}"/>
    <cellStyle name="Input 3 2 16 2" xfId="20522" xr:uid="{35564047-267A-4B29-A1FF-7220BA382E30}"/>
    <cellStyle name="Input 3 2 16 2 2" xfId="20523" xr:uid="{C36B19FC-786E-400C-AB4D-3D1F52C9307F}"/>
    <cellStyle name="Input 3 2 16 3" xfId="20524" xr:uid="{B38470F3-A13E-4950-BD0B-641B4735DA08}"/>
    <cellStyle name="Input 3 2 17" xfId="20525" xr:uid="{CC70D5AC-9D6C-453E-9490-87245485457C}"/>
    <cellStyle name="Input 3 2 17 2" xfId="20526" xr:uid="{4F210A23-0714-4C5C-AA57-36D36064DF46}"/>
    <cellStyle name="Input 3 2 17 2 2" xfId="20527" xr:uid="{FB79F0F7-64B1-4117-B5C4-7CA7BE4A422D}"/>
    <cellStyle name="Input 3 2 17 3" xfId="20528" xr:uid="{9ED1A132-BBFF-45A9-9DF1-E5B662EE2234}"/>
    <cellStyle name="Input 3 2 18" xfId="20529" xr:uid="{E4FF0234-0C25-4AB5-918C-AAE782889702}"/>
    <cellStyle name="Input 3 2 18 2" xfId="20530" xr:uid="{D31D399E-06DB-405F-9177-2729F669CC3A}"/>
    <cellStyle name="Input 3 2 18 2 2" xfId="20531" xr:uid="{EFCE259B-D27F-4655-868F-DA366B6D9A0D}"/>
    <cellStyle name="Input 3 2 18 3" xfId="20532" xr:uid="{54C3FBF7-FBB0-4274-9BBB-0961DD3398D8}"/>
    <cellStyle name="Input 3 2 19" xfId="20533" xr:uid="{A9ED3020-9A75-42AB-8E40-A5CAF75DA0D6}"/>
    <cellStyle name="Input 3 2 19 2" xfId="20534" xr:uid="{72D6F553-87EA-4934-9EC1-CD8B2F1D2DA8}"/>
    <cellStyle name="Input 3 2 19 2 2" xfId="20535" xr:uid="{0292CC4D-86E5-40D8-932F-62B410712939}"/>
    <cellStyle name="Input 3 2 19 3" xfId="20536" xr:uid="{B2A5CB1F-865A-4651-A096-857AF345EE0E}"/>
    <cellStyle name="Input 3 2 2" xfId="20537" xr:uid="{8DCE5B37-E465-4952-B146-E15D5B3F0406}"/>
    <cellStyle name="Input 3 2 2 10" xfId="20538" xr:uid="{60759DA2-1ED7-41AC-B2C5-29AB5650A983}"/>
    <cellStyle name="Input 3 2 2 10 2" xfId="20539" xr:uid="{017ED619-EC37-43A0-B5E6-FF2F6D672032}"/>
    <cellStyle name="Input 3 2 2 10 2 2" xfId="20540" xr:uid="{F55F464E-89DA-4A2C-A5E6-B31B5CB4BA39}"/>
    <cellStyle name="Input 3 2 2 10 3" xfId="20541" xr:uid="{8FA06DCB-470E-4238-937C-974141E570AF}"/>
    <cellStyle name="Input 3 2 2 11" xfId="20542" xr:uid="{66BE5A5B-E82D-45B5-AFB1-6C0AB3485505}"/>
    <cellStyle name="Input 3 2 2 11 2" xfId="20543" xr:uid="{1AF0CB80-91DE-44BA-B3FD-D158DCA069E9}"/>
    <cellStyle name="Input 3 2 2 11 2 2" xfId="20544" xr:uid="{74AE09E3-F1BF-476A-8173-8564DADB41E2}"/>
    <cellStyle name="Input 3 2 2 11 3" xfId="20545" xr:uid="{1FDE3DF4-22C1-4057-AE14-C2F61CEE81C0}"/>
    <cellStyle name="Input 3 2 2 12" xfId="20546" xr:uid="{0993A44A-473C-4D93-A107-2CE63629597E}"/>
    <cellStyle name="Input 3 2 2 12 2" xfId="20547" xr:uid="{32AB21D3-5202-4835-AA57-BCCF02EA7BE0}"/>
    <cellStyle name="Input 3 2 2 12 2 2" xfId="20548" xr:uid="{E00043EE-866B-4B93-A4F1-9EF6FC148C15}"/>
    <cellStyle name="Input 3 2 2 12 3" xfId="20549" xr:uid="{C3862663-8439-4869-B85B-C1A6939F75C4}"/>
    <cellStyle name="Input 3 2 2 13" xfId="20550" xr:uid="{02CEAD50-8247-4B26-A2C5-74A30B9BB318}"/>
    <cellStyle name="Input 3 2 2 13 2" xfId="20551" xr:uid="{3377CF4F-E76C-48F0-A453-5F49417A9392}"/>
    <cellStyle name="Input 3 2 2 13 2 2" xfId="20552" xr:uid="{0352EE89-C28B-455A-8E85-E9AA4A75608A}"/>
    <cellStyle name="Input 3 2 2 13 3" xfId="20553" xr:uid="{3A0C8C2B-7258-4871-98C8-838C5B8A1648}"/>
    <cellStyle name="Input 3 2 2 14" xfId="20554" xr:uid="{092DA826-0BF5-4856-A2C3-B7793C504BDF}"/>
    <cellStyle name="Input 3 2 2 14 2" xfId="20555" xr:uid="{B28128C4-E1C6-4122-A305-AD961D122709}"/>
    <cellStyle name="Input 3 2 2 14 2 2" xfId="20556" xr:uid="{EC911E7F-2FBB-482E-B464-AF850E9B39C1}"/>
    <cellStyle name="Input 3 2 2 14 3" xfId="20557" xr:uid="{7BF48CE4-84FE-4026-9C3B-E0B79DBEBB52}"/>
    <cellStyle name="Input 3 2 2 15" xfId="20558" xr:uid="{0D7289FF-2E89-48F4-8235-1C271C3E3F9C}"/>
    <cellStyle name="Input 3 2 2 15 2" xfId="20559" xr:uid="{6B871297-4ED3-4EA3-9981-8C4C6880EDFA}"/>
    <cellStyle name="Input 3 2 2 15 2 2" xfId="20560" xr:uid="{21C3B2BC-0DB5-4767-ACC8-6761E7185DCC}"/>
    <cellStyle name="Input 3 2 2 15 3" xfId="20561" xr:uid="{1B1D727D-A9F4-44DB-83BD-169D5DBD18D1}"/>
    <cellStyle name="Input 3 2 2 16" xfId="20562" xr:uid="{E8765DFD-C8F8-40CC-9356-DA0E85FF8477}"/>
    <cellStyle name="Input 3 2 2 16 2" xfId="20563" xr:uid="{A437957C-0C08-47A6-A927-0961158B7B46}"/>
    <cellStyle name="Input 3 2 2 16 2 2" xfId="20564" xr:uid="{0787657A-C496-4619-9552-24AEA015008C}"/>
    <cellStyle name="Input 3 2 2 16 3" xfId="20565" xr:uid="{A6583ED0-4CC1-4512-AEAB-59EC733F4043}"/>
    <cellStyle name="Input 3 2 2 17" xfId="20566" xr:uid="{82BE0003-3657-43D8-9604-AFD09416B5D8}"/>
    <cellStyle name="Input 3 2 2 17 2" xfId="20567" xr:uid="{DC817CE4-5077-420A-B5D1-3E397FFA8E72}"/>
    <cellStyle name="Input 3 2 2 17 2 2" xfId="20568" xr:uid="{D5F39A3D-3746-417E-9F95-34C5836C1D3A}"/>
    <cellStyle name="Input 3 2 2 17 3" xfId="20569" xr:uid="{E3D4572F-24BB-4D91-AB51-75EF314C1E3C}"/>
    <cellStyle name="Input 3 2 2 18" xfId="20570" xr:uid="{47983D67-5ABF-41E1-9DD4-5785996AD006}"/>
    <cellStyle name="Input 3 2 2 18 2" xfId="20571" xr:uid="{29143620-F9F8-42B3-B305-5FAE4B50F4D3}"/>
    <cellStyle name="Input 3 2 2 19" xfId="20572" xr:uid="{A21D8FC2-3BEC-4FCC-B159-1EF82F3D1D28}"/>
    <cellStyle name="Input 3 2 2 2" xfId="20573" xr:uid="{52022429-3367-4EA9-87D5-62283028D7CA}"/>
    <cellStyle name="Input 3 2 2 2 10" xfId="20574" xr:uid="{CB003FE6-F15C-4234-B068-87EE45EC6F8F}"/>
    <cellStyle name="Input 3 2 2 2 10 2" xfId="20575" xr:uid="{08453BB7-A95D-4FE2-8772-34CB4540F2D7}"/>
    <cellStyle name="Input 3 2 2 2 10 2 2" xfId="20576" xr:uid="{3224539E-8389-447B-B7EF-C1BC3B5B8E76}"/>
    <cellStyle name="Input 3 2 2 2 10 3" xfId="20577" xr:uid="{1750BEFA-9EBC-4044-9BB8-EF3AAA3798FE}"/>
    <cellStyle name="Input 3 2 2 2 11" xfId="20578" xr:uid="{F991DD34-8D07-4A1F-B3D1-D84549FB6BAB}"/>
    <cellStyle name="Input 3 2 2 2 11 2" xfId="20579" xr:uid="{8A0B646C-4879-416B-8814-AF463C3BF5A0}"/>
    <cellStyle name="Input 3 2 2 2 11 2 2" xfId="20580" xr:uid="{D46BA053-FAB0-4A7D-ACEC-9BFC2A664864}"/>
    <cellStyle name="Input 3 2 2 2 11 3" xfId="20581" xr:uid="{5C779F18-CC60-4A82-9BE3-854C287CA1D0}"/>
    <cellStyle name="Input 3 2 2 2 12" xfId="20582" xr:uid="{96CE4740-E457-4FF8-9C79-13BDF55CDE8A}"/>
    <cellStyle name="Input 3 2 2 2 12 2" xfId="20583" xr:uid="{FC7E8397-5C30-46A1-B97C-FB18A86A2731}"/>
    <cellStyle name="Input 3 2 2 2 12 2 2" xfId="20584" xr:uid="{8A2DAD4B-6646-4DF8-A372-F7B08161CB7E}"/>
    <cellStyle name="Input 3 2 2 2 12 3" xfId="20585" xr:uid="{01555FD9-1B89-4D69-A103-3C94805D7209}"/>
    <cellStyle name="Input 3 2 2 2 13" xfId="20586" xr:uid="{E91ECF1F-1743-427E-8BC7-EDFE3178FCF7}"/>
    <cellStyle name="Input 3 2 2 2 13 2" xfId="20587" xr:uid="{185EE184-21B5-4D5D-9AAC-D6D936F08090}"/>
    <cellStyle name="Input 3 2 2 2 13 2 2" xfId="20588" xr:uid="{0E0BDEBF-0388-4F33-8EF2-8F89BC14E566}"/>
    <cellStyle name="Input 3 2 2 2 13 3" xfId="20589" xr:uid="{10A46766-C5B4-4315-B185-6D03DB25AB6F}"/>
    <cellStyle name="Input 3 2 2 2 14" xfId="20590" xr:uid="{7935B274-1EED-4216-B943-75FC95EA92A8}"/>
    <cellStyle name="Input 3 2 2 2 14 2" xfId="20591" xr:uid="{5588F0A4-60B4-41EB-B041-D233703C82E9}"/>
    <cellStyle name="Input 3 2 2 2 14 2 2" xfId="20592" xr:uid="{53B0CC86-0A52-4F43-8F2C-4C18150B9837}"/>
    <cellStyle name="Input 3 2 2 2 14 3" xfId="20593" xr:uid="{E62C33A1-3FBB-4320-9BBC-F160DD9189DD}"/>
    <cellStyle name="Input 3 2 2 2 15" xfId="20594" xr:uid="{93273A13-CEA7-4248-BB1E-D8A121D8DB1D}"/>
    <cellStyle name="Input 3 2 2 2 15 2" xfId="20595" xr:uid="{C0AF32FF-CFD4-4FBF-AE62-FA536D6F2928}"/>
    <cellStyle name="Input 3 2 2 2 15 2 2" xfId="20596" xr:uid="{31BF17DA-00CB-4415-9D85-F4F545112891}"/>
    <cellStyle name="Input 3 2 2 2 15 3" xfId="20597" xr:uid="{5625BB80-2E60-487E-AEC9-5374C2308CA1}"/>
    <cellStyle name="Input 3 2 2 2 16" xfId="20598" xr:uid="{DCA6333C-B493-486E-8D5A-C0CCA8DD280A}"/>
    <cellStyle name="Input 3 2 2 2 16 2" xfId="20599" xr:uid="{CFA5C518-AC58-4412-8EA0-963B4FC40B28}"/>
    <cellStyle name="Input 3 2 2 2 16 2 2" xfId="20600" xr:uid="{3D3045D7-6204-4424-91FB-C0FA9F725A31}"/>
    <cellStyle name="Input 3 2 2 2 16 3" xfId="20601" xr:uid="{5ED420D2-C071-4D87-BFAF-05C5685F9D8F}"/>
    <cellStyle name="Input 3 2 2 2 17" xfId="20602" xr:uid="{5455DD3E-4370-4E93-96B2-D3AB646E2918}"/>
    <cellStyle name="Input 3 2 2 2 17 2" xfId="20603" xr:uid="{E16902F0-2A24-4479-87D9-36AE3F346999}"/>
    <cellStyle name="Input 3 2 2 2 17 2 2" xfId="20604" xr:uid="{8F173B05-6BC8-48E2-8A55-DF1B2F7BF07A}"/>
    <cellStyle name="Input 3 2 2 2 17 3" xfId="20605" xr:uid="{9B213DAD-AD69-4CF7-B1C8-0E8EECACACB9}"/>
    <cellStyle name="Input 3 2 2 2 18" xfId="20606" xr:uid="{405D86A9-C2E0-4AD6-B81D-C561849A31FA}"/>
    <cellStyle name="Input 3 2 2 2 18 2" xfId="20607" xr:uid="{D0153A7F-778D-40B5-9074-041D1F359FD8}"/>
    <cellStyle name="Input 3 2 2 2 18 2 2" xfId="20608" xr:uid="{EE55CEF6-8414-4207-B66B-705C3551C57A}"/>
    <cellStyle name="Input 3 2 2 2 18 3" xfId="20609" xr:uid="{C5C6348F-A382-46F5-A3C1-E66664BC73CF}"/>
    <cellStyle name="Input 3 2 2 2 19" xfId="20610" xr:uid="{02EEBF76-879A-4E71-88C7-908512DAE351}"/>
    <cellStyle name="Input 3 2 2 2 19 2" xfId="20611" xr:uid="{2AFDC738-61D7-4934-8341-0C1D0AF17F7A}"/>
    <cellStyle name="Input 3 2 2 2 19 2 2" xfId="20612" xr:uid="{8DC9A22B-9B7D-44DC-9A27-F108B3D7E051}"/>
    <cellStyle name="Input 3 2 2 2 19 3" xfId="20613" xr:uid="{11C61B23-46E7-4BA0-8F4A-56B4AC771727}"/>
    <cellStyle name="Input 3 2 2 2 2" xfId="20614" xr:uid="{083F4FF0-5D46-4935-A318-4150D6E77043}"/>
    <cellStyle name="Input 3 2 2 2 2 2" xfId="20615" xr:uid="{66ADFD3A-C1B1-49C0-9ECD-34711212AA06}"/>
    <cellStyle name="Input 3 2 2 2 2 2 2" xfId="20616" xr:uid="{B5EE94C9-284C-4728-B57D-02E4F8044421}"/>
    <cellStyle name="Input 3 2 2 2 2 2 3" xfId="20617" xr:uid="{92ED9DAA-3C6A-4C72-BA2D-C88F83E75969}"/>
    <cellStyle name="Input 3 2 2 2 2 3" xfId="20618" xr:uid="{83A8477E-3801-4AD4-B0EB-627962169A78}"/>
    <cellStyle name="Input 3 2 2 2 2 3 2" xfId="20619" xr:uid="{A8FACF0C-5F45-43D5-80B3-35FE748051D2}"/>
    <cellStyle name="Input 3 2 2 2 2 4" xfId="20620" xr:uid="{EF8C4962-0A31-4AD3-B105-2D1EDD57047E}"/>
    <cellStyle name="Input 3 2 2 2 20" xfId="20621" xr:uid="{B11C6BAB-0762-42AD-AB24-90D4E515AEF2}"/>
    <cellStyle name="Input 3 2 2 2 20 2" xfId="20622" xr:uid="{46FFB718-EE3C-46AC-BEC0-347464030593}"/>
    <cellStyle name="Input 3 2 2 2 20 2 2" xfId="20623" xr:uid="{66F7054B-7DDD-453E-AF6B-05A267E1595C}"/>
    <cellStyle name="Input 3 2 2 2 20 3" xfId="20624" xr:uid="{2E996290-CD4C-4C0C-B998-4842F8BB2615}"/>
    <cellStyle name="Input 3 2 2 2 21" xfId="20625" xr:uid="{59E0EF5E-60C8-44C8-B2A5-179DB16AF51B}"/>
    <cellStyle name="Input 3 2 2 2 21 2" xfId="20626" xr:uid="{5FD76A53-63A6-42B9-BF3C-A6FB3B95F247}"/>
    <cellStyle name="Input 3 2 2 2 22" xfId="20627" xr:uid="{54D8DA4F-416A-43EB-9B39-572E367288DF}"/>
    <cellStyle name="Input 3 2 2 2 23" xfId="20628" xr:uid="{CDC9F3C9-4AFC-4924-9F33-19400A8E2D44}"/>
    <cellStyle name="Input 3 2 2 2 3" xfId="20629" xr:uid="{2BF3071C-30FE-4C17-B9F2-5E989B947083}"/>
    <cellStyle name="Input 3 2 2 2 3 2" xfId="20630" xr:uid="{5D5E5015-9428-4B6B-B4E3-3F2C4DC1CACE}"/>
    <cellStyle name="Input 3 2 2 2 3 2 2" xfId="20631" xr:uid="{1B1949F9-A736-4B25-8129-B3D78EA1F528}"/>
    <cellStyle name="Input 3 2 2 2 3 3" xfId="20632" xr:uid="{17F61DF0-B6CC-4D00-939B-770CD781B55C}"/>
    <cellStyle name="Input 3 2 2 2 3 4" xfId="20633" xr:uid="{1CF198E6-0913-41F1-9286-C491CD042575}"/>
    <cellStyle name="Input 3 2 2 2 4" xfId="20634" xr:uid="{4D9101C9-152A-45F2-95B5-B00B86E98873}"/>
    <cellStyle name="Input 3 2 2 2 4 2" xfId="20635" xr:uid="{D1DD9DD3-5289-4FA3-9108-FF8FF5063FBC}"/>
    <cellStyle name="Input 3 2 2 2 4 2 2" xfId="20636" xr:uid="{61CBC7B4-4E69-4B5A-BE96-61ABCD9AFBC3}"/>
    <cellStyle name="Input 3 2 2 2 4 3" xfId="20637" xr:uid="{64E2F6B6-8DE5-4C3B-977E-EE4D81E57AC0}"/>
    <cellStyle name="Input 3 2 2 2 4 4" xfId="20638" xr:uid="{DCD62895-B154-412D-ACD0-7B80E3499B24}"/>
    <cellStyle name="Input 3 2 2 2 5" xfId="20639" xr:uid="{5B2C980A-BAF1-454C-AE84-7091A3022965}"/>
    <cellStyle name="Input 3 2 2 2 5 2" xfId="20640" xr:uid="{C767C570-4762-485F-9693-A6F278F39758}"/>
    <cellStyle name="Input 3 2 2 2 5 2 2" xfId="20641" xr:uid="{DC6C9B56-E8BE-48CB-93EB-FD665713221F}"/>
    <cellStyle name="Input 3 2 2 2 5 3" xfId="20642" xr:uid="{E7F0F1ED-0007-45AA-9DB0-1937546EB18B}"/>
    <cellStyle name="Input 3 2 2 2 6" xfId="20643" xr:uid="{DD31AF7D-E8AF-4C2B-A9DD-139EFFF7D8D7}"/>
    <cellStyle name="Input 3 2 2 2 6 2" xfId="20644" xr:uid="{06AECBB4-C3A2-4BCD-8B10-EB6DFC40F3DD}"/>
    <cellStyle name="Input 3 2 2 2 6 2 2" xfId="20645" xr:uid="{B64BA6EA-F01D-454D-8103-9FF5E720E237}"/>
    <cellStyle name="Input 3 2 2 2 6 3" xfId="20646" xr:uid="{EDDC5D70-98F4-4F41-8BF2-91EC353FEB2E}"/>
    <cellStyle name="Input 3 2 2 2 7" xfId="20647" xr:uid="{69AC3180-5E74-4CBE-871A-2958FBD4629F}"/>
    <cellStyle name="Input 3 2 2 2 7 2" xfId="20648" xr:uid="{3AA95F09-37B4-4D66-9938-49F52893B8C8}"/>
    <cellStyle name="Input 3 2 2 2 7 2 2" xfId="20649" xr:uid="{C4898555-765D-4CF2-B399-1D9DBBCD17DD}"/>
    <cellStyle name="Input 3 2 2 2 7 3" xfId="20650" xr:uid="{E3E0A555-BC2E-4B25-A9EF-FE380A71D56D}"/>
    <cellStyle name="Input 3 2 2 2 8" xfId="20651" xr:uid="{64BCC53C-6E8D-471A-9350-F5101F6456C4}"/>
    <cellStyle name="Input 3 2 2 2 8 2" xfId="20652" xr:uid="{5B560D84-B992-408F-8EE5-0432B5693604}"/>
    <cellStyle name="Input 3 2 2 2 8 2 2" xfId="20653" xr:uid="{5F52F220-1C01-4B30-88DB-54A0D4AACCD4}"/>
    <cellStyle name="Input 3 2 2 2 8 3" xfId="20654" xr:uid="{546742AD-CFC5-400A-946E-8C75C837C850}"/>
    <cellStyle name="Input 3 2 2 2 9" xfId="20655" xr:uid="{B3E5B946-ABF2-4D78-ADC5-AD8061C938EE}"/>
    <cellStyle name="Input 3 2 2 2 9 2" xfId="20656" xr:uid="{0478B3E7-07B3-4ACC-B975-CAAD1F9E5156}"/>
    <cellStyle name="Input 3 2 2 2 9 2 2" xfId="20657" xr:uid="{7373E06D-62E8-4247-BFCB-0BDC207EB0F7}"/>
    <cellStyle name="Input 3 2 2 2 9 3" xfId="20658" xr:uid="{2CE3F78A-BAD9-4D81-8BCD-1B1F252B90F7}"/>
    <cellStyle name="Input 3 2 2 20" xfId="20659" xr:uid="{5ABB2EF8-6FE1-454D-BBCA-17EEA067E387}"/>
    <cellStyle name="Input 3 2 2 3" xfId="20660" xr:uid="{6065B02C-8CE9-4F94-9772-B27F99360538}"/>
    <cellStyle name="Input 3 2 2 3 2" xfId="20661" xr:uid="{23D81DDF-E4A2-41A7-8588-99F3A425D16C}"/>
    <cellStyle name="Input 3 2 2 3 2 2" xfId="20662" xr:uid="{4A289E50-A16F-427F-8F4E-4BB74F626161}"/>
    <cellStyle name="Input 3 2 2 3 2 3" xfId="20663" xr:uid="{839886CE-4DBA-467A-B1CF-EDEAAA022740}"/>
    <cellStyle name="Input 3 2 2 3 3" xfId="20664" xr:uid="{CC004BB6-4885-4A26-991B-83C00972C586}"/>
    <cellStyle name="Input 3 2 2 3 3 2" xfId="20665" xr:uid="{7CCDABBF-B0B6-46A6-94D8-D13D1F623518}"/>
    <cellStyle name="Input 3 2 2 3 4" xfId="20666" xr:uid="{9DE0E771-E054-477B-999A-C0E4CDAE7459}"/>
    <cellStyle name="Input 3 2 2 4" xfId="20667" xr:uid="{282E056B-EDCC-46AD-A132-6CF8804B213C}"/>
    <cellStyle name="Input 3 2 2 4 2" xfId="20668" xr:uid="{0282C989-0F92-4BFB-8C0F-4352A08F8B61}"/>
    <cellStyle name="Input 3 2 2 4 2 2" xfId="20669" xr:uid="{B67B96A1-8C10-4F96-B643-C973F252F24F}"/>
    <cellStyle name="Input 3 2 2 4 3" xfId="20670" xr:uid="{DAF60514-39C2-437F-862F-35594488CA9B}"/>
    <cellStyle name="Input 3 2 2 4 4" xfId="20671" xr:uid="{272B7866-B104-4F99-A6D9-FBFD4D567F5A}"/>
    <cellStyle name="Input 3 2 2 5" xfId="20672" xr:uid="{1C794599-C8ED-4F77-9F83-3E238E0E2B57}"/>
    <cellStyle name="Input 3 2 2 5 2" xfId="20673" xr:uid="{D5D9BDC3-6CC4-4AC2-A4DD-F576BD2E8711}"/>
    <cellStyle name="Input 3 2 2 5 2 2" xfId="20674" xr:uid="{032580B8-3FA4-4689-82A8-88B968EC2978}"/>
    <cellStyle name="Input 3 2 2 5 3" xfId="20675" xr:uid="{DE4BD459-CCFE-4E40-98B1-F527D1F46365}"/>
    <cellStyle name="Input 3 2 2 5 4" xfId="20676" xr:uid="{ED38165F-DF21-4DB0-A1E6-5F74F248C791}"/>
    <cellStyle name="Input 3 2 2 6" xfId="20677" xr:uid="{43115398-53C3-46D8-9C5C-841591B3FE5C}"/>
    <cellStyle name="Input 3 2 2 6 2" xfId="20678" xr:uid="{B9131E6A-3D38-4CD9-B90B-7DA3622D2385}"/>
    <cellStyle name="Input 3 2 2 6 2 2" xfId="20679" xr:uid="{39AAEC1D-94C9-444E-87E3-61DB629DC925}"/>
    <cellStyle name="Input 3 2 2 6 3" xfId="20680" xr:uid="{02B7F1F5-15A5-46FC-A0A1-E71FEE1873E3}"/>
    <cellStyle name="Input 3 2 2 7" xfId="20681" xr:uid="{478DDCF6-CF34-4D22-A288-A1CAC4FB0033}"/>
    <cellStyle name="Input 3 2 2 7 2" xfId="20682" xr:uid="{06EF3069-0E53-4052-ABF8-E5B896FEDBD0}"/>
    <cellStyle name="Input 3 2 2 7 2 2" xfId="20683" xr:uid="{1470A6D3-3FE7-4184-B504-022037EBB043}"/>
    <cellStyle name="Input 3 2 2 7 3" xfId="20684" xr:uid="{8166DE1E-2A43-485A-9F9F-687A161D73F7}"/>
    <cellStyle name="Input 3 2 2 8" xfId="20685" xr:uid="{2A0C032A-EF86-4F44-82CE-049CE5B1D29F}"/>
    <cellStyle name="Input 3 2 2 8 2" xfId="20686" xr:uid="{11E2C27F-9C95-4433-8F33-BCA6C7FFE44E}"/>
    <cellStyle name="Input 3 2 2 8 2 2" xfId="20687" xr:uid="{DB6B7385-2736-4B40-9ED7-06838DE93B1E}"/>
    <cellStyle name="Input 3 2 2 8 3" xfId="20688" xr:uid="{E01D5E2B-A26B-401F-A6A0-7303E03ACD78}"/>
    <cellStyle name="Input 3 2 2 9" xfId="20689" xr:uid="{AE164CD6-A354-4976-AE0D-C08383E1FAAA}"/>
    <cellStyle name="Input 3 2 2 9 2" xfId="20690" xr:uid="{15FF25CA-7008-4871-8294-92B5824C8F0B}"/>
    <cellStyle name="Input 3 2 2 9 2 2" xfId="20691" xr:uid="{0F6BF27B-287E-4453-901B-F904041E50CB}"/>
    <cellStyle name="Input 3 2 2 9 3" xfId="20692" xr:uid="{790D4BC7-70AB-404A-8D1E-54B69C4C079D}"/>
    <cellStyle name="Input 3 2 20" xfId="20693" xr:uid="{D606D8DE-9116-4973-8BB2-0800F9DC4572}"/>
    <cellStyle name="Input 3 2 20 2" xfId="20694" xr:uid="{A6A8CA15-6600-4674-A4F4-C4F4658E7242}"/>
    <cellStyle name="Input 3 2 20 2 2" xfId="20695" xr:uid="{E53E8B12-5A51-4130-9D5D-8AFE2FDD9360}"/>
    <cellStyle name="Input 3 2 20 3" xfId="20696" xr:uid="{5D999865-9174-4926-8292-4E21E4C8712E}"/>
    <cellStyle name="Input 3 2 21" xfId="20697" xr:uid="{84C49746-5061-4ACA-9108-8B03FC89FE8B}"/>
    <cellStyle name="Input 3 2 21 2" xfId="20698" xr:uid="{F2280C05-2FFE-4C03-88FD-0CF6B7CD3E0A}"/>
    <cellStyle name="Input 3 2 22" xfId="20699" xr:uid="{3A3E9D0A-7B76-4B80-910E-935EE1FAED54}"/>
    <cellStyle name="Input 3 2 23" xfId="20700" xr:uid="{B4F9DB43-1E7A-4805-B133-2105BCA03CE4}"/>
    <cellStyle name="Input 3 2 3" xfId="20701" xr:uid="{B614C07E-DBB4-41E5-8716-D3A0C54448F2}"/>
    <cellStyle name="Input 3 2 3 10" xfId="20702" xr:uid="{69A034F7-6664-4A16-A7ED-AB05254D34D0}"/>
    <cellStyle name="Input 3 2 3 10 2" xfId="20703" xr:uid="{ED53BB91-91A4-423A-A7AC-4CBDEF8A67E9}"/>
    <cellStyle name="Input 3 2 3 10 2 2" xfId="20704" xr:uid="{986E4C32-E153-42E9-A80E-741FD5BB23FB}"/>
    <cellStyle name="Input 3 2 3 10 3" xfId="20705" xr:uid="{416E61DD-A691-40C6-B449-B503F7ED3471}"/>
    <cellStyle name="Input 3 2 3 11" xfId="20706" xr:uid="{D4213383-6C7D-491C-BAC4-FB83827E582E}"/>
    <cellStyle name="Input 3 2 3 11 2" xfId="20707" xr:uid="{1B3FCB41-2CE2-490A-88DC-1E4B8E8EC66B}"/>
    <cellStyle name="Input 3 2 3 11 2 2" xfId="20708" xr:uid="{54B2F6B5-C0D6-4327-B80F-35AAC247EE4A}"/>
    <cellStyle name="Input 3 2 3 11 3" xfId="20709" xr:uid="{6D00EC14-AB02-4C7C-9F67-2C08BB51AC72}"/>
    <cellStyle name="Input 3 2 3 12" xfId="20710" xr:uid="{019D50C4-B129-4143-8C5A-5F49998C03C2}"/>
    <cellStyle name="Input 3 2 3 12 2" xfId="20711" xr:uid="{54BD283D-47FA-4480-8077-95FEB9722CB5}"/>
    <cellStyle name="Input 3 2 3 12 2 2" xfId="20712" xr:uid="{DF12AF8B-3946-49BB-B9B6-9B6C1100A624}"/>
    <cellStyle name="Input 3 2 3 12 3" xfId="20713" xr:uid="{9148C6F7-B445-4C07-B17C-FAC460F0AF43}"/>
    <cellStyle name="Input 3 2 3 13" xfId="20714" xr:uid="{E52E9F78-70F4-468F-9F6F-20E708CC3C36}"/>
    <cellStyle name="Input 3 2 3 13 2" xfId="20715" xr:uid="{A1479BFF-C225-44DE-8D06-79E037A4364F}"/>
    <cellStyle name="Input 3 2 3 13 2 2" xfId="20716" xr:uid="{23EC8617-DF2C-4689-A65C-C1603DD216D4}"/>
    <cellStyle name="Input 3 2 3 13 3" xfId="20717" xr:uid="{60A38DAD-6D6D-4811-BFF7-B854838E941E}"/>
    <cellStyle name="Input 3 2 3 14" xfId="20718" xr:uid="{EF5B06F7-32F5-40D9-881C-8C4661C3A0AB}"/>
    <cellStyle name="Input 3 2 3 14 2" xfId="20719" xr:uid="{809390C4-EB2B-4BCA-9281-0E35DCD3BA87}"/>
    <cellStyle name="Input 3 2 3 14 2 2" xfId="20720" xr:uid="{4906FB43-C6BF-4E6F-987E-FDFEF674F0AD}"/>
    <cellStyle name="Input 3 2 3 14 3" xfId="20721" xr:uid="{26F1DAB3-7CA7-4FD5-91B0-09CF87106D08}"/>
    <cellStyle name="Input 3 2 3 15" xfId="20722" xr:uid="{C39DFDEA-C198-41B6-92B6-917DB39AE06C}"/>
    <cellStyle name="Input 3 2 3 15 2" xfId="20723" xr:uid="{D5476CCD-D1F1-4417-92D1-0B09B3833469}"/>
    <cellStyle name="Input 3 2 3 15 2 2" xfId="20724" xr:uid="{D9712F63-8CCC-4311-B603-350D275F3F9E}"/>
    <cellStyle name="Input 3 2 3 15 3" xfId="20725" xr:uid="{B7FE3AC0-D06E-4BAD-A29E-DBF9D25633A3}"/>
    <cellStyle name="Input 3 2 3 16" xfId="20726" xr:uid="{3883E6BB-2440-4375-A538-5FACFE538CA0}"/>
    <cellStyle name="Input 3 2 3 16 2" xfId="20727" xr:uid="{8CF689F8-F391-43D1-A4DB-B4AC2F25C89C}"/>
    <cellStyle name="Input 3 2 3 16 2 2" xfId="20728" xr:uid="{23D1F4FC-0F34-4AD4-904E-3DB9429C7A5C}"/>
    <cellStyle name="Input 3 2 3 16 3" xfId="20729" xr:uid="{F0D51354-A355-4593-9868-15424EBD9B6C}"/>
    <cellStyle name="Input 3 2 3 17" xfId="20730" xr:uid="{D29A0B2C-FF33-43E2-9135-215099448252}"/>
    <cellStyle name="Input 3 2 3 17 2" xfId="20731" xr:uid="{A9C76547-45A0-4BB0-85B7-86BD77A34C20}"/>
    <cellStyle name="Input 3 2 3 17 2 2" xfId="20732" xr:uid="{8D4CB1E0-2505-4A91-B7F1-A1186C0853E4}"/>
    <cellStyle name="Input 3 2 3 17 3" xfId="20733" xr:uid="{BE96D220-9427-477A-B395-59E8592F536D}"/>
    <cellStyle name="Input 3 2 3 18" xfId="20734" xr:uid="{70E92908-8698-479C-AAF8-9571970C882E}"/>
    <cellStyle name="Input 3 2 3 18 2" xfId="20735" xr:uid="{88304931-570E-4717-8D57-DF6674F7645F}"/>
    <cellStyle name="Input 3 2 3 19" xfId="20736" xr:uid="{EEC43416-243D-4F5E-99AB-2DA5EAE0F10E}"/>
    <cellStyle name="Input 3 2 3 2" xfId="20737" xr:uid="{BAD0F960-0DD8-43A2-B616-F1EED85D7CE3}"/>
    <cellStyle name="Input 3 2 3 2 10" xfId="20738" xr:uid="{2B82E23F-341A-4B79-B060-77F9147A5D1B}"/>
    <cellStyle name="Input 3 2 3 2 10 2" xfId="20739" xr:uid="{269443CD-7A42-496A-8CD3-C473F6F1196C}"/>
    <cellStyle name="Input 3 2 3 2 10 2 2" xfId="20740" xr:uid="{3B42E0F5-1446-464C-992A-321A9F40E472}"/>
    <cellStyle name="Input 3 2 3 2 10 3" xfId="20741" xr:uid="{FAD6D194-8B05-4584-9C94-E0A8FA6BA1A8}"/>
    <cellStyle name="Input 3 2 3 2 11" xfId="20742" xr:uid="{9ADB4C7F-C519-4048-A608-2B0BB2033136}"/>
    <cellStyle name="Input 3 2 3 2 11 2" xfId="20743" xr:uid="{822EDF4A-0AC2-447C-83DC-76F5428878BF}"/>
    <cellStyle name="Input 3 2 3 2 11 2 2" xfId="20744" xr:uid="{6052C600-221E-4B68-A7E0-65F8B18A74E1}"/>
    <cellStyle name="Input 3 2 3 2 11 3" xfId="20745" xr:uid="{75E11007-7F19-46DA-AFF1-11A7540D12E2}"/>
    <cellStyle name="Input 3 2 3 2 12" xfId="20746" xr:uid="{7882238C-9854-425E-838B-5C32C07F78B1}"/>
    <cellStyle name="Input 3 2 3 2 12 2" xfId="20747" xr:uid="{BDC6B87E-5515-446D-BFBA-14EF95662A1B}"/>
    <cellStyle name="Input 3 2 3 2 12 2 2" xfId="20748" xr:uid="{EB292529-B2F3-45DC-9777-FA70BD704158}"/>
    <cellStyle name="Input 3 2 3 2 12 3" xfId="20749" xr:uid="{10C04B58-8DDD-47C6-A9C6-C457CF9F54AB}"/>
    <cellStyle name="Input 3 2 3 2 13" xfId="20750" xr:uid="{849B8BAB-9AC2-4DCC-910C-07982E978A87}"/>
    <cellStyle name="Input 3 2 3 2 13 2" xfId="20751" xr:uid="{0C227B4F-D00D-4AF2-9069-5176EFBA3FDF}"/>
    <cellStyle name="Input 3 2 3 2 13 2 2" xfId="20752" xr:uid="{8B32C066-3DD4-4732-8592-A58A2EA3D2FE}"/>
    <cellStyle name="Input 3 2 3 2 13 3" xfId="20753" xr:uid="{D2124972-AD90-45A0-A042-DE2938CF3412}"/>
    <cellStyle name="Input 3 2 3 2 14" xfId="20754" xr:uid="{912D8FDD-E399-476B-9531-01A3846292BB}"/>
    <cellStyle name="Input 3 2 3 2 14 2" xfId="20755" xr:uid="{0B34CF8B-0C0B-4B2A-B064-7477834398C4}"/>
    <cellStyle name="Input 3 2 3 2 14 2 2" xfId="20756" xr:uid="{60B7045B-C6DD-4F0C-A5CD-BC32EFB16665}"/>
    <cellStyle name="Input 3 2 3 2 14 3" xfId="20757" xr:uid="{ACAF1698-3745-4A1C-A80F-C59CB3EE4190}"/>
    <cellStyle name="Input 3 2 3 2 15" xfId="20758" xr:uid="{55A2FB08-25FB-42BE-89FC-9DA32633AE3B}"/>
    <cellStyle name="Input 3 2 3 2 15 2" xfId="20759" xr:uid="{7DDFB886-7A79-45FD-9BCD-01C1447DA4DD}"/>
    <cellStyle name="Input 3 2 3 2 15 2 2" xfId="20760" xr:uid="{3681A388-6AC3-4367-9AA5-600BC276FF8B}"/>
    <cellStyle name="Input 3 2 3 2 15 3" xfId="20761" xr:uid="{5CDFAAA2-4C27-4ADC-A0BB-8BDB16F351B5}"/>
    <cellStyle name="Input 3 2 3 2 16" xfId="20762" xr:uid="{658E5CE7-A856-44E0-A9E1-86F16872496E}"/>
    <cellStyle name="Input 3 2 3 2 16 2" xfId="20763" xr:uid="{3C6A2E9E-9E8B-44BC-899D-C5BE868B234D}"/>
    <cellStyle name="Input 3 2 3 2 16 2 2" xfId="20764" xr:uid="{98E137DE-3323-4BC9-ACB6-C2C30E4EAB89}"/>
    <cellStyle name="Input 3 2 3 2 16 3" xfId="20765" xr:uid="{B0B7DA99-B24C-4AF7-87C3-EC4AEEB34BEA}"/>
    <cellStyle name="Input 3 2 3 2 17" xfId="20766" xr:uid="{333A0AC1-FF12-4D18-AC19-750F6395DFA3}"/>
    <cellStyle name="Input 3 2 3 2 17 2" xfId="20767" xr:uid="{1D7ADCE6-EC5B-40F8-BBD3-B6150AE79833}"/>
    <cellStyle name="Input 3 2 3 2 17 2 2" xfId="20768" xr:uid="{621AAE00-1E5F-4024-B032-E67C604910E4}"/>
    <cellStyle name="Input 3 2 3 2 17 3" xfId="20769" xr:uid="{42F27C63-0A69-4767-86E4-251ED4A3B4D7}"/>
    <cellStyle name="Input 3 2 3 2 18" xfId="20770" xr:uid="{DC8C7B80-34A2-47B3-808D-9EF0612358CD}"/>
    <cellStyle name="Input 3 2 3 2 18 2" xfId="20771" xr:uid="{A9166F32-C3A4-4670-96EE-FFEC945B1C26}"/>
    <cellStyle name="Input 3 2 3 2 18 2 2" xfId="20772" xr:uid="{0B680588-0634-4605-A2BC-DDB16D9A5E84}"/>
    <cellStyle name="Input 3 2 3 2 18 3" xfId="20773" xr:uid="{6E9008FE-104A-483E-815B-4F2EC6526096}"/>
    <cellStyle name="Input 3 2 3 2 19" xfId="20774" xr:uid="{73B00028-714F-49E4-8968-039496A0F7E1}"/>
    <cellStyle name="Input 3 2 3 2 19 2" xfId="20775" xr:uid="{AD17AD42-CEDF-4384-B2B0-D17096EDB697}"/>
    <cellStyle name="Input 3 2 3 2 19 2 2" xfId="20776" xr:uid="{FA964AE1-555B-4B28-866F-E9D4F0AEAFE9}"/>
    <cellStyle name="Input 3 2 3 2 19 3" xfId="20777" xr:uid="{8D4615D5-FB43-4E4D-8134-841E272949F4}"/>
    <cellStyle name="Input 3 2 3 2 2" xfId="20778" xr:uid="{33EB60B7-95EB-4F22-ADFE-0A726C253709}"/>
    <cellStyle name="Input 3 2 3 2 2 2" xfId="20779" xr:uid="{42383F86-DC5B-49B0-BAE5-3496DAC6AF4E}"/>
    <cellStyle name="Input 3 2 3 2 2 2 2" xfId="20780" xr:uid="{AE056BD7-4177-4737-9A08-FFA71B8FC10B}"/>
    <cellStyle name="Input 3 2 3 2 2 3" xfId="20781" xr:uid="{B3110147-ADBA-4962-83DB-E4CC7CEC207F}"/>
    <cellStyle name="Input 3 2 3 2 2 4" xfId="20782" xr:uid="{D9922C9F-B31D-44C5-ADE2-DA00D3E1E65F}"/>
    <cellStyle name="Input 3 2 3 2 20" xfId="20783" xr:uid="{F68B0A03-BFF4-42DB-BEFC-C66B432D2AA0}"/>
    <cellStyle name="Input 3 2 3 2 20 2" xfId="20784" xr:uid="{EB858413-A009-43BA-86BC-EA8CC594074F}"/>
    <cellStyle name="Input 3 2 3 2 20 2 2" xfId="20785" xr:uid="{BC9E755C-ADDD-493D-8D0A-628F8C8DDCE5}"/>
    <cellStyle name="Input 3 2 3 2 20 3" xfId="20786" xr:uid="{C4B4EF2C-B6F3-4814-BAB3-510A534E8088}"/>
    <cellStyle name="Input 3 2 3 2 21" xfId="20787" xr:uid="{8B1CEB4E-65EB-446C-8E5C-04C911080138}"/>
    <cellStyle name="Input 3 2 3 2 21 2" xfId="20788" xr:uid="{F5DE932E-22CA-40F7-9D90-9E7D707FFD26}"/>
    <cellStyle name="Input 3 2 3 2 22" xfId="20789" xr:uid="{1580764F-F367-423C-ACE3-15CF332E4D39}"/>
    <cellStyle name="Input 3 2 3 2 23" xfId="20790" xr:uid="{7A850A16-8587-4730-80C3-66F843C51F34}"/>
    <cellStyle name="Input 3 2 3 2 3" xfId="20791" xr:uid="{3DD068FC-7C79-49DA-B88C-15C1AE3B2ED4}"/>
    <cellStyle name="Input 3 2 3 2 3 2" xfId="20792" xr:uid="{E7E7E6BA-097D-42E4-9446-BD6248F7B18A}"/>
    <cellStyle name="Input 3 2 3 2 3 2 2" xfId="20793" xr:uid="{C055C93F-D370-4B07-97CA-2930EF20C475}"/>
    <cellStyle name="Input 3 2 3 2 3 3" xfId="20794" xr:uid="{A8ECD36C-0592-4B12-A334-64FCEC649288}"/>
    <cellStyle name="Input 3 2 3 2 3 4" xfId="20795" xr:uid="{266E7A30-13E8-4227-B9A5-98DAE6445B5B}"/>
    <cellStyle name="Input 3 2 3 2 4" xfId="20796" xr:uid="{DB68BF29-1DDD-449E-A643-95F59F662A07}"/>
    <cellStyle name="Input 3 2 3 2 4 2" xfId="20797" xr:uid="{43A4FE9F-2516-4EE7-88AA-8321BC2DCCA9}"/>
    <cellStyle name="Input 3 2 3 2 4 2 2" xfId="20798" xr:uid="{109ABB28-8EB2-4421-B0EA-B2130E9C15BD}"/>
    <cellStyle name="Input 3 2 3 2 4 3" xfId="20799" xr:uid="{A349C6EE-3CA4-4F5B-8989-BC9FA2101E38}"/>
    <cellStyle name="Input 3 2 3 2 5" xfId="20800" xr:uid="{7A8D46A5-318C-4D23-B97F-9DBFB6E09BF5}"/>
    <cellStyle name="Input 3 2 3 2 5 2" xfId="20801" xr:uid="{DBD69CE8-C140-4680-997C-5348C5967B3A}"/>
    <cellStyle name="Input 3 2 3 2 5 2 2" xfId="20802" xr:uid="{2AE0651E-C36B-4325-B9E7-8F7B01861C47}"/>
    <cellStyle name="Input 3 2 3 2 5 3" xfId="20803" xr:uid="{84D58FC8-8A3B-4A41-A566-72CAB10BE0D9}"/>
    <cellStyle name="Input 3 2 3 2 6" xfId="20804" xr:uid="{DEDC415C-734B-4292-AB99-11F55A6558AF}"/>
    <cellStyle name="Input 3 2 3 2 6 2" xfId="20805" xr:uid="{60B4D7E3-4772-4049-A535-8E9127821305}"/>
    <cellStyle name="Input 3 2 3 2 6 2 2" xfId="20806" xr:uid="{F7E9CAA0-3C7A-4DB1-8F06-D802E4EF1A5A}"/>
    <cellStyle name="Input 3 2 3 2 6 3" xfId="20807" xr:uid="{3B844161-ACEA-4690-94AF-0D0C13EA24F8}"/>
    <cellStyle name="Input 3 2 3 2 7" xfId="20808" xr:uid="{FCEC07EC-CD40-4BAF-8DE5-17932B32B7E9}"/>
    <cellStyle name="Input 3 2 3 2 7 2" xfId="20809" xr:uid="{FE85F30A-E704-44A6-B34A-A528307F8385}"/>
    <cellStyle name="Input 3 2 3 2 7 2 2" xfId="20810" xr:uid="{A2F830E5-6777-4A94-8A42-A7E3C365749B}"/>
    <cellStyle name="Input 3 2 3 2 7 3" xfId="20811" xr:uid="{A2F71986-3AD0-46A6-8808-4A4B4260B4E1}"/>
    <cellStyle name="Input 3 2 3 2 8" xfId="20812" xr:uid="{3AD23BD1-E875-4830-86E5-EE9681B29C87}"/>
    <cellStyle name="Input 3 2 3 2 8 2" xfId="20813" xr:uid="{3FC2ACDC-FBF6-41E9-B313-1DDEEF077BFB}"/>
    <cellStyle name="Input 3 2 3 2 8 2 2" xfId="20814" xr:uid="{876B9847-D0DF-4DE1-801F-5F66776E159A}"/>
    <cellStyle name="Input 3 2 3 2 8 3" xfId="20815" xr:uid="{BDFD2AC3-CA89-443D-998C-91AFC99EE97B}"/>
    <cellStyle name="Input 3 2 3 2 9" xfId="20816" xr:uid="{5753E84F-1E37-44E9-9B7D-9C1089645306}"/>
    <cellStyle name="Input 3 2 3 2 9 2" xfId="20817" xr:uid="{893BB33F-78B8-45D9-B8F3-D2522D94501E}"/>
    <cellStyle name="Input 3 2 3 2 9 2 2" xfId="20818" xr:uid="{56AF9FFC-6AFD-4C93-96F6-80A2CF4FE8A9}"/>
    <cellStyle name="Input 3 2 3 2 9 3" xfId="20819" xr:uid="{E68C3EB3-9E13-4CB3-99E4-7C03E92E2D25}"/>
    <cellStyle name="Input 3 2 3 20" xfId="20820" xr:uid="{514ADAA9-85A0-4D77-B918-CA1EEBC5119C}"/>
    <cellStyle name="Input 3 2 3 3" xfId="20821" xr:uid="{C699CF90-9AB6-40EF-A4AF-D6707989DF6F}"/>
    <cellStyle name="Input 3 2 3 3 2" xfId="20822" xr:uid="{C23E37F0-C521-4183-85DE-7ED0F866E7B7}"/>
    <cellStyle name="Input 3 2 3 3 2 2" xfId="20823" xr:uid="{9BEF3FB5-E7C0-4559-8FC0-48C19EBDC7B3}"/>
    <cellStyle name="Input 3 2 3 3 3" xfId="20824" xr:uid="{8332314F-16F7-4787-9E71-4DCD2AF84829}"/>
    <cellStyle name="Input 3 2 3 3 4" xfId="20825" xr:uid="{F4FA96A7-A9E0-4A9D-BF12-5C994AF22E38}"/>
    <cellStyle name="Input 3 2 3 4" xfId="20826" xr:uid="{FF02FE60-F15C-4C96-B86F-38EBBA6CB369}"/>
    <cellStyle name="Input 3 2 3 4 2" xfId="20827" xr:uid="{304E2180-A97F-4D26-94D2-A62215F8B197}"/>
    <cellStyle name="Input 3 2 3 4 2 2" xfId="20828" xr:uid="{FE77A4BF-48E1-4AA6-8863-8D7A57D72AC5}"/>
    <cellStyle name="Input 3 2 3 4 3" xfId="20829" xr:uid="{EBA8EF7F-4D7A-40C6-8CB0-DBE3EDDFC10D}"/>
    <cellStyle name="Input 3 2 3 4 4" xfId="20830" xr:uid="{05EFD944-DC40-4B63-B6D2-3BBD5FE81235}"/>
    <cellStyle name="Input 3 2 3 5" xfId="20831" xr:uid="{C080AE57-8022-4D8C-9873-254BB02BDF5E}"/>
    <cellStyle name="Input 3 2 3 5 2" xfId="20832" xr:uid="{BF7560CE-1B49-48D2-8841-7ADFB20C22F9}"/>
    <cellStyle name="Input 3 2 3 5 2 2" xfId="20833" xr:uid="{33E8CC4B-30CE-4E3D-8657-B4182876720B}"/>
    <cellStyle name="Input 3 2 3 5 3" xfId="20834" xr:uid="{AE30AB32-84BE-44BE-8E32-A7AD7681F3C5}"/>
    <cellStyle name="Input 3 2 3 6" xfId="20835" xr:uid="{0DAF188C-C2D6-47C5-A754-271547E7F844}"/>
    <cellStyle name="Input 3 2 3 6 2" xfId="20836" xr:uid="{9076671B-0BFF-4C98-BC45-278601783BC8}"/>
    <cellStyle name="Input 3 2 3 6 2 2" xfId="20837" xr:uid="{5C63168A-8484-46EA-9FCF-B05BE3A135E6}"/>
    <cellStyle name="Input 3 2 3 6 3" xfId="20838" xr:uid="{5C0C8C76-1584-45E9-BA33-A805026E5D34}"/>
    <cellStyle name="Input 3 2 3 7" xfId="20839" xr:uid="{5D0467FC-252A-4AD9-9A1A-2DA5BF7215D5}"/>
    <cellStyle name="Input 3 2 3 7 2" xfId="20840" xr:uid="{F4860ED0-71E8-4C02-89A8-948225D79981}"/>
    <cellStyle name="Input 3 2 3 7 2 2" xfId="20841" xr:uid="{50EEE1ED-0EB4-40EE-9D7D-1316AEB9F66E}"/>
    <cellStyle name="Input 3 2 3 7 3" xfId="20842" xr:uid="{626A8F8D-07ED-4AA4-A1F2-D5B74742E2E9}"/>
    <cellStyle name="Input 3 2 3 8" xfId="20843" xr:uid="{2A9E9FC5-1514-45F6-A18C-AFC77F4C9D26}"/>
    <cellStyle name="Input 3 2 3 8 2" xfId="20844" xr:uid="{334AA127-A642-45A4-BDB4-185F6459F944}"/>
    <cellStyle name="Input 3 2 3 8 2 2" xfId="20845" xr:uid="{613A3B06-136F-41BB-835A-074DAFEC0D3B}"/>
    <cellStyle name="Input 3 2 3 8 3" xfId="20846" xr:uid="{8147DE54-8990-43D8-AE5D-F28BFE7D1971}"/>
    <cellStyle name="Input 3 2 3 9" xfId="20847" xr:uid="{52F863B8-66B5-414F-8813-B68F52A970CB}"/>
    <cellStyle name="Input 3 2 3 9 2" xfId="20848" xr:uid="{061C3DA5-0173-4236-A6E7-6DC6D7379115}"/>
    <cellStyle name="Input 3 2 3 9 2 2" xfId="20849" xr:uid="{88434823-C41E-40BD-8F92-D1C967A52A67}"/>
    <cellStyle name="Input 3 2 3 9 3" xfId="20850" xr:uid="{82BA28ED-C7A5-4262-9B57-19CF8EC63215}"/>
    <cellStyle name="Input 3 2 4" xfId="20851" xr:uid="{65E059C3-1A98-4CF5-87B0-2458209F1604}"/>
    <cellStyle name="Input 3 2 4 10" xfId="20852" xr:uid="{F605581D-E652-425E-94AA-7BD61B88574B}"/>
    <cellStyle name="Input 3 2 4 10 2" xfId="20853" xr:uid="{046CFF3C-99D1-44AD-B846-EC1BDCC621C2}"/>
    <cellStyle name="Input 3 2 4 10 2 2" xfId="20854" xr:uid="{5099F487-69EA-493E-A76E-85B64A31D871}"/>
    <cellStyle name="Input 3 2 4 10 3" xfId="20855" xr:uid="{A1A6CC50-4E68-4334-9353-57D072386006}"/>
    <cellStyle name="Input 3 2 4 11" xfId="20856" xr:uid="{FDC1DB64-147E-4EAB-81A0-6ACE1A59783D}"/>
    <cellStyle name="Input 3 2 4 11 2" xfId="20857" xr:uid="{A6C333FD-1C09-4CBA-A264-3A813B86CF3D}"/>
    <cellStyle name="Input 3 2 4 11 2 2" xfId="20858" xr:uid="{120B4853-C042-4629-902B-821A7AE2473A}"/>
    <cellStyle name="Input 3 2 4 11 3" xfId="20859" xr:uid="{3B6E47EF-E0CB-4D0B-82C3-0FC4AA2DF5F2}"/>
    <cellStyle name="Input 3 2 4 12" xfId="20860" xr:uid="{1D66269D-D8D4-41E1-9E41-0BB8F2B701EA}"/>
    <cellStyle name="Input 3 2 4 12 2" xfId="20861" xr:uid="{C24C6D20-A236-41E6-AF3F-775396422B04}"/>
    <cellStyle name="Input 3 2 4 12 2 2" xfId="20862" xr:uid="{A6A3754E-F7B5-440E-8482-628ACF8819FB}"/>
    <cellStyle name="Input 3 2 4 12 3" xfId="20863" xr:uid="{FDA8FF39-FDE8-4421-86C2-8AEA744864E5}"/>
    <cellStyle name="Input 3 2 4 13" xfId="20864" xr:uid="{8C5E7410-4AB2-4500-9A6E-CAFD08E83417}"/>
    <cellStyle name="Input 3 2 4 13 2" xfId="20865" xr:uid="{74EA724B-4A84-4A96-B0ED-17DD93F9EF02}"/>
    <cellStyle name="Input 3 2 4 13 2 2" xfId="20866" xr:uid="{62BCB59F-0C9D-4D65-ABC7-C4DE80E9F895}"/>
    <cellStyle name="Input 3 2 4 13 3" xfId="20867" xr:uid="{8671CD5C-B8A9-4B42-A171-BAA4B6BFB919}"/>
    <cellStyle name="Input 3 2 4 14" xfId="20868" xr:uid="{6BCCF540-E638-480C-8569-A6336E26C94A}"/>
    <cellStyle name="Input 3 2 4 14 2" xfId="20869" xr:uid="{E4C10AC8-BFC9-4998-8AD2-8F7A1401A5EC}"/>
    <cellStyle name="Input 3 2 4 14 2 2" xfId="20870" xr:uid="{8CB4424F-1545-4BF6-A504-3BEA437EC754}"/>
    <cellStyle name="Input 3 2 4 14 3" xfId="20871" xr:uid="{B488AA6C-F50D-4B96-B126-6422E5EDEB20}"/>
    <cellStyle name="Input 3 2 4 15" xfId="20872" xr:uid="{80FE76C9-D260-4E6F-AB9F-3810DD4A2A6F}"/>
    <cellStyle name="Input 3 2 4 15 2" xfId="20873" xr:uid="{A39E7E4C-121D-49F1-97C5-364911F33FEB}"/>
    <cellStyle name="Input 3 2 4 15 2 2" xfId="20874" xr:uid="{9A38E343-ADDC-4F67-9E5D-4D9020752A53}"/>
    <cellStyle name="Input 3 2 4 15 3" xfId="20875" xr:uid="{DBF87E70-73FD-4530-BDDA-A0AFEE86EC16}"/>
    <cellStyle name="Input 3 2 4 16" xfId="20876" xr:uid="{C62BE729-0DAC-41D5-B98A-47EE1B33EFF5}"/>
    <cellStyle name="Input 3 2 4 16 2" xfId="20877" xr:uid="{84E1938B-BF29-41AA-8B61-9C6E244A6140}"/>
    <cellStyle name="Input 3 2 4 16 2 2" xfId="20878" xr:uid="{302F68C5-4A8D-4163-A58A-E29ABDBA4D42}"/>
    <cellStyle name="Input 3 2 4 16 3" xfId="20879" xr:uid="{0F84A7B6-9D5E-4212-9D39-C2A619F17ACA}"/>
    <cellStyle name="Input 3 2 4 17" xfId="20880" xr:uid="{1CFE417E-A9B6-4B94-8CAE-748AFE373BCC}"/>
    <cellStyle name="Input 3 2 4 17 2" xfId="20881" xr:uid="{985382E7-AC9F-4AEB-8A6C-D9F65DAD48AC}"/>
    <cellStyle name="Input 3 2 4 17 2 2" xfId="20882" xr:uid="{B05D2D50-69E3-4E79-9952-7898A2709093}"/>
    <cellStyle name="Input 3 2 4 17 3" xfId="20883" xr:uid="{596AA9BF-57FB-4DC8-AA68-CF1098F75B6D}"/>
    <cellStyle name="Input 3 2 4 18" xfId="20884" xr:uid="{DC5FE671-4416-40B4-A319-9A547C567CF2}"/>
    <cellStyle name="Input 3 2 4 18 2" xfId="20885" xr:uid="{B712F352-98AD-4468-8903-D6905FE6BBE9}"/>
    <cellStyle name="Input 3 2 4 18 2 2" xfId="20886" xr:uid="{8F2D415A-A659-4B65-B859-5A691DBA461B}"/>
    <cellStyle name="Input 3 2 4 18 3" xfId="20887" xr:uid="{BB1FFC29-1CF2-455F-BF5F-116EF542AEAD}"/>
    <cellStyle name="Input 3 2 4 19" xfId="20888" xr:uid="{CA336358-5C67-4B52-86B5-F74235DBA7F7}"/>
    <cellStyle name="Input 3 2 4 19 2" xfId="20889" xr:uid="{A2CE1EF0-0EF5-46C6-8788-CB589EADF9A0}"/>
    <cellStyle name="Input 3 2 4 19 2 2" xfId="20890" xr:uid="{CE61D4C9-BC35-48E8-B1C3-3C53B7ECB6AB}"/>
    <cellStyle name="Input 3 2 4 19 3" xfId="20891" xr:uid="{B21CBA9C-83FA-4ADD-9A27-15EFE423CC03}"/>
    <cellStyle name="Input 3 2 4 2" xfId="20892" xr:uid="{4F154ABD-A058-4955-8702-BF2E6D56DD37}"/>
    <cellStyle name="Input 3 2 4 2 10" xfId="20893" xr:uid="{CD50A285-B442-4D14-BA16-9D30B7F27305}"/>
    <cellStyle name="Input 3 2 4 2 10 2" xfId="20894" xr:uid="{A6A1F15B-8D2D-40B4-9CEE-C16AFAEACE0F}"/>
    <cellStyle name="Input 3 2 4 2 10 2 2" xfId="20895" xr:uid="{9A0E05B8-E70C-4AC4-B20D-FBE69BBB2A2E}"/>
    <cellStyle name="Input 3 2 4 2 10 3" xfId="20896" xr:uid="{60791197-D3B4-4CE4-95F7-28F2DADDCC51}"/>
    <cellStyle name="Input 3 2 4 2 11" xfId="20897" xr:uid="{D6B50861-AE56-4200-B159-1D37144208BC}"/>
    <cellStyle name="Input 3 2 4 2 11 2" xfId="20898" xr:uid="{9D6109C1-F274-468E-9CE6-EB9D17842AE4}"/>
    <cellStyle name="Input 3 2 4 2 11 2 2" xfId="20899" xr:uid="{D4488FDE-EC6C-4C3C-AB06-2BA17602004D}"/>
    <cellStyle name="Input 3 2 4 2 11 3" xfId="20900" xr:uid="{C52C2216-5DB6-4A28-B199-807F998DA43C}"/>
    <cellStyle name="Input 3 2 4 2 12" xfId="20901" xr:uid="{76532B7A-D646-4A27-925D-D8149663C96A}"/>
    <cellStyle name="Input 3 2 4 2 12 2" xfId="20902" xr:uid="{F1CA5995-0C67-44D6-B0C7-82953D12B8A2}"/>
    <cellStyle name="Input 3 2 4 2 12 2 2" xfId="20903" xr:uid="{ACF49F01-70BC-418C-AA29-FB6C24805A14}"/>
    <cellStyle name="Input 3 2 4 2 12 3" xfId="20904" xr:uid="{B872D5BE-52A3-43BF-997B-0A2CE2BDFD5F}"/>
    <cellStyle name="Input 3 2 4 2 13" xfId="20905" xr:uid="{B10A772C-26BB-47A7-9139-220B9DE4F4C9}"/>
    <cellStyle name="Input 3 2 4 2 13 2" xfId="20906" xr:uid="{B983C065-EB50-48CB-9C72-A531492F2B03}"/>
    <cellStyle name="Input 3 2 4 2 13 2 2" xfId="20907" xr:uid="{B6182A34-CF64-41FE-B4EA-F8DDBE588689}"/>
    <cellStyle name="Input 3 2 4 2 13 3" xfId="20908" xr:uid="{BF8CC38E-60C6-482C-9181-FBEAFDCB8449}"/>
    <cellStyle name="Input 3 2 4 2 14" xfId="20909" xr:uid="{C82ABBE3-B428-4720-AD38-57A7B0812B93}"/>
    <cellStyle name="Input 3 2 4 2 14 2" xfId="20910" xr:uid="{45E62862-721A-4C6C-AD82-2E239FC61EDB}"/>
    <cellStyle name="Input 3 2 4 2 14 2 2" xfId="20911" xr:uid="{B9B29A4E-107F-4D62-927A-FE5656EF21FA}"/>
    <cellStyle name="Input 3 2 4 2 14 3" xfId="20912" xr:uid="{AF20448E-E934-47E4-A956-7C64446ED835}"/>
    <cellStyle name="Input 3 2 4 2 15" xfId="20913" xr:uid="{5061CBCF-A496-440F-9A92-1337C843AF67}"/>
    <cellStyle name="Input 3 2 4 2 15 2" xfId="20914" xr:uid="{3923431A-C086-43CE-9697-8C4284A98BF8}"/>
    <cellStyle name="Input 3 2 4 2 15 2 2" xfId="20915" xr:uid="{749A0656-32DC-4D1F-A3E5-A4E61F189EA3}"/>
    <cellStyle name="Input 3 2 4 2 15 3" xfId="20916" xr:uid="{C2DD695B-21A9-46AB-863C-340EB1DC8A1D}"/>
    <cellStyle name="Input 3 2 4 2 16" xfId="20917" xr:uid="{0E89288F-E6C0-4965-A2DD-30083F92BB0A}"/>
    <cellStyle name="Input 3 2 4 2 16 2" xfId="20918" xr:uid="{52B4551F-1DEC-4185-AF9E-577EBDF6DC32}"/>
    <cellStyle name="Input 3 2 4 2 16 2 2" xfId="20919" xr:uid="{774F89E0-516C-4557-B882-7B0AE67CDB4C}"/>
    <cellStyle name="Input 3 2 4 2 16 3" xfId="20920" xr:uid="{BAA8B509-F408-4CCD-A18C-646344E1B446}"/>
    <cellStyle name="Input 3 2 4 2 17" xfId="20921" xr:uid="{3385E3C9-EAEF-4B51-9C6E-DAEF19F8ADBC}"/>
    <cellStyle name="Input 3 2 4 2 17 2" xfId="20922" xr:uid="{DE2EB601-3C6C-49D7-8518-2247B0AAD63D}"/>
    <cellStyle name="Input 3 2 4 2 17 2 2" xfId="20923" xr:uid="{EA09A228-81FE-4727-8B15-DFCF04BAB999}"/>
    <cellStyle name="Input 3 2 4 2 17 3" xfId="20924" xr:uid="{DA339EB8-AAEA-4AED-AA3E-403590F0D2AB}"/>
    <cellStyle name="Input 3 2 4 2 18" xfId="20925" xr:uid="{48ADF7D2-3BB5-4020-BD70-21F11E1BC236}"/>
    <cellStyle name="Input 3 2 4 2 18 2" xfId="20926" xr:uid="{85AEBBC5-42F1-49A9-9645-5115CBE2ADDD}"/>
    <cellStyle name="Input 3 2 4 2 18 2 2" xfId="20927" xr:uid="{C9CC9A55-1E70-4842-8EA1-0E0F1D76A9CC}"/>
    <cellStyle name="Input 3 2 4 2 18 3" xfId="20928" xr:uid="{EE6BAC96-4DE9-473E-B880-931339A9B460}"/>
    <cellStyle name="Input 3 2 4 2 19" xfId="20929" xr:uid="{3D3BD242-D0C3-4737-9425-A7F7D78A628E}"/>
    <cellStyle name="Input 3 2 4 2 19 2" xfId="20930" xr:uid="{4E94EB14-21A1-4FB8-8663-965D3A29F9B7}"/>
    <cellStyle name="Input 3 2 4 2 19 2 2" xfId="20931" xr:uid="{E78F5947-0E69-4FFA-A469-D8FAB3AF7D29}"/>
    <cellStyle name="Input 3 2 4 2 19 3" xfId="20932" xr:uid="{9BC1C342-3C92-4773-B4E4-38DCF321A0B7}"/>
    <cellStyle name="Input 3 2 4 2 2" xfId="20933" xr:uid="{0BDBD26E-4443-423B-8FAE-D07EE9F7B514}"/>
    <cellStyle name="Input 3 2 4 2 2 2" xfId="20934" xr:uid="{17270E8E-E00A-4144-9D95-423B353D58C9}"/>
    <cellStyle name="Input 3 2 4 2 2 2 2" xfId="20935" xr:uid="{A23F9FA4-9F53-4715-842F-4A592B443B10}"/>
    <cellStyle name="Input 3 2 4 2 2 3" xfId="20936" xr:uid="{6079589A-26E3-4B7B-929E-F8E6D1A42638}"/>
    <cellStyle name="Input 3 2 4 2 2 4" xfId="20937" xr:uid="{333B0D61-1123-41B6-BB70-4F9EE44D3C6B}"/>
    <cellStyle name="Input 3 2 4 2 20" xfId="20938" xr:uid="{030815EA-C575-439B-9AD0-B03BA427808D}"/>
    <cellStyle name="Input 3 2 4 2 20 2" xfId="20939" xr:uid="{5F7BBBFA-BB73-4625-A367-518A99505169}"/>
    <cellStyle name="Input 3 2 4 2 20 2 2" xfId="20940" xr:uid="{7B44E03D-7822-428F-8DE5-97AEE0105AA1}"/>
    <cellStyle name="Input 3 2 4 2 20 3" xfId="20941" xr:uid="{CF6A83B5-338C-4F93-8F58-0C972F27C29E}"/>
    <cellStyle name="Input 3 2 4 2 21" xfId="20942" xr:uid="{BAF703C9-538E-4482-B276-61B4033FD7FB}"/>
    <cellStyle name="Input 3 2 4 2 21 2" xfId="20943" xr:uid="{02DACA86-3675-48DC-8061-8B17F7A8AED9}"/>
    <cellStyle name="Input 3 2 4 2 22" xfId="20944" xr:uid="{A58CC862-A292-47B2-8032-5507DA721A74}"/>
    <cellStyle name="Input 3 2 4 2 23" xfId="20945" xr:uid="{51C0CD21-286D-4F20-A620-E40112FD5E56}"/>
    <cellStyle name="Input 3 2 4 2 3" xfId="20946" xr:uid="{49EB1227-4F07-4460-AADF-C772C4267A87}"/>
    <cellStyle name="Input 3 2 4 2 3 2" xfId="20947" xr:uid="{DCE1D95B-3F6F-43BD-A187-469F553ACC92}"/>
    <cellStyle name="Input 3 2 4 2 3 2 2" xfId="20948" xr:uid="{05F709B9-60C0-4B57-A9AF-1C957E492C4B}"/>
    <cellStyle name="Input 3 2 4 2 3 3" xfId="20949" xr:uid="{79CBA369-293A-4CEE-88B9-E5C2F0EDD7A9}"/>
    <cellStyle name="Input 3 2 4 2 4" xfId="20950" xr:uid="{A9A4DBE5-3A80-462C-8355-CC33642D408C}"/>
    <cellStyle name="Input 3 2 4 2 4 2" xfId="20951" xr:uid="{C878C8E7-74A0-4177-87A3-ABC9F1EF8FDC}"/>
    <cellStyle name="Input 3 2 4 2 4 2 2" xfId="20952" xr:uid="{1CAAB4AA-7B56-4D01-9B5D-7E53FAE7CE23}"/>
    <cellStyle name="Input 3 2 4 2 4 3" xfId="20953" xr:uid="{C08B9925-AC63-44FB-B7E0-F470819E77DE}"/>
    <cellStyle name="Input 3 2 4 2 5" xfId="20954" xr:uid="{CF3F2731-DAE9-4830-9FDF-932920FDA9BC}"/>
    <cellStyle name="Input 3 2 4 2 5 2" xfId="20955" xr:uid="{78CD2330-DB08-4477-A018-CA9B09C2E004}"/>
    <cellStyle name="Input 3 2 4 2 5 2 2" xfId="20956" xr:uid="{AA684486-DACB-4911-B679-02A4D298F2F8}"/>
    <cellStyle name="Input 3 2 4 2 5 3" xfId="20957" xr:uid="{629875AD-076B-4989-912C-6FB3D1768E4D}"/>
    <cellStyle name="Input 3 2 4 2 6" xfId="20958" xr:uid="{6246915A-63DB-402C-8DCA-03FCD943BEC7}"/>
    <cellStyle name="Input 3 2 4 2 6 2" xfId="20959" xr:uid="{EAB9C550-C979-4891-861E-F14A6CA9900F}"/>
    <cellStyle name="Input 3 2 4 2 6 2 2" xfId="20960" xr:uid="{FCFEBBEA-174F-45F3-9F45-5A96CFC83A81}"/>
    <cellStyle name="Input 3 2 4 2 6 3" xfId="20961" xr:uid="{E7CF4CA0-BE64-4078-8283-39F6A06EDEAF}"/>
    <cellStyle name="Input 3 2 4 2 7" xfId="20962" xr:uid="{B8226C39-8CB3-4B36-A50B-206200B5578B}"/>
    <cellStyle name="Input 3 2 4 2 7 2" xfId="20963" xr:uid="{DE5EDAD7-6DA3-4705-AD0A-3D350171331E}"/>
    <cellStyle name="Input 3 2 4 2 7 2 2" xfId="20964" xr:uid="{D8E883F3-1F61-4163-BE82-2BD6CC77451F}"/>
    <cellStyle name="Input 3 2 4 2 7 3" xfId="20965" xr:uid="{6677C0E7-5FA6-4935-AA25-17DA30783C7F}"/>
    <cellStyle name="Input 3 2 4 2 8" xfId="20966" xr:uid="{FCD59B04-A040-4467-8C97-F279DE93B380}"/>
    <cellStyle name="Input 3 2 4 2 8 2" xfId="20967" xr:uid="{87000F28-5142-44FE-9302-D3D3C5BCFE57}"/>
    <cellStyle name="Input 3 2 4 2 8 2 2" xfId="20968" xr:uid="{4AC0C2CD-CFB3-4C05-A77F-4FD82C4E1948}"/>
    <cellStyle name="Input 3 2 4 2 8 3" xfId="20969" xr:uid="{E9B30ED7-7C13-4F78-8EFA-304945BAF375}"/>
    <cellStyle name="Input 3 2 4 2 9" xfId="20970" xr:uid="{75D563F1-358A-4F76-B16E-25DBC0973716}"/>
    <cellStyle name="Input 3 2 4 2 9 2" xfId="20971" xr:uid="{DBD2A9F8-F91E-4E47-942B-66E5D2F560E1}"/>
    <cellStyle name="Input 3 2 4 2 9 2 2" xfId="20972" xr:uid="{A55BBC93-5EAA-49FC-A229-330A8CF80683}"/>
    <cellStyle name="Input 3 2 4 2 9 3" xfId="20973" xr:uid="{B0711315-D7FE-4302-B09C-0DB9D347DF24}"/>
    <cellStyle name="Input 3 2 4 20" xfId="20974" xr:uid="{46AEA4EE-5487-4C3E-A468-EBF5F0D9B869}"/>
    <cellStyle name="Input 3 2 4 20 2" xfId="20975" xr:uid="{E0169E13-58D7-4FB1-A63A-15A9900BC51D}"/>
    <cellStyle name="Input 3 2 4 20 2 2" xfId="20976" xr:uid="{DBF83B46-56CA-4A53-8C60-D7233BBDBDF9}"/>
    <cellStyle name="Input 3 2 4 20 3" xfId="20977" xr:uid="{9568AABE-6474-4D71-AD7F-5111B62591E7}"/>
    <cellStyle name="Input 3 2 4 21" xfId="20978" xr:uid="{65CF41F0-F808-42E2-96E4-349F785D9670}"/>
    <cellStyle name="Input 3 2 4 21 2" xfId="20979" xr:uid="{3CA79582-E55D-4807-B214-B02427E4BAB2}"/>
    <cellStyle name="Input 3 2 4 21 2 2" xfId="20980" xr:uid="{C74518BF-3B5A-49B9-B501-F1DA53440491}"/>
    <cellStyle name="Input 3 2 4 21 3" xfId="20981" xr:uid="{B0E57A69-9646-42FD-82F7-2C1D858C5534}"/>
    <cellStyle name="Input 3 2 4 22" xfId="20982" xr:uid="{DC0DA071-5C84-4DF0-A0CA-61B6CAEE49B2}"/>
    <cellStyle name="Input 3 2 4 22 2" xfId="20983" xr:uid="{0498AF99-3386-43AC-8054-28ED67F69E00}"/>
    <cellStyle name="Input 3 2 4 23" xfId="20984" xr:uid="{1B6FA426-ACCC-4246-B87C-0A561BBA7043}"/>
    <cellStyle name="Input 3 2 4 24" xfId="20985" xr:uid="{432BA887-15D4-49CA-AE2D-1426E8822D3C}"/>
    <cellStyle name="Input 3 2 4 3" xfId="20986" xr:uid="{FF9696B9-F7C4-40E5-92B8-352F112824E2}"/>
    <cellStyle name="Input 3 2 4 3 2" xfId="20987" xr:uid="{3B038070-726A-4577-9013-743920804254}"/>
    <cellStyle name="Input 3 2 4 3 2 2" xfId="20988" xr:uid="{ECD6D8C5-D669-4957-AF91-EDDF5512B2D0}"/>
    <cellStyle name="Input 3 2 4 3 3" xfId="20989" xr:uid="{FB79AA3D-E349-4D9D-88CA-FED90CB61A13}"/>
    <cellStyle name="Input 3 2 4 3 4" xfId="20990" xr:uid="{B841BDDA-CDDB-46E1-85FB-CDC80ECFBDF2}"/>
    <cellStyle name="Input 3 2 4 4" xfId="20991" xr:uid="{49335AA3-F2D2-4F52-9613-06D51FCA5EF3}"/>
    <cellStyle name="Input 3 2 4 4 2" xfId="20992" xr:uid="{B8C3D672-E8AC-4585-9AF4-18038ABA22F4}"/>
    <cellStyle name="Input 3 2 4 4 2 2" xfId="20993" xr:uid="{0245D6DA-E0CF-4179-8231-3C0763D72346}"/>
    <cellStyle name="Input 3 2 4 4 3" xfId="20994" xr:uid="{2BD01E47-0B92-4CDF-B818-62A03333D50C}"/>
    <cellStyle name="Input 3 2 4 4 4" xfId="20995" xr:uid="{B6DFD708-E5C8-4B2F-92FF-B4171DC6312A}"/>
    <cellStyle name="Input 3 2 4 5" xfId="20996" xr:uid="{278AE068-5B16-424A-B5A7-1613A23FB153}"/>
    <cellStyle name="Input 3 2 4 5 2" xfId="20997" xr:uid="{F57A769C-C3CD-4154-B3B6-BA0517B4FB5C}"/>
    <cellStyle name="Input 3 2 4 5 2 2" xfId="20998" xr:uid="{8C2359D9-6F0D-4C64-8E28-C21C1D4A5A17}"/>
    <cellStyle name="Input 3 2 4 5 3" xfId="20999" xr:uid="{6F438051-1A7B-45AC-BC93-EE2F340FD9CB}"/>
    <cellStyle name="Input 3 2 4 6" xfId="21000" xr:uid="{5FCDF9CC-02B3-4177-94C6-D9903BF48EF0}"/>
    <cellStyle name="Input 3 2 4 6 2" xfId="21001" xr:uid="{E36455B3-12C3-42A6-8175-344B1C218415}"/>
    <cellStyle name="Input 3 2 4 6 2 2" xfId="21002" xr:uid="{A923FDD8-3ECD-4035-87BC-9B496EC1F853}"/>
    <cellStyle name="Input 3 2 4 6 3" xfId="21003" xr:uid="{CF518D6B-630E-457E-BE77-5093653C218C}"/>
    <cellStyle name="Input 3 2 4 7" xfId="21004" xr:uid="{BA98F3E2-D20E-4B86-A63B-F8F115A4FCF3}"/>
    <cellStyle name="Input 3 2 4 7 2" xfId="21005" xr:uid="{DC255550-3CF5-4689-B3D5-8BC479D4D1E8}"/>
    <cellStyle name="Input 3 2 4 7 2 2" xfId="21006" xr:uid="{1F6846A9-48C4-464B-BE15-C27425DF0DA4}"/>
    <cellStyle name="Input 3 2 4 7 3" xfId="21007" xr:uid="{FC2A6BC8-FCCE-4029-A70A-5CA679AA87B2}"/>
    <cellStyle name="Input 3 2 4 8" xfId="21008" xr:uid="{755A0EF7-E3E7-4B78-8965-40452E245569}"/>
    <cellStyle name="Input 3 2 4 8 2" xfId="21009" xr:uid="{9265CCB9-5B1B-41B2-A557-7861A75BEC7D}"/>
    <cellStyle name="Input 3 2 4 8 2 2" xfId="21010" xr:uid="{83EF704A-1994-4D97-8851-8048C90330A3}"/>
    <cellStyle name="Input 3 2 4 8 3" xfId="21011" xr:uid="{117355ED-E6C1-44E9-AD86-2A2AAB49DC33}"/>
    <cellStyle name="Input 3 2 4 9" xfId="21012" xr:uid="{34C93D1F-0113-4BAA-91DB-15B76CFB7960}"/>
    <cellStyle name="Input 3 2 4 9 2" xfId="21013" xr:uid="{D0073776-32C9-41AD-9C15-3A97E8ACB395}"/>
    <cellStyle name="Input 3 2 4 9 2 2" xfId="21014" xr:uid="{820F8388-203B-4800-AB8D-21125E470AB4}"/>
    <cellStyle name="Input 3 2 4 9 3" xfId="21015" xr:uid="{F0E4ADF2-D8A8-4491-8978-5B014E188B9D}"/>
    <cellStyle name="Input 3 2 5" xfId="21016" xr:uid="{3522C988-B80A-4E23-A7AE-0F6328566FCE}"/>
    <cellStyle name="Input 3 2 5 10" xfId="21017" xr:uid="{F7E31B2D-5B5D-4F32-A358-82FB77A01714}"/>
    <cellStyle name="Input 3 2 5 10 2" xfId="21018" xr:uid="{251389FD-E59F-4143-9B54-1543B0371EB6}"/>
    <cellStyle name="Input 3 2 5 10 2 2" xfId="21019" xr:uid="{BDE52EB5-7A2F-4DA1-AE8D-093F4D66AA41}"/>
    <cellStyle name="Input 3 2 5 10 3" xfId="21020" xr:uid="{E63C106F-93A7-42A5-A82D-8F06E20ED603}"/>
    <cellStyle name="Input 3 2 5 11" xfId="21021" xr:uid="{CA80F3B6-12DF-4510-A218-73B59CAD2B73}"/>
    <cellStyle name="Input 3 2 5 11 2" xfId="21022" xr:uid="{84E36196-0C53-4ABC-934C-79970808CBC4}"/>
    <cellStyle name="Input 3 2 5 11 2 2" xfId="21023" xr:uid="{EF8C4595-EEE4-4B39-96B9-656DAB7AFBA8}"/>
    <cellStyle name="Input 3 2 5 11 3" xfId="21024" xr:uid="{355792A3-8247-4A77-AC18-D582D6535941}"/>
    <cellStyle name="Input 3 2 5 12" xfId="21025" xr:uid="{4BDBD3D2-16D2-412A-B6D8-6E174A9DB0F0}"/>
    <cellStyle name="Input 3 2 5 12 2" xfId="21026" xr:uid="{26BC3102-4894-487E-8AC6-9C5063FB951A}"/>
    <cellStyle name="Input 3 2 5 12 2 2" xfId="21027" xr:uid="{6E55D98D-4C8F-43F3-88FF-0C6F1F3C70B4}"/>
    <cellStyle name="Input 3 2 5 12 3" xfId="21028" xr:uid="{03DD0716-773F-487C-9C56-1BB6133C17FF}"/>
    <cellStyle name="Input 3 2 5 13" xfId="21029" xr:uid="{22F6A97F-A8A7-4982-B573-A6C67DC0D35B}"/>
    <cellStyle name="Input 3 2 5 13 2" xfId="21030" xr:uid="{B7EBD449-21DC-42AF-90CD-C43CAA28DC03}"/>
    <cellStyle name="Input 3 2 5 13 2 2" xfId="21031" xr:uid="{7DF351B5-C64E-4182-8236-5E3986DE4524}"/>
    <cellStyle name="Input 3 2 5 13 3" xfId="21032" xr:uid="{357FC0B2-8D7E-41C4-8653-ED55B234CF6E}"/>
    <cellStyle name="Input 3 2 5 14" xfId="21033" xr:uid="{7B11E73C-605B-4C71-AF05-EEC0AF9E5FBD}"/>
    <cellStyle name="Input 3 2 5 14 2" xfId="21034" xr:uid="{ADCB3BEB-EAB6-47F7-AE82-9512A89927FA}"/>
    <cellStyle name="Input 3 2 5 14 2 2" xfId="21035" xr:uid="{30EC994A-C0B6-4C20-8FDE-8515B4B066A1}"/>
    <cellStyle name="Input 3 2 5 14 3" xfId="21036" xr:uid="{9611D3AA-4CA2-4202-8A13-08F44F25281C}"/>
    <cellStyle name="Input 3 2 5 15" xfId="21037" xr:uid="{C54D5A79-296E-46EE-806F-A5278CEA0880}"/>
    <cellStyle name="Input 3 2 5 15 2" xfId="21038" xr:uid="{5BF049FB-C2AF-4274-B0D4-AB8E8C2568E9}"/>
    <cellStyle name="Input 3 2 5 15 2 2" xfId="21039" xr:uid="{8E12F7D1-2B13-4131-B4CA-66FC73852D05}"/>
    <cellStyle name="Input 3 2 5 15 3" xfId="21040" xr:uid="{DB4D7AF3-66A7-4B68-A5B0-AE541E1BA9C6}"/>
    <cellStyle name="Input 3 2 5 16" xfId="21041" xr:uid="{B18595CF-6F84-435C-A799-DA219A3C6197}"/>
    <cellStyle name="Input 3 2 5 16 2" xfId="21042" xr:uid="{7CEE1753-0171-4699-8AC7-76D9EB4C05FF}"/>
    <cellStyle name="Input 3 2 5 16 2 2" xfId="21043" xr:uid="{FA83EE8A-0E1A-4C4D-B801-78F6EC04D636}"/>
    <cellStyle name="Input 3 2 5 16 3" xfId="21044" xr:uid="{3C702BBC-4B12-4373-BDBE-1EE1CC72FAB3}"/>
    <cellStyle name="Input 3 2 5 17" xfId="21045" xr:uid="{A7315BFD-8D58-498E-8BCB-86C2CDE576B5}"/>
    <cellStyle name="Input 3 2 5 17 2" xfId="21046" xr:uid="{8078962D-F887-46CB-AB90-8CE068387BE6}"/>
    <cellStyle name="Input 3 2 5 17 2 2" xfId="21047" xr:uid="{C90F5CAD-36D6-4749-A08C-6A1A26942B8F}"/>
    <cellStyle name="Input 3 2 5 17 3" xfId="21048" xr:uid="{C9DDA0BE-F211-4E70-9319-CC92DA187276}"/>
    <cellStyle name="Input 3 2 5 18" xfId="21049" xr:uid="{C5E66346-7D69-42AF-9B2C-7BE1D8B938AE}"/>
    <cellStyle name="Input 3 2 5 18 2" xfId="21050" xr:uid="{22DF8723-ADAA-40D8-B204-F51B31E665AA}"/>
    <cellStyle name="Input 3 2 5 18 2 2" xfId="21051" xr:uid="{0F16A889-A6E1-410E-8EA7-28DD48AF6922}"/>
    <cellStyle name="Input 3 2 5 18 3" xfId="21052" xr:uid="{603645BD-632B-41BF-8363-2DB348B8A41B}"/>
    <cellStyle name="Input 3 2 5 19" xfId="21053" xr:uid="{CCDF8682-C313-4E9C-863F-57471144F2B2}"/>
    <cellStyle name="Input 3 2 5 19 2" xfId="21054" xr:uid="{EC65D5BB-4307-4311-8F12-83AB0F7E8F9A}"/>
    <cellStyle name="Input 3 2 5 19 2 2" xfId="21055" xr:uid="{4E2E1A76-FC4D-4E50-AB21-175E860015BF}"/>
    <cellStyle name="Input 3 2 5 19 3" xfId="21056" xr:uid="{D8483A81-C2C8-495B-8E57-543060A5CAD0}"/>
    <cellStyle name="Input 3 2 5 2" xfId="21057" xr:uid="{4C3E8023-3DC4-46EB-AF0C-2902953F3315}"/>
    <cellStyle name="Input 3 2 5 2 2" xfId="21058" xr:uid="{B539EF0B-FB5E-4C26-A5D5-09CA9938DEA7}"/>
    <cellStyle name="Input 3 2 5 2 2 2" xfId="21059" xr:uid="{33DFE5C3-EF18-45C0-829D-E235802F52D1}"/>
    <cellStyle name="Input 3 2 5 2 3" xfId="21060" xr:uid="{CBF9DD6D-27C9-4791-BA28-FB9F3DB63CA9}"/>
    <cellStyle name="Input 3 2 5 2 4" xfId="21061" xr:uid="{F606D0E5-4525-4848-BED0-18B0B5022686}"/>
    <cellStyle name="Input 3 2 5 20" xfId="21062" xr:uid="{8B287CD2-A737-41D5-ADF1-40CD09185FBB}"/>
    <cellStyle name="Input 3 2 5 20 2" xfId="21063" xr:uid="{582238A9-7ABD-47DA-AE23-37ABEB03D740}"/>
    <cellStyle name="Input 3 2 5 20 2 2" xfId="21064" xr:uid="{2E244C92-2EB0-40A6-AE6D-A0EFD39C0E87}"/>
    <cellStyle name="Input 3 2 5 20 3" xfId="21065" xr:uid="{B5AB2CB2-145E-43EE-9F14-DF8DFDED2BD3}"/>
    <cellStyle name="Input 3 2 5 21" xfId="21066" xr:uid="{E29251CB-21E9-461A-9091-915A3FD1AAD7}"/>
    <cellStyle name="Input 3 2 5 21 2" xfId="21067" xr:uid="{670EE288-7F25-4B86-90D8-314AE316C88E}"/>
    <cellStyle name="Input 3 2 5 22" xfId="21068" xr:uid="{36588ECF-364F-4A90-BEC1-7C4A985B11BD}"/>
    <cellStyle name="Input 3 2 5 23" xfId="21069" xr:uid="{FC2B5291-0F43-41AC-AA1B-1B8F29615F80}"/>
    <cellStyle name="Input 3 2 5 3" xfId="21070" xr:uid="{DC1C982D-F020-481B-8AFC-EB992198A020}"/>
    <cellStyle name="Input 3 2 5 3 2" xfId="21071" xr:uid="{F86E40FE-1EC5-4A3B-A3D9-A552D996837A}"/>
    <cellStyle name="Input 3 2 5 3 2 2" xfId="21072" xr:uid="{2CAC633E-06D7-41A5-9208-21B5C23A2AFA}"/>
    <cellStyle name="Input 3 2 5 3 3" xfId="21073" xr:uid="{7BB40114-167B-47D7-8185-94824C864946}"/>
    <cellStyle name="Input 3 2 5 4" xfId="21074" xr:uid="{94DB4475-D688-4DAC-9D31-8CAC5669CBFE}"/>
    <cellStyle name="Input 3 2 5 4 2" xfId="21075" xr:uid="{766773DD-DD37-45E2-BD05-69A9299F27DD}"/>
    <cellStyle name="Input 3 2 5 4 2 2" xfId="21076" xr:uid="{3CE1637C-E0F2-4EB0-8D3A-3DEAF13BB258}"/>
    <cellStyle name="Input 3 2 5 4 3" xfId="21077" xr:uid="{BD3B9653-0E42-486E-B47F-BAF70F0DCC29}"/>
    <cellStyle name="Input 3 2 5 5" xfId="21078" xr:uid="{1E919492-C37C-4833-A46D-4DD12D661DE4}"/>
    <cellStyle name="Input 3 2 5 5 2" xfId="21079" xr:uid="{7127C296-5373-44D3-8FFB-E0DAC0AEB65D}"/>
    <cellStyle name="Input 3 2 5 5 2 2" xfId="21080" xr:uid="{684237E8-552A-4EBD-B31A-DE24EB3E0FFD}"/>
    <cellStyle name="Input 3 2 5 5 3" xfId="21081" xr:uid="{385D915F-633F-49D8-A5D2-E80E76B2C90C}"/>
    <cellStyle name="Input 3 2 5 6" xfId="21082" xr:uid="{5511EFBA-C694-4BBD-9A7E-6B809517C454}"/>
    <cellStyle name="Input 3 2 5 6 2" xfId="21083" xr:uid="{6C941846-CA6B-4DFE-ACAC-50B092597410}"/>
    <cellStyle name="Input 3 2 5 6 2 2" xfId="21084" xr:uid="{BE3FCDEC-5359-459B-9211-92423D1C03A3}"/>
    <cellStyle name="Input 3 2 5 6 3" xfId="21085" xr:uid="{D78C8C81-EBCE-4559-8ABE-DE68DED8AF02}"/>
    <cellStyle name="Input 3 2 5 7" xfId="21086" xr:uid="{E9D59495-B0A5-4224-A635-364E1A397984}"/>
    <cellStyle name="Input 3 2 5 7 2" xfId="21087" xr:uid="{CC1BBF30-C9A0-4B9F-B311-E8F03ADF8BBA}"/>
    <cellStyle name="Input 3 2 5 7 2 2" xfId="21088" xr:uid="{E5D93109-0A57-469D-9F58-DB2A12023719}"/>
    <cellStyle name="Input 3 2 5 7 3" xfId="21089" xr:uid="{9CAB0AE3-E0FE-445D-889D-8D3B6DD5B9C1}"/>
    <cellStyle name="Input 3 2 5 8" xfId="21090" xr:uid="{A4E7D42B-69C7-4FDD-A09E-91F23DFB008E}"/>
    <cellStyle name="Input 3 2 5 8 2" xfId="21091" xr:uid="{38441923-3AD8-4DA3-870A-012ABD801BF2}"/>
    <cellStyle name="Input 3 2 5 8 2 2" xfId="21092" xr:uid="{BA05B953-CFD8-4C2C-8B10-8CDAB5A63060}"/>
    <cellStyle name="Input 3 2 5 8 3" xfId="21093" xr:uid="{6257F5FD-0B35-4C74-B7D8-F2D709F00863}"/>
    <cellStyle name="Input 3 2 5 9" xfId="21094" xr:uid="{A21252A5-9480-4468-AB98-BAF90641CDA2}"/>
    <cellStyle name="Input 3 2 5 9 2" xfId="21095" xr:uid="{4D01F9D4-9A9A-45D1-9DC6-B2A2A557F7A5}"/>
    <cellStyle name="Input 3 2 5 9 2 2" xfId="21096" xr:uid="{58A1EF09-410C-4C0F-BCD5-7019B3293967}"/>
    <cellStyle name="Input 3 2 5 9 3" xfId="21097" xr:uid="{CD2C2E3D-A688-4B1A-A35F-1C55DF08BFD9}"/>
    <cellStyle name="Input 3 2 6" xfId="21098" xr:uid="{E605CF33-E54B-428D-84E6-D77DA1B5EBB8}"/>
    <cellStyle name="Input 3 2 6 2" xfId="21099" xr:uid="{D9CE44F3-EEF6-4211-8C54-43B882790EED}"/>
    <cellStyle name="Input 3 2 6 2 2" xfId="21100" xr:uid="{84EA8B15-4DB5-4923-A074-3096AA7FBAF8}"/>
    <cellStyle name="Input 3 2 6 3" xfId="21101" xr:uid="{B4CD4DA3-C885-406D-9917-94516792A9AA}"/>
    <cellStyle name="Input 3 2 6 4" xfId="21102" xr:uid="{50FFAFCB-E115-4282-B02B-7F09723405EC}"/>
    <cellStyle name="Input 3 2 7" xfId="21103" xr:uid="{BE6D812A-D8EF-4924-B906-277605215367}"/>
    <cellStyle name="Input 3 2 7 2" xfId="21104" xr:uid="{78D1AE41-A13E-42EF-9CF4-679C4B69D46E}"/>
    <cellStyle name="Input 3 2 7 2 2" xfId="21105" xr:uid="{02810905-9D03-4679-9FFE-5E845367B871}"/>
    <cellStyle name="Input 3 2 7 3" xfId="21106" xr:uid="{BFA64177-522E-4D87-8DF5-7D3C11DC4733}"/>
    <cellStyle name="Input 3 2 8" xfId="21107" xr:uid="{F49DF33B-1D38-4122-86CE-7E51CC4945DB}"/>
    <cellStyle name="Input 3 2 8 2" xfId="21108" xr:uid="{CF7E0D59-C2F3-406F-BEDD-F22D097AE2B2}"/>
    <cellStyle name="Input 3 2 8 2 2" xfId="21109" xr:uid="{1A9B0FC0-7B2D-4A4D-9215-11C8D1064FA3}"/>
    <cellStyle name="Input 3 2 8 3" xfId="21110" xr:uid="{4D53AD40-40D3-4177-8B06-0A6202083735}"/>
    <cellStyle name="Input 3 2 9" xfId="21111" xr:uid="{B23F2C88-8B4B-4AD6-ADB1-3E9C3849A34D}"/>
    <cellStyle name="Input 3 2 9 2" xfId="21112" xr:uid="{C4335D00-7B3F-40CD-961D-96EAE80BCDE0}"/>
    <cellStyle name="Input 3 2 9 2 2" xfId="21113" xr:uid="{F64174FF-0FD9-4512-B947-323B0493AFB8}"/>
    <cellStyle name="Input 3 2 9 3" xfId="21114" xr:uid="{3121CA66-D831-4279-AEEC-F62F032C1C70}"/>
    <cellStyle name="Input 3 20" xfId="21115" xr:uid="{6DB668AD-D59E-4682-912C-A8EBF9B3E015}"/>
    <cellStyle name="Input 3 20 2" xfId="21116" xr:uid="{DF78A821-E624-441F-8FE3-6FDCC55800F2}"/>
    <cellStyle name="Input 3 20 2 2" xfId="21117" xr:uid="{9E971716-3B7B-4C2A-B21B-6832963C9AE4}"/>
    <cellStyle name="Input 3 20 3" xfId="21118" xr:uid="{7C6A195D-A0AA-403F-A267-484B219B5F47}"/>
    <cellStyle name="Input 3 21" xfId="21119" xr:uid="{AA167FEC-B4AC-4060-BD90-30D1E1F80300}"/>
    <cellStyle name="Input 3 21 2" xfId="21120" xr:uid="{BEDF297B-B7F9-4BE8-B019-F63F70B0F203}"/>
    <cellStyle name="Input 3 21 2 2" xfId="21121" xr:uid="{4B207C24-53D8-4B40-AF88-378F332050D3}"/>
    <cellStyle name="Input 3 21 3" xfId="21122" xr:uid="{D524F296-D035-4262-AD47-9D58796791CD}"/>
    <cellStyle name="Input 3 22" xfId="21123" xr:uid="{7AD56C00-B1FA-44E8-8B37-0E6B4D8B18FD}"/>
    <cellStyle name="Input 3 22 2" xfId="21124" xr:uid="{40657836-CAB6-4EAF-A308-882EAB70142C}"/>
    <cellStyle name="Input 3 23" xfId="21125" xr:uid="{887539DE-1DB0-4100-B0DD-1A4BCF89944C}"/>
    <cellStyle name="Input 3 24" xfId="21126" xr:uid="{F06D5376-7B5B-4213-B6D6-D0CB6B703CC5}"/>
    <cellStyle name="Input 3 25" xfId="21127" xr:uid="{7F9FBB30-6873-424E-AF73-C344749F2257}"/>
    <cellStyle name="Input 3 26" xfId="21128" xr:uid="{A6509739-5E1F-4E32-B9ED-CF78A8CA3BCC}"/>
    <cellStyle name="Input 3 27" xfId="21129" xr:uid="{3A720FDA-5DBF-4CD4-85D3-BB19779BD803}"/>
    <cellStyle name="Input 3 28" xfId="21130" xr:uid="{1DFEE4A1-938B-4A41-AFBC-F581CCD25192}"/>
    <cellStyle name="Input 3 29" xfId="21131" xr:uid="{2143EB69-D599-4E99-9001-68E19F6A9B34}"/>
    <cellStyle name="Input 3 3" xfId="21132" xr:uid="{B289CCB6-CBDF-41A7-9B56-6DDBECD480CB}"/>
    <cellStyle name="Input 3 3 10" xfId="21133" xr:uid="{1A70F1C0-CC04-4745-947A-D3287B78EC72}"/>
    <cellStyle name="Input 3 3 10 2" xfId="21134" xr:uid="{2A37EA9B-E3DE-412D-B758-2CB329C52355}"/>
    <cellStyle name="Input 3 3 10 2 2" xfId="21135" xr:uid="{EB34ED73-ADDC-4EA8-8931-27DBF84B20FA}"/>
    <cellStyle name="Input 3 3 10 3" xfId="21136" xr:uid="{E1DEBAC3-ECD4-4811-B50E-3F5693CBC475}"/>
    <cellStyle name="Input 3 3 11" xfId="21137" xr:uid="{3427B116-7B4B-408F-8242-0F0447E316C0}"/>
    <cellStyle name="Input 3 3 11 2" xfId="21138" xr:uid="{67CB7D14-98A0-4309-9D6D-E3AE286F5312}"/>
    <cellStyle name="Input 3 3 11 2 2" xfId="21139" xr:uid="{0B3C0EF9-3F6D-4A2D-8A74-A785B98B5211}"/>
    <cellStyle name="Input 3 3 11 3" xfId="21140" xr:uid="{C56D04F7-D344-4E0A-8319-714AD2458C0E}"/>
    <cellStyle name="Input 3 3 12" xfId="21141" xr:uid="{87B89D94-828B-4484-AD12-20BB3C02912C}"/>
    <cellStyle name="Input 3 3 12 2" xfId="21142" xr:uid="{F61BCC0C-E5FD-4889-A9E7-D3D852F5536B}"/>
    <cellStyle name="Input 3 3 12 2 2" xfId="21143" xr:uid="{5E4C129A-CB9F-4C41-B5BB-6FAE72905F07}"/>
    <cellStyle name="Input 3 3 12 3" xfId="21144" xr:uid="{B93C011F-FAFB-478E-9402-EBC84A74EA1F}"/>
    <cellStyle name="Input 3 3 13" xfId="21145" xr:uid="{E1ECC04B-E9CA-4963-A1E5-16E652D4AE53}"/>
    <cellStyle name="Input 3 3 13 2" xfId="21146" xr:uid="{CE1E9E63-AA98-4E03-B2AF-CAD06822B1E0}"/>
    <cellStyle name="Input 3 3 13 2 2" xfId="21147" xr:uid="{16564444-A56D-48F3-863D-18ED08D521A8}"/>
    <cellStyle name="Input 3 3 13 3" xfId="21148" xr:uid="{D1F1E248-7201-4295-A70A-41C1182381DC}"/>
    <cellStyle name="Input 3 3 14" xfId="21149" xr:uid="{FAB18AD5-6FB3-4006-92CA-FDE3B1A6C301}"/>
    <cellStyle name="Input 3 3 14 2" xfId="21150" xr:uid="{26BE2E2E-1359-45D1-BCC7-2E7ADCEDDE85}"/>
    <cellStyle name="Input 3 3 14 2 2" xfId="21151" xr:uid="{B97F202C-97AE-486B-AAEA-DB154EE627E0}"/>
    <cellStyle name="Input 3 3 14 3" xfId="21152" xr:uid="{E6175943-DB6D-4EA3-AD8F-E97E43574249}"/>
    <cellStyle name="Input 3 3 15" xfId="21153" xr:uid="{0D70ECC9-B7AE-4E8C-AC34-9140D04A0656}"/>
    <cellStyle name="Input 3 3 15 2" xfId="21154" xr:uid="{464C83CB-817D-4C56-B88E-BECC4A7832B6}"/>
    <cellStyle name="Input 3 3 15 2 2" xfId="21155" xr:uid="{37F1BD89-095D-4714-A244-D807B6DD66CA}"/>
    <cellStyle name="Input 3 3 15 3" xfId="21156" xr:uid="{C3059889-7F7A-4C9F-946C-1F4F12390FE2}"/>
    <cellStyle name="Input 3 3 16" xfId="21157" xr:uid="{9928A945-40C1-4213-9E6C-2146C0FF5850}"/>
    <cellStyle name="Input 3 3 16 2" xfId="21158" xr:uid="{564A7C23-BFD4-49FC-B5CF-5AA091883016}"/>
    <cellStyle name="Input 3 3 16 2 2" xfId="21159" xr:uid="{57671ECC-A118-458D-BA10-010FD5785CBF}"/>
    <cellStyle name="Input 3 3 16 3" xfId="21160" xr:uid="{F53D7E9D-EBE1-4E0F-81EF-D357F11FA1B0}"/>
    <cellStyle name="Input 3 3 17" xfId="21161" xr:uid="{8C3A3F03-963B-420B-B10D-92477D9DDF9D}"/>
    <cellStyle name="Input 3 3 17 2" xfId="21162" xr:uid="{CBC985F7-3FB7-4852-870E-86BCD6A4169B}"/>
    <cellStyle name="Input 3 3 17 2 2" xfId="21163" xr:uid="{A5A77F5C-E38A-4D02-8237-0B67B883947F}"/>
    <cellStyle name="Input 3 3 17 3" xfId="21164" xr:uid="{A0DAE861-F79B-44E5-A32F-172A8711E6BD}"/>
    <cellStyle name="Input 3 3 18" xfId="21165" xr:uid="{BD117931-08D0-4F60-8E6D-08AA253DD266}"/>
    <cellStyle name="Input 3 3 18 2" xfId="21166" xr:uid="{03013A08-B843-4E19-9EDC-62E8D2A15E9D}"/>
    <cellStyle name="Input 3 3 19" xfId="21167" xr:uid="{BBE3BFD4-8457-46B5-BB89-434D1AE0480E}"/>
    <cellStyle name="Input 3 3 2" xfId="21168" xr:uid="{617D3835-E79E-4277-8A63-9E0CC85E6EF2}"/>
    <cellStyle name="Input 3 3 2 10" xfId="21169" xr:uid="{BAE7D29C-D932-464E-A359-1C17649E2169}"/>
    <cellStyle name="Input 3 3 2 10 2" xfId="21170" xr:uid="{1B18B5A7-25EC-4429-A18A-BCC287A8254C}"/>
    <cellStyle name="Input 3 3 2 10 2 2" xfId="21171" xr:uid="{0919E290-77A2-44FF-B700-01707F9ED3F3}"/>
    <cellStyle name="Input 3 3 2 10 3" xfId="21172" xr:uid="{57ABDEBD-B0D6-4C95-B756-4D55D26325CC}"/>
    <cellStyle name="Input 3 3 2 11" xfId="21173" xr:uid="{60A177CD-0BC0-4D3D-8F4B-1AA9F94D1090}"/>
    <cellStyle name="Input 3 3 2 11 2" xfId="21174" xr:uid="{B72ACDCE-A79F-4291-AE4A-B08B78E87A3F}"/>
    <cellStyle name="Input 3 3 2 11 2 2" xfId="21175" xr:uid="{10176363-DD7A-4391-9A32-55F5F4E5B337}"/>
    <cellStyle name="Input 3 3 2 11 3" xfId="21176" xr:uid="{1F8271BE-ADB9-4301-AA81-2A679BB89855}"/>
    <cellStyle name="Input 3 3 2 12" xfId="21177" xr:uid="{BD9AD81F-FD74-4321-8823-3B71D51FB3F0}"/>
    <cellStyle name="Input 3 3 2 12 2" xfId="21178" xr:uid="{3752FAC4-2AF2-4C7F-AEB2-D40A48AE34A8}"/>
    <cellStyle name="Input 3 3 2 12 2 2" xfId="21179" xr:uid="{5565B8A1-4D60-40AE-932C-37C2163EA0DF}"/>
    <cellStyle name="Input 3 3 2 12 3" xfId="21180" xr:uid="{B65F0E51-C879-419A-8202-34CC58057219}"/>
    <cellStyle name="Input 3 3 2 13" xfId="21181" xr:uid="{C33F82D5-5499-46CC-B371-E3311157B131}"/>
    <cellStyle name="Input 3 3 2 13 2" xfId="21182" xr:uid="{2A92140A-6CC8-4B0A-A82F-B69EB4E53A0F}"/>
    <cellStyle name="Input 3 3 2 13 2 2" xfId="21183" xr:uid="{6AD1BC7E-CA68-4867-825C-AE9729702512}"/>
    <cellStyle name="Input 3 3 2 13 3" xfId="21184" xr:uid="{E7288C49-966D-4292-A329-8C8B4D146730}"/>
    <cellStyle name="Input 3 3 2 14" xfId="21185" xr:uid="{7245D6DF-7412-418B-AEBD-361C1DB1666C}"/>
    <cellStyle name="Input 3 3 2 14 2" xfId="21186" xr:uid="{2B7BF625-EF98-41E9-B589-DC8EDD29790D}"/>
    <cellStyle name="Input 3 3 2 14 2 2" xfId="21187" xr:uid="{C7F6298C-C5DE-498F-8B28-FD3F837BFDA9}"/>
    <cellStyle name="Input 3 3 2 14 3" xfId="21188" xr:uid="{E7AB342F-7C30-4E5C-901E-062D346E6DAF}"/>
    <cellStyle name="Input 3 3 2 15" xfId="21189" xr:uid="{6A11C890-A3FC-4266-92D2-E39E9E6758FD}"/>
    <cellStyle name="Input 3 3 2 15 2" xfId="21190" xr:uid="{D7667AAA-A0B0-4F66-B067-6FE0E85A7CB5}"/>
    <cellStyle name="Input 3 3 2 15 2 2" xfId="21191" xr:uid="{25136AB2-D444-4077-BB6E-1036FCDF82CB}"/>
    <cellStyle name="Input 3 3 2 15 3" xfId="21192" xr:uid="{33C5156F-1F25-42BC-BE5D-ABF423CE5E4F}"/>
    <cellStyle name="Input 3 3 2 16" xfId="21193" xr:uid="{703E18B5-950A-4F05-8A16-7D42E970B651}"/>
    <cellStyle name="Input 3 3 2 16 2" xfId="21194" xr:uid="{4F2B48DD-A653-430A-B701-7DA0F4B931BF}"/>
    <cellStyle name="Input 3 3 2 16 2 2" xfId="21195" xr:uid="{F2F26444-6656-47F5-9891-995AD31E3CC0}"/>
    <cellStyle name="Input 3 3 2 16 3" xfId="21196" xr:uid="{D4F6B353-2BC2-4ABB-AFCB-0E54384AF0FD}"/>
    <cellStyle name="Input 3 3 2 17" xfId="21197" xr:uid="{448326CE-F11B-4F36-AA69-10EF117BA5D1}"/>
    <cellStyle name="Input 3 3 2 17 2" xfId="21198" xr:uid="{96ED2F13-7DF0-47FA-9826-82776E5D3030}"/>
    <cellStyle name="Input 3 3 2 17 2 2" xfId="21199" xr:uid="{95105FF6-F9B1-4D88-BD8A-A3A89FF3630D}"/>
    <cellStyle name="Input 3 3 2 17 3" xfId="21200" xr:uid="{333A4440-8392-48A9-87E1-853A989D08FB}"/>
    <cellStyle name="Input 3 3 2 18" xfId="21201" xr:uid="{5421879F-9387-4D86-B432-CCC6C784EE68}"/>
    <cellStyle name="Input 3 3 2 18 2" xfId="21202" xr:uid="{4BBD8619-EB81-46C4-A81F-C01C0AFD1F8A}"/>
    <cellStyle name="Input 3 3 2 18 2 2" xfId="21203" xr:uid="{7AC0C269-1ECA-49A5-B6B0-E4A4F1C24C38}"/>
    <cellStyle name="Input 3 3 2 18 3" xfId="21204" xr:uid="{6A15B357-BD7C-46A4-8BB1-99586AF3549D}"/>
    <cellStyle name="Input 3 3 2 19" xfId="21205" xr:uid="{2A7C7D7B-A967-4EEF-8C64-CBDBC02F088A}"/>
    <cellStyle name="Input 3 3 2 19 2" xfId="21206" xr:uid="{3A60D924-3954-4288-A932-1E50D99E18A4}"/>
    <cellStyle name="Input 3 3 2 19 2 2" xfId="21207" xr:uid="{92B8343F-F299-4799-BB6D-D8DFB29B064B}"/>
    <cellStyle name="Input 3 3 2 19 3" xfId="21208" xr:uid="{5CA9ADC5-0132-4D16-A07C-1D092B057E03}"/>
    <cellStyle name="Input 3 3 2 2" xfId="21209" xr:uid="{1F911F12-FF55-4860-A1D4-DC402628B8A5}"/>
    <cellStyle name="Input 3 3 2 2 2" xfId="21210" xr:uid="{8D760868-7BA8-4CFF-A5D2-1C64F2EE5D2A}"/>
    <cellStyle name="Input 3 3 2 2 2 2" xfId="21211" xr:uid="{11EE5F18-C272-456D-9706-EBFCB5E6242A}"/>
    <cellStyle name="Input 3 3 2 2 2 2 2" xfId="21212" xr:uid="{3AFD8FC9-93F3-4F6B-BD34-274239490767}"/>
    <cellStyle name="Input 3 3 2 2 2 3" xfId="21213" xr:uid="{2A282F07-FFED-451A-B914-F39E71811C31}"/>
    <cellStyle name="Input 3 3 2 2 2 4" xfId="21214" xr:uid="{B2445F39-0D1C-481D-BF25-8B3FAB25CF65}"/>
    <cellStyle name="Input 3 3 2 2 3" xfId="21215" xr:uid="{D4989B22-57CA-4383-9612-536228C2491E}"/>
    <cellStyle name="Input 3 3 2 2 3 2" xfId="21216" xr:uid="{72464172-69FC-479F-896E-41C6AF936978}"/>
    <cellStyle name="Input 3 3 2 2 4" xfId="21217" xr:uid="{6B739C0B-A814-43E7-B4A3-C449BCCBCEFF}"/>
    <cellStyle name="Input 3 3 2 2 5" xfId="21218" xr:uid="{E9AABAFD-6523-4608-8831-C779B62D8F47}"/>
    <cellStyle name="Input 3 3 2 20" xfId="21219" xr:uid="{BE45A005-8AC6-4038-A1FB-E32F94AF3D31}"/>
    <cellStyle name="Input 3 3 2 20 2" xfId="21220" xr:uid="{B11062D4-7D90-4A21-A1AA-D7F9907E4FAC}"/>
    <cellStyle name="Input 3 3 2 20 2 2" xfId="21221" xr:uid="{E6DDDA0B-A873-4EAC-93D1-07DEA1C03ECA}"/>
    <cellStyle name="Input 3 3 2 20 3" xfId="21222" xr:uid="{7B51BB01-DF43-435B-9E24-C2FE1550D088}"/>
    <cellStyle name="Input 3 3 2 21" xfId="21223" xr:uid="{1BEFDFF9-74A8-4EC6-A0C0-3C4C16706788}"/>
    <cellStyle name="Input 3 3 2 21 2" xfId="21224" xr:uid="{89AFDB01-315F-44B3-B15A-FA1D859E33BE}"/>
    <cellStyle name="Input 3 3 2 22" xfId="21225" xr:uid="{53015C4B-28B3-4A5C-A557-FFC2F175303C}"/>
    <cellStyle name="Input 3 3 2 23" xfId="21226" xr:uid="{247FF2DF-6C32-4B7B-A54B-9EE78F4BEB96}"/>
    <cellStyle name="Input 3 3 2 3" xfId="21227" xr:uid="{09D81447-A0BF-478E-A73A-CB07B2459881}"/>
    <cellStyle name="Input 3 3 2 3 2" xfId="21228" xr:uid="{242C4FFF-B843-4A8E-BD37-0ADF74936890}"/>
    <cellStyle name="Input 3 3 2 3 2 2" xfId="21229" xr:uid="{34806ABC-4CFE-476B-94E8-05A8B62F563C}"/>
    <cellStyle name="Input 3 3 2 3 2 3" xfId="21230" xr:uid="{C35D7341-CA2E-4CD3-A7B2-B2988AB0F227}"/>
    <cellStyle name="Input 3 3 2 3 3" xfId="21231" xr:uid="{645A3C90-47F0-441C-AAF7-CF797D618B11}"/>
    <cellStyle name="Input 3 3 2 3 3 2" xfId="21232" xr:uid="{7094B7C0-2082-4C7E-AFFF-037F077A4E87}"/>
    <cellStyle name="Input 3 3 2 3 4" xfId="21233" xr:uid="{169736DA-773C-46AB-A908-0E01DBBC090A}"/>
    <cellStyle name="Input 3 3 2 4" xfId="21234" xr:uid="{0B2D45CE-7F58-4B79-A09B-F6997B851282}"/>
    <cellStyle name="Input 3 3 2 4 2" xfId="21235" xr:uid="{33F10AE8-E8CC-481F-BA91-CE3B82BC5204}"/>
    <cellStyle name="Input 3 3 2 4 2 2" xfId="21236" xr:uid="{C1153E57-A144-4525-A3FF-C0FF8D840C99}"/>
    <cellStyle name="Input 3 3 2 4 3" xfId="21237" xr:uid="{6BD90209-0AD7-4B9D-B06A-C66D64787A31}"/>
    <cellStyle name="Input 3 3 2 4 4" xfId="21238" xr:uid="{4076C21F-F8F8-427C-A84C-0BCA0671A57B}"/>
    <cellStyle name="Input 3 3 2 5" xfId="21239" xr:uid="{A4160595-C1F1-47CB-B99A-FDCF488DBD0B}"/>
    <cellStyle name="Input 3 3 2 5 2" xfId="21240" xr:uid="{E63DBB28-F6F6-422F-9991-0AB425BEFC05}"/>
    <cellStyle name="Input 3 3 2 5 2 2" xfId="21241" xr:uid="{84D50BA6-C90E-4B5B-88CB-DA36B8412165}"/>
    <cellStyle name="Input 3 3 2 5 3" xfId="21242" xr:uid="{E7C9E890-7664-492D-B55B-1F63BB492365}"/>
    <cellStyle name="Input 3 3 2 5 4" xfId="21243" xr:uid="{B8A09FA7-8572-46A4-8727-E4C9F386AA97}"/>
    <cellStyle name="Input 3 3 2 6" xfId="21244" xr:uid="{A05E8D66-86BE-4A3F-B071-12F651D6AB0F}"/>
    <cellStyle name="Input 3 3 2 6 2" xfId="21245" xr:uid="{522EDE3A-040F-4C6F-B28E-4DCE8F6E94D8}"/>
    <cellStyle name="Input 3 3 2 6 2 2" xfId="21246" xr:uid="{1564EED4-F3B6-4F3A-A1F2-2FB1A340E5B8}"/>
    <cellStyle name="Input 3 3 2 6 3" xfId="21247" xr:uid="{4E7B4306-32BB-42B9-B6F1-CCDF49DE17CF}"/>
    <cellStyle name="Input 3 3 2 7" xfId="21248" xr:uid="{DF7C8F7A-573A-476C-B3E9-81A65CA7A6F7}"/>
    <cellStyle name="Input 3 3 2 7 2" xfId="21249" xr:uid="{B3BFF797-EDDA-4B42-BCD3-4BA01C1E0084}"/>
    <cellStyle name="Input 3 3 2 7 2 2" xfId="21250" xr:uid="{1E7A90EC-2010-48E8-8E25-60377830970C}"/>
    <cellStyle name="Input 3 3 2 7 3" xfId="21251" xr:uid="{075755A1-4693-4782-A2BA-69B235938BAA}"/>
    <cellStyle name="Input 3 3 2 8" xfId="21252" xr:uid="{FAD956BB-9778-4CE3-8157-72199C74641E}"/>
    <cellStyle name="Input 3 3 2 8 2" xfId="21253" xr:uid="{48817D41-EC68-4E5C-A863-8400E27F8294}"/>
    <cellStyle name="Input 3 3 2 8 2 2" xfId="21254" xr:uid="{1DDC2A45-4B90-43B5-B13B-A0D48F7DCAEA}"/>
    <cellStyle name="Input 3 3 2 8 3" xfId="21255" xr:uid="{8782BA45-967B-45DA-B6AD-8D0458789FBB}"/>
    <cellStyle name="Input 3 3 2 9" xfId="21256" xr:uid="{8553A7CD-3269-4C23-8F2C-F37F78B2A2CC}"/>
    <cellStyle name="Input 3 3 2 9 2" xfId="21257" xr:uid="{A2C32B9D-B702-4810-8A7B-EF03CAB6DB0A}"/>
    <cellStyle name="Input 3 3 2 9 2 2" xfId="21258" xr:uid="{BB0C5CC8-4164-4962-B2FF-448766538013}"/>
    <cellStyle name="Input 3 3 2 9 3" xfId="21259" xr:uid="{D9B5F3DF-B66F-424F-B990-F105EAB2C6C5}"/>
    <cellStyle name="Input 3 3 20" xfId="21260" xr:uid="{E2880512-31F1-4841-BFD6-0FEF20224088}"/>
    <cellStyle name="Input 3 3 3" xfId="21261" xr:uid="{D486D6E4-CD7E-47E9-B551-FECE23358A12}"/>
    <cellStyle name="Input 3 3 3 2" xfId="21262" xr:uid="{B3DC534C-2FB6-433A-927D-3F8570A68ECD}"/>
    <cellStyle name="Input 3 3 3 2 2" xfId="21263" xr:uid="{AE2BD635-D3A0-4834-8A96-74F6308E88B9}"/>
    <cellStyle name="Input 3 3 3 2 2 2" xfId="21264" xr:uid="{E30E5ADB-0F00-47BC-B05F-0CD284753656}"/>
    <cellStyle name="Input 3 3 3 2 3" xfId="21265" xr:uid="{010F5E1C-386A-460B-BF98-22C74CFDCD68}"/>
    <cellStyle name="Input 3 3 3 2 4" xfId="21266" xr:uid="{07728B76-3DFB-45CA-988F-28797BEF37C6}"/>
    <cellStyle name="Input 3 3 3 3" xfId="21267" xr:uid="{BA41F4C4-6B66-4C2F-A67A-7BFCA4E6AB57}"/>
    <cellStyle name="Input 3 3 3 3 2" xfId="21268" xr:uid="{319C851B-6CDE-43B0-B61F-4C31D71E77F2}"/>
    <cellStyle name="Input 3 3 3 4" xfId="21269" xr:uid="{71AF4FD9-EE38-4E20-86DD-D97D65A599C5}"/>
    <cellStyle name="Input 3 3 3 5" xfId="21270" xr:uid="{972951C5-A49C-442E-9A1A-2FBB95C0F88F}"/>
    <cellStyle name="Input 3 3 4" xfId="21271" xr:uid="{EA1CD597-C278-4CAB-A005-208A41FBD269}"/>
    <cellStyle name="Input 3 3 4 2" xfId="21272" xr:uid="{3EFE32B1-4F9B-454D-B72B-D77EF4C6E67C}"/>
    <cellStyle name="Input 3 3 4 2 2" xfId="21273" xr:uid="{9333F4D7-3F8E-496E-AA05-FBD0AAE2AD61}"/>
    <cellStyle name="Input 3 3 4 2 3" xfId="21274" xr:uid="{30BF05F2-9177-4D64-B78E-067608197E41}"/>
    <cellStyle name="Input 3 3 4 3" xfId="21275" xr:uid="{B6EC3A3F-58E7-4045-8C9C-5D874777A868}"/>
    <cellStyle name="Input 3 3 4 3 2" xfId="21276" xr:uid="{A06776D3-E1E0-4889-8886-1AAE98D87293}"/>
    <cellStyle name="Input 3 3 4 4" xfId="21277" xr:uid="{E7BF7449-1D19-4DE3-B695-045D95F9FFD5}"/>
    <cellStyle name="Input 3 3 5" xfId="21278" xr:uid="{DFCB9DAC-2847-45AE-B6C0-AA5AEBB87D56}"/>
    <cellStyle name="Input 3 3 5 2" xfId="21279" xr:uid="{8F4799C0-86DB-434E-82AB-0E2D466F0C09}"/>
    <cellStyle name="Input 3 3 5 2 2" xfId="21280" xr:uid="{0A7E6C83-C888-4274-B4CD-959C2849585E}"/>
    <cellStyle name="Input 3 3 5 2 3" xfId="21281" xr:uid="{4FBFDE5C-40FB-4F65-A5B0-01E0788772C6}"/>
    <cellStyle name="Input 3 3 5 3" xfId="21282" xr:uid="{63D26CA2-490F-4C4D-BC18-A28E6B156A5D}"/>
    <cellStyle name="Input 3 3 5 4" xfId="21283" xr:uid="{63891DCD-45CE-407C-BA54-9992B1BDD784}"/>
    <cellStyle name="Input 3 3 6" xfId="21284" xr:uid="{6CEB362D-8E52-4A8D-9DCB-09BB6AA0AB46}"/>
    <cellStyle name="Input 3 3 6 2" xfId="21285" xr:uid="{D479C784-021C-44DB-B963-133A38EAA4B2}"/>
    <cellStyle name="Input 3 3 6 2 2" xfId="21286" xr:uid="{836529B9-8DBA-4637-99B1-F139BF782C61}"/>
    <cellStyle name="Input 3 3 6 3" xfId="21287" xr:uid="{449E91C5-7937-4693-9E9C-B6748521877E}"/>
    <cellStyle name="Input 3 3 6 4" xfId="21288" xr:uid="{17739654-676F-4EBD-82DF-3B3E2DBE52E0}"/>
    <cellStyle name="Input 3 3 7" xfId="21289" xr:uid="{5753F394-02FA-4E2E-A411-F072F3B6C163}"/>
    <cellStyle name="Input 3 3 7 2" xfId="21290" xr:uid="{30BDA7BA-2F09-46A2-9460-3E04D8F71B64}"/>
    <cellStyle name="Input 3 3 7 2 2" xfId="21291" xr:uid="{5B006A53-C2EF-4BED-B4B7-93EEE76E788D}"/>
    <cellStyle name="Input 3 3 7 3" xfId="21292" xr:uid="{263F14B1-9718-4008-9672-0191186EB644}"/>
    <cellStyle name="Input 3 3 8" xfId="21293" xr:uid="{804334C0-8925-4DCA-9CDD-2B991EB91B3D}"/>
    <cellStyle name="Input 3 3 8 2" xfId="21294" xr:uid="{37702420-8FFF-4C44-BC64-90E219AC82FC}"/>
    <cellStyle name="Input 3 3 8 2 2" xfId="21295" xr:uid="{565901EB-0182-4D79-82F4-7FC8E59D0FC8}"/>
    <cellStyle name="Input 3 3 8 3" xfId="21296" xr:uid="{311A0070-2572-430C-86A4-505D00457336}"/>
    <cellStyle name="Input 3 3 9" xfId="21297" xr:uid="{2BBC3E68-4F05-4EA9-8A54-FEE18E32C087}"/>
    <cellStyle name="Input 3 3 9 2" xfId="21298" xr:uid="{60B66AEF-3FC9-484B-924B-AE38F6832801}"/>
    <cellStyle name="Input 3 3 9 2 2" xfId="21299" xr:uid="{F71A9B90-85C4-4F33-B409-94B7F03C6282}"/>
    <cellStyle name="Input 3 3 9 3" xfId="21300" xr:uid="{6BC1205B-4786-4DE9-9BBD-498541F5EF59}"/>
    <cellStyle name="Input 3 30" xfId="21301" xr:uid="{8C49F862-E32B-4C77-B6B7-1588E5025F8E}"/>
    <cellStyle name="Input 3 31" xfId="21302" xr:uid="{5B23D939-F9B1-4DC4-8562-9A9A8B46D7F0}"/>
    <cellStyle name="Input 3 4" xfId="21303" xr:uid="{0744CFDD-F5CE-413C-B0C8-211594A69720}"/>
    <cellStyle name="Input 3 4 10" xfId="21304" xr:uid="{A4E29A99-61FC-4D46-85D5-242DDB3DDF26}"/>
    <cellStyle name="Input 3 4 10 2" xfId="21305" xr:uid="{26ECF19D-B98C-46B1-9DD6-E2B40ACE2C97}"/>
    <cellStyle name="Input 3 4 10 2 2" xfId="21306" xr:uid="{D867CA54-6E47-4346-A78A-C3B222150014}"/>
    <cellStyle name="Input 3 4 10 3" xfId="21307" xr:uid="{F62AD29E-231A-41D8-807C-4F0DD3EF6E1A}"/>
    <cellStyle name="Input 3 4 11" xfId="21308" xr:uid="{A76F10DA-A3BA-4563-B9D5-3FA5B77EA826}"/>
    <cellStyle name="Input 3 4 11 2" xfId="21309" xr:uid="{E846C68D-7858-46BF-8B8A-A8DDBE9E52E4}"/>
    <cellStyle name="Input 3 4 11 2 2" xfId="21310" xr:uid="{2349CA05-CF59-406B-A2E1-00B239692A55}"/>
    <cellStyle name="Input 3 4 11 3" xfId="21311" xr:uid="{F782D37D-99FC-4762-9F7C-5659F0FC7812}"/>
    <cellStyle name="Input 3 4 12" xfId="21312" xr:uid="{5BC0788F-01D2-4D00-8545-2F49859F5251}"/>
    <cellStyle name="Input 3 4 12 2" xfId="21313" xr:uid="{85373EE6-033C-4B1C-B3B8-C9C3C00D6D10}"/>
    <cellStyle name="Input 3 4 12 2 2" xfId="21314" xr:uid="{3142AEF4-3405-414F-B4EF-9AEA3DBA2ED2}"/>
    <cellStyle name="Input 3 4 12 3" xfId="21315" xr:uid="{07FF7DF2-E2F8-4707-B766-DE718C212DDB}"/>
    <cellStyle name="Input 3 4 13" xfId="21316" xr:uid="{CCDEA169-42DD-44AC-8B4E-4CB606319495}"/>
    <cellStyle name="Input 3 4 13 2" xfId="21317" xr:uid="{EE2EE584-8F59-42CC-9D6D-7A65ED0305AC}"/>
    <cellStyle name="Input 3 4 13 2 2" xfId="21318" xr:uid="{E30926A1-C85D-4D4C-86D2-DECC03088C2C}"/>
    <cellStyle name="Input 3 4 13 3" xfId="21319" xr:uid="{B716088B-8F21-4159-8F3F-81DF46CC9731}"/>
    <cellStyle name="Input 3 4 14" xfId="21320" xr:uid="{9385957F-76C0-4B41-BD2A-C60823EE7135}"/>
    <cellStyle name="Input 3 4 14 2" xfId="21321" xr:uid="{E8D80C27-0A0B-46D2-BEA9-87A83AF5B2C4}"/>
    <cellStyle name="Input 3 4 14 2 2" xfId="21322" xr:uid="{90012CFF-FB1C-485B-8162-C411AC3FC6CF}"/>
    <cellStyle name="Input 3 4 14 3" xfId="21323" xr:uid="{816E39ED-6CB1-45E8-8362-EA2820BDD7A9}"/>
    <cellStyle name="Input 3 4 15" xfId="21324" xr:uid="{2E65BC7F-A350-4EB3-AA7C-CBDFDAA48E4D}"/>
    <cellStyle name="Input 3 4 15 2" xfId="21325" xr:uid="{9BDC1269-B6E9-423A-8380-0156050AA1A6}"/>
    <cellStyle name="Input 3 4 15 2 2" xfId="21326" xr:uid="{7B24347D-25A3-4C62-9846-467364DD2C21}"/>
    <cellStyle name="Input 3 4 15 3" xfId="21327" xr:uid="{3AAAEEFF-6230-4359-A72F-5014CF4415CE}"/>
    <cellStyle name="Input 3 4 16" xfId="21328" xr:uid="{D41A75B3-9042-4CDF-B072-33B060D7F5A6}"/>
    <cellStyle name="Input 3 4 16 2" xfId="21329" xr:uid="{205EEB37-95FF-4087-A35E-71A1F6F4D7CC}"/>
    <cellStyle name="Input 3 4 16 2 2" xfId="21330" xr:uid="{CFBB32EF-2436-49A8-8359-F3B4C2A1C5E5}"/>
    <cellStyle name="Input 3 4 16 3" xfId="21331" xr:uid="{60333477-86D9-404E-86AE-16D94F7966F2}"/>
    <cellStyle name="Input 3 4 17" xfId="21332" xr:uid="{44FB09E1-AF82-48DF-A312-BB832AA83C75}"/>
    <cellStyle name="Input 3 4 17 2" xfId="21333" xr:uid="{261795D1-07B8-40B5-87DD-3FBA94B1A9AC}"/>
    <cellStyle name="Input 3 4 17 2 2" xfId="21334" xr:uid="{D20750A9-F3D3-4E28-A5C0-4F09CD1C700F}"/>
    <cellStyle name="Input 3 4 17 3" xfId="21335" xr:uid="{829F5FDF-A0F4-4F7B-9913-FB5C179193B5}"/>
    <cellStyle name="Input 3 4 18" xfId="21336" xr:uid="{7C6EE73C-9261-4AB1-93EA-4D652F435571}"/>
    <cellStyle name="Input 3 4 18 2" xfId="21337" xr:uid="{EF1022E2-C69C-46B2-B23F-BFCB70880548}"/>
    <cellStyle name="Input 3 4 19" xfId="21338" xr:uid="{5E7A64C2-40D9-476F-8883-E6B0758CDFD3}"/>
    <cellStyle name="Input 3 4 2" xfId="21339" xr:uid="{9016250D-FDED-427A-8CF6-BE5E6780C064}"/>
    <cellStyle name="Input 3 4 2 10" xfId="21340" xr:uid="{DB225EBD-8087-428F-A06D-2E6DCBD5F53C}"/>
    <cellStyle name="Input 3 4 2 10 2" xfId="21341" xr:uid="{8C1914B5-AB17-466E-BBFA-69E8521DB0BF}"/>
    <cellStyle name="Input 3 4 2 10 2 2" xfId="21342" xr:uid="{601DCC8E-D72F-4588-9BD7-0201BBDDF351}"/>
    <cellStyle name="Input 3 4 2 10 3" xfId="21343" xr:uid="{34FCF888-C279-4CF3-961C-C989D2D8798F}"/>
    <cellStyle name="Input 3 4 2 11" xfId="21344" xr:uid="{170A2F1F-B999-4120-964A-A881475CA685}"/>
    <cellStyle name="Input 3 4 2 11 2" xfId="21345" xr:uid="{6699F598-88EB-4E46-A4CF-E381E9D8DB23}"/>
    <cellStyle name="Input 3 4 2 11 2 2" xfId="21346" xr:uid="{75E24175-5C7E-471D-97CA-4F9B12806D17}"/>
    <cellStyle name="Input 3 4 2 11 3" xfId="21347" xr:uid="{B1964D96-1191-4297-8E67-40E9A3D4F3B0}"/>
    <cellStyle name="Input 3 4 2 12" xfId="21348" xr:uid="{F0610985-2B08-4A0B-A4EA-E3EB0323058D}"/>
    <cellStyle name="Input 3 4 2 12 2" xfId="21349" xr:uid="{E11CD29F-4A6E-48D1-B5A5-853E00DC9693}"/>
    <cellStyle name="Input 3 4 2 12 2 2" xfId="21350" xr:uid="{C2AAA846-FBC4-4666-AB4D-1C2944F4A364}"/>
    <cellStyle name="Input 3 4 2 12 3" xfId="21351" xr:uid="{B1392F8E-0864-41EF-A495-8DCCC5AA1742}"/>
    <cellStyle name="Input 3 4 2 13" xfId="21352" xr:uid="{C258F743-1EC2-44AF-92E8-847046EF04E8}"/>
    <cellStyle name="Input 3 4 2 13 2" xfId="21353" xr:uid="{C3A9783F-46B7-4258-B785-A6ED244A2EE9}"/>
    <cellStyle name="Input 3 4 2 13 2 2" xfId="21354" xr:uid="{064B96C8-938A-403A-8E49-35AAD7B8DC7B}"/>
    <cellStyle name="Input 3 4 2 13 3" xfId="21355" xr:uid="{9B16C5F0-60BE-4A2D-9DD4-8820F64B5180}"/>
    <cellStyle name="Input 3 4 2 14" xfId="21356" xr:uid="{AB3984ED-0D59-4518-AF76-A40E390F5163}"/>
    <cellStyle name="Input 3 4 2 14 2" xfId="21357" xr:uid="{EA5D588C-3CCF-4468-8A86-82127CC64C93}"/>
    <cellStyle name="Input 3 4 2 14 2 2" xfId="21358" xr:uid="{1EEDDB7C-AFAB-47E2-93F4-66A5FC3818D2}"/>
    <cellStyle name="Input 3 4 2 14 3" xfId="21359" xr:uid="{2F6CC048-29A6-4DB4-95C6-2339C8471488}"/>
    <cellStyle name="Input 3 4 2 15" xfId="21360" xr:uid="{28F883F8-DD99-4289-B5DC-13ABB34F8ADC}"/>
    <cellStyle name="Input 3 4 2 15 2" xfId="21361" xr:uid="{9764A6E1-A09B-4E61-A406-B4A0D4E939B4}"/>
    <cellStyle name="Input 3 4 2 15 2 2" xfId="21362" xr:uid="{2096B46E-A2FA-40E5-8161-61CDBC086321}"/>
    <cellStyle name="Input 3 4 2 15 3" xfId="21363" xr:uid="{62FB0447-8D05-40FF-87C2-7AE53FD17F5D}"/>
    <cellStyle name="Input 3 4 2 16" xfId="21364" xr:uid="{7F288927-5A65-444F-8AAB-A06A6061F4DE}"/>
    <cellStyle name="Input 3 4 2 16 2" xfId="21365" xr:uid="{DD156758-B232-4210-AD43-DD3ADC87D334}"/>
    <cellStyle name="Input 3 4 2 16 2 2" xfId="21366" xr:uid="{236D1A48-33F5-4CDF-9A7C-A4B65641E9FF}"/>
    <cellStyle name="Input 3 4 2 16 3" xfId="21367" xr:uid="{D14F832F-BDC7-46C0-A17E-8C6C5E9B6A0F}"/>
    <cellStyle name="Input 3 4 2 17" xfId="21368" xr:uid="{B0BDDC8D-EF25-4DDC-81E7-D5C7FF578444}"/>
    <cellStyle name="Input 3 4 2 17 2" xfId="21369" xr:uid="{BAA4B2A0-D944-4497-8401-D5A93BED54E2}"/>
    <cellStyle name="Input 3 4 2 17 2 2" xfId="21370" xr:uid="{E2D15395-4722-4601-B288-5C9B8695BC07}"/>
    <cellStyle name="Input 3 4 2 17 3" xfId="21371" xr:uid="{9083BA70-F136-4C39-81DE-E409D744BAF9}"/>
    <cellStyle name="Input 3 4 2 18" xfId="21372" xr:uid="{B91A943F-32A0-4BB9-ADF4-5A61AFB37E59}"/>
    <cellStyle name="Input 3 4 2 18 2" xfId="21373" xr:uid="{A212A4CA-E8FB-41E8-937A-2FB5E609A22D}"/>
    <cellStyle name="Input 3 4 2 18 2 2" xfId="21374" xr:uid="{FD6E99B8-A7CF-4799-95D1-925ACC42D8A5}"/>
    <cellStyle name="Input 3 4 2 18 3" xfId="21375" xr:uid="{2D7A7409-5FE6-44F9-BC6C-640C193DC851}"/>
    <cellStyle name="Input 3 4 2 19" xfId="21376" xr:uid="{E0EA9C92-5221-4B73-BD34-0D93294C2DF3}"/>
    <cellStyle name="Input 3 4 2 19 2" xfId="21377" xr:uid="{E6A694BC-6D50-4A60-8CA9-663A03E3C0DA}"/>
    <cellStyle name="Input 3 4 2 19 2 2" xfId="21378" xr:uid="{6408963B-5BA5-4D4D-8D40-206C11953318}"/>
    <cellStyle name="Input 3 4 2 19 3" xfId="21379" xr:uid="{FBFB9496-1720-4518-88EB-6AE71C51F2D1}"/>
    <cellStyle name="Input 3 4 2 2" xfId="21380" xr:uid="{2A5A8AD9-BF48-4180-B07C-BA8C24136A8B}"/>
    <cellStyle name="Input 3 4 2 2 2" xfId="21381" xr:uid="{0F8B3118-1A04-4015-B2A5-5A29C19BAFA0}"/>
    <cellStyle name="Input 3 4 2 2 2 2" xfId="21382" xr:uid="{ABB2213A-DE18-4E73-BFDF-19CA51B4A93D}"/>
    <cellStyle name="Input 3 4 2 2 2 2 2" xfId="21383" xr:uid="{83333F24-1BE2-485F-B2CD-F724476666B7}"/>
    <cellStyle name="Input 3 4 2 2 2 3" xfId="21384" xr:uid="{54B40E7A-064A-4B68-8AE9-60F51B168080}"/>
    <cellStyle name="Input 3 4 2 2 2 4" xfId="21385" xr:uid="{4B4F5C0D-59DA-4F54-8BF8-D59E9C327531}"/>
    <cellStyle name="Input 3 4 2 2 3" xfId="21386" xr:uid="{4181FACC-E479-43D5-80D3-F137681385E8}"/>
    <cellStyle name="Input 3 4 2 2 3 2" xfId="21387" xr:uid="{EDE04C49-B85C-4C7C-B995-E1B77CCABF98}"/>
    <cellStyle name="Input 3 4 2 2 4" xfId="21388" xr:uid="{C8563053-F979-4DE8-B0AB-EBCA9ED3B2A1}"/>
    <cellStyle name="Input 3 4 2 2 5" xfId="21389" xr:uid="{E2BDC772-2C8D-4CA8-8DEC-974856BBF597}"/>
    <cellStyle name="Input 3 4 2 20" xfId="21390" xr:uid="{08CE1FFC-35D0-4E3C-A13D-56DAEA55A004}"/>
    <cellStyle name="Input 3 4 2 20 2" xfId="21391" xr:uid="{69DCA2F3-DEFA-4FBF-B2F3-F2D10AE745F1}"/>
    <cellStyle name="Input 3 4 2 20 2 2" xfId="21392" xr:uid="{C1B9A91F-1624-4870-B0DE-93C1B3981DCF}"/>
    <cellStyle name="Input 3 4 2 20 3" xfId="21393" xr:uid="{EA91E33E-5486-4609-BE6A-ED3BFD33318B}"/>
    <cellStyle name="Input 3 4 2 21" xfId="21394" xr:uid="{A6D7228D-CF89-4132-97EC-631D5CBF2364}"/>
    <cellStyle name="Input 3 4 2 21 2" xfId="21395" xr:uid="{EFEBF040-AB3E-461C-9A34-E14DF5991463}"/>
    <cellStyle name="Input 3 4 2 22" xfId="21396" xr:uid="{6A9888F2-C6F1-4C8C-B0EC-8E4021F99D02}"/>
    <cellStyle name="Input 3 4 2 23" xfId="21397" xr:uid="{3F8A909B-D8BB-4B38-A178-79D23562BAE3}"/>
    <cellStyle name="Input 3 4 2 3" xfId="21398" xr:uid="{592FFDF8-6982-4D93-9A04-67044BB8FDDB}"/>
    <cellStyle name="Input 3 4 2 3 2" xfId="21399" xr:uid="{50F5871C-EB7C-4427-863C-AFD41AA342CA}"/>
    <cellStyle name="Input 3 4 2 3 2 2" xfId="21400" xr:uid="{45B1E2BB-7A99-473C-AD72-D99720055D07}"/>
    <cellStyle name="Input 3 4 2 3 2 3" xfId="21401" xr:uid="{FC0A92C1-25F6-476C-9B83-5DE8C3B8BF7D}"/>
    <cellStyle name="Input 3 4 2 3 3" xfId="21402" xr:uid="{4C0F6C3C-EEEB-47F3-A5E1-AAC91360D226}"/>
    <cellStyle name="Input 3 4 2 3 3 2" xfId="21403" xr:uid="{E43F0133-4898-4D7E-B681-E283433646C3}"/>
    <cellStyle name="Input 3 4 2 3 4" xfId="21404" xr:uid="{85C50049-5C55-45C9-A002-16192AA2E393}"/>
    <cellStyle name="Input 3 4 2 4" xfId="21405" xr:uid="{4B866C2B-6BBB-4579-BF8C-8EB6D2DDA199}"/>
    <cellStyle name="Input 3 4 2 4 2" xfId="21406" xr:uid="{F1D5877A-BCAE-4791-A425-73B91988FC41}"/>
    <cellStyle name="Input 3 4 2 4 2 2" xfId="21407" xr:uid="{48092663-1B4E-480A-B368-F7D79F72E3A9}"/>
    <cellStyle name="Input 3 4 2 4 3" xfId="21408" xr:uid="{BDA20A28-D352-4F0B-8B0F-B6F54E825BD8}"/>
    <cellStyle name="Input 3 4 2 4 4" xfId="21409" xr:uid="{132C6AD0-9AF4-4310-9EDE-1A462499A058}"/>
    <cellStyle name="Input 3 4 2 5" xfId="21410" xr:uid="{C1A7BD88-426C-4B84-ADE6-A06B6492A8EA}"/>
    <cellStyle name="Input 3 4 2 5 2" xfId="21411" xr:uid="{E7920A94-8B21-440D-987C-E26E34D8B2CA}"/>
    <cellStyle name="Input 3 4 2 5 2 2" xfId="21412" xr:uid="{4D98DAA2-55A5-4B16-9CEE-0880389547D1}"/>
    <cellStyle name="Input 3 4 2 5 3" xfId="21413" xr:uid="{A074265F-FC22-47CF-8F12-5569414D9E3B}"/>
    <cellStyle name="Input 3 4 2 5 4" xfId="21414" xr:uid="{655A1A1A-C900-4C77-8926-E018633D7803}"/>
    <cellStyle name="Input 3 4 2 6" xfId="21415" xr:uid="{FF730AC5-8E65-48C9-96E1-0B3CF4EE8128}"/>
    <cellStyle name="Input 3 4 2 6 2" xfId="21416" xr:uid="{F89B1848-1153-4E64-A571-93C0A7699D70}"/>
    <cellStyle name="Input 3 4 2 6 2 2" xfId="21417" xr:uid="{4AF9F1C6-2E2E-4F86-A579-C5F67EAB33E3}"/>
    <cellStyle name="Input 3 4 2 6 3" xfId="21418" xr:uid="{FC28385D-4235-423C-BDE2-1F387A25F493}"/>
    <cellStyle name="Input 3 4 2 7" xfId="21419" xr:uid="{2093616E-7E10-4C4E-824D-3A9F7F78187C}"/>
    <cellStyle name="Input 3 4 2 7 2" xfId="21420" xr:uid="{0BB98E91-1F5A-426C-B8B1-7D087946FA3A}"/>
    <cellStyle name="Input 3 4 2 7 2 2" xfId="21421" xr:uid="{370DE615-B0DC-4AF4-AA4C-2A0D363FDD12}"/>
    <cellStyle name="Input 3 4 2 7 3" xfId="21422" xr:uid="{2C8292D9-13CE-4B58-ACE4-6A1454B006D6}"/>
    <cellStyle name="Input 3 4 2 8" xfId="21423" xr:uid="{08C215B5-86C8-491D-8611-D448FA830FBA}"/>
    <cellStyle name="Input 3 4 2 8 2" xfId="21424" xr:uid="{F52A5EFD-34B6-44DD-9D87-AD98AE16B9D9}"/>
    <cellStyle name="Input 3 4 2 8 2 2" xfId="21425" xr:uid="{62E019AF-FECD-42B9-B9DA-2B058DCC539A}"/>
    <cellStyle name="Input 3 4 2 8 3" xfId="21426" xr:uid="{E62FC870-6CCD-404B-B7A1-30F0CE0015BC}"/>
    <cellStyle name="Input 3 4 2 9" xfId="21427" xr:uid="{CDC76C6C-C238-4724-BBA3-B704F084D846}"/>
    <cellStyle name="Input 3 4 2 9 2" xfId="21428" xr:uid="{D594DBE4-F9B2-4B88-A578-5EA2F9DE45C8}"/>
    <cellStyle name="Input 3 4 2 9 2 2" xfId="21429" xr:uid="{D14B9B2D-66AE-43CE-A324-0C83C3AFB513}"/>
    <cellStyle name="Input 3 4 2 9 3" xfId="21430" xr:uid="{A7621F4F-AD19-47EB-9B2B-21B50614208A}"/>
    <cellStyle name="Input 3 4 20" xfId="21431" xr:uid="{12D0FEF8-75C2-4F3D-B56C-1EED7C047476}"/>
    <cellStyle name="Input 3 4 3" xfId="21432" xr:uid="{BDC1E094-C1EE-455B-8939-49D58350C82E}"/>
    <cellStyle name="Input 3 4 3 2" xfId="21433" xr:uid="{DD1E8235-850B-40CB-B3AF-EC3FDB37E3CA}"/>
    <cellStyle name="Input 3 4 3 2 2" xfId="21434" xr:uid="{47448F7E-404E-4291-AD61-7F120C0A882C}"/>
    <cellStyle name="Input 3 4 3 2 2 2" xfId="21435" xr:uid="{732891CB-5B5E-4872-B175-AB2F544EBC69}"/>
    <cellStyle name="Input 3 4 3 2 3" xfId="21436" xr:uid="{18EC84E9-D453-4024-AE06-DD62CA2ABB85}"/>
    <cellStyle name="Input 3 4 3 2 4" xfId="21437" xr:uid="{AA9E7C9D-7E39-4F7A-9778-B30515A846E1}"/>
    <cellStyle name="Input 3 4 3 3" xfId="21438" xr:uid="{31C3A17B-973E-4907-8D86-B5451EB29D8A}"/>
    <cellStyle name="Input 3 4 3 3 2" xfId="21439" xr:uid="{6727CEE6-C562-482C-9DC3-F5FBA5753E1B}"/>
    <cellStyle name="Input 3 4 3 4" xfId="21440" xr:uid="{8A6BAEC0-4DFF-4825-84CD-47F72C025C05}"/>
    <cellStyle name="Input 3 4 3 5" xfId="21441" xr:uid="{B670FE36-2FF1-4D3A-AD55-2E0F3D5B5794}"/>
    <cellStyle name="Input 3 4 4" xfId="21442" xr:uid="{907A7AAC-25F2-4E0A-A43A-FE182E482A04}"/>
    <cellStyle name="Input 3 4 4 2" xfId="21443" xr:uid="{8567F3AF-FA8A-4A19-AEC2-8D170C4C7BBF}"/>
    <cellStyle name="Input 3 4 4 2 2" xfId="21444" xr:uid="{B53F13FF-DA54-4B7E-8372-8832782A0C46}"/>
    <cellStyle name="Input 3 4 4 2 3" xfId="21445" xr:uid="{D70EBED8-5BFD-4851-B7BC-88655EB9309D}"/>
    <cellStyle name="Input 3 4 4 3" xfId="21446" xr:uid="{1E7D04C5-1823-47A2-8002-6AD3F5309EE6}"/>
    <cellStyle name="Input 3 4 4 3 2" xfId="21447" xr:uid="{86B8B96C-0132-49D4-B3A0-6898CBFF1424}"/>
    <cellStyle name="Input 3 4 4 4" xfId="21448" xr:uid="{897D90BA-0D4C-434D-9C48-3DE037D8F608}"/>
    <cellStyle name="Input 3 4 5" xfId="21449" xr:uid="{25121736-7FF7-4537-B03C-AB9413286B05}"/>
    <cellStyle name="Input 3 4 5 2" xfId="21450" xr:uid="{92D4B613-A092-4F47-8DC2-ABE8EE269ACB}"/>
    <cellStyle name="Input 3 4 5 2 2" xfId="21451" xr:uid="{F987F0EA-C88E-412F-B1AA-4D970034B681}"/>
    <cellStyle name="Input 3 4 5 2 3" xfId="21452" xr:uid="{4804874D-DFCB-4511-8BD9-FC508342C2C3}"/>
    <cellStyle name="Input 3 4 5 3" xfId="21453" xr:uid="{BBEA924C-0365-46DE-9FBE-AD31AC93FB30}"/>
    <cellStyle name="Input 3 4 5 4" xfId="21454" xr:uid="{915A328A-F581-4697-88D5-1B2C66310107}"/>
    <cellStyle name="Input 3 4 6" xfId="21455" xr:uid="{EDDA4005-892A-4A3B-8288-5488C6B35836}"/>
    <cellStyle name="Input 3 4 6 2" xfId="21456" xr:uid="{D19C8EE5-097D-4FFB-BBA3-8CE2F1837D3F}"/>
    <cellStyle name="Input 3 4 6 2 2" xfId="21457" xr:uid="{F3B94DE4-E10E-4F08-871D-91A49A605BD3}"/>
    <cellStyle name="Input 3 4 6 3" xfId="21458" xr:uid="{3FC02CA5-9005-4D2B-901A-BD9198573772}"/>
    <cellStyle name="Input 3 4 6 4" xfId="21459" xr:uid="{B233E8F3-6C5B-44D4-9101-B86FEDA6149F}"/>
    <cellStyle name="Input 3 4 7" xfId="21460" xr:uid="{69BB29B6-84FD-41E7-B4DD-F1D034CD2444}"/>
    <cellStyle name="Input 3 4 7 2" xfId="21461" xr:uid="{1BF31EFA-8396-46F1-955D-F12027D8CE07}"/>
    <cellStyle name="Input 3 4 7 2 2" xfId="21462" xr:uid="{08F79B78-B75C-472A-B773-16A03D689FEF}"/>
    <cellStyle name="Input 3 4 7 3" xfId="21463" xr:uid="{A4947139-DE41-4C1C-A469-1FA333FB5E67}"/>
    <cellStyle name="Input 3 4 8" xfId="21464" xr:uid="{19299EB7-B59D-46AB-8263-5C1420D3810F}"/>
    <cellStyle name="Input 3 4 8 2" xfId="21465" xr:uid="{6953E3CC-4840-4451-85F3-93EAA58EB332}"/>
    <cellStyle name="Input 3 4 8 2 2" xfId="21466" xr:uid="{35F98F86-92CA-4FC3-8F78-51D85247624C}"/>
    <cellStyle name="Input 3 4 8 3" xfId="21467" xr:uid="{7F3B1C70-4AF9-41E4-A04F-F9F5D6DB9C97}"/>
    <cellStyle name="Input 3 4 9" xfId="21468" xr:uid="{429A69F1-0D7D-4138-9FC5-2E27233B8BF1}"/>
    <cellStyle name="Input 3 4 9 2" xfId="21469" xr:uid="{8408FB25-43FF-49D0-AA2F-80EAFB4105F2}"/>
    <cellStyle name="Input 3 4 9 2 2" xfId="21470" xr:uid="{22E02A26-4665-4C28-A5BE-00243B3F092C}"/>
    <cellStyle name="Input 3 4 9 3" xfId="21471" xr:uid="{7F1877B8-C613-4B68-9263-971D8237989D}"/>
    <cellStyle name="Input 3 5" xfId="21472" xr:uid="{795434E5-58E2-4F79-8F4F-1888D23D75D0}"/>
    <cellStyle name="Input 3 5 10" xfId="21473" xr:uid="{66AFA778-950F-4C17-86F1-44ED91675009}"/>
    <cellStyle name="Input 3 5 10 2" xfId="21474" xr:uid="{AFB8B091-3EF7-4DF5-94BC-26950DF2BA65}"/>
    <cellStyle name="Input 3 5 10 2 2" xfId="21475" xr:uid="{8372DABC-D519-491D-B861-18B2A916B181}"/>
    <cellStyle name="Input 3 5 10 3" xfId="21476" xr:uid="{92B89766-1424-48E6-BF06-15D692FEE259}"/>
    <cellStyle name="Input 3 5 11" xfId="21477" xr:uid="{5697C4EB-0C6F-4F8D-8372-EA782D909742}"/>
    <cellStyle name="Input 3 5 11 2" xfId="21478" xr:uid="{674FFFE4-BE8F-403E-8AA8-35148A848075}"/>
    <cellStyle name="Input 3 5 11 2 2" xfId="21479" xr:uid="{36CEA004-5012-4D52-B73E-C9755FF2732E}"/>
    <cellStyle name="Input 3 5 11 3" xfId="21480" xr:uid="{94A32F64-7B17-45E9-B6DE-E21500E692FC}"/>
    <cellStyle name="Input 3 5 12" xfId="21481" xr:uid="{BF152A7C-C1CF-4843-A647-81D9972E871B}"/>
    <cellStyle name="Input 3 5 12 2" xfId="21482" xr:uid="{20E18287-0AEE-4E8F-AFDE-0E637138A50C}"/>
    <cellStyle name="Input 3 5 12 2 2" xfId="21483" xr:uid="{354715EC-E26D-40F7-B5CE-B390C50D95A5}"/>
    <cellStyle name="Input 3 5 12 3" xfId="21484" xr:uid="{567BC7C1-C2AB-4279-9088-B645A03B42D0}"/>
    <cellStyle name="Input 3 5 13" xfId="21485" xr:uid="{AF5CBC4D-8762-4BF3-91CF-3E857441EA38}"/>
    <cellStyle name="Input 3 5 13 2" xfId="21486" xr:uid="{BCA9ACAE-B5AD-4AF1-B329-8178F62376EA}"/>
    <cellStyle name="Input 3 5 13 2 2" xfId="21487" xr:uid="{9E265440-91B1-43BB-B515-D46BAEBB4A4F}"/>
    <cellStyle name="Input 3 5 13 3" xfId="21488" xr:uid="{681E90DC-AB06-490A-B0F5-2C90C1C782D4}"/>
    <cellStyle name="Input 3 5 14" xfId="21489" xr:uid="{9F6B61D0-7E33-49D1-ABEE-642522824E03}"/>
    <cellStyle name="Input 3 5 14 2" xfId="21490" xr:uid="{678E23B5-03D9-4FAF-A1E3-B597AC47BFC0}"/>
    <cellStyle name="Input 3 5 14 2 2" xfId="21491" xr:uid="{C2451613-25CF-4E22-8DA2-9711CE9AF67C}"/>
    <cellStyle name="Input 3 5 14 3" xfId="21492" xr:uid="{987A0A67-4150-462F-8C05-372C17387AC0}"/>
    <cellStyle name="Input 3 5 15" xfId="21493" xr:uid="{5A797E83-937E-4CC0-A47E-E7F6CE7B9C09}"/>
    <cellStyle name="Input 3 5 15 2" xfId="21494" xr:uid="{5CA07C98-696E-430A-A88D-FE827758539D}"/>
    <cellStyle name="Input 3 5 15 2 2" xfId="21495" xr:uid="{7CB3AF18-7673-4C78-B0BA-FD7DD4C71028}"/>
    <cellStyle name="Input 3 5 15 3" xfId="21496" xr:uid="{179DA0F9-A552-4DF4-8043-A7428B7E9AB2}"/>
    <cellStyle name="Input 3 5 16" xfId="21497" xr:uid="{6FD85254-DCD5-4E5D-95EE-120BEDF73ABF}"/>
    <cellStyle name="Input 3 5 16 2" xfId="21498" xr:uid="{9DBE97A9-E80A-4FAA-8062-0ED8F6B9BCB9}"/>
    <cellStyle name="Input 3 5 16 2 2" xfId="21499" xr:uid="{B07FF4F3-BC86-42FC-B3F9-24F73DABF57F}"/>
    <cellStyle name="Input 3 5 16 3" xfId="21500" xr:uid="{ED1281C0-C569-44BA-A357-A89C4AD757D9}"/>
    <cellStyle name="Input 3 5 17" xfId="21501" xr:uid="{41145CD2-363E-4D38-BB0D-21735E4BFED2}"/>
    <cellStyle name="Input 3 5 17 2" xfId="21502" xr:uid="{5A9D7485-F58C-40E9-B661-876BE4DBE24B}"/>
    <cellStyle name="Input 3 5 17 2 2" xfId="21503" xr:uid="{3181284F-EE34-4156-837D-29EA2FE240F2}"/>
    <cellStyle name="Input 3 5 17 3" xfId="21504" xr:uid="{8C8F1793-B31D-40AB-A77B-365EDDD8AED5}"/>
    <cellStyle name="Input 3 5 18" xfId="21505" xr:uid="{A7A78369-4BFC-4B1D-8959-24BEB56427B2}"/>
    <cellStyle name="Input 3 5 18 2" xfId="21506" xr:uid="{A01A1A7E-4F30-4269-92F1-64CFCEFF549A}"/>
    <cellStyle name="Input 3 5 18 2 2" xfId="21507" xr:uid="{8BBC1FA6-C422-41CC-87BB-893BAF94C772}"/>
    <cellStyle name="Input 3 5 18 3" xfId="21508" xr:uid="{8E46F692-57F2-4CE9-9452-EDF8E2BFD373}"/>
    <cellStyle name="Input 3 5 19" xfId="21509" xr:uid="{02772F97-665F-4BA8-87DA-2FE6D2C65389}"/>
    <cellStyle name="Input 3 5 19 2" xfId="21510" xr:uid="{37F9A019-E1C8-47C9-9292-54955ACAB3E3}"/>
    <cellStyle name="Input 3 5 19 2 2" xfId="21511" xr:uid="{B145D615-1B8C-4B32-BB62-217B49DF39E3}"/>
    <cellStyle name="Input 3 5 19 3" xfId="21512" xr:uid="{5D5A8493-3155-49C0-B04D-3BF76DB46247}"/>
    <cellStyle name="Input 3 5 2" xfId="21513" xr:uid="{7B34B4B8-8A9E-44B4-8F8B-7DA7E315E4B9}"/>
    <cellStyle name="Input 3 5 2 10" xfId="21514" xr:uid="{DC47F526-8917-42F8-B470-BEECB06F0496}"/>
    <cellStyle name="Input 3 5 2 10 2" xfId="21515" xr:uid="{B63BEB81-3D29-46F4-87C3-94DAB877ABEB}"/>
    <cellStyle name="Input 3 5 2 10 2 2" xfId="21516" xr:uid="{EC2EB445-B361-40BD-AF9D-670D52D51940}"/>
    <cellStyle name="Input 3 5 2 10 3" xfId="21517" xr:uid="{92FA923B-1364-46F3-B22E-CCF7ECF3AD0D}"/>
    <cellStyle name="Input 3 5 2 11" xfId="21518" xr:uid="{1248B57A-DAFD-4A22-B796-9E1155B91192}"/>
    <cellStyle name="Input 3 5 2 11 2" xfId="21519" xr:uid="{96402C3D-A667-4603-8C47-F7A9BE152D1F}"/>
    <cellStyle name="Input 3 5 2 11 2 2" xfId="21520" xr:uid="{DD58A76C-B0BE-4DD2-AEC8-E6CE99F078AE}"/>
    <cellStyle name="Input 3 5 2 11 3" xfId="21521" xr:uid="{05599026-360F-4818-8948-AFB0143F799F}"/>
    <cellStyle name="Input 3 5 2 12" xfId="21522" xr:uid="{E7BEB5B2-F759-46B8-9E9C-3E44E74261AC}"/>
    <cellStyle name="Input 3 5 2 12 2" xfId="21523" xr:uid="{DBFE2333-C775-4CA7-A22D-72C5BE944CF2}"/>
    <cellStyle name="Input 3 5 2 12 2 2" xfId="21524" xr:uid="{B42D1AC4-82A2-4E45-87DB-9D6BECA57560}"/>
    <cellStyle name="Input 3 5 2 12 3" xfId="21525" xr:uid="{6FAC9017-E620-4579-83D2-0CABCFCFD56D}"/>
    <cellStyle name="Input 3 5 2 13" xfId="21526" xr:uid="{B11E9F80-8F63-4A9C-93D1-848DDE5E1578}"/>
    <cellStyle name="Input 3 5 2 13 2" xfId="21527" xr:uid="{C6D181D2-A3A5-4BFB-9E6C-632272DEB568}"/>
    <cellStyle name="Input 3 5 2 13 2 2" xfId="21528" xr:uid="{060C863D-4315-4CD1-8F23-D1C0F8D5B61C}"/>
    <cellStyle name="Input 3 5 2 13 3" xfId="21529" xr:uid="{FBB8282C-3050-4DE3-B442-C72BCEBCBC88}"/>
    <cellStyle name="Input 3 5 2 14" xfId="21530" xr:uid="{BC77E39C-4259-4758-B03B-6BAD6B3E4116}"/>
    <cellStyle name="Input 3 5 2 14 2" xfId="21531" xr:uid="{D4B30B7F-E3FB-40FF-858C-A285C142AC21}"/>
    <cellStyle name="Input 3 5 2 14 2 2" xfId="21532" xr:uid="{A5A192C5-28C6-46E7-A32B-DD5841768821}"/>
    <cellStyle name="Input 3 5 2 14 3" xfId="21533" xr:uid="{AB9CBE7E-0E5B-42C1-AD23-8530975BB88C}"/>
    <cellStyle name="Input 3 5 2 15" xfId="21534" xr:uid="{5A64C43E-1BA1-4EF5-AA7D-5771F24C7EDD}"/>
    <cellStyle name="Input 3 5 2 15 2" xfId="21535" xr:uid="{AE2B27DC-1F37-478B-B967-8D9AFA1C5B97}"/>
    <cellStyle name="Input 3 5 2 15 2 2" xfId="21536" xr:uid="{34A3DE19-197D-47AC-B66F-47F3AC72191A}"/>
    <cellStyle name="Input 3 5 2 15 3" xfId="21537" xr:uid="{C9E2595A-E824-456D-9B41-39C97ED1AC75}"/>
    <cellStyle name="Input 3 5 2 16" xfId="21538" xr:uid="{BAAEE217-B7E5-436E-9388-77EC046B3AD5}"/>
    <cellStyle name="Input 3 5 2 16 2" xfId="21539" xr:uid="{2CA192C4-3916-46B9-B383-76EE6EEEE5AD}"/>
    <cellStyle name="Input 3 5 2 16 2 2" xfId="21540" xr:uid="{04DB038F-37AE-4EAF-AD84-FB06CDC36111}"/>
    <cellStyle name="Input 3 5 2 16 3" xfId="21541" xr:uid="{6AA5E652-8435-4B10-818C-756DF4CDBF50}"/>
    <cellStyle name="Input 3 5 2 17" xfId="21542" xr:uid="{A36BDBFA-4A3A-409F-8DE2-61213CBFDB1F}"/>
    <cellStyle name="Input 3 5 2 17 2" xfId="21543" xr:uid="{A02CEA2E-A1C2-4994-9A51-482727FF643E}"/>
    <cellStyle name="Input 3 5 2 17 2 2" xfId="21544" xr:uid="{E4F0ABD3-AA42-4876-8A91-40A142DD91F2}"/>
    <cellStyle name="Input 3 5 2 17 3" xfId="21545" xr:uid="{C2B9755B-4EE8-4054-B7E4-632FA18B4EB1}"/>
    <cellStyle name="Input 3 5 2 18" xfId="21546" xr:uid="{5ECBF3EB-C872-4B23-85A3-5B6277D9428E}"/>
    <cellStyle name="Input 3 5 2 18 2" xfId="21547" xr:uid="{07D889B4-BF01-4943-9820-121E1BD1455F}"/>
    <cellStyle name="Input 3 5 2 18 2 2" xfId="21548" xr:uid="{AF2CC0F3-F9E3-46BF-AB3F-D6A642A73891}"/>
    <cellStyle name="Input 3 5 2 18 3" xfId="21549" xr:uid="{EF171C13-FA89-4134-BBB6-89D508088C45}"/>
    <cellStyle name="Input 3 5 2 19" xfId="21550" xr:uid="{90C3FBEF-975D-4199-82DA-F28C86DA9656}"/>
    <cellStyle name="Input 3 5 2 19 2" xfId="21551" xr:uid="{7331A41B-9001-4DBF-A60B-7AE29CA43876}"/>
    <cellStyle name="Input 3 5 2 19 2 2" xfId="21552" xr:uid="{CC10ABBD-2376-46F5-9770-9C836FD5080A}"/>
    <cellStyle name="Input 3 5 2 19 3" xfId="21553" xr:uid="{8D0B0EA1-1725-435A-861C-02618C33BD71}"/>
    <cellStyle name="Input 3 5 2 2" xfId="21554" xr:uid="{7C62DA89-BC6E-431B-9335-F7F130323CAD}"/>
    <cellStyle name="Input 3 5 2 2 2" xfId="21555" xr:uid="{388CAC27-E276-48F0-A3D0-C3E5824915C5}"/>
    <cellStyle name="Input 3 5 2 2 2 2" xfId="21556" xr:uid="{F570FAB8-747A-47C9-B6D6-20C2198A1D76}"/>
    <cellStyle name="Input 3 5 2 2 2 3" xfId="21557" xr:uid="{A7E28D57-4007-4126-9224-C0231EB0E574}"/>
    <cellStyle name="Input 3 5 2 2 3" xfId="21558" xr:uid="{A94316FD-2421-4DEC-A780-078C0257EE31}"/>
    <cellStyle name="Input 3 5 2 2 3 2" xfId="21559" xr:uid="{DC76A461-4EFF-4207-BF31-6990594F6CD2}"/>
    <cellStyle name="Input 3 5 2 2 4" xfId="21560" xr:uid="{D47537DF-D1D7-4556-9F31-7F176CF82535}"/>
    <cellStyle name="Input 3 5 2 20" xfId="21561" xr:uid="{CAA68FC5-C1EB-45AF-BB1D-8A4F8B2DDF42}"/>
    <cellStyle name="Input 3 5 2 20 2" xfId="21562" xr:uid="{35663CEB-6807-4E63-BE79-4D0CAC246748}"/>
    <cellStyle name="Input 3 5 2 20 2 2" xfId="21563" xr:uid="{271F6BAE-1673-44FC-8B62-AD90A5A621C7}"/>
    <cellStyle name="Input 3 5 2 20 3" xfId="21564" xr:uid="{87107D35-1E93-4FDE-940A-0A5A330FA799}"/>
    <cellStyle name="Input 3 5 2 21" xfId="21565" xr:uid="{0180DE79-1F3D-4C67-9252-21A7EFDA2D92}"/>
    <cellStyle name="Input 3 5 2 21 2" xfId="21566" xr:uid="{0CCE5B79-6F25-4078-A647-73799EB02A77}"/>
    <cellStyle name="Input 3 5 2 22" xfId="21567" xr:uid="{51B2BAA7-3A3C-4589-940B-3DB6A5867249}"/>
    <cellStyle name="Input 3 5 2 23" xfId="21568" xr:uid="{5D91C59D-0650-4EEA-9EC8-8793BB0CC8AB}"/>
    <cellStyle name="Input 3 5 2 3" xfId="21569" xr:uid="{EF4636C6-25D3-4CC7-97A9-DCE0462CB63A}"/>
    <cellStyle name="Input 3 5 2 3 2" xfId="21570" xr:uid="{07C21C8D-E9C0-40B3-9B57-A1F07B54F428}"/>
    <cellStyle name="Input 3 5 2 3 2 2" xfId="21571" xr:uid="{02A584FF-2EF1-4BD4-BCBE-16DBFD9772AF}"/>
    <cellStyle name="Input 3 5 2 3 3" xfId="21572" xr:uid="{84E9E244-2CA5-4218-80BF-785B84994706}"/>
    <cellStyle name="Input 3 5 2 3 4" xfId="21573" xr:uid="{8E84533E-DA73-4639-B659-EFA087829AC2}"/>
    <cellStyle name="Input 3 5 2 4" xfId="21574" xr:uid="{32F376A7-0776-4338-AB77-8225A3953D60}"/>
    <cellStyle name="Input 3 5 2 4 2" xfId="21575" xr:uid="{BCE7F08E-8926-4530-A4AF-997788056CDC}"/>
    <cellStyle name="Input 3 5 2 4 2 2" xfId="21576" xr:uid="{7D1D9281-A80A-4F3E-A2CA-AFD0D8613FFC}"/>
    <cellStyle name="Input 3 5 2 4 3" xfId="21577" xr:uid="{952827AE-E55A-4743-8BCC-C1A58C4F1B54}"/>
    <cellStyle name="Input 3 5 2 4 4" xfId="21578" xr:uid="{199554E3-0D23-49EE-BD47-B7B657E24071}"/>
    <cellStyle name="Input 3 5 2 5" xfId="21579" xr:uid="{3E633121-49A1-4FF0-8C14-AAA029D9D3E0}"/>
    <cellStyle name="Input 3 5 2 5 2" xfId="21580" xr:uid="{BE2810A3-81CA-42A8-914D-3BB10AEDDB26}"/>
    <cellStyle name="Input 3 5 2 5 2 2" xfId="21581" xr:uid="{6F935516-47C0-43DF-9476-D1825B3A282F}"/>
    <cellStyle name="Input 3 5 2 5 3" xfId="21582" xr:uid="{3A0DF15B-23A8-4A56-8AE2-0A7C907C2752}"/>
    <cellStyle name="Input 3 5 2 6" xfId="21583" xr:uid="{72D3A0AC-2D7A-4A27-A5F0-53341EFDDCC4}"/>
    <cellStyle name="Input 3 5 2 6 2" xfId="21584" xr:uid="{2130A23D-2A59-495F-AC05-A638FB4ABEA7}"/>
    <cellStyle name="Input 3 5 2 6 2 2" xfId="21585" xr:uid="{88D2BFEB-EE90-476C-B700-DD4F2126EB81}"/>
    <cellStyle name="Input 3 5 2 6 3" xfId="21586" xr:uid="{C07C1C55-D776-4E42-8775-D24927B8E27D}"/>
    <cellStyle name="Input 3 5 2 7" xfId="21587" xr:uid="{573567CE-8114-4544-BFBD-21860CD2A26C}"/>
    <cellStyle name="Input 3 5 2 7 2" xfId="21588" xr:uid="{AC2A3E8E-E2A7-48E8-8312-397726CB9E40}"/>
    <cellStyle name="Input 3 5 2 7 2 2" xfId="21589" xr:uid="{FD375B0C-FA64-4042-80F4-B927222CF735}"/>
    <cellStyle name="Input 3 5 2 7 3" xfId="21590" xr:uid="{5E85419D-2314-4840-990C-F7E183365452}"/>
    <cellStyle name="Input 3 5 2 8" xfId="21591" xr:uid="{6E7C2425-75F3-4A90-ABF3-D3F88C74898D}"/>
    <cellStyle name="Input 3 5 2 8 2" xfId="21592" xr:uid="{053DE981-B009-4C8B-BE14-F718FCB4EB38}"/>
    <cellStyle name="Input 3 5 2 8 2 2" xfId="21593" xr:uid="{783C7A59-437C-4CE9-8A1F-F615E8BF154D}"/>
    <cellStyle name="Input 3 5 2 8 3" xfId="21594" xr:uid="{11AC1EF9-D401-4825-936A-F34594CFC61B}"/>
    <cellStyle name="Input 3 5 2 9" xfId="21595" xr:uid="{1FF4AEED-B43C-4F2D-886D-D08C96E6420F}"/>
    <cellStyle name="Input 3 5 2 9 2" xfId="21596" xr:uid="{564F7AEC-986F-46E4-983C-A828457B3113}"/>
    <cellStyle name="Input 3 5 2 9 2 2" xfId="21597" xr:uid="{503BB2C1-436B-42F6-8DAC-6EC186A59D08}"/>
    <cellStyle name="Input 3 5 2 9 3" xfId="21598" xr:uid="{6F2B1266-4FE0-40BA-85FA-64E87C9C6488}"/>
    <cellStyle name="Input 3 5 20" xfId="21599" xr:uid="{31A0664C-2356-4DD3-A1E4-CF23C4B50480}"/>
    <cellStyle name="Input 3 5 20 2" xfId="21600" xr:uid="{8345B171-1DE9-444A-AC29-64E863CF2BF2}"/>
    <cellStyle name="Input 3 5 20 2 2" xfId="21601" xr:uid="{B32904AE-1CEE-4F2F-B541-BB3B487D47AD}"/>
    <cellStyle name="Input 3 5 20 3" xfId="21602" xr:uid="{6B1EEB81-8A93-4F5F-A217-4D27596D7199}"/>
    <cellStyle name="Input 3 5 21" xfId="21603" xr:uid="{BDC2548C-EA70-4FA5-8B67-DC42ABAE21CB}"/>
    <cellStyle name="Input 3 5 21 2" xfId="21604" xr:uid="{2C8AD1CC-4F96-4609-AF36-C4A77C05C3F6}"/>
    <cellStyle name="Input 3 5 21 2 2" xfId="21605" xr:uid="{14D6EA3D-C178-49F6-9D77-6E0CFFF86844}"/>
    <cellStyle name="Input 3 5 21 3" xfId="21606" xr:uid="{A8F7EFB4-8F9B-409C-A17C-8B9E2C51AE76}"/>
    <cellStyle name="Input 3 5 22" xfId="21607" xr:uid="{4C37F37E-15FF-4B9C-95C7-DAA1F2CA6D41}"/>
    <cellStyle name="Input 3 5 22 2" xfId="21608" xr:uid="{30FFAE54-DE90-415C-847B-DE356D485082}"/>
    <cellStyle name="Input 3 5 23" xfId="21609" xr:uid="{E294F582-FEDF-4C97-9963-7835B20298C7}"/>
    <cellStyle name="Input 3 5 24" xfId="21610" xr:uid="{E3F345A1-33F6-4F1E-AC99-48355E334546}"/>
    <cellStyle name="Input 3 5 3" xfId="21611" xr:uid="{0F0971F4-0F0E-46E0-A223-AB4C1328A927}"/>
    <cellStyle name="Input 3 5 3 2" xfId="21612" xr:uid="{EDD00BD7-B514-4479-A8C4-5440459A7236}"/>
    <cellStyle name="Input 3 5 3 2 2" xfId="21613" xr:uid="{A927D06B-DD6F-451A-A8F7-6FBA54A84EFF}"/>
    <cellStyle name="Input 3 5 3 2 3" xfId="21614" xr:uid="{D2D928AD-AF0C-48E3-A4A4-AA78E983B949}"/>
    <cellStyle name="Input 3 5 3 3" xfId="21615" xr:uid="{B3334704-2989-491D-9192-7874E4C07507}"/>
    <cellStyle name="Input 3 5 3 3 2" xfId="21616" xr:uid="{930FEC1A-EC3F-487B-9AE3-F354613C8C4E}"/>
    <cellStyle name="Input 3 5 3 4" xfId="21617" xr:uid="{F5CE1D03-D0BA-4FF3-8711-C048A2701342}"/>
    <cellStyle name="Input 3 5 4" xfId="21618" xr:uid="{F2E5748E-346F-4DFB-8169-CF6CEC940FAA}"/>
    <cellStyle name="Input 3 5 4 2" xfId="21619" xr:uid="{309C4B80-69B4-4178-80E4-B1595AC622B9}"/>
    <cellStyle name="Input 3 5 4 2 2" xfId="21620" xr:uid="{EE1634F4-070B-4494-82A7-4B3AA822121D}"/>
    <cellStyle name="Input 3 5 4 3" xfId="21621" xr:uid="{45B63033-B950-4029-8DFE-11A11BD2B69E}"/>
    <cellStyle name="Input 3 5 4 4" xfId="21622" xr:uid="{EDE56A8A-3E6F-4E4F-A591-9341CC7EB59C}"/>
    <cellStyle name="Input 3 5 5" xfId="21623" xr:uid="{37A9937F-214A-415F-89F1-5E6DA26117AE}"/>
    <cellStyle name="Input 3 5 5 2" xfId="21624" xr:uid="{46F5F41A-5B6E-4885-9A0E-33C03C466DF1}"/>
    <cellStyle name="Input 3 5 5 2 2" xfId="21625" xr:uid="{A99AB12B-CA1D-4CD6-AC37-BFB5E1D6924D}"/>
    <cellStyle name="Input 3 5 5 3" xfId="21626" xr:uid="{EFB400C0-B801-407E-BBD7-CDC2B2F4CFDE}"/>
    <cellStyle name="Input 3 5 5 4" xfId="21627" xr:uid="{21BA0F0A-E747-45E8-A74A-4666AC889E29}"/>
    <cellStyle name="Input 3 5 6" xfId="21628" xr:uid="{C4723AE2-F510-4C26-A2A1-1B3E1AF34460}"/>
    <cellStyle name="Input 3 5 6 2" xfId="21629" xr:uid="{CAC126FE-453C-4C9D-8145-36FE1D6B54AC}"/>
    <cellStyle name="Input 3 5 6 2 2" xfId="21630" xr:uid="{215BE42A-7D37-4D04-BBF5-CBEB7F9F8401}"/>
    <cellStyle name="Input 3 5 6 3" xfId="21631" xr:uid="{9D594B21-66D3-494C-B1AE-029B2849E80E}"/>
    <cellStyle name="Input 3 5 7" xfId="21632" xr:uid="{6F87C296-C0EE-4EAB-9502-0FA9A322CDA8}"/>
    <cellStyle name="Input 3 5 7 2" xfId="21633" xr:uid="{A141331A-2761-4E65-8A6C-F775DEC706B8}"/>
    <cellStyle name="Input 3 5 7 2 2" xfId="21634" xr:uid="{FA36A4AE-A762-4A6F-830F-1C623FC85829}"/>
    <cellStyle name="Input 3 5 7 3" xfId="21635" xr:uid="{29D6C636-9AF3-4840-A319-30522BB73E9A}"/>
    <cellStyle name="Input 3 5 8" xfId="21636" xr:uid="{7E87797C-37EB-4005-B79F-D41A38385BAF}"/>
    <cellStyle name="Input 3 5 8 2" xfId="21637" xr:uid="{68B59050-6B4E-442D-840E-952EA9BF0437}"/>
    <cellStyle name="Input 3 5 8 2 2" xfId="21638" xr:uid="{47815B4A-AA98-41EF-B914-1CD5E7C3C9E0}"/>
    <cellStyle name="Input 3 5 8 3" xfId="21639" xr:uid="{D3FCFC13-0C0A-432F-B4FB-FD3A9B9C7C3E}"/>
    <cellStyle name="Input 3 5 9" xfId="21640" xr:uid="{2784C074-7FB3-414F-AB4B-EA7777D66CB4}"/>
    <cellStyle name="Input 3 5 9 2" xfId="21641" xr:uid="{72041593-48F5-45D0-830E-885F66D97B76}"/>
    <cellStyle name="Input 3 5 9 2 2" xfId="21642" xr:uid="{0501B15B-1389-45BA-93DD-71F499CDC6DA}"/>
    <cellStyle name="Input 3 5 9 3" xfId="21643" xr:uid="{4798BC0B-81FB-43D2-81B3-2A075BBD50A2}"/>
    <cellStyle name="Input 3 6" xfId="21644" xr:uid="{C47A2611-6701-4C60-8716-6713FAFF6920}"/>
    <cellStyle name="Input 3 6 10" xfId="21645" xr:uid="{BBE26447-EAF8-4AAA-AAA7-AF209D2C41A0}"/>
    <cellStyle name="Input 3 6 10 2" xfId="21646" xr:uid="{19BB844E-A094-4221-8826-6E4E7F37EA2B}"/>
    <cellStyle name="Input 3 6 10 2 2" xfId="21647" xr:uid="{44A612CC-6D62-4862-AABF-08D813039363}"/>
    <cellStyle name="Input 3 6 10 3" xfId="21648" xr:uid="{A9DA5519-F923-44B2-8BC3-36807465DC85}"/>
    <cellStyle name="Input 3 6 11" xfId="21649" xr:uid="{56F7ADC6-994E-4F69-A567-497B151CE7D5}"/>
    <cellStyle name="Input 3 6 11 2" xfId="21650" xr:uid="{6E62128A-7742-41DD-B958-8BB8E06F45EE}"/>
    <cellStyle name="Input 3 6 11 2 2" xfId="21651" xr:uid="{68BD796F-40B8-4AA3-883E-231D4690DDCF}"/>
    <cellStyle name="Input 3 6 11 3" xfId="21652" xr:uid="{4907C15D-1B1F-465C-9C31-F26BFE2CB4AB}"/>
    <cellStyle name="Input 3 6 12" xfId="21653" xr:uid="{5162CF45-2F02-445B-9FD6-C87F596BF435}"/>
    <cellStyle name="Input 3 6 12 2" xfId="21654" xr:uid="{6F2DE33F-955C-4FF4-A56B-6957D427E7EE}"/>
    <cellStyle name="Input 3 6 12 2 2" xfId="21655" xr:uid="{B5105C73-B55B-47DF-B012-41119D85A426}"/>
    <cellStyle name="Input 3 6 12 3" xfId="21656" xr:uid="{614E0510-F8A4-4451-9D5C-8A7D39977C68}"/>
    <cellStyle name="Input 3 6 13" xfId="21657" xr:uid="{B0944D6C-A469-4EA7-A0CD-43BE0D7C7F2E}"/>
    <cellStyle name="Input 3 6 13 2" xfId="21658" xr:uid="{C0072FC1-C14A-45D1-963E-877CF1359AB0}"/>
    <cellStyle name="Input 3 6 13 2 2" xfId="21659" xr:uid="{E80528CA-A54F-47DD-A681-D4456DF34539}"/>
    <cellStyle name="Input 3 6 13 3" xfId="21660" xr:uid="{1B47A874-6663-4743-9C7B-308475172340}"/>
    <cellStyle name="Input 3 6 14" xfId="21661" xr:uid="{40F454FC-B6D2-425B-B110-CD55DB5B223D}"/>
    <cellStyle name="Input 3 6 14 2" xfId="21662" xr:uid="{7779F4BF-70B4-4918-83E3-4BB39E3AA3D6}"/>
    <cellStyle name="Input 3 6 14 2 2" xfId="21663" xr:uid="{E6DC7C70-12F9-4236-B59E-6C2C3A043AD2}"/>
    <cellStyle name="Input 3 6 14 3" xfId="21664" xr:uid="{7F339A99-E11F-405D-A55C-35FF09BA049F}"/>
    <cellStyle name="Input 3 6 15" xfId="21665" xr:uid="{C74BCCBA-7676-40A0-94EE-529CA6DDA0DF}"/>
    <cellStyle name="Input 3 6 15 2" xfId="21666" xr:uid="{49809E33-AE28-48E2-8F5E-07241E56C6B2}"/>
    <cellStyle name="Input 3 6 15 2 2" xfId="21667" xr:uid="{10154E2C-6636-4814-9FBB-EFC2F5643759}"/>
    <cellStyle name="Input 3 6 15 3" xfId="21668" xr:uid="{CD0C8875-A253-4E22-8C24-9FEC143E1C69}"/>
    <cellStyle name="Input 3 6 16" xfId="21669" xr:uid="{58D06ED8-333B-48A4-9165-9D6FD66AB472}"/>
    <cellStyle name="Input 3 6 16 2" xfId="21670" xr:uid="{7B413245-A084-4AF6-9356-4CB80ECE8DAB}"/>
    <cellStyle name="Input 3 6 16 2 2" xfId="21671" xr:uid="{1AB40001-E568-428C-8DAD-D9F7B259C4EE}"/>
    <cellStyle name="Input 3 6 16 3" xfId="21672" xr:uid="{BCDCD5B7-4C66-4716-8B6D-ED5EC52A39B5}"/>
    <cellStyle name="Input 3 6 17" xfId="21673" xr:uid="{934333D0-5777-46ED-A179-2F348FB5B4D5}"/>
    <cellStyle name="Input 3 6 17 2" xfId="21674" xr:uid="{770E2FD7-F92B-4CA6-8857-1E1580732649}"/>
    <cellStyle name="Input 3 6 17 2 2" xfId="21675" xr:uid="{15551807-27F1-40E3-A8AA-4D756340B97E}"/>
    <cellStyle name="Input 3 6 17 3" xfId="21676" xr:uid="{B731C5F8-6D49-4B1A-BFA4-5CAD412A1C73}"/>
    <cellStyle name="Input 3 6 18" xfId="21677" xr:uid="{A5A84798-C32D-4450-BB70-8BEE09327E8A}"/>
    <cellStyle name="Input 3 6 18 2" xfId="21678" xr:uid="{DA841123-F362-44F7-BD24-90C593306135}"/>
    <cellStyle name="Input 3 6 18 2 2" xfId="21679" xr:uid="{267A9B69-1B5D-4F5E-988E-D7C27D7520BA}"/>
    <cellStyle name="Input 3 6 18 3" xfId="21680" xr:uid="{C8184DB7-E9DD-4621-A609-69D28A651522}"/>
    <cellStyle name="Input 3 6 19" xfId="21681" xr:uid="{956F4EC5-800C-4983-9DEA-C2616AB50339}"/>
    <cellStyle name="Input 3 6 19 2" xfId="21682" xr:uid="{D949AC49-6D3C-4C63-8F3B-8ADE0697FC1A}"/>
    <cellStyle name="Input 3 6 19 2 2" xfId="21683" xr:uid="{9F840299-5C50-48D4-B6F6-5929877BD4D5}"/>
    <cellStyle name="Input 3 6 19 3" xfId="21684" xr:uid="{943E4540-5029-4CCC-BC61-F726B2AD8D24}"/>
    <cellStyle name="Input 3 6 2" xfId="21685" xr:uid="{625357E0-D546-417B-8FA2-45FF9D9F887A}"/>
    <cellStyle name="Input 3 6 2 2" xfId="21686" xr:uid="{D8D5105A-29CF-41F1-86C1-E5E49E2AEA04}"/>
    <cellStyle name="Input 3 6 2 2 2" xfId="21687" xr:uid="{EF5B0795-EA9A-4986-B301-65CCA1ABADAE}"/>
    <cellStyle name="Input 3 6 2 2 3" xfId="21688" xr:uid="{2AC2DAD9-90EB-4968-B734-AD1915FA941B}"/>
    <cellStyle name="Input 3 6 2 3" xfId="21689" xr:uid="{F07DA09B-71E4-4A22-B6BD-0A20DEFF7BA2}"/>
    <cellStyle name="Input 3 6 2 3 2" xfId="21690" xr:uid="{AFBBE43B-30ED-45AE-8FF2-191212CFB040}"/>
    <cellStyle name="Input 3 6 2 4" xfId="21691" xr:uid="{C193B9CD-AEC4-4213-991C-CD750FAFA3CA}"/>
    <cellStyle name="Input 3 6 20" xfId="21692" xr:uid="{D9A4933E-D51A-4A5B-AA4E-991146FD92F3}"/>
    <cellStyle name="Input 3 6 20 2" xfId="21693" xr:uid="{9F464991-C4A7-4CED-B9F8-FE3F96B5F262}"/>
    <cellStyle name="Input 3 6 20 2 2" xfId="21694" xr:uid="{BE027E50-91BD-4803-A60F-1BC8C93B59CA}"/>
    <cellStyle name="Input 3 6 20 3" xfId="21695" xr:uid="{17CC2C42-4863-4255-B159-10E0BEEE7BDB}"/>
    <cellStyle name="Input 3 6 21" xfId="21696" xr:uid="{66B9A8AC-404C-4B2C-BDC1-EEFF60C9529F}"/>
    <cellStyle name="Input 3 6 21 2" xfId="21697" xr:uid="{1226D518-9AA7-4A58-9423-54BF09B0126E}"/>
    <cellStyle name="Input 3 6 22" xfId="21698" xr:uid="{140A2C24-87D7-4158-A0B7-307DEFEE7823}"/>
    <cellStyle name="Input 3 6 23" xfId="21699" xr:uid="{F77C9746-FA11-48E9-890B-A4C0573C36C8}"/>
    <cellStyle name="Input 3 6 3" xfId="21700" xr:uid="{C98B0BFC-A8F4-4945-9ADB-22DB52788D73}"/>
    <cellStyle name="Input 3 6 3 2" xfId="21701" xr:uid="{438534BD-42A7-4885-88CD-744977C403D5}"/>
    <cellStyle name="Input 3 6 3 2 2" xfId="21702" xr:uid="{0F0B4579-0C07-4137-B051-FE1B00718015}"/>
    <cellStyle name="Input 3 6 3 3" xfId="21703" xr:uid="{94B5D4EE-FFD6-4F04-A2FB-A253E004280C}"/>
    <cellStyle name="Input 3 6 3 4" xfId="21704" xr:uid="{DFD678E2-07FF-464B-9A7C-318559971B71}"/>
    <cellStyle name="Input 3 6 4" xfId="21705" xr:uid="{37C73E0C-4985-4B3C-88AE-6E1B21393987}"/>
    <cellStyle name="Input 3 6 4 2" xfId="21706" xr:uid="{B9271341-10EA-4077-99C6-0CF57915EC06}"/>
    <cellStyle name="Input 3 6 4 2 2" xfId="21707" xr:uid="{7F42E4C7-67FD-4F61-A854-4CC2ABCAB4FB}"/>
    <cellStyle name="Input 3 6 4 3" xfId="21708" xr:uid="{0E788BFE-4633-498A-BD41-ACB72D6D6B26}"/>
    <cellStyle name="Input 3 6 4 4" xfId="21709" xr:uid="{BC431CDD-2D2B-4C90-BF4E-3D8240F327B4}"/>
    <cellStyle name="Input 3 6 5" xfId="21710" xr:uid="{EC375F68-70CF-4839-B42B-F1599F97F6B1}"/>
    <cellStyle name="Input 3 6 5 2" xfId="21711" xr:uid="{D992E741-1D4D-4F5D-85E2-7141C6E04015}"/>
    <cellStyle name="Input 3 6 5 2 2" xfId="21712" xr:uid="{AA8C8031-AD04-4924-ABC9-D6D58B4A5818}"/>
    <cellStyle name="Input 3 6 5 3" xfId="21713" xr:uid="{106DDDBB-A347-4A5B-A5CA-CC4F67A305EB}"/>
    <cellStyle name="Input 3 6 6" xfId="21714" xr:uid="{BC39DC72-B278-4AE1-A38F-55116FBF098C}"/>
    <cellStyle name="Input 3 6 6 2" xfId="21715" xr:uid="{FF868618-624E-4852-8E15-B0A409C69B1A}"/>
    <cellStyle name="Input 3 6 6 2 2" xfId="21716" xr:uid="{74404BC2-57A4-4ED4-92B1-F872BF268C30}"/>
    <cellStyle name="Input 3 6 6 3" xfId="21717" xr:uid="{181D641D-7E6A-40A1-863C-4A71D9350E46}"/>
    <cellStyle name="Input 3 6 7" xfId="21718" xr:uid="{69B4A55A-5A63-4980-AF5D-8831B260A2A3}"/>
    <cellStyle name="Input 3 6 7 2" xfId="21719" xr:uid="{538BE855-B06A-4D7A-88C5-84A46D78E5FE}"/>
    <cellStyle name="Input 3 6 7 2 2" xfId="21720" xr:uid="{6422E068-4655-4C68-904C-1B384BB23F58}"/>
    <cellStyle name="Input 3 6 7 3" xfId="21721" xr:uid="{8CCE82C3-32B1-46F5-ACCE-F4E915F51035}"/>
    <cellStyle name="Input 3 6 8" xfId="21722" xr:uid="{9B625A24-A8C1-434D-8A62-24A580003E8E}"/>
    <cellStyle name="Input 3 6 8 2" xfId="21723" xr:uid="{68ED6FAF-A80C-493E-9ADA-60F690508809}"/>
    <cellStyle name="Input 3 6 8 2 2" xfId="21724" xr:uid="{7CEDEDF3-23C4-40CB-BF45-ABCCCC79A242}"/>
    <cellStyle name="Input 3 6 8 3" xfId="21725" xr:uid="{D76B18CB-A8D9-4633-AD8B-500368EF4C3E}"/>
    <cellStyle name="Input 3 6 9" xfId="21726" xr:uid="{7B05505F-EAB1-4FFD-A7B5-FADECE595997}"/>
    <cellStyle name="Input 3 6 9 2" xfId="21727" xr:uid="{11FD01AB-FD67-4433-812C-04871F2C9FAE}"/>
    <cellStyle name="Input 3 6 9 2 2" xfId="21728" xr:uid="{FA913190-31C0-480D-A1BE-E5BFF2B57F1B}"/>
    <cellStyle name="Input 3 6 9 3" xfId="21729" xr:uid="{E54534FC-2183-4135-8D78-48529B36ABF3}"/>
    <cellStyle name="Input 3 7" xfId="21730" xr:uid="{644C480D-DBB4-426D-8597-C3B0272A9C57}"/>
    <cellStyle name="Input 3 7 2" xfId="21731" xr:uid="{2ECB2C20-037C-47A2-ABD8-D6092D09EDA0}"/>
    <cellStyle name="Input 3 7 2 2" xfId="21732" xr:uid="{2D8BC12E-ABD4-4D99-BFCA-392A772FAA0C}"/>
    <cellStyle name="Input 3 7 2 3" xfId="21733" xr:uid="{2B6E2F4C-9EEF-4272-ABFF-1C71ABF81564}"/>
    <cellStyle name="Input 3 7 3" xfId="21734" xr:uid="{5B6C7B61-1BBF-4169-B716-04A2C6398231}"/>
    <cellStyle name="Input 3 7 3 2" xfId="21735" xr:uid="{0F80E178-59F4-475E-B616-9316ABBE0BC9}"/>
    <cellStyle name="Input 3 7 4" xfId="21736" xr:uid="{2B95CAA5-6720-40B3-8A53-BF9C9A9C2703}"/>
    <cellStyle name="Input 3 8" xfId="21737" xr:uid="{DCC5568D-7240-4E28-835C-04486B497FB2}"/>
    <cellStyle name="Input 3 8 2" xfId="21738" xr:uid="{9BAF0F1B-1BB9-445D-833E-3B78486A1555}"/>
    <cellStyle name="Input 3 8 2 2" xfId="21739" xr:uid="{B2AB7EA2-A012-476A-B9AE-F5B29E0D69DC}"/>
    <cellStyle name="Input 3 8 2 3" xfId="21740" xr:uid="{32C58F0D-729E-48A0-A6CA-52623F9006C4}"/>
    <cellStyle name="Input 3 8 3" xfId="21741" xr:uid="{8E8AAB8E-8712-4354-87AB-F023D8CE872C}"/>
    <cellStyle name="Input 3 8 4" xfId="21742" xr:uid="{C0A65E0B-352A-4905-B136-2B90E6E8994E}"/>
    <cellStyle name="Input 3 9" xfId="21743" xr:uid="{AB0639BE-C770-4A68-8B13-7F1C91754952}"/>
    <cellStyle name="Input 3 9 2" xfId="21744" xr:uid="{4715818C-7DE0-41C3-AA82-A52703A79BE8}"/>
    <cellStyle name="Input 3 9 2 2" xfId="21745" xr:uid="{49C851A9-B670-44B3-8E8E-915CFBC7D3FD}"/>
    <cellStyle name="Input 3 9 3" xfId="21746" xr:uid="{B1EEC907-2D79-4273-891E-E8E9E6283245}"/>
    <cellStyle name="Input 3 9 4" xfId="21747" xr:uid="{B2844920-8611-4063-83A8-6168AAB0F14D}"/>
    <cellStyle name="Input 30" xfId="21748" xr:uid="{4032614D-D277-4A11-9A28-088A82B63A85}"/>
    <cellStyle name="Input 31" xfId="21749" xr:uid="{97C9D36C-4589-4A9D-830B-644FBAF2AA81}"/>
    <cellStyle name="Input 32" xfId="21750" xr:uid="{C8509034-02A0-4C6E-9869-2E053FEEA16D}"/>
    <cellStyle name="Input 33" xfId="21751" xr:uid="{6C2B8AB7-D6BF-4B92-9AF0-D9F1CE6C9169}"/>
    <cellStyle name="Input 4" xfId="181" xr:uid="{256AF35E-63F5-47E9-A4EB-D742C76126E6}"/>
    <cellStyle name="Input 4 10" xfId="21752" xr:uid="{A157D637-482F-47D7-BD48-C5097C62B71E}"/>
    <cellStyle name="Input 4 10 2" xfId="21753" xr:uid="{7F3DE048-07C4-401A-96F8-1B0096500E33}"/>
    <cellStyle name="Input 4 10 2 2" xfId="21754" xr:uid="{9D618921-0CA6-409A-BBB6-B98035B61032}"/>
    <cellStyle name="Input 4 10 3" xfId="21755" xr:uid="{D1697D67-7514-476C-BF20-70F5CEF24E52}"/>
    <cellStyle name="Input 4 11" xfId="21756" xr:uid="{4A19CBE1-DA44-4B25-8252-8B43ACF47F86}"/>
    <cellStyle name="Input 4 11 2" xfId="21757" xr:uid="{26F0814A-5DF6-4058-99B8-41A593F68CE3}"/>
    <cellStyle name="Input 4 11 2 2" xfId="21758" xr:uid="{DF3C5196-C7BA-4757-B951-8596247E3CB8}"/>
    <cellStyle name="Input 4 11 3" xfId="21759" xr:uid="{AE855718-6B2F-49C6-8DF4-3796E744CE99}"/>
    <cellStyle name="Input 4 12" xfId="21760" xr:uid="{A3FE3F64-54E8-4D8C-9F5E-A6C9D63B6498}"/>
    <cellStyle name="Input 4 12 2" xfId="21761" xr:uid="{88416151-581A-45C5-8609-208815AA0523}"/>
    <cellStyle name="Input 4 12 2 2" xfId="21762" xr:uid="{B87FE641-4BFA-4031-85B9-E8AFE83D445B}"/>
    <cellStyle name="Input 4 12 3" xfId="21763" xr:uid="{F066AFF4-B599-4878-863C-7C486F73B82C}"/>
    <cellStyle name="Input 4 13" xfId="21764" xr:uid="{A9F95215-14C2-439C-8C27-3DB6459022A8}"/>
    <cellStyle name="Input 4 13 2" xfId="21765" xr:uid="{81466D2A-3A6E-416D-9E3F-9E61C2040CED}"/>
    <cellStyle name="Input 4 13 2 2" xfId="21766" xr:uid="{C60FC854-E850-4912-A3E7-7F3ED7614CC3}"/>
    <cellStyle name="Input 4 13 3" xfId="21767" xr:uid="{4E39A907-AF93-4F2F-9E16-421D5998766A}"/>
    <cellStyle name="Input 4 14" xfId="21768" xr:uid="{D476CEA3-9C96-450D-8D66-ED6A359252E0}"/>
    <cellStyle name="Input 4 14 2" xfId="21769" xr:uid="{8CF492A8-1E1D-48A1-A13A-7C76AB406983}"/>
    <cellStyle name="Input 4 14 2 2" xfId="21770" xr:uid="{2D5C124B-12CE-49F0-9B2A-25E405F1AA6A}"/>
    <cellStyle name="Input 4 14 3" xfId="21771" xr:uid="{9EE4FC98-5B1E-4F8F-BC8F-17885B941AC6}"/>
    <cellStyle name="Input 4 15" xfId="21772" xr:uid="{7E0AD283-C9F4-47A4-ACA5-731246EF833A}"/>
    <cellStyle name="Input 4 15 2" xfId="21773" xr:uid="{869CA42F-9730-448D-8916-9AE0560255CC}"/>
    <cellStyle name="Input 4 15 2 2" xfId="21774" xr:uid="{3EB4E5CF-ECCC-4F4B-9D04-259879820FD2}"/>
    <cellStyle name="Input 4 15 3" xfId="21775" xr:uid="{3F2E375F-2378-4DF4-96C8-5930CB074196}"/>
    <cellStyle name="Input 4 16" xfId="21776" xr:uid="{869FBAD9-8A20-4846-B108-6687A2CA92E9}"/>
    <cellStyle name="Input 4 16 2" xfId="21777" xr:uid="{6A53B8DB-FB4B-4D20-BFB0-AA71AC31FF28}"/>
    <cellStyle name="Input 4 16 2 2" xfId="21778" xr:uid="{3230F3CC-E4BD-40E9-9B59-9698BCCA995C}"/>
    <cellStyle name="Input 4 16 3" xfId="21779" xr:uid="{B2EAE08E-B913-459B-8080-A80E24AF3881}"/>
    <cellStyle name="Input 4 17" xfId="21780" xr:uid="{5FE61D9F-6E82-42AE-9FF1-771BE6888705}"/>
    <cellStyle name="Input 4 17 2" xfId="21781" xr:uid="{1493DDD0-54EC-4D00-A4AD-6F0FD34175EA}"/>
    <cellStyle name="Input 4 17 2 2" xfId="21782" xr:uid="{24123C3D-9C3B-4BAB-9964-962ADCEF9950}"/>
    <cellStyle name="Input 4 17 3" xfId="21783" xr:uid="{5B787C79-90C2-4A01-A7C7-6560357A352F}"/>
    <cellStyle name="Input 4 18" xfId="21784" xr:uid="{7983C6E2-1433-423F-BA05-9409817D5907}"/>
    <cellStyle name="Input 4 18 2" xfId="21785" xr:uid="{D5B3F380-8D98-40A4-BBB5-17252ABB7493}"/>
    <cellStyle name="Input 4 18 2 2" xfId="21786" xr:uid="{B4026860-20EE-433B-B38E-783E317D66E1}"/>
    <cellStyle name="Input 4 18 3" xfId="21787" xr:uid="{BF6E3858-0E6A-4045-BD4A-55BA49FAC818}"/>
    <cellStyle name="Input 4 19" xfId="21788" xr:uid="{4CEF578F-9622-474F-AD24-B5C990315CBE}"/>
    <cellStyle name="Input 4 19 2" xfId="21789" xr:uid="{C8300B59-F6D1-44EE-8864-07DB08226447}"/>
    <cellStyle name="Input 4 19 2 2" xfId="21790" xr:uid="{B2EE005E-B145-46F2-8120-3E3820A85C99}"/>
    <cellStyle name="Input 4 19 3" xfId="21791" xr:uid="{9F3F73B1-422F-4B66-9628-24D1A2C71C4F}"/>
    <cellStyle name="Input 4 2" xfId="21792" xr:uid="{7958FE50-63C0-4549-AFC8-FE1A89A4CB26}"/>
    <cellStyle name="Input 4 2 10" xfId="21793" xr:uid="{B9A516DA-9F2A-4A69-A7E1-CDD77595A79F}"/>
    <cellStyle name="Input 4 2 10 2" xfId="21794" xr:uid="{4025BAE2-8E0B-47E0-9DB3-7AEC4304F182}"/>
    <cellStyle name="Input 4 2 10 2 2" xfId="21795" xr:uid="{56C1B75A-AF8F-4DF1-974D-141C5A1269DE}"/>
    <cellStyle name="Input 4 2 10 3" xfId="21796" xr:uid="{E6EC519A-245A-423C-87B6-E9757F01A625}"/>
    <cellStyle name="Input 4 2 11" xfId="21797" xr:uid="{A40906DD-8C1E-4E12-9E58-903CEBDE82A0}"/>
    <cellStyle name="Input 4 2 11 2" xfId="21798" xr:uid="{871777B3-3994-476A-AC43-59BA1B30F5C1}"/>
    <cellStyle name="Input 4 2 11 2 2" xfId="21799" xr:uid="{31ABA9E9-4024-43D4-9BB5-332F5B1CF39E}"/>
    <cellStyle name="Input 4 2 11 3" xfId="21800" xr:uid="{265B6868-A583-41E0-ABDC-6A54421FE620}"/>
    <cellStyle name="Input 4 2 12" xfId="21801" xr:uid="{739990BE-1CC5-420D-9C18-C83011C82FDA}"/>
    <cellStyle name="Input 4 2 12 2" xfId="21802" xr:uid="{94941A5B-FA21-4069-B16F-EF0C9D18FDCA}"/>
    <cellStyle name="Input 4 2 12 2 2" xfId="21803" xr:uid="{2133DE82-CEA1-4AA3-8A29-246E03C7F925}"/>
    <cellStyle name="Input 4 2 12 3" xfId="21804" xr:uid="{4CC5B9FD-5280-45D3-AE1B-63380733D5A1}"/>
    <cellStyle name="Input 4 2 13" xfId="21805" xr:uid="{0CC8855D-82DD-4CF9-BA2E-83259040BFFA}"/>
    <cellStyle name="Input 4 2 13 2" xfId="21806" xr:uid="{19636825-D759-4AC6-94A4-E5062E6D4807}"/>
    <cellStyle name="Input 4 2 13 2 2" xfId="21807" xr:uid="{2AC7C9B7-EAB9-4687-B87C-94E611C886DA}"/>
    <cellStyle name="Input 4 2 13 3" xfId="21808" xr:uid="{888C7AB0-A45C-4DB2-BD32-215F2DED7B35}"/>
    <cellStyle name="Input 4 2 14" xfId="21809" xr:uid="{0C1318E1-4FB5-4CAC-B1D9-8C44AAF6E9AA}"/>
    <cellStyle name="Input 4 2 14 2" xfId="21810" xr:uid="{E5502EAC-4F44-4421-B642-CC1CFA0983CA}"/>
    <cellStyle name="Input 4 2 14 2 2" xfId="21811" xr:uid="{2685FD45-4C4E-409A-A5B2-10B2A4CF3989}"/>
    <cellStyle name="Input 4 2 14 3" xfId="21812" xr:uid="{28ED4B7C-A15F-4031-88B7-AEDAF4D7F121}"/>
    <cellStyle name="Input 4 2 15" xfId="21813" xr:uid="{D73BFBE7-C000-4D60-A586-6749FAA5884D}"/>
    <cellStyle name="Input 4 2 15 2" xfId="21814" xr:uid="{47F6ABC5-230E-4F38-903E-D667ADC1CB92}"/>
    <cellStyle name="Input 4 2 15 2 2" xfId="21815" xr:uid="{2F6B790D-FF3C-469B-9902-CB90B31524DF}"/>
    <cellStyle name="Input 4 2 15 3" xfId="21816" xr:uid="{F77E43FC-8145-4355-B802-134E670EA870}"/>
    <cellStyle name="Input 4 2 16" xfId="21817" xr:uid="{1E3CF600-CC97-42D3-93B1-F20622E722E4}"/>
    <cellStyle name="Input 4 2 16 2" xfId="21818" xr:uid="{7A889333-B47D-416C-A092-59A87A67ACCB}"/>
    <cellStyle name="Input 4 2 16 2 2" xfId="21819" xr:uid="{3AAEB238-BC2E-47E6-BD6D-730795B8F42C}"/>
    <cellStyle name="Input 4 2 16 3" xfId="21820" xr:uid="{209DCDE7-F03E-4E20-87AA-7AC24E80ED47}"/>
    <cellStyle name="Input 4 2 17" xfId="21821" xr:uid="{B8B551B3-648A-4514-A27E-1D386C509436}"/>
    <cellStyle name="Input 4 2 17 2" xfId="21822" xr:uid="{922ACCE4-CCB7-4132-A9D2-13DC1C225C6D}"/>
    <cellStyle name="Input 4 2 17 2 2" xfId="21823" xr:uid="{A9395762-E34D-4081-9DC7-4A2B66BF5208}"/>
    <cellStyle name="Input 4 2 17 3" xfId="21824" xr:uid="{6059776C-59F4-4C81-8E81-CB809F1C2E75}"/>
    <cellStyle name="Input 4 2 18" xfId="21825" xr:uid="{128E7ED1-4473-48C0-80E0-087A3900B49E}"/>
    <cellStyle name="Input 4 2 18 2" xfId="21826" xr:uid="{D1CD85AF-A0C4-4DF4-8283-791868784CCF}"/>
    <cellStyle name="Input 4 2 18 2 2" xfId="21827" xr:uid="{2F51F3BE-C13F-465C-AC59-681DD52ACECC}"/>
    <cellStyle name="Input 4 2 18 3" xfId="21828" xr:uid="{7A29B28A-5D09-4260-A419-3996DDEB2CA7}"/>
    <cellStyle name="Input 4 2 19" xfId="21829" xr:uid="{26029F2C-5BF9-43DA-B753-B91DE934C02F}"/>
    <cellStyle name="Input 4 2 19 2" xfId="21830" xr:uid="{06DC7DAD-14C7-4A2E-B900-1D213C4270F5}"/>
    <cellStyle name="Input 4 2 19 2 2" xfId="21831" xr:uid="{5A53843F-5ECA-4DC0-A0AB-E2012D61627A}"/>
    <cellStyle name="Input 4 2 19 3" xfId="21832" xr:uid="{B63019B2-09EA-4909-A74A-572ED58BD4FB}"/>
    <cellStyle name="Input 4 2 2" xfId="21833" xr:uid="{1FE91DC7-4CEE-4ADB-AE65-3C036C153E1B}"/>
    <cellStyle name="Input 4 2 2 10" xfId="21834" xr:uid="{A0D2576C-0C7D-43D0-9CF1-8ED8A15A9D75}"/>
    <cellStyle name="Input 4 2 2 10 2" xfId="21835" xr:uid="{5CB0207B-FEB1-4E09-A530-C1CC78D2FF0E}"/>
    <cellStyle name="Input 4 2 2 10 2 2" xfId="21836" xr:uid="{0FB852C8-977A-413E-ABFF-81744653D553}"/>
    <cellStyle name="Input 4 2 2 10 3" xfId="21837" xr:uid="{5D59548B-AE7D-484D-85F0-E1B21D65F398}"/>
    <cellStyle name="Input 4 2 2 11" xfId="21838" xr:uid="{06F6AA29-A91C-4768-BAC1-3553D73CE9C5}"/>
    <cellStyle name="Input 4 2 2 11 2" xfId="21839" xr:uid="{D195F56D-7948-4D05-8179-BF1D7B279DCF}"/>
    <cellStyle name="Input 4 2 2 11 2 2" xfId="21840" xr:uid="{CEB64E4D-4123-40B4-80DC-5FA51422ED2F}"/>
    <cellStyle name="Input 4 2 2 11 3" xfId="21841" xr:uid="{44497B7B-2FB6-4F39-A222-C4FD36866655}"/>
    <cellStyle name="Input 4 2 2 12" xfId="21842" xr:uid="{E14256B4-9ABD-4F7A-A30C-35D06261CBBE}"/>
    <cellStyle name="Input 4 2 2 12 2" xfId="21843" xr:uid="{4C736622-62B7-4B81-BD7B-F1636E33EF04}"/>
    <cellStyle name="Input 4 2 2 12 2 2" xfId="21844" xr:uid="{E70C1CF1-5053-4B81-9F1B-A6FA269158D3}"/>
    <cellStyle name="Input 4 2 2 12 3" xfId="21845" xr:uid="{D3784603-14B9-48F8-82AB-0A536114EA7F}"/>
    <cellStyle name="Input 4 2 2 13" xfId="21846" xr:uid="{60646A18-E259-453C-A23E-D964D42C4FE0}"/>
    <cellStyle name="Input 4 2 2 13 2" xfId="21847" xr:uid="{C7B88C72-9E6D-459C-8154-379E63ED3AD0}"/>
    <cellStyle name="Input 4 2 2 13 2 2" xfId="21848" xr:uid="{6F806904-C8E5-40FB-B0DF-7BEC4F776F60}"/>
    <cellStyle name="Input 4 2 2 13 3" xfId="21849" xr:uid="{51ED36E4-24D2-4866-80DE-B93ABAF87CA3}"/>
    <cellStyle name="Input 4 2 2 14" xfId="21850" xr:uid="{242609C2-A581-457F-B579-1E4EC59045C0}"/>
    <cellStyle name="Input 4 2 2 14 2" xfId="21851" xr:uid="{EA4823DF-F111-4251-8174-F3A56A2AAE9F}"/>
    <cellStyle name="Input 4 2 2 14 2 2" xfId="21852" xr:uid="{B6E94D14-4EEF-4092-9A33-9BD3B4583856}"/>
    <cellStyle name="Input 4 2 2 14 3" xfId="21853" xr:uid="{4A30A6EC-FFD7-489E-989B-F23145B16DB3}"/>
    <cellStyle name="Input 4 2 2 15" xfId="21854" xr:uid="{893DAE48-E39A-48F5-B4AD-F22E9CE4B19B}"/>
    <cellStyle name="Input 4 2 2 15 2" xfId="21855" xr:uid="{EAD3E06E-93F5-402B-9522-C958C23CAB93}"/>
    <cellStyle name="Input 4 2 2 15 2 2" xfId="21856" xr:uid="{32061A75-3F1F-464D-A2BA-1B5827E7FA7B}"/>
    <cellStyle name="Input 4 2 2 15 3" xfId="21857" xr:uid="{F14C942F-E3CC-42B3-BB5B-D14E29645E86}"/>
    <cellStyle name="Input 4 2 2 16" xfId="21858" xr:uid="{A0595091-D580-4125-9E99-D98A7B15AF83}"/>
    <cellStyle name="Input 4 2 2 16 2" xfId="21859" xr:uid="{A50477A6-593A-4FC0-8B32-DA630644F1B2}"/>
    <cellStyle name="Input 4 2 2 16 2 2" xfId="21860" xr:uid="{612E3C3C-1019-4F90-95DA-7613981BE009}"/>
    <cellStyle name="Input 4 2 2 16 3" xfId="21861" xr:uid="{D28B3FE3-95C6-4C36-B3CA-903012E88BCE}"/>
    <cellStyle name="Input 4 2 2 17" xfId="21862" xr:uid="{D5FC37C5-26B0-4731-8D98-5102C51E3852}"/>
    <cellStyle name="Input 4 2 2 17 2" xfId="21863" xr:uid="{C6CF0605-0AAA-41B8-A415-230CD5B9910A}"/>
    <cellStyle name="Input 4 2 2 17 2 2" xfId="21864" xr:uid="{21171385-5DA4-4B33-9BBF-8AF45877FEC8}"/>
    <cellStyle name="Input 4 2 2 17 3" xfId="21865" xr:uid="{09B2C0A3-87C5-4A3C-84D0-B33E817C4278}"/>
    <cellStyle name="Input 4 2 2 18" xfId="21866" xr:uid="{22EB5241-639D-4AA2-90BE-438ADDCA8DAA}"/>
    <cellStyle name="Input 4 2 2 18 2" xfId="21867" xr:uid="{6768E312-372A-42B7-8AC7-4B5C7A7D13C2}"/>
    <cellStyle name="Input 4 2 2 19" xfId="21868" xr:uid="{75DA1287-1D89-4201-954F-BC1B2DFEF347}"/>
    <cellStyle name="Input 4 2 2 2" xfId="21869" xr:uid="{5BE1B5BC-6885-4321-95A1-B60470F3C6C3}"/>
    <cellStyle name="Input 4 2 2 2 10" xfId="21870" xr:uid="{77019D36-702E-4601-8421-DEA18A0228CF}"/>
    <cellStyle name="Input 4 2 2 2 10 2" xfId="21871" xr:uid="{9D7AAF0E-A183-428F-9E6D-C33E016CA9A5}"/>
    <cellStyle name="Input 4 2 2 2 10 2 2" xfId="21872" xr:uid="{1BE31396-2C6C-48C8-B624-0AA196798B40}"/>
    <cellStyle name="Input 4 2 2 2 10 3" xfId="21873" xr:uid="{08AF12C7-4CEC-4FCA-851B-04033604F2AD}"/>
    <cellStyle name="Input 4 2 2 2 11" xfId="21874" xr:uid="{0EFC60E0-6344-4B1C-8160-536B0A548CE5}"/>
    <cellStyle name="Input 4 2 2 2 11 2" xfId="21875" xr:uid="{1B0A5523-115A-4014-887B-8C52E8EEEE0E}"/>
    <cellStyle name="Input 4 2 2 2 11 2 2" xfId="21876" xr:uid="{40FD0B67-62D8-4C40-B9BD-F5346CE72EA6}"/>
    <cellStyle name="Input 4 2 2 2 11 3" xfId="21877" xr:uid="{EF7BA6A5-FED1-46CC-8E7C-05D79C0DF29E}"/>
    <cellStyle name="Input 4 2 2 2 12" xfId="21878" xr:uid="{B41BDE5B-03BB-4910-8E6D-04B3F56BB045}"/>
    <cellStyle name="Input 4 2 2 2 12 2" xfId="21879" xr:uid="{F3D5E510-E877-459C-9573-BBAB78F9BDE2}"/>
    <cellStyle name="Input 4 2 2 2 12 2 2" xfId="21880" xr:uid="{3F1E8B52-3624-4438-9414-E63580488D4A}"/>
    <cellStyle name="Input 4 2 2 2 12 3" xfId="21881" xr:uid="{7C31297E-3211-4135-8148-B16964AC3A2C}"/>
    <cellStyle name="Input 4 2 2 2 13" xfId="21882" xr:uid="{D9BA1FF9-CEC8-4009-BFCB-F2EE9FA29690}"/>
    <cellStyle name="Input 4 2 2 2 13 2" xfId="21883" xr:uid="{FC1B7A6F-2A2E-440E-9171-F814E3569369}"/>
    <cellStyle name="Input 4 2 2 2 13 2 2" xfId="21884" xr:uid="{437F4BEB-EB6E-4098-A7F5-CE06979EDC22}"/>
    <cellStyle name="Input 4 2 2 2 13 3" xfId="21885" xr:uid="{1E957851-6690-4992-A50B-343BC51FC739}"/>
    <cellStyle name="Input 4 2 2 2 14" xfId="21886" xr:uid="{FC341178-26C7-4C19-AA4C-15AC1F48FAC9}"/>
    <cellStyle name="Input 4 2 2 2 14 2" xfId="21887" xr:uid="{82B5450F-E754-470F-977D-3C5390094A12}"/>
    <cellStyle name="Input 4 2 2 2 14 2 2" xfId="21888" xr:uid="{5A1C49EC-0168-4D6B-9D06-C2C21D393C8F}"/>
    <cellStyle name="Input 4 2 2 2 14 3" xfId="21889" xr:uid="{BAD1CD85-8164-46C4-A0E6-CA87D1A48BCE}"/>
    <cellStyle name="Input 4 2 2 2 15" xfId="21890" xr:uid="{80B668D9-DBA7-47A2-A6F9-B84D7FCF3B5F}"/>
    <cellStyle name="Input 4 2 2 2 15 2" xfId="21891" xr:uid="{05484C34-C7B3-4750-9461-2855FCFF78D7}"/>
    <cellStyle name="Input 4 2 2 2 15 2 2" xfId="21892" xr:uid="{BFDAB80D-1FFF-4F6D-B0AF-1089A0EE7910}"/>
    <cellStyle name="Input 4 2 2 2 15 3" xfId="21893" xr:uid="{0E8D063C-7023-44DB-BA89-0882842FD2EA}"/>
    <cellStyle name="Input 4 2 2 2 16" xfId="21894" xr:uid="{F13460A9-7A83-48D2-8F9A-928E72A7D90D}"/>
    <cellStyle name="Input 4 2 2 2 16 2" xfId="21895" xr:uid="{23364D86-6820-47CE-BA53-80189189D0B8}"/>
    <cellStyle name="Input 4 2 2 2 16 2 2" xfId="21896" xr:uid="{035802C0-5484-4154-973D-05274547F9CA}"/>
    <cellStyle name="Input 4 2 2 2 16 3" xfId="21897" xr:uid="{F0E8B5A9-4DFA-4B5D-B963-B5677BF2645A}"/>
    <cellStyle name="Input 4 2 2 2 17" xfId="21898" xr:uid="{463EAFD5-D09F-4507-8169-D8B207800144}"/>
    <cellStyle name="Input 4 2 2 2 17 2" xfId="21899" xr:uid="{E5472B25-1B0C-469A-8351-CBEC002BC520}"/>
    <cellStyle name="Input 4 2 2 2 17 2 2" xfId="21900" xr:uid="{35C094A3-E564-457D-A2BB-37F81A446125}"/>
    <cellStyle name="Input 4 2 2 2 17 3" xfId="21901" xr:uid="{B7EF7ED9-F3FE-4BEE-948C-7791FE5DBFC1}"/>
    <cellStyle name="Input 4 2 2 2 18" xfId="21902" xr:uid="{6F3411E6-A5EE-499B-9B77-048616F70A25}"/>
    <cellStyle name="Input 4 2 2 2 18 2" xfId="21903" xr:uid="{0A3BB23F-2309-4438-BEA1-D3CAB8B0943E}"/>
    <cellStyle name="Input 4 2 2 2 18 2 2" xfId="21904" xr:uid="{D0EA8CF8-2520-4405-90E4-72272A499593}"/>
    <cellStyle name="Input 4 2 2 2 18 3" xfId="21905" xr:uid="{8602D8F3-68AB-44B1-8293-B0888E55D27B}"/>
    <cellStyle name="Input 4 2 2 2 19" xfId="21906" xr:uid="{19683869-E336-40BA-B5B7-E3261DCA4D94}"/>
    <cellStyle name="Input 4 2 2 2 19 2" xfId="21907" xr:uid="{C90DD39B-D313-4610-BF57-7C250A577BC8}"/>
    <cellStyle name="Input 4 2 2 2 19 2 2" xfId="21908" xr:uid="{524F4740-ABCA-4BF7-B8EC-82D04516C887}"/>
    <cellStyle name="Input 4 2 2 2 19 3" xfId="21909" xr:uid="{01C9D712-E6FC-4E95-B66E-24AC819915E5}"/>
    <cellStyle name="Input 4 2 2 2 2" xfId="21910" xr:uid="{F71AE977-4887-4787-89A8-528834A0E745}"/>
    <cellStyle name="Input 4 2 2 2 2 2" xfId="21911" xr:uid="{8E911F69-D6A9-45AF-8777-1871DB14D550}"/>
    <cellStyle name="Input 4 2 2 2 2 2 2" xfId="21912" xr:uid="{ED169B3D-6950-45F8-86BC-E71EF308E442}"/>
    <cellStyle name="Input 4 2 2 2 2 2 3" xfId="21913" xr:uid="{1C30038D-48FD-4E10-ACD1-70C2CD4FB78C}"/>
    <cellStyle name="Input 4 2 2 2 2 3" xfId="21914" xr:uid="{DF75C6EB-1D26-4EE4-86AF-E0FABF69B957}"/>
    <cellStyle name="Input 4 2 2 2 2 3 2" xfId="21915" xr:uid="{94FF5CD8-6EE5-4CD2-903C-C8EAFF805DDB}"/>
    <cellStyle name="Input 4 2 2 2 2 4" xfId="21916" xr:uid="{7670474D-3C3B-4FAB-8B5D-BD324841D075}"/>
    <cellStyle name="Input 4 2 2 2 20" xfId="21917" xr:uid="{B34B83A4-407F-4CE5-B332-80A441BF4B06}"/>
    <cellStyle name="Input 4 2 2 2 20 2" xfId="21918" xr:uid="{0BB7234B-880B-4D80-840E-889D5DD60C44}"/>
    <cellStyle name="Input 4 2 2 2 20 2 2" xfId="21919" xr:uid="{76126FCD-296C-4F76-A951-2C400D1BC742}"/>
    <cellStyle name="Input 4 2 2 2 20 3" xfId="21920" xr:uid="{3D5294EC-49AA-458D-B240-6BDA848E1BAC}"/>
    <cellStyle name="Input 4 2 2 2 21" xfId="21921" xr:uid="{964EDD07-80B5-4FA2-AE60-DF1DF5A2051A}"/>
    <cellStyle name="Input 4 2 2 2 21 2" xfId="21922" xr:uid="{7F13671F-F8F1-425C-A040-A8CE584B58E2}"/>
    <cellStyle name="Input 4 2 2 2 22" xfId="21923" xr:uid="{A1FE3D14-8221-44DC-81A9-D444EAC5BAB7}"/>
    <cellStyle name="Input 4 2 2 2 23" xfId="21924" xr:uid="{3D984C06-A768-4258-A6D6-14C95ACD4F73}"/>
    <cellStyle name="Input 4 2 2 2 3" xfId="21925" xr:uid="{93C70930-BCFE-4405-86AC-9380FF0355BC}"/>
    <cellStyle name="Input 4 2 2 2 3 2" xfId="21926" xr:uid="{C5CA36E5-7982-41F0-AAAB-E7EDA5475B4A}"/>
    <cellStyle name="Input 4 2 2 2 3 2 2" xfId="21927" xr:uid="{1BA87A90-6755-4963-8837-C6D8B07C37FC}"/>
    <cellStyle name="Input 4 2 2 2 3 3" xfId="21928" xr:uid="{CDBB86E3-FADF-4754-92C2-7495FC0CCB51}"/>
    <cellStyle name="Input 4 2 2 2 3 4" xfId="21929" xr:uid="{07A4A97C-6A52-4E6E-B0E9-361096E3744B}"/>
    <cellStyle name="Input 4 2 2 2 4" xfId="21930" xr:uid="{05E56392-F9B7-4425-8391-0316E3C86C4B}"/>
    <cellStyle name="Input 4 2 2 2 4 2" xfId="21931" xr:uid="{AF00837D-7F54-4C10-8DE4-A933DE999E09}"/>
    <cellStyle name="Input 4 2 2 2 4 2 2" xfId="21932" xr:uid="{9500B510-0B74-4512-AF89-418C4A049EBE}"/>
    <cellStyle name="Input 4 2 2 2 4 3" xfId="21933" xr:uid="{AFB0F872-BE21-41AF-A98B-971A06EAE269}"/>
    <cellStyle name="Input 4 2 2 2 4 4" xfId="21934" xr:uid="{3D5DED56-01BC-43F9-9D10-B80B5FB81E05}"/>
    <cellStyle name="Input 4 2 2 2 5" xfId="21935" xr:uid="{5DD4E2B7-4FCB-4A79-919E-8BD5D0A1B6C1}"/>
    <cellStyle name="Input 4 2 2 2 5 2" xfId="21936" xr:uid="{6853FC3E-89D0-40BA-9666-F751C706DA2E}"/>
    <cellStyle name="Input 4 2 2 2 5 2 2" xfId="21937" xr:uid="{ECA88C8A-A04C-4D75-B2C9-3F9B4D9929CF}"/>
    <cellStyle name="Input 4 2 2 2 5 3" xfId="21938" xr:uid="{D7DE1866-2FF9-4452-9108-C015D810FDF4}"/>
    <cellStyle name="Input 4 2 2 2 6" xfId="21939" xr:uid="{33004A06-D891-4022-8D47-573777841EF3}"/>
    <cellStyle name="Input 4 2 2 2 6 2" xfId="21940" xr:uid="{4C611DC2-0A3F-49A7-9820-3EC1DB2D66E6}"/>
    <cellStyle name="Input 4 2 2 2 6 2 2" xfId="21941" xr:uid="{0E6FF6BC-6411-485A-84B2-9B880AFD1395}"/>
    <cellStyle name="Input 4 2 2 2 6 3" xfId="21942" xr:uid="{8AD33915-0EBA-4642-9429-9B077492FD92}"/>
    <cellStyle name="Input 4 2 2 2 7" xfId="21943" xr:uid="{873E99B4-DCDD-4696-95C9-679F48323079}"/>
    <cellStyle name="Input 4 2 2 2 7 2" xfId="21944" xr:uid="{4EFB6874-A753-436A-9C91-CC8003CAD467}"/>
    <cellStyle name="Input 4 2 2 2 7 2 2" xfId="21945" xr:uid="{B22F86D1-B7AD-4F47-8B0F-56BBAB6D5F80}"/>
    <cellStyle name="Input 4 2 2 2 7 3" xfId="21946" xr:uid="{BBA625CB-4979-4A10-845C-0FA5BBF799EF}"/>
    <cellStyle name="Input 4 2 2 2 8" xfId="21947" xr:uid="{86A76F54-B721-4AB5-A71C-17370E510B72}"/>
    <cellStyle name="Input 4 2 2 2 8 2" xfId="21948" xr:uid="{F1EB7435-8076-4F86-BA74-28895BD8DFBF}"/>
    <cellStyle name="Input 4 2 2 2 8 2 2" xfId="21949" xr:uid="{E62156A2-1CEB-4E3D-9DC0-886E135A271B}"/>
    <cellStyle name="Input 4 2 2 2 8 3" xfId="21950" xr:uid="{0FE36B1A-CA66-4EDC-8D49-A4658BBC387D}"/>
    <cellStyle name="Input 4 2 2 2 9" xfId="21951" xr:uid="{D5160F59-AD65-4329-A111-40F244D0D509}"/>
    <cellStyle name="Input 4 2 2 2 9 2" xfId="21952" xr:uid="{9590ED4F-B153-4B1F-B488-22DA4048B91D}"/>
    <cellStyle name="Input 4 2 2 2 9 2 2" xfId="21953" xr:uid="{4293B444-A621-43D8-80F0-EE44310C7576}"/>
    <cellStyle name="Input 4 2 2 2 9 3" xfId="21954" xr:uid="{B78132BF-0FBD-4C18-9E36-3A4B9B4977AB}"/>
    <cellStyle name="Input 4 2 2 20" xfId="21955" xr:uid="{0C1A5680-1A11-4ACD-A213-63741876BF31}"/>
    <cellStyle name="Input 4 2 2 3" xfId="21956" xr:uid="{4D08C189-0354-4EBA-AA2E-668E0735D684}"/>
    <cellStyle name="Input 4 2 2 3 2" xfId="21957" xr:uid="{02AFAF25-DB02-48C2-8A48-B3D6D43F265D}"/>
    <cellStyle name="Input 4 2 2 3 2 2" xfId="21958" xr:uid="{1F47C041-176A-4CA2-AC36-8A4666B0EC43}"/>
    <cellStyle name="Input 4 2 2 3 2 3" xfId="21959" xr:uid="{5C273D61-D8C2-4FDC-9A71-0AC89E75D0AA}"/>
    <cellStyle name="Input 4 2 2 3 3" xfId="21960" xr:uid="{4F11135A-3EBF-42A6-BA3D-311E0A3D9FB0}"/>
    <cellStyle name="Input 4 2 2 3 3 2" xfId="21961" xr:uid="{47FD4048-4542-4A22-BA43-F1202FA8105E}"/>
    <cellStyle name="Input 4 2 2 3 4" xfId="21962" xr:uid="{28E13E22-B8ED-42B7-B560-96C2C63FBFBB}"/>
    <cellStyle name="Input 4 2 2 4" xfId="21963" xr:uid="{85350051-D4BB-43BA-B60E-19945095B077}"/>
    <cellStyle name="Input 4 2 2 4 2" xfId="21964" xr:uid="{D77173B0-0AB6-41E3-BFBC-4A096BF245FF}"/>
    <cellStyle name="Input 4 2 2 4 2 2" xfId="21965" xr:uid="{3B839534-1192-4930-AC56-C21907F17C61}"/>
    <cellStyle name="Input 4 2 2 4 3" xfId="21966" xr:uid="{A039C667-799A-40B7-8EF1-40E8BEBCADD9}"/>
    <cellStyle name="Input 4 2 2 4 4" xfId="21967" xr:uid="{60BBB879-639F-4DB7-8549-96599D92189E}"/>
    <cellStyle name="Input 4 2 2 5" xfId="21968" xr:uid="{55973FB4-4FD7-405D-94B4-9FD4AD24ED0B}"/>
    <cellStyle name="Input 4 2 2 5 2" xfId="21969" xr:uid="{FE00C7F6-C85C-4677-BA74-EB2C01032212}"/>
    <cellStyle name="Input 4 2 2 5 2 2" xfId="21970" xr:uid="{916BDAC9-3762-4AF8-9E17-5FCDE8515A33}"/>
    <cellStyle name="Input 4 2 2 5 3" xfId="21971" xr:uid="{09827773-AA65-466E-B8AC-C9C06191AD76}"/>
    <cellStyle name="Input 4 2 2 5 4" xfId="21972" xr:uid="{0BDADE98-9457-4A86-A698-41F0BB49960A}"/>
    <cellStyle name="Input 4 2 2 6" xfId="21973" xr:uid="{EAD03A44-5C65-43E1-8971-CBAB64BAE6E8}"/>
    <cellStyle name="Input 4 2 2 6 2" xfId="21974" xr:uid="{00235295-AF62-457F-B0D5-A32596A5D131}"/>
    <cellStyle name="Input 4 2 2 6 2 2" xfId="21975" xr:uid="{53FF4391-1564-402E-855E-B08DB3B8A750}"/>
    <cellStyle name="Input 4 2 2 6 3" xfId="21976" xr:uid="{75805548-23B4-44E0-8E90-EAC2EF5C0D33}"/>
    <cellStyle name="Input 4 2 2 7" xfId="21977" xr:uid="{02E58F43-8705-48D3-98E3-0F4B2D1767CD}"/>
    <cellStyle name="Input 4 2 2 7 2" xfId="21978" xr:uid="{0B9C02A2-BC5F-493F-9AAD-D9FB8AC91E32}"/>
    <cellStyle name="Input 4 2 2 7 2 2" xfId="21979" xr:uid="{C9F5A801-8573-4CE9-BA95-CC4E7407CBC3}"/>
    <cellStyle name="Input 4 2 2 7 3" xfId="21980" xr:uid="{CB34989D-8A75-487E-8ADB-1C54D2BCC30D}"/>
    <cellStyle name="Input 4 2 2 8" xfId="21981" xr:uid="{D69A5254-EBC5-483B-AF17-2DC5A2570501}"/>
    <cellStyle name="Input 4 2 2 8 2" xfId="21982" xr:uid="{D830EBD7-2CED-4F19-A452-2F598479C748}"/>
    <cellStyle name="Input 4 2 2 8 2 2" xfId="21983" xr:uid="{0F39219D-5D25-4A9E-BA9B-84BE9F17455A}"/>
    <cellStyle name="Input 4 2 2 8 3" xfId="21984" xr:uid="{C08BA908-3225-468F-88CB-C9A2A6818595}"/>
    <cellStyle name="Input 4 2 2 9" xfId="21985" xr:uid="{DC18A89B-A9B9-4C7B-B2B4-1674DA1DC57D}"/>
    <cellStyle name="Input 4 2 2 9 2" xfId="21986" xr:uid="{A5165D96-9FD5-440C-B182-1385C0A87617}"/>
    <cellStyle name="Input 4 2 2 9 2 2" xfId="21987" xr:uid="{266BBB29-9FF5-473D-9765-B60C831FD6EE}"/>
    <cellStyle name="Input 4 2 2 9 3" xfId="21988" xr:uid="{7F5A97BC-6157-43FF-A48F-B7B103FBC59E}"/>
    <cellStyle name="Input 4 2 20" xfId="21989" xr:uid="{99E32F1A-B329-4404-9699-3D3030A3639D}"/>
    <cellStyle name="Input 4 2 20 2" xfId="21990" xr:uid="{18E5A388-56B1-4BA3-A5E2-BDC3C1F234D3}"/>
    <cellStyle name="Input 4 2 20 2 2" xfId="21991" xr:uid="{6CEAF27F-88EA-4515-B43F-47303BC39E61}"/>
    <cellStyle name="Input 4 2 20 3" xfId="21992" xr:uid="{C648E290-1E19-4072-B96A-FC0F9C7A5B84}"/>
    <cellStyle name="Input 4 2 21" xfId="21993" xr:uid="{30D08518-C63C-45AA-BEEF-B5B6E561C5A4}"/>
    <cellStyle name="Input 4 2 21 2" xfId="21994" xr:uid="{C04BD85E-930F-440E-A560-267FB5502D00}"/>
    <cellStyle name="Input 4 2 22" xfId="21995" xr:uid="{E72377F0-F8F9-438A-B301-C338E1A2356D}"/>
    <cellStyle name="Input 4 2 23" xfId="21996" xr:uid="{B7A50F3A-F91B-47B4-97EE-A61F8E2ED058}"/>
    <cellStyle name="Input 4 2 3" xfId="21997" xr:uid="{79169E09-77EA-4846-AE4B-212A68AB2505}"/>
    <cellStyle name="Input 4 2 3 10" xfId="21998" xr:uid="{E9665FEF-F902-472C-9F46-C16014F80CBF}"/>
    <cellStyle name="Input 4 2 3 10 2" xfId="21999" xr:uid="{44F33CDD-8BB1-4B63-AFF8-A6862A701DA2}"/>
    <cellStyle name="Input 4 2 3 10 2 2" xfId="22000" xr:uid="{4BF51721-9F15-4E1A-9C1D-03DBE99985FC}"/>
    <cellStyle name="Input 4 2 3 10 3" xfId="22001" xr:uid="{9E8F0FEC-A463-41D3-8FDF-062A73EC4260}"/>
    <cellStyle name="Input 4 2 3 11" xfId="22002" xr:uid="{645BAE75-9F4D-4303-AD64-2609216B216C}"/>
    <cellStyle name="Input 4 2 3 11 2" xfId="22003" xr:uid="{D14BCA27-E50F-476C-8645-7ECD9FDECBB5}"/>
    <cellStyle name="Input 4 2 3 11 2 2" xfId="22004" xr:uid="{E844DBDC-C011-4116-9620-D262B75AF2EA}"/>
    <cellStyle name="Input 4 2 3 11 3" xfId="22005" xr:uid="{0C8A227B-25B0-4D80-9077-48AD1F66EB6D}"/>
    <cellStyle name="Input 4 2 3 12" xfId="22006" xr:uid="{68BCA22F-2D59-4870-983A-F6260C6780E2}"/>
    <cellStyle name="Input 4 2 3 12 2" xfId="22007" xr:uid="{1016069F-9F36-4843-9FFA-9E4B2E77F2BA}"/>
    <cellStyle name="Input 4 2 3 12 2 2" xfId="22008" xr:uid="{81475265-2256-461B-A680-7291FAFC6C7F}"/>
    <cellStyle name="Input 4 2 3 12 3" xfId="22009" xr:uid="{7188A694-C3E8-4D9E-9FC0-19737D869479}"/>
    <cellStyle name="Input 4 2 3 13" xfId="22010" xr:uid="{BCCC11E3-0A3E-476F-9141-E20F2E56311F}"/>
    <cellStyle name="Input 4 2 3 13 2" xfId="22011" xr:uid="{4640EAF9-2360-4545-8BD0-C0924F1DC6BE}"/>
    <cellStyle name="Input 4 2 3 13 2 2" xfId="22012" xr:uid="{A886E0AD-D6F0-4D04-A493-D6E38A2CFB4E}"/>
    <cellStyle name="Input 4 2 3 13 3" xfId="22013" xr:uid="{5FB48C4F-1A98-40B0-A496-14F6CD7597C9}"/>
    <cellStyle name="Input 4 2 3 14" xfId="22014" xr:uid="{F2B44BDE-20AE-4D80-A10A-C3B8880C4213}"/>
    <cellStyle name="Input 4 2 3 14 2" xfId="22015" xr:uid="{4C032454-DB51-422C-BEFD-78B6D938E4E3}"/>
    <cellStyle name="Input 4 2 3 14 2 2" xfId="22016" xr:uid="{662784FF-4233-4347-9D37-7F8F2FDBB002}"/>
    <cellStyle name="Input 4 2 3 14 3" xfId="22017" xr:uid="{A7F3FE93-A303-4B34-8DF4-53166D984C35}"/>
    <cellStyle name="Input 4 2 3 15" xfId="22018" xr:uid="{09FE2C9C-8708-48E1-B407-125492172F87}"/>
    <cellStyle name="Input 4 2 3 15 2" xfId="22019" xr:uid="{AB0A8DF1-ABAF-4FF7-B64B-CC9422080995}"/>
    <cellStyle name="Input 4 2 3 15 2 2" xfId="22020" xr:uid="{F8539FFD-5640-4BA6-817B-2175F985A26C}"/>
    <cellStyle name="Input 4 2 3 15 3" xfId="22021" xr:uid="{88FAEEEB-269B-44B5-9E23-A7937DCF0025}"/>
    <cellStyle name="Input 4 2 3 16" xfId="22022" xr:uid="{C8676656-EA9E-4243-ABC7-3E02E9164D5A}"/>
    <cellStyle name="Input 4 2 3 16 2" xfId="22023" xr:uid="{5DFDDA3B-1955-4068-8D1A-58CD5BD1CB4F}"/>
    <cellStyle name="Input 4 2 3 16 2 2" xfId="22024" xr:uid="{501D49C9-4E00-43FC-BE02-1DEB8D9ADA2D}"/>
    <cellStyle name="Input 4 2 3 16 3" xfId="22025" xr:uid="{BF75CB8D-159F-484A-BBB5-D5E41C0C8382}"/>
    <cellStyle name="Input 4 2 3 17" xfId="22026" xr:uid="{5E159989-17B9-4A02-AFD7-F95DD698F7F1}"/>
    <cellStyle name="Input 4 2 3 17 2" xfId="22027" xr:uid="{EE9C94E9-BC46-412B-8F29-1C07EAB9D4EE}"/>
    <cellStyle name="Input 4 2 3 17 2 2" xfId="22028" xr:uid="{F886D62E-CC1C-496F-B41F-81978F9A44A9}"/>
    <cellStyle name="Input 4 2 3 17 3" xfId="22029" xr:uid="{B22E5D8E-3EF6-40F9-89E0-DCE30E858537}"/>
    <cellStyle name="Input 4 2 3 18" xfId="22030" xr:uid="{298F87FC-2DCC-4B1B-B5DC-61B19FA2CC16}"/>
    <cellStyle name="Input 4 2 3 18 2" xfId="22031" xr:uid="{A5976A1E-512E-45AE-BE46-B157C993D610}"/>
    <cellStyle name="Input 4 2 3 19" xfId="22032" xr:uid="{605DBB99-B35E-41B7-B057-18609DEFF66E}"/>
    <cellStyle name="Input 4 2 3 2" xfId="22033" xr:uid="{7911F9D8-BEEC-489B-B1D9-3B35BF470B7F}"/>
    <cellStyle name="Input 4 2 3 2 10" xfId="22034" xr:uid="{550276C8-4D12-4AC9-AF17-913BBFC9E35F}"/>
    <cellStyle name="Input 4 2 3 2 10 2" xfId="22035" xr:uid="{89709414-70E6-4BDB-AE66-0ADF899CD4EB}"/>
    <cellStyle name="Input 4 2 3 2 10 2 2" xfId="22036" xr:uid="{581C5201-285F-4F38-B1C8-B918A26EBD27}"/>
    <cellStyle name="Input 4 2 3 2 10 3" xfId="22037" xr:uid="{DE476E2D-88F4-4A5B-9728-FE42FDCB3E41}"/>
    <cellStyle name="Input 4 2 3 2 11" xfId="22038" xr:uid="{DD038494-F50A-4A63-BAA6-950290D788B9}"/>
    <cellStyle name="Input 4 2 3 2 11 2" xfId="22039" xr:uid="{54D55924-987F-4397-9028-859B2BF5709F}"/>
    <cellStyle name="Input 4 2 3 2 11 2 2" xfId="22040" xr:uid="{FF5ECA53-3BA6-4146-AD4F-A2CDEB10D101}"/>
    <cellStyle name="Input 4 2 3 2 11 3" xfId="22041" xr:uid="{74A9CB9C-0210-4070-BE39-909BA3982BBD}"/>
    <cellStyle name="Input 4 2 3 2 12" xfId="22042" xr:uid="{729504EB-8E59-4903-9953-D71B8A8E73E3}"/>
    <cellStyle name="Input 4 2 3 2 12 2" xfId="22043" xr:uid="{C5A8A788-07F8-4FAC-809E-26EFDD6B498C}"/>
    <cellStyle name="Input 4 2 3 2 12 2 2" xfId="22044" xr:uid="{5C90D0B2-85AD-47A0-A55E-99BA6EE25171}"/>
    <cellStyle name="Input 4 2 3 2 12 3" xfId="22045" xr:uid="{1956158A-4B12-4018-8762-68AC3C4DF462}"/>
    <cellStyle name="Input 4 2 3 2 13" xfId="22046" xr:uid="{FB6215A8-65E8-4FF7-8BBC-ADA7AAA18ADA}"/>
    <cellStyle name="Input 4 2 3 2 13 2" xfId="22047" xr:uid="{5440DA24-91D0-4FFD-8DC0-965D0618DF5F}"/>
    <cellStyle name="Input 4 2 3 2 13 2 2" xfId="22048" xr:uid="{A26F16F8-45F9-4C71-B49B-2A08173E449C}"/>
    <cellStyle name="Input 4 2 3 2 13 3" xfId="22049" xr:uid="{83AA4164-668F-4AE7-9E8E-776242FDCCB8}"/>
    <cellStyle name="Input 4 2 3 2 14" xfId="22050" xr:uid="{6395BF98-44F6-40FA-AB6F-CCAB9821067E}"/>
    <cellStyle name="Input 4 2 3 2 14 2" xfId="22051" xr:uid="{8DAAD822-AB2A-4782-B009-15175060C74B}"/>
    <cellStyle name="Input 4 2 3 2 14 2 2" xfId="22052" xr:uid="{8B1E3C52-C9FC-4F98-95E9-CFE278863AB7}"/>
    <cellStyle name="Input 4 2 3 2 14 3" xfId="22053" xr:uid="{919050DA-09F2-4B32-81A3-ED7B3BAB7774}"/>
    <cellStyle name="Input 4 2 3 2 15" xfId="22054" xr:uid="{3B634587-DE94-4BB7-A62A-97A3098067C1}"/>
    <cellStyle name="Input 4 2 3 2 15 2" xfId="22055" xr:uid="{3F29A9C0-6577-4453-AF18-3CC337A1AA3B}"/>
    <cellStyle name="Input 4 2 3 2 15 2 2" xfId="22056" xr:uid="{CD893F09-7EA6-426C-8A5C-888FC4E0A513}"/>
    <cellStyle name="Input 4 2 3 2 15 3" xfId="22057" xr:uid="{5A1C742B-2B37-4C50-A93C-ECE2F4DBFB29}"/>
    <cellStyle name="Input 4 2 3 2 16" xfId="22058" xr:uid="{C72BC19C-0DB5-4C66-9B70-A324512A3652}"/>
    <cellStyle name="Input 4 2 3 2 16 2" xfId="22059" xr:uid="{77C74642-C2C2-499E-81E4-62363D92E2A4}"/>
    <cellStyle name="Input 4 2 3 2 16 2 2" xfId="22060" xr:uid="{52E8F628-AD43-459E-A1E5-6AC58866975F}"/>
    <cellStyle name="Input 4 2 3 2 16 3" xfId="22061" xr:uid="{F3F548C2-664C-477C-96AF-6277761B1FD5}"/>
    <cellStyle name="Input 4 2 3 2 17" xfId="22062" xr:uid="{FFC5A72A-E265-412D-8C56-567DBAA760B1}"/>
    <cellStyle name="Input 4 2 3 2 17 2" xfId="22063" xr:uid="{45DAA813-FC22-4C4C-862A-B419D5AF879D}"/>
    <cellStyle name="Input 4 2 3 2 17 2 2" xfId="22064" xr:uid="{630B34C5-9E1E-4BDF-845B-640A96225697}"/>
    <cellStyle name="Input 4 2 3 2 17 3" xfId="22065" xr:uid="{317DB6BF-6F10-42D0-872B-61FDB58F8968}"/>
    <cellStyle name="Input 4 2 3 2 18" xfId="22066" xr:uid="{9CE414B2-EC57-44E8-9F90-443FCE8E0080}"/>
    <cellStyle name="Input 4 2 3 2 18 2" xfId="22067" xr:uid="{288844D0-C0CD-40EB-9285-425F0871E923}"/>
    <cellStyle name="Input 4 2 3 2 18 2 2" xfId="22068" xr:uid="{407997B2-93DD-4A10-8A9B-BFA586086FC5}"/>
    <cellStyle name="Input 4 2 3 2 18 3" xfId="22069" xr:uid="{5731AA08-F3D1-4360-A4B6-33E4A3DE69CB}"/>
    <cellStyle name="Input 4 2 3 2 19" xfId="22070" xr:uid="{424F1B98-4E55-4D0F-9967-236F6F2FA5F1}"/>
    <cellStyle name="Input 4 2 3 2 19 2" xfId="22071" xr:uid="{9CA142F4-D9FE-4A4D-947B-E1D2AC142FB3}"/>
    <cellStyle name="Input 4 2 3 2 19 2 2" xfId="22072" xr:uid="{BD4769F6-984B-45E9-822E-E44ADCD129CB}"/>
    <cellStyle name="Input 4 2 3 2 19 3" xfId="22073" xr:uid="{FF783C80-0712-4D14-8064-9117424267A6}"/>
    <cellStyle name="Input 4 2 3 2 2" xfId="22074" xr:uid="{F90319BB-1122-49F3-88A4-07BB1A663410}"/>
    <cellStyle name="Input 4 2 3 2 2 2" xfId="22075" xr:uid="{31E6881E-89CD-422C-8791-C800FE9EC681}"/>
    <cellStyle name="Input 4 2 3 2 2 2 2" xfId="22076" xr:uid="{67DF6AD6-0F40-4CB0-9543-5BEA54928C6D}"/>
    <cellStyle name="Input 4 2 3 2 2 3" xfId="22077" xr:uid="{B1EC8230-9AAD-456D-AA00-66F8B9FC48DB}"/>
    <cellStyle name="Input 4 2 3 2 2 4" xfId="22078" xr:uid="{B4691568-DA2D-4071-98B4-465FEEBBA640}"/>
    <cellStyle name="Input 4 2 3 2 20" xfId="22079" xr:uid="{71595448-AA95-421D-A201-2EC2E5C7EB08}"/>
    <cellStyle name="Input 4 2 3 2 20 2" xfId="22080" xr:uid="{DE6995CC-747F-4678-A2A8-09DC22D19539}"/>
    <cellStyle name="Input 4 2 3 2 20 2 2" xfId="22081" xr:uid="{4B46EA68-2EFE-4785-A212-45774038CC15}"/>
    <cellStyle name="Input 4 2 3 2 20 3" xfId="22082" xr:uid="{EF09EC47-5CC0-4DC2-A1D0-7155595B835F}"/>
    <cellStyle name="Input 4 2 3 2 21" xfId="22083" xr:uid="{2ADD772C-E3A2-4CE3-B55C-A0F39427C2A2}"/>
    <cellStyle name="Input 4 2 3 2 21 2" xfId="22084" xr:uid="{40900663-193E-44B3-B868-41E85136C805}"/>
    <cellStyle name="Input 4 2 3 2 22" xfId="22085" xr:uid="{2E6E2E95-79B5-48FB-B156-9FDA6598588D}"/>
    <cellStyle name="Input 4 2 3 2 23" xfId="22086" xr:uid="{B668A8BC-D3FE-45E1-B297-43A92B662DB7}"/>
    <cellStyle name="Input 4 2 3 2 3" xfId="22087" xr:uid="{1089061E-7443-4D37-84DC-F26C8BC219D7}"/>
    <cellStyle name="Input 4 2 3 2 3 2" xfId="22088" xr:uid="{EBD7C554-DD80-41DC-B8AB-4F5022D2C609}"/>
    <cellStyle name="Input 4 2 3 2 3 2 2" xfId="22089" xr:uid="{826A3D00-281C-490B-A8E7-F040B8697707}"/>
    <cellStyle name="Input 4 2 3 2 3 3" xfId="22090" xr:uid="{A7B80308-6613-4705-9FCB-83B84FF98CD7}"/>
    <cellStyle name="Input 4 2 3 2 3 4" xfId="22091" xr:uid="{24F2FC51-A651-4E61-AA35-ADF7F8C06467}"/>
    <cellStyle name="Input 4 2 3 2 4" xfId="22092" xr:uid="{7029AE6B-8D9D-4EB6-9983-36E59ECF1C53}"/>
    <cellStyle name="Input 4 2 3 2 4 2" xfId="22093" xr:uid="{5A2AC386-7A85-4687-8935-968308D33D8E}"/>
    <cellStyle name="Input 4 2 3 2 4 2 2" xfId="22094" xr:uid="{8C346191-A13E-4658-9E7D-D48931D3DF82}"/>
    <cellStyle name="Input 4 2 3 2 4 3" xfId="22095" xr:uid="{1BABB6EB-A498-4B39-8405-12C9BA17E0C6}"/>
    <cellStyle name="Input 4 2 3 2 5" xfId="22096" xr:uid="{CB410893-E432-489A-9396-77A54D03F61C}"/>
    <cellStyle name="Input 4 2 3 2 5 2" xfId="22097" xr:uid="{18579832-9867-4061-A3FA-599FF5935572}"/>
    <cellStyle name="Input 4 2 3 2 5 2 2" xfId="22098" xr:uid="{0359150E-EF27-4AB3-A190-A022A7F84848}"/>
    <cellStyle name="Input 4 2 3 2 5 3" xfId="22099" xr:uid="{E712E5AA-BAF2-46B8-89DC-7C7838A96577}"/>
    <cellStyle name="Input 4 2 3 2 6" xfId="22100" xr:uid="{1D467D4E-27FD-482F-AFA4-12671416F953}"/>
    <cellStyle name="Input 4 2 3 2 6 2" xfId="22101" xr:uid="{59AEABA4-AB79-4080-BDA6-933A90610862}"/>
    <cellStyle name="Input 4 2 3 2 6 2 2" xfId="22102" xr:uid="{91FEE77D-D0DC-4BE6-919F-B46E6FBA900F}"/>
    <cellStyle name="Input 4 2 3 2 6 3" xfId="22103" xr:uid="{1868028A-25CC-40F5-9361-32EFA478711D}"/>
    <cellStyle name="Input 4 2 3 2 7" xfId="22104" xr:uid="{79C40803-0871-4DCC-BCCE-00CDDF978889}"/>
    <cellStyle name="Input 4 2 3 2 7 2" xfId="22105" xr:uid="{3CAAA1E1-D5F8-48E1-BB3E-BD1F747612CB}"/>
    <cellStyle name="Input 4 2 3 2 7 2 2" xfId="22106" xr:uid="{05675549-6DE8-46B5-902C-65F9BE9089C8}"/>
    <cellStyle name="Input 4 2 3 2 7 3" xfId="22107" xr:uid="{DE71D649-8E33-4466-BC9C-037551C7E377}"/>
    <cellStyle name="Input 4 2 3 2 8" xfId="22108" xr:uid="{668B6853-7001-4F10-845B-E79DF7E5A29F}"/>
    <cellStyle name="Input 4 2 3 2 8 2" xfId="22109" xr:uid="{A83E9924-915D-49D1-812E-FF80B1568CCE}"/>
    <cellStyle name="Input 4 2 3 2 8 2 2" xfId="22110" xr:uid="{03513418-BE99-44D6-A5EF-6070D09DCEA0}"/>
    <cellStyle name="Input 4 2 3 2 8 3" xfId="22111" xr:uid="{BB7BD296-88DE-4C24-BDDC-A6C8A71DB624}"/>
    <cellStyle name="Input 4 2 3 2 9" xfId="22112" xr:uid="{799905D0-2C95-428E-9EBB-5CD3B4670FC5}"/>
    <cellStyle name="Input 4 2 3 2 9 2" xfId="22113" xr:uid="{7348442D-03BA-4DE5-B48E-3673EEEBE7B6}"/>
    <cellStyle name="Input 4 2 3 2 9 2 2" xfId="22114" xr:uid="{49D85BFE-FA84-4E1D-8185-9262142F065B}"/>
    <cellStyle name="Input 4 2 3 2 9 3" xfId="22115" xr:uid="{9F14D8AD-CC3F-484D-9E95-31216412450A}"/>
    <cellStyle name="Input 4 2 3 20" xfId="22116" xr:uid="{0AEFACAC-C675-4000-AFDF-55DDBE6E4FCE}"/>
    <cellStyle name="Input 4 2 3 3" xfId="22117" xr:uid="{09DF9843-3A27-435B-83E5-00F5EC4174DF}"/>
    <cellStyle name="Input 4 2 3 3 2" xfId="22118" xr:uid="{8F4BAB14-93DF-4026-802F-3632FE738F0F}"/>
    <cellStyle name="Input 4 2 3 3 2 2" xfId="22119" xr:uid="{FE9A5C7A-8D50-4636-8404-B18395AC4ACE}"/>
    <cellStyle name="Input 4 2 3 3 3" xfId="22120" xr:uid="{0952701A-FAF2-4A7E-9AB6-46DF1AE8626C}"/>
    <cellStyle name="Input 4 2 3 3 4" xfId="22121" xr:uid="{2F699846-1832-4AAF-8C21-93F5F4917809}"/>
    <cellStyle name="Input 4 2 3 4" xfId="22122" xr:uid="{311271E5-9B18-43E5-A344-C5AC0CEC15D6}"/>
    <cellStyle name="Input 4 2 3 4 2" xfId="22123" xr:uid="{1E70D182-1173-41F9-B5DA-F974B0BAE56C}"/>
    <cellStyle name="Input 4 2 3 4 2 2" xfId="22124" xr:uid="{2A5E1DB8-BC42-4C26-AB40-4421D52DDBBA}"/>
    <cellStyle name="Input 4 2 3 4 3" xfId="22125" xr:uid="{1617E849-9DD9-4280-90CA-384D3AFA2D85}"/>
    <cellStyle name="Input 4 2 3 4 4" xfId="22126" xr:uid="{347A9666-667B-4AF3-93AF-D1054A9DD8B9}"/>
    <cellStyle name="Input 4 2 3 5" xfId="22127" xr:uid="{A39779C6-0E4F-4E1C-8A36-58F07F2AC5DB}"/>
    <cellStyle name="Input 4 2 3 5 2" xfId="22128" xr:uid="{2D795B4D-6401-4D93-9AA7-DEB9758992AD}"/>
    <cellStyle name="Input 4 2 3 5 2 2" xfId="22129" xr:uid="{AC5770AC-F47C-422C-B2BA-29E9DA0FE26E}"/>
    <cellStyle name="Input 4 2 3 5 3" xfId="22130" xr:uid="{AFDF61E8-DFF7-41DE-9103-C0A1742CCA8A}"/>
    <cellStyle name="Input 4 2 3 6" xfId="22131" xr:uid="{7B1F1DBB-2362-48DB-B9DE-D07C1DFA2993}"/>
    <cellStyle name="Input 4 2 3 6 2" xfId="22132" xr:uid="{67F85CEC-3F48-4817-B3DD-A37E0FBDD451}"/>
    <cellStyle name="Input 4 2 3 6 2 2" xfId="22133" xr:uid="{23226AE4-BE78-490E-A425-2ADCDEB57C51}"/>
    <cellStyle name="Input 4 2 3 6 3" xfId="22134" xr:uid="{70EBA36A-B868-41A7-9EB3-20816E93634B}"/>
    <cellStyle name="Input 4 2 3 7" xfId="22135" xr:uid="{B780150B-88C8-4DBF-A686-4C89CADF9D21}"/>
    <cellStyle name="Input 4 2 3 7 2" xfId="22136" xr:uid="{65888151-CEA4-4384-9B74-172CE4181C2E}"/>
    <cellStyle name="Input 4 2 3 7 2 2" xfId="22137" xr:uid="{F8FD2D92-9898-486D-8047-15D43F590361}"/>
    <cellStyle name="Input 4 2 3 7 3" xfId="22138" xr:uid="{2B9A3FC3-DC05-4670-B83A-6A8F0480DFE3}"/>
    <cellStyle name="Input 4 2 3 8" xfId="22139" xr:uid="{53BACCBC-403F-4001-8BE2-DFB5B2E73438}"/>
    <cellStyle name="Input 4 2 3 8 2" xfId="22140" xr:uid="{66B43807-1A83-4C28-AFD2-B465998A5604}"/>
    <cellStyle name="Input 4 2 3 8 2 2" xfId="22141" xr:uid="{C5D847DC-11FB-4140-B5B7-6EF3AF69CECD}"/>
    <cellStyle name="Input 4 2 3 8 3" xfId="22142" xr:uid="{93D28C82-22D9-42FF-A4FF-2D487F0A26E4}"/>
    <cellStyle name="Input 4 2 3 9" xfId="22143" xr:uid="{590EDEFF-BC3F-42D4-929E-FE848642F3BD}"/>
    <cellStyle name="Input 4 2 3 9 2" xfId="22144" xr:uid="{1ABE8AFB-E033-47EC-8516-E2832E38A0EF}"/>
    <cellStyle name="Input 4 2 3 9 2 2" xfId="22145" xr:uid="{FD97A75D-DA0D-4DB9-9040-61B9DC51B13B}"/>
    <cellStyle name="Input 4 2 3 9 3" xfId="22146" xr:uid="{B2B2F12C-DB19-4689-BB9F-DCE986E58E9C}"/>
    <cellStyle name="Input 4 2 4" xfId="22147" xr:uid="{38358458-0099-45F4-9BBA-4947575F2A62}"/>
    <cellStyle name="Input 4 2 4 10" xfId="22148" xr:uid="{6104A8DE-80CE-46E3-986E-F4AC192A058A}"/>
    <cellStyle name="Input 4 2 4 10 2" xfId="22149" xr:uid="{08A66F4B-3309-41FB-B74F-3BA80A2116CC}"/>
    <cellStyle name="Input 4 2 4 10 2 2" xfId="22150" xr:uid="{9A1CE2B9-340F-446E-BBA8-22F99A64874D}"/>
    <cellStyle name="Input 4 2 4 10 3" xfId="22151" xr:uid="{9985109E-6F45-41F0-83AE-C36B3A811561}"/>
    <cellStyle name="Input 4 2 4 11" xfId="22152" xr:uid="{4CEBAA12-4A8E-4E5B-B982-D172A23073FC}"/>
    <cellStyle name="Input 4 2 4 11 2" xfId="22153" xr:uid="{6243387A-FCAF-4846-8692-23A2C7E0AEDC}"/>
    <cellStyle name="Input 4 2 4 11 2 2" xfId="22154" xr:uid="{84F29271-1FDD-4001-A144-58B4B3160640}"/>
    <cellStyle name="Input 4 2 4 11 3" xfId="22155" xr:uid="{0BE91338-4A63-47C4-AAC4-F948456DB44A}"/>
    <cellStyle name="Input 4 2 4 12" xfId="22156" xr:uid="{47A4BA32-FD1C-4804-822A-A5F94DE66092}"/>
    <cellStyle name="Input 4 2 4 12 2" xfId="22157" xr:uid="{D0665972-571D-4CC9-874D-F2309D4FA546}"/>
    <cellStyle name="Input 4 2 4 12 2 2" xfId="22158" xr:uid="{87087766-C8CD-462F-84DF-96902DAF6EC5}"/>
    <cellStyle name="Input 4 2 4 12 3" xfId="22159" xr:uid="{D2DFDA40-26D9-4094-86AA-101DA5020E3E}"/>
    <cellStyle name="Input 4 2 4 13" xfId="22160" xr:uid="{846B60EA-BB94-4286-9AEF-3F0CF1E0391C}"/>
    <cellStyle name="Input 4 2 4 13 2" xfId="22161" xr:uid="{13F66C9B-FE0A-4093-A526-D5EE9D524BBE}"/>
    <cellStyle name="Input 4 2 4 13 2 2" xfId="22162" xr:uid="{BF8FB91A-4BF2-421D-B874-8BF00B30D070}"/>
    <cellStyle name="Input 4 2 4 13 3" xfId="22163" xr:uid="{F08343F9-51E6-4916-A6D6-30CBAA95D5B2}"/>
    <cellStyle name="Input 4 2 4 14" xfId="22164" xr:uid="{FF74397E-E097-49C1-98C1-5E8DCB260880}"/>
    <cellStyle name="Input 4 2 4 14 2" xfId="22165" xr:uid="{56798CAE-C96C-4893-B1B7-90F3586E7101}"/>
    <cellStyle name="Input 4 2 4 14 2 2" xfId="22166" xr:uid="{197F2E03-1CC3-4F02-BBD0-02185B71E920}"/>
    <cellStyle name="Input 4 2 4 14 3" xfId="22167" xr:uid="{6C913ABF-5C3F-4C84-818F-6BB3C7A823D0}"/>
    <cellStyle name="Input 4 2 4 15" xfId="22168" xr:uid="{FDE4357E-95AB-487E-9A02-B10A145691DA}"/>
    <cellStyle name="Input 4 2 4 15 2" xfId="22169" xr:uid="{D082C66D-8924-4D8D-A9D5-E57D140AA175}"/>
    <cellStyle name="Input 4 2 4 15 2 2" xfId="22170" xr:uid="{EDB0F654-FEC2-4642-9268-EB6E3F4934AC}"/>
    <cellStyle name="Input 4 2 4 15 3" xfId="22171" xr:uid="{D836A70B-838B-4557-80CD-B01D93168B7C}"/>
    <cellStyle name="Input 4 2 4 16" xfId="22172" xr:uid="{992EAE53-BC96-4B30-8282-B4B48EF59AAC}"/>
    <cellStyle name="Input 4 2 4 16 2" xfId="22173" xr:uid="{B214DFF0-F612-41DC-9534-B68EB202384A}"/>
    <cellStyle name="Input 4 2 4 16 2 2" xfId="22174" xr:uid="{E1582EDC-6460-45C4-8C02-FE8BCE8BECBE}"/>
    <cellStyle name="Input 4 2 4 16 3" xfId="22175" xr:uid="{02E7CA15-6677-46BF-A6DC-2EED79232A96}"/>
    <cellStyle name="Input 4 2 4 17" xfId="22176" xr:uid="{D48C7C40-61F9-4C6E-8823-FFACC9300396}"/>
    <cellStyle name="Input 4 2 4 17 2" xfId="22177" xr:uid="{0268F2A8-45CF-4474-B99D-58CF92A56872}"/>
    <cellStyle name="Input 4 2 4 17 2 2" xfId="22178" xr:uid="{33E14652-A504-4B73-AD77-74C7E757A1A1}"/>
    <cellStyle name="Input 4 2 4 17 3" xfId="22179" xr:uid="{CE92EC42-384F-469C-984C-193CB5E4B8D6}"/>
    <cellStyle name="Input 4 2 4 18" xfId="22180" xr:uid="{7466A397-6001-4180-910E-A793F47F3BCF}"/>
    <cellStyle name="Input 4 2 4 18 2" xfId="22181" xr:uid="{B2067A2A-8F0E-4685-A4D9-1CD568DA6C94}"/>
    <cellStyle name="Input 4 2 4 18 2 2" xfId="22182" xr:uid="{1B0ABFC8-337C-4103-92DC-44FFBFD0DDA4}"/>
    <cellStyle name="Input 4 2 4 18 3" xfId="22183" xr:uid="{0DAC32E2-9976-47D9-9680-4B76D91C8667}"/>
    <cellStyle name="Input 4 2 4 19" xfId="22184" xr:uid="{84D88DE2-1EDD-4EEB-9BF2-C62D20B7FC3A}"/>
    <cellStyle name="Input 4 2 4 19 2" xfId="22185" xr:uid="{638A6A09-4BCD-4C1A-9728-0F4A2BE1BAF5}"/>
    <cellStyle name="Input 4 2 4 19 2 2" xfId="22186" xr:uid="{8991BF5E-9C3B-45E5-9270-125082CC9B8D}"/>
    <cellStyle name="Input 4 2 4 19 3" xfId="22187" xr:uid="{5CECDBC1-3825-4505-869F-60920109E01E}"/>
    <cellStyle name="Input 4 2 4 2" xfId="22188" xr:uid="{E2FC5CAE-9D65-45D4-8F82-FE3EAB9DA611}"/>
    <cellStyle name="Input 4 2 4 2 10" xfId="22189" xr:uid="{D750A820-CFD6-4A7A-934B-042F81C31587}"/>
    <cellStyle name="Input 4 2 4 2 10 2" xfId="22190" xr:uid="{7D9446E2-4DF8-4DC9-A648-3FDB3D169F54}"/>
    <cellStyle name="Input 4 2 4 2 10 2 2" xfId="22191" xr:uid="{E24FD1BF-1256-4890-97E7-567FFEC027AF}"/>
    <cellStyle name="Input 4 2 4 2 10 3" xfId="22192" xr:uid="{646BBA85-5D88-47C5-BC77-829E4B0461F4}"/>
    <cellStyle name="Input 4 2 4 2 11" xfId="22193" xr:uid="{A7FE128F-A736-4369-AC61-A8356C5DE669}"/>
    <cellStyle name="Input 4 2 4 2 11 2" xfId="22194" xr:uid="{DF0A6CF8-58E8-4387-876A-BCA0B8178441}"/>
    <cellStyle name="Input 4 2 4 2 11 2 2" xfId="22195" xr:uid="{34EFCBEC-27EF-4E08-9ABC-36702266F262}"/>
    <cellStyle name="Input 4 2 4 2 11 3" xfId="22196" xr:uid="{26FA6BF4-5A9B-4962-B6EA-20EFEB5502C8}"/>
    <cellStyle name="Input 4 2 4 2 12" xfId="22197" xr:uid="{9DC80BEB-3765-485A-B6BA-829F0A7DB838}"/>
    <cellStyle name="Input 4 2 4 2 12 2" xfId="22198" xr:uid="{FD63B135-AA45-45E1-98DE-64131608210C}"/>
    <cellStyle name="Input 4 2 4 2 12 2 2" xfId="22199" xr:uid="{7C16FA4C-678C-418E-9A95-B09180BC7B9C}"/>
    <cellStyle name="Input 4 2 4 2 12 3" xfId="22200" xr:uid="{BB47B82F-AC32-45E3-9A98-6FA23BDFFC8C}"/>
    <cellStyle name="Input 4 2 4 2 13" xfId="22201" xr:uid="{90082833-5F9C-4846-AD05-4F4C2D9C2312}"/>
    <cellStyle name="Input 4 2 4 2 13 2" xfId="22202" xr:uid="{91325DA8-3CF0-42A6-9534-583AEFF6BD4A}"/>
    <cellStyle name="Input 4 2 4 2 13 2 2" xfId="22203" xr:uid="{B2E4CB5D-0221-4082-816D-B352804BCC92}"/>
    <cellStyle name="Input 4 2 4 2 13 3" xfId="22204" xr:uid="{FB6E3EB7-281F-4E94-8810-B8CAC6D9600B}"/>
    <cellStyle name="Input 4 2 4 2 14" xfId="22205" xr:uid="{B7B297F4-2099-418D-88AD-4C955FA4B398}"/>
    <cellStyle name="Input 4 2 4 2 14 2" xfId="22206" xr:uid="{72B6C40D-02D6-4250-9EB5-51B67B04C8DF}"/>
    <cellStyle name="Input 4 2 4 2 14 2 2" xfId="22207" xr:uid="{819A10AB-237E-4630-A091-9B9E295592D5}"/>
    <cellStyle name="Input 4 2 4 2 14 3" xfId="22208" xr:uid="{34DF81DA-E59B-4627-9E55-EDCA698AA6C9}"/>
    <cellStyle name="Input 4 2 4 2 15" xfId="22209" xr:uid="{E8A6702C-226B-42D5-97FF-4A261468967C}"/>
    <cellStyle name="Input 4 2 4 2 15 2" xfId="22210" xr:uid="{1F40A7BF-CAA0-4D57-97C1-97EDB7BBBCAF}"/>
    <cellStyle name="Input 4 2 4 2 15 2 2" xfId="22211" xr:uid="{5C9E1A66-FA2F-4EC4-956C-2D5313502230}"/>
    <cellStyle name="Input 4 2 4 2 15 3" xfId="22212" xr:uid="{497AF6D1-A297-4B9D-85F1-FE70E393A080}"/>
    <cellStyle name="Input 4 2 4 2 16" xfId="22213" xr:uid="{36E5FC92-E3CC-4FF2-A53B-C12F452B900D}"/>
    <cellStyle name="Input 4 2 4 2 16 2" xfId="22214" xr:uid="{E257A365-999A-47B8-A25C-41DBAE4A132C}"/>
    <cellStyle name="Input 4 2 4 2 16 2 2" xfId="22215" xr:uid="{FEB9125B-BCB1-4F52-9FF8-7D009F55FF68}"/>
    <cellStyle name="Input 4 2 4 2 16 3" xfId="22216" xr:uid="{D00B6C9C-0820-47AD-9EF7-79B716163D26}"/>
    <cellStyle name="Input 4 2 4 2 17" xfId="22217" xr:uid="{98548F81-30A2-4388-BCE7-CE0C02E923B4}"/>
    <cellStyle name="Input 4 2 4 2 17 2" xfId="22218" xr:uid="{CE168EB5-79C1-4ECC-B733-9D4015EFBCC4}"/>
    <cellStyle name="Input 4 2 4 2 17 2 2" xfId="22219" xr:uid="{F322C2B6-8304-483F-9C68-33C74460691D}"/>
    <cellStyle name="Input 4 2 4 2 17 3" xfId="22220" xr:uid="{D18AE4C1-70F2-4294-95CB-E3E4494E5686}"/>
    <cellStyle name="Input 4 2 4 2 18" xfId="22221" xr:uid="{F17392D0-37E3-4511-9094-43640608D3F3}"/>
    <cellStyle name="Input 4 2 4 2 18 2" xfId="22222" xr:uid="{7F5489E9-BCC8-4924-A09C-C210F30D4B9B}"/>
    <cellStyle name="Input 4 2 4 2 18 2 2" xfId="22223" xr:uid="{A0695EC4-4BEF-41C4-AE85-7B43F61C4E08}"/>
    <cellStyle name="Input 4 2 4 2 18 3" xfId="22224" xr:uid="{E10EF0A2-1448-44BB-A90C-284726659D76}"/>
    <cellStyle name="Input 4 2 4 2 19" xfId="22225" xr:uid="{0A299C28-25A6-48F3-B6A2-D90618870396}"/>
    <cellStyle name="Input 4 2 4 2 19 2" xfId="22226" xr:uid="{CA091541-EF76-43D2-9038-8700A027D19D}"/>
    <cellStyle name="Input 4 2 4 2 19 2 2" xfId="22227" xr:uid="{905F680C-14F2-46BE-A830-1BDF5C1ACFFA}"/>
    <cellStyle name="Input 4 2 4 2 19 3" xfId="22228" xr:uid="{08212BF4-6B9D-453A-B6ED-6D85DB570EC6}"/>
    <cellStyle name="Input 4 2 4 2 2" xfId="22229" xr:uid="{FBC02A36-AD57-4771-AEF4-7473BC022DE5}"/>
    <cellStyle name="Input 4 2 4 2 2 2" xfId="22230" xr:uid="{F8C2F7B8-8C7A-4163-A9A0-CC031D0FC438}"/>
    <cellStyle name="Input 4 2 4 2 2 2 2" xfId="22231" xr:uid="{50D120ED-7CC3-4264-8B4D-7EFE06A3429A}"/>
    <cellStyle name="Input 4 2 4 2 2 3" xfId="22232" xr:uid="{32A38E0F-12DB-48FA-9B1B-BD4140EE12E2}"/>
    <cellStyle name="Input 4 2 4 2 2 4" xfId="22233" xr:uid="{A4C1B388-21B0-4657-9F78-6535CC66DF61}"/>
    <cellStyle name="Input 4 2 4 2 20" xfId="22234" xr:uid="{F2C04D3B-BC6A-4BA9-BB01-A7172B85B6E8}"/>
    <cellStyle name="Input 4 2 4 2 20 2" xfId="22235" xr:uid="{43A9CAD2-5E4B-4788-94C6-E7F2C2B2AA46}"/>
    <cellStyle name="Input 4 2 4 2 20 2 2" xfId="22236" xr:uid="{F5AB1BD2-866F-41A2-8B73-A00A04E251F3}"/>
    <cellStyle name="Input 4 2 4 2 20 3" xfId="22237" xr:uid="{5A86E01B-E2A6-49CF-B790-65B0080511C6}"/>
    <cellStyle name="Input 4 2 4 2 21" xfId="22238" xr:uid="{86B78756-A201-4C0B-A158-0F619FA36284}"/>
    <cellStyle name="Input 4 2 4 2 21 2" xfId="22239" xr:uid="{D34CC6E9-11E7-4618-9B8A-84DD7975B268}"/>
    <cellStyle name="Input 4 2 4 2 22" xfId="22240" xr:uid="{FC3A6466-7117-4BC5-BAC5-3845A40995A6}"/>
    <cellStyle name="Input 4 2 4 2 23" xfId="22241" xr:uid="{C32ACC7A-AAAA-4053-B0FE-B6A848E7F605}"/>
    <cellStyle name="Input 4 2 4 2 3" xfId="22242" xr:uid="{D5676500-4F30-401A-A090-628689DD8971}"/>
    <cellStyle name="Input 4 2 4 2 3 2" xfId="22243" xr:uid="{327C5A8D-B640-43BB-9FC6-253EF0504DC0}"/>
    <cellStyle name="Input 4 2 4 2 3 2 2" xfId="22244" xr:uid="{B5B40F97-946A-441F-A42D-37A006F42807}"/>
    <cellStyle name="Input 4 2 4 2 3 3" xfId="22245" xr:uid="{8DE9A142-9B8D-48E5-BD99-2A7F36F3A50A}"/>
    <cellStyle name="Input 4 2 4 2 4" xfId="22246" xr:uid="{4E7A0595-458E-4DF2-9069-5309606F0DAA}"/>
    <cellStyle name="Input 4 2 4 2 4 2" xfId="22247" xr:uid="{B15C7F6E-71BB-4D25-99F2-D3F6884983C0}"/>
    <cellStyle name="Input 4 2 4 2 4 2 2" xfId="22248" xr:uid="{6CCEC621-C146-4A1C-9FCD-A6A7B4FED83B}"/>
    <cellStyle name="Input 4 2 4 2 4 3" xfId="22249" xr:uid="{1AD277C8-D54B-4ABF-903F-86D232E5B88E}"/>
    <cellStyle name="Input 4 2 4 2 5" xfId="22250" xr:uid="{47E2374F-C8FA-4CC5-BD7C-DCCF74EC9F6C}"/>
    <cellStyle name="Input 4 2 4 2 5 2" xfId="22251" xr:uid="{2653FE62-1A06-4AF4-8879-FEEEE1AA8952}"/>
    <cellStyle name="Input 4 2 4 2 5 2 2" xfId="22252" xr:uid="{15849AE6-88B8-4A74-85BF-13E5DF921936}"/>
    <cellStyle name="Input 4 2 4 2 5 3" xfId="22253" xr:uid="{C26D296C-4B2E-443E-B169-5E96842F2A64}"/>
    <cellStyle name="Input 4 2 4 2 6" xfId="22254" xr:uid="{B3452793-EE03-4946-B933-B7F366B98E0C}"/>
    <cellStyle name="Input 4 2 4 2 6 2" xfId="22255" xr:uid="{12684C26-9B68-41FB-98C5-252305F38E76}"/>
    <cellStyle name="Input 4 2 4 2 6 2 2" xfId="22256" xr:uid="{EE85E8AE-7D17-426C-BAD6-B57E8B4B776F}"/>
    <cellStyle name="Input 4 2 4 2 6 3" xfId="22257" xr:uid="{BBA4DEEA-B318-4C35-9129-84BBF36100E6}"/>
    <cellStyle name="Input 4 2 4 2 7" xfId="22258" xr:uid="{4D6C1241-BBB6-4237-A787-4F22D17C3F2A}"/>
    <cellStyle name="Input 4 2 4 2 7 2" xfId="22259" xr:uid="{074D16C3-E603-4188-890D-826048FBF60B}"/>
    <cellStyle name="Input 4 2 4 2 7 2 2" xfId="22260" xr:uid="{D4DC678C-37F0-46A8-8DA8-7AD56D09BCD6}"/>
    <cellStyle name="Input 4 2 4 2 7 3" xfId="22261" xr:uid="{DB5D298E-D3E4-4B05-ACF1-02D705EB46DC}"/>
    <cellStyle name="Input 4 2 4 2 8" xfId="22262" xr:uid="{9675DB1B-DA4B-415F-AB22-1495126E8401}"/>
    <cellStyle name="Input 4 2 4 2 8 2" xfId="22263" xr:uid="{215EC2B4-12BB-47E0-80DC-5539A6B30AB7}"/>
    <cellStyle name="Input 4 2 4 2 8 2 2" xfId="22264" xr:uid="{91C5C9D9-ADB0-470F-8F00-97F23F146C53}"/>
    <cellStyle name="Input 4 2 4 2 8 3" xfId="22265" xr:uid="{AFCBF235-D753-4CC6-899C-1D7A5ECC3B2D}"/>
    <cellStyle name="Input 4 2 4 2 9" xfId="22266" xr:uid="{1C869597-816C-4EEF-9FE7-CF32DF291E91}"/>
    <cellStyle name="Input 4 2 4 2 9 2" xfId="22267" xr:uid="{A6E68373-B70E-4468-98EA-306F0392C25E}"/>
    <cellStyle name="Input 4 2 4 2 9 2 2" xfId="22268" xr:uid="{D4A93893-27A1-4445-92AC-529B937C8B0B}"/>
    <cellStyle name="Input 4 2 4 2 9 3" xfId="22269" xr:uid="{06ED1E09-0FB9-40AA-AA4D-3D447131C0D9}"/>
    <cellStyle name="Input 4 2 4 20" xfId="22270" xr:uid="{9B2D66CF-3A83-4AA5-9893-8DE0CA025E97}"/>
    <cellStyle name="Input 4 2 4 20 2" xfId="22271" xr:uid="{8A0C85DD-6F57-4680-91A7-6638E2DFBC56}"/>
    <cellStyle name="Input 4 2 4 20 2 2" xfId="22272" xr:uid="{911EDCE6-44F3-45DF-A4AB-4F2C4F8A42C6}"/>
    <cellStyle name="Input 4 2 4 20 3" xfId="22273" xr:uid="{783C5590-727F-4538-90C9-3451DC6CA624}"/>
    <cellStyle name="Input 4 2 4 21" xfId="22274" xr:uid="{4805E975-8F1D-486E-9039-31CAAA5497FE}"/>
    <cellStyle name="Input 4 2 4 21 2" xfId="22275" xr:uid="{CE164899-7E13-4CCF-9C6D-94D968C2E8EC}"/>
    <cellStyle name="Input 4 2 4 21 2 2" xfId="22276" xr:uid="{19ED208F-30B8-4143-BF06-FDF2B130276E}"/>
    <cellStyle name="Input 4 2 4 21 3" xfId="22277" xr:uid="{1B9AF3CE-E030-4105-95A8-A5D149D725AD}"/>
    <cellStyle name="Input 4 2 4 22" xfId="22278" xr:uid="{4B71AD37-0E63-41E3-A305-031CD32BFCD3}"/>
    <cellStyle name="Input 4 2 4 22 2" xfId="22279" xr:uid="{278789AC-D571-4E76-8768-0C08804BE3A3}"/>
    <cellStyle name="Input 4 2 4 23" xfId="22280" xr:uid="{8DF73BE0-D5FB-421D-91FB-818B4063F6E0}"/>
    <cellStyle name="Input 4 2 4 24" xfId="22281" xr:uid="{4F772679-9641-4D59-B869-ED85BA373005}"/>
    <cellStyle name="Input 4 2 4 3" xfId="22282" xr:uid="{D8EBCF7B-0904-4989-B3D8-DD26A77AC625}"/>
    <cellStyle name="Input 4 2 4 3 2" xfId="22283" xr:uid="{CE40884F-F933-4B1D-A4CB-58C1AF16DDC6}"/>
    <cellStyle name="Input 4 2 4 3 2 2" xfId="22284" xr:uid="{45581CAE-F098-44BE-B705-DC26B8DAA2F0}"/>
    <cellStyle name="Input 4 2 4 3 3" xfId="22285" xr:uid="{BC4C9484-11E0-4BC1-9268-4D0DD9CD7D8E}"/>
    <cellStyle name="Input 4 2 4 3 4" xfId="22286" xr:uid="{DF904C26-2C0C-46C5-95BA-58925A19A11E}"/>
    <cellStyle name="Input 4 2 4 4" xfId="22287" xr:uid="{40BDBDF3-A136-4C12-9F6B-EF74315A7980}"/>
    <cellStyle name="Input 4 2 4 4 2" xfId="22288" xr:uid="{13001B97-C871-40C7-9023-7703FC38BA74}"/>
    <cellStyle name="Input 4 2 4 4 2 2" xfId="22289" xr:uid="{E7B8DDC9-C872-46A8-8D6E-1A5A23AC5FF2}"/>
    <cellStyle name="Input 4 2 4 4 3" xfId="22290" xr:uid="{779ACF7D-6064-4267-B7AB-14AB4D4D2ADA}"/>
    <cellStyle name="Input 4 2 4 4 4" xfId="22291" xr:uid="{FE5CEE4A-83A2-4C6D-A6F4-18EA0F24A947}"/>
    <cellStyle name="Input 4 2 4 5" xfId="22292" xr:uid="{8CBA00A3-5978-4693-B156-A8A9C5B432A5}"/>
    <cellStyle name="Input 4 2 4 5 2" xfId="22293" xr:uid="{24299506-308C-4DC0-A375-F4578971682A}"/>
    <cellStyle name="Input 4 2 4 5 2 2" xfId="22294" xr:uid="{3B3D3432-1987-4CF1-B56D-5791FAEFFC52}"/>
    <cellStyle name="Input 4 2 4 5 3" xfId="22295" xr:uid="{60323481-3A06-4205-A888-956440A3A518}"/>
    <cellStyle name="Input 4 2 4 6" xfId="22296" xr:uid="{535869EC-D25E-44A0-B17F-F8826CB3C3EB}"/>
    <cellStyle name="Input 4 2 4 6 2" xfId="22297" xr:uid="{64AA4A98-DB5D-4953-9A11-42804724A99C}"/>
    <cellStyle name="Input 4 2 4 6 2 2" xfId="22298" xr:uid="{F124D998-41C7-4618-BEF6-9F01044389DC}"/>
    <cellStyle name="Input 4 2 4 6 3" xfId="22299" xr:uid="{543AA9AB-EDF2-4EFD-9433-C449C7E10EDC}"/>
    <cellStyle name="Input 4 2 4 7" xfId="22300" xr:uid="{AE5D2A93-1484-40C5-9B75-E79E4E1D0AE3}"/>
    <cellStyle name="Input 4 2 4 7 2" xfId="22301" xr:uid="{79182B7E-C268-40BC-9824-1283CFCBBE3B}"/>
    <cellStyle name="Input 4 2 4 7 2 2" xfId="22302" xr:uid="{FEB577FC-7191-42E5-8021-672D0686762C}"/>
    <cellStyle name="Input 4 2 4 7 3" xfId="22303" xr:uid="{1A63A5F9-D4E2-446A-8541-50E4EB8C6891}"/>
    <cellStyle name="Input 4 2 4 8" xfId="22304" xr:uid="{15878CF6-A5B6-43C0-9431-B2C64F7B34B9}"/>
    <cellStyle name="Input 4 2 4 8 2" xfId="22305" xr:uid="{87C7E7C9-66CA-4FF4-922C-0758B6141018}"/>
    <cellStyle name="Input 4 2 4 8 2 2" xfId="22306" xr:uid="{B4FEDB1B-C1B8-454B-886D-50D1C0F9A61C}"/>
    <cellStyle name="Input 4 2 4 8 3" xfId="22307" xr:uid="{C23552B1-CDE2-4EB7-B20C-AD29F2231CAE}"/>
    <cellStyle name="Input 4 2 4 9" xfId="22308" xr:uid="{B8F0FE9E-7C1B-4514-84EB-746010DABDBA}"/>
    <cellStyle name="Input 4 2 4 9 2" xfId="22309" xr:uid="{BC36B88A-1357-4A7C-BEB8-AEC0590DD6C6}"/>
    <cellStyle name="Input 4 2 4 9 2 2" xfId="22310" xr:uid="{9C5E9C8D-D79F-48A3-855F-13A1F0F50CF1}"/>
    <cellStyle name="Input 4 2 4 9 3" xfId="22311" xr:uid="{A299844F-CE86-43B6-9E49-BF5C5CAF218C}"/>
    <cellStyle name="Input 4 2 5" xfId="22312" xr:uid="{7D31509C-A313-4745-90CA-EAF317C3868B}"/>
    <cellStyle name="Input 4 2 5 10" xfId="22313" xr:uid="{87536220-5599-4227-915E-34C2F4558A04}"/>
    <cellStyle name="Input 4 2 5 10 2" xfId="22314" xr:uid="{827BDECC-B826-4376-A566-8260E687E40F}"/>
    <cellStyle name="Input 4 2 5 10 2 2" xfId="22315" xr:uid="{D2069E58-1F94-4DDD-99CB-C9D74665F641}"/>
    <cellStyle name="Input 4 2 5 10 3" xfId="22316" xr:uid="{5426E28C-189F-41F2-80F7-791B39C4FC53}"/>
    <cellStyle name="Input 4 2 5 11" xfId="22317" xr:uid="{635C7110-B398-45B4-B26B-BB572FC258B7}"/>
    <cellStyle name="Input 4 2 5 11 2" xfId="22318" xr:uid="{01719B9E-600A-4D97-9998-4A258D725B03}"/>
    <cellStyle name="Input 4 2 5 11 2 2" xfId="22319" xr:uid="{A826F7F3-43CC-47BD-8664-00CB26B4AE96}"/>
    <cellStyle name="Input 4 2 5 11 3" xfId="22320" xr:uid="{6440B581-629B-49B0-A7F5-4D2BF9FFC42F}"/>
    <cellStyle name="Input 4 2 5 12" xfId="22321" xr:uid="{DF0C9AAB-0A5E-468C-90A8-CE6737278B1D}"/>
    <cellStyle name="Input 4 2 5 12 2" xfId="22322" xr:uid="{5B328F96-F048-44BC-AC7E-8AC1F35257F2}"/>
    <cellStyle name="Input 4 2 5 12 2 2" xfId="22323" xr:uid="{85AEEF80-177A-4084-B289-C1821BA82A68}"/>
    <cellStyle name="Input 4 2 5 12 3" xfId="22324" xr:uid="{880B3C93-1D29-4804-A62A-07AD68274C01}"/>
    <cellStyle name="Input 4 2 5 13" xfId="22325" xr:uid="{5649F92C-3A2E-4FF3-95DA-C754215D74E5}"/>
    <cellStyle name="Input 4 2 5 13 2" xfId="22326" xr:uid="{37A83188-8BA1-4D6F-8CFE-49DE6609D1B5}"/>
    <cellStyle name="Input 4 2 5 13 2 2" xfId="22327" xr:uid="{31170568-A238-47B0-9DF6-CECA95535422}"/>
    <cellStyle name="Input 4 2 5 13 3" xfId="22328" xr:uid="{32FFA67A-D1BB-4183-9A3B-164BEFB44603}"/>
    <cellStyle name="Input 4 2 5 14" xfId="22329" xr:uid="{C0EC84E5-C8B6-4EE1-9819-CD0A919E95C2}"/>
    <cellStyle name="Input 4 2 5 14 2" xfId="22330" xr:uid="{35653E54-643B-4A4F-9A66-2A4771D82A2B}"/>
    <cellStyle name="Input 4 2 5 14 2 2" xfId="22331" xr:uid="{71F8A8A8-9A8A-408A-A302-72B533014BA4}"/>
    <cellStyle name="Input 4 2 5 14 3" xfId="22332" xr:uid="{8989F83B-EDFF-48C3-9377-AA4401B9FD77}"/>
    <cellStyle name="Input 4 2 5 15" xfId="22333" xr:uid="{639218F6-23DB-4733-99D3-F80DF61E602F}"/>
    <cellStyle name="Input 4 2 5 15 2" xfId="22334" xr:uid="{B858B857-EE76-4772-968A-3DB9E8561FB5}"/>
    <cellStyle name="Input 4 2 5 15 2 2" xfId="22335" xr:uid="{FA5B7BB3-3F81-4A9B-96E2-A3B1CB0AB487}"/>
    <cellStyle name="Input 4 2 5 15 3" xfId="22336" xr:uid="{D0A91B90-381F-4139-A268-9E82901F92A1}"/>
    <cellStyle name="Input 4 2 5 16" xfId="22337" xr:uid="{5E0DC448-42B1-4693-9371-B417C47D7250}"/>
    <cellStyle name="Input 4 2 5 16 2" xfId="22338" xr:uid="{70345825-80A5-4D98-A3B6-39FF2A75A47F}"/>
    <cellStyle name="Input 4 2 5 16 2 2" xfId="22339" xr:uid="{51F8B4AD-00D0-4AB7-924B-A382CB17652A}"/>
    <cellStyle name="Input 4 2 5 16 3" xfId="22340" xr:uid="{AD986310-E091-4660-AD05-2D45F674B552}"/>
    <cellStyle name="Input 4 2 5 17" xfId="22341" xr:uid="{B950E35A-E4E0-4BB6-82C8-8C4E9C514BD6}"/>
    <cellStyle name="Input 4 2 5 17 2" xfId="22342" xr:uid="{2E275D33-D423-48D8-8CBD-B1022EB77F27}"/>
    <cellStyle name="Input 4 2 5 17 2 2" xfId="22343" xr:uid="{BFBCB6CD-77DC-4699-B65D-17E893FB2338}"/>
    <cellStyle name="Input 4 2 5 17 3" xfId="22344" xr:uid="{C99FE13C-345C-43DC-8CE2-B64A3BC22AAD}"/>
    <cellStyle name="Input 4 2 5 18" xfId="22345" xr:uid="{9B759387-CC41-44AA-9D54-EE2E7EFC3992}"/>
    <cellStyle name="Input 4 2 5 18 2" xfId="22346" xr:uid="{158B48C5-C7DB-4AC6-8420-D24A10E52F60}"/>
    <cellStyle name="Input 4 2 5 18 2 2" xfId="22347" xr:uid="{816A7E07-9BA4-4294-B392-A6B404282A56}"/>
    <cellStyle name="Input 4 2 5 18 3" xfId="22348" xr:uid="{DA58E65A-C31F-4054-A4FB-7A950A006B71}"/>
    <cellStyle name="Input 4 2 5 19" xfId="22349" xr:uid="{E01E71FB-871B-4099-96B8-1FFD2539D38A}"/>
    <cellStyle name="Input 4 2 5 19 2" xfId="22350" xr:uid="{68F48736-833F-4DF3-8750-174E3A05FE55}"/>
    <cellStyle name="Input 4 2 5 19 2 2" xfId="22351" xr:uid="{CF306C40-6C5C-4313-A918-C428F0AF3277}"/>
    <cellStyle name="Input 4 2 5 19 3" xfId="22352" xr:uid="{1BF04B33-8B02-424F-866A-5A61AA65A4EC}"/>
    <cellStyle name="Input 4 2 5 2" xfId="22353" xr:uid="{FF69566E-0828-4EE6-AF4A-E7210CEF0477}"/>
    <cellStyle name="Input 4 2 5 2 2" xfId="22354" xr:uid="{4F283757-869C-480A-B618-7CA23F520CBC}"/>
    <cellStyle name="Input 4 2 5 2 2 2" xfId="22355" xr:uid="{E7A34645-F152-42BB-8B3A-9FDA386EEEA2}"/>
    <cellStyle name="Input 4 2 5 2 3" xfId="22356" xr:uid="{864F0D0E-A9B1-4EB0-8199-4016B945B9D1}"/>
    <cellStyle name="Input 4 2 5 2 4" xfId="22357" xr:uid="{E809143E-8F8B-4F36-AF9C-143708E9ECDD}"/>
    <cellStyle name="Input 4 2 5 20" xfId="22358" xr:uid="{85D7DA6B-DC03-4F34-BBE7-D0869E231D0B}"/>
    <cellStyle name="Input 4 2 5 20 2" xfId="22359" xr:uid="{261AA40C-1B44-4DBF-9D40-88BCD916B350}"/>
    <cellStyle name="Input 4 2 5 20 2 2" xfId="22360" xr:uid="{97E6D753-8DF9-46AB-BFA3-58B70F521D4B}"/>
    <cellStyle name="Input 4 2 5 20 3" xfId="22361" xr:uid="{D1EF75E1-6F69-4C6E-B43D-1D622304D7F7}"/>
    <cellStyle name="Input 4 2 5 21" xfId="22362" xr:uid="{A7298B9E-DD70-4A26-BFD2-F8BC79EA821D}"/>
    <cellStyle name="Input 4 2 5 21 2" xfId="22363" xr:uid="{EDE91A2C-0100-4DAE-9AC6-FEF18DDBFE8D}"/>
    <cellStyle name="Input 4 2 5 22" xfId="22364" xr:uid="{258BADE6-DFE5-4094-BED8-D156F61DB625}"/>
    <cellStyle name="Input 4 2 5 23" xfId="22365" xr:uid="{16B94904-B874-4759-B473-DB0BBA434DF4}"/>
    <cellStyle name="Input 4 2 5 3" xfId="22366" xr:uid="{09146B88-D3E8-456A-8D9A-65A8BBBBD2A4}"/>
    <cellStyle name="Input 4 2 5 3 2" xfId="22367" xr:uid="{644086BB-165E-4533-A28B-7CE44CFD4A12}"/>
    <cellStyle name="Input 4 2 5 3 2 2" xfId="22368" xr:uid="{F827FED7-2F9D-407A-BA2B-9DA039351689}"/>
    <cellStyle name="Input 4 2 5 3 3" xfId="22369" xr:uid="{2558AC50-698C-499F-BC34-10D7102A6D4E}"/>
    <cellStyle name="Input 4 2 5 4" xfId="22370" xr:uid="{8C1EAEBD-BB37-4723-A83F-C4B83513718E}"/>
    <cellStyle name="Input 4 2 5 4 2" xfId="22371" xr:uid="{2C350F88-8B6E-4CFE-BF8C-160BD3DE37F2}"/>
    <cellStyle name="Input 4 2 5 4 2 2" xfId="22372" xr:uid="{9EA8BA71-5684-45E2-BCF1-6C42B470BEC8}"/>
    <cellStyle name="Input 4 2 5 4 3" xfId="22373" xr:uid="{BD17838E-15BA-46DC-A00E-CD983FCF444D}"/>
    <cellStyle name="Input 4 2 5 5" xfId="22374" xr:uid="{18CA41FF-3E34-4645-B21B-62F39B742144}"/>
    <cellStyle name="Input 4 2 5 5 2" xfId="22375" xr:uid="{E87AD2D5-952A-4DC1-BE74-620CE15D44C1}"/>
    <cellStyle name="Input 4 2 5 5 2 2" xfId="22376" xr:uid="{AF82C9CF-D08B-4400-9019-BAE1E0B1FDFA}"/>
    <cellStyle name="Input 4 2 5 5 3" xfId="22377" xr:uid="{0399EFD7-77EA-495A-B653-8EA514FBB81F}"/>
    <cellStyle name="Input 4 2 5 6" xfId="22378" xr:uid="{E8C3227C-8D38-49F4-A280-1814F43C712C}"/>
    <cellStyle name="Input 4 2 5 6 2" xfId="22379" xr:uid="{609E892E-7D86-44BC-9648-78C5809BF6DB}"/>
    <cellStyle name="Input 4 2 5 6 2 2" xfId="22380" xr:uid="{DF5450C9-DD4E-4BAE-B1C0-C43924FC870C}"/>
    <cellStyle name="Input 4 2 5 6 3" xfId="22381" xr:uid="{FD24A432-0997-4D9C-A717-F46125D5863B}"/>
    <cellStyle name="Input 4 2 5 7" xfId="22382" xr:uid="{6B4AB753-E89A-4DDC-87BA-D5F680E04471}"/>
    <cellStyle name="Input 4 2 5 7 2" xfId="22383" xr:uid="{62325B93-6A22-4523-9766-F9FDF3232DBA}"/>
    <cellStyle name="Input 4 2 5 7 2 2" xfId="22384" xr:uid="{7CD9D22E-7B20-4D9C-9039-72AD29908D2B}"/>
    <cellStyle name="Input 4 2 5 7 3" xfId="22385" xr:uid="{45327A68-65F9-47FB-8B31-DBB47F9B4AC1}"/>
    <cellStyle name="Input 4 2 5 8" xfId="22386" xr:uid="{E367E02A-68C8-4C44-A6B6-225275D1BB2C}"/>
    <cellStyle name="Input 4 2 5 8 2" xfId="22387" xr:uid="{88D1ABA1-8307-47C3-A23F-4D34984B4C6D}"/>
    <cellStyle name="Input 4 2 5 8 2 2" xfId="22388" xr:uid="{4613E5F2-8076-48D9-8BBC-DA581AE39928}"/>
    <cellStyle name="Input 4 2 5 8 3" xfId="22389" xr:uid="{855A9DBB-DC8F-428E-9A50-CCCD568B30EB}"/>
    <cellStyle name="Input 4 2 5 9" xfId="22390" xr:uid="{B97772F8-A3C1-4ED5-902C-68FCECDEE426}"/>
    <cellStyle name="Input 4 2 5 9 2" xfId="22391" xr:uid="{E8E0103F-C6B4-4064-BC91-F71370248397}"/>
    <cellStyle name="Input 4 2 5 9 2 2" xfId="22392" xr:uid="{7EC9F5AA-5A28-4EF1-9631-4361F83FB8C9}"/>
    <cellStyle name="Input 4 2 5 9 3" xfId="22393" xr:uid="{526FA6B6-BDD4-4200-93A1-90B9753A5E1B}"/>
    <cellStyle name="Input 4 2 6" xfId="22394" xr:uid="{3BC47F80-D065-4523-AEF9-881EC40F7741}"/>
    <cellStyle name="Input 4 2 6 2" xfId="22395" xr:uid="{92415A8A-5988-4205-A70C-AA0F21A35C4A}"/>
    <cellStyle name="Input 4 2 6 2 2" xfId="22396" xr:uid="{96492F6B-31F2-4083-A33B-07DEB9711490}"/>
    <cellStyle name="Input 4 2 6 3" xfId="22397" xr:uid="{87C41F2E-6024-4912-8BE4-E2A4C0B9A322}"/>
    <cellStyle name="Input 4 2 6 4" xfId="22398" xr:uid="{14DED361-B05E-4EF2-929C-008CB54E2A99}"/>
    <cellStyle name="Input 4 2 7" xfId="22399" xr:uid="{EB1A7ACB-7D35-46FE-A5E2-463316E438BF}"/>
    <cellStyle name="Input 4 2 7 2" xfId="22400" xr:uid="{7FAEC730-D4FC-453A-B44B-E0161CBC3829}"/>
    <cellStyle name="Input 4 2 7 2 2" xfId="22401" xr:uid="{08A75575-62BA-4397-B2DC-C8BC16D21921}"/>
    <cellStyle name="Input 4 2 7 3" xfId="22402" xr:uid="{A718F742-E9C6-4E30-917A-E09E38FA25FE}"/>
    <cellStyle name="Input 4 2 8" xfId="22403" xr:uid="{22932D4F-1B79-4DF0-9CA2-F98D08BF6FC8}"/>
    <cellStyle name="Input 4 2 8 2" xfId="22404" xr:uid="{2129B8AD-5049-44E3-AEC1-C85AA9AD2DD9}"/>
    <cellStyle name="Input 4 2 8 2 2" xfId="22405" xr:uid="{F9C7AD03-EE64-4335-8971-26E81B542E3A}"/>
    <cellStyle name="Input 4 2 8 3" xfId="22406" xr:uid="{DF2B1AB9-340B-45A3-B441-3F73D23E1454}"/>
    <cellStyle name="Input 4 2 9" xfId="22407" xr:uid="{CE7BFD7E-0A29-4586-8BAB-1EB6B46C00FF}"/>
    <cellStyle name="Input 4 2 9 2" xfId="22408" xr:uid="{7DF9C02D-0ACF-4F0F-A8D6-099A8D30C9AC}"/>
    <cellStyle name="Input 4 2 9 2 2" xfId="22409" xr:uid="{97F693D6-31E2-470A-9F16-F4AC1F09DB48}"/>
    <cellStyle name="Input 4 2 9 3" xfId="22410" xr:uid="{C0CAB0B9-B370-4C97-88B7-5358315B424D}"/>
    <cellStyle name="Input 4 20" xfId="22411" xr:uid="{7F27ECEF-ED91-4CCB-8E05-433771D29022}"/>
    <cellStyle name="Input 4 20 2" xfId="22412" xr:uid="{95E8A5B6-A497-4C48-807D-63C7E2F9A3EA}"/>
    <cellStyle name="Input 4 20 2 2" xfId="22413" xr:uid="{EB09BB2C-92F9-4631-B7D7-05B9E0F97377}"/>
    <cellStyle name="Input 4 20 3" xfId="22414" xr:uid="{F9B583B0-67C3-4936-8F50-44DC6AAE45C1}"/>
    <cellStyle name="Input 4 21" xfId="22415" xr:uid="{C78E2147-3D5B-4DC9-AA25-9523B17AA239}"/>
    <cellStyle name="Input 4 21 2" xfId="22416" xr:uid="{D1B9DB56-4AB6-4704-BED3-59D437A656B8}"/>
    <cellStyle name="Input 4 21 2 2" xfId="22417" xr:uid="{FF8B923F-B367-41BD-9C1E-12118B30CF73}"/>
    <cellStyle name="Input 4 21 3" xfId="22418" xr:uid="{8F2898EF-E4E8-4DD5-B822-AC4830F85E36}"/>
    <cellStyle name="Input 4 22" xfId="22419" xr:uid="{FFE0C5D9-9C53-4B10-9BAC-034D2922BAA4}"/>
    <cellStyle name="Input 4 22 2" xfId="22420" xr:uid="{702E6475-4888-4FA4-BB08-DB9762393C00}"/>
    <cellStyle name="Input 4 23" xfId="22421" xr:uid="{3845F296-79FC-4989-AAE7-52EDC71F60B3}"/>
    <cellStyle name="Input 4 24" xfId="22422" xr:uid="{B8DF0E97-FB5A-4215-B336-34734D8CCB8D}"/>
    <cellStyle name="Input 4 25" xfId="22423" xr:uid="{B055E59F-C5FA-40B0-8E8B-4955C4E4EAD8}"/>
    <cellStyle name="Input 4 26" xfId="22424" xr:uid="{B567BBA9-3890-4C7C-932A-8F3E98703C9D}"/>
    <cellStyle name="Input 4 27" xfId="22425" xr:uid="{C58A47EB-0779-42AD-AA7A-ACE7CD027631}"/>
    <cellStyle name="Input 4 28" xfId="22426" xr:uid="{E095BFED-1070-40FF-B615-8D858610CAF4}"/>
    <cellStyle name="Input 4 29" xfId="22427" xr:uid="{FBD1899D-99FA-4314-9906-78FF6AE50B45}"/>
    <cellStyle name="Input 4 3" xfId="22428" xr:uid="{EABA2C75-5A7D-4C13-B355-27918C026440}"/>
    <cellStyle name="Input 4 3 10" xfId="22429" xr:uid="{0750F71C-8BFC-45B1-88D4-C9F1F0161205}"/>
    <cellStyle name="Input 4 3 10 2" xfId="22430" xr:uid="{4802FA9D-02A2-4145-9B3A-89F5D3961455}"/>
    <cellStyle name="Input 4 3 10 2 2" xfId="22431" xr:uid="{CF3CC427-E46F-4788-9543-613FA3A4C46C}"/>
    <cellStyle name="Input 4 3 10 3" xfId="22432" xr:uid="{88A4255C-5113-44E3-99D0-B22C9A9EC70B}"/>
    <cellStyle name="Input 4 3 11" xfId="22433" xr:uid="{366A00B2-E52A-4431-BBC6-A394A680B32F}"/>
    <cellStyle name="Input 4 3 11 2" xfId="22434" xr:uid="{B79B77A9-1217-49FB-A2CD-1B04B991126B}"/>
    <cellStyle name="Input 4 3 11 2 2" xfId="22435" xr:uid="{F0D4306B-6AE1-4285-9B14-B88484C0AD28}"/>
    <cellStyle name="Input 4 3 11 3" xfId="22436" xr:uid="{905FA512-E41A-4B0D-8C26-14B18BB65BE0}"/>
    <cellStyle name="Input 4 3 12" xfId="22437" xr:uid="{9E4D3F03-2824-4AC7-AD75-E36D55C88C9C}"/>
    <cellStyle name="Input 4 3 12 2" xfId="22438" xr:uid="{4A3F15E1-411C-4806-A3BB-8621EDE33291}"/>
    <cellStyle name="Input 4 3 12 2 2" xfId="22439" xr:uid="{CB46155B-DBF8-48AE-AAD6-82A8AB7FEAAC}"/>
    <cellStyle name="Input 4 3 12 3" xfId="22440" xr:uid="{433C162C-C7E2-48F3-82BE-0E8939680277}"/>
    <cellStyle name="Input 4 3 13" xfId="22441" xr:uid="{E4025BD4-3063-4B4B-B695-C7FBC88A82CB}"/>
    <cellStyle name="Input 4 3 13 2" xfId="22442" xr:uid="{0DA8A557-E8E4-466C-89B2-EAC24CBD1219}"/>
    <cellStyle name="Input 4 3 13 2 2" xfId="22443" xr:uid="{E31724DB-385B-401F-9D4B-596C8E2AF8BD}"/>
    <cellStyle name="Input 4 3 13 3" xfId="22444" xr:uid="{0EC8DFEA-2E16-44CA-9A96-64AFA7694EAC}"/>
    <cellStyle name="Input 4 3 14" xfId="22445" xr:uid="{3F5CC63E-EAC8-4EA7-A3BB-BE49153C09B5}"/>
    <cellStyle name="Input 4 3 14 2" xfId="22446" xr:uid="{29E53E9F-43BD-4AB1-BE52-3ADD0082D5CC}"/>
    <cellStyle name="Input 4 3 14 2 2" xfId="22447" xr:uid="{5D741213-B9CA-498F-8EE2-C4D229464FF4}"/>
    <cellStyle name="Input 4 3 14 3" xfId="22448" xr:uid="{40DF198A-09CB-4767-AC41-641F0DD37CAE}"/>
    <cellStyle name="Input 4 3 15" xfId="22449" xr:uid="{DB2BE4C4-8C23-455E-9A46-B0E7C11F4621}"/>
    <cellStyle name="Input 4 3 15 2" xfId="22450" xr:uid="{769D402B-D63A-4CB7-8BF8-BE32C3F88596}"/>
    <cellStyle name="Input 4 3 15 2 2" xfId="22451" xr:uid="{6F9A3DF4-16FA-4CC5-B750-05B00D8F2D14}"/>
    <cellStyle name="Input 4 3 15 3" xfId="22452" xr:uid="{DEC143EA-E3FD-4129-B8AE-87868E733091}"/>
    <cellStyle name="Input 4 3 16" xfId="22453" xr:uid="{DE8A9692-9624-483C-8EAE-608491371AF0}"/>
    <cellStyle name="Input 4 3 16 2" xfId="22454" xr:uid="{4DCFE95D-8921-4AD8-A729-9F880E2E432F}"/>
    <cellStyle name="Input 4 3 16 2 2" xfId="22455" xr:uid="{BF4449C6-00A1-4E62-8C62-5C63BA280A1E}"/>
    <cellStyle name="Input 4 3 16 3" xfId="22456" xr:uid="{F3706242-54E1-459E-B577-EE6097717368}"/>
    <cellStyle name="Input 4 3 17" xfId="22457" xr:uid="{D2063D63-89F4-4075-B2F9-84693E49192A}"/>
    <cellStyle name="Input 4 3 17 2" xfId="22458" xr:uid="{3C497608-6F8C-4B31-A197-F2E3E0812502}"/>
    <cellStyle name="Input 4 3 17 2 2" xfId="22459" xr:uid="{EE508150-793E-45B3-A69B-6D2149E9C100}"/>
    <cellStyle name="Input 4 3 17 3" xfId="22460" xr:uid="{4A8FB664-7440-4502-B394-96ECCBEF1887}"/>
    <cellStyle name="Input 4 3 18" xfId="22461" xr:uid="{3161570C-0DC0-40FA-A3C2-0715175644EF}"/>
    <cellStyle name="Input 4 3 18 2" xfId="22462" xr:uid="{932463B3-355F-4427-8E0A-B21A5274B327}"/>
    <cellStyle name="Input 4 3 19" xfId="22463" xr:uid="{98891F5A-FD41-4C1C-A051-E3AECE532D63}"/>
    <cellStyle name="Input 4 3 2" xfId="22464" xr:uid="{E7381EFD-1646-4372-BE30-E831DDD21424}"/>
    <cellStyle name="Input 4 3 2 10" xfId="22465" xr:uid="{DEA2C92D-0ECA-48F4-9EF4-688C5C1E7311}"/>
    <cellStyle name="Input 4 3 2 10 2" xfId="22466" xr:uid="{39647C96-69A2-496A-A644-EB367CD68A16}"/>
    <cellStyle name="Input 4 3 2 10 2 2" xfId="22467" xr:uid="{9BC05986-70D2-45FE-AC95-37EA46F4722D}"/>
    <cellStyle name="Input 4 3 2 10 3" xfId="22468" xr:uid="{EFC40D65-8867-441C-951B-76FB82ABD5FD}"/>
    <cellStyle name="Input 4 3 2 11" xfId="22469" xr:uid="{B525ABD6-3B24-49A4-9943-58B4E95FA085}"/>
    <cellStyle name="Input 4 3 2 11 2" xfId="22470" xr:uid="{80F5DF8B-6812-4420-BDCC-90EE301CABDA}"/>
    <cellStyle name="Input 4 3 2 11 2 2" xfId="22471" xr:uid="{E3FC2283-437D-4B69-81FB-64729A4D48B8}"/>
    <cellStyle name="Input 4 3 2 11 3" xfId="22472" xr:uid="{B6AEFF5A-3CA3-49CE-B1F6-0FF65EDF1969}"/>
    <cellStyle name="Input 4 3 2 12" xfId="22473" xr:uid="{B0BBAA54-3F5F-4327-97BB-DAC9C5B710CF}"/>
    <cellStyle name="Input 4 3 2 12 2" xfId="22474" xr:uid="{D06A7891-2A2F-4C79-A128-73833E0C0FF5}"/>
    <cellStyle name="Input 4 3 2 12 2 2" xfId="22475" xr:uid="{1B0BEDAC-9647-413F-837C-0807BF8751D3}"/>
    <cellStyle name="Input 4 3 2 12 3" xfId="22476" xr:uid="{FEA64ABF-C30F-4159-A829-5CA9A9151764}"/>
    <cellStyle name="Input 4 3 2 13" xfId="22477" xr:uid="{758C8208-A986-4F7B-8FF7-92B971913E36}"/>
    <cellStyle name="Input 4 3 2 13 2" xfId="22478" xr:uid="{4264A3E7-517B-448C-B27F-E16B0DBBF777}"/>
    <cellStyle name="Input 4 3 2 13 2 2" xfId="22479" xr:uid="{3963173A-D95E-4DF2-AF7B-F216918205FA}"/>
    <cellStyle name="Input 4 3 2 13 3" xfId="22480" xr:uid="{5F8B2A3C-6600-4E2E-ADA1-7659B6B7C18A}"/>
    <cellStyle name="Input 4 3 2 14" xfId="22481" xr:uid="{F7CEFB46-56B1-4DE8-AC02-7C9871B795DC}"/>
    <cellStyle name="Input 4 3 2 14 2" xfId="22482" xr:uid="{FABC2416-2A73-43F2-96EF-2DC7A8F8584F}"/>
    <cellStyle name="Input 4 3 2 14 2 2" xfId="22483" xr:uid="{3015BC2C-C4F4-460A-8D3D-0246694057F7}"/>
    <cellStyle name="Input 4 3 2 14 3" xfId="22484" xr:uid="{CC0C600E-19A5-4E33-BAC9-501BAA290746}"/>
    <cellStyle name="Input 4 3 2 15" xfId="22485" xr:uid="{4CAFA7EB-D2CF-4092-925B-A09080426310}"/>
    <cellStyle name="Input 4 3 2 15 2" xfId="22486" xr:uid="{70BD3DA2-3B8C-42FC-AB41-3E396ECC9398}"/>
    <cellStyle name="Input 4 3 2 15 2 2" xfId="22487" xr:uid="{B84A0820-58E1-470E-A2D3-5A7448DA5A36}"/>
    <cellStyle name="Input 4 3 2 15 3" xfId="22488" xr:uid="{FC156F0C-76C9-43E8-8BD6-5895095E342D}"/>
    <cellStyle name="Input 4 3 2 16" xfId="22489" xr:uid="{8DF2E0FC-D28A-4592-B162-E99D01024B45}"/>
    <cellStyle name="Input 4 3 2 16 2" xfId="22490" xr:uid="{BD796910-224C-468E-881F-6F6E90A83C0D}"/>
    <cellStyle name="Input 4 3 2 16 2 2" xfId="22491" xr:uid="{A41F6A0E-7DC5-46A7-AAA0-E3AF0767E885}"/>
    <cellStyle name="Input 4 3 2 16 3" xfId="22492" xr:uid="{C4DF37F8-713E-4AEA-9C53-8B4277AB0DFB}"/>
    <cellStyle name="Input 4 3 2 17" xfId="22493" xr:uid="{1240C1A8-F39C-43F7-8BF5-92390059B34A}"/>
    <cellStyle name="Input 4 3 2 17 2" xfId="22494" xr:uid="{0F4FFF2F-3846-412D-B80B-48016FBF4154}"/>
    <cellStyle name="Input 4 3 2 17 2 2" xfId="22495" xr:uid="{BBCB6BA9-0B2A-4540-92CD-410A0B30B9FA}"/>
    <cellStyle name="Input 4 3 2 17 3" xfId="22496" xr:uid="{035938FD-81CC-4C84-9431-5268074F101A}"/>
    <cellStyle name="Input 4 3 2 18" xfId="22497" xr:uid="{10D0281A-16EF-4C2F-8A3D-A6FE81C426A5}"/>
    <cellStyle name="Input 4 3 2 18 2" xfId="22498" xr:uid="{EF6AB1BE-6292-4A88-BE9D-C17EE94CC98D}"/>
    <cellStyle name="Input 4 3 2 18 2 2" xfId="22499" xr:uid="{7F85F5EC-A7BB-4120-8B36-F8C396F02175}"/>
    <cellStyle name="Input 4 3 2 18 3" xfId="22500" xr:uid="{6912E801-7539-4FDA-A49C-63A297CBB27A}"/>
    <cellStyle name="Input 4 3 2 19" xfId="22501" xr:uid="{8801E0D9-CB88-4FB1-88F9-7079B9029E45}"/>
    <cellStyle name="Input 4 3 2 19 2" xfId="22502" xr:uid="{0C608060-A327-4AA0-B24F-3B97EB58EBD8}"/>
    <cellStyle name="Input 4 3 2 19 2 2" xfId="22503" xr:uid="{161B0869-8621-48CF-8C65-F122C79C664C}"/>
    <cellStyle name="Input 4 3 2 19 3" xfId="22504" xr:uid="{243CF45C-347B-482F-89A4-6F890DFB4FC9}"/>
    <cellStyle name="Input 4 3 2 2" xfId="22505" xr:uid="{B5EFD15B-1AF3-48E3-8506-8F4A0E70D53B}"/>
    <cellStyle name="Input 4 3 2 2 2" xfId="22506" xr:uid="{96DC109D-B8FB-47B5-AEEB-34440BECEE5E}"/>
    <cellStyle name="Input 4 3 2 2 2 2" xfId="22507" xr:uid="{FA35A07E-B338-44E2-8BDB-2256DC6B1870}"/>
    <cellStyle name="Input 4 3 2 2 2 2 2" xfId="22508" xr:uid="{7D4E204B-7E6A-4664-98DA-8771CB61497C}"/>
    <cellStyle name="Input 4 3 2 2 2 3" xfId="22509" xr:uid="{3B950DAB-2967-4F00-BEE1-7D9436CCEC5E}"/>
    <cellStyle name="Input 4 3 2 2 2 4" xfId="22510" xr:uid="{4FA8372A-D5C0-43D9-9E43-BCE090FF6211}"/>
    <cellStyle name="Input 4 3 2 2 3" xfId="22511" xr:uid="{CC1971E6-529C-4AF5-8A88-98FF4251A587}"/>
    <cellStyle name="Input 4 3 2 2 3 2" xfId="22512" xr:uid="{713E46D6-1417-4014-985C-855FFA243287}"/>
    <cellStyle name="Input 4 3 2 2 4" xfId="22513" xr:uid="{B3D8801F-DDBB-43A0-A8EA-574C6297067C}"/>
    <cellStyle name="Input 4 3 2 2 5" xfId="22514" xr:uid="{5D16C754-466F-4966-A2D0-17F3F547F9BE}"/>
    <cellStyle name="Input 4 3 2 20" xfId="22515" xr:uid="{AF81B064-9C75-4A6E-A9EC-E418A33A92DE}"/>
    <cellStyle name="Input 4 3 2 20 2" xfId="22516" xr:uid="{767969DE-9C24-49EA-B8A1-E66F69BDA8F9}"/>
    <cellStyle name="Input 4 3 2 20 2 2" xfId="22517" xr:uid="{C82C3869-1CCA-47CB-9A8B-3F02D5D2F69F}"/>
    <cellStyle name="Input 4 3 2 20 3" xfId="22518" xr:uid="{6944078B-08CB-4E08-8E75-267E4C844D70}"/>
    <cellStyle name="Input 4 3 2 21" xfId="22519" xr:uid="{ED166276-792A-4BDA-99F1-04E8DC9C272C}"/>
    <cellStyle name="Input 4 3 2 21 2" xfId="22520" xr:uid="{E7A9B969-BF5D-4068-BF35-5413F23AAA7E}"/>
    <cellStyle name="Input 4 3 2 22" xfId="22521" xr:uid="{E492E557-6724-4ED3-80B1-3F3194731999}"/>
    <cellStyle name="Input 4 3 2 23" xfId="22522" xr:uid="{DC8C63EC-0A92-4809-B53E-48B7D6C4C455}"/>
    <cellStyle name="Input 4 3 2 3" xfId="22523" xr:uid="{B9FA1B89-8FFC-4668-B2E5-DEF497A82735}"/>
    <cellStyle name="Input 4 3 2 3 2" xfId="22524" xr:uid="{8E30EF24-809B-4B35-8382-9E40CF75E2D1}"/>
    <cellStyle name="Input 4 3 2 3 2 2" xfId="22525" xr:uid="{BEBF7FED-8C05-4E12-8FF7-6F7EE9BA01D0}"/>
    <cellStyle name="Input 4 3 2 3 2 3" xfId="22526" xr:uid="{DCC6645C-B775-480F-B9C7-E19ACDE0CA60}"/>
    <cellStyle name="Input 4 3 2 3 3" xfId="22527" xr:uid="{7459F6D0-3AF4-4C1B-A9AB-CF6A0C5911D8}"/>
    <cellStyle name="Input 4 3 2 3 3 2" xfId="22528" xr:uid="{6588F378-903A-48F5-BC56-2D2A19BE7334}"/>
    <cellStyle name="Input 4 3 2 3 4" xfId="22529" xr:uid="{E772E815-5457-4808-9CA0-D7CC71858B43}"/>
    <cellStyle name="Input 4 3 2 4" xfId="22530" xr:uid="{855C6C34-8B83-4E86-A525-578BDBBA5A74}"/>
    <cellStyle name="Input 4 3 2 4 2" xfId="22531" xr:uid="{6A263928-7239-4AEF-8745-76D274F53CB7}"/>
    <cellStyle name="Input 4 3 2 4 2 2" xfId="22532" xr:uid="{68520EC8-2F23-459E-A97D-56DDB55242D6}"/>
    <cellStyle name="Input 4 3 2 4 3" xfId="22533" xr:uid="{5AC012C4-E7AF-496D-87F0-C683B62CAFE3}"/>
    <cellStyle name="Input 4 3 2 4 4" xfId="22534" xr:uid="{DFDD9AC1-5AE7-4110-BF9E-3B71669F6D83}"/>
    <cellStyle name="Input 4 3 2 5" xfId="22535" xr:uid="{5DDD0291-3499-4FDB-BE6C-2E4D6507ACCE}"/>
    <cellStyle name="Input 4 3 2 5 2" xfId="22536" xr:uid="{5A878813-EFFD-4E2C-B817-B40258E4DBA0}"/>
    <cellStyle name="Input 4 3 2 5 2 2" xfId="22537" xr:uid="{44D01E1F-7DC4-44FF-A6C1-208DE9425A68}"/>
    <cellStyle name="Input 4 3 2 5 3" xfId="22538" xr:uid="{C705EB5F-B39F-4149-B7B0-BD90BF802436}"/>
    <cellStyle name="Input 4 3 2 5 4" xfId="22539" xr:uid="{22CF8E47-5839-47D4-AD42-486130E37170}"/>
    <cellStyle name="Input 4 3 2 6" xfId="22540" xr:uid="{A46F7CD6-BE27-47C4-B14E-FAC93FB688AA}"/>
    <cellStyle name="Input 4 3 2 6 2" xfId="22541" xr:uid="{9C15A6A5-E66B-4C77-A911-9D61EEEF47DA}"/>
    <cellStyle name="Input 4 3 2 6 2 2" xfId="22542" xr:uid="{2450555F-9A09-4F2F-9B7D-F81A6F0B63B2}"/>
    <cellStyle name="Input 4 3 2 6 3" xfId="22543" xr:uid="{E883F30D-6BE7-493A-97C6-82DF3A4001D4}"/>
    <cellStyle name="Input 4 3 2 7" xfId="22544" xr:uid="{7E5888C0-480C-4052-8138-85E4C36F63AE}"/>
    <cellStyle name="Input 4 3 2 7 2" xfId="22545" xr:uid="{901B489E-45B6-4ED4-81D7-E04F86D8B66D}"/>
    <cellStyle name="Input 4 3 2 7 2 2" xfId="22546" xr:uid="{53FF5A6B-6A50-4410-877F-490919F9D423}"/>
    <cellStyle name="Input 4 3 2 7 3" xfId="22547" xr:uid="{5388E2F0-A559-4DBC-9790-DE772480DC16}"/>
    <cellStyle name="Input 4 3 2 8" xfId="22548" xr:uid="{38115237-09B6-4803-A5A7-D8C08C1A15B8}"/>
    <cellStyle name="Input 4 3 2 8 2" xfId="22549" xr:uid="{B3F8C1DF-5D4C-4651-BFB6-1CCEB7CB03D2}"/>
    <cellStyle name="Input 4 3 2 8 2 2" xfId="22550" xr:uid="{4BDD19C6-367B-4D16-9716-8F08D58FEFA1}"/>
    <cellStyle name="Input 4 3 2 8 3" xfId="22551" xr:uid="{529A88B6-9737-45F6-9838-FE121D45C49F}"/>
    <cellStyle name="Input 4 3 2 9" xfId="22552" xr:uid="{8EE20961-6370-4A8D-86F0-3F0100036581}"/>
    <cellStyle name="Input 4 3 2 9 2" xfId="22553" xr:uid="{BFF56FB2-F7A6-482C-801D-B5311DC68FC5}"/>
    <cellStyle name="Input 4 3 2 9 2 2" xfId="22554" xr:uid="{34284AF8-A7FC-49C9-A7ED-8D5459B4D226}"/>
    <cellStyle name="Input 4 3 2 9 3" xfId="22555" xr:uid="{0D7811A9-5810-4A6A-8145-7C03C55DFFA7}"/>
    <cellStyle name="Input 4 3 20" xfId="22556" xr:uid="{87240C82-7DE9-45ED-A658-ADF58325B5EB}"/>
    <cellStyle name="Input 4 3 3" xfId="22557" xr:uid="{8B77711D-D83A-408B-80DB-1113261B5D0F}"/>
    <cellStyle name="Input 4 3 3 2" xfId="22558" xr:uid="{CA8688B9-A00C-4F4B-8EAA-DF507D71012E}"/>
    <cellStyle name="Input 4 3 3 2 2" xfId="22559" xr:uid="{64BC5F6A-8232-4148-8102-B2387FC52746}"/>
    <cellStyle name="Input 4 3 3 2 2 2" xfId="22560" xr:uid="{E1E3AA30-D4EF-4347-91B1-838B52B0CD9A}"/>
    <cellStyle name="Input 4 3 3 2 3" xfId="22561" xr:uid="{F17EA4A1-373E-4C41-A50C-A042899A4FDC}"/>
    <cellStyle name="Input 4 3 3 2 4" xfId="22562" xr:uid="{269D644C-6E7E-42F8-BC30-4AF9D55A6FC0}"/>
    <cellStyle name="Input 4 3 3 3" xfId="22563" xr:uid="{E8E82434-679F-4A9A-89B4-217B600EA5FF}"/>
    <cellStyle name="Input 4 3 3 3 2" xfId="22564" xr:uid="{5205C65A-A286-41AC-BEFF-7B85F5A8528B}"/>
    <cellStyle name="Input 4 3 3 4" xfId="22565" xr:uid="{F4DF70EF-FF14-4535-8C84-10EDAE000EAB}"/>
    <cellStyle name="Input 4 3 3 5" xfId="22566" xr:uid="{871EE96F-FB6B-4C7E-8121-34D156D8EB2E}"/>
    <cellStyle name="Input 4 3 4" xfId="22567" xr:uid="{38EFF890-C091-4D00-988B-2D130DDF2F1A}"/>
    <cellStyle name="Input 4 3 4 2" xfId="22568" xr:uid="{6B395730-97F4-42EC-AB58-D557EEF1B6FB}"/>
    <cellStyle name="Input 4 3 4 2 2" xfId="22569" xr:uid="{EA4D44AC-8524-4CF2-B3AC-3A5F5BA1D1E6}"/>
    <cellStyle name="Input 4 3 4 2 3" xfId="22570" xr:uid="{3402AACD-5CB2-4E68-A457-510C6D086428}"/>
    <cellStyle name="Input 4 3 4 3" xfId="22571" xr:uid="{82A839D1-2F30-4AC4-A6A2-BE6576F8DB73}"/>
    <cellStyle name="Input 4 3 4 3 2" xfId="22572" xr:uid="{7B3EB76C-CE4C-4B64-8495-A10CA6D7C58C}"/>
    <cellStyle name="Input 4 3 4 4" xfId="22573" xr:uid="{FD9F67DC-BE0D-41E0-9163-6FDAE475D244}"/>
    <cellStyle name="Input 4 3 5" xfId="22574" xr:uid="{F5AD1D30-F019-4300-95A3-0318FC928378}"/>
    <cellStyle name="Input 4 3 5 2" xfId="22575" xr:uid="{3FF82163-9B61-4AB5-8706-0F291B3416BD}"/>
    <cellStyle name="Input 4 3 5 2 2" xfId="22576" xr:uid="{BF0FB6F6-BB97-492D-8DCF-862318485075}"/>
    <cellStyle name="Input 4 3 5 2 3" xfId="22577" xr:uid="{D7C96F89-D358-452A-8D2A-637AD8EE05BB}"/>
    <cellStyle name="Input 4 3 5 3" xfId="22578" xr:uid="{0622D1D4-01F7-4304-B3C0-4A7C3D7E295D}"/>
    <cellStyle name="Input 4 3 5 4" xfId="22579" xr:uid="{AF203C23-4E5D-425E-91E1-624A1BD5D2FA}"/>
    <cellStyle name="Input 4 3 6" xfId="22580" xr:uid="{8E1C1909-14DD-4542-8F7C-B25AC8781548}"/>
    <cellStyle name="Input 4 3 6 2" xfId="22581" xr:uid="{B40FDD0F-0564-4B79-B727-B4FBD9FB3E3A}"/>
    <cellStyle name="Input 4 3 6 2 2" xfId="22582" xr:uid="{B0F87576-A185-4D52-AD04-ED16D1BB088E}"/>
    <cellStyle name="Input 4 3 6 3" xfId="22583" xr:uid="{911D0648-3FCD-4396-83DC-24157CCED93C}"/>
    <cellStyle name="Input 4 3 6 4" xfId="22584" xr:uid="{FA944C69-821F-483B-97DF-D911DC00AEE6}"/>
    <cellStyle name="Input 4 3 7" xfId="22585" xr:uid="{41091BA1-32B1-4072-9C0F-93A6CA117328}"/>
    <cellStyle name="Input 4 3 7 2" xfId="22586" xr:uid="{76172172-3725-409B-84BE-F7EEDEDF33F0}"/>
    <cellStyle name="Input 4 3 7 2 2" xfId="22587" xr:uid="{A9D10EC5-3917-41D3-9C01-DEB17D7D744A}"/>
    <cellStyle name="Input 4 3 7 3" xfId="22588" xr:uid="{57EE463A-CE71-4E9E-90FD-6205880E74C5}"/>
    <cellStyle name="Input 4 3 8" xfId="22589" xr:uid="{256AC88D-926F-4D00-ABF8-C6DB982B9694}"/>
    <cellStyle name="Input 4 3 8 2" xfId="22590" xr:uid="{A84FCC50-E718-4A97-A019-7BE3D49959D8}"/>
    <cellStyle name="Input 4 3 8 2 2" xfId="22591" xr:uid="{4CABC114-2F39-4DE0-8148-A094894E88E2}"/>
    <cellStyle name="Input 4 3 8 3" xfId="22592" xr:uid="{D43937FD-2A34-444A-9A83-EE2F8E6274C7}"/>
    <cellStyle name="Input 4 3 9" xfId="22593" xr:uid="{1CF06F78-CC8C-4BFB-9E65-08AC0306EB25}"/>
    <cellStyle name="Input 4 3 9 2" xfId="22594" xr:uid="{2C769D27-9FE9-420B-A4BF-BDA16992148F}"/>
    <cellStyle name="Input 4 3 9 2 2" xfId="22595" xr:uid="{1F04248E-B7E7-455B-B178-ABA170B7167B}"/>
    <cellStyle name="Input 4 3 9 3" xfId="22596" xr:uid="{39B06167-C4FC-4888-83CD-8198590E5826}"/>
    <cellStyle name="Input 4 30" xfId="22597" xr:uid="{DD2A5CFC-B8AB-4D7E-8D20-151559E8561B}"/>
    <cellStyle name="Input 4 31" xfId="22598" xr:uid="{0423CA9B-08DA-4474-AD5B-9E020CD348F8}"/>
    <cellStyle name="Input 4 4" xfId="22599" xr:uid="{A18B1EDE-8197-412B-84AE-BA3CF92525EF}"/>
    <cellStyle name="Input 4 4 10" xfId="22600" xr:uid="{263BC550-D8F7-4917-9564-A861DA5ECA20}"/>
    <cellStyle name="Input 4 4 10 2" xfId="22601" xr:uid="{99E9A97A-F126-4DAD-87D5-F1D3A62CB638}"/>
    <cellStyle name="Input 4 4 10 2 2" xfId="22602" xr:uid="{0828D6EE-3E4F-4813-A1C9-0C7B9BF38174}"/>
    <cellStyle name="Input 4 4 10 3" xfId="22603" xr:uid="{F2EB54CC-ACFB-42B7-88D6-BB2E69141BC9}"/>
    <cellStyle name="Input 4 4 11" xfId="22604" xr:uid="{AAD38A29-0603-42AC-8A67-0E2CB8E36819}"/>
    <cellStyle name="Input 4 4 11 2" xfId="22605" xr:uid="{3366164E-D45E-429B-A5D4-D6E3F31C20C9}"/>
    <cellStyle name="Input 4 4 11 2 2" xfId="22606" xr:uid="{F28C3738-1906-4F8E-BFAE-B25AA9B7CAE9}"/>
    <cellStyle name="Input 4 4 11 3" xfId="22607" xr:uid="{A583152A-058D-4ACB-A253-2DA24C550134}"/>
    <cellStyle name="Input 4 4 12" xfId="22608" xr:uid="{2B1BC31F-C3CF-42F4-B45D-ECEB80D4C0D1}"/>
    <cellStyle name="Input 4 4 12 2" xfId="22609" xr:uid="{7C11E41A-EB5B-487A-9F35-2E8B6B074842}"/>
    <cellStyle name="Input 4 4 12 2 2" xfId="22610" xr:uid="{7496AE3D-B2EE-42F9-99C0-A459F14EA855}"/>
    <cellStyle name="Input 4 4 12 3" xfId="22611" xr:uid="{978A2FF1-1D9F-45FF-93E2-BD82C28703CF}"/>
    <cellStyle name="Input 4 4 13" xfId="22612" xr:uid="{35B4C636-92E9-479E-A4B4-34A10ED6EB9D}"/>
    <cellStyle name="Input 4 4 13 2" xfId="22613" xr:uid="{0FF81D2C-6694-4827-9822-5B6D85A67A6B}"/>
    <cellStyle name="Input 4 4 13 2 2" xfId="22614" xr:uid="{DD24FD71-1A2E-4814-8E39-C3357BCB5C9B}"/>
    <cellStyle name="Input 4 4 13 3" xfId="22615" xr:uid="{0B9CC439-244E-429B-B8D8-5ACC476C3A88}"/>
    <cellStyle name="Input 4 4 14" xfId="22616" xr:uid="{9AC455C4-AE43-4E58-962D-5C44CB755F92}"/>
    <cellStyle name="Input 4 4 14 2" xfId="22617" xr:uid="{415750D5-FD2C-4CAA-BA91-DCC89C509238}"/>
    <cellStyle name="Input 4 4 14 2 2" xfId="22618" xr:uid="{9AC445CE-93A0-4EA2-9D44-8F8451B4560D}"/>
    <cellStyle name="Input 4 4 14 3" xfId="22619" xr:uid="{B065424C-A891-45BA-A7C6-16942768B6A2}"/>
    <cellStyle name="Input 4 4 15" xfId="22620" xr:uid="{25DBB7FF-78D0-48BE-899B-94B6BCBBCDE5}"/>
    <cellStyle name="Input 4 4 15 2" xfId="22621" xr:uid="{6279466B-D405-462E-B173-44E8E2044904}"/>
    <cellStyle name="Input 4 4 15 2 2" xfId="22622" xr:uid="{06D810C9-06D1-4D23-AF87-F12D6EC00CCA}"/>
    <cellStyle name="Input 4 4 15 3" xfId="22623" xr:uid="{F63FA80B-C904-4197-B8D0-EC8182ADB57B}"/>
    <cellStyle name="Input 4 4 16" xfId="22624" xr:uid="{C7062217-E3B2-4649-82E9-78BDDC6CC34D}"/>
    <cellStyle name="Input 4 4 16 2" xfId="22625" xr:uid="{B08B8425-3A20-49ED-99CC-7F21122C69FE}"/>
    <cellStyle name="Input 4 4 16 2 2" xfId="22626" xr:uid="{B324E12F-615B-4E13-B8B7-3DCAAD7336CE}"/>
    <cellStyle name="Input 4 4 16 3" xfId="22627" xr:uid="{7126A4B9-8CBB-46B4-B67D-FB9618DFEB93}"/>
    <cellStyle name="Input 4 4 17" xfId="22628" xr:uid="{43829B86-E6B8-4111-992A-F5C40EAE62D4}"/>
    <cellStyle name="Input 4 4 17 2" xfId="22629" xr:uid="{73EBE0AD-BDB9-4E28-B8C1-F5455D545911}"/>
    <cellStyle name="Input 4 4 17 2 2" xfId="22630" xr:uid="{45C87757-5CCC-471F-B341-D0360E7E305A}"/>
    <cellStyle name="Input 4 4 17 3" xfId="22631" xr:uid="{3913DC59-B22C-4011-9BC2-26FF7D5E9D76}"/>
    <cellStyle name="Input 4 4 18" xfId="22632" xr:uid="{F8A55A02-4BFD-43AC-8831-93326D1B23F5}"/>
    <cellStyle name="Input 4 4 18 2" xfId="22633" xr:uid="{7E685F43-6632-444A-901F-F4D57BBB9805}"/>
    <cellStyle name="Input 4 4 19" xfId="22634" xr:uid="{390C4477-D89F-4C5C-8A20-112929B89BFA}"/>
    <cellStyle name="Input 4 4 2" xfId="22635" xr:uid="{96C98599-D4D0-49B1-9BA2-759F0D5243D8}"/>
    <cellStyle name="Input 4 4 2 10" xfId="22636" xr:uid="{F6D39409-26FF-45CC-9AB4-737D92F7FBBB}"/>
    <cellStyle name="Input 4 4 2 10 2" xfId="22637" xr:uid="{0F438AB0-7F34-42C1-A7C9-64BA83C69F8E}"/>
    <cellStyle name="Input 4 4 2 10 2 2" xfId="22638" xr:uid="{F899BCEB-3D2C-4AAF-ABCC-BECFA7EAF969}"/>
    <cellStyle name="Input 4 4 2 10 3" xfId="22639" xr:uid="{5AAE7E04-EC28-4279-AA5A-5D58B4125285}"/>
    <cellStyle name="Input 4 4 2 11" xfId="22640" xr:uid="{461D454C-F280-4BB9-AD2C-9B84B424DCBB}"/>
    <cellStyle name="Input 4 4 2 11 2" xfId="22641" xr:uid="{066EED85-CAF8-48C3-97B1-BA8450AD7E19}"/>
    <cellStyle name="Input 4 4 2 11 2 2" xfId="22642" xr:uid="{2FFA5CB7-D68C-49F7-9492-489A099220DB}"/>
    <cellStyle name="Input 4 4 2 11 3" xfId="22643" xr:uid="{6643BB7A-D8EC-4A96-86BB-43B4B15883DB}"/>
    <cellStyle name="Input 4 4 2 12" xfId="22644" xr:uid="{AE7C418C-A9C3-4F36-9203-46C6EC2FF2FA}"/>
    <cellStyle name="Input 4 4 2 12 2" xfId="22645" xr:uid="{C11DDC2A-6B32-4E24-81F3-606850394BD5}"/>
    <cellStyle name="Input 4 4 2 12 2 2" xfId="22646" xr:uid="{78986461-297A-402D-9EEA-DA35DA8B6A11}"/>
    <cellStyle name="Input 4 4 2 12 3" xfId="22647" xr:uid="{E9D4F2C0-2CF7-4C0C-8AA9-1D1AEC5251B1}"/>
    <cellStyle name="Input 4 4 2 13" xfId="22648" xr:uid="{A9B5C884-232A-4D1D-92D3-08414BDFD871}"/>
    <cellStyle name="Input 4 4 2 13 2" xfId="22649" xr:uid="{D6F1ABB1-2BE5-467A-9A70-A3F562DFF593}"/>
    <cellStyle name="Input 4 4 2 13 2 2" xfId="22650" xr:uid="{5D186F5B-5DD5-48EC-826E-851430C222FE}"/>
    <cellStyle name="Input 4 4 2 13 3" xfId="22651" xr:uid="{DCACCD84-7845-4BFE-A891-C6D07915E0AA}"/>
    <cellStyle name="Input 4 4 2 14" xfId="22652" xr:uid="{EFCB0F61-E12F-47DE-86A3-8490D03CC1F6}"/>
    <cellStyle name="Input 4 4 2 14 2" xfId="22653" xr:uid="{BED4D5B7-8341-407B-B83B-5335D1CCAFE7}"/>
    <cellStyle name="Input 4 4 2 14 2 2" xfId="22654" xr:uid="{D50DBD1F-80AF-4D44-832E-33D547C72936}"/>
    <cellStyle name="Input 4 4 2 14 3" xfId="22655" xr:uid="{39B9DAD6-8D66-4F7B-AC5A-AC1D5D8F4067}"/>
    <cellStyle name="Input 4 4 2 15" xfId="22656" xr:uid="{4865D768-707B-4AC6-A5D3-006785CB0F73}"/>
    <cellStyle name="Input 4 4 2 15 2" xfId="22657" xr:uid="{3ED6EA2B-F16D-4341-B760-9292A68642FB}"/>
    <cellStyle name="Input 4 4 2 15 2 2" xfId="22658" xr:uid="{54FA03B8-7EEA-4678-A12A-7991DB8071EE}"/>
    <cellStyle name="Input 4 4 2 15 3" xfId="22659" xr:uid="{9D3259D1-2956-4210-9447-65ED16DE087E}"/>
    <cellStyle name="Input 4 4 2 16" xfId="22660" xr:uid="{868C964D-8F0A-489C-A4E1-43970010BF12}"/>
    <cellStyle name="Input 4 4 2 16 2" xfId="22661" xr:uid="{56B8618C-69AA-4E6B-AD5E-EF97FD9A4195}"/>
    <cellStyle name="Input 4 4 2 16 2 2" xfId="22662" xr:uid="{B993062B-E41E-41EE-BF35-03E46D09943D}"/>
    <cellStyle name="Input 4 4 2 16 3" xfId="22663" xr:uid="{BE6DE88B-E1CC-4417-855B-8EF0B0095624}"/>
    <cellStyle name="Input 4 4 2 17" xfId="22664" xr:uid="{A7E2D0F5-6133-485E-B5AD-A96628FF9965}"/>
    <cellStyle name="Input 4 4 2 17 2" xfId="22665" xr:uid="{3B874938-C146-4550-BE16-3771DCEA7261}"/>
    <cellStyle name="Input 4 4 2 17 2 2" xfId="22666" xr:uid="{5ECE279D-7AAB-4BEA-B876-E9154DFE4285}"/>
    <cellStyle name="Input 4 4 2 17 3" xfId="22667" xr:uid="{24A98D37-14EF-4E26-A201-2DFA6EA3497B}"/>
    <cellStyle name="Input 4 4 2 18" xfId="22668" xr:uid="{45B23D92-B58C-4D84-9C96-A78B33040E63}"/>
    <cellStyle name="Input 4 4 2 18 2" xfId="22669" xr:uid="{2A552B22-3948-4612-8314-E05B7EA91D13}"/>
    <cellStyle name="Input 4 4 2 18 2 2" xfId="22670" xr:uid="{6F6C247D-A1BC-48BA-A858-B6FDA4773A2B}"/>
    <cellStyle name="Input 4 4 2 18 3" xfId="22671" xr:uid="{9C624E62-C1B4-4E75-9C27-7B3940CC953A}"/>
    <cellStyle name="Input 4 4 2 19" xfId="22672" xr:uid="{B7259E50-88EF-43C5-B091-D14CE5FCC021}"/>
    <cellStyle name="Input 4 4 2 19 2" xfId="22673" xr:uid="{17A5561A-C251-4115-BCF7-A98507B9ADD3}"/>
    <cellStyle name="Input 4 4 2 19 2 2" xfId="22674" xr:uid="{7EBD2EDF-8B65-43DB-8D8C-30E5E1B05C1A}"/>
    <cellStyle name="Input 4 4 2 19 3" xfId="22675" xr:uid="{9207855C-CB55-4A87-B73E-FE3ABD80F850}"/>
    <cellStyle name="Input 4 4 2 2" xfId="22676" xr:uid="{771197D2-43F6-461E-B94B-058049D73918}"/>
    <cellStyle name="Input 4 4 2 2 2" xfId="22677" xr:uid="{AC598A97-15A2-46A7-BB3C-702BC7A0D475}"/>
    <cellStyle name="Input 4 4 2 2 2 2" xfId="22678" xr:uid="{AA1AF6BC-E444-481C-A78C-C579C3F649AE}"/>
    <cellStyle name="Input 4 4 2 2 2 2 2" xfId="22679" xr:uid="{9324479C-4C5D-41C7-A9AE-4A63D4374A10}"/>
    <cellStyle name="Input 4 4 2 2 2 3" xfId="22680" xr:uid="{6D78B18A-42D4-48CC-9424-E916BA24F406}"/>
    <cellStyle name="Input 4 4 2 2 2 4" xfId="22681" xr:uid="{91E23A61-6FA6-44BA-9687-D14F87C863B0}"/>
    <cellStyle name="Input 4 4 2 2 3" xfId="22682" xr:uid="{306712D8-F2CD-4D69-8EFB-0ABB5B6B403B}"/>
    <cellStyle name="Input 4 4 2 2 3 2" xfId="22683" xr:uid="{13F285DE-D687-48BE-8621-5F79516438D9}"/>
    <cellStyle name="Input 4 4 2 2 4" xfId="22684" xr:uid="{0A7EE266-1BCD-4031-9ACF-20FBE6387EE4}"/>
    <cellStyle name="Input 4 4 2 2 5" xfId="22685" xr:uid="{4AE720B9-2F88-4BB2-9F27-AC8013D79E04}"/>
    <cellStyle name="Input 4 4 2 20" xfId="22686" xr:uid="{93A9440C-F5EF-43E5-ABA6-5C0A4EC205D3}"/>
    <cellStyle name="Input 4 4 2 20 2" xfId="22687" xr:uid="{C1437BC7-E30B-47C8-9D14-397893E867F0}"/>
    <cellStyle name="Input 4 4 2 20 2 2" xfId="22688" xr:uid="{F84D9315-FD04-4848-92A5-A80E08996A1B}"/>
    <cellStyle name="Input 4 4 2 20 3" xfId="22689" xr:uid="{290CD1ED-B1F8-4223-A51D-93872FC1CD49}"/>
    <cellStyle name="Input 4 4 2 21" xfId="22690" xr:uid="{28AF8143-A4D9-4565-82B0-D1A007B5DA81}"/>
    <cellStyle name="Input 4 4 2 21 2" xfId="22691" xr:uid="{E2C7B9B1-15D8-4E27-B6EA-DCD72A41FB60}"/>
    <cellStyle name="Input 4 4 2 22" xfId="22692" xr:uid="{DE70ACA0-D392-4C31-B72D-D83C76FD2D98}"/>
    <cellStyle name="Input 4 4 2 23" xfId="22693" xr:uid="{5EADBACD-C8C3-42E4-A624-E8BE9273AF72}"/>
    <cellStyle name="Input 4 4 2 3" xfId="22694" xr:uid="{5479EAC9-1FF9-4E1A-9F95-1F4842916B78}"/>
    <cellStyle name="Input 4 4 2 3 2" xfId="22695" xr:uid="{46FFF888-B904-40A8-9935-0113E43F0C3B}"/>
    <cellStyle name="Input 4 4 2 3 2 2" xfId="22696" xr:uid="{67FF1C19-C223-4C24-8EE6-83F25B2B754C}"/>
    <cellStyle name="Input 4 4 2 3 2 3" xfId="22697" xr:uid="{5BD0BD0A-03EC-48AD-8F12-C4A3D9BD39FA}"/>
    <cellStyle name="Input 4 4 2 3 3" xfId="22698" xr:uid="{57483B9D-458D-4EFC-885B-5B835FB34CB8}"/>
    <cellStyle name="Input 4 4 2 3 3 2" xfId="22699" xr:uid="{596BF5B6-5713-4092-A536-229841824C11}"/>
    <cellStyle name="Input 4 4 2 3 4" xfId="22700" xr:uid="{E17F9981-236D-4585-B52B-5F2E586DCDC8}"/>
    <cellStyle name="Input 4 4 2 4" xfId="22701" xr:uid="{116E9EB4-FD21-4006-8454-3BAAD38FFCE4}"/>
    <cellStyle name="Input 4 4 2 4 2" xfId="22702" xr:uid="{86808B2F-0549-4E9E-8DA9-D849B1FF8315}"/>
    <cellStyle name="Input 4 4 2 4 2 2" xfId="22703" xr:uid="{824C6040-67C3-41A0-8D8A-18DEC6687727}"/>
    <cellStyle name="Input 4 4 2 4 3" xfId="22704" xr:uid="{5BEF3F94-10B2-4191-94B9-4B9286A6DCE2}"/>
    <cellStyle name="Input 4 4 2 4 4" xfId="22705" xr:uid="{879EE439-C76A-4085-8F38-37EF40E7FA06}"/>
    <cellStyle name="Input 4 4 2 5" xfId="22706" xr:uid="{5C368DC7-8F53-4F30-9681-AADFAC1EBD5A}"/>
    <cellStyle name="Input 4 4 2 5 2" xfId="22707" xr:uid="{2DF144A6-38B3-48FF-8CFD-0AB260CF896D}"/>
    <cellStyle name="Input 4 4 2 5 2 2" xfId="22708" xr:uid="{C2832330-72CF-4F82-9055-D053E53A7EA8}"/>
    <cellStyle name="Input 4 4 2 5 3" xfId="22709" xr:uid="{4D36BBC7-5A30-4990-98EF-CFB419C0A005}"/>
    <cellStyle name="Input 4 4 2 5 4" xfId="22710" xr:uid="{81D2A332-D2C4-4DFC-84EC-AECDE7B359ED}"/>
    <cellStyle name="Input 4 4 2 6" xfId="22711" xr:uid="{965015B3-F631-43F8-B5F2-BD240680E254}"/>
    <cellStyle name="Input 4 4 2 6 2" xfId="22712" xr:uid="{8C464BFF-EA2B-455F-9D44-F520CBA01D61}"/>
    <cellStyle name="Input 4 4 2 6 2 2" xfId="22713" xr:uid="{EF0E7EF3-5700-4BD2-8F1B-8303B30A7977}"/>
    <cellStyle name="Input 4 4 2 6 3" xfId="22714" xr:uid="{8747F76C-D2A3-41EE-AAEF-1C5BF1892584}"/>
    <cellStyle name="Input 4 4 2 7" xfId="22715" xr:uid="{95AF4959-FFC4-4657-85A4-2C84660546F0}"/>
    <cellStyle name="Input 4 4 2 7 2" xfId="22716" xr:uid="{B0BF48C0-4D30-4EE5-949A-D4570B0A2065}"/>
    <cellStyle name="Input 4 4 2 7 2 2" xfId="22717" xr:uid="{7FCD1DAE-406C-4D08-94F3-AE4FBE500D6A}"/>
    <cellStyle name="Input 4 4 2 7 3" xfId="22718" xr:uid="{7F859CDC-20AD-40C7-870A-A7B9D8261ABD}"/>
    <cellStyle name="Input 4 4 2 8" xfId="22719" xr:uid="{235971EA-D4AD-41D8-9157-C7A08B1C8854}"/>
    <cellStyle name="Input 4 4 2 8 2" xfId="22720" xr:uid="{AD892D83-B19A-43C7-9310-A6F2301EB3B8}"/>
    <cellStyle name="Input 4 4 2 8 2 2" xfId="22721" xr:uid="{EF260718-928B-4E63-AE94-E538BAEB22FA}"/>
    <cellStyle name="Input 4 4 2 8 3" xfId="22722" xr:uid="{2CEC637A-3F4A-43D2-ADB6-9C72DBDD5310}"/>
    <cellStyle name="Input 4 4 2 9" xfId="22723" xr:uid="{1368B098-C093-4BBA-AB78-DF2753B2CCFD}"/>
    <cellStyle name="Input 4 4 2 9 2" xfId="22724" xr:uid="{C4DF710E-2E46-4AC9-BA5E-AB71B3D26DD1}"/>
    <cellStyle name="Input 4 4 2 9 2 2" xfId="22725" xr:uid="{7B5DFAEB-BCAE-4807-8694-558D8E2ADA58}"/>
    <cellStyle name="Input 4 4 2 9 3" xfId="22726" xr:uid="{18447CEF-2C9C-4D02-B598-8536F79585E8}"/>
    <cellStyle name="Input 4 4 20" xfId="22727" xr:uid="{9F8FFD62-1427-470A-8E88-06B715C82593}"/>
    <cellStyle name="Input 4 4 3" xfId="22728" xr:uid="{2593294A-10D1-4081-AE0E-10B570C621E0}"/>
    <cellStyle name="Input 4 4 3 2" xfId="22729" xr:uid="{F5F749FF-34D5-4D16-A3FC-04A4FCB66FF3}"/>
    <cellStyle name="Input 4 4 3 2 2" xfId="22730" xr:uid="{89EB8ED3-4321-44AD-AA60-28DD93505265}"/>
    <cellStyle name="Input 4 4 3 2 2 2" xfId="22731" xr:uid="{74748AC7-85F6-4AF9-BF3D-CA556D4BC373}"/>
    <cellStyle name="Input 4 4 3 2 3" xfId="22732" xr:uid="{8810FB0F-7CA7-4AB7-9199-D7D699EFB3DF}"/>
    <cellStyle name="Input 4 4 3 2 4" xfId="22733" xr:uid="{DA25839B-6A08-4D7C-B267-3A03837ECCC4}"/>
    <cellStyle name="Input 4 4 3 3" xfId="22734" xr:uid="{16D55034-6B95-4FBC-9ABE-AF8B888F094E}"/>
    <cellStyle name="Input 4 4 3 3 2" xfId="22735" xr:uid="{8F9E1FD5-744A-4FEE-8C28-C1A0D4A6C767}"/>
    <cellStyle name="Input 4 4 3 4" xfId="22736" xr:uid="{1691A277-878D-47AE-B345-0BEE055673C4}"/>
    <cellStyle name="Input 4 4 3 5" xfId="22737" xr:uid="{0439012A-4EAF-4C0A-BA3C-FCF5AC58A8C2}"/>
    <cellStyle name="Input 4 4 4" xfId="22738" xr:uid="{58F5861A-24B2-46B0-9197-CA2FA6F50FD9}"/>
    <cellStyle name="Input 4 4 4 2" xfId="22739" xr:uid="{6628B3D9-6756-483E-BAEA-70A496C095EE}"/>
    <cellStyle name="Input 4 4 4 2 2" xfId="22740" xr:uid="{C155C351-291D-4E3B-8719-F1EE3DBF5E57}"/>
    <cellStyle name="Input 4 4 4 2 3" xfId="22741" xr:uid="{9CDCCF1F-374B-4414-8DE1-F63B468EB9E5}"/>
    <cellStyle name="Input 4 4 4 3" xfId="22742" xr:uid="{715563B5-EAC9-458B-A0A7-99257728F9CB}"/>
    <cellStyle name="Input 4 4 4 3 2" xfId="22743" xr:uid="{743C4880-1D91-43BC-8DAC-EA181547BDB4}"/>
    <cellStyle name="Input 4 4 4 4" xfId="22744" xr:uid="{AC9C765D-7691-47FD-8B8D-CCCE83C8EDC2}"/>
    <cellStyle name="Input 4 4 5" xfId="22745" xr:uid="{4988E399-DE13-425F-8D91-8486F54D2C6F}"/>
    <cellStyle name="Input 4 4 5 2" xfId="22746" xr:uid="{A8F48C02-E696-44E8-95F1-A434561D577F}"/>
    <cellStyle name="Input 4 4 5 2 2" xfId="22747" xr:uid="{75424C1A-02D3-4505-8DA7-1D439A008D36}"/>
    <cellStyle name="Input 4 4 5 2 3" xfId="22748" xr:uid="{CED5C36C-6FC8-420F-A7E6-E6CB61509DB4}"/>
    <cellStyle name="Input 4 4 5 3" xfId="22749" xr:uid="{1A480198-4A5C-480E-A26A-54A8AD8E10B6}"/>
    <cellStyle name="Input 4 4 5 4" xfId="22750" xr:uid="{EC4E9F44-2B87-40F6-87C1-F944E752A2AF}"/>
    <cellStyle name="Input 4 4 6" xfId="22751" xr:uid="{63C2FC6B-7B26-47A9-9FC2-8295C3EFD058}"/>
    <cellStyle name="Input 4 4 6 2" xfId="22752" xr:uid="{E56BE2D0-C689-4702-BF0E-009A2AE0AF91}"/>
    <cellStyle name="Input 4 4 6 2 2" xfId="22753" xr:uid="{3B48D5C9-EE3E-4C15-8E7B-CA8448C7B923}"/>
    <cellStyle name="Input 4 4 6 3" xfId="22754" xr:uid="{A71CC287-019F-47F9-B250-88E2336B6738}"/>
    <cellStyle name="Input 4 4 6 4" xfId="22755" xr:uid="{8B89DCAE-FA4D-4C73-9B31-D9CE9819D7E7}"/>
    <cellStyle name="Input 4 4 7" xfId="22756" xr:uid="{D4EDD3C6-217F-47DB-85FE-A3D2B4A766C7}"/>
    <cellStyle name="Input 4 4 7 2" xfId="22757" xr:uid="{767B4363-E309-4A80-84C5-48276401B676}"/>
    <cellStyle name="Input 4 4 7 2 2" xfId="22758" xr:uid="{111B9B8C-0720-4D77-A35D-B98299595430}"/>
    <cellStyle name="Input 4 4 7 3" xfId="22759" xr:uid="{09E7E8CB-E02F-48F9-8B45-EC84ABAB99E6}"/>
    <cellStyle name="Input 4 4 8" xfId="22760" xr:uid="{A4802C9F-D975-47B1-A735-457F7CF8236D}"/>
    <cellStyle name="Input 4 4 8 2" xfId="22761" xr:uid="{9C5F1A8D-C31B-4217-A1A7-1D906194606B}"/>
    <cellStyle name="Input 4 4 8 2 2" xfId="22762" xr:uid="{17526669-3E8D-4F18-B06E-180F099E2D3D}"/>
    <cellStyle name="Input 4 4 8 3" xfId="22763" xr:uid="{33EFDBC5-7A5D-4AA2-A7DC-DEBA079A3630}"/>
    <cellStyle name="Input 4 4 9" xfId="22764" xr:uid="{A2E2A417-AE1C-4AAF-8236-0DD2D7C49F15}"/>
    <cellStyle name="Input 4 4 9 2" xfId="22765" xr:uid="{7D61D109-147D-4B18-A210-7C5D0C5942C0}"/>
    <cellStyle name="Input 4 4 9 2 2" xfId="22766" xr:uid="{DC77F26D-8EE3-42E1-B709-562352D285D7}"/>
    <cellStyle name="Input 4 4 9 3" xfId="22767" xr:uid="{6E75154F-97E1-44D9-8A95-FF6A8185CA26}"/>
    <cellStyle name="Input 4 5" xfId="22768" xr:uid="{04420000-EE8C-4E69-A6B3-A5CB2ABB8193}"/>
    <cellStyle name="Input 4 5 10" xfId="22769" xr:uid="{E55E4902-7FDA-4280-A1B1-F7B49BA8DF0F}"/>
    <cellStyle name="Input 4 5 10 2" xfId="22770" xr:uid="{4A60EBCF-1D79-4777-B59B-1B57BD9876FD}"/>
    <cellStyle name="Input 4 5 10 2 2" xfId="22771" xr:uid="{40DA4DB8-8BB5-42DC-BD3A-5D6644C144BB}"/>
    <cellStyle name="Input 4 5 10 3" xfId="22772" xr:uid="{89F152EB-85A0-4535-9AB7-101621A1628A}"/>
    <cellStyle name="Input 4 5 11" xfId="22773" xr:uid="{FCDB2F63-602B-447E-94A7-288C5CC4430D}"/>
    <cellStyle name="Input 4 5 11 2" xfId="22774" xr:uid="{B7114D7E-B54A-4EF7-8CD4-2435C0A3C293}"/>
    <cellStyle name="Input 4 5 11 2 2" xfId="22775" xr:uid="{E7B83A6B-24AD-4696-B974-C95B64F33B4F}"/>
    <cellStyle name="Input 4 5 11 3" xfId="22776" xr:uid="{73EF7E0E-DD54-48D4-9F66-C01E5B00D791}"/>
    <cellStyle name="Input 4 5 12" xfId="22777" xr:uid="{9F24B1FB-9763-42C7-BFF4-6FA1269862D3}"/>
    <cellStyle name="Input 4 5 12 2" xfId="22778" xr:uid="{B348FC8D-05E6-4EED-800C-D487D4B12111}"/>
    <cellStyle name="Input 4 5 12 2 2" xfId="22779" xr:uid="{EC9D5790-951A-4233-928A-A29B6FF66884}"/>
    <cellStyle name="Input 4 5 12 3" xfId="22780" xr:uid="{2C0E58C1-8D83-4A0C-84DC-A839685C2C7A}"/>
    <cellStyle name="Input 4 5 13" xfId="22781" xr:uid="{B95589AD-F98D-4E5F-93E8-0828F721C69A}"/>
    <cellStyle name="Input 4 5 13 2" xfId="22782" xr:uid="{DD1DBF30-660C-45E1-907A-62B438B4F512}"/>
    <cellStyle name="Input 4 5 13 2 2" xfId="22783" xr:uid="{03977187-1072-4BFE-8568-A0399F5B80F2}"/>
    <cellStyle name="Input 4 5 13 3" xfId="22784" xr:uid="{B82DC8C6-B7DF-4C99-A070-CF8C00DC690B}"/>
    <cellStyle name="Input 4 5 14" xfId="22785" xr:uid="{EFE16E60-7A6A-4DAC-8164-438933A049C3}"/>
    <cellStyle name="Input 4 5 14 2" xfId="22786" xr:uid="{233894E3-C9A4-4298-87B3-0017D50F8E8F}"/>
    <cellStyle name="Input 4 5 14 2 2" xfId="22787" xr:uid="{386ABC92-16F0-451D-9E21-FD738741E320}"/>
    <cellStyle name="Input 4 5 14 3" xfId="22788" xr:uid="{3295F1AC-74BC-423D-968B-533AA3F871AD}"/>
    <cellStyle name="Input 4 5 15" xfId="22789" xr:uid="{4C9182F3-5323-46A0-8E2C-0095F4BE0360}"/>
    <cellStyle name="Input 4 5 15 2" xfId="22790" xr:uid="{0B74325B-B873-4AAE-AA15-4BA13EE1F361}"/>
    <cellStyle name="Input 4 5 15 2 2" xfId="22791" xr:uid="{4F527EDB-13CF-4F80-B4F9-D2B093A91A44}"/>
    <cellStyle name="Input 4 5 15 3" xfId="22792" xr:uid="{DB3E58A6-0C98-4E58-A0CE-32A603026392}"/>
    <cellStyle name="Input 4 5 16" xfId="22793" xr:uid="{D64EB385-C64E-4C72-B4CE-41C047783E65}"/>
    <cellStyle name="Input 4 5 16 2" xfId="22794" xr:uid="{C6604241-507B-40CA-9E1A-76C7073DA01C}"/>
    <cellStyle name="Input 4 5 16 2 2" xfId="22795" xr:uid="{39CD558D-980D-43CE-A1F1-CE9D49F46EF5}"/>
    <cellStyle name="Input 4 5 16 3" xfId="22796" xr:uid="{5FDFD3E3-E58D-46CC-B748-3BB9ED9FB9F8}"/>
    <cellStyle name="Input 4 5 17" xfId="22797" xr:uid="{496752DC-AC96-4712-863B-C6A078C95E97}"/>
    <cellStyle name="Input 4 5 17 2" xfId="22798" xr:uid="{15D44530-115C-4651-844B-BEB23A26D91D}"/>
    <cellStyle name="Input 4 5 17 2 2" xfId="22799" xr:uid="{788C95F0-474C-42A4-8AE9-7F656F95D0D0}"/>
    <cellStyle name="Input 4 5 17 3" xfId="22800" xr:uid="{FB643494-3F4F-47B7-A0A4-FE39422A6F74}"/>
    <cellStyle name="Input 4 5 18" xfId="22801" xr:uid="{6281A56D-ECAF-4D7B-9F7D-CBB68E9965FB}"/>
    <cellStyle name="Input 4 5 18 2" xfId="22802" xr:uid="{62E9F3B9-2CD6-45B2-8CF8-CA874A933E41}"/>
    <cellStyle name="Input 4 5 18 2 2" xfId="22803" xr:uid="{ED0E1C2F-1290-4272-95F2-58E8A74375CE}"/>
    <cellStyle name="Input 4 5 18 3" xfId="22804" xr:uid="{CDCA9AED-4A60-4D93-89C0-E6BD4B077C51}"/>
    <cellStyle name="Input 4 5 19" xfId="22805" xr:uid="{2D4817B7-F210-495D-A709-A692CA129753}"/>
    <cellStyle name="Input 4 5 19 2" xfId="22806" xr:uid="{A2ACE3C4-4A85-4268-BDAF-E1B3BACB3EB2}"/>
    <cellStyle name="Input 4 5 19 2 2" xfId="22807" xr:uid="{D4C94975-D2B9-4B7A-9EED-C1FE27F31F44}"/>
    <cellStyle name="Input 4 5 19 3" xfId="22808" xr:uid="{25036D52-656F-406E-8E42-B803E9E69CD3}"/>
    <cellStyle name="Input 4 5 2" xfId="22809" xr:uid="{E9B7FC88-46B1-4DCC-86F7-5BDDD3783408}"/>
    <cellStyle name="Input 4 5 2 10" xfId="22810" xr:uid="{BEB78A09-93B6-4D02-B326-A598F8A1073B}"/>
    <cellStyle name="Input 4 5 2 10 2" xfId="22811" xr:uid="{5295F8F1-106F-4B18-A939-6989F4282754}"/>
    <cellStyle name="Input 4 5 2 10 2 2" xfId="22812" xr:uid="{FA5A6745-B323-4B79-B97D-69251CAD67DE}"/>
    <cellStyle name="Input 4 5 2 10 3" xfId="22813" xr:uid="{80BCF0F1-0631-4AC6-8A22-202371DDF140}"/>
    <cellStyle name="Input 4 5 2 11" xfId="22814" xr:uid="{C2B703A5-5D98-4767-9AF3-7BFB28B66FFC}"/>
    <cellStyle name="Input 4 5 2 11 2" xfId="22815" xr:uid="{EA3A43B9-149A-47A4-831E-657D7FB5868D}"/>
    <cellStyle name="Input 4 5 2 11 2 2" xfId="22816" xr:uid="{98B29C00-A1FE-4A7E-BD1A-B42A686A6B45}"/>
    <cellStyle name="Input 4 5 2 11 3" xfId="22817" xr:uid="{F8E406DA-400E-44C2-B5E2-81A9E62FCD9D}"/>
    <cellStyle name="Input 4 5 2 12" xfId="22818" xr:uid="{4B862459-3BB5-47A6-B08B-CCB6547F8E3E}"/>
    <cellStyle name="Input 4 5 2 12 2" xfId="22819" xr:uid="{D7B83D84-CC30-42B3-9D1F-196748D64DB2}"/>
    <cellStyle name="Input 4 5 2 12 2 2" xfId="22820" xr:uid="{FDF95F41-F1C7-4298-9FE0-67FAD69926CF}"/>
    <cellStyle name="Input 4 5 2 12 3" xfId="22821" xr:uid="{1E4AC680-214C-4B3F-A7DF-71C2D0EFAE92}"/>
    <cellStyle name="Input 4 5 2 13" xfId="22822" xr:uid="{4774F2E5-7176-41C1-BF84-26273B7FAE93}"/>
    <cellStyle name="Input 4 5 2 13 2" xfId="22823" xr:uid="{521BB751-97C6-472E-88B2-75D06908DC42}"/>
    <cellStyle name="Input 4 5 2 13 2 2" xfId="22824" xr:uid="{363C6B76-C44E-4BF1-AE3A-66273D7EBB87}"/>
    <cellStyle name="Input 4 5 2 13 3" xfId="22825" xr:uid="{5C5F1ED3-823E-4AE0-AAEA-4E58BAB69108}"/>
    <cellStyle name="Input 4 5 2 14" xfId="22826" xr:uid="{55427B26-7C39-4123-94A3-1840530C568A}"/>
    <cellStyle name="Input 4 5 2 14 2" xfId="22827" xr:uid="{4DFF8254-58E3-45EF-9682-51982F7F7378}"/>
    <cellStyle name="Input 4 5 2 14 2 2" xfId="22828" xr:uid="{CAD64227-DAF0-4CE1-A518-E0B3379B7E9A}"/>
    <cellStyle name="Input 4 5 2 14 3" xfId="22829" xr:uid="{5F4DE419-0458-4186-8EE8-C39C23AA86A4}"/>
    <cellStyle name="Input 4 5 2 15" xfId="22830" xr:uid="{AC4D3A9A-8C61-4F59-9AFA-A27A45324069}"/>
    <cellStyle name="Input 4 5 2 15 2" xfId="22831" xr:uid="{598DB89A-FECC-4D78-A41A-E0FB670E948B}"/>
    <cellStyle name="Input 4 5 2 15 2 2" xfId="22832" xr:uid="{360C7A64-161D-4345-86E7-0996E2882881}"/>
    <cellStyle name="Input 4 5 2 15 3" xfId="22833" xr:uid="{29D4AAF1-1333-4AD8-9B3E-7FCAA7D0C0DD}"/>
    <cellStyle name="Input 4 5 2 16" xfId="22834" xr:uid="{CAA822F7-3C70-4704-87D7-CA108F0BF4A9}"/>
    <cellStyle name="Input 4 5 2 16 2" xfId="22835" xr:uid="{65B0BF73-4C48-4B99-A294-BAEF2942270A}"/>
    <cellStyle name="Input 4 5 2 16 2 2" xfId="22836" xr:uid="{43DD5F8A-151B-44E2-99DA-91686C9A926B}"/>
    <cellStyle name="Input 4 5 2 16 3" xfId="22837" xr:uid="{117A492D-E079-4C2D-AF5F-26727BDA0BBF}"/>
    <cellStyle name="Input 4 5 2 17" xfId="22838" xr:uid="{57C4910A-057B-48FE-ADF0-2778EE9F76F6}"/>
    <cellStyle name="Input 4 5 2 17 2" xfId="22839" xr:uid="{853CEF87-0AA0-42C0-9CC6-080C0E7B4E06}"/>
    <cellStyle name="Input 4 5 2 17 2 2" xfId="22840" xr:uid="{4BC53C7B-362C-4B86-B6C3-B7BA2D506FDF}"/>
    <cellStyle name="Input 4 5 2 17 3" xfId="22841" xr:uid="{866B07F8-CA61-44CD-B85D-1A1F35D68B79}"/>
    <cellStyle name="Input 4 5 2 18" xfId="22842" xr:uid="{7215964B-6ACC-426F-AB78-E9548C195222}"/>
    <cellStyle name="Input 4 5 2 18 2" xfId="22843" xr:uid="{746B39B0-9691-4059-93E5-B581DC212381}"/>
    <cellStyle name="Input 4 5 2 18 2 2" xfId="22844" xr:uid="{A914FC82-8D2F-40BD-8528-6C5400F4B279}"/>
    <cellStyle name="Input 4 5 2 18 3" xfId="22845" xr:uid="{B2E17EFE-C2A5-4355-A8D7-8749595A6538}"/>
    <cellStyle name="Input 4 5 2 19" xfId="22846" xr:uid="{001811F5-A1C0-477D-B45C-D95F80C4FB67}"/>
    <cellStyle name="Input 4 5 2 19 2" xfId="22847" xr:uid="{1EDDC0C9-4549-49AD-8986-53FD50B959FA}"/>
    <cellStyle name="Input 4 5 2 19 2 2" xfId="22848" xr:uid="{7C9F70AE-F0AA-496C-881E-7552D98F7570}"/>
    <cellStyle name="Input 4 5 2 19 3" xfId="22849" xr:uid="{7A9CBB88-CE9C-44CE-8C82-5DEE49EDC627}"/>
    <cellStyle name="Input 4 5 2 2" xfId="22850" xr:uid="{C025CFA6-F961-4796-806E-5B7C4D50A950}"/>
    <cellStyle name="Input 4 5 2 2 2" xfId="22851" xr:uid="{62E979A7-D6C7-4FED-957F-FA6DC10A6077}"/>
    <cellStyle name="Input 4 5 2 2 2 2" xfId="22852" xr:uid="{1C84F178-9DBF-4A73-9D10-A36D5487B76E}"/>
    <cellStyle name="Input 4 5 2 2 2 3" xfId="22853" xr:uid="{CD8632A6-0D5D-4E43-998E-AA7C35F93D89}"/>
    <cellStyle name="Input 4 5 2 2 3" xfId="22854" xr:uid="{7517C676-1AFB-48C0-BFF0-18C5699A4612}"/>
    <cellStyle name="Input 4 5 2 2 3 2" xfId="22855" xr:uid="{F86D1548-47DE-4D97-A835-46375584AE32}"/>
    <cellStyle name="Input 4 5 2 2 4" xfId="22856" xr:uid="{C33D4BAF-8853-4983-B30F-F06554F17954}"/>
    <cellStyle name="Input 4 5 2 20" xfId="22857" xr:uid="{EA68E72F-96D6-4ABE-9740-981628710D29}"/>
    <cellStyle name="Input 4 5 2 20 2" xfId="22858" xr:uid="{B1E37F48-301F-492C-BDA9-1363D894BF38}"/>
    <cellStyle name="Input 4 5 2 20 2 2" xfId="22859" xr:uid="{E6CAA88B-DA7E-4B20-81D0-C3DE8C16AD87}"/>
    <cellStyle name="Input 4 5 2 20 3" xfId="22860" xr:uid="{0062C700-176D-4CFF-85BA-D9C342C4C3B2}"/>
    <cellStyle name="Input 4 5 2 21" xfId="22861" xr:uid="{5E963180-9B94-4E7B-8C74-3A3AFE92FE7D}"/>
    <cellStyle name="Input 4 5 2 21 2" xfId="22862" xr:uid="{ED1231E2-2F3C-4853-9224-0A16BD43B173}"/>
    <cellStyle name="Input 4 5 2 22" xfId="22863" xr:uid="{93E7252A-0E3B-4285-BB0C-4219DC468023}"/>
    <cellStyle name="Input 4 5 2 23" xfId="22864" xr:uid="{0225514C-CDB7-4A0A-A47E-AA9A53F6A46B}"/>
    <cellStyle name="Input 4 5 2 3" xfId="22865" xr:uid="{75FEFC91-AA59-4763-8507-41DA4D8FC67F}"/>
    <cellStyle name="Input 4 5 2 3 2" xfId="22866" xr:uid="{4F0A8002-1723-4C79-8729-A874F96436C4}"/>
    <cellStyle name="Input 4 5 2 3 2 2" xfId="22867" xr:uid="{2FEDD20F-FA6B-405C-9E25-95F6ED74B2B1}"/>
    <cellStyle name="Input 4 5 2 3 3" xfId="22868" xr:uid="{6343BFC9-565E-429B-8C16-A61EF6AFC7E7}"/>
    <cellStyle name="Input 4 5 2 3 4" xfId="22869" xr:uid="{682D9B88-2988-479D-B4E2-5D3316FF158F}"/>
    <cellStyle name="Input 4 5 2 4" xfId="22870" xr:uid="{593E5067-3020-4D56-AA2D-5C5682665C92}"/>
    <cellStyle name="Input 4 5 2 4 2" xfId="22871" xr:uid="{6F3A6075-16C3-445F-8578-18D8850330ED}"/>
    <cellStyle name="Input 4 5 2 4 2 2" xfId="22872" xr:uid="{3314E5CE-A7AE-4D68-9895-F5F788C37789}"/>
    <cellStyle name="Input 4 5 2 4 3" xfId="22873" xr:uid="{798C16A5-79A8-4F29-A35E-E48CF6834C8E}"/>
    <cellStyle name="Input 4 5 2 4 4" xfId="22874" xr:uid="{4C1DBC7B-09F1-40D4-A3CC-F99D9833E5AC}"/>
    <cellStyle name="Input 4 5 2 5" xfId="22875" xr:uid="{725CF189-6E63-4726-8262-E45EE7C44B7E}"/>
    <cellStyle name="Input 4 5 2 5 2" xfId="22876" xr:uid="{7B1599E3-FEA0-49E1-9320-240919EDC0A0}"/>
    <cellStyle name="Input 4 5 2 5 2 2" xfId="22877" xr:uid="{F884E96B-552C-4B5A-8F3B-0DADBB071B7B}"/>
    <cellStyle name="Input 4 5 2 5 3" xfId="22878" xr:uid="{40FF2A6A-1C1E-4D43-90E6-DCE631B50330}"/>
    <cellStyle name="Input 4 5 2 6" xfId="22879" xr:uid="{44D76FA4-5C9F-4290-9106-792431E11883}"/>
    <cellStyle name="Input 4 5 2 6 2" xfId="22880" xr:uid="{C5182717-3FCE-42A3-B286-D19770846912}"/>
    <cellStyle name="Input 4 5 2 6 2 2" xfId="22881" xr:uid="{7DE841D9-1235-4332-8C0F-53413691E4CC}"/>
    <cellStyle name="Input 4 5 2 6 3" xfId="22882" xr:uid="{887BF612-A128-42DC-9039-193C7E32E0C2}"/>
    <cellStyle name="Input 4 5 2 7" xfId="22883" xr:uid="{393337A9-2FBD-4CB3-93F5-6D549AA57FC1}"/>
    <cellStyle name="Input 4 5 2 7 2" xfId="22884" xr:uid="{53920B34-B0EE-4492-B513-C38073651347}"/>
    <cellStyle name="Input 4 5 2 7 2 2" xfId="22885" xr:uid="{EDEEC2E1-7C84-4C53-AB69-C68CCD110E3F}"/>
    <cellStyle name="Input 4 5 2 7 3" xfId="22886" xr:uid="{934524B2-B678-433B-9A3A-FF5313953B92}"/>
    <cellStyle name="Input 4 5 2 8" xfId="22887" xr:uid="{4DEBFBC9-91B0-4B24-8C81-63867F32315E}"/>
    <cellStyle name="Input 4 5 2 8 2" xfId="22888" xr:uid="{E1B0FC87-AC4A-440F-A80F-A0AF7B3F16B8}"/>
    <cellStyle name="Input 4 5 2 8 2 2" xfId="22889" xr:uid="{0DCDC06F-018F-4738-8B48-A41BF2AB6992}"/>
    <cellStyle name="Input 4 5 2 8 3" xfId="22890" xr:uid="{A69E87B8-6AC9-4916-9EEA-652FD3CFED1F}"/>
    <cellStyle name="Input 4 5 2 9" xfId="22891" xr:uid="{F76A2E92-CBDB-4D22-8153-490660CFADC4}"/>
    <cellStyle name="Input 4 5 2 9 2" xfId="22892" xr:uid="{1A8BA6DE-C1DB-4065-A6EC-5A7F559C0CE0}"/>
    <cellStyle name="Input 4 5 2 9 2 2" xfId="22893" xr:uid="{E305D9ED-DE0B-4F96-8343-8F4AAF4AFDC7}"/>
    <cellStyle name="Input 4 5 2 9 3" xfId="22894" xr:uid="{A5EF857B-BD63-4767-A752-AB66303D9B96}"/>
    <cellStyle name="Input 4 5 20" xfId="22895" xr:uid="{371CF7E1-6DD9-4343-ADDD-187C45A54AEB}"/>
    <cellStyle name="Input 4 5 20 2" xfId="22896" xr:uid="{62B52907-76AF-45FE-B046-E52998A5E041}"/>
    <cellStyle name="Input 4 5 20 2 2" xfId="22897" xr:uid="{7461710A-569B-4F20-9F86-50478F71A7B5}"/>
    <cellStyle name="Input 4 5 20 3" xfId="22898" xr:uid="{0371869A-FA27-40AD-95F8-2D433F667DB9}"/>
    <cellStyle name="Input 4 5 21" xfId="22899" xr:uid="{38455BEE-7985-4697-AF92-2EF5443CA34F}"/>
    <cellStyle name="Input 4 5 21 2" xfId="22900" xr:uid="{21AC2615-7329-4085-80A9-F4BBF8595E17}"/>
    <cellStyle name="Input 4 5 21 2 2" xfId="22901" xr:uid="{63F76F03-02CC-4DE5-A372-A748D0B8B503}"/>
    <cellStyle name="Input 4 5 21 3" xfId="22902" xr:uid="{07F0D4CE-C8CC-4A49-8D22-3F9337B836CC}"/>
    <cellStyle name="Input 4 5 22" xfId="22903" xr:uid="{692D41C6-80A7-401E-8134-146B935020A6}"/>
    <cellStyle name="Input 4 5 22 2" xfId="22904" xr:uid="{D2373B01-12D8-495C-B8A2-3A24B07129F6}"/>
    <cellStyle name="Input 4 5 23" xfId="22905" xr:uid="{9C545201-88D2-4611-8AC9-B0FA59FA40C4}"/>
    <cellStyle name="Input 4 5 24" xfId="22906" xr:uid="{89B4412A-C374-4A20-B9AF-4505D95F73E0}"/>
    <cellStyle name="Input 4 5 3" xfId="22907" xr:uid="{18F671DF-210B-4A03-9AEC-F26CF8D1B315}"/>
    <cellStyle name="Input 4 5 3 2" xfId="22908" xr:uid="{2888234E-7736-4C62-99A4-D1689D2A6E1E}"/>
    <cellStyle name="Input 4 5 3 2 2" xfId="22909" xr:uid="{58768ADF-B112-4ED3-A70F-AA70D37A6608}"/>
    <cellStyle name="Input 4 5 3 2 3" xfId="22910" xr:uid="{ACDAD92D-66AF-404B-A601-4F30CE11FC2C}"/>
    <cellStyle name="Input 4 5 3 3" xfId="22911" xr:uid="{DF11DA6B-2643-4874-9131-BB5A50F153C8}"/>
    <cellStyle name="Input 4 5 3 3 2" xfId="22912" xr:uid="{C73E0AD9-B3CD-43DB-BDC1-55AF87274DDD}"/>
    <cellStyle name="Input 4 5 3 4" xfId="22913" xr:uid="{D535E541-2BC3-4298-BABE-E79A0B39FE42}"/>
    <cellStyle name="Input 4 5 4" xfId="22914" xr:uid="{5ED4512B-F9A2-4D0F-BDFA-E7881150079B}"/>
    <cellStyle name="Input 4 5 4 2" xfId="22915" xr:uid="{23259994-1B9C-4749-A95F-493C416CB3E7}"/>
    <cellStyle name="Input 4 5 4 2 2" xfId="22916" xr:uid="{699F93BD-A3D1-4D6B-BD93-EE8AB743E24B}"/>
    <cellStyle name="Input 4 5 4 3" xfId="22917" xr:uid="{8F10DF6D-8E9D-417A-9362-9CDE8B0C5D32}"/>
    <cellStyle name="Input 4 5 4 4" xfId="22918" xr:uid="{B358720A-551E-4929-B0E1-F1739C44EC01}"/>
    <cellStyle name="Input 4 5 5" xfId="22919" xr:uid="{D175C964-3799-42AE-B56F-B76D63474F08}"/>
    <cellStyle name="Input 4 5 5 2" xfId="22920" xr:uid="{08C49998-EEB7-4452-836C-E19704447444}"/>
    <cellStyle name="Input 4 5 5 2 2" xfId="22921" xr:uid="{12928C88-9C0A-44A6-9AC8-E79B3801EE43}"/>
    <cellStyle name="Input 4 5 5 3" xfId="22922" xr:uid="{B74B26F3-0DE9-4D33-A0B3-385106614E3A}"/>
    <cellStyle name="Input 4 5 5 4" xfId="22923" xr:uid="{77F8720C-FD68-4D4D-A6E6-0BF219F8A970}"/>
    <cellStyle name="Input 4 5 6" xfId="22924" xr:uid="{2E913896-8550-4CE4-BE15-AB02DCD20345}"/>
    <cellStyle name="Input 4 5 6 2" xfId="22925" xr:uid="{42FFA8A8-CBA8-4845-A15E-0EE2AFF8652E}"/>
    <cellStyle name="Input 4 5 6 2 2" xfId="22926" xr:uid="{594C73ED-A686-45DC-A416-683A28955603}"/>
    <cellStyle name="Input 4 5 6 3" xfId="22927" xr:uid="{4F9845CC-F378-40F5-9885-1641E9291ECE}"/>
    <cellStyle name="Input 4 5 7" xfId="22928" xr:uid="{289EE3EB-96C3-467F-81A5-DAEBA6AE6ABE}"/>
    <cellStyle name="Input 4 5 7 2" xfId="22929" xr:uid="{F14C6993-D99E-4E31-91C8-05B379F28866}"/>
    <cellStyle name="Input 4 5 7 2 2" xfId="22930" xr:uid="{22DAF9A6-5A17-46C5-8693-B02D23A15BA0}"/>
    <cellStyle name="Input 4 5 7 3" xfId="22931" xr:uid="{8DA22DAA-0422-44F1-8DA4-7B3BC6697D0E}"/>
    <cellStyle name="Input 4 5 8" xfId="22932" xr:uid="{3F900699-FD77-4A5F-A525-3863D5F75023}"/>
    <cellStyle name="Input 4 5 8 2" xfId="22933" xr:uid="{2804BC6B-584D-4B65-A43D-08774F186BE5}"/>
    <cellStyle name="Input 4 5 8 2 2" xfId="22934" xr:uid="{52A10AC4-B8FA-493B-8921-08C09E493EB1}"/>
    <cellStyle name="Input 4 5 8 3" xfId="22935" xr:uid="{70DB75E5-14D8-4AAF-AD11-1BE926875407}"/>
    <cellStyle name="Input 4 5 9" xfId="22936" xr:uid="{BBF65AD5-D0D6-46D1-9C07-E6F0B15E147C}"/>
    <cellStyle name="Input 4 5 9 2" xfId="22937" xr:uid="{E3852BA8-2752-4048-9CF4-D6EEEFBE2A28}"/>
    <cellStyle name="Input 4 5 9 2 2" xfId="22938" xr:uid="{91B48BA4-46BD-44D2-8187-66B5C5B31613}"/>
    <cellStyle name="Input 4 5 9 3" xfId="22939" xr:uid="{18192001-8E74-4477-BF0F-E05A6CD941CE}"/>
    <cellStyle name="Input 4 6" xfId="22940" xr:uid="{4B6766C8-5C92-4A00-9CB5-57ECE33821B1}"/>
    <cellStyle name="Input 4 6 10" xfId="22941" xr:uid="{F2379849-431F-4B6E-859D-0B9E8A4BA6AC}"/>
    <cellStyle name="Input 4 6 10 2" xfId="22942" xr:uid="{1A277F27-BCA9-4081-85BC-3FB55961211C}"/>
    <cellStyle name="Input 4 6 10 2 2" xfId="22943" xr:uid="{9315B4B1-F032-4C13-86D7-CF3E603FE817}"/>
    <cellStyle name="Input 4 6 10 3" xfId="22944" xr:uid="{6B338AAD-A2AD-4219-8F37-D0A4B3AD275C}"/>
    <cellStyle name="Input 4 6 11" xfId="22945" xr:uid="{880071D8-B47C-4108-BB7F-E1128096C794}"/>
    <cellStyle name="Input 4 6 11 2" xfId="22946" xr:uid="{42B7E9DD-6D1D-44A5-88E7-7474DF777208}"/>
    <cellStyle name="Input 4 6 11 2 2" xfId="22947" xr:uid="{E2D39031-B537-4188-BD3F-847D0F02BB51}"/>
    <cellStyle name="Input 4 6 11 3" xfId="22948" xr:uid="{A5ACAEEE-5722-4E60-9F04-42B2DEE5532A}"/>
    <cellStyle name="Input 4 6 12" xfId="22949" xr:uid="{5C008C88-EE64-41F3-BD19-D8EB7E8F44FE}"/>
    <cellStyle name="Input 4 6 12 2" xfId="22950" xr:uid="{C63B24A0-4DE6-44EE-AB1A-7ACF8BC01A49}"/>
    <cellStyle name="Input 4 6 12 2 2" xfId="22951" xr:uid="{7D3AB7A7-9926-49AC-8433-C65DEFA6B6BB}"/>
    <cellStyle name="Input 4 6 12 3" xfId="22952" xr:uid="{6A947D15-353D-46B9-8CA3-1A1138C4BD16}"/>
    <cellStyle name="Input 4 6 13" xfId="22953" xr:uid="{A1183DC5-EE66-406E-90B4-B077C50FE578}"/>
    <cellStyle name="Input 4 6 13 2" xfId="22954" xr:uid="{8D2D8A06-133C-401D-9B6E-3C9762327EA1}"/>
    <cellStyle name="Input 4 6 13 2 2" xfId="22955" xr:uid="{B22ADECC-3939-45F3-9035-CE2F9F2D44F1}"/>
    <cellStyle name="Input 4 6 13 3" xfId="22956" xr:uid="{F62615CA-3C55-48D0-83CD-313C04ADC9BD}"/>
    <cellStyle name="Input 4 6 14" xfId="22957" xr:uid="{74C63CD1-AF1A-4888-B894-0B240A4AFD34}"/>
    <cellStyle name="Input 4 6 14 2" xfId="22958" xr:uid="{C157825F-23E4-4248-B478-3F48BD45ACB6}"/>
    <cellStyle name="Input 4 6 14 2 2" xfId="22959" xr:uid="{EC50ACAD-08BE-464E-80C4-DE211F81A89A}"/>
    <cellStyle name="Input 4 6 14 3" xfId="22960" xr:uid="{55E1994A-D7F7-4191-8C23-70A56DB29C21}"/>
    <cellStyle name="Input 4 6 15" xfId="22961" xr:uid="{6D914BEF-D720-4517-A848-0CAE50E409FD}"/>
    <cellStyle name="Input 4 6 15 2" xfId="22962" xr:uid="{BECEE74F-E950-4237-AA3A-83C25FCD414F}"/>
    <cellStyle name="Input 4 6 15 2 2" xfId="22963" xr:uid="{760A4973-7222-4726-A1EF-EEFE11A70DD1}"/>
    <cellStyle name="Input 4 6 15 3" xfId="22964" xr:uid="{C78CF3AE-934F-4930-9D62-0BE68005E6DC}"/>
    <cellStyle name="Input 4 6 16" xfId="22965" xr:uid="{10C67742-7A0D-41FF-818B-B6968B576B79}"/>
    <cellStyle name="Input 4 6 16 2" xfId="22966" xr:uid="{72BF11F1-98F2-4280-A040-6C7ECB2AF9CA}"/>
    <cellStyle name="Input 4 6 16 2 2" xfId="22967" xr:uid="{9CC45724-0177-4566-AF39-6D320FD4677C}"/>
    <cellStyle name="Input 4 6 16 3" xfId="22968" xr:uid="{DB037266-523C-4D28-BFAD-7504CA004E6D}"/>
    <cellStyle name="Input 4 6 17" xfId="22969" xr:uid="{756FB405-A9D7-4150-84FE-13D49EEBACE2}"/>
    <cellStyle name="Input 4 6 17 2" xfId="22970" xr:uid="{F9A060AA-2807-4165-A3CC-FD71D1C4E50D}"/>
    <cellStyle name="Input 4 6 17 2 2" xfId="22971" xr:uid="{6891F08B-5848-412E-93A5-1485C89654DF}"/>
    <cellStyle name="Input 4 6 17 3" xfId="22972" xr:uid="{DCAC0181-AFC2-4940-A6E1-753004A678A6}"/>
    <cellStyle name="Input 4 6 18" xfId="22973" xr:uid="{548ED9D4-5E8D-4C3D-BB4E-2315BA785178}"/>
    <cellStyle name="Input 4 6 18 2" xfId="22974" xr:uid="{80965542-73EB-4DD0-9D23-118B2FB6B9FA}"/>
    <cellStyle name="Input 4 6 18 2 2" xfId="22975" xr:uid="{4695E88E-DF77-4840-9D02-20552D37C52C}"/>
    <cellStyle name="Input 4 6 18 3" xfId="22976" xr:uid="{7DAA0DF2-0F17-4D59-9FA7-5F82B33883C1}"/>
    <cellStyle name="Input 4 6 19" xfId="22977" xr:uid="{62188A97-5E5C-4294-9ECD-D9BC14F476E4}"/>
    <cellStyle name="Input 4 6 19 2" xfId="22978" xr:uid="{7226C555-D6DC-4F94-B641-9967A4600108}"/>
    <cellStyle name="Input 4 6 19 2 2" xfId="22979" xr:uid="{EA0E175E-49A0-44DE-AD02-D968B524082A}"/>
    <cellStyle name="Input 4 6 19 3" xfId="22980" xr:uid="{71200EF4-C715-4D94-A576-BF86445C21E7}"/>
    <cellStyle name="Input 4 6 2" xfId="22981" xr:uid="{A512C004-D93D-4045-A32C-0FB0B1E0D319}"/>
    <cellStyle name="Input 4 6 2 2" xfId="22982" xr:uid="{206E3C48-6542-4C20-A7A4-02E854B9D3F8}"/>
    <cellStyle name="Input 4 6 2 2 2" xfId="22983" xr:uid="{79F34ADD-CA72-46F4-99DD-96EA8A78DDE0}"/>
    <cellStyle name="Input 4 6 2 2 3" xfId="22984" xr:uid="{F7AE42E1-502F-432A-99C1-5F409F75C113}"/>
    <cellStyle name="Input 4 6 2 3" xfId="22985" xr:uid="{85BF53CF-C51E-4F90-A8F6-9C9643CBE0AC}"/>
    <cellStyle name="Input 4 6 2 3 2" xfId="22986" xr:uid="{47FC832C-32CB-4D7A-8D35-D6CB0AB1C937}"/>
    <cellStyle name="Input 4 6 2 4" xfId="22987" xr:uid="{7AEC9614-4158-47D6-9B16-98C010DF66D6}"/>
    <cellStyle name="Input 4 6 20" xfId="22988" xr:uid="{C18AA925-E65C-414D-8083-9AA117D30544}"/>
    <cellStyle name="Input 4 6 20 2" xfId="22989" xr:uid="{49AD7C57-3A17-4EC7-96F1-C048679946EB}"/>
    <cellStyle name="Input 4 6 20 2 2" xfId="22990" xr:uid="{3ACCCCAF-13F2-4ED3-9703-C01D3754C056}"/>
    <cellStyle name="Input 4 6 20 3" xfId="22991" xr:uid="{40F9B023-A201-46EF-BC75-6A64F0DCFFC2}"/>
    <cellStyle name="Input 4 6 21" xfId="22992" xr:uid="{97A9A9D7-FD6D-4503-8D56-F361A52F4EE6}"/>
    <cellStyle name="Input 4 6 21 2" xfId="22993" xr:uid="{D03C8DA0-4311-47C0-A5B1-69A83BE851A5}"/>
    <cellStyle name="Input 4 6 22" xfId="22994" xr:uid="{A98EFEB6-8EFF-4B9F-B110-E0BFF0404A13}"/>
    <cellStyle name="Input 4 6 23" xfId="22995" xr:uid="{36C15893-FAFC-4233-9648-B09780199A08}"/>
    <cellStyle name="Input 4 6 3" xfId="22996" xr:uid="{B802BBE7-C8FF-42E0-B1BA-1AA5E4777E4B}"/>
    <cellStyle name="Input 4 6 3 2" xfId="22997" xr:uid="{4D9B6C61-0176-4FF0-9CD5-A192735ECAD5}"/>
    <cellStyle name="Input 4 6 3 2 2" xfId="22998" xr:uid="{37C0958F-CABD-43DA-8243-116B85A8EBA9}"/>
    <cellStyle name="Input 4 6 3 3" xfId="22999" xr:uid="{CD3487DA-F187-4498-8224-F5534A9B94B1}"/>
    <cellStyle name="Input 4 6 3 4" xfId="23000" xr:uid="{D3D8BF86-183A-47F1-9200-234F04648CA5}"/>
    <cellStyle name="Input 4 6 4" xfId="23001" xr:uid="{4C3C9AB4-1A30-419D-932A-809B3021F9D7}"/>
    <cellStyle name="Input 4 6 4 2" xfId="23002" xr:uid="{A5960ADC-64D2-420C-AA4E-DAE832E7ADB2}"/>
    <cellStyle name="Input 4 6 4 2 2" xfId="23003" xr:uid="{18049B72-3857-48DA-A7D3-B249B4F6ACC8}"/>
    <cellStyle name="Input 4 6 4 3" xfId="23004" xr:uid="{D1AE02B5-EAC1-4E25-BEB4-0F92679757BF}"/>
    <cellStyle name="Input 4 6 4 4" xfId="23005" xr:uid="{8FAB0871-433A-46A2-9616-591FB537EEC4}"/>
    <cellStyle name="Input 4 6 5" xfId="23006" xr:uid="{8A2ADF62-EF2B-4B02-9F8A-565F2F44484C}"/>
    <cellStyle name="Input 4 6 5 2" xfId="23007" xr:uid="{CAAC0740-3762-4E8C-B3D9-D0D0F10DAFCC}"/>
    <cellStyle name="Input 4 6 5 2 2" xfId="23008" xr:uid="{88D5A8C9-B687-412C-8806-64B41F5F4156}"/>
    <cellStyle name="Input 4 6 5 3" xfId="23009" xr:uid="{701DAAD3-9B01-4CDF-8435-E25F0B67E8D9}"/>
    <cellStyle name="Input 4 6 6" xfId="23010" xr:uid="{2DA1746E-8209-4F50-8528-1F59FC7BB21B}"/>
    <cellStyle name="Input 4 6 6 2" xfId="23011" xr:uid="{18BBA20C-0C19-4B7C-8D5F-D0A34B4F1E25}"/>
    <cellStyle name="Input 4 6 6 2 2" xfId="23012" xr:uid="{1606FB5D-E04B-41CF-81C2-646A5807E76A}"/>
    <cellStyle name="Input 4 6 6 3" xfId="23013" xr:uid="{DABCCD96-E910-42F3-BB9D-B67D5907039E}"/>
    <cellStyle name="Input 4 6 7" xfId="23014" xr:uid="{0F63407D-85C3-4646-AAB7-0F9EA9CFA975}"/>
    <cellStyle name="Input 4 6 7 2" xfId="23015" xr:uid="{2AC50D0C-2C01-41BF-A288-82DCCF32EBAE}"/>
    <cellStyle name="Input 4 6 7 2 2" xfId="23016" xr:uid="{BD8CA79A-6449-47A9-8F84-57A20040FAE8}"/>
    <cellStyle name="Input 4 6 7 3" xfId="23017" xr:uid="{F2AF3044-6E1B-434A-B104-58FD328344BE}"/>
    <cellStyle name="Input 4 6 8" xfId="23018" xr:uid="{1032E04B-3414-4038-9D80-A3384AA35A20}"/>
    <cellStyle name="Input 4 6 8 2" xfId="23019" xr:uid="{6372C042-AC93-420C-83C5-572FF179DD0F}"/>
    <cellStyle name="Input 4 6 8 2 2" xfId="23020" xr:uid="{D817B887-53D0-4A53-95CA-FD0FB99AFCEC}"/>
    <cellStyle name="Input 4 6 8 3" xfId="23021" xr:uid="{7949AB6E-F5B1-4EDC-BBA5-3AB078476524}"/>
    <cellStyle name="Input 4 6 9" xfId="23022" xr:uid="{39B83DEE-87FD-4B73-B1EB-994858A9E52F}"/>
    <cellStyle name="Input 4 6 9 2" xfId="23023" xr:uid="{E54CFFBC-CE6B-4659-BBFE-B8844952EC11}"/>
    <cellStyle name="Input 4 6 9 2 2" xfId="23024" xr:uid="{ADBF872D-D90B-4C11-9DF0-6344D66A7E90}"/>
    <cellStyle name="Input 4 6 9 3" xfId="23025" xr:uid="{BA73DA9D-EB38-4172-97CA-7C7C63C69BCA}"/>
    <cellStyle name="Input 4 7" xfId="23026" xr:uid="{93D32A9D-E5C9-48BF-9FB1-155C9609FF15}"/>
    <cellStyle name="Input 4 7 2" xfId="23027" xr:uid="{FBB332C2-235F-4480-9330-511BE83B2F1D}"/>
    <cellStyle name="Input 4 7 2 2" xfId="23028" xr:uid="{37158F62-9F7B-40D3-AF19-FBDA98224B73}"/>
    <cellStyle name="Input 4 7 2 3" xfId="23029" xr:uid="{DCA3E43F-BE91-4666-A09A-72703BE8120E}"/>
    <cellStyle name="Input 4 7 3" xfId="23030" xr:uid="{A3ABA93B-E8D2-44AE-A44E-D45E7C56E67D}"/>
    <cellStyle name="Input 4 7 3 2" xfId="23031" xr:uid="{7751FDE9-C389-4586-9384-BD246482F0CC}"/>
    <cellStyle name="Input 4 7 4" xfId="23032" xr:uid="{567BC3A9-4FE0-4C6F-BC7F-A4F57CEC8410}"/>
    <cellStyle name="Input 4 8" xfId="23033" xr:uid="{24173445-0C5A-41A4-A136-AFBEED389B85}"/>
    <cellStyle name="Input 4 8 2" xfId="23034" xr:uid="{4093CC9E-A277-4623-9F23-6495D3317F0F}"/>
    <cellStyle name="Input 4 8 2 2" xfId="23035" xr:uid="{E6F2A13C-3854-47AC-B775-3EF7AF4C167D}"/>
    <cellStyle name="Input 4 8 2 3" xfId="23036" xr:uid="{D4AA5724-746D-4246-B359-A86537972C44}"/>
    <cellStyle name="Input 4 8 3" xfId="23037" xr:uid="{4986918F-2F88-4467-9C58-34D25067014D}"/>
    <cellStyle name="Input 4 8 4" xfId="23038" xr:uid="{74C9244F-C720-468E-8FB8-C99DF197D1DD}"/>
    <cellStyle name="Input 4 9" xfId="23039" xr:uid="{752C40C6-E331-491C-9B77-2DCE704DFD77}"/>
    <cellStyle name="Input 4 9 2" xfId="23040" xr:uid="{AB51FDE1-CD9E-400E-873B-226085DF3695}"/>
    <cellStyle name="Input 4 9 2 2" xfId="23041" xr:uid="{20CD3E29-CE61-4E49-BC75-801825CDEE22}"/>
    <cellStyle name="Input 4 9 3" xfId="23042" xr:uid="{2DBA12BA-1BFF-4F88-B36E-C0E0EE1BE4F6}"/>
    <cellStyle name="Input 4 9 4" xfId="23043" xr:uid="{13B8F56D-C54F-43D2-8976-A9AA2B51DCF6}"/>
    <cellStyle name="Input 5" xfId="182" xr:uid="{A90C4F74-7462-4176-A113-493673808049}"/>
    <cellStyle name="Input 5 10" xfId="23044" xr:uid="{F4C5C062-2A5A-4C7C-9E1A-899554D4D90C}"/>
    <cellStyle name="Input 5 10 2" xfId="23045" xr:uid="{635B3868-9BC3-48F4-9F58-17841840EB8D}"/>
    <cellStyle name="Input 5 10 2 2" xfId="23046" xr:uid="{EC44B7D8-03FF-4846-B5DD-C8742648BF15}"/>
    <cellStyle name="Input 5 10 3" xfId="23047" xr:uid="{FE31C456-590D-4AEA-8D24-C5B0D00F42A9}"/>
    <cellStyle name="Input 5 11" xfId="23048" xr:uid="{AAACC49F-8C31-40F8-9B12-CE4F0B6225D3}"/>
    <cellStyle name="Input 5 11 2" xfId="23049" xr:uid="{9FF1FD02-B77E-49CB-B4E3-D504FC98DE6F}"/>
    <cellStyle name="Input 5 11 2 2" xfId="23050" xr:uid="{5CADC842-2A9F-4432-B625-F0CEC071DA61}"/>
    <cellStyle name="Input 5 11 3" xfId="23051" xr:uid="{438C91FB-4A81-463D-B286-84063F2B843D}"/>
    <cellStyle name="Input 5 12" xfId="23052" xr:uid="{C45A78C2-C8ED-404A-B9CF-1F38AC48CA7C}"/>
    <cellStyle name="Input 5 12 2" xfId="23053" xr:uid="{24BD4E92-40EB-49F0-A254-AE7F6D469A6F}"/>
    <cellStyle name="Input 5 12 2 2" xfId="23054" xr:uid="{DB183D73-8AAB-4603-9066-064106FC131F}"/>
    <cellStyle name="Input 5 12 3" xfId="23055" xr:uid="{703E4E95-1452-4A24-8F36-351ADD737010}"/>
    <cellStyle name="Input 5 13" xfId="23056" xr:uid="{15A02002-BBD7-4824-BDF1-FE2CD9BC044E}"/>
    <cellStyle name="Input 5 13 2" xfId="23057" xr:uid="{17C44868-0186-4FF4-B9FB-5C8C318D50B8}"/>
    <cellStyle name="Input 5 13 2 2" xfId="23058" xr:uid="{E1D63880-A632-4812-95EB-59093577BAED}"/>
    <cellStyle name="Input 5 13 3" xfId="23059" xr:uid="{655009E4-E953-4C92-A3DB-574CBB832A35}"/>
    <cellStyle name="Input 5 14" xfId="23060" xr:uid="{09904509-6CF0-49EA-8F36-19FE340B2D2B}"/>
    <cellStyle name="Input 5 14 2" xfId="23061" xr:uid="{D2048AC2-0BDB-4A74-93F9-FE051FB0AC52}"/>
    <cellStyle name="Input 5 14 2 2" xfId="23062" xr:uid="{DD321FE9-16FB-4C84-AD32-499B7728E32C}"/>
    <cellStyle name="Input 5 14 3" xfId="23063" xr:uid="{B64E3033-71E6-4CBC-AFA8-D00770EC45A3}"/>
    <cellStyle name="Input 5 15" xfId="23064" xr:uid="{43518540-6DD9-466D-8B20-B60CFD992A56}"/>
    <cellStyle name="Input 5 15 2" xfId="23065" xr:uid="{A654AF09-69C7-4C43-94F2-D0E66E4C52D9}"/>
    <cellStyle name="Input 5 15 2 2" xfId="23066" xr:uid="{83436524-6030-4110-819C-E0289E915808}"/>
    <cellStyle name="Input 5 15 3" xfId="23067" xr:uid="{2B04DDDD-3169-432A-8AB2-80E29D17377A}"/>
    <cellStyle name="Input 5 16" xfId="23068" xr:uid="{C57607A3-A6D2-42E5-AA29-3F98EB71DAA4}"/>
    <cellStyle name="Input 5 16 2" xfId="23069" xr:uid="{1F37BF3D-816D-4093-84F6-A1E2A790742C}"/>
    <cellStyle name="Input 5 16 2 2" xfId="23070" xr:uid="{799F7949-E98E-4EBF-89A1-D4AE46F4A675}"/>
    <cellStyle name="Input 5 16 3" xfId="23071" xr:uid="{4E9767B9-7BE4-42C5-9D79-FDE1BB8735F6}"/>
    <cellStyle name="Input 5 17" xfId="23072" xr:uid="{2A245350-70F7-453C-9FE3-ABCCD472AF9E}"/>
    <cellStyle name="Input 5 17 2" xfId="23073" xr:uid="{295A2230-2ADB-4AE7-8E5D-8E3731A7A833}"/>
    <cellStyle name="Input 5 17 2 2" xfId="23074" xr:uid="{B8E85509-148C-4E23-BB08-A9032B931161}"/>
    <cellStyle name="Input 5 17 3" xfId="23075" xr:uid="{5B728000-DB26-4E35-90D2-C23A3C796646}"/>
    <cellStyle name="Input 5 18" xfId="23076" xr:uid="{5B7A6ABE-4BB5-4EA0-98E1-01B4B5B2E0D6}"/>
    <cellStyle name="Input 5 18 2" xfId="23077" xr:uid="{B1E0B87C-E6F5-4556-9EB0-7BA399884D62}"/>
    <cellStyle name="Input 5 18 2 2" xfId="23078" xr:uid="{673B5126-CC53-4791-9F52-08702640730B}"/>
    <cellStyle name="Input 5 18 3" xfId="23079" xr:uid="{6B8F3446-BEA3-42D9-B7CE-03913AC3251B}"/>
    <cellStyle name="Input 5 19" xfId="23080" xr:uid="{C6A35F35-5CAB-4BB3-AB22-1D183ABF3713}"/>
    <cellStyle name="Input 5 19 2" xfId="23081" xr:uid="{D938B1F9-3D18-4E44-8211-E2E47DBEBBED}"/>
    <cellStyle name="Input 5 19 2 2" xfId="23082" xr:uid="{C31272B7-858A-43DF-8CD4-6D8A04BBECCB}"/>
    <cellStyle name="Input 5 19 3" xfId="23083" xr:uid="{2272E7B2-6693-4825-99CB-150B1166A742}"/>
    <cellStyle name="Input 5 2" xfId="23084" xr:uid="{09DD6FE7-E6EB-4836-A39E-2F8A8518D748}"/>
    <cellStyle name="Input 5 2 10" xfId="23085" xr:uid="{0B395CD2-0DE3-4479-9769-C5C5A9963457}"/>
    <cellStyle name="Input 5 2 10 2" xfId="23086" xr:uid="{56E81AE3-7C0C-48EA-AB6C-2AB73885BD63}"/>
    <cellStyle name="Input 5 2 10 2 2" xfId="23087" xr:uid="{5B12F604-1400-474E-B307-E6B88183E08C}"/>
    <cellStyle name="Input 5 2 10 3" xfId="23088" xr:uid="{276DCB5D-0E9E-4EB5-B90F-EBAD49582590}"/>
    <cellStyle name="Input 5 2 11" xfId="23089" xr:uid="{CE7D1BDC-C635-46DC-94E2-D1238E04DE2C}"/>
    <cellStyle name="Input 5 2 11 2" xfId="23090" xr:uid="{7F374543-3213-467B-B529-7366CBF3FF8B}"/>
    <cellStyle name="Input 5 2 11 2 2" xfId="23091" xr:uid="{5EF88965-392F-402B-8D15-BB8DB4F7F99D}"/>
    <cellStyle name="Input 5 2 11 3" xfId="23092" xr:uid="{3BA6BFF2-B83A-4C73-9186-E96F353F2D3C}"/>
    <cellStyle name="Input 5 2 12" xfId="23093" xr:uid="{E39C75CC-3A90-4F36-8AD7-FF208ADC936F}"/>
    <cellStyle name="Input 5 2 12 2" xfId="23094" xr:uid="{FDC28F5E-9E7E-4180-8687-C61AA34F41E4}"/>
    <cellStyle name="Input 5 2 12 2 2" xfId="23095" xr:uid="{780A30BC-2DBA-4364-8BC2-407AF673D711}"/>
    <cellStyle name="Input 5 2 12 3" xfId="23096" xr:uid="{4355C874-9C2A-4CAF-A23A-B090AD5C5370}"/>
    <cellStyle name="Input 5 2 13" xfId="23097" xr:uid="{7E5E9A1E-5A70-4CEC-A677-93BA09C05BC4}"/>
    <cellStyle name="Input 5 2 13 2" xfId="23098" xr:uid="{EB95EB50-F930-4958-966C-CDA998DBB034}"/>
    <cellStyle name="Input 5 2 13 2 2" xfId="23099" xr:uid="{1FE5DC1B-EB39-42F6-B666-4254BA8D73D6}"/>
    <cellStyle name="Input 5 2 13 3" xfId="23100" xr:uid="{F0AE2407-595B-4959-95D0-756A565C3628}"/>
    <cellStyle name="Input 5 2 14" xfId="23101" xr:uid="{76CB9AD2-F1BB-4E95-80A6-16737CCF4234}"/>
    <cellStyle name="Input 5 2 14 2" xfId="23102" xr:uid="{B518A280-EDC2-4D3F-B60D-71663D35ABB8}"/>
    <cellStyle name="Input 5 2 14 2 2" xfId="23103" xr:uid="{3895ECDE-EB80-45E5-B496-4D97BF85A698}"/>
    <cellStyle name="Input 5 2 14 3" xfId="23104" xr:uid="{63370487-5D4F-4BAA-A1C2-3DC6A7F7CD50}"/>
    <cellStyle name="Input 5 2 15" xfId="23105" xr:uid="{1A1729DE-027F-4CE0-B59E-A73CA241536B}"/>
    <cellStyle name="Input 5 2 15 2" xfId="23106" xr:uid="{01935175-1806-4FB6-8772-FF24103C2A20}"/>
    <cellStyle name="Input 5 2 15 2 2" xfId="23107" xr:uid="{5E245755-874B-42F3-AD46-72700C52A7DD}"/>
    <cellStyle name="Input 5 2 15 3" xfId="23108" xr:uid="{D2C328D2-CA11-4E22-91F7-48843AC79076}"/>
    <cellStyle name="Input 5 2 16" xfId="23109" xr:uid="{6BEED303-D76E-41CF-A769-1695AD5FAD95}"/>
    <cellStyle name="Input 5 2 16 2" xfId="23110" xr:uid="{F7A98500-FD61-4A04-B90B-9A217927FDB6}"/>
    <cellStyle name="Input 5 2 16 2 2" xfId="23111" xr:uid="{9CBD5F1D-41A7-46DA-AF13-B8CC80294996}"/>
    <cellStyle name="Input 5 2 16 3" xfId="23112" xr:uid="{B93263B5-8CF8-48BC-9E7C-7C30844A21EE}"/>
    <cellStyle name="Input 5 2 17" xfId="23113" xr:uid="{6FA50DCE-AADD-437C-B68B-A9FE66FFFDD9}"/>
    <cellStyle name="Input 5 2 17 2" xfId="23114" xr:uid="{AA02EAD3-33D4-4D4F-8E8D-BFE5FF7B12FD}"/>
    <cellStyle name="Input 5 2 17 2 2" xfId="23115" xr:uid="{AB6E570C-ABB4-4B0A-9E4C-5C385E57B0C7}"/>
    <cellStyle name="Input 5 2 17 3" xfId="23116" xr:uid="{BA6148E0-1AE1-4566-8C30-D704B3E595C1}"/>
    <cellStyle name="Input 5 2 18" xfId="23117" xr:uid="{5554CD29-6ED5-4E8A-8A12-03DEAB68E584}"/>
    <cellStyle name="Input 5 2 18 2" xfId="23118" xr:uid="{BFBCE275-38F1-4B36-8836-2C4DE8F0983A}"/>
    <cellStyle name="Input 5 2 18 2 2" xfId="23119" xr:uid="{60EEC1A1-D942-4236-A8CB-7EC233AC9B9A}"/>
    <cellStyle name="Input 5 2 18 3" xfId="23120" xr:uid="{E60BEB9C-83DC-46B3-8359-A11B7F570214}"/>
    <cellStyle name="Input 5 2 19" xfId="23121" xr:uid="{1B7EF795-764C-42E7-8CF1-623E8570F41F}"/>
    <cellStyle name="Input 5 2 19 2" xfId="23122" xr:uid="{608C9FD6-8BA6-4201-A3B0-C0FA4EC1DCCF}"/>
    <cellStyle name="Input 5 2 19 2 2" xfId="23123" xr:uid="{39CD5461-7AC9-43CE-BF10-D03FF57670AF}"/>
    <cellStyle name="Input 5 2 19 3" xfId="23124" xr:uid="{04137B21-8CB5-4AF8-904F-47DC801771D7}"/>
    <cellStyle name="Input 5 2 2" xfId="23125" xr:uid="{B832FE8A-EFD5-4326-8170-D2ADAACDB3F3}"/>
    <cellStyle name="Input 5 2 2 10" xfId="23126" xr:uid="{58E35FE3-04FD-48FE-AE3E-0343B591D2BB}"/>
    <cellStyle name="Input 5 2 2 10 2" xfId="23127" xr:uid="{00E6F612-8A26-4B0F-82B8-A5AD302C0949}"/>
    <cellStyle name="Input 5 2 2 10 2 2" xfId="23128" xr:uid="{FAE2F296-B9F8-4930-B0BD-420424FADB93}"/>
    <cellStyle name="Input 5 2 2 10 3" xfId="23129" xr:uid="{026667ED-F25A-49F6-8C6F-3D722896EF71}"/>
    <cellStyle name="Input 5 2 2 11" xfId="23130" xr:uid="{003524EC-8C59-4E3F-96A1-3E631D978B36}"/>
    <cellStyle name="Input 5 2 2 11 2" xfId="23131" xr:uid="{FE5EBF3A-FB15-475B-BC72-B79835EC8B2C}"/>
    <cellStyle name="Input 5 2 2 11 2 2" xfId="23132" xr:uid="{574D0DD7-363B-4ABE-B1C5-EDD4880E0382}"/>
    <cellStyle name="Input 5 2 2 11 3" xfId="23133" xr:uid="{9B89CB77-48AA-477C-9746-1CBC528EFD6A}"/>
    <cellStyle name="Input 5 2 2 12" xfId="23134" xr:uid="{361A94E0-DCF3-482A-8ED0-9987DF909C60}"/>
    <cellStyle name="Input 5 2 2 12 2" xfId="23135" xr:uid="{834B2A7D-29FF-4FED-8658-CDD0428C4026}"/>
    <cellStyle name="Input 5 2 2 12 2 2" xfId="23136" xr:uid="{6CA40A58-E02A-459E-A328-1694CF61D90C}"/>
    <cellStyle name="Input 5 2 2 12 3" xfId="23137" xr:uid="{95B92412-ED75-407A-B573-843E18BABBA6}"/>
    <cellStyle name="Input 5 2 2 13" xfId="23138" xr:uid="{25CF4B48-18DC-4A42-B7F7-9C4B0AAE74C6}"/>
    <cellStyle name="Input 5 2 2 13 2" xfId="23139" xr:uid="{ABF72BD9-944F-476B-A67A-9697EDD4C5BD}"/>
    <cellStyle name="Input 5 2 2 13 2 2" xfId="23140" xr:uid="{06280C93-A1E5-41E3-AE27-E5B2799B4B65}"/>
    <cellStyle name="Input 5 2 2 13 3" xfId="23141" xr:uid="{4B61F761-C0C6-4F9E-8B79-10AC8EE38D16}"/>
    <cellStyle name="Input 5 2 2 14" xfId="23142" xr:uid="{A6F52FD9-5AFF-4391-BC05-074BF086A693}"/>
    <cellStyle name="Input 5 2 2 14 2" xfId="23143" xr:uid="{5D0B27BA-9A94-4B83-BB55-609B9A289271}"/>
    <cellStyle name="Input 5 2 2 14 2 2" xfId="23144" xr:uid="{9CC78D06-3830-4A54-96DC-36DE11E130A9}"/>
    <cellStyle name="Input 5 2 2 14 3" xfId="23145" xr:uid="{B0E09F54-638A-4369-BCA2-5D3E19E47DD1}"/>
    <cellStyle name="Input 5 2 2 15" xfId="23146" xr:uid="{4F4DF44B-C601-41CA-8BE6-D56F55877704}"/>
    <cellStyle name="Input 5 2 2 15 2" xfId="23147" xr:uid="{99432391-7F46-4FAA-B968-AE7CAA427845}"/>
    <cellStyle name="Input 5 2 2 15 2 2" xfId="23148" xr:uid="{2492B1C2-9026-47DD-B57A-A2B3973069D7}"/>
    <cellStyle name="Input 5 2 2 15 3" xfId="23149" xr:uid="{1A8C4055-6F4C-4039-B4B5-3DE48FF43DF6}"/>
    <cellStyle name="Input 5 2 2 16" xfId="23150" xr:uid="{3ACE34D1-CFAA-4D53-839C-96A172954FC3}"/>
    <cellStyle name="Input 5 2 2 16 2" xfId="23151" xr:uid="{397AE203-14E0-460C-8900-F43C6CAB31B9}"/>
    <cellStyle name="Input 5 2 2 16 2 2" xfId="23152" xr:uid="{9DEC1217-8EB2-4F30-8E55-A5C8A0989637}"/>
    <cellStyle name="Input 5 2 2 16 3" xfId="23153" xr:uid="{E900383D-521B-440F-9DA9-B8547E202AD9}"/>
    <cellStyle name="Input 5 2 2 17" xfId="23154" xr:uid="{F883C774-99E7-48C9-AC20-0EEBDA29F855}"/>
    <cellStyle name="Input 5 2 2 17 2" xfId="23155" xr:uid="{A0DD5D09-347B-40D3-86F0-C3214E7109D4}"/>
    <cellStyle name="Input 5 2 2 17 2 2" xfId="23156" xr:uid="{20190975-4487-47E8-ABC8-5E04C7991581}"/>
    <cellStyle name="Input 5 2 2 17 3" xfId="23157" xr:uid="{DAD9C2FD-7878-4013-AF9F-E6D52340B31C}"/>
    <cellStyle name="Input 5 2 2 18" xfId="23158" xr:uid="{7993296A-5EC8-43CB-B128-D277D768CAD5}"/>
    <cellStyle name="Input 5 2 2 18 2" xfId="23159" xr:uid="{8FA02382-4C98-4638-A5E8-9DB7AC00C1E0}"/>
    <cellStyle name="Input 5 2 2 19" xfId="23160" xr:uid="{E4AD7C9D-745F-43AE-9647-65F64A006795}"/>
    <cellStyle name="Input 5 2 2 2" xfId="23161" xr:uid="{303C730C-63C3-4ECE-A2F4-5CAAF5C86A42}"/>
    <cellStyle name="Input 5 2 2 2 10" xfId="23162" xr:uid="{432737A0-CD35-4FE1-ACE0-68DE07EB8486}"/>
    <cellStyle name="Input 5 2 2 2 10 2" xfId="23163" xr:uid="{FD52AB09-1937-43C5-A2AD-DDCED3F76652}"/>
    <cellStyle name="Input 5 2 2 2 10 2 2" xfId="23164" xr:uid="{71B07EDB-C712-4938-870A-882A611EA9E7}"/>
    <cellStyle name="Input 5 2 2 2 10 3" xfId="23165" xr:uid="{D4A91705-1A5C-4A9B-8A48-08902D062E79}"/>
    <cellStyle name="Input 5 2 2 2 11" xfId="23166" xr:uid="{89D0161C-DCB2-4B64-AC24-47FC35724502}"/>
    <cellStyle name="Input 5 2 2 2 11 2" xfId="23167" xr:uid="{1DFC4560-BFC3-49E9-9A04-4622320B257E}"/>
    <cellStyle name="Input 5 2 2 2 11 2 2" xfId="23168" xr:uid="{BBB0997A-2CB7-4137-A392-9538744A688F}"/>
    <cellStyle name="Input 5 2 2 2 11 3" xfId="23169" xr:uid="{7B977FDF-3EBA-4DD6-B1B2-E482B63B6DA3}"/>
    <cellStyle name="Input 5 2 2 2 12" xfId="23170" xr:uid="{35540202-862C-49CE-9947-F0CA5937294C}"/>
    <cellStyle name="Input 5 2 2 2 12 2" xfId="23171" xr:uid="{C1D897D0-411E-4853-B23A-9BF11ED5DDF8}"/>
    <cellStyle name="Input 5 2 2 2 12 2 2" xfId="23172" xr:uid="{912444E6-C287-46D7-8A2A-3049CBA7BE87}"/>
    <cellStyle name="Input 5 2 2 2 12 3" xfId="23173" xr:uid="{BC6DBEDE-D21E-4612-BB9F-B0A0A6D2B5C3}"/>
    <cellStyle name="Input 5 2 2 2 13" xfId="23174" xr:uid="{B909801E-440F-4C31-9F49-3603A155F765}"/>
    <cellStyle name="Input 5 2 2 2 13 2" xfId="23175" xr:uid="{4E9C2035-7E1E-49D1-82EC-A8D9F2C22C4D}"/>
    <cellStyle name="Input 5 2 2 2 13 2 2" xfId="23176" xr:uid="{D8E1755B-A030-4CA0-A217-77062B6EE3BC}"/>
    <cellStyle name="Input 5 2 2 2 13 3" xfId="23177" xr:uid="{94A5F787-AE94-45B4-BC7D-A8F7AC8C2690}"/>
    <cellStyle name="Input 5 2 2 2 14" xfId="23178" xr:uid="{911A266B-B3C9-4F85-948A-15D09DC37889}"/>
    <cellStyle name="Input 5 2 2 2 14 2" xfId="23179" xr:uid="{FB5F5347-5FFC-4F7C-89C7-D645CC49C614}"/>
    <cellStyle name="Input 5 2 2 2 14 2 2" xfId="23180" xr:uid="{AA78C0C7-C780-4D9E-9C45-B18B914B341E}"/>
    <cellStyle name="Input 5 2 2 2 14 3" xfId="23181" xr:uid="{307FA521-7932-4574-AF88-BBDFA4CF7651}"/>
    <cellStyle name="Input 5 2 2 2 15" xfId="23182" xr:uid="{748A101D-6561-4167-B434-730036238231}"/>
    <cellStyle name="Input 5 2 2 2 15 2" xfId="23183" xr:uid="{8A42473B-248C-4E6A-B880-75D03E3F4BB0}"/>
    <cellStyle name="Input 5 2 2 2 15 2 2" xfId="23184" xr:uid="{2116817D-45D9-4A31-821D-79A205A8CAFE}"/>
    <cellStyle name="Input 5 2 2 2 15 3" xfId="23185" xr:uid="{85F9D1CA-787E-4B97-92A9-87B6B6584C1E}"/>
    <cellStyle name="Input 5 2 2 2 16" xfId="23186" xr:uid="{DD7F9F73-38EF-41C8-8671-50B2F5C405BE}"/>
    <cellStyle name="Input 5 2 2 2 16 2" xfId="23187" xr:uid="{7DBBE3FC-79B8-4CDA-8B1A-D8CBCABA6F38}"/>
    <cellStyle name="Input 5 2 2 2 16 2 2" xfId="23188" xr:uid="{8A91EE67-750B-49AF-9CAA-38411004A256}"/>
    <cellStyle name="Input 5 2 2 2 16 3" xfId="23189" xr:uid="{EF00E9B8-2FA5-4198-8275-B9D3DD429A13}"/>
    <cellStyle name="Input 5 2 2 2 17" xfId="23190" xr:uid="{03DAC402-610F-4BAD-88B6-CF795E9BD44F}"/>
    <cellStyle name="Input 5 2 2 2 17 2" xfId="23191" xr:uid="{1F28FF7D-E502-4450-928A-6DD1AEADA4CB}"/>
    <cellStyle name="Input 5 2 2 2 17 2 2" xfId="23192" xr:uid="{5C84DD56-5C43-4A79-B762-0143B2BA1ABA}"/>
    <cellStyle name="Input 5 2 2 2 17 3" xfId="23193" xr:uid="{2E4F0911-465F-4306-9BA0-67A97293531C}"/>
    <cellStyle name="Input 5 2 2 2 18" xfId="23194" xr:uid="{2D7B65F2-1D94-4172-9EE1-6B20516D0C62}"/>
    <cellStyle name="Input 5 2 2 2 18 2" xfId="23195" xr:uid="{32CE44DC-1626-4B36-B2DF-7780BFBB4612}"/>
    <cellStyle name="Input 5 2 2 2 18 2 2" xfId="23196" xr:uid="{63297C6E-0E1C-463C-A602-37A02CAC5068}"/>
    <cellStyle name="Input 5 2 2 2 18 3" xfId="23197" xr:uid="{F9EA9712-2259-4C09-BD53-14418EF3FA48}"/>
    <cellStyle name="Input 5 2 2 2 19" xfId="23198" xr:uid="{385EF5E1-F936-42E5-BB58-93CB7A60E811}"/>
    <cellStyle name="Input 5 2 2 2 19 2" xfId="23199" xr:uid="{FCA05A2B-4683-4000-ADFF-B5533B6BF848}"/>
    <cellStyle name="Input 5 2 2 2 19 2 2" xfId="23200" xr:uid="{D7DF83E7-DF1B-4E02-B2AE-0DD360857837}"/>
    <cellStyle name="Input 5 2 2 2 19 3" xfId="23201" xr:uid="{44785038-1CB3-4234-9CD7-3FA2AEAE567A}"/>
    <cellStyle name="Input 5 2 2 2 2" xfId="23202" xr:uid="{3EFA58F2-3682-400E-B066-DED84722C405}"/>
    <cellStyle name="Input 5 2 2 2 2 2" xfId="23203" xr:uid="{B06E0442-3063-4D10-A4E6-B2D3B43ADE18}"/>
    <cellStyle name="Input 5 2 2 2 2 2 2" xfId="23204" xr:uid="{207F4C2F-3A00-41E4-AA29-C77794618D82}"/>
    <cellStyle name="Input 5 2 2 2 2 2 3" xfId="23205" xr:uid="{CABC1E20-7276-4C00-8BA0-7BEAD0A6557E}"/>
    <cellStyle name="Input 5 2 2 2 2 3" xfId="23206" xr:uid="{B54EC7E7-36FA-4D42-A6A3-96F263F1B808}"/>
    <cellStyle name="Input 5 2 2 2 2 3 2" xfId="23207" xr:uid="{CFBC3485-66C8-4DF2-951A-F042025EB558}"/>
    <cellStyle name="Input 5 2 2 2 2 4" xfId="23208" xr:uid="{93BFB0CE-FE49-4CC3-8FB5-2C15B9540F58}"/>
    <cellStyle name="Input 5 2 2 2 20" xfId="23209" xr:uid="{6C1468C1-FA3F-43CC-9BFF-3DB3E3AFF8BE}"/>
    <cellStyle name="Input 5 2 2 2 20 2" xfId="23210" xr:uid="{CB776DE9-0D95-47B8-9EC2-A87DB1C12745}"/>
    <cellStyle name="Input 5 2 2 2 20 2 2" xfId="23211" xr:uid="{9BF67BFF-BD5B-478D-85FA-961444B760BB}"/>
    <cellStyle name="Input 5 2 2 2 20 3" xfId="23212" xr:uid="{CB903F42-6517-4BD9-A669-CDB73D1B30BA}"/>
    <cellStyle name="Input 5 2 2 2 21" xfId="23213" xr:uid="{F92DB481-4356-4F6E-BE55-ACA9EBE6B1BB}"/>
    <cellStyle name="Input 5 2 2 2 21 2" xfId="23214" xr:uid="{408AE3E9-AAEE-4749-A8D3-6DE171CCF892}"/>
    <cellStyle name="Input 5 2 2 2 22" xfId="23215" xr:uid="{2B130477-614E-428D-9CC6-40F728F8997B}"/>
    <cellStyle name="Input 5 2 2 2 23" xfId="23216" xr:uid="{5BAB4BFF-013C-45C3-91B6-87398D2E0B82}"/>
    <cellStyle name="Input 5 2 2 2 3" xfId="23217" xr:uid="{0D9460DA-0243-48FC-8A59-A77826C65326}"/>
    <cellStyle name="Input 5 2 2 2 3 2" xfId="23218" xr:uid="{78693384-7955-43FF-9E05-E7C99039C7F6}"/>
    <cellStyle name="Input 5 2 2 2 3 2 2" xfId="23219" xr:uid="{4DAB1CF8-4288-4E75-AD2B-357913A521EE}"/>
    <cellStyle name="Input 5 2 2 2 3 3" xfId="23220" xr:uid="{3EB1BF6C-6E23-4D50-A3E0-083CF9BE38A9}"/>
    <cellStyle name="Input 5 2 2 2 3 4" xfId="23221" xr:uid="{38617477-BC7A-45AF-BE10-FADE1B2953D3}"/>
    <cellStyle name="Input 5 2 2 2 4" xfId="23222" xr:uid="{930556E2-D532-463F-9FBB-6183209A2CE9}"/>
    <cellStyle name="Input 5 2 2 2 4 2" xfId="23223" xr:uid="{CE3BD9D3-8D04-41A5-8B48-DDAE8893CC82}"/>
    <cellStyle name="Input 5 2 2 2 4 2 2" xfId="23224" xr:uid="{E0E39F6E-E1AC-4277-869C-C56CAC24C32C}"/>
    <cellStyle name="Input 5 2 2 2 4 3" xfId="23225" xr:uid="{3CAFB3FA-9A2B-4238-A081-D53D298B65CA}"/>
    <cellStyle name="Input 5 2 2 2 4 4" xfId="23226" xr:uid="{AE3300E9-C7BD-4020-8F0E-B3C3CEEC84FC}"/>
    <cellStyle name="Input 5 2 2 2 5" xfId="23227" xr:uid="{F4CA5C5A-50DC-4006-82B1-2023AE0E25DF}"/>
    <cellStyle name="Input 5 2 2 2 5 2" xfId="23228" xr:uid="{D09FD908-F2F8-464E-9292-8FE89198A980}"/>
    <cellStyle name="Input 5 2 2 2 5 2 2" xfId="23229" xr:uid="{D36E214E-74D8-4B9B-A154-6BD7BE921A33}"/>
    <cellStyle name="Input 5 2 2 2 5 3" xfId="23230" xr:uid="{18CFE030-AC10-4BA8-B40F-526896AA4762}"/>
    <cellStyle name="Input 5 2 2 2 6" xfId="23231" xr:uid="{80699A5B-1131-4A0D-A5BA-B4AD0FE63144}"/>
    <cellStyle name="Input 5 2 2 2 6 2" xfId="23232" xr:uid="{456A8BFA-EF63-4410-BCB4-62AAB33A9AC1}"/>
    <cellStyle name="Input 5 2 2 2 6 2 2" xfId="23233" xr:uid="{66680D3E-4752-4B15-B1A6-94FB6993A87E}"/>
    <cellStyle name="Input 5 2 2 2 6 3" xfId="23234" xr:uid="{DCC8E357-2C39-4912-8D5A-6C30CFCBB450}"/>
    <cellStyle name="Input 5 2 2 2 7" xfId="23235" xr:uid="{44F353D4-D67F-4C06-B2B4-1203691D28B5}"/>
    <cellStyle name="Input 5 2 2 2 7 2" xfId="23236" xr:uid="{ABD51329-3BF6-4071-8728-DDF760CD0A7B}"/>
    <cellStyle name="Input 5 2 2 2 7 2 2" xfId="23237" xr:uid="{BAA25A06-C260-4AED-9820-318FA6E578A4}"/>
    <cellStyle name="Input 5 2 2 2 7 3" xfId="23238" xr:uid="{065523C5-6CFA-49DB-9490-317121D79567}"/>
    <cellStyle name="Input 5 2 2 2 8" xfId="23239" xr:uid="{147288DA-CF75-4651-99C5-A61797A818D1}"/>
    <cellStyle name="Input 5 2 2 2 8 2" xfId="23240" xr:uid="{9D9D19EC-31B0-4324-A3A2-62EB1BF61C97}"/>
    <cellStyle name="Input 5 2 2 2 8 2 2" xfId="23241" xr:uid="{3F85C5FB-A319-4F85-BAA8-9A60237C1109}"/>
    <cellStyle name="Input 5 2 2 2 8 3" xfId="23242" xr:uid="{7FAB3D09-11F2-4F1B-9690-4B098BD41F17}"/>
    <cellStyle name="Input 5 2 2 2 9" xfId="23243" xr:uid="{D50C3470-F4AD-4B6F-B043-F55D7D49439A}"/>
    <cellStyle name="Input 5 2 2 2 9 2" xfId="23244" xr:uid="{23E15836-527E-4445-ABD3-56305903865A}"/>
    <cellStyle name="Input 5 2 2 2 9 2 2" xfId="23245" xr:uid="{D8FBFA74-A649-411B-8498-9C6013CB8F71}"/>
    <cellStyle name="Input 5 2 2 2 9 3" xfId="23246" xr:uid="{99677CA5-4C93-4E5B-87DC-1F4D2EAB7B09}"/>
    <cellStyle name="Input 5 2 2 20" xfId="23247" xr:uid="{4F4A6D89-509E-44BA-BC42-6BEB7A98454F}"/>
    <cellStyle name="Input 5 2 2 3" xfId="23248" xr:uid="{161F97C6-36A5-4CA7-B3BC-217C9621DD89}"/>
    <cellStyle name="Input 5 2 2 3 2" xfId="23249" xr:uid="{9EAA89C6-601E-4733-9445-49443498BDB6}"/>
    <cellStyle name="Input 5 2 2 3 2 2" xfId="23250" xr:uid="{B2710A21-7F6A-499D-B6BA-B619064FE3B1}"/>
    <cellStyle name="Input 5 2 2 3 2 3" xfId="23251" xr:uid="{19C1278A-7999-4E48-9D31-3C6F3B613F35}"/>
    <cellStyle name="Input 5 2 2 3 3" xfId="23252" xr:uid="{50628DD6-8889-46A3-9CAF-96B9E804A55A}"/>
    <cellStyle name="Input 5 2 2 3 3 2" xfId="23253" xr:uid="{52A174DD-5DAF-42C7-8A10-D6DA27996AD5}"/>
    <cellStyle name="Input 5 2 2 3 4" xfId="23254" xr:uid="{C11AD96F-8ECA-45EE-A5E7-2738ECD35BE0}"/>
    <cellStyle name="Input 5 2 2 4" xfId="23255" xr:uid="{5418B2BE-4FB8-4500-AC0A-D38853FBF214}"/>
    <cellStyle name="Input 5 2 2 4 2" xfId="23256" xr:uid="{E75EE573-3C2D-463A-AB9E-1E2D69769C10}"/>
    <cellStyle name="Input 5 2 2 4 2 2" xfId="23257" xr:uid="{E8EA5A34-017A-401A-AF2A-61F04DB669DD}"/>
    <cellStyle name="Input 5 2 2 4 3" xfId="23258" xr:uid="{E3A3E900-5BF6-4267-AB90-96586B334931}"/>
    <cellStyle name="Input 5 2 2 4 4" xfId="23259" xr:uid="{0F0AB24C-4299-4F27-B510-7170104D5C5A}"/>
    <cellStyle name="Input 5 2 2 5" xfId="23260" xr:uid="{87888957-887C-48CB-852A-ED29CBCC0632}"/>
    <cellStyle name="Input 5 2 2 5 2" xfId="23261" xr:uid="{5E897EF1-0599-4CE6-8033-D29A9EC61BEA}"/>
    <cellStyle name="Input 5 2 2 5 2 2" xfId="23262" xr:uid="{71490438-6B59-4EC6-86C5-413372AEB7AB}"/>
    <cellStyle name="Input 5 2 2 5 3" xfId="23263" xr:uid="{F5CFE925-E07D-4092-8AA0-DC1860EA6A08}"/>
    <cellStyle name="Input 5 2 2 5 4" xfId="23264" xr:uid="{14D3ADDE-4566-4DEE-A493-77CE3387C397}"/>
    <cellStyle name="Input 5 2 2 6" xfId="23265" xr:uid="{627BB81F-1D3E-4FFC-94F3-A205DE173D91}"/>
    <cellStyle name="Input 5 2 2 6 2" xfId="23266" xr:uid="{419A9227-BE14-44A8-ACBD-32D3D940F5AE}"/>
    <cellStyle name="Input 5 2 2 6 2 2" xfId="23267" xr:uid="{6F22D4CE-57C5-4A2A-A16F-CE0B463EE955}"/>
    <cellStyle name="Input 5 2 2 6 3" xfId="23268" xr:uid="{0F7F9089-A286-489F-9725-AC11B7816700}"/>
    <cellStyle name="Input 5 2 2 7" xfId="23269" xr:uid="{702B6F49-69CA-4E62-A2D8-E1C495006888}"/>
    <cellStyle name="Input 5 2 2 7 2" xfId="23270" xr:uid="{88654895-8724-4612-8626-582BBA8C8C3B}"/>
    <cellStyle name="Input 5 2 2 7 2 2" xfId="23271" xr:uid="{755F7445-C3CA-4434-8562-A7EE3ABDCE5D}"/>
    <cellStyle name="Input 5 2 2 7 3" xfId="23272" xr:uid="{6276B7CE-FCCB-4E3F-ADEF-1DACE38E8450}"/>
    <cellStyle name="Input 5 2 2 8" xfId="23273" xr:uid="{E253E9B6-F552-4F5F-A619-78A906201E1E}"/>
    <cellStyle name="Input 5 2 2 8 2" xfId="23274" xr:uid="{3BA73942-D8E0-4286-89A2-E3764A7C1A8F}"/>
    <cellStyle name="Input 5 2 2 8 2 2" xfId="23275" xr:uid="{584FB28E-A2A8-4CB7-BAFD-E3F5FC9207CF}"/>
    <cellStyle name="Input 5 2 2 8 3" xfId="23276" xr:uid="{2E632C83-DD9F-467A-A327-FA1F9E9F69A4}"/>
    <cellStyle name="Input 5 2 2 9" xfId="23277" xr:uid="{6C5DB9DC-9475-4671-B686-CE9D8449B082}"/>
    <cellStyle name="Input 5 2 2 9 2" xfId="23278" xr:uid="{1E9ABFD9-0335-43CE-8E2A-D8D27BAE38BB}"/>
    <cellStyle name="Input 5 2 2 9 2 2" xfId="23279" xr:uid="{E3AB2996-0B78-4F51-BD24-6980757F59D9}"/>
    <cellStyle name="Input 5 2 2 9 3" xfId="23280" xr:uid="{7AC0CFE2-DFC1-43E3-863C-C04DDF43964F}"/>
    <cellStyle name="Input 5 2 20" xfId="23281" xr:uid="{428010A1-ABC0-470F-9A5C-312C2FB9B66F}"/>
    <cellStyle name="Input 5 2 20 2" xfId="23282" xr:uid="{A3700076-63F7-4375-83FB-285EAAB01F99}"/>
    <cellStyle name="Input 5 2 20 2 2" xfId="23283" xr:uid="{9E6BF926-BF3C-43D3-82AC-A555F93D1B15}"/>
    <cellStyle name="Input 5 2 20 3" xfId="23284" xr:uid="{F8FB1E99-7ACF-4323-A0B2-FA8B2BDCD39D}"/>
    <cellStyle name="Input 5 2 21" xfId="23285" xr:uid="{952E9637-806B-4250-A8CE-AE9754D5A0E8}"/>
    <cellStyle name="Input 5 2 21 2" xfId="23286" xr:uid="{C3BD81C4-E542-4A51-B46C-82A0B54AC31F}"/>
    <cellStyle name="Input 5 2 22" xfId="23287" xr:uid="{0D55D267-ACBF-44AB-AB51-4E5ACB65EA30}"/>
    <cellStyle name="Input 5 2 23" xfId="23288" xr:uid="{57C64FDB-3B0A-470E-BF42-AFD8F3770104}"/>
    <cellStyle name="Input 5 2 3" xfId="23289" xr:uid="{BD44760C-5753-48AE-83DB-555150652F7E}"/>
    <cellStyle name="Input 5 2 3 10" xfId="23290" xr:uid="{B8F234AA-DA2E-41E7-B1A2-1A6A5E338EA7}"/>
    <cellStyle name="Input 5 2 3 10 2" xfId="23291" xr:uid="{86912B26-27C8-4F5C-825D-24E3E5C4B9CC}"/>
    <cellStyle name="Input 5 2 3 10 2 2" xfId="23292" xr:uid="{03CD86A8-8458-43C0-8263-E11236858DB6}"/>
    <cellStyle name="Input 5 2 3 10 3" xfId="23293" xr:uid="{F50E7AA1-7BE3-44A3-AF57-CC7EA726990F}"/>
    <cellStyle name="Input 5 2 3 11" xfId="23294" xr:uid="{6A9DC52E-BE74-4DDE-82F2-0C75F9E038D4}"/>
    <cellStyle name="Input 5 2 3 11 2" xfId="23295" xr:uid="{C934EA6A-089A-404A-8A82-73ADEC87E729}"/>
    <cellStyle name="Input 5 2 3 11 2 2" xfId="23296" xr:uid="{A8834351-1C06-40BF-B854-BD0F68F66246}"/>
    <cellStyle name="Input 5 2 3 11 3" xfId="23297" xr:uid="{946CB326-5341-41F3-8F30-350CAE767DEE}"/>
    <cellStyle name="Input 5 2 3 12" xfId="23298" xr:uid="{8E597A39-076D-4B05-92A6-A959216EE0F1}"/>
    <cellStyle name="Input 5 2 3 12 2" xfId="23299" xr:uid="{E3815738-F7B2-4452-821B-607E7EFEF7E1}"/>
    <cellStyle name="Input 5 2 3 12 2 2" xfId="23300" xr:uid="{99AEB9BE-6C36-4951-BE5B-76C324EA1BA8}"/>
    <cellStyle name="Input 5 2 3 12 3" xfId="23301" xr:uid="{9555185D-1570-468B-83E6-788743CAD282}"/>
    <cellStyle name="Input 5 2 3 13" xfId="23302" xr:uid="{27CFF96A-63A5-4374-8E95-65A30EED5693}"/>
    <cellStyle name="Input 5 2 3 13 2" xfId="23303" xr:uid="{BEAE12BE-2948-4A5F-A5DA-794E8DEB73B4}"/>
    <cellStyle name="Input 5 2 3 13 2 2" xfId="23304" xr:uid="{EEACD950-2AD2-4C79-8BF5-7CBC9E1E836B}"/>
    <cellStyle name="Input 5 2 3 13 3" xfId="23305" xr:uid="{2022641C-1E01-4A89-8A75-3788882BBE1F}"/>
    <cellStyle name="Input 5 2 3 14" xfId="23306" xr:uid="{6B91D07E-0AAA-47F2-9905-8062BCFB9023}"/>
    <cellStyle name="Input 5 2 3 14 2" xfId="23307" xr:uid="{9F95808D-EFC2-4EDE-BF88-2A16BCA4AE25}"/>
    <cellStyle name="Input 5 2 3 14 2 2" xfId="23308" xr:uid="{6844E382-3557-49CE-96FC-6A5A3A205BCE}"/>
    <cellStyle name="Input 5 2 3 14 3" xfId="23309" xr:uid="{6B10C80E-D680-425B-BD1C-8AEFDE0EFE35}"/>
    <cellStyle name="Input 5 2 3 15" xfId="23310" xr:uid="{2D22FD0C-0A5F-4C5D-9626-37414D88B5BD}"/>
    <cellStyle name="Input 5 2 3 15 2" xfId="23311" xr:uid="{1BBAE64F-E1C4-46EC-86CC-045B43EC4727}"/>
    <cellStyle name="Input 5 2 3 15 2 2" xfId="23312" xr:uid="{6FB291BC-74B5-49BD-AD4A-41B53B0B8A0D}"/>
    <cellStyle name="Input 5 2 3 15 3" xfId="23313" xr:uid="{586F71B9-9001-49DB-9B80-06CAEAEE9548}"/>
    <cellStyle name="Input 5 2 3 16" xfId="23314" xr:uid="{440BBB5A-93BB-4DAF-96F9-3E264DC32E9E}"/>
    <cellStyle name="Input 5 2 3 16 2" xfId="23315" xr:uid="{11CB2640-5459-4AAC-97DF-57A2FFA9DAD6}"/>
    <cellStyle name="Input 5 2 3 16 2 2" xfId="23316" xr:uid="{9CF2F3EB-8C41-405E-BBA1-7F075953F96C}"/>
    <cellStyle name="Input 5 2 3 16 3" xfId="23317" xr:uid="{F87BE923-3F57-45CA-8F35-B498BEF6CFE8}"/>
    <cellStyle name="Input 5 2 3 17" xfId="23318" xr:uid="{F4FA7FF5-BE4B-4556-BE2C-3E092E7FCD7E}"/>
    <cellStyle name="Input 5 2 3 17 2" xfId="23319" xr:uid="{9D1C6231-E92A-41FA-A12A-A154A53870F2}"/>
    <cellStyle name="Input 5 2 3 17 2 2" xfId="23320" xr:uid="{017E7F85-0D98-4804-974C-4BDA83D2F047}"/>
    <cellStyle name="Input 5 2 3 17 3" xfId="23321" xr:uid="{4FD7BE2D-42CB-42EA-8157-9059E574758F}"/>
    <cellStyle name="Input 5 2 3 18" xfId="23322" xr:uid="{238CE3C3-4C33-41E5-B510-77A8FE7D2893}"/>
    <cellStyle name="Input 5 2 3 18 2" xfId="23323" xr:uid="{6C414FFE-0C87-44AD-89F3-105967DD3A1F}"/>
    <cellStyle name="Input 5 2 3 19" xfId="23324" xr:uid="{1831BDC1-8F9A-437D-B8BF-BF0F506FED9D}"/>
    <cellStyle name="Input 5 2 3 2" xfId="23325" xr:uid="{20CF6892-7EDB-4764-90B1-7DD2448223C6}"/>
    <cellStyle name="Input 5 2 3 2 10" xfId="23326" xr:uid="{DB981E92-6B13-4728-8278-8FC114290C63}"/>
    <cellStyle name="Input 5 2 3 2 10 2" xfId="23327" xr:uid="{E1A5CFE1-E982-4ECD-9C48-9C10A9702816}"/>
    <cellStyle name="Input 5 2 3 2 10 2 2" xfId="23328" xr:uid="{AE9F802F-6A0A-43DF-B5D3-166970399E86}"/>
    <cellStyle name="Input 5 2 3 2 10 3" xfId="23329" xr:uid="{B8DF008C-30A3-4CB9-81F5-AB4EB8893D48}"/>
    <cellStyle name="Input 5 2 3 2 11" xfId="23330" xr:uid="{D4EB4DF7-9222-42FC-8374-0A2862BD12E1}"/>
    <cellStyle name="Input 5 2 3 2 11 2" xfId="23331" xr:uid="{FA1578B0-D7DC-4506-B6CF-772E85C101DE}"/>
    <cellStyle name="Input 5 2 3 2 11 2 2" xfId="23332" xr:uid="{5A2F9C16-D249-4707-835B-C861261F79C3}"/>
    <cellStyle name="Input 5 2 3 2 11 3" xfId="23333" xr:uid="{B49C0A4C-04B6-4EC9-94BE-62CC593CC638}"/>
    <cellStyle name="Input 5 2 3 2 12" xfId="23334" xr:uid="{5C3BEB30-A0F9-4E1E-81D4-671C4C527021}"/>
    <cellStyle name="Input 5 2 3 2 12 2" xfId="23335" xr:uid="{730BD8F2-1315-462E-9F47-2A552C0BB4F2}"/>
    <cellStyle name="Input 5 2 3 2 12 2 2" xfId="23336" xr:uid="{51356AD4-A295-4A72-B945-FEBE457C1D57}"/>
    <cellStyle name="Input 5 2 3 2 12 3" xfId="23337" xr:uid="{1D2A9E0D-3066-4DE6-9550-D80470494FE8}"/>
    <cellStyle name="Input 5 2 3 2 13" xfId="23338" xr:uid="{F642FC21-2457-44E1-AF78-AA0D5B8401ED}"/>
    <cellStyle name="Input 5 2 3 2 13 2" xfId="23339" xr:uid="{E4C6939C-82EB-4559-AF18-3723ED3258DD}"/>
    <cellStyle name="Input 5 2 3 2 13 2 2" xfId="23340" xr:uid="{5474DB6F-53D0-46F7-8625-285495706465}"/>
    <cellStyle name="Input 5 2 3 2 13 3" xfId="23341" xr:uid="{552D0D42-13C1-4A01-8E8F-D82AC2210162}"/>
    <cellStyle name="Input 5 2 3 2 14" xfId="23342" xr:uid="{86F69116-4396-42F5-854D-4EC7B7AB34BE}"/>
    <cellStyle name="Input 5 2 3 2 14 2" xfId="23343" xr:uid="{3C61A766-2406-4235-ABA6-B3191A68B0E9}"/>
    <cellStyle name="Input 5 2 3 2 14 2 2" xfId="23344" xr:uid="{7500AABB-46C7-4E9F-8CED-1AC547C94293}"/>
    <cellStyle name="Input 5 2 3 2 14 3" xfId="23345" xr:uid="{F1257F7B-73D6-48ED-BCCE-9F379BAC6A53}"/>
    <cellStyle name="Input 5 2 3 2 15" xfId="23346" xr:uid="{166EA4F8-21E6-405C-BA76-F60173D6E404}"/>
    <cellStyle name="Input 5 2 3 2 15 2" xfId="23347" xr:uid="{66EAA780-E369-4907-A579-9B8E03063EE7}"/>
    <cellStyle name="Input 5 2 3 2 15 2 2" xfId="23348" xr:uid="{CC2B784D-A303-48A8-8631-F2E5368E01E8}"/>
    <cellStyle name="Input 5 2 3 2 15 3" xfId="23349" xr:uid="{A4EA3A22-EE6B-457E-B86E-4AD4EADF8B8B}"/>
    <cellStyle name="Input 5 2 3 2 16" xfId="23350" xr:uid="{6317B222-2217-4EE6-87AD-EAF5CE0777F5}"/>
    <cellStyle name="Input 5 2 3 2 16 2" xfId="23351" xr:uid="{0DFAF72A-BECA-4617-BCB8-A726C4409423}"/>
    <cellStyle name="Input 5 2 3 2 16 2 2" xfId="23352" xr:uid="{7A39B0A7-3232-4471-B437-C4DA0CEABB98}"/>
    <cellStyle name="Input 5 2 3 2 16 3" xfId="23353" xr:uid="{6951D326-EA82-41A7-BA0B-B6432B41C3FD}"/>
    <cellStyle name="Input 5 2 3 2 17" xfId="23354" xr:uid="{09088218-71C5-402C-A3FA-30DC6D960E8A}"/>
    <cellStyle name="Input 5 2 3 2 17 2" xfId="23355" xr:uid="{0EC00603-7F8E-48AF-AA5B-7B26452C9D4C}"/>
    <cellStyle name="Input 5 2 3 2 17 2 2" xfId="23356" xr:uid="{E3F39F86-8FF6-4998-AA74-FC23CAE8DC9D}"/>
    <cellStyle name="Input 5 2 3 2 17 3" xfId="23357" xr:uid="{7C37320F-9A10-420C-94B5-EBCE70ABA7CF}"/>
    <cellStyle name="Input 5 2 3 2 18" xfId="23358" xr:uid="{8E8A866A-7294-42BF-A43F-22FEFA8ACE08}"/>
    <cellStyle name="Input 5 2 3 2 18 2" xfId="23359" xr:uid="{5146B4CD-61C1-4789-A158-4A2CA3477A0E}"/>
    <cellStyle name="Input 5 2 3 2 18 2 2" xfId="23360" xr:uid="{D7FC81C8-A33B-4609-84F0-09DD5D14BEB6}"/>
    <cellStyle name="Input 5 2 3 2 18 3" xfId="23361" xr:uid="{393096BB-F8BE-4400-A1E6-74B64C45FEE3}"/>
    <cellStyle name="Input 5 2 3 2 19" xfId="23362" xr:uid="{FEDF9D82-59B4-4D8F-BF52-EE8AF387B396}"/>
    <cellStyle name="Input 5 2 3 2 19 2" xfId="23363" xr:uid="{B9550642-722E-4E81-B24C-283F6D5A0EFC}"/>
    <cellStyle name="Input 5 2 3 2 19 2 2" xfId="23364" xr:uid="{61781E40-E870-45EB-A6C3-E8E4A8BD4161}"/>
    <cellStyle name="Input 5 2 3 2 19 3" xfId="23365" xr:uid="{5E5E284C-2D15-4F68-8704-C65C1880A29C}"/>
    <cellStyle name="Input 5 2 3 2 2" xfId="23366" xr:uid="{CECDA7BB-347A-4A31-8E5C-A5C322A25233}"/>
    <cellStyle name="Input 5 2 3 2 2 2" xfId="23367" xr:uid="{81EB8C7C-3754-45F0-A551-5142D18E44A4}"/>
    <cellStyle name="Input 5 2 3 2 2 2 2" xfId="23368" xr:uid="{76D7F5AC-E441-45D0-BD9A-38542CC09965}"/>
    <cellStyle name="Input 5 2 3 2 2 3" xfId="23369" xr:uid="{CB2948FA-A15B-4421-BA4F-4E0EF1F629A7}"/>
    <cellStyle name="Input 5 2 3 2 2 4" xfId="23370" xr:uid="{77F83CED-2FDC-4ACE-B4D1-909FB2DDDD01}"/>
    <cellStyle name="Input 5 2 3 2 20" xfId="23371" xr:uid="{4B66B747-463F-4B6E-AE93-049B2C140DF6}"/>
    <cellStyle name="Input 5 2 3 2 20 2" xfId="23372" xr:uid="{8C4674F5-750D-43D8-B00A-26F90C39C647}"/>
    <cellStyle name="Input 5 2 3 2 20 2 2" xfId="23373" xr:uid="{10AEA6E1-4B70-4700-AD14-77B6667BE6FE}"/>
    <cellStyle name="Input 5 2 3 2 20 3" xfId="23374" xr:uid="{3204737F-D6A9-48B6-9196-1ECE1FBE27E5}"/>
    <cellStyle name="Input 5 2 3 2 21" xfId="23375" xr:uid="{4ED04988-560D-46CE-9AFC-24AD0714AE6B}"/>
    <cellStyle name="Input 5 2 3 2 21 2" xfId="23376" xr:uid="{9EB709C4-0ADB-46A8-A40E-750713B2B21D}"/>
    <cellStyle name="Input 5 2 3 2 22" xfId="23377" xr:uid="{4E98C9B4-2F05-4CAA-97BA-797C4C730F7F}"/>
    <cellStyle name="Input 5 2 3 2 23" xfId="23378" xr:uid="{87C5845B-33B1-4F09-A76A-A73EA0D11A43}"/>
    <cellStyle name="Input 5 2 3 2 3" xfId="23379" xr:uid="{17CE3039-71F4-4E70-B4BC-1F269079CD80}"/>
    <cellStyle name="Input 5 2 3 2 3 2" xfId="23380" xr:uid="{5CCE83DB-08C4-49A7-BFDC-CF0250D62967}"/>
    <cellStyle name="Input 5 2 3 2 3 2 2" xfId="23381" xr:uid="{5B2E3D1E-8E04-4CE5-8D17-F1EA498A458B}"/>
    <cellStyle name="Input 5 2 3 2 3 3" xfId="23382" xr:uid="{6579DEDD-8296-44CE-8999-EA1C05D5F725}"/>
    <cellStyle name="Input 5 2 3 2 3 4" xfId="23383" xr:uid="{8E33D7EB-29BD-4F09-89E6-A0960F1C1B8B}"/>
    <cellStyle name="Input 5 2 3 2 4" xfId="23384" xr:uid="{BB54CBFB-EAA8-450C-AE5F-1BC1F3AB2ADE}"/>
    <cellStyle name="Input 5 2 3 2 4 2" xfId="23385" xr:uid="{3757AF85-EE9C-4342-BB3F-473944D3272B}"/>
    <cellStyle name="Input 5 2 3 2 4 2 2" xfId="23386" xr:uid="{51E6BFF4-9990-4024-BF98-EA3DAB23206C}"/>
    <cellStyle name="Input 5 2 3 2 4 3" xfId="23387" xr:uid="{1C819E21-4F29-4882-A184-2023B84358ED}"/>
    <cellStyle name="Input 5 2 3 2 5" xfId="23388" xr:uid="{3990DD45-F323-4B12-B7CF-97591E0F94FB}"/>
    <cellStyle name="Input 5 2 3 2 5 2" xfId="23389" xr:uid="{2851252A-6FB9-4B37-869E-B4220646BF3C}"/>
    <cellStyle name="Input 5 2 3 2 5 2 2" xfId="23390" xr:uid="{C36D6C86-E3FD-4CAB-880A-84337B3C7719}"/>
    <cellStyle name="Input 5 2 3 2 5 3" xfId="23391" xr:uid="{F906A367-8706-4C18-A324-CD6FC7F84B23}"/>
    <cellStyle name="Input 5 2 3 2 6" xfId="23392" xr:uid="{1E766EB6-4333-466A-8D35-6C24B01FC351}"/>
    <cellStyle name="Input 5 2 3 2 6 2" xfId="23393" xr:uid="{9B056288-E5C0-4A7E-9FE6-5C52C87B76D5}"/>
    <cellStyle name="Input 5 2 3 2 6 2 2" xfId="23394" xr:uid="{077FBFB8-4CF5-4DA2-98ED-8201A4D679FF}"/>
    <cellStyle name="Input 5 2 3 2 6 3" xfId="23395" xr:uid="{49F0FA64-C8D0-4224-B99C-E8EBCA27D812}"/>
    <cellStyle name="Input 5 2 3 2 7" xfId="23396" xr:uid="{2AC9E302-F91D-4694-A732-13E1D27B8253}"/>
    <cellStyle name="Input 5 2 3 2 7 2" xfId="23397" xr:uid="{40B18A87-0F8D-444C-B77C-C3335D15691F}"/>
    <cellStyle name="Input 5 2 3 2 7 2 2" xfId="23398" xr:uid="{F6D6A346-ACCC-445B-84F9-5ADF36F5EA8C}"/>
    <cellStyle name="Input 5 2 3 2 7 3" xfId="23399" xr:uid="{76092E41-72C6-4E74-A91D-A96B82107CC8}"/>
    <cellStyle name="Input 5 2 3 2 8" xfId="23400" xr:uid="{98BA39B0-2854-4FA7-B9AD-2C1D76844064}"/>
    <cellStyle name="Input 5 2 3 2 8 2" xfId="23401" xr:uid="{B67C2C95-1A73-4672-BAC9-6C3E316FEC2F}"/>
    <cellStyle name="Input 5 2 3 2 8 2 2" xfId="23402" xr:uid="{EC356F91-E359-450D-A4C8-8CFB3CCE5C4D}"/>
    <cellStyle name="Input 5 2 3 2 8 3" xfId="23403" xr:uid="{D26A9A9C-DA2E-463D-A805-DA58A24BEF22}"/>
    <cellStyle name="Input 5 2 3 2 9" xfId="23404" xr:uid="{64179F5E-6F25-46C6-BF3E-88FBD0025ED0}"/>
    <cellStyle name="Input 5 2 3 2 9 2" xfId="23405" xr:uid="{58F7948C-D59F-4996-AD10-E536032650FD}"/>
    <cellStyle name="Input 5 2 3 2 9 2 2" xfId="23406" xr:uid="{58F85EA2-5732-407D-80DF-D1538EE776FF}"/>
    <cellStyle name="Input 5 2 3 2 9 3" xfId="23407" xr:uid="{7AFAE23A-1BCA-42AB-812C-3FAB0A14308B}"/>
    <cellStyle name="Input 5 2 3 20" xfId="23408" xr:uid="{45170A77-F152-4D25-BE7B-F8FDCBF373AA}"/>
    <cellStyle name="Input 5 2 3 3" xfId="23409" xr:uid="{BC3F430A-8446-484C-9A57-4BECE083A574}"/>
    <cellStyle name="Input 5 2 3 3 2" xfId="23410" xr:uid="{159EFD9B-6DC3-4A66-BA26-108E0CE898FE}"/>
    <cellStyle name="Input 5 2 3 3 2 2" xfId="23411" xr:uid="{A5C69C41-2321-4394-8E25-55C98199292B}"/>
    <cellStyle name="Input 5 2 3 3 3" xfId="23412" xr:uid="{620B9374-8C66-4B50-8E73-E981030D7FC2}"/>
    <cellStyle name="Input 5 2 3 3 4" xfId="23413" xr:uid="{54CC17FF-94C2-48C6-A763-F5DFCD963955}"/>
    <cellStyle name="Input 5 2 3 4" xfId="23414" xr:uid="{7D019CDF-B439-4605-B308-371248FD92DE}"/>
    <cellStyle name="Input 5 2 3 4 2" xfId="23415" xr:uid="{A55910BA-1AE2-401E-A3EC-C5596B4115CB}"/>
    <cellStyle name="Input 5 2 3 4 2 2" xfId="23416" xr:uid="{9C03DB59-D010-446D-AC06-2CE5535AACF5}"/>
    <cellStyle name="Input 5 2 3 4 3" xfId="23417" xr:uid="{B99B1F2C-8801-4936-A0F1-2AAA0D972AD7}"/>
    <cellStyle name="Input 5 2 3 4 4" xfId="23418" xr:uid="{C0B05989-8891-4659-9F18-86E7415086CC}"/>
    <cellStyle name="Input 5 2 3 5" xfId="23419" xr:uid="{52F952D1-3828-42AF-B9D5-281CD34EAF0F}"/>
    <cellStyle name="Input 5 2 3 5 2" xfId="23420" xr:uid="{D124B9BC-3AE2-446F-A3D7-95F022C9B784}"/>
    <cellStyle name="Input 5 2 3 5 2 2" xfId="23421" xr:uid="{49D47F44-E4D4-4237-9967-78E29A9ADA0B}"/>
    <cellStyle name="Input 5 2 3 5 3" xfId="23422" xr:uid="{C0C7F90C-BA25-4C56-B192-301C2FB2707C}"/>
    <cellStyle name="Input 5 2 3 6" xfId="23423" xr:uid="{51F3586A-C4A8-42F9-864C-BBE6CA1A6B85}"/>
    <cellStyle name="Input 5 2 3 6 2" xfId="23424" xr:uid="{7F561B78-1175-4EC7-9A24-4273C1CCE7C0}"/>
    <cellStyle name="Input 5 2 3 6 2 2" xfId="23425" xr:uid="{D8054467-79C6-4168-84DE-69E2C6C98C26}"/>
    <cellStyle name="Input 5 2 3 6 3" xfId="23426" xr:uid="{77079B17-FD83-4775-871F-8482AB03A277}"/>
    <cellStyle name="Input 5 2 3 7" xfId="23427" xr:uid="{3A180914-003E-4AF5-BC69-1ADA75771354}"/>
    <cellStyle name="Input 5 2 3 7 2" xfId="23428" xr:uid="{D0745C50-C936-4CAA-8467-2C14824FFAC0}"/>
    <cellStyle name="Input 5 2 3 7 2 2" xfId="23429" xr:uid="{670E146C-3523-486D-8E6D-86CD9D68265A}"/>
    <cellStyle name="Input 5 2 3 7 3" xfId="23430" xr:uid="{D1D844B2-EFCF-4017-98AD-FC353B6D65CB}"/>
    <cellStyle name="Input 5 2 3 8" xfId="23431" xr:uid="{EEBFC2AA-7937-42E0-B759-4ACCA6287584}"/>
    <cellStyle name="Input 5 2 3 8 2" xfId="23432" xr:uid="{6B96305E-AE29-4B53-B2C7-0273CE433B82}"/>
    <cellStyle name="Input 5 2 3 8 2 2" xfId="23433" xr:uid="{25C1B637-750E-446F-89D2-81110CCD336B}"/>
    <cellStyle name="Input 5 2 3 8 3" xfId="23434" xr:uid="{230C2A3D-3C43-430F-94D4-B20B9CCDF7A4}"/>
    <cellStyle name="Input 5 2 3 9" xfId="23435" xr:uid="{348EAE18-BA6E-459E-A1E9-C2E9EC07706C}"/>
    <cellStyle name="Input 5 2 3 9 2" xfId="23436" xr:uid="{E62806DA-B646-450C-8237-F56E555CF593}"/>
    <cellStyle name="Input 5 2 3 9 2 2" xfId="23437" xr:uid="{DD738877-4D06-4000-8B0F-C6E606A9089D}"/>
    <cellStyle name="Input 5 2 3 9 3" xfId="23438" xr:uid="{198EFB96-7251-47BF-BE0A-F064FED7B6CC}"/>
    <cellStyle name="Input 5 2 4" xfId="23439" xr:uid="{F0FD38A0-A2CC-4D47-8D68-46344EE9A86F}"/>
    <cellStyle name="Input 5 2 4 10" xfId="23440" xr:uid="{DD2FB1E8-56BC-465D-8DE5-985EDA3F0844}"/>
    <cellStyle name="Input 5 2 4 10 2" xfId="23441" xr:uid="{F01806F2-9435-4678-A8F8-690E5C4A4595}"/>
    <cellStyle name="Input 5 2 4 10 2 2" xfId="23442" xr:uid="{15FAE565-5052-4605-9B75-DD308FD3B04A}"/>
    <cellStyle name="Input 5 2 4 10 3" xfId="23443" xr:uid="{638C0281-083B-4749-AA4E-923E5AEEFFE9}"/>
    <cellStyle name="Input 5 2 4 11" xfId="23444" xr:uid="{BE7C48C6-5816-4C52-A829-6A92AD93F371}"/>
    <cellStyle name="Input 5 2 4 11 2" xfId="23445" xr:uid="{48B45348-8923-454B-9A80-191EC50DB110}"/>
    <cellStyle name="Input 5 2 4 11 2 2" xfId="23446" xr:uid="{EC7B0354-C0DC-45BA-A08D-1CBF58D22E8C}"/>
    <cellStyle name="Input 5 2 4 11 3" xfId="23447" xr:uid="{4E3960E9-16B6-4CA5-BC4F-94D8475B9A56}"/>
    <cellStyle name="Input 5 2 4 12" xfId="23448" xr:uid="{18493535-F6C3-4DBA-B048-9830A75D69B5}"/>
    <cellStyle name="Input 5 2 4 12 2" xfId="23449" xr:uid="{BB3E8368-36E1-4207-B4C2-CE8CA66CE337}"/>
    <cellStyle name="Input 5 2 4 12 2 2" xfId="23450" xr:uid="{68CAE05A-FD0E-44A3-8EF4-82F952DC8B98}"/>
    <cellStyle name="Input 5 2 4 12 3" xfId="23451" xr:uid="{788BDB6B-22C0-4D49-9E6E-CFFBAC0D0DE7}"/>
    <cellStyle name="Input 5 2 4 13" xfId="23452" xr:uid="{009C6288-AB47-4505-8BF7-38B99D76F1EE}"/>
    <cellStyle name="Input 5 2 4 13 2" xfId="23453" xr:uid="{11EA3B4C-265D-41FF-9990-D3A61AC3E5B4}"/>
    <cellStyle name="Input 5 2 4 13 2 2" xfId="23454" xr:uid="{776EA6F0-1BCD-45E6-8712-36B0DE947330}"/>
    <cellStyle name="Input 5 2 4 13 3" xfId="23455" xr:uid="{606E55A1-6250-4BC9-ABCE-62F96F803325}"/>
    <cellStyle name="Input 5 2 4 14" xfId="23456" xr:uid="{09425799-6612-41BB-81A9-E0D1D523557C}"/>
    <cellStyle name="Input 5 2 4 14 2" xfId="23457" xr:uid="{0F8AA140-8B64-4F1A-BFCE-4E430C861B77}"/>
    <cellStyle name="Input 5 2 4 14 2 2" xfId="23458" xr:uid="{BC97F5C6-76C2-4E8D-BB4A-2B831D2D82A5}"/>
    <cellStyle name="Input 5 2 4 14 3" xfId="23459" xr:uid="{4C173B16-2847-4F98-9BD5-7900DACE3D1F}"/>
    <cellStyle name="Input 5 2 4 15" xfId="23460" xr:uid="{9A5F1B85-D115-4258-8F61-7BF7FA33AFBC}"/>
    <cellStyle name="Input 5 2 4 15 2" xfId="23461" xr:uid="{5F1B6E1F-E089-4429-909F-A1749C2BF5AE}"/>
    <cellStyle name="Input 5 2 4 15 2 2" xfId="23462" xr:uid="{B2483F08-6280-44A8-A2BC-5C48F6FA9A8D}"/>
    <cellStyle name="Input 5 2 4 15 3" xfId="23463" xr:uid="{C96E6AF1-24A5-4208-99CB-C70418153322}"/>
    <cellStyle name="Input 5 2 4 16" xfId="23464" xr:uid="{B471F391-2A32-4C7D-BE3E-99A015D1422E}"/>
    <cellStyle name="Input 5 2 4 16 2" xfId="23465" xr:uid="{31B729E5-FBB5-41D9-A9B5-FA85C9552DB0}"/>
    <cellStyle name="Input 5 2 4 16 2 2" xfId="23466" xr:uid="{C244B774-4B39-4AB2-A4E1-5091B9F1E3EC}"/>
    <cellStyle name="Input 5 2 4 16 3" xfId="23467" xr:uid="{3BB3EEFD-8FC8-4896-8AEE-EE9A2869EBF3}"/>
    <cellStyle name="Input 5 2 4 17" xfId="23468" xr:uid="{15980A67-A298-4CD0-9075-DC27198BCD09}"/>
    <cellStyle name="Input 5 2 4 17 2" xfId="23469" xr:uid="{D11AAF28-EB49-40B2-A1FE-BD871A023ECE}"/>
    <cellStyle name="Input 5 2 4 17 2 2" xfId="23470" xr:uid="{56DAA09D-1FED-487B-98C6-E7E781D19922}"/>
    <cellStyle name="Input 5 2 4 17 3" xfId="23471" xr:uid="{3C702482-62F0-471B-8F74-C4CFE754F6C8}"/>
    <cellStyle name="Input 5 2 4 18" xfId="23472" xr:uid="{EB37F443-B48B-49EA-A979-DAE11723BADB}"/>
    <cellStyle name="Input 5 2 4 18 2" xfId="23473" xr:uid="{AF7A1426-E8EF-4A0D-A1DF-846544F1D285}"/>
    <cellStyle name="Input 5 2 4 18 2 2" xfId="23474" xr:uid="{B862C1C5-7623-426D-80F0-5B98520DC48D}"/>
    <cellStyle name="Input 5 2 4 18 3" xfId="23475" xr:uid="{2D53CEBB-14A8-46DF-90C7-BF3DA0D6280A}"/>
    <cellStyle name="Input 5 2 4 19" xfId="23476" xr:uid="{A2DCF4A0-0C2D-411B-B4E1-FB3185E89E79}"/>
    <cellStyle name="Input 5 2 4 19 2" xfId="23477" xr:uid="{ACDCB861-5569-4441-A1AB-9B9972D88694}"/>
    <cellStyle name="Input 5 2 4 19 2 2" xfId="23478" xr:uid="{14B807C1-18A6-4E0F-A513-5DAB61208D6C}"/>
    <cellStyle name="Input 5 2 4 19 3" xfId="23479" xr:uid="{277F39E5-0818-49E6-8D08-4503A1E96B08}"/>
    <cellStyle name="Input 5 2 4 2" xfId="23480" xr:uid="{2A92C7BD-98D7-45E5-A6CC-D553DA83C520}"/>
    <cellStyle name="Input 5 2 4 2 10" xfId="23481" xr:uid="{8AA3FEBB-3E66-46BE-AB84-76D9D98F7637}"/>
    <cellStyle name="Input 5 2 4 2 10 2" xfId="23482" xr:uid="{620B4887-20C1-492B-8F58-7D0D7A1B49AB}"/>
    <cellStyle name="Input 5 2 4 2 10 2 2" xfId="23483" xr:uid="{F0C80BD6-4CAA-41A8-AFB8-DE8BB4F4DE0C}"/>
    <cellStyle name="Input 5 2 4 2 10 3" xfId="23484" xr:uid="{62CFC6FB-7B1E-411B-9768-9555B715F866}"/>
    <cellStyle name="Input 5 2 4 2 11" xfId="23485" xr:uid="{2118F71F-70BE-4C15-AF02-A9FDA0A3FBEB}"/>
    <cellStyle name="Input 5 2 4 2 11 2" xfId="23486" xr:uid="{87E15126-CC9A-44C6-8482-C01F2D946683}"/>
    <cellStyle name="Input 5 2 4 2 11 2 2" xfId="23487" xr:uid="{B8ECAF33-F823-483C-82D7-B17FD06CFDBF}"/>
    <cellStyle name="Input 5 2 4 2 11 3" xfId="23488" xr:uid="{C9985F5D-21FC-4E5F-AE12-748811C98B88}"/>
    <cellStyle name="Input 5 2 4 2 12" xfId="23489" xr:uid="{A19219DD-6973-4A2C-A6D9-B135DB53BF4F}"/>
    <cellStyle name="Input 5 2 4 2 12 2" xfId="23490" xr:uid="{540A361A-7B35-40AC-8E62-121250B7D98D}"/>
    <cellStyle name="Input 5 2 4 2 12 2 2" xfId="23491" xr:uid="{4BE7FA97-FA7E-4079-B547-10BFBEE82896}"/>
    <cellStyle name="Input 5 2 4 2 12 3" xfId="23492" xr:uid="{F8EAC456-79D6-4A57-9079-EC1D2316AE25}"/>
    <cellStyle name="Input 5 2 4 2 13" xfId="23493" xr:uid="{CAC0FBF6-7AC1-4D18-B07A-FF6610B3B5FB}"/>
    <cellStyle name="Input 5 2 4 2 13 2" xfId="23494" xr:uid="{1D8DCD7B-EB1C-409A-9AF4-ED05255AC945}"/>
    <cellStyle name="Input 5 2 4 2 13 2 2" xfId="23495" xr:uid="{0A7FB197-2FCD-4E1D-81DE-516F6B68A123}"/>
    <cellStyle name="Input 5 2 4 2 13 3" xfId="23496" xr:uid="{6D447657-FDAC-4813-B6A3-EA6DEACA471A}"/>
    <cellStyle name="Input 5 2 4 2 14" xfId="23497" xr:uid="{2064B331-6C44-4FB0-AE67-6CDC033CD090}"/>
    <cellStyle name="Input 5 2 4 2 14 2" xfId="23498" xr:uid="{1E2B0E4C-1B48-40B9-ABED-21159B42BBB5}"/>
    <cellStyle name="Input 5 2 4 2 14 2 2" xfId="23499" xr:uid="{EF2AF3F9-A8CF-4C7A-9780-03DF7910400C}"/>
    <cellStyle name="Input 5 2 4 2 14 3" xfId="23500" xr:uid="{91D6E5E9-B003-499E-B580-3F2E8FBA10C1}"/>
    <cellStyle name="Input 5 2 4 2 15" xfId="23501" xr:uid="{1125ED76-B9A0-438F-8F0D-737573DB061D}"/>
    <cellStyle name="Input 5 2 4 2 15 2" xfId="23502" xr:uid="{49916503-3130-400A-8D22-B4F07FBEEDCB}"/>
    <cellStyle name="Input 5 2 4 2 15 2 2" xfId="23503" xr:uid="{9B71341E-9596-49C9-BB9B-AC038BBC0C8D}"/>
    <cellStyle name="Input 5 2 4 2 15 3" xfId="23504" xr:uid="{6B3C9C55-0023-4E10-A791-99524F04C6ED}"/>
    <cellStyle name="Input 5 2 4 2 16" xfId="23505" xr:uid="{A945484E-1DB7-496E-ACA4-6D9CDFCDB833}"/>
    <cellStyle name="Input 5 2 4 2 16 2" xfId="23506" xr:uid="{42314644-9C9F-40EA-B0EF-0F5AAA277141}"/>
    <cellStyle name="Input 5 2 4 2 16 2 2" xfId="23507" xr:uid="{8F54C5C8-1084-4E24-BD52-2DDBAD2363B2}"/>
    <cellStyle name="Input 5 2 4 2 16 3" xfId="23508" xr:uid="{71E699F6-23D1-4A72-BA6F-7B30C908B7E5}"/>
    <cellStyle name="Input 5 2 4 2 17" xfId="23509" xr:uid="{852A020A-8CD5-410E-A8AF-3D4AD52F8FAA}"/>
    <cellStyle name="Input 5 2 4 2 17 2" xfId="23510" xr:uid="{8BE2E7DA-8484-4FE7-9711-6DA2D4807DF0}"/>
    <cellStyle name="Input 5 2 4 2 17 2 2" xfId="23511" xr:uid="{C2778675-F8ED-4111-A291-7A2452C5371D}"/>
    <cellStyle name="Input 5 2 4 2 17 3" xfId="23512" xr:uid="{0818D3F4-958E-4F1B-862A-D39F026EBF7B}"/>
    <cellStyle name="Input 5 2 4 2 18" xfId="23513" xr:uid="{B6699F9D-90F9-456A-B512-221B2D86AD7D}"/>
    <cellStyle name="Input 5 2 4 2 18 2" xfId="23514" xr:uid="{9CAA03C6-5473-457F-AC7C-B347A4E292EB}"/>
    <cellStyle name="Input 5 2 4 2 18 2 2" xfId="23515" xr:uid="{7C9D828A-DD32-47D2-83ED-637A9E08BEAA}"/>
    <cellStyle name="Input 5 2 4 2 18 3" xfId="23516" xr:uid="{3B2824EA-BF37-4B77-8B2F-65A82969579A}"/>
    <cellStyle name="Input 5 2 4 2 19" xfId="23517" xr:uid="{2F86A64A-6F27-41CC-84CB-B5357F9AADD6}"/>
    <cellStyle name="Input 5 2 4 2 19 2" xfId="23518" xr:uid="{1ABA1B3B-EEBF-461B-91BD-BBC244FC3330}"/>
    <cellStyle name="Input 5 2 4 2 19 2 2" xfId="23519" xr:uid="{6103C152-6105-4DAC-B9F2-79B918244F23}"/>
    <cellStyle name="Input 5 2 4 2 19 3" xfId="23520" xr:uid="{41721180-FA37-4AB9-8533-8F4AD3D10863}"/>
    <cellStyle name="Input 5 2 4 2 2" xfId="23521" xr:uid="{DBA298F4-9803-438A-A261-93E7FF401654}"/>
    <cellStyle name="Input 5 2 4 2 2 2" xfId="23522" xr:uid="{4FC9A59E-54EC-4028-994C-BA46B23B3D0B}"/>
    <cellStyle name="Input 5 2 4 2 2 2 2" xfId="23523" xr:uid="{6FD803E3-6C8E-4420-82BD-4E80A61D5450}"/>
    <cellStyle name="Input 5 2 4 2 2 3" xfId="23524" xr:uid="{343C6FB9-7B16-498C-9621-4CD5D05FC97E}"/>
    <cellStyle name="Input 5 2 4 2 2 4" xfId="23525" xr:uid="{B503256C-8335-4983-8D57-735782F7FDF8}"/>
    <cellStyle name="Input 5 2 4 2 20" xfId="23526" xr:uid="{D8F9BA7C-5022-47E4-91F1-FD6642342C3C}"/>
    <cellStyle name="Input 5 2 4 2 20 2" xfId="23527" xr:uid="{A5CF41E2-758B-4015-8663-AB9417CE7230}"/>
    <cellStyle name="Input 5 2 4 2 20 2 2" xfId="23528" xr:uid="{A60CF1BF-033F-42C7-8DED-CE0409A9BD00}"/>
    <cellStyle name="Input 5 2 4 2 20 3" xfId="23529" xr:uid="{221DC61A-D984-4414-BCA2-D5E2C1E8BD45}"/>
    <cellStyle name="Input 5 2 4 2 21" xfId="23530" xr:uid="{4A5AB8A4-1A63-48E5-8CA6-59E7C54D0631}"/>
    <cellStyle name="Input 5 2 4 2 21 2" xfId="23531" xr:uid="{D88904CA-0CD9-46C2-B69D-CBC2B27D74B1}"/>
    <cellStyle name="Input 5 2 4 2 22" xfId="23532" xr:uid="{B5764E25-AC05-4427-8543-43AFD7952A99}"/>
    <cellStyle name="Input 5 2 4 2 23" xfId="23533" xr:uid="{3F441FCA-B730-48DB-88DB-4CA66B910808}"/>
    <cellStyle name="Input 5 2 4 2 3" xfId="23534" xr:uid="{E558A593-EF0F-4C65-857E-138780493089}"/>
    <cellStyle name="Input 5 2 4 2 3 2" xfId="23535" xr:uid="{3B64BF05-F9BF-4E39-9F2B-6021BF0EB060}"/>
    <cellStyle name="Input 5 2 4 2 3 2 2" xfId="23536" xr:uid="{81A66F41-7062-48BE-AA40-6D5D4EF8299B}"/>
    <cellStyle name="Input 5 2 4 2 3 3" xfId="23537" xr:uid="{B1FDDCB8-9779-4BBA-9044-96F468A06C4C}"/>
    <cellStyle name="Input 5 2 4 2 4" xfId="23538" xr:uid="{F7177D77-1A96-44AC-9C43-BFD702A06135}"/>
    <cellStyle name="Input 5 2 4 2 4 2" xfId="23539" xr:uid="{77364961-41FD-4BF8-AB2D-A467BE37D5DF}"/>
    <cellStyle name="Input 5 2 4 2 4 2 2" xfId="23540" xr:uid="{DF9F49D4-4A53-4CD6-85B1-13D541C94104}"/>
    <cellStyle name="Input 5 2 4 2 4 3" xfId="23541" xr:uid="{3793D428-8ADA-424A-90A2-EAD87B05B635}"/>
    <cellStyle name="Input 5 2 4 2 5" xfId="23542" xr:uid="{D18D490A-4433-432B-A8AF-8B15EDA95881}"/>
    <cellStyle name="Input 5 2 4 2 5 2" xfId="23543" xr:uid="{90603D94-1532-4FFF-A23A-DF110F9EEB91}"/>
    <cellStyle name="Input 5 2 4 2 5 2 2" xfId="23544" xr:uid="{9F93270D-3FC4-4F28-A061-8144E0017A8B}"/>
    <cellStyle name="Input 5 2 4 2 5 3" xfId="23545" xr:uid="{040154BC-CD4E-4BF7-A789-7EF3CDE8166F}"/>
    <cellStyle name="Input 5 2 4 2 6" xfId="23546" xr:uid="{BE3FA15F-BE46-413F-AA3A-6D9F26797980}"/>
    <cellStyle name="Input 5 2 4 2 6 2" xfId="23547" xr:uid="{97934928-896C-4A4D-B16B-57F81E472F87}"/>
    <cellStyle name="Input 5 2 4 2 6 2 2" xfId="23548" xr:uid="{20DE89BD-1F45-462B-BFDF-0F2E71470125}"/>
    <cellStyle name="Input 5 2 4 2 6 3" xfId="23549" xr:uid="{9C9B8392-6DCD-4593-88D1-66D3F588D4A8}"/>
    <cellStyle name="Input 5 2 4 2 7" xfId="23550" xr:uid="{2DE08A3F-B85A-4DF8-9AB7-830CF04DE3C6}"/>
    <cellStyle name="Input 5 2 4 2 7 2" xfId="23551" xr:uid="{9B497C47-3694-49A9-899C-F77BE0276635}"/>
    <cellStyle name="Input 5 2 4 2 7 2 2" xfId="23552" xr:uid="{0E763E0B-02C6-4848-9567-FB2EDF652657}"/>
    <cellStyle name="Input 5 2 4 2 7 3" xfId="23553" xr:uid="{04D732E4-EFAA-42E5-8EC4-3E50FDAA4F08}"/>
    <cellStyle name="Input 5 2 4 2 8" xfId="23554" xr:uid="{A6DC893F-9777-4541-80B7-AE9D68900B6F}"/>
    <cellStyle name="Input 5 2 4 2 8 2" xfId="23555" xr:uid="{C8C303BD-4557-475E-A396-A9DA15FFA6D1}"/>
    <cellStyle name="Input 5 2 4 2 8 2 2" xfId="23556" xr:uid="{ADC0AF99-8B9E-4B75-851F-EC0A07B56F72}"/>
    <cellStyle name="Input 5 2 4 2 8 3" xfId="23557" xr:uid="{7F34BE51-C5BC-496D-A6BB-B9CF19ED3D93}"/>
    <cellStyle name="Input 5 2 4 2 9" xfId="23558" xr:uid="{7A35F46B-E024-4B55-AF10-E0B22EFB84DF}"/>
    <cellStyle name="Input 5 2 4 2 9 2" xfId="23559" xr:uid="{C8712472-9BEB-4C11-8CFC-0DAC2DC072BE}"/>
    <cellStyle name="Input 5 2 4 2 9 2 2" xfId="23560" xr:uid="{530F879A-1A26-4A60-A29C-3B9AF233D9FD}"/>
    <cellStyle name="Input 5 2 4 2 9 3" xfId="23561" xr:uid="{02DBE5FE-C8F5-4646-93C2-2B4AFA15C5D6}"/>
    <cellStyle name="Input 5 2 4 20" xfId="23562" xr:uid="{02D5D086-2833-4426-8B8A-47AC42CFC497}"/>
    <cellStyle name="Input 5 2 4 20 2" xfId="23563" xr:uid="{A1D09797-4E1D-494A-80C3-68C30D69C463}"/>
    <cellStyle name="Input 5 2 4 20 2 2" xfId="23564" xr:uid="{5F1526C6-96A8-40B6-BB51-8DDF98835FE5}"/>
    <cellStyle name="Input 5 2 4 20 3" xfId="23565" xr:uid="{37355913-EB8E-4A12-9DF6-AE686C94EA01}"/>
    <cellStyle name="Input 5 2 4 21" xfId="23566" xr:uid="{D7911DE3-3D99-46B7-AA4C-A6BF119DB468}"/>
    <cellStyle name="Input 5 2 4 21 2" xfId="23567" xr:uid="{1F8B2EB6-2C7F-4F1F-9354-AFA2E65E0CAA}"/>
    <cellStyle name="Input 5 2 4 21 2 2" xfId="23568" xr:uid="{D06AF69F-9B1B-4598-B4DF-E2200B3D4717}"/>
    <cellStyle name="Input 5 2 4 21 3" xfId="23569" xr:uid="{D3A3C164-AE87-47F1-806E-4E0C3CFAEBDB}"/>
    <cellStyle name="Input 5 2 4 22" xfId="23570" xr:uid="{6D4FFF89-6D64-4E66-944E-1EEE62ACA805}"/>
    <cellStyle name="Input 5 2 4 22 2" xfId="23571" xr:uid="{9CB74A0C-B867-4AC9-81C1-6714146F97C1}"/>
    <cellStyle name="Input 5 2 4 23" xfId="23572" xr:uid="{C9018C23-0C84-4B11-8E47-29AB4B28B233}"/>
    <cellStyle name="Input 5 2 4 24" xfId="23573" xr:uid="{47906FED-460C-4544-831F-57055C589E3E}"/>
    <cellStyle name="Input 5 2 4 3" xfId="23574" xr:uid="{7B666104-016D-4264-8A99-FE18D964A88F}"/>
    <cellStyle name="Input 5 2 4 3 2" xfId="23575" xr:uid="{11E28275-257B-4E5A-B1D2-753E8ADE37B2}"/>
    <cellStyle name="Input 5 2 4 3 2 2" xfId="23576" xr:uid="{A9111E2F-915C-4B2E-B0BB-700E6BED83DE}"/>
    <cellStyle name="Input 5 2 4 3 3" xfId="23577" xr:uid="{36D25506-ACDC-4D06-A208-16061F59A189}"/>
    <cellStyle name="Input 5 2 4 3 4" xfId="23578" xr:uid="{B2C17D4D-48EB-492A-9C05-369146EC47F9}"/>
    <cellStyle name="Input 5 2 4 4" xfId="23579" xr:uid="{73815AE6-CF2C-4845-8A0A-D6C761B86F94}"/>
    <cellStyle name="Input 5 2 4 4 2" xfId="23580" xr:uid="{9E325142-63D5-4ECE-8AE6-9BF15C74E048}"/>
    <cellStyle name="Input 5 2 4 4 2 2" xfId="23581" xr:uid="{2343C57B-8798-4A88-8DB1-D60C2B89144B}"/>
    <cellStyle name="Input 5 2 4 4 3" xfId="23582" xr:uid="{13D5776E-60A7-4C7B-99DC-A4E7E08BA722}"/>
    <cellStyle name="Input 5 2 4 4 4" xfId="23583" xr:uid="{382105BB-00CF-4598-89B9-C5571CE90D95}"/>
    <cellStyle name="Input 5 2 4 5" xfId="23584" xr:uid="{463ADBDD-6A18-4E59-8336-2C8CC5537F62}"/>
    <cellStyle name="Input 5 2 4 5 2" xfId="23585" xr:uid="{937F8F4B-8C1D-4620-B847-F2A71E105CB6}"/>
    <cellStyle name="Input 5 2 4 5 2 2" xfId="23586" xr:uid="{CF51EFF7-DA05-4458-88E8-6D30E4D83F98}"/>
    <cellStyle name="Input 5 2 4 5 3" xfId="23587" xr:uid="{EB1DE690-601D-41BA-BDD7-258316292A38}"/>
    <cellStyle name="Input 5 2 4 6" xfId="23588" xr:uid="{FF59426C-DA4C-4F27-A854-3EE244E952E9}"/>
    <cellStyle name="Input 5 2 4 6 2" xfId="23589" xr:uid="{598B6EB7-A5B9-4B52-9B5E-E06F5D24BD28}"/>
    <cellStyle name="Input 5 2 4 6 2 2" xfId="23590" xr:uid="{30AB271C-E5DE-4D69-A9B1-7CDEFC063176}"/>
    <cellStyle name="Input 5 2 4 6 3" xfId="23591" xr:uid="{2027B96B-082F-46E2-B291-5AC8645C6B61}"/>
    <cellStyle name="Input 5 2 4 7" xfId="23592" xr:uid="{E73E2C78-A9F8-4C55-A601-9BC0BFB3512E}"/>
    <cellStyle name="Input 5 2 4 7 2" xfId="23593" xr:uid="{27EC6DAA-A64F-456B-9DAB-4C76AE48BF4D}"/>
    <cellStyle name="Input 5 2 4 7 2 2" xfId="23594" xr:uid="{9300D35B-E070-4B16-8313-F2977CDBB8FA}"/>
    <cellStyle name="Input 5 2 4 7 3" xfId="23595" xr:uid="{186E6830-75D7-4413-B0FA-A30AD2EF0027}"/>
    <cellStyle name="Input 5 2 4 8" xfId="23596" xr:uid="{A9F3D61C-EBAC-4D9D-A0A8-C4202921213D}"/>
    <cellStyle name="Input 5 2 4 8 2" xfId="23597" xr:uid="{8CAA9D6F-B146-4EE6-A99B-25147966F83A}"/>
    <cellStyle name="Input 5 2 4 8 2 2" xfId="23598" xr:uid="{61808D06-9BFA-4631-875A-17B8C020F16E}"/>
    <cellStyle name="Input 5 2 4 8 3" xfId="23599" xr:uid="{8E247639-47E9-4AA7-9442-C287ECDEF142}"/>
    <cellStyle name="Input 5 2 4 9" xfId="23600" xr:uid="{797A6214-2355-4889-8988-05DB668EFC87}"/>
    <cellStyle name="Input 5 2 4 9 2" xfId="23601" xr:uid="{ED13346F-3B68-4E19-B0D7-F4759DD70197}"/>
    <cellStyle name="Input 5 2 4 9 2 2" xfId="23602" xr:uid="{EFE5FD4F-25D0-4917-9328-4E192E3C25A8}"/>
    <cellStyle name="Input 5 2 4 9 3" xfId="23603" xr:uid="{EEDE1790-4B11-4CB2-9AF3-BD74E537FBD3}"/>
    <cellStyle name="Input 5 2 5" xfId="23604" xr:uid="{3E5E09BD-6975-4E1C-B111-791F3B330C53}"/>
    <cellStyle name="Input 5 2 5 10" xfId="23605" xr:uid="{C1274B14-AABB-4F9E-BC45-FA4F0D5CA3BD}"/>
    <cellStyle name="Input 5 2 5 10 2" xfId="23606" xr:uid="{1BAD8B22-D4CE-4BF4-8D7E-6A8A4A0D5DE6}"/>
    <cellStyle name="Input 5 2 5 10 2 2" xfId="23607" xr:uid="{A4171D45-F093-49F1-9A18-905736178C83}"/>
    <cellStyle name="Input 5 2 5 10 3" xfId="23608" xr:uid="{A6627170-FE62-42BC-A75E-75844A46B999}"/>
    <cellStyle name="Input 5 2 5 11" xfId="23609" xr:uid="{3DAE5700-3EFE-47E2-945F-F4DD7FCFF950}"/>
    <cellStyle name="Input 5 2 5 11 2" xfId="23610" xr:uid="{9088D650-9E68-4F71-A169-B312DC862E88}"/>
    <cellStyle name="Input 5 2 5 11 2 2" xfId="23611" xr:uid="{98176F5B-7664-4FF4-B70F-7951D620183C}"/>
    <cellStyle name="Input 5 2 5 11 3" xfId="23612" xr:uid="{58936826-79C1-435E-AB8A-06F9848E2A61}"/>
    <cellStyle name="Input 5 2 5 12" xfId="23613" xr:uid="{5F83758D-8B42-4392-B595-29E3EDA491AE}"/>
    <cellStyle name="Input 5 2 5 12 2" xfId="23614" xr:uid="{DC19CFDC-EA06-4C18-9CDE-FE2BA3D5FB1A}"/>
    <cellStyle name="Input 5 2 5 12 2 2" xfId="23615" xr:uid="{1A6BE412-ACBC-4481-B5A3-D8FF8C8A9D69}"/>
    <cellStyle name="Input 5 2 5 12 3" xfId="23616" xr:uid="{D318C74F-0603-4FFD-AE18-68BCB90519FB}"/>
    <cellStyle name="Input 5 2 5 13" xfId="23617" xr:uid="{8B18FDBB-764F-4130-B520-9A6BCF0AD6FD}"/>
    <cellStyle name="Input 5 2 5 13 2" xfId="23618" xr:uid="{E7E751E3-5D2C-4FE4-80D5-312E9896ADD1}"/>
    <cellStyle name="Input 5 2 5 13 2 2" xfId="23619" xr:uid="{7D4174F6-141B-42EB-BCA6-39EBD9863E94}"/>
    <cellStyle name="Input 5 2 5 13 3" xfId="23620" xr:uid="{6D8397B8-AD61-4258-8B69-1D70F5E66B45}"/>
    <cellStyle name="Input 5 2 5 14" xfId="23621" xr:uid="{9AEE97D8-6ACB-4E49-88E9-35CFE0FA27EC}"/>
    <cellStyle name="Input 5 2 5 14 2" xfId="23622" xr:uid="{E93F62F8-9F40-4D40-BDC3-A6D290361143}"/>
    <cellStyle name="Input 5 2 5 14 2 2" xfId="23623" xr:uid="{28438535-9F80-434F-A356-E94D04022686}"/>
    <cellStyle name="Input 5 2 5 14 3" xfId="23624" xr:uid="{2D1E2906-9E6D-4FA2-B8F3-C30FD15994D4}"/>
    <cellStyle name="Input 5 2 5 15" xfId="23625" xr:uid="{1ADAFE43-755C-403E-93C0-C870E4F9873D}"/>
    <cellStyle name="Input 5 2 5 15 2" xfId="23626" xr:uid="{C27C2036-EBBB-4346-BECC-EB26E16FDCF3}"/>
    <cellStyle name="Input 5 2 5 15 2 2" xfId="23627" xr:uid="{6F4AD8D6-D195-4AEA-9F70-7F1F1BBD3C19}"/>
    <cellStyle name="Input 5 2 5 15 3" xfId="23628" xr:uid="{0B0035F7-6664-4D7D-8ABE-C50E3A520692}"/>
    <cellStyle name="Input 5 2 5 16" xfId="23629" xr:uid="{9E62E814-8B2F-4AC3-90FE-EC28F4264AFF}"/>
    <cellStyle name="Input 5 2 5 16 2" xfId="23630" xr:uid="{E8F85118-F109-4E69-90B4-807E4568ABD1}"/>
    <cellStyle name="Input 5 2 5 16 2 2" xfId="23631" xr:uid="{33EFC823-EE32-4AFC-8913-2170407983E5}"/>
    <cellStyle name="Input 5 2 5 16 3" xfId="23632" xr:uid="{8963CD17-CCAF-4261-9F2B-227A385CC773}"/>
    <cellStyle name="Input 5 2 5 17" xfId="23633" xr:uid="{B51B5136-07AC-4B4A-9B0F-5C1B68F2E234}"/>
    <cellStyle name="Input 5 2 5 17 2" xfId="23634" xr:uid="{5EC8EE0E-C3D8-49A5-B28C-FFC0154C25F2}"/>
    <cellStyle name="Input 5 2 5 17 2 2" xfId="23635" xr:uid="{02D5B58C-0BEC-461B-8C3F-A0BB8D377DBC}"/>
    <cellStyle name="Input 5 2 5 17 3" xfId="23636" xr:uid="{99A476C9-A59F-4603-9B11-350EE04EEECE}"/>
    <cellStyle name="Input 5 2 5 18" xfId="23637" xr:uid="{A96AAC63-A128-4EA1-B4CF-F99E6E7904A3}"/>
    <cellStyle name="Input 5 2 5 18 2" xfId="23638" xr:uid="{A4F6D88D-CCD5-404E-9190-F9E10FDB4ECC}"/>
    <cellStyle name="Input 5 2 5 18 2 2" xfId="23639" xr:uid="{7E70F2D2-CD52-452F-9DB6-D923B87A24A3}"/>
    <cellStyle name="Input 5 2 5 18 3" xfId="23640" xr:uid="{89E9153E-F552-4AC7-AC62-7068A16CA085}"/>
    <cellStyle name="Input 5 2 5 19" xfId="23641" xr:uid="{ECC36430-15A2-40B1-9174-324E18034092}"/>
    <cellStyle name="Input 5 2 5 19 2" xfId="23642" xr:uid="{7DFC76BC-45C9-4882-80AE-6C4D42D9CB25}"/>
    <cellStyle name="Input 5 2 5 19 2 2" xfId="23643" xr:uid="{6B1FF39C-A843-42F1-B57A-EA80C795B516}"/>
    <cellStyle name="Input 5 2 5 19 3" xfId="23644" xr:uid="{66821A31-C3C8-462C-A9CB-4A4BD9B07DBA}"/>
    <cellStyle name="Input 5 2 5 2" xfId="23645" xr:uid="{8076EF47-C390-41F4-9BAF-801351B92CF2}"/>
    <cellStyle name="Input 5 2 5 2 2" xfId="23646" xr:uid="{01100E5B-0C50-407E-B034-8FCE6ECEBA35}"/>
    <cellStyle name="Input 5 2 5 2 2 2" xfId="23647" xr:uid="{0B1B5DF6-BFBC-4609-BF1B-8CF591771F1E}"/>
    <cellStyle name="Input 5 2 5 2 3" xfId="23648" xr:uid="{5E500C0C-C723-42AA-A5CD-D9AE29C0AB02}"/>
    <cellStyle name="Input 5 2 5 2 4" xfId="23649" xr:uid="{A71181AB-3334-4489-BDBF-92A26E3C76EE}"/>
    <cellStyle name="Input 5 2 5 20" xfId="23650" xr:uid="{37D7C2B1-C7A6-46FF-8B1E-E234325C7669}"/>
    <cellStyle name="Input 5 2 5 20 2" xfId="23651" xr:uid="{6F5476C9-EDEC-4ED8-8A0B-4ABF6A45E479}"/>
    <cellStyle name="Input 5 2 5 20 2 2" xfId="23652" xr:uid="{05801D04-8EA5-4954-845F-33DCD95E98B1}"/>
    <cellStyle name="Input 5 2 5 20 3" xfId="23653" xr:uid="{C1CB745F-A1A4-48C2-AA4C-038C9ECC94F2}"/>
    <cellStyle name="Input 5 2 5 21" xfId="23654" xr:uid="{05400886-961E-4D48-A51D-71F78893E186}"/>
    <cellStyle name="Input 5 2 5 21 2" xfId="23655" xr:uid="{D781A862-1615-449C-AEB4-1D78B0A1C2A7}"/>
    <cellStyle name="Input 5 2 5 22" xfId="23656" xr:uid="{D0FB58E9-AF4D-4647-B806-18B51532B415}"/>
    <cellStyle name="Input 5 2 5 23" xfId="23657" xr:uid="{520ED5DD-4E18-4E3B-97C3-88C91A945B5E}"/>
    <cellStyle name="Input 5 2 5 3" xfId="23658" xr:uid="{113D5C53-7252-41AD-9609-2C8F2043778D}"/>
    <cellStyle name="Input 5 2 5 3 2" xfId="23659" xr:uid="{21EC738B-F8C8-4C9D-8205-4F26CA32FE51}"/>
    <cellStyle name="Input 5 2 5 3 2 2" xfId="23660" xr:uid="{7C3F377C-ABD1-49F0-8E17-ED1DF9D76ED5}"/>
    <cellStyle name="Input 5 2 5 3 3" xfId="23661" xr:uid="{46728AC7-E86B-4314-B337-6224CED45242}"/>
    <cellStyle name="Input 5 2 5 4" xfId="23662" xr:uid="{1E3EB72E-C582-473F-A210-2F5A886016D8}"/>
    <cellStyle name="Input 5 2 5 4 2" xfId="23663" xr:uid="{BFBDC3F9-6BDE-44A5-88CF-1ACB614F4EF7}"/>
    <cellStyle name="Input 5 2 5 4 2 2" xfId="23664" xr:uid="{2D99967D-EE05-469F-BC33-42D03FECC83F}"/>
    <cellStyle name="Input 5 2 5 4 3" xfId="23665" xr:uid="{C65106DD-1001-4EDE-81D2-D6ABE3258B28}"/>
    <cellStyle name="Input 5 2 5 5" xfId="23666" xr:uid="{9F0A896E-D7BB-4AE1-A1E1-BBCEA8747912}"/>
    <cellStyle name="Input 5 2 5 5 2" xfId="23667" xr:uid="{A5D5EA7D-CCE3-4A10-84C8-E4B90DBC0096}"/>
    <cellStyle name="Input 5 2 5 5 2 2" xfId="23668" xr:uid="{184EC4FF-504C-46D1-BCCE-A544FF69649B}"/>
    <cellStyle name="Input 5 2 5 5 3" xfId="23669" xr:uid="{E1D67F2E-8C97-4CCB-983A-5FB089CB3549}"/>
    <cellStyle name="Input 5 2 5 6" xfId="23670" xr:uid="{DBE57609-8A26-4EBF-8C4D-26948E38D268}"/>
    <cellStyle name="Input 5 2 5 6 2" xfId="23671" xr:uid="{EC03E550-24FB-4E4C-899F-7A56B672C8B4}"/>
    <cellStyle name="Input 5 2 5 6 2 2" xfId="23672" xr:uid="{C625BBE9-C9CE-4B72-B6BF-5726C35070A9}"/>
    <cellStyle name="Input 5 2 5 6 3" xfId="23673" xr:uid="{43704598-BB11-473D-A5B9-77590F5AB3E9}"/>
    <cellStyle name="Input 5 2 5 7" xfId="23674" xr:uid="{0AD9DB1F-EA0E-4237-94B9-712AE5D7A24D}"/>
    <cellStyle name="Input 5 2 5 7 2" xfId="23675" xr:uid="{F3E74435-3DCE-450B-B9D7-4212337B501D}"/>
    <cellStyle name="Input 5 2 5 7 2 2" xfId="23676" xr:uid="{03C13770-2E87-4971-BB53-0F05F3EAC6D6}"/>
    <cellStyle name="Input 5 2 5 7 3" xfId="23677" xr:uid="{6E8A109D-C1F5-4253-A2C8-1B7FA2177042}"/>
    <cellStyle name="Input 5 2 5 8" xfId="23678" xr:uid="{B19A5162-2BE3-4B7D-802E-189BD8776661}"/>
    <cellStyle name="Input 5 2 5 8 2" xfId="23679" xr:uid="{F3D942C4-ECD1-4759-A027-60D5D032119F}"/>
    <cellStyle name="Input 5 2 5 8 2 2" xfId="23680" xr:uid="{C767D95A-D36B-4146-B659-413176911796}"/>
    <cellStyle name="Input 5 2 5 8 3" xfId="23681" xr:uid="{D9ADCDD7-B362-4748-89FD-5689FDE41CFE}"/>
    <cellStyle name="Input 5 2 5 9" xfId="23682" xr:uid="{CD996777-7452-4E60-9BEA-80F88D675401}"/>
    <cellStyle name="Input 5 2 5 9 2" xfId="23683" xr:uid="{1CA3B010-8D71-4F6E-8C4C-301CF95B2BAC}"/>
    <cellStyle name="Input 5 2 5 9 2 2" xfId="23684" xr:uid="{60E77AA1-F19E-4BE9-B2BC-3D162220DB89}"/>
    <cellStyle name="Input 5 2 5 9 3" xfId="23685" xr:uid="{BAEA4FF7-4F9A-43A8-B25F-931BE7C2F934}"/>
    <cellStyle name="Input 5 2 6" xfId="23686" xr:uid="{92A78151-CA19-4891-92DB-D017500B5DF0}"/>
    <cellStyle name="Input 5 2 6 2" xfId="23687" xr:uid="{E8E548C2-D1FE-4CF7-B24A-78099DF5074E}"/>
    <cellStyle name="Input 5 2 6 2 2" xfId="23688" xr:uid="{3AAE760A-319E-4D38-821C-799F60ADB2EC}"/>
    <cellStyle name="Input 5 2 6 3" xfId="23689" xr:uid="{5B2A7413-2491-4FF6-928A-20E3FD7BD72B}"/>
    <cellStyle name="Input 5 2 6 4" xfId="23690" xr:uid="{6ECA568B-84FA-4D27-9804-2D36903B5A0E}"/>
    <cellStyle name="Input 5 2 7" xfId="23691" xr:uid="{F14D401C-3CE9-4C34-BE93-F8F77A6C8394}"/>
    <cellStyle name="Input 5 2 7 2" xfId="23692" xr:uid="{29309A1A-EF60-46CB-B28B-9CBC523EE894}"/>
    <cellStyle name="Input 5 2 7 2 2" xfId="23693" xr:uid="{8909B1AC-AA6F-4372-A47F-27AF0D6F57CA}"/>
    <cellStyle name="Input 5 2 7 3" xfId="23694" xr:uid="{8238F682-62D3-4CAE-99FF-7EDF8C2577F1}"/>
    <cellStyle name="Input 5 2 8" xfId="23695" xr:uid="{C0B52766-B3F7-4AAD-A512-E72C327FA474}"/>
    <cellStyle name="Input 5 2 8 2" xfId="23696" xr:uid="{5F80FFDE-B58F-42C9-837F-CA0DD68E7B45}"/>
    <cellStyle name="Input 5 2 8 2 2" xfId="23697" xr:uid="{9469B907-D54A-4D91-82E7-CAE0C668E392}"/>
    <cellStyle name="Input 5 2 8 3" xfId="23698" xr:uid="{90F1EFB3-CB31-4A97-9115-3C8977F139DB}"/>
    <cellStyle name="Input 5 2 9" xfId="23699" xr:uid="{644A6DA7-CD9F-45DD-9FF5-833F99FED342}"/>
    <cellStyle name="Input 5 2 9 2" xfId="23700" xr:uid="{6CECF49C-7929-4FC5-BA8F-4E47666EA44A}"/>
    <cellStyle name="Input 5 2 9 2 2" xfId="23701" xr:uid="{6D271C4A-5C32-42AD-B87B-BB44E3E58EA0}"/>
    <cellStyle name="Input 5 2 9 3" xfId="23702" xr:uid="{58475317-67FD-43C8-8E48-68B45D996154}"/>
    <cellStyle name="Input 5 20" xfId="23703" xr:uid="{B38DBB6B-507A-489D-870B-9BCF39BF8AED}"/>
    <cellStyle name="Input 5 20 2" xfId="23704" xr:uid="{27385FF6-9C6F-43C4-9919-980B47BAB144}"/>
    <cellStyle name="Input 5 20 2 2" xfId="23705" xr:uid="{318F35FE-49B6-42E5-867A-2CD92F87BD69}"/>
    <cellStyle name="Input 5 20 3" xfId="23706" xr:uid="{0D64184D-212F-48A3-860B-07D274ADA0AC}"/>
    <cellStyle name="Input 5 21" xfId="23707" xr:uid="{C5DF40BB-2A7B-4E12-8308-EBDCEDE9A977}"/>
    <cellStyle name="Input 5 21 2" xfId="23708" xr:uid="{CB19E4B3-748C-4611-8C4B-1C3E4B652BA2}"/>
    <cellStyle name="Input 5 21 2 2" xfId="23709" xr:uid="{5D12435D-4CB7-4E8F-8A03-9F7D422949F2}"/>
    <cellStyle name="Input 5 21 3" xfId="23710" xr:uid="{3C76B3BF-4E02-4F40-A6A5-4831AA70B854}"/>
    <cellStyle name="Input 5 22" xfId="23711" xr:uid="{BE94A87E-2E23-4E49-BDA5-2890D78B2944}"/>
    <cellStyle name="Input 5 22 2" xfId="23712" xr:uid="{4A360F99-DC0A-4FAB-9602-0B70C8A4C028}"/>
    <cellStyle name="Input 5 23" xfId="23713" xr:uid="{3721D86F-5646-4875-B5A0-E737EC6F9175}"/>
    <cellStyle name="Input 5 24" xfId="23714" xr:uid="{5B2ED2E6-0557-4A41-ACEB-515F027C9641}"/>
    <cellStyle name="Input 5 25" xfId="23715" xr:uid="{0AFDA55F-4294-4CB9-B9A6-90C8B381818E}"/>
    <cellStyle name="Input 5 26" xfId="23716" xr:uid="{31786AA9-E412-4805-952A-7EC43556C4F6}"/>
    <cellStyle name="Input 5 27" xfId="23717" xr:uid="{CED23BD6-1CD0-4E8A-A765-3143B57F2255}"/>
    <cellStyle name="Input 5 28" xfId="23718" xr:uid="{78646431-CF5E-4013-BB12-F872EE4DA574}"/>
    <cellStyle name="Input 5 29" xfId="23719" xr:uid="{24F22ACE-67F4-411E-8689-5C8D3E4A1724}"/>
    <cellStyle name="Input 5 3" xfId="23720" xr:uid="{147C8B3E-D458-47A4-B9E4-38211372AF9D}"/>
    <cellStyle name="Input 5 3 10" xfId="23721" xr:uid="{C8652A5B-DCE2-4F51-B091-7033A6D18E67}"/>
    <cellStyle name="Input 5 3 10 2" xfId="23722" xr:uid="{98EE6A24-E32C-4091-8010-38BF61CE75BA}"/>
    <cellStyle name="Input 5 3 10 2 2" xfId="23723" xr:uid="{F44FF478-6E74-4164-B82C-F03C799A08A9}"/>
    <cellStyle name="Input 5 3 10 3" xfId="23724" xr:uid="{5D64D314-CB0B-4AF5-9A6D-E3B41D44B25F}"/>
    <cellStyle name="Input 5 3 11" xfId="23725" xr:uid="{283B07DE-E633-470C-89EE-CC706C0F18F7}"/>
    <cellStyle name="Input 5 3 11 2" xfId="23726" xr:uid="{B4D2FFC9-EFAC-483E-8D87-F1271303B30C}"/>
    <cellStyle name="Input 5 3 11 2 2" xfId="23727" xr:uid="{7557CA63-CFB9-44C2-99F4-03C75FC555F4}"/>
    <cellStyle name="Input 5 3 11 3" xfId="23728" xr:uid="{F1AEF06E-16BE-4A7C-948D-542A08780D27}"/>
    <cellStyle name="Input 5 3 12" xfId="23729" xr:uid="{5EB9AC92-615A-4F89-964F-2667A4986187}"/>
    <cellStyle name="Input 5 3 12 2" xfId="23730" xr:uid="{B8D6E8A6-F5DF-4412-BAB9-9CBB1C732E2D}"/>
    <cellStyle name="Input 5 3 12 2 2" xfId="23731" xr:uid="{DF82ACE2-1306-4001-8DA9-44B8DDA5E356}"/>
    <cellStyle name="Input 5 3 12 3" xfId="23732" xr:uid="{7069A912-CED2-4481-AA44-0AA4E5CB44E0}"/>
    <cellStyle name="Input 5 3 13" xfId="23733" xr:uid="{C5E94B6D-3DA1-4475-A44C-90C2B3411326}"/>
    <cellStyle name="Input 5 3 13 2" xfId="23734" xr:uid="{85F027BE-D428-44B5-8814-CF1D93ED275D}"/>
    <cellStyle name="Input 5 3 13 2 2" xfId="23735" xr:uid="{F48FFDD7-2ACE-4A1B-A159-2D658FFBBC75}"/>
    <cellStyle name="Input 5 3 13 3" xfId="23736" xr:uid="{F373906E-1A76-4BBF-91DA-7FB20AF781A7}"/>
    <cellStyle name="Input 5 3 14" xfId="23737" xr:uid="{53CE2337-04D6-4F8B-8DFB-B32EF46B0990}"/>
    <cellStyle name="Input 5 3 14 2" xfId="23738" xr:uid="{D808BD49-9C1F-4737-8FAF-2E9C949135D6}"/>
    <cellStyle name="Input 5 3 14 2 2" xfId="23739" xr:uid="{0ED463A1-DF14-42DE-839E-DB8B325456A2}"/>
    <cellStyle name="Input 5 3 14 3" xfId="23740" xr:uid="{257EA7AC-A1BB-4D89-B85F-36E4D843FF24}"/>
    <cellStyle name="Input 5 3 15" xfId="23741" xr:uid="{92524984-3DE5-430E-9A85-6B65A330E0C3}"/>
    <cellStyle name="Input 5 3 15 2" xfId="23742" xr:uid="{0023B5CC-2EF0-4252-853C-580ED7DFEF5A}"/>
    <cellStyle name="Input 5 3 15 2 2" xfId="23743" xr:uid="{345DACCF-EB3B-496A-906E-84D84CF900DD}"/>
    <cellStyle name="Input 5 3 15 3" xfId="23744" xr:uid="{28BB2FA4-E48E-4370-97EA-2FCAA0FBD712}"/>
    <cellStyle name="Input 5 3 16" xfId="23745" xr:uid="{2DBD8B58-CE2B-4B2A-A0F9-3C07AAE6757E}"/>
    <cellStyle name="Input 5 3 16 2" xfId="23746" xr:uid="{4C782A95-5796-4E79-A8C8-E7F820098C05}"/>
    <cellStyle name="Input 5 3 16 2 2" xfId="23747" xr:uid="{DE297FC0-4492-4818-95AF-16EF4C178724}"/>
    <cellStyle name="Input 5 3 16 3" xfId="23748" xr:uid="{912CF43F-5C73-4B23-B2BF-99DDFA9C3DCF}"/>
    <cellStyle name="Input 5 3 17" xfId="23749" xr:uid="{5239A050-1CC4-4C34-BCC3-FA13866C7C98}"/>
    <cellStyle name="Input 5 3 17 2" xfId="23750" xr:uid="{168E3EA5-4967-4FC8-94CC-66CEEB7E8B1D}"/>
    <cellStyle name="Input 5 3 17 2 2" xfId="23751" xr:uid="{F2DB873F-9220-46A5-8226-2DB087593E77}"/>
    <cellStyle name="Input 5 3 17 3" xfId="23752" xr:uid="{5EA279EE-8A03-4636-93C5-FF3C3788D00C}"/>
    <cellStyle name="Input 5 3 18" xfId="23753" xr:uid="{BFEE8F81-1386-4F06-96C1-7807A23F0E63}"/>
    <cellStyle name="Input 5 3 18 2" xfId="23754" xr:uid="{8BA4C73C-A4FA-4D7A-B564-451B4B2DA980}"/>
    <cellStyle name="Input 5 3 19" xfId="23755" xr:uid="{17C62B5C-D52D-4DE7-9290-2B7C5F8334C2}"/>
    <cellStyle name="Input 5 3 2" xfId="23756" xr:uid="{6245C9FE-6D1D-4AF9-9E96-B5E06AFC6B8D}"/>
    <cellStyle name="Input 5 3 2 10" xfId="23757" xr:uid="{6E037252-53CB-4C32-B19C-14347EBB28F8}"/>
    <cellStyle name="Input 5 3 2 10 2" xfId="23758" xr:uid="{73C11A1B-6CAB-4587-9408-DAECE08B7099}"/>
    <cellStyle name="Input 5 3 2 10 2 2" xfId="23759" xr:uid="{29109FBE-758E-4E3C-8087-05E916FD4C27}"/>
    <cellStyle name="Input 5 3 2 10 3" xfId="23760" xr:uid="{BB2C54F6-7B83-411F-9CD1-DEC1CC6049C2}"/>
    <cellStyle name="Input 5 3 2 11" xfId="23761" xr:uid="{E58E28F2-5CEE-46FB-8EFF-B12244EEC1ED}"/>
    <cellStyle name="Input 5 3 2 11 2" xfId="23762" xr:uid="{33A70B40-6BF3-4AE4-81A1-D23056DC3CF3}"/>
    <cellStyle name="Input 5 3 2 11 2 2" xfId="23763" xr:uid="{AD84B581-224E-40C5-80BA-5CBCD2924ED5}"/>
    <cellStyle name="Input 5 3 2 11 3" xfId="23764" xr:uid="{0A4A06C8-355B-4D3A-8ECA-5AE49C683E78}"/>
    <cellStyle name="Input 5 3 2 12" xfId="23765" xr:uid="{C0EAD895-2CA8-4D82-81C7-B081DF0A1809}"/>
    <cellStyle name="Input 5 3 2 12 2" xfId="23766" xr:uid="{442BF420-8CB6-491F-999F-6A65A4418099}"/>
    <cellStyle name="Input 5 3 2 12 2 2" xfId="23767" xr:uid="{B6A7126F-59BE-4DA7-B5A2-2298AB98DE60}"/>
    <cellStyle name="Input 5 3 2 12 3" xfId="23768" xr:uid="{E17A0D66-D429-4E2A-BCCB-6DB0CB3D24E5}"/>
    <cellStyle name="Input 5 3 2 13" xfId="23769" xr:uid="{793C7FC8-583E-4BA5-9C3F-0316B1D588D5}"/>
    <cellStyle name="Input 5 3 2 13 2" xfId="23770" xr:uid="{2AC295B5-6847-43A5-A076-07612861A0E4}"/>
    <cellStyle name="Input 5 3 2 13 2 2" xfId="23771" xr:uid="{7987FC04-8EA8-4BA7-8121-66F5009496B4}"/>
    <cellStyle name="Input 5 3 2 13 3" xfId="23772" xr:uid="{52C784F9-8095-47BC-9AA6-5E355EB87C57}"/>
    <cellStyle name="Input 5 3 2 14" xfId="23773" xr:uid="{FD6A19C8-D217-4B27-BBFA-1DAF40879575}"/>
    <cellStyle name="Input 5 3 2 14 2" xfId="23774" xr:uid="{E859D98A-0A25-428D-9807-625345698FC3}"/>
    <cellStyle name="Input 5 3 2 14 2 2" xfId="23775" xr:uid="{EA2D142E-A4BF-45FA-8065-490817217E3C}"/>
    <cellStyle name="Input 5 3 2 14 3" xfId="23776" xr:uid="{77F8689A-5451-42B5-AAE4-9091C94FF340}"/>
    <cellStyle name="Input 5 3 2 15" xfId="23777" xr:uid="{B9816C98-16AA-41EF-A914-4826623F124D}"/>
    <cellStyle name="Input 5 3 2 15 2" xfId="23778" xr:uid="{94B41712-BBF1-4BDC-8978-85EFFC2E0054}"/>
    <cellStyle name="Input 5 3 2 15 2 2" xfId="23779" xr:uid="{B6F4F593-7331-4090-BBCB-8E4EB27BDF87}"/>
    <cellStyle name="Input 5 3 2 15 3" xfId="23780" xr:uid="{6609C160-AF85-45D8-91C2-5A4FB7D220B9}"/>
    <cellStyle name="Input 5 3 2 16" xfId="23781" xr:uid="{8C04C825-EAB4-4C0F-8D1E-8209E2566A6A}"/>
    <cellStyle name="Input 5 3 2 16 2" xfId="23782" xr:uid="{337F6C6A-AA0D-44B2-B7C6-D14A26F98320}"/>
    <cellStyle name="Input 5 3 2 16 2 2" xfId="23783" xr:uid="{C6223FA7-7059-4C60-A92D-EFA0E19364B2}"/>
    <cellStyle name="Input 5 3 2 16 3" xfId="23784" xr:uid="{80AAEEB0-1A8E-4E5B-8D2B-3A7F21C14403}"/>
    <cellStyle name="Input 5 3 2 17" xfId="23785" xr:uid="{2AFB593C-35AD-4760-9E79-D220BDA1DC00}"/>
    <cellStyle name="Input 5 3 2 17 2" xfId="23786" xr:uid="{373BE33F-BC9F-425A-B418-BD17F65EB79C}"/>
    <cellStyle name="Input 5 3 2 17 2 2" xfId="23787" xr:uid="{B86D9CAE-7F5F-44B9-9FDE-E06B7303322D}"/>
    <cellStyle name="Input 5 3 2 17 3" xfId="23788" xr:uid="{60C23153-F1CD-462D-97E4-A6AB9F7BC129}"/>
    <cellStyle name="Input 5 3 2 18" xfId="23789" xr:uid="{88D45E45-14B4-4157-A037-1CB3FA3873AB}"/>
    <cellStyle name="Input 5 3 2 18 2" xfId="23790" xr:uid="{BF26FAE5-8B2B-431B-B69D-403C1972AA2E}"/>
    <cellStyle name="Input 5 3 2 18 2 2" xfId="23791" xr:uid="{A781BAED-F9B0-44E2-ADA6-26A77BC2F85D}"/>
    <cellStyle name="Input 5 3 2 18 3" xfId="23792" xr:uid="{6F34F906-57C3-45BD-881B-AB89343208A5}"/>
    <cellStyle name="Input 5 3 2 19" xfId="23793" xr:uid="{0127EA6A-9E8B-4552-9F1C-73FF759E29F9}"/>
    <cellStyle name="Input 5 3 2 19 2" xfId="23794" xr:uid="{814D5372-AE5A-44C3-BAFC-49E0CE1DDFEA}"/>
    <cellStyle name="Input 5 3 2 19 2 2" xfId="23795" xr:uid="{5755A2D4-32CF-4F1C-A6B3-AE4200BB90B0}"/>
    <cellStyle name="Input 5 3 2 19 3" xfId="23796" xr:uid="{3E722231-C959-40E1-B09B-E444E2241A2C}"/>
    <cellStyle name="Input 5 3 2 2" xfId="23797" xr:uid="{9F6D95A0-04A5-4F32-BD84-D00961D72647}"/>
    <cellStyle name="Input 5 3 2 2 2" xfId="23798" xr:uid="{74874C53-BCCA-4529-9166-3A07D047F7E8}"/>
    <cellStyle name="Input 5 3 2 2 2 2" xfId="23799" xr:uid="{C4BF9B25-1C3B-495D-8CB7-1BF233ABB2A2}"/>
    <cellStyle name="Input 5 3 2 2 2 2 2" xfId="23800" xr:uid="{5D3257C8-E621-4D6B-8E64-7700ABDBA028}"/>
    <cellStyle name="Input 5 3 2 2 2 3" xfId="23801" xr:uid="{C691FF19-DF18-4E49-9CC6-19BCD07E1127}"/>
    <cellStyle name="Input 5 3 2 2 2 4" xfId="23802" xr:uid="{7A403D6C-C6DE-4887-B7EF-36A01977ACCE}"/>
    <cellStyle name="Input 5 3 2 2 3" xfId="23803" xr:uid="{302F0D7C-460D-4CB1-B39D-47CFBC6AA0A6}"/>
    <cellStyle name="Input 5 3 2 2 3 2" xfId="23804" xr:uid="{0D2BE3A8-097E-41B5-BB63-4D59745F1F55}"/>
    <cellStyle name="Input 5 3 2 2 4" xfId="23805" xr:uid="{B0017985-AB61-4ABC-A013-4C774289F5AC}"/>
    <cellStyle name="Input 5 3 2 2 5" xfId="23806" xr:uid="{9B1DF5C5-398A-4A59-BF54-FE4F6C9A5470}"/>
    <cellStyle name="Input 5 3 2 20" xfId="23807" xr:uid="{1741D4B4-4A7E-44D1-9471-8F9DF054ABD7}"/>
    <cellStyle name="Input 5 3 2 20 2" xfId="23808" xr:uid="{2C171D79-6FA9-4D4D-BD63-BBAEE9B233A2}"/>
    <cellStyle name="Input 5 3 2 20 2 2" xfId="23809" xr:uid="{DA2C7049-B81B-4BC9-80B3-2A594E705CCC}"/>
    <cellStyle name="Input 5 3 2 20 3" xfId="23810" xr:uid="{C12E166F-1DCF-4885-A850-E19317828456}"/>
    <cellStyle name="Input 5 3 2 21" xfId="23811" xr:uid="{7B6CB56C-08A3-48F4-85AA-DCEBAE9B486D}"/>
    <cellStyle name="Input 5 3 2 21 2" xfId="23812" xr:uid="{F22C77D8-4A50-45C0-9AF9-C23159FF2705}"/>
    <cellStyle name="Input 5 3 2 22" xfId="23813" xr:uid="{B424EF4C-B5FB-4DA5-BD50-7848303F195F}"/>
    <cellStyle name="Input 5 3 2 23" xfId="23814" xr:uid="{241F2223-97DF-4F3E-ACA3-36C712B70EBA}"/>
    <cellStyle name="Input 5 3 2 3" xfId="23815" xr:uid="{308D4B59-5FBC-4992-968C-67138D102163}"/>
    <cellStyle name="Input 5 3 2 3 2" xfId="23816" xr:uid="{FBA6C2A2-60EF-4FA1-8F80-50CE5F88CA48}"/>
    <cellStyle name="Input 5 3 2 3 2 2" xfId="23817" xr:uid="{6B3D0900-DA90-45C6-A0CF-491A15643304}"/>
    <cellStyle name="Input 5 3 2 3 2 3" xfId="23818" xr:uid="{C637A801-A81F-4568-A4DE-39099D6EB792}"/>
    <cellStyle name="Input 5 3 2 3 3" xfId="23819" xr:uid="{FD553604-3A16-46D3-919A-25ED09680B03}"/>
    <cellStyle name="Input 5 3 2 3 3 2" xfId="23820" xr:uid="{A9345108-6FF7-46C2-918A-97AD38CA37F9}"/>
    <cellStyle name="Input 5 3 2 3 4" xfId="23821" xr:uid="{F273C72E-349A-4A84-B385-B5981BA74F6C}"/>
    <cellStyle name="Input 5 3 2 4" xfId="23822" xr:uid="{7C3ED8C8-B512-48F2-9F3C-F03B9068ED5B}"/>
    <cellStyle name="Input 5 3 2 4 2" xfId="23823" xr:uid="{36C98B0E-7397-4415-B792-023FE931A8B7}"/>
    <cellStyle name="Input 5 3 2 4 2 2" xfId="23824" xr:uid="{DF487B99-4E84-4E7B-9FC1-B065E680D672}"/>
    <cellStyle name="Input 5 3 2 4 3" xfId="23825" xr:uid="{E612BA8F-5B6E-4256-9EE4-A0F88BDA9CAF}"/>
    <cellStyle name="Input 5 3 2 4 4" xfId="23826" xr:uid="{B41A9F31-3D5E-4EB6-B015-FE5C0ABAD9B8}"/>
    <cellStyle name="Input 5 3 2 5" xfId="23827" xr:uid="{114D344E-7906-4447-8EF1-20A15064D9B2}"/>
    <cellStyle name="Input 5 3 2 5 2" xfId="23828" xr:uid="{8E161487-6277-4026-8EF5-3F3221768C60}"/>
    <cellStyle name="Input 5 3 2 5 2 2" xfId="23829" xr:uid="{17A2A556-2304-4EF1-A1D4-6FB5B140295A}"/>
    <cellStyle name="Input 5 3 2 5 3" xfId="23830" xr:uid="{98CC1820-146D-480C-BD46-456743ED82A6}"/>
    <cellStyle name="Input 5 3 2 5 4" xfId="23831" xr:uid="{FBB3BBE7-FAC2-422F-BE24-347B410064F5}"/>
    <cellStyle name="Input 5 3 2 6" xfId="23832" xr:uid="{01AA461A-4C1F-4432-9C10-CE7F3789350A}"/>
    <cellStyle name="Input 5 3 2 6 2" xfId="23833" xr:uid="{B56EC12D-FF4D-4100-88D9-2F0EEFFCA34C}"/>
    <cellStyle name="Input 5 3 2 6 2 2" xfId="23834" xr:uid="{9D0D109A-E42C-4105-AEA4-6A24E6BEEE8B}"/>
    <cellStyle name="Input 5 3 2 6 3" xfId="23835" xr:uid="{889F95B0-1CC6-4014-BDC6-1D706952563E}"/>
    <cellStyle name="Input 5 3 2 7" xfId="23836" xr:uid="{3542B5FE-7896-4C0D-8F2F-33AC4822A963}"/>
    <cellStyle name="Input 5 3 2 7 2" xfId="23837" xr:uid="{C5A3CD39-6EAC-4B56-B211-34DFBAF72658}"/>
    <cellStyle name="Input 5 3 2 7 2 2" xfId="23838" xr:uid="{905B30F5-EF47-49EC-B9A2-F7EBD3C66D64}"/>
    <cellStyle name="Input 5 3 2 7 3" xfId="23839" xr:uid="{C1AB0714-8E1B-4836-BAB1-644EE64AD887}"/>
    <cellStyle name="Input 5 3 2 8" xfId="23840" xr:uid="{EF619758-B8F8-499D-989A-1B2D8C5DECD0}"/>
    <cellStyle name="Input 5 3 2 8 2" xfId="23841" xr:uid="{1D9AF60C-1A54-40B1-B753-E50267591E5C}"/>
    <cellStyle name="Input 5 3 2 8 2 2" xfId="23842" xr:uid="{0AE8BD86-8FDA-4AE8-8994-E8A74C5AD1DE}"/>
    <cellStyle name="Input 5 3 2 8 3" xfId="23843" xr:uid="{C548104C-74CD-47B7-ACC6-7B0B6713FBF2}"/>
    <cellStyle name="Input 5 3 2 9" xfId="23844" xr:uid="{B7B83373-266F-4A9B-B14A-2F773F239188}"/>
    <cellStyle name="Input 5 3 2 9 2" xfId="23845" xr:uid="{45833D05-CE55-4B2D-A3AC-D9BAB98F0278}"/>
    <cellStyle name="Input 5 3 2 9 2 2" xfId="23846" xr:uid="{66ADCDD2-080E-4B59-A865-E9DB44F3AC5D}"/>
    <cellStyle name="Input 5 3 2 9 3" xfId="23847" xr:uid="{7EE12465-FD39-42DF-B260-BD165DF8190F}"/>
    <cellStyle name="Input 5 3 20" xfId="23848" xr:uid="{636DBD4A-80EE-4CD7-AE2D-D3B258A6C0A8}"/>
    <cellStyle name="Input 5 3 3" xfId="23849" xr:uid="{D330D934-2BB2-490F-9F34-54601B036998}"/>
    <cellStyle name="Input 5 3 3 2" xfId="23850" xr:uid="{65F74E8E-D1A2-45A8-968C-800035EA7459}"/>
    <cellStyle name="Input 5 3 3 2 2" xfId="23851" xr:uid="{05F1C8BC-54B9-436C-A878-92305DE29D42}"/>
    <cellStyle name="Input 5 3 3 2 2 2" xfId="23852" xr:uid="{8F5E4784-643D-4B13-BCA6-165354B207D3}"/>
    <cellStyle name="Input 5 3 3 2 3" xfId="23853" xr:uid="{F5846F69-0416-4732-A069-289B6E14449F}"/>
    <cellStyle name="Input 5 3 3 2 4" xfId="23854" xr:uid="{3E9C3D1C-3A2C-4255-B8A0-FC21218718D9}"/>
    <cellStyle name="Input 5 3 3 3" xfId="23855" xr:uid="{A612FBFC-1C52-469F-8772-A70B6277B5A6}"/>
    <cellStyle name="Input 5 3 3 3 2" xfId="23856" xr:uid="{15EC0A2A-5AD8-465B-9E38-DAECF9EBFA68}"/>
    <cellStyle name="Input 5 3 3 4" xfId="23857" xr:uid="{4CAB44D4-69E6-4CE9-9787-F2164660A56E}"/>
    <cellStyle name="Input 5 3 3 5" xfId="23858" xr:uid="{56DC29A8-431C-478F-AEB1-A5FA7313D03B}"/>
    <cellStyle name="Input 5 3 4" xfId="23859" xr:uid="{EC6D6E71-4196-4015-A16A-097778C0BF87}"/>
    <cellStyle name="Input 5 3 4 2" xfId="23860" xr:uid="{701FAF40-4A99-4EF1-A539-F68CB7E76160}"/>
    <cellStyle name="Input 5 3 4 2 2" xfId="23861" xr:uid="{30626FE6-BD15-4DD8-B304-AD7817435B4A}"/>
    <cellStyle name="Input 5 3 4 2 3" xfId="23862" xr:uid="{6EF67B7D-9BE6-42A7-A367-DC155ADA97C9}"/>
    <cellStyle name="Input 5 3 4 3" xfId="23863" xr:uid="{E37A26D9-3D4E-41A8-A31B-D3196A0BEC5C}"/>
    <cellStyle name="Input 5 3 4 3 2" xfId="23864" xr:uid="{62048681-59C4-470F-BBBE-D444C4F04989}"/>
    <cellStyle name="Input 5 3 4 4" xfId="23865" xr:uid="{20D8D52B-71B1-4998-B22D-248093BB264F}"/>
    <cellStyle name="Input 5 3 5" xfId="23866" xr:uid="{D89AEB35-0A51-4D95-9A38-F0668B638ACC}"/>
    <cellStyle name="Input 5 3 5 2" xfId="23867" xr:uid="{2B8A72D4-A313-4360-BC4C-9DBE98325308}"/>
    <cellStyle name="Input 5 3 5 2 2" xfId="23868" xr:uid="{A27650D2-A21A-4824-9EAA-B32EAD84C597}"/>
    <cellStyle name="Input 5 3 5 2 3" xfId="23869" xr:uid="{492117E9-FA07-451E-9A96-1393B800C0F8}"/>
    <cellStyle name="Input 5 3 5 3" xfId="23870" xr:uid="{B74F3318-DBB1-4F46-84EA-1CDA6D90A2D6}"/>
    <cellStyle name="Input 5 3 5 4" xfId="23871" xr:uid="{42756E68-8AFC-4F94-9B35-6C2792E10BD5}"/>
    <cellStyle name="Input 5 3 6" xfId="23872" xr:uid="{0A47890F-5C68-483E-977E-360DC60F2A51}"/>
    <cellStyle name="Input 5 3 6 2" xfId="23873" xr:uid="{2EDBDAA6-92FD-4262-85F6-BEEE365F0F7A}"/>
    <cellStyle name="Input 5 3 6 2 2" xfId="23874" xr:uid="{A63B8B4C-4F3A-4AF6-AB38-AF6B508C7C3B}"/>
    <cellStyle name="Input 5 3 6 3" xfId="23875" xr:uid="{D7509848-0F1B-49CB-A765-5B4C5C245764}"/>
    <cellStyle name="Input 5 3 6 4" xfId="23876" xr:uid="{EC45D494-22A8-40C7-B065-5A0D3EBA4BF9}"/>
    <cellStyle name="Input 5 3 7" xfId="23877" xr:uid="{829AA51A-29B3-4C83-BE90-F0C63595F12F}"/>
    <cellStyle name="Input 5 3 7 2" xfId="23878" xr:uid="{CC258B22-8008-40A0-B974-1531928E8F41}"/>
    <cellStyle name="Input 5 3 7 2 2" xfId="23879" xr:uid="{30D733AD-1740-4A82-B721-BC09C931C0C9}"/>
    <cellStyle name="Input 5 3 7 3" xfId="23880" xr:uid="{C4276105-369A-4B82-84DC-92B305782403}"/>
    <cellStyle name="Input 5 3 8" xfId="23881" xr:uid="{EB4DEC15-F7D7-4DFE-9F53-31AFF6568773}"/>
    <cellStyle name="Input 5 3 8 2" xfId="23882" xr:uid="{F6DD6267-86B1-47BF-953E-125306D4A41E}"/>
    <cellStyle name="Input 5 3 8 2 2" xfId="23883" xr:uid="{8F48F50D-2576-4411-A06D-88964514B1FB}"/>
    <cellStyle name="Input 5 3 8 3" xfId="23884" xr:uid="{E51E7A58-DD51-44BA-9239-93C3FE29D15D}"/>
    <cellStyle name="Input 5 3 9" xfId="23885" xr:uid="{7ED7D4D3-0BD3-4266-B599-F3E395049B9D}"/>
    <cellStyle name="Input 5 3 9 2" xfId="23886" xr:uid="{E1F607CE-9752-4F8C-A758-1E293FE3EEDE}"/>
    <cellStyle name="Input 5 3 9 2 2" xfId="23887" xr:uid="{97C2F12C-0325-4D25-A2C2-DD79238F75EB}"/>
    <cellStyle name="Input 5 3 9 3" xfId="23888" xr:uid="{E2350C66-5207-4776-BD43-8E6E7BBDE506}"/>
    <cellStyle name="Input 5 30" xfId="23889" xr:uid="{6384AD14-8FC0-4D05-B234-7619146C8F24}"/>
    <cellStyle name="Input 5 31" xfId="23890" xr:uid="{A94EAC05-30AD-470F-84FB-C5146C0C7B7E}"/>
    <cellStyle name="Input 5 4" xfId="23891" xr:uid="{9AF05C60-FC9B-4B83-B233-0B687BE7A8D8}"/>
    <cellStyle name="Input 5 4 10" xfId="23892" xr:uid="{F2076472-3D2D-4FC9-9751-730B5505B85C}"/>
    <cellStyle name="Input 5 4 10 2" xfId="23893" xr:uid="{6B0F5DB7-055B-4653-8C75-C1A6CE40995B}"/>
    <cellStyle name="Input 5 4 10 2 2" xfId="23894" xr:uid="{88EEF62F-0212-4D8F-A1C7-ED8A91589B4B}"/>
    <cellStyle name="Input 5 4 10 3" xfId="23895" xr:uid="{AB35208D-7470-4097-8569-E339739E6790}"/>
    <cellStyle name="Input 5 4 11" xfId="23896" xr:uid="{8C0C5AB7-B907-4EC1-8981-BDB392F5DFD4}"/>
    <cellStyle name="Input 5 4 11 2" xfId="23897" xr:uid="{67561A71-E511-4DE8-BE7B-D0D274C2E77B}"/>
    <cellStyle name="Input 5 4 11 2 2" xfId="23898" xr:uid="{4EED5000-6180-4B1E-AF64-6B1FACE3E5DC}"/>
    <cellStyle name="Input 5 4 11 3" xfId="23899" xr:uid="{950AEECA-0590-4712-B4CD-1BAF32821D40}"/>
    <cellStyle name="Input 5 4 12" xfId="23900" xr:uid="{39418556-7572-4D62-B40B-85CD55E61458}"/>
    <cellStyle name="Input 5 4 12 2" xfId="23901" xr:uid="{3F85B651-EFAC-439C-96E3-B8FC24D6AAAF}"/>
    <cellStyle name="Input 5 4 12 2 2" xfId="23902" xr:uid="{FFD31A77-9228-41AB-BA61-B9B05EF37951}"/>
    <cellStyle name="Input 5 4 12 3" xfId="23903" xr:uid="{08D46B6C-3AA9-492B-B383-7283F1AB9863}"/>
    <cellStyle name="Input 5 4 13" xfId="23904" xr:uid="{66A5C5C4-6D6F-401A-8A74-8E24ACD3B1F9}"/>
    <cellStyle name="Input 5 4 13 2" xfId="23905" xr:uid="{17B4FEDF-64DF-4563-8757-7ACB1F0140EE}"/>
    <cellStyle name="Input 5 4 13 2 2" xfId="23906" xr:uid="{02652198-C886-4975-B12F-67853D1B583C}"/>
    <cellStyle name="Input 5 4 13 3" xfId="23907" xr:uid="{AB1EF99E-7C9D-4589-A337-2F446B23BD0D}"/>
    <cellStyle name="Input 5 4 14" xfId="23908" xr:uid="{9A238778-628A-474C-BE6F-343C3BF76025}"/>
    <cellStyle name="Input 5 4 14 2" xfId="23909" xr:uid="{AF36C280-795C-4476-BAC3-63D43498FC69}"/>
    <cellStyle name="Input 5 4 14 2 2" xfId="23910" xr:uid="{C3B39A27-CD23-414D-8229-683025A27E23}"/>
    <cellStyle name="Input 5 4 14 3" xfId="23911" xr:uid="{BD257447-1294-4B5C-8802-6DA66BCC7ED6}"/>
    <cellStyle name="Input 5 4 15" xfId="23912" xr:uid="{3FD66769-D3D1-4F0D-86E4-776B9EC4B8E1}"/>
    <cellStyle name="Input 5 4 15 2" xfId="23913" xr:uid="{57865C32-2B20-4770-8E5F-D134C09061C8}"/>
    <cellStyle name="Input 5 4 15 2 2" xfId="23914" xr:uid="{BE56719E-B18B-477A-AFB8-16C2828D1769}"/>
    <cellStyle name="Input 5 4 15 3" xfId="23915" xr:uid="{EDAFE6EA-1BB7-438B-8922-DD4F4563918B}"/>
    <cellStyle name="Input 5 4 16" xfId="23916" xr:uid="{4E917197-7C96-4350-85F8-07CFC4A2D11D}"/>
    <cellStyle name="Input 5 4 16 2" xfId="23917" xr:uid="{8F36C122-5F61-4901-AAE2-1C7AD03EE58B}"/>
    <cellStyle name="Input 5 4 16 2 2" xfId="23918" xr:uid="{CD07879F-604D-4783-BEF8-B01019AB40F3}"/>
    <cellStyle name="Input 5 4 16 3" xfId="23919" xr:uid="{54D701F3-88CF-44F1-9717-F9C47D7F283D}"/>
    <cellStyle name="Input 5 4 17" xfId="23920" xr:uid="{67DFBAD2-F26F-4ADD-AC98-41D507915479}"/>
    <cellStyle name="Input 5 4 17 2" xfId="23921" xr:uid="{1987B85B-2500-4126-8ED7-2D380999AAF2}"/>
    <cellStyle name="Input 5 4 17 2 2" xfId="23922" xr:uid="{D9CD1056-F027-42D8-8AC9-55341AAE8579}"/>
    <cellStyle name="Input 5 4 17 3" xfId="23923" xr:uid="{77056F4C-0F89-4D77-B365-2AA6EFF7242E}"/>
    <cellStyle name="Input 5 4 18" xfId="23924" xr:uid="{75B4EF15-A1DA-4720-BFE7-65EA99A7224A}"/>
    <cellStyle name="Input 5 4 18 2" xfId="23925" xr:uid="{40F16FA7-7093-4FD9-8D04-0EAAB2AD50DB}"/>
    <cellStyle name="Input 5 4 19" xfId="23926" xr:uid="{4A9ED872-839D-40B6-81CD-8730312B6922}"/>
    <cellStyle name="Input 5 4 2" xfId="23927" xr:uid="{E6FDCB41-15E9-4721-A3F3-0591398FF044}"/>
    <cellStyle name="Input 5 4 2 10" xfId="23928" xr:uid="{E4AFE9D0-E193-44B3-B14D-D4DA72CFA92E}"/>
    <cellStyle name="Input 5 4 2 10 2" xfId="23929" xr:uid="{10E8822D-1A7D-4C7B-9086-AA13B85551BD}"/>
    <cellStyle name="Input 5 4 2 10 2 2" xfId="23930" xr:uid="{7C9D930C-EBDF-4484-869F-1897D940F6F5}"/>
    <cellStyle name="Input 5 4 2 10 3" xfId="23931" xr:uid="{E953C0EF-1D78-4AB6-BFC2-6FE15D0446DD}"/>
    <cellStyle name="Input 5 4 2 11" xfId="23932" xr:uid="{38388764-2512-42FD-85D7-F7B804BDB31A}"/>
    <cellStyle name="Input 5 4 2 11 2" xfId="23933" xr:uid="{4BA12A6E-101E-4DC2-BC90-B9301A34E848}"/>
    <cellStyle name="Input 5 4 2 11 2 2" xfId="23934" xr:uid="{524ECF05-6869-44A3-83DB-7610B333E9BF}"/>
    <cellStyle name="Input 5 4 2 11 3" xfId="23935" xr:uid="{428AE997-1D8A-406F-87E4-34ABF99985D9}"/>
    <cellStyle name="Input 5 4 2 12" xfId="23936" xr:uid="{F10515E4-9314-426A-B5FA-3CC9E1EE10A0}"/>
    <cellStyle name="Input 5 4 2 12 2" xfId="23937" xr:uid="{D119934F-E47A-4943-BAB1-5B4FCFAFA9F2}"/>
    <cellStyle name="Input 5 4 2 12 2 2" xfId="23938" xr:uid="{E0B38C54-C3B7-472A-854B-78E808F783DE}"/>
    <cellStyle name="Input 5 4 2 12 3" xfId="23939" xr:uid="{7FEE8A41-612D-46C3-AEAD-D5EA6014621B}"/>
    <cellStyle name="Input 5 4 2 13" xfId="23940" xr:uid="{939DDF2C-EFB0-4F65-A99F-5AAEE287A110}"/>
    <cellStyle name="Input 5 4 2 13 2" xfId="23941" xr:uid="{80D2EB8B-FC42-4E15-8B1C-2759CBB2F6B0}"/>
    <cellStyle name="Input 5 4 2 13 2 2" xfId="23942" xr:uid="{B7B1E241-35AB-4311-A27B-35E6A0C97388}"/>
    <cellStyle name="Input 5 4 2 13 3" xfId="23943" xr:uid="{43FC4B8A-52F5-4354-9441-89AA19A2102E}"/>
    <cellStyle name="Input 5 4 2 14" xfId="23944" xr:uid="{1370ED2A-137A-424F-BF71-6DB0DF273A55}"/>
    <cellStyle name="Input 5 4 2 14 2" xfId="23945" xr:uid="{1C931BB5-F70B-4228-951E-EEA35347C5FA}"/>
    <cellStyle name="Input 5 4 2 14 2 2" xfId="23946" xr:uid="{DA031033-D73A-4D71-B904-5A9F0C0E84D8}"/>
    <cellStyle name="Input 5 4 2 14 3" xfId="23947" xr:uid="{EAE84339-54B3-4E60-A859-0F14CF8AEE63}"/>
    <cellStyle name="Input 5 4 2 15" xfId="23948" xr:uid="{BC5DCA63-456B-42AD-A035-3E836D718D83}"/>
    <cellStyle name="Input 5 4 2 15 2" xfId="23949" xr:uid="{00893289-B7C4-47ED-9458-E0C892390B01}"/>
    <cellStyle name="Input 5 4 2 15 2 2" xfId="23950" xr:uid="{CC2F225A-E5D4-4DC5-AFCD-BF61B707F1CF}"/>
    <cellStyle name="Input 5 4 2 15 3" xfId="23951" xr:uid="{E1F3834D-C806-4E93-A527-2E6FAEF968C4}"/>
    <cellStyle name="Input 5 4 2 16" xfId="23952" xr:uid="{7D61C79A-6B40-4F07-8213-184FD870A54B}"/>
    <cellStyle name="Input 5 4 2 16 2" xfId="23953" xr:uid="{CA677D24-B506-4354-8F2F-83B8747D980A}"/>
    <cellStyle name="Input 5 4 2 16 2 2" xfId="23954" xr:uid="{4E61A3D3-DFBC-418F-A2AE-9AEFEAD643CB}"/>
    <cellStyle name="Input 5 4 2 16 3" xfId="23955" xr:uid="{A5976B81-3AC6-411C-A497-FAB2BFCA65E8}"/>
    <cellStyle name="Input 5 4 2 17" xfId="23956" xr:uid="{21D7E596-3847-4635-ABEC-D12307479E85}"/>
    <cellStyle name="Input 5 4 2 17 2" xfId="23957" xr:uid="{C9CF90FD-4710-46CB-B719-A188143D6999}"/>
    <cellStyle name="Input 5 4 2 17 2 2" xfId="23958" xr:uid="{DCF96838-DCEF-4934-BC8D-1D538D8081FE}"/>
    <cellStyle name="Input 5 4 2 17 3" xfId="23959" xr:uid="{F8BD2684-F746-4050-AA78-27D4CEE7037C}"/>
    <cellStyle name="Input 5 4 2 18" xfId="23960" xr:uid="{C6F97E05-8B93-45CD-9FC8-120867251F8E}"/>
    <cellStyle name="Input 5 4 2 18 2" xfId="23961" xr:uid="{C9469CB2-4053-4C65-A9B3-A26A777CB2A4}"/>
    <cellStyle name="Input 5 4 2 18 2 2" xfId="23962" xr:uid="{4BA64005-89A2-4A1B-AAE3-E0DF76DEAC2F}"/>
    <cellStyle name="Input 5 4 2 18 3" xfId="23963" xr:uid="{1F4A838C-CAD7-4E62-B7A7-3E3019A4646B}"/>
    <cellStyle name="Input 5 4 2 19" xfId="23964" xr:uid="{B531BC62-AACF-405F-BEB3-F726B3F7B7C2}"/>
    <cellStyle name="Input 5 4 2 19 2" xfId="23965" xr:uid="{9495304F-DB75-4132-A05C-F006D4324090}"/>
    <cellStyle name="Input 5 4 2 19 2 2" xfId="23966" xr:uid="{E1CADCC5-8DDF-4A8A-B3F9-8E1759371F56}"/>
    <cellStyle name="Input 5 4 2 19 3" xfId="23967" xr:uid="{E1B4A4CE-5229-4E80-AD1B-E954325A79E7}"/>
    <cellStyle name="Input 5 4 2 2" xfId="23968" xr:uid="{7FF01C03-4655-4D4C-8E3D-8D2DBF21721E}"/>
    <cellStyle name="Input 5 4 2 2 2" xfId="23969" xr:uid="{409A57BC-2881-4956-975C-00E173F26E7E}"/>
    <cellStyle name="Input 5 4 2 2 2 2" xfId="23970" xr:uid="{A1F01DB3-1BB8-4660-B8D6-5D2D4B84E579}"/>
    <cellStyle name="Input 5 4 2 2 2 2 2" xfId="23971" xr:uid="{0C84218B-543D-4652-A3A6-25A194187960}"/>
    <cellStyle name="Input 5 4 2 2 2 3" xfId="23972" xr:uid="{A143A193-094F-4ECC-8261-2D0A89501ACF}"/>
    <cellStyle name="Input 5 4 2 2 2 4" xfId="23973" xr:uid="{D6D08E90-FDE1-4525-A4E8-08CBFFF94646}"/>
    <cellStyle name="Input 5 4 2 2 3" xfId="23974" xr:uid="{41238B64-0D98-43AB-9C34-D2FFBEB7A362}"/>
    <cellStyle name="Input 5 4 2 2 3 2" xfId="23975" xr:uid="{BBA78116-D2B2-450E-833F-FA10D4E86C97}"/>
    <cellStyle name="Input 5 4 2 2 4" xfId="23976" xr:uid="{4CB6E913-B5B0-4104-9DC1-89DE9D7BC009}"/>
    <cellStyle name="Input 5 4 2 2 5" xfId="23977" xr:uid="{1AB9F817-7AE4-401C-9A75-42B0E8FD0B5B}"/>
    <cellStyle name="Input 5 4 2 20" xfId="23978" xr:uid="{CB167670-8831-4ECB-A31C-0515AF5E52A9}"/>
    <cellStyle name="Input 5 4 2 20 2" xfId="23979" xr:uid="{0F236A98-0709-4061-B00F-F9D52283D9D8}"/>
    <cellStyle name="Input 5 4 2 20 2 2" xfId="23980" xr:uid="{B0A539B7-C8C7-4AE5-9A18-191DEB19FC2E}"/>
    <cellStyle name="Input 5 4 2 20 3" xfId="23981" xr:uid="{116E3D1B-5C77-4F76-856E-168BE83F6017}"/>
    <cellStyle name="Input 5 4 2 21" xfId="23982" xr:uid="{2E91759D-D647-418E-9093-07FC3E13D839}"/>
    <cellStyle name="Input 5 4 2 21 2" xfId="23983" xr:uid="{2BA9472D-874A-416A-9566-91AECA0E5AE5}"/>
    <cellStyle name="Input 5 4 2 22" xfId="23984" xr:uid="{EE825CFA-2835-4C30-9C53-6F6B459CE117}"/>
    <cellStyle name="Input 5 4 2 23" xfId="23985" xr:uid="{EC2BF8A6-67A6-49E1-81F3-59ADBE4864E9}"/>
    <cellStyle name="Input 5 4 2 3" xfId="23986" xr:uid="{C0968DAD-56B4-4323-9D78-BD0423B46089}"/>
    <cellStyle name="Input 5 4 2 3 2" xfId="23987" xr:uid="{EA6D6095-2F4B-416D-87A1-196B7A981616}"/>
    <cellStyle name="Input 5 4 2 3 2 2" xfId="23988" xr:uid="{7E30020D-FCBA-4062-8FFF-50ED9D41B7E9}"/>
    <cellStyle name="Input 5 4 2 3 2 3" xfId="23989" xr:uid="{14B196A6-B72D-452C-AA94-9A95E70BBC78}"/>
    <cellStyle name="Input 5 4 2 3 3" xfId="23990" xr:uid="{BA9E0D27-36C7-4EBE-BBD9-BDDF5E2CCA0D}"/>
    <cellStyle name="Input 5 4 2 3 3 2" xfId="23991" xr:uid="{0DD0F7B1-8BF3-44DF-B84E-2F205500F259}"/>
    <cellStyle name="Input 5 4 2 3 4" xfId="23992" xr:uid="{9FE35CF7-AAE6-4383-B011-841718A72CD7}"/>
    <cellStyle name="Input 5 4 2 4" xfId="23993" xr:uid="{97626051-24AC-4286-B07C-D4B1A496DB93}"/>
    <cellStyle name="Input 5 4 2 4 2" xfId="23994" xr:uid="{A36AE992-1765-4F0F-B345-E4E97E6A6B4C}"/>
    <cellStyle name="Input 5 4 2 4 2 2" xfId="23995" xr:uid="{2D3DF8F1-56FC-459D-B890-77843AEC7560}"/>
    <cellStyle name="Input 5 4 2 4 3" xfId="23996" xr:uid="{1C4F0453-D9F6-4AED-AFB6-F7FC61FF3548}"/>
    <cellStyle name="Input 5 4 2 4 4" xfId="23997" xr:uid="{D917C4FD-D6B6-4097-B523-309D2E99273E}"/>
    <cellStyle name="Input 5 4 2 5" xfId="23998" xr:uid="{83E912CE-51C5-454A-8489-70A841DCED1A}"/>
    <cellStyle name="Input 5 4 2 5 2" xfId="23999" xr:uid="{E5D34B8A-979E-4668-A99A-379929711367}"/>
    <cellStyle name="Input 5 4 2 5 2 2" xfId="24000" xr:uid="{0BB187ED-FEBC-4D3E-95CE-9DD98158228E}"/>
    <cellStyle name="Input 5 4 2 5 3" xfId="24001" xr:uid="{58D84066-149A-4E56-B94D-808158C0F14E}"/>
    <cellStyle name="Input 5 4 2 5 4" xfId="24002" xr:uid="{A7E12AE6-87C8-4F0F-8430-B2A61566BFC4}"/>
    <cellStyle name="Input 5 4 2 6" xfId="24003" xr:uid="{1F16CF3A-36F7-4137-95F5-2527A8D761F9}"/>
    <cellStyle name="Input 5 4 2 6 2" xfId="24004" xr:uid="{8F7F63C0-DBD6-426D-8E02-C8C16D762AE7}"/>
    <cellStyle name="Input 5 4 2 6 2 2" xfId="24005" xr:uid="{D9F586D9-87C9-4CC1-B10C-C9C85617887F}"/>
    <cellStyle name="Input 5 4 2 6 3" xfId="24006" xr:uid="{DBBCEEB9-3FD4-4FD8-B91F-7D40419E9F34}"/>
    <cellStyle name="Input 5 4 2 7" xfId="24007" xr:uid="{58AB3DFF-91F5-43D6-8A17-932201C192E1}"/>
    <cellStyle name="Input 5 4 2 7 2" xfId="24008" xr:uid="{C7EE19C8-A809-4DAF-92E4-3C728C4B050B}"/>
    <cellStyle name="Input 5 4 2 7 2 2" xfId="24009" xr:uid="{E9783EB9-A1CA-4502-8BCB-A925941E5DF4}"/>
    <cellStyle name="Input 5 4 2 7 3" xfId="24010" xr:uid="{7FD1697B-80FE-4C1D-A681-DEC430079489}"/>
    <cellStyle name="Input 5 4 2 8" xfId="24011" xr:uid="{B721310C-426D-4712-97D9-A78D43BE5C78}"/>
    <cellStyle name="Input 5 4 2 8 2" xfId="24012" xr:uid="{A1CF5386-D8D0-439A-8EB5-271C4F18C200}"/>
    <cellStyle name="Input 5 4 2 8 2 2" xfId="24013" xr:uid="{0CE4FA65-ABC1-450C-83BB-6C027F113596}"/>
    <cellStyle name="Input 5 4 2 8 3" xfId="24014" xr:uid="{90543CED-1497-48ED-B184-0C8E4D4F54F9}"/>
    <cellStyle name="Input 5 4 2 9" xfId="24015" xr:uid="{C3AA6A06-7596-4F1B-8157-34D35378B481}"/>
    <cellStyle name="Input 5 4 2 9 2" xfId="24016" xr:uid="{4D2AF788-9E47-4BB5-9AC8-910DABE9CA26}"/>
    <cellStyle name="Input 5 4 2 9 2 2" xfId="24017" xr:uid="{0277A0F7-210B-43C9-ACE2-4A302FFEEBD2}"/>
    <cellStyle name="Input 5 4 2 9 3" xfId="24018" xr:uid="{5928586C-20D9-425F-9C78-886FB20EE77F}"/>
    <cellStyle name="Input 5 4 20" xfId="24019" xr:uid="{69235F04-07CD-46A6-B43C-0A3F7780EAA4}"/>
    <cellStyle name="Input 5 4 3" xfId="24020" xr:uid="{BBA326E0-8642-43AA-B4BC-3D3811B28BEB}"/>
    <cellStyle name="Input 5 4 3 2" xfId="24021" xr:uid="{BC75706E-47F5-4ACA-9EE0-0538C788AA69}"/>
    <cellStyle name="Input 5 4 3 2 2" xfId="24022" xr:uid="{02E319DF-C705-4029-BE9C-D5A40E1FDDB0}"/>
    <cellStyle name="Input 5 4 3 2 2 2" xfId="24023" xr:uid="{16DBE4E4-5525-4E12-89EA-85FF84B6EB38}"/>
    <cellStyle name="Input 5 4 3 2 3" xfId="24024" xr:uid="{D67C4107-705B-4689-869C-0F56D0EE734C}"/>
    <cellStyle name="Input 5 4 3 2 4" xfId="24025" xr:uid="{2377E189-D157-47CE-88EA-E10E6E8A2FB3}"/>
    <cellStyle name="Input 5 4 3 3" xfId="24026" xr:uid="{27D66FFE-A851-447F-AA38-04AB52A26FBA}"/>
    <cellStyle name="Input 5 4 3 3 2" xfId="24027" xr:uid="{44684C26-DDCD-4409-8E11-8C35A68311B1}"/>
    <cellStyle name="Input 5 4 3 4" xfId="24028" xr:uid="{5C0A0476-56F1-46F2-8D6E-DA56E202966D}"/>
    <cellStyle name="Input 5 4 3 5" xfId="24029" xr:uid="{2674995C-8406-4138-BC6F-E1B721085ABA}"/>
    <cellStyle name="Input 5 4 4" xfId="24030" xr:uid="{CD27544B-B2DD-48E9-B80D-1D7D25E3FA2D}"/>
    <cellStyle name="Input 5 4 4 2" xfId="24031" xr:uid="{743DA2F6-7B4A-4F8B-A72E-A7593FA59A66}"/>
    <cellStyle name="Input 5 4 4 2 2" xfId="24032" xr:uid="{E7E8483B-21BF-45D6-956D-9071BB0DF196}"/>
    <cellStyle name="Input 5 4 4 2 3" xfId="24033" xr:uid="{AA9624D5-B4FB-4B18-B38D-2BF020BF628E}"/>
    <cellStyle name="Input 5 4 4 3" xfId="24034" xr:uid="{EFFDF590-D67F-4CED-B14E-E3B6A9524F4B}"/>
    <cellStyle name="Input 5 4 4 3 2" xfId="24035" xr:uid="{41F303F2-75B7-4FEF-A0A0-4F1B973E9724}"/>
    <cellStyle name="Input 5 4 4 4" xfId="24036" xr:uid="{4B9B14FA-53EA-4D55-9284-AEB8D554B84D}"/>
    <cellStyle name="Input 5 4 5" xfId="24037" xr:uid="{24D804E7-4481-4425-A81B-E4FF7D82D046}"/>
    <cellStyle name="Input 5 4 5 2" xfId="24038" xr:uid="{9FD8EF27-4B34-4076-8FA4-F202DA13277B}"/>
    <cellStyle name="Input 5 4 5 2 2" xfId="24039" xr:uid="{F1ACACE5-9E09-4BB7-98FD-AF37C3B3C8C2}"/>
    <cellStyle name="Input 5 4 5 2 3" xfId="24040" xr:uid="{3FBB264D-A8A1-46FE-B876-6D9707B1075F}"/>
    <cellStyle name="Input 5 4 5 3" xfId="24041" xr:uid="{66ED3723-1E9B-4C06-8966-4B20E210BBD5}"/>
    <cellStyle name="Input 5 4 5 4" xfId="24042" xr:uid="{07ABA54E-B9B8-4382-B714-37A4E36FEC55}"/>
    <cellStyle name="Input 5 4 6" xfId="24043" xr:uid="{A36F37AF-CD1C-4141-BB49-06E5FED9AF68}"/>
    <cellStyle name="Input 5 4 6 2" xfId="24044" xr:uid="{1C0B8220-72F0-456C-9F79-39719E37BEEE}"/>
    <cellStyle name="Input 5 4 6 2 2" xfId="24045" xr:uid="{BC1F1C33-7406-4FD6-BA7E-B7AA0791251E}"/>
    <cellStyle name="Input 5 4 6 3" xfId="24046" xr:uid="{7DB5D898-A152-4616-9A8B-A19E40056CEA}"/>
    <cellStyle name="Input 5 4 6 4" xfId="24047" xr:uid="{B87D43F3-653E-4925-8591-5E6C2849DFA9}"/>
    <cellStyle name="Input 5 4 7" xfId="24048" xr:uid="{DE519D38-3CCE-477B-89C9-6327452D48E0}"/>
    <cellStyle name="Input 5 4 7 2" xfId="24049" xr:uid="{E13C4D88-59E7-4068-BC77-2ABF7D4CBED7}"/>
    <cellStyle name="Input 5 4 7 2 2" xfId="24050" xr:uid="{98E36D6B-6878-4983-B084-9C1D7F26D013}"/>
    <cellStyle name="Input 5 4 7 3" xfId="24051" xr:uid="{047BE182-85D2-4280-B24F-7975CE0BA376}"/>
    <cellStyle name="Input 5 4 8" xfId="24052" xr:uid="{A274FC78-87BF-4F7F-A4FE-B7B4EC2E2FDB}"/>
    <cellStyle name="Input 5 4 8 2" xfId="24053" xr:uid="{44CD0B23-5618-4624-98BD-86AC61BD68F0}"/>
    <cellStyle name="Input 5 4 8 2 2" xfId="24054" xr:uid="{91D895E6-7681-419B-AF37-C01166FDA3FD}"/>
    <cellStyle name="Input 5 4 8 3" xfId="24055" xr:uid="{6E81A736-436C-42B6-972F-32A0EE838405}"/>
    <cellStyle name="Input 5 4 9" xfId="24056" xr:uid="{1DD7AC6B-E6D9-47A1-B482-41405A19B0D6}"/>
    <cellStyle name="Input 5 4 9 2" xfId="24057" xr:uid="{D7FFAEF0-0456-4277-BF26-5D264404DDC8}"/>
    <cellStyle name="Input 5 4 9 2 2" xfId="24058" xr:uid="{38C76E31-E259-45B0-A32C-069FC35E23E2}"/>
    <cellStyle name="Input 5 4 9 3" xfId="24059" xr:uid="{D8A91F75-E160-4943-8FB9-DB1975406094}"/>
    <cellStyle name="Input 5 5" xfId="24060" xr:uid="{8A4C0F58-264A-4197-B3C5-15DED8C9FA48}"/>
    <cellStyle name="Input 5 5 10" xfId="24061" xr:uid="{F3C1EC9D-674A-4A5A-BB27-6AEC28DCDF66}"/>
    <cellStyle name="Input 5 5 10 2" xfId="24062" xr:uid="{A838C556-04BF-4A59-8976-6DD7A74ABFAE}"/>
    <cellStyle name="Input 5 5 10 2 2" xfId="24063" xr:uid="{2E58497D-68BF-44E2-83AB-113E35A36A95}"/>
    <cellStyle name="Input 5 5 10 3" xfId="24064" xr:uid="{FE327DFB-91BD-4C66-A835-01CC96E0FF03}"/>
    <cellStyle name="Input 5 5 11" xfId="24065" xr:uid="{3A4FFAB4-9840-4F79-A3D7-D8EEA60ACBCF}"/>
    <cellStyle name="Input 5 5 11 2" xfId="24066" xr:uid="{1C821B50-C70D-4E9F-A2B4-6F9B00466CCE}"/>
    <cellStyle name="Input 5 5 11 2 2" xfId="24067" xr:uid="{E8F16AC8-E9F6-4023-9157-535225D56837}"/>
    <cellStyle name="Input 5 5 11 3" xfId="24068" xr:uid="{43BA2962-4135-4DA7-A272-81A9DC7DE081}"/>
    <cellStyle name="Input 5 5 12" xfId="24069" xr:uid="{90A29613-CDBF-4BBD-B4DC-1713595334D2}"/>
    <cellStyle name="Input 5 5 12 2" xfId="24070" xr:uid="{B8D53435-B531-49F7-8AB0-BD0059D67A7D}"/>
    <cellStyle name="Input 5 5 12 2 2" xfId="24071" xr:uid="{41C1D833-A0D4-4FE9-8BA0-178393816F89}"/>
    <cellStyle name="Input 5 5 12 3" xfId="24072" xr:uid="{A479EE20-3C71-443A-81A9-2250D5905E0B}"/>
    <cellStyle name="Input 5 5 13" xfId="24073" xr:uid="{D8F5D584-DE35-48F7-AFF3-48385E371370}"/>
    <cellStyle name="Input 5 5 13 2" xfId="24074" xr:uid="{924B322D-0958-44AC-A215-C3D447380EF5}"/>
    <cellStyle name="Input 5 5 13 2 2" xfId="24075" xr:uid="{501C8477-4034-4534-9902-9A4C9AF71E4D}"/>
    <cellStyle name="Input 5 5 13 3" xfId="24076" xr:uid="{08C6E43A-6F71-4AE3-99BB-5FE1B6B2EEE0}"/>
    <cellStyle name="Input 5 5 14" xfId="24077" xr:uid="{3076E07A-2EEC-4FCE-B9CB-B052C146A350}"/>
    <cellStyle name="Input 5 5 14 2" xfId="24078" xr:uid="{C9A3CD42-250A-4FDA-A2F9-ECB3FABFB8AF}"/>
    <cellStyle name="Input 5 5 14 2 2" xfId="24079" xr:uid="{AADA6AC0-5AA1-4563-BF94-19F7FE30D504}"/>
    <cellStyle name="Input 5 5 14 3" xfId="24080" xr:uid="{5BE06483-A70C-452B-B552-EE6C73800A1A}"/>
    <cellStyle name="Input 5 5 15" xfId="24081" xr:uid="{77F881F3-59A9-45EA-89CB-418A3A33AD69}"/>
    <cellStyle name="Input 5 5 15 2" xfId="24082" xr:uid="{E4DC33B3-E749-4083-B144-2F20474DABC1}"/>
    <cellStyle name="Input 5 5 15 2 2" xfId="24083" xr:uid="{73BC311B-000E-4B1D-8CF5-CF6C1D58F1B3}"/>
    <cellStyle name="Input 5 5 15 3" xfId="24084" xr:uid="{E52D463C-6E11-48CE-AB63-8738254389DD}"/>
    <cellStyle name="Input 5 5 16" xfId="24085" xr:uid="{F8A943EA-8D63-4F93-A9B3-5B36C39667DF}"/>
    <cellStyle name="Input 5 5 16 2" xfId="24086" xr:uid="{3DC46EB0-CCAA-4302-B10E-4F58379DF9CA}"/>
    <cellStyle name="Input 5 5 16 2 2" xfId="24087" xr:uid="{DAEAE480-E4D7-4B89-9A2C-7A2E498E8B7C}"/>
    <cellStyle name="Input 5 5 16 3" xfId="24088" xr:uid="{0F9B5A66-F003-46D2-8124-BE89C0F4A6C8}"/>
    <cellStyle name="Input 5 5 17" xfId="24089" xr:uid="{5140F717-A73D-4489-9AF6-6FACF454C7D3}"/>
    <cellStyle name="Input 5 5 17 2" xfId="24090" xr:uid="{43A9E2E7-F980-45DF-94F3-9D3469BEC1E5}"/>
    <cellStyle name="Input 5 5 17 2 2" xfId="24091" xr:uid="{940BE8D9-98C7-4B37-A988-947272B5AA40}"/>
    <cellStyle name="Input 5 5 17 3" xfId="24092" xr:uid="{D14AA03A-F1D8-44CF-BBEE-022FEE64CB8A}"/>
    <cellStyle name="Input 5 5 18" xfId="24093" xr:uid="{4FA28B1B-13E9-4E9A-8F26-53409233540C}"/>
    <cellStyle name="Input 5 5 18 2" xfId="24094" xr:uid="{B1E2CDE2-3863-4C2D-8326-664FD7874DE3}"/>
    <cellStyle name="Input 5 5 18 2 2" xfId="24095" xr:uid="{9B3534D8-CB27-4C0B-AE8D-AFAEC699B1E4}"/>
    <cellStyle name="Input 5 5 18 3" xfId="24096" xr:uid="{F299EDCF-C103-4633-858A-75153D1BCC69}"/>
    <cellStyle name="Input 5 5 19" xfId="24097" xr:uid="{B94DDF51-3CC6-4DA3-BE0A-E7AF0881A3C0}"/>
    <cellStyle name="Input 5 5 19 2" xfId="24098" xr:uid="{53ABCE51-2019-4879-843A-7EC22FD9BEAC}"/>
    <cellStyle name="Input 5 5 19 2 2" xfId="24099" xr:uid="{E942ADC2-863F-48BA-859B-F2EF341B7A6A}"/>
    <cellStyle name="Input 5 5 19 3" xfId="24100" xr:uid="{AB2789CC-5499-4AB2-BE10-D47326ED8BF0}"/>
    <cellStyle name="Input 5 5 2" xfId="24101" xr:uid="{D45CFD6F-9B8A-478B-BE7A-39A3454F295C}"/>
    <cellStyle name="Input 5 5 2 10" xfId="24102" xr:uid="{F34B98DF-A773-41C9-919B-B0132B38E1C5}"/>
    <cellStyle name="Input 5 5 2 10 2" xfId="24103" xr:uid="{E4F777E8-53FE-4AC9-8311-A86EA8726139}"/>
    <cellStyle name="Input 5 5 2 10 2 2" xfId="24104" xr:uid="{5460DF7D-9542-477B-9315-8D2E5403B20F}"/>
    <cellStyle name="Input 5 5 2 10 3" xfId="24105" xr:uid="{22D8A29C-9BEA-469E-8468-775FDB0D1EAB}"/>
    <cellStyle name="Input 5 5 2 11" xfId="24106" xr:uid="{7468B37A-986F-4196-A86B-1D2E131055B9}"/>
    <cellStyle name="Input 5 5 2 11 2" xfId="24107" xr:uid="{6F4C360C-957A-4899-94B1-F06A0FAD9EAF}"/>
    <cellStyle name="Input 5 5 2 11 2 2" xfId="24108" xr:uid="{5435B95E-7764-48DB-9BCF-26577F1DD28D}"/>
    <cellStyle name="Input 5 5 2 11 3" xfId="24109" xr:uid="{2AD2CA66-939B-44D0-99D5-C94F468892DB}"/>
    <cellStyle name="Input 5 5 2 12" xfId="24110" xr:uid="{7A9EFCF8-C746-4556-ACA3-00CC0AC5D8F4}"/>
    <cellStyle name="Input 5 5 2 12 2" xfId="24111" xr:uid="{417874D8-62DE-44F7-ABB5-1685FE8A73E7}"/>
    <cellStyle name="Input 5 5 2 12 2 2" xfId="24112" xr:uid="{5568C960-FAEE-43FA-8068-F3232EAA03FE}"/>
    <cellStyle name="Input 5 5 2 12 3" xfId="24113" xr:uid="{823B9750-2FC6-4D9B-9913-E15D8C0EAB3F}"/>
    <cellStyle name="Input 5 5 2 13" xfId="24114" xr:uid="{BE46060E-EE5F-4917-AE2D-E2C531ADE36A}"/>
    <cellStyle name="Input 5 5 2 13 2" xfId="24115" xr:uid="{22C322D1-5F9E-426F-AD05-B1134AD95C03}"/>
    <cellStyle name="Input 5 5 2 13 2 2" xfId="24116" xr:uid="{5A6F1518-9932-4A79-8443-D62951350062}"/>
    <cellStyle name="Input 5 5 2 13 3" xfId="24117" xr:uid="{CCC73FF2-EB29-4554-A39A-0475A4E4B0BC}"/>
    <cellStyle name="Input 5 5 2 14" xfId="24118" xr:uid="{D71226A4-CCED-41A0-B19D-A6FC25934943}"/>
    <cellStyle name="Input 5 5 2 14 2" xfId="24119" xr:uid="{2F4CF95A-E412-4D80-B032-8A97E295C42B}"/>
    <cellStyle name="Input 5 5 2 14 2 2" xfId="24120" xr:uid="{EA7F00BD-7EDB-4261-B5E7-E3DF32E22470}"/>
    <cellStyle name="Input 5 5 2 14 3" xfId="24121" xr:uid="{0C7720EB-790E-4067-8C0D-EBFF5E12E3F8}"/>
    <cellStyle name="Input 5 5 2 15" xfId="24122" xr:uid="{947DADDE-63C9-4A6A-A805-49A61125510F}"/>
    <cellStyle name="Input 5 5 2 15 2" xfId="24123" xr:uid="{4D0AA853-8C54-47EA-A677-E4CB85713DD8}"/>
    <cellStyle name="Input 5 5 2 15 2 2" xfId="24124" xr:uid="{C6FF8C9D-3BF3-4F56-9782-9BFF808D467F}"/>
    <cellStyle name="Input 5 5 2 15 3" xfId="24125" xr:uid="{FC37719B-FA41-42A1-8B47-535F0D9E7FAD}"/>
    <cellStyle name="Input 5 5 2 16" xfId="24126" xr:uid="{9574D316-21E9-4F4E-A640-CCBBE5167F1C}"/>
    <cellStyle name="Input 5 5 2 16 2" xfId="24127" xr:uid="{24B33C82-29ED-480E-BA68-0B14467B272E}"/>
    <cellStyle name="Input 5 5 2 16 2 2" xfId="24128" xr:uid="{E60991A9-2962-41FA-BA9D-8B1152960445}"/>
    <cellStyle name="Input 5 5 2 16 3" xfId="24129" xr:uid="{FC644A89-8CF3-4CCE-AEE7-1E5A6A8B066A}"/>
    <cellStyle name="Input 5 5 2 17" xfId="24130" xr:uid="{2AB83325-E81E-4C83-9404-8924C2ABE22E}"/>
    <cellStyle name="Input 5 5 2 17 2" xfId="24131" xr:uid="{B22925BC-94B1-4757-AF0A-7D6B5ADA3D4D}"/>
    <cellStyle name="Input 5 5 2 17 2 2" xfId="24132" xr:uid="{9BDDC0A4-45FB-48F3-96BF-2EA6B3F76A78}"/>
    <cellStyle name="Input 5 5 2 17 3" xfId="24133" xr:uid="{FE95F854-98AF-4FAF-A8D8-DAEA7D03DF93}"/>
    <cellStyle name="Input 5 5 2 18" xfId="24134" xr:uid="{8942A4A6-C237-4BF9-9AD7-A0960560AD66}"/>
    <cellStyle name="Input 5 5 2 18 2" xfId="24135" xr:uid="{3BC8DB85-A76F-4D12-AFE1-770FC99B2572}"/>
    <cellStyle name="Input 5 5 2 18 2 2" xfId="24136" xr:uid="{3B3F2355-8D99-4C60-9BE5-CFE89BE54A16}"/>
    <cellStyle name="Input 5 5 2 18 3" xfId="24137" xr:uid="{5090C719-D8BF-4C79-AEAC-C0DE6685F9B5}"/>
    <cellStyle name="Input 5 5 2 19" xfId="24138" xr:uid="{3E935D87-9F82-4B21-B1DB-AAF9EA725143}"/>
    <cellStyle name="Input 5 5 2 19 2" xfId="24139" xr:uid="{C7AC721D-B348-446B-9D47-AA72F35EDDE8}"/>
    <cellStyle name="Input 5 5 2 19 2 2" xfId="24140" xr:uid="{B531314D-9010-481B-9467-4094AA038E79}"/>
    <cellStyle name="Input 5 5 2 19 3" xfId="24141" xr:uid="{4B107E1E-544C-40ED-9539-C1EF16050C15}"/>
    <cellStyle name="Input 5 5 2 2" xfId="24142" xr:uid="{02E968AA-86CC-468C-AB3C-DB5D0632A477}"/>
    <cellStyle name="Input 5 5 2 2 2" xfId="24143" xr:uid="{0D0876FB-9DC3-43CF-B21F-461076C89235}"/>
    <cellStyle name="Input 5 5 2 2 2 2" xfId="24144" xr:uid="{5392791A-3F86-444A-9616-C8D4C89036F4}"/>
    <cellStyle name="Input 5 5 2 2 2 3" xfId="24145" xr:uid="{5CFEFEC2-F30C-449B-996D-C51558618656}"/>
    <cellStyle name="Input 5 5 2 2 3" xfId="24146" xr:uid="{78DA4756-5673-4B4C-B2E0-E4D928735F9B}"/>
    <cellStyle name="Input 5 5 2 2 3 2" xfId="24147" xr:uid="{F67CB371-D80B-4D37-9DCB-E896F190AB46}"/>
    <cellStyle name="Input 5 5 2 2 4" xfId="24148" xr:uid="{B3B571F6-05D5-4996-8058-E410D3FF681E}"/>
    <cellStyle name="Input 5 5 2 20" xfId="24149" xr:uid="{1983CFD5-98B7-4775-8658-9693EC28A198}"/>
    <cellStyle name="Input 5 5 2 20 2" xfId="24150" xr:uid="{54FEDEE7-E8E9-451D-BA83-DD16B80BFDEC}"/>
    <cellStyle name="Input 5 5 2 20 2 2" xfId="24151" xr:uid="{5BC8D783-7BA4-45FC-B174-E646CB4D6DE7}"/>
    <cellStyle name="Input 5 5 2 20 3" xfId="24152" xr:uid="{D7580318-BDE5-48F6-9DAD-3FA73EEA8606}"/>
    <cellStyle name="Input 5 5 2 21" xfId="24153" xr:uid="{9C8C9C59-69B9-433F-92BE-45CED46062ED}"/>
    <cellStyle name="Input 5 5 2 21 2" xfId="24154" xr:uid="{3BE0F2F9-8D98-4292-B36E-4FF993C7427E}"/>
    <cellStyle name="Input 5 5 2 22" xfId="24155" xr:uid="{A5CB962E-324F-48AE-BBB2-9A6DE460FA27}"/>
    <cellStyle name="Input 5 5 2 23" xfId="24156" xr:uid="{F7F8E04F-61B9-40F6-A81A-1E123410A47A}"/>
    <cellStyle name="Input 5 5 2 3" xfId="24157" xr:uid="{5AE21866-4C51-4B22-8D8B-4C97D8418CFD}"/>
    <cellStyle name="Input 5 5 2 3 2" xfId="24158" xr:uid="{E889F3CD-604B-46D1-B117-1403B7BE7488}"/>
    <cellStyle name="Input 5 5 2 3 2 2" xfId="24159" xr:uid="{48E9B5BA-1251-4804-B15D-81768C00DEB7}"/>
    <cellStyle name="Input 5 5 2 3 3" xfId="24160" xr:uid="{85BB95F1-450E-4260-A5F7-BA0F83990C67}"/>
    <cellStyle name="Input 5 5 2 3 4" xfId="24161" xr:uid="{46719F22-30EB-4812-B007-2531761C11DE}"/>
    <cellStyle name="Input 5 5 2 4" xfId="24162" xr:uid="{95CCFC9F-B7A0-48FF-8439-334B17337338}"/>
    <cellStyle name="Input 5 5 2 4 2" xfId="24163" xr:uid="{63ABFFE5-8065-4312-ADC9-BE39B05FA9CC}"/>
    <cellStyle name="Input 5 5 2 4 2 2" xfId="24164" xr:uid="{46071470-D6EF-4FA3-AE39-B61D05107D12}"/>
    <cellStyle name="Input 5 5 2 4 3" xfId="24165" xr:uid="{3DCC1043-A7A7-4300-A1AA-444A7A3212D2}"/>
    <cellStyle name="Input 5 5 2 4 4" xfId="24166" xr:uid="{32CB0A63-C448-4BE5-B5A7-58F50B601179}"/>
    <cellStyle name="Input 5 5 2 5" xfId="24167" xr:uid="{7887E617-828B-4FF2-840F-87FD29E96C70}"/>
    <cellStyle name="Input 5 5 2 5 2" xfId="24168" xr:uid="{99471FDA-9757-4F3A-91AD-FADAEA405053}"/>
    <cellStyle name="Input 5 5 2 5 2 2" xfId="24169" xr:uid="{5ACB6DAC-0A59-4EFD-B630-7F41A5655424}"/>
    <cellStyle name="Input 5 5 2 5 3" xfId="24170" xr:uid="{04BDAA37-CE4D-440B-94C5-C5EFE7D2351D}"/>
    <cellStyle name="Input 5 5 2 6" xfId="24171" xr:uid="{2EDEE2FF-40D6-4355-8D42-F96E497F4C90}"/>
    <cellStyle name="Input 5 5 2 6 2" xfId="24172" xr:uid="{651EC9F6-64D6-42AF-9422-1E7D93817E8D}"/>
    <cellStyle name="Input 5 5 2 6 2 2" xfId="24173" xr:uid="{EC7CEF78-772A-4261-B08A-36716A2541EA}"/>
    <cellStyle name="Input 5 5 2 6 3" xfId="24174" xr:uid="{2D33DD86-41AC-4E73-A361-5D9AA4A9022E}"/>
    <cellStyle name="Input 5 5 2 7" xfId="24175" xr:uid="{3ED10B6C-C9BD-4737-9568-10619B2C8866}"/>
    <cellStyle name="Input 5 5 2 7 2" xfId="24176" xr:uid="{2BDC18BC-B30F-4726-ABFA-58BAE3E44442}"/>
    <cellStyle name="Input 5 5 2 7 2 2" xfId="24177" xr:uid="{8AD9657B-274C-42B6-808A-8ED155314540}"/>
    <cellStyle name="Input 5 5 2 7 3" xfId="24178" xr:uid="{4D83EE91-22AD-44D2-90CC-CA0E9FE4409D}"/>
    <cellStyle name="Input 5 5 2 8" xfId="24179" xr:uid="{287D46ED-11CC-453C-BC29-7F990E80CB7C}"/>
    <cellStyle name="Input 5 5 2 8 2" xfId="24180" xr:uid="{7CF7C664-F23A-41AF-B397-092FDF9A288E}"/>
    <cellStyle name="Input 5 5 2 8 2 2" xfId="24181" xr:uid="{138BF550-D76A-4C25-B997-968CC183E5F8}"/>
    <cellStyle name="Input 5 5 2 8 3" xfId="24182" xr:uid="{CB3B50FE-AFE2-4C80-9641-42704C10F08E}"/>
    <cellStyle name="Input 5 5 2 9" xfId="24183" xr:uid="{BA74A91E-7148-47FE-858C-64C9771C27EB}"/>
    <cellStyle name="Input 5 5 2 9 2" xfId="24184" xr:uid="{BB7B5613-DDEE-4756-974F-AA53C1F5D05F}"/>
    <cellStyle name="Input 5 5 2 9 2 2" xfId="24185" xr:uid="{60FE1F6A-ECCD-44DD-880A-491D9431114E}"/>
    <cellStyle name="Input 5 5 2 9 3" xfId="24186" xr:uid="{C14A57BB-2993-40BB-84DF-C140FBB630BB}"/>
    <cellStyle name="Input 5 5 20" xfId="24187" xr:uid="{97A663B6-E2C6-4857-8D1E-A3C362A60B4A}"/>
    <cellStyle name="Input 5 5 20 2" xfId="24188" xr:uid="{77BD8562-7779-42AD-BD78-DE073E1FD60E}"/>
    <cellStyle name="Input 5 5 20 2 2" xfId="24189" xr:uid="{494DC8AC-DF25-43D5-B455-0CDC61FFAFD4}"/>
    <cellStyle name="Input 5 5 20 3" xfId="24190" xr:uid="{796B364C-1EAA-43BB-BB97-DE647260AEB7}"/>
    <cellStyle name="Input 5 5 21" xfId="24191" xr:uid="{9504F5B3-5DE1-486C-B17F-14814BE204F2}"/>
    <cellStyle name="Input 5 5 21 2" xfId="24192" xr:uid="{1728F336-927B-4540-A0DF-A9B0AF59BAF4}"/>
    <cellStyle name="Input 5 5 21 2 2" xfId="24193" xr:uid="{3FC97351-1CCE-415A-B978-6D83AC650F76}"/>
    <cellStyle name="Input 5 5 21 3" xfId="24194" xr:uid="{C13C8604-691C-4459-BB40-CFB8329CC206}"/>
    <cellStyle name="Input 5 5 22" xfId="24195" xr:uid="{08178C87-EAA9-41C0-9273-03DE1E98B9B9}"/>
    <cellStyle name="Input 5 5 22 2" xfId="24196" xr:uid="{59DE8E6F-48FE-4E0C-8550-8D094A16ECF9}"/>
    <cellStyle name="Input 5 5 23" xfId="24197" xr:uid="{1BF385A7-5290-4EB0-A158-6872C74E28CD}"/>
    <cellStyle name="Input 5 5 24" xfId="24198" xr:uid="{5EBD2204-1443-4323-B9DD-93916EF77678}"/>
    <cellStyle name="Input 5 5 3" xfId="24199" xr:uid="{7CF36508-3CB6-46CF-BF94-0A053513A7F8}"/>
    <cellStyle name="Input 5 5 3 2" xfId="24200" xr:uid="{5D1F63A1-C824-4484-8E1E-6D711A975880}"/>
    <cellStyle name="Input 5 5 3 2 2" xfId="24201" xr:uid="{3D84C480-E684-4EB6-A2E6-49F91E369A03}"/>
    <cellStyle name="Input 5 5 3 2 3" xfId="24202" xr:uid="{79860D0D-6552-4FEE-8F12-47653B8ABC89}"/>
    <cellStyle name="Input 5 5 3 3" xfId="24203" xr:uid="{4B437BC3-BE5B-4041-9318-F844151D0ABB}"/>
    <cellStyle name="Input 5 5 3 3 2" xfId="24204" xr:uid="{5A96A0C8-FCFD-40DA-8F61-2F83D999805D}"/>
    <cellStyle name="Input 5 5 3 4" xfId="24205" xr:uid="{BF1CF38E-F7AB-40F9-8672-DFC5B0CC3C9E}"/>
    <cellStyle name="Input 5 5 4" xfId="24206" xr:uid="{87ECC196-9EBD-443D-B4C9-0F87A2B12689}"/>
    <cellStyle name="Input 5 5 4 2" xfId="24207" xr:uid="{BA9FC8A3-3F74-4163-807E-AD8B29561A5F}"/>
    <cellStyle name="Input 5 5 4 2 2" xfId="24208" xr:uid="{98565C95-B8EA-4EEB-9BC4-577C30220AAE}"/>
    <cellStyle name="Input 5 5 4 3" xfId="24209" xr:uid="{E5A972B9-B48F-451E-B6B9-435A86701F21}"/>
    <cellStyle name="Input 5 5 4 4" xfId="24210" xr:uid="{3AAF4D15-12E6-4C2D-969D-4243174E3043}"/>
    <cellStyle name="Input 5 5 5" xfId="24211" xr:uid="{81587884-6CF3-4BD7-990E-3E7B1BE352F5}"/>
    <cellStyle name="Input 5 5 5 2" xfId="24212" xr:uid="{0950B387-DCFD-4319-B871-7C8708EEB082}"/>
    <cellStyle name="Input 5 5 5 2 2" xfId="24213" xr:uid="{253F9658-8D6B-4E6A-988B-4C6B45EDEF10}"/>
    <cellStyle name="Input 5 5 5 3" xfId="24214" xr:uid="{4E038BFD-1FDD-45F7-A443-87829889730B}"/>
    <cellStyle name="Input 5 5 5 4" xfId="24215" xr:uid="{68845011-99A0-4FDA-84C8-83D20CD03BA0}"/>
    <cellStyle name="Input 5 5 6" xfId="24216" xr:uid="{52074CDD-5467-47B5-B2BE-13442E468D14}"/>
    <cellStyle name="Input 5 5 6 2" xfId="24217" xr:uid="{4C93A256-0C89-4A32-9374-6386E85A200B}"/>
    <cellStyle name="Input 5 5 6 2 2" xfId="24218" xr:uid="{F4E551E6-A90A-4C27-BDDD-3476421B25EC}"/>
    <cellStyle name="Input 5 5 6 3" xfId="24219" xr:uid="{E6ED0554-F593-47AF-BF6D-79D4F5C93A09}"/>
    <cellStyle name="Input 5 5 7" xfId="24220" xr:uid="{98FFC59C-BB55-42BB-9A1E-0CAB73F206D6}"/>
    <cellStyle name="Input 5 5 7 2" xfId="24221" xr:uid="{D1EE4295-C99F-4FCE-9A94-B0C4C59606E5}"/>
    <cellStyle name="Input 5 5 7 2 2" xfId="24222" xr:uid="{56697268-C143-4421-91C4-2F0FA3C1037B}"/>
    <cellStyle name="Input 5 5 7 3" xfId="24223" xr:uid="{B0EED73E-451F-4740-A876-A6687B97D68B}"/>
    <cellStyle name="Input 5 5 8" xfId="24224" xr:uid="{DBB32922-434A-4D0F-AE82-8E7EBD3E52BF}"/>
    <cellStyle name="Input 5 5 8 2" xfId="24225" xr:uid="{F2671B51-B550-4718-A7BF-BF46759F97E1}"/>
    <cellStyle name="Input 5 5 8 2 2" xfId="24226" xr:uid="{13B975D4-0869-479B-B6E6-F6C27F8D7A55}"/>
    <cellStyle name="Input 5 5 8 3" xfId="24227" xr:uid="{7CD507FE-A25D-4D19-A9A8-5AA621360E28}"/>
    <cellStyle name="Input 5 5 9" xfId="24228" xr:uid="{90AD0DDB-6AE0-46F1-87CE-B06271BBF754}"/>
    <cellStyle name="Input 5 5 9 2" xfId="24229" xr:uid="{AD27786E-770E-4877-955F-1B79794A8CE1}"/>
    <cellStyle name="Input 5 5 9 2 2" xfId="24230" xr:uid="{8BCCD066-7BB6-47A1-92FC-DAC2FED7599D}"/>
    <cellStyle name="Input 5 5 9 3" xfId="24231" xr:uid="{855C66E9-8624-4820-82CE-E780DF666935}"/>
    <cellStyle name="Input 5 6" xfId="24232" xr:uid="{AEF8F62E-D973-40E5-BAC3-68AFDC8935ED}"/>
    <cellStyle name="Input 5 6 10" xfId="24233" xr:uid="{95FFDD34-4B55-4A29-B7B5-6F9E89DE3103}"/>
    <cellStyle name="Input 5 6 10 2" xfId="24234" xr:uid="{A450AC99-F9EA-4BE0-8EEE-FA25374131F7}"/>
    <cellStyle name="Input 5 6 10 2 2" xfId="24235" xr:uid="{849D5294-E521-41AE-A6BB-8B1BB9062FEE}"/>
    <cellStyle name="Input 5 6 10 3" xfId="24236" xr:uid="{3407D024-31C5-412C-9F78-B6C70C535664}"/>
    <cellStyle name="Input 5 6 11" xfId="24237" xr:uid="{B62BA4B1-6095-4102-A648-3E4A3CAC63D9}"/>
    <cellStyle name="Input 5 6 11 2" xfId="24238" xr:uid="{5275DE24-9AC2-46A0-8357-C3E25DD307E2}"/>
    <cellStyle name="Input 5 6 11 2 2" xfId="24239" xr:uid="{84590ED4-1074-4242-8A0E-EC11021EB2BE}"/>
    <cellStyle name="Input 5 6 11 3" xfId="24240" xr:uid="{D716CFF9-02C8-4533-B9D7-E74B068730FB}"/>
    <cellStyle name="Input 5 6 12" xfId="24241" xr:uid="{0AB00E4C-E060-40EA-8C2A-07F8AAF96788}"/>
    <cellStyle name="Input 5 6 12 2" xfId="24242" xr:uid="{16BD03D5-E28B-4C90-A636-1F8A87C61312}"/>
    <cellStyle name="Input 5 6 12 2 2" xfId="24243" xr:uid="{7E250E79-EC3D-48CA-95A6-B40846C50E34}"/>
    <cellStyle name="Input 5 6 12 3" xfId="24244" xr:uid="{A5945D07-8273-417D-ADFE-17F8039CC896}"/>
    <cellStyle name="Input 5 6 13" xfId="24245" xr:uid="{F357584D-5C80-4796-AA65-ACA758EC63C5}"/>
    <cellStyle name="Input 5 6 13 2" xfId="24246" xr:uid="{606E26FA-3287-42B9-B165-673416138D5A}"/>
    <cellStyle name="Input 5 6 13 2 2" xfId="24247" xr:uid="{444CBE09-F2CF-446A-B620-788CC535B277}"/>
    <cellStyle name="Input 5 6 13 3" xfId="24248" xr:uid="{47E49A78-07B3-479F-98FF-78BC69E37F95}"/>
    <cellStyle name="Input 5 6 14" xfId="24249" xr:uid="{E5E33868-6433-4610-90C3-15A3724D16D2}"/>
    <cellStyle name="Input 5 6 14 2" xfId="24250" xr:uid="{0170A55D-3261-4E37-B3E0-694DD76D2AE9}"/>
    <cellStyle name="Input 5 6 14 2 2" xfId="24251" xr:uid="{A6B52566-EF63-4109-A668-CE4F298D8DCC}"/>
    <cellStyle name="Input 5 6 14 3" xfId="24252" xr:uid="{D63ACCA4-0C38-435B-B57F-EEE919C17A70}"/>
    <cellStyle name="Input 5 6 15" xfId="24253" xr:uid="{6094C3AC-98F3-45DA-8A12-DFA22376BAE3}"/>
    <cellStyle name="Input 5 6 15 2" xfId="24254" xr:uid="{541DDF36-B0FB-4F1C-9811-04990F27B0BB}"/>
    <cellStyle name="Input 5 6 15 2 2" xfId="24255" xr:uid="{8940AB20-A9D9-46E8-8196-188819223CFB}"/>
    <cellStyle name="Input 5 6 15 3" xfId="24256" xr:uid="{E5F9545E-8A7A-48CF-8A50-CE73F1A0C72F}"/>
    <cellStyle name="Input 5 6 16" xfId="24257" xr:uid="{C2925618-FB28-4C76-B4CA-1B7EC81E2603}"/>
    <cellStyle name="Input 5 6 16 2" xfId="24258" xr:uid="{8B46E164-6940-4A29-AD87-C993B62A255C}"/>
    <cellStyle name="Input 5 6 16 2 2" xfId="24259" xr:uid="{E8E51070-0F45-4F30-A865-9FC2A6230651}"/>
    <cellStyle name="Input 5 6 16 3" xfId="24260" xr:uid="{C3020E72-E020-480B-BB57-99F8A48EDACD}"/>
    <cellStyle name="Input 5 6 17" xfId="24261" xr:uid="{04C0C465-52EB-40BB-9F51-E46C752D8E4B}"/>
    <cellStyle name="Input 5 6 17 2" xfId="24262" xr:uid="{53BE2CE5-A5C9-4604-9365-A2844B7AD7F2}"/>
    <cellStyle name="Input 5 6 17 2 2" xfId="24263" xr:uid="{C53344B3-6686-48B1-8D81-F6699B83435B}"/>
    <cellStyle name="Input 5 6 17 3" xfId="24264" xr:uid="{0943D687-DC2D-4292-AB80-3F2855765CBA}"/>
    <cellStyle name="Input 5 6 18" xfId="24265" xr:uid="{A50E3786-01D2-4CCF-BB3F-2DF3CCB06657}"/>
    <cellStyle name="Input 5 6 18 2" xfId="24266" xr:uid="{7A7677A4-B660-41D9-B3CA-4B23DCA21864}"/>
    <cellStyle name="Input 5 6 18 2 2" xfId="24267" xr:uid="{24D216B4-C72E-4DBD-AEB6-368E42A8C786}"/>
    <cellStyle name="Input 5 6 18 3" xfId="24268" xr:uid="{4EBB9591-CD32-4505-B8F0-1E3287C5B6C4}"/>
    <cellStyle name="Input 5 6 19" xfId="24269" xr:uid="{25E5DF67-76BF-493B-BF89-511CCA5AFA8A}"/>
    <cellStyle name="Input 5 6 19 2" xfId="24270" xr:uid="{08C5FF16-9AE9-4FD8-82F2-B624B7C9E581}"/>
    <cellStyle name="Input 5 6 19 2 2" xfId="24271" xr:uid="{33796A0A-4A8C-42AD-83FA-62E6A4F84611}"/>
    <cellStyle name="Input 5 6 19 3" xfId="24272" xr:uid="{BB36E985-A5A0-45B6-BB39-046B604C5229}"/>
    <cellStyle name="Input 5 6 2" xfId="24273" xr:uid="{F66D1B1E-FD96-48AC-ADA9-BE2E1F18A9F0}"/>
    <cellStyle name="Input 5 6 2 2" xfId="24274" xr:uid="{66E87406-9A0D-490C-BC6D-5AE176242A7B}"/>
    <cellStyle name="Input 5 6 2 2 2" xfId="24275" xr:uid="{2A6AD150-FF05-4B4B-AE36-D1237CC64045}"/>
    <cellStyle name="Input 5 6 2 2 3" xfId="24276" xr:uid="{217B066A-057B-4F1C-991E-0F415A5BD9F3}"/>
    <cellStyle name="Input 5 6 2 3" xfId="24277" xr:uid="{E5F334A9-8791-4312-A424-049062D2E6D4}"/>
    <cellStyle name="Input 5 6 2 3 2" xfId="24278" xr:uid="{867A77E5-DE4D-476E-923A-BB9DFA4BEAD4}"/>
    <cellStyle name="Input 5 6 2 4" xfId="24279" xr:uid="{F2168DDC-52D7-4994-A815-7999316C6DCB}"/>
    <cellStyle name="Input 5 6 20" xfId="24280" xr:uid="{52CD6855-5F58-4574-BC66-855C66384186}"/>
    <cellStyle name="Input 5 6 20 2" xfId="24281" xr:uid="{1B478133-70A4-4C94-9B7A-D44C606769E5}"/>
    <cellStyle name="Input 5 6 20 2 2" xfId="24282" xr:uid="{9159CC52-FCDD-4BE3-AD19-2A4559D10A88}"/>
    <cellStyle name="Input 5 6 20 3" xfId="24283" xr:uid="{5D553314-79A1-45CB-A9FB-8822F9AC58A3}"/>
    <cellStyle name="Input 5 6 21" xfId="24284" xr:uid="{D9909D0D-8222-4FE1-9EFE-58A22C447D8D}"/>
    <cellStyle name="Input 5 6 21 2" xfId="24285" xr:uid="{D74B072B-3D94-44F2-9252-6ECA91F9E9B8}"/>
    <cellStyle name="Input 5 6 22" xfId="24286" xr:uid="{C2AC57D5-2DB2-4557-AB82-5327CC1ED1B3}"/>
    <cellStyle name="Input 5 6 23" xfId="24287" xr:uid="{D6DCE304-088B-4CE5-8201-E391613AA187}"/>
    <cellStyle name="Input 5 6 3" xfId="24288" xr:uid="{31B1376C-0A52-4433-B4BB-BA300BBF4AE6}"/>
    <cellStyle name="Input 5 6 3 2" xfId="24289" xr:uid="{4338A239-3A8E-414D-9EDF-67B9A6BCE51F}"/>
    <cellStyle name="Input 5 6 3 2 2" xfId="24290" xr:uid="{AD1BFBCC-91FD-447F-9647-5F62551B1E30}"/>
    <cellStyle name="Input 5 6 3 3" xfId="24291" xr:uid="{B2AC2CF3-B81E-41B7-8917-B76CFB8C7242}"/>
    <cellStyle name="Input 5 6 3 4" xfId="24292" xr:uid="{434A301C-3A37-4742-A734-FF87887EF7F4}"/>
    <cellStyle name="Input 5 6 4" xfId="24293" xr:uid="{DD46E214-1833-4252-A1B9-52870ED3B84D}"/>
    <cellStyle name="Input 5 6 4 2" xfId="24294" xr:uid="{1EC806B7-6948-4904-B1BC-F86CAA5B780C}"/>
    <cellStyle name="Input 5 6 4 2 2" xfId="24295" xr:uid="{271FB703-15A7-4052-9DE4-373915D70920}"/>
    <cellStyle name="Input 5 6 4 3" xfId="24296" xr:uid="{71251365-358F-4B35-967F-B53E0498D3F5}"/>
    <cellStyle name="Input 5 6 4 4" xfId="24297" xr:uid="{6CD273CA-ECED-4035-89B9-209CB125559F}"/>
    <cellStyle name="Input 5 6 5" xfId="24298" xr:uid="{AA45BB0B-4A46-4B0A-B879-53E5B0DD3ABC}"/>
    <cellStyle name="Input 5 6 5 2" xfId="24299" xr:uid="{F0F08B5D-C237-44F7-808D-F5941061261B}"/>
    <cellStyle name="Input 5 6 5 2 2" xfId="24300" xr:uid="{2BB755BF-C46A-41A8-ADAB-6241282ECEEF}"/>
    <cellStyle name="Input 5 6 5 3" xfId="24301" xr:uid="{1AC654BC-6A40-4FCF-BC18-D9DD38427BE2}"/>
    <cellStyle name="Input 5 6 6" xfId="24302" xr:uid="{331A041A-00CF-4BA8-ADA9-3ABEE4AC4B61}"/>
    <cellStyle name="Input 5 6 6 2" xfId="24303" xr:uid="{91B85EEC-02C8-440E-9ED4-7EC6AE7F0158}"/>
    <cellStyle name="Input 5 6 6 2 2" xfId="24304" xr:uid="{7129765A-F1C6-4B1C-AAA6-BCA512103A86}"/>
    <cellStyle name="Input 5 6 6 3" xfId="24305" xr:uid="{7774D5C3-9C15-4F04-99AE-7B64F7559363}"/>
    <cellStyle name="Input 5 6 7" xfId="24306" xr:uid="{60F75734-B080-4A9E-9B1B-99EBFEB696A5}"/>
    <cellStyle name="Input 5 6 7 2" xfId="24307" xr:uid="{EAF34ECC-F0C2-4EE5-A4A4-45BF8307969F}"/>
    <cellStyle name="Input 5 6 7 2 2" xfId="24308" xr:uid="{89803F10-5A9D-4062-8BC8-44AD4F8354C9}"/>
    <cellStyle name="Input 5 6 7 3" xfId="24309" xr:uid="{410CD44C-8AE4-429B-BB6A-B2F593C85994}"/>
    <cellStyle name="Input 5 6 8" xfId="24310" xr:uid="{F9058EE3-F837-4D02-AF78-595F9FB35727}"/>
    <cellStyle name="Input 5 6 8 2" xfId="24311" xr:uid="{07CAA42C-1D17-4560-B50C-C3B191C4BB59}"/>
    <cellStyle name="Input 5 6 8 2 2" xfId="24312" xr:uid="{180E8EC7-FFEA-4161-ABD0-75A1B4EC8BBE}"/>
    <cellStyle name="Input 5 6 8 3" xfId="24313" xr:uid="{8631E218-5835-4E98-A719-462C8B830AC2}"/>
    <cellStyle name="Input 5 6 9" xfId="24314" xr:uid="{77AFF196-1037-46B3-AB57-C4147914966E}"/>
    <cellStyle name="Input 5 6 9 2" xfId="24315" xr:uid="{34F0A3E4-1542-4046-A462-C490CB77088F}"/>
    <cellStyle name="Input 5 6 9 2 2" xfId="24316" xr:uid="{424DED4B-C3F4-4280-B33D-47917B9F737B}"/>
    <cellStyle name="Input 5 6 9 3" xfId="24317" xr:uid="{671490F2-57DD-470D-B6BD-8DF4D6CC7785}"/>
    <cellStyle name="Input 5 7" xfId="24318" xr:uid="{54169909-918F-4370-AFA5-F3037A78A1F3}"/>
    <cellStyle name="Input 5 7 2" xfId="24319" xr:uid="{D940131F-B921-4DF5-80C1-69BBD04E9FE7}"/>
    <cellStyle name="Input 5 7 2 2" xfId="24320" xr:uid="{9FFA871C-5728-4C3D-BD08-E8DF977E541F}"/>
    <cellStyle name="Input 5 7 2 3" xfId="24321" xr:uid="{978EA4FB-65CD-4BC5-8159-C9F1B5B86D76}"/>
    <cellStyle name="Input 5 7 3" xfId="24322" xr:uid="{EA3E6C23-DB27-4CD5-9CBF-D09B5FE6839E}"/>
    <cellStyle name="Input 5 7 3 2" xfId="24323" xr:uid="{2CA11FEC-626F-47A7-A9D0-D21612C03B40}"/>
    <cellStyle name="Input 5 7 4" xfId="24324" xr:uid="{9B859F8B-F7B7-412C-A615-25F064DA4649}"/>
    <cellStyle name="Input 5 8" xfId="24325" xr:uid="{41219F16-0D2C-4A9D-BAE5-165DF1F26B48}"/>
    <cellStyle name="Input 5 8 2" xfId="24326" xr:uid="{7C14814F-8557-42B2-B9B6-2033E0A20192}"/>
    <cellStyle name="Input 5 8 2 2" xfId="24327" xr:uid="{1FB41D75-9683-45D2-96DE-6A4926B304EC}"/>
    <cellStyle name="Input 5 8 2 3" xfId="24328" xr:uid="{A1CCBBE5-D2C9-450E-B0E5-A83DC12153CF}"/>
    <cellStyle name="Input 5 8 3" xfId="24329" xr:uid="{1F458E0C-AEE5-4585-9036-68B093CB7797}"/>
    <cellStyle name="Input 5 8 4" xfId="24330" xr:uid="{F59D44BF-67EF-4E69-8EB9-51BB0E700266}"/>
    <cellStyle name="Input 5 9" xfId="24331" xr:uid="{CBD04022-60D0-469F-982F-7B4C0704CA9F}"/>
    <cellStyle name="Input 5 9 2" xfId="24332" xr:uid="{7885BA19-CD89-4569-A351-8DCC2A799B26}"/>
    <cellStyle name="Input 5 9 2 2" xfId="24333" xr:uid="{A17C0737-3500-4B87-A8C4-969F9F7AAA2C}"/>
    <cellStyle name="Input 5 9 3" xfId="24334" xr:uid="{95DC82A0-2B26-43E9-94AF-F265A8E14C08}"/>
    <cellStyle name="Input 5 9 4" xfId="24335" xr:uid="{90BF3BDE-6E95-4FA8-8B53-A72A69DDEE38}"/>
    <cellStyle name="Input 6" xfId="183" xr:uid="{CB6BDE7A-C4FC-4EF9-84A1-CAA6A0B4DFD3}"/>
    <cellStyle name="Input 6 10" xfId="24336" xr:uid="{F4842EB1-5052-41FB-9843-76F44C4DD63A}"/>
    <cellStyle name="Input 6 10 2" xfId="24337" xr:uid="{DBFA0439-2AC2-4799-88B0-C24FF2427198}"/>
    <cellStyle name="Input 6 10 2 2" xfId="24338" xr:uid="{5125AEB2-EFF8-4CB0-B6C9-D861AF3F9DFF}"/>
    <cellStyle name="Input 6 10 3" xfId="24339" xr:uid="{AD8D7ECD-73C4-467A-B683-8F8FE1421FA5}"/>
    <cellStyle name="Input 6 11" xfId="24340" xr:uid="{EEAE4BEA-99E0-4879-836C-8134C9EA1765}"/>
    <cellStyle name="Input 6 11 2" xfId="24341" xr:uid="{2E112514-7247-4702-A146-909ADAA56619}"/>
    <cellStyle name="Input 6 11 2 2" xfId="24342" xr:uid="{F6545EC7-6F66-4BF0-BEF1-243D9F63881B}"/>
    <cellStyle name="Input 6 11 3" xfId="24343" xr:uid="{D2F8D397-AA11-4C15-8FFB-DCE5890BF576}"/>
    <cellStyle name="Input 6 12" xfId="24344" xr:uid="{9DDB5DA2-4C93-41DB-A74A-A2A193D05A06}"/>
    <cellStyle name="Input 6 12 2" xfId="24345" xr:uid="{3393B2EF-0EFC-4158-8574-5B811E0E238D}"/>
    <cellStyle name="Input 6 12 2 2" xfId="24346" xr:uid="{60398A71-8725-412F-8850-586FEF6EBEE9}"/>
    <cellStyle name="Input 6 12 3" xfId="24347" xr:uid="{336F7769-C974-4568-AD2A-B980E0154058}"/>
    <cellStyle name="Input 6 13" xfId="24348" xr:uid="{FB55AC3C-5C2B-456D-950A-09474ED2EC56}"/>
    <cellStyle name="Input 6 13 2" xfId="24349" xr:uid="{86669496-1061-4C98-BF20-F5A6CC29A2BF}"/>
    <cellStyle name="Input 6 13 2 2" xfId="24350" xr:uid="{DAED2DB6-8E1B-4325-B6AE-4B0417D91808}"/>
    <cellStyle name="Input 6 13 3" xfId="24351" xr:uid="{B651076B-F3CF-4FAF-BA8B-AD4A307853A8}"/>
    <cellStyle name="Input 6 14" xfId="24352" xr:uid="{93FEB4FA-A2D7-43C1-837B-4CB139903741}"/>
    <cellStyle name="Input 6 14 2" xfId="24353" xr:uid="{44864147-9036-4AE7-AF9E-987112A0D8E5}"/>
    <cellStyle name="Input 6 14 2 2" xfId="24354" xr:uid="{4C07BED8-7761-4DF1-B648-44667004BA8E}"/>
    <cellStyle name="Input 6 14 3" xfId="24355" xr:uid="{4A8FFB15-4E5E-4186-B3E9-AB3512C9C6EA}"/>
    <cellStyle name="Input 6 15" xfId="24356" xr:uid="{37898E2D-356F-4DE5-9D81-EF2D7B8C7409}"/>
    <cellStyle name="Input 6 15 2" xfId="24357" xr:uid="{7800FB9B-374A-4EDD-A850-163429E1CDE3}"/>
    <cellStyle name="Input 6 15 2 2" xfId="24358" xr:uid="{02F2D0DA-553B-4AF2-8D30-7382BCA90A43}"/>
    <cellStyle name="Input 6 15 3" xfId="24359" xr:uid="{68C7262E-0D76-4558-BB98-22BA88F115B3}"/>
    <cellStyle name="Input 6 16" xfId="24360" xr:uid="{E167FD34-1D5E-430F-A58E-4D317E55BBF5}"/>
    <cellStyle name="Input 6 16 2" xfId="24361" xr:uid="{597CB1AD-240D-4627-A88F-3EE63ED74FE8}"/>
    <cellStyle name="Input 6 16 2 2" xfId="24362" xr:uid="{C1D029CD-BD32-499E-821A-37D0B1D4FC64}"/>
    <cellStyle name="Input 6 16 3" xfId="24363" xr:uid="{EDA5DCA6-FC55-4A7D-89FF-DC5DF65C3B76}"/>
    <cellStyle name="Input 6 17" xfId="24364" xr:uid="{7CF655D3-8435-412A-AFA8-4DC4C5791F4C}"/>
    <cellStyle name="Input 6 17 2" xfId="24365" xr:uid="{76974C4B-4A16-4DBC-8502-196BD9FDBAAC}"/>
    <cellStyle name="Input 6 17 2 2" xfId="24366" xr:uid="{D5F8650A-A1A4-41DE-ABD9-00D748E6C0FF}"/>
    <cellStyle name="Input 6 17 3" xfId="24367" xr:uid="{CD727B59-54DA-45C8-ACF9-2224F0FD915E}"/>
    <cellStyle name="Input 6 18" xfId="24368" xr:uid="{01B75430-BD39-4A9E-9CE3-F75BF5188A78}"/>
    <cellStyle name="Input 6 18 2" xfId="24369" xr:uid="{F932AF94-0FED-49DF-A7AB-698481005FD3}"/>
    <cellStyle name="Input 6 18 2 2" xfId="24370" xr:uid="{10117BE7-4A6E-4462-AC2D-4E85D42B2AE9}"/>
    <cellStyle name="Input 6 18 3" xfId="24371" xr:uid="{B0169D3C-1901-4640-A29A-CA99E45977F2}"/>
    <cellStyle name="Input 6 19" xfId="24372" xr:uid="{C4609603-EBFF-48E8-B430-7E8C4FC68D0C}"/>
    <cellStyle name="Input 6 19 2" xfId="24373" xr:uid="{08717DF4-E8C3-4DDC-BCA7-021F8F49B3B5}"/>
    <cellStyle name="Input 6 19 2 2" xfId="24374" xr:uid="{84822A41-283F-4717-815B-AA293DECDDA3}"/>
    <cellStyle name="Input 6 19 3" xfId="24375" xr:uid="{51231E67-E980-4D90-8CF2-8BCA5AED26F6}"/>
    <cellStyle name="Input 6 2" xfId="24376" xr:uid="{C0196D30-4D91-4282-8DE5-8D6572FA931A}"/>
    <cellStyle name="Input 6 2 10" xfId="24377" xr:uid="{311D78E3-BA14-419F-A63A-3F3242AF8D7D}"/>
    <cellStyle name="Input 6 2 10 2" xfId="24378" xr:uid="{806D3AF2-E65F-4E8F-AD4D-EF83BEE660A0}"/>
    <cellStyle name="Input 6 2 10 2 2" xfId="24379" xr:uid="{87166817-9472-4A9F-BE6E-9E11C5C12F9A}"/>
    <cellStyle name="Input 6 2 10 3" xfId="24380" xr:uid="{09FE5FAF-38A1-4F86-BB56-7A8D5CBB2B75}"/>
    <cellStyle name="Input 6 2 11" xfId="24381" xr:uid="{3930CED6-2FE7-4E00-BCBA-8C1F1B2571A2}"/>
    <cellStyle name="Input 6 2 11 2" xfId="24382" xr:uid="{5126C5AF-A58B-4E5B-AE1A-D78523FB26BF}"/>
    <cellStyle name="Input 6 2 11 2 2" xfId="24383" xr:uid="{25AF7043-B2B1-4E10-A12F-510310DF6497}"/>
    <cellStyle name="Input 6 2 11 3" xfId="24384" xr:uid="{1BEDBAD4-ACB8-4489-8A53-42E5D9C5C313}"/>
    <cellStyle name="Input 6 2 12" xfId="24385" xr:uid="{FC17DA0E-FEAC-41A4-A44E-5C6D3152D4D0}"/>
    <cellStyle name="Input 6 2 12 2" xfId="24386" xr:uid="{68CD8D75-EF75-4346-91EF-10240BDA7AF1}"/>
    <cellStyle name="Input 6 2 12 2 2" xfId="24387" xr:uid="{D3C6835E-3726-4098-8310-1A61644014D4}"/>
    <cellStyle name="Input 6 2 12 3" xfId="24388" xr:uid="{134B08D0-2B3F-44F5-9760-8D9424A20CCA}"/>
    <cellStyle name="Input 6 2 13" xfId="24389" xr:uid="{A93FC0EE-37C1-4386-933E-D27FF47B6923}"/>
    <cellStyle name="Input 6 2 13 2" xfId="24390" xr:uid="{192A7CFF-36F7-4231-B3FA-83BA452ACD2C}"/>
    <cellStyle name="Input 6 2 13 2 2" xfId="24391" xr:uid="{3B826BCB-B71E-464E-937F-D6084435FCE3}"/>
    <cellStyle name="Input 6 2 13 3" xfId="24392" xr:uid="{EFAC4902-4B64-40AF-AF29-566BE91BDDAC}"/>
    <cellStyle name="Input 6 2 14" xfId="24393" xr:uid="{8725C30C-6E7C-460A-832C-26FA402D1AA3}"/>
    <cellStyle name="Input 6 2 14 2" xfId="24394" xr:uid="{2786A3F7-F2EA-452D-935E-2906DDFFC745}"/>
    <cellStyle name="Input 6 2 14 2 2" xfId="24395" xr:uid="{AF29B23C-3F57-428A-8444-2BE9C571DF8F}"/>
    <cellStyle name="Input 6 2 14 3" xfId="24396" xr:uid="{2D1881EB-5E2E-4A21-BCDD-41D54CBEB4E7}"/>
    <cellStyle name="Input 6 2 15" xfId="24397" xr:uid="{E43F84F4-6173-45A6-A36D-AB5CC3869B94}"/>
    <cellStyle name="Input 6 2 15 2" xfId="24398" xr:uid="{EE68E324-E6E0-453C-8DC6-C47661647AC0}"/>
    <cellStyle name="Input 6 2 15 2 2" xfId="24399" xr:uid="{CA09A6AC-8652-4664-8B2E-DF52B6A2888B}"/>
    <cellStyle name="Input 6 2 15 3" xfId="24400" xr:uid="{73979901-02B6-47C9-B7C2-C00D7A1D3C74}"/>
    <cellStyle name="Input 6 2 16" xfId="24401" xr:uid="{187208D3-B913-492E-B65D-8C67F6047FBC}"/>
    <cellStyle name="Input 6 2 16 2" xfId="24402" xr:uid="{71671B7D-4A5E-49C5-B776-E68D5DFC117E}"/>
    <cellStyle name="Input 6 2 16 2 2" xfId="24403" xr:uid="{189CF562-D7EA-4485-B880-87A9123BBD2C}"/>
    <cellStyle name="Input 6 2 16 3" xfId="24404" xr:uid="{D270BB09-65EE-4B9F-89A4-741C18EEFBC5}"/>
    <cellStyle name="Input 6 2 17" xfId="24405" xr:uid="{4F0EB060-1E90-4A9E-903F-2ED0D32B4DD5}"/>
    <cellStyle name="Input 6 2 17 2" xfId="24406" xr:uid="{272BD501-7924-4F0C-B12A-D876D30E94B7}"/>
    <cellStyle name="Input 6 2 17 2 2" xfId="24407" xr:uid="{654DABFF-F6FB-474D-BD99-8A30CF9FBF93}"/>
    <cellStyle name="Input 6 2 17 3" xfId="24408" xr:uid="{2E942A9F-757D-4FDB-A83D-6A1EABED2017}"/>
    <cellStyle name="Input 6 2 18" xfId="24409" xr:uid="{21FCEFBB-4CD5-40E2-A7A7-0207224505E0}"/>
    <cellStyle name="Input 6 2 18 2" xfId="24410" xr:uid="{573EA538-D534-4D97-9637-E483F8F98589}"/>
    <cellStyle name="Input 6 2 18 2 2" xfId="24411" xr:uid="{56912EEC-22B5-420C-B169-A1B2D0C1968B}"/>
    <cellStyle name="Input 6 2 18 3" xfId="24412" xr:uid="{E5E2BB81-A968-4266-9EF9-AEC54DFFF0FE}"/>
    <cellStyle name="Input 6 2 19" xfId="24413" xr:uid="{46F37461-E802-4D58-B96F-F11EE4183AC9}"/>
    <cellStyle name="Input 6 2 19 2" xfId="24414" xr:uid="{FA509014-5E84-47E6-A346-35EABEC81EE1}"/>
    <cellStyle name="Input 6 2 19 2 2" xfId="24415" xr:uid="{BB0B2A54-E1EF-445A-9A1D-B96673D53B63}"/>
    <cellStyle name="Input 6 2 19 3" xfId="24416" xr:uid="{A938DBA0-E26C-4CD4-A0AC-014F29B1CD96}"/>
    <cellStyle name="Input 6 2 2" xfId="24417" xr:uid="{6BA5D08D-0211-428D-93F1-DD56E51F82FB}"/>
    <cellStyle name="Input 6 2 2 10" xfId="24418" xr:uid="{86306FE8-FEB5-4DE9-B639-64E67DC58AB6}"/>
    <cellStyle name="Input 6 2 2 10 2" xfId="24419" xr:uid="{0906D6F4-556A-4F46-A928-9548B1D45FCC}"/>
    <cellStyle name="Input 6 2 2 10 2 2" xfId="24420" xr:uid="{1F097D26-D11F-49BE-8393-B1CD299DFF42}"/>
    <cellStyle name="Input 6 2 2 10 3" xfId="24421" xr:uid="{3A35F67B-619C-4317-8960-A7764436E570}"/>
    <cellStyle name="Input 6 2 2 11" xfId="24422" xr:uid="{F4FB3ADD-FEFF-4F6D-8F90-9CBFB6BA6473}"/>
    <cellStyle name="Input 6 2 2 11 2" xfId="24423" xr:uid="{16AB108C-0825-4242-A0BD-A6F8E61FD195}"/>
    <cellStyle name="Input 6 2 2 11 2 2" xfId="24424" xr:uid="{63976637-F8B8-47E8-821E-13242925BB42}"/>
    <cellStyle name="Input 6 2 2 11 3" xfId="24425" xr:uid="{60F4BD68-C9D8-475E-9762-3C5218444D0B}"/>
    <cellStyle name="Input 6 2 2 12" xfId="24426" xr:uid="{F01F4658-CA2A-4A92-800B-B002BAF2E6EB}"/>
    <cellStyle name="Input 6 2 2 12 2" xfId="24427" xr:uid="{E692B375-4DDF-4B23-8595-63256C897FEA}"/>
    <cellStyle name="Input 6 2 2 12 2 2" xfId="24428" xr:uid="{AE5AADC2-C9CA-4D7D-A50F-897E1AFDDB36}"/>
    <cellStyle name="Input 6 2 2 12 3" xfId="24429" xr:uid="{4295EF6F-3F03-4A7D-8D5D-BDEA935773C4}"/>
    <cellStyle name="Input 6 2 2 13" xfId="24430" xr:uid="{D297BA06-A9FE-4853-B567-EEF8F1482514}"/>
    <cellStyle name="Input 6 2 2 13 2" xfId="24431" xr:uid="{3DAE7200-A16B-49F8-A30B-57B8F06169E2}"/>
    <cellStyle name="Input 6 2 2 13 2 2" xfId="24432" xr:uid="{FE6B89CC-D7D7-459B-99B8-ACBFDF57BD7C}"/>
    <cellStyle name="Input 6 2 2 13 3" xfId="24433" xr:uid="{9091302B-FE76-4CB5-83D8-8E5FF6CB462C}"/>
    <cellStyle name="Input 6 2 2 14" xfId="24434" xr:uid="{3F2E19F5-D7AF-4EF1-8D94-179F2FF52360}"/>
    <cellStyle name="Input 6 2 2 14 2" xfId="24435" xr:uid="{0BF582BD-B52C-4A21-94D9-BD42AAC8FD0F}"/>
    <cellStyle name="Input 6 2 2 14 2 2" xfId="24436" xr:uid="{6664ED29-43BA-4F9D-AD17-B8C3ED280336}"/>
    <cellStyle name="Input 6 2 2 14 3" xfId="24437" xr:uid="{68708423-B20C-4CC4-8D6D-0B6CED7F8E25}"/>
    <cellStyle name="Input 6 2 2 15" xfId="24438" xr:uid="{FCBDD1D2-FF09-4AA7-8977-2CAB7BCF157D}"/>
    <cellStyle name="Input 6 2 2 15 2" xfId="24439" xr:uid="{8F5EBDF9-85D9-4A44-82DA-092C81B7054D}"/>
    <cellStyle name="Input 6 2 2 15 2 2" xfId="24440" xr:uid="{FB9E5920-E778-4FE9-8AE2-7FD826E020EC}"/>
    <cellStyle name="Input 6 2 2 15 3" xfId="24441" xr:uid="{559D3C7A-2632-4675-BEB8-E9C165233330}"/>
    <cellStyle name="Input 6 2 2 16" xfId="24442" xr:uid="{2931B541-FF8B-4407-BEA4-D8DF7A4B823E}"/>
    <cellStyle name="Input 6 2 2 16 2" xfId="24443" xr:uid="{C2DD074A-9E57-4DA6-8C2C-96B44A822548}"/>
    <cellStyle name="Input 6 2 2 16 2 2" xfId="24444" xr:uid="{93B0E70B-D346-492E-B8AF-508757CE184B}"/>
    <cellStyle name="Input 6 2 2 16 3" xfId="24445" xr:uid="{E60A1267-1F4E-4F37-A308-416E176CAC0C}"/>
    <cellStyle name="Input 6 2 2 17" xfId="24446" xr:uid="{011BD314-F4E6-4001-95AA-3F59670CC66D}"/>
    <cellStyle name="Input 6 2 2 17 2" xfId="24447" xr:uid="{95DFDD21-DEBA-476D-8937-5BD613AD36EB}"/>
    <cellStyle name="Input 6 2 2 17 2 2" xfId="24448" xr:uid="{3140B788-DAF2-436C-A04E-4BBFA440B2F7}"/>
    <cellStyle name="Input 6 2 2 17 3" xfId="24449" xr:uid="{CEF4F8F0-49E5-4D2C-AB00-0B7852999B9C}"/>
    <cellStyle name="Input 6 2 2 18" xfId="24450" xr:uid="{A14747A6-F14F-41E2-A9B5-FFB33C8301B3}"/>
    <cellStyle name="Input 6 2 2 18 2" xfId="24451" xr:uid="{E634F8FA-7013-4A3F-A6D5-548134D8BB7D}"/>
    <cellStyle name="Input 6 2 2 19" xfId="24452" xr:uid="{50577BF7-1855-4C74-8E6B-F8FBCDA46344}"/>
    <cellStyle name="Input 6 2 2 2" xfId="24453" xr:uid="{1875D3FC-658B-44FD-966B-13635DCD9757}"/>
    <cellStyle name="Input 6 2 2 2 10" xfId="24454" xr:uid="{D5B504E0-76A2-4D20-A35F-4BC46259FC80}"/>
    <cellStyle name="Input 6 2 2 2 10 2" xfId="24455" xr:uid="{99038227-A84F-45C4-98D7-F420A45EA05C}"/>
    <cellStyle name="Input 6 2 2 2 10 2 2" xfId="24456" xr:uid="{9E03E7B5-E876-4D52-986F-0C0DB67B090E}"/>
    <cellStyle name="Input 6 2 2 2 10 3" xfId="24457" xr:uid="{A80E6FAD-5BA1-410F-806F-9D9C43380099}"/>
    <cellStyle name="Input 6 2 2 2 11" xfId="24458" xr:uid="{04F7ABE5-0F3C-4520-ABB0-90A583E9F811}"/>
    <cellStyle name="Input 6 2 2 2 11 2" xfId="24459" xr:uid="{3CB07066-A5C6-4909-87C2-20078614B3E6}"/>
    <cellStyle name="Input 6 2 2 2 11 2 2" xfId="24460" xr:uid="{649C9485-E085-4349-BF2B-F9B5017EF231}"/>
    <cellStyle name="Input 6 2 2 2 11 3" xfId="24461" xr:uid="{0AC1BBCB-685A-42E3-BE2B-E3932BC6C9BD}"/>
    <cellStyle name="Input 6 2 2 2 12" xfId="24462" xr:uid="{5745A2C5-29DE-4705-86EE-6294CBEAE5E8}"/>
    <cellStyle name="Input 6 2 2 2 12 2" xfId="24463" xr:uid="{F237F3F8-045E-40CA-AC49-D51FCE94B6CB}"/>
    <cellStyle name="Input 6 2 2 2 12 2 2" xfId="24464" xr:uid="{7EFEAE46-8433-4AD7-8D3E-2D81A04BED02}"/>
    <cellStyle name="Input 6 2 2 2 12 3" xfId="24465" xr:uid="{AD69FCDB-F108-4EA1-ABC9-11C13254DD3F}"/>
    <cellStyle name="Input 6 2 2 2 13" xfId="24466" xr:uid="{9DBFC3B9-25E2-49D1-AC7F-D0BFC1CF3D77}"/>
    <cellStyle name="Input 6 2 2 2 13 2" xfId="24467" xr:uid="{F5495308-E984-4A66-8750-A05AA2AC03DE}"/>
    <cellStyle name="Input 6 2 2 2 13 2 2" xfId="24468" xr:uid="{0766B9CB-E72D-4D63-BFF5-94FDE3CCD725}"/>
    <cellStyle name="Input 6 2 2 2 13 3" xfId="24469" xr:uid="{2CF8063F-3E54-4A22-A59C-6E00A63A9DC6}"/>
    <cellStyle name="Input 6 2 2 2 14" xfId="24470" xr:uid="{71EB6651-64B2-4D8B-85A7-3E7712AABB37}"/>
    <cellStyle name="Input 6 2 2 2 14 2" xfId="24471" xr:uid="{C5EE4A71-12BF-45DE-B8C5-C92D66127246}"/>
    <cellStyle name="Input 6 2 2 2 14 2 2" xfId="24472" xr:uid="{BBAE1004-6A55-44C5-90F8-72778C2EB2B9}"/>
    <cellStyle name="Input 6 2 2 2 14 3" xfId="24473" xr:uid="{FCA15E0F-D642-4F76-9024-CFC4A3FBC04E}"/>
    <cellStyle name="Input 6 2 2 2 15" xfId="24474" xr:uid="{9EB740FA-FEE6-423E-80D1-DED49146C37F}"/>
    <cellStyle name="Input 6 2 2 2 15 2" xfId="24475" xr:uid="{8E292061-17F6-4317-8212-72750FA9B93A}"/>
    <cellStyle name="Input 6 2 2 2 15 2 2" xfId="24476" xr:uid="{B70D4FD6-7C1A-4BE0-B905-47390B45A377}"/>
    <cellStyle name="Input 6 2 2 2 15 3" xfId="24477" xr:uid="{BF8F745A-8401-4490-BE66-2A71CE8406C3}"/>
    <cellStyle name="Input 6 2 2 2 16" xfId="24478" xr:uid="{AC0D8128-7BE2-4082-AFD1-5800FDF9738C}"/>
    <cellStyle name="Input 6 2 2 2 16 2" xfId="24479" xr:uid="{D6CC6553-9B0E-4C18-9F30-206B049BF6AD}"/>
    <cellStyle name="Input 6 2 2 2 16 2 2" xfId="24480" xr:uid="{3421150E-E70E-49C6-802B-BD0AB0BBD781}"/>
    <cellStyle name="Input 6 2 2 2 16 3" xfId="24481" xr:uid="{C8CB871D-4E9A-4237-9279-8D64ABB8494D}"/>
    <cellStyle name="Input 6 2 2 2 17" xfId="24482" xr:uid="{3C5A25EB-E362-49C7-88BC-A625A8955CD5}"/>
    <cellStyle name="Input 6 2 2 2 17 2" xfId="24483" xr:uid="{B6A89D2D-28E3-437B-9A4F-6ECB98DE9F8D}"/>
    <cellStyle name="Input 6 2 2 2 17 2 2" xfId="24484" xr:uid="{A10E9623-1216-445A-BCE6-FC4E39EC9147}"/>
    <cellStyle name="Input 6 2 2 2 17 3" xfId="24485" xr:uid="{92ADEC42-6859-4C60-A945-738B86F2391B}"/>
    <cellStyle name="Input 6 2 2 2 18" xfId="24486" xr:uid="{136F31B5-ED12-47FF-9B5B-680F6CBA27AE}"/>
    <cellStyle name="Input 6 2 2 2 18 2" xfId="24487" xr:uid="{200BA43E-3931-4E72-8E84-71ACEC2BCB9E}"/>
    <cellStyle name="Input 6 2 2 2 18 2 2" xfId="24488" xr:uid="{A04E99CE-0366-4436-B7B4-B34CD80F9DDB}"/>
    <cellStyle name="Input 6 2 2 2 18 3" xfId="24489" xr:uid="{CC373B4D-846F-44EC-9C7B-C5FA06BF9CD6}"/>
    <cellStyle name="Input 6 2 2 2 19" xfId="24490" xr:uid="{8C4C5334-67DB-493C-AA3B-BC04052A17BB}"/>
    <cellStyle name="Input 6 2 2 2 19 2" xfId="24491" xr:uid="{97F0B1D7-D5B6-44A7-91BA-60963B88178E}"/>
    <cellStyle name="Input 6 2 2 2 19 2 2" xfId="24492" xr:uid="{5475CDE6-E8A7-45F8-9643-9EAEA6724569}"/>
    <cellStyle name="Input 6 2 2 2 19 3" xfId="24493" xr:uid="{70F8EE94-5FA8-44DD-8389-097857856156}"/>
    <cellStyle name="Input 6 2 2 2 2" xfId="24494" xr:uid="{4123BE8C-3FC3-4726-B4A0-E2AFDD2015DE}"/>
    <cellStyle name="Input 6 2 2 2 2 2" xfId="24495" xr:uid="{F864F692-D285-44DF-9F92-D00126F203F2}"/>
    <cellStyle name="Input 6 2 2 2 2 2 2" xfId="24496" xr:uid="{88D6EF63-45BF-4373-B7F6-827E6D993D01}"/>
    <cellStyle name="Input 6 2 2 2 2 2 3" xfId="24497" xr:uid="{891538D9-6DE2-4EB6-A575-81C62B73BE49}"/>
    <cellStyle name="Input 6 2 2 2 2 3" xfId="24498" xr:uid="{FC70E879-12EC-4255-B742-92DC8B6D59F6}"/>
    <cellStyle name="Input 6 2 2 2 2 3 2" xfId="24499" xr:uid="{FBA69057-6092-4574-BA83-FC98352718D0}"/>
    <cellStyle name="Input 6 2 2 2 2 4" xfId="24500" xr:uid="{E4017D61-B92F-4C7F-A302-B74F29944B58}"/>
    <cellStyle name="Input 6 2 2 2 20" xfId="24501" xr:uid="{190063A8-845D-4136-B3AA-BFE8B7F23DD6}"/>
    <cellStyle name="Input 6 2 2 2 20 2" xfId="24502" xr:uid="{91E6D017-5016-412E-8A08-9F43DF7FB7E5}"/>
    <cellStyle name="Input 6 2 2 2 20 2 2" xfId="24503" xr:uid="{AD73D65D-CC8A-4DBA-B40A-7293F9F4C51F}"/>
    <cellStyle name="Input 6 2 2 2 20 3" xfId="24504" xr:uid="{2DF63FBD-1AA4-44CD-B0FB-1EFC3C8EC5B8}"/>
    <cellStyle name="Input 6 2 2 2 21" xfId="24505" xr:uid="{44B22A63-A08D-4D0A-AF94-9D551A1C8F58}"/>
    <cellStyle name="Input 6 2 2 2 21 2" xfId="24506" xr:uid="{8DC7AD1A-D4DA-48B0-A46A-A27B4D0AA0DC}"/>
    <cellStyle name="Input 6 2 2 2 22" xfId="24507" xr:uid="{319B3D8A-325F-4413-A340-6569D0ADA9D2}"/>
    <cellStyle name="Input 6 2 2 2 23" xfId="24508" xr:uid="{95DCB3B4-7C63-47F5-B085-138F06CEC3EA}"/>
    <cellStyle name="Input 6 2 2 2 3" xfId="24509" xr:uid="{55BD9A96-0DEF-4F3C-82EA-3AECCFF71AE2}"/>
    <cellStyle name="Input 6 2 2 2 3 2" xfId="24510" xr:uid="{A7A2085B-9A13-47A8-A588-C00B15888838}"/>
    <cellStyle name="Input 6 2 2 2 3 2 2" xfId="24511" xr:uid="{354D6A39-B330-4219-93F0-3769D7E90EAC}"/>
    <cellStyle name="Input 6 2 2 2 3 3" xfId="24512" xr:uid="{920BA421-24F6-4CE3-B0C1-9F284B1A23D4}"/>
    <cellStyle name="Input 6 2 2 2 3 4" xfId="24513" xr:uid="{217345F8-54A2-418B-82EC-64D4D57A0CBB}"/>
    <cellStyle name="Input 6 2 2 2 4" xfId="24514" xr:uid="{7BB7EBEA-A406-4757-8620-692E15CB7E2D}"/>
    <cellStyle name="Input 6 2 2 2 4 2" xfId="24515" xr:uid="{747B07E7-5E03-4072-AB22-A6C5BDD87253}"/>
    <cellStyle name="Input 6 2 2 2 4 2 2" xfId="24516" xr:uid="{0E3613BD-25A1-4E15-A696-4EDCE0620001}"/>
    <cellStyle name="Input 6 2 2 2 4 3" xfId="24517" xr:uid="{C9DCDE2F-A960-4FD3-840E-8C178AE90144}"/>
    <cellStyle name="Input 6 2 2 2 4 4" xfId="24518" xr:uid="{8F66B2EE-34E7-4184-A821-9D768B1F48E3}"/>
    <cellStyle name="Input 6 2 2 2 5" xfId="24519" xr:uid="{C02F8936-4AC0-4307-8BDB-020E5BEF2800}"/>
    <cellStyle name="Input 6 2 2 2 5 2" xfId="24520" xr:uid="{F05BB367-B15F-4A09-9305-EF49CAA8249F}"/>
    <cellStyle name="Input 6 2 2 2 5 2 2" xfId="24521" xr:uid="{636E7E86-FBD9-404D-8260-1ED3CF66F416}"/>
    <cellStyle name="Input 6 2 2 2 5 3" xfId="24522" xr:uid="{78848CF2-EC95-4DA4-AD07-70AA94B02140}"/>
    <cellStyle name="Input 6 2 2 2 6" xfId="24523" xr:uid="{38377D09-D464-4DBA-A455-9F80E694A1AE}"/>
    <cellStyle name="Input 6 2 2 2 6 2" xfId="24524" xr:uid="{E4089795-D2D7-4C1F-8BD4-0A633DD99FAB}"/>
    <cellStyle name="Input 6 2 2 2 6 2 2" xfId="24525" xr:uid="{6D3199E6-3CAB-4924-84FA-4F6C655E6F0C}"/>
    <cellStyle name="Input 6 2 2 2 6 3" xfId="24526" xr:uid="{054027E1-C1BE-422F-90D3-4E651D869779}"/>
    <cellStyle name="Input 6 2 2 2 7" xfId="24527" xr:uid="{88D2B16F-BF3C-4D81-8816-69E91B677471}"/>
    <cellStyle name="Input 6 2 2 2 7 2" xfId="24528" xr:uid="{A844A5BC-2523-4DAF-A262-DC9E1B7162CC}"/>
    <cellStyle name="Input 6 2 2 2 7 2 2" xfId="24529" xr:uid="{2DCAAAAE-C1DB-4DEA-8B62-00E63D0F3A99}"/>
    <cellStyle name="Input 6 2 2 2 7 3" xfId="24530" xr:uid="{1B66BE63-2260-4D68-BD7A-23B96F5C9854}"/>
    <cellStyle name="Input 6 2 2 2 8" xfId="24531" xr:uid="{393160B5-B4FE-4070-9E41-73F82101571D}"/>
    <cellStyle name="Input 6 2 2 2 8 2" xfId="24532" xr:uid="{CB7296DA-2E10-44FF-9041-BF1AE1C38617}"/>
    <cellStyle name="Input 6 2 2 2 8 2 2" xfId="24533" xr:uid="{04573922-1101-4C05-90B8-ABA43883ED06}"/>
    <cellStyle name="Input 6 2 2 2 8 3" xfId="24534" xr:uid="{B6870453-D9FC-4D50-89EE-C5E34AAFBDCC}"/>
    <cellStyle name="Input 6 2 2 2 9" xfId="24535" xr:uid="{E7261327-00F6-4CC6-B9E7-30200470587C}"/>
    <cellStyle name="Input 6 2 2 2 9 2" xfId="24536" xr:uid="{0BFFF976-29F4-42C7-8789-1DEB74A0DE3C}"/>
    <cellStyle name="Input 6 2 2 2 9 2 2" xfId="24537" xr:uid="{93D874DD-A20A-49AF-AECD-8B2CF3B1B9D0}"/>
    <cellStyle name="Input 6 2 2 2 9 3" xfId="24538" xr:uid="{777E61A7-D2F8-4131-A573-F7744CD08185}"/>
    <cellStyle name="Input 6 2 2 20" xfId="24539" xr:uid="{74255294-AB75-4CC7-AE9F-FF45FADD6B17}"/>
    <cellStyle name="Input 6 2 2 3" xfId="24540" xr:uid="{EC1C6AB8-764A-43E9-9F30-6E835007F531}"/>
    <cellStyle name="Input 6 2 2 3 2" xfId="24541" xr:uid="{AD72EB8B-7A9B-442D-BF4A-B1EF7788C382}"/>
    <cellStyle name="Input 6 2 2 3 2 2" xfId="24542" xr:uid="{54484774-1A10-4756-AC7C-4A3A95B1B3AD}"/>
    <cellStyle name="Input 6 2 2 3 2 3" xfId="24543" xr:uid="{7AB7C6D9-A634-438D-920A-A9CCA06CC924}"/>
    <cellStyle name="Input 6 2 2 3 3" xfId="24544" xr:uid="{23029038-8251-4825-ACEA-F8843FAD6351}"/>
    <cellStyle name="Input 6 2 2 3 3 2" xfId="24545" xr:uid="{0B737E76-A1C3-4D5D-8200-5F14A36BDDFD}"/>
    <cellStyle name="Input 6 2 2 3 4" xfId="24546" xr:uid="{40299399-09CD-4F2E-8FD2-0C2190A81526}"/>
    <cellStyle name="Input 6 2 2 4" xfId="24547" xr:uid="{3D37F492-574B-4930-95F4-B354925F930C}"/>
    <cellStyle name="Input 6 2 2 4 2" xfId="24548" xr:uid="{19ADE444-857D-4739-B2D9-B7E36CA93248}"/>
    <cellStyle name="Input 6 2 2 4 2 2" xfId="24549" xr:uid="{B338F940-9449-4B12-80B1-E1DA10E67464}"/>
    <cellStyle name="Input 6 2 2 4 3" xfId="24550" xr:uid="{7D327927-0993-4DFD-9F63-413E8B8BC406}"/>
    <cellStyle name="Input 6 2 2 4 4" xfId="24551" xr:uid="{E280FC7D-9E6D-4FC3-B6F7-61248DCF0D60}"/>
    <cellStyle name="Input 6 2 2 5" xfId="24552" xr:uid="{C9699288-EFDD-466A-B465-927AE4641E46}"/>
    <cellStyle name="Input 6 2 2 5 2" xfId="24553" xr:uid="{321454D3-A33F-41CC-BDE8-64176DE01A3D}"/>
    <cellStyle name="Input 6 2 2 5 2 2" xfId="24554" xr:uid="{36CEE1ED-09AA-4644-996E-CB566202807C}"/>
    <cellStyle name="Input 6 2 2 5 3" xfId="24555" xr:uid="{09C2A40E-CD59-400E-90EB-BDA4AFC9425F}"/>
    <cellStyle name="Input 6 2 2 5 4" xfId="24556" xr:uid="{0C1098AC-B62F-40E3-BF09-94DEB3039C0E}"/>
    <cellStyle name="Input 6 2 2 6" xfId="24557" xr:uid="{ACC01E9E-207C-4906-A493-94D2309B4B29}"/>
    <cellStyle name="Input 6 2 2 6 2" xfId="24558" xr:uid="{34DEBEAF-6D29-4087-88DE-FB109FD99459}"/>
    <cellStyle name="Input 6 2 2 6 2 2" xfId="24559" xr:uid="{D785D053-79C1-4F7F-B558-641C3A811B01}"/>
    <cellStyle name="Input 6 2 2 6 3" xfId="24560" xr:uid="{C7218B69-6FDC-424A-9A08-63B66B758742}"/>
    <cellStyle name="Input 6 2 2 7" xfId="24561" xr:uid="{D659C805-2E5D-4347-AEB5-5F3A352F8A1E}"/>
    <cellStyle name="Input 6 2 2 7 2" xfId="24562" xr:uid="{89198D40-9483-4FDF-B78E-3700FD587B04}"/>
    <cellStyle name="Input 6 2 2 7 2 2" xfId="24563" xr:uid="{D9754C28-FBA3-482A-88FF-7CD65B553FCF}"/>
    <cellStyle name="Input 6 2 2 7 3" xfId="24564" xr:uid="{06CAB32C-63E2-44B0-B5E9-04529942B720}"/>
    <cellStyle name="Input 6 2 2 8" xfId="24565" xr:uid="{7B47F533-8C0B-42A4-ACA8-607F9BD9FBE8}"/>
    <cellStyle name="Input 6 2 2 8 2" xfId="24566" xr:uid="{9C3A3CB7-3F5F-462E-9C31-2118D2ED058B}"/>
    <cellStyle name="Input 6 2 2 8 2 2" xfId="24567" xr:uid="{A6E1593D-489D-48AE-B96C-9D7AD5BD5B63}"/>
    <cellStyle name="Input 6 2 2 8 3" xfId="24568" xr:uid="{A79809E1-DF17-47FB-92EE-B82417DD5EB2}"/>
    <cellStyle name="Input 6 2 2 9" xfId="24569" xr:uid="{CA7337AC-0F08-4B52-9E2B-77004F2452AE}"/>
    <cellStyle name="Input 6 2 2 9 2" xfId="24570" xr:uid="{C01E6E9A-1232-49D5-A6E9-14CE6C5177AB}"/>
    <cellStyle name="Input 6 2 2 9 2 2" xfId="24571" xr:uid="{076D6C55-BAFF-4D55-88C4-C1F4724E4478}"/>
    <cellStyle name="Input 6 2 2 9 3" xfId="24572" xr:uid="{A03DF7FE-FDF9-4C04-A249-CC5D2569B7AB}"/>
    <cellStyle name="Input 6 2 20" xfId="24573" xr:uid="{1948D08E-37C1-4E51-98A1-56C18BB903E4}"/>
    <cellStyle name="Input 6 2 20 2" xfId="24574" xr:uid="{92E90FE1-9C22-432D-81B5-481CAEB46C6A}"/>
    <cellStyle name="Input 6 2 20 2 2" xfId="24575" xr:uid="{AA36A6BA-0487-4309-9F5D-1E829DA2BC79}"/>
    <cellStyle name="Input 6 2 20 3" xfId="24576" xr:uid="{AD08E876-76D3-4A58-B8A4-F256C3DCAFED}"/>
    <cellStyle name="Input 6 2 21" xfId="24577" xr:uid="{8BCADC98-DAF6-41C1-96F2-2566F3393DB0}"/>
    <cellStyle name="Input 6 2 21 2" xfId="24578" xr:uid="{3D7A7D71-140C-4157-9108-D7711CAE6C5A}"/>
    <cellStyle name="Input 6 2 22" xfId="24579" xr:uid="{B5799B9C-E9ED-4F7A-88B5-0F888981A90D}"/>
    <cellStyle name="Input 6 2 23" xfId="24580" xr:uid="{08A8D8A6-BC6F-4323-A41D-46AF3CDD422D}"/>
    <cellStyle name="Input 6 2 3" xfId="24581" xr:uid="{23874C4B-1382-4900-AF13-06DE92846C92}"/>
    <cellStyle name="Input 6 2 3 10" xfId="24582" xr:uid="{9D8E9E9E-606F-41A4-BF19-7AE4545DC37E}"/>
    <cellStyle name="Input 6 2 3 10 2" xfId="24583" xr:uid="{174E693E-20BB-4754-B0CC-90973FD01CBF}"/>
    <cellStyle name="Input 6 2 3 10 2 2" xfId="24584" xr:uid="{97F3EF96-EEDC-4AA4-99E9-567ED43EBF90}"/>
    <cellStyle name="Input 6 2 3 10 3" xfId="24585" xr:uid="{A05C71FB-8E9D-41BD-8EC7-9BBA8E725D2B}"/>
    <cellStyle name="Input 6 2 3 11" xfId="24586" xr:uid="{B1E8CD36-75C8-401E-9CB5-C12F8C63F0AB}"/>
    <cellStyle name="Input 6 2 3 11 2" xfId="24587" xr:uid="{9DEA17E5-2CFD-4642-8BFD-77AB91FCC1B7}"/>
    <cellStyle name="Input 6 2 3 11 2 2" xfId="24588" xr:uid="{F39F863F-D3A9-4B1A-97EE-A87CAAB9CD97}"/>
    <cellStyle name="Input 6 2 3 11 3" xfId="24589" xr:uid="{40693F93-1671-428A-9A08-C825B30FC9F4}"/>
    <cellStyle name="Input 6 2 3 12" xfId="24590" xr:uid="{071F52DA-EA21-407D-821B-29994F53B3EB}"/>
    <cellStyle name="Input 6 2 3 12 2" xfId="24591" xr:uid="{859C5049-37B4-4DD1-BD54-50630577CE1F}"/>
    <cellStyle name="Input 6 2 3 12 2 2" xfId="24592" xr:uid="{FB438FB2-F058-4147-A550-4D9EF72AA914}"/>
    <cellStyle name="Input 6 2 3 12 3" xfId="24593" xr:uid="{21350494-4C76-46A1-A254-C4E8E2264B86}"/>
    <cellStyle name="Input 6 2 3 13" xfId="24594" xr:uid="{67B36A5E-18DF-4CA1-B633-09FDCFCA9469}"/>
    <cellStyle name="Input 6 2 3 13 2" xfId="24595" xr:uid="{7568F66E-FCBF-43F0-BF59-025E2EC548DD}"/>
    <cellStyle name="Input 6 2 3 13 2 2" xfId="24596" xr:uid="{D5BA6596-2B09-4DE3-B992-9C530FB42B6B}"/>
    <cellStyle name="Input 6 2 3 13 3" xfId="24597" xr:uid="{4E0C1EA7-1FDC-47D2-85B0-519B3F8BDAEA}"/>
    <cellStyle name="Input 6 2 3 14" xfId="24598" xr:uid="{F14660C6-733F-4EBC-A221-A2BE4DFAFD49}"/>
    <cellStyle name="Input 6 2 3 14 2" xfId="24599" xr:uid="{AA8099A7-83E7-42BE-AC41-0712095BF452}"/>
    <cellStyle name="Input 6 2 3 14 2 2" xfId="24600" xr:uid="{99BA158F-8EA6-4851-AC4D-0DD10E3B45B4}"/>
    <cellStyle name="Input 6 2 3 14 3" xfId="24601" xr:uid="{66DC125F-9815-46FF-8A14-B18BF478710B}"/>
    <cellStyle name="Input 6 2 3 15" xfId="24602" xr:uid="{FDFCB069-FFF3-4C13-A0D8-65D2D7633D1D}"/>
    <cellStyle name="Input 6 2 3 15 2" xfId="24603" xr:uid="{4D99BE3E-6E86-4274-A28F-6B9F992260D7}"/>
    <cellStyle name="Input 6 2 3 15 2 2" xfId="24604" xr:uid="{117E8C46-19DD-43CE-9407-282EDBDFFA95}"/>
    <cellStyle name="Input 6 2 3 15 3" xfId="24605" xr:uid="{649272D4-CAF0-4404-85DD-F70955CBE0DD}"/>
    <cellStyle name="Input 6 2 3 16" xfId="24606" xr:uid="{0BC883A1-8E8C-4A43-9803-9FA8ED9BA2E8}"/>
    <cellStyle name="Input 6 2 3 16 2" xfId="24607" xr:uid="{6DE60D33-BD52-4001-8625-86729ADD69BA}"/>
    <cellStyle name="Input 6 2 3 16 2 2" xfId="24608" xr:uid="{09621DA5-4646-406A-BF5D-CC4C970A6FB4}"/>
    <cellStyle name="Input 6 2 3 16 3" xfId="24609" xr:uid="{9C841FCC-7587-4E0D-9E95-EB5EC9BAA313}"/>
    <cellStyle name="Input 6 2 3 17" xfId="24610" xr:uid="{E0AD5DA4-0B86-4F02-A053-7DEC0FB72D44}"/>
    <cellStyle name="Input 6 2 3 17 2" xfId="24611" xr:uid="{AF77B65C-D485-4406-8691-88AE00A94B4C}"/>
    <cellStyle name="Input 6 2 3 17 2 2" xfId="24612" xr:uid="{D228243C-816E-4A24-842F-F7BD9093BCF2}"/>
    <cellStyle name="Input 6 2 3 17 3" xfId="24613" xr:uid="{D86F17F1-4510-4CDE-AC2D-BC0DBDFC5D52}"/>
    <cellStyle name="Input 6 2 3 18" xfId="24614" xr:uid="{8378C239-2884-4457-93D1-FB7D325F734C}"/>
    <cellStyle name="Input 6 2 3 18 2" xfId="24615" xr:uid="{4ACCDFFD-D065-4911-8D68-FD503DE1901A}"/>
    <cellStyle name="Input 6 2 3 19" xfId="24616" xr:uid="{85D52B5B-599B-43C0-BBA8-3759122EE4D1}"/>
    <cellStyle name="Input 6 2 3 2" xfId="24617" xr:uid="{CB600A51-FDC4-4533-BFBA-654081B26CFC}"/>
    <cellStyle name="Input 6 2 3 2 10" xfId="24618" xr:uid="{B87E3729-F6D4-434A-84E1-780F8C669D51}"/>
    <cellStyle name="Input 6 2 3 2 10 2" xfId="24619" xr:uid="{5C5030D8-37E1-4D9B-909F-4D29EB08E747}"/>
    <cellStyle name="Input 6 2 3 2 10 2 2" xfId="24620" xr:uid="{E07F0802-4B9F-4F6E-B419-1675E106667F}"/>
    <cellStyle name="Input 6 2 3 2 10 3" xfId="24621" xr:uid="{E43436B9-85AF-4F5F-AC6E-632F2787F199}"/>
    <cellStyle name="Input 6 2 3 2 11" xfId="24622" xr:uid="{2291E0F0-94A3-45DA-8359-6898AD2D665D}"/>
    <cellStyle name="Input 6 2 3 2 11 2" xfId="24623" xr:uid="{3F3A3A3A-130A-430D-82CA-DC5707747027}"/>
    <cellStyle name="Input 6 2 3 2 11 2 2" xfId="24624" xr:uid="{D63CB284-8EEB-4464-8CCD-30AA836F8FE5}"/>
    <cellStyle name="Input 6 2 3 2 11 3" xfId="24625" xr:uid="{E8AE418B-6712-48AF-B60D-6D7905186E9D}"/>
    <cellStyle name="Input 6 2 3 2 12" xfId="24626" xr:uid="{BEF3513F-88B7-4EE9-83A4-F4D45C61876B}"/>
    <cellStyle name="Input 6 2 3 2 12 2" xfId="24627" xr:uid="{D796833E-50F6-4981-A7F9-9699BA43996A}"/>
    <cellStyle name="Input 6 2 3 2 12 2 2" xfId="24628" xr:uid="{CB310E40-30C0-4F7C-A9F0-2F29DDA9F318}"/>
    <cellStyle name="Input 6 2 3 2 12 3" xfId="24629" xr:uid="{81C90798-C468-493B-A2F6-CCB312602103}"/>
    <cellStyle name="Input 6 2 3 2 13" xfId="24630" xr:uid="{F159B709-8213-437D-8C4E-326FB8A9D322}"/>
    <cellStyle name="Input 6 2 3 2 13 2" xfId="24631" xr:uid="{D21D92FA-1F1E-4B6E-8408-6EDEA0DAEEC8}"/>
    <cellStyle name="Input 6 2 3 2 13 2 2" xfId="24632" xr:uid="{4A5DFA5A-ED5A-4849-9564-BB1939A5A7E3}"/>
    <cellStyle name="Input 6 2 3 2 13 3" xfId="24633" xr:uid="{CFC3E1C6-2D04-4172-8E89-773742735EEB}"/>
    <cellStyle name="Input 6 2 3 2 14" xfId="24634" xr:uid="{7BD230F3-7405-4608-92FD-76E09FB8B15E}"/>
    <cellStyle name="Input 6 2 3 2 14 2" xfId="24635" xr:uid="{F9D5D0D4-1F4B-49E8-8780-739E77A97AB9}"/>
    <cellStyle name="Input 6 2 3 2 14 2 2" xfId="24636" xr:uid="{3E155476-C4B3-4B14-9F27-B269EDDBF4EA}"/>
    <cellStyle name="Input 6 2 3 2 14 3" xfId="24637" xr:uid="{946325E1-41CA-4B4F-9517-EBA6D51F0749}"/>
    <cellStyle name="Input 6 2 3 2 15" xfId="24638" xr:uid="{0C38F44B-773C-441E-9132-0B16514C7C06}"/>
    <cellStyle name="Input 6 2 3 2 15 2" xfId="24639" xr:uid="{8B09BC77-6258-4995-AC60-19279443D4C3}"/>
    <cellStyle name="Input 6 2 3 2 15 2 2" xfId="24640" xr:uid="{2F1204C4-54E9-43A1-8F4D-9B9760272111}"/>
    <cellStyle name="Input 6 2 3 2 15 3" xfId="24641" xr:uid="{679BB5CF-FEA9-47ED-9113-30D4182B5584}"/>
    <cellStyle name="Input 6 2 3 2 16" xfId="24642" xr:uid="{0CFA8EBA-AD70-4795-9012-657009FB7572}"/>
    <cellStyle name="Input 6 2 3 2 16 2" xfId="24643" xr:uid="{98EAC3D0-FB1D-4AA0-B1C7-56F65C1D2561}"/>
    <cellStyle name="Input 6 2 3 2 16 2 2" xfId="24644" xr:uid="{4D93D80D-313D-4DA9-9925-375E051F860E}"/>
    <cellStyle name="Input 6 2 3 2 16 3" xfId="24645" xr:uid="{FEE5F95A-3B02-4D75-AFAC-60CA64D0DE4A}"/>
    <cellStyle name="Input 6 2 3 2 17" xfId="24646" xr:uid="{4853F2A0-D20E-40D5-A28E-D0AE27021DD9}"/>
    <cellStyle name="Input 6 2 3 2 17 2" xfId="24647" xr:uid="{0E7ECC4A-9912-434C-8963-7447208AC943}"/>
    <cellStyle name="Input 6 2 3 2 17 2 2" xfId="24648" xr:uid="{39895466-7884-48BF-8213-71193FE9CFA4}"/>
    <cellStyle name="Input 6 2 3 2 17 3" xfId="24649" xr:uid="{CBDF7907-88B5-4783-82FA-CA54EBC52334}"/>
    <cellStyle name="Input 6 2 3 2 18" xfId="24650" xr:uid="{61E95810-617D-4825-AF65-C32FF655AA3F}"/>
    <cellStyle name="Input 6 2 3 2 18 2" xfId="24651" xr:uid="{3AC8450E-62A5-41B7-9FBF-3EC60125593B}"/>
    <cellStyle name="Input 6 2 3 2 18 2 2" xfId="24652" xr:uid="{B3CE1E30-1E25-4D8F-9772-5B39F9C44F7B}"/>
    <cellStyle name="Input 6 2 3 2 18 3" xfId="24653" xr:uid="{74579AC4-C2AB-4BE3-B5BE-62D65404DBC7}"/>
    <cellStyle name="Input 6 2 3 2 19" xfId="24654" xr:uid="{8320E87E-508A-441E-AA93-771A62624A5A}"/>
    <cellStyle name="Input 6 2 3 2 19 2" xfId="24655" xr:uid="{86B73465-0E52-455B-931C-DA22562DBCDD}"/>
    <cellStyle name="Input 6 2 3 2 19 2 2" xfId="24656" xr:uid="{5A805EDA-89FE-421E-A40D-D368C683542A}"/>
    <cellStyle name="Input 6 2 3 2 19 3" xfId="24657" xr:uid="{A14BC1E6-CC9F-45DA-93FD-77157944A0C7}"/>
    <cellStyle name="Input 6 2 3 2 2" xfId="24658" xr:uid="{D7D43D6A-5990-481F-8FA8-E2888BD06E0D}"/>
    <cellStyle name="Input 6 2 3 2 2 2" xfId="24659" xr:uid="{832B0B63-2D7F-4A60-9229-7F08EEF86D6B}"/>
    <cellStyle name="Input 6 2 3 2 2 2 2" xfId="24660" xr:uid="{CBF9655F-BBD1-4238-A7BB-3AF1CEE6AD8C}"/>
    <cellStyle name="Input 6 2 3 2 2 3" xfId="24661" xr:uid="{9F676D94-3B9B-4D25-9719-0DA200024934}"/>
    <cellStyle name="Input 6 2 3 2 2 4" xfId="24662" xr:uid="{EF1F0D23-E682-40E8-BF25-9CEEF1F89C3A}"/>
    <cellStyle name="Input 6 2 3 2 20" xfId="24663" xr:uid="{3D9A7172-4EF7-400A-BE8E-839E32036B04}"/>
    <cellStyle name="Input 6 2 3 2 20 2" xfId="24664" xr:uid="{28076115-DE46-4C3C-B9ED-0B7D21651DDD}"/>
    <cellStyle name="Input 6 2 3 2 20 2 2" xfId="24665" xr:uid="{E8E5098E-3435-4093-AB9B-1FE2751C43A6}"/>
    <cellStyle name="Input 6 2 3 2 20 3" xfId="24666" xr:uid="{44368608-A13A-453D-9829-8D6275CDFED3}"/>
    <cellStyle name="Input 6 2 3 2 21" xfId="24667" xr:uid="{3C0F28D0-1552-47EF-AF84-6E449AC270E7}"/>
    <cellStyle name="Input 6 2 3 2 21 2" xfId="24668" xr:uid="{9F991EE2-919E-4318-93F4-6EF039FBBC63}"/>
    <cellStyle name="Input 6 2 3 2 22" xfId="24669" xr:uid="{B5F8BE0E-FA3B-4E2A-9560-F0D23BA83BDF}"/>
    <cellStyle name="Input 6 2 3 2 23" xfId="24670" xr:uid="{F2D4F1D0-E9B1-4942-9D44-C8EBB30706D9}"/>
    <cellStyle name="Input 6 2 3 2 3" xfId="24671" xr:uid="{4920C1AF-3509-4F58-895E-F4A5794E2333}"/>
    <cellStyle name="Input 6 2 3 2 3 2" xfId="24672" xr:uid="{8CD1CE5E-F937-46DC-BE00-A263FD4DBCE0}"/>
    <cellStyle name="Input 6 2 3 2 3 2 2" xfId="24673" xr:uid="{7F677632-C2F8-40CE-9B34-05F2AF160C46}"/>
    <cellStyle name="Input 6 2 3 2 3 3" xfId="24674" xr:uid="{B86B51FC-6CC4-4175-96FB-4816D4A704E7}"/>
    <cellStyle name="Input 6 2 3 2 3 4" xfId="24675" xr:uid="{58B1F3A5-6D0C-4B1A-81A0-49C41FA4148E}"/>
    <cellStyle name="Input 6 2 3 2 4" xfId="24676" xr:uid="{1ACBB300-D46A-4677-BE3F-E99C58D09E92}"/>
    <cellStyle name="Input 6 2 3 2 4 2" xfId="24677" xr:uid="{E2904CAA-FB44-4D00-A696-2769CF19CD05}"/>
    <cellStyle name="Input 6 2 3 2 4 2 2" xfId="24678" xr:uid="{0DE544DC-080B-47FF-9D44-9AA35095EA70}"/>
    <cellStyle name="Input 6 2 3 2 4 3" xfId="24679" xr:uid="{DB9E3BAE-3996-4799-BD62-5A3330B99515}"/>
    <cellStyle name="Input 6 2 3 2 5" xfId="24680" xr:uid="{0CFDCA31-185E-4B82-B9F2-BCAC39513039}"/>
    <cellStyle name="Input 6 2 3 2 5 2" xfId="24681" xr:uid="{3465C170-5091-47AB-8B0D-9F1BE0FC686B}"/>
    <cellStyle name="Input 6 2 3 2 5 2 2" xfId="24682" xr:uid="{521278F4-B067-4FF4-98D4-38CD07FC491F}"/>
    <cellStyle name="Input 6 2 3 2 5 3" xfId="24683" xr:uid="{E223872A-2263-4C13-B410-461F7DC0A85D}"/>
    <cellStyle name="Input 6 2 3 2 6" xfId="24684" xr:uid="{E2E381EE-9B1C-4963-A5FA-2C82BF27316E}"/>
    <cellStyle name="Input 6 2 3 2 6 2" xfId="24685" xr:uid="{B1E0F16F-7B8F-4746-BCA6-1AFCE23D9F27}"/>
    <cellStyle name="Input 6 2 3 2 6 2 2" xfId="24686" xr:uid="{E2BECD81-4F7C-48DC-9DDF-2C97B6CD524C}"/>
    <cellStyle name="Input 6 2 3 2 6 3" xfId="24687" xr:uid="{362F51FB-FFDC-43D6-85FF-3F6B2F0EC814}"/>
    <cellStyle name="Input 6 2 3 2 7" xfId="24688" xr:uid="{7DC13161-8C64-46F1-9687-BDF0F31A963A}"/>
    <cellStyle name="Input 6 2 3 2 7 2" xfId="24689" xr:uid="{20760766-C6D3-4D84-933D-3C79019BF9A8}"/>
    <cellStyle name="Input 6 2 3 2 7 2 2" xfId="24690" xr:uid="{C4C3A61D-48A1-40D1-B81B-03E43644BDA2}"/>
    <cellStyle name="Input 6 2 3 2 7 3" xfId="24691" xr:uid="{76655167-7716-4DE9-98EF-BED3657D022A}"/>
    <cellStyle name="Input 6 2 3 2 8" xfId="24692" xr:uid="{FBEF0C94-4938-478C-A410-B040A50C6106}"/>
    <cellStyle name="Input 6 2 3 2 8 2" xfId="24693" xr:uid="{17083965-C983-4B87-B32F-B37EBEE21A1C}"/>
    <cellStyle name="Input 6 2 3 2 8 2 2" xfId="24694" xr:uid="{B248078C-9CFB-43FE-8D65-13CB1F11AC00}"/>
    <cellStyle name="Input 6 2 3 2 8 3" xfId="24695" xr:uid="{4107EFF6-DAFF-4864-A7C2-3B443B5D7ED7}"/>
    <cellStyle name="Input 6 2 3 2 9" xfId="24696" xr:uid="{9930BDEA-E5BB-4CEF-9696-D0FD66CD8D14}"/>
    <cellStyle name="Input 6 2 3 2 9 2" xfId="24697" xr:uid="{9B7B102F-0E9F-4721-BC3C-16EC65378CE7}"/>
    <cellStyle name="Input 6 2 3 2 9 2 2" xfId="24698" xr:uid="{F2388FA1-F26D-49F8-B49B-4A2E44688864}"/>
    <cellStyle name="Input 6 2 3 2 9 3" xfId="24699" xr:uid="{B3293D9C-A9AE-4270-97FF-81C5F16BFA6D}"/>
    <cellStyle name="Input 6 2 3 20" xfId="24700" xr:uid="{C59DD34F-1E97-47D7-9B32-5CB2D3CB6EF6}"/>
    <cellStyle name="Input 6 2 3 3" xfId="24701" xr:uid="{2D0B2DB1-BECF-48E3-9E20-8DE71C4B3899}"/>
    <cellStyle name="Input 6 2 3 3 2" xfId="24702" xr:uid="{625014E8-DCB9-4842-BFC6-6372092888EC}"/>
    <cellStyle name="Input 6 2 3 3 2 2" xfId="24703" xr:uid="{78D8781A-4EDB-4671-8A69-1C40FF11E583}"/>
    <cellStyle name="Input 6 2 3 3 3" xfId="24704" xr:uid="{B40068D6-A5B0-45D7-95C3-68E594169BB9}"/>
    <cellStyle name="Input 6 2 3 3 4" xfId="24705" xr:uid="{50573E1D-2FA1-4365-970B-3475CA8ADB6E}"/>
    <cellStyle name="Input 6 2 3 4" xfId="24706" xr:uid="{F7EB12B7-D20D-4EB1-A659-85ECE03FC7E3}"/>
    <cellStyle name="Input 6 2 3 4 2" xfId="24707" xr:uid="{F6DD7EE5-DE31-4CAF-8CE4-CBD47AAB8B0C}"/>
    <cellStyle name="Input 6 2 3 4 2 2" xfId="24708" xr:uid="{A978245D-5464-47DD-9D5D-27A9E6206335}"/>
    <cellStyle name="Input 6 2 3 4 3" xfId="24709" xr:uid="{4852C75F-9F2F-4132-BF19-167A354333F7}"/>
    <cellStyle name="Input 6 2 3 4 4" xfId="24710" xr:uid="{CA61C1E9-158D-416E-BED4-882C088AC5A3}"/>
    <cellStyle name="Input 6 2 3 5" xfId="24711" xr:uid="{B67F1DBD-35DE-4F7C-85C0-13FAA1938A2D}"/>
    <cellStyle name="Input 6 2 3 5 2" xfId="24712" xr:uid="{8AFD17C0-FC19-464A-939D-C03FBA2EBFFC}"/>
    <cellStyle name="Input 6 2 3 5 2 2" xfId="24713" xr:uid="{7A942035-F6BC-4AF0-86BD-91A21A7C288D}"/>
    <cellStyle name="Input 6 2 3 5 3" xfId="24714" xr:uid="{FF04F2D1-04E6-4395-AD5E-1A82E91327E3}"/>
    <cellStyle name="Input 6 2 3 6" xfId="24715" xr:uid="{F5C466F7-C993-41C1-998C-F03A0E9984A3}"/>
    <cellStyle name="Input 6 2 3 6 2" xfId="24716" xr:uid="{5AE47052-EED6-4841-BFC2-5FB169D682B3}"/>
    <cellStyle name="Input 6 2 3 6 2 2" xfId="24717" xr:uid="{5834CA1D-9F01-417B-A4EF-733D9E2B8B03}"/>
    <cellStyle name="Input 6 2 3 6 3" xfId="24718" xr:uid="{DD100DE1-FA2B-4F25-BF45-1E7C5FFBDBE9}"/>
    <cellStyle name="Input 6 2 3 7" xfId="24719" xr:uid="{A7DCDD04-7987-477B-8631-98CF49597D6B}"/>
    <cellStyle name="Input 6 2 3 7 2" xfId="24720" xr:uid="{BCBA003B-4C93-48F8-935B-E3708A046E5C}"/>
    <cellStyle name="Input 6 2 3 7 2 2" xfId="24721" xr:uid="{231F91C9-8A09-4760-9910-E88A2FA1356B}"/>
    <cellStyle name="Input 6 2 3 7 3" xfId="24722" xr:uid="{94F155F8-FC03-4C13-8591-E96179E5E1C9}"/>
    <cellStyle name="Input 6 2 3 8" xfId="24723" xr:uid="{ABBDF2FE-8551-49F8-9A88-C3B78CBE0AC9}"/>
    <cellStyle name="Input 6 2 3 8 2" xfId="24724" xr:uid="{A3AB2D12-6B22-4854-9355-3C1C0E5A24A4}"/>
    <cellStyle name="Input 6 2 3 8 2 2" xfId="24725" xr:uid="{7586EA2E-0F53-4BC3-AA08-B5F391973518}"/>
    <cellStyle name="Input 6 2 3 8 3" xfId="24726" xr:uid="{9A3850A9-C8D3-4D42-B4F2-E34DE7883373}"/>
    <cellStyle name="Input 6 2 3 9" xfId="24727" xr:uid="{0DD705AA-E52B-4A57-A022-5D4C10E3A9A2}"/>
    <cellStyle name="Input 6 2 3 9 2" xfId="24728" xr:uid="{5D709060-3C7F-423E-8BB4-D83E4948D5A1}"/>
    <cellStyle name="Input 6 2 3 9 2 2" xfId="24729" xr:uid="{B21307C3-B93B-4DA1-9D0B-A23600DCBE3D}"/>
    <cellStyle name="Input 6 2 3 9 3" xfId="24730" xr:uid="{3411612E-303A-4495-845B-1C64BF07FA90}"/>
    <cellStyle name="Input 6 2 4" xfId="24731" xr:uid="{89CC3DD2-7656-4080-A7B7-CD6C898DBCE1}"/>
    <cellStyle name="Input 6 2 4 10" xfId="24732" xr:uid="{FD189505-362C-4F4B-8CF6-6C599BCF0F2A}"/>
    <cellStyle name="Input 6 2 4 10 2" xfId="24733" xr:uid="{FFB2F172-98BD-4522-8884-DD00D4D0D886}"/>
    <cellStyle name="Input 6 2 4 10 2 2" xfId="24734" xr:uid="{9AE14BF4-521C-4AAF-B322-32AAFE963DBB}"/>
    <cellStyle name="Input 6 2 4 10 3" xfId="24735" xr:uid="{7B023B8F-3A25-42EC-977A-14E7406E8EE6}"/>
    <cellStyle name="Input 6 2 4 11" xfId="24736" xr:uid="{BD3250DC-5A74-4A9E-9ED8-4FAC9398CECB}"/>
    <cellStyle name="Input 6 2 4 11 2" xfId="24737" xr:uid="{157D4F75-232A-4912-9691-33BAC714C7EE}"/>
    <cellStyle name="Input 6 2 4 11 2 2" xfId="24738" xr:uid="{EF9F6C6A-5932-4823-A8C8-83245C9B60E7}"/>
    <cellStyle name="Input 6 2 4 11 3" xfId="24739" xr:uid="{9E43F913-3495-494A-951B-8151BECBD1E1}"/>
    <cellStyle name="Input 6 2 4 12" xfId="24740" xr:uid="{1DDEC70D-FD33-4396-A6DB-7E26925405FF}"/>
    <cellStyle name="Input 6 2 4 12 2" xfId="24741" xr:uid="{87D1E465-EE62-4F13-9821-B1803448736C}"/>
    <cellStyle name="Input 6 2 4 12 2 2" xfId="24742" xr:uid="{0D0249C1-EDBF-4812-B6B1-3DF6877CB1EC}"/>
    <cellStyle name="Input 6 2 4 12 3" xfId="24743" xr:uid="{49D6E542-83EC-4C51-AAAF-9C9DB6E9637C}"/>
    <cellStyle name="Input 6 2 4 13" xfId="24744" xr:uid="{69E66A48-2FD8-4212-91F6-B410EC490901}"/>
    <cellStyle name="Input 6 2 4 13 2" xfId="24745" xr:uid="{7482A215-D1C4-46BF-8E1B-B50711802C0A}"/>
    <cellStyle name="Input 6 2 4 13 2 2" xfId="24746" xr:uid="{AD2A3FF0-D2DE-4ADF-9DB4-F0E8447A56C9}"/>
    <cellStyle name="Input 6 2 4 13 3" xfId="24747" xr:uid="{B32440A3-894C-4022-BBA0-504566679F16}"/>
    <cellStyle name="Input 6 2 4 14" xfId="24748" xr:uid="{DB94A88B-01EE-4A30-BB59-5D46AEF6C905}"/>
    <cellStyle name="Input 6 2 4 14 2" xfId="24749" xr:uid="{645A52B8-CF10-4250-8769-F74FAAAC9B3B}"/>
    <cellStyle name="Input 6 2 4 14 2 2" xfId="24750" xr:uid="{F4012062-EFDD-41F2-8A5E-CD19C1434656}"/>
    <cellStyle name="Input 6 2 4 14 3" xfId="24751" xr:uid="{9098FFC3-8A3B-4E47-9A35-594759EFFCDD}"/>
    <cellStyle name="Input 6 2 4 15" xfId="24752" xr:uid="{B4D75588-4B23-44B0-9B35-4D73834A4FBE}"/>
    <cellStyle name="Input 6 2 4 15 2" xfId="24753" xr:uid="{91D1F638-CC27-459E-8F53-A211C8AC1DF7}"/>
    <cellStyle name="Input 6 2 4 15 2 2" xfId="24754" xr:uid="{7D6CADD3-BB85-4A50-B318-3435CD30E879}"/>
    <cellStyle name="Input 6 2 4 15 3" xfId="24755" xr:uid="{30359F2A-1F05-4648-A4BB-AD25C9802522}"/>
    <cellStyle name="Input 6 2 4 16" xfId="24756" xr:uid="{4AB7E879-3E52-4305-AD37-5D4E82F19D56}"/>
    <cellStyle name="Input 6 2 4 16 2" xfId="24757" xr:uid="{68170ECB-AD1E-412D-900C-BF0294219217}"/>
    <cellStyle name="Input 6 2 4 16 2 2" xfId="24758" xr:uid="{0905D74D-CA00-47B5-96B9-FDA38AC5AC14}"/>
    <cellStyle name="Input 6 2 4 16 3" xfId="24759" xr:uid="{E011A578-3324-47E9-8F8C-0ABDDE77EB51}"/>
    <cellStyle name="Input 6 2 4 17" xfId="24760" xr:uid="{D6CAD782-45DF-4DDD-B5CC-AE2B331AB031}"/>
    <cellStyle name="Input 6 2 4 17 2" xfId="24761" xr:uid="{C2CE4625-1EF2-4471-B4F2-C2A3A9465A55}"/>
    <cellStyle name="Input 6 2 4 17 2 2" xfId="24762" xr:uid="{022C58B1-00C7-4552-9F3C-38FE31B1448D}"/>
    <cellStyle name="Input 6 2 4 17 3" xfId="24763" xr:uid="{14DAFF7D-9CBA-4D38-AD7C-0F3E4F97BDFC}"/>
    <cellStyle name="Input 6 2 4 18" xfId="24764" xr:uid="{7C41A277-0E43-4ADF-B9B1-4C90804AFB53}"/>
    <cellStyle name="Input 6 2 4 18 2" xfId="24765" xr:uid="{2E9BD469-1A05-4283-A035-5D2102E66E12}"/>
    <cellStyle name="Input 6 2 4 18 2 2" xfId="24766" xr:uid="{B5A0A76F-151C-4EDA-9766-ABE095AFB681}"/>
    <cellStyle name="Input 6 2 4 18 3" xfId="24767" xr:uid="{0974C9D4-6DA8-4E2A-9376-76F294DBD947}"/>
    <cellStyle name="Input 6 2 4 19" xfId="24768" xr:uid="{4F7342D2-6E38-4A84-B65A-E604AB560EC8}"/>
    <cellStyle name="Input 6 2 4 19 2" xfId="24769" xr:uid="{A821C12A-FDC6-4DB8-B36E-96AA0AB9E995}"/>
    <cellStyle name="Input 6 2 4 19 2 2" xfId="24770" xr:uid="{7BFC2AC1-C938-47BC-8687-EF7D92C8BC47}"/>
    <cellStyle name="Input 6 2 4 19 3" xfId="24771" xr:uid="{34976C02-6EFA-4580-9AAB-FA6B8B274DF9}"/>
    <cellStyle name="Input 6 2 4 2" xfId="24772" xr:uid="{7AF57E99-1CAA-4532-8644-4BDDA47E04BD}"/>
    <cellStyle name="Input 6 2 4 2 10" xfId="24773" xr:uid="{18EDE273-4F05-432B-9906-02543A995CD9}"/>
    <cellStyle name="Input 6 2 4 2 10 2" xfId="24774" xr:uid="{A033D0EB-CBFC-4FA0-B5A3-CB27FCC2B62B}"/>
    <cellStyle name="Input 6 2 4 2 10 2 2" xfId="24775" xr:uid="{B32D538D-3656-4E59-9D17-0571F36DAE2A}"/>
    <cellStyle name="Input 6 2 4 2 10 3" xfId="24776" xr:uid="{9482B307-F1F3-410D-8621-02B6DC2AACB5}"/>
    <cellStyle name="Input 6 2 4 2 11" xfId="24777" xr:uid="{6EECA955-A3B9-4176-A91A-4A2256277EFB}"/>
    <cellStyle name="Input 6 2 4 2 11 2" xfId="24778" xr:uid="{7D6F0B4F-CEBE-4D4F-863D-FD3D4967809A}"/>
    <cellStyle name="Input 6 2 4 2 11 2 2" xfId="24779" xr:uid="{FFBF50D5-8D40-4A2A-B20D-B9A6DDE7E709}"/>
    <cellStyle name="Input 6 2 4 2 11 3" xfId="24780" xr:uid="{A9DB2338-59D7-4363-8D79-040E479E105D}"/>
    <cellStyle name="Input 6 2 4 2 12" xfId="24781" xr:uid="{CE5D5DDA-90FF-430E-B427-4B4412D12283}"/>
    <cellStyle name="Input 6 2 4 2 12 2" xfId="24782" xr:uid="{A3E25281-8417-4320-BC32-11C953DFEAFA}"/>
    <cellStyle name="Input 6 2 4 2 12 2 2" xfId="24783" xr:uid="{1190164C-3844-43AA-B486-68DB3053D8C5}"/>
    <cellStyle name="Input 6 2 4 2 12 3" xfId="24784" xr:uid="{6FB25E8A-FFA7-40FC-B6F7-EE4F78E4DAD1}"/>
    <cellStyle name="Input 6 2 4 2 13" xfId="24785" xr:uid="{E9E146A9-D239-48BD-859C-806920C9E3CE}"/>
    <cellStyle name="Input 6 2 4 2 13 2" xfId="24786" xr:uid="{20EB6DE0-0E06-4844-BACA-3148BDEB7D38}"/>
    <cellStyle name="Input 6 2 4 2 13 2 2" xfId="24787" xr:uid="{8DEFD80C-603D-4847-8773-69C589617A8F}"/>
    <cellStyle name="Input 6 2 4 2 13 3" xfId="24788" xr:uid="{31738F78-E713-4E3A-AB97-2C6A8D4093D1}"/>
    <cellStyle name="Input 6 2 4 2 14" xfId="24789" xr:uid="{B1BBB332-E919-484E-8734-27A616F27546}"/>
    <cellStyle name="Input 6 2 4 2 14 2" xfId="24790" xr:uid="{B7C2A4D2-A222-49F7-8F21-A708C59FAA0B}"/>
    <cellStyle name="Input 6 2 4 2 14 2 2" xfId="24791" xr:uid="{6E314C98-55DF-474F-9F81-EE1DC9C9EA07}"/>
    <cellStyle name="Input 6 2 4 2 14 3" xfId="24792" xr:uid="{8F169A2C-83D1-4473-A16D-CFD8C4922778}"/>
    <cellStyle name="Input 6 2 4 2 15" xfId="24793" xr:uid="{A488AED7-16B6-4061-8CB5-63B3C32D8193}"/>
    <cellStyle name="Input 6 2 4 2 15 2" xfId="24794" xr:uid="{9FB07AE4-DEDE-4231-8829-C60DC2F91688}"/>
    <cellStyle name="Input 6 2 4 2 15 2 2" xfId="24795" xr:uid="{218F9DB5-556C-48E4-A4F0-E9848A4FBB94}"/>
    <cellStyle name="Input 6 2 4 2 15 3" xfId="24796" xr:uid="{1658D6C0-A12A-4216-96CC-B2B260195E74}"/>
    <cellStyle name="Input 6 2 4 2 16" xfId="24797" xr:uid="{E55193D2-1823-4B9A-9C8E-4018BF67A959}"/>
    <cellStyle name="Input 6 2 4 2 16 2" xfId="24798" xr:uid="{F1497F85-0363-476C-919A-3A28C6FF5A65}"/>
    <cellStyle name="Input 6 2 4 2 16 2 2" xfId="24799" xr:uid="{5B81C631-4811-4379-AE99-B7176DF70530}"/>
    <cellStyle name="Input 6 2 4 2 16 3" xfId="24800" xr:uid="{6B372468-1204-470F-B92B-75A7CFFEE074}"/>
    <cellStyle name="Input 6 2 4 2 17" xfId="24801" xr:uid="{96497337-88A6-4825-9E16-EA81DC5B1DAA}"/>
    <cellStyle name="Input 6 2 4 2 17 2" xfId="24802" xr:uid="{38223D37-B665-4B93-8838-59FA2357C587}"/>
    <cellStyle name="Input 6 2 4 2 17 2 2" xfId="24803" xr:uid="{5AB29DF2-E34E-4CD8-A172-5A2D920BEAC7}"/>
    <cellStyle name="Input 6 2 4 2 17 3" xfId="24804" xr:uid="{BD16A92F-F070-4BAF-9A4B-F584CE00661E}"/>
    <cellStyle name="Input 6 2 4 2 18" xfId="24805" xr:uid="{798FA5AF-85E5-4B65-9C9C-F7301C82CA9C}"/>
    <cellStyle name="Input 6 2 4 2 18 2" xfId="24806" xr:uid="{82A1B38C-FE7C-4499-9630-6D97216B902B}"/>
    <cellStyle name="Input 6 2 4 2 18 2 2" xfId="24807" xr:uid="{15D8221C-AD38-4075-9BC8-C3C95BB0ACFA}"/>
    <cellStyle name="Input 6 2 4 2 18 3" xfId="24808" xr:uid="{E62C4B83-5FF2-4010-B611-D2D8A672C1DC}"/>
    <cellStyle name="Input 6 2 4 2 19" xfId="24809" xr:uid="{FB552B24-C8A9-4BB5-A5CC-BCBF4F312A7B}"/>
    <cellStyle name="Input 6 2 4 2 19 2" xfId="24810" xr:uid="{90B9D06B-9A37-46AF-8B28-2F716491D7FE}"/>
    <cellStyle name="Input 6 2 4 2 19 2 2" xfId="24811" xr:uid="{BFC1E8F7-63E7-4E34-B313-83DF92243A14}"/>
    <cellStyle name="Input 6 2 4 2 19 3" xfId="24812" xr:uid="{F37616F2-49AB-416B-A20D-DA26272D5C34}"/>
    <cellStyle name="Input 6 2 4 2 2" xfId="24813" xr:uid="{F438C0A6-BDD4-4000-8838-60299C97F400}"/>
    <cellStyle name="Input 6 2 4 2 2 2" xfId="24814" xr:uid="{9A5DD6E7-3B9B-4808-B777-C5BF2C17DD12}"/>
    <cellStyle name="Input 6 2 4 2 2 2 2" xfId="24815" xr:uid="{55C9BAB2-B74E-4DD8-B017-714682BDD2B5}"/>
    <cellStyle name="Input 6 2 4 2 2 3" xfId="24816" xr:uid="{CAD2FD46-7C84-4DF5-A3C2-4E65C4B6C78C}"/>
    <cellStyle name="Input 6 2 4 2 2 4" xfId="24817" xr:uid="{21CD0C51-82BF-46EE-A343-621A4C5572F3}"/>
    <cellStyle name="Input 6 2 4 2 20" xfId="24818" xr:uid="{2EC210C3-5B7D-4372-A4F5-D9666C4564C7}"/>
    <cellStyle name="Input 6 2 4 2 20 2" xfId="24819" xr:uid="{F4F03032-61EA-4B5A-91DA-A5AE8AA37C0A}"/>
    <cellStyle name="Input 6 2 4 2 20 2 2" xfId="24820" xr:uid="{547F3B9F-3737-4E26-BD55-0368709A16B8}"/>
    <cellStyle name="Input 6 2 4 2 20 3" xfId="24821" xr:uid="{D75E107F-DA97-43FA-B237-C0C9CDBCBCF6}"/>
    <cellStyle name="Input 6 2 4 2 21" xfId="24822" xr:uid="{4CF03392-1DB1-454B-9447-6F350E65CAAF}"/>
    <cellStyle name="Input 6 2 4 2 21 2" xfId="24823" xr:uid="{A9FB4CD4-96E1-4C6E-A937-CA8130EA6367}"/>
    <cellStyle name="Input 6 2 4 2 22" xfId="24824" xr:uid="{6E8C51F8-8416-402F-99D3-3E8F88865004}"/>
    <cellStyle name="Input 6 2 4 2 23" xfId="24825" xr:uid="{6655E593-BFB3-4344-A8C5-140FA3E9195D}"/>
    <cellStyle name="Input 6 2 4 2 3" xfId="24826" xr:uid="{F0EBA9FA-6517-4552-B316-3B118E5224F7}"/>
    <cellStyle name="Input 6 2 4 2 3 2" xfId="24827" xr:uid="{5EAE071D-EFC9-4C2C-8C25-476501A9088B}"/>
    <cellStyle name="Input 6 2 4 2 3 2 2" xfId="24828" xr:uid="{B5250BE6-0D65-4109-873C-3B4D2C006996}"/>
    <cellStyle name="Input 6 2 4 2 3 3" xfId="24829" xr:uid="{61B634D7-04EE-4A60-99FE-FFE48FA28296}"/>
    <cellStyle name="Input 6 2 4 2 4" xfId="24830" xr:uid="{C7D271CD-92EA-4050-A7D2-34264E2A6D46}"/>
    <cellStyle name="Input 6 2 4 2 4 2" xfId="24831" xr:uid="{0868E1AA-26FE-4AC9-985A-D81B1938FEC4}"/>
    <cellStyle name="Input 6 2 4 2 4 2 2" xfId="24832" xr:uid="{17FA64EB-A0CD-4BC5-BB93-BC3D4D65AE1A}"/>
    <cellStyle name="Input 6 2 4 2 4 3" xfId="24833" xr:uid="{8B77C1B6-6B07-406D-8307-2A1CD7712A3A}"/>
    <cellStyle name="Input 6 2 4 2 5" xfId="24834" xr:uid="{0FD5AFBA-1C0B-4F77-BC33-56E4B9FE9A4C}"/>
    <cellStyle name="Input 6 2 4 2 5 2" xfId="24835" xr:uid="{40C5ECA5-32CB-4610-BAF2-BA83F601230A}"/>
    <cellStyle name="Input 6 2 4 2 5 2 2" xfId="24836" xr:uid="{922DC514-6A43-4C3F-AE5B-94C345D2B14D}"/>
    <cellStyle name="Input 6 2 4 2 5 3" xfId="24837" xr:uid="{2BFB3B0B-2253-44C4-8654-14BD080FC24D}"/>
    <cellStyle name="Input 6 2 4 2 6" xfId="24838" xr:uid="{94AA40C7-7547-4891-80B5-75DF0AD52CDE}"/>
    <cellStyle name="Input 6 2 4 2 6 2" xfId="24839" xr:uid="{BBC47DD7-7C7D-40D7-B94A-1AB83EE6366A}"/>
    <cellStyle name="Input 6 2 4 2 6 2 2" xfId="24840" xr:uid="{5908DB2A-A6C8-4194-B81C-DD7337AD4A73}"/>
    <cellStyle name="Input 6 2 4 2 6 3" xfId="24841" xr:uid="{CBEA120C-15F9-4269-8A97-067AEB0D58B8}"/>
    <cellStyle name="Input 6 2 4 2 7" xfId="24842" xr:uid="{4376E7B0-5329-47BF-A6BD-BF802A078BEF}"/>
    <cellStyle name="Input 6 2 4 2 7 2" xfId="24843" xr:uid="{36B87995-8428-4E54-BAB8-DFF141FC8F15}"/>
    <cellStyle name="Input 6 2 4 2 7 2 2" xfId="24844" xr:uid="{C8DABCB3-9B3B-4462-9D1A-B8C3C0F96F5A}"/>
    <cellStyle name="Input 6 2 4 2 7 3" xfId="24845" xr:uid="{9A7949E9-D586-470B-98DF-B4B696A082C9}"/>
    <cellStyle name="Input 6 2 4 2 8" xfId="24846" xr:uid="{0D7864AA-7F8C-47B3-AC47-0D975E0E345E}"/>
    <cellStyle name="Input 6 2 4 2 8 2" xfId="24847" xr:uid="{2B3C98A8-C0A3-4378-B7D0-2EF224A12329}"/>
    <cellStyle name="Input 6 2 4 2 8 2 2" xfId="24848" xr:uid="{78F93187-4F88-4C64-92CE-0BF5DF34CE19}"/>
    <cellStyle name="Input 6 2 4 2 8 3" xfId="24849" xr:uid="{3D45C906-A386-4E76-9025-37F4CBC939D0}"/>
    <cellStyle name="Input 6 2 4 2 9" xfId="24850" xr:uid="{C7A01B1F-7910-4567-9454-E1EDFA3228C3}"/>
    <cellStyle name="Input 6 2 4 2 9 2" xfId="24851" xr:uid="{733D213A-BD71-4606-9B8A-CBE1A49C97B7}"/>
    <cellStyle name="Input 6 2 4 2 9 2 2" xfId="24852" xr:uid="{3521436E-B2F1-4413-8895-19363E4120F0}"/>
    <cellStyle name="Input 6 2 4 2 9 3" xfId="24853" xr:uid="{C2711933-C1B1-4327-B4F0-DAF6FCA05A4B}"/>
    <cellStyle name="Input 6 2 4 20" xfId="24854" xr:uid="{F5F35720-90C4-4EFC-840D-AAB07E336008}"/>
    <cellStyle name="Input 6 2 4 20 2" xfId="24855" xr:uid="{58EFA330-5338-496D-9D47-36C1984322D8}"/>
    <cellStyle name="Input 6 2 4 20 2 2" xfId="24856" xr:uid="{0C716DFD-17F4-4DBF-87BB-1077ABDE0D13}"/>
    <cellStyle name="Input 6 2 4 20 3" xfId="24857" xr:uid="{32BE7B2D-E162-4AE0-923D-071315536474}"/>
    <cellStyle name="Input 6 2 4 21" xfId="24858" xr:uid="{B37A6F46-1577-4B27-870C-418C56B6C057}"/>
    <cellStyle name="Input 6 2 4 21 2" xfId="24859" xr:uid="{535188E6-EF5C-429E-ABC8-BD74DAA3F040}"/>
    <cellStyle name="Input 6 2 4 21 2 2" xfId="24860" xr:uid="{BFFCBDFC-87C3-4117-8E01-5F49928BDDA7}"/>
    <cellStyle name="Input 6 2 4 21 3" xfId="24861" xr:uid="{DA946498-CF87-424E-919E-D0CD5F5C7AE4}"/>
    <cellStyle name="Input 6 2 4 22" xfId="24862" xr:uid="{69403AC7-C93E-4AED-A2C4-41CCAD40B7A4}"/>
    <cellStyle name="Input 6 2 4 22 2" xfId="24863" xr:uid="{6C45FE7C-F4CD-468A-ACD1-12B536833154}"/>
    <cellStyle name="Input 6 2 4 23" xfId="24864" xr:uid="{B2D2FD9A-9D92-485F-83E9-7FE74ED06FF1}"/>
    <cellStyle name="Input 6 2 4 24" xfId="24865" xr:uid="{DEFF0704-ECEE-499C-8D18-E7E046371BF8}"/>
    <cellStyle name="Input 6 2 4 3" xfId="24866" xr:uid="{1C4C13A9-2128-4616-86C0-7C5037B53CA4}"/>
    <cellStyle name="Input 6 2 4 3 2" xfId="24867" xr:uid="{D961A7D3-DBCD-4731-A1C8-800E86D87CC7}"/>
    <cellStyle name="Input 6 2 4 3 2 2" xfId="24868" xr:uid="{5815DB2F-7244-48CB-94CF-7C7BC63F69BC}"/>
    <cellStyle name="Input 6 2 4 3 3" xfId="24869" xr:uid="{56D8FCCB-C121-41DB-9850-BB8570233EFE}"/>
    <cellStyle name="Input 6 2 4 3 4" xfId="24870" xr:uid="{331306AE-D544-4687-85D7-5D389F81562C}"/>
    <cellStyle name="Input 6 2 4 4" xfId="24871" xr:uid="{B2C28FE4-3545-4E1E-AD8C-641ECE5306FF}"/>
    <cellStyle name="Input 6 2 4 4 2" xfId="24872" xr:uid="{2A5C15EE-E60E-4D80-81D8-5F0939DBA5C0}"/>
    <cellStyle name="Input 6 2 4 4 2 2" xfId="24873" xr:uid="{7C3A405E-7972-450B-BE29-77105DEC69BE}"/>
    <cellStyle name="Input 6 2 4 4 3" xfId="24874" xr:uid="{8B638828-4024-4FE8-A073-073327A60308}"/>
    <cellStyle name="Input 6 2 4 4 4" xfId="24875" xr:uid="{56D5F1C2-85BF-4958-8C08-D117AD2B20FD}"/>
    <cellStyle name="Input 6 2 4 5" xfId="24876" xr:uid="{40D8B152-BCFB-405A-95ED-D748A8EF19C2}"/>
    <cellStyle name="Input 6 2 4 5 2" xfId="24877" xr:uid="{B248D2FC-70F4-4742-BA6D-F956F87215B2}"/>
    <cellStyle name="Input 6 2 4 5 2 2" xfId="24878" xr:uid="{F0FBA485-14D4-402D-B1E9-D12A7C072AA1}"/>
    <cellStyle name="Input 6 2 4 5 3" xfId="24879" xr:uid="{57975728-E2D9-4C20-9B6A-03B3FE9F989A}"/>
    <cellStyle name="Input 6 2 4 6" xfId="24880" xr:uid="{A7351D0A-42D4-46CB-A61E-F55348E8F4CA}"/>
    <cellStyle name="Input 6 2 4 6 2" xfId="24881" xr:uid="{7CEA45ED-9FB3-4E02-846F-6195ED2DD10E}"/>
    <cellStyle name="Input 6 2 4 6 2 2" xfId="24882" xr:uid="{C01AA8F2-448D-4E18-B582-BE2020081D9B}"/>
    <cellStyle name="Input 6 2 4 6 3" xfId="24883" xr:uid="{60304FA8-18E9-4629-AEBB-7237CBC22386}"/>
    <cellStyle name="Input 6 2 4 7" xfId="24884" xr:uid="{B8822257-725D-4BE3-9621-CB6983ADBB7A}"/>
    <cellStyle name="Input 6 2 4 7 2" xfId="24885" xr:uid="{782301FC-843F-489C-97A0-CC818AADAE2C}"/>
    <cellStyle name="Input 6 2 4 7 2 2" xfId="24886" xr:uid="{1313C15F-9F43-470D-9F93-2815572BF515}"/>
    <cellStyle name="Input 6 2 4 7 3" xfId="24887" xr:uid="{B7FC6E75-E9DC-4FC9-9D9D-31D3E444790C}"/>
    <cellStyle name="Input 6 2 4 8" xfId="24888" xr:uid="{A9148200-A6A8-487E-924A-58F6D0344474}"/>
    <cellStyle name="Input 6 2 4 8 2" xfId="24889" xr:uid="{7457B44F-4E08-4D60-817F-4109E02D8562}"/>
    <cellStyle name="Input 6 2 4 8 2 2" xfId="24890" xr:uid="{B5BA50B2-7B51-4ACE-9B39-FCBA9B13EC4A}"/>
    <cellStyle name="Input 6 2 4 8 3" xfId="24891" xr:uid="{7893FFCB-001D-4CE6-BDA1-D297638B7910}"/>
    <cellStyle name="Input 6 2 4 9" xfId="24892" xr:uid="{C916A4E7-F2CC-47D7-B40B-F902AB1F8A0B}"/>
    <cellStyle name="Input 6 2 4 9 2" xfId="24893" xr:uid="{82F1F353-584B-4D35-B3F7-D84FFD5CE701}"/>
    <cellStyle name="Input 6 2 4 9 2 2" xfId="24894" xr:uid="{D02B129B-051C-46B2-802E-66E29E75BDAE}"/>
    <cellStyle name="Input 6 2 4 9 3" xfId="24895" xr:uid="{CA26B096-40D3-4A93-843B-5C84CDF7E8A0}"/>
    <cellStyle name="Input 6 2 5" xfId="24896" xr:uid="{05CD03D9-D4CD-4858-89BA-5BA654DA9D94}"/>
    <cellStyle name="Input 6 2 5 10" xfId="24897" xr:uid="{4547059B-B755-4C42-AA42-3FCE955BAF9C}"/>
    <cellStyle name="Input 6 2 5 10 2" xfId="24898" xr:uid="{915B02ED-7769-4142-8AA1-3B6B64E04C4D}"/>
    <cellStyle name="Input 6 2 5 10 2 2" xfId="24899" xr:uid="{F71C1BB5-B3ED-47D0-83D5-B5C57B3FB25E}"/>
    <cellStyle name="Input 6 2 5 10 3" xfId="24900" xr:uid="{571E9EB8-5EB1-4D02-A842-34AF5FFD584F}"/>
    <cellStyle name="Input 6 2 5 11" xfId="24901" xr:uid="{A5DCC6A9-C81B-4BC7-A43D-17CE6D225B08}"/>
    <cellStyle name="Input 6 2 5 11 2" xfId="24902" xr:uid="{EC52733F-1277-4335-8680-8B4F47A17348}"/>
    <cellStyle name="Input 6 2 5 11 2 2" xfId="24903" xr:uid="{4C8A56D6-3CC2-40AA-9628-B27A15AC0D8F}"/>
    <cellStyle name="Input 6 2 5 11 3" xfId="24904" xr:uid="{2B044D7D-0D9C-4111-B1C7-8FA4A81E5114}"/>
    <cellStyle name="Input 6 2 5 12" xfId="24905" xr:uid="{4DF06D7C-54D7-4A66-A4D8-31984413455F}"/>
    <cellStyle name="Input 6 2 5 12 2" xfId="24906" xr:uid="{65585EBD-60DB-42B9-8724-64401BFC425F}"/>
    <cellStyle name="Input 6 2 5 12 2 2" xfId="24907" xr:uid="{9DFF7A14-362C-4DC1-9A40-7C11FC7592B0}"/>
    <cellStyle name="Input 6 2 5 12 3" xfId="24908" xr:uid="{03191987-A434-427F-B01A-1EA7419FAE57}"/>
    <cellStyle name="Input 6 2 5 13" xfId="24909" xr:uid="{EB6CE0FA-0C6E-4C7A-966B-F20E0FDA510D}"/>
    <cellStyle name="Input 6 2 5 13 2" xfId="24910" xr:uid="{007FBD45-5B8A-4A0C-9133-4A5C3C0463CA}"/>
    <cellStyle name="Input 6 2 5 13 2 2" xfId="24911" xr:uid="{92F7F00A-820D-4B8F-8019-9A3498AED916}"/>
    <cellStyle name="Input 6 2 5 13 3" xfId="24912" xr:uid="{36AEA4A5-87DD-426B-883D-98A0C30CDDD5}"/>
    <cellStyle name="Input 6 2 5 14" xfId="24913" xr:uid="{3BB47F16-35EB-436F-933D-B1775FD941D0}"/>
    <cellStyle name="Input 6 2 5 14 2" xfId="24914" xr:uid="{F93F56E4-E584-46C4-9D5D-7C211922FC79}"/>
    <cellStyle name="Input 6 2 5 14 2 2" xfId="24915" xr:uid="{AAD8412C-0D56-4F22-8044-93022E0F383A}"/>
    <cellStyle name="Input 6 2 5 14 3" xfId="24916" xr:uid="{033A76B4-8501-4B54-AF5C-0B3DF872DDBB}"/>
    <cellStyle name="Input 6 2 5 15" xfId="24917" xr:uid="{0A5C86AA-96B7-415E-AA10-7C62849059A2}"/>
    <cellStyle name="Input 6 2 5 15 2" xfId="24918" xr:uid="{D49E57BC-7F32-446F-AADF-8A6A12005316}"/>
    <cellStyle name="Input 6 2 5 15 2 2" xfId="24919" xr:uid="{6CE19382-B5D5-48A4-8DD1-C2C75C3AF4FE}"/>
    <cellStyle name="Input 6 2 5 15 3" xfId="24920" xr:uid="{3258ACE6-1E49-4390-A2BF-918A1AFFF002}"/>
    <cellStyle name="Input 6 2 5 16" xfId="24921" xr:uid="{F86EA0B0-886D-412D-8C4F-A9024A28D826}"/>
    <cellStyle name="Input 6 2 5 16 2" xfId="24922" xr:uid="{961D1F1F-2AB1-43EA-B80B-E5D1F1CB3748}"/>
    <cellStyle name="Input 6 2 5 16 2 2" xfId="24923" xr:uid="{144BC902-4B4C-4C56-B80C-4880F90641B2}"/>
    <cellStyle name="Input 6 2 5 16 3" xfId="24924" xr:uid="{23AEA9A1-9752-469A-B3A5-78579556D654}"/>
    <cellStyle name="Input 6 2 5 17" xfId="24925" xr:uid="{25C03865-71E5-411F-9167-65081FBF5189}"/>
    <cellStyle name="Input 6 2 5 17 2" xfId="24926" xr:uid="{FB85F7F9-BD19-4D3D-9EEE-294C5A7E783C}"/>
    <cellStyle name="Input 6 2 5 17 2 2" xfId="24927" xr:uid="{AE421E9D-121E-4190-9B24-8085EAE97642}"/>
    <cellStyle name="Input 6 2 5 17 3" xfId="24928" xr:uid="{C05CD120-B1E6-406B-9FE0-D97A83E9B5BF}"/>
    <cellStyle name="Input 6 2 5 18" xfId="24929" xr:uid="{A0CC9A70-9A14-478B-976D-B8A46938E95C}"/>
    <cellStyle name="Input 6 2 5 18 2" xfId="24930" xr:uid="{D60ECA6A-FC33-45C8-AC3D-BA72EFCA3ECD}"/>
    <cellStyle name="Input 6 2 5 18 2 2" xfId="24931" xr:uid="{2C72127E-306F-4A5C-9A68-12EF319FA813}"/>
    <cellStyle name="Input 6 2 5 18 3" xfId="24932" xr:uid="{CB91444E-0B1E-403A-9222-5591703565DB}"/>
    <cellStyle name="Input 6 2 5 19" xfId="24933" xr:uid="{7E0F8A50-26A2-41A6-B743-302418BEF7BA}"/>
    <cellStyle name="Input 6 2 5 19 2" xfId="24934" xr:uid="{82468DC3-74A3-4A42-9054-FDD14E86586A}"/>
    <cellStyle name="Input 6 2 5 19 2 2" xfId="24935" xr:uid="{189EAB3F-6AFD-465F-8872-85238F947716}"/>
    <cellStyle name="Input 6 2 5 19 3" xfId="24936" xr:uid="{723B4EBE-F705-4CE1-B9B9-90DCB0EC03C1}"/>
    <cellStyle name="Input 6 2 5 2" xfId="24937" xr:uid="{38BD9B06-F09B-4AC9-96E7-57C8984F95A8}"/>
    <cellStyle name="Input 6 2 5 2 2" xfId="24938" xr:uid="{E2B2F8E7-31EB-4FC2-A70A-289233682D5F}"/>
    <cellStyle name="Input 6 2 5 2 2 2" xfId="24939" xr:uid="{FBEA9BB5-61AF-45AA-8879-91BA8504B50A}"/>
    <cellStyle name="Input 6 2 5 2 3" xfId="24940" xr:uid="{C9338D5F-6A66-49C2-ACA5-92AA58F985D9}"/>
    <cellStyle name="Input 6 2 5 2 4" xfId="24941" xr:uid="{3248D4DE-657B-4EAC-BDA8-D1F9FA8624DC}"/>
    <cellStyle name="Input 6 2 5 20" xfId="24942" xr:uid="{54361D99-8EAA-4C3C-A0DA-5AF36ED56AFF}"/>
    <cellStyle name="Input 6 2 5 20 2" xfId="24943" xr:uid="{D43767D6-5C30-4B71-89AF-5634EE2E79B4}"/>
    <cellStyle name="Input 6 2 5 20 2 2" xfId="24944" xr:uid="{42BB69B0-ED19-48C7-9EE7-3373DC745283}"/>
    <cellStyle name="Input 6 2 5 20 3" xfId="24945" xr:uid="{A89D539A-0299-4EEA-AC7B-5188714779B2}"/>
    <cellStyle name="Input 6 2 5 21" xfId="24946" xr:uid="{1657D5D5-6F59-46C1-8F8D-31D6626F325A}"/>
    <cellStyle name="Input 6 2 5 21 2" xfId="24947" xr:uid="{2C8B429D-DF1E-431F-8F6C-B8B3C734DF65}"/>
    <cellStyle name="Input 6 2 5 22" xfId="24948" xr:uid="{5514D24D-EBB9-4102-8098-92222772CA67}"/>
    <cellStyle name="Input 6 2 5 23" xfId="24949" xr:uid="{4B50D6E8-B292-4225-BEB6-F8BD6F03CE1D}"/>
    <cellStyle name="Input 6 2 5 3" xfId="24950" xr:uid="{D10DE70D-1551-4AE5-9CF4-1FACB35B6EEE}"/>
    <cellStyle name="Input 6 2 5 3 2" xfId="24951" xr:uid="{A770CBAC-1DE4-40DE-B607-FDE35B8E1078}"/>
    <cellStyle name="Input 6 2 5 3 2 2" xfId="24952" xr:uid="{C2BD0113-BC8D-4278-9035-27C44D778E77}"/>
    <cellStyle name="Input 6 2 5 3 3" xfId="24953" xr:uid="{3FF0683B-49F2-498B-A6CA-3D8316E23963}"/>
    <cellStyle name="Input 6 2 5 4" xfId="24954" xr:uid="{D7AE58A1-914E-427F-B0AE-92FCE35AC70E}"/>
    <cellStyle name="Input 6 2 5 4 2" xfId="24955" xr:uid="{A0757B23-03EC-4D08-8C80-15E904269C8A}"/>
    <cellStyle name="Input 6 2 5 4 2 2" xfId="24956" xr:uid="{216B4004-AD2D-414B-8B5D-AE0808368580}"/>
    <cellStyle name="Input 6 2 5 4 3" xfId="24957" xr:uid="{639ED182-30B9-4FD3-BB9F-341EFDB21C18}"/>
    <cellStyle name="Input 6 2 5 5" xfId="24958" xr:uid="{0FFD6F0B-6E53-4C68-9F15-F533BE6BE900}"/>
    <cellStyle name="Input 6 2 5 5 2" xfId="24959" xr:uid="{7E5DEC7C-8E83-4413-B206-8A0C639B3B45}"/>
    <cellStyle name="Input 6 2 5 5 2 2" xfId="24960" xr:uid="{424367C8-5E9F-448E-AC4B-517396BED54A}"/>
    <cellStyle name="Input 6 2 5 5 3" xfId="24961" xr:uid="{CFF9878F-A798-4E0D-8755-EDD20A72A1D0}"/>
    <cellStyle name="Input 6 2 5 6" xfId="24962" xr:uid="{FF992296-1459-49BB-86D3-CEDBD8907A95}"/>
    <cellStyle name="Input 6 2 5 6 2" xfId="24963" xr:uid="{1C39178A-0945-400B-B5D0-9877EBF63DAD}"/>
    <cellStyle name="Input 6 2 5 6 2 2" xfId="24964" xr:uid="{D15FF636-8FE0-4FAD-B9E4-F629453AF194}"/>
    <cellStyle name="Input 6 2 5 6 3" xfId="24965" xr:uid="{5312C20F-5783-41BF-B299-DE5D473034ED}"/>
    <cellStyle name="Input 6 2 5 7" xfId="24966" xr:uid="{0551E8CF-A804-4BDF-8486-8B0C5D32DFDA}"/>
    <cellStyle name="Input 6 2 5 7 2" xfId="24967" xr:uid="{547375B2-0832-41A0-9DDB-E7FDDEC2785C}"/>
    <cellStyle name="Input 6 2 5 7 2 2" xfId="24968" xr:uid="{EA767FE0-83EF-448D-A4A6-8DCD50B7AFB1}"/>
    <cellStyle name="Input 6 2 5 7 3" xfId="24969" xr:uid="{514F77B9-6DAE-468B-8172-33035F54026C}"/>
    <cellStyle name="Input 6 2 5 8" xfId="24970" xr:uid="{BB716D39-BD53-4AE2-A8D8-A7D335CF34FF}"/>
    <cellStyle name="Input 6 2 5 8 2" xfId="24971" xr:uid="{06D6E454-7A78-41EE-9DDF-AF54756FA7AC}"/>
    <cellStyle name="Input 6 2 5 8 2 2" xfId="24972" xr:uid="{7D4BABAA-E49C-4EC0-BDF1-6337589E5E65}"/>
    <cellStyle name="Input 6 2 5 8 3" xfId="24973" xr:uid="{6D8D3A48-E0C6-4F9B-B9D4-35A8A0F71DC6}"/>
    <cellStyle name="Input 6 2 5 9" xfId="24974" xr:uid="{16D44C19-DE39-44AC-AA52-BD0E7FC183D1}"/>
    <cellStyle name="Input 6 2 5 9 2" xfId="24975" xr:uid="{3D9B1FA5-A36D-4080-A26B-979E20212541}"/>
    <cellStyle name="Input 6 2 5 9 2 2" xfId="24976" xr:uid="{DEC191AF-EB36-46D5-B1CF-B7AAA6417CD0}"/>
    <cellStyle name="Input 6 2 5 9 3" xfId="24977" xr:uid="{8A5358FF-802B-4761-B63A-C67D2715568E}"/>
    <cellStyle name="Input 6 2 6" xfId="24978" xr:uid="{D3D71D9E-5338-487D-A246-2F0949434341}"/>
    <cellStyle name="Input 6 2 6 2" xfId="24979" xr:uid="{13C636BF-3AE1-4921-9C9E-8CA9FC03C1CA}"/>
    <cellStyle name="Input 6 2 6 2 2" xfId="24980" xr:uid="{2D5CC3B9-1DA7-4E0E-A845-0458C16405EE}"/>
    <cellStyle name="Input 6 2 6 3" xfId="24981" xr:uid="{539C0789-4580-4F8D-9E01-DC0B0016BAF7}"/>
    <cellStyle name="Input 6 2 6 4" xfId="24982" xr:uid="{9179D4BA-9578-4BB7-AD4C-3FE56993DF0B}"/>
    <cellStyle name="Input 6 2 7" xfId="24983" xr:uid="{D9637C33-E3B0-48FD-9E9C-D32B3DB9B581}"/>
    <cellStyle name="Input 6 2 7 2" xfId="24984" xr:uid="{F3AAE01F-95A2-4E24-B325-DA7F4013600B}"/>
    <cellStyle name="Input 6 2 7 2 2" xfId="24985" xr:uid="{B62A22D1-3DA8-4699-9DE7-BDACEA5192DD}"/>
    <cellStyle name="Input 6 2 7 3" xfId="24986" xr:uid="{5BAD0718-7267-4695-A44E-BFAD600F3888}"/>
    <cellStyle name="Input 6 2 8" xfId="24987" xr:uid="{D7B82CFB-2F51-4218-A91F-7993295CD7E4}"/>
    <cellStyle name="Input 6 2 8 2" xfId="24988" xr:uid="{43998D90-1DA6-4C12-BA2C-12285C4A6ED4}"/>
    <cellStyle name="Input 6 2 8 2 2" xfId="24989" xr:uid="{21440FFE-C6A4-4CAA-9E69-8061AAFBFAE4}"/>
    <cellStyle name="Input 6 2 8 3" xfId="24990" xr:uid="{B9EB075C-C2F5-4C77-A8C6-C0A4FBB6118A}"/>
    <cellStyle name="Input 6 2 9" xfId="24991" xr:uid="{6A919E43-5FED-4DDE-82D5-76A2BE87144E}"/>
    <cellStyle name="Input 6 2 9 2" xfId="24992" xr:uid="{C1B55E9A-9750-4E7C-9A67-C35C1A483E7C}"/>
    <cellStyle name="Input 6 2 9 2 2" xfId="24993" xr:uid="{BDE304CE-9604-43B3-A7AD-1B3B43F982D0}"/>
    <cellStyle name="Input 6 2 9 3" xfId="24994" xr:uid="{BA362D43-6B1F-4910-94FE-3ECE7CB74593}"/>
    <cellStyle name="Input 6 20" xfId="24995" xr:uid="{F3BA4582-6376-493D-B5C3-E35B5EDA798F}"/>
    <cellStyle name="Input 6 20 2" xfId="24996" xr:uid="{C7E23260-C972-4562-8D7F-8317EA82F0DB}"/>
    <cellStyle name="Input 6 20 2 2" xfId="24997" xr:uid="{C10ED2F7-C535-48BA-A503-125B11C26CA1}"/>
    <cellStyle name="Input 6 20 3" xfId="24998" xr:uid="{C3B058C8-EBE1-418C-9128-1B835FC9C296}"/>
    <cellStyle name="Input 6 21" xfId="24999" xr:uid="{3C737CA6-02F3-48AF-A3A1-149FB1AAA016}"/>
    <cellStyle name="Input 6 21 2" xfId="25000" xr:uid="{1178E1F8-AB9B-42BA-81FA-EE3048B78E5B}"/>
    <cellStyle name="Input 6 21 2 2" xfId="25001" xr:uid="{D1104F54-BA35-478A-AEE1-9D61E7969D33}"/>
    <cellStyle name="Input 6 21 3" xfId="25002" xr:uid="{287CE542-F6A3-4555-95B6-DC158E1213B2}"/>
    <cellStyle name="Input 6 22" xfId="25003" xr:uid="{1EE3853B-FFCF-4015-B510-31A08D09696E}"/>
    <cellStyle name="Input 6 22 2" xfId="25004" xr:uid="{260E82B3-63B8-45A4-92CC-17522E32E152}"/>
    <cellStyle name="Input 6 23" xfId="25005" xr:uid="{F348B77E-0E26-47F8-A5A9-E9F87D0E25B3}"/>
    <cellStyle name="Input 6 24" xfId="25006" xr:uid="{ED3FE876-463D-4330-8DC3-0431C3584A76}"/>
    <cellStyle name="Input 6 25" xfId="25007" xr:uid="{86066933-DF59-4E00-8056-E9B1C7799D35}"/>
    <cellStyle name="Input 6 26" xfId="25008" xr:uid="{011B3882-8508-4E09-B451-DBDDBD545531}"/>
    <cellStyle name="Input 6 27" xfId="25009" xr:uid="{D9B0041C-9FF0-447E-8EAD-0FD664E9EFD9}"/>
    <cellStyle name="Input 6 28" xfId="25010" xr:uid="{390867EF-C516-4B99-A7B2-28EFAB57286E}"/>
    <cellStyle name="Input 6 29" xfId="25011" xr:uid="{09D6D34A-9E49-415E-AA89-1D257048C7CA}"/>
    <cellStyle name="Input 6 3" xfId="25012" xr:uid="{54968790-1E18-4C59-B2C0-1DCB724EBBA9}"/>
    <cellStyle name="Input 6 3 10" xfId="25013" xr:uid="{D030A82C-E784-439F-81CE-0EA2412DF54A}"/>
    <cellStyle name="Input 6 3 10 2" xfId="25014" xr:uid="{603811C6-A68B-48F0-8AE6-85B6C055CA19}"/>
    <cellStyle name="Input 6 3 10 2 2" xfId="25015" xr:uid="{D66F9827-2491-4171-AAEE-AD3F0FCCA0F7}"/>
    <cellStyle name="Input 6 3 10 3" xfId="25016" xr:uid="{7BEED464-A7E4-4B01-BECA-B05D8509F3ED}"/>
    <cellStyle name="Input 6 3 11" xfId="25017" xr:uid="{DF4448F5-5206-46A5-96D4-BC482341DF90}"/>
    <cellStyle name="Input 6 3 11 2" xfId="25018" xr:uid="{8B630B4D-6E8B-4922-8627-DB0AED3A799B}"/>
    <cellStyle name="Input 6 3 11 2 2" xfId="25019" xr:uid="{10CE0D82-D673-43D9-AC09-A51A04F8CE7F}"/>
    <cellStyle name="Input 6 3 11 3" xfId="25020" xr:uid="{398FD311-950B-4A7E-9A5C-971CEF5E4C1D}"/>
    <cellStyle name="Input 6 3 12" xfId="25021" xr:uid="{D03E5CDA-4FFB-4212-84B0-4AC1898728BE}"/>
    <cellStyle name="Input 6 3 12 2" xfId="25022" xr:uid="{FDC2760B-8BB1-4C58-97A9-62075E34CA2C}"/>
    <cellStyle name="Input 6 3 12 2 2" xfId="25023" xr:uid="{5D4B08BF-1779-40B1-A19B-3FBEF420D57D}"/>
    <cellStyle name="Input 6 3 12 3" xfId="25024" xr:uid="{91ACBE39-CE1F-41C5-93C3-FC1FD215D205}"/>
    <cellStyle name="Input 6 3 13" xfId="25025" xr:uid="{B036B177-9A6F-45D7-8D20-81348587C948}"/>
    <cellStyle name="Input 6 3 13 2" xfId="25026" xr:uid="{D0DC10FF-A26C-41C6-A00E-89DD246D47F7}"/>
    <cellStyle name="Input 6 3 13 2 2" xfId="25027" xr:uid="{FF1F7AA7-5FAE-43E6-B8F4-951DDBE77BD9}"/>
    <cellStyle name="Input 6 3 13 3" xfId="25028" xr:uid="{3E4F8570-17C3-4A1E-BFCF-79A44F9AB1CF}"/>
    <cellStyle name="Input 6 3 14" xfId="25029" xr:uid="{797B449B-992A-458B-A65E-358745DA8248}"/>
    <cellStyle name="Input 6 3 14 2" xfId="25030" xr:uid="{8878AF42-E7D8-4B99-A495-238E4F785A54}"/>
    <cellStyle name="Input 6 3 14 2 2" xfId="25031" xr:uid="{CD3D17DA-5D8C-4B37-A436-F3591F6F545B}"/>
    <cellStyle name="Input 6 3 14 3" xfId="25032" xr:uid="{33641C87-5383-4410-A68F-96C523366BC4}"/>
    <cellStyle name="Input 6 3 15" xfId="25033" xr:uid="{4FFB3321-7669-41B8-9126-EC8B5E818E72}"/>
    <cellStyle name="Input 6 3 15 2" xfId="25034" xr:uid="{82BA7E9E-E845-414D-8A49-43EE1D3F31A3}"/>
    <cellStyle name="Input 6 3 15 2 2" xfId="25035" xr:uid="{2D721FE6-F569-476F-80F1-1FFE0E09CC9F}"/>
    <cellStyle name="Input 6 3 15 3" xfId="25036" xr:uid="{02E329C1-DA10-4028-969A-03BDB6DA6269}"/>
    <cellStyle name="Input 6 3 16" xfId="25037" xr:uid="{8721FDDE-D655-464C-B025-617F6270325F}"/>
    <cellStyle name="Input 6 3 16 2" xfId="25038" xr:uid="{87FCF24D-D59E-47CE-99C8-D3314FF6DE23}"/>
    <cellStyle name="Input 6 3 16 2 2" xfId="25039" xr:uid="{E8337A98-D713-4224-94A2-10B2C56F985D}"/>
    <cellStyle name="Input 6 3 16 3" xfId="25040" xr:uid="{33E64722-A80F-420D-BCF0-BBE8267D715E}"/>
    <cellStyle name="Input 6 3 17" xfId="25041" xr:uid="{15C347B5-E318-46D9-845A-3675A4F330D5}"/>
    <cellStyle name="Input 6 3 17 2" xfId="25042" xr:uid="{BCB9387D-816E-4551-8732-C86A8A2D6174}"/>
    <cellStyle name="Input 6 3 17 2 2" xfId="25043" xr:uid="{FA474A34-1CF7-4A06-A0EC-CAAA978E4547}"/>
    <cellStyle name="Input 6 3 17 3" xfId="25044" xr:uid="{8678AD88-00A1-478F-82EB-9B9568AD7C15}"/>
    <cellStyle name="Input 6 3 18" xfId="25045" xr:uid="{1F137376-E84F-4198-A408-A0E7AC02E41F}"/>
    <cellStyle name="Input 6 3 18 2" xfId="25046" xr:uid="{7EFE6AA6-D1B2-44AE-9DCD-56BF52080A03}"/>
    <cellStyle name="Input 6 3 19" xfId="25047" xr:uid="{B18716BB-83E1-417A-92F3-C0DAA3040C5C}"/>
    <cellStyle name="Input 6 3 2" xfId="25048" xr:uid="{DCE5147B-5E3F-4F11-80E8-7614B990F11E}"/>
    <cellStyle name="Input 6 3 2 10" xfId="25049" xr:uid="{5FA26856-382F-4B26-9EAF-DBE94FC17C4C}"/>
    <cellStyle name="Input 6 3 2 10 2" xfId="25050" xr:uid="{8C3CF9F2-80CA-4A21-A292-BF62AB208854}"/>
    <cellStyle name="Input 6 3 2 10 2 2" xfId="25051" xr:uid="{2B36D473-AA63-486D-9D2C-E531135392D5}"/>
    <cellStyle name="Input 6 3 2 10 3" xfId="25052" xr:uid="{CB331F79-9AFD-442A-8C78-8724510BFBAC}"/>
    <cellStyle name="Input 6 3 2 11" xfId="25053" xr:uid="{84FC68EB-2E92-4209-8201-88F7CCBC740A}"/>
    <cellStyle name="Input 6 3 2 11 2" xfId="25054" xr:uid="{0FBFE3B9-8EE5-42CC-AF70-02C17F65AF3F}"/>
    <cellStyle name="Input 6 3 2 11 2 2" xfId="25055" xr:uid="{B5673333-AD62-4FED-957D-0FE754D50B06}"/>
    <cellStyle name="Input 6 3 2 11 3" xfId="25056" xr:uid="{CE6E061B-B164-48BC-BE0E-3381C52B6FA3}"/>
    <cellStyle name="Input 6 3 2 12" xfId="25057" xr:uid="{465622B8-2A02-4B8C-B63A-E32925571E5B}"/>
    <cellStyle name="Input 6 3 2 12 2" xfId="25058" xr:uid="{57101944-D74D-4392-A135-AC796496C524}"/>
    <cellStyle name="Input 6 3 2 12 2 2" xfId="25059" xr:uid="{FDB3442D-424C-409C-9F8F-81EF33F71988}"/>
    <cellStyle name="Input 6 3 2 12 3" xfId="25060" xr:uid="{B0A4E6D6-EB0A-41FE-8BB0-E61EBFF09FED}"/>
    <cellStyle name="Input 6 3 2 13" xfId="25061" xr:uid="{436288C0-5672-4B0F-9A70-F1FC71737E74}"/>
    <cellStyle name="Input 6 3 2 13 2" xfId="25062" xr:uid="{DE3BDF5A-E6D6-4940-A542-E1B0C5F833D0}"/>
    <cellStyle name="Input 6 3 2 13 2 2" xfId="25063" xr:uid="{F80FC6A9-4A2D-41E0-A125-73A47BFA8390}"/>
    <cellStyle name="Input 6 3 2 13 3" xfId="25064" xr:uid="{2721C4DB-18E0-4C17-96C8-9D6A0D3C579B}"/>
    <cellStyle name="Input 6 3 2 14" xfId="25065" xr:uid="{80FC800A-0565-4659-8BD5-361C90184A06}"/>
    <cellStyle name="Input 6 3 2 14 2" xfId="25066" xr:uid="{3D3D67C7-7383-443F-B9A7-11622F5BB456}"/>
    <cellStyle name="Input 6 3 2 14 2 2" xfId="25067" xr:uid="{B6C3FBFE-20B9-47E7-83CB-712F219E763E}"/>
    <cellStyle name="Input 6 3 2 14 3" xfId="25068" xr:uid="{8DF4C152-D37D-486D-84CA-34E996F1412C}"/>
    <cellStyle name="Input 6 3 2 15" xfId="25069" xr:uid="{2DA6C4E3-E996-4543-A923-62D0207AA36B}"/>
    <cellStyle name="Input 6 3 2 15 2" xfId="25070" xr:uid="{177C6565-7C3F-4F77-BAFF-387D75CE7BB3}"/>
    <cellStyle name="Input 6 3 2 15 2 2" xfId="25071" xr:uid="{793B4801-30A3-4584-AFB6-045D6DC3DB56}"/>
    <cellStyle name="Input 6 3 2 15 3" xfId="25072" xr:uid="{B224E9A2-8DE3-46BE-936C-9C587C213D60}"/>
    <cellStyle name="Input 6 3 2 16" xfId="25073" xr:uid="{C4B07241-2A18-435E-91A8-3E7F0860503D}"/>
    <cellStyle name="Input 6 3 2 16 2" xfId="25074" xr:uid="{B79C1929-324C-471C-AA7B-6EF5830CD549}"/>
    <cellStyle name="Input 6 3 2 16 2 2" xfId="25075" xr:uid="{D56F2598-7D53-4EBB-862A-F6ACFF0C0797}"/>
    <cellStyle name="Input 6 3 2 16 3" xfId="25076" xr:uid="{013F2D25-7FD9-4B1C-8255-325C1546123D}"/>
    <cellStyle name="Input 6 3 2 17" xfId="25077" xr:uid="{EEC6862D-9948-4481-86BD-2F86A2868501}"/>
    <cellStyle name="Input 6 3 2 17 2" xfId="25078" xr:uid="{9B19ECCC-C35E-42AE-8913-FBF0D9B9FE4D}"/>
    <cellStyle name="Input 6 3 2 17 2 2" xfId="25079" xr:uid="{4E7D3F92-78B1-44F4-A137-EA4738148246}"/>
    <cellStyle name="Input 6 3 2 17 3" xfId="25080" xr:uid="{089B5A1F-067A-4FD1-9DBB-16438E1CD799}"/>
    <cellStyle name="Input 6 3 2 18" xfId="25081" xr:uid="{591DAEAE-0AE2-409B-A5E1-33CE668AE573}"/>
    <cellStyle name="Input 6 3 2 18 2" xfId="25082" xr:uid="{6A103F02-BDA6-4CD5-8C43-E744F2C024C2}"/>
    <cellStyle name="Input 6 3 2 18 2 2" xfId="25083" xr:uid="{4FA669EE-EA3D-4A2E-9DF1-C3C895E57BD5}"/>
    <cellStyle name="Input 6 3 2 18 3" xfId="25084" xr:uid="{7F0BE819-9EEA-40AC-8205-8585D79D3531}"/>
    <cellStyle name="Input 6 3 2 19" xfId="25085" xr:uid="{B117065F-AAF9-41B4-8B5B-95D50FB9E752}"/>
    <cellStyle name="Input 6 3 2 19 2" xfId="25086" xr:uid="{4A07946B-6DE5-4421-808A-9713D79190CB}"/>
    <cellStyle name="Input 6 3 2 19 2 2" xfId="25087" xr:uid="{56B4BF9D-B98E-4755-B793-A384A9CFA4DD}"/>
    <cellStyle name="Input 6 3 2 19 3" xfId="25088" xr:uid="{EDB5388D-255D-4AF2-8F72-62B392844574}"/>
    <cellStyle name="Input 6 3 2 2" xfId="25089" xr:uid="{179A4D86-0009-45AE-94B1-E09F3FDDBC90}"/>
    <cellStyle name="Input 6 3 2 2 2" xfId="25090" xr:uid="{13314A29-6C61-4A79-9F3E-9277AC74FE6E}"/>
    <cellStyle name="Input 6 3 2 2 2 2" xfId="25091" xr:uid="{631A13B3-1277-41B5-AD3C-7B0B230796F5}"/>
    <cellStyle name="Input 6 3 2 2 2 2 2" xfId="25092" xr:uid="{DFD23CF7-BC21-4EEF-B92E-EA978BB7D5FD}"/>
    <cellStyle name="Input 6 3 2 2 2 3" xfId="25093" xr:uid="{1612CED2-8895-4620-AB47-86409209A616}"/>
    <cellStyle name="Input 6 3 2 2 2 4" xfId="25094" xr:uid="{E3DEC14E-A0EA-4139-B89B-6DB71C20C1D9}"/>
    <cellStyle name="Input 6 3 2 2 3" xfId="25095" xr:uid="{1D319748-5D80-47F5-9996-3511A8E637F2}"/>
    <cellStyle name="Input 6 3 2 2 3 2" xfId="25096" xr:uid="{2A0359F4-BBB9-4137-85A6-D3C704FC8AED}"/>
    <cellStyle name="Input 6 3 2 2 4" xfId="25097" xr:uid="{97054AD1-89A7-4F16-9579-D949911F86CA}"/>
    <cellStyle name="Input 6 3 2 2 5" xfId="25098" xr:uid="{32254AE1-595D-458C-AB6B-AA7A713BAB07}"/>
    <cellStyle name="Input 6 3 2 20" xfId="25099" xr:uid="{6E0B4274-83D3-4777-8FA9-4B9EF197AB4B}"/>
    <cellStyle name="Input 6 3 2 20 2" xfId="25100" xr:uid="{354290AE-339F-4397-997E-7DCAD808D3A2}"/>
    <cellStyle name="Input 6 3 2 20 2 2" xfId="25101" xr:uid="{F3F2FCAE-4BBB-4CD5-972F-D598CF8F9A06}"/>
    <cellStyle name="Input 6 3 2 20 3" xfId="25102" xr:uid="{B7979C49-CBCA-46FF-87FA-62D58D6C275F}"/>
    <cellStyle name="Input 6 3 2 21" xfId="25103" xr:uid="{058745BA-74C8-450E-8A16-29AE34C85C85}"/>
    <cellStyle name="Input 6 3 2 21 2" xfId="25104" xr:uid="{50C63A43-08A7-42AA-8D62-EC1EC31213D5}"/>
    <cellStyle name="Input 6 3 2 22" xfId="25105" xr:uid="{A8627D38-57AF-457C-A3D9-901E9B6A8477}"/>
    <cellStyle name="Input 6 3 2 23" xfId="25106" xr:uid="{46A80765-F7D6-4CE0-BC7F-5650F131F536}"/>
    <cellStyle name="Input 6 3 2 3" xfId="25107" xr:uid="{369C61A6-6293-4692-A8B9-FED003263D90}"/>
    <cellStyle name="Input 6 3 2 3 2" xfId="25108" xr:uid="{A33AFB39-55A9-4E80-95D1-A3069E5513B0}"/>
    <cellStyle name="Input 6 3 2 3 2 2" xfId="25109" xr:uid="{77E165B6-99B5-4A3A-85C3-7D8A65472A1F}"/>
    <cellStyle name="Input 6 3 2 3 2 3" xfId="25110" xr:uid="{8EEA484E-0B30-4AC3-8D78-A774A80051C3}"/>
    <cellStyle name="Input 6 3 2 3 3" xfId="25111" xr:uid="{63626888-52A3-4806-8878-CFC140996015}"/>
    <cellStyle name="Input 6 3 2 3 3 2" xfId="25112" xr:uid="{8DD12AEE-B86E-460F-A6DE-211977F830DF}"/>
    <cellStyle name="Input 6 3 2 3 4" xfId="25113" xr:uid="{1C75FA7D-A726-42D3-83C3-69F32FBC2C46}"/>
    <cellStyle name="Input 6 3 2 4" xfId="25114" xr:uid="{6209CD44-B55A-4947-8B16-CF579C6BF310}"/>
    <cellStyle name="Input 6 3 2 4 2" xfId="25115" xr:uid="{BA2FAE81-CA9C-471A-A474-E86C8CBB59DA}"/>
    <cellStyle name="Input 6 3 2 4 2 2" xfId="25116" xr:uid="{081301E0-0BB6-4A9F-B1D8-F0C577E9FCC4}"/>
    <cellStyle name="Input 6 3 2 4 3" xfId="25117" xr:uid="{8AB05098-279D-43D4-8910-DD6E890E3D42}"/>
    <cellStyle name="Input 6 3 2 4 4" xfId="25118" xr:uid="{65580870-03A9-4659-A058-4F8866628603}"/>
    <cellStyle name="Input 6 3 2 5" xfId="25119" xr:uid="{352472AA-2C56-41D4-AAF8-881921663793}"/>
    <cellStyle name="Input 6 3 2 5 2" xfId="25120" xr:uid="{BB93D7CB-2F3B-41E9-80B5-16F98CDBA035}"/>
    <cellStyle name="Input 6 3 2 5 2 2" xfId="25121" xr:uid="{9E5648FF-4940-4077-A464-BFFFA2DCB4AB}"/>
    <cellStyle name="Input 6 3 2 5 3" xfId="25122" xr:uid="{18CFEA8F-667E-44CE-9612-54FA61550195}"/>
    <cellStyle name="Input 6 3 2 5 4" xfId="25123" xr:uid="{1139478D-76F8-4D16-870B-52E186795895}"/>
    <cellStyle name="Input 6 3 2 6" xfId="25124" xr:uid="{E72D8C30-5899-4B06-83E3-F573EF18125D}"/>
    <cellStyle name="Input 6 3 2 6 2" xfId="25125" xr:uid="{CD9864D7-CCD7-4CA7-BBB9-A681AE26DBAC}"/>
    <cellStyle name="Input 6 3 2 6 2 2" xfId="25126" xr:uid="{56AA99B6-29E1-4240-B297-186B041A3930}"/>
    <cellStyle name="Input 6 3 2 6 3" xfId="25127" xr:uid="{D6D8E7F7-1E99-4E17-BC77-26DF0758A1EE}"/>
    <cellStyle name="Input 6 3 2 7" xfId="25128" xr:uid="{4A704798-F452-4427-9C19-100379B35765}"/>
    <cellStyle name="Input 6 3 2 7 2" xfId="25129" xr:uid="{1437A826-BFB9-43A0-BC35-294B42167A02}"/>
    <cellStyle name="Input 6 3 2 7 2 2" xfId="25130" xr:uid="{B4BA1890-EBAA-433F-98AE-747A5546E825}"/>
    <cellStyle name="Input 6 3 2 7 3" xfId="25131" xr:uid="{BE65D16E-BC41-4E36-A432-3CD699CCC921}"/>
    <cellStyle name="Input 6 3 2 8" xfId="25132" xr:uid="{B25C27D9-39C4-4019-92D1-C9D8748A945A}"/>
    <cellStyle name="Input 6 3 2 8 2" xfId="25133" xr:uid="{16EFEC20-52DA-43F5-8605-AD48E8EAA458}"/>
    <cellStyle name="Input 6 3 2 8 2 2" xfId="25134" xr:uid="{5E4BA485-3622-4BE3-8370-90356163FA53}"/>
    <cellStyle name="Input 6 3 2 8 3" xfId="25135" xr:uid="{38A11FDB-5368-40A1-A928-5E3AFE2A9125}"/>
    <cellStyle name="Input 6 3 2 9" xfId="25136" xr:uid="{5257BF37-551C-4136-9BAE-16365D79786A}"/>
    <cellStyle name="Input 6 3 2 9 2" xfId="25137" xr:uid="{5A2A3446-68F9-4930-AEFF-AC267DBFD20A}"/>
    <cellStyle name="Input 6 3 2 9 2 2" xfId="25138" xr:uid="{9272EF09-2785-4EF8-97B4-6C3D09458F1E}"/>
    <cellStyle name="Input 6 3 2 9 3" xfId="25139" xr:uid="{607AD83C-F612-49A7-BE4E-4AF5E62A8413}"/>
    <cellStyle name="Input 6 3 20" xfId="25140" xr:uid="{929E319C-8946-4233-A00F-6771EB635D75}"/>
    <cellStyle name="Input 6 3 3" xfId="25141" xr:uid="{005A21BD-A261-42D6-8E8C-38CCA69085D1}"/>
    <cellStyle name="Input 6 3 3 2" xfId="25142" xr:uid="{8AEFE892-A453-468F-93E9-0C82BF8135D0}"/>
    <cellStyle name="Input 6 3 3 2 2" xfId="25143" xr:uid="{B1C24BAB-5652-4DE0-AD6E-8A8205F558DF}"/>
    <cellStyle name="Input 6 3 3 2 2 2" xfId="25144" xr:uid="{9557ECD1-42CE-47BB-8712-238148B7A9E3}"/>
    <cellStyle name="Input 6 3 3 2 3" xfId="25145" xr:uid="{CA27DD45-926E-4B38-854C-39BD1C417A61}"/>
    <cellStyle name="Input 6 3 3 2 4" xfId="25146" xr:uid="{CA619024-9DF5-45CD-8196-70B4F8A04116}"/>
    <cellStyle name="Input 6 3 3 3" xfId="25147" xr:uid="{9726791D-238C-4390-A2A5-4A19E578F480}"/>
    <cellStyle name="Input 6 3 3 3 2" xfId="25148" xr:uid="{D5971BA5-B471-4BFA-84A3-699CFC412B64}"/>
    <cellStyle name="Input 6 3 3 4" xfId="25149" xr:uid="{E75E3492-8B6A-4B90-93E9-12285270E193}"/>
    <cellStyle name="Input 6 3 3 5" xfId="25150" xr:uid="{BF700633-8888-475F-AE62-5D0C0AA94695}"/>
    <cellStyle name="Input 6 3 4" xfId="25151" xr:uid="{9F5C7B7E-C8C1-4E37-8DFF-C21C93653D86}"/>
    <cellStyle name="Input 6 3 4 2" xfId="25152" xr:uid="{22FE008E-C296-4FA1-947F-EBD2424A6384}"/>
    <cellStyle name="Input 6 3 4 2 2" xfId="25153" xr:uid="{9A216691-BD24-49DC-A6EC-471D83D0B109}"/>
    <cellStyle name="Input 6 3 4 2 3" xfId="25154" xr:uid="{B23DDA80-AAED-4D9D-A6B3-7839F5D2509D}"/>
    <cellStyle name="Input 6 3 4 3" xfId="25155" xr:uid="{03B0A0E2-93EA-43CF-B0A8-7379815121AA}"/>
    <cellStyle name="Input 6 3 4 3 2" xfId="25156" xr:uid="{84FDBD59-701D-4AC7-9027-D3272CFF6F64}"/>
    <cellStyle name="Input 6 3 4 4" xfId="25157" xr:uid="{924A2861-E3B8-4E3E-8A4F-8CB6E629414D}"/>
    <cellStyle name="Input 6 3 5" xfId="25158" xr:uid="{D7430966-64A1-4F35-A9D7-CAF9D843B1E5}"/>
    <cellStyle name="Input 6 3 5 2" xfId="25159" xr:uid="{D751CE4A-30D3-4F87-BD7E-E40602E6C9C2}"/>
    <cellStyle name="Input 6 3 5 2 2" xfId="25160" xr:uid="{78DEB582-C109-4CA3-BB25-57051EBD3007}"/>
    <cellStyle name="Input 6 3 5 2 3" xfId="25161" xr:uid="{34ECC171-9F54-42DA-A66F-942263A364C9}"/>
    <cellStyle name="Input 6 3 5 3" xfId="25162" xr:uid="{14C7D3E1-037A-4C8E-8D48-9B78B1052F34}"/>
    <cellStyle name="Input 6 3 5 4" xfId="25163" xr:uid="{1FEB83BA-C09F-47C7-B098-989AB3DA8EA9}"/>
    <cellStyle name="Input 6 3 6" xfId="25164" xr:uid="{5564A285-55C2-4C25-9E20-8B3DB131ECE6}"/>
    <cellStyle name="Input 6 3 6 2" xfId="25165" xr:uid="{D2EE655E-26CE-4F2C-9DC1-3D52EE9F4062}"/>
    <cellStyle name="Input 6 3 6 2 2" xfId="25166" xr:uid="{E714D6DB-8838-40FE-B4B3-97B28D43BB4A}"/>
    <cellStyle name="Input 6 3 6 3" xfId="25167" xr:uid="{234D905B-5982-4609-8832-8FDE19A2D7D9}"/>
    <cellStyle name="Input 6 3 6 4" xfId="25168" xr:uid="{1A97C822-9DAE-4EEB-B5E1-503C308911D7}"/>
    <cellStyle name="Input 6 3 7" xfId="25169" xr:uid="{950860A2-E68D-4F7F-8414-62470342CD5E}"/>
    <cellStyle name="Input 6 3 7 2" xfId="25170" xr:uid="{E1948533-149F-44F4-A7B6-9A7BBD2FC6E5}"/>
    <cellStyle name="Input 6 3 7 2 2" xfId="25171" xr:uid="{BEE609A3-CC0A-40BA-BAF4-C824DEB82F17}"/>
    <cellStyle name="Input 6 3 7 3" xfId="25172" xr:uid="{11558AAA-AFC7-4C64-9036-EFCD4139E5E4}"/>
    <cellStyle name="Input 6 3 8" xfId="25173" xr:uid="{FF35507C-C626-4AB1-AC8A-CE21B7DF2C87}"/>
    <cellStyle name="Input 6 3 8 2" xfId="25174" xr:uid="{40A6A016-1583-4AFE-9F0C-36D9EDBAAE91}"/>
    <cellStyle name="Input 6 3 8 2 2" xfId="25175" xr:uid="{136736EF-B5C0-4C99-B09F-DE516D7DD929}"/>
    <cellStyle name="Input 6 3 8 3" xfId="25176" xr:uid="{31ACAD38-E7C7-4EF5-A82F-A2CB94A6CC9E}"/>
    <cellStyle name="Input 6 3 9" xfId="25177" xr:uid="{37AE2F55-AE87-47A9-852D-7FA1269F3F51}"/>
    <cellStyle name="Input 6 3 9 2" xfId="25178" xr:uid="{D2F97261-FB8C-46C5-801E-9FF7616D80B1}"/>
    <cellStyle name="Input 6 3 9 2 2" xfId="25179" xr:uid="{577D9F74-1833-4F76-9321-3B34BA3F4324}"/>
    <cellStyle name="Input 6 3 9 3" xfId="25180" xr:uid="{47500A13-92E5-4C17-8455-4FAF9DEFB708}"/>
    <cellStyle name="Input 6 30" xfId="25181" xr:uid="{DD681F46-E5C0-447A-A4B7-ABA929EC6DA1}"/>
    <cellStyle name="Input 6 31" xfId="25182" xr:uid="{626BC7A2-CF05-483C-9F60-9288505CF1D9}"/>
    <cellStyle name="Input 6 4" xfId="25183" xr:uid="{2964A85A-7704-4992-BBD8-0C8F47E17347}"/>
    <cellStyle name="Input 6 4 10" xfId="25184" xr:uid="{1F62FC80-A9AE-4A81-BAE4-2594CAB80471}"/>
    <cellStyle name="Input 6 4 10 2" xfId="25185" xr:uid="{D3E05B6E-9017-44E5-98D1-0A1EF2A77EEA}"/>
    <cellStyle name="Input 6 4 10 2 2" xfId="25186" xr:uid="{D2C17435-AF4E-4E68-BB24-F96BA8559E8D}"/>
    <cellStyle name="Input 6 4 10 3" xfId="25187" xr:uid="{9A9E881C-9188-46B2-83B6-91645756301B}"/>
    <cellStyle name="Input 6 4 11" xfId="25188" xr:uid="{BD1AD822-937C-44E1-9543-8AC4B58E6E69}"/>
    <cellStyle name="Input 6 4 11 2" xfId="25189" xr:uid="{291DD713-DFDC-4C11-B171-048D0AC91640}"/>
    <cellStyle name="Input 6 4 11 2 2" xfId="25190" xr:uid="{15A8CBE1-1896-4A4A-9630-79E62904ABF1}"/>
    <cellStyle name="Input 6 4 11 3" xfId="25191" xr:uid="{CFEF85F6-429D-4EAE-8CE3-0147383773F3}"/>
    <cellStyle name="Input 6 4 12" xfId="25192" xr:uid="{63C2DF1A-2488-432F-A1F4-F0D4FCC241A6}"/>
    <cellStyle name="Input 6 4 12 2" xfId="25193" xr:uid="{EDC2897B-465B-491D-A256-CBFC631453C4}"/>
    <cellStyle name="Input 6 4 12 2 2" xfId="25194" xr:uid="{231B7E1E-C54B-4E5C-985B-227575EE8C5B}"/>
    <cellStyle name="Input 6 4 12 3" xfId="25195" xr:uid="{052C1E14-13D9-429D-A416-34D57085EE8A}"/>
    <cellStyle name="Input 6 4 13" xfId="25196" xr:uid="{7AE9B73E-9253-4C5B-AF1F-CB41442061DE}"/>
    <cellStyle name="Input 6 4 13 2" xfId="25197" xr:uid="{47EF427F-A0AA-4846-8A9C-933489D5C007}"/>
    <cellStyle name="Input 6 4 13 2 2" xfId="25198" xr:uid="{A71B945E-FA87-44EE-840E-7BF7BCBA2620}"/>
    <cellStyle name="Input 6 4 13 3" xfId="25199" xr:uid="{4405E576-9648-4972-A144-876EB17886C1}"/>
    <cellStyle name="Input 6 4 14" xfId="25200" xr:uid="{0D539706-CEEF-437D-BD40-97F34CFEBBF3}"/>
    <cellStyle name="Input 6 4 14 2" xfId="25201" xr:uid="{767F9319-B62D-4E26-BEB6-2CD30E8F6DDC}"/>
    <cellStyle name="Input 6 4 14 2 2" xfId="25202" xr:uid="{F7B00F85-F0B2-4712-9571-7DA33B28E216}"/>
    <cellStyle name="Input 6 4 14 3" xfId="25203" xr:uid="{D4B46179-76DC-4C4E-8F70-9F0D9D8C2B91}"/>
    <cellStyle name="Input 6 4 15" xfId="25204" xr:uid="{15495D3E-5F0D-4020-918E-1B7A848C0103}"/>
    <cellStyle name="Input 6 4 15 2" xfId="25205" xr:uid="{8CCEEB46-61A2-4C57-9768-0F367A2AA477}"/>
    <cellStyle name="Input 6 4 15 2 2" xfId="25206" xr:uid="{C2A17DA5-DDEE-4C74-ABAA-4257EE4487C7}"/>
    <cellStyle name="Input 6 4 15 3" xfId="25207" xr:uid="{2C153585-56AB-4E1F-B841-52F990801B74}"/>
    <cellStyle name="Input 6 4 16" xfId="25208" xr:uid="{A05308B0-00C3-4741-8AD2-5B8BA7D4C5E7}"/>
    <cellStyle name="Input 6 4 16 2" xfId="25209" xr:uid="{CAB86F78-5A64-40D2-BAD6-E5FE519733AE}"/>
    <cellStyle name="Input 6 4 16 2 2" xfId="25210" xr:uid="{8FB856AE-4B6C-4F74-B20B-4C7B4DA5707A}"/>
    <cellStyle name="Input 6 4 16 3" xfId="25211" xr:uid="{E2184B70-843F-43E1-9881-5345D9F68710}"/>
    <cellStyle name="Input 6 4 17" xfId="25212" xr:uid="{50E690AA-52DB-4250-A3D1-660BBE2F6AE7}"/>
    <cellStyle name="Input 6 4 17 2" xfId="25213" xr:uid="{19A895B2-830F-4436-8F1B-CA03F8D1B455}"/>
    <cellStyle name="Input 6 4 17 2 2" xfId="25214" xr:uid="{57ABAEA8-6806-4A0F-86B3-4D07484A8A94}"/>
    <cellStyle name="Input 6 4 17 3" xfId="25215" xr:uid="{11E9964C-D62E-4E8F-A3BA-3BB560E46198}"/>
    <cellStyle name="Input 6 4 18" xfId="25216" xr:uid="{0307E69A-F3F0-4799-8707-EDCF1D4B7D4F}"/>
    <cellStyle name="Input 6 4 18 2" xfId="25217" xr:uid="{BF1FD162-D9E2-4345-B594-8DD79189B75B}"/>
    <cellStyle name="Input 6 4 19" xfId="25218" xr:uid="{A3D7F9C8-563D-4F8A-96D3-6FA023EE672C}"/>
    <cellStyle name="Input 6 4 2" xfId="25219" xr:uid="{9D3C1C63-26C3-4C8B-9D5A-9A97682E1404}"/>
    <cellStyle name="Input 6 4 2 10" xfId="25220" xr:uid="{BE4778E1-3C31-47A8-B6A7-DFE827F9EE88}"/>
    <cellStyle name="Input 6 4 2 10 2" xfId="25221" xr:uid="{5DB53493-573D-4637-9C70-9570DBD0120B}"/>
    <cellStyle name="Input 6 4 2 10 2 2" xfId="25222" xr:uid="{34081473-8A52-4EDD-89D9-46CB7E82682C}"/>
    <cellStyle name="Input 6 4 2 10 3" xfId="25223" xr:uid="{E11F091E-9707-429A-B21E-80A48B8E48CB}"/>
    <cellStyle name="Input 6 4 2 11" xfId="25224" xr:uid="{94D04E5E-490E-425D-915E-33ECB080F5CC}"/>
    <cellStyle name="Input 6 4 2 11 2" xfId="25225" xr:uid="{707C2FDD-582D-49C7-A65B-36FE64BCE5C3}"/>
    <cellStyle name="Input 6 4 2 11 2 2" xfId="25226" xr:uid="{080D4268-145E-46FC-8684-AAF2623735DC}"/>
    <cellStyle name="Input 6 4 2 11 3" xfId="25227" xr:uid="{FEDCFAB9-F179-4F9E-B67E-F81108059769}"/>
    <cellStyle name="Input 6 4 2 12" xfId="25228" xr:uid="{2E600A35-A4FC-4960-99A9-16533BC72530}"/>
    <cellStyle name="Input 6 4 2 12 2" xfId="25229" xr:uid="{C426337C-9ADA-4B18-B2C4-7252AA00CDF7}"/>
    <cellStyle name="Input 6 4 2 12 2 2" xfId="25230" xr:uid="{01E75B3E-813E-415A-9EC3-1791E6781B29}"/>
    <cellStyle name="Input 6 4 2 12 3" xfId="25231" xr:uid="{D2861797-A092-47A2-8E43-15A8829146DB}"/>
    <cellStyle name="Input 6 4 2 13" xfId="25232" xr:uid="{1D038C0D-9342-4D09-9BE6-F028D34049F8}"/>
    <cellStyle name="Input 6 4 2 13 2" xfId="25233" xr:uid="{7263D050-52F6-476C-812D-4BDD0D397FF9}"/>
    <cellStyle name="Input 6 4 2 13 2 2" xfId="25234" xr:uid="{395CED14-C8C0-47A9-B4C1-A16F7E00DEE8}"/>
    <cellStyle name="Input 6 4 2 13 3" xfId="25235" xr:uid="{24508CD1-44A2-4D6B-83DF-E10FBC07DF48}"/>
    <cellStyle name="Input 6 4 2 14" xfId="25236" xr:uid="{272098AD-C383-4E13-8471-F964F384A4C1}"/>
    <cellStyle name="Input 6 4 2 14 2" xfId="25237" xr:uid="{54404F98-4C71-4863-9098-D69FE8F675B7}"/>
    <cellStyle name="Input 6 4 2 14 2 2" xfId="25238" xr:uid="{E4043F41-3A28-4E60-B892-8D3C9266AA87}"/>
    <cellStyle name="Input 6 4 2 14 3" xfId="25239" xr:uid="{B9E8FD2C-FFD6-4D1D-B954-B79A55A3B4E2}"/>
    <cellStyle name="Input 6 4 2 15" xfId="25240" xr:uid="{8D291684-8DC7-485C-8486-C0B1876ABB18}"/>
    <cellStyle name="Input 6 4 2 15 2" xfId="25241" xr:uid="{C0963375-2A9C-466C-9BDB-DA757EF4DFA6}"/>
    <cellStyle name="Input 6 4 2 15 2 2" xfId="25242" xr:uid="{73E91EC7-8FA4-4CD5-9903-BADD7CF4A76D}"/>
    <cellStyle name="Input 6 4 2 15 3" xfId="25243" xr:uid="{43268486-8CEC-4C2F-B912-B445D125FF7F}"/>
    <cellStyle name="Input 6 4 2 16" xfId="25244" xr:uid="{89207F72-999F-4BD4-90EB-167A2A72B08F}"/>
    <cellStyle name="Input 6 4 2 16 2" xfId="25245" xr:uid="{9F80B7CD-85E9-4BA9-8466-AA14F1DD4C68}"/>
    <cellStyle name="Input 6 4 2 16 2 2" xfId="25246" xr:uid="{13632D4F-39BA-4003-A21B-8F26B079A36E}"/>
    <cellStyle name="Input 6 4 2 16 3" xfId="25247" xr:uid="{71ACAE8B-2A6C-4B45-8635-0D08105F0816}"/>
    <cellStyle name="Input 6 4 2 17" xfId="25248" xr:uid="{CCC282D2-180B-4F73-95E7-24EBA3B2E30F}"/>
    <cellStyle name="Input 6 4 2 17 2" xfId="25249" xr:uid="{5C56C5B5-415C-4051-8F15-5F784A593F2C}"/>
    <cellStyle name="Input 6 4 2 17 2 2" xfId="25250" xr:uid="{4D003B6E-FAFC-40F1-A65E-3C2FD56F404F}"/>
    <cellStyle name="Input 6 4 2 17 3" xfId="25251" xr:uid="{E7E4718A-1232-4EA1-BC77-EAAF3D9C7426}"/>
    <cellStyle name="Input 6 4 2 18" xfId="25252" xr:uid="{C2472F79-C7CB-4513-BC2D-E3D8D0A8DE50}"/>
    <cellStyle name="Input 6 4 2 18 2" xfId="25253" xr:uid="{9538690B-8B6F-4C7E-854A-34F937735A1F}"/>
    <cellStyle name="Input 6 4 2 18 2 2" xfId="25254" xr:uid="{AD8B5245-235C-4127-8591-49678DFD7087}"/>
    <cellStyle name="Input 6 4 2 18 3" xfId="25255" xr:uid="{9F990C9F-A806-45EA-889A-27782446E1D0}"/>
    <cellStyle name="Input 6 4 2 19" xfId="25256" xr:uid="{CC297D77-9BA1-4AD8-8210-550858BF11F2}"/>
    <cellStyle name="Input 6 4 2 19 2" xfId="25257" xr:uid="{AB983615-94C0-4E33-BBD2-2B56F5E04913}"/>
    <cellStyle name="Input 6 4 2 19 2 2" xfId="25258" xr:uid="{E66A5AF3-5277-40B7-B1B6-A1B796ABD380}"/>
    <cellStyle name="Input 6 4 2 19 3" xfId="25259" xr:uid="{FAEAB9E9-BF6D-440B-B3D5-B2A3FA2EFFCF}"/>
    <cellStyle name="Input 6 4 2 2" xfId="25260" xr:uid="{F59F076B-357F-4FAF-9D85-8DAEC6E29C4C}"/>
    <cellStyle name="Input 6 4 2 2 2" xfId="25261" xr:uid="{7B65FE14-9557-41EB-85E7-95D182219C0D}"/>
    <cellStyle name="Input 6 4 2 2 2 2" xfId="25262" xr:uid="{480ACA15-44E3-415E-BBA1-DDB6690B48C1}"/>
    <cellStyle name="Input 6 4 2 2 2 2 2" xfId="25263" xr:uid="{6EA38A71-58CF-4CF0-8986-FDAD5B658DCE}"/>
    <cellStyle name="Input 6 4 2 2 2 3" xfId="25264" xr:uid="{F782D068-4E58-4F5E-A464-59009D0C06C8}"/>
    <cellStyle name="Input 6 4 2 2 2 4" xfId="25265" xr:uid="{BD4BD8E3-B8A4-4FD8-8199-19481716856D}"/>
    <cellStyle name="Input 6 4 2 2 3" xfId="25266" xr:uid="{EBEC2533-AE3C-4932-8484-11897EBABA9A}"/>
    <cellStyle name="Input 6 4 2 2 3 2" xfId="25267" xr:uid="{54921176-9AAA-4E20-BBAE-D40FA4D6B7CB}"/>
    <cellStyle name="Input 6 4 2 2 4" xfId="25268" xr:uid="{8B8CD30D-D4A2-4D49-A295-7686D266667C}"/>
    <cellStyle name="Input 6 4 2 2 5" xfId="25269" xr:uid="{7F9D11A2-0AAF-4A0A-AC85-6E29A139E307}"/>
    <cellStyle name="Input 6 4 2 20" xfId="25270" xr:uid="{6B7FDC27-666C-4248-8266-78E07259E549}"/>
    <cellStyle name="Input 6 4 2 20 2" xfId="25271" xr:uid="{F61404D9-1B7B-4F94-8573-29DEA2E98083}"/>
    <cellStyle name="Input 6 4 2 20 2 2" xfId="25272" xr:uid="{714E2D90-EA08-4978-99A8-7E02E145D07F}"/>
    <cellStyle name="Input 6 4 2 20 3" xfId="25273" xr:uid="{364B90EE-75CB-418F-8EEE-896363740C90}"/>
    <cellStyle name="Input 6 4 2 21" xfId="25274" xr:uid="{C2EB223D-9FF8-4255-80D2-262946A7A449}"/>
    <cellStyle name="Input 6 4 2 21 2" xfId="25275" xr:uid="{AB3415C1-92CC-4A5C-8209-E4BA43C60EDD}"/>
    <cellStyle name="Input 6 4 2 22" xfId="25276" xr:uid="{B8AC77A6-2511-460B-B23E-F2893A7EF7A7}"/>
    <cellStyle name="Input 6 4 2 23" xfId="25277" xr:uid="{9B222A38-5E3D-4BFF-A5D2-C5762887255F}"/>
    <cellStyle name="Input 6 4 2 3" xfId="25278" xr:uid="{04591E00-F512-4E81-85DF-A126B44E042B}"/>
    <cellStyle name="Input 6 4 2 3 2" xfId="25279" xr:uid="{D56F4620-3587-4494-8694-5BDCE2EE8DD1}"/>
    <cellStyle name="Input 6 4 2 3 2 2" xfId="25280" xr:uid="{54E75902-EEE4-439A-BE30-FB5C06FD6F7A}"/>
    <cellStyle name="Input 6 4 2 3 2 3" xfId="25281" xr:uid="{C0950288-9FF9-4AC3-B277-5319A45518B0}"/>
    <cellStyle name="Input 6 4 2 3 3" xfId="25282" xr:uid="{0E296A85-301F-4741-B5E6-01B96D892946}"/>
    <cellStyle name="Input 6 4 2 3 3 2" xfId="25283" xr:uid="{4982384B-298F-4485-9309-11624AB5A4CC}"/>
    <cellStyle name="Input 6 4 2 3 4" xfId="25284" xr:uid="{59F07CD1-ECE7-4EED-811E-F539F07B41D6}"/>
    <cellStyle name="Input 6 4 2 4" xfId="25285" xr:uid="{0E6F6458-24A6-4BE4-8D9E-A70E3A68C58C}"/>
    <cellStyle name="Input 6 4 2 4 2" xfId="25286" xr:uid="{060E7B2F-570B-4DDF-8A6B-9C92FF9FE83D}"/>
    <cellStyle name="Input 6 4 2 4 2 2" xfId="25287" xr:uid="{018E8291-C858-42B4-B8A6-F0AD4F7E05CF}"/>
    <cellStyle name="Input 6 4 2 4 3" xfId="25288" xr:uid="{87F222A3-59E6-4250-901E-91B39099D9C7}"/>
    <cellStyle name="Input 6 4 2 4 4" xfId="25289" xr:uid="{1ACAF144-0685-4152-A5DD-387282220A07}"/>
    <cellStyle name="Input 6 4 2 5" xfId="25290" xr:uid="{79A91F96-3CCF-4808-81C2-3BC19118F732}"/>
    <cellStyle name="Input 6 4 2 5 2" xfId="25291" xr:uid="{0DAEA1FD-DAE8-4EFD-B173-39A52F9A59C1}"/>
    <cellStyle name="Input 6 4 2 5 2 2" xfId="25292" xr:uid="{3E12C462-44DD-4B7B-9A4E-1C74244AD247}"/>
    <cellStyle name="Input 6 4 2 5 3" xfId="25293" xr:uid="{937867FF-51A8-4D88-BAA9-6F30478652C3}"/>
    <cellStyle name="Input 6 4 2 5 4" xfId="25294" xr:uid="{0D155D06-B2F3-4612-90D7-F1F7072733FC}"/>
    <cellStyle name="Input 6 4 2 6" xfId="25295" xr:uid="{8CDADE2D-2ACC-487E-B2E6-99B1975EAAA4}"/>
    <cellStyle name="Input 6 4 2 6 2" xfId="25296" xr:uid="{8C77B450-EF11-4463-97BE-CA5EA27A2E2B}"/>
    <cellStyle name="Input 6 4 2 6 2 2" xfId="25297" xr:uid="{BB28458A-3C4C-4734-B240-6CDCEC18547B}"/>
    <cellStyle name="Input 6 4 2 6 3" xfId="25298" xr:uid="{E849FB36-B26F-4408-9E8B-03C39EB336C3}"/>
    <cellStyle name="Input 6 4 2 7" xfId="25299" xr:uid="{53AB09DD-EB02-4B6C-A38A-7A3B803E7AD4}"/>
    <cellStyle name="Input 6 4 2 7 2" xfId="25300" xr:uid="{CF12B139-F2E3-429C-A2A4-6108E0C7C851}"/>
    <cellStyle name="Input 6 4 2 7 2 2" xfId="25301" xr:uid="{04FCDC8F-CD1C-4222-940D-1C3226F6A8FF}"/>
    <cellStyle name="Input 6 4 2 7 3" xfId="25302" xr:uid="{3D59882D-FD88-4C56-B014-15D689D608BA}"/>
    <cellStyle name="Input 6 4 2 8" xfId="25303" xr:uid="{6A57F22D-AF13-4C16-8E87-BD9B90C26B8C}"/>
    <cellStyle name="Input 6 4 2 8 2" xfId="25304" xr:uid="{85ED9B92-0991-4004-982B-8B8C8E186414}"/>
    <cellStyle name="Input 6 4 2 8 2 2" xfId="25305" xr:uid="{9FE7B3BA-6011-41C2-9D58-EFCE0CD03106}"/>
    <cellStyle name="Input 6 4 2 8 3" xfId="25306" xr:uid="{BB2CC414-3560-45F6-8D4B-7F5AC94AD528}"/>
    <cellStyle name="Input 6 4 2 9" xfId="25307" xr:uid="{830BA76C-BA88-4ACE-BBFC-47FB5C102485}"/>
    <cellStyle name="Input 6 4 2 9 2" xfId="25308" xr:uid="{DF487126-C1E2-4A02-B95C-C7BAF00B4CB2}"/>
    <cellStyle name="Input 6 4 2 9 2 2" xfId="25309" xr:uid="{2D23D965-D7D3-4B92-91C7-112BA384FE1D}"/>
    <cellStyle name="Input 6 4 2 9 3" xfId="25310" xr:uid="{7305E3C0-07DC-4731-A068-BD3347058223}"/>
    <cellStyle name="Input 6 4 20" xfId="25311" xr:uid="{AD379D4D-A107-47EC-8730-62ECDACAF7E6}"/>
    <cellStyle name="Input 6 4 3" xfId="25312" xr:uid="{9938BBF2-8719-4F63-9601-02B129618B6C}"/>
    <cellStyle name="Input 6 4 3 2" xfId="25313" xr:uid="{42A5C90B-9A32-45DF-986B-05609F2E696E}"/>
    <cellStyle name="Input 6 4 3 2 2" xfId="25314" xr:uid="{1AF86531-A613-43C6-9A61-41199A2E82E8}"/>
    <cellStyle name="Input 6 4 3 2 2 2" xfId="25315" xr:uid="{A671876E-0B47-4718-8799-98C378EB0A3D}"/>
    <cellStyle name="Input 6 4 3 2 3" xfId="25316" xr:uid="{8DFAFEAD-2B88-4731-85FB-0258F3201D34}"/>
    <cellStyle name="Input 6 4 3 2 4" xfId="25317" xr:uid="{ACF8BAD3-F567-47BC-973C-96091FDAF2B5}"/>
    <cellStyle name="Input 6 4 3 3" xfId="25318" xr:uid="{D2E5D346-1487-494D-9AA2-E15D56DE9E45}"/>
    <cellStyle name="Input 6 4 3 3 2" xfId="25319" xr:uid="{B1813FC4-7C36-4BF2-A47F-67145C5178A1}"/>
    <cellStyle name="Input 6 4 3 4" xfId="25320" xr:uid="{5C98793F-8723-4679-BBDD-5FA3A56C931D}"/>
    <cellStyle name="Input 6 4 3 5" xfId="25321" xr:uid="{066D2B59-A082-4E3E-A6B1-8B498B79192B}"/>
    <cellStyle name="Input 6 4 4" xfId="25322" xr:uid="{A9996DAB-EE02-4F75-B4F3-B2854E54227A}"/>
    <cellStyle name="Input 6 4 4 2" xfId="25323" xr:uid="{AC62BFED-EBCD-4856-B09A-406438B28075}"/>
    <cellStyle name="Input 6 4 4 2 2" xfId="25324" xr:uid="{EB110CA2-B231-41A0-AAAF-F07AA626092F}"/>
    <cellStyle name="Input 6 4 4 2 3" xfId="25325" xr:uid="{9AC832A1-DECE-414A-A995-9D5655A66351}"/>
    <cellStyle name="Input 6 4 4 3" xfId="25326" xr:uid="{CC227D6D-3073-4B6D-B3E3-2FE553250E4D}"/>
    <cellStyle name="Input 6 4 4 3 2" xfId="25327" xr:uid="{CB768315-4BBC-4510-9BF6-6B4349E75EAE}"/>
    <cellStyle name="Input 6 4 4 4" xfId="25328" xr:uid="{960778F4-1897-4D29-8A58-D54416B4648F}"/>
    <cellStyle name="Input 6 4 5" xfId="25329" xr:uid="{A6A1F866-953B-46BB-8000-59E1B87EA833}"/>
    <cellStyle name="Input 6 4 5 2" xfId="25330" xr:uid="{D5E0F4D7-BD8E-4D38-B4FF-D90F3EE27904}"/>
    <cellStyle name="Input 6 4 5 2 2" xfId="25331" xr:uid="{20D6A513-8713-48AB-B9DA-F7F2A0C0278F}"/>
    <cellStyle name="Input 6 4 5 2 3" xfId="25332" xr:uid="{9871A26C-4E25-4BDE-BFDC-2AE577A244AA}"/>
    <cellStyle name="Input 6 4 5 3" xfId="25333" xr:uid="{CE5DB20E-C3CC-4278-A236-CC2B0F60D705}"/>
    <cellStyle name="Input 6 4 5 4" xfId="25334" xr:uid="{C6D2AD51-5711-44D5-A09C-E004200DDCA5}"/>
    <cellStyle name="Input 6 4 6" xfId="25335" xr:uid="{ACF783B4-CBFA-458F-A560-7C62F41BAEB5}"/>
    <cellStyle name="Input 6 4 6 2" xfId="25336" xr:uid="{9357B72E-A693-4A3B-B827-AE1F332A4576}"/>
    <cellStyle name="Input 6 4 6 2 2" xfId="25337" xr:uid="{7721F5F5-2BA1-47F6-9E3A-70791E04EB2D}"/>
    <cellStyle name="Input 6 4 6 3" xfId="25338" xr:uid="{9B540E11-5D13-4621-B0C5-28A7DBF2143B}"/>
    <cellStyle name="Input 6 4 6 4" xfId="25339" xr:uid="{F1C9D886-EBA5-4FE3-A41D-9538072215FF}"/>
    <cellStyle name="Input 6 4 7" xfId="25340" xr:uid="{97B4D2FF-FDAB-4A52-8CC8-02ACCB73047E}"/>
    <cellStyle name="Input 6 4 7 2" xfId="25341" xr:uid="{807C9E44-1251-4237-B7E6-5E9D8E5054E0}"/>
    <cellStyle name="Input 6 4 7 2 2" xfId="25342" xr:uid="{B61A210D-C07D-4F06-A681-98EB95620F78}"/>
    <cellStyle name="Input 6 4 7 3" xfId="25343" xr:uid="{17F6FF7B-F1B5-426C-9A98-79201E2A510D}"/>
    <cellStyle name="Input 6 4 8" xfId="25344" xr:uid="{AA505354-B927-4AF2-B944-7620A1901F73}"/>
    <cellStyle name="Input 6 4 8 2" xfId="25345" xr:uid="{6DA23EE4-CB95-49FE-8FFC-C69116AC2588}"/>
    <cellStyle name="Input 6 4 8 2 2" xfId="25346" xr:uid="{8CAACBAC-7640-4A85-8F8A-E2F7D23D4C83}"/>
    <cellStyle name="Input 6 4 8 3" xfId="25347" xr:uid="{672A6581-BCE0-4C4F-B7FC-F2A5FD6B06AB}"/>
    <cellStyle name="Input 6 4 9" xfId="25348" xr:uid="{881ED3A4-D01F-48B3-8B42-90ADB96FAABC}"/>
    <cellStyle name="Input 6 4 9 2" xfId="25349" xr:uid="{2FAB29E0-B689-4397-AB1B-7C3FB05A83AF}"/>
    <cellStyle name="Input 6 4 9 2 2" xfId="25350" xr:uid="{89B69173-F281-4D89-B324-E4E25DEB5F50}"/>
    <cellStyle name="Input 6 4 9 3" xfId="25351" xr:uid="{22FA3772-5808-4C49-B0F1-8D23EDA99817}"/>
    <cellStyle name="Input 6 5" xfId="25352" xr:uid="{4A1CA436-FB6E-447E-862E-643372C5697D}"/>
    <cellStyle name="Input 6 5 10" xfId="25353" xr:uid="{FE129B2A-1F76-45B7-8729-42749D9A898D}"/>
    <cellStyle name="Input 6 5 10 2" xfId="25354" xr:uid="{1B246769-64B5-4FFF-B981-5B65D2A6255E}"/>
    <cellStyle name="Input 6 5 10 2 2" xfId="25355" xr:uid="{F0B18B55-7235-4B8B-B2F5-C48C603880E0}"/>
    <cellStyle name="Input 6 5 10 3" xfId="25356" xr:uid="{BD2CD56B-FD8F-4385-BBD6-E2DE38D1E2EF}"/>
    <cellStyle name="Input 6 5 11" xfId="25357" xr:uid="{7DC2BC1F-AB80-498C-B3DF-36CEC5F9FB14}"/>
    <cellStyle name="Input 6 5 11 2" xfId="25358" xr:uid="{C5F876D2-674F-4EEC-9C75-6A51AB2D977A}"/>
    <cellStyle name="Input 6 5 11 2 2" xfId="25359" xr:uid="{8AE36569-CD33-44AD-8F58-85DB035CB400}"/>
    <cellStyle name="Input 6 5 11 3" xfId="25360" xr:uid="{0AAFF991-C503-45FD-A0D7-74AC96ABB8AD}"/>
    <cellStyle name="Input 6 5 12" xfId="25361" xr:uid="{FB2BCC97-116E-4573-B337-4FE7CF8ECA29}"/>
    <cellStyle name="Input 6 5 12 2" xfId="25362" xr:uid="{1D1192D7-BE2F-411F-9031-4C7D645AFAD7}"/>
    <cellStyle name="Input 6 5 12 2 2" xfId="25363" xr:uid="{5DD3E9A6-078F-48C5-AD92-5AAD460616DF}"/>
    <cellStyle name="Input 6 5 12 3" xfId="25364" xr:uid="{DD9DC442-CEEF-41C7-9FE7-F7CC88AC40D8}"/>
    <cellStyle name="Input 6 5 13" xfId="25365" xr:uid="{EA14F236-65A8-428C-8FBA-9B754ECC927C}"/>
    <cellStyle name="Input 6 5 13 2" xfId="25366" xr:uid="{515CE98C-E930-4B59-AA15-6A9728272322}"/>
    <cellStyle name="Input 6 5 13 2 2" xfId="25367" xr:uid="{5EF0B329-9A86-4666-8DD8-1120F7E1AB2C}"/>
    <cellStyle name="Input 6 5 13 3" xfId="25368" xr:uid="{C90834E2-7D3C-4799-B322-DCF9B122A903}"/>
    <cellStyle name="Input 6 5 14" xfId="25369" xr:uid="{A1E6C4B0-9626-46D5-A946-B9E9E9CC582F}"/>
    <cellStyle name="Input 6 5 14 2" xfId="25370" xr:uid="{D8377A12-B9F5-4ADC-8438-D7FB00F5524A}"/>
    <cellStyle name="Input 6 5 14 2 2" xfId="25371" xr:uid="{DA05826E-F3C2-4D37-98CC-D51D6DF1B1DF}"/>
    <cellStyle name="Input 6 5 14 3" xfId="25372" xr:uid="{3F633DD6-D4D5-40EC-A2B2-9F3572BC59CC}"/>
    <cellStyle name="Input 6 5 15" xfId="25373" xr:uid="{3B251022-6DF7-43A5-8559-0F50F30D1840}"/>
    <cellStyle name="Input 6 5 15 2" xfId="25374" xr:uid="{D7B2A9DE-5452-46E0-ABA5-97F93DCA707D}"/>
    <cellStyle name="Input 6 5 15 2 2" xfId="25375" xr:uid="{61157006-1AA5-41C6-B84E-5E3C30A83739}"/>
    <cellStyle name="Input 6 5 15 3" xfId="25376" xr:uid="{653486FB-52F4-43D7-A986-9C76C3D6C86F}"/>
    <cellStyle name="Input 6 5 16" xfId="25377" xr:uid="{C80A5E6C-4633-4820-9D72-198D350EEEC7}"/>
    <cellStyle name="Input 6 5 16 2" xfId="25378" xr:uid="{2AD1B487-ED11-4A4A-A197-4782A8B1B92B}"/>
    <cellStyle name="Input 6 5 16 2 2" xfId="25379" xr:uid="{1476E40D-A1FA-49DC-B351-381CDDE37997}"/>
    <cellStyle name="Input 6 5 16 3" xfId="25380" xr:uid="{69BDBEFA-CA80-476B-BAB5-77647E84630C}"/>
    <cellStyle name="Input 6 5 17" xfId="25381" xr:uid="{DAD5C1C0-DBA6-44C6-A169-851011DF1B91}"/>
    <cellStyle name="Input 6 5 17 2" xfId="25382" xr:uid="{8B19BAC4-A135-41D3-AEA8-12ABED24C95A}"/>
    <cellStyle name="Input 6 5 17 2 2" xfId="25383" xr:uid="{17230DD8-B46B-4DC3-805D-E854AD991141}"/>
    <cellStyle name="Input 6 5 17 3" xfId="25384" xr:uid="{1CA7ECBC-4CCC-48A9-B726-BF96096387FE}"/>
    <cellStyle name="Input 6 5 18" xfId="25385" xr:uid="{B91EB76A-C907-4039-BC41-844896933CD5}"/>
    <cellStyle name="Input 6 5 18 2" xfId="25386" xr:uid="{E6A5CE7D-4FDD-4DE4-8DBA-A276E773206D}"/>
    <cellStyle name="Input 6 5 18 2 2" xfId="25387" xr:uid="{A1335A53-470D-4A54-B98F-3546B193848C}"/>
    <cellStyle name="Input 6 5 18 3" xfId="25388" xr:uid="{14F78BC0-5E14-4B29-BF2D-DD04F3860543}"/>
    <cellStyle name="Input 6 5 19" xfId="25389" xr:uid="{56234364-794C-4B41-A3CB-AA6A809D1188}"/>
    <cellStyle name="Input 6 5 19 2" xfId="25390" xr:uid="{ACB3E743-F260-46C9-9197-E0F192012216}"/>
    <cellStyle name="Input 6 5 19 2 2" xfId="25391" xr:uid="{FA700921-6A4C-44E1-ABEC-C6153EE0E34B}"/>
    <cellStyle name="Input 6 5 19 3" xfId="25392" xr:uid="{8656E007-3964-420A-8FAA-3A942D6C47A5}"/>
    <cellStyle name="Input 6 5 2" xfId="25393" xr:uid="{D2F3643C-5A14-4290-A284-382B4F5F60B6}"/>
    <cellStyle name="Input 6 5 2 10" xfId="25394" xr:uid="{044B0E93-F9EA-4775-A2EB-BC967B37AA08}"/>
    <cellStyle name="Input 6 5 2 10 2" xfId="25395" xr:uid="{530F2FD5-CB5F-4E61-9A7B-564A7D3CF40D}"/>
    <cellStyle name="Input 6 5 2 10 2 2" xfId="25396" xr:uid="{CE495ABA-37C1-450E-9346-B6D7EE7F7057}"/>
    <cellStyle name="Input 6 5 2 10 3" xfId="25397" xr:uid="{4570CADC-2F39-45C6-BFA1-FAA573566A33}"/>
    <cellStyle name="Input 6 5 2 11" xfId="25398" xr:uid="{CA4FCE36-0402-419C-9B28-BFE8C3D9CC21}"/>
    <cellStyle name="Input 6 5 2 11 2" xfId="25399" xr:uid="{BFC83D7F-F5D8-484B-B49C-7C201AA690A5}"/>
    <cellStyle name="Input 6 5 2 11 2 2" xfId="25400" xr:uid="{F9EC3E13-6A7D-4F2D-B02D-9AA8D9F20577}"/>
    <cellStyle name="Input 6 5 2 11 3" xfId="25401" xr:uid="{BBF333B4-C400-42C5-B0F5-5F39D2B4EC55}"/>
    <cellStyle name="Input 6 5 2 12" xfId="25402" xr:uid="{35029D2D-6BD7-4889-8CB7-2ABC59F11716}"/>
    <cellStyle name="Input 6 5 2 12 2" xfId="25403" xr:uid="{05BC0575-CFC5-4B4A-87B0-5E2501908BA8}"/>
    <cellStyle name="Input 6 5 2 12 2 2" xfId="25404" xr:uid="{5C48FAC0-9EB1-4308-AD30-85ACEE33F062}"/>
    <cellStyle name="Input 6 5 2 12 3" xfId="25405" xr:uid="{9753C227-9905-4CD1-866F-90D333F7E2D3}"/>
    <cellStyle name="Input 6 5 2 13" xfId="25406" xr:uid="{4BE59C4C-0755-49B5-99F8-227FF5D6729C}"/>
    <cellStyle name="Input 6 5 2 13 2" xfId="25407" xr:uid="{8FDA01BB-42E4-4B72-92A2-563E814E99AA}"/>
    <cellStyle name="Input 6 5 2 13 2 2" xfId="25408" xr:uid="{96D8F5F2-2259-475F-9E39-81EFC92AB963}"/>
    <cellStyle name="Input 6 5 2 13 3" xfId="25409" xr:uid="{F0FDC168-B2A4-4024-A135-A1D42B3D4C0B}"/>
    <cellStyle name="Input 6 5 2 14" xfId="25410" xr:uid="{B023D9C4-A2F0-4330-9C09-153B9674C4CF}"/>
    <cellStyle name="Input 6 5 2 14 2" xfId="25411" xr:uid="{158510BB-B60E-4ECB-8230-E225A43EC400}"/>
    <cellStyle name="Input 6 5 2 14 2 2" xfId="25412" xr:uid="{89E16508-DC74-40A8-9E6C-E1869F015641}"/>
    <cellStyle name="Input 6 5 2 14 3" xfId="25413" xr:uid="{50601D11-ED64-4037-8B1C-22FDC38CF143}"/>
    <cellStyle name="Input 6 5 2 15" xfId="25414" xr:uid="{C2BFE7E1-9E31-4B85-90E3-3A76D00C0B6A}"/>
    <cellStyle name="Input 6 5 2 15 2" xfId="25415" xr:uid="{08BF589E-DD4A-42AB-B009-568837F22451}"/>
    <cellStyle name="Input 6 5 2 15 2 2" xfId="25416" xr:uid="{8C34333B-AFCD-4EC8-AF5E-3A4636A9FAA9}"/>
    <cellStyle name="Input 6 5 2 15 3" xfId="25417" xr:uid="{1C1BFF65-15F9-4742-ADED-9277954373A9}"/>
    <cellStyle name="Input 6 5 2 16" xfId="25418" xr:uid="{53218DE3-4838-420A-A760-264E461238DB}"/>
    <cellStyle name="Input 6 5 2 16 2" xfId="25419" xr:uid="{5FCEEBAE-D5C4-4F46-90A9-19EECFC885C7}"/>
    <cellStyle name="Input 6 5 2 16 2 2" xfId="25420" xr:uid="{2AE0EA70-57CF-4BAD-A0EC-29F2B70D6A0D}"/>
    <cellStyle name="Input 6 5 2 16 3" xfId="25421" xr:uid="{26ECD368-8AFC-4CE2-A0ED-38553B5AE159}"/>
    <cellStyle name="Input 6 5 2 17" xfId="25422" xr:uid="{7EAFAF74-A0B0-4379-BD7F-27CEC2803CEF}"/>
    <cellStyle name="Input 6 5 2 17 2" xfId="25423" xr:uid="{AC6DB6E8-2483-4E62-B603-CC5832AAF974}"/>
    <cellStyle name="Input 6 5 2 17 2 2" xfId="25424" xr:uid="{3458A770-FC35-4FF2-B94A-ADC3C2F3CCF7}"/>
    <cellStyle name="Input 6 5 2 17 3" xfId="25425" xr:uid="{0319D366-2A8C-4432-B4F5-16D270C6E75B}"/>
    <cellStyle name="Input 6 5 2 18" xfId="25426" xr:uid="{F7C687FD-CEC1-4FA3-9FF3-32415505ADEF}"/>
    <cellStyle name="Input 6 5 2 18 2" xfId="25427" xr:uid="{78F01BAE-4AF2-4B5A-8368-640CD63F6908}"/>
    <cellStyle name="Input 6 5 2 18 2 2" xfId="25428" xr:uid="{D3043AF8-C348-4D6E-BC58-09F01E5AA068}"/>
    <cellStyle name="Input 6 5 2 18 3" xfId="25429" xr:uid="{D6085619-B14A-461D-96A8-48FFADBBE7BC}"/>
    <cellStyle name="Input 6 5 2 19" xfId="25430" xr:uid="{6B6DEE19-94BE-4488-9DFF-722D5CD3376A}"/>
    <cellStyle name="Input 6 5 2 19 2" xfId="25431" xr:uid="{9FD48866-3F32-4281-B296-2A3B17145744}"/>
    <cellStyle name="Input 6 5 2 19 2 2" xfId="25432" xr:uid="{1AE27A37-4126-474A-9BC1-6A2020C9A120}"/>
    <cellStyle name="Input 6 5 2 19 3" xfId="25433" xr:uid="{38553228-8F19-4C8B-A386-A845003E6203}"/>
    <cellStyle name="Input 6 5 2 2" xfId="25434" xr:uid="{28137955-D8A8-44EA-9C63-929ADC27CA68}"/>
    <cellStyle name="Input 6 5 2 2 2" xfId="25435" xr:uid="{222E4FA3-036D-4CC1-91C1-82382E0D6265}"/>
    <cellStyle name="Input 6 5 2 2 2 2" xfId="25436" xr:uid="{6E3F75CC-3235-4D0B-8527-99A5443AAEAA}"/>
    <cellStyle name="Input 6 5 2 2 2 3" xfId="25437" xr:uid="{C8ED753F-84F6-4FC0-87DC-2F93F3313873}"/>
    <cellStyle name="Input 6 5 2 2 3" xfId="25438" xr:uid="{97ED8859-08F6-4760-B14D-F67E594E5E0D}"/>
    <cellStyle name="Input 6 5 2 2 3 2" xfId="25439" xr:uid="{8A00B33B-8D09-4B43-9BC8-3D9AD1E8C681}"/>
    <cellStyle name="Input 6 5 2 2 4" xfId="25440" xr:uid="{3F6171A8-6423-46EC-AFE8-C54C3745F0B6}"/>
    <cellStyle name="Input 6 5 2 20" xfId="25441" xr:uid="{BDD74DE9-BF58-4DD5-AE81-803520939E91}"/>
    <cellStyle name="Input 6 5 2 20 2" xfId="25442" xr:uid="{CA7322FD-E980-474C-B159-FF1A6D677EEB}"/>
    <cellStyle name="Input 6 5 2 20 2 2" xfId="25443" xr:uid="{F75E145D-09A0-4363-888A-330D044D4588}"/>
    <cellStyle name="Input 6 5 2 20 3" xfId="25444" xr:uid="{D86164CD-F1F6-4150-B5B2-1CFA1ED7BBAA}"/>
    <cellStyle name="Input 6 5 2 21" xfId="25445" xr:uid="{8994F5AB-8CA9-4933-96C1-26E6C6FC04DE}"/>
    <cellStyle name="Input 6 5 2 21 2" xfId="25446" xr:uid="{105BC6B8-6FF2-4152-A2A4-3185182CDB8B}"/>
    <cellStyle name="Input 6 5 2 22" xfId="25447" xr:uid="{5E7FAD04-479D-42FB-BFC3-C0C33F30423E}"/>
    <cellStyle name="Input 6 5 2 23" xfId="25448" xr:uid="{533A0244-5BC8-48B1-9629-377630F50B9C}"/>
    <cellStyle name="Input 6 5 2 3" xfId="25449" xr:uid="{FB2E07ED-F919-453A-B5C1-3449D6503DBF}"/>
    <cellStyle name="Input 6 5 2 3 2" xfId="25450" xr:uid="{1CE9DE25-CFB7-4A80-9B9A-F9CD584D2691}"/>
    <cellStyle name="Input 6 5 2 3 2 2" xfId="25451" xr:uid="{CA9E28B6-92EE-472F-A457-B902CB2F87C0}"/>
    <cellStyle name="Input 6 5 2 3 3" xfId="25452" xr:uid="{2F500753-9618-41A7-A8F5-BF306818C344}"/>
    <cellStyle name="Input 6 5 2 3 4" xfId="25453" xr:uid="{D2220AAA-A6F7-46DE-9EDA-E87ACED5B129}"/>
    <cellStyle name="Input 6 5 2 4" xfId="25454" xr:uid="{9179CE53-DDFD-46E7-BA9F-5025843BF626}"/>
    <cellStyle name="Input 6 5 2 4 2" xfId="25455" xr:uid="{865F01FA-75A8-40A9-97F8-582E52942C0B}"/>
    <cellStyle name="Input 6 5 2 4 2 2" xfId="25456" xr:uid="{A9853FEB-6E68-4C3F-B08B-4B03D13BCE74}"/>
    <cellStyle name="Input 6 5 2 4 3" xfId="25457" xr:uid="{0CC04C79-69CF-49D3-9BB0-7723E6D7BE25}"/>
    <cellStyle name="Input 6 5 2 4 4" xfId="25458" xr:uid="{5D1FE5B2-FC77-4C48-8985-C0474D2D8C83}"/>
    <cellStyle name="Input 6 5 2 5" xfId="25459" xr:uid="{1F074997-1C2F-418B-9BE5-9A616AE89BCF}"/>
    <cellStyle name="Input 6 5 2 5 2" xfId="25460" xr:uid="{81AE4BA1-7341-4005-AEDA-964E73CCE304}"/>
    <cellStyle name="Input 6 5 2 5 2 2" xfId="25461" xr:uid="{673CA1B2-3CF3-4C78-A070-04E6EF700EA4}"/>
    <cellStyle name="Input 6 5 2 5 3" xfId="25462" xr:uid="{771F72DF-DA42-44A2-8F26-3760B98B49C2}"/>
    <cellStyle name="Input 6 5 2 6" xfId="25463" xr:uid="{9CEA9DA0-6B12-447B-9B44-13F51D00DC08}"/>
    <cellStyle name="Input 6 5 2 6 2" xfId="25464" xr:uid="{5610A040-B842-4A0B-8BC6-089AA1073BB7}"/>
    <cellStyle name="Input 6 5 2 6 2 2" xfId="25465" xr:uid="{69CB0196-DC65-4E3D-9851-EE9076F26848}"/>
    <cellStyle name="Input 6 5 2 6 3" xfId="25466" xr:uid="{85E02EAD-3C1C-43E1-99B7-44EE755D595D}"/>
    <cellStyle name="Input 6 5 2 7" xfId="25467" xr:uid="{C59A5AAF-0B3B-4805-A24C-71CA2ED72B34}"/>
    <cellStyle name="Input 6 5 2 7 2" xfId="25468" xr:uid="{5AADD07C-FDDE-48E3-895E-F01147863E06}"/>
    <cellStyle name="Input 6 5 2 7 2 2" xfId="25469" xr:uid="{029DBD75-262B-43A1-B66E-700D3396BD19}"/>
    <cellStyle name="Input 6 5 2 7 3" xfId="25470" xr:uid="{1AAA84E6-F39E-4348-B941-FE1C6D20A52C}"/>
    <cellStyle name="Input 6 5 2 8" xfId="25471" xr:uid="{0D652C10-FED5-4C6D-BA62-C0D661F6A930}"/>
    <cellStyle name="Input 6 5 2 8 2" xfId="25472" xr:uid="{E8F38F7F-CE75-4A0C-BED6-9DBE93A3112C}"/>
    <cellStyle name="Input 6 5 2 8 2 2" xfId="25473" xr:uid="{DC1309BB-3D15-422F-9D89-7884CDF53593}"/>
    <cellStyle name="Input 6 5 2 8 3" xfId="25474" xr:uid="{FC045474-587B-487C-8598-346991CFB5C4}"/>
    <cellStyle name="Input 6 5 2 9" xfId="25475" xr:uid="{F1A8406B-CF46-44C4-BD15-002ED0FEF54C}"/>
    <cellStyle name="Input 6 5 2 9 2" xfId="25476" xr:uid="{CC5BBC4E-0F80-4DDA-BFE3-4E2B1EA8D023}"/>
    <cellStyle name="Input 6 5 2 9 2 2" xfId="25477" xr:uid="{2A92BA92-7A35-42DC-A9DA-164C92356CBC}"/>
    <cellStyle name="Input 6 5 2 9 3" xfId="25478" xr:uid="{00C5F782-0F3B-4F37-B9E7-CE1E85D81FAC}"/>
    <cellStyle name="Input 6 5 20" xfId="25479" xr:uid="{050C3816-E17D-4ABE-9C89-F5AABE2603BE}"/>
    <cellStyle name="Input 6 5 20 2" xfId="25480" xr:uid="{C569BC11-59D7-4E32-B3AA-472AA89A1C78}"/>
    <cellStyle name="Input 6 5 20 2 2" xfId="25481" xr:uid="{D4FBE10E-E5F7-4826-83E8-B3C7D35BA9C0}"/>
    <cellStyle name="Input 6 5 20 3" xfId="25482" xr:uid="{F4653C9D-24C8-45E2-820A-39443E338BAB}"/>
    <cellStyle name="Input 6 5 21" xfId="25483" xr:uid="{A31BEDF4-FEC3-4CC6-BCF0-08DC00D02A98}"/>
    <cellStyle name="Input 6 5 21 2" xfId="25484" xr:uid="{205268DD-0467-45BE-941E-E65E6EF28123}"/>
    <cellStyle name="Input 6 5 21 2 2" xfId="25485" xr:uid="{C2F7643E-DAD6-4492-9465-1B06CF779AC8}"/>
    <cellStyle name="Input 6 5 21 3" xfId="25486" xr:uid="{715C19E3-80DC-4CA5-8FE8-9E1E815AB68D}"/>
    <cellStyle name="Input 6 5 22" xfId="25487" xr:uid="{DEC3FAE3-8F5F-41FD-8F2F-BDE1CA933277}"/>
    <cellStyle name="Input 6 5 22 2" xfId="25488" xr:uid="{9C9CA8FC-1E65-49D6-BD86-D5681F1ADA62}"/>
    <cellStyle name="Input 6 5 23" xfId="25489" xr:uid="{6800307F-0FB5-41E0-A5B2-91E54F47681C}"/>
    <cellStyle name="Input 6 5 24" xfId="25490" xr:uid="{44DEF271-84BB-4A4E-B817-9660DC909745}"/>
    <cellStyle name="Input 6 5 3" xfId="25491" xr:uid="{989182B3-8C7E-4F86-AD2D-6DB9282A785F}"/>
    <cellStyle name="Input 6 5 3 2" xfId="25492" xr:uid="{A89E7C32-9093-4174-9392-EAFB5DC58B16}"/>
    <cellStyle name="Input 6 5 3 2 2" xfId="25493" xr:uid="{3FDFB9AF-1565-46CB-8FB2-5AAA0C099BEA}"/>
    <cellStyle name="Input 6 5 3 2 3" xfId="25494" xr:uid="{5D6EE0EB-A74C-41EF-BDB2-615D395FAD6E}"/>
    <cellStyle name="Input 6 5 3 3" xfId="25495" xr:uid="{04EF8117-68D1-4B0C-B592-23974D01CAE9}"/>
    <cellStyle name="Input 6 5 3 3 2" xfId="25496" xr:uid="{CA1F3008-0521-4C1C-940E-313CB714375E}"/>
    <cellStyle name="Input 6 5 3 4" xfId="25497" xr:uid="{B0379F33-623C-4503-B351-6115E8848544}"/>
    <cellStyle name="Input 6 5 4" xfId="25498" xr:uid="{AB93A5A5-1EC2-487B-BC96-7597887B6E0A}"/>
    <cellStyle name="Input 6 5 4 2" xfId="25499" xr:uid="{EE1BF5B2-AF35-443F-917A-36A76D1066B6}"/>
    <cellStyle name="Input 6 5 4 2 2" xfId="25500" xr:uid="{D0B5DEB3-809F-4ACD-9245-B9A64EC1699F}"/>
    <cellStyle name="Input 6 5 4 3" xfId="25501" xr:uid="{CDDE6AEA-09B0-444E-8073-C0705B2ED7B8}"/>
    <cellStyle name="Input 6 5 4 4" xfId="25502" xr:uid="{F4AED522-0F04-4CE0-9F21-F174E8B894EC}"/>
    <cellStyle name="Input 6 5 5" xfId="25503" xr:uid="{A44F1866-4795-40E2-AC81-2A42CDB58785}"/>
    <cellStyle name="Input 6 5 5 2" xfId="25504" xr:uid="{D372F845-01E7-43CD-B064-15DAF0EEA54D}"/>
    <cellStyle name="Input 6 5 5 2 2" xfId="25505" xr:uid="{7E8DF614-E96B-473B-AFC7-D797AFEAB220}"/>
    <cellStyle name="Input 6 5 5 3" xfId="25506" xr:uid="{5B6AFE56-ED0E-48E5-8770-5886E50C5AEB}"/>
    <cellStyle name="Input 6 5 5 4" xfId="25507" xr:uid="{04D80B46-8ACA-4DDF-85E3-CE57F92BAB8C}"/>
    <cellStyle name="Input 6 5 6" xfId="25508" xr:uid="{E4A603C6-CA5E-49BA-B188-D7C7243DF5FD}"/>
    <cellStyle name="Input 6 5 6 2" xfId="25509" xr:uid="{C1453E25-A38A-422A-B6B3-708DBBC05F7B}"/>
    <cellStyle name="Input 6 5 6 2 2" xfId="25510" xr:uid="{055214BB-42BE-47B9-B1AE-0E28DF714A5A}"/>
    <cellStyle name="Input 6 5 6 3" xfId="25511" xr:uid="{BA3AA28A-EB26-42FA-A7E8-0D929AAA7ADE}"/>
    <cellStyle name="Input 6 5 7" xfId="25512" xr:uid="{6A03625C-FFA0-4643-8F86-0BBB99252408}"/>
    <cellStyle name="Input 6 5 7 2" xfId="25513" xr:uid="{EB53FF5F-0A1B-44F4-B51D-A620AD18E107}"/>
    <cellStyle name="Input 6 5 7 2 2" xfId="25514" xr:uid="{E9C4F0FB-F0A3-4CDA-BF98-D97FB968279E}"/>
    <cellStyle name="Input 6 5 7 3" xfId="25515" xr:uid="{F1BD9941-4756-41CD-BCB7-101067EC0492}"/>
    <cellStyle name="Input 6 5 8" xfId="25516" xr:uid="{38E1322B-E02E-4071-B597-3B435596E900}"/>
    <cellStyle name="Input 6 5 8 2" xfId="25517" xr:uid="{6B246054-745B-4B01-B944-8C7BF739FA27}"/>
    <cellStyle name="Input 6 5 8 2 2" xfId="25518" xr:uid="{6B4450F4-FE15-458E-B780-88CFD84A57D0}"/>
    <cellStyle name="Input 6 5 8 3" xfId="25519" xr:uid="{FFD7A5E0-21F6-42E4-ACD6-3B5A105B33C1}"/>
    <cellStyle name="Input 6 5 9" xfId="25520" xr:uid="{0D635F48-AEA2-45FE-8926-01282D089340}"/>
    <cellStyle name="Input 6 5 9 2" xfId="25521" xr:uid="{B7A3BBAB-4628-46CF-947D-46BDBF79E84D}"/>
    <cellStyle name="Input 6 5 9 2 2" xfId="25522" xr:uid="{91C3DC75-8BEE-45D6-8AF5-69C0BABA562D}"/>
    <cellStyle name="Input 6 5 9 3" xfId="25523" xr:uid="{D2BEFB9F-538F-443F-9E9D-B4199FD41AC4}"/>
    <cellStyle name="Input 6 6" xfId="25524" xr:uid="{E4CB21AF-ADEC-4A3E-A0A3-BA290ACFF378}"/>
    <cellStyle name="Input 6 6 10" xfId="25525" xr:uid="{F8102625-A1FE-41C9-B589-20FCB3B34E03}"/>
    <cellStyle name="Input 6 6 10 2" xfId="25526" xr:uid="{F5B92C1B-4A09-4617-B2EE-4542D2F7AEBA}"/>
    <cellStyle name="Input 6 6 10 2 2" xfId="25527" xr:uid="{98943EFE-7511-4885-9154-64BF6D44CE27}"/>
    <cellStyle name="Input 6 6 10 3" xfId="25528" xr:uid="{93C81B6B-5E75-43D4-8E88-026812C15A6C}"/>
    <cellStyle name="Input 6 6 11" xfId="25529" xr:uid="{35B205CA-EF38-4CCE-A5FB-92C8865D1734}"/>
    <cellStyle name="Input 6 6 11 2" xfId="25530" xr:uid="{2874E263-7FB3-48E5-95A0-69A52D8745B8}"/>
    <cellStyle name="Input 6 6 11 2 2" xfId="25531" xr:uid="{82C8CD3D-2649-4B6D-A0BE-2F630ED7C0E0}"/>
    <cellStyle name="Input 6 6 11 3" xfId="25532" xr:uid="{F0506014-9940-48E3-AC95-84AED7632232}"/>
    <cellStyle name="Input 6 6 12" xfId="25533" xr:uid="{B0DDFD8A-39EA-4DB3-B7B7-828F95BB939E}"/>
    <cellStyle name="Input 6 6 12 2" xfId="25534" xr:uid="{157B5D41-3C3A-4AC0-B938-82FF8614418D}"/>
    <cellStyle name="Input 6 6 12 2 2" xfId="25535" xr:uid="{7D700506-823A-45EF-AAFC-0B6C4C0236E1}"/>
    <cellStyle name="Input 6 6 12 3" xfId="25536" xr:uid="{860260CC-C1F3-41CB-91E3-AF926611F29D}"/>
    <cellStyle name="Input 6 6 13" xfId="25537" xr:uid="{B1834755-C223-4A7E-BDBB-E2CFF51030D9}"/>
    <cellStyle name="Input 6 6 13 2" xfId="25538" xr:uid="{0ECDAA98-0493-4660-AF68-81F8B856E30D}"/>
    <cellStyle name="Input 6 6 13 2 2" xfId="25539" xr:uid="{B0FFE7D9-3BB6-49E7-A23B-152598D57E89}"/>
    <cellStyle name="Input 6 6 13 3" xfId="25540" xr:uid="{4F8393A8-96A7-41E3-B5E2-9E7D386EF575}"/>
    <cellStyle name="Input 6 6 14" xfId="25541" xr:uid="{91B2FE83-9A78-43E5-BC76-306BC1162EDA}"/>
    <cellStyle name="Input 6 6 14 2" xfId="25542" xr:uid="{53AE3076-ADF8-4942-AEF0-3541496194A7}"/>
    <cellStyle name="Input 6 6 14 2 2" xfId="25543" xr:uid="{0665FB1E-AD06-483D-BEC1-711D03753F99}"/>
    <cellStyle name="Input 6 6 14 3" xfId="25544" xr:uid="{EA238881-8B97-4EA4-9D11-640A4A7C38C3}"/>
    <cellStyle name="Input 6 6 15" xfId="25545" xr:uid="{33EEF453-748F-45BE-9854-A57E5FEB0FA4}"/>
    <cellStyle name="Input 6 6 15 2" xfId="25546" xr:uid="{EC24E897-704F-4EFC-B7CD-EDAD54417D59}"/>
    <cellStyle name="Input 6 6 15 2 2" xfId="25547" xr:uid="{4DAC09FE-1458-4D65-80F7-20C963727880}"/>
    <cellStyle name="Input 6 6 15 3" xfId="25548" xr:uid="{FB1E8DDD-132B-495B-922A-39A4BF33D7A8}"/>
    <cellStyle name="Input 6 6 16" xfId="25549" xr:uid="{F418EE47-521D-436B-9480-6A58B3292FCE}"/>
    <cellStyle name="Input 6 6 16 2" xfId="25550" xr:uid="{5582F3F7-47B7-42C3-94D3-A5CB6568648A}"/>
    <cellStyle name="Input 6 6 16 2 2" xfId="25551" xr:uid="{79F7AB16-FD52-4088-8A03-A6D76EB71968}"/>
    <cellStyle name="Input 6 6 16 3" xfId="25552" xr:uid="{0B34DEC6-13D2-482C-BE37-D0D54CDD5C68}"/>
    <cellStyle name="Input 6 6 17" xfId="25553" xr:uid="{E247C78B-3842-4698-90A0-0AAE47E6B1F9}"/>
    <cellStyle name="Input 6 6 17 2" xfId="25554" xr:uid="{2DBE5F67-A3C0-491D-AC33-EF361F467D8E}"/>
    <cellStyle name="Input 6 6 17 2 2" xfId="25555" xr:uid="{AECA5AF3-A489-452D-8F4A-20CE2B5987BF}"/>
    <cellStyle name="Input 6 6 17 3" xfId="25556" xr:uid="{F40B8B96-C16C-4219-93D8-A68B33816359}"/>
    <cellStyle name="Input 6 6 18" xfId="25557" xr:uid="{ED13E320-E4AD-4869-8715-C5359F0F2C93}"/>
    <cellStyle name="Input 6 6 18 2" xfId="25558" xr:uid="{D922C85B-F180-4C3A-A638-8FC0C948341A}"/>
    <cellStyle name="Input 6 6 18 2 2" xfId="25559" xr:uid="{93C2CAC7-216D-4F4A-940C-0F1C733A64CB}"/>
    <cellStyle name="Input 6 6 18 3" xfId="25560" xr:uid="{2B32ABFD-48C0-441B-B41C-6210D88B083A}"/>
    <cellStyle name="Input 6 6 19" xfId="25561" xr:uid="{0F8DE1FB-8073-4B9D-9B56-796CF2DCF245}"/>
    <cellStyle name="Input 6 6 19 2" xfId="25562" xr:uid="{CF532B14-207E-4315-9E82-7EB39075CC9A}"/>
    <cellStyle name="Input 6 6 19 2 2" xfId="25563" xr:uid="{ECBD440A-8278-4B78-AC55-27CE65BAE71E}"/>
    <cellStyle name="Input 6 6 19 3" xfId="25564" xr:uid="{79541586-2F4D-47B8-A37B-D4DEC0FD1EDA}"/>
    <cellStyle name="Input 6 6 2" xfId="25565" xr:uid="{F4D81E12-7FEB-4751-9669-DC5B3826DA46}"/>
    <cellStyle name="Input 6 6 2 2" xfId="25566" xr:uid="{C742A347-F064-44EE-99B5-207124C84D18}"/>
    <cellStyle name="Input 6 6 2 2 2" xfId="25567" xr:uid="{DB24E690-AA85-4659-BEDF-6FE5C9C3DAE3}"/>
    <cellStyle name="Input 6 6 2 2 3" xfId="25568" xr:uid="{544AF084-A9AE-4BBA-B6B3-B3938AC34C4C}"/>
    <cellStyle name="Input 6 6 2 3" xfId="25569" xr:uid="{2655961D-0F50-46F1-AD80-2E6CD357F6C4}"/>
    <cellStyle name="Input 6 6 2 3 2" xfId="25570" xr:uid="{2FEE0288-37B3-4FD7-89EB-36C4099DD26F}"/>
    <cellStyle name="Input 6 6 2 4" xfId="25571" xr:uid="{5AEC6C03-21DA-4EE6-9ADA-6B83EC6233E3}"/>
    <cellStyle name="Input 6 6 20" xfId="25572" xr:uid="{51C77583-AE01-42B0-BC64-0D98DB7ED131}"/>
    <cellStyle name="Input 6 6 20 2" xfId="25573" xr:uid="{E23B3D56-815A-4312-BA37-C9837B86BF5F}"/>
    <cellStyle name="Input 6 6 20 2 2" xfId="25574" xr:uid="{68E0A2D9-7357-4A64-985A-5DCDD97A9204}"/>
    <cellStyle name="Input 6 6 20 3" xfId="25575" xr:uid="{E5A9D3CD-5480-419E-A09D-87B4D4ADBCDC}"/>
    <cellStyle name="Input 6 6 21" xfId="25576" xr:uid="{8B58C8E2-FF8E-4FCB-8C52-2C04980ABD2C}"/>
    <cellStyle name="Input 6 6 21 2" xfId="25577" xr:uid="{60402DFA-B874-438A-B992-5498F49DA115}"/>
    <cellStyle name="Input 6 6 22" xfId="25578" xr:uid="{7B697EE2-0A7F-4062-A4EE-5D2AC8E0EBF5}"/>
    <cellStyle name="Input 6 6 23" xfId="25579" xr:uid="{55688372-9C1D-4584-BE23-71ADB9D855A2}"/>
    <cellStyle name="Input 6 6 3" xfId="25580" xr:uid="{13BBEE77-D71E-459E-B192-4FEFDF610422}"/>
    <cellStyle name="Input 6 6 3 2" xfId="25581" xr:uid="{63579951-F6D9-40D8-9FD8-4319D0408FDA}"/>
    <cellStyle name="Input 6 6 3 2 2" xfId="25582" xr:uid="{AE2EB5BC-B2E2-400B-8BA4-929D543551FB}"/>
    <cellStyle name="Input 6 6 3 3" xfId="25583" xr:uid="{91DC3CE2-C36D-4370-B540-5FECE364D127}"/>
    <cellStyle name="Input 6 6 3 4" xfId="25584" xr:uid="{C04690B2-2438-45E5-84EF-B05507CC6EAB}"/>
    <cellStyle name="Input 6 6 4" xfId="25585" xr:uid="{FD90EF9D-FDCC-4A8B-8FAD-DB254F202BD1}"/>
    <cellStyle name="Input 6 6 4 2" xfId="25586" xr:uid="{F4153D32-62CB-4138-ABDF-76718A06EBFF}"/>
    <cellStyle name="Input 6 6 4 2 2" xfId="25587" xr:uid="{723D47F4-0D03-45FA-8121-28376C21571B}"/>
    <cellStyle name="Input 6 6 4 3" xfId="25588" xr:uid="{6572B585-199D-42FE-AB49-F95406C4BF06}"/>
    <cellStyle name="Input 6 6 4 4" xfId="25589" xr:uid="{E1BE73FB-1BA3-4D1F-A9F1-4EC429BBC082}"/>
    <cellStyle name="Input 6 6 5" xfId="25590" xr:uid="{9105DA80-FBE1-4C1E-99DA-7E6D99EA3AD7}"/>
    <cellStyle name="Input 6 6 5 2" xfId="25591" xr:uid="{8A007CD6-27FD-4ABC-BE8F-27FBDA84E141}"/>
    <cellStyle name="Input 6 6 5 2 2" xfId="25592" xr:uid="{712F8B07-C15A-45D6-A09D-EBE0699571D7}"/>
    <cellStyle name="Input 6 6 5 3" xfId="25593" xr:uid="{7D6BB56B-0236-4FA4-82FB-5662E18B0066}"/>
    <cellStyle name="Input 6 6 6" xfId="25594" xr:uid="{0CEC63F6-D744-4F1F-AFFF-7BDD2BD5ADEF}"/>
    <cellStyle name="Input 6 6 6 2" xfId="25595" xr:uid="{A7EF9971-9A1D-4584-BC54-E55633BCD5F5}"/>
    <cellStyle name="Input 6 6 6 2 2" xfId="25596" xr:uid="{910ED27F-E5B1-4DC6-A23C-DA2B466D7F91}"/>
    <cellStyle name="Input 6 6 6 3" xfId="25597" xr:uid="{05301AD2-4D10-46C4-8AC5-06E3E4C3220C}"/>
    <cellStyle name="Input 6 6 7" xfId="25598" xr:uid="{FF1B11A2-F132-40D1-99F1-BEC552727BF1}"/>
    <cellStyle name="Input 6 6 7 2" xfId="25599" xr:uid="{36977D56-386D-4DBA-84F0-2C8A6345F8DE}"/>
    <cellStyle name="Input 6 6 7 2 2" xfId="25600" xr:uid="{0981A380-D52A-4DBE-B393-CBC50A7CF15D}"/>
    <cellStyle name="Input 6 6 7 3" xfId="25601" xr:uid="{C74771BD-19F5-4C5D-9F08-C961A0EFC9EA}"/>
    <cellStyle name="Input 6 6 8" xfId="25602" xr:uid="{466693E5-55C8-4B45-AC5C-C9A01F267722}"/>
    <cellStyle name="Input 6 6 8 2" xfId="25603" xr:uid="{7CCD6F4F-C9B3-40E1-9C00-9594BECC93A9}"/>
    <cellStyle name="Input 6 6 8 2 2" xfId="25604" xr:uid="{345342D4-B0CE-4F64-ADF0-26309F607152}"/>
    <cellStyle name="Input 6 6 8 3" xfId="25605" xr:uid="{F76B4AD0-BFCD-491A-87C2-75B066E8D99F}"/>
    <cellStyle name="Input 6 6 9" xfId="25606" xr:uid="{9123ED83-FA56-4D92-8AA4-9599E94B21AE}"/>
    <cellStyle name="Input 6 6 9 2" xfId="25607" xr:uid="{C1BA75D1-50AA-471D-AB06-6A03E71F85C2}"/>
    <cellStyle name="Input 6 6 9 2 2" xfId="25608" xr:uid="{99DFDE22-8946-4270-B7F5-71FE33EF7C4A}"/>
    <cellStyle name="Input 6 6 9 3" xfId="25609" xr:uid="{6575EC3F-E805-4901-9A00-69D9DB83C9AE}"/>
    <cellStyle name="Input 6 7" xfId="25610" xr:uid="{9260D0DD-83FC-441E-890D-A555943CD9C7}"/>
    <cellStyle name="Input 6 7 2" xfId="25611" xr:uid="{ADD8FF7D-10FB-4E03-875E-F6C2305C552D}"/>
    <cellStyle name="Input 6 7 2 2" xfId="25612" xr:uid="{7673BFC3-14FC-4D58-8B8C-032DC60625ED}"/>
    <cellStyle name="Input 6 7 2 3" xfId="25613" xr:uid="{D536591B-9CA3-474D-A338-2C5B13A2B2BF}"/>
    <cellStyle name="Input 6 7 3" xfId="25614" xr:uid="{D8BF480C-93C1-445F-8F04-76F4671EB655}"/>
    <cellStyle name="Input 6 7 3 2" xfId="25615" xr:uid="{50E7AB96-692C-4EFD-B2F3-2F608242DB2C}"/>
    <cellStyle name="Input 6 7 4" xfId="25616" xr:uid="{50353746-92B3-4413-A4B2-1F1B3273539F}"/>
    <cellStyle name="Input 6 8" xfId="25617" xr:uid="{54FF5642-37B9-49BA-AEB4-DB79A7626246}"/>
    <cellStyle name="Input 6 8 2" xfId="25618" xr:uid="{4E871ED1-1E18-4C11-9752-F59765FC0355}"/>
    <cellStyle name="Input 6 8 2 2" xfId="25619" xr:uid="{E9213F5A-E7A9-4B85-901B-8A53A2CD67A7}"/>
    <cellStyle name="Input 6 8 2 3" xfId="25620" xr:uid="{685CD1E5-1B16-42BF-8C09-ECD8FDF52B41}"/>
    <cellStyle name="Input 6 8 3" xfId="25621" xr:uid="{8A5DCE66-EC13-4946-98BF-71AAE425CB07}"/>
    <cellStyle name="Input 6 8 4" xfId="25622" xr:uid="{84488C91-F6EB-4477-B10A-5E3AB50D1C89}"/>
    <cellStyle name="Input 6 9" xfId="25623" xr:uid="{1CD7A4D0-0597-4D0D-9BDB-B4FD1028DA37}"/>
    <cellStyle name="Input 6 9 2" xfId="25624" xr:uid="{9039ABBB-E1F1-482C-885D-AAA08905682A}"/>
    <cellStyle name="Input 6 9 2 2" xfId="25625" xr:uid="{0CD53579-299A-4C68-8395-3B0E3DA6493F}"/>
    <cellStyle name="Input 6 9 3" xfId="25626" xr:uid="{D99E3B1F-2A81-4B72-A2AC-DA5D73D676E8}"/>
    <cellStyle name="Input 6 9 4" xfId="25627" xr:uid="{AC7BE576-6A9D-4916-91F0-AC8D04A0FCE5}"/>
    <cellStyle name="Input 7" xfId="184" xr:uid="{94C934E0-F38A-4626-A508-05125BCC40B5}"/>
    <cellStyle name="Input 7 2" xfId="25628" xr:uid="{6F38A769-25DA-432C-A101-A39FBAF4A2E9}"/>
    <cellStyle name="Input 7 3" xfId="25629" xr:uid="{243638C9-E1C4-491E-BCA8-7AE2740975C0}"/>
    <cellStyle name="Input 7 4" xfId="25630" xr:uid="{8AE390E0-2DCB-4E12-9601-85A12505DA88}"/>
    <cellStyle name="Input 7 5" xfId="25631" xr:uid="{17D05D75-0345-40F7-99D2-71C3B37C16ED}"/>
    <cellStyle name="Input 8" xfId="185" xr:uid="{EA7662E6-3E92-46A1-BE5A-D0706D3D9F31}"/>
    <cellStyle name="Input 8 2" xfId="25632" xr:uid="{9FABFD72-E3DA-4900-ACAB-C3FBF39ECCE5}"/>
    <cellStyle name="Input 8 3" xfId="25633" xr:uid="{C2FAE044-D691-451B-A291-442A271C363E}"/>
    <cellStyle name="Input 8 4" xfId="25634" xr:uid="{D0FC7D63-726F-485A-BDFD-B1D9FB127FCF}"/>
    <cellStyle name="Input 8 5" xfId="25635" xr:uid="{6A2AFE90-6C7F-4E29-B033-F8065C2572A7}"/>
    <cellStyle name="Input 9" xfId="186" xr:uid="{64A1E572-41E4-4593-89FE-361FE85B2C39}"/>
    <cellStyle name="Input 9 2" xfId="25636" xr:uid="{16C97460-9AA7-4668-9C09-D039F2ECC7D5}"/>
    <cellStyle name="Input 9 3" xfId="25637" xr:uid="{713CAAAC-D7CC-4024-AF61-00BCF4A5292E}"/>
    <cellStyle name="Input 9 4" xfId="25638" xr:uid="{02EAE57E-627C-45C3-B2BF-86D78593FFAD}"/>
    <cellStyle name="Input 9 5" xfId="25639" xr:uid="{3523ACC8-37E0-415E-8F8C-3DBB3587F22C}"/>
    <cellStyle name="Input Cell" xfId="25640" xr:uid="{A4FD53E0-407A-4EFB-810F-33B25EE77007}"/>
    <cellStyle name="Input Currency" xfId="25641" xr:uid="{E76143E7-1502-4387-8514-5476485CBEB9}"/>
    <cellStyle name="Input Currency 2" xfId="25642" xr:uid="{25769EBC-26B8-430F-823A-7970E2902142}"/>
    <cellStyle name="Input Multiple" xfId="25643" xr:uid="{207C2701-648B-4BBF-80C2-BC706603A3B6}"/>
    <cellStyle name="Input Percent" xfId="25644" xr:uid="{4D165509-A6FF-4557-BC2F-CC79DF91405C}"/>
    <cellStyle name="KPMG Heading 1" xfId="25645" xr:uid="{8CEC7D0A-9B88-4A7B-9B9E-BE00F6E099F4}"/>
    <cellStyle name="KPMG Heading 2" xfId="25646" xr:uid="{304FC9A6-14B2-46A3-97F3-212C3784BFA5}"/>
    <cellStyle name="KPMG Heading 3" xfId="25647" xr:uid="{AE902C92-A4FF-4161-A538-B6E7E4CD34D1}"/>
    <cellStyle name="KPMG Heading 4" xfId="25648" xr:uid="{404DF592-77B5-4E82-A1C6-2EAB0D6953CD}"/>
    <cellStyle name="KPMG Normal" xfId="25649" xr:uid="{23F88F4A-2809-484C-A2F5-369C118F1A04}"/>
    <cellStyle name="KPMG Normal Text" xfId="25650" xr:uid="{13B08C53-0086-41BF-9050-D24924C799BD}"/>
    <cellStyle name="LabelIntersect" xfId="187" xr:uid="{E937D38C-B809-4218-9679-814DE0240A2C}"/>
    <cellStyle name="LabelIntersect 2" xfId="25651" xr:uid="{0ADD31BE-B71F-40C8-AD96-3AC64BBD4415}"/>
    <cellStyle name="LabelIntersect 3" xfId="25652" xr:uid="{29E135EB-0D2C-47C0-AAFB-49E8D2FAD686}"/>
    <cellStyle name="LabelIntersect 4" xfId="25653" xr:uid="{0D388837-E6A8-4057-AD4E-1A4DF54D1E0B}"/>
    <cellStyle name="LabelLeft" xfId="188" xr:uid="{44D0320A-C6C1-4A28-87AA-9C7B7DE4C7F4}"/>
    <cellStyle name="LabelTop" xfId="189" xr:uid="{4B25B4C5-8CA8-46B8-8715-D5E6606367D6}"/>
    <cellStyle name="LabelTop 2" xfId="25654" xr:uid="{EC6B5346-439F-49CD-9548-9C99AA8B58F9}"/>
    <cellStyle name="LabelTop 3" xfId="25655" xr:uid="{F8FF45C7-6F2B-405D-890F-E9EE59B9C680}"/>
    <cellStyle name="LabelTop 4" xfId="25656" xr:uid="{61868D21-1F96-4144-AC29-15B608E26EA5}"/>
    <cellStyle name="Large" xfId="25657" xr:uid="{7523F6F5-5F91-4FA8-96B4-D577E33EFC4F}"/>
    <cellStyle name="Large 2" xfId="25658" xr:uid="{C931B6CC-A47C-4B2B-9571-F10EBFD871AF}"/>
    <cellStyle name="Later" xfId="25659" xr:uid="{FB52C8A3-3C83-4074-835C-658839FFA9EE}"/>
    <cellStyle name="LEAName" xfId="190" xr:uid="{3A059512-70E7-4E08-BF3E-EC9088F63B82}"/>
    <cellStyle name="LEAName 2" xfId="191" xr:uid="{2EEAC9B1-17A5-445F-B3D5-D3F984FB146E}"/>
    <cellStyle name="LEANumber" xfId="192" xr:uid="{E897967B-9218-496C-B69C-90021FCF2834}"/>
    <cellStyle name="LEANumber 2" xfId="193" xr:uid="{A46DEC05-5C11-4465-A428-D4A722E5D80C}"/>
    <cellStyle name="Level" xfId="25660" xr:uid="{1554CA2F-F60C-4A15-8DA5-D2E105899446}"/>
    <cellStyle name="Linked Cell 2" xfId="194" xr:uid="{DFE7402E-1BB4-4BFB-8965-EFAC87C2321E}"/>
    <cellStyle name="Linked Cell 3" xfId="195" xr:uid="{8D4A8ED7-AD4D-4335-941C-717A60EF8814}"/>
    <cellStyle name="Linked Cell 4" xfId="25661" xr:uid="{5DB7F16C-E038-4114-B462-BE401E5BD14B}"/>
    <cellStyle name="Linked Cell 5" xfId="25662" xr:uid="{582E223A-0AF4-4FA5-AF22-C69E1E1B97AD}"/>
    <cellStyle name="Linked Cell 6" xfId="25663" xr:uid="{951A24DC-80E2-4AAE-8817-432374266854}"/>
    <cellStyle name="Linked Cell 7" xfId="25664" xr:uid="{9258D27C-CF96-4792-BFDC-4DCB83FA3855}"/>
    <cellStyle name="log projection" xfId="25665" xr:uid="{E99A0BF2-DDF0-4137-8A6C-03BDB13A9217}"/>
    <cellStyle name="Manual" xfId="25666" xr:uid="{B1978775-0937-4E18-8022-820144B2144E}"/>
    <cellStyle name="Mid_Centred" xfId="25667" xr:uid="{ADE1BC3A-FB2E-484C-A81A-04CB8D2CF2ED}"/>
    <cellStyle name="Mik" xfId="196" xr:uid="{40D02078-42F2-42E0-8F6B-580AE79BBEFD}"/>
    <cellStyle name="Mik 2" xfId="197" xr:uid="{F61AC6DF-0D3B-4455-AE20-F456589AEE36}"/>
    <cellStyle name="Mik 2 2" xfId="25668" xr:uid="{0D1463B6-419A-4D7A-8D0F-7B0C9934B905}"/>
    <cellStyle name="Mik 3" xfId="25669" xr:uid="{0682307F-5F34-4CD3-9B37-0667BBBBCB58}"/>
    <cellStyle name="Mik 4" xfId="25670" xr:uid="{5239E32D-711D-44B1-8B0E-2A509A302F2A}"/>
    <cellStyle name="Mik_Additional charts" xfId="25671" xr:uid="{1866A1A4-10B0-48EE-A9B2-A73F43DD737E}"/>
    <cellStyle name="Millares [0]_10 AVERIAS MASIVAS + ANT" xfId="25672" xr:uid="{32BA310C-1C1C-4BA5-BFBE-948B987F0CD4}"/>
    <cellStyle name="Millares_10 AVERIAS MASIVAS + ANT" xfId="25673" xr:uid="{3055DAF7-EB5B-457A-BBBB-45B06653DFB4}"/>
    <cellStyle name="Moneda [0]_Clasif por Diferencial" xfId="25674" xr:uid="{B80337E6-4018-4773-A18C-6D55E9551C26}"/>
    <cellStyle name="Moneda_Clasif por Diferencial" xfId="25675" xr:uid="{4CC52A4E-2880-498B-B67A-62AC6ABADC32}"/>
    <cellStyle name="MS_English" xfId="25676" xr:uid="{E5C9FA36-87A6-49EF-AC9F-F0954C5E6804}"/>
    <cellStyle name="Multiple" xfId="25677" xr:uid="{2DD9E17D-437A-4258-8FD9-4F3A31942525}"/>
    <cellStyle name="MultipleBelow" xfId="25678" xr:uid="{DD69AC5E-E93C-4141-B09F-BBABA3819F07}"/>
    <cellStyle name="N" xfId="198" xr:uid="{F7A90F48-DF86-4D42-98AF-67C558775143}"/>
    <cellStyle name="N 2" xfId="199" xr:uid="{491A31C2-032D-45EA-86A0-F32C211D27C8}"/>
    <cellStyle name="N 3" xfId="25679" xr:uid="{2371E7A4-B87D-43D8-8573-39BD78F9D2D2}"/>
    <cellStyle name="N 4" xfId="25680" xr:uid="{73E2562C-07B0-478A-B981-1DB317B07AD9}"/>
    <cellStyle name="Named Range" xfId="25681" xr:uid="{E20C8236-1F4E-4AE9-A94F-26F8E8253654}"/>
    <cellStyle name="Named Range Cells" xfId="25682" xr:uid="{A2FB8854-792F-4455-B8A8-B9D8FEA37A09}"/>
    <cellStyle name="Named Range Tag" xfId="25683" xr:uid="{76D6786C-B6D1-4C2C-8028-7ACBD3388292}"/>
    <cellStyle name="NB" xfId="25684" xr:uid="{43521638-95EF-40B7-8342-950EA7B9A82E}"/>
    <cellStyle name="Neutral 2" xfId="200" xr:uid="{EAAC9F40-8908-4B95-99EB-838EE0A55925}"/>
    <cellStyle name="Neutral 2 2" xfId="25685" xr:uid="{2DE6A392-8021-45AF-B78F-78161570CC5F}"/>
    <cellStyle name="Neutral 3" xfId="201" xr:uid="{E06D72D2-86BB-4A50-83DF-31B86334F473}"/>
    <cellStyle name="Neutral 4" xfId="25686" xr:uid="{CB8D836A-F184-4E45-AA2A-D5F4C46DCEAE}"/>
    <cellStyle name="Neutral 5" xfId="25687" xr:uid="{273D24AC-3DCB-49BC-B615-8607F5589417}"/>
    <cellStyle name="Neutral 6" xfId="25688" xr:uid="{1836019D-97E5-483E-AA52-CCA877F05E7F}"/>
    <cellStyle name="Neutral 7" xfId="25689" xr:uid="{D14A4D94-D501-483C-8047-0BD15783B1E9}"/>
    <cellStyle name="no dec" xfId="25690" xr:uid="{0A46AB9C-E266-4BF5-9029-8F787A2A7388}"/>
    <cellStyle name="Norma" xfId="25691" xr:uid="{528838A2-18F9-4993-974E-DA46CF8C3423}"/>
    <cellStyle name="Normal" xfId="0" builtinId="0"/>
    <cellStyle name="Normal - Style1" xfId="202" xr:uid="{E8FA1F38-E9C6-4876-AEA9-8CF6D1F09C49}"/>
    <cellStyle name="Normal - Style1 2" xfId="25692" xr:uid="{06A0466A-1ED4-496F-B86E-4D67EE522A17}"/>
    <cellStyle name="Normal - Style2" xfId="203" xr:uid="{C99D76DF-8823-4765-90AC-F0D0307B488D}"/>
    <cellStyle name="Normal - Style3" xfId="204" xr:uid="{B550FE8F-A8BF-4AA0-8FF8-1D9308A78518}"/>
    <cellStyle name="Normal - Style4" xfId="205" xr:uid="{8B8DAF7F-79F5-4367-AE22-BB3990FC40A3}"/>
    <cellStyle name="Normal - Style5" xfId="206" xr:uid="{727B417E-41B4-49D2-ADEE-9E946A47715F}"/>
    <cellStyle name="Normal 0" xfId="25693" xr:uid="{EE1D3D80-AC10-473E-B3B8-E010DFCB97BD}"/>
    <cellStyle name="Normal 10" xfId="207" xr:uid="{A39BF5DE-39BE-48A3-9078-E32D2EEF804D}"/>
    <cellStyle name="Normal 10 2" xfId="208" xr:uid="{326D3120-67A2-4A0E-86FD-60770DF21D80}"/>
    <cellStyle name="Normal 10 2 2" xfId="25694" xr:uid="{6F8C8F19-DA8D-415E-93A3-B798C7088B37}"/>
    <cellStyle name="Normal 10 3" xfId="25695" xr:uid="{8B1824F4-A527-43A9-A09D-C1BDCD98FAAE}"/>
    <cellStyle name="Normal 10 3 2" xfId="25696" xr:uid="{685CE5C7-D5CD-45A6-9C0A-1B0E45B41F18}"/>
    <cellStyle name="Normal 10 4" xfId="5" xr:uid="{A1A5D2CD-9263-460D-9B02-7147C3E6B1C6}"/>
    <cellStyle name="Normal 102" xfId="25697" xr:uid="{A1F643A8-6E03-4408-9B3F-A11572872A6C}"/>
    <cellStyle name="Normal 102 2" xfId="25698" xr:uid="{E403EEC8-1253-423B-AFD4-5C4A0E64E5DA}"/>
    <cellStyle name="Normal 11" xfId="209" xr:uid="{A2849C75-DB01-4C2E-A1D7-2B00170B6343}"/>
    <cellStyle name="Normal 11 10" xfId="210" xr:uid="{CBF33F7D-D8F1-4908-B6E0-C0C72261FA41}"/>
    <cellStyle name="Normal 11 10 2" xfId="211" xr:uid="{F10CFD2A-0FE5-48A7-9D44-1CCE363E1852}"/>
    <cellStyle name="Normal 11 10 3" xfId="212" xr:uid="{A9B66A12-28CC-45A5-BA39-EDF8DABF9172}"/>
    <cellStyle name="Normal 11 11" xfId="213" xr:uid="{452AFAE6-B5A1-4E36-BA1C-93449956F60C}"/>
    <cellStyle name="Normal 11 2" xfId="214" xr:uid="{A62F6F52-D8EF-426E-8284-964A9FD721C5}"/>
    <cellStyle name="Normal 11 2 2" xfId="25699" xr:uid="{4357224A-02E8-470D-BB94-AD37E0BA69B4}"/>
    <cellStyle name="Normal 11 2 2 2" xfId="25700" xr:uid="{01F649C1-3E63-4733-A478-D874ED78C74F}"/>
    <cellStyle name="Normal 11 2 2 3" xfId="25701" xr:uid="{34DEF226-E11B-4575-9139-357BDD12482E}"/>
    <cellStyle name="Normal 11 2 3" xfId="25702" xr:uid="{9BB5AF38-0918-4429-A1DB-8DA02A714570}"/>
    <cellStyle name="Normal 11 2 3 2" xfId="25703" xr:uid="{4B6B5E77-6579-4A92-AFEE-937E8896B442}"/>
    <cellStyle name="Normal 11 2 3 3" xfId="25704" xr:uid="{28DF323B-CE2E-496E-8662-E20420D70DF4}"/>
    <cellStyle name="Normal 11 2 4" xfId="25705" xr:uid="{A1783218-75DA-4100-8E90-26FA7DBA3F54}"/>
    <cellStyle name="Normal 11 2 4 2" xfId="25706" xr:uid="{35A9502C-22B6-49DB-B980-56C4CE0030C4}"/>
    <cellStyle name="Normal 11 2 4 3" xfId="25707" xr:uid="{C082C848-70F1-4365-BD71-49A82445F06A}"/>
    <cellStyle name="Normal 11 2 5" xfId="25708" xr:uid="{A2C68C03-582D-4D6E-882A-46BE32549007}"/>
    <cellStyle name="Normal 11 2 5 2" xfId="25709" xr:uid="{896D6EDA-9A4B-4353-AEB4-2F66D7546103}"/>
    <cellStyle name="Normal 11 2 5 3" xfId="25710" xr:uid="{3348B376-8CAC-46F4-8375-8B5A0F3E77B0}"/>
    <cellStyle name="Normal 11 2 6" xfId="25711" xr:uid="{E4B35E46-C92C-48D4-9214-51638CBC6868}"/>
    <cellStyle name="Normal 11 2 7" xfId="25712" xr:uid="{5F727BE5-E587-4EE1-8A37-540AEF364E1D}"/>
    <cellStyle name="Normal 11 3" xfId="215" xr:uid="{BC92A441-C172-4A19-A9BA-29D6B7F98F12}"/>
    <cellStyle name="Normal 11 3 2" xfId="25713" xr:uid="{46B54CEB-1ACC-4702-9F65-7C5A804DD1BC}"/>
    <cellStyle name="Normal 11 3 2 2" xfId="25714" xr:uid="{B163A4E1-F837-4CA1-A686-8BBF77134A1C}"/>
    <cellStyle name="Normal 11 3 2 3" xfId="25715" xr:uid="{B2CA5D76-8EB0-4FC1-9AA2-001A2594ECBD}"/>
    <cellStyle name="Normal 11 3 3" xfId="25716" xr:uid="{4D2008AD-8A29-4604-88CC-96D5753824B3}"/>
    <cellStyle name="Normal 11 3 3 2" xfId="25717" xr:uid="{EB96DFC4-CB93-49A6-BC30-D00653692BA0}"/>
    <cellStyle name="Normal 11 3 3 3" xfId="25718" xr:uid="{9BE62F6C-40AE-4F82-BD16-85C1354373B8}"/>
    <cellStyle name="Normal 11 3 4" xfId="25719" xr:uid="{9DD5C499-59E4-43EF-ADDB-482FBB48847D}"/>
    <cellStyle name="Normal 11 3 4 2" xfId="25720" xr:uid="{91B45698-448F-4016-B617-C5585EE9C367}"/>
    <cellStyle name="Normal 11 3 4 3" xfId="25721" xr:uid="{E51E18C8-F4A8-478A-90C9-7E1B1CDD135B}"/>
    <cellStyle name="Normal 11 3 5" xfId="25722" xr:uid="{D32C177F-5583-45D0-ABA0-8CC564449529}"/>
    <cellStyle name="Normal 11 3 5 2" xfId="25723" xr:uid="{A0726CE3-ADEB-45AD-BE2D-CAF23BA4C1A5}"/>
    <cellStyle name="Normal 11 3 5 3" xfId="25724" xr:uid="{9D37BDA0-432C-451F-8808-C024D07ECB66}"/>
    <cellStyle name="Normal 11 3 6" xfId="25725" xr:uid="{51A675B7-C8E8-4B68-9636-D7BB7A6A26DC}"/>
    <cellStyle name="Normal 11 3 7" xfId="25726" xr:uid="{312943C2-6D98-4C73-89B9-CE16E6304C64}"/>
    <cellStyle name="Normal 11 4" xfId="216" xr:uid="{F4F12EDC-B52E-44D9-BE2D-1CF38EFABA0F}"/>
    <cellStyle name="Normal 11 4 2" xfId="25727" xr:uid="{A1442ACC-87D5-40E9-8A82-F67DFB8EEE85}"/>
    <cellStyle name="Normal 11 4 3" xfId="25728" xr:uid="{082C7248-0147-4B58-A240-C372331EAEB0}"/>
    <cellStyle name="Normal 11 5" xfId="217" xr:uid="{E76B395C-4AEB-4C7D-832E-BF1DEB40F799}"/>
    <cellStyle name="Normal 11 5 2" xfId="25729" xr:uid="{E1BE70A4-DD4E-4E9F-8385-E8463019D233}"/>
    <cellStyle name="Normal 11 5 3" xfId="25730" xr:uid="{A9A3E50D-8B2D-466F-83C0-0274E2FCCCB0}"/>
    <cellStyle name="Normal 11 6" xfId="218" xr:uid="{A7834D49-A941-4A2A-85DB-F4D9A6384220}"/>
    <cellStyle name="Normal 11 6 2" xfId="25731" xr:uid="{A729F2EA-E87C-46E2-BAA6-B18B6EA34070}"/>
    <cellStyle name="Normal 11 6 3" xfId="25732" xr:uid="{85DBDD0E-D25A-4AD0-951F-FEE6881FF14C}"/>
    <cellStyle name="Normal 11 7" xfId="219" xr:uid="{77F4F5B3-8C79-44A7-9C18-55EF86423240}"/>
    <cellStyle name="Normal 11 7 2" xfId="25733" xr:uid="{2B12CA2A-156D-4C09-BFF2-214EB09F26F8}"/>
    <cellStyle name="Normal 11 7 3" xfId="25734" xr:uid="{B2130F23-92C3-4A2B-8BC4-A764135BA15B}"/>
    <cellStyle name="Normal 11 8" xfId="220" xr:uid="{89323516-8A48-4CCD-B49F-DACEDA147EA0}"/>
    <cellStyle name="Normal 11 9" xfId="221" xr:uid="{830C43AE-80CB-4869-A47D-1336F0342B21}"/>
    <cellStyle name="Normal 12" xfId="222" xr:uid="{31F9D148-7139-469A-8791-4B84D6B440FA}"/>
    <cellStyle name="Normal 12 2" xfId="223" xr:uid="{58D93AD9-8A86-463E-BA3B-9192E15A93FB}"/>
    <cellStyle name="Normal 12 2 2" xfId="25735" xr:uid="{BE7EA54D-7962-4DFB-A019-F2621240CA43}"/>
    <cellStyle name="Normal 12 2 2 2" xfId="25736" xr:uid="{D66EDE05-98ED-4B63-A4C0-044DF2EC1ABF}"/>
    <cellStyle name="Normal 12 2 2 3" xfId="25737" xr:uid="{0C8089DC-AF1B-4C6E-AFDA-A2A4957B413A}"/>
    <cellStyle name="Normal 12 2 3" xfId="25738" xr:uid="{4F493901-04DA-47ED-969C-7E8847B876A6}"/>
    <cellStyle name="Normal 12 2 3 2" xfId="25739" xr:uid="{40D729CB-9E5D-42A1-89B0-69CDD0B0F3E2}"/>
    <cellStyle name="Normal 12 2 3 3" xfId="25740" xr:uid="{566C8E8F-F6CF-4C8C-8E28-506448917326}"/>
    <cellStyle name="Normal 12 2 4" xfId="25741" xr:uid="{E359CC40-C8C6-47F9-ABF4-551E4507E3B8}"/>
    <cellStyle name="Normal 12 2 4 2" xfId="25742" xr:uid="{DE4ABE27-FCB2-478F-9B94-24AD9FA6A0BE}"/>
    <cellStyle name="Normal 12 2 4 3" xfId="25743" xr:uid="{2E59EC94-F2F9-45E9-847E-35E15A7E32D9}"/>
    <cellStyle name="Normal 12 2 5" xfId="25744" xr:uid="{6072A923-D901-4EFD-BBA3-47BB458EA08F}"/>
    <cellStyle name="Normal 12 2 5 2" xfId="25745" xr:uid="{D8DA21F6-27EE-4C0B-ABE6-682B54948759}"/>
    <cellStyle name="Normal 12 2 5 3" xfId="25746" xr:uid="{BC6F427F-BF76-4D82-BD78-C3038592C421}"/>
    <cellStyle name="Normal 12 2 6" xfId="25747" xr:uid="{426B4A4A-5530-499E-92FA-7A354B481E0F}"/>
    <cellStyle name="Normal 12 2 7" xfId="25748" xr:uid="{E29DA60B-B4CA-45BC-83A9-244098A1E8B8}"/>
    <cellStyle name="Normal 12 3" xfId="25749" xr:uid="{E4016129-E9CE-4315-B834-7DC6DE61EA4B}"/>
    <cellStyle name="Normal 12 3 2" xfId="25750" xr:uid="{BA7802E2-0EB5-4427-AE1A-890A81E3B7C0}"/>
    <cellStyle name="Normal 12 3 2 2" xfId="25751" xr:uid="{66EE500F-0CC3-4C43-B909-0204F4239BA7}"/>
    <cellStyle name="Normal 12 3 2 3" xfId="25752" xr:uid="{BD960CFB-259F-441C-9283-0DF19DF7A184}"/>
    <cellStyle name="Normal 12 3 3" xfId="25753" xr:uid="{9AA051BC-0971-48B0-8D3C-C510D6F4CE6F}"/>
    <cellStyle name="Normal 12 3 3 2" xfId="25754" xr:uid="{57A8E0DF-9923-4FDC-BA06-051ABB435383}"/>
    <cellStyle name="Normal 12 3 3 3" xfId="25755" xr:uid="{8D20AF42-507D-416B-A4FE-3B3115FD521A}"/>
    <cellStyle name="Normal 12 3 4" xfId="25756" xr:uid="{74D7A2CA-BB97-4290-BCAF-20DFD09544EA}"/>
    <cellStyle name="Normal 12 3 4 2" xfId="25757" xr:uid="{4B66553B-ECC8-4017-A305-CB860469E025}"/>
    <cellStyle name="Normal 12 3 4 3" xfId="25758" xr:uid="{15D13FC0-20B0-4B6F-B78B-36B2E5F8997E}"/>
    <cellStyle name="Normal 12 3 5" xfId="25759" xr:uid="{7AC215DC-3968-4A7D-A7A9-1B9D5C0FF10B}"/>
    <cellStyle name="Normal 12 3 5 2" xfId="25760" xr:uid="{1259205C-7A17-4947-93ED-D419B33CB114}"/>
    <cellStyle name="Normal 12 3 5 3" xfId="25761" xr:uid="{50F26B78-10B9-4235-A732-A8A1473CF11A}"/>
    <cellStyle name="Normal 12 3 6" xfId="25762" xr:uid="{1D5250F5-6F52-4AA1-BA4C-90ABD83C5541}"/>
    <cellStyle name="Normal 12 3 7" xfId="25763" xr:uid="{C740EDED-A0DC-49A0-84F3-20CDDC8CA7CF}"/>
    <cellStyle name="Normal 12 4" xfId="25764" xr:uid="{21DB9560-3922-4591-8FF2-FC71507A6AE3}"/>
    <cellStyle name="Normal 12 4 2" xfId="25765" xr:uid="{9DF1DB28-9D6A-437A-9189-CA1CD706DFF1}"/>
    <cellStyle name="Normal 12 4 3" xfId="25766" xr:uid="{891627E6-6381-4C1E-B8B6-2521FE257D0B}"/>
    <cellStyle name="Normal 12 5" xfId="25767" xr:uid="{090CF575-E762-4760-B325-3C25A8354D91}"/>
    <cellStyle name="Normal 12 5 2" xfId="25768" xr:uid="{219EADCE-8D51-4B43-BD7C-95D9BC07D678}"/>
    <cellStyle name="Normal 12 5 3" xfId="25769" xr:uid="{C724498D-213C-4C51-8DA4-C7E0102E1E97}"/>
    <cellStyle name="Normal 12 6" xfId="25770" xr:uid="{A22F2661-8ADC-47D1-9B4C-B668B69CC802}"/>
    <cellStyle name="Normal 12 6 2" xfId="25771" xr:uid="{63F4C7F8-7BD3-4D13-896D-ABE66E867645}"/>
    <cellStyle name="Normal 12 6 3" xfId="25772" xr:uid="{062C13EF-BEF2-4CAD-B900-2372C46A3608}"/>
    <cellStyle name="Normal 12 7" xfId="25773" xr:uid="{C97EA004-492A-4545-80A4-81D718F4513E}"/>
    <cellStyle name="Normal 12 7 2" xfId="25774" xr:uid="{C582318F-B4DC-481D-8025-38983B617C2A}"/>
    <cellStyle name="Normal 12 7 3" xfId="25775" xr:uid="{8D1298A7-6376-4693-964D-F381F92BDAC8}"/>
    <cellStyle name="Normal 12 8" xfId="25776" xr:uid="{7CA1AACE-5089-4668-9DEB-884247E6847A}"/>
    <cellStyle name="Normal 12 9" xfId="25777" xr:uid="{15DFBC7D-318F-49EF-A1D8-6966647779E3}"/>
    <cellStyle name="Normal 13" xfId="224" xr:uid="{7C316AD8-436A-4554-A253-C960B560C0BB}"/>
    <cellStyle name="Normal 13 2" xfId="225" xr:uid="{95920394-5255-4B29-80B1-5A823E999560}"/>
    <cellStyle name="Normal 14" xfId="226" xr:uid="{271D5A54-0429-4766-8FD4-E891FDC63B51}"/>
    <cellStyle name="Normal 14 10" xfId="25778" xr:uid="{4C7197D7-3AA6-482C-B50E-5E964C30D2DE}"/>
    <cellStyle name="Normal 14 2" xfId="227" xr:uid="{34062201-EC64-4045-B4E7-BE48F69C5278}"/>
    <cellStyle name="Normal 14 2 2" xfId="25779" xr:uid="{668C63BC-E0F0-4BDE-9DFC-508C8BE1FD23}"/>
    <cellStyle name="Normal 14 2 2 2" xfId="25780" xr:uid="{FE96A977-B431-458E-A63D-B5381A55F9B3}"/>
    <cellStyle name="Normal 14 2 2 3" xfId="25781" xr:uid="{1E2EBAE5-BFFF-4BA2-9158-EF4968D0A425}"/>
    <cellStyle name="Normal 14 2 3" xfId="25782" xr:uid="{274602E2-AACB-49C3-A55A-2F662155BA79}"/>
    <cellStyle name="Normal 14 2 3 2" xfId="25783" xr:uid="{4962A49B-0508-4109-9F50-0162030A655D}"/>
    <cellStyle name="Normal 14 2 3 3" xfId="25784" xr:uid="{76EC289E-9FED-4045-BB06-47B937ADC667}"/>
    <cellStyle name="Normal 14 2 4" xfId="25785" xr:uid="{B4F3F24A-9BB0-437A-AAFF-196FD60451FC}"/>
    <cellStyle name="Normal 14 2 4 2" xfId="25786" xr:uid="{B9277EE0-492D-4F82-B312-E28EC987F768}"/>
    <cellStyle name="Normal 14 2 4 3" xfId="25787" xr:uid="{518D658B-3D36-49AE-80D3-81466EE00F40}"/>
    <cellStyle name="Normal 14 2 5" xfId="25788" xr:uid="{E8852683-8D6E-42E8-8DF1-F77A7768C4F2}"/>
    <cellStyle name="Normal 14 2 5 2" xfId="25789" xr:uid="{A3F66470-8606-40BC-930B-3652D31FE9E2}"/>
    <cellStyle name="Normal 14 2 5 3" xfId="25790" xr:uid="{E39960BB-B9C9-4B92-B943-73F60F7B2FE9}"/>
    <cellStyle name="Normal 14 2 6" xfId="25791" xr:uid="{7C28A71A-1F43-4F8D-BE5D-A07ADC030BD2}"/>
    <cellStyle name="Normal 14 2 7" xfId="25792" xr:uid="{6FB56366-5116-4238-92AD-82AF9BBFB375}"/>
    <cellStyle name="Normal 14 3" xfId="25793" xr:uid="{D99CF0A1-8625-4F58-BD0C-40E2D2AA1F21}"/>
    <cellStyle name="Normal 14 3 2" xfId="25794" xr:uid="{17B876F8-279D-4FA5-8CC8-5B541146A5CA}"/>
    <cellStyle name="Normal 14 3 2 2" xfId="25795" xr:uid="{D0032086-EB1D-4AC7-B777-1EAE7088F53C}"/>
    <cellStyle name="Normal 14 3 2 3" xfId="25796" xr:uid="{5CD242DC-0870-4BDB-8969-4DD332890E16}"/>
    <cellStyle name="Normal 14 3 3" xfId="25797" xr:uid="{6861A4EC-9128-47E3-AFC3-47F6CC71BF2C}"/>
    <cellStyle name="Normal 14 3 3 2" xfId="25798" xr:uid="{E4F39399-CB59-4608-B19C-5951064BF7A8}"/>
    <cellStyle name="Normal 14 3 3 3" xfId="25799" xr:uid="{1C1323E3-EDE5-499A-93D9-10DAC7D5DF7B}"/>
    <cellStyle name="Normal 14 3 4" xfId="25800" xr:uid="{35C9C014-80B7-4C5E-9524-7846B8A5B8EC}"/>
    <cellStyle name="Normal 14 3 4 2" xfId="25801" xr:uid="{97BFAEC2-5834-4F08-B0AF-9775AC162DC3}"/>
    <cellStyle name="Normal 14 3 4 3" xfId="25802" xr:uid="{D4A1ED8A-AB1A-49B1-A4B7-588A2FE7C309}"/>
    <cellStyle name="Normal 14 3 5" xfId="25803" xr:uid="{77F164FD-6B57-40F6-A5FC-95954B26E542}"/>
    <cellStyle name="Normal 14 3 5 2" xfId="25804" xr:uid="{31A59BB0-9F72-4C26-9FA9-755A71FB4DB1}"/>
    <cellStyle name="Normal 14 3 5 3" xfId="25805" xr:uid="{9B89D9E6-9B76-4B9A-B335-8F8B2C075637}"/>
    <cellStyle name="Normal 14 3 6" xfId="25806" xr:uid="{E664A273-A78C-4B6A-9C8E-753613BD17F5}"/>
    <cellStyle name="Normal 14 3 7" xfId="25807" xr:uid="{1F7C0E45-8E2B-4C2D-B080-31DD61CA509A}"/>
    <cellStyle name="Normal 14 4" xfId="25808" xr:uid="{24E753A3-12AD-43A8-AED2-0A118EE2AEC7}"/>
    <cellStyle name="Normal 14 4 2" xfId="25809" xr:uid="{1093988A-8A4B-4B7C-85FE-E958ADBACBEB}"/>
    <cellStyle name="Normal 14 4 3" xfId="25810" xr:uid="{0E4A5A45-CE27-4FF9-A212-216C7CA7877C}"/>
    <cellStyle name="Normal 14 5" xfId="25811" xr:uid="{DB83D70E-22EA-46EF-B99D-54F73FC54803}"/>
    <cellStyle name="Normal 14 5 2" xfId="25812" xr:uid="{14B3B1AE-51B8-4C2C-9199-2232B1DAF57D}"/>
    <cellStyle name="Normal 14 5 3" xfId="25813" xr:uid="{79ABBC6F-8A5D-48D5-A7B5-C234794784E7}"/>
    <cellStyle name="Normal 14 6" xfId="25814" xr:uid="{B714BE56-EC48-4D57-AF50-9CD0695C8FA7}"/>
    <cellStyle name="Normal 14 6 2" xfId="25815" xr:uid="{406F6B69-6DF0-4B05-BDB6-C4B7632EF0C4}"/>
    <cellStyle name="Normal 14 6 3" xfId="25816" xr:uid="{42643C65-5A7F-4A3A-846C-13654E8E17B8}"/>
    <cellStyle name="Normal 14 7" xfId="25817" xr:uid="{A521FAA3-1E55-4FCD-AF8A-4AA25C253ABA}"/>
    <cellStyle name="Normal 14 7 2" xfId="25818" xr:uid="{649EFBBB-44CC-4DC2-9190-BF93019B521C}"/>
    <cellStyle name="Normal 14 7 3" xfId="25819" xr:uid="{34911D21-ED6D-498D-9D48-FF25F7622754}"/>
    <cellStyle name="Normal 14 8" xfId="25820" xr:uid="{54AD2870-276A-4C43-8F30-5894297642C4}"/>
    <cellStyle name="Normal 14 9" xfId="25821" xr:uid="{C901F1A0-5842-46A3-8D77-FE848ACC62B1}"/>
    <cellStyle name="Normal 15" xfId="228" xr:uid="{9F9DF6A5-EB2D-4602-9C99-E7426E57441A}"/>
    <cellStyle name="Normal 15 10" xfId="25822" xr:uid="{D62A124E-5771-4292-86F4-1BDCEE915C44}"/>
    <cellStyle name="Normal 15 2" xfId="229" xr:uid="{B311E850-08D7-46BF-9021-79836266D609}"/>
    <cellStyle name="Normal 15 2 2" xfId="25823" xr:uid="{BBE5691C-DAF7-41B3-94BF-F4B1914CAD2D}"/>
    <cellStyle name="Normal 15 2 2 2" xfId="25824" xr:uid="{2D8265E0-C11C-443B-AAC7-13D8953078BB}"/>
    <cellStyle name="Normal 15 2 2 3" xfId="25825" xr:uid="{63CF476F-F8F8-4BDB-BD94-435CF24D5DED}"/>
    <cellStyle name="Normal 15 2 3" xfId="25826" xr:uid="{D1073521-C5B7-44BA-977E-4C6DB0E6F755}"/>
    <cellStyle name="Normal 15 2 3 2" xfId="25827" xr:uid="{B0C9D696-3806-4530-B65F-D1321DB05D0D}"/>
    <cellStyle name="Normal 15 2 3 3" xfId="25828" xr:uid="{A47CF694-1312-404B-B7B5-554E359C5C2F}"/>
    <cellStyle name="Normal 15 2 4" xfId="25829" xr:uid="{ED292B2D-F221-4E38-9792-F004BE67CE8E}"/>
    <cellStyle name="Normal 15 2 4 2" xfId="25830" xr:uid="{39E873A1-818A-40E9-BFDC-85E6CA53C672}"/>
    <cellStyle name="Normal 15 2 4 3" xfId="25831" xr:uid="{8C1916B3-2F1C-4735-BF67-F2C2EE62F569}"/>
    <cellStyle name="Normal 15 2 5" xfId="25832" xr:uid="{51E9CCAF-9EF3-4DBD-9C3C-B797612F74C5}"/>
    <cellStyle name="Normal 15 2 5 2" xfId="25833" xr:uid="{5DAFEE26-8BD9-430C-AFB7-B5F7B3587A9E}"/>
    <cellStyle name="Normal 15 2 5 3" xfId="25834" xr:uid="{DF9F27B9-7B79-44B1-8536-9634C19D686C}"/>
    <cellStyle name="Normal 15 2 6" xfId="25835" xr:uid="{44FADCAC-284E-45FD-B1D2-09584BC188C5}"/>
    <cellStyle name="Normal 15 2 7" xfId="25836" xr:uid="{9A79C733-CB20-4412-906B-1BE25AAC67E1}"/>
    <cellStyle name="Normal 15 3" xfId="25837" xr:uid="{FAA23709-2274-4689-9C0D-6DD19A129097}"/>
    <cellStyle name="Normal 15 3 2" xfId="25838" xr:uid="{8962873D-C57D-49D2-802A-51CB2BA4E1FD}"/>
    <cellStyle name="Normal 15 3 2 2" xfId="25839" xr:uid="{D01008AB-FA99-4190-ADBF-8042ECF11B4D}"/>
    <cellStyle name="Normal 15 3 2 3" xfId="25840" xr:uid="{5F7464B4-B472-4E78-BBC6-524C06067C6C}"/>
    <cellStyle name="Normal 15 3 3" xfId="25841" xr:uid="{8D4C7685-ED40-49A6-A192-4CE93E012DDB}"/>
    <cellStyle name="Normal 15 3 3 2" xfId="25842" xr:uid="{2FE0B518-E56F-4BC5-81CB-C9D11F26519A}"/>
    <cellStyle name="Normal 15 3 3 3" xfId="25843" xr:uid="{2F71E1A0-4A48-451D-B3F5-9304FCE71387}"/>
    <cellStyle name="Normal 15 3 4" xfId="25844" xr:uid="{EA43870A-E967-4B82-9D80-2E474E32AA23}"/>
    <cellStyle name="Normal 15 3 4 2" xfId="25845" xr:uid="{095E8259-67ED-4869-A7CA-A85909B05F57}"/>
    <cellStyle name="Normal 15 3 4 3" xfId="25846" xr:uid="{0E109C9C-85A9-4BA4-91C9-630A31792916}"/>
    <cellStyle name="Normal 15 3 5" xfId="25847" xr:uid="{DC03C3B5-4D64-478B-9EDB-98C71CE44011}"/>
    <cellStyle name="Normal 15 3 5 2" xfId="25848" xr:uid="{5940C402-A5EC-4C88-82C0-0FD1B067A390}"/>
    <cellStyle name="Normal 15 3 5 3" xfId="25849" xr:uid="{0D939BCE-2647-4605-A1C5-9182A18C3A8E}"/>
    <cellStyle name="Normal 15 3 6" xfId="25850" xr:uid="{CE4B2313-4AB5-4326-9E9A-3FB741B25BC7}"/>
    <cellStyle name="Normal 15 3 7" xfId="25851" xr:uid="{CE95CE0D-2BBC-4BAC-A79A-C792CBC22E0A}"/>
    <cellStyle name="Normal 15 4" xfId="25852" xr:uid="{0CCD1E32-A6F5-421A-8BDC-2E7155FD464E}"/>
    <cellStyle name="Normal 15 4 2" xfId="25853" xr:uid="{21D6892E-E5E1-4EDE-A965-D4E9CDC854D3}"/>
    <cellStyle name="Normal 15 4 3" xfId="25854" xr:uid="{363563AC-1715-4B35-BDFD-81711541C257}"/>
    <cellStyle name="Normal 15 5" xfId="25855" xr:uid="{4C37A78F-9358-4CEC-A01F-24203EF65718}"/>
    <cellStyle name="Normal 15 5 2" xfId="25856" xr:uid="{7353B5A1-0BA0-4074-A696-CF740147BA52}"/>
    <cellStyle name="Normal 15 5 3" xfId="25857" xr:uid="{63704EAB-50FC-4908-ABCD-CA9E34722BC6}"/>
    <cellStyle name="Normal 15 6" xfId="25858" xr:uid="{06658C46-AA76-4D8E-9B76-B64BA199110D}"/>
    <cellStyle name="Normal 15 6 2" xfId="25859" xr:uid="{2644654B-B8B7-4234-8190-DE044691EBD1}"/>
    <cellStyle name="Normal 15 6 3" xfId="25860" xr:uid="{8DEBF0D7-717A-4EDB-92ED-50FDE285DB1E}"/>
    <cellStyle name="Normal 15 7" xfId="25861" xr:uid="{D1CFBCCE-0AEA-4E7B-994F-0E1A0DE99737}"/>
    <cellStyle name="Normal 15 7 2" xfId="25862" xr:uid="{7425C399-BC67-41D9-A46D-25D06BFA7944}"/>
    <cellStyle name="Normal 15 7 3" xfId="25863" xr:uid="{5180CA93-E529-4185-9D3B-D76FB502EA1F}"/>
    <cellStyle name="Normal 15 8" xfId="25864" xr:uid="{C43A0D3F-351D-49DE-994C-549E66F2A709}"/>
    <cellStyle name="Normal 15 9" xfId="25865" xr:uid="{2E34593C-0683-41A4-B2DF-FA30868293FE}"/>
    <cellStyle name="Normal 16" xfId="230" xr:uid="{5548F4E8-E897-4CBB-A21D-1A00E9F7F767}"/>
    <cellStyle name="Normal 16 2" xfId="231" xr:uid="{9412F4E7-A764-4620-8D05-650BCCC03912}"/>
    <cellStyle name="Normal 16 2 2" xfId="25866" xr:uid="{C377583E-28A5-40AA-91A8-87CA56BD9C23}"/>
    <cellStyle name="Normal 16 2 2 2" xfId="25867" xr:uid="{EE0C6339-F75B-4EF2-9F4A-6495ED61325D}"/>
    <cellStyle name="Normal 16 2 2 3" xfId="25868" xr:uid="{4A3A17E3-A470-4527-BFDE-BA0C5B8E5883}"/>
    <cellStyle name="Normal 16 2 3" xfId="25869" xr:uid="{E980EE0E-B7E7-43A8-AAD3-62379F970D43}"/>
    <cellStyle name="Normal 16 2 3 2" xfId="25870" xr:uid="{F0AF0D01-AD4D-46B5-95DC-6F0940760056}"/>
    <cellStyle name="Normal 16 2 3 3" xfId="25871" xr:uid="{C0A3B115-A472-4819-ACA9-3295F65E5C1E}"/>
    <cellStyle name="Normal 16 2 4" xfId="25872" xr:uid="{32862CAA-F22C-4E0A-A206-967A54FD16EA}"/>
    <cellStyle name="Normal 16 2 4 2" xfId="25873" xr:uid="{3FBDD2D8-C665-48D2-AFC4-B60326768494}"/>
    <cellStyle name="Normal 16 2 4 3" xfId="25874" xr:uid="{D855787D-285E-4742-BEA1-B3F2BD5004D5}"/>
    <cellStyle name="Normal 16 2 5" xfId="25875" xr:uid="{ED6510BD-636C-4DAE-A7A1-598A7F2A4595}"/>
    <cellStyle name="Normal 16 2 5 2" xfId="25876" xr:uid="{DF20BA02-DC2F-4548-94AB-6AC725AFCE79}"/>
    <cellStyle name="Normal 16 2 5 3" xfId="25877" xr:uid="{2B4DCEE5-F881-46D8-B580-092A0DB380F2}"/>
    <cellStyle name="Normal 16 2 6" xfId="25878" xr:uid="{CF925BAB-C401-49F6-B647-82ECF4EC02F3}"/>
    <cellStyle name="Normal 16 2 7" xfId="25879" xr:uid="{C52B5586-0AFD-4133-A76E-4D39D7C867E4}"/>
    <cellStyle name="Normal 16 3" xfId="232" xr:uid="{76E029D1-2B5F-4E79-A2F5-02543B3FF299}"/>
    <cellStyle name="Normal 16 3 2" xfId="25880" xr:uid="{4606193A-0FBA-4A3C-BED7-9477A2587728}"/>
    <cellStyle name="Normal 16 3 2 2" xfId="25881" xr:uid="{BE3BF22D-E139-4562-97F1-36F6618001A0}"/>
    <cellStyle name="Normal 16 3 2 3" xfId="25882" xr:uid="{551A0FF8-B887-4BD2-B49F-88FFB1B11331}"/>
    <cellStyle name="Normal 16 3 3" xfId="25883" xr:uid="{C51BC593-3FFC-407C-86C1-418A12425A4F}"/>
    <cellStyle name="Normal 16 3 3 2" xfId="25884" xr:uid="{F5332162-DE74-4EE8-B37D-A2FE4BBF3CD1}"/>
    <cellStyle name="Normal 16 3 3 3" xfId="25885" xr:uid="{1BB06CC6-239D-49D2-9254-BE9637CC6A3B}"/>
    <cellStyle name="Normal 16 3 4" xfId="25886" xr:uid="{F85C04FC-9752-41E5-8D5D-1BD064DE3705}"/>
    <cellStyle name="Normal 16 3 4 2" xfId="25887" xr:uid="{697E9C15-6087-4298-A11C-BDF2FF361C4E}"/>
    <cellStyle name="Normal 16 3 4 3" xfId="25888" xr:uid="{D6D54D07-0B38-4EBF-AEB3-5B8A659775BD}"/>
    <cellStyle name="Normal 16 3 5" xfId="25889" xr:uid="{9537E02F-DB24-4FE0-B4CE-4E0D1A76D962}"/>
    <cellStyle name="Normal 16 3 5 2" xfId="25890" xr:uid="{32F6DEA1-12D2-4A61-A1BE-2B5FCE4699FD}"/>
    <cellStyle name="Normal 16 3 5 3" xfId="25891" xr:uid="{E70C3342-86BE-44A8-95E5-3DEC9CB83DE3}"/>
    <cellStyle name="Normal 16 3 6" xfId="25892" xr:uid="{B588825E-73C2-4D28-B6B5-1BC43C34E017}"/>
    <cellStyle name="Normal 16 3 7" xfId="25893" xr:uid="{C7A892A1-5983-4730-B3DC-8981A06166BC}"/>
    <cellStyle name="Normal 16 4" xfId="25894" xr:uid="{C958269E-82D8-4CE4-80F4-16B2E36ECD01}"/>
    <cellStyle name="Normal 16 4 2" xfId="25895" xr:uid="{433124AB-B28B-4E2D-9EB2-C8DAFF006024}"/>
    <cellStyle name="Normal 16 4 3" xfId="25896" xr:uid="{6224EE80-FF55-4087-9C22-1AF0D120BB6A}"/>
    <cellStyle name="Normal 16 5" xfId="25897" xr:uid="{09A2230F-91AD-408F-89E8-23886CBE1F3F}"/>
    <cellStyle name="Normal 16 5 2" xfId="25898" xr:uid="{C42ED37D-91D4-4F2C-A7D5-8E0C09F80963}"/>
    <cellStyle name="Normal 16 5 3" xfId="25899" xr:uid="{B80D5B87-68E7-4CE7-A526-B15CCF4AFA87}"/>
    <cellStyle name="Normal 16 6" xfId="25900" xr:uid="{2DD0D926-FE0F-46AA-BBCC-E6E884D205A0}"/>
    <cellStyle name="Normal 16 6 2" xfId="25901" xr:uid="{12DFDB17-B273-4ADF-A09B-D053227C5247}"/>
    <cellStyle name="Normal 16 6 3" xfId="25902" xr:uid="{F1236E52-2BEC-402A-8399-4A1D631CFAD2}"/>
    <cellStyle name="Normal 16 7" xfId="25903" xr:uid="{742AB068-8FFD-4AB3-A372-2211F7558048}"/>
    <cellStyle name="Normal 16 7 2" xfId="25904" xr:uid="{6A511885-BAC2-4788-AEE9-CE8937C47868}"/>
    <cellStyle name="Normal 16 7 3" xfId="25905" xr:uid="{82B5BD89-14FF-483E-9D27-8ECC4EA39970}"/>
    <cellStyle name="Normal 16 8" xfId="25906" xr:uid="{8335D515-1503-454C-9967-EEFD76E8510A}"/>
    <cellStyle name="Normal 16 9" xfId="25907" xr:uid="{4A891BA6-914D-4F08-A095-913406D168D2}"/>
    <cellStyle name="Normal 17" xfId="233" xr:uid="{1F6455F1-27EA-474F-852B-ED8328B10408}"/>
    <cellStyle name="Normal 17 2" xfId="234" xr:uid="{4DAD5306-A10D-4365-B421-20AB34826C11}"/>
    <cellStyle name="Normal 17 3" xfId="25908" xr:uid="{1332283F-7F5B-4933-9F77-35D816C41481}"/>
    <cellStyle name="Normal 17 3 2" xfId="25909" xr:uid="{0B618B15-64C2-45B6-B1E1-21841395FAB4}"/>
    <cellStyle name="Normal 17 3 3" xfId="25910" xr:uid="{9796D917-E04D-4E0C-B4FF-9360DC6B096C}"/>
    <cellStyle name="Normal 17 4" xfId="25911" xr:uid="{35589606-3029-48FC-92A2-8EF5D310F4DE}"/>
    <cellStyle name="Normal 17 4 2" xfId="25912" xr:uid="{99494948-6B4A-4667-B198-14E2986E309E}"/>
    <cellStyle name="Normal 17 4 3" xfId="25913" xr:uid="{D300FE2B-F7BB-4BF5-BFC8-FE5ED93CD118}"/>
    <cellStyle name="Normal 17 5" xfId="25914" xr:uid="{E8BDDB42-693D-4140-B121-5BD40415D76B}"/>
    <cellStyle name="Normal 17 5 2" xfId="25915" xr:uid="{C4FFF0AA-C82D-42CB-BE62-313A3CDD3C11}"/>
    <cellStyle name="Normal 17 5 3" xfId="25916" xr:uid="{185922B8-6F6A-429A-945B-44E1D4759EF3}"/>
    <cellStyle name="Normal 17 6" xfId="25917" xr:uid="{8E0774F6-9493-4FC2-93BA-53B643FAE12B}"/>
    <cellStyle name="Normal 17 6 2" xfId="25918" xr:uid="{8EF8C2AE-6C15-4059-B5F5-BF27738104AC}"/>
    <cellStyle name="Normal 17 6 3" xfId="25919" xr:uid="{E44EF680-1A74-4B87-9500-ED86D0FC786B}"/>
    <cellStyle name="Normal 17 7" xfId="25920" xr:uid="{E1A6FB4B-AE52-4CD0-8297-906EBDF6C99B}"/>
    <cellStyle name="Normal 17 8" xfId="25921" xr:uid="{D467EF8F-D4B8-4B9F-8B94-F327A08E4621}"/>
    <cellStyle name="Normal 17 9" xfId="25922" xr:uid="{5AF25255-9150-40A6-9471-21E50EDCC0D2}"/>
    <cellStyle name="Normal 18" xfId="235" xr:uid="{A2585053-0BC8-4AD6-AEEE-23AABAF29220}"/>
    <cellStyle name="Normal 18 10 4" xfId="25923" xr:uid="{04B27D46-21EB-4C6E-AC95-62C2A239AA22}"/>
    <cellStyle name="Normal 18 2" xfId="236" xr:uid="{A250DA5D-1D4B-4EF1-9004-8737C6EFBC1A}"/>
    <cellStyle name="Normal 18 2 2" xfId="25924" xr:uid="{C43C81BC-3BBF-4E14-8B55-C96A39D2964D}"/>
    <cellStyle name="Normal 18 3" xfId="237" xr:uid="{3ABDC95D-5E20-433A-94F2-997573681B1B}"/>
    <cellStyle name="Normal 18 3 2" xfId="25925" xr:uid="{F4562F8D-0260-4A9B-94C1-794806418012}"/>
    <cellStyle name="Normal 18 3 3" xfId="25926" xr:uid="{8334420F-176E-4730-B276-FAB10BA819A1}"/>
    <cellStyle name="Normal 18 4" xfId="25927" xr:uid="{3649E7A2-D7C2-4EA8-80E3-C074FA5B6F98}"/>
    <cellStyle name="Normal 18 4 2" xfId="25928" xr:uid="{2D27A506-A604-4049-AB25-FD8864104D92}"/>
    <cellStyle name="Normal 18 4 3" xfId="25929" xr:uid="{77B98D92-9B32-4603-A72B-A8F93EEB86EB}"/>
    <cellStyle name="Normal 18 5" xfId="25930" xr:uid="{9F531C91-92AB-4271-8E0C-EF58B79F35A0}"/>
    <cellStyle name="Normal 18 5 2" xfId="25931" xr:uid="{48A27D8B-1D98-4BD1-9734-BD583E91D93A}"/>
    <cellStyle name="Normal 18 5 3" xfId="25932" xr:uid="{3560FEBD-BE8D-457D-8C10-24FF7BEAA50A}"/>
    <cellStyle name="Normal 18 6" xfId="25933" xr:uid="{0BCDDC90-42AA-4318-9B85-83A831A07234}"/>
    <cellStyle name="Normal 18 6 2" xfId="25934" xr:uid="{F19D848F-E739-400B-A8B0-204C875B89F6}"/>
    <cellStyle name="Normal 18 6 3" xfId="25935" xr:uid="{176474F3-0018-495A-8689-4C010F00198D}"/>
    <cellStyle name="Normal 18 7" xfId="25936" xr:uid="{FF2F8590-E2B2-47EB-8D85-773A2E59554B}"/>
    <cellStyle name="Normal 18 8" xfId="25937" xr:uid="{3DD157F2-1AC0-4801-985F-9505E79AA0E5}"/>
    <cellStyle name="Normal 18 9" xfId="25938" xr:uid="{E5013F7F-AD4E-4F84-B334-5218CB5B2CEA}"/>
    <cellStyle name="Normal 19" xfId="238" xr:uid="{8984C607-C325-4999-B425-0472659AD06F}"/>
    <cellStyle name="Normal 19 2" xfId="239" xr:uid="{8D5DAEF2-E8E9-4543-B4C8-1163087AF342}"/>
    <cellStyle name="Normal 19 2 2" xfId="25939" xr:uid="{AE2DC688-B1D3-4118-90D1-2D2F156E0E6E}"/>
    <cellStyle name="Normal 19 2 3" xfId="25940" xr:uid="{14EB7EA3-EA35-43C8-80A6-036384C4C6C0}"/>
    <cellStyle name="Normal 19 3" xfId="240" xr:uid="{7F6D29AD-EF54-4540-B414-CC6F5FF124A4}"/>
    <cellStyle name="Normal 19 3 2" xfId="25941" xr:uid="{3D394CDB-1C9E-43ED-9D01-80FB95FA1151}"/>
    <cellStyle name="Normal 19 3 3" xfId="25942" xr:uid="{BC48EA6F-F2A8-4912-B03F-0DA03F650EF0}"/>
    <cellStyle name="Normal 19 4" xfId="25943" xr:uid="{155AFDA9-56A2-44A8-A9F9-10959F0CD649}"/>
    <cellStyle name="Normal 19 4 2" xfId="25944" xr:uid="{1B63EA99-63D3-43C0-A135-B3FCF1285EEE}"/>
    <cellStyle name="Normal 19 4 3" xfId="25945" xr:uid="{37B487EB-F187-4236-8BBB-834CB0830603}"/>
    <cellStyle name="Normal 19 5" xfId="25946" xr:uid="{E394515A-0F3B-46C9-AB29-BD0AAF3EAE68}"/>
    <cellStyle name="Normal 19 5 2" xfId="25947" xr:uid="{418A960A-E711-43E7-8D2F-7308E522E6B8}"/>
    <cellStyle name="Normal 19 5 3" xfId="25948" xr:uid="{4469648E-578C-439D-ADDB-EED291750819}"/>
    <cellStyle name="Normal 19 6" xfId="25949" xr:uid="{B617CD6B-AA00-4C05-984A-F1F5E90756F2}"/>
    <cellStyle name="Normal 19 7" xfId="25950" xr:uid="{EB1E56B0-25DA-4532-B517-57C8CF842579}"/>
    <cellStyle name="Normal 19 8" xfId="25951" xr:uid="{A3862B12-D02A-4BE8-A894-690B33155BE5}"/>
    <cellStyle name="Normal 2" xfId="13" xr:uid="{B3927806-661A-4A65-A835-AAEF97EA4E95}"/>
    <cellStyle name="Normal 2 12" xfId="241" xr:uid="{B4833274-1833-4A22-AB8A-EAD5A0A43A4F}"/>
    <cellStyle name="Normal 2 2" xfId="242" xr:uid="{EBFBA9EC-4E09-457B-86B7-E6C0B7D2EC3C}"/>
    <cellStyle name="Normal 2 2 2" xfId="11" xr:uid="{5C06487A-0188-4A3D-A270-7292E8ACEF32}"/>
    <cellStyle name="Normal 2 2 2 2" xfId="243" xr:uid="{77972B59-373E-401E-8F14-3F435D9FBDC9}"/>
    <cellStyle name="Normal 2 2 2 3" xfId="25952" xr:uid="{0D50BCF4-A279-415B-8590-B3E53EB4AD51}"/>
    <cellStyle name="Normal 2 2 3" xfId="244" xr:uid="{5D575413-968C-43BB-964C-5483F7C4B9D1}"/>
    <cellStyle name="Normal 2 2 4" xfId="25953" xr:uid="{87CC8F82-7B29-4DA9-8ACC-FDD8542ABB43}"/>
    <cellStyle name="Normal 2 3" xfId="245" xr:uid="{EAA4359E-EF83-4A0E-B7A8-80572027B7BA}"/>
    <cellStyle name="Normal 2 3 2" xfId="25954" xr:uid="{3232FDE3-1C81-4CCF-AF98-1D4DB37AD45B}"/>
    <cellStyle name="Normal 2 3 2 2" xfId="25955" xr:uid="{B1E1D7EE-8D3C-4EC0-B066-26433BBDFCF5}"/>
    <cellStyle name="Normal 2 3 3" xfId="25956" xr:uid="{DAB8E371-6FA9-4C07-A194-0DC73CE56508}"/>
    <cellStyle name="Normal 2 3 3 2" xfId="25957" xr:uid="{C909300A-5C50-4781-9E77-AE36AF738226}"/>
    <cellStyle name="Normal 2 4" xfId="246" xr:uid="{D6CEC800-F770-4FFC-A5F5-707CF6DC9940}"/>
    <cellStyle name="Normal 2 4 2" xfId="25958" xr:uid="{D4EFA545-B5F1-4A63-9C09-5F38B66EEF22}"/>
    <cellStyle name="Normal 2 5" xfId="247" xr:uid="{7F51CF55-4163-4278-ADB7-63CACDDA3136}"/>
    <cellStyle name="Normal 2 6" xfId="25959" xr:uid="{3A9481A4-2448-4B56-A7D1-8F50AAC156BC}"/>
    <cellStyle name="Normal 2 7" xfId="25960" xr:uid="{8D2A813C-156F-4866-BEA3-A51302831D9A}"/>
    <cellStyle name="Normal 2_110621 OBRoutput FSR transUpdate and tobacco jun25" xfId="25961" xr:uid="{40881F1D-4D72-441F-B282-5AA345784B5B}"/>
    <cellStyle name="Normal 20" xfId="248" xr:uid="{7D90BB0A-0965-4F31-B8E3-608C2EA4FCD3}"/>
    <cellStyle name="Normal 20 2" xfId="249" xr:uid="{23016639-09FD-4569-8BC7-60CB723F4823}"/>
    <cellStyle name="Normal 20 2 2" xfId="25962" xr:uid="{FFC2C588-4DF6-4D43-9E17-3D8516CB7FA1}"/>
    <cellStyle name="Normal 20 2 3" xfId="25963" xr:uid="{BA17D681-43D2-4BBD-A04D-16A08FCD9EFC}"/>
    <cellStyle name="Normal 20 3" xfId="25964" xr:uid="{50D79B53-E7A6-42E5-990D-6BE291E5A057}"/>
    <cellStyle name="Normal 20 3 2" xfId="25965" xr:uid="{FE409434-EAA3-4494-86B4-49D2267773D8}"/>
    <cellStyle name="Normal 20 3 3" xfId="25966" xr:uid="{B03937AF-0027-4E5E-8E3C-298A382DA0AE}"/>
    <cellStyle name="Normal 20 4" xfId="25967" xr:uid="{2F3F2852-BFBA-4992-9532-5C580FCB5B8B}"/>
    <cellStyle name="Normal 20 4 2" xfId="25968" xr:uid="{7A9DF364-3BE7-4BC7-8690-6FF7427AE980}"/>
    <cellStyle name="Normal 20 4 3" xfId="25969" xr:uid="{77417E74-F28B-4689-A086-E1DC64BC4A3F}"/>
    <cellStyle name="Normal 20 5" xfId="25970" xr:uid="{C1FFF59E-5B92-42EF-8433-843F973A0D77}"/>
    <cellStyle name="Normal 20 5 2" xfId="25971" xr:uid="{435985B1-18FB-4724-B140-3A66BEFED2A3}"/>
    <cellStyle name="Normal 20 5 3" xfId="25972" xr:uid="{36DB5057-6B0E-4F9E-9613-26640479C3A0}"/>
    <cellStyle name="Normal 20 6" xfId="25973" xr:uid="{61FBA2A0-4A14-4FCD-B74B-51EE3B40CC50}"/>
    <cellStyle name="Normal 20 7" xfId="25974" xr:uid="{C9AFE82E-4E63-4BA4-82F4-05E756627FED}"/>
    <cellStyle name="Normal 21" xfId="250" xr:uid="{6561BA47-0221-45C5-AF6F-C1047FB6AA82}"/>
    <cellStyle name="Normal 21 2" xfId="251" xr:uid="{445FCC85-C78E-4487-9B64-2725014FC992}"/>
    <cellStyle name="Normal 21 2 2" xfId="252" xr:uid="{85BA049B-A04D-4110-A833-29755E9ABE1F}"/>
    <cellStyle name="Normal 21 2 2 2" xfId="25975" xr:uid="{A7477246-3A64-457A-8FDA-373AA2072C13}"/>
    <cellStyle name="Normal 21 2 2 3" xfId="25976" xr:uid="{B42C8CCF-E498-4E75-8070-57C0FD17FEE4}"/>
    <cellStyle name="Normal 21 2 2 4" xfId="25977" xr:uid="{719EF3AD-59D6-4395-9543-113BE05458B4}"/>
    <cellStyle name="Normal 21 2 3" xfId="25978" xr:uid="{FA4EFD1C-ECD6-4718-9112-30492D5CA4D7}"/>
    <cellStyle name="Normal 21 3" xfId="253" xr:uid="{67538CC6-A327-407B-9561-9FC56BF29C49}"/>
    <cellStyle name="Normal 21 3 2" xfId="25979" xr:uid="{E5219E87-13CB-470F-9144-7A2EC26925AD}"/>
    <cellStyle name="Normal 21 3 3" xfId="25980" xr:uid="{4E9188FD-7FDC-47EC-9047-86BE72AD7553}"/>
    <cellStyle name="Normal 21 4" xfId="25981" xr:uid="{B8E84E5C-5B18-4835-9C85-3029D7DB7F04}"/>
    <cellStyle name="Normal 21 4 2" xfId="25982" xr:uid="{E13DAA7C-7555-4FB2-AEE7-991DB0015558}"/>
    <cellStyle name="Normal 21 4 3" xfId="25983" xr:uid="{0091C585-5189-44BD-A980-3B9B187FA3B7}"/>
    <cellStyle name="Normal 21 5" xfId="25984" xr:uid="{3951882A-FB0E-4010-8FE8-9B5996FA4B6E}"/>
    <cellStyle name="Normal 21 5 2" xfId="25985" xr:uid="{7B20145C-65AC-4CC5-8108-76E7BC2BD760}"/>
    <cellStyle name="Normal 21 5 3" xfId="25986" xr:uid="{02C2E7F9-0917-46E1-86B2-C44EF2AE0BD3}"/>
    <cellStyle name="Normal 21 6" xfId="25987" xr:uid="{BF16550F-532A-4569-92E3-40198BEF60A5}"/>
    <cellStyle name="Normal 21 7" xfId="25988" xr:uid="{0E5F3DDA-157C-4C05-A1C1-74927B168E1C}"/>
    <cellStyle name="Normal 21_Book1" xfId="25989" xr:uid="{7D0CA40B-60B5-4A21-B213-81814F95C12E}"/>
    <cellStyle name="Normal 22" xfId="254" xr:uid="{6C7C90EC-1839-4838-9975-F28B287DB44B}"/>
    <cellStyle name="Normal 22 2" xfId="255" xr:uid="{086D2029-923B-48A6-85A2-AB63E36E93E3}"/>
    <cellStyle name="Normal 22 2 2" xfId="25990" xr:uid="{81282A27-7D51-4FF5-847D-6BE127FB91DA}"/>
    <cellStyle name="Normal 22 2 3" xfId="25991" xr:uid="{8FED59F7-DB17-463A-BBAF-E8B1FFC01634}"/>
    <cellStyle name="Normal 22 3" xfId="256" xr:uid="{67EB06F2-ACA0-4CA0-A53E-7E1FDC71E655}"/>
    <cellStyle name="Normal 22 3 2" xfId="25992" xr:uid="{5DD7089A-4DC8-439D-9244-04C4B7DF36EA}"/>
    <cellStyle name="Normal 22 3 3" xfId="25993" xr:uid="{6CDFCC56-A3AF-470A-9C6B-226928AA8981}"/>
    <cellStyle name="Normal 22 4" xfId="25994" xr:uid="{F7F0B920-E37F-4FEE-AC0A-E11AE2284858}"/>
    <cellStyle name="Normal 22 4 2" xfId="25995" xr:uid="{672D1BBF-F7BB-431F-879A-5CCD4313E2CE}"/>
    <cellStyle name="Normal 22 4 3" xfId="25996" xr:uid="{A5CBEE77-6496-4FAC-94CC-0F6A989B6B5A}"/>
    <cellStyle name="Normal 22 5" xfId="25997" xr:uid="{62976AE2-D35C-41CA-AAF8-9EFB79988190}"/>
    <cellStyle name="Normal 22 5 2" xfId="25998" xr:uid="{C1C9B714-437A-40A7-95A4-93B57BA2838A}"/>
    <cellStyle name="Normal 22 5 3" xfId="25999" xr:uid="{0E6619B1-670E-40C6-8B73-B326180F22BD}"/>
    <cellStyle name="Normal 22 6" xfId="26000" xr:uid="{461E668E-6C9A-440C-839B-A97A3CC2F28E}"/>
    <cellStyle name="Normal 22 7" xfId="26001" xr:uid="{283F0DC2-406C-4008-9755-8918C895EC19}"/>
    <cellStyle name="Normal 22_Book1" xfId="26002" xr:uid="{022E69C9-7547-4B5A-BA22-49922D15538D}"/>
    <cellStyle name="Normal 23" xfId="257" xr:uid="{8E2202C6-BB38-4686-B65D-8DE3A358490C}"/>
    <cellStyle name="Normal 23 2" xfId="258" xr:uid="{DBA17E82-E5BB-4164-8CEA-8F735504087F}"/>
    <cellStyle name="Normal 23 2 2" xfId="26003" xr:uid="{0C36D540-6169-4ECA-8A7E-0E1A120D159F}"/>
    <cellStyle name="Normal 23 2 3" xfId="26004" xr:uid="{1658C1F5-C546-47BC-BA6B-C80E48BE9A6A}"/>
    <cellStyle name="Normal 23 3" xfId="26005" xr:uid="{D2D9D295-E67D-4724-991E-ACF1DB7B1402}"/>
    <cellStyle name="Normal 23 3 2" xfId="26006" xr:uid="{BC919158-ED87-4D5A-BC63-79C05F0EE61F}"/>
    <cellStyle name="Normal 23 3 3" xfId="26007" xr:uid="{A8D1633F-0451-49D4-9284-95028D9BEDA9}"/>
    <cellStyle name="Normal 23 4" xfId="26008" xr:uid="{802C2899-44B8-4E80-8DD6-7648B9969C7F}"/>
    <cellStyle name="Normal 23 4 2" xfId="26009" xr:uid="{50AC5F0D-679D-48EF-A099-61DA9E878CA3}"/>
    <cellStyle name="Normal 23 4 3" xfId="26010" xr:uid="{8ADE81A5-BC0D-4748-A603-79254BFF884C}"/>
    <cellStyle name="Normal 23 5" xfId="26011" xr:uid="{ECD8826E-C1C8-4197-9FDE-89329A49A2EC}"/>
    <cellStyle name="Normal 23 6" xfId="26012" xr:uid="{7FDA0B48-CBF0-4BD0-A47C-367BF5C973D5}"/>
    <cellStyle name="Normal 24" xfId="259" xr:uid="{2348E547-7F7A-4EA4-983C-46F7DDA93C66}"/>
    <cellStyle name="Normal 24 10" xfId="26013" xr:uid="{0200C4DC-6199-49A2-B17C-4AEFCC8DBDC5}"/>
    <cellStyle name="Normal 24 2" xfId="260" xr:uid="{010363BF-99E1-4F4A-AF5D-7022C3DD41F4}"/>
    <cellStyle name="Normal 24 2 2" xfId="26014" xr:uid="{28B1779A-7883-4442-A6E9-11C2E7FD3E17}"/>
    <cellStyle name="Normal 24 2 2 2" xfId="26015" xr:uid="{2BE4675F-168B-4A95-8B09-BA9686280088}"/>
    <cellStyle name="Normal 24 2 3" xfId="261" xr:uid="{31FEBE0F-48DE-4E0E-B9C0-AADB4C3DED8B}"/>
    <cellStyle name="Normal 24 2 4" xfId="26016" xr:uid="{7E5CD5CC-FDEB-4BEE-96EC-4F9AE12A1A17}"/>
    <cellStyle name="Normal 24 2 5" xfId="26017" xr:uid="{FE296733-C539-4057-8F24-310D51F289F3}"/>
    <cellStyle name="Normal 24 2 6" xfId="26018" xr:uid="{401B3739-E204-44A2-98C1-0AB33FB193EA}"/>
    <cellStyle name="Normal 24 2 7" xfId="26019" xr:uid="{92CC3E62-2B66-42C4-9EAE-F4ADCE40F64E}"/>
    <cellStyle name="Normal 24 3" xfId="26020" xr:uid="{022FA9F5-6C93-4FF6-AF8B-B074FD9E6349}"/>
    <cellStyle name="Normal 24 3 2" xfId="26021" xr:uid="{8C4D3D83-08FB-4013-85E4-835E09AE8126}"/>
    <cellStyle name="Normal 24 3 3" xfId="26022" xr:uid="{4FEBAF43-B234-476F-9584-0B04D4F6F358}"/>
    <cellStyle name="Normal 24 3 4" xfId="26023" xr:uid="{AB90F252-0B26-4CA8-930C-164F22F94F33}"/>
    <cellStyle name="Normal 24 3 5" xfId="26024" xr:uid="{47E9D0CE-E91D-492F-842E-CD332C230A21}"/>
    <cellStyle name="Normal 24 3 6" xfId="26025" xr:uid="{B28D295F-9FDF-43F4-B786-F013FF33FE8A}"/>
    <cellStyle name="Normal 24 3 7" xfId="26026" xr:uid="{DB6C8D7B-6F6A-4B8A-91E2-FD7536F669BA}"/>
    <cellStyle name="Normal 24 3 8" xfId="26027" xr:uid="{E1A19ED1-5F83-4E2B-BF1F-BCD1E1F56E96}"/>
    <cellStyle name="Normal 24 4" xfId="26028" xr:uid="{05A153A1-6DB0-47C0-A3A4-9F4C78A71D35}"/>
    <cellStyle name="Normal 24 4 2" xfId="26029" xr:uid="{A9335C9B-7C07-4773-8A9B-8DFDF9E25282}"/>
    <cellStyle name="Normal 24 4 3" xfId="26030" xr:uid="{C23849B3-B7AD-45AE-BE67-0D114D42A6BD}"/>
    <cellStyle name="Normal 24 5" xfId="26031" xr:uid="{AD001890-A39D-4303-BEC1-F8FF63240473}"/>
    <cellStyle name="Normal 24 6" xfId="26032" xr:uid="{A47C41B6-3159-41EE-AD58-4C1846112CBE}"/>
    <cellStyle name="Normal 24 7" xfId="26033" xr:uid="{0D9D8652-39B8-4727-B097-2E33B3683D2B}"/>
    <cellStyle name="Normal 24 8" xfId="26034" xr:uid="{4C61E855-6548-472D-ADDF-6699CC304D09}"/>
    <cellStyle name="Normal 24 9" xfId="26035" xr:uid="{AD122C12-FEBB-47B0-AD46-F5200A3B568E}"/>
    <cellStyle name="Normal 25" xfId="262" xr:uid="{F67616DF-A8FE-4CEE-8348-5C2C7D25E221}"/>
    <cellStyle name="Normal 25 2" xfId="263" xr:uid="{BEC2C2F4-2C15-4D7F-A59C-B0C6E51797BA}"/>
    <cellStyle name="Normal 25 2 2" xfId="26036" xr:uid="{4D3C144E-289B-4994-8203-ABD509619A1B}"/>
    <cellStyle name="Normal 25 2 3" xfId="26037" xr:uid="{34A4E429-9F38-4114-A830-22C6D89369D9}"/>
    <cellStyle name="Normal 25 2 4" xfId="26038" xr:uid="{5950115D-AE65-41B6-87B3-D3B1DAB0D0AA}"/>
    <cellStyle name="Normal 25 2 5" xfId="26039" xr:uid="{4A1F0E46-E68B-4A95-A064-C3311545B619}"/>
    <cellStyle name="Normal 25 2 6" xfId="26040" xr:uid="{E9FF5796-6A6A-4C48-BAED-B892DADF9CD2}"/>
    <cellStyle name="Normal 25 2 7" xfId="26041" xr:uid="{85E6F6BD-F648-4EAB-86F9-762F5F980959}"/>
    <cellStyle name="Normal 25 3" xfId="26042" xr:uid="{6A76B944-815A-478A-A050-9F122D5EAD61}"/>
    <cellStyle name="Normal 25 3 2" xfId="26043" xr:uid="{8CAE0F60-6285-4F54-85CF-8A4B63D2F86F}"/>
    <cellStyle name="Normal 25 3 3" xfId="26044" xr:uid="{5BBF3F1C-4CA3-470D-AAEB-458AF927F3FB}"/>
    <cellStyle name="Normal 25 4" xfId="26045" xr:uid="{27C7703B-893C-4996-8CE5-727A6333B331}"/>
    <cellStyle name="Normal 25 5" xfId="26046" xr:uid="{13E34C86-3091-4AD3-BEF7-5150278955E5}"/>
    <cellStyle name="Normal 25 6" xfId="26047" xr:uid="{C618F061-D3A6-41A3-ACC1-5E4A91639701}"/>
    <cellStyle name="Normal 25 7" xfId="26048" xr:uid="{3FC1C21E-55AE-4A16-A40B-3D96709A6674}"/>
    <cellStyle name="Normal 25 8" xfId="26049" xr:uid="{AA3BFF03-BA5B-4A7D-94F4-4C32759112D6}"/>
    <cellStyle name="Normal 25 9" xfId="26050" xr:uid="{5246EB74-E621-4122-AC42-BEC1B67AE435}"/>
    <cellStyle name="Normal 26" xfId="264" xr:uid="{DF27F1FE-D449-44C4-8A41-CC76A489326C}"/>
    <cellStyle name="Normal 26 2" xfId="265" xr:uid="{87CCA38D-89FA-417A-B9BB-EB0D943F8768}"/>
    <cellStyle name="Normal 26 2 2" xfId="26051" xr:uid="{A3937280-9D33-4499-BA3B-CF31F16A727D}"/>
    <cellStyle name="Normal 26 2 3" xfId="26052" xr:uid="{3942ED88-AB7A-41B1-A574-C48DE4B32990}"/>
    <cellStyle name="Normal 26 2 4" xfId="26053" xr:uid="{FE32F8AF-10E9-48A1-9C82-57C3E64B4FAE}"/>
    <cellStyle name="Normal 26 2 5" xfId="26054" xr:uid="{5AB0A423-E1BD-4CAF-9749-9C58B337B2E1}"/>
    <cellStyle name="Normal 26 3" xfId="26055" xr:uid="{8D6AEBC6-9548-4EAB-9D41-EDEA1631D8CA}"/>
    <cellStyle name="Normal 26 4" xfId="26056" xr:uid="{21F9BAE5-7EDA-4F4B-8504-674E45DBE35F}"/>
    <cellStyle name="Normal 26 5" xfId="26057" xr:uid="{2BD1C596-23C9-48AB-AD66-101A20F3FA4C}"/>
    <cellStyle name="Normal 26 6" xfId="26058" xr:uid="{459BA1D7-FA52-4932-97DF-CC62BAC23556}"/>
    <cellStyle name="Normal 26 7" xfId="26059" xr:uid="{AD3AB71A-5E8F-4F04-B670-E9003197D3AE}"/>
    <cellStyle name="Normal 27" xfId="266" xr:uid="{EED81A34-C45F-400F-B4C1-DF52D26208A1}"/>
    <cellStyle name="Normal 27 2" xfId="267" xr:uid="{53894C5E-4787-437C-9C24-1B38F8C576FE}"/>
    <cellStyle name="Normal 27 2 2" xfId="26060" xr:uid="{AE050B31-30C5-4A5B-A7CB-D1D86D3DF4E1}"/>
    <cellStyle name="Normal 27 2 3" xfId="26061" xr:uid="{42DBCBED-10D8-4FCC-B0A2-73BB88373D02}"/>
    <cellStyle name="Normal 27 2 4" xfId="26062" xr:uid="{5AA48057-5BC3-443F-9DEF-6E02F29FE0BA}"/>
    <cellStyle name="Normal 27 2 5" xfId="26063" xr:uid="{E954748F-545E-4DB8-8007-01B5CAE327F6}"/>
    <cellStyle name="Normal 27 3" xfId="26064" xr:uid="{B28F19FE-5F41-4854-A708-BAD0B376F1BE}"/>
    <cellStyle name="Normal 27 4" xfId="26065" xr:uid="{21D8B02E-A72C-4E7C-8E1D-9B6846779DF3}"/>
    <cellStyle name="Normal 27 5" xfId="26066" xr:uid="{F1F76CC9-8C8B-419B-BBB3-0BEBDF9850CA}"/>
    <cellStyle name="Normal 27 6" xfId="26067" xr:uid="{B804928D-2A79-4CC0-8826-A19091FD4A27}"/>
    <cellStyle name="Normal 27 7" xfId="26068" xr:uid="{BC33734A-3812-4503-AFF1-49A426F24379}"/>
    <cellStyle name="Normal 28" xfId="268" xr:uid="{8D2B5565-A037-48F9-9594-3C42185F404F}"/>
    <cellStyle name="Normal 28 2" xfId="269" xr:uid="{C01E517E-EC34-41FA-8498-5A99F1071E21}"/>
    <cellStyle name="Normal 28 2 2" xfId="26069" xr:uid="{58F76315-F806-4810-BA54-642022852007}"/>
    <cellStyle name="Normal 28 2 3" xfId="26070" xr:uid="{28CB806D-386F-4EBA-91AC-8F631D407272}"/>
    <cellStyle name="Normal 28 2 4" xfId="26071" xr:uid="{A0F4413D-9289-4FC2-ADBD-A0735FF5629F}"/>
    <cellStyle name="Normal 28 2 5" xfId="26072" xr:uid="{D2771B11-8C74-4F99-A07F-644153660004}"/>
    <cellStyle name="Normal 28 2 6" xfId="26073" xr:uid="{46B5F9D7-0C56-409E-A951-85D0FAAEDD45}"/>
    <cellStyle name="Normal 28 3" xfId="26074" xr:uid="{4A9FC725-8A94-457D-8633-AA8B42DD5227}"/>
    <cellStyle name="Normal 28 4" xfId="26075" xr:uid="{063F0341-7F81-4DB7-8D87-5545DFF9DB13}"/>
    <cellStyle name="Normal 28 5" xfId="26076" xr:uid="{2FA6D57A-A140-4306-9A75-7BF001704E9E}"/>
    <cellStyle name="Normal 28 6" xfId="26077" xr:uid="{35624572-096F-4CA2-8940-29769FE7E99F}"/>
    <cellStyle name="Normal 28 7" xfId="26078" xr:uid="{292CC26F-FCEE-4423-81C4-44D9CDC6AA4B}"/>
    <cellStyle name="Normal 29" xfId="270" xr:uid="{17E3B066-F532-46F0-BCD9-50E6FFDAF88F}"/>
    <cellStyle name="Normal 29 2" xfId="271" xr:uid="{E5B5E939-58A3-4C5D-B0A4-4C13E29B29D3}"/>
    <cellStyle name="Normal 29 2 2" xfId="26079" xr:uid="{9136E2C4-A7DB-4E64-A6C4-F5760E59371C}"/>
    <cellStyle name="Normal 29 2 3" xfId="26080" xr:uid="{E66C0585-3C19-42C4-AAD1-9D660E9AF9A7}"/>
    <cellStyle name="Normal 29 2 4" xfId="26081" xr:uid="{F5A4C01D-8347-4EF2-B233-08B84E068AA2}"/>
    <cellStyle name="Normal 29 2 5" xfId="26082" xr:uid="{F6D57E42-1653-46CE-A0F7-8360A6CB46BF}"/>
    <cellStyle name="Normal 29 3" xfId="26083" xr:uid="{59B4C0F0-4729-4134-8436-D2243DBA3FD2}"/>
    <cellStyle name="Normal 29 4" xfId="26084" xr:uid="{74E9FA4B-F338-4D8C-8689-404C66C32A77}"/>
    <cellStyle name="Normal 29 5" xfId="26085" xr:uid="{A22C5B3A-3E21-4BBB-A845-EA0E5EC7E906}"/>
    <cellStyle name="Normal 29 6" xfId="26086" xr:uid="{2D6C808A-7D30-49D2-90D3-4057BAC21010}"/>
    <cellStyle name="Normal 29 7" xfId="26087" xr:uid="{756EB0A2-ADD8-4BEA-BA40-7647174D865A}"/>
    <cellStyle name="Normal 295" xfId="26088" xr:uid="{923556C3-AE12-447D-A587-842F4EC20700}"/>
    <cellStyle name="Normal 296" xfId="26089" xr:uid="{B6E181CB-4728-4BAC-9EE2-748BE39079FA}"/>
    <cellStyle name="Normal 3" xfId="272" xr:uid="{A763C36A-A256-4624-807D-82A6EAFDA38B}"/>
    <cellStyle name="Normal 3 10" xfId="273" xr:uid="{6A6CDEA8-D677-4596-82FB-EAFF10EEF8E7}"/>
    <cellStyle name="Normal 3 11" xfId="274" xr:uid="{795E04B2-9F62-4CC9-90C2-17E52BC06DCC}"/>
    <cellStyle name="Normal 3 12" xfId="26090" xr:uid="{DBA28747-C913-4AA0-995F-F46924E67FF6}"/>
    <cellStyle name="Normal 3 13" xfId="26091" xr:uid="{76046DDB-0758-4431-83CA-F835D5FF6E0B}"/>
    <cellStyle name="Normal 3 14" xfId="26092" xr:uid="{4C453839-F38C-4901-83C6-46442D71F13F}"/>
    <cellStyle name="Normal 3 15" xfId="26093" xr:uid="{21AE14A6-95F9-4CF2-AF39-1BEDA2D38537}"/>
    <cellStyle name="Normal 3 16" xfId="26094" xr:uid="{4257C10A-589E-431E-99A6-26F05389C08F}"/>
    <cellStyle name="Normal 3 17" xfId="26095" xr:uid="{A70024EF-0ED3-446D-BECC-93B8B95C8C2B}"/>
    <cellStyle name="Normal 3 2" xfId="275" xr:uid="{EE793E38-C95C-4D77-8272-CEB597C93F45}"/>
    <cellStyle name="Normal 3 2 10" xfId="26096" xr:uid="{39F6E6A8-4D4F-4B27-8327-A4EAD0AC75F1}"/>
    <cellStyle name="Normal 3 2 11" xfId="26097" xr:uid="{E6930905-EFAB-45CE-BB9B-02262743B648}"/>
    <cellStyle name="Normal 3 2 12" xfId="26098" xr:uid="{88F37FA8-AAD7-4C77-836E-5C86AA117477}"/>
    <cellStyle name="Normal 3 2 2" xfId="276" xr:uid="{712B9549-3750-41CC-BCB7-500E051D411A}"/>
    <cellStyle name="Normal 3 2 2 10" xfId="26099" xr:uid="{809416EE-9F74-44D0-847B-DCB5D09667E9}"/>
    <cellStyle name="Normal 3 2 2 2" xfId="26100" xr:uid="{D9B67A90-BFF8-4859-A114-58714B46D266}"/>
    <cellStyle name="Normal 3 2 2 2 2" xfId="26101" xr:uid="{40A288DC-3E07-4E95-917F-5942E66F4571}"/>
    <cellStyle name="Normal 3 2 2 2 2 2" xfId="26102" xr:uid="{E65B2ED2-0542-4A19-A711-35B5B47B87D3}"/>
    <cellStyle name="Normal 3 2 2 2 2 3" xfId="26103" xr:uid="{3B94C80E-7ECF-428A-9509-A6B914849536}"/>
    <cellStyle name="Normal 3 2 2 2 3" xfId="26104" xr:uid="{64EA1DC7-9DBD-4ED0-AFDE-D02D17FDA344}"/>
    <cellStyle name="Normal 3 2 2 2 3 2" xfId="26105" xr:uid="{FEA6FCE1-7481-4B53-8E46-FBC072FF519E}"/>
    <cellStyle name="Normal 3 2 2 2 3 3" xfId="26106" xr:uid="{CC6C473F-B1A4-4A33-9FBC-9F5B08DF1B94}"/>
    <cellStyle name="Normal 3 2 2 2 4" xfId="26107" xr:uid="{8095338B-3117-4267-8013-618B2EF30E6C}"/>
    <cellStyle name="Normal 3 2 2 2 4 2" xfId="26108" xr:uid="{B76087E7-E67C-4B5E-9E1C-3C2C738B156B}"/>
    <cellStyle name="Normal 3 2 2 2 4 3" xfId="26109" xr:uid="{695A9D18-8A9F-44FF-9DB7-1CD3D4DD705C}"/>
    <cellStyle name="Normal 3 2 2 2 5" xfId="26110" xr:uid="{9618EA97-160D-44A8-96D5-9330ABE3BB30}"/>
    <cellStyle name="Normal 3 2 2 2 5 2" xfId="26111" xr:uid="{9C50E7E8-8A18-4AEB-B348-D83755F18296}"/>
    <cellStyle name="Normal 3 2 2 2 5 3" xfId="26112" xr:uid="{FDCD1759-AF59-47DE-9E16-D8BCA2CC61F7}"/>
    <cellStyle name="Normal 3 2 2 2 6" xfId="26113" xr:uid="{E9B68ADF-B8D1-4C4B-BC31-CA9E33D615D0}"/>
    <cellStyle name="Normal 3 2 2 2 7" xfId="26114" xr:uid="{00E1E337-0A97-4741-B5B3-65B7D30C9938}"/>
    <cellStyle name="Normal 3 2 2 3" xfId="26115" xr:uid="{EA8BC170-5887-40EB-932B-8E6CDBB8F352}"/>
    <cellStyle name="Normal 3 2 2 3 2" xfId="26116" xr:uid="{0B30F9D9-A544-4B36-9C38-4905F7E13CD7}"/>
    <cellStyle name="Normal 3 2 2 3 2 2" xfId="26117" xr:uid="{6F52EF87-B327-4453-B9DC-54F1806A4E8D}"/>
    <cellStyle name="Normal 3 2 2 3 2 3" xfId="26118" xr:uid="{7026213F-E81B-4267-9844-BC6633A63530}"/>
    <cellStyle name="Normal 3 2 2 3 3" xfId="26119" xr:uid="{3E27AEE3-7F58-4A50-B5D2-A18505BB4123}"/>
    <cellStyle name="Normal 3 2 2 3 3 2" xfId="26120" xr:uid="{A0C0595E-9FA8-42D1-8D70-F69BFE573072}"/>
    <cellStyle name="Normal 3 2 2 3 3 3" xfId="26121" xr:uid="{8C37F3A8-39B0-4778-8447-D9C87D3AA3BC}"/>
    <cellStyle name="Normal 3 2 2 3 4" xfId="26122" xr:uid="{13B32367-4168-4CD0-8EF3-BCD3F984FBAB}"/>
    <cellStyle name="Normal 3 2 2 3 4 2" xfId="26123" xr:uid="{5D223F93-DA3E-4962-A299-F8B701FD3A13}"/>
    <cellStyle name="Normal 3 2 2 3 4 3" xfId="26124" xr:uid="{50D49559-1E61-4B5A-8B41-0490B02D5842}"/>
    <cellStyle name="Normal 3 2 2 3 5" xfId="26125" xr:uid="{0ABC1190-A3F6-41C5-8105-44C7AC6A0EC4}"/>
    <cellStyle name="Normal 3 2 2 3 5 2" xfId="26126" xr:uid="{437392CF-859B-4225-A155-2992F8D4D218}"/>
    <cellStyle name="Normal 3 2 2 3 5 3" xfId="26127" xr:uid="{CC9D18A7-3588-40E6-B808-30980AB63424}"/>
    <cellStyle name="Normal 3 2 2 3 6" xfId="26128" xr:uid="{163CCA15-6391-4B1D-9928-2A92841C8352}"/>
    <cellStyle name="Normal 3 2 2 3 7" xfId="26129" xr:uid="{0CACFEB2-2EFD-4660-8866-B3542A5B5639}"/>
    <cellStyle name="Normal 3 2 2 4" xfId="26130" xr:uid="{172BF919-61ED-4344-AB46-F391E9F765C1}"/>
    <cellStyle name="Normal 3 2 2 4 2" xfId="26131" xr:uid="{E523ABC0-E084-4F84-A281-0B12652C76CA}"/>
    <cellStyle name="Normal 3 2 2 4 3" xfId="26132" xr:uid="{CAE5F6F7-ED2B-490A-ACCD-6C94F1EFBDD7}"/>
    <cellStyle name="Normal 3 2 2 5" xfId="26133" xr:uid="{67AF245C-8A93-4512-B1FD-CD7CC81AF98C}"/>
    <cellStyle name="Normal 3 2 2 5 2" xfId="26134" xr:uid="{FA74698B-6186-4AE1-99C0-5210B260CD9D}"/>
    <cellStyle name="Normal 3 2 2 5 3" xfId="26135" xr:uid="{06A730DD-82B2-4A49-848E-37AD3E53A01C}"/>
    <cellStyle name="Normal 3 2 2 6" xfId="26136" xr:uid="{4EA666B8-B41F-4CD6-ACA6-303AD72CB628}"/>
    <cellStyle name="Normal 3 2 2 6 2" xfId="26137" xr:uid="{7EA9DC57-36C6-42A1-A84E-2C29EA22D9BC}"/>
    <cellStyle name="Normal 3 2 2 6 3" xfId="26138" xr:uid="{296BCCBF-86EC-4C02-8070-93A9029CBDDB}"/>
    <cellStyle name="Normal 3 2 2 7" xfId="26139" xr:uid="{5692F9D6-B7C8-4250-AFCD-325172369BDA}"/>
    <cellStyle name="Normal 3 2 2 7 2" xfId="26140" xr:uid="{0504C919-83A8-49FF-8F47-DAA693508F12}"/>
    <cellStyle name="Normal 3 2 2 7 3" xfId="26141" xr:uid="{BF1F3554-62A2-48B9-AE15-55D230B0D2EC}"/>
    <cellStyle name="Normal 3 2 2 8" xfId="26142" xr:uid="{297B0763-C7C6-4D47-879A-9B0518B36E72}"/>
    <cellStyle name="Normal 3 2 2 9" xfId="26143" xr:uid="{252142F5-9F4F-4EAF-BEE0-29ECDDDEDD35}"/>
    <cellStyle name="Normal 3 2 3" xfId="26144" xr:uid="{D6984F78-8DA3-4D3B-B628-5F1B03283DA6}"/>
    <cellStyle name="Normal 3 2 3 2" xfId="26145" xr:uid="{6930B9E9-6940-4A97-B013-D12445097917}"/>
    <cellStyle name="Normal 3 2 3 2 2" xfId="26146" xr:uid="{D670B1D6-2ABE-44AD-893B-1FBF2766EA1B}"/>
    <cellStyle name="Normal 3 2 3 2 3" xfId="26147" xr:uid="{B256769E-C6F5-40E9-93D0-51299D2EACCF}"/>
    <cellStyle name="Normal 3 2 3 3" xfId="26148" xr:uid="{DC197B8F-3EA7-4372-BE21-62B8B2DEF690}"/>
    <cellStyle name="Normal 3 2 3 3 2" xfId="26149" xr:uid="{47ABA859-BBE7-4292-A96A-C2727AE4E2B6}"/>
    <cellStyle name="Normal 3 2 3 3 3" xfId="26150" xr:uid="{FA8576EA-25CC-42D7-A8C0-A338BC25C951}"/>
    <cellStyle name="Normal 3 2 3 4" xfId="26151" xr:uid="{F5937ECE-DDEE-44A1-8289-CD4DD25961A5}"/>
    <cellStyle name="Normal 3 2 3 4 2" xfId="26152" xr:uid="{00A6E44B-F84B-437F-B0D9-BF05EC9A0049}"/>
    <cellStyle name="Normal 3 2 3 4 3" xfId="26153" xr:uid="{FD35A8A0-4877-44AF-893A-D2A372EDBA81}"/>
    <cellStyle name="Normal 3 2 3 5" xfId="26154" xr:uid="{B95D1A79-B939-4BD2-BEFD-EBD0E1A9D6BA}"/>
    <cellStyle name="Normal 3 2 3 5 2" xfId="26155" xr:uid="{940E050F-E4E3-4F01-BF57-50614913E469}"/>
    <cellStyle name="Normal 3 2 3 5 3" xfId="26156" xr:uid="{BF1A773F-7A1A-4ADB-9A93-445F635F1A46}"/>
    <cellStyle name="Normal 3 2 3 6" xfId="26157" xr:uid="{36E988CE-4F9B-479B-88E5-55BF2BBCBC7B}"/>
    <cellStyle name="Normal 3 2 3 7" xfId="26158" xr:uid="{423AF013-3F95-46A3-998E-9D1BF0CD558B}"/>
    <cellStyle name="Normal 3 2 4" xfId="26159" xr:uid="{08AC1511-D606-4F60-8CCC-58BA4CCD03FE}"/>
    <cellStyle name="Normal 3 2 4 2" xfId="26160" xr:uid="{6042F41F-22EA-49E5-A7AC-73B26D804FC1}"/>
    <cellStyle name="Normal 3 2 4 2 2" xfId="26161" xr:uid="{B46DD7EC-D731-44FC-920A-8F404D34533A}"/>
    <cellStyle name="Normal 3 2 4 2 3" xfId="26162" xr:uid="{76EF07C1-CCA0-4A9B-958F-CFDDA12E4706}"/>
    <cellStyle name="Normal 3 2 4 3" xfId="26163" xr:uid="{6772D091-5F1C-4DB2-AEE6-BCAFAFA15331}"/>
    <cellStyle name="Normal 3 2 4 3 2" xfId="26164" xr:uid="{DE19160C-42E6-4783-B3FF-7A900DF7D378}"/>
    <cellStyle name="Normal 3 2 4 3 3" xfId="26165" xr:uid="{F147F722-13C8-47DC-AC4D-9E52289892E7}"/>
    <cellStyle name="Normal 3 2 4 4" xfId="26166" xr:uid="{09337EA1-E283-4D3C-BA59-92B4732535CC}"/>
    <cellStyle name="Normal 3 2 4 4 2" xfId="26167" xr:uid="{11257018-E3D7-4A7E-A053-6323BF35AD00}"/>
    <cellStyle name="Normal 3 2 4 4 3" xfId="26168" xr:uid="{9D694D53-2287-4AF8-BDD2-741B2FBE9422}"/>
    <cellStyle name="Normal 3 2 4 5" xfId="26169" xr:uid="{898E9665-AFEB-44C3-BBEE-2B9513477104}"/>
    <cellStyle name="Normal 3 2 4 5 2" xfId="26170" xr:uid="{5B246635-9D55-4AC4-813B-3B0C89F0699F}"/>
    <cellStyle name="Normal 3 2 4 5 3" xfId="26171" xr:uid="{4836BF83-7AB1-4819-B81F-DCF22EC77981}"/>
    <cellStyle name="Normal 3 2 4 6" xfId="26172" xr:uid="{CD9FBF4E-BA9F-4D19-92A1-1F9D9948EC3A}"/>
    <cellStyle name="Normal 3 2 4 7" xfId="26173" xr:uid="{BB64D82A-8A77-428F-9797-076C5DD2E8EC}"/>
    <cellStyle name="Normal 3 2 5" xfId="26174" xr:uid="{326A0AB3-F2E7-4BAE-9EE7-3078EAFFDB0A}"/>
    <cellStyle name="Normal 3 2 5 2" xfId="26175" xr:uid="{6A08997B-26C6-4714-BFFD-776B67295BEA}"/>
    <cellStyle name="Normal 3 2 5 3" xfId="26176" xr:uid="{2633A51E-3D27-41E7-8BC3-79E44E6DCFDE}"/>
    <cellStyle name="Normal 3 2 6" xfId="26177" xr:uid="{5570980E-18AB-421C-A77A-266E98876BBB}"/>
    <cellStyle name="Normal 3 2 6 2" xfId="26178" xr:uid="{24771E4A-20B5-4BF4-A013-EC842000F700}"/>
    <cellStyle name="Normal 3 2 6 3" xfId="26179" xr:uid="{04DFDA4F-88AF-4E4E-A8E7-01A62BE48EDC}"/>
    <cellStyle name="Normal 3 2 7" xfId="26180" xr:uid="{A11BC5BC-FD6C-4A7B-AAF4-6BD00D47309E}"/>
    <cellStyle name="Normal 3 2 7 2" xfId="26181" xr:uid="{8B0028AD-44E5-466F-8B39-F28A3059275F}"/>
    <cellStyle name="Normal 3 2 7 3" xfId="26182" xr:uid="{6ADAD06D-C9E3-4EFF-BE5B-DA6F23747C6E}"/>
    <cellStyle name="Normal 3 2 8" xfId="26183" xr:uid="{BDE70FF4-803F-4853-B54E-E3194B930753}"/>
    <cellStyle name="Normal 3 2 8 2" xfId="26184" xr:uid="{222305D2-29C1-405B-831D-7EA1C756D5AD}"/>
    <cellStyle name="Normal 3 2 8 3" xfId="26185" xr:uid="{4955B447-3FB4-4482-B4C3-4C8CF85093F3}"/>
    <cellStyle name="Normal 3 2 9" xfId="26186" xr:uid="{C3099ADB-28BF-499C-9E57-2A9C4246BBD8}"/>
    <cellStyle name="Normal 3 3" xfId="277" xr:uid="{E548130C-3CA6-4AF8-AC38-D305E07C7A8B}"/>
    <cellStyle name="Normal 3 3 2" xfId="26187" xr:uid="{24CCBB22-CEDD-4E41-BCB5-347229546A10}"/>
    <cellStyle name="Normal 3 3 2 2" xfId="26188" xr:uid="{9679DB4B-9B4C-47D8-B636-04991ED48FD2}"/>
    <cellStyle name="Normal 3 3 2 2 2" xfId="26189" xr:uid="{FF7D4846-A1ED-4584-842D-580781F6287A}"/>
    <cellStyle name="Normal 3 3 2 2 3" xfId="26190" xr:uid="{686D6C86-1A9C-4627-A47D-3CBA89C9FEB1}"/>
    <cellStyle name="Normal 3 3 2 3" xfId="26191" xr:uid="{EA2443E8-4227-4F37-A14A-9B3EE8CB5094}"/>
    <cellStyle name="Normal 3 3 2 3 2" xfId="26192" xr:uid="{2214C431-5879-49A4-A24D-4913D3C4EC51}"/>
    <cellStyle name="Normal 3 3 2 3 3" xfId="26193" xr:uid="{4646F7BF-D5F1-4796-8821-41B438A0534B}"/>
    <cellStyle name="Normal 3 3 2 4" xfId="26194" xr:uid="{419B35DE-AE57-4E6E-976D-FBAE884C0F0B}"/>
    <cellStyle name="Normal 3 3 2 4 2" xfId="26195" xr:uid="{2EACEDBD-8A04-47D1-BD08-923CF52D9518}"/>
    <cellStyle name="Normal 3 3 2 4 3" xfId="26196" xr:uid="{B176E9D3-F17C-494E-853C-253E321A3554}"/>
    <cellStyle name="Normal 3 3 2 5" xfId="26197" xr:uid="{78A91F17-B124-4AC4-81FA-59E414F9DCC7}"/>
    <cellStyle name="Normal 3 3 2 5 2" xfId="26198" xr:uid="{C5F8A61C-7C9F-4988-ACE6-C470EF84E021}"/>
    <cellStyle name="Normal 3 3 2 5 3" xfId="26199" xr:uid="{F0AA9313-DC18-461F-BC92-6691B2FBFC2C}"/>
    <cellStyle name="Normal 3 3 2 6" xfId="26200" xr:uid="{4F871574-1B84-4C07-A475-83D26971BBAD}"/>
    <cellStyle name="Normal 3 3 2 7" xfId="26201" xr:uid="{4F009851-BD02-4FC2-B494-E3825862008A}"/>
    <cellStyle name="Normal 3 3 3" xfId="26202" xr:uid="{61A8EB1E-2BC4-44D7-B8EB-7DF14F1FE2FB}"/>
    <cellStyle name="Normal 3 3 3 2" xfId="26203" xr:uid="{FDC25086-5F76-4395-A6D6-E7CB3FD3C0F7}"/>
    <cellStyle name="Normal 3 3 3 2 2" xfId="26204" xr:uid="{8FD11A71-2481-4B6C-B47F-A4F2C4B3821A}"/>
    <cellStyle name="Normal 3 3 3 2 3" xfId="26205" xr:uid="{9DF5BC93-E8EE-4EE0-BE6A-D967D7FD28A5}"/>
    <cellStyle name="Normal 3 3 3 3" xfId="26206" xr:uid="{4E9621E6-046E-4BB0-938C-53647B892796}"/>
    <cellStyle name="Normal 3 3 3 3 2" xfId="26207" xr:uid="{FB0785AE-D3AC-485E-A349-F6ABD33A4ABA}"/>
    <cellStyle name="Normal 3 3 3 3 3" xfId="26208" xr:uid="{74FA5B7B-7068-4FEA-94FC-BA507CF59B46}"/>
    <cellStyle name="Normal 3 3 3 4" xfId="26209" xr:uid="{C7208025-79D6-4E9D-9272-8559AFBA209B}"/>
    <cellStyle name="Normal 3 3 3 4 2" xfId="26210" xr:uid="{9B43478A-4B60-41C5-9ECA-72E391C03118}"/>
    <cellStyle name="Normal 3 3 3 4 3" xfId="26211" xr:uid="{4991F082-BB88-4F44-A42E-3E2243AFD93B}"/>
    <cellStyle name="Normal 3 3 3 5" xfId="26212" xr:uid="{8BA771AE-7167-4836-A90D-5C3AF4B3578C}"/>
    <cellStyle name="Normal 3 3 3 5 2" xfId="26213" xr:uid="{91EF2717-0037-4D62-8FF4-9016F5A71BEE}"/>
    <cellStyle name="Normal 3 3 3 5 3" xfId="26214" xr:uid="{E55F9B18-8D39-412B-8212-9FF12657B0AB}"/>
    <cellStyle name="Normal 3 3 3 6" xfId="26215" xr:uid="{24D45F5C-1001-4227-9F05-F68934E05236}"/>
    <cellStyle name="Normal 3 3 3 7" xfId="26216" xr:uid="{D595F8A1-F341-4D0E-88A4-F9350DDBB7A5}"/>
    <cellStyle name="Normal 3 3 4" xfId="26217" xr:uid="{F4BA8A7F-4BBB-4F7B-893C-CD66D7E6AA17}"/>
    <cellStyle name="Normal 3 3 4 2" xfId="26218" xr:uid="{6A8976CA-CA9D-4E8F-B636-417D16719113}"/>
    <cellStyle name="Normal 3 3 4 3" xfId="26219" xr:uid="{9BCE0CC7-7633-498E-BBE3-609897A9B54E}"/>
    <cellStyle name="Normal 3 3 5" xfId="26220" xr:uid="{F5C7D81B-2D84-4FC3-9179-BC3FAC8463F2}"/>
    <cellStyle name="Normal 3 3 5 2" xfId="26221" xr:uid="{3196417B-89BB-4BE3-8272-C4BF7EE34A46}"/>
    <cellStyle name="Normal 3 3 5 3" xfId="26222" xr:uid="{7276E04D-DA62-4642-A40B-119D981DBE09}"/>
    <cellStyle name="Normal 3 3 6" xfId="26223" xr:uid="{6F893035-599B-47EE-BF7C-AAEE6976B444}"/>
    <cellStyle name="Normal 3 3 6 2" xfId="26224" xr:uid="{37EDB292-AF4F-4012-BEA9-10C7D7E728F8}"/>
    <cellStyle name="Normal 3 3 6 3" xfId="26225" xr:uid="{FBD283F0-FABB-406C-95F5-D1E3A3D43D61}"/>
    <cellStyle name="Normal 3 3 7" xfId="26226" xr:uid="{66D42506-5B98-4A59-9CB3-F35B377CABE9}"/>
    <cellStyle name="Normal 3 3 7 2" xfId="26227" xr:uid="{DDE53395-A86A-4FB9-BD6E-81C0F9FA32DB}"/>
    <cellStyle name="Normal 3 3 7 3" xfId="26228" xr:uid="{CC6E3814-24AC-465A-BA2C-B205C7713BA8}"/>
    <cellStyle name="Normal 3 3 8" xfId="26229" xr:uid="{BCF0E6D0-DC66-4065-91A7-4CE5F6634DCA}"/>
    <cellStyle name="Normal 3 3 9" xfId="26230" xr:uid="{C8D53FAB-60EF-421E-A2B3-797F3E39917D}"/>
    <cellStyle name="Normal 3 4" xfId="278" xr:uid="{A33CC90E-FE34-45E5-9A66-0A3076B563EE}"/>
    <cellStyle name="Normal 3 4 2" xfId="26231" xr:uid="{1EEE6E92-9F2B-4E75-9116-37CF805A5A49}"/>
    <cellStyle name="Normal 3 4 2 2" xfId="26232" xr:uid="{53891EBB-34C9-4C38-80E5-67A858ED3FC4}"/>
    <cellStyle name="Normal 3 4 2 3" xfId="26233" xr:uid="{ED7845B0-6296-491F-A0D9-9F441F343F49}"/>
    <cellStyle name="Normal 3 4 3" xfId="26234" xr:uid="{680593BD-7874-4C87-A584-B29B27BE7498}"/>
    <cellStyle name="Normal 3 4 3 2" xfId="26235" xr:uid="{36803CDC-EC4D-4FA7-8868-C570EC1F2EF6}"/>
    <cellStyle name="Normal 3 4 3 3" xfId="26236" xr:uid="{6E218E21-0439-4A8A-A50F-57E47D365635}"/>
    <cellStyle name="Normal 3 4 4" xfId="26237" xr:uid="{AED9ACF3-2E5B-4D72-B8D8-4C7283595DB2}"/>
    <cellStyle name="Normal 3 4 4 2" xfId="26238" xr:uid="{7AA40993-4F59-43B8-97C0-CA7C2FDB43A4}"/>
    <cellStyle name="Normal 3 4 4 3" xfId="26239" xr:uid="{2909BB16-D1D6-46FF-A6C1-0F3D0C441830}"/>
    <cellStyle name="Normal 3 4 5" xfId="26240" xr:uid="{05976494-50FC-4630-A68B-4AE21D2A66C6}"/>
    <cellStyle name="Normal 3 4 5 2" xfId="26241" xr:uid="{1CCB27B8-686F-4BE7-B20D-07A72998391E}"/>
    <cellStyle name="Normal 3 4 5 3" xfId="26242" xr:uid="{7EE3F4B9-B8FC-4A88-A030-7C59FA8852D4}"/>
    <cellStyle name="Normal 3 4 6" xfId="26243" xr:uid="{D900D30E-07E6-466A-90D8-2B267F03D809}"/>
    <cellStyle name="Normal 3 4 7" xfId="26244" xr:uid="{F81E3400-97C3-465C-B892-D54D820FF69A}"/>
    <cellStyle name="Normal 3 5" xfId="279" xr:uid="{53B9836C-1F6C-4157-A4ED-78F8AB0140C4}"/>
    <cellStyle name="Normal 3 5 2" xfId="26245" xr:uid="{885DF5A6-6819-4496-8E80-18065B5847C4}"/>
    <cellStyle name="Normal 3 5 2 2" xfId="26246" xr:uid="{E44C1645-E1C4-4507-8BE9-73722C1D7AA1}"/>
    <cellStyle name="Normal 3 5 2 3" xfId="26247" xr:uid="{314B98E5-2831-434C-A911-9AFD6EFB396A}"/>
    <cellStyle name="Normal 3 5 3" xfId="26248" xr:uid="{605A7D54-30EC-4E2F-819C-FE8D5470228E}"/>
    <cellStyle name="Normal 3 5 3 2" xfId="26249" xr:uid="{550BE993-86BD-417E-82C3-14E08426DCD3}"/>
    <cellStyle name="Normal 3 5 3 3" xfId="26250" xr:uid="{8769C352-D78F-4ADA-BE8D-B8D04C32B9CD}"/>
    <cellStyle name="Normal 3 5 4" xfId="26251" xr:uid="{7232DA13-E3FD-422F-87A3-9DE43C96A16C}"/>
    <cellStyle name="Normal 3 5 4 2" xfId="26252" xr:uid="{9968CE6A-6CC0-4EE0-A126-58496CEB7122}"/>
    <cellStyle name="Normal 3 5 4 3" xfId="26253" xr:uid="{A9B9838F-05D9-4D89-82FE-7E4330EAB5C0}"/>
    <cellStyle name="Normal 3 5 5" xfId="26254" xr:uid="{BD0E831F-E889-44E9-B6C3-8B77AE7AF176}"/>
    <cellStyle name="Normal 3 5 5 2" xfId="26255" xr:uid="{B79BEB81-B65B-47E8-8619-5E92976B3186}"/>
    <cellStyle name="Normal 3 5 5 3" xfId="26256" xr:uid="{59C61427-C15C-407B-9919-1891098B077D}"/>
    <cellStyle name="Normal 3 5 6" xfId="26257" xr:uid="{6316CA77-861C-4698-8E8D-537854200562}"/>
    <cellStyle name="Normal 3 5 7" xfId="26258" xr:uid="{A1CAD141-0028-4450-B2E6-EE533FA8FA3F}"/>
    <cellStyle name="Normal 3 6" xfId="280" xr:uid="{F7522FA4-ECDA-4E92-A99A-29C07999BF90}"/>
    <cellStyle name="Normal 3 6 2" xfId="26259" xr:uid="{B4ADC624-3F87-449A-BC92-09FAA148FFFB}"/>
    <cellStyle name="Normal 3 6 3" xfId="26260" xr:uid="{DE649259-7A6C-4DC4-BC31-1FCA561927C0}"/>
    <cellStyle name="Normal 3 7" xfId="281" xr:uid="{3EE3BFBE-AEA7-4883-BE42-0F4816AB6231}"/>
    <cellStyle name="Normal 3 7 2" xfId="26261" xr:uid="{DD908344-1177-426B-B3CC-6B34E85A6BC6}"/>
    <cellStyle name="Normal 3 7 3" xfId="26262" xr:uid="{1C090B18-42E8-442E-8DD3-D08C33F6B6AE}"/>
    <cellStyle name="Normal 3 8" xfId="282" xr:uid="{DA5C1860-23BD-4BFA-BE21-2FEAA0E1648F}"/>
    <cellStyle name="Normal 3 8 2" xfId="26263" xr:uid="{4E235A47-0F5C-4C37-873F-21F1630C00EA}"/>
    <cellStyle name="Normal 3 8 3" xfId="26264" xr:uid="{E67F0A8E-E3C6-425E-A113-2C18CBA691DF}"/>
    <cellStyle name="Normal 3 9" xfId="283" xr:uid="{7F20BCAB-44E8-463A-A530-0E06AE528F67}"/>
    <cellStyle name="Normal 3 9 2" xfId="26265" xr:uid="{F2FBF23A-83B8-48B3-BAFC-32BE4C3C658A}"/>
    <cellStyle name="Normal 3 9 3" xfId="26266" xr:uid="{587E7836-1714-44EC-B86A-A86A29F57312}"/>
    <cellStyle name="Normal 3_asset sales" xfId="284" xr:uid="{B7409CAD-88C0-4BBE-8993-EB418980148D}"/>
    <cellStyle name="Normal 30" xfId="285" xr:uid="{07F62AA1-59A2-4D03-A2A0-32673C6047CC}"/>
    <cellStyle name="Normal 30 2" xfId="286" xr:uid="{6114A59E-EAC7-40D5-9039-428B6DFBA8F6}"/>
    <cellStyle name="Normal 30 2 2" xfId="26267" xr:uid="{983E6393-9965-49AF-A6CB-800DB2988D08}"/>
    <cellStyle name="Normal 30 2 3" xfId="26268" xr:uid="{4F603153-8036-4973-A7E4-8D05BCB8AED3}"/>
    <cellStyle name="Normal 30 2 4" xfId="26269" xr:uid="{D86B2BF4-DFAF-40A7-B81E-D36067911E8D}"/>
    <cellStyle name="Normal 30 2 5" xfId="26270" xr:uid="{824DE175-D4B7-4920-AA89-A07BD76F62D5}"/>
    <cellStyle name="Normal 30 3" xfId="26271" xr:uid="{1406CB57-FA59-41BF-89C8-66E49C51A953}"/>
    <cellStyle name="Normal 30 4" xfId="26272" xr:uid="{0FBD2B64-725C-4C92-B209-A0DA9E11432A}"/>
    <cellStyle name="Normal 30 5" xfId="26273" xr:uid="{394B9DB4-9154-46C6-B6BF-57EC9D289665}"/>
    <cellStyle name="Normal 30 6" xfId="26274" xr:uid="{BDC340B0-BEDE-4F15-BDE6-902DB83F9EC8}"/>
    <cellStyle name="Normal 30 7" xfId="26275" xr:uid="{93356398-0464-4E3C-AF15-22AACC7752E3}"/>
    <cellStyle name="Normal 31" xfId="287" xr:uid="{98075A4E-A1AE-44CF-8663-A03BFACCF6B4}"/>
    <cellStyle name="Normal 31 2" xfId="288" xr:uid="{E597932B-832E-4D82-B60D-07EC4B4FF807}"/>
    <cellStyle name="Normal 31 2 2" xfId="26276" xr:uid="{10EB36D3-2CDD-4D74-BEE6-287D12C4775E}"/>
    <cellStyle name="Normal 31 2 3" xfId="26277" xr:uid="{4A59992D-5694-4578-834C-B8C9F32E0A26}"/>
    <cellStyle name="Normal 31 2 4" xfId="26278" xr:uid="{6847E26D-B420-4609-9323-612CEA410DAC}"/>
    <cellStyle name="Normal 31 2 5" xfId="26279" xr:uid="{56106F05-B756-4297-AE33-B2241F13FC98}"/>
    <cellStyle name="Normal 31 3" xfId="26280" xr:uid="{2B977CEC-E9E0-4BC7-85D7-C6EE37E28C23}"/>
    <cellStyle name="Normal 31 4" xfId="26281" xr:uid="{7F5CE2CC-12BD-4D77-B26A-EBDCA5D83A72}"/>
    <cellStyle name="Normal 31 5" xfId="26282" xr:uid="{D8C933B8-D8B8-42D4-9EB0-601DD79290E9}"/>
    <cellStyle name="Normal 31 6" xfId="26283" xr:uid="{526D406B-2565-4035-B88B-61A325440864}"/>
    <cellStyle name="Normal 31 7" xfId="26284" xr:uid="{2E3C78BD-32EC-416E-A99C-E3ED80240407}"/>
    <cellStyle name="Normal 32" xfId="289" xr:uid="{197B6655-ED0F-4491-A7F4-ED0CFC9ADC4B}"/>
    <cellStyle name="Normal 32 2" xfId="290" xr:uid="{F3909FD4-3A33-4144-8700-03FBF31B0B3F}"/>
    <cellStyle name="Normal 32 2 2" xfId="26285" xr:uid="{3D81EC6B-79AF-4094-A48F-200DDD9E1177}"/>
    <cellStyle name="Normal 32 2 3" xfId="26286" xr:uid="{2CCFB45F-A088-42B9-B09A-670FEF54747C}"/>
    <cellStyle name="Normal 32 2 4" xfId="26287" xr:uid="{BADEE015-9759-4A81-BB12-EB2B9D33CB98}"/>
    <cellStyle name="Normal 32 2 5" xfId="26288" xr:uid="{B64B9A23-93FF-46FD-BA29-8EAEDD8B58DC}"/>
    <cellStyle name="Normal 32 3" xfId="26289" xr:uid="{D7A8B41B-F80C-4192-BAF4-82CF75336CC3}"/>
    <cellStyle name="Normal 32 4" xfId="26290" xr:uid="{F8D5422D-41DF-44BA-B7D9-54C0F53CDEE9}"/>
    <cellStyle name="Normal 32 5" xfId="26291" xr:uid="{AD0E5739-E13A-4524-8DA2-CCD06B152F35}"/>
    <cellStyle name="Normal 32 6" xfId="26292" xr:uid="{FB2019C2-838C-4BAB-822C-A5A3DB144DFA}"/>
    <cellStyle name="Normal 33" xfId="291" xr:uid="{BADAB7BB-4712-4B57-8210-089834A76578}"/>
    <cellStyle name="Normal 33 2" xfId="292" xr:uid="{DF426D67-93CC-4253-8EEF-D3DD29D10993}"/>
    <cellStyle name="Normal 33 2 2" xfId="26293" xr:uid="{980A4F56-2ADD-42BC-814C-1139CE11E607}"/>
    <cellStyle name="Normal 33 2 3" xfId="26294" xr:uid="{F85F243B-0858-4C71-AA72-208F9B0B3F2E}"/>
    <cellStyle name="Normal 33 2 4" xfId="26295" xr:uid="{CB0690AC-1589-4309-935E-4AE6ECCE124D}"/>
    <cellStyle name="Normal 33 2 5" xfId="26296" xr:uid="{66C5E3CF-913B-48E6-BDF0-BCDC1123C615}"/>
    <cellStyle name="Normal 33 3" xfId="26297" xr:uid="{86281429-FE7F-4925-A1D1-FEDF14A5D8E2}"/>
    <cellStyle name="Normal 33 4" xfId="26298" xr:uid="{244CA40E-0BF9-447A-A9DB-9C9931A1C5E3}"/>
    <cellStyle name="Normal 33 5" xfId="26299" xr:uid="{1A88675F-6640-4494-B1E3-6A96AB9ECD61}"/>
    <cellStyle name="Normal 33 6" xfId="26300" xr:uid="{81720B8B-BD6B-4AE8-9CE1-E3E0385B08EB}"/>
    <cellStyle name="Normal 34" xfId="293" xr:uid="{3D95BDEE-7215-4B41-9F9B-37031A65CF08}"/>
    <cellStyle name="Normal 34 2" xfId="294" xr:uid="{89CE4267-446E-4F24-80F7-60D30D21847D}"/>
    <cellStyle name="Normal 34 2 2" xfId="26301" xr:uid="{000AC440-53A4-4593-8A57-2202E2E45E7A}"/>
    <cellStyle name="Normal 34 2 3" xfId="26302" xr:uid="{D503522A-DF15-4328-94DB-5AFC7EDE10AD}"/>
    <cellStyle name="Normal 34 2 4" xfId="26303" xr:uid="{B02D01DA-AD4D-44FB-B662-6188B780A357}"/>
    <cellStyle name="Normal 34 2 5" xfId="26304" xr:uid="{CFE52DC7-8740-4808-BE58-AE58312FB9B4}"/>
    <cellStyle name="Normal 34 3" xfId="26305" xr:uid="{3FA1E81D-E1B3-4878-A8ED-04006FDFD436}"/>
    <cellStyle name="Normal 34 4" xfId="26306" xr:uid="{8AD84C04-474E-4AE6-AA91-60E0E5E81897}"/>
    <cellStyle name="Normal 34 5" xfId="26307" xr:uid="{FF81EC9E-C696-4257-8EAB-F903F4253290}"/>
    <cellStyle name="Normal 34 6" xfId="26308" xr:uid="{CC19E63A-B15D-4627-AE67-F0A544BF695B}"/>
    <cellStyle name="Normal 35" xfId="295" xr:uid="{CA3B6C25-87D0-4B79-88F8-B3C673AA8CA9}"/>
    <cellStyle name="Normal 35 2" xfId="296" xr:uid="{BA8B028D-0A5D-4AB5-9CD2-F7B5FB9AE834}"/>
    <cellStyle name="Normal 35 2 2" xfId="26309" xr:uid="{B62560C4-371E-488D-94A3-70DE3A79F748}"/>
    <cellStyle name="Normal 35 2 3" xfId="26310" xr:uid="{4AB9E1FF-B248-4FB9-9B93-812F9BC1D6AF}"/>
    <cellStyle name="Normal 35 2 4" xfId="26311" xr:uid="{4B4FCFB5-22AF-4739-ACD6-3336FE7CD1F2}"/>
    <cellStyle name="Normal 35 2 5" xfId="26312" xr:uid="{4FB16234-3C37-4DCC-8EF4-DFAF8ADB7A49}"/>
    <cellStyle name="Normal 35 3" xfId="26313" xr:uid="{1F104FF2-6BF7-40B6-9DA9-8E08FFC2FFF7}"/>
    <cellStyle name="Normal 35 4" xfId="26314" xr:uid="{7F1A7A69-5713-419F-9B1B-0FEA91899A6F}"/>
    <cellStyle name="Normal 35 5" xfId="26315" xr:uid="{66163156-715C-403B-B189-31DDCF36C6F2}"/>
    <cellStyle name="Normal 35 6" xfId="26316" xr:uid="{14EAE090-1559-4573-AC2B-D29ED09BD80B}"/>
    <cellStyle name="Normal 36" xfId="297" xr:uid="{E1914D00-F0A2-47EC-8F87-9FFEDB9F97D8}"/>
    <cellStyle name="Normal 36 2" xfId="298" xr:uid="{A48E76D8-352F-480C-AF01-010939DD163D}"/>
    <cellStyle name="Normal 36 2 2" xfId="26317" xr:uid="{1A25C614-CC48-475C-8B8B-3D5017B9FC33}"/>
    <cellStyle name="Normal 36 2 3" xfId="26318" xr:uid="{6A787B8B-40F9-44DD-86E9-AEEA0ED9CBCA}"/>
    <cellStyle name="Normal 36 2 4" xfId="26319" xr:uid="{C1D63643-16CD-4099-B58E-8593DAD2AB72}"/>
    <cellStyle name="Normal 36 2 5" xfId="26320" xr:uid="{C446AD57-B5DB-4638-B884-373645E13F50}"/>
    <cellStyle name="Normal 36 3" xfId="26321" xr:uid="{27D512D5-EE73-40B3-BEED-1B9F609E4FCD}"/>
    <cellStyle name="Normal 36 4" xfId="26322" xr:uid="{3DA1F262-9FBF-4593-9572-52749BE0FBCB}"/>
    <cellStyle name="Normal 36 5" xfId="26323" xr:uid="{B0BD3F46-EC45-44D8-8E6C-E207CE9D50B3}"/>
    <cellStyle name="Normal 36 6" xfId="26324" xr:uid="{4B6517EA-9F68-41EE-8B69-6AC9B822C77B}"/>
    <cellStyle name="Normal 37" xfId="299" xr:uid="{19FC8EEF-B476-43E8-B454-F4FECAF9B052}"/>
    <cellStyle name="Normal 37 2" xfId="300" xr:uid="{F1FFB3F8-2A59-42FD-930B-F6D3B80FBF99}"/>
    <cellStyle name="Normal 37 2 2" xfId="26325" xr:uid="{F5A653CF-2F91-4057-A53C-01E72DAEF548}"/>
    <cellStyle name="Normal 37 2 3" xfId="26326" xr:uid="{18C7860C-F3F9-42DA-B492-F265CBD8085F}"/>
    <cellStyle name="Normal 37 2 4" xfId="26327" xr:uid="{A4EB58A5-1499-4DA7-A237-1B98B56892EA}"/>
    <cellStyle name="Normal 37 2 5" xfId="26328" xr:uid="{D12F881B-DF61-4D79-B885-4EC74E7CEA24}"/>
    <cellStyle name="Normal 37 3" xfId="26329" xr:uid="{F8F8FC7D-2417-4CB6-B0C6-CCE6B615E009}"/>
    <cellStyle name="Normal 37 4" xfId="26330" xr:uid="{A767227D-F14E-41E6-AC06-1843A2C30A81}"/>
    <cellStyle name="Normal 37 5" xfId="26331" xr:uid="{4E34D7ED-CEC9-4859-975F-5B80B781F230}"/>
    <cellStyle name="Normal 37 6" xfId="26332" xr:uid="{E961FE40-23B3-48AC-B18A-DF5F60A2A96D}"/>
    <cellStyle name="Normal 38" xfId="301" xr:uid="{5F53DA02-E2A1-49E7-A91C-74698B645AF1}"/>
    <cellStyle name="Normal 38 2" xfId="302" xr:uid="{79E12BA2-9083-4376-8725-E855FEF65718}"/>
    <cellStyle name="Normal 38 2 2" xfId="26333" xr:uid="{096A1549-2385-43D2-BB5A-2DE3ACB8FF7C}"/>
    <cellStyle name="Normal 38 2 3" xfId="26334" xr:uid="{2E3FDB29-BAE5-4453-AFE0-B520F07CA904}"/>
    <cellStyle name="Normal 38 2 4" xfId="26335" xr:uid="{734224A8-1D4C-48CD-AD19-92D577AB3B33}"/>
    <cellStyle name="Normal 38 2 5" xfId="26336" xr:uid="{2A1EE8B3-5D7D-4CA9-A622-E64DCE13F983}"/>
    <cellStyle name="Normal 38 3" xfId="26337" xr:uid="{1B859335-9990-4BC2-9200-1EC7FAA9A961}"/>
    <cellStyle name="Normal 38 4" xfId="26338" xr:uid="{3821C3F0-771D-4985-95D5-2E2231C3D49E}"/>
    <cellStyle name="Normal 38 5" xfId="26339" xr:uid="{C391FD27-B6FD-4A5C-A3E1-F42E62D5B197}"/>
    <cellStyle name="Normal 38 6" xfId="26340" xr:uid="{B523F0C6-F7D4-40B7-A0A4-3440A9F2D7FE}"/>
    <cellStyle name="Normal 39" xfId="303" xr:uid="{A9F0EB52-2111-4FD6-BB8E-231D80B7E422}"/>
    <cellStyle name="Normal 39 2" xfId="304" xr:uid="{23C34C43-58E9-4918-8CE3-A3290AD8190B}"/>
    <cellStyle name="Normal 39 2 2" xfId="26341" xr:uid="{EB40A0E3-DB30-451B-94D2-30AB97B7C5F4}"/>
    <cellStyle name="Normal 39 2 3" xfId="26342" xr:uid="{E4CD8BD5-BFE2-4549-9E40-8374C74565A3}"/>
    <cellStyle name="Normal 39 2 4" xfId="26343" xr:uid="{72E0EE53-89D2-48F0-94BE-BA0AE37885BE}"/>
    <cellStyle name="Normal 39 2 5" xfId="26344" xr:uid="{73ED31F0-0A1F-40C4-8BF7-C8F96EA2EA45}"/>
    <cellStyle name="Normal 39 3" xfId="26345" xr:uid="{5D6312F7-C1AA-4883-B3E3-ECF688B215E9}"/>
    <cellStyle name="Normal 39 4" xfId="26346" xr:uid="{DC519662-77E1-412D-BF21-17313B221CB9}"/>
    <cellStyle name="Normal 39 5" xfId="26347" xr:uid="{44214041-F3B4-436E-959E-6F870D101786}"/>
    <cellStyle name="Normal 39 6" xfId="26348" xr:uid="{2CE62C75-BCE5-45B5-8415-4FD2E90247F9}"/>
    <cellStyle name="Normal 4" xfId="9" xr:uid="{2D720B66-5BFC-45C0-91FB-A25236F756DA}"/>
    <cellStyle name="Normal 4 2" xfId="305" xr:uid="{D8D7E59B-33E0-4076-87BF-FA0E2A8A353E}"/>
    <cellStyle name="Normal 4 2 2" xfId="26349" xr:uid="{43AF0FD9-D759-4C47-B35E-21C91ED0D7C0}"/>
    <cellStyle name="Normal 4 2 2 2" xfId="26350" xr:uid="{4D07169B-F588-4820-9BFC-4997B2948A2C}"/>
    <cellStyle name="Normal 4 3" xfId="306" xr:uid="{1F94DA4C-FC3B-4BC4-A962-7E6C22E368A4}"/>
    <cellStyle name="Normal 4 3 2" xfId="26351" xr:uid="{B6FD7E8F-0A49-4332-8147-ADDDEC81C9C2}"/>
    <cellStyle name="Normal 4 4" xfId="26352" xr:uid="{81AE37CE-FE55-4E2A-9586-3F9826DBA1B9}"/>
    <cellStyle name="Normal 4 4 2" xfId="26353" xr:uid="{6C60FD02-0B1E-45BE-8F46-84F975B9551E}"/>
    <cellStyle name="Normal 4 5" xfId="26354" xr:uid="{3C7567D3-7502-4CCC-BAE3-B3EF05CB0D14}"/>
    <cellStyle name="Normal 4 5 2" xfId="26355" xr:uid="{678513BB-2ABC-4F68-8411-01836F9B9016}"/>
    <cellStyle name="Normal 4 6" xfId="307" xr:uid="{AAC32A24-F552-4A77-883D-072F6872766C}"/>
    <cellStyle name="Normal 4 6 2" xfId="26356" xr:uid="{042B3E2A-3997-44F3-84EE-60A762B039DD}"/>
    <cellStyle name="Normal 4 7" xfId="26357" xr:uid="{D1BBDDEE-6D2D-4CFD-989E-1B9154698804}"/>
    <cellStyle name="Normal 4 8" xfId="26358" xr:uid="{E839E780-3078-42DA-929C-F9F894154550}"/>
    <cellStyle name="Normal 4 8 2" xfId="26359" xr:uid="{8F73F4A5-E5A8-40A1-90CA-E4194BC79CC6}"/>
    <cellStyle name="Normal 4 8 3" xfId="26360" xr:uid="{E64802F6-B045-4994-ADBC-EDA5905DD744}"/>
    <cellStyle name="Normal 4 8 4" xfId="26361" xr:uid="{99EA28EC-CB9A-4D96-8F40-FFC2639C7A54}"/>
    <cellStyle name="Normal 4 9" xfId="26362" xr:uid="{1E1645F4-FC3F-40C8-810E-B39F09BE4722}"/>
    <cellStyle name="Normal 4_5A4 10-11 Templates Final" xfId="26363" xr:uid="{B98EBD00-4D6D-43DB-BFC0-4CA763B58092}"/>
    <cellStyle name="Normal 40" xfId="308" xr:uid="{39BDA5FC-3A4D-4D44-B330-7B3F18443D8C}"/>
    <cellStyle name="Normal 40 2" xfId="309" xr:uid="{E76DBD08-EAE9-4ADA-8399-0A9628133284}"/>
    <cellStyle name="Normal 40 2 2" xfId="26364" xr:uid="{BF56230B-E77D-427A-9570-512B871EB4D3}"/>
    <cellStyle name="Normal 40 2 3" xfId="26365" xr:uid="{EAB89F9B-FE1A-4AE4-8883-6CBF77D40140}"/>
    <cellStyle name="Normal 40 2 4" xfId="26366" xr:uid="{97314E50-0DC7-49C1-8C1C-08F5CB37940A}"/>
    <cellStyle name="Normal 40 2 5" xfId="26367" xr:uid="{F77D809B-251B-4106-B34B-E52E1ED78AF7}"/>
    <cellStyle name="Normal 40 3" xfId="26368" xr:uid="{7A98FA2F-0B2F-4BAD-9468-14A718C9BF71}"/>
    <cellStyle name="Normal 40 4" xfId="26369" xr:uid="{DC13E714-1A24-4DD7-878C-943877F1AB71}"/>
    <cellStyle name="Normal 40 5" xfId="26370" xr:uid="{F6FA81C0-26BE-4685-BD7E-BC86E21DECC7}"/>
    <cellStyle name="Normal 40 6" xfId="26371" xr:uid="{8265C531-5159-4134-8F10-620090DA3850}"/>
    <cellStyle name="Normal 41" xfId="310" xr:uid="{8AD8EE7F-12FE-416F-A4E8-4E8F044854D2}"/>
    <cellStyle name="Normal 41 2" xfId="311" xr:uid="{4C73B275-9522-46F0-931B-1008214922D7}"/>
    <cellStyle name="Normal 41 2 2" xfId="26372" xr:uid="{E225906C-7788-4E9A-B877-EE08424D20ED}"/>
    <cellStyle name="Normal 41 2 3" xfId="26373" xr:uid="{47B902E0-0E97-4ABA-99A5-20C5146E8786}"/>
    <cellStyle name="Normal 41 2 4" xfId="26374" xr:uid="{0506AC03-3B9E-4C71-B0D9-84AC6CFECBFE}"/>
    <cellStyle name="Normal 41 2 5" xfId="26375" xr:uid="{D0C20C04-E3D6-46AE-B842-EE9BA8AA1135}"/>
    <cellStyle name="Normal 41 3" xfId="26376" xr:uid="{6D856399-DE0C-4C54-9AF2-24590A898793}"/>
    <cellStyle name="Normal 41 4" xfId="26377" xr:uid="{E317A2C0-31FF-4B4A-A100-422413A897FD}"/>
    <cellStyle name="Normal 41 5" xfId="26378" xr:uid="{FF714BD3-D9D2-49DA-9DA9-D03F0C80630E}"/>
    <cellStyle name="Normal 41 6" xfId="26379" xr:uid="{125173DF-1DEF-4AF9-BD65-A1E5AFB6003F}"/>
    <cellStyle name="Normal 42" xfId="312" xr:uid="{21B6A748-2D45-4E0C-9DCC-24DBACEFB7AF}"/>
    <cellStyle name="Normal 42 2" xfId="313" xr:uid="{A17A402C-13A3-4949-A1E5-E395F2776AC4}"/>
    <cellStyle name="Normal 42 2 2" xfId="26380" xr:uid="{440C3D62-0E99-4973-A04A-F56284B443CF}"/>
    <cellStyle name="Normal 42 2 3" xfId="26381" xr:uid="{F9FFF75B-A08F-4400-9FCE-08B076B8F593}"/>
    <cellStyle name="Normal 42 2 4" xfId="26382" xr:uid="{49BFCB8E-0552-44EC-8243-5B6B4466BE3A}"/>
    <cellStyle name="Normal 42 2 5" xfId="26383" xr:uid="{4B8E1B8A-5DB0-4E41-900F-EEA103EBA325}"/>
    <cellStyle name="Normal 42 3" xfId="26384" xr:uid="{FB329203-41D2-4CCB-8300-71F4D3F758DA}"/>
    <cellStyle name="Normal 42 4" xfId="26385" xr:uid="{58A8BC56-1E5E-49AC-92A9-2A8976E051BB}"/>
    <cellStyle name="Normal 42 5" xfId="26386" xr:uid="{6312F585-30B6-4C94-89E0-C6B0C246A3DD}"/>
    <cellStyle name="Normal 42 6" xfId="26387" xr:uid="{49A9B5BC-B6E0-4909-AF70-A1403ECFBAD6}"/>
    <cellStyle name="Normal 43" xfId="314" xr:uid="{0A8EB076-88B1-4858-8372-0894056DBC2E}"/>
    <cellStyle name="Normal 43 2" xfId="315" xr:uid="{F91339A1-F298-43B7-931B-2BEDC4FACB4A}"/>
    <cellStyle name="Normal 43 2 2" xfId="26388" xr:uid="{F1B25DE8-D0BB-4582-907A-F4C39AEF579D}"/>
    <cellStyle name="Normal 43 2 3" xfId="26389" xr:uid="{0BAC0B9F-E105-480D-8DB5-016DCDB43984}"/>
    <cellStyle name="Normal 43 2 4" xfId="26390" xr:uid="{89E0ECC5-EAA5-491C-B29D-0D9094E13130}"/>
    <cellStyle name="Normal 43 2 5" xfId="26391" xr:uid="{2DC7FD45-BDF1-4306-81D6-31C9E9D3F774}"/>
    <cellStyle name="Normal 43 3" xfId="26392" xr:uid="{0C682169-A846-4006-AE01-0904ADB527FF}"/>
    <cellStyle name="Normal 43 4" xfId="26393" xr:uid="{E168D07D-7A34-4173-AF5D-FCB3A0839909}"/>
    <cellStyle name="Normal 43 5" xfId="26394" xr:uid="{183793C0-904E-4FA7-AAF6-6900714DE489}"/>
    <cellStyle name="Normal 43 6" xfId="26395" xr:uid="{6E1D528E-8A10-4BC5-9ACF-945E1A4570F3}"/>
    <cellStyle name="Normal 44" xfId="316" xr:uid="{D8AD8274-5F85-42D6-BE0C-EB4680326042}"/>
    <cellStyle name="Normal 44 2" xfId="317" xr:uid="{99B35F9A-AD7B-4600-B6F1-3D8FC70CFB44}"/>
    <cellStyle name="Normal 44 2 2" xfId="26396" xr:uid="{CC0F7F62-6D6C-49CF-8849-CEA1A04AA386}"/>
    <cellStyle name="Normal 44 2 3" xfId="26397" xr:uid="{4B4AC4E6-1820-40D3-8625-DD7372CDB1A7}"/>
    <cellStyle name="Normal 44 2 4" xfId="26398" xr:uid="{083F7BCE-E465-427B-86EA-53DC49D2DC4E}"/>
    <cellStyle name="Normal 44 2 5" xfId="26399" xr:uid="{2AF1A99A-F98C-478A-BD9E-EE9C4FB60AF2}"/>
    <cellStyle name="Normal 44 3" xfId="26400" xr:uid="{26ED7003-40C4-4610-B994-74233C1F66F3}"/>
    <cellStyle name="Normal 44 4" xfId="26401" xr:uid="{3AD23921-AA64-48FD-86F5-2CB1EE31E835}"/>
    <cellStyle name="Normal 44 5" xfId="26402" xr:uid="{8DDB9AC2-09FD-4F30-BEA3-188D4818DB55}"/>
    <cellStyle name="Normal 44 6" xfId="26403" xr:uid="{718C7720-649A-483E-86F5-C581292940F9}"/>
    <cellStyle name="Normal 45" xfId="318" xr:uid="{06B0959A-EFBF-404A-BA57-01B6EF626A20}"/>
    <cellStyle name="Normal 45 2" xfId="319" xr:uid="{4F5097AA-3073-42E8-85FF-8406F30FBEB1}"/>
    <cellStyle name="Normal 45 2 2" xfId="26404" xr:uid="{7DEDE621-BFA0-40C5-A5EA-770927314889}"/>
    <cellStyle name="Normal 45 2 3" xfId="26405" xr:uid="{2305531D-3A4F-4EA0-A5D2-45D032DE2A88}"/>
    <cellStyle name="Normal 45 2 4" xfId="26406" xr:uid="{DE935E09-EE9A-46E7-B675-58F1C5921F57}"/>
    <cellStyle name="Normal 45 2 5" xfId="26407" xr:uid="{8EB51685-1589-4138-8539-44F6CC456742}"/>
    <cellStyle name="Normal 45 3" xfId="26408" xr:uid="{4C297EFC-3DC0-43E5-A7D2-6666CA427C75}"/>
    <cellStyle name="Normal 45 4" xfId="26409" xr:uid="{972FB41C-EDF2-41C1-9067-88313E59CFFF}"/>
    <cellStyle name="Normal 45 5" xfId="26410" xr:uid="{088998A4-FFA8-4003-9A88-F2B9F5BE45C7}"/>
    <cellStyle name="Normal 45 6" xfId="26411" xr:uid="{4EE83F45-6256-48AB-BAB2-1B1089BEBAA5}"/>
    <cellStyle name="Normal 46" xfId="320" xr:uid="{7B6576DE-7D3B-4C09-898A-5A95ED79219B}"/>
    <cellStyle name="Normal 46 2" xfId="321" xr:uid="{0CDA2C0E-4BF0-4BC3-8DCD-22AAA67C7B9D}"/>
    <cellStyle name="Normal 46 2 2" xfId="26412" xr:uid="{619BEC9F-5BD1-4214-BCD2-A147B9B29A4F}"/>
    <cellStyle name="Normal 46 2 3" xfId="26413" xr:uid="{FF68FB75-49B1-42E2-885A-FF34A2365D68}"/>
    <cellStyle name="Normal 46 2 4" xfId="26414" xr:uid="{CC2F68D5-E5B2-48F7-AB41-B69709068997}"/>
    <cellStyle name="Normal 46 2 5" xfId="26415" xr:uid="{762F56A9-1B14-4F7B-9744-D8DB8ED74F47}"/>
    <cellStyle name="Normal 46 3" xfId="26416" xr:uid="{E87B0556-0356-4704-80BA-B929ABD17D49}"/>
    <cellStyle name="Normal 46 4" xfId="26417" xr:uid="{B725F4E2-F975-43B8-B25E-565091CB013E}"/>
    <cellStyle name="Normal 46 5" xfId="26418" xr:uid="{0251AED3-698C-4A8D-8450-C5278654CC9D}"/>
    <cellStyle name="Normal 46 6" xfId="26419" xr:uid="{3A328294-68AC-42C8-94D0-42D5862D20EE}"/>
    <cellStyle name="Normal 47" xfId="322" xr:uid="{7CA0B0B5-7591-4D56-B5E0-4D7BA5822184}"/>
    <cellStyle name="Normal 47 2" xfId="323" xr:uid="{FC3DEA45-B05E-47CB-89A2-0B89B5136A9D}"/>
    <cellStyle name="Normal 47 2 2" xfId="26420" xr:uid="{991F36CD-8D67-425E-A9F2-F6E883466C92}"/>
    <cellStyle name="Normal 47 2 3" xfId="26421" xr:uid="{4DA467D8-B5FF-474A-8FCF-6F9A43F508C8}"/>
    <cellStyle name="Normal 47 2 4" xfId="26422" xr:uid="{89ECA513-2F77-48F5-B473-1587C7904FDD}"/>
    <cellStyle name="Normal 47 2 5" xfId="26423" xr:uid="{95E39053-371A-419D-BF2C-F7A3EDC89C72}"/>
    <cellStyle name="Normal 47 3" xfId="26424" xr:uid="{F20E1446-C93D-41D6-97EB-E0B7560C1DF2}"/>
    <cellStyle name="Normal 47 4" xfId="26425" xr:uid="{A468AD3B-8481-4654-9A44-8E452A1AADD2}"/>
    <cellStyle name="Normal 47 5" xfId="26426" xr:uid="{25A35448-944A-4EEB-86C5-A605A0F68685}"/>
    <cellStyle name="Normal 47 6" xfId="26427" xr:uid="{E004A733-C3FB-41B8-A7AF-8734EE18BB0A}"/>
    <cellStyle name="Normal 48" xfId="324" xr:uid="{0E61EAA5-B36D-429C-A8A9-17DC85414B2C}"/>
    <cellStyle name="Normal 48 2" xfId="325" xr:uid="{99FDDB52-DD6D-468A-9286-666ACEE24BCC}"/>
    <cellStyle name="Normal 49" xfId="326" xr:uid="{BB792BB9-83FC-4F25-8160-644BEDF78F48}"/>
    <cellStyle name="Normal 49 2" xfId="327" xr:uid="{CCADBAB0-DA48-4BC9-B7D1-F5143D699926}"/>
    <cellStyle name="Normal 49 2 2" xfId="26428" xr:uid="{102F01DF-F6A3-46B1-8384-2A4553C09553}"/>
    <cellStyle name="Normal 49 2 3" xfId="26429" xr:uid="{D28B9B89-7C13-4110-8B0A-7B68795300CE}"/>
    <cellStyle name="Normal 49 2 4" xfId="26430" xr:uid="{8897A795-7811-4B02-8EB6-E004A83CA16E}"/>
    <cellStyle name="Normal 49 2 5" xfId="26431" xr:uid="{8309B595-B21E-4D47-A763-06EE6891AF4F}"/>
    <cellStyle name="Normal 5" xfId="328" xr:uid="{33C87369-EF23-4C1E-929B-1B45E3395D10}"/>
    <cellStyle name="Normal 5 10" xfId="26432" xr:uid="{C5207820-5D4E-4922-9F1A-4F9586482913}"/>
    <cellStyle name="Normal 5 11" xfId="26433" xr:uid="{3E024AB3-81A9-4FC5-A339-423EB4722B4A}"/>
    <cellStyle name="Normal 5 2" xfId="329" xr:uid="{FE12AB0D-973D-425C-BFBD-6B7B69A4B10A}"/>
    <cellStyle name="Normal 5 2 10" xfId="26434" xr:uid="{CEC6D993-417F-4473-96F0-1A236FED96FF}"/>
    <cellStyle name="Normal 5 2 11" xfId="26435" xr:uid="{F35EE8BA-E0C6-4B34-B9E6-DF6DC6B9AC14}"/>
    <cellStyle name="Normal 5 2 12" xfId="26436" xr:uid="{5C898C3F-00CD-46FA-8123-D584B3681B88}"/>
    <cellStyle name="Normal 5 2 13" xfId="26437" xr:uid="{F4D14701-1E94-4CC7-8A0A-964A2E555BAD}"/>
    <cellStyle name="Normal 5 2 2" xfId="6" xr:uid="{E1EC789E-F47E-43C1-81B8-288C16FE39AC}"/>
    <cellStyle name="Normal 5 2 2 10" xfId="26439" xr:uid="{56018C86-7D79-4289-8811-0831E93325E5}"/>
    <cellStyle name="Normal 5 2 2 11" xfId="26438" xr:uid="{E1BD1473-EE89-43CE-B2CB-24B9D921F6AE}"/>
    <cellStyle name="Normal 5 2 2 2" xfId="26440" xr:uid="{87D2BADA-02A2-4C45-83B7-BDCCF606F9B6}"/>
    <cellStyle name="Normal 5 2 2 2 2" xfId="26441" xr:uid="{E23F9BD4-F67A-426F-8ACB-8161274F1898}"/>
    <cellStyle name="Normal 5 2 2 2 2 2" xfId="26442" xr:uid="{FE589827-C224-40FE-A471-F634C0B121EE}"/>
    <cellStyle name="Normal 5 2 2 2 2 3" xfId="26443" xr:uid="{FD700211-2ED2-4DA1-BE12-14BE1AA6EE56}"/>
    <cellStyle name="Normal 5 2 2 2 3" xfId="26444" xr:uid="{7690BE79-A1C1-4FA7-8CB3-C6F0AAF34370}"/>
    <cellStyle name="Normal 5 2 2 2 3 2" xfId="26445" xr:uid="{73F46AFB-027E-4162-AECB-C55C41AED1AE}"/>
    <cellStyle name="Normal 5 2 2 2 3 3" xfId="26446" xr:uid="{1094BEDC-6896-4717-94FD-39DD846BF437}"/>
    <cellStyle name="Normal 5 2 2 2 4" xfId="26447" xr:uid="{AE310AAF-ED78-44DF-A1F0-853FE8EDDA42}"/>
    <cellStyle name="Normal 5 2 2 2 4 2" xfId="26448" xr:uid="{8413A65B-B058-4A99-9D64-8FAD266C2E28}"/>
    <cellStyle name="Normal 5 2 2 2 4 3" xfId="26449" xr:uid="{FDB9AA96-813E-48D0-96EE-1351600677AA}"/>
    <cellStyle name="Normal 5 2 2 2 5" xfId="26450" xr:uid="{42EA29C2-421B-42F5-BBCB-46DA7BB04AB9}"/>
    <cellStyle name="Normal 5 2 2 2 5 2" xfId="26451" xr:uid="{A976BAA1-908F-453D-A2D2-420DA42198CA}"/>
    <cellStyle name="Normal 5 2 2 2 5 3" xfId="26452" xr:uid="{CEF7C772-B701-4C0A-9D2F-5F72948ADD64}"/>
    <cellStyle name="Normal 5 2 2 2 6" xfId="26453" xr:uid="{ED3D41AE-1881-4031-88B9-B7DFB7845DAE}"/>
    <cellStyle name="Normal 5 2 2 2 7" xfId="26454" xr:uid="{491A4B62-6E14-4CF7-8FED-78E41623D51A}"/>
    <cellStyle name="Normal 5 2 2 3" xfId="26455" xr:uid="{D68643FB-EC23-4BB8-935E-B5ECD2609448}"/>
    <cellStyle name="Normal 5 2 2 3 2" xfId="26456" xr:uid="{B6CD1871-B7B8-44D3-9C00-23C1940A0B58}"/>
    <cellStyle name="Normal 5 2 2 3 2 2" xfId="26457" xr:uid="{24490E36-83A4-4429-848E-E2695AE9DBF0}"/>
    <cellStyle name="Normal 5 2 2 3 2 3" xfId="26458" xr:uid="{FAD6377A-2F20-48F7-8B2E-D5C606270FFB}"/>
    <cellStyle name="Normal 5 2 2 3 3" xfId="26459" xr:uid="{92F5FCC2-20F1-4751-8D5A-E473614550E2}"/>
    <cellStyle name="Normal 5 2 2 3 3 2" xfId="26460" xr:uid="{739A81FC-B3ED-45CB-B7A1-C362B93A4D97}"/>
    <cellStyle name="Normal 5 2 2 3 3 3" xfId="26461" xr:uid="{774A0C3E-CFEE-48AC-BA24-7115255DC033}"/>
    <cellStyle name="Normal 5 2 2 3 4" xfId="26462" xr:uid="{3A0E6251-01D4-4A26-83F2-E9CB6C2C9AD5}"/>
    <cellStyle name="Normal 5 2 2 3 4 2" xfId="26463" xr:uid="{87ECC335-5220-44B7-8372-749CF4597125}"/>
    <cellStyle name="Normal 5 2 2 3 4 3" xfId="26464" xr:uid="{45716009-C03B-407C-9307-BBBBA62A6B53}"/>
    <cellStyle name="Normal 5 2 2 3 5" xfId="26465" xr:uid="{F933EC21-D6A1-4BD9-96F3-83D41B1A9B17}"/>
    <cellStyle name="Normal 5 2 2 3 5 2" xfId="26466" xr:uid="{E7BB7C65-DF67-47F2-AF2E-092033FA0A61}"/>
    <cellStyle name="Normal 5 2 2 3 5 3" xfId="26467" xr:uid="{ED7DC0BE-94C0-4D2D-A508-BDBCB2D856FB}"/>
    <cellStyle name="Normal 5 2 2 3 6" xfId="26468" xr:uid="{1BDA94E0-8707-46A4-8E37-5F492DBE384C}"/>
    <cellStyle name="Normal 5 2 2 3 7" xfId="26469" xr:uid="{9130C3CC-FBA3-48CB-B247-97E1AC1FDFB7}"/>
    <cellStyle name="Normal 5 2 2 4" xfId="26470" xr:uid="{59DD7E51-838C-42AD-B9E8-A0C382C9D721}"/>
    <cellStyle name="Normal 5 2 2 4 2" xfId="26471" xr:uid="{B08446C0-CF2D-486A-834A-EE8AFB4E7BD0}"/>
    <cellStyle name="Normal 5 2 2 4 3" xfId="26472" xr:uid="{C7DB248E-D1F0-41A7-A551-E323B1098384}"/>
    <cellStyle name="Normal 5 2 2 5" xfId="26473" xr:uid="{DB26F16C-B558-44BF-87F9-D14172C09F6F}"/>
    <cellStyle name="Normal 5 2 2 5 2" xfId="26474" xr:uid="{8FD32A59-20A2-4A34-B146-A79ED6775C2C}"/>
    <cellStyle name="Normal 5 2 2 5 3" xfId="26475" xr:uid="{4D166CAE-594C-47C2-9EEC-E3765B93D40F}"/>
    <cellStyle name="Normal 5 2 2 6" xfId="26476" xr:uid="{20531CDC-ED9A-40A2-94A3-FBE25201B4B3}"/>
    <cellStyle name="Normal 5 2 2 6 2" xfId="26477" xr:uid="{0752C82B-D524-467D-B9F3-E51DDB8D206C}"/>
    <cellStyle name="Normal 5 2 2 6 3" xfId="26478" xr:uid="{AAFA4030-5B48-46FE-B0D2-6DD36D6F09A2}"/>
    <cellStyle name="Normal 5 2 2 7" xfId="26479" xr:uid="{583D87ED-82D2-460B-9E24-B66AB41688D8}"/>
    <cellStyle name="Normal 5 2 2 7 2" xfId="26480" xr:uid="{9A752C32-A6AF-4989-9144-DF46877C6DD2}"/>
    <cellStyle name="Normal 5 2 2 7 3" xfId="26481" xr:uid="{7F9C844F-2E3D-4E2A-9E5F-F4789B41F29B}"/>
    <cellStyle name="Normal 5 2 2 8" xfId="26482" xr:uid="{31B2F1B3-1124-4D62-997E-94C6CCC4D96F}"/>
    <cellStyle name="Normal 5 2 2 9" xfId="26483" xr:uid="{D747FAAE-B8BF-4896-B573-960D9943345A}"/>
    <cellStyle name="Normal 5 2 3" xfId="26484" xr:uid="{8080B167-ED6F-4C17-9681-1155AC92B26E}"/>
    <cellStyle name="Normal 5 2 3 2" xfId="26485" xr:uid="{0558C5EE-856D-43BF-A803-93E542DA6170}"/>
    <cellStyle name="Normal 5 2 3 2 2" xfId="26486" xr:uid="{E4B49FF5-FCA8-409C-96D0-85776C9587BE}"/>
    <cellStyle name="Normal 5 2 3 2 3" xfId="26487" xr:uid="{6CED0F8B-13D6-4CFB-BE6B-6BBEE07CC38F}"/>
    <cellStyle name="Normal 5 2 3 3" xfId="26488" xr:uid="{C5A3EA9C-B9E1-4714-B98A-61381634D8BB}"/>
    <cellStyle name="Normal 5 2 3 3 2" xfId="26489" xr:uid="{DFEAD3AF-1348-4523-8D9C-1E2035E225E3}"/>
    <cellStyle name="Normal 5 2 3 3 3" xfId="26490" xr:uid="{A821620F-6A7C-4AD7-BEC9-9A7643DA4329}"/>
    <cellStyle name="Normal 5 2 3 4" xfId="26491" xr:uid="{AD5CE718-5B30-42F4-8D6F-D1BE56EA69AA}"/>
    <cellStyle name="Normal 5 2 3 4 2" xfId="26492" xr:uid="{B258711D-3A05-4EF4-919A-7CB6D52A3D7E}"/>
    <cellStyle name="Normal 5 2 3 4 3" xfId="26493" xr:uid="{54D01859-3921-467D-9465-721DA48A565D}"/>
    <cellStyle name="Normal 5 2 3 5" xfId="26494" xr:uid="{3CF2027D-47FF-4878-8BCA-D2B55CC58BA7}"/>
    <cellStyle name="Normal 5 2 3 5 2" xfId="26495" xr:uid="{C647DDA3-D6B0-466D-98B7-3C1ED67B3AC1}"/>
    <cellStyle name="Normal 5 2 3 5 3" xfId="26496" xr:uid="{AE459A18-0781-42A6-9029-88758EFE7F9D}"/>
    <cellStyle name="Normal 5 2 3 6" xfId="26497" xr:uid="{BD6C60CF-79CE-438A-AE0B-1F58A104E933}"/>
    <cellStyle name="Normal 5 2 3 7" xfId="26498" xr:uid="{27196FBE-F33A-4DC5-8711-1B18098AB2AC}"/>
    <cellStyle name="Normal 5 2 4" xfId="26499" xr:uid="{EA617907-0592-4A4C-BE3E-6B8809E141C4}"/>
    <cellStyle name="Normal 5 2 4 2" xfId="26500" xr:uid="{FDE7F6AF-AAE3-43B7-85E2-E7AFB7DFF23A}"/>
    <cellStyle name="Normal 5 2 4 2 2" xfId="26501" xr:uid="{7FA51EEC-DAC6-4DEA-85AB-85AB46A2BCD3}"/>
    <cellStyle name="Normal 5 2 4 2 3" xfId="26502" xr:uid="{FF2CADE3-8E72-40FA-93A7-1640F5CBCFED}"/>
    <cellStyle name="Normal 5 2 4 3" xfId="26503" xr:uid="{7A618C58-6EDA-4529-A60E-D21F98A75C17}"/>
    <cellStyle name="Normal 5 2 4 3 2" xfId="26504" xr:uid="{962DE374-A882-4080-A390-B361EA43F54F}"/>
    <cellStyle name="Normal 5 2 4 3 3" xfId="26505" xr:uid="{92202CA5-ACB3-4F78-A5A4-7EE26BD1F269}"/>
    <cellStyle name="Normal 5 2 4 4" xfId="26506" xr:uid="{3037D3A0-2C49-46F2-BBCC-4A5E885E1680}"/>
    <cellStyle name="Normal 5 2 4 4 2" xfId="26507" xr:uid="{AA6BA4F8-A835-4C7A-A728-84B65A8EB879}"/>
    <cellStyle name="Normal 5 2 4 4 3" xfId="26508" xr:uid="{668681FA-3937-42DD-8593-A8EE6F6F533D}"/>
    <cellStyle name="Normal 5 2 4 5" xfId="26509" xr:uid="{5636F7ED-761C-4E26-A0AF-38889849A5FE}"/>
    <cellStyle name="Normal 5 2 4 5 2" xfId="26510" xr:uid="{DBEE2F49-2B23-4F95-814F-C273C7676319}"/>
    <cellStyle name="Normal 5 2 4 5 3" xfId="26511" xr:uid="{3B7053C7-9F08-4A8F-B6F1-88887E47711F}"/>
    <cellStyle name="Normal 5 2 4 6" xfId="26512" xr:uid="{DC36CCE1-08C2-4552-9129-707F5C810238}"/>
    <cellStyle name="Normal 5 2 4 7" xfId="26513" xr:uid="{A2E14122-278A-4B5E-9E52-70584D7A6B45}"/>
    <cellStyle name="Normal 5 2 5" xfId="26514" xr:uid="{819399EA-DA35-41AC-8A35-1768246DBA21}"/>
    <cellStyle name="Normal 5 2 5 2" xfId="26515" xr:uid="{75ACF3CB-0D95-40E9-B3D2-D542EE75E3B9}"/>
    <cellStyle name="Normal 5 2 5 3" xfId="26516" xr:uid="{E2CFEE72-5631-44C9-8895-88433C9FEBAD}"/>
    <cellStyle name="Normal 5 2 6" xfId="26517" xr:uid="{CF0A924E-0179-40A7-AD44-632DC277BC06}"/>
    <cellStyle name="Normal 5 2 6 2" xfId="26518" xr:uid="{E07F62E7-686A-4674-B38A-3614109E01D1}"/>
    <cellStyle name="Normal 5 2 6 3" xfId="26519" xr:uid="{BD90B94D-9EFD-4AD0-8233-E920E4C2EA85}"/>
    <cellStyle name="Normal 5 2 7" xfId="26520" xr:uid="{3AEA7A8C-674B-461C-982C-AC588495FC57}"/>
    <cellStyle name="Normal 5 2 7 2" xfId="26521" xr:uid="{094A6AFC-2542-40DC-88BF-987874031435}"/>
    <cellStyle name="Normal 5 2 7 3" xfId="26522" xr:uid="{E5FB85EA-F2E7-46E6-9FDB-DDDF8244B7A0}"/>
    <cellStyle name="Normal 5 2 8" xfId="26523" xr:uid="{5ECE0849-6243-41DA-8F6B-610752586954}"/>
    <cellStyle name="Normal 5 2 8 2" xfId="26524" xr:uid="{1FD4E547-4790-44FB-987D-CFA03E03C6E9}"/>
    <cellStyle name="Normal 5 2 8 3" xfId="26525" xr:uid="{817AF701-9BE0-4925-AB00-1A89DE55B171}"/>
    <cellStyle name="Normal 5 2 9" xfId="26526" xr:uid="{B8653695-76C1-4222-80F7-74D077D9ABF8}"/>
    <cellStyle name="Normal 5 3" xfId="330" xr:uid="{CB9227D7-808C-415E-A597-5FCAD6BF4A13}"/>
    <cellStyle name="Normal 5 3 2" xfId="26527" xr:uid="{2A604225-814F-45CE-94CC-5CE5A4AA2E66}"/>
    <cellStyle name="Normal 5 3 2 2" xfId="26528" xr:uid="{14E6136B-3C35-4F46-8A2C-3920C8A0143F}"/>
    <cellStyle name="Normal 5 3 2 2 2" xfId="26529" xr:uid="{6B4DA62F-E5F2-400E-8D5A-891E024E8229}"/>
    <cellStyle name="Normal 5 3 2 2 3" xfId="26530" xr:uid="{0B22A4EB-2B16-40A1-A2B7-D1916F5C11AE}"/>
    <cellStyle name="Normal 5 3 2 3" xfId="26531" xr:uid="{620D3325-7FC8-48EB-B650-839D2637E10C}"/>
    <cellStyle name="Normal 5 3 2 3 2" xfId="26532" xr:uid="{5BB62F22-34F9-4AD2-9E50-5142A8A65156}"/>
    <cellStyle name="Normal 5 3 2 3 3" xfId="26533" xr:uid="{CEEB6CC8-CEB4-4402-9551-CBAE5B0C024A}"/>
    <cellStyle name="Normal 5 3 2 4" xfId="26534" xr:uid="{314963F1-B2C1-4866-A68A-02E0A6CCF87A}"/>
    <cellStyle name="Normal 5 3 2 4 2" xfId="26535" xr:uid="{321457D9-9EA7-4FA8-8CC3-952FF29AF668}"/>
    <cellStyle name="Normal 5 3 2 4 3" xfId="26536" xr:uid="{34A1529F-ADD1-47E1-836F-94428E9D0DFD}"/>
    <cellStyle name="Normal 5 3 2 5" xfId="26537" xr:uid="{7C35CB2C-8479-4717-B377-9E4A4E0AA8CF}"/>
    <cellStyle name="Normal 5 3 2 5 2" xfId="26538" xr:uid="{A4492ACE-AD4C-426B-9924-B0826F725FFC}"/>
    <cellStyle name="Normal 5 3 2 5 3" xfId="26539" xr:uid="{6EE9C2AC-FE96-4006-9F92-C82379734C5E}"/>
    <cellStyle name="Normal 5 3 2 6" xfId="26540" xr:uid="{9C0D01D1-DC09-4704-80BD-D7B55E7AC00A}"/>
    <cellStyle name="Normal 5 3 2 7" xfId="26541" xr:uid="{11843694-0FE8-493D-A22C-F4B82DD99295}"/>
    <cellStyle name="Normal 5 3 3" xfId="26542" xr:uid="{15E22706-3B6E-44D0-96E6-78E7AC313B6C}"/>
    <cellStyle name="Normal 5 3 3 2" xfId="26543" xr:uid="{2A61DCBB-7D71-4820-854F-BE31EB3F07FF}"/>
    <cellStyle name="Normal 5 3 3 2 2" xfId="26544" xr:uid="{0787A64A-712D-4F0B-9B85-6D33C33E80A6}"/>
    <cellStyle name="Normal 5 3 3 2 3" xfId="26545" xr:uid="{327B4C54-FEC6-4DEC-B6F5-3E73317AFD0F}"/>
    <cellStyle name="Normal 5 3 3 3" xfId="26546" xr:uid="{05323BE8-C70B-423A-A4AE-B0C2BD414E03}"/>
    <cellStyle name="Normal 5 3 3 3 2" xfId="26547" xr:uid="{991D15D0-899D-4B5C-8F4F-70CAEC64554A}"/>
    <cellStyle name="Normal 5 3 3 3 3" xfId="26548" xr:uid="{5140E145-5D2E-4F75-992A-C8C72F1DC361}"/>
    <cellStyle name="Normal 5 3 3 4" xfId="26549" xr:uid="{FA13D285-E1BD-4881-B37C-A66AA4158B73}"/>
    <cellStyle name="Normal 5 3 3 4 2" xfId="26550" xr:uid="{B257DFEF-4ED9-4CF1-BF73-7C7CF90FF5D1}"/>
    <cellStyle name="Normal 5 3 3 4 3" xfId="26551" xr:uid="{175E6E9C-3496-4D79-99CE-A648022B5E04}"/>
    <cellStyle name="Normal 5 3 3 5" xfId="26552" xr:uid="{74C776E5-7DD8-4B33-A59A-8231E0A0C14D}"/>
    <cellStyle name="Normal 5 3 3 5 2" xfId="26553" xr:uid="{451A8FBF-B46C-4AF2-9932-0C6E90910FAF}"/>
    <cellStyle name="Normal 5 3 3 5 3" xfId="26554" xr:uid="{65B5BC70-F7D2-4B03-88EB-1A27B9F34CB1}"/>
    <cellStyle name="Normal 5 3 3 6" xfId="26555" xr:uid="{425C240E-F283-4F66-9202-8F790A9108BA}"/>
    <cellStyle name="Normal 5 3 3 7" xfId="26556" xr:uid="{6CB360B1-D06D-458F-BB0F-850D49508610}"/>
    <cellStyle name="Normal 5 3 4" xfId="26557" xr:uid="{AE45E6B7-EDC1-4DB1-A4BC-4A6D2406FBBB}"/>
    <cellStyle name="Normal 5 3 4 2" xfId="26558" xr:uid="{B6F0257D-F714-4C61-B9C3-129D033A3589}"/>
    <cellStyle name="Normal 5 3 4 3" xfId="26559" xr:uid="{B7656224-6B11-47DC-B2C2-CFB77C2F440F}"/>
    <cellStyle name="Normal 5 3 5" xfId="26560" xr:uid="{E13DF929-AE3C-4164-92F2-E9BE13D1484D}"/>
    <cellStyle name="Normal 5 3 5 2" xfId="26561" xr:uid="{C574D585-C18D-4F52-A7B3-6CA06E3866F5}"/>
    <cellStyle name="Normal 5 3 5 3" xfId="26562" xr:uid="{867E9EDA-1734-4DC9-9A66-EF94596037D6}"/>
    <cellStyle name="Normal 5 3 6" xfId="26563" xr:uid="{FE1521AD-8E52-4BF1-82B0-0971381FBADB}"/>
    <cellStyle name="Normal 5 3 6 2" xfId="26564" xr:uid="{2E48F03A-43C3-4012-A247-5944E7D69813}"/>
    <cellStyle name="Normal 5 3 6 3" xfId="26565" xr:uid="{3530BC3D-DB69-42B5-ACF5-34A0EDEB4E7A}"/>
    <cellStyle name="Normal 5 3 7" xfId="26566" xr:uid="{8871D4E4-841D-4D99-A2BB-DC3CE7D374B4}"/>
    <cellStyle name="Normal 5 3 7 2" xfId="26567" xr:uid="{A1D80E26-B525-4B7D-8275-5D2F01075C6B}"/>
    <cellStyle name="Normal 5 3 7 3" xfId="26568" xr:uid="{A4677F12-7697-4D0E-A2E9-FA96DF426625}"/>
    <cellStyle name="Normal 5 3 8" xfId="26569" xr:uid="{19D18FC3-F923-40FB-A480-7D0CDB03C4AF}"/>
    <cellStyle name="Normal 5 3 9" xfId="26570" xr:uid="{592C54C3-23B6-4EE4-82B9-6DC546069281}"/>
    <cellStyle name="Normal 5 4" xfId="26571" xr:uid="{81208AAF-EAFB-4CEA-BDAB-6D7F6D3FB4D1}"/>
    <cellStyle name="Normal 5 4 2" xfId="26572" xr:uid="{E4445257-BF5B-46F7-9853-CEE154174927}"/>
    <cellStyle name="Normal 5 4 2 2" xfId="26573" xr:uid="{5C127F60-5839-4D81-8FCE-279CD70E9524}"/>
    <cellStyle name="Normal 5 4 2 3" xfId="26574" xr:uid="{4E270868-A8AA-461E-8429-7C083F2A936A}"/>
    <cellStyle name="Normal 5 4 3" xfId="26575" xr:uid="{155A945B-AB51-4E74-8E51-6211DFCC9BE9}"/>
    <cellStyle name="Normal 5 4 3 2" xfId="26576" xr:uid="{CCB25425-89FC-4421-87DD-04D9B1C81880}"/>
    <cellStyle name="Normal 5 4 3 3" xfId="26577" xr:uid="{2FE564EB-B3FB-4E8E-9FD1-F3908B8DB30E}"/>
    <cellStyle name="Normal 5 4 4" xfId="26578" xr:uid="{784A9E32-0B57-4B6A-A998-C6714FD6D277}"/>
    <cellStyle name="Normal 5 4 4 2" xfId="26579" xr:uid="{C3891D14-68CE-4D12-AAE8-DB8C61EC1A88}"/>
    <cellStyle name="Normal 5 4 4 3" xfId="26580" xr:uid="{19FE64CB-17E5-4D69-9D75-A2AB075CD25B}"/>
    <cellStyle name="Normal 5 4 5" xfId="26581" xr:uid="{0CEA1315-27BD-4304-BE13-E8DC6524BD2D}"/>
    <cellStyle name="Normal 5 4 5 2" xfId="26582" xr:uid="{485D5C34-11CE-4C3C-B875-2BBE9E6851CB}"/>
    <cellStyle name="Normal 5 4 5 3" xfId="26583" xr:uid="{75ADF4BE-F921-46C2-BD68-357096063B27}"/>
    <cellStyle name="Normal 5 4 6" xfId="26584" xr:uid="{CC026E18-7BBD-4D98-BA94-A77D71498791}"/>
    <cellStyle name="Normal 5 4 7" xfId="26585" xr:uid="{DFBD71CD-7C7B-43DA-A715-91E522E91748}"/>
    <cellStyle name="Normal 5 5" xfId="26586" xr:uid="{EB1388D7-05EB-400A-9836-8A0554B13AFA}"/>
    <cellStyle name="Normal 5 5 2" xfId="26587" xr:uid="{C2646F01-9DEF-4C5C-A595-1101AA83EA24}"/>
    <cellStyle name="Normal 5 5 2 2" xfId="26588" xr:uid="{441F1FF3-C037-4EE7-818F-79200E1E5938}"/>
    <cellStyle name="Normal 5 5 2 3" xfId="26589" xr:uid="{77C00C04-D098-4BD5-BDC0-93B978D0489D}"/>
    <cellStyle name="Normal 5 5 3" xfId="26590" xr:uid="{FB5A7F4C-8F91-4D48-9451-F986A4EFFC28}"/>
    <cellStyle name="Normal 5 5 3 2" xfId="26591" xr:uid="{EEDBFFB4-46E7-4B21-BA32-3728CDD0768B}"/>
    <cellStyle name="Normal 5 5 3 3" xfId="26592" xr:uid="{BB8884EA-EFCE-4C15-8FBA-592607215C54}"/>
    <cellStyle name="Normal 5 5 4" xfId="26593" xr:uid="{71B65476-3F40-4174-AD7B-8937CDA97E95}"/>
    <cellStyle name="Normal 5 5 4 2" xfId="26594" xr:uid="{CC81A1A2-3731-4A55-A10C-6587464F3600}"/>
    <cellStyle name="Normal 5 5 4 3" xfId="26595" xr:uid="{0577F4B8-1263-43C3-9063-373E3CE5B274}"/>
    <cellStyle name="Normal 5 5 5" xfId="26596" xr:uid="{786212B3-AB92-493A-9949-CE81A1B185E1}"/>
    <cellStyle name="Normal 5 5 5 2" xfId="26597" xr:uid="{17BB0BAF-99BE-4A3E-A535-1206573657F5}"/>
    <cellStyle name="Normal 5 5 5 3" xfId="26598" xr:uid="{44B0AEC5-0C79-44E8-94D5-1946EA400BC8}"/>
    <cellStyle name="Normal 5 5 6" xfId="26599" xr:uid="{9F1B540F-4FE1-48AC-8391-410604B09809}"/>
    <cellStyle name="Normal 5 5 7" xfId="26600" xr:uid="{C87DD92C-CDAF-4848-AB76-AEF422CDD986}"/>
    <cellStyle name="Normal 5 6" xfId="26601" xr:uid="{9BAB5251-E97D-4302-A577-D0512CB72618}"/>
    <cellStyle name="Normal 5 6 2" xfId="26602" xr:uid="{10AF4CDD-A6B6-46B5-9694-BC7FEADE120B}"/>
    <cellStyle name="Normal 5 6 3" xfId="26603" xr:uid="{D7C2F536-787F-457F-8BCF-101E99B231C3}"/>
    <cellStyle name="Normal 5 7" xfId="26604" xr:uid="{C123C8CC-878C-4E04-903C-10B0A1300675}"/>
    <cellStyle name="Normal 5 7 2" xfId="26605" xr:uid="{4CE79561-BACD-4715-877B-F2D9DD6F4221}"/>
    <cellStyle name="Normal 5 7 3" xfId="26606" xr:uid="{F0336EF3-8A9A-4FEE-929C-D890FF7241AE}"/>
    <cellStyle name="Normal 5 8" xfId="26607" xr:uid="{AB653E01-576F-436B-979E-503FFF2C74BD}"/>
    <cellStyle name="Normal 5 8 2" xfId="26608" xr:uid="{ABF3CC04-450D-4483-80EF-0BCE33461BDC}"/>
    <cellStyle name="Normal 5 8 3" xfId="26609" xr:uid="{210F592A-FE8E-464C-B42A-274AA6EA9544}"/>
    <cellStyle name="Normal 5 8 4" xfId="26610" xr:uid="{1E9A99E2-E7CE-40E3-8D97-89E416A50B82}"/>
    <cellStyle name="Normal 5 9" xfId="26611" xr:uid="{6C8BD184-14CA-4BF4-8EA2-41F8828714ED}"/>
    <cellStyle name="Normal 5 9 2" xfId="26612" xr:uid="{84E54254-CE98-4DC7-9509-2C3F45E5A485}"/>
    <cellStyle name="Normal 5 9 3" xfId="26613" xr:uid="{E2CB7743-0F94-4202-A8E6-03FE30256CD0}"/>
    <cellStyle name="Normal 5_5A4 10-11 Templates Final" xfId="26614" xr:uid="{13C71DEA-FDFF-4072-B3A8-D255900072D0}"/>
    <cellStyle name="Normal 50" xfId="331" xr:uid="{3C7618C7-34C0-41C8-8668-947EAB0D8D80}"/>
    <cellStyle name="Normal 51" xfId="332" xr:uid="{AB87CF0E-B340-4CC7-90B4-14D9419A327E}"/>
    <cellStyle name="Normal 52" xfId="333" xr:uid="{37571556-25D0-4C72-A888-FF249D3D2C0B}"/>
    <cellStyle name="Normal 52 2" xfId="26615" xr:uid="{2AE623F8-4B1F-4892-BAFE-34253063CAD6}"/>
    <cellStyle name="Normal 52 3" xfId="26616" xr:uid="{1CFBA1ED-CAF6-4830-BB96-9B88F8A479FE}"/>
    <cellStyle name="Normal 52 4" xfId="26617" xr:uid="{BCE7A2BD-455B-4FBB-B75E-9E1221126B77}"/>
    <cellStyle name="Normal 52 5" xfId="26618" xr:uid="{E3AB9D53-531C-40E8-BE2D-55CD4760FF5C}"/>
    <cellStyle name="Normal 52 6" xfId="26619" xr:uid="{1DD59D7B-71FC-4011-8B7A-E4CF5A1EC655}"/>
    <cellStyle name="Normal 53" xfId="334" xr:uid="{6D0C465A-223E-4274-818A-2F0BBAC6AF2D}"/>
    <cellStyle name="Normal 54" xfId="335" xr:uid="{57A471E0-F0FF-4A15-AD94-E78AF3A3D3A3}"/>
    <cellStyle name="Normal 55" xfId="336" xr:uid="{E7F97BB6-86C2-4215-8591-A655BB77C211}"/>
    <cellStyle name="Normal 55 2" xfId="26620" xr:uid="{5BFDCB90-7A13-406A-A3DF-52F954B6A4BC}"/>
    <cellStyle name="Normal 55 3" xfId="26621" xr:uid="{9C4D4B2F-ABC1-4FFF-BD4B-7901799960BC}"/>
    <cellStyle name="Normal 55 4" xfId="26622" xr:uid="{26AE778B-C630-489E-A550-CBC9BD0BF494}"/>
    <cellStyle name="Normal 55 5" xfId="26623" xr:uid="{92D61814-B399-47C4-9844-A5FA1E14FE0F}"/>
    <cellStyle name="Normal 56" xfId="12" xr:uid="{CB340A7C-6CE5-44EF-9419-0903C8627871}"/>
    <cellStyle name="Normal 56 10" xfId="26624" xr:uid="{C0427A69-3A85-4DF5-8FD7-77242A2A9219}"/>
    <cellStyle name="Normal 56 2" xfId="26625" xr:uid="{F11967AA-3C25-4F63-B671-809C4119A98E}"/>
    <cellStyle name="Normal 56 2 2" xfId="26626" xr:uid="{3639AF9B-3C03-4D55-B3E4-707F97F08422}"/>
    <cellStyle name="Normal 56 2 2 2" xfId="26627" xr:uid="{2CFBD6E6-20D0-4E4C-BC73-E705F76B8407}"/>
    <cellStyle name="Normal 56 2 2 3" xfId="26628" xr:uid="{B48FCE27-2C19-4B5A-8464-7C331E0B1D98}"/>
    <cellStyle name="Normal 56 2 3" xfId="26629" xr:uid="{6F2760A0-5EF3-4AFD-985E-CBEE61B4ACEF}"/>
    <cellStyle name="Normal 56 2 3 2" xfId="26630" xr:uid="{C253AD63-5EA9-45B2-99EE-8BF6F6FF478D}"/>
    <cellStyle name="Normal 56 2 3 3" xfId="26631" xr:uid="{70442F40-741B-4CDB-8DA4-7A5A19B3F7E5}"/>
    <cellStyle name="Normal 56 2 4" xfId="26632" xr:uid="{26571D1B-80C1-447C-987E-0EECB9FF92FD}"/>
    <cellStyle name="Normal 56 2 5" xfId="26633" xr:uid="{7B2CDD31-C191-45FC-B06D-53EEB0162889}"/>
    <cellStyle name="Normal 56 2 6" xfId="26634" xr:uid="{43BBA830-9613-422A-8C70-463AFB6F2912}"/>
    <cellStyle name="Normal 56 3" xfId="26635" xr:uid="{AEE1BBC5-C040-4301-8CED-0076CD022BAE}"/>
    <cellStyle name="Normal 56 3 2" xfId="26636" xr:uid="{D51649A8-9D3C-4ACE-A370-EA28619900DC}"/>
    <cellStyle name="Normal 56 4" xfId="26637" xr:uid="{63C47E7D-37A7-465B-947C-7B22C15881BD}"/>
    <cellStyle name="Normal 56 5" xfId="26638" xr:uid="{72E6AEFD-C6C9-40A3-94C7-E2997225E4CF}"/>
    <cellStyle name="Normal 56 5 2" xfId="26639" xr:uid="{0BB5F266-AFB5-42EF-9856-F09D26E099BB}"/>
    <cellStyle name="Normal 56 6" xfId="26640" xr:uid="{E623DB9C-CAA4-4BD5-817C-0C023C12CF38}"/>
    <cellStyle name="Normal 56 7" xfId="26641" xr:uid="{DD9FAD8D-7892-43AC-8A8C-95A806504A70}"/>
    <cellStyle name="Normal 56 8" xfId="26642" xr:uid="{413E89FB-3443-4BE5-A757-9A8717F6B607}"/>
    <cellStyle name="Normal 56 9" xfId="26643" xr:uid="{0F04EDD2-488C-418F-B724-B6BA628A3E5A}"/>
    <cellStyle name="Normal 57" xfId="337" xr:uid="{6B4EBD8D-9565-4E57-B342-4B7281B61A83}"/>
    <cellStyle name="Normal 57 2" xfId="26644" xr:uid="{09069BE9-1238-44EB-A99F-930E40CCCDA0}"/>
    <cellStyle name="Normal 57 3" xfId="26645" xr:uid="{B6530B60-60E4-4640-9AEE-0265904D8AD0}"/>
    <cellStyle name="Normal 57 4" xfId="26646" xr:uid="{EA802B6C-B83D-45B0-9841-6C74734C1AF0}"/>
    <cellStyle name="Normal 57 5" xfId="26647" xr:uid="{2F52F5F1-9442-49D0-AA7A-4ACAE04143EF}"/>
    <cellStyle name="Normal 58" xfId="338" xr:uid="{6463BC4C-608D-43D6-A38D-B0FC7908BCD9}"/>
    <cellStyle name="Normal 58 2" xfId="339" xr:uid="{E3CB8648-2D84-42E2-951E-FDEF522E3479}"/>
    <cellStyle name="Normal 58 2 2" xfId="26648" xr:uid="{3DB61EBA-FD6A-412C-BEFC-252593C57A22}"/>
    <cellStyle name="Normal 58 2 3" xfId="26649" xr:uid="{4D49C338-3452-48E2-9795-A7B43932BE72}"/>
    <cellStyle name="Normal 58 2 4" xfId="26650" xr:uid="{ACAE2583-EBFF-434E-A334-17A006F04227}"/>
    <cellStyle name="Normal 58 3" xfId="340" xr:uid="{8B8F6169-D917-4784-8A32-63B96A96190B}"/>
    <cellStyle name="Normal 58 3 2" xfId="26651" xr:uid="{1EB13B61-B97F-4E70-9657-634C9410AB6B}"/>
    <cellStyle name="Normal 58 3 3" xfId="26652" xr:uid="{575C007D-18C0-4A4A-9965-5F1F6863F87F}"/>
    <cellStyle name="Normal 58 3 4" xfId="26653" xr:uid="{DCDDE6A8-0DB8-42A3-9420-913EA1A5F3EF}"/>
    <cellStyle name="Normal 58 4" xfId="26654" xr:uid="{FF095A0A-9318-4E87-914B-4AB5B80E7BFA}"/>
    <cellStyle name="Normal 58 5" xfId="26655" xr:uid="{2B7AA5D2-1321-408D-9355-061B7049BAE7}"/>
    <cellStyle name="Normal 58 6" xfId="26656" xr:uid="{60FFADFE-D5AA-4ECD-86C6-95E90FB926B6}"/>
    <cellStyle name="Normal 58 7" xfId="26657" xr:uid="{E158E064-9827-4A7D-ACFD-6AD104CDD3F8}"/>
    <cellStyle name="Normal 58 8" xfId="26658" xr:uid="{EC07E22B-17A4-484E-9F79-64CADF3EB7E9}"/>
    <cellStyle name="Normal 59" xfId="341" xr:uid="{D9327F8F-BCC6-41F3-B88A-EB25A27D1EBA}"/>
    <cellStyle name="Normal 59 2" xfId="26659" xr:uid="{C1697991-E359-404E-A237-29BACDDF69B3}"/>
    <cellStyle name="Normal 59 3" xfId="26660" xr:uid="{0716AEC6-45B5-48A8-98A1-49F67E4B0EF2}"/>
    <cellStyle name="Normal 59 4" xfId="26661" xr:uid="{B6C72FB1-0BCB-4330-A5C9-DD8C7E455D56}"/>
    <cellStyle name="Normal 59 5" xfId="26662" xr:uid="{E2CE77D8-B105-470A-9FCF-F35A895E00F6}"/>
    <cellStyle name="Normal 6" xfId="342" xr:uid="{A4319E46-E2F5-4E3C-8215-73211F20CFFC}"/>
    <cellStyle name="Normal 6 10" xfId="26663" xr:uid="{4508E5D8-4BEA-4487-A323-31AAE1216686}"/>
    <cellStyle name="Normal 6 11" xfId="26664" xr:uid="{79D5D150-B9E9-4E89-911B-F19B12045F7F}"/>
    <cellStyle name="Normal 6 12" xfId="26665" xr:uid="{A9B88046-8423-4638-BEBE-3A42F0D803A4}"/>
    <cellStyle name="Normal 6 2" xfId="343" xr:uid="{9A8C1253-633C-428B-8852-C9C71FD3869E}"/>
    <cellStyle name="Normal 6 2 10" xfId="26666" xr:uid="{D17ABC80-DA41-4614-BB1B-BDA5F1213241}"/>
    <cellStyle name="Normal 6 2 11" xfId="26667" xr:uid="{4F1CB0DF-6AD5-4D74-BCE5-EFE2E4799BCE}"/>
    <cellStyle name="Normal 6 2 12" xfId="26668" xr:uid="{BD5B2A44-B79D-43FB-9166-B0BDF625F08F}"/>
    <cellStyle name="Normal 6 2 13" xfId="26669" xr:uid="{1F8123E4-147B-4E27-B264-11F7251242FA}"/>
    <cellStyle name="Normal 6 2 14" xfId="26670" xr:uid="{D2BBFB08-800C-4511-8095-36114E5E5523}"/>
    <cellStyle name="Normal 6 2 15" xfId="26671" xr:uid="{64D10884-FD2C-4756-89AF-B1D384A234E8}"/>
    <cellStyle name="Normal 6 2 2" xfId="26672" xr:uid="{7ACB8D4F-FDD0-42D6-8237-9ECED7D475AE}"/>
    <cellStyle name="Normal 6 2 2 2" xfId="26673" xr:uid="{7F40E500-D4A9-44BB-A61C-CD48054A3564}"/>
    <cellStyle name="Normal 6 2 2 2 2" xfId="26674" xr:uid="{DB598602-2448-41E1-8DD7-3B0A2E64DFA0}"/>
    <cellStyle name="Normal 6 2 2 2 2 2" xfId="26675" xr:uid="{E4F6BA3A-E803-4611-A4BF-F2ED11EABAF9}"/>
    <cellStyle name="Normal 6 2 2 2 2 3" xfId="26676" xr:uid="{770F6288-7D4D-4CF4-9B74-BE86A3C2A438}"/>
    <cellStyle name="Normal 6 2 2 2 3" xfId="26677" xr:uid="{873F4F3D-3AD3-4F3F-81D5-26B175F2F4B6}"/>
    <cellStyle name="Normal 6 2 2 2 3 2" xfId="26678" xr:uid="{E2D5F369-EEE8-4FDF-98C8-67F8047CE6E4}"/>
    <cellStyle name="Normal 6 2 2 2 3 3" xfId="26679" xr:uid="{BE162939-7359-49DD-80E6-55F9B02B8B09}"/>
    <cellStyle name="Normal 6 2 2 2 4" xfId="26680" xr:uid="{F36F099B-8439-4396-987B-0D5BB803D183}"/>
    <cellStyle name="Normal 6 2 2 2 4 2" xfId="26681" xr:uid="{5B52C974-FD03-4E17-A722-8B95E6C2B2DE}"/>
    <cellStyle name="Normal 6 2 2 2 4 3" xfId="26682" xr:uid="{2399E367-F2F4-495F-8C20-1A8C779554E3}"/>
    <cellStyle name="Normal 6 2 2 2 5" xfId="26683" xr:uid="{26B373E5-85C7-4431-AB54-FB9D64E1A8A3}"/>
    <cellStyle name="Normal 6 2 2 2 5 2" xfId="26684" xr:uid="{37890738-EBDD-4B92-A31B-5F95AD1145CB}"/>
    <cellStyle name="Normal 6 2 2 2 5 3" xfId="26685" xr:uid="{1CDC0A55-6A24-42C9-86F2-EE3B80011BD5}"/>
    <cellStyle name="Normal 6 2 2 2 6" xfId="26686" xr:uid="{6FF1DAEC-6350-4970-8F29-62E91279DC9C}"/>
    <cellStyle name="Normal 6 2 2 2 7" xfId="26687" xr:uid="{0C333E43-B8BC-4256-95EC-CC9213DF8BC7}"/>
    <cellStyle name="Normal 6 2 2 3" xfId="26688" xr:uid="{878C7F55-CE70-4A78-A4EB-2C79C1B252BE}"/>
    <cellStyle name="Normal 6 2 2 3 2" xfId="26689" xr:uid="{52EB51F9-6BBF-4905-98A8-0309BB89FFE2}"/>
    <cellStyle name="Normal 6 2 2 3 2 2" xfId="26690" xr:uid="{71627973-9857-43B1-A331-52A5B9F80205}"/>
    <cellStyle name="Normal 6 2 2 3 2 3" xfId="26691" xr:uid="{48759318-0FB3-4630-B96B-38D89D1650BE}"/>
    <cellStyle name="Normal 6 2 2 3 3" xfId="26692" xr:uid="{86E2F167-C621-42C3-A7F9-0E3A4AC52833}"/>
    <cellStyle name="Normal 6 2 2 3 3 2" xfId="26693" xr:uid="{B1FC15CB-9F73-4A50-B882-623169F3DCC2}"/>
    <cellStyle name="Normal 6 2 2 3 3 3" xfId="26694" xr:uid="{9CB75EAC-087E-40AE-9070-62D3E6B87562}"/>
    <cellStyle name="Normal 6 2 2 3 4" xfId="26695" xr:uid="{46A411A6-8D53-46CA-83AF-634CCFBA8A8A}"/>
    <cellStyle name="Normal 6 2 2 3 4 2" xfId="26696" xr:uid="{56B9F97F-F18C-4FB4-995E-7EDCA7D87664}"/>
    <cellStyle name="Normal 6 2 2 3 4 3" xfId="26697" xr:uid="{48FADFCD-A16A-4864-A81C-B5E18F1A18C6}"/>
    <cellStyle name="Normal 6 2 2 3 5" xfId="26698" xr:uid="{DE1344A3-F89E-453D-BFA6-81568759FA80}"/>
    <cellStyle name="Normal 6 2 2 3 5 2" xfId="26699" xr:uid="{DB153AB0-CE29-4DF2-B6A0-14BF4A77C25C}"/>
    <cellStyle name="Normal 6 2 2 3 5 3" xfId="26700" xr:uid="{CD24A196-D7BA-4489-8A43-7FA09BA23BEC}"/>
    <cellStyle name="Normal 6 2 2 3 6" xfId="26701" xr:uid="{283113FC-4D4C-4330-ACAB-58A547962AFD}"/>
    <cellStyle name="Normal 6 2 2 3 7" xfId="26702" xr:uid="{0B28F5EF-69DB-4308-8787-6B004CE6E1FD}"/>
    <cellStyle name="Normal 6 2 2 4" xfId="26703" xr:uid="{E1565189-F17C-4A33-8793-BC1BA9A404C0}"/>
    <cellStyle name="Normal 6 2 2 4 2" xfId="26704" xr:uid="{84513E58-BBC7-42E1-83AB-A639D63C3D7F}"/>
    <cellStyle name="Normal 6 2 2 4 3" xfId="26705" xr:uid="{1A9A5A34-F7F5-4CE9-B06D-DEA2D94C30E9}"/>
    <cellStyle name="Normal 6 2 2 5" xfId="26706" xr:uid="{31ECCB2D-6134-4950-9CED-8489E96530F3}"/>
    <cellStyle name="Normal 6 2 2 5 2" xfId="26707" xr:uid="{A425EADB-0D1C-4A04-912B-2F0F2A51EBE6}"/>
    <cellStyle name="Normal 6 2 2 5 3" xfId="26708" xr:uid="{6C93F9BA-609E-4DC4-978C-EA388469767D}"/>
    <cellStyle name="Normal 6 2 2 6" xfId="26709" xr:uid="{73F6EEF5-C843-4A92-B5CB-AD4E5ABEDEF9}"/>
    <cellStyle name="Normal 6 2 2 6 2" xfId="26710" xr:uid="{C42FA1EB-7A43-4963-8258-08C616F16057}"/>
    <cellStyle name="Normal 6 2 2 6 3" xfId="26711" xr:uid="{C3A77F9E-8873-443B-96FE-237002983CE9}"/>
    <cellStyle name="Normal 6 2 2 7" xfId="26712" xr:uid="{54E56587-C613-4393-9937-8E70F9457D3E}"/>
    <cellStyle name="Normal 6 2 2 7 2" xfId="26713" xr:uid="{2172D120-CCE3-4785-8698-53FB029246EF}"/>
    <cellStyle name="Normal 6 2 2 7 3" xfId="26714" xr:uid="{5461A80D-56E9-439D-B6A7-08C08CF6AFEA}"/>
    <cellStyle name="Normal 6 2 2 8" xfId="26715" xr:uid="{C36BF154-B26A-4B2A-90D0-34B01359D87E}"/>
    <cellStyle name="Normal 6 2 2 9" xfId="26716" xr:uid="{17A38D37-6A58-42F6-99E8-B6F6D1D3F211}"/>
    <cellStyle name="Normal 6 2 3" xfId="26717" xr:uid="{87CE05D0-AD1C-4DC1-AAFD-2A3C8CED1F1A}"/>
    <cellStyle name="Normal 6 2 3 2" xfId="26718" xr:uid="{790E5E71-6B66-4DA4-A17B-F09EF1CB8428}"/>
    <cellStyle name="Normal 6 2 3 2 2" xfId="26719" xr:uid="{A0E63864-520E-4143-9182-5C366BDA4B7C}"/>
    <cellStyle name="Normal 6 2 3 2 3" xfId="26720" xr:uid="{698C834C-C79F-4F6E-804D-88D38A5EC509}"/>
    <cellStyle name="Normal 6 2 3 3" xfId="26721" xr:uid="{607844BF-E12E-475E-A043-A2F15032EA0F}"/>
    <cellStyle name="Normal 6 2 3 3 2" xfId="26722" xr:uid="{7123E9E7-13C6-4C74-B622-29E0C5D05494}"/>
    <cellStyle name="Normal 6 2 3 3 3" xfId="26723" xr:uid="{ECF8A2C7-C797-450F-8F98-F71A7ED1056F}"/>
    <cellStyle name="Normal 6 2 3 4" xfId="26724" xr:uid="{DDEE3D34-CEC9-4275-81A6-2BCE84F6D4B8}"/>
    <cellStyle name="Normal 6 2 3 4 2" xfId="26725" xr:uid="{B458CAEF-2C84-47C0-84AD-58CBF620E8FA}"/>
    <cellStyle name="Normal 6 2 3 4 3" xfId="26726" xr:uid="{F97852DE-21B3-419A-869D-1E8084EAEE37}"/>
    <cellStyle name="Normal 6 2 3 5" xfId="26727" xr:uid="{53A6B668-72CA-4C69-9B5E-0A02BD49F817}"/>
    <cellStyle name="Normal 6 2 3 5 2" xfId="26728" xr:uid="{85B7E3F4-333F-4327-BEA4-EB53FEDFD3F5}"/>
    <cellStyle name="Normal 6 2 3 5 3" xfId="26729" xr:uid="{7A34493E-9337-4012-85FC-892FBFA1D4E9}"/>
    <cellStyle name="Normal 6 2 3 6" xfId="26730" xr:uid="{6941DC37-DCA2-4B61-8169-E5230D5CBD29}"/>
    <cellStyle name="Normal 6 2 3 7" xfId="26731" xr:uid="{F8EE1B4C-5D68-4123-9C57-D008D2F30E48}"/>
    <cellStyle name="Normal 6 2 4" xfId="26732" xr:uid="{14914B0D-A3EB-46E1-8316-D06A94BE975F}"/>
    <cellStyle name="Normal 6 2 4 2" xfId="26733" xr:uid="{9CBC281F-8A9C-411F-B6EB-FE655B189584}"/>
    <cellStyle name="Normal 6 2 4 2 2" xfId="26734" xr:uid="{782AEF0C-AB70-4542-8FBD-1BA2DC10CC84}"/>
    <cellStyle name="Normal 6 2 4 2 3" xfId="26735" xr:uid="{5245E291-E87E-4B44-B3A7-02C7428E0D5C}"/>
    <cellStyle name="Normal 6 2 4 3" xfId="26736" xr:uid="{4933ABC5-27A9-422A-89B6-964F9C552B0C}"/>
    <cellStyle name="Normal 6 2 4 3 2" xfId="26737" xr:uid="{18CF98F3-2261-4310-B060-99BC09CCC70A}"/>
    <cellStyle name="Normal 6 2 4 3 3" xfId="26738" xr:uid="{3DCF8ECB-1169-49A7-B365-6082BEC6B601}"/>
    <cellStyle name="Normal 6 2 4 4" xfId="26739" xr:uid="{3FDB1473-836B-4A21-9BD3-AAC37A6306F5}"/>
    <cellStyle name="Normal 6 2 4 4 2" xfId="26740" xr:uid="{91604D74-47DD-4118-8B62-0AACD52CB0D1}"/>
    <cellStyle name="Normal 6 2 4 4 3" xfId="26741" xr:uid="{E117B669-FCA6-44C7-A156-DFC47B3A27FB}"/>
    <cellStyle name="Normal 6 2 4 5" xfId="26742" xr:uid="{219D1560-FF2A-473C-BB34-B18F52F89C8B}"/>
    <cellStyle name="Normal 6 2 4 5 2" xfId="26743" xr:uid="{1AD6B8E7-4C72-46E4-A49D-EB209D4F5BB6}"/>
    <cellStyle name="Normal 6 2 4 5 3" xfId="26744" xr:uid="{A0E11D46-B53F-4DAB-B6DB-BAA56A4A9F24}"/>
    <cellStyle name="Normal 6 2 4 6" xfId="26745" xr:uid="{79735D63-33B5-4B49-B538-7A0A1DD206EB}"/>
    <cellStyle name="Normal 6 2 4 7" xfId="26746" xr:uid="{4CE430B0-0E75-4CB8-A1A8-0026DA71F5BD}"/>
    <cellStyle name="Normal 6 2 5" xfId="26747" xr:uid="{2CDF7D28-5F17-43B2-A00E-CB3E700488AB}"/>
    <cellStyle name="Normal 6 2 5 2" xfId="26748" xr:uid="{35D5D530-6B75-432B-8954-0A529B50A11A}"/>
    <cellStyle name="Normal 6 2 5 3" xfId="26749" xr:uid="{9DDC2299-BF8D-423B-B5D1-C6E733A9B64B}"/>
    <cellStyle name="Normal 6 2 6" xfId="26750" xr:uid="{8DC2D176-3E89-40FF-A881-D4DEC01C5CDA}"/>
    <cellStyle name="Normal 6 2 6 2" xfId="26751" xr:uid="{7C6E8953-062D-4784-A053-53532D070FAB}"/>
    <cellStyle name="Normal 6 2 6 3" xfId="26752" xr:uid="{9B1E9C0B-A6D0-4927-B306-229CC2EB625C}"/>
    <cellStyle name="Normal 6 2 7" xfId="26753" xr:uid="{D78A76B9-8627-41E6-8342-5DB1CF8AC9B6}"/>
    <cellStyle name="Normal 6 2 7 2" xfId="26754" xr:uid="{165791C2-BB44-46B5-A9C7-952E64394BA7}"/>
    <cellStyle name="Normal 6 2 7 3" xfId="26755" xr:uid="{F2AE04C3-C365-4B65-8CF6-7D776DEB2997}"/>
    <cellStyle name="Normal 6 2 8" xfId="26756" xr:uid="{5790589B-226D-479C-911E-CBD2F59B4EEC}"/>
    <cellStyle name="Normal 6 2 8 2" xfId="26757" xr:uid="{ABFCBE0E-A55D-4025-8F05-792F663FF3E1}"/>
    <cellStyle name="Normal 6 2 8 3" xfId="26758" xr:uid="{26E27200-1FAC-4874-B621-74D04AF7FF0D}"/>
    <cellStyle name="Normal 6 2 9" xfId="26759" xr:uid="{54794559-268D-43AA-AE53-2CF6A88D587B}"/>
    <cellStyle name="Normal 6 3" xfId="344" xr:uid="{AB19A5A9-6A25-456F-8D69-B63E378D388A}"/>
    <cellStyle name="Normal 6 3 2" xfId="26760" xr:uid="{830C115A-223D-4D53-A393-8A719024A248}"/>
    <cellStyle name="Normal 6 3 2 2" xfId="26761" xr:uid="{C902BBC1-B75A-4B54-A7F7-873538361F85}"/>
    <cellStyle name="Normal 6 3 2 2 2" xfId="26762" xr:uid="{EA28E524-04ED-49B1-870D-3D187BBD8DC0}"/>
    <cellStyle name="Normal 6 3 2 2 3" xfId="26763" xr:uid="{E2648068-4FAF-4CFA-8BDB-0867EB8BA47F}"/>
    <cellStyle name="Normal 6 3 2 3" xfId="26764" xr:uid="{C6E5E066-5938-4A2D-BBC1-BF27FBB9754B}"/>
    <cellStyle name="Normal 6 3 2 3 2" xfId="26765" xr:uid="{1EB013AA-5A30-4388-824D-D7C3A1CCF14E}"/>
    <cellStyle name="Normal 6 3 2 3 3" xfId="26766" xr:uid="{0072600C-C6F5-4727-B2BC-0E397F637050}"/>
    <cellStyle name="Normal 6 3 2 4" xfId="26767" xr:uid="{64FD5354-CE20-486D-BD13-01662A6DB977}"/>
    <cellStyle name="Normal 6 3 2 4 2" xfId="26768" xr:uid="{7F4462A3-C31C-4D5A-9992-0A16C2080768}"/>
    <cellStyle name="Normal 6 3 2 4 3" xfId="26769" xr:uid="{7796CB8D-FD67-4F36-81C3-A76ADBEEB46A}"/>
    <cellStyle name="Normal 6 3 2 5" xfId="26770" xr:uid="{6655C24D-C7F3-4B0B-940B-222BDD9AB069}"/>
    <cellStyle name="Normal 6 3 2 5 2" xfId="26771" xr:uid="{C9870196-4566-4687-932D-585419A7F72E}"/>
    <cellStyle name="Normal 6 3 2 5 3" xfId="26772" xr:uid="{2A4EB1E0-84BB-4297-8C75-61848A2D53C8}"/>
    <cellStyle name="Normal 6 3 2 6" xfId="26773" xr:uid="{8AF2DDB2-21E5-4CBA-BE57-7122057C8D34}"/>
    <cellStyle name="Normal 6 3 2 7" xfId="26774" xr:uid="{285C3726-D536-42F2-8892-C5BB9F3CBFAF}"/>
    <cellStyle name="Normal 6 3 3" xfId="26775" xr:uid="{B474D57D-CD11-4E75-B6FF-B7EEA7888428}"/>
    <cellStyle name="Normal 6 3 3 2" xfId="26776" xr:uid="{A4A2B369-5823-42D5-BADF-28F2E15849F4}"/>
    <cellStyle name="Normal 6 3 3 2 2" xfId="26777" xr:uid="{3554DA32-5F9D-4043-9C72-610B76BFA94D}"/>
    <cellStyle name="Normal 6 3 3 2 3" xfId="26778" xr:uid="{E370FF2F-A4F1-43D0-BD53-28706CBFA82A}"/>
    <cellStyle name="Normal 6 3 3 3" xfId="26779" xr:uid="{8202AF05-0525-4E30-9229-093F54A6F29F}"/>
    <cellStyle name="Normal 6 3 3 3 2" xfId="26780" xr:uid="{0897144C-60CA-4563-9817-691F4DE9B676}"/>
    <cellStyle name="Normal 6 3 3 3 3" xfId="26781" xr:uid="{F221C61B-78EC-4A28-8563-12941A2C59CA}"/>
    <cellStyle name="Normal 6 3 3 4" xfId="26782" xr:uid="{1DB3707A-2BF0-4C40-B2FB-1F835737B50F}"/>
    <cellStyle name="Normal 6 3 3 4 2" xfId="26783" xr:uid="{BC2B63AB-185B-470C-920E-C0B68C488720}"/>
    <cellStyle name="Normal 6 3 3 4 3" xfId="26784" xr:uid="{EC1DEFC6-BD09-4DF2-AB24-CB1FBF3034EA}"/>
    <cellStyle name="Normal 6 3 3 5" xfId="26785" xr:uid="{5D64DAD7-16A6-464D-891A-3E0CFABFA9F6}"/>
    <cellStyle name="Normal 6 3 3 5 2" xfId="26786" xr:uid="{A889365E-C7BB-4C3A-8742-15E9A497528C}"/>
    <cellStyle name="Normal 6 3 3 5 3" xfId="26787" xr:uid="{BB436DBE-9BF8-4A8F-A87C-169FCECC5435}"/>
    <cellStyle name="Normal 6 3 3 6" xfId="26788" xr:uid="{91FABA79-7AB3-4D88-9053-7942EEA57C7A}"/>
    <cellStyle name="Normal 6 3 3 7" xfId="26789" xr:uid="{25E4BCB3-0A6B-48FA-8A67-CEF979FBA362}"/>
    <cellStyle name="Normal 6 3 4" xfId="26790" xr:uid="{64FD9609-D588-4A1F-8555-8592907863DD}"/>
    <cellStyle name="Normal 6 3 4 2" xfId="26791" xr:uid="{AF21EE10-930B-4735-8604-5AF485910F10}"/>
    <cellStyle name="Normal 6 3 4 3" xfId="26792" xr:uid="{96D1F5BB-2F59-4B65-80EA-28857C180454}"/>
    <cellStyle name="Normal 6 3 5" xfId="26793" xr:uid="{823AF894-1369-4E11-B82F-F6A3EB9E2CA1}"/>
    <cellStyle name="Normal 6 3 5 2" xfId="26794" xr:uid="{C7448D9C-DFC4-40EE-9EC5-7EAD4E97CFAA}"/>
    <cellStyle name="Normal 6 3 5 3" xfId="26795" xr:uid="{EC83357D-A81C-44EF-A605-9E86D40D7D21}"/>
    <cellStyle name="Normal 6 3 6" xfId="26796" xr:uid="{65C3BF71-C4BB-4594-AF67-B45BB2DFF1E3}"/>
    <cellStyle name="Normal 6 3 6 2" xfId="26797" xr:uid="{2791E3AA-9FF1-40AA-A054-328682F3733D}"/>
    <cellStyle name="Normal 6 3 6 3" xfId="26798" xr:uid="{F73B9646-BACC-4AD4-AD0D-CAB9F0024AB8}"/>
    <cellStyle name="Normal 6 3 7" xfId="26799" xr:uid="{273DC816-2F26-45F5-AF09-16768601D549}"/>
    <cellStyle name="Normal 6 3 7 2" xfId="26800" xr:uid="{AAA0A940-2FD5-4339-A511-6C65F6FDF06A}"/>
    <cellStyle name="Normal 6 3 7 3" xfId="26801" xr:uid="{4D703490-0956-482B-8F0F-9165D43E6524}"/>
    <cellStyle name="Normal 6 3 8" xfId="26802" xr:uid="{79A5541B-D350-49F4-B6D6-283BAECBA67E}"/>
    <cellStyle name="Normal 6 3 9" xfId="26803" xr:uid="{A9F90302-C3B9-4468-8FA3-8DDF1320CF6D}"/>
    <cellStyle name="Normal 6 4" xfId="26804" xr:uid="{3912680A-CC5E-4EE7-82DE-7918566261D9}"/>
    <cellStyle name="Normal 6 4 2" xfId="26805" xr:uid="{F53C273B-C3B4-4EAA-A032-FFBD6DDFC9D8}"/>
    <cellStyle name="Normal 6 4 2 2" xfId="26806" xr:uid="{11A3CCDE-4200-497F-B35E-8C337C8588CF}"/>
    <cellStyle name="Normal 6 4 2 3" xfId="26807" xr:uid="{9622E63D-B045-453C-AEF4-C20904DF2A6C}"/>
    <cellStyle name="Normal 6 4 3" xfId="26808" xr:uid="{F98D7581-6860-4E44-AC77-69E567F1663E}"/>
    <cellStyle name="Normal 6 4 3 2" xfId="26809" xr:uid="{A35E87B9-0DDC-46EA-B777-8FC9B82EFEE3}"/>
    <cellStyle name="Normal 6 4 3 3" xfId="26810" xr:uid="{E5FE001B-54DD-4311-BDC5-F6852950CA96}"/>
    <cellStyle name="Normal 6 4 4" xfId="26811" xr:uid="{F94F7444-582C-4ACE-8C5B-2ADB8A4F381B}"/>
    <cellStyle name="Normal 6 4 4 2" xfId="26812" xr:uid="{A9747D2C-DA7F-46B4-A7C5-5BB800E3DC22}"/>
    <cellStyle name="Normal 6 4 4 3" xfId="26813" xr:uid="{C3EB6A47-E495-4740-9EC2-DDDF059E1B5F}"/>
    <cellStyle name="Normal 6 4 5" xfId="26814" xr:uid="{AFFFC450-F7B7-47C1-ADC1-D3BAD8409157}"/>
    <cellStyle name="Normal 6 4 5 2" xfId="26815" xr:uid="{2F12090B-A8B4-4568-B866-E01B04F91C9A}"/>
    <cellStyle name="Normal 6 4 5 3" xfId="26816" xr:uid="{4D02979A-C904-4FC0-8910-CBCB89F93157}"/>
    <cellStyle name="Normal 6 4 6" xfId="26817" xr:uid="{D3A1E277-5B18-43C3-A78A-465D307611F4}"/>
    <cellStyle name="Normal 6 4 7" xfId="26818" xr:uid="{AF6A3C7C-80D2-47E1-BB92-CB5F2CEBB10F}"/>
    <cellStyle name="Normal 6 4 8" xfId="26819" xr:uid="{B28C2A6A-8F18-439C-A7A5-BDB2DABBEAC2}"/>
    <cellStyle name="Normal 6 5" xfId="26820" xr:uid="{0F619EF9-19FB-4B6B-9CF6-80C7A174069D}"/>
    <cellStyle name="Normal 6 5 2" xfId="26821" xr:uid="{C26ECDCA-0ECF-4C71-BCD9-76E2D075475E}"/>
    <cellStyle name="Normal 6 5 2 2" xfId="26822" xr:uid="{12D345FA-10E9-42A1-9A75-D61C3786039F}"/>
    <cellStyle name="Normal 6 5 2 3" xfId="26823" xr:uid="{BAFDF58A-D0C9-4789-B313-6BDFD1823D93}"/>
    <cellStyle name="Normal 6 5 3" xfId="26824" xr:uid="{EE143E38-92A6-4D4B-8E93-15E87718805C}"/>
    <cellStyle name="Normal 6 5 3 2" xfId="26825" xr:uid="{C97E080B-5CD0-46EC-AE15-D5BA5DA71130}"/>
    <cellStyle name="Normal 6 5 3 3" xfId="26826" xr:uid="{5AEB66D2-FF20-456D-8B18-19455EEF6F16}"/>
    <cellStyle name="Normal 6 5 4" xfId="26827" xr:uid="{1D821498-688F-499E-BDE2-2639FC1C48F7}"/>
    <cellStyle name="Normal 6 5 4 2" xfId="26828" xr:uid="{20EF7E65-7CA9-457E-9BA4-EA3B1EF98469}"/>
    <cellStyle name="Normal 6 5 4 3" xfId="26829" xr:uid="{B4BB3DA2-2930-4265-985F-CD115E31B26B}"/>
    <cellStyle name="Normal 6 5 5" xfId="26830" xr:uid="{AB31C27E-F804-41FF-8962-9C523B5833BB}"/>
    <cellStyle name="Normal 6 5 5 2" xfId="26831" xr:uid="{E67C5C6E-CDDE-4371-88DF-EF87668DE926}"/>
    <cellStyle name="Normal 6 5 5 3" xfId="26832" xr:uid="{5E18AA27-2F65-4B57-8DC6-AD34712663E8}"/>
    <cellStyle name="Normal 6 5 6" xfId="26833" xr:uid="{E1C3DFB1-AD99-4C29-898F-5A49CCF581EE}"/>
    <cellStyle name="Normal 6 5 7" xfId="26834" xr:uid="{E4DDDCE5-66A9-4666-93A8-D99529524D45}"/>
    <cellStyle name="Normal 6 6" xfId="26835" xr:uid="{9E9D57A2-3CEE-4732-AE02-9F852395597F}"/>
    <cellStyle name="Normal 6 6 2" xfId="26836" xr:uid="{E9AD979A-AC7C-43EE-B117-816DFFF784F2}"/>
    <cellStyle name="Normal 6 6 3" xfId="26837" xr:uid="{A16471C9-F55D-4899-8FBD-75400B6C809F}"/>
    <cellStyle name="Normal 6 7" xfId="26838" xr:uid="{7B4B3A3D-1D89-4CA6-A10A-204840B3BF41}"/>
    <cellStyle name="Normal 6 7 2" xfId="26839" xr:uid="{098DFE0F-A18F-4442-A869-A4DC1704E425}"/>
    <cellStyle name="Normal 6 7 3" xfId="26840" xr:uid="{FBCA56F0-F638-4C80-B8BB-2484475F7667}"/>
    <cellStyle name="Normal 6 8" xfId="26841" xr:uid="{8323E29A-4EF8-4442-9968-71C2AF2D89C2}"/>
    <cellStyle name="Normal 6 8 2" xfId="26842" xr:uid="{F5298ACD-91CB-43F8-BBD3-9B86AE383ED4}"/>
    <cellStyle name="Normal 6 8 3" xfId="26843" xr:uid="{DD3131BD-BFE0-4B1C-A97B-D707066562DE}"/>
    <cellStyle name="Normal 6 9" xfId="26844" xr:uid="{8B8B9402-C780-499F-BDB2-7A11D4D2D236}"/>
    <cellStyle name="Normal 6 9 2" xfId="26845" xr:uid="{FC5623C1-753D-4CEB-890C-62FCEEC773DD}"/>
    <cellStyle name="Normal 6 9 3" xfId="26846" xr:uid="{B29E4864-55C4-4FE0-930E-C0EF5C805DC2}"/>
    <cellStyle name="Normal 60" xfId="345" xr:uid="{B2025F55-7278-4EE5-8120-9A4CAFF92693}"/>
    <cellStyle name="Normal 60 2" xfId="26847" xr:uid="{108F56FA-BE9F-431B-AA9B-4C4E0B119656}"/>
    <cellStyle name="Normal 60 2 2" xfId="26848" xr:uid="{094873CC-1CAC-4EC5-9D3F-A45801B210F7}"/>
    <cellStyle name="Normal 60 2 2 2" xfId="26849" xr:uid="{27E60E64-0D4E-486E-BC4F-AF5AB50E9999}"/>
    <cellStyle name="Normal 60 2 2 3" xfId="26850" xr:uid="{8FC1B5D7-3C1E-467D-A516-998DA94A3D4C}"/>
    <cellStyle name="Normal 60 2 3" xfId="26851" xr:uid="{1F663BC5-5839-4FE0-8CDE-2C6FA799185B}"/>
    <cellStyle name="Normal 60 2 3 2" xfId="26852" xr:uid="{417EFE8C-2F63-44A4-B5CF-9BEEA937DD5E}"/>
    <cellStyle name="Normal 60 2 4" xfId="26853" xr:uid="{BF129AE9-63FF-4595-9A21-B3FC2591E116}"/>
    <cellStyle name="Normal 60 2 5" xfId="26854" xr:uid="{4B2727DA-1BE9-4BD6-98C5-384744B94E40}"/>
    <cellStyle name="Normal 60 3" xfId="26855" xr:uid="{517BD2FC-07B5-474B-BC41-9164F6570056}"/>
    <cellStyle name="Normal 60 4" xfId="26856" xr:uid="{FC856CBE-8140-4EAC-ACAD-B890E56E50ED}"/>
    <cellStyle name="Normal 60 5" xfId="26857" xr:uid="{AC20BA60-35CD-49E5-A969-A1A56576A69F}"/>
    <cellStyle name="Normal 60 6" xfId="26858" xr:uid="{FE8B938C-2F27-4798-90FA-9A329D679C5C}"/>
    <cellStyle name="Normal 61" xfId="346" xr:uid="{F87E114A-01ED-4D55-932B-7FA8A70E71B7}"/>
    <cellStyle name="Normal 61 2" xfId="26859" xr:uid="{B8C862B9-BD60-4876-BCAC-B8F715D1A9BA}"/>
    <cellStyle name="Normal 61 3" xfId="26860" xr:uid="{DCAE04E3-C042-450C-8513-9E539395FE29}"/>
    <cellStyle name="Normal 61 4" xfId="26861" xr:uid="{76097026-1F74-494F-96AD-1C7B8B868653}"/>
    <cellStyle name="Normal 62" xfId="347" xr:uid="{F280CBC5-AB1C-4C32-B81B-433BC1681073}"/>
    <cellStyle name="Normal 62 2" xfId="26862" xr:uid="{949F06C3-8D96-4F0F-8F21-B62658F32AF8}"/>
    <cellStyle name="Normal 62 3" xfId="26863" xr:uid="{6550C906-6BAC-45B5-9958-FC8BDE1E8662}"/>
    <cellStyle name="Normal 62 4" xfId="26864" xr:uid="{068ADF0E-56F7-4667-80FE-BD73728901E7}"/>
    <cellStyle name="Normal 63" xfId="348" xr:uid="{8AA3EA73-2543-462A-93AB-ED6B7C7D4428}"/>
    <cellStyle name="Normal 63 2" xfId="26865" xr:uid="{3EC35076-6923-43A4-AA6C-018F45D85DBF}"/>
    <cellStyle name="Normal 63 3" xfId="26866" xr:uid="{19C7D328-A295-40BC-8D17-97F2314C9C97}"/>
    <cellStyle name="Normal 63 4" xfId="26867" xr:uid="{19E6C094-F3AF-4668-9CA0-24259F533DAE}"/>
    <cellStyle name="Normal 64" xfId="349" xr:uid="{E56D62C3-660A-48CC-B28D-0BADEC101E69}"/>
    <cellStyle name="Normal 64 2" xfId="26868" xr:uid="{A18DBC9D-CBA9-4DF7-92AF-00341059C3F4}"/>
    <cellStyle name="Normal 64 3" xfId="26869" xr:uid="{F057D77D-FA15-487A-A589-6D47AB9F1262}"/>
    <cellStyle name="Normal 64 4" xfId="26870" xr:uid="{7789EFF5-36D2-411C-BD90-D8C60F4D3384}"/>
    <cellStyle name="Normal 65" xfId="350" xr:uid="{1BD62FAB-4740-494C-B2EA-BFD7D36444E6}"/>
    <cellStyle name="Normal 65 2" xfId="26871" xr:uid="{2F949038-61A9-4BFF-8251-14D5EC97C8AC}"/>
    <cellStyle name="Normal 65 3" xfId="26872" xr:uid="{1E3A2FAA-989B-4A7E-863A-C27227449567}"/>
    <cellStyle name="Normal 65 4" xfId="26873" xr:uid="{AECAD953-BC52-4F13-94F9-F279AB0C7487}"/>
    <cellStyle name="Normal 66" xfId="26874" xr:uid="{5E8333C0-A0E7-472C-9C4A-1F78AA73582E}"/>
    <cellStyle name="Normal 66 2" xfId="26875" xr:uid="{A379FB00-D7D1-428F-B704-E0B473A6E94E}"/>
    <cellStyle name="Normal 66 3" xfId="26876" xr:uid="{990506E5-6FC3-4E11-A614-D5AB998F099A}"/>
    <cellStyle name="Normal 66 4" xfId="26877" xr:uid="{A4ECDFF0-EF3D-4F53-968C-674080D5035B}"/>
    <cellStyle name="Normal 67" xfId="26878" xr:uid="{B615D7A0-5744-42C2-A39E-5E7D23869E25}"/>
    <cellStyle name="Normal 67 2" xfId="26879" xr:uid="{C1B658B0-2F73-45FA-B303-EBDB252F5B3D}"/>
    <cellStyle name="Normal 67 2 2" xfId="26880" xr:uid="{D7C6033E-50F2-4EF1-B830-B85D12CFE77E}"/>
    <cellStyle name="Normal 67 2 3" xfId="26881" xr:uid="{C8C53789-9538-4AA3-8997-5C144EF15E7E}"/>
    <cellStyle name="Normal 67 3" xfId="26882" xr:uid="{DCBA50AA-5E16-48B8-B09D-FCE1F6CC4C10}"/>
    <cellStyle name="Normal 67 4" xfId="26883" xr:uid="{148C53AB-C044-466D-8D95-2F078E70B5A1}"/>
    <cellStyle name="Normal 67 5" xfId="26884" xr:uid="{CA0133B3-2CFA-40F7-AEC9-D0B022D92623}"/>
    <cellStyle name="Normal 68" xfId="26885" xr:uid="{D5A9B85F-F969-430F-8FE7-8B7BFEF542D5}"/>
    <cellStyle name="Normal 68 2" xfId="26886" xr:uid="{9B29EE82-F815-44CC-B48B-E1B3C8BEFA37}"/>
    <cellStyle name="Normal 68 3" xfId="26887" xr:uid="{4C45C030-9E29-40A6-8C33-3E13D60A6096}"/>
    <cellStyle name="Normal 68 4" xfId="26888" xr:uid="{BE03C777-A64E-4003-A712-98DC36654BA8}"/>
    <cellStyle name="Normal 69" xfId="26889" xr:uid="{759F2AEE-E8F6-4225-B3C2-D9018FEBBF61}"/>
    <cellStyle name="Normal 7" xfId="351" xr:uid="{A0625CAA-CE97-48B1-83FB-5C85AA14F8B2}"/>
    <cellStyle name="Normal 7 10" xfId="26890" xr:uid="{77525A50-3AD5-49DF-98D9-7EEF05636C94}"/>
    <cellStyle name="Normal 7 11" xfId="26891" xr:uid="{FAE21D8D-F356-4615-8831-6A94B67D6E4F}"/>
    <cellStyle name="Normal 7 12" xfId="26892" xr:uid="{887C06E8-3FAE-44FB-8551-5A7E2D42ADDB}"/>
    <cellStyle name="Normal 7 13" xfId="26893" xr:uid="{C7A8AEDE-7BFD-4B72-808D-B079512931DD}"/>
    <cellStyle name="Normal 7 14" xfId="26894" xr:uid="{A678AFF7-269A-4ED2-850D-6D024CE097CB}"/>
    <cellStyle name="Normal 7 2" xfId="352" xr:uid="{C085F698-E8D3-4FE8-B643-55386B8AF317}"/>
    <cellStyle name="Normal 7 2 10" xfId="26895" xr:uid="{34B76365-D387-411E-A528-709A8B31478E}"/>
    <cellStyle name="Normal 7 2 11" xfId="26896" xr:uid="{DB6331BC-4794-4CA6-AF11-4F84BA6C8C4D}"/>
    <cellStyle name="Normal 7 2 2" xfId="26897" xr:uid="{A14B78B4-9DAF-4C73-9D75-BE522B7F1D9C}"/>
    <cellStyle name="Normal 7 2 2 2" xfId="26898" xr:uid="{9BED91ED-94FC-499F-9F70-287FE4FDCB6B}"/>
    <cellStyle name="Normal 7 2 2 2 2" xfId="26899" xr:uid="{B4411CE2-59F5-4E6A-9579-7509F81ACDB7}"/>
    <cellStyle name="Normal 7 2 2 2 2 2" xfId="26900" xr:uid="{ECD23C7F-1131-4B8D-BB89-0C05BB773EB6}"/>
    <cellStyle name="Normal 7 2 2 2 2 3" xfId="26901" xr:uid="{16CCEEF5-753C-4788-BC76-FDC89BA3488A}"/>
    <cellStyle name="Normal 7 2 2 2 3" xfId="26902" xr:uid="{E7381225-CD25-49DF-8622-1142AAB508D0}"/>
    <cellStyle name="Normal 7 2 2 2 3 2" xfId="26903" xr:uid="{E3BE6118-33C0-4476-94ED-4933A56A3040}"/>
    <cellStyle name="Normal 7 2 2 2 3 3" xfId="26904" xr:uid="{DF0D6420-2FE8-490D-A89E-952ED2DDF3EB}"/>
    <cellStyle name="Normal 7 2 2 2 4" xfId="26905" xr:uid="{77F81897-B32F-4F6E-9677-FC293D4C38EB}"/>
    <cellStyle name="Normal 7 2 2 2 4 2" xfId="26906" xr:uid="{46F0EEF9-6AAF-4090-993C-E36040E8607D}"/>
    <cellStyle name="Normal 7 2 2 2 4 3" xfId="26907" xr:uid="{1573A173-FE20-4D4F-8C19-CF9CAB29A304}"/>
    <cellStyle name="Normal 7 2 2 2 5" xfId="26908" xr:uid="{77B7D409-49F2-4918-B298-233EADD64B90}"/>
    <cellStyle name="Normal 7 2 2 2 5 2" xfId="26909" xr:uid="{DAF8EB8F-92D6-40C9-93DA-DE21F9947CF3}"/>
    <cellStyle name="Normal 7 2 2 2 5 3" xfId="26910" xr:uid="{D2C071FA-D2E6-4A74-B14A-B4FA95752639}"/>
    <cellStyle name="Normal 7 2 2 2 6" xfId="26911" xr:uid="{4EFC74EA-4D65-4CC5-A24D-9B201C5FC446}"/>
    <cellStyle name="Normal 7 2 2 2 7" xfId="26912" xr:uid="{7EA52FCD-45D8-40F9-B52D-A1AD6E3F9FEC}"/>
    <cellStyle name="Normal 7 2 2 3" xfId="26913" xr:uid="{9B38243A-1D29-433D-8684-60764BC0BB8E}"/>
    <cellStyle name="Normal 7 2 2 3 2" xfId="26914" xr:uid="{FD7AAACF-2341-49B6-9C61-3B426B07843B}"/>
    <cellStyle name="Normal 7 2 2 3 2 2" xfId="26915" xr:uid="{2A93FD52-46B1-4356-8C2D-B0676DA52AEB}"/>
    <cellStyle name="Normal 7 2 2 3 2 3" xfId="26916" xr:uid="{C37E6A2E-024D-4078-B521-279B27DFF995}"/>
    <cellStyle name="Normal 7 2 2 3 3" xfId="26917" xr:uid="{3BD7BBB3-2652-4AC8-AD5D-618D709D971A}"/>
    <cellStyle name="Normal 7 2 2 3 3 2" xfId="26918" xr:uid="{05833233-22F6-477B-8517-FED80E50E2D5}"/>
    <cellStyle name="Normal 7 2 2 3 3 3" xfId="26919" xr:uid="{EC426528-4E53-40C3-9798-9BEEAD694FCE}"/>
    <cellStyle name="Normal 7 2 2 3 4" xfId="26920" xr:uid="{6ED830BB-7DF7-4E39-A77F-FE59B99CE7DB}"/>
    <cellStyle name="Normal 7 2 2 3 4 2" xfId="26921" xr:uid="{2025CE8D-212C-4EFD-AD75-66A9165ED764}"/>
    <cellStyle name="Normal 7 2 2 3 4 3" xfId="26922" xr:uid="{B151C3E6-13A8-4B26-97F1-51A01B12258A}"/>
    <cellStyle name="Normal 7 2 2 3 5" xfId="26923" xr:uid="{9FA4D442-5624-41E6-BC36-FA648BA9E439}"/>
    <cellStyle name="Normal 7 2 2 3 5 2" xfId="26924" xr:uid="{0D51D1EE-5CD4-431A-9B63-86859C319151}"/>
    <cellStyle name="Normal 7 2 2 3 5 3" xfId="26925" xr:uid="{AEBB0491-B3CB-42F4-8E60-F83C853A305B}"/>
    <cellStyle name="Normal 7 2 2 3 6" xfId="26926" xr:uid="{A6F877D5-F489-47B8-AE48-9C4B9D3ABA6E}"/>
    <cellStyle name="Normal 7 2 2 3 7" xfId="26927" xr:uid="{6395ED29-41AD-47D9-9F69-BFBFF54C5684}"/>
    <cellStyle name="Normal 7 2 2 4" xfId="26928" xr:uid="{9E51986C-C95B-46CC-8405-62E982B7E482}"/>
    <cellStyle name="Normal 7 2 2 4 2" xfId="26929" xr:uid="{52851648-4C28-40DC-8879-AA38DB779ABD}"/>
    <cellStyle name="Normal 7 2 2 4 3" xfId="26930" xr:uid="{F3020DAF-120F-4013-9E45-164CEF30E316}"/>
    <cellStyle name="Normal 7 2 2 5" xfId="26931" xr:uid="{1A7AC0DE-671D-43E3-ABAB-82C97AE4D95F}"/>
    <cellStyle name="Normal 7 2 2 5 2" xfId="26932" xr:uid="{F6357F04-4ED1-4762-B55B-257C094EAB05}"/>
    <cellStyle name="Normal 7 2 2 5 3" xfId="26933" xr:uid="{E1B6F7BA-2B1D-43BD-AD7E-528AD3B214DC}"/>
    <cellStyle name="Normal 7 2 2 6" xfId="26934" xr:uid="{EE006479-8493-46DB-BFFF-D92758C6BDDB}"/>
    <cellStyle name="Normal 7 2 2 6 2" xfId="26935" xr:uid="{017669EE-6343-478B-8557-6D7FF3D77BD8}"/>
    <cellStyle name="Normal 7 2 2 6 3" xfId="26936" xr:uid="{A899F02E-2D67-4125-8B97-735C1C9EAC65}"/>
    <cellStyle name="Normal 7 2 2 7" xfId="26937" xr:uid="{41C53F02-D91C-4E8A-A6C4-E52FB2732DC5}"/>
    <cellStyle name="Normal 7 2 2 7 2" xfId="26938" xr:uid="{B765D555-BAEC-4FEF-811E-DC6634DC7069}"/>
    <cellStyle name="Normal 7 2 2 7 3" xfId="26939" xr:uid="{583E14D7-6CE0-414C-8A0C-2B40145ADA76}"/>
    <cellStyle name="Normal 7 2 2 8" xfId="26940" xr:uid="{42298DD6-16B9-45BF-9C51-B65E9E824E83}"/>
    <cellStyle name="Normal 7 2 2 9" xfId="26941" xr:uid="{F31C8E06-26D1-49A4-9341-9122E284ECC2}"/>
    <cellStyle name="Normal 7 2 3" xfId="26942" xr:uid="{D010C453-ECFD-48F3-8EB4-EEBD1822D28F}"/>
    <cellStyle name="Normal 7 2 3 2" xfId="26943" xr:uid="{EDA35FBE-070F-4494-BAE8-6290B706114C}"/>
    <cellStyle name="Normal 7 2 3 2 2" xfId="26944" xr:uid="{BF5C0F54-8850-4301-88F7-BC8FE166084F}"/>
    <cellStyle name="Normal 7 2 3 2 3" xfId="26945" xr:uid="{4A3A16FC-3A71-4C96-95A1-560B2D26E5EA}"/>
    <cellStyle name="Normal 7 2 3 3" xfId="26946" xr:uid="{093C9EB8-0448-4700-9CAE-474A6E304556}"/>
    <cellStyle name="Normal 7 2 3 3 2" xfId="26947" xr:uid="{9FEC8D2E-2C98-41E9-8335-3EF3569E95BB}"/>
    <cellStyle name="Normal 7 2 3 3 3" xfId="26948" xr:uid="{074F3416-8F55-40A6-8ACB-527EE4B24DC3}"/>
    <cellStyle name="Normal 7 2 3 4" xfId="26949" xr:uid="{71A4E0E7-054D-4F14-8A8C-E9B3E6E3DE36}"/>
    <cellStyle name="Normal 7 2 3 4 2" xfId="26950" xr:uid="{A9303D95-32C9-4726-BF5E-187848B6C4BE}"/>
    <cellStyle name="Normal 7 2 3 4 3" xfId="26951" xr:uid="{71EF9451-D28A-4A7E-95E6-8AC76ABC570C}"/>
    <cellStyle name="Normal 7 2 3 5" xfId="26952" xr:uid="{0D05EEE5-67FC-4B22-9AB6-2A56CA3707D2}"/>
    <cellStyle name="Normal 7 2 3 5 2" xfId="26953" xr:uid="{4DAF1779-1998-4F61-A794-871A2F09A202}"/>
    <cellStyle name="Normal 7 2 3 5 3" xfId="26954" xr:uid="{57787FF7-55C6-4AEC-AC83-F1DA1DF2E18C}"/>
    <cellStyle name="Normal 7 2 3 6" xfId="26955" xr:uid="{A313192D-0FAC-4EB1-9B15-BCBD3FE05A62}"/>
    <cellStyle name="Normal 7 2 3 7" xfId="26956" xr:uid="{CA415B3E-EF0B-410A-A86C-C130A207805A}"/>
    <cellStyle name="Normal 7 2 4" xfId="26957" xr:uid="{8E2BC42D-D6AC-4120-BAE4-AC2FA2C4FEC5}"/>
    <cellStyle name="Normal 7 2 4 2" xfId="26958" xr:uid="{98E30BEF-381F-4101-BDF1-670AA8BF5A5C}"/>
    <cellStyle name="Normal 7 2 4 2 2" xfId="26959" xr:uid="{DF0BCE3C-7242-4A49-8C18-8A56CA3468EC}"/>
    <cellStyle name="Normal 7 2 4 2 3" xfId="26960" xr:uid="{D025D16F-0EBD-455D-AD5D-2B1C37E76A85}"/>
    <cellStyle name="Normal 7 2 4 3" xfId="26961" xr:uid="{E378A658-8C4D-4E77-B83F-6A283EC5DA0D}"/>
    <cellStyle name="Normal 7 2 4 3 2" xfId="26962" xr:uid="{8C021559-CD41-49C7-8DD3-285082B4E9AB}"/>
    <cellStyle name="Normal 7 2 4 3 3" xfId="26963" xr:uid="{A68FEBC6-DE3F-4774-A08F-A63A6637BB40}"/>
    <cellStyle name="Normal 7 2 4 4" xfId="26964" xr:uid="{FA4E099C-0EAD-44B6-A813-C7CC1F6FFCEA}"/>
    <cellStyle name="Normal 7 2 4 4 2" xfId="26965" xr:uid="{2D1B41BC-AB92-421B-96F6-EA55CAD83DDC}"/>
    <cellStyle name="Normal 7 2 4 4 3" xfId="26966" xr:uid="{7855EBC3-8A81-4D78-A6A9-2D662F1CCAEA}"/>
    <cellStyle name="Normal 7 2 4 5" xfId="26967" xr:uid="{690178B6-5C91-4A57-967E-CB7CB91563FD}"/>
    <cellStyle name="Normal 7 2 4 5 2" xfId="26968" xr:uid="{F8A8C58F-3F1A-41B8-9049-3053449D2960}"/>
    <cellStyle name="Normal 7 2 4 5 3" xfId="26969" xr:uid="{830CFB56-C81B-46C6-9D8A-8DDBC851EEAF}"/>
    <cellStyle name="Normal 7 2 4 6" xfId="26970" xr:uid="{FC4BD1D2-88CC-4752-9324-9DBD3038E59E}"/>
    <cellStyle name="Normal 7 2 4 7" xfId="26971" xr:uid="{06B25EED-DCFD-4C61-90F9-6987A1B2D510}"/>
    <cellStyle name="Normal 7 2 5" xfId="26972" xr:uid="{BA147D68-528B-4A88-8358-FF38BA49BFCF}"/>
    <cellStyle name="Normal 7 2 5 2" xfId="26973" xr:uid="{7222048C-ECC5-4D6F-A6E3-39A36FAEE01D}"/>
    <cellStyle name="Normal 7 2 5 3" xfId="26974" xr:uid="{AEBBFAF7-A04F-4951-98F4-6C7D3FC1A1A0}"/>
    <cellStyle name="Normal 7 2 6" xfId="26975" xr:uid="{793BCC7C-CDC8-4AB7-8D95-C49E0B12E3CE}"/>
    <cellStyle name="Normal 7 2 6 2" xfId="26976" xr:uid="{034203F0-009D-4A08-8342-0841601B8FD4}"/>
    <cellStyle name="Normal 7 2 6 3" xfId="26977" xr:uid="{55FCE2C7-25A7-4B3C-A397-32CBB6829B63}"/>
    <cellStyle name="Normal 7 2 7" xfId="26978" xr:uid="{E98B5156-435C-45B8-95D8-5D7D01E5ACC7}"/>
    <cellStyle name="Normal 7 2 7 2" xfId="26979" xr:uid="{EA36622A-FF4C-4C86-A51D-5808A609D3F8}"/>
    <cellStyle name="Normal 7 2 7 3" xfId="26980" xr:uid="{5B0D883E-D920-4372-B325-B64A4776B7C1}"/>
    <cellStyle name="Normal 7 2 8" xfId="26981" xr:uid="{5AA4257B-9CD8-4164-8C93-829BC8FACD22}"/>
    <cellStyle name="Normal 7 2 8 2" xfId="26982" xr:uid="{9D134D39-FB09-4269-A126-6B90BD590499}"/>
    <cellStyle name="Normal 7 2 8 3" xfId="26983" xr:uid="{69568A4A-1479-43D8-A131-749E0EE790BE}"/>
    <cellStyle name="Normal 7 2 9" xfId="26984" xr:uid="{B8FB16AB-E135-49AB-B33D-CBABAD103D12}"/>
    <cellStyle name="Normal 7 3" xfId="26985" xr:uid="{55953776-2A1B-40C0-A77E-68F2109503FD}"/>
    <cellStyle name="Normal 7 3 10" xfId="26986" xr:uid="{05C9D667-B179-47E7-ADC1-D088486A81F2}"/>
    <cellStyle name="Normal 7 3 11" xfId="26987" xr:uid="{4C654941-3658-4149-B868-69F116809C4D}"/>
    <cellStyle name="Normal 7 3 12" xfId="26988" xr:uid="{3F2F0DFA-EB6B-4C00-A6CB-6782BE79F2E4}"/>
    <cellStyle name="Normal 7 3 13" xfId="26989" xr:uid="{31ED3F6F-D5B6-4127-9B2C-AD5BA0E21B05}"/>
    <cellStyle name="Normal 7 3 2" xfId="26990" xr:uid="{54DAC2B3-2AD7-45B7-9F74-86FF2D06A512}"/>
    <cellStyle name="Normal 7 3 2 2" xfId="26991" xr:uid="{65E47165-3CEC-439E-A9F4-E06DF32DFA3F}"/>
    <cellStyle name="Normal 7 3 2 2 2" xfId="26992" xr:uid="{325D5BF5-49FE-4A3B-9F67-C8D6ACD7EB49}"/>
    <cellStyle name="Normal 7 3 2 2 3" xfId="26993" xr:uid="{8421B7B9-4C41-410A-81DE-12C7CD3459FD}"/>
    <cellStyle name="Normal 7 3 2 3" xfId="26994" xr:uid="{3766DBAA-CA87-450E-AEFC-352090419BFB}"/>
    <cellStyle name="Normal 7 3 2 3 2" xfId="26995" xr:uid="{B729EB28-F378-4C39-8315-E2ECEDEAB4E7}"/>
    <cellStyle name="Normal 7 3 2 3 3" xfId="26996" xr:uid="{8C592DFA-CD8B-47E3-AD3C-FBD6C59848C8}"/>
    <cellStyle name="Normal 7 3 2 4" xfId="26997" xr:uid="{B8AD24E5-78AD-4A3C-BA64-631C7DEE58C9}"/>
    <cellStyle name="Normal 7 3 2 4 2" xfId="26998" xr:uid="{2707738E-2C64-4847-BF41-F17225A899D7}"/>
    <cellStyle name="Normal 7 3 2 4 3" xfId="26999" xr:uid="{91E35D55-DE5B-44B7-A699-47F80FABC020}"/>
    <cellStyle name="Normal 7 3 2 5" xfId="27000" xr:uid="{A9F655F7-E360-4BB8-BFEF-8A5DFC164ED4}"/>
    <cellStyle name="Normal 7 3 2 5 2" xfId="27001" xr:uid="{016245B8-7E4E-45C1-B368-07B94484D549}"/>
    <cellStyle name="Normal 7 3 2 5 3" xfId="27002" xr:uid="{759C1A73-DD4F-484B-B0E9-C3D4982A11E4}"/>
    <cellStyle name="Normal 7 3 2 6" xfId="27003" xr:uid="{7280568E-65FB-4F1B-84CB-42D7E2437A1D}"/>
    <cellStyle name="Normal 7 3 2 7" xfId="27004" xr:uid="{A7A38FD1-6CFF-463C-918B-C55F4864DB66}"/>
    <cellStyle name="Normal 7 3 3" xfId="27005" xr:uid="{F1DCC0C9-DB82-4D16-82A4-63E658AECFFE}"/>
    <cellStyle name="Normal 7 3 3 2" xfId="27006" xr:uid="{312EA505-3E2F-4194-8343-BB70D2CFD1CC}"/>
    <cellStyle name="Normal 7 3 3 2 2" xfId="27007" xr:uid="{2A244F4D-12B1-4E7D-89E5-3626B941968F}"/>
    <cellStyle name="Normal 7 3 3 2 3" xfId="27008" xr:uid="{02295AF9-70BD-4FC6-B71F-0039286C9F6D}"/>
    <cellStyle name="Normal 7 3 3 3" xfId="27009" xr:uid="{6DB216D4-CFA6-4768-84F2-47D296C8FEFA}"/>
    <cellStyle name="Normal 7 3 3 3 2" xfId="27010" xr:uid="{BCE93485-D385-4BC8-A6D9-ADA5B72F1AB4}"/>
    <cellStyle name="Normal 7 3 3 3 3" xfId="27011" xr:uid="{08F0EF7F-C09F-44C0-AE18-182513444D02}"/>
    <cellStyle name="Normal 7 3 3 4" xfId="27012" xr:uid="{C574213D-4111-430A-B257-0331AE035292}"/>
    <cellStyle name="Normal 7 3 3 4 2" xfId="27013" xr:uid="{CD000E46-C227-41BB-A481-B6E4FBDA9EF6}"/>
    <cellStyle name="Normal 7 3 3 4 3" xfId="27014" xr:uid="{AE150DDD-933E-4CE1-AFF3-EF5D470C3E6D}"/>
    <cellStyle name="Normal 7 3 3 5" xfId="27015" xr:uid="{8144361C-3E7F-46F2-B43A-077766DEC2A0}"/>
    <cellStyle name="Normal 7 3 3 5 2" xfId="27016" xr:uid="{FA3F84BE-424A-4021-B7C4-3314B4482ACC}"/>
    <cellStyle name="Normal 7 3 3 5 3" xfId="27017" xr:uid="{078B1F35-1DFB-46B8-A43E-4837163F8973}"/>
    <cellStyle name="Normal 7 3 3 6" xfId="27018" xr:uid="{0AD874D4-9810-44AD-BA67-E7A14DCA4987}"/>
    <cellStyle name="Normal 7 3 3 7" xfId="27019" xr:uid="{3187EE64-A90F-40AA-A739-8426C35CCC52}"/>
    <cellStyle name="Normal 7 3 4" xfId="27020" xr:uid="{774E061B-0172-4E98-893B-AC0B5A948DD4}"/>
    <cellStyle name="Normal 7 3 4 2" xfId="27021" xr:uid="{15190148-736A-4055-B1E4-FE1FA6CC37BB}"/>
    <cellStyle name="Normal 7 3 4 3" xfId="27022" xr:uid="{EFBFBBD9-1B30-4F5C-89A6-00B629915C60}"/>
    <cellStyle name="Normal 7 3 5" xfId="27023" xr:uid="{CA877BB3-9488-4C34-8A93-0419BDA80661}"/>
    <cellStyle name="Normal 7 3 5 2" xfId="27024" xr:uid="{7A01ADC9-6B1B-4ED6-9D89-EE696BE1ABA4}"/>
    <cellStyle name="Normal 7 3 5 3" xfId="27025" xr:uid="{25381769-81D3-4EE5-96B1-C6EBC2DDAD39}"/>
    <cellStyle name="Normal 7 3 6" xfId="27026" xr:uid="{7AADCFB0-0F53-49FA-9208-BF239F96D131}"/>
    <cellStyle name="Normal 7 3 6 2" xfId="27027" xr:uid="{B4E61D25-420C-401C-A8DE-40F447B0DAFB}"/>
    <cellStyle name="Normal 7 3 6 3" xfId="27028" xr:uid="{4366CB74-F99F-4BEA-B3CF-579BFB4B5400}"/>
    <cellStyle name="Normal 7 3 7" xfId="27029" xr:uid="{5C2F03CD-6701-476A-BBC1-B0878DA93C63}"/>
    <cellStyle name="Normal 7 3 7 2" xfId="27030" xr:uid="{CF640198-070B-4F95-8E55-5FD1E756F3F4}"/>
    <cellStyle name="Normal 7 3 7 3" xfId="27031" xr:uid="{ECE85FD1-0D62-4366-B016-F535DE55C9E6}"/>
    <cellStyle name="Normal 7 3 8" xfId="27032" xr:uid="{0AE8B6BF-AEB6-4B9C-89E1-EAE932397477}"/>
    <cellStyle name="Normal 7 3 9" xfId="27033" xr:uid="{6DBABEB9-3BAE-4E22-BFBA-5EF79ABBC2DA}"/>
    <cellStyle name="Normal 7 4" xfId="27034" xr:uid="{A3F99FF6-57B1-4430-93BD-6910C63EC8F4}"/>
    <cellStyle name="Normal 7 4 10" xfId="27035" xr:uid="{70D1A789-48FF-482E-85C0-6A3D255D6473}"/>
    <cellStyle name="Normal 7 4 2" xfId="27036" xr:uid="{98C424F4-ED85-4CF5-A4DA-792BD66028FE}"/>
    <cellStyle name="Normal 7 4 2 2" xfId="27037" xr:uid="{883AA170-D5A0-49D9-870A-CAA84B072983}"/>
    <cellStyle name="Normal 7 4 2 3" xfId="27038" xr:uid="{37A48A17-E535-49F6-AFEC-3DD2A3F64517}"/>
    <cellStyle name="Normal 7 4 3" xfId="27039" xr:uid="{EFC2A61D-9A61-4972-8DA9-D1935EA626F2}"/>
    <cellStyle name="Normal 7 4 3 2" xfId="27040" xr:uid="{8A3D6A1D-7E11-4579-940E-AEB89475B95A}"/>
    <cellStyle name="Normal 7 4 3 3" xfId="27041" xr:uid="{80BC4813-696F-4807-8D48-667730E9D3D1}"/>
    <cellStyle name="Normal 7 4 4" xfId="27042" xr:uid="{07CAEA62-DACD-4811-B0C5-A3222E62483B}"/>
    <cellStyle name="Normal 7 4 4 2" xfId="27043" xr:uid="{2D2AB47D-EDE8-4411-BFF2-13A2BE93EF7E}"/>
    <cellStyle name="Normal 7 4 4 3" xfId="27044" xr:uid="{A0A38DA5-BFCC-4690-A298-47A559968E30}"/>
    <cellStyle name="Normal 7 4 5" xfId="27045" xr:uid="{151202DE-FABE-43E6-AF32-2F11B7F0AD15}"/>
    <cellStyle name="Normal 7 4 5 2" xfId="27046" xr:uid="{753B7759-DC1A-4B9D-BF6D-1FEDFCADB03D}"/>
    <cellStyle name="Normal 7 4 5 3" xfId="27047" xr:uid="{FAC1742D-0A1A-4802-844E-71527F85F879}"/>
    <cellStyle name="Normal 7 4 6" xfId="27048" xr:uid="{13DD37C9-EA5C-46D1-AF43-B8685F5EB1BB}"/>
    <cellStyle name="Normal 7 4 7" xfId="27049" xr:uid="{24158D2F-D515-4F06-80D0-EE4CC225E21A}"/>
    <cellStyle name="Normal 7 4 8" xfId="27050" xr:uid="{828A151E-BE93-485F-A26C-2549782CEC84}"/>
    <cellStyle name="Normal 7 4 9" xfId="27051" xr:uid="{81A45D5E-1903-48A7-B79A-2D9A32DD966B}"/>
    <cellStyle name="Normal 7 5" xfId="27052" xr:uid="{68075E05-ECAD-417F-A785-4B7BD259B33B}"/>
    <cellStyle name="Normal 7 5 2" xfId="27053" xr:uid="{AE76B488-2C2F-4CA6-9266-DF7853AF54B5}"/>
    <cellStyle name="Normal 7 5 2 2" xfId="27054" xr:uid="{9A088742-4539-405F-8705-5F41AD1BD438}"/>
    <cellStyle name="Normal 7 5 2 3" xfId="27055" xr:uid="{302F0558-5CD6-460C-8E08-BE8C8EA80431}"/>
    <cellStyle name="Normal 7 5 3" xfId="27056" xr:uid="{F33A53B7-8B7D-4DF7-99BD-8AC07552F51D}"/>
    <cellStyle name="Normal 7 5 3 2" xfId="27057" xr:uid="{C4114D33-A48D-43E8-8E72-579703113CD0}"/>
    <cellStyle name="Normal 7 5 3 3" xfId="27058" xr:uid="{22B40F01-C6BF-404E-83A5-5017C0FD1A75}"/>
    <cellStyle name="Normal 7 5 4" xfId="27059" xr:uid="{BFAD0FAE-65F9-4EF5-A61B-69E9E5F39187}"/>
    <cellStyle name="Normal 7 5 4 2" xfId="27060" xr:uid="{6682E583-5994-4006-9201-44A3E91F5ABF}"/>
    <cellStyle name="Normal 7 5 4 3" xfId="27061" xr:uid="{40488465-12D3-4C2C-912D-D73825F966F4}"/>
    <cellStyle name="Normal 7 5 5" xfId="27062" xr:uid="{03214EE1-2960-44A5-ABAF-0A7D57221C38}"/>
    <cellStyle name="Normal 7 5 5 2" xfId="27063" xr:uid="{E5A71AEF-D588-473B-94FE-B9D0259519E2}"/>
    <cellStyle name="Normal 7 5 5 3" xfId="27064" xr:uid="{F6C0BE3F-F147-42FC-A306-86451F08E692}"/>
    <cellStyle name="Normal 7 5 6" xfId="27065" xr:uid="{FC060AD6-0CE7-494E-B874-8CDCE3407FC0}"/>
    <cellStyle name="Normal 7 5 7" xfId="27066" xr:uid="{76A5E311-CDB0-42F7-929D-3C7C521429E7}"/>
    <cellStyle name="Normal 7 5 8" xfId="27067" xr:uid="{979E7309-C212-4D5D-AC72-D2C2D05908B3}"/>
    <cellStyle name="Normal 7 5 9" xfId="27068" xr:uid="{DBC3BAD7-FAED-4DB8-B00A-FDDCC43CB697}"/>
    <cellStyle name="Normal 7 6" xfId="27069" xr:uid="{028A2258-7852-4134-A0F0-0CB59399607B}"/>
    <cellStyle name="Normal 7 6 2" xfId="27070" xr:uid="{7E9885CB-C7D0-43E7-9A1E-2DBA199CFF8A}"/>
    <cellStyle name="Normal 7 6 2 2" xfId="27071" xr:uid="{B78A98AE-4F19-4988-B4A3-94A7B2724E02}"/>
    <cellStyle name="Normal 7 6 2 3" xfId="27072" xr:uid="{2F769668-50C7-4CE0-A9CC-B87DE2A65498}"/>
    <cellStyle name="Normal 7 6 3" xfId="27073" xr:uid="{42C00665-337C-4F50-99C5-4EE1D59C24C9}"/>
    <cellStyle name="Normal 7 6 4" xfId="27074" xr:uid="{EC558E74-C557-4061-8D60-120E07F77DBF}"/>
    <cellStyle name="Normal 7 7" xfId="27075" xr:uid="{27A280BE-04B4-4D54-9061-AD67364F1D4B}"/>
    <cellStyle name="Normal 7 7 2" xfId="27076" xr:uid="{F3446F2C-B4B5-49B5-8676-2D232CB47B8E}"/>
    <cellStyle name="Normal 7 7 3" xfId="27077" xr:uid="{525C1D47-65E3-4A94-A0D8-CA4B041C43B5}"/>
    <cellStyle name="Normal 7 8" xfId="27078" xr:uid="{4B42014A-0157-4292-A234-9FE153D0DF70}"/>
    <cellStyle name="Normal 7 8 2" xfId="27079" xr:uid="{A4787208-CEA7-428E-A38A-C4159611100B}"/>
    <cellStyle name="Normal 7 8 3" xfId="27080" xr:uid="{D671D553-E749-4338-BF43-C35C1EC0BCB2}"/>
    <cellStyle name="Normal 7 9" xfId="27081" xr:uid="{8D30ED45-6207-4B49-9A7A-7930EA8A7DE6}"/>
    <cellStyle name="Normal 7 9 2" xfId="27082" xr:uid="{3BC35606-16F3-46D5-9631-82AF6470467C}"/>
    <cellStyle name="Normal 7 9 3" xfId="27083" xr:uid="{F75DADC1-3792-430A-BD26-48B66C794BF9}"/>
    <cellStyle name="Normal 70" xfId="27084" xr:uid="{499157CD-D5E9-43C3-9B80-8CD7664C457E}"/>
    <cellStyle name="Normal 70 2" xfId="27085" xr:uid="{1E18B303-EF93-4729-8428-B98A4B409E78}"/>
    <cellStyle name="Normal 71" xfId="27086" xr:uid="{75087687-1200-477E-8664-4B364180ECB1}"/>
    <cellStyle name="Normal 72" xfId="27087" xr:uid="{A4AC8F2C-D88C-403E-BEC8-ACFE4A4B3036}"/>
    <cellStyle name="Normal 73" xfId="27088" xr:uid="{6C7EE9DB-5BC8-429D-ACF2-A527E7BB49A7}"/>
    <cellStyle name="Normal 74" xfId="27089" xr:uid="{47DC7048-268B-44DB-8717-DA535BB2C8A1}"/>
    <cellStyle name="Normal 74 2" xfId="27090" xr:uid="{210F2766-86D1-47D6-B91D-D028A5B88CC5}"/>
    <cellStyle name="Normal 75" xfId="27091" xr:uid="{ADF88348-690D-41F2-BB55-E4E9F20579D4}"/>
    <cellStyle name="Normal 76" xfId="27092" xr:uid="{2010E2BC-C885-4468-9A32-6FF46D50DD62}"/>
    <cellStyle name="Normal 77" xfId="27093" xr:uid="{71B87D54-CCBE-49A6-ACD4-1EF0D45E8B70}"/>
    <cellStyle name="Normal 78" xfId="27094" xr:uid="{C510A721-5F33-4838-8347-A3BE149C9998}"/>
    <cellStyle name="Normal 79" xfId="27095" xr:uid="{ED876732-A7DD-42FF-9834-93E33AE87A4C}"/>
    <cellStyle name="Normal 8" xfId="353" xr:uid="{BB978B69-EE83-4D41-B869-7680BC45D174}"/>
    <cellStyle name="Normal 8 2" xfId="354" xr:uid="{462A06EC-2BF5-4779-B7D5-299692CAB0EC}"/>
    <cellStyle name="Normal 8 3" xfId="27096" xr:uid="{F86D4FBB-17E3-4441-8CFC-6465DC58AF3C}"/>
    <cellStyle name="Normal 8 3 2" xfId="27097" xr:uid="{3500EDCD-10DD-4412-B74B-58A599F98B3C}"/>
    <cellStyle name="Normal 8 3 3" xfId="27098" xr:uid="{83B0A85C-85F5-485F-A79C-BDB8E1FBFCC8}"/>
    <cellStyle name="Normal 8 3 4" xfId="27099" xr:uid="{6692AA73-540D-48D8-8C8D-BF4D1DD97560}"/>
    <cellStyle name="Normal 8 3 5" xfId="27100" xr:uid="{7CB49E67-59E5-49F0-9518-A554FA439912}"/>
    <cellStyle name="Normal 80" xfId="27101" xr:uid="{F39DCBAB-3F28-4396-B5A5-6A52B8FDE118}"/>
    <cellStyle name="Normal 81" xfId="27102" xr:uid="{7274C388-1BA1-45DA-B749-21FD14F8F2AC}"/>
    <cellStyle name="Normal 9" xfId="355" xr:uid="{21EA6A0E-FC92-48B3-819B-F932B45EF223}"/>
    <cellStyle name="Normal 9 2" xfId="356" xr:uid="{2FEEC325-ACE5-469D-8BA5-2910FE55E90D}"/>
    <cellStyle name="Note 10" xfId="27103" xr:uid="{4A1A99A6-3E22-4801-B0E1-6CD12E362410}"/>
    <cellStyle name="Note 10 2" xfId="27104" xr:uid="{67388FCA-5C4C-4D79-89EF-BD251BB1669E}"/>
    <cellStyle name="Note 10 3" xfId="27105" xr:uid="{2EF2355D-C963-4811-8264-2B35B12A19E8}"/>
    <cellStyle name="Note 11" xfId="27106" xr:uid="{040118A8-C903-42CF-A827-B9152C416F31}"/>
    <cellStyle name="Note 11 2" xfId="27107" xr:uid="{E265C000-1234-46E0-8233-CD348E6F27AD}"/>
    <cellStyle name="Note 11 3" xfId="27108" xr:uid="{8E40A91D-0FB5-48D1-8F7C-DE3AB01D05C5}"/>
    <cellStyle name="Note 12" xfId="27109" xr:uid="{C008DE5E-8EFB-4300-9BB7-6CF2F277FC7D}"/>
    <cellStyle name="Note 13" xfId="27110" xr:uid="{A053463E-5772-474C-88E4-4D94ABDA61AD}"/>
    <cellStyle name="Note 2" xfId="357" xr:uid="{00D9A5C4-B85D-47E4-8E78-D55270023D55}"/>
    <cellStyle name="Note 2 10" xfId="27111" xr:uid="{164F3B78-1E48-4A85-8D7B-AFB1E0D979F5}"/>
    <cellStyle name="Note 2 11" xfId="27112" xr:uid="{731278BC-C912-4CEE-84DA-12609E063F20}"/>
    <cellStyle name="Note 2 12" xfId="27113" xr:uid="{BA347662-08E0-46C6-BECA-6416C9FA85CD}"/>
    <cellStyle name="Note 2 13" xfId="27114" xr:uid="{41E5B235-ACA5-46A1-B097-5FE0CA869423}"/>
    <cellStyle name="Note 2 14" xfId="27115" xr:uid="{89E0BD1B-C2BC-4CAB-9B98-40351BB4ACFD}"/>
    <cellStyle name="Note 2 2" xfId="358" xr:uid="{A82B3F12-59C0-4B1B-98BC-1FE9B57B3468}"/>
    <cellStyle name="Note 2 2 10" xfId="27116" xr:uid="{94E1C667-B95C-4D05-8B77-8BF393B12384}"/>
    <cellStyle name="Note 2 2 10 2" xfId="27117" xr:uid="{D4C7076D-3905-4383-B7C6-A3838217CB44}"/>
    <cellStyle name="Note 2 2 10 2 2" xfId="27118" xr:uid="{B550E380-2BEF-47EF-8DFD-FE77A0960B4F}"/>
    <cellStyle name="Note 2 2 10 3" xfId="27119" xr:uid="{D983F70B-7E1F-4922-B201-405A7AF704AB}"/>
    <cellStyle name="Note 2 2 11" xfId="27120" xr:uid="{8C61547F-E464-40BD-B395-3D28E9B658EE}"/>
    <cellStyle name="Note 2 2 11 2" xfId="27121" xr:uid="{75D7384B-1EB3-4254-A9AE-5BE1B2AF4E3D}"/>
    <cellStyle name="Note 2 2 11 2 2" xfId="27122" xr:uid="{57F3C0F7-1827-430D-AD22-200720FB3243}"/>
    <cellStyle name="Note 2 2 11 3" xfId="27123" xr:uid="{A844A007-77A5-49D4-A61C-576AB015019A}"/>
    <cellStyle name="Note 2 2 12" xfId="27124" xr:uid="{BC49C861-F8E1-40BF-9D88-18ABD6979DAF}"/>
    <cellStyle name="Note 2 2 12 2" xfId="27125" xr:uid="{281C5D09-20D0-460D-9BCE-8545AFF6D5F8}"/>
    <cellStyle name="Note 2 2 12 2 2" xfId="27126" xr:uid="{2B19249C-92BB-41D0-B9E5-C9D07275F4D5}"/>
    <cellStyle name="Note 2 2 12 3" xfId="27127" xr:uid="{5F6A83BC-73AA-4404-ACF8-418F95750233}"/>
    <cellStyle name="Note 2 2 13" xfId="27128" xr:uid="{B6918A48-C3D7-446C-A7BE-9D6FD03E47C5}"/>
    <cellStyle name="Note 2 2 13 2" xfId="27129" xr:uid="{C89E592C-ABE5-4889-88A5-7BF45FB7F69E}"/>
    <cellStyle name="Note 2 2 13 2 2" xfId="27130" xr:uid="{714C776D-3FAA-4685-BB4B-002897A5735D}"/>
    <cellStyle name="Note 2 2 13 3" xfId="27131" xr:uid="{5D1B6EFF-588F-4F21-A1B2-E4353171C74B}"/>
    <cellStyle name="Note 2 2 14" xfId="27132" xr:uid="{395BEAB6-F2D4-4338-8EEB-C0C99E9E203E}"/>
    <cellStyle name="Note 2 2 14 2" xfId="27133" xr:uid="{C652F1A8-9EE7-451C-8F70-0D6BC506F134}"/>
    <cellStyle name="Note 2 2 14 2 2" xfId="27134" xr:uid="{62D20E0E-45FE-4DD3-BE19-86A575959723}"/>
    <cellStyle name="Note 2 2 14 3" xfId="27135" xr:uid="{56B25065-3058-4973-BDBC-639F0C4E3C79}"/>
    <cellStyle name="Note 2 2 15" xfId="27136" xr:uid="{2D1B062A-B518-437B-9E7C-2A64E554724D}"/>
    <cellStyle name="Note 2 2 15 2" xfId="27137" xr:uid="{7359AD6B-C52E-4E32-89CC-A0F01A6C7CAC}"/>
    <cellStyle name="Note 2 2 15 2 2" xfId="27138" xr:uid="{D645AD05-2D7D-48F5-8F1B-2736E45BCEEB}"/>
    <cellStyle name="Note 2 2 15 3" xfId="27139" xr:uid="{566EEB25-06C4-4AD4-B58B-6CA2166259C6}"/>
    <cellStyle name="Note 2 2 16" xfId="27140" xr:uid="{6D444FCC-1887-4C41-B818-D9C496AFCB89}"/>
    <cellStyle name="Note 2 2 16 2" xfId="27141" xr:uid="{70ACE315-C070-4860-9D3D-9A741DD52AB7}"/>
    <cellStyle name="Note 2 2 16 2 2" xfId="27142" xr:uid="{F714694C-92C7-4643-A3C1-A71649B61353}"/>
    <cellStyle name="Note 2 2 16 3" xfId="27143" xr:uid="{19638D8C-509C-4185-A84E-89D2FFF2C421}"/>
    <cellStyle name="Note 2 2 17" xfId="27144" xr:uid="{101FFFB4-91B7-462E-8BB1-06A928765DEE}"/>
    <cellStyle name="Note 2 2 17 2" xfId="27145" xr:uid="{3185DAA6-4F25-431C-9050-7D9BDC191039}"/>
    <cellStyle name="Note 2 2 17 2 2" xfId="27146" xr:uid="{E35981A3-6545-43BB-8F9C-42BA33C080CB}"/>
    <cellStyle name="Note 2 2 17 3" xfId="27147" xr:uid="{E998E498-8392-4238-805A-CD6D8A4C24F3}"/>
    <cellStyle name="Note 2 2 18" xfId="27148" xr:uid="{75ADD8A3-EDB9-47D4-856A-572D68B048CA}"/>
    <cellStyle name="Note 2 2 18 2" xfId="27149" xr:uid="{DEC10C33-0395-4F8C-93B0-E6026645A105}"/>
    <cellStyle name="Note 2 2 18 2 2" xfId="27150" xr:uid="{FA75765F-F49B-469F-B1CE-CF3A28E80AE8}"/>
    <cellStyle name="Note 2 2 18 3" xfId="27151" xr:uid="{85644CE2-BBDF-4343-A39D-A5167CDF3868}"/>
    <cellStyle name="Note 2 2 19" xfId="27152" xr:uid="{78E479FA-3B8A-4118-93FA-C599D623F4D1}"/>
    <cellStyle name="Note 2 2 19 2" xfId="27153" xr:uid="{A4A502F1-CD66-4F9B-8568-19B4EACBC698}"/>
    <cellStyle name="Note 2 2 19 2 2" xfId="27154" xr:uid="{E8EF0894-9680-45F5-9241-41FC96A39898}"/>
    <cellStyle name="Note 2 2 19 3" xfId="27155" xr:uid="{7F3B6E27-7C07-4C27-BAB3-812772C2490F}"/>
    <cellStyle name="Note 2 2 2" xfId="27156" xr:uid="{494D4D66-D27F-4301-9BD8-418AB69EEB27}"/>
    <cellStyle name="Note 2 2 2 10" xfId="27157" xr:uid="{2F227C96-5E14-444A-9AA9-F300212A7779}"/>
    <cellStyle name="Note 2 2 2 10 2" xfId="27158" xr:uid="{60714075-9A3B-4002-A122-EBC305139231}"/>
    <cellStyle name="Note 2 2 2 10 2 2" xfId="27159" xr:uid="{08D55240-F891-4B06-8D97-777938EBA47A}"/>
    <cellStyle name="Note 2 2 2 10 3" xfId="27160" xr:uid="{A092FB10-159D-4376-BC3C-385BF5DC2E42}"/>
    <cellStyle name="Note 2 2 2 11" xfId="27161" xr:uid="{B1235D8F-5979-476B-BF61-2E5CDE57ACFF}"/>
    <cellStyle name="Note 2 2 2 11 2" xfId="27162" xr:uid="{A90B8795-3F09-4CC8-870F-32825FE7DE3D}"/>
    <cellStyle name="Note 2 2 2 11 2 2" xfId="27163" xr:uid="{7F5EBA52-1401-44EB-A6BC-834D9B12640D}"/>
    <cellStyle name="Note 2 2 2 11 3" xfId="27164" xr:uid="{90E80F5D-E658-4BC0-9C90-F66F7FC2A721}"/>
    <cellStyle name="Note 2 2 2 12" xfId="27165" xr:uid="{443570E4-FFC7-4FDC-B123-61E7AD249792}"/>
    <cellStyle name="Note 2 2 2 12 2" xfId="27166" xr:uid="{CD72BAB3-1503-4061-9E88-05D55532B8BF}"/>
    <cellStyle name="Note 2 2 2 12 2 2" xfId="27167" xr:uid="{2F35E1E6-EB23-4863-8B4C-30729551B552}"/>
    <cellStyle name="Note 2 2 2 12 3" xfId="27168" xr:uid="{D3D4CF7B-F29F-40E0-BBE7-1B2096EACA25}"/>
    <cellStyle name="Note 2 2 2 13" xfId="27169" xr:uid="{7439AA4E-BCF0-44ED-9C93-7778AD19121B}"/>
    <cellStyle name="Note 2 2 2 13 2" xfId="27170" xr:uid="{5C08E2EA-C8DF-40E9-AC8C-936FC9A6C0F4}"/>
    <cellStyle name="Note 2 2 2 13 2 2" xfId="27171" xr:uid="{C63139A4-DA27-4375-8A62-C0EAC005552E}"/>
    <cellStyle name="Note 2 2 2 13 3" xfId="27172" xr:uid="{F13823CE-75BE-4B61-A9B6-A5F86F819D02}"/>
    <cellStyle name="Note 2 2 2 14" xfId="27173" xr:uid="{B505B359-004C-4862-B391-45FD4D1110DF}"/>
    <cellStyle name="Note 2 2 2 14 2" xfId="27174" xr:uid="{0DF6CC81-E473-4E14-AF83-3E8691DDA743}"/>
    <cellStyle name="Note 2 2 2 14 2 2" xfId="27175" xr:uid="{4DD062AB-E619-464E-9820-A438E6A0CAF8}"/>
    <cellStyle name="Note 2 2 2 14 3" xfId="27176" xr:uid="{4043E265-33A3-459D-B8B8-1EBF14E31A65}"/>
    <cellStyle name="Note 2 2 2 15" xfId="27177" xr:uid="{7FECF5CC-A04F-44CE-9442-2588823E5635}"/>
    <cellStyle name="Note 2 2 2 15 2" xfId="27178" xr:uid="{8A2ECD7B-5FC1-4601-A7DE-F57607D0E1D7}"/>
    <cellStyle name="Note 2 2 2 15 2 2" xfId="27179" xr:uid="{1F5EECB9-B188-49B0-AC1C-55D90E391272}"/>
    <cellStyle name="Note 2 2 2 15 3" xfId="27180" xr:uid="{48BB0183-7444-450B-9045-F6CA3A6B0798}"/>
    <cellStyle name="Note 2 2 2 16" xfId="27181" xr:uid="{8CE308DC-0435-4194-B834-1E30475B5C1E}"/>
    <cellStyle name="Note 2 2 2 16 2" xfId="27182" xr:uid="{98AA89F3-4DDB-4289-A71B-8A1B1E7B2FA2}"/>
    <cellStyle name="Note 2 2 2 16 2 2" xfId="27183" xr:uid="{E992A15C-82A1-4AE2-B87E-4CE4E0BB82FD}"/>
    <cellStyle name="Note 2 2 2 16 3" xfId="27184" xr:uid="{76ACB517-75BA-44CB-97C0-0F90530FFDEB}"/>
    <cellStyle name="Note 2 2 2 17" xfId="27185" xr:uid="{31BCB139-AA1E-4D5E-8A44-8731323F8D8D}"/>
    <cellStyle name="Note 2 2 2 17 2" xfId="27186" xr:uid="{23684EE9-BCE4-4C00-AE2E-24E204D5101F}"/>
    <cellStyle name="Note 2 2 2 17 2 2" xfId="27187" xr:uid="{09C5559C-49D9-4A1A-991B-B2F4067E4C66}"/>
    <cellStyle name="Note 2 2 2 17 3" xfId="27188" xr:uid="{E1D3A2AE-0806-418C-8877-13D996FC3360}"/>
    <cellStyle name="Note 2 2 2 18" xfId="27189" xr:uid="{01058ECA-6283-4EBB-A4AE-A5DE745168A0}"/>
    <cellStyle name="Note 2 2 2 18 2" xfId="27190" xr:uid="{18B2DC01-3215-45BF-AE84-2C5135E9C045}"/>
    <cellStyle name="Note 2 2 2 18 2 2" xfId="27191" xr:uid="{39F9FAC7-B13A-4FE6-B026-67CB95E0C664}"/>
    <cellStyle name="Note 2 2 2 18 3" xfId="27192" xr:uid="{66117567-05EF-4A4E-80F4-C5D8C0232E13}"/>
    <cellStyle name="Note 2 2 2 19" xfId="27193" xr:uid="{E8387045-023B-4449-BBCC-608C165ABD63}"/>
    <cellStyle name="Note 2 2 2 19 2" xfId="27194" xr:uid="{A339304B-28F5-4FEA-B1C4-4FC74E68BEB6}"/>
    <cellStyle name="Note 2 2 2 19 2 2" xfId="27195" xr:uid="{1D967FDC-8B5A-432F-9381-8D23ADE9D108}"/>
    <cellStyle name="Note 2 2 2 19 3" xfId="27196" xr:uid="{8C704AD6-C8F5-4106-804A-53B8365CE727}"/>
    <cellStyle name="Note 2 2 2 2" xfId="27197" xr:uid="{3C6F2FB7-6A25-49F8-8FC7-0AC4AD99BA3F}"/>
    <cellStyle name="Note 2 2 2 2 10" xfId="27198" xr:uid="{530EB12E-5E2C-481A-A276-1038E206A2AE}"/>
    <cellStyle name="Note 2 2 2 2 10 2" xfId="27199" xr:uid="{F2518433-A8B0-4259-8C61-33EA01282626}"/>
    <cellStyle name="Note 2 2 2 2 10 2 2" xfId="27200" xr:uid="{7AC69247-73A4-49F8-9F3B-1AADB0A781ED}"/>
    <cellStyle name="Note 2 2 2 2 10 3" xfId="27201" xr:uid="{FACD8F25-CD2C-46D3-8ADA-834633FA401D}"/>
    <cellStyle name="Note 2 2 2 2 11" xfId="27202" xr:uid="{74829DEC-7C74-4319-BFDB-81E7AE166F92}"/>
    <cellStyle name="Note 2 2 2 2 11 2" xfId="27203" xr:uid="{AD1072BA-1174-47D1-B903-FB93AB023195}"/>
    <cellStyle name="Note 2 2 2 2 11 2 2" xfId="27204" xr:uid="{96B0D24D-B840-4131-A160-EA2055944B23}"/>
    <cellStyle name="Note 2 2 2 2 11 3" xfId="27205" xr:uid="{C1A5925A-331B-4C93-9976-4F294EC5C722}"/>
    <cellStyle name="Note 2 2 2 2 12" xfId="27206" xr:uid="{1754DE0E-22CA-4D71-9D76-30602891784E}"/>
    <cellStyle name="Note 2 2 2 2 12 2" xfId="27207" xr:uid="{A91E5992-9983-4208-A116-515E80BFB316}"/>
    <cellStyle name="Note 2 2 2 2 12 2 2" xfId="27208" xr:uid="{30B5741A-65EA-4A31-A805-6DB50D4E85F7}"/>
    <cellStyle name="Note 2 2 2 2 12 3" xfId="27209" xr:uid="{F1CFB665-EFDC-4173-9139-AF0C6D17AB26}"/>
    <cellStyle name="Note 2 2 2 2 13" xfId="27210" xr:uid="{EC55F62E-4CE0-4CA4-A127-AF507C5ED3DD}"/>
    <cellStyle name="Note 2 2 2 2 13 2" xfId="27211" xr:uid="{BE201B91-5DF7-4E5E-9023-23F4CDAC13EE}"/>
    <cellStyle name="Note 2 2 2 2 13 2 2" xfId="27212" xr:uid="{05FE65C5-38B7-4FC1-9540-1B96D13097DE}"/>
    <cellStyle name="Note 2 2 2 2 13 3" xfId="27213" xr:uid="{9B893F16-5039-439A-8FAE-9EF1B4936049}"/>
    <cellStyle name="Note 2 2 2 2 14" xfId="27214" xr:uid="{B2D748A1-15C2-4909-A864-4D7CF2106FFE}"/>
    <cellStyle name="Note 2 2 2 2 14 2" xfId="27215" xr:uid="{C514AC9E-4E78-4910-8E78-4DBD1075BED2}"/>
    <cellStyle name="Note 2 2 2 2 14 2 2" xfId="27216" xr:uid="{BCE081FB-F7DE-461C-9F6C-A74B6A0F5B6A}"/>
    <cellStyle name="Note 2 2 2 2 14 3" xfId="27217" xr:uid="{2B8C232C-6B9C-44CF-919F-51D8A5071494}"/>
    <cellStyle name="Note 2 2 2 2 15" xfId="27218" xr:uid="{97E0A744-983C-4E1C-A55E-E20DA6772965}"/>
    <cellStyle name="Note 2 2 2 2 15 2" xfId="27219" xr:uid="{59A1553E-25A6-4C59-AD53-2A0E5E15BA55}"/>
    <cellStyle name="Note 2 2 2 2 15 2 2" xfId="27220" xr:uid="{8AF24924-63F9-42F1-8777-4750F186C5FF}"/>
    <cellStyle name="Note 2 2 2 2 15 3" xfId="27221" xr:uid="{59D6F719-8C9B-49E5-94D0-1A67462282C1}"/>
    <cellStyle name="Note 2 2 2 2 16" xfId="27222" xr:uid="{6C3A6BF1-0BC2-40FB-A6AA-369DE28024C6}"/>
    <cellStyle name="Note 2 2 2 2 16 2" xfId="27223" xr:uid="{02D2A66A-D42B-4433-8623-9E6A61BA0FF8}"/>
    <cellStyle name="Note 2 2 2 2 16 2 2" xfId="27224" xr:uid="{B0E639B4-AB2D-4573-9E91-3ABDCA499B57}"/>
    <cellStyle name="Note 2 2 2 2 16 3" xfId="27225" xr:uid="{AF64CDFC-CDF3-4481-893E-702D6EA221D9}"/>
    <cellStyle name="Note 2 2 2 2 17" xfId="27226" xr:uid="{70182789-5CF8-4239-92C9-FB4CAC86843F}"/>
    <cellStyle name="Note 2 2 2 2 17 2" xfId="27227" xr:uid="{95CE7E2D-DC63-4389-81EC-1A2CFE581B88}"/>
    <cellStyle name="Note 2 2 2 2 17 2 2" xfId="27228" xr:uid="{BC11D951-DF92-4756-9A0E-B8ACFF439475}"/>
    <cellStyle name="Note 2 2 2 2 17 3" xfId="27229" xr:uid="{96CB506E-6248-4D4F-BB54-6BA68C2D61E7}"/>
    <cellStyle name="Note 2 2 2 2 18" xfId="27230" xr:uid="{CF669B0B-DB5C-46C7-9E77-6AB94AAFF55D}"/>
    <cellStyle name="Note 2 2 2 2 18 2" xfId="27231" xr:uid="{FFD281C8-B651-4846-AD38-A3859C1BF12C}"/>
    <cellStyle name="Note 2 2 2 2 19" xfId="27232" xr:uid="{E52029E6-3BAA-4431-9C06-7AF864FF4452}"/>
    <cellStyle name="Note 2 2 2 2 2" xfId="27233" xr:uid="{04E27FA2-3019-49A5-82EA-147EE7EFF16E}"/>
    <cellStyle name="Note 2 2 2 2 2 10" xfId="27234" xr:uid="{988D45F9-BF6E-4E7F-B576-B1D3064592D0}"/>
    <cellStyle name="Note 2 2 2 2 2 10 2" xfId="27235" xr:uid="{D474A0C5-6DFC-4D6D-A6F5-242E4ADC6D66}"/>
    <cellStyle name="Note 2 2 2 2 2 10 2 2" xfId="27236" xr:uid="{1261159C-EEE9-4D48-9B9B-DE4AA2B7E33E}"/>
    <cellStyle name="Note 2 2 2 2 2 10 3" xfId="27237" xr:uid="{98CF805A-544C-4BDA-B3FD-A81A3041B33D}"/>
    <cellStyle name="Note 2 2 2 2 2 11" xfId="27238" xr:uid="{39D3CE2F-7A5C-4292-A6EC-388173588738}"/>
    <cellStyle name="Note 2 2 2 2 2 11 2" xfId="27239" xr:uid="{86D92E77-979B-47CC-9FE5-0A7FA892B0FF}"/>
    <cellStyle name="Note 2 2 2 2 2 11 2 2" xfId="27240" xr:uid="{5387B08B-3033-4062-9794-8859746078D7}"/>
    <cellStyle name="Note 2 2 2 2 2 11 3" xfId="27241" xr:uid="{A2EF8BB7-BA74-4548-A947-B63D89061413}"/>
    <cellStyle name="Note 2 2 2 2 2 12" xfId="27242" xr:uid="{B35B8B05-F069-4E20-B6CA-601253CE63C8}"/>
    <cellStyle name="Note 2 2 2 2 2 12 2" xfId="27243" xr:uid="{EE01AB25-2235-4577-B084-E9BAF911F752}"/>
    <cellStyle name="Note 2 2 2 2 2 12 2 2" xfId="27244" xr:uid="{F738A0E0-DE38-4065-AA2A-99A2E03CDCEB}"/>
    <cellStyle name="Note 2 2 2 2 2 12 3" xfId="27245" xr:uid="{E4A20EBC-BDB5-476C-AC7E-DF545F6AE157}"/>
    <cellStyle name="Note 2 2 2 2 2 13" xfId="27246" xr:uid="{F382BCA5-11B8-46EE-9B43-5AF078825F59}"/>
    <cellStyle name="Note 2 2 2 2 2 13 2" xfId="27247" xr:uid="{9FEB957C-6B77-42F9-9A23-7DFDF5F33968}"/>
    <cellStyle name="Note 2 2 2 2 2 13 2 2" xfId="27248" xr:uid="{1140F829-D85D-45B3-B729-25A05502170D}"/>
    <cellStyle name="Note 2 2 2 2 2 13 3" xfId="27249" xr:uid="{3EA3BF8A-49FF-4519-86BE-4E76EBF7312C}"/>
    <cellStyle name="Note 2 2 2 2 2 14" xfId="27250" xr:uid="{294B5725-E433-456F-842A-26C84132EA4C}"/>
    <cellStyle name="Note 2 2 2 2 2 14 2" xfId="27251" xr:uid="{29EC00C5-FD2A-46D8-B3D0-BE9359FB1CC0}"/>
    <cellStyle name="Note 2 2 2 2 2 14 2 2" xfId="27252" xr:uid="{1D24E86E-1AB6-4226-9004-A64F98B2AF32}"/>
    <cellStyle name="Note 2 2 2 2 2 14 3" xfId="27253" xr:uid="{C4FBF352-19CF-4B8B-96F9-457722B222E0}"/>
    <cellStyle name="Note 2 2 2 2 2 15" xfId="27254" xr:uid="{4D2BB78B-764C-4049-899D-D9C74AE294B0}"/>
    <cellStyle name="Note 2 2 2 2 2 15 2" xfId="27255" xr:uid="{557EF6BD-5F63-451A-B7AA-4CC3A16C3EA5}"/>
    <cellStyle name="Note 2 2 2 2 2 15 2 2" xfId="27256" xr:uid="{E52FCB89-1F6E-4249-BA0C-51203B81DAF9}"/>
    <cellStyle name="Note 2 2 2 2 2 15 3" xfId="27257" xr:uid="{5E58B906-217E-4478-BC5D-CAAF2BA1CB88}"/>
    <cellStyle name="Note 2 2 2 2 2 16" xfId="27258" xr:uid="{9B3560D5-836C-41DA-9B2A-74B9395F94CF}"/>
    <cellStyle name="Note 2 2 2 2 2 16 2" xfId="27259" xr:uid="{34989272-DE4C-480F-824F-DA1DDF3A25DE}"/>
    <cellStyle name="Note 2 2 2 2 2 16 2 2" xfId="27260" xr:uid="{56911399-2B92-415C-A539-A15D4828AD39}"/>
    <cellStyle name="Note 2 2 2 2 2 16 3" xfId="27261" xr:uid="{CE872CA5-EBEA-4C80-B233-CDA955E39EC3}"/>
    <cellStyle name="Note 2 2 2 2 2 17" xfId="27262" xr:uid="{5DDB572C-E247-4F33-AF3B-346680F4C671}"/>
    <cellStyle name="Note 2 2 2 2 2 17 2" xfId="27263" xr:uid="{0DDBD801-1527-4FCD-BEEF-D5BF12B3E74D}"/>
    <cellStyle name="Note 2 2 2 2 2 17 2 2" xfId="27264" xr:uid="{48208D78-6E93-475B-9D2B-2DCFB5F8E204}"/>
    <cellStyle name="Note 2 2 2 2 2 17 3" xfId="27265" xr:uid="{F91AFCD0-DBB4-44D5-B6CE-DC5C75A66219}"/>
    <cellStyle name="Note 2 2 2 2 2 18" xfId="27266" xr:uid="{55D3D321-84C5-4EBC-82D9-434F0CCFF674}"/>
    <cellStyle name="Note 2 2 2 2 2 18 2" xfId="27267" xr:uid="{17629917-FB1F-454B-A00C-8178F4B3CCE5}"/>
    <cellStyle name="Note 2 2 2 2 2 18 2 2" xfId="27268" xr:uid="{5D857901-AE2F-45EF-A4C8-91FFBDD808D1}"/>
    <cellStyle name="Note 2 2 2 2 2 18 3" xfId="27269" xr:uid="{95EFE5B0-F3C0-471D-BDD2-4E59819E474C}"/>
    <cellStyle name="Note 2 2 2 2 2 19" xfId="27270" xr:uid="{4AE433D5-65D8-4498-9C0B-8E8BEDC498EB}"/>
    <cellStyle name="Note 2 2 2 2 2 19 2" xfId="27271" xr:uid="{E6EB3DF7-1B08-44D0-BA0C-D3E9DEB92311}"/>
    <cellStyle name="Note 2 2 2 2 2 19 2 2" xfId="27272" xr:uid="{FDC65CE2-DC00-43B1-8D1A-476F04E52B6A}"/>
    <cellStyle name="Note 2 2 2 2 2 19 3" xfId="27273" xr:uid="{1D313E5B-33A4-4224-9CD7-F99F55E452B8}"/>
    <cellStyle name="Note 2 2 2 2 2 2" xfId="27274" xr:uid="{E2783F22-5CC5-457A-A39B-F1944E988880}"/>
    <cellStyle name="Note 2 2 2 2 2 2 2" xfId="27275" xr:uid="{5C3492AF-EBF4-4C70-88AC-E5BE3B6E69D9}"/>
    <cellStyle name="Note 2 2 2 2 2 2 2 2" xfId="27276" xr:uid="{2F1154BA-7AB8-43E0-816D-30DF274B352C}"/>
    <cellStyle name="Note 2 2 2 2 2 2 2 3" xfId="27277" xr:uid="{5D0D30BE-958E-4B1F-89AB-47211B8A843B}"/>
    <cellStyle name="Note 2 2 2 2 2 2 3" xfId="27278" xr:uid="{1C5E76F6-7C4B-4A5C-8B90-36DE5039CCCF}"/>
    <cellStyle name="Note 2 2 2 2 2 2 3 2" xfId="27279" xr:uid="{FE098168-CA75-409B-ACF2-FCC03F5FFEA4}"/>
    <cellStyle name="Note 2 2 2 2 2 2 4" xfId="27280" xr:uid="{EEFC3462-159C-40B0-B50A-C749414AB3B1}"/>
    <cellStyle name="Note 2 2 2 2 2 20" xfId="27281" xr:uid="{FF43A061-17CF-4018-A5EA-95EA98F05D4C}"/>
    <cellStyle name="Note 2 2 2 2 2 20 2" xfId="27282" xr:uid="{09A936E7-C2DB-4112-AD61-30127E953A87}"/>
    <cellStyle name="Note 2 2 2 2 2 20 2 2" xfId="27283" xr:uid="{513DA843-4765-48E5-AC08-3CBBC61E4633}"/>
    <cellStyle name="Note 2 2 2 2 2 20 3" xfId="27284" xr:uid="{5E1D2BDF-1756-4D3D-B7CE-66D5801A3BD5}"/>
    <cellStyle name="Note 2 2 2 2 2 21" xfId="27285" xr:uid="{38EB07D1-7DDC-4D32-8B18-89A0F2E965F1}"/>
    <cellStyle name="Note 2 2 2 2 2 21 2" xfId="27286" xr:uid="{54535F80-B862-470B-9EDB-68C4AF67C992}"/>
    <cellStyle name="Note 2 2 2 2 2 22" xfId="27287" xr:uid="{526BA69E-4EB0-48A6-B206-B40FC517049B}"/>
    <cellStyle name="Note 2 2 2 2 2 23" xfId="27288" xr:uid="{11AE971A-6AF6-4217-8B84-F4C693C2AA1F}"/>
    <cellStyle name="Note 2 2 2 2 2 3" xfId="27289" xr:uid="{FA40A645-60E1-4E24-9E4F-A4F2ACD1B992}"/>
    <cellStyle name="Note 2 2 2 2 2 3 2" xfId="27290" xr:uid="{94B7FAFC-95AD-4C8A-A0FA-D3FD42DD38BE}"/>
    <cellStyle name="Note 2 2 2 2 2 3 2 2" xfId="27291" xr:uid="{F5B45359-49A6-40BB-A9D9-B51ED3EDDD99}"/>
    <cellStyle name="Note 2 2 2 2 2 3 3" xfId="27292" xr:uid="{C116E719-7637-4B76-9242-26AEDBF0B7D9}"/>
    <cellStyle name="Note 2 2 2 2 2 3 4" xfId="27293" xr:uid="{5B89B90C-B9B0-4BB7-B084-17D4630BCC21}"/>
    <cellStyle name="Note 2 2 2 2 2 4" xfId="27294" xr:uid="{50EECAA0-7DCD-4E08-BD73-19E73A90DC54}"/>
    <cellStyle name="Note 2 2 2 2 2 4 2" xfId="27295" xr:uid="{5DAC6F7D-C0C7-4C2B-BA50-D516F78701E7}"/>
    <cellStyle name="Note 2 2 2 2 2 4 2 2" xfId="27296" xr:uid="{0E50C702-DE71-48A6-ADC4-F2B60E6F463A}"/>
    <cellStyle name="Note 2 2 2 2 2 4 3" xfId="27297" xr:uid="{7C7AAA49-DAA5-493A-B85E-45288D641D80}"/>
    <cellStyle name="Note 2 2 2 2 2 4 4" xfId="27298" xr:uid="{FED49868-D0CF-40C1-A24D-BA280C62687B}"/>
    <cellStyle name="Note 2 2 2 2 2 5" xfId="27299" xr:uid="{B21612D6-B122-4CA0-89FA-5020C5FF9845}"/>
    <cellStyle name="Note 2 2 2 2 2 5 2" xfId="27300" xr:uid="{4722202F-6371-40B9-82B2-DE5A6FD5B224}"/>
    <cellStyle name="Note 2 2 2 2 2 5 2 2" xfId="27301" xr:uid="{5CC8EDF8-AD95-4834-836E-31BB1D3E8D22}"/>
    <cellStyle name="Note 2 2 2 2 2 5 3" xfId="27302" xr:uid="{51B4D9D0-B386-4A79-8982-865F51BC4EEF}"/>
    <cellStyle name="Note 2 2 2 2 2 6" xfId="27303" xr:uid="{71A65A91-2509-4FC2-9A06-ECEA9249E2C5}"/>
    <cellStyle name="Note 2 2 2 2 2 6 2" xfId="27304" xr:uid="{384D6323-73F1-488D-8C42-D3564C12C03A}"/>
    <cellStyle name="Note 2 2 2 2 2 6 2 2" xfId="27305" xr:uid="{E633668E-351F-4989-B15D-C853713EDAF3}"/>
    <cellStyle name="Note 2 2 2 2 2 6 3" xfId="27306" xr:uid="{9F55F6EA-EC7C-42E0-93D7-C9475A44AC68}"/>
    <cellStyle name="Note 2 2 2 2 2 7" xfId="27307" xr:uid="{B107EDEA-EB80-4C20-9B85-10A5DBDC3325}"/>
    <cellStyle name="Note 2 2 2 2 2 7 2" xfId="27308" xr:uid="{DE4297D2-5FCF-446E-8092-5B092908FAFA}"/>
    <cellStyle name="Note 2 2 2 2 2 7 2 2" xfId="27309" xr:uid="{F609815C-011E-4495-9F19-AEC90451437E}"/>
    <cellStyle name="Note 2 2 2 2 2 7 3" xfId="27310" xr:uid="{B4EC61AB-F9D3-4FE2-B7ED-67962034393D}"/>
    <cellStyle name="Note 2 2 2 2 2 8" xfId="27311" xr:uid="{F6629D87-280D-4738-95F5-CA87BC4F698D}"/>
    <cellStyle name="Note 2 2 2 2 2 8 2" xfId="27312" xr:uid="{1EA005B0-7EAD-4E61-87DE-1CD96292123A}"/>
    <cellStyle name="Note 2 2 2 2 2 8 2 2" xfId="27313" xr:uid="{81E45645-BCD8-4425-A05E-0286D5E9C80B}"/>
    <cellStyle name="Note 2 2 2 2 2 8 3" xfId="27314" xr:uid="{D38E870E-F1A5-480B-B228-42205E1B40E4}"/>
    <cellStyle name="Note 2 2 2 2 2 9" xfId="27315" xr:uid="{B751E164-0E7E-41E1-8DE1-1E542497D4AD}"/>
    <cellStyle name="Note 2 2 2 2 2 9 2" xfId="27316" xr:uid="{AC8BE0DD-2CBC-43CF-90B1-BD2F8776D7ED}"/>
    <cellStyle name="Note 2 2 2 2 2 9 2 2" xfId="27317" xr:uid="{CC5B285F-71C5-46D9-93B8-A285B2D6F225}"/>
    <cellStyle name="Note 2 2 2 2 2 9 3" xfId="27318" xr:uid="{59799AA9-98EF-4FA7-97E7-C84977FABE34}"/>
    <cellStyle name="Note 2 2 2 2 20" xfId="27319" xr:uid="{1036D977-225E-44E3-BC6D-04B25D7CC002}"/>
    <cellStyle name="Note 2 2 2 2 3" xfId="27320" xr:uid="{21AE4A17-F5A2-4F8F-A3D5-D932964FCF8F}"/>
    <cellStyle name="Note 2 2 2 2 3 2" xfId="27321" xr:uid="{F32B50D9-3641-49EF-A666-B6000468D972}"/>
    <cellStyle name="Note 2 2 2 2 3 2 2" xfId="27322" xr:uid="{AC555F57-0927-4127-806C-A3518992964C}"/>
    <cellStyle name="Note 2 2 2 2 3 2 3" xfId="27323" xr:uid="{8974BED3-DCC3-43FD-9642-EAFD53492C15}"/>
    <cellStyle name="Note 2 2 2 2 3 3" xfId="27324" xr:uid="{124A2927-31DE-4B69-92E2-244233DCAE50}"/>
    <cellStyle name="Note 2 2 2 2 3 3 2" xfId="27325" xr:uid="{58FB7766-3732-4C21-A48C-4A31CB4268CB}"/>
    <cellStyle name="Note 2 2 2 2 3 4" xfId="27326" xr:uid="{DF0FB7A3-280E-4B80-8F52-2D98FAD7EF80}"/>
    <cellStyle name="Note 2 2 2 2 4" xfId="27327" xr:uid="{B16ED919-0A94-4885-A29E-2491A50E04AC}"/>
    <cellStyle name="Note 2 2 2 2 4 2" xfId="27328" xr:uid="{A60A275F-86DA-4D71-B43E-3F3CC3C0E077}"/>
    <cellStyle name="Note 2 2 2 2 4 2 2" xfId="27329" xr:uid="{45CDAE6B-C7F7-4743-BE4D-0F69651D4E42}"/>
    <cellStyle name="Note 2 2 2 2 4 3" xfId="27330" xr:uid="{B63838A9-C003-430C-9055-9483370E5057}"/>
    <cellStyle name="Note 2 2 2 2 4 4" xfId="27331" xr:uid="{E150EF40-2DB9-4CFC-AD16-32DD44D6C4A1}"/>
    <cellStyle name="Note 2 2 2 2 5" xfId="27332" xr:uid="{F2D3310D-F240-4CC0-B9DB-27F6C3CABDB4}"/>
    <cellStyle name="Note 2 2 2 2 5 2" xfId="27333" xr:uid="{EADA3C21-B109-4EE3-A94D-5DA4BE3F7334}"/>
    <cellStyle name="Note 2 2 2 2 5 2 2" xfId="27334" xr:uid="{75489E68-AB56-4E27-B61A-74347A3CB635}"/>
    <cellStyle name="Note 2 2 2 2 5 3" xfId="27335" xr:uid="{B8505AB8-4E91-4FFD-94D4-5FDDE8DEA56C}"/>
    <cellStyle name="Note 2 2 2 2 5 4" xfId="27336" xr:uid="{35756FCD-C832-44A7-AACF-BF4CFDCAACA8}"/>
    <cellStyle name="Note 2 2 2 2 6" xfId="27337" xr:uid="{8499B29F-6736-45CA-972F-2D3336C8E424}"/>
    <cellStyle name="Note 2 2 2 2 6 2" xfId="27338" xr:uid="{69375234-7916-41AE-BB73-E5E77675EC18}"/>
    <cellStyle name="Note 2 2 2 2 6 2 2" xfId="27339" xr:uid="{86B75CE6-7A2A-4BA3-B19F-EB3365B15D21}"/>
    <cellStyle name="Note 2 2 2 2 6 3" xfId="27340" xr:uid="{916B4239-28C2-48AB-802A-7DB7D0B186D1}"/>
    <cellStyle name="Note 2 2 2 2 7" xfId="27341" xr:uid="{55BB32BB-A7D3-4353-992D-EE348F88CC20}"/>
    <cellStyle name="Note 2 2 2 2 7 2" xfId="27342" xr:uid="{CDE84836-9B3A-4B5E-A70B-B7C5202F2798}"/>
    <cellStyle name="Note 2 2 2 2 7 2 2" xfId="27343" xr:uid="{6520DDAC-A4FF-4CD1-BAF5-D18A9D2F7C32}"/>
    <cellStyle name="Note 2 2 2 2 7 3" xfId="27344" xr:uid="{9BEA2B42-DF21-4D57-936F-054D7ACF1D3F}"/>
    <cellStyle name="Note 2 2 2 2 8" xfId="27345" xr:uid="{3B847091-C979-4C31-9F8B-E5DBE44D5684}"/>
    <cellStyle name="Note 2 2 2 2 8 2" xfId="27346" xr:uid="{B3B80693-3FB0-4181-95D2-8BF08DAA284B}"/>
    <cellStyle name="Note 2 2 2 2 8 2 2" xfId="27347" xr:uid="{F3B7D7DD-F85E-46A0-A881-25E2EAFC1C84}"/>
    <cellStyle name="Note 2 2 2 2 8 3" xfId="27348" xr:uid="{F06781A5-1463-4511-A40E-6455C56AD1C3}"/>
    <cellStyle name="Note 2 2 2 2 9" xfId="27349" xr:uid="{52D35755-0DB2-4834-9146-960B9BB9623B}"/>
    <cellStyle name="Note 2 2 2 2 9 2" xfId="27350" xr:uid="{14497BC1-0DDF-4F17-90F6-DF72BF87DDA9}"/>
    <cellStyle name="Note 2 2 2 2 9 2 2" xfId="27351" xr:uid="{01025E0B-8EDA-4EAC-9752-CCB6671AB033}"/>
    <cellStyle name="Note 2 2 2 2 9 3" xfId="27352" xr:uid="{3D2B7B4A-0D66-4CBD-A7F9-EA2525693EC0}"/>
    <cellStyle name="Note 2 2 2 20" xfId="27353" xr:uid="{2180B865-5C65-428D-A555-79689C8C6C1E}"/>
    <cellStyle name="Note 2 2 2 20 2" xfId="27354" xr:uid="{EE15EE9C-DCF2-4426-9109-E19913A5F954}"/>
    <cellStyle name="Note 2 2 2 20 2 2" xfId="27355" xr:uid="{3655730F-465F-49DF-9A8D-61475C45CDA0}"/>
    <cellStyle name="Note 2 2 2 20 3" xfId="27356" xr:uid="{40A7656F-D869-4B85-8C28-7FBF421CEA93}"/>
    <cellStyle name="Note 2 2 2 21" xfId="27357" xr:uid="{FE5B5A73-F29D-4E28-AF96-810C4E7E9B03}"/>
    <cellStyle name="Note 2 2 2 21 2" xfId="27358" xr:uid="{B1D0E187-FD2B-4A68-B3E4-8C4A86CF152C}"/>
    <cellStyle name="Note 2 2 2 22" xfId="27359" xr:uid="{03C9F91C-4C32-4EDB-95CC-3D3F8953C962}"/>
    <cellStyle name="Note 2 2 2 23" xfId="27360" xr:uid="{3DA6484C-3428-448B-969B-FF8CE510029B}"/>
    <cellStyle name="Note 2 2 2 3" xfId="27361" xr:uid="{F49230AE-6FED-4F06-A664-B7D673945265}"/>
    <cellStyle name="Note 2 2 2 3 10" xfId="27362" xr:uid="{5D786C96-4F8A-4E37-B0A7-F10F156B4282}"/>
    <cellStyle name="Note 2 2 2 3 10 2" xfId="27363" xr:uid="{F8C9D82B-F677-420D-B848-5BAED518225F}"/>
    <cellStyle name="Note 2 2 2 3 10 2 2" xfId="27364" xr:uid="{426C25EC-BDB8-41FA-9A39-F19330726284}"/>
    <cellStyle name="Note 2 2 2 3 10 3" xfId="27365" xr:uid="{ABE92524-148F-4382-9B3B-18D2BAAEABBC}"/>
    <cellStyle name="Note 2 2 2 3 11" xfId="27366" xr:uid="{0921C9B2-9887-4BD5-BA83-896FCAAD87F5}"/>
    <cellStyle name="Note 2 2 2 3 11 2" xfId="27367" xr:uid="{9B8045E1-BBC0-474D-A83F-9830F21A6385}"/>
    <cellStyle name="Note 2 2 2 3 11 2 2" xfId="27368" xr:uid="{BBF569A3-5BE4-47D2-8B0F-CED27062D29B}"/>
    <cellStyle name="Note 2 2 2 3 11 3" xfId="27369" xr:uid="{D4EC1F32-A955-4E83-833C-86727D71D7AD}"/>
    <cellStyle name="Note 2 2 2 3 12" xfId="27370" xr:uid="{60DF91E9-297C-4A7F-82A4-3B1A124B2491}"/>
    <cellStyle name="Note 2 2 2 3 12 2" xfId="27371" xr:uid="{AECA0D1A-E512-4C43-B416-CE943572BE62}"/>
    <cellStyle name="Note 2 2 2 3 12 2 2" xfId="27372" xr:uid="{33869026-F8F8-424A-8172-25D1C93E9FAA}"/>
    <cellStyle name="Note 2 2 2 3 12 3" xfId="27373" xr:uid="{A5E52AA5-032D-4DE7-B99D-090163B32961}"/>
    <cellStyle name="Note 2 2 2 3 13" xfId="27374" xr:uid="{C4B09613-DC46-47EA-B7B4-832A400A13F4}"/>
    <cellStyle name="Note 2 2 2 3 13 2" xfId="27375" xr:uid="{6FDFEF21-060B-4D57-83CF-71A75D775D03}"/>
    <cellStyle name="Note 2 2 2 3 13 2 2" xfId="27376" xr:uid="{956CC29A-485A-4C1D-A603-5D79E8577ED9}"/>
    <cellStyle name="Note 2 2 2 3 13 3" xfId="27377" xr:uid="{772F8A87-38D6-4722-B054-1F66308D6C6A}"/>
    <cellStyle name="Note 2 2 2 3 14" xfId="27378" xr:uid="{67FB3D3C-17AD-44B8-AEE2-B21CDEC5100F}"/>
    <cellStyle name="Note 2 2 2 3 14 2" xfId="27379" xr:uid="{3D96647D-246A-4230-886F-016BBD48D18E}"/>
    <cellStyle name="Note 2 2 2 3 14 2 2" xfId="27380" xr:uid="{14C59835-6F39-48E8-8870-B798D1AF8F85}"/>
    <cellStyle name="Note 2 2 2 3 14 3" xfId="27381" xr:uid="{5707CB55-EA5F-4A12-B823-E02314751BC8}"/>
    <cellStyle name="Note 2 2 2 3 15" xfId="27382" xr:uid="{11DF291D-76E1-475F-8E48-3161A0889B39}"/>
    <cellStyle name="Note 2 2 2 3 15 2" xfId="27383" xr:uid="{7A36F6A5-74F2-477F-81C9-A08475786A56}"/>
    <cellStyle name="Note 2 2 2 3 15 2 2" xfId="27384" xr:uid="{913E35E7-7844-4E5C-94AF-0FD187D47FCE}"/>
    <cellStyle name="Note 2 2 2 3 15 3" xfId="27385" xr:uid="{8505B1FE-451B-46F6-99F0-28BEA5EC3105}"/>
    <cellStyle name="Note 2 2 2 3 16" xfId="27386" xr:uid="{5543B8F6-79A7-425F-80C6-CF570E9F9E5B}"/>
    <cellStyle name="Note 2 2 2 3 16 2" xfId="27387" xr:uid="{E764D2F2-D385-4307-8877-EC5EA83C26AD}"/>
    <cellStyle name="Note 2 2 2 3 16 2 2" xfId="27388" xr:uid="{02B74BA6-8AAD-4646-B398-F7DD15A53A99}"/>
    <cellStyle name="Note 2 2 2 3 16 3" xfId="27389" xr:uid="{20C6657C-DAB6-42CE-B9AC-BB7DB23A01E0}"/>
    <cellStyle name="Note 2 2 2 3 17" xfId="27390" xr:uid="{758B2FC6-4954-43D8-9D5D-B606AF51BBA3}"/>
    <cellStyle name="Note 2 2 2 3 17 2" xfId="27391" xr:uid="{182651B6-8360-4103-A838-8A486AB76E96}"/>
    <cellStyle name="Note 2 2 2 3 17 2 2" xfId="27392" xr:uid="{2979A7CC-7856-4C2B-A132-2CCA873D76E2}"/>
    <cellStyle name="Note 2 2 2 3 17 3" xfId="27393" xr:uid="{0748090F-15E4-40A8-B310-60C3E290C30B}"/>
    <cellStyle name="Note 2 2 2 3 18" xfId="27394" xr:uid="{4C5963D0-5300-43EA-9EE8-F35CED910862}"/>
    <cellStyle name="Note 2 2 2 3 18 2" xfId="27395" xr:uid="{26C8A381-E72F-4129-B948-A9110F0045E0}"/>
    <cellStyle name="Note 2 2 2 3 19" xfId="27396" xr:uid="{A68398CF-11A9-41AE-B37B-AA55803F5AD1}"/>
    <cellStyle name="Note 2 2 2 3 2" xfId="27397" xr:uid="{4276FBD6-D6F6-4D07-ABF7-9B8E4C4D8405}"/>
    <cellStyle name="Note 2 2 2 3 2 10" xfId="27398" xr:uid="{746F1C05-5B0E-4DC4-9769-F22C3E5CFC87}"/>
    <cellStyle name="Note 2 2 2 3 2 10 2" xfId="27399" xr:uid="{92DB3CA8-D4CA-47D8-A54B-713B07610E8B}"/>
    <cellStyle name="Note 2 2 2 3 2 10 2 2" xfId="27400" xr:uid="{90A9211E-C6DC-48DC-830E-6E1DAB5A456D}"/>
    <cellStyle name="Note 2 2 2 3 2 10 3" xfId="27401" xr:uid="{C0DC2F74-CAEF-4947-8D18-26442C1B3AD1}"/>
    <cellStyle name="Note 2 2 2 3 2 11" xfId="27402" xr:uid="{E3C1E6DB-5B58-4A3C-B19E-C85B2A055A59}"/>
    <cellStyle name="Note 2 2 2 3 2 11 2" xfId="27403" xr:uid="{4954601E-2BA9-46A4-A806-914BAE3867B4}"/>
    <cellStyle name="Note 2 2 2 3 2 11 2 2" xfId="27404" xr:uid="{1791709E-9A3A-47EB-9B40-F667B6496040}"/>
    <cellStyle name="Note 2 2 2 3 2 11 3" xfId="27405" xr:uid="{8525DC8F-A616-456F-8940-4062A03FB6FE}"/>
    <cellStyle name="Note 2 2 2 3 2 12" xfId="27406" xr:uid="{1FD67677-71EC-4311-A1A7-4BCECF5B75C1}"/>
    <cellStyle name="Note 2 2 2 3 2 12 2" xfId="27407" xr:uid="{24E4C3B4-B155-44CF-AB1A-412AAC107243}"/>
    <cellStyle name="Note 2 2 2 3 2 12 2 2" xfId="27408" xr:uid="{FDC3AF43-4172-4D05-A655-1AE53214D0D9}"/>
    <cellStyle name="Note 2 2 2 3 2 12 3" xfId="27409" xr:uid="{B1B96B61-E6EC-4AFA-AC6A-C9EF316E30C7}"/>
    <cellStyle name="Note 2 2 2 3 2 13" xfId="27410" xr:uid="{C17E8DC0-F555-4AEE-8A92-E25AF5133BAD}"/>
    <cellStyle name="Note 2 2 2 3 2 13 2" xfId="27411" xr:uid="{3F8C1AD4-C47E-4E7F-A9E1-0D139574E1CB}"/>
    <cellStyle name="Note 2 2 2 3 2 13 2 2" xfId="27412" xr:uid="{F9D61051-90F0-4288-9C8B-0DBAFC850F57}"/>
    <cellStyle name="Note 2 2 2 3 2 13 3" xfId="27413" xr:uid="{669FF14F-2BF2-43E3-9ED4-CDE4B284F080}"/>
    <cellStyle name="Note 2 2 2 3 2 14" xfId="27414" xr:uid="{E99746C9-2D5C-4725-B56F-33E378028736}"/>
    <cellStyle name="Note 2 2 2 3 2 14 2" xfId="27415" xr:uid="{6381F72F-837B-4119-A16F-D17EDCD12BCA}"/>
    <cellStyle name="Note 2 2 2 3 2 14 2 2" xfId="27416" xr:uid="{D81F9A96-8425-4C0C-B8B0-8E0C57B2646B}"/>
    <cellStyle name="Note 2 2 2 3 2 14 3" xfId="27417" xr:uid="{EB7AB9CA-FF6A-4CF5-AEF8-D099F1CB124D}"/>
    <cellStyle name="Note 2 2 2 3 2 15" xfId="27418" xr:uid="{6CC4DBA9-CAA5-40C0-A999-ED114120E902}"/>
    <cellStyle name="Note 2 2 2 3 2 15 2" xfId="27419" xr:uid="{C1F78CE4-7A91-4912-898B-BBE4360CD548}"/>
    <cellStyle name="Note 2 2 2 3 2 15 2 2" xfId="27420" xr:uid="{94EF4284-F513-4645-9AC5-38D0944E827B}"/>
    <cellStyle name="Note 2 2 2 3 2 15 3" xfId="27421" xr:uid="{924C13A6-045A-4E98-B00F-9B359B8908F8}"/>
    <cellStyle name="Note 2 2 2 3 2 16" xfId="27422" xr:uid="{A2D0285B-FA69-4CFF-B0EB-164200E16A52}"/>
    <cellStyle name="Note 2 2 2 3 2 16 2" xfId="27423" xr:uid="{61103A78-47FB-4D4E-8575-7000EA1840AC}"/>
    <cellStyle name="Note 2 2 2 3 2 16 2 2" xfId="27424" xr:uid="{67DB522C-D334-4E16-8CF1-5538F4A3291F}"/>
    <cellStyle name="Note 2 2 2 3 2 16 3" xfId="27425" xr:uid="{FB581485-F0D9-4792-9B57-AD18DE4EA79A}"/>
    <cellStyle name="Note 2 2 2 3 2 17" xfId="27426" xr:uid="{FB3429E2-BD42-45DB-A9F8-A2DF01691560}"/>
    <cellStyle name="Note 2 2 2 3 2 17 2" xfId="27427" xr:uid="{9A2AC9EB-68DE-4F15-AD73-8CBDB5EA8971}"/>
    <cellStyle name="Note 2 2 2 3 2 17 2 2" xfId="27428" xr:uid="{350E9DD6-55F2-4A77-A4FB-A788D3DF4E05}"/>
    <cellStyle name="Note 2 2 2 3 2 17 3" xfId="27429" xr:uid="{E358732D-E860-4CFD-8252-AF80C7604813}"/>
    <cellStyle name="Note 2 2 2 3 2 18" xfId="27430" xr:uid="{ABC209B9-2D4B-44CF-9916-698F69ECA5B2}"/>
    <cellStyle name="Note 2 2 2 3 2 18 2" xfId="27431" xr:uid="{FCF2D5F5-D25F-495D-AEF7-943C135370D2}"/>
    <cellStyle name="Note 2 2 2 3 2 18 2 2" xfId="27432" xr:uid="{ED55E5D0-316A-4E0B-93C3-65D8B1FA7A50}"/>
    <cellStyle name="Note 2 2 2 3 2 18 3" xfId="27433" xr:uid="{9EA108D0-B411-4A53-952D-19E3CBAF9DE0}"/>
    <cellStyle name="Note 2 2 2 3 2 19" xfId="27434" xr:uid="{857B88FA-5482-4C69-A8A3-19BBF4541D58}"/>
    <cellStyle name="Note 2 2 2 3 2 19 2" xfId="27435" xr:uid="{B6EB4337-058C-4753-9B26-1B66AFD5ED25}"/>
    <cellStyle name="Note 2 2 2 3 2 19 2 2" xfId="27436" xr:uid="{72600902-9801-444F-A1C7-EE14C4A3EF88}"/>
    <cellStyle name="Note 2 2 2 3 2 19 3" xfId="27437" xr:uid="{10FE183E-38B1-460A-A4CD-BFF5F3C3689C}"/>
    <cellStyle name="Note 2 2 2 3 2 2" xfId="27438" xr:uid="{D5B9473D-5EF9-4E27-9CE6-2A627F0775CE}"/>
    <cellStyle name="Note 2 2 2 3 2 2 2" xfId="27439" xr:uid="{9F0BAF22-7657-4407-82E2-FDFA2A612F7C}"/>
    <cellStyle name="Note 2 2 2 3 2 2 2 2" xfId="27440" xr:uid="{D189F838-630E-41BE-9454-F10C7F84D4F0}"/>
    <cellStyle name="Note 2 2 2 3 2 2 3" xfId="27441" xr:uid="{9DA00392-FD89-42CC-84E4-6BCA24BFEA72}"/>
    <cellStyle name="Note 2 2 2 3 2 2 4" xfId="27442" xr:uid="{429932DF-B62C-426F-A648-27FF9638066A}"/>
    <cellStyle name="Note 2 2 2 3 2 20" xfId="27443" xr:uid="{36598C4C-A6C5-4E20-9640-CD5CDF9ABF6D}"/>
    <cellStyle name="Note 2 2 2 3 2 20 2" xfId="27444" xr:uid="{6756CF83-0507-4C86-A924-F5E07FC1694C}"/>
    <cellStyle name="Note 2 2 2 3 2 20 2 2" xfId="27445" xr:uid="{C2FE4E27-975A-4694-8050-E8EB44FCC98E}"/>
    <cellStyle name="Note 2 2 2 3 2 20 3" xfId="27446" xr:uid="{1767202B-3D2D-48CB-9D95-492679D061BB}"/>
    <cellStyle name="Note 2 2 2 3 2 21" xfId="27447" xr:uid="{4D4D6ADC-FEAE-4FA5-A186-CAF83C2EFA3D}"/>
    <cellStyle name="Note 2 2 2 3 2 21 2" xfId="27448" xr:uid="{710B5BCF-4EF8-49BC-A18A-467AFB098BAC}"/>
    <cellStyle name="Note 2 2 2 3 2 22" xfId="27449" xr:uid="{8B266D5A-98C3-4023-B4B9-C263B32CC003}"/>
    <cellStyle name="Note 2 2 2 3 2 23" xfId="27450" xr:uid="{D22F758D-B5FC-4C32-B773-7DD13A463DA9}"/>
    <cellStyle name="Note 2 2 2 3 2 3" xfId="27451" xr:uid="{F02D1EEF-C332-40EA-8BA4-79CB3678FB11}"/>
    <cellStyle name="Note 2 2 2 3 2 3 2" xfId="27452" xr:uid="{6CC66C55-84FE-4254-A710-CF991D44A837}"/>
    <cellStyle name="Note 2 2 2 3 2 3 2 2" xfId="27453" xr:uid="{F42E964D-E718-44AE-B153-AA8003CA2E93}"/>
    <cellStyle name="Note 2 2 2 3 2 3 3" xfId="27454" xr:uid="{D3821FC9-739D-43BE-AE85-AF62148C3FBC}"/>
    <cellStyle name="Note 2 2 2 3 2 3 4" xfId="27455" xr:uid="{54F31BF9-DC79-4F2D-810E-40728B376A38}"/>
    <cellStyle name="Note 2 2 2 3 2 4" xfId="27456" xr:uid="{350914E4-043D-462C-8F1C-A927FF6D1B99}"/>
    <cellStyle name="Note 2 2 2 3 2 4 2" xfId="27457" xr:uid="{23D4A6DB-5767-4F46-87B8-90BC1705DCCB}"/>
    <cellStyle name="Note 2 2 2 3 2 4 2 2" xfId="27458" xr:uid="{2EF19E51-CF98-48C0-8384-2A9DA9008995}"/>
    <cellStyle name="Note 2 2 2 3 2 4 3" xfId="27459" xr:uid="{FF07D8C2-0272-4095-9FAF-6BAE02415646}"/>
    <cellStyle name="Note 2 2 2 3 2 5" xfId="27460" xr:uid="{25529252-155A-4187-98E2-FA9CA4244BA5}"/>
    <cellStyle name="Note 2 2 2 3 2 5 2" xfId="27461" xr:uid="{E185231D-6246-4414-816C-A267B2633F9A}"/>
    <cellStyle name="Note 2 2 2 3 2 5 2 2" xfId="27462" xr:uid="{79BEC7F7-F5A7-47D8-8A61-290B54D837BD}"/>
    <cellStyle name="Note 2 2 2 3 2 5 3" xfId="27463" xr:uid="{9B9E9927-84C3-4F17-90A0-28D55E6E1285}"/>
    <cellStyle name="Note 2 2 2 3 2 6" xfId="27464" xr:uid="{B2A7D507-2374-48F3-B376-AE8B2D73591E}"/>
    <cellStyle name="Note 2 2 2 3 2 6 2" xfId="27465" xr:uid="{8E529B4B-0954-4C78-87D3-0B13BC950393}"/>
    <cellStyle name="Note 2 2 2 3 2 6 2 2" xfId="27466" xr:uid="{595A7041-E5FD-4A4F-802C-FF94B8E1FA16}"/>
    <cellStyle name="Note 2 2 2 3 2 6 3" xfId="27467" xr:uid="{3B9D2C33-2AC1-4C83-9A6B-47D2338D4DA2}"/>
    <cellStyle name="Note 2 2 2 3 2 7" xfId="27468" xr:uid="{62CB3B59-AA43-4006-BAD4-9084DF61AADF}"/>
    <cellStyle name="Note 2 2 2 3 2 7 2" xfId="27469" xr:uid="{0A17CB2E-C680-4EAB-BB07-CF33D6673E49}"/>
    <cellStyle name="Note 2 2 2 3 2 7 2 2" xfId="27470" xr:uid="{5F2FE63F-FFCC-439C-9D95-983FF96B073A}"/>
    <cellStyle name="Note 2 2 2 3 2 7 3" xfId="27471" xr:uid="{5C8D9233-CDD6-4DE8-81F1-804F2175E5B8}"/>
    <cellStyle name="Note 2 2 2 3 2 8" xfId="27472" xr:uid="{BE69417E-C759-418B-A318-167E84FF1131}"/>
    <cellStyle name="Note 2 2 2 3 2 8 2" xfId="27473" xr:uid="{FA883696-9279-48C1-A02F-27DCA70E5443}"/>
    <cellStyle name="Note 2 2 2 3 2 8 2 2" xfId="27474" xr:uid="{BB919668-2265-434B-8109-D43845B3BD1E}"/>
    <cellStyle name="Note 2 2 2 3 2 8 3" xfId="27475" xr:uid="{85B1DF65-7729-4780-A39D-F5279FFA5499}"/>
    <cellStyle name="Note 2 2 2 3 2 9" xfId="27476" xr:uid="{25447335-C53C-44F8-A290-05E9B79EB42F}"/>
    <cellStyle name="Note 2 2 2 3 2 9 2" xfId="27477" xr:uid="{266C211D-A0E5-47F4-830D-4BFDA6E1E9CE}"/>
    <cellStyle name="Note 2 2 2 3 2 9 2 2" xfId="27478" xr:uid="{A0C7DC7C-B19F-448C-9E47-A727D1A60213}"/>
    <cellStyle name="Note 2 2 2 3 2 9 3" xfId="27479" xr:uid="{DBB45496-E44E-4B06-829D-FCC9D26FC821}"/>
    <cellStyle name="Note 2 2 2 3 20" xfId="27480" xr:uid="{34EAE110-C5CF-46E4-A8E8-FC77E55F7119}"/>
    <cellStyle name="Note 2 2 2 3 3" xfId="27481" xr:uid="{C3C1AA24-A53A-4CC6-A045-9B454BE930EF}"/>
    <cellStyle name="Note 2 2 2 3 3 2" xfId="27482" xr:uid="{E678EC77-8871-40B5-8FA0-10A0B57A5F66}"/>
    <cellStyle name="Note 2 2 2 3 3 2 2" xfId="27483" xr:uid="{DBD103BD-150D-4BC6-ADA4-051C2E5FB3D9}"/>
    <cellStyle name="Note 2 2 2 3 3 3" xfId="27484" xr:uid="{B51C7845-0474-466D-A3B0-9E1457626045}"/>
    <cellStyle name="Note 2 2 2 3 3 4" xfId="27485" xr:uid="{F9E10191-230E-437F-B04F-BB7CB10E123B}"/>
    <cellStyle name="Note 2 2 2 3 4" xfId="27486" xr:uid="{1CC792CA-432E-4FED-A9CC-D3E59445048B}"/>
    <cellStyle name="Note 2 2 2 3 4 2" xfId="27487" xr:uid="{FB342CB5-1D5A-4814-9401-9A30E296446E}"/>
    <cellStyle name="Note 2 2 2 3 4 2 2" xfId="27488" xr:uid="{A468AECF-AE21-44E2-92B8-92778044E932}"/>
    <cellStyle name="Note 2 2 2 3 4 3" xfId="27489" xr:uid="{AA4A1147-9A8F-4E9A-AC5E-BAC8EDA3B9F0}"/>
    <cellStyle name="Note 2 2 2 3 4 4" xfId="27490" xr:uid="{16A59844-B890-4D29-9798-E27870A8C101}"/>
    <cellStyle name="Note 2 2 2 3 5" xfId="27491" xr:uid="{EAE9FB6A-D05A-43F5-99D8-39038DC89D23}"/>
    <cellStyle name="Note 2 2 2 3 5 2" xfId="27492" xr:uid="{DB41F45D-DC27-4219-A231-9F0890CB0172}"/>
    <cellStyle name="Note 2 2 2 3 5 2 2" xfId="27493" xr:uid="{25F106D9-AD21-489A-9C27-D53C35726005}"/>
    <cellStyle name="Note 2 2 2 3 5 3" xfId="27494" xr:uid="{D9E633C2-7674-45A0-B5FE-9D5B05C2AC9A}"/>
    <cellStyle name="Note 2 2 2 3 6" xfId="27495" xr:uid="{AA5D5E0C-6C79-4E7F-B06A-BE73BB88C298}"/>
    <cellStyle name="Note 2 2 2 3 6 2" xfId="27496" xr:uid="{E599B3DD-2342-46ED-8AFA-69C984F5FDAD}"/>
    <cellStyle name="Note 2 2 2 3 6 2 2" xfId="27497" xr:uid="{5660A91D-B9E8-40AF-8C37-CCECDDB87317}"/>
    <cellStyle name="Note 2 2 2 3 6 3" xfId="27498" xr:uid="{9663FE30-68BA-4232-857D-25C730715522}"/>
    <cellStyle name="Note 2 2 2 3 7" xfId="27499" xr:uid="{8E0EB21A-D568-4976-8733-2352BC429E68}"/>
    <cellStyle name="Note 2 2 2 3 7 2" xfId="27500" xr:uid="{DBA8CF61-600D-4DBA-B996-6C1298027CF7}"/>
    <cellStyle name="Note 2 2 2 3 7 2 2" xfId="27501" xr:uid="{6D83ED41-3CBE-4337-B4A6-3C348546BA7E}"/>
    <cellStyle name="Note 2 2 2 3 7 3" xfId="27502" xr:uid="{3B2EE195-8205-4E89-B096-5216259CE8F8}"/>
    <cellStyle name="Note 2 2 2 3 8" xfId="27503" xr:uid="{8583B37C-BF81-48C5-A22A-1B0FFBB0A193}"/>
    <cellStyle name="Note 2 2 2 3 8 2" xfId="27504" xr:uid="{D4D21385-4EA0-4DA5-819A-7AD7A04405FE}"/>
    <cellStyle name="Note 2 2 2 3 8 2 2" xfId="27505" xr:uid="{A7FB627F-F85D-4875-B90C-037580E6E486}"/>
    <cellStyle name="Note 2 2 2 3 8 3" xfId="27506" xr:uid="{090BB4DD-8DFA-42E1-90DB-001C8EBD591E}"/>
    <cellStyle name="Note 2 2 2 3 9" xfId="27507" xr:uid="{C0E3DF1F-D4B8-44B0-BE3E-68ED4EC6969A}"/>
    <cellStyle name="Note 2 2 2 3 9 2" xfId="27508" xr:uid="{2450FBAF-1E46-4AC1-81B7-19EEC8AE4907}"/>
    <cellStyle name="Note 2 2 2 3 9 2 2" xfId="27509" xr:uid="{2037BDB4-DE64-4B58-95C5-FDC51A40D53F}"/>
    <cellStyle name="Note 2 2 2 3 9 3" xfId="27510" xr:uid="{649CCE6E-05B6-4C72-92D2-87C4C06C0E84}"/>
    <cellStyle name="Note 2 2 2 4" xfId="27511" xr:uid="{E9B9DC0C-BD97-444E-ACD1-B2FB9ECD99DE}"/>
    <cellStyle name="Note 2 2 2 4 10" xfId="27512" xr:uid="{0A46F6DD-A25C-40EB-AB56-36D453C78081}"/>
    <cellStyle name="Note 2 2 2 4 10 2" xfId="27513" xr:uid="{C365F1B8-D184-4A69-9467-7885F68F8227}"/>
    <cellStyle name="Note 2 2 2 4 10 2 2" xfId="27514" xr:uid="{638B39D3-6FF7-4893-927F-7ED42BF3C3D5}"/>
    <cellStyle name="Note 2 2 2 4 10 3" xfId="27515" xr:uid="{18E0B36E-FFA3-4811-90D1-86F342178A51}"/>
    <cellStyle name="Note 2 2 2 4 11" xfId="27516" xr:uid="{D39ADA7C-B88B-4CE5-A25F-D571DA562D80}"/>
    <cellStyle name="Note 2 2 2 4 11 2" xfId="27517" xr:uid="{3650BBA2-7AAD-4DFE-B7F8-0CD0152697AF}"/>
    <cellStyle name="Note 2 2 2 4 11 2 2" xfId="27518" xr:uid="{C8808401-EF51-444E-A85A-C679CD2C5340}"/>
    <cellStyle name="Note 2 2 2 4 11 3" xfId="27519" xr:uid="{9F8CCFA2-180C-494C-9F01-50961F4F50E7}"/>
    <cellStyle name="Note 2 2 2 4 12" xfId="27520" xr:uid="{B71EB415-80D6-4FAE-86A2-AFBCA8F9EA79}"/>
    <cellStyle name="Note 2 2 2 4 12 2" xfId="27521" xr:uid="{51646C2C-B5E2-4C57-BAE4-48D9F9458586}"/>
    <cellStyle name="Note 2 2 2 4 12 2 2" xfId="27522" xr:uid="{192E1B05-58AA-43F3-A353-173D7997DC50}"/>
    <cellStyle name="Note 2 2 2 4 12 3" xfId="27523" xr:uid="{9937EBCC-6BA9-48D7-9461-6F855A5C2B65}"/>
    <cellStyle name="Note 2 2 2 4 13" xfId="27524" xr:uid="{F7446D41-641F-4AD7-B13C-C3B7C2C592DD}"/>
    <cellStyle name="Note 2 2 2 4 13 2" xfId="27525" xr:uid="{AC1722DA-4DE4-4D6D-BE69-BF6DBD3C25BC}"/>
    <cellStyle name="Note 2 2 2 4 13 2 2" xfId="27526" xr:uid="{D9397E5F-3A0D-4E2B-A8EC-6DF206FBD501}"/>
    <cellStyle name="Note 2 2 2 4 13 3" xfId="27527" xr:uid="{546E7F77-36C4-4032-A68B-87AB7AD6565D}"/>
    <cellStyle name="Note 2 2 2 4 14" xfId="27528" xr:uid="{EB1F6C41-AB30-4A47-A552-54530AD52CE5}"/>
    <cellStyle name="Note 2 2 2 4 14 2" xfId="27529" xr:uid="{FC55D708-62D4-47BA-994A-9373D14ED4EF}"/>
    <cellStyle name="Note 2 2 2 4 14 2 2" xfId="27530" xr:uid="{502EBD7C-9018-4957-BBCE-9499082FDE03}"/>
    <cellStyle name="Note 2 2 2 4 14 3" xfId="27531" xr:uid="{88C1CDE2-CDAB-4E13-896B-23A9C478076B}"/>
    <cellStyle name="Note 2 2 2 4 15" xfId="27532" xr:uid="{03742820-E316-4450-A7E7-C45F6D617AD4}"/>
    <cellStyle name="Note 2 2 2 4 15 2" xfId="27533" xr:uid="{F28C7F4F-BFFF-4D4F-B09D-5DB90445638E}"/>
    <cellStyle name="Note 2 2 2 4 15 2 2" xfId="27534" xr:uid="{30CDFD6E-324B-45A0-A752-4CE94A486CCE}"/>
    <cellStyle name="Note 2 2 2 4 15 3" xfId="27535" xr:uid="{7B3EA4F3-D291-4856-901F-87C490CC9545}"/>
    <cellStyle name="Note 2 2 2 4 16" xfId="27536" xr:uid="{BCE1C10C-3716-4E15-AA24-C9EE59545FEB}"/>
    <cellStyle name="Note 2 2 2 4 16 2" xfId="27537" xr:uid="{2725FE46-AF12-4CB7-A0A1-F2277A996400}"/>
    <cellStyle name="Note 2 2 2 4 16 2 2" xfId="27538" xr:uid="{638DB351-6FAB-43F8-8D17-C04A3B69147C}"/>
    <cellStyle name="Note 2 2 2 4 16 3" xfId="27539" xr:uid="{E90BF984-B6B8-472C-9652-B0F2C8306F6F}"/>
    <cellStyle name="Note 2 2 2 4 17" xfId="27540" xr:uid="{EB797836-5AC7-4724-A8C6-F618939524DA}"/>
    <cellStyle name="Note 2 2 2 4 17 2" xfId="27541" xr:uid="{2CB1BF38-6F16-4EEC-A367-003784DF491A}"/>
    <cellStyle name="Note 2 2 2 4 17 2 2" xfId="27542" xr:uid="{10A53C95-B73F-4C1E-A594-0D37D2B29DA0}"/>
    <cellStyle name="Note 2 2 2 4 17 3" xfId="27543" xr:uid="{06059C84-A79B-46FA-B5C2-BF77CBC159A4}"/>
    <cellStyle name="Note 2 2 2 4 18" xfId="27544" xr:uid="{1807C267-F6F5-4E86-A764-4734EFF65E39}"/>
    <cellStyle name="Note 2 2 2 4 18 2" xfId="27545" xr:uid="{A029611E-D50F-44F0-BF40-3EFF2BC0F0B8}"/>
    <cellStyle name="Note 2 2 2 4 18 2 2" xfId="27546" xr:uid="{F762FA75-3779-442B-91A4-9A5E63020BE5}"/>
    <cellStyle name="Note 2 2 2 4 18 3" xfId="27547" xr:uid="{C7A1CBA9-3891-4233-8015-565362A6E14A}"/>
    <cellStyle name="Note 2 2 2 4 19" xfId="27548" xr:uid="{8A6A0CE7-6B61-4FB9-B0A8-E14DBC6BEB24}"/>
    <cellStyle name="Note 2 2 2 4 19 2" xfId="27549" xr:uid="{52F22697-E3E9-41E2-8E4C-9CCBCAE9CA23}"/>
    <cellStyle name="Note 2 2 2 4 19 2 2" xfId="27550" xr:uid="{292E5352-4C65-41FD-8395-B3FA60D72078}"/>
    <cellStyle name="Note 2 2 2 4 19 3" xfId="27551" xr:uid="{0B56A0F0-52A2-4376-BDDB-EB68AEB6B1FE}"/>
    <cellStyle name="Note 2 2 2 4 2" xfId="27552" xr:uid="{BB6E1775-9B5D-450E-A9B8-6DCE7A7A67B1}"/>
    <cellStyle name="Note 2 2 2 4 2 10" xfId="27553" xr:uid="{9049284A-99EB-472B-A0DB-BC24C2F51A65}"/>
    <cellStyle name="Note 2 2 2 4 2 10 2" xfId="27554" xr:uid="{DFFEBF25-5AA8-4CCB-A9AB-9152355199C1}"/>
    <cellStyle name="Note 2 2 2 4 2 10 2 2" xfId="27555" xr:uid="{CEFCF9A0-6EEB-425F-8949-770610BBA465}"/>
    <cellStyle name="Note 2 2 2 4 2 10 3" xfId="27556" xr:uid="{C2ED87DF-49C3-4AF6-ADBC-DE64BDAAB67D}"/>
    <cellStyle name="Note 2 2 2 4 2 11" xfId="27557" xr:uid="{342234F0-03D6-406A-844B-88DB1843D14E}"/>
    <cellStyle name="Note 2 2 2 4 2 11 2" xfId="27558" xr:uid="{F996D9DF-847E-4472-9FA3-F763BD50BEE3}"/>
    <cellStyle name="Note 2 2 2 4 2 11 2 2" xfId="27559" xr:uid="{7328DCB6-9D60-4AAD-84BB-4498B252D3A2}"/>
    <cellStyle name="Note 2 2 2 4 2 11 3" xfId="27560" xr:uid="{62110F3A-40D3-4096-9111-E14D4756F67D}"/>
    <cellStyle name="Note 2 2 2 4 2 12" xfId="27561" xr:uid="{CA42BB41-E625-4C2A-9729-E00721C5CDF0}"/>
    <cellStyle name="Note 2 2 2 4 2 12 2" xfId="27562" xr:uid="{59AD6828-524C-4C85-942F-781BEC7ABDD0}"/>
    <cellStyle name="Note 2 2 2 4 2 12 2 2" xfId="27563" xr:uid="{A0554F3E-DF48-47E9-A5B6-440D0F85CBE3}"/>
    <cellStyle name="Note 2 2 2 4 2 12 3" xfId="27564" xr:uid="{206F8824-BDA4-4B42-8D4B-1A509BDDD2A6}"/>
    <cellStyle name="Note 2 2 2 4 2 13" xfId="27565" xr:uid="{B363C2B5-A8D5-4599-B05C-9AD838081207}"/>
    <cellStyle name="Note 2 2 2 4 2 13 2" xfId="27566" xr:uid="{F2B0DBCA-E500-432F-88A7-C1EC6CB410D6}"/>
    <cellStyle name="Note 2 2 2 4 2 13 2 2" xfId="27567" xr:uid="{6C3650D9-2959-4245-AC15-2007EA3658A7}"/>
    <cellStyle name="Note 2 2 2 4 2 13 3" xfId="27568" xr:uid="{E0E9735B-1F3E-4053-8284-24901135E837}"/>
    <cellStyle name="Note 2 2 2 4 2 14" xfId="27569" xr:uid="{A489B78A-CACD-49ED-9DD1-61D856A03821}"/>
    <cellStyle name="Note 2 2 2 4 2 14 2" xfId="27570" xr:uid="{C66203BC-5E7F-4A21-A131-52DA62EDD814}"/>
    <cellStyle name="Note 2 2 2 4 2 14 2 2" xfId="27571" xr:uid="{76C38363-1A93-4D41-9C08-6E5D7262C2C4}"/>
    <cellStyle name="Note 2 2 2 4 2 14 3" xfId="27572" xr:uid="{9D4194EC-9F50-4978-9A8D-89E0E19917C0}"/>
    <cellStyle name="Note 2 2 2 4 2 15" xfId="27573" xr:uid="{09DC4439-9878-4056-BC39-3CE0EF309410}"/>
    <cellStyle name="Note 2 2 2 4 2 15 2" xfId="27574" xr:uid="{6AB72054-2A25-42C0-9050-5F6C9D5B88E0}"/>
    <cellStyle name="Note 2 2 2 4 2 15 2 2" xfId="27575" xr:uid="{C8C6E6B0-CDCE-440A-8BA0-C071E0E6141D}"/>
    <cellStyle name="Note 2 2 2 4 2 15 3" xfId="27576" xr:uid="{29DE3D42-7465-4FFC-AB67-58071BA5AE6E}"/>
    <cellStyle name="Note 2 2 2 4 2 16" xfId="27577" xr:uid="{48968C9E-0760-43B6-B449-9723D80F4F99}"/>
    <cellStyle name="Note 2 2 2 4 2 16 2" xfId="27578" xr:uid="{989B21B4-72BF-477E-9F36-881D2292D689}"/>
    <cellStyle name="Note 2 2 2 4 2 16 2 2" xfId="27579" xr:uid="{2143C5D3-FDDA-4ED4-B242-397053CCC52B}"/>
    <cellStyle name="Note 2 2 2 4 2 16 3" xfId="27580" xr:uid="{A5392375-A260-471F-90E1-E642F04EE7A2}"/>
    <cellStyle name="Note 2 2 2 4 2 17" xfId="27581" xr:uid="{DA5B5997-CD6C-488B-BB65-5858BBA9CA25}"/>
    <cellStyle name="Note 2 2 2 4 2 17 2" xfId="27582" xr:uid="{616E870B-88B1-4DCD-B687-58356A21D095}"/>
    <cellStyle name="Note 2 2 2 4 2 17 2 2" xfId="27583" xr:uid="{326BB019-DFE4-4377-870C-212EF27CAB80}"/>
    <cellStyle name="Note 2 2 2 4 2 17 3" xfId="27584" xr:uid="{4829D876-4371-4993-B62C-9D1AD82DF7CA}"/>
    <cellStyle name="Note 2 2 2 4 2 18" xfId="27585" xr:uid="{8919C3DE-FB79-426E-A877-82195C5BCD23}"/>
    <cellStyle name="Note 2 2 2 4 2 18 2" xfId="27586" xr:uid="{1093DB55-4EA6-4161-8794-63CF4BA58336}"/>
    <cellStyle name="Note 2 2 2 4 2 18 2 2" xfId="27587" xr:uid="{08A84EDC-11BB-43C1-8442-9758DF25D65D}"/>
    <cellStyle name="Note 2 2 2 4 2 18 3" xfId="27588" xr:uid="{38D783BD-0760-4FE8-8811-C7EE545A5AF1}"/>
    <cellStyle name="Note 2 2 2 4 2 19" xfId="27589" xr:uid="{8695A56C-7362-4D53-9803-E5C415A7666F}"/>
    <cellStyle name="Note 2 2 2 4 2 19 2" xfId="27590" xr:uid="{4DA416FA-F6EE-46A0-A3D4-2F8301A55B91}"/>
    <cellStyle name="Note 2 2 2 4 2 19 2 2" xfId="27591" xr:uid="{A6D9396C-75D1-4CD5-BDD2-7A7D61F5B99E}"/>
    <cellStyle name="Note 2 2 2 4 2 19 3" xfId="27592" xr:uid="{21646E8C-6C96-453B-B51E-3751EAE3B7AA}"/>
    <cellStyle name="Note 2 2 2 4 2 2" xfId="27593" xr:uid="{9083151D-00C1-4F3A-8145-14BAF9B75CB8}"/>
    <cellStyle name="Note 2 2 2 4 2 2 2" xfId="27594" xr:uid="{3F2BEAA1-E39F-48C6-9BD5-52006B2C70DB}"/>
    <cellStyle name="Note 2 2 2 4 2 2 2 2" xfId="27595" xr:uid="{2015DBF9-F473-4022-A6E3-A70C210C5E61}"/>
    <cellStyle name="Note 2 2 2 4 2 2 3" xfId="27596" xr:uid="{33D94D47-E796-4235-8D04-04822FF4C47D}"/>
    <cellStyle name="Note 2 2 2 4 2 2 4" xfId="27597" xr:uid="{F396DCFD-4B37-4F08-84A4-0DB214854AE0}"/>
    <cellStyle name="Note 2 2 2 4 2 20" xfId="27598" xr:uid="{CD8010EB-7BC3-46DB-A117-ADFF51D139FE}"/>
    <cellStyle name="Note 2 2 2 4 2 20 2" xfId="27599" xr:uid="{6B067814-BD9D-48D1-A808-4464531E2FCA}"/>
    <cellStyle name="Note 2 2 2 4 2 20 2 2" xfId="27600" xr:uid="{16240AF0-F2AF-4F33-BFF8-22E985A7DFA9}"/>
    <cellStyle name="Note 2 2 2 4 2 20 3" xfId="27601" xr:uid="{D3FDA8F4-B187-48B0-9F3A-F2491AD65D01}"/>
    <cellStyle name="Note 2 2 2 4 2 21" xfId="27602" xr:uid="{E325FB6E-53AC-4495-BD72-BFA759DB0C54}"/>
    <cellStyle name="Note 2 2 2 4 2 21 2" xfId="27603" xr:uid="{2C9A4E7A-57B3-4743-B5F2-8DEEC23AC4AE}"/>
    <cellStyle name="Note 2 2 2 4 2 22" xfId="27604" xr:uid="{5C50975E-B325-4BDE-9BE2-C9889063CE88}"/>
    <cellStyle name="Note 2 2 2 4 2 23" xfId="27605" xr:uid="{331F2A20-C49E-41FA-AAAE-E9468B8FDDBC}"/>
    <cellStyle name="Note 2 2 2 4 2 3" xfId="27606" xr:uid="{E8D06727-3FF2-4013-B1D3-E567814BC98A}"/>
    <cellStyle name="Note 2 2 2 4 2 3 2" xfId="27607" xr:uid="{26010EF5-8F0A-45F1-9F27-492FA82ACACD}"/>
    <cellStyle name="Note 2 2 2 4 2 3 2 2" xfId="27608" xr:uid="{717FEBC5-66A6-4DE6-91CD-F530E742897C}"/>
    <cellStyle name="Note 2 2 2 4 2 3 3" xfId="27609" xr:uid="{B3B9398D-3A2A-490A-BF20-F8FFA3C32E06}"/>
    <cellStyle name="Note 2 2 2 4 2 4" xfId="27610" xr:uid="{E3BBDF6A-1029-40BB-9DBB-AC843A83A169}"/>
    <cellStyle name="Note 2 2 2 4 2 4 2" xfId="27611" xr:uid="{8FAA3F22-C125-4827-BE8D-236F106F187F}"/>
    <cellStyle name="Note 2 2 2 4 2 4 2 2" xfId="27612" xr:uid="{65E9B5DE-994C-4F80-96E4-116BF92B1E7D}"/>
    <cellStyle name="Note 2 2 2 4 2 4 3" xfId="27613" xr:uid="{7124EFD7-F6FA-414B-A34E-72A50534651F}"/>
    <cellStyle name="Note 2 2 2 4 2 5" xfId="27614" xr:uid="{A5E10638-8545-44D8-B337-3B8A01FFFA9B}"/>
    <cellStyle name="Note 2 2 2 4 2 5 2" xfId="27615" xr:uid="{E9194EA7-E401-4C6B-ABE1-167C80C9E15D}"/>
    <cellStyle name="Note 2 2 2 4 2 5 2 2" xfId="27616" xr:uid="{260FAF80-1787-49A9-97EC-BEFC9CAA7C65}"/>
    <cellStyle name="Note 2 2 2 4 2 5 3" xfId="27617" xr:uid="{94A7074D-C249-4428-8D4F-1FE171CFA63B}"/>
    <cellStyle name="Note 2 2 2 4 2 6" xfId="27618" xr:uid="{EE2C99AD-D5A3-4FB9-A4E2-9947C201AF5F}"/>
    <cellStyle name="Note 2 2 2 4 2 6 2" xfId="27619" xr:uid="{B672690B-91D5-4E12-9AFE-74DAF2725A40}"/>
    <cellStyle name="Note 2 2 2 4 2 6 2 2" xfId="27620" xr:uid="{67115833-9ECF-4FDE-B8D5-276768E3C688}"/>
    <cellStyle name="Note 2 2 2 4 2 6 3" xfId="27621" xr:uid="{20D76180-6C40-4EAB-8CF9-F37CFE14E45E}"/>
    <cellStyle name="Note 2 2 2 4 2 7" xfId="27622" xr:uid="{51ABFE58-4239-4415-AE8A-237E4971B079}"/>
    <cellStyle name="Note 2 2 2 4 2 7 2" xfId="27623" xr:uid="{0D25205C-0EA3-4965-B514-C78F8A8B60ED}"/>
    <cellStyle name="Note 2 2 2 4 2 7 2 2" xfId="27624" xr:uid="{09D59E1E-2939-490D-B7AC-B6A3F9B854BA}"/>
    <cellStyle name="Note 2 2 2 4 2 7 3" xfId="27625" xr:uid="{EDA9C2A0-D6C3-49D1-B0F0-C0C8E5FBE69D}"/>
    <cellStyle name="Note 2 2 2 4 2 8" xfId="27626" xr:uid="{F32FF6EC-79FF-4640-AE7A-94F7507A1ED3}"/>
    <cellStyle name="Note 2 2 2 4 2 8 2" xfId="27627" xr:uid="{FCD4EF7E-3E2E-4782-BBD9-F15099E4D87F}"/>
    <cellStyle name="Note 2 2 2 4 2 8 2 2" xfId="27628" xr:uid="{38CD33BC-C2B0-4B49-A349-EE58572C4CEF}"/>
    <cellStyle name="Note 2 2 2 4 2 8 3" xfId="27629" xr:uid="{D199F076-E3D9-4918-A77D-85CDD18A2663}"/>
    <cellStyle name="Note 2 2 2 4 2 9" xfId="27630" xr:uid="{1AAED346-CFF2-45BD-81AC-35B45CFE0D07}"/>
    <cellStyle name="Note 2 2 2 4 2 9 2" xfId="27631" xr:uid="{8B209BAF-62FC-4807-845B-7BACE04C6419}"/>
    <cellStyle name="Note 2 2 2 4 2 9 2 2" xfId="27632" xr:uid="{64816414-CE5F-42C6-B14D-0F1AEEA1439C}"/>
    <cellStyle name="Note 2 2 2 4 2 9 3" xfId="27633" xr:uid="{7B534C79-B6A4-4987-9CF3-EB060725F0FF}"/>
    <cellStyle name="Note 2 2 2 4 20" xfId="27634" xr:uid="{EF8E668D-40DB-42BF-803A-C9F36A0D36EE}"/>
    <cellStyle name="Note 2 2 2 4 20 2" xfId="27635" xr:uid="{962E9DEF-4946-46BE-8A01-68EDFF71F702}"/>
    <cellStyle name="Note 2 2 2 4 20 2 2" xfId="27636" xr:uid="{F575CEDC-69C7-4C1B-AEED-039C1D45CC4A}"/>
    <cellStyle name="Note 2 2 2 4 20 3" xfId="27637" xr:uid="{CF017531-E150-4E90-8A05-FF089763B7C8}"/>
    <cellStyle name="Note 2 2 2 4 21" xfId="27638" xr:uid="{14EDD6A7-E14F-4924-BEE5-58C39D35A540}"/>
    <cellStyle name="Note 2 2 2 4 21 2" xfId="27639" xr:uid="{1ABA42B8-DC75-4E41-A7E2-BDE2DE0AC714}"/>
    <cellStyle name="Note 2 2 2 4 21 2 2" xfId="27640" xr:uid="{A5B0BDC3-C7E8-47B5-86F7-65A1B0C0DE11}"/>
    <cellStyle name="Note 2 2 2 4 21 3" xfId="27641" xr:uid="{DBB268A0-FDC5-4E7A-ACFF-91C2586CB91E}"/>
    <cellStyle name="Note 2 2 2 4 22" xfId="27642" xr:uid="{BC716C43-9D7E-4FE3-8C7B-7537F9A2A13E}"/>
    <cellStyle name="Note 2 2 2 4 22 2" xfId="27643" xr:uid="{E827DDDF-B4A7-420F-BC90-0C46C46E698A}"/>
    <cellStyle name="Note 2 2 2 4 23" xfId="27644" xr:uid="{AAA39A17-4C35-4563-800F-2C03ABC35D07}"/>
    <cellStyle name="Note 2 2 2 4 24" xfId="27645" xr:uid="{7E814270-07B0-4376-9F5E-D0188F33787C}"/>
    <cellStyle name="Note 2 2 2 4 3" xfId="27646" xr:uid="{AD21AD1B-7C50-4640-9383-35F8807E8DC5}"/>
    <cellStyle name="Note 2 2 2 4 3 2" xfId="27647" xr:uid="{76E7858F-65ED-4C9A-B30B-BFA9ABF46E77}"/>
    <cellStyle name="Note 2 2 2 4 3 2 2" xfId="27648" xr:uid="{7D44896C-90EF-4257-A27B-DC637CEA230C}"/>
    <cellStyle name="Note 2 2 2 4 3 3" xfId="27649" xr:uid="{96097D55-5296-41CC-855C-1FC93F872A4E}"/>
    <cellStyle name="Note 2 2 2 4 3 4" xfId="27650" xr:uid="{D4B76DFB-8EF6-4AB9-A3D1-40053055EF0F}"/>
    <cellStyle name="Note 2 2 2 4 4" xfId="27651" xr:uid="{A1B6A6EC-3A7D-4385-8386-6672E616BC5D}"/>
    <cellStyle name="Note 2 2 2 4 4 2" xfId="27652" xr:uid="{9933974C-3ECD-45DE-A6BE-A075DD2651D3}"/>
    <cellStyle name="Note 2 2 2 4 4 2 2" xfId="27653" xr:uid="{FC6EE6C3-2119-412C-83ED-F90FDB7033F7}"/>
    <cellStyle name="Note 2 2 2 4 4 3" xfId="27654" xr:uid="{8FBE1BD9-3A45-4210-BBFB-8654125A7020}"/>
    <cellStyle name="Note 2 2 2 4 4 4" xfId="27655" xr:uid="{43689FD1-D11C-4D1B-95FD-5AD5BD4AEA59}"/>
    <cellStyle name="Note 2 2 2 4 5" xfId="27656" xr:uid="{BD268B45-07BB-4BFC-8836-458B81E23D43}"/>
    <cellStyle name="Note 2 2 2 4 5 2" xfId="27657" xr:uid="{C8805C9E-B17D-45B2-863F-D10BBAE4DC1B}"/>
    <cellStyle name="Note 2 2 2 4 5 2 2" xfId="27658" xr:uid="{D7BCA2FA-4809-4478-A0EA-4B657CDE9130}"/>
    <cellStyle name="Note 2 2 2 4 5 3" xfId="27659" xr:uid="{FF278179-7C1C-4EE5-A31C-488A64910B43}"/>
    <cellStyle name="Note 2 2 2 4 6" xfId="27660" xr:uid="{A683A7AE-1B9C-41D4-A634-AAD41CC814D2}"/>
    <cellStyle name="Note 2 2 2 4 6 2" xfId="27661" xr:uid="{64B8B41F-7C4D-454E-A1CE-D888B27AC3B4}"/>
    <cellStyle name="Note 2 2 2 4 6 2 2" xfId="27662" xr:uid="{FE431BA5-83F5-4A54-AE68-6C905227FA3E}"/>
    <cellStyle name="Note 2 2 2 4 6 3" xfId="27663" xr:uid="{1D422A3A-6BFB-471F-93F6-EE572E71A12D}"/>
    <cellStyle name="Note 2 2 2 4 7" xfId="27664" xr:uid="{EEBDC190-2E53-4603-8EAE-60F16F63202E}"/>
    <cellStyle name="Note 2 2 2 4 7 2" xfId="27665" xr:uid="{BFD1EDAB-381F-4A1E-9DD6-9EBE83A4EF23}"/>
    <cellStyle name="Note 2 2 2 4 7 2 2" xfId="27666" xr:uid="{0F1F3E1F-E2AB-4AFB-BBBF-02B4E6D534F0}"/>
    <cellStyle name="Note 2 2 2 4 7 3" xfId="27667" xr:uid="{53D85F43-C8A0-4E4E-8768-410B3588669A}"/>
    <cellStyle name="Note 2 2 2 4 8" xfId="27668" xr:uid="{21507756-ADF6-42C7-8A14-14AFF341EA36}"/>
    <cellStyle name="Note 2 2 2 4 8 2" xfId="27669" xr:uid="{2432BBA1-F92C-4136-8A77-1D9FDAEDBCC2}"/>
    <cellStyle name="Note 2 2 2 4 8 2 2" xfId="27670" xr:uid="{ADF22851-E653-493E-9574-EAC3AD92C92C}"/>
    <cellStyle name="Note 2 2 2 4 8 3" xfId="27671" xr:uid="{7EF4143C-D1BC-4BA4-9AA0-143A1FCEFCEA}"/>
    <cellStyle name="Note 2 2 2 4 9" xfId="27672" xr:uid="{049F0143-90E7-454D-A552-BB799A20CDB9}"/>
    <cellStyle name="Note 2 2 2 4 9 2" xfId="27673" xr:uid="{90ABCE1F-DB37-4CDE-8E3C-48E34D630105}"/>
    <cellStyle name="Note 2 2 2 4 9 2 2" xfId="27674" xr:uid="{70C01EC2-C9DB-4A97-A64A-DF386DC7B344}"/>
    <cellStyle name="Note 2 2 2 4 9 3" xfId="27675" xr:uid="{40212560-336D-4192-8F65-08BE2BA93D2B}"/>
    <cellStyle name="Note 2 2 2 5" xfId="27676" xr:uid="{01DBB595-2D9E-421D-A9D8-6568A8E5564C}"/>
    <cellStyle name="Note 2 2 2 5 10" xfId="27677" xr:uid="{2D1724C1-5777-46B2-8F2C-F0968F1DCF19}"/>
    <cellStyle name="Note 2 2 2 5 10 2" xfId="27678" xr:uid="{7CADF49A-362E-430A-942E-2121483B5756}"/>
    <cellStyle name="Note 2 2 2 5 10 2 2" xfId="27679" xr:uid="{BBD3B0D4-28F8-41A7-8FAF-167D476C3B16}"/>
    <cellStyle name="Note 2 2 2 5 10 3" xfId="27680" xr:uid="{597EF072-DCB9-4F89-96C4-11976E41D326}"/>
    <cellStyle name="Note 2 2 2 5 11" xfId="27681" xr:uid="{A2436073-EC04-4003-9AC3-A5ADC49103EA}"/>
    <cellStyle name="Note 2 2 2 5 11 2" xfId="27682" xr:uid="{F5D8F312-8186-482D-99EC-35B1B0B37FAF}"/>
    <cellStyle name="Note 2 2 2 5 11 2 2" xfId="27683" xr:uid="{882F0072-3945-4589-A9CF-A8B0F5368955}"/>
    <cellStyle name="Note 2 2 2 5 11 3" xfId="27684" xr:uid="{4475591E-EC25-427D-9A15-8506636BC16A}"/>
    <cellStyle name="Note 2 2 2 5 12" xfId="27685" xr:uid="{D2B5FD8F-45BD-4DDD-8940-F1F1B456B7AB}"/>
    <cellStyle name="Note 2 2 2 5 12 2" xfId="27686" xr:uid="{B2EF0A70-7E63-4CC9-BF96-0BF5253455CB}"/>
    <cellStyle name="Note 2 2 2 5 12 2 2" xfId="27687" xr:uid="{096DA306-16FC-41C9-AFB0-4A554A3124C8}"/>
    <cellStyle name="Note 2 2 2 5 12 3" xfId="27688" xr:uid="{57164192-A61A-487C-8001-7A641862A2D0}"/>
    <cellStyle name="Note 2 2 2 5 13" xfId="27689" xr:uid="{220FEF91-F02C-4BFB-8169-6DB866311978}"/>
    <cellStyle name="Note 2 2 2 5 13 2" xfId="27690" xr:uid="{5BC39836-7AF2-4FE2-9138-46A2FA9266BD}"/>
    <cellStyle name="Note 2 2 2 5 13 2 2" xfId="27691" xr:uid="{B04E22A8-1A5E-4736-BA1A-E1CDE3FA5856}"/>
    <cellStyle name="Note 2 2 2 5 13 3" xfId="27692" xr:uid="{603A5B7E-83E0-4CE4-80EA-F85B76CC2095}"/>
    <cellStyle name="Note 2 2 2 5 14" xfId="27693" xr:uid="{915884B5-20C5-47D9-87D0-B63E51AFE69F}"/>
    <cellStyle name="Note 2 2 2 5 14 2" xfId="27694" xr:uid="{9FA75F91-9294-4A30-9F95-21D8B7BF0D10}"/>
    <cellStyle name="Note 2 2 2 5 14 2 2" xfId="27695" xr:uid="{3C697992-92BF-49B9-88F3-FA1BAD30D274}"/>
    <cellStyle name="Note 2 2 2 5 14 3" xfId="27696" xr:uid="{EECECC2E-2FC7-4055-9BB9-60CEA555939E}"/>
    <cellStyle name="Note 2 2 2 5 15" xfId="27697" xr:uid="{8C08F508-A754-4A41-A1EA-BFD5E0E27360}"/>
    <cellStyle name="Note 2 2 2 5 15 2" xfId="27698" xr:uid="{AEE595E1-8D25-4373-9A03-CC39846CB371}"/>
    <cellStyle name="Note 2 2 2 5 15 2 2" xfId="27699" xr:uid="{1BAE0B4D-4548-46E9-8525-543F65B6F83A}"/>
    <cellStyle name="Note 2 2 2 5 15 3" xfId="27700" xr:uid="{FC8AB5DB-1B98-4F4A-9B7F-001732CFDE93}"/>
    <cellStyle name="Note 2 2 2 5 16" xfId="27701" xr:uid="{DB6F9AD8-AF37-4356-9FA9-86ADE5F4C607}"/>
    <cellStyle name="Note 2 2 2 5 16 2" xfId="27702" xr:uid="{9306859D-5F73-4FC3-976C-E2B4522447B4}"/>
    <cellStyle name="Note 2 2 2 5 16 2 2" xfId="27703" xr:uid="{A328353A-8AAD-4ED1-AEC5-0B50CF6E63CF}"/>
    <cellStyle name="Note 2 2 2 5 16 3" xfId="27704" xr:uid="{69E18B0F-3788-40E2-8948-81BC12E261A2}"/>
    <cellStyle name="Note 2 2 2 5 17" xfId="27705" xr:uid="{78685CCE-3FFB-446B-8F1D-4578D5727A7C}"/>
    <cellStyle name="Note 2 2 2 5 17 2" xfId="27706" xr:uid="{4FA35163-64EE-422D-95EE-6750FB2DD243}"/>
    <cellStyle name="Note 2 2 2 5 17 2 2" xfId="27707" xr:uid="{025ADC89-6E93-4E1E-A3F8-385E7B36A721}"/>
    <cellStyle name="Note 2 2 2 5 17 3" xfId="27708" xr:uid="{831B8A39-B866-4265-B49E-2AF36973C8CE}"/>
    <cellStyle name="Note 2 2 2 5 18" xfId="27709" xr:uid="{61F95F1C-AA1F-40D4-B15C-22CB4CD9D7EB}"/>
    <cellStyle name="Note 2 2 2 5 18 2" xfId="27710" xr:uid="{C2C09B6B-94DF-4B3B-B365-057193D046F6}"/>
    <cellStyle name="Note 2 2 2 5 18 2 2" xfId="27711" xr:uid="{669CBF1D-EDFD-41EC-9B0B-859EAADBC8F9}"/>
    <cellStyle name="Note 2 2 2 5 18 3" xfId="27712" xr:uid="{B5BB8BC2-5AB1-4916-8F29-FB30385F106C}"/>
    <cellStyle name="Note 2 2 2 5 19" xfId="27713" xr:uid="{51A6B56A-FEFC-4AF5-90BB-635A749B0C03}"/>
    <cellStyle name="Note 2 2 2 5 19 2" xfId="27714" xr:uid="{52F4630A-FA0B-4746-A4BD-806F00198F61}"/>
    <cellStyle name="Note 2 2 2 5 19 2 2" xfId="27715" xr:uid="{CBC3E74E-CE47-4B10-B9DA-06AB28658EF9}"/>
    <cellStyle name="Note 2 2 2 5 19 3" xfId="27716" xr:uid="{7BAE805C-74AF-4CF9-ADD9-76F545827A1F}"/>
    <cellStyle name="Note 2 2 2 5 2" xfId="27717" xr:uid="{C034A5C6-85E6-4203-A6EB-88AF41675478}"/>
    <cellStyle name="Note 2 2 2 5 2 2" xfId="27718" xr:uid="{A5F57B6F-92CD-4C44-A6A4-0B59A85200E5}"/>
    <cellStyle name="Note 2 2 2 5 2 2 2" xfId="27719" xr:uid="{A6FE3EAB-5B1B-4ECB-AF31-D8D5ABB8E07B}"/>
    <cellStyle name="Note 2 2 2 5 2 3" xfId="27720" xr:uid="{A1F3C8EB-B5EA-4427-AB57-DAEE8720453D}"/>
    <cellStyle name="Note 2 2 2 5 2 4" xfId="27721" xr:uid="{BF727C21-9A15-4C4A-8B7B-4F5CF371A5CD}"/>
    <cellStyle name="Note 2 2 2 5 20" xfId="27722" xr:uid="{5A57B833-89DD-40E1-B958-0CC6ACC9D6C4}"/>
    <cellStyle name="Note 2 2 2 5 20 2" xfId="27723" xr:uid="{F6A0FC51-70EE-4759-9926-BA18BE58F47D}"/>
    <cellStyle name="Note 2 2 2 5 20 2 2" xfId="27724" xr:uid="{3534D064-D7F0-47C0-AAB3-335AE1E55DE1}"/>
    <cellStyle name="Note 2 2 2 5 20 3" xfId="27725" xr:uid="{E549F702-F5E5-4055-A4BB-27E540FC126A}"/>
    <cellStyle name="Note 2 2 2 5 21" xfId="27726" xr:uid="{CBBDB82B-2B85-446E-959E-34A86505FBC0}"/>
    <cellStyle name="Note 2 2 2 5 21 2" xfId="27727" xr:uid="{0BEC3850-B3FE-4943-A798-E9043FE0D020}"/>
    <cellStyle name="Note 2 2 2 5 22" xfId="27728" xr:uid="{FE65BE2E-45FD-4E2F-9FED-9C34C0EB7998}"/>
    <cellStyle name="Note 2 2 2 5 23" xfId="27729" xr:uid="{1873E0CE-7904-4A75-931E-9A9C5B222EC5}"/>
    <cellStyle name="Note 2 2 2 5 3" xfId="27730" xr:uid="{FD60ED3A-D8EA-400B-865D-D0B2FB6409DE}"/>
    <cellStyle name="Note 2 2 2 5 3 2" xfId="27731" xr:uid="{E9F97A70-84B9-48CF-99E5-C03C2A3862ED}"/>
    <cellStyle name="Note 2 2 2 5 3 2 2" xfId="27732" xr:uid="{79D07CD5-97A3-4AEA-9FB8-355883FB89B8}"/>
    <cellStyle name="Note 2 2 2 5 3 3" xfId="27733" xr:uid="{3DF4EC4D-ED26-4941-BDF2-8F4E3A014712}"/>
    <cellStyle name="Note 2 2 2 5 4" xfId="27734" xr:uid="{AEB8C797-745A-4309-8496-0AD3A6800E61}"/>
    <cellStyle name="Note 2 2 2 5 4 2" xfId="27735" xr:uid="{7103AF01-2860-4FCF-A742-94CAFB122375}"/>
    <cellStyle name="Note 2 2 2 5 4 2 2" xfId="27736" xr:uid="{369B90E7-4644-43C1-AEB8-F4490D2AD2F2}"/>
    <cellStyle name="Note 2 2 2 5 4 3" xfId="27737" xr:uid="{088BB68D-DB23-4295-849B-16A905B3CE7B}"/>
    <cellStyle name="Note 2 2 2 5 5" xfId="27738" xr:uid="{BE7BE817-CC45-462D-973A-A7B238E81EA2}"/>
    <cellStyle name="Note 2 2 2 5 5 2" xfId="27739" xr:uid="{3B4076F8-CEFF-4254-AC28-1FDEB7CC0E39}"/>
    <cellStyle name="Note 2 2 2 5 5 2 2" xfId="27740" xr:uid="{40DDD6F8-887A-44FE-937B-9DF89F5C236C}"/>
    <cellStyle name="Note 2 2 2 5 5 3" xfId="27741" xr:uid="{0A4E6F76-7173-4090-9C06-B0A26A0523CB}"/>
    <cellStyle name="Note 2 2 2 5 6" xfId="27742" xr:uid="{D8BBEFF8-CBDA-450D-99A5-CA895592129C}"/>
    <cellStyle name="Note 2 2 2 5 6 2" xfId="27743" xr:uid="{CA89743A-ABBB-49BD-8A14-D63F2FA70BD2}"/>
    <cellStyle name="Note 2 2 2 5 6 2 2" xfId="27744" xr:uid="{4C63C06A-0246-4D21-9A15-0A4ADF5BF7B9}"/>
    <cellStyle name="Note 2 2 2 5 6 3" xfId="27745" xr:uid="{67568444-641C-484B-A0DD-4E341F6DF5C2}"/>
    <cellStyle name="Note 2 2 2 5 7" xfId="27746" xr:uid="{B05EF246-1232-497A-A665-475A2B1A3557}"/>
    <cellStyle name="Note 2 2 2 5 7 2" xfId="27747" xr:uid="{660ADF7D-4C1C-4FEA-A601-B30E78C5D4E2}"/>
    <cellStyle name="Note 2 2 2 5 7 2 2" xfId="27748" xr:uid="{B59B8471-D2B9-41AE-98B4-A630B1A07AD2}"/>
    <cellStyle name="Note 2 2 2 5 7 3" xfId="27749" xr:uid="{61C2BF0D-C423-4FF4-8388-66A9A859615E}"/>
    <cellStyle name="Note 2 2 2 5 8" xfId="27750" xr:uid="{C11FDDFB-B48F-4F57-8638-DC28926D1B03}"/>
    <cellStyle name="Note 2 2 2 5 8 2" xfId="27751" xr:uid="{087823AC-BC5D-485A-BB50-3F1C0A8C95B1}"/>
    <cellStyle name="Note 2 2 2 5 8 2 2" xfId="27752" xr:uid="{D1B81497-DB1F-4D29-8965-BF34CF10EC6B}"/>
    <cellStyle name="Note 2 2 2 5 8 3" xfId="27753" xr:uid="{2B4C47E9-0715-4B7E-852E-FDA7E537F99F}"/>
    <cellStyle name="Note 2 2 2 5 9" xfId="27754" xr:uid="{A1DF4225-F1EA-4964-A90C-1909A92912A5}"/>
    <cellStyle name="Note 2 2 2 5 9 2" xfId="27755" xr:uid="{96055665-6B85-4C62-8D21-F74867271744}"/>
    <cellStyle name="Note 2 2 2 5 9 2 2" xfId="27756" xr:uid="{87C3592E-76C1-42FE-8441-4D2068258D21}"/>
    <cellStyle name="Note 2 2 2 5 9 3" xfId="27757" xr:uid="{E042AB7B-8771-4103-814A-F6A525439AD2}"/>
    <cellStyle name="Note 2 2 2 6" xfId="27758" xr:uid="{22A16705-56F3-46FE-8566-F160B2C608BB}"/>
    <cellStyle name="Note 2 2 2 6 2" xfId="27759" xr:uid="{A387B18A-7DE5-4F74-9301-541051D719F1}"/>
    <cellStyle name="Note 2 2 2 6 2 2" xfId="27760" xr:uid="{A9F94900-030A-4CFC-8F07-06D593B936CA}"/>
    <cellStyle name="Note 2 2 2 6 3" xfId="27761" xr:uid="{25E3282C-51DF-408C-94A7-57765EF2F7FB}"/>
    <cellStyle name="Note 2 2 2 6 4" xfId="27762" xr:uid="{3082C3B7-FCF2-4C22-BB67-631C50EDB6CE}"/>
    <cellStyle name="Note 2 2 2 7" xfId="27763" xr:uid="{27F9CAC2-62B1-477D-9649-98F31A8408EB}"/>
    <cellStyle name="Note 2 2 2 7 2" xfId="27764" xr:uid="{78859B62-0D75-4E37-9F16-765DEBE6092A}"/>
    <cellStyle name="Note 2 2 2 7 2 2" xfId="27765" xr:uid="{769E20B8-C6DA-461E-B7B5-E9178E575F15}"/>
    <cellStyle name="Note 2 2 2 7 3" xfId="27766" xr:uid="{4B440334-AE6E-434B-8822-66DDEA294B91}"/>
    <cellStyle name="Note 2 2 2 8" xfId="27767" xr:uid="{C2AC33D5-E54A-4E8E-8E77-70C2E782C33E}"/>
    <cellStyle name="Note 2 2 2 8 2" xfId="27768" xr:uid="{C48EA9EA-7755-4A8E-9AF3-5550BB055A73}"/>
    <cellStyle name="Note 2 2 2 8 2 2" xfId="27769" xr:uid="{98541795-5DC9-4049-B8EE-B88C24D3BA6C}"/>
    <cellStyle name="Note 2 2 2 8 3" xfId="27770" xr:uid="{1EA524AF-C46B-47B6-9739-59C3C00FFEA1}"/>
    <cellStyle name="Note 2 2 2 9" xfId="27771" xr:uid="{A2B9B103-2E21-46FC-926E-0FC2CAAB2CE0}"/>
    <cellStyle name="Note 2 2 2 9 2" xfId="27772" xr:uid="{DD19B9B3-6EF9-47A2-B025-F9CE879C1206}"/>
    <cellStyle name="Note 2 2 2 9 2 2" xfId="27773" xr:uid="{B7427FB2-DDD3-4DC1-B989-1B9ED00A728D}"/>
    <cellStyle name="Note 2 2 2 9 3" xfId="27774" xr:uid="{A5A790C4-2EEF-46D3-8868-9A4E168A72BD}"/>
    <cellStyle name="Note 2 2 20" xfId="27775" xr:uid="{132207A7-3A45-4404-8424-C165ED165418}"/>
    <cellStyle name="Note 2 2 20 2" xfId="27776" xr:uid="{5B423C23-5D42-4F55-B51A-7E917D4CE37C}"/>
    <cellStyle name="Note 2 2 20 2 2" xfId="27777" xr:uid="{C6C68EE4-D1F3-42C4-BF07-A650DC94AC8A}"/>
    <cellStyle name="Note 2 2 20 3" xfId="27778" xr:uid="{2860E0A4-B338-4228-AD6D-712318FC27C6}"/>
    <cellStyle name="Note 2 2 21" xfId="27779" xr:uid="{3627577E-CB59-4CB3-9166-1C1E59BF5028}"/>
    <cellStyle name="Note 2 2 21 2" xfId="27780" xr:uid="{EDC10E6F-5E4B-4716-BB3B-F4FE5ED6637C}"/>
    <cellStyle name="Note 2 2 21 2 2" xfId="27781" xr:uid="{8A663ECB-EC1F-422F-8CB6-7D2EECCEAEFC}"/>
    <cellStyle name="Note 2 2 21 3" xfId="27782" xr:uid="{8210F2CB-767A-40C5-8E51-CBABFD1D005F}"/>
    <cellStyle name="Note 2 2 22" xfId="27783" xr:uid="{78761E01-58AD-4088-A70F-B6C255E11888}"/>
    <cellStyle name="Note 2 2 22 2" xfId="27784" xr:uid="{BEE297F0-8C49-42D7-BA97-D1CF5D341D3D}"/>
    <cellStyle name="Note 2 2 23" xfId="27785" xr:uid="{7F6C8BF8-38C1-40CB-9329-F7701D53A47D}"/>
    <cellStyle name="Note 2 2 24" xfId="27786" xr:uid="{4BF7083E-1AA6-46D6-8437-7E43B926FDC0}"/>
    <cellStyle name="Note 2 2 25" xfId="27787" xr:uid="{4470A573-68CF-4012-9602-9F31D7DBA150}"/>
    <cellStyle name="Note 2 2 26" xfId="27788" xr:uid="{A6BCB1C6-2281-4925-A7AC-7A9DC0A2DF1E}"/>
    <cellStyle name="Note 2 2 27" xfId="27789" xr:uid="{B20582BC-8727-4569-9E75-5E6806CB2BEA}"/>
    <cellStyle name="Note 2 2 3" xfId="27790" xr:uid="{B6EAA3EB-FBD6-45CF-8FAF-AC61BBE23080}"/>
    <cellStyle name="Note 2 2 3 10" xfId="27791" xr:uid="{6EA23230-AC25-4482-A714-836F3A371F1C}"/>
    <cellStyle name="Note 2 2 3 10 2" xfId="27792" xr:uid="{E144A59F-3DA6-450B-B6B4-0F111D8C7534}"/>
    <cellStyle name="Note 2 2 3 10 2 2" xfId="27793" xr:uid="{DE666BEA-E785-42A3-AA48-18A870551247}"/>
    <cellStyle name="Note 2 2 3 10 3" xfId="27794" xr:uid="{92916C9B-A9CA-4B66-A813-088FCFD213D8}"/>
    <cellStyle name="Note 2 2 3 11" xfId="27795" xr:uid="{D336547E-AB6E-459B-8D22-2EF708917B58}"/>
    <cellStyle name="Note 2 2 3 11 2" xfId="27796" xr:uid="{42B9E06E-651F-4C2A-BC40-F5ECEA8D9A16}"/>
    <cellStyle name="Note 2 2 3 11 2 2" xfId="27797" xr:uid="{0F1CDA62-2842-48A6-89FA-E734B03B2988}"/>
    <cellStyle name="Note 2 2 3 11 3" xfId="27798" xr:uid="{B9C1D05F-856E-4BBC-9F5E-09652803FED6}"/>
    <cellStyle name="Note 2 2 3 12" xfId="27799" xr:uid="{91496F54-3EE8-41A1-8C5E-41D052A115E2}"/>
    <cellStyle name="Note 2 2 3 12 2" xfId="27800" xr:uid="{853C6C3B-14C7-4D1C-9F94-D434473EB1EB}"/>
    <cellStyle name="Note 2 2 3 12 2 2" xfId="27801" xr:uid="{F6CB6C87-7A52-487B-8A56-1A1672934062}"/>
    <cellStyle name="Note 2 2 3 12 3" xfId="27802" xr:uid="{7E039D44-8D7A-4A9E-8226-D4CF6781183F}"/>
    <cellStyle name="Note 2 2 3 13" xfId="27803" xr:uid="{5181F75D-9BDB-4832-8112-B518986DD460}"/>
    <cellStyle name="Note 2 2 3 13 2" xfId="27804" xr:uid="{66B602C6-68C6-454F-A6A8-BE0E762E1F18}"/>
    <cellStyle name="Note 2 2 3 13 2 2" xfId="27805" xr:uid="{51EEA2C4-39B1-4E60-9418-BAA54D71D024}"/>
    <cellStyle name="Note 2 2 3 13 3" xfId="27806" xr:uid="{9339DE2A-9C7A-4949-8421-3557C687A62B}"/>
    <cellStyle name="Note 2 2 3 14" xfId="27807" xr:uid="{BB03A221-B2A9-496C-BFD1-F3F0029DB3FD}"/>
    <cellStyle name="Note 2 2 3 14 2" xfId="27808" xr:uid="{29D2925E-8635-423A-A6C2-9F84F307C30A}"/>
    <cellStyle name="Note 2 2 3 14 2 2" xfId="27809" xr:uid="{715DFBA0-6D7E-4AE5-ACCD-2DDDF7E05924}"/>
    <cellStyle name="Note 2 2 3 14 3" xfId="27810" xr:uid="{53CA2AFA-7865-456A-80A1-362041EC7B72}"/>
    <cellStyle name="Note 2 2 3 15" xfId="27811" xr:uid="{13F0559C-686B-4619-A2E4-6BA8871F8E00}"/>
    <cellStyle name="Note 2 2 3 15 2" xfId="27812" xr:uid="{BD2510F7-CC3B-4558-A65D-BF724C2563C9}"/>
    <cellStyle name="Note 2 2 3 15 2 2" xfId="27813" xr:uid="{8333AB50-B078-4623-B648-8CFF4048D5C5}"/>
    <cellStyle name="Note 2 2 3 15 3" xfId="27814" xr:uid="{3A2218F8-0D52-4A36-A9DB-0F72AF0B0329}"/>
    <cellStyle name="Note 2 2 3 16" xfId="27815" xr:uid="{C212CE74-DDC0-4E0A-870E-223741980706}"/>
    <cellStyle name="Note 2 2 3 16 2" xfId="27816" xr:uid="{3AE4DDFF-22F4-4C41-AF75-EC96B03C7246}"/>
    <cellStyle name="Note 2 2 3 16 2 2" xfId="27817" xr:uid="{EA535E82-CD69-48F9-9ECF-153E96847809}"/>
    <cellStyle name="Note 2 2 3 16 3" xfId="27818" xr:uid="{7F8DB69B-6073-405D-B6A3-A71A39BC8AE8}"/>
    <cellStyle name="Note 2 2 3 17" xfId="27819" xr:uid="{AF3F0EA0-E085-456B-A015-DB19E3789F53}"/>
    <cellStyle name="Note 2 2 3 17 2" xfId="27820" xr:uid="{A60F2DBB-C9A0-4E44-AC83-DF84069531DD}"/>
    <cellStyle name="Note 2 2 3 17 2 2" xfId="27821" xr:uid="{DD942C63-A13B-4E6C-98C2-181FC9788CBB}"/>
    <cellStyle name="Note 2 2 3 17 3" xfId="27822" xr:uid="{1C4ADA6F-2A99-4CE7-BEE1-9D4776121BD2}"/>
    <cellStyle name="Note 2 2 3 18" xfId="27823" xr:uid="{94334C56-164F-4808-ACDC-09E63543388C}"/>
    <cellStyle name="Note 2 2 3 18 2" xfId="27824" xr:uid="{C977A09A-1431-4F9F-9CEA-11110D5D0B34}"/>
    <cellStyle name="Note 2 2 3 19" xfId="27825" xr:uid="{362FAAEB-217A-413F-B3EC-62C9C98DC12C}"/>
    <cellStyle name="Note 2 2 3 2" xfId="27826" xr:uid="{66CFE1F4-3AB7-487E-8E36-F63838AF9343}"/>
    <cellStyle name="Note 2 2 3 2 10" xfId="27827" xr:uid="{F7C2C0F0-5282-40B1-9636-90D35DCDD145}"/>
    <cellStyle name="Note 2 2 3 2 10 2" xfId="27828" xr:uid="{220CF097-8A79-4A0D-A471-A3DEB02B8D61}"/>
    <cellStyle name="Note 2 2 3 2 10 2 2" xfId="27829" xr:uid="{30CD5BC7-6D5C-45AA-A9AD-A71DA5698F6B}"/>
    <cellStyle name="Note 2 2 3 2 10 3" xfId="27830" xr:uid="{9B42B433-A201-461D-BDF1-EF09ACD39359}"/>
    <cellStyle name="Note 2 2 3 2 11" xfId="27831" xr:uid="{60BFD035-E03F-479A-91DB-5C724E46ABB8}"/>
    <cellStyle name="Note 2 2 3 2 11 2" xfId="27832" xr:uid="{82050DDE-8867-4BD4-A9FD-C5C966A533B6}"/>
    <cellStyle name="Note 2 2 3 2 11 2 2" xfId="27833" xr:uid="{05C35A7C-1F2C-4915-BE3D-A56D59B6708F}"/>
    <cellStyle name="Note 2 2 3 2 11 3" xfId="27834" xr:uid="{C6EBB87B-461E-4BEF-9D51-FC139CD87EE6}"/>
    <cellStyle name="Note 2 2 3 2 12" xfId="27835" xr:uid="{321E74E0-C28A-4D38-A5DD-444B0371333F}"/>
    <cellStyle name="Note 2 2 3 2 12 2" xfId="27836" xr:uid="{3C5C94B5-3AA7-49D3-955F-A7CF2DF6C9AA}"/>
    <cellStyle name="Note 2 2 3 2 12 2 2" xfId="27837" xr:uid="{7DF76505-BB85-49B0-B2A2-6268EE4DB62A}"/>
    <cellStyle name="Note 2 2 3 2 12 3" xfId="27838" xr:uid="{71E71B34-4EA6-4026-9C04-48D9DED64C41}"/>
    <cellStyle name="Note 2 2 3 2 13" xfId="27839" xr:uid="{A25645CD-7447-454D-A1CE-5F78E16218F0}"/>
    <cellStyle name="Note 2 2 3 2 13 2" xfId="27840" xr:uid="{FDFC4F3A-0C22-425F-A2EA-8C82631EEFD3}"/>
    <cellStyle name="Note 2 2 3 2 13 2 2" xfId="27841" xr:uid="{F02B676A-6B27-4EA1-B4BE-DD3C4CEB3818}"/>
    <cellStyle name="Note 2 2 3 2 13 3" xfId="27842" xr:uid="{5684CBE3-DB7B-4DE1-BD87-04CF1F36ECC8}"/>
    <cellStyle name="Note 2 2 3 2 14" xfId="27843" xr:uid="{0BDC63D9-C0ED-4849-AD2F-71FEA24815C4}"/>
    <cellStyle name="Note 2 2 3 2 14 2" xfId="27844" xr:uid="{C1289F9F-C35C-42E3-AC1D-A17C2F40B36A}"/>
    <cellStyle name="Note 2 2 3 2 14 2 2" xfId="27845" xr:uid="{EACE5E91-F73A-497D-9992-5A4A85B501AE}"/>
    <cellStyle name="Note 2 2 3 2 14 3" xfId="27846" xr:uid="{D1237EDB-440D-4177-8AED-88E3401C427F}"/>
    <cellStyle name="Note 2 2 3 2 15" xfId="27847" xr:uid="{187F2ED5-19C2-44C1-ACCB-C3B81F11394C}"/>
    <cellStyle name="Note 2 2 3 2 15 2" xfId="27848" xr:uid="{A4D9B053-9C1E-4584-9B86-3E6E3A8EF592}"/>
    <cellStyle name="Note 2 2 3 2 15 2 2" xfId="27849" xr:uid="{70FEFF6E-1DC5-4FFD-B05B-1F1BCE0EF3D5}"/>
    <cellStyle name="Note 2 2 3 2 15 3" xfId="27850" xr:uid="{D0212DD7-757C-48DA-945D-B98D1F2DB8D9}"/>
    <cellStyle name="Note 2 2 3 2 16" xfId="27851" xr:uid="{11B1ECF2-ADAF-4F63-B96F-9D6A9BB773F1}"/>
    <cellStyle name="Note 2 2 3 2 16 2" xfId="27852" xr:uid="{1338C447-F7C5-4985-B197-ADEC3E9FAD43}"/>
    <cellStyle name="Note 2 2 3 2 16 2 2" xfId="27853" xr:uid="{ABD3ACC4-19B4-4307-9600-F2F6B1A76E46}"/>
    <cellStyle name="Note 2 2 3 2 16 3" xfId="27854" xr:uid="{F6801B65-4B27-4BA1-8E24-07E2FCC5E96B}"/>
    <cellStyle name="Note 2 2 3 2 17" xfId="27855" xr:uid="{2DDFC49E-A30C-45BB-82AA-A466D61A7645}"/>
    <cellStyle name="Note 2 2 3 2 17 2" xfId="27856" xr:uid="{ECF4DE77-9535-4C3D-AC2D-62FF8C2BFDF6}"/>
    <cellStyle name="Note 2 2 3 2 17 2 2" xfId="27857" xr:uid="{3A62297D-BEF2-487A-8BCB-E0CB2167F5FC}"/>
    <cellStyle name="Note 2 2 3 2 17 3" xfId="27858" xr:uid="{4147387A-3E38-472D-B71C-6AE017256995}"/>
    <cellStyle name="Note 2 2 3 2 18" xfId="27859" xr:uid="{16F8CB5B-772E-4477-B7D4-12EABA3D25D9}"/>
    <cellStyle name="Note 2 2 3 2 18 2" xfId="27860" xr:uid="{75496A2E-158D-4DD4-B1D5-13702493E98F}"/>
    <cellStyle name="Note 2 2 3 2 18 2 2" xfId="27861" xr:uid="{08F41287-BBE8-4D7A-90E8-30869D301FE1}"/>
    <cellStyle name="Note 2 2 3 2 18 3" xfId="27862" xr:uid="{C3D519BA-FDF8-4423-BC8B-C973240F7697}"/>
    <cellStyle name="Note 2 2 3 2 19" xfId="27863" xr:uid="{4B8AF770-B6D7-44D8-838E-A77B7181103A}"/>
    <cellStyle name="Note 2 2 3 2 19 2" xfId="27864" xr:uid="{9B23AB82-03E0-4345-8119-81C41662B299}"/>
    <cellStyle name="Note 2 2 3 2 19 2 2" xfId="27865" xr:uid="{1E8398EC-AAF6-4DC5-B7F5-20023CD7267E}"/>
    <cellStyle name="Note 2 2 3 2 19 3" xfId="27866" xr:uid="{BBD05261-96D0-4D9A-BAE2-4D5AA8E2BC11}"/>
    <cellStyle name="Note 2 2 3 2 2" xfId="27867" xr:uid="{94E4222D-FA12-427E-8851-E56E50C68AFB}"/>
    <cellStyle name="Note 2 2 3 2 2 2" xfId="27868" xr:uid="{FAA74CCD-7241-4F1B-821C-E355C9CB071D}"/>
    <cellStyle name="Note 2 2 3 2 2 2 2" xfId="27869" xr:uid="{92A8ABA7-50F9-43FD-8822-CAB2E988FC14}"/>
    <cellStyle name="Note 2 2 3 2 2 2 2 2" xfId="27870" xr:uid="{D59A9135-FD67-40C3-B096-46F4DF848BB0}"/>
    <cellStyle name="Note 2 2 3 2 2 2 3" xfId="27871" xr:uid="{F614C335-12F1-4D7C-AFF5-9FBBA0685449}"/>
    <cellStyle name="Note 2 2 3 2 2 2 4" xfId="27872" xr:uid="{9669C430-593B-439F-9A50-7871B73DEF96}"/>
    <cellStyle name="Note 2 2 3 2 2 3" xfId="27873" xr:uid="{39218598-5915-46C5-80DB-A0928E5B2543}"/>
    <cellStyle name="Note 2 2 3 2 2 3 2" xfId="27874" xr:uid="{76645AB4-0094-4F7E-AE82-02FDBEE1C0B4}"/>
    <cellStyle name="Note 2 2 3 2 2 4" xfId="27875" xr:uid="{F75DB256-9CCE-4ECC-B4EF-A5A16C9CFFA9}"/>
    <cellStyle name="Note 2 2 3 2 2 5" xfId="27876" xr:uid="{BA281BCA-1AA2-4047-A9B5-A52A08255C98}"/>
    <cellStyle name="Note 2 2 3 2 20" xfId="27877" xr:uid="{2AB30127-DE07-4E11-9EEA-0389CB866FC5}"/>
    <cellStyle name="Note 2 2 3 2 20 2" xfId="27878" xr:uid="{E90EDDA4-8A66-4F20-BB31-7605BD57DD63}"/>
    <cellStyle name="Note 2 2 3 2 20 2 2" xfId="27879" xr:uid="{CE5C1C66-6190-47C1-A620-07E6ACCDE3FF}"/>
    <cellStyle name="Note 2 2 3 2 20 3" xfId="27880" xr:uid="{8C2EDC14-60C2-42F4-889B-4974F5A8364E}"/>
    <cellStyle name="Note 2 2 3 2 21" xfId="27881" xr:uid="{EDB555C9-5D0F-4EDF-88C7-3B3E4D63724A}"/>
    <cellStyle name="Note 2 2 3 2 21 2" xfId="27882" xr:uid="{C8F5F341-47DD-4AC4-AF46-892C66E7535B}"/>
    <cellStyle name="Note 2 2 3 2 22" xfId="27883" xr:uid="{72A35804-6FA3-4E9D-85DF-174663CC548D}"/>
    <cellStyle name="Note 2 2 3 2 23" xfId="27884" xr:uid="{A5C1F5A0-2FCF-45AF-8716-AC58294FAE1C}"/>
    <cellStyle name="Note 2 2 3 2 3" xfId="27885" xr:uid="{9118EBED-BD0E-49EC-ACA0-131EC174466F}"/>
    <cellStyle name="Note 2 2 3 2 3 2" xfId="27886" xr:uid="{B323125F-FC78-4DBD-BFCD-49A2DD4F4289}"/>
    <cellStyle name="Note 2 2 3 2 3 2 2" xfId="27887" xr:uid="{D642B072-D5A2-4EC4-85CE-32BF5B402F4B}"/>
    <cellStyle name="Note 2 2 3 2 3 2 3" xfId="27888" xr:uid="{B1869496-E5DC-4FAA-A654-2B7884FC3223}"/>
    <cellStyle name="Note 2 2 3 2 3 3" xfId="27889" xr:uid="{DDDF9E65-99D5-4236-BC6E-EC176C9D38B8}"/>
    <cellStyle name="Note 2 2 3 2 3 3 2" xfId="27890" xr:uid="{D50F6951-7DE5-4F02-9868-03DA21B76350}"/>
    <cellStyle name="Note 2 2 3 2 3 4" xfId="27891" xr:uid="{F4683F46-193B-489F-8246-C7E691887887}"/>
    <cellStyle name="Note 2 2 3 2 4" xfId="27892" xr:uid="{AC3FBF5F-A683-4DE6-B05E-FE1441546631}"/>
    <cellStyle name="Note 2 2 3 2 4 2" xfId="27893" xr:uid="{C1A8F139-5AEF-422D-9803-AEFA25924C94}"/>
    <cellStyle name="Note 2 2 3 2 4 2 2" xfId="27894" xr:uid="{7C8B40E6-BF92-4955-93D0-F7A58856D36B}"/>
    <cellStyle name="Note 2 2 3 2 4 3" xfId="27895" xr:uid="{A2E6A6EB-26F9-4FF5-8CF1-E375187268F9}"/>
    <cellStyle name="Note 2 2 3 2 4 4" xfId="27896" xr:uid="{43F13094-23A3-4C32-B3F0-CCE554640F4A}"/>
    <cellStyle name="Note 2 2 3 2 5" xfId="27897" xr:uid="{CEBF06BC-1870-42E0-9FBE-E9F9EF5C519C}"/>
    <cellStyle name="Note 2 2 3 2 5 2" xfId="27898" xr:uid="{388F6C62-5774-45E0-BB5D-92A9DB1A7F09}"/>
    <cellStyle name="Note 2 2 3 2 5 2 2" xfId="27899" xr:uid="{CB20B5E1-7BEB-498D-9A14-36DB9E258AC1}"/>
    <cellStyle name="Note 2 2 3 2 5 3" xfId="27900" xr:uid="{0B8E11B4-0842-4918-827C-348528E0ABD6}"/>
    <cellStyle name="Note 2 2 3 2 5 4" xfId="27901" xr:uid="{88BF89E8-F625-4A6D-BA5A-6E41789DD963}"/>
    <cellStyle name="Note 2 2 3 2 6" xfId="27902" xr:uid="{22C423F4-1DED-4C0F-A63A-C444EC920969}"/>
    <cellStyle name="Note 2 2 3 2 6 2" xfId="27903" xr:uid="{DE4B9373-6B40-4FCC-A330-95155C733CCD}"/>
    <cellStyle name="Note 2 2 3 2 6 2 2" xfId="27904" xr:uid="{C8CBAA14-AE86-42EE-BABB-6E7EE6C37AB8}"/>
    <cellStyle name="Note 2 2 3 2 6 3" xfId="27905" xr:uid="{0E01B26E-6292-4AAA-89D1-532EFBD2B2CF}"/>
    <cellStyle name="Note 2 2 3 2 7" xfId="27906" xr:uid="{1E451472-1A99-4948-B357-0FAC07E8EF8A}"/>
    <cellStyle name="Note 2 2 3 2 7 2" xfId="27907" xr:uid="{8AB7A0A6-3551-4FA5-A9CE-DC34FDF80B1E}"/>
    <cellStyle name="Note 2 2 3 2 7 2 2" xfId="27908" xr:uid="{8D5CD9A0-C3DE-4482-AC1E-3B0003AA3993}"/>
    <cellStyle name="Note 2 2 3 2 7 3" xfId="27909" xr:uid="{BBDD311D-A164-450D-BB60-D401F1A9AE0E}"/>
    <cellStyle name="Note 2 2 3 2 8" xfId="27910" xr:uid="{AFCC84B7-D5FC-48B6-9C89-224F20FF85CB}"/>
    <cellStyle name="Note 2 2 3 2 8 2" xfId="27911" xr:uid="{C13169F5-D15E-4148-AF14-94CFF2A7C66A}"/>
    <cellStyle name="Note 2 2 3 2 8 2 2" xfId="27912" xr:uid="{15E555B8-5404-403E-94FF-AC4D92345A16}"/>
    <cellStyle name="Note 2 2 3 2 8 3" xfId="27913" xr:uid="{4F3A953C-E290-4194-B018-7A6A5BA690F3}"/>
    <cellStyle name="Note 2 2 3 2 9" xfId="27914" xr:uid="{730D50BB-2363-4B2D-B0AC-97DB6EBE6286}"/>
    <cellStyle name="Note 2 2 3 2 9 2" xfId="27915" xr:uid="{CF5E892F-7247-45B7-852F-3579123E67DB}"/>
    <cellStyle name="Note 2 2 3 2 9 2 2" xfId="27916" xr:uid="{F4C89276-B535-4240-AD08-5D9057BC59CF}"/>
    <cellStyle name="Note 2 2 3 2 9 3" xfId="27917" xr:uid="{32DEEB6C-0244-4512-A991-FA64871C7D74}"/>
    <cellStyle name="Note 2 2 3 20" xfId="27918" xr:uid="{13496FC0-7686-4BFB-8484-3BBB7F7DAA6C}"/>
    <cellStyle name="Note 2 2 3 3" xfId="27919" xr:uid="{31CAC7BC-B8BB-4598-97D1-6CE4B640C268}"/>
    <cellStyle name="Note 2 2 3 3 2" xfId="27920" xr:uid="{AE46B5FF-F7A9-4222-941B-EB2525F6E254}"/>
    <cellStyle name="Note 2 2 3 3 2 2" xfId="27921" xr:uid="{CDFF05FE-7CC4-4991-8395-BC8939913B2B}"/>
    <cellStyle name="Note 2 2 3 3 2 2 2" xfId="27922" xr:uid="{097BE3E4-3414-4CA4-9814-755967C45A6F}"/>
    <cellStyle name="Note 2 2 3 3 2 3" xfId="27923" xr:uid="{22E2D923-3D6F-4CB5-AD8C-58D944B152E5}"/>
    <cellStyle name="Note 2 2 3 3 2 4" xfId="27924" xr:uid="{6E38A273-7D56-443D-AA82-BDDA263358E4}"/>
    <cellStyle name="Note 2 2 3 3 3" xfId="27925" xr:uid="{578F462C-B0B2-4B17-8453-A27184AB5FF1}"/>
    <cellStyle name="Note 2 2 3 3 3 2" xfId="27926" xr:uid="{2F79B189-05EB-4093-B303-BDAB93734869}"/>
    <cellStyle name="Note 2 2 3 3 4" xfId="27927" xr:uid="{B6C7785D-0706-4548-BAE9-8DF3F6F774A5}"/>
    <cellStyle name="Note 2 2 3 3 5" xfId="27928" xr:uid="{7E0AB7DF-9AF3-462B-A24C-AB9573763A6E}"/>
    <cellStyle name="Note 2 2 3 4" xfId="27929" xr:uid="{A5593E0E-C8E9-4B8E-810E-778F1FA35FA6}"/>
    <cellStyle name="Note 2 2 3 4 2" xfId="27930" xr:uid="{DF03F170-BD3F-4A27-9335-BC7E696C2111}"/>
    <cellStyle name="Note 2 2 3 4 2 2" xfId="27931" xr:uid="{B269B0F1-8EDE-4AF5-90C7-A4DAD632F23B}"/>
    <cellStyle name="Note 2 2 3 4 2 3" xfId="27932" xr:uid="{D7E7D88B-65AD-43A9-B110-C2A3A5E463EE}"/>
    <cellStyle name="Note 2 2 3 4 3" xfId="27933" xr:uid="{1D46E61D-B3BD-417E-8BDA-C6C765670A2B}"/>
    <cellStyle name="Note 2 2 3 4 3 2" xfId="27934" xr:uid="{3615A017-4A7F-4900-8583-FA6F23792029}"/>
    <cellStyle name="Note 2 2 3 4 4" xfId="27935" xr:uid="{9426DA25-C047-4C24-842C-BCAECF309A51}"/>
    <cellStyle name="Note 2 2 3 5" xfId="27936" xr:uid="{21AD037F-2059-4A91-9616-51E1217CC12D}"/>
    <cellStyle name="Note 2 2 3 5 2" xfId="27937" xr:uid="{189FB39C-9A61-410F-8F72-7ED158D703DC}"/>
    <cellStyle name="Note 2 2 3 5 2 2" xfId="27938" xr:uid="{F70862A5-84C8-432D-A8B8-86F4E47711AC}"/>
    <cellStyle name="Note 2 2 3 5 2 3" xfId="27939" xr:uid="{EAFF9A46-08D9-495C-B810-43F791C6FB23}"/>
    <cellStyle name="Note 2 2 3 5 3" xfId="27940" xr:uid="{95064B0F-9825-4D6A-A9CF-8B6F3D35D308}"/>
    <cellStyle name="Note 2 2 3 5 4" xfId="27941" xr:uid="{9D8EE0E8-9800-46EA-9898-8CB37A5E3F60}"/>
    <cellStyle name="Note 2 2 3 6" xfId="27942" xr:uid="{E708215C-0D53-4EFC-8134-2EAC7F5A85FE}"/>
    <cellStyle name="Note 2 2 3 6 2" xfId="27943" xr:uid="{4423B5E5-5807-4370-A46E-90B6A251CEB0}"/>
    <cellStyle name="Note 2 2 3 6 2 2" xfId="27944" xr:uid="{020FC8FC-5758-45DE-9404-7F8D41486D8F}"/>
    <cellStyle name="Note 2 2 3 6 3" xfId="27945" xr:uid="{403E054D-CD2F-428E-A50E-903F12EDA1F4}"/>
    <cellStyle name="Note 2 2 3 6 4" xfId="27946" xr:uid="{C2AAA657-8776-4651-A196-0899C4C1A1AF}"/>
    <cellStyle name="Note 2 2 3 7" xfId="27947" xr:uid="{D10A2378-0C3D-4A2B-9346-026B612944C0}"/>
    <cellStyle name="Note 2 2 3 7 2" xfId="27948" xr:uid="{61C7BE26-F79B-42C1-B6EB-4359FB80E770}"/>
    <cellStyle name="Note 2 2 3 7 2 2" xfId="27949" xr:uid="{B16F9261-3109-41B9-9C3B-7A724366E00E}"/>
    <cellStyle name="Note 2 2 3 7 3" xfId="27950" xr:uid="{C61E0B58-FFAF-4D5F-B9CB-A274F8DB0D56}"/>
    <cellStyle name="Note 2 2 3 8" xfId="27951" xr:uid="{32EB9179-12FA-449F-A021-13DAF3035465}"/>
    <cellStyle name="Note 2 2 3 8 2" xfId="27952" xr:uid="{9CF62270-4EA6-4F71-95B9-3C856D2F6CFC}"/>
    <cellStyle name="Note 2 2 3 8 2 2" xfId="27953" xr:uid="{93A0C701-9638-4662-9191-CA3FC5D19720}"/>
    <cellStyle name="Note 2 2 3 8 3" xfId="27954" xr:uid="{12446517-DD3F-4BAC-A19F-71FC8B598758}"/>
    <cellStyle name="Note 2 2 3 9" xfId="27955" xr:uid="{3F30877A-CA0C-4F07-9D90-5BA8AB8BFFE1}"/>
    <cellStyle name="Note 2 2 3 9 2" xfId="27956" xr:uid="{7D61D994-DED5-4BAC-9100-AEFF334AD5FC}"/>
    <cellStyle name="Note 2 2 3 9 2 2" xfId="27957" xr:uid="{8D97C24F-AA25-4623-A743-7ED1C5EE82FD}"/>
    <cellStyle name="Note 2 2 3 9 3" xfId="27958" xr:uid="{8ED1EA55-48E2-48A1-B1B9-BB6468A55E6D}"/>
    <cellStyle name="Note 2 2 4" xfId="27959" xr:uid="{1AF455A9-1975-456E-8364-6BE84EF06EFF}"/>
    <cellStyle name="Note 2 2 4 10" xfId="27960" xr:uid="{08516B9E-2A33-46A3-AE2C-404D1DD5E1A5}"/>
    <cellStyle name="Note 2 2 4 10 2" xfId="27961" xr:uid="{8565F546-E904-48E6-9097-9CB886F74D95}"/>
    <cellStyle name="Note 2 2 4 10 2 2" xfId="27962" xr:uid="{A5E6F0F9-A5E0-498F-B4D9-79030EB068DD}"/>
    <cellStyle name="Note 2 2 4 10 3" xfId="27963" xr:uid="{93AA6611-1010-468D-86CB-2BF28A92E77A}"/>
    <cellStyle name="Note 2 2 4 11" xfId="27964" xr:uid="{9C3D8546-B4F2-430A-A3FE-FE0376B80556}"/>
    <cellStyle name="Note 2 2 4 11 2" xfId="27965" xr:uid="{27C518F3-C395-4ABF-9383-D4485A5BAD98}"/>
    <cellStyle name="Note 2 2 4 11 2 2" xfId="27966" xr:uid="{7C9E8F14-AEE2-47FA-BBAF-FDA39FBF6C93}"/>
    <cellStyle name="Note 2 2 4 11 3" xfId="27967" xr:uid="{1474EBC9-36C3-4F2E-A90F-0B3282A8EF27}"/>
    <cellStyle name="Note 2 2 4 12" xfId="27968" xr:uid="{EBBD7321-5228-4D54-910B-187221D1DE94}"/>
    <cellStyle name="Note 2 2 4 12 2" xfId="27969" xr:uid="{8B327373-04AD-4230-94FC-28D423FDAB9A}"/>
    <cellStyle name="Note 2 2 4 12 2 2" xfId="27970" xr:uid="{48FD85C3-EDA9-4223-A0F9-80F173F7D7F1}"/>
    <cellStyle name="Note 2 2 4 12 3" xfId="27971" xr:uid="{EA18149D-7DA4-4393-87B6-AB1E0B0E370B}"/>
    <cellStyle name="Note 2 2 4 13" xfId="27972" xr:uid="{48FC27B7-01FA-40C0-92B6-D00060059250}"/>
    <cellStyle name="Note 2 2 4 13 2" xfId="27973" xr:uid="{EA94F87A-6F21-434A-9B77-75614EFF3279}"/>
    <cellStyle name="Note 2 2 4 13 2 2" xfId="27974" xr:uid="{40783B4C-C3C7-43AA-A749-45AA61BD23BF}"/>
    <cellStyle name="Note 2 2 4 13 3" xfId="27975" xr:uid="{468ED17A-33AE-47D7-BCBD-CE97247128DC}"/>
    <cellStyle name="Note 2 2 4 14" xfId="27976" xr:uid="{965F1A12-6D98-4975-B467-BDCE1A0FD934}"/>
    <cellStyle name="Note 2 2 4 14 2" xfId="27977" xr:uid="{C0404BC3-9880-4B69-992C-0F4434226750}"/>
    <cellStyle name="Note 2 2 4 14 2 2" xfId="27978" xr:uid="{13B4C078-1170-4A75-817C-9E199BFDBC80}"/>
    <cellStyle name="Note 2 2 4 14 3" xfId="27979" xr:uid="{62926E56-ECE3-49ED-AF47-98727DA25F2B}"/>
    <cellStyle name="Note 2 2 4 15" xfId="27980" xr:uid="{3DD4FB2C-D440-408F-BFB3-C38A6DDA6C54}"/>
    <cellStyle name="Note 2 2 4 15 2" xfId="27981" xr:uid="{41241185-782C-4804-B8BE-F75533A62882}"/>
    <cellStyle name="Note 2 2 4 15 2 2" xfId="27982" xr:uid="{21B8DEB5-5711-4DE7-8056-56CC1374C726}"/>
    <cellStyle name="Note 2 2 4 15 3" xfId="27983" xr:uid="{67016670-E5EB-41D5-8EEF-8FDA77EE0ABF}"/>
    <cellStyle name="Note 2 2 4 16" xfId="27984" xr:uid="{AF467D40-4C40-493B-A443-4BA99E5AC7A7}"/>
    <cellStyle name="Note 2 2 4 16 2" xfId="27985" xr:uid="{C5961017-A16F-4339-87F6-EA42F9EAE043}"/>
    <cellStyle name="Note 2 2 4 16 2 2" xfId="27986" xr:uid="{C70AB39B-F164-4E65-AB19-85643057244A}"/>
    <cellStyle name="Note 2 2 4 16 3" xfId="27987" xr:uid="{E3A8B64D-5C47-4F2E-882B-039DB8AB28DE}"/>
    <cellStyle name="Note 2 2 4 17" xfId="27988" xr:uid="{DB8E7808-798B-4A96-B5BF-E102CC34B12E}"/>
    <cellStyle name="Note 2 2 4 17 2" xfId="27989" xr:uid="{7378D5AA-4C43-42A2-96E9-08659C6F45A4}"/>
    <cellStyle name="Note 2 2 4 17 2 2" xfId="27990" xr:uid="{8B2C8DA1-0329-4CA7-9902-5343E1D9DDB2}"/>
    <cellStyle name="Note 2 2 4 17 3" xfId="27991" xr:uid="{513BAC19-60C9-4983-B375-6917CB8DB9FA}"/>
    <cellStyle name="Note 2 2 4 18" xfId="27992" xr:uid="{F32C3B0F-528F-46D8-B8F6-E0E83C3DED83}"/>
    <cellStyle name="Note 2 2 4 18 2" xfId="27993" xr:uid="{9BAD7792-5B07-41A3-8B0B-10B36CD22009}"/>
    <cellStyle name="Note 2 2 4 19" xfId="27994" xr:uid="{3C6034BC-B437-4FD8-94A5-E4725E73279B}"/>
    <cellStyle name="Note 2 2 4 2" xfId="27995" xr:uid="{17ED139B-6F4C-405F-9507-39D802F38004}"/>
    <cellStyle name="Note 2 2 4 2 10" xfId="27996" xr:uid="{FCA10577-B96D-4959-B282-CF2DEBA5408E}"/>
    <cellStyle name="Note 2 2 4 2 10 2" xfId="27997" xr:uid="{3D909CE7-F39A-4B11-B7C5-41DB8D7CF8F0}"/>
    <cellStyle name="Note 2 2 4 2 10 2 2" xfId="27998" xr:uid="{C4D5D361-2593-44C4-B492-0DF9E6A33303}"/>
    <cellStyle name="Note 2 2 4 2 10 3" xfId="27999" xr:uid="{2566EE6D-84BB-4E7B-8E2C-8BB97F75DF7A}"/>
    <cellStyle name="Note 2 2 4 2 11" xfId="28000" xr:uid="{7368F2C8-230F-4558-B287-DB184D3B03A7}"/>
    <cellStyle name="Note 2 2 4 2 11 2" xfId="28001" xr:uid="{54C08091-B89B-41D8-A4C8-A315A56DA5E3}"/>
    <cellStyle name="Note 2 2 4 2 11 2 2" xfId="28002" xr:uid="{B4977F54-7411-42FC-BA20-734BFFBCCB23}"/>
    <cellStyle name="Note 2 2 4 2 11 3" xfId="28003" xr:uid="{DA8F2813-2743-4884-8471-3BECE02BC432}"/>
    <cellStyle name="Note 2 2 4 2 12" xfId="28004" xr:uid="{27247632-554F-459C-955B-8436E493AE7A}"/>
    <cellStyle name="Note 2 2 4 2 12 2" xfId="28005" xr:uid="{72949093-6F51-40B0-9F3A-0BC5BD6A8EDC}"/>
    <cellStyle name="Note 2 2 4 2 12 2 2" xfId="28006" xr:uid="{8759FDE1-5BAF-498E-BD06-DCBDE69CFAD2}"/>
    <cellStyle name="Note 2 2 4 2 12 3" xfId="28007" xr:uid="{0E077226-2AD6-4E9B-A9F3-E9D11EE3D520}"/>
    <cellStyle name="Note 2 2 4 2 13" xfId="28008" xr:uid="{0715422F-A35A-4305-8B50-3C9C56689041}"/>
    <cellStyle name="Note 2 2 4 2 13 2" xfId="28009" xr:uid="{382BDC4D-6097-494C-8B1E-848242AE9937}"/>
    <cellStyle name="Note 2 2 4 2 13 2 2" xfId="28010" xr:uid="{DFCEC662-1BA5-4AF0-992B-52DA4F92C8C0}"/>
    <cellStyle name="Note 2 2 4 2 13 3" xfId="28011" xr:uid="{BD372202-374D-4651-B136-2CC81C522FB2}"/>
    <cellStyle name="Note 2 2 4 2 14" xfId="28012" xr:uid="{EE9B2DCC-B0E3-45D7-A9A1-A5B343882DF0}"/>
    <cellStyle name="Note 2 2 4 2 14 2" xfId="28013" xr:uid="{5B613D2D-7D75-4B92-8CF0-3F7746741D56}"/>
    <cellStyle name="Note 2 2 4 2 14 2 2" xfId="28014" xr:uid="{8EF42C38-88D1-48E9-AB19-82E26761C041}"/>
    <cellStyle name="Note 2 2 4 2 14 3" xfId="28015" xr:uid="{71EC8F83-2718-4C44-AA4F-77A4D11FEC91}"/>
    <cellStyle name="Note 2 2 4 2 15" xfId="28016" xr:uid="{7E6832C3-19F2-46C1-B364-93068E40AEE1}"/>
    <cellStyle name="Note 2 2 4 2 15 2" xfId="28017" xr:uid="{BC85E918-9ADE-48B9-8556-3B84AE53A969}"/>
    <cellStyle name="Note 2 2 4 2 15 2 2" xfId="28018" xr:uid="{D393A949-73CB-43CA-BE87-5FA8DA35EC5B}"/>
    <cellStyle name="Note 2 2 4 2 15 3" xfId="28019" xr:uid="{FAAC571D-C550-4217-AB8A-E20BB8A0C3E9}"/>
    <cellStyle name="Note 2 2 4 2 16" xfId="28020" xr:uid="{28E16B6E-092D-40C5-B45C-88FE20EB380F}"/>
    <cellStyle name="Note 2 2 4 2 16 2" xfId="28021" xr:uid="{9A4CC293-B1B7-4863-9FAA-EEE96E36FCD0}"/>
    <cellStyle name="Note 2 2 4 2 16 2 2" xfId="28022" xr:uid="{E9F44756-6B49-4B14-96DA-0147F10B3BA3}"/>
    <cellStyle name="Note 2 2 4 2 16 3" xfId="28023" xr:uid="{766E3A90-0BEA-4E99-B241-0CF4E4BE8323}"/>
    <cellStyle name="Note 2 2 4 2 17" xfId="28024" xr:uid="{7B00B76E-386D-4ABC-84A5-F436A83659F9}"/>
    <cellStyle name="Note 2 2 4 2 17 2" xfId="28025" xr:uid="{FE9C98BF-7117-4BE8-BF87-B2E948E9B2AE}"/>
    <cellStyle name="Note 2 2 4 2 17 2 2" xfId="28026" xr:uid="{7F6AFE44-F427-4813-8EC7-00C96A3D4220}"/>
    <cellStyle name="Note 2 2 4 2 17 3" xfId="28027" xr:uid="{040AD7A1-4B80-4D00-922F-EBDBBAADBDD2}"/>
    <cellStyle name="Note 2 2 4 2 18" xfId="28028" xr:uid="{96B4361E-70AC-4814-A562-3D15048A0FA9}"/>
    <cellStyle name="Note 2 2 4 2 18 2" xfId="28029" xr:uid="{E4483025-4A7E-43BF-81D2-BF0E68EFA50F}"/>
    <cellStyle name="Note 2 2 4 2 18 2 2" xfId="28030" xr:uid="{E8B09B4E-C55C-4559-BD27-9BB290833A7F}"/>
    <cellStyle name="Note 2 2 4 2 18 3" xfId="28031" xr:uid="{E8FA4BC7-B5C8-4E11-BA35-E0B6F7F54EB3}"/>
    <cellStyle name="Note 2 2 4 2 19" xfId="28032" xr:uid="{FA3F52B4-E91E-4F4B-856A-0E7810470799}"/>
    <cellStyle name="Note 2 2 4 2 19 2" xfId="28033" xr:uid="{A5E225F9-7B18-4C58-8F97-8C4936A1C63E}"/>
    <cellStyle name="Note 2 2 4 2 19 2 2" xfId="28034" xr:uid="{01C1D5D5-35AF-4FF4-B492-BC11C6F85919}"/>
    <cellStyle name="Note 2 2 4 2 19 3" xfId="28035" xr:uid="{9138AFB1-A38B-4306-8FA7-DA34DF857947}"/>
    <cellStyle name="Note 2 2 4 2 2" xfId="28036" xr:uid="{87CC1925-445B-460E-B09A-F057F300B479}"/>
    <cellStyle name="Note 2 2 4 2 2 2" xfId="28037" xr:uid="{375D8A5E-CDF3-4F0E-B33D-DB27330085F0}"/>
    <cellStyle name="Note 2 2 4 2 2 2 2" xfId="28038" xr:uid="{A0C14041-EFF5-4B47-917D-5EFCBE92D4AE}"/>
    <cellStyle name="Note 2 2 4 2 2 2 2 2" xfId="28039" xr:uid="{A70D1084-A3B9-4434-8DF2-0642EE192027}"/>
    <cellStyle name="Note 2 2 4 2 2 2 3" xfId="28040" xr:uid="{984DCACF-E211-44DB-BA13-F873ED01C7AF}"/>
    <cellStyle name="Note 2 2 4 2 2 2 4" xfId="28041" xr:uid="{D6E601B7-C241-43BA-B018-66E1D8C85B7C}"/>
    <cellStyle name="Note 2 2 4 2 2 3" xfId="28042" xr:uid="{045F26B2-5ECC-4FDD-AD30-EF3DC9F25165}"/>
    <cellStyle name="Note 2 2 4 2 2 3 2" xfId="28043" xr:uid="{C8872B15-7DF7-480B-8867-79FF0647A72E}"/>
    <cellStyle name="Note 2 2 4 2 2 4" xfId="28044" xr:uid="{AD050FB7-DC98-49C8-84AB-F6F83886773B}"/>
    <cellStyle name="Note 2 2 4 2 2 5" xfId="28045" xr:uid="{DD1FABC4-71A2-4D8A-A153-9431EC18F40A}"/>
    <cellStyle name="Note 2 2 4 2 20" xfId="28046" xr:uid="{A3AA1040-FAA7-42CA-BDCF-5AC03CC8EE96}"/>
    <cellStyle name="Note 2 2 4 2 20 2" xfId="28047" xr:uid="{E27B1D4B-9DDD-48AB-B469-0187545CCE81}"/>
    <cellStyle name="Note 2 2 4 2 20 2 2" xfId="28048" xr:uid="{85ADE4EC-FE82-48A4-926C-1E68D5AE15A7}"/>
    <cellStyle name="Note 2 2 4 2 20 3" xfId="28049" xr:uid="{28E25E08-1F61-4099-B672-52A820692A12}"/>
    <cellStyle name="Note 2 2 4 2 21" xfId="28050" xr:uid="{55BAD377-AC80-40FF-BCE9-AB52D4215AF5}"/>
    <cellStyle name="Note 2 2 4 2 21 2" xfId="28051" xr:uid="{55545763-4E55-435C-A13E-78FDC7A8E0A8}"/>
    <cellStyle name="Note 2 2 4 2 22" xfId="28052" xr:uid="{E161CDB5-27A5-4893-BA0D-FD0E8DCB5CF8}"/>
    <cellStyle name="Note 2 2 4 2 23" xfId="28053" xr:uid="{C541DEBC-AA0C-4B30-9237-E525E4E30013}"/>
    <cellStyle name="Note 2 2 4 2 3" xfId="28054" xr:uid="{E405E45E-098F-4B5E-8DBD-7A85B84399E3}"/>
    <cellStyle name="Note 2 2 4 2 3 2" xfId="28055" xr:uid="{BCDC816B-5C38-41F8-944F-9EE439F76B0C}"/>
    <cellStyle name="Note 2 2 4 2 3 2 2" xfId="28056" xr:uid="{118D1649-3329-48A6-BA4F-3BFBE1C676C8}"/>
    <cellStyle name="Note 2 2 4 2 3 2 3" xfId="28057" xr:uid="{89BDCE72-69B3-4814-AB7E-B466002EA79C}"/>
    <cellStyle name="Note 2 2 4 2 3 3" xfId="28058" xr:uid="{A24405EB-657E-4583-AEC1-B5A0FF6F7089}"/>
    <cellStyle name="Note 2 2 4 2 3 3 2" xfId="28059" xr:uid="{BA911916-0F42-42A1-8514-F0178961FE63}"/>
    <cellStyle name="Note 2 2 4 2 3 4" xfId="28060" xr:uid="{16CA7814-47E5-4A36-836C-F2D236A3DA00}"/>
    <cellStyle name="Note 2 2 4 2 4" xfId="28061" xr:uid="{6F0F57F5-4DDF-4E39-8995-88FDB9AACA33}"/>
    <cellStyle name="Note 2 2 4 2 4 2" xfId="28062" xr:uid="{DF15BB29-9C47-4626-AD0D-9BE4814D7EC1}"/>
    <cellStyle name="Note 2 2 4 2 4 2 2" xfId="28063" xr:uid="{E4B37FE4-BEC9-41AC-AC6F-C3ED88002D42}"/>
    <cellStyle name="Note 2 2 4 2 4 3" xfId="28064" xr:uid="{25D18B04-5B3E-4FE9-824F-1AF05D5A9948}"/>
    <cellStyle name="Note 2 2 4 2 4 4" xfId="28065" xr:uid="{3D3FB1CD-02E3-4661-A712-D788B644ED8C}"/>
    <cellStyle name="Note 2 2 4 2 5" xfId="28066" xr:uid="{DE30FED0-7BB5-48AC-9162-A9AD3488755A}"/>
    <cellStyle name="Note 2 2 4 2 5 2" xfId="28067" xr:uid="{073AD735-EAEA-4F75-981E-6C67BCAF30B5}"/>
    <cellStyle name="Note 2 2 4 2 5 2 2" xfId="28068" xr:uid="{7668C98B-4B15-4508-A6DC-5B239568DCCC}"/>
    <cellStyle name="Note 2 2 4 2 5 3" xfId="28069" xr:uid="{AC3F01BF-750D-4E21-B1D8-3F652D474EE7}"/>
    <cellStyle name="Note 2 2 4 2 5 4" xfId="28070" xr:uid="{080F3FBE-94E7-4449-BD06-23DF6FCFA527}"/>
    <cellStyle name="Note 2 2 4 2 6" xfId="28071" xr:uid="{1227E519-4A41-4888-AC3F-9A6F519F8DE6}"/>
    <cellStyle name="Note 2 2 4 2 6 2" xfId="28072" xr:uid="{C52260BD-D9D9-4BC7-8BFE-DDFA4E3912B4}"/>
    <cellStyle name="Note 2 2 4 2 6 2 2" xfId="28073" xr:uid="{6712DEB2-3DC3-4656-A67B-193CC5D9293F}"/>
    <cellStyle name="Note 2 2 4 2 6 3" xfId="28074" xr:uid="{7B165088-3FFC-4893-89CC-5F6B59C2DC41}"/>
    <cellStyle name="Note 2 2 4 2 7" xfId="28075" xr:uid="{DEBC7B37-DAD5-4B00-A3A7-DA66EE62A19A}"/>
    <cellStyle name="Note 2 2 4 2 7 2" xfId="28076" xr:uid="{9856C66E-CF6A-4705-8879-85ABDFD57EF8}"/>
    <cellStyle name="Note 2 2 4 2 7 2 2" xfId="28077" xr:uid="{391C6489-CAAA-4105-AC7D-44BAD0742F4C}"/>
    <cellStyle name="Note 2 2 4 2 7 3" xfId="28078" xr:uid="{15D78BE8-64B7-47D5-8247-0966642D6BA3}"/>
    <cellStyle name="Note 2 2 4 2 8" xfId="28079" xr:uid="{AEFDCEA4-1C81-40FB-BE67-CB7100944E89}"/>
    <cellStyle name="Note 2 2 4 2 8 2" xfId="28080" xr:uid="{B01FF336-0A08-4F96-9C38-FAF6D08703D4}"/>
    <cellStyle name="Note 2 2 4 2 8 2 2" xfId="28081" xr:uid="{DFEC429A-5FD5-4E83-BDFF-9DE1C94C04A1}"/>
    <cellStyle name="Note 2 2 4 2 8 3" xfId="28082" xr:uid="{66E640B1-EADF-4F15-85A2-90CE6F350296}"/>
    <cellStyle name="Note 2 2 4 2 9" xfId="28083" xr:uid="{C5438536-BEDB-4979-A23D-7BCFAC1160CF}"/>
    <cellStyle name="Note 2 2 4 2 9 2" xfId="28084" xr:uid="{48E6FAC2-E6A5-4332-AFA2-FB3DC2430463}"/>
    <cellStyle name="Note 2 2 4 2 9 2 2" xfId="28085" xr:uid="{993D2CE0-D573-4B7E-B069-255F6DCFCC66}"/>
    <cellStyle name="Note 2 2 4 2 9 3" xfId="28086" xr:uid="{1157E45B-6E0C-406B-8DFA-B483DE9F1449}"/>
    <cellStyle name="Note 2 2 4 20" xfId="28087" xr:uid="{D7D96743-DD95-4965-968D-5224CB0A9F8C}"/>
    <cellStyle name="Note 2 2 4 3" xfId="28088" xr:uid="{BF1BE6C0-361A-4920-948B-53082D8159AE}"/>
    <cellStyle name="Note 2 2 4 3 2" xfId="28089" xr:uid="{55086B72-2F25-4D26-963D-843F2048DF6F}"/>
    <cellStyle name="Note 2 2 4 3 2 2" xfId="28090" xr:uid="{9DD8D5EE-AAF9-4415-AF7E-2AEF44FE250B}"/>
    <cellStyle name="Note 2 2 4 3 2 2 2" xfId="28091" xr:uid="{126219A2-A2B8-4E37-A272-8A9540F3B05F}"/>
    <cellStyle name="Note 2 2 4 3 2 3" xfId="28092" xr:uid="{1628A4A1-EFF1-4D90-9433-279D970261DC}"/>
    <cellStyle name="Note 2 2 4 3 2 4" xfId="28093" xr:uid="{0261886C-13F6-442B-BA7D-DD7058A4A280}"/>
    <cellStyle name="Note 2 2 4 3 3" xfId="28094" xr:uid="{9FC289D4-BF70-4ADA-A604-A17470D2D662}"/>
    <cellStyle name="Note 2 2 4 3 3 2" xfId="28095" xr:uid="{E6CED458-E68E-476D-8B80-C97FCB74B720}"/>
    <cellStyle name="Note 2 2 4 3 4" xfId="28096" xr:uid="{E2E8AA51-5BDD-413C-BCC3-61FF5C2A97C0}"/>
    <cellStyle name="Note 2 2 4 3 5" xfId="28097" xr:uid="{071F476D-5154-4A19-9078-675F54B42157}"/>
    <cellStyle name="Note 2 2 4 4" xfId="28098" xr:uid="{A18A7245-62A6-4DF6-B46E-88E2E2859CBD}"/>
    <cellStyle name="Note 2 2 4 4 2" xfId="28099" xr:uid="{51EC36D7-6194-4DE0-B3B8-F78E431EA314}"/>
    <cellStyle name="Note 2 2 4 4 2 2" xfId="28100" xr:uid="{2153245E-90C5-4FB1-95B1-9482E3C85EC2}"/>
    <cellStyle name="Note 2 2 4 4 2 3" xfId="28101" xr:uid="{62EFB9A9-7A1E-4ACA-9FC1-C68FDE213C7B}"/>
    <cellStyle name="Note 2 2 4 4 3" xfId="28102" xr:uid="{91C592C8-8355-49EF-A819-4F8BB5742B5D}"/>
    <cellStyle name="Note 2 2 4 4 3 2" xfId="28103" xr:uid="{F45DBD5E-AD61-4D81-8DE5-AB847DDA61DB}"/>
    <cellStyle name="Note 2 2 4 4 4" xfId="28104" xr:uid="{845EBA55-4DE5-45E1-B1A3-497812B88AD4}"/>
    <cellStyle name="Note 2 2 4 5" xfId="28105" xr:uid="{1AA76E72-A044-43A6-B7D8-880FAB773A9D}"/>
    <cellStyle name="Note 2 2 4 5 2" xfId="28106" xr:uid="{888B6C91-323C-4BE3-9A46-C07F819E441E}"/>
    <cellStyle name="Note 2 2 4 5 2 2" xfId="28107" xr:uid="{248C1B2C-33A8-4750-A168-EFD8FD632481}"/>
    <cellStyle name="Note 2 2 4 5 2 3" xfId="28108" xr:uid="{90D8441F-AD36-4430-B854-FA40B9A73634}"/>
    <cellStyle name="Note 2 2 4 5 3" xfId="28109" xr:uid="{7D439FFC-0633-4F3B-9909-A651DB36E7CE}"/>
    <cellStyle name="Note 2 2 4 5 4" xfId="28110" xr:uid="{B569158C-F91B-47C2-A8A7-F342B552A6E6}"/>
    <cellStyle name="Note 2 2 4 6" xfId="28111" xr:uid="{E6A2B297-052E-4BB4-8980-B003390736E8}"/>
    <cellStyle name="Note 2 2 4 6 2" xfId="28112" xr:uid="{02317325-27CA-4C35-98C2-A6527DF43175}"/>
    <cellStyle name="Note 2 2 4 6 2 2" xfId="28113" xr:uid="{8B0B059A-95C3-4AF8-ACEA-B9AADBA47CF4}"/>
    <cellStyle name="Note 2 2 4 6 3" xfId="28114" xr:uid="{5BC3CBC7-EA1D-4B54-A37C-E8B82DF642B8}"/>
    <cellStyle name="Note 2 2 4 6 4" xfId="28115" xr:uid="{5DC1B1B1-BDA8-4322-92DC-F3F66A7E5F91}"/>
    <cellStyle name="Note 2 2 4 7" xfId="28116" xr:uid="{70187FAB-780B-4CE6-8230-0816F74827CB}"/>
    <cellStyle name="Note 2 2 4 7 2" xfId="28117" xr:uid="{4C9F40C7-A283-449B-8079-A698D889E852}"/>
    <cellStyle name="Note 2 2 4 7 2 2" xfId="28118" xr:uid="{7B8C1D91-9A0D-4353-9FE1-653B32B20489}"/>
    <cellStyle name="Note 2 2 4 7 3" xfId="28119" xr:uid="{A61D2068-B829-4320-AE4E-AA053944B22D}"/>
    <cellStyle name="Note 2 2 4 8" xfId="28120" xr:uid="{60360FEC-FB0D-4B23-9694-464F0A6409F1}"/>
    <cellStyle name="Note 2 2 4 8 2" xfId="28121" xr:uid="{9A2CBF64-86C4-4AAE-B2A3-56D253A4FF0E}"/>
    <cellStyle name="Note 2 2 4 8 2 2" xfId="28122" xr:uid="{B884313A-1B2D-4408-BA64-5336E27F252D}"/>
    <cellStyle name="Note 2 2 4 8 3" xfId="28123" xr:uid="{CABBF79E-2D07-4369-B6C1-3DF7B3109CBA}"/>
    <cellStyle name="Note 2 2 4 9" xfId="28124" xr:uid="{D15DAD8E-9D5E-44F9-B148-86769AEE2CD3}"/>
    <cellStyle name="Note 2 2 4 9 2" xfId="28125" xr:uid="{262C958C-BC93-4990-9B78-FDE4F4734863}"/>
    <cellStyle name="Note 2 2 4 9 2 2" xfId="28126" xr:uid="{C27AA88A-3026-4936-8EB0-20412F7D44B9}"/>
    <cellStyle name="Note 2 2 4 9 3" xfId="28127" xr:uid="{5C6FA971-616A-40C3-B777-6CC4BFE8BEA0}"/>
    <cellStyle name="Note 2 2 5" xfId="28128" xr:uid="{0EA4E7D2-AE98-470C-B309-61FC1F1369E3}"/>
    <cellStyle name="Note 2 2 5 10" xfId="28129" xr:uid="{ED5FD400-73AA-4C32-948E-3283B0231B83}"/>
    <cellStyle name="Note 2 2 5 10 2" xfId="28130" xr:uid="{6C24FF9C-6041-4226-99B8-6BF2B2D210CA}"/>
    <cellStyle name="Note 2 2 5 10 2 2" xfId="28131" xr:uid="{06066C7C-D217-4C6E-8A86-52936E2C3605}"/>
    <cellStyle name="Note 2 2 5 10 3" xfId="28132" xr:uid="{72397616-0F80-4675-A422-517345EB691E}"/>
    <cellStyle name="Note 2 2 5 11" xfId="28133" xr:uid="{F91B72D7-723A-4236-90CD-5958D257A927}"/>
    <cellStyle name="Note 2 2 5 11 2" xfId="28134" xr:uid="{990A60EC-41FD-488A-AA56-96FC699594EA}"/>
    <cellStyle name="Note 2 2 5 11 2 2" xfId="28135" xr:uid="{6EDA0D3C-6789-4272-908B-A885CA673F69}"/>
    <cellStyle name="Note 2 2 5 11 3" xfId="28136" xr:uid="{426F5B9D-AED3-43DF-B4B3-DF54FDE11F48}"/>
    <cellStyle name="Note 2 2 5 12" xfId="28137" xr:uid="{26D807F7-2919-48E0-9CC2-C6C128362328}"/>
    <cellStyle name="Note 2 2 5 12 2" xfId="28138" xr:uid="{F3E0096C-58F9-45C2-B303-BA765E0F6C76}"/>
    <cellStyle name="Note 2 2 5 12 2 2" xfId="28139" xr:uid="{975186CB-AEFA-46B5-9DD4-373D905C0517}"/>
    <cellStyle name="Note 2 2 5 12 3" xfId="28140" xr:uid="{E3ED725E-CA26-4F61-A792-B36F2F28A84B}"/>
    <cellStyle name="Note 2 2 5 13" xfId="28141" xr:uid="{542FA955-50B4-4AE1-B351-A12F83DE0D0E}"/>
    <cellStyle name="Note 2 2 5 13 2" xfId="28142" xr:uid="{7DF23AD0-5D12-4E3D-9EC2-269924673355}"/>
    <cellStyle name="Note 2 2 5 13 2 2" xfId="28143" xr:uid="{4FFC7DC2-25AA-4AD0-A524-D67BDDF94876}"/>
    <cellStyle name="Note 2 2 5 13 3" xfId="28144" xr:uid="{2AC0FD5F-5709-48B3-B184-256AD9DA8395}"/>
    <cellStyle name="Note 2 2 5 14" xfId="28145" xr:uid="{3ABB8FE6-1000-4E8E-9BDA-AD11B84CCDA9}"/>
    <cellStyle name="Note 2 2 5 14 2" xfId="28146" xr:uid="{854AEF4F-2D19-4F09-ADCD-ED2255EF4A66}"/>
    <cellStyle name="Note 2 2 5 14 2 2" xfId="28147" xr:uid="{E64D03DF-F49A-476A-90C4-4AE90005A76D}"/>
    <cellStyle name="Note 2 2 5 14 3" xfId="28148" xr:uid="{E99A6B04-2CEE-463A-8089-4F1633CFFE7F}"/>
    <cellStyle name="Note 2 2 5 15" xfId="28149" xr:uid="{78E6A711-C32C-41F3-B474-EB2F05F491BC}"/>
    <cellStyle name="Note 2 2 5 15 2" xfId="28150" xr:uid="{41DF8C02-EAC6-4654-AD18-1C0130C85C21}"/>
    <cellStyle name="Note 2 2 5 15 2 2" xfId="28151" xr:uid="{B8E89E0C-9889-4DE1-AE4D-D98ED6B3FC9A}"/>
    <cellStyle name="Note 2 2 5 15 3" xfId="28152" xr:uid="{41F60767-FA54-4A02-B1F1-9125099B3B8F}"/>
    <cellStyle name="Note 2 2 5 16" xfId="28153" xr:uid="{7BDBE9C4-AB85-4BE3-AB8E-AD98FCC06BAB}"/>
    <cellStyle name="Note 2 2 5 16 2" xfId="28154" xr:uid="{C36CC1EE-8DD4-4D57-8A15-336A1D618616}"/>
    <cellStyle name="Note 2 2 5 16 2 2" xfId="28155" xr:uid="{264B1E6D-5341-4EF1-AE72-F65C19E12F9D}"/>
    <cellStyle name="Note 2 2 5 16 3" xfId="28156" xr:uid="{97762032-FB45-4F9A-81D5-4A8B8A3C8106}"/>
    <cellStyle name="Note 2 2 5 17" xfId="28157" xr:uid="{E6B6C3DF-E9AF-409A-95F9-10466FAF368E}"/>
    <cellStyle name="Note 2 2 5 17 2" xfId="28158" xr:uid="{216ACB39-E0D5-4B53-86F7-739BCF9BA402}"/>
    <cellStyle name="Note 2 2 5 17 2 2" xfId="28159" xr:uid="{17A42CB6-E1BD-4656-9807-384E74A90EB6}"/>
    <cellStyle name="Note 2 2 5 17 3" xfId="28160" xr:uid="{7B0E4A1A-B854-4A43-931F-BC5117D5AC84}"/>
    <cellStyle name="Note 2 2 5 18" xfId="28161" xr:uid="{82AC83F0-98AE-40F8-88F7-B87A782D57FF}"/>
    <cellStyle name="Note 2 2 5 18 2" xfId="28162" xr:uid="{4054F8A7-2A42-4F19-B4A7-E78B9DFBD45E}"/>
    <cellStyle name="Note 2 2 5 18 2 2" xfId="28163" xr:uid="{4A0A5E66-AD21-40B6-BCC2-31057B1207AB}"/>
    <cellStyle name="Note 2 2 5 18 3" xfId="28164" xr:uid="{8C154288-54CD-41A2-B92C-751D73BBFB82}"/>
    <cellStyle name="Note 2 2 5 19" xfId="28165" xr:uid="{2B1FF852-8BAE-4A40-8CD3-6366E08CA4A1}"/>
    <cellStyle name="Note 2 2 5 19 2" xfId="28166" xr:uid="{6A2A0C95-720E-4837-A763-D2DC0C3FFE38}"/>
    <cellStyle name="Note 2 2 5 19 2 2" xfId="28167" xr:uid="{2415B1BB-5D86-4CD8-90FB-CAAED592A98F}"/>
    <cellStyle name="Note 2 2 5 19 3" xfId="28168" xr:uid="{0575ED0D-E724-4EC0-A315-0165A3225345}"/>
    <cellStyle name="Note 2 2 5 2" xfId="28169" xr:uid="{BC38213F-61BF-416F-9755-EEFF494C7D3F}"/>
    <cellStyle name="Note 2 2 5 2 10" xfId="28170" xr:uid="{F51DFF69-320C-46D5-A21F-1CBFAFA5B453}"/>
    <cellStyle name="Note 2 2 5 2 10 2" xfId="28171" xr:uid="{D3E31E31-42B2-48BF-B6E2-F4CE6F334C06}"/>
    <cellStyle name="Note 2 2 5 2 10 2 2" xfId="28172" xr:uid="{901BB67C-A064-4D97-9DE7-9EAAC5B6032F}"/>
    <cellStyle name="Note 2 2 5 2 10 3" xfId="28173" xr:uid="{9411EE46-A581-405B-8F23-B94F2559DAF6}"/>
    <cellStyle name="Note 2 2 5 2 11" xfId="28174" xr:uid="{5ED3F21F-AF1D-4CA5-97AF-74733834C63A}"/>
    <cellStyle name="Note 2 2 5 2 11 2" xfId="28175" xr:uid="{06B427E9-01DA-4849-A45B-15C6A699FAE9}"/>
    <cellStyle name="Note 2 2 5 2 11 2 2" xfId="28176" xr:uid="{3C9E6872-35EB-4F7F-AD19-B81C5A0BCF1A}"/>
    <cellStyle name="Note 2 2 5 2 11 3" xfId="28177" xr:uid="{A6A726AB-0AEF-406A-9A25-4AEC74E9187C}"/>
    <cellStyle name="Note 2 2 5 2 12" xfId="28178" xr:uid="{FE587B85-1454-4ADD-8373-917B18E1137A}"/>
    <cellStyle name="Note 2 2 5 2 12 2" xfId="28179" xr:uid="{11A57F18-52BA-4741-AA0B-CB14D49A115C}"/>
    <cellStyle name="Note 2 2 5 2 12 2 2" xfId="28180" xr:uid="{3BAA8926-FD21-4637-A101-ADB1AA83B01B}"/>
    <cellStyle name="Note 2 2 5 2 12 3" xfId="28181" xr:uid="{1AA3E438-1109-48F6-83E0-D5F4540D98C8}"/>
    <cellStyle name="Note 2 2 5 2 13" xfId="28182" xr:uid="{0941F474-D29D-48DA-8C69-C05D7E8E9F2F}"/>
    <cellStyle name="Note 2 2 5 2 13 2" xfId="28183" xr:uid="{52D40B1D-AD3E-4EC9-9D64-A272CA9E9EAE}"/>
    <cellStyle name="Note 2 2 5 2 13 2 2" xfId="28184" xr:uid="{42CE1E01-644A-45F6-A16E-055690F9C597}"/>
    <cellStyle name="Note 2 2 5 2 13 3" xfId="28185" xr:uid="{E92F0F34-A570-48A5-ADA8-3F22DA847E2B}"/>
    <cellStyle name="Note 2 2 5 2 14" xfId="28186" xr:uid="{DA35A5D3-10E5-4101-8EA4-70DEA7D7DE70}"/>
    <cellStyle name="Note 2 2 5 2 14 2" xfId="28187" xr:uid="{C58084A7-871B-4AAA-91CE-623FD3791233}"/>
    <cellStyle name="Note 2 2 5 2 14 2 2" xfId="28188" xr:uid="{AE277136-F060-461A-AAE9-07A5FB12F8A4}"/>
    <cellStyle name="Note 2 2 5 2 14 3" xfId="28189" xr:uid="{ECB8A73B-A814-4510-83DB-473BF17102C9}"/>
    <cellStyle name="Note 2 2 5 2 15" xfId="28190" xr:uid="{15D9B13B-FBE6-4D2E-8C37-91CA613630E5}"/>
    <cellStyle name="Note 2 2 5 2 15 2" xfId="28191" xr:uid="{CA419886-B28F-47B5-952D-D006B8487D8B}"/>
    <cellStyle name="Note 2 2 5 2 15 2 2" xfId="28192" xr:uid="{924BEB62-662B-4A23-84A8-46920B19E2E4}"/>
    <cellStyle name="Note 2 2 5 2 15 3" xfId="28193" xr:uid="{511775FD-EACD-4BA0-9EF7-97ABF7CC6A92}"/>
    <cellStyle name="Note 2 2 5 2 16" xfId="28194" xr:uid="{0D4980B4-568D-442A-A222-BD514D4E5B5A}"/>
    <cellStyle name="Note 2 2 5 2 16 2" xfId="28195" xr:uid="{ACA44FB1-9836-444F-B3BC-36BA85A2E826}"/>
    <cellStyle name="Note 2 2 5 2 16 2 2" xfId="28196" xr:uid="{7CEFA1B5-0D76-4C35-875A-D21BAE33FCE8}"/>
    <cellStyle name="Note 2 2 5 2 16 3" xfId="28197" xr:uid="{CFEE8324-32A1-45B4-A7F9-8B545FB531B4}"/>
    <cellStyle name="Note 2 2 5 2 17" xfId="28198" xr:uid="{B7202360-7490-4897-AFCC-C6EA3FA1E26D}"/>
    <cellStyle name="Note 2 2 5 2 17 2" xfId="28199" xr:uid="{5B003EF0-788C-4CA3-93B3-EBF52787F874}"/>
    <cellStyle name="Note 2 2 5 2 17 2 2" xfId="28200" xr:uid="{99669967-B75A-4A58-9ADE-8E6B5ACA1EC8}"/>
    <cellStyle name="Note 2 2 5 2 17 3" xfId="28201" xr:uid="{D653CB5F-BADA-4C19-85AB-F327ADBCD0E7}"/>
    <cellStyle name="Note 2 2 5 2 18" xfId="28202" xr:uid="{F90BD308-630C-4E56-87CF-E1E2DB94FA7A}"/>
    <cellStyle name="Note 2 2 5 2 18 2" xfId="28203" xr:uid="{9B02AD75-84F3-4FFF-894C-469986BC3852}"/>
    <cellStyle name="Note 2 2 5 2 18 2 2" xfId="28204" xr:uid="{46C49A62-4E88-4585-8DF5-7AC832FF85AD}"/>
    <cellStyle name="Note 2 2 5 2 18 3" xfId="28205" xr:uid="{A4FF365D-D0E3-4787-927B-660D8AB4FA54}"/>
    <cellStyle name="Note 2 2 5 2 19" xfId="28206" xr:uid="{CE1E3DFE-3B41-40D6-BA2E-4F982AE12E20}"/>
    <cellStyle name="Note 2 2 5 2 19 2" xfId="28207" xr:uid="{7A433A69-9B5A-4ABD-B36D-D1318F828CFA}"/>
    <cellStyle name="Note 2 2 5 2 19 2 2" xfId="28208" xr:uid="{ABE73977-FC17-4BEF-9C56-C1C3FA4305E5}"/>
    <cellStyle name="Note 2 2 5 2 19 3" xfId="28209" xr:uid="{8286FBFA-AE3F-4C18-B47C-864ECA28026D}"/>
    <cellStyle name="Note 2 2 5 2 2" xfId="28210" xr:uid="{B7A11B62-25F7-47CA-A852-64DEBBC90306}"/>
    <cellStyle name="Note 2 2 5 2 2 2" xfId="28211" xr:uid="{9D9F6EA7-BAD3-4F19-978F-ADC879762653}"/>
    <cellStyle name="Note 2 2 5 2 2 2 2" xfId="28212" xr:uid="{F4F7A576-B497-443C-B9CC-AB0632599A26}"/>
    <cellStyle name="Note 2 2 5 2 2 2 3" xfId="28213" xr:uid="{05486632-E5D2-4930-8D60-8E999B9812CC}"/>
    <cellStyle name="Note 2 2 5 2 2 3" xfId="28214" xr:uid="{E9E57639-903B-49FA-947C-A9C883611936}"/>
    <cellStyle name="Note 2 2 5 2 2 3 2" xfId="28215" xr:uid="{51117482-007A-4B2F-8800-DB1D15922BDD}"/>
    <cellStyle name="Note 2 2 5 2 2 4" xfId="28216" xr:uid="{8F7CCB09-C5CA-4F8C-9FC4-F8F1634A574C}"/>
    <cellStyle name="Note 2 2 5 2 20" xfId="28217" xr:uid="{A21F5333-7FC2-44A1-8D15-689AED55C65B}"/>
    <cellStyle name="Note 2 2 5 2 20 2" xfId="28218" xr:uid="{6F29833F-2F03-4483-AE9C-097C031C90FB}"/>
    <cellStyle name="Note 2 2 5 2 20 2 2" xfId="28219" xr:uid="{81B73CAA-3BE0-4934-92FE-3AE5B1E7B7C5}"/>
    <cellStyle name="Note 2 2 5 2 20 3" xfId="28220" xr:uid="{780FC4AF-378B-4934-A3E6-499C951B22B3}"/>
    <cellStyle name="Note 2 2 5 2 21" xfId="28221" xr:uid="{244AD110-3CBC-4453-82B4-DEB9EBFE44B8}"/>
    <cellStyle name="Note 2 2 5 2 21 2" xfId="28222" xr:uid="{8064986C-E3F4-4584-A7F5-23EDA31EAF94}"/>
    <cellStyle name="Note 2 2 5 2 22" xfId="28223" xr:uid="{AFFC085C-983A-4BED-9686-500420645445}"/>
    <cellStyle name="Note 2 2 5 2 23" xfId="28224" xr:uid="{26CFAD1D-8D1F-4B7D-8A55-4D2F5B5AF74D}"/>
    <cellStyle name="Note 2 2 5 2 3" xfId="28225" xr:uid="{80B60493-C60B-48D5-9817-3A3694ED3C06}"/>
    <cellStyle name="Note 2 2 5 2 3 2" xfId="28226" xr:uid="{A6B0EC52-6853-442F-8FBD-940F607A4249}"/>
    <cellStyle name="Note 2 2 5 2 3 2 2" xfId="28227" xr:uid="{D4DF39C9-65F4-49FF-9B49-DD9735BC9333}"/>
    <cellStyle name="Note 2 2 5 2 3 3" xfId="28228" xr:uid="{76EAF2D0-9B2F-475C-95CB-8B1C40A70DC9}"/>
    <cellStyle name="Note 2 2 5 2 3 4" xfId="28229" xr:uid="{6510377D-8E4A-4088-A83C-EAADD9A4A32E}"/>
    <cellStyle name="Note 2 2 5 2 4" xfId="28230" xr:uid="{19FF13BB-9EBE-4E8B-88F9-15E425369E12}"/>
    <cellStyle name="Note 2 2 5 2 4 2" xfId="28231" xr:uid="{8CC9BD8B-185B-44ED-A7A9-436FA1AE8EA7}"/>
    <cellStyle name="Note 2 2 5 2 4 2 2" xfId="28232" xr:uid="{A6BFEB1E-AF51-4AFC-A4B9-C3EE57757E5E}"/>
    <cellStyle name="Note 2 2 5 2 4 3" xfId="28233" xr:uid="{33032614-0F52-4B77-8E6F-FB7432A380EA}"/>
    <cellStyle name="Note 2 2 5 2 4 4" xfId="28234" xr:uid="{436FDBDA-89D5-46F4-B939-996ADD8E4AB8}"/>
    <cellStyle name="Note 2 2 5 2 5" xfId="28235" xr:uid="{43E0267C-C055-401A-AA4A-95D91B80A88D}"/>
    <cellStyle name="Note 2 2 5 2 5 2" xfId="28236" xr:uid="{FE1B18B4-24ED-4D28-9DE1-E6E45FA43E78}"/>
    <cellStyle name="Note 2 2 5 2 5 2 2" xfId="28237" xr:uid="{0FA42B17-D61D-432E-90DD-2C9F9BF03C33}"/>
    <cellStyle name="Note 2 2 5 2 5 3" xfId="28238" xr:uid="{8A42ADDC-FC09-48C9-ADEC-6E9060B8825A}"/>
    <cellStyle name="Note 2 2 5 2 6" xfId="28239" xr:uid="{E8149A2F-847C-4A06-A39A-B57EE90F6CE4}"/>
    <cellStyle name="Note 2 2 5 2 6 2" xfId="28240" xr:uid="{A990B128-5950-4B89-9DD1-6A8A71067425}"/>
    <cellStyle name="Note 2 2 5 2 6 2 2" xfId="28241" xr:uid="{4FD16A85-7ECA-48A8-A4F6-1EF889AADA37}"/>
    <cellStyle name="Note 2 2 5 2 6 3" xfId="28242" xr:uid="{AAAA47C1-4B9B-41B9-8B54-AA755D6B031E}"/>
    <cellStyle name="Note 2 2 5 2 7" xfId="28243" xr:uid="{7E77C0B7-C206-4F1A-8DBB-98FA141D7085}"/>
    <cellStyle name="Note 2 2 5 2 7 2" xfId="28244" xr:uid="{F6F4539A-96F1-4F99-83B0-A38695F1718D}"/>
    <cellStyle name="Note 2 2 5 2 7 2 2" xfId="28245" xr:uid="{66DB846C-F54A-4B1E-A6D3-F4A316288CFC}"/>
    <cellStyle name="Note 2 2 5 2 7 3" xfId="28246" xr:uid="{83211456-7EEF-4127-B321-ABA09F6A1432}"/>
    <cellStyle name="Note 2 2 5 2 8" xfId="28247" xr:uid="{73BEE5D8-63DD-48FA-A630-074D323870CD}"/>
    <cellStyle name="Note 2 2 5 2 8 2" xfId="28248" xr:uid="{9ABE4946-E251-44A3-8A58-60AC249302E7}"/>
    <cellStyle name="Note 2 2 5 2 8 2 2" xfId="28249" xr:uid="{4FD866B7-124F-4439-AECB-587C60D47F83}"/>
    <cellStyle name="Note 2 2 5 2 8 3" xfId="28250" xr:uid="{BDA1FCEF-ED62-44A3-A50E-505AF6E18F3F}"/>
    <cellStyle name="Note 2 2 5 2 9" xfId="28251" xr:uid="{5702EDA4-EF94-4837-8CB5-81FBB5022404}"/>
    <cellStyle name="Note 2 2 5 2 9 2" xfId="28252" xr:uid="{69F196AF-EAE9-4EDA-97D4-1F66262DE5A8}"/>
    <cellStyle name="Note 2 2 5 2 9 2 2" xfId="28253" xr:uid="{99087C3E-7B9C-4AFC-BE5C-8CA113381BCE}"/>
    <cellStyle name="Note 2 2 5 2 9 3" xfId="28254" xr:uid="{C91E5096-821A-4CF4-8CE2-3906B18C5E43}"/>
    <cellStyle name="Note 2 2 5 20" xfId="28255" xr:uid="{BCEC03BB-E970-4BCE-91B4-5DF7C5DC8FE3}"/>
    <cellStyle name="Note 2 2 5 20 2" xfId="28256" xr:uid="{9E85E68E-438B-4DFF-8F9A-7819D7C052F2}"/>
    <cellStyle name="Note 2 2 5 20 2 2" xfId="28257" xr:uid="{A80C35B3-5EB8-43FC-9F44-D026D74EE47A}"/>
    <cellStyle name="Note 2 2 5 20 3" xfId="28258" xr:uid="{905CD82B-2B43-4C5C-9513-90BEF88F40B3}"/>
    <cellStyle name="Note 2 2 5 21" xfId="28259" xr:uid="{1E22E6CD-0B7D-4151-9EE8-49F62A64AEFC}"/>
    <cellStyle name="Note 2 2 5 21 2" xfId="28260" xr:uid="{A6013C60-8021-464F-8C2B-582FC5CB41F2}"/>
    <cellStyle name="Note 2 2 5 21 2 2" xfId="28261" xr:uid="{09553057-7909-429A-860D-835BDEEC2F3B}"/>
    <cellStyle name="Note 2 2 5 21 3" xfId="28262" xr:uid="{A5C948A0-AB30-433E-84F5-876EC18E76FC}"/>
    <cellStyle name="Note 2 2 5 22" xfId="28263" xr:uid="{D777A7A4-6AD9-4FC3-BCD0-A51DC3CB1641}"/>
    <cellStyle name="Note 2 2 5 22 2" xfId="28264" xr:uid="{C9D7019E-DC20-43C6-A858-B2B5BEB2FEC7}"/>
    <cellStyle name="Note 2 2 5 23" xfId="28265" xr:uid="{BEC1A069-E586-4D64-8346-5E35C3A6B4B4}"/>
    <cellStyle name="Note 2 2 5 24" xfId="28266" xr:uid="{E6192128-6274-4264-842E-C248A2A6F8B0}"/>
    <cellStyle name="Note 2 2 5 3" xfId="28267" xr:uid="{EB00BD0E-47A6-4D86-97FE-F662AD8C4F2E}"/>
    <cellStyle name="Note 2 2 5 3 2" xfId="28268" xr:uid="{9522E5D2-D3FE-40E3-9514-D3C8AC5616F1}"/>
    <cellStyle name="Note 2 2 5 3 2 2" xfId="28269" xr:uid="{180C506E-3580-473D-A8E6-F2F0C2442401}"/>
    <cellStyle name="Note 2 2 5 3 2 3" xfId="28270" xr:uid="{45BFFAF3-F178-4DC8-A07D-B8659CF67874}"/>
    <cellStyle name="Note 2 2 5 3 3" xfId="28271" xr:uid="{8C93498D-8E89-4F7E-AC73-5C48D010C2F5}"/>
    <cellStyle name="Note 2 2 5 3 3 2" xfId="28272" xr:uid="{6512EFED-B1CF-42C3-90F7-44CAC5E2772D}"/>
    <cellStyle name="Note 2 2 5 3 4" xfId="28273" xr:uid="{BD9FC5EB-B094-4DA1-9572-F2E71EA0B7D0}"/>
    <cellStyle name="Note 2 2 5 4" xfId="28274" xr:uid="{A589F157-0ADA-41E1-A78E-48D2AB70E023}"/>
    <cellStyle name="Note 2 2 5 4 2" xfId="28275" xr:uid="{1A947EEE-4A5D-4670-A726-6DF81B836420}"/>
    <cellStyle name="Note 2 2 5 4 2 2" xfId="28276" xr:uid="{7824281D-72AC-4707-8A20-4AE8733D50FE}"/>
    <cellStyle name="Note 2 2 5 4 3" xfId="28277" xr:uid="{907BBE1D-5084-4CA4-B5C6-E80FB97FDD36}"/>
    <cellStyle name="Note 2 2 5 4 4" xfId="28278" xr:uid="{6D76E205-837C-4583-8B60-AA2F7D6D5352}"/>
    <cellStyle name="Note 2 2 5 5" xfId="28279" xr:uid="{96112FCC-C00B-40D2-9ECE-6D9407655CF1}"/>
    <cellStyle name="Note 2 2 5 5 2" xfId="28280" xr:uid="{E3A16F56-938E-4A76-B8A8-9002E1F86B52}"/>
    <cellStyle name="Note 2 2 5 5 2 2" xfId="28281" xr:uid="{E1EA02BC-187E-4F31-B308-A9D8F17631BB}"/>
    <cellStyle name="Note 2 2 5 5 3" xfId="28282" xr:uid="{EF9408D2-0A02-42BA-8C9C-45F041F09FDA}"/>
    <cellStyle name="Note 2 2 5 5 4" xfId="28283" xr:uid="{BF9C78AB-F12D-4A31-B25B-3E1C42F28226}"/>
    <cellStyle name="Note 2 2 5 6" xfId="28284" xr:uid="{4BD54F5B-7C09-4958-B997-84B218F0F296}"/>
    <cellStyle name="Note 2 2 5 6 2" xfId="28285" xr:uid="{FD11ED30-61BE-417B-B2A4-1B998D4FFAD6}"/>
    <cellStyle name="Note 2 2 5 6 2 2" xfId="28286" xr:uid="{B3ECC2FA-E02A-49E5-8187-A342189E1FA3}"/>
    <cellStyle name="Note 2 2 5 6 3" xfId="28287" xr:uid="{9ECCE269-53E6-483D-B642-EFE230236970}"/>
    <cellStyle name="Note 2 2 5 7" xfId="28288" xr:uid="{56F6DC71-05A8-472A-B039-D565C64BFDCC}"/>
    <cellStyle name="Note 2 2 5 7 2" xfId="28289" xr:uid="{C91DFC92-578B-4EDF-B40E-3A57535808E6}"/>
    <cellStyle name="Note 2 2 5 7 2 2" xfId="28290" xr:uid="{E12541C5-BEEE-41D8-B2C7-6AF7A652EEEB}"/>
    <cellStyle name="Note 2 2 5 7 3" xfId="28291" xr:uid="{FC6B2FEA-047F-4E63-B967-6B9A4BF3B754}"/>
    <cellStyle name="Note 2 2 5 8" xfId="28292" xr:uid="{C429CD75-BDB2-4111-866D-75A32776F5F6}"/>
    <cellStyle name="Note 2 2 5 8 2" xfId="28293" xr:uid="{3472B99C-F832-4468-91E3-DD53B5863EA3}"/>
    <cellStyle name="Note 2 2 5 8 2 2" xfId="28294" xr:uid="{60C7A378-23D3-4E72-A982-054E75CE36EB}"/>
    <cellStyle name="Note 2 2 5 8 3" xfId="28295" xr:uid="{DDA61F7E-B692-46DE-B961-85EB6E3CD081}"/>
    <cellStyle name="Note 2 2 5 9" xfId="28296" xr:uid="{079BA621-F8DC-4553-87B1-E401E8268673}"/>
    <cellStyle name="Note 2 2 5 9 2" xfId="28297" xr:uid="{CFD59F62-DCA5-4A50-8236-753E4243F615}"/>
    <cellStyle name="Note 2 2 5 9 2 2" xfId="28298" xr:uid="{605BF2EE-D228-4A49-85D9-761FED091E6A}"/>
    <cellStyle name="Note 2 2 5 9 3" xfId="28299" xr:uid="{86FA5117-8567-4196-A215-3E86C1C9E913}"/>
    <cellStyle name="Note 2 2 6" xfId="28300" xr:uid="{C1B4441A-D4BC-4D96-A2D3-0B1091A58DAB}"/>
    <cellStyle name="Note 2 2 6 10" xfId="28301" xr:uid="{2151D6C2-BAB4-4D99-B315-98612B516675}"/>
    <cellStyle name="Note 2 2 6 10 2" xfId="28302" xr:uid="{957F38E8-48A4-4E25-A990-3DE646CD6DEF}"/>
    <cellStyle name="Note 2 2 6 10 2 2" xfId="28303" xr:uid="{AD7654B3-61E0-41CE-9D11-EC688E8E25B6}"/>
    <cellStyle name="Note 2 2 6 10 3" xfId="28304" xr:uid="{2B43E816-039D-4C6D-829B-A4F94D4A429A}"/>
    <cellStyle name="Note 2 2 6 11" xfId="28305" xr:uid="{4514EA85-EABF-4625-BD8F-D7DDE386F173}"/>
    <cellStyle name="Note 2 2 6 11 2" xfId="28306" xr:uid="{58316CE3-2D48-4AD1-922E-B9F8B5686665}"/>
    <cellStyle name="Note 2 2 6 11 2 2" xfId="28307" xr:uid="{EC0C6418-250C-4207-8D6D-EC9060642C0C}"/>
    <cellStyle name="Note 2 2 6 11 3" xfId="28308" xr:uid="{61A1F311-5214-4EDB-9D78-CF4C0E5A462D}"/>
    <cellStyle name="Note 2 2 6 12" xfId="28309" xr:uid="{376F2A98-4502-4E5B-8227-98E373F0BEE1}"/>
    <cellStyle name="Note 2 2 6 12 2" xfId="28310" xr:uid="{ADC275AB-E83E-4D19-884F-14434EA9EBFE}"/>
    <cellStyle name="Note 2 2 6 12 2 2" xfId="28311" xr:uid="{57B95D26-C5B5-4A6D-9C51-3FECC29DC838}"/>
    <cellStyle name="Note 2 2 6 12 3" xfId="28312" xr:uid="{AA1E17B5-C9F4-4142-B7D0-E2C4DC375D27}"/>
    <cellStyle name="Note 2 2 6 13" xfId="28313" xr:uid="{26693817-3F3F-481D-96BF-5961D90AE961}"/>
    <cellStyle name="Note 2 2 6 13 2" xfId="28314" xr:uid="{67744335-C22C-4EC0-BE3E-8AF7BACFA0E0}"/>
    <cellStyle name="Note 2 2 6 13 2 2" xfId="28315" xr:uid="{F7335D09-2138-4940-A752-20B6DB630FBB}"/>
    <cellStyle name="Note 2 2 6 13 3" xfId="28316" xr:uid="{E6F77C6B-0231-4952-A4EA-5B7620E375B5}"/>
    <cellStyle name="Note 2 2 6 14" xfId="28317" xr:uid="{4A86F090-56AD-4579-9882-A76F55CE0F86}"/>
    <cellStyle name="Note 2 2 6 14 2" xfId="28318" xr:uid="{C824FD91-504D-4158-A035-C12D026FEF2C}"/>
    <cellStyle name="Note 2 2 6 14 2 2" xfId="28319" xr:uid="{29D22E93-44A8-4374-ABC5-962EDEFCDA82}"/>
    <cellStyle name="Note 2 2 6 14 3" xfId="28320" xr:uid="{F377297D-FA63-4F73-88D3-33982056E9ED}"/>
    <cellStyle name="Note 2 2 6 15" xfId="28321" xr:uid="{8E7EEFA7-B568-43DD-813D-36934A6761AF}"/>
    <cellStyle name="Note 2 2 6 15 2" xfId="28322" xr:uid="{5FCEA1D9-898D-4DC1-A580-AC576FBB44A0}"/>
    <cellStyle name="Note 2 2 6 15 2 2" xfId="28323" xr:uid="{A026167E-DEA7-482D-91BD-8B30F6793E5F}"/>
    <cellStyle name="Note 2 2 6 15 3" xfId="28324" xr:uid="{DB453990-3743-445F-B0BA-BD78D8E37E5A}"/>
    <cellStyle name="Note 2 2 6 16" xfId="28325" xr:uid="{805F2FAE-A0DD-45DA-BA32-DC948D9BCE22}"/>
    <cellStyle name="Note 2 2 6 16 2" xfId="28326" xr:uid="{6B872991-B71C-466A-A781-830523D71B09}"/>
    <cellStyle name="Note 2 2 6 16 2 2" xfId="28327" xr:uid="{BA4E8367-9F3B-46B2-A081-B93DA1DE0BE8}"/>
    <cellStyle name="Note 2 2 6 16 3" xfId="28328" xr:uid="{5E9A5A32-CF54-4C93-A509-A4BB6CD70941}"/>
    <cellStyle name="Note 2 2 6 17" xfId="28329" xr:uid="{F4987FF9-E1BF-4064-AA7E-8CA082718F80}"/>
    <cellStyle name="Note 2 2 6 17 2" xfId="28330" xr:uid="{D10C64A2-2FBC-4E46-BD73-837F48385792}"/>
    <cellStyle name="Note 2 2 6 17 2 2" xfId="28331" xr:uid="{B346BF94-A1FC-410D-BA8D-0AEC8C71CD01}"/>
    <cellStyle name="Note 2 2 6 17 3" xfId="28332" xr:uid="{3BF6D14C-12D5-444D-A6A4-FBC84E15D3BC}"/>
    <cellStyle name="Note 2 2 6 18" xfId="28333" xr:uid="{58B1ED8A-E097-4EB7-897D-83578D088EDF}"/>
    <cellStyle name="Note 2 2 6 18 2" xfId="28334" xr:uid="{AB79939E-E286-4B3C-AACD-B86011C1AF20}"/>
    <cellStyle name="Note 2 2 6 18 2 2" xfId="28335" xr:uid="{B5460156-0D4B-4759-A453-0D3DAA047FD1}"/>
    <cellStyle name="Note 2 2 6 18 3" xfId="28336" xr:uid="{E12DBA01-932A-4A7B-8043-FD3C59F59ADD}"/>
    <cellStyle name="Note 2 2 6 19" xfId="28337" xr:uid="{07BC8B73-7FF4-42CC-8AFB-3AA9B0024732}"/>
    <cellStyle name="Note 2 2 6 19 2" xfId="28338" xr:uid="{DF907DE7-1661-4261-96D1-6922E1193D65}"/>
    <cellStyle name="Note 2 2 6 19 2 2" xfId="28339" xr:uid="{8CF56EEC-3164-4DB7-8285-2D7B6D00101C}"/>
    <cellStyle name="Note 2 2 6 19 3" xfId="28340" xr:uid="{D73EF790-FD3E-495C-A819-957E4B9F72D9}"/>
    <cellStyle name="Note 2 2 6 2" xfId="28341" xr:uid="{BE0C3EA0-C17F-4508-AAC8-CC6E5D5C8F55}"/>
    <cellStyle name="Note 2 2 6 2 2" xfId="28342" xr:uid="{ADBD8C43-6534-4FD1-9FFE-3B42615471FA}"/>
    <cellStyle name="Note 2 2 6 2 2 2" xfId="28343" xr:uid="{6F103B9D-7579-41D1-93A3-1D2EEDF6FFE0}"/>
    <cellStyle name="Note 2 2 6 2 2 3" xfId="28344" xr:uid="{7E816FE0-D85C-4F45-8FAD-B2E70EF87581}"/>
    <cellStyle name="Note 2 2 6 2 3" xfId="28345" xr:uid="{1666DF1A-AC47-47B0-91B2-D6134138D964}"/>
    <cellStyle name="Note 2 2 6 2 3 2" xfId="28346" xr:uid="{8BE36E97-8B91-4E64-B0F7-09CD18180B9A}"/>
    <cellStyle name="Note 2 2 6 2 4" xfId="28347" xr:uid="{FFB67025-7CC4-42E7-8659-7BB33520FCC2}"/>
    <cellStyle name="Note 2 2 6 20" xfId="28348" xr:uid="{1BBC994C-0420-4977-9DBF-D1CC32E31DB5}"/>
    <cellStyle name="Note 2 2 6 20 2" xfId="28349" xr:uid="{D618A1E3-F0B6-473B-BB66-F7E88CDB56F4}"/>
    <cellStyle name="Note 2 2 6 20 2 2" xfId="28350" xr:uid="{64F754A8-7CBB-4930-94F7-521383CB0DF1}"/>
    <cellStyle name="Note 2 2 6 20 3" xfId="28351" xr:uid="{59C171B7-DC84-4F5A-9C55-F58E2E851F81}"/>
    <cellStyle name="Note 2 2 6 21" xfId="28352" xr:uid="{60B61B4D-7375-4A50-88CB-BCE68709C557}"/>
    <cellStyle name="Note 2 2 6 21 2" xfId="28353" xr:uid="{8BAC3287-3BBB-4E3C-95B5-16F56E67FFFE}"/>
    <cellStyle name="Note 2 2 6 22" xfId="28354" xr:uid="{E86CD8B4-CE96-46BD-8CC2-4113377B7D75}"/>
    <cellStyle name="Note 2 2 6 23" xfId="28355" xr:uid="{1845C90B-F4E6-44B9-8DE2-98542CB5415C}"/>
    <cellStyle name="Note 2 2 6 3" xfId="28356" xr:uid="{B6F224BE-3D0B-4DE2-9056-BA4E0F52B80D}"/>
    <cellStyle name="Note 2 2 6 3 2" xfId="28357" xr:uid="{4AFFBA6B-760F-4350-9068-8A9C7E069AAB}"/>
    <cellStyle name="Note 2 2 6 3 2 2" xfId="28358" xr:uid="{49DD011C-70E7-499C-B7C2-069FC6F3E557}"/>
    <cellStyle name="Note 2 2 6 3 3" xfId="28359" xr:uid="{402B993F-08C9-463F-8202-1F21E932F369}"/>
    <cellStyle name="Note 2 2 6 3 4" xfId="28360" xr:uid="{6FE67A73-4462-4426-86E0-59548C4E371C}"/>
    <cellStyle name="Note 2 2 6 4" xfId="28361" xr:uid="{30FCBFC7-E0DC-4804-9403-41E732E6A142}"/>
    <cellStyle name="Note 2 2 6 4 2" xfId="28362" xr:uid="{81499ECE-2E08-4383-AB48-4A82D310D2C6}"/>
    <cellStyle name="Note 2 2 6 4 2 2" xfId="28363" xr:uid="{CEE944C1-EE4B-4F60-ABBF-852047FF1EF2}"/>
    <cellStyle name="Note 2 2 6 4 3" xfId="28364" xr:uid="{B3519F05-AF6C-4CFB-A75F-63154CA9587B}"/>
    <cellStyle name="Note 2 2 6 4 4" xfId="28365" xr:uid="{0606047F-C4CC-465C-9A95-5CC6108350BD}"/>
    <cellStyle name="Note 2 2 6 5" xfId="28366" xr:uid="{81A9AB96-3153-4317-8A5F-A4187132E58C}"/>
    <cellStyle name="Note 2 2 6 5 2" xfId="28367" xr:uid="{F7A5F6B4-BEA0-4A3C-B78C-9FA1F557E82B}"/>
    <cellStyle name="Note 2 2 6 5 2 2" xfId="28368" xr:uid="{BB285364-EC0E-49C4-8E59-58C0B235D6A0}"/>
    <cellStyle name="Note 2 2 6 5 3" xfId="28369" xr:uid="{678CDA81-CD02-4A3B-B77E-18EB10614848}"/>
    <cellStyle name="Note 2 2 6 6" xfId="28370" xr:uid="{E7428877-09AB-4D89-8A5D-826F851696D4}"/>
    <cellStyle name="Note 2 2 6 6 2" xfId="28371" xr:uid="{DE6ADF93-F1CC-4E8D-A010-B49DA997582D}"/>
    <cellStyle name="Note 2 2 6 6 2 2" xfId="28372" xr:uid="{2C4936F4-C9C3-48CE-8C83-8D0D0C4D1EA3}"/>
    <cellStyle name="Note 2 2 6 6 3" xfId="28373" xr:uid="{EBC46185-33BD-486A-8663-87B063DE3FA7}"/>
    <cellStyle name="Note 2 2 6 7" xfId="28374" xr:uid="{4B2EA568-3233-413A-9AE2-FA5BCD8855F3}"/>
    <cellStyle name="Note 2 2 6 7 2" xfId="28375" xr:uid="{2498E87E-CA16-4929-B1BD-C7C780397635}"/>
    <cellStyle name="Note 2 2 6 7 2 2" xfId="28376" xr:uid="{BA965753-1DD2-4CBD-B90D-2F03FD7E6233}"/>
    <cellStyle name="Note 2 2 6 7 3" xfId="28377" xr:uid="{A9B8EA82-3BCE-4EE0-9125-6CC907D2F08D}"/>
    <cellStyle name="Note 2 2 6 8" xfId="28378" xr:uid="{69BE475C-B126-4FC4-A922-E0970C6F2487}"/>
    <cellStyle name="Note 2 2 6 8 2" xfId="28379" xr:uid="{A9211709-9C94-4678-B3E0-A45036603E6A}"/>
    <cellStyle name="Note 2 2 6 8 2 2" xfId="28380" xr:uid="{F56DEB45-1B0D-4B7B-9020-C9C776060D12}"/>
    <cellStyle name="Note 2 2 6 8 3" xfId="28381" xr:uid="{4D324111-38B2-4CE6-BF52-133744332F42}"/>
    <cellStyle name="Note 2 2 6 9" xfId="28382" xr:uid="{AC41D2D6-C7C2-4D1D-B520-FA650F81BC3D}"/>
    <cellStyle name="Note 2 2 6 9 2" xfId="28383" xr:uid="{D676F02E-A422-4857-903C-A914AC2032C5}"/>
    <cellStyle name="Note 2 2 6 9 2 2" xfId="28384" xr:uid="{B85C72F7-383C-467B-9FBA-BD61C2A2131C}"/>
    <cellStyle name="Note 2 2 6 9 3" xfId="28385" xr:uid="{F91A3157-F582-44C8-828B-87598B4F2B9A}"/>
    <cellStyle name="Note 2 2 7" xfId="28386" xr:uid="{C5C3703B-62A0-447B-8608-C0A8012EA330}"/>
    <cellStyle name="Note 2 2 7 2" xfId="28387" xr:uid="{05B260F6-BA86-402C-8F2F-3E07B3189950}"/>
    <cellStyle name="Note 2 2 7 2 2" xfId="28388" xr:uid="{2E483041-61C4-4768-B22B-974B8DD53EA0}"/>
    <cellStyle name="Note 2 2 7 2 3" xfId="28389" xr:uid="{123A73BA-0868-4FE1-9AF1-622B6BE3ACE7}"/>
    <cellStyle name="Note 2 2 7 3" xfId="28390" xr:uid="{E9015A9E-0956-45FB-A3A0-CA8FD2FB7DDA}"/>
    <cellStyle name="Note 2 2 7 3 2" xfId="28391" xr:uid="{976F3B53-EA08-4A35-A55D-9EFC8085E99F}"/>
    <cellStyle name="Note 2 2 7 4" xfId="28392" xr:uid="{EB208360-F486-4D88-BB89-CF50186622DA}"/>
    <cellStyle name="Note 2 2 8" xfId="28393" xr:uid="{EA40F8C1-1F27-43D3-B2A6-FEB308699F63}"/>
    <cellStyle name="Note 2 2 8 2" xfId="28394" xr:uid="{3F6813B3-C206-494C-B870-D388BE06D5FD}"/>
    <cellStyle name="Note 2 2 8 2 2" xfId="28395" xr:uid="{F0D4487E-D2FF-4051-8A4C-56253101570E}"/>
    <cellStyle name="Note 2 2 8 2 3" xfId="28396" xr:uid="{6C2864FA-3A92-4134-8834-ACFB2DA15499}"/>
    <cellStyle name="Note 2 2 8 3" xfId="28397" xr:uid="{2B2413A5-386B-4AB7-AE61-8E4BDB2188C6}"/>
    <cellStyle name="Note 2 2 8 4" xfId="28398" xr:uid="{91438982-098F-4505-A2D5-CDE2DF26F3B5}"/>
    <cellStyle name="Note 2 2 9" xfId="28399" xr:uid="{57AE8EC9-0D83-485D-A5FC-3F07B19CAE12}"/>
    <cellStyle name="Note 2 2 9 2" xfId="28400" xr:uid="{6B28EACB-5E67-4B76-AE63-C8B40BA2630A}"/>
    <cellStyle name="Note 2 2 9 2 2" xfId="28401" xr:uid="{68CA7BB8-A625-4F27-8E27-1C33E1CFA2D3}"/>
    <cellStyle name="Note 2 2 9 3" xfId="28402" xr:uid="{B5FB8217-F664-4760-9B40-74A2EBFD2F5F}"/>
    <cellStyle name="Note 2 2 9 4" xfId="28403" xr:uid="{A78E52D2-4F59-458A-B290-0382EA4FC885}"/>
    <cellStyle name="Note 2 3" xfId="28404" xr:uid="{072AD2D7-18CF-4255-ACD5-735E74F5EE43}"/>
    <cellStyle name="Note 2 3 2" xfId="28405" xr:uid="{7B3CAD44-E732-4164-9FB1-D39426D65091}"/>
    <cellStyle name="Note 2 3 2 2" xfId="28406" xr:uid="{F78DE9F0-29E4-4A3D-904D-0E02FF47DAC6}"/>
    <cellStyle name="Note 2 3 2 2 2" xfId="28407" xr:uid="{B1A130DE-C80C-49FF-8680-54F563794D5F}"/>
    <cellStyle name="Note 2 3 2 2 2 2" xfId="28408" xr:uid="{BC5D473C-24A7-4D83-A1CF-85A6BECF6A26}"/>
    <cellStyle name="Note 2 3 2 2 2 2 2" xfId="28409" xr:uid="{EA65A824-A65D-4EFC-9259-D97E2C0AFF73}"/>
    <cellStyle name="Note 2 3 2 2 2 3" xfId="28410" xr:uid="{1AB254F3-F476-4197-8D14-C06881A5F912}"/>
    <cellStyle name="Note 2 3 2 2 2 4" xfId="28411" xr:uid="{A98EB225-42FB-487A-843E-D26DB5925E8F}"/>
    <cellStyle name="Note 2 3 2 2 3" xfId="28412" xr:uid="{660361D2-9C4E-4D26-AB04-73FE879B1733}"/>
    <cellStyle name="Note 2 3 2 2 3 2" xfId="28413" xr:uid="{E2C8621C-EBF0-4888-A1D4-AA58F9D36DF5}"/>
    <cellStyle name="Note 2 3 2 2 4" xfId="28414" xr:uid="{7E0AC6AC-0BE6-4695-A0A6-C07BD2A22D52}"/>
    <cellStyle name="Note 2 3 2 2 5" xfId="28415" xr:uid="{F3F72259-2F79-4E93-A167-A361DA7A4E53}"/>
    <cellStyle name="Note 2 3 2 3" xfId="28416" xr:uid="{88E58E0A-BE1C-4A45-85CD-5FD2CC089C19}"/>
    <cellStyle name="Note 2 3 2 3 2" xfId="28417" xr:uid="{89C3F658-9564-493B-B0FA-87DA477DAB2C}"/>
    <cellStyle name="Note 2 3 2 3 2 2" xfId="28418" xr:uid="{4F4A96F6-E0C9-45B0-9445-151608B3636D}"/>
    <cellStyle name="Note 2 3 2 3 3" xfId="28419" xr:uid="{53DADAEE-7F56-4DE1-B76A-9FC1A3098912}"/>
    <cellStyle name="Note 2 3 2 3 4" xfId="28420" xr:uid="{435E05E8-5FAC-4A0B-A7B1-5D6FADDCED58}"/>
    <cellStyle name="Note 2 3 2 4" xfId="28421" xr:uid="{D3B23217-738E-4851-966D-83A25714072D}"/>
    <cellStyle name="Note 2 3 2 4 2" xfId="28422" xr:uid="{6FB711D4-7CA8-4DE4-800D-8B319C24D24B}"/>
    <cellStyle name="Note 2 3 2 5" xfId="28423" xr:uid="{D9DDD132-E953-42C4-B5F6-2EBA4278337E}"/>
    <cellStyle name="Note 2 3 2 6" xfId="28424" xr:uid="{F4FECEA0-5DD7-4DF3-98B4-28BC9155FC99}"/>
    <cellStyle name="Note 2 3 3" xfId="28425" xr:uid="{7F285402-6FA0-4033-AAB2-3852E6E3CCF5}"/>
    <cellStyle name="Note 2 3 3 2" xfId="28426" xr:uid="{466956B3-48A0-436B-9726-C95A593DFF8D}"/>
    <cellStyle name="Note 2 3 3 2 2" xfId="28427" xr:uid="{417DC7FE-4D35-4C3F-A479-CB00F161E865}"/>
    <cellStyle name="Note 2 3 3 2 2 2" xfId="28428" xr:uid="{8F9775B0-C97F-46F1-861E-57B9AF92F647}"/>
    <cellStyle name="Note 2 3 3 2 3" xfId="28429" xr:uid="{BA1C3186-2814-47A6-9E7A-D8E64EC62592}"/>
    <cellStyle name="Note 2 3 3 2 4" xfId="28430" xr:uid="{D02D5BAF-A3BB-4579-9808-5E29EB8622C4}"/>
    <cellStyle name="Note 2 3 3 3" xfId="28431" xr:uid="{4C4EAF23-FDBD-4110-A503-0DECF5764F58}"/>
    <cellStyle name="Note 2 3 3 4" xfId="28432" xr:uid="{5E3C66A5-DDD3-49F8-B10D-1724D16E7E6E}"/>
    <cellStyle name="Note 2 3 3 4 2" xfId="28433" xr:uid="{4E6DA5BD-BA23-49D0-A478-2ABB63FEE548}"/>
    <cellStyle name="Note 2 3 3 5" xfId="28434" xr:uid="{55F1926F-84B0-4EA2-A6DC-3CCCCAB53954}"/>
    <cellStyle name="Note 2 3 3 6" xfId="28435" xr:uid="{64B1909D-1476-46DE-98E9-46993F268B38}"/>
    <cellStyle name="Note 2 3 4" xfId="28436" xr:uid="{74272559-3556-4454-AC50-91093504604C}"/>
    <cellStyle name="Note 2 3 4 2" xfId="28437" xr:uid="{041A85D6-DD34-42D8-903D-17BC51630E0B}"/>
    <cellStyle name="Note 2 3 4 3" xfId="28438" xr:uid="{B09BCD91-DA55-4F99-82F5-06FE1DEEC93B}"/>
    <cellStyle name="Note 2 3 4 4" xfId="28439" xr:uid="{54BAD90E-7CAC-4E70-9F02-CEF8C7832DDC}"/>
    <cellStyle name="Note 2 3 4 4 2" xfId="28440" xr:uid="{E3D2575B-FEE3-491B-AF50-646D0B887D75}"/>
    <cellStyle name="Note 2 3 4 5" xfId="28441" xr:uid="{313C9C60-E1E4-4248-B122-317036AC1415}"/>
    <cellStyle name="Note 2 3 4 6" xfId="28442" xr:uid="{4010C7C2-48B6-4E95-AFF1-31F3151B4205}"/>
    <cellStyle name="Note 2 3 5" xfId="28443" xr:uid="{34005A51-8CB1-421D-994F-FCAB995BC549}"/>
    <cellStyle name="Note 2 3 5 2" xfId="28444" xr:uid="{B5CE9718-6701-4B76-B34F-A469920C924E}"/>
    <cellStyle name="Note 2 3 5 3" xfId="28445" xr:uid="{9276D889-DFBB-42E7-B5A0-F350C18832B5}"/>
    <cellStyle name="Note 2 3 5 4" xfId="28446" xr:uid="{E5E7E744-43F7-4117-85BA-C8D784BCB06C}"/>
    <cellStyle name="Note 2 3 5 5" xfId="28447" xr:uid="{02D7EBB9-19EB-45E4-8C6A-CEA78973DEA3}"/>
    <cellStyle name="Note 2 3 6" xfId="28448" xr:uid="{811654D8-DD34-4B3A-92EB-DF1D03BF4E61}"/>
    <cellStyle name="Note 2 3 7" xfId="28449" xr:uid="{02F64755-6F08-4438-A663-6BACB3E951CC}"/>
    <cellStyle name="Note 2 3 8" xfId="28450" xr:uid="{C88D819D-FC08-4023-88DD-021953754AE5}"/>
    <cellStyle name="Note 2 3 9" xfId="28451" xr:uid="{9743FA06-8429-48FA-9EC7-E66B7B69F3B1}"/>
    <cellStyle name="Note 2 4" xfId="28452" xr:uid="{97951475-4ACD-4FE7-8917-70119D0E4820}"/>
    <cellStyle name="Note 2 4 2" xfId="28453" xr:uid="{F0378F32-618F-4F6E-9449-9142FB85E169}"/>
    <cellStyle name="Note 2 4 2 2" xfId="28454" xr:uid="{9667F85D-D534-4A22-B9F7-B811E6538065}"/>
    <cellStyle name="Note 2 4 2 2 2" xfId="28455" xr:uid="{D3EFBA82-FFC4-4802-BB82-8207E34B4173}"/>
    <cellStyle name="Note 2 4 2 2 2 2" xfId="28456" xr:uid="{54876626-0C41-4EC8-BFC9-B9F15A1CC365}"/>
    <cellStyle name="Note 2 4 2 2 2 2 2" xfId="28457" xr:uid="{BFFE5E1C-8A91-4D3A-8B7B-26B3C876D0E2}"/>
    <cellStyle name="Note 2 4 2 2 2 3" xfId="28458" xr:uid="{71CD01CD-E076-4513-9DFD-6110D895D9B9}"/>
    <cellStyle name="Note 2 4 2 2 2 4" xfId="28459" xr:uid="{CBE698C8-FF22-4627-883C-BCE4B3787E25}"/>
    <cellStyle name="Note 2 4 2 2 3" xfId="28460" xr:uid="{A8DBC3FC-664E-4889-9764-6919F49FF8A9}"/>
    <cellStyle name="Note 2 4 2 2 3 2" xfId="28461" xr:uid="{512E5F7C-972A-46B0-A889-3EDC2B29E4C8}"/>
    <cellStyle name="Note 2 4 2 2 4" xfId="28462" xr:uid="{4EBB833E-1521-409A-B1B7-FDDD7F162854}"/>
    <cellStyle name="Note 2 4 2 2 5" xfId="28463" xr:uid="{00C8B2E4-C150-4D5D-9000-A12E1162B4E2}"/>
    <cellStyle name="Note 2 4 2 3" xfId="28464" xr:uid="{27E4B69C-32E8-404A-A40C-B4E17D8C855E}"/>
    <cellStyle name="Note 2 4 2 3 2" xfId="28465" xr:uid="{96125690-9810-4EC5-B507-1A0CFACDD820}"/>
    <cellStyle name="Note 2 4 2 3 2 2" xfId="28466" xr:uid="{D480F252-D81A-40A7-8765-DEC3DE8D6D9D}"/>
    <cellStyle name="Note 2 4 2 3 3" xfId="28467" xr:uid="{39F75918-E3BE-4412-8938-BCDAC7A4F959}"/>
    <cellStyle name="Note 2 4 2 3 4" xfId="28468" xr:uid="{F415E2E0-471C-4024-B295-C0B4ECF89F79}"/>
    <cellStyle name="Note 2 4 2 4" xfId="28469" xr:uid="{3D2E50D4-CC91-4F05-A912-2350C98A4DE7}"/>
    <cellStyle name="Note 2 4 2 4 2" xfId="28470" xr:uid="{9D8EB90F-FAD6-42EF-9527-5B47E2B831D4}"/>
    <cellStyle name="Note 2 4 2 5" xfId="28471" xr:uid="{D0E7FF5C-0812-4F3E-936B-52C02647DDA3}"/>
    <cellStyle name="Note 2 4 2 6" xfId="28472" xr:uid="{A8EB19FE-4FBB-4E2B-8DE3-E4E50642409E}"/>
    <cellStyle name="Note 2 4 3" xfId="28473" xr:uid="{6C708E4E-6726-4CC8-B979-D5D032515A18}"/>
    <cellStyle name="Note 2 4 3 2" xfId="28474" xr:uid="{7508FEC9-EF57-4ECD-A62B-BF9A8E7548A5}"/>
    <cellStyle name="Note 2 4 3 2 2" xfId="28475" xr:uid="{FA3BB55A-C07C-4E78-BDCD-E1BC4C008C74}"/>
    <cellStyle name="Note 2 4 3 2 2 2" xfId="28476" xr:uid="{357E50EC-5C2F-4D1C-B954-8C2E536B6D46}"/>
    <cellStyle name="Note 2 4 3 2 3" xfId="28477" xr:uid="{047C454B-8F49-4CC7-9B06-A70DEBBC6F1D}"/>
    <cellStyle name="Note 2 4 3 2 4" xfId="28478" xr:uid="{18219E48-D967-4B48-9379-6FE84D603E90}"/>
    <cellStyle name="Note 2 4 3 3" xfId="28479" xr:uid="{2086B92A-F6E0-43DC-969B-91E375AAAE9B}"/>
    <cellStyle name="Note 2 4 3 3 2" xfId="28480" xr:uid="{248E95B2-2202-4BA5-B403-AEA55068C19B}"/>
    <cellStyle name="Note 2 4 3 4" xfId="28481" xr:uid="{05DD208A-1A71-42C2-8A9E-DCE31F77B9A3}"/>
    <cellStyle name="Note 2 4 3 5" xfId="28482" xr:uid="{01FECF7C-4C50-4852-BE16-460670BF5E6A}"/>
    <cellStyle name="Note 2 4 4" xfId="28483" xr:uid="{8E0D284A-6D09-4DCF-90BC-9332A77C757B}"/>
    <cellStyle name="Note 2 4 4 2" xfId="28484" xr:uid="{5160E202-9404-40A4-864D-525C251AAE26}"/>
    <cellStyle name="Note 2 4 4 2 2" xfId="28485" xr:uid="{78EA787A-D6D3-4F8F-B34D-A84910F04442}"/>
    <cellStyle name="Note 2 4 4 3" xfId="28486" xr:uid="{D2DA6727-B554-4354-BDE1-1915EAA4E690}"/>
    <cellStyle name="Note 2 4 4 4" xfId="28487" xr:uid="{60E1CD88-75B0-4620-A058-F2A45253CE3C}"/>
    <cellStyle name="Note 2 4 5" xfId="28488" xr:uid="{EE1FAAD3-5C9A-4406-B245-39F680C2BE94}"/>
    <cellStyle name="Note 2 4 5 2" xfId="28489" xr:uid="{F425DCEA-C258-4F83-8CDB-B6B80A689872}"/>
    <cellStyle name="Note 2 4 5 3" xfId="28490" xr:uid="{A56BA4F0-2CDC-4953-AA8D-75D163B27EA1}"/>
    <cellStyle name="Note 2 4 6" xfId="28491" xr:uid="{E57ED06E-FF3E-4595-9C27-72A216C7FB5C}"/>
    <cellStyle name="Note 2 4 7" xfId="28492" xr:uid="{F83DDDB0-4661-49C9-8952-DAD000AA6625}"/>
    <cellStyle name="Note 2 5" xfId="28493" xr:uid="{0A5F3901-3CA9-4F5B-B8FB-35B8743B935C}"/>
    <cellStyle name="Note 2 5 2" xfId="28494" xr:uid="{0B132CDD-A9D3-45BA-9F17-27C0920EC083}"/>
    <cellStyle name="Note 2 5 2 2" xfId="28495" xr:uid="{544794AD-D80A-47C1-A888-C4EB46F1FFCC}"/>
    <cellStyle name="Note 2 5 2 2 2" xfId="28496" xr:uid="{A13969B9-00BE-4CA2-A9E8-CC9D344ED9B8}"/>
    <cellStyle name="Note 2 5 2 2 2 2" xfId="28497" xr:uid="{FD8361E7-975E-41A0-9736-5C726D82395E}"/>
    <cellStyle name="Note 2 5 2 2 2 2 2" xfId="28498" xr:uid="{BD615FE2-F657-4E38-9D75-FDB6CA2167A0}"/>
    <cellStyle name="Note 2 5 2 2 2 3" xfId="28499" xr:uid="{3198622F-ADCA-4169-A489-FAF7BA3DE1E6}"/>
    <cellStyle name="Note 2 5 2 2 2 4" xfId="28500" xr:uid="{31F0549D-A69A-46F4-9B84-577340E2DE4F}"/>
    <cellStyle name="Note 2 5 2 2 3" xfId="28501" xr:uid="{A2764F41-B1C7-49A1-98F9-A3E449F204ED}"/>
    <cellStyle name="Note 2 5 2 2 3 2" xfId="28502" xr:uid="{FA244E37-45EF-47F7-B4CE-1E1B9CF12D0B}"/>
    <cellStyle name="Note 2 5 2 2 4" xfId="28503" xr:uid="{9DCECC42-184D-4AE3-AF48-BC0BB6C6B14B}"/>
    <cellStyle name="Note 2 5 2 2 5" xfId="28504" xr:uid="{E67FF91C-B023-46E5-A643-5B0ABFD9C6E6}"/>
    <cellStyle name="Note 2 5 2 3" xfId="28505" xr:uid="{21375874-6299-477A-A178-E7FC62985896}"/>
    <cellStyle name="Note 2 5 2 3 2" xfId="28506" xr:uid="{DB35AA4C-98F2-4931-AB60-34A4AE5C3F0C}"/>
    <cellStyle name="Note 2 5 2 3 2 2" xfId="28507" xr:uid="{07650ECB-7918-4CF5-B244-A91C4B9F69D2}"/>
    <cellStyle name="Note 2 5 2 3 3" xfId="28508" xr:uid="{2975D4EE-B354-4E00-B473-10F13D8FD909}"/>
    <cellStyle name="Note 2 5 2 3 4" xfId="28509" xr:uid="{279ABD51-239E-438C-9E40-005FAD650274}"/>
    <cellStyle name="Note 2 5 2 4" xfId="28510" xr:uid="{347DB1B9-6E5D-4326-8C41-281ABC97245A}"/>
    <cellStyle name="Note 2 5 2 4 2" xfId="28511" xr:uid="{9FFF1016-9815-4AE9-95D9-F2048546F072}"/>
    <cellStyle name="Note 2 5 2 5" xfId="28512" xr:uid="{A7E6B1D8-BDCE-494C-88AA-D1E4FB18605D}"/>
    <cellStyle name="Note 2 5 2 6" xfId="28513" xr:uid="{F5D4276C-4AD9-4C9B-A531-E23438F06AF7}"/>
    <cellStyle name="Note 2 5 3" xfId="28514" xr:uid="{2F78BA71-DAEF-47C9-B1CD-0062EDA70FB3}"/>
    <cellStyle name="Note 2 5 3 2" xfId="28515" xr:uid="{0197E0E0-8650-4280-A320-2F70854AFFED}"/>
    <cellStyle name="Note 2 5 3 2 2" xfId="28516" xr:uid="{6C3E6D5B-72A3-4627-AB9F-7410B434535D}"/>
    <cellStyle name="Note 2 5 3 2 2 2" xfId="28517" xr:uid="{12B11749-3821-4FD9-BF3F-25266A3E64BB}"/>
    <cellStyle name="Note 2 5 3 2 3" xfId="28518" xr:uid="{513675FC-467F-4787-A1AC-A8AC4DA5C51B}"/>
    <cellStyle name="Note 2 5 3 2 4" xfId="28519" xr:uid="{457BC462-F9D6-412C-A4F9-92258C5DB1DB}"/>
    <cellStyle name="Note 2 5 3 3" xfId="28520" xr:uid="{F93C2F21-BFC0-4612-94B1-88D36878E89D}"/>
    <cellStyle name="Note 2 5 3 3 2" xfId="28521" xr:uid="{B7299BBC-A09E-4C69-8AA7-4F3D084E0158}"/>
    <cellStyle name="Note 2 5 3 4" xfId="28522" xr:uid="{F4C79F60-D624-4F4E-B24F-E7C6D4100A8C}"/>
    <cellStyle name="Note 2 5 3 5" xfId="28523" xr:uid="{718797B7-29C4-4A21-BDD9-6ACDE1E16B2D}"/>
    <cellStyle name="Note 2 5 4" xfId="28524" xr:uid="{F755D2C5-D1C1-4C3B-A36F-568798D569AB}"/>
    <cellStyle name="Note 2 5 4 2" xfId="28525" xr:uid="{353C5D50-C9E0-425F-BE51-F7B489DDBF7F}"/>
    <cellStyle name="Note 2 5 4 2 2" xfId="28526" xr:uid="{733AD2F1-A98E-47F3-BA7A-A4593B517E6A}"/>
    <cellStyle name="Note 2 5 4 3" xfId="28527" xr:uid="{B333A85A-C3C0-4F00-BB76-523E3C7DF3AC}"/>
    <cellStyle name="Note 2 5 4 4" xfId="28528" xr:uid="{95BDF537-2230-430B-8726-F4F99C33E74C}"/>
    <cellStyle name="Note 2 5 5" xfId="28529" xr:uid="{22AA7EBF-95F6-4025-896B-7B6069D5198D}"/>
    <cellStyle name="Note 2 5 5 2" xfId="28530" xr:uid="{E5D82692-9F20-4217-BCBD-6B4895C7CA52}"/>
    <cellStyle name="Note 2 5 5 3" xfId="28531" xr:uid="{28E7AE4A-AB32-47ED-A8D1-0A8D44025C9C}"/>
    <cellStyle name="Note 2 5 6" xfId="28532" xr:uid="{6425C63E-AB29-492C-9D58-536A30EB51D0}"/>
    <cellStyle name="Note 2 5 7" xfId="28533" xr:uid="{D7EA3219-CA8A-4FD8-9AD7-787FDB477B35}"/>
    <cellStyle name="Note 2 6" xfId="28534" xr:uid="{8CF05A03-BCD7-4A66-B75C-C5C339091F93}"/>
    <cellStyle name="Note 2 6 2" xfId="28535" xr:uid="{2E630F88-0870-44B3-A8F8-0658A568762B}"/>
    <cellStyle name="Note 2 6 2 2" xfId="28536" xr:uid="{BF85474C-C779-4528-BF0F-C76FBF9A0A9E}"/>
    <cellStyle name="Note 2 6 2 2 2" xfId="28537" xr:uid="{A1BA859B-C5B3-4307-B97C-550F613E191A}"/>
    <cellStyle name="Note 2 6 2 2 2 2" xfId="28538" xr:uid="{E9B4D6C3-E541-464D-AA0D-F5DB07DD9F3D}"/>
    <cellStyle name="Note 2 6 2 2 3" xfId="28539" xr:uid="{4CD33136-01AD-42AD-A9F0-253A4528AE86}"/>
    <cellStyle name="Note 2 6 2 2 4" xfId="28540" xr:uid="{BD120D3E-9292-4D1D-BFF2-DA52D6ED10DE}"/>
    <cellStyle name="Note 2 6 2 3" xfId="28541" xr:uid="{04DFF13D-D3AE-44A3-9BAA-B29B2703E19A}"/>
    <cellStyle name="Note 2 6 2 3 2" xfId="28542" xr:uid="{59FF6B0E-597E-4A65-8006-767D56493F7C}"/>
    <cellStyle name="Note 2 6 2 4" xfId="28543" xr:uid="{13D0D0DB-F816-4914-8032-E588DE312EB7}"/>
    <cellStyle name="Note 2 6 2 5" xfId="28544" xr:uid="{9EF1E363-C731-458B-A8C4-339C94165459}"/>
    <cellStyle name="Note 2 6 3" xfId="28545" xr:uid="{9B3394F6-1F9E-447C-A522-D3A2F44D5EB8}"/>
    <cellStyle name="Note 2 6 3 2" xfId="28546" xr:uid="{AAC1B8A0-92CD-4A31-AD3A-D1B6BB06F69C}"/>
    <cellStyle name="Note 2 6 3 2 2" xfId="28547" xr:uid="{7652FCB7-0D5B-4BFC-BA24-E97C4511A5CB}"/>
    <cellStyle name="Note 2 6 3 3" xfId="28548" xr:uid="{06A1291F-4D47-4D4F-A3FD-AF1600B35369}"/>
    <cellStyle name="Note 2 6 3 4" xfId="28549" xr:uid="{F2A56AA6-BEFF-41DC-A467-C74F966C9ACE}"/>
    <cellStyle name="Note 2 6 4" xfId="28550" xr:uid="{02EF2DBE-937E-4961-8E8A-CAA02ADC7199}"/>
    <cellStyle name="Note 2 6 4 2" xfId="28551" xr:uid="{B004D776-E0CF-4494-AAAF-78B23FC7D436}"/>
    <cellStyle name="Note 2 6 5" xfId="28552" xr:uid="{15B88020-F44C-4FAB-8515-37ABD228F0BB}"/>
    <cellStyle name="Note 2 6 6" xfId="28553" xr:uid="{3D4F9A14-76DB-4AE8-B6C5-0FC139B32F21}"/>
    <cellStyle name="Note 2 7" xfId="28554" xr:uid="{CF59C0C7-8681-482F-BA40-2E421ED1E9E9}"/>
    <cellStyle name="Note 2 7 2" xfId="28555" xr:uid="{09931678-A69E-4B48-9C4D-2E3F3B7D7EBA}"/>
    <cellStyle name="Note 2 7 2 2" xfId="28556" xr:uid="{710A20ED-9601-405C-A4DD-D91C56EB4B6B}"/>
    <cellStyle name="Note 2 7 2 2 2" xfId="28557" xr:uid="{B38E1F6C-8647-4515-9E14-AF00EEB38222}"/>
    <cellStyle name="Note 2 7 2 3" xfId="28558" xr:uid="{04316F7A-4E97-4E4C-ABF2-44BFC69146CC}"/>
    <cellStyle name="Note 2 7 2 4" xfId="28559" xr:uid="{A39C6E89-0F34-44EC-B1B7-E9AA88D297F8}"/>
    <cellStyle name="Note 2 7 3" xfId="28560" xr:uid="{E73B6059-EE67-4E39-96EC-831608A55910}"/>
    <cellStyle name="Note 2 7 4" xfId="28561" xr:uid="{B629281E-F4D0-4633-9BF2-A35F9F5ED3E1}"/>
    <cellStyle name="Note 2 7 4 2" xfId="28562" xr:uid="{7481BD6D-858B-433F-BAAD-1C8CB61627EE}"/>
    <cellStyle name="Note 2 7 5" xfId="28563" xr:uid="{54ED27E0-3536-481C-B383-A4368F5BE182}"/>
    <cellStyle name="Note 2 7 6" xfId="28564" xr:uid="{821F3A12-14B9-4738-901D-859A6C8E4B4A}"/>
    <cellStyle name="Note 2 8" xfId="28565" xr:uid="{AA64590D-7900-4226-A6D8-18B43DC44A04}"/>
    <cellStyle name="Note 2 8 2" xfId="28566" xr:uid="{52FA86D2-DC18-438C-898F-2384338A58FD}"/>
    <cellStyle name="Note 2 8 2 2" xfId="28567" xr:uid="{1FA128B3-5381-4592-A39D-0B9A3231574B}"/>
    <cellStyle name="Note 2 8 3" xfId="28568" xr:uid="{B2D20708-BC94-48BD-8752-56420646E30B}"/>
    <cellStyle name="Note 2 8 4" xfId="28569" xr:uid="{555674A3-8490-45C8-8D96-5082268A6AEC}"/>
    <cellStyle name="Note 2 9" xfId="28570" xr:uid="{02E30B3C-6949-4D4C-BB63-6C68DD6048D1}"/>
    <cellStyle name="Note 2 9 2" xfId="28571" xr:uid="{8F5047BE-E20E-4F8B-8715-838A034F7048}"/>
    <cellStyle name="Note 2 9 3" xfId="28572" xr:uid="{ABF19C7D-FD93-417D-ACE1-AB1835F50690}"/>
    <cellStyle name="Note 3" xfId="359" xr:uid="{2B29C276-DF73-45DD-ADDD-20345E5FBDF3}"/>
    <cellStyle name="Note 3 10" xfId="28573" xr:uid="{62B53C4F-8C46-4910-9286-65D8D5D3B813}"/>
    <cellStyle name="Note 3 11" xfId="28574" xr:uid="{73C95F28-42DD-4231-B321-A38BEA008A23}"/>
    <cellStyle name="Note 3 12" xfId="28575" xr:uid="{7BC8A363-D875-4B3A-BEFB-73955293C75B}"/>
    <cellStyle name="Note 3 13" xfId="28576" xr:uid="{BD99E852-98E4-4A43-910F-6AA42F558758}"/>
    <cellStyle name="Note 3 14" xfId="28577" xr:uid="{8AEBC926-6C8C-477B-8D68-359017E11BA8}"/>
    <cellStyle name="Note 3 2" xfId="28578" xr:uid="{B05C5151-CAB0-4AA1-8E25-579E412D13E9}"/>
    <cellStyle name="Note 3 2 10" xfId="28579" xr:uid="{980E8067-A8E6-443D-B928-28333BFE6EDD}"/>
    <cellStyle name="Note 3 2 10 2" xfId="28580" xr:uid="{FF6006E1-1057-45A7-8AE3-207BD4274651}"/>
    <cellStyle name="Note 3 2 10 2 2" xfId="28581" xr:uid="{45246DC4-EBAA-47BF-9286-1D4A256EE377}"/>
    <cellStyle name="Note 3 2 10 3" xfId="28582" xr:uid="{D55487BD-0A80-44A4-9137-B1B380F68A29}"/>
    <cellStyle name="Note 3 2 11" xfId="28583" xr:uid="{11F37C8B-50DE-4A10-B8E0-6B5F8F4DE298}"/>
    <cellStyle name="Note 3 2 11 2" xfId="28584" xr:uid="{B73CCF61-51C2-45D1-B166-E84C176F2C45}"/>
    <cellStyle name="Note 3 2 11 2 2" xfId="28585" xr:uid="{F891DBB1-32F3-49F6-B0B6-5A4C0D6827F5}"/>
    <cellStyle name="Note 3 2 11 3" xfId="28586" xr:uid="{28121AF9-94D5-44DB-A1E4-32C0E42A82A7}"/>
    <cellStyle name="Note 3 2 12" xfId="28587" xr:uid="{5E5AB1C7-D8AA-4769-8859-99A3F0D58379}"/>
    <cellStyle name="Note 3 2 12 2" xfId="28588" xr:uid="{ECB38ED6-F9EB-4144-AB6A-3CA4070DD1C0}"/>
    <cellStyle name="Note 3 2 12 2 2" xfId="28589" xr:uid="{E8BC052E-371E-4BFB-8599-9A797AAE2C93}"/>
    <cellStyle name="Note 3 2 12 3" xfId="28590" xr:uid="{3533EF63-3D66-4C6B-96DD-08BF9B00A7A0}"/>
    <cellStyle name="Note 3 2 13" xfId="28591" xr:uid="{0FBA8732-4233-4D45-8834-0BE6420EEDEE}"/>
    <cellStyle name="Note 3 2 13 2" xfId="28592" xr:uid="{6565AF2B-03A8-4153-85CD-CFF871ED2D4D}"/>
    <cellStyle name="Note 3 2 13 2 2" xfId="28593" xr:uid="{3011554A-6550-4500-8C67-29B9B5A4F47A}"/>
    <cellStyle name="Note 3 2 13 3" xfId="28594" xr:uid="{F213A2C2-9DD1-4F93-B075-64B5A00506C3}"/>
    <cellStyle name="Note 3 2 14" xfId="28595" xr:uid="{1BE379E4-BE6F-44A7-BD8E-6A66C4FF0DE3}"/>
    <cellStyle name="Note 3 2 14 2" xfId="28596" xr:uid="{0B113785-95D1-4D0B-8915-AA342BAB081E}"/>
    <cellStyle name="Note 3 2 14 2 2" xfId="28597" xr:uid="{115858A8-9796-4603-897A-AEE5A54E58AE}"/>
    <cellStyle name="Note 3 2 14 3" xfId="28598" xr:uid="{36F61FA2-1D13-4830-8ABB-995639B59AA8}"/>
    <cellStyle name="Note 3 2 15" xfId="28599" xr:uid="{2BB40FBC-8F97-4C66-8D72-0DA74EBD2789}"/>
    <cellStyle name="Note 3 2 15 2" xfId="28600" xr:uid="{615AE7A1-32A2-4885-A422-5017A33203C1}"/>
    <cellStyle name="Note 3 2 15 2 2" xfId="28601" xr:uid="{26DCB367-B3EC-4A2E-9276-E9358D5DD3A7}"/>
    <cellStyle name="Note 3 2 15 3" xfId="28602" xr:uid="{D329FE68-801E-44F8-94CD-C0A773047FA4}"/>
    <cellStyle name="Note 3 2 16" xfId="28603" xr:uid="{84D07D46-3068-40EA-B058-7556A7DEAE6B}"/>
    <cellStyle name="Note 3 2 16 2" xfId="28604" xr:uid="{7FA2D886-9B0E-4902-AF92-D3008C3FDDA3}"/>
    <cellStyle name="Note 3 2 16 2 2" xfId="28605" xr:uid="{1B33ADDE-5681-45D0-ADFD-57CE88863E6E}"/>
    <cellStyle name="Note 3 2 16 3" xfId="28606" xr:uid="{0D7944AE-C40C-4F3B-93C6-8F1713FCE06E}"/>
    <cellStyle name="Note 3 2 17" xfId="28607" xr:uid="{C2455119-1F23-4596-9D36-8A07275A6D1E}"/>
    <cellStyle name="Note 3 2 17 2" xfId="28608" xr:uid="{A1CDD2FD-1877-46D4-BBBE-454DB769EAF7}"/>
    <cellStyle name="Note 3 2 17 2 2" xfId="28609" xr:uid="{71FA6679-668D-442F-B0B1-2893745AB099}"/>
    <cellStyle name="Note 3 2 17 3" xfId="28610" xr:uid="{211FEFBB-A12F-43BB-A991-358E27CF85D4}"/>
    <cellStyle name="Note 3 2 18" xfId="28611" xr:uid="{2E7955D3-D780-4EF7-AA03-8008D0A8FCA6}"/>
    <cellStyle name="Note 3 2 18 2" xfId="28612" xr:uid="{B048AC4D-598B-4396-9CB9-835B6D736F39}"/>
    <cellStyle name="Note 3 2 18 2 2" xfId="28613" xr:uid="{D84BD237-090D-4425-AB7D-FD147ABA76C0}"/>
    <cellStyle name="Note 3 2 18 3" xfId="28614" xr:uid="{09438054-5F22-4615-8039-7A2975FED10F}"/>
    <cellStyle name="Note 3 2 19" xfId="28615" xr:uid="{21C9334A-3798-40C2-9E5B-EA384FF3EFE9}"/>
    <cellStyle name="Note 3 2 19 2" xfId="28616" xr:uid="{C8A668FD-3D6B-47BA-8484-5583F9E2B185}"/>
    <cellStyle name="Note 3 2 19 2 2" xfId="28617" xr:uid="{1C321F9F-26CB-418A-8B0A-AD8A0F76E6BF}"/>
    <cellStyle name="Note 3 2 19 3" xfId="28618" xr:uid="{BF48D77A-AA00-40AF-81C2-B5F00944CE51}"/>
    <cellStyle name="Note 3 2 2" xfId="28619" xr:uid="{5C2E1A5F-48CE-4547-81B4-88EEDB9D8470}"/>
    <cellStyle name="Note 3 2 2 10" xfId="28620" xr:uid="{EE214D92-5122-45DC-A95E-C2352F21A177}"/>
    <cellStyle name="Note 3 2 2 10 2" xfId="28621" xr:uid="{3AD2AD08-C53E-4674-BC1F-BC3A18D46535}"/>
    <cellStyle name="Note 3 2 2 10 2 2" xfId="28622" xr:uid="{8097C9AD-247F-4F54-8B45-661AC428E0EE}"/>
    <cellStyle name="Note 3 2 2 10 3" xfId="28623" xr:uid="{804D597A-B2B1-4924-BFA3-5AF6C1393AAF}"/>
    <cellStyle name="Note 3 2 2 11" xfId="28624" xr:uid="{9ED3E178-169B-4804-8BB9-9901599ED707}"/>
    <cellStyle name="Note 3 2 2 11 2" xfId="28625" xr:uid="{730A4626-B5B6-4AE9-A0A4-24CDA3308296}"/>
    <cellStyle name="Note 3 2 2 11 2 2" xfId="28626" xr:uid="{DED36677-8E78-4D90-A84C-80EEC7F53C41}"/>
    <cellStyle name="Note 3 2 2 11 3" xfId="28627" xr:uid="{1518A1C9-A323-42CA-BC2A-BF4B6715813A}"/>
    <cellStyle name="Note 3 2 2 12" xfId="28628" xr:uid="{EC257A25-FC51-4EBA-8997-0E51962A21F0}"/>
    <cellStyle name="Note 3 2 2 12 2" xfId="28629" xr:uid="{8D2C9D8A-6D5B-4FF3-97C1-E4744EFC0652}"/>
    <cellStyle name="Note 3 2 2 12 2 2" xfId="28630" xr:uid="{4CC9C4E7-7552-4B34-865E-0206BA3B7B63}"/>
    <cellStyle name="Note 3 2 2 12 3" xfId="28631" xr:uid="{37AE496C-5986-4015-A1A9-5D836699E165}"/>
    <cellStyle name="Note 3 2 2 13" xfId="28632" xr:uid="{3624592B-2C31-4EC1-871F-B8DEB78EB1F3}"/>
    <cellStyle name="Note 3 2 2 13 2" xfId="28633" xr:uid="{0DC55B1D-E9DA-4CAA-A215-5F57EB3139F1}"/>
    <cellStyle name="Note 3 2 2 13 2 2" xfId="28634" xr:uid="{81087B38-1C88-49FF-89F5-36A688CC3355}"/>
    <cellStyle name="Note 3 2 2 13 3" xfId="28635" xr:uid="{15678F90-CE60-412E-A6E1-40047652A911}"/>
    <cellStyle name="Note 3 2 2 14" xfId="28636" xr:uid="{D7AA50A3-B92D-41FB-88D5-D93ECC768500}"/>
    <cellStyle name="Note 3 2 2 14 2" xfId="28637" xr:uid="{8FDA8AA2-2DDF-4A83-BE8B-E0B93D2A8AF9}"/>
    <cellStyle name="Note 3 2 2 14 2 2" xfId="28638" xr:uid="{2D80CC92-8D31-4A33-A15B-FD14B0ED9E0D}"/>
    <cellStyle name="Note 3 2 2 14 3" xfId="28639" xr:uid="{5EF0B363-A19B-4628-87DF-398E5F3438C5}"/>
    <cellStyle name="Note 3 2 2 15" xfId="28640" xr:uid="{DFD6BD56-A346-4FC0-AD89-6EBCC9850BF1}"/>
    <cellStyle name="Note 3 2 2 15 2" xfId="28641" xr:uid="{94A8F56C-33A9-49DF-AD6F-C5D965352571}"/>
    <cellStyle name="Note 3 2 2 15 2 2" xfId="28642" xr:uid="{58F6BC11-D823-4B08-99A0-4EAFFA53AAF0}"/>
    <cellStyle name="Note 3 2 2 15 3" xfId="28643" xr:uid="{ED0F41C4-A315-498D-92E5-2DB038BDEF04}"/>
    <cellStyle name="Note 3 2 2 16" xfId="28644" xr:uid="{6F008789-B2BE-4FE7-AEB6-4400B9F00AA2}"/>
    <cellStyle name="Note 3 2 2 16 2" xfId="28645" xr:uid="{C373D55F-7FAF-42B0-A549-36DDADA826F9}"/>
    <cellStyle name="Note 3 2 2 16 2 2" xfId="28646" xr:uid="{E6725437-2748-4D9F-8E4F-F57E4E74814D}"/>
    <cellStyle name="Note 3 2 2 16 3" xfId="28647" xr:uid="{494ECD2C-F0A9-41A9-BCB5-3429C56398D1}"/>
    <cellStyle name="Note 3 2 2 17" xfId="28648" xr:uid="{53A3265E-2C88-4662-8183-33748639D71F}"/>
    <cellStyle name="Note 3 2 2 17 2" xfId="28649" xr:uid="{06A009D7-087F-4128-B240-44B5ED4953FF}"/>
    <cellStyle name="Note 3 2 2 17 2 2" xfId="28650" xr:uid="{04F06579-4169-46AB-A002-CC7ABFD14467}"/>
    <cellStyle name="Note 3 2 2 17 3" xfId="28651" xr:uid="{7A814DCC-199A-4478-AE3C-FAE23B1C0CE0}"/>
    <cellStyle name="Note 3 2 2 18" xfId="28652" xr:uid="{A7685292-DD8A-463D-B568-E4E4EEFA88ED}"/>
    <cellStyle name="Note 3 2 2 18 2" xfId="28653" xr:uid="{39F6D5DB-6236-4FDD-A8CE-940999F28474}"/>
    <cellStyle name="Note 3 2 2 18 2 2" xfId="28654" xr:uid="{76919105-46AD-4496-AA44-23889D948D58}"/>
    <cellStyle name="Note 3 2 2 18 3" xfId="28655" xr:uid="{CA29BDC3-DAE7-4A22-9785-74E8C2555DC5}"/>
    <cellStyle name="Note 3 2 2 19" xfId="28656" xr:uid="{82832C4D-6388-428C-B2D6-8783165E8BE8}"/>
    <cellStyle name="Note 3 2 2 19 2" xfId="28657" xr:uid="{F81FDEA3-C1BC-40F2-8629-3FC8C0BBCE28}"/>
    <cellStyle name="Note 3 2 2 19 2 2" xfId="28658" xr:uid="{620A2B21-B0B2-4D5B-B90C-8C8CDC09437E}"/>
    <cellStyle name="Note 3 2 2 19 3" xfId="28659" xr:uid="{5A58F06F-3330-4EDC-97EB-B6E6D1ADAA50}"/>
    <cellStyle name="Note 3 2 2 2" xfId="28660" xr:uid="{8FD6BC82-3519-45AA-8362-228B412C934D}"/>
    <cellStyle name="Note 3 2 2 2 10" xfId="28661" xr:uid="{4910B257-CA9C-4E3F-BE70-5F3FF80D6418}"/>
    <cellStyle name="Note 3 2 2 2 10 2" xfId="28662" xr:uid="{CB5F5510-ADA7-471F-8EE8-D2FB2C4D33EA}"/>
    <cellStyle name="Note 3 2 2 2 10 2 2" xfId="28663" xr:uid="{811B7903-495A-42B5-A747-0F1951D73345}"/>
    <cellStyle name="Note 3 2 2 2 10 3" xfId="28664" xr:uid="{FC874E78-B4E8-4797-9A7E-90624E9D3F83}"/>
    <cellStyle name="Note 3 2 2 2 11" xfId="28665" xr:uid="{9F2FE92F-AE22-489B-861B-3F772AFBD137}"/>
    <cellStyle name="Note 3 2 2 2 11 2" xfId="28666" xr:uid="{3F5EADFA-2FAD-47F5-91C2-D566A837B606}"/>
    <cellStyle name="Note 3 2 2 2 11 2 2" xfId="28667" xr:uid="{0DAD9100-7509-4AAF-887C-B0B1DD5E7FE6}"/>
    <cellStyle name="Note 3 2 2 2 11 3" xfId="28668" xr:uid="{EEC5B7BA-2519-4BD3-8FCA-0E70E884F7EF}"/>
    <cellStyle name="Note 3 2 2 2 12" xfId="28669" xr:uid="{AFB4F6FC-7512-4854-84A2-D71AE563C8AE}"/>
    <cellStyle name="Note 3 2 2 2 12 2" xfId="28670" xr:uid="{BEBDC1ED-9CB8-4AA6-83BD-BADAF7288AA2}"/>
    <cellStyle name="Note 3 2 2 2 12 2 2" xfId="28671" xr:uid="{98D5B684-BDCF-4476-B724-5B5CFF961D0D}"/>
    <cellStyle name="Note 3 2 2 2 12 3" xfId="28672" xr:uid="{A49CED2C-3831-463E-A09F-547609B41492}"/>
    <cellStyle name="Note 3 2 2 2 13" xfId="28673" xr:uid="{290DBFD0-B8B2-4B54-9EB1-BF4CBD059CB1}"/>
    <cellStyle name="Note 3 2 2 2 13 2" xfId="28674" xr:uid="{3EBFF494-0261-4281-99BE-1B21F7642C8A}"/>
    <cellStyle name="Note 3 2 2 2 13 2 2" xfId="28675" xr:uid="{03798756-8526-4BA6-B4BF-D821081C9C71}"/>
    <cellStyle name="Note 3 2 2 2 13 3" xfId="28676" xr:uid="{E692B46A-F94A-42FF-A78E-7E6CB77AFFED}"/>
    <cellStyle name="Note 3 2 2 2 14" xfId="28677" xr:uid="{E84D4A43-3409-4BD5-9968-C8A429E3770C}"/>
    <cellStyle name="Note 3 2 2 2 14 2" xfId="28678" xr:uid="{A38B9059-5CA0-45CF-833D-1C52A7EC7D79}"/>
    <cellStyle name="Note 3 2 2 2 14 2 2" xfId="28679" xr:uid="{538D9233-135E-495C-9CB9-4AF0296138D2}"/>
    <cellStyle name="Note 3 2 2 2 14 3" xfId="28680" xr:uid="{BC0515F4-F87A-4B06-AD96-318CFF3462C9}"/>
    <cellStyle name="Note 3 2 2 2 15" xfId="28681" xr:uid="{8C6A8C1A-E9E6-4523-9B7D-5DDE5BB0026B}"/>
    <cellStyle name="Note 3 2 2 2 15 2" xfId="28682" xr:uid="{8EBC92F6-269A-4C7F-8F44-451E1DF34001}"/>
    <cellStyle name="Note 3 2 2 2 15 2 2" xfId="28683" xr:uid="{ABBF65C4-D45C-41CF-8B88-AB9A1C56C1D9}"/>
    <cellStyle name="Note 3 2 2 2 15 3" xfId="28684" xr:uid="{A5CC1A1F-32C4-4F4E-9957-24FA3BB89FC2}"/>
    <cellStyle name="Note 3 2 2 2 16" xfId="28685" xr:uid="{C4992AC6-9138-4E38-8D23-B70279FFAD0C}"/>
    <cellStyle name="Note 3 2 2 2 16 2" xfId="28686" xr:uid="{8E06FED7-EE08-45A3-8615-BC6913C112E6}"/>
    <cellStyle name="Note 3 2 2 2 16 2 2" xfId="28687" xr:uid="{570EE3C4-183A-4508-AEDF-0B7F37913B68}"/>
    <cellStyle name="Note 3 2 2 2 16 3" xfId="28688" xr:uid="{8A46FB5B-109E-49A2-8A7D-FCF431C0D357}"/>
    <cellStyle name="Note 3 2 2 2 17" xfId="28689" xr:uid="{D9423C04-CE90-4000-8C36-3FFFC8C95480}"/>
    <cellStyle name="Note 3 2 2 2 17 2" xfId="28690" xr:uid="{4F93B288-CAB8-4F1F-9460-3AB7FD35702F}"/>
    <cellStyle name="Note 3 2 2 2 17 2 2" xfId="28691" xr:uid="{8DB10633-8373-4B25-B0A9-849B5956880A}"/>
    <cellStyle name="Note 3 2 2 2 17 3" xfId="28692" xr:uid="{584C5A30-E75E-4435-B55D-FA5DEDAEA522}"/>
    <cellStyle name="Note 3 2 2 2 18" xfId="28693" xr:uid="{A530412B-36AE-4DC1-AF68-D53A63EE58F3}"/>
    <cellStyle name="Note 3 2 2 2 18 2" xfId="28694" xr:uid="{C78FA5D1-8782-480E-A8C0-1DE018DB5284}"/>
    <cellStyle name="Note 3 2 2 2 19" xfId="28695" xr:uid="{539B433F-D494-4665-999D-798CBAFA0B28}"/>
    <cellStyle name="Note 3 2 2 2 2" xfId="28696" xr:uid="{86C42A7A-E35A-4787-922A-0CA48F84076B}"/>
    <cellStyle name="Note 3 2 2 2 2 10" xfId="28697" xr:uid="{34DE1076-5A5E-40F1-B1FF-B795C0F15A54}"/>
    <cellStyle name="Note 3 2 2 2 2 10 2" xfId="28698" xr:uid="{EA87BCB9-7899-41EC-8319-AAB61B8AA911}"/>
    <cellStyle name="Note 3 2 2 2 2 10 2 2" xfId="28699" xr:uid="{B6377C65-673D-489D-9639-56D0FFBC9B72}"/>
    <cellStyle name="Note 3 2 2 2 2 10 3" xfId="28700" xr:uid="{72600D28-0359-454E-8925-A28A1AC7A350}"/>
    <cellStyle name="Note 3 2 2 2 2 11" xfId="28701" xr:uid="{271F1DE8-A194-40C6-889D-907E02A537BB}"/>
    <cellStyle name="Note 3 2 2 2 2 11 2" xfId="28702" xr:uid="{6E1EEBE8-17E2-4FC6-919A-C463CCA75C76}"/>
    <cellStyle name="Note 3 2 2 2 2 11 2 2" xfId="28703" xr:uid="{4B58F704-B9DA-44F3-9F1C-6C591FF78155}"/>
    <cellStyle name="Note 3 2 2 2 2 11 3" xfId="28704" xr:uid="{6103DCB8-0F60-4281-9A42-488BEF0ABF2D}"/>
    <cellStyle name="Note 3 2 2 2 2 12" xfId="28705" xr:uid="{C0B3F684-46D3-4947-9F45-589DD488949A}"/>
    <cellStyle name="Note 3 2 2 2 2 12 2" xfId="28706" xr:uid="{7E4141A3-FE39-417A-AB99-2F5DFEC1D16B}"/>
    <cellStyle name="Note 3 2 2 2 2 12 2 2" xfId="28707" xr:uid="{0EA0ACF0-3B0E-4800-821F-8DA089A90AFB}"/>
    <cellStyle name="Note 3 2 2 2 2 12 3" xfId="28708" xr:uid="{90C57061-3EBD-4699-93CC-127526C34759}"/>
    <cellStyle name="Note 3 2 2 2 2 13" xfId="28709" xr:uid="{C8903C3E-9153-42EB-B8F8-8DCB56550FDC}"/>
    <cellStyle name="Note 3 2 2 2 2 13 2" xfId="28710" xr:uid="{84DA37C1-F48F-414F-9C8D-6EBD5CCD86D1}"/>
    <cellStyle name="Note 3 2 2 2 2 13 2 2" xfId="28711" xr:uid="{51CF1FF3-CC93-48D3-923C-B25F7354DDA3}"/>
    <cellStyle name="Note 3 2 2 2 2 13 3" xfId="28712" xr:uid="{A4115260-A21E-453F-B00B-0A63B63448DF}"/>
    <cellStyle name="Note 3 2 2 2 2 14" xfId="28713" xr:uid="{14403001-5720-4934-ACB2-3C45869B1B21}"/>
    <cellStyle name="Note 3 2 2 2 2 14 2" xfId="28714" xr:uid="{49B86478-84B3-4A0A-8E28-0D68F036F91E}"/>
    <cellStyle name="Note 3 2 2 2 2 14 2 2" xfId="28715" xr:uid="{C74E2F78-77CA-4991-845A-403DC27BF3CB}"/>
    <cellStyle name="Note 3 2 2 2 2 14 3" xfId="28716" xr:uid="{E9A5C16D-BA96-432C-9F01-5D7664608082}"/>
    <cellStyle name="Note 3 2 2 2 2 15" xfId="28717" xr:uid="{E659AD5A-35BE-432C-868D-A77746A5640C}"/>
    <cellStyle name="Note 3 2 2 2 2 15 2" xfId="28718" xr:uid="{63A52189-7036-4533-8208-95F628795DCA}"/>
    <cellStyle name="Note 3 2 2 2 2 15 2 2" xfId="28719" xr:uid="{C9169770-4FB2-417A-A47B-F6D15B477EDF}"/>
    <cellStyle name="Note 3 2 2 2 2 15 3" xfId="28720" xr:uid="{88994422-00CA-45B5-B44F-139000CAE880}"/>
    <cellStyle name="Note 3 2 2 2 2 16" xfId="28721" xr:uid="{49DED3F8-8F4C-438A-BD1B-8704F713C66C}"/>
    <cellStyle name="Note 3 2 2 2 2 16 2" xfId="28722" xr:uid="{80AB962A-4BBA-4DD5-9FAB-D31585B94F41}"/>
    <cellStyle name="Note 3 2 2 2 2 16 2 2" xfId="28723" xr:uid="{2DB7DCDF-6E14-4310-806F-2F41E249FEC9}"/>
    <cellStyle name="Note 3 2 2 2 2 16 3" xfId="28724" xr:uid="{A9715B7A-28CC-4809-AAA6-FCE25FADF8DC}"/>
    <cellStyle name="Note 3 2 2 2 2 17" xfId="28725" xr:uid="{E4BF35D5-20A1-4B2D-A2FD-8949EE7CF3C3}"/>
    <cellStyle name="Note 3 2 2 2 2 17 2" xfId="28726" xr:uid="{C8A574F6-37A9-4D46-8008-736D46A86E19}"/>
    <cellStyle name="Note 3 2 2 2 2 17 2 2" xfId="28727" xr:uid="{BA362DEB-4641-4FF9-A174-205CE4EE3E8F}"/>
    <cellStyle name="Note 3 2 2 2 2 17 3" xfId="28728" xr:uid="{933C2B1D-C6AA-4652-9595-5C9A5BCB37E2}"/>
    <cellStyle name="Note 3 2 2 2 2 18" xfId="28729" xr:uid="{FCF2A116-4877-4A05-83B0-DB3040D965F5}"/>
    <cellStyle name="Note 3 2 2 2 2 18 2" xfId="28730" xr:uid="{7E8456DB-BD6D-4885-B22B-8FE9C4ECE044}"/>
    <cellStyle name="Note 3 2 2 2 2 18 2 2" xfId="28731" xr:uid="{E912B814-17ED-41F3-96CD-7024D71C8DD1}"/>
    <cellStyle name="Note 3 2 2 2 2 18 3" xfId="28732" xr:uid="{34E578B3-4B40-491D-B982-442B7D750606}"/>
    <cellStyle name="Note 3 2 2 2 2 19" xfId="28733" xr:uid="{C3221EA3-5295-4A78-96A2-3EE2EC3C7CE4}"/>
    <cellStyle name="Note 3 2 2 2 2 19 2" xfId="28734" xr:uid="{8B9EA3DC-12C7-4060-BEB3-F4BF66D709BA}"/>
    <cellStyle name="Note 3 2 2 2 2 19 2 2" xfId="28735" xr:uid="{75379529-FFC9-4FDE-A9DD-8A4AFEB1FC53}"/>
    <cellStyle name="Note 3 2 2 2 2 19 3" xfId="28736" xr:uid="{4198BD6F-A09B-476C-824C-73A86A0984DA}"/>
    <cellStyle name="Note 3 2 2 2 2 2" xfId="28737" xr:uid="{A6647C19-E59D-4587-B49F-C4304BEB8E19}"/>
    <cellStyle name="Note 3 2 2 2 2 2 2" xfId="28738" xr:uid="{DA10B5E8-73DF-479A-A625-2DA69658219C}"/>
    <cellStyle name="Note 3 2 2 2 2 2 2 2" xfId="28739" xr:uid="{4B34E30D-FEE7-4464-8CAA-885B8CE51497}"/>
    <cellStyle name="Note 3 2 2 2 2 2 2 3" xfId="28740" xr:uid="{393B6E8E-31E0-4CE0-B4B4-A02B067B04DF}"/>
    <cellStyle name="Note 3 2 2 2 2 2 3" xfId="28741" xr:uid="{25A8076B-2F39-46E4-84A6-91BA6F99F782}"/>
    <cellStyle name="Note 3 2 2 2 2 2 3 2" xfId="28742" xr:uid="{A8E98358-3C4B-45D3-BDC2-BEBD444C31E6}"/>
    <cellStyle name="Note 3 2 2 2 2 2 4" xfId="28743" xr:uid="{69166013-87D9-4E1F-A4E2-E9AB860A0602}"/>
    <cellStyle name="Note 3 2 2 2 2 20" xfId="28744" xr:uid="{5D44CCAA-EA77-484F-BC8B-CC346014BA0A}"/>
    <cellStyle name="Note 3 2 2 2 2 20 2" xfId="28745" xr:uid="{3BD3B991-3F3E-4C9D-8583-0E7DD1EF2715}"/>
    <cellStyle name="Note 3 2 2 2 2 20 2 2" xfId="28746" xr:uid="{664460FA-614E-4F3F-A0D8-8BBB216660E0}"/>
    <cellStyle name="Note 3 2 2 2 2 20 3" xfId="28747" xr:uid="{1377098C-34A3-4389-A5D7-D89A679A39F9}"/>
    <cellStyle name="Note 3 2 2 2 2 21" xfId="28748" xr:uid="{252B2CDF-9871-4DAE-BA7B-4887167927B4}"/>
    <cellStyle name="Note 3 2 2 2 2 21 2" xfId="28749" xr:uid="{56BA410B-F0F0-4472-9874-DCF4CA11F56D}"/>
    <cellStyle name="Note 3 2 2 2 2 22" xfId="28750" xr:uid="{4193C394-B144-4DCD-A42B-16349589FE04}"/>
    <cellStyle name="Note 3 2 2 2 2 23" xfId="28751" xr:uid="{4BCFEDD1-7A42-4C90-99F7-0E1961E79F75}"/>
    <cellStyle name="Note 3 2 2 2 2 3" xfId="28752" xr:uid="{3EE146C8-D256-4C96-A254-46893C037623}"/>
    <cellStyle name="Note 3 2 2 2 2 3 2" xfId="28753" xr:uid="{B44FC3B0-0EBD-46DA-BA20-618031117007}"/>
    <cellStyle name="Note 3 2 2 2 2 3 2 2" xfId="28754" xr:uid="{407B297B-0230-4602-AF8D-5830D3139B53}"/>
    <cellStyle name="Note 3 2 2 2 2 3 3" xfId="28755" xr:uid="{D88ADC55-8425-42FD-A089-B593A8C32DFA}"/>
    <cellStyle name="Note 3 2 2 2 2 3 4" xfId="28756" xr:uid="{99BF3D5F-998E-46BA-8753-E02A93A21D83}"/>
    <cellStyle name="Note 3 2 2 2 2 4" xfId="28757" xr:uid="{149C9382-BAA5-45BE-91DF-79A1AAAC6BF0}"/>
    <cellStyle name="Note 3 2 2 2 2 4 2" xfId="28758" xr:uid="{5E1FC434-8B2D-4F3C-A1C8-BB3CB59E4684}"/>
    <cellStyle name="Note 3 2 2 2 2 4 2 2" xfId="28759" xr:uid="{5C6CDB84-CA56-4C26-A2C2-0C58A31B80A1}"/>
    <cellStyle name="Note 3 2 2 2 2 4 3" xfId="28760" xr:uid="{6DAFDEEE-1ADF-4237-B2CF-4751DC62545A}"/>
    <cellStyle name="Note 3 2 2 2 2 4 4" xfId="28761" xr:uid="{181D79BE-5EC2-4F41-920E-8D82382BDCB0}"/>
    <cellStyle name="Note 3 2 2 2 2 5" xfId="28762" xr:uid="{A602DDBE-133A-4938-93E4-A2665EB21773}"/>
    <cellStyle name="Note 3 2 2 2 2 5 2" xfId="28763" xr:uid="{3B999FEF-89F4-4C02-8C6F-4F8759FB53B4}"/>
    <cellStyle name="Note 3 2 2 2 2 5 2 2" xfId="28764" xr:uid="{33576698-CA32-471E-9FEA-0AEE94B94D7E}"/>
    <cellStyle name="Note 3 2 2 2 2 5 3" xfId="28765" xr:uid="{8BFC9469-996F-4972-9D71-C857AEBD2AF9}"/>
    <cellStyle name="Note 3 2 2 2 2 6" xfId="28766" xr:uid="{F6AF570E-DA53-480B-807E-294DEABF52A8}"/>
    <cellStyle name="Note 3 2 2 2 2 6 2" xfId="28767" xr:uid="{DB1D6C83-15C6-4DC5-B4DE-F7D8D85CB522}"/>
    <cellStyle name="Note 3 2 2 2 2 6 2 2" xfId="28768" xr:uid="{E1C10F2B-D088-42AE-AC19-C899DF44983D}"/>
    <cellStyle name="Note 3 2 2 2 2 6 3" xfId="28769" xr:uid="{B148E34D-4D69-425E-9559-D6E9F7F1B74B}"/>
    <cellStyle name="Note 3 2 2 2 2 7" xfId="28770" xr:uid="{8F9908A5-4A2E-4105-93CD-A9ACC4BC861F}"/>
    <cellStyle name="Note 3 2 2 2 2 7 2" xfId="28771" xr:uid="{2E73B066-F2F9-44BB-BB92-88902884A6CD}"/>
    <cellStyle name="Note 3 2 2 2 2 7 2 2" xfId="28772" xr:uid="{579CE8F8-5EB3-4168-957F-4B64657D8C04}"/>
    <cellStyle name="Note 3 2 2 2 2 7 3" xfId="28773" xr:uid="{2D5F8287-F96C-4CC3-9750-93C4B2406E65}"/>
    <cellStyle name="Note 3 2 2 2 2 8" xfId="28774" xr:uid="{C18B4F57-E213-4A61-B350-8D9D1B356FED}"/>
    <cellStyle name="Note 3 2 2 2 2 8 2" xfId="28775" xr:uid="{0DC947BE-F1D9-4D14-84CE-BA2E913A8719}"/>
    <cellStyle name="Note 3 2 2 2 2 8 2 2" xfId="28776" xr:uid="{6B6045F2-421F-4A01-B7C5-D57C8A545DDD}"/>
    <cellStyle name="Note 3 2 2 2 2 8 3" xfId="28777" xr:uid="{751620C7-4340-46C9-A93F-6D2A2287B366}"/>
    <cellStyle name="Note 3 2 2 2 2 9" xfId="28778" xr:uid="{298ED9AD-8304-4B7C-A860-1AEEF28D6076}"/>
    <cellStyle name="Note 3 2 2 2 2 9 2" xfId="28779" xr:uid="{AA562BF2-4102-4901-A7D8-56B7FF6AE6DC}"/>
    <cellStyle name="Note 3 2 2 2 2 9 2 2" xfId="28780" xr:uid="{D11FDF6F-1E43-44D8-89D8-C093C1B3A5DF}"/>
    <cellStyle name="Note 3 2 2 2 2 9 3" xfId="28781" xr:uid="{FBDB8FF3-DD7A-4A6B-8246-9BD0C08C217E}"/>
    <cellStyle name="Note 3 2 2 2 20" xfId="28782" xr:uid="{1F7ED520-90B9-4506-95AF-0F2D5F1A0632}"/>
    <cellStyle name="Note 3 2 2 2 3" xfId="28783" xr:uid="{F094144D-E0C2-465A-B927-89FBA8FBACA1}"/>
    <cellStyle name="Note 3 2 2 2 3 2" xfId="28784" xr:uid="{C75014DB-A75A-4D86-A438-50AA70ADA4AD}"/>
    <cellStyle name="Note 3 2 2 2 3 2 2" xfId="28785" xr:uid="{8D53D14C-F70C-4D89-AFBD-0EACE2ADCB85}"/>
    <cellStyle name="Note 3 2 2 2 3 2 3" xfId="28786" xr:uid="{53DD7AAA-7DFF-4F4B-90C8-7B726ADC06A2}"/>
    <cellStyle name="Note 3 2 2 2 3 3" xfId="28787" xr:uid="{CD73EB21-375B-43D8-8086-F48CDCF40BD1}"/>
    <cellStyle name="Note 3 2 2 2 3 3 2" xfId="28788" xr:uid="{AAF331C4-AB31-4C10-82AD-5CCDD78B4B47}"/>
    <cellStyle name="Note 3 2 2 2 3 4" xfId="28789" xr:uid="{DB9A4A28-7A71-4245-AB94-F804F4CAA3EC}"/>
    <cellStyle name="Note 3 2 2 2 4" xfId="28790" xr:uid="{C73849E3-1FB8-45CC-AACB-E8FC78EAD08E}"/>
    <cellStyle name="Note 3 2 2 2 4 2" xfId="28791" xr:uid="{9EFF8CA0-AB7B-4B4D-AC83-6275743C203F}"/>
    <cellStyle name="Note 3 2 2 2 4 2 2" xfId="28792" xr:uid="{83AE6387-313D-4D7B-AFFF-F12C631B073E}"/>
    <cellStyle name="Note 3 2 2 2 4 3" xfId="28793" xr:uid="{717AF6A4-CE18-4B28-B33C-146F35D2B2A7}"/>
    <cellStyle name="Note 3 2 2 2 4 4" xfId="28794" xr:uid="{AC033487-0A80-4368-897D-EDB2499F611F}"/>
    <cellStyle name="Note 3 2 2 2 5" xfId="28795" xr:uid="{4C300040-13FC-4AEE-8F8B-E13C6AA749BE}"/>
    <cellStyle name="Note 3 2 2 2 5 2" xfId="28796" xr:uid="{9C26521D-C250-41D3-9149-0B97ACAB4780}"/>
    <cellStyle name="Note 3 2 2 2 5 2 2" xfId="28797" xr:uid="{2C4469D4-7BFA-4EB5-9278-0D0C4F60B5FF}"/>
    <cellStyle name="Note 3 2 2 2 5 3" xfId="28798" xr:uid="{134BF378-A415-4D1B-B179-A13987DE6F38}"/>
    <cellStyle name="Note 3 2 2 2 5 4" xfId="28799" xr:uid="{7035E9D7-F836-4337-B4C1-9E163B788CAE}"/>
    <cellStyle name="Note 3 2 2 2 6" xfId="28800" xr:uid="{655F4C44-4D3E-47C6-BFE2-4E8182393440}"/>
    <cellStyle name="Note 3 2 2 2 6 2" xfId="28801" xr:uid="{F59CAC97-35F8-4352-B70E-23A74650BEC7}"/>
    <cellStyle name="Note 3 2 2 2 6 2 2" xfId="28802" xr:uid="{772F43E8-E95B-48BD-A737-3FD54C65B5F0}"/>
    <cellStyle name="Note 3 2 2 2 6 3" xfId="28803" xr:uid="{6773E88A-C561-4297-86EC-E44E94D3E8C7}"/>
    <cellStyle name="Note 3 2 2 2 7" xfId="28804" xr:uid="{0B7022AA-BC11-4D76-B5AB-8296C2D3EF93}"/>
    <cellStyle name="Note 3 2 2 2 7 2" xfId="28805" xr:uid="{1CF54942-A090-43C0-A893-25DCA13B7F63}"/>
    <cellStyle name="Note 3 2 2 2 7 2 2" xfId="28806" xr:uid="{0A00222C-C369-4A66-B736-09FADA66DA62}"/>
    <cellStyle name="Note 3 2 2 2 7 3" xfId="28807" xr:uid="{A775E46F-8E9D-4CFF-9A1C-949BD6820BF4}"/>
    <cellStyle name="Note 3 2 2 2 8" xfId="28808" xr:uid="{FBCB03ED-01FC-4C38-A717-C29D1A47C995}"/>
    <cellStyle name="Note 3 2 2 2 8 2" xfId="28809" xr:uid="{BE153298-54FA-422D-AFB6-4843702D3785}"/>
    <cellStyle name="Note 3 2 2 2 8 2 2" xfId="28810" xr:uid="{66D6F003-8E14-4E79-8681-B3B979D17C48}"/>
    <cellStyle name="Note 3 2 2 2 8 3" xfId="28811" xr:uid="{04B68E58-8FFD-40FF-948C-ABB37A155109}"/>
    <cellStyle name="Note 3 2 2 2 9" xfId="28812" xr:uid="{50E44CA6-7C58-4E69-84D3-CD40011860C4}"/>
    <cellStyle name="Note 3 2 2 2 9 2" xfId="28813" xr:uid="{151E4C9E-8F3A-44D2-B4DE-D266FED671A4}"/>
    <cellStyle name="Note 3 2 2 2 9 2 2" xfId="28814" xr:uid="{E52A0B1C-A985-4EFE-A608-F7C97786AF54}"/>
    <cellStyle name="Note 3 2 2 2 9 3" xfId="28815" xr:uid="{F0299310-B9F9-4B7E-A512-552F5D437D34}"/>
    <cellStyle name="Note 3 2 2 20" xfId="28816" xr:uid="{7CBA735D-BEB1-4F51-9353-746807AE9371}"/>
    <cellStyle name="Note 3 2 2 20 2" xfId="28817" xr:uid="{D5B9CE29-A4D9-48A5-A651-E4DC9A3F0A9B}"/>
    <cellStyle name="Note 3 2 2 20 2 2" xfId="28818" xr:uid="{495949BF-9ADE-43A4-BC53-667F9513E8A5}"/>
    <cellStyle name="Note 3 2 2 20 3" xfId="28819" xr:uid="{2DDD883C-9B3A-4BC7-B1B6-2B7F27D86806}"/>
    <cellStyle name="Note 3 2 2 21" xfId="28820" xr:uid="{F77A1F0B-05D3-4265-998A-049C3B77671A}"/>
    <cellStyle name="Note 3 2 2 21 2" xfId="28821" xr:uid="{28B90D04-9029-4325-A6A5-D47C8586E47A}"/>
    <cellStyle name="Note 3 2 2 22" xfId="28822" xr:uid="{7FCC8F41-A6FA-4559-8AE2-1235165371B5}"/>
    <cellStyle name="Note 3 2 2 23" xfId="28823" xr:uid="{BD5446D9-25A3-4A0E-A737-2F074456BD1E}"/>
    <cellStyle name="Note 3 2 2 3" xfId="28824" xr:uid="{7BE0BBBF-6386-4908-BDAD-A7CCCF030B06}"/>
    <cellStyle name="Note 3 2 2 3 10" xfId="28825" xr:uid="{4C600BA1-275F-4BEE-B713-AC239D988A4B}"/>
    <cellStyle name="Note 3 2 2 3 10 2" xfId="28826" xr:uid="{3DB4ACF3-6E07-4EC6-BCCD-A220D11E9665}"/>
    <cellStyle name="Note 3 2 2 3 10 2 2" xfId="28827" xr:uid="{33EBAF2A-5287-41EA-976E-45464B61C526}"/>
    <cellStyle name="Note 3 2 2 3 10 3" xfId="28828" xr:uid="{CDE6888D-CBEA-42D6-A20D-D04A4533AF3B}"/>
    <cellStyle name="Note 3 2 2 3 11" xfId="28829" xr:uid="{D2BD8B2D-E026-484F-900D-2158B66021F5}"/>
    <cellStyle name="Note 3 2 2 3 11 2" xfId="28830" xr:uid="{D3CA1CA2-1B45-4914-BCC5-2EBA8209208B}"/>
    <cellStyle name="Note 3 2 2 3 11 2 2" xfId="28831" xr:uid="{DEBE0873-A2B2-4C2C-A4C1-A947C49BF01F}"/>
    <cellStyle name="Note 3 2 2 3 11 3" xfId="28832" xr:uid="{763125CB-96BD-4453-A01C-A1E7F79C3CCE}"/>
    <cellStyle name="Note 3 2 2 3 12" xfId="28833" xr:uid="{DE4E8D8F-812D-4CC6-9422-CDC6EE44F6E4}"/>
    <cellStyle name="Note 3 2 2 3 12 2" xfId="28834" xr:uid="{E2329118-2F33-4560-B18F-895E3A75682B}"/>
    <cellStyle name="Note 3 2 2 3 12 2 2" xfId="28835" xr:uid="{5BDD09A8-7D48-48B1-9269-48A9A64587E1}"/>
    <cellStyle name="Note 3 2 2 3 12 3" xfId="28836" xr:uid="{87104A95-62E1-4D8F-9CB0-73A357EF3747}"/>
    <cellStyle name="Note 3 2 2 3 13" xfId="28837" xr:uid="{96AAA6B3-8AAB-44D3-A49E-6BDD971D718A}"/>
    <cellStyle name="Note 3 2 2 3 13 2" xfId="28838" xr:uid="{1AF3B4B5-7179-443A-8D86-92E31C0C2A94}"/>
    <cellStyle name="Note 3 2 2 3 13 2 2" xfId="28839" xr:uid="{265D6821-8F8C-4336-BE42-86E500E38FA4}"/>
    <cellStyle name="Note 3 2 2 3 13 3" xfId="28840" xr:uid="{8CECA4B2-E49B-49FB-AEF7-B1D4BB779D82}"/>
    <cellStyle name="Note 3 2 2 3 14" xfId="28841" xr:uid="{43FBF69E-1988-402C-A172-F4586106C4AC}"/>
    <cellStyle name="Note 3 2 2 3 14 2" xfId="28842" xr:uid="{1CD8AF4E-DDD9-4A68-A70D-4794697440B6}"/>
    <cellStyle name="Note 3 2 2 3 14 2 2" xfId="28843" xr:uid="{ECD76753-E7D6-4772-A4B9-A2CA8FAE5000}"/>
    <cellStyle name="Note 3 2 2 3 14 3" xfId="28844" xr:uid="{72B3F3A3-8A8E-4838-AC21-C553F081B0BE}"/>
    <cellStyle name="Note 3 2 2 3 15" xfId="28845" xr:uid="{642EF522-1A31-4B1B-9627-DC10E62D139B}"/>
    <cellStyle name="Note 3 2 2 3 15 2" xfId="28846" xr:uid="{E6384EA5-6EB4-46E0-AE02-13D4FF3484A8}"/>
    <cellStyle name="Note 3 2 2 3 15 2 2" xfId="28847" xr:uid="{6DB4EFE1-570F-4284-9DCE-13EF5CB549A6}"/>
    <cellStyle name="Note 3 2 2 3 15 3" xfId="28848" xr:uid="{86D34BDD-456F-4646-9A25-C73C3ECAF4C9}"/>
    <cellStyle name="Note 3 2 2 3 16" xfId="28849" xr:uid="{748D331E-4873-45CE-9DD5-002802262632}"/>
    <cellStyle name="Note 3 2 2 3 16 2" xfId="28850" xr:uid="{A1EF9099-8863-4969-930F-A3C502EFADE2}"/>
    <cellStyle name="Note 3 2 2 3 16 2 2" xfId="28851" xr:uid="{241A6166-2F28-444E-B998-862316EE6516}"/>
    <cellStyle name="Note 3 2 2 3 16 3" xfId="28852" xr:uid="{20D55FA5-D04D-4959-9280-ED264FEDF2B5}"/>
    <cellStyle name="Note 3 2 2 3 17" xfId="28853" xr:uid="{00245338-9539-4A1F-A149-FD161C528D25}"/>
    <cellStyle name="Note 3 2 2 3 17 2" xfId="28854" xr:uid="{EFFBA420-BE4A-424D-AB10-A3BC38681808}"/>
    <cellStyle name="Note 3 2 2 3 17 2 2" xfId="28855" xr:uid="{E3112C4F-065E-47C9-8C70-546860910A5F}"/>
    <cellStyle name="Note 3 2 2 3 17 3" xfId="28856" xr:uid="{2E949B91-D3EF-4CEF-8239-BC7EC6BE92B3}"/>
    <cellStyle name="Note 3 2 2 3 18" xfId="28857" xr:uid="{BA343ED4-DB1B-4066-9DBF-82ACC37B11EC}"/>
    <cellStyle name="Note 3 2 2 3 18 2" xfId="28858" xr:uid="{837B2DD1-66D3-4BB0-8F76-3F8D9DFF7BDC}"/>
    <cellStyle name="Note 3 2 2 3 19" xfId="28859" xr:uid="{8FBB8A2D-0BC5-47A2-B517-A932375C6F4C}"/>
    <cellStyle name="Note 3 2 2 3 2" xfId="28860" xr:uid="{4A096AE9-A3B0-4200-A1F8-4A77DE25D77C}"/>
    <cellStyle name="Note 3 2 2 3 2 10" xfId="28861" xr:uid="{E660D5C5-6974-427A-99E4-C4323746D66B}"/>
    <cellStyle name="Note 3 2 2 3 2 10 2" xfId="28862" xr:uid="{A49997D4-7FCC-4714-99E0-02AD605AB12C}"/>
    <cellStyle name="Note 3 2 2 3 2 10 2 2" xfId="28863" xr:uid="{0AE83182-45DF-4DA8-A384-93AD8E98BE57}"/>
    <cellStyle name="Note 3 2 2 3 2 10 3" xfId="28864" xr:uid="{5307DEBB-FE67-4319-AFA1-817CF875BB8E}"/>
    <cellStyle name="Note 3 2 2 3 2 11" xfId="28865" xr:uid="{B8022E5D-475B-4CF0-8A52-0F13A3D3C91A}"/>
    <cellStyle name="Note 3 2 2 3 2 11 2" xfId="28866" xr:uid="{0B944D05-F62C-4ABC-8D48-37D87224D12A}"/>
    <cellStyle name="Note 3 2 2 3 2 11 2 2" xfId="28867" xr:uid="{F6B36465-4EF5-40CB-AD7F-F631EAA6D551}"/>
    <cellStyle name="Note 3 2 2 3 2 11 3" xfId="28868" xr:uid="{6EFC61A3-A5A6-4D9F-A838-5683AC29C26F}"/>
    <cellStyle name="Note 3 2 2 3 2 12" xfId="28869" xr:uid="{75B19C2E-1B16-44EF-BAE9-15F353A2E16C}"/>
    <cellStyle name="Note 3 2 2 3 2 12 2" xfId="28870" xr:uid="{927D885F-5E92-4D42-B769-9C95AAD429B4}"/>
    <cellStyle name="Note 3 2 2 3 2 12 2 2" xfId="28871" xr:uid="{41C1D329-C420-4D46-9CC1-4FF09AB9CFE2}"/>
    <cellStyle name="Note 3 2 2 3 2 12 3" xfId="28872" xr:uid="{0C0D5C15-37D0-4065-AE0A-C4918F481BF3}"/>
    <cellStyle name="Note 3 2 2 3 2 13" xfId="28873" xr:uid="{FD8BF7A0-7C59-4D95-A04B-A5E3F0C4E570}"/>
    <cellStyle name="Note 3 2 2 3 2 13 2" xfId="28874" xr:uid="{E12C2B99-F7F1-4E96-8051-4234DFF9A689}"/>
    <cellStyle name="Note 3 2 2 3 2 13 2 2" xfId="28875" xr:uid="{8492C617-14DC-4282-8849-971391914A54}"/>
    <cellStyle name="Note 3 2 2 3 2 13 3" xfId="28876" xr:uid="{48A3DECD-A829-4E98-A34D-88E37F925348}"/>
    <cellStyle name="Note 3 2 2 3 2 14" xfId="28877" xr:uid="{982FF161-A99E-4FD3-9F03-1CE2E77EC4BE}"/>
    <cellStyle name="Note 3 2 2 3 2 14 2" xfId="28878" xr:uid="{CABA79C9-19C5-471D-A3AF-8827F276D939}"/>
    <cellStyle name="Note 3 2 2 3 2 14 2 2" xfId="28879" xr:uid="{5846A0C7-CDAF-4955-A9F6-133966E9BFFF}"/>
    <cellStyle name="Note 3 2 2 3 2 14 3" xfId="28880" xr:uid="{58F529F3-BC51-421D-82DE-C926A4DE69CB}"/>
    <cellStyle name="Note 3 2 2 3 2 15" xfId="28881" xr:uid="{E1596052-2715-4279-B26D-552D55B74B2D}"/>
    <cellStyle name="Note 3 2 2 3 2 15 2" xfId="28882" xr:uid="{F536C066-C811-4459-8060-E7E4AC91EBFB}"/>
    <cellStyle name="Note 3 2 2 3 2 15 2 2" xfId="28883" xr:uid="{D8983E6F-2970-4EEB-BB5B-6D48FD4FE41B}"/>
    <cellStyle name="Note 3 2 2 3 2 15 3" xfId="28884" xr:uid="{6A6FF563-3ED9-45E2-84F8-841340650037}"/>
    <cellStyle name="Note 3 2 2 3 2 16" xfId="28885" xr:uid="{E2D596A5-AB57-4738-A69E-2E3285715CA9}"/>
    <cellStyle name="Note 3 2 2 3 2 16 2" xfId="28886" xr:uid="{5FB68DA7-7D3A-48D2-BFF9-267436C2D749}"/>
    <cellStyle name="Note 3 2 2 3 2 16 2 2" xfId="28887" xr:uid="{56779498-E523-42FE-BDA0-609A56831BA1}"/>
    <cellStyle name="Note 3 2 2 3 2 16 3" xfId="28888" xr:uid="{8B52C11C-CDEC-465D-83BB-F495343C2EB9}"/>
    <cellStyle name="Note 3 2 2 3 2 17" xfId="28889" xr:uid="{0871EF19-B1FC-4B21-B824-FAC0A4AA276F}"/>
    <cellStyle name="Note 3 2 2 3 2 17 2" xfId="28890" xr:uid="{8A5A426B-3073-41EE-A912-00404CDAE964}"/>
    <cellStyle name="Note 3 2 2 3 2 17 2 2" xfId="28891" xr:uid="{33E7054A-8E6F-4DD6-AD52-A65A083553AC}"/>
    <cellStyle name="Note 3 2 2 3 2 17 3" xfId="28892" xr:uid="{634D37F0-3A42-4276-B6C7-D964133E8AB1}"/>
    <cellStyle name="Note 3 2 2 3 2 18" xfId="28893" xr:uid="{9F95AC97-6C43-49B0-8D01-3DCB4B2C6D92}"/>
    <cellStyle name="Note 3 2 2 3 2 18 2" xfId="28894" xr:uid="{EE40BDC0-9E21-4905-9384-95A3121064FF}"/>
    <cellStyle name="Note 3 2 2 3 2 18 2 2" xfId="28895" xr:uid="{E2002491-DBB8-42C5-9939-0A88B6C09E20}"/>
    <cellStyle name="Note 3 2 2 3 2 18 3" xfId="28896" xr:uid="{DE7D30DE-FFCE-4F49-98B3-48B352C0A857}"/>
    <cellStyle name="Note 3 2 2 3 2 19" xfId="28897" xr:uid="{B66CBAA2-0313-4205-8A8E-B6A253B41430}"/>
    <cellStyle name="Note 3 2 2 3 2 19 2" xfId="28898" xr:uid="{17652150-9C84-4373-886F-E153C2CC3CD7}"/>
    <cellStyle name="Note 3 2 2 3 2 19 2 2" xfId="28899" xr:uid="{E6A799D7-2F43-474F-B0C0-B0F59AA8950A}"/>
    <cellStyle name="Note 3 2 2 3 2 19 3" xfId="28900" xr:uid="{E2AD4C70-FE1E-4177-90F5-CE2C90B34364}"/>
    <cellStyle name="Note 3 2 2 3 2 2" xfId="28901" xr:uid="{62EEDBE4-2266-4F76-B97E-9D95733E6914}"/>
    <cellStyle name="Note 3 2 2 3 2 2 2" xfId="28902" xr:uid="{5B1F2DEA-BA0F-4622-A0F4-3D2EFD3D0291}"/>
    <cellStyle name="Note 3 2 2 3 2 2 2 2" xfId="28903" xr:uid="{61EE82D8-65C1-4600-80E8-A15CC53AB8E4}"/>
    <cellStyle name="Note 3 2 2 3 2 2 3" xfId="28904" xr:uid="{5CE45E1A-171D-4CA8-B211-B646DE8E5011}"/>
    <cellStyle name="Note 3 2 2 3 2 2 4" xfId="28905" xr:uid="{91F3E345-0E85-4F1E-86F6-0A7882AF0D98}"/>
    <cellStyle name="Note 3 2 2 3 2 20" xfId="28906" xr:uid="{0F3248F7-7A87-4127-AC5F-3E4844F0EA42}"/>
    <cellStyle name="Note 3 2 2 3 2 20 2" xfId="28907" xr:uid="{70B5DE73-7518-4B99-8DD4-E391CAF1C028}"/>
    <cellStyle name="Note 3 2 2 3 2 20 2 2" xfId="28908" xr:uid="{F6FF32E4-E3DA-469E-8069-F3394519BEFC}"/>
    <cellStyle name="Note 3 2 2 3 2 20 3" xfId="28909" xr:uid="{2EF1C534-4AFF-473F-BBE9-7BBB53767D66}"/>
    <cellStyle name="Note 3 2 2 3 2 21" xfId="28910" xr:uid="{8E093060-75DC-42AE-8988-A2FB4E28AEE9}"/>
    <cellStyle name="Note 3 2 2 3 2 21 2" xfId="28911" xr:uid="{6A780DE2-41E1-4E39-ABDB-18C7918BC4FD}"/>
    <cellStyle name="Note 3 2 2 3 2 22" xfId="28912" xr:uid="{D02076BA-CAC4-43F4-8E10-030088BC1451}"/>
    <cellStyle name="Note 3 2 2 3 2 23" xfId="28913" xr:uid="{E923B62D-090B-4D13-A4A0-D48C3AEFFAB5}"/>
    <cellStyle name="Note 3 2 2 3 2 3" xfId="28914" xr:uid="{011FF7D0-0043-4728-A950-7A6EB4FFD341}"/>
    <cellStyle name="Note 3 2 2 3 2 3 2" xfId="28915" xr:uid="{CE066895-DBAC-4B01-8AE9-549D52A8F5FF}"/>
    <cellStyle name="Note 3 2 2 3 2 3 2 2" xfId="28916" xr:uid="{53AA5665-8F5B-4508-B299-F2E77C78C467}"/>
    <cellStyle name="Note 3 2 2 3 2 3 3" xfId="28917" xr:uid="{61CF8308-8D00-44FC-B343-7F74E4A50079}"/>
    <cellStyle name="Note 3 2 2 3 2 3 4" xfId="28918" xr:uid="{57DE64B7-0726-4A30-A170-D693678A1F33}"/>
    <cellStyle name="Note 3 2 2 3 2 4" xfId="28919" xr:uid="{ADA8DFBE-A83D-4C10-BC7C-9D56CFED0100}"/>
    <cellStyle name="Note 3 2 2 3 2 4 2" xfId="28920" xr:uid="{59F58086-AB29-47CA-AD32-D712F72F098E}"/>
    <cellStyle name="Note 3 2 2 3 2 4 2 2" xfId="28921" xr:uid="{B60F46CF-1F4B-46A9-B54C-F177D50E81F6}"/>
    <cellStyle name="Note 3 2 2 3 2 4 3" xfId="28922" xr:uid="{EDB98357-B817-4903-B0AA-2A4E51E009B4}"/>
    <cellStyle name="Note 3 2 2 3 2 5" xfId="28923" xr:uid="{419E0701-5D19-4F1F-93C7-3C458CF00A43}"/>
    <cellStyle name="Note 3 2 2 3 2 5 2" xfId="28924" xr:uid="{4DD7AA5E-220A-4F5B-AA46-4886250846B1}"/>
    <cellStyle name="Note 3 2 2 3 2 5 2 2" xfId="28925" xr:uid="{F502D452-0671-4004-9F09-2429323CF730}"/>
    <cellStyle name="Note 3 2 2 3 2 5 3" xfId="28926" xr:uid="{DB31E107-7314-446B-939A-1C6D705F8FE3}"/>
    <cellStyle name="Note 3 2 2 3 2 6" xfId="28927" xr:uid="{45D026B6-A0E5-42A7-824B-4323CB0CDEE5}"/>
    <cellStyle name="Note 3 2 2 3 2 6 2" xfId="28928" xr:uid="{F9A7E315-72B9-4900-945C-B173086FD1D0}"/>
    <cellStyle name="Note 3 2 2 3 2 6 2 2" xfId="28929" xr:uid="{4EA4451A-9630-44B0-A9E0-EAD8803C96AA}"/>
    <cellStyle name="Note 3 2 2 3 2 6 3" xfId="28930" xr:uid="{943C3A55-3FF7-4FDB-A68F-FED21466D89B}"/>
    <cellStyle name="Note 3 2 2 3 2 7" xfId="28931" xr:uid="{D8A75F43-A896-4DF1-94F9-2AA5EEA24998}"/>
    <cellStyle name="Note 3 2 2 3 2 7 2" xfId="28932" xr:uid="{61B5BFF7-9FA1-443D-B68F-1F22FFB785FA}"/>
    <cellStyle name="Note 3 2 2 3 2 7 2 2" xfId="28933" xr:uid="{DBF9E9E9-2263-47FF-A3DC-D7B206D3F972}"/>
    <cellStyle name="Note 3 2 2 3 2 7 3" xfId="28934" xr:uid="{4E64DBF5-54F1-4981-B463-C0B0CA4ADF68}"/>
    <cellStyle name="Note 3 2 2 3 2 8" xfId="28935" xr:uid="{F6C33795-1EA8-43AD-874C-2B4187DA4E46}"/>
    <cellStyle name="Note 3 2 2 3 2 8 2" xfId="28936" xr:uid="{38B30FC9-66CD-4BFA-9D02-C2E298A9F41E}"/>
    <cellStyle name="Note 3 2 2 3 2 8 2 2" xfId="28937" xr:uid="{E84B5A3B-8B81-4CC0-94A7-7A64A4BDA365}"/>
    <cellStyle name="Note 3 2 2 3 2 8 3" xfId="28938" xr:uid="{0CE3B802-67DD-4F1F-9D0E-12EC02C4868B}"/>
    <cellStyle name="Note 3 2 2 3 2 9" xfId="28939" xr:uid="{3CFD3DB2-5492-4C77-901D-116351671688}"/>
    <cellStyle name="Note 3 2 2 3 2 9 2" xfId="28940" xr:uid="{E5911D33-7817-4117-95B7-509F3FD3043A}"/>
    <cellStyle name="Note 3 2 2 3 2 9 2 2" xfId="28941" xr:uid="{477462B3-90C3-453A-9BE8-7869975896A7}"/>
    <cellStyle name="Note 3 2 2 3 2 9 3" xfId="28942" xr:uid="{DB9DE31A-2831-44D9-8E5F-E5349EC5D911}"/>
    <cellStyle name="Note 3 2 2 3 20" xfId="28943" xr:uid="{2596AB75-80EC-43BA-BB69-EABE125043E4}"/>
    <cellStyle name="Note 3 2 2 3 3" xfId="28944" xr:uid="{6FF21345-51EC-4D9A-AB72-F82A0A7F3066}"/>
    <cellStyle name="Note 3 2 2 3 3 2" xfId="28945" xr:uid="{E13484B7-551D-4618-9880-33E7D7201528}"/>
    <cellStyle name="Note 3 2 2 3 3 2 2" xfId="28946" xr:uid="{09E878A4-2FAA-4D42-9495-6682292F0E54}"/>
    <cellStyle name="Note 3 2 2 3 3 3" xfId="28947" xr:uid="{17901454-C0DD-4E2B-9673-277FCBFFEEE7}"/>
    <cellStyle name="Note 3 2 2 3 3 4" xfId="28948" xr:uid="{13CC0902-01A6-4DFD-9611-9F726AF94146}"/>
    <cellStyle name="Note 3 2 2 3 4" xfId="28949" xr:uid="{198D1991-5AE2-48C2-B360-E36A8F6DBDD3}"/>
    <cellStyle name="Note 3 2 2 3 4 2" xfId="28950" xr:uid="{BEBBE6D3-ED50-4034-BC72-37E8D54E4F33}"/>
    <cellStyle name="Note 3 2 2 3 4 2 2" xfId="28951" xr:uid="{EB349DC8-DB0B-401E-B0D0-EA08B4A730AF}"/>
    <cellStyle name="Note 3 2 2 3 4 3" xfId="28952" xr:uid="{34D578B8-9CAB-4CA0-9024-F795E0130E7A}"/>
    <cellStyle name="Note 3 2 2 3 4 4" xfId="28953" xr:uid="{C376881C-61C9-4154-873A-1627FD4C6213}"/>
    <cellStyle name="Note 3 2 2 3 5" xfId="28954" xr:uid="{13560E98-971F-4680-B6C5-D08C7562DF01}"/>
    <cellStyle name="Note 3 2 2 3 5 2" xfId="28955" xr:uid="{055040D3-FC2E-47EE-A246-F6D877CD0623}"/>
    <cellStyle name="Note 3 2 2 3 5 2 2" xfId="28956" xr:uid="{4EC16F64-01E7-4495-A56B-BCAC19BB01A5}"/>
    <cellStyle name="Note 3 2 2 3 5 3" xfId="28957" xr:uid="{9236265D-271A-4C4C-83AD-DEC5D321C382}"/>
    <cellStyle name="Note 3 2 2 3 6" xfId="28958" xr:uid="{3D037DFA-2606-4CD2-83BE-FEE7D381E13F}"/>
    <cellStyle name="Note 3 2 2 3 6 2" xfId="28959" xr:uid="{C3A9AD7C-BD66-4983-BD87-DC246AFA34C2}"/>
    <cellStyle name="Note 3 2 2 3 6 2 2" xfId="28960" xr:uid="{E1D7C776-0E42-4502-B9FE-A9A9C6ED3204}"/>
    <cellStyle name="Note 3 2 2 3 6 3" xfId="28961" xr:uid="{F01B69D0-60E1-4832-8618-788C5A7A03AB}"/>
    <cellStyle name="Note 3 2 2 3 7" xfId="28962" xr:uid="{FB73E3F9-F0AC-4A76-8B53-A11184902105}"/>
    <cellStyle name="Note 3 2 2 3 7 2" xfId="28963" xr:uid="{33D823A6-379D-4DA3-AD31-0AEFEDA3BF5F}"/>
    <cellStyle name="Note 3 2 2 3 7 2 2" xfId="28964" xr:uid="{18375FD1-F058-4194-8C2E-C5A07D5DECBF}"/>
    <cellStyle name="Note 3 2 2 3 7 3" xfId="28965" xr:uid="{2CF7BE03-6C8A-4BF7-AC80-E9575D456AA2}"/>
    <cellStyle name="Note 3 2 2 3 8" xfId="28966" xr:uid="{D1BF452F-A396-4EE6-98D7-229FA7FAB9DB}"/>
    <cellStyle name="Note 3 2 2 3 8 2" xfId="28967" xr:uid="{DB2A2E7C-F852-4291-ACCC-95D390E4B204}"/>
    <cellStyle name="Note 3 2 2 3 8 2 2" xfId="28968" xr:uid="{464DD3C1-A970-4304-AC00-B92DBAB12159}"/>
    <cellStyle name="Note 3 2 2 3 8 3" xfId="28969" xr:uid="{C984140A-0497-4EAF-B7B3-273223FEF5D8}"/>
    <cellStyle name="Note 3 2 2 3 9" xfId="28970" xr:uid="{9DD0904F-EA79-4F33-B8F9-F1CAB18DCB23}"/>
    <cellStyle name="Note 3 2 2 3 9 2" xfId="28971" xr:uid="{B4020ACE-DA5B-4C10-AA74-E0FC58AA039E}"/>
    <cellStyle name="Note 3 2 2 3 9 2 2" xfId="28972" xr:uid="{FCB7BA20-7892-44A0-81D2-82679ADBABB0}"/>
    <cellStyle name="Note 3 2 2 3 9 3" xfId="28973" xr:uid="{F38492F0-F019-4956-8BC7-AAA657A25C3A}"/>
    <cellStyle name="Note 3 2 2 4" xfId="28974" xr:uid="{74A54931-5046-4582-9221-6C6CB4691454}"/>
    <cellStyle name="Note 3 2 2 4 10" xfId="28975" xr:uid="{E1982653-AF7F-410C-922D-2662008DD78F}"/>
    <cellStyle name="Note 3 2 2 4 10 2" xfId="28976" xr:uid="{34B009EE-06DB-4A3E-A1BE-95A62B6EC851}"/>
    <cellStyle name="Note 3 2 2 4 10 2 2" xfId="28977" xr:uid="{9091CB03-CFA4-4858-A9F4-3BAB0B6DA7C3}"/>
    <cellStyle name="Note 3 2 2 4 10 3" xfId="28978" xr:uid="{B49358F1-0393-4EEF-94C3-C4BE541BA30C}"/>
    <cellStyle name="Note 3 2 2 4 11" xfId="28979" xr:uid="{8E97C768-1237-4EBE-847A-633077B9E189}"/>
    <cellStyle name="Note 3 2 2 4 11 2" xfId="28980" xr:uid="{8008AC0B-43AF-446F-85C2-1B6C768926F9}"/>
    <cellStyle name="Note 3 2 2 4 11 2 2" xfId="28981" xr:uid="{8B05AE36-8984-47EB-8450-0C980A5535DD}"/>
    <cellStyle name="Note 3 2 2 4 11 3" xfId="28982" xr:uid="{42A44B67-E359-4A58-A77E-15FD4E1EB75C}"/>
    <cellStyle name="Note 3 2 2 4 12" xfId="28983" xr:uid="{2B98FB6A-15D9-4E54-8E6E-63F9F3AA88AC}"/>
    <cellStyle name="Note 3 2 2 4 12 2" xfId="28984" xr:uid="{D02C3F6D-B895-4000-AB40-CC0499917D7D}"/>
    <cellStyle name="Note 3 2 2 4 12 2 2" xfId="28985" xr:uid="{FEB0D3F7-3E8A-4FC9-A31D-6F28EDA25D3A}"/>
    <cellStyle name="Note 3 2 2 4 12 3" xfId="28986" xr:uid="{7474B623-FF82-407F-BE0B-F6D56F586A26}"/>
    <cellStyle name="Note 3 2 2 4 13" xfId="28987" xr:uid="{0BD5AE78-379E-4239-9161-D7920BCF3FC0}"/>
    <cellStyle name="Note 3 2 2 4 13 2" xfId="28988" xr:uid="{69D1C8A1-190B-4C44-BE2D-90F3B57F9C39}"/>
    <cellStyle name="Note 3 2 2 4 13 2 2" xfId="28989" xr:uid="{BFA30324-F791-46D7-B516-8051BB18CF79}"/>
    <cellStyle name="Note 3 2 2 4 13 3" xfId="28990" xr:uid="{FCD8906A-52EE-4C5C-96DF-6D67C85802D7}"/>
    <cellStyle name="Note 3 2 2 4 14" xfId="28991" xr:uid="{B80A9188-BAC5-454A-B6BC-D8961BB259AA}"/>
    <cellStyle name="Note 3 2 2 4 14 2" xfId="28992" xr:uid="{1AAC746E-310B-4F9F-8E85-C8D39AF4C157}"/>
    <cellStyle name="Note 3 2 2 4 14 2 2" xfId="28993" xr:uid="{CC5585E9-88F2-43C4-AF91-5983F69D9EBF}"/>
    <cellStyle name="Note 3 2 2 4 14 3" xfId="28994" xr:uid="{F317292A-4652-405C-B3C2-3B4B9F594538}"/>
    <cellStyle name="Note 3 2 2 4 15" xfId="28995" xr:uid="{74525622-E6F2-40D7-85EE-E94351A03FC4}"/>
    <cellStyle name="Note 3 2 2 4 15 2" xfId="28996" xr:uid="{A35119A1-EE59-496A-AC40-1B6303EAA2F7}"/>
    <cellStyle name="Note 3 2 2 4 15 2 2" xfId="28997" xr:uid="{513706C1-E9C7-4EB3-86C1-30BCD27CC2FA}"/>
    <cellStyle name="Note 3 2 2 4 15 3" xfId="28998" xr:uid="{F8F4BA24-CFDB-48D5-A928-83F9092F4205}"/>
    <cellStyle name="Note 3 2 2 4 16" xfId="28999" xr:uid="{B9666661-1E37-4E0E-BC3F-838180A9A479}"/>
    <cellStyle name="Note 3 2 2 4 16 2" xfId="29000" xr:uid="{F40080A3-F547-4469-AA78-7F5DF2833F7C}"/>
    <cellStyle name="Note 3 2 2 4 16 2 2" xfId="29001" xr:uid="{F15E2070-DCAB-462C-9D69-EBE3C85CC60C}"/>
    <cellStyle name="Note 3 2 2 4 16 3" xfId="29002" xr:uid="{AD9BD238-9690-4C52-89AA-D6BE5C7BDD88}"/>
    <cellStyle name="Note 3 2 2 4 17" xfId="29003" xr:uid="{DB92A909-9BF3-45DF-AF1D-D716E99EEFDA}"/>
    <cellStyle name="Note 3 2 2 4 17 2" xfId="29004" xr:uid="{D2187E6C-031B-493F-AE36-DC2661E3FD30}"/>
    <cellStyle name="Note 3 2 2 4 17 2 2" xfId="29005" xr:uid="{543061F3-B3ED-441E-A66A-345445B160E4}"/>
    <cellStyle name="Note 3 2 2 4 17 3" xfId="29006" xr:uid="{23C29B36-93E2-48CF-99DF-A38308A234EB}"/>
    <cellStyle name="Note 3 2 2 4 18" xfId="29007" xr:uid="{D8956442-DC2A-421A-B7F5-A8335572FE26}"/>
    <cellStyle name="Note 3 2 2 4 18 2" xfId="29008" xr:uid="{29FBB621-7F41-4698-A6B2-794DD130B5E8}"/>
    <cellStyle name="Note 3 2 2 4 18 2 2" xfId="29009" xr:uid="{D99A18C8-C7AB-480E-927F-7893E70EEF10}"/>
    <cellStyle name="Note 3 2 2 4 18 3" xfId="29010" xr:uid="{C9699ACD-3425-4CE3-B421-0920ABEA2C41}"/>
    <cellStyle name="Note 3 2 2 4 19" xfId="29011" xr:uid="{5172A73B-005B-484F-95D9-1AF17A98D89F}"/>
    <cellStyle name="Note 3 2 2 4 19 2" xfId="29012" xr:uid="{CDA12E53-EF78-4324-8194-A9D7556ACC74}"/>
    <cellStyle name="Note 3 2 2 4 19 2 2" xfId="29013" xr:uid="{15FE000D-6A3D-41DB-8EE8-978404CBEF04}"/>
    <cellStyle name="Note 3 2 2 4 19 3" xfId="29014" xr:uid="{28C3318E-1C15-4DB7-8BB4-6398BC7F9B97}"/>
    <cellStyle name="Note 3 2 2 4 2" xfId="29015" xr:uid="{76C1FDEF-61D7-43E1-912C-6CAF3FC11BED}"/>
    <cellStyle name="Note 3 2 2 4 2 10" xfId="29016" xr:uid="{C47B0C2D-B09E-408A-B6BD-2AD176C94A1B}"/>
    <cellStyle name="Note 3 2 2 4 2 10 2" xfId="29017" xr:uid="{25DC7B6F-1092-4C15-A02F-4B0308A6C85D}"/>
    <cellStyle name="Note 3 2 2 4 2 10 2 2" xfId="29018" xr:uid="{8FA4BDFB-6A35-430E-B380-21C1A1415E82}"/>
    <cellStyle name="Note 3 2 2 4 2 10 3" xfId="29019" xr:uid="{88E83661-4D23-4D70-9BFF-58F5C7ECFC26}"/>
    <cellStyle name="Note 3 2 2 4 2 11" xfId="29020" xr:uid="{8EE229FB-87A5-41B3-A8FC-7FC1BA8442AB}"/>
    <cellStyle name="Note 3 2 2 4 2 11 2" xfId="29021" xr:uid="{35F79D90-846A-4261-8DEC-47FDCEDB449F}"/>
    <cellStyle name="Note 3 2 2 4 2 11 2 2" xfId="29022" xr:uid="{C238B4C2-FCED-449D-A4C8-64DCC1538493}"/>
    <cellStyle name="Note 3 2 2 4 2 11 3" xfId="29023" xr:uid="{F2DE4F42-B590-477B-A4E6-3E5CF57DD4FC}"/>
    <cellStyle name="Note 3 2 2 4 2 12" xfId="29024" xr:uid="{05E6B02A-17D3-4F9B-885F-EB90AEAF7F09}"/>
    <cellStyle name="Note 3 2 2 4 2 12 2" xfId="29025" xr:uid="{88EDC1CD-3CE8-43B6-90ED-C450C823B259}"/>
    <cellStyle name="Note 3 2 2 4 2 12 2 2" xfId="29026" xr:uid="{A3031CC6-0DF4-42F1-9761-04D3D7D4899D}"/>
    <cellStyle name="Note 3 2 2 4 2 12 3" xfId="29027" xr:uid="{260B111F-716D-42F5-A279-704FB3D287AE}"/>
    <cellStyle name="Note 3 2 2 4 2 13" xfId="29028" xr:uid="{CF486BBE-A887-45E1-A7CE-72A0AEEA1875}"/>
    <cellStyle name="Note 3 2 2 4 2 13 2" xfId="29029" xr:uid="{11EBA267-D9AE-4634-B6A8-F6EA9ABCA095}"/>
    <cellStyle name="Note 3 2 2 4 2 13 2 2" xfId="29030" xr:uid="{4EE45EBF-B90F-4438-820C-ECD01A963124}"/>
    <cellStyle name="Note 3 2 2 4 2 13 3" xfId="29031" xr:uid="{454097CE-16C7-4E2D-9308-F4E3FFD33DC2}"/>
    <cellStyle name="Note 3 2 2 4 2 14" xfId="29032" xr:uid="{7580591F-5FBD-48F9-ACE7-46D20A94AA9B}"/>
    <cellStyle name="Note 3 2 2 4 2 14 2" xfId="29033" xr:uid="{B1576898-C7A4-4F55-8FA5-1353C4494EEE}"/>
    <cellStyle name="Note 3 2 2 4 2 14 2 2" xfId="29034" xr:uid="{6505433D-73D3-4FD0-AC99-A77A825601DA}"/>
    <cellStyle name="Note 3 2 2 4 2 14 3" xfId="29035" xr:uid="{B2BA926F-FE6B-4345-A119-BB4DA004E056}"/>
    <cellStyle name="Note 3 2 2 4 2 15" xfId="29036" xr:uid="{20EE80BF-72CA-4810-8E37-EB2A95CF9BC7}"/>
    <cellStyle name="Note 3 2 2 4 2 15 2" xfId="29037" xr:uid="{6341FAAF-EF2C-4F3C-97F3-D252DB391855}"/>
    <cellStyle name="Note 3 2 2 4 2 15 2 2" xfId="29038" xr:uid="{B780DED6-8831-4F28-A2CA-B7828238E12B}"/>
    <cellStyle name="Note 3 2 2 4 2 15 3" xfId="29039" xr:uid="{BFE71897-4D64-4DFE-BC2C-672BA9D43B38}"/>
    <cellStyle name="Note 3 2 2 4 2 16" xfId="29040" xr:uid="{621CAEEA-714A-4B32-9EA5-670748BEC924}"/>
    <cellStyle name="Note 3 2 2 4 2 16 2" xfId="29041" xr:uid="{0E20C0C4-B708-4AB2-B876-2AAEA63E3DBA}"/>
    <cellStyle name="Note 3 2 2 4 2 16 2 2" xfId="29042" xr:uid="{3C782684-D73D-425F-A54F-81F8FC78379F}"/>
    <cellStyle name="Note 3 2 2 4 2 16 3" xfId="29043" xr:uid="{48FEB556-6CD2-4364-8965-781F9C72DDCB}"/>
    <cellStyle name="Note 3 2 2 4 2 17" xfId="29044" xr:uid="{D56FBE88-39AD-4058-82CD-DA9A4BB00771}"/>
    <cellStyle name="Note 3 2 2 4 2 17 2" xfId="29045" xr:uid="{B6982A93-9B60-4FAA-8422-7C443FD71B72}"/>
    <cellStyle name="Note 3 2 2 4 2 17 2 2" xfId="29046" xr:uid="{7FF4761A-923B-4AE1-8E1A-BBA2BF870491}"/>
    <cellStyle name="Note 3 2 2 4 2 17 3" xfId="29047" xr:uid="{C13EB68B-93CB-42A9-941D-1DE5ECD3E202}"/>
    <cellStyle name="Note 3 2 2 4 2 18" xfId="29048" xr:uid="{08752808-1C2E-4D50-BF05-2B313C780380}"/>
    <cellStyle name="Note 3 2 2 4 2 18 2" xfId="29049" xr:uid="{31E7D2B1-20AB-40C1-A023-F844B80E284E}"/>
    <cellStyle name="Note 3 2 2 4 2 18 2 2" xfId="29050" xr:uid="{EC041C8A-C6D8-4029-84C4-FCD53C6D3E7D}"/>
    <cellStyle name="Note 3 2 2 4 2 18 3" xfId="29051" xr:uid="{030CFE9D-EB69-442F-A3B5-AB3747B3A8EB}"/>
    <cellStyle name="Note 3 2 2 4 2 19" xfId="29052" xr:uid="{250F2922-DC66-40C8-9552-19781909A1E4}"/>
    <cellStyle name="Note 3 2 2 4 2 19 2" xfId="29053" xr:uid="{EE2A17E2-583D-4F13-A1A0-887444172B7F}"/>
    <cellStyle name="Note 3 2 2 4 2 19 2 2" xfId="29054" xr:uid="{326B0E3F-5CFA-422C-BDB7-BA8DC3124DB1}"/>
    <cellStyle name="Note 3 2 2 4 2 19 3" xfId="29055" xr:uid="{ED2680F3-87C3-45BB-AC36-17188C957616}"/>
    <cellStyle name="Note 3 2 2 4 2 2" xfId="29056" xr:uid="{4155CBCA-F93A-441A-917A-1F8A15267E8A}"/>
    <cellStyle name="Note 3 2 2 4 2 2 2" xfId="29057" xr:uid="{98D826FD-6742-4D8D-97A8-9FC01073F449}"/>
    <cellStyle name="Note 3 2 2 4 2 2 2 2" xfId="29058" xr:uid="{0B4738E7-0954-4D12-8DFC-B25FBA1D4B7D}"/>
    <cellStyle name="Note 3 2 2 4 2 2 3" xfId="29059" xr:uid="{729862EB-F5D1-43EF-8111-A3B453959E12}"/>
    <cellStyle name="Note 3 2 2 4 2 2 4" xfId="29060" xr:uid="{8DCFFB35-E687-402B-8A19-8C0AA458990D}"/>
    <cellStyle name="Note 3 2 2 4 2 20" xfId="29061" xr:uid="{65B2F0C2-EB31-43C2-909C-E9DFD4D6ED34}"/>
    <cellStyle name="Note 3 2 2 4 2 20 2" xfId="29062" xr:uid="{39C13ADF-E4CA-4E79-BBE3-EF721724456D}"/>
    <cellStyle name="Note 3 2 2 4 2 20 2 2" xfId="29063" xr:uid="{57EE4503-4B88-417E-9184-EFBABCEAAA6B}"/>
    <cellStyle name="Note 3 2 2 4 2 20 3" xfId="29064" xr:uid="{766B8E5E-A006-4078-8BDB-2D825B419ACB}"/>
    <cellStyle name="Note 3 2 2 4 2 21" xfId="29065" xr:uid="{A89A67F8-E510-487C-91A0-CB4E5E574FB2}"/>
    <cellStyle name="Note 3 2 2 4 2 21 2" xfId="29066" xr:uid="{D14EFA9E-0F8B-4E4F-9517-B7395D690FC3}"/>
    <cellStyle name="Note 3 2 2 4 2 22" xfId="29067" xr:uid="{3A2BEADF-D9A3-44D4-8CCF-0FFAEB2DB318}"/>
    <cellStyle name="Note 3 2 2 4 2 23" xfId="29068" xr:uid="{6037F62D-3777-4A65-AD01-F199CCEF0B76}"/>
    <cellStyle name="Note 3 2 2 4 2 3" xfId="29069" xr:uid="{C2CCF941-173C-42F0-8B77-E088646A40D5}"/>
    <cellStyle name="Note 3 2 2 4 2 3 2" xfId="29070" xr:uid="{F25217AB-C5F1-45CC-8B5F-780B8C034374}"/>
    <cellStyle name="Note 3 2 2 4 2 3 2 2" xfId="29071" xr:uid="{6EE3B15D-8C93-4120-8BBD-CB9CF5400FB4}"/>
    <cellStyle name="Note 3 2 2 4 2 3 3" xfId="29072" xr:uid="{19A5FD1A-6DE3-4055-893D-CD792A90B31B}"/>
    <cellStyle name="Note 3 2 2 4 2 4" xfId="29073" xr:uid="{2CB8BFFD-6BA2-4647-82DD-31E6E01ECF3A}"/>
    <cellStyle name="Note 3 2 2 4 2 4 2" xfId="29074" xr:uid="{19C942E2-3CD8-4DD1-B0AE-D42035F8E8AA}"/>
    <cellStyle name="Note 3 2 2 4 2 4 2 2" xfId="29075" xr:uid="{17D98BF0-50EC-4758-AE69-CB5A7AD68E99}"/>
    <cellStyle name="Note 3 2 2 4 2 4 3" xfId="29076" xr:uid="{B670E579-E394-448D-82B4-7283D41A739E}"/>
    <cellStyle name="Note 3 2 2 4 2 5" xfId="29077" xr:uid="{9FB7B916-2D11-479C-8101-D5BF64E4DD3C}"/>
    <cellStyle name="Note 3 2 2 4 2 5 2" xfId="29078" xr:uid="{D804E34C-A4E4-4943-BD80-6322521F8012}"/>
    <cellStyle name="Note 3 2 2 4 2 5 2 2" xfId="29079" xr:uid="{C71FE9A3-3063-4DF2-B0AA-1166CC6357A9}"/>
    <cellStyle name="Note 3 2 2 4 2 5 3" xfId="29080" xr:uid="{AEA5C579-C53B-4C1E-BB4D-384D2E199683}"/>
    <cellStyle name="Note 3 2 2 4 2 6" xfId="29081" xr:uid="{3EC0223B-71AF-433F-BCDD-39A6621106E3}"/>
    <cellStyle name="Note 3 2 2 4 2 6 2" xfId="29082" xr:uid="{44587AFC-B7CF-4322-A910-7C64FB88585D}"/>
    <cellStyle name="Note 3 2 2 4 2 6 2 2" xfId="29083" xr:uid="{0E7D4A30-DBAE-4775-B57F-CF5CC4D496BD}"/>
    <cellStyle name="Note 3 2 2 4 2 6 3" xfId="29084" xr:uid="{753FEFD8-B6C1-4786-B013-47B2FED73022}"/>
    <cellStyle name="Note 3 2 2 4 2 7" xfId="29085" xr:uid="{A5DC1AF2-4950-48E2-AF3E-084EE8A747E0}"/>
    <cellStyle name="Note 3 2 2 4 2 7 2" xfId="29086" xr:uid="{73FC307E-2F96-4D4E-B3BA-59CE2FD0BFB7}"/>
    <cellStyle name="Note 3 2 2 4 2 7 2 2" xfId="29087" xr:uid="{F41D6357-977B-467B-87F6-73AF61EA8FD3}"/>
    <cellStyle name="Note 3 2 2 4 2 7 3" xfId="29088" xr:uid="{A6A43D2A-2BC1-46C6-BF4D-ACD59647143A}"/>
    <cellStyle name="Note 3 2 2 4 2 8" xfId="29089" xr:uid="{1B748E21-A105-478E-9CC1-D79A98F89515}"/>
    <cellStyle name="Note 3 2 2 4 2 8 2" xfId="29090" xr:uid="{0782C59C-ACA4-4E2A-A798-59CEA53AAA90}"/>
    <cellStyle name="Note 3 2 2 4 2 8 2 2" xfId="29091" xr:uid="{9FB2B150-41FC-467E-ADB6-FBFE4DCE7ECE}"/>
    <cellStyle name="Note 3 2 2 4 2 8 3" xfId="29092" xr:uid="{2C42B2FA-9BDD-43B4-BEF5-CAB165F3EB41}"/>
    <cellStyle name="Note 3 2 2 4 2 9" xfId="29093" xr:uid="{E80DDD34-FAE7-4C0B-B7F3-B8BA5F30B819}"/>
    <cellStyle name="Note 3 2 2 4 2 9 2" xfId="29094" xr:uid="{3E091FE4-0A1D-44AD-ACB3-1D8E30307409}"/>
    <cellStyle name="Note 3 2 2 4 2 9 2 2" xfId="29095" xr:uid="{DEFCE527-55D5-43B3-82F3-6B98CB1F7C44}"/>
    <cellStyle name="Note 3 2 2 4 2 9 3" xfId="29096" xr:uid="{62E6C547-F123-43AB-ACF2-24E96C2573BD}"/>
    <cellStyle name="Note 3 2 2 4 20" xfId="29097" xr:uid="{2F341901-5C54-47CB-8EA2-F1BA0995DA1C}"/>
    <cellStyle name="Note 3 2 2 4 20 2" xfId="29098" xr:uid="{E4ACDC8B-3943-4AEC-B41D-21B1DE5372AB}"/>
    <cellStyle name="Note 3 2 2 4 20 2 2" xfId="29099" xr:uid="{D7F393EF-72D1-49A3-AF8C-531C893ABB35}"/>
    <cellStyle name="Note 3 2 2 4 20 3" xfId="29100" xr:uid="{D545AB43-0BE0-45CE-A468-5F187F9B725C}"/>
    <cellStyle name="Note 3 2 2 4 21" xfId="29101" xr:uid="{E6249454-B259-4645-B03F-9C77B4495B8A}"/>
    <cellStyle name="Note 3 2 2 4 21 2" xfId="29102" xr:uid="{229E734A-8DD9-446C-B70B-C81401DD33C5}"/>
    <cellStyle name="Note 3 2 2 4 21 2 2" xfId="29103" xr:uid="{B7497298-4869-497D-BE24-5E8FA97824A9}"/>
    <cellStyle name="Note 3 2 2 4 21 3" xfId="29104" xr:uid="{D7505D10-AE99-4A4B-9F8B-C78D102FE5A4}"/>
    <cellStyle name="Note 3 2 2 4 22" xfId="29105" xr:uid="{7F900505-7131-4ABA-BD62-D96F50AC9FB1}"/>
    <cellStyle name="Note 3 2 2 4 22 2" xfId="29106" xr:uid="{FF28184D-CA2A-4D05-918C-2698A7ED9203}"/>
    <cellStyle name="Note 3 2 2 4 23" xfId="29107" xr:uid="{CBD0FA8F-88C1-41FC-B9ED-BF3892FD0214}"/>
    <cellStyle name="Note 3 2 2 4 24" xfId="29108" xr:uid="{C6FC7F8E-0842-44C6-B185-59FE1C44B12C}"/>
    <cellStyle name="Note 3 2 2 4 3" xfId="29109" xr:uid="{0CBED53D-A6EB-4C95-B530-63E1A2F1FEFF}"/>
    <cellStyle name="Note 3 2 2 4 3 2" xfId="29110" xr:uid="{44CF7B94-48F4-43D1-8695-5BF7B46ECD71}"/>
    <cellStyle name="Note 3 2 2 4 3 2 2" xfId="29111" xr:uid="{C75B83E2-9FFC-4C65-B8BB-8EEF660525C9}"/>
    <cellStyle name="Note 3 2 2 4 3 3" xfId="29112" xr:uid="{E0ADBEB8-004C-420B-9988-833819C7937B}"/>
    <cellStyle name="Note 3 2 2 4 3 4" xfId="29113" xr:uid="{94F88415-1099-42D9-BB52-0251C045CCD2}"/>
    <cellStyle name="Note 3 2 2 4 4" xfId="29114" xr:uid="{2AA76CCA-C08A-4EA7-8429-50F9CF9E0A0E}"/>
    <cellStyle name="Note 3 2 2 4 4 2" xfId="29115" xr:uid="{F1F75C97-649F-4E1B-A945-E29C2A5BEC2E}"/>
    <cellStyle name="Note 3 2 2 4 4 2 2" xfId="29116" xr:uid="{C24FB52D-6DF5-456F-A69E-B69117D6895A}"/>
    <cellStyle name="Note 3 2 2 4 4 3" xfId="29117" xr:uid="{ED18E9C9-7224-4DC1-8058-3DA1C670256B}"/>
    <cellStyle name="Note 3 2 2 4 4 4" xfId="29118" xr:uid="{D212DE4E-97DF-4E8C-88B4-0348941F8BA5}"/>
    <cellStyle name="Note 3 2 2 4 5" xfId="29119" xr:uid="{44F49105-08DC-44D6-8FEF-21BFF76E9D48}"/>
    <cellStyle name="Note 3 2 2 4 5 2" xfId="29120" xr:uid="{55A9AEE9-70A1-4464-80A0-C45B4CE3A6B6}"/>
    <cellStyle name="Note 3 2 2 4 5 2 2" xfId="29121" xr:uid="{AAA2D1F0-21BA-4491-96F0-4636318D0BAB}"/>
    <cellStyle name="Note 3 2 2 4 5 3" xfId="29122" xr:uid="{E8A091CF-64BC-4AD3-AD9A-8DC3E6F79DB7}"/>
    <cellStyle name="Note 3 2 2 4 6" xfId="29123" xr:uid="{EF51E9AD-99F7-440C-97B9-544B7362A8AE}"/>
    <cellStyle name="Note 3 2 2 4 6 2" xfId="29124" xr:uid="{FFC61DEC-31C7-4652-BF42-8D130FBBB967}"/>
    <cellStyle name="Note 3 2 2 4 6 2 2" xfId="29125" xr:uid="{E745E506-9AFB-49DB-86CD-58C9F07D5E8F}"/>
    <cellStyle name="Note 3 2 2 4 6 3" xfId="29126" xr:uid="{734D9FA9-CE93-4CAD-B29F-5B169727B2EF}"/>
    <cellStyle name="Note 3 2 2 4 7" xfId="29127" xr:uid="{25BBC1A1-F520-4494-AC14-FE525856C9BA}"/>
    <cellStyle name="Note 3 2 2 4 7 2" xfId="29128" xr:uid="{585630B9-279D-4F20-9A23-4776ACF6670A}"/>
    <cellStyle name="Note 3 2 2 4 7 2 2" xfId="29129" xr:uid="{D875A668-E28F-4073-BF78-12FDBAB119FE}"/>
    <cellStyle name="Note 3 2 2 4 7 3" xfId="29130" xr:uid="{6F431F7A-5E3E-48F1-9B58-07E5F8AB5E7A}"/>
    <cellStyle name="Note 3 2 2 4 8" xfId="29131" xr:uid="{8FD39E39-0FE8-43A8-B4D1-CCB44D42DBDE}"/>
    <cellStyle name="Note 3 2 2 4 8 2" xfId="29132" xr:uid="{162A615D-2EFF-4622-BBFA-0C56E7E7F04F}"/>
    <cellStyle name="Note 3 2 2 4 8 2 2" xfId="29133" xr:uid="{E466FD24-2F6E-4E22-9B70-56B22854CF4A}"/>
    <cellStyle name="Note 3 2 2 4 8 3" xfId="29134" xr:uid="{DF2C870E-4030-432A-B489-E768C18AC061}"/>
    <cellStyle name="Note 3 2 2 4 9" xfId="29135" xr:uid="{9C07F542-528B-42F7-A0F3-237F64BD3766}"/>
    <cellStyle name="Note 3 2 2 4 9 2" xfId="29136" xr:uid="{BCE1AD67-A63C-487D-BD62-0E0FB269D450}"/>
    <cellStyle name="Note 3 2 2 4 9 2 2" xfId="29137" xr:uid="{4A2CDAE0-A955-4926-A130-3151F029CBEF}"/>
    <cellStyle name="Note 3 2 2 4 9 3" xfId="29138" xr:uid="{24551D75-8195-4C10-BB34-D94AE8A915A7}"/>
    <cellStyle name="Note 3 2 2 5" xfId="29139" xr:uid="{4EA019FD-EDF8-4C54-94FF-1EC3860CE880}"/>
    <cellStyle name="Note 3 2 2 5 10" xfId="29140" xr:uid="{4FDA2143-AC05-403A-99DD-AA3561F16868}"/>
    <cellStyle name="Note 3 2 2 5 10 2" xfId="29141" xr:uid="{E9C69A62-FCE2-4372-B8FD-A12BC16EB733}"/>
    <cellStyle name="Note 3 2 2 5 10 2 2" xfId="29142" xr:uid="{FA11C463-3EB9-463D-B27B-D2523EFC0D85}"/>
    <cellStyle name="Note 3 2 2 5 10 3" xfId="29143" xr:uid="{F9C93FC7-B600-46BF-AE6F-07EEC3B759BF}"/>
    <cellStyle name="Note 3 2 2 5 11" xfId="29144" xr:uid="{BFE4BC42-0BE5-4103-A738-44222145E316}"/>
    <cellStyle name="Note 3 2 2 5 11 2" xfId="29145" xr:uid="{879890D6-E1A3-478B-A6DD-3CF11AAD04F3}"/>
    <cellStyle name="Note 3 2 2 5 11 2 2" xfId="29146" xr:uid="{A047B18F-23F7-4AD1-8824-FD8070CBABC5}"/>
    <cellStyle name="Note 3 2 2 5 11 3" xfId="29147" xr:uid="{8DCDB23E-D3F6-4EC8-8976-183E35D37EB0}"/>
    <cellStyle name="Note 3 2 2 5 12" xfId="29148" xr:uid="{262BEE2D-396B-40E1-A9A8-385E7EF04E7C}"/>
    <cellStyle name="Note 3 2 2 5 12 2" xfId="29149" xr:uid="{145577CF-6E09-42E6-90FE-362FB52B3C5C}"/>
    <cellStyle name="Note 3 2 2 5 12 2 2" xfId="29150" xr:uid="{1C5B76A3-816F-491C-B57A-6FEEC0F05F5C}"/>
    <cellStyle name="Note 3 2 2 5 12 3" xfId="29151" xr:uid="{38C8BEC3-E7A6-4662-BA6A-D00E76753D12}"/>
    <cellStyle name="Note 3 2 2 5 13" xfId="29152" xr:uid="{DBEB5AEE-3C74-458C-9491-09E0FDA88BB2}"/>
    <cellStyle name="Note 3 2 2 5 13 2" xfId="29153" xr:uid="{1DAB2E5A-466B-4A5E-90D4-29ABDB665050}"/>
    <cellStyle name="Note 3 2 2 5 13 2 2" xfId="29154" xr:uid="{CD1BA281-81D7-4B9D-913A-783C92E7998B}"/>
    <cellStyle name="Note 3 2 2 5 13 3" xfId="29155" xr:uid="{A3F03FD1-334A-4721-8BF7-4B11EE238E5A}"/>
    <cellStyle name="Note 3 2 2 5 14" xfId="29156" xr:uid="{11DDD8B8-5E87-4DA0-842B-644FBDE1097B}"/>
    <cellStyle name="Note 3 2 2 5 14 2" xfId="29157" xr:uid="{E15857AA-171D-41DE-B1A3-DB08985686EF}"/>
    <cellStyle name="Note 3 2 2 5 14 2 2" xfId="29158" xr:uid="{0563FFE0-A8E0-457F-81F1-E76DE63BBA52}"/>
    <cellStyle name="Note 3 2 2 5 14 3" xfId="29159" xr:uid="{378CB0F6-CBE8-4432-B57E-91EF0A740D7B}"/>
    <cellStyle name="Note 3 2 2 5 15" xfId="29160" xr:uid="{156B9DEB-ACA1-4413-9D85-9A8911502CE0}"/>
    <cellStyle name="Note 3 2 2 5 15 2" xfId="29161" xr:uid="{0F95F3CD-7868-457A-A196-33442332AAAF}"/>
    <cellStyle name="Note 3 2 2 5 15 2 2" xfId="29162" xr:uid="{9A4F1C13-C551-493F-B85F-FF84F8556E6C}"/>
    <cellStyle name="Note 3 2 2 5 15 3" xfId="29163" xr:uid="{9EE78626-33D8-487A-AAD2-0B2F46B0E02B}"/>
    <cellStyle name="Note 3 2 2 5 16" xfId="29164" xr:uid="{0BCD4DA1-0C7F-4542-A2E0-B209211FF4F9}"/>
    <cellStyle name="Note 3 2 2 5 16 2" xfId="29165" xr:uid="{CF1A5579-566A-4FBB-A1D3-39BC491CE70C}"/>
    <cellStyle name="Note 3 2 2 5 16 2 2" xfId="29166" xr:uid="{00EE0DBA-F8D6-49C0-9303-A19D888078A9}"/>
    <cellStyle name="Note 3 2 2 5 16 3" xfId="29167" xr:uid="{A2DF129E-62AF-47E6-8004-51D206E3F1FB}"/>
    <cellStyle name="Note 3 2 2 5 17" xfId="29168" xr:uid="{232AE277-E53B-48B9-A884-3206A88A378B}"/>
    <cellStyle name="Note 3 2 2 5 17 2" xfId="29169" xr:uid="{088E4DD5-F5DB-445A-9901-EFBEA3EC0D41}"/>
    <cellStyle name="Note 3 2 2 5 17 2 2" xfId="29170" xr:uid="{E2B533F4-CF34-4439-8D5F-77D2AC5A3C95}"/>
    <cellStyle name="Note 3 2 2 5 17 3" xfId="29171" xr:uid="{75295DF8-B2D5-4800-BA8F-8B9B28F24CB9}"/>
    <cellStyle name="Note 3 2 2 5 18" xfId="29172" xr:uid="{D5E3C6E6-7335-4FC0-B722-A91851A7E1E8}"/>
    <cellStyle name="Note 3 2 2 5 18 2" xfId="29173" xr:uid="{7F5CA5FE-6DBF-4A2E-A417-3A4E94568AB0}"/>
    <cellStyle name="Note 3 2 2 5 18 2 2" xfId="29174" xr:uid="{D8588719-828F-44F2-900A-A92FEAD90EC4}"/>
    <cellStyle name="Note 3 2 2 5 18 3" xfId="29175" xr:uid="{6F05162E-DC30-486C-BF80-A7D4B8E92145}"/>
    <cellStyle name="Note 3 2 2 5 19" xfId="29176" xr:uid="{062087AD-45EC-40C4-8B51-65346A64EF3C}"/>
    <cellStyle name="Note 3 2 2 5 19 2" xfId="29177" xr:uid="{A21DD5D9-E0B7-4215-B9C2-4E1ED8088C04}"/>
    <cellStyle name="Note 3 2 2 5 19 2 2" xfId="29178" xr:uid="{B6A388FB-A626-4C46-B770-F779049F0DB4}"/>
    <cellStyle name="Note 3 2 2 5 19 3" xfId="29179" xr:uid="{E9E4E9A4-54FC-4F41-A8C6-3794842EF47F}"/>
    <cellStyle name="Note 3 2 2 5 2" xfId="29180" xr:uid="{6E03A492-F074-422A-8471-AA419A2ECE47}"/>
    <cellStyle name="Note 3 2 2 5 2 2" xfId="29181" xr:uid="{CA57F4A9-B7C4-43D1-B97E-53960707B59C}"/>
    <cellStyle name="Note 3 2 2 5 2 2 2" xfId="29182" xr:uid="{CC319080-0B71-48F3-BC01-25304BDA810C}"/>
    <cellStyle name="Note 3 2 2 5 2 3" xfId="29183" xr:uid="{6D89E4A9-84AB-47ED-98C4-211147162BD4}"/>
    <cellStyle name="Note 3 2 2 5 2 4" xfId="29184" xr:uid="{3A6501DA-603D-4AEC-BE3E-A76536189D55}"/>
    <cellStyle name="Note 3 2 2 5 20" xfId="29185" xr:uid="{C29521C3-B06C-4921-8B95-A9720A769D1A}"/>
    <cellStyle name="Note 3 2 2 5 20 2" xfId="29186" xr:uid="{A6BAC40E-61A2-424C-9BB5-A6D40B0531FA}"/>
    <cellStyle name="Note 3 2 2 5 20 2 2" xfId="29187" xr:uid="{E7C5BB4D-CF5E-4712-B5E8-5026954610FD}"/>
    <cellStyle name="Note 3 2 2 5 20 3" xfId="29188" xr:uid="{66B208EE-8808-4A52-A7E4-48217717B8E4}"/>
    <cellStyle name="Note 3 2 2 5 21" xfId="29189" xr:uid="{27165A99-572C-4744-A001-68D3E029A92E}"/>
    <cellStyle name="Note 3 2 2 5 21 2" xfId="29190" xr:uid="{E3770748-31F0-4536-98C1-44D89006AC88}"/>
    <cellStyle name="Note 3 2 2 5 22" xfId="29191" xr:uid="{26C4B5EC-8E86-4517-985D-9352B0F58BBF}"/>
    <cellStyle name="Note 3 2 2 5 23" xfId="29192" xr:uid="{AD50508A-2841-4934-82EB-04205E94103F}"/>
    <cellStyle name="Note 3 2 2 5 3" xfId="29193" xr:uid="{3972DFB6-244F-4538-B4FF-DE77A80F4792}"/>
    <cellStyle name="Note 3 2 2 5 3 2" xfId="29194" xr:uid="{589F0BE6-F3EA-43F3-8BF2-4E50C6C44B13}"/>
    <cellStyle name="Note 3 2 2 5 3 2 2" xfId="29195" xr:uid="{BB07D8CB-7A84-4581-AED1-775537482D03}"/>
    <cellStyle name="Note 3 2 2 5 3 3" xfId="29196" xr:uid="{70B22BC2-CBBA-4680-8496-B51177EAD434}"/>
    <cellStyle name="Note 3 2 2 5 4" xfId="29197" xr:uid="{48564AC6-7AAA-4065-ABDC-DF51593EFF34}"/>
    <cellStyle name="Note 3 2 2 5 4 2" xfId="29198" xr:uid="{0B945466-6901-4445-BD03-43C99457F2D4}"/>
    <cellStyle name="Note 3 2 2 5 4 2 2" xfId="29199" xr:uid="{8CB130BC-CFD0-456D-ACDA-A28A5697980A}"/>
    <cellStyle name="Note 3 2 2 5 4 3" xfId="29200" xr:uid="{DFF8CD09-B0BA-4C95-B5AA-DD6B87E26236}"/>
    <cellStyle name="Note 3 2 2 5 5" xfId="29201" xr:uid="{10756A89-86BA-48BF-ACEC-347F92C20C3C}"/>
    <cellStyle name="Note 3 2 2 5 5 2" xfId="29202" xr:uid="{C1C20CF9-A10D-475B-8742-5688F7AB135F}"/>
    <cellStyle name="Note 3 2 2 5 5 2 2" xfId="29203" xr:uid="{AECF6908-BD95-4A09-837E-C5DBFCAD59F4}"/>
    <cellStyle name="Note 3 2 2 5 5 3" xfId="29204" xr:uid="{E537D8F7-8583-46F7-8DB4-B2BB8B25AB75}"/>
    <cellStyle name="Note 3 2 2 5 6" xfId="29205" xr:uid="{51F01634-1985-4A3D-9EFE-E67C4947422F}"/>
    <cellStyle name="Note 3 2 2 5 6 2" xfId="29206" xr:uid="{F81127A1-A5DE-4EBD-95EB-89FA43E5024A}"/>
    <cellStyle name="Note 3 2 2 5 6 2 2" xfId="29207" xr:uid="{DD91154C-39AC-40BE-9C8A-3A4519F90D97}"/>
    <cellStyle name="Note 3 2 2 5 6 3" xfId="29208" xr:uid="{5DA1D2A0-9773-403A-B5EB-BE422012E9E7}"/>
    <cellStyle name="Note 3 2 2 5 7" xfId="29209" xr:uid="{99551D2F-F1BA-4A62-820B-EAE11337B4FC}"/>
    <cellStyle name="Note 3 2 2 5 7 2" xfId="29210" xr:uid="{0D58720B-1B8F-4E26-873D-A6A241A7C0D1}"/>
    <cellStyle name="Note 3 2 2 5 7 2 2" xfId="29211" xr:uid="{A873279D-E8D0-4C2F-90D4-95E45150BB9C}"/>
    <cellStyle name="Note 3 2 2 5 7 3" xfId="29212" xr:uid="{C3D5344A-3D1A-4BD2-907D-8E1C9A257E07}"/>
    <cellStyle name="Note 3 2 2 5 8" xfId="29213" xr:uid="{6184D2B1-0664-4712-94B4-9B24C4D5E63B}"/>
    <cellStyle name="Note 3 2 2 5 8 2" xfId="29214" xr:uid="{3988BA19-55E8-4698-ABC3-BD62CBFD8455}"/>
    <cellStyle name="Note 3 2 2 5 8 2 2" xfId="29215" xr:uid="{57A30070-309A-411D-A2F6-9D6E5198294A}"/>
    <cellStyle name="Note 3 2 2 5 8 3" xfId="29216" xr:uid="{829B58DA-FF72-4094-9C61-FF4AAA1DC77B}"/>
    <cellStyle name="Note 3 2 2 5 9" xfId="29217" xr:uid="{1C0FA5DC-E105-4073-834A-86A025EE64B3}"/>
    <cellStyle name="Note 3 2 2 5 9 2" xfId="29218" xr:uid="{8C8E0F8A-1BE5-43F3-97AF-C4B2F35AAC49}"/>
    <cellStyle name="Note 3 2 2 5 9 2 2" xfId="29219" xr:uid="{C7B249EE-DD06-460C-B8DF-286F75508EF4}"/>
    <cellStyle name="Note 3 2 2 5 9 3" xfId="29220" xr:uid="{F35C6BA2-942B-43C0-927F-B283CC3953FD}"/>
    <cellStyle name="Note 3 2 2 6" xfId="29221" xr:uid="{E86CA7B5-A41A-413C-B27B-473999ED32E0}"/>
    <cellStyle name="Note 3 2 2 6 2" xfId="29222" xr:uid="{FEE47906-F232-4E23-93AB-F21F86381A59}"/>
    <cellStyle name="Note 3 2 2 6 2 2" xfId="29223" xr:uid="{988167B4-B030-4A51-B60A-A8D17052DA71}"/>
    <cellStyle name="Note 3 2 2 6 3" xfId="29224" xr:uid="{33F810F0-7A4A-4743-9E99-90CEDFC492F2}"/>
    <cellStyle name="Note 3 2 2 6 4" xfId="29225" xr:uid="{8A3C3265-5674-40DB-81B6-3157866DD55E}"/>
    <cellStyle name="Note 3 2 2 7" xfId="29226" xr:uid="{1B79FE54-16A5-4C67-A692-D2BD0A8521E5}"/>
    <cellStyle name="Note 3 2 2 7 2" xfId="29227" xr:uid="{32200BB4-902A-4588-A8AD-6E6BC396B55C}"/>
    <cellStyle name="Note 3 2 2 7 2 2" xfId="29228" xr:uid="{ADAE7861-FE8C-4773-A5E3-DBCA22439A78}"/>
    <cellStyle name="Note 3 2 2 7 3" xfId="29229" xr:uid="{6EB82710-9DE0-4771-9018-2E7DC21B1341}"/>
    <cellStyle name="Note 3 2 2 8" xfId="29230" xr:uid="{7C722B35-EF8C-467F-B026-9F070691EF83}"/>
    <cellStyle name="Note 3 2 2 8 2" xfId="29231" xr:uid="{35642B0F-CD7F-40F3-B0C8-477D4480D228}"/>
    <cellStyle name="Note 3 2 2 8 2 2" xfId="29232" xr:uid="{8BAC7A60-5021-4992-AC36-5D8F577D0CF4}"/>
    <cellStyle name="Note 3 2 2 8 3" xfId="29233" xr:uid="{7388DA36-1EBF-41E4-95CE-83E7053619F7}"/>
    <cellStyle name="Note 3 2 2 9" xfId="29234" xr:uid="{CFF08DD0-E8AB-4D89-A4A5-C83A4209CC96}"/>
    <cellStyle name="Note 3 2 2 9 2" xfId="29235" xr:uid="{43492BC1-1B79-45EC-BCC2-FA510F05BFD4}"/>
    <cellStyle name="Note 3 2 2 9 2 2" xfId="29236" xr:uid="{0B0B2D79-3CFD-4A16-96B8-875064734140}"/>
    <cellStyle name="Note 3 2 2 9 3" xfId="29237" xr:uid="{DE1BC752-E1B0-44EB-9CCC-9A5730DEB8E1}"/>
    <cellStyle name="Note 3 2 20" xfId="29238" xr:uid="{B5338E7A-5DFD-4F9C-9BE1-4E1C0303503C}"/>
    <cellStyle name="Note 3 2 20 2" xfId="29239" xr:uid="{4ADC718A-343B-47AB-8FFA-8A7CFA8D9E08}"/>
    <cellStyle name="Note 3 2 20 2 2" xfId="29240" xr:uid="{FF9DCE3B-9B53-4E81-81C1-C1D3A66E07BC}"/>
    <cellStyle name="Note 3 2 20 3" xfId="29241" xr:uid="{FC736AD1-5B7B-4CA3-A9F3-B5A40DEEB73B}"/>
    <cellStyle name="Note 3 2 21" xfId="29242" xr:uid="{5454C6A7-36DF-4DB4-B217-EE5082D7F447}"/>
    <cellStyle name="Note 3 2 21 2" xfId="29243" xr:uid="{E4C7103F-3216-444D-9856-F370E3B078F2}"/>
    <cellStyle name="Note 3 2 21 2 2" xfId="29244" xr:uid="{201C03D4-73CD-4FE2-98FF-C4F29B465B2C}"/>
    <cellStyle name="Note 3 2 21 3" xfId="29245" xr:uid="{B03A5DDB-244B-45AB-8037-958ACB13E5BC}"/>
    <cellStyle name="Note 3 2 22" xfId="29246" xr:uid="{1F3918F8-66A5-4DF6-B1CB-248A0D907F92}"/>
    <cellStyle name="Note 3 2 22 2" xfId="29247" xr:uid="{D777B3DA-2D5C-48DE-B38F-625B5533052D}"/>
    <cellStyle name="Note 3 2 23" xfId="29248" xr:uid="{DCB88808-A061-4584-A305-6A8E63BC0CA4}"/>
    <cellStyle name="Note 3 2 24" xfId="29249" xr:uid="{81D8DDD3-A5B2-4599-81AF-D90437B63D7D}"/>
    <cellStyle name="Note 3 2 25" xfId="29250" xr:uid="{1FCF1785-C41D-4A7A-97D6-8EC3542B8E4D}"/>
    <cellStyle name="Note 3 2 26" xfId="29251" xr:uid="{27C45236-26E6-456F-B7CD-1C754FB87054}"/>
    <cellStyle name="Note 3 2 27" xfId="29252" xr:uid="{0E206090-70DA-4918-BFF5-F933E60328DD}"/>
    <cellStyle name="Note 3 2 3" xfId="29253" xr:uid="{5DE57029-0147-4933-93E4-66552CFA6444}"/>
    <cellStyle name="Note 3 2 3 10" xfId="29254" xr:uid="{59C38D17-DD37-4DA0-8308-8A64A712A64D}"/>
    <cellStyle name="Note 3 2 3 10 2" xfId="29255" xr:uid="{AA8EF19C-78E0-478A-8080-9604DBBFEC9A}"/>
    <cellStyle name="Note 3 2 3 10 2 2" xfId="29256" xr:uid="{B4592F75-FA54-4235-9DDE-3B54773895B1}"/>
    <cellStyle name="Note 3 2 3 10 3" xfId="29257" xr:uid="{6117FCE2-2141-44C0-9769-CB37ECA0426E}"/>
    <cellStyle name="Note 3 2 3 11" xfId="29258" xr:uid="{0B982270-B9AC-4362-9C07-EAF613BEF308}"/>
    <cellStyle name="Note 3 2 3 11 2" xfId="29259" xr:uid="{913616A7-BB51-48D4-8561-F5B56F6080F2}"/>
    <cellStyle name="Note 3 2 3 11 2 2" xfId="29260" xr:uid="{EE1F714C-7448-4CF6-829B-13981E3D9887}"/>
    <cellStyle name="Note 3 2 3 11 3" xfId="29261" xr:uid="{01B8E6C7-1671-4AC6-A44B-CE40C4CAD13D}"/>
    <cellStyle name="Note 3 2 3 12" xfId="29262" xr:uid="{63B941F7-C43A-4286-84EA-6044804AD26E}"/>
    <cellStyle name="Note 3 2 3 12 2" xfId="29263" xr:uid="{AD88703D-3EAB-4484-8D13-B36144D998E1}"/>
    <cellStyle name="Note 3 2 3 12 2 2" xfId="29264" xr:uid="{1FDEB66F-CAE8-4AD6-B3BB-82E57503B25E}"/>
    <cellStyle name="Note 3 2 3 12 3" xfId="29265" xr:uid="{FCF6F978-12E4-468E-9A20-0DE217CDC1A2}"/>
    <cellStyle name="Note 3 2 3 13" xfId="29266" xr:uid="{B2C53D3A-E1A4-4D68-AE1B-9DFBC4EDC510}"/>
    <cellStyle name="Note 3 2 3 13 2" xfId="29267" xr:uid="{53F4F933-8066-4546-AA7D-76B2F7E46AA8}"/>
    <cellStyle name="Note 3 2 3 13 2 2" xfId="29268" xr:uid="{147A1962-FFE6-42A7-9D44-7C95C172844E}"/>
    <cellStyle name="Note 3 2 3 13 3" xfId="29269" xr:uid="{0A8E3F0A-5C2D-4764-8AED-771A493E2A5D}"/>
    <cellStyle name="Note 3 2 3 14" xfId="29270" xr:uid="{B4D0554D-A031-4099-A5AB-4D044BD8CD88}"/>
    <cellStyle name="Note 3 2 3 14 2" xfId="29271" xr:uid="{5FA9B564-C66B-446B-BB37-46D505633F74}"/>
    <cellStyle name="Note 3 2 3 14 2 2" xfId="29272" xr:uid="{162B617B-AA7D-4C07-8CEA-FA045D99B8F8}"/>
    <cellStyle name="Note 3 2 3 14 3" xfId="29273" xr:uid="{2B8866D3-498C-439C-9CD1-CB40C028A2F7}"/>
    <cellStyle name="Note 3 2 3 15" xfId="29274" xr:uid="{9D289F20-9AB1-4908-9D07-6C8C9E718B5B}"/>
    <cellStyle name="Note 3 2 3 15 2" xfId="29275" xr:uid="{F4712A71-3B9C-45BD-A8CF-61C0B3A4CB6C}"/>
    <cellStyle name="Note 3 2 3 15 2 2" xfId="29276" xr:uid="{2DFB1565-ACC0-4AAE-A342-CC786294FB41}"/>
    <cellStyle name="Note 3 2 3 15 3" xfId="29277" xr:uid="{09B2721F-797D-48F7-AFC1-E79E403445BA}"/>
    <cellStyle name="Note 3 2 3 16" xfId="29278" xr:uid="{445F3FEC-B786-4A9D-B2C3-A12D886E0B9E}"/>
    <cellStyle name="Note 3 2 3 16 2" xfId="29279" xr:uid="{29F208DE-702B-468B-8DEB-7CAB30CEA10A}"/>
    <cellStyle name="Note 3 2 3 16 2 2" xfId="29280" xr:uid="{879354EF-197B-4E81-A02E-1DEDB97FFE5F}"/>
    <cellStyle name="Note 3 2 3 16 3" xfId="29281" xr:uid="{F3B11242-D10D-42C1-8454-2ED17933CB7B}"/>
    <cellStyle name="Note 3 2 3 17" xfId="29282" xr:uid="{5E7AFA57-6574-491B-991C-A06A25B361A8}"/>
    <cellStyle name="Note 3 2 3 17 2" xfId="29283" xr:uid="{304CB208-875C-403A-A9CE-CC3EC70AA867}"/>
    <cellStyle name="Note 3 2 3 17 2 2" xfId="29284" xr:uid="{60F8D4BB-7D50-4040-A5FC-85731AD967FD}"/>
    <cellStyle name="Note 3 2 3 17 3" xfId="29285" xr:uid="{1384CE4F-FC40-4268-9DB4-2EE8F793315F}"/>
    <cellStyle name="Note 3 2 3 18" xfId="29286" xr:uid="{D045F45C-2F23-4CF8-A42B-DFD283943BD8}"/>
    <cellStyle name="Note 3 2 3 18 2" xfId="29287" xr:uid="{5C3A7104-6A76-46E6-9BDC-38A277CCDE15}"/>
    <cellStyle name="Note 3 2 3 19" xfId="29288" xr:uid="{12BE4AED-7EAA-4794-8427-06B710051275}"/>
    <cellStyle name="Note 3 2 3 2" xfId="29289" xr:uid="{EAC81E3A-A8CC-4FE2-B9BA-DC0F31829A97}"/>
    <cellStyle name="Note 3 2 3 2 10" xfId="29290" xr:uid="{21B88100-18AC-4F1B-8105-4E52A6F289D0}"/>
    <cellStyle name="Note 3 2 3 2 10 2" xfId="29291" xr:uid="{039508A2-AA18-498C-8A94-10C4CB6FC127}"/>
    <cellStyle name="Note 3 2 3 2 10 2 2" xfId="29292" xr:uid="{37A1D2C0-48AB-4037-9BA1-9F823BD5590E}"/>
    <cellStyle name="Note 3 2 3 2 10 3" xfId="29293" xr:uid="{D056B972-F571-4033-9591-939E4879CCFC}"/>
    <cellStyle name="Note 3 2 3 2 11" xfId="29294" xr:uid="{E66C256F-DA41-482B-BF6A-281742735E2C}"/>
    <cellStyle name="Note 3 2 3 2 11 2" xfId="29295" xr:uid="{E6D56E3D-B165-48BF-AC3B-B0FA8758B242}"/>
    <cellStyle name="Note 3 2 3 2 11 2 2" xfId="29296" xr:uid="{9749D444-B1B3-43DD-BC92-50A45C89A883}"/>
    <cellStyle name="Note 3 2 3 2 11 3" xfId="29297" xr:uid="{C1035E9C-8821-4265-9193-FD929FA0E8B1}"/>
    <cellStyle name="Note 3 2 3 2 12" xfId="29298" xr:uid="{E29672AD-D096-4606-9A55-0D9CC4DB794B}"/>
    <cellStyle name="Note 3 2 3 2 12 2" xfId="29299" xr:uid="{AD12FB60-AE3F-4F09-8FBA-4ABED930C8A0}"/>
    <cellStyle name="Note 3 2 3 2 12 2 2" xfId="29300" xr:uid="{24DE5C92-1021-48FC-9C25-AB794D190AD4}"/>
    <cellStyle name="Note 3 2 3 2 12 3" xfId="29301" xr:uid="{F21C6379-DFFD-4DBE-AA30-7EEE64F23EEC}"/>
    <cellStyle name="Note 3 2 3 2 13" xfId="29302" xr:uid="{8A755996-C81F-4C71-AB66-54FBB3EE6E01}"/>
    <cellStyle name="Note 3 2 3 2 13 2" xfId="29303" xr:uid="{B0C23358-15E0-41EB-8CCB-3045004C2753}"/>
    <cellStyle name="Note 3 2 3 2 13 2 2" xfId="29304" xr:uid="{823066DD-E897-4E87-9DBA-C06BCB017E2C}"/>
    <cellStyle name="Note 3 2 3 2 13 3" xfId="29305" xr:uid="{EB7624B6-F9C7-4246-8E26-32E269442EAC}"/>
    <cellStyle name="Note 3 2 3 2 14" xfId="29306" xr:uid="{819590D3-9AEB-4A80-9152-6A9BDAF6B8AB}"/>
    <cellStyle name="Note 3 2 3 2 14 2" xfId="29307" xr:uid="{F7F65F17-8A88-4399-BEC1-230DEEA43E00}"/>
    <cellStyle name="Note 3 2 3 2 14 2 2" xfId="29308" xr:uid="{8513E3A8-98A9-4E51-A042-DA0BD46D7E53}"/>
    <cellStyle name="Note 3 2 3 2 14 3" xfId="29309" xr:uid="{1E97583F-9926-4147-A342-7A582D2F5189}"/>
    <cellStyle name="Note 3 2 3 2 15" xfId="29310" xr:uid="{DDCAF757-2F0E-4CB5-A463-3E943E2767A2}"/>
    <cellStyle name="Note 3 2 3 2 15 2" xfId="29311" xr:uid="{41E7E008-ABC2-40A8-8E7F-EEF1D3AF9D42}"/>
    <cellStyle name="Note 3 2 3 2 15 2 2" xfId="29312" xr:uid="{4CA84A97-7D31-454C-B1AD-E0476577EF63}"/>
    <cellStyle name="Note 3 2 3 2 15 3" xfId="29313" xr:uid="{B9BCBD7F-D6BF-45BE-BC05-D356F026F251}"/>
    <cellStyle name="Note 3 2 3 2 16" xfId="29314" xr:uid="{F3A611EA-02A1-42FD-BBA0-5B145399465C}"/>
    <cellStyle name="Note 3 2 3 2 16 2" xfId="29315" xr:uid="{E07723A0-2E95-4694-B11E-406623EA0A9A}"/>
    <cellStyle name="Note 3 2 3 2 16 2 2" xfId="29316" xr:uid="{1A524B71-9125-4757-9373-5E7ECD64F830}"/>
    <cellStyle name="Note 3 2 3 2 16 3" xfId="29317" xr:uid="{EA70D652-BD81-4FA3-99C7-89FF86F81E77}"/>
    <cellStyle name="Note 3 2 3 2 17" xfId="29318" xr:uid="{3DC6C1A3-9178-47B9-B3E1-36CE0A6C55FB}"/>
    <cellStyle name="Note 3 2 3 2 17 2" xfId="29319" xr:uid="{C970E184-D53F-4ED0-BDC8-EF8BB5448643}"/>
    <cellStyle name="Note 3 2 3 2 17 2 2" xfId="29320" xr:uid="{F0F07132-58E5-4EB9-A845-BFAAB0A3AE0F}"/>
    <cellStyle name="Note 3 2 3 2 17 3" xfId="29321" xr:uid="{371FF4BA-1E37-4E80-B5A6-8E9FAD811E4A}"/>
    <cellStyle name="Note 3 2 3 2 18" xfId="29322" xr:uid="{4A00EBF6-9621-4099-AFDC-63E2D8264569}"/>
    <cellStyle name="Note 3 2 3 2 18 2" xfId="29323" xr:uid="{C55C61F6-3B70-42DA-8BAA-DFD9D5C87DEA}"/>
    <cellStyle name="Note 3 2 3 2 18 2 2" xfId="29324" xr:uid="{9F62420A-81D5-4EBF-B544-F02EF53BEE1F}"/>
    <cellStyle name="Note 3 2 3 2 18 3" xfId="29325" xr:uid="{36ABD6F4-B5CF-42F3-AF9E-132D6AB73516}"/>
    <cellStyle name="Note 3 2 3 2 19" xfId="29326" xr:uid="{1C4A64D0-7A3A-4EAD-B8AE-1EE0C593A21D}"/>
    <cellStyle name="Note 3 2 3 2 19 2" xfId="29327" xr:uid="{2607757D-CCAE-4803-BD57-691B055FD9F4}"/>
    <cellStyle name="Note 3 2 3 2 19 2 2" xfId="29328" xr:uid="{7C4A0055-85C6-4CBB-93A6-B5E1317EBC6E}"/>
    <cellStyle name="Note 3 2 3 2 19 3" xfId="29329" xr:uid="{A978C5DD-FDF1-4642-A406-31B6C7757D27}"/>
    <cellStyle name="Note 3 2 3 2 2" xfId="29330" xr:uid="{D8C23AF3-14F7-4A1B-A4D8-622D55484891}"/>
    <cellStyle name="Note 3 2 3 2 2 2" xfId="29331" xr:uid="{43E49768-FF34-45CB-A417-9A92D1778726}"/>
    <cellStyle name="Note 3 2 3 2 2 2 2" xfId="29332" xr:uid="{0A9B11B1-C08C-40D6-A382-453B06A39AD2}"/>
    <cellStyle name="Note 3 2 3 2 2 2 2 2" xfId="29333" xr:uid="{230D8553-CEFA-4885-A14D-805061AC274A}"/>
    <cellStyle name="Note 3 2 3 2 2 2 3" xfId="29334" xr:uid="{37A644CC-DE07-4D7D-BC2D-37D7DB916F72}"/>
    <cellStyle name="Note 3 2 3 2 2 2 4" xfId="29335" xr:uid="{A97AEE09-2F12-4A35-B37B-5F01C9F43250}"/>
    <cellStyle name="Note 3 2 3 2 2 3" xfId="29336" xr:uid="{454A2515-26F8-4AAE-9E11-312B4D35DFB6}"/>
    <cellStyle name="Note 3 2 3 2 2 3 2" xfId="29337" xr:uid="{103AA732-CE25-49D0-BF82-E528F33094D8}"/>
    <cellStyle name="Note 3 2 3 2 2 4" xfId="29338" xr:uid="{22785DD8-49AB-4EF3-9E48-CEB1DCE38359}"/>
    <cellStyle name="Note 3 2 3 2 2 5" xfId="29339" xr:uid="{E83D0A17-7449-4932-974D-6382D03AC15C}"/>
    <cellStyle name="Note 3 2 3 2 20" xfId="29340" xr:uid="{3E505434-CEBB-4874-AD53-329351CE5F0D}"/>
    <cellStyle name="Note 3 2 3 2 20 2" xfId="29341" xr:uid="{0DBC74C5-F4BC-4681-A7D5-39182E12A1BE}"/>
    <cellStyle name="Note 3 2 3 2 20 2 2" xfId="29342" xr:uid="{564C8CDC-986F-45D3-BC55-2587E0CFE416}"/>
    <cellStyle name="Note 3 2 3 2 20 3" xfId="29343" xr:uid="{F163471E-7968-4C4A-9047-6A1706CD911F}"/>
    <cellStyle name="Note 3 2 3 2 21" xfId="29344" xr:uid="{DE09CCAC-61E6-4E72-A847-2A00ECB55B4A}"/>
    <cellStyle name="Note 3 2 3 2 21 2" xfId="29345" xr:uid="{DE2CA85A-C708-4DF1-801D-9BEF0B93A5D1}"/>
    <cellStyle name="Note 3 2 3 2 22" xfId="29346" xr:uid="{A32C0198-A0E9-440E-B35F-25FC82B9A9EB}"/>
    <cellStyle name="Note 3 2 3 2 23" xfId="29347" xr:uid="{7425BA36-FDC6-4E25-A384-A3206163BA44}"/>
    <cellStyle name="Note 3 2 3 2 3" xfId="29348" xr:uid="{A76DAC90-265B-4DED-ABCE-856990315D9D}"/>
    <cellStyle name="Note 3 2 3 2 3 2" xfId="29349" xr:uid="{F0A8A7BB-2684-4930-8A2D-5F979CE8DEE9}"/>
    <cellStyle name="Note 3 2 3 2 3 2 2" xfId="29350" xr:uid="{96F10152-27E6-4A6F-863C-33EE01650684}"/>
    <cellStyle name="Note 3 2 3 2 3 2 3" xfId="29351" xr:uid="{874963E8-FACB-4DF0-A666-7CC3F695EB29}"/>
    <cellStyle name="Note 3 2 3 2 3 3" xfId="29352" xr:uid="{5D2FC490-B27B-4D19-8CFA-264945055939}"/>
    <cellStyle name="Note 3 2 3 2 3 3 2" xfId="29353" xr:uid="{6CD6460B-5442-4E3A-9F21-CD039C58742B}"/>
    <cellStyle name="Note 3 2 3 2 3 4" xfId="29354" xr:uid="{B7D756BF-6566-4D57-BDB4-3DE54DD52548}"/>
    <cellStyle name="Note 3 2 3 2 4" xfId="29355" xr:uid="{EDBB7DC3-2CFD-406B-9AF5-1412C0BB0948}"/>
    <cellStyle name="Note 3 2 3 2 4 2" xfId="29356" xr:uid="{5A25B4D0-9F11-46C7-80F2-1F1EA31226FC}"/>
    <cellStyle name="Note 3 2 3 2 4 2 2" xfId="29357" xr:uid="{53FCF746-488D-48C1-8F3B-FEA1A4A1E127}"/>
    <cellStyle name="Note 3 2 3 2 4 3" xfId="29358" xr:uid="{D35B8AC7-5D9C-48C7-A2C6-5D678C40F1BE}"/>
    <cellStyle name="Note 3 2 3 2 4 4" xfId="29359" xr:uid="{C0242F8D-E4EF-40B5-A64D-390FEB0A4452}"/>
    <cellStyle name="Note 3 2 3 2 5" xfId="29360" xr:uid="{E6D34737-AD83-48BA-8F5A-88F89A29A35A}"/>
    <cellStyle name="Note 3 2 3 2 5 2" xfId="29361" xr:uid="{2815C52D-09C4-4B57-B0ED-2038C730EB59}"/>
    <cellStyle name="Note 3 2 3 2 5 2 2" xfId="29362" xr:uid="{73F2B433-6CB2-49FD-BEA5-5FD374DCE329}"/>
    <cellStyle name="Note 3 2 3 2 5 3" xfId="29363" xr:uid="{60B82A93-3864-41B3-8FC9-78CBC9257B42}"/>
    <cellStyle name="Note 3 2 3 2 5 4" xfId="29364" xr:uid="{0BA15032-BF57-4239-991E-DF2E883918AB}"/>
    <cellStyle name="Note 3 2 3 2 6" xfId="29365" xr:uid="{3058049A-131A-4C64-A5A1-80E3B09521EB}"/>
    <cellStyle name="Note 3 2 3 2 6 2" xfId="29366" xr:uid="{A8CB8011-796E-4CFB-B5AF-1B26E246B88B}"/>
    <cellStyle name="Note 3 2 3 2 6 2 2" xfId="29367" xr:uid="{4DE39EE9-077F-4F3A-A126-71DEA521D8E5}"/>
    <cellStyle name="Note 3 2 3 2 6 3" xfId="29368" xr:uid="{C155B396-6D1A-4CB4-B0EE-41834543911B}"/>
    <cellStyle name="Note 3 2 3 2 7" xfId="29369" xr:uid="{05275DFF-8A7A-4F8D-9B94-499D71B62CC2}"/>
    <cellStyle name="Note 3 2 3 2 7 2" xfId="29370" xr:uid="{E4F49EE9-4AB1-4267-B05C-E8B2818ECF2B}"/>
    <cellStyle name="Note 3 2 3 2 7 2 2" xfId="29371" xr:uid="{A1BC8DD2-7DB8-4FBE-8263-0767DA03018E}"/>
    <cellStyle name="Note 3 2 3 2 7 3" xfId="29372" xr:uid="{11B2619C-BFFB-4AA4-B2DF-3FC8526BA8D8}"/>
    <cellStyle name="Note 3 2 3 2 8" xfId="29373" xr:uid="{31DFF0ED-0230-42FA-92CF-CBD878B494A6}"/>
    <cellStyle name="Note 3 2 3 2 8 2" xfId="29374" xr:uid="{1A4E4D01-BF89-4C90-ABB2-E2CDDE097438}"/>
    <cellStyle name="Note 3 2 3 2 8 2 2" xfId="29375" xr:uid="{60243E89-659F-4F9B-B4AC-F821E616C2D9}"/>
    <cellStyle name="Note 3 2 3 2 8 3" xfId="29376" xr:uid="{20BECFF0-E3B9-4168-BA7C-E4C5D32D85F3}"/>
    <cellStyle name="Note 3 2 3 2 9" xfId="29377" xr:uid="{589DFE9C-8EFB-4A23-87FB-ED64F5382F6D}"/>
    <cellStyle name="Note 3 2 3 2 9 2" xfId="29378" xr:uid="{D599AC32-9F00-42FA-B2DA-5E55E9979B57}"/>
    <cellStyle name="Note 3 2 3 2 9 2 2" xfId="29379" xr:uid="{BD24E63A-78CD-400D-8B73-463C793B1C57}"/>
    <cellStyle name="Note 3 2 3 2 9 3" xfId="29380" xr:uid="{71112E14-9860-4B1B-ACAA-D5B02BB53CFF}"/>
    <cellStyle name="Note 3 2 3 20" xfId="29381" xr:uid="{F28E520A-10A6-4425-A613-CB697CD1925E}"/>
    <cellStyle name="Note 3 2 3 3" xfId="29382" xr:uid="{EC125FB1-D65F-4E97-B396-7977FD04CA60}"/>
    <cellStyle name="Note 3 2 3 3 2" xfId="29383" xr:uid="{A6FFAB66-7ECB-4C37-BD7F-D4BF6C0E4530}"/>
    <cellStyle name="Note 3 2 3 3 2 2" xfId="29384" xr:uid="{739D5DD0-0133-4A4A-9575-D4DA67549CE5}"/>
    <cellStyle name="Note 3 2 3 3 2 2 2" xfId="29385" xr:uid="{D61D1EE2-4043-4DE5-8875-0A58EA2BCC80}"/>
    <cellStyle name="Note 3 2 3 3 2 3" xfId="29386" xr:uid="{C5765EB2-8ADF-4069-8185-1F3425184323}"/>
    <cellStyle name="Note 3 2 3 3 2 4" xfId="29387" xr:uid="{541F5CAE-3C60-4B76-9222-087CFF2C57EC}"/>
    <cellStyle name="Note 3 2 3 3 3" xfId="29388" xr:uid="{ACA3F630-96BA-481B-BE3D-124088C5563D}"/>
    <cellStyle name="Note 3 2 3 3 3 2" xfId="29389" xr:uid="{05C2DA65-DA38-4867-BC0A-9545CD096607}"/>
    <cellStyle name="Note 3 2 3 3 4" xfId="29390" xr:uid="{FB150113-56BB-48D4-BB56-C8C219CEB9E9}"/>
    <cellStyle name="Note 3 2 3 3 5" xfId="29391" xr:uid="{3FA2147C-88F5-4E21-9E40-C89FD06394CD}"/>
    <cellStyle name="Note 3 2 3 4" xfId="29392" xr:uid="{E0F0BF8C-8B03-40A2-B15D-6C6D4F95F3E1}"/>
    <cellStyle name="Note 3 2 3 4 2" xfId="29393" xr:uid="{BB9D4BD3-71D4-4D81-AF55-22CC50794CBF}"/>
    <cellStyle name="Note 3 2 3 4 2 2" xfId="29394" xr:uid="{DE686D2B-ED9C-4DC6-98DA-232AA948BD0E}"/>
    <cellStyle name="Note 3 2 3 4 2 3" xfId="29395" xr:uid="{4F2E6EEA-3944-47C3-B042-BA76AFD902A5}"/>
    <cellStyle name="Note 3 2 3 4 3" xfId="29396" xr:uid="{D0DC0BE4-4D65-4E2C-8537-AECF516032F8}"/>
    <cellStyle name="Note 3 2 3 4 3 2" xfId="29397" xr:uid="{7C88F838-6294-49DF-98FD-2ABA391E82C7}"/>
    <cellStyle name="Note 3 2 3 4 4" xfId="29398" xr:uid="{82493467-4661-4EC1-845A-F16CDDF0FA2B}"/>
    <cellStyle name="Note 3 2 3 5" xfId="29399" xr:uid="{4AF46DAA-4D9B-442A-8919-F69252EBAFB6}"/>
    <cellStyle name="Note 3 2 3 5 2" xfId="29400" xr:uid="{C84411F7-A7B2-4D5A-8116-BEAE7F450BF1}"/>
    <cellStyle name="Note 3 2 3 5 2 2" xfId="29401" xr:uid="{AF20224B-0176-47F4-8109-2ECDBC08A275}"/>
    <cellStyle name="Note 3 2 3 5 2 3" xfId="29402" xr:uid="{5AF730FC-562E-4FCC-AB0A-B3128F0A46A9}"/>
    <cellStyle name="Note 3 2 3 5 3" xfId="29403" xr:uid="{C6D139D6-B5B6-41A7-9151-891453FAA609}"/>
    <cellStyle name="Note 3 2 3 5 4" xfId="29404" xr:uid="{57650A9D-4454-4727-9A07-C5A8648C13B1}"/>
    <cellStyle name="Note 3 2 3 6" xfId="29405" xr:uid="{2AEFB90B-1C06-421E-845B-9553A89686A1}"/>
    <cellStyle name="Note 3 2 3 6 2" xfId="29406" xr:uid="{D671C11D-7CB7-4D1C-AEAC-77DDC6563F3B}"/>
    <cellStyle name="Note 3 2 3 6 2 2" xfId="29407" xr:uid="{06BB7AA4-D838-42D9-9839-C3D519A0A152}"/>
    <cellStyle name="Note 3 2 3 6 3" xfId="29408" xr:uid="{23049FB8-6BF0-4F34-AE33-582286BA041B}"/>
    <cellStyle name="Note 3 2 3 6 4" xfId="29409" xr:uid="{FDC3E028-9817-4C78-8B22-DFD39A4EA348}"/>
    <cellStyle name="Note 3 2 3 7" xfId="29410" xr:uid="{C648AC7F-1065-449E-B827-2E0DFB5B7704}"/>
    <cellStyle name="Note 3 2 3 7 2" xfId="29411" xr:uid="{3BA2BFE1-6EE2-49FA-A011-5E60967D5C5E}"/>
    <cellStyle name="Note 3 2 3 7 2 2" xfId="29412" xr:uid="{C0841396-6704-4000-8F65-250C11BB1C1C}"/>
    <cellStyle name="Note 3 2 3 7 3" xfId="29413" xr:uid="{765036C6-E9F6-4B6F-965A-CC1304DD3ED8}"/>
    <cellStyle name="Note 3 2 3 8" xfId="29414" xr:uid="{2E922344-8FE8-4B83-862C-F16913C31B65}"/>
    <cellStyle name="Note 3 2 3 8 2" xfId="29415" xr:uid="{E349247A-372B-481D-AEA3-0627ED3E8B7A}"/>
    <cellStyle name="Note 3 2 3 8 2 2" xfId="29416" xr:uid="{2E263A58-99F4-4C22-96C6-21F292E8142D}"/>
    <cellStyle name="Note 3 2 3 8 3" xfId="29417" xr:uid="{EA6D6C0F-6E58-4178-BDDE-85AACBC7748F}"/>
    <cellStyle name="Note 3 2 3 9" xfId="29418" xr:uid="{8D48F70E-83F2-4604-A727-07E2679A8BC9}"/>
    <cellStyle name="Note 3 2 3 9 2" xfId="29419" xr:uid="{A4126BBE-1A37-4FC8-83BA-43A32017F540}"/>
    <cellStyle name="Note 3 2 3 9 2 2" xfId="29420" xr:uid="{6489DE4D-8EE4-4EFC-B30C-ACEB0B4F6FD5}"/>
    <cellStyle name="Note 3 2 3 9 3" xfId="29421" xr:uid="{71344E4A-854D-406E-B9A6-2812F15F7EC4}"/>
    <cellStyle name="Note 3 2 4" xfId="29422" xr:uid="{C86097DE-D488-4F43-AC8A-9AF3C03E3A19}"/>
    <cellStyle name="Note 3 2 4 10" xfId="29423" xr:uid="{9FE1358C-2F8A-4B13-9AC0-9D7DC3AA8EE7}"/>
    <cellStyle name="Note 3 2 4 10 2" xfId="29424" xr:uid="{BA9F7ED7-F8B0-4D0D-B7EC-6EC2E8C08B73}"/>
    <cellStyle name="Note 3 2 4 10 2 2" xfId="29425" xr:uid="{570AC1AF-241D-40D0-86F2-D5393D789FAC}"/>
    <cellStyle name="Note 3 2 4 10 3" xfId="29426" xr:uid="{35555B0D-BAC0-4E91-99E8-221A7F6EC7A6}"/>
    <cellStyle name="Note 3 2 4 11" xfId="29427" xr:uid="{B2A6AE82-B96B-4472-8C74-27FA2D728AC0}"/>
    <cellStyle name="Note 3 2 4 11 2" xfId="29428" xr:uid="{378CFB1E-B0AB-4B6D-A9BD-164F553CE9ED}"/>
    <cellStyle name="Note 3 2 4 11 2 2" xfId="29429" xr:uid="{D6423D9D-CB91-40B3-8C05-21169EC91668}"/>
    <cellStyle name="Note 3 2 4 11 3" xfId="29430" xr:uid="{976E60E8-4DC9-4D08-979C-B59CD0607702}"/>
    <cellStyle name="Note 3 2 4 12" xfId="29431" xr:uid="{6FFCBE36-54EA-4FBC-96E6-1CA83FA73479}"/>
    <cellStyle name="Note 3 2 4 12 2" xfId="29432" xr:uid="{8BE04ED8-792F-4279-8880-8D975E83D727}"/>
    <cellStyle name="Note 3 2 4 12 2 2" xfId="29433" xr:uid="{11582FC9-49D3-4196-B997-BCF3B08CF5B6}"/>
    <cellStyle name="Note 3 2 4 12 3" xfId="29434" xr:uid="{CACC6BB6-DAB8-4BE6-A618-997358B29E70}"/>
    <cellStyle name="Note 3 2 4 13" xfId="29435" xr:uid="{FDE467B8-D4E5-466A-BF01-9E5B6E73E0F6}"/>
    <cellStyle name="Note 3 2 4 13 2" xfId="29436" xr:uid="{660440E8-8E96-46FA-90CB-03E7C3DF3706}"/>
    <cellStyle name="Note 3 2 4 13 2 2" xfId="29437" xr:uid="{EA0055B9-102B-4AFB-9C52-4E0B3E1237DB}"/>
    <cellStyle name="Note 3 2 4 13 3" xfId="29438" xr:uid="{479ABB91-EEAE-4239-86E6-DF532FE469C7}"/>
    <cellStyle name="Note 3 2 4 14" xfId="29439" xr:uid="{81ACCADB-B324-477C-B739-6CB1E6F88B4D}"/>
    <cellStyle name="Note 3 2 4 14 2" xfId="29440" xr:uid="{936B6BB8-0F18-49C6-BE2E-A378721ADD8B}"/>
    <cellStyle name="Note 3 2 4 14 2 2" xfId="29441" xr:uid="{A959507F-78F6-473C-A941-A3C0E9F942BF}"/>
    <cellStyle name="Note 3 2 4 14 3" xfId="29442" xr:uid="{6156BBC5-2652-4526-8BCC-908C1549448B}"/>
    <cellStyle name="Note 3 2 4 15" xfId="29443" xr:uid="{756CBC6E-25F1-4698-A7B9-27EDC6948BC5}"/>
    <cellStyle name="Note 3 2 4 15 2" xfId="29444" xr:uid="{CFFCA815-4B2F-407B-A946-30B822AFAB3F}"/>
    <cellStyle name="Note 3 2 4 15 2 2" xfId="29445" xr:uid="{ED0B4014-9C90-4579-A6CD-870201A0B3C6}"/>
    <cellStyle name="Note 3 2 4 15 3" xfId="29446" xr:uid="{92B0E831-3BFA-4788-9A6C-0716624BF4A3}"/>
    <cellStyle name="Note 3 2 4 16" xfId="29447" xr:uid="{CCECA44E-4562-47F1-8BEF-55975A99EFC9}"/>
    <cellStyle name="Note 3 2 4 16 2" xfId="29448" xr:uid="{14DB95D1-90E6-48F3-A69A-7321721874F2}"/>
    <cellStyle name="Note 3 2 4 16 2 2" xfId="29449" xr:uid="{A77EAF46-F6A6-4DEB-8891-03410760CAC2}"/>
    <cellStyle name="Note 3 2 4 16 3" xfId="29450" xr:uid="{DCB58189-941E-4E11-B9AF-29DA5E2333D9}"/>
    <cellStyle name="Note 3 2 4 17" xfId="29451" xr:uid="{7D913A20-B51C-4A46-8693-4D81B676B501}"/>
    <cellStyle name="Note 3 2 4 17 2" xfId="29452" xr:uid="{5BE43DC6-81AE-441F-B967-45B7A69D3B10}"/>
    <cellStyle name="Note 3 2 4 17 2 2" xfId="29453" xr:uid="{22F47CFA-76E6-4255-8668-40F6D4BF3EE6}"/>
    <cellStyle name="Note 3 2 4 17 3" xfId="29454" xr:uid="{E22DB4BD-7B18-4377-9BF8-D83694A1B5BD}"/>
    <cellStyle name="Note 3 2 4 18" xfId="29455" xr:uid="{B58F074E-D611-4108-8FF9-87F42CB1E80E}"/>
    <cellStyle name="Note 3 2 4 18 2" xfId="29456" xr:uid="{9260BD31-12F3-44FD-91BA-EF34D6288C27}"/>
    <cellStyle name="Note 3 2 4 19" xfId="29457" xr:uid="{43292F5F-BD66-4FA4-847A-0695CAC55582}"/>
    <cellStyle name="Note 3 2 4 2" xfId="29458" xr:uid="{C98DB932-24DB-406A-BD7E-FE679C818F35}"/>
    <cellStyle name="Note 3 2 4 2 10" xfId="29459" xr:uid="{6C42E729-DD93-46A9-800F-F1C267D99BD9}"/>
    <cellStyle name="Note 3 2 4 2 10 2" xfId="29460" xr:uid="{B226B9D1-6A90-40B1-AC40-D6E9D38665DC}"/>
    <cellStyle name="Note 3 2 4 2 10 2 2" xfId="29461" xr:uid="{56A4AF7E-1C21-4102-AB1E-F79D010C8709}"/>
    <cellStyle name="Note 3 2 4 2 10 3" xfId="29462" xr:uid="{8C044688-0472-491E-9A20-8F00BEFCAB56}"/>
    <cellStyle name="Note 3 2 4 2 11" xfId="29463" xr:uid="{89DAE01F-A878-4154-B304-615974AC4766}"/>
    <cellStyle name="Note 3 2 4 2 11 2" xfId="29464" xr:uid="{16736FF4-03CB-4E6C-BBA6-82B914599C9B}"/>
    <cellStyle name="Note 3 2 4 2 11 2 2" xfId="29465" xr:uid="{687F9AD5-C977-4C7C-A490-A26B45186AD3}"/>
    <cellStyle name="Note 3 2 4 2 11 3" xfId="29466" xr:uid="{500DF25E-50F0-45B3-8B34-E93524C5C584}"/>
    <cellStyle name="Note 3 2 4 2 12" xfId="29467" xr:uid="{944CFFCA-7915-4CBE-B957-787972FFB487}"/>
    <cellStyle name="Note 3 2 4 2 12 2" xfId="29468" xr:uid="{9BDDEE16-635C-4ADB-8EE1-80C0B438DC55}"/>
    <cellStyle name="Note 3 2 4 2 12 2 2" xfId="29469" xr:uid="{D661A51C-D791-4B8E-B729-F8FEEE64CE7F}"/>
    <cellStyle name="Note 3 2 4 2 12 3" xfId="29470" xr:uid="{75378A94-E5F8-4B2B-8E76-C7257616D0D6}"/>
    <cellStyle name="Note 3 2 4 2 13" xfId="29471" xr:uid="{EC53E10E-7F5A-44AB-816D-6086B2FB5035}"/>
    <cellStyle name="Note 3 2 4 2 13 2" xfId="29472" xr:uid="{0E5336FE-D152-4591-9611-6811E854C0E7}"/>
    <cellStyle name="Note 3 2 4 2 13 2 2" xfId="29473" xr:uid="{6B9B9D1A-8716-4261-9DA3-F2586DB69B33}"/>
    <cellStyle name="Note 3 2 4 2 13 3" xfId="29474" xr:uid="{6BC59754-3146-43AA-B744-9C06106A83E7}"/>
    <cellStyle name="Note 3 2 4 2 14" xfId="29475" xr:uid="{9B5D969C-F7F5-43CA-85F8-4AC5ED925C05}"/>
    <cellStyle name="Note 3 2 4 2 14 2" xfId="29476" xr:uid="{39279B23-0714-4549-8D63-41116E2F0FE7}"/>
    <cellStyle name="Note 3 2 4 2 14 2 2" xfId="29477" xr:uid="{B4667F4E-6832-470E-8065-F5C66C118EAF}"/>
    <cellStyle name="Note 3 2 4 2 14 3" xfId="29478" xr:uid="{6BB3225F-BA67-42D4-8C3C-5E005AA98B0A}"/>
    <cellStyle name="Note 3 2 4 2 15" xfId="29479" xr:uid="{C7718B67-F099-47C7-9706-7867AD62F917}"/>
    <cellStyle name="Note 3 2 4 2 15 2" xfId="29480" xr:uid="{D690EAD1-D71E-4037-A8E2-54EE13909BFC}"/>
    <cellStyle name="Note 3 2 4 2 15 2 2" xfId="29481" xr:uid="{9A484EF7-65F2-4002-BC4A-9F5EEDF48D6D}"/>
    <cellStyle name="Note 3 2 4 2 15 3" xfId="29482" xr:uid="{3971C172-64DC-47DF-8A2E-392B266723BD}"/>
    <cellStyle name="Note 3 2 4 2 16" xfId="29483" xr:uid="{9E6005A1-AA0C-465B-836F-83DDA832FC8F}"/>
    <cellStyle name="Note 3 2 4 2 16 2" xfId="29484" xr:uid="{343DE1C4-E241-40A8-AA26-A81753BCFA5F}"/>
    <cellStyle name="Note 3 2 4 2 16 2 2" xfId="29485" xr:uid="{E5D90477-987D-4E99-963D-D05A309785E0}"/>
    <cellStyle name="Note 3 2 4 2 16 3" xfId="29486" xr:uid="{750AC120-9D9E-434C-A145-AB5BB288B264}"/>
    <cellStyle name="Note 3 2 4 2 17" xfId="29487" xr:uid="{89D37671-FC7E-42F3-950F-F38BB9F3FE04}"/>
    <cellStyle name="Note 3 2 4 2 17 2" xfId="29488" xr:uid="{3F88F08F-CDF3-4100-8F5B-8519B7F0B9BA}"/>
    <cellStyle name="Note 3 2 4 2 17 2 2" xfId="29489" xr:uid="{4BC2DCE0-B0A3-4B0C-862B-B7A281D2B0AD}"/>
    <cellStyle name="Note 3 2 4 2 17 3" xfId="29490" xr:uid="{933EAB36-71CD-45B0-9776-21A826357614}"/>
    <cellStyle name="Note 3 2 4 2 18" xfId="29491" xr:uid="{E77A5999-4276-481C-8440-989307634524}"/>
    <cellStyle name="Note 3 2 4 2 18 2" xfId="29492" xr:uid="{465B9400-5CD5-41B4-8EBD-9B5E87C300FF}"/>
    <cellStyle name="Note 3 2 4 2 18 2 2" xfId="29493" xr:uid="{277C51D4-985B-4FA8-A743-90805472E0D5}"/>
    <cellStyle name="Note 3 2 4 2 18 3" xfId="29494" xr:uid="{72452BB4-2B87-48D7-96BD-F0B69A81279F}"/>
    <cellStyle name="Note 3 2 4 2 19" xfId="29495" xr:uid="{9F052215-1357-4937-AD2C-7C30514DB231}"/>
    <cellStyle name="Note 3 2 4 2 19 2" xfId="29496" xr:uid="{B6911BDE-9007-4328-927F-B66238227DBE}"/>
    <cellStyle name="Note 3 2 4 2 19 2 2" xfId="29497" xr:uid="{9F2A0899-5375-469B-B247-2EF322C2CA76}"/>
    <cellStyle name="Note 3 2 4 2 19 3" xfId="29498" xr:uid="{18D1B86D-D877-4124-8EE3-8E2949C93D4E}"/>
    <cellStyle name="Note 3 2 4 2 2" xfId="29499" xr:uid="{57819F0E-25D7-4244-9A6F-4A738965669C}"/>
    <cellStyle name="Note 3 2 4 2 2 2" xfId="29500" xr:uid="{8AB74BC2-045E-43FB-999B-AF2B16E76E9E}"/>
    <cellStyle name="Note 3 2 4 2 2 2 2" xfId="29501" xr:uid="{BE00B66E-E7F9-4F60-86D3-24E3DCDDF293}"/>
    <cellStyle name="Note 3 2 4 2 2 2 2 2" xfId="29502" xr:uid="{37E0F697-CCB9-42E8-B6D7-93E837DACD97}"/>
    <cellStyle name="Note 3 2 4 2 2 2 3" xfId="29503" xr:uid="{CB8F9934-E707-498D-91DA-7B51471C6AF8}"/>
    <cellStyle name="Note 3 2 4 2 2 2 4" xfId="29504" xr:uid="{9DDD352B-053C-4F9A-9769-D25A7240D0E8}"/>
    <cellStyle name="Note 3 2 4 2 2 3" xfId="29505" xr:uid="{6027B490-7269-421D-8732-60E63C0FACA8}"/>
    <cellStyle name="Note 3 2 4 2 2 3 2" xfId="29506" xr:uid="{BD1DB636-99C1-4EEB-A5DC-3D6B8364CF26}"/>
    <cellStyle name="Note 3 2 4 2 2 4" xfId="29507" xr:uid="{C2F09637-902E-4C7D-A721-12704833B4E6}"/>
    <cellStyle name="Note 3 2 4 2 2 5" xfId="29508" xr:uid="{FC10DCD3-046C-4651-9ECD-94420B6F80BA}"/>
    <cellStyle name="Note 3 2 4 2 20" xfId="29509" xr:uid="{2E18B3DF-7F53-4123-BC88-5007010759CB}"/>
    <cellStyle name="Note 3 2 4 2 20 2" xfId="29510" xr:uid="{45ADF52C-2ABD-4011-AB72-CB1EDEF30BAD}"/>
    <cellStyle name="Note 3 2 4 2 20 2 2" xfId="29511" xr:uid="{EFE007B6-39FA-4DA9-9576-43BCF2F5A4C2}"/>
    <cellStyle name="Note 3 2 4 2 20 3" xfId="29512" xr:uid="{26B56C1E-C5DF-45B2-B80A-770D54E634F8}"/>
    <cellStyle name="Note 3 2 4 2 21" xfId="29513" xr:uid="{793BED1D-9CC3-480E-9502-1CE42AFCF928}"/>
    <cellStyle name="Note 3 2 4 2 21 2" xfId="29514" xr:uid="{AFB3A78F-03C6-479C-B4D4-FF9E7F5A62D9}"/>
    <cellStyle name="Note 3 2 4 2 22" xfId="29515" xr:uid="{05A37E5F-A041-413C-BD46-C2ACA77D088A}"/>
    <cellStyle name="Note 3 2 4 2 23" xfId="29516" xr:uid="{403FF8C9-7EDA-4C71-A091-62E039E72045}"/>
    <cellStyle name="Note 3 2 4 2 3" xfId="29517" xr:uid="{9238C688-7DD0-4908-8094-4F2B229EA35C}"/>
    <cellStyle name="Note 3 2 4 2 3 2" xfId="29518" xr:uid="{15250612-7D9E-4CA3-8348-25D752F10803}"/>
    <cellStyle name="Note 3 2 4 2 3 2 2" xfId="29519" xr:uid="{21384146-637F-44D0-B8CF-54CCFFCAA25E}"/>
    <cellStyle name="Note 3 2 4 2 3 2 3" xfId="29520" xr:uid="{B802F898-5F41-417E-96F3-B6ECC7DAA4EA}"/>
    <cellStyle name="Note 3 2 4 2 3 3" xfId="29521" xr:uid="{A94DCB66-CBDF-473F-B5C6-49EA08D6CD4D}"/>
    <cellStyle name="Note 3 2 4 2 3 3 2" xfId="29522" xr:uid="{1C8FBA3D-DB73-4575-A994-8BB8A2BD56C6}"/>
    <cellStyle name="Note 3 2 4 2 3 4" xfId="29523" xr:uid="{27909019-E221-416C-B671-FC55D5A1AD59}"/>
    <cellStyle name="Note 3 2 4 2 4" xfId="29524" xr:uid="{49FB1AE3-338B-4350-9B5D-FD88A452143A}"/>
    <cellStyle name="Note 3 2 4 2 4 2" xfId="29525" xr:uid="{F137F6FF-CB14-433D-BE78-79AB7BE77C5A}"/>
    <cellStyle name="Note 3 2 4 2 4 2 2" xfId="29526" xr:uid="{C10C054A-73DC-49CA-AD23-8420F7E4A11C}"/>
    <cellStyle name="Note 3 2 4 2 4 3" xfId="29527" xr:uid="{8E0E3F8D-80BF-4D73-ABAC-AEBD286BAC0E}"/>
    <cellStyle name="Note 3 2 4 2 4 4" xfId="29528" xr:uid="{CDFEECC4-6490-422C-AB67-18E54C7637C5}"/>
    <cellStyle name="Note 3 2 4 2 5" xfId="29529" xr:uid="{65FF9C7F-93D0-40C8-9DA4-F8C488D491BB}"/>
    <cellStyle name="Note 3 2 4 2 5 2" xfId="29530" xr:uid="{E4ED9343-113A-4B9D-9D61-F1B8D6C64F2E}"/>
    <cellStyle name="Note 3 2 4 2 5 2 2" xfId="29531" xr:uid="{1E04A1D3-8FC6-4C95-951B-5B91E3A9E49F}"/>
    <cellStyle name="Note 3 2 4 2 5 3" xfId="29532" xr:uid="{4D2B93E4-BEA8-4C78-8D45-E21D918D7DA2}"/>
    <cellStyle name="Note 3 2 4 2 5 4" xfId="29533" xr:uid="{EDFF7A68-E233-4022-A249-676DBF94D510}"/>
    <cellStyle name="Note 3 2 4 2 6" xfId="29534" xr:uid="{B7DEC927-8236-4A16-8510-D38C678A696F}"/>
    <cellStyle name="Note 3 2 4 2 6 2" xfId="29535" xr:uid="{1F8D7207-5C55-4F3A-8FDD-25BF53685CE8}"/>
    <cellStyle name="Note 3 2 4 2 6 2 2" xfId="29536" xr:uid="{26E14CB5-6C7D-4F6B-BD45-D7E0216B7456}"/>
    <cellStyle name="Note 3 2 4 2 6 3" xfId="29537" xr:uid="{5B13EDE4-FB7E-47C5-A892-8BD77C7793D9}"/>
    <cellStyle name="Note 3 2 4 2 7" xfId="29538" xr:uid="{99BEC320-4D53-4E1C-A372-4064709897BF}"/>
    <cellStyle name="Note 3 2 4 2 7 2" xfId="29539" xr:uid="{9BE35F75-325C-4193-8B7C-1E67EC36959C}"/>
    <cellStyle name="Note 3 2 4 2 7 2 2" xfId="29540" xr:uid="{92007377-51BA-4B93-9CEA-B8075868EB0D}"/>
    <cellStyle name="Note 3 2 4 2 7 3" xfId="29541" xr:uid="{E3D7D234-6FD9-4FDF-9D43-0C270A6B261D}"/>
    <cellStyle name="Note 3 2 4 2 8" xfId="29542" xr:uid="{8DCBC1D0-125E-4D7C-B819-A363B1C1876F}"/>
    <cellStyle name="Note 3 2 4 2 8 2" xfId="29543" xr:uid="{59C2E5C4-8807-419E-93CB-C564F321A361}"/>
    <cellStyle name="Note 3 2 4 2 8 2 2" xfId="29544" xr:uid="{6FA2C48C-D36C-4859-8528-F1E824B055B4}"/>
    <cellStyle name="Note 3 2 4 2 8 3" xfId="29545" xr:uid="{8B3D324B-5543-4F35-84DC-5E165218CF44}"/>
    <cellStyle name="Note 3 2 4 2 9" xfId="29546" xr:uid="{E5D4667C-23D4-4A08-8DBC-65E7E93CC908}"/>
    <cellStyle name="Note 3 2 4 2 9 2" xfId="29547" xr:uid="{6FCE2F79-FE21-4116-B37B-00304D0B63EE}"/>
    <cellStyle name="Note 3 2 4 2 9 2 2" xfId="29548" xr:uid="{D76BE61F-F304-4961-8CF3-D6C9C01E0A90}"/>
    <cellStyle name="Note 3 2 4 2 9 3" xfId="29549" xr:uid="{817039CC-D26A-4BFF-9F1B-04D3C9844872}"/>
    <cellStyle name="Note 3 2 4 20" xfId="29550" xr:uid="{31106EEB-7B1A-4C39-8121-8F9EB3B17EE9}"/>
    <cellStyle name="Note 3 2 4 3" xfId="29551" xr:uid="{3EC9D2DE-4F4C-433B-B7D5-45BF0651EFDD}"/>
    <cellStyle name="Note 3 2 4 3 2" xfId="29552" xr:uid="{66D485E0-AB3C-4BFA-AB2A-E4FEF2C9A7E4}"/>
    <cellStyle name="Note 3 2 4 3 2 2" xfId="29553" xr:uid="{03A35079-C5FB-4CBD-9FDB-6AD226EE8BC0}"/>
    <cellStyle name="Note 3 2 4 3 2 2 2" xfId="29554" xr:uid="{553AA5BF-E986-4542-A164-8EAF92EE17B4}"/>
    <cellStyle name="Note 3 2 4 3 2 3" xfId="29555" xr:uid="{0D497D6B-8025-4EA3-B5AC-F014AC3279CE}"/>
    <cellStyle name="Note 3 2 4 3 2 4" xfId="29556" xr:uid="{78A60287-3C72-43E9-9AA3-51892F4A12D2}"/>
    <cellStyle name="Note 3 2 4 3 3" xfId="29557" xr:uid="{2829D837-7EB2-44C6-9EB5-36CC3EE4FC17}"/>
    <cellStyle name="Note 3 2 4 3 3 2" xfId="29558" xr:uid="{44B3C8C6-7067-4EE0-BF11-BCA014C8ABB6}"/>
    <cellStyle name="Note 3 2 4 3 4" xfId="29559" xr:uid="{B07F4B7D-B6C9-49EE-A4C7-D8004DDDC201}"/>
    <cellStyle name="Note 3 2 4 3 5" xfId="29560" xr:uid="{9F32CD5A-7313-40EB-985D-AD8B25C2E2CA}"/>
    <cellStyle name="Note 3 2 4 4" xfId="29561" xr:uid="{40F7BECE-6F6A-4BA3-A901-15A1D2205AAD}"/>
    <cellStyle name="Note 3 2 4 4 2" xfId="29562" xr:uid="{E6B36D57-71AF-4A8C-AAA2-622C20C7D8E1}"/>
    <cellStyle name="Note 3 2 4 4 2 2" xfId="29563" xr:uid="{9955F18F-1E74-4CF6-A541-F15F3B5F00F6}"/>
    <cellStyle name="Note 3 2 4 4 2 3" xfId="29564" xr:uid="{95632FEE-2ECA-4C9C-A352-EDE0FC7FBBC7}"/>
    <cellStyle name="Note 3 2 4 4 3" xfId="29565" xr:uid="{B1346883-A190-41F3-BD08-0F74208A8A11}"/>
    <cellStyle name="Note 3 2 4 4 3 2" xfId="29566" xr:uid="{A4A53F65-B5D5-4D55-A2AB-F20D587FAD6E}"/>
    <cellStyle name="Note 3 2 4 4 4" xfId="29567" xr:uid="{8F6A0E85-D45B-4A70-87A0-5B54772EB857}"/>
    <cellStyle name="Note 3 2 4 5" xfId="29568" xr:uid="{98D68114-F1E5-4679-955D-8AEDDEE33FBC}"/>
    <cellStyle name="Note 3 2 4 5 2" xfId="29569" xr:uid="{9D4F0CF7-73F9-4B15-A16C-E1CA5BD9939A}"/>
    <cellStyle name="Note 3 2 4 5 2 2" xfId="29570" xr:uid="{ED48EDB5-FF28-4F4F-93B9-8B7487C17E1A}"/>
    <cellStyle name="Note 3 2 4 5 2 3" xfId="29571" xr:uid="{4D56CEA6-BD67-49B2-B2BE-1A403D5559A5}"/>
    <cellStyle name="Note 3 2 4 5 3" xfId="29572" xr:uid="{32CD8063-D158-4AF4-B413-AD077B7C9FB5}"/>
    <cellStyle name="Note 3 2 4 5 4" xfId="29573" xr:uid="{AEC90DC6-BCAB-4629-80EB-95DBCACDA5B6}"/>
    <cellStyle name="Note 3 2 4 6" xfId="29574" xr:uid="{4772115D-D1DD-45C0-BD43-4E16E8314631}"/>
    <cellStyle name="Note 3 2 4 6 2" xfId="29575" xr:uid="{DE00B4DA-E7A2-43B8-93BA-4EA878D75B20}"/>
    <cellStyle name="Note 3 2 4 6 2 2" xfId="29576" xr:uid="{02DD9908-DB1F-4762-A9CC-39F8A28BABEA}"/>
    <cellStyle name="Note 3 2 4 6 3" xfId="29577" xr:uid="{27C778F8-3674-482C-BE9A-052AA7D1EA68}"/>
    <cellStyle name="Note 3 2 4 6 4" xfId="29578" xr:uid="{142D23F5-C0B4-49CF-ADA2-7EC9468ADA44}"/>
    <cellStyle name="Note 3 2 4 7" xfId="29579" xr:uid="{B81ABB26-780C-4AF8-87DD-288C283F660D}"/>
    <cellStyle name="Note 3 2 4 7 2" xfId="29580" xr:uid="{923E070F-C60E-4ACA-AE63-39044AF753F3}"/>
    <cellStyle name="Note 3 2 4 7 2 2" xfId="29581" xr:uid="{CF7F4AE8-1152-45EC-8699-F399AAED6008}"/>
    <cellStyle name="Note 3 2 4 7 3" xfId="29582" xr:uid="{1F76E170-9CC6-4BFE-AAFB-6D2594FE526F}"/>
    <cellStyle name="Note 3 2 4 8" xfId="29583" xr:uid="{397763BF-7D2D-4C7B-87B1-A9332EC629F3}"/>
    <cellStyle name="Note 3 2 4 8 2" xfId="29584" xr:uid="{1F8CFAB9-5B31-4A01-9546-2474D3D039CB}"/>
    <cellStyle name="Note 3 2 4 8 2 2" xfId="29585" xr:uid="{588281CA-C718-49FD-88D7-356EE53C25A0}"/>
    <cellStyle name="Note 3 2 4 8 3" xfId="29586" xr:uid="{C6A5CD56-B1C0-476D-A68F-8FD3C573F1DF}"/>
    <cellStyle name="Note 3 2 4 9" xfId="29587" xr:uid="{AE74746E-9B03-49FA-BCD7-FC71CFD5F73C}"/>
    <cellStyle name="Note 3 2 4 9 2" xfId="29588" xr:uid="{4B7D486D-3897-4AD0-A60F-DAEEC0533B90}"/>
    <cellStyle name="Note 3 2 4 9 2 2" xfId="29589" xr:uid="{9C1A7BA6-EF1B-4413-8AAB-6F357A326949}"/>
    <cellStyle name="Note 3 2 4 9 3" xfId="29590" xr:uid="{31219DD2-5B77-449B-AF9C-6B709B9CDD53}"/>
    <cellStyle name="Note 3 2 5" xfId="29591" xr:uid="{58512591-794A-401C-983E-86E3A39D8545}"/>
    <cellStyle name="Note 3 2 5 10" xfId="29592" xr:uid="{4A0AE144-9B37-4215-911E-BDD05E756E3D}"/>
    <cellStyle name="Note 3 2 5 10 2" xfId="29593" xr:uid="{4CB071D1-8873-41DE-AEAA-460901FA19A7}"/>
    <cellStyle name="Note 3 2 5 10 2 2" xfId="29594" xr:uid="{85425D22-ABB2-4E0B-AAEA-46393AE712E5}"/>
    <cellStyle name="Note 3 2 5 10 3" xfId="29595" xr:uid="{0BD40B19-62E9-4B2E-B18C-2F94D93FFDC7}"/>
    <cellStyle name="Note 3 2 5 11" xfId="29596" xr:uid="{0F499BE9-6DB5-4BA5-BAB3-C8BAE7062B4B}"/>
    <cellStyle name="Note 3 2 5 11 2" xfId="29597" xr:uid="{CF418078-9496-40F7-BEEE-E15F947C0BE6}"/>
    <cellStyle name="Note 3 2 5 11 2 2" xfId="29598" xr:uid="{0B7A3984-4BAD-4D2A-B74D-FF6C6C5B5384}"/>
    <cellStyle name="Note 3 2 5 11 3" xfId="29599" xr:uid="{483A16EF-54DC-4779-A426-91B6E43626EA}"/>
    <cellStyle name="Note 3 2 5 12" xfId="29600" xr:uid="{9E9F6F50-722F-4F1F-8E98-C651CAB87C3A}"/>
    <cellStyle name="Note 3 2 5 12 2" xfId="29601" xr:uid="{517D5072-AA22-4366-9D81-66977234C3F1}"/>
    <cellStyle name="Note 3 2 5 12 2 2" xfId="29602" xr:uid="{B7E21DAA-1E66-49AD-8192-60EF6DA4DD89}"/>
    <cellStyle name="Note 3 2 5 12 3" xfId="29603" xr:uid="{EE53AF0D-2EC8-46F5-B5CA-CE4E60DA5B89}"/>
    <cellStyle name="Note 3 2 5 13" xfId="29604" xr:uid="{707934FD-33C0-4EB9-B5AC-FA3D0943878D}"/>
    <cellStyle name="Note 3 2 5 13 2" xfId="29605" xr:uid="{E9C585AF-E963-4592-980C-0A8B9C191F6B}"/>
    <cellStyle name="Note 3 2 5 13 2 2" xfId="29606" xr:uid="{1817FC0D-4043-4E5E-9195-CBAC7D3CDC22}"/>
    <cellStyle name="Note 3 2 5 13 3" xfId="29607" xr:uid="{99C335CA-A352-46DF-B43F-577FD36EA90E}"/>
    <cellStyle name="Note 3 2 5 14" xfId="29608" xr:uid="{9C9B226B-8F04-406E-9A91-921FA3C15F6C}"/>
    <cellStyle name="Note 3 2 5 14 2" xfId="29609" xr:uid="{74B79A8B-EB39-411B-A8E0-A2B3CFB65DBE}"/>
    <cellStyle name="Note 3 2 5 14 2 2" xfId="29610" xr:uid="{08853E32-63EC-4997-B0CF-CAAE5193E912}"/>
    <cellStyle name="Note 3 2 5 14 3" xfId="29611" xr:uid="{880ABC0D-15A2-42A0-8419-12F560F2B959}"/>
    <cellStyle name="Note 3 2 5 15" xfId="29612" xr:uid="{8694F3BA-AF63-4D89-8EE2-0594C76C48D3}"/>
    <cellStyle name="Note 3 2 5 15 2" xfId="29613" xr:uid="{6F41821A-0B06-4ABB-8685-131BEED717D3}"/>
    <cellStyle name="Note 3 2 5 15 2 2" xfId="29614" xr:uid="{B136623E-A9E5-4E03-97B3-D46E43EDEAE4}"/>
    <cellStyle name="Note 3 2 5 15 3" xfId="29615" xr:uid="{A3471DB0-CAFB-4DDF-8789-3966E96689EF}"/>
    <cellStyle name="Note 3 2 5 16" xfId="29616" xr:uid="{8EF64068-AC36-4B46-924F-805708350411}"/>
    <cellStyle name="Note 3 2 5 16 2" xfId="29617" xr:uid="{990614AC-DBDD-4FE4-B446-F054D4F9D548}"/>
    <cellStyle name="Note 3 2 5 16 2 2" xfId="29618" xr:uid="{E2DE8D36-A466-479E-A2BB-48A7A417F3A5}"/>
    <cellStyle name="Note 3 2 5 16 3" xfId="29619" xr:uid="{9D07A29E-86DE-4DA8-82C1-1EADA13BDB3E}"/>
    <cellStyle name="Note 3 2 5 17" xfId="29620" xr:uid="{5CA18672-60BC-4A55-BD72-5313C22AA1C7}"/>
    <cellStyle name="Note 3 2 5 17 2" xfId="29621" xr:uid="{C0150C48-77E9-43B4-9C70-E8BBF89978B7}"/>
    <cellStyle name="Note 3 2 5 17 2 2" xfId="29622" xr:uid="{279CAA23-7D14-47AA-85C8-BE5C9A013E18}"/>
    <cellStyle name="Note 3 2 5 17 3" xfId="29623" xr:uid="{9D6E08C4-7945-4E43-9644-B6A69E7AF0D7}"/>
    <cellStyle name="Note 3 2 5 18" xfId="29624" xr:uid="{EB3BEB4F-C8CF-4DCD-BD42-8DBD30BDEAFB}"/>
    <cellStyle name="Note 3 2 5 18 2" xfId="29625" xr:uid="{DA4991FA-3BBF-4D09-BA47-46934501564A}"/>
    <cellStyle name="Note 3 2 5 18 2 2" xfId="29626" xr:uid="{6B26737E-18D9-4E28-A62A-F20573C9DEA7}"/>
    <cellStyle name="Note 3 2 5 18 3" xfId="29627" xr:uid="{C69C0A3F-9A29-44D4-9C2D-D01530029B66}"/>
    <cellStyle name="Note 3 2 5 19" xfId="29628" xr:uid="{0ECA5203-E058-4F0E-B910-26E8EBE12B20}"/>
    <cellStyle name="Note 3 2 5 19 2" xfId="29629" xr:uid="{A1783C10-AB8B-4688-894E-67B9CC71469F}"/>
    <cellStyle name="Note 3 2 5 19 2 2" xfId="29630" xr:uid="{960C6DD3-655C-4C0D-ACA2-53BCB8FFD335}"/>
    <cellStyle name="Note 3 2 5 19 3" xfId="29631" xr:uid="{2781FA17-443E-49C4-8FA6-AE722BA23FAF}"/>
    <cellStyle name="Note 3 2 5 2" xfId="29632" xr:uid="{6B3B923B-D81A-4395-BA8F-76731E7E343E}"/>
    <cellStyle name="Note 3 2 5 2 10" xfId="29633" xr:uid="{23DCF65B-4F2D-45FA-B805-90AF988B94F3}"/>
    <cellStyle name="Note 3 2 5 2 10 2" xfId="29634" xr:uid="{E6CD029F-FBA1-465E-ADF4-9A708A75EB73}"/>
    <cellStyle name="Note 3 2 5 2 10 2 2" xfId="29635" xr:uid="{219CE788-F9E9-4896-AEA9-22DBAB537D93}"/>
    <cellStyle name="Note 3 2 5 2 10 3" xfId="29636" xr:uid="{6AA0F17B-6EB6-4C73-9164-1D35DEAA8DAA}"/>
    <cellStyle name="Note 3 2 5 2 11" xfId="29637" xr:uid="{D099A40F-4C78-4DC1-8FB5-70F92F9153B1}"/>
    <cellStyle name="Note 3 2 5 2 11 2" xfId="29638" xr:uid="{BBE43800-B80B-49C2-9284-C20B980D5A6B}"/>
    <cellStyle name="Note 3 2 5 2 11 2 2" xfId="29639" xr:uid="{7E4DB30F-AF84-417F-967C-B41F5F961525}"/>
    <cellStyle name="Note 3 2 5 2 11 3" xfId="29640" xr:uid="{70DCA23C-469F-4DD4-AC70-CD7578D67480}"/>
    <cellStyle name="Note 3 2 5 2 12" xfId="29641" xr:uid="{5C791EA2-AE34-43BB-A716-A3C9EDBB3182}"/>
    <cellStyle name="Note 3 2 5 2 12 2" xfId="29642" xr:uid="{2C69AADA-DD3F-43D2-9B71-53D5F96C8303}"/>
    <cellStyle name="Note 3 2 5 2 12 2 2" xfId="29643" xr:uid="{22AC94AF-2EBA-441E-8CC7-B35D76E7C4D7}"/>
    <cellStyle name="Note 3 2 5 2 12 3" xfId="29644" xr:uid="{F01B1590-B2C8-4059-AA94-32DF17BC37C2}"/>
    <cellStyle name="Note 3 2 5 2 13" xfId="29645" xr:uid="{CA0E64B0-ABD0-473C-AB7F-CE4FB8F5E0DE}"/>
    <cellStyle name="Note 3 2 5 2 13 2" xfId="29646" xr:uid="{EC465D14-EFD1-4619-9FAF-1EE95A4F7086}"/>
    <cellStyle name="Note 3 2 5 2 13 2 2" xfId="29647" xr:uid="{D780CDAB-873F-43A8-BDED-CC371E01F7D8}"/>
    <cellStyle name="Note 3 2 5 2 13 3" xfId="29648" xr:uid="{9E60B426-2B3A-4A4C-B33E-3E35B6A135BC}"/>
    <cellStyle name="Note 3 2 5 2 14" xfId="29649" xr:uid="{EF5F3B5F-9400-46F8-A979-6A3BF7BA39B7}"/>
    <cellStyle name="Note 3 2 5 2 14 2" xfId="29650" xr:uid="{801C0DE1-02E9-40B8-82B5-F3325BA141A7}"/>
    <cellStyle name="Note 3 2 5 2 14 2 2" xfId="29651" xr:uid="{7ABEEF00-762F-4CF0-A892-2ACFA72F60D0}"/>
    <cellStyle name="Note 3 2 5 2 14 3" xfId="29652" xr:uid="{4BAFE452-D5D1-477F-B7C8-BA5866412D84}"/>
    <cellStyle name="Note 3 2 5 2 15" xfId="29653" xr:uid="{9A44A9E3-4780-4A64-926C-FB487E500F72}"/>
    <cellStyle name="Note 3 2 5 2 15 2" xfId="29654" xr:uid="{D1299D20-DD16-4E0B-8D33-9EDEE17E6FC5}"/>
    <cellStyle name="Note 3 2 5 2 15 2 2" xfId="29655" xr:uid="{EC4C6520-CB82-4D57-81BC-B46B1A8BA415}"/>
    <cellStyle name="Note 3 2 5 2 15 3" xfId="29656" xr:uid="{EF6D73A4-0105-4FC5-A7E6-72CD7E75146D}"/>
    <cellStyle name="Note 3 2 5 2 16" xfId="29657" xr:uid="{A90EC95C-1B1B-4B3E-AE9C-2273D72FF4D3}"/>
    <cellStyle name="Note 3 2 5 2 16 2" xfId="29658" xr:uid="{F319DD63-41C2-41B1-96EF-2737668C9905}"/>
    <cellStyle name="Note 3 2 5 2 16 2 2" xfId="29659" xr:uid="{3C867619-4FBC-40E7-9A5C-B4B1D9EE57D3}"/>
    <cellStyle name="Note 3 2 5 2 16 3" xfId="29660" xr:uid="{7F445C65-D9BC-4C55-BB76-6AB4A50823AE}"/>
    <cellStyle name="Note 3 2 5 2 17" xfId="29661" xr:uid="{21E1CE07-7F3C-41BA-93FA-E1404156BB79}"/>
    <cellStyle name="Note 3 2 5 2 17 2" xfId="29662" xr:uid="{8F21DEAA-CA96-4966-9B09-01E9C604F7F7}"/>
    <cellStyle name="Note 3 2 5 2 17 2 2" xfId="29663" xr:uid="{5E22319D-9304-48B9-A6F2-0B9882DB3957}"/>
    <cellStyle name="Note 3 2 5 2 17 3" xfId="29664" xr:uid="{3A32A8B0-89B4-4A34-9B2D-170C31FB854B}"/>
    <cellStyle name="Note 3 2 5 2 18" xfId="29665" xr:uid="{E0FC63EC-F0F1-4FEB-8361-C8029DE80EE2}"/>
    <cellStyle name="Note 3 2 5 2 18 2" xfId="29666" xr:uid="{8B4F7D76-4FC1-4CAF-B115-F25F273F93A7}"/>
    <cellStyle name="Note 3 2 5 2 18 2 2" xfId="29667" xr:uid="{BF3C6E51-9063-4FF1-ADEE-E16A8D5ABB5C}"/>
    <cellStyle name="Note 3 2 5 2 18 3" xfId="29668" xr:uid="{F9837955-2BF2-4951-AEF2-80E5938F8678}"/>
    <cellStyle name="Note 3 2 5 2 19" xfId="29669" xr:uid="{B8C7A31D-06B2-4DD1-8C4F-7D75E591D555}"/>
    <cellStyle name="Note 3 2 5 2 19 2" xfId="29670" xr:uid="{B15EE437-8D5F-47BA-8716-11FE757B80E5}"/>
    <cellStyle name="Note 3 2 5 2 19 2 2" xfId="29671" xr:uid="{3C0C45F6-DE70-46CA-95C3-924891153866}"/>
    <cellStyle name="Note 3 2 5 2 19 3" xfId="29672" xr:uid="{009235D5-FEFA-4216-8ABE-442FEB08CA82}"/>
    <cellStyle name="Note 3 2 5 2 2" xfId="29673" xr:uid="{A2C2CA61-2B6A-40FC-B573-740BDE4686DA}"/>
    <cellStyle name="Note 3 2 5 2 2 2" xfId="29674" xr:uid="{0A9AA876-0815-4D24-856D-771DE20BAB79}"/>
    <cellStyle name="Note 3 2 5 2 2 2 2" xfId="29675" xr:uid="{77B2200C-D106-444C-A4CB-3396E6124910}"/>
    <cellStyle name="Note 3 2 5 2 2 2 3" xfId="29676" xr:uid="{BCA65AFF-A05A-42E5-8605-6E5E508E6A26}"/>
    <cellStyle name="Note 3 2 5 2 2 3" xfId="29677" xr:uid="{A6DB787F-5D86-438B-819B-02473CE0BE21}"/>
    <cellStyle name="Note 3 2 5 2 2 3 2" xfId="29678" xr:uid="{5E1363D3-8FD0-4A34-ABB7-24C16EB5F9B8}"/>
    <cellStyle name="Note 3 2 5 2 2 4" xfId="29679" xr:uid="{8B8F6198-EA58-4C30-9966-8288F81B487E}"/>
    <cellStyle name="Note 3 2 5 2 20" xfId="29680" xr:uid="{69DE6271-8F57-4CED-AA53-BA46A53CBD75}"/>
    <cellStyle name="Note 3 2 5 2 20 2" xfId="29681" xr:uid="{2839A27C-CDF2-4F7C-B91D-072CE18B6B51}"/>
    <cellStyle name="Note 3 2 5 2 20 2 2" xfId="29682" xr:uid="{1B3511BD-DFB5-4892-838E-01F0F02967D1}"/>
    <cellStyle name="Note 3 2 5 2 20 3" xfId="29683" xr:uid="{9D6C5281-A00D-488F-8E40-CFF7CEC1FF00}"/>
    <cellStyle name="Note 3 2 5 2 21" xfId="29684" xr:uid="{EB5B6193-C060-4DA0-B648-905D3AE54950}"/>
    <cellStyle name="Note 3 2 5 2 21 2" xfId="29685" xr:uid="{4E9E1EA6-210F-470A-BDCA-E378813692FF}"/>
    <cellStyle name="Note 3 2 5 2 22" xfId="29686" xr:uid="{F9C49D5A-1CFA-44C4-B23D-189F99FE13E9}"/>
    <cellStyle name="Note 3 2 5 2 23" xfId="29687" xr:uid="{81332408-6D13-48D6-9379-B3D21C1429A4}"/>
    <cellStyle name="Note 3 2 5 2 3" xfId="29688" xr:uid="{3B83D41C-323C-4D9C-A42B-E5031D69EBA5}"/>
    <cellStyle name="Note 3 2 5 2 3 2" xfId="29689" xr:uid="{DB2EC7BB-F516-4EF3-9E47-08811DDFE2DC}"/>
    <cellStyle name="Note 3 2 5 2 3 2 2" xfId="29690" xr:uid="{8ED809C4-66A8-412A-A824-BD680C1F25F1}"/>
    <cellStyle name="Note 3 2 5 2 3 3" xfId="29691" xr:uid="{25BD522B-F77E-4D37-B4DD-29A8062C8296}"/>
    <cellStyle name="Note 3 2 5 2 3 4" xfId="29692" xr:uid="{FD687D74-C4FA-4651-9BBD-8359A47F7DDC}"/>
    <cellStyle name="Note 3 2 5 2 4" xfId="29693" xr:uid="{DABA8E4E-EDFF-4473-947F-85D25ABBBB80}"/>
    <cellStyle name="Note 3 2 5 2 4 2" xfId="29694" xr:uid="{377EA86F-5EDA-4DB0-853D-FCD775F970BE}"/>
    <cellStyle name="Note 3 2 5 2 4 2 2" xfId="29695" xr:uid="{9E2B5EBC-6630-494C-8EAE-B62F106E32DB}"/>
    <cellStyle name="Note 3 2 5 2 4 3" xfId="29696" xr:uid="{776D73B0-1131-4552-BD9C-9E786223D6DF}"/>
    <cellStyle name="Note 3 2 5 2 4 4" xfId="29697" xr:uid="{02F8EA64-F958-442F-8F3E-F7DA1DA02437}"/>
    <cellStyle name="Note 3 2 5 2 5" xfId="29698" xr:uid="{7FDB9D0F-0D83-4625-8149-574552038B80}"/>
    <cellStyle name="Note 3 2 5 2 5 2" xfId="29699" xr:uid="{087EDA79-7AB9-4915-9A55-CA9E304AD4C7}"/>
    <cellStyle name="Note 3 2 5 2 5 2 2" xfId="29700" xr:uid="{9EAB4E06-8FAB-4C7B-92F7-1179084A9450}"/>
    <cellStyle name="Note 3 2 5 2 5 3" xfId="29701" xr:uid="{BDD033A4-CB52-4E3C-BB1D-B05FE8295E51}"/>
    <cellStyle name="Note 3 2 5 2 6" xfId="29702" xr:uid="{85DA9DCC-0E4B-4C61-B67A-48E3BBC8CBD6}"/>
    <cellStyle name="Note 3 2 5 2 6 2" xfId="29703" xr:uid="{E17F85E4-813C-467F-8341-ED30CC3787A6}"/>
    <cellStyle name="Note 3 2 5 2 6 2 2" xfId="29704" xr:uid="{5196D88D-D41F-4900-BCBB-8684F02BBA89}"/>
    <cellStyle name="Note 3 2 5 2 6 3" xfId="29705" xr:uid="{B2CAFCE6-1346-479C-A1A1-94D51DE7B162}"/>
    <cellStyle name="Note 3 2 5 2 7" xfId="29706" xr:uid="{3C26BE55-6C46-459F-B7E4-1059B03F5974}"/>
    <cellStyle name="Note 3 2 5 2 7 2" xfId="29707" xr:uid="{EDA82E7C-6C2D-4000-868B-8012282E86B1}"/>
    <cellStyle name="Note 3 2 5 2 7 2 2" xfId="29708" xr:uid="{EF0F8EBD-B4F3-4B9C-8391-F2D0ABC160B3}"/>
    <cellStyle name="Note 3 2 5 2 7 3" xfId="29709" xr:uid="{5657ABF0-2615-407D-8888-E10476993992}"/>
    <cellStyle name="Note 3 2 5 2 8" xfId="29710" xr:uid="{570AB508-98AD-4CF9-A1CE-9CAE24F73608}"/>
    <cellStyle name="Note 3 2 5 2 8 2" xfId="29711" xr:uid="{4F47A6D3-0295-4734-8C22-2C572E4373F0}"/>
    <cellStyle name="Note 3 2 5 2 8 2 2" xfId="29712" xr:uid="{2675BEC6-F9F0-48D4-8D57-2876C9B18A94}"/>
    <cellStyle name="Note 3 2 5 2 8 3" xfId="29713" xr:uid="{CD99D6DB-C709-4494-BCDD-92E99C9C6712}"/>
    <cellStyle name="Note 3 2 5 2 9" xfId="29714" xr:uid="{861B2206-9F1C-4101-88F7-D2F103689C64}"/>
    <cellStyle name="Note 3 2 5 2 9 2" xfId="29715" xr:uid="{34E4B91E-72E3-4398-AA28-30E9538619DE}"/>
    <cellStyle name="Note 3 2 5 2 9 2 2" xfId="29716" xr:uid="{1A29E920-BA94-4B93-B192-0D7CD37885E0}"/>
    <cellStyle name="Note 3 2 5 2 9 3" xfId="29717" xr:uid="{12E9630E-D175-406E-B4F7-A0B10A12B763}"/>
    <cellStyle name="Note 3 2 5 20" xfId="29718" xr:uid="{F46530A8-C192-4BAE-AB92-C6ABDEB03B57}"/>
    <cellStyle name="Note 3 2 5 20 2" xfId="29719" xr:uid="{1B749BCB-20A9-47E3-9982-F99E2DAD8BC8}"/>
    <cellStyle name="Note 3 2 5 20 2 2" xfId="29720" xr:uid="{A976197A-C289-4262-8795-D3823C0AFE56}"/>
    <cellStyle name="Note 3 2 5 20 3" xfId="29721" xr:uid="{F699B5D9-2180-436B-A85F-92F306BA3E94}"/>
    <cellStyle name="Note 3 2 5 21" xfId="29722" xr:uid="{CFC7F9FF-AA40-44E7-A0F6-A4EDE8F2DF32}"/>
    <cellStyle name="Note 3 2 5 21 2" xfId="29723" xr:uid="{35E0AC46-6223-4B38-BE09-D57BD2359560}"/>
    <cellStyle name="Note 3 2 5 21 2 2" xfId="29724" xr:uid="{4970879F-E9FE-4497-85AA-78867B62AAE5}"/>
    <cellStyle name="Note 3 2 5 21 3" xfId="29725" xr:uid="{37E0D352-42AB-4501-AB4D-7F12B42F4752}"/>
    <cellStyle name="Note 3 2 5 22" xfId="29726" xr:uid="{4F2A5829-72ED-4A5E-9D2B-CC53ACB4C74F}"/>
    <cellStyle name="Note 3 2 5 22 2" xfId="29727" xr:uid="{47F7FB7F-F698-41D5-9BDC-7A8D3FBB0715}"/>
    <cellStyle name="Note 3 2 5 23" xfId="29728" xr:uid="{356ECBEF-F9B5-428F-9B42-EF5513A6026B}"/>
    <cellStyle name="Note 3 2 5 24" xfId="29729" xr:uid="{031C0AD7-E7F9-4E46-94FE-365EC9E927BC}"/>
    <cellStyle name="Note 3 2 5 3" xfId="29730" xr:uid="{4F38F174-702D-4D29-B006-45D1AD2E9DB6}"/>
    <cellStyle name="Note 3 2 5 3 2" xfId="29731" xr:uid="{169B3C61-4DCE-4849-9115-0DF978E49624}"/>
    <cellStyle name="Note 3 2 5 3 2 2" xfId="29732" xr:uid="{B01801A7-1408-486C-BEE8-1339858EAB29}"/>
    <cellStyle name="Note 3 2 5 3 2 3" xfId="29733" xr:uid="{472585F3-ED4A-4CDF-9904-DBE7C130247E}"/>
    <cellStyle name="Note 3 2 5 3 3" xfId="29734" xr:uid="{899E6759-CEEE-46CB-B0F9-822FF1850E6B}"/>
    <cellStyle name="Note 3 2 5 3 3 2" xfId="29735" xr:uid="{84B87035-6619-4B96-BAF0-1443AE1A2EDF}"/>
    <cellStyle name="Note 3 2 5 3 4" xfId="29736" xr:uid="{D9AFC72C-4A63-4809-85FC-2747E03CAA41}"/>
    <cellStyle name="Note 3 2 5 4" xfId="29737" xr:uid="{19FB29AB-C283-4499-9EF2-C6B1FCCF5F91}"/>
    <cellStyle name="Note 3 2 5 4 2" xfId="29738" xr:uid="{7824D72C-2EB2-4A62-90BF-3933B53E479E}"/>
    <cellStyle name="Note 3 2 5 4 2 2" xfId="29739" xr:uid="{2C4DB528-37F5-4BA7-9B1C-B165ED4F328A}"/>
    <cellStyle name="Note 3 2 5 4 3" xfId="29740" xr:uid="{670BC191-8916-49D1-8003-FE053B98B590}"/>
    <cellStyle name="Note 3 2 5 4 4" xfId="29741" xr:uid="{01A7A859-65A6-4CE0-9B7C-AFE042430B60}"/>
    <cellStyle name="Note 3 2 5 5" xfId="29742" xr:uid="{5912D175-4A3A-41B2-AD46-2B1AE38E2589}"/>
    <cellStyle name="Note 3 2 5 5 2" xfId="29743" xr:uid="{C2241471-6541-49B0-98F7-34F50D8B8997}"/>
    <cellStyle name="Note 3 2 5 5 2 2" xfId="29744" xr:uid="{43A08D4B-C17B-4F87-AE93-52AC7AF99D48}"/>
    <cellStyle name="Note 3 2 5 5 3" xfId="29745" xr:uid="{6F394DBC-6966-4440-AA65-468C9DEE2459}"/>
    <cellStyle name="Note 3 2 5 5 4" xfId="29746" xr:uid="{86FBCAC3-9621-406B-8F4D-5378F54730B8}"/>
    <cellStyle name="Note 3 2 5 6" xfId="29747" xr:uid="{4C5E7F1A-4021-4284-AD1E-63A9415D4851}"/>
    <cellStyle name="Note 3 2 5 6 2" xfId="29748" xr:uid="{530C177F-7D94-4061-AE3E-CA2D3323BE9F}"/>
    <cellStyle name="Note 3 2 5 6 2 2" xfId="29749" xr:uid="{A1918EBE-6301-41B9-92F0-1C7220D94FEA}"/>
    <cellStyle name="Note 3 2 5 6 3" xfId="29750" xr:uid="{A62520C2-76A9-496D-AEA5-CD1DB9140F54}"/>
    <cellStyle name="Note 3 2 5 7" xfId="29751" xr:uid="{9117C1C6-F8C0-47F9-8272-3643DD829ABF}"/>
    <cellStyle name="Note 3 2 5 7 2" xfId="29752" xr:uid="{83C7C071-C8A5-4EE9-8C5E-9AC66541FFDD}"/>
    <cellStyle name="Note 3 2 5 7 2 2" xfId="29753" xr:uid="{1D91D031-1D71-4649-92FD-F631FA8831BD}"/>
    <cellStyle name="Note 3 2 5 7 3" xfId="29754" xr:uid="{09E0DCC3-2E0D-41CA-91A2-E115E1551DB4}"/>
    <cellStyle name="Note 3 2 5 8" xfId="29755" xr:uid="{A524A06B-3A01-45BD-B8A5-A16239FFAA15}"/>
    <cellStyle name="Note 3 2 5 8 2" xfId="29756" xr:uid="{0707382D-8425-415F-A3ED-63A4A5BAF760}"/>
    <cellStyle name="Note 3 2 5 8 2 2" xfId="29757" xr:uid="{957B326A-A476-42C1-BD15-91A4F6247FA4}"/>
    <cellStyle name="Note 3 2 5 8 3" xfId="29758" xr:uid="{88F5046F-7C7F-4935-9AB8-9111E103560A}"/>
    <cellStyle name="Note 3 2 5 9" xfId="29759" xr:uid="{D35AC23B-F834-4BCC-9ADF-14E0FD7649AB}"/>
    <cellStyle name="Note 3 2 5 9 2" xfId="29760" xr:uid="{F002C41F-68E9-4F3C-BD85-2ECEC73B235D}"/>
    <cellStyle name="Note 3 2 5 9 2 2" xfId="29761" xr:uid="{AE4E55F2-0F7E-4846-A1C6-32B297DBE328}"/>
    <cellStyle name="Note 3 2 5 9 3" xfId="29762" xr:uid="{509B5C71-37E7-4EDD-A4DC-FA48E9660F7E}"/>
    <cellStyle name="Note 3 2 6" xfId="29763" xr:uid="{D4FF8699-74B9-4D92-B1B0-68DD9903C6A5}"/>
    <cellStyle name="Note 3 2 6 10" xfId="29764" xr:uid="{052AC069-B673-4F61-9CD2-792F96567654}"/>
    <cellStyle name="Note 3 2 6 10 2" xfId="29765" xr:uid="{1618CC94-C014-4D32-99C3-28AAAA95AA99}"/>
    <cellStyle name="Note 3 2 6 10 2 2" xfId="29766" xr:uid="{3B480E67-ED0A-4E6F-877A-ABBFDFD20AC5}"/>
    <cellStyle name="Note 3 2 6 10 3" xfId="29767" xr:uid="{A58F5C0B-59F6-441D-83E1-BF315E437091}"/>
    <cellStyle name="Note 3 2 6 11" xfId="29768" xr:uid="{B4931996-95AE-4201-966C-9A03F955CD92}"/>
    <cellStyle name="Note 3 2 6 11 2" xfId="29769" xr:uid="{FCEA7ABB-F606-4A43-B3EE-367048908B51}"/>
    <cellStyle name="Note 3 2 6 11 2 2" xfId="29770" xr:uid="{3129C88D-D748-448D-BE72-E4D8D73D3677}"/>
    <cellStyle name="Note 3 2 6 11 3" xfId="29771" xr:uid="{2664492B-CCA8-4427-8019-C398F4EF783D}"/>
    <cellStyle name="Note 3 2 6 12" xfId="29772" xr:uid="{16E85651-E05D-416C-8F67-9EEDC63D6DB6}"/>
    <cellStyle name="Note 3 2 6 12 2" xfId="29773" xr:uid="{6AA99A6D-5EE9-4E5A-84ED-2B5279758D80}"/>
    <cellStyle name="Note 3 2 6 12 2 2" xfId="29774" xr:uid="{CF527CA9-3836-4123-AB87-25EAA4CBAA63}"/>
    <cellStyle name="Note 3 2 6 12 3" xfId="29775" xr:uid="{5CBD512C-DEE2-4E8F-AE44-8B5247544D07}"/>
    <cellStyle name="Note 3 2 6 13" xfId="29776" xr:uid="{BF0805DF-3B59-4C81-B91A-D2E0D9374C4A}"/>
    <cellStyle name="Note 3 2 6 13 2" xfId="29777" xr:uid="{8207BB3C-E3E5-4C78-9314-6E4D5DB0FAEC}"/>
    <cellStyle name="Note 3 2 6 13 2 2" xfId="29778" xr:uid="{AF1474E9-3377-4B85-A278-11A3F4207611}"/>
    <cellStyle name="Note 3 2 6 13 3" xfId="29779" xr:uid="{6F1E7C68-AA7A-4E5D-99F1-B83A96D5D0D9}"/>
    <cellStyle name="Note 3 2 6 14" xfId="29780" xr:uid="{3E0B52C4-871A-43A7-85E8-86BC78E3CA5F}"/>
    <cellStyle name="Note 3 2 6 14 2" xfId="29781" xr:uid="{E252427C-D862-4334-8041-B51983252B00}"/>
    <cellStyle name="Note 3 2 6 14 2 2" xfId="29782" xr:uid="{A3B1A42E-1AA1-46AC-95BF-98637227728F}"/>
    <cellStyle name="Note 3 2 6 14 3" xfId="29783" xr:uid="{3C7E788E-A6F2-4A01-A593-8616BF51CFB5}"/>
    <cellStyle name="Note 3 2 6 15" xfId="29784" xr:uid="{60F8B574-799E-42B0-BA91-D1904C8EFDD6}"/>
    <cellStyle name="Note 3 2 6 15 2" xfId="29785" xr:uid="{B338A84C-E2AD-4B66-8421-DE14B0E10B04}"/>
    <cellStyle name="Note 3 2 6 15 2 2" xfId="29786" xr:uid="{522D390B-93B8-4D77-B11A-18F68801E5A6}"/>
    <cellStyle name="Note 3 2 6 15 3" xfId="29787" xr:uid="{5F44D254-84ED-46FF-83F0-B0DB519B2999}"/>
    <cellStyle name="Note 3 2 6 16" xfId="29788" xr:uid="{D6828297-9DAF-4642-8787-4D36EA4BDFB3}"/>
    <cellStyle name="Note 3 2 6 16 2" xfId="29789" xr:uid="{A0D98ECF-179A-42EC-90E2-A7BC7FD8F9DC}"/>
    <cellStyle name="Note 3 2 6 16 2 2" xfId="29790" xr:uid="{EDEEDA34-CD81-4FB9-9871-D36E0B3D934B}"/>
    <cellStyle name="Note 3 2 6 16 3" xfId="29791" xr:uid="{206E510A-8236-4E7E-97C5-355EEDA8BEF2}"/>
    <cellStyle name="Note 3 2 6 17" xfId="29792" xr:uid="{54D2AD3D-6FBD-48E3-8329-954122DC1EA4}"/>
    <cellStyle name="Note 3 2 6 17 2" xfId="29793" xr:uid="{8663A144-1E58-4D1C-AF1F-247BE5BCA6F6}"/>
    <cellStyle name="Note 3 2 6 17 2 2" xfId="29794" xr:uid="{534AD90A-A3AA-4FD4-8EF8-56D3E778427A}"/>
    <cellStyle name="Note 3 2 6 17 3" xfId="29795" xr:uid="{E0BCBEA8-5E1A-405D-92F4-0D53693C99C1}"/>
    <cellStyle name="Note 3 2 6 18" xfId="29796" xr:uid="{D5ECEFB7-76F7-43C3-B3CE-1947F7A64A8F}"/>
    <cellStyle name="Note 3 2 6 18 2" xfId="29797" xr:uid="{FAEEE1EB-D8C6-4705-9A14-26D8A5F0E114}"/>
    <cellStyle name="Note 3 2 6 18 2 2" xfId="29798" xr:uid="{929162D5-B8D4-4AAE-B2EF-78772092F07B}"/>
    <cellStyle name="Note 3 2 6 18 3" xfId="29799" xr:uid="{DF26F743-81A5-4F3E-A704-1C6377ACD42F}"/>
    <cellStyle name="Note 3 2 6 19" xfId="29800" xr:uid="{AABCCC70-1D78-486B-8E4C-925957822357}"/>
    <cellStyle name="Note 3 2 6 19 2" xfId="29801" xr:uid="{1C5E27F3-373A-4A7C-AAB5-729A27F73B6B}"/>
    <cellStyle name="Note 3 2 6 19 2 2" xfId="29802" xr:uid="{FB63C953-59A9-408C-88F7-CF96886FA985}"/>
    <cellStyle name="Note 3 2 6 19 3" xfId="29803" xr:uid="{DEAFD300-C32C-495B-A317-588485C49068}"/>
    <cellStyle name="Note 3 2 6 2" xfId="29804" xr:uid="{F405B70C-8B44-4B51-8253-20BFE826A3DD}"/>
    <cellStyle name="Note 3 2 6 2 2" xfId="29805" xr:uid="{DD56986A-D23F-45B5-9774-666A6A46A5D6}"/>
    <cellStyle name="Note 3 2 6 2 2 2" xfId="29806" xr:uid="{4CE162ED-739D-4568-9150-94CC2A41449A}"/>
    <cellStyle name="Note 3 2 6 2 2 3" xfId="29807" xr:uid="{5B21F78A-46E3-476C-84A9-F71AD9535B87}"/>
    <cellStyle name="Note 3 2 6 2 3" xfId="29808" xr:uid="{75110579-0DE8-47A3-92DD-953878EAEEC8}"/>
    <cellStyle name="Note 3 2 6 2 3 2" xfId="29809" xr:uid="{7EC825DF-1FBF-444E-ACAF-6A8E9361F53B}"/>
    <cellStyle name="Note 3 2 6 2 4" xfId="29810" xr:uid="{98D3A194-CD28-4A56-9F26-CA0EF1E0C810}"/>
    <cellStyle name="Note 3 2 6 20" xfId="29811" xr:uid="{410A0C63-D446-4C90-BE7E-C4D48E6CA8B4}"/>
    <cellStyle name="Note 3 2 6 20 2" xfId="29812" xr:uid="{2E5EAE1C-CD20-4ED6-8298-83E506D10061}"/>
    <cellStyle name="Note 3 2 6 20 2 2" xfId="29813" xr:uid="{D5233BAC-4B99-4304-9934-42F40A987367}"/>
    <cellStyle name="Note 3 2 6 20 3" xfId="29814" xr:uid="{2B2A592C-6338-4A1C-B457-045CFE957E7E}"/>
    <cellStyle name="Note 3 2 6 21" xfId="29815" xr:uid="{57656D6B-9802-4DEB-8886-76B4597AF408}"/>
    <cellStyle name="Note 3 2 6 21 2" xfId="29816" xr:uid="{ED190DA0-86DD-47E6-90F8-8F8F241A11A4}"/>
    <cellStyle name="Note 3 2 6 22" xfId="29817" xr:uid="{F95BC07D-5B4D-46BE-B86C-4AB58909CB7E}"/>
    <cellStyle name="Note 3 2 6 23" xfId="29818" xr:uid="{B6902EA4-1ED3-4FE8-BD96-C72183D46CAF}"/>
    <cellStyle name="Note 3 2 6 3" xfId="29819" xr:uid="{C81FA9C8-4897-4658-88B7-9A9E82314D69}"/>
    <cellStyle name="Note 3 2 6 3 2" xfId="29820" xr:uid="{015960E2-307C-4416-9FF9-7B2A2BB307ED}"/>
    <cellStyle name="Note 3 2 6 3 2 2" xfId="29821" xr:uid="{F71202FD-DAF2-4A6F-AA90-E7F7C2268C4C}"/>
    <cellStyle name="Note 3 2 6 3 3" xfId="29822" xr:uid="{2BC9C93B-82C9-4575-A539-EAF903EA26AA}"/>
    <cellStyle name="Note 3 2 6 3 4" xfId="29823" xr:uid="{1A8031FE-9FA2-4594-AA49-7578A56F53CB}"/>
    <cellStyle name="Note 3 2 6 4" xfId="29824" xr:uid="{836E59B9-AF7D-44EC-B1F0-33D9CEC66A3A}"/>
    <cellStyle name="Note 3 2 6 4 2" xfId="29825" xr:uid="{0C6B3D29-6BBC-46C4-9921-F66BEF1E33B9}"/>
    <cellStyle name="Note 3 2 6 4 2 2" xfId="29826" xr:uid="{9C55A55F-148E-42D6-98C1-B9C98975AEF4}"/>
    <cellStyle name="Note 3 2 6 4 3" xfId="29827" xr:uid="{FAA37A4C-92EB-4E82-A100-660105535654}"/>
    <cellStyle name="Note 3 2 6 4 4" xfId="29828" xr:uid="{320A3FC9-4AAB-45A1-BD7F-80F75EC997B8}"/>
    <cellStyle name="Note 3 2 6 5" xfId="29829" xr:uid="{2A6CBEB8-0737-4823-82A3-8255DE27D562}"/>
    <cellStyle name="Note 3 2 6 5 2" xfId="29830" xr:uid="{CD161FD2-DC2E-435E-B5E1-4A2848203C61}"/>
    <cellStyle name="Note 3 2 6 5 2 2" xfId="29831" xr:uid="{1B6A2B37-FD86-47C9-BF08-53A10E7A1EA5}"/>
    <cellStyle name="Note 3 2 6 5 3" xfId="29832" xr:uid="{44B4FD8A-FC61-401C-8DCC-0F903B3C55F2}"/>
    <cellStyle name="Note 3 2 6 6" xfId="29833" xr:uid="{EE4F85D5-E168-4BA0-AEA6-945AE20FEC52}"/>
    <cellStyle name="Note 3 2 6 6 2" xfId="29834" xr:uid="{64F95DA8-5FDF-4222-9524-A796940CAC72}"/>
    <cellStyle name="Note 3 2 6 6 2 2" xfId="29835" xr:uid="{A3540A2A-379B-4921-8C8F-CF3F9664BCF1}"/>
    <cellStyle name="Note 3 2 6 6 3" xfId="29836" xr:uid="{FF37E592-EF15-4378-9091-9F8E792060F0}"/>
    <cellStyle name="Note 3 2 6 7" xfId="29837" xr:uid="{37E9CCCE-D84E-47A5-B515-7B14C56C9CD8}"/>
    <cellStyle name="Note 3 2 6 7 2" xfId="29838" xr:uid="{84953EC4-700F-4DD3-B97A-DA8FFC25E178}"/>
    <cellStyle name="Note 3 2 6 7 2 2" xfId="29839" xr:uid="{A65FF628-76E3-463C-B6C9-08C31F59BEFD}"/>
    <cellStyle name="Note 3 2 6 7 3" xfId="29840" xr:uid="{69A58D15-51A6-44CD-9A7C-1FE550834B02}"/>
    <cellStyle name="Note 3 2 6 8" xfId="29841" xr:uid="{543D24D2-754E-4BE9-92C1-2408343AD449}"/>
    <cellStyle name="Note 3 2 6 8 2" xfId="29842" xr:uid="{5E8C5EA2-8850-44F6-B3E2-BF3B3EBA7A87}"/>
    <cellStyle name="Note 3 2 6 8 2 2" xfId="29843" xr:uid="{5250BCCE-5F24-40FC-A97A-ACAD6D9870F5}"/>
    <cellStyle name="Note 3 2 6 8 3" xfId="29844" xr:uid="{DA5AF099-17E2-4653-9E3F-A39F0F85DEB1}"/>
    <cellStyle name="Note 3 2 6 9" xfId="29845" xr:uid="{0FBB7616-961F-4FAB-A729-06DF15C8B075}"/>
    <cellStyle name="Note 3 2 6 9 2" xfId="29846" xr:uid="{8C353F9B-DF2D-44DF-A7FA-1E467482A5BF}"/>
    <cellStyle name="Note 3 2 6 9 2 2" xfId="29847" xr:uid="{42502624-583E-431F-B65E-275AD9611D7C}"/>
    <cellStyle name="Note 3 2 6 9 3" xfId="29848" xr:uid="{0EC1192E-F16C-4AF3-9ACC-7AA32AB0AD38}"/>
    <cellStyle name="Note 3 2 7" xfId="29849" xr:uid="{8AC3460B-8ED4-4C94-A15C-BBCF6B0060BB}"/>
    <cellStyle name="Note 3 2 7 2" xfId="29850" xr:uid="{F3553B6F-F53C-499C-BD26-BA3521C59E5E}"/>
    <cellStyle name="Note 3 2 7 2 2" xfId="29851" xr:uid="{1C234DBC-CD18-4C46-815D-EACFCB4E11C1}"/>
    <cellStyle name="Note 3 2 7 2 3" xfId="29852" xr:uid="{2B3FC4FD-60BC-4327-95B2-74FA204EB680}"/>
    <cellStyle name="Note 3 2 7 3" xfId="29853" xr:uid="{5E2E7461-D63B-4E5A-A5EC-9C05B3354A26}"/>
    <cellStyle name="Note 3 2 7 3 2" xfId="29854" xr:uid="{BFB6952F-CC3B-4DC4-8F71-5D5E1A729975}"/>
    <cellStyle name="Note 3 2 7 4" xfId="29855" xr:uid="{EA552F11-7D84-435F-96C5-D064A9D12096}"/>
    <cellStyle name="Note 3 2 8" xfId="29856" xr:uid="{DBBFB76A-3ADE-42F0-8FA1-2E6E77A9A6A8}"/>
    <cellStyle name="Note 3 2 8 2" xfId="29857" xr:uid="{078D1017-992F-48D9-A1B0-00331A312AB0}"/>
    <cellStyle name="Note 3 2 8 2 2" xfId="29858" xr:uid="{C4BAB8B0-2328-4217-AD56-2D1A974BD27A}"/>
    <cellStyle name="Note 3 2 8 2 3" xfId="29859" xr:uid="{275AAB4D-3816-4C18-8363-419D44A7A3A9}"/>
    <cellStyle name="Note 3 2 8 3" xfId="29860" xr:uid="{7E48EFCC-90ED-4A04-A931-1AB694F88CBF}"/>
    <cellStyle name="Note 3 2 8 4" xfId="29861" xr:uid="{D84B6500-3907-44F9-B19D-66BC0D22BD52}"/>
    <cellStyle name="Note 3 2 9" xfId="29862" xr:uid="{1DC00F9F-A27A-4DD6-A3E5-6E7EAFAB9EF3}"/>
    <cellStyle name="Note 3 2 9 2" xfId="29863" xr:uid="{3A3F0B84-F331-4368-BA41-137662B948F5}"/>
    <cellStyle name="Note 3 2 9 2 2" xfId="29864" xr:uid="{E3FFCD62-46FD-40FA-B17A-EB20A5485677}"/>
    <cellStyle name="Note 3 2 9 3" xfId="29865" xr:uid="{DA081931-699C-470A-84F1-2BB7636E15E6}"/>
    <cellStyle name="Note 3 2 9 4" xfId="29866" xr:uid="{6058EDF8-6420-4EB8-9125-8FA0C15E9B90}"/>
    <cellStyle name="Note 3 3" xfId="29867" xr:uid="{79A8E7A2-EE6E-4945-964D-BBCEAFBC033D}"/>
    <cellStyle name="Note 3 3 2" xfId="29868" xr:uid="{D91A89CC-B494-4DBC-A91A-B1E99E8FEAA2}"/>
    <cellStyle name="Note 3 3 2 2" xfId="29869" xr:uid="{828EDD89-6F17-429B-B36B-085AAC777529}"/>
    <cellStyle name="Note 3 3 2 2 2" xfId="29870" xr:uid="{63E1E70C-D2F8-46DF-A37D-1E2C7CF4FFBE}"/>
    <cellStyle name="Note 3 3 2 2 2 2" xfId="29871" xr:uid="{62F21D75-01E1-4639-86BB-875202BE4B20}"/>
    <cellStyle name="Note 3 3 2 2 2 2 2" xfId="29872" xr:uid="{C012F67B-AF64-48C1-8B7E-FD2F9F993359}"/>
    <cellStyle name="Note 3 3 2 2 2 3" xfId="29873" xr:uid="{744AE94F-103F-4442-B077-369739F2AA9D}"/>
    <cellStyle name="Note 3 3 2 2 2 4" xfId="29874" xr:uid="{11749F18-20F1-40B5-9EBD-89718490875F}"/>
    <cellStyle name="Note 3 3 2 2 3" xfId="29875" xr:uid="{A2C3F27A-97C0-4815-8FC3-E84B17F1B5F7}"/>
    <cellStyle name="Note 3 3 2 2 3 2" xfId="29876" xr:uid="{E55A2573-1AF6-45CF-A52D-FA1E900EC1B7}"/>
    <cellStyle name="Note 3 3 2 2 4" xfId="29877" xr:uid="{5A29064F-FC10-4D3A-91F1-69DA3ECC2696}"/>
    <cellStyle name="Note 3 3 2 2 5" xfId="29878" xr:uid="{4A83FC83-E2B5-4AA6-A12B-B88C99BA0C7A}"/>
    <cellStyle name="Note 3 3 2 3" xfId="29879" xr:uid="{8986B739-050D-4927-97CF-C1A6952FFBF7}"/>
    <cellStyle name="Note 3 3 2 3 2" xfId="29880" xr:uid="{7C2D4F9F-86BC-4958-A2ED-19ABA519B7F1}"/>
    <cellStyle name="Note 3 3 2 3 2 2" xfId="29881" xr:uid="{FFAC5A0E-D308-4028-8ED5-44ECCCCC3B1E}"/>
    <cellStyle name="Note 3 3 2 3 3" xfId="29882" xr:uid="{195B504A-96D1-40E5-A387-DA4C1486BEA2}"/>
    <cellStyle name="Note 3 3 2 3 4" xfId="29883" xr:uid="{DD4EEEE8-D1A9-42CE-846F-A3BE03330C07}"/>
    <cellStyle name="Note 3 3 2 4" xfId="29884" xr:uid="{A23FA39F-34CB-436F-8958-58139A3FE529}"/>
    <cellStyle name="Note 3 3 2 4 2" xfId="29885" xr:uid="{92E65F42-5648-4D10-9652-DAC7734849D1}"/>
    <cellStyle name="Note 3 3 2 5" xfId="29886" xr:uid="{DE1D5285-EFA5-421C-8E0B-1E0480A4554B}"/>
    <cellStyle name="Note 3 3 2 6" xfId="29887" xr:uid="{378E136F-1937-4F8E-B34B-C22172D193A4}"/>
    <cellStyle name="Note 3 3 3" xfId="29888" xr:uid="{51C80D19-F807-4350-A920-E2F385A20E92}"/>
    <cellStyle name="Note 3 3 3 2" xfId="29889" xr:uid="{C9337447-1049-4C66-8B10-7ED60A3820BE}"/>
    <cellStyle name="Note 3 3 3 2 2" xfId="29890" xr:uid="{A77E8397-1486-4217-9D3E-64B82360A99D}"/>
    <cellStyle name="Note 3 3 3 2 2 2" xfId="29891" xr:uid="{0E34FC04-CC43-4B46-A9C6-C5AF642200B0}"/>
    <cellStyle name="Note 3 3 3 2 3" xfId="29892" xr:uid="{A4E949D8-A73D-481B-B589-DCE30510096C}"/>
    <cellStyle name="Note 3 3 3 2 4" xfId="29893" xr:uid="{FF534D3D-64A5-41A5-89FA-624B58C4AEF3}"/>
    <cellStyle name="Note 3 3 3 3" xfId="29894" xr:uid="{4628BF32-4F7D-455D-AFBC-EC1310D4F0A1}"/>
    <cellStyle name="Note 3 3 3 4" xfId="29895" xr:uid="{CDC706A2-A9C4-4C3C-A60D-1B78FBB57A7C}"/>
    <cellStyle name="Note 3 3 3 4 2" xfId="29896" xr:uid="{CF4D7C1F-ACDA-4EF8-B423-2F6BB4BAB47A}"/>
    <cellStyle name="Note 3 3 3 5" xfId="29897" xr:uid="{34667DA9-92FB-4E36-BBF8-592251B9A19B}"/>
    <cellStyle name="Note 3 3 3 6" xfId="29898" xr:uid="{3A7BD8EF-45C8-4165-A9C3-CF534EF5F5AE}"/>
    <cellStyle name="Note 3 3 4" xfId="29899" xr:uid="{9C1A8310-1D4C-4015-871B-1A8007D29D70}"/>
    <cellStyle name="Note 3 3 4 2" xfId="29900" xr:uid="{B4C145D8-C246-4826-B7B5-469B9445ACE8}"/>
    <cellStyle name="Note 3 3 4 3" xfId="29901" xr:uid="{14078878-F379-41B3-8E66-0D72B4F4A44A}"/>
    <cellStyle name="Note 3 3 4 4" xfId="29902" xr:uid="{6D082B32-DBB7-416F-9F25-97017550DF7D}"/>
    <cellStyle name="Note 3 3 4 4 2" xfId="29903" xr:uid="{4B75C2E4-0515-4090-8920-146893E5041D}"/>
    <cellStyle name="Note 3 3 4 5" xfId="29904" xr:uid="{381AB504-B129-4E6F-8FAB-73660D498463}"/>
    <cellStyle name="Note 3 3 4 6" xfId="29905" xr:uid="{FC4C4B90-FF89-40CD-A972-2ABE052D5985}"/>
    <cellStyle name="Note 3 3 5" xfId="29906" xr:uid="{8C07917A-9FDF-4A86-9993-8C07DE87C6AC}"/>
    <cellStyle name="Note 3 3 5 2" xfId="29907" xr:uid="{10759A2E-1861-4B20-ABC9-B310A72F47C2}"/>
    <cellStyle name="Note 3 3 5 3" xfId="29908" xr:uid="{F8FB64F4-98CE-4614-8106-5D8D6EFB1D58}"/>
    <cellStyle name="Note 3 3 5 4" xfId="29909" xr:uid="{225EE72C-D17A-4AA8-9DC2-322620FF7017}"/>
    <cellStyle name="Note 3 3 5 5" xfId="29910" xr:uid="{598CA545-8FF6-432D-A147-249C5C9049AA}"/>
    <cellStyle name="Note 3 3 6" xfId="29911" xr:uid="{5B147C05-CF78-4685-BACA-DA96D003FC9F}"/>
    <cellStyle name="Note 3 3 7" xfId="29912" xr:uid="{9AD3E026-DC5C-4246-8926-A5518109EA7D}"/>
    <cellStyle name="Note 3 3 8" xfId="29913" xr:uid="{8CC89688-C15D-4F34-964D-F16C611B4688}"/>
    <cellStyle name="Note 3 3 9" xfId="29914" xr:uid="{5E8B91D1-204B-4032-A466-60AD8E0ABE9C}"/>
    <cellStyle name="Note 3 4" xfId="29915" xr:uid="{6D5B4B73-F497-4D1E-BCEB-450D892C729C}"/>
    <cellStyle name="Note 3 4 2" xfId="29916" xr:uid="{59D3E9A4-0454-4302-AE2B-4433E01512D8}"/>
    <cellStyle name="Note 3 4 2 2" xfId="29917" xr:uid="{B72748B6-B3AF-474C-B5D8-09402088821A}"/>
    <cellStyle name="Note 3 4 2 2 2" xfId="29918" xr:uid="{093DA261-B50E-4EB8-8A81-54789E504E74}"/>
    <cellStyle name="Note 3 4 2 2 2 2" xfId="29919" xr:uid="{91FB7EE5-D3B4-45AB-92C0-B9137A131675}"/>
    <cellStyle name="Note 3 4 2 2 2 2 2" xfId="29920" xr:uid="{CA669AF7-9BA1-49BC-9645-058CABDB5205}"/>
    <cellStyle name="Note 3 4 2 2 2 3" xfId="29921" xr:uid="{1EC35F2E-65CF-4EE0-8201-A88F3CD5CDB3}"/>
    <cellStyle name="Note 3 4 2 2 2 4" xfId="29922" xr:uid="{C71BEDD7-4150-416C-899A-7F988721FE48}"/>
    <cellStyle name="Note 3 4 2 2 3" xfId="29923" xr:uid="{A3DFE1AE-74CD-4614-9CE5-8538E99CFC63}"/>
    <cellStyle name="Note 3 4 2 2 3 2" xfId="29924" xr:uid="{AD323615-BA77-47C6-9554-B1E9495E98DD}"/>
    <cellStyle name="Note 3 4 2 2 4" xfId="29925" xr:uid="{EB88E72C-2BF3-47C0-9506-6FC0C0BE57FF}"/>
    <cellStyle name="Note 3 4 2 2 5" xfId="29926" xr:uid="{BDC7F394-7C4C-42BA-8E15-85C873DF9444}"/>
    <cellStyle name="Note 3 4 2 3" xfId="29927" xr:uid="{967F7635-AE63-440E-A394-0F81FC90EBAD}"/>
    <cellStyle name="Note 3 4 2 3 2" xfId="29928" xr:uid="{D42D9C95-8B02-4642-86AC-E66F0BDA0373}"/>
    <cellStyle name="Note 3 4 2 3 2 2" xfId="29929" xr:uid="{8541D321-EFA9-48E3-ABBF-18950016FBF7}"/>
    <cellStyle name="Note 3 4 2 3 3" xfId="29930" xr:uid="{99D6C47D-B520-4A8C-9E79-506EE2F46E9F}"/>
    <cellStyle name="Note 3 4 2 3 4" xfId="29931" xr:uid="{AF8F6F1D-A98D-4F64-93ED-D2BC1F30CF49}"/>
    <cellStyle name="Note 3 4 2 4" xfId="29932" xr:uid="{1005A4A1-B19A-43F9-947E-7C151381B425}"/>
    <cellStyle name="Note 3 4 2 4 2" xfId="29933" xr:uid="{660F57DF-A088-45FE-8B3F-F039D222AFAF}"/>
    <cellStyle name="Note 3 4 2 5" xfId="29934" xr:uid="{7C7BE3AF-F78E-4F50-8342-8755DD7BCF08}"/>
    <cellStyle name="Note 3 4 2 6" xfId="29935" xr:uid="{16E6E5F2-06EE-45AF-8F24-475BDB568B6B}"/>
    <cellStyle name="Note 3 4 3" xfId="29936" xr:uid="{C1FC9F56-ED07-4790-A62C-3CDCC46D41E3}"/>
    <cellStyle name="Note 3 4 3 2" xfId="29937" xr:uid="{6143A96C-BF77-4E82-A94F-03A7AC9637AC}"/>
    <cellStyle name="Note 3 4 3 2 2" xfId="29938" xr:uid="{BA9CAEB8-BE4E-41F0-83D8-CC5B9040CA41}"/>
    <cellStyle name="Note 3 4 3 2 2 2" xfId="29939" xr:uid="{FEC95651-6CD2-43E4-BCF0-9ABBA722DC97}"/>
    <cellStyle name="Note 3 4 3 2 3" xfId="29940" xr:uid="{BB5F8537-B61D-4D39-81A6-94B0F3E34B08}"/>
    <cellStyle name="Note 3 4 3 2 4" xfId="29941" xr:uid="{B0F11B82-5DAA-4852-830E-37B3D00E8404}"/>
    <cellStyle name="Note 3 4 3 3" xfId="29942" xr:uid="{95A37D4B-CB47-4127-9534-4AAE12387ED7}"/>
    <cellStyle name="Note 3 4 3 3 2" xfId="29943" xr:uid="{E68B8AE9-8A06-49E6-BDBB-E396FAD3CCA8}"/>
    <cellStyle name="Note 3 4 3 4" xfId="29944" xr:uid="{1358551B-EB52-4B99-A810-7DF647ACCF44}"/>
    <cellStyle name="Note 3 4 3 5" xfId="29945" xr:uid="{C57D855B-D7CF-4915-A422-A266A449DB37}"/>
    <cellStyle name="Note 3 4 4" xfId="29946" xr:uid="{E41D8850-DB09-4B72-9475-51BD8F6A5943}"/>
    <cellStyle name="Note 3 4 4 2" xfId="29947" xr:uid="{D8B683F6-6E98-45CF-8FE5-240A89CDD6CB}"/>
    <cellStyle name="Note 3 4 4 2 2" xfId="29948" xr:uid="{7ED8EE2B-E600-44A3-BDA3-AF946757CE01}"/>
    <cellStyle name="Note 3 4 4 3" xfId="29949" xr:uid="{0E2FDCF7-7D7F-48F7-8840-01F41DEE2252}"/>
    <cellStyle name="Note 3 4 4 4" xfId="29950" xr:uid="{9C1DBABA-873A-42CE-8B6E-7F34D51C24B0}"/>
    <cellStyle name="Note 3 4 5" xfId="29951" xr:uid="{9509841A-EA62-494A-891B-F95CB528EB50}"/>
    <cellStyle name="Note 3 4 5 2" xfId="29952" xr:uid="{30E7D96F-83FC-4633-8FA4-CDE53502D5F5}"/>
    <cellStyle name="Note 3 4 5 3" xfId="29953" xr:uid="{E59C0DB2-3015-4EBF-8FE9-9999143D7452}"/>
    <cellStyle name="Note 3 4 6" xfId="29954" xr:uid="{F5D72BFF-2F6E-41D4-AC61-1898E9DF5614}"/>
    <cellStyle name="Note 3 4 7" xfId="29955" xr:uid="{ACC3AD5D-CD5E-4A36-94D5-8F753E4D98DB}"/>
    <cellStyle name="Note 3 5" xfId="29956" xr:uid="{8B20F9C8-C5E8-4715-A05D-A3460780CFBE}"/>
    <cellStyle name="Note 3 5 2" xfId="29957" xr:uid="{518209F6-9778-4ECE-A2E0-55E3F581E2CE}"/>
    <cellStyle name="Note 3 5 2 2" xfId="29958" xr:uid="{32F9C284-5EC4-40E6-8B97-E4AFC12D1244}"/>
    <cellStyle name="Note 3 5 2 2 2" xfId="29959" xr:uid="{F9D1E603-CB73-4097-A0D8-1560AF4C9D8D}"/>
    <cellStyle name="Note 3 5 2 2 2 2" xfId="29960" xr:uid="{4B758DC9-011A-494E-B92D-B416EBC63953}"/>
    <cellStyle name="Note 3 5 2 2 2 2 2" xfId="29961" xr:uid="{0E9A93E1-26D7-4395-8F7F-493FADB48082}"/>
    <cellStyle name="Note 3 5 2 2 2 3" xfId="29962" xr:uid="{18D25A82-F354-426B-9B11-90B58326ECBF}"/>
    <cellStyle name="Note 3 5 2 2 2 4" xfId="29963" xr:uid="{89B74D58-6785-4534-8737-1349464A7BC1}"/>
    <cellStyle name="Note 3 5 2 2 3" xfId="29964" xr:uid="{13E35E11-8B64-4152-83AC-19FDE0B77FB8}"/>
    <cellStyle name="Note 3 5 2 2 3 2" xfId="29965" xr:uid="{CEBB267A-84DF-4EF2-A15D-6F52FE610082}"/>
    <cellStyle name="Note 3 5 2 2 4" xfId="29966" xr:uid="{5894C910-AACD-45A4-99E9-28D61435C517}"/>
    <cellStyle name="Note 3 5 2 2 5" xfId="29967" xr:uid="{73EF4B9C-9294-44BA-AC03-0EF73440A0CF}"/>
    <cellStyle name="Note 3 5 2 3" xfId="29968" xr:uid="{3E658B3E-1786-47F0-A73D-C0F3923AA17B}"/>
    <cellStyle name="Note 3 5 2 3 2" xfId="29969" xr:uid="{DAE39A3D-786E-475F-AA42-49020CE70B05}"/>
    <cellStyle name="Note 3 5 2 3 2 2" xfId="29970" xr:uid="{B744F768-5400-4DAD-A82A-43CA6587BB87}"/>
    <cellStyle name="Note 3 5 2 3 3" xfId="29971" xr:uid="{93F6A8BB-ECAA-4528-84A8-894DC7B3793A}"/>
    <cellStyle name="Note 3 5 2 3 4" xfId="29972" xr:uid="{A0AA5659-D484-4831-914B-AFCD332A55C9}"/>
    <cellStyle name="Note 3 5 2 4" xfId="29973" xr:uid="{13042C57-10C0-4939-B8B3-653EA54FC245}"/>
    <cellStyle name="Note 3 5 2 4 2" xfId="29974" xr:uid="{A24149C7-6587-43D6-B246-D96E1C68A3EB}"/>
    <cellStyle name="Note 3 5 2 5" xfId="29975" xr:uid="{BF470255-6754-49D3-B309-83DE54103AF2}"/>
    <cellStyle name="Note 3 5 2 6" xfId="29976" xr:uid="{CFDFDD61-3457-4370-8B49-A63D7E28A47C}"/>
    <cellStyle name="Note 3 5 3" xfId="29977" xr:uid="{07ABA7AB-5A00-43B8-8937-7A90D0D56223}"/>
    <cellStyle name="Note 3 5 3 2" xfId="29978" xr:uid="{72BB62F9-ED77-4178-A035-E9E531A2D2DB}"/>
    <cellStyle name="Note 3 5 3 2 2" xfId="29979" xr:uid="{D94DEEF3-72E0-417C-910A-0992FCB77309}"/>
    <cellStyle name="Note 3 5 3 2 2 2" xfId="29980" xr:uid="{E719845C-4862-4080-8FEA-733145525D12}"/>
    <cellStyle name="Note 3 5 3 2 3" xfId="29981" xr:uid="{04C4E6FD-A110-4DBC-A29B-EF19A34874B1}"/>
    <cellStyle name="Note 3 5 3 2 4" xfId="29982" xr:uid="{C0BE7A0E-07B3-4674-B410-9BEF6DF47E39}"/>
    <cellStyle name="Note 3 5 3 3" xfId="29983" xr:uid="{91289E04-0D30-4B7A-8F40-84D05FCBA8AA}"/>
    <cellStyle name="Note 3 5 3 3 2" xfId="29984" xr:uid="{9929BCC5-2895-4AC9-BD72-4397C726831C}"/>
    <cellStyle name="Note 3 5 3 4" xfId="29985" xr:uid="{66644628-298A-4168-BA3A-F2ACF915E056}"/>
    <cellStyle name="Note 3 5 3 5" xfId="29986" xr:uid="{685C1460-4153-42D5-9D7B-011A5FF563A1}"/>
    <cellStyle name="Note 3 5 4" xfId="29987" xr:uid="{6DBDD9CA-0CCC-450A-940E-4639EDEBEA5F}"/>
    <cellStyle name="Note 3 5 4 2" xfId="29988" xr:uid="{9D21FBF2-31B9-4C90-AACD-810BA32AD973}"/>
    <cellStyle name="Note 3 5 4 2 2" xfId="29989" xr:uid="{DC26047D-7C50-4A5B-BAAB-1D9C2003ADC3}"/>
    <cellStyle name="Note 3 5 4 3" xfId="29990" xr:uid="{9D178844-2CFB-4A8B-BD61-BB841EB49546}"/>
    <cellStyle name="Note 3 5 4 4" xfId="29991" xr:uid="{65F7420B-05D1-42D9-8FD6-4400A0EC9F12}"/>
    <cellStyle name="Note 3 5 5" xfId="29992" xr:uid="{2C582B37-3F56-4C24-B129-A3A1B2872AE8}"/>
    <cellStyle name="Note 3 5 5 2" xfId="29993" xr:uid="{30630E65-61F5-4526-87CB-480297993D22}"/>
    <cellStyle name="Note 3 5 5 3" xfId="29994" xr:uid="{8D17B0AC-85A5-4855-9494-A2012836CF62}"/>
    <cellStyle name="Note 3 5 6" xfId="29995" xr:uid="{58CE5239-274E-42CC-9633-BDD228437C6C}"/>
    <cellStyle name="Note 3 5 7" xfId="29996" xr:uid="{076DFA4E-C80F-4749-BED1-A66A6F63615B}"/>
    <cellStyle name="Note 3 6" xfId="29997" xr:uid="{58A8DC55-1EC3-4457-AA46-123C37B073BD}"/>
    <cellStyle name="Note 3 6 2" xfId="29998" xr:uid="{7BFC0967-3A15-409D-BBA8-FE6262E66825}"/>
    <cellStyle name="Note 3 6 2 2" xfId="29999" xr:uid="{E032CBB5-36B9-4563-8C39-770C26B7562C}"/>
    <cellStyle name="Note 3 6 2 2 2" xfId="30000" xr:uid="{35E6CD70-539F-41A9-89C0-EC9B3A404834}"/>
    <cellStyle name="Note 3 6 2 2 2 2" xfId="30001" xr:uid="{F497F13A-37F9-4F53-9C6D-8A644386C377}"/>
    <cellStyle name="Note 3 6 2 2 3" xfId="30002" xr:uid="{0FF58418-2A26-49EC-95DC-68C08E0CDE98}"/>
    <cellStyle name="Note 3 6 2 2 4" xfId="30003" xr:uid="{8236B0F8-6DB8-404F-8241-5D48CF4A92F2}"/>
    <cellStyle name="Note 3 6 2 3" xfId="30004" xr:uid="{4EF21A68-DDFD-4D1B-9E4E-1D2726D86640}"/>
    <cellStyle name="Note 3 6 2 3 2" xfId="30005" xr:uid="{52D6964F-30F2-4F38-A055-7BD49609B233}"/>
    <cellStyle name="Note 3 6 2 4" xfId="30006" xr:uid="{D5615C74-801F-415F-9BAA-B7AB9D15D56A}"/>
    <cellStyle name="Note 3 6 2 5" xfId="30007" xr:uid="{571ADC5D-3199-41E8-BE1B-02B2D07DA8E5}"/>
    <cellStyle name="Note 3 6 3" xfId="30008" xr:uid="{48EDCABD-6486-4A32-BBB7-CD96D3FAAF84}"/>
    <cellStyle name="Note 3 6 3 2" xfId="30009" xr:uid="{15D57A9C-D49A-483D-9191-C9557FF259B1}"/>
    <cellStyle name="Note 3 6 3 2 2" xfId="30010" xr:uid="{95B565F1-7900-46CF-8C56-67A9AB918100}"/>
    <cellStyle name="Note 3 6 3 3" xfId="30011" xr:uid="{7852C865-84EA-4DEB-ABE8-F60549EBCF67}"/>
    <cellStyle name="Note 3 6 3 4" xfId="30012" xr:uid="{3636AF37-7340-4E56-A5C1-904A92839F11}"/>
    <cellStyle name="Note 3 6 4" xfId="30013" xr:uid="{7DAAB517-99BC-4847-A861-D0D8D06206ED}"/>
    <cellStyle name="Note 3 6 4 2" xfId="30014" xr:uid="{6FF8931B-8020-49DC-B9FD-928631341016}"/>
    <cellStyle name="Note 3 6 5" xfId="30015" xr:uid="{3B21236A-9186-4A69-8D23-8E56487FB473}"/>
    <cellStyle name="Note 3 6 6" xfId="30016" xr:uid="{90F252AD-8F39-451D-83CA-B2E060284764}"/>
    <cellStyle name="Note 3 7" xfId="30017" xr:uid="{38DB034B-D97B-47E2-B65C-74B0248867B8}"/>
    <cellStyle name="Note 3 7 2" xfId="30018" xr:uid="{AC10C76B-3525-4DDC-A175-9E1539F96E6D}"/>
    <cellStyle name="Note 3 7 2 2" xfId="30019" xr:uid="{0B79D20E-9768-42DA-855F-BC65B89D3689}"/>
    <cellStyle name="Note 3 7 2 2 2" xfId="30020" xr:uid="{E0B8D225-73C6-49F6-BFAB-9D5C72B8FC88}"/>
    <cellStyle name="Note 3 7 2 3" xfId="30021" xr:uid="{03D9C25F-38A8-47EA-84E9-0E4F058C67AA}"/>
    <cellStyle name="Note 3 7 2 4" xfId="30022" xr:uid="{9DB8BA95-A94F-4EB8-829E-A2300C2D2724}"/>
    <cellStyle name="Note 3 7 3" xfId="30023" xr:uid="{A8F34DEA-4D81-4A56-8ED7-56CACD9AF194}"/>
    <cellStyle name="Note 3 7 4" xfId="30024" xr:uid="{CCE8A75C-4850-4C78-B121-DD7A7FFA5BF2}"/>
    <cellStyle name="Note 3 7 4 2" xfId="30025" xr:uid="{0205EC73-041C-4174-85C1-D563832E41F1}"/>
    <cellStyle name="Note 3 7 5" xfId="30026" xr:uid="{BA758C6A-019B-40C8-A970-5245BA774A35}"/>
    <cellStyle name="Note 3 7 6" xfId="30027" xr:uid="{CDED053E-A1C8-43C2-BE4A-51F92F502647}"/>
    <cellStyle name="Note 3 8" xfId="30028" xr:uid="{A98C9C25-8A79-412E-8AF8-1E797F774D57}"/>
    <cellStyle name="Note 3 8 2" xfId="30029" xr:uid="{D9C9869B-9BE3-418D-AC69-2EC68199549E}"/>
    <cellStyle name="Note 3 8 2 2" xfId="30030" xr:uid="{A9A80DBD-8195-49FA-B472-79982F451FF4}"/>
    <cellStyle name="Note 3 8 3" xfId="30031" xr:uid="{46B00ACD-39FD-4017-AC5E-164F55CAF97D}"/>
    <cellStyle name="Note 3 8 4" xfId="30032" xr:uid="{E1F23DE1-8D44-47B7-A5CF-7DA54E099C2E}"/>
    <cellStyle name="Note 3 9" xfId="30033" xr:uid="{99172179-F563-4C08-B764-F7CA19BCD8A7}"/>
    <cellStyle name="Note 3 9 2" xfId="30034" xr:uid="{0B2D6A22-D5A3-475D-896E-A5B9B1C5C534}"/>
    <cellStyle name="Note 3 9 3" xfId="30035" xr:uid="{07C5F1C8-DE3E-4129-B136-1DC562E4B1F1}"/>
    <cellStyle name="Note 4" xfId="30036" xr:uid="{26C7A423-C43E-4B5F-8BDA-BA78FF512A01}"/>
    <cellStyle name="Note 4 10" xfId="30037" xr:uid="{3560BE9F-FD94-4D74-B63A-46D06BC1DA77}"/>
    <cellStyle name="Note 4 10 2" xfId="30038" xr:uid="{89AB2F20-637F-49FF-80D0-32734F868C92}"/>
    <cellStyle name="Note 4 10 2 2" xfId="30039" xr:uid="{7E7B6CD6-EA56-4422-BE91-4FF10606AE8C}"/>
    <cellStyle name="Note 4 10 3" xfId="30040" xr:uid="{425A53D4-414D-404A-B6A4-D1617F3E95CD}"/>
    <cellStyle name="Note 4 10 4" xfId="30041" xr:uid="{8E2E1F1A-A22B-4540-BBB7-2FEB4CE55D1F}"/>
    <cellStyle name="Note 4 11" xfId="30042" xr:uid="{CC87C1A2-00E4-4A8D-886E-310F7AA2FF3F}"/>
    <cellStyle name="Note 4 11 2" xfId="30043" xr:uid="{8BB5C729-2E7E-4B60-AB1F-5C6E01337825}"/>
    <cellStyle name="Note 4 11 2 2" xfId="30044" xr:uid="{D33F7FAC-884D-4C4F-9B70-8C0707AF4523}"/>
    <cellStyle name="Note 4 11 3" xfId="30045" xr:uid="{C0BEFEF0-6943-47F9-B3E7-11F0D80FDA2A}"/>
    <cellStyle name="Note 4 12" xfId="30046" xr:uid="{600DE3BA-A7A9-499B-A312-08EA6040A35F}"/>
    <cellStyle name="Note 4 12 2" xfId="30047" xr:uid="{E0531AB8-4CF0-4DEE-B4CC-DDC860F4067B}"/>
    <cellStyle name="Note 4 12 2 2" xfId="30048" xr:uid="{D4EBBE9E-A65A-40F5-B2D8-478FA7C283FD}"/>
    <cellStyle name="Note 4 12 3" xfId="30049" xr:uid="{85E67372-F05E-4380-8912-B3E91F575FAC}"/>
    <cellStyle name="Note 4 13" xfId="30050" xr:uid="{C1E7B50E-B332-4DE5-9FD1-BDCA620700BA}"/>
    <cellStyle name="Note 4 13 2" xfId="30051" xr:uid="{CC3E473D-0B5E-4750-B13E-D54E3439361C}"/>
    <cellStyle name="Note 4 13 2 2" xfId="30052" xr:uid="{C8C85DA8-C93F-4E45-B5EB-01116906B09D}"/>
    <cellStyle name="Note 4 13 3" xfId="30053" xr:uid="{8033E14E-3B5A-4134-828C-8885EE7F4177}"/>
    <cellStyle name="Note 4 14" xfId="30054" xr:uid="{8423D5BE-1D6C-44B0-BEEE-0C15D898D206}"/>
    <cellStyle name="Note 4 14 2" xfId="30055" xr:uid="{1A0C591E-5042-4453-B1BA-9474D1F2CECE}"/>
    <cellStyle name="Note 4 14 2 2" xfId="30056" xr:uid="{6FE37243-D702-4FD1-88D9-C6CAE7FB51DB}"/>
    <cellStyle name="Note 4 14 3" xfId="30057" xr:uid="{76E7EB12-43CA-4C0C-ABAB-AE13BF062BB4}"/>
    <cellStyle name="Note 4 15" xfId="30058" xr:uid="{B9DFB291-6136-499A-8E43-87ACAD160A95}"/>
    <cellStyle name="Note 4 15 2" xfId="30059" xr:uid="{B573D384-83A2-49D9-B8E7-065062CE1165}"/>
    <cellStyle name="Note 4 15 2 2" xfId="30060" xr:uid="{DE1FFF2C-EE69-434D-87DD-1008687577EF}"/>
    <cellStyle name="Note 4 15 3" xfId="30061" xr:uid="{F99C761A-379A-4D00-BEC7-09B56CE4B3FB}"/>
    <cellStyle name="Note 4 16" xfId="30062" xr:uid="{1BF99B70-46DE-482E-8BD3-0B17CFF7B9CB}"/>
    <cellStyle name="Note 4 16 2" xfId="30063" xr:uid="{A82A9DB9-07E3-4F9A-B6DC-F623EF76AE4E}"/>
    <cellStyle name="Note 4 16 2 2" xfId="30064" xr:uid="{E55D148F-6288-420E-9548-6E0AA27A39E8}"/>
    <cellStyle name="Note 4 16 3" xfId="30065" xr:uid="{0EEFA1FB-A6F5-4CC4-A2CD-C8D9FBAC005E}"/>
    <cellStyle name="Note 4 17" xfId="30066" xr:uid="{8ED74342-5B27-45BE-924D-C692FBBD5F8A}"/>
    <cellStyle name="Note 4 17 2" xfId="30067" xr:uid="{3C3285B6-64C2-47B9-B331-48A8D1BFFC79}"/>
    <cellStyle name="Note 4 17 2 2" xfId="30068" xr:uid="{2206F1CC-0871-45D7-9F19-74466793ACD3}"/>
    <cellStyle name="Note 4 17 3" xfId="30069" xr:uid="{E2380F4F-C4B4-4A10-8D1A-7B7A187EEC9E}"/>
    <cellStyle name="Note 4 18" xfId="30070" xr:uid="{F92FE050-38EE-4C06-8528-DDC352AFD4CB}"/>
    <cellStyle name="Note 4 18 2" xfId="30071" xr:uid="{30291EE0-F5EF-4AAD-8F8D-2DBDDBF0B815}"/>
    <cellStyle name="Note 4 18 2 2" xfId="30072" xr:uid="{596B4FB0-AE5D-403D-A240-1A7B8B8D8486}"/>
    <cellStyle name="Note 4 18 3" xfId="30073" xr:uid="{22C799A8-8A46-4FFB-8779-481025269FB9}"/>
    <cellStyle name="Note 4 19" xfId="30074" xr:uid="{6AC7CE79-BB52-4C01-8497-68F85904D918}"/>
    <cellStyle name="Note 4 19 2" xfId="30075" xr:uid="{62AFDB13-9019-4534-908C-D566C8E853EC}"/>
    <cellStyle name="Note 4 19 2 2" xfId="30076" xr:uid="{23B49323-2324-4C4D-84CF-1CC314DDF1EF}"/>
    <cellStyle name="Note 4 19 3" xfId="30077" xr:uid="{727A3D85-C841-4510-A37D-D42C8504CF91}"/>
    <cellStyle name="Note 4 2" xfId="30078" xr:uid="{2336BF4C-21CD-455D-9994-9B998949814F}"/>
    <cellStyle name="Note 4 2 10" xfId="30079" xr:uid="{8AFE2FEF-4CD1-4B13-A8DB-54F566CE9D06}"/>
    <cellStyle name="Note 4 2 10 2" xfId="30080" xr:uid="{B86D617F-86BA-4890-8389-892C7E20D45B}"/>
    <cellStyle name="Note 4 2 10 2 2" xfId="30081" xr:uid="{A1448547-624A-48F6-9042-EA95EF1655F6}"/>
    <cellStyle name="Note 4 2 10 3" xfId="30082" xr:uid="{722A2108-3FBC-436D-83C4-A8D6E210FB13}"/>
    <cellStyle name="Note 4 2 11" xfId="30083" xr:uid="{976FA89A-F614-4B64-8F82-91FE61D8B17E}"/>
    <cellStyle name="Note 4 2 11 2" xfId="30084" xr:uid="{0A08B6C3-1945-412E-9753-5C86D1846E93}"/>
    <cellStyle name="Note 4 2 11 2 2" xfId="30085" xr:uid="{B5EA8D5F-57C3-4FDF-AD78-3C228EE1A20B}"/>
    <cellStyle name="Note 4 2 11 3" xfId="30086" xr:uid="{842F9F42-C3F5-48F3-8758-68B5A90D5C87}"/>
    <cellStyle name="Note 4 2 12" xfId="30087" xr:uid="{221BD846-3B1F-4233-BAD8-A3757CC3732A}"/>
    <cellStyle name="Note 4 2 12 2" xfId="30088" xr:uid="{D3772AA5-01D6-401D-8129-6B98341371BA}"/>
    <cellStyle name="Note 4 2 12 2 2" xfId="30089" xr:uid="{44D9FB59-27E5-4053-951F-B71BA2C1A837}"/>
    <cellStyle name="Note 4 2 12 3" xfId="30090" xr:uid="{3923B65C-92ED-40DE-A8A4-EBAAD4EC8E82}"/>
    <cellStyle name="Note 4 2 13" xfId="30091" xr:uid="{DE480EBF-D853-4085-9163-DCCF3224105D}"/>
    <cellStyle name="Note 4 2 13 2" xfId="30092" xr:uid="{AF23CC22-7786-4320-9636-93974DC6BD98}"/>
    <cellStyle name="Note 4 2 13 2 2" xfId="30093" xr:uid="{3373CE6A-BB8E-40E6-82C9-D726D9A720DD}"/>
    <cellStyle name="Note 4 2 13 3" xfId="30094" xr:uid="{2AFA0819-6814-430D-9179-41108991D7FF}"/>
    <cellStyle name="Note 4 2 14" xfId="30095" xr:uid="{F6D67CF1-8685-400D-BF31-1DF7330BEDA1}"/>
    <cellStyle name="Note 4 2 14 2" xfId="30096" xr:uid="{B75FCBBE-6E3B-4A5B-8772-8A4D8BEAA94F}"/>
    <cellStyle name="Note 4 2 14 2 2" xfId="30097" xr:uid="{0EEB7FA1-22AE-4A7B-85AE-510E2E01E0C8}"/>
    <cellStyle name="Note 4 2 14 3" xfId="30098" xr:uid="{FCC254E0-24CF-4019-B4A3-7455E5E7C3CF}"/>
    <cellStyle name="Note 4 2 15" xfId="30099" xr:uid="{988DFE25-1A8F-40EA-AF41-4F232ADE7EF0}"/>
    <cellStyle name="Note 4 2 15 2" xfId="30100" xr:uid="{24A7E88F-5C43-4E0E-B610-CF54BEB456AB}"/>
    <cellStyle name="Note 4 2 15 2 2" xfId="30101" xr:uid="{9B7F772B-9F4A-4172-9C45-2D97B4ECF3A1}"/>
    <cellStyle name="Note 4 2 15 3" xfId="30102" xr:uid="{70070F6F-CB74-4A04-968F-60035FD6409A}"/>
    <cellStyle name="Note 4 2 16" xfId="30103" xr:uid="{076C07B8-B5A8-4AAB-B544-0250D4763C68}"/>
    <cellStyle name="Note 4 2 16 2" xfId="30104" xr:uid="{83B3E873-A4C7-4B1E-A96F-F94B7E305722}"/>
    <cellStyle name="Note 4 2 16 2 2" xfId="30105" xr:uid="{803CDA96-F300-4FD8-AD17-B278206E5C24}"/>
    <cellStyle name="Note 4 2 16 3" xfId="30106" xr:uid="{DAD0C146-53F0-468C-A01D-70AF025A0EFF}"/>
    <cellStyle name="Note 4 2 17" xfId="30107" xr:uid="{0433528F-A05C-4E0D-B695-0F714DAB67A2}"/>
    <cellStyle name="Note 4 2 17 2" xfId="30108" xr:uid="{AB62BC8B-E70C-4F7D-9A07-BAF20FA7750B}"/>
    <cellStyle name="Note 4 2 17 2 2" xfId="30109" xr:uid="{89C29ECC-589F-43D0-BD4F-9F42D9C6C7E9}"/>
    <cellStyle name="Note 4 2 17 3" xfId="30110" xr:uid="{C5B40D0E-B9B1-423B-B2B8-6D97293D6423}"/>
    <cellStyle name="Note 4 2 18" xfId="30111" xr:uid="{916480C5-66A9-4A53-A8D5-6EB774D5BC26}"/>
    <cellStyle name="Note 4 2 18 2" xfId="30112" xr:uid="{A59F0D9C-786B-4FD9-B7CB-BE056B684597}"/>
    <cellStyle name="Note 4 2 18 2 2" xfId="30113" xr:uid="{7453CAB9-C617-4F8E-83C1-B215ADBA8AC6}"/>
    <cellStyle name="Note 4 2 18 3" xfId="30114" xr:uid="{EB599A02-6281-4BAA-B64C-8F5C2640455C}"/>
    <cellStyle name="Note 4 2 19" xfId="30115" xr:uid="{37C1D74B-D5AF-42B7-BAC8-35E61BE90F6C}"/>
    <cellStyle name="Note 4 2 19 2" xfId="30116" xr:uid="{5562D75F-FDF5-4B70-846B-9CAEF72F9C55}"/>
    <cellStyle name="Note 4 2 19 2 2" xfId="30117" xr:uid="{222AAAF6-0CB8-4101-B3F0-2B16915E4FB6}"/>
    <cellStyle name="Note 4 2 19 3" xfId="30118" xr:uid="{220433D8-CCAC-46C2-822C-4D00899B293A}"/>
    <cellStyle name="Note 4 2 2" xfId="30119" xr:uid="{9B97FE47-B158-4AF9-806A-99945771D58E}"/>
    <cellStyle name="Note 4 2 2 10" xfId="30120" xr:uid="{2E2261D7-FD2B-4C13-BE53-54A5E9D9A0A1}"/>
    <cellStyle name="Note 4 2 2 10 2" xfId="30121" xr:uid="{7FAD0D75-F444-46B3-BB72-87B3BA1AD7E4}"/>
    <cellStyle name="Note 4 2 2 10 2 2" xfId="30122" xr:uid="{9CFF7BCB-C41A-43DA-8BAC-1098388FBABB}"/>
    <cellStyle name="Note 4 2 2 10 3" xfId="30123" xr:uid="{FEA49393-61FB-4C66-813B-024D4E0CCF7D}"/>
    <cellStyle name="Note 4 2 2 11" xfId="30124" xr:uid="{B8566A54-9838-4C24-B452-6B924374D1B0}"/>
    <cellStyle name="Note 4 2 2 11 2" xfId="30125" xr:uid="{4B3AFBCD-4027-48FB-90C0-1F4972E39D46}"/>
    <cellStyle name="Note 4 2 2 11 2 2" xfId="30126" xr:uid="{1C355A3B-0726-4355-8339-D108A9637591}"/>
    <cellStyle name="Note 4 2 2 11 3" xfId="30127" xr:uid="{FFEF226B-0BB0-4B96-AB0F-3D74CD866086}"/>
    <cellStyle name="Note 4 2 2 12" xfId="30128" xr:uid="{DA2C81E5-E565-4F82-8998-414258B4121A}"/>
    <cellStyle name="Note 4 2 2 12 2" xfId="30129" xr:uid="{2CF1F009-1FAC-4580-BA11-1E8339665C94}"/>
    <cellStyle name="Note 4 2 2 12 2 2" xfId="30130" xr:uid="{85305F81-9113-4121-B56C-26C4D5E95BC3}"/>
    <cellStyle name="Note 4 2 2 12 3" xfId="30131" xr:uid="{31873272-EE56-4630-AD74-4EC3795E39E0}"/>
    <cellStyle name="Note 4 2 2 13" xfId="30132" xr:uid="{72073040-6A13-4594-B50D-5A12D7CB8EB7}"/>
    <cellStyle name="Note 4 2 2 13 2" xfId="30133" xr:uid="{58F705A5-75CD-4FE7-BD9F-151EC1256AE0}"/>
    <cellStyle name="Note 4 2 2 13 2 2" xfId="30134" xr:uid="{325ECADD-03B6-45D9-86AD-4F5789C6AB1C}"/>
    <cellStyle name="Note 4 2 2 13 3" xfId="30135" xr:uid="{6AE4465C-5388-46DC-98C4-098205A62D5B}"/>
    <cellStyle name="Note 4 2 2 14" xfId="30136" xr:uid="{0D19C725-0476-4B8F-8F1C-2B8A7779A67B}"/>
    <cellStyle name="Note 4 2 2 14 2" xfId="30137" xr:uid="{9C2F92AC-90DE-4E03-A48F-7DBD832CAC21}"/>
    <cellStyle name="Note 4 2 2 14 2 2" xfId="30138" xr:uid="{2E60FA59-28E1-4C14-8B35-831F11694623}"/>
    <cellStyle name="Note 4 2 2 14 3" xfId="30139" xr:uid="{08E02F27-8828-4D7E-A0DF-6870C7FA9B4A}"/>
    <cellStyle name="Note 4 2 2 15" xfId="30140" xr:uid="{192F2390-BA85-4108-9D52-4673B6A1589A}"/>
    <cellStyle name="Note 4 2 2 15 2" xfId="30141" xr:uid="{5E58AA5B-8ED2-42AF-A186-5FF4928B38C2}"/>
    <cellStyle name="Note 4 2 2 15 2 2" xfId="30142" xr:uid="{B056AFA3-8282-4789-8C2E-27943B919D6E}"/>
    <cellStyle name="Note 4 2 2 15 3" xfId="30143" xr:uid="{FC9C847D-B869-49D2-A5E1-4E54BE263159}"/>
    <cellStyle name="Note 4 2 2 16" xfId="30144" xr:uid="{4CD0AAB1-0C43-4B01-8C1A-DC37A1D06CA3}"/>
    <cellStyle name="Note 4 2 2 16 2" xfId="30145" xr:uid="{DE6ACF30-F1DE-4BD6-9266-42CBBD335206}"/>
    <cellStyle name="Note 4 2 2 16 2 2" xfId="30146" xr:uid="{D07E33E9-6103-4B7F-985E-D73086DB5D95}"/>
    <cellStyle name="Note 4 2 2 16 3" xfId="30147" xr:uid="{16077B0A-621A-4543-8B38-61B30F173273}"/>
    <cellStyle name="Note 4 2 2 17" xfId="30148" xr:uid="{A56F944D-85F6-47A8-B2B2-00A6B43E338E}"/>
    <cellStyle name="Note 4 2 2 17 2" xfId="30149" xr:uid="{39FB462F-F13E-4DEF-8FD1-A89A56CA3820}"/>
    <cellStyle name="Note 4 2 2 17 2 2" xfId="30150" xr:uid="{D736AFBE-A804-415D-8394-B49B86B00327}"/>
    <cellStyle name="Note 4 2 2 17 3" xfId="30151" xr:uid="{24E67723-54DA-4BF3-B042-C19FBBF1348D}"/>
    <cellStyle name="Note 4 2 2 18" xfId="30152" xr:uid="{CD454CA5-D06C-4253-BE48-DBF1954B8185}"/>
    <cellStyle name="Note 4 2 2 18 2" xfId="30153" xr:uid="{EF147218-195D-4C0B-829E-B38762D2683D}"/>
    <cellStyle name="Note 4 2 2 18 2 2" xfId="30154" xr:uid="{9F164D88-7D10-4644-9D4F-3633DBF67C4B}"/>
    <cellStyle name="Note 4 2 2 18 3" xfId="30155" xr:uid="{F1A43BFA-AE60-49A7-B3F9-9FB55ADBA1CD}"/>
    <cellStyle name="Note 4 2 2 19" xfId="30156" xr:uid="{8CE8C8FD-776D-4A15-BC86-198750A830BB}"/>
    <cellStyle name="Note 4 2 2 19 2" xfId="30157" xr:uid="{894E43F5-3541-4FC4-BD70-0FA24E343F06}"/>
    <cellStyle name="Note 4 2 2 19 2 2" xfId="30158" xr:uid="{42C5A7C1-CED2-44CE-985C-1B1E4BF924D5}"/>
    <cellStyle name="Note 4 2 2 19 3" xfId="30159" xr:uid="{C1C4BD1F-B96B-42F6-B7DF-2B7DBB671102}"/>
    <cellStyle name="Note 4 2 2 2" xfId="30160" xr:uid="{70F02F68-DA7D-49F8-AB80-4166DC2F2DD6}"/>
    <cellStyle name="Note 4 2 2 2 10" xfId="30161" xr:uid="{E1624E47-BEEC-4E18-9BAD-664A09D74916}"/>
    <cellStyle name="Note 4 2 2 2 10 2" xfId="30162" xr:uid="{785317CA-9E49-4943-91E6-82BB1AE761ED}"/>
    <cellStyle name="Note 4 2 2 2 10 2 2" xfId="30163" xr:uid="{C2C603F5-3D25-44E3-8D13-9D3942ADC921}"/>
    <cellStyle name="Note 4 2 2 2 10 3" xfId="30164" xr:uid="{DFE0D9F1-E74D-4D12-9EB1-BE733B97AA4F}"/>
    <cellStyle name="Note 4 2 2 2 11" xfId="30165" xr:uid="{547B767C-76D9-4224-B23C-52E21D87F67E}"/>
    <cellStyle name="Note 4 2 2 2 11 2" xfId="30166" xr:uid="{A82D974A-821F-4E82-AE9C-4C48BD86E8A8}"/>
    <cellStyle name="Note 4 2 2 2 11 2 2" xfId="30167" xr:uid="{D362FA5A-39D1-4542-BE4C-3A4B27D8F0BE}"/>
    <cellStyle name="Note 4 2 2 2 11 3" xfId="30168" xr:uid="{2573A6EA-C182-43BA-B7D9-F1CCC193FB6E}"/>
    <cellStyle name="Note 4 2 2 2 12" xfId="30169" xr:uid="{BADF2721-9A84-439D-8AE7-1C6FDAB6720C}"/>
    <cellStyle name="Note 4 2 2 2 12 2" xfId="30170" xr:uid="{F07F9919-B002-4740-90C7-D91D298F9452}"/>
    <cellStyle name="Note 4 2 2 2 12 2 2" xfId="30171" xr:uid="{DC22CCE0-6CCC-4B86-91C8-1F5C0A83634B}"/>
    <cellStyle name="Note 4 2 2 2 12 3" xfId="30172" xr:uid="{6F60415A-1EFF-49E6-ADD7-D99E92E96D7E}"/>
    <cellStyle name="Note 4 2 2 2 13" xfId="30173" xr:uid="{365492F9-F4D2-4537-AAEA-0AA87C046946}"/>
    <cellStyle name="Note 4 2 2 2 13 2" xfId="30174" xr:uid="{C3228055-E121-4212-BA15-E712EE3ADB86}"/>
    <cellStyle name="Note 4 2 2 2 13 2 2" xfId="30175" xr:uid="{8864A658-DD1E-4924-B7DB-F9723495EC35}"/>
    <cellStyle name="Note 4 2 2 2 13 3" xfId="30176" xr:uid="{7FCF340A-AD97-434E-AA3C-D1790859E90B}"/>
    <cellStyle name="Note 4 2 2 2 14" xfId="30177" xr:uid="{9372947D-CED9-4426-AD48-5FD5C61ACB76}"/>
    <cellStyle name="Note 4 2 2 2 14 2" xfId="30178" xr:uid="{09428765-F985-4285-B562-D4BF1F3BF2CA}"/>
    <cellStyle name="Note 4 2 2 2 14 2 2" xfId="30179" xr:uid="{E13B0627-443A-473E-B483-D5EBA0A60CD3}"/>
    <cellStyle name="Note 4 2 2 2 14 3" xfId="30180" xr:uid="{4E8D15A8-EAE7-46A4-8770-F9DD5D8ECB2B}"/>
    <cellStyle name="Note 4 2 2 2 15" xfId="30181" xr:uid="{1E4F0724-C21D-42BB-81C8-55353B20D239}"/>
    <cellStyle name="Note 4 2 2 2 15 2" xfId="30182" xr:uid="{32F2A367-B2A8-49CF-95FF-5E582574D5A2}"/>
    <cellStyle name="Note 4 2 2 2 15 2 2" xfId="30183" xr:uid="{2AEB7D75-C76E-4D50-B37B-E5B07F3D7856}"/>
    <cellStyle name="Note 4 2 2 2 15 3" xfId="30184" xr:uid="{DA6BFD07-9010-46BD-BAE3-841DC756A8FB}"/>
    <cellStyle name="Note 4 2 2 2 16" xfId="30185" xr:uid="{47632EDD-ABE1-411A-A3A9-4391F2437693}"/>
    <cellStyle name="Note 4 2 2 2 16 2" xfId="30186" xr:uid="{D7DD4A4C-E453-4E86-8AAE-D3B743490646}"/>
    <cellStyle name="Note 4 2 2 2 16 2 2" xfId="30187" xr:uid="{D528707F-7A31-4E8D-A615-8DD7E83FBDF0}"/>
    <cellStyle name="Note 4 2 2 2 16 3" xfId="30188" xr:uid="{16C920C3-2BE0-40F2-AC93-422FCC787E96}"/>
    <cellStyle name="Note 4 2 2 2 17" xfId="30189" xr:uid="{6BF24EC1-6FCB-48C8-B7A4-7CA61784E58B}"/>
    <cellStyle name="Note 4 2 2 2 17 2" xfId="30190" xr:uid="{CEF962A2-F9BC-494E-A90A-BD66E6BEE64E}"/>
    <cellStyle name="Note 4 2 2 2 17 2 2" xfId="30191" xr:uid="{7FD8A822-0C8F-4C5E-BF71-608FD59F1FAC}"/>
    <cellStyle name="Note 4 2 2 2 17 3" xfId="30192" xr:uid="{4547056D-E7B2-40B0-954B-851A2BD3BD7A}"/>
    <cellStyle name="Note 4 2 2 2 18" xfId="30193" xr:uid="{968B8E2A-07EF-4473-8418-171F2D09F9DA}"/>
    <cellStyle name="Note 4 2 2 2 18 2" xfId="30194" xr:uid="{9D770D54-65E3-4E8D-909B-25F37F04C9E1}"/>
    <cellStyle name="Note 4 2 2 2 19" xfId="30195" xr:uid="{3F1F3F12-0B93-4C62-B435-260FD1AA8E8A}"/>
    <cellStyle name="Note 4 2 2 2 2" xfId="30196" xr:uid="{275DE04A-4147-490C-87DF-C54B933C62F8}"/>
    <cellStyle name="Note 4 2 2 2 2 10" xfId="30197" xr:uid="{31DF1848-0880-4C34-9E70-974AAFD6C34F}"/>
    <cellStyle name="Note 4 2 2 2 2 10 2" xfId="30198" xr:uid="{21154B9D-664F-40B9-B991-48B2D95107C8}"/>
    <cellStyle name="Note 4 2 2 2 2 10 2 2" xfId="30199" xr:uid="{99A450CD-40E1-4F13-B7A7-38CC569A5803}"/>
    <cellStyle name="Note 4 2 2 2 2 10 3" xfId="30200" xr:uid="{C078D434-7D3D-475D-9F02-440052022A2E}"/>
    <cellStyle name="Note 4 2 2 2 2 11" xfId="30201" xr:uid="{DF9A28DC-427E-40B4-99EE-0F312FACA48A}"/>
    <cellStyle name="Note 4 2 2 2 2 11 2" xfId="30202" xr:uid="{F8CAB5C6-BFD7-46FF-B327-5D8BBC2CE8B9}"/>
    <cellStyle name="Note 4 2 2 2 2 11 2 2" xfId="30203" xr:uid="{C7BDA1DA-83FB-4A0F-B4B6-D83EC84EFFBF}"/>
    <cellStyle name="Note 4 2 2 2 2 11 3" xfId="30204" xr:uid="{7D4CE2B3-8C5E-4083-9983-5D69B04A8F11}"/>
    <cellStyle name="Note 4 2 2 2 2 12" xfId="30205" xr:uid="{1CF4C749-8B2E-4688-A8E8-31DF75B2F3F8}"/>
    <cellStyle name="Note 4 2 2 2 2 12 2" xfId="30206" xr:uid="{CCB43AFD-FE22-41C4-9002-022AA9A1DF4C}"/>
    <cellStyle name="Note 4 2 2 2 2 12 2 2" xfId="30207" xr:uid="{8708CC3F-9AAD-43A9-9D97-6C6AAAB9B481}"/>
    <cellStyle name="Note 4 2 2 2 2 12 3" xfId="30208" xr:uid="{A237E602-4EBB-4C80-AB42-62EAA88EB6D9}"/>
    <cellStyle name="Note 4 2 2 2 2 13" xfId="30209" xr:uid="{A6E8FB7F-9182-476B-972E-AD9138A67CB2}"/>
    <cellStyle name="Note 4 2 2 2 2 13 2" xfId="30210" xr:uid="{AE66D95C-A760-4747-B2AC-60241F306142}"/>
    <cellStyle name="Note 4 2 2 2 2 13 2 2" xfId="30211" xr:uid="{6DD89C1B-D3B8-4422-B42B-7558BE4056B9}"/>
    <cellStyle name="Note 4 2 2 2 2 13 3" xfId="30212" xr:uid="{561892A6-859B-4239-AD0A-78CF3C346D5F}"/>
    <cellStyle name="Note 4 2 2 2 2 14" xfId="30213" xr:uid="{DDFD99A8-C1B7-422F-8422-D9F6BAD1818D}"/>
    <cellStyle name="Note 4 2 2 2 2 14 2" xfId="30214" xr:uid="{336B33C1-2A02-4922-8E4F-DEDE29A2495C}"/>
    <cellStyle name="Note 4 2 2 2 2 14 2 2" xfId="30215" xr:uid="{84DDA1F2-4D30-409C-A7AE-7F69F6A1B4F5}"/>
    <cellStyle name="Note 4 2 2 2 2 14 3" xfId="30216" xr:uid="{98594E79-73F7-4A89-AECE-9C6A52A4E8A2}"/>
    <cellStyle name="Note 4 2 2 2 2 15" xfId="30217" xr:uid="{4DD724FD-E509-4B4E-BFAE-EC4310121408}"/>
    <cellStyle name="Note 4 2 2 2 2 15 2" xfId="30218" xr:uid="{FFD2E15D-465D-48F5-B4BA-3784CBC48BA8}"/>
    <cellStyle name="Note 4 2 2 2 2 15 2 2" xfId="30219" xr:uid="{EBDA4E72-AC74-40CE-A15A-14FCBB8589E7}"/>
    <cellStyle name="Note 4 2 2 2 2 15 3" xfId="30220" xr:uid="{C5800B30-8C44-4B8A-A171-3F3E5EDC841E}"/>
    <cellStyle name="Note 4 2 2 2 2 16" xfId="30221" xr:uid="{2A51689E-553D-4C1A-A20A-67ED176C615F}"/>
    <cellStyle name="Note 4 2 2 2 2 16 2" xfId="30222" xr:uid="{0BCC2C52-AEA9-459C-B8EB-AA02BA732FD7}"/>
    <cellStyle name="Note 4 2 2 2 2 16 2 2" xfId="30223" xr:uid="{2806D34D-ACFB-4E29-B156-BE7E35DB32AC}"/>
    <cellStyle name="Note 4 2 2 2 2 16 3" xfId="30224" xr:uid="{C1D7691C-C437-4DDB-957D-FB462348100A}"/>
    <cellStyle name="Note 4 2 2 2 2 17" xfId="30225" xr:uid="{DA51235F-B157-4C82-B738-C539D9E6AF1D}"/>
    <cellStyle name="Note 4 2 2 2 2 17 2" xfId="30226" xr:uid="{62F00246-BD7B-4890-8A64-6230A6C05EB2}"/>
    <cellStyle name="Note 4 2 2 2 2 17 2 2" xfId="30227" xr:uid="{63BF34E4-0D93-4E97-8438-2B7D0BA53113}"/>
    <cellStyle name="Note 4 2 2 2 2 17 3" xfId="30228" xr:uid="{43B71DDC-2484-4E0A-935F-E6D581544038}"/>
    <cellStyle name="Note 4 2 2 2 2 18" xfId="30229" xr:uid="{A5F2D5FE-5320-4927-A36F-6EBFD4C25F89}"/>
    <cellStyle name="Note 4 2 2 2 2 18 2" xfId="30230" xr:uid="{41607AB6-BD60-4CF4-AAC0-5A3D667409E0}"/>
    <cellStyle name="Note 4 2 2 2 2 18 2 2" xfId="30231" xr:uid="{8E1B6A01-BE99-4C3D-898E-654C7D2F3FC9}"/>
    <cellStyle name="Note 4 2 2 2 2 18 3" xfId="30232" xr:uid="{2D9A4F95-0BCF-40C7-91E5-FFC71905223B}"/>
    <cellStyle name="Note 4 2 2 2 2 19" xfId="30233" xr:uid="{1A8B09D5-D9E7-45AC-B4A5-22186E6B3C5D}"/>
    <cellStyle name="Note 4 2 2 2 2 19 2" xfId="30234" xr:uid="{93EC9F6B-7B1C-4512-A5AD-B067A9705C9F}"/>
    <cellStyle name="Note 4 2 2 2 2 19 2 2" xfId="30235" xr:uid="{20A6546C-DE4F-4FCB-89F2-E56120C4F789}"/>
    <cellStyle name="Note 4 2 2 2 2 19 3" xfId="30236" xr:uid="{4FCEBF7C-F7F2-464E-A691-5A830FDF8F09}"/>
    <cellStyle name="Note 4 2 2 2 2 2" xfId="30237" xr:uid="{8533A194-C7F0-491D-B695-5B96A4461B59}"/>
    <cellStyle name="Note 4 2 2 2 2 2 2" xfId="30238" xr:uid="{6504E579-7DB7-44D1-8F9F-8358722BC035}"/>
    <cellStyle name="Note 4 2 2 2 2 2 2 2" xfId="30239" xr:uid="{4D7EB498-764D-4EA4-90B2-21E657D82D2A}"/>
    <cellStyle name="Note 4 2 2 2 2 2 2 3" xfId="30240" xr:uid="{D4873A03-A5C6-4120-BCE1-434E8ED5F8A4}"/>
    <cellStyle name="Note 4 2 2 2 2 2 3" xfId="30241" xr:uid="{E1FE865C-5693-42EA-A236-10BE9D0270A2}"/>
    <cellStyle name="Note 4 2 2 2 2 2 3 2" xfId="30242" xr:uid="{EDFFDF51-C398-46C9-B11E-D02CFA18D65D}"/>
    <cellStyle name="Note 4 2 2 2 2 2 4" xfId="30243" xr:uid="{ED12343F-A2EF-4845-8227-0886ADED5B07}"/>
    <cellStyle name="Note 4 2 2 2 2 20" xfId="30244" xr:uid="{9067EFD0-EFF3-49D3-B157-A6702AA3A946}"/>
    <cellStyle name="Note 4 2 2 2 2 20 2" xfId="30245" xr:uid="{1E0F5594-45E8-4575-9AAB-EC6034E703D8}"/>
    <cellStyle name="Note 4 2 2 2 2 20 2 2" xfId="30246" xr:uid="{43CA44AE-37FA-46A2-8181-7A35C1AA4344}"/>
    <cellStyle name="Note 4 2 2 2 2 20 3" xfId="30247" xr:uid="{631CDCD5-062D-4667-A3DB-8D8BC0CC6F8C}"/>
    <cellStyle name="Note 4 2 2 2 2 21" xfId="30248" xr:uid="{760F0DE9-353E-465D-95A8-9E03DD8BBD57}"/>
    <cellStyle name="Note 4 2 2 2 2 21 2" xfId="30249" xr:uid="{DDAAA99C-5942-4F6D-9FA0-9A29B885BF0D}"/>
    <cellStyle name="Note 4 2 2 2 2 22" xfId="30250" xr:uid="{FC7CD0A7-2E35-4BD0-B434-5483B1787D79}"/>
    <cellStyle name="Note 4 2 2 2 2 23" xfId="30251" xr:uid="{4F54609A-799A-4C69-9644-02468DD32E07}"/>
    <cellStyle name="Note 4 2 2 2 2 3" xfId="30252" xr:uid="{1E09EE8C-9F55-4C3C-9A15-3962FB37E198}"/>
    <cellStyle name="Note 4 2 2 2 2 3 2" xfId="30253" xr:uid="{C80FF909-E035-4C3C-BC5A-A5BC48C983A1}"/>
    <cellStyle name="Note 4 2 2 2 2 3 2 2" xfId="30254" xr:uid="{829C0920-046A-404E-BF2F-4E0EDD40276A}"/>
    <cellStyle name="Note 4 2 2 2 2 3 3" xfId="30255" xr:uid="{4E118E72-BCBD-41F1-8A8C-251A74751C3D}"/>
    <cellStyle name="Note 4 2 2 2 2 3 4" xfId="30256" xr:uid="{5CF2FA12-F84C-4E3F-A0E3-A095CF19906B}"/>
    <cellStyle name="Note 4 2 2 2 2 4" xfId="30257" xr:uid="{71F794D7-3BC3-415E-95E6-4267C2E402C9}"/>
    <cellStyle name="Note 4 2 2 2 2 4 2" xfId="30258" xr:uid="{99806DBA-4118-44C2-AFE3-D105E38AF65A}"/>
    <cellStyle name="Note 4 2 2 2 2 4 2 2" xfId="30259" xr:uid="{AF5C9107-EA56-469E-92ED-0EDC576EE99F}"/>
    <cellStyle name="Note 4 2 2 2 2 4 3" xfId="30260" xr:uid="{78AD0950-2487-44AE-A546-32D2C8B61112}"/>
    <cellStyle name="Note 4 2 2 2 2 4 4" xfId="30261" xr:uid="{99C288AD-02C4-4D8D-A3D3-4B289AE04D03}"/>
    <cellStyle name="Note 4 2 2 2 2 5" xfId="30262" xr:uid="{EA170720-C39E-4C50-AEBB-1B2A7D070E0C}"/>
    <cellStyle name="Note 4 2 2 2 2 5 2" xfId="30263" xr:uid="{4D5ECB9E-E84E-4E18-97A0-116A86D72415}"/>
    <cellStyle name="Note 4 2 2 2 2 5 2 2" xfId="30264" xr:uid="{7C318045-37DC-46AD-ACA7-17B5900A0B56}"/>
    <cellStyle name="Note 4 2 2 2 2 5 3" xfId="30265" xr:uid="{A725C2C3-2AEC-4C9C-9300-DB054B0D20B9}"/>
    <cellStyle name="Note 4 2 2 2 2 6" xfId="30266" xr:uid="{59C9A10D-9516-41A4-8B0B-CB71F9758F1F}"/>
    <cellStyle name="Note 4 2 2 2 2 6 2" xfId="30267" xr:uid="{51285C34-22AF-4727-B5EB-E7F7440112EF}"/>
    <cellStyle name="Note 4 2 2 2 2 6 2 2" xfId="30268" xr:uid="{B4BD55C1-C381-4736-86F5-F7EA10CD33B8}"/>
    <cellStyle name="Note 4 2 2 2 2 6 3" xfId="30269" xr:uid="{CA4BA27A-4EB8-48AD-A993-3D46C001F6F6}"/>
    <cellStyle name="Note 4 2 2 2 2 7" xfId="30270" xr:uid="{10D0DA60-0331-437B-9285-9295D36307A2}"/>
    <cellStyle name="Note 4 2 2 2 2 7 2" xfId="30271" xr:uid="{8696E370-1038-4DD0-94C7-83D3434077CB}"/>
    <cellStyle name="Note 4 2 2 2 2 7 2 2" xfId="30272" xr:uid="{6FF3805E-DBE3-423D-8780-69B383DD652A}"/>
    <cellStyle name="Note 4 2 2 2 2 7 3" xfId="30273" xr:uid="{635B6B2C-1511-4BD7-B515-18B6FC934C21}"/>
    <cellStyle name="Note 4 2 2 2 2 8" xfId="30274" xr:uid="{E7ED7DA5-3F7E-4B47-B058-F0695F44BF65}"/>
    <cellStyle name="Note 4 2 2 2 2 8 2" xfId="30275" xr:uid="{B454546B-E04C-463F-AD28-17B161B1D7E8}"/>
    <cellStyle name="Note 4 2 2 2 2 8 2 2" xfId="30276" xr:uid="{B44CA586-2C64-4149-8141-7F387AEFBAF8}"/>
    <cellStyle name="Note 4 2 2 2 2 8 3" xfId="30277" xr:uid="{8D11C565-B1B0-48E4-8193-32EAEDC293AD}"/>
    <cellStyle name="Note 4 2 2 2 2 9" xfId="30278" xr:uid="{7CF6AF55-103E-4E32-875E-0BD13D2516BD}"/>
    <cellStyle name="Note 4 2 2 2 2 9 2" xfId="30279" xr:uid="{ABA87EF8-3CAC-4EFA-9D14-DA17AA0E3027}"/>
    <cellStyle name="Note 4 2 2 2 2 9 2 2" xfId="30280" xr:uid="{2095E252-6E61-4824-829D-653D1942F72F}"/>
    <cellStyle name="Note 4 2 2 2 2 9 3" xfId="30281" xr:uid="{61D42AEC-59C4-4CC6-BC1E-60825B6E9ECB}"/>
    <cellStyle name="Note 4 2 2 2 20" xfId="30282" xr:uid="{C5782CBD-0AB1-4692-B7C7-8DBCEF1FC713}"/>
    <cellStyle name="Note 4 2 2 2 3" xfId="30283" xr:uid="{AF6971BD-AEC2-4C4C-90EE-DDB59406D4B8}"/>
    <cellStyle name="Note 4 2 2 2 3 2" xfId="30284" xr:uid="{5D3D2D0F-0AB5-4083-9EF8-073A19213414}"/>
    <cellStyle name="Note 4 2 2 2 3 2 2" xfId="30285" xr:uid="{B63EA8B8-9328-4094-95AD-874245C6466F}"/>
    <cellStyle name="Note 4 2 2 2 3 2 3" xfId="30286" xr:uid="{704A2E1B-00F7-4393-9C9C-3E1952189865}"/>
    <cellStyle name="Note 4 2 2 2 3 3" xfId="30287" xr:uid="{9B0BA61F-0AE5-4266-BF40-D929DEA033C3}"/>
    <cellStyle name="Note 4 2 2 2 3 3 2" xfId="30288" xr:uid="{5FBB7D31-83CB-48DE-8991-F496E86715B6}"/>
    <cellStyle name="Note 4 2 2 2 3 4" xfId="30289" xr:uid="{03187AFB-431B-497B-82FB-6FD66608E5CA}"/>
    <cellStyle name="Note 4 2 2 2 4" xfId="30290" xr:uid="{50CAB4B0-C9EF-405C-A6FC-3A39F77DABB0}"/>
    <cellStyle name="Note 4 2 2 2 4 2" xfId="30291" xr:uid="{51F15964-8528-4412-852B-AE8D42450B64}"/>
    <cellStyle name="Note 4 2 2 2 4 2 2" xfId="30292" xr:uid="{A3045F0B-7AEF-4724-957C-03ED01BCC121}"/>
    <cellStyle name="Note 4 2 2 2 4 3" xfId="30293" xr:uid="{90467B11-D7B8-4F22-B9EA-AFECDE9BFF23}"/>
    <cellStyle name="Note 4 2 2 2 4 4" xfId="30294" xr:uid="{E771D4C0-C27D-4C47-B087-93B6D56F2C76}"/>
    <cellStyle name="Note 4 2 2 2 5" xfId="30295" xr:uid="{CFED756F-1691-4BE3-AD4C-F6C5BFCFF2CF}"/>
    <cellStyle name="Note 4 2 2 2 5 2" xfId="30296" xr:uid="{2754235F-F83D-446F-9EFF-7B4B6BB2A296}"/>
    <cellStyle name="Note 4 2 2 2 5 2 2" xfId="30297" xr:uid="{568B6BF0-68F8-4BC1-A330-403BE78038B0}"/>
    <cellStyle name="Note 4 2 2 2 5 3" xfId="30298" xr:uid="{59E2CA63-C71B-48C5-8483-1BCA6469F9DA}"/>
    <cellStyle name="Note 4 2 2 2 5 4" xfId="30299" xr:uid="{9EC5C4B9-C3E4-4FA1-B639-03CAFB104374}"/>
    <cellStyle name="Note 4 2 2 2 6" xfId="30300" xr:uid="{036461F8-CD13-4E96-A51E-44501E243064}"/>
    <cellStyle name="Note 4 2 2 2 6 2" xfId="30301" xr:uid="{06307F99-9809-4E8C-BC5D-D52144752CD0}"/>
    <cellStyle name="Note 4 2 2 2 6 2 2" xfId="30302" xr:uid="{9B79D8F6-D39E-48AC-857D-3240B3BB8CCD}"/>
    <cellStyle name="Note 4 2 2 2 6 3" xfId="30303" xr:uid="{4A9740C2-DB51-4337-8C20-23B153A3C2BD}"/>
    <cellStyle name="Note 4 2 2 2 7" xfId="30304" xr:uid="{F8FA4D54-ACC2-4B5D-9EB5-627A68A3BE12}"/>
    <cellStyle name="Note 4 2 2 2 7 2" xfId="30305" xr:uid="{5FDD7C66-9C9A-4459-BECE-DAF48B12B6F9}"/>
    <cellStyle name="Note 4 2 2 2 7 2 2" xfId="30306" xr:uid="{D5781FB7-CD6B-4A9A-BEA3-0F396532A5C2}"/>
    <cellStyle name="Note 4 2 2 2 7 3" xfId="30307" xr:uid="{F9E24146-8ED8-4730-815F-C0B24B80F556}"/>
    <cellStyle name="Note 4 2 2 2 8" xfId="30308" xr:uid="{E4A9184E-5CFE-4D1E-963F-B8CC481F0A76}"/>
    <cellStyle name="Note 4 2 2 2 8 2" xfId="30309" xr:uid="{354280EA-9B26-4865-8350-E2DBA3C5002E}"/>
    <cellStyle name="Note 4 2 2 2 8 2 2" xfId="30310" xr:uid="{27C2AFCA-5AEE-402A-8E53-5CA4340A9561}"/>
    <cellStyle name="Note 4 2 2 2 8 3" xfId="30311" xr:uid="{CE27AB6C-A0C6-4DDD-B9CE-68788CC399CB}"/>
    <cellStyle name="Note 4 2 2 2 9" xfId="30312" xr:uid="{33197007-C798-4CA2-8810-8DF93999FEE1}"/>
    <cellStyle name="Note 4 2 2 2 9 2" xfId="30313" xr:uid="{5768D9DA-B9C6-4597-9731-34DED9902832}"/>
    <cellStyle name="Note 4 2 2 2 9 2 2" xfId="30314" xr:uid="{F7BD197B-EF3C-4875-9C59-01E7320A37FE}"/>
    <cellStyle name="Note 4 2 2 2 9 3" xfId="30315" xr:uid="{8C886B58-5252-4514-B9DD-ED97CD3EB0D1}"/>
    <cellStyle name="Note 4 2 2 20" xfId="30316" xr:uid="{B88226B0-9002-4516-A6E5-BC2EC70C7BE5}"/>
    <cellStyle name="Note 4 2 2 20 2" xfId="30317" xr:uid="{E487F066-48CC-4956-B554-096C3CFB9789}"/>
    <cellStyle name="Note 4 2 2 20 2 2" xfId="30318" xr:uid="{FB9B8AFB-EDC1-413A-90A0-5741B1E76542}"/>
    <cellStyle name="Note 4 2 2 20 3" xfId="30319" xr:uid="{A21566DA-0AAF-4164-A2CC-E130231EC334}"/>
    <cellStyle name="Note 4 2 2 21" xfId="30320" xr:uid="{14FF8A3E-4D07-4DD7-AE7D-242996826DAF}"/>
    <cellStyle name="Note 4 2 2 21 2" xfId="30321" xr:uid="{5EE24AC1-BD30-4E9A-869D-AB9ADFED4EDD}"/>
    <cellStyle name="Note 4 2 2 22" xfId="30322" xr:uid="{3A4E662C-7CE3-4005-BA2F-EC8078FD5E89}"/>
    <cellStyle name="Note 4 2 2 23" xfId="30323" xr:uid="{0B65D543-2511-4003-BC86-3050A25470F1}"/>
    <cellStyle name="Note 4 2 2 3" xfId="30324" xr:uid="{29CA4475-72A1-4675-B0DE-1E8CF8782543}"/>
    <cellStyle name="Note 4 2 2 3 10" xfId="30325" xr:uid="{DBA0D5FC-FDFD-41B5-9510-2CC5929AEBB9}"/>
    <cellStyle name="Note 4 2 2 3 10 2" xfId="30326" xr:uid="{947134F2-E22E-4914-97C3-02393659AB8E}"/>
    <cellStyle name="Note 4 2 2 3 10 2 2" xfId="30327" xr:uid="{3EEC4389-AB02-47E6-BCF6-6156B8B155ED}"/>
    <cellStyle name="Note 4 2 2 3 10 3" xfId="30328" xr:uid="{CEF0004E-013C-44FB-BDAA-2B19DE49AF53}"/>
    <cellStyle name="Note 4 2 2 3 11" xfId="30329" xr:uid="{89487132-C1F1-4FCB-B00D-D97891F02F28}"/>
    <cellStyle name="Note 4 2 2 3 11 2" xfId="30330" xr:uid="{0B4F23B2-B30C-4553-9D9C-F234D43C8F07}"/>
    <cellStyle name="Note 4 2 2 3 11 2 2" xfId="30331" xr:uid="{25FEF20B-4801-47F7-8C14-515107253524}"/>
    <cellStyle name="Note 4 2 2 3 11 3" xfId="30332" xr:uid="{86C1A278-0366-4641-BEDF-3A50C6F82FB5}"/>
    <cellStyle name="Note 4 2 2 3 12" xfId="30333" xr:uid="{3349CF5B-B63D-4D0F-BABD-5EFFD6BB4A4F}"/>
    <cellStyle name="Note 4 2 2 3 12 2" xfId="30334" xr:uid="{DE197361-01F7-4B5E-A50A-991E3661C43A}"/>
    <cellStyle name="Note 4 2 2 3 12 2 2" xfId="30335" xr:uid="{527806C6-E69B-48FD-9C1B-6E39B678FD5A}"/>
    <cellStyle name="Note 4 2 2 3 12 3" xfId="30336" xr:uid="{5B216F3D-F2FA-465A-8C07-195D696629A5}"/>
    <cellStyle name="Note 4 2 2 3 13" xfId="30337" xr:uid="{2CDF05C6-9522-44A7-B6C8-C6A0D77A7FE1}"/>
    <cellStyle name="Note 4 2 2 3 13 2" xfId="30338" xr:uid="{78FDA913-D05D-4718-ADF5-6C654DC38107}"/>
    <cellStyle name="Note 4 2 2 3 13 2 2" xfId="30339" xr:uid="{930D7630-CA84-484C-A311-9CED69646DE6}"/>
    <cellStyle name="Note 4 2 2 3 13 3" xfId="30340" xr:uid="{75FDA951-0BB5-4648-878F-A0D646393520}"/>
    <cellStyle name="Note 4 2 2 3 14" xfId="30341" xr:uid="{F8FEAB36-B483-4DAB-86F7-994E69DC8BB8}"/>
    <cellStyle name="Note 4 2 2 3 14 2" xfId="30342" xr:uid="{EAC0E706-979C-484C-88F7-7A31037CB1E4}"/>
    <cellStyle name="Note 4 2 2 3 14 2 2" xfId="30343" xr:uid="{01255C2B-1EA4-45D2-A41F-C3B4A6AAA1ED}"/>
    <cellStyle name="Note 4 2 2 3 14 3" xfId="30344" xr:uid="{12267219-5229-4A91-8D21-88E6CD3EEF40}"/>
    <cellStyle name="Note 4 2 2 3 15" xfId="30345" xr:uid="{5CDF0105-214F-430E-B825-40DB207D1F95}"/>
    <cellStyle name="Note 4 2 2 3 15 2" xfId="30346" xr:uid="{E2B7568C-80EF-407A-88EE-EA1C714B7431}"/>
    <cellStyle name="Note 4 2 2 3 15 2 2" xfId="30347" xr:uid="{AF910937-53BD-4794-BECC-0E34CA667E21}"/>
    <cellStyle name="Note 4 2 2 3 15 3" xfId="30348" xr:uid="{6B45B6AA-CD4C-43BB-B3B0-22C665FCB1E0}"/>
    <cellStyle name="Note 4 2 2 3 16" xfId="30349" xr:uid="{8150D018-736C-4D23-946A-E6E887B64B20}"/>
    <cellStyle name="Note 4 2 2 3 16 2" xfId="30350" xr:uid="{02DBD16A-37F6-4183-817C-A32F866215D2}"/>
    <cellStyle name="Note 4 2 2 3 16 2 2" xfId="30351" xr:uid="{118F96CC-084D-4872-A034-4213A6144241}"/>
    <cellStyle name="Note 4 2 2 3 16 3" xfId="30352" xr:uid="{9DF52444-54D8-42A6-A3E5-E7321EA870D8}"/>
    <cellStyle name="Note 4 2 2 3 17" xfId="30353" xr:uid="{DBBACAAB-62A4-4222-A6C6-4D6C48868D14}"/>
    <cellStyle name="Note 4 2 2 3 17 2" xfId="30354" xr:uid="{B6885FE9-5F83-4587-B73D-CC85F9C6BDAD}"/>
    <cellStyle name="Note 4 2 2 3 17 2 2" xfId="30355" xr:uid="{3C1CC83D-3FA9-44E9-8B75-A8E74DE10A92}"/>
    <cellStyle name="Note 4 2 2 3 17 3" xfId="30356" xr:uid="{B6C1D73F-6408-4E67-A890-2994CB25A611}"/>
    <cellStyle name="Note 4 2 2 3 18" xfId="30357" xr:uid="{C55BE963-975B-43AD-825C-1CF3BDE8BABA}"/>
    <cellStyle name="Note 4 2 2 3 18 2" xfId="30358" xr:uid="{2B39924C-9B60-4438-A6DE-3EF93A9A718E}"/>
    <cellStyle name="Note 4 2 2 3 19" xfId="30359" xr:uid="{76439E32-4DFF-45B6-A529-57ACAE65659F}"/>
    <cellStyle name="Note 4 2 2 3 2" xfId="30360" xr:uid="{5F7DAD44-0469-4B6E-AA05-BB0E90615EFD}"/>
    <cellStyle name="Note 4 2 2 3 2 10" xfId="30361" xr:uid="{61EE5196-58FF-423D-8789-BBA904A6C6D3}"/>
    <cellStyle name="Note 4 2 2 3 2 10 2" xfId="30362" xr:uid="{3BA1DF1F-2D75-464A-9BBB-216E50BCF9EC}"/>
    <cellStyle name="Note 4 2 2 3 2 10 2 2" xfId="30363" xr:uid="{AEAAE630-6507-44A9-8A12-32925F3D3999}"/>
    <cellStyle name="Note 4 2 2 3 2 10 3" xfId="30364" xr:uid="{286846C8-E481-4857-AE82-73768133B494}"/>
    <cellStyle name="Note 4 2 2 3 2 11" xfId="30365" xr:uid="{1F1ED84A-3197-4505-88C4-A76FCA39E54F}"/>
    <cellStyle name="Note 4 2 2 3 2 11 2" xfId="30366" xr:uid="{4E3D4AF3-CF8D-45A2-BAB3-70F8A9170B8B}"/>
    <cellStyle name="Note 4 2 2 3 2 11 2 2" xfId="30367" xr:uid="{5A3FBB1B-3101-4780-ADB5-C07AC08099F2}"/>
    <cellStyle name="Note 4 2 2 3 2 11 3" xfId="30368" xr:uid="{EBB29304-2F36-42C2-A780-E4B6E38DA6AC}"/>
    <cellStyle name="Note 4 2 2 3 2 12" xfId="30369" xr:uid="{33525F0F-5821-46CB-A62F-C8F1EC0B2E05}"/>
    <cellStyle name="Note 4 2 2 3 2 12 2" xfId="30370" xr:uid="{DB64C91D-92BD-4828-8509-D13ED77EC48C}"/>
    <cellStyle name="Note 4 2 2 3 2 12 2 2" xfId="30371" xr:uid="{2F0A378E-101C-428D-8AF5-3DF7EEA09F1E}"/>
    <cellStyle name="Note 4 2 2 3 2 12 3" xfId="30372" xr:uid="{7C4D0AB5-ECCC-4BAC-BC6F-F76ACAD7BAE1}"/>
    <cellStyle name="Note 4 2 2 3 2 13" xfId="30373" xr:uid="{C471E288-2C09-4D43-8164-5F8DB83116F7}"/>
    <cellStyle name="Note 4 2 2 3 2 13 2" xfId="30374" xr:uid="{A624FF84-5F5E-41B4-A1F1-EAF7DC343DD4}"/>
    <cellStyle name="Note 4 2 2 3 2 13 2 2" xfId="30375" xr:uid="{230CFE18-DCD1-4692-BBAD-0E830E8B4F7F}"/>
    <cellStyle name="Note 4 2 2 3 2 13 3" xfId="30376" xr:uid="{5A6B86DD-9EA3-4BA6-9709-7817F57F7987}"/>
    <cellStyle name="Note 4 2 2 3 2 14" xfId="30377" xr:uid="{F1BFA8F6-97E8-4355-8956-5B92418C275B}"/>
    <cellStyle name="Note 4 2 2 3 2 14 2" xfId="30378" xr:uid="{8F32DE32-63EA-4C71-9B4A-FC32A9928AB0}"/>
    <cellStyle name="Note 4 2 2 3 2 14 2 2" xfId="30379" xr:uid="{34CD46E4-EE4C-4708-AD80-CC907D63A029}"/>
    <cellStyle name="Note 4 2 2 3 2 14 3" xfId="30380" xr:uid="{4344A41D-A5A0-4FB8-9310-432BE92043EA}"/>
    <cellStyle name="Note 4 2 2 3 2 15" xfId="30381" xr:uid="{1C30052F-37D3-4C12-ABD0-DF291A6B6352}"/>
    <cellStyle name="Note 4 2 2 3 2 15 2" xfId="30382" xr:uid="{A64CA433-6569-49CE-B73F-5089145CCB3C}"/>
    <cellStyle name="Note 4 2 2 3 2 15 2 2" xfId="30383" xr:uid="{4A4F40EF-64C9-4CEE-BD0D-7FD80A86865F}"/>
    <cellStyle name="Note 4 2 2 3 2 15 3" xfId="30384" xr:uid="{6984759E-7B35-4AE4-B3EB-6B702CC7626B}"/>
    <cellStyle name="Note 4 2 2 3 2 16" xfId="30385" xr:uid="{87C12E2E-A883-44A7-9063-656B85AEC86B}"/>
    <cellStyle name="Note 4 2 2 3 2 16 2" xfId="30386" xr:uid="{66F4A4B5-8BED-4EA4-83F9-B99077C2DC95}"/>
    <cellStyle name="Note 4 2 2 3 2 16 2 2" xfId="30387" xr:uid="{7FF163E7-23C3-4514-8F29-E40D0FB17066}"/>
    <cellStyle name="Note 4 2 2 3 2 16 3" xfId="30388" xr:uid="{6B0CD429-FD8F-4D71-BEFE-DB2F1DAD36C7}"/>
    <cellStyle name="Note 4 2 2 3 2 17" xfId="30389" xr:uid="{F50E0DAA-26A0-4E58-9AED-E5C64A511CE2}"/>
    <cellStyle name="Note 4 2 2 3 2 17 2" xfId="30390" xr:uid="{56EF765D-0B10-46D4-B1DC-CCDC78403C4E}"/>
    <cellStyle name="Note 4 2 2 3 2 17 2 2" xfId="30391" xr:uid="{4919582F-A0BE-41C6-8426-8C81FE3497C6}"/>
    <cellStyle name="Note 4 2 2 3 2 17 3" xfId="30392" xr:uid="{5016CF7A-8BB5-44E3-8025-EE94F368B000}"/>
    <cellStyle name="Note 4 2 2 3 2 18" xfId="30393" xr:uid="{D9A59060-8547-40F4-A1D4-2C49B5A59A43}"/>
    <cellStyle name="Note 4 2 2 3 2 18 2" xfId="30394" xr:uid="{86682D1E-D9E3-41C7-A6F2-C3B43E89E8DB}"/>
    <cellStyle name="Note 4 2 2 3 2 18 2 2" xfId="30395" xr:uid="{1C4C9AFE-8586-4E7A-A19F-87DCE38664AA}"/>
    <cellStyle name="Note 4 2 2 3 2 18 3" xfId="30396" xr:uid="{8A77BA21-AF8A-45A9-AC9B-9F591DE597B3}"/>
    <cellStyle name="Note 4 2 2 3 2 19" xfId="30397" xr:uid="{8C2809EC-1D3B-45B6-B516-86905B2A8B20}"/>
    <cellStyle name="Note 4 2 2 3 2 19 2" xfId="30398" xr:uid="{63F76A49-39E0-49AF-801E-9AF9120B8CE7}"/>
    <cellStyle name="Note 4 2 2 3 2 19 2 2" xfId="30399" xr:uid="{5C2AB176-6FAA-42AC-9C3E-5C8F4CE9E35E}"/>
    <cellStyle name="Note 4 2 2 3 2 19 3" xfId="30400" xr:uid="{8E755B52-CA9C-4A31-AB23-77A9414E6F90}"/>
    <cellStyle name="Note 4 2 2 3 2 2" xfId="30401" xr:uid="{9FBAC567-A1D4-4BBB-804E-B8C001CC23F6}"/>
    <cellStyle name="Note 4 2 2 3 2 2 2" xfId="30402" xr:uid="{A2C7AB73-8DA9-4C50-AAEC-3D335C6D275D}"/>
    <cellStyle name="Note 4 2 2 3 2 2 2 2" xfId="30403" xr:uid="{6F918B51-7320-4491-AA7B-1D7B294E3A8E}"/>
    <cellStyle name="Note 4 2 2 3 2 2 3" xfId="30404" xr:uid="{534992E0-F1D2-47C4-BC10-3A238F1884DD}"/>
    <cellStyle name="Note 4 2 2 3 2 2 4" xfId="30405" xr:uid="{F05193DE-3326-4893-8F52-484A229BAB55}"/>
    <cellStyle name="Note 4 2 2 3 2 20" xfId="30406" xr:uid="{5E0F960D-C76B-4E41-A8BC-2A920559C59D}"/>
    <cellStyle name="Note 4 2 2 3 2 20 2" xfId="30407" xr:uid="{0EB46642-3ABF-4858-85A1-6D7C29D30372}"/>
    <cellStyle name="Note 4 2 2 3 2 20 2 2" xfId="30408" xr:uid="{8A939F77-5CD4-4F55-9CBD-512E19747EBB}"/>
    <cellStyle name="Note 4 2 2 3 2 20 3" xfId="30409" xr:uid="{5A919B7C-1159-4946-8677-6AC8066CFDB5}"/>
    <cellStyle name="Note 4 2 2 3 2 21" xfId="30410" xr:uid="{66D3DA80-AB25-4F7E-BD86-EB9A4876EBC0}"/>
    <cellStyle name="Note 4 2 2 3 2 21 2" xfId="30411" xr:uid="{72FE2A3D-D143-4CFC-8A29-B01ACA8BF0DB}"/>
    <cellStyle name="Note 4 2 2 3 2 22" xfId="30412" xr:uid="{28BE24D8-32C1-4C74-9EB6-CC44F1975BC5}"/>
    <cellStyle name="Note 4 2 2 3 2 23" xfId="30413" xr:uid="{716FEE23-7BB2-409A-9161-D410A14BCB2A}"/>
    <cellStyle name="Note 4 2 2 3 2 3" xfId="30414" xr:uid="{43916F9D-3828-4778-87D2-05CCA72C51E2}"/>
    <cellStyle name="Note 4 2 2 3 2 3 2" xfId="30415" xr:uid="{38663CE7-B72A-4670-99DD-46131CED4ED7}"/>
    <cellStyle name="Note 4 2 2 3 2 3 2 2" xfId="30416" xr:uid="{135F3C87-3C4C-44FB-86C5-0A3AB59C1CDF}"/>
    <cellStyle name="Note 4 2 2 3 2 3 3" xfId="30417" xr:uid="{0ED10C3D-D526-4548-94B9-1CB01E665D89}"/>
    <cellStyle name="Note 4 2 2 3 2 3 4" xfId="30418" xr:uid="{B2115BE9-2015-4F93-9C70-240E2FDB3841}"/>
    <cellStyle name="Note 4 2 2 3 2 4" xfId="30419" xr:uid="{CC5231A6-DF5B-4EBC-B871-DE3D7A6BE1B3}"/>
    <cellStyle name="Note 4 2 2 3 2 4 2" xfId="30420" xr:uid="{6315DB2E-B8A5-4FF0-93DA-E55F50547AC7}"/>
    <cellStyle name="Note 4 2 2 3 2 4 2 2" xfId="30421" xr:uid="{5121DB1B-D412-4216-A892-3D86D38A6DBF}"/>
    <cellStyle name="Note 4 2 2 3 2 4 3" xfId="30422" xr:uid="{F7301FF8-BDEA-4B9F-BA60-0B89F9E6F859}"/>
    <cellStyle name="Note 4 2 2 3 2 5" xfId="30423" xr:uid="{7A2CBF70-120F-4CAD-93CB-EC822300B8CD}"/>
    <cellStyle name="Note 4 2 2 3 2 5 2" xfId="30424" xr:uid="{35E2F0ED-BAF0-451B-9AD7-0D63562B12A7}"/>
    <cellStyle name="Note 4 2 2 3 2 5 2 2" xfId="30425" xr:uid="{091A3B81-6696-4332-973F-C5EE823A1B5C}"/>
    <cellStyle name="Note 4 2 2 3 2 5 3" xfId="30426" xr:uid="{A477AC6B-7D10-4012-89C8-F40E3F8DFAFF}"/>
    <cellStyle name="Note 4 2 2 3 2 6" xfId="30427" xr:uid="{CD300751-F339-458C-B8D4-50C2F99D11EB}"/>
    <cellStyle name="Note 4 2 2 3 2 6 2" xfId="30428" xr:uid="{1F52DB78-90CC-441B-A7D5-D56334F3594F}"/>
    <cellStyle name="Note 4 2 2 3 2 6 2 2" xfId="30429" xr:uid="{3967302A-9A4E-4DF2-A6CE-00D3E40B1A77}"/>
    <cellStyle name="Note 4 2 2 3 2 6 3" xfId="30430" xr:uid="{C04805C6-D28E-4991-B065-F5CF1AD8316E}"/>
    <cellStyle name="Note 4 2 2 3 2 7" xfId="30431" xr:uid="{712A1ACA-89BB-49C6-B911-613049987B7B}"/>
    <cellStyle name="Note 4 2 2 3 2 7 2" xfId="30432" xr:uid="{EE8145ED-5E92-45F4-8433-638A259F3004}"/>
    <cellStyle name="Note 4 2 2 3 2 7 2 2" xfId="30433" xr:uid="{FA7AC156-26BB-406B-86EC-245ACF4E10E6}"/>
    <cellStyle name="Note 4 2 2 3 2 7 3" xfId="30434" xr:uid="{B5F616A1-8AF0-4A05-815A-17ED262BA5B7}"/>
    <cellStyle name="Note 4 2 2 3 2 8" xfId="30435" xr:uid="{69C70D4A-7186-431C-B450-A85F4CA089A5}"/>
    <cellStyle name="Note 4 2 2 3 2 8 2" xfId="30436" xr:uid="{748265C5-C210-4756-8582-743475907949}"/>
    <cellStyle name="Note 4 2 2 3 2 8 2 2" xfId="30437" xr:uid="{7A1CDECB-735D-420F-9852-41548E9403A7}"/>
    <cellStyle name="Note 4 2 2 3 2 8 3" xfId="30438" xr:uid="{9CC5EFF8-CFB9-43D9-BA69-AD6C0CA6753E}"/>
    <cellStyle name="Note 4 2 2 3 2 9" xfId="30439" xr:uid="{654244D1-C369-4E0D-8161-1AEDE491A48F}"/>
    <cellStyle name="Note 4 2 2 3 2 9 2" xfId="30440" xr:uid="{176C7840-A149-4297-894E-47C9C48C6B33}"/>
    <cellStyle name="Note 4 2 2 3 2 9 2 2" xfId="30441" xr:uid="{A7CBCD41-25DD-4B44-943D-1F9CF7D31504}"/>
    <cellStyle name="Note 4 2 2 3 2 9 3" xfId="30442" xr:uid="{1679B542-C0EB-40EB-BB14-F00247E515B8}"/>
    <cellStyle name="Note 4 2 2 3 20" xfId="30443" xr:uid="{9489A16B-090A-40F2-9B38-34A2310EC11A}"/>
    <cellStyle name="Note 4 2 2 3 3" xfId="30444" xr:uid="{3B4F7516-8E48-4926-B805-472D460D56D9}"/>
    <cellStyle name="Note 4 2 2 3 3 2" xfId="30445" xr:uid="{BABF6447-0DCD-4B26-9E31-18E8BB4B23B0}"/>
    <cellStyle name="Note 4 2 2 3 3 2 2" xfId="30446" xr:uid="{CAB4C99B-88D7-4ECD-89C1-337D25AF8454}"/>
    <cellStyle name="Note 4 2 2 3 3 3" xfId="30447" xr:uid="{26966BE5-19B4-40B9-B218-D1702681CDD8}"/>
    <cellStyle name="Note 4 2 2 3 3 4" xfId="30448" xr:uid="{9B14F673-F18D-4D7A-839C-02DBB9E2268A}"/>
    <cellStyle name="Note 4 2 2 3 4" xfId="30449" xr:uid="{38DEBDE8-970C-4F2D-A469-EDCEE2941027}"/>
    <cellStyle name="Note 4 2 2 3 4 2" xfId="30450" xr:uid="{901E5046-2726-402A-92F2-1AB830421CDC}"/>
    <cellStyle name="Note 4 2 2 3 4 2 2" xfId="30451" xr:uid="{3CCB1EDA-BD82-486B-B8AE-194AA0D080DC}"/>
    <cellStyle name="Note 4 2 2 3 4 3" xfId="30452" xr:uid="{C488F907-FA60-4FC0-A69E-F57248FB75FB}"/>
    <cellStyle name="Note 4 2 2 3 4 4" xfId="30453" xr:uid="{36C4F49A-0EE9-428C-8D16-ADDD0C88B5CD}"/>
    <cellStyle name="Note 4 2 2 3 5" xfId="30454" xr:uid="{B61E6E06-6040-441E-9321-BEFA316499E5}"/>
    <cellStyle name="Note 4 2 2 3 5 2" xfId="30455" xr:uid="{A9774A81-5930-43D3-B435-A0092CC3BD1B}"/>
    <cellStyle name="Note 4 2 2 3 5 2 2" xfId="30456" xr:uid="{9D280F98-D8E4-408C-9F3D-C338CBCC8770}"/>
    <cellStyle name="Note 4 2 2 3 5 3" xfId="30457" xr:uid="{655DD742-6935-4736-A33A-5D2369034B74}"/>
    <cellStyle name="Note 4 2 2 3 6" xfId="30458" xr:uid="{D738E7DE-F842-4A98-B0A7-3B2B987A716D}"/>
    <cellStyle name="Note 4 2 2 3 6 2" xfId="30459" xr:uid="{3AE26D0D-76B9-4B7A-B5BA-A713C0B402D4}"/>
    <cellStyle name="Note 4 2 2 3 6 2 2" xfId="30460" xr:uid="{A07CEC6F-6287-4888-A2E1-E87128CB78FA}"/>
    <cellStyle name="Note 4 2 2 3 6 3" xfId="30461" xr:uid="{7DFC8604-180F-425D-8467-EC4B3E21059F}"/>
    <cellStyle name="Note 4 2 2 3 7" xfId="30462" xr:uid="{6DFB3CC8-B05A-40D2-AF6A-45FD3DF1528D}"/>
    <cellStyle name="Note 4 2 2 3 7 2" xfId="30463" xr:uid="{F592884C-07A0-487A-AC98-A5DD69A8870F}"/>
    <cellStyle name="Note 4 2 2 3 7 2 2" xfId="30464" xr:uid="{4D1122FE-D430-49AD-ACE7-FEFDF47E6EC4}"/>
    <cellStyle name="Note 4 2 2 3 7 3" xfId="30465" xr:uid="{BCF9EBAE-AF59-450D-AC61-D4EA004D9469}"/>
    <cellStyle name="Note 4 2 2 3 8" xfId="30466" xr:uid="{2BB73C39-E851-4264-BBA8-37D47FE4D284}"/>
    <cellStyle name="Note 4 2 2 3 8 2" xfId="30467" xr:uid="{F26B7400-9282-4997-94EB-309F7764FD02}"/>
    <cellStyle name="Note 4 2 2 3 8 2 2" xfId="30468" xr:uid="{54F7AAF6-23CD-41E1-93E6-AA41116BEC24}"/>
    <cellStyle name="Note 4 2 2 3 8 3" xfId="30469" xr:uid="{5CA19FC7-7CFD-4EDD-877A-6299379EA1DB}"/>
    <cellStyle name="Note 4 2 2 3 9" xfId="30470" xr:uid="{B0EA4479-7565-423E-B2F2-65BB29FDE095}"/>
    <cellStyle name="Note 4 2 2 3 9 2" xfId="30471" xr:uid="{BAA7E78D-027E-47CB-9A3B-6C1B2168CD3B}"/>
    <cellStyle name="Note 4 2 2 3 9 2 2" xfId="30472" xr:uid="{3601B456-8285-402D-A58D-7B0B184BFBAA}"/>
    <cellStyle name="Note 4 2 2 3 9 3" xfId="30473" xr:uid="{B42BBDF3-3E06-4A7C-B741-E98403439ED4}"/>
    <cellStyle name="Note 4 2 2 4" xfId="30474" xr:uid="{0F6969A7-F44F-46AD-9417-EE3A106564FF}"/>
    <cellStyle name="Note 4 2 2 4 10" xfId="30475" xr:uid="{26A40F1E-2D44-4E2C-9A0F-ABFE5689A9ED}"/>
    <cellStyle name="Note 4 2 2 4 10 2" xfId="30476" xr:uid="{309BF6FA-2321-424B-8DCA-B79CDE054911}"/>
    <cellStyle name="Note 4 2 2 4 10 2 2" xfId="30477" xr:uid="{1649F73D-AEDA-4D08-A9A8-2DD96C66A78A}"/>
    <cellStyle name="Note 4 2 2 4 10 3" xfId="30478" xr:uid="{3CB33988-6230-4214-A9C2-0721B5BB0926}"/>
    <cellStyle name="Note 4 2 2 4 11" xfId="30479" xr:uid="{B604CA95-EEEE-4787-9D62-89EC16DCB45C}"/>
    <cellStyle name="Note 4 2 2 4 11 2" xfId="30480" xr:uid="{206B060A-05C5-40F0-94FE-931EB711420B}"/>
    <cellStyle name="Note 4 2 2 4 11 2 2" xfId="30481" xr:uid="{76EEA2AB-A2E5-47F7-9BDE-827ED6670F16}"/>
    <cellStyle name="Note 4 2 2 4 11 3" xfId="30482" xr:uid="{8082D3C5-87B2-4201-AF0E-CDD383A94181}"/>
    <cellStyle name="Note 4 2 2 4 12" xfId="30483" xr:uid="{A6B47090-64F6-4435-9B20-CC7DCD64A1EF}"/>
    <cellStyle name="Note 4 2 2 4 12 2" xfId="30484" xr:uid="{D7A5F0D9-BFCA-4C86-915C-F7C4EDB28FAC}"/>
    <cellStyle name="Note 4 2 2 4 12 2 2" xfId="30485" xr:uid="{32E80858-A6CE-4A73-89A4-386B08D06709}"/>
    <cellStyle name="Note 4 2 2 4 12 3" xfId="30486" xr:uid="{7E162E6C-1B7F-4C72-9C62-F7E33F7A11B7}"/>
    <cellStyle name="Note 4 2 2 4 13" xfId="30487" xr:uid="{358EDEEB-82B2-44F4-BD9E-40BE3CC9CAC1}"/>
    <cellStyle name="Note 4 2 2 4 13 2" xfId="30488" xr:uid="{93495C0D-45B4-42F7-B9F7-4592D3F80A96}"/>
    <cellStyle name="Note 4 2 2 4 13 2 2" xfId="30489" xr:uid="{92B18F1A-E40E-461D-A4ED-239470B57644}"/>
    <cellStyle name="Note 4 2 2 4 13 3" xfId="30490" xr:uid="{FB8C06F0-D228-41B6-8A27-26F1877F01C5}"/>
    <cellStyle name="Note 4 2 2 4 14" xfId="30491" xr:uid="{64153CAD-2775-425C-AF66-5F8535155717}"/>
    <cellStyle name="Note 4 2 2 4 14 2" xfId="30492" xr:uid="{B97BE067-511D-4269-A9DA-4576FF559BF9}"/>
    <cellStyle name="Note 4 2 2 4 14 2 2" xfId="30493" xr:uid="{05B0185A-E5E2-4D36-8081-E97B6100C634}"/>
    <cellStyle name="Note 4 2 2 4 14 3" xfId="30494" xr:uid="{F1B7019D-1D84-4FD0-964A-E4DB3AD35475}"/>
    <cellStyle name="Note 4 2 2 4 15" xfId="30495" xr:uid="{0FBDE46D-56B4-4738-AD96-DC328D309128}"/>
    <cellStyle name="Note 4 2 2 4 15 2" xfId="30496" xr:uid="{F13FE5D8-03CA-4168-ABFE-DBBE38A3715E}"/>
    <cellStyle name="Note 4 2 2 4 15 2 2" xfId="30497" xr:uid="{459D2B5E-0E2B-46A9-937B-052A104FC5AF}"/>
    <cellStyle name="Note 4 2 2 4 15 3" xfId="30498" xr:uid="{28DC88D2-161D-4F29-A0C0-B5BBF787AA39}"/>
    <cellStyle name="Note 4 2 2 4 16" xfId="30499" xr:uid="{0A0885E7-2A42-4BB3-A6F3-31F5F6306C61}"/>
    <cellStyle name="Note 4 2 2 4 16 2" xfId="30500" xr:uid="{A1E75AB0-D61B-407C-9A1C-C18D9A656F8A}"/>
    <cellStyle name="Note 4 2 2 4 16 2 2" xfId="30501" xr:uid="{E033A5CF-88E1-48B9-A35B-692D4E581B95}"/>
    <cellStyle name="Note 4 2 2 4 16 3" xfId="30502" xr:uid="{A7E86CE0-CEB8-4A5A-9B55-3C95CACF4964}"/>
    <cellStyle name="Note 4 2 2 4 17" xfId="30503" xr:uid="{4D0216A7-A0C8-438C-9AF6-1F4F486E3A52}"/>
    <cellStyle name="Note 4 2 2 4 17 2" xfId="30504" xr:uid="{3D8802B4-2E54-4910-8876-6A7470529FC4}"/>
    <cellStyle name="Note 4 2 2 4 17 2 2" xfId="30505" xr:uid="{5CD846DA-DB04-40C2-A087-8798B4B0EB07}"/>
    <cellStyle name="Note 4 2 2 4 17 3" xfId="30506" xr:uid="{3D472D4F-50B8-477D-B5ED-BF21BFC7D0C1}"/>
    <cellStyle name="Note 4 2 2 4 18" xfId="30507" xr:uid="{443DD551-5FFC-4AB2-A1F3-F655E7F7372F}"/>
    <cellStyle name="Note 4 2 2 4 18 2" xfId="30508" xr:uid="{FD2101EA-ACBC-4A60-B614-C2E48DFFC012}"/>
    <cellStyle name="Note 4 2 2 4 18 2 2" xfId="30509" xr:uid="{4A8EEA82-479A-4627-B73D-85C171F297E0}"/>
    <cellStyle name="Note 4 2 2 4 18 3" xfId="30510" xr:uid="{5CC97FB5-2CF3-4988-A067-3759B095B22B}"/>
    <cellStyle name="Note 4 2 2 4 19" xfId="30511" xr:uid="{9611C19A-A3A5-4E62-AA0A-6B851A14924A}"/>
    <cellStyle name="Note 4 2 2 4 19 2" xfId="30512" xr:uid="{72AB4841-B929-4E35-8378-0E4A3A747D6D}"/>
    <cellStyle name="Note 4 2 2 4 19 2 2" xfId="30513" xr:uid="{F1705E90-D80D-435D-B3EE-69EFEAF3235C}"/>
    <cellStyle name="Note 4 2 2 4 19 3" xfId="30514" xr:uid="{F31585E0-41F7-41B7-B055-7A9F9663DE57}"/>
    <cellStyle name="Note 4 2 2 4 2" xfId="30515" xr:uid="{F2CDCE6B-18CF-4B8D-BCD6-0B4F03840FD4}"/>
    <cellStyle name="Note 4 2 2 4 2 10" xfId="30516" xr:uid="{170F4552-C478-4A6D-86A9-7CFC3EDFCB67}"/>
    <cellStyle name="Note 4 2 2 4 2 10 2" xfId="30517" xr:uid="{4B628AC6-56A4-4B1E-A23D-2E056C2E6E80}"/>
    <cellStyle name="Note 4 2 2 4 2 10 2 2" xfId="30518" xr:uid="{C0FC0731-6AC2-4AE4-B55D-0BD821343EB6}"/>
    <cellStyle name="Note 4 2 2 4 2 10 3" xfId="30519" xr:uid="{960B6A95-823A-4C43-9874-C1754DF15CD5}"/>
    <cellStyle name="Note 4 2 2 4 2 11" xfId="30520" xr:uid="{902D4CAA-8230-4E82-AB61-5848BD3FE93C}"/>
    <cellStyle name="Note 4 2 2 4 2 11 2" xfId="30521" xr:uid="{2274F645-6B12-4E90-A98A-B144B38E30FF}"/>
    <cellStyle name="Note 4 2 2 4 2 11 2 2" xfId="30522" xr:uid="{F70BEB9E-8C7A-4B91-B070-3478869CBB52}"/>
    <cellStyle name="Note 4 2 2 4 2 11 3" xfId="30523" xr:uid="{119B11A1-4B25-4C52-929E-956700EBB152}"/>
    <cellStyle name="Note 4 2 2 4 2 12" xfId="30524" xr:uid="{0B1B4993-5D85-4F12-A57C-0FAFDB972A60}"/>
    <cellStyle name="Note 4 2 2 4 2 12 2" xfId="30525" xr:uid="{154E1580-AB98-4938-9052-EEE9C77B1439}"/>
    <cellStyle name="Note 4 2 2 4 2 12 2 2" xfId="30526" xr:uid="{807B14F7-3C0B-4553-A856-EBE09B0753E5}"/>
    <cellStyle name="Note 4 2 2 4 2 12 3" xfId="30527" xr:uid="{333201F3-7ADA-442C-A27D-7D082DE328B6}"/>
    <cellStyle name="Note 4 2 2 4 2 13" xfId="30528" xr:uid="{55C93AF4-BAEA-41DF-863A-3D1296177638}"/>
    <cellStyle name="Note 4 2 2 4 2 13 2" xfId="30529" xr:uid="{E82D0E16-77AB-4AB3-ACCA-0D6154FA31DB}"/>
    <cellStyle name="Note 4 2 2 4 2 13 2 2" xfId="30530" xr:uid="{B81B15E3-B652-4479-BFE1-2CCAA08ED072}"/>
    <cellStyle name="Note 4 2 2 4 2 13 3" xfId="30531" xr:uid="{C0A30D5D-78F5-4407-9673-54D9AA3BDAAE}"/>
    <cellStyle name="Note 4 2 2 4 2 14" xfId="30532" xr:uid="{B7ABD09D-10E8-4487-8758-A1A6FC6FEA6B}"/>
    <cellStyle name="Note 4 2 2 4 2 14 2" xfId="30533" xr:uid="{BEBBDCE0-3C80-428B-BF6F-66745BC5CE74}"/>
    <cellStyle name="Note 4 2 2 4 2 14 2 2" xfId="30534" xr:uid="{7C32C628-A712-4379-A405-2AD1DCF08AD7}"/>
    <cellStyle name="Note 4 2 2 4 2 14 3" xfId="30535" xr:uid="{22FFD1E5-4550-476F-9658-E56EBA37CF77}"/>
    <cellStyle name="Note 4 2 2 4 2 15" xfId="30536" xr:uid="{97071121-0F6A-4591-A31F-350CCEBE15AE}"/>
    <cellStyle name="Note 4 2 2 4 2 15 2" xfId="30537" xr:uid="{41B1A41D-1DE6-40C7-ACA3-38495617F3ED}"/>
    <cellStyle name="Note 4 2 2 4 2 15 2 2" xfId="30538" xr:uid="{8E542D92-DC4C-4FE1-A020-8FC906606EEB}"/>
    <cellStyle name="Note 4 2 2 4 2 15 3" xfId="30539" xr:uid="{D164914B-BC6F-49DE-9FA4-026345C3598D}"/>
    <cellStyle name="Note 4 2 2 4 2 16" xfId="30540" xr:uid="{A2A907FE-8DBA-4586-B2FB-89432CB3127E}"/>
    <cellStyle name="Note 4 2 2 4 2 16 2" xfId="30541" xr:uid="{91B128C8-519E-4755-964D-AF583FD3F7F2}"/>
    <cellStyle name="Note 4 2 2 4 2 16 2 2" xfId="30542" xr:uid="{3152BC02-E861-4619-8966-66D6554D015D}"/>
    <cellStyle name="Note 4 2 2 4 2 16 3" xfId="30543" xr:uid="{28EB5AAE-DF2E-479D-99DC-A7C75FD39C4C}"/>
    <cellStyle name="Note 4 2 2 4 2 17" xfId="30544" xr:uid="{1F4E724E-7F73-49A5-8F95-74F81065F835}"/>
    <cellStyle name="Note 4 2 2 4 2 17 2" xfId="30545" xr:uid="{BB28B3BD-3BC3-4BA4-AFD7-61F2047BBC75}"/>
    <cellStyle name="Note 4 2 2 4 2 17 2 2" xfId="30546" xr:uid="{C574A393-D707-4C39-97F5-857CD17D27E8}"/>
    <cellStyle name="Note 4 2 2 4 2 17 3" xfId="30547" xr:uid="{026E1729-1607-4791-A74F-CF926F6055BC}"/>
    <cellStyle name="Note 4 2 2 4 2 18" xfId="30548" xr:uid="{5459514E-4891-4D9C-8293-CB138DED7E96}"/>
    <cellStyle name="Note 4 2 2 4 2 18 2" xfId="30549" xr:uid="{A72CF05A-2293-4A71-95F7-0A15977AB3A0}"/>
    <cellStyle name="Note 4 2 2 4 2 18 2 2" xfId="30550" xr:uid="{2A36DBCE-C99B-4DD8-8867-B9FEAB24F4E0}"/>
    <cellStyle name="Note 4 2 2 4 2 18 3" xfId="30551" xr:uid="{C8E18279-4AD6-44F4-AF61-53AE3CAEE3C7}"/>
    <cellStyle name="Note 4 2 2 4 2 19" xfId="30552" xr:uid="{959A0E9C-6F61-424B-A1F3-B0B619324A38}"/>
    <cellStyle name="Note 4 2 2 4 2 19 2" xfId="30553" xr:uid="{8360CF5F-EA50-4511-8BD3-0BEFC701B91E}"/>
    <cellStyle name="Note 4 2 2 4 2 19 2 2" xfId="30554" xr:uid="{9B390F90-183E-4B63-A43A-A6112418C344}"/>
    <cellStyle name="Note 4 2 2 4 2 19 3" xfId="30555" xr:uid="{B238CE69-38A4-4FA3-AC65-D511D6C66150}"/>
    <cellStyle name="Note 4 2 2 4 2 2" xfId="30556" xr:uid="{92448C72-B662-433F-93FB-C9DC247B179D}"/>
    <cellStyle name="Note 4 2 2 4 2 2 2" xfId="30557" xr:uid="{1FBD8FBF-444F-490D-9755-C3DE1303679C}"/>
    <cellStyle name="Note 4 2 2 4 2 2 2 2" xfId="30558" xr:uid="{676C9730-F74D-4CD8-86D1-0FD704CDF48B}"/>
    <cellStyle name="Note 4 2 2 4 2 2 3" xfId="30559" xr:uid="{9EC118B4-AF60-4D71-ABEA-A831D9F734AD}"/>
    <cellStyle name="Note 4 2 2 4 2 2 4" xfId="30560" xr:uid="{5C3B2621-E1E4-4FA6-A486-85F76947D221}"/>
    <cellStyle name="Note 4 2 2 4 2 20" xfId="30561" xr:uid="{AB9F27F9-5C01-47AA-8B5C-C5919717E65D}"/>
    <cellStyle name="Note 4 2 2 4 2 20 2" xfId="30562" xr:uid="{ECF83FB6-80B3-4EC7-99C7-0FDA2DFE5AD8}"/>
    <cellStyle name="Note 4 2 2 4 2 20 2 2" xfId="30563" xr:uid="{4E37E4FF-8AB8-4D3B-B015-26C7AFBA7066}"/>
    <cellStyle name="Note 4 2 2 4 2 20 3" xfId="30564" xr:uid="{E3ACCF0C-EB4E-4C1B-974A-E4BAA782F6C3}"/>
    <cellStyle name="Note 4 2 2 4 2 21" xfId="30565" xr:uid="{96CFC061-5A3C-4EE1-B83F-7555645D7B36}"/>
    <cellStyle name="Note 4 2 2 4 2 21 2" xfId="30566" xr:uid="{511B58E3-43AF-43F8-B6C9-F7FBFBF83958}"/>
    <cellStyle name="Note 4 2 2 4 2 22" xfId="30567" xr:uid="{CA1812A6-9C56-43FF-9207-41FFE1F64961}"/>
    <cellStyle name="Note 4 2 2 4 2 23" xfId="30568" xr:uid="{A7B7C9BE-32E2-42F5-AE9A-05B84FC61F37}"/>
    <cellStyle name="Note 4 2 2 4 2 3" xfId="30569" xr:uid="{59CA3C6B-C829-4856-8479-72E0204DCAE4}"/>
    <cellStyle name="Note 4 2 2 4 2 3 2" xfId="30570" xr:uid="{9C9F4F83-D0CC-45E8-9707-1E280C17C3FC}"/>
    <cellStyle name="Note 4 2 2 4 2 3 2 2" xfId="30571" xr:uid="{72F5CEBD-ABBF-4B64-89DB-3193173B44DC}"/>
    <cellStyle name="Note 4 2 2 4 2 3 3" xfId="30572" xr:uid="{1086969F-F941-4D99-A93B-2138B237560E}"/>
    <cellStyle name="Note 4 2 2 4 2 4" xfId="30573" xr:uid="{4B86D39B-233C-44FB-A96A-C8AAC8D4E0AB}"/>
    <cellStyle name="Note 4 2 2 4 2 4 2" xfId="30574" xr:uid="{1542076F-616F-41B8-8155-E53EE46A6594}"/>
    <cellStyle name="Note 4 2 2 4 2 4 2 2" xfId="30575" xr:uid="{41DA144D-79BC-43D2-8B51-4A907614945C}"/>
    <cellStyle name="Note 4 2 2 4 2 4 3" xfId="30576" xr:uid="{623E0013-EE97-4285-A21C-849E3D7B07D1}"/>
    <cellStyle name="Note 4 2 2 4 2 5" xfId="30577" xr:uid="{DDC6B2BD-62F7-41BD-BEFD-BCEAC14D723F}"/>
    <cellStyle name="Note 4 2 2 4 2 5 2" xfId="30578" xr:uid="{61D31B91-FB71-42C6-BABA-DF156E3D4B7E}"/>
    <cellStyle name="Note 4 2 2 4 2 5 2 2" xfId="30579" xr:uid="{DE5D7C45-1719-4964-AFE9-5C9DF8E436CA}"/>
    <cellStyle name="Note 4 2 2 4 2 5 3" xfId="30580" xr:uid="{BB4F3D0A-6CA2-4FC7-9D8B-70ED7D9A01AF}"/>
    <cellStyle name="Note 4 2 2 4 2 6" xfId="30581" xr:uid="{75B7F4B9-2468-4C3A-9352-CB6EA34C800B}"/>
    <cellStyle name="Note 4 2 2 4 2 6 2" xfId="30582" xr:uid="{1121EB71-D9DE-43FA-BF3F-644C374E3FDB}"/>
    <cellStyle name="Note 4 2 2 4 2 6 2 2" xfId="30583" xr:uid="{7B23BF1B-D413-45EA-9E3E-59F0C61B5D11}"/>
    <cellStyle name="Note 4 2 2 4 2 6 3" xfId="30584" xr:uid="{B17C3C4A-7D0E-4BA9-A6B0-CFA5C439B9C4}"/>
    <cellStyle name="Note 4 2 2 4 2 7" xfId="30585" xr:uid="{9F73A072-113D-4248-B0A7-081270525F49}"/>
    <cellStyle name="Note 4 2 2 4 2 7 2" xfId="30586" xr:uid="{279293DA-CFA0-4D71-802C-3B615BE57B63}"/>
    <cellStyle name="Note 4 2 2 4 2 7 2 2" xfId="30587" xr:uid="{54CA0B25-E84F-4651-8E10-7533E8A7BF01}"/>
    <cellStyle name="Note 4 2 2 4 2 7 3" xfId="30588" xr:uid="{E1679EFC-72B0-45B1-BE5A-76563FDA8833}"/>
    <cellStyle name="Note 4 2 2 4 2 8" xfId="30589" xr:uid="{4E7DBCBA-D571-4912-A65E-79868EB96466}"/>
    <cellStyle name="Note 4 2 2 4 2 8 2" xfId="30590" xr:uid="{52620B25-89CA-4D67-A319-DB77D42729C3}"/>
    <cellStyle name="Note 4 2 2 4 2 8 2 2" xfId="30591" xr:uid="{0B60FF34-F8E3-4A1A-A09C-B98DD04C6E9C}"/>
    <cellStyle name="Note 4 2 2 4 2 8 3" xfId="30592" xr:uid="{CD3B09E6-18B5-453B-BD84-7B43DAB99006}"/>
    <cellStyle name="Note 4 2 2 4 2 9" xfId="30593" xr:uid="{A8AC3D68-14A3-4825-A00F-E7F213FBC848}"/>
    <cellStyle name="Note 4 2 2 4 2 9 2" xfId="30594" xr:uid="{03EE2E92-644B-44B6-A311-34719E911EAE}"/>
    <cellStyle name="Note 4 2 2 4 2 9 2 2" xfId="30595" xr:uid="{FE61D89C-1E55-49AA-8B27-F752E7C43A73}"/>
    <cellStyle name="Note 4 2 2 4 2 9 3" xfId="30596" xr:uid="{3764D825-64DA-4968-888E-BB04229BA675}"/>
    <cellStyle name="Note 4 2 2 4 20" xfId="30597" xr:uid="{B58196E5-5F00-4C64-BA9E-35B479121CF7}"/>
    <cellStyle name="Note 4 2 2 4 20 2" xfId="30598" xr:uid="{74815720-06AE-4349-B741-A8EB9617F60F}"/>
    <cellStyle name="Note 4 2 2 4 20 2 2" xfId="30599" xr:uid="{35FF88A7-FD7E-4561-AE2A-088618EB259B}"/>
    <cellStyle name="Note 4 2 2 4 20 3" xfId="30600" xr:uid="{D71DD8A7-7FA2-4799-8720-99D53AE32EF2}"/>
    <cellStyle name="Note 4 2 2 4 21" xfId="30601" xr:uid="{C242586F-4C6D-4726-BA44-A1653883E873}"/>
    <cellStyle name="Note 4 2 2 4 21 2" xfId="30602" xr:uid="{E4D8AF23-CD83-4A76-A9AD-9CD7957FC02F}"/>
    <cellStyle name="Note 4 2 2 4 21 2 2" xfId="30603" xr:uid="{BFCCEDB3-8A4D-4F7F-815D-1823EAAE3ED8}"/>
    <cellStyle name="Note 4 2 2 4 21 3" xfId="30604" xr:uid="{D87AB379-A48B-42B5-AC91-DBDA416CFF6C}"/>
    <cellStyle name="Note 4 2 2 4 22" xfId="30605" xr:uid="{127815B4-87F1-4F3D-A36D-FE2FCC7309AB}"/>
    <cellStyle name="Note 4 2 2 4 22 2" xfId="30606" xr:uid="{A00876EB-0434-45DC-9ABB-063FACB04DFC}"/>
    <cellStyle name="Note 4 2 2 4 23" xfId="30607" xr:uid="{6E0D91CA-A84D-4A09-9F27-3B8FEF4FEEA7}"/>
    <cellStyle name="Note 4 2 2 4 24" xfId="30608" xr:uid="{19909044-AFBE-4079-A29B-633317EBB8D2}"/>
    <cellStyle name="Note 4 2 2 4 3" xfId="30609" xr:uid="{92679504-E2DC-42A3-923C-057A7BA5F7C7}"/>
    <cellStyle name="Note 4 2 2 4 3 2" xfId="30610" xr:uid="{847E15ED-165B-4908-A84D-EFCC89C96739}"/>
    <cellStyle name="Note 4 2 2 4 3 2 2" xfId="30611" xr:uid="{D48B402E-8AA6-4781-A9ED-8BE710F7291E}"/>
    <cellStyle name="Note 4 2 2 4 3 3" xfId="30612" xr:uid="{9774E042-2E8C-48EA-8B45-FCF94F698168}"/>
    <cellStyle name="Note 4 2 2 4 3 4" xfId="30613" xr:uid="{375490F1-EE7A-450D-93EF-E6264CDA40C6}"/>
    <cellStyle name="Note 4 2 2 4 4" xfId="30614" xr:uid="{2251F559-3649-4197-87E0-C4CD7AD4954C}"/>
    <cellStyle name="Note 4 2 2 4 4 2" xfId="30615" xr:uid="{DA15B8BA-42F7-418E-BE8F-A7F36C968E58}"/>
    <cellStyle name="Note 4 2 2 4 4 2 2" xfId="30616" xr:uid="{2333DAE8-D139-4020-8E33-3672B7BBB89E}"/>
    <cellStyle name="Note 4 2 2 4 4 3" xfId="30617" xr:uid="{261210E2-737F-4480-804B-92AE67BFD444}"/>
    <cellStyle name="Note 4 2 2 4 4 4" xfId="30618" xr:uid="{B9F36802-ACB0-4C74-BF5D-2BC5BF5EDEAE}"/>
    <cellStyle name="Note 4 2 2 4 5" xfId="30619" xr:uid="{38893F73-F897-4E95-9FE8-A385C3BF00C5}"/>
    <cellStyle name="Note 4 2 2 4 5 2" xfId="30620" xr:uid="{C773A0A7-ABE1-4563-AF2A-9C80805C904C}"/>
    <cellStyle name="Note 4 2 2 4 5 2 2" xfId="30621" xr:uid="{E2F90C28-5CF5-4FF2-950F-AE5E8F79AEE4}"/>
    <cellStyle name="Note 4 2 2 4 5 3" xfId="30622" xr:uid="{995827D4-B8E9-48A1-B408-7A6442563C70}"/>
    <cellStyle name="Note 4 2 2 4 6" xfId="30623" xr:uid="{76AC57A1-B6A9-4BA1-A586-26B1C6D81835}"/>
    <cellStyle name="Note 4 2 2 4 6 2" xfId="30624" xr:uid="{734D32E1-9867-4FD9-AB76-5A201B7A3087}"/>
    <cellStyle name="Note 4 2 2 4 6 2 2" xfId="30625" xr:uid="{5F4F6336-2B31-47B6-B2D6-264A996FC496}"/>
    <cellStyle name="Note 4 2 2 4 6 3" xfId="30626" xr:uid="{DA524EE8-E762-4A30-BE34-802B878E36A6}"/>
    <cellStyle name="Note 4 2 2 4 7" xfId="30627" xr:uid="{BBB30E5F-D356-4624-B3B2-7AA561661E17}"/>
    <cellStyle name="Note 4 2 2 4 7 2" xfId="30628" xr:uid="{2B2C46B8-8FA5-47A9-9996-5EAAA481E953}"/>
    <cellStyle name="Note 4 2 2 4 7 2 2" xfId="30629" xr:uid="{78EC4DA4-12F4-4286-94F0-1F343C12ADC2}"/>
    <cellStyle name="Note 4 2 2 4 7 3" xfId="30630" xr:uid="{AD96256F-28C8-4D39-B243-7FBA946B5920}"/>
    <cellStyle name="Note 4 2 2 4 8" xfId="30631" xr:uid="{28151F39-626E-46B3-A167-618C72E1428F}"/>
    <cellStyle name="Note 4 2 2 4 8 2" xfId="30632" xr:uid="{A2FD7D72-4AFC-4031-89E7-E227D72EC5C1}"/>
    <cellStyle name="Note 4 2 2 4 8 2 2" xfId="30633" xr:uid="{C1A3F2DF-27CA-4BE5-8A55-941C40EF56E2}"/>
    <cellStyle name="Note 4 2 2 4 8 3" xfId="30634" xr:uid="{FD123CFD-BD87-4664-84D0-506539BB125E}"/>
    <cellStyle name="Note 4 2 2 4 9" xfId="30635" xr:uid="{C39B54D4-9078-4F3E-A7A5-7B6C2B5393CA}"/>
    <cellStyle name="Note 4 2 2 4 9 2" xfId="30636" xr:uid="{1C48E3CD-3ECA-42BE-A7F0-7D366E2F1FFB}"/>
    <cellStyle name="Note 4 2 2 4 9 2 2" xfId="30637" xr:uid="{A561DB3C-600C-4915-AAA1-8D2852D69AA5}"/>
    <cellStyle name="Note 4 2 2 4 9 3" xfId="30638" xr:uid="{57A932AE-2093-4B73-844F-8FE5334F8FCE}"/>
    <cellStyle name="Note 4 2 2 5" xfId="30639" xr:uid="{B795555D-1A24-48DB-BBD4-F28A399A2D0C}"/>
    <cellStyle name="Note 4 2 2 5 10" xfId="30640" xr:uid="{A633EA40-E5E3-4FE4-8296-761632E53661}"/>
    <cellStyle name="Note 4 2 2 5 10 2" xfId="30641" xr:uid="{F1131B1B-440B-47E7-AFA3-73D6193ECD5F}"/>
    <cellStyle name="Note 4 2 2 5 10 2 2" xfId="30642" xr:uid="{FE5F9FB9-421E-4870-BC37-834A4B51E49E}"/>
    <cellStyle name="Note 4 2 2 5 10 3" xfId="30643" xr:uid="{38282394-EFF8-469C-872C-DAF6F30AA846}"/>
    <cellStyle name="Note 4 2 2 5 11" xfId="30644" xr:uid="{92898B27-26BC-4FC9-BB37-4B1CFBAE9D6B}"/>
    <cellStyle name="Note 4 2 2 5 11 2" xfId="30645" xr:uid="{032DDD2E-11E5-454B-82FB-D50F397C635D}"/>
    <cellStyle name="Note 4 2 2 5 11 2 2" xfId="30646" xr:uid="{93933910-8C3A-4B17-97B8-5909F8E5C695}"/>
    <cellStyle name="Note 4 2 2 5 11 3" xfId="30647" xr:uid="{F368F1E9-4138-4823-BA96-13D5BB8DBCCE}"/>
    <cellStyle name="Note 4 2 2 5 12" xfId="30648" xr:uid="{4DF6084C-C769-4765-8B98-2023DA0451C4}"/>
    <cellStyle name="Note 4 2 2 5 12 2" xfId="30649" xr:uid="{53E1932B-2148-4C16-BBC1-DE69CCA522EA}"/>
    <cellStyle name="Note 4 2 2 5 12 2 2" xfId="30650" xr:uid="{F86C8903-9709-4D90-AAF2-ED13549B3D2A}"/>
    <cellStyle name="Note 4 2 2 5 12 3" xfId="30651" xr:uid="{940F3B33-713E-4F5B-92D0-C42DD57EE54A}"/>
    <cellStyle name="Note 4 2 2 5 13" xfId="30652" xr:uid="{6393E24F-A873-4CC5-B5C9-B3C735781A0C}"/>
    <cellStyle name="Note 4 2 2 5 13 2" xfId="30653" xr:uid="{AAE2B313-2887-437D-A55D-1F905C3A3AB6}"/>
    <cellStyle name="Note 4 2 2 5 13 2 2" xfId="30654" xr:uid="{CE46E487-7B86-4FAE-B0E0-36085BD233CB}"/>
    <cellStyle name="Note 4 2 2 5 13 3" xfId="30655" xr:uid="{6EBE2F0E-2F59-41BA-B26B-EC8EBE769B04}"/>
    <cellStyle name="Note 4 2 2 5 14" xfId="30656" xr:uid="{70C768C5-75B8-4F34-A4F8-4D5BEB8B6E25}"/>
    <cellStyle name="Note 4 2 2 5 14 2" xfId="30657" xr:uid="{46CC5D26-3CBF-4A45-9C1C-B1E3E83B04FB}"/>
    <cellStyle name="Note 4 2 2 5 14 2 2" xfId="30658" xr:uid="{81B4542F-88E9-4A5E-9F14-F510D92530BA}"/>
    <cellStyle name="Note 4 2 2 5 14 3" xfId="30659" xr:uid="{FCD4F005-7047-41AB-A307-5462828D69D4}"/>
    <cellStyle name="Note 4 2 2 5 15" xfId="30660" xr:uid="{6724CCED-D7BF-4AF4-A90E-1EC5026FF906}"/>
    <cellStyle name="Note 4 2 2 5 15 2" xfId="30661" xr:uid="{AB161CBA-6C0F-43BC-A9CD-7AF1913B3AD6}"/>
    <cellStyle name="Note 4 2 2 5 15 2 2" xfId="30662" xr:uid="{5576D28F-6E37-484E-94F8-E1776FF9A5A5}"/>
    <cellStyle name="Note 4 2 2 5 15 3" xfId="30663" xr:uid="{655D0E6A-B86D-4915-B8A2-CB964A19BE0C}"/>
    <cellStyle name="Note 4 2 2 5 16" xfId="30664" xr:uid="{DE3D6704-6A17-4D83-A671-99BE543326BB}"/>
    <cellStyle name="Note 4 2 2 5 16 2" xfId="30665" xr:uid="{4AA13F0D-366F-4834-B50B-143A2D8A6441}"/>
    <cellStyle name="Note 4 2 2 5 16 2 2" xfId="30666" xr:uid="{9826ACEB-C346-41A8-820A-DBCBDCA46AAC}"/>
    <cellStyle name="Note 4 2 2 5 16 3" xfId="30667" xr:uid="{0A2161F4-B4D7-4FC4-B171-7C1C51209CA3}"/>
    <cellStyle name="Note 4 2 2 5 17" xfId="30668" xr:uid="{862D9F41-4863-41F4-BA8D-27825DEB487B}"/>
    <cellStyle name="Note 4 2 2 5 17 2" xfId="30669" xr:uid="{7B6DB709-1D93-4775-AB6D-89653203D58E}"/>
    <cellStyle name="Note 4 2 2 5 17 2 2" xfId="30670" xr:uid="{5C52D716-C74F-44AC-8693-B01938F8FCFA}"/>
    <cellStyle name="Note 4 2 2 5 17 3" xfId="30671" xr:uid="{06275F2A-091A-45FA-A150-9AD9B524FD05}"/>
    <cellStyle name="Note 4 2 2 5 18" xfId="30672" xr:uid="{C6826DA1-824A-4EF6-9676-FC6C635BD32E}"/>
    <cellStyle name="Note 4 2 2 5 18 2" xfId="30673" xr:uid="{A4E26435-15E3-4FE5-A285-C9AC1B66050E}"/>
    <cellStyle name="Note 4 2 2 5 18 2 2" xfId="30674" xr:uid="{80D272D3-BBD6-4B96-9FC3-15779F50630B}"/>
    <cellStyle name="Note 4 2 2 5 18 3" xfId="30675" xr:uid="{A3C031FA-AE53-4660-B940-933C30CCAB31}"/>
    <cellStyle name="Note 4 2 2 5 19" xfId="30676" xr:uid="{90FCEFF0-8929-4ED7-825F-A40FF5A2AF3A}"/>
    <cellStyle name="Note 4 2 2 5 19 2" xfId="30677" xr:uid="{654069DA-4F8C-4296-98DD-AAB9B13D6260}"/>
    <cellStyle name="Note 4 2 2 5 19 2 2" xfId="30678" xr:uid="{F283AAAE-D982-4397-8EA6-4A957EFDC919}"/>
    <cellStyle name="Note 4 2 2 5 19 3" xfId="30679" xr:uid="{6C7B72D9-48DB-463B-8E3D-34090FE8BCB4}"/>
    <cellStyle name="Note 4 2 2 5 2" xfId="30680" xr:uid="{1BB9F84B-96DA-4B8D-91F1-CF3933BBB0BE}"/>
    <cellStyle name="Note 4 2 2 5 2 2" xfId="30681" xr:uid="{622104D6-EB4F-47F9-936B-6A761736F807}"/>
    <cellStyle name="Note 4 2 2 5 2 2 2" xfId="30682" xr:uid="{E110E05F-F10F-4D09-9EBB-34CA640255CB}"/>
    <cellStyle name="Note 4 2 2 5 2 3" xfId="30683" xr:uid="{67E87472-C260-4F86-9BEE-AEB544149B8D}"/>
    <cellStyle name="Note 4 2 2 5 2 4" xfId="30684" xr:uid="{AC134A78-F4ED-43D7-BB23-4EBC7ED3E6C8}"/>
    <cellStyle name="Note 4 2 2 5 20" xfId="30685" xr:uid="{50611CC4-0FB6-4523-B96B-8567164C8D4D}"/>
    <cellStyle name="Note 4 2 2 5 20 2" xfId="30686" xr:uid="{5878A12F-9184-4105-9216-5788ADBFAAA5}"/>
    <cellStyle name="Note 4 2 2 5 20 2 2" xfId="30687" xr:uid="{F6913FC1-DD7A-44CA-8F7A-FF572F79767E}"/>
    <cellStyle name="Note 4 2 2 5 20 3" xfId="30688" xr:uid="{37FDEB5F-660A-4E24-AF65-A1E8B64E69F0}"/>
    <cellStyle name="Note 4 2 2 5 21" xfId="30689" xr:uid="{2B1F70CA-55CD-4A16-A4A0-8A66346680F7}"/>
    <cellStyle name="Note 4 2 2 5 21 2" xfId="30690" xr:uid="{3407C052-7D0E-4B67-9FE0-53DE3C28563C}"/>
    <cellStyle name="Note 4 2 2 5 22" xfId="30691" xr:uid="{673F60CD-C567-41D0-A7D8-C4A6FA79C05B}"/>
    <cellStyle name="Note 4 2 2 5 23" xfId="30692" xr:uid="{42D5C0D0-719D-4F36-816D-784AD17E98F3}"/>
    <cellStyle name="Note 4 2 2 5 3" xfId="30693" xr:uid="{6B8FF045-46F3-47A2-9A49-4D2C4B144DED}"/>
    <cellStyle name="Note 4 2 2 5 3 2" xfId="30694" xr:uid="{30485984-3C35-490C-BA29-D1097FB1A74D}"/>
    <cellStyle name="Note 4 2 2 5 3 2 2" xfId="30695" xr:uid="{93645765-960F-498B-A1DA-E523F27683EB}"/>
    <cellStyle name="Note 4 2 2 5 3 3" xfId="30696" xr:uid="{309D4F7D-F6F8-44E7-8489-6C8F37052F99}"/>
    <cellStyle name="Note 4 2 2 5 4" xfId="30697" xr:uid="{34CA3ABF-A698-4EE4-9C0E-C64E8E835BC2}"/>
    <cellStyle name="Note 4 2 2 5 4 2" xfId="30698" xr:uid="{67A77270-CA03-4869-A79E-0E31286DE0BD}"/>
    <cellStyle name="Note 4 2 2 5 4 2 2" xfId="30699" xr:uid="{450A54A3-3709-4617-8CAB-8CBBACCCC147}"/>
    <cellStyle name="Note 4 2 2 5 4 3" xfId="30700" xr:uid="{459CCD4C-6EB8-4BA0-AA32-8E42EEC329C4}"/>
    <cellStyle name="Note 4 2 2 5 5" xfId="30701" xr:uid="{043D8773-D116-4ED8-83E7-51EB16D54791}"/>
    <cellStyle name="Note 4 2 2 5 5 2" xfId="30702" xr:uid="{8D186927-B1DD-48AB-B09F-7E645CC43AD6}"/>
    <cellStyle name="Note 4 2 2 5 5 2 2" xfId="30703" xr:uid="{F08433B3-4B56-46BA-941D-829C6C834254}"/>
    <cellStyle name="Note 4 2 2 5 5 3" xfId="30704" xr:uid="{34EE799D-0C5D-4B5A-B797-7DD1BB65F85B}"/>
    <cellStyle name="Note 4 2 2 5 6" xfId="30705" xr:uid="{7AD0B101-EF9D-4C84-9A07-83FF4D6287D3}"/>
    <cellStyle name="Note 4 2 2 5 6 2" xfId="30706" xr:uid="{04955D89-2C86-48C0-8B68-6CDEA061798A}"/>
    <cellStyle name="Note 4 2 2 5 6 2 2" xfId="30707" xr:uid="{9ACCAB37-679F-4CBA-BB64-5B3DC949CA4B}"/>
    <cellStyle name="Note 4 2 2 5 6 3" xfId="30708" xr:uid="{4B4DA6C2-9F56-4C6C-A1A7-C44109678FB0}"/>
    <cellStyle name="Note 4 2 2 5 7" xfId="30709" xr:uid="{DD21DDEB-D6B2-40F2-A3BB-C79F8E8D0347}"/>
    <cellStyle name="Note 4 2 2 5 7 2" xfId="30710" xr:uid="{1DFD2E5B-4881-4E07-A1B2-E88AF519635C}"/>
    <cellStyle name="Note 4 2 2 5 7 2 2" xfId="30711" xr:uid="{EDBC530B-B87B-420E-A5AD-3E17E6A33226}"/>
    <cellStyle name="Note 4 2 2 5 7 3" xfId="30712" xr:uid="{6F01B4E9-E686-485B-B198-619CB4B94706}"/>
    <cellStyle name="Note 4 2 2 5 8" xfId="30713" xr:uid="{B053355C-4343-4605-B0A5-444097838C5A}"/>
    <cellStyle name="Note 4 2 2 5 8 2" xfId="30714" xr:uid="{81B076F2-76DE-42B7-A4E3-45643DEF9BB0}"/>
    <cellStyle name="Note 4 2 2 5 8 2 2" xfId="30715" xr:uid="{DA8637BB-BFEC-4578-9115-53ED76E0CFF8}"/>
    <cellStyle name="Note 4 2 2 5 8 3" xfId="30716" xr:uid="{7216717E-805E-4E1E-83B4-72E7246299C1}"/>
    <cellStyle name="Note 4 2 2 5 9" xfId="30717" xr:uid="{E4EEDCAC-FFF9-4368-BF19-6910DA51E2A6}"/>
    <cellStyle name="Note 4 2 2 5 9 2" xfId="30718" xr:uid="{0FBD33D9-FE53-4387-A5E8-1B3E97531F2E}"/>
    <cellStyle name="Note 4 2 2 5 9 2 2" xfId="30719" xr:uid="{DA89E167-0BE5-432F-A761-043AC3A32E36}"/>
    <cellStyle name="Note 4 2 2 5 9 3" xfId="30720" xr:uid="{9C9FC6B3-B0BE-41F6-80C9-4342EE051B87}"/>
    <cellStyle name="Note 4 2 2 6" xfId="30721" xr:uid="{13E8F01A-7568-48F7-8958-FD887EF23DE1}"/>
    <cellStyle name="Note 4 2 2 6 2" xfId="30722" xr:uid="{A7A6716B-EEEA-43BB-9443-D102AD6A0F73}"/>
    <cellStyle name="Note 4 2 2 6 2 2" xfId="30723" xr:uid="{E86EBAF3-993C-4F99-BE8C-608372BC7088}"/>
    <cellStyle name="Note 4 2 2 6 3" xfId="30724" xr:uid="{8CA12571-91A2-48FA-9527-82F3EB63FC65}"/>
    <cellStyle name="Note 4 2 2 6 4" xfId="30725" xr:uid="{E2A8EEE6-0085-4B0B-A542-FAE7A0E0AB86}"/>
    <cellStyle name="Note 4 2 2 7" xfId="30726" xr:uid="{E59EA3B9-8E62-4553-9732-CBFE7230519B}"/>
    <cellStyle name="Note 4 2 2 7 2" xfId="30727" xr:uid="{6392B3C0-621C-40AF-8EE6-5DF13D082F41}"/>
    <cellStyle name="Note 4 2 2 7 2 2" xfId="30728" xr:uid="{18B546B8-7CA1-4255-9A59-0F9D1D36D668}"/>
    <cellStyle name="Note 4 2 2 7 3" xfId="30729" xr:uid="{D4991063-8446-4258-B52E-28C01562CE14}"/>
    <cellStyle name="Note 4 2 2 8" xfId="30730" xr:uid="{F868B48B-6B02-485E-A94E-C330F63F53F2}"/>
    <cellStyle name="Note 4 2 2 8 2" xfId="30731" xr:uid="{C9D81B93-C747-4416-A943-49D296568ED6}"/>
    <cellStyle name="Note 4 2 2 8 2 2" xfId="30732" xr:uid="{4CB2B0D6-7658-4547-92E0-C9D6119B64C4}"/>
    <cellStyle name="Note 4 2 2 8 3" xfId="30733" xr:uid="{7758D3CD-F727-4D94-8805-FF53D4015247}"/>
    <cellStyle name="Note 4 2 2 9" xfId="30734" xr:uid="{AF6FE6A8-7B9E-414F-BDD3-836321CB644B}"/>
    <cellStyle name="Note 4 2 2 9 2" xfId="30735" xr:uid="{6F3BB25E-2EEB-488E-A019-6F7C35FA45BA}"/>
    <cellStyle name="Note 4 2 2 9 2 2" xfId="30736" xr:uid="{C5FF1596-2B47-4022-A45C-E8AB52EF5DCE}"/>
    <cellStyle name="Note 4 2 2 9 3" xfId="30737" xr:uid="{B9B78AC0-F216-4926-AAA6-FCA432409977}"/>
    <cellStyle name="Note 4 2 20" xfId="30738" xr:uid="{EB2C18A8-4098-4F93-9E82-CCB8F0034929}"/>
    <cellStyle name="Note 4 2 20 2" xfId="30739" xr:uid="{8E075817-E7D4-48EE-A26E-DEEDE1CC5383}"/>
    <cellStyle name="Note 4 2 20 2 2" xfId="30740" xr:uid="{ABCBCB34-B3A2-4B1D-AA72-2554495A1463}"/>
    <cellStyle name="Note 4 2 20 3" xfId="30741" xr:uid="{C6D0F396-126C-41F5-8F9A-A526B9F0ADA4}"/>
    <cellStyle name="Note 4 2 21" xfId="30742" xr:uid="{AB5F9C88-CB38-419C-BACA-6C450405AE7F}"/>
    <cellStyle name="Note 4 2 21 2" xfId="30743" xr:uid="{934761A8-58F8-439B-A5D0-343A93D82D23}"/>
    <cellStyle name="Note 4 2 21 2 2" xfId="30744" xr:uid="{4D065668-1F0D-4E82-9ED5-32E3D590C48F}"/>
    <cellStyle name="Note 4 2 21 3" xfId="30745" xr:uid="{2F233916-6084-4111-A615-C2337642C123}"/>
    <cellStyle name="Note 4 2 22" xfId="30746" xr:uid="{F8A14C42-91A7-4AD0-87DC-15EC50D7AAD3}"/>
    <cellStyle name="Note 4 2 22 2" xfId="30747" xr:uid="{363ED180-A0BE-49CA-8007-348DD372D5C5}"/>
    <cellStyle name="Note 4 2 23" xfId="30748" xr:uid="{AD04C0CF-096A-4222-94F4-2A44E11B3E93}"/>
    <cellStyle name="Note 4 2 24" xfId="30749" xr:uid="{0849CE77-64BC-4A11-98B4-C41E3188C6C5}"/>
    <cellStyle name="Note 4 2 25" xfId="30750" xr:uid="{E02752DD-6826-46F0-B41A-1A2248416E62}"/>
    <cellStyle name="Note 4 2 26" xfId="30751" xr:uid="{CEC371CB-2F5E-4871-B725-6FADBE99AE1E}"/>
    <cellStyle name="Note 4 2 27" xfId="30752" xr:uid="{654F8911-6709-47FE-B1ED-543CA0256E6B}"/>
    <cellStyle name="Note 4 2 3" xfId="30753" xr:uid="{132814B1-4AF5-4F78-BC59-B0E9D89B12E9}"/>
    <cellStyle name="Note 4 2 3 10" xfId="30754" xr:uid="{B95E88C8-2CD2-4E42-9B9D-CC12F75A9281}"/>
    <cellStyle name="Note 4 2 3 10 2" xfId="30755" xr:uid="{EB3540E7-5BC8-489E-B108-0469BADDE0B0}"/>
    <cellStyle name="Note 4 2 3 10 2 2" xfId="30756" xr:uid="{29A797D5-D52B-47FF-A3D8-E911A1938C1E}"/>
    <cellStyle name="Note 4 2 3 10 3" xfId="30757" xr:uid="{D9E4188C-8802-4F3E-AA4A-EA51C11F8EDD}"/>
    <cellStyle name="Note 4 2 3 11" xfId="30758" xr:uid="{ACCCD1E5-A4FE-4F16-AB74-8E2F8EFDF210}"/>
    <cellStyle name="Note 4 2 3 11 2" xfId="30759" xr:uid="{F7E892BF-FF48-4DB1-8BC2-EBAEF374251E}"/>
    <cellStyle name="Note 4 2 3 11 2 2" xfId="30760" xr:uid="{9AAD605B-612C-44BA-BC58-252BB5394DAC}"/>
    <cellStyle name="Note 4 2 3 11 3" xfId="30761" xr:uid="{CD7E48AC-5DE9-4966-B48C-4041B180A80A}"/>
    <cellStyle name="Note 4 2 3 12" xfId="30762" xr:uid="{B6D1710D-B872-4CB6-8ADA-CA13607983B6}"/>
    <cellStyle name="Note 4 2 3 12 2" xfId="30763" xr:uid="{5C33E865-09B0-4ED8-A7C7-424522171B9B}"/>
    <cellStyle name="Note 4 2 3 12 2 2" xfId="30764" xr:uid="{092F26B0-B38A-487F-AE06-56B949E37F8A}"/>
    <cellStyle name="Note 4 2 3 12 3" xfId="30765" xr:uid="{174DA2F8-1CA5-4209-BCE8-2EB22311CD0D}"/>
    <cellStyle name="Note 4 2 3 13" xfId="30766" xr:uid="{A7B4EF14-A59D-4875-A925-3F5A67A29015}"/>
    <cellStyle name="Note 4 2 3 13 2" xfId="30767" xr:uid="{FAA5B638-AFA4-49C9-B7D1-3DD771538AEC}"/>
    <cellStyle name="Note 4 2 3 13 2 2" xfId="30768" xr:uid="{F6D61677-AAF4-42C6-BF26-935E44360590}"/>
    <cellStyle name="Note 4 2 3 13 3" xfId="30769" xr:uid="{B5E0562E-E466-417A-8675-2DD7DEE5180B}"/>
    <cellStyle name="Note 4 2 3 14" xfId="30770" xr:uid="{88574129-08C6-4DD1-908F-5A05E13687AF}"/>
    <cellStyle name="Note 4 2 3 14 2" xfId="30771" xr:uid="{46D85E51-0D58-4017-98CD-532DDDD60CF5}"/>
    <cellStyle name="Note 4 2 3 14 2 2" xfId="30772" xr:uid="{17DCFAFB-45AD-476D-8B04-34DD2D4D0423}"/>
    <cellStyle name="Note 4 2 3 14 3" xfId="30773" xr:uid="{FD650E3A-9796-463A-8348-C3E4E797D68A}"/>
    <cellStyle name="Note 4 2 3 15" xfId="30774" xr:uid="{4AAF0FA8-13B1-4F81-9B22-69656824E142}"/>
    <cellStyle name="Note 4 2 3 15 2" xfId="30775" xr:uid="{B267426E-243C-4B26-BF49-73F2D878B026}"/>
    <cellStyle name="Note 4 2 3 15 2 2" xfId="30776" xr:uid="{64D1847D-21BC-4A62-8269-11CFC939975C}"/>
    <cellStyle name="Note 4 2 3 15 3" xfId="30777" xr:uid="{2CD548A5-AE41-4BBF-BEF0-4F5506A970E7}"/>
    <cellStyle name="Note 4 2 3 16" xfId="30778" xr:uid="{84C5A58C-CD97-4ED3-BB2C-6104CFBDD9B0}"/>
    <cellStyle name="Note 4 2 3 16 2" xfId="30779" xr:uid="{095D2EB5-266B-424A-830A-55F925D41E38}"/>
    <cellStyle name="Note 4 2 3 16 2 2" xfId="30780" xr:uid="{0AEC5A4D-313A-484C-A794-020735E0DE58}"/>
    <cellStyle name="Note 4 2 3 16 3" xfId="30781" xr:uid="{02A91486-4BFE-440E-8698-3D72B552E122}"/>
    <cellStyle name="Note 4 2 3 17" xfId="30782" xr:uid="{5AE8F178-1A08-45D5-826B-F6550FC46B2C}"/>
    <cellStyle name="Note 4 2 3 17 2" xfId="30783" xr:uid="{446DA787-BE96-4004-B3AA-78061D7CE3A0}"/>
    <cellStyle name="Note 4 2 3 17 2 2" xfId="30784" xr:uid="{71F53C9D-C1A1-486D-939F-23F8058A1759}"/>
    <cellStyle name="Note 4 2 3 17 3" xfId="30785" xr:uid="{35DBF4E3-750B-4BD8-B322-5F3D3C899EFA}"/>
    <cellStyle name="Note 4 2 3 18" xfId="30786" xr:uid="{37579701-4DE3-43FE-96F7-2833879AEFFD}"/>
    <cellStyle name="Note 4 2 3 18 2" xfId="30787" xr:uid="{B84424DE-008F-47AE-8972-1ADB1462F305}"/>
    <cellStyle name="Note 4 2 3 19" xfId="30788" xr:uid="{F1907404-4268-4FAD-B310-AFBFD46A1392}"/>
    <cellStyle name="Note 4 2 3 2" xfId="30789" xr:uid="{B37BBE96-FB93-40C7-8A75-24577BCFB632}"/>
    <cellStyle name="Note 4 2 3 2 10" xfId="30790" xr:uid="{8CA9E320-34EF-4A45-BB6F-107C41482DB2}"/>
    <cellStyle name="Note 4 2 3 2 10 2" xfId="30791" xr:uid="{8E9872AC-EE96-4D93-8D72-D08DC1FA7C3D}"/>
    <cellStyle name="Note 4 2 3 2 10 2 2" xfId="30792" xr:uid="{613FA22D-3B6D-4C8B-AD8A-4259D807127B}"/>
    <cellStyle name="Note 4 2 3 2 10 3" xfId="30793" xr:uid="{04635452-2C9B-4292-83A5-40E36B722040}"/>
    <cellStyle name="Note 4 2 3 2 11" xfId="30794" xr:uid="{83C8BEC3-D11C-48A9-9CCD-388F8578E22B}"/>
    <cellStyle name="Note 4 2 3 2 11 2" xfId="30795" xr:uid="{3A889698-B614-4135-9DEE-AF12F6D08CA4}"/>
    <cellStyle name="Note 4 2 3 2 11 2 2" xfId="30796" xr:uid="{BA81CBE0-4BF4-4746-A2BA-B8836CB87FE5}"/>
    <cellStyle name="Note 4 2 3 2 11 3" xfId="30797" xr:uid="{CF0A6D2A-B364-4477-851C-B8FB8DF6B3C6}"/>
    <cellStyle name="Note 4 2 3 2 12" xfId="30798" xr:uid="{FEA3102E-BD4E-4E21-8333-EE3E9493BCF1}"/>
    <cellStyle name="Note 4 2 3 2 12 2" xfId="30799" xr:uid="{15A63A76-DD7D-4428-8CB5-C5BB36203C80}"/>
    <cellStyle name="Note 4 2 3 2 12 2 2" xfId="30800" xr:uid="{85560538-7002-45AF-BFF8-310D1738A2CD}"/>
    <cellStyle name="Note 4 2 3 2 12 3" xfId="30801" xr:uid="{B1EF065A-D040-4554-BE1B-F98551F18F24}"/>
    <cellStyle name="Note 4 2 3 2 13" xfId="30802" xr:uid="{8A881C92-80FA-49B2-ACB7-596C0B45C717}"/>
    <cellStyle name="Note 4 2 3 2 13 2" xfId="30803" xr:uid="{5D0D61FA-7E03-4A5F-8FA7-1E8387127BF5}"/>
    <cellStyle name="Note 4 2 3 2 13 2 2" xfId="30804" xr:uid="{7D386222-B5EA-4E92-AFDF-CCA98FC107C8}"/>
    <cellStyle name="Note 4 2 3 2 13 3" xfId="30805" xr:uid="{C96DCACA-C3D0-4E41-9715-D15A100FC355}"/>
    <cellStyle name="Note 4 2 3 2 14" xfId="30806" xr:uid="{0F480FDD-3B7E-4476-81A6-641F9F380696}"/>
    <cellStyle name="Note 4 2 3 2 14 2" xfId="30807" xr:uid="{CAE5E091-6574-4E56-9033-A51CB8234582}"/>
    <cellStyle name="Note 4 2 3 2 14 2 2" xfId="30808" xr:uid="{A2409611-76A7-4D37-926E-7748F12DBB9B}"/>
    <cellStyle name="Note 4 2 3 2 14 3" xfId="30809" xr:uid="{A521FEDF-069F-46AE-A82C-093FEB6C536B}"/>
    <cellStyle name="Note 4 2 3 2 15" xfId="30810" xr:uid="{F4B5D343-D907-4544-B39E-507B722F6F1C}"/>
    <cellStyle name="Note 4 2 3 2 15 2" xfId="30811" xr:uid="{FCEDC9F9-08CC-4D29-B171-F1F196960354}"/>
    <cellStyle name="Note 4 2 3 2 15 2 2" xfId="30812" xr:uid="{5691ABFC-0848-4125-A144-9F1569D3B7E6}"/>
    <cellStyle name="Note 4 2 3 2 15 3" xfId="30813" xr:uid="{1022B942-3577-4232-A766-1B2B771BAC37}"/>
    <cellStyle name="Note 4 2 3 2 16" xfId="30814" xr:uid="{83C45FCB-C1E7-4B5B-A701-C8A93D17B1B5}"/>
    <cellStyle name="Note 4 2 3 2 16 2" xfId="30815" xr:uid="{85D565FE-9F2F-4C94-997F-A2E5C6CAD560}"/>
    <cellStyle name="Note 4 2 3 2 16 2 2" xfId="30816" xr:uid="{7D214BAE-474E-4424-B472-14A1BF5DD53E}"/>
    <cellStyle name="Note 4 2 3 2 16 3" xfId="30817" xr:uid="{FA54D663-30CE-4A8D-B09E-9461ED308554}"/>
    <cellStyle name="Note 4 2 3 2 17" xfId="30818" xr:uid="{18A6C579-175E-4ED7-B603-1E4538E327E7}"/>
    <cellStyle name="Note 4 2 3 2 17 2" xfId="30819" xr:uid="{F4876B1B-1073-4780-924F-29B867401FDC}"/>
    <cellStyle name="Note 4 2 3 2 17 2 2" xfId="30820" xr:uid="{AA7E3CB7-9986-44F3-91A1-6B3E06B3482C}"/>
    <cellStyle name="Note 4 2 3 2 17 3" xfId="30821" xr:uid="{C8A7B61B-9331-407B-9C61-488E642BE670}"/>
    <cellStyle name="Note 4 2 3 2 18" xfId="30822" xr:uid="{489DD915-95A0-4AE1-A496-5008F53081FB}"/>
    <cellStyle name="Note 4 2 3 2 18 2" xfId="30823" xr:uid="{C244DA25-45BA-494D-B4BE-2DA9E289A0C6}"/>
    <cellStyle name="Note 4 2 3 2 18 2 2" xfId="30824" xr:uid="{F28183B3-4E6B-4E7A-B103-9F6800F2BEE7}"/>
    <cellStyle name="Note 4 2 3 2 18 3" xfId="30825" xr:uid="{436512EC-F8F5-4F5B-B13F-D4C6F79397AC}"/>
    <cellStyle name="Note 4 2 3 2 19" xfId="30826" xr:uid="{7CB83307-F576-4234-8AC8-9C0684CCB2D8}"/>
    <cellStyle name="Note 4 2 3 2 19 2" xfId="30827" xr:uid="{89BC9877-1002-4CA5-A955-47ED37154ED5}"/>
    <cellStyle name="Note 4 2 3 2 19 2 2" xfId="30828" xr:uid="{E4FD5C18-8C7C-42EB-8FFE-4E7A713B8D4B}"/>
    <cellStyle name="Note 4 2 3 2 19 3" xfId="30829" xr:uid="{5E7BF19F-327A-4B23-A2C7-6D34734C6DEF}"/>
    <cellStyle name="Note 4 2 3 2 2" xfId="30830" xr:uid="{B29A8088-7179-49DE-8416-917047A85AB0}"/>
    <cellStyle name="Note 4 2 3 2 2 2" xfId="30831" xr:uid="{F713273C-6E5C-4BD3-A708-DC257976BB90}"/>
    <cellStyle name="Note 4 2 3 2 2 2 2" xfId="30832" xr:uid="{2CFCCCFE-E287-4752-8A1E-BCAD5D553FDF}"/>
    <cellStyle name="Note 4 2 3 2 2 2 2 2" xfId="30833" xr:uid="{135A70BA-8A41-46EB-B099-624EAC133A2C}"/>
    <cellStyle name="Note 4 2 3 2 2 2 3" xfId="30834" xr:uid="{E820463F-B2AE-478A-9D1A-D51B953AFA0B}"/>
    <cellStyle name="Note 4 2 3 2 2 2 4" xfId="30835" xr:uid="{F4B82B8E-579E-49EA-AD42-B8089C4BF20B}"/>
    <cellStyle name="Note 4 2 3 2 2 3" xfId="30836" xr:uid="{73196B93-9264-46C1-B8D7-78EB40982ED3}"/>
    <cellStyle name="Note 4 2 3 2 2 3 2" xfId="30837" xr:uid="{A80E2843-979E-4A3E-B4B4-FA9B11E9D4C2}"/>
    <cellStyle name="Note 4 2 3 2 2 4" xfId="30838" xr:uid="{27CA8042-1D66-406E-8289-CAB266801065}"/>
    <cellStyle name="Note 4 2 3 2 2 5" xfId="30839" xr:uid="{740E0D8A-DF62-4ED7-814E-17559879F517}"/>
    <cellStyle name="Note 4 2 3 2 20" xfId="30840" xr:uid="{8EBCC5A3-5680-44BE-BF69-8D2060101B1D}"/>
    <cellStyle name="Note 4 2 3 2 20 2" xfId="30841" xr:uid="{45F81153-B964-49BF-86D4-D1DEABB36F35}"/>
    <cellStyle name="Note 4 2 3 2 20 2 2" xfId="30842" xr:uid="{36984C3B-2D05-452C-BE0F-43F00ED224AE}"/>
    <cellStyle name="Note 4 2 3 2 20 3" xfId="30843" xr:uid="{60687027-3728-44AA-B482-BA98D7FED437}"/>
    <cellStyle name="Note 4 2 3 2 21" xfId="30844" xr:uid="{634FAF13-A78B-4684-8812-4AE7986A3616}"/>
    <cellStyle name="Note 4 2 3 2 21 2" xfId="30845" xr:uid="{99C61277-7E9E-4060-A921-4CD1ECBC0BDB}"/>
    <cellStyle name="Note 4 2 3 2 22" xfId="30846" xr:uid="{A50D751C-6680-4985-B6E9-AC6CAB566BD1}"/>
    <cellStyle name="Note 4 2 3 2 23" xfId="30847" xr:uid="{27C5079D-CAF5-4DF5-8A5D-02FA904330B7}"/>
    <cellStyle name="Note 4 2 3 2 3" xfId="30848" xr:uid="{88F1DC2A-4B82-40AA-AFA7-FF5A9376F0C8}"/>
    <cellStyle name="Note 4 2 3 2 3 2" xfId="30849" xr:uid="{05C1B07E-8803-4D53-BEBE-D51CEDEBF23B}"/>
    <cellStyle name="Note 4 2 3 2 3 2 2" xfId="30850" xr:uid="{49959373-A24F-48DE-87C7-BAA0AAFB6C02}"/>
    <cellStyle name="Note 4 2 3 2 3 2 3" xfId="30851" xr:uid="{FDFDAB99-997A-4A83-BAE2-2A61118CAAFA}"/>
    <cellStyle name="Note 4 2 3 2 3 3" xfId="30852" xr:uid="{3031E24C-084B-4F40-99D5-9021FDD906DB}"/>
    <cellStyle name="Note 4 2 3 2 3 3 2" xfId="30853" xr:uid="{A629629D-3A8E-4570-98FF-8CD813E35647}"/>
    <cellStyle name="Note 4 2 3 2 3 4" xfId="30854" xr:uid="{82C4F7D6-8EF9-4608-B2AF-0638B43FD1F0}"/>
    <cellStyle name="Note 4 2 3 2 4" xfId="30855" xr:uid="{EB9AC8BA-9A14-4E1E-AD72-1F84E17769CE}"/>
    <cellStyle name="Note 4 2 3 2 4 2" xfId="30856" xr:uid="{D6891B8D-7863-40BF-9647-44E50CC04C15}"/>
    <cellStyle name="Note 4 2 3 2 4 2 2" xfId="30857" xr:uid="{AD3971C1-DAE3-496E-8B09-15BA863B85CD}"/>
    <cellStyle name="Note 4 2 3 2 4 3" xfId="30858" xr:uid="{2B443B87-A192-4C92-91C2-1AA6BC7F0E0C}"/>
    <cellStyle name="Note 4 2 3 2 4 4" xfId="30859" xr:uid="{8E5C1F4A-85D8-472D-964D-4937B8265085}"/>
    <cellStyle name="Note 4 2 3 2 5" xfId="30860" xr:uid="{C14C9CD2-B2D7-4E2B-9F27-3B8D07E37DA4}"/>
    <cellStyle name="Note 4 2 3 2 5 2" xfId="30861" xr:uid="{2CB7DB90-145E-4CE9-842E-3300FB801B65}"/>
    <cellStyle name="Note 4 2 3 2 5 2 2" xfId="30862" xr:uid="{618A804F-97FA-4E86-AD76-3D4694AFF766}"/>
    <cellStyle name="Note 4 2 3 2 5 3" xfId="30863" xr:uid="{38AD164E-645F-44D8-9E31-2BA5A38D134C}"/>
    <cellStyle name="Note 4 2 3 2 5 4" xfId="30864" xr:uid="{8B2281D5-2B9B-4466-97A2-9A4516F8D24A}"/>
    <cellStyle name="Note 4 2 3 2 6" xfId="30865" xr:uid="{844499ED-A440-4C83-84CF-01A298E1DDED}"/>
    <cellStyle name="Note 4 2 3 2 6 2" xfId="30866" xr:uid="{47FD5D8A-F899-4CED-9F2C-68D3C3557027}"/>
    <cellStyle name="Note 4 2 3 2 6 2 2" xfId="30867" xr:uid="{7BD27F25-DAC7-4869-8025-5B79D364747B}"/>
    <cellStyle name="Note 4 2 3 2 6 3" xfId="30868" xr:uid="{6DAD221B-C11D-4216-8302-2C0A16392C7F}"/>
    <cellStyle name="Note 4 2 3 2 7" xfId="30869" xr:uid="{5C788716-08E3-44F2-9628-00E28A33FC18}"/>
    <cellStyle name="Note 4 2 3 2 7 2" xfId="30870" xr:uid="{D876802E-89DB-429D-BFE5-1F898B573B6A}"/>
    <cellStyle name="Note 4 2 3 2 7 2 2" xfId="30871" xr:uid="{993A6B74-0AAB-4FE5-A363-8C62E51836FB}"/>
    <cellStyle name="Note 4 2 3 2 7 3" xfId="30872" xr:uid="{52B1D1A6-E14B-475C-8F5F-2DCDCE3A8122}"/>
    <cellStyle name="Note 4 2 3 2 8" xfId="30873" xr:uid="{3E1FDD68-846D-4444-8DB5-A7C742B5BB1C}"/>
    <cellStyle name="Note 4 2 3 2 8 2" xfId="30874" xr:uid="{9B520818-DFA0-448B-BE23-A73A3C429002}"/>
    <cellStyle name="Note 4 2 3 2 8 2 2" xfId="30875" xr:uid="{09B1BB06-E139-4CF2-B740-6DE7018DB9EC}"/>
    <cellStyle name="Note 4 2 3 2 8 3" xfId="30876" xr:uid="{4EDF19C6-5A0E-4093-B36E-AC5B0AE36874}"/>
    <cellStyle name="Note 4 2 3 2 9" xfId="30877" xr:uid="{7B13CE6A-251F-49EA-8FC5-1FA1FF99192F}"/>
    <cellStyle name="Note 4 2 3 2 9 2" xfId="30878" xr:uid="{F5B4B937-47C2-40A1-B16D-1931A659CC27}"/>
    <cellStyle name="Note 4 2 3 2 9 2 2" xfId="30879" xr:uid="{044AF263-F678-4E6C-A7CF-62821F46EFC6}"/>
    <cellStyle name="Note 4 2 3 2 9 3" xfId="30880" xr:uid="{38AC7913-2C3A-4856-89B0-2F99FD1A45BD}"/>
    <cellStyle name="Note 4 2 3 20" xfId="30881" xr:uid="{4BA24F33-21E4-4140-A6E7-3B823F78174B}"/>
    <cellStyle name="Note 4 2 3 3" xfId="30882" xr:uid="{F205FAE9-AAC5-42D5-B494-A0C89A1802A6}"/>
    <cellStyle name="Note 4 2 3 3 2" xfId="30883" xr:uid="{94C1D3A1-AA1F-4868-A742-9EBEA3A2CCA1}"/>
    <cellStyle name="Note 4 2 3 3 2 2" xfId="30884" xr:uid="{07875FD5-FA97-45FB-AE0E-ED284A00607B}"/>
    <cellStyle name="Note 4 2 3 3 2 2 2" xfId="30885" xr:uid="{5C4F1F0C-33A6-4B3A-8F7F-DBB90A1A2FC9}"/>
    <cellStyle name="Note 4 2 3 3 2 3" xfId="30886" xr:uid="{A78A5B46-69E3-41BC-A1C3-A0F547FFCA5B}"/>
    <cellStyle name="Note 4 2 3 3 2 4" xfId="30887" xr:uid="{0219B9DD-EC5D-4ACC-A2AE-13872FEDD5BC}"/>
    <cellStyle name="Note 4 2 3 3 3" xfId="30888" xr:uid="{A0B7A1E7-4791-4725-A609-0F6E769A50B7}"/>
    <cellStyle name="Note 4 2 3 3 3 2" xfId="30889" xr:uid="{724C7C33-DEE9-4733-A621-51404C25B94B}"/>
    <cellStyle name="Note 4 2 3 3 4" xfId="30890" xr:uid="{11760130-5983-4BFD-95CB-2BECE14E25E1}"/>
    <cellStyle name="Note 4 2 3 3 5" xfId="30891" xr:uid="{5C20EB0C-B3ED-4493-B445-F6C4271B0AD4}"/>
    <cellStyle name="Note 4 2 3 4" xfId="30892" xr:uid="{10BD251B-8B2F-4282-B577-D984A2F8227D}"/>
    <cellStyle name="Note 4 2 3 4 2" xfId="30893" xr:uid="{B97DE89A-1AF7-4A37-A2A2-8B10B50EAB2F}"/>
    <cellStyle name="Note 4 2 3 4 2 2" xfId="30894" xr:uid="{3EC34A7E-86B8-4362-B44B-1D10239F627E}"/>
    <cellStyle name="Note 4 2 3 4 2 3" xfId="30895" xr:uid="{2D0A73E2-23D8-4E60-B2CA-9712735D3864}"/>
    <cellStyle name="Note 4 2 3 4 3" xfId="30896" xr:uid="{F684FB8F-83E2-48B0-A79B-A48485C408B6}"/>
    <cellStyle name="Note 4 2 3 4 3 2" xfId="30897" xr:uid="{6C3034D6-C26B-430C-845C-319792A7BCA0}"/>
    <cellStyle name="Note 4 2 3 4 4" xfId="30898" xr:uid="{BB20AF2F-59BA-441C-B838-92B0DFFDC469}"/>
    <cellStyle name="Note 4 2 3 5" xfId="30899" xr:uid="{87F26829-32E8-45D3-9B27-3110714308AE}"/>
    <cellStyle name="Note 4 2 3 5 2" xfId="30900" xr:uid="{28C29B8A-FBB6-40EB-9672-3D08A8F5D58A}"/>
    <cellStyle name="Note 4 2 3 5 2 2" xfId="30901" xr:uid="{5C8E3A5B-1487-41DC-B26F-1746D48F4675}"/>
    <cellStyle name="Note 4 2 3 5 2 3" xfId="30902" xr:uid="{C9DD6ED4-C6D5-4B5F-AB74-D5D0097C5388}"/>
    <cellStyle name="Note 4 2 3 5 3" xfId="30903" xr:uid="{1099E46C-BC4D-4128-954C-B51BB7C41CD0}"/>
    <cellStyle name="Note 4 2 3 5 4" xfId="30904" xr:uid="{8FC7F84B-1385-4D85-89D9-663005A9036C}"/>
    <cellStyle name="Note 4 2 3 6" xfId="30905" xr:uid="{2DA83DE1-FC7C-4116-B9B1-3DE9B75DDF11}"/>
    <cellStyle name="Note 4 2 3 6 2" xfId="30906" xr:uid="{22C82C2F-52C7-4186-BAEA-BE12EB91A899}"/>
    <cellStyle name="Note 4 2 3 6 2 2" xfId="30907" xr:uid="{522F739D-8FD9-4BCC-BB71-9D9FA8522B7D}"/>
    <cellStyle name="Note 4 2 3 6 3" xfId="30908" xr:uid="{832BE64C-75D8-4DFA-9803-2D7D5F61FC10}"/>
    <cellStyle name="Note 4 2 3 6 4" xfId="30909" xr:uid="{6E55849F-2801-436C-9F64-B86637931298}"/>
    <cellStyle name="Note 4 2 3 7" xfId="30910" xr:uid="{F2281E2F-5AE1-4BDF-9F56-60BE7E0DF833}"/>
    <cellStyle name="Note 4 2 3 7 2" xfId="30911" xr:uid="{2B6C78A9-BFEC-4AFD-994E-9961C9D3AED6}"/>
    <cellStyle name="Note 4 2 3 7 2 2" xfId="30912" xr:uid="{26800FE3-BA2D-4CF6-96DD-C1BAD08530DE}"/>
    <cellStyle name="Note 4 2 3 7 3" xfId="30913" xr:uid="{536E9EFF-C89A-4D28-B9ED-FDF06758B0DB}"/>
    <cellStyle name="Note 4 2 3 8" xfId="30914" xr:uid="{04D1EC91-4776-4214-B0D4-3DC8E8115DAC}"/>
    <cellStyle name="Note 4 2 3 8 2" xfId="30915" xr:uid="{20AC456D-72F8-49F3-BB79-21B615B28AAB}"/>
    <cellStyle name="Note 4 2 3 8 2 2" xfId="30916" xr:uid="{924A7777-33E2-46CF-B359-6A402382F73C}"/>
    <cellStyle name="Note 4 2 3 8 3" xfId="30917" xr:uid="{2867F696-DEA5-4FD7-BB9E-862063760CE4}"/>
    <cellStyle name="Note 4 2 3 9" xfId="30918" xr:uid="{467FDE67-E164-4899-AF26-F1CF909BD75A}"/>
    <cellStyle name="Note 4 2 3 9 2" xfId="30919" xr:uid="{8D69D0B5-5791-41B9-AB9F-FD438ADC0804}"/>
    <cellStyle name="Note 4 2 3 9 2 2" xfId="30920" xr:uid="{B9963C61-1635-4593-926F-3A3B0A9A1805}"/>
    <cellStyle name="Note 4 2 3 9 3" xfId="30921" xr:uid="{ED854955-6AC2-4CB0-8E13-65DDA928DFFD}"/>
    <cellStyle name="Note 4 2 4" xfId="30922" xr:uid="{114770AD-D84C-4AD0-A60C-E4CD7E4088B8}"/>
    <cellStyle name="Note 4 2 4 10" xfId="30923" xr:uid="{51C9C85A-7FE3-4226-AD94-D46A838B5A28}"/>
    <cellStyle name="Note 4 2 4 10 2" xfId="30924" xr:uid="{3CD8B4B6-F5A1-4954-B9CB-5AE9FF4B1A5D}"/>
    <cellStyle name="Note 4 2 4 10 2 2" xfId="30925" xr:uid="{A89B20C9-3F6B-41B3-9DAB-01ED3F415A5C}"/>
    <cellStyle name="Note 4 2 4 10 3" xfId="30926" xr:uid="{90A0B135-A2CF-44AC-ABD6-1F08FCAFD56F}"/>
    <cellStyle name="Note 4 2 4 11" xfId="30927" xr:uid="{6FA84BB1-CF2E-4D99-8626-64C82493A5CB}"/>
    <cellStyle name="Note 4 2 4 11 2" xfId="30928" xr:uid="{3D26E554-3325-4321-BE34-6E2F0BA2E892}"/>
    <cellStyle name="Note 4 2 4 11 2 2" xfId="30929" xr:uid="{CE520F6E-96AE-4A3D-AE44-FF366180D176}"/>
    <cellStyle name="Note 4 2 4 11 3" xfId="30930" xr:uid="{3E3C19F7-AFC3-4172-8E43-AD6D66349F77}"/>
    <cellStyle name="Note 4 2 4 12" xfId="30931" xr:uid="{360051E1-6A88-4D01-B54D-B66FE81628DA}"/>
    <cellStyle name="Note 4 2 4 12 2" xfId="30932" xr:uid="{F628C3EA-F49D-48A7-B42E-1EFC77284CC7}"/>
    <cellStyle name="Note 4 2 4 12 2 2" xfId="30933" xr:uid="{2CBC24F6-BF58-4275-A49C-29697ECD5F4D}"/>
    <cellStyle name="Note 4 2 4 12 3" xfId="30934" xr:uid="{3603DDAA-83E7-419E-BBEA-9B70B013B88D}"/>
    <cellStyle name="Note 4 2 4 13" xfId="30935" xr:uid="{087144EC-232F-4474-9237-3495D15936F7}"/>
    <cellStyle name="Note 4 2 4 13 2" xfId="30936" xr:uid="{8EA234D4-D0BF-4EFF-BA5D-7E515298C393}"/>
    <cellStyle name="Note 4 2 4 13 2 2" xfId="30937" xr:uid="{B36D9B70-6BC4-40F5-A156-C8EA8C4194BB}"/>
    <cellStyle name="Note 4 2 4 13 3" xfId="30938" xr:uid="{C014082F-47C7-4D56-8E61-CC70E9E16126}"/>
    <cellStyle name="Note 4 2 4 14" xfId="30939" xr:uid="{70EB9BD8-D26B-435A-9CCD-56FF83155B02}"/>
    <cellStyle name="Note 4 2 4 14 2" xfId="30940" xr:uid="{044E231D-7431-4661-BB28-8CDAE5D26152}"/>
    <cellStyle name="Note 4 2 4 14 2 2" xfId="30941" xr:uid="{A7928F8B-14AA-4CF4-9814-F7478A4EFC61}"/>
    <cellStyle name="Note 4 2 4 14 3" xfId="30942" xr:uid="{404FB017-36C4-441C-8C0A-1B131A261E6C}"/>
    <cellStyle name="Note 4 2 4 15" xfId="30943" xr:uid="{F900E7D6-7B58-415E-BA78-94F7ADB61F6A}"/>
    <cellStyle name="Note 4 2 4 15 2" xfId="30944" xr:uid="{2AD48E2F-8D61-4F5E-BBDF-7F96451D7B01}"/>
    <cellStyle name="Note 4 2 4 15 2 2" xfId="30945" xr:uid="{F0FA0DDE-23A5-4CAE-B0D3-601D7331737F}"/>
    <cellStyle name="Note 4 2 4 15 3" xfId="30946" xr:uid="{B76A8375-5A9C-459A-85EB-7BCCACCB9A7A}"/>
    <cellStyle name="Note 4 2 4 16" xfId="30947" xr:uid="{C9EF17AA-EC75-4435-8CD3-7341DD138FFC}"/>
    <cellStyle name="Note 4 2 4 16 2" xfId="30948" xr:uid="{B20554C2-F8CF-4E37-8878-71015BA7E6F7}"/>
    <cellStyle name="Note 4 2 4 16 2 2" xfId="30949" xr:uid="{4AF3C2B7-3FE0-4320-9372-8083FB924118}"/>
    <cellStyle name="Note 4 2 4 16 3" xfId="30950" xr:uid="{80CC4D22-4D17-4E93-9E5C-9BEAF2BFD6C4}"/>
    <cellStyle name="Note 4 2 4 17" xfId="30951" xr:uid="{0D3AF0EB-7D13-4126-9F21-1B0786EBE0FD}"/>
    <cellStyle name="Note 4 2 4 17 2" xfId="30952" xr:uid="{0FA5D317-CBF6-4188-9256-13BB79102093}"/>
    <cellStyle name="Note 4 2 4 17 2 2" xfId="30953" xr:uid="{1841A3F8-BAA1-4591-80B0-24022C962EEE}"/>
    <cellStyle name="Note 4 2 4 17 3" xfId="30954" xr:uid="{7BE2EF2B-84AF-4F4B-8A4F-54F916FE2888}"/>
    <cellStyle name="Note 4 2 4 18" xfId="30955" xr:uid="{F3183F63-67C2-4107-97A0-D3320245E646}"/>
    <cellStyle name="Note 4 2 4 18 2" xfId="30956" xr:uid="{ABFE410D-11D5-40AD-8B98-57EB96F0B4BF}"/>
    <cellStyle name="Note 4 2 4 19" xfId="30957" xr:uid="{29F71054-8BDD-48A4-9A34-68AF160A0DB9}"/>
    <cellStyle name="Note 4 2 4 2" xfId="30958" xr:uid="{3AD23BFD-78FA-4664-9B2A-21F497564E94}"/>
    <cellStyle name="Note 4 2 4 2 10" xfId="30959" xr:uid="{1A04DC2B-96BB-4378-9DD9-74502C1206B2}"/>
    <cellStyle name="Note 4 2 4 2 10 2" xfId="30960" xr:uid="{99A29508-A146-41CB-95D5-9653A90852A3}"/>
    <cellStyle name="Note 4 2 4 2 10 2 2" xfId="30961" xr:uid="{C03AB47F-4CE5-4C74-AA81-B0968383AE1A}"/>
    <cellStyle name="Note 4 2 4 2 10 3" xfId="30962" xr:uid="{BD86AC8B-20F5-4766-B49C-8E321155DFC0}"/>
    <cellStyle name="Note 4 2 4 2 11" xfId="30963" xr:uid="{41B959B4-9AA0-4C14-8E9A-19A8550E9F0F}"/>
    <cellStyle name="Note 4 2 4 2 11 2" xfId="30964" xr:uid="{8F15013D-4E66-437B-942D-2C5E30FAB5C3}"/>
    <cellStyle name="Note 4 2 4 2 11 2 2" xfId="30965" xr:uid="{29734ADE-3870-4FF7-9247-B9FE976B3415}"/>
    <cellStyle name="Note 4 2 4 2 11 3" xfId="30966" xr:uid="{78CD8404-B390-43CD-8FA3-BF012ECC3E7A}"/>
    <cellStyle name="Note 4 2 4 2 12" xfId="30967" xr:uid="{835E51C1-E2DC-46A8-82E7-E641C216A7E8}"/>
    <cellStyle name="Note 4 2 4 2 12 2" xfId="30968" xr:uid="{B0020D10-5571-44FA-8800-285C35945345}"/>
    <cellStyle name="Note 4 2 4 2 12 2 2" xfId="30969" xr:uid="{54799A50-E392-452A-9C03-D4CA0C97FF20}"/>
    <cellStyle name="Note 4 2 4 2 12 3" xfId="30970" xr:uid="{46519E47-4F4D-4D90-898A-B6E28CCB7786}"/>
    <cellStyle name="Note 4 2 4 2 13" xfId="30971" xr:uid="{051F73D4-C967-461A-90A8-3C388FC11CBB}"/>
    <cellStyle name="Note 4 2 4 2 13 2" xfId="30972" xr:uid="{A18DFA88-A7C3-4DC7-8206-707087A9C4A2}"/>
    <cellStyle name="Note 4 2 4 2 13 2 2" xfId="30973" xr:uid="{9C2C5F6E-000D-4E23-8ECA-6ABFD866A513}"/>
    <cellStyle name="Note 4 2 4 2 13 3" xfId="30974" xr:uid="{F4973161-558B-4DEA-8F56-C628ACAB1983}"/>
    <cellStyle name="Note 4 2 4 2 14" xfId="30975" xr:uid="{DC9DC035-E546-4A65-B5D1-071F691F4CD2}"/>
    <cellStyle name="Note 4 2 4 2 14 2" xfId="30976" xr:uid="{9C8882E9-A86B-4D59-99A6-DA0264653C51}"/>
    <cellStyle name="Note 4 2 4 2 14 2 2" xfId="30977" xr:uid="{EBA8278D-1033-4077-8816-54AA089E7373}"/>
    <cellStyle name="Note 4 2 4 2 14 3" xfId="30978" xr:uid="{1ECE7AD6-82A6-4449-9D22-5D0DDE3F6C80}"/>
    <cellStyle name="Note 4 2 4 2 15" xfId="30979" xr:uid="{5E5B9291-2803-4E17-96D4-5E51CDD1C053}"/>
    <cellStyle name="Note 4 2 4 2 15 2" xfId="30980" xr:uid="{5F37110C-FB01-43E9-B30F-2FD4AA378368}"/>
    <cellStyle name="Note 4 2 4 2 15 2 2" xfId="30981" xr:uid="{52E68302-A81C-46DB-88D9-CEE59B48674B}"/>
    <cellStyle name="Note 4 2 4 2 15 3" xfId="30982" xr:uid="{A54A2B95-5970-4B23-8CD8-2B0B1C82CCE2}"/>
    <cellStyle name="Note 4 2 4 2 16" xfId="30983" xr:uid="{F2851AAF-648A-46ED-B1C6-B750572E32C2}"/>
    <cellStyle name="Note 4 2 4 2 16 2" xfId="30984" xr:uid="{B3A72F59-F3E5-4C6E-8FBA-BFCCBFB1A22F}"/>
    <cellStyle name="Note 4 2 4 2 16 2 2" xfId="30985" xr:uid="{298A93C2-D870-40DC-8222-64AC24C43B4E}"/>
    <cellStyle name="Note 4 2 4 2 16 3" xfId="30986" xr:uid="{64D0CFA5-FC93-4A29-8816-245CC39C11DF}"/>
    <cellStyle name="Note 4 2 4 2 17" xfId="30987" xr:uid="{CF9F193C-D0CF-427B-8DAF-7D2A9E579DB7}"/>
    <cellStyle name="Note 4 2 4 2 17 2" xfId="30988" xr:uid="{DAAC2E59-B3CA-4793-9606-89956278B297}"/>
    <cellStyle name="Note 4 2 4 2 17 2 2" xfId="30989" xr:uid="{903D19C2-B1FB-4EA2-B3BE-7EF79874ABDD}"/>
    <cellStyle name="Note 4 2 4 2 17 3" xfId="30990" xr:uid="{AFC0CBBC-B204-4B04-A3FF-3F57D77B525B}"/>
    <cellStyle name="Note 4 2 4 2 18" xfId="30991" xr:uid="{FBE00B99-CE6C-4EA9-9F34-47DAC3C6F086}"/>
    <cellStyle name="Note 4 2 4 2 18 2" xfId="30992" xr:uid="{62FD48A0-59DF-48AC-B4FC-5BF975EC599F}"/>
    <cellStyle name="Note 4 2 4 2 18 2 2" xfId="30993" xr:uid="{E60EF3CF-5824-4DD7-AF0C-AFBDACCA4A5D}"/>
    <cellStyle name="Note 4 2 4 2 18 3" xfId="30994" xr:uid="{68B3D822-66BA-4F03-A029-71A5DE9C35A6}"/>
    <cellStyle name="Note 4 2 4 2 19" xfId="30995" xr:uid="{4B7DBC6B-5A2F-4508-994E-6225F10D6ED0}"/>
    <cellStyle name="Note 4 2 4 2 19 2" xfId="30996" xr:uid="{4E4CB8DE-0D39-4B32-ADD0-91AB73FA87D7}"/>
    <cellStyle name="Note 4 2 4 2 19 2 2" xfId="30997" xr:uid="{71ACAD07-C883-45EE-B06A-9BC8AB2DE35A}"/>
    <cellStyle name="Note 4 2 4 2 19 3" xfId="30998" xr:uid="{1F79B6DF-4DEB-44C9-BA04-500CAA5D4959}"/>
    <cellStyle name="Note 4 2 4 2 2" xfId="30999" xr:uid="{F464E88A-A1A1-4106-8DD8-D1FFB595BB74}"/>
    <cellStyle name="Note 4 2 4 2 2 2" xfId="31000" xr:uid="{BD2819EC-F6BA-4DC4-BF86-3FDB3FB84BC9}"/>
    <cellStyle name="Note 4 2 4 2 2 2 2" xfId="31001" xr:uid="{1C02998D-D861-4B5C-8FED-2B06211E3EB7}"/>
    <cellStyle name="Note 4 2 4 2 2 2 2 2" xfId="31002" xr:uid="{FE48D20C-7426-48D7-9762-86F21866CED2}"/>
    <cellStyle name="Note 4 2 4 2 2 2 3" xfId="31003" xr:uid="{E4777D1D-2A8E-406D-B5DE-775968E23548}"/>
    <cellStyle name="Note 4 2 4 2 2 2 4" xfId="31004" xr:uid="{6847847A-5791-43D0-8935-08910E0B8D80}"/>
    <cellStyle name="Note 4 2 4 2 2 3" xfId="31005" xr:uid="{DE13176D-74BB-4612-8DF2-927ACC06BDAD}"/>
    <cellStyle name="Note 4 2 4 2 2 3 2" xfId="31006" xr:uid="{D4534DF8-8D33-4A6B-A300-66BD9B5E73C3}"/>
    <cellStyle name="Note 4 2 4 2 2 4" xfId="31007" xr:uid="{B868FB7A-EBE5-4B43-B41C-6CDE1096C671}"/>
    <cellStyle name="Note 4 2 4 2 2 5" xfId="31008" xr:uid="{C2377308-697A-4100-BCD5-0CDEF93D0655}"/>
    <cellStyle name="Note 4 2 4 2 20" xfId="31009" xr:uid="{6FD86548-0708-4C44-BEE8-138E71627BAF}"/>
    <cellStyle name="Note 4 2 4 2 20 2" xfId="31010" xr:uid="{36F18FBE-88E6-4209-8019-313CF0E0C1CA}"/>
    <cellStyle name="Note 4 2 4 2 20 2 2" xfId="31011" xr:uid="{4B425A7F-C1CD-488B-A955-15687AE04722}"/>
    <cellStyle name="Note 4 2 4 2 20 3" xfId="31012" xr:uid="{5B7D9BE6-3EE7-4702-BAC8-FC6C56D8CE8A}"/>
    <cellStyle name="Note 4 2 4 2 21" xfId="31013" xr:uid="{D7926944-56A8-4B3C-98BB-2DFF7FC458A3}"/>
    <cellStyle name="Note 4 2 4 2 21 2" xfId="31014" xr:uid="{8F468C36-B401-49FF-AAAC-30CECC81A636}"/>
    <cellStyle name="Note 4 2 4 2 22" xfId="31015" xr:uid="{D08238C2-B9CF-4F18-972A-1E47D6C80A7E}"/>
    <cellStyle name="Note 4 2 4 2 23" xfId="31016" xr:uid="{285D7F4B-20E0-4114-B9F3-50BCBA4AB8E5}"/>
    <cellStyle name="Note 4 2 4 2 3" xfId="31017" xr:uid="{F979A5FD-B62E-4833-8231-6EDDDA696535}"/>
    <cellStyle name="Note 4 2 4 2 3 2" xfId="31018" xr:uid="{D2F111A6-33FF-4981-9A49-0450DF0234CD}"/>
    <cellStyle name="Note 4 2 4 2 3 2 2" xfId="31019" xr:uid="{BC241440-2B8E-480C-A02B-4918890F2095}"/>
    <cellStyle name="Note 4 2 4 2 3 2 3" xfId="31020" xr:uid="{C563180E-6A15-4422-A03A-B467EAAE6F54}"/>
    <cellStyle name="Note 4 2 4 2 3 3" xfId="31021" xr:uid="{6DBE761F-3A36-4BC1-BCEA-452551A412E3}"/>
    <cellStyle name="Note 4 2 4 2 3 3 2" xfId="31022" xr:uid="{AEB4660C-BF44-4394-9D3E-8BF042ABA425}"/>
    <cellStyle name="Note 4 2 4 2 3 4" xfId="31023" xr:uid="{FB779C4F-C5BF-490B-AE70-1CE1A5A048AE}"/>
    <cellStyle name="Note 4 2 4 2 4" xfId="31024" xr:uid="{FB6FE41A-CC72-49F7-A34F-9F337FF7D461}"/>
    <cellStyle name="Note 4 2 4 2 4 2" xfId="31025" xr:uid="{67A562AC-890A-4160-9257-9E2EC3AE7A4E}"/>
    <cellStyle name="Note 4 2 4 2 4 2 2" xfId="31026" xr:uid="{19C9B795-CEC2-46A4-B7B5-6099BC68870D}"/>
    <cellStyle name="Note 4 2 4 2 4 3" xfId="31027" xr:uid="{AA3025EE-6EA8-404C-BD2B-B445D650FF89}"/>
    <cellStyle name="Note 4 2 4 2 4 4" xfId="31028" xr:uid="{DB88EF9B-9DB5-4DE8-B8A3-7723A7D0E5E7}"/>
    <cellStyle name="Note 4 2 4 2 5" xfId="31029" xr:uid="{82449D60-5888-4192-B953-135FFDA9CC5D}"/>
    <cellStyle name="Note 4 2 4 2 5 2" xfId="31030" xr:uid="{BE307E96-0FAF-44A9-B49B-E9A8628201E8}"/>
    <cellStyle name="Note 4 2 4 2 5 2 2" xfId="31031" xr:uid="{210075FE-8363-40D2-8038-B3D87450FBB1}"/>
    <cellStyle name="Note 4 2 4 2 5 3" xfId="31032" xr:uid="{DF8963A2-3113-47F0-B252-95B24205FE1C}"/>
    <cellStyle name="Note 4 2 4 2 5 4" xfId="31033" xr:uid="{C1F8884D-DB71-4908-A835-3B99877F4A8B}"/>
    <cellStyle name="Note 4 2 4 2 6" xfId="31034" xr:uid="{68248C92-4354-45F4-A2BE-FEFB872564A9}"/>
    <cellStyle name="Note 4 2 4 2 6 2" xfId="31035" xr:uid="{C51F7B9F-1FC0-4370-9A47-FA3B069B58AC}"/>
    <cellStyle name="Note 4 2 4 2 6 2 2" xfId="31036" xr:uid="{0D274C7C-F0F0-483E-A989-0FB8339C7027}"/>
    <cellStyle name="Note 4 2 4 2 6 3" xfId="31037" xr:uid="{75870D3A-674D-4A24-8D41-F276D30E5346}"/>
    <cellStyle name="Note 4 2 4 2 7" xfId="31038" xr:uid="{288DC911-7BEC-4E6A-A9B2-61DF2CE894DC}"/>
    <cellStyle name="Note 4 2 4 2 7 2" xfId="31039" xr:uid="{99DC41B0-2A73-4508-8399-F9457BE42B3B}"/>
    <cellStyle name="Note 4 2 4 2 7 2 2" xfId="31040" xr:uid="{A3C0C30C-4387-401C-B459-58D41554A02C}"/>
    <cellStyle name="Note 4 2 4 2 7 3" xfId="31041" xr:uid="{3EED4826-C4FA-4C46-845D-FFADCFD73BA0}"/>
    <cellStyle name="Note 4 2 4 2 8" xfId="31042" xr:uid="{F4115176-97F5-4E3E-9BB1-CB47064204CB}"/>
    <cellStyle name="Note 4 2 4 2 8 2" xfId="31043" xr:uid="{8448CD53-26A9-44DE-BECA-ED80A85B3899}"/>
    <cellStyle name="Note 4 2 4 2 8 2 2" xfId="31044" xr:uid="{F86673E4-F2CC-4A01-A8AA-5141EB6EA5B8}"/>
    <cellStyle name="Note 4 2 4 2 8 3" xfId="31045" xr:uid="{EB75C38E-987C-490C-A734-548598390F8A}"/>
    <cellStyle name="Note 4 2 4 2 9" xfId="31046" xr:uid="{04B07CC6-70BB-4CE9-83C1-EC7FA0B13A88}"/>
    <cellStyle name="Note 4 2 4 2 9 2" xfId="31047" xr:uid="{B57D32AC-97E3-43EF-A9FE-1749122E022B}"/>
    <cellStyle name="Note 4 2 4 2 9 2 2" xfId="31048" xr:uid="{89CA542A-0282-431D-9E86-C193C9F9D5CB}"/>
    <cellStyle name="Note 4 2 4 2 9 3" xfId="31049" xr:uid="{863EE849-24E3-4BD0-9972-4267F69CD884}"/>
    <cellStyle name="Note 4 2 4 20" xfId="31050" xr:uid="{B48ECF10-0505-4138-BB60-3904A6B4A0E9}"/>
    <cellStyle name="Note 4 2 4 3" xfId="31051" xr:uid="{93BFC5EF-6679-42D9-A1F6-0FB59DB3A783}"/>
    <cellStyle name="Note 4 2 4 3 2" xfId="31052" xr:uid="{F68CB242-9E95-46C9-A0E8-4495EC296F54}"/>
    <cellStyle name="Note 4 2 4 3 2 2" xfId="31053" xr:uid="{F8D54472-F90D-4C0F-8541-229892662E2E}"/>
    <cellStyle name="Note 4 2 4 3 2 2 2" xfId="31054" xr:uid="{02327B74-6450-474F-BC59-D381AB168D77}"/>
    <cellStyle name="Note 4 2 4 3 2 3" xfId="31055" xr:uid="{F1245118-55B8-450F-93A2-DAA526985BC1}"/>
    <cellStyle name="Note 4 2 4 3 2 4" xfId="31056" xr:uid="{D8E3CA89-087B-4AA2-B10C-F115EF36B34A}"/>
    <cellStyle name="Note 4 2 4 3 3" xfId="31057" xr:uid="{753B5E6E-70B0-47E2-AD12-62666137CD06}"/>
    <cellStyle name="Note 4 2 4 3 3 2" xfId="31058" xr:uid="{184F2C16-0648-4BE1-B88F-66E658010080}"/>
    <cellStyle name="Note 4 2 4 3 4" xfId="31059" xr:uid="{AA08FC54-A1D3-4939-B85F-FD97341F8634}"/>
    <cellStyle name="Note 4 2 4 3 5" xfId="31060" xr:uid="{484F567B-1FF7-4FE6-B739-A5B53210A5AE}"/>
    <cellStyle name="Note 4 2 4 4" xfId="31061" xr:uid="{3284076F-AC75-48F2-95E9-4B09A880EAD4}"/>
    <cellStyle name="Note 4 2 4 4 2" xfId="31062" xr:uid="{91ABC982-4827-4BD6-B101-222D559437B9}"/>
    <cellStyle name="Note 4 2 4 4 2 2" xfId="31063" xr:uid="{C511D8F4-B684-4BF8-B3AF-EC07F40FD022}"/>
    <cellStyle name="Note 4 2 4 4 2 3" xfId="31064" xr:uid="{E33F4A9B-7602-4DDB-82A6-69CDE34AF685}"/>
    <cellStyle name="Note 4 2 4 4 3" xfId="31065" xr:uid="{222B53E1-5F34-49A2-998E-3282B6120855}"/>
    <cellStyle name="Note 4 2 4 4 3 2" xfId="31066" xr:uid="{9861123C-870E-4659-857A-7B03A8D48A76}"/>
    <cellStyle name="Note 4 2 4 4 4" xfId="31067" xr:uid="{8CA2E77B-064D-460D-A0F7-F0CF3E1A4C20}"/>
    <cellStyle name="Note 4 2 4 5" xfId="31068" xr:uid="{81C63DB3-72B3-4D2A-82DA-45B38D3FFA84}"/>
    <cellStyle name="Note 4 2 4 5 2" xfId="31069" xr:uid="{CFA2FB11-E1D5-4209-AA93-25797D6877A9}"/>
    <cellStyle name="Note 4 2 4 5 2 2" xfId="31070" xr:uid="{9F01233E-F132-49EE-B015-7E5C26F830DD}"/>
    <cellStyle name="Note 4 2 4 5 2 3" xfId="31071" xr:uid="{11ECD648-C88D-468C-90B1-CFABD826C748}"/>
    <cellStyle name="Note 4 2 4 5 3" xfId="31072" xr:uid="{5163B45B-5E1A-4FAA-BAA7-2ACE5CE376C8}"/>
    <cellStyle name="Note 4 2 4 5 4" xfId="31073" xr:uid="{E850641C-E82B-431A-8159-63667881C868}"/>
    <cellStyle name="Note 4 2 4 6" xfId="31074" xr:uid="{D4E406FD-B01E-40B8-86E9-AEB409FE5069}"/>
    <cellStyle name="Note 4 2 4 6 2" xfId="31075" xr:uid="{A0DF6C40-C567-4253-9B66-48AE93554347}"/>
    <cellStyle name="Note 4 2 4 6 2 2" xfId="31076" xr:uid="{996750E9-567D-4A95-8DD4-B19475E8F8D2}"/>
    <cellStyle name="Note 4 2 4 6 3" xfId="31077" xr:uid="{80EF3492-7753-4A9C-A2B8-E002BC78B0D5}"/>
    <cellStyle name="Note 4 2 4 6 4" xfId="31078" xr:uid="{5170824B-809C-4DF8-8A3B-4C75AD71B377}"/>
    <cellStyle name="Note 4 2 4 7" xfId="31079" xr:uid="{076623D5-2CAC-432C-A588-87D73FF6F6C2}"/>
    <cellStyle name="Note 4 2 4 7 2" xfId="31080" xr:uid="{70422523-F7BD-451F-82CB-8DAE75835E35}"/>
    <cellStyle name="Note 4 2 4 7 2 2" xfId="31081" xr:uid="{2EEC11E7-02C8-4F5A-9A8F-1DF0CB448B7C}"/>
    <cellStyle name="Note 4 2 4 7 3" xfId="31082" xr:uid="{F9649EA4-6E08-4D1B-A7EA-F25C489DDA75}"/>
    <cellStyle name="Note 4 2 4 8" xfId="31083" xr:uid="{DFA7DD9B-87BA-4417-AFD7-3D920FBDEB97}"/>
    <cellStyle name="Note 4 2 4 8 2" xfId="31084" xr:uid="{D60E274D-2386-417D-8402-2DBF4C4A22DE}"/>
    <cellStyle name="Note 4 2 4 8 2 2" xfId="31085" xr:uid="{BF354322-1B2B-47DB-89A1-B5706FD4D62E}"/>
    <cellStyle name="Note 4 2 4 8 3" xfId="31086" xr:uid="{C21A417D-B446-48E2-91A7-B24B876B719B}"/>
    <cellStyle name="Note 4 2 4 9" xfId="31087" xr:uid="{EB198792-520C-45D3-A277-14144A0E3491}"/>
    <cellStyle name="Note 4 2 4 9 2" xfId="31088" xr:uid="{401CF495-8C10-4A5E-89D1-317A8265E608}"/>
    <cellStyle name="Note 4 2 4 9 2 2" xfId="31089" xr:uid="{6C4DB895-25BE-4C9C-82C0-600B24AB1F3F}"/>
    <cellStyle name="Note 4 2 4 9 3" xfId="31090" xr:uid="{3C6D185E-3012-45AB-9E89-6E805736B113}"/>
    <cellStyle name="Note 4 2 5" xfId="31091" xr:uid="{964B23C2-A484-42AF-9593-2657116C6184}"/>
    <cellStyle name="Note 4 2 5 10" xfId="31092" xr:uid="{44008926-D86F-48EF-9A6A-8F126E562693}"/>
    <cellStyle name="Note 4 2 5 10 2" xfId="31093" xr:uid="{D0D55FCC-2AE0-445B-B2F1-5CC2E5E0DD47}"/>
    <cellStyle name="Note 4 2 5 10 2 2" xfId="31094" xr:uid="{4DD60474-73EF-4CE9-87B5-0EBC3E464E9E}"/>
    <cellStyle name="Note 4 2 5 10 3" xfId="31095" xr:uid="{28004CC1-9A7A-4546-8455-C6C839DA8AF9}"/>
    <cellStyle name="Note 4 2 5 11" xfId="31096" xr:uid="{A0D3102D-BD67-4F01-85A2-2660CC26C71B}"/>
    <cellStyle name="Note 4 2 5 11 2" xfId="31097" xr:uid="{8B6CFC15-7561-4ACE-8726-CD13BE4CE78F}"/>
    <cellStyle name="Note 4 2 5 11 2 2" xfId="31098" xr:uid="{7D53F89E-1F90-406A-8134-EBAAC96B35B1}"/>
    <cellStyle name="Note 4 2 5 11 3" xfId="31099" xr:uid="{EB2890AB-AB0C-456E-885E-A7DDA37C21F1}"/>
    <cellStyle name="Note 4 2 5 12" xfId="31100" xr:uid="{F2F23CA6-3557-45DE-84BB-1CF6A88B1281}"/>
    <cellStyle name="Note 4 2 5 12 2" xfId="31101" xr:uid="{796D4712-A69F-4243-846A-4247939C8581}"/>
    <cellStyle name="Note 4 2 5 12 2 2" xfId="31102" xr:uid="{3F141A50-45F0-404F-B4CC-225D98E38FA3}"/>
    <cellStyle name="Note 4 2 5 12 3" xfId="31103" xr:uid="{FC65D401-F153-4015-9741-7999DA4C803F}"/>
    <cellStyle name="Note 4 2 5 13" xfId="31104" xr:uid="{B1261224-1C11-438E-B7BE-6F77456E4C82}"/>
    <cellStyle name="Note 4 2 5 13 2" xfId="31105" xr:uid="{790EA2F0-62C0-4551-A319-9E38537F832B}"/>
    <cellStyle name="Note 4 2 5 13 2 2" xfId="31106" xr:uid="{5CF1B142-17D4-494D-BEB4-CD780A279045}"/>
    <cellStyle name="Note 4 2 5 13 3" xfId="31107" xr:uid="{BCC40402-8B28-4928-9C21-70E83E879395}"/>
    <cellStyle name="Note 4 2 5 14" xfId="31108" xr:uid="{C6B45F05-4DAD-48F7-A931-440ACBF0CF8D}"/>
    <cellStyle name="Note 4 2 5 14 2" xfId="31109" xr:uid="{ADEDF647-A688-4A62-9023-45EEF6C6ECC5}"/>
    <cellStyle name="Note 4 2 5 14 2 2" xfId="31110" xr:uid="{A5E0E4AA-917F-44BD-8ABC-78DCBCCA3865}"/>
    <cellStyle name="Note 4 2 5 14 3" xfId="31111" xr:uid="{FFA6932A-7B69-4159-88DF-C325F65AE365}"/>
    <cellStyle name="Note 4 2 5 15" xfId="31112" xr:uid="{90EF8B22-43AC-45FA-957C-F5B233054C6A}"/>
    <cellStyle name="Note 4 2 5 15 2" xfId="31113" xr:uid="{98EACC33-3DD4-493E-80E7-C15FB88AFCEE}"/>
    <cellStyle name="Note 4 2 5 15 2 2" xfId="31114" xr:uid="{3005680A-D794-43A8-9091-39BEE23703BB}"/>
    <cellStyle name="Note 4 2 5 15 3" xfId="31115" xr:uid="{60972E3D-E4BE-4DEC-8960-3BC12926DD8F}"/>
    <cellStyle name="Note 4 2 5 16" xfId="31116" xr:uid="{B671F3A9-3473-42B5-B909-51EB60A1C4FB}"/>
    <cellStyle name="Note 4 2 5 16 2" xfId="31117" xr:uid="{6BE0C721-143E-4E77-9DDB-0209D9B03A4D}"/>
    <cellStyle name="Note 4 2 5 16 2 2" xfId="31118" xr:uid="{49AB0E03-2F64-4B28-9AD4-815E0C9BDEB6}"/>
    <cellStyle name="Note 4 2 5 16 3" xfId="31119" xr:uid="{1138884C-C15A-4361-8BE4-32A9E2C188AE}"/>
    <cellStyle name="Note 4 2 5 17" xfId="31120" xr:uid="{115D7797-3AEA-4D7C-A2F9-2E5C8D328768}"/>
    <cellStyle name="Note 4 2 5 17 2" xfId="31121" xr:uid="{944705C2-77A9-4F85-9271-B0F220882C58}"/>
    <cellStyle name="Note 4 2 5 17 2 2" xfId="31122" xr:uid="{3CACEC69-5BED-411B-82A4-B18910F90D90}"/>
    <cellStyle name="Note 4 2 5 17 3" xfId="31123" xr:uid="{5C8743D5-1F08-429B-9B06-596BEBF9BBFE}"/>
    <cellStyle name="Note 4 2 5 18" xfId="31124" xr:uid="{4C6060AC-05AB-47D4-82DE-AA3E11E59138}"/>
    <cellStyle name="Note 4 2 5 18 2" xfId="31125" xr:uid="{F8EED430-B919-4E78-AFEC-6532C88BE02B}"/>
    <cellStyle name="Note 4 2 5 18 2 2" xfId="31126" xr:uid="{370EDCB8-6C4E-462E-8C9C-8D53E1B6AB7E}"/>
    <cellStyle name="Note 4 2 5 18 3" xfId="31127" xr:uid="{48793792-EA04-4C60-87DF-D5F2218D43FE}"/>
    <cellStyle name="Note 4 2 5 19" xfId="31128" xr:uid="{5957CA32-9047-4F88-B57C-921DDA9AEAB8}"/>
    <cellStyle name="Note 4 2 5 19 2" xfId="31129" xr:uid="{AFFC730E-02C0-41AF-B1B5-9C2AF1D7A1C4}"/>
    <cellStyle name="Note 4 2 5 19 2 2" xfId="31130" xr:uid="{E45BC560-FD0A-4127-BEE5-7CF23EAE94D7}"/>
    <cellStyle name="Note 4 2 5 19 3" xfId="31131" xr:uid="{21BDFA48-A5D0-42A3-A0E5-747E0104FF3B}"/>
    <cellStyle name="Note 4 2 5 2" xfId="31132" xr:uid="{8E905DC0-B569-44BD-845B-ED0C6E0C5537}"/>
    <cellStyle name="Note 4 2 5 2 10" xfId="31133" xr:uid="{B7E52C3D-92C1-4555-9FDC-864E3DBC644B}"/>
    <cellStyle name="Note 4 2 5 2 10 2" xfId="31134" xr:uid="{08870156-DA32-4662-91B1-9E86023C9A18}"/>
    <cellStyle name="Note 4 2 5 2 10 2 2" xfId="31135" xr:uid="{7034B748-897D-4ABE-B88A-481F6B4DDD19}"/>
    <cellStyle name="Note 4 2 5 2 10 3" xfId="31136" xr:uid="{A517F613-BA2E-4010-ADE8-E784F9797605}"/>
    <cellStyle name="Note 4 2 5 2 11" xfId="31137" xr:uid="{4B9FE61D-CCEE-453A-8E98-8EE812A6B270}"/>
    <cellStyle name="Note 4 2 5 2 11 2" xfId="31138" xr:uid="{2A67AEAA-4E0F-447D-B53B-E397E086C6D6}"/>
    <cellStyle name="Note 4 2 5 2 11 2 2" xfId="31139" xr:uid="{BEF32152-CF54-464F-842F-5C6DDE526DCD}"/>
    <cellStyle name="Note 4 2 5 2 11 3" xfId="31140" xr:uid="{914D9DCD-C336-43E4-A383-D02600B66E2E}"/>
    <cellStyle name="Note 4 2 5 2 12" xfId="31141" xr:uid="{256B4402-C350-4297-8115-C9C54DCB255F}"/>
    <cellStyle name="Note 4 2 5 2 12 2" xfId="31142" xr:uid="{711D3F93-6757-496C-821D-CA0241F35CB3}"/>
    <cellStyle name="Note 4 2 5 2 12 2 2" xfId="31143" xr:uid="{59A3F603-07B2-4E32-B100-8EB2013452AF}"/>
    <cellStyle name="Note 4 2 5 2 12 3" xfId="31144" xr:uid="{25C488A4-B649-4E38-81ED-9711FF39F798}"/>
    <cellStyle name="Note 4 2 5 2 13" xfId="31145" xr:uid="{3BEC98E7-6CE9-43B4-97E9-E4945F637E1B}"/>
    <cellStyle name="Note 4 2 5 2 13 2" xfId="31146" xr:uid="{2221D5C7-5D49-4DA9-84A5-395609BDD9DF}"/>
    <cellStyle name="Note 4 2 5 2 13 2 2" xfId="31147" xr:uid="{AEAA34FD-6CD7-4197-8D81-3D6D6A1AF3AB}"/>
    <cellStyle name="Note 4 2 5 2 13 3" xfId="31148" xr:uid="{C0F7A9E6-910A-4F99-B28E-C3C37B61D69F}"/>
    <cellStyle name="Note 4 2 5 2 14" xfId="31149" xr:uid="{7BF3EAAB-6640-45B8-9FB5-C27BF5B6A98C}"/>
    <cellStyle name="Note 4 2 5 2 14 2" xfId="31150" xr:uid="{39B863C7-46E7-40E2-9B36-9ADA46D6103B}"/>
    <cellStyle name="Note 4 2 5 2 14 2 2" xfId="31151" xr:uid="{4DAE4B62-E02C-47E2-A54D-D55C1FC91839}"/>
    <cellStyle name="Note 4 2 5 2 14 3" xfId="31152" xr:uid="{F540A1C9-32F9-487C-A204-563726A31DB3}"/>
    <cellStyle name="Note 4 2 5 2 15" xfId="31153" xr:uid="{D4CFCC52-4C93-416F-8E28-FAD307F7D47A}"/>
    <cellStyle name="Note 4 2 5 2 15 2" xfId="31154" xr:uid="{32B8AD1B-377A-46C4-94A5-10DBA44F536A}"/>
    <cellStyle name="Note 4 2 5 2 15 2 2" xfId="31155" xr:uid="{70349795-2BC6-4091-8772-E21B657A6973}"/>
    <cellStyle name="Note 4 2 5 2 15 3" xfId="31156" xr:uid="{65DCE6B7-BE6C-4B7D-BC47-DD31984116FA}"/>
    <cellStyle name="Note 4 2 5 2 16" xfId="31157" xr:uid="{A1A2871A-A172-4623-9463-A8FBA940B696}"/>
    <cellStyle name="Note 4 2 5 2 16 2" xfId="31158" xr:uid="{4B7434F4-6B47-4ADC-AB46-EF24C5AD3959}"/>
    <cellStyle name="Note 4 2 5 2 16 2 2" xfId="31159" xr:uid="{D778BF44-E516-443A-A7BA-24AED1C94FFE}"/>
    <cellStyle name="Note 4 2 5 2 16 3" xfId="31160" xr:uid="{53BE9681-9CA3-45CF-B212-6E128565C99B}"/>
    <cellStyle name="Note 4 2 5 2 17" xfId="31161" xr:uid="{B334E6ED-D32D-44D4-BF92-CF103D6C5C12}"/>
    <cellStyle name="Note 4 2 5 2 17 2" xfId="31162" xr:uid="{04E86367-50CC-430C-9FD7-A2964C74942E}"/>
    <cellStyle name="Note 4 2 5 2 17 2 2" xfId="31163" xr:uid="{90B9B2CB-097A-4FEA-9F6D-40AF6309FD6D}"/>
    <cellStyle name="Note 4 2 5 2 17 3" xfId="31164" xr:uid="{C3254A5A-AC81-41B7-8404-1D64C824D100}"/>
    <cellStyle name="Note 4 2 5 2 18" xfId="31165" xr:uid="{15431849-3253-481C-AFEC-4549D25D22D1}"/>
    <cellStyle name="Note 4 2 5 2 18 2" xfId="31166" xr:uid="{D9BAC1AC-417A-4EE8-92BE-3A7C9ACD3128}"/>
    <cellStyle name="Note 4 2 5 2 18 2 2" xfId="31167" xr:uid="{CBD026A1-F0B7-46D0-959B-03BBA5C9F532}"/>
    <cellStyle name="Note 4 2 5 2 18 3" xfId="31168" xr:uid="{02AC2F0E-B11F-42E3-B8CF-13016135B1D1}"/>
    <cellStyle name="Note 4 2 5 2 19" xfId="31169" xr:uid="{17B78638-2E46-4F30-84DD-4FF4BF692B6A}"/>
    <cellStyle name="Note 4 2 5 2 19 2" xfId="31170" xr:uid="{59DBEDFA-111B-46C6-B7B5-F3794DD41446}"/>
    <cellStyle name="Note 4 2 5 2 19 2 2" xfId="31171" xr:uid="{E32789AA-38EC-4DBA-A184-546B07CCFFF2}"/>
    <cellStyle name="Note 4 2 5 2 19 3" xfId="31172" xr:uid="{00729622-7B8B-4BDA-977A-57ED2AD49607}"/>
    <cellStyle name="Note 4 2 5 2 2" xfId="31173" xr:uid="{CE91A806-FD56-49D9-9EFC-C48114CC20ED}"/>
    <cellStyle name="Note 4 2 5 2 2 2" xfId="31174" xr:uid="{031EF4D1-8D74-4124-A065-5522190DDAF9}"/>
    <cellStyle name="Note 4 2 5 2 2 2 2" xfId="31175" xr:uid="{6BFBBC91-FF15-4D68-987B-62EE840FAA70}"/>
    <cellStyle name="Note 4 2 5 2 2 2 3" xfId="31176" xr:uid="{D0CA8EDF-3BB5-4260-8AFB-C8D56C54C037}"/>
    <cellStyle name="Note 4 2 5 2 2 3" xfId="31177" xr:uid="{0C1F9F01-E3F0-4C71-B045-3B1C9147A04B}"/>
    <cellStyle name="Note 4 2 5 2 2 3 2" xfId="31178" xr:uid="{81E0B197-D32F-4025-8814-F928651F9450}"/>
    <cellStyle name="Note 4 2 5 2 2 4" xfId="31179" xr:uid="{E7622B49-DA67-422A-811B-C4B25D4A274C}"/>
    <cellStyle name="Note 4 2 5 2 20" xfId="31180" xr:uid="{ACEE892E-F002-407A-9A05-230E497B07AE}"/>
    <cellStyle name="Note 4 2 5 2 20 2" xfId="31181" xr:uid="{1C2EB0CC-90EB-4EC5-BBA2-7FA65574F668}"/>
    <cellStyle name="Note 4 2 5 2 20 2 2" xfId="31182" xr:uid="{5EB4AB58-EF8B-408D-90C7-A59451D92828}"/>
    <cellStyle name="Note 4 2 5 2 20 3" xfId="31183" xr:uid="{CFB33549-378D-401F-A255-CEB0E0E71CBF}"/>
    <cellStyle name="Note 4 2 5 2 21" xfId="31184" xr:uid="{F4331C48-F8C2-495D-9419-36B3BB735D4E}"/>
    <cellStyle name="Note 4 2 5 2 21 2" xfId="31185" xr:uid="{208CC31A-3FF7-4AA9-82A8-941330C725A6}"/>
    <cellStyle name="Note 4 2 5 2 22" xfId="31186" xr:uid="{FE2571A5-7AA7-409D-948C-98830DAC7FF5}"/>
    <cellStyle name="Note 4 2 5 2 23" xfId="31187" xr:uid="{461B3B5B-B048-4AC4-B22C-AFC6116D3E23}"/>
    <cellStyle name="Note 4 2 5 2 3" xfId="31188" xr:uid="{D95B9764-A8C4-4B5A-A346-2BE8E86A65C6}"/>
    <cellStyle name="Note 4 2 5 2 3 2" xfId="31189" xr:uid="{AE4B7E91-5984-4AF3-BA85-8F498CE0FE8C}"/>
    <cellStyle name="Note 4 2 5 2 3 2 2" xfId="31190" xr:uid="{AFF87A8D-B157-4E17-A611-567C2717E65B}"/>
    <cellStyle name="Note 4 2 5 2 3 3" xfId="31191" xr:uid="{16F13706-18D9-4DF2-8319-08A4A65FBA13}"/>
    <cellStyle name="Note 4 2 5 2 3 4" xfId="31192" xr:uid="{541A1C4E-7AB0-428A-AEFD-77902D9E1E56}"/>
    <cellStyle name="Note 4 2 5 2 4" xfId="31193" xr:uid="{27C828B5-FD6B-4757-A6D3-D028934C9CEF}"/>
    <cellStyle name="Note 4 2 5 2 4 2" xfId="31194" xr:uid="{3E09DF5D-8603-4119-8B64-F346237A78FF}"/>
    <cellStyle name="Note 4 2 5 2 4 2 2" xfId="31195" xr:uid="{193C0644-671B-49FE-97BC-1A019BDBA463}"/>
    <cellStyle name="Note 4 2 5 2 4 3" xfId="31196" xr:uid="{7ACF1449-1068-4390-B2E6-8DC74EBAA570}"/>
    <cellStyle name="Note 4 2 5 2 4 4" xfId="31197" xr:uid="{15529539-FA4F-4E8E-B0EB-B310CFB511F6}"/>
    <cellStyle name="Note 4 2 5 2 5" xfId="31198" xr:uid="{FD89AC5E-A8D9-410B-A87B-D2E3E6E0DDB4}"/>
    <cellStyle name="Note 4 2 5 2 5 2" xfId="31199" xr:uid="{0C62DDB2-7438-47B7-96F4-B11A586FA86D}"/>
    <cellStyle name="Note 4 2 5 2 5 2 2" xfId="31200" xr:uid="{45B0AA90-A0EA-4ABB-9473-6E411E69CE74}"/>
    <cellStyle name="Note 4 2 5 2 5 3" xfId="31201" xr:uid="{822D8770-12A7-4B3C-BFA1-2FEE45A81997}"/>
    <cellStyle name="Note 4 2 5 2 6" xfId="31202" xr:uid="{B8FFE3AD-0BD3-4F98-A48D-A2DD77B258E6}"/>
    <cellStyle name="Note 4 2 5 2 6 2" xfId="31203" xr:uid="{CEC13B49-487A-4AED-98CC-A518CCA72F83}"/>
    <cellStyle name="Note 4 2 5 2 6 2 2" xfId="31204" xr:uid="{35BD7F87-DB21-4F1F-8190-F3E3DF8D9D80}"/>
    <cellStyle name="Note 4 2 5 2 6 3" xfId="31205" xr:uid="{6326B2A0-D14E-4841-930F-21EFE1394677}"/>
    <cellStyle name="Note 4 2 5 2 7" xfId="31206" xr:uid="{3149C429-48A1-41CF-8A64-520F9BA8913F}"/>
    <cellStyle name="Note 4 2 5 2 7 2" xfId="31207" xr:uid="{6F2A57CB-EB6C-4823-8C99-43DC385ED6F4}"/>
    <cellStyle name="Note 4 2 5 2 7 2 2" xfId="31208" xr:uid="{FF1F44BE-4581-4CCA-B61A-B1DE364E5F08}"/>
    <cellStyle name="Note 4 2 5 2 7 3" xfId="31209" xr:uid="{CDDE1DD0-1F1B-4824-A9A1-264E8D93F262}"/>
    <cellStyle name="Note 4 2 5 2 8" xfId="31210" xr:uid="{A30C21D4-530F-4150-AE86-446B51CB09D3}"/>
    <cellStyle name="Note 4 2 5 2 8 2" xfId="31211" xr:uid="{40F98EE8-6362-4931-A506-AFC39F7B05B4}"/>
    <cellStyle name="Note 4 2 5 2 8 2 2" xfId="31212" xr:uid="{A0A43FD4-F8DB-431A-BD97-45F25F404126}"/>
    <cellStyle name="Note 4 2 5 2 8 3" xfId="31213" xr:uid="{97A691BF-4553-4E0C-BFE2-EE5C5A310047}"/>
    <cellStyle name="Note 4 2 5 2 9" xfId="31214" xr:uid="{2D2EA2CA-C900-434A-83C3-00AE458589D8}"/>
    <cellStyle name="Note 4 2 5 2 9 2" xfId="31215" xr:uid="{1EE63389-B070-4105-9911-6BA59BA43A2A}"/>
    <cellStyle name="Note 4 2 5 2 9 2 2" xfId="31216" xr:uid="{3A9BE0AA-CBD7-436D-9983-1C84EE45510F}"/>
    <cellStyle name="Note 4 2 5 2 9 3" xfId="31217" xr:uid="{D529F23D-7C99-4540-9993-874F581468CB}"/>
    <cellStyle name="Note 4 2 5 20" xfId="31218" xr:uid="{75810869-5484-4467-AFC7-336DBF1D9DC2}"/>
    <cellStyle name="Note 4 2 5 20 2" xfId="31219" xr:uid="{A2266321-353F-49AF-AB7F-603B21D4E551}"/>
    <cellStyle name="Note 4 2 5 20 2 2" xfId="31220" xr:uid="{848D7006-4340-4FC4-9D3C-32239189C285}"/>
    <cellStyle name="Note 4 2 5 20 3" xfId="31221" xr:uid="{CF0D76D5-DC9F-426E-9337-7213BA92A6E7}"/>
    <cellStyle name="Note 4 2 5 21" xfId="31222" xr:uid="{29E2C24E-FE37-4FE9-BC9B-842089DE9408}"/>
    <cellStyle name="Note 4 2 5 21 2" xfId="31223" xr:uid="{0A930DA2-D002-47C4-9211-5F9094F11FCF}"/>
    <cellStyle name="Note 4 2 5 21 2 2" xfId="31224" xr:uid="{3EBA06A5-441E-425F-8DDB-0CA402BC7796}"/>
    <cellStyle name="Note 4 2 5 21 3" xfId="31225" xr:uid="{76DAD3F7-09DF-4581-B9F9-7B8511AB6347}"/>
    <cellStyle name="Note 4 2 5 22" xfId="31226" xr:uid="{C3B4E554-0381-41EB-86AA-C3E1AA838C0F}"/>
    <cellStyle name="Note 4 2 5 22 2" xfId="31227" xr:uid="{00BED000-DAD6-427D-B63D-06015FCEF4FF}"/>
    <cellStyle name="Note 4 2 5 23" xfId="31228" xr:uid="{58BB1CA7-DC30-4048-8961-EF9358A6CD7E}"/>
    <cellStyle name="Note 4 2 5 24" xfId="31229" xr:uid="{B87FB2E2-572A-4FFE-8DA9-169C17EEC9BB}"/>
    <cellStyle name="Note 4 2 5 3" xfId="31230" xr:uid="{5FF0FFA0-DE69-4EC6-BFAE-9468E6BFFDF9}"/>
    <cellStyle name="Note 4 2 5 3 2" xfId="31231" xr:uid="{C7E4DF54-5E65-43E8-A73F-EC4E63A67503}"/>
    <cellStyle name="Note 4 2 5 3 2 2" xfId="31232" xr:uid="{13084CBE-BAF7-4891-A4FC-E1492D7F0B34}"/>
    <cellStyle name="Note 4 2 5 3 2 3" xfId="31233" xr:uid="{DB44772F-B7EA-4CED-9ACA-620A8461E7F2}"/>
    <cellStyle name="Note 4 2 5 3 3" xfId="31234" xr:uid="{8EFA1B3F-3C85-499B-A975-1CFCBF8B92E3}"/>
    <cellStyle name="Note 4 2 5 3 3 2" xfId="31235" xr:uid="{0AD346BC-16AD-468E-B4F9-34EC92596894}"/>
    <cellStyle name="Note 4 2 5 3 4" xfId="31236" xr:uid="{1FCC4443-5AB1-45E2-BE41-616D83B7F248}"/>
    <cellStyle name="Note 4 2 5 4" xfId="31237" xr:uid="{184F1CB3-2876-4C80-8CC9-A676CFB41E1B}"/>
    <cellStyle name="Note 4 2 5 4 2" xfId="31238" xr:uid="{41A953A7-C319-46B9-80E5-B25CF5D60CD5}"/>
    <cellStyle name="Note 4 2 5 4 2 2" xfId="31239" xr:uid="{DB04342E-A14E-4015-8655-67079CA93E39}"/>
    <cellStyle name="Note 4 2 5 4 3" xfId="31240" xr:uid="{90C6D606-6D63-40C1-A88A-5988F055DD9C}"/>
    <cellStyle name="Note 4 2 5 4 4" xfId="31241" xr:uid="{589F90F9-E2E2-4E8F-A0A8-91ECE2DC71B2}"/>
    <cellStyle name="Note 4 2 5 5" xfId="31242" xr:uid="{0FAE972F-1E93-4182-A338-299803268741}"/>
    <cellStyle name="Note 4 2 5 5 2" xfId="31243" xr:uid="{8E5B2E83-C36F-48AE-9F8A-4766992036B1}"/>
    <cellStyle name="Note 4 2 5 5 2 2" xfId="31244" xr:uid="{FA0D3954-5047-4762-9A6E-14046BCB0AA3}"/>
    <cellStyle name="Note 4 2 5 5 3" xfId="31245" xr:uid="{6FB06B7E-1698-4BA7-AFA6-3B22C0D56A91}"/>
    <cellStyle name="Note 4 2 5 5 4" xfId="31246" xr:uid="{5E8CE74F-B4C4-4E6D-A2CA-45BE20305FB8}"/>
    <cellStyle name="Note 4 2 5 6" xfId="31247" xr:uid="{89270460-3FD6-46E6-BB94-72B917E0234E}"/>
    <cellStyle name="Note 4 2 5 6 2" xfId="31248" xr:uid="{F3D96D5C-808D-402F-87FD-2773E7C35B1A}"/>
    <cellStyle name="Note 4 2 5 6 2 2" xfId="31249" xr:uid="{5D31BA7F-AC47-4909-A37E-81EE93A3332F}"/>
    <cellStyle name="Note 4 2 5 6 3" xfId="31250" xr:uid="{C0E45B55-2AE2-4E72-B4F9-93E073864F4C}"/>
    <cellStyle name="Note 4 2 5 7" xfId="31251" xr:uid="{1A17F5B9-015E-4755-B4C4-E0802D7C79D4}"/>
    <cellStyle name="Note 4 2 5 7 2" xfId="31252" xr:uid="{AAB4FFBC-4846-45F5-BFDD-C9A5AF00FCCC}"/>
    <cellStyle name="Note 4 2 5 7 2 2" xfId="31253" xr:uid="{3DC59FE3-3CB9-49F3-9CD3-C8E9D0F02E06}"/>
    <cellStyle name="Note 4 2 5 7 3" xfId="31254" xr:uid="{5910BCAE-779C-4B46-BF78-131CE78DF9CA}"/>
    <cellStyle name="Note 4 2 5 8" xfId="31255" xr:uid="{58D0B6A8-CD50-42C1-99AD-E51B4C10C92B}"/>
    <cellStyle name="Note 4 2 5 8 2" xfId="31256" xr:uid="{66B8D003-D781-486E-BA9C-191CFBB246A3}"/>
    <cellStyle name="Note 4 2 5 8 2 2" xfId="31257" xr:uid="{B9E8332B-D00E-41A7-9242-AB411B34EB6F}"/>
    <cellStyle name="Note 4 2 5 8 3" xfId="31258" xr:uid="{12107371-E2D9-4E49-B15F-F6D947CB58B1}"/>
    <cellStyle name="Note 4 2 5 9" xfId="31259" xr:uid="{3791C67E-564A-4964-83BE-F0B5210C58B2}"/>
    <cellStyle name="Note 4 2 5 9 2" xfId="31260" xr:uid="{704E36C9-6694-451D-8062-6E2DCFCE47E4}"/>
    <cellStyle name="Note 4 2 5 9 2 2" xfId="31261" xr:uid="{9B8D3371-37C2-4CEA-B9AA-942924498656}"/>
    <cellStyle name="Note 4 2 5 9 3" xfId="31262" xr:uid="{5D56ACD8-C59B-442C-B150-4DFC4E2FADDC}"/>
    <cellStyle name="Note 4 2 6" xfId="31263" xr:uid="{D0B167F1-BC2D-4B04-A219-D8E801B6295E}"/>
    <cellStyle name="Note 4 2 6 10" xfId="31264" xr:uid="{B79C4E3E-A936-40FC-A1CF-A7325C4780EB}"/>
    <cellStyle name="Note 4 2 6 10 2" xfId="31265" xr:uid="{51309D99-A814-4D0E-A430-E26098B72FC0}"/>
    <cellStyle name="Note 4 2 6 10 2 2" xfId="31266" xr:uid="{DF2C7A14-AE63-41B5-AE7C-3D50C265B3DA}"/>
    <cellStyle name="Note 4 2 6 10 3" xfId="31267" xr:uid="{10A1647F-BD44-404E-BFE2-7EECC825A6E0}"/>
    <cellStyle name="Note 4 2 6 11" xfId="31268" xr:uid="{BD55ADC3-066C-4EDA-9E1E-6B7DC34EE468}"/>
    <cellStyle name="Note 4 2 6 11 2" xfId="31269" xr:uid="{57F9B724-2333-4700-91EC-3D8923D409F4}"/>
    <cellStyle name="Note 4 2 6 11 2 2" xfId="31270" xr:uid="{EDADD8BA-82A9-4142-8769-910B2B42A637}"/>
    <cellStyle name="Note 4 2 6 11 3" xfId="31271" xr:uid="{B60D8B9E-5FA1-42B4-B900-1FA8EA192E89}"/>
    <cellStyle name="Note 4 2 6 12" xfId="31272" xr:uid="{1CB59060-33E3-449F-9B3C-A51B88423929}"/>
    <cellStyle name="Note 4 2 6 12 2" xfId="31273" xr:uid="{E923D88F-10C6-49ED-AC71-4E6731DBF50F}"/>
    <cellStyle name="Note 4 2 6 12 2 2" xfId="31274" xr:uid="{0DAC7073-C7E7-4976-A908-5DDAD5B070AD}"/>
    <cellStyle name="Note 4 2 6 12 3" xfId="31275" xr:uid="{31718A5B-9F49-4C68-A893-EB4CAB53981C}"/>
    <cellStyle name="Note 4 2 6 13" xfId="31276" xr:uid="{1AE503A2-1335-40CC-A760-C4006ECD9C55}"/>
    <cellStyle name="Note 4 2 6 13 2" xfId="31277" xr:uid="{41E5314D-71F1-462D-BB31-2F7443C4D815}"/>
    <cellStyle name="Note 4 2 6 13 2 2" xfId="31278" xr:uid="{E45AF347-DC3E-41AE-9CDC-96596ED536A3}"/>
    <cellStyle name="Note 4 2 6 13 3" xfId="31279" xr:uid="{8C6AD2E8-10FF-44CA-BF19-8BEED00FC0B9}"/>
    <cellStyle name="Note 4 2 6 14" xfId="31280" xr:uid="{B075C91D-35C6-4814-A974-E00F132457C6}"/>
    <cellStyle name="Note 4 2 6 14 2" xfId="31281" xr:uid="{EBCFECC1-0077-41E8-8E8E-BCE3DBD15C2F}"/>
    <cellStyle name="Note 4 2 6 14 2 2" xfId="31282" xr:uid="{626F07DD-AA51-44DF-9682-ECF6300C048F}"/>
    <cellStyle name="Note 4 2 6 14 3" xfId="31283" xr:uid="{F3F4B521-89B5-46C2-A33F-3118CBBAF361}"/>
    <cellStyle name="Note 4 2 6 15" xfId="31284" xr:uid="{86F805B8-537E-401E-B2A8-93EB8251AA13}"/>
    <cellStyle name="Note 4 2 6 15 2" xfId="31285" xr:uid="{285309A7-0EF4-4A22-9148-8A77C57D330C}"/>
    <cellStyle name="Note 4 2 6 15 2 2" xfId="31286" xr:uid="{80471494-CFC8-451A-ADE1-19F0A7CC562A}"/>
    <cellStyle name="Note 4 2 6 15 3" xfId="31287" xr:uid="{D71E51DA-9688-4C00-BB36-C7E050DC8A45}"/>
    <cellStyle name="Note 4 2 6 16" xfId="31288" xr:uid="{9CBB9EB4-6072-4072-988F-69D7596B8B2E}"/>
    <cellStyle name="Note 4 2 6 16 2" xfId="31289" xr:uid="{3728E4B3-B6AD-4382-A6D4-20EFA1942FB7}"/>
    <cellStyle name="Note 4 2 6 16 2 2" xfId="31290" xr:uid="{8B79C4AE-C30C-45C9-BA25-502718E8E13B}"/>
    <cellStyle name="Note 4 2 6 16 3" xfId="31291" xr:uid="{292AD90B-5D26-4893-98EE-9759EC4BC8BB}"/>
    <cellStyle name="Note 4 2 6 17" xfId="31292" xr:uid="{A86830B8-2828-48DF-9779-4A81DB4B8358}"/>
    <cellStyle name="Note 4 2 6 17 2" xfId="31293" xr:uid="{3CC029FA-7732-493C-96BA-7BF34B180B09}"/>
    <cellStyle name="Note 4 2 6 17 2 2" xfId="31294" xr:uid="{A895745C-9A2F-4BE3-9DB0-A12BF8BD8138}"/>
    <cellStyle name="Note 4 2 6 17 3" xfId="31295" xr:uid="{6B5308CB-80FF-4156-B287-ED5B8502C4CD}"/>
    <cellStyle name="Note 4 2 6 18" xfId="31296" xr:uid="{1DE94A2A-6520-457E-9025-0BF412CE95C9}"/>
    <cellStyle name="Note 4 2 6 18 2" xfId="31297" xr:uid="{BA628555-DD7C-41E9-8FF0-E6A3BC50B676}"/>
    <cellStyle name="Note 4 2 6 18 2 2" xfId="31298" xr:uid="{03F9770A-A342-42A6-94FC-244805B94224}"/>
    <cellStyle name="Note 4 2 6 18 3" xfId="31299" xr:uid="{23AB218D-7690-448D-AD94-23FD35924B8A}"/>
    <cellStyle name="Note 4 2 6 19" xfId="31300" xr:uid="{AB4E89F6-919F-4313-872E-911218FD35C9}"/>
    <cellStyle name="Note 4 2 6 19 2" xfId="31301" xr:uid="{395D23F5-A9A1-4D14-A68D-9C23EDCC6A99}"/>
    <cellStyle name="Note 4 2 6 19 2 2" xfId="31302" xr:uid="{F8C82624-38B8-4E03-B137-1EB15F5F61D8}"/>
    <cellStyle name="Note 4 2 6 19 3" xfId="31303" xr:uid="{02743FF1-49DB-4E81-9C21-548130418FCC}"/>
    <cellStyle name="Note 4 2 6 2" xfId="31304" xr:uid="{80AEABF2-D593-4D1E-9CF4-5D2A3B03AA31}"/>
    <cellStyle name="Note 4 2 6 2 2" xfId="31305" xr:uid="{544CA18A-CDE6-4A23-97A5-2B7F17D4453A}"/>
    <cellStyle name="Note 4 2 6 2 2 2" xfId="31306" xr:uid="{BB050E1A-5B4F-4828-B901-B650F04A4D01}"/>
    <cellStyle name="Note 4 2 6 2 2 3" xfId="31307" xr:uid="{91C9884D-DAF5-4FB9-BD7B-DD6357BD1517}"/>
    <cellStyle name="Note 4 2 6 2 3" xfId="31308" xr:uid="{AF5C4243-1611-4198-A566-F884B9486C79}"/>
    <cellStyle name="Note 4 2 6 2 3 2" xfId="31309" xr:uid="{8452D755-2B8E-4D8B-9A10-BB70C621825D}"/>
    <cellStyle name="Note 4 2 6 2 4" xfId="31310" xr:uid="{03D7F9AA-14FD-406C-93C2-36ECA1DA4A6F}"/>
    <cellStyle name="Note 4 2 6 20" xfId="31311" xr:uid="{4EC0B63F-13CB-405F-9B9B-A30DE5ADEC56}"/>
    <cellStyle name="Note 4 2 6 20 2" xfId="31312" xr:uid="{303F9351-AA6D-41D5-9CE6-83AA2D7F3C25}"/>
    <cellStyle name="Note 4 2 6 20 2 2" xfId="31313" xr:uid="{E7E03AC7-D86C-47AE-A76D-02DDA5C7D834}"/>
    <cellStyle name="Note 4 2 6 20 3" xfId="31314" xr:uid="{ED00B2D8-C1F8-48BC-A211-9A7A8487EEDF}"/>
    <cellStyle name="Note 4 2 6 21" xfId="31315" xr:uid="{579FEB49-0EB8-4651-925A-E45E64D9EA31}"/>
    <cellStyle name="Note 4 2 6 21 2" xfId="31316" xr:uid="{1046ACEF-ED83-4249-B658-26C222DBBD93}"/>
    <cellStyle name="Note 4 2 6 22" xfId="31317" xr:uid="{1C8EF4A5-FE49-4BDB-A154-0FE1729F875C}"/>
    <cellStyle name="Note 4 2 6 23" xfId="31318" xr:uid="{1E080A23-257A-46B2-9A15-D59735D40671}"/>
    <cellStyle name="Note 4 2 6 3" xfId="31319" xr:uid="{42ED6CAD-82B6-4AA4-9E40-473EEC51180E}"/>
    <cellStyle name="Note 4 2 6 3 2" xfId="31320" xr:uid="{B6798F0B-6A51-4BDF-84A3-1504D3F5FA31}"/>
    <cellStyle name="Note 4 2 6 3 2 2" xfId="31321" xr:uid="{98D56624-6826-4BC0-B660-32D54E4CDA4D}"/>
    <cellStyle name="Note 4 2 6 3 3" xfId="31322" xr:uid="{633968AA-D28D-42C5-BD58-7A7B98CD29A9}"/>
    <cellStyle name="Note 4 2 6 3 4" xfId="31323" xr:uid="{8C5ECE22-F780-42E5-AEE8-F4C2511C0C52}"/>
    <cellStyle name="Note 4 2 6 4" xfId="31324" xr:uid="{2AD5E28B-46C2-499F-8009-37EEA5F4181A}"/>
    <cellStyle name="Note 4 2 6 4 2" xfId="31325" xr:uid="{8E67C28E-DA42-4505-BF14-71BE8C1CBAB7}"/>
    <cellStyle name="Note 4 2 6 4 2 2" xfId="31326" xr:uid="{557CD1A7-DC30-47DE-80DD-C856AB3411A7}"/>
    <cellStyle name="Note 4 2 6 4 3" xfId="31327" xr:uid="{8E1560D5-2D9B-4A7B-9B4C-3832896AC973}"/>
    <cellStyle name="Note 4 2 6 4 4" xfId="31328" xr:uid="{6BCA2F08-7DC1-452B-84B6-7961E86C49A2}"/>
    <cellStyle name="Note 4 2 6 5" xfId="31329" xr:uid="{0C2671A0-977F-437D-A587-26423D5C2893}"/>
    <cellStyle name="Note 4 2 6 5 2" xfId="31330" xr:uid="{681390C3-2777-4454-AD28-790902C97B0F}"/>
    <cellStyle name="Note 4 2 6 5 2 2" xfId="31331" xr:uid="{CC388562-35D2-413E-8E78-E9F750285D3F}"/>
    <cellStyle name="Note 4 2 6 5 3" xfId="31332" xr:uid="{D462F160-71EA-4D75-94BD-5A2FA83DFBDC}"/>
    <cellStyle name="Note 4 2 6 6" xfId="31333" xr:uid="{D0D360A3-E54F-4311-A69B-495C1FFD896E}"/>
    <cellStyle name="Note 4 2 6 6 2" xfId="31334" xr:uid="{5AE6B27B-D084-4E66-8E29-0F67C3EC4514}"/>
    <cellStyle name="Note 4 2 6 6 2 2" xfId="31335" xr:uid="{CAF908ED-2E6E-4ABA-8257-21255126151B}"/>
    <cellStyle name="Note 4 2 6 6 3" xfId="31336" xr:uid="{4C6A125C-A976-41A3-8642-905C2A4338B3}"/>
    <cellStyle name="Note 4 2 6 7" xfId="31337" xr:uid="{4910B8A9-AEBA-449F-8756-C490ACD40D2C}"/>
    <cellStyle name="Note 4 2 6 7 2" xfId="31338" xr:uid="{95FE4CBE-5B19-49E2-96D0-B8513FE765DF}"/>
    <cellStyle name="Note 4 2 6 7 2 2" xfId="31339" xr:uid="{5B6D4442-ABEE-478A-8738-81D5AA0CCD7E}"/>
    <cellStyle name="Note 4 2 6 7 3" xfId="31340" xr:uid="{EB122C23-66FB-45D8-98E7-3AB33151C706}"/>
    <cellStyle name="Note 4 2 6 8" xfId="31341" xr:uid="{1CAB368B-CA17-4D54-B27F-DE374BB7AC03}"/>
    <cellStyle name="Note 4 2 6 8 2" xfId="31342" xr:uid="{B2BB603B-96C7-4CCF-82CF-7ED711F16C51}"/>
    <cellStyle name="Note 4 2 6 8 2 2" xfId="31343" xr:uid="{5520BF97-303F-45B8-BED6-639A356A1318}"/>
    <cellStyle name="Note 4 2 6 8 3" xfId="31344" xr:uid="{ADB2EF0E-3336-4F3F-A391-B3A796CE1DB5}"/>
    <cellStyle name="Note 4 2 6 9" xfId="31345" xr:uid="{0CA9F504-1376-491E-85A4-E9850DF3AEF8}"/>
    <cellStyle name="Note 4 2 6 9 2" xfId="31346" xr:uid="{D89FC0B9-850E-4446-B8B1-A37A7A1DE71E}"/>
    <cellStyle name="Note 4 2 6 9 2 2" xfId="31347" xr:uid="{CA53315D-E44F-4584-A8C7-BAEB30446726}"/>
    <cellStyle name="Note 4 2 6 9 3" xfId="31348" xr:uid="{B5B81A17-4083-49CD-8ABF-396A3BF99A4E}"/>
    <cellStyle name="Note 4 2 7" xfId="31349" xr:uid="{0F966E76-31B9-43E3-AF67-9954F3C9EACF}"/>
    <cellStyle name="Note 4 2 7 2" xfId="31350" xr:uid="{91BD0322-05CB-427D-902D-4520F37DF84B}"/>
    <cellStyle name="Note 4 2 7 2 2" xfId="31351" xr:uid="{4D806A70-FC04-4B48-9254-ADD521F943F3}"/>
    <cellStyle name="Note 4 2 7 2 3" xfId="31352" xr:uid="{0496E852-34C8-46A6-8702-622D7F22B4FF}"/>
    <cellStyle name="Note 4 2 7 3" xfId="31353" xr:uid="{F307D84F-9344-4EA3-871D-4D2B60542A09}"/>
    <cellStyle name="Note 4 2 7 3 2" xfId="31354" xr:uid="{E7F5873C-55E4-4AFF-9643-A954E9A90172}"/>
    <cellStyle name="Note 4 2 7 4" xfId="31355" xr:uid="{336B72EC-D8C4-4CEA-A429-429F59220BF4}"/>
    <cellStyle name="Note 4 2 8" xfId="31356" xr:uid="{798D8CA1-5879-4566-A5FC-5FC3D9F61235}"/>
    <cellStyle name="Note 4 2 8 2" xfId="31357" xr:uid="{3EFD91D1-87D0-4E96-8AE8-7BB1BD90F534}"/>
    <cellStyle name="Note 4 2 8 2 2" xfId="31358" xr:uid="{4EDBD2A4-6AD4-49D9-B442-97FBC40BFD29}"/>
    <cellStyle name="Note 4 2 8 2 3" xfId="31359" xr:uid="{E2263AB3-6C90-4DC7-93AD-A559555C3245}"/>
    <cellStyle name="Note 4 2 8 3" xfId="31360" xr:uid="{00BB170A-CD78-4404-A91B-881D2811D2C4}"/>
    <cellStyle name="Note 4 2 8 4" xfId="31361" xr:uid="{2F2DFCA6-09F7-4699-AF9C-CD4043B3C700}"/>
    <cellStyle name="Note 4 2 9" xfId="31362" xr:uid="{8B0BDA27-20A1-48FA-8EF9-7AB2B2C6A708}"/>
    <cellStyle name="Note 4 2 9 2" xfId="31363" xr:uid="{8742331A-740E-4F8B-9D3A-8A0B904426EA}"/>
    <cellStyle name="Note 4 2 9 2 2" xfId="31364" xr:uid="{9CBFC4F8-4BF5-4379-8AF2-6558340750B4}"/>
    <cellStyle name="Note 4 2 9 3" xfId="31365" xr:uid="{00F091B7-2DC3-4A44-8ECE-86EF788D164C}"/>
    <cellStyle name="Note 4 2 9 4" xfId="31366" xr:uid="{2992CD8E-9162-4B9A-AFA4-C3DE58A71DDA}"/>
    <cellStyle name="Note 4 20" xfId="31367" xr:uid="{D404E89F-B8B8-46DF-A025-2C7F30A0C65F}"/>
    <cellStyle name="Note 4 20 2" xfId="31368" xr:uid="{255A6932-3A9D-4B84-B6C6-20EFF2B257AE}"/>
    <cellStyle name="Note 4 20 2 2" xfId="31369" xr:uid="{C8167D3A-FB2C-4B74-BFF7-6EF8F486B8B4}"/>
    <cellStyle name="Note 4 20 3" xfId="31370" xr:uid="{8AEDF81C-3203-4E1D-B1BB-125D66B99A0B}"/>
    <cellStyle name="Note 4 21" xfId="31371" xr:uid="{B809BFE9-07E9-436B-B3CF-2D8FC08168D9}"/>
    <cellStyle name="Note 4 21 2" xfId="31372" xr:uid="{80D6BEDA-4EA2-44B9-B10F-CF923340CD6C}"/>
    <cellStyle name="Note 4 21 2 2" xfId="31373" xr:uid="{EB0AA5AF-DD7F-43F9-8D6B-EC700005876F}"/>
    <cellStyle name="Note 4 21 3" xfId="31374" xr:uid="{4097DA9A-1B8B-4E0A-953C-6B2243082A2B}"/>
    <cellStyle name="Note 4 22" xfId="31375" xr:uid="{691D872F-4C6C-4A99-8B14-F74B3B9C345D}"/>
    <cellStyle name="Note 4 22 2" xfId="31376" xr:uid="{2081C2A7-5BDF-4A52-A094-0B5106F21015}"/>
    <cellStyle name="Note 4 22 2 2" xfId="31377" xr:uid="{591F5081-087C-425B-9F19-9A6BD6E16BD0}"/>
    <cellStyle name="Note 4 22 3" xfId="31378" xr:uid="{76F23E5E-E500-4643-87D9-16F9E0B07922}"/>
    <cellStyle name="Note 4 23" xfId="31379" xr:uid="{7B727CBB-88DD-476B-884D-69B4906890DC}"/>
    <cellStyle name="Note 4 23 2" xfId="31380" xr:uid="{509BC4D7-D070-4DAD-B5E1-9A67B50C1162}"/>
    <cellStyle name="Note 4 24" xfId="31381" xr:uid="{E6785BF5-F128-4E2A-8D31-FEF18AFD886C}"/>
    <cellStyle name="Note 4 25" xfId="31382" xr:uid="{1F349514-4156-49CF-BFCF-E7790B698508}"/>
    <cellStyle name="Note 4 26" xfId="31383" xr:uid="{2F17D93F-C694-4DFD-8B07-593EE92BEA93}"/>
    <cellStyle name="Note 4 27" xfId="31384" xr:uid="{0B05B6DA-1A42-43CF-A7EA-4B236D3E2673}"/>
    <cellStyle name="Note 4 28" xfId="31385" xr:uid="{C86EC2FC-9B79-496D-8EC8-CAE1F82BB572}"/>
    <cellStyle name="Note 4 3" xfId="31386" xr:uid="{617DF7C0-E76D-4614-858A-E9D4CE068C18}"/>
    <cellStyle name="Note 4 3 10" xfId="31387" xr:uid="{8A2C7287-ECDD-450A-A034-7F0A71D73957}"/>
    <cellStyle name="Note 4 3 10 2" xfId="31388" xr:uid="{790E7CF9-D2E5-4509-801C-7D891BBEF309}"/>
    <cellStyle name="Note 4 3 10 2 2" xfId="31389" xr:uid="{09677B45-A302-4F2E-BD1E-C2E6C37269C9}"/>
    <cellStyle name="Note 4 3 10 3" xfId="31390" xr:uid="{F1045F38-4E36-4C49-8372-85938BB2C9C6}"/>
    <cellStyle name="Note 4 3 11" xfId="31391" xr:uid="{518BA698-8474-44C7-A458-7365DA72098A}"/>
    <cellStyle name="Note 4 3 11 2" xfId="31392" xr:uid="{1498416D-ABE5-485E-B5EF-BCDC7C7D8976}"/>
    <cellStyle name="Note 4 3 11 2 2" xfId="31393" xr:uid="{53861E49-2764-4647-877A-89A801A9954C}"/>
    <cellStyle name="Note 4 3 11 3" xfId="31394" xr:uid="{E369C145-02CA-4C95-AFB5-89A806C11901}"/>
    <cellStyle name="Note 4 3 12" xfId="31395" xr:uid="{14865D2B-6F61-4708-9313-2E158ADE8BEE}"/>
    <cellStyle name="Note 4 3 12 2" xfId="31396" xr:uid="{1D811242-CD7B-494A-8998-100272A25B2C}"/>
    <cellStyle name="Note 4 3 12 2 2" xfId="31397" xr:uid="{5F50EB52-E3F1-46B5-9424-B424DBB2D95C}"/>
    <cellStyle name="Note 4 3 12 3" xfId="31398" xr:uid="{0DF4A01F-8A45-4EE6-A40A-3AFFB12D9A90}"/>
    <cellStyle name="Note 4 3 13" xfId="31399" xr:uid="{88B0B8B4-D2D8-4E92-B011-EB9EA5C37241}"/>
    <cellStyle name="Note 4 3 13 2" xfId="31400" xr:uid="{DF0D1435-38E2-4A86-AE3F-B15DDFDCAE74}"/>
    <cellStyle name="Note 4 3 13 2 2" xfId="31401" xr:uid="{7F065078-41E4-4511-A820-846E183763D5}"/>
    <cellStyle name="Note 4 3 13 3" xfId="31402" xr:uid="{31935AC5-37F7-44E7-9886-64E67661E734}"/>
    <cellStyle name="Note 4 3 14" xfId="31403" xr:uid="{566998ED-99C0-497D-957F-CCB4B59403A7}"/>
    <cellStyle name="Note 4 3 14 2" xfId="31404" xr:uid="{2109A93C-A02A-4167-9669-231D52ED6799}"/>
    <cellStyle name="Note 4 3 14 2 2" xfId="31405" xr:uid="{CC617BD0-480C-45AD-9CD4-8DBF74D8399C}"/>
    <cellStyle name="Note 4 3 14 3" xfId="31406" xr:uid="{FA73448E-B747-480F-8685-37466A2E1217}"/>
    <cellStyle name="Note 4 3 15" xfId="31407" xr:uid="{37A6C5A3-63DA-4B1D-AC80-72F4F51C9162}"/>
    <cellStyle name="Note 4 3 15 2" xfId="31408" xr:uid="{488E04A2-4B49-420E-AC83-C1A8146E631D}"/>
    <cellStyle name="Note 4 3 15 2 2" xfId="31409" xr:uid="{2421BA59-C21C-44D9-A6D4-8D1F82785871}"/>
    <cellStyle name="Note 4 3 15 3" xfId="31410" xr:uid="{2D7CA592-DF3D-4C79-825D-7AD5AAE2DAE0}"/>
    <cellStyle name="Note 4 3 16" xfId="31411" xr:uid="{A443F7C1-A1A0-4C73-A623-3911D307A745}"/>
    <cellStyle name="Note 4 3 16 2" xfId="31412" xr:uid="{2284FBC8-11B9-454E-BA64-5217C0A51387}"/>
    <cellStyle name="Note 4 3 16 2 2" xfId="31413" xr:uid="{8324A515-C2F4-4B54-BEDE-BFEDB423D6DD}"/>
    <cellStyle name="Note 4 3 16 3" xfId="31414" xr:uid="{9C3DFD62-8F1F-4768-BA40-42CB836382E9}"/>
    <cellStyle name="Note 4 3 17" xfId="31415" xr:uid="{96CDEC94-D220-49E3-97E5-4E1631BC513F}"/>
    <cellStyle name="Note 4 3 17 2" xfId="31416" xr:uid="{7BD37F87-FFC8-4ED9-97D1-BC205B380744}"/>
    <cellStyle name="Note 4 3 17 2 2" xfId="31417" xr:uid="{FB55BE32-721A-42DB-9C4D-3FA5A2FF5403}"/>
    <cellStyle name="Note 4 3 17 3" xfId="31418" xr:uid="{F74397B0-8128-416C-A5D4-9492B2C68F13}"/>
    <cellStyle name="Note 4 3 18" xfId="31419" xr:uid="{7C47D4BD-D57A-408A-807E-1E3E39D3DF1D}"/>
    <cellStyle name="Note 4 3 18 2" xfId="31420" xr:uid="{B774B451-3612-494D-B770-4399114C7515}"/>
    <cellStyle name="Note 4 3 18 2 2" xfId="31421" xr:uid="{A97D7B7F-0609-4F8C-87BB-92AA6F29EE8A}"/>
    <cellStyle name="Note 4 3 18 3" xfId="31422" xr:uid="{8C01C02F-510B-46AE-9C6B-F676B7EC7DE8}"/>
    <cellStyle name="Note 4 3 19" xfId="31423" xr:uid="{70A86719-C98B-4954-BC4A-721174E10EF2}"/>
    <cellStyle name="Note 4 3 19 2" xfId="31424" xr:uid="{CC3EA6BA-65D0-4A99-8797-2E950515B4E4}"/>
    <cellStyle name="Note 4 3 19 2 2" xfId="31425" xr:uid="{7C1A2505-4950-414F-A382-5F88709E7334}"/>
    <cellStyle name="Note 4 3 19 3" xfId="31426" xr:uid="{871E3654-C3E3-442C-A90B-FD36A3745568}"/>
    <cellStyle name="Note 4 3 2" xfId="31427" xr:uid="{1DDFE4D7-23A8-4F08-9F55-BFF5F204DA39}"/>
    <cellStyle name="Note 4 3 2 10" xfId="31428" xr:uid="{55B0F298-037F-4988-A23E-1DA2171A1E8B}"/>
    <cellStyle name="Note 4 3 2 10 2" xfId="31429" xr:uid="{31177E50-3B0A-498F-8442-E748E1EB9019}"/>
    <cellStyle name="Note 4 3 2 10 2 2" xfId="31430" xr:uid="{7DDAAF93-6279-4A5E-9484-99E3C522411B}"/>
    <cellStyle name="Note 4 3 2 10 3" xfId="31431" xr:uid="{076B2C95-E9FB-4B50-9FD1-FB9C86AC90EB}"/>
    <cellStyle name="Note 4 3 2 11" xfId="31432" xr:uid="{4A6BA4F4-208B-44A8-BCA8-6171A32ACBEF}"/>
    <cellStyle name="Note 4 3 2 11 2" xfId="31433" xr:uid="{ABDDDC1B-E1BD-4FA0-96D2-AD90093C43B5}"/>
    <cellStyle name="Note 4 3 2 11 2 2" xfId="31434" xr:uid="{E0A6D462-0303-465F-A6C9-93216D3970BA}"/>
    <cellStyle name="Note 4 3 2 11 3" xfId="31435" xr:uid="{EAEAED6F-E2F0-4171-922F-5C6E52AAC743}"/>
    <cellStyle name="Note 4 3 2 12" xfId="31436" xr:uid="{9B8955B8-5899-4F0D-BF33-52B9D68647A3}"/>
    <cellStyle name="Note 4 3 2 12 2" xfId="31437" xr:uid="{384FBF4A-71DD-4047-916A-6E30BBDE4E88}"/>
    <cellStyle name="Note 4 3 2 12 2 2" xfId="31438" xr:uid="{0DE62E96-75C7-4C50-9C00-B5A8D39CB09C}"/>
    <cellStyle name="Note 4 3 2 12 3" xfId="31439" xr:uid="{6B85EAF5-BDC9-4060-B8CF-07B6C69E91E7}"/>
    <cellStyle name="Note 4 3 2 13" xfId="31440" xr:uid="{E44F9E0E-F894-486D-8909-446939BA0EA1}"/>
    <cellStyle name="Note 4 3 2 13 2" xfId="31441" xr:uid="{C13CC6B4-00AE-43F6-AF05-DA9952EB6ACC}"/>
    <cellStyle name="Note 4 3 2 13 2 2" xfId="31442" xr:uid="{8269642E-CDFD-4F49-805E-1DFDEC79F92B}"/>
    <cellStyle name="Note 4 3 2 13 3" xfId="31443" xr:uid="{86A9CC2D-0961-418F-A3DC-F2B66088A7CE}"/>
    <cellStyle name="Note 4 3 2 14" xfId="31444" xr:uid="{427C1BBE-0BA5-4BF6-8AC4-D073E5CB0DA8}"/>
    <cellStyle name="Note 4 3 2 14 2" xfId="31445" xr:uid="{A5488D5F-18C2-4AB9-B966-A4CBB7B13999}"/>
    <cellStyle name="Note 4 3 2 14 2 2" xfId="31446" xr:uid="{83F12F24-1329-483F-91D2-2F06F96570D1}"/>
    <cellStyle name="Note 4 3 2 14 3" xfId="31447" xr:uid="{64EC9950-DE81-4AEB-BECE-C5E182FDAC48}"/>
    <cellStyle name="Note 4 3 2 15" xfId="31448" xr:uid="{C694151C-13FE-4897-B828-CA524F5FA3A0}"/>
    <cellStyle name="Note 4 3 2 15 2" xfId="31449" xr:uid="{26C69A5A-785C-46CB-9AED-EADF2264D41D}"/>
    <cellStyle name="Note 4 3 2 15 2 2" xfId="31450" xr:uid="{6FE41EFE-EC01-46E0-BA03-35C185C64509}"/>
    <cellStyle name="Note 4 3 2 15 3" xfId="31451" xr:uid="{B7D963D7-01AF-4E03-91E4-23D797C085AE}"/>
    <cellStyle name="Note 4 3 2 16" xfId="31452" xr:uid="{FDEF51CC-A074-4AE9-B158-AA16FDDCBD7F}"/>
    <cellStyle name="Note 4 3 2 16 2" xfId="31453" xr:uid="{2ABB926B-BF78-4C4C-9397-AF041D40E0FB}"/>
    <cellStyle name="Note 4 3 2 16 2 2" xfId="31454" xr:uid="{DF947AC9-B12B-45C1-9A9B-D813E7572198}"/>
    <cellStyle name="Note 4 3 2 16 3" xfId="31455" xr:uid="{8319F915-1528-49E4-9860-0B4B0AE3E981}"/>
    <cellStyle name="Note 4 3 2 17" xfId="31456" xr:uid="{F75EBDC3-FCD1-481A-B7DA-1F44C55E9975}"/>
    <cellStyle name="Note 4 3 2 17 2" xfId="31457" xr:uid="{EFBFBF11-D44E-4A00-827D-09A83208CA55}"/>
    <cellStyle name="Note 4 3 2 17 2 2" xfId="31458" xr:uid="{9EFC3611-9FFD-411F-9DB9-0ACFCEE050F4}"/>
    <cellStyle name="Note 4 3 2 17 3" xfId="31459" xr:uid="{ECCA5D50-41CC-4D07-B50D-E12E1E575AF2}"/>
    <cellStyle name="Note 4 3 2 18" xfId="31460" xr:uid="{237771B4-D881-45CD-A777-D8A4064860B7}"/>
    <cellStyle name="Note 4 3 2 18 2" xfId="31461" xr:uid="{D88342DE-5998-459B-8FAA-A9B23D9E748B}"/>
    <cellStyle name="Note 4 3 2 19" xfId="31462" xr:uid="{1A2448DC-4FD7-4340-B1F8-08CECDBE0DEB}"/>
    <cellStyle name="Note 4 3 2 2" xfId="31463" xr:uid="{A952F751-ED24-4205-A61D-75A8E9446E98}"/>
    <cellStyle name="Note 4 3 2 2 10" xfId="31464" xr:uid="{77570A92-3751-4D5A-880A-862FC0415414}"/>
    <cellStyle name="Note 4 3 2 2 10 2" xfId="31465" xr:uid="{EC6326A7-E205-401A-8D19-BF30B9AE119C}"/>
    <cellStyle name="Note 4 3 2 2 10 2 2" xfId="31466" xr:uid="{5A90F67A-4AEE-46A9-8BB5-A93EAD873989}"/>
    <cellStyle name="Note 4 3 2 2 10 3" xfId="31467" xr:uid="{285AAFA1-F19B-4DB8-9C99-88FEE4D9A46C}"/>
    <cellStyle name="Note 4 3 2 2 11" xfId="31468" xr:uid="{20F602E1-6E48-4575-A3B0-94841F7344C9}"/>
    <cellStyle name="Note 4 3 2 2 11 2" xfId="31469" xr:uid="{BE7BA9FA-FC6A-4C15-BF56-DDAF9E3AE4DA}"/>
    <cellStyle name="Note 4 3 2 2 11 2 2" xfId="31470" xr:uid="{2348FB85-D6FC-4E8F-BFDB-2354EF3B4262}"/>
    <cellStyle name="Note 4 3 2 2 11 3" xfId="31471" xr:uid="{4C44611C-3285-4824-809A-4057268C6BC3}"/>
    <cellStyle name="Note 4 3 2 2 12" xfId="31472" xr:uid="{B1EE210C-489D-44A0-B77A-E4468C83063D}"/>
    <cellStyle name="Note 4 3 2 2 12 2" xfId="31473" xr:uid="{A522B7CC-25FB-442B-AE15-5751530DD6DD}"/>
    <cellStyle name="Note 4 3 2 2 12 2 2" xfId="31474" xr:uid="{52BB9A3F-3415-434B-820F-249137C04571}"/>
    <cellStyle name="Note 4 3 2 2 12 3" xfId="31475" xr:uid="{7E2034A2-3F8A-481C-B485-79E0DEBA18A6}"/>
    <cellStyle name="Note 4 3 2 2 13" xfId="31476" xr:uid="{65DD5116-3525-4D49-8D9C-67C7B86E27C6}"/>
    <cellStyle name="Note 4 3 2 2 13 2" xfId="31477" xr:uid="{085CF01D-00EF-45F3-8833-341C727A5A53}"/>
    <cellStyle name="Note 4 3 2 2 13 2 2" xfId="31478" xr:uid="{F7E656EC-F466-44BD-B4D5-748826A71945}"/>
    <cellStyle name="Note 4 3 2 2 13 3" xfId="31479" xr:uid="{D8798054-4464-4AC4-9E3A-4BC9A9FF7385}"/>
    <cellStyle name="Note 4 3 2 2 14" xfId="31480" xr:uid="{9C3A6BAE-CF28-4B47-A15E-F08F2A7A484F}"/>
    <cellStyle name="Note 4 3 2 2 14 2" xfId="31481" xr:uid="{5AFDE239-5EAD-4310-8840-443199D2466B}"/>
    <cellStyle name="Note 4 3 2 2 14 2 2" xfId="31482" xr:uid="{988380C7-62EB-4E43-9BC5-BA4AC7A1BF82}"/>
    <cellStyle name="Note 4 3 2 2 14 3" xfId="31483" xr:uid="{2376A761-D10D-4245-8E3E-4F88FDB2B636}"/>
    <cellStyle name="Note 4 3 2 2 15" xfId="31484" xr:uid="{6B9D9EEF-2B3F-479C-8480-6B22FA8E0AF3}"/>
    <cellStyle name="Note 4 3 2 2 15 2" xfId="31485" xr:uid="{30248193-1EBC-4550-A9EA-545783979BA7}"/>
    <cellStyle name="Note 4 3 2 2 15 2 2" xfId="31486" xr:uid="{4FF36F60-E861-434C-A67A-8365537E7966}"/>
    <cellStyle name="Note 4 3 2 2 15 3" xfId="31487" xr:uid="{2E93C5AC-8A99-42D0-8DA9-8AC457AC9831}"/>
    <cellStyle name="Note 4 3 2 2 16" xfId="31488" xr:uid="{D6EAE820-3DED-48D2-B8E8-35D208A2B0F6}"/>
    <cellStyle name="Note 4 3 2 2 16 2" xfId="31489" xr:uid="{7406A6BE-5977-4CE7-A56A-8E528618A5C4}"/>
    <cellStyle name="Note 4 3 2 2 16 2 2" xfId="31490" xr:uid="{174A8F89-9A06-459F-89A0-09FDB679CA8B}"/>
    <cellStyle name="Note 4 3 2 2 16 3" xfId="31491" xr:uid="{45C27F52-DC07-4238-B94A-1FF0278B128E}"/>
    <cellStyle name="Note 4 3 2 2 17" xfId="31492" xr:uid="{795029E2-B4A9-4F3F-9D65-B6048B1AA81C}"/>
    <cellStyle name="Note 4 3 2 2 17 2" xfId="31493" xr:uid="{39B2CB62-683B-4707-A082-4A8DEAB91260}"/>
    <cellStyle name="Note 4 3 2 2 17 2 2" xfId="31494" xr:uid="{BD7F1D18-495E-498C-AA00-985195500B36}"/>
    <cellStyle name="Note 4 3 2 2 17 3" xfId="31495" xr:uid="{91919CC2-DC66-429D-8486-9C74DE4D6B89}"/>
    <cellStyle name="Note 4 3 2 2 18" xfId="31496" xr:uid="{DBFC93A1-A9CF-4DF8-8B09-B239201199A2}"/>
    <cellStyle name="Note 4 3 2 2 18 2" xfId="31497" xr:uid="{9FB76E5B-C2ED-48CD-980E-4C8CFD688B38}"/>
    <cellStyle name="Note 4 3 2 2 18 2 2" xfId="31498" xr:uid="{21161FE5-184A-48D7-8D02-A737F3C64933}"/>
    <cellStyle name="Note 4 3 2 2 18 3" xfId="31499" xr:uid="{7DCDD1A9-347D-4547-98F3-87AA450709C9}"/>
    <cellStyle name="Note 4 3 2 2 19" xfId="31500" xr:uid="{F4EBF707-D9BD-43F0-AD46-7F32F82C0134}"/>
    <cellStyle name="Note 4 3 2 2 19 2" xfId="31501" xr:uid="{4B4DDD9A-7C91-46A1-8D75-CD85EA428966}"/>
    <cellStyle name="Note 4 3 2 2 19 2 2" xfId="31502" xr:uid="{BF23774D-2CB4-4C19-8AF8-C8000CA9AAFF}"/>
    <cellStyle name="Note 4 3 2 2 19 3" xfId="31503" xr:uid="{5114088E-9E3B-4F29-A813-3F24AB8323E6}"/>
    <cellStyle name="Note 4 3 2 2 2" xfId="31504" xr:uid="{E70C483B-5B58-401C-B4E0-342CC6AA0FCB}"/>
    <cellStyle name="Note 4 3 2 2 2 2" xfId="31505" xr:uid="{D974F631-9D88-491A-94D8-25A75AD0B9BA}"/>
    <cellStyle name="Note 4 3 2 2 2 2 2" xfId="31506" xr:uid="{BC756989-E0AE-46AD-9BB2-923BB353CBD3}"/>
    <cellStyle name="Note 4 3 2 2 2 2 3" xfId="31507" xr:uid="{EA75E856-050F-4E6A-A788-E29FA28A6A80}"/>
    <cellStyle name="Note 4 3 2 2 2 3" xfId="31508" xr:uid="{FE6ED122-8DD2-453C-B21B-308F5C589A0A}"/>
    <cellStyle name="Note 4 3 2 2 2 3 2" xfId="31509" xr:uid="{8D5CDDA1-E57D-4363-8404-FDBABFC265F0}"/>
    <cellStyle name="Note 4 3 2 2 2 4" xfId="31510" xr:uid="{8E98D031-6D71-430D-88D5-5058A499512B}"/>
    <cellStyle name="Note 4 3 2 2 20" xfId="31511" xr:uid="{31EC9E09-D0B8-4E1C-B453-7636BAAF838A}"/>
    <cellStyle name="Note 4 3 2 2 20 2" xfId="31512" xr:uid="{A20D9BAA-677D-4CE2-B181-E5FCE2E42226}"/>
    <cellStyle name="Note 4 3 2 2 20 2 2" xfId="31513" xr:uid="{430A2FC7-9797-45E1-81F0-9864A4B79094}"/>
    <cellStyle name="Note 4 3 2 2 20 3" xfId="31514" xr:uid="{A91B611F-68D4-4E7E-BEE8-811914DBE732}"/>
    <cellStyle name="Note 4 3 2 2 21" xfId="31515" xr:uid="{6205FC83-A8CF-4617-9920-85EFE4432B03}"/>
    <cellStyle name="Note 4 3 2 2 21 2" xfId="31516" xr:uid="{408DD34D-A1D2-4316-B6E5-14524F2A05AC}"/>
    <cellStyle name="Note 4 3 2 2 22" xfId="31517" xr:uid="{84FD448E-C1D3-4446-A125-1B085C8865DE}"/>
    <cellStyle name="Note 4 3 2 2 23" xfId="31518" xr:uid="{C5AFC5F6-22CA-4FC7-BC84-7F894C0376E3}"/>
    <cellStyle name="Note 4 3 2 2 3" xfId="31519" xr:uid="{7C3E20A4-D2E8-4221-A6DB-44C60D7A28DC}"/>
    <cellStyle name="Note 4 3 2 2 3 2" xfId="31520" xr:uid="{A513BF5C-0DD0-431E-9166-912DA835CEF0}"/>
    <cellStyle name="Note 4 3 2 2 3 2 2" xfId="31521" xr:uid="{285FA21C-4206-46C9-8F6D-B26EDC2D46F5}"/>
    <cellStyle name="Note 4 3 2 2 3 3" xfId="31522" xr:uid="{F06027ED-D933-491C-A8C5-FA32B290088A}"/>
    <cellStyle name="Note 4 3 2 2 3 4" xfId="31523" xr:uid="{3C41C280-9115-49D3-A4F4-D52CF054DF01}"/>
    <cellStyle name="Note 4 3 2 2 4" xfId="31524" xr:uid="{981298A2-5D30-4D83-85B4-8FEBC283C0D9}"/>
    <cellStyle name="Note 4 3 2 2 4 2" xfId="31525" xr:uid="{B9C028E2-8F6F-489F-B91D-FC256A39123D}"/>
    <cellStyle name="Note 4 3 2 2 4 2 2" xfId="31526" xr:uid="{E59AFBBC-2F7F-415D-B01B-1815CA1E0BB5}"/>
    <cellStyle name="Note 4 3 2 2 4 3" xfId="31527" xr:uid="{617A4678-14FA-45CC-A612-C1B7CA8596DE}"/>
    <cellStyle name="Note 4 3 2 2 4 4" xfId="31528" xr:uid="{148E6F50-1225-4ACD-B404-BADAAB7ED470}"/>
    <cellStyle name="Note 4 3 2 2 5" xfId="31529" xr:uid="{A5DE4A08-54E2-4C9F-AEB7-0F29391DC73A}"/>
    <cellStyle name="Note 4 3 2 2 5 2" xfId="31530" xr:uid="{C09EC2A7-CE56-4870-8D8C-FAD43C6DF1A0}"/>
    <cellStyle name="Note 4 3 2 2 5 2 2" xfId="31531" xr:uid="{85176ECC-90E6-4BA8-B2DE-9318CB8B4BCC}"/>
    <cellStyle name="Note 4 3 2 2 5 3" xfId="31532" xr:uid="{874956C5-A6FB-4BFD-B34A-848B2399CFCE}"/>
    <cellStyle name="Note 4 3 2 2 6" xfId="31533" xr:uid="{7800121E-2A82-4586-9304-374E92322224}"/>
    <cellStyle name="Note 4 3 2 2 6 2" xfId="31534" xr:uid="{1F8B3C29-F400-4872-8C8C-14C4B504CC50}"/>
    <cellStyle name="Note 4 3 2 2 6 2 2" xfId="31535" xr:uid="{C54332B7-C224-477F-A9F9-502CEC613565}"/>
    <cellStyle name="Note 4 3 2 2 6 3" xfId="31536" xr:uid="{A79BC8B4-FA6E-40F5-B76B-9BD2483BA433}"/>
    <cellStyle name="Note 4 3 2 2 7" xfId="31537" xr:uid="{D3EA71E5-B2BA-438A-8C01-59DE8FF7759F}"/>
    <cellStyle name="Note 4 3 2 2 7 2" xfId="31538" xr:uid="{FD65DDD4-38F0-4256-A8CA-CA12D0C46040}"/>
    <cellStyle name="Note 4 3 2 2 7 2 2" xfId="31539" xr:uid="{D53872FC-5A1B-412F-B6CB-15CAB9CFF816}"/>
    <cellStyle name="Note 4 3 2 2 7 3" xfId="31540" xr:uid="{F701364F-B7DE-40E1-AAAC-79F7E2A5B803}"/>
    <cellStyle name="Note 4 3 2 2 8" xfId="31541" xr:uid="{989E662D-2F5B-45BE-B12E-987AFBC9891B}"/>
    <cellStyle name="Note 4 3 2 2 8 2" xfId="31542" xr:uid="{A636103A-FBE4-4F91-A072-F7A14B64E02A}"/>
    <cellStyle name="Note 4 3 2 2 8 2 2" xfId="31543" xr:uid="{2FBA5BBC-4D80-42CD-8B5C-3DC709A183F1}"/>
    <cellStyle name="Note 4 3 2 2 8 3" xfId="31544" xr:uid="{F54F9BC6-E82B-46FD-9EBC-94BA2F8AC743}"/>
    <cellStyle name="Note 4 3 2 2 9" xfId="31545" xr:uid="{87E7D0D4-9CCC-4E1C-9765-761652D13A2D}"/>
    <cellStyle name="Note 4 3 2 2 9 2" xfId="31546" xr:uid="{CC475DA4-4979-4B42-AFF2-AC8EB1671AE2}"/>
    <cellStyle name="Note 4 3 2 2 9 2 2" xfId="31547" xr:uid="{C111C412-AFD5-4D7D-A143-1A8563B40822}"/>
    <cellStyle name="Note 4 3 2 2 9 3" xfId="31548" xr:uid="{3DDDE1AB-05D1-44F8-A392-113C8A873323}"/>
    <cellStyle name="Note 4 3 2 20" xfId="31549" xr:uid="{AB63AB67-04B6-4938-B2E9-35A392D10A61}"/>
    <cellStyle name="Note 4 3 2 3" xfId="31550" xr:uid="{873D0D5E-24A4-449E-A0C6-CA818C8D3A99}"/>
    <cellStyle name="Note 4 3 2 3 2" xfId="31551" xr:uid="{3EC19500-06B6-4D14-B809-BCF0C18F3F07}"/>
    <cellStyle name="Note 4 3 2 3 2 2" xfId="31552" xr:uid="{03A8A0F5-2885-4F60-AF9E-B0B855320D93}"/>
    <cellStyle name="Note 4 3 2 3 2 3" xfId="31553" xr:uid="{CD3FA2EB-177B-48F1-A95A-2E1B54BAB1B4}"/>
    <cellStyle name="Note 4 3 2 3 3" xfId="31554" xr:uid="{DB284EB3-80CB-4025-9DF5-D93B1BC4DA59}"/>
    <cellStyle name="Note 4 3 2 3 3 2" xfId="31555" xr:uid="{B2FF228D-4F55-45CF-9627-6291A8AB0A3A}"/>
    <cellStyle name="Note 4 3 2 3 4" xfId="31556" xr:uid="{5FDE40AD-8B83-4660-B0FD-EEB34A8BEAB4}"/>
    <cellStyle name="Note 4 3 2 4" xfId="31557" xr:uid="{A4482CE1-6EF8-4D83-B9D0-216160DE2025}"/>
    <cellStyle name="Note 4 3 2 4 2" xfId="31558" xr:uid="{44B7F7B4-7154-4563-A57E-6B3BEA05BDEF}"/>
    <cellStyle name="Note 4 3 2 4 2 2" xfId="31559" xr:uid="{44C20B5D-ED22-41C3-B5C0-35A5D6E9D796}"/>
    <cellStyle name="Note 4 3 2 4 3" xfId="31560" xr:uid="{244998DF-1871-418F-B8C0-4DA39AF16D3F}"/>
    <cellStyle name="Note 4 3 2 4 4" xfId="31561" xr:uid="{46CD8898-E708-4898-99F3-C8F478D731FE}"/>
    <cellStyle name="Note 4 3 2 5" xfId="31562" xr:uid="{F02F2058-32C5-4BC0-AB49-9B94376637F9}"/>
    <cellStyle name="Note 4 3 2 5 2" xfId="31563" xr:uid="{6F07B66E-557A-4B47-8FC8-A4993D93C592}"/>
    <cellStyle name="Note 4 3 2 5 2 2" xfId="31564" xr:uid="{2DB98CE6-AE3F-43E8-9EC6-66CD41358BB6}"/>
    <cellStyle name="Note 4 3 2 5 3" xfId="31565" xr:uid="{88DDFEEF-97DF-4CA3-92E6-8B048D1C90F8}"/>
    <cellStyle name="Note 4 3 2 5 4" xfId="31566" xr:uid="{53AEAE83-B478-47AA-ABC7-E4E9A0E70FFD}"/>
    <cellStyle name="Note 4 3 2 6" xfId="31567" xr:uid="{AA062B96-E566-4085-950A-1CDC5CB1C1EB}"/>
    <cellStyle name="Note 4 3 2 6 2" xfId="31568" xr:uid="{62CB8781-1B76-4118-B1CB-C38933968E2C}"/>
    <cellStyle name="Note 4 3 2 6 2 2" xfId="31569" xr:uid="{2C248D58-3C66-48B8-A6BA-02DCE135A050}"/>
    <cellStyle name="Note 4 3 2 6 3" xfId="31570" xr:uid="{A287000F-C93B-4DD2-8F58-0F0BC0E154CB}"/>
    <cellStyle name="Note 4 3 2 7" xfId="31571" xr:uid="{2E955D62-35BF-400A-A31C-98FBDFD36985}"/>
    <cellStyle name="Note 4 3 2 7 2" xfId="31572" xr:uid="{0E045AA3-2462-4B1F-9CA9-5368CF388202}"/>
    <cellStyle name="Note 4 3 2 7 2 2" xfId="31573" xr:uid="{39CE8DB7-A3FD-4B89-829F-C4806FD45B93}"/>
    <cellStyle name="Note 4 3 2 7 3" xfId="31574" xr:uid="{E7CE545C-692B-4B0F-AB3F-1C475506FA1A}"/>
    <cellStyle name="Note 4 3 2 8" xfId="31575" xr:uid="{B741A285-40A8-4446-9E4C-A766AFCB568F}"/>
    <cellStyle name="Note 4 3 2 8 2" xfId="31576" xr:uid="{D09B3CB2-6E5E-4996-84AA-2305D6EE5867}"/>
    <cellStyle name="Note 4 3 2 8 2 2" xfId="31577" xr:uid="{2C3983ED-12EC-4F55-A2B7-DBA37D1F468A}"/>
    <cellStyle name="Note 4 3 2 8 3" xfId="31578" xr:uid="{32330637-9EA2-41E3-A344-0C1DDC665E25}"/>
    <cellStyle name="Note 4 3 2 9" xfId="31579" xr:uid="{6AA857DE-2B97-48F7-8458-547CBC55F7B8}"/>
    <cellStyle name="Note 4 3 2 9 2" xfId="31580" xr:uid="{D4831571-C8D7-41AA-BA05-BCAACAFDF4FF}"/>
    <cellStyle name="Note 4 3 2 9 2 2" xfId="31581" xr:uid="{61A443B4-6BD6-4815-BA7C-BEE669946128}"/>
    <cellStyle name="Note 4 3 2 9 3" xfId="31582" xr:uid="{9FD1B797-D2AA-4524-80FE-A957981F4D36}"/>
    <cellStyle name="Note 4 3 20" xfId="31583" xr:uid="{90514892-9EA6-465C-A91F-C44B6919E765}"/>
    <cellStyle name="Note 4 3 20 2" xfId="31584" xr:uid="{2B24BD76-6FEC-4FC3-9172-3324A0D9DC4A}"/>
    <cellStyle name="Note 4 3 20 2 2" xfId="31585" xr:uid="{7D304E99-2175-4A49-AFE2-6751F29F956A}"/>
    <cellStyle name="Note 4 3 20 3" xfId="31586" xr:uid="{6DE1F2B6-9422-417B-988D-A770B437A7C8}"/>
    <cellStyle name="Note 4 3 21" xfId="31587" xr:uid="{09560ABD-670E-4018-B56A-053D69CA54EF}"/>
    <cellStyle name="Note 4 3 21 2" xfId="31588" xr:uid="{ED955C5E-97BC-4A60-A164-24D6C7181EB6}"/>
    <cellStyle name="Note 4 3 22" xfId="31589" xr:uid="{23357ADA-6D07-4E4F-9DD8-68067094AFBD}"/>
    <cellStyle name="Note 4 3 23" xfId="31590" xr:uid="{C13D1463-C5AE-41C2-807F-8E68A7668D44}"/>
    <cellStyle name="Note 4 3 3" xfId="31591" xr:uid="{93BA8834-8D2C-4D60-A773-1458446A90DA}"/>
    <cellStyle name="Note 4 3 3 10" xfId="31592" xr:uid="{7C5385C4-8BA1-4519-8AFB-09B9207CBC4A}"/>
    <cellStyle name="Note 4 3 3 10 2" xfId="31593" xr:uid="{2285A2B3-308A-408D-B6FF-1415A69A46B2}"/>
    <cellStyle name="Note 4 3 3 10 2 2" xfId="31594" xr:uid="{98D2AA1F-A589-4DDB-9A87-DBE325CFD3DE}"/>
    <cellStyle name="Note 4 3 3 10 3" xfId="31595" xr:uid="{F4D65980-96A2-42D2-8259-F7539C7716D3}"/>
    <cellStyle name="Note 4 3 3 11" xfId="31596" xr:uid="{3614628A-2379-4C5B-B0AE-5CEECC169BE2}"/>
    <cellStyle name="Note 4 3 3 11 2" xfId="31597" xr:uid="{0FB2C8A2-1A6A-4577-A99E-A672514CEBC7}"/>
    <cellStyle name="Note 4 3 3 11 2 2" xfId="31598" xr:uid="{07E31E63-E034-42B5-A88F-EB1E13188836}"/>
    <cellStyle name="Note 4 3 3 11 3" xfId="31599" xr:uid="{7A9AD587-B508-4230-875F-EE54EFCC8EED}"/>
    <cellStyle name="Note 4 3 3 12" xfId="31600" xr:uid="{60AF46EC-E175-4CEB-90F5-D8B5676C2B73}"/>
    <cellStyle name="Note 4 3 3 12 2" xfId="31601" xr:uid="{12061F8B-61AB-46B6-B224-32DAD062DBE5}"/>
    <cellStyle name="Note 4 3 3 12 2 2" xfId="31602" xr:uid="{29FEB8FA-4993-48DD-8A72-EB7A13BAB9C4}"/>
    <cellStyle name="Note 4 3 3 12 3" xfId="31603" xr:uid="{A929F21C-8450-4AD7-86DB-92DC163A2B20}"/>
    <cellStyle name="Note 4 3 3 13" xfId="31604" xr:uid="{2D06D7FC-9F9B-4203-B5D9-6EEA773D5E2E}"/>
    <cellStyle name="Note 4 3 3 13 2" xfId="31605" xr:uid="{AC1C2021-F601-4E31-A511-8631D30BEB55}"/>
    <cellStyle name="Note 4 3 3 13 2 2" xfId="31606" xr:uid="{984083DE-EA1C-43DA-AAF8-DE4005C7D8B4}"/>
    <cellStyle name="Note 4 3 3 13 3" xfId="31607" xr:uid="{CB6ED25F-32B1-4104-9202-C56BDD6E158F}"/>
    <cellStyle name="Note 4 3 3 14" xfId="31608" xr:uid="{4115C226-08C2-4EBF-85B5-3A6C549E4A73}"/>
    <cellStyle name="Note 4 3 3 14 2" xfId="31609" xr:uid="{EC630C9E-6138-440C-BE8E-729ABA411F28}"/>
    <cellStyle name="Note 4 3 3 14 2 2" xfId="31610" xr:uid="{5A0A3FCF-98BB-45CC-933F-B4A3BCDA89F5}"/>
    <cellStyle name="Note 4 3 3 14 3" xfId="31611" xr:uid="{24A26646-9719-4902-94EB-28E2C5EC71AA}"/>
    <cellStyle name="Note 4 3 3 15" xfId="31612" xr:uid="{8F0BD650-3D7E-431D-8168-425479A0ADA4}"/>
    <cellStyle name="Note 4 3 3 15 2" xfId="31613" xr:uid="{197FD7D6-D196-40B1-8A6F-F2D9BD556810}"/>
    <cellStyle name="Note 4 3 3 15 2 2" xfId="31614" xr:uid="{3FEAA889-87E6-4CBF-89D2-0B682B5411A8}"/>
    <cellStyle name="Note 4 3 3 15 3" xfId="31615" xr:uid="{BEC970FB-B997-4473-A137-8DF2007A205F}"/>
    <cellStyle name="Note 4 3 3 16" xfId="31616" xr:uid="{960F032C-E1D4-45CF-A7FC-8615032046B1}"/>
    <cellStyle name="Note 4 3 3 16 2" xfId="31617" xr:uid="{FEB6688E-EE3A-4A0D-A8EA-844FF7BB3EA4}"/>
    <cellStyle name="Note 4 3 3 16 2 2" xfId="31618" xr:uid="{E8272597-0873-4D5D-A676-CA95F3942451}"/>
    <cellStyle name="Note 4 3 3 16 3" xfId="31619" xr:uid="{5F710B76-B9A9-4E5E-846B-768E80E96F53}"/>
    <cellStyle name="Note 4 3 3 17" xfId="31620" xr:uid="{B58E2057-CE61-4449-A763-C960977E3DEC}"/>
    <cellStyle name="Note 4 3 3 17 2" xfId="31621" xr:uid="{8E96FA48-62C0-41A0-8C06-E13756A2E555}"/>
    <cellStyle name="Note 4 3 3 17 2 2" xfId="31622" xr:uid="{A481E277-4E07-4347-8D81-8C9F473BE0AD}"/>
    <cellStyle name="Note 4 3 3 17 3" xfId="31623" xr:uid="{E06E8419-F36C-429B-9453-E0A026102210}"/>
    <cellStyle name="Note 4 3 3 18" xfId="31624" xr:uid="{E6B53A8A-AF5C-40B5-A161-A780D1218BC4}"/>
    <cellStyle name="Note 4 3 3 18 2" xfId="31625" xr:uid="{4B648BA4-E2C6-4AC4-9B3E-B675F28AEEC4}"/>
    <cellStyle name="Note 4 3 3 19" xfId="31626" xr:uid="{67F9B801-D1C1-46FD-9815-9A6D0464FD14}"/>
    <cellStyle name="Note 4 3 3 2" xfId="31627" xr:uid="{C00C6B1A-3807-4815-BF61-894151FCAC20}"/>
    <cellStyle name="Note 4 3 3 2 10" xfId="31628" xr:uid="{5B2DB3AB-6C03-4304-B15F-2E8D64F7BBED}"/>
    <cellStyle name="Note 4 3 3 2 10 2" xfId="31629" xr:uid="{2195D478-4C76-46C7-B33F-BD11C133CB41}"/>
    <cellStyle name="Note 4 3 3 2 10 2 2" xfId="31630" xr:uid="{56EE3A7B-0343-420B-935B-C86996797322}"/>
    <cellStyle name="Note 4 3 3 2 10 3" xfId="31631" xr:uid="{2AFDA325-6BB6-46F8-8DAA-DCA450177154}"/>
    <cellStyle name="Note 4 3 3 2 11" xfId="31632" xr:uid="{178FE99A-69C9-4F68-BBC6-5787491C55B0}"/>
    <cellStyle name="Note 4 3 3 2 11 2" xfId="31633" xr:uid="{85C3DF3E-0BBC-4D1D-BD0A-333FD23E5919}"/>
    <cellStyle name="Note 4 3 3 2 11 2 2" xfId="31634" xr:uid="{0A4966C9-C35C-4545-8A03-0DB6A1F452F8}"/>
    <cellStyle name="Note 4 3 3 2 11 3" xfId="31635" xr:uid="{F1CD8DE7-8542-4C92-A6A4-F8F37BFA6218}"/>
    <cellStyle name="Note 4 3 3 2 12" xfId="31636" xr:uid="{8F706B64-9616-4B9C-86A7-8A03CFC1E9B2}"/>
    <cellStyle name="Note 4 3 3 2 12 2" xfId="31637" xr:uid="{648F25E8-E02E-45AB-835C-EAEEA001AB4C}"/>
    <cellStyle name="Note 4 3 3 2 12 2 2" xfId="31638" xr:uid="{56055271-E2D0-45D3-B5EF-4EA53F8195B8}"/>
    <cellStyle name="Note 4 3 3 2 12 3" xfId="31639" xr:uid="{1CCEF39B-DB8E-4D0B-8C77-5D6BE53570C3}"/>
    <cellStyle name="Note 4 3 3 2 13" xfId="31640" xr:uid="{06F59F90-8533-4863-AD55-12D6FE4B1344}"/>
    <cellStyle name="Note 4 3 3 2 13 2" xfId="31641" xr:uid="{B8FBAC75-9605-480C-AB8A-1D21F0F477E1}"/>
    <cellStyle name="Note 4 3 3 2 13 2 2" xfId="31642" xr:uid="{FB721459-E7A2-4C02-BDD1-5FAE990E4771}"/>
    <cellStyle name="Note 4 3 3 2 13 3" xfId="31643" xr:uid="{E5CA75EB-3174-48CF-99CE-1BC2355F49D7}"/>
    <cellStyle name="Note 4 3 3 2 14" xfId="31644" xr:uid="{D0FBDAB7-01B6-41DA-9B29-D86E1EEA5E98}"/>
    <cellStyle name="Note 4 3 3 2 14 2" xfId="31645" xr:uid="{E6217CE2-6A49-4C56-A56E-E9A7FBE158A0}"/>
    <cellStyle name="Note 4 3 3 2 14 2 2" xfId="31646" xr:uid="{DFEA13C8-F128-467E-B530-733D752ACA19}"/>
    <cellStyle name="Note 4 3 3 2 14 3" xfId="31647" xr:uid="{7CB94E7F-80BA-48E2-8EB9-B00D9E702116}"/>
    <cellStyle name="Note 4 3 3 2 15" xfId="31648" xr:uid="{CC9B7194-8DE6-4ACC-B100-8D5090A1C91D}"/>
    <cellStyle name="Note 4 3 3 2 15 2" xfId="31649" xr:uid="{79470A8D-B6B9-46D2-9582-D6976679A51B}"/>
    <cellStyle name="Note 4 3 3 2 15 2 2" xfId="31650" xr:uid="{C10F5B27-A221-4982-8465-649E91CE31B9}"/>
    <cellStyle name="Note 4 3 3 2 15 3" xfId="31651" xr:uid="{1CF5BFA3-C61D-4B4A-AF92-AFA266539D79}"/>
    <cellStyle name="Note 4 3 3 2 16" xfId="31652" xr:uid="{93F8DF0C-7967-4F62-9156-BD0B47EAE844}"/>
    <cellStyle name="Note 4 3 3 2 16 2" xfId="31653" xr:uid="{68C08DF5-6787-459B-B4AC-E220ED77FFE2}"/>
    <cellStyle name="Note 4 3 3 2 16 2 2" xfId="31654" xr:uid="{C2DB5077-47AF-4907-8E71-F1B740C6099F}"/>
    <cellStyle name="Note 4 3 3 2 16 3" xfId="31655" xr:uid="{8982CF5A-F130-44F3-8CB8-AA3F64626210}"/>
    <cellStyle name="Note 4 3 3 2 17" xfId="31656" xr:uid="{DC5FB7CA-4233-4FB1-B5A2-0B715E1CE042}"/>
    <cellStyle name="Note 4 3 3 2 17 2" xfId="31657" xr:uid="{C3E88F6C-5EC5-48D8-AA17-989F98340091}"/>
    <cellStyle name="Note 4 3 3 2 17 2 2" xfId="31658" xr:uid="{FDF7BB41-96C1-48E2-8654-F03C3BB88FA6}"/>
    <cellStyle name="Note 4 3 3 2 17 3" xfId="31659" xr:uid="{4832BB2C-E602-42DC-981B-CA0E7A82DA26}"/>
    <cellStyle name="Note 4 3 3 2 18" xfId="31660" xr:uid="{AFFF0203-52EE-42F5-98F7-AB537D0C8A05}"/>
    <cellStyle name="Note 4 3 3 2 18 2" xfId="31661" xr:uid="{31904C6F-4736-4A88-AE62-E6885F2A6A96}"/>
    <cellStyle name="Note 4 3 3 2 18 2 2" xfId="31662" xr:uid="{048EC5B7-1F30-4B8A-AEFD-65DFB2750612}"/>
    <cellStyle name="Note 4 3 3 2 18 3" xfId="31663" xr:uid="{79473C8F-6B20-4286-8FF9-8A4B66949322}"/>
    <cellStyle name="Note 4 3 3 2 19" xfId="31664" xr:uid="{29F8A709-B6CD-4E39-9DEA-EF1F7643A049}"/>
    <cellStyle name="Note 4 3 3 2 19 2" xfId="31665" xr:uid="{F07E387E-6D93-47F6-B999-1C7200AEEE0E}"/>
    <cellStyle name="Note 4 3 3 2 19 2 2" xfId="31666" xr:uid="{BA612DE6-0343-43EA-8B94-13350D63F306}"/>
    <cellStyle name="Note 4 3 3 2 19 3" xfId="31667" xr:uid="{A7A688D3-0AD4-402E-AFFE-3F7D9BAD04A8}"/>
    <cellStyle name="Note 4 3 3 2 2" xfId="31668" xr:uid="{E41AEA5E-E3C4-468D-84BE-274F33701DB3}"/>
    <cellStyle name="Note 4 3 3 2 2 2" xfId="31669" xr:uid="{F3EEB6E2-74FB-4E4B-B824-E3961A52B885}"/>
    <cellStyle name="Note 4 3 3 2 2 2 2" xfId="31670" xr:uid="{AC41D973-51C8-48DE-AA8A-E2612AF45382}"/>
    <cellStyle name="Note 4 3 3 2 2 3" xfId="31671" xr:uid="{B917E6F8-0E80-4891-9ABC-70AD742BDAC2}"/>
    <cellStyle name="Note 4 3 3 2 2 4" xfId="31672" xr:uid="{A53A169B-0197-4CDD-994F-80922F0E1153}"/>
    <cellStyle name="Note 4 3 3 2 20" xfId="31673" xr:uid="{C966E4DF-1940-49C7-9761-ACA0510BC863}"/>
    <cellStyle name="Note 4 3 3 2 20 2" xfId="31674" xr:uid="{6E62B9FA-0A30-4660-84E2-E23BE084FF0B}"/>
    <cellStyle name="Note 4 3 3 2 20 2 2" xfId="31675" xr:uid="{AF219AB3-74DF-42E8-A620-4D40384D1186}"/>
    <cellStyle name="Note 4 3 3 2 20 3" xfId="31676" xr:uid="{801D7183-92F7-4A6D-9C80-6C39FCA9D3F5}"/>
    <cellStyle name="Note 4 3 3 2 21" xfId="31677" xr:uid="{4E08CB89-7A35-4162-A83A-6539436FFD26}"/>
    <cellStyle name="Note 4 3 3 2 21 2" xfId="31678" xr:uid="{343F6F39-BE61-4A22-9EBC-E0BCC547FFD4}"/>
    <cellStyle name="Note 4 3 3 2 22" xfId="31679" xr:uid="{517918FE-7AFC-4E07-9EB5-AE6E8BACA36A}"/>
    <cellStyle name="Note 4 3 3 2 23" xfId="31680" xr:uid="{06FEA583-0D10-4BD0-AE56-2D939C55CA8E}"/>
    <cellStyle name="Note 4 3 3 2 3" xfId="31681" xr:uid="{F2794A9F-9FC5-4799-836A-8438D3F22426}"/>
    <cellStyle name="Note 4 3 3 2 3 2" xfId="31682" xr:uid="{723D8C81-7E5B-4EE5-B508-11444CC1BA7F}"/>
    <cellStyle name="Note 4 3 3 2 3 2 2" xfId="31683" xr:uid="{62A1CEF2-86B8-4078-A050-20D38E32C575}"/>
    <cellStyle name="Note 4 3 3 2 3 3" xfId="31684" xr:uid="{BC7171B5-CC01-4846-8097-3CF57AD256A8}"/>
    <cellStyle name="Note 4 3 3 2 3 4" xfId="31685" xr:uid="{17079D47-AA14-4EF4-B062-A5FE19B30D50}"/>
    <cellStyle name="Note 4 3 3 2 4" xfId="31686" xr:uid="{59F9C7F2-A30B-4B68-BE90-D9787A561B02}"/>
    <cellStyle name="Note 4 3 3 2 4 2" xfId="31687" xr:uid="{6C98A11A-305A-4884-9CE9-C7558B400130}"/>
    <cellStyle name="Note 4 3 3 2 4 2 2" xfId="31688" xr:uid="{A7664E08-7F17-4C35-ABE1-60F7468B4C44}"/>
    <cellStyle name="Note 4 3 3 2 4 3" xfId="31689" xr:uid="{1A5DB180-D414-4370-8E04-A1050C4BB242}"/>
    <cellStyle name="Note 4 3 3 2 5" xfId="31690" xr:uid="{77BC695B-8900-40BE-8E59-5B4AF8DE2841}"/>
    <cellStyle name="Note 4 3 3 2 5 2" xfId="31691" xr:uid="{75F645A9-7470-4347-9E86-6FE770B8F8A2}"/>
    <cellStyle name="Note 4 3 3 2 5 2 2" xfId="31692" xr:uid="{BCA44604-01E4-4210-BAE7-71B14825E34A}"/>
    <cellStyle name="Note 4 3 3 2 5 3" xfId="31693" xr:uid="{6C34C9B9-809A-4ED9-B4B4-6AB7DCB88A82}"/>
    <cellStyle name="Note 4 3 3 2 6" xfId="31694" xr:uid="{4AE83BA4-5774-4A1C-B572-B66FFC19FD56}"/>
    <cellStyle name="Note 4 3 3 2 6 2" xfId="31695" xr:uid="{362D70E0-E074-45FA-8F00-FEF92BDD8E20}"/>
    <cellStyle name="Note 4 3 3 2 6 2 2" xfId="31696" xr:uid="{F53FFEB6-440F-4EEC-B319-0960C69A3EC1}"/>
    <cellStyle name="Note 4 3 3 2 6 3" xfId="31697" xr:uid="{72C06A83-57ED-40EF-82F1-94D8EF311CDD}"/>
    <cellStyle name="Note 4 3 3 2 7" xfId="31698" xr:uid="{31E193E9-3F90-4750-9B44-1985CFED524D}"/>
    <cellStyle name="Note 4 3 3 2 7 2" xfId="31699" xr:uid="{FA9AEB4F-3A0A-4BF8-B20B-D391A268474B}"/>
    <cellStyle name="Note 4 3 3 2 7 2 2" xfId="31700" xr:uid="{DEE85371-5436-4746-91E5-656FD6EB4C02}"/>
    <cellStyle name="Note 4 3 3 2 7 3" xfId="31701" xr:uid="{15C2062A-1A4D-4C4C-A979-B4A9715BEBC0}"/>
    <cellStyle name="Note 4 3 3 2 8" xfId="31702" xr:uid="{B4172323-86DA-4C8A-A17E-D147355EC6DB}"/>
    <cellStyle name="Note 4 3 3 2 8 2" xfId="31703" xr:uid="{1DDA73F8-55CC-4AD2-80E7-4B7F5213700D}"/>
    <cellStyle name="Note 4 3 3 2 8 2 2" xfId="31704" xr:uid="{2B188BBF-A776-4B02-87C3-DDD01BBDC830}"/>
    <cellStyle name="Note 4 3 3 2 8 3" xfId="31705" xr:uid="{F7A2E290-659C-437A-9426-0138327B768D}"/>
    <cellStyle name="Note 4 3 3 2 9" xfId="31706" xr:uid="{C582DA17-A31B-4B52-8AF5-149F4CA13A07}"/>
    <cellStyle name="Note 4 3 3 2 9 2" xfId="31707" xr:uid="{AADB16F0-0509-4E12-A437-66EDCAA97F1C}"/>
    <cellStyle name="Note 4 3 3 2 9 2 2" xfId="31708" xr:uid="{6CA2A39C-D4AB-4D72-BA93-90D18C25DFEC}"/>
    <cellStyle name="Note 4 3 3 2 9 3" xfId="31709" xr:uid="{735916FD-9193-4E00-ADA4-7E822E6C83DF}"/>
    <cellStyle name="Note 4 3 3 20" xfId="31710" xr:uid="{19740C3A-1EF1-4193-86E7-9C5AE537FD13}"/>
    <cellStyle name="Note 4 3 3 3" xfId="31711" xr:uid="{63197046-D519-4033-9054-B50964E79001}"/>
    <cellStyle name="Note 4 3 3 3 2" xfId="31712" xr:uid="{3276D4A4-6238-4B38-8674-C8D17A856D1B}"/>
    <cellStyle name="Note 4 3 3 3 2 2" xfId="31713" xr:uid="{EFF48258-7AB4-4C42-9B86-880D12A0D060}"/>
    <cellStyle name="Note 4 3 3 3 3" xfId="31714" xr:uid="{1C0DF45B-B374-4DB9-BCA7-131BE804BC06}"/>
    <cellStyle name="Note 4 3 3 3 4" xfId="31715" xr:uid="{494863CA-59D0-4A47-8801-B41170B7EFDA}"/>
    <cellStyle name="Note 4 3 3 4" xfId="31716" xr:uid="{B9F93154-1C69-4B40-AE4E-F1F0E92A56BB}"/>
    <cellStyle name="Note 4 3 3 4 2" xfId="31717" xr:uid="{7CCBAB77-9B6B-4A2A-A072-77357387DC9B}"/>
    <cellStyle name="Note 4 3 3 4 2 2" xfId="31718" xr:uid="{4294A08D-6897-46F1-9B74-D6BC8B8B73C8}"/>
    <cellStyle name="Note 4 3 3 4 3" xfId="31719" xr:uid="{00B6E706-432D-4828-98E5-9EAE8E2B5A82}"/>
    <cellStyle name="Note 4 3 3 4 4" xfId="31720" xr:uid="{C88BEEE8-F1C8-4BC6-8089-87BB7A6C281F}"/>
    <cellStyle name="Note 4 3 3 5" xfId="31721" xr:uid="{47455BEC-020B-4FD7-A721-0759AA8ACF04}"/>
    <cellStyle name="Note 4 3 3 5 2" xfId="31722" xr:uid="{DE1099FB-2072-49F9-A41D-5D97C0ACD926}"/>
    <cellStyle name="Note 4 3 3 5 2 2" xfId="31723" xr:uid="{B56096C4-4F0C-4644-94E0-A5885FDA5609}"/>
    <cellStyle name="Note 4 3 3 5 3" xfId="31724" xr:uid="{1371FEC9-561D-4D7F-A153-263770489B91}"/>
    <cellStyle name="Note 4 3 3 6" xfId="31725" xr:uid="{95715822-07B0-4EBB-9234-EB21380DD61B}"/>
    <cellStyle name="Note 4 3 3 6 2" xfId="31726" xr:uid="{6B5E4269-834F-4F05-B8B7-4277C544222F}"/>
    <cellStyle name="Note 4 3 3 6 2 2" xfId="31727" xr:uid="{88B9C1A3-180D-45E7-8360-874AAD65C8AE}"/>
    <cellStyle name="Note 4 3 3 6 3" xfId="31728" xr:uid="{F05B7B25-3F5A-4DF8-9301-9E1693C724ED}"/>
    <cellStyle name="Note 4 3 3 7" xfId="31729" xr:uid="{F749B26D-ACA3-4D91-B2E0-A7870B469490}"/>
    <cellStyle name="Note 4 3 3 7 2" xfId="31730" xr:uid="{2224032F-F557-49BB-96AC-02C33A62DC6F}"/>
    <cellStyle name="Note 4 3 3 7 2 2" xfId="31731" xr:uid="{BCFD0240-E5AA-4B38-B1B4-E19E5077CD4D}"/>
    <cellStyle name="Note 4 3 3 7 3" xfId="31732" xr:uid="{C2AE8C2C-73AA-4AF3-A4DC-90C481645365}"/>
    <cellStyle name="Note 4 3 3 8" xfId="31733" xr:uid="{225C6EB9-9F2A-4B77-8F8D-BD45E69580B4}"/>
    <cellStyle name="Note 4 3 3 8 2" xfId="31734" xr:uid="{1A0C0818-C21A-4403-A950-E4AE5A1CA58D}"/>
    <cellStyle name="Note 4 3 3 8 2 2" xfId="31735" xr:uid="{F32CFD9D-99F4-475A-BB9A-C91C22256F54}"/>
    <cellStyle name="Note 4 3 3 8 3" xfId="31736" xr:uid="{4E903AD0-A93B-46D9-869C-D9A72DED80AC}"/>
    <cellStyle name="Note 4 3 3 9" xfId="31737" xr:uid="{9FE5DB30-AC2D-464B-9E62-440C3D31638E}"/>
    <cellStyle name="Note 4 3 3 9 2" xfId="31738" xr:uid="{1D3EB104-C830-456C-BA5B-22F887D0E791}"/>
    <cellStyle name="Note 4 3 3 9 2 2" xfId="31739" xr:uid="{EFC76FF1-CFE8-401E-8DE1-91B2B34856D5}"/>
    <cellStyle name="Note 4 3 3 9 3" xfId="31740" xr:uid="{98F12632-1E78-4771-B43D-6AED628FD302}"/>
    <cellStyle name="Note 4 3 4" xfId="31741" xr:uid="{A2933D3A-181D-4B9C-B0FB-24AAA43B7D27}"/>
    <cellStyle name="Note 4 3 4 10" xfId="31742" xr:uid="{CB77D634-53C6-4F00-B90B-913EC3FA78E1}"/>
    <cellStyle name="Note 4 3 4 10 2" xfId="31743" xr:uid="{108EC430-89F8-4414-A9E1-6985B82BAF46}"/>
    <cellStyle name="Note 4 3 4 10 2 2" xfId="31744" xr:uid="{0B88416E-00CD-4880-A446-88D99F7BA536}"/>
    <cellStyle name="Note 4 3 4 10 3" xfId="31745" xr:uid="{AE9801FA-95D2-4237-868F-44C7D3BD26B6}"/>
    <cellStyle name="Note 4 3 4 11" xfId="31746" xr:uid="{11809F50-7812-48FB-87E6-2851F3F214B0}"/>
    <cellStyle name="Note 4 3 4 11 2" xfId="31747" xr:uid="{0866C301-0C69-4694-84BE-EC40AE0EE561}"/>
    <cellStyle name="Note 4 3 4 11 2 2" xfId="31748" xr:uid="{2FC9FEF4-94E5-461A-B079-EA7BB7FFF8A5}"/>
    <cellStyle name="Note 4 3 4 11 3" xfId="31749" xr:uid="{2F1515B3-443B-41F5-B938-064E81844F39}"/>
    <cellStyle name="Note 4 3 4 12" xfId="31750" xr:uid="{EF1FE1DD-5AD0-48B4-8AEE-FFC806B57B49}"/>
    <cellStyle name="Note 4 3 4 12 2" xfId="31751" xr:uid="{AB4379A6-46CB-4904-B8C2-BC449C54DD3E}"/>
    <cellStyle name="Note 4 3 4 12 2 2" xfId="31752" xr:uid="{CF240580-AE84-452E-B3D1-55ADFD6AEF33}"/>
    <cellStyle name="Note 4 3 4 12 3" xfId="31753" xr:uid="{8C0305D9-0DBB-4073-A1F8-7AB23C5FA4C5}"/>
    <cellStyle name="Note 4 3 4 13" xfId="31754" xr:uid="{30C07F92-616B-4D3A-BE86-0696F04EB1A6}"/>
    <cellStyle name="Note 4 3 4 13 2" xfId="31755" xr:uid="{76849258-CD30-42B5-9E54-489FA78111AD}"/>
    <cellStyle name="Note 4 3 4 13 2 2" xfId="31756" xr:uid="{740B5398-F7FD-4E8E-AE87-3193A9F26B54}"/>
    <cellStyle name="Note 4 3 4 13 3" xfId="31757" xr:uid="{DF022728-EB3A-46C1-994B-5DBD674D37D5}"/>
    <cellStyle name="Note 4 3 4 14" xfId="31758" xr:uid="{C12897DE-D1E9-41E6-A3DD-FFE52ED44534}"/>
    <cellStyle name="Note 4 3 4 14 2" xfId="31759" xr:uid="{CA5CFDEA-F853-4FE7-8937-C315F1C030FA}"/>
    <cellStyle name="Note 4 3 4 14 2 2" xfId="31760" xr:uid="{63403FA7-4F92-4202-8D04-4C090DD9A254}"/>
    <cellStyle name="Note 4 3 4 14 3" xfId="31761" xr:uid="{C8B90D7A-6F19-4B72-8240-B2A3A5A7C2FF}"/>
    <cellStyle name="Note 4 3 4 15" xfId="31762" xr:uid="{4C6E0102-2668-4697-88C9-B235F3A82557}"/>
    <cellStyle name="Note 4 3 4 15 2" xfId="31763" xr:uid="{2A8E89C6-F5D2-4DA9-ADDD-8A9E5F05F8EB}"/>
    <cellStyle name="Note 4 3 4 15 2 2" xfId="31764" xr:uid="{F034F39B-D6BC-467A-BA8D-6ADB066160D1}"/>
    <cellStyle name="Note 4 3 4 15 3" xfId="31765" xr:uid="{F0014EDB-D9AA-468E-B383-F0B9C1B2B9F1}"/>
    <cellStyle name="Note 4 3 4 16" xfId="31766" xr:uid="{A97167FE-8F9F-43C7-A4DE-A13953DE467B}"/>
    <cellStyle name="Note 4 3 4 16 2" xfId="31767" xr:uid="{8EC97FE3-B152-4EB6-88CD-E2BAAAF5D60B}"/>
    <cellStyle name="Note 4 3 4 16 2 2" xfId="31768" xr:uid="{3458E83B-4869-43D5-9599-C1C69E43AE35}"/>
    <cellStyle name="Note 4 3 4 16 3" xfId="31769" xr:uid="{457AC958-896B-4925-B2A9-D64CA333DFC6}"/>
    <cellStyle name="Note 4 3 4 17" xfId="31770" xr:uid="{FAEB88CD-678B-44B2-8270-1B7C3AE0E0EA}"/>
    <cellStyle name="Note 4 3 4 17 2" xfId="31771" xr:uid="{122D8B30-B604-4770-A789-867BAC1403B5}"/>
    <cellStyle name="Note 4 3 4 17 2 2" xfId="31772" xr:uid="{6F903705-AB48-4D6E-B1A2-BBB2B8040A92}"/>
    <cellStyle name="Note 4 3 4 17 3" xfId="31773" xr:uid="{45062FC7-0540-434A-AE1C-6EDA9ACF4CFB}"/>
    <cellStyle name="Note 4 3 4 18" xfId="31774" xr:uid="{E1D0B756-8F64-4646-B266-F76198B64A0F}"/>
    <cellStyle name="Note 4 3 4 18 2" xfId="31775" xr:uid="{FC42D95F-2648-406B-A919-6A8AA9D0FBE2}"/>
    <cellStyle name="Note 4 3 4 18 2 2" xfId="31776" xr:uid="{7666F7E6-C8AD-4AC3-B5FF-E43076957AAB}"/>
    <cellStyle name="Note 4 3 4 18 3" xfId="31777" xr:uid="{88D32D8E-79E8-4FF7-85DF-66758DE6719B}"/>
    <cellStyle name="Note 4 3 4 19" xfId="31778" xr:uid="{81E62496-161F-41D1-B9F5-C6F1BA75C739}"/>
    <cellStyle name="Note 4 3 4 19 2" xfId="31779" xr:uid="{709CBB31-4233-40E7-B72F-0EC50072EBE6}"/>
    <cellStyle name="Note 4 3 4 19 2 2" xfId="31780" xr:uid="{A63DA334-D438-409F-856F-4775C53C3599}"/>
    <cellStyle name="Note 4 3 4 19 3" xfId="31781" xr:uid="{E0C96A66-3034-4EBD-B16A-622FCAA32588}"/>
    <cellStyle name="Note 4 3 4 2" xfId="31782" xr:uid="{19026DA9-2FDB-4A97-B21F-B3B8A40C6ACC}"/>
    <cellStyle name="Note 4 3 4 2 10" xfId="31783" xr:uid="{DE582504-3F2F-4039-B0AB-78191464FEB4}"/>
    <cellStyle name="Note 4 3 4 2 10 2" xfId="31784" xr:uid="{BE0EA143-E84C-4027-ABC9-F5440E81D7C3}"/>
    <cellStyle name="Note 4 3 4 2 10 2 2" xfId="31785" xr:uid="{402DCE1B-7B43-4DAE-82ED-FE985763CABE}"/>
    <cellStyle name="Note 4 3 4 2 10 3" xfId="31786" xr:uid="{76A9B69F-310E-4500-9D15-4913A5CFB2E2}"/>
    <cellStyle name="Note 4 3 4 2 11" xfId="31787" xr:uid="{300BABA6-5C10-4A50-A637-22467234C976}"/>
    <cellStyle name="Note 4 3 4 2 11 2" xfId="31788" xr:uid="{D1DA9B3A-644F-4936-AB9F-7EBCA53B99F9}"/>
    <cellStyle name="Note 4 3 4 2 11 2 2" xfId="31789" xr:uid="{5769A9EF-0656-4019-935D-2E5579FB0C05}"/>
    <cellStyle name="Note 4 3 4 2 11 3" xfId="31790" xr:uid="{F7B1001E-8D4A-4141-8D4F-450DEC4EDA41}"/>
    <cellStyle name="Note 4 3 4 2 12" xfId="31791" xr:uid="{E80C342A-59D0-4023-8CE5-5F749D0B6EFD}"/>
    <cellStyle name="Note 4 3 4 2 12 2" xfId="31792" xr:uid="{362E7F15-C923-4A11-97D1-B1B1FA30217D}"/>
    <cellStyle name="Note 4 3 4 2 12 2 2" xfId="31793" xr:uid="{30F9E51D-CB5A-4B43-94C4-83A8100CCD4E}"/>
    <cellStyle name="Note 4 3 4 2 12 3" xfId="31794" xr:uid="{D9F0E02E-C4C0-4839-8291-62171ABD4D70}"/>
    <cellStyle name="Note 4 3 4 2 13" xfId="31795" xr:uid="{D778CCCE-7133-4426-978B-0AE3D5DE387F}"/>
    <cellStyle name="Note 4 3 4 2 13 2" xfId="31796" xr:uid="{DBFF8781-E31A-426B-9C32-5A674D4F583C}"/>
    <cellStyle name="Note 4 3 4 2 13 2 2" xfId="31797" xr:uid="{49A4A404-64E7-46A8-A600-39B343DD070C}"/>
    <cellStyle name="Note 4 3 4 2 13 3" xfId="31798" xr:uid="{BFF7DB1F-862A-4AB1-9672-F0BAE0C25E95}"/>
    <cellStyle name="Note 4 3 4 2 14" xfId="31799" xr:uid="{FCCFE1DB-EE13-4981-BE07-6366176FCCC4}"/>
    <cellStyle name="Note 4 3 4 2 14 2" xfId="31800" xr:uid="{9CCC10B8-468D-469E-9051-7CBF420997D4}"/>
    <cellStyle name="Note 4 3 4 2 14 2 2" xfId="31801" xr:uid="{B0BC8F68-EEFF-4B2B-A709-C98D74E4ECBE}"/>
    <cellStyle name="Note 4 3 4 2 14 3" xfId="31802" xr:uid="{15FB5B0F-A414-4853-8E91-A0EC2AB634C0}"/>
    <cellStyle name="Note 4 3 4 2 15" xfId="31803" xr:uid="{861B0DC3-8DC2-4884-BE43-0BFC4AB19561}"/>
    <cellStyle name="Note 4 3 4 2 15 2" xfId="31804" xr:uid="{50DFBA58-B2DE-486C-ACA9-CD0BD3C05427}"/>
    <cellStyle name="Note 4 3 4 2 15 2 2" xfId="31805" xr:uid="{54FFA2DD-C606-4B49-B997-40E65952CAA7}"/>
    <cellStyle name="Note 4 3 4 2 15 3" xfId="31806" xr:uid="{AFB678A0-3BA4-4136-BC18-C12F0012F6CD}"/>
    <cellStyle name="Note 4 3 4 2 16" xfId="31807" xr:uid="{34A214B6-F3BC-46F2-88C9-7FC9F9C06584}"/>
    <cellStyle name="Note 4 3 4 2 16 2" xfId="31808" xr:uid="{281E9B1D-6552-4FA6-92C1-F9CE62D4CCAF}"/>
    <cellStyle name="Note 4 3 4 2 16 2 2" xfId="31809" xr:uid="{27E03B17-E1DF-42F1-B9A4-B1367AE6B5A4}"/>
    <cellStyle name="Note 4 3 4 2 16 3" xfId="31810" xr:uid="{D6CD6348-E81E-4F4D-B1AF-4EFDA8370B6F}"/>
    <cellStyle name="Note 4 3 4 2 17" xfId="31811" xr:uid="{F492DBB2-9184-475E-A5BD-D67FB211372D}"/>
    <cellStyle name="Note 4 3 4 2 17 2" xfId="31812" xr:uid="{38A57D04-BBBC-441E-B426-D7E29F400F7A}"/>
    <cellStyle name="Note 4 3 4 2 17 2 2" xfId="31813" xr:uid="{F775EE39-5509-4224-B046-B7C86DE0B408}"/>
    <cellStyle name="Note 4 3 4 2 17 3" xfId="31814" xr:uid="{814DF560-B150-4478-A8F9-472DCB270E30}"/>
    <cellStyle name="Note 4 3 4 2 18" xfId="31815" xr:uid="{AF5059C1-E1AA-4495-B53C-42FFA6E41537}"/>
    <cellStyle name="Note 4 3 4 2 18 2" xfId="31816" xr:uid="{56CDB106-0617-486E-87DA-2C754E558541}"/>
    <cellStyle name="Note 4 3 4 2 18 2 2" xfId="31817" xr:uid="{1595B3BE-C37A-4E16-B05F-D78A13D29911}"/>
    <cellStyle name="Note 4 3 4 2 18 3" xfId="31818" xr:uid="{75526B79-9F73-4DA2-A014-0B212F31DEB6}"/>
    <cellStyle name="Note 4 3 4 2 19" xfId="31819" xr:uid="{E6126A01-E38E-429C-9BD1-BA1EB0E510CC}"/>
    <cellStyle name="Note 4 3 4 2 19 2" xfId="31820" xr:uid="{7BE6C9E4-9610-4481-BDD0-B698B021CFB3}"/>
    <cellStyle name="Note 4 3 4 2 19 2 2" xfId="31821" xr:uid="{B7075AF0-6A58-424C-8B17-52CCA374C188}"/>
    <cellStyle name="Note 4 3 4 2 19 3" xfId="31822" xr:uid="{D1950506-1FAA-4F3A-9471-BAFFAFE5FC41}"/>
    <cellStyle name="Note 4 3 4 2 2" xfId="31823" xr:uid="{091DD037-EA3C-4B46-99A3-4768F95BC3F6}"/>
    <cellStyle name="Note 4 3 4 2 2 2" xfId="31824" xr:uid="{79807DF2-D17A-4608-9542-EED97D6FDEB0}"/>
    <cellStyle name="Note 4 3 4 2 2 2 2" xfId="31825" xr:uid="{DCAF33AA-9A7F-45BC-A8C5-6CBF9FD36F6D}"/>
    <cellStyle name="Note 4 3 4 2 2 3" xfId="31826" xr:uid="{E824AC5B-22A9-43CD-AAFE-3281D50722CA}"/>
    <cellStyle name="Note 4 3 4 2 2 4" xfId="31827" xr:uid="{A1E978DD-2249-4EC3-9F3E-3D762421A448}"/>
    <cellStyle name="Note 4 3 4 2 20" xfId="31828" xr:uid="{A4B996F3-2B4B-4BDF-91E2-E0FB5A0012D4}"/>
    <cellStyle name="Note 4 3 4 2 20 2" xfId="31829" xr:uid="{591263F7-4840-438E-BD73-27F0F0A66157}"/>
    <cellStyle name="Note 4 3 4 2 20 2 2" xfId="31830" xr:uid="{3A50ECC8-7F1F-48AB-86C2-E955B9877663}"/>
    <cellStyle name="Note 4 3 4 2 20 3" xfId="31831" xr:uid="{75F4DB4F-AAB4-44BE-BAEA-A61C5030BB1F}"/>
    <cellStyle name="Note 4 3 4 2 21" xfId="31832" xr:uid="{7CFEE21F-4C58-4A7E-B3EE-27247A5856DB}"/>
    <cellStyle name="Note 4 3 4 2 21 2" xfId="31833" xr:uid="{42D9148D-9B32-47D0-9C3A-7849843C2CAD}"/>
    <cellStyle name="Note 4 3 4 2 22" xfId="31834" xr:uid="{AE98A83A-4D7A-4E76-8051-20C3CFA9B026}"/>
    <cellStyle name="Note 4 3 4 2 23" xfId="31835" xr:uid="{20DBDEB9-6BC6-4006-9F85-EAA499B95861}"/>
    <cellStyle name="Note 4 3 4 2 3" xfId="31836" xr:uid="{60304A99-2C36-4303-8DCB-698428FDB148}"/>
    <cellStyle name="Note 4 3 4 2 3 2" xfId="31837" xr:uid="{8E5DF972-A409-4303-BC27-2625F80E5ADC}"/>
    <cellStyle name="Note 4 3 4 2 3 2 2" xfId="31838" xr:uid="{264D8B3D-FCF6-4525-BB0A-647C298CB50D}"/>
    <cellStyle name="Note 4 3 4 2 3 3" xfId="31839" xr:uid="{D9B42FA5-781E-4139-8B62-71849C713B2B}"/>
    <cellStyle name="Note 4 3 4 2 4" xfId="31840" xr:uid="{CA693A37-C9BB-4EFE-AD18-74A3AA3DED74}"/>
    <cellStyle name="Note 4 3 4 2 4 2" xfId="31841" xr:uid="{BE0F9310-4179-4620-9256-6907178DD95E}"/>
    <cellStyle name="Note 4 3 4 2 4 2 2" xfId="31842" xr:uid="{11825650-5469-42FF-A1EF-AC20E1A5A862}"/>
    <cellStyle name="Note 4 3 4 2 4 3" xfId="31843" xr:uid="{53A8C4F6-BC50-4D6E-8731-F5F63D399B02}"/>
    <cellStyle name="Note 4 3 4 2 5" xfId="31844" xr:uid="{E4ABF0D3-4D7D-45CF-B2F1-F6E2379DF572}"/>
    <cellStyle name="Note 4 3 4 2 5 2" xfId="31845" xr:uid="{5B684EAA-2437-4F5E-B5EF-E55DC8DFAB8D}"/>
    <cellStyle name="Note 4 3 4 2 5 2 2" xfId="31846" xr:uid="{CB7F51B6-A488-409D-B281-C63ACF6E8D4A}"/>
    <cellStyle name="Note 4 3 4 2 5 3" xfId="31847" xr:uid="{F0F9C4A4-624B-4974-80FF-4A1E5D96A6D9}"/>
    <cellStyle name="Note 4 3 4 2 6" xfId="31848" xr:uid="{26826847-B0D2-4B18-9DCF-F891904C30F6}"/>
    <cellStyle name="Note 4 3 4 2 6 2" xfId="31849" xr:uid="{90F642E8-BA0D-4947-9B5E-83D338608E02}"/>
    <cellStyle name="Note 4 3 4 2 6 2 2" xfId="31850" xr:uid="{94B210AA-F6A5-4896-9695-D47529BA9E3C}"/>
    <cellStyle name="Note 4 3 4 2 6 3" xfId="31851" xr:uid="{2E67B1B0-03E0-4B75-93AF-1FDF3AC81B48}"/>
    <cellStyle name="Note 4 3 4 2 7" xfId="31852" xr:uid="{193A34C3-81C7-49BA-A9BD-96F39E7D6EBF}"/>
    <cellStyle name="Note 4 3 4 2 7 2" xfId="31853" xr:uid="{84F42C83-D032-49BD-9498-FFB2F8D6B6B9}"/>
    <cellStyle name="Note 4 3 4 2 7 2 2" xfId="31854" xr:uid="{A8B46358-578B-4AC9-BDB8-7CBC6A5AC534}"/>
    <cellStyle name="Note 4 3 4 2 7 3" xfId="31855" xr:uid="{0D5818E0-E4A8-4F97-8A5C-4297BFED26DC}"/>
    <cellStyle name="Note 4 3 4 2 8" xfId="31856" xr:uid="{AD373208-41C0-4023-833F-FF328DEBD641}"/>
    <cellStyle name="Note 4 3 4 2 8 2" xfId="31857" xr:uid="{94BF8325-E6DC-4A50-BF39-1EBDF2D34C18}"/>
    <cellStyle name="Note 4 3 4 2 8 2 2" xfId="31858" xr:uid="{C3020AD9-C850-4720-A71D-609AD00AA5F6}"/>
    <cellStyle name="Note 4 3 4 2 8 3" xfId="31859" xr:uid="{F33FFF1D-8869-4334-9D5C-52AD535B446C}"/>
    <cellStyle name="Note 4 3 4 2 9" xfId="31860" xr:uid="{BCC1FCC8-6775-41ED-97D0-38C9C154E142}"/>
    <cellStyle name="Note 4 3 4 2 9 2" xfId="31861" xr:uid="{54B433A1-A4DF-456D-BA4F-EA3DF5D739B0}"/>
    <cellStyle name="Note 4 3 4 2 9 2 2" xfId="31862" xr:uid="{D515B7A4-5C25-42B6-BEE7-9D97AA721BA4}"/>
    <cellStyle name="Note 4 3 4 2 9 3" xfId="31863" xr:uid="{45166363-C8A0-4E30-B605-626DAF2F5ADE}"/>
    <cellStyle name="Note 4 3 4 20" xfId="31864" xr:uid="{57452C3D-AE73-4013-AAD3-9000470823E1}"/>
    <cellStyle name="Note 4 3 4 20 2" xfId="31865" xr:uid="{7E00513D-6AD0-4FFB-A484-BB2A9397F620}"/>
    <cellStyle name="Note 4 3 4 20 2 2" xfId="31866" xr:uid="{0673F4F7-A687-4C32-B9D7-EA6C50F160EE}"/>
    <cellStyle name="Note 4 3 4 20 3" xfId="31867" xr:uid="{3E63F5C1-3411-47A0-B7C2-0AF37E850491}"/>
    <cellStyle name="Note 4 3 4 21" xfId="31868" xr:uid="{ADEF59AF-81DD-4259-852B-18904FD1B1F6}"/>
    <cellStyle name="Note 4 3 4 21 2" xfId="31869" xr:uid="{822C8617-504F-4DF5-885A-8928E8CE36C4}"/>
    <cellStyle name="Note 4 3 4 21 2 2" xfId="31870" xr:uid="{499FDF13-C4E8-4C4A-9669-C9DA9C2F77C8}"/>
    <cellStyle name="Note 4 3 4 21 3" xfId="31871" xr:uid="{0989AFB4-75AA-4EDA-9F90-84331422CF3E}"/>
    <cellStyle name="Note 4 3 4 22" xfId="31872" xr:uid="{CB3DA02B-46FC-4B2F-B25E-9E80B535AEB5}"/>
    <cellStyle name="Note 4 3 4 22 2" xfId="31873" xr:uid="{DA127514-5DF7-4490-B178-C456B0A6D16F}"/>
    <cellStyle name="Note 4 3 4 23" xfId="31874" xr:uid="{BE76F5A0-71DA-4810-BC3E-BEE2D787577C}"/>
    <cellStyle name="Note 4 3 4 24" xfId="31875" xr:uid="{2173D218-3905-45FC-8503-F57130F2DAE0}"/>
    <cellStyle name="Note 4 3 4 3" xfId="31876" xr:uid="{6D3E621E-A19B-42B6-B661-42FC008D389A}"/>
    <cellStyle name="Note 4 3 4 3 2" xfId="31877" xr:uid="{65B281A5-285D-463B-B556-C55EC79600AD}"/>
    <cellStyle name="Note 4 3 4 3 2 2" xfId="31878" xr:uid="{134E843B-F4FD-47F4-92F3-A8EB9B3A2689}"/>
    <cellStyle name="Note 4 3 4 3 3" xfId="31879" xr:uid="{1B2ADB11-CAB0-4AF6-8A70-C5CAE09D1DE7}"/>
    <cellStyle name="Note 4 3 4 3 4" xfId="31880" xr:uid="{C5E3D69D-4F93-4D82-9C52-DBB47D9CC84F}"/>
    <cellStyle name="Note 4 3 4 4" xfId="31881" xr:uid="{C50D4197-5B95-4036-84EB-BDDAEC539ED7}"/>
    <cellStyle name="Note 4 3 4 4 2" xfId="31882" xr:uid="{03933A6F-56ED-49F7-9682-E90FADB6350E}"/>
    <cellStyle name="Note 4 3 4 4 2 2" xfId="31883" xr:uid="{7C138BFA-5B1A-48A7-A34B-4346E7C94BB3}"/>
    <cellStyle name="Note 4 3 4 4 3" xfId="31884" xr:uid="{2D3F450C-48EA-4617-9723-75F53EA39233}"/>
    <cellStyle name="Note 4 3 4 4 4" xfId="31885" xr:uid="{58DCB791-57D9-48FF-870A-367E733D167C}"/>
    <cellStyle name="Note 4 3 4 5" xfId="31886" xr:uid="{66DBA23D-C891-431E-BC24-52F7141BB1BA}"/>
    <cellStyle name="Note 4 3 4 5 2" xfId="31887" xr:uid="{4BC48450-B159-42CA-8DAD-22A2E49576FC}"/>
    <cellStyle name="Note 4 3 4 5 2 2" xfId="31888" xr:uid="{73EF3385-AB58-481D-A95D-56561E2195B0}"/>
    <cellStyle name="Note 4 3 4 5 3" xfId="31889" xr:uid="{C11A792D-E6D0-46AE-B8DD-157F7630CDAB}"/>
    <cellStyle name="Note 4 3 4 6" xfId="31890" xr:uid="{4B47A269-AE8B-42BD-8113-BD6574729419}"/>
    <cellStyle name="Note 4 3 4 6 2" xfId="31891" xr:uid="{CD6D3A5C-C09D-4AFE-864B-DB3D9C37CF38}"/>
    <cellStyle name="Note 4 3 4 6 2 2" xfId="31892" xr:uid="{E0D9ED5C-3F56-4069-AD22-2E06720F6E42}"/>
    <cellStyle name="Note 4 3 4 6 3" xfId="31893" xr:uid="{E180E68D-40E5-4937-A68A-029F279102FB}"/>
    <cellStyle name="Note 4 3 4 7" xfId="31894" xr:uid="{5EB628D9-023F-4E18-AF97-DF8F3225429E}"/>
    <cellStyle name="Note 4 3 4 7 2" xfId="31895" xr:uid="{54045EB8-BCFA-4BA8-9EDE-AD85E56D93E4}"/>
    <cellStyle name="Note 4 3 4 7 2 2" xfId="31896" xr:uid="{2FA10F3E-6B75-4BB3-BA8E-5A754A4A8746}"/>
    <cellStyle name="Note 4 3 4 7 3" xfId="31897" xr:uid="{71E34EC4-9754-46F1-949D-A41AB81294A6}"/>
    <cellStyle name="Note 4 3 4 8" xfId="31898" xr:uid="{1B2E313A-C4B3-417E-9105-21FCAE17BA6C}"/>
    <cellStyle name="Note 4 3 4 8 2" xfId="31899" xr:uid="{02A2C8D4-BEF9-4526-A231-DE40F68DA7FA}"/>
    <cellStyle name="Note 4 3 4 8 2 2" xfId="31900" xr:uid="{7F84276D-B73B-49B4-BC9D-3F31007650D9}"/>
    <cellStyle name="Note 4 3 4 8 3" xfId="31901" xr:uid="{66816114-6B40-4867-AF2A-60329ECEB7A4}"/>
    <cellStyle name="Note 4 3 4 9" xfId="31902" xr:uid="{895D2760-78A8-41C7-9152-B40D959EF3E2}"/>
    <cellStyle name="Note 4 3 4 9 2" xfId="31903" xr:uid="{2B809FBB-61ED-4AE4-869E-97B4AC3923FF}"/>
    <cellStyle name="Note 4 3 4 9 2 2" xfId="31904" xr:uid="{3FFCFB25-699D-4D78-9F12-3C591D476047}"/>
    <cellStyle name="Note 4 3 4 9 3" xfId="31905" xr:uid="{F4848157-2A0A-4665-892B-3BED6B236943}"/>
    <cellStyle name="Note 4 3 5" xfId="31906" xr:uid="{99569A83-B144-44F2-9EAE-399C10B790B5}"/>
    <cellStyle name="Note 4 3 5 10" xfId="31907" xr:uid="{DAEC21D8-607B-4B31-B2CA-A7A2376E5F34}"/>
    <cellStyle name="Note 4 3 5 10 2" xfId="31908" xr:uid="{87B209D6-DF2B-47FB-9431-D4035A35EFFE}"/>
    <cellStyle name="Note 4 3 5 10 2 2" xfId="31909" xr:uid="{D41304C6-0F14-4F47-AF08-75D0F60830B8}"/>
    <cellStyle name="Note 4 3 5 10 3" xfId="31910" xr:uid="{ADA46889-8E8F-45D0-BA9E-53D37423AF96}"/>
    <cellStyle name="Note 4 3 5 11" xfId="31911" xr:uid="{E3DE7F47-EEEA-446F-AC0F-5B363A219C64}"/>
    <cellStyle name="Note 4 3 5 11 2" xfId="31912" xr:uid="{6F8FB532-D512-4144-B62D-6B5BBB2AD48C}"/>
    <cellStyle name="Note 4 3 5 11 2 2" xfId="31913" xr:uid="{33DEA387-7500-4A22-82C5-C0D474345246}"/>
    <cellStyle name="Note 4 3 5 11 3" xfId="31914" xr:uid="{5F66CBBD-732F-42CF-8BD0-8D017B4C052B}"/>
    <cellStyle name="Note 4 3 5 12" xfId="31915" xr:uid="{1BD26B2B-6607-48DE-B87F-E58D23B33236}"/>
    <cellStyle name="Note 4 3 5 12 2" xfId="31916" xr:uid="{A2987984-798F-45C9-BAA1-2FE873A35942}"/>
    <cellStyle name="Note 4 3 5 12 2 2" xfId="31917" xr:uid="{D75FD974-F44A-40BD-B600-7DC78E508D12}"/>
    <cellStyle name="Note 4 3 5 12 3" xfId="31918" xr:uid="{91E4830A-3C78-414A-82F5-F71858FB59DE}"/>
    <cellStyle name="Note 4 3 5 13" xfId="31919" xr:uid="{00F5350A-1515-4470-8259-BAB1151078FA}"/>
    <cellStyle name="Note 4 3 5 13 2" xfId="31920" xr:uid="{9BBF0BAD-9F67-417B-99C6-7244ABC3C4A0}"/>
    <cellStyle name="Note 4 3 5 13 2 2" xfId="31921" xr:uid="{B016986D-78A3-4CED-A2B3-45CEE9307B4E}"/>
    <cellStyle name="Note 4 3 5 13 3" xfId="31922" xr:uid="{943584CC-466F-4C3B-A075-BF3516F11EED}"/>
    <cellStyle name="Note 4 3 5 14" xfId="31923" xr:uid="{BF0E2526-31F4-4760-B786-0C6F3CEE40AD}"/>
    <cellStyle name="Note 4 3 5 14 2" xfId="31924" xr:uid="{9C8FEB9C-23EE-4C04-A187-6A92E31409F7}"/>
    <cellStyle name="Note 4 3 5 14 2 2" xfId="31925" xr:uid="{1E8C17CF-AC9A-456D-8ACF-57DB2FCE75A2}"/>
    <cellStyle name="Note 4 3 5 14 3" xfId="31926" xr:uid="{0A4C3D80-FCB6-4B3F-8468-05FC338D60CB}"/>
    <cellStyle name="Note 4 3 5 15" xfId="31927" xr:uid="{B9A11073-6E94-4EA9-BD26-1FD1D704EE8E}"/>
    <cellStyle name="Note 4 3 5 15 2" xfId="31928" xr:uid="{99EF2258-7230-479B-8F67-B1922B0EC91C}"/>
    <cellStyle name="Note 4 3 5 15 2 2" xfId="31929" xr:uid="{75DCA1E0-F29B-49C4-81C1-57DE27E57479}"/>
    <cellStyle name="Note 4 3 5 15 3" xfId="31930" xr:uid="{64D1EAC3-4A84-4EEE-ACD6-BD9865458869}"/>
    <cellStyle name="Note 4 3 5 16" xfId="31931" xr:uid="{9B32939E-399E-4107-A94B-267B44D3031B}"/>
    <cellStyle name="Note 4 3 5 16 2" xfId="31932" xr:uid="{4CD3325D-1680-48DF-80F4-D84D29503F14}"/>
    <cellStyle name="Note 4 3 5 16 2 2" xfId="31933" xr:uid="{42F2BBDD-B99B-4475-B42E-7162E30CA7E9}"/>
    <cellStyle name="Note 4 3 5 16 3" xfId="31934" xr:uid="{DF34B01C-764D-455B-941E-CA120F023751}"/>
    <cellStyle name="Note 4 3 5 17" xfId="31935" xr:uid="{285F93E9-7E29-45D6-B990-27385EF74FBC}"/>
    <cellStyle name="Note 4 3 5 17 2" xfId="31936" xr:uid="{246D99D6-FCEF-4FD8-92CD-C132DA30172E}"/>
    <cellStyle name="Note 4 3 5 17 2 2" xfId="31937" xr:uid="{769934FB-C083-42F0-9E6E-40E997A93269}"/>
    <cellStyle name="Note 4 3 5 17 3" xfId="31938" xr:uid="{A65228C9-2103-4240-B47E-2BF332ED7540}"/>
    <cellStyle name="Note 4 3 5 18" xfId="31939" xr:uid="{6BD75592-9598-42C0-9FE2-5B8EBE293F28}"/>
    <cellStyle name="Note 4 3 5 18 2" xfId="31940" xr:uid="{615EB701-26AB-4E4E-B9F2-BA030AC44786}"/>
    <cellStyle name="Note 4 3 5 18 2 2" xfId="31941" xr:uid="{EBC0D83C-067E-4918-B283-0CF2CE8DDADD}"/>
    <cellStyle name="Note 4 3 5 18 3" xfId="31942" xr:uid="{9F58B5E8-91F0-4D4D-85BC-B000B3C60FA0}"/>
    <cellStyle name="Note 4 3 5 19" xfId="31943" xr:uid="{E145A2DF-E7B0-4C70-B123-EA6F84A75E83}"/>
    <cellStyle name="Note 4 3 5 19 2" xfId="31944" xr:uid="{EE60C660-D707-4EF7-9C8E-830F47A90BF7}"/>
    <cellStyle name="Note 4 3 5 19 2 2" xfId="31945" xr:uid="{623F3B65-EB42-4291-9802-E3556F169A57}"/>
    <cellStyle name="Note 4 3 5 19 3" xfId="31946" xr:uid="{EC4B8DA7-F425-4812-9004-0F9D62412311}"/>
    <cellStyle name="Note 4 3 5 2" xfId="31947" xr:uid="{A1BD4528-484C-47F0-ABC7-CB8DA98D1B9B}"/>
    <cellStyle name="Note 4 3 5 2 2" xfId="31948" xr:uid="{79F267D9-F8AE-4704-9532-0BB743E19F1C}"/>
    <cellStyle name="Note 4 3 5 2 2 2" xfId="31949" xr:uid="{2F68C1B7-25F8-4903-AE68-627F8343600A}"/>
    <cellStyle name="Note 4 3 5 2 3" xfId="31950" xr:uid="{3B44FC98-5500-4D32-A2C4-394C3D327F7D}"/>
    <cellStyle name="Note 4 3 5 2 4" xfId="31951" xr:uid="{DA11FDA5-03F6-4C2F-AE1E-64F04623BCB8}"/>
    <cellStyle name="Note 4 3 5 20" xfId="31952" xr:uid="{5CE0DF3D-80D5-46A6-8482-3276C33EA5F7}"/>
    <cellStyle name="Note 4 3 5 20 2" xfId="31953" xr:uid="{3261FB4E-0FF2-477D-903C-2F70F043BE4B}"/>
    <cellStyle name="Note 4 3 5 20 2 2" xfId="31954" xr:uid="{84B4AB12-0F86-40BE-B61D-511478AFB203}"/>
    <cellStyle name="Note 4 3 5 20 3" xfId="31955" xr:uid="{9E829F93-2704-449E-A0BC-504A3D715783}"/>
    <cellStyle name="Note 4 3 5 21" xfId="31956" xr:uid="{5495B99D-F2CE-43A9-A032-720F89D0A95F}"/>
    <cellStyle name="Note 4 3 5 21 2" xfId="31957" xr:uid="{4E47ED8F-2E67-4DB5-A177-8DA406892FCD}"/>
    <cellStyle name="Note 4 3 5 22" xfId="31958" xr:uid="{BAB92AC9-4465-44F3-9BAD-A194D0BC9EC0}"/>
    <cellStyle name="Note 4 3 5 23" xfId="31959" xr:uid="{00DA9F38-83D1-40CE-83A1-3CF4571B83FA}"/>
    <cellStyle name="Note 4 3 5 3" xfId="31960" xr:uid="{1BF8FE21-3623-4F39-B282-50AEDC455D67}"/>
    <cellStyle name="Note 4 3 5 3 2" xfId="31961" xr:uid="{95136B50-C21D-4305-8BBD-46F1BDC50948}"/>
    <cellStyle name="Note 4 3 5 3 2 2" xfId="31962" xr:uid="{F2817090-0719-4D55-9ADE-067D4B6D2B65}"/>
    <cellStyle name="Note 4 3 5 3 3" xfId="31963" xr:uid="{7F50C29F-098D-44BB-9768-402EB17BC9B2}"/>
    <cellStyle name="Note 4 3 5 4" xfId="31964" xr:uid="{B9F519E0-B7A8-4C6D-A476-9DCB8915E1B4}"/>
    <cellStyle name="Note 4 3 5 4 2" xfId="31965" xr:uid="{07258AE0-E267-44C0-ADA3-E7C181B1ED55}"/>
    <cellStyle name="Note 4 3 5 4 2 2" xfId="31966" xr:uid="{F1143479-8086-4BA4-8F36-5850F31FB35E}"/>
    <cellStyle name="Note 4 3 5 4 3" xfId="31967" xr:uid="{C32A98BA-1D5F-4298-B0B7-A4BDD9BED175}"/>
    <cellStyle name="Note 4 3 5 5" xfId="31968" xr:uid="{B1B7142E-3FC6-45A4-8D16-35B54D35E82C}"/>
    <cellStyle name="Note 4 3 5 5 2" xfId="31969" xr:uid="{7F351E01-80CB-445B-8D3C-31E9FDFF91AE}"/>
    <cellStyle name="Note 4 3 5 5 2 2" xfId="31970" xr:uid="{15B279FD-4678-4436-A492-841492EFE71C}"/>
    <cellStyle name="Note 4 3 5 5 3" xfId="31971" xr:uid="{BF60E551-E8E2-41CF-B8FE-B53E57B07BFA}"/>
    <cellStyle name="Note 4 3 5 6" xfId="31972" xr:uid="{85DF1FFA-0B37-49D2-BDAE-08F2D859832D}"/>
    <cellStyle name="Note 4 3 5 6 2" xfId="31973" xr:uid="{A058BB4A-5DD6-47FB-858E-50C619C5C35F}"/>
    <cellStyle name="Note 4 3 5 6 2 2" xfId="31974" xr:uid="{EAEEF8FE-704D-486A-8B7C-A5F6EF49385E}"/>
    <cellStyle name="Note 4 3 5 6 3" xfId="31975" xr:uid="{71B5E9DD-9FD6-41A5-8286-3B33CDB8972B}"/>
    <cellStyle name="Note 4 3 5 7" xfId="31976" xr:uid="{1AA3819D-9C62-4F31-8B28-596A29F279D5}"/>
    <cellStyle name="Note 4 3 5 7 2" xfId="31977" xr:uid="{206C7709-817A-47BC-BB56-E64250EF8271}"/>
    <cellStyle name="Note 4 3 5 7 2 2" xfId="31978" xr:uid="{1FB4FFFC-174F-4E5D-8820-DB6098864E46}"/>
    <cellStyle name="Note 4 3 5 7 3" xfId="31979" xr:uid="{31F66F6B-37A3-4483-ACF6-F7D96C00D422}"/>
    <cellStyle name="Note 4 3 5 8" xfId="31980" xr:uid="{1C2D5A6B-538A-4850-9730-0DFA10C31C1E}"/>
    <cellStyle name="Note 4 3 5 8 2" xfId="31981" xr:uid="{A93CE4EB-512D-462B-AA6A-41B81634007B}"/>
    <cellStyle name="Note 4 3 5 8 2 2" xfId="31982" xr:uid="{EC641461-C7D2-4152-B97B-59369E699E58}"/>
    <cellStyle name="Note 4 3 5 8 3" xfId="31983" xr:uid="{5DF2E8DC-5801-4742-90B9-275AADBFB88B}"/>
    <cellStyle name="Note 4 3 5 9" xfId="31984" xr:uid="{D926FDC1-F489-4AA1-8D97-9420DB2F2007}"/>
    <cellStyle name="Note 4 3 5 9 2" xfId="31985" xr:uid="{82E11DCE-BFA4-4CD9-8449-30E9257466B2}"/>
    <cellStyle name="Note 4 3 5 9 2 2" xfId="31986" xr:uid="{64FCE09C-2BD3-4A5B-ADEE-1F7B15406925}"/>
    <cellStyle name="Note 4 3 5 9 3" xfId="31987" xr:uid="{9857E8A4-9C0D-4AC9-AF2E-6E5F172766B0}"/>
    <cellStyle name="Note 4 3 6" xfId="31988" xr:uid="{D676E177-563F-424D-B5A9-CF16D3831D9A}"/>
    <cellStyle name="Note 4 3 6 2" xfId="31989" xr:uid="{796AB942-AA68-4844-8C6D-88CD3642ED40}"/>
    <cellStyle name="Note 4 3 6 2 2" xfId="31990" xr:uid="{EA767DCF-6F0B-4A1F-B544-4209C351BBE6}"/>
    <cellStyle name="Note 4 3 6 3" xfId="31991" xr:uid="{FCE93424-D432-4F2E-AF31-36A87F577EFD}"/>
    <cellStyle name="Note 4 3 6 4" xfId="31992" xr:uid="{3B400A26-5F76-436E-BE5B-FAC1CA37D8C7}"/>
    <cellStyle name="Note 4 3 7" xfId="31993" xr:uid="{5487A021-5EAF-4FDB-A18F-EBA4B48DAB90}"/>
    <cellStyle name="Note 4 3 7 2" xfId="31994" xr:uid="{8BEB26EC-8E87-4E20-BCB0-3C6082AE7DD5}"/>
    <cellStyle name="Note 4 3 7 2 2" xfId="31995" xr:uid="{34AB7FC0-5089-491A-BD44-1516E9C04D62}"/>
    <cellStyle name="Note 4 3 7 3" xfId="31996" xr:uid="{3D155A1F-834B-488F-8F1B-B6E78FE7944C}"/>
    <cellStyle name="Note 4 3 8" xfId="31997" xr:uid="{F3F14FAD-B99E-4DA6-BD34-FEDEF109ABA0}"/>
    <cellStyle name="Note 4 3 8 2" xfId="31998" xr:uid="{20A146BC-71AA-4692-9D43-F4E7FCFD3D6E}"/>
    <cellStyle name="Note 4 3 8 2 2" xfId="31999" xr:uid="{46D1768B-6513-4D6B-9332-4D72127287A6}"/>
    <cellStyle name="Note 4 3 8 3" xfId="32000" xr:uid="{C4A0B54B-A44A-4F75-BCB5-E0CF41BAA172}"/>
    <cellStyle name="Note 4 3 9" xfId="32001" xr:uid="{8C39EFAE-6F17-4C11-BB13-0468C9F5BFC1}"/>
    <cellStyle name="Note 4 3 9 2" xfId="32002" xr:uid="{D42D0EB5-895F-4814-9F76-98F5AB3AD891}"/>
    <cellStyle name="Note 4 3 9 2 2" xfId="32003" xr:uid="{0748EFAD-C4FA-42B3-82F3-702FBBF689BB}"/>
    <cellStyle name="Note 4 3 9 3" xfId="32004" xr:uid="{087EFCAA-9321-4A1A-A81C-A28F5FAB4ECC}"/>
    <cellStyle name="Note 4 4" xfId="32005" xr:uid="{3D1D8C2B-69A9-4048-B56B-3D299149F487}"/>
    <cellStyle name="Note 4 4 10" xfId="32006" xr:uid="{D99811C2-3764-4CFC-82F7-055C34C87D08}"/>
    <cellStyle name="Note 4 4 10 2" xfId="32007" xr:uid="{38D3D427-7C1B-4C6C-B43E-D0BCFE2DC5E0}"/>
    <cellStyle name="Note 4 4 10 2 2" xfId="32008" xr:uid="{DB821C8B-AB3E-4732-BBA4-A0E33BBED992}"/>
    <cellStyle name="Note 4 4 10 3" xfId="32009" xr:uid="{82AD8CFA-B3E1-46D5-979D-48FD24AFEFF8}"/>
    <cellStyle name="Note 4 4 11" xfId="32010" xr:uid="{B5DA8E12-FD19-477C-85D0-603F07AF1B00}"/>
    <cellStyle name="Note 4 4 11 2" xfId="32011" xr:uid="{CF70874C-C448-44E0-9E9E-AE0B98B463A0}"/>
    <cellStyle name="Note 4 4 11 2 2" xfId="32012" xr:uid="{9E8E5CF1-8AD3-4C16-BAF6-841D9F00938A}"/>
    <cellStyle name="Note 4 4 11 3" xfId="32013" xr:uid="{DE52B34B-A6EE-460A-97D6-9C1DA27C06AE}"/>
    <cellStyle name="Note 4 4 12" xfId="32014" xr:uid="{46AFA1DE-5C48-4DD5-A641-2876F1C44288}"/>
    <cellStyle name="Note 4 4 12 2" xfId="32015" xr:uid="{E6448C0B-6CF2-4241-8196-98B6C2B0B7C7}"/>
    <cellStyle name="Note 4 4 12 2 2" xfId="32016" xr:uid="{99C83037-23AF-4AF9-A6A6-418396B3B38B}"/>
    <cellStyle name="Note 4 4 12 3" xfId="32017" xr:uid="{C307A20B-6832-4F13-B0AC-80AFC82B7E4D}"/>
    <cellStyle name="Note 4 4 13" xfId="32018" xr:uid="{188369F2-5C51-4D98-9111-1231A431B865}"/>
    <cellStyle name="Note 4 4 13 2" xfId="32019" xr:uid="{D02150E9-0D3A-4C4C-BF25-610B0E9377DE}"/>
    <cellStyle name="Note 4 4 13 2 2" xfId="32020" xr:uid="{5B13C665-68AA-4DB1-9568-3859EAC0261B}"/>
    <cellStyle name="Note 4 4 13 3" xfId="32021" xr:uid="{031DD6BB-ED34-4B4D-80C7-CF4AC408717B}"/>
    <cellStyle name="Note 4 4 14" xfId="32022" xr:uid="{5044B5CE-4E41-4F3D-996B-377C3EE3C090}"/>
    <cellStyle name="Note 4 4 14 2" xfId="32023" xr:uid="{90DA96B5-EED8-46B2-81FA-C04C880B83C3}"/>
    <cellStyle name="Note 4 4 14 2 2" xfId="32024" xr:uid="{DAFCF09E-7510-45D6-AFFE-79BDF2F41350}"/>
    <cellStyle name="Note 4 4 14 3" xfId="32025" xr:uid="{8377D99A-294F-4B76-974A-46558C422F0A}"/>
    <cellStyle name="Note 4 4 15" xfId="32026" xr:uid="{230E581C-626F-42C9-9A27-F0AFBB821FDB}"/>
    <cellStyle name="Note 4 4 15 2" xfId="32027" xr:uid="{8CF9D070-1B9D-4CA8-B8D5-CE183B0538AE}"/>
    <cellStyle name="Note 4 4 15 2 2" xfId="32028" xr:uid="{544EF5E1-A535-4DEB-A137-2B0407BF223A}"/>
    <cellStyle name="Note 4 4 15 3" xfId="32029" xr:uid="{15B4D295-69FD-4F7B-8F6B-CC3437A33E89}"/>
    <cellStyle name="Note 4 4 16" xfId="32030" xr:uid="{B2663BC3-5CBA-472E-B00C-45674ABE0E90}"/>
    <cellStyle name="Note 4 4 16 2" xfId="32031" xr:uid="{90F25A8B-1724-4D8B-B934-88438C91E132}"/>
    <cellStyle name="Note 4 4 16 2 2" xfId="32032" xr:uid="{2671DC50-90F5-4C07-8ACF-BA1D31F8FB7B}"/>
    <cellStyle name="Note 4 4 16 3" xfId="32033" xr:uid="{0F5854D7-466E-47D8-AE43-6DC904A53E8B}"/>
    <cellStyle name="Note 4 4 17" xfId="32034" xr:uid="{CE90D680-97D2-456F-B0BE-03A4E260903B}"/>
    <cellStyle name="Note 4 4 17 2" xfId="32035" xr:uid="{DEC6DEB4-B53F-4F2E-B475-2D269A853FA5}"/>
    <cellStyle name="Note 4 4 17 2 2" xfId="32036" xr:uid="{3C3E0559-7C93-4B69-9A28-E8963FC0538B}"/>
    <cellStyle name="Note 4 4 17 3" xfId="32037" xr:uid="{89925475-80FF-451A-9EBC-7570D11AE40F}"/>
    <cellStyle name="Note 4 4 18" xfId="32038" xr:uid="{7DE2249D-D20F-4424-ACDA-66BFE9B03032}"/>
    <cellStyle name="Note 4 4 18 2" xfId="32039" xr:uid="{453488A8-8374-4A36-A688-9BE49768F8A0}"/>
    <cellStyle name="Note 4 4 19" xfId="32040" xr:uid="{9BFC4AF6-176C-44F8-9199-5DBE24D9A98A}"/>
    <cellStyle name="Note 4 4 2" xfId="32041" xr:uid="{1F796080-5896-44B3-AFDF-59B2AFE17652}"/>
    <cellStyle name="Note 4 4 2 10" xfId="32042" xr:uid="{43C1ACB7-87A4-4F6E-81A1-F5CA29F5BFF7}"/>
    <cellStyle name="Note 4 4 2 10 2" xfId="32043" xr:uid="{6D24271F-CB9A-4E66-B07B-294AC4C991FA}"/>
    <cellStyle name="Note 4 4 2 10 2 2" xfId="32044" xr:uid="{F5E9688C-071C-41A0-9E75-17EF9AE72183}"/>
    <cellStyle name="Note 4 4 2 10 3" xfId="32045" xr:uid="{68BD0AA9-61B7-4EAE-93C2-24E78E2E2F95}"/>
    <cellStyle name="Note 4 4 2 11" xfId="32046" xr:uid="{5826B40F-9110-48B9-BAA2-7A84F5077D24}"/>
    <cellStyle name="Note 4 4 2 11 2" xfId="32047" xr:uid="{79DBA296-B358-4465-88DD-D91240CD361A}"/>
    <cellStyle name="Note 4 4 2 11 2 2" xfId="32048" xr:uid="{7E5FE856-BCDA-4706-878D-71D442FBEC83}"/>
    <cellStyle name="Note 4 4 2 11 3" xfId="32049" xr:uid="{F496EADE-DDB3-4029-9293-738B57C97195}"/>
    <cellStyle name="Note 4 4 2 12" xfId="32050" xr:uid="{F7E2679E-7C4B-4171-8697-6AD29A1EE54B}"/>
    <cellStyle name="Note 4 4 2 12 2" xfId="32051" xr:uid="{BC587C0E-AD1C-4C1D-A09A-ABE9B0507286}"/>
    <cellStyle name="Note 4 4 2 12 2 2" xfId="32052" xr:uid="{AB4DC269-AC8B-40DF-A08D-F81B7A26AA5D}"/>
    <cellStyle name="Note 4 4 2 12 3" xfId="32053" xr:uid="{213D188D-DF31-4955-AB9A-F9AEEA69D9A9}"/>
    <cellStyle name="Note 4 4 2 13" xfId="32054" xr:uid="{2092F1B5-D3FA-4862-8B1A-FA53E663F861}"/>
    <cellStyle name="Note 4 4 2 13 2" xfId="32055" xr:uid="{1581B5EE-C9C4-414F-AB26-5DC1E93897F0}"/>
    <cellStyle name="Note 4 4 2 13 2 2" xfId="32056" xr:uid="{AB77855A-221D-4D2E-9F18-E99147E6DDAE}"/>
    <cellStyle name="Note 4 4 2 13 3" xfId="32057" xr:uid="{2643585E-17F3-4022-BDC4-EDCFA5C4B10D}"/>
    <cellStyle name="Note 4 4 2 14" xfId="32058" xr:uid="{44B2BAEF-9635-40F5-A4BB-F04CF6EEAE84}"/>
    <cellStyle name="Note 4 4 2 14 2" xfId="32059" xr:uid="{9E6D127C-2E1F-4AAC-B0CC-902A2C7BAB7B}"/>
    <cellStyle name="Note 4 4 2 14 2 2" xfId="32060" xr:uid="{FCE50228-0CA5-4C97-8803-7ADD0A45B7E3}"/>
    <cellStyle name="Note 4 4 2 14 3" xfId="32061" xr:uid="{26EE29F4-F0D0-4DC3-87E9-930228982116}"/>
    <cellStyle name="Note 4 4 2 15" xfId="32062" xr:uid="{C7AC9C56-714E-432B-9B1C-027349899F3C}"/>
    <cellStyle name="Note 4 4 2 15 2" xfId="32063" xr:uid="{201C4221-869E-486D-BCCC-2D878DE96A9D}"/>
    <cellStyle name="Note 4 4 2 15 2 2" xfId="32064" xr:uid="{D97729C9-9D94-4A95-BDEF-B07FB101EFDC}"/>
    <cellStyle name="Note 4 4 2 15 3" xfId="32065" xr:uid="{0DE6102D-B3E4-4773-9822-D823287780CE}"/>
    <cellStyle name="Note 4 4 2 16" xfId="32066" xr:uid="{5025A058-E57A-4919-BF3E-E0F77EB0287F}"/>
    <cellStyle name="Note 4 4 2 16 2" xfId="32067" xr:uid="{424AB92E-CAA8-49A1-ABCA-CDEBDBA4571B}"/>
    <cellStyle name="Note 4 4 2 16 2 2" xfId="32068" xr:uid="{3FF7EAAC-01CB-4B57-A984-3E3DA0E2CC32}"/>
    <cellStyle name="Note 4 4 2 16 3" xfId="32069" xr:uid="{3A2EF060-D122-44AB-B8FD-C036542A8EDA}"/>
    <cellStyle name="Note 4 4 2 17" xfId="32070" xr:uid="{CE9FD7F3-0771-4B35-B8DA-EDFF0044CCCA}"/>
    <cellStyle name="Note 4 4 2 17 2" xfId="32071" xr:uid="{A16819AA-B241-4CCD-86E7-DC26CAA2BE5A}"/>
    <cellStyle name="Note 4 4 2 17 2 2" xfId="32072" xr:uid="{850F18C8-B04C-40A5-8493-322B32147DFC}"/>
    <cellStyle name="Note 4 4 2 17 3" xfId="32073" xr:uid="{28DE8632-6E40-46F1-9728-F0E00C0DCEB2}"/>
    <cellStyle name="Note 4 4 2 18" xfId="32074" xr:uid="{C00BF61E-1EE9-4A19-832D-5F99EF11BEFB}"/>
    <cellStyle name="Note 4 4 2 18 2" xfId="32075" xr:uid="{01EF69D4-6842-4DAF-A844-7E8406127FC5}"/>
    <cellStyle name="Note 4 4 2 18 2 2" xfId="32076" xr:uid="{54C99379-707E-4CA4-8876-DFE1AB6A8E50}"/>
    <cellStyle name="Note 4 4 2 18 3" xfId="32077" xr:uid="{75E1B1B9-01EE-48CA-9D6F-4ADDB829713C}"/>
    <cellStyle name="Note 4 4 2 19" xfId="32078" xr:uid="{222A2ED5-80B5-46EA-B9FF-530E9B047AD4}"/>
    <cellStyle name="Note 4 4 2 19 2" xfId="32079" xr:uid="{D9517BC0-9144-4274-AD8F-3D0526057CBD}"/>
    <cellStyle name="Note 4 4 2 19 2 2" xfId="32080" xr:uid="{129C18DF-B3F7-47BF-81BC-399813EB2D68}"/>
    <cellStyle name="Note 4 4 2 19 3" xfId="32081" xr:uid="{C9F88F8A-5012-448E-BC76-8465058BC6EE}"/>
    <cellStyle name="Note 4 4 2 2" xfId="32082" xr:uid="{8AB148AE-9602-4D76-A6F7-6BEAF4BD965C}"/>
    <cellStyle name="Note 4 4 2 2 2" xfId="32083" xr:uid="{25A65E15-0ED3-4C90-9D1A-BD5F6807AE51}"/>
    <cellStyle name="Note 4 4 2 2 2 2" xfId="32084" xr:uid="{1E2510FC-8719-4C2F-8CAC-CE6B4A156CE3}"/>
    <cellStyle name="Note 4 4 2 2 2 2 2" xfId="32085" xr:uid="{9263AB29-FFCD-4D19-8584-08B06DB216A5}"/>
    <cellStyle name="Note 4 4 2 2 2 3" xfId="32086" xr:uid="{8CF112CA-844C-4720-AA63-61FB5886A9FF}"/>
    <cellStyle name="Note 4 4 2 2 2 4" xfId="32087" xr:uid="{49A68F82-3D50-4F71-87D6-863153ACBBBC}"/>
    <cellStyle name="Note 4 4 2 2 3" xfId="32088" xr:uid="{C6E30D70-D3C4-401B-A8C2-A4743FBDC470}"/>
    <cellStyle name="Note 4 4 2 2 3 2" xfId="32089" xr:uid="{5CCCFAD8-99C7-44B6-8F85-89EFA0842188}"/>
    <cellStyle name="Note 4 4 2 2 4" xfId="32090" xr:uid="{EE0ACE1F-046F-42EC-A16B-96821F0963A0}"/>
    <cellStyle name="Note 4 4 2 2 5" xfId="32091" xr:uid="{430EA03C-4D36-4A34-B507-2460C38C96EE}"/>
    <cellStyle name="Note 4 4 2 20" xfId="32092" xr:uid="{7445BD8A-331E-4448-8EED-DCCE35F8E50B}"/>
    <cellStyle name="Note 4 4 2 20 2" xfId="32093" xr:uid="{80476001-4A51-4C8E-A6AA-CEA1F08E988D}"/>
    <cellStyle name="Note 4 4 2 20 2 2" xfId="32094" xr:uid="{CB11A004-91B9-4817-B548-76DFD95A1DA5}"/>
    <cellStyle name="Note 4 4 2 20 3" xfId="32095" xr:uid="{F4B41458-FD1F-42CC-9C84-86F2210AC6B4}"/>
    <cellStyle name="Note 4 4 2 21" xfId="32096" xr:uid="{C3BBAD71-7779-4962-847B-62F5BED2DE12}"/>
    <cellStyle name="Note 4 4 2 21 2" xfId="32097" xr:uid="{5A73C61D-6FCE-4692-8BD3-4FD1591A830B}"/>
    <cellStyle name="Note 4 4 2 22" xfId="32098" xr:uid="{EDFD7AF0-292E-4B38-BF8B-192964AC81E2}"/>
    <cellStyle name="Note 4 4 2 23" xfId="32099" xr:uid="{2F3ED51A-A798-40C5-9047-E880360B3D7D}"/>
    <cellStyle name="Note 4 4 2 3" xfId="32100" xr:uid="{F1498C2F-D874-4060-9DED-37E939F8380B}"/>
    <cellStyle name="Note 4 4 2 3 2" xfId="32101" xr:uid="{8416DFF1-3EF0-4A76-8483-368E4DE0833F}"/>
    <cellStyle name="Note 4 4 2 3 2 2" xfId="32102" xr:uid="{829F3F6F-99AC-4CA5-9ECB-1EFC6892C5A4}"/>
    <cellStyle name="Note 4 4 2 3 2 3" xfId="32103" xr:uid="{0AAE11AA-A7A1-4308-B293-0014F7170274}"/>
    <cellStyle name="Note 4 4 2 3 3" xfId="32104" xr:uid="{06BB9D24-87C9-476B-883B-900C863F0C17}"/>
    <cellStyle name="Note 4 4 2 3 3 2" xfId="32105" xr:uid="{6C8C5BC4-47E5-4AB9-988A-69354986CB2E}"/>
    <cellStyle name="Note 4 4 2 3 4" xfId="32106" xr:uid="{CFA14850-A92C-480A-86C9-7C5C46B68D13}"/>
    <cellStyle name="Note 4 4 2 4" xfId="32107" xr:uid="{61EE4AA4-3849-4A2F-8784-C0FD8C87054E}"/>
    <cellStyle name="Note 4 4 2 4 2" xfId="32108" xr:uid="{1610F630-79AA-4321-8742-F2F2FB43B813}"/>
    <cellStyle name="Note 4 4 2 4 2 2" xfId="32109" xr:uid="{14A7CD9E-3C4F-4076-9A34-D3166B7BB1BB}"/>
    <cellStyle name="Note 4 4 2 4 3" xfId="32110" xr:uid="{0E3019FC-BFA1-4EA2-923F-3232BC3A2ECD}"/>
    <cellStyle name="Note 4 4 2 4 4" xfId="32111" xr:uid="{B8208CEF-76E8-4D8D-B903-51657B4654CD}"/>
    <cellStyle name="Note 4 4 2 5" xfId="32112" xr:uid="{913946C6-D4F7-4357-9DCB-1A3965F42C5F}"/>
    <cellStyle name="Note 4 4 2 5 2" xfId="32113" xr:uid="{126339FA-7C12-4C64-B598-3707A0280DB6}"/>
    <cellStyle name="Note 4 4 2 5 2 2" xfId="32114" xr:uid="{6653EB22-BF23-42D9-8982-4BC13295E9C6}"/>
    <cellStyle name="Note 4 4 2 5 3" xfId="32115" xr:uid="{A2BB686F-97E5-435C-AC84-03D0FC84CD42}"/>
    <cellStyle name="Note 4 4 2 5 4" xfId="32116" xr:uid="{A48317E5-C5B8-4330-9E4F-B9284865002B}"/>
    <cellStyle name="Note 4 4 2 6" xfId="32117" xr:uid="{7A69000F-6743-436E-866B-D3B905126C6A}"/>
    <cellStyle name="Note 4 4 2 6 2" xfId="32118" xr:uid="{AAE3015F-FD40-447D-87B7-CF68A121ECDA}"/>
    <cellStyle name="Note 4 4 2 6 2 2" xfId="32119" xr:uid="{8269E146-FA77-433D-BC94-B8712BF92764}"/>
    <cellStyle name="Note 4 4 2 6 3" xfId="32120" xr:uid="{D1D57422-F06A-4380-9CB8-52E6FEF3979E}"/>
    <cellStyle name="Note 4 4 2 7" xfId="32121" xr:uid="{87810707-A135-4E5D-A47B-9A49890A954C}"/>
    <cellStyle name="Note 4 4 2 7 2" xfId="32122" xr:uid="{8A623F41-7E27-4835-AAA3-9BB1D614C6C0}"/>
    <cellStyle name="Note 4 4 2 7 2 2" xfId="32123" xr:uid="{F76B7B90-F7C7-49EB-9759-9C47DBBEF9B6}"/>
    <cellStyle name="Note 4 4 2 7 3" xfId="32124" xr:uid="{1B485BED-F62D-4EA8-8762-125C2DD32A54}"/>
    <cellStyle name="Note 4 4 2 8" xfId="32125" xr:uid="{BDEC82D9-B7FB-44D4-8E66-343489DBC6F4}"/>
    <cellStyle name="Note 4 4 2 8 2" xfId="32126" xr:uid="{01886EEE-99B4-4A11-8656-8B0547644B09}"/>
    <cellStyle name="Note 4 4 2 8 2 2" xfId="32127" xr:uid="{E60AA8DA-35D8-4481-BD4F-6C1BD4E8C101}"/>
    <cellStyle name="Note 4 4 2 8 3" xfId="32128" xr:uid="{6B41A18C-8C42-4538-80C9-9E6A45903680}"/>
    <cellStyle name="Note 4 4 2 9" xfId="32129" xr:uid="{611BF3C8-142E-4DFB-8135-11534D9B03FC}"/>
    <cellStyle name="Note 4 4 2 9 2" xfId="32130" xr:uid="{B7F7A559-2A32-4A50-B4F6-18CA47E01793}"/>
    <cellStyle name="Note 4 4 2 9 2 2" xfId="32131" xr:uid="{F6F0101D-E595-42E8-BB02-8B2ACA2E566F}"/>
    <cellStyle name="Note 4 4 2 9 3" xfId="32132" xr:uid="{D6AE5A99-2F37-44F5-B658-5C6685596811}"/>
    <cellStyle name="Note 4 4 20" xfId="32133" xr:uid="{CB91485C-A909-47A9-BCEC-6C74C73712B8}"/>
    <cellStyle name="Note 4 4 3" xfId="32134" xr:uid="{7707B8ED-0C4D-4117-B01A-77F20E4CB49A}"/>
    <cellStyle name="Note 4 4 3 2" xfId="32135" xr:uid="{2CB1F620-D1F8-44EE-9100-F8C4B57D32BF}"/>
    <cellStyle name="Note 4 4 3 2 2" xfId="32136" xr:uid="{70E353D9-17CC-42B9-A5A9-A42B9AEE0E6C}"/>
    <cellStyle name="Note 4 4 3 2 2 2" xfId="32137" xr:uid="{833FEEA2-B0B2-496E-81C8-CD837131C578}"/>
    <cellStyle name="Note 4 4 3 2 3" xfId="32138" xr:uid="{E19A9AF2-2F17-47B2-8967-985313EEE784}"/>
    <cellStyle name="Note 4 4 3 2 4" xfId="32139" xr:uid="{FE3BEB9B-9050-4D4A-9A94-0A4C0B88C134}"/>
    <cellStyle name="Note 4 4 3 3" xfId="32140" xr:uid="{71B8EF69-2CD6-4180-A189-95A13AA973EB}"/>
    <cellStyle name="Note 4 4 3 3 2" xfId="32141" xr:uid="{0207967A-09AD-4287-A1F6-B32AD880405A}"/>
    <cellStyle name="Note 4 4 3 4" xfId="32142" xr:uid="{05474BDD-296D-4941-87E0-795A9F5B2699}"/>
    <cellStyle name="Note 4 4 3 5" xfId="32143" xr:uid="{F0E1043F-42F1-4E2C-A9FD-39C31CA3E5DD}"/>
    <cellStyle name="Note 4 4 4" xfId="32144" xr:uid="{31DC4F21-4E13-497F-9DEB-5446CFCE1970}"/>
    <cellStyle name="Note 4 4 4 2" xfId="32145" xr:uid="{ED145971-0A97-4E4A-B192-7DE369D6D75C}"/>
    <cellStyle name="Note 4 4 4 2 2" xfId="32146" xr:uid="{95AFFB18-3DB1-4DF9-9920-1A95F20A3A24}"/>
    <cellStyle name="Note 4 4 4 2 3" xfId="32147" xr:uid="{BE72AFDE-6624-4664-9DAF-83555196B29B}"/>
    <cellStyle name="Note 4 4 4 3" xfId="32148" xr:uid="{04218757-FAC3-4D95-BCFB-E154C3E1D836}"/>
    <cellStyle name="Note 4 4 4 3 2" xfId="32149" xr:uid="{B5DD7017-A68E-405B-B683-4790F1CC3ADC}"/>
    <cellStyle name="Note 4 4 4 4" xfId="32150" xr:uid="{EA8633D5-FF1E-4915-AEFA-88CAFDDE2608}"/>
    <cellStyle name="Note 4 4 5" xfId="32151" xr:uid="{25A3EBA5-2DFF-4770-B519-D3E26C2BCC55}"/>
    <cellStyle name="Note 4 4 5 2" xfId="32152" xr:uid="{C15BEA49-FE2A-49BF-9F40-17EFF776354F}"/>
    <cellStyle name="Note 4 4 5 2 2" xfId="32153" xr:uid="{9C15130B-E8F9-4EE7-A7A6-1F042FF69D0A}"/>
    <cellStyle name="Note 4 4 5 2 3" xfId="32154" xr:uid="{C23D1D1F-CD51-4869-8934-B2CF46D71BFE}"/>
    <cellStyle name="Note 4 4 5 3" xfId="32155" xr:uid="{F8600B0A-495C-4E2C-9837-9FA8A18EF000}"/>
    <cellStyle name="Note 4 4 5 4" xfId="32156" xr:uid="{9CABE7D2-D261-4945-BEA0-2CA038B0BA29}"/>
    <cellStyle name="Note 4 4 6" xfId="32157" xr:uid="{B992D256-8377-4D4B-9A64-6370917A1EB1}"/>
    <cellStyle name="Note 4 4 6 2" xfId="32158" xr:uid="{D63769C6-8182-4C9D-BAB2-FCB5EA527228}"/>
    <cellStyle name="Note 4 4 6 2 2" xfId="32159" xr:uid="{42F5230A-1E69-4F1E-901E-BC1F9BED8D25}"/>
    <cellStyle name="Note 4 4 6 3" xfId="32160" xr:uid="{1C81AF89-F93A-48C1-811F-E9353246C39D}"/>
    <cellStyle name="Note 4 4 6 4" xfId="32161" xr:uid="{0B36FC1D-2DBB-437C-B364-0848E46B2460}"/>
    <cellStyle name="Note 4 4 7" xfId="32162" xr:uid="{77E75AA7-2717-4C49-8759-1E1318C31983}"/>
    <cellStyle name="Note 4 4 7 2" xfId="32163" xr:uid="{C731F2DD-09CC-4554-9A85-475018B5C450}"/>
    <cellStyle name="Note 4 4 7 2 2" xfId="32164" xr:uid="{EB4326D5-19F9-460D-B74F-7886D05FF272}"/>
    <cellStyle name="Note 4 4 7 3" xfId="32165" xr:uid="{C06DD92E-DECA-41B1-8005-A52C34C54608}"/>
    <cellStyle name="Note 4 4 8" xfId="32166" xr:uid="{E1B76713-549E-4AB1-9B46-B726B5F55EDC}"/>
    <cellStyle name="Note 4 4 8 2" xfId="32167" xr:uid="{1BD7B690-9137-4BE7-8402-31E4C45EC2C5}"/>
    <cellStyle name="Note 4 4 8 2 2" xfId="32168" xr:uid="{D1330A91-6049-4386-B251-803F9587C504}"/>
    <cellStyle name="Note 4 4 8 3" xfId="32169" xr:uid="{A9FB2BDE-2A29-4648-B827-151C50405C9A}"/>
    <cellStyle name="Note 4 4 9" xfId="32170" xr:uid="{B3EFAA03-4ACC-4AA4-90B1-654260B5B6C7}"/>
    <cellStyle name="Note 4 4 9 2" xfId="32171" xr:uid="{4FDCAE94-EDB0-4ADA-B880-6DBB0D682474}"/>
    <cellStyle name="Note 4 4 9 2 2" xfId="32172" xr:uid="{4B1F95E7-40FD-438F-AF48-A91BECE70530}"/>
    <cellStyle name="Note 4 4 9 3" xfId="32173" xr:uid="{A2C01B77-4408-46E4-86A6-E70AABC4F5BF}"/>
    <cellStyle name="Note 4 5" xfId="32174" xr:uid="{95677174-7B5A-42D6-85F3-4EEF8DE600B7}"/>
    <cellStyle name="Note 4 5 10" xfId="32175" xr:uid="{08A6A10E-58DE-4D95-8C2C-9CB203686EA4}"/>
    <cellStyle name="Note 4 5 10 2" xfId="32176" xr:uid="{4591788A-C80D-4E51-984E-3C9BCDB7BC82}"/>
    <cellStyle name="Note 4 5 10 2 2" xfId="32177" xr:uid="{F071A6DB-AAA1-44A2-BDF7-336D5578F9EA}"/>
    <cellStyle name="Note 4 5 10 3" xfId="32178" xr:uid="{5BC59AE3-238D-4837-B4B8-97CB313C016B}"/>
    <cellStyle name="Note 4 5 11" xfId="32179" xr:uid="{FEF3A552-730C-464A-A343-EB7609C816B9}"/>
    <cellStyle name="Note 4 5 11 2" xfId="32180" xr:uid="{56F54C0E-36AB-4F65-8C10-40386BCB26C6}"/>
    <cellStyle name="Note 4 5 11 2 2" xfId="32181" xr:uid="{3BEEB72C-1C36-4D95-A940-D7F0171ADDFD}"/>
    <cellStyle name="Note 4 5 11 3" xfId="32182" xr:uid="{B15467B0-0EF9-4050-BDED-5F4F1BE88937}"/>
    <cellStyle name="Note 4 5 12" xfId="32183" xr:uid="{A98E222D-6ED8-419A-814C-E39AD9997016}"/>
    <cellStyle name="Note 4 5 12 2" xfId="32184" xr:uid="{3DFB0C07-7D99-45A0-9898-A4BBF5F8B502}"/>
    <cellStyle name="Note 4 5 12 2 2" xfId="32185" xr:uid="{3AA614E2-0548-41D1-B587-B8D8AC18A3B5}"/>
    <cellStyle name="Note 4 5 12 3" xfId="32186" xr:uid="{CC0E18DC-AE66-4F2D-85C1-1E79C3210631}"/>
    <cellStyle name="Note 4 5 13" xfId="32187" xr:uid="{76C8D5E0-D6D2-4CB6-A427-7404B4139F1E}"/>
    <cellStyle name="Note 4 5 13 2" xfId="32188" xr:uid="{0118D9CA-6D51-4236-995A-F64AECC7D6C5}"/>
    <cellStyle name="Note 4 5 13 2 2" xfId="32189" xr:uid="{4D51DC8D-06EF-459F-89F9-59B10310625F}"/>
    <cellStyle name="Note 4 5 13 3" xfId="32190" xr:uid="{C5A566FE-9129-4754-B97D-AA9445491EF7}"/>
    <cellStyle name="Note 4 5 14" xfId="32191" xr:uid="{F3AD098E-2F70-4242-9A5C-DD8F4F6636DA}"/>
    <cellStyle name="Note 4 5 14 2" xfId="32192" xr:uid="{1170F527-EBBA-4F85-8C49-5CA136D37A02}"/>
    <cellStyle name="Note 4 5 14 2 2" xfId="32193" xr:uid="{3DBBDBE0-FCCB-4A2E-8E34-237BAB69B334}"/>
    <cellStyle name="Note 4 5 14 3" xfId="32194" xr:uid="{CDFFC679-7845-46C2-91F4-E20991FB36F9}"/>
    <cellStyle name="Note 4 5 15" xfId="32195" xr:uid="{09F59FD4-C793-42E5-9B1C-FFFACB973AE6}"/>
    <cellStyle name="Note 4 5 15 2" xfId="32196" xr:uid="{2B50C747-B322-4E65-BC82-405C613CCEA7}"/>
    <cellStyle name="Note 4 5 15 2 2" xfId="32197" xr:uid="{80B54A28-B585-4548-926A-7312BBB56A41}"/>
    <cellStyle name="Note 4 5 15 3" xfId="32198" xr:uid="{A52C03C5-879C-4FE6-BA71-B6F3BCF657FA}"/>
    <cellStyle name="Note 4 5 16" xfId="32199" xr:uid="{423411C7-AFFB-4C6B-9136-47663B35DECD}"/>
    <cellStyle name="Note 4 5 16 2" xfId="32200" xr:uid="{1ADB454F-1D44-480B-9CC3-0343F70979C6}"/>
    <cellStyle name="Note 4 5 16 2 2" xfId="32201" xr:uid="{1E508CB4-5F9D-4B15-8211-230CD4EA3A7D}"/>
    <cellStyle name="Note 4 5 16 3" xfId="32202" xr:uid="{6B24FC90-5204-465A-A7CA-17416172AAFB}"/>
    <cellStyle name="Note 4 5 17" xfId="32203" xr:uid="{16EF3265-38DA-4152-B67B-09DBF95778C9}"/>
    <cellStyle name="Note 4 5 17 2" xfId="32204" xr:uid="{E3CE8A2C-DD85-4489-99AE-2D3178506704}"/>
    <cellStyle name="Note 4 5 17 2 2" xfId="32205" xr:uid="{DC70AB54-9942-408F-9757-F4AE6C51BA8F}"/>
    <cellStyle name="Note 4 5 17 3" xfId="32206" xr:uid="{5A382A24-7F6A-4233-BDE2-0BA48DABEC89}"/>
    <cellStyle name="Note 4 5 18" xfId="32207" xr:uid="{9201F90C-4486-4DC8-8251-7FD8197D4AF9}"/>
    <cellStyle name="Note 4 5 18 2" xfId="32208" xr:uid="{850A9E14-D251-44F0-B4BF-E23B903EE310}"/>
    <cellStyle name="Note 4 5 19" xfId="32209" xr:uid="{F81FEEDD-738F-4E5E-8A5D-9BE158388F2E}"/>
    <cellStyle name="Note 4 5 2" xfId="32210" xr:uid="{85D5DE07-E5C0-487C-A1BD-B3FFFF3C22FE}"/>
    <cellStyle name="Note 4 5 2 10" xfId="32211" xr:uid="{2C844EC2-5B81-4B90-AA09-9EC871577C8B}"/>
    <cellStyle name="Note 4 5 2 10 2" xfId="32212" xr:uid="{A90C8447-03D1-43BD-95CC-3B2723884E25}"/>
    <cellStyle name="Note 4 5 2 10 2 2" xfId="32213" xr:uid="{D39643A9-EA23-4D0F-8F17-72504F5C02E9}"/>
    <cellStyle name="Note 4 5 2 10 3" xfId="32214" xr:uid="{CFE36040-4FE6-4862-BE41-6819CD28E0A2}"/>
    <cellStyle name="Note 4 5 2 11" xfId="32215" xr:uid="{B27BD107-4853-4959-8FD8-39D1714517F9}"/>
    <cellStyle name="Note 4 5 2 11 2" xfId="32216" xr:uid="{C5C31EE8-F565-473C-87BC-B0850ACF4F16}"/>
    <cellStyle name="Note 4 5 2 11 2 2" xfId="32217" xr:uid="{5360AF42-24BF-4742-A3C0-AE73431C3EDD}"/>
    <cellStyle name="Note 4 5 2 11 3" xfId="32218" xr:uid="{A56F64AC-6874-45F9-B7D6-C966FF20AB4F}"/>
    <cellStyle name="Note 4 5 2 12" xfId="32219" xr:uid="{C564BE0C-7DED-4B88-B2AA-C858C660FDBE}"/>
    <cellStyle name="Note 4 5 2 12 2" xfId="32220" xr:uid="{50598BE1-9CE1-48B4-B776-1A7C66901C40}"/>
    <cellStyle name="Note 4 5 2 12 2 2" xfId="32221" xr:uid="{BF3117D9-312A-4858-9DA3-0C149476A7DF}"/>
    <cellStyle name="Note 4 5 2 12 3" xfId="32222" xr:uid="{D4951BD0-D3A6-4331-A4CB-381109A660FC}"/>
    <cellStyle name="Note 4 5 2 13" xfId="32223" xr:uid="{5D63778F-A9BE-4510-9047-0D8D9D30FF14}"/>
    <cellStyle name="Note 4 5 2 13 2" xfId="32224" xr:uid="{D3B3E13D-CB2D-4C75-95B1-9A87C2CA881D}"/>
    <cellStyle name="Note 4 5 2 13 2 2" xfId="32225" xr:uid="{395257A7-5A22-41FD-8797-2321DD40B1B7}"/>
    <cellStyle name="Note 4 5 2 13 3" xfId="32226" xr:uid="{4817A106-C479-4CA3-8B71-EB04B271AFB4}"/>
    <cellStyle name="Note 4 5 2 14" xfId="32227" xr:uid="{E95FFF49-838F-41D6-A42C-E2DCDE982E05}"/>
    <cellStyle name="Note 4 5 2 14 2" xfId="32228" xr:uid="{BD25EEA2-E62C-4402-9BB1-9216F6B15871}"/>
    <cellStyle name="Note 4 5 2 14 2 2" xfId="32229" xr:uid="{BA858B66-9FE9-48E3-8481-D5B72D27404F}"/>
    <cellStyle name="Note 4 5 2 14 3" xfId="32230" xr:uid="{BB73C6E1-0967-484D-81FF-34631E803960}"/>
    <cellStyle name="Note 4 5 2 15" xfId="32231" xr:uid="{6CE13E16-88A2-4FB4-8944-3B049D741D36}"/>
    <cellStyle name="Note 4 5 2 15 2" xfId="32232" xr:uid="{E57FE458-3A0B-4ECF-88A6-981F789D0CE9}"/>
    <cellStyle name="Note 4 5 2 15 2 2" xfId="32233" xr:uid="{408BFAF3-EB87-4024-98B9-71123EDA8A2B}"/>
    <cellStyle name="Note 4 5 2 15 3" xfId="32234" xr:uid="{7212155B-A1E7-4892-A8AF-EF5462452B9F}"/>
    <cellStyle name="Note 4 5 2 16" xfId="32235" xr:uid="{D465A04B-03E5-4860-9DB2-74F4D039B0B3}"/>
    <cellStyle name="Note 4 5 2 16 2" xfId="32236" xr:uid="{95544276-327E-4EE8-A8A6-AE11E826BF90}"/>
    <cellStyle name="Note 4 5 2 16 2 2" xfId="32237" xr:uid="{7574FB14-3314-46FB-995C-DE0D0A75743E}"/>
    <cellStyle name="Note 4 5 2 16 3" xfId="32238" xr:uid="{8549E5BD-500D-4944-A0F2-20742411D551}"/>
    <cellStyle name="Note 4 5 2 17" xfId="32239" xr:uid="{62E6B149-9830-47B4-B251-ED607E9099CE}"/>
    <cellStyle name="Note 4 5 2 17 2" xfId="32240" xr:uid="{5FD0C809-D311-45C6-9728-AAD3CDB86EF7}"/>
    <cellStyle name="Note 4 5 2 17 2 2" xfId="32241" xr:uid="{333AFEAB-17EC-451B-8918-FBDD89972B3D}"/>
    <cellStyle name="Note 4 5 2 17 3" xfId="32242" xr:uid="{205F40D4-75E5-4C33-A443-A1D6375B6B0C}"/>
    <cellStyle name="Note 4 5 2 18" xfId="32243" xr:uid="{70E1B100-E353-4A30-B47B-A74CCF029A72}"/>
    <cellStyle name="Note 4 5 2 18 2" xfId="32244" xr:uid="{11B59C04-68EE-45AA-9EA1-323918F348FC}"/>
    <cellStyle name="Note 4 5 2 18 2 2" xfId="32245" xr:uid="{2A23C77A-5349-4D88-B397-AAF676175D63}"/>
    <cellStyle name="Note 4 5 2 18 3" xfId="32246" xr:uid="{1ED92720-E24A-4C8E-89D5-6EC031997B41}"/>
    <cellStyle name="Note 4 5 2 19" xfId="32247" xr:uid="{3367BDAA-90DC-4E62-A3FB-E071EE5A1349}"/>
    <cellStyle name="Note 4 5 2 19 2" xfId="32248" xr:uid="{23269798-8E62-462D-A43C-5D53248B35BD}"/>
    <cellStyle name="Note 4 5 2 19 2 2" xfId="32249" xr:uid="{8BD1FF36-D8B7-410E-81A4-F63619F67F35}"/>
    <cellStyle name="Note 4 5 2 19 3" xfId="32250" xr:uid="{0D8B2802-F3A2-4D41-A657-C0295FFA7F38}"/>
    <cellStyle name="Note 4 5 2 2" xfId="32251" xr:uid="{187D731D-6B19-4F81-90F4-5AB6337B7FC3}"/>
    <cellStyle name="Note 4 5 2 2 2" xfId="32252" xr:uid="{90C8DBA6-F95C-4E05-A3B9-483431A9A654}"/>
    <cellStyle name="Note 4 5 2 2 2 2" xfId="32253" xr:uid="{C0066D8E-1D85-4B48-8152-B02C76A8795A}"/>
    <cellStyle name="Note 4 5 2 2 2 2 2" xfId="32254" xr:uid="{DBCD793E-E92A-409F-A95A-555A4550C5C5}"/>
    <cellStyle name="Note 4 5 2 2 2 3" xfId="32255" xr:uid="{D8E0FD46-1717-43E7-851C-133F31F64707}"/>
    <cellStyle name="Note 4 5 2 2 2 4" xfId="32256" xr:uid="{8845C979-8FC9-466C-BCFE-1296F07A1042}"/>
    <cellStyle name="Note 4 5 2 2 3" xfId="32257" xr:uid="{BD768A86-586A-42C0-B73F-9136F53EF60B}"/>
    <cellStyle name="Note 4 5 2 2 3 2" xfId="32258" xr:uid="{0AA06CF8-D2A7-473F-B603-D5928C3AF45A}"/>
    <cellStyle name="Note 4 5 2 2 4" xfId="32259" xr:uid="{C2902A58-3264-4042-9023-1126A700977F}"/>
    <cellStyle name="Note 4 5 2 2 5" xfId="32260" xr:uid="{ACBDAA79-2E84-4839-8DE4-2706BDB78449}"/>
    <cellStyle name="Note 4 5 2 20" xfId="32261" xr:uid="{CA9C0DAE-C08C-4A6A-9D5C-5491C61C8B13}"/>
    <cellStyle name="Note 4 5 2 20 2" xfId="32262" xr:uid="{D8F6FB77-07AF-41EB-B05F-58F284A591F3}"/>
    <cellStyle name="Note 4 5 2 20 2 2" xfId="32263" xr:uid="{4782628D-BE34-4381-9B9A-9BC353FB9244}"/>
    <cellStyle name="Note 4 5 2 20 3" xfId="32264" xr:uid="{C0F88E3F-609B-465F-A3A7-88DF1A5C299C}"/>
    <cellStyle name="Note 4 5 2 21" xfId="32265" xr:uid="{DAAE9766-3DFB-40B8-87A7-7B10FA3E9550}"/>
    <cellStyle name="Note 4 5 2 21 2" xfId="32266" xr:uid="{7AD0BD0C-E8C9-423E-B8BD-66855F032F33}"/>
    <cellStyle name="Note 4 5 2 22" xfId="32267" xr:uid="{1C70118E-7B41-4EB7-ACA0-BDA60267E464}"/>
    <cellStyle name="Note 4 5 2 23" xfId="32268" xr:uid="{4DDFBD6D-A6E3-4C90-AE08-4F2E8763C6C8}"/>
    <cellStyle name="Note 4 5 2 3" xfId="32269" xr:uid="{04936037-806C-489C-9ED7-7060D7F643AD}"/>
    <cellStyle name="Note 4 5 2 3 2" xfId="32270" xr:uid="{C92C0693-9FDC-4F95-BFB1-97445C1FBA5B}"/>
    <cellStyle name="Note 4 5 2 3 2 2" xfId="32271" xr:uid="{45064351-0C29-4AE9-B8FD-2F827E5717EA}"/>
    <cellStyle name="Note 4 5 2 3 2 3" xfId="32272" xr:uid="{219D93C6-D49D-4CD4-A711-A4CB01310BE6}"/>
    <cellStyle name="Note 4 5 2 3 3" xfId="32273" xr:uid="{55032707-1344-49B4-ABAF-D91B587A3017}"/>
    <cellStyle name="Note 4 5 2 3 3 2" xfId="32274" xr:uid="{79745A54-86FE-4B05-8C13-30E39C613EE6}"/>
    <cellStyle name="Note 4 5 2 3 4" xfId="32275" xr:uid="{F861B6B7-6EAF-43D7-BA09-96ECE97B0462}"/>
    <cellStyle name="Note 4 5 2 4" xfId="32276" xr:uid="{F12B8976-CD3B-47D7-97CE-BAF0AEAAF2BB}"/>
    <cellStyle name="Note 4 5 2 4 2" xfId="32277" xr:uid="{31C2E932-0F5E-4B04-B241-EA9043FB2F75}"/>
    <cellStyle name="Note 4 5 2 4 2 2" xfId="32278" xr:uid="{E8AB61D4-22B2-4237-B6A2-6678C2A70418}"/>
    <cellStyle name="Note 4 5 2 4 3" xfId="32279" xr:uid="{F466ABDF-1439-4D1D-B150-D93A5B6460FF}"/>
    <cellStyle name="Note 4 5 2 4 4" xfId="32280" xr:uid="{AA486ACE-6F40-413D-AB95-DC1DE75923C8}"/>
    <cellStyle name="Note 4 5 2 5" xfId="32281" xr:uid="{8390B224-C0DD-4490-AF60-D3D5FB842DF1}"/>
    <cellStyle name="Note 4 5 2 5 2" xfId="32282" xr:uid="{D63B6805-545B-4F5F-BA99-4510E9D62770}"/>
    <cellStyle name="Note 4 5 2 5 2 2" xfId="32283" xr:uid="{ADF25B7F-B685-4B08-BBCA-C64AA1DA6D38}"/>
    <cellStyle name="Note 4 5 2 5 3" xfId="32284" xr:uid="{CE79CE0A-6FB5-4410-AE89-396E6DC43174}"/>
    <cellStyle name="Note 4 5 2 5 4" xfId="32285" xr:uid="{7BB16E1D-E620-4233-91AD-5549C37AE74F}"/>
    <cellStyle name="Note 4 5 2 6" xfId="32286" xr:uid="{027545AE-94DB-440B-A86C-40A9A4938F85}"/>
    <cellStyle name="Note 4 5 2 6 2" xfId="32287" xr:uid="{9D3A27CA-93D1-41DD-9A84-AEFBE3392E25}"/>
    <cellStyle name="Note 4 5 2 6 2 2" xfId="32288" xr:uid="{47C1A1B7-1026-48C7-B81E-3A4114BD0246}"/>
    <cellStyle name="Note 4 5 2 6 3" xfId="32289" xr:uid="{671F901C-BFE9-4B3B-911B-767B760ACA66}"/>
    <cellStyle name="Note 4 5 2 7" xfId="32290" xr:uid="{F83A9092-AF29-45A6-8B72-45F128EF7E05}"/>
    <cellStyle name="Note 4 5 2 7 2" xfId="32291" xr:uid="{0F358FD9-7EAA-47A8-BEEC-66223288A698}"/>
    <cellStyle name="Note 4 5 2 7 2 2" xfId="32292" xr:uid="{CE9927F7-2FA8-418C-A7FA-2D5A9A45C493}"/>
    <cellStyle name="Note 4 5 2 7 3" xfId="32293" xr:uid="{D926657A-A51F-43E5-B4FF-5730AA267855}"/>
    <cellStyle name="Note 4 5 2 8" xfId="32294" xr:uid="{F8948EAA-EBF1-4602-B8BD-4F5149BE1A60}"/>
    <cellStyle name="Note 4 5 2 8 2" xfId="32295" xr:uid="{7A656A0D-DA03-4B15-A29A-9F1C3CFC471C}"/>
    <cellStyle name="Note 4 5 2 8 2 2" xfId="32296" xr:uid="{7622316B-DD86-49F5-B21F-C44581AAD917}"/>
    <cellStyle name="Note 4 5 2 8 3" xfId="32297" xr:uid="{9A1EF3CA-A133-4D9A-B50A-11667239C55A}"/>
    <cellStyle name="Note 4 5 2 9" xfId="32298" xr:uid="{E8B4FA11-DAC0-436F-9BC1-A0076E5239C1}"/>
    <cellStyle name="Note 4 5 2 9 2" xfId="32299" xr:uid="{7E4E2B2F-0E8F-4822-BCA3-E7DB6EE0637D}"/>
    <cellStyle name="Note 4 5 2 9 2 2" xfId="32300" xr:uid="{9F5DC5CF-F782-45B3-BC44-50C98CCE79D5}"/>
    <cellStyle name="Note 4 5 2 9 3" xfId="32301" xr:uid="{98B16741-27BA-4EB7-BF63-6AF62F6B850B}"/>
    <cellStyle name="Note 4 5 20" xfId="32302" xr:uid="{789566A3-CABC-4D03-BDB1-8E818F491CE1}"/>
    <cellStyle name="Note 4 5 3" xfId="32303" xr:uid="{EA611025-243E-4D29-9265-5B8C1CB46A0B}"/>
    <cellStyle name="Note 4 5 3 2" xfId="32304" xr:uid="{A3D53295-6AEF-45BF-AE85-99EB0E9BFD8C}"/>
    <cellStyle name="Note 4 5 3 2 2" xfId="32305" xr:uid="{5A2F3D3D-DA04-47E4-A689-494A45943903}"/>
    <cellStyle name="Note 4 5 3 2 2 2" xfId="32306" xr:uid="{AE4ECB83-5A7B-48F9-B708-69D68C750904}"/>
    <cellStyle name="Note 4 5 3 2 3" xfId="32307" xr:uid="{4CE5F852-4DF3-488D-8C9C-F0F66B6993C4}"/>
    <cellStyle name="Note 4 5 3 2 4" xfId="32308" xr:uid="{ED94EA50-14DF-444F-9946-FA071D2E810A}"/>
    <cellStyle name="Note 4 5 3 3" xfId="32309" xr:uid="{A4705712-2399-48B7-8E56-8629C4D041C6}"/>
    <cellStyle name="Note 4 5 3 3 2" xfId="32310" xr:uid="{63CC5EBC-194E-4568-B3EB-48701FBE9287}"/>
    <cellStyle name="Note 4 5 3 4" xfId="32311" xr:uid="{43F2CD84-281B-497E-8ED0-1824288863C9}"/>
    <cellStyle name="Note 4 5 3 5" xfId="32312" xr:uid="{06C011F1-1ADB-44D7-9A24-6C42EA2E0204}"/>
    <cellStyle name="Note 4 5 4" xfId="32313" xr:uid="{C3C32667-443C-4CBF-9381-17E659334175}"/>
    <cellStyle name="Note 4 5 4 2" xfId="32314" xr:uid="{9DFBD404-8A68-4F0A-B433-EDB6919A4F92}"/>
    <cellStyle name="Note 4 5 4 2 2" xfId="32315" xr:uid="{E471073D-C582-4EFB-A98F-752309A84AC0}"/>
    <cellStyle name="Note 4 5 4 2 3" xfId="32316" xr:uid="{B1C6C42A-D004-493A-99BF-020BEFB87B62}"/>
    <cellStyle name="Note 4 5 4 3" xfId="32317" xr:uid="{6701166B-6F2D-4A90-A7B1-FF1EDB23AE09}"/>
    <cellStyle name="Note 4 5 4 3 2" xfId="32318" xr:uid="{C13105E9-51C1-4B59-943F-CA967F697288}"/>
    <cellStyle name="Note 4 5 4 4" xfId="32319" xr:uid="{B3975C93-3F70-41B7-9A66-43815D4976EE}"/>
    <cellStyle name="Note 4 5 5" xfId="32320" xr:uid="{D72727AB-6942-4D9D-8E90-3133B6133597}"/>
    <cellStyle name="Note 4 5 5 2" xfId="32321" xr:uid="{05C767BE-ABA5-4C59-93BD-CCFCECAAD739}"/>
    <cellStyle name="Note 4 5 5 2 2" xfId="32322" xr:uid="{791A711F-AA9E-42E2-8C86-D08ACF0357C4}"/>
    <cellStyle name="Note 4 5 5 2 3" xfId="32323" xr:uid="{34F9DC28-726D-4ACE-ACE2-F6A7644D3CFE}"/>
    <cellStyle name="Note 4 5 5 3" xfId="32324" xr:uid="{CB33C7F7-ED28-497C-A02B-64D4D8521829}"/>
    <cellStyle name="Note 4 5 5 4" xfId="32325" xr:uid="{7ED003A2-6667-4B4B-AD7E-3B379DFDB265}"/>
    <cellStyle name="Note 4 5 6" xfId="32326" xr:uid="{02EF9099-6EF0-403F-B65D-E531D4328A54}"/>
    <cellStyle name="Note 4 5 6 2" xfId="32327" xr:uid="{0480698E-9CBC-49BC-850E-2DE95DE65FFB}"/>
    <cellStyle name="Note 4 5 6 2 2" xfId="32328" xr:uid="{3D8A31EA-329E-4FD5-8F26-C903FF846F82}"/>
    <cellStyle name="Note 4 5 6 3" xfId="32329" xr:uid="{677F7997-DCE1-4103-A978-4403AFD47BF6}"/>
    <cellStyle name="Note 4 5 6 4" xfId="32330" xr:uid="{22928EB5-77D2-46EB-A531-AD171BCF7C89}"/>
    <cellStyle name="Note 4 5 7" xfId="32331" xr:uid="{AEE82B02-1231-477A-B689-0D29CDAE3BF2}"/>
    <cellStyle name="Note 4 5 7 2" xfId="32332" xr:uid="{E834780B-BE82-4D28-97BB-6223BE3863FD}"/>
    <cellStyle name="Note 4 5 7 2 2" xfId="32333" xr:uid="{68481D35-23DD-443D-930F-90538EC86DB9}"/>
    <cellStyle name="Note 4 5 7 3" xfId="32334" xr:uid="{E0781C04-8C62-494A-8BFC-4BC0C260C039}"/>
    <cellStyle name="Note 4 5 8" xfId="32335" xr:uid="{A56EA449-34CE-45B3-9F14-D303987B40C3}"/>
    <cellStyle name="Note 4 5 8 2" xfId="32336" xr:uid="{A755FF54-2025-4310-A3C5-C00059D41DED}"/>
    <cellStyle name="Note 4 5 8 2 2" xfId="32337" xr:uid="{AA08F712-6A4D-4256-AB7D-0BB96FC20060}"/>
    <cellStyle name="Note 4 5 8 3" xfId="32338" xr:uid="{6747DFA6-D218-4314-9AD2-AD6A896D55EC}"/>
    <cellStyle name="Note 4 5 9" xfId="32339" xr:uid="{7B4239AF-86E7-42D1-A9E0-A99B2A749655}"/>
    <cellStyle name="Note 4 5 9 2" xfId="32340" xr:uid="{70AFB556-4A3F-4F11-A90C-BBE7EA3962B8}"/>
    <cellStyle name="Note 4 5 9 2 2" xfId="32341" xr:uid="{82EA4399-0394-4506-AC63-D244292A09FB}"/>
    <cellStyle name="Note 4 5 9 3" xfId="32342" xr:uid="{2017EE47-29FB-4B57-968C-5C65C96429A1}"/>
    <cellStyle name="Note 4 6" xfId="32343" xr:uid="{4E5A3C4D-D8A9-4399-A63C-593E34A473CF}"/>
    <cellStyle name="Note 4 6 10" xfId="32344" xr:uid="{6513DD24-F81A-4FFB-9D4B-E1F4819B78F3}"/>
    <cellStyle name="Note 4 6 10 2" xfId="32345" xr:uid="{AE8C60E3-31F6-4D61-A055-A8A0534FCB4C}"/>
    <cellStyle name="Note 4 6 10 2 2" xfId="32346" xr:uid="{35ACB179-7137-477C-9B3E-17867FF1DE8E}"/>
    <cellStyle name="Note 4 6 10 3" xfId="32347" xr:uid="{1EBE4AA8-D7CC-42BC-ADB2-A2CA4D39A8E9}"/>
    <cellStyle name="Note 4 6 11" xfId="32348" xr:uid="{A9EC48C7-946A-4ADA-84B6-E978A14EAA61}"/>
    <cellStyle name="Note 4 6 11 2" xfId="32349" xr:uid="{13C06E45-F238-40D6-821A-8AB9D3F2B262}"/>
    <cellStyle name="Note 4 6 11 2 2" xfId="32350" xr:uid="{BAD31EEE-DA43-41CF-A712-7D76E406F0F3}"/>
    <cellStyle name="Note 4 6 11 3" xfId="32351" xr:uid="{2E4E48C5-6B08-412A-B2C8-DFC56D1C4DCE}"/>
    <cellStyle name="Note 4 6 12" xfId="32352" xr:uid="{8DD114CA-B59F-4235-8928-9E9B461215E4}"/>
    <cellStyle name="Note 4 6 12 2" xfId="32353" xr:uid="{28658F87-FB88-4101-B95E-9A5F30229466}"/>
    <cellStyle name="Note 4 6 12 2 2" xfId="32354" xr:uid="{E2240638-64F3-4AE8-A31E-51FAFF3CDCF7}"/>
    <cellStyle name="Note 4 6 12 3" xfId="32355" xr:uid="{F93B7889-2200-43D1-B9D1-6CEFB5832199}"/>
    <cellStyle name="Note 4 6 13" xfId="32356" xr:uid="{803B0BFB-2F99-4661-BFDC-F171AA6605A4}"/>
    <cellStyle name="Note 4 6 13 2" xfId="32357" xr:uid="{BFECBAA1-2D73-486E-B78D-9CA2828DF57B}"/>
    <cellStyle name="Note 4 6 13 2 2" xfId="32358" xr:uid="{A7631D32-24EF-4D32-A821-CAA8BBF03146}"/>
    <cellStyle name="Note 4 6 13 3" xfId="32359" xr:uid="{66289E33-BFB4-4AC8-9C1B-5AC05DF9A192}"/>
    <cellStyle name="Note 4 6 14" xfId="32360" xr:uid="{3FD47D1E-EC16-4E9C-AAFD-8DC556AC490C}"/>
    <cellStyle name="Note 4 6 14 2" xfId="32361" xr:uid="{8DA29172-0923-4BD5-B44E-9C48659CC962}"/>
    <cellStyle name="Note 4 6 14 2 2" xfId="32362" xr:uid="{AD77C505-7681-4D2B-93DE-6E30125B8B74}"/>
    <cellStyle name="Note 4 6 14 3" xfId="32363" xr:uid="{CEBE966B-B5AE-4D90-A1DA-8AEE0F46591F}"/>
    <cellStyle name="Note 4 6 15" xfId="32364" xr:uid="{E7152F8C-3905-447B-9A82-169166A0A9C6}"/>
    <cellStyle name="Note 4 6 15 2" xfId="32365" xr:uid="{AB01AABB-2D90-488E-B298-80088581A7A7}"/>
    <cellStyle name="Note 4 6 15 2 2" xfId="32366" xr:uid="{AC5FF63C-7A26-48A7-8E58-B86FC2804AC6}"/>
    <cellStyle name="Note 4 6 15 3" xfId="32367" xr:uid="{B338D403-98B5-4097-956E-8D7C05E54FB9}"/>
    <cellStyle name="Note 4 6 16" xfId="32368" xr:uid="{58342465-AC60-47BC-976E-6162E8FCC3F0}"/>
    <cellStyle name="Note 4 6 16 2" xfId="32369" xr:uid="{DCD77577-CC6E-42A4-9E24-B82656E95867}"/>
    <cellStyle name="Note 4 6 16 2 2" xfId="32370" xr:uid="{5A6AEE9D-B314-493F-871B-8581D4A4AF17}"/>
    <cellStyle name="Note 4 6 16 3" xfId="32371" xr:uid="{4955679E-E05E-46BA-8546-34B8B6830EA2}"/>
    <cellStyle name="Note 4 6 17" xfId="32372" xr:uid="{0F9B34E5-B42B-4702-A670-0CB3D3F14953}"/>
    <cellStyle name="Note 4 6 17 2" xfId="32373" xr:uid="{13233B90-C996-4299-A02C-9F355C157D37}"/>
    <cellStyle name="Note 4 6 17 2 2" xfId="32374" xr:uid="{4408DA8B-BC9E-45D6-9B53-75E7B1D53E33}"/>
    <cellStyle name="Note 4 6 17 3" xfId="32375" xr:uid="{DC1086CA-FB65-4643-A396-642E7B63F116}"/>
    <cellStyle name="Note 4 6 18" xfId="32376" xr:uid="{5C90C2B2-A440-4542-A1E8-80768E927D47}"/>
    <cellStyle name="Note 4 6 18 2" xfId="32377" xr:uid="{F13B2868-352B-4F44-AD9A-9F68A2826EE6}"/>
    <cellStyle name="Note 4 6 18 2 2" xfId="32378" xr:uid="{FE5B2707-8732-4AF0-BF53-8E4904B74F0F}"/>
    <cellStyle name="Note 4 6 18 3" xfId="32379" xr:uid="{2A261CC6-0F62-472D-B70A-EB2A236C1EA2}"/>
    <cellStyle name="Note 4 6 19" xfId="32380" xr:uid="{72C7438F-3727-4858-872E-583B94FB787B}"/>
    <cellStyle name="Note 4 6 19 2" xfId="32381" xr:uid="{AD5B19DC-B969-4884-A88B-460EDFC71F06}"/>
    <cellStyle name="Note 4 6 19 2 2" xfId="32382" xr:uid="{69B30E53-9912-40CF-8C3E-70D1CA4FE0F2}"/>
    <cellStyle name="Note 4 6 19 3" xfId="32383" xr:uid="{00DDC9B9-53B8-4926-AB51-6AD6F2C9BAA2}"/>
    <cellStyle name="Note 4 6 2" xfId="32384" xr:uid="{8DC334C9-C363-490B-82A4-0CE483D90BEA}"/>
    <cellStyle name="Note 4 6 2 10" xfId="32385" xr:uid="{4C320695-717A-4C72-890B-F2DEE5AD455E}"/>
    <cellStyle name="Note 4 6 2 10 2" xfId="32386" xr:uid="{B70A5AE4-D63C-4A4C-AD8C-3A06D42C546A}"/>
    <cellStyle name="Note 4 6 2 10 2 2" xfId="32387" xr:uid="{6C150841-8963-416D-90F3-8231033DE986}"/>
    <cellStyle name="Note 4 6 2 10 3" xfId="32388" xr:uid="{A046FB53-0F6B-4E22-BFEA-158E0E8E576E}"/>
    <cellStyle name="Note 4 6 2 11" xfId="32389" xr:uid="{340908C7-DC1D-4575-9D42-C9FBA8B77E76}"/>
    <cellStyle name="Note 4 6 2 11 2" xfId="32390" xr:uid="{7EF0F727-D820-493A-8304-35913A4234CB}"/>
    <cellStyle name="Note 4 6 2 11 2 2" xfId="32391" xr:uid="{D36C2D6D-A17A-4090-B627-01C170BEBB1D}"/>
    <cellStyle name="Note 4 6 2 11 3" xfId="32392" xr:uid="{0DC74206-EEE9-4F32-9FE5-073FEC043F36}"/>
    <cellStyle name="Note 4 6 2 12" xfId="32393" xr:uid="{1CBC5669-6EB0-47C6-A8F1-D7E5DC65529C}"/>
    <cellStyle name="Note 4 6 2 12 2" xfId="32394" xr:uid="{4439CB0F-8CA6-4745-9186-04B61727610B}"/>
    <cellStyle name="Note 4 6 2 12 2 2" xfId="32395" xr:uid="{30A91DF8-95DB-49C7-950D-4E8583916330}"/>
    <cellStyle name="Note 4 6 2 12 3" xfId="32396" xr:uid="{70452E27-9236-49AA-B81F-D4529E41AE52}"/>
    <cellStyle name="Note 4 6 2 13" xfId="32397" xr:uid="{FD7ED631-DE38-453F-8236-4E731588E603}"/>
    <cellStyle name="Note 4 6 2 13 2" xfId="32398" xr:uid="{B17A2381-368E-4130-83D3-8545B548FE30}"/>
    <cellStyle name="Note 4 6 2 13 2 2" xfId="32399" xr:uid="{E18CABAB-0377-4DD9-9E13-F67B2697BF02}"/>
    <cellStyle name="Note 4 6 2 13 3" xfId="32400" xr:uid="{E41CDF4B-0F86-4940-BEEB-C771585709E9}"/>
    <cellStyle name="Note 4 6 2 14" xfId="32401" xr:uid="{21DBE90C-7F1A-4E04-AA3D-B7F288DF6AFC}"/>
    <cellStyle name="Note 4 6 2 14 2" xfId="32402" xr:uid="{633506B3-D420-4EBA-A3E1-807B0F6F5338}"/>
    <cellStyle name="Note 4 6 2 14 2 2" xfId="32403" xr:uid="{C3E82BDE-A457-4434-9D63-6E270711E98C}"/>
    <cellStyle name="Note 4 6 2 14 3" xfId="32404" xr:uid="{15AD759E-4018-4306-9493-6C7FBC064942}"/>
    <cellStyle name="Note 4 6 2 15" xfId="32405" xr:uid="{322F16C1-65ED-481F-9C71-7FD7A06FF98E}"/>
    <cellStyle name="Note 4 6 2 15 2" xfId="32406" xr:uid="{CEEF7BE5-3725-4B69-9A3E-2A5F96F27FD5}"/>
    <cellStyle name="Note 4 6 2 15 2 2" xfId="32407" xr:uid="{292E42BC-A40E-4B04-9C61-231E96528BFA}"/>
    <cellStyle name="Note 4 6 2 15 3" xfId="32408" xr:uid="{E72AB7E6-18D7-47E7-B3BC-9C71C637F985}"/>
    <cellStyle name="Note 4 6 2 16" xfId="32409" xr:uid="{25D8ECAB-ECEA-45D6-BD0A-829CA6F04DA4}"/>
    <cellStyle name="Note 4 6 2 16 2" xfId="32410" xr:uid="{14DA511D-D14E-4FDE-87E1-754B1609D92A}"/>
    <cellStyle name="Note 4 6 2 16 2 2" xfId="32411" xr:uid="{E633106A-CF13-43B8-A1FD-88FC8A84185A}"/>
    <cellStyle name="Note 4 6 2 16 3" xfId="32412" xr:uid="{EB452521-87C5-42CB-AC91-422307E8777A}"/>
    <cellStyle name="Note 4 6 2 17" xfId="32413" xr:uid="{43D00C33-B6A1-48CC-9DE3-623F092AAD92}"/>
    <cellStyle name="Note 4 6 2 17 2" xfId="32414" xr:uid="{87A03D6D-B04E-4FEE-8844-2E52AFE0D36C}"/>
    <cellStyle name="Note 4 6 2 17 2 2" xfId="32415" xr:uid="{3F5E1C69-8535-44B7-9D99-358E3E1EB827}"/>
    <cellStyle name="Note 4 6 2 17 3" xfId="32416" xr:uid="{0680477B-69CD-4175-A922-9058827D949E}"/>
    <cellStyle name="Note 4 6 2 18" xfId="32417" xr:uid="{58CF5309-092B-4F64-B2C4-BEBA674726DF}"/>
    <cellStyle name="Note 4 6 2 18 2" xfId="32418" xr:uid="{E550C909-F224-4C44-BCB5-1ACE0F58131F}"/>
    <cellStyle name="Note 4 6 2 18 2 2" xfId="32419" xr:uid="{846D5C6C-9F33-4546-8B15-1AAE805194C4}"/>
    <cellStyle name="Note 4 6 2 18 3" xfId="32420" xr:uid="{C5DE34CC-E128-40F5-97A6-9B113E9998EE}"/>
    <cellStyle name="Note 4 6 2 19" xfId="32421" xr:uid="{037EEA0F-8920-4A36-8DEE-B78818C3EE0A}"/>
    <cellStyle name="Note 4 6 2 19 2" xfId="32422" xr:uid="{DA04305A-59EB-41AB-AE2F-FEA93801CA1F}"/>
    <cellStyle name="Note 4 6 2 19 2 2" xfId="32423" xr:uid="{1E7EA208-B13C-49D1-BE96-244D7BFD37DD}"/>
    <cellStyle name="Note 4 6 2 19 3" xfId="32424" xr:uid="{1B0BF4E9-28ED-4BB3-A98F-6DB7EC11C3B6}"/>
    <cellStyle name="Note 4 6 2 2" xfId="32425" xr:uid="{016774EA-65F1-4B4A-8633-E2EB9EB0E893}"/>
    <cellStyle name="Note 4 6 2 2 2" xfId="32426" xr:uid="{023163B5-ECF1-42CA-A96D-67F023B2C58F}"/>
    <cellStyle name="Note 4 6 2 2 2 2" xfId="32427" xr:uid="{9AEC10FD-1CC9-4F1D-B775-225F0595AD8D}"/>
    <cellStyle name="Note 4 6 2 2 2 3" xfId="32428" xr:uid="{0C47260C-6E6C-4BC7-AC97-8A31CADD9189}"/>
    <cellStyle name="Note 4 6 2 2 3" xfId="32429" xr:uid="{3A3C1AE3-1448-4F4E-B82B-9C1B7C56D536}"/>
    <cellStyle name="Note 4 6 2 2 3 2" xfId="32430" xr:uid="{8D18A28C-A3A7-4CC5-AFE2-24968497BC1A}"/>
    <cellStyle name="Note 4 6 2 2 4" xfId="32431" xr:uid="{EB59972A-E06B-48DB-BE99-13A8F9A6365B}"/>
    <cellStyle name="Note 4 6 2 20" xfId="32432" xr:uid="{44815206-95CA-4DC1-9C9D-FB135F180B6A}"/>
    <cellStyle name="Note 4 6 2 20 2" xfId="32433" xr:uid="{666BA554-4788-43D0-A840-760DCB5FDD70}"/>
    <cellStyle name="Note 4 6 2 20 2 2" xfId="32434" xr:uid="{B22FE3C3-FDD1-43B5-8D37-54D23E55F08E}"/>
    <cellStyle name="Note 4 6 2 20 3" xfId="32435" xr:uid="{34108203-10AA-418E-A1CA-331EA9F2F6DD}"/>
    <cellStyle name="Note 4 6 2 21" xfId="32436" xr:uid="{6490BED5-2204-4660-A83A-83695B787C50}"/>
    <cellStyle name="Note 4 6 2 21 2" xfId="32437" xr:uid="{1FDE9666-6CEC-4A48-A149-3F9A0C2DCDCF}"/>
    <cellStyle name="Note 4 6 2 22" xfId="32438" xr:uid="{445D6A81-F79C-4182-9F28-4DF79E74925F}"/>
    <cellStyle name="Note 4 6 2 23" xfId="32439" xr:uid="{CD60352C-58CF-402B-93E2-8096F18C229F}"/>
    <cellStyle name="Note 4 6 2 3" xfId="32440" xr:uid="{D9EF0457-2786-4038-A9AD-3A5BBFFAA618}"/>
    <cellStyle name="Note 4 6 2 3 2" xfId="32441" xr:uid="{7606A061-45A5-46CA-B8C3-75BF51CBB601}"/>
    <cellStyle name="Note 4 6 2 3 2 2" xfId="32442" xr:uid="{C0F68C0F-C370-4E3A-8F5C-2625B0C6DB70}"/>
    <cellStyle name="Note 4 6 2 3 3" xfId="32443" xr:uid="{0A4A643C-5780-41F1-A88F-4AEDDC00C834}"/>
    <cellStyle name="Note 4 6 2 3 4" xfId="32444" xr:uid="{98D73FD9-2A6E-4A7B-92BE-F7762641B832}"/>
    <cellStyle name="Note 4 6 2 4" xfId="32445" xr:uid="{F0ECFEE9-4200-48E1-9DE5-1B03ABE87164}"/>
    <cellStyle name="Note 4 6 2 4 2" xfId="32446" xr:uid="{17FDD2AD-04BF-49EA-B59F-C6EB21044A04}"/>
    <cellStyle name="Note 4 6 2 4 2 2" xfId="32447" xr:uid="{BBC4EAEA-C7EA-4CAA-9838-5B52719FE24C}"/>
    <cellStyle name="Note 4 6 2 4 3" xfId="32448" xr:uid="{EAED8CB8-6631-41AB-98B6-088BA1C5D5FB}"/>
    <cellStyle name="Note 4 6 2 4 4" xfId="32449" xr:uid="{6654EA07-01AE-4436-BFC4-ECBB0FA1A4F1}"/>
    <cellStyle name="Note 4 6 2 5" xfId="32450" xr:uid="{F6F05E93-6B16-4B58-B121-A81785ADCFD7}"/>
    <cellStyle name="Note 4 6 2 5 2" xfId="32451" xr:uid="{ECAFD5CB-913D-4FC1-9C46-43E81C35036B}"/>
    <cellStyle name="Note 4 6 2 5 2 2" xfId="32452" xr:uid="{80A03E9D-0F6C-4F78-92AD-8F0146CB7D40}"/>
    <cellStyle name="Note 4 6 2 5 3" xfId="32453" xr:uid="{DE61F20F-A77C-483F-973A-E3F862341DB7}"/>
    <cellStyle name="Note 4 6 2 6" xfId="32454" xr:uid="{89977B1E-C65E-4FF8-B023-E554A306C1B1}"/>
    <cellStyle name="Note 4 6 2 6 2" xfId="32455" xr:uid="{9567DBF1-E159-41DC-8E9D-11610993B0C9}"/>
    <cellStyle name="Note 4 6 2 6 2 2" xfId="32456" xr:uid="{729B78F3-8BA8-4B6D-BA8A-F038E4F734C7}"/>
    <cellStyle name="Note 4 6 2 6 3" xfId="32457" xr:uid="{B9A81148-0EDA-41B9-A6F2-8EA1ABDAD249}"/>
    <cellStyle name="Note 4 6 2 7" xfId="32458" xr:uid="{389D62BC-F7E0-4837-A863-AF325755F6AC}"/>
    <cellStyle name="Note 4 6 2 7 2" xfId="32459" xr:uid="{7927CC9C-C56A-41A8-BF5B-6D72CD288B4C}"/>
    <cellStyle name="Note 4 6 2 7 2 2" xfId="32460" xr:uid="{070E9EF3-3420-4960-B68C-5B5B7A7EDDE6}"/>
    <cellStyle name="Note 4 6 2 7 3" xfId="32461" xr:uid="{75AC6F77-25AC-4A6E-BB60-C0F4A5F56EFF}"/>
    <cellStyle name="Note 4 6 2 8" xfId="32462" xr:uid="{5143DC20-D7F8-4EC9-80B2-954F093F1058}"/>
    <cellStyle name="Note 4 6 2 8 2" xfId="32463" xr:uid="{DA573BA7-0504-42AE-A09B-741B0F64D9EF}"/>
    <cellStyle name="Note 4 6 2 8 2 2" xfId="32464" xr:uid="{6CB46E4C-A814-49BB-A931-984B78AA418C}"/>
    <cellStyle name="Note 4 6 2 8 3" xfId="32465" xr:uid="{59238784-AF31-4EDA-BE42-4B936B6B90D0}"/>
    <cellStyle name="Note 4 6 2 9" xfId="32466" xr:uid="{148E5898-5E78-4F20-9C4F-E1C801AFE739}"/>
    <cellStyle name="Note 4 6 2 9 2" xfId="32467" xr:uid="{185EE55B-C8F4-4363-858B-3DC9CB5FC34B}"/>
    <cellStyle name="Note 4 6 2 9 2 2" xfId="32468" xr:uid="{572BBE13-A316-4A0E-B6C5-9D60A46204B8}"/>
    <cellStyle name="Note 4 6 2 9 3" xfId="32469" xr:uid="{6C800FA6-4134-46B7-BB39-6FC873E84508}"/>
    <cellStyle name="Note 4 6 20" xfId="32470" xr:uid="{AEB1803E-F5A5-4F6F-9EA0-AB049B3658BE}"/>
    <cellStyle name="Note 4 6 20 2" xfId="32471" xr:uid="{DD6ACFC5-A2C7-4E64-92F6-666FACBD979A}"/>
    <cellStyle name="Note 4 6 20 2 2" xfId="32472" xr:uid="{7AB2A432-0F89-4A46-A295-4EB94C7C9784}"/>
    <cellStyle name="Note 4 6 20 3" xfId="32473" xr:uid="{6BEBA54A-67B1-4E0E-8001-3CD6E4968488}"/>
    <cellStyle name="Note 4 6 21" xfId="32474" xr:uid="{7BB92FCB-1A68-4230-9D85-B8D2CA4AF304}"/>
    <cellStyle name="Note 4 6 21 2" xfId="32475" xr:uid="{BC1E767F-0F3C-4AC9-B8D7-6495BF0754AA}"/>
    <cellStyle name="Note 4 6 21 2 2" xfId="32476" xr:uid="{0CF42274-D06F-42EF-B353-BAD41FE77A68}"/>
    <cellStyle name="Note 4 6 21 3" xfId="32477" xr:uid="{622BE98D-5283-4101-8E88-894044640586}"/>
    <cellStyle name="Note 4 6 22" xfId="32478" xr:uid="{4546F0AB-8EFE-42AD-8B10-31F82127BF41}"/>
    <cellStyle name="Note 4 6 22 2" xfId="32479" xr:uid="{7E5E0248-7B02-4568-80B1-CC5C65A613C2}"/>
    <cellStyle name="Note 4 6 23" xfId="32480" xr:uid="{0B0599FC-F5C0-4A96-AB7C-2E15B04B10F2}"/>
    <cellStyle name="Note 4 6 24" xfId="32481" xr:uid="{AFDF7221-9E94-4837-B6A7-9EC363D897C1}"/>
    <cellStyle name="Note 4 6 3" xfId="32482" xr:uid="{5D290902-1B65-4C7D-9809-109028647555}"/>
    <cellStyle name="Note 4 6 3 2" xfId="32483" xr:uid="{0F03CF9F-7BA5-4DD4-920C-7E0CFADA60DB}"/>
    <cellStyle name="Note 4 6 3 2 2" xfId="32484" xr:uid="{8E4E27C8-B7B0-4B83-8326-F33D3E1156CE}"/>
    <cellStyle name="Note 4 6 3 2 3" xfId="32485" xr:uid="{76BFB8CB-1E61-4B3C-A0C0-395BF4461DA2}"/>
    <cellStyle name="Note 4 6 3 3" xfId="32486" xr:uid="{48049F96-D24C-4581-891D-F450FAAD2798}"/>
    <cellStyle name="Note 4 6 3 3 2" xfId="32487" xr:uid="{D748E7AB-1FC4-4B60-A7FF-E221532C90F4}"/>
    <cellStyle name="Note 4 6 3 4" xfId="32488" xr:uid="{8218EE16-6544-4FB4-BEC6-66CF328778FF}"/>
    <cellStyle name="Note 4 6 4" xfId="32489" xr:uid="{02C1FF8F-EFEE-4712-8BB1-C118579147ED}"/>
    <cellStyle name="Note 4 6 4 2" xfId="32490" xr:uid="{39EC8617-304D-47C2-9856-F9CBB22990B3}"/>
    <cellStyle name="Note 4 6 4 2 2" xfId="32491" xr:uid="{3D5D63CB-3AA6-443F-B58A-A379D271C1D3}"/>
    <cellStyle name="Note 4 6 4 3" xfId="32492" xr:uid="{DBFB772E-A8AA-43FA-A85A-1C4B89A0B05C}"/>
    <cellStyle name="Note 4 6 4 4" xfId="32493" xr:uid="{39854AD8-F3B3-4DEE-84BA-F58FC2932ED9}"/>
    <cellStyle name="Note 4 6 5" xfId="32494" xr:uid="{730FBE30-9F8A-4C62-B29D-D4658B5A5F7A}"/>
    <cellStyle name="Note 4 6 5 2" xfId="32495" xr:uid="{E39409BA-D7E0-46AA-A62F-47DF44072FE9}"/>
    <cellStyle name="Note 4 6 5 2 2" xfId="32496" xr:uid="{D23224C8-FAB6-4263-9D7A-CD82DF01D2A0}"/>
    <cellStyle name="Note 4 6 5 3" xfId="32497" xr:uid="{6756F059-245C-44C8-A92F-3D95E0A5930A}"/>
    <cellStyle name="Note 4 6 5 4" xfId="32498" xr:uid="{739AFF05-201E-45A2-9E81-705DDBC376BB}"/>
    <cellStyle name="Note 4 6 6" xfId="32499" xr:uid="{3941C79C-838E-4F21-A44E-FBDB90887AF4}"/>
    <cellStyle name="Note 4 6 6 2" xfId="32500" xr:uid="{4F0269B3-7379-4A11-B674-B48AE33B46F8}"/>
    <cellStyle name="Note 4 6 6 2 2" xfId="32501" xr:uid="{934FE464-5EB3-4688-B20A-88A792629A17}"/>
    <cellStyle name="Note 4 6 6 3" xfId="32502" xr:uid="{976E469A-01C9-42B1-A551-EB6E5814CA7B}"/>
    <cellStyle name="Note 4 6 7" xfId="32503" xr:uid="{57C52CC8-FEB0-4FD2-A563-2B282FC67C9D}"/>
    <cellStyle name="Note 4 6 7 2" xfId="32504" xr:uid="{B0A88843-3F35-451F-83BD-1873B1590BF6}"/>
    <cellStyle name="Note 4 6 7 2 2" xfId="32505" xr:uid="{F05F97A1-0BAC-4062-A94B-2B9518A111F6}"/>
    <cellStyle name="Note 4 6 7 3" xfId="32506" xr:uid="{102B0A71-DFF1-4E20-8ADA-055089920B58}"/>
    <cellStyle name="Note 4 6 8" xfId="32507" xr:uid="{A5141063-B9AB-442F-B363-15F13B4CFD3F}"/>
    <cellStyle name="Note 4 6 8 2" xfId="32508" xr:uid="{D7427650-CCF4-4EB1-BA1C-0ED98E50D49F}"/>
    <cellStyle name="Note 4 6 8 2 2" xfId="32509" xr:uid="{47DC3C12-2138-452C-903C-16B43E4AD566}"/>
    <cellStyle name="Note 4 6 8 3" xfId="32510" xr:uid="{BE2F6857-B941-42DA-8F92-B1380DB50912}"/>
    <cellStyle name="Note 4 6 9" xfId="32511" xr:uid="{05F9B1A5-DBD3-4670-A48B-7087C1D7CC71}"/>
    <cellStyle name="Note 4 6 9 2" xfId="32512" xr:uid="{8CDEBEFA-0738-4D3B-8B89-AC8B07AC8741}"/>
    <cellStyle name="Note 4 6 9 2 2" xfId="32513" xr:uid="{B01B5EE9-A39C-4631-B77F-E79F2CA055AC}"/>
    <cellStyle name="Note 4 6 9 3" xfId="32514" xr:uid="{F8449841-D736-41D8-8FB5-D7E9E035B145}"/>
    <cellStyle name="Note 4 7" xfId="32515" xr:uid="{CB9105F9-6482-4DB1-81A5-309C82E269FB}"/>
    <cellStyle name="Note 4 7 10" xfId="32516" xr:uid="{7AEC1F79-2E9F-48DB-9D98-23BE00CABF4F}"/>
    <cellStyle name="Note 4 7 10 2" xfId="32517" xr:uid="{8C69E1E4-31A8-4294-B2B4-B5549D1083B7}"/>
    <cellStyle name="Note 4 7 10 2 2" xfId="32518" xr:uid="{F8D03469-677A-4D41-838D-B9F0A77ADB74}"/>
    <cellStyle name="Note 4 7 10 3" xfId="32519" xr:uid="{B2611974-5D7C-4FD8-9618-F764C6DBAFBF}"/>
    <cellStyle name="Note 4 7 11" xfId="32520" xr:uid="{C475CAE3-06C1-4DAF-82DE-6D2FE3905161}"/>
    <cellStyle name="Note 4 7 11 2" xfId="32521" xr:uid="{908D391C-7E2C-42C8-9609-431CB86CFAE8}"/>
    <cellStyle name="Note 4 7 11 2 2" xfId="32522" xr:uid="{EE447C1D-15AA-4DCC-90D0-C39BA8971DFB}"/>
    <cellStyle name="Note 4 7 11 3" xfId="32523" xr:uid="{9F8F281D-F23D-4733-98A9-E014B1C2ECFE}"/>
    <cellStyle name="Note 4 7 12" xfId="32524" xr:uid="{B3DAF862-7D8B-4597-962B-C176133D4D19}"/>
    <cellStyle name="Note 4 7 12 2" xfId="32525" xr:uid="{529D5EAC-7A92-4EA0-B243-1CE1F837594B}"/>
    <cellStyle name="Note 4 7 12 2 2" xfId="32526" xr:uid="{5A9D5412-4EB7-47C9-B731-9A0C8051FDA6}"/>
    <cellStyle name="Note 4 7 12 3" xfId="32527" xr:uid="{4D7173FC-5F59-4F85-8914-085EB4D43335}"/>
    <cellStyle name="Note 4 7 13" xfId="32528" xr:uid="{108B1A29-9347-49D6-B1DD-155D224E07AA}"/>
    <cellStyle name="Note 4 7 13 2" xfId="32529" xr:uid="{8EDD62FA-1CA2-41E8-BB48-1F2F8F1DD13C}"/>
    <cellStyle name="Note 4 7 13 2 2" xfId="32530" xr:uid="{17C1F58C-CF2E-4C12-A832-B5F4DD27E10E}"/>
    <cellStyle name="Note 4 7 13 3" xfId="32531" xr:uid="{63ED3AB6-CB86-4591-9805-7DF215299917}"/>
    <cellStyle name="Note 4 7 14" xfId="32532" xr:uid="{C2E47B00-E36C-44BB-A19A-2F271AC83A63}"/>
    <cellStyle name="Note 4 7 14 2" xfId="32533" xr:uid="{C6D281F5-4009-4A93-9EE0-F312CA145422}"/>
    <cellStyle name="Note 4 7 14 2 2" xfId="32534" xr:uid="{A0A885B0-25CE-4663-8D8A-CEEE6F48F83C}"/>
    <cellStyle name="Note 4 7 14 3" xfId="32535" xr:uid="{F75C7E82-79E2-49EB-912E-0E67B8C7EADA}"/>
    <cellStyle name="Note 4 7 15" xfId="32536" xr:uid="{253FFEB1-5FCF-4CA4-9517-7A84DAC778D8}"/>
    <cellStyle name="Note 4 7 15 2" xfId="32537" xr:uid="{11DF3A47-9006-4AA6-AE64-0AD8C9524FFE}"/>
    <cellStyle name="Note 4 7 15 2 2" xfId="32538" xr:uid="{F147AEB8-CC2E-42AA-AAF5-4B0027F78C0A}"/>
    <cellStyle name="Note 4 7 15 3" xfId="32539" xr:uid="{8D7CB20B-1FF6-4931-8262-8FE3B85AD792}"/>
    <cellStyle name="Note 4 7 16" xfId="32540" xr:uid="{3AED091A-29AA-4E50-8780-1D41BE5E4C14}"/>
    <cellStyle name="Note 4 7 16 2" xfId="32541" xr:uid="{C321B448-4315-4FC6-B536-3E29B61BBB44}"/>
    <cellStyle name="Note 4 7 16 2 2" xfId="32542" xr:uid="{A46CFEF2-F383-40F9-A7C6-031771D5F42C}"/>
    <cellStyle name="Note 4 7 16 3" xfId="32543" xr:uid="{985AAAAE-A7FD-4937-B3FC-2F0261266FD8}"/>
    <cellStyle name="Note 4 7 17" xfId="32544" xr:uid="{56CE1AEE-13A9-4038-BC62-A28999591602}"/>
    <cellStyle name="Note 4 7 17 2" xfId="32545" xr:uid="{77EFFBD9-69E3-4AEB-AE80-690B92188587}"/>
    <cellStyle name="Note 4 7 17 2 2" xfId="32546" xr:uid="{42CC3076-7CA0-48C7-831B-020F9C871B69}"/>
    <cellStyle name="Note 4 7 17 3" xfId="32547" xr:uid="{9D1C70B7-F9DF-42F2-904C-563EFBAA2B0D}"/>
    <cellStyle name="Note 4 7 18" xfId="32548" xr:uid="{5FB3650B-80C5-40BA-B80A-A27D0A0C8049}"/>
    <cellStyle name="Note 4 7 18 2" xfId="32549" xr:uid="{33A11B2D-5E59-4B47-8C56-2A4CB2454050}"/>
    <cellStyle name="Note 4 7 18 2 2" xfId="32550" xr:uid="{02C03BF9-C4B9-4528-9571-385153FDD88D}"/>
    <cellStyle name="Note 4 7 18 3" xfId="32551" xr:uid="{C21C7205-5ACA-46E2-8298-7A05D3C46CD8}"/>
    <cellStyle name="Note 4 7 19" xfId="32552" xr:uid="{7C2F3EE7-D78B-4757-992E-089C5046DC1E}"/>
    <cellStyle name="Note 4 7 19 2" xfId="32553" xr:uid="{E2C6E1DD-8CDC-4920-A75A-8B10E82D121C}"/>
    <cellStyle name="Note 4 7 19 2 2" xfId="32554" xr:uid="{5FF12D17-FF72-4F44-9784-437132203B21}"/>
    <cellStyle name="Note 4 7 19 3" xfId="32555" xr:uid="{D6C13E6C-11BF-4C5D-8164-31B95845EA28}"/>
    <cellStyle name="Note 4 7 2" xfId="32556" xr:uid="{096C1F10-66B6-4845-84C9-E55C2061FB65}"/>
    <cellStyle name="Note 4 7 2 2" xfId="32557" xr:uid="{8F80E87C-DF48-44B3-A263-65627C7B94D6}"/>
    <cellStyle name="Note 4 7 2 2 2" xfId="32558" xr:uid="{9EC1238F-6918-4B68-8C5C-3DEBE1767097}"/>
    <cellStyle name="Note 4 7 2 2 3" xfId="32559" xr:uid="{FBCADD53-B4A3-42A9-9586-B91D7D33D7E7}"/>
    <cellStyle name="Note 4 7 2 3" xfId="32560" xr:uid="{3FCC5804-7A7E-448D-9EDB-DD2F73AE28CC}"/>
    <cellStyle name="Note 4 7 2 3 2" xfId="32561" xr:uid="{F4131F64-9C0A-4A1B-B91A-058ABAEF2AAC}"/>
    <cellStyle name="Note 4 7 2 4" xfId="32562" xr:uid="{7A1688AF-BBF0-4ADB-951E-16097547B488}"/>
    <cellStyle name="Note 4 7 20" xfId="32563" xr:uid="{FC5BBE37-CD03-4C00-B771-A504299DAB95}"/>
    <cellStyle name="Note 4 7 20 2" xfId="32564" xr:uid="{64C66248-2F74-4FB8-A761-7D85014BE625}"/>
    <cellStyle name="Note 4 7 20 2 2" xfId="32565" xr:uid="{85AD941D-97AD-4588-AED4-8F1FAC1535E0}"/>
    <cellStyle name="Note 4 7 20 3" xfId="32566" xr:uid="{EA4B9053-CE5E-4444-A321-B115A2E3239A}"/>
    <cellStyle name="Note 4 7 21" xfId="32567" xr:uid="{643CC2C8-F06E-4EE0-B531-1ED9CB6F3E4E}"/>
    <cellStyle name="Note 4 7 21 2" xfId="32568" xr:uid="{4FA772D2-957C-415D-80AE-C61CA0C15322}"/>
    <cellStyle name="Note 4 7 22" xfId="32569" xr:uid="{EA94ECCB-B7ED-4753-823B-EF3AFAD74BCB}"/>
    <cellStyle name="Note 4 7 23" xfId="32570" xr:uid="{D88903F7-B961-47B6-9477-7FF5C26CC503}"/>
    <cellStyle name="Note 4 7 3" xfId="32571" xr:uid="{90C5809B-5547-454F-92FF-4B63EC4ED1E7}"/>
    <cellStyle name="Note 4 7 3 2" xfId="32572" xr:uid="{D8B70F88-1389-4066-A007-E378E9094C7E}"/>
    <cellStyle name="Note 4 7 3 2 2" xfId="32573" xr:uid="{16E91B78-A373-477C-9F9E-777811EFE39A}"/>
    <cellStyle name="Note 4 7 3 3" xfId="32574" xr:uid="{F7C7E07F-427E-4B92-A4A9-45346F910DEF}"/>
    <cellStyle name="Note 4 7 3 4" xfId="32575" xr:uid="{E7F38F2C-373B-42CB-93FA-545F1BD11B6A}"/>
    <cellStyle name="Note 4 7 4" xfId="32576" xr:uid="{9F54401B-D676-4AB9-9789-FEF2AFD8AA22}"/>
    <cellStyle name="Note 4 7 4 2" xfId="32577" xr:uid="{4F804EE9-0708-4164-BB3F-1085A0984707}"/>
    <cellStyle name="Note 4 7 4 2 2" xfId="32578" xr:uid="{47C20D14-DBA3-45BB-A5F9-286D78D127D2}"/>
    <cellStyle name="Note 4 7 4 3" xfId="32579" xr:uid="{8758CD9D-4E6C-4164-9C79-8C873FE20996}"/>
    <cellStyle name="Note 4 7 4 4" xfId="32580" xr:uid="{852452B0-94E3-4489-BA16-8B4BBD3887C3}"/>
    <cellStyle name="Note 4 7 5" xfId="32581" xr:uid="{895DF5CD-E0CC-42DC-9CFF-3E8048175945}"/>
    <cellStyle name="Note 4 7 5 2" xfId="32582" xr:uid="{4EEEEBF6-A215-4FB9-BA33-98064A823BEE}"/>
    <cellStyle name="Note 4 7 5 2 2" xfId="32583" xr:uid="{15639ED7-BFC8-4DE7-A981-01604FC28505}"/>
    <cellStyle name="Note 4 7 5 3" xfId="32584" xr:uid="{A7081967-AA55-4014-B064-F0D87DCFAF6A}"/>
    <cellStyle name="Note 4 7 6" xfId="32585" xr:uid="{7D2620BC-47FC-48B0-AFF6-643989027113}"/>
    <cellStyle name="Note 4 7 6 2" xfId="32586" xr:uid="{719E1186-DBD8-415A-BF35-ED10A0156803}"/>
    <cellStyle name="Note 4 7 6 2 2" xfId="32587" xr:uid="{DDC87F40-A313-4F68-BFE3-A21BF4FCD865}"/>
    <cellStyle name="Note 4 7 6 3" xfId="32588" xr:uid="{4B6138E1-156D-48C9-A9CC-22E38BE86DBF}"/>
    <cellStyle name="Note 4 7 7" xfId="32589" xr:uid="{B4E96553-33DC-4C54-ADF4-5713237A7E11}"/>
    <cellStyle name="Note 4 7 7 2" xfId="32590" xr:uid="{899A58E5-2959-4121-9BE0-AFC25023E657}"/>
    <cellStyle name="Note 4 7 7 2 2" xfId="32591" xr:uid="{75884095-3AE8-4CD6-AEB4-F4A528827865}"/>
    <cellStyle name="Note 4 7 7 3" xfId="32592" xr:uid="{1C006164-1AFB-4A80-B879-F0E85CD983C1}"/>
    <cellStyle name="Note 4 7 8" xfId="32593" xr:uid="{7FD7DA34-9247-4F19-9C8F-AD29B2A4B3B8}"/>
    <cellStyle name="Note 4 7 8 2" xfId="32594" xr:uid="{A1CD55D0-14E8-43A5-9CB3-7F2A5FCF09EA}"/>
    <cellStyle name="Note 4 7 8 2 2" xfId="32595" xr:uid="{595FC415-4011-43F1-8008-604D5EDA6635}"/>
    <cellStyle name="Note 4 7 8 3" xfId="32596" xr:uid="{8CD66413-9FFB-4B7E-BEA4-728109BC42D0}"/>
    <cellStyle name="Note 4 7 9" xfId="32597" xr:uid="{22D550F1-A0CE-490F-97EF-26E41962E24A}"/>
    <cellStyle name="Note 4 7 9 2" xfId="32598" xr:uid="{C752EEFD-3D79-4746-9741-DFDE429AEE7C}"/>
    <cellStyle name="Note 4 7 9 2 2" xfId="32599" xr:uid="{13C5170A-CACB-4CD5-8EF7-949A8368DAD8}"/>
    <cellStyle name="Note 4 7 9 3" xfId="32600" xr:uid="{D857D637-9BDE-422C-BF0C-BE50DE7A730A}"/>
    <cellStyle name="Note 4 8" xfId="32601" xr:uid="{FCEA71B9-80E4-4C15-AA0D-F07FA408CB91}"/>
    <cellStyle name="Note 4 8 2" xfId="32602" xr:uid="{04A4D371-AD46-4439-B0BC-240A6B53E2FE}"/>
    <cellStyle name="Note 4 8 2 2" xfId="32603" xr:uid="{912BEFD2-5D7C-48AC-9FE3-2C3B7E929E88}"/>
    <cellStyle name="Note 4 8 2 3" xfId="32604" xr:uid="{FE2B2BCF-5C1D-4EAA-A99B-2364EFE67A7B}"/>
    <cellStyle name="Note 4 8 3" xfId="32605" xr:uid="{FD0E1BAA-8BEB-4ABD-A7C2-DBC8C2DAE319}"/>
    <cellStyle name="Note 4 8 3 2" xfId="32606" xr:uid="{69CF6BB8-C51E-4818-98CB-B6DFB647A764}"/>
    <cellStyle name="Note 4 8 4" xfId="32607" xr:uid="{D04A88B0-1529-414E-8F0E-562923C5BED2}"/>
    <cellStyle name="Note 4 9" xfId="32608" xr:uid="{367A217A-4780-4C2F-A465-936411DFD7EA}"/>
    <cellStyle name="Note 4 9 2" xfId="32609" xr:uid="{6822A320-B306-4180-BF7A-DA08B84B2DF3}"/>
    <cellStyle name="Note 4 9 2 2" xfId="32610" xr:uid="{30C2AD64-F804-470A-9127-AD15EAEBED87}"/>
    <cellStyle name="Note 4 9 2 3" xfId="32611" xr:uid="{6B59F7F4-35EF-4F62-8EDA-FC985AA7FB0B}"/>
    <cellStyle name="Note 4 9 3" xfId="32612" xr:uid="{557DA5F7-B616-4AE3-B94F-89CC259C062A}"/>
    <cellStyle name="Note 4 9 4" xfId="32613" xr:uid="{DA790ABE-497E-4298-8F30-7EC0FB2C0BC7}"/>
    <cellStyle name="Note 5" xfId="32614" xr:uid="{017DFBA9-EDCE-4A7D-AD51-7B1D0BC9783E}"/>
    <cellStyle name="Note 5 10" xfId="32615" xr:uid="{8695095A-CEF6-409E-B1EA-B6C6785E81C4}"/>
    <cellStyle name="Note 5 10 2" xfId="32616" xr:uid="{71C0EE5B-5A36-4D82-9061-A89B92D139FB}"/>
    <cellStyle name="Note 5 10 2 2" xfId="32617" xr:uid="{233D1F2A-94BC-4C11-84F1-B26F8390915A}"/>
    <cellStyle name="Note 5 10 3" xfId="32618" xr:uid="{87055CB5-4EAD-4988-99BF-AEC17C448AE7}"/>
    <cellStyle name="Note 5 10 4" xfId="32619" xr:uid="{C80A3DBB-C00C-4392-B861-23EA4408EACF}"/>
    <cellStyle name="Note 5 11" xfId="32620" xr:uid="{A772E0B2-BF81-4E1A-95DF-C6107D2D284B}"/>
    <cellStyle name="Note 5 11 2" xfId="32621" xr:uid="{753E24EC-DC63-4112-8692-388C32ED4A8C}"/>
    <cellStyle name="Note 5 11 2 2" xfId="32622" xr:uid="{E2393F98-BA2F-4050-AF6D-42982E2D6AF8}"/>
    <cellStyle name="Note 5 11 3" xfId="32623" xr:uid="{ADC52C0E-777D-4471-9410-5FF98E7D61F1}"/>
    <cellStyle name="Note 5 12" xfId="32624" xr:uid="{AC537986-167C-46D3-A206-7839FB406C8A}"/>
    <cellStyle name="Note 5 12 2" xfId="32625" xr:uid="{2572C8A3-E0BD-4594-BB36-74AFDA84036D}"/>
    <cellStyle name="Note 5 12 2 2" xfId="32626" xr:uid="{DBA794BA-9716-470B-8D74-4A323021690A}"/>
    <cellStyle name="Note 5 12 3" xfId="32627" xr:uid="{19650F3B-64CE-4FA0-A36D-61C33B237DBA}"/>
    <cellStyle name="Note 5 13" xfId="32628" xr:uid="{A7AC13B2-1870-4689-9EED-5967DD44B1FF}"/>
    <cellStyle name="Note 5 13 2" xfId="32629" xr:uid="{80116864-0D04-4C9C-AC83-D729052410DC}"/>
    <cellStyle name="Note 5 13 2 2" xfId="32630" xr:uid="{8758D7AD-ED89-4AED-8B8C-CBA40579A464}"/>
    <cellStyle name="Note 5 13 3" xfId="32631" xr:uid="{98D5D841-92A5-4E4A-9D1B-ED00361A5B30}"/>
    <cellStyle name="Note 5 14" xfId="32632" xr:uid="{A26AE310-AF6F-4BFD-BBE7-48511FC8AE26}"/>
    <cellStyle name="Note 5 14 2" xfId="32633" xr:uid="{16C0725E-BE55-4809-A700-CFAA4E64C238}"/>
    <cellStyle name="Note 5 14 2 2" xfId="32634" xr:uid="{5C770C6B-038D-4227-BA52-6DA994BE394C}"/>
    <cellStyle name="Note 5 14 3" xfId="32635" xr:uid="{69A3E2DA-9E19-4602-9DE1-D9B4EDFD2FA3}"/>
    <cellStyle name="Note 5 15" xfId="32636" xr:uid="{5E68FFD5-B653-4C01-857E-E72D9E9B62F1}"/>
    <cellStyle name="Note 5 15 2" xfId="32637" xr:uid="{33478B0A-63DF-44F3-B8DD-2F3F136803BF}"/>
    <cellStyle name="Note 5 15 2 2" xfId="32638" xr:uid="{7369FDD0-B6F0-43A4-A8CE-CE36FE9C5833}"/>
    <cellStyle name="Note 5 15 3" xfId="32639" xr:uid="{6482E365-D42E-4C0D-A143-BEB63AC61BD3}"/>
    <cellStyle name="Note 5 16" xfId="32640" xr:uid="{ABA9D43C-72B5-49D6-851B-E7A8F4EABDF5}"/>
    <cellStyle name="Note 5 16 2" xfId="32641" xr:uid="{E74E7EF9-C173-4789-93C9-182679766EDF}"/>
    <cellStyle name="Note 5 16 2 2" xfId="32642" xr:uid="{FD354F0F-1161-417F-860F-E78A628556DE}"/>
    <cellStyle name="Note 5 16 3" xfId="32643" xr:uid="{32A754FB-7E60-4E48-957F-A145B650BDFD}"/>
    <cellStyle name="Note 5 17" xfId="32644" xr:uid="{EBA5AA33-D798-42BC-9FB6-D5D3A142B19F}"/>
    <cellStyle name="Note 5 17 2" xfId="32645" xr:uid="{7A2BF52A-8AE7-48D9-B2EB-6D564D800CB2}"/>
    <cellStyle name="Note 5 17 2 2" xfId="32646" xr:uid="{5E2F1DF8-AD0E-4CA5-AF28-9E7E12C4DFA0}"/>
    <cellStyle name="Note 5 17 3" xfId="32647" xr:uid="{D1BB9D85-7FA9-4AD0-BB02-6215657A88A2}"/>
    <cellStyle name="Note 5 18" xfId="32648" xr:uid="{9B72C49D-1B19-41E9-9EC1-EB63C5CD27CB}"/>
    <cellStyle name="Note 5 18 2" xfId="32649" xr:uid="{C3134275-926A-4B8E-8217-F1627B278B32}"/>
    <cellStyle name="Note 5 18 2 2" xfId="32650" xr:uid="{BA6D893A-CFC5-479F-8181-85FBEE9A7E9B}"/>
    <cellStyle name="Note 5 18 3" xfId="32651" xr:uid="{3EB88479-A57E-450A-BCBF-5099CAACDA91}"/>
    <cellStyle name="Note 5 19" xfId="32652" xr:uid="{B3A263AE-1505-4A3F-8EF2-62DA5ACAC9BF}"/>
    <cellStyle name="Note 5 19 2" xfId="32653" xr:uid="{5704E23B-CAB1-45C6-866A-ED10A9F2DFB3}"/>
    <cellStyle name="Note 5 19 2 2" xfId="32654" xr:uid="{EB353575-1699-43A9-95C2-0D1FBC5E58D5}"/>
    <cellStyle name="Note 5 19 3" xfId="32655" xr:uid="{8DD7851C-E188-450F-A2C5-674868A089ED}"/>
    <cellStyle name="Note 5 2" xfId="32656" xr:uid="{BF0A840D-977E-4FCD-BD66-368762DDB2AC}"/>
    <cellStyle name="Note 5 2 10" xfId="32657" xr:uid="{AC21B2DD-D2F8-449F-81AB-E8EDAE0B36BA}"/>
    <cellStyle name="Note 5 2 10 2" xfId="32658" xr:uid="{307B5648-6BD3-450D-9BA1-966548B07722}"/>
    <cellStyle name="Note 5 2 10 2 2" xfId="32659" xr:uid="{F27FB1AD-83E3-41B3-8AF5-7B42B490C5E1}"/>
    <cellStyle name="Note 5 2 10 3" xfId="32660" xr:uid="{0AB25FCE-6228-4068-8791-8217B7E89AEC}"/>
    <cellStyle name="Note 5 2 11" xfId="32661" xr:uid="{07D50E75-0B2B-493E-AAE3-0B94EF983AD1}"/>
    <cellStyle name="Note 5 2 11 2" xfId="32662" xr:uid="{A1330DAC-00A3-47EB-B7C9-B62189E0B0D8}"/>
    <cellStyle name="Note 5 2 11 2 2" xfId="32663" xr:uid="{9E16F369-3C1F-455B-9304-6E7B629347DE}"/>
    <cellStyle name="Note 5 2 11 3" xfId="32664" xr:uid="{CFA0C52F-6636-417A-B72A-311A621BDA63}"/>
    <cellStyle name="Note 5 2 12" xfId="32665" xr:uid="{E784E206-A009-4CCF-946B-43FC3C4F3563}"/>
    <cellStyle name="Note 5 2 12 2" xfId="32666" xr:uid="{9DECE41A-3312-46C1-AA53-F301CC2ACF40}"/>
    <cellStyle name="Note 5 2 12 2 2" xfId="32667" xr:uid="{27EF2B48-DFCC-4E60-B971-CA42E373554B}"/>
    <cellStyle name="Note 5 2 12 3" xfId="32668" xr:uid="{57557CC2-F97E-462C-AEB1-5AD947487253}"/>
    <cellStyle name="Note 5 2 13" xfId="32669" xr:uid="{9DEBA1A3-F55F-4B7A-A5D9-33E36D72ED78}"/>
    <cellStyle name="Note 5 2 13 2" xfId="32670" xr:uid="{6B424C8D-DCEF-4013-8997-F998D2D6B0FA}"/>
    <cellStyle name="Note 5 2 13 2 2" xfId="32671" xr:uid="{E0DF6D66-5EE9-43D1-B24A-B223CC0B17F8}"/>
    <cellStyle name="Note 5 2 13 3" xfId="32672" xr:uid="{1FE3F81D-8A64-4A32-B440-66F74F616766}"/>
    <cellStyle name="Note 5 2 14" xfId="32673" xr:uid="{8E74C57F-8F03-4744-8E23-5C2F3C85A295}"/>
    <cellStyle name="Note 5 2 14 2" xfId="32674" xr:uid="{84EE5349-39D9-4AC2-9E84-2CD8064FD2A0}"/>
    <cellStyle name="Note 5 2 14 2 2" xfId="32675" xr:uid="{52E6D846-B673-41A0-8453-9C671D09356A}"/>
    <cellStyle name="Note 5 2 14 3" xfId="32676" xr:uid="{829FA2D6-2500-433E-A34C-B1ED63DFF54A}"/>
    <cellStyle name="Note 5 2 15" xfId="32677" xr:uid="{89D0BBC7-5ACA-4637-BFEC-E09221D8826F}"/>
    <cellStyle name="Note 5 2 15 2" xfId="32678" xr:uid="{963CA90F-C34F-43E9-9DD0-8241C39483ED}"/>
    <cellStyle name="Note 5 2 15 2 2" xfId="32679" xr:uid="{6A76EE8E-9D70-418C-A819-4FEEB58A0617}"/>
    <cellStyle name="Note 5 2 15 3" xfId="32680" xr:uid="{7FE6C863-6D90-45D3-9C90-EA48B044B81A}"/>
    <cellStyle name="Note 5 2 16" xfId="32681" xr:uid="{2E9E5FFC-85C0-47CA-B486-25A10165A5A1}"/>
    <cellStyle name="Note 5 2 16 2" xfId="32682" xr:uid="{592A9D8F-6FBB-4C14-9E19-F7A6DC6E7223}"/>
    <cellStyle name="Note 5 2 16 2 2" xfId="32683" xr:uid="{C6C912ED-91B0-4233-861F-E49CB730A7C3}"/>
    <cellStyle name="Note 5 2 16 3" xfId="32684" xr:uid="{95E7D037-FDCE-43CC-A6C5-8F8A92568E10}"/>
    <cellStyle name="Note 5 2 17" xfId="32685" xr:uid="{15D033CC-A7B1-47BB-8D85-881493C1A7EE}"/>
    <cellStyle name="Note 5 2 17 2" xfId="32686" xr:uid="{10A16F52-FA74-4F05-AE8D-2632C66AAB51}"/>
    <cellStyle name="Note 5 2 17 2 2" xfId="32687" xr:uid="{E4AABD2E-03AE-4307-9C0B-291E7BD7A33F}"/>
    <cellStyle name="Note 5 2 17 3" xfId="32688" xr:uid="{279E1386-B93D-4461-81EB-81D8E881DCC5}"/>
    <cellStyle name="Note 5 2 18" xfId="32689" xr:uid="{43229D31-74A7-4DDE-8C11-FD4FAFBC7950}"/>
    <cellStyle name="Note 5 2 18 2" xfId="32690" xr:uid="{454E549A-99BF-4F7C-A7A7-2A817F2964F4}"/>
    <cellStyle name="Note 5 2 18 2 2" xfId="32691" xr:uid="{7091D18A-DFCF-4C28-A056-6DAD025C9036}"/>
    <cellStyle name="Note 5 2 18 3" xfId="32692" xr:uid="{C84AFBFC-8B7D-4EF4-8C7B-FDF3F26D578C}"/>
    <cellStyle name="Note 5 2 19" xfId="32693" xr:uid="{2B7CE2E6-0DCB-4D5B-AC38-DDEA3521C330}"/>
    <cellStyle name="Note 5 2 19 2" xfId="32694" xr:uid="{E11038AC-2B4A-4C40-B11F-5A2EC8509717}"/>
    <cellStyle name="Note 5 2 19 2 2" xfId="32695" xr:uid="{B5FFBF8D-E7B4-43DA-BF30-88BC538E43B5}"/>
    <cellStyle name="Note 5 2 19 3" xfId="32696" xr:uid="{891E26A8-99CF-470B-8C18-23824301E4F5}"/>
    <cellStyle name="Note 5 2 2" xfId="32697" xr:uid="{42C4F4A0-6A05-4BD8-9789-A4FA0BCADBC2}"/>
    <cellStyle name="Note 5 2 2 10" xfId="32698" xr:uid="{FAEFBD83-F07D-4574-B75A-D3691094700E}"/>
    <cellStyle name="Note 5 2 2 10 2" xfId="32699" xr:uid="{B217AA93-E119-493B-BD14-B121C5CE22A5}"/>
    <cellStyle name="Note 5 2 2 10 2 2" xfId="32700" xr:uid="{F3DFD0A2-40BA-49FD-B21D-6F1EE13810C1}"/>
    <cellStyle name="Note 5 2 2 10 3" xfId="32701" xr:uid="{E2B53192-BA07-4AC3-95E7-454A41DB945C}"/>
    <cellStyle name="Note 5 2 2 11" xfId="32702" xr:uid="{E23814D4-A763-481E-9B04-4295419E77ED}"/>
    <cellStyle name="Note 5 2 2 11 2" xfId="32703" xr:uid="{DC42D469-8AAC-4A43-99FF-8E2120534D54}"/>
    <cellStyle name="Note 5 2 2 11 2 2" xfId="32704" xr:uid="{74AEA9CC-6D02-4D7F-9EBA-82FEC0B90A7E}"/>
    <cellStyle name="Note 5 2 2 11 3" xfId="32705" xr:uid="{CC0B2608-CB01-4B88-87BE-C119A40155AD}"/>
    <cellStyle name="Note 5 2 2 12" xfId="32706" xr:uid="{593B5CAC-66E7-494C-906C-E900140E9500}"/>
    <cellStyle name="Note 5 2 2 12 2" xfId="32707" xr:uid="{AF1C9B9E-2F51-44FC-9FE7-5237AADCC079}"/>
    <cellStyle name="Note 5 2 2 12 2 2" xfId="32708" xr:uid="{FBFA851F-72D1-4F25-BAC7-A24EC6396071}"/>
    <cellStyle name="Note 5 2 2 12 3" xfId="32709" xr:uid="{F33545B6-AEEF-4468-8D63-1A0704E1AA84}"/>
    <cellStyle name="Note 5 2 2 13" xfId="32710" xr:uid="{B2D42055-A23C-4A2D-B351-734C3A0A1B3E}"/>
    <cellStyle name="Note 5 2 2 13 2" xfId="32711" xr:uid="{9A714B3C-AA06-4C1E-A688-5129641EF440}"/>
    <cellStyle name="Note 5 2 2 13 2 2" xfId="32712" xr:uid="{25304EA0-C679-4484-85DF-AB9B84785C43}"/>
    <cellStyle name="Note 5 2 2 13 3" xfId="32713" xr:uid="{E033E055-3DFB-4B0D-B629-852217CBAD8E}"/>
    <cellStyle name="Note 5 2 2 14" xfId="32714" xr:uid="{65BCCCB1-6C18-4708-8841-E2B63AEA9D01}"/>
    <cellStyle name="Note 5 2 2 14 2" xfId="32715" xr:uid="{85C3923F-D778-48AE-9F9C-1EAF47641BE3}"/>
    <cellStyle name="Note 5 2 2 14 2 2" xfId="32716" xr:uid="{90B43199-F754-4119-8F31-6679B98905C5}"/>
    <cellStyle name="Note 5 2 2 14 3" xfId="32717" xr:uid="{4F05E826-6E0F-4BAB-9AD4-2A324487AF4C}"/>
    <cellStyle name="Note 5 2 2 15" xfId="32718" xr:uid="{92E480D8-7FAF-401C-897D-FF7B2419237B}"/>
    <cellStyle name="Note 5 2 2 15 2" xfId="32719" xr:uid="{65B557C0-A2A2-4E86-87DE-AD28C94C3815}"/>
    <cellStyle name="Note 5 2 2 15 2 2" xfId="32720" xr:uid="{4C10B37F-2B3C-4B5E-937B-178E1909793D}"/>
    <cellStyle name="Note 5 2 2 15 3" xfId="32721" xr:uid="{44DEA534-AFF9-41E2-8AA7-CD5183AE17D8}"/>
    <cellStyle name="Note 5 2 2 16" xfId="32722" xr:uid="{58C4911C-5DD7-4919-B0B5-6F50C691E0BE}"/>
    <cellStyle name="Note 5 2 2 16 2" xfId="32723" xr:uid="{55B9D446-3335-4F0F-B7F2-2EE5876EF422}"/>
    <cellStyle name="Note 5 2 2 16 2 2" xfId="32724" xr:uid="{847D6C4B-C91A-42F9-8B71-80E6ED0FC4A3}"/>
    <cellStyle name="Note 5 2 2 16 3" xfId="32725" xr:uid="{EA0CA442-7DA1-4A16-A4B7-648F0C655567}"/>
    <cellStyle name="Note 5 2 2 17" xfId="32726" xr:uid="{78C288E7-E008-4AD0-9DC0-7D3761B14774}"/>
    <cellStyle name="Note 5 2 2 17 2" xfId="32727" xr:uid="{B17F18D9-350E-4970-B65E-1AD7FA41D98C}"/>
    <cellStyle name="Note 5 2 2 17 2 2" xfId="32728" xr:uid="{23A5E884-6A72-4DF7-83FB-57FBE5395E02}"/>
    <cellStyle name="Note 5 2 2 17 3" xfId="32729" xr:uid="{05704096-6798-408D-B089-3271CFCA5B00}"/>
    <cellStyle name="Note 5 2 2 18" xfId="32730" xr:uid="{8C16C849-8CE1-4563-824B-D1CB711D76B3}"/>
    <cellStyle name="Note 5 2 2 18 2" xfId="32731" xr:uid="{96FB1A0A-5E77-49F8-9A52-B9DC5BC338E5}"/>
    <cellStyle name="Note 5 2 2 18 2 2" xfId="32732" xr:uid="{D6EDFD8F-CEBF-4271-AF3F-439CA2B8FFE1}"/>
    <cellStyle name="Note 5 2 2 18 3" xfId="32733" xr:uid="{7586ABAF-CF5F-468B-969F-08F5CAD9FBA0}"/>
    <cellStyle name="Note 5 2 2 19" xfId="32734" xr:uid="{F2FD2AD0-DE7B-47A8-A9D8-81B9E79D8F9D}"/>
    <cellStyle name="Note 5 2 2 19 2" xfId="32735" xr:uid="{8752DB2F-A1ED-40ED-941E-07FD90E35E70}"/>
    <cellStyle name="Note 5 2 2 19 2 2" xfId="32736" xr:uid="{08865725-E2D1-40B5-A495-19ADEBCCA632}"/>
    <cellStyle name="Note 5 2 2 19 3" xfId="32737" xr:uid="{98C095EE-F712-4EB2-BDAF-D0EE064C6F61}"/>
    <cellStyle name="Note 5 2 2 2" xfId="32738" xr:uid="{98B51F8C-213C-4A50-9195-7FC22F3447E3}"/>
    <cellStyle name="Note 5 2 2 2 10" xfId="32739" xr:uid="{1A6B2044-C250-44F4-91C6-F595BDD74786}"/>
    <cellStyle name="Note 5 2 2 2 10 2" xfId="32740" xr:uid="{2DE49213-C6A1-4153-9F5F-FB58957BF390}"/>
    <cellStyle name="Note 5 2 2 2 10 2 2" xfId="32741" xr:uid="{38191480-25FF-4740-98B0-1DC32364E995}"/>
    <cellStyle name="Note 5 2 2 2 10 3" xfId="32742" xr:uid="{ED8F6AF4-AB7B-4B22-BD34-5FA0AF8CBE3E}"/>
    <cellStyle name="Note 5 2 2 2 11" xfId="32743" xr:uid="{F17CF7D9-A446-48D8-AC0A-A82AEEB330FB}"/>
    <cellStyle name="Note 5 2 2 2 11 2" xfId="32744" xr:uid="{DD8F6731-B81B-4F8B-91A4-57D969D1BE2A}"/>
    <cellStyle name="Note 5 2 2 2 11 2 2" xfId="32745" xr:uid="{AF2E5652-B346-4995-9EF0-58CB5ACA0589}"/>
    <cellStyle name="Note 5 2 2 2 11 3" xfId="32746" xr:uid="{C91C3A7F-E0A3-4431-A59F-7A8F9435D93B}"/>
    <cellStyle name="Note 5 2 2 2 12" xfId="32747" xr:uid="{62F23690-2174-4725-9A4D-6488B5DFABA8}"/>
    <cellStyle name="Note 5 2 2 2 12 2" xfId="32748" xr:uid="{B9E87AFA-B9DB-4A7B-A245-C0CBA8ECD304}"/>
    <cellStyle name="Note 5 2 2 2 12 2 2" xfId="32749" xr:uid="{15C855F6-C3A5-4A9F-A891-623F10353587}"/>
    <cellStyle name="Note 5 2 2 2 12 3" xfId="32750" xr:uid="{144B73BF-FDE1-4CC1-A90C-20E7FC1A657A}"/>
    <cellStyle name="Note 5 2 2 2 13" xfId="32751" xr:uid="{F90FB006-F1D3-432E-BBA2-16E6614E958A}"/>
    <cellStyle name="Note 5 2 2 2 13 2" xfId="32752" xr:uid="{7A135D1E-046D-4D2A-B623-7A32D6C76A8F}"/>
    <cellStyle name="Note 5 2 2 2 13 2 2" xfId="32753" xr:uid="{BA897454-3556-45AC-BCF0-C5D3100C8C84}"/>
    <cellStyle name="Note 5 2 2 2 13 3" xfId="32754" xr:uid="{C0E4EB51-4491-434B-A447-546C2B09A010}"/>
    <cellStyle name="Note 5 2 2 2 14" xfId="32755" xr:uid="{2D359681-AAEA-4CE4-8DC2-6500A257A5DF}"/>
    <cellStyle name="Note 5 2 2 2 14 2" xfId="32756" xr:uid="{26DC991E-1387-45EB-85A0-D93D563F5D27}"/>
    <cellStyle name="Note 5 2 2 2 14 2 2" xfId="32757" xr:uid="{EDEBA054-126F-4F3B-8478-38CEA8CD7658}"/>
    <cellStyle name="Note 5 2 2 2 14 3" xfId="32758" xr:uid="{5C6007A0-66CD-4C8A-8A0D-0481E857661A}"/>
    <cellStyle name="Note 5 2 2 2 15" xfId="32759" xr:uid="{7CF19B6D-14BD-4EB6-9AE8-4223C3D62E43}"/>
    <cellStyle name="Note 5 2 2 2 15 2" xfId="32760" xr:uid="{DECB1E6F-33CA-4F64-8059-23F5E796CEA0}"/>
    <cellStyle name="Note 5 2 2 2 15 2 2" xfId="32761" xr:uid="{A95F1624-E4EC-469A-91AC-61D1AD7274C7}"/>
    <cellStyle name="Note 5 2 2 2 15 3" xfId="32762" xr:uid="{AF2DA6B7-40DC-4960-BC00-8EA1A05DC728}"/>
    <cellStyle name="Note 5 2 2 2 16" xfId="32763" xr:uid="{84E0B2FA-4828-4DF8-8C55-AD4999FA088D}"/>
    <cellStyle name="Note 5 2 2 2 16 2" xfId="32764" xr:uid="{5D06EFD4-FCC3-4035-8DC3-588642C51B28}"/>
    <cellStyle name="Note 5 2 2 2 16 2 2" xfId="32765" xr:uid="{BB63A69A-5DE8-4527-9048-8374EB64CB44}"/>
    <cellStyle name="Note 5 2 2 2 16 3" xfId="32766" xr:uid="{2587E78B-4C6C-497B-8F9A-F9AF1E5BF2FD}"/>
    <cellStyle name="Note 5 2 2 2 17" xfId="32767" xr:uid="{7AF1FD31-DB94-4E77-AF58-8EB09FF17686}"/>
    <cellStyle name="Note 5 2 2 2 17 2" xfId="32768" xr:uid="{FE323F42-1C9F-4563-B861-D2FF0E016B9B}"/>
    <cellStyle name="Note 5 2 2 2 17 2 2" xfId="32769" xr:uid="{E5893279-B53D-4A51-BF72-07C6232BD141}"/>
    <cellStyle name="Note 5 2 2 2 17 3" xfId="32770" xr:uid="{A2ABDE00-B29B-4CB2-93D9-AF67CD936BB3}"/>
    <cellStyle name="Note 5 2 2 2 18" xfId="32771" xr:uid="{18EE7836-3D6D-4EEE-9BE0-E890A8519EEE}"/>
    <cellStyle name="Note 5 2 2 2 18 2" xfId="32772" xr:uid="{19750720-7659-45D5-99C3-7F60925FC745}"/>
    <cellStyle name="Note 5 2 2 2 19" xfId="32773" xr:uid="{F2F9091D-F6B1-4B8D-8A64-3F0E137E2EAF}"/>
    <cellStyle name="Note 5 2 2 2 2" xfId="32774" xr:uid="{E7361F0C-5846-4D46-9957-E2BCD2D95D75}"/>
    <cellStyle name="Note 5 2 2 2 2 10" xfId="32775" xr:uid="{BCA58945-F280-4097-8956-A8590C1A6C5F}"/>
    <cellStyle name="Note 5 2 2 2 2 10 2" xfId="32776" xr:uid="{69AF975A-641B-4BC4-86EA-4BB9E3779894}"/>
    <cellStyle name="Note 5 2 2 2 2 10 2 2" xfId="32777" xr:uid="{01FE29A0-F1E1-40BA-8FEE-C19255F90089}"/>
    <cellStyle name="Note 5 2 2 2 2 10 3" xfId="32778" xr:uid="{7855F1D9-8850-4A07-B9DE-AC728C39E674}"/>
    <cellStyle name="Note 5 2 2 2 2 11" xfId="32779" xr:uid="{4261AFE5-89F7-4008-9861-5F0A00B50ED6}"/>
    <cellStyle name="Note 5 2 2 2 2 11 2" xfId="32780" xr:uid="{1EDFBB7E-E80F-4CA2-83E6-4E44DFEC647D}"/>
    <cellStyle name="Note 5 2 2 2 2 11 2 2" xfId="32781" xr:uid="{89F8C9E0-B2A6-45B2-BC2F-F5801AC31BC9}"/>
    <cellStyle name="Note 5 2 2 2 2 11 3" xfId="32782" xr:uid="{9BCEF473-CDB8-4EBB-A928-61128475431C}"/>
    <cellStyle name="Note 5 2 2 2 2 12" xfId="32783" xr:uid="{335F5EA3-EA61-4D94-99DE-8D4763BDD246}"/>
    <cellStyle name="Note 5 2 2 2 2 12 2" xfId="32784" xr:uid="{5BACEA37-4FD2-46E9-A5DD-3B3BFBCA025F}"/>
    <cellStyle name="Note 5 2 2 2 2 12 2 2" xfId="32785" xr:uid="{4F416CAD-87B3-4E33-88DE-92FDE18BCBFD}"/>
    <cellStyle name="Note 5 2 2 2 2 12 3" xfId="32786" xr:uid="{E9960CB1-BE11-40D1-866D-19DA4D549D5D}"/>
    <cellStyle name="Note 5 2 2 2 2 13" xfId="32787" xr:uid="{E43F9270-635D-4A74-9113-41CC8777C8F6}"/>
    <cellStyle name="Note 5 2 2 2 2 13 2" xfId="32788" xr:uid="{04AF76A0-E793-465F-9BB6-FAA740A5BF44}"/>
    <cellStyle name="Note 5 2 2 2 2 13 2 2" xfId="32789" xr:uid="{B2190BFC-49D2-4C10-A6B9-92E138A2B4EF}"/>
    <cellStyle name="Note 5 2 2 2 2 13 3" xfId="32790" xr:uid="{7B5F33CA-0044-418C-88D8-7CC3BD695DB7}"/>
    <cellStyle name="Note 5 2 2 2 2 14" xfId="32791" xr:uid="{B37D283D-ED08-4CAD-A89D-14930EBB46EA}"/>
    <cellStyle name="Note 5 2 2 2 2 14 2" xfId="32792" xr:uid="{3105F77A-0BFE-4B80-9646-10E28E34C25A}"/>
    <cellStyle name="Note 5 2 2 2 2 14 2 2" xfId="32793" xr:uid="{990FE856-4261-4A38-BEC6-3358B89D5D1A}"/>
    <cellStyle name="Note 5 2 2 2 2 14 3" xfId="32794" xr:uid="{3C7824E3-93D8-47A5-8683-FFD3F7B3E2F9}"/>
    <cellStyle name="Note 5 2 2 2 2 15" xfId="32795" xr:uid="{2A9C85D2-4D80-416F-8838-D299D83BBB55}"/>
    <cellStyle name="Note 5 2 2 2 2 15 2" xfId="32796" xr:uid="{6F5B2881-FDE8-4DA5-98C9-CB47EDAF8D06}"/>
    <cellStyle name="Note 5 2 2 2 2 15 2 2" xfId="32797" xr:uid="{232A391C-44A1-4269-BDB3-7E5167CEE693}"/>
    <cellStyle name="Note 5 2 2 2 2 15 3" xfId="32798" xr:uid="{AD83E12B-A334-41F1-ACFC-E97AE9D403AC}"/>
    <cellStyle name="Note 5 2 2 2 2 16" xfId="32799" xr:uid="{B549B9D1-A1A6-45F3-9F48-3CEBCBCE30E1}"/>
    <cellStyle name="Note 5 2 2 2 2 16 2" xfId="32800" xr:uid="{F56029B7-4497-4087-9581-1777B8CE4560}"/>
    <cellStyle name="Note 5 2 2 2 2 16 2 2" xfId="32801" xr:uid="{0C0A28CE-C950-4145-9616-1B2DC37F19DC}"/>
    <cellStyle name="Note 5 2 2 2 2 16 3" xfId="32802" xr:uid="{82EE2C63-5AC1-4AEE-A6C7-45DDB9FDC0B6}"/>
    <cellStyle name="Note 5 2 2 2 2 17" xfId="32803" xr:uid="{9E3AAE52-91FB-4977-B4DD-57AC71177517}"/>
    <cellStyle name="Note 5 2 2 2 2 17 2" xfId="32804" xr:uid="{F4AB3A3A-5DCE-41C8-8956-27F07DC76500}"/>
    <cellStyle name="Note 5 2 2 2 2 17 2 2" xfId="32805" xr:uid="{1DF231D6-5B2B-48A8-909E-7031E6C5FF9B}"/>
    <cellStyle name="Note 5 2 2 2 2 17 3" xfId="32806" xr:uid="{E06F6517-9ED5-4708-B107-3DFF3768FB9C}"/>
    <cellStyle name="Note 5 2 2 2 2 18" xfId="32807" xr:uid="{B7654F55-B705-4756-8A8A-794F868286C6}"/>
    <cellStyle name="Note 5 2 2 2 2 18 2" xfId="32808" xr:uid="{8931DA62-5FD5-4E59-A285-60EC2B7E5AEA}"/>
    <cellStyle name="Note 5 2 2 2 2 18 2 2" xfId="32809" xr:uid="{25D86328-E9F4-431A-9408-20604307C060}"/>
    <cellStyle name="Note 5 2 2 2 2 18 3" xfId="32810" xr:uid="{B5FDFDEA-0A79-4954-AE74-2CC3DF1444AA}"/>
    <cellStyle name="Note 5 2 2 2 2 19" xfId="32811" xr:uid="{E68FA581-6F24-413E-A806-DC731EB1540A}"/>
    <cellStyle name="Note 5 2 2 2 2 19 2" xfId="32812" xr:uid="{559D90A1-8DB8-4813-8089-AE080AAE2659}"/>
    <cellStyle name="Note 5 2 2 2 2 19 2 2" xfId="32813" xr:uid="{D2DC53D4-2748-4AAC-8CC4-0E61D1CCCD30}"/>
    <cellStyle name="Note 5 2 2 2 2 19 3" xfId="32814" xr:uid="{51D979DB-A89A-4D40-8D4D-770F6AF8C457}"/>
    <cellStyle name="Note 5 2 2 2 2 2" xfId="32815" xr:uid="{7847EF7E-5B77-4147-A84C-F9F86E3392E1}"/>
    <cellStyle name="Note 5 2 2 2 2 2 2" xfId="32816" xr:uid="{854259F3-23EE-45CC-942B-B2EB93E67E70}"/>
    <cellStyle name="Note 5 2 2 2 2 2 2 2" xfId="32817" xr:uid="{C62FB06E-CA1A-42A5-BCE8-4E7B438CE91D}"/>
    <cellStyle name="Note 5 2 2 2 2 2 2 3" xfId="32818" xr:uid="{44C62829-BEB8-4840-819D-989867142517}"/>
    <cellStyle name="Note 5 2 2 2 2 2 3" xfId="32819" xr:uid="{5EDA048D-F60D-4BE3-8056-DD14359CAA7E}"/>
    <cellStyle name="Note 5 2 2 2 2 2 3 2" xfId="32820" xr:uid="{A06C7E2E-3C61-4BE7-9374-45344A2460DB}"/>
    <cellStyle name="Note 5 2 2 2 2 2 4" xfId="32821" xr:uid="{534D10A9-A271-4EF2-BF18-460E5DC16EBD}"/>
    <cellStyle name="Note 5 2 2 2 2 20" xfId="32822" xr:uid="{AE9E0222-C55D-4309-A995-6C58C3F3DC19}"/>
    <cellStyle name="Note 5 2 2 2 2 20 2" xfId="32823" xr:uid="{858EC5DC-BF11-4307-83C7-871DEDBC9B33}"/>
    <cellStyle name="Note 5 2 2 2 2 20 2 2" xfId="32824" xr:uid="{11522D50-1E05-4F77-89FD-C6427D9361B8}"/>
    <cellStyle name="Note 5 2 2 2 2 20 3" xfId="32825" xr:uid="{E8DFF36D-09C2-4F15-8DB3-49890380B38A}"/>
    <cellStyle name="Note 5 2 2 2 2 21" xfId="32826" xr:uid="{4F0AEABA-132D-4C42-98B8-5B8C51B6E8AC}"/>
    <cellStyle name="Note 5 2 2 2 2 21 2" xfId="32827" xr:uid="{91163792-9908-4DE5-AD57-AD8C03F63D8C}"/>
    <cellStyle name="Note 5 2 2 2 2 22" xfId="32828" xr:uid="{222777C0-3479-462E-826D-4C13EA98B52A}"/>
    <cellStyle name="Note 5 2 2 2 2 23" xfId="32829" xr:uid="{57964027-A32F-4E7B-A19C-E53D0EB5306A}"/>
    <cellStyle name="Note 5 2 2 2 2 3" xfId="32830" xr:uid="{10C6B1DA-366C-42FC-99A3-717071A89B16}"/>
    <cellStyle name="Note 5 2 2 2 2 3 2" xfId="32831" xr:uid="{12DCE0FA-23C4-4492-BF0D-6AE59C7EB450}"/>
    <cellStyle name="Note 5 2 2 2 2 3 2 2" xfId="32832" xr:uid="{7DED3CFB-DD03-4FAC-B02E-643399412E41}"/>
    <cellStyle name="Note 5 2 2 2 2 3 3" xfId="32833" xr:uid="{A1BDAD2D-9328-4D26-8B1E-060080D52EC5}"/>
    <cellStyle name="Note 5 2 2 2 2 3 4" xfId="32834" xr:uid="{3FE4D17F-554B-4001-AD2F-82474C0DDC79}"/>
    <cellStyle name="Note 5 2 2 2 2 4" xfId="32835" xr:uid="{E0F47ABC-607E-4157-9035-9B9F37B0D9F2}"/>
    <cellStyle name="Note 5 2 2 2 2 4 2" xfId="32836" xr:uid="{5C2D5370-9D43-46D9-AE09-D4F3915CC56C}"/>
    <cellStyle name="Note 5 2 2 2 2 4 2 2" xfId="32837" xr:uid="{9C73F5D4-D1F6-46AB-BCFD-3F223D0C50A6}"/>
    <cellStyle name="Note 5 2 2 2 2 4 3" xfId="32838" xr:uid="{2C38FF86-405A-4F98-8BDA-D9FA1D76D5AA}"/>
    <cellStyle name="Note 5 2 2 2 2 4 4" xfId="32839" xr:uid="{D98AF57E-BD82-4674-ADCB-AD25BB065210}"/>
    <cellStyle name="Note 5 2 2 2 2 5" xfId="32840" xr:uid="{11CD3502-0983-416F-81E0-E92F569C79E1}"/>
    <cellStyle name="Note 5 2 2 2 2 5 2" xfId="32841" xr:uid="{8E488FA9-DCE6-44CE-BB8D-6C75534542AF}"/>
    <cellStyle name="Note 5 2 2 2 2 5 2 2" xfId="32842" xr:uid="{FC52ECAF-4161-470E-BCF6-F847F859913D}"/>
    <cellStyle name="Note 5 2 2 2 2 5 3" xfId="32843" xr:uid="{D844635E-B8B9-4B47-9A0B-EAFDED56EFBD}"/>
    <cellStyle name="Note 5 2 2 2 2 6" xfId="32844" xr:uid="{79E055D4-0B86-4192-842C-F715282C3496}"/>
    <cellStyle name="Note 5 2 2 2 2 6 2" xfId="32845" xr:uid="{BCEABA85-0312-43E8-9EB6-7432D70DA13A}"/>
    <cellStyle name="Note 5 2 2 2 2 6 2 2" xfId="32846" xr:uid="{EB9B582E-9766-4BE8-8C58-E26062589B12}"/>
    <cellStyle name="Note 5 2 2 2 2 6 3" xfId="32847" xr:uid="{BA053B15-2F63-48BF-BA97-8BFD02408068}"/>
    <cellStyle name="Note 5 2 2 2 2 7" xfId="32848" xr:uid="{7C8C9D59-4D58-43AC-A70F-CF3D3A4EECD3}"/>
    <cellStyle name="Note 5 2 2 2 2 7 2" xfId="32849" xr:uid="{DCFE2494-353B-4878-91C1-55A3B60D7CCD}"/>
    <cellStyle name="Note 5 2 2 2 2 7 2 2" xfId="32850" xr:uid="{78B990F4-F711-4992-87CE-418D1EBCBE57}"/>
    <cellStyle name="Note 5 2 2 2 2 7 3" xfId="32851" xr:uid="{F2520CC2-59CE-49CC-9262-3DB7A8AD44C2}"/>
    <cellStyle name="Note 5 2 2 2 2 8" xfId="32852" xr:uid="{E90C837A-AF5F-4EF0-9D04-6C8BE933E753}"/>
    <cellStyle name="Note 5 2 2 2 2 8 2" xfId="32853" xr:uid="{7B900990-72D5-48AD-A522-1F1E8B26B2FB}"/>
    <cellStyle name="Note 5 2 2 2 2 8 2 2" xfId="32854" xr:uid="{A3201BAF-2C00-45B2-AE76-23694A0F9A1A}"/>
    <cellStyle name="Note 5 2 2 2 2 8 3" xfId="32855" xr:uid="{9FB6994A-7E84-48DA-9107-0AB79978F683}"/>
    <cellStyle name="Note 5 2 2 2 2 9" xfId="32856" xr:uid="{CC96DC11-A77B-48E5-9A07-B789CA0E8AA2}"/>
    <cellStyle name="Note 5 2 2 2 2 9 2" xfId="32857" xr:uid="{C51CB865-8A53-4CE1-9412-76587ACCAE80}"/>
    <cellStyle name="Note 5 2 2 2 2 9 2 2" xfId="32858" xr:uid="{AF5E80E9-1569-4F79-9216-C84E7887D14A}"/>
    <cellStyle name="Note 5 2 2 2 2 9 3" xfId="32859" xr:uid="{FF567B96-3E2E-48FE-8A1B-CA419CC1A6B3}"/>
    <cellStyle name="Note 5 2 2 2 20" xfId="32860" xr:uid="{A48FD06F-AB67-49A1-88FC-4F5FBA036536}"/>
    <cellStyle name="Note 5 2 2 2 3" xfId="32861" xr:uid="{8930967A-0EBE-41B7-9106-6ED346A5AA6F}"/>
    <cellStyle name="Note 5 2 2 2 3 2" xfId="32862" xr:uid="{D57C9124-5D1A-436A-9BF6-6808DD4CB630}"/>
    <cellStyle name="Note 5 2 2 2 3 2 2" xfId="32863" xr:uid="{A9D628E6-A9DA-4EF6-AF52-5C2B29FD4933}"/>
    <cellStyle name="Note 5 2 2 2 3 2 3" xfId="32864" xr:uid="{B94F4AE2-93EB-483B-9F87-36AB004E4BD6}"/>
    <cellStyle name="Note 5 2 2 2 3 3" xfId="32865" xr:uid="{50A01CF9-940F-4C89-A109-EED3C835E503}"/>
    <cellStyle name="Note 5 2 2 2 3 3 2" xfId="32866" xr:uid="{6CA52FB1-D272-47EB-B355-D24A73DD2D55}"/>
    <cellStyle name="Note 5 2 2 2 3 4" xfId="32867" xr:uid="{7965CB5A-094A-401A-B66D-23CDBD041CF2}"/>
    <cellStyle name="Note 5 2 2 2 4" xfId="32868" xr:uid="{D4E240FB-46ED-4F57-9211-6D2CF1FF0347}"/>
    <cellStyle name="Note 5 2 2 2 4 2" xfId="32869" xr:uid="{A40817E9-3632-40FD-BF14-D680621FDD64}"/>
    <cellStyle name="Note 5 2 2 2 4 2 2" xfId="32870" xr:uid="{BD9B05E9-C332-4AC9-9671-84DA5556A7B8}"/>
    <cellStyle name="Note 5 2 2 2 4 3" xfId="32871" xr:uid="{A718032B-3647-4FF3-B3B5-F7E68D4980DD}"/>
    <cellStyle name="Note 5 2 2 2 4 4" xfId="32872" xr:uid="{B7DF6AA7-4B92-470F-B021-AABB07B61710}"/>
    <cellStyle name="Note 5 2 2 2 5" xfId="32873" xr:uid="{BE357FE3-2FAA-4436-B1BB-02C0A24B5E87}"/>
    <cellStyle name="Note 5 2 2 2 5 2" xfId="32874" xr:uid="{45BC41E6-F8B5-44F5-AEE4-A7F46EA128C9}"/>
    <cellStyle name="Note 5 2 2 2 5 2 2" xfId="32875" xr:uid="{940F2A48-0697-495F-BEC9-B0075E88353C}"/>
    <cellStyle name="Note 5 2 2 2 5 3" xfId="32876" xr:uid="{3C815C14-B493-4256-B80D-178543692EE1}"/>
    <cellStyle name="Note 5 2 2 2 5 4" xfId="32877" xr:uid="{B95FFD5D-58B5-42AC-8869-AC39405392E1}"/>
    <cellStyle name="Note 5 2 2 2 6" xfId="32878" xr:uid="{FF9A25FA-F8D8-478B-B8C2-ECB68839CB7E}"/>
    <cellStyle name="Note 5 2 2 2 6 2" xfId="32879" xr:uid="{60EAD149-1A91-467B-A2F9-1B2776810126}"/>
    <cellStyle name="Note 5 2 2 2 6 2 2" xfId="32880" xr:uid="{E125A39F-1D55-49D3-A29F-0720F633AE29}"/>
    <cellStyle name="Note 5 2 2 2 6 3" xfId="32881" xr:uid="{E788097E-07CB-4A26-A87D-AAF76C4DB74F}"/>
    <cellStyle name="Note 5 2 2 2 7" xfId="32882" xr:uid="{AA97A224-DDE4-4BBD-9BB3-24908DDF1AA5}"/>
    <cellStyle name="Note 5 2 2 2 7 2" xfId="32883" xr:uid="{FA1CF25F-195F-4EAB-99BA-17CF491F3208}"/>
    <cellStyle name="Note 5 2 2 2 7 2 2" xfId="32884" xr:uid="{AD00CC05-565E-487A-A6D9-CE92777F24C6}"/>
    <cellStyle name="Note 5 2 2 2 7 3" xfId="32885" xr:uid="{82B878A5-46DF-4AC0-AE48-9A74EDD03F79}"/>
    <cellStyle name="Note 5 2 2 2 8" xfId="32886" xr:uid="{2A305EC0-3100-4968-A12A-45A644F534BA}"/>
    <cellStyle name="Note 5 2 2 2 8 2" xfId="32887" xr:uid="{4EFA1C82-D340-480D-A0D5-E64535F58E73}"/>
    <cellStyle name="Note 5 2 2 2 8 2 2" xfId="32888" xr:uid="{1DFABC41-DBC4-49FF-AC56-188F69283CDF}"/>
    <cellStyle name="Note 5 2 2 2 8 3" xfId="32889" xr:uid="{925822A6-C392-4545-8981-258F55989CD4}"/>
    <cellStyle name="Note 5 2 2 2 9" xfId="32890" xr:uid="{742C5B86-5D5F-49E1-BBF7-571267760601}"/>
    <cellStyle name="Note 5 2 2 2 9 2" xfId="32891" xr:uid="{61704321-6DBD-470A-A89C-EC5D3984F3DE}"/>
    <cellStyle name="Note 5 2 2 2 9 2 2" xfId="32892" xr:uid="{D84FD046-08ED-43AE-BB83-0A139DFB1144}"/>
    <cellStyle name="Note 5 2 2 2 9 3" xfId="32893" xr:uid="{9867D592-8FFD-469F-88E5-FB6D0007C961}"/>
    <cellStyle name="Note 5 2 2 20" xfId="32894" xr:uid="{68A75EAF-CE7A-4322-8DE6-50CC7792ED40}"/>
    <cellStyle name="Note 5 2 2 20 2" xfId="32895" xr:uid="{4476E701-541F-412E-87AD-5CF4B2797AEA}"/>
    <cellStyle name="Note 5 2 2 20 2 2" xfId="32896" xr:uid="{68C032ED-0774-49BB-9E38-1600526B761E}"/>
    <cellStyle name="Note 5 2 2 20 3" xfId="32897" xr:uid="{07624E8F-8C74-420B-B8C6-D11E2015B05B}"/>
    <cellStyle name="Note 5 2 2 21" xfId="32898" xr:uid="{3FF54E7D-BCED-466C-BDB4-9CA45570DBAC}"/>
    <cellStyle name="Note 5 2 2 21 2" xfId="32899" xr:uid="{3A058AD6-38CF-4F42-B791-EFA4F925F0AE}"/>
    <cellStyle name="Note 5 2 2 22" xfId="32900" xr:uid="{B7387DE0-599A-4775-95DA-07239C7A0D27}"/>
    <cellStyle name="Note 5 2 2 23" xfId="32901" xr:uid="{471F7873-686A-4354-8BA6-151EDDAF2D8B}"/>
    <cellStyle name="Note 5 2 2 3" xfId="32902" xr:uid="{81179F16-F40C-4CC7-AA6E-BFCDF4078F5A}"/>
    <cellStyle name="Note 5 2 2 3 10" xfId="32903" xr:uid="{9BF88754-5466-49AC-A385-84B5E80C69A0}"/>
    <cellStyle name="Note 5 2 2 3 10 2" xfId="32904" xr:uid="{FC98CAFD-069B-4568-8A86-6A42F50E86A8}"/>
    <cellStyle name="Note 5 2 2 3 10 2 2" xfId="32905" xr:uid="{444BCA1F-7524-4040-9F62-D49324934B56}"/>
    <cellStyle name="Note 5 2 2 3 10 3" xfId="32906" xr:uid="{65AF6A9C-DDA0-4867-ABFD-E3C33FB500A3}"/>
    <cellStyle name="Note 5 2 2 3 11" xfId="32907" xr:uid="{629AF519-59BC-4B9D-B1DC-D974649F71FD}"/>
    <cellStyle name="Note 5 2 2 3 11 2" xfId="32908" xr:uid="{012882FB-BDD7-41F9-840A-3AC1F52771DA}"/>
    <cellStyle name="Note 5 2 2 3 11 2 2" xfId="32909" xr:uid="{4810BA34-C855-4BFE-B591-E4E1B6061D7D}"/>
    <cellStyle name="Note 5 2 2 3 11 3" xfId="32910" xr:uid="{989AFB57-F428-4368-81C8-E8A485E17608}"/>
    <cellStyle name="Note 5 2 2 3 12" xfId="32911" xr:uid="{512551CC-5FC1-4CCD-A877-2583C757A7D5}"/>
    <cellStyle name="Note 5 2 2 3 12 2" xfId="32912" xr:uid="{B94CBB26-54CF-4CC6-A281-3A679720946F}"/>
    <cellStyle name="Note 5 2 2 3 12 2 2" xfId="32913" xr:uid="{FBBD206B-0C11-44E7-B3EA-EEBE4CDCBE10}"/>
    <cellStyle name="Note 5 2 2 3 12 3" xfId="32914" xr:uid="{ED692EC5-1713-4899-B12B-532D180A602B}"/>
    <cellStyle name="Note 5 2 2 3 13" xfId="32915" xr:uid="{98468D9F-68D7-4D88-97B6-FEC9874524F1}"/>
    <cellStyle name="Note 5 2 2 3 13 2" xfId="32916" xr:uid="{74995D80-3F88-489E-9EF1-9A11F3040B65}"/>
    <cellStyle name="Note 5 2 2 3 13 2 2" xfId="32917" xr:uid="{4B945267-1A99-4E4A-9891-1773E416D5AC}"/>
    <cellStyle name="Note 5 2 2 3 13 3" xfId="32918" xr:uid="{D8886003-1E4F-496C-9DF2-EC0EE335ACFC}"/>
    <cellStyle name="Note 5 2 2 3 14" xfId="32919" xr:uid="{BD3EA896-5C5D-4272-A46F-D43F5ECAE907}"/>
    <cellStyle name="Note 5 2 2 3 14 2" xfId="32920" xr:uid="{3A04B9A8-8D79-4F13-9006-0405EA66A63D}"/>
    <cellStyle name="Note 5 2 2 3 14 2 2" xfId="32921" xr:uid="{12A0088F-7A2E-4BB1-8019-982868361326}"/>
    <cellStyle name="Note 5 2 2 3 14 3" xfId="32922" xr:uid="{BC3AFAA0-B75F-45D2-A62E-730C1F64A3B8}"/>
    <cellStyle name="Note 5 2 2 3 15" xfId="32923" xr:uid="{60AF71F1-3B5A-431C-ADF9-43622A7A95DE}"/>
    <cellStyle name="Note 5 2 2 3 15 2" xfId="32924" xr:uid="{087C1ED3-EE35-4A5D-8BAB-D4A81063F0B4}"/>
    <cellStyle name="Note 5 2 2 3 15 2 2" xfId="32925" xr:uid="{5590C009-C418-4345-AEAA-4FDB0FC0D9F3}"/>
    <cellStyle name="Note 5 2 2 3 15 3" xfId="32926" xr:uid="{EAB2C904-999D-4254-BD98-4540A02EA8A9}"/>
    <cellStyle name="Note 5 2 2 3 16" xfId="32927" xr:uid="{592F0DD3-AAC6-43F8-9449-7A7845109B86}"/>
    <cellStyle name="Note 5 2 2 3 16 2" xfId="32928" xr:uid="{BD09252F-AE2E-4262-B443-D66C5E3D1FA4}"/>
    <cellStyle name="Note 5 2 2 3 16 2 2" xfId="32929" xr:uid="{0A257504-52B8-4630-BDBC-DE490299D889}"/>
    <cellStyle name="Note 5 2 2 3 16 3" xfId="32930" xr:uid="{8A99E519-08FB-4060-BED3-1F887D185121}"/>
    <cellStyle name="Note 5 2 2 3 17" xfId="32931" xr:uid="{9D50F4DD-0ACB-42A9-AE32-3937EAF398BF}"/>
    <cellStyle name="Note 5 2 2 3 17 2" xfId="32932" xr:uid="{C2C9907C-A53E-4842-9C43-4165038493D4}"/>
    <cellStyle name="Note 5 2 2 3 17 2 2" xfId="32933" xr:uid="{D5DA169E-7317-45B7-B7CA-0147C78B17AE}"/>
    <cellStyle name="Note 5 2 2 3 17 3" xfId="32934" xr:uid="{DA983332-31EE-459D-8CC2-ED20B62D3ED0}"/>
    <cellStyle name="Note 5 2 2 3 18" xfId="32935" xr:uid="{7E80ABD8-4E43-4FE2-B592-61B42999BAA2}"/>
    <cellStyle name="Note 5 2 2 3 18 2" xfId="32936" xr:uid="{01F2CBB3-3F16-48AC-918D-0973F1A071A2}"/>
    <cellStyle name="Note 5 2 2 3 19" xfId="32937" xr:uid="{5CE014B0-6C46-4C5A-A000-D534B2AC5BCE}"/>
    <cellStyle name="Note 5 2 2 3 2" xfId="32938" xr:uid="{C7B65ED8-5955-4AAF-9889-12D41415419B}"/>
    <cellStyle name="Note 5 2 2 3 2 10" xfId="32939" xr:uid="{769AD403-E401-4ED9-ABF3-4FD94A0B8F5B}"/>
    <cellStyle name="Note 5 2 2 3 2 10 2" xfId="32940" xr:uid="{3FAA7A7F-0E14-4E96-9FCF-C3517E6615D1}"/>
    <cellStyle name="Note 5 2 2 3 2 10 2 2" xfId="32941" xr:uid="{43BFEAB2-FD27-44AA-BC4A-F76471CBD485}"/>
    <cellStyle name="Note 5 2 2 3 2 10 3" xfId="32942" xr:uid="{8789157C-21C7-48C6-836D-9D65728BCB14}"/>
    <cellStyle name="Note 5 2 2 3 2 11" xfId="32943" xr:uid="{352DB0E3-6100-4BA5-A18C-20531BC60A51}"/>
    <cellStyle name="Note 5 2 2 3 2 11 2" xfId="32944" xr:uid="{D2EF2ED7-0253-434A-8C2F-91B545AC5A5B}"/>
    <cellStyle name="Note 5 2 2 3 2 11 2 2" xfId="32945" xr:uid="{4D77029E-4126-4B37-92FD-9FB6368AA3EA}"/>
    <cellStyle name="Note 5 2 2 3 2 11 3" xfId="32946" xr:uid="{22E0785B-D649-4800-A61B-C6E4A5C87CCE}"/>
    <cellStyle name="Note 5 2 2 3 2 12" xfId="32947" xr:uid="{3C6326BF-C8D1-464F-BAFE-FB107C1BA06B}"/>
    <cellStyle name="Note 5 2 2 3 2 12 2" xfId="32948" xr:uid="{12328265-C491-4337-A2A7-DADECA9E8651}"/>
    <cellStyle name="Note 5 2 2 3 2 12 2 2" xfId="32949" xr:uid="{56665FD9-368B-4748-9B2F-CDF9EB75154E}"/>
    <cellStyle name="Note 5 2 2 3 2 12 3" xfId="32950" xr:uid="{31F68823-9027-4A4F-8B5A-FE3B71645E20}"/>
    <cellStyle name="Note 5 2 2 3 2 13" xfId="32951" xr:uid="{E1EA9A87-9B8D-4B0E-ABFB-9E6B12671DB7}"/>
    <cellStyle name="Note 5 2 2 3 2 13 2" xfId="32952" xr:uid="{E8C1A674-9351-4593-AA67-A899911D6DC6}"/>
    <cellStyle name="Note 5 2 2 3 2 13 2 2" xfId="32953" xr:uid="{353923E0-6190-4C1C-854E-6499D344FCAF}"/>
    <cellStyle name="Note 5 2 2 3 2 13 3" xfId="32954" xr:uid="{59D33EB3-B3A6-461F-AD8C-0D6A6688372E}"/>
    <cellStyle name="Note 5 2 2 3 2 14" xfId="32955" xr:uid="{43200BAC-20ED-4ACE-9426-CBBF012D0FB0}"/>
    <cellStyle name="Note 5 2 2 3 2 14 2" xfId="32956" xr:uid="{640360CD-50F2-4AFA-AEB1-6CC874F5A2CB}"/>
    <cellStyle name="Note 5 2 2 3 2 14 2 2" xfId="32957" xr:uid="{D63DC09A-4F07-4772-BF79-0BA86D0FB7B5}"/>
    <cellStyle name="Note 5 2 2 3 2 14 3" xfId="32958" xr:uid="{F9DC7233-362E-4C32-AC2B-BCF1A2137564}"/>
    <cellStyle name="Note 5 2 2 3 2 15" xfId="32959" xr:uid="{BE170272-EE83-4AD1-9E92-E14F3D9132E5}"/>
    <cellStyle name="Note 5 2 2 3 2 15 2" xfId="32960" xr:uid="{2478894F-47CB-4AE4-A266-13B7FAEC3DEB}"/>
    <cellStyle name="Note 5 2 2 3 2 15 2 2" xfId="32961" xr:uid="{4B8CAAA2-7D7B-4FFC-85B8-C3CA43BFBF09}"/>
    <cellStyle name="Note 5 2 2 3 2 15 3" xfId="32962" xr:uid="{72A563A8-6B65-4866-99CD-83907116B7EA}"/>
    <cellStyle name="Note 5 2 2 3 2 16" xfId="32963" xr:uid="{8BAA8EED-071E-44A3-8056-D16C6AE0C2B7}"/>
    <cellStyle name="Note 5 2 2 3 2 16 2" xfId="32964" xr:uid="{1A0A2FC8-F22C-4A24-871E-B1F1A6F31D9A}"/>
    <cellStyle name="Note 5 2 2 3 2 16 2 2" xfId="32965" xr:uid="{6B6C4176-9BF4-4D8A-A7DD-0E8310E53A32}"/>
    <cellStyle name="Note 5 2 2 3 2 16 3" xfId="32966" xr:uid="{2F4F2C22-0CE0-47BC-9236-C13435C3943A}"/>
    <cellStyle name="Note 5 2 2 3 2 17" xfId="32967" xr:uid="{B6AD4C0C-A176-4D7B-A243-48D980490C65}"/>
    <cellStyle name="Note 5 2 2 3 2 17 2" xfId="32968" xr:uid="{FB86FC18-627F-414B-B7D7-30B388BF7E36}"/>
    <cellStyle name="Note 5 2 2 3 2 17 2 2" xfId="32969" xr:uid="{355D3D96-2A62-4F42-9D70-0F852ED23440}"/>
    <cellStyle name="Note 5 2 2 3 2 17 3" xfId="32970" xr:uid="{F61D62A1-7ED7-4CB8-BAFB-C06430FF9991}"/>
    <cellStyle name="Note 5 2 2 3 2 18" xfId="32971" xr:uid="{988EAFF6-54A6-4F7B-8BBC-EEB7CB83F13C}"/>
    <cellStyle name="Note 5 2 2 3 2 18 2" xfId="32972" xr:uid="{66473A61-CBCF-41EA-8DDB-ED17C44B2487}"/>
    <cellStyle name="Note 5 2 2 3 2 18 2 2" xfId="32973" xr:uid="{5D1C9F37-D17F-49AD-840D-29E188A9D80A}"/>
    <cellStyle name="Note 5 2 2 3 2 18 3" xfId="32974" xr:uid="{D99470D0-7062-42AD-BD35-F282F644C370}"/>
    <cellStyle name="Note 5 2 2 3 2 19" xfId="32975" xr:uid="{9DE010C6-BCAB-41DC-A061-574DE3EEEE4A}"/>
    <cellStyle name="Note 5 2 2 3 2 19 2" xfId="32976" xr:uid="{79BBA64A-7223-4CAC-9188-55601CF2C974}"/>
    <cellStyle name="Note 5 2 2 3 2 19 2 2" xfId="32977" xr:uid="{6C51D0A8-2665-4648-8250-0DAE0A16AA40}"/>
    <cellStyle name="Note 5 2 2 3 2 19 3" xfId="32978" xr:uid="{7192CEB9-B8B4-4DD6-BFDF-38235668CDA5}"/>
    <cellStyle name="Note 5 2 2 3 2 2" xfId="32979" xr:uid="{F692FB6A-A2B1-4E1E-A7E6-1882814061E9}"/>
    <cellStyle name="Note 5 2 2 3 2 2 2" xfId="32980" xr:uid="{F288B289-44C0-435D-BB1D-383E2F78DFB7}"/>
    <cellStyle name="Note 5 2 2 3 2 2 2 2" xfId="32981" xr:uid="{1A664B44-7082-4B95-94C5-C371E1765FC3}"/>
    <cellStyle name="Note 5 2 2 3 2 2 3" xfId="32982" xr:uid="{8F875592-B55E-40A0-9B12-66F985CCD0D8}"/>
    <cellStyle name="Note 5 2 2 3 2 2 4" xfId="32983" xr:uid="{01C390E5-DE60-49E9-89B6-FC9DF3F7D201}"/>
    <cellStyle name="Note 5 2 2 3 2 20" xfId="32984" xr:uid="{08CA41E4-932A-421C-A539-E009E4E1A006}"/>
    <cellStyle name="Note 5 2 2 3 2 20 2" xfId="32985" xr:uid="{0CEF6B7F-9FEA-4112-97D7-9230CA67761D}"/>
    <cellStyle name="Note 5 2 2 3 2 20 2 2" xfId="32986" xr:uid="{58B7DEA2-FD8B-4097-A3FE-B01995BA59C6}"/>
    <cellStyle name="Note 5 2 2 3 2 20 3" xfId="32987" xr:uid="{09389CD0-3718-4B0D-9953-EA0312586571}"/>
    <cellStyle name="Note 5 2 2 3 2 21" xfId="32988" xr:uid="{28FB90FD-02BD-4814-9C2F-8284EFC794A3}"/>
    <cellStyle name="Note 5 2 2 3 2 21 2" xfId="32989" xr:uid="{09D404CB-CBAF-49AD-AC82-5E6A0BD967E3}"/>
    <cellStyle name="Note 5 2 2 3 2 22" xfId="32990" xr:uid="{1EA5BFC4-531E-4475-85D8-A6A3E199504E}"/>
    <cellStyle name="Note 5 2 2 3 2 23" xfId="32991" xr:uid="{55E903A9-FEF5-4A59-B267-C0361EC117E7}"/>
    <cellStyle name="Note 5 2 2 3 2 3" xfId="32992" xr:uid="{05517998-0378-4112-A21B-E2BC5A900C40}"/>
    <cellStyle name="Note 5 2 2 3 2 3 2" xfId="32993" xr:uid="{B6FD6B3F-5080-4B76-8BA2-E935B29B918D}"/>
    <cellStyle name="Note 5 2 2 3 2 3 2 2" xfId="32994" xr:uid="{D37E2A19-11CB-4B03-83A1-44991D682D16}"/>
    <cellStyle name="Note 5 2 2 3 2 3 3" xfId="32995" xr:uid="{639DB9AC-F2E1-4CA3-83C5-9299521021F4}"/>
    <cellStyle name="Note 5 2 2 3 2 3 4" xfId="32996" xr:uid="{5DD9B5CE-683E-4C9F-A71A-3D58EA6605BE}"/>
    <cellStyle name="Note 5 2 2 3 2 4" xfId="32997" xr:uid="{5A0C2A5B-9922-48A9-9537-986EACB36CC1}"/>
    <cellStyle name="Note 5 2 2 3 2 4 2" xfId="32998" xr:uid="{E61138CF-5E78-4DC3-97DD-4D02450B7AA4}"/>
    <cellStyle name="Note 5 2 2 3 2 4 2 2" xfId="32999" xr:uid="{A6E8E734-930B-4986-939A-9765ABAED13D}"/>
    <cellStyle name="Note 5 2 2 3 2 4 3" xfId="33000" xr:uid="{10434DC0-1895-495C-AD73-E377997CD06C}"/>
    <cellStyle name="Note 5 2 2 3 2 5" xfId="33001" xr:uid="{EA46DF66-50E1-4BCE-AC7B-38A7B482A7ED}"/>
    <cellStyle name="Note 5 2 2 3 2 5 2" xfId="33002" xr:uid="{5D7367AC-FCA6-4EBD-9BFE-A0A21F65D7F3}"/>
    <cellStyle name="Note 5 2 2 3 2 5 2 2" xfId="33003" xr:uid="{F33A306F-CBFB-4712-BADD-5746D73FDC3F}"/>
    <cellStyle name="Note 5 2 2 3 2 5 3" xfId="33004" xr:uid="{F99B6BB3-9F7F-439E-913C-12CE872DD4CF}"/>
    <cellStyle name="Note 5 2 2 3 2 6" xfId="33005" xr:uid="{F5149016-80B7-4F43-B9DE-A60ABBA469CA}"/>
    <cellStyle name="Note 5 2 2 3 2 6 2" xfId="33006" xr:uid="{53F5D64A-19B5-4120-9002-FF68F281AFB6}"/>
    <cellStyle name="Note 5 2 2 3 2 6 2 2" xfId="33007" xr:uid="{4FF80D96-3EB9-401F-96B9-2105FD734866}"/>
    <cellStyle name="Note 5 2 2 3 2 6 3" xfId="33008" xr:uid="{A80AB6ED-1917-46E6-9C46-F9B984A2B43E}"/>
    <cellStyle name="Note 5 2 2 3 2 7" xfId="33009" xr:uid="{A83FE852-58E7-40C7-AA68-C81416CC89AE}"/>
    <cellStyle name="Note 5 2 2 3 2 7 2" xfId="33010" xr:uid="{62B47C8D-A4EA-4039-AC7A-C87CF00F5175}"/>
    <cellStyle name="Note 5 2 2 3 2 7 2 2" xfId="33011" xr:uid="{27436DDD-0CB9-4F9E-B926-0599BC9A6FB7}"/>
    <cellStyle name="Note 5 2 2 3 2 7 3" xfId="33012" xr:uid="{D62E04EF-E5FC-4822-859D-C7CD1A255E62}"/>
    <cellStyle name="Note 5 2 2 3 2 8" xfId="33013" xr:uid="{5C6D0DC2-67D0-4D40-9B9A-E23B4B842D31}"/>
    <cellStyle name="Note 5 2 2 3 2 8 2" xfId="33014" xr:uid="{AF9D2ABB-C312-4DD3-9545-2EC4B8C14FC9}"/>
    <cellStyle name="Note 5 2 2 3 2 8 2 2" xfId="33015" xr:uid="{C6B026BC-814F-49FF-B15A-88894BDFC5C5}"/>
    <cellStyle name="Note 5 2 2 3 2 8 3" xfId="33016" xr:uid="{C4EC4132-AE6B-481A-8405-8F4F1EDC4E20}"/>
    <cellStyle name="Note 5 2 2 3 2 9" xfId="33017" xr:uid="{2DDD4326-DDE2-47CF-BB56-AA433E3E2AB7}"/>
    <cellStyle name="Note 5 2 2 3 2 9 2" xfId="33018" xr:uid="{A14316C3-E263-4B0F-9605-A414814F708F}"/>
    <cellStyle name="Note 5 2 2 3 2 9 2 2" xfId="33019" xr:uid="{520B1EB2-8AD8-4F85-AB0B-8FC083966B8E}"/>
    <cellStyle name="Note 5 2 2 3 2 9 3" xfId="33020" xr:uid="{DF8B85F1-5E9A-4D96-A760-E735774E5B45}"/>
    <cellStyle name="Note 5 2 2 3 20" xfId="33021" xr:uid="{8837910B-1B79-4D27-A2B4-944772A18EA5}"/>
    <cellStyle name="Note 5 2 2 3 3" xfId="33022" xr:uid="{A4DF9694-BC89-4FF6-B4DD-E56FB6CF8533}"/>
    <cellStyle name="Note 5 2 2 3 3 2" xfId="33023" xr:uid="{40CDB3FB-7186-490C-AD0F-2FB83DF57997}"/>
    <cellStyle name="Note 5 2 2 3 3 2 2" xfId="33024" xr:uid="{C7148F51-34A3-48DE-B3A2-3BBBA5CC52BA}"/>
    <cellStyle name="Note 5 2 2 3 3 3" xfId="33025" xr:uid="{9E4F995C-430F-42E1-9C00-B7E1A9C74481}"/>
    <cellStyle name="Note 5 2 2 3 3 4" xfId="33026" xr:uid="{F0B4D93C-6117-453C-8E00-8EC98A2FB736}"/>
    <cellStyle name="Note 5 2 2 3 4" xfId="33027" xr:uid="{08A3D38F-9814-448B-9C9E-13979B1EDC6C}"/>
    <cellStyle name="Note 5 2 2 3 4 2" xfId="33028" xr:uid="{E721CB18-6683-448F-BB96-BF4FBFB48698}"/>
    <cellStyle name="Note 5 2 2 3 4 2 2" xfId="33029" xr:uid="{74695DED-720A-4C0B-990D-30A2FE217888}"/>
    <cellStyle name="Note 5 2 2 3 4 3" xfId="33030" xr:uid="{4913BD72-6A87-4F90-8D0E-65B0FF5B224A}"/>
    <cellStyle name="Note 5 2 2 3 4 4" xfId="33031" xr:uid="{C443B809-6349-42C7-882F-F108A98C2778}"/>
    <cellStyle name="Note 5 2 2 3 5" xfId="33032" xr:uid="{B47EE0BA-EFBE-426A-915A-028DF57A53D9}"/>
    <cellStyle name="Note 5 2 2 3 5 2" xfId="33033" xr:uid="{10E34BC2-2C82-4609-A44D-C95AEAE03DF0}"/>
    <cellStyle name="Note 5 2 2 3 5 2 2" xfId="33034" xr:uid="{C17E7DAD-124F-4A5F-9768-C75CA4985477}"/>
    <cellStyle name="Note 5 2 2 3 5 3" xfId="33035" xr:uid="{A52052DE-0E10-4F13-80E9-E1D77D836093}"/>
    <cellStyle name="Note 5 2 2 3 6" xfId="33036" xr:uid="{C3320E52-3F11-48F3-95AF-D8A1A715400B}"/>
    <cellStyle name="Note 5 2 2 3 6 2" xfId="33037" xr:uid="{BB8539B6-A354-447D-BBB0-85E0F5B45F58}"/>
    <cellStyle name="Note 5 2 2 3 6 2 2" xfId="33038" xr:uid="{8C531E80-3181-4C2F-904E-7C5B0B09F4F7}"/>
    <cellStyle name="Note 5 2 2 3 6 3" xfId="33039" xr:uid="{7412FD96-1DEC-4BE7-BF32-5AF411DA91EA}"/>
    <cellStyle name="Note 5 2 2 3 7" xfId="33040" xr:uid="{390EDB3A-C226-40CD-BE71-4B9FE08D1830}"/>
    <cellStyle name="Note 5 2 2 3 7 2" xfId="33041" xr:uid="{927F25CD-4230-4457-A269-3F9487CC08D6}"/>
    <cellStyle name="Note 5 2 2 3 7 2 2" xfId="33042" xr:uid="{2DC394BD-2D72-4582-BCC5-5976F362D3BB}"/>
    <cellStyle name="Note 5 2 2 3 7 3" xfId="33043" xr:uid="{D2635C85-0D36-4A5F-ABEE-ABB1D6AD5103}"/>
    <cellStyle name="Note 5 2 2 3 8" xfId="33044" xr:uid="{F9CE953E-DBF8-40BB-B1DA-A246507C8BB7}"/>
    <cellStyle name="Note 5 2 2 3 8 2" xfId="33045" xr:uid="{850E9A92-E72C-4289-9962-1B4EF5A6075B}"/>
    <cellStyle name="Note 5 2 2 3 8 2 2" xfId="33046" xr:uid="{33A7CF26-B3BF-4DB9-A72C-D5F6CF390FAA}"/>
    <cellStyle name="Note 5 2 2 3 8 3" xfId="33047" xr:uid="{0454B8BF-7326-4119-8A8D-D8F95CBCA97A}"/>
    <cellStyle name="Note 5 2 2 3 9" xfId="33048" xr:uid="{87BFB778-2019-4C3E-BD42-573DB830F028}"/>
    <cellStyle name="Note 5 2 2 3 9 2" xfId="33049" xr:uid="{C299819D-BE0F-43DB-B739-529DDC7E260D}"/>
    <cellStyle name="Note 5 2 2 3 9 2 2" xfId="33050" xr:uid="{C5309597-3FA6-4F59-AF18-3E036C8F40A3}"/>
    <cellStyle name="Note 5 2 2 3 9 3" xfId="33051" xr:uid="{E2865B9C-FA2F-4EB2-B649-A1CE5FD04933}"/>
    <cellStyle name="Note 5 2 2 4" xfId="33052" xr:uid="{60482015-801F-44CE-B41C-71E483DD1651}"/>
    <cellStyle name="Note 5 2 2 4 10" xfId="33053" xr:uid="{12BE6D75-42FE-4C36-A238-81E932BF9A16}"/>
    <cellStyle name="Note 5 2 2 4 10 2" xfId="33054" xr:uid="{F70398BF-BEF5-4988-AB41-58C0432A6B9D}"/>
    <cellStyle name="Note 5 2 2 4 10 2 2" xfId="33055" xr:uid="{022455DD-6FFC-4DBC-99C6-25BF420BF78D}"/>
    <cellStyle name="Note 5 2 2 4 10 3" xfId="33056" xr:uid="{90AD95DA-865B-4F77-A963-2132C58A1535}"/>
    <cellStyle name="Note 5 2 2 4 11" xfId="33057" xr:uid="{D9A08F95-B74E-4B9A-B356-3C8EF08EC158}"/>
    <cellStyle name="Note 5 2 2 4 11 2" xfId="33058" xr:uid="{72905B53-345A-468E-B451-46FA63372992}"/>
    <cellStyle name="Note 5 2 2 4 11 2 2" xfId="33059" xr:uid="{6609AA2E-0590-4DC7-B64E-0FEB054886B1}"/>
    <cellStyle name="Note 5 2 2 4 11 3" xfId="33060" xr:uid="{7EC4C841-9323-4340-BEA2-CA7221F5AAAB}"/>
    <cellStyle name="Note 5 2 2 4 12" xfId="33061" xr:uid="{50CF7AC6-B20C-400D-8AB4-7E491455619D}"/>
    <cellStyle name="Note 5 2 2 4 12 2" xfId="33062" xr:uid="{6F9E4829-3E08-4D6D-8E78-19C96B53BAAD}"/>
    <cellStyle name="Note 5 2 2 4 12 2 2" xfId="33063" xr:uid="{F51CA957-D5F9-4F13-99EC-C80FE0CBCFA3}"/>
    <cellStyle name="Note 5 2 2 4 12 3" xfId="33064" xr:uid="{D61B89AB-C52E-4996-9E04-14751963D52F}"/>
    <cellStyle name="Note 5 2 2 4 13" xfId="33065" xr:uid="{584064C6-334D-4319-94F7-E4D6365D37ED}"/>
    <cellStyle name="Note 5 2 2 4 13 2" xfId="33066" xr:uid="{F65840C6-F94A-4D1C-9C41-AE31125EE758}"/>
    <cellStyle name="Note 5 2 2 4 13 2 2" xfId="33067" xr:uid="{11436B8A-0382-4E0A-80F5-80CCFB66E89F}"/>
    <cellStyle name="Note 5 2 2 4 13 3" xfId="33068" xr:uid="{D9299AB9-0AAF-4887-9E2E-20646DADE397}"/>
    <cellStyle name="Note 5 2 2 4 14" xfId="33069" xr:uid="{3AF72DE7-323D-4485-85CE-9698F1B7DFA2}"/>
    <cellStyle name="Note 5 2 2 4 14 2" xfId="33070" xr:uid="{417E09CA-09CB-4689-8132-C5F98C40043A}"/>
    <cellStyle name="Note 5 2 2 4 14 2 2" xfId="33071" xr:uid="{FF40A06A-6623-4C47-8DD5-3087662C049E}"/>
    <cellStyle name="Note 5 2 2 4 14 3" xfId="33072" xr:uid="{38F1F7C8-B93F-48D0-8E01-686AD4F38662}"/>
    <cellStyle name="Note 5 2 2 4 15" xfId="33073" xr:uid="{7548FA57-0BD6-437C-BCF2-6F055631D41E}"/>
    <cellStyle name="Note 5 2 2 4 15 2" xfId="33074" xr:uid="{71FAF855-8E07-4E91-8244-029D045C4E07}"/>
    <cellStyle name="Note 5 2 2 4 15 2 2" xfId="33075" xr:uid="{B9B00E64-04A4-4FA6-B98A-D5077163A3E0}"/>
    <cellStyle name="Note 5 2 2 4 15 3" xfId="33076" xr:uid="{1CAB7DA6-0202-4ED3-AE62-7BB4F0902D78}"/>
    <cellStyle name="Note 5 2 2 4 16" xfId="33077" xr:uid="{E2FA02B9-3659-4AA3-9A15-867A58CFE8FF}"/>
    <cellStyle name="Note 5 2 2 4 16 2" xfId="33078" xr:uid="{CF5BEB45-6B3D-44CA-8ED4-434D33D0B22F}"/>
    <cellStyle name="Note 5 2 2 4 16 2 2" xfId="33079" xr:uid="{87F57FB8-3E3A-4195-BA92-5C486E844A0D}"/>
    <cellStyle name="Note 5 2 2 4 16 3" xfId="33080" xr:uid="{56B914B3-76E1-4842-8F52-C1741F994E11}"/>
    <cellStyle name="Note 5 2 2 4 17" xfId="33081" xr:uid="{60E15088-870D-4424-B5B6-2AEC0D320D84}"/>
    <cellStyle name="Note 5 2 2 4 17 2" xfId="33082" xr:uid="{E2E1232F-210B-4793-9A81-5D7E40CF0528}"/>
    <cellStyle name="Note 5 2 2 4 17 2 2" xfId="33083" xr:uid="{CB565BBC-4176-46B2-8F65-19A78C549728}"/>
    <cellStyle name="Note 5 2 2 4 17 3" xfId="33084" xr:uid="{D9395C21-4066-4B8E-866A-E29234CE045C}"/>
    <cellStyle name="Note 5 2 2 4 18" xfId="33085" xr:uid="{B6FE99F9-DBD1-4F3A-848A-933C265801D4}"/>
    <cellStyle name="Note 5 2 2 4 18 2" xfId="33086" xr:uid="{89BDE681-E80D-4650-BB89-BDF6AFDBF764}"/>
    <cellStyle name="Note 5 2 2 4 18 2 2" xfId="33087" xr:uid="{F9964490-ABC2-43D4-BBF4-C155530985FD}"/>
    <cellStyle name="Note 5 2 2 4 18 3" xfId="33088" xr:uid="{9F53D464-08FD-452A-8415-548DE5FD9BD9}"/>
    <cellStyle name="Note 5 2 2 4 19" xfId="33089" xr:uid="{4270EDCD-4609-4775-919C-4A2929364A96}"/>
    <cellStyle name="Note 5 2 2 4 19 2" xfId="33090" xr:uid="{496F33A0-D31B-46E7-8606-CF1CE7AE5A53}"/>
    <cellStyle name="Note 5 2 2 4 19 2 2" xfId="33091" xr:uid="{FF99E9B5-4ADB-49BA-886B-5D3FB4C4B7A4}"/>
    <cellStyle name="Note 5 2 2 4 19 3" xfId="33092" xr:uid="{BBEE88BF-1C5B-47B9-8A18-9CDCA6C7142E}"/>
    <cellStyle name="Note 5 2 2 4 2" xfId="33093" xr:uid="{51CC8C5C-BDF7-4BBE-9EC3-09588E017BFD}"/>
    <cellStyle name="Note 5 2 2 4 2 10" xfId="33094" xr:uid="{0ED69A04-867C-4C2C-85F5-C5B98372AFA1}"/>
    <cellStyle name="Note 5 2 2 4 2 10 2" xfId="33095" xr:uid="{60B1B39E-3BE6-4CD2-98C0-E6B922C7B076}"/>
    <cellStyle name="Note 5 2 2 4 2 10 2 2" xfId="33096" xr:uid="{025548D1-7C63-4664-9128-81DB19A22C0A}"/>
    <cellStyle name="Note 5 2 2 4 2 10 3" xfId="33097" xr:uid="{E7300E94-55FF-4124-A2B2-1AB0DF5E1B31}"/>
    <cellStyle name="Note 5 2 2 4 2 11" xfId="33098" xr:uid="{E2835992-1ECF-49A3-ACBB-602420210A02}"/>
    <cellStyle name="Note 5 2 2 4 2 11 2" xfId="33099" xr:uid="{7F58C0CD-BEAE-4EC8-ACE1-9224CC41438F}"/>
    <cellStyle name="Note 5 2 2 4 2 11 2 2" xfId="33100" xr:uid="{1FD9BFDE-283E-4B40-BA89-4AC072F3A49F}"/>
    <cellStyle name="Note 5 2 2 4 2 11 3" xfId="33101" xr:uid="{349C240A-9F5E-4D1A-A6FB-D15176AA2E74}"/>
    <cellStyle name="Note 5 2 2 4 2 12" xfId="33102" xr:uid="{CDF1DB9A-D933-41B1-8F00-38064035CC6E}"/>
    <cellStyle name="Note 5 2 2 4 2 12 2" xfId="33103" xr:uid="{C431D235-BB9D-46F8-A97B-14853A4DA6E2}"/>
    <cellStyle name="Note 5 2 2 4 2 12 2 2" xfId="33104" xr:uid="{2090F3A5-B479-4DC7-9082-DB852231EBF1}"/>
    <cellStyle name="Note 5 2 2 4 2 12 3" xfId="33105" xr:uid="{4D2D3A09-99D2-4E44-B6D3-7F831E987770}"/>
    <cellStyle name="Note 5 2 2 4 2 13" xfId="33106" xr:uid="{C72E19AA-FFF2-4197-97E7-2E6DB3999A30}"/>
    <cellStyle name="Note 5 2 2 4 2 13 2" xfId="33107" xr:uid="{1150D3C3-E293-4179-B80F-B6C8DD81D43F}"/>
    <cellStyle name="Note 5 2 2 4 2 13 2 2" xfId="33108" xr:uid="{5B34B23C-B8D5-4572-8AD1-E30442B99BBF}"/>
    <cellStyle name="Note 5 2 2 4 2 13 3" xfId="33109" xr:uid="{573133F3-6653-40E9-B3CD-C0A02E7FE689}"/>
    <cellStyle name="Note 5 2 2 4 2 14" xfId="33110" xr:uid="{179FE747-2BC7-4048-BDF5-202B90CB10AF}"/>
    <cellStyle name="Note 5 2 2 4 2 14 2" xfId="33111" xr:uid="{4062B7B3-390B-4341-85B6-51DD335862F6}"/>
    <cellStyle name="Note 5 2 2 4 2 14 2 2" xfId="33112" xr:uid="{62D5689E-4847-4712-A78F-15E3DC1855BE}"/>
    <cellStyle name="Note 5 2 2 4 2 14 3" xfId="33113" xr:uid="{5BAD99A5-22A2-4AD0-965C-49FCDD293EDD}"/>
    <cellStyle name="Note 5 2 2 4 2 15" xfId="33114" xr:uid="{33D5EEC0-12A7-44B5-BEDE-6966B279C5BA}"/>
    <cellStyle name="Note 5 2 2 4 2 15 2" xfId="33115" xr:uid="{3718BD99-8B0C-491D-8878-AF7007BC1BB8}"/>
    <cellStyle name="Note 5 2 2 4 2 15 2 2" xfId="33116" xr:uid="{F6762DDF-0F88-4AA4-A5F5-BB49D02D053F}"/>
    <cellStyle name="Note 5 2 2 4 2 15 3" xfId="33117" xr:uid="{8DBC01C1-76C1-4841-A77F-AAF831D31587}"/>
    <cellStyle name="Note 5 2 2 4 2 16" xfId="33118" xr:uid="{B6E1818B-AD56-4EA1-A3DF-6CC826F9AD3A}"/>
    <cellStyle name="Note 5 2 2 4 2 16 2" xfId="33119" xr:uid="{EADF0548-CD99-4E93-9A11-B46946A7B091}"/>
    <cellStyle name="Note 5 2 2 4 2 16 2 2" xfId="33120" xr:uid="{A79FAED4-C88A-4C04-8E0B-AAA236FB2C0F}"/>
    <cellStyle name="Note 5 2 2 4 2 16 3" xfId="33121" xr:uid="{5B5380A1-AF93-41F1-9917-8948605CCAF3}"/>
    <cellStyle name="Note 5 2 2 4 2 17" xfId="33122" xr:uid="{B5F1D3CA-DC38-4F83-B23D-86F0D422DCD6}"/>
    <cellStyle name="Note 5 2 2 4 2 17 2" xfId="33123" xr:uid="{FC15F746-0A0B-459A-A146-ACB021E99A65}"/>
    <cellStyle name="Note 5 2 2 4 2 17 2 2" xfId="33124" xr:uid="{0FCA9CC6-EC5E-4165-8CE2-A0CC57462F86}"/>
    <cellStyle name="Note 5 2 2 4 2 17 3" xfId="33125" xr:uid="{CFD13FA5-CE14-49B7-9243-4317FA173B2B}"/>
    <cellStyle name="Note 5 2 2 4 2 18" xfId="33126" xr:uid="{9BD2D3D2-E47D-4CA4-B7A9-A6B9E52BBAE8}"/>
    <cellStyle name="Note 5 2 2 4 2 18 2" xfId="33127" xr:uid="{EDA2AA78-ECDE-4CF0-9D3A-8AF3FE301DD2}"/>
    <cellStyle name="Note 5 2 2 4 2 18 2 2" xfId="33128" xr:uid="{A47C0F05-4207-4235-BBA1-3B113CE3E1DE}"/>
    <cellStyle name="Note 5 2 2 4 2 18 3" xfId="33129" xr:uid="{27C5BD41-B336-4509-90CF-14BEB9FB2146}"/>
    <cellStyle name="Note 5 2 2 4 2 19" xfId="33130" xr:uid="{5399CCD5-1ACE-4E11-8157-54D742AFBA9F}"/>
    <cellStyle name="Note 5 2 2 4 2 19 2" xfId="33131" xr:uid="{8A68E491-41D2-4231-AD7B-76335143ABA8}"/>
    <cellStyle name="Note 5 2 2 4 2 19 2 2" xfId="33132" xr:uid="{CF264E04-4B51-498A-8159-0ED1249D0902}"/>
    <cellStyle name="Note 5 2 2 4 2 19 3" xfId="33133" xr:uid="{831653B0-F0C0-47B2-BB90-7F1916C6EBA9}"/>
    <cellStyle name="Note 5 2 2 4 2 2" xfId="33134" xr:uid="{15E539F9-6B91-4164-AD9E-3293586B29AB}"/>
    <cellStyle name="Note 5 2 2 4 2 2 2" xfId="33135" xr:uid="{7460B820-F171-4A9E-915C-1013F23FFAF1}"/>
    <cellStyle name="Note 5 2 2 4 2 2 2 2" xfId="33136" xr:uid="{1A675304-D7C4-4095-8062-4BBE949D11E0}"/>
    <cellStyle name="Note 5 2 2 4 2 2 3" xfId="33137" xr:uid="{A8F8863C-3F8D-4DD7-8A2D-95B24818832B}"/>
    <cellStyle name="Note 5 2 2 4 2 2 4" xfId="33138" xr:uid="{B3A1612A-04C4-4000-A112-882D78051506}"/>
    <cellStyle name="Note 5 2 2 4 2 20" xfId="33139" xr:uid="{C58C2951-DF10-4E08-A302-40126F2E285A}"/>
    <cellStyle name="Note 5 2 2 4 2 20 2" xfId="33140" xr:uid="{8401AE59-A74D-4517-9645-28935BB0050B}"/>
    <cellStyle name="Note 5 2 2 4 2 20 2 2" xfId="33141" xr:uid="{FFA0609C-256C-45F9-9BE0-BDF12539CB07}"/>
    <cellStyle name="Note 5 2 2 4 2 20 3" xfId="33142" xr:uid="{DA6B4B98-A64B-470B-8485-1233A013EA33}"/>
    <cellStyle name="Note 5 2 2 4 2 21" xfId="33143" xr:uid="{380C9331-389C-48AA-99D3-33425CC7F69F}"/>
    <cellStyle name="Note 5 2 2 4 2 21 2" xfId="33144" xr:uid="{FB72080F-CF14-4316-92D1-332CB2525B4C}"/>
    <cellStyle name="Note 5 2 2 4 2 22" xfId="33145" xr:uid="{A44AAB94-9E22-45FF-B739-F0CD390530FB}"/>
    <cellStyle name="Note 5 2 2 4 2 23" xfId="33146" xr:uid="{2B0277C4-4179-4FA5-A382-F4E186BF0A07}"/>
    <cellStyle name="Note 5 2 2 4 2 3" xfId="33147" xr:uid="{469E4900-7B0B-4310-AF26-C22429BAA90C}"/>
    <cellStyle name="Note 5 2 2 4 2 3 2" xfId="33148" xr:uid="{5F6E8199-4142-48FB-8EED-075D68BAFC9D}"/>
    <cellStyle name="Note 5 2 2 4 2 3 2 2" xfId="33149" xr:uid="{62765A92-C0AC-4FC7-9D71-67E9849DCAC8}"/>
    <cellStyle name="Note 5 2 2 4 2 3 3" xfId="33150" xr:uid="{87E9BDB5-F99A-4F55-8042-D845A6DA8145}"/>
    <cellStyle name="Note 5 2 2 4 2 4" xfId="33151" xr:uid="{F793916C-0623-4749-9E35-66FB9B6B2825}"/>
    <cellStyle name="Note 5 2 2 4 2 4 2" xfId="33152" xr:uid="{3852BF66-6D4D-4A11-B458-FFDEDC00AA3C}"/>
    <cellStyle name="Note 5 2 2 4 2 4 2 2" xfId="33153" xr:uid="{25EF560A-00B3-4751-8E26-B92E24BBCC0C}"/>
    <cellStyle name="Note 5 2 2 4 2 4 3" xfId="33154" xr:uid="{2C5E1FD0-91FB-469C-89EB-E443B7EC1924}"/>
    <cellStyle name="Note 5 2 2 4 2 5" xfId="33155" xr:uid="{83B369E9-FD1A-42D0-AB94-B068E217FE52}"/>
    <cellStyle name="Note 5 2 2 4 2 5 2" xfId="33156" xr:uid="{E5E28719-36F2-4F61-A27B-B74F829C8310}"/>
    <cellStyle name="Note 5 2 2 4 2 5 2 2" xfId="33157" xr:uid="{F73C46B6-0EB0-4F84-8E2B-2710CDC5877E}"/>
    <cellStyle name="Note 5 2 2 4 2 5 3" xfId="33158" xr:uid="{ABB20D0C-26FF-4F1E-9EB8-E1BA5E771FE4}"/>
    <cellStyle name="Note 5 2 2 4 2 6" xfId="33159" xr:uid="{0B5A0781-9171-425D-89C2-B34EC6F31972}"/>
    <cellStyle name="Note 5 2 2 4 2 6 2" xfId="33160" xr:uid="{50551850-E44B-4BEB-8287-391EED1643E6}"/>
    <cellStyle name="Note 5 2 2 4 2 6 2 2" xfId="33161" xr:uid="{00017A1A-954A-4ADA-9458-EBBC9AB02EF3}"/>
    <cellStyle name="Note 5 2 2 4 2 6 3" xfId="33162" xr:uid="{2A35E007-C0D9-4E7E-90C8-48B12061E32E}"/>
    <cellStyle name="Note 5 2 2 4 2 7" xfId="33163" xr:uid="{EE15C481-A126-42BC-B06F-06C36CAAA07F}"/>
    <cellStyle name="Note 5 2 2 4 2 7 2" xfId="33164" xr:uid="{18581F0D-8D5D-4408-AA2D-A5AF94C5A99B}"/>
    <cellStyle name="Note 5 2 2 4 2 7 2 2" xfId="33165" xr:uid="{E7F88106-7604-46B5-9238-76CD7A1E5C00}"/>
    <cellStyle name="Note 5 2 2 4 2 7 3" xfId="33166" xr:uid="{D6AF9690-3CA1-4ED5-B0D3-364849032DE8}"/>
    <cellStyle name="Note 5 2 2 4 2 8" xfId="33167" xr:uid="{5C96F708-E733-4B40-AB85-19E966E5E3DA}"/>
    <cellStyle name="Note 5 2 2 4 2 8 2" xfId="33168" xr:uid="{E0E81492-8C4D-4DC2-AFBA-FF7F31D909A1}"/>
    <cellStyle name="Note 5 2 2 4 2 8 2 2" xfId="33169" xr:uid="{DBFD5018-7F0E-4CE2-99B7-9AF73BFC4391}"/>
    <cellStyle name="Note 5 2 2 4 2 8 3" xfId="33170" xr:uid="{50904B56-3CAA-4EEC-B625-017B27B08C12}"/>
    <cellStyle name="Note 5 2 2 4 2 9" xfId="33171" xr:uid="{BCE7AAAD-7758-4A36-9F0D-C24E33DD9CB9}"/>
    <cellStyle name="Note 5 2 2 4 2 9 2" xfId="33172" xr:uid="{4BB1B349-92EB-40DB-848C-61647D2B5DB8}"/>
    <cellStyle name="Note 5 2 2 4 2 9 2 2" xfId="33173" xr:uid="{6E9331BC-51E2-4DDD-BCF6-9682567B7B5B}"/>
    <cellStyle name="Note 5 2 2 4 2 9 3" xfId="33174" xr:uid="{13D07C4E-447D-466E-8B5C-2BF360C6AFA5}"/>
    <cellStyle name="Note 5 2 2 4 20" xfId="33175" xr:uid="{82738998-CDD8-434E-B34B-CF127677E366}"/>
    <cellStyle name="Note 5 2 2 4 20 2" xfId="33176" xr:uid="{490C875C-6711-4679-A492-5B7EC954B90D}"/>
    <cellStyle name="Note 5 2 2 4 20 2 2" xfId="33177" xr:uid="{A48B741E-AA80-499C-8BC6-E4628FA8884F}"/>
    <cellStyle name="Note 5 2 2 4 20 3" xfId="33178" xr:uid="{EAFD088D-32E4-4248-BDD7-55A48B41E612}"/>
    <cellStyle name="Note 5 2 2 4 21" xfId="33179" xr:uid="{CCD2EC8B-8E3A-4900-B444-4D26371C4EE0}"/>
    <cellStyle name="Note 5 2 2 4 21 2" xfId="33180" xr:uid="{5F1B8215-186A-4588-8D0C-002DD8B37D69}"/>
    <cellStyle name="Note 5 2 2 4 21 2 2" xfId="33181" xr:uid="{015167EA-6026-459B-B645-37021747DF7C}"/>
    <cellStyle name="Note 5 2 2 4 21 3" xfId="33182" xr:uid="{0AEC5AF8-57FE-4D58-BD1A-73CEDEC849CF}"/>
    <cellStyle name="Note 5 2 2 4 22" xfId="33183" xr:uid="{156B424C-1958-4E0C-A518-66B68C345806}"/>
    <cellStyle name="Note 5 2 2 4 22 2" xfId="33184" xr:uid="{F2781F63-5E67-43E0-A83A-DD188EDAB1C2}"/>
    <cellStyle name="Note 5 2 2 4 23" xfId="33185" xr:uid="{C9C6C703-B4B4-49C0-B77E-E7530174E2FE}"/>
    <cellStyle name="Note 5 2 2 4 24" xfId="33186" xr:uid="{948B5E1F-DDC9-47A2-8E30-E139127A45B1}"/>
    <cellStyle name="Note 5 2 2 4 3" xfId="33187" xr:uid="{B86DBBA2-AC10-4E52-8778-84A814EDEB09}"/>
    <cellStyle name="Note 5 2 2 4 3 2" xfId="33188" xr:uid="{81B531AC-B5F1-4A4F-871D-BE81B4D7DF90}"/>
    <cellStyle name="Note 5 2 2 4 3 2 2" xfId="33189" xr:uid="{124F1720-4E47-44EB-A893-BAFCC46678C8}"/>
    <cellStyle name="Note 5 2 2 4 3 3" xfId="33190" xr:uid="{A396E21C-1D86-4C45-B00E-6AE4BF605550}"/>
    <cellStyle name="Note 5 2 2 4 3 4" xfId="33191" xr:uid="{6A675FF4-CE29-4EF5-97A5-755FBC489039}"/>
    <cellStyle name="Note 5 2 2 4 4" xfId="33192" xr:uid="{28A8831C-79A7-43D9-8C68-D0F466C30B8D}"/>
    <cellStyle name="Note 5 2 2 4 4 2" xfId="33193" xr:uid="{90EF0A32-F893-43E9-A221-BF869B58C681}"/>
    <cellStyle name="Note 5 2 2 4 4 2 2" xfId="33194" xr:uid="{5ACDC529-FE9F-42D7-8FD9-6E363C678303}"/>
    <cellStyle name="Note 5 2 2 4 4 3" xfId="33195" xr:uid="{40BDDD23-3672-4C55-B8A2-638C578F469E}"/>
    <cellStyle name="Note 5 2 2 4 4 4" xfId="33196" xr:uid="{00973CB1-FD0C-4992-A2C3-5E2EE17DC6F2}"/>
    <cellStyle name="Note 5 2 2 4 5" xfId="33197" xr:uid="{8365F567-36BD-4423-82F1-74842990BC7F}"/>
    <cellStyle name="Note 5 2 2 4 5 2" xfId="33198" xr:uid="{6481527A-2FDA-4C35-90EC-2C5CB31AEC71}"/>
    <cellStyle name="Note 5 2 2 4 5 2 2" xfId="33199" xr:uid="{3EDF7B0D-3BB9-456D-BAB9-2D8DFE1199EE}"/>
    <cellStyle name="Note 5 2 2 4 5 3" xfId="33200" xr:uid="{78CED5EB-7B0B-4AD2-AE26-DDC2D6910916}"/>
    <cellStyle name="Note 5 2 2 4 6" xfId="33201" xr:uid="{EF3F52E5-9A1B-4944-B429-6FCAEC96DF9D}"/>
    <cellStyle name="Note 5 2 2 4 6 2" xfId="33202" xr:uid="{32BE04A7-F724-4517-91FA-68236907AB70}"/>
    <cellStyle name="Note 5 2 2 4 6 2 2" xfId="33203" xr:uid="{F60263B8-D193-4281-89B0-0978B29223DE}"/>
    <cellStyle name="Note 5 2 2 4 6 3" xfId="33204" xr:uid="{4FC73089-FA6A-4919-9E94-2F9DD6810F10}"/>
    <cellStyle name="Note 5 2 2 4 7" xfId="33205" xr:uid="{5B8CF6D7-1D21-4202-88AD-34B601F9DDDB}"/>
    <cellStyle name="Note 5 2 2 4 7 2" xfId="33206" xr:uid="{528C83FD-58F8-4027-AA42-E6CA1760ECEF}"/>
    <cellStyle name="Note 5 2 2 4 7 2 2" xfId="33207" xr:uid="{36000F06-329E-44B1-A771-317E9CB09401}"/>
    <cellStyle name="Note 5 2 2 4 7 3" xfId="33208" xr:uid="{3478A4AA-0054-4735-BB06-637C411B55F1}"/>
    <cellStyle name="Note 5 2 2 4 8" xfId="33209" xr:uid="{86854B8F-0D79-4052-9ED7-1CF100068991}"/>
    <cellStyle name="Note 5 2 2 4 8 2" xfId="33210" xr:uid="{0186567F-C1DE-415F-83F4-661EF7D86D68}"/>
    <cellStyle name="Note 5 2 2 4 8 2 2" xfId="33211" xr:uid="{23F5B881-DA9E-4629-B2F6-18B410714E29}"/>
    <cellStyle name="Note 5 2 2 4 8 3" xfId="33212" xr:uid="{8CE4353E-BC6E-489A-9978-E069C58E68B6}"/>
    <cellStyle name="Note 5 2 2 4 9" xfId="33213" xr:uid="{5FDC1401-C32B-485A-92BF-14F69658652C}"/>
    <cellStyle name="Note 5 2 2 4 9 2" xfId="33214" xr:uid="{0CD11A11-465D-481F-905F-CE7081A27F0F}"/>
    <cellStyle name="Note 5 2 2 4 9 2 2" xfId="33215" xr:uid="{FA8958CA-2732-4490-98D5-1A22AA30C5A1}"/>
    <cellStyle name="Note 5 2 2 4 9 3" xfId="33216" xr:uid="{5514AF44-15F7-434F-B9F9-F25C06E82C9A}"/>
    <cellStyle name="Note 5 2 2 5" xfId="33217" xr:uid="{DCDC5466-07BC-42ED-BB3F-FC87FDAAF306}"/>
    <cellStyle name="Note 5 2 2 5 10" xfId="33218" xr:uid="{8769F8B4-750D-49DF-BA15-1864E7E7B14A}"/>
    <cellStyle name="Note 5 2 2 5 10 2" xfId="33219" xr:uid="{8619F167-3D2A-4383-A861-63FBD18FF470}"/>
    <cellStyle name="Note 5 2 2 5 10 2 2" xfId="33220" xr:uid="{C5297950-4B68-4178-884B-9D58F172F090}"/>
    <cellStyle name="Note 5 2 2 5 10 3" xfId="33221" xr:uid="{369223C8-805F-4729-A9C8-B81CF6F28451}"/>
    <cellStyle name="Note 5 2 2 5 11" xfId="33222" xr:uid="{2EEB2D85-481A-4259-AE9B-5A05A4567CA9}"/>
    <cellStyle name="Note 5 2 2 5 11 2" xfId="33223" xr:uid="{44669FA3-530C-4248-83BA-A8558B48CED8}"/>
    <cellStyle name="Note 5 2 2 5 11 2 2" xfId="33224" xr:uid="{B6C62D74-32C0-43E2-A83A-78516E5C1C1D}"/>
    <cellStyle name="Note 5 2 2 5 11 3" xfId="33225" xr:uid="{149604AB-16BF-4ABA-B179-E26703E9C07C}"/>
    <cellStyle name="Note 5 2 2 5 12" xfId="33226" xr:uid="{978EBC2E-5839-413E-8D47-9E76CBAD31DF}"/>
    <cellStyle name="Note 5 2 2 5 12 2" xfId="33227" xr:uid="{E2666188-C744-4105-93DB-19338E5B8796}"/>
    <cellStyle name="Note 5 2 2 5 12 2 2" xfId="33228" xr:uid="{8F068748-70E9-4144-88D6-BCF82BD05F01}"/>
    <cellStyle name="Note 5 2 2 5 12 3" xfId="33229" xr:uid="{B2292E51-D4D3-435E-8A2F-150C5676632D}"/>
    <cellStyle name="Note 5 2 2 5 13" xfId="33230" xr:uid="{210950E5-E709-4BF0-95EA-7D79D38D5349}"/>
    <cellStyle name="Note 5 2 2 5 13 2" xfId="33231" xr:uid="{3E258E2C-72C1-4057-824B-476A45450247}"/>
    <cellStyle name="Note 5 2 2 5 13 2 2" xfId="33232" xr:uid="{78B377E8-2308-4454-913D-79022F4AF6E3}"/>
    <cellStyle name="Note 5 2 2 5 13 3" xfId="33233" xr:uid="{3E608FAA-B043-42AB-8EC6-CAF0DA5B5B0C}"/>
    <cellStyle name="Note 5 2 2 5 14" xfId="33234" xr:uid="{5C891160-5B2D-4D43-B792-CBE0D66E40FF}"/>
    <cellStyle name="Note 5 2 2 5 14 2" xfId="33235" xr:uid="{E84C758C-BE80-4622-BE07-12324BACB37B}"/>
    <cellStyle name="Note 5 2 2 5 14 2 2" xfId="33236" xr:uid="{A838621B-6CC0-41C5-9572-37A323E64695}"/>
    <cellStyle name="Note 5 2 2 5 14 3" xfId="33237" xr:uid="{FD3D13D1-A032-4F1F-911A-7A9725BBBDAB}"/>
    <cellStyle name="Note 5 2 2 5 15" xfId="33238" xr:uid="{DAED147D-34CB-4D38-85CE-74F2C96B1EBA}"/>
    <cellStyle name="Note 5 2 2 5 15 2" xfId="33239" xr:uid="{97971FCA-BE83-412F-B758-035748CCFA1A}"/>
    <cellStyle name="Note 5 2 2 5 15 2 2" xfId="33240" xr:uid="{C4CC664A-4F3D-4E3A-9E2A-F8941EC686A4}"/>
    <cellStyle name="Note 5 2 2 5 15 3" xfId="33241" xr:uid="{3921B831-2E93-4A72-A6DB-E08EEF9E1097}"/>
    <cellStyle name="Note 5 2 2 5 16" xfId="33242" xr:uid="{2D80A89E-FD1D-4774-B934-8352CCE916E4}"/>
    <cellStyle name="Note 5 2 2 5 16 2" xfId="33243" xr:uid="{127BF5F5-CA38-4B53-A660-AA31EBC2D694}"/>
    <cellStyle name="Note 5 2 2 5 16 2 2" xfId="33244" xr:uid="{DF3A6849-F73E-4EC0-9F3A-D515D66E8509}"/>
    <cellStyle name="Note 5 2 2 5 16 3" xfId="33245" xr:uid="{33020D04-8C6C-4987-8EB8-25298D948312}"/>
    <cellStyle name="Note 5 2 2 5 17" xfId="33246" xr:uid="{7EA15FD5-1EB5-4CB2-AF7E-ECA2073F944C}"/>
    <cellStyle name="Note 5 2 2 5 17 2" xfId="33247" xr:uid="{4C809CFB-102F-46C8-971E-2C845726E910}"/>
    <cellStyle name="Note 5 2 2 5 17 2 2" xfId="33248" xr:uid="{D8DB2877-1E3E-474F-8992-C82ECD796346}"/>
    <cellStyle name="Note 5 2 2 5 17 3" xfId="33249" xr:uid="{2E6DC201-1D29-45A4-8E47-EAAAD37C8B5C}"/>
    <cellStyle name="Note 5 2 2 5 18" xfId="33250" xr:uid="{BD2E583C-079D-49E1-8835-8AC4637BFE73}"/>
    <cellStyle name="Note 5 2 2 5 18 2" xfId="33251" xr:uid="{E400DCD3-065E-45D7-82DF-0672EEA4C2FD}"/>
    <cellStyle name="Note 5 2 2 5 18 2 2" xfId="33252" xr:uid="{C1E13F64-2730-4F99-BF25-40AB9C7B2339}"/>
    <cellStyle name="Note 5 2 2 5 18 3" xfId="33253" xr:uid="{491693F2-9CFE-44BB-A465-1E336C48D5E0}"/>
    <cellStyle name="Note 5 2 2 5 19" xfId="33254" xr:uid="{D3412A75-BB64-4868-98BD-5A137819EC61}"/>
    <cellStyle name="Note 5 2 2 5 19 2" xfId="33255" xr:uid="{5D73A8E9-1FE7-455B-8174-ADA198C51F4C}"/>
    <cellStyle name="Note 5 2 2 5 19 2 2" xfId="33256" xr:uid="{467563DE-3A8D-4849-AFD0-B08B3801C4C9}"/>
    <cellStyle name="Note 5 2 2 5 19 3" xfId="33257" xr:uid="{1AB1B257-380E-4F6F-880A-5B17B5CFE1F3}"/>
    <cellStyle name="Note 5 2 2 5 2" xfId="33258" xr:uid="{CD51A5DE-A4CB-4D64-8284-B7D2C3C7ABA1}"/>
    <cellStyle name="Note 5 2 2 5 2 2" xfId="33259" xr:uid="{63C1489C-72AD-41AA-B8B5-1A33A992E2DA}"/>
    <cellStyle name="Note 5 2 2 5 2 2 2" xfId="33260" xr:uid="{C27568CC-6905-483E-866C-D543A857B8C1}"/>
    <cellStyle name="Note 5 2 2 5 2 3" xfId="33261" xr:uid="{C72E2C1E-3E84-4901-B025-01E75777F5AC}"/>
    <cellStyle name="Note 5 2 2 5 2 4" xfId="33262" xr:uid="{CC16EB7A-9227-4C91-BD81-0FC1B6DF2CFC}"/>
    <cellStyle name="Note 5 2 2 5 20" xfId="33263" xr:uid="{546F05AD-57D0-42AE-9799-CE914E6D9076}"/>
    <cellStyle name="Note 5 2 2 5 20 2" xfId="33264" xr:uid="{6E5B0B0C-56F0-41EC-A652-8F2D5D815884}"/>
    <cellStyle name="Note 5 2 2 5 20 2 2" xfId="33265" xr:uid="{C01213C8-0D07-4C64-A386-2EF4BEA866B0}"/>
    <cellStyle name="Note 5 2 2 5 20 3" xfId="33266" xr:uid="{EB257CD3-D9AA-43D0-8554-7DB6627FC92E}"/>
    <cellStyle name="Note 5 2 2 5 21" xfId="33267" xr:uid="{163AF578-3862-4B03-90D2-770CCB8B1A3C}"/>
    <cellStyle name="Note 5 2 2 5 21 2" xfId="33268" xr:uid="{F07203D1-566B-4236-988A-7E96CBD7F986}"/>
    <cellStyle name="Note 5 2 2 5 22" xfId="33269" xr:uid="{4817FCD2-3078-4605-A406-51C90DA2D858}"/>
    <cellStyle name="Note 5 2 2 5 23" xfId="33270" xr:uid="{AEAAF385-D46F-4BB6-87E9-527CD2D6C176}"/>
    <cellStyle name="Note 5 2 2 5 3" xfId="33271" xr:uid="{F42C44C4-22C1-4B42-A71E-C3FF2338CE98}"/>
    <cellStyle name="Note 5 2 2 5 3 2" xfId="33272" xr:uid="{5F3E04A3-734C-4DBE-869D-E1424FCC95D5}"/>
    <cellStyle name="Note 5 2 2 5 3 2 2" xfId="33273" xr:uid="{2E1F5510-7A6E-409D-B465-C869EE7B10C2}"/>
    <cellStyle name="Note 5 2 2 5 3 3" xfId="33274" xr:uid="{990F7489-6A79-42AF-BAA0-0EA2188DF937}"/>
    <cellStyle name="Note 5 2 2 5 4" xfId="33275" xr:uid="{B7C3C5CB-9311-49B1-AC6C-57B2A4CF3086}"/>
    <cellStyle name="Note 5 2 2 5 4 2" xfId="33276" xr:uid="{89733BCB-9348-4C98-919F-426A2ECD1B63}"/>
    <cellStyle name="Note 5 2 2 5 4 2 2" xfId="33277" xr:uid="{808C03DB-01F5-4DA5-BD39-A0963F2FF57A}"/>
    <cellStyle name="Note 5 2 2 5 4 3" xfId="33278" xr:uid="{28955179-5C5A-4218-837A-42C03F1502B3}"/>
    <cellStyle name="Note 5 2 2 5 5" xfId="33279" xr:uid="{1AE8772E-DE99-4DCF-8053-59E509013482}"/>
    <cellStyle name="Note 5 2 2 5 5 2" xfId="33280" xr:uid="{EDB8A59E-744F-40F9-982B-2A32135C1FA5}"/>
    <cellStyle name="Note 5 2 2 5 5 2 2" xfId="33281" xr:uid="{1E3ED947-28FD-4BA2-9D11-5F95C0CE6639}"/>
    <cellStyle name="Note 5 2 2 5 5 3" xfId="33282" xr:uid="{A3AB72D9-4B8C-4ED0-A79F-080B622423F1}"/>
    <cellStyle name="Note 5 2 2 5 6" xfId="33283" xr:uid="{4B6632B4-094E-42C9-8BD7-E00397116B6C}"/>
    <cellStyle name="Note 5 2 2 5 6 2" xfId="33284" xr:uid="{43582B82-36B4-4753-B7BB-7358DF373AD4}"/>
    <cellStyle name="Note 5 2 2 5 6 2 2" xfId="33285" xr:uid="{10BB7CE4-B76A-44EE-B10B-22D1ABA291CF}"/>
    <cellStyle name="Note 5 2 2 5 6 3" xfId="33286" xr:uid="{186BB4F1-2A59-4499-A119-BF33176CFD6F}"/>
    <cellStyle name="Note 5 2 2 5 7" xfId="33287" xr:uid="{15EE05AF-CCDF-4216-893A-E326A38E613E}"/>
    <cellStyle name="Note 5 2 2 5 7 2" xfId="33288" xr:uid="{69226EF6-29EC-4873-B61D-5AFC9B107113}"/>
    <cellStyle name="Note 5 2 2 5 7 2 2" xfId="33289" xr:uid="{E37357CB-EDA2-4440-A88C-5F2E407E8A51}"/>
    <cellStyle name="Note 5 2 2 5 7 3" xfId="33290" xr:uid="{33310E88-33DA-483C-9FB5-78992A043163}"/>
    <cellStyle name="Note 5 2 2 5 8" xfId="33291" xr:uid="{8BE9FC91-1107-4724-9847-EB0CBF1FB30C}"/>
    <cellStyle name="Note 5 2 2 5 8 2" xfId="33292" xr:uid="{FC6372C4-2744-413E-B17D-571A89C5F27C}"/>
    <cellStyle name="Note 5 2 2 5 8 2 2" xfId="33293" xr:uid="{CFD30F68-9357-4AD6-A0C3-BEEFF9D2FA7A}"/>
    <cellStyle name="Note 5 2 2 5 8 3" xfId="33294" xr:uid="{F331B74E-E878-4B16-B87E-567E535E28A0}"/>
    <cellStyle name="Note 5 2 2 5 9" xfId="33295" xr:uid="{EE2F6414-62D4-4280-988B-E79A7A028646}"/>
    <cellStyle name="Note 5 2 2 5 9 2" xfId="33296" xr:uid="{422B3452-70FA-42A7-8A80-9DF3B4F36071}"/>
    <cellStyle name="Note 5 2 2 5 9 2 2" xfId="33297" xr:uid="{098F23D0-FA06-4F7D-9C2B-1D1109313178}"/>
    <cellStyle name="Note 5 2 2 5 9 3" xfId="33298" xr:uid="{BE5A2C76-0CCF-4801-8F8A-33A43B4E3B5B}"/>
    <cellStyle name="Note 5 2 2 6" xfId="33299" xr:uid="{92906278-36C6-4A40-AA37-AD8D5A2B1B69}"/>
    <cellStyle name="Note 5 2 2 6 2" xfId="33300" xr:uid="{0B78962E-7FD9-46F4-81D8-5E5619BB00A3}"/>
    <cellStyle name="Note 5 2 2 6 2 2" xfId="33301" xr:uid="{C6B0B5EF-B383-4AD8-8164-D269F038DB4A}"/>
    <cellStyle name="Note 5 2 2 6 3" xfId="33302" xr:uid="{5B31B9C6-88B0-4EFA-88E0-D39F4249DF65}"/>
    <cellStyle name="Note 5 2 2 6 4" xfId="33303" xr:uid="{F4CA7F51-49B5-4700-ABB8-64753DB7F870}"/>
    <cellStyle name="Note 5 2 2 7" xfId="33304" xr:uid="{D9DD2FFE-921B-4370-9330-48F0BE5EF7E8}"/>
    <cellStyle name="Note 5 2 2 7 2" xfId="33305" xr:uid="{3FD3AE50-2BDE-477E-A9F7-2187971788E0}"/>
    <cellStyle name="Note 5 2 2 7 2 2" xfId="33306" xr:uid="{49D1DA68-53B1-469F-A697-BAC20EDE121C}"/>
    <cellStyle name="Note 5 2 2 7 3" xfId="33307" xr:uid="{057EA54E-D3DE-474E-82BC-AA1418CE384A}"/>
    <cellStyle name="Note 5 2 2 8" xfId="33308" xr:uid="{A700020A-680A-45FB-B027-79FFFF9C6A35}"/>
    <cellStyle name="Note 5 2 2 8 2" xfId="33309" xr:uid="{0159D94E-C776-4D6D-94A5-067DCAFF8664}"/>
    <cellStyle name="Note 5 2 2 8 2 2" xfId="33310" xr:uid="{47287DCA-9366-4652-8B83-F6892FEEDB6B}"/>
    <cellStyle name="Note 5 2 2 8 3" xfId="33311" xr:uid="{91E1B2D1-0CB4-47E6-93E5-DF42AA8B564E}"/>
    <cellStyle name="Note 5 2 2 9" xfId="33312" xr:uid="{50586595-F698-4B91-8DFD-942CD2705278}"/>
    <cellStyle name="Note 5 2 2 9 2" xfId="33313" xr:uid="{74FBD36F-85DF-4AC1-8E39-7826C37923C0}"/>
    <cellStyle name="Note 5 2 2 9 2 2" xfId="33314" xr:uid="{CCFB271B-921D-4709-A3F6-78E4CF942A16}"/>
    <cellStyle name="Note 5 2 2 9 3" xfId="33315" xr:uid="{FC1FA680-08BE-45D9-906F-F5829EB11C94}"/>
    <cellStyle name="Note 5 2 20" xfId="33316" xr:uid="{1ABBCF70-7A29-4B34-B650-2E74DBE4A774}"/>
    <cellStyle name="Note 5 2 20 2" xfId="33317" xr:uid="{36C7498C-922D-416C-8835-3AA74EBF5305}"/>
    <cellStyle name="Note 5 2 20 2 2" xfId="33318" xr:uid="{EB0D0ADA-5C1A-49AD-BD00-F0A330A5274C}"/>
    <cellStyle name="Note 5 2 20 3" xfId="33319" xr:uid="{F7D0B7C7-5D95-401F-8662-6A204F8CC8B1}"/>
    <cellStyle name="Note 5 2 21" xfId="33320" xr:uid="{634084EF-12A1-4D7B-9367-D5A07C7AF6A4}"/>
    <cellStyle name="Note 5 2 21 2" xfId="33321" xr:uid="{953AF8ED-027D-42A4-9B00-441662452792}"/>
    <cellStyle name="Note 5 2 21 2 2" xfId="33322" xr:uid="{E3729002-419E-4E8F-862B-F59E8AB1DC0D}"/>
    <cellStyle name="Note 5 2 21 3" xfId="33323" xr:uid="{B4EACE0B-B66A-4707-9950-ED789E8F065F}"/>
    <cellStyle name="Note 5 2 22" xfId="33324" xr:uid="{4FC61419-FB83-40F3-884B-2F29CF4DC8D7}"/>
    <cellStyle name="Note 5 2 22 2" xfId="33325" xr:uid="{2F0A301C-761D-444B-9DCB-CF5AB5CEE18D}"/>
    <cellStyle name="Note 5 2 23" xfId="33326" xr:uid="{FB5865B1-FABD-487F-A97B-477D4B990E4D}"/>
    <cellStyle name="Note 5 2 24" xfId="33327" xr:uid="{6D5CC883-B543-4084-8B68-F80015021B69}"/>
    <cellStyle name="Note 5 2 25" xfId="33328" xr:uid="{8F0D7D8C-8EE7-42A7-9BA8-8E6F38068171}"/>
    <cellStyle name="Note 5 2 26" xfId="33329" xr:uid="{D1542A06-DAFC-4913-9DF4-956814F2689B}"/>
    <cellStyle name="Note 5 2 27" xfId="33330" xr:uid="{754E1C2A-7BB5-4FF7-B7B2-C555C1B14887}"/>
    <cellStyle name="Note 5 2 3" xfId="33331" xr:uid="{C9A3D437-D1A2-4E04-9DDC-4F8AD8591C14}"/>
    <cellStyle name="Note 5 2 3 10" xfId="33332" xr:uid="{D3991C61-AC35-40B7-B40E-6869E127DD34}"/>
    <cellStyle name="Note 5 2 3 10 2" xfId="33333" xr:uid="{AA1C55C0-4BAC-4F98-9F06-4EA78E5E5728}"/>
    <cellStyle name="Note 5 2 3 10 2 2" xfId="33334" xr:uid="{7669D3C1-EDFC-41C9-A37A-24B50D62B807}"/>
    <cellStyle name="Note 5 2 3 10 3" xfId="33335" xr:uid="{CCB855CA-94C8-4C69-A5E4-B97E86FC7131}"/>
    <cellStyle name="Note 5 2 3 11" xfId="33336" xr:uid="{D56314B8-FF1B-4A7E-B63F-BA8F298BA8D8}"/>
    <cellStyle name="Note 5 2 3 11 2" xfId="33337" xr:uid="{E5EE9744-F678-49FC-8101-1242DBA85F9D}"/>
    <cellStyle name="Note 5 2 3 11 2 2" xfId="33338" xr:uid="{1DACBB96-A6E1-4336-AB15-D9E632CEF406}"/>
    <cellStyle name="Note 5 2 3 11 3" xfId="33339" xr:uid="{4FB3BF75-1852-477D-97CB-C9E0A2928532}"/>
    <cellStyle name="Note 5 2 3 12" xfId="33340" xr:uid="{EE718951-C8F2-48E6-AC3A-5AE698FF455A}"/>
    <cellStyle name="Note 5 2 3 12 2" xfId="33341" xr:uid="{1496F830-F5DC-4192-AA41-1C359DAF2C86}"/>
    <cellStyle name="Note 5 2 3 12 2 2" xfId="33342" xr:uid="{57B6E4AD-6F7D-42D7-841A-78ED79D2238E}"/>
    <cellStyle name="Note 5 2 3 12 3" xfId="33343" xr:uid="{2DCE37CB-4B3A-4AAE-A37E-837D706FB899}"/>
    <cellStyle name="Note 5 2 3 13" xfId="33344" xr:uid="{A1BC53B8-D8BD-49B4-B2A8-28DF3E766762}"/>
    <cellStyle name="Note 5 2 3 13 2" xfId="33345" xr:uid="{3E6652F6-86F0-4013-8956-15B5447FF694}"/>
    <cellStyle name="Note 5 2 3 13 2 2" xfId="33346" xr:uid="{078A2A66-5BE8-46FF-A2AC-761BB3DB1F15}"/>
    <cellStyle name="Note 5 2 3 13 3" xfId="33347" xr:uid="{4FD32B83-5AA0-46B3-9D2D-84974F485592}"/>
    <cellStyle name="Note 5 2 3 14" xfId="33348" xr:uid="{8FB56DD5-1A00-4338-B036-895F842D3E87}"/>
    <cellStyle name="Note 5 2 3 14 2" xfId="33349" xr:uid="{01014826-E0B2-4AEE-B342-7C19E2A6CEE1}"/>
    <cellStyle name="Note 5 2 3 14 2 2" xfId="33350" xr:uid="{D7CFBD5B-C938-43EE-B6EA-17E8A40F277A}"/>
    <cellStyle name="Note 5 2 3 14 3" xfId="33351" xr:uid="{456195D5-7C4B-4140-97DE-33B12E64F5AA}"/>
    <cellStyle name="Note 5 2 3 15" xfId="33352" xr:uid="{50809554-527D-4BD7-851D-56C5D938896E}"/>
    <cellStyle name="Note 5 2 3 15 2" xfId="33353" xr:uid="{451DCCEF-FB47-4B9A-A6F4-2FEE2658DC3D}"/>
    <cellStyle name="Note 5 2 3 15 2 2" xfId="33354" xr:uid="{F8C55AFB-34A1-439B-ADC0-8FA119131A3D}"/>
    <cellStyle name="Note 5 2 3 15 3" xfId="33355" xr:uid="{7936FE97-6DFC-4C86-A174-E5A99B97A0D4}"/>
    <cellStyle name="Note 5 2 3 16" xfId="33356" xr:uid="{0BDD16D1-AA93-4F98-8524-A75665967B24}"/>
    <cellStyle name="Note 5 2 3 16 2" xfId="33357" xr:uid="{4256C29C-E9BB-4816-990F-70B69B1481EB}"/>
    <cellStyle name="Note 5 2 3 16 2 2" xfId="33358" xr:uid="{0FBD05EC-1E39-467C-B450-DEF0826D329A}"/>
    <cellStyle name="Note 5 2 3 16 3" xfId="33359" xr:uid="{2B8B56BE-8B14-4D3B-A636-3C0B0492D960}"/>
    <cellStyle name="Note 5 2 3 17" xfId="33360" xr:uid="{22CA9CC7-D26C-4230-8658-A977675A669D}"/>
    <cellStyle name="Note 5 2 3 17 2" xfId="33361" xr:uid="{EB54A2B6-7D5B-4069-82A9-064618731EE9}"/>
    <cellStyle name="Note 5 2 3 17 2 2" xfId="33362" xr:uid="{EF9B8AFC-D327-420E-8728-CB509D23CAD6}"/>
    <cellStyle name="Note 5 2 3 17 3" xfId="33363" xr:uid="{F9D6F283-468E-4744-82DC-85C14551B5BC}"/>
    <cellStyle name="Note 5 2 3 18" xfId="33364" xr:uid="{4F5F80C0-503D-4E5B-8480-2E5B84E3650C}"/>
    <cellStyle name="Note 5 2 3 18 2" xfId="33365" xr:uid="{270100BA-7C4F-4DD9-9802-FA626F49F8F7}"/>
    <cellStyle name="Note 5 2 3 19" xfId="33366" xr:uid="{2731A3B5-CC48-4419-9695-82649A59D7EA}"/>
    <cellStyle name="Note 5 2 3 2" xfId="33367" xr:uid="{DD255120-973A-4946-9E3D-1F800D91A32F}"/>
    <cellStyle name="Note 5 2 3 2 10" xfId="33368" xr:uid="{F6909F5D-0F2A-4064-8AFD-62F72C72E3F3}"/>
    <cellStyle name="Note 5 2 3 2 10 2" xfId="33369" xr:uid="{238D9245-11A0-4022-897E-11DE25A63E60}"/>
    <cellStyle name="Note 5 2 3 2 10 2 2" xfId="33370" xr:uid="{FC23D90C-88D2-4F93-B393-9E8EA443381A}"/>
    <cellStyle name="Note 5 2 3 2 10 3" xfId="33371" xr:uid="{BE8B9E7E-4EF7-4F6E-8B75-DDAB85D7CCA2}"/>
    <cellStyle name="Note 5 2 3 2 11" xfId="33372" xr:uid="{5A1056B8-B460-49FF-A24D-D84017D6D4C3}"/>
    <cellStyle name="Note 5 2 3 2 11 2" xfId="33373" xr:uid="{341B4269-4112-4FA6-9FA1-1DDB861BE3E4}"/>
    <cellStyle name="Note 5 2 3 2 11 2 2" xfId="33374" xr:uid="{B597EA42-8692-4EE6-BE80-0BD2C076D569}"/>
    <cellStyle name="Note 5 2 3 2 11 3" xfId="33375" xr:uid="{B1E913C0-9510-4C39-93F3-770E03A22E7D}"/>
    <cellStyle name="Note 5 2 3 2 12" xfId="33376" xr:uid="{0B81EDB8-397E-4F62-A21C-58A941F9B145}"/>
    <cellStyle name="Note 5 2 3 2 12 2" xfId="33377" xr:uid="{81037B38-FDE9-462E-BC6F-B0113DC27B82}"/>
    <cellStyle name="Note 5 2 3 2 12 2 2" xfId="33378" xr:uid="{98C067B4-6714-4C67-A3A5-7099A82EB8E6}"/>
    <cellStyle name="Note 5 2 3 2 12 3" xfId="33379" xr:uid="{AE2B7068-3769-4D20-ACF4-2CFCF0D1DE83}"/>
    <cellStyle name="Note 5 2 3 2 13" xfId="33380" xr:uid="{241B585C-1F6C-467E-BB84-AB3303EB3711}"/>
    <cellStyle name="Note 5 2 3 2 13 2" xfId="33381" xr:uid="{DA91008E-AD9B-40BD-8912-F9A1606A6FEC}"/>
    <cellStyle name="Note 5 2 3 2 13 2 2" xfId="33382" xr:uid="{09C76C02-10CE-44FB-BD9F-3CF8C6B54306}"/>
    <cellStyle name="Note 5 2 3 2 13 3" xfId="33383" xr:uid="{55ABCD37-9EFE-497F-92BC-F24265E54D39}"/>
    <cellStyle name="Note 5 2 3 2 14" xfId="33384" xr:uid="{B0E45EB8-400E-49C7-BA6C-F35B7DAC50AA}"/>
    <cellStyle name="Note 5 2 3 2 14 2" xfId="33385" xr:uid="{9461612C-F618-4C9A-A470-FF454E679FBB}"/>
    <cellStyle name="Note 5 2 3 2 14 2 2" xfId="33386" xr:uid="{4C91AF3F-5BC2-4A1F-AC6F-8DE7CCC3A62D}"/>
    <cellStyle name="Note 5 2 3 2 14 3" xfId="33387" xr:uid="{8BEFD22F-C895-4AF5-BC7A-8C4E03539330}"/>
    <cellStyle name="Note 5 2 3 2 15" xfId="33388" xr:uid="{36E606BD-A994-4D1E-857B-3B90B0153C1A}"/>
    <cellStyle name="Note 5 2 3 2 15 2" xfId="33389" xr:uid="{A34B08C6-21AD-491B-88BD-D5F8DB7358DC}"/>
    <cellStyle name="Note 5 2 3 2 15 2 2" xfId="33390" xr:uid="{DE9E37B7-727C-4C68-BC7E-32136E204AA3}"/>
    <cellStyle name="Note 5 2 3 2 15 3" xfId="33391" xr:uid="{E599C813-3D61-4CF2-BA92-383C6C9747DF}"/>
    <cellStyle name="Note 5 2 3 2 16" xfId="33392" xr:uid="{BF543C29-EFB2-4714-9861-6BEFA9D94B58}"/>
    <cellStyle name="Note 5 2 3 2 16 2" xfId="33393" xr:uid="{9EB5975C-29CD-4D4A-BFE9-27B6A64FC9D0}"/>
    <cellStyle name="Note 5 2 3 2 16 2 2" xfId="33394" xr:uid="{1D5EEA9B-730E-40B3-ABF4-BA9D3D950696}"/>
    <cellStyle name="Note 5 2 3 2 16 3" xfId="33395" xr:uid="{C4A308B8-D588-4FA8-9118-E47FB051BC88}"/>
    <cellStyle name="Note 5 2 3 2 17" xfId="33396" xr:uid="{D090B156-9F86-44C3-86BA-F75855666137}"/>
    <cellStyle name="Note 5 2 3 2 17 2" xfId="33397" xr:uid="{1D2CB041-872B-471B-8207-1D20438B4453}"/>
    <cellStyle name="Note 5 2 3 2 17 2 2" xfId="33398" xr:uid="{18D4808A-4450-462D-9DF5-1CFB0B3C8667}"/>
    <cellStyle name="Note 5 2 3 2 17 3" xfId="33399" xr:uid="{FDAAF96F-A587-4BC4-97DB-A51345DCFB8B}"/>
    <cellStyle name="Note 5 2 3 2 18" xfId="33400" xr:uid="{B34FDBB1-C350-4316-A36E-F4E53F99CBDB}"/>
    <cellStyle name="Note 5 2 3 2 18 2" xfId="33401" xr:uid="{4ED3424E-AFEE-4504-ADD4-55E8E3B005BD}"/>
    <cellStyle name="Note 5 2 3 2 18 2 2" xfId="33402" xr:uid="{EB570D97-D94E-4545-8B03-9AF30620624B}"/>
    <cellStyle name="Note 5 2 3 2 18 3" xfId="33403" xr:uid="{0C8C99BA-2B9A-4302-91B3-BF42BD6A6588}"/>
    <cellStyle name="Note 5 2 3 2 19" xfId="33404" xr:uid="{3F412A78-4901-4E2F-8ABC-2E2EB2768F82}"/>
    <cellStyle name="Note 5 2 3 2 19 2" xfId="33405" xr:uid="{E1C4EA34-4D2B-47C2-A897-6D03279FA77A}"/>
    <cellStyle name="Note 5 2 3 2 19 2 2" xfId="33406" xr:uid="{5A046FCA-BD90-453F-A94F-E103EECD903C}"/>
    <cellStyle name="Note 5 2 3 2 19 3" xfId="33407" xr:uid="{5C572D4B-0342-40DB-B6A8-E2101584360F}"/>
    <cellStyle name="Note 5 2 3 2 2" xfId="33408" xr:uid="{B16885C0-325D-41E1-BC11-7658D64CED36}"/>
    <cellStyle name="Note 5 2 3 2 2 2" xfId="33409" xr:uid="{85BFB4AC-BC09-4BA0-9641-9A45FB48F0F1}"/>
    <cellStyle name="Note 5 2 3 2 2 2 2" xfId="33410" xr:uid="{397EB6B5-7F0F-48E9-BEA5-D0F302164EAD}"/>
    <cellStyle name="Note 5 2 3 2 2 2 2 2" xfId="33411" xr:uid="{6E145B53-0CF2-44C4-AFCB-FDFC267EAD76}"/>
    <cellStyle name="Note 5 2 3 2 2 2 3" xfId="33412" xr:uid="{9F08E499-4399-4A89-9844-83A044088B8C}"/>
    <cellStyle name="Note 5 2 3 2 2 2 4" xfId="33413" xr:uid="{25CE9C7D-3E57-4FC8-9B99-431C1B90B882}"/>
    <cellStyle name="Note 5 2 3 2 2 3" xfId="33414" xr:uid="{1EFF10B7-C4F1-4122-AF97-A98696B0A5B8}"/>
    <cellStyle name="Note 5 2 3 2 2 3 2" xfId="33415" xr:uid="{24EBBB27-101E-4262-8920-917EE30AA9AF}"/>
    <cellStyle name="Note 5 2 3 2 2 4" xfId="33416" xr:uid="{B86C8CBD-40F4-4B44-B2C9-FF8D1BBB0A33}"/>
    <cellStyle name="Note 5 2 3 2 2 5" xfId="33417" xr:uid="{CB7A1978-D2BA-44E7-9050-56FEA58692B0}"/>
    <cellStyle name="Note 5 2 3 2 20" xfId="33418" xr:uid="{731EB067-4714-4089-B50D-343FDB0F069E}"/>
    <cellStyle name="Note 5 2 3 2 20 2" xfId="33419" xr:uid="{365D1585-E338-43E9-AB3F-2A33DDC90D55}"/>
    <cellStyle name="Note 5 2 3 2 20 2 2" xfId="33420" xr:uid="{88A4AE48-228A-4DE3-9124-CD646004FEB4}"/>
    <cellStyle name="Note 5 2 3 2 20 3" xfId="33421" xr:uid="{12AC1AEA-6A64-42C4-B24C-10BF8341464A}"/>
    <cellStyle name="Note 5 2 3 2 21" xfId="33422" xr:uid="{EE5468EE-9517-4762-B516-B30D5AFE8450}"/>
    <cellStyle name="Note 5 2 3 2 21 2" xfId="33423" xr:uid="{8C3F1BF4-DC80-4341-9EE8-AB6512B7D386}"/>
    <cellStyle name="Note 5 2 3 2 22" xfId="33424" xr:uid="{7729DA33-1E62-43EE-98F0-1122B186FB59}"/>
    <cellStyle name="Note 5 2 3 2 23" xfId="33425" xr:uid="{23BBE7F2-5ECB-4184-AA15-A2494330BA71}"/>
    <cellStyle name="Note 5 2 3 2 3" xfId="33426" xr:uid="{ED588800-E317-4C59-B6DC-1F31E101E333}"/>
    <cellStyle name="Note 5 2 3 2 3 2" xfId="33427" xr:uid="{8BF3C5BC-3934-41C0-B617-4526C55684E6}"/>
    <cellStyle name="Note 5 2 3 2 3 2 2" xfId="33428" xr:uid="{4BE50230-0A08-4FA9-BAD0-4E99A17B2521}"/>
    <cellStyle name="Note 5 2 3 2 3 2 3" xfId="33429" xr:uid="{BAE8FBF2-4C90-4A10-8A2A-A42BB7AABCBC}"/>
    <cellStyle name="Note 5 2 3 2 3 3" xfId="33430" xr:uid="{83E85BE3-438C-453A-9224-0C0F69160EBD}"/>
    <cellStyle name="Note 5 2 3 2 3 3 2" xfId="33431" xr:uid="{4115BFD2-F2C4-4E78-A1B5-581A5A5A236F}"/>
    <cellStyle name="Note 5 2 3 2 3 4" xfId="33432" xr:uid="{24C1BE90-4D05-45B4-85AC-F3F7F0F99EBE}"/>
    <cellStyle name="Note 5 2 3 2 4" xfId="33433" xr:uid="{C1750F4A-32DC-4EF9-BEFA-D3C9D3F590B0}"/>
    <cellStyle name="Note 5 2 3 2 4 2" xfId="33434" xr:uid="{9ECE942D-221A-482E-B9ED-753A0C128C38}"/>
    <cellStyle name="Note 5 2 3 2 4 2 2" xfId="33435" xr:uid="{0A8207EA-6A15-4016-AD07-5FCB990C3CEB}"/>
    <cellStyle name="Note 5 2 3 2 4 3" xfId="33436" xr:uid="{D8844597-AE69-4AC5-B984-524AB1C2EA52}"/>
    <cellStyle name="Note 5 2 3 2 4 4" xfId="33437" xr:uid="{7077D119-633A-4C8A-BA61-587E6208C192}"/>
    <cellStyle name="Note 5 2 3 2 5" xfId="33438" xr:uid="{1A209A06-10F7-459D-9739-4AB4C6FE7610}"/>
    <cellStyle name="Note 5 2 3 2 5 2" xfId="33439" xr:uid="{E777F319-0A90-425A-B519-450DBFABCB08}"/>
    <cellStyle name="Note 5 2 3 2 5 2 2" xfId="33440" xr:uid="{6701E554-10DC-4170-9464-62F05FD30C41}"/>
    <cellStyle name="Note 5 2 3 2 5 3" xfId="33441" xr:uid="{1A58CE1C-8C48-451E-97CB-742A2E7F21B5}"/>
    <cellStyle name="Note 5 2 3 2 5 4" xfId="33442" xr:uid="{FFCB4E2C-0AD7-4A35-9150-D4B233D827D3}"/>
    <cellStyle name="Note 5 2 3 2 6" xfId="33443" xr:uid="{44B3F77C-4ABB-4500-8DCE-9AEC65C9AF83}"/>
    <cellStyle name="Note 5 2 3 2 6 2" xfId="33444" xr:uid="{0EA86326-9495-4E3C-A18B-CC33DF5FEF2F}"/>
    <cellStyle name="Note 5 2 3 2 6 2 2" xfId="33445" xr:uid="{618574A1-4A87-438D-B931-472313CE105B}"/>
    <cellStyle name="Note 5 2 3 2 6 3" xfId="33446" xr:uid="{5D106E8D-32B6-4672-A2E3-6D76A03793D6}"/>
    <cellStyle name="Note 5 2 3 2 7" xfId="33447" xr:uid="{F2AB6CF9-6F1B-48EE-9953-C5ACD5270E64}"/>
    <cellStyle name="Note 5 2 3 2 7 2" xfId="33448" xr:uid="{75A8D9ED-410B-4D03-8DCF-732973ABBFE0}"/>
    <cellStyle name="Note 5 2 3 2 7 2 2" xfId="33449" xr:uid="{11E17A7C-2678-469C-8B70-9AB0AE4CD692}"/>
    <cellStyle name="Note 5 2 3 2 7 3" xfId="33450" xr:uid="{D5ABB5A0-1A87-4E4F-A3B3-DAF25730B1F1}"/>
    <cellStyle name="Note 5 2 3 2 8" xfId="33451" xr:uid="{8C606E70-1470-4C67-A28A-70AC6A53BAF4}"/>
    <cellStyle name="Note 5 2 3 2 8 2" xfId="33452" xr:uid="{61C9BD45-2B77-4EC9-A161-F9A7595D4C8F}"/>
    <cellStyle name="Note 5 2 3 2 8 2 2" xfId="33453" xr:uid="{DA9B0333-E130-4748-9CC1-802DEA77B0BD}"/>
    <cellStyle name="Note 5 2 3 2 8 3" xfId="33454" xr:uid="{A13C859E-EB98-411F-A34A-6DB0171AB953}"/>
    <cellStyle name="Note 5 2 3 2 9" xfId="33455" xr:uid="{D092CE47-045C-4D6F-8C13-64E42B9AE2D1}"/>
    <cellStyle name="Note 5 2 3 2 9 2" xfId="33456" xr:uid="{EEB055B4-823B-4E77-A50F-E050E99E34CE}"/>
    <cellStyle name="Note 5 2 3 2 9 2 2" xfId="33457" xr:uid="{C68004EE-CD1B-4629-B72D-3263A35562A4}"/>
    <cellStyle name="Note 5 2 3 2 9 3" xfId="33458" xr:uid="{2B6A73D7-82C4-4389-B279-6A2EA81DB3E0}"/>
    <cellStyle name="Note 5 2 3 20" xfId="33459" xr:uid="{D6A9A97F-CC00-485D-B537-DFAC3F4883FF}"/>
    <cellStyle name="Note 5 2 3 3" xfId="33460" xr:uid="{3B0C9FB3-110C-42A1-A777-3A902C75F2F8}"/>
    <cellStyle name="Note 5 2 3 3 2" xfId="33461" xr:uid="{79DF1496-685D-4EAE-8A58-FA8C477FD216}"/>
    <cellStyle name="Note 5 2 3 3 2 2" xfId="33462" xr:uid="{8A551C1B-EE5A-4C09-A393-D8F2D41028A1}"/>
    <cellStyle name="Note 5 2 3 3 2 2 2" xfId="33463" xr:uid="{DD5B76FD-D7F5-4A7E-A122-50541FB3F2E0}"/>
    <cellStyle name="Note 5 2 3 3 2 3" xfId="33464" xr:uid="{B6C7C949-448F-41A7-BAE6-F104EAB15C2F}"/>
    <cellStyle name="Note 5 2 3 3 2 4" xfId="33465" xr:uid="{62BE9F7B-0C5E-4C1D-86A7-23AF3B7FE397}"/>
    <cellStyle name="Note 5 2 3 3 3" xfId="33466" xr:uid="{FFBAAC89-30BF-4980-8605-2F8AA2C0577E}"/>
    <cellStyle name="Note 5 2 3 3 3 2" xfId="33467" xr:uid="{83F9FC46-5DFE-4816-A039-A6893FE26962}"/>
    <cellStyle name="Note 5 2 3 3 4" xfId="33468" xr:uid="{78EF1004-EEC1-407D-BD06-318DFCBBF8BE}"/>
    <cellStyle name="Note 5 2 3 3 5" xfId="33469" xr:uid="{A0039E72-D524-49D0-9075-3A90A9D93434}"/>
    <cellStyle name="Note 5 2 3 4" xfId="33470" xr:uid="{3DBAC1A3-5B5C-463A-A4A3-549B0F08CF60}"/>
    <cellStyle name="Note 5 2 3 4 2" xfId="33471" xr:uid="{59FD6212-9335-4E6B-8369-B31D85C6C529}"/>
    <cellStyle name="Note 5 2 3 4 2 2" xfId="33472" xr:uid="{7886F5D0-1625-46DD-8B63-6A5C751FCDC7}"/>
    <cellStyle name="Note 5 2 3 4 2 3" xfId="33473" xr:uid="{14D7B95F-6E2D-4D16-86F5-11C378C239ED}"/>
    <cellStyle name="Note 5 2 3 4 3" xfId="33474" xr:uid="{AFDE1C9F-0DF0-476B-B4FB-810189E2F6E7}"/>
    <cellStyle name="Note 5 2 3 4 3 2" xfId="33475" xr:uid="{DD7D8A6A-D6E7-4E9E-8005-3A2E07650ED8}"/>
    <cellStyle name="Note 5 2 3 4 4" xfId="33476" xr:uid="{C504C97F-1558-433F-A410-0F4B9C6FE191}"/>
    <cellStyle name="Note 5 2 3 5" xfId="33477" xr:uid="{9DD7362D-75CB-4880-A7F2-B6C94287C13A}"/>
    <cellStyle name="Note 5 2 3 5 2" xfId="33478" xr:uid="{B42D291C-BC32-4727-989B-550A11952BFA}"/>
    <cellStyle name="Note 5 2 3 5 2 2" xfId="33479" xr:uid="{61B863BD-278B-42A3-B6C1-DEBF612F766F}"/>
    <cellStyle name="Note 5 2 3 5 2 3" xfId="33480" xr:uid="{EE5F1BE5-3432-462C-94A5-11333DA08212}"/>
    <cellStyle name="Note 5 2 3 5 3" xfId="33481" xr:uid="{62BA9DC6-467B-4CA4-B987-F36A16160C93}"/>
    <cellStyle name="Note 5 2 3 5 4" xfId="33482" xr:uid="{4401EE11-C897-4D21-A9F4-CA14298B8CAA}"/>
    <cellStyle name="Note 5 2 3 6" xfId="33483" xr:uid="{3D983212-2C6E-4394-A32E-BB5A7C50FEAE}"/>
    <cellStyle name="Note 5 2 3 6 2" xfId="33484" xr:uid="{CF1E50CC-56B5-4EA1-AB3E-9CC5F3A31DED}"/>
    <cellStyle name="Note 5 2 3 6 2 2" xfId="33485" xr:uid="{5D25AE32-8593-4B40-A13B-4C055CAC3C99}"/>
    <cellStyle name="Note 5 2 3 6 3" xfId="33486" xr:uid="{AB0873A5-4234-4EA4-B54A-373416B5B06E}"/>
    <cellStyle name="Note 5 2 3 6 4" xfId="33487" xr:uid="{438D36A0-E380-4D36-9DBA-207AC804B238}"/>
    <cellStyle name="Note 5 2 3 7" xfId="33488" xr:uid="{A581045B-A8AF-48FF-BC70-91CF7E2BEE4B}"/>
    <cellStyle name="Note 5 2 3 7 2" xfId="33489" xr:uid="{B5628CC5-902C-47A1-BD79-16019EE9C5C7}"/>
    <cellStyle name="Note 5 2 3 7 2 2" xfId="33490" xr:uid="{A648DC5A-B74F-4C93-857E-FFE6BFD8F6C8}"/>
    <cellStyle name="Note 5 2 3 7 3" xfId="33491" xr:uid="{3E388AC6-8BDC-43B7-98B4-7325CD8FEA0C}"/>
    <cellStyle name="Note 5 2 3 8" xfId="33492" xr:uid="{2DCE5C62-5E86-4892-8314-466344A2470A}"/>
    <cellStyle name="Note 5 2 3 8 2" xfId="33493" xr:uid="{785D6DE4-B4E7-411F-97A0-3813255E818B}"/>
    <cellStyle name="Note 5 2 3 8 2 2" xfId="33494" xr:uid="{94013751-B901-4C7E-8F32-4AEA50F036E4}"/>
    <cellStyle name="Note 5 2 3 8 3" xfId="33495" xr:uid="{2017120F-56D3-4E20-9C7E-5ECC31F1A8A2}"/>
    <cellStyle name="Note 5 2 3 9" xfId="33496" xr:uid="{3DBE6CE0-DBFA-4084-B7B9-545F73C1C17C}"/>
    <cellStyle name="Note 5 2 3 9 2" xfId="33497" xr:uid="{341C2F34-7726-4ED6-A0AC-79E5B9BED6D3}"/>
    <cellStyle name="Note 5 2 3 9 2 2" xfId="33498" xr:uid="{88A20F3A-9E8D-41A9-87ED-AF5841B51803}"/>
    <cellStyle name="Note 5 2 3 9 3" xfId="33499" xr:uid="{5836E86B-8EA3-4AB2-BFDF-DF276A631406}"/>
    <cellStyle name="Note 5 2 4" xfId="33500" xr:uid="{7F0553CB-2F7E-4606-81E4-C27AEA07FACF}"/>
    <cellStyle name="Note 5 2 4 10" xfId="33501" xr:uid="{65BE5649-2958-40AB-B621-B5FE0455B977}"/>
    <cellStyle name="Note 5 2 4 10 2" xfId="33502" xr:uid="{BA066017-0CB6-4953-9FFC-708A5286B861}"/>
    <cellStyle name="Note 5 2 4 10 2 2" xfId="33503" xr:uid="{9CB5ADFE-6739-4E1A-B871-4DFCE1BCCF90}"/>
    <cellStyle name="Note 5 2 4 10 3" xfId="33504" xr:uid="{172AEC68-EDF4-4462-9B1C-494FA35B6B4A}"/>
    <cellStyle name="Note 5 2 4 11" xfId="33505" xr:uid="{3E6D7E87-CBF9-4E79-8021-CB6522A6B8DE}"/>
    <cellStyle name="Note 5 2 4 11 2" xfId="33506" xr:uid="{11C2ECE2-D902-4A6E-A099-4D43F8354A43}"/>
    <cellStyle name="Note 5 2 4 11 2 2" xfId="33507" xr:uid="{51DE133B-79BD-4DFB-9E93-E095E9D1ABA5}"/>
    <cellStyle name="Note 5 2 4 11 3" xfId="33508" xr:uid="{429E9E7C-6F6A-4A32-A4B9-9DCA1F4AE44A}"/>
    <cellStyle name="Note 5 2 4 12" xfId="33509" xr:uid="{05BE25D9-2884-4CAD-96F1-4F842A903A87}"/>
    <cellStyle name="Note 5 2 4 12 2" xfId="33510" xr:uid="{60397CB3-102C-4049-B973-FCED76C4CF5D}"/>
    <cellStyle name="Note 5 2 4 12 2 2" xfId="33511" xr:uid="{E00157DD-A6EF-4860-9E14-525ED2887604}"/>
    <cellStyle name="Note 5 2 4 12 3" xfId="33512" xr:uid="{2885BC0B-8D7C-4C3D-AE1F-EE38F5A69350}"/>
    <cellStyle name="Note 5 2 4 13" xfId="33513" xr:uid="{3B34F3F8-3390-43DC-A951-89771A71B5FD}"/>
    <cellStyle name="Note 5 2 4 13 2" xfId="33514" xr:uid="{CC963664-C201-42B8-BEEB-4AD94C47BA12}"/>
    <cellStyle name="Note 5 2 4 13 2 2" xfId="33515" xr:uid="{6EF850C1-AF24-47C0-BD64-9142C63C6173}"/>
    <cellStyle name="Note 5 2 4 13 3" xfId="33516" xr:uid="{4DC793EF-5D82-436A-AED6-099FA03F098A}"/>
    <cellStyle name="Note 5 2 4 14" xfId="33517" xr:uid="{1F6353DC-550A-4152-929D-FCEE034D6E3C}"/>
    <cellStyle name="Note 5 2 4 14 2" xfId="33518" xr:uid="{50055BF8-D673-493F-A0F9-871662019136}"/>
    <cellStyle name="Note 5 2 4 14 2 2" xfId="33519" xr:uid="{A104191D-809F-49CC-9401-9D39DDFEBBB0}"/>
    <cellStyle name="Note 5 2 4 14 3" xfId="33520" xr:uid="{238C05C0-FBCC-410B-A44D-4376431BDD50}"/>
    <cellStyle name="Note 5 2 4 15" xfId="33521" xr:uid="{84798563-2D95-46E3-9B4C-741EC8EAEF9A}"/>
    <cellStyle name="Note 5 2 4 15 2" xfId="33522" xr:uid="{5210819C-862E-4B43-B317-A510B2318ACE}"/>
    <cellStyle name="Note 5 2 4 15 2 2" xfId="33523" xr:uid="{99EF1493-974D-4A8D-B778-24565E56B4CE}"/>
    <cellStyle name="Note 5 2 4 15 3" xfId="33524" xr:uid="{18EDAB7B-489F-47A4-BF87-3B9C03219B76}"/>
    <cellStyle name="Note 5 2 4 16" xfId="33525" xr:uid="{164E8297-1FF8-4EBC-B7BD-642E9465B818}"/>
    <cellStyle name="Note 5 2 4 16 2" xfId="33526" xr:uid="{D96BFE3F-951E-4A7C-A58C-4BCA16CFE7EC}"/>
    <cellStyle name="Note 5 2 4 16 2 2" xfId="33527" xr:uid="{28CB03EC-9620-4B5A-BD9A-EBEE5580B9B6}"/>
    <cellStyle name="Note 5 2 4 16 3" xfId="33528" xr:uid="{BD180240-9D8B-441E-A214-851DB9BE8EB9}"/>
    <cellStyle name="Note 5 2 4 17" xfId="33529" xr:uid="{025707E7-5E96-4A9A-A3DB-B9DF221FCD2D}"/>
    <cellStyle name="Note 5 2 4 17 2" xfId="33530" xr:uid="{722A8B10-BC3E-4188-B84E-0606ACC0BE6A}"/>
    <cellStyle name="Note 5 2 4 17 2 2" xfId="33531" xr:uid="{D5A8CF55-E522-4628-8A24-5AB72DCE5AD7}"/>
    <cellStyle name="Note 5 2 4 17 3" xfId="33532" xr:uid="{D4BCB21E-BEB1-4299-A129-09D0B436C5C9}"/>
    <cellStyle name="Note 5 2 4 18" xfId="33533" xr:uid="{183B4570-A832-475A-A8F7-416754D42E44}"/>
    <cellStyle name="Note 5 2 4 18 2" xfId="33534" xr:uid="{89E12823-1803-4864-8DD3-51127E38EB9D}"/>
    <cellStyle name="Note 5 2 4 19" xfId="33535" xr:uid="{BC94D345-9884-4FBD-9BED-0AE31C23130A}"/>
    <cellStyle name="Note 5 2 4 2" xfId="33536" xr:uid="{2C1519B7-D1C5-4960-BCB2-E69272F58705}"/>
    <cellStyle name="Note 5 2 4 2 10" xfId="33537" xr:uid="{A72D9D54-7937-456D-A864-5180B1A5D23A}"/>
    <cellStyle name="Note 5 2 4 2 10 2" xfId="33538" xr:uid="{991CF4D0-3128-4806-AC3C-48C6E955837F}"/>
    <cellStyle name="Note 5 2 4 2 10 2 2" xfId="33539" xr:uid="{A2F2FFDF-B9DB-477F-BDCE-4F56E3DC8B7F}"/>
    <cellStyle name="Note 5 2 4 2 10 3" xfId="33540" xr:uid="{E94D3F17-595B-4C76-A22F-F85659D39D75}"/>
    <cellStyle name="Note 5 2 4 2 11" xfId="33541" xr:uid="{282AD386-0268-48EE-BE96-C9216A80EE80}"/>
    <cellStyle name="Note 5 2 4 2 11 2" xfId="33542" xr:uid="{DCB6FF6B-9148-4F38-B877-0370761C2AC1}"/>
    <cellStyle name="Note 5 2 4 2 11 2 2" xfId="33543" xr:uid="{6265D807-C234-4F9C-9E6E-AC0C5076AEBC}"/>
    <cellStyle name="Note 5 2 4 2 11 3" xfId="33544" xr:uid="{F1B71A3C-2CF3-40B3-A567-A0E5C8A26745}"/>
    <cellStyle name="Note 5 2 4 2 12" xfId="33545" xr:uid="{FEF19945-FEA4-40DC-982F-A661A3DB99D9}"/>
    <cellStyle name="Note 5 2 4 2 12 2" xfId="33546" xr:uid="{40A04F71-A4E1-4C7B-9BDA-78B3964C9659}"/>
    <cellStyle name="Note 5 2 4 2 12 2 2" xfId="33547" xr:uid="{D1F62276-730F-409C-B305-389ACA73F6A6}"/>
    <cellStyle name="Note 5 2 4 2 12 3" xfId="33548" xr:uid="{6625773D-2187-4C83-8200-135590D98F50}"/>
    <cellStyle name="Note 5 2 4 2 13" xfId="33549" xr:uid="{21311DEF-D826-40A4-8DC1-0434B7365C64}"/>
    <cellStyle name="Note 5 2 4 2 13 2" xfId="33550" xr:uid="{A264737F-206E-4885-8800-0A2DB758A3CB}"/>
    <cellStyle name="Note 5 2 4 2 13 2 2" xfId="33551" xr:uid="{E15194BA-E87B-4203-ABCF-16B1F0013899}"/>
    <cellStyle name="Note 5 2 4 2 13 3" xfId="33552" xr:uid="{277C49B3-944C-4706-9165-34A0ECBA2EC8}"/>
    <cellStyle name="Note 5 2 4 2 14" xfId="33553" xr:uid="{209B8FA8-1062-4803-9B67-97850455E686}"/>
    <cellStyle name="Note 5 2 4 2 14 2" xfId="33554" xr:uid="{4497F67E-90D1-4733-B858-F3C2728D9176}"/>
    <cellStyle name="Note 5 2 4 2 14 2 2" xfId="33555" xr:uid="{7576C55D-0380-466B-8BB4-124CBF131680}"/>
    <cellStyle name="Note 5 2 4 2 14 3" xfId="33556" xr:uid="{516CB236-D300-48CD-8E05-92D2C6FB0ABB}"/>
    <cellStyle name="Note 5 2 4 2 15" xfId="33557" xr:uid="{4D466D48-4B1D-423F-A813-6165D241F844}"/>
    <cellStyle name="Note 5 2 4 2 15 2" xfId="33558" xr:uid="{FCAD982E-0BFA-47F2-8B99-06D908E84499}"/>
    <cellStyle name="Note 5 2 4 2 15 2 2" xfId="33559" xr:uid="{77B90478-84D5-4616-830A-84AC586FB93B}"/>
    <cellStyle name="Note 5 2 4 2 15 3" xfId="33560" xr:uid="{E2C3B8BF-6A5C-472F-A043-22785222C290}"/>
    <cellStyle name="Note 5 2 4 2 16" xfId="33561" xr:uid="{CE3D3B28-C886-4EB8-9445-1C94D2A9D89F}"/>
    <cellStyle name="Note 5 2 4 2 16 2" xfId="33562" xr:uid="{CBAB5C51-B036-402C-9886-C222CB0AE7E5}"/>
    <cellStyle name="Note 5 2 4 2 16 2 2" xfId="33563" xr:uid="{EA366A42-D744-4F10-9DE0-D178752737DF}"/>
    <cellStyle name="Note 5 2 4 2 16 3" xfId="33564" xr:uid="{67709C04-1A3F-4BD8-AA16-4B9CAD0662AC}"/>
    <cellStyle name="Note 5 2 4 2 17" xfId="33565" xr:uid="{DC5FB321-7679-41AC-8D4A-C7A25FC27608}"/>
    <cellStyle name="Note 5 2 4 2 17 2" xfId="33566" xr:uid="{96298488-B487-4ADA-B7F9-DF11F77594A9}"/>
    <cellStyle name="Note 5 2 4 2 17 2 2" xfId="33567" xr:uid="{20E9A174-1C19-4E04-932F-DBF3F4EDAEF4}"/>
    <cellStyle name="Note 5 2 4 2 17 3" xfId="33568" xr:uid="{89A6BB07-F94E-403C-AF3B-319CB642E112}"/>
    <cellStyle name="Note 5 2 4 2 18" xfId="33569" xr:uid="{2829E808-77D3-4A6D-824F-9EDF6BEF2C27}"/>
    <cellStyle name="Note 5 2 4 2 18 2" xfId="33570" xr:uid="{6864DF60-EC48-48B8-97E7-33F6AD01C770}"/>
    <cellStyle name="Note 5 2 4 2 18 2 2" xfId="33571" xr:uid="{0C2F042E-626B-4BAF-A18F-BDE05617F90E}"/>
    <cellStyle name="Note 5 2 4 2 18 3" xfId="33572" xr:uid="{7FB9EE17-A092-4C82-B6D5-0BD6C2F65043}"/>
    <cellStyle name="Note 5 2 4 2 19" xfId="33573" xr:uid="{51E07F62-6451-4278-8CA8-24365E94418A}"/>
    <cellStyle name="Note 5 2 4 2 19 2" xfId="33574" xr:uid="{C27386EB-ECFC-4C1B-857C-DE6C4AFA9974}"/>
    <cellStyle name="Note 5 2 4 2 19 2 2" xfId="33575" xr:uid="{74630083-0FCE-45EF-A97E-14271D0F2B0C}"/>
    <cellStyle name="Note 5 2 4 2 19 3" xfId="33576" xr:uid="{012EF483-CD49-4E01-8234-4C50C12B9524}"/>
    <cellStyle name="Note 5 2 4 2 2" xfId="33577" xr:uid="{AE7D49D0-54A3-4D19-BC87-72650395B99A}"/>
    <cellStyle name="Note 5 2 4 2 2 2" xfId="33578" xr:uid="{773B1186-B6B4-4EBA-8C51-9CA49A24B8B8}"/>
    <cellStyle name="Note 5 2 4 2 2 2 2" xfId="33579" xr:uid="{47EE6E73-8782-4BCA-9348-FE598E55FBDD}"/>
    <cellStyle name="Note 5 2 4 2 2 2 2 2" xfId="33580" xr:uid="{349921A3-D713-4B46-9C58-1C1C27560AE4}"/>
    <cellStyle name="Note 5 2 4 2 2 2 3" xfId="33581" xr:uid="{6BA55F7A-ED92-47FC-963F-34284CEF634D}"/>
    <cellStyle name="Note 5 2 4 2 2 2 4" xfId="33582" xr:uid="{0A384676-F644-4717-85FA-19BC22914676}"/>
    <cellStyle name="Note 5 2 4 2 2 3" xfId="33583" xr:uid="{01AFD9CB-A4BD-4ABA-A946-D9CCB7EE4D37}"/>
    <cellStyle name="Note 5 2 4 2 2 3 2" xfId="33584" xr:uid="{44AB46CF-B7E1-4F96-A9A9-6D17AAB4E62F}"/>
    <cellStyle name="Note 5 2 4 2 2 4" xfId="33585" xr:uid="{D79C50B9-AFDD-4140-B9B5-6BF1872CC70D}"/>
    <cellStyle name="Note 5 2 4 2 2 5" xfId="33586" xr:uid="{98507245-C2B0-4FA0-94DB-22AB538B29AB}"/>
    <cellStyle name="Note 5 2 4 2 20" xfId="33587" xr:uid="{EE8CF5CE-EE14-42CA-AE48-34CA689901C3}"/>
    <cellStyle name="Note 5 2 4 2 20 2" xfId="33588" xr:uid="{76090C44-63F8-47DE-AD02-67D32A9DD4EE}"/>
    <cellStyle name="Note 5 2 4 2 20 2 2" xfId="33589" xr:uid="{B5B98068-2D64-4025-8607-743002DBB711}"/>
    <cellStyle name="Note 5 2 4 2 20 3" xfId="33590" xr:uid="{407C5693-4E71-43B3-A08B-6D66B7C1F6C4}"/>
    <cellStyle name="Note 5 2 4 2 21" xfId="33591" xr:uid="{80ED6176-A0BE-43FD-8C38-E843148C56F1}"/>
    <cellStyle name="Note 5 2 4 2 21 2" xfId="33592" xr:uid="{90B9EF4A-1150-4A9A-A0C8-6E38F160F05F}"/>
    <cellStyle name="Note 5 2 4 2 22" xfId="33593" xr:uid="{E0704FDF-803F-414B-B585-B49018463A9D}"/>
    <cellStyle name="Note 5 2 4 2 23" xfId="33594" xr:uid="{2F084646-6DD2-4612-AE49-FC00424AA94F}"/>
    <cellStyle name="Note 5 2 4 2 3" xfId="33595" xr:uid="{E5025599-3465-407F-B509-3C2D8D06A935}"/>
    <cellStyle name="Note 5 2 4 2 3 2" xfId="33596" xr:uid="{6CA5E24B-07E0-4300-8582-54E7B474DAA1}"/>
    <cellStyle name="Note 5 2 4 2 3 2 2" xfId="33597" xr:uid="{27536386-8B09-4075-B12E-8F2DDD2A8B2B}"/>
    <cellStyle name="Note 5 2 4 2 3 2 3" xfId="33598" xr:uid="{1D6CAD85-9934-4A43-AA2B-AD7B004B4506}"/>
    <cellStyle name="Note 5 2 4 2 3 3" xfId="33599" xr:uid="{DC2FA6F8-771F-47AB-BA37-3BBFCF045CAE}"/>
    <cellStyle name="Note 5 2 4 2 3 3 2" xfId="33600" xr:uid="{065E7EB1-12DE-4083-B3BF-0A4F80E326AE}"/>
    <cellStyle name="Note 5 2 4 2 3 4" xfId="33601" xr:uid="{9D3A146A-DE49-4AF3-AF58-860548EB70AF}"/>
    <cellStyle name="Note 5 2 4 2 4" xfId="33602" xr:uid="{72778B5E-9023-49A7-BBA8-65E3758FA36E}"/>
    <cellStyle name="Note 5 2 4 2 4 2" xfId="33603" xr:uid="{1BA5038D-DC54-4442-BA00-BBC30EF06B3C}"/>
    <cellStyle name="Note 5 2 4 2 4 2 2" xfId="33604" xr:uid="{90863904-243E-4446-9FCB-B2510300EB3F}"/>
    <cellStyle name="Note 5 2 4 2 4 3" xfId="33605" xr:uid="{D3C104B1-626E-4C3A-93CF-65C147DE8097}"/>
    <cellStyle name="Note 5 2 4 2 4 4" xfId="33606" xr:uid="{A94BC344-EE90-418A-96FE-26DAA56A4BC7}"/>
    <cellStyle name="Note 5 2 4 2 5" xfId="33607" xr:uid="{21BD3CD2-C778-4F26-A9ED-16013845293E}"/>
    <cellStyle name="Note 5 2 4 2 5 2" xfId="33608" xr:uid="{0FCE7B7C-9EC6-46A7-AD47-9E9353202FFE}"/>
    <cellStyle name="Note 5 2 4 2 5 2 2" xfId="33609" xr:uid="{933A52CF-866E-4EA3-BC83-96B8EE472CD8}"/>
    <cellStyle name="Note 5 2 4 2 5 3" xfId="33610" xr:uid="{84C45668-A752-4A3C-8F48-2937510A2ADF}"/>
    <cellStyle name="Note 5 2 4 2 5 4" xfId="33611" xr:uid="{8C651379-3C2E-4BF5-B371-8D3F5091E23D}"/>
    <cellStyle name="Note 5 2 4 2 6" xfId="33612" xr:uid="{3707E295-FDD7-4C75-953D-A837954168A9}"/>
    <cellStyle name="Note 5 2 4 2 6 2" xfId="33613" xr:uid="{150BDF50-5DC4-42AA-80BF-41B961DE6E4F}"/>
    <cellStyle name="Note 5 2 4 2 6 2 2" xfId="33614" xr:uid="{6219563E-0FF7-465F-B2B4-FB10E3F3E609}"/>
    <cellStyle name="Note 5 2 4 2 6 3" xfId="33615" xr:uid="{97E8AACF-216B-4F03-947A-6A3B3505D80A}"/>
    <cellStyle name="Note 5 2 4 2 7" xfId="33616" xr:uid="{69E5B71A-C7EE-4AA9-B6D6-898288344DBC}"/>
    <cellStyle name="Note 5 2 4 2 7 2" xfId="33617" xr:uid="{5E1D3C94-00C9-4925-A105-3DD451BE6F8A}"/>
    <cellStyle name="Note 5 2 4 2 7 2 2" xfId="33618" xr:uid="{9245F4F1-495B-47FA-B042-8D86739BB535}"/>
    <cellStyle name="Note 5 2 4 2 7 3" xfId="33619" xr:uid="{5FCD13B1-9CF6-4B25-8F44-BC8FEC3C0566}"/>
    <cellStyle name="Note 5 2 4 2 8" xfId="33620" xr:uid="{0574BAAC-01E3-4F21-9913-AF1D0474DF4D}"/>
    <cellStyle name="Note 5 2 4 2 8 2" xfId="33621" xr:uid="{49DF8D69-B62E-4FB5-AF43-6DEA4DAE8268}"/>
    <cellStyle name="Note 5 2 4 2 8 2 2" xfId="33622" xr:uid="{FE2D751C-0AF2-4AE9-BB5C-1445E26CD9E6}"/>
    <cellStyle name="Note 5 2 4 2 8 3" xfId="33623" xr:uid="{BF669109-C697-45B8-A40C-D73206380A24}"/>
    <cellStyle name="Note 5 2 4 2 9" xfId="33624" xr:uid="{662D5877-13F1-4D52-8C35-42937535B67D}"/>
    <cellStyle name="Note 5 2 4 2 9 2" xfId="33625" xr:uid="{E1F50921-7655-46F2-BFBE-FB44E2309260}"/>
    <cellStyle name="Note 5 2 4 2 9 2 2" xfId="33626" xr:uid="{19CE7485-066D-451D-96DC-EE1F27009829}"/>
    <cellStyle name="Note 5 2 4 2 9 3" xfId="33627" xr:uid="{B3B34C51-DE2B-4552-BB7D-BB787482D620}"/>
    <cellStyle name="Note 5 2 4 20" xfId="33628" xr:uid="{39EC3035-2737-4226-8AB5-A090B418C5FC}"/>
    <cellStyle name="Note 5 2 4 3" xfId="33629" xr:uid="{D3421378-C9BE-40D4-980F-D4083DCF33CF}"/>
    <cellStyle name="Note 5 2 4 3 2" xfId="33630" xr:uid="{E329A321-811B-4EAA-A07A-9D7D458B4D9B}"/>
    <cellStyle name="Note 5 2 4 3 2 2" xfId="33631" xr:uid="{01E238E2-8538-4346-8A4B-F629AE4B9D9B}"/>
    <cellStyle name="Note 5 2 4 3 2 2 2" xfId="33632" xr:uid="{75349A5C-0A48-4AD7-B656-0F1D8C88DED0}"/>
    <cellStyle name="Note 5 2 4 3 2 3" xfId="33633" xr:uid="{9172671D-591D-4B36-9156-C110BFC20F3C}"/>
    <cellStyle name="Note 5 2 4 3 2 4" xfId="33634" xr:uid="{D7083702-D1DD-4833-8567-FC6D636188B2}"/>
    <cellStyle name="Note 5 2 4 3 3" xfId="33635" xr:uid="{6B526A9E-B86E-42D0-89EC-FC4E17331438}"/>
    <cellStyle name="Note 5 2 4 3 3 2" xfId="33636" xr:uid="{7EED73CE-8EBC-44D4-8A20-58092767A0A6}"/>
    <cellStyle name="Note 5 2 4 3 4" xfId="33637" xr:uid="{686218F1-D3B7-4508-B425-8C5FA6508518}"/>
    <cellStyle name="Note 5 2 4 3 5" xfId="33638" xr:uid="{3D2FCF0F-7DB3-4A97-BC66-664141448E99}"/>
    <cellStyle name="Note 5 2 4 4" xfId="33639" xr:uid="{BB59B5B7-61AD-44FF-A95E-D9B354EE8D83}"/>
    <cellStyle name="Note 5 2 4 4 2" xfId="33640" xr:uid="{D7D6D4FE-9439-4769-9561-F25E18EADA0B}"/>
    <cellStyle name="Note 5 2 4 4 2 2" xfId="33641" xr:uid="{C6DB7121-A8F1-4780-8927-B26A93BBFD9A}"/>
    <cellStyle name="Note 5 2 4 4 2 3" xfId="33642" xr:uid="{D8F343B5-E55A-4026-9784-0276916CAAB0}"/>
    <cellStyle name="Note 5 2 4 4 3" xfId="33643" xr:uid="{E8976710-2ED5-4AB1-8314-9868C07B83AB}"/>
    <cellStyle name="Note 5 2 4 4 3 2" xfId="33644" xr:uid="{67B84877-4420-497C-B8F8-7B8619FA8B54}"/>
    <cellStyle name="Note 5 2 4 4 4" xfId="33645" xr:uid="{9149AAA4-F9D5-460E-8BEE-85C1C1EBBEF5}"/>
    <cellStyle name="Note 5 2 4 5" xfId="33646" xr:uid="{6A665E9C-9517-40D9-9C82-3344B8C5CCF4}"/>
    <cellStyle name="Note 5 2 4 5 2" xfId="33647" xr:uid="{AF6560E6-C858-45F6-AFB6-52B69C3FE2E6}"/>
    <cellStyle name="Note 5 2 4 5 2 2" xfId="33648" xr:uid="{9E87C0D6-D049-4825-A80D-A83E879AEAAF}"/>
    <cellStyle name="Note 5 2 4 5 2 3" xfId="33649" xr:uid="{1924908D-2433-450D-AF72-993327A5BAD0}"/>
    <cellStyle name="Note 5 2 4 5 3" xfId="33650" xr:uid="{75933C9C-8BF8-489B-A5E4-8C6CCA2AA296}"/>
    <cellStyle name="Note 5 2 4 5 4" xfId="33651" xr:uid="{3F06E5AE-30BB-46A0-B706-500CE1AC88BB}"/>
    <cellStyle name="Note 5 2 4 6" xfId="33652" xr:uid="{6173C4DD-8E18-49DF-92A9-0916CFD88DB8}"/>
    <cellStyle name="Note 5 2 4 6 2" xfId="33653" xr:uid="{63152EE0-D59A-47FD-9259-B26B53D51983}"/>
    <cellStyle name="Note 5 2 4 6 2 2" xfId="33654" xr:uid="{186454AE-07D6-4C21-AC73-4F622D457C51}"/>
    <cellStyle name="Note 5 2 4 6 3" xfId="33655" xr:uid="{27F1AF54-FB0E-4138-AFF4-5114924E9214}"/>
    <cellStyle name="Note 5 2 4 6 4" xfId="33656" xr:uid="{1DC77164-D685-40BE-A44A-04D00C62F919}"/>
    <cellStyle name="Note 5 2 4 7" xfId="33657" xr:uid="{450D3D1C-DC2F-4A1A-8FC6-C748BA0045ED}"/>
    <cellStyle name="Note 5 2 4 7 2" xfId="33658" xr:uid="{24BE2F0B-5AD5-4280-AE52-E098FE1E3F2C}"/>
    <cellStyle name="Note 5 2 4 7 2 2" xfId="33659" xr:uid="{C870D454-189E-4691-ABDC-33F9F99B1C95}"/>
    <cellStyle name="Note 5 2 4 7 3" xfId="33660" xr:uid="{860AC743-6D00-4DB0-95A8-246C23D0EE98}"/>
    <cellStyle name="Note 5 2 4 8" xfId="33661" xr:uid="{C5820EF1-551E-4D24-A952-713736ADA991}"/>
    <cellStyle name="Note 5 2 4 8 2" xfId="33662" xr:uid="{2CE260B8-7F5D-44FA-929E-F6D90C8F998E}"/>
    <cellStyle name="Note 5 2 4 8 2 2" xfId="33663" xr:uid="{1FFF86FB-2D0C-4934-A064-D0E23D484790}"/>
    <cellStyle name="Note 5 2 4 8 3" xfId="33664" xr:uid="{C7E7DDAE-39E1-4EE3-B80D-4CCCC517C2B1}"/>
    <cellStyle name="Note 5 2 4 9" xfId="33665" xr:uid="{8A482857-D158-42DF-9476-C3A9CE6A799C}"/>
    <cellStyle name="Note 5 2 4 9 2" xfId="33666" xr:uid="{219CF1FC-1387-456D-AB54-31CBA56A0C31}"/>
    <cellStyle name="Note 5 2 4 9 2 2" xfId="33667" xr:uid="{C4D10888-E39A-40BF-B83E-080910982606}"/>
    <cellStyle name="Note 5 2 4 9 3" xfId="33668" xr:uid="{BC7DF2B2-0358-4EA3-BF4A-707F2E19EBD8}"/>
    <cellStyle name="Note 5 2 5" xfId="33669" xr:uid="{6B7BE8A4-BB35-4CF4-AA9E-52FDE81826F7}"/>
    <cellStyle name="Note 5 2 5 10" xfId="33670" xr:uid="{10658D3D-7117-485D-AA20-C528E065EAB6}"/>
    <cellStyle name="Note 5 2 5 10 2" xfId="33671" xr:uid="{01E6D619-3360-4A47-B381-73494584FA6E}"/>
    <cellStyle name="Note 5 2 5 10 2 2" xfId="33672" xr:uid="{DB25AF5B-9955-4001-B069-542286865CFF}"/>
    <cellStyle name="Note 5 2 5 10 3" xfId="33673" xr:uid="{5459A3B4-084E-48FC-AA20-89429A3A46F0}"/>
    <cellStyle name="Note 5 2 5 11" xfId="33674" xr:uid="{B98FDC1A-D22E-4FCF-B8C0-3C47264ADCE6}"/>
    <cellStyle name="Note 5 2 5 11 2" xfId="33675" xr:uid="{4483156C-E9E3-46BB-965B-4A6419AE1399}"/>
    <cellStyle name="Note 5 2 5 11 2 2" xfId="33676" xr:uid="{0BC3B43E-D73C-42E1-9387-8542FFE20CFF}"/>
    <cellStyle name="Note 5 2 5 11 3" xfId="33677" xr:uid="{055D38F0-275C-4F0E-81A4-134AA3766057}"/>
    <cellStyle name="Note 5 2 5 12" xfId="33678" xr:uid="{CCC022C6-28A5-470B-A4D7-2945D62004C6}"/>
    <cellStyle name="Note 5 2 5 12 2" xfId="33679" xr:uid="{D773D5C5-F56E-4BCC-A3E8-D1D5E2166E7E}"/>
    <cellStyle name="Note 5 2 5 12 2 2" xfId="33680" xr:uid="{E1F6D8B1-62B0-44D9-A0FB-85ED1D61EA8E}"/>
    <cellStyle name="Note 5 2 5 12 3" xfId="33681" xr:uid="{D8116EB5-97B0-4FCB-9216-62086063A70D}"/>
    <cellStyle name="Note 5 2 5 13" xfId="33682" xr:uid="{4187733C-78B7-4823-85B7-887C22873AE8}"/>
    <cellStyle name="Note 5 2 5 13 2" xfId="33683" xr:uid="{FDB7C392-EB59-4F11-B9D9-40434FCE7286}"/>
    <cellStyle name="Note 5 2 5 13 2 2" xfId="33684" xr:uid="{A9E703B8-9021-4DCF-B2DC-42EDAA8A8CB5}"/>
    <cellStyle name="Note 5 2 5 13 3" xfId="33685" xr:uid="{378E931C-E933-4B04-9356-F6369C98E27F}"/>
    <cellStyle name="Note 5 2 5 14" xfId="33686" xr:uid="{5F2761C3-964E-4428-917D-FF087994913B}"/>
    <cellStyle name="Note 5 2 5 14 2" xfId="33687" xr:uid="{691FB165-9CC3-4B79-9734-A87CDAB0226B}"/>
    <cellStyle name="Note 5 2 5 14 2 2" xfId="33688" xr:uid="{6049E65F-C0F4-4F80-A1C1-8E2CE3375991}"/>
    <cellStyle name="Note 5 2 5 14 3" xfId="33689" xr:uid="{A9C6137C-3761-44BB-869F-AAD8D84AD580}"/>
    <cellStyle name="Note 5 2 5 15" xfId="33690" xr:uid="{9920C686-056B-43C6-8881-20CC5BD48246}"/>
    <cellStyle name="Note 5 2 5 15 2" xfId="33691" xr:uid="{A6A4E1E2-DB68-4564-A7B0-9CC4634E22E8}"/>
    <cellStyle name="Note 5 2 5 15 2 2" xfId="33692" xr:uid="{205C944E-9A0B-46FD-B453-574CC1BDC74E}"/>
    <cellStyle name="Note 5 2 5 15 3" xfId="33693" xr:uid="{5132327A-52B4-4077-9984-5E044714F639}"/>
    <cellStyle name="Note 5 2 5 16" xfId="33694" xr:uid="{61602181-9E71-4A88-980A-6FE8670E16B5}"/>
    <cellStyle name="Note 5 2 5 16 2" xfId="33695" xr:uid="{5593AF33-D570-4597-97B8-AF1E2788F48B}"/>
    <cellStyle name="Note 5 2 5 16 2 2" xfId="33696" xr:uid="{1FBFC508-323B-44A6-8F42-FF65ACBA8AFC}"/>
    <cellStyle name="Note 5 2 5 16 3" xfId="33697" xr:uid="{4D0FF734-BB92-4399-9A1E-967BEEC1D598}"/>
    <cellStyle name="Note 5 2 5 17" xfId="33698" xr:uid="{08AB9DAF-4E88-4671-9024-94BE0B1E50EE}"/>
    <cellStyle name="Note 5 2 5 17 2" xfId="33699" xr:uid="{C0693ADD-D455-45AC-AAEA-AB6497F7CAF2}"/>
    <cellStyle name="Note 5 2 5 17 2 2" xfId="33700" xr:uid="{6064D946-BE55-4F06-A0A4-850B860EA944}"/>
    <cellStyle name="Note 5 2 5 17 3" xfId="33701" xr:uid="{BEACB282-2E6A-4CC4-8B54-23F944EE7A30}"/>
    <cellStyle name="Note 5 2 5 18" xfId="33702" xr:uid="{302B0E0A-7360-415D-98E1-B973B0C36F11}"/>
    <cellStyle name="Note 5 2 5 18 2" xfId="33703" xr:uid="{6E1297B5-8AAB-41D2-82A7-2D8510446DFE}"/>
    <cellStyle name="Note 5 2 5 18 2 2" xfId="33704" xr:uid="{9CF469A4-CFEC-4D31-8C8B-4A7EFA0608FA}"/>
    <cellStyle name="Note 5 2 5 18 3" xfId="33705" xr:uid="{BE0CE0D4-27AC-4025-B0D8-5C36E710D7D7}"/>
    <cellStyle name="Note 5 2 5 19" xfId="33706" xr:uid="{B773E642-AA8D-4059-80E9-21FB43C18D32}"/>
    <cellStyle name="Note 5 2 5 19 2" xfId="33707" xr:uid="{0B6A7F6B-6EFC-4CFC-A18A-7CCE6D352F0B}"/>
    <cellStyle name="Note 5 2 5 19 2 2" xfId="33708" xr:uid="{11AC31EB-AC67-464F-BD0D-7563D353061A}"/>
    <cellStyle name="Note 5 2 5 19 3" xfId="33709" xr:uid="{82AB68EF-176D-4949-B216-AE5C0A283A31}"/>
    <cellStyle name="Note 5 2 5 2" xfId="33710" xr:uid="{1B1EC18E-3422-4A54-9660-5382434B6E51}"/>
    <cellStyle name="Note 5 2 5 2 10" xfId="33711" xr:uid="{169F5F1B-2396-4954-BEB1-F7001496BCBB}"/>
    <cellStyle name="Note 5 2 5 2 10 2" xfId="33712" xr:uid="{3B9DFB11-F548-46A1-A207-7D709BAD4F8D}"/>
    <cellStyle name="Note 5 2 5 2 10 2 2" xfId="33713" xr:uid="{ED2E0D1B-06C7-4BFE-9EC7-FCEAFE7A7C8C}"/>
    <cellStyle name="Note 5 2 5 2 10 3" xfId="33714" xr:uid="{D608770A-6AF2-4B39-953B-22ACBA7541BA}"/>
    <cellStyle name="Note 5 2 5 2 11" xfId="33715" xr:uid="{5E6240E5-944F-42EA-99CD-FA01210BE24B}"/>
    <cellStyle name="Note 5 2 5 2 11 2" xfId="33716" xr:uid="{9B9FA2E7-8BF9-4BE9-80FF-6B397892C8C8}"/>
    <cellStyle name="Note 5 2 5 2 11 2 2" xfId="33717" xr:uid="{33253695-EAB0-413C-8F02-435D84D0B33B}"/>
    <cellStyle name="Note 5 2 5 2 11 3" xfId="33718" xr:uid="{ABE870CC-9FE6-44B5-9EFA-C0296BFEC82D}"/>
    <cellStyle name="Note 5 2 5 2 12" xfId="33719" xr:uid="{D9A0A499-A475-427E-8044-8A75544B51D6}"/>
    <cellStyle name="Note 5 2 5 2 12 2" xfId="33720" xr:uid="{153EA4B6-0D94-4777-A766-3C306F3CA4AB}"/>
    <cellStyle name="Note 5 2 5 2 12 2 2" xfId="33721" xr:uid="{BA40ABB5-DA99-4587-90BB-9E292CB6BAE2}"/>
    <cellStyle name="Note 5 2 5 2 12 3" xfId="33722" xr:uid="{A18FBF9F-EEC4-4780-9B0B-7FE1306F6504}"/>
    <cellStyle name="Note 5 2 5 2 13" xfId="33723" xr:uid="{0FC6FDA0-E03D-4C61-8937-84F01B6B1FC0}"/>
    <cellStyle name="Note 5 2 5 2 13 2" xfId="33724" xr:uid="{392FC9A8-9B97-4F0C-9999-86DA38A5C1B5}"/>
    <cellStyle name="Note 5 2 5 2 13 2 2" xfId="33725" xr:uid="{B2926783-D94D-4E39-8E7C-1DA84A1B60AB}"/>
    <cellStyle name="Note 5 2 5 2 13 3" xfId="33726" xr:uid="{136FB6B4-60C1-4F87-B5EE-EE84D2904719}"/>
    <cellStyle name="Note 5 2 5 2 14" xfId="33727" xr:uid="{D4C2D6BF-CF83-4FD2-9E2A-47F431FB08A3}"/>
    <cellStyle name="Note 5 2 5 2 14 2" xfId="33728" xr:uid="{FA4F2F93-CFA8-4939-895F-BCB8F9DD8DAD}"/>
    <cellStyle name="Note 5 2 5 2 14 2 2" xfId="33729" xr:uid="{8E9B16F7-4B49-49B0-ACA7-26F7A81867E4}"/>
    <cellStyle name="Note 5 2 5 2 14 3" xfId="33730" xr:uid="{6A89B027-05D4-4D7F-8AE3-AB1C401E410B}"/>
    <cellStyle name="Note 5 2 5 2 15" xfId="33731" xr:uid="{A2F1D4A3-9F8F-4F6F-9643-1AF191BA641C}"/>
    <cellStyle name="Note 5 2 5 2 15 2" xfId="33732" xr:uid="{2E8F3FD0-1239-4F48-9705-0AFAA6F19220}"/>
    <cellStyle name="Note 5 2 5 2 15 2 2" xfId="33733" xr:uid="{311EDDFD-66DC-4D43-8D6D-80A6F3E11824}"/>
    <cellStyle name="Note 5 2 5 2 15 3" xfId="33734" xr:uid="{48B28089-0C5F-4891-A3BC-A99964E53E27}"/>
    <cellStyle name="Note 5 2 5 2 16" xfId="33735" xr:uid="{81E2FF8E-CA64-4F9A-A2D5-F76D338EEDA3}"/>
    <cellStyle name="Note 5 2 5 2 16 2" xfId="33736" xr:uid="{27401EA5-4736-4043-87F4-161C54FB0D84}"/>
    <cellStyle name="Note 5 2 5 2 16 2 2" xfId="33737" xr:uid="{EE8F9E30-170C-4337-AA52-FBF660BC587C}"/>
    <cellStyle name="Note 5 2 5 2 16 3" xfId="33738" xr:uid="{2F452511-DCBA-44BF-BE1C-F42B81326132}"/>
    <cellStyle name="Note 5 2 5 2 17" xfId="33739" xr:uid="{ACC1BAB8-8424-4A2B-9B12-2D7BC8908AA1}"/>
    <cellStyle name="Note 5 2 5 2 17 2" xfId="33740" xr:uid="{01B5EBFE-4BD6-4339-99D3-C58F467BD9B1}"/>
    <cellStyle name="Note 5 2 5 2 17 2 2" xfId="33741" xr:uid="{C3AA092E-E654-4774-9275-D6571A77FF3E}"/>
    <cellStyle name="Note 5 2 5 2 17 3" xfId="33742" xr:uid="{41163B2A-320E-4A94-BF32-245DF8548700}"/>
    <cellStyle name="Note 5 2 5 2 18" xfId="33743" xr:uid="{E8A0A103-DC7F-4158-96D8-DEE1107E8B51}"/>
    <cellStyle name="Note 5 2 5 2 18 2" xfId="33744" xr:uid="{AD64A5D8-D545-4C5B-B682-C10AEADCBC48}"/>
    <cellStyle name="Note 5 2 5 2 18 2 2" xfId="33745" xr:uid="{9281D7E8-5476-4865-B6C8-C81F9AB39F15}"/>
    <cellStyle name="Note 5 2 5 2 18 3" xfId="33746" xr:uid="{3716F5D1-9B1D-49A5-A478-3ABF0F13B5FA}"/>
    <cellStyle name="Note 5 2 5 2 19" xfId="33747" xr:uid="{BFD57C68-594F-4AC0-9FBE-55BC53237D18}"/>
    <cellStyle name="Note 5 2 5 2 19 2" xfId="33748" xr:uid="{5096DEF5-8334-4222-ABD4-8AB4B43F2E5B}"/>
    <cellStyle name="Note 5 2 5 2 19 2 2" xfId="33749" xr:uid="{34F01AE1-B39E-4BDE-ACB8-B1C969ECC6DA}"/>
    <cellStyle name="Note 5 2 5 2 19 3" xfId="33750" xr:uid="{93266C3F-5D03-4118-9855-D7ED5142888C}"/>
    <cellStyle name="Note 5 2 5 2 2" xfId="33751" xr:uid="{D59238F6-9183-4ECA-B14A-1514ADBE59AB}"/>
    <cellStyle name="Note 5 2 5 2 2 2" xfId="33752" xr:uid="{E8FBC9FF-17E0-451F-8FC0-664D9B341557}"/>
    <cellStyle name="Note 5 2 5 2 2 2 2" xfId="33753" xr:uid="{0315D0A9-987E-4794-9BBF-4AEAFC0882E2}"/>
    <cellStyle name="Note 5 2 5 2 2 2 3" xfId="33754" xr:uid="{62B6E443-0F6E-4389-A858-BD81491D08DD}"/>
    <cellStyle name="Note 5 2 5 2 2 3" xfId="33755" xr:uid="{2A042AF6-4A15-4386-94F5-1312049C5859}"/>
    <cellStyle name="Note 5 2 5 2 2 3 2" xfId="33756" xr:uid="{691CC312-566B-4CCA-8271-59C56432F4E8}"/>
    <cellStyle name="Note 5 2 5 2 2 4" xfId="33757" xr:uid="{6B7676AA-60B7-49E7-A65D-C5C378F6E680}"/>
    <cellStyle name="Note 5 2 5 2 20" xfId="33758" xr:uid="{C3840FCF-4D30-40DB-8692-D47C3222F876}"/>
    <cellStyle name="Note 5 2 5 2 20 2" xfId="33759" xr:uid="{409BF78A-3D23-43DE-9BF0-EBD3ADE89796}"/>
    <cellStyle name="Note 5 2 5 2 20 2 2" xfId="33760" xr:uid="{7BB60150-A8B0-4D5E-B44B-142EA383BFC0}"/>
    <cellStyle name="Note 5 2 5 2 20 3" xfId="33761" xr:uid="{BF1DDA5F-0EFF-4DD8-8FF5-E70296206FAA}"/>
    <cellStyle name="Note 5 2 5 2 21" xfId="33762" xr:uid="{04E8FA2D-58EE-430D-BDD3-D52DC0E165DB}"/>
    <cellStyle name="Note 5 2 5 2 21 2" xfId="33763" xr:uid="{B0248262-37EE-4EAA-86F0-273BBF60C6CE}"/>
    <cellStyle name="Note 5 2 5 2 22" xfId="33764" xr:uid="{11C0D19A-2555-468E-A646-ECC6A0E79F28}"/>
    <cellStyle name="Note 5 2 5 2 23" xfId="33765" xr:uid="{9F133670-97B6-4B40-A383-535653FA6ADF}"/>
    <cellStyle name="Note 5 2 5 2 3" xfId="33766" xr:uid="{2F292E30-4249-4783-87F5-822C7B6B1BEE}"/>
    <cellStyle name="Note 5 2 5 2 3 2" xfId="33767" xr:uid="{83423BDA-1627-47D5-A8D5-6FBEA0B040F4}"/>
    <cellStyle name="Note 5 2 5 2 3 2 2" xfId="33768" xr:uid="{8D987052-263C-4E7D-A4F9-5DCFFFA4413F}"/>
    <cellStyle name="Note 5 2 5 2 3 3" xfId="33769" xr:uid="{711FA100-28E5-4899-BB0A-7BEF7D32703A}"/>
    <cellStyle name="Note 5 2 5 2 3 4" xfId="33770" xr:uid="{84074DA8-4594-4C18-B0CD-7788C510B645}"/>
    <cellStyle name="Note 5 2 5 2 4" xfId="33771" xr:uid="{61C1C0CC-3AD4-4317-899B-2A94611D514A}"/>
    <cellStyle name="Note 5 2 5 2 4 2" xfId="33772" xr:uid="{9E1D8E5C-FDB0-4150-A150-03D7A37F77CA}"/>
    <cellStyle name="Note 5 2 5 2 4 2 2" xfId="33773" xr:uid="{A888EB9C-BA94-4145-90D0-C5B4A96C53FF}"/>
    <cellStyle name="Note 5 2 5 2 4 3" xfId="33774" xr:uid="{2986DA1A-F9AE-4228-AD8C-442BE82F8711}"/>
    <cellStyle name="Note 5 2 5 2 4 4" xfId="33775" xr:uid="{0C76F99A-6FA2-4F4C-B783-EB1C81FD10E0}"/>
    <cellStyle name="Note 5 2 5 2 5" xfId="33776" xr:uid="{B1A62683-2E66-44DD-9C2C-5EC6388A7374}"/>
    <cellStyle name="Note 5 2 5 2 5 2" xfId="33777" xr:uid="{7A502AD4-5EED-4533-BA13-67D3C330C97F}"/>
    <cellStyle name="Note 5 2 5 2 5 2 2" xfId="33778" xr:uid="{8F88D106-D87B-4460-A424-A1747D658795}"/>
    <cellStyle name="Note 5 2 5 2 5 3" xfId="33779" xr:uid="{0159B385-4795-4C51-8709-C1AF6564D2F0}"/>
    <cellStyle name="Note 5 2 5 2 6" xfId="33780" xr:uid="{AB6B95E3-339E-4C39-84BD-1868E4535EE1}"/>
    <cellStyle name="Note 5 2 5 2 6 2" xfId="33781" xr:uid="{4DA2F695-959F-43C9-B84C-25942526CEF0}"/>
    <cellStyle name="Note 5 2 5 2 6 2 2" xfId="33782" xr:uid="{0C164FD6-E115-408D-AF1D-13B05AA9A08F}"/>
    <cellStyle name="Note 5 2 5 2 6 3" xfId="33783" xr:uid="{0E539F90-1A1D-4A8F-A2C9-78AD0054DE51}"/>
    <cellStyle name="Note 5 2 5 2 7" xfId="33784" xr:uid="{2E71385C-330F-4D67-B591-F69383A6666B}"/>
    <cellStyle name="Note 5 2 5 2 7 2" xfId="33785" xr:uid="{83530C90-8238-4D46-AC92-D71D39565985}"/>
    <cellStyle name="Note 5 2 5 2 7 2 2" xfId="33786" xr:uid="{F98FD317-75BE-4FFE-8A0F-75C246265C98}"/>
    <cellStyle name="Note 5 2 5 2 7 3" xfId="33787" xr:uid="{DCE0ED62-0966-4A8C-A159-55BEC50F573B}"/>
    <cellStyle name="Note 5 2 5 2 8" xfId="33788" xr:uid="{621B8B0C-7E34-4076-BE47-C6F587D07E3A}"/>
    <cellStyle name="Note 5 2 5 2 8 2" xfId="33789" xr:uid="{33C9AE31-C22B-4D2A-BA10-8D22618CF63F}"/>
    <cellStyle name="Note 5 2 5 2 8 2 2" xfId="33790" xr:uid="{C37F94D3-5707-4CA0-BBDE-662C8A6143E2}"/>
    <cellStyle name="Note 5 2 5 2 8 3" xfId="33791" xr:uid="{E7A2C630-CE75-43B0-A1A1-BA013653D85F}"/>
    <cellStyle name="Note 5 2 5 2 9" xfId="33792" xr:uid="{4B4BA64D-FCCA-4A28-89C1-F47013A9189E}"/>
    <cellStyle name="Note 5 2 5 2 9 2" xfId="33793" xr:uid="{B06E2A8A-BFB8-4FFF-937C-B27579FC075A}"/>
    <cellStyle name="Note 5 2 5 2 9 2 2" xfId="33794" xr:uid="{CC269D73-A683-4FAA-97F0-77927698E45A}"/>
    <cellStyle name="Note 5 2 5 2 9 3" xfId="33795" xr:uid="{270DEF55-8DD6-417B-AA08-CB43ECB7C85D}"/>
    <cellStyle name="Note 5 2 5 20" xfId="33796" xr:uid="{6AE0FFA6-D88F-4DBF-9455-2558D71F2251}"/>
    <cellStyle name="Note 5 2 5 20 2" xfId="33797" xr:uid="{4C77B9C0-0267-4EC9-AD25-5658388944DE}"/>
    <cellStyle name="Note 5 2 5 20 2 2" xfId="33798" xr:uid="{363442C3-9888-4CA6-A6E0-F3C935B01FC5}"/>
    <cellStyle name="Note 5 2 5 20 3" xfId="33799" xr:uid="{AFBA526D-E13E-447B-908E-267422AEAD1A}"/>
    <cellStyle name="Note 5 2 5 21" xfId="33800" xr:uid="{FE3FA659-E522-48E7-820A-1CB632D65319}"/>
    <cellStyle name="Note 5 2 5 21 2" xfId="33801" xr:uid="{0CEA8C90-7BEA-4E34-9D46-E150C5C2C012}"/>
    <cellStyle name="Note 5 2 5 21 2 2" xfId="33802" xr:uid="{0DF62844-DB17-4740-A49E-0749EFCCC174}"/>
    <cellStyle name="Note 5 2 5 21 3" xfId="33803" xr:uid="{81308365-D2D1-4EA7-A23C-7600A549E6D1}"/>
    <cellStyle name="Note 5 2 5 22" xfId="33804" xr:uid="{740E6185-34BE-42C1-8566-262D03FD62F1}"/>
    <cellStyle name="Note 5 2 5 22 2" xfId="33805" xr:uid="{56D0C5E5-2C56-4032-8587-E84811B9CE61}"/>
    <cellStyle name="Note 5 2 5 23" xfId="33806" xr:uid="{9A93B25E-9DA8-4585-ACD9-4610939C7ABD}"/>
    <cellStyle name="Note 5 2 5 24" xfId="33807" xr:uid="{A456A710-2718-4746-8109-A0820006164E}"/>
    <cellStyle name="Note 5 2 5 3" xfId="33808" xr:uid="{B626B6B7-4CA9-4312-A6B3-BA73337931D4}"/>
    <cellStyle name="Note 5 2 5 3 2" xfId="33809" xr:uid="{8310070E-CB5F-4E23-8F64-16764765EAEF}"/>
    <cellStyle name="Note 5 2 5 3 2 2" xfId="33810" xr:uid="{94B16F23-BD5D-49C2-855E-91BD78927D62}"/>
    <cellStyle name="Note 5 2 5 3 2 3" xfId="33811" xr:uid="{4B5B16F3-FB0B-44C7-8405-80B397C99AA4}"/>
    <cellStyle name="Note 5 2 5 3 3" xfId="33812" xr:uid="{E16E7A8B-427C-4FED-96D3-5C95EBAF90BB}"/>
    <cellStyle name="Note 5 2 5 3 3 2" xfId="33813" xr:uid="{1EF48F6F-C494-4797-A0DD-325A53722F87}"/>
    <cellStyle name="Note 5 2 5 3 4" xfId="33814" xr:uid="{30CA762F-97E7-48B2-954C-1B195DC09037}"/>
    <cellStyle name="Note 5 2 5 4" xfId="33815" xr:uid="{3B36305F-8896-48D6-A341-DF5E2D73892D}"/>
    <cellStyle name="Note 5 2 5 4 2" xfId="33816" xr:uid="{5B3871C3-9188-4DB7-B360-D5B2E994D75B}"/>
    <cellStyle name="Note 5 2 5 4 2 2" xfId="33817" xr:uid="{4F3B720D-4D17-4DCB-A75F-EC05E42C1419}"/>
    <cellStyle name="Note 5 2 5 4 3" xfId="33818" xr:uid="{66A09BA9-2822-421A-BF84-1B0911022B98}"/>
    <cellStyle name="Note 5 2 5 4 4" xfId="33819" xr:uid="{64416AB4-AAB9-4E9F-B5F8-020D6BED09ED}"/>
    <cellStyle name="Note 5 2 5 5" xfId="33820" xr:uid="{23E674EB-52A1-4A5F-BB85-5E33D4DE161E}"/>
    <cellStyle name="Note 5 2 5 5 2" xfId="33821" xr:uid="{3E4F7940-9FD2-4FA8-935B-F8CC46A96B1D}"/>
    <cellStyle name="Note 5 2 5 5 2 2" xfId="33822" xr:uid="{0AF8B971-5DF7-4BB3-B5E7-5FA81B3346AB}"/>
    <cellStyle name="Note 5 2 5 5 3" xfId="33823" xr:uid="{64C9151C-8816-4F76-9A98-DBF3426034A2}"/>
    <cellStyle name="Note 5 2 5 5 4" xfId="33824" xr:uid="{D64D211A-0E68-4CA1-9CDB-26966F47DBC2}"/>
    <cellStyle name="Note 5 2 5 6" xfId="33825" xr:uid="{463B3227-2A0B-42A2-AD3A-5EC1DA8A8546}"/>
    <cellStyle name="Note 5 2 5 6 2" xfId="33826" xr:uid="{CCDC9E50-7DE6-441A-90A5-B11CF235BFF5}"/>
    <cellStyle name="Note 5 2 5 6 2 2" xfId="33827" xr:uid="{B1781C69-0765-4F1D-BE02-5AE2C92F8199}"/>
    <cellStyle name="Note 5 2 5 6 3" xfId="33828" xr:uid="{90B62F21-4CC7-4A4A-8D60-4BE14E3C9BBA}"/>
    <cellStyle name="Note 5 2 5 7" xfId="33829" xr:uid="{7C0D48B7-F03C-49BE-A2D2-C85A43AE18EB}"/>
    <cellStyle name="Note 5 2 5 7 2" xfId="33830" xr:uid="{8FEDEBB8-B4B2-4001-BFB3-B58FE2A9520D}"/>
    <cellStyle name="Note 5 2 5 7 2 2" xfId="33831" xr:uid="{9D0AC4DC-87EB-4425-87BD-DDB025D90D9D}"/>
    <cellStyle name="Note 5 2 5 7 3" xfId="33832" xr:uid="{E89830AC-2521-46FA-9645-A9A8EB0F5591}"/>
    <cellStyle name="Note 5 2 5 8" xfId="33833" xr:uid="{42C6BC4E-DF14-4869-A10C-FCE7934A8451}"/>
    <cellStyle name="Note 5 2 5 8 2" xfId="33834" xr:uid="{807E791B-A098-4A46-BA2C-ED476A8AD850}"/>
    <cellStyle name="Note 5 2 5 8 2 2" xfId="33835" xr:uid="{DF12C632-EC25-4324-9066-10339F94BF75}"/>
    <cellStyle name="Note 5 2 5 8 3" xfId="33836" xr:uid="{2C1F8371-6D43-4766-89D9-C797600AF76A}"/>
    <cellStyle name="Note 5 2 5 9" xfId="33837" xr:uid="{E18883C2-2C3B-4DDB-8B2D-EF1DECBF7B1D}"/>
    <cellStyle name="Note 5 2 5 9 2" xfId="33838" xr:uid="{C0FE85B3-ADFF-4EE8-9A19-0BCEF4141A78}"/>
    <cellStyle name="Note 5 2 5 9 2 2" xfId="33839" xr:uid="{3EBB282B-0E9D-4462-971C-90B6A911ECF3}"/>
    <cellStyle name="Note 5 2 5 9 3" xfId="33840" xr:uid="{87F8088E-BACC-48F3-99EC-8C056D77923C}"/>
    <cellStyle name="Note 5 2 6" xfId="33841" xr:uid="{3CB9138C-F05F-41A5-803E-611B742965E1}"/>
    <cellStyle name="Note 5 2 6 10" xfId="33842" xr:uid="{92AF2ED8-6EE2-4C17-807D-27A2564CBF16}"/>
    <cellStyle name="Note 5 2 6 10 2" xfId="33843" xr:uid="{6AED45D8-A8CB-49C8-901F-0A88DCF8950B}"/>
    <cellStyle name="Note 5 2 6 10 2 2" xfId="33844" xr:uid="{FEAAFA75-2287-4BD4-995D-ACC8CB0B0074}"/>
    <cellStyle name="Note 5 2 6 10 3" xfId="33845" xr:uid="{B02AA0FA-B733-4144-9105-A23752EE87DC}"/>
    <cellStyle name="Note 5 2 6 11" xfId="33846" xr:uid="{DBD4C43F-015E-4949-9D26-DC3D0921B081}"/>
    <cellStyle name="Note 5 2 6 11 2" xfId="33847" xr:uid="{8D042E68-A301-4E20-8252-62D41334F26D}"/>
    <cellStyle name="Note 5 2 6 11 2 2" xfId="33848" xr:uid="{07355EAF-58D9-4661-9044-20FD82104497}"/>
    <cellStyle name="Note 5 2 6 11 3" xfId="33849" xr:uid="{F1EAD93C-ADD6-4BB2-9B0B-20ECB9C98E74}"/>
    <cellStyle name="Note 5 2 6 12" xfId="33850" xr:uid="{458E6036-E615-48EC-9E42-464D6B03CE12}"/>
    <cellStyle name="Note 5 2 6 12 2" xfId="33851" xr:uid="{9BA72C4F-0CF2-4556-BB01-E5EB91A4636C}"/>
    <cellStyle name="Note 5 2 6 12 2 2" xfId="33852" xr:uid="{7D006E20-A38A-4E5D-A584-8A39D75F490D}"/>
    <cellStyle name="Note 5 2 6 12 3" xfId="33853" xr:uid="{C8539757-4AB4-4783-A65C-3FCCFBE066CD}"/>
    <cellStyle name="Note 5 2 6 13" xfId="33854" xr:uid="{1CFF9C9D-0139-453D-9657-4A4AD3F4E763}"/>
    <cellStyle name="Note 5 2 6 13 2" xfId="33855" xr:uid="{E83A55EF-3778-47A6-9E4E-41B357117E7B}"/>
    <cellStyle name="Note 5 2 6 13 2 2" xfId="33856" xr:uid="{E33C45F9-1E59-4788-9BAA-66EC1AB17405}"/>
    <cellStyle name="Note 5 2 6 13 3" xfId="33857" xr:uid="{52CF2B1C-9AE7-4B4F-A9B5-39F37EB56E81}"/>
    <cellStyle name="Note 5 2 6 14" xfId="33858" xr:uid="{37871949-C0E9-4500-911A-5526FB80A9B5}"/>
    <cellStyle name="Note 5 2 6 14 2" xfId="33859" xr:uid="{B9E16BC7-2B67-437B-BBE2-C2F0E2C4DC4F}"/>
    <cellStyle name="Note 5 2 6 14 2 2" xfId="33860" xr:uid="{5D675289-C33C-49E6-AAEB-8EB46C4F5871}"/>
    <cellStyle name="Note 5 2 6 14 3" xfId="33861" xr:uid="{B5D157CD-720F-4C97-BE78-512F81DA8458}"/>
    <cellStyle name="Note 5 2 6 15" xfId="33862" xr:uid="{E80BD769-C2EB-4760-92A4-9920E904D6F9}"/>
    <cellStyle name="Note 5 2 6 15 2" xfId="33863" xr:uid="{776812A7-065B-498E-82A6-54CA388DCF30}"/>
    <cellStyle name="Note 5 2 6 15 2 2" xfId="33864" xr:uid="{DD5878D7-46CE-4CA4-B71C-7332F7FBD06E}"/>
    <cellStyle name="Note 5 2 6 15 3" xfId="33865" xr:uid="{00908FE4-E0FC-452E-A488-AE104F488DD3}"/>
    <cellStyle name="Note 5 2 6 16" xfId="33866" xr:uid="{C4C34E18-6AC0-480B-B0E6-E72E95A7D371}"/>
    <cellStyle name="Note 5 2 6 16 2" xfId="33867" xr:uid="{3F246759-A0D1-4155-A5B3-C81D101D0D79}"/>
    <cellStyle name="Note 5 2 6 16 2 2" xfId="33868" xr:uid="{51DACBEB-BBE8-403D-82E4-80FA2489CA2F}"/>
    <cellStyle name="Note 5 2 6 16 3" xfId="33869" xr:uid="{96291B95-FE76-4368-A0D2-E658A6818F7F}"/>
    <cellStyle name="Note 5 2 6 17" xfId="33870" xr:uid="{8675D806-C35C-4ACC-BA06-C0A9C729B5D7}"/>
    <cellStyle name="Note 5 2 6 17 2" xfId="33871" xr:uid="{5CFD4EE7-FE21-471D-800D-4112A2B7A045}"/>
    <cellStyle name="Note 5 2 6 17 2 2" xfId="33872" xr:uid="{426D9420-E753-437C-8D2C-DFF0BE1D7C8D}"/>
    <cellStyle name="Note 5 2 6 17 3" xfId="33873" xr:uid="{0E56DCE0-007F-4D84-9F43-2A567533F650}"/>
    <cellStyle name="Note 5 2 6 18" xfId="33874" xr:uid="{C1B667EF-44E3-4BC5-BE18-DDD7D99D6F82}"/>
    <cellStyle name="Note 5 2 6 18 2" xfId="33875" xr:uid="{2497D9A4-0BBA-42AE-AF46-EBCC8C8E0507}"/>
    <cellStyle name="Note 5 2 6 18 2 2" xfId="33876" xr:uid="{3A8D2908-3921-44E0-A2F6-23F8436A1CAD}"/>
    <cellStyle name="Note 5 2 6 18 3" xfId="33877" xr:uid="{5B0E7776-DD8A-46F3-A53C-855D255BE2F7}"/>
    <cellStyle name="Note 5 2 6 19" xfId="33878" xr:uid="{E46689D6-66B5-4083-B754-80C403078A32}"/>
    <cellStyle name="Note 5 2 6 19 2" xfId="33879" xr:uid="{04063937-E88B-4E39-8504-0CE234F91A39}"/>
    <cellStyle name="Note 5 2 6 19 2 2" xfId="33880" xr:uid="{4ABBF26D-D0E4-4F42-9023-E2C3A2EB6D49}"/>
    <cellStyle name="Note 5 2 6 19 3" xfId="33881" xr:uid="{F7987169-7FEA-4AC4-A536-257D9DF25694}"/>
    <cellStyle name="Note 5 2 6 2" xfId="33882" xr:uid="{02C72CD7-7CB0-4859-B982-853B35BA8E96}"/>
    <cellStyle name="Note 5 2 6 2 2" xfId="33883" xr:uid="{FFEB6FA7-3FF5-4C75-AFC2-3DBC0039484B}"/>
    <cellStyle name="Note 5 2 6 2 2 2" xfId="33884" xr:uid="{8C7B08D6-3DD3-4A6F-9681-9ECEADB77609}"/>
    <cellStyle name="Note 5 2 6 2 2 3" xfId="33885" xr:uid="{EAFADCF5-19DB-4968-B6E2-9A606A847F2B}"/>
    <cellStyle name="Note 5 2 6 2 3" xfId="33886" xr:uid="{8CBC53AB-1E1B-47F8-8B31-BE2F50B0553E}"/>
    <cellStyle name="Note 5 2 6 2 3 2" xfId="33887" xr:uid="{91F98142-43D2-415C-BBBD-E79F1390CF65}"/>
    <cellStyle name="Note 5 2 6 2 4" xfId="33888" xr:uid="{DB25D314-8B1C-42C5-AD48-0C0400D68349}"/>
    <cellStyle name="Note 5 2 6 20" xfId="33889" xr:uid="{4E5FA9AE-EF01-4C48-9206-C3EFCE167C6E}"/>
    <cellStyle name="Note 5 2 6 20 2" xfId="33890" xr:uid="{C7639E7B-6A17-4ECB-91E2-0407F6E3E117}"/>
    <cellStyle name="Note 5 2 6 20 2 2" xfId="33891" xr:uid="{9C2214E7-A88A-4455-8139-11231F64DA28}"/>
    <cellStyle name="Note 5 2 6 20 3" xfId="33892" xr:uid="{EB1216FE-CD9F-4DD5-83CD-02D8FCA9F552}"/>
    <cellStyle name="Note 5 2 6 21" xfId="33893" xr:uid="{22483359-18EE-4511-BDD5-9A693A7394C1}"/>
    <cellStyle name="Note 5 2 6 21 2" xfId="33894" xr:uid="{B857D954-D1EB-4428-829E-025A3A3F965C}"/>
    <cellStyle name="Note 5 2 6 22" xfId="33895" xr:uid="{65AC7948-9DFF-4E48-9FBA-3540E90B9C70}"/>
    <cellStyle name="Note 5 2 6 23" xfId="33896" xr:uid="{10C8BE2D-F5FF-4F61-90A8-3E3C461AFFAB}"/>
    <cellStyle name="Note 5 2 6 3" xfId="33897" xr:uid="{81E26314-DCC7-4BD0-8C04-9A809F2DB411}"/>
    <cellStyle name="Note 5 2 6 3 2" xfId="33898" xr:uid="{BB379A2E-F278-4EAC-9482-35DC9F184094}"/>
    <cellStyle name="Note 5 2 6 3 2 2" xfId="33899" xr:uid="{2FA8D588-78DA-45AB-80EC-F4EEE188A3DF}"/>
    <cellStyle name="Note 5 2 6 3 3" xfId="33900" xr:uid="{44DAB909-0A44-4541-B26D-2B3CF332A515}"/>
    <cellStyle name="Note 5 2 6 3 4" xfId="33901" xr:uid="{D55448BC-7362-41B1-822B-C73408944A8B}"/>
    <cellStyle name="Note 5 2 6 4" xfId="33902" xr:uid="{72C26210-F4AC-442B-832B-2615116C6B19}"/>
    <cellStyle name="Note 5 2 6 4 2" xfId="33903" xr:uid="{13C4306E-9D21-4004-A277-FFCC9BCBADEB}"/>
    <cellStyle name="Note 5 2 6 4 2 2" xfId="33904" xr:uid="{E4365260-E70D-4650-8462-107C6274F276}"/>
    <cellStyle name="Note 5 2 6 4 3" xfId="33905" xr:uid="{2F0A5618-DDC6-41ED-AB86-E9926D4932EB}"/>
    <cellStyle name="Note 5 2 6 4 4" xfId="33906" xr:uid="{A6B743AF-ADA1-4644-8F56-E1C5A2290602}"/>
    <cellStyle name="Note 5 2 6 5" xfId="33907" xr:uid="{0221584C-9B90-4592-831C-3F05C7405CDD}"/>
    <cellStyle name="Note 5 2 6 5 2" xfId="33908" xr:uid="{AC947BD0-F55A-4788-99C5-1C81143D4F98}"/>
    <cellStyle name="Note 5 2 6 5 2 2" xfId="33909" xr:uid="{233C547E-8EDA-4181-9B21-826BB2C9DB5A}"/>
    <cellStyle name="Note 5 2 6 5 3" xfId="33910" xr:uid="{5388581D-B3D5-4D81-8105-E7C52AE48BCF}"/>
    <cellStyle name="Note 5 2 6 6" xfId="33911" xr:uid="{E6B662E8-7AEC-4307-A927-5B248E7549CA}"/>
    <cellStyle name="Note 5 2 6 6 2" xfId="33912" xr:uid="{7292C4BA-B4FA-4138-950F-700F875983D2}"/>
    <cellStyle name="Note 5 2 6 6 2 2" xfId="33913" xr:uid="{A251DB44-D357-43F9-A375-AAF28B7BCAE1}"/>
    <cellStyle name="Note 5 2 6 6 3" xfId="33914" xr:uid="{C00096B0-5841-458E-9B2B-821C3BC33DAE}"/>
    <cellStyle name="Note 5 2 6 7" xfId="33915" xr:uid="{9C597FAE-8E61-4D60-A442-077BC57A4BFF}"/>
    <cellStyle name="Note 5 2 6 7 2" xfId="33916" xr:uid="{A32E0D58-DBDF-4D43-99FF-C5DE08A9C62D}"/>
    <cellStyle name="Note 5 2 6 7 2 2" xfId="33917" xr:uid="{E21B0820-D411-4B60-A3DB-EE2AD52BFE52}"/>
    <cellStyle name="Note 5 2 6 7 3" xfId="33918" xr:uid="{D62BEAE7-98A7-4F9E-97B0-879DA83C19F4}"/>
    <cellStyle name="Note 5 2 6 8" xfId="33919" xr:uid="{525A2D0A-4CC7-49BA-BA98-1D2CC34CC283}"/>
    <cellStyle name="Note 5 2 6 8 2" xfId="33920" xr:uid="{72ACCE6D-6E89-430D-BA56-8335A3746F29}"/>
    <cellStyle name="Note 5 2 6 8 2 2" xfId="33921" xr:uid="{AC9E8A4F-7205-41B3-AD4B-8E158A163A6B}"/>
    <cellStyle name="Note 5 2 6 8 3" xfId="33922" xr:uid="{FD13B9C2-6E31-4B4F-AF0E-BA25585CAF0B}"/>
    <cellStyle name="Note 5 2 6 9" xfId="33923" xr:uid="{0FA593C7-0547-4DB8-A6A4-2A9C54BE33F9}"/>
    <cellStyle name="Note 5 2 6 9 2" xfId="33924" xr:uid="{84DEE3B6-827D-4028-AC33-491957BF73BE}"/>
    <cellStyle name="Note 5 2 6 9 2 2" xfId="33925" xr:uid="{907C2AE6-1E38-4765-AE83-6A256E015A93}"/>
    <cellStyle name="Note 5 2 6 9 3" xfId="33926" xr:uid="{3EC69150-559A-4BF7-B632-3D45FB10CBA3}"/>
    <cellStyle name="Note 5 2 7" xfId="33927" xr:uid="{9ED9164A-56D2-4CD4-9952-112613961075}"/>
    <cellStyle name="Note 5 2 7 2" xfId="33928" xr:uid="{6283EEDF-1CFF-4E43-A7C6-651DCB363B33}"/>
    <cellStyle name="Note 5 2 7 2 2" xfId="33929" xr:uid="{00273455-64C2-45E2-AAC9-7753235218DD}"/>
    <cellStyle name="Note 5 2 7 2 3" xfId="33930" xr:uid="{108C86F1-41E4-4E76-B721-FADF766ACB54}"/>
    <cellStyle name="Note 5 2 7 3" xfId="33931" xr:uid="{1860BF53-C1D5-4A1A-A9D8-48C203E83372}"/>
    <cellStyle name="Note 5 2 7 3 2" xfId="33932" xr:uid="{FE9DD097-384D-4D52-BDA3-1D72EA89CE43}"/>
    <cellStyle name="Note 5 2 7 4" xfId="33933" xr:uid="{AE9B66E5-C511-4810-82C6-F5F8EC7DF5BD}"/>
    <cellStyle name="Note 5 2 8" xfId="33934" xr:uid="{EBEC1DC3-9C80-45D8-8FC7-968D9D40E4B8}"/>
    <cellStyle name="Note 5 2 8 2" xfId="33935" xr:uid="{FC2667F8-17C2-42B7-8A4E-9E8C61F1E9EF}"/>
    <cellStyle name="Note 5 2 8 2 2" xfId="33936" xr:uid="{A348C76C-0A5A-4387-A774-BCE089624DCC}"/>
    <cellStyle name="Note 5 2 8 2 3" xfId="33937" xr:uid="{213DA765-8C34-40F2-A607-5A55AFC4FC0A}"/>
    <cellStyle name="Note 5 2 8 3" xfId="33938" xr:uid="{DFF1302F-31EB-4AB2-8E13-80BAEBAB53B7}"/>
    <cellStyle name="Note 5 2 8 4" xfId="33939" xr:uid="{41129E78-109D-46B8-ADFB-553F6BA8F1FF}"/>
    <cellStyle name="Note 5 2 9" xfId="33940" xr:uid="{9003A2F5-798C-49F4-9BBE-8B193F12DE8D}"/>
    <cellStyle name="Note 5 2 9 2" xfId="33941" xr:uid="{E13D4784-5B83-4F91-9720-3831EA73581E}"/>
    <cellStyle name="Note 5 2 9 2 2" xfId="33942" xr:uid="{D1375D99-7D52-4C41-BF66-F876DE8625BD}"/>
    <cellStyle name="Note 5 2 9 3" xfId="33943" xr:uid="{9DBD7A65-CE78-46CA-9378-635213EF5343}"/>
    <cellStyle name="Note 5 2 9 4" xfId="33944" xr:uid="{B7D4F9F8-839D-4451-A7EA-1DD29621D496}"/>
    <cellStyle name="Note 5 20" xfId="33945" xr:uid="{03062C3F-570D-4380-89D6-0AB257E9FC9D}"/>
    <cellStyle name="Note 5 20 2" xfId="33946" xr:uid="{F43BD3CD-BC32-4F2C-BD95-B28D14D2043A}"/>
    <cellStyle name="Note 5 20 2 2" xfId="33947" xr:uid="{B119F364-5098-451E-B943-CCCFD7E7E2B4}"/>
    <cellStyle name="Note 5 20 3" xfId="33948" xr:uid="{48744A2E-50F5-49ED-8062-DF860E4E37A6}"/>
    <cellStyle name="Note 5 21" xfId="33949" xr:uid="{E3434156-95DC-40D1-8288-AEE3FD6E34FE}"/>
    <cellStyle name="Note 5 21 2" xfId="33950" xr:uid="{951037C4-71E8-4632-8AC5-060DCE56F833}"/>
    <cellStyle name="Note 5 21 2 2" xfId="33951" xr:uid="{E4D57C61-26C0-40CA-8D57-6D84252F6973}"/>
    <cellStyle name="Note 5 21 3" xfId="33952" xr:uid="{23FF29C7-F6F7-490F-A8A0-173293CF868F}"/>
    <cellStyle name="Note 5 22" xfId="33953" xr:uid="{EA5A5116-8C14-4B8B-8487-D2905909C45C}"/>
    <cellStyle name="Note 5 22 2" xfId="33954" xr:uid="{3092694F-80E7-42EF-BD45-4D905DC11956}"/>
    <cellStyle name="Note 5 22 2 2" xfId="33955" xr:uid="{41A82DD3-D7AB-4881-9BED-804A5FDD31EA}"/>
    <cellStyle name="Note 5 22 3" xfId="33956" xr:uid="{92637126-BF73-4572-9E08-8D34612DD678}"/>
    <cellStyle name="Note 5 23" xfId="33957" xr:uid="{AE877B19-EA36-456E-AE6E-DF4BEB2B5AF7}"/>
    <cellStyle name="Note 5 23 2" xfId="33958" xr:uid="{164A413E-C667-4DB7-BB5D-752E072776E3}"/>
    <cellStyle name="Note 5 24" xfId="33959" xr:uid="{08FB8BEA-E25A-4340-878F-6A60CC39B4F6}"/>
    <cellStyle name="Note 5 25" xfId="33960" xr:uid="{51C728A4-99AE-4189-9583-BFAF5267304A}"/>
    <cellStyle name="Note 5 26" xfId="33961" xr:uid="{641792D8-1D78-4687-8A18-91859D39501F}"/>
    <cellStyle name="Note 5 27" xfId="33962" xr:uid="{B3186E05-12F8-45DC-B84A-36526C3E0909}"/>
    <cellStyle name="Note 5 28" xfId="33963" xr:uid="{CBF85143-D39F-45FF-BC54-F711B8687571}"/>
    <cellStyle name="Note 5 3" xfId="33964" xr:uid="{22E9848D-7023-4683-AA83-72BED6D299CF}"/>
    <cellStyle name="Note 5 3 10" xfId="33965" xr:uid="{C6EB34E6-F608-4A11-8683-8BF62F6947E1}"/>
    <cellStyle name="Note 5 3 10 2" xfId="33966" xr:uid="{F096B354-9D63-42C8-94E4-DCD450C362B5}"/>
    <cellStyle name="Note 5 3 10 2 2" xfId="33967" xr:uid="{688D6DB5-C23D-4580-887F-A1F368D4186A}"/>
    <cellStyle name="Note 5 3 10 3" xfId="33968" xr:uid="{FB2E2E3F-7164-4416-AEAD-A65F04D2F6A4}"/>
    <cellStyle name="Note 5 3 11" xfId="33969" xr:uid="{DC7B5F9D-FDC5-4A69-B462-203A1311C006}"/>
    <cellStyle name="Note 5 3 11 2" xfId="33970" xr:uid="{D99AAB70-4977-4350-B5FD-A34F35BB700E}"/>
    <cellStyle name="Note 5 3 11 2 2" xfId="33971" xr:uid="{A773A728-19CE-4636-B52E-5E13B792E8BE}"/>
    <cellStyle name="Note 5 3 11 3" xfId="33972" xr:uid="{AC083C2F-665E-4226-8598-E5C9E4D8BFBE}"/>
    <cellStyle name="Note 5 3 12" xfId="33973" xr:uid="{095043D0-6C22-4F39-8805-65739B26A1C5}"/>
    <cellStyle name="Note 5 3 12 2" xfId="33974" xr:uid="{87765652-215C-4C91-BC37-88167DB1197C}"/>
    <cellStyle name="Note 5 3 12 2 2" xfId="33975" xr:uid="{35B35E34-E514-48D6-8C0B-A49553F2169F}"/>
    <cellStyle name="Note 5 3 12 3" xfId="33976" xr:uid="{37779503-B6BF-4ACB-81FC-781F966A5876}"/>
    <cellStyle name="Note 5 3 13" xfId="33977" xr:uid="{08411440-1B21-407F-8612-5DC6F59CCC06}"/>
    <cellStyle name="Note 5 3 13 2" xfId="33978" xr:uid="{E05E29F8-0103-408C-9352-F0532EC577B3}"/>
    <cellStyle name="Note 5 3 13 2 2" xfId="33979" xr:uid="{51F46728-C0C9-45C5-AD1E-D4061A4AA27B}"/>
    <cellStyle name="Note 5 3 13 3" xfId="33980" xr:uid="{35C62C1E-5438-461E-8810-9D5B11B282E3}"/>
    <cellStyle name="Note 5 3 14" xfId="33981" xr:uid="{B1C5F214-0E5D-4588-8BD0-3C02B74CE214}"/>
    <cellStyle name="Note 5 3 14 2" xfId="33982" xr:uid="{3CCF54CB-6D68-4532-B84A-605E4E8EAD13}"/>
    <cellStyle name="Note 5 3 14 2 2" xfId="33983" xr:uid="{A14DFF67-51B1-4B47-B53F-D23239274037}"/>
    <cellStyle name="Note 5 3 14 3" xfId="33984" xr:uid="{0FD3D3AC-009F-4989-943E-B055C6A3665A}"/>
    <cellStyle name="Note 5 3 15" xfId="33985" xr:uid="{AFC361E1-B645-490C-9AD3-20EC75C2A680}"/>
    <cellStyle name="Note 5 3 15 2" xfId="33986" xr:uid="{AE56591B-7455-440A-894B-E5D417381857}"/>
    <cellStyle name="Note 5 3 15 2 2" xfId="33987" xr:uid="{FB895C5D-46ED-45E9-AABA-013E1EEFAA1F}"/>
    <cellStyle name="Note 5 3 15 3" xfId="33988" xr:uid="{AB99C96B-176D-461E-B0A7-47DE5D5948D1}"/>
    <cellStyle name="Note 5 3 16" xfId="33989" xr:uid="{ED0AD156-D199-4AF2-8F41-4C109AA287D4}"/>
    <cellStyle name="Note 5 3 16 2" xfId="33990" xr:uid="{E66660A7-DC49-431D-AB52-6966CEADE132}"/>
    <cellStyle name="Note 5 3 16 2 2" xfId="33991" xr:uid="{409B411D-520E-41F8-97EB-ADBF78ECADA7}"/>
    <cellStyle name="Note 5 3 16 3" xfId="33992" xr:uid="{4AECA45A-5EDE-4387-BEEA-421F8D1CC9E5}"/>
    <cellStyle name="Note 5 3 17" xfId="33993" xr:uid="{997482DB-DD2B-4F02-A3DC-9E544B14445B}"/>
    <cellStyle name="Note 5 3 17 2" xfId="33994" xr:uid="{B78D67B8-F3C6-4A5E-9835-D11CB807A2A8}"/>
    <cellStyle name="Note 5 3 17 2 2" xfId="33995" xr:uid="{0AAFB632-C13F-4327-BFF2-6E328866457E}"/>
    <cellStyle name="Note 5 3 17 3" xfId="33996" xr:uid="{E741A454-6E0A-4B7B-ADF9-0DF224EBECCF}"/>
    <cellStyle name="Note 5 3 18" xfId="33997" xr:uid="{FD3B6EB0-9369-4C5F-8F94-5D8B08CCF316}"/>
    <cellStyle name="Note 5 3 18 2" xfId="33998" xr:uid="{2E5AC1BC-8EEE-42BB-B4BE-A6C1F61AE773}"/>
    <cellStyle name="Note 5 3 18 2 2" xfId="33999" xr:uid="{0A0F1A28-3CB8-4FA3-AB36-51714D4BF992}"/>
    <cellStyle name="Note 5 3 18 3" xfId="34000" xr:uid="{34A7423F-5530-4BCE-9DF0-60E4064D6F3B}"/>
    <cellStyle name="Note 5 3 19" xfId="34001" xr:uid="{8B318B9A-8B8E-450B-98BA-2DE86B7FA948}"/>
    <cellStyle name="Note 5 3 19 2" xfId="34002" xr:uid="{2F5665F6-D740-41ED-96E5-3ADC39E8ABC4}"/>
    <cellStyle name="Note 5 3 19 2 2" xfId="34003" xr:uid="{85551A9F-A45B-41BF-BD17-980C7689E77A}"/>
    <cellStyle name="Note 5 3 19 3" xfId="34004" xr:uid="{DD46ECAC-34E7-4052-9787-AFFE830EA272}"/>
    <cellStyle name="Note 5 3 2" xfId="34005" xr:uid="{91BB26DD-2269-4E19-84A8-C99F117B0444}"/>
    <cellStyle name="Note 5 3 2 10" xfId="34006" xr:uid="{987E7879-B900-4477-A2E9-8CA2EC97F160}"/>
    <cellStyle name="Note 5 3 2 10 2" xfId="34007" xr:uid="{32B2C46C-6DB7-438E-93E8-9663D9AD99A3}"/>
    <cellStyle name="Note 5 3 2 10 2 2" xfId="34008" xr:uid="{B40CAB28-0D88-44CD-BF67-CC1D9F1F812F}"/>
    <cellStyle name="Note 5 3 2 10 3" xfId="34009" xr:uid="{13A76486-FE5B-480F-86F0-7B37B3B8D983}"/>
    <cellStyle name="Note 5 3 2 11" xfId="34010" xr:uid="{30755CE4-570F-4DF1-AD67-71A80D472AC3}"/>
    <cellStyle name="Note 5 3 2 11 2" xfId="34011" xr:uid="{24D2B927-8F2E-4E70-AE7C-31100C276382}"/>
    <cellStyle name="Note 5 3 2 11 2 2" xfId="34012" xr:uid="{5CCE9940-14AA-40EE-B73F-88A0AB8D5C89}"/>
    <cellStyle name="Note 5 3 2 11 3" xfId="34013" xr:uid="{4B3A26D0-A5C5-4762-9384-DC2C78759B62}"/>
    <cellStyle name="Note 5 3 2 12" xfId="34014" xr:uid="{7D3FE611-AC3A-4325-BDEE-B09174D88B8C}"/>
    <cellStyle name="Note 5 3 2 12 2" xfId="34015" xr:uid="{04596F83-978D-4096-B972-E95C3C4470EC}"/>
    <cellStyle name="Note 5 3 2 12 2 2" xfId="34016" xr:uid="{2F35C295-B242-46E4-B9D1-66E65A6AD6BA}"/>
    <cellStyle name="Note 5 3 2 12 3" xfId="34017" xr:uid="{4468F7D5-04B7-4E2B-B32C-9E23997D1180}"/>
    <cellStyle name="Note 5 3 2 13" xfId="34018" xr:uid="{EC166352-1CCB-4D78-A199-8F53E6873B59}"/>
    <cellStyle name="Note 5 3 2 13 2" xfId="34019" xr:uid="{C6577804-597D-4CD2-9BC8-95C302967EF8}"/>
    <cellStyle name="Note 5 3 2 13 2 2" xfId="34020" xr:uid="{9B567FCC-8036-44A8-83A6-DE43BE6A7271}"/>
    <cellStyle name="Note 5 3 2 13 3" xfId="34021" xr:uid="{04320037-5AC7-4952-B5F4-1B93DC9A9BE7}"/>
    <cellStyle name="Note 5 3 2 14" xfId="34022" xr:uid="{5B397B95-7CE0-4E64-8F3A-BE4CC1E72FC8}"/>
    <cellStyle name="Note 5 3 2 14 2" xfId="34023" xr:uid="{0713CA8F-B606-4ED6-A4FE-C70AFBBDCD8F}"/>
    <cellStyle name="Note 5 3 2 14 2 2" xfId="34024" xr:uid="{6740A3C2-DE41-42A6-A1C2-61B72F67E06E}"/>
    <cellStyle name="Note 5 3 2 14 3" xfId="34025" xr:uid="{D69A9683-A932-44A8-B0AF-5C0DD8304771}"/>
    <cellStyle name="Note 5 3 2 15" xfId="34026" xr:uid="{583613CF-4353-407E-92B3-8D1893C08A84}"/>
    <cellStyle name="Note 5 3 2 15 2" xfId="34027" xr:uid="{CB78E2EB-AB12-4971-9FEC-591E8A11F60B}"/>
    <cellStyle name="Note 5 3 2 15 2 2" xfId="34028" xr:uid="{97AA202E-4B92-4ABD-895A-D5EE6B8E3AD3}"/>
    <cellStyle name="Note 5 3 2 15 3" xfId="34029" xr:uid="{4E98764A-3D42-44E7-A602-EE94A790E4F0}"/>
    <cellStyle name="Note 5 3 2 16" xfId="34030" xr:uid="{03195C17-A52E-4BA7-90AC-2A5F5E3DE8E9}"/>
    <cellStyle name="Note 5 3 2 16 2" xfId="34031" xr:uid="{777FEDB3-3992-47A6-A8CB-D790D9261125}"/>
    <cellStyle name="Note 5 3 2 16 2 2" xfId="34032" xr:uid="{A3BA551A-BE4D-4A41-BD8C-5AECAD6D410E}"/>
    <cellStyle name="Note 5 3 2 16 3" xfId="34033" xr:uid="{74D12CFE-5703-4F29-9819-28EAF04C07F5}"/>
    <cellStyle name="Note 5 3 2 17" xfId="34034" xr:uid="{525726AE-0674-400E-A78B-18BFBCEB8183}"/>
    <cellStyle name="Note 5 3 2 17 2" xfId="34035" xr:uid="{FCC4505B-C740-4ED6-8E28-59A64D35D731}"/>
    <cellStyle name="Note 5 3 2 17 2 2" xfId="34036" xr:uid="{BFF7D36F-7297-46C7-AC86-D866BD40B93B}"/>
    <cellStyle name="Note 5 3 2 17 3" xfId="34037" xr:uid="{C463ACFB-6BE3-43F3-BEC2-CD3B6655DEDF}"/>
    <cellStyle name="Note 5 3 2 18" xfId="34038" xr:uid="{6507CDFA-DD2E-4E60-AC18-EE488B8FEF3C}"/>
    <cellStyle name="Note 5 3 2 18 2" xfId="34039" xr:uid="{81A04179-52D0-47A6-93E7-53E23811886A}"/>
    <cellStyle name="Note 5 3 2 19" xfId="34040" xr:uid="{2C3BB38C-CE21-4762-90AA-FB542D81E60E}"/>
    <cellStyle name="Note 5 3 2 2" xfId="34041" xr:uid="{A3E48961-147E-47E5-871A-BD8E64A13783}"/>
    <cellStyle name="Note 5 3 2 2 10" xfId="34042" xr:uid="{4AAA1B2F-24DA-45B5-9EEA-1F9B69E60FA0}"/>
    <cellStyle name="Note 5 3 2 2 10 2" xfId="34043" xr:uid="{03AB866F-8F0B-4DF1-B509-A47297025857}"/>
    <cellStyle name="Note 5 3 2 2 10 2 2" xfId="34044" xr:uid="{21524624-55E0-44D5-8259-FEAB19E66480}"/>
    <cellStyle name="Note 5 3 2 2 10 3" xfId="34045" xr:uid="{6E417DC1-7894-4868-9CC1-BB297559AC9E}"/>
    <cellStyle name="Note 5 3 2 2 11" xfId="34046" xr:uid="{E0CC636C-6360-4FDF-985C-6A5C51F33FA7}"/>
    <cellStyle name="Note 5 3 2 2 11 2" xfId="34047" xr:uid="{D881BB66-90DC-49B6-ADF6-641BEB27DE21}"/>
    <cellStyle name="Note 5 3 2 2 11 2 2" xfId="34048" xr:uid="{670EB00A-000E-4ECF-80E2-2AE852B79703}"/>
    <cellStyle name="Note 5 3 2 2 11 3" xfId="34049" xr:uid="{BC56B5A8-F16C-48CA-8734-C3BAE07CD052}"/>
    <cellStyle name="Note 5 3 2 2 12" xfId="34050" xr:uid="{1366C58D-A634-4227-AB5A-868925B30A95}"/>
    <cellStyle name="Note 5 3 2 2 12 2" xfId="34051" xr:uid="{EBE3785F-395E-4DAD-864C-3C1BA4652CA8}"/>
    <cellStyle name="Note 5 3 2 2 12 2 2" xfId="34052" xr:uid="{2CA15794-2635-4E87-8866-7B742EF4E3C3}"/>
    <cellStyle name="Note 5 3 2 2 12 3" xfId="34053" xr:uid="{5D836F86-8EE5-4534-B5EF-96308461C5DC}"/>
    <cellStyle name="Note 5 3 2 2 13" xfId="34054" xr:uid="{66C5D120-E041-4750-8A88-99EA95BFA966}"/>
    <cellStyle name="Note 5 3 2 2 13 2" xfId="34055" xr:uid="{8226FFB8-2529-4A4D-9526-F33BAC65D9E4}"/>
    <cellStyle name="Note 5 3 2 2 13 2 2" xfId="34056" xr:uid="{D90B2C24-163F-4B34-9289-C9B44724F7B8}"/>
    <cellStyle name="Note 5 3 2 2 13 3" xfId="34057" xr:uid="{7D404247-7442-4301-8416-23C450DE6C6E}"/>
    <cellStyle name="Note 5 3 2 2 14" xfId="34058" xr:uid="{910376E0-BF20-43A8-8D92-7FCB87089AB0}"/>
    <cellStyle name="Note 5 3 2 2 14 2" xfId="34059" xr:uid="{34DEA13B-D563-4655-B321-F3DA4625B4B2}"/>
    <cellStyle name="Note 5 3 2 2 14 2 2" xfId="34060" xr:uid="{A394F6E5-08DC-4D18-BD08-53A320CBF853}"/>
    <cellStyle name="Note 5 3 2 2 14 3" xfId="34061" xr:uid="{B328C4CE-B3BF-4DF0-ADEA-03F3580ED6BA}"/>
    <cellStyle name="Note 5 3 2 2 15" xfId="34062" xr:uid="{C116CC11-8B8B-49DB-89DD-8CF1C95626A8}"/>
    <cellStyle name="Note 5 3 2 2 15 2" xfId="34063" xr:uid="{3ACA1F7E-7125-49DB-A0C7-99B8400CBE75}"/>
    <cellStyle name="Note 5 3 2 2 15 2 2" xfId="34064" xr:uid="{55B35BEE-2BD3-432E-88C1-E0E1FEB07A25}"/>
    <cellStyle name="Note 5 3 2 2 15 3" xfId="34065" xr:uid="{9BBA5649-FCC8-4A86-B55F-15C683E100B5}"/>
    <cellStyle name="Note 5 3 2 2 16" xfId="34066" xr:uid="{A2156FD6-A312-4FFE-92A0-96DE8D252133}"/>
    <cellStyle name="Note 5 3 2 2 16 2" xfId="34067" xr:uid="{00DB8E87-CD26-4245-9150-0DE42788AA43}"/>
    <cellStyle name="Note 5 3 2 2 16 2 2" xfId="34068" xr:uid="{E07587F3-036B-4DE9-89B9-5481622A6CA2}"/>
    <cellStyle name="Note 5 3 2 2 16 3" xfId="34069" xr:uid="{3741CA5D-06A5-42DF-BEE8-D872715D703C}"/>
    <cellStyle name="Note 5 3 2 2 17" xfId="34070" xr:uid="{16F819B6-14B5-4ECA-B1AD-9A72B8ED9127}"/>
    <cellStyle name="Note 5 3 2 2 17 2" xfId="34071" xr:uid="{24663DED-26C2-48C8-BF0D-579472E49FF9}"/>
    <cellStyle name="Note 5 3 2 2 17 2 2" xfId="34072" xr:uid="{4538F54F-E3A6-4271-8234-3A3EA90B1666}"/>
    <cellStyle name="Note 5 3 2 2 17 3" xfId="34073" xr:uid="{9A7D6167-1874-4CB0-AFCA-1B1DCFC06BD2}"/>
    <cellStyle name="Note 5 3 2 2 18" xfId="34074" xr:uid="{39D9BE5F-88E2-422F-85B7-07AB62A0C3C9}"/>
    <cellStyle name="Note 5 3 2 2 18 2" xfId="34075" xr:uid="{1CB44A37-9658-406E-927E-4FE769193100}"/>
    <cellStyle name="Note 5 3 2 2 18 2 2" xfId="34076" xr:uid="{FD30A61C-8ABD-4E1D-8AD6-CCC0DACFFA0D}"/>
    <cellStyle name="Note 5 3 2 2 18 3" xfId="34077" xr:uid="{FB0BBA7E-D09D-4340-A1B0-939AEF74D284}"/>
    <cellStyle name="Note 5 3 2 2 19" xfId="34078" xr:uid="{69A752B5-C25A-4435-8979-49EB2843ACFE}"/>
    <cellStyle name="Note 5 3 2 2 19 2" xfId="34079" xr:uid="{5894A85E-DBAF-4F3E-8E3D-928CFC793045}"/>
    <cellStyle name="Note 5 3 2 2 19 2 2" xfId="34080" xr:uid="{60B5AF38-CA8C-46AC-9610-7F4404AD59A1}"/>
    <cellStyle name="Note 5 3 2 2 19 3" xfId="34081" xr:uid="{87B12BDB-DAD9-4E5C-A289-975CEB643813}"/>
    <cellStyle name="Note 5 3 2 2 2" xfId="34082" xr:uid="{2FFC9701-BEB3-406E-9DDA-38A0FF9E9948}"/>
    <cellStyle name="Note 5 3 2 2 2 2" xfId="34083" xr:uid="{351703E1-8A15-4505-BB5D-445858062B2E}"/>
    <cellStyle name="Note 5 3 2 2 2 2 2" xfId="34084" xr:uid="{1FA27B7F-9362-4421-8BF6-DCEE6B44BD21}"/>
    <cellStyle name="Note 5 3 2 2 2 2 3" xfId="34085" xr:uid="{B1096D6C-8856-4ACD-BA0F-BC6570034490}"/>
    <cellStyle name="Note 5 3 2 2 2 3" xfId="34086" xr:uid="{0BDDBDEE-9E39-46CF-9BDA-D0CEA1FDDAA2}"/>
    <cellStyle name="Note 5 3 2 2 2 3 2" xfId="34087" xr:uid="{A3CD2F19-8A8E-4744-A7E8-C4A4CCF80C1C}"/>
    <cellStyle name="Note 5 3 2 2 2 4" xfId="34088" xr:uid="{BE56C0F5-4802-4BEA-856E-F32F3D2355B3}"/>
    <cellStyle name="Note 5 3 2 2 20" xfId="34089" xr:uid="{0175AC55-924F-486E-9724-DC7D9411BB27}"/>
    <cellStyle name="Note 5 3 2 2 20 2" xfId="34090" xr:uid="{9D44B0DB-444E-44A1-980A-27983CA34952}"/>
    <cellStyle name="Note 5 3 2 2 20 2 2" xfId="34091" xr:uid="{A6014565-E20D-4FC6-895E-D0D4775CA22E}"/>
    <cellStyle name="Note 5 3 2 2 20 3" xfId="34092" xr:uid="{40608FB9-E152-478F-82D2-2BA2C719E229}"/>
    <cellStyle name="Note 5 3 2 2 21" xfId="34093" xr:uid="{000478CC-F90D-4455-B8ED-39C01422F094}"/>
    <cellStyle name="Note 5 3 2 2 21 2" xfId="34094" xr:uid="{35AB2C19-2ABF-4659-A025-5BF104CD1CA4}"/>
    <cellStyle name="Note 5 3 2 2 22" xfId="34095" xr:uid="{FC312B8C-7B36-43CD-A2EC-8C7F81B802CE}"/>
    <cellStyle name="Note 5 3 2 2 23" xfId="34096" xr:uid="{B41B46AE-9EB0-4486-9AEB-5AA88D8ED1CD}"/>
    <cellStyle name="Note 5 3 2 2 3" xfId="34097" xr:uid="{804C8081-50EE-4115-91B2-6CD0BA8352AB}"/>
    <cellStyle name="Note 5 3 2 2 3 2" xfId="34098" xr:uid="{5C1FDC1F-D0B9-4BA9-99FC-FBBBEC0BA739}"/>
    <cellStyle name="Note 5 3 2 2 3 2 2" xfId="34099" xr:uid="{F17BACF5-822D-48BC-99BC-2CA6A798A8DB}"/>
    <cellStyle name="Note 5 3 2 2 3 3" xfId="34100" xr:uid="{12A37918-FDA3-4A9D-B31D-19114221CFE1}"/>
    <cellStyle name="Note 5 3 2 2 3 4" xfId="34101" xr:uid="{3A3EB6F9-CD02-41E7-BABB-26BE6C695728}"/>
    <cellStyle name="Note 5 3 2 2 4" xfId="34102" xr:uid="{D923193B-1FE3-4FE9-97D3-93F9B01632AE}"/>
    <cellStyle name="Note 5 3 2 2 4 2" xfId="34103" xr:uid="{9ACCCDD0-C6E4-4695-B615-3068C4422DE0}"/>
    <cellStyle name="Note 5 3 2 2 4 2 2" xfId="34104" xr:uid="{205B02B9-1697-4436-AC71-C2ACED34FBE3}"/>
    <cellStyle name="Note 5 3 2 2 4 3" xfId="34105" xr:uid="{4EE17A0D-6790-41D2-88EE-A16A68821652}"/>
    <cellStyle name="Note 5 3 2 2 4 4" xfId="34106" xr:uid="{B16306D5-835A-4728-9A77-3CC6F09B07EF}"/>
    <cellStyle name="Note 5 3 2 2 5" xfId="34107" xr:uid="{C893B528-7852-4CD8-ACDD-07AAF8438382}"/>
    <cellStyle name="Note 5 3 2 2 5 2" xfId="34108" xr:uid="{CC1E5B2D-004D-4E0A-B6EB-398E7876581B}"/>
    <cellStyle name="Note 5 3 2 2 5 2 2" xfId="34109" xr:uid="{C1442F8A-AA86-4800-8568-F4D514EB32B3}"/>
    <cellStyle name="Note 5 3 2 2 5 3" xfId="34110" xr:uid="{E41EE4B1-38EC-4E03-92D4-01570BC96D89}"/>
    <cellStyle name="Note 5 3 2 2 6" xfId="34111" xr:uid="{C5C91450-22AD-4F6F-889B-EF817CC730E0}"/>
    <cellStyle name="Note 5 3 2 2 6 2" xfId="34112" xr:uid="{E9F3A342-6138-4B49-B1B1-8AAF43D612C9}"/>
    <cellStyle name="Note 5 3 2 2 6 2 2" xfId="34113" xr:uid="{59C4606C-5046-43B6-93F4-CF25FA3C434F}"/>
    <cellStyle name="Note 5 3 2 2 6 3" xfId="34114" xr:uid="{1B239DD3-EFF2-4E06-A1ED-86488DA419D2}"/>
    <cellStyle name="Note 5 3 2 2 7" xfId="34115" xr:uid="{78231D87-815A-4040-BEF2-9C62C715F9AD}"/>
    <cellStyle name="Note 5 3 2 2 7 2" xfId="34116" xr:uid="{6ADBF170-6512-4B85-B16A-1D995FAC67F2}"/>
    <cellStyle name="Note 5 3 2 2 7 2 2" xfId="34117" xr:uid="{5DBE9159-2871-43A4-9846-BC6A77F4CADC}"/>
    <cellStyle name="Note 5 3 2 2 7 3" xfId="34118" xr:uid="{4EE135CD-7852-4496-90C3-02F50A81E678}"/>
    <cellStyle name="Note 5 3 2 2 8" xfId="34119" xr:uid="{CED88539-FA3B-4976-A70E-D05F8A5E4420}"/>
    <cellStyle name="Note 5 3 2 2 8 2" xfId="34120" xr:uid="{853E361F-C4AB-45E1-8C59-0DEABE14BA2C}"/>
    <cellStyle name="Note 5 3 2 2 8 2 2" xfId="34121" xr:uid="{ACA8AAB5-91DC-4103-8932-E8CC3380487B}"/>
    <cellStyle name="Note 5 3 2 2 8 3" xfId="34122" xr:uid="{11BA9169-35E3-4F96-9475-69FF3675F7A7}"/>
    <cellStyle name="Note 5 3 2 2 9" xfId="34123" xr:uid="{5435B999-391B-4538-A48B-D2D39B2DDEB5}"/>
    <cellStyle name="Note 5 3 2 2 9 2" xfId="34124" xr:uid="{F97D6236-7F14-460F-8B0A-2CB229BF1434}"/>
    <cellStyle name="Note 5 3 2 2 9 2 2" xfId="34125" xr:uid="{2D048C2E-F8B7-4D6A-A490-E63E8B0C42CA}"/>
    <cellStyle name="Note 5 3 2 2 9 3" xfId="34126" xr:uid="{55B0CC48-1539-49BF-A3F5-1285B962E867}"/>
    <cellStyle name="Note 5 3 2 20" xfId="34127" xr:uid="{09D65EC6-D81A-4274-BDA4-36AA530651B0}"/>
    <cellStyle name="Note 5 3 2 3" xfId="34128" xr:uid="{4848F742-F07E-4541-8FF4-D72747FDC261}"/>
    <cellStyle name="Note 5 3 2 3 2" xfId="34129" xr:uid="{8371D3A7-71A4-44BD-9980-C57C66588D60}"/>
    <cellStyle name="Note 5 3 2 3 2 2" xfId="34130" xr:uid="{86F532CC-1E70-4EFC-AA4F-F369FA5DD8D9}"/>
    <cellStyle name="Note 5 3 2 3 2 3" xfId="34131" xr:uid="{84C9D319-A630-4664-A7A9-728479D35D11}"/>
    <cellStyle name="Note 5 3 2 3 3" xfId="34132" xr:uid="{3A8E5A2C-9E00-4361-8036-9080EF5A94CC}"/>
    <cellStyle name="Note 5 3 2 3 3 2" xfId="34133" xr:uid="{2E971A8E-157F-4591-A081-66D9356ED7DB}"/>
    <cellStyle name="Note 5 3 2 3 4" xfId="34134" xr:uid="{6784288C-E2DF-4729-B1E5-F27A9183A239}"/>
    <cellStyle name="Note 5 3 2 4" xfId="34135" xr:uid="{63A1B0DB-AFD4-45D8-B0B9-B26F6F0C6A64}"/>
    <cellStyle name="Note 5 3 2 4 2" xfId="34136" xr:uid="{C2A3BB6C-A654-4FB3-80F0-A1E9DF21E6E9}"/>
    <cellStyle name="Note 5 3 2 4 2 2" xfId="34137" xr:uid="{A4794862-5CF8-4781-8162-E696EEDF56A0}"/>
    <cellStyle name="Note 5 3 2 4 3" xfId="34138" xr:uid="{B9A5A116-C101-4F32-9BC2-B298B7445A48}"/>
    <cellStyle name="Note 5 3 2 4 4" xfId="34139" xr:uid="{6BEA578F-E218-4FD2-842F-536362E9B752}"/>
    <cellStyle name="Note 5 3 2 5" xfId="34140" xr:uid="{9E15BC0D-EE50-4640-82F6-A9ADBC491802}"/>
    <cellStyle name="Note 5 3 2 5 2" xfId="34141" xr:uid="{067B26B9-1823-4584-B203-8016AC19D652}"/>
    <cellStyle name="Note 5 3 2 5 2 2" xfId="34142" xr:uid="{D0A5206C-AE6A-4718-8C66-53E470FCEC51}"/>
    <cellStyle name="Note 5 3 2 5 3" xfId="34143" xr:uid="{5E018ABA-3DB8-4794-B73B-13A9395E6B06}"/>
    <cellStyle name="Note 5 3 2 5 4" xfId="34144" xr:uid="{C632464B-029F-4A2B-BCED-4A2996BBFD1C}"/>
    <cellStyle name="Note 5 3 2 6" xfId="34145" xr:uid="{0E05690C-FE4D-4CD8-82D1-ABA84970603B}"/>
    <cellStyle name="Note 5 3 2 6 2" xfId="34146" xr:uid="{7BAB8FD6-D708-48CE-86E3-31C649C42860}"/>
    <cellStyle name="Note 5 3 2 6 2 2" xfId="34147" xr:uid="{559497A4-CB2E-4D59-B31E-07D1E5B9CCA5}"/>
    <cellStyle name="Note 5 3 2 6 3" xfId="34148" xr:uid="{214AFA73-CF38-4C32-8FF5-CC11EF829CCE}"/>
    <cellStyle name="Note 5 3 2 7" xfId="34149" xr:uid="{21800303-9037-47B7-8AD1-EC77FEBD9838}"/>
    <cellStyle name="Note 5 3 2 7 2" xfId="34150" xr:uid="{8DC49B5F-AEB3-4E3C-B991-D780F33BCBDD}"/>
    <cellStyle name="Note 5 3 2 7 2 2" xfId="34151" xr:uid="{A4E4DB96-B33F-48C2-99AB-23D9DB03C360}"/>
    <cellStyle name="Note 5 3 2 7 3" xfId="34152" xr:uid="{426AB70E-9805-42D6-BEBE-7E7C61F5C266}"/>
    <cellStyle name="Note 5 3 2 8" xfId="34153" xr:uid="{4FCFE643-76B2-4E23-B9A3-CA412250C7BB}"/>
    <cellStyle name="Note 5 3 2 8 2" xfId="34154" xr:uid="{8CADBE03-A76D-4A09-B826-D02871CFED04}"/>
    <cellStyle name="Note 5 3 2 8 2 2" xfId="34155" xr:uid="{6CB6BE3E-F48C-45A9-8131-DD96BCF87015}"/>
    <cellStyle name="Note 5 3 2 8 3" xfId="34156" xr:uid="{F36719BD-B8DF-4F03-BF71-B2CCE4DC6226}"/>
    <cellStyle name="Note 5 3 2 9" xfId="34157" xr:uid="{FC10B56E-EBD6-40F7-A73F-90E8F20B5D07}"/>
    <cellStyle name="Note 5 3 2 9 2" xfId="34158" xr:uid="{2797633A-E8F2-4B9A-BE4A-51A576AA29BD}"/>
    <cellStyle name="Note 5 3 2 9 2 2" xfId="34159" xr:uid="{522B64E1-7674-4380-868E-676B5726B825}"/>
    <cellStyle name="Note 5 3 2 9 3" xfId="34160" xr:uid="{EC90A572-9E24-44FF-B882-17DED939AD38}"/>
    <cellStyle name="Note 5 3 20" xfId="34161" xr:uid="{619F2D24-8D2B-4436-BD76-8215426F95D3}"/>
    <cellStyle name="Note 5 3 20 2" xfId="34162" xr:uid="{0BA0BE7E-FA2F-4013-9E81-717D98555A0C}"/>
    <cellStyle name="Note 5 3 20 2 2" xfId="34163" xr:uid="{F07D1FEC-81DB-4495-B2AD-5DE24006167E}"/>
    <cellStyle name="Note 5 3 20 3" xfId="34164" xr:uid="{D1F951AC-9CAC-499B-89CF-5BC18563D2A8}"/>
    <cellStyle name="Note 5 3 21" xfId="34165" xr:uid="{EA228D31-D2A0-4471-9B93-5424AD76F06D}"/>
    <cellStyle name="Note 5 3 21 2" xfId="34166" xr:uid="{0740E845-CE7A-407F-A983-F70D8E27743E}"/>
    <cellStyle name="Note 5 3 22" xfId="34167" xr:uid="{8AB59D10-B81E-4C54-92C4-10E513E7FF8B}"/>
    <cellStyle name="Note 5 3 23" xfId="34168" xr:uid="{DBBC7C79-B914-4FCF-8C2C-1EA689ECD3C1}"/>
    <cellStyle name="Note 5 3 3" xfId="34169" xr:uid="{0425DC5F-143E-4029-9CC8-29B8D54F9B9A}"/>
    <cellStyle name="Note 5 3 3 10" xfId="34170" xr:uid="{E88D6CA7-BAED-40F4-B3CB-6B7EE26B2D89}"/>
    <cellStyle name="Note 5 3 3 10 2" xfId="34171" xr:uid="{D26DE2F4-58A9-46D5-A748-9D94A9368A9F}"/>
    <cellStyle name="Note 5 3 3 10 2 2" xfId="34172" xr:uid="{13301F1B-7111-4F68-AA6A-7E93955DC82B}"/>
    <cellStyle name="Note 5 3 3 10 3" xfId="34173" xr:uid="{CBB68749-C89B-4BAA-8A1A-40268226595E}"/>
    <cellStyle name="Note 5 3 3 11" xfId="34174" xr:uid="{84C5D69E-B007-4FA4-ABB2-B4487B97D1D6}"/>
    <cellStyle name="Note 5 3 3 11 2" xfId="34175" xr:uid="{1DB52BB6-E83F-49B0-B116-FD2B4A4C1C0E}"/>
    <cellStyle name="Note 5 3 3 11 2 2" xfId="34176" xr:uid="{742A64C9-E22D-4773-8F94-F2C724906565}"/>
    <cellStyle name="Note 5 3 3 11 3" xfId="34177" xr:uid="{650C1A48-551D-47E0-AB26-FEC9002D7100}"/>
    <cellStyle name="Note 5 3 3 12" xfId="34178" xr:uid="{AAF756D8-BCD2-4DCE-86B4-C547F7AF9B14}"/>
    <cellStyle name="Note 5 3 3 12 2" xfId="34179" xr:uid="{DEAC9761-EEEA-475D-A3ED-D33473A290DC}"/>
    <cellStyle name="Note 5 3 3 12 2 2" xfId="34180" xr:uid="{1FFB768B-2AE6-42E7-9689-BE5EE3A9816D}"/>
    <cellStyle name="Note 5 3 3 12 3" xfId="34181" xr:uid="{1E39E911-CFB2-4819-861F-F404CAA782C1}"/>
    <cellStyle name="Note 5 3 3 13" xfId="34182" xr:uid="{26BD6B2B-C6C3-4DB8-B736-1D2C1C8A303C}"/>
    <cellStyle name="Note 5 3 3 13 2" xfId="34183" xr:uid="{E26F975E-4078-4E63-8603-3A6BF2F20D05}"/>
    <cellStyle name="Note 5 3 3 13 2 2" xfId="34184" xr:uid="{EF704501-1D10-4336-9E50-DD4A172D62D9}"/>
    <cellStyle name="Note 5 3 3 13 3" xfId="34185" xr:uid="{4566939D-A250-4C02-929E-9FA60E533BD5}"/>
    <cellStyle name="Note 5 3 3 14" xfId="34186" xr:uid="{7C1FF2F0-FBB1-41E4-8119-DF8576F0F1E4}"/>
    <cellStyle name="Note 5 3 3 14 2" xfId="34187" xr:uid="{C2B30B6E-CF59-4512-B02E-1A3D6CA96BEB}"/>
    <cellStyle name="Note 5 3 3 14 2 2" xfId="34188" xr:uid="{3E1D82C8-39CE-42A7-B88D-FDCB30952D55}"/>
    <cellStyle name="Note 5 3 3 14 3" xfId="34189" xr:uid="{1E79549A-BB26-4451-AC56-6CA4BDFD99FD}"/>
    <cellStyle name="Note 5 3 3 15" xfId="34190" xr:uid="{BB07A521-6199-46A4-9C0F-29987AA00F93}"/>
    <cellStyle name="Note 5 3 3 15 2" xfId="34191" xr:uid="{339D8844-5E74-48DC-B281-B59E892721B2}"/>
    <cellStyle name="Note 5 3 3 15 2 2" xfId="34192" xr:uid="{EE6C4738-4D85-45FB-8434-D152448DDCB6}"/>
    <cellStyle name="Note 5 3 3 15 3" xfId="34193" xr:uid="{3B9B8F7D-7F29-49C2-893A-A3FA9DA0B1B4}"/>
    <cellStyle name="Note 5 3 3 16" xfId="34194" xr:uid="{DE07B12E-5EF7-40CA-B3CD-95A1CCF49184}"/>
    <cellStyle name="Note 5 3 3 16 2" xfId="34195" xr:uid="{7F8F07A5-CA99-457A-B3E8-505E35AF8F82}"/>
    <cellStyle name="Note 5 3 3 16 2 2" xfId="34196" xr:uid="{B8B8F220-9E17-49D5-B677-034D74D63BE9}"/>
    <cellStyle name="Note 5 3 3 16 3" xfId="34197" xr:uid="{68FAA1B1-5D16-47C9-B13C-3234138AE48A}"/>
    <cellStyle name="Note 5 3 3 17" xfId="34198" xr:uid="{990E951A-9BED-4452-A6EE-35D6C4ADAAD4}"/>
    <cellStyle name="Note 5 3 3 17 2" xfId="34199" xr:uid="{15B31535-8A6B-40FC-8920-D151045B6509}"/>
    <cellStyle name="Note 5 3 3 17 2 2" xfId="34200" xr:uid="{F0561F4A-D060-4E49-95E5-EF70AA897221}"/>
    <cellStyle name="Note 5 3 3 17 3" xfId="34201" xr:uid="{61FADC6F-0308-4BCA-9721-5470B4618335}"/>
    <cellStyle name="Note 5 3 3 18" xfId="34202" xr:uid="{6CA0A6A6-D00C-4B81-AEBD-6631B4DA53C9}"/>
    <cellStyle name="Note 5 3 3 18 2" xfId="34203" xr:uid="{134CA3EF-4A16-4858-8C85-5B8A91BFD008}"/>
    <cellStyle name="Note 5 3 3 19" xfId="34204" xr:uid="{53BC8236-C940-4554-A2DF-9266E6E20D6F}"/>
    <cellStyle name="Note 5 3 3 2" xfId="34205" xr:uid="{E69FBCCE-6A02-44D6-BA21-3C63ABAC2A27}"/>
    <cellStyle name="Note 5 3 3 2 10" xfId="34206" xr:uid="{35BAF366-51A2-4562-B27B-6015076F13E9}"/>
    <cellStyle name="Note 5 3 3 2 10 2" xfId="34207" xr:uid="{2D30E39F-A593-4980-8136-554DF1480EFB}"/>
    <cellStyle name="Note 5 3 3 2 10 2 2" xfId="34208" xr:uid="{B86D1D00-B025-497B-960B-865D10DBD351}"/>
    <cellStyle name="Note 5 3 3 2 10 3" xfId="34209" xr:uid="{1425985E-E0BC-49AB-814E-5260519B592E}"/>
    <cellStyle name="Note 5 3 3 2 11" xfId="34210" xr:uid="{190B0E7F-21BF-4951-B7B8-46BE9FB02F07}"/>
    <cellStyle name="Note 5 3 3 2 11 2" xfId="34211" xr:uid="{A727681E-2055-4E69-9420-D447E402E8AC}"/>
    <cellStyle name="Note 5 3 3 2 11 2 2" xfId="34212" xr:uid="{52C7C4EB-8FE9-4AA8-8371-07E88AB2D88E}"/>
    <cellStyle name="Note 5 3 3 2 11 3" xfId="34213" xr:uid="{99303C9C-FC9F-4AFB-B483-6D88CABBE0CF}"/>
    <cellStyle name="Note 5 3 3 2 12" xfId="34214" xr:uid="{715849C7-74DD-4EF4-80D3-74CDE95D6E95}"/>
    <cellStyle name="Note 5 3 3 2 12 2" xfId="34215" xr:uid="{2693D464-66F0-46EE-8134-3A7D9B2BDD32}"/>
    <cellStyle name="Note 5 3 3 2 12 2 2" xfId="34216" xr:uid="{8AFE8643-0183-45DC-8667-853C6A8DDED8}"/>
    <cellStyle name="Note 5 3 3 2 12 3" xfId="34217" xr:uid="{731A3939-CE08-4E16-99DC-55D496C0215A}"/>
    <cellStyle name="Note 5 3 3 2 13" xfId="34218" xr:uid="{BB30F08B-ABBC-4D14-B675-D96F52226176}"/>
    <cellStyle name="Note 5 3 3 2 13 2" xfId="34219" xr:uid="{56BD81DE-C74D-4F5D-9B20-A859A23A0E96}"/>
    <cellStyle name="Note 5 3 3 2 13 2 2" xfId="34220" xr:uid="{1F654A57-2FE6-4EAD-933B-8C6F99BC4C2D}"/>
    <cellStyle name="Note 5 3 3 2 13 3" xfId="34221" xr:uid="{502B7BC6-47EA-4D49-90D6-4A7C5341CBDD}"/>
    <cellStyle name="Note 5 3 3 2 14" xfId="34222" xr:uid="{27224C4E-5807-4979-B6AE-7A1DDE4699F5}"/>
    <cellStyle name="Note 5 3 3 2 14 2" xfId="34223" xr:uid="{A6F59FF1-E7B7-4949-B9E4-132C87D62B14}"/>
    <cellStyle name="Note 5 3 3 2 14 2 2" xfId="34224" xr:uid="{613F3768-DFF0-4D21-B4B6-81E9B208317B}"/>
    <cellStyle name="Note 5 3 3 2 14 3" xfId="34225" xr:uid="{98148B47-B45F-4680-90DC-6FDDBC7B5AE4}"/>
    <cellStyle name="Note 5 3 3 2 15" xfId="34226" xr:uid="{17E4A919-CC8F-471B-A0C5-261DFDF993DA}"/>
    <cellStyle name="Note 5 3 3 2 15 2" xfId="34227" xr:uid="{EE7273B1-BEEA-428E-A5A6-4DC21E8F7590}"/>
    <cellStyle name="Note 5 3 3 2 15 2 2" xfId="34228" xr:uid="{756F9DE5-BE00-4542-BADE-A6038842EA01}"/>
    <cellStyle name="Note 5 3 3 2 15 3" xfId="34229" xr:uid="{2653244A-EB77-4282-991A-68AAE8D1FB8D}"/>
    <cellStyle name="Note 5 3 3 2 16" xfId="34230" xr:uid="{6E08C0EF-C2B1-4134-907D-512E5D5E2E05}"/>
    <cellStyle name="Note 5 3 3 2 16 2" xfId="34231" xr:uid="{FD1A56AE-2D95-4111-8041-D0F689D7E5A9}"/>
    <cellStyle name="Note 5 3 3 2 16 2 2" xfId="34232" xr:uid="{A9A925B2-8524-4D32-AD33-9515DEC4E514}"/>
    <cellStyle name="Note 5 3 3 2 16 3" xfId="34233" xr:uid="{9107EBBF-9CF6-4D52-89AF-D5CC4F3A7B69}"/>
    <cellStyle name="Note 5 3 3 2 17" xfId="34234" xr:uid="{6D4A5AC9-A3D2-41C7-9FE3-38BBA814B107}"/>
    <cellStyle name="Note 5 3 3 2 17 2" xfId="34235" xr:uid="{92570393-E731-4739-981E-724A9ECEC264}"/>
    <cellStyle name="Note 5 3 3 2 17 2 2" xfId="34236" xr:uid="{CF2D6B87-8991-41E0-9BB2-CB5522DD6565}"/>
    <cellStyle name="Note 5 3 3 2 17 3" xfId="34237" xr:uid="{8D454809-379C-4304-B91B-1808DF69CBF2}"/>
    <cellStyle name="Note 5 3 3 2 18" xfId="34238" xr:uid="{E04EE43C-1A75-4242-960F-288CC5EC5111}"/>
    <cellStyle name="Note 5 3 3 2 18 2" xfId="34239" xr:uid="{CDB0C6C4-55B7-4488-B00B-248255BFE59C}"/>
    <cellStyle name="Note 5 3 3 2 18 2 2" xfId="34240" xr:uid="{1EA6B81D-AC55-4770-90CA-286EDCE1E5A5}"/>
    <cellStyle name="Note 5 3 3 2 18 3" xfId="34241" xr:uid="{9BF08474-F6D0-453E-B712-2FBB894B5878}"/>
    <cellStyle name="Note 5 3 3 2 19" xfId="34242" xr:uid="{86EF82E1-8087-4590-9996-93BB18BA9C15}"/>
    <cellStyle name="Note 5 3 3 2 19 2" xfId="34243" xr:uid="{B77C37AD-A25D-48D2-BF62-9E4B2F736536}"/>
    <cellStyle name="Note 5 3 3 2 19 2 2" xfId="34244" xr:uid="{8C6819F1-ECEE-4F40-A957-1500E17F5901}"/>
    <cellStyle name="Note 5 3 3 2 19 3" xfId="34245" xr:uid="{6D895A38-9F7B-4E4B-A8CB-F503AF806794}"/>
    <cellStyle name="Note 5 3 3 2 2" xfId="34246" xr:uid="{059BE42B-9109-45A4-A35A-7833EBF268B0}"/>
    <cellStyle name="Note 5 3 3 2 2 2" xfId="34247" xr:uid="{5790B90E-9022-4612-BA16-D6BDFC7BE7C4}"/>
    <cellStyle name="Note 5 3 3 2 2 2 2" xfId="34248" xr:uid="{8F8A8F69-05B9-4C65-9009-5E5EC8ABAAC9}"/>
    <cellStyle name="Note 5 3 3 2 2 3" xfId="34249" xr:uid="{BC595109-62BB-4D48-9A81-B604EF491EB6}"/>
    <cellStyle name="Note 5 3 3 2 2 4" xfId="34250" xr:uid="{A1F1E6D7-F563-42C4-9858-4C6B9111D853}"/>
    <cellStyle name="Note 5 3 3 2 20" xfId="34251" xr:uid="{EA7514AB-3FCE-4AF7-90AB-0495968230D2}"/>
    <cellStyle name="Note 5 3 3 2 20 2" xfId="34252" xr:uid="{9E1735FA-447C-4FAA-8F18-E587B893782E}"/>
    <cellStyle name="Note 5 3 3 2 20 2 2" xfId="34253" xr:uid="{998CEE6F-882C-41FE-A105-2610BDFAE2FD}"/>
    <cellStyle name="Note 5 3 3 2 20 3" xfId="34254" xr:uid="{19B9718F-007A-42D6-AED9-211A76C39636}"/>
    <cellStyle name="Note 5 3 3 2 21" xfId="34255" xr:uid="{ADF41748-2A1E-4A9B-980D-74079899232C}"/>
    <cellStyle name="Note 5 3 3 2 21 2" xfId="34256" xr:uid="{E58CFB38-2550-4A7F-B6EB-83BB2880BED0}"/>
    <cellStyle name="Note 5 3 3 2 22" xfId="34257" xr:uid="{C9D10477-B24C-4E82-ADAB-8D1B2B4782F3}"/>
    <cellStyle name="Note 5 3 3 2 23" xfId="34258" xr:uid="{8281BCD8-F496-4F6D-BFA7-1AA3A2A7295C}"/>
    <cellStyle name="Note 5 3 3 2 3" xfId="34259" xr:uid="{A67948AC-D62B-421D-9FD8-91D830879823}"/>
    <cellStyle name="Note 5 3 3 2 3 2" xfId="34260" xr:uid="{F2F25562-7E6E-4E4C-8441-883C42165052}"/>
    <cellStyle name="Note 5 3 3 2 3 2 2" xfId="34261" xr:uid="{CD949A1A-1E5F-4E2D-AC61-F4307E4A0E7D}"/>
    <cellStyle name="Note 5 3 3 2 3 3" xfId="34262" xr:uid="{4DA6C831-B058-4B6F-871E-A4EC0E812D77}"/>
    <cellStyle name="Note 5 3 3 2 3 4" xfId="34263" xr:uid="{6E9E11F7-5693-4E01-B6F2-4D7ED03FB3DD}"/>
    <cellStyle name="Note 5 3 3 2 4" xfId="34264" xr:uid="{AABE30CE-645D-43DD-BC69-E71CD6CD4DBA}"/>
    <cellStyle name="Note 5 3 3 2 4 2" xfId="34265" xr:uid="{668FD0DC-9EF8-40B1-BA77-D26792DD69F0}"/>
    <cellStyle name="Note 5 3 3 2 4 2 2" xfId="34266" xr:uid="{2668CD90-DDDB-4678-BECF-901C97393555}"/>
    <cellStyle name="Note 5 3 3 2 4 3" xfId="34267" xr:uid="{FE4F79AC-6818-41AD-8B73-374985980959}"/>
    <cellStyle name="Note 5 3 3 2 5" xfId="34268" xr:uid="{6BA2EED2-DA57-4727-8E54-34F791C7D1FB}"/>
    <cellStyle name="Note 5 3 3 2 5 2" xfId="34269" xr:uid="{B3ECD831-A3F1-475E-B2C5-AF79014E1DA5}"/>
    <cellStyle name="Note 5 3 3 2 5 2 2" xfId="34270" xr:uid="{A7C6B057-4B77-48E8-8F5C-E338CC8D79FF}"/>
    <cellStyle name="Note 5 3 3 2 5 3" xfId="34271" xr:uid="{D10EDA06-2C19-4FCC-A32A-D8900A7469DF}"/>
    <cellStyle name="Note 5 3 3 2 6" xfId="34272" xr:uid="{FDBA219E-ED40-4AA4-9464-AAB37E595F0C}"/>
    <cellStyle name="Note 5 3 3 2 6 2" xfId="34273" xr:uid="{C06AB012-17CD-4579-A5D2-CD9D21F6AEEB}"/>
    <cellStyle name="Note 5 3 3 2 6 2 2" xfId="34274" xr:uid="{DCA4B337-0E60-4931-AB2E-451E8C2A4C53}"/>
    <cellStyle name="Note 5 3 3 2 6 3" xfId="34275" xr:uid="{0C55BBB8-96BF-48B7-9098-9D848457EF98}"/>
    <cellStyle name="Note 5 3 3 2 7" xfId="34276" xr:uid="{D6B16012-842D-4537-8B8F-FAADB3E09BB4}"/>
    <cellStyle name="Note 5 3 3 2 7 2" xfId="34277" xr:uid="{AC161C4F-F4CD-43F7-934A-29318B3F2167}"/>
    <cellStyle name="Note 5 3 3 2 7 2 2" xfId="34278" xr:uid="{B6AB7496-6675-4392-B27B-CC2BC44A5B05}"/>
    <cellStyle name="Note 5 3 3 2 7 3" xfId="34279" xr:uid="{9B35F887-2924-4015-9C0B-652829DB177C}"/>
    <cellStyle name="Note 5 3 3 2 8" xfId="34280" xr:uid="{B2327E4A-766C-4097-9062-E4BCE77A0B66}"/>
    <cellStyle name="Note 5 3 3 2 8 2" xfId="34281" xr:uid="{CC318DB6-05DA-42CF-A7A3-DC2DE75EC5C3}"/>
    <cellStyle name="Note 5 3 3 2 8 2 2" xfId="34282" xr:uid="{0B793DEB-90D7-4A4F-A9F5-6927478C5B34}"/>
    <cellStyle name="Note 5 3 3 2 8 3" xfId="34283" xr:uid="{A7FE23FB-B440-47A3-ABA6-216CDC350683}"/>
    <cellStyle name="Note 5 3 3 2 9" xfId="34284" xr:uid="{78548784-8F82-44C3-B801-0421A75B39BF}"/>
    <cellStyle name="Note 5 3 3 2 9 2" xfId="34285" xr:uid="{C0600923-AD4E-470F-880B-67FD1C8C5AFD}"/>
    <cellStyle name="Note 5 3 3 2 9 2 2" xfId="34286" xr:uid="{93D1C64D-17C7-400F-BDCA-92C8EF53D7AD}"/>
    <cellStyle name="Note 5 3 3 2 9 3" xfId="34287" xr:uid="{A2AFA2B7-96B3-4CA7-852B-EDEBCC1C98C8}"/>
    <cellStyle name="Note 5 3 3 20" xfId="34288" xr:uid="{C05FA8B4-3CA5-485A-B560-DED6C234D610}"/>
    <cellStyle name="Note 5 3 3 3" xfId="34289" xr:uid="{F00C25D1-684C-4433-B8DB-29F20757EAA3}"/>
    <cellStyle name="Note 5 3 3 3 2" xfId="34290" xr:uid="{363EDBF7-CE04-4378-9054-5151B7E6946B}"/>
    <cellStyle name="Note 5 3 3 3 2 2" xfId="34291" xr:uid="{37077C0F-E1F9-41E4-9EB4-829C801121CB}"/>
    <cellStyle name="Note 5 3 3 3 3" xfId="34292" xr:uid="{5E2F58BB-EDD0-4B34-A0BE-F0EAC30F0DA0}"/>
    <cellStyle name="Note 5 3 3 3 4" xfId="34293" xr:uid="{592CB237-65B2-41A5-A548-E48C452DD595}"/>
    <cellStyle name="Note 5 3 3 4" xfId="34294" xr:uid="{B840BC3C-082C-4B58-B370-09620C307BEE}"/>
    <cellStyle name="Note 5 3 3 4 2" xfId="34295" xr:uid="{288A7098-B199-4622-9C1D-2787CE24AA9F}"/>
    <cellStyle name="Note 5 3 3 4 2 2" xfId="34296" xr:uid="{B62A4211-15ED-4198-9C74-FD065E606FEC}"/>
    <cellStyle name="Note 5 3 3 4 3" xfId="34297" xr:uid="{9BCF927A-A60A-4D2A-9FAF-403A2AD2A90E}"/>
    <cellStyle name="Note 5 3 3 4 4" xfId="34298" xr:uid="{A3A210E9-9AB1-4363-B56B-490EDE20192B}"/>
    <cellStyle name="Note 5 3 3 5" xfId="34299" xr:uid="{AEDCEC3E-F652-4130-879E-A39520FEBAF7}"/>
    <cellStyle name="Note 5 3 3 5 2" xfId="34300" xr:uid="{B0373A46-097B-4FFC-926F-B13FBB01C8A3}"/>
    <cellStyle name="Note 5 3 3 5 2 2" xfId="34301" xr:uid="{5BFFEC5D-3C45-4433-8E2B-F4DAC951D633}"/>
    <cellStyle name="Note 5 3 3 5 3" xfId="34302" xr:uid="{3BC318ED-018D-417B-9F66-BA5ABA6A2FB6}"/>
    <cellStyle name="Note 5 3 3 6" xfId="34303" xr:uid="{2880A8AF-9C5D-4BAF-9EDA-D4869C80A919}"/>
    <cellStyle name="Note 5 3 3 6 2" xfId="34304" xr:uid="{5A326774-4F4E-4D40-93E2-DCA24443070F}"/>
    <cellStyle name="Note 5 3 3 6 2 2" xfId="34305" xr:uid="{F0757510-8427-45F5-AB1A-AA953E36636B}"/>
    <cellStyle name="Note 5 3 3 6 3" xfId="34306" xr:uid="{B011198B-6F40-4589-A15F-9B1FAB0A85B7}"/>
    <cellStyle name="Note 5 3 3 7" xfId="34307" xr:uid="{74CDEADF-AE09-45CE-AEFE-30D4EAA90967}"/>
    <cellStyle name="Note 5 3 3 7 2" xfId="34308" xr:uid="{14224399-9BF6-4B37-B524-CF090947250D}"/>
    <cellStyle name="Note 5 3 3 7 2 2" xfId="34309" xr:uid="{64652813-5FCF-45E1-BD48-B64D5846CFAD}"/>
    <cellStyle name="Note 5 3 3 7 3" xfId="34310" xr:uid="{2D651B3B-238C-4C1B-A2CA-5BABE0DC61B4}"/>
    <cellStyle name="Note 5 3 3 8" xfId="34311" xr:uid="{0016102C-3A87-4F11-8399-C23DB3FFDB2D}"/>
    <cellStyle name="Note 5 3 3 8 2" xfId="34312" xr:uid="{643A3625-D14F-430B-A92D-F0934847746D}"/>
    <cellStyle name="Note 5 3 3 8 2 2" xfId="34313" xr:uid="{A6F8B7E5-6976-4319-BB94-CA667D33DC37}"/>
    <cellStyle name="Note 5 3 3 8 3" xfId="34314" xr:uid="{E7A71A81-4006-433F-BDE4-28F2D0598094}"/>
    <cellStyle name="Note 5 3 3 9" xfId="34315" xr:uid="{4DE60FBE-E692-4554-9C86-A2AB1A42D327}"/>
    <cellStyle name="Note 5 3 3 9 2" xfId="34316" xr:uid="{784008C1-03DC-4420-965F-200F81D43735}"/>
    <cellStyle name="Note 5 3 3 9 2 2" xfId="34317" xr:uid="{B9C020CB-D49C-4C05-914B-8B9731ABD149}"/>
    <cellStyle name="Note 5 3 3 9 3" xfId="34318" xr:uid="{BEF74F96-A0E7-4435-BA8C-AE8E5AA76481}"/>
    <cellStyle name="Note 5 3 4" xfId="34319" xr:uid="{FC32E839-54F2-4AFD-A5DF-A64B2BFB651C}"/>
    <cellStyle name="Note 5 3 4 10" xfId="34320" xr:uid="{917FD011-D044-4297-BDC3-4C70E7A65585}"/>
    <cellStyle name="Note 5 3 4 10 2" xfId="34321" xr:uid="{E2A5F809-A442-4FAE-961E-7CDF9F3A9B60}"/>
    <cellStyle name="Note 5 3 4 10 2 2" xfId="34322" xr:uid="{422473D4-E2EC-4326-88EF-41DFBAF7398F}"/>
    <cellStyle name="Note 5 3 4 10 3" xfId="34323" xr:uid="{AD6A405C-5C4A-45D6-AE4F-81AF7BC4E58A}"/>
    <cellStyle name="Note 5 3 4 11" xfId="34324" xr:uid="{3BDD1B0C-92DB-44E9-ABE2-24B5884AFA1C}"/>
    <cellStyle name="Note 5 3 4 11 2" xfId="34325" xr:uid="{AD9FF2E3-A486-41EC-8E2C-46136A4647D2}"/>
    <cellStyle name="Note 5 3 4 11 2 2" xfId="34326" xr:uid="{19CF8A75-5F01-41C1-BC21-B63E006E3874}"/>
    <cellStyle name="Note 5 3 4 11 3" xfId="34327" xr:uid="{1975C1BB-AAD6-4C88-9F83-37DA32CF9844}"/>
    <cellStyle name="Note 5 3 4 12" xfId="34328" xr:uid="{FDCE698D-FEE7-4BBC-B10F-08C127BCCE88}"/>
    <cellStyle name="Note 5 3 4 12 2" xfId="34329" xr:uid="{898A3447-C2D4-47E1-ACB9-2BF11E3E9EAE}"/>
    <cellStyle name="Note 5 3 4 12 2 2" xfId="34330" xr:uid="{CA808B89-8548-429C-89E8-7B9CB7F6E77B}"/>
    <cellStyle name="Note 5 3 4 12 3" xfId="34331" xr:uid="{9AFBBB2D-0D8A-4F73-9CDB-F6A5645AC517}"/>
    <cellStyle name="Note 5 3 4 13" xfId="34332" xr:uid="{B21B78D0-CB3D-4C94-B01F-C0761D136CB6}"/>
    <cellStyle name="Note 5 3 4 13 2" xfId="34333" xr:uid="{BABD663C-C972-4197-B73B-0C37053744DD}"/>
    <cellStyle name="Note 5 3 4 13 2 2" xfId="34334" xr:uid="{D4B3E582-0395-4181-8851-93752B99B354}"/>
    <cellStyle name="Note 5 3 4 13 3" xfId="34335" xr:uid="{D2BF0982-AB30-4D82-B3FA-62F44F048A62}"/>
    <cellStyle name="Note 5 3 4 14" xfId="34336" xr:uid="{EAB4DD6E-00BE-4738-B2CC-8C8F939A284E}"/>
    <cellStyle name="Note 5 3 4 14 2" xfId="34337" xr:uid="{4703B78B-430E-4D38-91A4-EEE91E6FB9A1}"/>
    <cellStyle name="Note 5 3 4 14 2 2" xfId="34338" xr:uid="{97FE2993-4700-4F11-8B26-70C71DEB7B53}"/>
    <cellStyle name="Note 5 3 4 14 3" xfId="34339" xr:uid="{754E5DCF-4283-458C-889D-7E57B227F8D3}"/>
    <cellStyle name="Note 5 3 4 15" xfId="34340" xr:uid="{B1AA72A5-6507-40DC-8F41-FD50E3D5CA0F}"/>
    <cellStyle name="Note 5 3 4 15 2" xfId="34341" xr:uid="{AC8618B6-A5EA-44E3-B845-938286EF4E3E}"/>
    <cellStyle name="Note 5 3 4 15 2 2" xfId="34342" xr:uid="{1BA6E06B-9DC2-4EE8-BEDF-328BD861C968}"/>
    <cellStyle name="Note 5 3 4 15 3" xfId="34343" xr:uid="{6870D637-60CD-40A2-88DF-1D4D23011031}"/>
    <cellStyle name="Note 5 3 4 16" xfId="34344" xr:uid="{EA9579E6-037F-4E82-B242-C5A183F68A2D}"/>
    <cellStyle name="Note 5 3 4 16 2" xfId="34345" xr:uid="{EF56A006-8D6E-4581-9324-82D4E307872C}"/>
    <cellStyle name="Note 5 3 4 16 2 2" xfId="34346" xr:uid="{AE6AB512-2270-49D6-85AF-D40ED12153E8}"/>
    <cellStyle name="Note 5 3 4 16 3" xfId="34347" xr:uid="{A38F9FB5-FAD7-402E-B2E1-EB89F7434DE9}"/>
    <cellStyle name="Note 5 3 4 17" xfId="34348" xr:uid="{77CCFB19-ED6F-4949-BE3D-811E2894AE6A}"/>
    <cellStyle name="Note 5 3 4 17 2" xfId="34349" xr:uid="{04D1C042-41FE-4FAD-97E2-483623E90245}"/>
    <cellStyle name="Note 5 3 4 17 2 2" xfId="34350" xr:uid="{5260E38F-83E8-4497-ADBC-75876BAA56F6}"/>
    <cellStyle name="Note 5 3 4 17 3" xfId="34351" xr:uid="{1463FB06-CB12-49D6-91C9-60C01D586D5A}"/>
    <cellStyle name="Note 5 3 4 18" xfId="34352" xr:uid="{BB15B6A3-596A-4B6F-97F0-114A6C010969}"/>
    <cellStyle name="Note 5 3 4 18 2" xfId="34353" xr:uid="{702D2AA2-0246-4B76-8553-9C2024E25374}"/>
    <cellStyle name="Note 5 3 4 18 2 2" xfId="34354" xr:uid="{6D601662-E476-4C41-8361-508862ED106E}"/>
    <cellStyle name="Note 5 3 4 18 3" xfId="34355" xr:uid="{2B29371A-9F41-4338-BB6E-9F649A36C846}"/>
    <cellStyle name="Note 5 3 4 19" xfId="34356" xr:uid="{EB1238CB-1875-4995-83DC-AC77F13B49CB}"/>
    <cellStyle name="Note 5 3 4 19 2" xfId="34357" xr:uid="{ABD6066A-7170-4B4C-AA58-252A939AD379}"/>
    <cellStyle name="Note 5 3 4 19 2 2" xfId="34358" xr:uid="{A06CB181-B162-4999-9DD7-64023CF49EEE}"/>
    <cellStyle name="Note 5 3 4 19 3" xfId="34359" xr:uid="{4B4F1960-1EE6-430A-B629-5AE69F1CF34B}"/>
    <cellStyle name="Note 5 3 4 2" xfId="34360" xr:uid="{E66C142D-A952-492C-A6E2-8F35F88DD7F2}"/>
    <cellStyle name="Note 5 3 4 2 10" xfId="34361" xr:uid="{7C77D6ED-B61F-4344-89B9-C25713355750}"/>
    <cellStyle name="Note 5 3 4 2 10 2" xfId="34362" xr:uid="{3230C714-5929-481B-8657-78BFFE800947}"/>
    <cellStyle name="Note 5 3 4 2 10 2 2" xfId="34363" xr:uid="{36328E02-B662-43C7-890E-74543A796A64}"/>
    <cellStyle name="Note 5 3 4 2 10 3" xfId="34364" xr:uid="{9E68F2D2-7012-4181-92A4-1B464E701A37}"/>
    <cellStyle name="Note 5 3 4 2 11" xfId="34365" xr:uid="{FB4D6A5C-108C-4580-B707-44305BEE001B}"/>
    <cellStyle name="Note 5 3 4 2 11 2" xfId="34366" xr:uid="{4AF75EAC-D0FE-486C-BFE2-91CF7379CE4B}"/>
    <cellStyle name="Note 5 3 4 2 11 2 2" xfId="34367" xr:uid="{E53B6062-B973-49A4-A167-FBC0B340CB91}"/>
    <cellStyle name="Note 5 3 4 2 11 3" xfId="34368" xr:uid="{02846508-6499-41AB-8919-E873B3114810}"/>
    <cellStyle name="Note 5 3 4 2 12" xfId="34369" xr:uid="{92EA9CA1-B7B7-4A7B-877A-0B81B853D9DF}"/>
    <cellStyle name="Note 5 3 4 2 12 2" xfId="34370" xr:uid="{F89DF5AA-A40C-49AF-AFCC-D10B0187F49A}"/>
    <cellStyle name="Note 5 3 4 2 12 2 2" xfId="34371" xr:uid="{03A77FF2-7FFC-4978-8495-0EAC6D2A93D8}"/>
    <cellStyle name="Note 5 3 4 2 12 3" xfId="34372" xr:uid="{C22285B8-9933-4F2C-ABE4-46105C8C3B03}"/>
    <cellStyle name="Note 5 3 4 2 13" xfId="34373" xr:uid="{4DB745DA-76C9-4427-8344-87CF0D4198E1}"/>
    <cellStyle name="Note 5 3 4 2 13 2" xfId="34374" xr:uid="{83CB9957-7FBF-44E5-ADA3-3BE4DA6065A1}"/>
    <cellStyle name="Note 5 3 4 2 13 2 2" xfId="34375" xr:uid="{FC5ED7BC-1880-4731-B866-ED9E9E82BCA6}"/>
    <cellStyle name="Note 5 3 4 2 13 3" xfId="34376" xr:uid="{BE268A79-706E-4FF7-B4A6-36814C0A561D}"/>
    <cellStyle name="Note 5 3 4 2 14" xfId="34377" xr:uid="{FBD153A8-028E-4843-9C66-FB7A83385447}"/>
    <cellStyle name="Note 5 3 4 2 14 2" xfId="34378" xr:uid="{68485D94-9086-43A2-99D7-9052B239DFFA}"/>
    <cellStyle name="Note 5 3 4 2 14 2 2" xfId="34379" xr:uid="{8CEAB0DD-B4D6-47C9-A2E7-F97943D60C5C}"/>
    <cellStyle name="Note 5 3 4 2 14 3" xfId="34380" xr:uid="{0919BD98-5C27-4D14-AF4A-8C0300C3FB2C}"/>
    <cellStyle name="Note 5 3 4 2 15" xfId="34381" xr:uid="{D1327326-511E-4E87-BD4A-AA10A9173D59}"/>
    <cellStyle name="Note 5 3 4 2 15 2" xfId="34382" xr:uid="{A7AE3A25-8023-4D89-A3DA-7E05D3B5A1B1}"/>
    <cellStyle name="Note 5 3 4 2 15 2 2" xfId="34383" xr:uid="{DA4101C9-F6AD-4D64-8B5F-B52E97EED130}"/>
    <cellStyle name="Note 5 3 4 2 15 3" xfId="34384" xr:uid="{4D6864C6-B996-4187-8670-A2A9BE8E55E7}"/>
    <cellStyle name="Note 5 3 4 2 16" xfId="34385" xr:uid="{4B86722D-E939-45C6-9134-C1BC0FC09B8D}"/>
    <cellStyle name="Note 5 3 4 2 16 2" xfId="34386" xr:uid="{B3D1D548-D9A9-486E-9605-05E0D9F93F86}"/>
    <cellStyle name="Note 5 3 4 2 16 2 2" xfId="34387" xr:uid="{2E63FC23-3113-4C93-8796-6D910F42E0D3}"/>
    <cellStyle name="Note 5 3 4 2 16 3" xfId="34388" xr:uid="{A348A8FA-8537-4615-BDEC-DA5AC4946AB4}"/>
    <cellStyle name="Note 5 3 4 2 17" xfId="34389" xr:uid="{92A43374-0C7B-43B6-B926-1F8D8B5D9728}"/>
    <cellStyle name="Note 5 3 4 2 17 2" xfId="34390" xr:uid="{7569B2D8-B51F-490F-95F7-7E906021D38E}"/>
    <cellStyle name="Note 5 3 4 2 17 2 2" xfId="34391" xr:uid="{C68745D2-DD14-43FB-AD1C-34899A53AF8E}"/>
    <cellStyle name="Note 5 3 4 2 17 3" xfId="34392" xr:uid="{00240213-D3F6-4B1C-B06B-5BBADFC8358F}"/>
    <cellStyle name="Note 5 3 4 2 18" xfId="34393" xr:uid="{70A08BAA-5C98-4696-B0F7-2F58B4FF6C68}"/>
    <cellStyle name="Note 5 3 4 2 18 2" xfId="34394" xr:uid="{51E50277-C810-4DB4-BCF9-043CE13B2A8D}"/>
    <cellStyle name="Note 5 3 4 2 18 2 2" xfId="34395" xr:uid="{15642DF6-5B0D-4347-B5F2-A5B46305D02E}"/>
    <cellStyle name="Note 5 3 4 2 18 3" xfId="34396" xr:uid="{9C2E783A-2CC4-4F61-9CA1-AA5A259D0102}"/>
    <cellStyle name="Note 5 3 4 2 19" xfId="34397" xr:uid="{DF034AF0-B2D9-4228-9845-C244BF0080B0}"/>
    <cellStyle name="Note 5 3 4 2 19 2" xfId="34398" xr:uid="{8804A874-C5D5-4901-9287-9384DE4C9836}"/>
    <cellStyle name="Note 5 3 4 2 19 2 2" xfId="34399" xr:uid="{95FB1247-8C45-4941-AE4B-F4A0A400A13A}"/>
    <cellStyle name="Note 5 3 4 2 19 3" xfId="34400" xr:uid="{8CA39554-55AE-414E-B6F7-3589E2A50F8D}"/>
    <cellStyle name="Note 5 3 4 2 2" xfId="34401" xr:uid="{B0DD9BAC-3D89-49CA-B7E3-0036E33FC70D}"/>
    <cellStyle name="Note 5 3 4 2 2 2" xfId="34402" xr:uid="{8BBA66FF-FBAF-4CD3-91B8-CFD6B5100E20}"/>
    <cellStyle name="Note 5 3 4 2 2 2 2" xfId="34403" xr:uid="{BD5E32A0-4C2E-4D68-90AF-C1AA66F0807F}"/>
    <cellStyle name="Note 5 3 4 2 2 3" xfId="34404" xr:uid="{B4FE07BF-162B-49F1-BB57-0CF9A76E0437}"/>
    <cellStyle name="Note 5 3 4 2 2 4" xfId="34405" xr:uid="{7C234D60-DBAE-4B42-9B19-7DF100984B57}"/>
    <cellStyle name="Note 5 3 4 2 20" xfId="34406" xr:uid="{9D110911-37C9-4990-95C5-9532F2832E81}"/>
    <cellStyle name="Note 5 3 4 2 20 2" xfId="34407" xr:uid="{FEA562F2-AAAB-4C78-A060-DAE39D2B8537}"/>
    <cellStyle name="Note 5 3 4 2 20 2 2" xfId="34408" xr:uid="{0EA9655C-2174-4590-8F80-ED9659DFC876}"/>
    <cellStyle name="Note 5 3 4 2 20 3" xfId="34409" xr:uid="{9734DC5D-C500-4AE9-A2D5-BD5984B08277}"/>
    <cellStyle name="Note 5 3 4 2 21" xfId="34410" xr:uid="{12202E64-FA16-457B-BB39-E865F369B19D}"/>
    <cellStyle name="Note 5 3 4 2 21 2" xfId="34411" xr:uid="{1FD573B1-CE5C-4537-A042-46FDE02A64EE}"/>
    <cellStyle name="Note 5 3 4 2 22" xfId="34412" xr:uid="{88D925FE-CFCF-4C1F-BEE0-B6E2CBBA842B}"/>
    <cellStyle name="Note 5 3 4 2 23" xfId="34413" xr:uid="{09CEDDF6-6BE3-490F-A1E6-1508611FEE51}"/>
    <cellStyle name="Note 5 3 4 2 3" xfId="34414" xr:uid="{580258AB-8F4F-4001-89F6-85A2A1F671CB}"/>
    <cellStyle name="Note 5 3 4 2 3 2" xfId="34415" xr:uid="{6028562B-5D5C-46ED-97DC-7AB39D2F124F}"/>
    <cellStyle name="Note 5 3 4 2 3 2 2" xfId="34416" xr:uid="{1249A454-1671-4DE2-B1BF-404A0231ED89}"/>
    <cellStyle name="Note 5 3 4 2 3 3" xfId="34417" xr:uid="{24EDA38F-468A-405C-B524-1F6D0F67D4FB}"/>
    <cellStyle name="Note 5 3 4 2 4" xfId="34418" xr:uid="{77833812-C102-423F-BF82-72A767E8D783}"/>
    <cellStyle name="Note 5 3 4 2 4 2" xfId="34419" xr:uid="{F5D66EE1-D860-4465-BD6D-207E166E81D7}"/>
    <cellStyle name="Note 5 3 4 2 4 2 2" xfId="34420" xr:uid="{D28E53D0-EDEC-475C-A4FA-0F7A1C237006}"/>
    <cellStyle name="Note 5 3 4 2 4 3" xfId="34421" xr:uid="{DF9BD61B-9E25-4122-A6E8-C7E66BF60EF8}"/>
    <cellStyle name="Note 5 3 4 2 5" xfId="34422" xr:uid="{6850A155-4A99-4A99-A4B7-ADE283892921}"/>
    <cellStyle name="Note 5 3 4 2 5 2" xfId="34423" xr:uid="{6232A0B1-9460-4A69-AE00-EF71569AEE0A}"/>
    <cellStyle name="Note 5 3 4 2 5 2 2" xfId="34424" xr:uid="{828E3747-7BC3-4A76-B522-2826CF588097}"/>
    <cellStyle name="Note 5 3 4 2 5 3" xfId="34425" xr:uid="{7832C0AB-3272-4416-BA60-248178C71591}"/>
    <cellStyle name="Note 5 3 4 2 6" xfId="34426" xr:uid="{D9A41951-0DE7-40F6-9E02-9DF0183BC867}"/>
    <cellStyle name="Note 5 3 4 2 6 2" xfId="34427" xr:uid="{32D85958-07CF-4E86-9D23-B20D6D6B84B6}"/>
    <cellStyle name="Note 5 3 4 2 6 2 2" xfId="34428" xr:uid="{E05F04F3-15C1-47D1-9A20-1A2563705B1D}"/>
    <cellStyle name="Note 5 3 4 2 6 3" xfId="34429" xr:uid="{B5EA01EE-2F74-4E4F-AB81-16040A3D6AAA}"/>
    <cellStyle name="Note 5 3 4 2 7" xfId="34430" xr:uid="{7413DD7E-7ED4-493B-8408-F7DDF70B45F7}"/>
    <cellStyle name="Note 5 3 4 2 7 2" xfId="34431" xr:uid="{90D2523D-0F00-454B-B218-8A6FAAD9A488}"/>
    <cellStyle name="Note 5 3 4 2 7 2 2" xfId="34432" xr:uid="{A3F5B669-ACD2-418C-A3C1-5B10A01CB45A}"/>
    <cellStyle name="Note 5 3 4 2 7 3" xfId="34433" xr:uid="{4C071799-3AB8-49C0-BB52-D904CF7944A2}"/>
    <cellStyle name="Note 5 3 4 2 8" xfId="34434" xr:uid="{AAFACA41-AFCD-4EF8-A093-21604C9ECA59}"/>
    <cellStyle name="Note 5 3 4 2 8 2" xfId="34435" xr:uid="{361CA9A8-4BF4-4B8A-BD9C-8BDA4663FC68}"/>
    <cellStyle name="Note 5 3 4 2 8 2 2" xfId="34436" xr:uid="{B850AC7F-74E8-44A7-8F1C-8A5CF5959EAE}"/>
    <cellStyle name="Note 5 3 4 2 8 3" xfId="34437" xr:uid="{167E7448-DDA5-447F-982A-DB70A2F5202F}"/>
    <cellStyle name="Note 5 3 4 2 9" xfId="34438" xr:uid="{B2C90AC4-1982-4C0A-9D27-AF006BFF0362}"/>
    <cellStyle name="Note 5 3 4 2 9 2" xfId="34439" xr:uid="{947108E5-3500-4F67-A934-C6DE8E008B86}"/>
    <cellStyle name="Note 5 3 4 2 9 2 2" xfId="34440" xr:uid="{909DC746-B0BD-44A1-BA90-B7C6522C688A}"/>
    <cellStyle name="Note 5 3 4 2 9 3" xfId="34441" xr:uid="{F0AB74BA-A9B2-4EED-9E44-AFB998A77807}"/>
    <cellStyle name="Note 5 3 4 20" xfId="34442" xr:uid="{9482A7CA-3D60-45E7-BFF8-B93CABAEC0F2}"/>
    <cellStyle name="Note 5 3 4 20 2" xfId="34443" xr:uid="{63B8A4BF-50AF-4A5C-829C-0375EBC4FDBF}"/>
    <cellStyle name="Note 5 3 4 20 2 2" xfId="34444" xr:uid="{2D35250D-E8C5-49BB-B1E2-80FA8BBF6349}"/>
    <cellStyle name="Note 5 3 4 20 3" xfId="34445" xr:uid="{BE9F0329-5AE2-4953-8169-2EBB4E0C02D7}"/>
    <cellStyle name="Note 5 3 4 21" xfId="34446" xr:uid="{F4E818B4-B98C-4B8D-9A77-38ED6A77DC62}"/>
    <cellStyle name="Note 5 3 4 21 2" xfId="34447" xr:uid="{8C41F790-D691-406A-89FD-5A8BD3173F6B}"/>
    <cellStyle name="Note 5 3 4 21 2 2" xfId="34448" xr:uid="{C67A310C-3BE8-4EC3-9027-7766ADA24C1A}"/>
    <cellStyle name="Note 5 3 4 21 3" xfId="34449" xr:uid="{26D1985C-FDA8-4E86-AD1B-04096B538415}"/>
    <cellStyle name="Note 5 3 4 22" xfId="34450" xr:uid="{374FE529-3A50-4FD7-8938-7C15E0B54081}"/>
    <cellStyle name="Note 5 3 4 22 2" xfId="34451" xr:uid="{68355675-A6F8-42D3-A441-40D3D5B17808}"/>
    <cellStyle name="Note 5 3 4 23" xfId="34452" xr:uid="{35BA0300-D18A-462B-93E1-99A3B1A7497B}"/>
    <cellStyle name="Note 5 3 4 24" xfId="34453" xr:uid="{454A46E9-2D89-4E2F-8812-7B751240D515}"/>
    <cellStyle name="Note 5 3 4 3" xfId="34454" xr:uid="{F38F5783-245B-4021-9642-13DA0AC23747}"/>
    <cellStyle name="Note 5 3 4 3 2" xfId="34455" xr:uid="{14373F3F-2F0D-4017-9F83-424D5CDF972D}"/>
    <cellStyle name="Note 5 3 4 3 2 2" xfId="34456" xr:uid="{BD96F5BA-C7B3-4AA7-A138-85A8D4ECE674}"/>
    <cellStyle name="Note 5 3 4 3 3" xfId="34457" xr:uid="{32AE8218-BCD6-42D4-8902-0CB4CA821965}"/>
    <cellStyle name="Note 5 3 4 3 4" xfId="34458" xr:uid="{C02CB00E-25BC-4AED-BC51-674DE1621279}"/>
    <cellStyle name="Note 5 3 4 4" xfId="34459" xr:uid="{B16398A7-62A2-40F3-A1FC-96C59BA13D4A}"/>
    <cellStyle name="Note 5 3 4 4 2" xfId="34460" xr:uid="{23D3B295-45A2-40C2-A9FB-AF84C97A3D33}"/>
    <cellStyle name="Note 5 3 4 4 2 2" xfId="34461" xr:uid="{76474FB7-3238-4C7F-B0FF-1F5412455930}"/>
    <cellStyle name="Note 5 3 4 4 3" xfId="34462" xr:uid="{83E4D7F7-316B-4D70-8A4C-BD1D1F1D9EA3}"/>
    <cellStyle name="Note 5 3 4 4 4" xfId="34463" xr:uid="{D971F3A6-BD51-4FEB-9A93-2A33094A228E}"/>
    <cellStyle name="Note 5 3 4 5" xfId="34464" xr:uid="{04E686D8-4623-41F7-8B84-356C41ABE06C}"/>
    <cellStyle name="Note 5 3 4 5 2" xfId="34465" xr:uid="{239C54C2-B079-4ED7-8EF7-67B2AC9BD77B}"/>
    <cellStyle name="Note 5 3 4 5 2 2" xfId="34466" xr:uid="{F7177847-980D-4A2E-ACEC-73A5197628B6}"/>
    <cellStyle name="Note 5 3 4 5 3" xfId="34467" xr:uid="{3D54E894-BB94-4DA5-BBE6-37B2A9D73327}"/>
    <cellStyle name="Note 5 3 4 6" xfId="34468" xr:uid="{A869AB96-2B18-41D8-ADC4-329F32FD4004}"/>
    <cellStyle name="Note 5 3 4 6 2" xfId="34469" xr:uid="{BD974F05-7F56-4034-88CF-F39235FDD519}"/>
    <cellStyle name="Note 5 3 4 6 2 2" xfId="34470" xr:uid="{E1E6ECF2-05CE-4438-9EE4-BEDE09629A4A}"/>
    <cellStyle name="Note 5 3 4 6 3" xfId="34471" xr:uid="{6C9D176A-67F6-4B92-B3C0-B6EB0F7F7218}"/>
    <cellStyle name="Note 5 3 4 7" xfId="34472" xr:uid="{20DF902B-3F2C-4665-BFF2-B8AA5E0B83A4}"/>
    <cellStyle name="Note 5 3 4 7 2" xfId="34473" xr:uid="{C9559271-411D-414C-BCDD-3B55E2B4F5D0}"/>
    <cellStyle name="Note 5 3 4 7 2 2" xfId="34474" xr:uid="{7AE22900-D62C-4F5A-BC09-A9E890AABF9A}"/>
    <cellStyle name="Note 5 3 4 7 3" xfId="34475" xr:uid="{A062B190-6496-475C-AD2C-5BCEE5D303AE}"/>
    <cellStyle name="Note 5 3 4 8" xfId="34476" xr:uid="{6E4C6412-A887-4EF1-8315-A5CBBA8777F2}"/>
    <cellStyle name="Note 5 3 4 8 2" xfId="34477" xr:uid="{9DECFA76-07FB-4F53-B8F7-D4A70B5E678E}"/>
    <cellStyle name="Note 5 3 4 8 2 2" xfId="34478" xr:uid="{ACCA999D-E11B-4EC0-9AF8-366F0D595D69}"/>
    <cellStyle name="Note 5 3 4 8 3" xfId="34479" xr:uid="{14B05572-889C-4A75-8656-D2D628970231}"/>
    <cellStyle name="Note 5 3 4 9" xfId="34480" xr:uid="{B98A2E43-8622-4DF4-BADB-88A9C2FA9D6D}"/>
    <cellStyle name="Note 5 3 4 9 2" xfId="34481" xr:uid="{55A7240B-0C68-4017-82CE-7A5C4067F4CA}"/>
    <cellStyle name="Note 5 3 4 9 2 2" xfId="34482" xr:uid="{08140819-0DD1-4FBE-A7F9-ABDB4D05067A}"/>
    <cellStyle name="Note 5 3 4 9 3" xfId="34483" xr:uid="{91627C07-A3C5-47FE-86DE-B7D054BF40A1}"/>
    <cellStyle name="Note 5 3 5" xfId="34484" xr:uid="{3D319241-8DD4-4500-B85C-899E1871DDF1}"/>
    <cellStyle name="Note 5 3 5 10" xfId="34485" xr:uid="{57622B7B-C117-4C4D-9322-108C87D3215F}"/>
    <cellStyle name="Note 5 3 5 10 2" xfId="34486" xr:uid="{ACEA1D50-40E3-459A-B1DA-0932C7207F25}"/>
    <cellStyle name="Note 5 3 5 10 2 2" xfId="34487" xr:uid="{A12C2FEB-FBE0-44D2-9933-86EC3A3D8D92}"/>
    <cellStyle name="Note 5 3 5 10 3" xfId="34488" xr:uid="{B0F5767D-D37D-4F2F-9ED0-AB3B527FFFC3}"/>
    <cellStyle name="Note 5 3 5 11" xfId="34489" xr:uid="{FE4EE01C-AA4C-45AC-931B-07C8A4C402C9}"/>
    <cellStyle name="Note 5 3 5 11 2" xfId="34490" xr:uid="{033369AB-BFFC-447F-BF03-0455AB813E86}"/>
    <cellStyle name="Note 5 3 5 11 2 2" xfId="34491" xr:uid="{2312D260-C09B-467E-9031-E9654A866181}"/>
    <cellStyle name="Note 5 3 5 11 3" xfId="34492" xr:uid="{661B05F1-4939-4B87-AB13-6BDA326BD903}"/>
    <cellStyle name="Note 5 3 5 12" xfId="34493" xr:uid="{E201820F-2932-4314-80ED-84615177AF0D}"/>
    <cellStyle name="Note 5 3 5 12 2" xfId="34494" xr:uid="{D076B740-327B-4119-A856-5928A1E72170}"/>
    <cellStyle name="Note 5 3 5 12 2 2" xfId="34495" xr:uid="{F65BBA97-6AED-40D6-ADB7-AA2200DCA677}"/>
    <cellStyle name="Note 5 3 5 12 3" xfId="34496" xr:uid="{EE9FDCD2-1759-46E8-B138-55CBB3971344}"/>
    <cellStyle name="Note 5 3 5 13" xfId="34497" xr:uid="{DE3142C0-F5C7-44AF-9FD8-C015A03F5E93}"/>
    <cellStyle name="Note 5 3 5 13 2" xfId="34498" xr:uid="{465BD074-80C5-4181-9F98-180A6E8B3AEC}"/>
    <cellStyle name="Note 5 3 5 13 2 2" xfId="34499" xr:uid="{80EEC141-1C37-41EA-8430-E8F07E6D010A}"/>
    <cellStyle name="Note 5 3 5 13 3" xfId="34500" xr:uid="{46E2418D-902C-4317-BF16-6EBAD88E7544}"/>
    <cellStyle name="Note 5 3 5 14" xfId="34501" xr:uid="{21CA914E-73CE-48D5-BDDF-04FC126464B8}"/>
    <cellStyle name="Note 5 3 5 14 2" xfId="34502" xr:uid="{85BA0EDC-DB9D-473E-A992-41BE6416214E}"/>
    <cellStyle name="Note 5 3 5 14 2 2" xfId="34503" xr:uid="{AD0A2A42-C50B-4BB2-987C-5F6B18F1061B}"/>
    <cellStyle name="Note 5 3 5 14 3" xfId="34504" xr:uid="{6CA902C1-85AD-49AA-AFD8-6273E5F1FFCE}"/>
    <cellStyle name="Note 5 3 5 15" xfId="34505" xr:uid="{F3867708-A48C-481F-9141-C2C8786D6E10}"/>
    <cellStyle name="Note 5 3 5 15 2" xfId="34506" xr:uid="{7C0174B1-892C-4A16-AC65-81D202650EF8}"/>
    <cellStyle name="Note 5 3 5 15 2 2" xfId="34507" xr:uid="{1E6A3ED6-6330-48F1-A12B-ACAC27F0A666}"/>
    <cellStyle name="Note 5 3 5 15 3" xfId="34508" xr:uid="{C5146058-368D-40DD-A5F6-6C6B605D2B41}"/>
    <cellStyle name="Note 5 3 5 16" xfId="34509" xr:uid="{8D8AFF4A-FE66-493B-BF0A-ED64406CC3A4}"/>
    <cellStyle name="Note 5 3 5 16 2" xfId="34510" xr:uid="{A1A7D002-61FD-4FE0-9EC2-F200A72D785A}"/>
    <cellStyle name="Note 5 3 5 16 2 2" xfId="34511" xr:uid="{8E6907D5-452D-422E-8CFD-10862F459FAD}"/>
    <cellStyle name="Note 5 3 5 16 3" xfId="34512" xr:uid="{A8B2A3C8-9461-47FF-A242-D7FE15B1BF57}"/>
    <cellStyle name="Note 5 3 5 17" xfId="34513" xr:uid="{5F7B43D6-3B12-41AA-A093-E95EECDE1643}"/>
    <cellStyle name="Note 5 3 5 17 2" xfId="34514" xr:uid="{372B238C-E336-4D67-A394-356230915922}"/>
    <cellStyle name="Note 5 3 5 17 2 2" xfId="34515" xr:uid="{9AA29019-E6C0-4C03-8EC5-D8EBECBC7914}"/>
    <cellStyle name="Note 5 3 5 17 3" xfId="34516" xr:uid="{8C665630-1FFB-44D3-999C-64B790C9724B}"/>
    <cellStyle name="Note 5 3 5 18" xfId="34517" xr:uid="{9521CCE6-80A1-45B1-BF32-FAA455EE07B7}"/>
    <cellStyle name="Note 5 3 5 18 2" xfId="34518" xr:uid="{70CC7672-9BCA-4907-BE85-BAA1893338AC}"/>
    <cellStyle name="Note 5 3 5 18 2 2" xfId="34519" xr:uid="{D2EA3C44-4C49-48F3-B327-42278BEC8CBD}"/>
    <cellStyle name="Note 5 3 5 18 3" xfId="34520" xr:uid="{95397CDC-5271-4285-B33F-B97971428578}"/>
    <cellStyle name="Note 5 3 5 19" xfId="34521" xr:uid="{E196EA31-8448-460E-8966-D2A48A9D6809}"/>
    <cellStyle name="Note 5 3 5 19 2" xfId="34522" xr:uid="{56CF4410-1048-48CE-A54B-C7247F43BECB}"/>
    <cellStyle name="Note 5 3 5 19 2 2" xfId="34523" xr:uid="{417F81BF-B3AD-41CE-B530-BD9C8D6183F0}"/>
    <cellStyle name="Note 5 3 5 19 3" xfId="34524" xr:uid="{B4DB6786-E5A7-49DA-B008-F370148260FE}"/>
    <cellStyle name="Note 5 3 5 2" xfId="34525" xr:uid="{EC766A55-E1B1-492A-8910-9C0291963A7D}"/>
    <cellStyle name="Note 5 3 5 2 2" xfId="34526" xr:uid="{E4A9E90E-9459-47CA-B0FB-DF6EE51E11C2}"/>
    <cellStyle name="Note 5 3 5 2 2 2" xfId="34527" xr:uid="{CBEF41EA-9042-4972-8911-419093173E38}"/>
    <cellStyle name="Note 5 3 5 2 3" xfId="34528" xr:uid="{5A1067F0-308D-4E56-BC97-D9BBE7F32FAA}"/>
    <cellStyle name="Note 5 3 5 2 4" xfId="34529" xr:uid="{DD96812D-59EE-49BC-B946-56C03BEBB83A}"/>
    <cellStyle name="Note 5 3 5 20" xfId="34530" xr:uid="{D58A28EF-9514-46C3-A264-34AFE1CCC733}"/>
    <cellStyle name="Note 5 3 5 20 2" xfId="34531" xr:uid="{52D570FF-B2A2-409D-8707-D3E60A4B121D}"/>
    <cellStyle name="Note 5 3 5 20 2 2" xfId="34532" xr:uid="{24A38FF9-C4ED-441D-ABA9-13297BDB3DDD}"/>
    <cellStyle name="Note 5 3 5 20 3" xfId="34533" xr:uid="{43C40E36-E020-4D82-8FC5-1F1DDFA2A574}"/>
    <cellStyle name="Note 5 3 5 21" xfId="34534" xr:uid="{40A96C96-BE7D-42FB-86C3-D08770BA4F06}"/>
    <cellStyle name="Note 5 3 5 21 2" xfId="34535" xr:uid="{C54D866C-D778-4B23-8588-59929287EC50}"/>
    <cellStyle name="Note 5 3 5 22" xfId="34536" xr:uid="{92289F73-4904-479F-A60A-13135218C248}"/>
    <cellStyle name="Note 5 3 5 23" xfId="34537" xr:uid="{F083BFD3-33CC-4650-8BA6-E1C590B710AD}"/>
    <cellStyle name="Note 5 3 5 3" xfId="34538" xr:uid="{5294C741-F655-4940-8389-FC520614F8F7}"/>
    <cellStyle name="Note 5 3 5 3 2" xfId="34539" xr:uid="{4965B060-015F-4CD6-97C9-71F7B9B80BBB}"/>
    <cellStyle name="Note 5 3 5 3 2 2" xfId="34540" xr:uid="{D25484ED-4CE0-4480-81B4-B4A510211BE7}"/>
    <cellStyle name="Note 5 3 5 3 3" xfId="34541" xr:uid="{AFBEB4A1-968F-43F4-B3E6-307880A6FB6B}"/>
    <cellStyle name="Note 5 3 5 4" xfId="34542" xr:uid="{011224E2-624B-4449-A87D-16035CA4AA4A}"/>
    <cellStyle name="Note 5 3 5 4 2" xfId="34543" xr:uid="{6587F7B3-F552-45FB-BE7A-003F0ECFDA71}"/>
    <cellStyle name="Note 5 3 5 4 2 2" xfId="34544" xr:uid="{2D79E633-C5FE-4598-AFEC-1DFB92BAEBE7}"/>
    <cellStyle name="Note 5 3 5 4 3" xfId="34545" xr:uid="{6D04B8F7-11AB-4C18-A500-8E8100840597}"/>
    <cellStyle name="Note 5 3 5 5" xfId="34546" xr:uid="{C28B6FFE-C0F0-4B1E-82C6-3AF424C115EA}"/>
    <cellStyle name="Note 5 3 5 5 2" xfId="34547" xr:uid="{CD30E70C-D209-4394-AE73-76976C35FC62}"/>
    <cellStyle name="Note 5 3 5 5 2 2" xfId="34548" xr:uid="{B4064DAB-45A3-4C1E-97B3-93C8AB635632}"/>
    <cellStyle name="Note 5 3 5 5 3" xfId="34549" xr:uid="{0584581F-7EB9-47CD-B9C6-4F02126A7298}"/>
    <cellStyle name="Note 5 3 5 6" xfId="34550" xr:uid="{E4A98EF9-5736-4FFE-8068-DB91C21600E9}"/>
    <cellStyle name="Note 5 3 5 6 2" xfId="34551" xr:uid="{CE688C8A-17FA-4EBF-A488-F28E16F0760F}"/>
    <cellStyle name="Note 5 3 5 6 2 2" xfId="34552" xr:uid="{EED82677-8DA8-46EB-8038-0DCEC1D83FC2}"/>
    <cellStyle name="Note 5 3 5 6 3" xfId="34553" xr:uid="{4BAFCD61-E8FD-48F7-913C-56DACB99ACE0}"/>
    <cellStyle name="Note 5 3 5 7" xfId="34554" xr:uid="{DE8F4CD4-F7CF-4744-B0E1-C295219D1857}"/>
    <cellStyle name="Note 5 3 5 7 2" xfId="34555" xr:uid="{FD1CAB53-964E-47C0-A934-F7117C5F81AD}"/>
    <cellStyle name="Note 5 3 5 7 2 2" xfId="34556" xr:uid="{DD306176-0D95-40EC-90FE-56DDAB8296A3}"/>
    <cellStyle name="Note 5 3 5 7 3" xfId="34557" xr:uid="{5EAB9FB1-F577-401E-9587-85AC4A4AA214}"/>
    <cellStyle name="Note 5 3 5 8" xfId="34558" xr:uid="{7156E8FF-7EB1-4B3C-96CB-7682AE6AA51E}"/>
    <cellStyle name="Note 5 3 5 8 2" xfId="34559" xr:uid="{D51B915A-6593-4695-BCA8-5D05D2B5F90F}"/>
    <cellStyle name="Note 5 3 5 8 2 2" xfId="34560" xr:uid="{EFF02ED9-4BE4-44A4-B425-532777162493}"/>
    <cellStyle name="Note 5 3 5 8 3" xfId="34561" xr:uid="{E60BE862-609A-4F55-BED7-0A7C218D44F7}"/>
    <cellStyle name="Note 5 3 5 9" xfId="34562" xr:uid="{74CA27D0-6B13-4516-94EF-898B7766A4B4}"/>
    <cellStyle name="Note 5 3 5 9 2" xfId="34563" xr:uid="{C1E4B277-4DE8-4359-9B7C-E72B99151126}"/>
    <cellStyle name="Note 5 3 5 9 2 2" xfId="34564" xr:uid="{4F54C5D9-894F-4848-9DBC-DA3363EC858F}"/>
    <cellStyle name="Note 5 3 5 9 3" xfId="34565" xr:uid="{E56DC3BA-4C1E-41E1-AD04-D4FB0A0EC22D}"/>
    <cellStyle name="Note 5 3 6" xfId="34566" xr:uid="{82B7685C-7F7E-4CF4-9A3D-438A1C4AC8CD}"/>
    <cellStyle name="Note 5 3 6 2" xfId="34567" xr:uid="{442495BC-AF49-4499-8172-581B7629235B}"/>
    <cellStyle name="Note 5 3 6 2 2" xfId="34568" xr:uid="{C86D8EA6-726D-43E6-AEF6-9D52981D66A4}"/>
    <cellStyle name="Note 5 3 6 3" xfId="34569" xr:uid="{63ABD8A5-036A-4D6A-99BD-FDF2D98D64E2}"/>
    <cellStyle name="Note 5 3 6 4" xfId="34570" xr:uid="{A7E04423-C80F-4A29-B02F-FCF3B6C454CB}"/>
    <cellStyle name="Note 5 3 7" xfId="34571" xr:uid="{6D6AA9DC-0575-4F3B-8557-721E572B2D94}"/>
    <cellStyle name="Note 5 3 7 2" xfId="34572" xr:uid="{C369872B-9FB8-4BC1-BE0A-1696C1E8A9AB}"/>
    <cellStyle name="Note 5 3 7 2 2" xfId="34573" xr:uid="{3E0A59BB-0092-4F91-A6C1-A6A311C7349F}"/>
    <cellStyle name="Note 5 3 7 3" xfId="34574" xr:uid="{9CA4F46F-DCB6-408F-ADAD-828C42B173D2}"/>
    <cellStyle name="Note 5 3 8" xfId="34575" xr:uid="{048DEADF-C350-4A40-9F30-099101184747}"/>
    <cellStyle name="Note 5 3 8 2" xfId="34576" xr:uid="{078F9F88-68BA-4DB6-BC3A-938E71C6BDD6}"/>
    <cellStyle name="Note 5 3 8 2 2" xfId="34577" xr:uid="{F0F5E20D-A499-4387-8A36-BC5DF935E3FC}"/>
    <cellStyle name="Note 5 3 8 3" xfId="34578" xr:uid="{A6296162-9D87-493E-BF7A-AF255570A430}"/>
    <cellStyle name="Note 5 3 9" xfId="34579" xr:uid="{6FDCA7F4-67DF-4C99-B3EA-8CE6B54FD7A4}"/>
    <cellStyle name="Note 5 3 9 2" xfId="34580" xr:uid="{A95FF619-A61A-4AEF-AA44-54D992C2F5BE}"/>
    <cellStyle name="Note 5 3 9 2 2" xfId="34581" xr:uid="{88C9DF37-094E-47D0-9BE2-8D2A224810AF}"/>
    <cellStyle name="Note 5 3 9 3" xfId="34582" xr:uid="{8A3BA5E4-41DC-4220-9D68-68D8566FB6A0}"/>
    <cellStyle name="Note 5 4" xfId="34583" xr:uid="{3B74DEC6-8798-4861-9BCB-36E8F9446AA2}"/>
    <cellStyle name="Note 5 4 10" xfId="34584" xr:uid="{ECC61A14-F78E-4DCD-8E24-27226184BF6C}"/>
    <cellStyle name="Note 5 4 10 2" xfId="34585" xr:uid="{8B117507-F5FF-4CB7-B996-E91026D9F21D}"/>
    <cellStyle name="Note 5 4 10 2 2" xfId="34586" xr:uid="{AADE0956-54CF-48FD-823D-9A3395D3E62D}"/>
    <cellStyle name="Note 5 4 10 3" xfId="34587" xr:uid="{5F637B31-02A5-41A7-804C-813CA7BAC518}"/>
    <cellStyle name="Note 5 4 11" xfId="34588" xr:uid="{1D58CFA7-BE51-4F7D-9872-BB3C684E20A1}"/>
    <cellStyle name="Note 5 4 11 2" xfId="34589" xr:uid="{73ED1E81-6590-4A0D-8C86-DE57766BCE23}"/>
    <cellStyle name="Note 5 4 11 2 2" xfId="34590" xr:uid="{792F883B-19E7-4600-AB57-628CF8F51351}"/>
    <cellStyle name="Note 5 4 11 3" xfId="34591" xr:uid="{77E4FEA1-C67E-4739-B034-C69794AB25CD}"/>
    <cellStyle name="Note 5 4 12" xfId="34592" xr:uid="{724C2907-DD13-4B0F-A3F5-5806D4BCCC02}"/>
    <cellStyle name="Note 5 4 12 2" xfId="34593" xr:uid="{85F7EDAC-468B-4D78-A0E1-795A0C233D2D}"/>
    <cellStyle name="Note 5 4 12 2 2" xfId="34594" xr:uid="{7C92AEDC-7D66-4312-9EB7-904ADB431D64}"/>
    <cellStyle name="Note 5 4 12 3" xfId="34595" xr:uid="{08BED881-3BBD-465F-A57D-A4467E3CA6B6}"/>
    <cellStyle name="Note 5 4 13" xfId="34596" xr:uid="{2F1E86B0-E95A-4B8E-8E69-6CC0E7359EB6}"/>
    <cellStyle name="Note 5 4 13 2" xfId="34597" xr:uid="{51E23566-E7E7-46AF-9105-919BCBB1B352}"/>
    <cellStyle name="Note 5 4 13 2 2" xfId="34598" xr:uid="{12014149-11C7-426E-9846-A1AC6B1F4DE4}"/>
    <cellStyle name="Note 5 4 13 3" xfId="34599" xr:uid="{3BCB5A67-84D0-4037-8C50-DBBA1060F0B5}"/>
    <cellStyle name="Note 5 4 14" xfId="34600" xr:uid="{1D286C7F-C492-4F8C-856C-7EC0F128D7B8}"/>
    <cellStyle name="Note 5 4 14 2" xfId="34601" xr:uid="{1822E7C5-BB05-4466-9D12-97909466D282}"/>
    <cellStyle name="Note 5 4 14 2 2" xfId="34602" xr:uid="{6750598B-BFB6-4570-ACC4-312CC8DB3933}"/>
    <cellStyle name="Note 5 4 14 3" xfId="34603" xr:uid="{27CBBE00-544F-4FA2-B900-BE7417F63753}"/>
    <cellStyle name="Note 5 4 15" xfId="34604" xr:uid="{7BD0F3B9-CA6E-4228-8ACB-36763286CF41}"/>
    <cellStyle name="Note 5 4 15 2" xfId="34605" xr:uid="{A3B3513E-9B20-48D9-84C7-9964A8106C8A}"/>
    <cellStyle name="Note 5 4 15 2 2" xfId="34606" xr:uid="{F5B5F2B1-10D4-4F39-88E6-F55750C625C1}"/>
    <cellStyle name="Note 5 4 15 3" xfId="34607" xr:uid="{76D7585B-258E-4B80-ADA8-34241924266A}"/>
    <cellStyle name="Note 5 4 16" xfId="34608" xr:uid="{98348DBE-172A-4AD2-BAF9-7620EB2F6E36}"/>
    <cellStyle name="Note 5 4 16 2" xfId="34609" xr:uid="{F34CE165-7C6A-4B14-81D3-4C9B4B26E7CE}"/>
    <cellStyle name="Note 5 4 16 2 2" xfId="34610" xr:uid="{6B616773-BF14-40A0-84E3-7C6345E90E6B}"/>
    <cellStyle name="Note 5 4 16 3" xfId="34611" xr:uid="{4BC2F874-4562-4670-BD4E-64E96E2E925F}"/>
    <cellStyle name="Note 5 4 17" xfId="34612" xr:uid="{6EA3E813-8BC3-4844-9C3E-756BA7F694ED}"/>
    <cellStyle name="Note 5 4 17 2" xfId="34613" xr:uid="{296D8DDD-A696-46AE-AC2E-BF91E51DA3A6}"/>
    <cellStyle name="Note 5 4 17 2 2" xfId="34614" xr:uid="{653F1C80-E2EB-4DDB-87AE-EB9F127E649C}"/>
    <cellStyle name="Note 5 4 17 3" xfId="34615" xr:uid="{07977046-4453-4116-86A6-3A1892476662}"/>
    <cellStyle name="Note 5 4 18" xfId="34616" xr:uid="{0ADB9AE7-340B-48F4-B3AE-5970A3048537}"/>
    <cellStyle name="Note 5 4 18 2" xfId="34617" xr:uid="{554C14ED-5EF3-4EDC-8B5F-CD056F94E696}"/>
    <cellStyle name="Note 5 4 19" xfId="34618" xr:uid="{25FDC5A7-8EE0-4BDF-BD98-154FC5D660D9}"/>
    <cellStyle name="Note 5 4 2" xfId="34619" xr:uid="{DBD3B3BA-C4B3-4197-9A6C-3ECBAD26E8E2}"/>
    <cellStyle name="Note 5 4 2 10" xfId="34620" xr:uid="{026A1F2D-3A57-40FF-BF3F-8085BE50270C}"/>
    <cellStyle name="Note 5 4 2 10 2" xfId="34621" xr:uid="{70115D8E-9AFA-45F1-8221-CBBFC7F6E2C4}"/>
    <cellStyle name="Note 5 4 2 10 2 2" xfId="34622" xr:uid="{092B7393-F9DB-4C37-9607-BC3DC78E38B2}"/>
    <cellStyle name="Note 5 4 2 10 3" xfId="34623" xr:uid="{AAA14F5D-3186-4301-BF32-D757BC273E47}"/>
    <cellStyle name="Note 5 4 2 11" xfId="34624" xr:uid="{0EBFA813-9CA3-481E-8664-35627F831F46}"/>
    <cellStyle name="Note 5 4 2 11 2" xfId="34625" xr:uid="{BBAB5213-08B6-4FE6-AE8A-B60A9D741A78}"/>
    <cellStyle name="Note 5 4 2 11 2 2" xfId="34626" xr:uid="{5EFC9E6F-7B45-4C10-BBB3-73D988D78BE2}"/>
    <cellStyle name="Note 5 4 2 11 3" xfId="34627" xr:uid="{CE412B79-7371-4898-A2B7-BBAC93515605}"/>
    <cellStyle name="Note 5 4 2 12" xfId="34628" xr:uid="{FE85F431-2A42-4538-80AB-ED780BB961B8}"/>
    <cellStyle name="Note 5 4 2 12 2" xfId="34629" xr:uid="{062A85B6-86DC-454F-BB74-67893B0AFD87}"/>
    <cellStyle name="Note 5 4 2 12 2 2" xfId="34630" xr:uid="{F255044D-05A2-420B-9E24-C1B14E0F9E1C}"/>
    <cellStyle name="Note 5 4 2 12 3" xfId="34631" xr:uid="{7BE59766-2F07-4D89-8EE8-2971098A1BDA}"/>
    <cellStyle name="Note 5 4 2 13" xfId="34632" xr:uid="{80AE4677-3B3C-4344-A5D3-1756C67F38BA}"/>
    <cellStyle name="Note 5 4 2 13 2" xfId="34633" xr:uid="{E6401D96-3F4D-4BB1-A0A5-60381FB267D3}"/>
    <cellStyle name="Note 5 4 2 13 2 2" xfId="34634" xr:uid="{7C5B6671-6CD8-4407-A7C7-6679F69EA8A7}"/>
    <cellStyle name="Note 5 4 2 13 3" xfId="34635" xr:uid="{1A420EA9-6AF6-4DB9-9633-6DDC899EC68F}"/>
    <cellStyle name="Note 5 4 2 14" xfId="34636" xr:uid="{49A0DA20-75CE-477E-BF84-457EC419260D}"/>
    <cellStyle name="Note 5 4 2 14 2" xfId="34637" xr:uid="{19C5F581-2EEE-4E9F-A492-AB2B7A3B39D2}"/>
    <cellStyle name="Note 5 4 2 14 2 2" xfId="34638" xr:uid="{B779EFEC-1A7A-491E-B5A1-639A33AB742A}"/>
    <cellStyle name="Note 5 4 2 14 3" xfId="34639" xr:uid="{2B13B4D7-5FB0-440D-98E3-0CEF0B83B4F4}"/>
    <cellStyle name="Note 5 4 2 15" xfId="34640" xr:uid="{C2B602C2-2E8D-4311-91E9-828A22B89520}"/>
    <cellStyle name="Note 5 4 2 15 2" xfId="34641" xr:uid="{EF491965-EFEB-4362-88A0-F6D307CB61EC}"/>
    <cellStyle name="Note 5 4 2 15 2 2" xfId="34642" xr:uid="{00EB0E07-5039-4CD3-A6A1-FBB1571DD266}"/>
    <cellStyle name="Note 5 4 2 15 3" xfId="34643" xr:uid="{1AD522DE-0A85-47F5-92F4-522960CFF473}"/>
    <cellStyle name="Note 5 4 2 16" xfId="34644" xr:uid="{9557A145-AAF1-44B5-8AB2-33FBA9FBC75D}"/>
    <cellStyle name="Note 5 4 2 16 2" xfId="34645" xr:uid="{A7CCA817-F897-4BF2-8F10-60A10FB04D0D}"/>
    <cellStyle name="Note 5 4 2 16 2 2" xfId="34646" xr:uid="{6510C870-258C-4404-931E-EB960913564E}"/>
    <cellStyle name="Note 5 4 2 16 3" xfId="34647" xr:uid="{FEE44637-6AEE-4378-8CCD-414095DEF565}"/>
    <cellStyle name="Note 5 4 2 17" xfId="34648" xr:uid="{020A1B8B-4B0B-4E24-AB82-66237113DD49}"/>
    <cellStyle name="Note 5 4 2 17 2" xfId="34649" xr:uid="{A9F0B40D-95AF-4D3E-8B06-9A4CFFC5BB33}"/>
    <cellStyle name="Note 5 4 2 17 2 2" xfId="34650" xr:uid="{EDFC7862-5354-46FE-9670-5C579F0AD92A}"/>
    <cellStyle name="Note 5 4 2 17 3" xfId="34651" xr:uid="{C7DEF80E-2B0A-4650-80DC-2B0219CCF87E}"/>
    <cellStyle name="Note 5 4 2 18" xfId="34652" xr:uid="{D4B61C6A-734F-4626-AC6E-134B65FF82F3}"/>
    <cellStyle name="Note 5 4 2 18 2" xfId="34653" xr:uid="{975E182C-4206-458F-8D6E-973C442185B3}"/>
    <cellStyle name="Note 5 4 2 18 2 2" xfId="34654" xr:uid="{6FBB9302-D8BA-4951-9522-BABF3573C5A3}"/>
    <cellStyle name="Note 5 4 2 18 3" xfId="34655" xr:uid="{B428A908-7BC5-4C84-B1F4-A0537675A952}"/>
    <cellStyle name="Note 5 4 2 19" xfId="34656" xr:uid="{58359CD1-F553-4FED-A4FC-709D2AD5CF2B}"/>
    <cellStyle name="Note 5 4 2 19 2" xfId="34657" xr:uid="{FF495EA2-EE67-46B1-9E04-57D4BA8244DE}"/>
    <cellStyle name="Note 5 4 2 19 2 2" xfId="34658" xr:uid="{AC27D355-B1BB-4D79-A8FF-7496664C308A}"/>
    <cellStyle name="Note 5 4 2 19 3" xfId="34659" xr:uid="{FFCF426E-B118-46EF-9F2D-6B812F532060}"/>
    <cellStyle name="Note 5 4 2 2" xfId="34660" xr:uid="{19061EDA-4297-44F9-B689-DA1847C7ABE9}"/>
    <cellStyle name="Note 5 4 2 2 2" xfId="34661" xr:uid="{F797F6A9-3E34-488C-A860-55797DE2EC8D}"/>
    <cellStyle name="Note 5 4 2 2 2 2" xfId="34662" xr:uid="{603E6C22-EF35-410D-88B4-8AB3BCA2EDEF}"/>
    <cellStyle name="Note 5 4 2 2 2 2 2" xfId="34663" xr:uid="{FAD61A3E-9FB0-452E-A5FE-38184DD1A7FE}"/>
    <cellStyle name="Note 5 4 2 2 2 3" xfId="34664" xr:uid="{780D8D5F-1D35-4963-BB9F-BE35ACD582CB}"/>
    <cellStyle name="Note 5 4 2 2 2 4" xfId="34665" xr:uid="{F24A48B7-D610-49D7-BF1E-3098239D43D7}"/>
    <cellStyle name="Note 5 4 2 2 3" xfId="34666" xr:uid="{02C9955C-24D6-4621-907B-8BEACF7C5030}"/>
    <cellStyle name="Note 5 4 2 2 3 2" xfId="34667" xr:uid="{EB24A0B2-612D-4E2E-8DEF-56BD2196BA65}"/>
    <cellStyle name="Note 5 4 2 2 4" xfId="34668" xr:uid="{FA0B1122-945E-48C0-9F78-7726822DE860}"/>
    <cellStyle name="Note 5 4 2 2 5" xfId="34669" xr:uid="{60CB4B36-8850-46F7-94C3-0585906B2DB7}"/>
    <cellStyle name="Note 5 4 2 20" xfId="34670" xr:uid="{A11DF958-26F5-4F37-B398-40F93B16A14D}"/>
    <cellStyle name="Note 5 4 2 20 2" xfId="34671" xr:uid="{197EFC01-37EF-4E0B-BE73-AA7453A07432}"/>
    <cellStyle name="Note 5 4 2 20 2 2" xfId="34672" xr:uid="{997A0105-1EEF-4DB6-8B63-D054749B25AE}"/>
    <cellStyle name="Note 5 4 2 20 3" xfId="34673" xr:uid="{3CF6E6C4-4401-4A71-97B5-43CBF84AB0B8}"/>
    <cellStyle name="Note 5 4 2 21" xfId="34674" xr:uid="{05C5B267-500B-401F-8990-A2570702379A}"/>
    <cellStyle name="Note 5 4 2 21 2" xfId="34675" xr:uid="{C9D178FD-3F76-4BCB-BD79-3C945ED7D858}"/>
    <cellStyle name="Note 5 4 2 22" xfId="34676" xr:uid="{1BEBCAAB-6345-4681-A646-ED2F92108A5F}"/>
    <cellStyle name="Note 5 4 2 23" xfId="34677" xr:uid="{DF5A1256-1363-4373-B16D-7E61778749A0}"/>
    <cellStyle name="Note 5 4 2 3" xfId="34678" xr:uid="{910471C1-1875-4C53-BFB4-F52E7CB6CD3F}"/>
    <cellStyle name="Note 5 4 2 3 2" xfId="34679" xr:uid="{D5447617-06D5-4115-B0B0-73CEF6FA6691}"/>
    <cellStyle name="Note 5 4 2 3 2 2" xfId="34680" xr:uid="{08ABCD1B-EDE1-4278-978B-690CF3E53C12}"/>
    <cellStyle name="Note 5 4 2 3 2 3" xfId="34681" xr:uid="{4A6FE300-CEBE-4EF2-8A2B-A7CB8FC325ED}"/>
    <cellStyle name="Note 5 4 2 3 3" xfId="34682" xr:uid="{66921EE2-469C-4C94-A780-562C6EF96BD9}"/>
    <cellStyle name="Note 5 4 2 3 3 2" xfId="34683" xr:uid="{D31AACAC-06B1-4D3E-9DC3-294E512C3926}"/>
    <cellStyle name="Note 5 4 2 3 4" xfId="34684" xr:uid="{3DA3F9D6-D565-4A29-B488-0CBCFA7E95A3}"/>
    <cellStyle name="Note 5 4 2 4" xfId="34685" xr:uid="{C97807CB-619D-4B56-847F-25A583A93648}"/>
    <cellStyle name="Note 5 4 2 4 2" xfId="34686" xr:uid="{1121194C-5026-487A-A2F9-87B7C2C01F50}"/>
    <cellStyle name="Note 5 4 2 4 2 2" xfId="34687" xr:uid="{3CF5563D-092F-44D9-AFFA-51032E9E3DDF}"/>
    <cellStyle name="Note 5 4 2 4 3" xfId="34688" xr:uid="{4668DCEB-65E3-4C98-A0DB-20DB778EE3AF}"/>
    <cellStyle name="Note 5 4 2 4 4" xfId="34689" xr:uid="{A8A2B745-F1C0-4576-9D9B-8D37348BAC9C}"/>
    <cellStyle name="Note 5 4 2 5" xfId="34690" xr:uid="{1C06269D-0CA1-40FB-B38E-95A81E8D3114}"/>
    <cellStyle name="Note 5 4 2 5 2" xfId="34691" xr:uid="{C05FCAF8-A583-437E-AC8C-133AB1F2EF49}"/>
    <cellStyle name="Note 5 4 2 5 2 2" xfId="34692" xr:uid="{57D70B87-6CA1-4FC0-9673-DAC30F774829}"/>
    <cellStyle name="Note 5 4 2 5 3" xfId="34693" xr:uid="{E6142DAB-B577-4D95-841A-229434B9943D}"/>
    <cellStyle name="Note 5 4 2 5 4" xfId="34694" xr:uid="{640E3B45-7759-4FEB-A33E-0283E7112B21}"/>
    <cellStyle name="Note 5 4 2 6" xfId="34695" xr:uid="{DDE04CF2-4ED1-4420-87CE-DDAB3E62D7FD}"/>
    <cellStyle name="Note 5 4 2 6 2" xfId="34696" xr:uid="{8F6B903A-D6A2-43DC-BF40-9BFABDAD17D4}"/>
    <cellStyle name="Note 5 4 2 6 2 2" xfId="34697" xr:uid="{E7BF9389-37D6-440F-BEC8-F8C37738EABF}"/>
    <cellStyle name="Note 5 4 2 6 3" xfId="34698" xr:uid="{5E7B32A8-DEA5-4CDC-8810-C213C38FF96C}"/>
    <cellStyle name="Note 5 4 2 7" xfId="34699" xr:uid="{D69949EF-0AF0-4481-9EBA-131130B7463A}"/>
    <cellStyle name="Note 5 4 2 7 2" xfId="34700" xr:uid="{181E112E-A70E-4F4E-816D-DA8BC8A943BE}"/>
    <cellStyle name="Note 5 4 2 7 2 2" xfId="34701" xr:uid="{D5344A54-2374-469A-844F-44BE06B12992}"/>
    <cellStyle name="Note 5 4 2 7 3" xfId="34702" xr:uid="{3E174C42-749D-4355-80A9-40F39A1FEC9E}"/>
    <cellStyle name="Note 5 4 2 8" xfId="34703" xr:uid="{29F19987-C1B9-4020-9A05-716EA8DE6C3B}"/>
    <cellStyle name="Note 5 4 2 8 2" xfId="34704" xr:uid="{D80E086C-D1F1-4DA5-8F8F-8DF3E64D3207}"/>
    <cellStyle name="Note 5 4 2 8 2 2" xfId="34705" xr:uid="{1B80D873-74FF-4ED2-BC21-095C56AF9FA7}"/>
    <cellStyle name="Note 5 4 2 8 3" xfId="34706" xr:uid="{3CD9C3CC-3560-4F0C-964E-60D4C2A890EB}"/>
    <cellStyle name="Note 5 4 2 9" xfId="34707" xr:uid="{AC1807CA-D9B9-4DDE-AC7A-A45E35897DF3}"/>
    <cellStyle name="Note 5 4 2 9 2" xfId="34708" xr:uid="{C28A7C4E-F1C8-4DD7-9277-9FA1DDE1BAEF}"/>
    <cellStyle name="Note 5 4 2 9 2 2" xfId="34709" xr:uid="{5543C7F9-6FF9-46C5-8B9E-D200A74A40F4}"/>
    <cellStyle name="Note 5 4 2 9 3" xfId="34710" xr:uid="{6B592504-695E-4D40-A49D-04DA3C0EDE56}"/>
    <cellStyle name="Note 5 4 20" xfId="34711" xr:uid="{4691CE7D-AD2D-451B-B2E7-A630B5456730}"/>
    <cellStyle name="Note 5 4 3" xfId="34712" xr:uid="{90D2B730-3A63-4E38-845A-54BC2336C1A7}"/>
    <cellStyle name="Note 5 4 3 2" xfId="34713" xr:uid="{2F1A52B2-E02F-4B3D-ADFB-C66689F99475}"/>
    <cellStyle name="Note 5 4 3 2 2" xfId="34714" xr:uid="{25B7C16B-EC90-4EC2-A2A7-C42321C6E3FA}"/>
    <cellStyle name="Note 5 4 3 2 2 2" xfId="34715" xr:uid="{F74C7E70-1897-48EF-92D1-9E9EE6A72F64}"/>
    <cellStyle name="Note 5 4 3 2 3" xfId="34716" xr:uid="{FAD7F816-3804-47DB-81D3-EA6A5EBD6386}"/>
    <cellStyle name="Note 5 4 3 2 4" xfId="34717" xr:uid="{42FE5D06-AFE4-4790-88B7-9762175676EB}"/>
    <cellStyle name="Note 5 4 3 3" xfId="34718" xr:uid="{B7F2A96A-9815-433C-B157-BE91647BECA0}"/>
    <cellStyle name="Note 5 4 3 3 2" xfId="34719" xr:uid="{64500FAC-8946-49BF-AD7F-1EFE7C874208}"/>
    <cellStyle name="Note 5 4 3 4" xfId="34720" xr:uid="{EE288007-8504-4184-B49E-801586DA40B3}"/>
    <cellStyle name="Note 5 4 3 5" xfId="34721" xr:uid="{97556AB4-A3E8-4288-84DE-391F31F81121}"/>
    <cellStyle name="Note 5 4 4" xfId="34722" xr:uid="{FD6E0D99-59AC-4B7F-AF99-D464224C9D96}"/>
    <cellStyle name="Note 5 4 4 2" xfId="34723" xr:uid="{DE222329-262E-480D-9C96-6B7A26EBD0D3}"/>
    <cellStyle name="Note 5 4 4 2 2" xfId="34724" xr:uid="{4E4835A6-E7B4-43E5-B44D-B530C9076B4E}"/>
    <cellStyle name="Note 5 4 4 2 3" xfId="34725" xr:uid="{7366F507-1E22-490F-A90C-9C4964A1C1C3}"/>
    <cellStyle name="Note 5 4 4 3" xfId="34726" xr:uid="{2058D3CD-99B6-4CE5-8771-74A9B09F5467}"/>
    <cellStyle name="Note 5 4 4 3 2" xfId="34727" xr:uid="{CA10A3AB-C01C-4C71-9A1A-B34D378C1775}"/>
    <cellStyle name="Note 5 4 4 4" xfId="34728" xr:uid="{F351C945-15F6-4379-AF86-7CA08D121A02}"/>
    <cellStyle name="Note 5 4 5" xfId="34729" xr:uid="{17B64FA1-C4D3-4266-937E-3E6A6878745E}"/>
    <cellStyle name="Note 5 4 5 2" xfId="34730" xr:uid="{D19EBAA8-AE0D-41D1-831E-EA758C49E861}"/>
    <cellStyle name="Note 5 4 5 2 2" xfId="34731" xr:uid="{603C8813-D473-47AC-9F6D-544C94413D52}"/>
    <cellStyle name="Note 5 4 5 2 3" xfId="34732" xr:uid="{8B968598-38C9-4131-9D37-7848086C3FAE}"/>
    <cellStyle name="Note 5 4 5 3" xfId="34733" xr:uid="{6D1E2D29-7049-45E6-8104-E015C31B7C39}"/>
    <cellStyle name="Note 5 4 5 4" xfId="34734" xr:uid="{029B1028-98D9-4540-822A-AD70986F6E2C}"/>
    <cellStyle name="Note 5 4 6" xfId="34735" xr:uid="{F80AD32F-4A51-496E-946F-33BD49A0ABA9}"/>
    <cellStyle name="Note 5 4 6 2" xfId="34736" xr:uid="{90250BFD-BCAD-4B09-97DA-A5348C22861F}"/>
    <cellStyle name="Note 5 4 6 2 2" xfId="34737" xr:uid="{511EC59C-E51C-498D-B774-B4F0FCC21115}"/>
    <cellStyle name="Note 5 4 6 3" xfId="34738" xr:uid="{9D6846FB-04EB-4EFB-88D3-2164FE7A38E1}"/>
    <cellStyle name="Note 5 4 6 4" xfId="34739" xr:uid="{8D0E3CCB-7704-4FA0-A836-2388000AD83F}"/>
    <cellStyle name="Note 5 4 7" xfId="34740" xr:uid="{864286ED-2CA8-4B05-AD80-F8D916E03C40}"/>
    <cellStyle name="Note 5 4 7 2" xfId="34741" xr:uid="{49013CF5-CF5D-42A3-BF98-E257BC6995B1}"/>
    <cellStyle name="Note 5 4 7 2 2" xfId="34742" xr:uid="{F7E16D4C-7B9F-41C3-AE33-FE0226F9B3E5}"/>
    <cellStyle name="Note 5 4 7 3" xfId="34743" xr:uid="{2C4AF6F1-FEDC-45CA-AB90-E208F1FAB7F2}"/>
    <cellStyle name="Note 5 4 8" xfId="34744" xr:uid="{239822A5-2601-424B-A1C8-472A28F316A6}"/>
    <cellStyle name="Note 5 4 8 2" xfId="34745" xr:uid="{CC57375D-E38D-4891-B650-CA5EDED92BAE}"/>
    <cellStyle name="Note 5 4 8 2 2" xfId="34746" xr:uid="{14A46442-5A97-44F3-B315-DABEEFFB5F56}"/>
    <cellStyle name="Note 5 4 8 3" xfId="34747" xr:uid="{CE55B4F2-7B28-4045-A0BD-4466D76E5BF7}"/>
    <cellStyle name="Note 5 4 9" xfId="34748" xr:uid="{32843306-A8FC-4894-9E8C-3B5839EC5169}"/>
    <cellStyle name="Note 5 4 9 2" xfId="34749" xr:uid="{2B6FB453-A423-4372-97E2-5D3B3E9D654B}"/>
    <cellStyle name="Note 5 4 9 2 2" xfId="34750" xr:uid="{0721F567-0D74-42B0-82DA-ED822D7F72ED}"/>
    <cellStyle name="Note 5 4 9 3" xfId="34751" xr:uid="{CA5405A8-96BD-4EBB-B060-CC225F92DC51}"/>
    <cellStyle name="Note 5 5" xfId="34752" xr:uid="{29A9C84E-040A-4AE9-9A9E-B309FBB58B80}"/>
    <cellStyle name="Note 5 5 10" xfId="34753" xr:uid="{D8EB27D8-866E-4A64-B0BB-60945C0633AD}"/>
    <cellStyle name="Note 5 5 10 2" xfId="34754" xr:uid="{6BF87FF8-A8DF-4C0F-B16F-784DD3BD7977}"/>
    <cellStyle name="Note 5 5 10 2 2" xfId="34755" xr:uid="{AB82135C-91F6-4831-AA87-D4BA456A2B16}"/>
    <cellStyle name="Note 5 5 10 3" xfId="34756" xr:uid="{B4D71F7F-1D00-4985-AF55-CD5D4C49F3F0}"/>
    <cellStyle name="Note 5 5 11" xfId="34757" xr:uid="{F57A71A2-10D3-42B7-B250-8DCC0919AEBF}"/>
    <cellStyle name="Note 5 5 11 2" xfId="34758" xr:uid="{3F814CAC-2A67-4F71-B17C-C83A132DC77C}"/>
    <cellStyle name="Note 5 5 11 2 2" xfId="34759" xr:uid="{FA8D3A51-3A1B-4B1F-BC86-49F10DDF74FE}"/>
    <cellStyle name="Note 5 5 11 3" xfId="34760" xr:uid="{A5981BA8-1C8F-4AA9-83D0-2320A9ED6D73}"/>
    <cellStyle name="Note 5 5 12" xfId="34761" xr:uid="{586583E2-EE06-4001-8DED-B46F24C21718}"/>
    <cellStyle name="Note 5 5 12 2" xfId="34762" xr:uid="{A02810A9-5343-4385-A7C9-EFDAEC7D35DE}"/>
    <cellStyle name="Note 5 5 12 2 2" xfId="34763" xr:uid="{72802D36-A27A-48A7-9E2F-E6183E58F090}"/>
    <cellStyle name="Note 5 5 12 3" xfId="34764" xr:uid="{09262AF9-7E96-4F3D-9E7F-A22E4B3A1F2C}"/>
    <cellStyle name="Note 5 5 13" xfId="34765" xr:uid="{C065E9A4-1012-497C-B8C5-B10EA5D891D3}"/>
    <cellStyle name="Note 5 5 13 2" xfId="34766" xr:uid="{C0A84C09-134A-4F84-B23A-5C73D28895E3}"/>
    <cellStyle name="Note 5 5 13 2 2" xfId="34767" xr:uid="{613A274B-BACA-47F3-9F5E-0BBE2790715D}"/>
    <cellStyle name="Note 5 5 13 3" xfId="34768" xr:uid="{61812634-C1E4-4A35-8EAC-D29B48ACB4E0}"/>
    <cellStyle name="Note 5 5 14" xfId="34769" xr:uid="{DACEF9A3-935F-49D1-8166-87627C5AE3CA}"/>
    <cellStyle name="Note 5 5 14 2" xfId="34770" xr:uid="{8B85AD0A-D8AD-4845-8EFE-65FF2E2F1CCD}"/>
    <cellStyle name="Note 5 5 14 2 2" xfId="34771" xr:uid="{6AB15EDE-662E-4CEF-8567-0E7D160137D2}"/>
    <cellStyle name="Note 5 5 14 3" xfId="34772" xr:uid="{70823F81-C9F2-47E1-B865-EC0A4061393C}"/>
    <cellStyle name="Note 5 5 15" xfId="34773" xr:uid="{0731C852-2192-49A8-9FE2-F7961E71CEEC}"/>
    <cellStyle name="Note 5 5 15 2" xfId="34774" xr:uid="{F650798E-208B-4935-821C-428B00F8D490}"/>
    <cellStyle name="Note 5 5 15 2 2" xfId="34775" xr:uid="{76000FFA-FCE7-4022-8D7A-8482E2E2FD23}"/>
    <cellStyle name="Note 5 5 15 3" xfId="34776" xr:uid="{5EBFD451-5B0D-4D3E-88D1-B51A3599A534}"/>
    <cellStyle name="Note 5 5 16" xfId="34777" xr:uid="{C3E25F3E-316E-4535-ABB7-DF4980D811FF}"/>
    <cellStyle name="Note 5 5 16 2" xfId="34778" xr:uid="{4D6A08C7-D14F-41E0-B808-6C617ABE4FB7}"/>
    <cellStyle name="Note 5 5 16 2 2" xfId="34779" xr:uid="{91B967D4-1B47-4EAC-96CE-34C0A5453A03}"/>
    <cellStyle name="Note 5 5 16 3" xfId="34780" xr:uid="{75A05389-2919-44D7-9F93-AA960F8184AA}"/>
    <cellStyle name="Note 5 5 17" xfId="34781" xr:uid="{A2F85B61-2B34-40B7-AF62-89CB43B1EA04}"/>
    <cellStyle name="Note 5 5 17 2" xfId="34782" xr:uid="{B38EDBA1-9CA1-4499-A87C-C86F1F43D8BD}"/>
    <cellStyle name="Note 5 5 17 2 2" xfId="34783" xr:uid="{E4D96CCE-3A47-4948-A508-144A79E3D07C}"/>
    <cellStyle name="Note 5 5 17 3" xfId="34784" xr:uid="{0E9E9B75-1D9D-4779-8E07-25CF853E4FDF}"/>
    <cellStyle name="Note 5 5 18" xfId="34785" xr:uid="{EEEB6DED-55A2-4DEE-810E-939F6C32017A}"/>
    <cellStyle name="Note 5 5 18 2" xfId="34786" xr:uid="{30AAE946-279C-439E-A410-47014D8B0B08}"/>
    <cellStyle name="Note 5 5 19" xfId="34787" xr:uid="{9FC4B4F0-C318-4721-AD09-A6054A3F8FF2}"/>
    <cellStyle name="Note 5 5 2" xfId="34788" xr:uid="{4FC5D702-967F-4843-A317-72F2D0F95AE5}"/>
    <cellStyle name="Note 5 5 2 10" xfId="34789" xr:uid="{AACE9AAA-70F2-44A0-95FC-E3AA81A9D22A}"/>
    <cellStyle name="Note 5 5 2 10 2" xfId="34790" xr:uid="{C58F9664-ADB2-4563-A20F-8CD985FE4DCE}"/>
    <cellStyle name="Note 5 5 2 10 2 2" xfId="34791" xr:uid="{131BF364-058F-4253-9481-92B027C5D6D1}"/>
    <cellStyle name="Note 5 5 2 10 3" xfId="34792" xr:uid="{5884FDF9-D913-47C6-9950-302B68368D9B}"/>
    <cellStyle name="Note 5 5 2 11" xfId="34793" xr:uid="{9CD09083-1D7E-4B93-BF35-CC9E13CA6E3C}"/>
    <cellStyle name="Note 5 5 2 11 2" xfId="34794" xr:uid="{CF715802-FB60-4AAF-BD74-F05F239BF94F}"/>
    <cellStyle name="Note 5 5 2 11 2 2" xfId="34795" xr:uid="{F92F2EB0-B0CC-47F0-B764-9B4F6BCF2E29}"/>
    <cellStyle name="Note 5 5 2 11 3" xfId="34796" xr:uid="{977CBA01-5886-4DB5-BBE3-72FC3A7EFF9F}"/>
    <cellStyle name="Note 5 5 2 12" xfId="34797" xr:uid="{D9124808-BD56-4185-B9C7-06F451FC8570}"/>
    <cellStyle name="Note 5 5 2 12 2" xfId="34798" xr:uid="{19622BA2-93B9-4B8A-9BBF-4AC3B5432AF0}"/>
    <cellStyle name="Note 5 5 2 12 2 2" xfId="34799" xr:uid="{6C355FA4-EF02-49E0-941B-3A520C6DCAE6}"/>
    <cellStyle name="Note 5 5 2 12 3" xfId="34800" xr:uid="{8264CFAD-0B9D-4F33-8754-5E3DEDC85A35}"/>
    <cellStyle name="Note 5 5 2 13" xfId="34801" xr:uid="{0F940B13-2227-404E-81F7-8ACCC4F67FD4}"/>
    <cellStyle name="Note 5 5 2 13 2" xfId="34802" xr:uid="{5BE76F1C-DA48-4E7D-8ED3-6CA7C09BFDF9}"/>
    <cellStyle name="Note 5 5 2 13 2 2" xfId="34803" xr:uid="{4B23E00E-A3E4-4860-88EA-E51A4927453E}"/>
    <cellStyle name="Note 5 5 2 13 3" xfId="34804" xr:uid="{154CC340-D0D8-47D5-A84A-D46AD232CDED}"/>
    <cellStyle name="Note 5 5 2 14" xfId="34805" xr:uid="{5167144E-853F-4A3E-AA94-F9C2A516863C}"/>
    <cellStyle name="Note 5 5 2 14 2" xfId="34806" xr:uid="{6390D47E-0AA5-4AA4-A3D4-AAD7C4705FA1}"/>
    <cellStyle name="Note 5 5 2 14 2 2" xfId="34807" xr:uid="{698FA34A-B9D9-4CC9-B838-BC97312E0308}"/>
    <cellStyle name="Note 5 5 2 14 3" xfId="34808" xr:uid="{DE04EFAD-2A89-4B7E-B65D-E2B501A913DC}"/>
    <cellStyle name="Note 5 5 2 15" xfId="34809" xr:uid="{4B77F095-8644-4DF7-BF00-B02720441FAE}"/>
    <cellStyle name="Note 5 5 2 15 2" xfId="34810" xr:uid="{9A77162C-B11E-4556-895D-81389B91D5D4}"/>
    <cellStyle name="Note 5 5 2 15 2 2" xfId="34811" xr:uid="{5C094905-9C2A-494F-AB99-7B40A5ED129B}"/>
    <cellStyle name="Note 5 5 2 15 3" xfId="34812" xr:uid="{14259C18-87D2-409F-BA05-66E39818EE01}"/>
    <cellStyle name="Note 5 5 2 16" xfId="34813" xr:uid="{F68ADF32-70AD-4958-8EA3-D56EC749F8DF}"/>
    <cellStyle name="Note 5 5 2 16 2" xfId="34814" xr:uid="{F3529814-2E9D-4625-8D29-454CA2A77CEF}"/>
    <cellStyle name="Note 5 5 2 16 2 2" xfId="34815" xr:uid="{CC48FE33-CA99-4687-9030-55F827E4687E}"/>
    <cellStyle name="Note 5 5 2 16 3" xfId="34816" xr:uid="{AA1F8CA6-13AA-4578-B747-6B55F18E0963}"/>
    <cellStyle name="Note 5 5 2 17" xfId="34817" xr:uid="{8063AA54-93D7-4E06-AA43-0E521675BFBC}"/>
    <cellStyle name="Note 5 5 2 17 2" xfId="34818" xr:uid="{6B5B8DF7-B735-472C-B477-92FC6C91020C}"/>
    <cellStyle name="Note 5 5 2 17 2 2" xfId="34819" xr:uid="{E955F9DC-F196-4BE9-A9B7-0AE6D10B68A9}"/>
    <cellStyle name="Note 5 5 2 17 3" xfId="34820" xr:uid="{C34F608D-5385-4EAB-955E-85EA3C1BFBC7}"/>
    <cellStyle name="Note 5 5 2 18" xfId="34821" xr:uid="{4326E108-BC94-4863-B4B7-194ED1D2512F}"/>
    <cellStyle name="Note 5 5 2 18 2" xfId="34822" xr:uid="{7792AAF0-C66B-44D8-B412-AE70F802FBF3}"/>
    <cellStyle name="Note 5 5 2 18 2 2" xfId="34823" xr:uid="{86C38A13-362E-4BBB-9AD4-24F3D860ABB7}"/>
    <cellStyle name="Note 5 5 2 18 3" xfId="34824" xr:uid="{15B8BDCD-7967-45C7-8145-BDCF1965A4CA}"/>
    <cellStyle name="Note 5 5 2 19" xfId="34825" xr:uid="{AA9B4F36-F585-4320-85FA-2F01F9CAABFC}"/>
    <cellStyle name="Note 5 5 2 19 2" xfId="34826" xr:uid="{0E6A228F-5D80-4B73-B997-A77679D242C8}"/>
    <cellStyle name="Note 5 5 2 19 2 2" xfId="34827" xr:uid="{D10AA94A-CAEE-46E4-8A3F-DD1D5CF96241}"/>
    <cellStyle name="Note 5 5 2 19 3" xfId="34828" xr:uid="{2B1DDD5B-8C87-423B-AE27-21A5B9AB2DFE}"/>
    <cellStyle name="Note 5 5 2 2" xfId="34829" xr:uid="{8F9B8F72-9E5A-478A-8EC8-67AE768C1DB6}"/>
    <cellStyle name="Note 5 5 2 2 2" xfId="34830" xr:uid="{AC8BA488-75B9-4734-B754-F58A41E7A320}"/>
    <cellStyle name="Note 5 5 2 2 2 2" xfId="34831" xr:uid="{60170BF1-FB41-49D8-9FEB-5B6018111C41}"/>
    <cellStyle name="Note 5 5 2 2 2 2 2" xfId="34832" xr:uid="{A1EF6140-D322-4C9E-8BC8-622F3389E07D}"/>
    <cellStyle name="Note 5 5 2 2 2 3" xfId="34833" xr:uid="{4D24864D-31E2-4080-AB9F-04AF165DC38C}"/>
    <cellStyle name="Note 5 5 2 2 2 4" xfId="34834" xr:uid="{7FCFBE30-C15F-45A1-BE39-BF8AD31322DB}"/>
    <cellStyle name="Note 5 5 2 2 3" xfId="34835" xr:uid="{39075E84-77EA-4F80-B62D-27BDB36F7331}"/>
    <cellStyle name="Note 5 5 2 2 3 2" xfId="34836" xr:uid="{DC6CD197-FFC7-4C53-BE37-D80D08D1F74F}"/>
    <cellStyle name="Note 5 5 2 2 4" xfId="34837" xr:uid="{BB50F337-A375-4E53-9ED7-18E829049392}"/>
    <cellStyle name="Note 5 5 2 2 5" xfId="34838" xr:uid="{81256502-F3D1-4139-A7E7-C3DC3A84ED39}"/>
    <cellStyle name="Note 5 5 2 20" xfId="34839" xr:uid="{FF0BF61A-AA27-455D-AB7D-8ECA03F2487B}"/>
    <cellStyle name="Note 5 5 2 20 2" xfId="34840" xr:uid="{632673EB-F87F-4279-AF88-8B45B58A9D23}"/>
    <cellStyle name="Note 5 5 2 20 2 2" xfId="34841" xr:uid="{EC31E93D-2925-45E7-AAE0-7998F0C23029}"/>
    <cellStyle name="Note 5 5 2 20 3" xfId="34842" xr:uid="{63B9EFBB-DA9A-4E44-8F8A-B4E8F8A9C76A}"/>
    <cellStyle name="Note 5 5 2 21" xfId="34843" xr:uid="{7B9D1A22-DA5D-432E-833D-3DBB0248AB86}"/>
    <cellStyle name="Note 5 5 2 21 2" xfId="34844" xr:uid="{271D8C7C-0BE1-40AA-8A9A-2FCAE00BB600}"/>
    <cellStyle name="Note 5 5 2 22" xfId="34845" xr:uid="{6B62952D-7215-4106-B1BA-B76FC2058334}"/>
    <cellStyle name="Note 5 5 2 23" xfId="34846" xr:uid="{B86F3A4E-E904-4920-8FD4-572C37B9D061}"/>
    <cellStyle name="Note 5 5 2 3" xfId="34847" xr:uid="{7EB99938-6E57-4554-B5BF-AC6CF5BD688A}"/>
    <cellStyle name="Note 5 5 2 3 2" xfId="34848" xr:uid="{00C4D50E-DF59-4664-A613-9DB6A3BAB66B}"/>
    <cellStyle name="Note 5 5 2 3 2 2" xfId="34849" xr:uid="{76FA34D3-8663-4E48-9A55-414CDF35F3A2}"/>
    <cellStyle name="Note 5 5 2 3 2 3" xfId="34850" xr:uid="{C00475CB-D3E2-4FC6-9EDF-8EBF50A108C5}"/>
    <cellStyle name="Note 5 5 2 3 3" xfId="34851" xr:uid="{57F0A517-280E-4F37-9B1F-9B35F052C9D1}"/>
    <cellStyle name="Note 5 5 2 3 3 2" xfId="34852" xr:uid="{532E7F3B-C423-41E7-BD7E-3B7AED36E33F}"/>
    <cellStyle name="Note 5 5 2 3 4" xfId="34853" xr:uid="{4BC0D745-2845-448D-B1DC-C2DAAD0F393B}"/>
    <cellStyle name="Note 5 5 2 4" xfId="34854" xr:uid="{6D7D8804-93BF-471B-A563-1E5D4E0F7C0D}"/>
    <cellStyle name="Note 5 5 2 4 2" xfId="34855" xr:uid="{2439EAAD-E09C-47AD-9D88-00CDB11AB14E}"/>
    <cellStyle name="Note 5 5 2 4 2 2" xfId="34856" xr:uid="{0BBDA8F9-473E-408B-961D-6E6925B3FC8F}"/>
    <cellStyle name="Note 5 5 2 4 3" xfId="34857" xr:uid="{057FA44E-0CBD-4086-8388-F66CCAB0785D}"/>
    <cellStyle name="Note 5 5 2 4 4" xfId="34858" xr:uid="{F2F2A653-79D1-430B-8527-4260E55B3080}"/>
    <cellStyle name="Note 5 5 2 5" xfId="34859" xr:uid="{81175181-00AA-4C40-8191-4198B16C78D4}"/>
    <cellStyle name="Note 5 5 2 5 2" xfId="34860" xr:uid="{7CA4AE26-ADB1-4AB0-99C7-23E65EBBE2E5}"/>
    <cellStyle name="Note 5 5 2 5 2 2" xfId="34861" xr:uid="{A33FDF76-B505-4F71-BBC4-88CD52387E13}"/>
    <cellStyle name="Note 5 5 2 5 3" xfId="34862" xr:uid="{C7457381-A6ED-404F-97A8-DD0E4EF325BA}"/>
    <cellStyle name="Note 5 5 2 5 4" xfId="34863" xr:uid="{399908CB-2D9F-46DB-BE62-F42FA811CE0E}"/>
    <cellStyle name="Note 5 5 2 6" xfId="34864" xr:uid="{16AD2FD8-1684-462E-BC65-FD61A7B99C0B}"/>
    <cellStyle name="Note 5 5 2 6 2" xfId="34865" xr:uid="{02C866C9-EDFF-472A-B032-9FA37E68FC32}"/>
    <cellStyle name="Note 5 5 2 6 2 2" xfId="34866" xr:uid="{87A1E198-C4FF-4116-9A65-51C74DC3CB13}"/>
    <cellStyle name="Note 5 5 2 6 3" xfId="34867" xr:uid="{A6835923-BA20-46D0-85A7-5B2E4CE6CE3F}"/>
    <cellStyle name="Note 5 5 2 7" xfId="34868" xr:uid="{AB0152C3-27B7-463D-B404-EE1D41DEDBCF}"/>
    <cellStyle name="Note 5 5 2 7 2" xfId="34869" xr:uid="{32C81E18-3C63-46EC-BC4F-6CBE70902657}"/>
    <cellStyle name="Note 5 5 2 7 2 2" xfId="34870" xr:uid="{BC5CB2BE-E35A-4C20-A108-287B6635E870}"/>
    <cellStyle name="Note 5 5 2 7 3" xfId="34871" xr:uid="{46A0812C-6D4B-4F17-903B-15155D52B4F9}"/>
    <cellStyle name="Note 5 5 2 8" xfId="34872" xr:uid="{B0E3E3BD-7FB7-447D-A49A-A5CAA6855734}"/>
    <cellStyle name="Note 5 5 2 8 2" xfId="34873" xr:uid="{A738E591-288A-4EA6-B57C-B1EAC52678D4}"/>
    <cellStyle name="Note 5 5 2 8 2 2" xfId="34874" xr:uid="{81081935-8196-42B0-89E8-FDEE18124BA9}"/>
    <cellStyle name="Note 5 5 2 8 3" xfId="34875" xr:uid="{C0298CAD-DE79-48C3-A488-856A4FD5C8C9}"/>
    <cellStyle name="Note 5 5 2 9" xfId="34876" xr:uid="{CE6FA7D9-71BF-429D-BFD6-A0AB2869E0C3}"/>
    <cellStyle name="Note 5 5 2 9 2" xfId="34877" xr:uid="{C760C5DD-D5DC-48A2-BAA5-ED8C8E777E04}"/>
    <cellStyle name="Note 5 5 2 9 2 2" xfId="34878" xr:uid="{2161A0BC-D8DC-4EB5-A968-400CB2F763A6}"/>
    <cellStyle name="Note 5 5 2 9 3" xfId="34879" xr:uid="{67FA4BCB-A597-4E8E-BF70-1B6FE49DC97A}"/>
    <cellStyle name="Note 5 5 20" xfId="34880" xr:uid="{4D67F0D9-F9E8-42F9-9F01-D48F1D9CA90B}"/>
    <cellStyle name="Note 5 5 3" xfId="34881" xr:uid="{0DE0069B-DB02-4876-A47C-7AEE74FA1A67}"/>
    <cellStyle name="Note 5 5 3 2" xfId="34882" xr:uid="{14C10254-905E-4E4D-B473-6E98D42F53A5}"/>
    <cellStyle name="Note 5 5 3 2 2" xfId="34883" xr:uid="{BF098781-3AC4-488D-82C1-5F7BC76E0AD9}"/>
    <cellStyle name="Note 5 5 3 2 2 2" xfId="34884" xr:uid="{9B7F43E1-49FE-4211-AF14-9092461870C3}"/>
    <cellStyle name="Note 5 5 3 2 3" xfId="34885" xr:uid="{57B2E5EB-87B2-4B55-B8A1-7D7C2C15A248}"/>
    <cellStyle name="Note 5 5 3 2 4" xfId="34886" xr:uid="{BF228E0A-CDC3-46E8-AD6B-F362CDF6CAE9}"/>
    <cellStyle name="Note 5 5 3 3" xfId="34887" xr:uid="{230E3F34-6CEB-457C-8D5D-B2E176CC1CE2}"/>
    <cellStyle name="Note 5 5 3 3 2" xfId="34888" xr:uid="{1E774096-7D26-4BE3-AF28-6C2682D54A39}"/>
    <cellStyle name="Note 5 5 3 4" xfId="34889" xr:uid="{DAA5780E-7CA2-4109-8E43-6CCE9AB2DC1C}"/>
    <cellStyle name="Note 5 5 3 5" xfId="34890" xr:uid="{F6A74377-E145-482D-B0CB-32C183117D5D}"/>
    <cellStyle name="Note 5 5 4" xfId="34891" xr:uid="{8B07395F-2F30-451F-A831-FC2B0C6321E7}"/>
    <cellStyle name="Note 5 5 4 2" xfId="34892" xr:uid="{6241252F-01A7-4219-B816-0F0051AE3441}"/>
    <cellStyle name="Note 5 5 4 2 2" xfId="34893" xr:uid="{2CFA3A3A-FB60-4E3D-9179-B189418C6F8B}"/>
    <cellStyle name="Note 5 5 4 2 3" xfId="34894" xr:uid="{081CA743-7318-451F-A1AB-637E9A4DD4EA}"/>
    <cellStyle name="Note 5 5 4 3" xfId="34895" xr:uid="{7D5041E3-8097-45CF-B7FA-D5E5BA7B98BD}"/>
    <cellStyle name="Note 5 5 4 3 2" xfId="34896" xr:uid="{AAE04212-9342-45D3-B285-4D3CA374A99E}"/>
    <cellStyle name="Note 5 5 4 4" xfId="34897" xr:uid="{8CCFF6B5-3D8F-478C-87C5-100783C9B156}"/>
    <cellStyle name="Note 5 5 5" xfId="34898" xr:uid="{39B6EB91-F765-4C14-B52B-25F5B6B46D06}"/>
    <cellStyle name="Note 5 5 5 2" xfId="34899" xr:uid="{598EE7AA-35A8-4386-B55E-82EBF8B8B888}"/>
    <cellStyle name="Note 5 5 5 2 2" xfId="34900" xr:uid="{C37B805A-81E0-4CD7-BA95-F98AB2199F0C}"/>
    <cellStyle name="Note 5 5 5 2 3" xfId="34901" xr:uid="{21C703D6-0668-44CF-BC68-384EA2B383FB}"/>
    <cellStyle name="Note 5 5 5 3" xfId="34902" xr:uid="{3B4A6837-D951-4EA2-8992-0FEB598487FA}"/>
    <cellStyle name="Note 5 5 5 4" xfId="34903" xr:uid="{8B6C2BC9-F2AF-4213-954E-6C6ACB3A4406}"/>
    <cellStyle name="Note 5 5 6" xfId="34904" xr:uid="{258FB580-8FB9-451A-B7B9-17C5B1AC1EEE}"/>
    <cellStyle name="Note 5 5 6 2" xfId="34905" xr:uid="{19DEE31D-690D-48FD-993B-8F860930DC58}"/>
    <cellStyle name="Note 5 5 6 2 2" xfId="34906" xr:uid="{9B380BDA-BF5A-40CB-9B51-E88840117491}"/>
    <cellStyle name="Note 5 5 6 3" xfId="34907" xr:uid="{A817204C-6E59-45E4-B067-A64DA7B7652D}"/>
    <cellStyle name="Note 5 5 6 4" xfId="34908" xr:uid="{4260B212-A03F-41FC-8EC3-383E1471A2E7}"/>
    <cellStyle name="Note 5 5 7" xfId="34909" xr:uid="{E94ED899-CE9C-458C-9724-037D7B1E0521}"/>
    <cellStyle name="Note 5 5 7 2" xfId="34910" xr:uid="{DA361051-DD7F-4B8C-9BD5-1EA8B5F34BEE}"/>
    <cellStyle name="Note 5 5 7 2 2" xfId="34911" xr:uid="{937B90C5-655B-4170-B78B-E598CAF0FADB}"/>
    <cellStyle name="Note 5 5 7 3" xfId="34912" xr:uid="{D7588E0C-07C6-459F-B89E-920A9DBCDE54}"/>
    <cellStyle name="Note 5 5 8" xfId="34913" xr:uid="{E4BC52DB-421C-4883-BE03-AABFB5971B05}"/>
    <cellStyle name="Note 5 5 8 2" xfId="34914" xr:uid="{F61BF9DE-A084-4B91-B7B3-9D0E9B2D395B}"/>
    <cellStyle name="Note 5 5 8 2 2" xfId="34915" xr:uid="{22EC7313-BC77-4602-925E-7742AB62AC0F}"/>
    <cellStyle name="Note 5 5 8 3" xfId="34916" xr:uid="{9C48C853-E014-4CE0-9FA9-6C83311FC443}"/>
    <cellStyle name="Note 5 5 9" xfId="34917" xr:uid="{FFEEF060-17BD-4967-B8FD-998BF81E1454}"/>
    <cellStyle name="Note 5 5 9 2" xfId="34918" xr:uid="{CA7B4F35-F066-4735-94D4-83D7F66CB390}"/>
    <cellStyle name="Note 5 5 9 2 2" xfId="34919" xr:uid="{9DFC1F01-9401-4E0D-997E-FD412D9A22E6}"/>
    <cellStyle name="Note 5 5 9 3" xfId="34920" xr:uid="{4C02DE67-13AD-4C2C-8E4A-7A3C1069F52A}"/>
    <cellStyle name="Note 5 6" xfId="34921" xr:uid="{EEEFBE87-F971-4FE9-AD85-FE9DB7228987}"/>
    <cellStyle name="Note 5 6 10" xfId="34922" xr:uid="{389EA9FF-7B96-4B2C-B767-CE7547628888}"/>
    <cellStyle name="Note 5 6 10 2" xfId="34923" xr:uid="{4D9C1019-55A5-403B-87A3-F63869A20DEA}"/>
    <cellStyle name="Note 5 6 10 2 2" xfId="34924" xr:uid="{B8FBF547-F152-4354-86E8-7EC57528D070}"/>
    <cellStyle name="Note 5 6 10 3" xfId="34925" xr:uid="{4470B425-5307-4EA9-B34F-EE16B28C022B}"/>
    <cellStyle name="Note 5 6 11" xfId="34926" xr:uid="{90A87362-6A94-4BEB-BBEE-E4D6F7AC066B}"/>
    <cellStyle name="Note 5 6 11 2" xfId="34927" xr:uid="{9EDBBFA1-7D13-4C73-80F4-1ED1F1F4B955}"/>
    <cellStyle name="Note 5 6 11 2 2" xfId="34928" xr:uid="{24BE2896-6575-494F-8EBB-874DF3BAD49D}"/>
    <cellStyle name="Note 5 6 11 3" xfId="34929" xr:uid="{E136CD2A-1E41-4393-906A-6470C236080F}"/>
    <cellStyle name="Note 5 6 12" xfId="34930" xr:uid="{0750C546-7CD2-4BA8-BF27-F8B794FAA672}"/>
    <cellStyle name="Note 5 6 12 2" xfId="34931" xr:uid="{5C6D8765-29F8-43CB-9079-66713F2034A3}"/>
    <cellStyle name="Note 5 6 12 2 2" xfId="34932" xr:uid="{00202024-C6C9-4EDE-8652-3320C5E16EB9}"/>
    <cellStyle name="Note 5 6 12 3" xfId="34933" xr:uid="{632F587B-DB1A-464C-8758-1CEC22D9CFD3}"/>
    <cellStyle name="Note 5 6 13" xfId="34934" xr:uid="{A5804222-C85D-4991-94D8-AEB582F7B1A7}"/>
    <cellStyle name="Note 5 6 13 2" xfId="34935" xr:uid="{BA13B8A7-AE59-477F-B2B8-ED2876C97959}"/>
    <cellStyle name="Note 5 6 13 2 2" xfId="34936" xr:uid="{F779B0D4-A434-4450-BA03-7A19CD79DF08}"/>
    <cellStyle name="Note 5 6 13 3" xfId="34937" xr:uid="{BFA176DC-9AC1-48C0-8025-9FD75706D761}"/>
    <cellStyle name="Note 5 6 14" xfId="34938" xr:uid="{E93BEE8D-981E-4BAD-8A1A-D2D19B413BD1}"/>
    <cellStyle name="Note 5 6 14 2" xfId="34939" xr:uid="{0FAAEAFB-0300-4492-92AF-9A728ACAC13F}"/>
    <cellStyle name="Note 5 6 14 2 2" xfId="34940" xr:uid="{A725350E-731D-4C18-87C7-40AFE8D54272}"/>
    <cellStyle name="Note 5 6 14 3" xfId="34941" xr:uid="{6A0F52C1-CAD9-407F-ABC2-6B1DEF1A66A4}"/>
    <cellStyle name="Note 5 6 15" xfId="34942" xr:uid="{6C4371B4-FD1D-446A-8669-27BEE7E086C1}"/>
    <cellStyle name="Note 5 6 15 2" xfId="34943" xr:uid="{F158FB7B-E0FE-480E-8D77-5D019948542C}"/>
    <cellStyle name="Note 5 6 15 2 2" xfId="34944" xr:uid="{02289D92-56C5-40C1-ADEB-BC379D91ED06}"/>
    <cellStyle name="Note 5 6 15 3" xfId="34945" xr:uid="{8936C84D-28B7-489B-AB7C-FCE64CA027B2}"/>
    <cellStyle name="Note 5 6 16" xfId="34946" xr:uid="{B02ECEBF-AA8D-48E6-866A-5C9FED6765F8}"/>
    <cellStyle name="Note 5 6 16 2" xfId="34947" xr:uid="{DAF31C98-FCB1-4F0B-94DB-448B5325B3B3}"/>
    <cellStyle name="Note 5 6 16 2 2" xfId="34948" xr:uid="{1E70653E-D73F-4554-8493-EEB82729B4C2}"/>
    <cellStyle name="Note 5 6 16 3" xfId="34949" xr:uid="{A38F8C26-2FCF-4B98-9FB0-8B22A487B9EA}"/>
    <cellStyle name="Note 5 6 17" xfId="34950" xr:uid="{3646259B-B586-41D0-8011-39F27FC84465}"/>
    <cellStyle name="Note 5 6 17 2" xfId="34951" xr:uid="{15707DF1-961D-4167-BB74-A8C32AA4AF4A}"/>
    <cellStyle name="Note 5 6 17 2 2" xfId="34952" xr:uid="{6969B361-A9FB-45C1-921D-BDB1AD5CA71D}"/>
    <cellStyle name="Note 5 6 17 3" xfId="34953" xr:uid="{20682AD8-41AD-4E84-8EEB-FE09FD1AE15F}"/>
    <cellStyle name="Note 5 6 18" xfId="34954" xr:uid="{D34357B6-06FD-4237-A4DC-B654747D738C}"/>
    <cellStyle name="Note 5 6 18 2" xfId="34955" xr:uid="{FE79243F-D658-4F5B-97B7-7492771ED67E}"/>
    <cellStyle name="Note 5 6 18 2 2" xfId="34956" xr:uid="{250748E7-104B-4CD9-941F-569AD77F4FAB}"/>
    <cellStyle name="Note 5 6 18 3" xfId="34957" xr:uid="{E006E59A-A582-4E2A-BFDE-1B2AE45D6BBB}"/>
    <cellStyle name="Note 5 6 19" xfId="34958" xr:uid="{252E8B23-577F-4544-A3BB-BAA172581C65}"/>
    <cellStyle name="Note 5 6 19 2" xfId="34959" xr:uid="{DB5B0718-772C-4AB5-94D1-76BCE4D77AD8}"/>
    <cellStyle name="Note 5 6 19 2 2" xfId="34960" xr:uid="{AF34558B-9F70-4834-B103-B9D376479913}"/>
    <cellStyle name="Note 5 6 19 3" xfId="34961" xr:uid="{224A028E-1985-4C86-B3D2-A7799E92EC39}"/>
    <cellStyle name="Note 5 6 2" xfId="34962" xr:uid="{5482F5A4-8C46-43FF-BA3A-3D175254794C}"/>
    <cellStyle name="Note 5 6 2 10" xfId="34963" xr:uid="{D19B2547-C21E-4269-931B-B83FB3607B93}"/>
    <cellStyle name="Note 5 6 2 10 2" xfId="34964" xr:uid="{72736C9E-BA4E-45FB-8D7B-7B05B8FB7B24}"/>
    <cellStyle name="Note 5 6 2 10 2 2" xfId="34965" xr:uid="{A9B516F8-4477-4F59-9BEF-C20CBFF64DA9}"/>
    <cellStyle name="Note 5 6 2 10 3" xfId="34966" xr:uid="{7C631E11-3224-416A-ACEF-3AC0D1B0F04F}"/>
    <cellStyle name="Note 5 6 2 11" xfId="34967" xr:uid="{94991AB3-5465-43EE-9245-62FDBDB6D730}"/>
    <cellStyle name="Note 5 6 2 11 2" xfId="34968" xr:uid="{0052FCD6-A78E-4EAD-B4B7-FF86CD952EF1}"/>
    <cellStyle name="Note 5 6 2 11 2 2" xfId="34969" xr:uid="{E338635C-DABB-45AA-97C0-4916ED544C9F}"/>
    <cellStyle name="Note 5 6 2 11 3" xfId="34970" xr:uid="{40491AAC-D498-4E5D-B3BE-75DF0592B15D}"/>
    <cellStyle name="Note 5 6 2 12" xfId="34971" xr:uid="{CADD39C6-7A28-48E9-987C-C0DC24371BCB}"/>
    <cellStyle name="Note 5 6 2 12 2" xfId="34972" xr:uid="{9A2E8E01-B3D1-4C03-8220-97839AD3053D}"/>
    <cellStyle name="Note 5 6 2 12 2 2" xfId="34973" xr:uid="{E05B896A-630C-4E72-B95E-B462EFBC72F0}"/>
    <cellStyle name="Note 5 6 2 12 3" xfId="34974" xr:uid="{9E181C97-65CC-4B04-930E-1254504942EC}"/>
    <cellStyle name="Note 5 6 2 13" xfId="34975" xr:uid="{C8D60EB7-B887-4C03-B9AD-42014F0B178D}"/>
    <cellStyle name="Note 5 6 2 13 2" xfId="34976" xr:uid="{AF08E4CC-3597-487B-8DBA-36C0935DA3D8}"/>
    <cellStyle name="Note 5 6 2 13 2 2" xfId="34977" xr:uid="{9B64E3BB-A9DB-4CA2-8FF6-EC82D80DEEA8}"/>
    <cellStyle name="Note 5 6 2 13 3" xfId="34978" xr:uid="{97F954B9-B629-4FF7-A0E1-A15A082125CE}"/>
    <cellStyle name="Note 5 6 2 14" xfId="34979" xr:uid="{6BAD6E2E-548B-442D-BF2F-C240B6DE88A4}"/>
    <cellStyle name="Note 5 6 2 14 2" xfId="34980" xr:uid="{BD1FEB0E-23B7-4892-9647-CD04909FB492}"/>
    <cellStyle name="Note 5 6 2 14 2 2" xfId="34981" xr:uid="{AA58D1BB-1055-422A-BC9F-A3590B1BA6EF}"/>
    <cellStyle name="Note 5 6 2 14 3" xfId="34982" xr:uid="{2999DC6C-2A7F-4125-AD17-7F56548B3AB2}"/>
    <cellStyle name="Note 5 6 2 15" xfId="34983" xr:uid="{831733B0-4EAF-44F3-9B64-E931128CD52E}"/>
    <cellStyle name="Note 5 6 2 15 2" xfId="34984" xr:uid="{7434C3E5-DBE1-4579-9B33-DA939CF17543}"/>
    <cellStyle name="Note 5 6 2 15 2 2" xfId="34985" xr:uid="{7E224150-9783-4EF7-82A5-E592BA17CF83}"/>
    <cellStyle name="Note 5 6 2 15 3" xfId="34986" xr:uid="{84143C86-AD70-45CB-A3AD-C3686676D259}"/>
    <cellStyle name="Note 5 6 2 16" xfId="34987" xr:uid="{02ED7049-7C02-40A3-8827-B112D5E164F5}"/>
    <cellStyle name="Note 5 6 2 16 2" xfId="34988" xr:uid="{3792DACA-BC2A-4469-8612-116265EB0031}"/>
    <cellStyle name="Note 5 6 2 16 2 2" xfId="34989" xr:uid="{70A7C52E-09A8-44E8-A92A-4BA646D61AB9}"/>
    <cellStyle name="Note 5 6 2 16 3" xfId="34990" xr:uid="{0A7FB177-B96A-483A-BDE6-A8BEE824CB55}"/>
    <cellStyle name="Note 5 6 2 17" xfId="34991" xr:uid="{1EA2A036-86D7-4379-9D7D-D005E0BFF6B5}"/>
    <cellStyle name="Note 5 6 2 17 2" xfId="34992" xr:uid="{087072A1-37B3-410B-894E-B3825A5D38EE}"/>
    <cellStyle name="Note 5 6 2 17 2 2" xfId="34993" xr:uid="{FC3D6639-21C6-412D-A7FB-3B90FA4C7A2A}"/>
    <cellStyle name="Note 5 6 2 17 3" xfId="34994" xr:uid="{0ACDA236-0D7F-4248-B9FD-2F0960CFB19A}"/>
    <cellStyle name="Note 5 6 2 18" xfId="34995" xr:uid="{027B3290-3457-4DE5-A979-3E10D1CB437C}"/>
    <cellStyle name="Note 5 6 2 18 2" xfId="34996" xr:uid="{1B8B42C3-44BB-4E82-AA1E-B6CCCE191C68}"/>
    <cellStyle name="Note 5 6 2 18 2 2" xfId="34997" xr:uid="{79CFEFE1-45EB-45F5-A46B-C34FD97AE3E4}"/>
    <cellStyle name="Note 5 6 2 18 3" xfId="34998" xr:uid="{24F4CC5A-260B-4294-A8F8-7DC119A09CF5}"/>
    <cellStyle name="Note 5 6 2 19" xfId="34999" xr:uid="{07DF616D-43EA-48FA-A11E-0B60A0FB6EC2}"/>
    <cellStyle name="Note 5 6 2 19 2" xfId="35000" xr:uid="{32A176C3-8390-4A60-8024-373A514C34E0}"/>
    <cellStyle name="Note 5 6 2 19 2 2" xfId="35001" xr:uid="{A26CCE9E-6EFA-4455-9738-F4FCBE78E14B}"/>
    <cellStyle name="Note 5 6 2 19 3" xfId="35002" xr:uid="{81987507-CBC9-4D3A-A02D-DB0034B838E9}"/>
    <cellStyle name="Note 5 6 2 2" xfId="35003" xr:uid="{76B11427-B242-482A-894F-C99DC077A38E}"/>
    <cellStyle name="Note 5 6 2 2 2" xfId="35004" xr:uid="{01792B98-9D8C-4AF4-9D45-D6F7FA0C4E90}"/>
    <cellStyle name="Note 5 6 2 2 2 2" xfId="35005" xr:uid="{31B493DE-7C06-492A-99D6-7E41869A07CE}"/>
    <cellStyle name="Note 5 6 2 2 2 3" xfId="35006" xr:uid="{679CA6ED-8C0D-48F3-9AE7-92CD2D6867A8}"/>
    <cellStyle name="Note 5 6 2 2 3" xfId="35007" xr:uid="{DA5FA190-4FB5-4614-A4BE-1840656D1774}"/>
    <cellStyle name="Note 5 6 2 2 3 2" xfId="35008" xr:uid="{B9B97002-4051-468A-97E8-6662DD851838}"/>
    <cellStyle name="Note 5 6 2 2 4" xfId="35009" xr:uid="{41150A79-CB02-4289-960A-8ED14BEBDDD4}"/>
    <cellStyle name="Note 5 6 2 20" xfId="35010" xr:uid="{24AF22E6-D260-402D-A53C-53448ADE20C6}"/>
    <cellStyle name="Note 5 6 2 20 2" xfId="35011" xr:uid="{36DD8D89-1108-42E1-A2F7-8C6D4481117E}"/>
    <cellStyle name="Note 5 6 2 20 2 2" xfId="35012" xr:uid="{ADEFA0DE-DB4E-4CFA-AAAF-05C16C721386}"/>
    <cellStyle name="Note 5 6 2 20 3" xfId="35013" xr:uid="{CDFA1D28-2249-4D00-99BB-58DB04EA2764}"/>
    <cellStyle name="Note 5 6 2 21" xfId="35014" xr:uid="{4CCC4610-03EA-4088-B62D-D42F226C7486}"/>
    <cellStyle name="Note 5 6 2 21 2" xfId="35015" xr:uid="{F9670087-CA48-4FD8-90EE-229BAF2B7DCE}"/>
    <cellStyle name="Note 5 6 2 22" xfId="35016" xr:uid="{C5E640C5-E65F-4BC9-84EB-DFB5FCA6A75C}"/>
    <cellStyle name="Note 5 6 2 23" xfId="35017" xr:uid="{603B7C47-A6C5-40F5-AF2D-78395310EE80}"/>
    <cellStyle name="Note 5 6 2 3" xfId="35018" xr:uid="{7CE24156-B51A-4099-A31F-9C03C5C168C4}"/>
    <cellStyle name="Note 5 6 2 3 2" xfId="35019" xr:uid="{16E77CAE-3240-4C5B-856A-8083C46A75A1}"/>
    <cellStyle name="Note 5 6 2 3 2 2" xfId="35020" xr:uid="{1D986981-041F-4341-BACD-B5EF03C16F38}"/>
    <cellStyle name="Note 5 6 2 3 3" xfId="35021" xr:uid="{9DD6BB76-2907-4A79-828C-1D355C1BA38D}"/>
    <cellStyle name="Note 5 6 2 3 4" xfId="35022" xr:uid="{E611AAE6-E6DE-46F6-8BAC-3C019E2DEFF7}"/>
    <cellStyle name="Note 5 6 2 4" xfId="35023" xr:uid="{C62FBD0F-B37D-4B3B-A9E6-6A912C35F3DF}"/>
    <cellStyle name="Note 5 6 2 4 2" xfId="35024" xr:uid="{E0EDA2A3-7738-4061-8765-E03904739769}"/>
    <cellStyle name="Note 5 6 2 4 2 2" xfId="35025" xr:uid="{3F2B6D7D-2014-41BD-A0D6-B91E7ADE1EC1}"/>
    <cellStyle name="Note 5 6 2 4 3" xfId="35026" xr:uid="{F354918D-6C4B-47EF-BF03-D2A0BA8CBCB3}"/>
    <cellStyle name="Note 5 6 2 4 4" xfId="35027" xr:uid="{4EC229EB-C5CB-4835-BFD6-026157C84A1A}"/>
    <cellStyle name="Note 5 6 2 5" xfId="35028" xr:uid="{D8C0620E-E55F-4F43-8499-3048AC5C88DA}"/>
    <cellStyle name="Note 5 6 2 5 2" xfId="35029" xr:uid="{3017DE39-A4D9-402A-8421-1BAF1ABAE82F}"/>
    <cellStyle name="Note 5 6 2 5 2 2" xfId="35030" xr:uid="{8F99C17A-7A6C-4C74-96AD-5F581191555E}"/>
    <cellStyle name="Note 5 6 2 5 3" xfId="35031" xr:uid="{E15FB860-D4B6-41D8-BDA5-1936ADD6DE1B}"/>
    <cellStyle name="Note 5 6 2 6" xfId="35032" xr:uid="{2180F2BE-E804-4CB8-B041-2150872FB0B1}"/>
    <cellStyle name="Note 5 6 2 6 2" xfId="35033" xr:uid="{889338D8-F50D-4DFB-99EF-348D3E10AA05}"/>
    <cellStyle name="Note 5 6 2 6 2 2" xfId="35034" xr:uid="{3777698D-9C43-4C79-B1B6-D395535376D0}"/>
    <cellStyle name="Note 5 6 2 6 3" xfId="35035" xr:uid="{6951EF34-3964-4D61-8207-D94DCF09C5BB}"/>
    <cellStyle name="Note 5 6 2 7" xfId="35036" xr:uid="{680E9BF5-8DDE-44C3-AE36-F0D2E931A429}"/>
    <cellStyle name="Note 5 6 2 7 2" xfId="35037" xr:uid="{FBF0D2B4-50DD-4963-9D50-95379180AC9B}"/>
    <cellStyle name="Note 5 6 2 7 2 2" xfId="35038" xr:uid="{F6BA41AF-4749-4587-BC08-814ACAA2DCEC}"/>
    <cellStyle name="Note 5 6 2 7 3" xfId="35039" xr:uid="{2D270D5B-77D8-4AD5-B135-F19C29F9030E}"/>
    <cellStyle name="Note 5 6 2 8" xfId="35040" xr:uid="{B7E39BCE-BE2B-4792-8A9F-F0D3EB5AE600}"/>
    <cellStyle name="Note 5 6 2 8 2" xfId="35041" xr:uid="{AF5C06DF-E3AB-44A4-A871-2FA012F21D5B}"/>
    <cellStyle name="Note 5 6 2 8 2 2" xfId="35042" xr:uid="{5E669DE7-33BE-4E1E-85E1-EDFEC4C3ACB8}"/>
    <cellStyle name="Note 5 6 2 8 3" xfId="35043" xr:uid="{C193F5E3-62AA-46EA-994D-A076E4B1C307}"/>
    <cellStyle name="Note 5 6 2 9" xfId="35044" xr:uid="{F0B4D971-4858-40C4-99F5-E24F3116248B}"/>
    <cellStyle name="Note 5 6 2 9 2" xfId="35045" xr:uid="{D320B67C-2B8B-4E84-9BC2-B88B6FE4330E}"/>
    <cellStyle name="Note 5 6 2 9 2 2" xfId="35046" xr:uid="{1819260F-2C3E-4391-8B70-45B576F498AB}"/>
    <cellStyle name="Note 5 6 2 9 3" xfId="35047" xr:uid="{19F412D5-12CA-4951-AFAE-48F878B460FF}"/>
    <cellStyle name="Note 5 6 20" xfId="35048" xr:uid="{41007E09-2F08-44C2-9851-1978674F7BB5}"/>
    <cellStyle name="Note 5 6 20 2" xfId="35049" xr:uid="{5C960BA8-0EF2-4E62-A4AF-9431780A9DC4}"/>
    <cellStyle name="Note 5 6 20 2 2" xfId="35050" xr:uid="{7E71FFD0-C59F-4DBA-A802-53F51BF949ED}"/>
    <cellStyle name="Note 5 6 20 3" xfId="35051" xr:uid="{B73ED5D8-9AF7-4F62-BE53-539655A573D0}"/>
    <cellStyle name="Note 5 6 21" xfId="35052" xr:uid="{243A2B5C-97A1-4F6E-B2BD-200F3FFA0E7E}"/>
    <cellStyle name="Note 5 6 21 2" xfId="35053" xr:uid="{AE5E105E-96FA-48A9-AD8A-F658E78C6FF3}"/>
    <cellStyle name="Note 5 6 21 2 2" xfId="35054" xr:uid="{A200E785-E820-4855-8B78-6C808DC62E92}"/>
    <cellStyle name="Note 5 6 21 3" xfId="35055" xr:uid="{CD08BB21-75BF-4417-A020-CA6F90621150}"/>
    <cellStyle name="Note 5 6 22" xfId="35056" xr:uid="{99A6D081-5A6E-46A5-A3E5-E7C052ACF07B}"/>
    <cellStyle name="Note 5 6 22 2" xfId="35057" xr:uid="{831E72A4-728F-4781-B7C2-4B4BBB277CF8}"/>
    <cellStyle name="Note 5 6 23" xfId="35058" xr:uid="{9347DC6A-4BB8-4652-943F-02D023E8F9F2}"/>
    <cellStyle name="Note 5 6 24" xfId="35059" xr:uid="{BE7153BA-34DB-4057-BF6B-14FB86F43D76}"/>
    <cellStyle name="Note 5 6 3" xfId="35060" xr:uid="{83DE37C3-6D69-490C-8543-86F82FA7AD4F}"/>
    <cellStyle name="Note 5 6 3 2" xfId="35061" xr:uid="{CAAF4E0F-A1FB-4C3A-BBFB-93743D70F77F}"/>
    <cellStyle name="Note 5 6 3 2 2" xfId="35062" xr:uid="{8109DCE3-3347-40E8-974E-4D26120E7774}"/>
    <cellStyle name="Note 5 6 3 2 3" xfId="35063" xr:uid="{D88A162F-D135-42E5-8840-954A10763043}"/>
    <cellStyle name="Note 5 6 3 3" xfId="35064" xr:uid="{6496AAAE-8B83-4A25-9453-66F466610425}"/>
    <cellStyle name="Note 5 6 3 3 2" xfId="35065" xr:uid="{9307EE0D-D30C-4BEB-8B93-F7442BA90F66}"/>
    <cellStyle name="Note 5 6 3 4" xfId="35066" xr:uid="{DBAA6A96-F6BB-44F1-80D4-028DB2762FA1}"/>
    <cellStyle name="Note 5 6 4" xfId="35067" xr:uid="{688D7A48-0BE3-4610-80CA-624BCC9AA657}"/>
    <cellStyle name="Note 5 6 4 2" xfId="35068" xr:uid="{DD37D486-8AE8-4C45-AB52-D52F7E8CB716}"/>
    <cellStyle name="Note 5 6 4 2 2" xfId="35069" xr:uid="{11A9770E-D186-412B-B92B-DB1E84B299DF}"/>
    <cellStyle name="Note 5 6 4 3" xfId="35070" xr:uid="{9708A1A4-B152-4AD6-972F-7DC7EAE1CB9E}"/>
    <cellStyle name="Note 5 6 4 4" xfId="35071" xr:uid="{97C1B41C-0C26-474C-97F2-05556E9E3993}"/>
    <cellStyle name="Note 5 6 5" xfId="35072" xr:uid="{CB5098F3-D133-4C82-A5CF-466E0503E4C5}"/>
    <cellStyle name="Note 5 6 5 2" xfId="35073" xr:uid="{F36AB4CA-BBB0-4D0A-B9A3-523316B4D4B6}"/>
    <cellStyle name="Note 5 6 5 2 2" xfId="35074" xr:uid="{ACF39295-06EA-446D-B939-C5C45BDA295A}"/>
    <cellStyle name="Note 5 6 5 3" xfId="35075" xr:uid="{70BE7152-9310-4A0C-8BD2-8593B5BE91D2}"/>
    <cellStyle name="Note 5 6 5 4" xfId="35076" xr:uid="{A065149F-BC0C-48E9-BAC0-548C8ED5B161}"/>
    <cellStyle name="Note 5 6 6" xfId="35077" xr:uid="{A3FCD5A7-5069-493E-976E-69BA3DBDEC2D}"/>
    <cellStyle name="Note 5 6 6 2" xfId="35078" xr:uid="{6C991723-347D-42D9-85F7-58F302B12478}"/>
    <cellStyle name="Note 5 6 6 2 2" xfId="35079" xr:uid="{0466812D-8109-4346-B823-B06E90D78AD3}"/>
    <cellStyle name="Note 5 6 6 3" xfId="35080" xr:uid="{277227A3-30BA-4CF0-A17C-90F5511200DC}"/>
    <cellStyle name="Note 5 6 7" xfId="35081" xr:uid="{E6515819-3954-4B79-922F-9C6D7B2B38A5}"/>
    <cellStyle name="Note 5 6 7 2" xfId="35082" xr:uid="{041F5357-F645-4095-92A0-1E7DD834563F}"/>
    <cellStyle name="Note 5 6 7 2 2" xfId="35083" xr:uid="{F98E3F81-E476-40AB-9FF4-069C554CC9F2}"/>
    <cellStyle name="Note 5 6 7 3" xfId="35084" xr:uid="{46D174B9-E71E-409B-974A-ABD78EACD256}"/>
    <cellStyle name="Note 5 6 8" xfId="35085" xr:uid="{8657B3B6-F690-489C-9F71-FE8CCC722FA3}"/>
    <cellStyle name="Note 5 6 8 2" xfId="35086" xr:uid="{0EDF94A0-5614-478F-A22C-2057A58345D5}"/>
    <cellStyle name="Note 5 6 8 2 2" xfId="35087" xr:uid="{1CF9DBA2-3F08-4541-8136-5EB3FADC5768}"/>
    <cellStyle name="Note 5 6 8 3" xfId="35088" xr:uid="{EAAD9F34-BB30-4DF5-A67F-ED2D5CDB9E5E}"/>
    <cellStyle name="Note 5 6 9" xfId="35089" xr:uid="{DF88FB1A-9638-423E-B1E6-EF3F396C30C7}"/>
    <cellStyle name="Note 5 6 9 2" xfId="35090" xr:uid="{A2D47F3F-1F01-4799-BABF-0B6CCA856D78}"/>
    <cellStyle name="Note 5 6 9 2 2" xfId="35091" xr:uid="{206B9B10-97CF-4274-ACBD-EB3EF20FCEC0}"/>
    <cellStyle name="Note 5 6 9 3" xfId="35092" xr:uid="{2B0E0B8F-B574-442F-970E-4488B61BCEEB}"/>
    <cellStyle name="Note 5 7" xfId="35093" xr:uid="{CE1673A8-C8B1-4C0B-9AC8-8881300E370A}"/>
    <cellStyle name="Note 5 7 10" xfId="35094" xr:uid="{3E0D76EE-A2E5-463E-A713-AC02CBADD4CF}"/>
    <cellStyle name="Note 5 7 10 2" xfId="35095" xr:uid="{212101DE-825E-4D35-A412-1323CCA3753E}"/>
    <cellStyle name="Note 5 7 10 2 2" xfId="35096" xr:uid="{E23E7EB6-BBF3-4454-BAC1-9BC0FBD66679}"/>
    <cellStyle name="Note 5 7 10 3" xfId="35097" xr:uid="{943CBB28-AC7A-49BE-8213-A23F11AB3573}"/>
    <cellStyle name="Note 5 7 11" xfId="35098" xr:uid="{FCB6D6AA-1C32-4150-B42F-A411D89C6C9A}"/>
    <cellStyle name="Note 5 7 11 2" xfId="35099" xr:uid="{918FAC88-051B-47F8-A6F5-3DDBC0A3222E}"/>
    <cellStyle name="Note 5 7 11 2 2" xfId="35100" xr:uid="{15103FBA-15AF-4906-925E-E3219B5CF67D}"/>
    <cellStyle name="Note 5 7 11 3" xfId="35101" xr:uid="{9FD51CE9-0CA4-4605-AB68-4C5B1B224C1B}"/>
    <cellStyle name="Note 5 7 12" xfId="35102" xr:uid="{15F2E38F-FA4D-456C-BAA7-092CE4A82829}"/>
    <cellStyle name="Note 5 7 12 2" xfId="35103" xr:uid="{6EED7C31-6AB2-4412-B988-9A72841ACF86}"/>
    <cellStyle name="Note 5 7 12 2 2" xfId="35104" xr:uid="{10091106-63CE-4037-8E67-557F7F38BF52}"/>
    <cellStyle name="Note 5 7 12 3" xfId="35105" xr:uid="{29F0A776-9B57-4C5C-9A34-1B5A2A849AE2}"/>
    <cellStyle name="Note 5 7 13" xfId="35106" xr:uid="{E6003AD2-54B5-408E-932B-008C7047A3AB}"/>
    <cellStyle name="Note 5 7 13 2" xfId="35107" xr:uid="{1BA26C97-B451-4801-B947-BCA2465D31F6}"/>
    <cellStyle name="Note 5 7 13 2 2" xfId="35108" xr:uid="{2BDE1181-E1C1-42C3-843C-2B1F71DE2B3F}"/>
    <cellStyle name="Note 5 7 13 3" xfId="35109" xr:uid="{F85D4E11-BCA3-4264-882F-0B5B0D538269}"/>
    <cellStyle name="Note 5 7 14" xfId="35110" xr:uid="{23FA956D-38F6-4BAB-8F42-82EC24D92EE8}"/>
    <cellStyle name="Note 5 7 14 2" xfId="35111" xr:uid="{E89E7CAC-945F-4414-A31E-E7AFCCAA1041}"/>
    <cellStyle name="Note 5 7 14 2 2" xfId="35112" xr:uid="{079DB889-F99E-49C5-B4C6-4148102535B4}"/>
    <cellStyle name="Note 5 7 14 3" xfId="35113" xr:uid="{9569CF90-2200-4CDA-9371-112998B945A7}"/>
    <cellStyle name="Note 5 7 15" xfId="35114" xr:uid="{79D57FD2-EF63-43C3-99F8-03B6EE126137}"/>
    <cellStyle name="Note 5 7 15 2" xfId="35115" xr:uid="{42F42ED2-D740-4E00-B0A8-16851A6BF81C}"/>
    <cellStyle name="Note 5 7 15 2 2" xfId="35116" xr:uid="{A2640A2A-28B5-43DF-BDCE-91DBC33B634B}"/>
    <cellStyle name="Note 5 7 15 3" xfId="35117" xr:uid="{25AD0707-8097-40CB-93DF-091B88410DB6}"/>
    <cellStyle name="Note 5 7 16" xfId="35118" xr:uid="{97AFA6BC-1606-4B96-90C7-3DAC4B768891}"/>
    <cellStyle name="Note 5 7 16 2" xfId="35119" xr:uid="{48F7A7FD-927F-44E5-B55A-1BC08D313A39}"/>
    <cellStyle name="Note 5 7 16 2 2" xfId="35120" xr:uid="{24F41E2A-D86B-43FA-B11B-3311B403638F}"/>
    <cellStyle name="Note 5 7 16 3" xfId="35121" xr:uid="{EDD4822D-17A3-4D38-8FC6-235C981DCFD8}"/>
    <cellStyle name="Note 5 7 17" xfId="35122" xr:uid="{57B0146A-628B-4534-A58C-834ABBBF1FA2}"/>
    <cellStyle name="Note 5 7 17 2" xfId="35123" xr:uid="{611123AE-0D28-47D6-B123-CADE5A8694BD}"/>
    <cellStyle name="Note 5 7 17 2 2" xfId="35124" xr:uid="{92BBFAF8-1732-4185-AE2B-31C1B1D52B0F}"/>
    <cellStyle name="Note 5 7 17 3" xfId="35125" xr:uid="{BCF93603-4344-4016-B2A4-CDBDE84287B1}"/>
    <cellStyle name="Note 5 7 18" xfId="35126" xr:uid="{33CB2339-990E-4B07-B238-2CA937DA4C05}"/>
    <cellStyle name="Note 5 7 18 2" xfId="35127" xr:uid="{53741F0E-4CC0-4211-8D3E-6BC250CFD3E9}"/>
    <cellStyle name="Note 5 7 18 2 2" xfId="35128" xr:uid="{188F76C5-1AD2-4933-8908-265EC3408D7F}"/>
    <cellStyle name="Note 5 7 18 3" xfId="35129" xr:uid="{26FB9386-A818-499A-99C7-75B1B5B0F020}"/>
    <cellStyle name="Note 5 7 19" xfId="35130" xr:uid="{F7D7B438-361F-4D2A-96B5-1646999A0A5C}"/>
    <cellStyle name="Note 5 7 19 2" xfId="35131" xr:uid="{D85422EB-D584-4A18-98BD-3E16AAA58035}"/>
    <cellStyle name="Note 5 7 19 2 2" xfId="35132" xr:uid="{1C0CCFE2-3429-4313-9207-DED725E2F87C}"/>
    <cellStyle name="Note 5 7 19 3" xfId="35133" xr:uid="{E81B0CE3-B754-401A-96F4-3ED437D531EE}"/>
    <cellStyle name="Note 5 7 2" xfId="35134" xr:uid="{E9830932-9720-47A2-83E9-4D08CFAC73D3}"/>
    <cellStyle name="Note 5 7 2 2" xfId="35135" xr:uid="{8260B682-0A3F-4122-B677-BBAD8D0A5837}"/>
    <cellStyle name="Note 5 7 2 2 2" xfId="35136" xr:uid="{5C6809DA-514F-46FA-BA5B-8FBFE073C351}"/>
    <cellStyle name="Note 5 7 2 2 3" xfId="35137" xr:uid="{0349CF72-5515-4B4E-9ACF-62B04CCE99CE}"/>
    <cellStyle name="Note 5 7 2 3" xfId="35138" xr:uid="{053EE15D-FBD8-4AEC-BF52-4A2C0F334225}"/>
    <cellStyle name="Note 5 7 2 3 2" xfId="35139" xr:uid="{BD03A459-88C6-4E5F-90C7-AA81DC82821F}"/>
    <cellStyle name="Note 5 7 2 4" xfId="35140" xr:uid="{54C349D5-DC89-4B54-8E5E-8A2DD6E41A1B}"/>
    <cellStyle name="Note 5 7 20" xfId="35141" xr:uid="{CF909CAA-2049-46C2-AD9F-5FEF21464039}"/>
    <cellStyle name="Note 5 7 20 2" xfId="35142" xr:uid="{D58E9D85-A080-4E43-89A1-D13859F2F573}"/>
    <cellStyle name="Note 5 7 20 2 2" xfId="35143" xr:uid="{78BCFA3E-D6AD-457D-92B8-DFADE87487E2}"/>
    <cellStyle name="Note 5 7 20 3" xfId="35144" xr:uid="{F3A6E63A-20CA-43B9-B4A3-7E27D8C57984}"/>
    <cellStyle name="Note 5 7 21" xfId="35145" xr:uid="{BCCEE3F2-BEDD-4A23-ACB8-F8AFA5838D16}"/>
    <cellStyle name="Note 5 7 21 2" xfId="35146" xr:uid="{5CB0C7AD-9C01-42C1-B042-687133A8AEC6}"/>
    <cellStyle name="Note 5 7 22" xfId="35147" xr:uid="{374D9C4C-1F7C-44F7-8E3F-780D6B25D073}"/>
    <cellStyle name="Note 5 7 23" xfId="35148" xr:uid="{EE7D5380-E261-426F-A833-B87BAC8612B4}"/>
    <cellStyle name="Note 5 7 3" xfId="35149" xr:uid="{6C82258E-3B31-433C-8DC7-840299074FB0}"/>
    <cellStyle name="Note 5 7 3 2" xfId="35150" xr:uid="{DFB9BC0E-1822-42F8-8D2E-EA37F92DB720}"/>
    <cellStyle name="Note 5 7 3 2 2" xfId="35151" xr:uid="{427DE294-2267-4F38-93C2-A9947467867A}"/>
    <cellStyle name="Note 5 7 3 3" xfId="35152" xr:uid="{3C8290F8-7DC2-4254-B9F4-030A66EFCD86}"/>
    <cellStyle name="Note 5 7 3 4" xfId="35153" xr:uid="{E98CEDEA-E7DD-4186-9466-9F5DB1584C11}"/>
    <cellStyle name="Note 5 7 4" xfId="35154" xr:uid="{9B0BE423-F58A-4024-941D-548CB6A13942}"/>
    <cellStyle name="Note 5 7 4 2" xfId="35155" xr:uid="{24657B7E-6CD2-4AF4-B0C2-D39F2A5BC9AB}"/>
    <cellStyle name="Note 5 7 4 2 2" xfId="35156" xr:uid="{4E49F5AF-B1D1-43C8-BB9B-9711AA048D15}"/>
    <cellStyle name="Note 5 7 4 3" xfId="35157" xr:uid="{C60E1C54-4145-414D-9F3E-0250B694970C}"/>
    <cellStyle name="Note 5 7 4 4" xfId="35158" xr:uid="{4105F004-00AC-453D-B1C0-A44A8591B6BE}"/>
    <cellStyle name="Note 5 7 5" xfId="35159" xr:uid="{E2B7B397-6AA5-4944-B2E0-0182D380FE6F}"/>
    <cellStyle name="Note 5 7 5 2" xfId="35160" xr:uid="{ED365898-9600-4F2A-A25B-5C0661384598}"/>
    <cellStyle name="Note 5 7 5 2 2" xfId="35161" xr:uid="{1201B276-381F-4648-8BE1-A2DA573FBD37}"/>
    <cellStyle name="Note 5 7 5 3" xfId="35162" xr:uid="{E70D351F-228D-4389-AF68-6A0A00C8E769}"/>
    <cellStyle name="Note 5 7 6" xfId="35163" xr:uid="{855DDF46-46E0-487A-8C50-A15E737C0812}"/>
    <cellStyle name="Note 5 7 6 2" xfId="35164" xr:uid="{C212B956-191D-4144-A4F7-D2C9BD82FFD4}"/>
    <cellStyle name="Note 5 7 6 2 2" xfId="35165" xr:uid="{652ABF0E-5FED-4A36-99DD-40CCBD517DDD}"/>
    <cellStyle name="Note 5 7 6 3" xfId="35166" xr:uid="{F465646E-47FB-4222-AF6B-42EC79AE989D}"/>
    <cellStyle name="Note 5 7 7" xfId="35167" xr:uid="{B8B0F370-E58C-4EA8-8E87-8C1DA87F7C72}"/>
    <cellStyle name="Note 5 7 7 2" xfId="35168" xr:uid="{003BCFF3-27FF-4071-85DF-4546E11A89FE}"/>
    <cellStyle name="Note 5 7 7 2 2" xfId="35169" xr:uid="{5AE166CB-C833-43BB-8742-6B9BEC0703FB}"/>
    <cellStyle name="Note 5 7 7 3" xfId="35170" xr:uid="{B0FDB063-580F-407B-82B6-C11D093E81B3}"/>
    <cellStyle name="Note 5 7 8" xfId="35171" xr:uid="{DD6A5670-02B8-4E66-B068-98A45A16BB47}"/>
    <cellStyle name="Note 5 7 8 2" xfId="35172" xr:uid="{086D8E0D-6BFA-4EC0-AEBF-3E462D301EEB}"/>
    <cellStyle name="Note 5 7 8 2 2" xfId="35173" xr:uid="{C1021751-3D6C-4CC5-A300-73C8CA4DBB8E}"/>
    <cellStyle name="Note 5 7 8 3" xfId="35174" xr:uid="{D4051147-8BB8-4C07-95A4-7D600B7D717D}"/>
    <cellStyle name="Note 5 7 9" xfId="35175" xr:uid="{3FC5632C-9C76-4C5D-A7F5-E0CB8B275711}"/>
    <cellStyle name="Note 5 7 9 2" xfId="35176" xr:uid="{02C0F387-FD52-40FD-8171-E0B0262A3066}"/>
    <cellStyle name="Note 5 7 9 2 2" xfId="35177" xr:uid="{E13D021E-4B9F-4852-BE9E-F2C4DB90AF89}"/>
    <cellStyle name="Note 5 7 9 3" xfId="35178" xr:uid="{90A74871-002D-4F9C-B670-35A8B182E76A}"/>
    <cellStyle name="Note 5 8" xfId="35179" xr:uid="{07A54493-D7F8-4D66-8DAA-9C50ECEBEE8C}"/>
    <cellStyle name="Note 5 8 2" xfId="35180" xr:uid="{CEEF6264-A181-41CF-9E17-0AA9F14D81FA}"/>
    <cellStyle name="Note 5 8 2 2" xfId="35181" xr:uid="{4C727ECD-6C8E-4B9C-A9C8-7E67729EDE0D}"/>
    <cellStyle name="Note 5 8 2 3" xfId="35182" xr:uid="{9AD8C63D-B3E1-4B2D-AD67-82375A0730CD}"/>
    <cellStyle name="Note 5 8 3" xfId="35183" xr:uid="{F6AC1443-A938-4A84-822D-9198925A463C}"/>
    <cellStyle name="Note 5 8 3 2" xfId="35184" xr:uid="{B35D87A9-03D4-4231-9CE2-86ABACC31CFC}"/>
    <cellStyle name="Note 5 8 4" xfId="35185" xr:uid="{6F015ACB-72F2-4DA7-9F0A-10122D00C53C}"/>
    <cellStyle name="Note 5 9" xfId="35186" xr:uid="{A46DE025-2139-4365-86E1-91480AD63001}"/>
    <cellStyle name="Note 5 9 2" xfId="35187" xr:uid="{CF0AC3DA-6EBB-4A14-AF61-DEC3BFEEB95F}"/>
    <cellStyle name="Note 5 9 2 2" xfId="35188" xr:uid="{D79DD606-5293-4AB8-A881-D5ED6249C00E}"/>
    <cellStyle name="Note 5 9 2 3" xfId="35189" xr:uid="{8A275679-47D7-4D4A-8E0E-80C4894849CC}"/>
    <cellStyle name="Note 5 9 3" xfId="35190" xr:uid="{3057BBEF-38F5-48A8-BC8D-5D44BA7254E6}"/>
    <cellStyle name="Note 5 9 4" xfId="35191" xr:uid="{4B12A8A4-9187-4D19-9A3E-82059F75269F}"/>
    <cellStyle name="Note 6" xfId="35192" xr:uid="{8A86A321-EDB4-4573-85C0-CB0494EC0D88}"/>
    <cellStyle name="Note 6 10" xfId="35193" xr:uid="{F0D4B5CA-A567-485B-A4B0-3614B345291A}"/>
    <cellStyle name="Note 6 10 2" xfId="35194" xr:uid="{AFE22492-109D-4B2C-9127-79E7DD90B628}"/>
    <cellStyle name="Note 6 10 2 2" xfId="35195" xr:uid="{CFD42ADF-FB1F-4963-9B7A-F4164B6E131A}"/>
    <cellStyle name="Note 6 10 3" xfId="35196" xr:uid="{9063D7EA-2F21-4FD8-9DF2-549BFE8951C4}"/>
    <cellStyle name="Note 6 10 4" xfId="35197" xr:uid="{3A1AED07-C6BD-4DC4-AFE5-AAD8F5995AAE}"/>
    <cellStyle name="Note 6 11" xfId="35198" xr:uid="{5FFECFB3-1ACF-46FB-9831-E4C500DBD38F}"/>
    <cellStyle name="Note 6 11 2" xfId="35199" xr:uid="{3497F683-12BD-47D9-843C-4B18D56CF86A}"/>
    <cellStyle name="Note 6 11 2 2" xfId="35200" xr:uid="{6631AFC0-D13C-484F-8770-84C49858EAC0}"/>
    <cellStyle name="Note 6 11 3" xfId="35201" xr:uid="{E0259CF7-80C9-407F-B935-788657345131}"/>
    <cellStyle name="Note 6 12" xfId="35202" xr:uid="{672F4749-8CDD-4AB9-B7D6-6C7095EFAF07}"/>
    <cellStyle name="Note 6 12 2" xfId="35203" xr:uid="{B532BB44-49B5-457F-909E-DDAABFA56DDF}"/>
    <cellStyle name="Note 6 12 2 2" xfId="35204" xr:uid="{57FAD844-16A4-4FF5-92F2-B906D8E908EF}"/>
    <cellStyle name="Note 6 12 3" xfId="35205" xr:uid="{29A5741A-D3D7-4BAB-BAEC-D56F7785299F}"/>
    <cellStyle name="Note 6 13" xfId="35206" xr:uid="{EA46B1F0-ED3B-4117-950F-2C3EFDEE9A54}"/>
    <cellStyle name="Note 6 13 2" xfId="35207" xr:uid="{219156A7-5A26-4365-A0B7-295C2304D000}"/>
    <cellStyle name="Note 6 13 2 2" xfId="35208" xr:uid="{5AF581C2-4775-4BD4-92E2-670FDE675251}"/>
    <cellStyle name="Note 6 13 3" xfId="35209" xr:uid="{BA8E2657-F1D5-402E-8742-D720494551C2}"/>
    <cellStyle name="Note 6 14" xfId="35210" xr:uid="{49625B0E-924F-4C65-8302-1D7869BC0CE9}"/>
    <cellStyle name="Note 6 14 2" xfId="35211" xr:uid="{9CE5FB4F-A71A-4F73-B47F-CF3748764692}"/>
    <cellStyle name="Note 6 14 2 2" xfId="35212" xr:uid="{DEFFCEDD-444A-4C0D-8B87-D1ABC2E0B739}"/>
    <cellStyle name="Note 6 14 3" xfId="35213" xr:uid="{04462454-F0FE-4FBA-B715-AD9BB4A388AA}"/>
    <cellStyle name="Note 6 15" xfId="35214" xr:uid="{DD07DA98-DE3F-4267-94CB-222A37F7043C}"/>
    <cellStyle name="Note 6 15 2" xfId="35215" xr:uid="{FDB58AB1-3E5F-443F-A10E-98DAF58AF70F}"/>
    <cellStyle name="Note 6 15 2 2" xfId="35216" xr:uid="{B942DE13-3F61-4CAD-8C9D-8A81BFC41843}"/>
    <cellStyle name="Note 6 15 3" xfId="35217" xr:uid="{5F73D61C-3CF0-481E-8957-549247AF0DBB}"/>
    <cellStyle name="Note 6 16" xfId="35218" xr:uid="{E993EEBE-A579-4C25-9979-5FDC0042F92F}"/>
    <cellStyle name="Note 6 16 2" xfId="35219" xr:uid="{7A3FE112-A800-4CCB-973B-97AA65412263}"/>
    <cellStyle name="Note 6 16 2 2" xfId="35220" xr:uid="{3AC321C7-D5B5-4283-BA64-2BFF556181E7}"/>
    <cellStyle name="Note 6 16 3" xfId="35221" xr:uid="{07B4BA3E-6F1D-4178-9DF4-3520FBFA2A6F}"/>
    <cellStyle name="Note 6 17" xfId="35222" xr:uid="{B650DD41-23CB-4539-93F6-E82E8D1BD9A5}"/>
    <cellStyle name="Note 6 17 2" xfId="35223" xr:uid="{9F3500E8-2D15-47E4-B902-D26D2BE0C292}"/>
    <cellStyle name="Note 6 17 2 2" xfId="35224" xr:uid="{5B4B02B3-53D4-4078-95BB-6B6945B280C0}"/>
    <cellStyle name="Note 6 17 3" xfId="35225" xr:uid="{CDBD146E-A3D3-4DDF-AD8A-F0515E22212A}"/>
    <cellStyle name="Note 6 18" xfId="35226" xr:uid="{0E4A773C-68E7-4F07-8059-D83959214C5B}"/>
    <cellStyle name="Note 6 18 2" xfId="35227" xr:uid="{3F5DCB6B-0917-4F8B-99F8-4EA2F2558660}"/>
    <cellStyle name="Note 6 18 2 2" xfId="35228" xr:uid="{DE138242-8E80-4BA9-90F1-80411A0FD8A6}"/>
    <cellStyle name="Note 6 18 3" xfId="35229" xr:uid="{300AF73F-281E-43AA-97D0-44DCD3E258D9}"/>
    <cellStyle name="Note 6 19" xfId="35230" xr:uid="{5F77EC37-6910-4080-A6D5-D79A8A1707DC}"/>
    <cellStyle name="Note 6 19 2" xfId="35231" xr:uid="{DB5CAAA4-1340-48CE-A1C6-A10B65E9BCD3}"/>
    <cellStyle name="Note 6 19 2 2" xfId="35232" xr:uid="{83D763F3-9DE3-42AC-B5C8-FC037FC7C680}"/>
    <cellStyle name="Note 6 19 3" xfId="35233" xr:uid="{A4D1B1D6-840D-4483-B4A0-176BE5BA5C2A}"/>
    <cellStyle name="Note 6 2" xfId="35234" xr:uid="{1710B2DD-FB55-4396-A6B3-2234F36783D8}"/>
    <cellStyle name="Note 6 2 10" xfId="35235" xr:uid="{27B1BAB5-19DA-4582-BD56-C1C6832B0E4A}"/>
    <cellStyle name="Note 6 2 10 2" xfId="35236" xr:uid="{4C8C5E3E-B731-40D6-B169-5594E0CE204F}"/>
    <cellStyle name="Note 6 2 10 2 2" xfId="35237" xr:uid="{1DDD4109-CCF9-4660-821F-F3551C588684}"/>
    <cellStyle name="Note 6 2 10 3" xfId="35238" xr:uid="{B593B8A3-144E-4303-ACC7-3E87CF3CB8F3}"/>
    <cellStyle name="Note 6 2 11" xfId="35239" xr:uid="{B1BAF363-CEE8-49B3-BB17-CDAD9EF44E0D}"/>
    <cellStyle name="Note 6 2 11 2" xfId="35240" xr:uid="{D57B229E-A105-4A67-929E-E0D720219DDE}"/>
    <cellStyle name="Note 6 2 11 2 2" xfId="35241" xr:uid="{60DA1883-17B4-41BB-AF9E-6C7AF2D36A05}"/>
    <cellStyle name="Note 6 2 11 3" xfId="35242" xr:uid="{DE94F95C-FA1F-4E36-8BB7-EDD61D9A174E}"/>
    <cellStyle name="Note 6 2 12" xfId="35243" xr:uid="{5A78DD18-7155-450C-96C2-9785113C9E31}"/>
    <cellStyle name="Note 6 2 12 2" xfId="35244" xr:uid="{C1D2C713-133A-402D-8A74-08B8CC762673}"/>
    <cellStyle name="Note 6 2 12 2 2" xfId="35245" xr:uid="{F9F416C4-47F6-4C22-B2FA-D5A31D6D4088}"/>
    <cellStyle name="Note 6 2 12 3" xfId="35246" xr:uid="{085479B5-AC32-44FE-AE9F-21C51A2C008A}"/>
    <cellStyle name="Note 6 2 13" xfId="35247" xr:uid="{4E6F760A-1425-42F9-87BB-5C8FEECBA3B8}"/>
    <cellStyle name="Note 6 2 13 2" xfId="35248" xr:uid="{0EB94642-55B5-4899-B885-3FEB6F0A3F31}"/>
    <cellStyle name="Note 6 2 13 2 2" xfId="35249" xr:uid="{26588B31-FAAD-4D4D-80B3-377B59036DE6}"/>
    <cellStyle name="Note 6 2 13 3" xfId="35250" xr:uid="{66DD722C-6D0B-423B-9B64-B348F17F54BE}"/>
    <cellStyle name="Note 6 2 14" xfId="35251" xr:uid="{0A1CFE46-0166-4AA8-98F4-4B12169C2F67}"/>
    <cellStyle name="Note 6 2 14 2" xfId="35252" xr:uid="{A4F8AC91-05E7-4E80-99FC-672E07C22915}"/>
    <cellStyle name="Note 6 2 14 2 2" xfId="35253" xr:uid="{8F919CAE-7935-4A95-82DE-BB7989E7ACF5}"/>
    <cellStyle name="Note 6 2 14 3" xfId="35254" xr:uid="{36A97777-965E-4E0A-BB7B-D0BCDC7D19EF}"/>
    <cellStyle name="Note 6 2 15" xfId="35255" xr:uid="{9A855939-B657-41BD-861D-BDA4FFA4C1DF}"/>
    <cellStyle name="Note 6 2 15 2" xfId="35256" xr:uid="{1F53268C-2462-4268-B348-0633374A67EC}"/>
    <cellStyle name="Note 6 2 15 2 2" xfId="35257" xr:uid="{7B57428E-35C9-497B-80AB-0E1F925CC27C}"/>
    <cellStyle name="Note 6 2 15 3" xfId="35258" xr:uid="{21134E3D-B7E7-4987-BDB0-02191CFA9477}"/>
    <cellStyle name="Note 6 2 16" xfId="35259" xr:uid="{6B1CBC8B-88B2-419B-B4F9-E28048138B59}"/>
    <cellStyle name="Note 6 2 16 2" xfId="35260" xr:uid="{A0CB77F2-95AD-4FF2-ADFF-C9A20DD8FCFC}"/>
    <cellStyle name="Note 6 2 16 2 2" xfId="35261" xr:uid="{180AC2E7-6066-4E77-95C6-0705471C13A6}"/>
    <cellStyle name="Note 6 2 16 3" xfId="35262" xr:uid="{E8A778EA-47D9-4234-B32A-119BD4AFE922}"/>
    <cellStyle name="Note 6 2 17" xfId="35263" xr:uid="{A8A9A07B-573D-4C56-AA73-505FDD6D4C66}"/>
    <cellStyle name="Note 6 2 17 2" xfId="35264" xr:uid="{2143C111-CEEE-4E16-95C7-6AF322B0A18A}"/>
    <cellStyle name="Note 6 2 17 2 2" xfId="35265" xr:uid="{6035997C-85FA-465A-91B3-A6998E0A999A}"/>
    <cellStyle name="Note 6 2 17 3" xfId="35266" xr:uid="{0216555F-2A7B-43A9-ADCF-85452862E66D}"/>
    <cellStyle name="Note 6 2 18" xfId="35267" xr:uid="{EAFE1ED9-C76F-4AD9-A637-D42AD5D78D0A}"/>
    <cellStyle name="Note 6 2 18 2" xfId="35268" xr:uid="{F608D226-B12F-4230-BC12-8ED4BE60D81F}"/>
    <cellStyle name="Note 6 2 18 2 2" xfId="35269" xr:uid="{49B2CE4F-E29B-4EA5-80C1-AE992BC70B1E}"/>
    <cellStyle name="Note 6 2 18 3" xfId="35270" xr:uid="{E343AEAF-968A-4608-9121-FAD283BBE726}"/>
    <cellStyle name="Note 6 2 19" xfId="35271" xr:uid="{E41B76E0-DAEC-46D6-809B-9BD25F185E99}"/>
    <cellStyle name="Note 6 2 19 2" xfId="35272" xr:uid="{6D7EFAAA-8FA5-4AE3-BE07-31FA3E996705}"/>
    <cellStyle name="Note 6 2 19 2 2" xfId="35273" xr:uid="{C3CF039A-6839-4741-A29C-EF8CAD748F1F}"/>
    <cellStyle name="Note 6 2 19 3" xfId="35274" xr:uid="{BE5E8FC0-B150-46CA-9260-A55FBA5BE6CF}"/>
    <cellStyle name="Note 6 2 2" xfId="35275" xr:uid="{DFE99AF4-42B8-4F84-82D1-4E210D659DF8}"/>
    <cellStyle name="Note 6 2 2 10" xfId="35276" xr:uid="{EAE9412B-993C-4A9F-A488-60EC70FC567F}"/>
    <cellStyle name="Note 6 2 2 10 2" xfId="35277" xr:uid="{813346DB-C839-4023-BA44-B281D75190E6}"/>
    <cellStyle name="Note 6 2 2 10 2 2" xfId="35278" xr:uid="{C83FF25E-8DF4-41EA-9407-8EA16753A23F}"/>
    <cellStyle name="Note 6 2 2 10 3" xfId="35279" xr:uid="{E2C711E7-F395-43F7-9467-E6976AC628AB}"/>
    <cellStyle name="Note 6 2 2 11" xfId="35280" xr:uid="{C6B3C122-469D-43FB-8324-4BCF58E00489}"/>
    <cellStyle name="Note 6 2 2 11 2" xfId="35281" xr:uid="{9E703613-D598-418F-B9D0-52E4BA84B9D3}"/>
    <cellStyle name="Note 6 2 2 11 2 2" xfId="35282" xr:uid="{D5187C1C-CB04-43AD-921E-DCD1DDB360A7}"/>
    <cellStyle name="Note 6 2 2 11 3" xfId="35283" xr:uid="{3D170C12-1B34-4D10-9D4E-28FC98E753AD}"/>
    <cellStyle name="Note 6 2 2 12" xfId="35284" xr:uid="{4EA831F6-D1B6-4025-8999-309D67C99D50}"/>
    <cellStyle name="Note 6 2 2 12 2" xfId="35285" xr:uid="{E25254FE-933D-4A52-8290-1D91697B03F6}"/>
    <cellStyle name="Note 6 2 2 12 2 2" xfId="35286" xr:uid="{948B1EC4-ACC1-4CB4-B968-4CDEB65F79F0}"/>
    <cellStyle name="Note 6 2 2 12 3" xfId="35287" xr:uid="{DEC4417D-A2B0-4129-AAB2-79DBF7C10575}"/>
    <cellStyle name="Note 6 2 2 13" xfId="35288" xr:uid="{DFDA9286-4290-4F91-8EDC-0D043CAB121B}"/>
    <cellStyle name="Note 6 2 2 13 2" xfId="35289" xr:uid="{11A955B2-35E3-4908-A0C1-56AC4042EA69}"/>
    <cellStyle name="Note 6 2 2 13 2 2" xfId="35290" xr:uid="{EDE9F0FC-B1EA-42A4-8BC9-E2F6B69EE93E}"/>
    <cellStyle name="Note 6 2 2 13 3" xfId="35291" xr:uid="{90DAB1FF-A02B-4EF6-B809-D920C89A5B67}"/>
    <cellStyle name="Note 6 2 2 14" xfId="35292" xr:uid="{5A776AAA-135A-4452-8B58-ED94A3132521}"/>
    <cellStyle name="Note 6 2 2 14 2" xfId="35293" xr:uid="{51CC9779-468A-499B-8C8E-02CFABE89D15}"/>
    <cellStyle name="Note 6 2 2 14 2 2" xfId="35294" xr:uid="{2410EFD4-76CE-4569-95B9-53737DA0CE2E}"/>
    <cellStyle name="Note 6 2 2 14 3" xfId="35295" xr:uid="{EE05913B-B443-4AE2-BCCA-E9B37FEE6EBD}"/>
    <cellStyle name="Note 6 2 2 15" xfId="35296" xr:uid="{847A2618-2DBE-43FC-AA5C-7D70471FA51E}"/>
    <cellStyle name="Note 6 2 2 15 2" xfId="35297" xr:uid="{A4467E83-884A-41B9-A794-A81E42BA103C}"/>
    <cellStyle name="Note 6 2 2 15 2 2" xfId="35298" xr:uid="{74ACBF2B-0079-434C-AC11-F453E6A17B35}"/>
    <cellStyle name="Note 6 2 2 15 3" xfId="35299" xr:uid="{439EAB84-3A87-4BDF-B1DC-8F01B8929C1E}"/>
    <cellStyle name="Note 6 2 2 16" xfId="35300" xr:uid="{2DAE10F9-E99E-4ABE-98F3-C2253C3AC3D1}"/>
    <cellStyle name="Note 6 2 2 16 2" xfId="35301" xr:uid="{9A3070E6-284D-4C72-AFCD-CEA7DEBB134A}"/>
    <cellStyle name="Note 6 2 2 16 2 2" xfId="35302" xr:uid="{719AACC4-B0CF-4B7B-BAB3-3B59184AE900}"/>
    <cellStyle name="Note 6 2 2 16 3" xfId="35303" xr:uid="{F6D8C4DA-39DE-4803-9A90-5A32AAF2893D}"/>
    <cellStyle name="Note 6 2 2 17" xfId="35304" xr:uid="{0F0A28B6-5704-4C97-9616-31F0BFFE66E4}"/>
    <cellStyle name="Note 6 2 2 17 2" xfId="35305" xr:uid="{EB45B180-3D88-4834-8E2C-E7F0DD09B42D}"/>
    <cellStyle name="Note 6 2 2 17 2 2" xfId="35306" xr:uid="{2214886F-4A8D-4214-8ABD-3BCC1278E0A2}"/>
    <cellStyle name="Note 6 2 2 17 3" xfId="35307" xr:uid="{7C5C34EF-7F85-44FA-BD72-2E071EC8DA38}"/>
    <cellStyle name="Note 6 2 2 18" xfId="35308" xr:uid="{DFE5B03D-C43C-4468-A864-BC5A4E9DDFB4}"/>
    <cellStyle name="Note 6 2 2 18 2" xfId="35309" xr:uid="{4E2E73C7-0CC3-4DD7-B279-895603A887A2}"/>
    <cellStyle name="Note 6 2 2 18 2 2" xfId="35310" xr:uid="{A96DB433-AA36-4DE0-ADEE-CEB9C31ADDA3}"/>
    <cellStyle name="Note 6 2 2 18 3" xfId="35311" xr:uid="{EF618577-FDE0-4ACB-8F1F-97CD7F7775E2}"/>
    <cellStyle name="Note 6 2 2 19" xfId="35312" xr:uid="{14A9FA6C-2641-463A-ABBD-D8AE52AE8937}"/>
    <cellStyle name="Note 6 2 2 19 2" xfId="35313" xr:uid="{F8F58F1C-1908-4E6D-939C-04868659E8A1}"/>
    <cellStyle name="Note 6 2 2 19 2 2" xfId="35314" xr:uid="{CBB94BAB-7E2A-415A-9F27-D3F9FF695A9A}"/>
    <cellStyle name="Note 6 2 2 19 3" xfId="35315" xr:uid="{FD9C5D1A-7EEF-41DD-B714-271732A9B247}"/>
    <cellStyle name="Note 6 2 2 2" xfId="35316" xr:uid="{67435A83-A8F3-4B42-A447-36DAC56D0A72}"/>
    <cellStyle name="Note 6 2 2 2 10" xfId="35317" xr:uid="{41800244-59FC-4B3C-B4B7-963C465E8FD3}"/>
    <cellStyle name="Note 6 2 2 2 10 2" xfId="35318" xr:uid="{41169EE8-B3B0-45B6-A4F1-793F9416D62C}"/>
    <cellStyle name="Note 6 2 2 2 10 2 2" xfId="35319" xr:uid="{94D17A1A-D394-451B-967A-5B6F8724CBE2}"/>
    <cellStyle name="Note 6 2 2 2 10 3" xfId="35320" xr:uid="{C5A7B556-60D3-4061-8D61-3D8DF21056D6}"/>
    <cellStyle name="Note 6 2 2 2 11" xfId="35321" xr:uid="{AB25FA1E-E7F5-4C43-9C0C-D63E00A6AB55}"/>
    <cellStyle name="Note 6 2 2 2 11 2" xfId="35322" xr:uid="{54A48B99-8E56-497F-8DDA-018DA9C26BE3}"/>
    <cellStyle name="Note 6 2 2 2 11 2 2" xfId="35323" xr:uid="{DE77032F-2180-424B-B34A-0E8FFDACB384}"/>
    <cellStyle name="Note 6 2 2 2 11 3" xfId="35324" xr:uid="{9330E6B4-3AE1-4576-A617-5498D96DED6A}"/>
    <cellStyle name="Note 6 2 2 2 12" xfId="35325" xr:uid="{3701AF56-E214-4FC6-914E-C14129C19168}"/>
    <cellStyle name="Note 6 2 2 2 12 2" xfId="35326" xr:uid="{55D8568B-C7B1-43A2-A9D3-6CF87D535800}"/>
    <cellStyle name="Note 6 2 2 2 12 2 2" xfId="35327" xr:uid="{8DCE1F7C-93CE-4FBF-AF49-E977666D0711}"/>
    <cellStyle name="Note 6 2 2 2 12 3" xfId="35328" xr:uid="{A7210407-3168-4D19-A66F-328A3FC7C365}"/>
    <cellStyle name="Note 6 2 2 2 13" xfId="35329" xr:uid="{1CAD437C-0F5D-4D0D-8805-A52C3AEA249F}"/>
    <cellStyle name="Note 6 2 2 2 13 2" xfId="35330" xr:uid="{BBC853E2-2CF5-48F3-9812-2C25245588E6}"/>
    <cellStyle name="Note 6 2 2 2 13 2 2" xfId="35331" xr:uid="{42D949D3-176E-44D7-BD46-3350A1969B1A}"/>
    <cellStyle name="Note 6 2 2 2 13 3" xfId="35332" xr:uid="{BB5B12B5-E56C-494F-A0D1-7BA3B5DFD528}"/>
    <cellStyle name="Note 6 2 2 2 14" xfId="35333" xr:uid="{40A46E35-24CC-49C3-BD79-528AF69DC05C}"/>
    <cellStyle name="Note 6 2 2 2 14 2" xfId="35334" xr:uid="{8DDF0314-75B8-43C5-9C77-C5F6171A205A}"/>
    <cellStyle name="Note 6 2 2 2 14 2 2" xfId="35335" xr:uid="{FB2B7770-2942-4B70-9ED4-BBED19E53F14}"/>
    <cellStyle name="Note 6 2 2 2 14 3" xfId="35336" xr:uid="{E74EA150-3D4F-4FE3-AEFF-C85C6DCC9F67}"/>
    <cellStyle name="Note 6 2 2 2 15" xfId="35337" xr:uid="{94771A65-B157-484B-B407-48297B13DFD4}"/>
    <cellStyle name="Note 6 2 2 2 15 2" xfId="35338" xr:uid="{A170185D-7DF0-453C-89F1-0DB2EE1CF2AA}"/>
    <cellStyle name="Note 6 2 2 2 15 2 2" xfId="35339" xr:uid="{57782A5E-397D-453D-BBC4-765476BA53E5}"/>
    <cellStyle name="Note 6 2 2 2 15 3" xfId="35340" xr:uid="{D40275A7-A8AC-4E76-8529-4FABBE5E575B}"/>
    <cellStyle name="Note 6 2 2 2 16" xfId="35341" xr:uid="{28DCD58C-D91F-45EF-A820-043F4A401CE5}"/>
    <cellStyle name="Note 6 2 2 2 16 2" xfId="35342" xr:uid="{412E11AF-8583-41AF-9877-9807DE7F439C}"/>
    <cellStyle name="Note 6 2 2 2 16 2 2" xfId="35343" xr:uid="{6AFC410A-31FD-4C41-B648-FC17B3C09331}"/>
    <cellStyle name="Note 6 2 2 2 16 3" xfId="35344" xr:uid="{698E9D2A-6783-4149-B71E-7CAA97897F10}"/>
    <cellStyle name="Note 6 2 2 2 17" xfId="35345" xr:uid="{44F917B1-9901-4CC7-8B76-7EC3E62F25AD}"/>
    <cellStyle name="Note 6 2 2 2 17 2" xfId="35346" xr:uid="{98AD1621-DD63-4F31-8C13-F359E7E5531F}"/>
    <cellStyle name="Note 6 2 2 2 17 2 2" xfId="35347" xr:uid="{F2D57662-F7FE-4881-9E3E-6C8416DEAA03}"/>
    <cellStyle name="Note 6 2 2 2 17 3" xfId="35348" xr:uid="{5820BF06-4C73-45C5-AE7D-686E9DE98786}"/>
    <cellStyle name="Note 6 2 2 2 18" xfId="35349" xr:uid="{15A6F747-080D-45D1-9C8D-B7BC563DAE39}"/>
    <cellStyle name="Note 6 2 2 2 18 2" xfId="35350" xr:uid="{36A0D4D9-31D6-49B0-AA5E-94E182EC07AE}"/>
    <cellStyle name="Note 6 2 2 2 19" xfId="35351" xr:uid="{41122D1D-C0EF-4563-A7D1-9905F6FE42FE}"/>
    <cellStyle name="Note 6 2 2 2 2" xfId="35352" xr:uid="{F3032E20-A09A-4A09-BA3E-1B12027F1D63}"/>
    <cellStyle name="Note 6 2 2 2 2 10" xfId="35353" xr:uid="{C70CA6D7-D8C5-4A8F-86E1-54B6B05DE8D6}"/>
    <cellStyle name="Note 6 2 2 2 2 10 2" xfId="35354" xr:uid="{A5A39266-B9FF-4EBF-9FCC-D81F79EBBEA7}"/>
    <cellStyle name="Note 6 2 2 2 2 10 2 2" xfId="35355" xr:uid="{FC0A4B19-6817-45A2-B33C-426589C3A3B3}"/>
    <cellStyle name="Note 6 2 2 2 2 10 3" xfId="35356" xr:uid="{4814BE5E-22FA-49AB-85BB-B24AE4201E2A}"/>
    <cellStyle name="Note 6 2 2 2 2 11" xfId="35357" xr:uid="{2BE766E5-D28B-431D-BEF9-D5BC9CC67835}"/>
    <cellStyle name="Note 6 2 2 2 2 11 2" xfId="35358" xr:uid="{2B8CE1F9-5D37-411C-9A83-FD57670DCA7B}"/>
    <cellStyle name="Note 6 2 2 2 2 11 2 2" xfId="35359" xr:uid="{11ABEED1-CCCF-49C2-B4B6-66BF2AAD7F4E}"/>
    <cellStyle name="Note 6 2 2 2 2 11 3" xfId="35360" xr:uid="{847A708F-10F6-4598-A8A1-53E2A22EDE3F}"/>
    <cellStyle name="Note 6 2 2 2 2 12" xfId="35361" xr:uid="{010A79D7-57C8-4B05-A89F-134A42C8567D}"/>
    <cellStyle name="Note 6 2 2 2 2 12 2" xfId="35362" xr:uid="{A90BE5A4-882B-4FDF-90BB-BDFDC4528314}"/>
    <cellStyle name="Note 6 2 2 2 2 12 2 2" xfId="35363" xr:uid="{14749AC5-5A45-49A6-8CD8-ED8CE8B54E2C}"/>
    <cellStyle name="Note 6 2 2 2 2 12 3" xfId="35364" xr:uid="{8F2C74FB-F453-4AE9-8288-C00C9ECEDAFE}"/>
    <cellStyle name="Note 6 2 2 2 2 13" xfId="35365" xr:uid="{FA9DF670-0981-4F73-A77A-7A130E7B4F71}"/>
    <cellStyle name="Note 6 2 2 2 2 13 2" xfId="35366" xr:uid="{968FB5A4-0AF6-4F61-A7FE-2837F9D05C48}"/>
    <cellStyle name="Note 6 2 2 2 2 13 2 2" xfId="35367" xr:uid="{2A5F16FA-E156-4869-93CB-1410B0935B31}"/>
    <cellStyle name="Note 6 2 2 2 2 13 3" xfId="35368" xr:uid="{FF3FCD76-FFAD-4715-93D1-77EE054A3E24}"/>
    <cellStyle name="Note 6 2 2 2 2 14" xfId="35369" xr:uid="{72884EEB-C9E0-4869-8376-7EA584CA3B31}"/>
    <cellStyle name="Note 6 2 2 2 2 14 2" xfId="35370" xr:uid="{CC41C5E0-B4DF-4B6E-8E11-9A1FA7BB1CF8}"/>
    <cellStyle name="Note 6 2 2 2 2 14 2 2" xfId="35371" xr:uid="{0E224239-FE2B-47C9-9E0F-D8463C2D7C28}"/>
    <cellStyle name="Note 6 2 2 2 2 14 3" xfId="35372" xr:uid="{B5D4ED4D-8B90-4305-929A-820A68EF3FB3}"/>
    <cellStyle name="Note 6 2 2 2 2 15" xfId="35373" xr:uid="{CE958676-934F-40C4-B86E-F74B9DAA9399}"/>
    <cellStyle name="Note 6 2 2 2 2 15 2" xfId="35374" xr:uid="{43264EC3-F694-4E4B-89A6-480075A6844F}"/>
    <cellStyle name="Note 6 2 2 2 2 15 2 2" xfId="35375" xr:uid="{B73B5469-DD78-4083-9F0B-2B75CB0453AF}"/>
    <cellStyle name="Note 6 2 2 2 2 15 3" xfId="35376" xr:uid="{1C67C394-D9AD-41FF-8BEA-FBA624F1F0C5}"/>
    <cellStyle name="Note 6 2 2 2 2 16" xfId="35377" xr:uid="{F86B3EF1-58E0-4CDD-8E8C-4BE34AC6FC5E}"/>
    <cellStyle name="Note 6 2 2 2 2 16 2" xfId="35378" xr:uid="{4CF6C837-AEC6-48BA-9E80-C9E9F713EC44}"/>
    <cellStyle name="Note 6 2 2 2 2 16 2 2" xfId="35379" xr:uid="{F3552E1D-7BCB-4339-8299-5C7F5E3B3CC6}"/>
    <cellStyle name="Note 6 2 2 2 2 16 3" xfId="35380" xr:uid="{3B7962E8-41D2-4CDD-B08A-AD88252F614C}"/>
    <cellStyle name="Note 6 2 2 2 2 17" xfId="35381" xr:uid="{0966490E-C15E-408D-9AB7-E3236BE37FC4}"/>
    <cellStyle name="Note 6 2 2 2 2 17 2" xfId="35382" xr:uid="{70F65E37-555D-45E1-807A-E5EF57023E51}"/>
    <cellStyle name="Note 6 2 2 2 2 17 2 2" xfId="35383" xr:uid="{E26DFC0F-7EC9-40E7-82A4-47354D29D79D}"/>
    <cellStyle name="Note 6 2 2 2 2 17 3" xfId="35384" xr:uid="{6AEB92CD-62B8-4193-8F4C-CD258044DCFE}"/>
    <cellStyle name="Note 6 2 2 2 2 18" xfId="35385" xr:uid="{847F222D-3C80-48FE-96CB-105B25C71C63}"/>
    <cellStyle name="Note 6 2 2 2 2 18 2" xfId="35386" xr:uid="{1753299E-8E69-442E-BD9B-EDBCE008CC11}"/>
    <cellStyle name="Note 6 2 2 2 2 18 2 2" xfId="35387" xr:uid="{6BB4E251-C3D1-4001-BA3D-0FA1BE3FBF5C}"/>
    <cellStyle name="Note 6 2 2 2 2 18 3" xfId="35388" xr:uid="{4C0F92C6-5661-41DA-9C18-770F74ED19A9}"/>
    <cellStyle name="Note 6 2 2 2 2 19" xfId="35389" xr:uid="{BFB2B7CA-DDE4-42DA-A0C8-C62876340A5C}"/>
    <cellStyle name="Note 6 2 2 2 2 19 2" xfId="35390" xr:uid="{B6CF16C7-CF1B-4718-9253-EEC2415AF768}"/>
    <cellStyle name="Note 6 2 2 2 2 19 2 2" xfId="35391" xr:uid="{5948B3FF-A0EF-49D1-A9B3-2A299CA7E84D}"/>
    <cellStyle name="Note 6 2 2 2 2 19 3" xfId="35392" xr:uid="{5ADCDB14-72F7-4291-84FA-E4D867A8DBA8}"/>
    <cellStyle name="Note 6 2 2 2 2 2" xfId="35393" xr:uid="{7E66A075-C214-4327-BC32-9828885E1E03}"/>
    <cellStyle name="Note 6 2 2 2 2 2 2" xfId="35394" xr:uid="{612F3D7B-91AA-413D-88D0-4F6DE077CCB7}"/>
    <cellStyle name="Note 6 2 2 2 2 2 2 2" xfId="35395" xr:uid="{37318841-F63A-4144-BB3D-434BEECD9E37}"/>
    <cellStyle name="Note 6 2 2 2 2 2 2 3" xfId="35396" xr:uid="{64B463CC-592F-4F79-BA33-9CEDEA3379C8}"/>
    <cellStyle name="Note 6 2 2 2 2 2 3" xfId="35397" xr:uid="{404B1932-FF45-4D91-BD90-744CDCE52E8F}"/>
    <cellStyle name="Note 6 2 2 2 2 2 3 2" xfId="35398" xr:uid="{CFFB9455-1B50-450B-9130-82690FBF684B}"/>
    <cellStyle name="Note 6 2 2 2 2 2 4" xfId="35399" xr:uid="{DFD5A0AE-7B78-4717-A9FA-4525C86FF64F}"/>
    <cellStyle name="Note 6 2 2 2 2 20" xfId="35400" xr:uid="{69F31A55-9BB4-4E97-AE2B-F9A0726F0D4F}"/>
    <cellStyle name="Note 6 2 2 2 2 20 2" xfId="35401" xr:uid="{211C8EEE-481A-4E8C-A2C0-CF474D9BD640}"/>
    <cellStyle name="Note 6 2 2 2 2 20 2 2" xfId="35402" xr:uid="{A1C1ACE8-CC1B-4CCB-B272-5D574F07981C}"/>
    <cellStyle name="Note 6 2 2 2 2 20 3" xfId="35403" xr:uid="{2D4EA7AF-A3A1-469A-9587-D875A7C94E86}"/>
    <cellStyle name="Note 6 2 2 2 2 21" xfId="35404" xr:uid="{9496E730-6986-4FEB-BF99-B3D65E61883A}"/>
    <cellStyle name="Note 6 2 2 2 2 21 2" xfId="35405" xr:uid="{1C7760AC-4DA7-4800-B593-95EE3633B0CD}"/>
    <cellStyle name="Note 6 2 2 2 2 22" xfId="35406" xr:uid="{40DC038A-534A-4805-B086-492720A1E0D6}"/>
    <cellStyle name="Note 6 2 2 2 2 23" xfId="35407" xr:uid="{16685777-D688-404B-BF66-30B83968542A}"/>
    <cellStyle name="Note 6 2 2 2 2 3" xfId="35408" xr:uid="{00CA75AB-2861-40F8-95A6-86D6FFDBD994}"/>
    <cellStyle name="Note 6 2 2 2 2 3 2" xfId="35409" xr:uid="{022D2079-77DB-4AE5-A5E1-37D96FEAFA1E}"/>
    <cellStyle name="Note 6 2 2 2 2 3 2 2" xfId="35410" xr:uid="{ADE9A9B5-48BA-461C-B4D3-76E76E093863}"/>
    <cellStyle name="Note 6 2 2 2 2 3 3" xfId="35411" xr:uid="{0F0A5B74-4A49-4E6D-95D0-6392E76921A8}"/>
    <cellStyle name="Note 6 2 2 2 2 3 4" xfId="35412" xr:uid="{64E14083-E76C-4C3C-BD04-70C7B9E80A94}"/>
    <cellStyle name="Note 6 2 2 2 2 4" xfId="35413" xr:uid="{63C9255A-7F19-49BB-8011-7633A054DFC7}"/>
    <cellStyle name="Note 6 2 2 2 2 4 2" xfId="35414" xr:uid="{02989EAF-607C-431E-AB03-508282450553}"/>
    <cellStyle name="Note 6 2 2 2 2 4 2 2" xfId="35415" xr:uid="{42E1EA20-3F98-45AA-B726-0CC5C2552283}"/>
    <cellStyle name="Note 6 2 2 2 2 4 3" xfId="35416" xr:uid="{F62F5216-A596-4231-8669-6200A9502239}"/>
    <cellStyle name="Note 6 2 2 2 2 4 4" xfId="35417" xr:uid="{4A08EA5B-401B-46AB-AD6F-A0A91D31B6DA}"/>
    <cellStyle name="Note 6 2 2 2 2 5" xfId="35418" xr:uid="{E33B409E-F0E4-47E5-8415-B143CE63A1D6}"/>
    <cellStyle name="Note 6 2 2 2 2 5 2" xfId="35419" xr:uid="{4CE2A0DD-4BF0-44A1-BAC4-250E4F3F6316}"/>
    <cellStyle name="Note 6 2 2 2 2 5 2 2" xfId="35420" xr:uid="{7A4CE46F-DE40-486E-BA5E-957ED12A0F43}"/>
    <cellStyle name="Note 6 2 2 2 2 5 3" xfId="35421" xr:uid="{DBC8605A-8463-4605-89E7-DA1936F182B0}"/>
    <cellStyle name="Note 6 2 2 2 2 6" xfId="35422" xr:uid="{3DC475B8-62C7-4367-95C7-69C651620560}"/>
    <cellStyle name="Note 6 2 2 2 2 6 2" xfId="35423" xr:uid="{22BE0C05-2D36-4D51-AEF0-386D5771AC64}"/>
    <cellStyle name="Note 6 2 2 2 2 6 2 2" xfId="35424" xr:uid="{C940F9F4-F839-45CA-9C7C-214FC296884E}"/>
    <cellStyle name="Note 6 2 2 2 2 6 3" xfId="35425" xr:uid="{14AB2722-909C-4C14-9B7A-43AC2BC865DF}"/>
    <cellStyle name="Note 6 2 2 2 2 7" xfId="35426" xr:uid="{67E0B9CD-3AAA-4549-87C2-9F483B015ACF}"/>
    <cellStyle name="Note 6 2 2 2 2 7 2" xfId="35427" xr:uid="{3B181535-36CF-4318-9BC9-CCCD67A1BF19}"/>
    <cellStyle name="Note 6 2 2 2 2 7 2 2" xfId="35428" xr:uid="{488481D1-163A-4E05-909F-A5B82701E070}"/>
    <cellStyle name="Note 6 2 2 2 2 7 3" xfId="35429" xr:uid="{2F747897-FFD2-4012-9EE5-458A97B58C38}"/>
    <cellStyle name="Note 6 2 2 2 2 8" xfId="35430" xr:uid="{7C6C8AF8-B36F-460D-9C2A-82BE65BD3054}"/>
    <cellStyle name="Note 6 2 2 2 2 8 2" xfId="35431" xr:uid="{E44F211B-1054-440B-BE6E-74AD45473A13}"/>
    <cellStyle name="Note 6 2 2 2 2 8 2 2" xfId="35432" xr:uid="{039E68CD-C684-4155-96C3-E79152B34367}"/>
    <cellStyle name="Note 6 2 2 2 2 8 3" xfId="35433" xr:uid="{B081A9DD-33F3-4798-AD05-2BB4D815BFBE}"/>
    <cellStyle name="Note 6 2 2 2 2 9" xfId="35434" xr:uid="{2534E342-D67D-4A00-9FA3-9C976A0D7A4C}"/>
    <cellStyle name="Note 6 2 2 2 2 9 2" xfId="35435" xr:uid="{E024081A-A897-4788-B12D-E10962BD2330}"/>
    <cellStyle name="Note 6 2 2 2 2 9 2 2" xfId="35436" xr:uid="{CA61ED1B-B07A-4B9D-BF54-78217C780F15}"/>
    <cellStyle name="Note 6 2 2 2 2 9 3" xfId="35437" xr:uid="{71CD7496-F5CB-483D-9EE9-9AC386334398}"/>
    <cellStyle name="Note 6 2 2 2 20" xfId="35438" xr:uid="{1DF1CF75-234D-4AF4-B9E5-C9DC4E291354}"/>
    <cellStyle name="Note 6 2 2 2 3" xfId="35439" xr:uid="{86C66CDD-479E-4A6C-97BC-9F2F3B33734B}"/>
    <cellStyle name="Note 6 2 2 2 3 2" xfId="35440" xr:uid="{7F66C8D3-91E5-43A6-97E1-F533922A70FA}"/>
    <cellStyle name="Note 6 2 2 2 3 2 2" xfId="35441" xr:uid="{DEF68752-5B1C-4D3F-9A3F-8A8F0DD5D8B1}"/>
    <cellStyle name="Note 6 2 2 2 3 2 3" xfId="35442" xr:uid="{62B9F275-6F80-4E68-ACCE-63A9A521C7BC}"/>
    <cellStyle name="Note 6 2 2 2 3 3" xfId="35443" xr:uid="{C7E83863-5016-471A-B9C4-8CC320F34CC5}"/>
    <cellStyle name="Note 6 2 2 2 3 3 2" xfId="35444" xr:uid="{4717EA49-83C9-4528-91EF-3660EBD5943F}"/>
    <cellStyle name="Note 6 2 2 2 3 4" xfId="35445" xr:uid="{54C03579-EC7C-412B-80B9-CDF510534837}"/>
    <cellStyle name="Note 6 2 2 2 4" xfId="35446" xr:uid="{C1413183-7B85-4250-AA97-486E537925D2}"/>
    <cellStyle name="Note 6 2 2 2 4 2" xfId="35447" xr:uid="{B5D28556-6FAF-4C81-BE59-9DFA95D46173}"/>
    <cellStyle name="Note 6 2 2 2 4 2 2" xfId="35448" xr:uid="{57DDC0D8-BD50-446F-BB73-AA11D42620A7}"/>
    <cellStyle name="Note 6 2 2 2 4 3" xfId="35449" xr:uid="{C91CCCCA-F565-47EC-BCDE-ED8D10ABCCEC}"/>
    <cellStyle name="Note 6 2 2 2 4 4" xfId="35450" xr:uid="{BC761FF9-1759-4854-B70B-CFEB7D5918F2}"/>
    <cellStyle name="Note 6 2 2 2 5" xfId="35451" xr:uid="{9140F717-29D8-4AEE-AB10-BF463A34F809}"/>
    <cellStyle name="Note 6 2 2 2 5 2" xfId="35452" xr:uid="{C7472799-B8FB-4E22-8C52-07CAFBDD32FB}"/>
    <cellStyle name="Note 6 2 2 2 5 2 2" xfId="35453" xr:uid="{5913B640-265C-4D55-8A5B-B9E8E645AEF0}"/>
    <cellStyle name="Note 6 2 2 2 5 3" xfId="35454" xr:uid="{DC260D5E-79EB-44FD-9A1A-A0835AA2D610}"/>
    <cellStyle name="Note 6 2 2 2 5 4" xfId="35455" xr:uid="{AF71EC24-3F20-4208-9960-E7BCAED62A20}"/>
    <cellStyle name="Note 6 2 2 2 6" xfId="35456" xr:uid="{1095A452-AB54-4648-B902-0654530482B4}"/>
    <cellStyle name="Note 6 2 2 2 6 2" xfId="35457" xr:uid="{214FF60C-7372-408A-B078-C2F1F82759C6}"/>
    <cellStyle name="Note 6 2 2 2 6 2 2" xfId="35458" xr:uid="{9D7469BC-64B6-465F-8EDC-A902F318B5AD}"/>
    <cellStyle name="Note 6 2 2 2 6 3" xfId="35459" xr:uid="{D2FF32DC-9F16-4533-88DA-D1F5ED42C8A6}"/>
    <cellStyle name="Note 6 2 2 2 7" xfId="35460" xr:uid="{E320F271-C0B3-4D63-AAE2-764F3C453216}"/>
    <cellStyle name="Note 6 2 2 2 7 2" xfId="35461" xr:uid="{DCD96DE4-5FF5-42EE-8233-EB1350C1AAEE}"/>
    <cellStyle name="Note 6 2 2 2 7 2 2" xfId="35462" xr:uid="{208AF707-3E51-42F3-BA59-9A49D84526F7}"/>
    <cellStyle name="Note 6 2 2 2 7 3" xfId="35463" xr:uid="{64D66CCA-D570-49A2-B742-C9EEDDA71BA0}"/>
    <cellStyle name="Note 6 2 2 2 8" xfId="35464" xr:uid="{0ACFB525-8B41-4C0B-967D-315B6914A0F7}"/>
    <cellStyle name="Note 6 2 2 2 8 2" xfId="35465" xr:uid="{8ED36051-C553-436A-ACFB-E887CB3BFE5F}"/>
    <cellStyle name="Note 6 2 2 2 8 2 2" xfId="35466" xr:uid="{1D55FDDE-15AC-487A-8F5C-840EB437E70D}"/>
    <cellStyle name="Note 6 2 2 2 8 3" xfId="35467" xr:uid="{2808D96D-802B-402E-B87D-FB0FE458B2E7}"/>
    <cellStyle name="Note 6 2 2 2 9" xfId="35468" xr:uid="{BD0406CC-9E6C-4519-A7FC-64C8E62871BF}"/>
    <cellStyle name="Note 6 2 2 2 9 2" xfId="35469" xr:uid="{61EE7253-C45B-4CC5-A0B9-921336C31442}"/>
    <cellStyle name="Note 6 2 2 2 9 2 2" xfId="35470" xr:uid="{6010BCA4-7B77-4AFD-83BF-5E4E1AE8E228}"/>
    <cellStyle name="Note 6 2 2 2 9 3" xfId="35471" xr:uid="{EDCBCB5A-31F5-4632-AF2D-CD92D8BA389E}"/>
    <cellStyle name="Note 6 2 2 20" xfId="35472" xr:uid="{B6203652-33F3-4533-AC5C-F74810830932}"/>
    <cellStyle name="Note 6 2 2 20 2" xfId="35473" xr:uid="{E556B8A1-E117-4267-BDCB-E00145E08516}"/>
    <cellStyle name="Note 6 2 2 20 2 2" xfId="35474" xr:uid="{C265F210-44D6-42F6-9D3C-F58764D9D6AF}"/>
    <cellStyle name="Note 6 2 2 20 3" xfId="35475" xr:uid="{37021F5F-AF93-4E2B-94DB-4D3541F1716C}"/>
    <cellStyle name="Note 6 2 2 21" xfId="35476" xr:uid="{D69CB203-8AD5-4137-BE74-57D034491DFB}"/>
    <cellStyle name="Note 6 2 2 21 2" xfId="35477" xr:uid="{BF753363-5AE2-45F2-9C74-63994489555B}"/>
    <cellStyle name="Note 6 2 2 22" xfId="35478" xr:uid="{A3AC7293-A8DE-4880-A88F-D0FE87F35414}"/>
    <cellStyle name="Note 6 2 2 23" xfId="35479" xr:uid="{395EB642-1737-45C6-A0A1-6B22CA5C0016}"/>
    <cellStyle name="Note 6 2 2 3" xfId="35480" xr:uid="{7D69A961-31B2-4C9C-A93E-0B73B24A5AE3}"/>
    <cellStyle name="Note 6 2 2 3 10" xfId="35481" xr:uid="{A6A47D0D-C5AE-431E-BB96-CE115DE2A533}"/>
    <cellStyle name="Note 6 2 2 3 10 2" xfId="35482" xr:uid="{5E2040C1-1E36-4EA7-9D77-2DC312764601}"/>
    <cellStyle name="Note 6 2 2 3 10 2 2" xfId="35483" xr:uid="{0497DC5A-8FEA-4781-931C-29EDE4FAEA17}"/>
    <cellStyle name="Note 6 2 2 3 10 3" xfId="35484" xr:uid="{9B671E9B-514C-49EE-8133-F973675F9529}"/>
    <cellStyle name="Note 6 2 2 3 11" xfId="35485" xr:uid="{D83C0345-7CB8-48D0-8FCB-9430F9052C6F}"/>
    <cellStyle name="Note 6 2 2 3 11 2" xfId="35486" xr:uid="{FA5389D5-2C8B-4380-94C7-639E79643B19}"/>
    <cellStyle name="Note 6 2 2 3 11 2 2" xfId="35487" xr:uid="{05B0DC04-5904-471E-8B1C-664D589B61D4}"/>
    <cellStyle name="Note 6 2 2 3 11 3" xfId="35488" xr:uid="{C0B5830F-6F1C-43B1-9D32-2FAFECF1352E}"/>
    <cellStyle name="Note 6 2 2 3 12" xfId="35489" xr:uid="{543FB6D3-7A9A-486A-899F-74DA4306EE2E}"/>
    <cellStyle name="Note 6 2 2 3 12 2" xfId="35490" xr:uid="{F2BBBE76-4AD5-49D8-A1A6-3BA3F93606D9}"/>
    <cellStyle name="Note 6 2 2 3 12 2 2" xfId="35491" xr:uid="{4778178C-FB71-4499-AB06-77005FEBCD4B}"/>
    <cellStyle name="Note 6 2 2 3 12 3" xfId="35492" xr:uid="{FC136A28-A357-44FF-95FD-AD8C4D690BC5}"/>
    <cellStyle name="Note 6 2 2 3 13" xfId="35493" xr:uid="{AE85E6FD-60E4-4DF6-AB40-963845E2CC84}"/>
    <cellStyle name="Note 6 2 2 3 13 2" xfId="35494" xr:uid="{4D440502-7126-440D-B098-704AFFD1F2DD}"/>
    <cellStyle name="Note 6 2 2 3 13 2 2" xfId="35495" xr:uid="{74B1AAA7-AAF3-4F28-8B6C-71F6FAE3D8F0}"/>
    <cellStyle name="Note 6 2 2 3 13 3" xfId="35496" xr:uid="{4F0ECCBF-0078-41FA-91A8-C1E0ED7E50D2}"/>
    <cellStyle name="Note 6 2 2 3 14" xfId="35497" xr:uid="{9E17EF40-6192-41D0-BD8A-54E3F5BC351E}"/>
    <cellStyle name="Note 6 2 2 3 14 2" xfId="35498" xr:uid="{B5BC52DB-6C25-4D5C-ACCB-74E791D0E800}"/>
    <cellStyle name="Note 6 2 2 3 14 2 2" xfId="35499" xr:uid="{0D71AD09-697C-4205-9C66-CF866D0EC9CD}"/>
    <cellStyle name="Note 6 2 2 3 14 3" xfId="35500" xr:uid="{567350EB-30E3-4DFC-9329-608074E44CF5}"/>
    <cellStyle name="Note 6 2 2 3 15" xfId="35501" xr:uid="{B2D6AC8A-D024-49C6-AC26-CB5865AC4617}"/>
    <cellStyle name="Note 6 2 2 3 15 2" xfId="35502" xr:uid="{9242C9F8-CD01-47F9-8723-407793E43763}"/>
    <cellStyle name="Note 6 2 2 3 15 2 2" xfId="35503" xr:uid="{BE51EF6D-0C50-4B72-AF74-76FDCBAE95A2}"/>
    <cellStyle name="Note 6 2 2 3 15 3" xfId="35504" xr:uid="{2627BD6F-A25D-49F3-B08F-3D9050DC2571}"/>
    <cellStyle name="Note 6 2 2 3 16" xfId="35505" xr:uid="{95098E5F-7D9F-4FB9-9F97-F0528431F56C}"/>
    <cellStyle name="Note 6 2 2 3 16 2" xfId="35506" xr:uid="{B29375B9-AE6D-4AC8-BE5D-5BEDB56FC6DD}"/>
    <cellStyle name="Note 6 2 2 3 16 2 2" xfId="35507" xr:uid="{921CE732-190D-4345-B150-4DB62FD47109}"/>
    <cellStyle name="Note 6 2 2 3 16 3" xfId="35508" xr:uid="{EF2B860D-A452-427F-ACFE-1E1301F856F8}"/>
    <cellStyle name="Note 6 2 2 3 17" xfId="35509" xr:uid="{5BCB6406-6D15-4306-B673-AA3C29C1225C}"/>
    <cellStyle name="Note 6 2 2 3 17 2" xfId="35510" xr:uid="{166101FF-4967-4F5E-B67F-F22D6841D22C}"/>
    <cellStyle name="Note 6 2 2 3 17 2 2" xfId="35511" xr:uid="{C255146C-D84C-457D-BD33-1ABEA91437E9}"/>
    <cellStyle name="Note 6 2 2 3 17 3" xfId="35512" xr:uid="{5D8D37FB-2EFB-4F9A-A6B4-5F6557CCD517}"/>
    <cellStyle name="Note 6 2 2 3 18" xfId="35513" xr:uid="{0D9F4F6C-3E3D-49FE-9B17-541EE6FBD58D}"/>
    <cellStyle name="Note 6 2 2 3 18 2" xfId="35514" xr:uid="{377F211E-53D2-4250-9956-40FE5B77D38F}"/>
    <cellStyle name="Note 6 2 2 3 19" xfId="35515" xr:uid="{817A2731-7F05-4733-B01B-A77050479107}"/>
    <cellStyle name="Note 6 2 2 3 2" xfId="35516" xr:uid="{CAC29F7B-1C46-4BEE-9E8F-6BBAC6C77B8C}"/>
    <cellStyle name="Note 6 2 2 3 2 10" xfId="35517" xr:uid="{7C2A38C9-BF64-41E0-9E87-8DE1DC90CFEF}"/>
    <cellStyle name="Note 6 2 2 3 2 10 2" xfId="35518" xr:uid="{03334210-BFD2-481F-8803-4FC7E904437B}"/>
    <cellStyle name="Note 6 2 2 3 2 10 2 2" xfId="35519" xr:uid="{9A53386D-A837-4883-8E39-8F01267BC316}"/>
    <cellStyle name="Note 6 2 2 3 2 10 3" xfId="35520" xr:uid="{74140A51-1303-4593-B98D-FC53B07C835A}"/>
    <cellStyle name="Note 6 2 2 3 2 11" xfId="35521" xr:uid="{77DED723-F71F-4658-814F-F42DB744CAE4}"/>
    <cellStyle name="Note 6 2 2 3 2 11 2" xfId="35522" xr:uid="{47DB145C-FD7E-4503-9643-C129FE86FDCE}"/>
    <cellStyle name="Note 6 2 2 3 2 11 2 2" xfId="35523" xr:uid="{0056CDA2-9918-4C6B-99A9-758F2CB1C466}"/>
    <cellStyle name="Note 6 2 2 3 2 11 3" xfId="35524" xr:uid="{F84BEB64-A2EB-43C5-B5C3-1D9A7AE69A1D}"/>
    <cellStyle name="Note 6 2 2 3 2 12" xfId="35525" xr:uid="{140A6182-6C3F-405C-B3A5-0E13D9F31397}"/>
    <cellStyle name="Note 6 2 2 3 2 12 2" xfId="35526" xr:uid="{2A042923-BFBA-4F97-BEE4-C6AF3A59D5EE}"/>
    <cellStyle name="Note 6 2 2 3 2 12 2 2" xfId="35527" xr:uid="{D1BCE6CF-8CCC-46E9-BC0D-B56C44AE9230}"/>
    <cellStyle name="Note 6 2 2 3 2 12 3" xfId="35528" xr:uid="{1D74B578-3CC9-42BB-8FF5-1B9090D05C82}"/>
    <cellStyle name="Note 6 2 2 3 2 13" xfId="35529" xr:uid="{5712A373-41FE-41F8-BD61-55081057DFA1}"/>
    <cellStyle name="Note 6 2 2 3 2 13 2" xfId="35530" xr:uid="{D2B390CE-F4A1-45DA-A939-E6193732B309}"/>
    <cellStyle name="Note 6 2 2 3 2 13 2 2" xfId="35531" xr:uid="{6AE529A9-E145-498C-81BB-155CD4F8B2D0}"/>
    <cellStyle name="Note 6 2 2 3 2 13 3" xfId="35532" xr:uid="{79087F2C-D954-4D3D-9532-4470ACA7C8B9}"/>
    <cellStyle name="Note 6 2 2 3 2 14" xfId="35533" xr:uid="{C0F4770B-FF26-4602-A5E0-75CBEC20E7FB}"/>
    <cellStyle name="Note 6 2 2 3 2 14 2" xfId="35534" xr:uid="{650A14C3-7BAD-48D1-820E-34A476914772}"/>
    <cellStyle name="Note 6 2 2 3 2 14 2 2" xfId="35535" xr:uid="{D1A9A551-3620-4030-B0C8-60000217C753}"/>
    <cellStyle name="Note 6 2 2 3 2 14 3" xfId="35536" xr:uid="{AB653918-5337-43C6-A419-39EA18912048}"/>
    <cellStyle name="Note 6 2 2 3 2 15" xfId="35537" xr:uid="{2254BAD0-EB1E-4120-92E6-1113652E2F0F}"/>
    <cellStyle name="Note 6 2 2 3 2 15 2" xfId="35538" xr:uid="{AA24CCF3-1B42-4500-85E7-7F84FF70BFEE}"/>
    <cellStyle name="Note 6 2 2 3 2 15 2 2" xfId="35539" xr:uid="{849F18D4-A9B8-4BDD-A0AE-51C7DAEDDF30}"/>
    <cellStyle name="Note 6 2 2 3 2 15 3" xfId="35540" xr:uid="{1CCF7E5F-ABA3-4918-844A-4A5AA19DD16D}"/>
    <cellStyle name="Note 6 2 2 3 2 16" xfId="35541" xr:uid="{9A9188F3-C1B6-4C93-B5F4-4DE60FC7B72E}"/>
    <cellStyle name="Note 6 2 2 3 2 16 2" xfId="35542" xr:uid="{EE5B1F43-0972-4FC9-81A1-621DDC152B7A}"/>
    <cellStyle name="Note 6 2 2 3 2 16 2 2" xfId="35543" xr:uid="{E7D4467C-205F-4538-894F-1558A4CB90AD}"/>
    <cellStyle name="Note 6 2 2 3 2 16 3" xfId="35544" xr:uid="{ED5418A6-4DF2-4179-9446-7D9DAA19302D}"/>
    <cellStyle name="Note 6 2 2 3 2 17" xfId="35545" xr:uid="{25E67700-9EA2-4E28-9C33-2E4394405608}"/>
    <cellStyle name="Note 6 2 2 3 2 17 2" xfId="35546" xr:uid="{C0302A71-29D1-4DAA-9C9F-D2EEFE2EB802}"/>
    <cellStyle name="Note 6 2 2 3 2 17 2 2" xfId="35547" xr:uid="{89B6C9AF-2B4D-488E-8916-8097D7F4D284}"/>
    <cellStyle name="Note 6 2 2 3 2 17 3" xfId="35548" xr:uid="{0D67D752-E0F9-4E81-8326-E545D03D2BFB}"/>
    <cellStyle name="Note 6 2 2 3 2 18" xfId="35549" xr:uid="{C9365741-0535-4165-846F-F765C80AC93B}"/>
    <cellStyle name="Note 6 2 2 3 2 18 2" xfId="35550" xr:uid="{F35E8FF5-4BC3-4B4C-B234-FA7F0E0EE614}"/>
    <cellStyle name="Note 6 2 2 3 2 18 2 2" xfId="35551" xr:uid="{AB9D78BC-5430-429E-AC76-58A19590F07A}"/>
    <cellStyle name="Note 6 2 2 3 2 18 3" xfId="35552" xr:uid="{6D506E72-742B-48D6-B806-1A193E3621C8}"/>
    <cellStyle name="Note 6 2 2 3 2 19" xfId="35553" xr:uid="{B7958D79-24FA-42A6-BD0A-D3FD769E47EA}"/>
    <cellStyle name="Note 6 2 2 3 2 19 2" xfId="35554" xr:uid="{5B89D73B-C052-45FC-BB8B-D387538A78F9}"/>
    <cellStyle name="Note 6 2 2 3 2 19 2 2" xfId="35555" xr:uid="{D50B8E6C-493E-4E9D-828C-6D01701E0593}"/>
    <cellStyle name="Note 6 2 2 3 2 19 3" xfId="35556" xr:uid="{602A8E13-2FC0-4E7C-9462-6C4D084AA616}"/>
    <cellStyle name="Note 6 2 2 3 2 2" xfId="35557" xr:uid="{D0F0200C-930D-42F8-84CD-EB4E44C96DAD}"/>
    <cellStyle name="Note 6 2 2 3 2 2 2" xfId="35558" xr:uid="{89AD06BA-320A-437A-9203-8325516FEC54}"/>
    <cellStyle name="Note 6 2 2 3 2 2 2 2" xfId="35559" xr:uid="{E989DD43-AA75-4CD1-B76C-8FD69C3040B6}"/>
    <cellStyle name="Note 6 2 2 3 2 2 3" xfId="35560" xr:uid="{869834E0-6FDE-4B4B-8306-D9F30DF2B544}"/>
    <cellStyle name="Note 6 2 2 3 2 2 4" xfId="35561" xr:uid="{F28E3C3B-AF66-4DBB-AF13-8A530A4C0048}"/>
    <cellStyle name="Note 6 2 2 3 2 20" xfId="35562" xr:uid="{A5F3CC5D-2E97-41FF-AED8-065D7A0B3144}"/>
    <cellStyle name="Note 6 2 2 3 2 20 2" xfId="35563" xr:uid="{71E56EFB-CA5A-41DC-9FA1-FBD3831EEBC3}"/>
    <cellStyle name="Note 6 2 2 3 2 20 2 2" xfId="35564" xr:uid="{F4626A9C-C2BA-4EAC-9DA8-021AE2B648CA}"/>
    <cellStyle name="Note 6 2 2 3 2 20 3" xfId="35565" xr:uid="{20D2B561-A19C-4FDF-A0A2-99C8482053E4}"/>
    <cellStyle name="Note 6 2 2 3 2 21" xfId="35566" xr:uid="{157B28BA-D982-4F1F-A336-434811DBB28D}"/>
    <cellStyle name="Note 6 2 2 3 2 21 2" xfId="35567" xr:uid="{CDA3BD2A-48C9-46B9-8186-304811581204}"/>
    <cellStyle name="Note 6 2 2 3 2 22" xfId="35568" xr:uid="{438FA40B-57DE-4DE9-99A2-CC419DE2FA68}"/>
    <cellStyle name="Note 6 2 2 3 2 23" xfId="35569" xr:uid="{A18E72C9-568A-4A51-B023-E18489B8860F}"/>
    <cellStyle name="Note 6 2 2 3 2 3" xfId="35570" xr:uid="{033D8F39-7AEB-4BBB-9F4B-F3DB838B3F40}"/>
    <cellStyle name="Note 6 2 2 3 2 3 2" xfId="35571" xr:uid="{DCF2944D-BD4B-4754-ADD3-BB81A805DF39}"/>
    <cellStyle name="Note 6 2 2 3 2 3 2 2" xfId="35572" xr:uid="{FE8B0220-EAA9-474C-BF3F-CDB874775576}"/>
    <cellStyle name="Note 6 2 2 3 2 3 3" xfId="35573" xr:uid="{9CB92BD2-3B1F-466C-8CEA-EA2FC3C1EEBB}"/>
    <cellStyle name="Note 6 2 2 3 2 3 4" xfId="35574" xr:uid="{FAF8FB2E-2D7A-4786-871F-B9F393FF67DB}"/>
    <cellStyle name="Note 6 2 2 3 2 4" xfId="35575" xr:uid="{802FC257-F296-4D07-811E-70FB1DA4A80F}"/>
    <cellStyle name="Note 6 2 2 3 2 4 2" xfId="35576" xr:uid="{AFB0D6F1-1B21-4289-90A5-D31FFF0A54D0}"/>
    <cellStyle name="Note 6 2 2 3 2 4 2 2" xfId="35577" xr:uid="{AE865B35-1237-492F-8392-AC9B19C9EDD6}"/>
    <cellStyle name="Note 6 2 2 3 2 4 3" xfId="35578" xr:uid="{771913D7-17A4-49FB-BA11-38D94FB7EFC2}"/>
    <cellStyle name="Note 6 2 2 3 2 5" xfId="35579" xr:uid="{026E59DA-E29F-4456-A566-EEA8E6542383}"/>
    <cellStyle name="Note 6 2 2 3 2 5 2" xfId="35580" xr:uid="{FD78A495-F685-489E-BA39-C0F1E5B96E8C}"/>
    <cellStyle name="Note 6 2 2 3 2 5 2 2" xfId="35581" xr:uid="{10D01D0A-885C-41CD-B327-8E0BD519A3C4}"/>
    <cellStyle name="Note 6 2 2 3 2 5 3" xfId="35582" xr:uid="{083B234A-5BB3-425F-A568-272D03D5CC58}"/>
    <cellStyle name="Note 6 2 2 3 2 6" xfId="35583" xr:uid="{35A5BE4E-D33E-493E-8503-A05631E20B67}"/>
    <cellStyle name="Note 6 2 2 3 2 6 2" xfId="35584" xr:uid="{C1348A85-3E29-4191-83F2-B974E5027612}"/>
    <cellStyle name="Note 6 2 2 3 2 6 2 2" xfId="35585" xr:uid="{0FDD3003-920B-4C63-BEFD-6C95E0D70388}"/>
    <cellStyle name="Note 6 2 2 3 2 6 3" xfId="35586" xr:uid="{63050922-4C82-4030-8E01-A027057B59DC}"/>
    <cellStyle name="Note 6 2 2 3 2 7" xfId="35587" xr:uid="{05FF6864-194B-4400-8FFB-607CFEFE63AB}"/>
    <cellStyle name="Note 6 2 2 3 2 7 2" xfId="35588" xr:uid="{C6B02D71-5ACA-44BA-9513-F3E75B428403}"/>
    <cellStyle name="Note 6 2 2 3 2 7 2 2" xfId="35589" xr:uid="{CDD7DC51-9A1C-4EC2-97ED-DC31B34570FC}"/>
    <cellStyle name="Note 6 2 2 3 2 7 3" xfId="35590" xr:uid="{CE760241-B123-47F0-B551-525B5092B997}"/>
    <cellStyle name="Note 6 2 2 3 2 8" xfId="35591" xr:uid="{3FC95CEB-2BF4-45E4-92B8-1CDBB113E884}"/>
    <cellStyle name="Note 6 2 2 3 2 8 2" xfId="35592" xr:uid="{66006F44-A286-4A2B-9C25-C0544D36AB9A}"/>
    <cellStyle name="Note 6 2 2 3 2 8 2 2" xfId="35593" xr:uid="{9B71D608-696D-4780-9B62-38A24405116E}"/>
    <cellStyle name="Note 6 2 2 3 2 8 3" xfId="35594" xr:uid="{5DFB1298-D7D6-4D60-89F6-602A72838B31}"/>
    <cellStyle name="Note 6 2 2 3 2 9" xfId="35595" xr:uid="{57DEA290-C320-426B-87CA-99CB60FFDBBF}"/>
    <cellStyle name="Note 6 2 2 3 2 9 2" xfId="35596" xr:uid="{6541B2E7-3C73-4F52-8D4F-47306D90AD1F}"/>
    <cellStyle name="Note 6 2 2 3 2 9 2 2" xfId="35597" xr:uid="{F731332B-C4CE-4809-AFEC-EE03FFD3BB17}"/>
    <cellStyle name="Note 6 2 2 3 2 9 3" xfId="35598" xr:uid="{F675A8C3-FBA5-4AB8-9E0A-D44794D40553}"/>
    <cellStyle name="Note 6 2 2 3 20" xfId="35599" xr:uid="{FC7B0626-8B49-45BC-B281-ECA8C07D6B72}"/>
    <cellStyle name="Note 6 2 2 3 3" xfId="35600" xr:uid="{51535C44-4751-48DE-A041-C42E8C6ABD6A}"/>
    <cellStyle name="Note 6 2 2 3 3 2" xfId="35601" xr:uid="{2A7A020B-B7A1-4C2E-A6C5-E7B0904C666D}"/>
    <cellStyle name="Note 6 2 2 3 3 2 2" xfId="35602" xr:uid="{D9EE372E-DEE0-41EB-8F09-7B219E5683FF}"/>
    <cellStyle name="Note 6 2 2 3 3 3" xfId="35603" xr:uid="{2DAF0020-1D4A-45F3-B55A-43BECFC9A7B6}"/>
    <cellStyle name="Note 6 2 2 3 3 4" xfId="35604" xr:uid="{1EDD7E40-1D53-406A-9C65-58A5E1DE5A2A}"/>
    <cellStyle name="Note 6 2 2 3 4" xfId="35605" xr:uid="{74E6D62B-966E-40C8-8742-09E272464A10}"/>
    <cellStyle name="Note 6 2 2 3 4 2" xfId="35606" xr:uid="{A223280D-7D92-4B88-8743-E7CEDF8C1791}"/>
    <cellStyle name="Note 6 2 2 3 4 2 2" xfId="35607" xr:uid="{4E13DF0D-20DE-477B-B3A9-EAE340D768F8}"/>
    <cellStyle name="Note 6 2 2 3 4 3" xfId="35608" xr:uid="{330C077C-45F2-4827-A292-9B4A64C69372}"/>
    <cellStyle name="Note 6 2 2 3 4 4" xfId="35609" xr:uid="{0F9EE0E0-FB61-4349-9745-C8E3482C6077}"/>
    <cellStyle name="Note 6 2 2 3 5" xfId="35610" xr:uid="{37CA8311-A443-4C23-9AC4-F7F5C0852940}"/>
    <cellStyle name="Note 6 2 2 3 5 2" xfId="35611" xr:uid="{9C6E3688-80D4-4E51-B138-6B4241DAEC99}"/>
    <cellStyle name="Note 6 2 2 3 5 2 2" xfId="35612" xr:uid="{09D2578E-5BA6-42F8-A646-224902667628}"/>
    <cellStyle name="Note 6 2 2 3 5 3" xfId="35613" xr:uid="{E14CA981-298C-4540-AB02-EE9795DD6848}"/>
    <cellStyle name="Note 6 2 2 3 6" xfId="35614" xr:uid="{6E4D73E4-795B-457A-88C7-3106ADBC48B3}"/>
    <cellStyle name="Note 6 2 2 3 6 2" xfId="35615" xr:uid="{3578F986-41FC-4FB1-A00A-3AB7CFB6645D}"/>
    <cellStyle name="Note 6 2 2 3 6 2 2" xfId="35616" xr:uid="{73C1A40C-C74A-4C13-AA37-47EADEB36EC4}"/>
    <cellStyle name="Note 6 2 2 3 6 3" xfId="35617" xr:uid="{E289865A-60B8-48E2-ACE0-3681B1B478DE}"/>
    <cellStyle name="Note 6 2 2 3 7" xfId="35618" xr:uid="{839D3F96-774D-4B0B-9914-A70E2408BEF2}"/>
    <cellStyle name="Note 6 2 2 3 7 2" xfId="35619" xr:uid="{9F6B0BAA-3550-4CEB-BDE6-9C0B41A04D85}"/>
    <cellStyle name="Note 6 2 2 3 7 2 2" xfId="35620" xr:uid="{3AE14237-65CE-4AE3-9240-37896AD3A4BA}"/>
    <cellStyle name="Note 6 2 2 3 7 3" xfId="35621" xr:uid="{72A35A83-A16E-4FDB-A9AC-DD823C8F4BC2}"/>
    <cellStyle name="Note 6 2 2 3 8" xfId="35622" xr:uid="{23285E1A-C38D-423B-867E-E405AED918DC}"/>
    <cellStyle name="Note 6 2 2 3 8 2" xfId="35623" xr:uid="{CF1FA6A6-09A7-4457-A0DB-E6B6D756616A}"/>
    <cellStyle name="Note 6 2 2 3 8 2 2" xfId="35624" xr:uid="{247E0DFC-1AB9-4FFA-BA28-C69A8ECE4E86}"/>
    <cellStyle name="Note 6 2 2 3 8 3" xfId="35625" xr:uid="{CA1522A1-F4CE-4C33-970D-2F5A7170161C}"/>
    <cellStyle name="Note 6 2 2 3 9" xfId="35626" xr:uid="{CFF6E23E-57CF-4A4B-BBCB-B0B5225CB55A}"/>
    <cellStyle name="Note 6 2 2 3 9 2" xfId="35627" xr:uid="{2033075F-E995-4B2D-AB2E-C25A923CF016}"/>
    <cellStyle name="Note 6 2 2 3 9 2 2" xfId="35628" xr:uid="{D5ADD533-72E1-41EB-B3AE-3E0FB688D1BF}"/>
    <cellStyle name="Note 6 2 2 3 9 3" xfId="35629" xr:uid="{486D4CFE-47D1-4CC6-9BD0-A7B95BB844DE}"/>
    <cellStyle name="Note 6 2 2 4" xfId="35630" xr:uid="{4966BEDF-EAC1-44AE-9E3B-48E15AE4C7D3}"/>
    <cellStyle name="Note 6 2 2 4 10" xfId="35631" xr:uid="{A43A24E1-74BA-4484-93D9-B0D74ED37BC5}"/>
    <cellStyle name="Note 6 2 2 4 10 2" xfId="35632" xr:uid="{5DE64A11-65B3-45AA-88E8-6BEE5CB91207}"/>
    <cellStyle name="Note 6 2 2 4 10 2 2" xfId="35633" xr:uid="{2F3A69BD-C2D2-447F-8B65-175E3B7D3C3D}"/>
    <cellStyle name="Note 6 2 2 4 10 3" xfId="35634" xr:uid="{73EC6BD1-37F7-4F28-8127-28885217B85D}"/>
    <cellStyle name="Note 6 2 2 4 11" xfId="35635" xr:uid="{26E2F7D4-9D51-4EDE-886D-088BB8995C22}"/>
    <cellStyle name="Note 6 2 2 4 11 2" xfId="35636" xr:uid="{C1E0BE66-0DF7-4FB8-AA35-68238D2999F1}"/>
    <cellStyle name="Note 6 2 2 4 11 2 2" xfId="35637" xr:uid="{CAF3AB8D-7EFB-4E36-9B4B-D0F1262C9DCD}"/>
    <cellStyle name="Note 6 2 2 4 11 3" xfId="35638" xr:uid="{7015A726-D759-48BF-89FA-C8FC64993665}"/>
    <cellStyle name="Note 6 2 2 4 12" xfId="35639" xr:uid="{B5AA9A5C-84A8-4E82-8528-73CA91719CB4}"/>
    <cellStyle name="Note 6 2 2 4 12 2" xfId="35640" xr:uid="{2F40F1D2-88B5-4143-AD59-FB48A52EEAB0}"/>
    <cellStyle name="Note 6 2 2 4 12 2 2" xfId="35641" xr:uid="{2E5F131D-67DE-4C5D-A787-2598003A7879}"/>
    <cellStyle name="Note 6 2 2 4 12 3" xfId="35642" xr:uid="{B1321981-6843-41A8-94B1-A1DC024A8662}"/>
    <cellStyle name="Note 6 2 2 4 13" xfId="35643" xr:uid="{2686FCB7-5E42-443B-9732-122E83A76C03}"/>
    <cellStyle name="Note 6 2 2 4 13 2" xfId="35644" xr:uid="{C0A0D9CF-790D-4C9F-9759-6E743C7CB06A}"/>
    <cellStyle name="Note 6 2 2 4 13 2 2" xfId="35645" xr:uid="{B49697E2-3FBD-4852-8E48-D425C7A10FA6}"/>
    <cellStyle name="Note 6 2 2 4 13 3" xfId="35646" xr:uid="{DD26A231-9C6B-4812-8906-90F3CD962321}"/>
    <cellStyle name="Note 6 2 2 4 14" xfId="35647" xr:uid="{F499193D-50C5-4D99-8CB5-15C964FF0748}"/>
    <cellStyle name="Note 6 2 2 4 14 2" xfId="35648" xr:uid="{3AA96022-B294-4394-980F-CFAE7CB06F76}"/>
    <cellStyle name="Note 6 2 2 4 14 2 2" xfId="35649" xr:uid="{FF886FC3-8336-47EF-A4CE-1E0DEC1469E4}"/>
    <cellStyle name="Note 6 2 2 4 14 3" xfId="35650" xr:uid="{EA6740CF-2676-4545-A0FF-8D937C101555}"/>
    <cellStyle name="Note 6 2 2 4 15" xfId="35651" xr:uid="{C3F2C87A-B595-4292-8CD1-C8ECBDC3A4ED}"/>
    <cellStyle name="Note 6 2 2 4 15 2" xfId="35652" xr:uid="{CF6B1451-3378-4E03-ABD3-5080303AA15E}"/>
    <cellStyle name="Note 6 2 2 4 15 2 2" xfId="35653" xr:uid="{958E5894-3449-4055-9069-F15CEF89D0D5}"/>
    <cellStyle name="Note 6 2 2 4 15 3" xfId="35654" xr:uid="{2DC5C87C-368F-4208-8D46-96B7A7AC9576}"/>
    <cellStyle name="Note 6 2 2 4 16" xfId="35655" xr:uid="{A1360880-7BD7-4296-8CBC-DFAB4B7E89CE}"/>
    <cellStyle name="Note 6 2 2 4 16 2" xfId="35656" xr:uid="{14E21860-5545-4E7B-BB0B-7AD7C0F6D47D}"/>
    <cellStyle name="Note 6 2 2 4 16 2 2" xfId="35657" xr:uid="{46A1E1F4-594B-4FDE-B8D6-BE2FEBA7952D}"/>
    <cellStyle name="Note 6 2 2 4 16 3" xfId="35658" xr:uid="{CA370891-E5F0-4AD7-BD5D-EB634FE1FAB9}"/>
    <cellStyle name="Note 6 2 2 4 17" xfId="35659" xr:uid="{557B6BCB-EED7-44BB-8842-E98C17C52D8A}"/>
    <cellStyle name="Note 6 2 2 4 17 2" xfId="35660" xr:uid="{F2FE056A-70CF-4235-82BF-E651FBF27ABB}"/>
    <cellStyle name="Note 6 2 2 4 17 2 2" xfId="35661" xr:uid="{9221D5A4-182B-4608-BE30-6787D5A0D4F8}"/>
    <cellStyle name="Note 6 2 2 4 17 3" xfId="35662" xr:uid="{AAFA52E5-8064-4A15-A8F0-1893A4910F7D}"/>
    <cellStyle name="Note 6 2 2 4 18" xfId="35663" xr:uid="{EE336C9C-FC8C-4C06-8FBD-D156ECECF15A}"/>
    <cellStyle name="Note 6 2 2 4 18 2" xfId="35664" xr:uid="{8D2773B3-2C56-4DE9-B81A-D21E70C7FAF3}"/>
    <cellStyle name="Note 6 2 2 4 18 2 2" xfId="35665" xr:uid="{8A37B580-AB2B-4747-A414-38D001F1369C}"/>
    <cellStyle name="Note 6 2 2 4 18 3" xfId="35666" xr:uid="{210B464E-CE91-418E-A02A-C3034C2A4BE8}"/>
    <cellStyle name="Note 6 2 2 4 19" xfId="35667" xr:uid="{4FCE9085-554E-44EF-8793-F5FA7D0E46AD}"/>
    <cellStyle name="Note 6 2 2 4 19 2" xfId="35668" xr:uid="{78C3F75E-6FCD-4DCD-B002-D47321D16110}"/>
    <cellStyle name="Note 6 2 2 4 19 2 2" xfId="35669" xr:uid="{6F45FD88-29A3-46AA-9938-D2D2F7BC46A0}"/>
    <cellStyle name="Note 6 2 2 4 19 3" xfId="35670" xr:uid="{875F6699-9BC2-42B9-9983-820F791E0C97}"/>
    <cellStyle name="Note 6 2 2 4 2" xfId="35671" xr:uid="{60A37B06-E793-4F34-A62B-A4815E2E6A0F}"/>
    <cellStyle name="Note 6 2 2 4 2 10" xfId="35672" xr:uid="{DDDDEB8D-39C0-4187-881D-C4A0201C06DD}"/>
    <cellStyle name="Note 6 2 2 4 2 10 2" xfId="35673" xr:uid="{3BB2ACA9-E869-414E-8BA3-6E19C63C24BC}"/>
    <cellStyle name="Note 6 2 2 4 2 10 2 2" xfId="35674" xr:uid="{ADF65CCE-A710-48EC-8C98-C7CCD4F4130C}"/>
    <cellStyle name="Note 6 2 2 4 2 10 3" xfId="35675" xr:uid="{192BB47A-A49E-4D29-B0DD-5EB207CE09ED}"/>
    <cellStyle name="Note 6 2 2 4 2 11" xfId="35676" xr:uid="{CDC1D796-13AF-488A-91E2-7169DFCCFB2C}"/>
    <cellStyle name="Note 6 2 2 4 2 11 2" xfId="35677" xr:uid="{848BA829-58D2-43A4-AD29-70B36C0A6632}"/>
    <cellStyle name="Note 6 2 2 4 2 11 2 2" xfId="35678" xr:uid="{3DD8D4A8-B939-4219-A6EE-DD0739199DF1}"/>
    <cellStyle name="Note 6 2 2 4 2 11 3" xfId="35679" xr:uid="{CF411DCB-D619-4F34-8C7D-79282D4BEBFA}"/>
    <cellStyle name="Note 6 2 2 4 2 12" xfId="35680" xr:uid="{AB50FB4E-B67E-4597-8DB2-3A572AB626E4}"/>
    <cellStyle name="Note 6 2 2 4 2 12 2" xfId="35681" xr:uid="{8B8DEC2B-C8D6-4BA7-800E-5EEA8A5AAED0}"/>
    <cellStyle name="Note 6 2 2 4 2 12 2 2" xfId="35682" xr:uid="{28DF07A0-E196-475B-A1A1-B5188451ED63}"/>
    <cellStyle name="Note 6 2 2 4 2 12 3" xfId="35683" xr:uid="{A430B7C3-6A65-4C73-BB71-4AE092F7D722}"/>
    <cellStyle name="Note 6 2 2 4 2 13" xfId="35684" xr:uid="{E7C8F7C1-370B-408A-9971-88A09BC525AE}"/>
    <cellStyle name="Note 6 2 2 4 2 13 2" xfId="35685" xr:uid="{994F07B8-7256-46AE-8AF2-EC3662A7D71F}"/>
    <cellStyle name="Note 6 2 2 4 2 13 2 2" xfId="35686" xr:uid="{89970FB9-4353-44A9-99E3-B067B3F1656D}"/>
    <cellStyle name="Note 6 2 2 4 2 13 3" xfId="35687" xr:uid="{D89C183A-E157-475C-8641-3E78A4736B92}"/>
    <cellStyle name="Note 6 2 2 4 2 14" xfId="35688" xr:uid="{14A11782-69CB-4EC7-B0A5-1561F6898277}"/>
    <cellStyle name="Note 6 2 2 4 2 14 2" xfId="35689" xr:uid="{C8D6407B-4A98-4F1B-BF81-4630BE5B02EA}"/>
    <cellStyle name="Note 6 2 2 4 2 14 2 2" xfId="35690" xr:uid="{47C4F5BD-0250-4BE3-8449-1176F09BFBDF}"/>
    <cellStyle name="Note 6 2 2 4 2 14 3" xfId="35691" xr:uid="{3ABE7556-6100-4D90-ABB8-F626F881566A}"/>
    <cellStyle name="Note 6 2 2 4 2 15" xfId="35692" xr:uid="{15838826-9D06-4FF3-83AD-964F4606ED31}"/>
    <cellStyle name="Note 6 2 2 4 2 15 2" xfId="35693" xr:uid="{BB8B0A20-5025-4A60-96FE-FC72533F2016}"/>
    <cellStyle name="Note 6 2 2 4 2 15 2 2" xfId="35694" xr:uid="{817EC7D0-59EF-4C83-BFD1-CB7A2E8D972F}"/>
    <cellStyle name="Note 6 2 2 4 2 15 3" xfId="35695" xr:uid="{43710DFD-D04A-4552-BEEA-137B804646D6}"/>
    <cellStyle name="Note 6 2 2 4 2 16" xfId="35696" xr:uid="{502FFDC6-54A4-4FF5-BF77-A89504914EBC}"/>
    <cellStyle name="Note 6 2 2 4 2 16 2" xfId="35697" xr:uid="{42AF45DE-1EA7-4CAC-BCCC-0CE6E80FC32B}"/>
    <cellStyle name="Note 6 2 2 4 2 16 2 2" xfId="35698" xr:uid="{B5D08ED9-707A-4A88-AA81-B692E04F9426}"/>
    <cellStyle name="Note 6 2 2 4 2 16 3" xfId="35699" xr:uid="{7FD94BF3-F8F0-4D69-BA60-8BD72AFFF423}"/>
    <cellStyle name="Note 6 2 2 4 2 17" xfId="35700" xr:uid="{304BF494-418E-49BE-AF5D-A805F9297E62}"/>
    <cellStyle name="Note 6 2 2 4 2 17 2" xfId="35701" xr:uid="{86118BDE-F82E-42EC-9A49-D5CF8D15185F}"/>
    <cellStyle name="Note 6 2 2 4 2 17 2 2" xfId="35702" xr:uid="{92667DFD-7CC9-4FE8-A7E7-A08B1F26F7E7}"/>
    <cellStyle name="Note 6 2 2 4 2 17 3" xfId="35703" xr:uid="{8405A599-0E5C-471F-96C8-0DDE6F4B6613}"/>
    <cellStyle name="Note 6 2 2 4 2 18" xfId="35704" xr:uid="{7D275FD0-F872-49E9-8C56-2FB1B1E19BBB}"/>
    <cellStyle name="Note 6 2 2 4 2 18 2" xfId="35705" xr:uid="{1A912E03-7EB8-4209-8750-9C272969B2B8}"/>
    <cellStyle name="Note 6 2 2 4 2 18 2 2" xfId="35706" xr:uid="{6C27FCCC-54A4-4B95-847D-FDC73B511C34}"/>
    <cellStyle name="Note 6 2 2 4 2 18 3" xfId="35707" xr:uid="{02BE6D9A-1181-444D-A909-C2487390C2CF}"/>
    <cellStyle name="Note 6 2 2 4 2 19" xfId="35708" xr:uid="{C4830CF9-23A1-48E2-BBFF-E6B937D9A497}"/>
    <cellStyle name="Note 6 2 2 4 2 19 2" xfId="35709" xr:uid="{35C8A74B-362E-495D-BCEE-21F7BEF99380}"/>
    <cellStyle name="Note 6 2 2 4 2 19 2 2" xfId="35710" xr:uid="{AE60D817-FCFD-42C3-A736-448AC6E524FF}"/>
    <cellStyle name="Note 6 2 2 4 2 19 3" xfId="35711" xr:uid="{A1820BAD-16C1-4325-A2BD-084D3F382B43}"/>
    <cellStyle name="Note 6 2 2 4 2 2" xfId="35712" xr:uid="{A6AC187F-C213-4EA0-866D-2D4DFABD2616}"/>
    <cellStyle name="Note 6 2 2 4 2 2 2" xfId="35713" xr:uid="{35D75ED6-6CA7-4507-910B-E5ED23687EF7}"/>
    <cellStyle name="Note 6 2 2 4 2 2 2 2" xfId="35714" xr:uid="{C97E9FF1-CCCD-4E99-AC42-EDE47A73AE41}"/>
    <cellStyle name="Note 6 2 2 4 2 2 3" xfId="35715" xr:uid="{6F8D7868-FE2D-4810-A4C4-700E1AB375D7}"/>
    <cellStyle name="Note 6 2 2 4 2 2 4" xfId="35716" xr:uid="{12641A1F-5831-46B2-8ED8-86F094192AEE}"/>
    <cellStyle name="Note 6 2 2 4 2 20" xfId="35717" xr:uid="{B09D1FFC-0C15-41C1-8626-59B89DD47534}"/>
    <cellStyle name="Note 6 2 2 4 2 20 2" xfId="35718" xr:uid="{3A27841B-8A17-4B8A-9F64-F58260DED1EA}"/>
    <cellStyle name="Note 6 2 2 4 2 20 2 2" xfId="35719" xr:uid="{B8C4025D-386D-4DE5-9FE4-B517DB76E45C}"/>
    <cellStyle name="Note 6 2 2 4 2 20 3" xfId="35720" xr:uid="{CF2978D4-E0D5-45D0-95F8-662671C99151}"/>
    <cellStyle name="Note 6 2 2 4 2 21" xfId="35721" xr:uid="{0A24C458-8358-4A22-B8FA-3772AB2FD438}"/>
    <cellStyle name="Note 6 2 2 4 2 21 2" xfId="35722" xr:uid="{91749475-A3EB-499D-9990-F50846CFBEF2}"/>
    <cellStyle name="Note 6 2 2 4 2 22" xfId="35723" xr:uid="{94D06747-8A28-419E-8578-472B594A5EB2}"/>
    <cellStyle name="Note 6 2 2 4 2 23" xfId="35724" xr:uid="{058172C8-995F-4BD1-A659-5AA3C266BE43}"/>
    <cellStyle name="Note 6 2 2 4 2 3" xfId="35725" xr:uid="{083D1FBB-8112-4FDD-8686-7A5CBA216376}"/>
    <cellStyle name="Note 6 2 2 4 2 3 2" xfId="35726" xr:uid="{E8FFE329-0007-4FE0-9D8C-27A61CA807EF}"/>
    <cellStyle name="Note 6 2 2 4 2 3 2 2" xfId="35727" xr:uid="{47677DA9-6429-44DF-B726-D3A817E4C937}"/>
    <cellStyle name="Note 6 2 2 4 2 3 3" xfId="35728" xr:uid="{62FAE6AA-C7E0-495E-BEED-0B6048B9BC09}"/>
    <cellStyle name="Note 6 2 2 4 2 4" xfId="35729" xr:uid="{1E6B5653-8EB9-4E63-B65C-2F5FA516A30C}"/>
    <cellStyle name="Note 6 2 2 4 2 4 2" xfId="35730" xr:uid="{3C949E4B-A1FA-4946-8042-5427FE9E508D}"/>
    <cellStyle name="Note 6 2 2 4 2 4 2 2" xfId="35731" xr:uid="{74110323-9A90-467D-9FC2-DBFBC67A2A31}"/>
    <cellStyle name="Note 6 2 2 4 2 4 3" xfId="35732" xr:uid="{65F75BA6-F8D9-4D56-B63A-9F899716776C}"/>
    <cellStyle name="Note 6 2 2 4 2 5" xfId="35733" xr:uid="{BF39AACC-3358-4BD7-AA68-9E28DACE6177}"/>
    <cellStyle name="Note 6 2 2 4 2 5 2" xfId="35734" xr:uid="{8C912FB0-858F-4680-8D89-B338B02D9BAB}"/>
    <cellStyle name="Note 6 2 2 4 2 5 2 2" xfId="35735" xr:uid="{F8D3943A-905D-494D-A370-B25306C0A1DF}"/>
    <cellStyle name="Note 6 2 2 4 2 5 3" xfId="35736" xr:uid="{352A3890-BD00-4BA2-A538-2208A24425FC}"/>
    <cellStyle name="Note 6 2 2 4 2 6" xfId="35737" xr:uid="{306DDD50-EC18-42F6-B26D-675092A4E1E7}"/>
    <cellStyle name="Note 6 2 2 4 2 6 2" xfId="35738" xr:uid="{02864D75-AC7C-427B-884D-1B7EB9A1790A}"/>
    <cellStyle name="Note 6 2 2 4 2 6 2 2" xfId="35739" xr:uid="{8BB60FE5-6D5A-4780-845C-2E6B684EC6F2}"/>
    <cellStyle name="Note 6 2 2 4 2 6 3" xfId="35740" xr:uid="{A5FEE4F7-F706-4EF8-8EE3-A8FAC7FC4882}"/>
    <cellStyle name="Note 6 2 2 4 2 7" xfId="35741" xr:uid="{87DB6017-E67C-4F9E-8F81-B5E08AD558CD}"/>
    <cellStyle name="Note 6 2 2 4 2 7 2" xfId="35742" xr:uid="{14414184-8ABD-42D7-9518-C42776C05FC7}"/>
    <cellStyle name="Note 6 2 2 4 2 7 2 2" xfId="35743" xr:uid="{83045446-D5BC-438A-819C-93C1A112EA86}"/>
    <cellStyle name="Note 6 2 2 4 2 7 3" xfId="35744" xr:uid="{EFB6BCCC-78B7-434B-BCBB-44B3E9D1DA95}"/>
    <cellStyle name="Note 6 2 2 4 2 8" xfId="35745" xr:uid="{ACD1A79B-8D30-4BB7-8E38-BFD7F8117809}"/>
    <cellStyle name="Note 6 2 2 4 2 8 2" xfId="35746" xr:uid="{23691507-EE3A-4705-BF89-6794B95B9E23}"/>
    <cellStyle name="Note 6 2 2 4 2 8 2 2" xfId="35747" xr:uid="{A081FFFE-9F76-4727-89BD-617B31745E87}"/>
    <cellStyle name="Note 6 2 2 4 2 8 3" xfId="35748" xr:uid="{5B0A6DAB-E5A0-450C-BDFE-C3DA164800B4}"/>
    <cellStyle name="Note 6 2 2 4 2 9" xfId="35749" xr:uid="{F2D43FF1-3939-45F7-9783-6AD19D892FD9}"/>
    <cellStyle name="Note 6 2 2 4 2 9 2" xfId="35750" xr:uid="{C7DFCEFA-0760-49A8-9038-DCC646C27BE1}"/>
    <cellStyle name="Note 6 2 2 4 2 9 2 2" xfId="35751" xr:uid="{14497589-BB04-4C51-87EF-5AEF4F631DE4}"/>
    <cellStyle name="Note 6 2 2 4 2 9 3" xfId="35752" xr:uid="{929FBD39-DCB7-447D-8785-D319FFB6653C}"/>
    <cellStyle name="Note 6 2 2 4 20" xfId="35753" xr:uid="{C16B3ECD-4E1A-4E7A-B9BF-67D4F86CAA8D}"/>
    <cellStyle name="Note 6 2 2 4 20 2" xfId="35754" xr:uid="{040A8C41-7F6E-4872-8535-1141E2A3843B}"/>
    <cellStyle name="Note 6 2 2 4 20 2 2" xfId="35755" xr:uid="{25AEA1F0-3A30-4F8E-A07E-A86A9B4D4CE6}"/>
    <cellStyle name="Note 6 2 2 4 20 3" xfId="35756" xr:uid="{D923138C-79A5-4FA9-9596-D387FFF685D8}"/>
    <cellStyle name="Note 6 2 2 4 21" xfId="35757" xr:uid="{4DA18DF8-AB39-45DC-A96B-1B6515317360}"/>
    <cellStyle name="Note 6 2 2 4 21 2" xfId="35758" xr:uid="{A7E84D3F-534F-45DC-BEB2-62B77B6A0048}"/>
    <cellStyle name="Note 6 2 2 4 21 2 2" xfId="35759" xr:uid="{6ECEC937-3A5B-476E-905F-DC088E3B6F78}"/>
    <cellStyle name="Note 6 2 2 4 21 3" xfId="35760" xr:uid="{E6ABCC65-65FE-4717-BE66-FDCCBFDCB9CD}"/>
    <cellStyle name="Note 6 2 2 4 22" xfId="35761" xr:uid="{EE705BF3-78AF-4B3C-B584-DE5DE4955FF6}"/>
    <cellStyle name="Note 6 2 2 4 22 2" xfId="35762" xr:uid="{49196589-F7F1-4CDB-87B7-B46D3E74C6F9}"/>
    <cellStyle name="Note 6 2 2 4 23" xfId="35763" xr:uid="{56CD82EA-B541-41CD-9F09-BD23675D988A}"/>
    <cellStyle name="Note 6 2 2 4 24" xfId="35764" xr:uid="{973B846B-F5C7-4070-BC0C-F4551C52C2C0}"/>
    <cellStyle name="Note 6 2 2 4 3" xfId="35765" xr:uid="{47EBA19A-308D-413F-8886-5D0808D3ED7D}"/>
    <cellStyle name="Note 6 2 2 4 3 2" xfId="35766" xr:uid="{1CB68590-7B9C-423D-B8C2-EC2CC3C6738D}"/>
    <cellStyle name="Note 6 2 2 4 3 2 2" xfId="35767" xr:uid="{66AB5B28-CFD6-49E3-81DC-D3A808986452}"/>
    <cellStyle name="Note 6 2 2 4 3 3" xfId="35768" xr:uid="{F49AEC5C-84B8-4623-AD14-1F134C09E3FB}"/>
    <cellStyle name="Note 6 2 2 4 3 4" xfId="35769" xr:uid="{932E03E6-9236-49BD-B985-6B82994D9BDA}"/>
    <cellStyle name="Note 6 2 2 4 4" xfId="35770" xr:uid="{F6695C4B-9054-48FA-B646-001FCFCF2180}"/>
    <cellStyle name="Note 6 2 2 4 4 2" xfId="35771" xr:uid="{62769DFE-47DC-4DFC-B9F7-C6E5FA05ACF6}"/>
    <cellStyle name="Note 6 2 2 4 4 2 2" xfId="35772" xr:uid="{EF328542-7BD7-488D-9196-05766934F81D}"/>
    <cellStyle name="Note 6 2 2 4 4 3" xfId="35773" xr:uid="{81C24853-61CD-4B59-A2A7-6918B0EC5CA6}"/>
    <cellStyle name="Note 6 2 2 4 4 4" xfId="35774" xr:uid="{54521CDC-70AD-4D98-893E-03445ED49989}"/>
    <cellStyle name="Note 6 2 2 4 5" xfId="35775" xr:uid="{A48AA4DE-5707-440B-B00A-1BBF8B4ED16F}"/>
    <cellStyle name="Note 6 2 2 4 5 2" xfId="35776" xr:uid="{F3BD2049-F014-46FC-B477-162E1F5BE14B}"/>
    <cellStyle name="Note 6 2 2 4 5 2 2" xfId="35777" xr:uid="{BDE2650D-7080-46C9-84DC-4E49A2C50D28}"/>
    <cellStyle name="Note 6 2 2 4 5 3" xfId="35778" xr:uid="{8DB4E202-73BE-4002-942D-964195B0CBB5}"/>
    <cellStyle name="Note 6 2 2 4 6" xfId="35779" xr:uid="{620225F9-E416-40A4-B189-66D0703BCD4E}"/>
    <cellStyle name="Note 6 2 2 4 6 2" xfId="35780" xr:uid="{AEC46C89-4E6B-4131-845A-7A03B5085F61}"/>
    <cellStyle name="Note 6 2 2 4 6 2 2" xfId="35781" xr:uid="{91BE5AC3-BC24-4B2C-83A4-B042C4EBE5CE}"/>
    <cellStyle name="Note 6 2 2 4 6 3" xfId="35782" xr:uid="{7D59AF2C-6D40-44A8-B8C2-E80DD93AAF1C}"/>
    <cellStyle name="Note 6 2 2 4 7" xfId="35783" xr:uid="{3AE49080-CC5A-4B36-992F-30FEB002F74B}"/>
    <cellStyle name="Note 6 2 2 4 7 2" xfId="35784" xr:uid="{F04D6673-22C2-42AC-87F1-D7D609D209CD}"/>
    <cellStyle name="Note 6 2 2 4 7 2 2" xfId="35785" xr:uid="{B579343B-676F-4E68-8C48-EE972618308A}"/>
    <cellStyle name="Note 6 2 2 4 7 3" xfId="35786" xr:uid="{7128CDB0-A90D-4D66-A7C9-09C1152EDCA2}"/>
    <cellStyle name="Note 6 2 2 4 8" xfId="35787" xr:uid="{6016FDF6-9013-4760-A0AE-9C1D749FBF98}"/>
    <cellStyle name="Note 6 2 2 4 8 2" xfId="35788" xr:uid="{27BA8FE4-1E88-45D3-9C1C-535442030F10}"/>
    <cellStyle name="Note 6 2 2 4 8 2 2" xfId="35789" xr:uid="{9C6BDBE8-7433-4629-A48E-AC79726EDFE7}"/>
    <cellStyle name="Note 6 2 2 4 8 3" xfId="35790" xr:uid="{D2810F64-612A-4765-9FD2-61606A512C4E}"/>
    <cellStyle name="Note 6 2 2 4 9" xfId="35791" xr:uid="{BB8B7978-CD3E-4A98-89D6-567326B579F4}"/>
    <cellStyle name="Note 6 2 2 4 9 2" xfId="35792" xr:uid="{14CDB573-35BE-48D7-AC03-67F969A53D95}"/>
    <cellStyle name="Note 6 2 2 4 9 2 2" xfId="35793" xr:uid="{A910C09F-040B-4A2F-80D2-B8075324736B}"/>
    <cellStyle name="Note 6 2 2 4 9 3" xfId="35794" xr:uid="{5ED7A047-1A7B-49BD-AE18-79F589718A64}"/>
    <cellStyle name="Note 6 2 2 5" xfId="35795" xr:uid="{5DA3D234-A29B-419A-A0B5-7B315FF74B61}"/>
    <cellStyle name="Note 6 2 2 5 10" xfId="35796" xr:uid="{8D39408F-77E2-4C1E-A84F-8F552E5879CE}"/>
    <cellStyle name="Note 6 2 2 5 10 2" xfId="35797" xr:uid="{58E17FFE-3ED8-4421-8A45-918FC902724A}"/>
    <cellStyle name="Note 6 2 2 5 10 2 2" xfId="35798" xr:uid="{2E1B463C-CDE0-4A09-A12B-4A7729224C96}"/>
    <cellStyle name="Note 6 2 2 5 10 3" xfId="35799" xr:uid="{4DEDA4A8-0506-42FD-8484-9AF42EA5B832}"/>
    <cellStyle name="Note 6 2 2 5 11" xfId="35800" xr:uid="{5E009898-E5C3-418C-BA0B-C4A6E461E674}"/>
    <cellStyle name="Note 6 2 2 5 11 2" xfId="35801" xr:uid="{C3C00C74-7769-493F-8993-C2C4DD798639}"/>
    <cellStyle name="Note 6 2 2 5 11 2 2" xfId="35802" xr:uid="{3E809C8A-F310-4E56-920B-1FFA12E32120}"/>
    <cellStyle name="Note 6 2 2 5 11 3" xfId="35803" xr:uid="{A06EDCED-3FE4-488F-9ECD-A4E7769BA907}"/>
    <cellStyle name="Note 6 2 2 5 12" xfId="35804" xr:uid="{7B6C3E2F-1AE2-4ADA-8020-AC57ACAEC455}"/>
    <cellStyle name="Note 6 2 2 5 12 2" xfId="35805" xr:uid="{DF59039E-A1EF-4EAE-811B-71A7E4D5C982}"/>
    <cellStyle name="Note 6 2 2 5 12 2 2" xfId="35806" xr:uid="{F1C3B1C3-B549-4CD9-B1FD-58FE3BA217C7}"/>
    <cellStyle name="Note 6 2 2 5 12 3" xfId="35807" xr:uid="{AE61D13B-B64D-4A92-91F7-9FC537D98865}"/>
    <cellStyle name="Note 6 2 2 5 13" xfId="35808" xr:uid="{3879B8B6-8E87-4153-A5EE-F57D4FEA4F3F}"/>
    <cellStyle name="Note 6 2 2 5 13 2" xfId="35809" xr:uid="{F35AA26F-9F37-4361-B09E-BC7C7DE401C6}"/>
    <cellStyle name="Note 6 2 2 5 13 2 2" xfId="35810" xr:uid="{CF1C97BF-B8AE-452C-AA1C-42F6598D5D7F}"/>
    <cellStyle name="Note 6 2 2 5 13 3" xfId="35811" xr:uid="{A6CE3C0C-1991-464C-AC23-B8F63851A546}"/>
    <cellStyle name="Note 6 2 2 5 14" xfId="35812" xr:uid="{52D6AB9B-235C-448F-8DC2-77E08968A299}"/>
    <cellStyle name="Note 6 2 2 5 14 2" xfId="35813" xr:uid="{F2BB5C1B-8CA6-412C-808B-CB992D507B3E}"/>
    <cellStyle name="Note 6 2 2 5 14 2 2" xfId="35814" xr:uid="{3831A104-D16A-4273-B51A-40BA38F61EC8}"/>
    <cellStyle name="Note 6 2 2 5 14 3" xfId="35815" xr:uid="{87C97484-446A-4A18-A840-2CBBDB24C8AD}"/>
    <cellStyle name="Note 6 2 2 5 15" xfId="35816" xr:uid="{43A1CC3F-6B05-47AA-A0A0-56F5A8555CB1}"/>
    <cellStyle name="Note 6 2 2 5 15 2" xfId="35817" xr:uid="{016A42F7-BAA1-415B-B1AB-38907565CDC7}"/>
    <cellStyle name="Note 6 2 2 5 15 2 2" xfId="35818" xr:uid="{6F665D2F-1A3A-4474-8672-10459FBF7E35}"/>
    <cellStyle name="Note 6 2 2 5 15 3" xfId="35819" xr:uid="{7B6348E9-7CA2-466D-AC7C-C2B8C71D1CF2}"/>
    <cellStyle name="Note 6 2 2 5 16" xfId="35820" xr:uid="{173290BD-05C7-4D73-B4C8-D64012400787}"/>
    <cellStyle name="Note 6 2 2 5 16 2" xfId="35821" xr:uid="{6F40C5DF-36C2-4277-AED2-E4DA7F6293F3}"/>
    <cellStyle name="Note 6 2 2 5 16 2 2" xfId="35822" xr:uid="{B930D246-BE86-4127-9C11-6D41BFA2FD4F}"/>
    <cellStyle name="Note 6 2 2 5 16 3" xfId="35823" xr:uid="{752D6858-9E49-4586-80BE-9C8C361E6F4F}"/>
    <cellStyle name="Note 6 2 2 5 17" xfId="35824" xr:uid="{17315A88-545D-4E2A-85F8-DDFBAF09C4EF}"/>
    <cellStyle name="Note 6 2 2 5 17 2" xfId="35825" xr:uid="{8BCF567A-0FDB-4E33-9491-24B0FD545A91}"/>
    <cellStyle name="Note 6 2 2 5 17 2 2" xfId="35826" xr:uid="{769EED44-75C5-49D5-9CBC-FF3F05A5CBC9}"/>
    <cellStyle name="Note 6 2 2 5 17 3" xfId="35827" xr:uid="{FC4ED726-52F5-490D-B982-D4C13338A11F}"/>
    <cellStyle name="Note 6 2 2 5 18" xfId="35828" xr:uid="{0D1E1141-1B00-4CFA-ADDF-141D6378FB2A}"/>
    <cellStyle name="Note 6 2 2 5 18 2" xfId="35829" xr:uid="{3E20658F-E915-42F3-BA5B-BDFFC97A7E01}"/>
    <cellStyle name="Note 6 2 2 5 18 2 2" xfId="35830" xr:uid="{78F55F2C-290A-4546-A816-3CCB9D53BB1C}"/>
    <cellStyle name="Note 6 2 2 5 18 3" xfId="35831" xr:uid="{867D9484-7B94-42C4-AD1F-E1FAEA84A119}"/>
    <cellStyle name="Note 6 2 2 5 19" xfId="35832" xr:uid="{F83E7B44-A301-40C1-A918-B0F1C77C891B}"/>
    <cellStyle name="Note 6 2 2 5 19 2" xfId="35833" xr:uid="{57E8FCB7-2940-472F-9448-49BF93BBDB2F}"/>
    <cellStyle name="Note 6 2 2 5 19 2 2" xfId="35834" xr:uid="{9EDE7503-F832-4B99-BDBD-1A21EFBDCD61}"/>
    <cellStyle name="Note 6 2 2 5 19 3" xfId="35835" xr:uid="{C936C4E8-CBA3-4EDE-AB45-BB40A0731DFA}"/>
    <cellStyle name="Note 6 2 2 5 2" xfId="35836" xr:uid="{48D3524E-8216-4B56-87B3-E2B5CA0E6936}"/>
    <cellStyle name="Note 6 2 2 5 2 2" xfId="35837" xr:uid="{DD22E8B6-CB79-466A-A421-FC63258296B9}"/>
    <cellStyle name="Note 6 2 2 5 2 2 2" xfId="35838" xr:uid="{422622AD-4B5D-482C-B3DA-ED986CB586F4}"/>
    <cellStyle name="Note 6 2 2 5 2 3" xfId="35839" xr:uid="{CA99A402-4050-4A0B-809C-1D719F113B55}"/>
    <cellStyle name="Note 6 2 2 5 2 4" xfId="35840" xr:uid="{B4DF4A0D-0284-41F8-AFD6-B4B79A51C4B2}"/>
    <cellStyle name="Note 6 2 2 5 20" xfId="35841" xr:uid="{6229127B-C71C-4834-8DB2-56E81D3DF38F}"/>
    <cellStyle name="Note 6 2 2 5 20 2" xfId="35842" xr:uid="{C48DCA25-3F26-4CB5-B27D-5796F855D04D}"/>
    <cellStyle name="Note 6 2 2 5 20 2 2" xfId="35843" xr:uid="{6C98FBD3-809B-4511-ABD6-DEAF0FDED288}"/>
    <cellStyle name="Note 6 2 2 5 20 3" xfId="35844" xr:uid="{F90C357B-BCF6-4694-86E8-04AD99178123}"/>
    <cellStyle name="Note 6 2 2 5 21" xfId="35845" xr:uid="{9218C825-E21A-4C02-B77B-667789D67DDC}"/>
    <cellStyle name="Note 6 2 2 5 21 2" xfId="35846" xr:uid="{7C58F1DA-7006-4DA5-949E-10BD77CCF32B}"/>
    <cellStyle name="Note 6 2 2 5 22" xfId="35847" xr:uid="{D5CB0730-480F-4856-8084-86FA7520F9B2}"/>
    <cellStyle name="Note 6 2 2 5 23" xfId="35848" xr:uid="{E2AD07D6-90DF-4F63-887E-CB44DE131470}"/>
    <cellStyle name="Note 6 2 2 5 3" xfId="35849" xr:uid="{12FAA65D-7391-4742-BB37-173711A49FD8}"/>
    <cellStyle name="Note 6 2 2 5 3 2" xfId="35850" xr:uid="{124498D4-4182-44C6-A578-F3EDD0EBCD54}"/>
    <cellStyle name="Note 6 2 2 5 3 2 2" xfId="35851" xr:uid="{51D435C8-AC56-4409-9D1E-FF3810BF69FF}"/>
    <cellStyle name="Note 6 2 2 5 3 3" xfId="35852" xr:uid="{BDF38ED8-B2EB-4E15-AA9F-6B8EEC26AA92}"/>
    <cellStyle name="Note 6 2 2 5 4" xfId="35853" xr:uid="{9EA34F73-B284-4861-9A7E-CA5797F91CBD}"/>
    <cellStyle name="Note 6 2 2 5 4 2" xfId="35854" xr:uid="{E05CD597-3F66-4047-92AE-0B983ED76384}"/>
    <cellStyle name="Note 6 2 2 5 4 2 2" xfId="35855" xr:uid="{621B2BD8-587A-458F-9905-48F601B8BB7C}"/>
    <cellStyle name="Note 6 2 2 5 4 3" xfId="35856" xr:uid="{B2B88E53-1BAB-4C73-B3A7-4669904BB088}"/>
    <cellStyle name="Note 6 2 2 5 5" xfId="35857" xr:uid="{0FE41894-A559-48F8-88E6-8855A9D2A45E}"/>
    <cellStyle name="Note 6 2 2 5 5 2" xfId="35858" xr:uid="{14446D31-99C1-476D-A8D1-A2D53D297B88}"/>
    <cellStyle name="Note 6 2 2 5 5 2 2" xfId="35859" xr:uid="{70DF2338-DFA4-49E6-9EFF-35E5F7EDD9D2}"/>
    <cellStyle name="Note 6 2 2 5 5 3" xfId="35860" xr:uid="{776DC823-AAD2-4616-8162-CF58A3E766CF}"/>
    <cellStyle name="Note 6 2 2 5 6" xfId="35861" xr:uid="{6A6108C1-5035-44FF-9EF3-A81A3B6B3DFA}"/>
    <cellStyle name="Note 6 2 2 5 6 2" xfId="35862" xr:uid="{3ACC52A3-F187-444C-95D0-453E1E4167F5}"/>
    <cellStyle name="Note 6 2 2 5 6 2 2" xfId="35863" xr:uid="{AF6117D2-2FB8-4918-B25B-BDC38581E1D3}"/>
    <cellStyle name="Note 6 2 2 5 6 3" xfId="35864" xr:uid="{8F6233CE-D7B7-404B-B284-A86750F25B7F}"/>
    <cellStyle name="Note 6 2 2 5 7" xfId="35865" xr:uid="{B3C33E93-CD04-4DBD-B691-B25D6599A92D}"/>
    <cellStyle name="Note 6 2 2 5 7 2" xfId="35866" xr:uid="{8C618D31-3FE2-43C3-9A44-A2CB1792F0DE}"/>
    <cellStyle name="Note 6 2 2 5 7 2 2" xfId="35867" xr:uid="{411956B4-2287-4C14-AFF6-FD74D4CCF55F}"/>
    <cellStyle name="Note 6 2 2 5 7 3" xfId="35868" xr:uid="{E442224C-A9C2-419F-A9D8-EACF39D00284}"/>
    <cellStyle name="Note 6 2 2 5 8" xfId="35869" xr:uid="{4BF6A25F-9525-4B0D-B748-D553218B337A}"/>
    <cellStyle name="Note 6 2 2 5 8 2" xfId="35870" xr:uid="{1BEB00D7-5193-4160-AF13-BF9613C886F4}"/>
    <cellStyle name="Note 6 2 2 5 8 2 2" xfId="35871" xr:uid="{22FFD805-3AF8-48F0-9C0A-01C376C32753}"/>
    <cellStyle name="Note 6 2 2 5 8 3" xfId="35872" xr:uid="{65062B17-C90B-468F-BD19-C76F7FF1526E}"/>
    <cellStyle name="Note 6 2 2 5 9" xfId="35873" xr:uid="{6EA4E0A5-C3E1-45F8-9883-FC5976F548A3}"/>
    <cellStyle name="Note 6 2 2 5 9 2" xfId="35874" xr:uid="{F87DD32F-9E7B-480A-883C-C85696BA6A21}"/>
    <cellStyle name="Note 6 2 2 5 9 2 2" xfId="35875" xr:uid="{2E748F0C-880A-47A6-B116-972EA5067A4F}"/>
    <cellStyle name="Note 6 2 2 5 9 3" xfId="35876" xr:uid="{D9B53698-1410-44EE-923E-1FEBE3BAC647}"/>
    <cellStyle name="Note 6 2 2 6" xfId="35877" xr:uid="{6E756F2F-105B-4D1F-88A4-2911A697909B}"/>
    <cellStyle name="Note 6 2 2 6 2" xfId="35878" xr:uid="{487BEEE3-3511-4F1B-A0E6-EFFD72831E1C}"/>
    <cellStyle name="Note 6 2 2 6 2 2" xfId="35879" xr:uid="{2F96403C-76ED-4F7A-8530-548CE0CA5C89}"/>
    <cellStyle name="Note 6 2 2 6 3" xfId="35880" xr:uid="{E80BEB30-296F-4E47-A550-40BA5B25D9DD}"/>
    <cellStyle name="Note 6 2 2 6 4" xfId="35881" xr:uid="{9E62D6F2-8B4F-4FBB-BDF3-EF3654972E31}"/>
    <cellStyle name="Note 6 2 2 7" xfId="35882" xr:uid="{3CAFCBE6-A76F-4E62-9FE9-80983190D2B0}"/>
    <cellStyle name="Note 6 2 2 7 2" xfId="35883" xr:uid="{B98DFEDD-CAF1-428D-84DF-57B69D764058}"/>
    <cellStyle name="Note 6 2 2 7 2 2" xfId="35884" xr:uid="{6A194982-1A70-4715-BE07-9FD93BC8437E}"/>
    <cellStyle name="Note 6 2 2 7 3" xfId="35885" xr:uid="{F05EB768-7B5E-4966-8892-CC081ECA8528}"/>
    <cellStyle name="Note 6 2 2 8" xfId="35886" xr:uid="{BA3A6800-3A85-4E68-A323-979F5D5A9B91}"/>
    <cellStyle name="Note 6 2 2 8 2" xfId="35887" xr:uid="{29385517-2215-4CA9-89FA-59608B6F6995}"/>
    <cellStyle name="Note 6 2 2 8 2 2" xfId="35888" xr:uid="{79FA9775-49DA-4F4C-82C6-99FBC3D48FD1}"/>
    <cellStyle name="Note 6 2 2 8 3" xfId="35889" xr:uid="{4344D719-6A9E-4DE5-B5A9-3049E5553D8C}"/>
    <cellStyle name="Note 6 2 2 9" xfId="35890" xr:uid="{DC5A689A-A2B9-47FE-B5A6-33FFF70F7957}"/>
    <cellStyle name="Note 6 2 2 9 2" xfId="35891" xr:uid="{EFFED619-B9BD-4EE1-A70E-1A8F9481B6B4}"/>
    <cellStyle name="Note 6 2 2 9 2 2" xfId="35892" xr:uid="{1C7562D7-24BA-4182-925A-3B5655E0484E}"/>
    <cellStyle name="Note 6 2 2 9 3" xfId="35893" xr:uid="{CE7D921D-8E88-4E26-9651-00D65D7A4E19}"/>
    <cellStyle name="Note 6 2 20" xfId="35894" xr:uid="{AEBBB140-A0FA-4D7F-B1D9-123A9D9AB8E6}"/>
    <cellStyle name="Note 6 2 20 2" xfId="35895" xr:uid="{D1783F2B-CCB5-48E8-A4F0-F92B8B8708FD}"/>
    <cellStyle name="Note 6 2 20 2 2" xfId="35896" xr:uid="{ED7D3565-A791-4A63-A6B7-3108F5C060E4}"/>
    <cellStyle name="Note 6 2 20 3" xfId="35897" xr:uid="{0899DC2C-3FEB-42C1-BB11-493DF8ED16EE}"/>
    <cellStyle name="Note 6 2 21" xfId="35898" xr:uid="{A9D9F65A-174A-4001-8BDD-77DAEB299020}"/>
    <cellStyle name="Note 6 2 21 2" xfId="35899" xr:uid="{4D37D08A-D389-4B41-8A6C-1CCFC3ED21BE}"/>
    <cellStyle name="Note 6 2 21 2 2" xfId="35900" xr:uid="{2E0DEC6C-54A4-42A9-ACB3-1B43EBBDC63A}"/>
    <cellStyle name="Note 6 2 21 3" xfId="35901" xr:uid="{376EF656-B047-40C5-9075-24895CA54C16}"/>
    <cellStyle name="Note 6 2 22" xfId="35902" xr:uid="{D12DF8E6-A108-4EED-8A61-45DA92090558}"/>
    <cellStyle name="Note 6 2 22 2" xfId="35903" xr:uid="{FF9C5200-D9A0-4B22-A0E2-53A7F46FE113}"/>
    <cellStyle name="Note 6 2 23" xfId="35904" xr:uid="{6EC1C483-3309-40FF-B40A-5E6FAF7D3023}"/>
    <cellStyle name="Note 6 2 24" xfId="35905" xr:uid="{52CB6971-FBFA-4253-AEAD-7FD3CBD118D7}"/>
    <cellStyle name="Note 6 2 25" xfId="35906" xr:uid="{D2FFC6E9-3B99-44FF-980B-926FEFB0424A}"/>
    <cellStyle name="Note 6 2 26" xfId="35907" xr:uid="{D8EB8D14-BF2F-4CCB-8C32-91C38EB9FC53}"/>
    <cellStyle name="Note 6 2 27" xfId="35908" xr:uid="{CA23073F-4A2E-4A42-9F07-63FF115F516D}"/>
    <cellStyle name="Note 6 2 3" xfId="35909" xr:uid="{B3CE1355-B9B7-4123-B50C-C96D522A6603}"/>
    <cellStyle name="Note 6 2 3 10" xfId="35910" xr:uid="{A3DD931C-C687-4EBC-9D04-CE91C3BF759E}"/>
    <cellStyle name="Note 6 2 3 10 2" xfId="35911" xr:uid="{12DA60C9-6F27-4D25-9FB1-9F0B97D2CB5B}"/>
    <cellStyle name="Note 6 2 3 10 2 2" xfId="35912" xr:uid="{33CEA6A0-CF78-42B0-864A-8FB36CFC75C8}"/>
    <cellStyle name="Note 6 2 3 10 3" xfId="35913" xr:uid="{E78483A5-1087-4211-A697-AA89225183E3}"/>
    <cellStyle name="Note 6 2 3 11" xfId="35914" xr:uid="{90C62EB9-1F62-4B41-96FD-8A44D7EBF4E8}"/>
    <cellStyle name="Note 6 2 3 11 2" xfId="35915" xr:uid="{C2968EC0-C453-4F6E-A51F-3E5A73D05A4B}"/>
    <cellStyle name="Note 6 2 3 11 2 2" xfId="35916" xr:uid="{F4558B3A-A78A-4AA7-8950-C49F89DF462B}"/>
    <cellStyle name="Note 6 2 3 11 3" xfId="35917" xr:uid="{E36E13EE-F0AB-4994-807A-EF5AB42728C7}"/>
    <cellStyle name="Note 6 2 3 12" xfId="35918" xr:uid="{A37C9357-D0AF-43E8-8B0E-AD02EB2ED0EF}"/>
    <cellStyle name="Note 6 2 3 12 2" xfId="35919" xr:uid="{55F03C33-DD86-4D6F-AFF6-3D8713F35AEF}"/>
    <cellStyle name="Note 6 2 3 12 2 2" xfId="35920" xr:uid="{16144F84-E57B-4951-A91D-1A0A32930F4F}"/>
    <cellStyle name="Note 6 2 3 12 3" xfId="35921" xr:uid="{533A2DF1-0D5B-4505-92DC-759DF34FF9B3}"/>
    <cellStyle name="Note 6 2 3 13" xfId="35922" xr:uid="{2C5CAC49-8B33-46C6-BD1D-2B6C8FB62585}"/>
    <cellStyle name="Note 6 2 3 13 2" xfId="35923" xr:uid="{50A1623D-774C-43DD-8607-8B2F1CAFD42A}"/>
    <cellStyle name="Note 6 2 3 13 2 2" xfId="35924" xr:uid="{E91E1664-93ED-4623-808E-AFF9791F23AA}"/>
    <cellStyle name="Note 6 2 3 13 3" xfId="35925" xr:uid="{A64D1002-512B-4B8B-90BB-158CA9F407F1}"/>
    <cellStyle name="Note 6 2 3 14" xfId="35926" xr:uid="{3FF1EFF9-AC1A-40A2-8543-A26285815D91}"/>
    <cellStyle name="Note 6 2 3 14 2" xfId="35927" xr:uid="{8CAD351D-491A-4CD4-B090-0E58243E1477}"/>
    <cellStyle name="Note 6 2 3 14 2 2" xfId="35928" xr:uid="{ACD2B7F1-8106-490E-999D-46A80B2AF52A}"/>
    <cellStyle name="Note 6 2 3 14 3" xfId="35929" xr:uid="{C62806F8-E2CE-4051-B8FB-D216A100846E}"/>
    <cellStyle name="Note 6 2 3 15" xfId="35930" xr:uid="{8F80DB9F-AFC9-456B-B377-76207FCEFDF6}"/>
    <cellStyle name="Note 6 2 3 15 2" xfId="35931" xr:uid="{ADF2BA8D-F69C-49C1-81B8-D8A8AD77516D}"/>
    <cellStyle name="Note 6 2 3 15 2 2" xfId="35932" xr:uid="{ED1D1B0C-2A5C-4EC7-9F60-157B4AF56E9D}"/>
    <cellStyle name="Note 6 2 3 15 3" xfId="35933" xr:uid="{9CB2D56C-8FC9-4E7A-8B17-BE7B270180F7}"/>
    <cellStyle name="Note 6 2 3 16" xfId="35934" xr:uid="{C9B48C73-D405-402E-BB2D-BE323EBC7120}"/>
    <cellStyle name="Note 6 2 3 16 2" xfId="35935" xr:uid="{1F396511-3C37-4591-96B4-A69DC78AF667}"/>
    <cellStyle name="Note 6 2 3 16 2 2" xfId="35936" xr:uid="{8FDF3AEB-EACF-460A-A9F1-A9847AA5A1EC}"/>
    <cellStyle name="Note 6 2 3 16 3" xfId="35937" xr:uid="{F4C8A6F1-397D-48E4-B085-D5D6413987FF}"/>
    <cellStyle name="Note 6 2 3 17" xfId="35938" xr:uid="{FA852DFB-09A1-4DDD-A0A2-0222F5AF34BB}"/>
    <cellStyle name="Note 6 2 3 17 2" xfId="35939" xr:uid="{FD0B3ED8-AD92-4265-839E-0DE5428D4A1F}"/>
    <cellStyle name="Note 6 2 3 17 2 2" xfId="35940" xr:uid="{0D46B40C-22AF-4877-958F-FB36107F4F1B}"/>
    <cellStyle name="Note 6 2 3 17 3" xfId="35941" xr:uid="{8CDBED5B-CB4F-4C21-866E-4FC91E38603B}"/>
    <cellStyle name="Note 6 2 3 18" xfId="35942" xr:uid="{7D7B8686-E51B-4A40-9421-6618DB490513}"/>
    <cellStyle name="Note 6 2 3 18 2" xfId="35943" xr:uid="{C155E7AD-EF35-4E24-B2BC-EE087BF3FEAE}"/>
    <cellStyle name="Note 6 2 3 19" xfId="35944" xr:uid="{35885092-12FB-455C-8478-77250C4184B5}"/>
    <cellStyle name="Note 6 2 3 2" xfId="35945" xr:uid="{3D7E133F-C0DF-47C0-A47A-682E35BE699D}"/>
    <cellStyle name="Note 6 2 3 2 10" xfId="35946" xr:uid="{65074707-B5DF-4646-876B-DF6F0BC7EE3C}"/>
    <cellStyle name="Note 6 2 3 2 10 2" xfId="35947" xr:uid="{04520E13-83D4-49B5-B300-0FB94C07448F}"/>
    <cellStyle name="Note 6 2 3 2 10 2 2" xfId="35948" xr:uid="{06F1709C-7F19-4F99-90CC-A2AF350B203C}"/>
    <cellStyle name="Note 6 2 3 2 10 3" xfId="35949" xr:uid="{9587C5D2-B48A-4ECC-B47C-DC782135D5C4}"/>
    <cellStyle name="Note 6 2 3 2 11" xfId="35950" xr:uid="{1FE56303-CE7B-4A95-9B04-8BE8C35A5E9B}"/>
    <cellStyle name="Note 6 2 3 2 11 2" xfId="35951" xr:uid="{E6A9E5E2-E769-4F55-B8AC-708D6156652D}"/>
    <cellStyle name="Note 6 2 3 2 11 2 2" xfId="35952" xr:uid="{024B43CA-E4A5-42D0-923E-1014346A9FC9}"/>
    <cellStyle name="Note 6 2 3 2 11 3" xfId="35953" xr:uid="{CC1E1322-7F22-4D00-A940-4F2FAA51B700}"/>
    <cellStyle name="Note 6 2 3 2 12" xfId="35954" xr:uid="{7AC81743-4E3C-4783-8228-0AE6080EF643}"/>
    <cellStyle name="Note 6 2 3 2 12 2" xfId="35955" xr:uid="{9E6044F6-7DF9-45C2-8941-2EECE8326608}"/>
    <cellStyle name="Note 6 2 3 2 12 2 2" xfId="35956" xr:uid="{1C5BE326-1B00-41AE-AEF5-1AAC10D0F8B0}"/>
    <cellStyle name="Note 6 2 3 2 12 3" xfId="35957" xr:uid="{DF199400-2048-4893-B09D-78FC6A3C478A}"/>
    <cellStyle name="Note 6 2 3 2 13" xfId="35958" xr:uid="{4DF1DECB-2F01-4C96-BAE0-AFFA8214ABD6}"/>
    <cellStyle name="Note 6 2 3 2 13 2" xfId="35959" xr:uid="{69B5BBD3-931A-4150-8EB2-6EAD43F5A6D7}"/>
    <cellStyle name="Note 6 2 3 2 13 2 2" xfId="35960" xr:uid="{1A5CA2F1-5711-4AC9-8368-2142B520213D}"/>
    <cellStyle name="Note 6 2 3 2 13 3" xfId="35961" xr:uid="{681D30C6-CBB0-42F3-85F8-A52B94C64760}"/>
    <cellStyle name="Note 6 2 3 2 14" xfId="35962" xr:uid="{1DDEEB3A-60E5-450A-8CF1-7AE5B48752EA}"/>
    <cellStyle name="Note 6 2 3 2 14 2" xfId="35963" xr:uid="{D2FCD164-09E1-4123-829D-62D1CC9EEFAC}"/>
    <cellStyle name="Note 6 2 3 2 14 2 2" xfId="35964" xr:uid="{617DB5DF-CDF6-48F6-8CF0-C8100A2DA07B}"/>
    <cellStyle name="Note 6 2 3 2 14 3" xfId="35965" xr:uid="{E23DA549-51EB-4618-A666-F98EDE026539}"/>
    <cellStyle name="Note 6 2 3 2 15" xfId="35966" xr:uid="{F9D12CA6-CC74-4480-AE84-35DA635136E6}"/>
    <cellStyle name="Note 6 2 3 2 15 2" xfId="35967" xr:uid="{ABAB2377-607D-46B5-9DD8-CEC60AAD5172}"/>
    <cellStyle name="Note 6 2 3 2 15 2 2" xfId="35968" xr:uid="{B4768165-649B-4EC4-B641-8ECC52D1B939}"/>
    <cellStyle name="Note 6 2 3 2 15 3" xfId="35969" xr:uid="{FACBBBAD-2C7E-4E4D-BF07-BE3D0B06BF50}"/>
    <cellStyle name="Note 6 2 3 2 16" xfId="35970" xr:uid="{A1DC38E5-AF9D-470F-8486-4FF5B0682827}"/>
    <cellStyle name="Note 6 2 3 2 16 2" xfId="35971" xr:uid="{DE299507-BA75-4A92-BC70-0461A8381D13}"/>
    <cellStyle name="Note 6 2 3 2 16 2 2" xfId="35972" xr:uid="{E5A24578-8DD4-4F5F-8273-B4C8714FFA6C}"/>
    <cellStyle name="Note 6 2 3 2 16 3" xfId="35973" xr:uid="{29535DA3-C986-4375-8FDC-8FCF8AEDF6B9}"/>
    <cellStyle name="Note 6 2 3 2 17" xfId="35974" xr:uid="{106547D2-4AA6-494A-9D03-2DEAC16519ED}"/>
    <cellStyle name="Note 6 2 3 2 17 2" xfId="35975" xr:uid="{0F73CB96-EDF0-4A26-8421-0A561727E793}"/>
    <cellStyle name="Note 6 2 3 2 17 2 2" xfId="35976" xr:uid="{4B2F5300-C864-4957-9BC3-62F9EAD4E967}"/>
    <cellStyle name="Note 6 2 3 2 17 3" xfId="35977" xr:uid="{43B55BEA-700B-44A1-A834-31CB2D6A8502}"/>
    <cellStyle name="Note 6 2 3 2 18" xfId="35978" xr:uid="{38C13A4B-50C3-491B-9EA9-921D686B033A}"/>
    <cellStyle name="Note 6 2 3 2 18 2" xfId="35979" xr:uid="{722FAF4C-B6DE-42F0-869F-29704ABBDF32}"/>
    <cellStyle name="Note 6 2 3 2 18 2 2" xfId="35980" xr:uid="{612CC3AC-0D3D-4266-B045-4C6901BA981D}"/>
    <cellStyle name="Note 6 2 3 2 18 3" xfId="35981" xr:uid="{8C7E72F4-D278-4747-A9B1-93B66F146660}"/>
    <cellStyle name="Note 6 2 3 2 19" xfId="35982" xr:uid="{8F65BF84-6BE9-43CC-BD18-985E400DF959}"/>
    <cellStyle name="Note 6 2 3 2 19 2" xfId="35983" xr:uid="{2640CE7F-7BB1-4EE4-B250-1332D78F7AFA}"/>
    <cellStyle name="Note 6 2 3 2 19 2 2" xfId="35984" xr:uid="{C705D23A-817E-45DD-8FDD-CF18D7407BAA}"/>
    <cellStyle name="Note 6 2 3 2 19 3" xfId="35985" xr:uid="{D6C0F821-1C0E-4F72-A97E-AAD21C298C3A}"/>
    <cellStyle name="Note 6 2 3 2 2" xfId="35986" xr:uid="{B04725EB-4456-4C82-85F8-D308FC350C99}"/>
    <cellStyle name="Note 6 2 3 2 2 2" xfId="35987" xr:uid="{A5129B1B-19AD-486F-B49B-FF8DD28BF29E}"/>
    <cellStyle name="Note 6 2 3 2 2 2 2" xfId="35988" xr:uid="{04A6C2EF-7587-47D7-A099-D53ADF6BC792}"/>
    <cellStyle name="Note 6 2 3 2 2 2 2 2" xfId="35989" xr:uid="{15D5DBC0-E827-4808-84CF-E72D719C81D4}"/>
    <cellStyle name="Note 6 2 3 2 2 2 3" xfId="35990" xr:uid="{F3E0F138-C9E2-4B4F-B926-234507C3D453}"/>
    <cellStyle name="Note 6 2 3 2 2 2 4" xfId="35991" xr:uid="{6CE31FB6-14BE-43B7-83C1-8DA59111B92A}"/>
    <cellStyle name="Note 6 2 3 2 2 3" xfId="35992" xr:uid="{0FBBBD9D-9A2B-4B8E-9276-051DC1477179}"/>
    <cellStyle name="Note 6 2 3 2 2 3 2" xfId="35993" xr:uid="{71917500-538F-4D65-9763-8AFF4347F185}"/>
    <cellStyle name="Note 6 2 3 2 2 4" xfId="35994" xr:uid="{0CD557B9-C991-4647-B1A1-9D8E549BA625}"/>
    <cellStyle name="Note 6 2 3 2 2 5" xfId="35995" xr:uid="{9FC34FB5-0362-4F24-A41F-61786DFB2B85}"/>
    <cellStyle name="Note 6 2 3 2 20" xfId="35996" xr:uid="{FAAE5625-901E-4CF3-9037-21418F4DEBD2}"/>
    <cellStyle name="Note 6 2 3 2 20 2" xfId="35997" xr:uid="{C3564B0F-29DD-4B28-B97D-94F50F1F4C4F}"/>
    <cellStyle name="Note 6 2 3 2 20 2 2" xfId="35998" xr:uid="{E981BFFF-1F0B-4AAD-8C4D-827982B040C0}"/>
    <cellStyle name="Note 6 2 3 2 20 3" xfId="35999" xr:uid="{3C0F4EBD-A4E3-4F13-9DF7-AD955D901BF5}"/>
    <cellStyle name="Note 6 2 3 2 21" xfId="36000" xr:uid="{BCA77C32-838F-4769-8CF9-2C23C196098F}"/>
    <cellStyle name="Note 6 2 3 2 21 2" xfId="36001" xr:uid="{A74D054E-B7A2-4239-98B2-9352E91F1763}"/>
    <cellStyle name="Note 6 2 3 2 22" xfId="36002" xr:uid="{0B294B37-7023-450C-B880-91BD22D71F5E}"/>
    <cellStyle name="Note 6 2 3 2 23" xfId="36003" xr:uid="{9339E3DA-D235-4093-B7DF-33470CBAAE14}"/>
    <cellStyle name="Note 6 2 3 2 3" xfId="36004" xr:uid="{4D1447C8-1EC8-4245-9F2A-189B91933DB2}"/>
    <cellStyle name="Note 6 2 3 2 3 2" xfId="36005" xr:uid="{57860663-49B9-4429-AD87-FF8642F29A26}"/>
    <cellStyle name="Note 6 2 3 2 3 2 2" xfId="36006" xr:uid="{ED1B2DCE-5532-4C6E-BEC7-EE879CD1A21A}"/>
    <cellStyle name="Note 6 2 3 2 3 2 3" xfId="36007" xr:uid="{AAA99CBD-FE44-4895-AB2C-A2C941C13747}"/>
    <cellStyle name="Note 6 2 3 2 3 3" xfId="36008" xr:uid="{33C52DF2-2341-40A9-9093-2A9784E033C3}"/>
    <cellStyle name="Note 6 2 3 2 3 3 2" xfId="36009" xr:uid="{F564AA37-0C7A-4085-A36D-1C578013211E}"/>
    <cellStyle name="Note 6 2 3 2 3 4" xfId="36010" xr:uid="{AEB5692F-8F0A-419A-BB55-6E2142602C40}"/>
    <cellStyle name="Note 6 2 3 2 4" xfId="36011" xr:uid="{EA7C51D4-2DD8-4DAB-B5BD-40013F3C714F}"/>
    <cellStyle name="Note 6 2 3 2 4 2" xfId="36012" xr:uid="{0D05E084-299A-4362-B1BC-8764585CF1EB}"/>
    <cellStyle name="Note 6 2 3 2 4 2 2" xfId="36013" xr:uid="{4B734B2B-DBE8-4F9F-AAF4-30ADB7695D3C}"/>
    <cellStyle name="Note 6 2 3 2 4 3" xfId="36014" xr:uid="{AA6B376F-EC22-4A31-B318-93A657387390}"/>
    <cellStyle name="Note 6 2 3 2 4 4" xfId="36015" xr:uid="{E34CA765-21F3-4145-9F59-735DB4C02CED}"/>
    <cellStyle name="Note 6 2 3 2 5" xfId="36016" xr:uid="{ADE645DA-D572-4173-883C-1F3961D95C31}"/>
    <cellStyle name="Note 6 2 3 2 5 2" xfId="36017" xr:uid="{E9492201-94EA-4EE3-B07A-D9654F3B2FE9}"/>
    <cellStyle name="Note 6 2 3 2 5 2 2" xfId="36018" xr:uid="{B981EEA3-52D3-478D-BCC8-DC3BDD483D40}"/>
    <cellStyle name="Note 6 2 3 2 5 3" xfId="36019" xr:uid="{C0E1C128-28A7-4C41-85B7-FC264E18B84B}"/>
    <cellStyle name="Note 6 2 3 2 5 4" xfId="36020" xr:uid="{D26D268B-E60F-4874-BBEC-C4589C8FCB1C}"/>
    <cellStyle name="Note 6 2 3 2 6" xfId="36021" xr:uid="{9B061E91-B898-4F43-B1EF-963506A5867D}"/>
    <cellStyle name="Note 6 2 3 2 6 2" xfId="36022" xr:uid="{7AAD90AF-EE35-447A-A35B-573E3AF1A5BF}"/>
    <cellStyle name="Note 6 2 3 2 6 2 2" xfId="36023" xr:uid="{DB47D897-5A3F-4B7C-82DA-6CBBF6ABB369}"/>
    <cellStyle name="Note 6 2 3 2 6 3" xfId="36024" xr:uid="{3BB1C6E8-70A5-4E1D-925C-4963D635A012}"/>
    <cellStyle name="Note 6 2 3 2 7" xfId="36025" xr:uid="{F2C4DE88-7E63-4253-B933-167EBBB3885E}"/>
    <cellStyle name="Note 6 2 3 2 7 2" xfId="36026" xr:uid="{B26895D7-61DC-4D97-8A3C-CBF1C794851C}"/>
    <cellStyle name="Note 6 2 3 2 7 2 2" xfId="36027" xr:uid="{A3BC6DC5-A082-46A4-BF97-02FC9E5137C6}"/>
    <cellStyle name="Note 6 2 3 2 7 3" xfId="36028" xr:uid="{0EA454BA-1CA1-4CEC-9CAA-CAA35B7649D2}"/>
    <cellStyle name="Note 6 2 3 2 8" xfId="36029" xr:uid="{D245595A-79D2-45AC-8BF1-D917190513C6}"/>
    <cellStyle name="Note 6 2 3 2 8 2" xfId="36030" xr:uid="{FE32C1E0-C1C5-4897-BD59-54218F05460C}"/>
    <cellStyle name="Note 6 2 3 2 8 2 2" xfId="36031" xr:uid="{49118025-2243-4165-B457-C266FDDBED41}"/>
    <cellStyle name="Note 6 2 3 2 8 3" xfId="36032" xr:uid="{2F7F0974-93AE-4843-82A8-5EFCF8E9CCD3}"/>
    <cellStyle name="Note 6 2 3 2 9" xfId="36033" xr:uid="{FF0898CC-7844-4465-ACF7-2071F76A46AA}"/>
    <cellStyle name="Note 6 2 3 2 9 2" xfId="36034" xr:uid="{B0872C59-70A7-4349-8F3D-914034B786AD}"/>
    <cellStyle name="Note 6 2 3 2 9 2 2" xfId="36035" xr:uid="{EA288315-4B45-4E11-81F1-FEC29D61190B}"/>
    <cellStyle name="Note 6 2 3 2 9 3" xfId="36036" xr:uid="{72B2B489-2C37-4082-B03F-28D7EBFB9113}"/>
    <cellStyle name="Note 6 2 3 20" xfId="36037" xr:uid="{035E7E2C-78D8-4F32-9E8E-304D86FD7C2C}"/>
    <cellStyle name="Note 6 2 3 3" xfId="36038" xr:uid="{82D8D9CF-1426-49A8-BFF2-40E7C988F241}"/>
    <cellStyle name="Note 6 2 3 3 2" xfId="36039" xr:uid="{45DFDCAB-85D8-4E5B-911B-DAB1713E2E06}"/>
    <cellStyle name="Note 6 2 3 3 2 2" xfId="36040" xr:uid="{20B47461-955F-44F5-84B2-D3FF91DFF2AA}"/>
    <cellStyle name="Note 6 2 3 3 2 2 2" xfId="36041" xr:uid="{BF22F52E-694F-4FE0-AF73-BC26A858F21D}"/>
    <cellStyle name="Note 6 2 3 3 2 3" xfId="36042" xr:uid="{B0E15211-9E2E-49B2-8CB4-E71CF37E864E}"/>
    <cellStyle name="Note 6 2 3 3 2 4" xfId="36043" xr:uid="{8438B39B-87D3-45D6-9CA3-49E160A124E9}"/>
    <cellStyle name="Note 6 2 3 3 3" xfId="36044" xr:uid="{E2D9523A-5780-460C-AF7F-167ED492C867}"/>
    <cellStyle name="Note 6 2 3 3 3 2" xfId="36045" xr:uid="{77611382-EAC1-4EC1-AF1B-AEEEACC1222A}"/>
    <cellStyle name="Note 6 2 3 3 4" xfId="36046" xr:uid="{7A6CC623-C9C6-4F3E-880C-DC580921A2BC}"/>
    <cellStyle name="Note 6 2 3 3 5" xfId="36047" xr:uid="{E4A4B360-21B8-468C-88A8-22FE38B9552F}"/>
    <cellStyle name="Note 6 2 3 4" xfId="36048" xr:uid="{D1121491-F418-42E3-BE6F-71B62F22F09E}"/>
    <cellStyle name="Note 6 2 3 4 2" xfId="36049" xr:uid="{54D9559D-F830-414F-955F-1C756D3DCA50}"/>
    <cellStyle name="Note 6 2 3 4 2 2" xfId="36050" xr:uid="{67C01400-73E2-4342-83A0-F3AE5F198238}"/>
    <cellStyle name="Note 6 2 3 4 2 3" xfId="36051" xr:uid="{5C406F1C-6C57-45E9-87B3-E66D6FEE23B1}"/>
    <cellStyle name="Note 6 2 3 4 3" xfId="36052" xr:uid="{57AC6CA7-07C6-4CAA-96C3-216563796AF2}"/>
    <cellStyle name="Note 6 2 3 4 3 2" xfId="36053" xr:uid="{547F1922-D515-4014-8658-86901D0379C5}"/>
    <cellStyle name="Note 6 2 3 4 4" xfId="36054" xr:uid="{B687B425-87FA-42DC-8A59-499171F62DB6}"/>
    <cellStyle name="Note 6 2 3 5" xfId="36055" xr:uid="{421BD1F0-E4B0-41F8-924C-448655287D63}"/>
    <cellStyle name="Note 6 2 3 5 2" xfId="36056" xr:uid="{51295F01-A1A5-4D86-9BC5-76A39DC4D738}"/>
    <cellStyle name="Note 6 2 3 5 2 2" xfId="36057" xr:uid="{9F0D247D-A359-47BA-846A-DC9FED944F40}"/>
    <cellStyle name="Note 6 2 3 5 2 3" xfId="36058" xr:uid="{2E03BE2F-AF41-4259-BADF-B7072828E9F6}"/>
    <cellStyle name="Note 6 2 3 5 3" xfId="36059" xr:uid="{32FAFB50-4A35-4088-A002-05C6416039F4}"/>
    <cellStyle name="Note 6 2 3 5 4" xfId="36060" xr:uid="{1A707325-08D7-40B1-8113-0A712DEB6370}"/>
    <cellStyle name="Note 6 2 3 6" xfId="36061" xr:uid="{C0289B08-6D37-4C73-B87D-5AB77E234E38}"/>
    <cellStyle name="Note 6 2 3 6 2" xfId="36062" xr:uid="{504C30C7-FA6D-464B-8C63-82D657F1C7B8}"/>
    <cellStyle name="Note 6 2 3 6 2 2" xfId="36063" xr:uid="{D77901DF-190B-4D26-BA52-01B88366013E}"/>
    <cellStyle name="Note 6 2 3 6 3" xfId="36064" xr:uid="{74118D89-1390-414F-933F-2B647C2D08E9}"/>
    <cellStyle name="Note 6 2 3 6 4" xfId="36065" xr:uid="{E9149D97-8091-48C3-8352-11F99AF155C7}"/>
    <cellStyle name="Note 6 2 3 7" xfId="36066" xr:uid="{91E2A2EE-7284-4A09-9CAF-289ABD6E1A52}"/>
    <cellStyle name="Note 6 2 3 7 2" xfId="36067" xr:uid="{3CD1F393-7322-449B-B32A-16C53C7F967C}"/>
    <cellStyle name="Note 6 2 3 7 2 2" xfId="36068" xr:uid="{1D6614E4-3214-4360-877C-24910677F056}"/>
    <cellStyle name="Note 6 2 3 7 3" xfId="36069" xr:uid="{213D59B3-D2AD-45F2-AA51-B18413EB280D}"/>
    <cellStyle name="Note 6 2 3 8" xfId="36070" xr:uid="{E429D77E-2255-445E-87E4-25307F34B300}"/>
    <cellStyle name="Note 6 2 3 8 2" xfId="36071" xr:uid="{508888B2-5AD4-459D-8433-2CA31A054D0E}"/>
    <cellStyle name="Note 6 2 3 8 2 2" xfId="36072" xr:uid="{2B45C256-A4FB-44F1-9B25-4CA2F2CC1AD9}"/>
    <cellStyle name="Note 6 2 3 8 3" xfId="36073" xr:uid="{F89FFDAB-DF1E-4DF2-8F94-F8AD465B19CC}"/>
    <cellStyle name="Note 6 2 3 9" xfId="36074" xr:uid="{72199CC7-260A-4D86-B52E-CDD04754FBD9}"/>
    <cellStyle name="Note 6 2 3 9 2" xfId="36075" xr:uid="{40A14978-8CD4-46DD-B6DD-9E4E3386EBEF}"/>
    <cellStyle name="Note 6 2 3 9 2 2" xfId="36076" xr:uid="{B4547E53-D89E-4134-9117-9528E94EC32A}"/>
    <cellStyle name="Note 6 2 3 9 3" xfId="36077" xr:uid="{63A093FE-42B8-4973-81DF-54B28256595E}"/>
    <cellStyle name="Note 6 2 4" xfId="36078" xr:uid="{3298BF7D-9ACD-40C4-B2C1-BCFB86A1A6A9}"/>
    <cellStyle name="Note 6 2 4 10" xfId="36079" xr:uid="{79B1B408-6965-43ED-B975-195040D9E436}"/>
    <cellStyle name="Note 6 2 4 10 2" xfId="36080" xr:uid="{39EF9547-AB2C-4061-A771-3F7EBEA536AD}"/>
    <cellStyle name="Note 6 2 4 10 2 2" xfId="36081" xr:uid="{22C32250-65E1-4E85-82FB-E12A6D459B85}"/>
    <cellStyle name="Note 6 2 4 10 3" xfId="36082" xr:uid="{7FB8A788-BC71-42B9-9B2A-134434244879}"/>
    <cellStyle name="Note 6 2 4 11" xfId="36083" xr:uid="{B493F5AC-0105-428E-A909-EC3C656D89F0}"/>
    <cellStyle name="Note 6 2 4 11 2" xfId="36084" xr:uid="{E6418FC5-719E-4FDE-9F0C-64892E103329}"/>
    <cellStyle name="Note 6 2 4 11 2 2" xfId="36085" xr:uid="{4D0EF56A-D67E-4BDF-9E46-0E8BBC46B109}"/>
    <cellStyle name="Note 6 2 4 11 3" xfId="36086" xr:uid="{B36FB4A6-D9B7-4C0D-B803-68BAE7C9B59A}"/>
    <cellStyle name="Note 6 2 4 12" xfId="36087" xr:uid="{AE6A5C7A-B49D-4900-9AFE-E95DA3F551FD}"/>
    <cellStyle name="Note 6 2 4 12 2" xfId="36088" xr:uid="{8CE68598-754E-46A4-A094-B31CF28C5D7B}"/>
    <cellStyle name="Note 6 2 4 12 2 2" xfId="36089" xr:uid="{EF38EF4C-0EFB-4C08-8DF9-DE7C8FBB108C}"/>
    <cellStyle name="Note 6 2 4 12 3" xfId="36090" xr:uid="{A3AFE03B-B39B-4481-B536-2596AF07482E}"/>
    <cellStyle name="Note 6 2 4 13" xfId="36091" xr:uid="{C23D8AD0-C367-43A3-AF35-78AAC6772BDD}"/>
    <cellStyle name="Note 6 2 4 13 2" xfId="36092" xr:uid="{956200A9-F9BA-430F-90DC-65903691ED69}"/>
    <cellStyle name="Note 6 2 4 13 2 2" xfId="36093" xr:uid="{9A3F4F2C-D585-40AB-AF29-8EF972D03E60}"/>
    <cellStyle name="Note 6 2 4 13 3" xfId="36094" xr:uid="{0C500023-E28C-4AEF-88E1-42F8BEE1AD79}"/>
    <cellStyle name="Note 6 2 4 14" xfId="36095" xr:uid="{8815B978-672B-40E4-A0E4-9ECABC0E5FCF}"/>
    <cellStyle name="Note 6 2 4 14 2" xfId="36096" xr:uid="{21B7BE16-AEC5-4D04-B7AE-3D5D0B93A864}"/>
    <cellStyle name="Note 6 2 4 14 2 2" xfId="36097" xr:uid="{17A6BEA5-79C8-462C-B8A8-A48B93D544A2}"/>
    <cellStyle name="Note 6 2 4 14 3" xfId="36098" xr:uid="{D6433C14-7655-4D45-97DC-84424DB66F9E}"/>
    <cellStyle name="Note 6 2 4 15" xfId="36099" xr:uid="{5B7B318D-3589-4BBA-93EC-D690D46ED1CA}"/>
    <cellStyle name="Note 6 2 4 15 2" xfId="36100" xr:uid="{5777A6A5-12AA-4B87-8A2C-AFA8CBA661A2}"/>
    <cellStyle name="Note 6 2 4 15 2 2" xfId="36101" xr:uid="{66B130E0-46D2-4816-92FB-577E27794D67}"/>
    <cellStyle name="Note 6 2 4 15 3" xfId="36102" xr:uid="{5CB28807-75ED-44B9-A688-33F82E473027}"/>
    <cellStyle name="Note 6 2 4 16" xfId="36103" xr:uid="{059ACCDD-170E-47B4-BEEE-B6BC1093F047}"/>
    <cellStyle name="Note 6 2 4 16 2" xfId="36104" xr:uid="{F56F5D96-D523-4DEB-8A81-4AC7706E9FDC}"/>
    <cellStyle name="Note 6 2 4 16 2 2" xfId="36105" xr:uid="{4853530B-58AE-49C9-97E8-A3C216939E0B}"/>
    <cellStyle name="Note 6 2 4 16 3" xfId="36106" xr:uid="{73A67CC3-E7E2-4EB3-A471-90460F9E362E}"/>
    <cellStyle name="Note 6 2 4 17" xfId="36107" xr:uid="{039B9640-26EC-4260-8CB0-C757E2BB6C6D}"/>
    <cellStyle name="Note 6 2 4 17 2" xfId="36108" xr:uid="{8EF5EE25-625B-4FD4-B5C9-4FF11583B986}"/>
    <cellStyle name="Note 6 2 4 17 2 2" xfId="36109" xr:uid="{FC5BECEA-CAE3-477B-A44A-9FE086D107CA}"/>
    <cellStyle name="Note 6 2 4 17 3" xfId="36110" xr:uid="{E592F8C4-3227-4EDA-B5EB-104157C15893}"/>
    <cellStyle name="Note 6 2 4 18" xfId="36111" xr:uid="{8A5779BC-5876-453C-A065-EFF80E388A5E}"/>
    <cellStyle name="Note 6 2 4 18 2" xfId="36112" xr:uid="{535620F4-C435-46FF-ABA2-E86117074E2B}"/>
    <cellStyle name="Note 6 2 4 19" xfId="36113" xr:uid="{81CF978E-C772-44DE-94BF-FDF1EB5414F7}"/>
    <cellStyle name="Note 6 2 4 2" xfId="36114" xr:uid="{2BE87290-EA30-4A5A-856C-B251057DC745}"/>
    <cellStyle name="Note 6 2 4 2 10" xfId="36115" xr:uid="{D83B92BC-B040-4F03-BC97-95607C22873F}"/>
    <cellStyle name="Note 6 2 4 2 10 2" xfId="36116" xr:uid="{CE7C32A4-9C04-45F4-8D00-7C8F0A887188}"/>
    <cellStyle name="Note 6 2 4 2 10 2 2" xfId="36117" xr:uid="{AF973BE4-80DF-406A-A404-A32046A39DAB}"/>
    <cellStyle name="Note 6 2 4 2 10 3" xfId="36118" xr:uid="{9C09AE82-D973-43CE-A504-85A5C3930088}"/>
    <cellStyle name="Note 6 2 4 2 11" xfId="36119" xr:uid="{07E7E3A3-3C70-4503-B2CE-D9CF527E02C4}"/>
    <cellStyle name="Note 6 2 4 2 11 2" xfId="36120" xr:uid="{5F4C1DA6-B3B9-4ADC-85F1-6FBC46A875C5}"/>
    <cellStyle name="Note 6 2 4 2 11 2 2" xfId="36121" xr:uid="{D25A40A0-E47F-4013-85AC-05C7956EE937}"/>
    <cellStyle name="Note 6 2 4 2 11 3" xfId="36122" xr:uid="{66E884DD-1232-4E8C-A811-8E1A11562816}"/>
    <cellStyle name="Note 6 2 4 2 12" xfId="36123" xr:uid="{B771B6DA-CDD9-450D-A61E-6918006BE390}"/>
    <cellStyle name="Note 6 2 4 2 12 2" xfId="36124" xr:uid="{C7D5D53F-5CC0-4184-93D2-86FF316BF74C}"/>
    <cellStyle name="Note 6 2 4 2 12 2 2" xfId="36125" xr:uid="{B55EAF76-9A8F-4608-9768-1B2F10E052AA}"/>
    <cellStyle name="Note 6 2 4 2 12 3" xfId="36126" xr:uid="{8568C441-7AC2-4145-B7AB-77BD5145CDA5}"/>
    <cellStyle name="Note 6 2 4 2 13" xfId="36127" xr:uid="{3E6507C6-E3B4-4E74-88AE-6D71B784562E}"/>
    <cellStyle name="Note 6 2 4 2 13 2" xfId="36128" xr:uid="{CD4BBC69-7270-480D-8723-71BDA8F99BD2}"/>
    <cellStyle name="Note 6 2 4 2 13 2 2" xfId="36129" xr:uid="{1964174B-22C7-4489-8DA6-1A5EDA7849B1}"/>
    <cellStyle name="Note 6 2 4 2 13 3" xfId="36130" xr:uid="{5D10022E-F715-4DD9-B8C0-34467E2BBDE4}"/>
    <cellStyle name="Note 6 2 4 2 14" xfId="36131" xr:uid="{7F0F3E7C-C018-451B-8600-663411360899}"/>
    <cellStyle name="Note 6 2 4 2 14 2" xfId="36132" xr:uid="{3C4D80A6-AB0B-43E7-A7A9-9EEEC748A5EB}"/>
    <cellStyle name="Note 6 2 4 2 14 2 2" xfId="36133" xr:uid="{355D9A7F-DC08-46D4-9AE2-8BC650679F91}"/>
    <cellStyle name="Note 6 2 4 2 14 3" xfId="36134" xr:uid="{584A4341-CF0B-4A69-A3C2-2CD433E87737}"/>
    <cellStyle name="Note 6 2 4 2 15" xfId="36135" xr:uid="{D9C6D0AE-36DA-4E03-86D0-881473B429BB}"/>
    <cellStyle name="Note 6 2 4 2 15 2" xfId="36136" xr:uid="{EA549878-37C4-4B63-AD2C-85E3A5FA31BC}"/>
    <cellStyle name="Note 6 2 4 2 15 2 2" xfId="36137" xr:uid="{2D9BEA64-54FD-437F-A72F-40E6219C9672}"/>
    <cellStyle name="Note 6 2 4 2 15 3" xfId="36138" xr:uid="{065365FA-2C44-4E01-961F-129DECB10E26}"/>
    <cellStyle name="Note 6 2 4 2 16" xfId="36139" xr:uid="{79EA1B2D-D653-491C-8F56-80EF57E4A1CF}"/>
    <cellStyle name="Note 6 2 4 2 16 2" xfId="36140" xr:uid="{DC03D253-6910-4A05-9509-B97038F8D5C6}"/>
    <cellStyle name="Note 6 2 4 2 16 2 2" xfId="36141" xr:uid="{C261910F-7D58-4DF0-B137-72147BF5ECF5}"/>
    <cellStyle name="Note 6 2 4 2 16 3" xfId="36142" xr:uid="{C9E1FBE1-8BF8-42B5-B2E8-E1629AA42A6B}"/>
    <cellStyle name="Note 6 2 4 2 17" xfId="36143" xr:uid="{38F2D1C2-7159-421F-88A3-BA1B51EAF022}"/>
    <cellStyle name="Note 6 2 4 2 17 2" xfId="36144" xr:uid="{8D9BE0DA-FCF7-48AA-ADCB-51EFF660B851}"/>
    <cellStyle name="Note 6 2 4 2 17 2 2" xfId="36145" xr:uid="{C6C0F8FF-5D6A-45E2-8BCE-E1C64D9AC90F}"/>
    <cellStyle name="Note 6 2 4 2 17 3" xfId="36146" xr:uid="{E004924F-A8A9-4655-A39C-6C74234AFC0B}"/>
    <cellStyle name="Note 6 2 4 2 18" xfId="36147" xr:uid="{254384C7-506E-4DD8-A7DE-12C82FD80D8B}"/>
    <cellStyle name="Note 6 2 4 2 18 2" xfId="36148" xr:uid="{A3AB4B4B-D200-4EAA-81AC-E2B26808A3F7}"/>
    <cellStyle name="Note 6 2 4 2 18 2 2" xfId="36149" xr:uid="{35ADABC6-F6CD-4F84-8848-6F316A7A7FB3}"/>
    <cellStyle name="Note 6 2 4 2 18 3" xfId="36150" xr:uid="{74854040-0A3A-4547-B447-AA608DC14DB8}"/>
    <cellStyle name="Note 6 2 4 2 19" xfId="36151" xr:uid="{B5F37271-280F-4AC5-8A6F-A31F7330B934}"/>
    <cellStyle name="Note 6 2 4 2 19 2" xfId="36152" xr:uid="{9D59B986-A1CA-4898-898F-3B536F17F4C8}"/>
    <cellStyle name="Note 6 2 4 2 19 2 2" xfId="36153" xr:uid="{3B8ADA92-9997-4092-A3F9-C4232A76E60F}"/>
    <cellStyle name="Note 6 2 4 2 19 3" xfId="36154" xr:uid="{5B797F2C-8E63-4196-9F40-B89EDDFEFDF1}"/>
    <cellStyle name="Note 6 2 4 2 2" xfId="36155" xr:uid="{BA53DCAE-B395-4630-9586-FB5B0D5E6B02}"/>
    <cellStyle name="Note 6 2 4 2 2 2" xfId="36156" xr:uid="{D7B2B730-5511-4ECF-91FC-18722F5F299F}"/>
    <cellStyle name="Note 6 2 4 2 2 2 2" xfId="36157" xr:uid="{446B51CD-3D2B-4A13-8FF5-02E94D65C61B}"/>
    <cellStyle name="Note 6 2 4 2 2 2 2 2" xfId="36158" xr:uid="{A9589F43-927B-4B83-BF6F-7B49AF9BC9FB}"/>
    <cellStyle name="Note 6 2 4 2 2 2 3" xfId="36159" xr:uid="{9D2F5CD4-6600-4A0F-8BED-ACE73C20D165}"/>
    <cellStyle name="Note 6 2 4 2 2 2 4" xfId="36160" xr:uid="{00798B8D-B735-46B1-AFC4-9BDE0E9A3BD2}"/>
    <cellStyle name="Note 6 2 4 2 2 3" xfId="36161" xr:uid="{1B5DF85C-89DE-46F4-8534-8C9E935E6110}"/>
    <cellStyle name="Note 6 2 4 2 2 3 2" xfId="36162" xr:uid="{29892FF9-B475-4E89-824A-2E75E076C444}"/>
    <cellStyle name="Note 6 2 4 2 2 4" xfId="36163" xr:uid="{9D717DC1-DD6B-4D58-89B4-F6D535FD0299}"/>
    <cellStyle name="Note 6 2 4 2 2 5" xfId="36164" xr:uid="{D586B20C-94A2-45B9-BEFA-6730C51F9A14}"/>
    <cellStyle name="Note 6 2 4 2 20" xfId="36165" xr:uid="{2218E0A1-ECFC-488F-8999-709A8849C939}"/>
    <cellStyle name="Note 6 2 4 2 20 2" xfId="36166" xr:uid="{16D932A9-4A52-49E5-A61A-82B664093EC3}"/>
    <cellStyle name="Note 6 2 4 2 20 2 2" xfId="36167" xr:uid="{4F766339-20C0-4E46-85EF-5D72A1A5F3F1}"/>
    <cellStyle name="Note 6 2 4 2 20 3" xfId="36168" xr:uid="{19CD79E5-DE37-43C6-9358-998A6476F993}"/>
    <cellStyle name="Note 6 2 4 2 21" xfId="36169" xr:uid="{C41EAF62-02F4-4E9A-9D1E-20B72D50A398}"/>
    <cellStyle name="Note 6 2 4 2 21 2" xfId="36170" xr:uid="{8BF05D95-D2A1-4B20-8089-C8D076E5ABD5}"/>
    <cellStyle name="Note 6 2 4 2 22" xfId="36171" xr:uid="{F707B908-0D13-4344-845D-856A9B564064}"/>
    <cellStyle name="Note 6 2 4 2 23" xfId="36172" xr:uid="{C8F7E443-6DED-4FE0-A8AB-4DAE5CD16C65}"/>
    <cellStyle name="Note 6 2 4 2 3" xfId="36173" xr:uid="{A7373597-C69D-4903-890E-D3F3A44510A1}"/>
    <cellStyle name="Note 6 2 4 2 3 2" xfId="36174" xr:uid="{8837B4B1-B71D-43C3-9804-CD7FB63668AE}"/>
    <cellStyle name="Note 6 2 4 2 3 2 2" xfId="36175" xr:uid="{6B2D5565-A062-4E63-87E0-9F4CAB953A40}"/>
    <cellStyle name="Note 6 2 4 2 3 2 3" xfId="36176" xr:uid="{80663D40-0382-4DA4-BDB9-DE45F4CC0EF8}"/>
    <cellStyle name="Note 6 2 4 2 3 3" xfId="36177" xr:uid="{4A9B8988-2558-4D4F-A407-0613CFCC56F5}"/>
    <cellStyle name="Note 6 2 4 2 3 3 2" xfId="36178" xr:uid="{0D6D4900-8EB1-4D38-A862-BEA7382E7576}"/>
    <cellStyle name="Note 6 2 4 2 3 4" xfId="36179" xr:uid="{A5FFDBDB-1519-41E7-AAB5-3FA7BAA48046}"/>
    <cellStyle name="Note 6 2 4 2 4" xfId="36180" xr:uid="{822C6FDB-FF35-4093-B70C-0AA25940189C}"/>
    <cellStyle name="Note 6 2 4 2 4 2" xfId="36181" xr:uid="{1C4DF940-5F39-4A7E-907A-E95DA9F98E46}"/>
    <cellStyle name="Note 6 2 4 2 4 2 2" xfId="36182" xr:uid="{B9E02A69-98C0-437D-8A65-3ACA4ABBE2FF}"/>
    <cellStyle name="Note 6 2 4 2 4 3" xfId="36183" xr:uid="{0890635B-1FAC-4640-881E-4629D016EE7C}"/>
    <cellStyle name="Note 6 2 4 2 4 4" xfId="36184" xr:uid="{C5C26A1A-C381-4EF3-8D11-51746D772F85}"/>
    <cellStyle name="Note 6 2 4 2 5" xfId="36185" xr:uid="{FC50C4F3-3B33-4CB0-A454-DA2CD73DCCC5}"/>
    <cellStyle name="Note 6 2 4 2 5 2" xfId="36186" xr:uid="{BC0983E4-AF9E-43D3-B9EC-F41C23FA175C}"/>
    <cellStyle name="Note 6 2 4 2 5 2 2" xfId="36187" xr:uid="{6DB3FC0B-D2E6-4907-AA8E-3BF026D1C145}"/>
    <cellStyle name="Note 6 2 4 2 5 3" xfId="36188" xr:uid="{8232C7DC-4406-4387-BDC1-38FCC9E08681}"/>
    <cellStyle name="Note 6 2 4 2 5 4" xfId="36189" xr:uid="{822C9882-ED7C-4A63-BCC7-02333062E08D}"/>
    <cellStyle name="Note 6 2 4 2 6" xfId="36190" xr:uid="{085CC8C5-FDA8-4672-8977-56C90FC658F4}"/>
    <cellStyle name="Note 6 2 4 2 6 2" xfId="36191" xr:uid="{C1870106-75A6-4A5B-870B-169A18B08594}"/>
    <cellStyle name="Note 6 2 4 2 6 2 2" xfId="36192" xr:uid="{13D54E52-B1AD-4EE2-945C-2EC29C82433F}"/>
    <cellStyle name="Note 6 2 4 2 6 3" xfId="36193" xr:uid="{CCDA41C4-558C-4E22-B7B2-4821B376B253}"/>
    <cellStyle name="Note 6 2 4 2 7" xfId="36194" xr:uid="{539CDA20-C746-4809-A72D-4DF1D0085866}"/>
    <cellStyle name="Note 6 2 4 2 7 2" xfId="36195" xr:uid="{0C7BDCF1-9874-4E2E-B9F6-19FA25B95335}"/>
    <cellStyle name="Note 6 2 4 2 7 2 2" xfId="36196" xr:uid="{6032C1FE-E613-446C-83B4-5BE033CF26AC}"/>
    <cellStyle name="Note 6 2 4 2 7 3" xfId="36197" xr:uid="{EBA8DFD0-878C-4B28-B72E-E577BCB942AD}"/>
    <cellStyle name="Note 6 2 4 2 8" xfId="36198" xr:uid="{297CF73A-23F8-4F6D-ADD8-EAFD42966180}"/>
    <cellStyle name="Note 6 2 4 2 8 2" xfId="36199" xr:uid="{7C5693CC-AF75-4B38-9CCC-1DCDC8975307}"/>
    <cellStyle name="Note 6 2 4 2 8 2 2" xfId="36200" xr:uid="{4AC7946F-99A5-454E-893E-37B285ADF8F9}"/>
    <cellStyle name="Note 6 2 4 2 8 3" xfId="36201" xr:uid="{6371817D-DEDB-4226-9F83-8A3B383C3778}"/>
    <cellStyle name="Note 6 2 4 2 9" xfId="36202" xr:uid="{8D787632-4BFC-406E-A626-3DF45E51C6D7}"/>
    <cellStyle name="Note 6 2 4 2 9 2" xfId="36203" xr:uid="{6DD450D4-B58D-4596-889C-201F5555AD0C}"/>
    <cellStyle name="Note 6 2 4 2 9 2 2" xfId="36204" xr:uid="{18A0D023-3D09-417E-BA19-9C668B806553}"/>
    <cellStyle name="Note 6 2 4 2 9 3" xfId="36205" xr:uid="{78D90415-ED14-4E0E-96BC-7FEEB735540B}"/>
    <cellStyle name="Note 6 2 4 20" xfId="36206" xr:uid="{BF0D18C3-3786-46CD-88D7-B2EC9DEF57B9}"/>
    <cellStyle name="Note 6 2 4 3" xfId="36207" xr:uid="{7E0B0E53-A110-4543-8033-DEAA2CE1F3E1}"/>
    <cellStyle name="Note 6 2 4 3 2" xfId="36208" xr:uid="{ECE412E4-33C5-4849-BA49-39330DD59975}"/>
    <cellStyle name="Note 6 2 4 3 2 2" xfId="36209" xr:uid="{00CBCAF5-9A6B-4EC3-97C6-7C9CAEBFD775}"/>
    <cellStyle name="Note 6 2 4 3 2 2 2" xfId="36210" xr:uid="{1282A5AD-69A7-4D2F-9954-9E57F49298BE}"/>
    <cellStyle name="Note 6 2 4 3 2 3" xfId="36211" xr:uid="{B9B9046D-9F68-4AC9-A971-1CB4AA61DA48}"/>
    <cellStyle name="Note 6 2 4 3 2 4" xfId="36212" xr:uid="{2DB91292-DFA2-4603-A040-DDA271C1A927}"/>
    <cellStyle name="Note 6 2 4 3 3" xfId="36213" xr:uid="{090464B0-4B6D-43FC-9C23-67E63A4994CF}"/>
    <cellStyle name="Note 6 2 4 3 3 2" xfId="36214" xr:uid="{717C44E2-F0B8-4938-9EF8-38DDC19CE4DA}"/>
    <cellStyle name="Note 6 2 4 3 4" xfId="36215" xr:uid="{7F0E13EB-48AB-4BBD-B299-5AE50ADC1B1B}"/>
    <cellStyle name="Note 6 2 4 3 5" xfId="36216" xr:uid="{B653D31F-EED9-4902-96EE-6A09D664BA0D}"/>
    <cellStyle name="Note 6 2 4 4" xfId="36217" xr:uid="{25F5BC0C-187A-4AC0-AE40-7809A4C703EE}"/>
    <cellStyle name="Note 6 2 4 4 2" xfId="36218" xr:uid="{6AFDC65D-D850-412F-9260-1F01D3373595}"/>
    <cellStyle name="Note 6 2 4 4 2 2" xfId="36219" xr:uid="{F5C2DE62-1E31-4C02-BDA0-01B098B25AA1}"/>
    <cellStyle name="Note 6 2 4 4 2 3" xfId="36220" xr:uid="{CC4BD5EC-320F-4202-B241-8866D4C6DC08}"/>
    <cellStyle name="Note 6 2 4 4 3" xfId="36221" xr:uid="{9C327412-3EE8-4A42-99A2-839EA68F59EA}"/>
    <cellStyle name="Note 6 2 4 4 3 2" xfId="36222" xr:uid="{34F8F2B4-B2FD-405C-AB0C-10B9ACBE903C}"/>
    <cellStyle name="Note 6 2 4 4 4" xfId="36223" xr:uid="{488B054F-38B7-4B26-8196-3CB7107A69F6}"/>
    <cellStyle name="Note 6 2 4 5" xfId="36224" xr:uid="{44E28962-3F1A-4268-910C-B369FEF699F8}"/>
    <cellStyle name="Note 6 2 4 5 2" xfId="36225" xr:uid="{415226AB-8156-4E05-9246-BCE1FFD71C22}"/>
    <cellStyle name="Note 6 2 4 5 2 2" xfId="36226" xr:uid="{65EB0934-2A74-48B7-886D-245537C1F59B}"/>
    <cellStyle name="Note 6 2 4 5 2 3" xfId="36227" xr:uid="{666A239F-D6F0-4647-A8D5-0D0A0DC837F6}"/>
    <cellStyle name="Note 6 2 4 5 3" xfId="36228" xr:uid="{0D28933A-18A1-462E-93D7-896572A81567}"/>
    <cellStyle name="Note 6 2 4 5 4" xfId="36229" xr:uid="{94A0AF2E-8603-4B26-834F-6CB423A42763}"/>
    <cellStyle name="Note 6 2 4 6" xfId="36230" xr:uid="{0B510600-58F4-4EC1-A0C6-358227B56252}"/>
    <cellStyle name="Note 6 2 4 6 2" xfId="36231" xr:uid="{CB9BF9A9-AE9A-4A27-B245-A67070132AB0}"/>
    <cellStyle name="Note 6 2 4 6 2 2" xfId="36232" xr:uid="{0F4725FA-B711-4039-894E-68FF228D4F20}"/>
    <cellStyle name="Note 6 2 4 6 3" xfId="36233" xr:uid="{346FE9CD-D3AC-4DC5-9D2E-D0312ECCCE23}"/>
    <cellStyle name="Note 6 2 4 6 4" xfId="36234" xr:uid="{04B2DA05-4AA5-4ABC-9706-6AD785EE4F76}"/>
    <cellStyle name="Note 6 2 4 7" xfId="36235" xr:uid="{77209020-37AB-41BB-A07A-0BBBE4260AFB}"/>
    <cellStyle name="Note 6 2 4 7 2" xfId="36236" xr:uid="{7DDBAF07-B95E-4C47-AC26-9C45E010AA7C}"/>
    <cellStyle name="Note 6 2 4 7 2 2" xfId="36237" xr:uid="{72A53948-00AC-491B-B0E3-94C743C0AFBE}"/>
    <cellStyle name="Note 6 2 4 7 3" xfId="36238" xr:uid="{0C64BDC6-E44A-4080-B86D-DB4BEFC38CAC}"/>
    <cellStyle name="Note 6 2 4 8" xfId="36239" xr:uid="{5C911980-529D-4790-92CE-903EBBD8BF14}"/>
    <cellStyle name="Note 6 2 4 8 2" xfId="36240" xr:uid="{61C6F726-B0C9-49B0-82E9-5B5FD95FA5A2}"/>
    <cellStyle name="Note 6 2 4 8 2 2" xfId="36241" xr:uid="{788D0D6E-54A6-480D-A040-E41213DF0EC6}"/>
    <cellStyle name="Note 6 2 4 8 3" xfId="36242" xr:uid="{684271B8-D7DB-49FF-B021-69DB3FC80DE7}"/>
    <cellStyle name="Note 6 2 4 9" xfId="36243" xr:uid="{67F9E197-168E-44F7-8BB0-9EB5DE5AD090}"/>
    <cellStyle name="Note 6 2 4 9 2" xfId="36244" xr:uid="{0C6E8439-CACA-4F3E-B6D7-47B09190757C}"/>
    <cellStyle name="Note 6 2 4 9 2 2" xfId="36245" xr:uid="{3801437D-8144-4DCB-B396-1E442B754D3B}"/>
    <cellStyle name="Note 6 2 4 9 3" xfId="36246" xr:uid="{9EE8F251-0B93-4117-B93C-C4AB2DFE0827}"/>
    <cellStyle name="Note 6 2 5" xfId="36247" xr:uid="{2FEEE9A0-D31E-4386-ADED-3B0F14F1F302}"/>
    <cellStyle name="Note 6 2 5 10" xfId="36248" xr:uid="{AE6FF790-DC98-4A93-9E6B-FE6BD77B92CF}"/>
    <cellStyle name="Note 6 2 5 10 2" xfId="36249" xr:uid="{02FD2E47-575F-464A-8CB9-E6F684436219}"/>
    <cellStyle name="Note 6 2 5 10 2 2" xfId="36250" xr:uid="{D21A2FD1-098E-4DF7-95E7-E48C58F3B5BD}"/>
    <cellStyle name="Note 6 2 5 10 3" xfId="36251" xr:uid="{71FCC132-4568-417B-9062-F4A1A50B8054}"/>
    <cellStyle name="Note 6 2 5 11" xfId="36252" xr:uid="{4B57E1D3-698E-474F-B939-0FB3638F82C7}"/>
    <cellStyle name="Note 6 2 5 11 2" xfId="36253" xr:uid="{F221E93E-49BC-4298-AB8E-CA215B9F3E29}"/>
    <cellStyle name="Note 6 2 5 11 2 2" xfId="36254" xr:uid="{094BCE4B-2BD5-4176-AD74-9D991E6F3867}"/>
    <cellStyle name="Note 6 2 5 11 3" xfId="36255" xr:uid="{E456258C-081B-49A4-AC32-D33E2A6998D1}"/>
    <cellStyle name="Note 6 2 5 12" xfId="36256" xr:uid="{E5288010-DABE-4880-BCA1-8FADA14A79AF}"/>
    <cellStyle name="Note 6 2 5 12 2" xfId="36257" xr:uid="{FF20CB8E-8DC9-4378-B1C2-B8771DEE2CC9}"/>
    <cellStyle name="Note 6 2 5 12 2 2" xfId="36258" xr:uid="{2F9DEC4D-6EE3-4888-91A8-3218D9A112F0}"/>
    <cellStyle name="Note 6 2 5 12 3" xfId="36259" xr:uid="{E633EF72-E91F-4062-82C9-B63790FCF319}"/>
    <cellStyle name="Note 6 2 5 13" xfId="36260" xr:uid="{41CD382A-E4C8-4F12-8568-9DB650DA8A5C}"/>
    <cellStyle name="Note 6 2 5 13 2" xfId="36261" xr:uid="{5BB310B1-2D19-43B4-AB7D-C6E1814ACEE3}"/>
    <cellStyle name="Note 6 2 5 13 2 2" xfId="36262" xr:uid="{65795BCB-486F-4F86-B3D7-DFD600461192}"/>
    <cellStyle name="Note 6 2 5 13 3" xfId="36263" xr:uid="{61BB54F5-CA7A-4448-849C-3A42DFE79A54}"/>
    <cellStyle name="Note 6 2 5 14" xfId="36264" xr:uid="{04F0838E-662C-4F58-9D2B-B44DF06FA2F8}"/>
    <cellStyle name="Note 6 2 5 14 2" xfId="36265" xr:uid="{36B20988-E8D4-4C84-8483-E049946E2401}"/>
    <cellStyle name="Note 6 2 5 14 2 2" xfId="36266" xr:uid="{AF189A8A-54EE-494F-97EB-8A58DF3EC9C5}"/>
    <cellStyle name="Note 6 2 5 14 3" xfId="36267" xr:uid="{771722E8-3339-4BEC-A851-047265BCC5C0}"/>
    <cellStyle name="Note 6 2 5 15" xfId="36268" xr:uid="{895BAA77-A177-4675-AC17-AE86C86B2360}"/>
    <cellStyle name="Note 6 2 5 15 2" xfId="36269" xr:uid="{0C4995C8-9BBB-4084-A85F-7B33588A0538}"/>
    <cellStyle name="Note 6 2 5 15 2 2" xfId="36270" xr:uid="{ACE16E5A-6748-461B-B855-2A7F2B831FFF}"/>
    <cellStyle name="Note 6 2 5 15 3" xfId="36271" xr:uid="{102C15A5-60F3-4323-AF09-B2F9DD9B8A8C}"/>
    <cellStyle name="Note 6 2 5 16" xfId="36272" xr:uid="{B39AEC02-52E7-4A12-ABCF-A9DB383693EC}"/>
    <cellStyle name="Note 6 2 5 16 2" xfId="36273" xr:uid="{E5BBA706-E1B7-42F2-B27B-1FB52BAEF356}"/>
    <cellStyle name="Note 6 2 5 16 2 2" xfId="36274" xr:uid="{F3958C3A-FA66-40A1-B431-12E262DF953E}"/>
    <cellStyle name="Note 6 2 5 16 3" xfId="36275" xr:uid="{B2DB9422-5C8E-40C0-B802-4D3249CF7FC0}"/>
    <cellStyle name="Note 6 2 5 17" xfId="36276" xr:uid="{8205371F-F6D5-406E-BB9A-F3FA0D7BDB0D}"/>
    <cellStyle name="Note 6 2 5 17 2" xfId="36277" xr:uid="{F3CF8E62-CC2A-460C-A2F5-47A6E54EED16}"/>
    <cellStyle name="Note 6 2 5 17 2 2" xfId="36278" xr:uid="{ACAFC428-AFD2-49C4-A93B-940640A1064D}"/>
    <cellStyle name="Note 6 2 5 17 3" xfId="36279" xr:uid="{F1C2E783-E4B5-47E8-9283-AE800422EBCA}"/>
    <cellStyle name="Note 6 2 5 18" xfId="36280" xr:uid="{442E9B5D-1102-42B5-BCDA-9C03A8957925}"/>
    <cellStyle name="Note 6 2 5 18 2" xfId="36281" xr:uid="{60DF2754-E27D-4619-9C06-8D380CF15F6E}"/>
    <cellStyle name="Note 6 2 5 18 2 2" xfId="36282" xr:uid="{8A3FBBFC-2130-4B4C-BCC6-9EB49D31EC73}"/>
    <cellStyle name="Note 6 2 5 18 3" xfId="36283" xr:uid="{01B1EDD8-D697-4B06-AB73-FA654AD159E5}"/>
    <cellStyle name="Note 6 2 5 19" xfId="36284" xr:uid="{C9063FD5-D0C3-42F8-8D74-56791E5DE7EE}"/>
    <cellStyle name="Note 6 2 5 19 2" xfId="36285" xr:uid="{3A685311-70B6-4FB5-A010-D6B9FF1E9877}"/>
    <cellStyle name="Note 6 2 5 19 2 2" xfId="36286" xr:uid="{498122EB-EF76-407C-87E6-8298F07FFE93}"/>
    <cellStyle name="Note 6 2 5 19 3" xfId="36287" xr:uid="{A42CBDE8-C2A3-4D8C-B319-E501CA13F019}"/>
    <cellStyle name="Note 6 2 5 2" xfId="36288" xr:uid="{DAEC5B74-1027-4D28-A38D-5FFF21FA02A9}"/>
    <cellStyle name="Note 6 2 5 2 10" xfId="36289" xr:uid="{D13077CD-3ACB-4B91-BD4C-1C8EB5585FD4}"/>
    <cellStyle name="Note 6 2 5 2 10 2" xfId="36290" xr:uid="{49B5FE03-4C46-491E-BEA4-A5734FEC69A9}"/>
    <cellStyle name="Note 6 2 5 2 10 2 2" xfId="36291" xr:uid="{4ABA4D52-BCD8-49D8-9ACF-9CA20B0DE9C7}"/>
    <cellStyle name="Note 6 2 5 2 10 3" xfId="36292" xr:uid="{EEF42591-B162-4A80-AA75-9883E3333D77}"/>
    <cellStyle name="Note 6 2 5 2 11" xfId="36293" xr:uid="{695A8599-50B9-4781-B6ED-10893F086EAA}"/>
    <cellStyle name="Note 6 2 5 2 11 2" xfId="36294" xr:uid="{E0A33A70-9B28-4547-9F8F-FB8C477F07EC}"/>
    <cellStyle name="Note 6 2 5 2 11 2 2" xfId="36295" xr:uid="{3DDB2B75-C64D-46ED-BEAA-51682463A624}"/>
    <cellStyle name="Note 6 2 5 2 11 3" xfId="36296" xr:uid="{7488DE37-BE8A-481D-8689-EB03DEA0A9E6}"/>
    <cellStyle name="Note 6 2 5 2 12" xfId="36297" xr:uid="{5F32D693-EF57-4F3E-8425-257BD161FDBC}"/>
    <cellStyle name="Note 6 2 5 2 12 2" xfId="36298" xr:uid="{17F532F7-F4CB-42A0-8450-923939B42654}"/>
    <cellStyle name="Note 6 2 5 2 12 2 2" xfId="36299" xr:uid="{932A5039-1D3C-4FD1-A1E7-B29B976383D6}"/>
    <cellStyle name="Note 6 2 5 2 12 3" xfId="36300" xr:uid="{91DAF85C-C680-4814-B369-5AA96816AA90}"/>
    <cellStyle name="Note 6 2 5 2 13" xfId="36301" xr:uid="{1D6E757F-3040-48EB-9800-937B1BBCC16F}"/>
    <cellStyle name="Note 6 2 5 2 13 2" xfId="36302" xr:uid="{9E736F50-C143-491B-86C9-97D092B977AA}"/>
    <cellStyle name="Note 6 2 5 2 13 2 2" xfId="36303" xr:uid="{14055564-61C7-4AA2-A735-5F23A3B54ABE}"/>
    <cellStyle name="Note 6 2 5 2 13 3" xfId="36304" xr:uid="{972CBCBB-B293-4425-9B5A-7B15C6890EF6}"/>
    <cellStyle name="Note 6 2 5 2 14" xfId="36305" xr:uid="{5AB63C82-AB3A-4AB1-9B99-F921AE591B9B}"/>
    <cellStyle name="Note 6 2 5 2 14 2" xfId="36306" xr:uid="{2A44F1FF-70FB-47C2-ADB2-32ED2B73A85C}"/>
    <cellStyle name="Note 6 2 5 2 14 2 2" xfId="36307" xr:uid="{CEB8AECE-D680-4097-B558-D0CFF86DE109}"/>
    <cellStyle name="Note 6 2 5 2 14 3" xfId="36308" xr:uid="{7911431E-2004-4B3A-A849-ECFF23F6ADEA}"/>
    <cellStyle name="Note 6 2 5 2 15" xfId="36309" xr:uid="{D5CCE407-2722-48AA-B4C0-2762802FF3C3}"/>
    <cellStyle name="Note 6 2 5 2 15 2" xfId="36310" xr:uid="{A5388E73-9E61-4CB3-ACAC-1F85EAC761EB}"/>
    <cellStyle name="Note 6 2 5 2 15 2 2" xfId="36311" xr:uid="{1E65245A-9804-4C16-A5FB-C5695B18A4B1}"/>
    <cellStyle name="Note 6 2 5 2 15 3" xfId="36312" xr:uid="{EED748AF-192F-4548-950B-F7319B57A6D6}"/>
    <cellStyle name="Note 6 2 5 2 16" xfId="36313" xr:uid="{2226475D-EFEA-4EB8-A1A7-4FA81FC4A103}"/>
    <cellStyle name="Note 6 2 5 2 16 2" xfId="36314" xr:uid="{D0A7784B-15E9-410C-9CAF-9FC4D0EEAC18}"/>
    <cellStyle name="Note 6 2 5 2 16 2 2" xfId="36315" xr:uid="{27C99E07-816D-4829-B719-A07D92B678BB}"/>
    <cellStyle name="Note 6 2 5 2 16 3" xfId="36316" xr:uid="{A013CAC3-11FE-45C5-BD5C-9573F1E64F37}"/>
    <cellStyle name="Note 6 2 5 2 17" xfId="36317" xr:uid="{2716F567-3B95-4096-9E0C-D0B19EE8ECCC}"/>
    <cellStyle name="Note 6 2 5 2 17 2" xfId="36318" xr:uid="{F40DD7C5-60AA-4652-9C9F-E399D4DEBDC3}"/>
    <cellStyle name="Note 6 2 5 2 17 2 2" xfId="36319" xr:uid="{6DBCBEF4-21F4-4B38-A7D0-9A2D19FC7FDB}"/>
    <cellStyle name="Note 6 2 5 2 17 3" xfId="36320" xr:uid="{567806C9-4CF5-4544-B6C3-048806B34D2B}"/>
    <cellStyle name="Note 6 2 5 2 18" xfId="36321" xr:uid="{1B4B1886-7C5D-4DBF-A682-59EDC421C814}"/>
    <cellStyle name="Note 6 2 5 2 18 2" xfId="36322" xr:uid="{D3335288-F260-42DE-B9DA-52436EED02C8}"/>
    <cellStyle name="Note 6 2 5 2 18 2 2" xfId="36323" xr:uid="{05AFE6FA-3638-4B4E-8FB5-4691A98315FF}"/>
    <cellStyle name="Note 6 2 5 2 18 3" xfId="36324" xr:uid="{1441B432-E497-480C-8C93-2CD1F4EC9237}"/>
    <cellStyle name="Note 6 2 5 2 19" xfId="36325" xr:uid="{D3089AF5-B912-4065-9C0C-ABEB80E3F3E2}"/>
    <cellStyle name="Note 6 2 5 2 19 2" xfId="36326" xr:uid="{7E816A17-74FF-4D42-A13C-31ED328BB892}"/>
    <cellStyle name="Note 6 2 5 2 19 2 2" xfId="36327" xr:uid="{CAD6A81A-D015-44AC-AF1C-0B9269E40E74}"/>
    <cellStyle name="Note 6 2 5 2 19 3" xfId="36328" xr:uid="{E9D92310-DA30-40B6-B445-49311B47695D}"/>
    <cellStyle name="Note 6 2 5 2 2" xfId="36329" xr:uid="{B90B117E-EF85-465E-BC35-DFE07C4B38A9}"/>
    <cellStyle name="Note 6 2 5 2 2 2" xfId="36330" xr:uid="{29B369BB-5F87-4BE5-87E6-632F88B0639B}"/>
    <cellStyle name="Note 6 2 5 2 2 2 2" xfId="36331" xr:uid="{B1DB22F5-71A9-4F0C-8868-21E822300CC2}"/>
    <cellStyle name="Note 6 2 5 2 2 2 3" xfId="36332" xr:uid="{74D4F711-0868-49C2-BB3C-4421AC6108A4}"/>
    <cellStyle name="Note 6 2 5 2 2 3" xfId="36333" xr:uid="{BE6B423A-3F6D-4B97-AD9D-2B0A7AEEC9E2}"/>
    <cellStyle name="Note 6 2 5 2 2 3 2" xfId="36334" xr:uid="{B02EE9DA-0B36-4E6F-8620-002848C744D8}"/>
    <cellStyle name="Note 6 2 5 2 2 4" xfId="36335" xr:uid="{0F077E5F-0679-4C3F-9067-274A55E6CA67}"/>
    <cellStyle name="Note 6 2 5 2 20" xfId="36336" xr:uid="{F9CA1262-9A2F-4F70-8F64-EF9B851A55BE}"/>
    <cellStyle name="Note 6 2 5 2 20 2" xfId="36337" xr:uid="{7605BADE-32BE-4444-843D-5BBCD2074679}"/>
    <cellStyle name="Note 6 2 5 2 20 2 2" xfId="36338" xr:uid="{4E8E3282-B7F2-4C5A-A78E-6FAC238ACD47}"/>
    <cellStyle name="Note 6 2 5 2 20 3" xfId="36339" xr:uid="{B88B7997-84A6-498E-B9E0-4F568987B2B7}"/>
    <cellStyle name="Note 6 2 5 2 21" xfId="36340" xr:uid="{738485FC-377A-426F-B78C-67419ACE369D}"/>
    <cellStyle name="Note 6 2 5 2 21 2" xfId="36341" xr:uid="{48C5E9CC-0A62-44CF-9CEA-136355EA3683}"/>
    <cellStyle name="Note 6 2 5 2 22" xfId="36342" xr:uid="{03B42AC0-78B3-4EF5-857B-441669D60354}"/>
    <cellStyle name="Note 6 2 5 2 23" xfId="36343" xr:uid="{53A1DAB0-22BF-4B79-A9ED-DBA63C45D925}"/>
    <cellStyle name="Note 6 2 5 2 3" xfId="36344" xr:uid="{5722D163-5D7F-4FD6-8460-74FFFDD5B78D}"/>
    <cellStyle name="Note 6 2 5 2 3 2" xfId="36345" xr:uid="{93A90152-E922-4F7C-81AA-21DC17803D44}"/>
    <cellStyle name="Note 6 2 5 2 3 2 2" xfId="36346" xr:uid="{4C5C378F-708A-4920-B4D1-EA06C9DDD3A2}"/>
    <cellStyle name="Note 6 2 5 2 3 3" xfId="36347" xr:uid="{79F31728-EB29-403C-A0C4-5C0A7534239B}"/>
    <cellStyle name="Note 6 2 5 2 3 4" xfId="36348" xr:uid="{D92FBFBC-C931-4D16-89BA-CFEBA235BEAF}"/>
    <cellStyle name="Note 6 2 5 2 4" xfId="36349" xr:uid="{50F5359E-A70B-491D-84B8-129A47A6A3C1}"/>
    <cellStyle name="Note 6 2 5 2 4 2" xfId="36350" xr:uid="{63EE4C06-743E-414D-9636-97D3866E7494}"/>
    <cellStyle name="Note 6 2 5 2 4 2 2" xfId="36351" xr:uid="{1015FAF6-E053-4C91-9E01-CBE1A5C29E58}"/>
    <cellStyle name="Note 6 2 5 2 4 3" xfId="36352" xr:uid="{8449E979-5FEB-4C5F-9054-3616FE8352F9}"/>
    <cellStyle name="Note 6 2 5 2 4 4" xfId="36353" xr:uid="{2DD360CD-19F0-4E79-A175-B89EAFF5F029}"/>
    <cellStyle name="Note 6 2 5 2 5" xfId="36354" xr:uid="{BC5116F0-9664-498F-902C-98A68AA71C74}"/>
    <cellStyle name="Note 6 2 5 2 5 2" xfId="36355" xr:uid="{CD292097-4AEE-4EF5-AE63-FA21B0BDCA79}"/>
    <cellStyle name="Note 6 2 5 2 5 2 2" xfId="36356" xr:uid="{659486EC-1764-4568-B6F1-66CA1C94E6DB}"/>
    <cellStyle name="Note 6 2 5 2 5 3" xfId="36357" xr:uid="{E2FD4127-FF3A-49E5-9E64-773D0FE68A81}"/>
    <cellStyle name="Note 6 2 5 2 6" xfId="36358" xr:uid="{72A34DD0-821E-4BD9-ADD9-6F4C769FB193}"/>
    <cellStyle name="Note 6 2 5 2 6 2" xfId="36359" xr:uid="{AD9144BE-F4DC-4224-B6C5-3561DAE31CF2}"/>
    <cellStyle name="Note 6 2 5 2 6 2 2" xfId="36360" xr:uid="{393041B0-C532-45A5-AD3F-55A2F3BA09E9}"/>
    <cellStyle name="Note 6 2 5 2 6 3" xfId="36361" xr:uid="{419F1099-35A9-4F42-8C26-CB065A7E8FE8}"/>
    <cellStyle name="Note 6 2 5 2 7" xfId="36362" xr:uid="{3C227E59-2C65-4271-8BAB-B0DBF31CCD6D}"/>
    <cellStyle name="Note 6 2 5 2 7 2" xfId="36363" xr:uid="{29366ADE-819B-4B4D-B15C-066339C6D10A}"/>
    <cellStyle name="Note 6 2 5 2 7 2 2" xfId="36364" xr:uid="{C6E50476-A974-41E4-988E-01DE123F39B2}"/>
    <cellStyle name="Note 6 2 5 2 7 3" xfId="36365" xr:uid="{4D965960-D53E-4A80-8185-AAE4169E34A7}"/>
    <cellStyle name="Note 6 2 5 2 8" xfId="36366" xr:uid="{AF596DDF-CDC1-4B85-839F-A27D27457A8C}"/>
    <cellStyle name="Note 6 2 5 2 8 2" xfId="36367" xr:uid="{5CDE4968-022C-49FA-A09F-363FC75B36EC}"/>
    <cellStyle name="Note 6 2 5 2 8 2 2" xfId="36368" xr:uid="{94836CAF-4241-46CC-AF6B-ACD8CC3368A4}"/>
    <cellStyle name="Note 6 2 5 2 8 3" xfId="36369" xr:uid="{964E6B7B-716E-476C-B708-4DCC733E4789}"/>
    <cellStyle name="Note 6 2 5 2 9" xfId="36370" xr:uid="{39DDABEA-7013-427F-BDD3-5AD037681FD5}"/>
    <cellStyle name="Note 6 2 5 2 9 2" xfId="36371" xr:uid="{72C9D9EF-D79B-4D4B-AB5D-AA87814DEFF6}"/>
    <cellStyle name="Note 6 2 5 2 9 2 2" xfId="36372" xr:uid="{8F2BC699-9A58-4E32-81E2-6B5A73F71CDD}"/>
    <cellStyle name="Note 6 2 5 2 9 3" xfId="36373" xr:uid="{30A049DB-A071-4D46-BE35-CEAB83D10D69}"/>
    <cellStyle name="Note 6 2 5 20" xfId="36374" xr:uid="{EA13BDDD-2A1B-476A-AD61-FEFAE7A746AC}"/>
    <cellStyle name="Note 6 2 5 20 2" xfId="36375" xr:uid="{8A5F8E97-21D5-4B20-AAC0-5BFBC5FE34D7}"/>
    <cellStyle name="Note 6 2 5 20 2 2" xfId="36376" xr:uid="{F401886E-FE03-4A5F-A169-D8A270F0271A}"/>
    <cellStyle name="Note 6 2 5 20 3" xfId="36377" xr:uid="{90870A35-33B9-4AD1-9CE5-ADFA75CBE391}"/>
    <cellStyle name="Note 6 2 5 21" xfId="36378" xr:uid="{35BB1800-6E65-46FC-A9DA-989A7A079405}"/>
    <cellStyle name="Note 6 2 5 21 2" xfId="36379" xr:uid="{94DB3D54-CC19-45E4-B8E4-972CDD8B9191}"/>
    <cellStyle name="Note 6 2 5 21 2 2" xfId="36380" xr:uid="{CF849C59-1876-4F3D-96C2-A56102B925B4}"/>
    <cellStyle name="Note 6 2 5 21 3" xfId="36381" xr:uid="{EBB1FBCD-3B06-45D3-A964-3D36AA7F4E01}"/>
    <cellStyle name="Note 6 2 5 22" xfId="36382" xr:uid="{2A353641-C44F-4A41-A95B-CE42721EB458}"/>
    <cellStyle name="Note 6 2 5 22 2" xfId="36383" xr:uid="{A629FC8F-9D3E-4593-B581-A2FCB743FBD8}"/>
    <cellStyle name="Note 6 2 5 23" xfId="36384" xr:uid="{F803CE21-C5B1-48C2-A872-1E64D5A166F9}"/>
    <cellStyle name="Note 6 2 5 24" xfId="36385" xr:uid="{1A72E12D-3BAC-4252-8686-297132DA754C}"/>
    <cellStyle name="Note 6 2 5 3" xfId="36386" xr:uid="{17E05709-67BF-4956-9BF9-49B10332FDE7}"/>
    <cellStyle name="Note 6 2 5 3 2" xfId="36387" xr:uid="{A18877BC-EFEE-43B4-AE8E-2E49FBC06DF2}"/>
    <cellStyle name="Note 6 2 5 3 2 2" xfId="36388" xr:uid="{B32A6ADE-742B-435A-81A8-D8E2E21764C4}"/>
    <cellStyle name="Note 6 2 5 3 2 3" xfId="36389" xr:uid="{AC7D56D6-0234-4AA4-905A-5DB4D33160B0}"/>
    <cellStyle name="Note 6 2 5 3 3" xfId="36390" xr:uid="{4BCB169A-179F-4C0C-BD97-8FEC1ABE0933}"/>
    <cellStyle name="Note 6 2 5 3 3 2" xfId="36391" xr:uid="{C0F2C227-1948-4DFA-9BB9-7849B36809C6}"/>
    <cellStyle name="Note 6 2 5 3 4" xfId="36392" xr:uid="{FF1DC1EA-6B85-4709-A63C-078789BBA613}"/>
    <cellStyle name="Note 6 2 5 4" xfId="36393" xr:uid="{F9633116-A171-419C-B686-974334615FBA}"/>
    <cellStyle name="Note 6 2 5 4 2" xfId="36394" xr:uid="{9B310965-6C3A-4BBD-B25E-2C51D852B1CA}"/>
    <cellStyle name="Note 6 2 5 4 2 2" xfId="36395" xr:uid="{90BD58D7-85B5-45EA-B1D8-1776370A02C2}"/>
    <cellStyle name="Note 6 2 5 4 3" xfId="36396" xr:uid="{C55464AF-E74B-449F-B4A4-2AC2F24AFC1A}"/>
    <cellStyle name="Note 6 2 5 4 4" xfId="36397" xr:uid="{2D873D6C-211B-4A1F-8EF5-24F5DC634BC1}"/>
    <cellStyle name="Note 6 2 5 5" xfId="36398" xr:uid="{E9A9490C-3E68-4D1B-89B7-6B664A1D9C77}"/>
    <cellStyle name="Note 6 2 5 5 2" xfId="36399" xr:uid="{16ADCD27-4550-462A-9D02-7A460754C7CC}"/>
    <cellStyle name="Note 6 2 5 5 2 2" xfId="36400" xr:uid="{BE8D6B8E-9A03-4BBC-B4E1-FE823B0AC564}"/>
    <cellStyle name="Note 6 2 5 5 3" xfId="36401" xr:uid="{FFDE8014-5EAD-4860-A473-144711A3917E}"/>
    <cellStyle name="Note 6 2 5 5 4" xfId="36402" xr:uid="{781DC54B-F0F1-4243-BEB1-6A0B8AB11050}"/>
    <cellStyle name="Note 6 2 5 6" xfId="36403" xr:uid="{BB502EFB-86AA-4852-B4E6-7649ACCE31A6}"/>
    <cellStyle name="Note 6 2 5 6 2" xfId="36404" xr:uid="{38D7E5D3-DA0F-407C-A528-87F7694A1A25}"/>
    <cellStyle name="Note 6 2 5 6 2 2" xfId="36405" xr:uid="{A681569A-177A-4E04-8F96-D8828EBCD525}"/>
    <cellStyle name="Note 6 2 5 6 3" xfId="36406" xr:uid="{E8993555-C96C-4EEB-88DB-CEF8EE0D3B8A}"/>
    <cellStyle name="Note 6 2 5 7" xfId="36407" xr:uid="{74D4A542-62D0-4CFC-9B38-39B3ED0701CA}"/>
    <cellStyle name="Note 6 2 5 7 2" xfId="36408" xr:uid="{C329A54E-2FBB-4875-B558-9521FE5A7C6F}"/>
    <cellStyle name="Note 6 2 5 7 2 2" xfId="36409" xr:uid="{A15D56DA-FFCA-43D5-811B-80BD3F96100F}"/>
    <cellStyle name="Note 6 2 5 7 3" xfId="36410" xr:uid="{F923A784-6A31-428A-9AFC-4CA31AC70C71}"/>
    <cellStyle name="Note 6 2 5 8" xfId="36411" xr:uid="{F1F70754-9F5C-4071-89F8-8716C185E782}"/>
    <cellStyle name="Note 6 2 5 8 2" xfId="36412" xr:uid="{D7338785-8C05-4D18-9E70-355995E0C407}"/>
    <cellStyle name="Note 6 2 5 8 2 2" xfId="36413" xr:uid="{04354232-4BB2-472B-9BD7-75662502535E}"/>
    <cellStyle name="Note 6 2 5 8 3" xfId="36414" xr:uid="{78189D26-4DC7-4A11-8ED8-4818678E73CE}"/>
    <cellStyle name="Note 6 2 5 9" xfId="36415" xr:uid="{A45F6D12-4A5E-4226-B8F4-B7B7E2DE3815}"/>
    <cellStyle name="Note 6 2 5 9 2" xfId="36416" xr:uid="{BF185C6F-B10B-4E8B-87C5-67F86E8FF1A3}"/>
    <cellStyle name="Note 6 2 5 9 2 2" xfId="36417" xr:uid="{A9E9CF2A-F9E8-4432-914B-D0F2B2C4D87A}"/>
    <cellStyle name="Note 6 2 5 9 3" xfId="36418" xr:uid="{B9AD2063-2668-4C1B-AD3E-EC64A022DA0D}"/>
    <cellStyle name="Note 6 2 6" xfId="36419" xr:uid="{F38F0A78-4C62-4EDD-99EE-9F757951F364}"/>
    <cellStyle name="Note 6 2 6 10" xfId="36420" xr:uid="{85B46EC7-C396-4FC6-9727-947DE7370ED9}"/>
    <cellStyle name="Note 6 2 6 10 2" xfId="36421" xr:uid="{58EC262F-84B7-4FE1-A079-4B3C6BBC6FA5}"/>
    <cellStyle name="Note 6 2 6 10 2 2" xfId="36422" xr:uid="{6675F42E-22E3-480A-A029-49146FC6FC2C}"/>
    <cellStyle name="Note 6 2 6 10 3" xfId="36423" xr:uid="{BCB94225-73E0-42B1-8335-4B506437FA21}"/>
    <cellStyle name="Note 6 2 6 11" xfId="36424" xr:uid="{F6B574F3-D6E7-426B-AE0C-2404C988BD0C}"/>
    <cellStyle name="Note 6 2 6 11 2" xfId="36425" xr:uid="{58A048DE-CF00-4EE2-84CE-E94D42261B41}"/>
    <cellStyle name="Note 6 2 6 11 2 2" xfId="36426" xr:uid="{5A1A6DCE-4524-455A-B716-C0AE8DD5AB19}"/>
    <cellStyle name="Note 6 2 6 11 3" xfId="36427" xr:uid="{57E13047-D37D-4B82-BF50-3062DEFE09CC}"/>
    <cellStyle name="Note 6 2 6 12" xfId="36428" xr:uid="{020C5FC4-C0F9-4C3F-8AFC-E1739655F675}"/>
    <cellStyle name="Note 6 2 6 12 2" xfId="36429" xr:uid="{2CD6E6A7-BD82-4311-AF1F-D6F3B4C18C04}"/>
    <cellStyle name="Note 6 2 6 12 2 2" xfId="36430" xr:uid="{159A45CA-1819-41F5-A205-16753F951550}"/>
    <cellStyle name="Note 6 2 6 12 3" xfId="36431" xr:uid="{AE168FA7-07B7-4C95-80F9-7B2D451D22AD}"/>
    <cellStyle name="Note 6 2 6 13" xfId="36432" xr:uid="{EF2E5376-CD6C-49B6-867E-8BCAF6C4AC96}"/>
    <cellStyle name="Note 6 2 6 13 2" xfId="36433" xr:uid="{DE7B173D-17B1-42E6-B1F6-3C967E5965BE}"/>
    <cellStyle name="Note 6 2 6 13 2 2" xfId="36434" xr:uid="{7D299A05-2FDD-4DA3-B85A-01EE71A3E1F6}"/>
    <cellStyle name="Note 6 2 6 13 3" xfId="36435" xr:uid="{1FB82ACF-3749-474D-89F9-A00637D4C4BD}"/>
    <cellStyle name="Note 6 2 6 14" xfId="36436" xr:uid="{345ABDE5-86C9-419A-B1A7-E0BE3856E805}"/>
    <cellStyle name="Note 6 2 6 14 2" xfId="36437" xr:uid="{19A7A15F-A538-4564-89A0-5E57A832257C}"/>
    <cellStyle name="Note 6 2 6 14 2 2" xfId="36438" xr:uid="{EDDE3B33-4476-4969-A69F-F6948C4D281C}"/>
    <cellStyle name="Note 6 2 6 14 3" xfId="36439" xr:uid="{DB8C06FD-59E2-4E8A-9A2E-864E86CF9651}"/>
    <cellStyle name="Note 6 2 6 15" xfId="36440" xr:uid="{9FEF9507-97F7-4806-B55E-B381F349643B}"/>
    <cellStyle name="Note 6 2 6 15 2" xfId="36441" xr:uid="{75A0CEEF-2034-4AEE-AC21-946118E24E27}"/>
    <cellStyle name="Note 6 2 6 15 2 2" xfId="36442" xr:uid="{AEF9CB92-8760-41BF-A2C2-83E2051493BF}"/>
    <cellStyle name="Note 6 2 6 15 3" xfId="36443" xr:uid="{4075B7F1-EAC6-4F3C-844D-EE53BEF7C115}"/>
    <cellStyle name="Note 6 2 6 16" xfId="36444" xr:uid="{96E13D6B-E2F7-4CB9-A623-219395CC7FA4}"/>
    <cellStyle name="Note 6 2 6 16 2" xfId="36445" xr:uid="{CAC362FB-9446-46F3-9064-3344F201443C}"/>
    <cellStyle name="Note 6 2 6 16 2 2" xfId="36446" xr:uid="{55702241-3513-499D-AE3E-F698BD3D3E78}"/>
    <cellStyle name="Note 6 2 6 16 3" xfId="36447" xr:uid="{7DB09FEE-E80B-43DA-ACE9-2C8E43C970EF}"/>
    <cellStyle name="Note 6 2 6 17" xfId="36448" xr:uid="{84E956C3-BF0B-4D5D-BBB5-9FA901644955}"/>
    <cellStyle name="Note 6 2 6 17 2" xfId="36449" xr:uid="{BAF7646B-A96A-4F60-A47C-3D904DC386C8}"/>
    <cellStyle name="Note 6 2 6 17 2 2" xfId="36450" xr:uid="{BA8A40F8-88F2-4E7D-8C82-598838A4ADF8}"/>
    <cellStyle name="Note 6 2 6 17 3" xfId="36451" xr:uid="{58E01AAF-46F8-49B6-8C0A-62A767A33320}"/>
    <cellStyle name="Note 6 2 6 18" xfId="36452" xr:uid="{D7164ED2-152D-4271-87DB-864C14B04F6A}"/>
    <cellStyle name="Note 6 2 6 18 2" xfId="36453" xr:uid="{1BAAD826-E0C6-42C1-93F2-1D423F43439F}"/>
    <cellStyle name="Note 6 2 6 18 2 2" xfId="36454" xr:uid="{69849D64-6572-4F87-90B7-01631169A244}"/>
    <cellStyle name="Note 6 2 6 18 3" xfId="36455" xr:uid="{190BDF54-7C5C-4219-8064-A0569F5CB02C}"/>
    <cellStyle name="Note 6 2 6 19" xfId="36456" xr:uid="{16C08401-E757-4C7B-B4A0-9A20EF30FE62}"/>
    <cellStyle name="Note 6 2 6 19 2" xfId="36457" xr:uid="{37785F9C-8E25-4798-817E-B4B7F9EA2A6F}"/>
    <cellStyle name="Note 6 2 6 19 2 2" xfId="36458" xr:uid="{A9B7E2F4-9429-42B6-BB36-90AC48803469}"/>
    <cellStyle name="Note 6 2 6 19 3" xfId="36459" xr:uid="{B682440A-73A5-4FE9-846B-A4CCBD4E39E3}"/>
    <cellStyle name="Note 6 2 6 2" xfId="36460" xr:uid="{41F1D858-79C8-462B-9E6E-23EB6F9FE1C9}"/>
    <cellStyle name="Note 6 2 6 2 2" xfId="36461" xr:uid="{7EBCB3F9-2ED0-432E-96A2-13D808E49320}"/>
    <cellStyle name="Note 6 2 6 2 2 2" xfId="36462" xr:uid="{2F1E9542-1E1F-4340-8BDE-988C19F0D08B}"/>
    <cellStyle name="Note 6 2 6 2 2 3" xfId="36463" xr:uid="{27CC64DA-B5CE-45CE-9A81-CD1C9240BF0C}"/>
    <cellStyle name="Note 6 2 6 2 3" xfId="36464" xr:uid="{C10C883F-2FC5-446E-88A1-39C3E69F2021}"/>
    <cellStyle name="Note 6 2 6 2 3 2" xfId="36465" xr:uid="{D0DF60A4-3902-4130-AB43-6B0742D528FB}"/>
    <cellStyle name="Note 6 2 6 2 4" xfId="36466" xr:uid="{0F77B43E-8404-4818-A340-6B8B3FF3BD90}"/>
    <cellStyle name="Note 6 2 6 20" xfId="36467" xr:uid="{3E43E77F-7380-497E-9E46-0593202B6B0F}"/>
    <cellStyle name="Note 6 2 6 20 2" xfId="36468" xr:uid="{64FE9D9D-C62D-49C3-8724-274AD3868CC2}"/>
    <cellStyle name="Note 6 2 6 20 2 2" xfId="36469" xr:uid="{6CDB85AB-2FB4-4B54-BFC7-C1F5DC0D47AF}"/>
    <cellStyle name="Note 6 2 6 20 3" xfId="36470" xr:uid="{8DE9ABCB-5D83-4365-A8D1-0924E2484BB1}"/>
    <cellStyle name="Note 6 2 6 21" xfId="36471" xr:uid="{6E395A86-AAA2-4BD8-B684-7EC863E04456}"/>
    <cellStyle name="Note 6 2 6 21 2" xfId="36472" xr:uid="{98E0D187-8D7B-436B-9872-72F34F989634}"/>
    <cellStyle name="Note 6 2 6 22" xfId="36473" xr:uid="{5305EDE7-81A7-48A7-976C-14D99778C14F}"/>
    <cellStyle name="Note 6 2 6 23" xfId="36474" xr:uid="{83470D66-7627-4B05-B06E-E3DEA9AC1D45}"/>
    <cellStyle name="Note 6 2 6 3" xfId="36475" xr:uid="{3569C404-D36A-4A56-89CE-2A6A72CF3AAB}"/>
    <cellStyle name="Note 6 2 6 3 2" xfId="36476" xr:uid="{37D805EF-FE4B-48E1-B239-BDBBCC7DE394}"/>
    <cellStyle name="Note 6 2 6 3 2 2" xfId="36477" xr:uid="{674B56C1-1552-4AEA-94AB-4DF31D0C5F7F}"/>
    <cellStyle name="Note 6 2 6 3 3" xfId="36478" xr:uid="{4B4C14F4-634C-4184-9406-7E29A69E93E4}"/>
    <cellStyle name="Note 6 2 6 3 4" xfId="36479" xr:uid="{94B07678-3F2C-4D07-9D06-A4454895AC78}"/>
    <cellStyle name="Note 6 2 6 4" xfId="36480" xr:uid="{F4E1B972-2AFC-4CB9-864D-7EAEA602666E}"/>
    <cellStyle name="Note 6 2 6 4 2" xfId="36481" xr:uid="{ED63C7CA-64BF-4DE6-80A6-D551399DAB98}"/>
    <cellStyle name="Note 6 2 6 4 2 2" xfId="36482" xr:uid="{35460356-9CB1-4ED4-9EB5-BC13F75C1594}"/>
    <cellStyle name="Note 6 2 6 4 3" xfId="36483" xr:uid="{855BD994-C446-4E48-A09F-1C4E5BA31468}"/>
    <cellStyle name="Note 6 2 6 4 4" xfId="36484" xr:uid="{DD3AC144-E0DB-4D24-9B9B-647323766EFA}"/>
    <cellStyle name="Note 6 2 6 5" xfId="36485" xr:uid="{CA1198CE-DA10-42CD-B28C-3FB5366F255E}"/>
    <cellStyle name="Note 6 2 6 5 2" xfId="36486" xr:uid="{EEB80774-CBF4-42DE-9231-D4D78A5FF4E2}"/>
    <cellStyle name="Note 6 2 6 5 2 2" xfId="36487" xr:uid="{558851E3-56C1-4805-AF60-E4D252B703D8}"/>
    <cellStyle name="Note 6 2 6 5 3" xfId="36488" xr:uid="{FDE0E9B6-55A2-4EEE-9DC2-B5DDD04BA4A9}"/>
    <cellStyle name="Note 6 2 6 6" xfId="36489" xr:uid="{8918D6CC-A751-4277-860B-25D1272963F8}"/>
    <cellStyle name="Note 6 2 6 6 2" xfId="36490" xr:uid="{407D8BC8-2F43-4DF3-AF44-828675F3D70E}"/>
    <cellStyle name="Note 6 2 6 6 2 2" xfId="36491" xr:uid="{03D4B100-460F-4B03-8FAC-9CB6AAF2AA76}"/>
    <cellStyle name="Note 6 2 6 6 3" xfId="36492" xr:uid="{56E7B3FE-51D4-40F3-B3AB-66D804644793}"/>
    <cellStyle name="Note 6 2 6 7" xfId="36493" xr:uid="{B4D783BF-BC0B-4CB8-9699-99713F31D6DF}"/>
    <cellStyle name="Note 6 2 6 7 2" xfId="36494" xr:uid="{95B7AC17-D578-475B-B9B2-9F6D6E628B1E}"/>
    <cellStyle name="Note 6 2 6 7 2 2" xfId="36495" xr:uid="{B0232A6B-C1CB-42D0-95D8-3AF7894AB0B6}"/>
    <cellStyle name="Note 6 2 6 7 3" xfId="36496" xr:uid="{693AFEB1-2EFA-41F7-B6BC-FA78D29A4FFA}"/>
    <cellStyle name="Note 6 2 6 8" xfId="36497" xr:uid="{90D74A68-5B5D-4D77-988C-5DD449D17D37}"/>
    <cellStyle name="Note 6 2 6 8 2" xfId="36498" xr:uid="{7B716ED2-AE53-4CFD-8A07-1C5E7E23886E}"/>
    <cellStyle name="Note 6 2 6 8 2 2" xfId="36499" xr:uid="{2E814B08-AEF4-48BD-A277-F44C1CB01AE2}"/>
    <cellStyle name="Note 6 2 6 8 3" xfId="36500" xr:uid="{9A5F3560-AF3E-48EE-9C86-C6DD3730A6BD}"/>
    <cellStyle name="Note 6 2 6 9" xfId="36501" xr:uid="{9A6538D0-8775-4199-8BC7-7F2C6D52CD23}"/>
    <cellStyle name="Note 6 2 6 9 2" xfId="36502" xr:uid="{9FC68AC5-E700-412B-8C87-EFFBEF35478E}"/>
    <cellStyle name="Note 6 2 6 9 2 2" xfId="36503" xr:uid="{3B2C0443-2AB7-43A8-819D-A7C077A128F4}"/>
    <cellStyle name="Note 6 2 6 9 3" xfId="36504" xr:uid="{D3C3B251-7937-49AA-8238-EA269A3A14D6}"/>
    <cellStyle name="Note 6 2 7" xfId="36505" xr:uid="{F3ACEC5F-0F83-429C-A86C-8D4BDE7B4E8E}"/>
    <cellStyle name="Note 6 2 7 2" xfId="36506" xr:uid="{905181BA-896A-4F0C-A09D-A1ECC059879A}"/>
    <cellStyle name="Note 6 2 7 2 2" xfId="36507" xr:uid="{4CFB8157-2F77-406A-A7D8-A3E1B9CAE122}"/>
    <cellStyle name="Note 6 2 7 2 3" xfId="36508" xr:uid="{8EAA580D-9244-45F0-8321-2813430BAB26}"/>
    <cellStyle name="Note 6 2 7 3" xfId="36509" xr:uid="{4FF8ACC9-D4D9-4EA5-87AD-7BB5C6493BCB}"/>
    <cellStyle name="Note 6 2 7 3 2" xfId="36510" xr:uid="{5D0FB4C6-59BA-4D90-8041-F600E5321660}"/>
    <cellStyle name="Note 6 2 7 4" xfId="36511" xr:uid="{AF2CDA81-F27B-4E55-A00A-CE4531573EA0}"/>
    <cellStyle name="Note 6 2 8" xfId="36512" xr:uid="{FD9719C0-ED4E-4019-990C-F3893C463C0B}"/>
    <cellStyle name="Note 6 2 8 2" xfId="36513" xr:uid="{75FC3BE9-B139-4C7B-91FB-A86B889B38D9}"/>
    <cellStyle name="Note 6 2 8 2 2" xfId="36514" xr:uid="{404758E5-6E6F-4AF8-A2BC-E594763A5545}"/>
    <cellStyle name="Note 6 2 8 2 3" xfId="36515" xr:uid="{09D5B427-F95A-4D3F-AF7E-599578DDBAC0}"/>
    <cellStyle name="Note 6 2 8 3" xfId="36516" xr:uid="{000BB48B-BD29-4AF6-81EC-6C95B5D7018D}"/>
    <cellStyle name="Note 6 2 8 4" xfId="36517" xr:uid="{DBD874E0-E535-4D14-8C2C-ACDE16A78F12}"/>
    <cellStyle name="Note 6 2 9" xfId="36518" xr:uid="{9DEC65D5-2518-49C4-B94A-B9085DB7B257}"/>
    <cellStyle name="Note 6 2 9 2" xfId="36519" xr:uid="{71982C1F-E5D7-4EC1-83E8-2036D2A18667}"/>
    <cellStyle name="Note 6 2 9 2 2" xfId="36520" xr:uid="{C79B6C47-7524-4BB8-98FE-594E2A607383}"/>
    <cellStyle name="Note 6 2 9 3" xfId="36521" xr:uid="{803D0698-23B7-4828-9D12-A7A26CCB6592}"/>
    <cellStyle name="Note 6 2 9 4" xfId="36522" xr:uid="{9472ACC0-FF76-427D-BCC8-62150F723194}"/>
    <cellStyle name="Note 6 20" xfId="36523" xr:uid="{49714377-E6C7-442B-9CF9-5EFB5863A3C7}"/>
    <cellStyle name="Note 6 20 2" xfId="36524" xr:uid="{EF6A1EA9-AF3C-437D-81DA-26522545CA04}"/>
    <cellStyle name="Note 6 20 2 2" xfId="36525" xr:uid="{2427B636-57A9-4D28-87AF-DA9A81B63286}"/>
    <cellStyle name="Note 6 20 3" xfId="36526" xr:uid="{72C6E63F-14F7-439F-B08C-F59A1190B097}"/>
    <cellStyle name="Note 6 21" xfId="36527" xr:uid="{9BB25374-6252-4349-9C80-5CAF000D685C}"/>
    <cellStyle name="Note 6 21 2" xfId="36528" xr:uid="{682674BB-D226-49DC-9A33-B99F9A78D260}"/>
    <cellStyle name="Note 6 21 2 2" xfId="36529" xr:uid="{817CE689-2BB0-404C-A180-8006E17ACC16}"/>
    <cellStyle name="Note 6 21 3" xfId="36530" xr:uid="{E1CD6630-F665-49DB-8ECA-153D16761BA5}"/>
    <cellStyle name="Note 6 22" xfId="36531" xr:uid="{9991667C-3F08-469F-BECD-FCBADBCED262}"/>
    <cellStyle name="Note 6 22 2" xfId="36532" xr:uid="{88DEF78E-A6E0-471D-A0D7-978659E788A4}"/>
    <cellStyle name="Note 6 22 2 2" xfId="36533" xr:uid="{0E8C726F-9E7D-47B3-8532-6DA823365C1E}"/>
    <cellStyle name="Note 6 22 3" xfId="36534" xr:uid="{46647DC9-7FBD-4254-A659-B078D2F2F1A2}"/>
    <cellStyle name="Note 6 23" xfId="36535" xr:uid="{5BEDFEEA-7097-4A24-908E-8BD7090B6598}"/>
    <cellStyle name="Note 6 23 2" xfId="36536" xr:uid="{F3118FC6-DD11-4B8F-8E95-2A85CCFC7AF9}"/>
    <cellStyle name="Note 6 24" xfId="36537" xr:uid="{DE674EDA-6025-4E2C-9946-E853468FCC29}"/>
    <cellStyle name="Note 6 25" xfId="36538" xr:uid="{D9F26607-B24C-4535-9318-75523EF8D030}"/>
    <cellStyle name="Note 6 26" xfId="36539" xr:uid="{9515AE93-AA85-4330-B504-5FE5591A20EE}"/>
    <cellStyle name="Note 6 27" xfId="36540" xr:uid="{09EBFE26-88C6-46E3-AEF2-6803DF483B29}"/>
    <cellStyle name="Note 6 28" xfId="36541" xr:uid="{8CB8790B-0B7E-49B6-9349-47C25AFA46A8}"/>
    <cellStyle name="Note 6 3" xfId="36542" xr:uid="{544AA1A5-B204-45C8-823A-BCC5195E2B31}"/>
    <cellStyle name="Note 6 3 10" xfId="36543" xr:uid="{51EFF09A-CB48-4E00-8506-2D217CF0C002}"/>
    <cellStyle name="Note 6 3 10 2" xfId="36544" xr:uid="{92A516C1-8060-474C-9BBC-5FDD3F9CD155}"/>
    <cellStyle name="Note 6 3 10 2 2" xfId="36545" xr:uid="{44D08A67-214C-461C-B90B-1FBD0A6CC96F}"/>
    <cellStyle name="Note 6 3 10 3" xfId="36546" xr:uid="{D27FDA8F-949D-4BEF-AEA6-5197AD33AFAA}"/>
    <cellStyle name="Note 6 3 11" xfId="36547" xr:uid="{88AACEF8-A573-4DEF-85A4-5C2F8A33B1F1}"/>
    <cellStyle name="Note 6 3 11 2" xfId="36548" xr:uid="{D67350E0-BE84-4E8C-83DB-B9C37747AB7C}"/>
    <cellStyle name="Note 6 3 11 2 2" xfId="36549" xr:uid="{F37438D5-7828-49F4-84EF-C91EACBE5653}"/>
    <cellStyle name="Note 6 3 11 3" xfId="36550" xr:uid="{13975B79-E248-4490-ACD0-340CD79F1E3D}"/>
    <cellStyle name="Note 6 3 12" xfId="36551" xr:uid="{87784C37-F1F4-42FE-8739-E2A1529BAB78}"/>
    <cellStyle name="Note 6 3 12 2" xfId="36552" xr:uid="{3B573D8D-AE61-4006-BC3D-134036944F33}"/>
    <cellStyle name="Note 6 3 12 2 2" xfId="36553" xr:uid="{9C4F1C96-7E86-46D6-920A-DCC6DD0051F9}"/>
    <cellStyle name="Note 6 3 12 3" xfId="36554" xr:uid="{F3258FDF-2793-4FA5-A72B-CF5E4EAB9BE0}"/>
    <cellStyle name="Note 6 3 13" xfId="36555" xr:uid="{6C5385C5-97E0-4253-95D2-074E7423D8FD}"/>
    <cellStyle name="Note 6 3 13 2" xfId="36556" xr:uid="{6E93DCA6-BD58-4B82-A43E-9B09298431F6}"/>
    <cellStyle name="Note 6 3 13 2 2" xfId="36557" xr:uid="{DE26F611-FD5D-40AF-ACF6-232128F31249}"/>
    <cellStyle name="Note 6 3 13 3" xfId="36558" xr:uid="{B27162DA-D34F-496A-B1AB-24267A70A1EE}"/>
    <cellStyle name="Note 6 3 14" xfId="36559" xr:uid="{3740FE56-1949-41BB-BD83-06539FEA9B23}"/>
    <cellStyle name="Note 6 3 14 2" xfId="36560" xr:uid="{38F59041-048B-4461-8E63-8BB20031A789}"/>
    <cellStyle name="Note 6 3 14 2 2" xfId="36561" xr:uid="{B46E6BD5-2268-4949-B93F-EA69AD1295E4}"/>
    <cellStyle name="Note 6 3 14 3" xfId="36562" xr:uid="{59CAB96D-6290-4078-A99F-A27BA9887B41}"/>
    <cellStyle name="Note 6 3 15" xfId="36563" xr:uid="{8B9FBCA8-E9A5-4B92-AB2E-E58B53B1AA0F}"/>
    <cellStyle name="Note 6 3 15 2" xfId="36564" xr:uid="{1E8D7FBC-04C4-45CE-A0F7-DFB99BBAD08E}"/>
    <cellStyle name="Note 6 3 15 2 2" xfId="36565" xr:uid="{87B54F96-1673-413F-B83A-048E73841818}"/>
    <cellStyle name="Note 6 3 15 3" xfId="36566" xr:uid="{F0950432-B139-4EB2-9C66-A12176F8EC41}"/>
    <cellStyle name="Note 6 3 16" xfId="36567" xr:uid="{41A859FA-C4C0-4811-BDFA-D7BD968A7A78}"/>
    <cellStyle name="Note 6 3 16 2" xfId="36568" xr:uid="{38411DFD-3270-4FDB-A97F-19A2A4D33394}"/>
    <cellStyle name="Note 6 3 16 2 2" xfId="36569" xr:uid="{E5EE4D0D-7F23-4DDA-9561-9B3AA20B1FAD}"/>
    <cellStyle name="Note 6 3 16 3" xfId="36570" xr:uid="{D380C1E7-FB9E-48ED-B721-20B3C24A82B0}"/>
    <cellStyle name="Note 6 3 17" xfId="36571" xr:uid="{FCD85E4E-5C18-411C-8056-9B423A9DD712}"/>
    <cellStyle name="Note 6 3 17 2" xfId="36572" xr:uid="{D970CBEB-A168-4477-AB54-7C462CDF3E5B}"/>
    <cellStyle name="Note 6 3 17 2 2" xfId="36573" xr:uid="{DB51CAE1-77F3-4736-B0E4-63568CEAF620}"/>
    <cellStyle name="Note 6 3 17 3" xfId="36574" xr:uid="{561E7C60-880F-49A5-A3A3-CB579F4013FD}"/>
    <cellStyle name="Note 6 3 18" xfId="36575" xr:uid="{00B32A3F-0559-4753-88B9-992B9135CB59}"/>
    <cellStyle name="Note 6 3 18 2" xfId="36576" xr:uid="{51821B17-A50F-4BD9-936E-5727C079C748}"/>
    <cellStyle name="Note 6 3 18 2 2" xfId="36577" xr:uid="{79005C29-6403-435D-A031-00269C6B1E22}"/>
    <cellStyle name="Note 6 3 18 3" xfId="36578" xr:uid="{B6B7F625-2336-4E0D-9C8E-AF20470D2768}"/>
    <cellStyle name="Note 6 3 19" xfId="36579" xr:uid="{7DA5FCFC-2E5A-4CF2-9481-90A331B9E72C}"/>
    <cellStyle name="Note 6 3 19 2" xfId="36580" xr:uid="{1C623158-6D0A-4F0E-865D-B495C7A553E7}"/>
    <cellStyle name="Note 6 3 19 2 2" xfId="36581" xr:uid="{57174569-A6AF-495F-AD00-A991FBF15ECD}"/>
    <cellStyle name="Note 6 3 19 3" xfId="36582" xr:uid="{41EE8010-F8B7-49DF-AE0F-6BC8019ED65B}"/>
    <cellStyle name="Note 6 3 2" xfId="36583" xr:uid="{C059D35C-F266-4F98-8B42-C5768A6F0A13}"/>
    <cellStyle name="Note 6 3 2 10" xfId="36584" xr:uid="{4A7E04A3-93E5-49B9-8138-E2DDE83A54F6}"/>
    <cellStyle name="Note 6 3 2 10 2" xfId="36585" xr:uid="{DEEAC29C-54FE-4F22-B7DA-7AEC1C898ED5}"/>
    <cellStyle name="Note 6 3 2 10 2 2" xfId="36586" xr:uid="{B03E7761-B3E6-43B8-A7EB-FCC32B4446D7}"/>
    <cellStyle name="Note 6 3 2 10 3" xfId="36587" xr:uid="{684E1EC5-F486-45C5-B902-E735421C9E4B}"/>
    <cellStyle name="Note 6 3 2 11" xfId="36588" xr:uid="{4EEC6C4C-12C9-4163-AB38-DF37F6D496B8}"/>
    <cellStyle name="Note 6 3 2 11 2" xfId="36589" xr:uid="{38C64846-581D-4548-AEB9-979B1C6CE889}"/>
    <cellStyle name="Note 6 3 2 11 2 2" xfId="36590" xr:uid="{BFD7115E-F876-45DF-893D-2C467D22E557}"/>
    <cellStyle name="Note 6 3 2 11 3" xfId="36591" xr:uid="{E3CA14D0-73A9-40FB-8DE1-3322FC90A734}"/>
    <cellStyle name="Note 6 3 2 12" xfId="36592" xr:uid="{86A4767D-7785-43F1-A4B1-DC6615F85FAE}"/>
    <cellStyle name="Note 6 3 2 12 2" xfId="36593" xr:uid="{8E58EA0A-BDEF-4D6E-8F26-79101A59850B}"/>
    <cellStyle name="Note 6 3 2 12 2 2" xfId="36594" xr:uid="{06DF6BBE-C9D6-471A-AAFF-7618F4F3ABD5}"/>
    <cellStyle name="Note 6 3 2 12 3" xfId="36595" xr:uid="{0B63A78E-6550-4EB4-B185-1DD730286D64}"/>
    <cellStyle name="Note 6 3 2 13" xfId="36596" xr:uid="{5B78F9E9-C6E4-44FF-819C-6CA356C551DF}"/>
    <cellStyle name="Note 6 3 2 13 2" xfId="36597" xr:uid="{5C05DD1F-5125-43B6-B269-DCEEB0C76E84}"/>
    <cellStyle name="Note 6 3 2 13 2 2" xfId="36598" xr:uid="{95856E93-4B6A-4B8B-9331-B444B5D88C98}"/>
    <cellStyle name="Note 6 3 2 13 3" xfId="36599" xr:uid="{3512F30D-96F1-414F-8606-2B938C85E7AD}"/>
    <cellStyle name="Note 6 3 2 14" xfId="36600" xr:uid="{AF63343E-7C27-40A8-B0BC-333400C8E7A3}"/>
    <cellStyle name="Note 6 3 2 14 2" xfId="36601" xr:uid="{4537C864-6B77-4219-BB59-B8DF06486DFC}"/>
    <cellStyle name="Note 6 3 2 14 2 2" xfId="36602" xr:uid="{5F89FB21-3A61-409F-8F25-4CBB4814CFDF}"/>
    <cellStyle name="Note 6 3 2 14 3" xfId="36603" xr:uid="{C6BBAD95-064D-4CF2-A593-4586293E0AE5}"/>
    <cellStyle name="Note 6 3 2 15" xfId="36604" xr:uid="{7CB0A4DC-742C-48F1-9C63-8CBA17F01E7F}"/>
    <cellStyle name="Note 6 3 2 15 2" xfId="36605" xr:uid="{19C64ED2-D1C0-40FC-B4C0-1F83EF1275C7}"/>
    <cellStyle name="Note 6 3 2 15 2 2" xfId="36606" xr:uid="{901C0AC9-E369-48DD-B4B2-195891C000DE}"/>
    <cellStyle name="Note 6 3 2 15 3" xfId="36607" xr:uid="{A8B694C8-8B6F-4C10-8F25-DB360071C454}"/>
    <cellStyle name="Note 6 3 2 16" xfId="36608" xr:uid="{9B314C46-7ABC-4AA5-A870-15FD736F64EB}"/>
    <cellStyle name="Note 6 3 2 16 2" xfId="36609" xr:uid="{AFAD5107-FB33-4518-9CA2-0047E2FA508B}"/>
    <cellStyle name="Note 6 3 2 16 2 2" xfId="36610" xr:uid="{FB915DEC-0A6B-4FF4-A1A3-8E2249371E03}"/>
    <cellStyle name="Note 6 3 2 16 3" xfId="36611" xr:uid="{C677CB32-B64B-4E6F-8F7B-D87B462769D5}"/>
    <cellStyle name="Note 6 3 2 17" xfId="36612" xr:uid="{C2FD7981-7F5F-4269-9F64-78D02BEE8A91}"/>
    <cellStyle name="Note 6 3 2 17 2" xfId="36613" xr:uid="{45476F5B-B8A5-4CA1-9112-6E74D4D1A3A9}"/>
    <cellStyle name="Note 6 3 2 17 2 2" xfId="36614" xr:uid="{55AE325F-BCFC-490C-82D2-B7A809F2ABF4}"/>
    <cellStyle name="Note 6 3 2 17 3" xfId="36615" xr:uid="{A96536D1-E22C-42BC-BAEE-BED30913E887}"/>
    <cellStyle name="Note 6 3 2 18" xfId="36616" xr:uid="{E49A166D-251B-434E-9E12-AD90005CBEDE}"/>
    <cellStyle name="Note 6 3 2 18 2" xfId="36617" xr:uid="{14F0E5FF-1BD9-45AC-8CD6-782E253513F9}"/>
    <cellStyle name="Note 6 3 2 19" xfId="36618" xr:uid="{39FC4712-2216-4F5F-A23D-306F05C31FFE}"/>
    <cellStyle name="Note 6 3 2 2" xfId="36619" xr:uid="{22C50100-D49C-4C8B-A7E5-C8A137CF99EC}"/>
    <cellStyle name="Note 6 3 2 2 10" xfId="36620" xr:uid="{1C73866D-298B-42D6-AF34-0A02FAC82097}"/>
    <cellStyle name="Note 6 3 2 2 10 2" xfId="36621" xr:uid="{EFA36029-9B1F-4CD6-8A36-2E4C981F6E2A}"/>
    <cellStyle name="Note 6 3 2 2 10 2 2" xfId="36622" xr:uid="{4798BC42-58D4-40B1-BCE8-4C262352B30C}"/>
    <cellStyle name="Note 6 3 2 2 10 3" xfId="36623" xr:uid="{F177D505-487B-40B1-94CC-9CDFA1AB1DFE}"/>
    <cellStyle name="Note 6 3 2 2 11" xfId="36624" xr:uid="{A855E9D2-480E-4F41-B916-D7734516D9E6}"/>
    <cellStyle name="Note 6 3 2 2 11 2" xfId="36625" xr:uid="{6320A92F-35D0-41B4-B415-9EC968774CD8}"/>
    <cellStyle name="Note 6 3 2 2 11 2 2" xfId="36626" xr:uid="{D606E745-C6A5-48DB-817D-5C8C5F7D9D58}"/>
    <cellStyle name="Note 6 3 2 2 11 3" xfId="36627" xr:uid="{DE14F614-9848-4441-9265-0470A6E75B64}"/>
    <cellStyle name="Note 6 3 2 2 12" xfId="36628" xr:uid="{E4DF12E0-8C1F-4EB1-ACB8-07C6516544CC}"/>
    <cellStyle name="Note 6 3 2 2 12 2" xfId="36629" xr:uid="{BB6E3B8C-FBD6-4E76-A0DE-96A4D24EE3BA}"/>
    <cellStyle name="Note 6 3 2 2 12 2 2" xfId="36630" xr:uid="{5526B48B-4539-4662-9F38-A8455CBBEA09}"/>
    <cellStyle name="Note 6 3 2 2 12 3" xfId="36631" xr:uid="{656F34BE-97C6-4E82-97D4-767BC2B5F8E0}"/>
    <cellStyle name="Note 6 3 2 2 13" xfId="36632" xr:uid="{268845F1-4C79-47C2-9C18-A046D8C20642}"/>
    <cellStyle name="Note 6 3 2 2 13 2" xfId="36633" xr:uid="{829F7504-887B-4379-A47D-714B8CCC3968}"/>
    <cellStyle name="Note 6 3 2 2 13 2 2" xfId="36634" xr:uid="{2E1E8BB3-0FA5-4BA3-A667-2741D5571B29}"/>
    <cellStyle name="Note 6 3 2 2 13 3" xfId="36635" xr:uid="{239B6512-E99A-46FE-A699-E5DBAD50D431}"/>
    <cellStyle name="Note 6 3 2 2 14" xfId="36636" xr:uid="{4A14B5C7-8253-4C7A-A2FE-C31BD8C6AD90}"/>
    <cellStyle name="Note 6 3 2 2 14 2" xfId="36637" xr:uid="{464CE506-8DFE-470E-A70F-AA43DFD025FE}"/>
    <cellStyle name="Note 6 3 2 2 14 2 2" xfId="36638" xr:uid="{E1FB1782-1418-44BE-ACC5-FFB9AA97EF13}"/>
    <cellStyle name="Note 6 3 2 2 14 3" xfId="36639" xr:uid="{0E1BDCD8-3D51-4D05-8C0A-2B1ABF9EC628}"/>
    <cellStyle name="Note 6 3 2 2 15" xfId="36640" xr:uid="{BB151EC9-46E5-4121-B936-5A09A680A475}"/>
    <cellStyle name="Note 6 3 2 2 15 2" xfId="36641" xr:uid="{F3C6257A-8222-4140-B45A-4565C57A7990}"/>
    <cellStyle name="Note 6 3 2 2 15 2 2" xfId="36642" xr:uid="{E7EBE25A-3B1A-49F9-BA3D-9EBB1E6B8683}"/>
    <cellStyle name="Note 6 3 2 2 15 3" xfId="36643" xr:uid="{A1965569-AB9D-42C9-88ED-5AFEC0B47335}"/>
    <cellStyle name="Note 6 3 2 2 16" xfId="36644" xr:uid="{DBE31E89-5525-47C2-91F3-21616371B6BB}"/>
    <cellStyle name="Note 6 3 2 2 16 2" xfId="36645" xr:uid="{27B8C893-2241-48DC-B1C2-311E81BBD548}"/>
    <cellStyle name="Note 6 3 2 2 16 2 2" xfId="36646" xr:uid="{43C350C4-93D3-41CC-B0AF-4B383BE93B33}"/>
    <cellStyle name="Note 6 3 2 2 16 3" xfId="36647" xr:uid="{F3F41005-8BD1-46E5-94C6-F59B79ACA144}"/>
    <cellStyle name="Note 6 3 2 2 17" xfId="36648" xr:uid="{84F988C8-AAFE-4D19-8769-FB886ECF0B3F}"/>
    <cellStyle name="Note 6 3 2 2 17 2" xfId="36649" xr:uid="{1E2C6BD1-F498-4655-B723-3A4CCF23A210}"/>
    <cellStyle name="Note 6 3 2 2 17 2 2" xfId="36650" xr:uid="{05565A23-3490-4210-8479-3584867DB3CB}"/>
    <cellStyle name="Note 6 3 2 2 17 3" xfId="36651" xr:uid="{3765753B-673B-4F0F-BA30-8E13D631714C}"/>
    <cellStyle name="Note 6 3 2 2 18" xfId="36652" xr:uid="{1BBAB17C-26CA-4EFB-94D6-D6566C7721C1}"/>
    <cellStyle name="Note 6 3 2 2 18 2" xfId="36653" xr:uid="{6C5773B3-0B5C-4495-B63C-A82547409F2C}"/>
    <cellStyle name="Note 6 3 2 2 18 2 2" xfId="36654" xr:uid="{562FC1BD-5CB6-4CD0-9002-D2D7E52A34D6}"/>
    <cellStyle name="Note 6 3 2 2 18 3" xfId="36655" xr:uid="{DA97D648-F330-474F-BAE8-2484C31FCE0B}"/>
    <cellStyle name="Note 6 3 2 2 19" xfId="36656" xr:uid="{9E37FD36-E504-4F08-9A62-087CBF7D2D98}"/>
    <cellStyle name="Note 6 3 2 2 19 2" xfId="36657" xr:uid="{2CA15353-D6DD-441E-86F8-804F30945004}"/>
    <cellStyle name="Note 6 3 2 2 19 2 2" xfId="36658" xr:uid="{7AB4068A-E215-463C-8301-BA4410871A99}"/>
    <cellStyle name="Note 6 3 2 2 19 3" xfId="36659" xr:uid="{37F94FA9-610A-47EB-8A35-2EEEB8055B1C}"/>
    <cellStyle name="Note 6 3 2 2 2" xfId="36660" xr:uid="{F83E7D19-8059-4D24-8943-EA5FD9212E1F}"/>
    <cellStyle name="Note 6 3 2 2 2 2" xfId="36661" xr:uid="{18528329-6AF9-4299-8C54-55E2FC4C8414}"/>
    <cellStyle name="Note 6 3 2 2 2 2 2" xfId="36662" xr:uid="{291AEFFB-C78F-472C-8EA4-C4299229C86F}"/>
    <cellStyle name="Note 6 3 2 2 2 2 3" xfId="36663" xr:uid="{F6A13B5C-7696-46BA-858E-724CF6AEE1C4}"/>
    <cellStyle name="Note 6 3 2 2 2 3" xfId="36664" xr:uid="{C9AF2632-1F83-42E1-8CDB-DD012E66A367}"/>
    <cellStyle name="Note 6 3 2 2 2 3 2" xfId="36665" xr:uid="{B9CCD66D-4C0B-4141-B72E-FA395AC413B5}"/>
    <cellStyle name="Note 6 3 2 2 2 4" xfId="36666" xr:uid="{EAE042EB-F7DE-46A0-A852-17E5E1813E5D}"/>
    <cellStyle name="Note 6 3 2 2 20" xfId="36667" xr:uid="{2AD4734F-C6C4-40D0-90E1-26EF7A07E78E}"/>
    <cellStyle name="Note 6 3 2 2 20 2" xfId="36668" xr:uid="{D3385DC2-CEDD-45BD-9A6F-23E7E3DC3972}"/>
    <cellStyle name="Note 6 3 2 2 20 2 2" xfId="36669" xr:uid="{1E06E69C-7641-48BA-A9A6-A74AA2C8D4A1}"/>
    <cellStyle name="Note 6 3 2 2 20 3" xfId="36670" xr:uid="{D9285645-BE2B-4D33-AABF-06EA3F50E0E7}"/>
    <cellStyle name="Note 6 3 2 2 21" xfId="36671" xr:uid="{62C692C5-30D5-4E7B-AAEA-A6E75EEC2906}"/>
    <cellStyle name="Note 6 3 2 2 21 2" xfId="36672" xr:uid="{BC272D70-472F-4CB7-8470-24E43A68A7FC}"/>
    <cellStyle name="Note 6 3 2 2 22" xfId="36673" xr:uid="{D5ACCEAF-4148-469A-B6C1-56C62770172D}"/>
    <cellStyle name="Note 6 3 2 2 23" xfId="36674" xr:uid="{2A28D7C8-0CE6-4B85-9E47-4C5E9CCFD5D3}"/>
    <cellStyle name="Note 6 3 2 2 3" xfId="36675" xr:uid="{BB2E4BFA-7292-4373-9E96-310003CB5B1F}"/>
    <cellStyle name="Note 6 3 2 2 3 2" xfId="36676" xr:uid="{4FCEF5F2-C122-463D-AA1B-BB8CDAAD80F7}"/>
    <cellStyle name="Note 6 3 2 2 3 2 2" xfId="36677" xr:uid="{3A901784-5B49-42D5-906C-833EDA32C574}"/>
    <cellStyle name="Note 6 3 2 2 3 3" xfId="36678" xr:uid="{946F9145-95AE-4616-A278-48C0CD600581}"/>
    <cellStyle name="Note 6 3 2 2 3 4" xfId="36679" xr:uid="{3BB3F4DA-6BE2-4791-919E-64EFD2CCB7E1}"/>
    <cellStyle name="Note 6 3 2 2 4" xfId="36680" xr:uid="{B648EA94-F07D-4640-91E9-0186A1D1D151}"/>
    <cellStyle name="Note 6 3 2 2 4 2" xfId="36681" xr:uid="{B1F3A655-A0C7-4510-B6A3-C374AF030EE8}"/>
    <cellStyle name="Note 6 3 2 2 4 2 2" xfId="36682" xr:uid="{2A9DFCCF-C3CA-43A4-8893-F2740DE37557}"/>
    <cellStyle name="Note 6 3 2 2 4 3" xfId="36683" xr:uid="{D6558CEB-DFB0-44E3-96EF-DA640F5FE0F1}"/>
    <cellStyle name="Note 6 3 2 2 4 4" xfId="36684" xr:uid="{5D7BF6A3-6334-49BB-8AAE-222531C2E50B}"/>
    <cellStyle name="Note 6 3 2 2 5" xfId="36685" xr:uid="{AC5AB160-B287-49CF-8F23-B43F27D2E5E7}"/>
    <cellStyle name="Note 6 3 2 2 5 2" xfId="36686" xr:uid="{D002E55C-6DF6-48E6-9531-7547AD493DEB}"/>
    <cellStyle name="Note 6 3 2 2 5 2 2" xfId="36687" xr:uid="{D78F89CE-CA1D-4F29-8FB6-D185F1A242B6}"/>
    <cellStyle name="Note 6 3 2 2 5 3" xfId="36688" xr:uid="{25FB207A-1BB9-4731-85B3-FFC720524DB4}"/>
    <cellStyle name="Note 6 3 2 2 6" xfId="36689" xr:uid="{BE850050-6A91-4A33-BCA1-DA0FAD83AB72}"/>
    <cellStyle name="Note 6 3 2 2 6 2" xfId="36690" xr:uid="{4120CC27-0C74-47B0-B1F8-FA45DA08D08A}"/>
    <cellStyle name="Note 6 3 2 2 6 2 2" xfId="36691" xr:uid="{D8086AC0-4EB4-4DAE-B248-E6ABDECCC2E4}"/>
    <cellStyle name="Note 6 3 2 2 6 3" xfId="36692" xr:uid="{CB28A849-C426-4910-A2D1-215F7C82898F}"/>
    <cellStyle name="Note 6 3 2 2 7" xfId="36693" xr:uid="{7400B301-8663-45F9-81FF-F24ED1AB1323}"/>
    <cellStyle name="Note 6 3 2 2 7 2" xfId="36694" xr:uid="{3E5B1600-E477-440A-BECF-44F98A6CC9C7}"/>
    <cellStyle name="Note 6 3 2 2 7 2 2" xfId="36695" xr:uid="{0517C48B-E710-4071-ADD3-169151662B58}"/>
    <cellStyle name="Note 6 3 2 2 7 3" xfId="36696" xr:uid="{8B7D7F7A-4FB2-4CDD-AEDB-1037B3486A9B}"/>
    <cellStyle name="Note 6 3 2 2 8" xfId="36697" xr:uid="{F37D2508-A5C7-4BDE-91C2-EBD01A6E9480}"/>
    <cellStyle name="Note 6 3 2 2 8 2" xfId="36698" xr:uid="{9709CFF2-DC49-4B77-A3EC-7623EFBB75AF}"/>
    <cellStyle name="Note 6 3 2 2 8 2 2" xfId="36699" xr:uid="{A4F53CCF-CFF3-4C50-9F90-A913B865F6F3}"/>
    <cellStyle name="Note 6 3 2 2 8 3" xfId="36700" xr:uid="{4B5AE00D-94CA-4648-BCF1-D0BAA99E70D4}"/>
    <cellStyle name="Note 6 3 2 2 9" xfId="36701" xr:uid="{D8BEF737-AB30-4426-BCA2-F07F3A09F04D}"/>
    <cellStyle name="Note 6 3 2 2 9 2" xfId="36702" xr:uid="{AC99EB1D-16F5-4100-B589-EB465D0EF0E2}"/>
    <cellStyle name="Note 6 3 2 2 9 2 2" xfId="36703" xr:uid="{EC9007CD-F09F-4E34-AE01-8B2C82D95DBA}"/>
    <cellStyle name="Note 6 3 2 2 9 3" xfId="36704" xr:uid="{7CF30E1C-E2C1-4278-B18E-40E8B7772C15}"/>
    <cellStyle name="Note 6 3 2 20" xfId="36705" xr:uid="{54FF66BE-648D-4ECB-BC45-7A679C08898E}"/>
    <cellStyle name="Note 6 3 2 3" xfId="36706" xr:uid="{C4605C86-ADDA-4716-8754-219113EB5701}"/>
    <cellStyle name="Note 6 3 2 3 2" xfId="36707" xr:uid="{FF3ADFC8-1BA2-4238-8437-AC627CAE5145}"/>
    <cellStyle name="Note 6 3 2 3 2 2" xfId="36708" xr:uid="{BFEC69BD-77C7-447E-9960-68CC827DF7EB}"/>
    <cellStyle name="Note 6 3 2 3 2 3" xfId="36709" xr:uid="{EB9AE24A-7D92-48A0-AE67-059E943DA59F}"/>
    <cellStyle name="Note 6 3 2 3 3" xfId="36710" xr:uid="{3BA265E9-1DB0-4D40-9D1E-31BBD545E79A}"/>
    <cellStyle name="Note 6 3 2 3 3 2" xfId="36711" xr:uid="{1C58213E-8130-4418-B206-7DF7F88D64A5}"/>
    <cellStyle name="Note 6 3 2 3 4" xfId="36712" xr:uid="{D29CE3FC-CEA8-4172-91A8-46F83F7769BD}"/>
    <cellStyle name="Note 6 3 2 4" xfId="36713" xr:uid="{2DFB80BB-2261-4F3D-A0D3-98BF3A985ECD}"/>
    <cellStyle name="Note 6 3 2 4 2" xfId="36714" xr:uid="{6AE0A028-5A81-42FD-8733-BD116B9321B9}"/>
    <cellStyle name="Note 6 3 2 4 2 2" xfId="36715" xr:uid="{887C21B1-10AA-4E52-9D21-4A16D758612C}"/>
    <cellStyle name="Note 6 3 2 4 3" xfId="36716" xr:uid="{A9EA58BB-D697-4863-A2C1-DBADE74A9F5C}"/>
    <cellStyle name="Note 6 3 2 4 4" xfId="36717" xr:uid="{8349E794-FE2D-4398-853A-4C9C2B59C815}"/>
    <cellStyle name="Note 6 3 2 5" xfId="36718" xr:uid="{2360BB37-4A88-4DAD-83C9-735AB9485FFD}"/>
    <cellStyle name="Note 6 3 2 5 2" xfId="36719" xr:uid="{C31B1FB5-5E9E-474E-85F7-CBD1A5ABE162}"/>
    <cellStyle name="Note 6 3 2 5 2 2" xfId="36720" xr:uid="{622AF7AA-BAE4-439D-B1B2-642C6C25BA42}"/>
    <cellStyle name="Note 6 3 2 5 3" xfId="36721" xr:uid="{5028B4FA-FC79-43B7-8901-045A92EC5FBE}"/>
    <cellStyle name="Note 6 3 2 5 4" xfId="36722" xr:uid="{FF9E7B01-BC1D-4AB9-AB74-F97C1557B357}"/>
    <cellStyle name="Note 6 3 2 6" xfId="36723" xr:uid="{C071617E-0B32-4693-96C4-8A94BD636028}"/>
    <cellStyle name="Note 6 3 2 6 2" xfId="36724" xr:uid="{4B465AFA-FAFA-4B42-8564-F7B91BC7E7DA}"/>
    <cellStyle name="Note 6 3 2 6 2 2" xfId="36725" xr:uid="{8E3980B6-35C5-4FF8-91A2-BAB2179732D0}"/>
    <cellStyle name="Note 6 3 2 6 3" xfId="36726" xr:uid="{53A28BF7-B424-4621-B986-2A4EC199675B}"/>
    <cellStyle name="Note 6 3 2 7" xfId="36727" xr:uid="{256A5FF5-C58E-49CC-9CC3-89E739D094EB}"/>
    <cellStyle name="Note 6 3 2 7 2" xfId="36728" xr:uid="{9F13EE1B-1596-4B81-8E91-475895F1D110}"/>
    <cellStyle name="Note 6 3 2 7 2 2" xfId="36729" xr:uid="{086BC46B-EA69-42E7-B436-CA11C9F0F46B}"/>
    <cellStyle name="Note 6 3 2 7 3" xfId="36730" xr:uid="{FA9CC5B7-AB32-4EAC-9038-9F80C16DEE3B}"/>
    <cellStyle name="Note 6 3 2 8" xfId="36731" xr:uid="{39641EFB-CEB8-4031-8E11-3FF72DCA2EC8}"/>
    <cellStyle name="Note 6 3 2 8 2" xfId="36732" xr:uid="{1670BCB5-A1FC-44F8-A3A1-5FD84D68E1BE}"/>
    <cellStyle name="Note 6 3 2 8 2 2" xfId="36733" xr:uid="{833294EB-C4CC-4036-8EF4-3770C3C89C1D}"/>
    <cellStyle name="Note 6 3 2 8 3" xfId="36734" xr:uid="{ACB851CE-47C7-43A7-8935-75EE9ED2615E}"/>
    <cellStyle name="Note 6 3 2 9" xfId="36735" xr:uid="{9BA8DB08-CB8B-463C-BD66-26090031BAD4}"/>
    <cellStyle name="Note 6 3 2 9 2" xfId="36736" xr:uid="{7F2DA4FA-1456-4ED3-84D1-BC922927BF5C}"/>
    <cellStyle name="Note 6 3 2 9 2 2" xfId="36737" xr:uid="{D1D15183-5135-4653-9B6C-2364FE4A1875}"/>
    <cellStyle name="Note 6 3 2 9 3" xfId="36738" xr:uid="{5467CD8C-8875-4346-A992-39ECCE922486}"/>
    <cellStyle name="Note 6 3 20" xfId="36739" xr:uid="{20AA2620-896A-41B6-8EC4-07A7FCE18523}"/>
    <cellStyle name="Note 6 3 20 2" xfId="36740" xr:uid="{40D45037-F88A-45E6-88ED-00FE77F6E6DA}"/>
    <cellStyle name="Note 6 3 20 2 2" xfId="36741" xr:uid="{0F53F93F-C148-4B4D-9ACC-678BBE8533AD}"/>
    <cellStyle name="Note 6 3 20 3" xfId="36742" xr:uid="{C18BC38E-AB67-45C3-B5C3-1DE9DC0A45FD}"/>
    <cellStyle name="Note 6 3 21" xfId="36743" xr:uid="{8930F51F-192B-4ADA-8E45-98F8142E17D0}"/>
    <cellStyle name="Note 6 3 21 2" xfId="36744" xr:uid="{C0453508-85D0-4DC9-8ABA-CF652310153A}"/>
    <cellStyle name="Note 6 3 22" xfId="36745" xr:uid="{611EF45C-CFFA-46F9-A8DE-2C5E7702223C}"/>
    <cellStyle name="Note 6 3 23" xfId="36746" xr:uid="{C335978A-EB04-4AFC-8711-DD836A6FBF4A}"/>
    <cellStyle name="Note 6 3 3" xfId="36747" xr:uid="{9B9320B9-EDD3-4B5D-8F27-747DC525A9B3}"/>
    <cellStyle name="Note 6 3 3 10" xfId="36748" xr:uid="{BF506389-79EE-462E-B280-3E7E4262F59F}"/>
    <cellStyle name="Note 6 3 3 10 2" xfId="36749" xr:uid="{35CAACA4-DA72-4DE8-A9BF-6679E3096CAD}"/>
    <cellStyle name="Note 6 3 3 10 2 2" xfId="36750" xr:uid="{52F9A616-7D69-4A69-B331-5257958FF47B}"/>
    <cellStyle name="Note 6 3 3 10 3" xfId="36751" xr:uid="{757FF0C3-3220-4415-B04D-ED08A4ACAB53}"/>
    <cellStyle name="Note 6 3 3 11" xfId="36752" xr:uid="{6A6D42DB-9A7E-4C27-B877-CAB1756C3974}"/>
    <cellStyle name="Note 6 3 3 11 2" xfId="36753" xr:uid="{4562A06D-920E-4CC3-875D-8CD3A2200555}"/>
    <cellStyle name="Note 6 3 3 11 2 2" xfId="36754" xr:uid="{455A0222-8DCD-4ADF-BE6C-256B080BDBED}"/>
    <cellStyle name="Note 6 3 3 11 3" xfId="36755" xr:uid="{1505F7C2-F85B-4B8A-9390-CFBE13D6400B}"/>
    <cellStyle name="Note 6 3 3 12" xfId="36756" xr:uid="{A2E93FB5-655C-42E8-802C-B28275C6DA42}"/>
    <cellStyle name="Note 6 3 3 12 2" xfId="36757" xr:uid="{BD1AF104-0FF5-425E-941B-B127B94164C3}"/>
    <cellStyle name="Note 6 3 3 12 2 2" xfId="36758" xr:uid="{D25748C7-B73B-45CB-9717-4DCBD4F6F549}"/>
    <cellStyle name="Note 6 3 3 12 3" xfId="36759" xr:uid="{171A64E4-5B3E-4436-8165-B20799E47346}"/>
    <cellStyle name="Note 6 3 3 13" xfId="36760" xr:uid="{EFCD0B55-D1AC-430A-9CF8-86084FBE4B3A}"/>
    <cellStyle name="Note 6 3 3 13 2" xfId="36761" xr:uid="{5B9C8EE1-7776-4D10-A036-DB60784A53C4}"/>
    <cellStyle name="Note 6 3 3 13 2 2" xfId="36762" xr:uid="{83179B53-8E8C-44E5-925C-A966EB73A9F8}"/>
    <cellStyle name="Note 6 3 3 13 3" xfId="36763" xr:uid="{AD41D981-50A7-4EA1-B407-DA4600DDD311}"/>
    <cellStyle name="Note 6 3 3 14" xfId="36764" xr:uid="{82925A49-0FF2-49BE-BEE5-8386CDACCB79}"/>
    <cellStyle name="Note 6 3 3 14 2" xfId="36765" xr:uid="{68860DEA-BE2A-4490-8D2B-3857360F101C}"/>
    <cellStyle name="Note 6 3 3 14 2 2" xfId="36766" xr:uid="{176D3560-0FC1-4A98-B99A-8395D32E6B3E}"/>
    <cellStyle name="Note 6 3 3 14 3" xfId="36767" xr:uid="{02CFEF7B-29B6-4D55-8E95-466029D14108}"/>
    <cellStyle name="Note 6 3 3 15" xfId="36768" xr:uid="{30D52AD7-AA81-4D12-9EA4-11435F4473C9}"/>
    <cellStyle name="Note 6 3 3 15 2" xfId="36769" xr:uid="{FD3774AE-9457-4374-88ED-BED3A16C2CD7}"/>
    <cellStyle name="Note 6 3 3 15 2 2" xfId="36770" xr:uid="{BD7B4EEF-CA6B-474B-B7D2-3BBF4A7B0117}"/>
    <cellStyle name="Note 6 3 3 15 3" xfId="36771" xr:uid="{6484FB29-2686-4E05-A74C-B920455D9E8A}"/>
    <cellStyle name="Note 6 3 3 16" xfId="36772" xr:uid="{C5F3E538-0955-4176-9095-6F4F8F958064}"/>
    <cellStyle name="Note 6 3 3 16 2" xfId="36773" xr:uid="{83C5EAE5-0C12-4CC2-9BD8-687A2518ADDC}"/>
    <cellStyle name="Note 6 3 3 16 2 2" xfId="36774" xr:uid="{4807F727-AEE3-4324-99BC-BD6BD12A662C}"/>
    <cellStyle name="Note 6 3 3 16 3" xfId="36775" xr:uid="{F0CFDE91-6A93-4C5F-83DB-08336C8076DC}"/>
    <cellStyle name="Note 6 3 3 17" xfId="36776" xr:uid="{FA8FF4FB-ED9E-45F2-8D03-6457F526E99D}"/>
    <cellStyle name="Note 6 3 3 17 2" xfId="36777" xr:uid="{81C78A71-585C-4D9A-A1B4-DA36474C1574}"/>
    <cellStyle name="Note 6 3 3 17 2 2" xfId="36778" xr:uid="{E672A241-1D34-483C-A7CD-6303199C16DB}"/>
    <cellStyle name="Note 6 3 3 17 3" xfId="36779" xr:uid="{EA6A6C71-B2E3-492C-B4E7-D2CFEC1EB4EB}"/>
    <cellStyle name="Note 6 3 3 18" xfId="36780" xr:uid="{F988ACA1-FD3A-40C0-A905-A92660D3B27C}"/>
    <cellStyle name="Note 6 3 3 18 2" xfId="36781" xr:uid="{0C3833DC-58AB-4F6B-AF74-0E64DBB0D796}"/>
    <cellStyle name="Note 6 3 3 19" xfId="36782" xr:uid="{9E391146-492E-4EAE-B9DF-D2D0D05F35DF}"/>
    <cellStyle name="Note 6 3 3 2" xfId="36783" xr:uid="{ED5F4533-4D76-4E50-B3A7-6E2EAFA45399}"/>
    <cellStyle name="Note 6 3 3 2 10" xfId="36784" xr:uid="{8EC796D7-7058-4DFD-ADF0-447FBC370FEB}"/>
    <cellStyle name="Note 6 3 3 2 10 2" xfId="36785" xr:uid="{7B38D711-D3AE-4ECF-BF2C-3BF154FA0459}"/>
    <cellStyle name="Note 6 3 3 2 10 2 2" xfId="36786" xr:uid="{CED89119-1EC0-4836-8905-142219B8D188}"/>
    <cellStyle name="Note 6 3 3 2 10 3" xfId="36787" xr:uid="{E185D153-E926-433E-81E1-7B4301D90395}"/>
    <cellStyle name="Note 6 3 3 2 11" xfId="36788" xr:uid="{8E83507B-8901-48D0-9407-703B9B71FDAE}"/>
    <cellStyle name="Note 6 3 3 2 11 2" xfId="36789" xr:uid="{63A523BC-9EE7-454C-B1C8-75567F19F235}"/>
    <cellStyle name="Note 6 3 3 2 11 2 2" xfId="36790" xr:uid="{9273F035-F0CF-4CF4-AA2B-C9F0017D0844}"/>
    <cellStyle name="Note 6 3 3 2 11 3" xfId="36791" xr:uid="{61D09BFC-1A9B-4783-84CA-C71153AC916E}"/>
    <cellStyle name="Note 6 3 3 2 12" xfId="36792" xr:uid="{430260FF-3C55-465D-B439-1E65BBA1A0BA}"/>
    <cellStyle name="Note 6 3 3 2 12 2" xfId="36793" xr:uid="{231C46D6-7136-4844-9130-74ED775950A0}"/>
    <cellStyle name="Note 6 3 3 2 12 2 2" xfId="36794" xr:uid="{1E73E82C-A998-4E60-A07F-47ACD25BDFA8}"/>
    <cellStyle name="Note 6 3 3 2 12 3" xfId="36795" xr:uid="{1E82E7E3-3C1B-44D4-A096-3CA280E513BD}"/>
    <cellStyle name="Note 6 3 3 2 13" xfId="36796" xr:uid="{6B80BECD-DCC5-4383-9BEF-E2642CFA8C03}"/>
    <cellStyle name="Note 6 3 3 2 13 2" xfId="36797" xr:uid="{4C486354-5479-4510-A9DA-48C78C873299}"/>
    <cellStyle name="Note 6 3 3 2 13 2 2" xfId="36798" xr:uid="{0CF9FD56-1AD3-4BF8-9E65-8EA679D5EEF2}"/>
    <cellStyle name="Note 6 3 3 2 13 3" xfId="36799" xr:uid="{0D07DEAA-1FDC-48EE-B777-635C42126079}"/>
    <cellStyle name="Note 6 3 3 2 14" xfId="36800" xr:uid="{D421ACD8-BDF5-4F58-9BEE-9A02D4B9A9AF}"/>
    <cellStyle name="Note 6 3 3 2 14 2" xfId="36801" xr:uid="{467C8696-EE6B-4BC7-97F9-47FA00285ACF}"/>
    <cellStyle name="Note 6 3 3 2 14 2 2" xfId="36802" xr:uid="{8FAAE3B2-2D00-4490-877F-5C59D589F816}"/>
    <cellStyle name="Note 6 3 3 2 14 3" xfId="36803" xr:uid="{221B53B9-2EE9-47AF-A2C0-4BC0FB7F6DA5}"/>
    <cellStyle name="Note 6 3 3 2 15" xfId="36804" xr:uid="{FB1E113B-7862-41A7-89D7-21ECEC116C9B}"/>
    <cellStyle name="Note 6 3 3 2 15 2" xfId="36805" xr:uid="{00C32963-2167-4A1A-B7B9-D2F3F5BA23B1}"/>
    <cellStyle name="Note 6 3 3 2 15 2 2" xfId="36806" xr:uid="{A76A4139-F5DB-47B8-A4D7-C8BC1C7B9E1A}"/>
    <cellStyle name="Note 6 3 3 2 15 3" xfId="36807" xr:uid="{F8DFF4D8-EE9B-4273-A404-7CF18B6B52D9}"/>
    <cellStyle name="Note 6 3 3 2 16" xfId="36808" xr:uid="{3C12B555-D9BC-4811-BD25-AB26154C329B}"/>
    <cellStyle name="Note 6 3 3 2 16 2" xfId="36809" xr:uid="{CF2C3040-4CCB-4ADA-B3F3-70291645537F}"/>
    <cellStyle name="Note 6 3 3 2 16 2 2" xfId="36810" xr:uid="{2ABA183B-B69F-4764-B417-3D6A5473A671}"/>
    <cellStyle name="Note 6 3 3 2 16 3" xfId="36811" xr:uid="{E0BB78DF-B0F8-4DB8-9596-16D1D131FA8D}"/>
    <cellStyle name="Note 6 3 3 2 17" xfId="36812" xr:uid="{A3D3CEE9-F369-45BA-90A1-08F409589DBE}"/>
    <cellStyle name="Note 6 3 3 2 17 2" xfId="36813" xr:uid="{96C1DF3C-D6E0-409C-BC69-9E4521340BC3}"/>
    <cellStyle name="Note 6 3 3 2 17 2 2" xfId="36814" xr:uid="{9FA1CF9C-DBE8-4F3C-9FC2-1F566FCAAC69}"/>
    <cellStyle name="Note 6 3 3 2 17 3" xfId="36815" xr:uid="{C1B84BE6-690B-40B6-AF3D-393B7E959991}"/>
    <cellStyle name="Note 6 3 3 2 18" xfId="36816" xr:uid="{B42E78CB-03FA-41D7-AD4B-2A9BFA5FF559}"/>
    <cellStyle name="Note 6 3 3 2 18 2" xfId="36817" xr:uid="{786492EC-4301-41FF-95A9-4961C020C1D6}"/>
    <cellStyle name="Note 6 3 3 2 18 2 2" xfId="36818" xr:uid="{05DF4B5F-6577-4E30-8B61-61DB1F40F19B}"/>
    <cellStyle name="Note 6 3 3 2 18 3" xfId="36819" xr:uid="{8B636295-6BB9-46EC-AC22-95FF76698C5B}"/>
    <cellStyle name="Note 6 3 3 2 19" xfId="36820" xr:uid="{23DD60E3-4196-487C-967D-2D62D22536CB}"/>
    <cellStyle name="Note 6 3 3 2 19 2" xfId="36821" xr:uid="{DE38FBF0-1C70-425A-890B-6F6A9424E6A1}"/>
    <cellStyle name="Note 6 3 3 2 19 2 2" xfId="36822" xr:uid="{5C5DC8B4-6033-4FA6-920D-EF8507E79D9E}"/>
    <cellStyle name="Note 6 3 3 2 19 3" xfId="36823" xr:uid="{F0A7A4EF-54B0-4F05-9315-FD090AD2DD43}"/>
    <cellStyle name="Note 6 3 3 2 2" xfId="36824" xr:uid="{23B765A1-6C7F-4217-BEE0-28C2C259F1CE}"/>
    <cellStyle name="Note 6 3 3 2 2 2" xfId="36825" xr:uid="{7BA30E88-3AB1-4BC8-AC28-AB9D38AE5DFD}"/>
    <cellStyle name="Note 6 3 3 2 2 2 2" xfId="36826" xr:uid="{DAF6506D-0176-4B53-A2DC-5124F451BE2E}"/>
    <cellStyle name="Note 6 3 3 2 2 3" xfId="36827" xr:uid="{6AD2B466-0F47-4C90-A6D1-ABA7C149E0EF}"/>
    <cellStyle name="Note 6 3 3 2 2 4" xfId="36828" xr:uid="{4FAF79C3-9919-4AA7-ACB2-2F4E07219A1A}"/>
    <cellStyle name="Note 6 3 3 2 20" xfId="36829" xr:uid="{63F1D9EC-5F02-4D36-AADC-E76A1F982989}"/>
    <cellStyle name="Note 6 3 3 2 20 2" xfId="36830" xr:uid="{DA1E744B-5FE9-4CF1-95BF-4FA8619F45A6}"/>
    <cellStyle name="Note 6 3 3 2 20 2 2" xfId="36831" xr:uid="{B4F8B7EF-86CB-403F-839A-1A2D6288B9BF}"/>
    <cellStyle name="Note 6 3 3 2 20 3" xfId="36832" xr:uid="{B31283CA-8A71-414E-BE7C-3136EB33A09A}"/>
    <cellStyle name="Note 6 3 3 2 21" xfId="36833" xr:uid="{31C05ED4-5ECB-4A3D-9A85-57055AF133BA}"/>
    <cellStyle name="Note 6 3 3 2 21 2" xfId="36834" xr:uid="{3ADF4353-2AAC-4274-8E7C-522480C8239E}"/>
    <cellStyle name="Note 6 3 3 2 22" xfId="36835" xr:uid="{2729A792-9D25-4526-9319-E8280353EE18}"/>
    <cellStyle name="Note 6 3 3 2 23" xfId="36836" xr:uid="{86740772-058D-4C57-8373-508EB9537FF6}"/>
    <cellStyle name="Note 6 3 3 2 3" xfId="36837" xr:uid="{EA295AB0-7CC3-4EAC-B7CA-9EB2716AA8EE}"/>
    <cellStyle name="Note 6 3 3 2 3 2" xfId="36838" xr:uid="{4432C2FE-F673-4A6D-90AC-D230C4607B7B}"/>
    <cellStyle name="Note 6 3 3 2 3 2 2" xfId="36839" xr:uid="{3D1BB3BC-2C07-4699-B829-0CB006C33A6F}"/>
    <cellStyle name="Note 6 3 3 2 3 3" xfId="36840" xr:uid="{E06899D5-14D4-425A-976B-D98F3E90EB78}"/>
    <cellStyle name="Note 6 3 3 2 3 4" xfId="36841" xr:uid="{6BD02B6C-5925-45BF-A56D-2661609F8198}"/>
    <cellStyle name="Note 6 3 3 2 4" xfId="36842" xr:uid="{AE0C5D76-ED0B-4BC6-8E8A-2811B26CEA1F}"/>
    <cellStyle name="Note 6 3 3 2 4 2" xfId="36843" xr:uid="{43168C1B-6A08-490D-95B4-8BA631DDCFEE}"/>
    <cellStyle name="Note 6 3 3 2 4 2 2" xfId="36844" xr:uid="{2347E958-37DA-46D3-AE07-B60993D6235D}"/>
    <cellStyle name="Note 6 3 3 2 4 3" xfId="36845" xr:uid="{1C4D2008-BA55-443B-A6EC-50D7119E8DC5}"/>
    <cellStyle name="Note 6 3 3 2 5" xfId="36846" xr:uid="{6B59C6B2-3307-40C2-AE9C-89F7537B7051}"/>
    <cellStyle name="Note 6 3 3 2 5 2" xfId="36847" xr:uid="{B92AE86D-43E4-4A33-AB15-118643175384}"/>
    <cellStyle name="Note 6 3 3 2 5 2 2" xfId="36848" xr:uid="{98130E19-339F-4462-8220-0CF306122F00}"/>
    <cellStyle name="Note 6 3 3 2 5 3" xfId="36849" xr:uid="{5D7C2A57-DDCE-42BF-9C49-B361657F1434}"/>
    <cellStyle name="Note 6 3 3 2 6" xfId="36850" xr:uid="{BFFB5613-19F2-442A-B819-11D60C7AB5BB}"/>
    <cellStyle name="Note 6 3 3 2 6 2" xfId="36851" xr:uid="{5B216F4F-D4C7-431D-95B2-8553A7B9F6FC}"/>
    <cellStyle name="Note 6 3 3 2 6 2 2" xfId="36852" xr:uid="{F33647A9-9615-49A4-9A1E-B1EC791A32BD}"/>
    <cellStyle name="Note 6 3 3 2 6 3" xfId="36853" xr:uid="{8C8E974D-4C4C-472B-A5CA-53F46181BB93}"/>
    <cellStyle name="Note 6 3 3 2 7" xfId="36854" xr:uid="{E1EE0939-D129-4DDC-B45E-F9226F71C9AC}"/>
    <cellStyle name="Note 6 3 3 2 7 2" xfId="36855" xr:uid="{BDDEC286-83D9-4E55-B392-1A8D5761A6DA}"/>
    <cellStyle name="Note 6 3 3 2 7 2 2" xfId="36856" xr:uid="{4865673D-684E-439A-885F-8D02F51D4953}"/>
    <cellStyle name="Note 6 3 3 2 7 3" xfId="36857" xr:uid="{A8D98893-2789-4DEA-BF92-3AD171FC9936}"/>
    <cellStyle name="Note 6 3 3 2 8" xfId="36858" xr:uid="{8C49B25C-5326-4A03-BD45-EBD7818A1EC1}"/>
    <cellStyle name="Note 6 3 3 2 8 2" xfId="36859" xr:uid="{775A8189-8E1F-4D4F-8DFE-CB7DDF10655E}"/>
    <cellStyle name="Note 6 3 3 2 8 2 2" xfId="36860" xr:uid="{BA548250-8A3E-467D-B975-92656C37D3FD}"/>
    <cellStyle name="Note 6 3 3 2 8 3" xfId="36861" xr:uid="{6674C5A1-59F0-4450-875D-4CD55FED3717}"/>
    <cellStyle name="Note 6 3 3 2 9" xfId="36862" xr:uid="{3D0C29CD-4B55-4A91-A406-E1862B85CF3F}"/>
    <cellStyle name="Note 6 3 3 2 9 2" xfId="36863" xr:uid="{8758EFA8-48B6-4305-A8E9-9ACA2CF71EB0}"/>
    <cellStyle name="Note 6 3 3 2 9 2 2" xfId="36864" xr:uid="{12B7B2C9-A48D-4BBD-857E-BF98538F4873}"/>
    <cellStyle name="Note 6 3 3 2 9 3" xfId="36865" xr:uid="{935D3520-2FF9-4812-982E-E9F93F248258}"/>
    <cellStyle name="Note 6 3 3 20" xfId="36866" xr:uid="{144B90CD-C4F5-4BAA-ABFC-75744CB6223E}"/>
    <cellStyle name="Note 6 3 3 3" xfId="36867" xr:uid="{A11A175A-FC98-425F-B951-FA4098101C68}"/>
    <cellStyle name="Note 6 3 3 3 2" xfId="36868" xr:uid="{88175562-092A-4310-B00D-ABA592F7AEDF}"/>
    <cellStyle name="Note 6 3 3 3 2 2" xfId="36869" xr:uid="{71B02BE9-879A-46F5-9E48-238C50063729}"/>
    <cellStyle name="Note 6 3 3 3 3" xfId="36870" xr:uid="{58C51397-46D8-42F9-81EE-7E8D5ED4557F}"/>
    <cellStyle name="Note 6 3 3 3 4" xfId="36871" xr:uid="{B4A32B64-4142-4929-B741-F38008E07339}"/>
    <cellStyle name="Note 6 3 3 4" xfId="36872" xr:uid="{98DCAB13-31D7-4B06-BD8F-090D05699FA8}"/>
    <cellStyle name="Note 6 3 3 4 2" xfId="36873" xr:uid="{3686A7DB-0135-487C-B479-8415D62D5D26}"/>
    <cellStyle name="Note 6 3 3 4 2 2" xfId="36874" xr:uid="{83DA7D79-D824-40EB-AD6A-98841B0156E4}"/>
    <cellStyle name="Note 6 3 3 4 3" xfId="36875" xr:uid="{C4CCAF17-DA30-4640-907A-7F8F3DF43CDD}"/>
    <cellStyle name="Note 6 3 3 4 4" xfId="36876" xr:uid="{3BDAF033-859C-4B6A-B714-F512F7FDF06F}"/>
    <cellStyle name="Note 6 3 3 5" xfId="36877" xr:uid="{2A986FFD-8574-4AB0-8888-25018063B4B2}"/>
    <cellStyle name="Note 6 3 3 5 2" xfId="36878" xr:uid="{F3AEA41F-C169-447B-89DB-E17695BECA43}"/>
    <cellStyle name="Note 6 3 3 5 2 2" xfId="36879" xr:uid="{59810564-61A7-4736-9D06-0EC36E5FF48F}"/>
    <cellStyle name="Note 6 3 3 5 3" xfId="36880" xr:uid="{3078D2C9-4DBA-4F13-AC02-F1C47CD88CFE}"/>
    <cellStyle name="Note 6 3 3 6" xfId="36881" xr:uid="{091110EE-B293-4FEC-B0F8-49B67EE054A3}"/>
    <cellStyle name="Note 6 3 3 6 2" xfId="36882" xr:uid="{8B886A10-16B2-45AA-B388-246ED23D9909}"/>
    <cellStyle name="Note 6 3 3 6 2 2" xfId="36883" xr:uid="{88F082C5-163C-4381-82BD-BCFF12B318E1}"/>
    <cellStyle name="Note 6 3 3 6 3" xfId="36884" xr:uid="{9B90ED59-67F0-4839-A867-4E1F3A1A0F4D}"/>
    <cellStyle name="Note 6 3 3 7" xfId="36885" xr:uid="{06FCE93C-44F4-4411-91ED-94A6CE4D7D16}"/>
    <cellStyle name="Note 6 3 3 7 2" xfId="36886" xr:uid="{614CB249-63D3-43C0-AED6-BAA38F26458B}"/>
    <cellStyle name="Note 6 3 3 7 2 2" xfId="36887" xr:uid="{28917FAB-8607-48A2-85CD-2189B9A9E9CC}"/>
    <cellStyle name="Note 6 3 3 7 3" xfId="36888" xr:uid="{30A3BB6A-A797-4932-A409-B1FB238FB771}"/>
    <cellStyle name="Note 6 3 3 8" xfId="36889" xr:uid="{0989FD0E-9964-44F6-B0A9-4E1887DA935A}"/>
    <cellStyle name="Note 6 3 3 8 2" xfId="36890" xr:uid="{3B26974B-4903-4336-AEE0-1B653A391685}"/>
    <cellStyle name="Note 6 3 3 8 2 2" xfId="36891" xr:uid="{CBBDBF91-9271-40C4-A88C-47117725B796}"/>
    <cellStyle name="Note 6 3 3 8 3" xfId="36892" xr:uid="{4AFA4BAB-35A0-4FEC-81EF-217DB6C7711B}"/>
    <cellStyle name="Note 6 3 3 9" xfId="36893" xr:uid="{7B78874E-4071-4587-85B1-179854D90232}"/>
    <cellStyle name="Note 6 3 3 9 2" xfId="36894" xr:uid="{6B7BBBE1-7FF8-4E38-8248-66D1CE440A2F}"/>
    <cellStyle name="Note 6 3 3 9 2 2" xfId="36895" xr:uid="{8E8349C8-46D5-4053-9ABC-C8A4D43E81D7}"/>
    <cellStyle name="Note 6 3 3 9 3" xfId="36896" xr:uid="{BFBC5363-3D5F-47A5-B35B-68518FE84581}"/>
    <cellStyle name="Note 6 3 4" xfId="36897" xr:uid="{3BC99CFA-27EF-4EAF-8A33-E2CB612D2973}"/>
    <cellStyle name="Note 6 3 4 10" xfId="36898" xr:uid="{FFAE7B62-2BC6-425B-9AD3-744C491875DD}"/>
    <cellStyle name="Note 6 3 4 10 2" xfId="36899" xr:uid="{9C88BD51-2156-404E-812D-49B3DD15D6F1}"/>
    <cellStyle name="Note 6 3 4 10 2 2" xfId="36900" xr:uid="{6C9A693C-95F0-4E44-A94D-20D78895EBE1}"/>
    <cellStyle name="Note 6 3 4 10 3" xfId="36901" xr:uid="{D101E6EF-6615-4B8A-8164-D63FB665BB6B}"/>
    <cellStyle name="Note 6 3 4 11" xfId="36902" xr:uid="{B068F606-133E-4F46-9BCC-2BDB9E320105}"/>
    <cellStyle name="Note 6 3 4 11 2" xfId="36903" xr:uid="{3E52C679-2FB0-4EEC-BCF8-2F1BAC01B4B0}"/>
    <cellStyle name="Note 6 3 4 11 2 2" xfId="36904" xr:uid="{B5D491F4-6D00-431F-8053-B4B290041D77}"/>
    <cellStyle name="Note 6 3 4 11 3" xfId="36905" xr:uid="{FC90145C-9216-4F4A-A2CB-62BEE0729B77}"/>
    <cellStyle name="Note 6 3 4 12" xfId="36906" xr:uid="{AE466F34-7350-447B-807D-8E1C7A7B758A}"/>
    <cellStyle name="Note 6 3 4 12 2" xfId="36907" xr:uid="{5FE5FD57-4271-4552-8F4D-390BFB267AEF}"/>
    <cellStyle name="Note 6 3 4 12 2 2" xfId="36908" xr:uid="{A9DA7550-21C7-4DBC-BE27-C6593053C9E2}"/>
    <cellStyle name="Note 6 3 4 12 3" xfId="36909" xr:uid="{7BB6CD42-46C4-4583-8375-FE9C113B9763}"/>
    <cellStyle name="Note 6 3 4 13" xfId="36910" xr:uid="{D83DF547-8DC1-439E-9464-FD47A18CA129}"/>
    <cellStyle name="Note 6 3 4 13 2" xfId="36911" xr:uid="{B9FC5037-77E2-4BF9-B86F-B0DE2477C881}"/>
    <cellStyle name="Note 6 3 4 13 2 2" xfId="36912" xr:uid="{2F8DAFD5-7C6A-46E4-8D8A-5EF4348F4D72}"/>
    <cellStyle name="Note 6 3 4 13 3" xfId="36913" xr:uid="{D7749460-EB9C-4202-8A89-2B761E486F3E}"/>
    <cellStyle name="Note 6 3 4 14" xfId="36914" xr:uid="{B22CE5CC-9402-466D-81CE-C5146F465A54}"/>
    <cellStyle name="Note 6 3 4 14 2" xfId="36915" xr:uid="{CDF27C80-E1AC-479A-9789-A84CDDBC7F34}"/>
    <cellStyle name="Note 6 3 4 14 2 2" xfId="36916" xr:uid="{573ED034-2A42-413D-B035-DD7A3CA0210F}"/>
    <cellStyle name="Note 6 3 4 14 3" xfId="36917" xr:uid="{934660B0-9412-4A18-BA91-6E5F0080AD16}"/>
    <cellStyle name="Note 6 3 4 15" xfId="36918" xr:uid="{893AED65-CAA9-4212-AC68-B1992794399E}"/>
    <cellStyle name="Note 6 3 4 15 2" xfId="36919" xr:uid="{BEBD5E90-FD65-4910-B2A5-B5144CDB0ABB}"/>
    <cellStyle name="Note 6 3 4 15 2 2" xfId="36920" xr:uid="{84E326D7-B382-4625-9F41-F79685A5807F}"/>
    <cellStyle name="Note 6 3 4 15 3" xfId="36921" xr:uid="{CA23D465-3031-41EF-9DC6-1ED1C9CD1871}"/>
    <cellStyle name="Note 6 3 4 16" xfId="36922" xr:uid="{57A14319-B6DB-400C-9F51-845BAC38642C}"/>
    <cellStyle name="Note 6 3 4 16 2" xfId="36923" xr:uid="{0649AF8C-D402-4FE0-9C78-A3957C577F6D}"/>
    <cellStyle name="Note 6 3 4 16 2 2" xfId="36924" xr:uid="{CF8B96CD-BC14-409E-B83A-BBB261BBDBB9}"/>
    <cellStyle name="Note 6 3 4 16 3" xfId="36925" xr:uid="{7271C896-EF29-4D71-8A3A-B0C03DB1101A}"/>
    <cellStyle name="Note 6 3 4 17" xfId="36926" xr:uid="{951FF6A8-265F-4B3E-B2A9-6A40305335E7}"/>
    <cellStyle name="Note 6 3 4 17 2" xfId="36927" xr:uid="{A2781DF7-46AB-4DDC-952F-1198D97016A2}"/>
    <cellStyle name="Note 6 3 4 17 2 2" xfId="36928" xr:uid="{BEE8E582-BCD1-4232-8656-2C6BBD725D9F}"/>
    <cellStyle name="Note 6 3 4 17 3" xfId="36929" xr:uid="{2ED0EABB-EF09-412C-B309-A381D1763DEE}"/>
    <cellStyle name="Note 6 3 4 18" xfId="36930" xr:uid="{5ACC6A87-EE61-4A89-AF1B-43A20577D988}"/>
    <cellStyle name="Note 6 3 4 18 2" xfId="36931" xr:uid="{288683F0-67E3-440A-9369-12847EC10662}"/>
    <cellStyle name="Note 6 3 4 18 2 2" xfId="36932" xr:uid="{73B6091D-7168-4035-ADF4-43179F7DEE0C}"/>
    <cellStyle name="Note 6 3 4 18 3" xfId="36933" xr:uid="{2D5BBF1B-87CC-48FF-9428-E674611AE81E}"/>
    <cellStyle name="Note 6 3 4 19" xfId="36934" xr:uid="{926B6C93-EA1F-41BB-B259-2F45105499A5}"/>
    <cellStyle name="Note 6 3 4 19 2" xfId="36935" xr:uid="{DDFA22EE-73D9-4E08-BA23-F5E1C65F2B9B}"/>
    <cellStyle name="Note 6 3 4 19 2 2" xfId="36936" xr:uid="{9273DDE6-F7BD-4EDA-9101-0723836E4918}"/>
    <cellStyle name="Note 6 3 4 19 3" xfId="36937" xr:uid="{F4702E85-19B3-4F8B-9FAA-01F9109AF244}"/>
    <cellStyle name="Note 6 3 4 2" xfId="36938" xr:uid="{A3B2DAEE-F7A6-4FB5-BC2E-7E15AF2EAF3F}"/>
    <cellStyle name="Note 6 3 4 2 10" xfId="36939" xr:uid="{3560672F-9A01-497A-8EB3-EEA110809B61}"/>
    <cellStyle name="Note 6 3 4 2 10 2" xfId="36940" xr:uid="{5191DEC0-78E4-4453-AA71-01631BFE6453}"/>
    <cellStyle name="Note 6 3 4 2 10 2 2" xfId="36941" xr:uid="{E800D9A2-1C48-471C-951D-22928B819093}"/>
    <cellStyle name="Note 6 3 4 2 10 3" xfId="36942" xr:uid="{F1DDA3BC-59BE-4417-B728-559D6A5CBC89}"/>
    <cellStyle name="Note 6 3 4 2 11" xfId="36943" xr:uid="{68C16419-EE2D-4616-9B4F-ABF5743EE51C}"/>
    <cellStyle name="Note 6 3 4 2 11 2" xfId="36944" xr:uid="{E4A26C73-E77F-48E1-A7F7-5E1657499713}"/>
    <cellStyle name="Note 6 3 4 2 11 2 2" xfId="36945" xr:uid="{E7FC3744-1F62-4732-87DA-5E08228657C8}"/>
    <cellStyle name="Note 6 3 4 2 11 3" xfId="36946" xr:uid="{EC7E0505-EC8A-4427-80B2-7C056CF384A9}"/>
    <cellStyle name="Note 6 3 4 2 12" xfId="36947" xr:uid="{6A64AA7D-66DD-4D98-8A7B-B065F9B44771}"/>
    <cellStyle name="Note 6 3 4 2 12 2" xfId="36948" xr:uid="{E0F923CF-1997-4EF2-A751-AAC7C308026F}"/>
    <cellStyle name="Note 6 3 4 2 12 2 2" xfId="36949" xr:uid="{13033DB8-0836-4093-A15F-C8EA268B3A02}"/>
    <cellStyle name="Note 6 3 4 2 12 3" xfId="36950" xr:uid="{12DD384A-3CB9-4468-A2F3-0DEA77DAAA22}"/>
    <cellStyle name="Note 6 3 4 2 13" xfId="36951" xr:uid="{64B541CA-0FFF-4D9B-B452-DE2D4741282F}"/>
    <cellStyle name="Note 6 3 4 2 13 2" xfId="36952" xr:uid="{97867E69-8273-483D-B148-C431429EF22D}"/>
    <cellStyle name="Note 6 3 4 2 13 2 2" xfId="36953" xr:uid="{59B38BF6-9611-444D-8B17-E70E8796EA15}"/>
    <cellStyle name="Note 6 3 4 2 13 3" xfId="36954" xr:uid="{41988C75-30DB-4D23-8DB0-6F098CCF44A9}"/>
    <cellStyle name="Note 6 3 4 2 14" xfId="36955" xr:uid="{697F068B-3F2F-4461-AC17-2A6C13517EB6}"/>
    <cellStyle name="Note 6 3 4 2 14 2" xfId="36956" xr:uid="{C5393E8F-E14C-4876-B9A7-FFED6F7FE8C1}"/>
    <cellStyle name="Note 6 3 4 2 14 2 2" xfId="36957" xr:uid="{12F1C0F6-C3C0-4B3F-8BE7-1D7FC7DF66B4}"/>
    <cellStyle name="Note 6 3 4 2 14 3" xfId="36958" xr:uid="{E44B45EC-3AEC-4ED7-86D4-0869D83F7D9E}"/>
    <cellStyle name="Note 6 3 4 2 15" xfId="36959" xr:uid="{57FC697D-41E3-4B3B-AE9B-8359FF6BC78E}"/>
    <cellStyle name="Note 6 3 4 2 15 2" xfId="36960" xr:uid="{E30E36D5-9C30-44F3-8947-C92CCAC1947E}"/>
    <cellStyle name="Note 6 3 4 2 15 2 2" xfId="36961" xr:uid="{70D29B22-7D55-4A12-AB4C-436DA6FEEC57}"/>
    <cellStyle name="Note 6 3 4 2 15 3" xfId="36962" xr:uid="{D3FD59C3-6F94-49C3-B251-38A1A23B650A}"/>
    <cellStyle name="Note 6 3 4 2 16" xfId="36963" xr:uid="{00D97D34-4D26-414F-8A2F-355BB0503CA3}"/>
    <cellStyle name="Note 6 3 4 2 16 2" xfId="36964" xr:uid="{DA1442CC-9D73-406F-998E-1A926889BCAD}"/>
    <cellStyle name="Note 6 3 4 2 16 2 2" xfId="36965" xr:uid="{BFE453BD-494C-4D5C-9FD8-AF7F992F01B8}"/>
    <cellStyle name="Note 6 3 4 2 16 3" xfId="36966" xr:uid="{A8708EE4-5A70-46E5-A359-B713D3DBACCA}"/>
    <cellStyle name="Note 6 3 4 2 17" xfId="36967" xr:uid="{6748B5FA-70BD-4DA6-9456-8B882AE12815}"/>
    <cellStyle name="Note 6 3 4 2 17 2" xfId="36968" xr:uid="{9CBFD653-E732-428C-B92A-0C18A474327C}"/>
    <cellStyle name="Note 6 3 4 2 17 2 2" xfId="36969" xr:uid="{83608092-30C4-45EA-A17F-CE022B20AF07}"/>
    <cellStyle name="Note 6 3 4 2 17 3" xfId="36970" xr:uid="{9636318F-52CC-417F-83CC-A06ED3A088DF}"/>
    <cellStyle name="Note 6 3 4 2 18" xfId="36971" xr:uid="{268F118C-54BD-4472-B3FA-0ADF069CBD09}"/>
    <cellStyle name="Note 6 3 4 2 18 2" xfId="36972" xr:uid="{F10EA0FA-B4DF-473B-BA12-141BF39246FB}"/>
    <cellStyle name="Note 6 3 4 2 18 2 2" xfId="36973" xr:uid="{96603785-B2FB-4D86-AC17-DB11C07BC36C}"/>
    <cellStyle name="Note 6 3 4 2 18 3" xfId="36974" xr:uid="{B837B0E4-60D5-4F68-B876-1D627FE3B2F7}"/>
    <cellStyle name="Note 6 3 4 2 19" xfId="36975" xr:uid="{F3F95BEA-EA91-4A7A-82D2-84B44393C78F}"/>
    <cellStyle name="Note 6 3 4 2 19 2" xfId="36976" xr:uid="{E163EE6C-DE2E-4B30-8193-5B8092F9E078}"/>
    <cellStyle name="Note 6 3 4 2 19 2 2" xfId="36977" xr:uid="{25B811A5-3C12-456B-B3ED-862D342B0482}"/>
    <cellStyle name="Note 6 3 4 2 19 3" xfId="36978" xr:uid="{55AFFF24-1363-4A40-A7CE-90CEA6E5A725}"/>
    <cellStyle name="Note 6 3 4 2 2" xfId="36979" xr:uid="{73181C2F-3628-4F6A-8F00-24C52DDAF213}"/>
    <cellStyle name="Note 6 3 4 2 2 2" xfId="36980" xr:uid="{2C7D70F9-EFF9-42F7-8683-EF509CF27760}"/>
    <cellStyle name="Note 6 3 4 2 2 2 2" xfId="36981" xr:uid="{7462222D-EA72-443C-95D9-8E112C29376C}"/>
    <cellStyle name="Note 6 3 4 2 2 3" xfId="36982" xr:uid="{0E3D9421-3426-4B0E-BADD-9F6858E45263}"/>
    <cellStyle name="Note 6 3 4 2 2 4" xfId="36983" xr:uid="{ACD0A479-9E09-4EE8-8FF5-36BE2606D72B}"/>
    <cellStyle name="Note 6 3 4 2 20" xfId="36984" xr:uid="{601F197F-3E29-406B-908B-794F7BDB3F62}"/>
    <cellStyle name="Note 6 3 4 2 20 2" xfId="36985" xr:uid="{B68B92A2-2278-4BA9-943C-A257BE571A93}"/>
    <cellStyle name="Note 6 3 4 2 20 2 2" xfId="36986" xr:uid="{D4CC588D-56CF-4E15-80EF-341F3A26F630}"/>
    <cellStyle name="Note 6 3 4 2 20 3" xfId="36987" xr:uid="{17F19CB2-CF85-4C92-8170-E4499C3C569C}"/>
    <cellStyle name="Note 6 3 4 2 21" xfId="36988" xr:uid="{C4E76FBE-AC05-4CDE-83A2-32959FF73CB7}"/>
    <cellStyle name="Note 6 3 4 2 21 2" xfId="36989" xr:uid="{6C9C973B-07EC-40AA-97D4-80743593E713}"/>
    <cellStyle name="Note 6 3 4 2 22" xfId="36990" xr:uid="{76B43496-8C6F-44E0-A429-43242D89A049}"/>
    <cellStyle name="Note 6 3 4 2 23" xfId="36991" xr:uid="{F682A6B8-50A9-48B4-B89A-0FEF8133FAFF}"/>
    <cellStyle name="Note 6 3 4 2 3" xfId="36992" xr:uid="{EF89525C-6781-4FF2-A3E4-2C9C3972AF7A}"/>
    <cellStyle name="Note 6 3 4 2 3 2" xfId="36993" xr:uid="{9CAC2F7A-AC15-4963-8F0F-CF86985CA30E}"/>
    <cellStyle name="Note 6 3 4 2 3 2 2" xfId="36994" xr:uid="{82221ED3-3F5F-453F-9EA5-154FD81FC69F}"/>
    <cellStyle name="Note 6 3 4 2 3 3" xfId="36995" xr:uid="{8A68DCB8-57A5-45ED-953B-163A7DB75D9D}"/>
    <cellStyle name="Note 6 3 4 2 4" xfId="36996" xr:uid="{29D42C8B-AAC9-475E-9B8D-C3129A99B153}"/>
    <cellStyle name="Note 6 3 4 2 4 2" xfId="36997" xr:uid="{450E7931-87FF-440F-8349-B3D996153B54}"/>
    <cellStyle name="Note 6 3 4 2 4 2 2" xfId="36998" xr:uid="{2A1F5F07-486B-4FF2-828C-7EB2E9CC4D31}"/>
    <cellStyle name="Note 6 3 4 2 4 3" xfId="36999" xr:uid="{2C23EDB4-32B2-41E1-ACC2-684C9CF47628}"/>
    <cellStyle name="Note 6 3 4 2 5" xfId="37000" xr:uid="{9ECE2CE0-F3B6-4017-8CFE-1B03D7C410E8}"/>
    <cellStyle name="Note 6 3 4 2 5 2" xfId="37001" xr:uid="{A785750E-ED0A-492F-9D59-4F547D453B4C}"/>
    <cellStyle name="Note 6 3 4 2 5 2 2" xfId="37002" xr:uid="{F42A5DB3-0D29-462D-94DE-189E711B6190}"/>
    <cellStyle name="Note 6 3 4 2 5 3" xfId="37003" xr:uid="{86D735D8-BD27-43DD-9070-226F18A1A347}"/>
    <cellStyle name="Note 6 3 4 2 6" xfId="37004" xr:uid="{63448893-41FE-4AA9-AFB1-2123C090F23E}"/>
    <cellStyle name="Note 6 3 4 2 6 2" xfId="37005" xr:uid="{938EF4ED-FAD6-4D22-8A74-39039FD28FB8}"/>
    <cellStyle name="Note 6 3 4 2 6 2 2" xfId="37006" xr:uid="{41311ECE-32C1-4C32-BDA8-CD909C086212}"/>
    <cellStyle name="Note 6 3 4 2 6 3" xfId="37007" xr:uid="{E4AE8387-F640-4347-9633-A5648048BDFD}"/>
    <cellStyle name="Note 6 3 4 2 7" xfId="37008" xr:uid="{476EB1E4-8993-4324-8221-A3ED3D8679A5}"/>
    <cellStyle name="Note 6 3 4 2 7 2" xfId="37009" xr:uid="{FB243D29-94E9-4EAB-A690-3C20315F2F8D}"/>
    <cellStyle name="Note 6 3 4 2 7 2 2" xfId="37010" xr:uid="{23746DDC-EEFD-4C18-8E43-35077A33D6AB}"/>
    <cellStyle name="Note 6 3 4 2 7 3" xfId="37011" xr:uid="{3F07E794-F386-415F-9468-B12C3244F7A6}"/>
    <cellStyle name="Note 6 3 4 2 8" xfId="37012" xr:uid="{1448A62B-CFD3-46D3-97F5-02A46CC7CD8A}"/>
    <cellStyle name="Note 6 3 4 2 8 2" xfId="37013" xr:uid="{6EDBFC5B-92A6-4598-A8DC-F9E68D131133}"/>
    <cellStyle name="Note 6 3 4 2 8 2 2" xfId="37014" xr:uid="{665B0628-CCBA-4B6C-B6F8-A3C60804B8B6}"/>
    <cellStyle name="Note 6 3 4 2 8 3" xfId="37015" xr:uid="{1DA4FC34-BE4C-45C9-A796-583E615C06FC}"/>
    <cellStyle name="Note 6 3 4 2 9" xfId="37016" xr:uid="{7F7EC1CB-A4DF-4D41-A6AD-2A3661B152D5}"/>
    <cellStyle name="Note 6 3 4 2 9 2" xfId="37017" xr:uid="{C3FE0E8E-172D-49F8-80B9-463B4E5A523A}"/>
    <cellStyle name="Note 6 3 4 2 9 2 2" xfId="37018" xr:uid="{21755CC4-8EE9-4F4D-9450-61C6510C82B7}"/>
    <cellStyle name="Note 6 3 4 2 9 3" xfId="37019" xr:uid="{068B7203-5086-408E-A39E-640037233D4D}"/>
    <cellStyle name="Note 6 3 4 20" xfId="37020" xr:uid="{2A6E3D07-E807-4B04-A1E1-B8A87AD29008}"/>
    <cellStyle name="Note 6 3 4 20 2" xfId="37021" xr:uid="{6295FB2A-205B-4AEF-AD44-46E195B2D684}"/>
    <cellStyle name="Note 6 3 4 20 2 2" xfId="37022" xr:uid="{6C569B83-DC5F-403F-B483-462A718E2527}"/>
    <cellStyle name="Note 6 3 4 20 3" xfId="37023" xr:uid="{2D28BEB1-0B68-4F69-BC9C-1D0BF90C57C3}"/>
    <cellStyle name="Note 6 3 4 21" xfId="37024" xr:uid="{32BE93C8-5084-45DE-B6F5-5C41A1325BC2}"/>
    <cellStyle name="Note 6 3 4 21 2" xfId="37025" xr:uid="{9724690A-6008-465B-974C-AF7DF544BEE6}"/>
    <cellStyle name="Note 6 3 4 21 2 2" xfId="37026" xr:uid="{ECEFFE72-6F14-4167-8775-357957965568}"/>
    <cellStyle name="Note 6 3 4 21 3" xfId="37027" xr:uid="{A8C646DD-0C8B-475F-AD86-60A6B7BF85CE}"/>
    <cellStyle name="Note 6 3 4 22" xfId="37028" xr:uid="{4AB22FAE-8B70-445D-B997-03497CA2973B}"/>
    <cellStyle name="Note 6 3 4 22 2" xfId="37029" xr:uid="{685B8308-8A23-428D-ABBA-434A708E4C54}"/>
    <cellStyle name="Note 6 3 4 23" xfId="37030" xr:uid="{9B0CE12F-47A3-41F3-8CD0-7F4EA440FDFE}"/>
    <cellStyle name="Note 6 3 4 24" xfId="37031" xr:uid="{57026CD6-3E35-4234-A484-9171868EC6A5}"/>
    <cellStyle name="Note 6 3 4 3" xfId="37032" xr:uid="{23DDDAE0-5B92-4285-9464-CB90F0A76F9E}"/>
    <cellStyle name="Note 6 3 4 3 2" xfId="37033" xr:uid="{A8CB752F-A88D-4EE8-9B2F-DDEC13A5E165}"/>
    <cellStyle name="Note 6 3 4 3 2 2" xfId="37034" xr:uid="{A252AE08-46BD-4BBC-9C12-33A5BDEE8E10}"/>
    <cellStyle name="Note 6 3 4 3 3" xfId="37035" xr:uid="{56D4B850-787C-4A52-8C42-7A16067A363E}"/>
    <cellStyle name="Note 6 3 4 3 4" xfId="37036" xr:uid="{F3B5B6DF-B048-4ACA-B705-5E80ECA79FC6}"/>
    <cellStyle name="Note 6 3 4 4" xfId="37037" xr:uid="{EA5AF7BB-6DB7-4A95-AA4E-6BF0B191A298}"/>
    <cellStyle name="Note 6 3 4 4 2" xfId="37038" xr:uid="{96D622B8-036F-4155-BE97-4B8737FBF766}"/>
    <cellStyle name="Note 6 3 4 4 2 2" xfId="37039" xr:uid="{05729DA7-9CFC-4BD3-8E31-BE251EDBDAA6}"/>
    <cellStyle name="Note 6 3 4 4 3" xfId="37040" xr:uid="{09F927A1-E14E-4B78-9E3E-AD056AA58C4F}"/>
    <cellStyle name="Note 6 3 4 4 4" xfId="37041" xr:uid="{FC6BBFF3-34EB-4200-BC92-F955AA569D5C}"/>
    <cellStyle name="Note 6 3 4 5" xfId="37042" xr:uid="{F060E067-BD32-4BAF-9493-E27B5FDF59E6}"/>
    <cellStyle name="Note 6 3 4 5 2" xfId="37043" xr:uid="{6E45CD70-7C1E-42D6-B378-EB4D9FD47E3E}"/>
    <cellStyle name="Note 6 3 4 5 2 2" xfId="37044" xr:uid="{4092FD0F-44C7-4EE6-BD03-B0245C8D13BC}"/>
    <cellStyle name="Note 6 3 4 5 3" xfId="37045" xr:uid="{6D5D6EF2-BB67-4BA4-9605-CA08C3A1DF7D}"/>
    <cellStyle name="Note 6 3 4 6" xfId="37046" xr:uid="{B30629FD-BA1C-412C-A494-1B8A987DC7F7}"/>
    <cellStyle name="Note 6 3 4 6 2" xfId="37047" xr:uid="{F18BD671-F5F4-4F56-9E4D-59169CE14055}"/>
    <cellStyle name="Note 6 3 4 6 2 2" xfId="37048" xr:uid="{E33339B8-CCA6-4F5E-90DB-B9050A378B70}"/>
    <cellStyle name="Note 6 3 4 6 3" xfId="37049" xr:uid="{E6FCC4CF-63DB-4ACD-9950-BA9A3C434898}"/>
    <cellStyle name="Note 6 3 4 7" xfId="37050" xr:uid="{078B4C02-DCAA-47B9-827D-51D9CF23E4C5}"/>
    <cellStyle name="Note 6 3 4 7 2" xfId="37051" xr:uid="{4E4D7A37-4260-4F00-96DB-01ACAA555D5C}"/>
    <cellStyle name="Note 6 3 4 7 2 2" xfId="37052" xr:uid="{005D98D0-B9EF-43DB-8202-EFBD79A745CB}"/>
    <cellStyle name="Note 6 3 4 7 3" xfId="37053" xr:uid="{462B9F96-B2DB-4E97-B2B8-2B02252A42B9}"/>
    <cellStyle name="Note 6 3 4 8" xfId="37054" xr:uid="{9B6DB85F-31B2-4FCA-8BE1-BE573B4EB642}"/>
    <cellStyle name="Note 6 3 4 8 2" xfId="37055" xr:uid="{3A7DCA36-5C59-464F-B09F-1A94CEF294FC}"/>
    <cellStyle name="Note 6 3 4 8 2 2" xfId="37056" xr:uid="{62B5879C-9E78-4232-9046-B8D92AFE967C}"/>
    <cellStyle name="Note 6 3 4 8 3" xfId="37057" xr:uid="{83081602-C3BA-448E-894F-56144375F825}"/>
    <cellStyle name="Note 6 3 4 9" xfId="37058" xr:uid="{9CBF14D1-A96B-4FF4-A3F3-0327B48D42B3}"/>
    <cellStyle name="Note 6 3 4 9 2" xfId="37059" xr:uid="{50906D42-F290-4512-82EC-98008F77CF01}"/>
    <cellStyle name="Note 6 3 4 9 2 2" xfId="37060" xr:uid="{8252EAE0-3076-4279-862E-134230A1A6C2}"/>
    <cellStyle name="Note 6 3 4 9 3" xfId="37061" xr:uid="{7219AB3D-ACED-4510-98BA-6E23E09A1C79}"/>
    <cellStyle name="Note 6 3 5" xfId="37062" xr:uid="{690C43A8-7FBE-46B0-B12D-EC15D4FC841E}"/>
    <cellStyle name="Note 6 3 5 10" xfId="37063" xr:uid="{9FB353AB-8557-4C28-94F3-70FEFEE582BC}"/>
    <cellStyle name="Note 6 3 5 10 2" xfId="37064" xr:uid="{A6A2EE17-91FE-4F73-8006-A1D1FC4BF118}"/>
    <cellStyle name="Note 6 3 5 10 2 2" xfId="37065" xr:uid="{B33ED34F-FAC1-4AA3-B78C-747E5DE21C7D}"/>
    <cellStyle name="Note 6 3 5 10 3" xfId="37066" xr:uid="{E8109FC9-B940-4BA2-9F4C-E2490C212AA6}"/>
    <cellStyle name="Note 6 3 5 11" xfId="37067" xr:uid="{B27844E0-1A61-4564-A987-781BA0192FB7}"/>
    <cellStyle name="Note 6 3 5 11 2" xfId="37068" xr:uid="{8A38AC90-0498-44A6-89A7-D18CF5B8C5CA}"/>
    <cellStyle name="Note 6 3 5 11 2 2" xfId="37069" xr:uid="{01CD670B-DDE5-4259-82E6-E410AF97A2BA}"/>
    <cellStyle name="Note 6 3 5 11 3" xfId="37070" xr:uid="{F6FBC87A-AA96-43C3-ADE8-738CAD9D76D6}"/>
    <cellStyle name="Note 6 3 5 12" xfId="37071" xr:uid="{B041C5FE-A5F3-40BD-9107-C8F1F4D9D1B5}"/>
    <cellStyle name="Note 6 3 5 12 2" xfId="37072" xr:uid="{31425280-4792-4CAF-BB5B-6548CE4C8DF0}"/>
    <cellStyle name="Note 6 3 5 12 2 2" xfId="37073" xr:uid="{93A64FBB-7F89-41ED-B0E9-F91FD8D08C04}"/>
    <cellStyle name="Note 6 3 5 12 3" xfId="37074" xr:uid="{B6A5FBB9-A736-4DE6-9B55-07B3CFFBFCEA}"/>
    <cellStyle name="Note 6 3 5 13" xfId="37075" xr:uid="{3512DC21-5364-4C38-B4AF-53F4AE05BA9D}"/>
    <cellStyle name="Note 6 3 5 13 2" xfId="37076" xr:uid="{16D64912-60A9-4549-A009-4A62B56F8D52}"/>
    <cellStyle name="Note 6 3 5 13 2 2" xfId="37077" xr:uid="{452F0FB7-D239-418B-B1A6-B6221EAD0E23}"/>
    <cellStyle name="Note 6 3 5 13 3" xfId="37078" xr:uid="{2F18F675-FAAF-4E31-AF28-08F90EC66751}"/>
    <cellStyle name="Note 6 3 5 14" xfId="37079" xr:uid="{A90CFD1D-BA08-4A14-A2DC-E8E1BA8C264F}"/>
    <cellStyle name="Note 6 3 5 14 2" xfId="37080" xr:uid="{DEB80713-7075-455E-8FCC-468A466D729E}"/>
    <cellStyle name="Note 6 3 5 14 2 2" xfId="37081" xr:uid="{4397D77E-393F-4D11-A814-5EE0DFCE974B}"/>
    <cellStyle name="Note 6 3 5 14 3" xfId="37082" xr:uid="{F558C8A4-6E88-4148-83FF-7E7C3C14A3AE}"/>
    <cellStyle name="Note 6 3 5 15" xfId="37083" xr:uid="{FA0B9394-E2F9-4306-8EC7-FA96459F09E0}"/>
    <cellStyle name="Note 6 3 5 15 2" xfId="37084" xr:uid="{D9395C88-DAD4-412F-B013-B534C921539E}"/>
    <cellStyle name="Note 6 3 5 15 2 2" xfId="37085" xr:uid="{ACF5A444-67FD-458D-99C0-84D211B56A8C}"/>
    <cellStyle name="Note 6 3 5 15 3" xfId="37086" xr:uid="{DE271FC0-52EC-474F-84A7-06655AE700CF}"/>
    <cellStyle name="Note 6 3 5 16" xfId="37087" xr:uid="{72D47F9E-ED35-4E9F-8088-B407953C73AB}"/>
    <cellStyle name="Note 6 3 5 16 2" xfId="37088" xr:uid="{02DF972E-EB77-41D6-86AE-12591FFA36A7}"/>
    <cellStyle name="Note 6 3 5 16 2 2" xfId="37089" xr:uid="{B054DDB0-51E2-42CE-A358-E1870A2C9FD7}"/>
    <cellStyle name="Note 6 3 5 16 3" xfId="37090" xr:uid="{5050FC1B-DF90-412F-AB93-F5C68E99E446}"/>
    <cellStyle name="Note 6 3 5 17" xfId="37091" xr:uid="{6E2E279C-8FE4-418A-AD4B-AF41638CF545}"/>
    <cellStyle name="Note 6 3 5 17 2" xfId="37092" xr:uid="{44210E05-52AB-43FE-8E4F-09778D951F3D}"/>
    <cellStyle name="Note 6 3 5 17 2 2" xfId="37093" xr:uid="{0C3E2E79-89D3-4A19-9A83-94B3E1C5CD4B}"/>
    <cellStyle name="Note 6 3 5 17 3" xfId="37094" xr:uid="{CE177B96-0221-4A8E-8CEE-5971FBB4CB2B}"/>
    <cellStyle name="Note 6 3 5 18" xfId="37095" xr:uid="{9614A6E7-2433-433D-9224-233D3F99D6BC}"/>
    <cellStyle name="Note 6 3 5 18 2" xfId="37096" xr:uid="{E9CD4FAF-AF7B-444F-9057-71B0BCE2F6A6}"/>
    <cellStyle name="Note 6 3 5 18 2 2" xfId="37097" xr:uid="{BB6104D1-55A4-40F5-BECD-0B524C8A8AD6}"/>
    <cellStyle name="Note 6 3 5 18 3" xfId="37098" xr:uid="{03626D72-4712-4AAE-87F5-9A12B82C5186}"/>
    <cellStyle name="Note 6 3 5 19" xfId="37099" xr:uid="{3F8B2802-83F9-46EC-BECA-13E779D59C5E}"/>
    <cellStyle name="Note 6 3 5 19 2" xfId="37100" xr:uid="{A91CB0FF-C299-4BC8-B6DD-CBCB2CFB285F}"/>
    <cellStyle name="Note 6 3 5 19 2 2" xfId="37101" xr:uid="{D08320AB-ABA4-4E43-8061-E37100FD183A}"/>
    <cellStyle name="Note 6 3 5 19 3" xfId="37102" xr:uid="{2D73519A-BE7D-427F-A16A-43038CD5D75A}"/>
    <cellStyle name="Note 6 3 5 2" xfId="37103" xr:uid="{78E6BC5E-94B1-4F18-A748-4AC09AF6F7BA}"/>
    <cellStyle name="Note 6 3 5 2 2" xfId="37104" xr:uid="{4C8557E6-4543-40D8-B63C-6E7A4EB8B758}"/>
    <cellStyle name="Note 6 3 5 2 2 2" xfId="37105" xr:uid="{2039B2C2-4DF9-40ED-BD74-DEE0E0440238}"/>
    <cellStyle name="Note 6 3 5 2 3" xfId="37106" xr:uid="{9FFBD803-4B3E-440E-BF8D-7526B2502DBF}"/>
    <cellStyle name="Note 6 3 5 2 4" xfId="37107" xr:uid="{C11601E6-A876-4E65-8210-44E2865B05F6}"/>
    <cellStyle name="Note 6 3 5 20" xfId="37108" xr:uid="{438C458B-994F-414F-9EE8-875C7A2AB7B1}"/>
    <cellStyle name="Note 6 3 5 20 2" xfId="37109" xr:uid="{1153DCFD-4E3A-4950-8E37-B3B9C88EDADA}"/>
    <cellStyle name="Note 6 3 5 20 2 2" xfId="37110" xr:uid="{660BF5B2-803C-4E97-ABA0-1406147B6A4D}"/>
    <cellStyle name="Note 6 3 5 20 3" xfId="37111" xr:uid="{67735844-AF8C-4C30-B08C-0FB1432F6545}"/>
    <cellStyle name="Note 6 3 5 21" xfId="37112" xr:uid="{8D2CC53D-BE2F-4F28-9CCF-ECF4BE035757}"/>
    <cellStyle name="Note 6 3 5 21 2" xfId="37113" xr:uid="{38D82347-4BDF-4C07-AC59-6E2C892479C7}"/>
    <cellStyle name="Note 6 3 5 22" xfId="37114" xr:uid="{84BFBFB8-FCB0-48FB-99F2-D440C8FAFE2D}"/>
    <cellStyle name="Note 6 3 5 23" xfId="37115" xr:uid="{3A23FDA6-4220-4682-A647-AA1F2B478EA2}"/>
    <cellStyle name="Note 6 3 5 3" xfId="37116" xr:uid="{48B8D4A7-8583-4A8F-B04F-112B8F7CF831}"/>
    <cellStyle name="Note 6 3 5 3 2" xfId="37117" xr:uid="{A7D19142-294E-4FCE-B312-9E322D883943}"/>
    <cellStyle name="Note 6 3 5 3 2 2" xfId="37118" xr:uid="{57542593-C562-4BC5-BE71-705204EF9588}"/>
    <cellStyle name="Note 6 3 5 3 3" xfId="37119" xr:uid="{C103D2A6-53BE-4A50-ABF5-161F7A3A111D}"/>
    <cellStyle name="Note 6 3 5 4" xfId="37120" xr:uid="{01D3C838-C610-464C-A9ED-AC3FA714A13C}"/>
    <cellStyle name="Note 6 3 5 4 2" xfId="37121" xr:uid="{F145938E-73A4-40D8-82B1-DC58B237B7C2}"/>
    <cellStyle name="Note 6 3 5 4 2 2" xfId="37122" xr:uid="{F2710048-5D92-4FB5-81BB-A0C9ABBBBD9C}"/>
    <cellStyle name="Note 6 3 5 4 3" xfId="37123" xr:uid="{E1C9933E-DABB-4150-B317-DE53D38C96F0}"/>
    <cellStyle name="Note 6 3 5 5" xfId="37124" xr:uid="{DB1A77AE-27A1-438C-A1DD-67C6E0B1D3D0}"/>
    <cellStyle name="Note 6 3 5 5 2" xfId="37125" xr:uid="{856F3EBC-DB6E-4D27-BA19-3A03D5BDE3A3}"/>
    <cellStyle name="Note 6 3 5 5 2 2" xfId="37126" xr:uid="{C646B46A-2138-4C55-85FB-164FCEA4B7DA}"/>
    <cellStyle name="Note 6 3 5 5 3" xfId="37127" xr:uid="{4774D4D6-CB5E-4087-859D-2C2F8B96C542}"/>
    <cellStyle name="Note 6 3 5 6" xfId="37128" xr:uid="{AA1DD580-07E3-437A-B55F-1E95333CD65F}"/>
    <cellStyle name="Note 6 3 5 6 2" xfId="37129" xr:uid="{9D74351C-504C-4CA7-A60D-4DC0FA59A563}"/>
    <cellStyle name="Note 6 3 5 6 2 2" xfId="37130" xr:uid="{B25BB022-3961-4CEE-82BA-E514ED1C2DA6}"/>
    <cellStyle name="Note 6 3 5 6 3" xfId="37131" xr:uid="{EE584ADB-EAB4-497D-BB45-F9638B0DBD4B}"/>
    <cellStyle name="Note 6 3 5 7" xfId="37132" xr:uid="{F10998F7-99B0-4CB4-AA0E-D18EFD0B66C6}"/>
    <cellStyle name="Note 6 3 5 7 2" xfId="37133" xr:uid="{C263847A-64A1-42FE-B5DC-5B13612DB20D}"/>
    <cellStyle name="Note 6 3 5 7 2 2" xfId="37134" xr:uid="{28AAE76B-375A-4B8E-9B2A-FB567D9861B8}"/>
    <cellStyle name="Note 6 3 5 7 3" xfId="37135" xr:uid="{596E59A6-5FC4-401D-8898-00E46DA732D9}"/>
    <cellStyle name="Note 6 3 5 8" xfId="37136" xr:uid="{4329558E-ABE4-41BB-9190-3254C4A79D45}"/>
    <cellStyle name="Note 6 3 5 8 2" xfId="37137" xr:uid="{76EF9AE7-09CE-4D46-8843-65AD59793246}"/>
    <cellStyle name="Note 6 3 5 8 2 2" xfId="37138" xr:uid="{E8AC396E-75EE-412C-9874-1E89BF211E0F}"/>
    <cellStyle name="Note 6 3 5 8 3" xfId="37139" xr:uid="{EE1A1DD2-22AB-4E10-BED3-322E8FDA8C22}"/>
    <cellStyle name="Note 6 3 5 9" xfId="37140" xr:uid="{F62CE86B-D9F5-428C-9018-15CDE0B8E384}"/>
    <cellStyle name="Note 6 3 5 9 2" xfId="37141" xr:uid="{FFD68194-F3CE-43C6-92C0-A9543F9CBE0D}"/>
    <cellStyle name="Note 6 3 5 9 2 2" xfId="37142" xr:uid="{340A244D-AD43-4CE2-A86C-74653A054E5A}"/>
    <cellStyle name="Note 6 3 5 9 3" xfId="37143" xr:uid="{EDB77AE5-7226-41AE-866F-773589A5B854}"/>
    <cellStyle name="Note 6 3 6" xfId="37144" xr:uid="{11F98379-562C-4C21-9BA1-AC2A432B0801}"/>
    <cellStyle name="Note 6 3 6 2" xfId="37145" xr:uid="{AB886077-E33F-4C30-94A2-CA82397FF632}"/>
    <cellStyle name="Note 6 3 6 2 2" xfId="37146" xr:uid="{97C94DB9-4FE8-4790-8363-833EBC6E4F22}"/>
    <cellStyle name="Note 6 3 6 3" xfId="37147" xr:uid="{377C210F-3373-418D-ADFE-73F11FC98301}"/>
    <cellStyle name="Note 6 3 6 4" xfId="37148" xr:uid="{9CA7A338-7A37-4044-A8EB-AA6C36EA4215}"/>
    <cellStyle name="Note 6 3 7" xfId="37149" xr:uid="{D3A6FE70-4354-475F-8B18-A20B1357F0ED}"/>
    <cellStyle name="Note 6 3 7 2" xfId="37150" xr:uid="{75D4F54D-BBB4-438F-811B-63C8FA2424B5}"/>
    <cellStyle name="Note 6 3 7 2 2" xfId="37151" xr:uid="{80D499A1-FEF4-4AFB-B1F2-62AC8DFDA657}"/>
    <cellStyle name="Note 6 3 7 3" xfId="37152" xr:uid="{246AD1C9-FDC0-4825-B0FC-42F981918046}"/>
    <cellStyle name="Note 6 3 8" xfId="37153" xr:uid="{6873D165-DDED-422B-A274-EEDB13BF00C9}"/>
    <cellStyle name="Note 6 3 8 2" xfId="37154" xr:uid="{8EDD79C6-905D-4499-9A93-D54C68490066}"/>
    <cellStyle name="Note 6 3 8 2 2" xfId="37155" xr:uid="{B8DA324A-F495-4884-B2D3-F7133C284D65}"/>
    <cellStyle name="Note 6 3 8 3" xfId="37156" xr:uid="{19C30F68-EFFC-4EA9-A1E1-8C78FF7A1133}"/>
    <cellStyle name="Note 6 3 9" xfId="37157" xr:uid="{6FEF43A2-0FCC-4D19-A850-1DEE1965C667}"/>
    <cellStyle name="Note 6 3 9 2" xfId="37158" xr:uid="{1C2FCE79-17BF-4C4C-8F7C-78103EF3A30A}"/>
    <cellStyle name="Note 6 3 9 2 2" xfId="37159" xr:uid="{8768E4B6-6B67-43B5-B375-B7913BD6EF4A}"/>
    <cellStyle name="Note 6 3 9 3" xfId="37160" xr:uid="{501F994F-80D5-44CE-891D-4CD8204282DD}"/>
    <cellStyle name="Note 6 4" xfId="37161" xr:uid="{20CDA57C-8184-46F1-BD6A-67CADF178A9F}"/>
    <cellStyle name="Note 6 4 10" xfId="37162" xr:uid="{1E248CF5-BC5F-4DF1-9F29-C5C5114D495A}"/>
    <cellStyle name="Note 6 4 10 2" xfId="37163" xr:uid="{3ADF6EE3-8771-408A-BD94-087E5800B0D3}"/>
    <cellStyle name="Note 6 4 10 2 2" xfId="37164" xr:uid="{22F55A4A-5290-43DD-8958-655E48EC72F2}"/>
    <cellStyle name="Note 6 4 10 3" xfId="37165" xr:uid="{3D024240-FB4F-4054-8D6E-A761A2498140}"/>
    <cellStyle name="Note 6 4 11" xfId="37166" xr:uid="{0A4FB826-1082-4A6A-B0C6-F22FFE9EBDC8}"/>
    <cellStyle name="Note 6 4 11 2" xfId="37167" xr:uid="{A95FD03A-EC71-48DE-9F88-B466CE32631B}"/>
    <cellStyle name="Note 6 4 11 2 2" xfId="37168" xr:uid="{F0C434A0-E20E-4304-8EDD-1D9446E7E77A}"/>
    <cellStyle name="Note 6 4 11 3" xfId="37169" xr:uid="{114FF483-CFBC-4285-99C8-2E70069B574C}"/>
    <cellStyle name="Note 6 4 12" xfId="37170" xr:uid="{CD9EAB3E-35A0-4E8A-B4E7-129460B2F268}"/>
    <cellStyle name="Note 6 4 12 2" xfId="37171" xr:uid="{F9C95AB0-9473-4708-8586-85EEDE7178AC}"/>
    <cellStyle name="Note 6 4 12 2 2" xfId="37172" xr:uid="{DB5DA085-54F1-454D-BCF5-475821FB35DE}"/>
    <cellStyle name="Note 6 4 12 3" xfId="37173" xr:uid="{F1EC913D-F9C4-42B6-B934-E72AA17B949A}"/>
    <cellStyle name="Note 6 4 13" xfId="37174" xr:uid="{3139A994-DD84-458D-99EB-6CCA1089B7E2}"/>
    <cellStyle name="Note 6 4 13 2" xfId="37175" xr:uid="{8FFBC2F5-76B0-4A4D-AC2A-396DBF2FD5F3}"/>
    <cellStyle name="Note 6 4 13 2 2" xfId="37176" xr:uid="{78245B63-5BF1-41A3-98A6-6640C71448CD}"/>
    <cellStyle name="Note 6 4 13 3" xfId="37177" xr:uid="{5323A225-5B03-488E-816D-7A0CCE550199}"/>
    <cellStyle name="Note 6 4 14" xfId="37178" xr:uid="{0EFFD9F4-B990-4AD5-AC4C-3E6CF924B4A0}"/>
    <cellStyle name="Note 6 4 14 2" xfId="37179" xr:uid="{90DCEF47-106E-4903-97F2-48A5E9733796}"/>
    <cellStyle name="Note 6 4 14 2 2" xfId="37180" xr:uid="{B96F8EFC-0D63-4A6F-9030-3A53EF725283}"/>
    <cellStyle name="Note 6 4 14 3" xfId="37181" xr:uid="{D39BC194-5A76-46EC-B498-7BD1E47676F1}"/>
    <cellStyle name="Note 6 4 15" xfId="37182" xr:uid="{0DA925B7-F045-4CC4-B532-82F1CA0DA7EA}"/>
    <cellStyle name="Note 6 4 15 2" xfId="37183" xr:uid="{B51787E8-BB10-4EBE-B034-3E7EE7784763}"/>
    <cellStyle name="Note 6 4 15 2 2" xfId="37184" xr:uid="{587E37CD-DC6E-4D90-B5A5-23B6C0772E6E}"/>
    <cellStyle name="Note 6 4 15 3" xfId="37185" xr:uid="{40755E95-AF6E-45E4-9BDA-99AB4346016A}"/>
    <cellStyle name="Note 6 4 16" xfId="37186" xr:uid="{27AB07C8-82B8-467C-909F-E42660C2B7F3}"/>
    <cellStyle name="Note 6 4 16 2" xfId="37187" xr:uid="{74D1A22D-62EB-4B1D-ABEA-B85D2040E972}"/>
    <cellStyle name="Note 6 4 16 2 2" xfId="37188" xr:uid="{E3AC64A7-0C2D-411D-820A-1B7255252D20}"/>
    <cellStyle name="Note 6 4 16 3" xfId="37189" xr:uid="{D73B78D3-306C-4311-A1B9-B7ADE006BD01}"/>
    <cellStyle name="Note 6 4 17" xfId="37190" xr:uid="{0835A260-9AD3-497D-B09F-F355EFA61FFA}"/>
    <cellStyle name="Note 6 4 17 2" xfId="37191" xr:uid="{26D2C285-9B75-40F8-A403-5F366A591F29}"/>
    <cellStyle name="Note 6 4 17 2 2" xfId="37192" xr:uid="{1FBEF0D3-73BD-4CBD-9F48-C2D9E099FC57}"/>
    <cellStyle name="Note 6 4 17 3" xfId="37193" xr:uid="{141173C3-BA8E-4231-88A8-138BCE4337AB}"/>
    <cellStyle name="Note 6 4 18" xfId="37194" xr:uid="{F4BDDA1A-C895-4A19-B320-200457E50D3E}"/>
    <cellStyle name="Note 6 4 18 2" xfId="37195" xr:uid="{99622FBE-560D-447D-A621-031C0DD6E49C}"/>
    <cellStyle name="Note 6 4 19" xfId="37196" xr:uid="{2BCF2E10-F470-4A97-A57A-E73A13C11CAE}"/>
    <cellStyle name="Note 6 4 2" xfId="37197" xr:uid="{5DEC0D5D-0150-4077-98A6-97D816051424}"/>
    <cellStyle name="Note 6 4 2 10" xfId="37198" xr:uid="{9742E030-BDE1-4842-9AB2-6516BCE66052}"/>
    <cellStyle name="Note 6 4 2 10 2" xfId="37199" xr:uid="{6F646FE9-F241-4F24-9105-5F66C9628444}"/>
    <cellStyle name="Note 6 4 2 10 2 2" xfId="37200" xr:uid="{D41CF431-EAD0-4A74-9C84-5FB3BD286B16}"/>
    <cellStyle name="Note 6 4 2 10 3" xfId="37201" xr:uid="{DBE04678-E899-4EE7-BB3F-47D1123618A1}"/>
    <cellStyle name="Note 6 4 2 11" xfId="37202" xr:uid="{4059236A-4FA6-4E93-808E-15DFD6E4A9CC}"/>
    <cellStyle name="Note 6 4 2 11 2" xfId="37203" xr:uid="{A5DC5397-D461-429B-B884-949A45EFB0B0}"/>
    <cellStyle name="Note 6 4 2 11 2 2" xfId="37204" xr:uid="{105D15D3-3D9B-4929-B131-8B9ED17DBC4D}"/>
    <cellStyle name="Note 6 4 2 11 3" xfId="37205" xr:uid="{9279BB22-2080-49F1-A0A0-78AC15FAB9C4}"/>
    <cellStyle name="Note 6 4 2 12" xfId="37206" xr:uid="{11C87821-768B-44F6-8639-7661B70EDC5E}"/>
    <cellStyle name="Note 6 4 2 12 2" xfId="37207" xr:uid="{62AE2D5D-B683-4590-9F5D-000CDB781FC0}"/>
    <cellStyle name="Note 6 4 2 12 2 2" xfId="37208" xr:uid="{47BD20C5-5E7C-4DE9-B2C1-C879B2DDFB54}"/>
    <cellStyle name="Note 6 4 2 12 3" xfId="37209" xr:uid="{47B2ED30-A0B0-418B-9FE8-E2A981579781}"/>
    <cellStyle name="Note 6 4 2 13" xfId="37210" xr:uid="{B6CD6955-EBCB-4F44-A8B4-9C839A321303}"/>
    <cellStyle name="Note 6 4 2 13 2" xfId="37211" xr:uid="{A4874840-1440-452E-B0DF-494556EBEAC2}"/>
    <cellStyle name="Note 6 4 2 13 2 2" xfId="37212" xr:uid="{633A7C8C-A7C8-4485-92AF-2165ED3F2F77}"/>
    <cellStyle name="Note 6 4 2 13 3" xfId="37213" xr:uid="{B7342FEC-D20B-4424-941C-1478D1806F5E}"/>
    <cellStyle name="Note 6 4 2 14" xfId="37214" xr:uid="{2A79E6FE-AD58-4EFA-AC02-874852DE73D3}"/>
    <cellStyle name="Note 6 4 2 14 2" xfId="37215" xr:uid="{E1E9AFF5-2BA2-4E1B-85AE-FD3B30FC463B}"/>
    <cellStyle name="Note 6 4 2 14 2 2" xfId="37216" xr:uid="{8C9CE35E-A58D-476A-B3C9-247EFEE4FBDD}"/>
    <cellStyle name="Note 6 4 2 14 3" xfId="37217" xr:uid="{3E3E0E65-4C77-4A60-91EC-F6D428E65EF6}"/>
    <cellStyle name="Note 6 4 2 15" xfId="37218" xr:uid="{29840DC0-6234-4742-9126-1A4D08719646}"/>
    <cellStyle name="Note 6 4 2 15 2" xfId="37219" xr:uid="{B3FBDD85-9F13-47DA-81E8-B21D60E08EEC}"/>
    <cellStyle name="Note 6 4 2 15 2 2" xfId="37220" xr:uid="{2BB41D4A-33EC-4337-99A9-E58E801CBBD5}"/>
    <cellStyle name="Note 6 4 2 15 3" xfId="37221" xr:uid="{7E786B5F-A10C-41B3-8765-D5658DCC4A66}"/>
    <cellStyle name="Note 6 4 2 16" xfId="37222" xr:uid="{6FF95C48-1846-46E6-8528-84726C0E9382}"/>
    <cellStyle name="Note 6 4 2 16 2" xfId="37223" xr:uid="{A63A390F-969C-475D-90E6-90ADA2570C9E}"/>
    <cellStyle name="Note 6 4 2 16 2 2" xfId="37224" xr:uid="{5A8CBB99-F540-4604-9529-BC7C4449C7EB}"/>
    <cellStyle name="Note 6 4 2 16 3" xfId="37225" xr:uid="{9560437A-1C51-4F63-88EF-9DD452DADC27}"/>
    <cellStyle name="Note 6 4 2 17" xfId="37226" xr:uid="{2221B023-BE94-43E5-B1EC-D7CC5EFE6748}"/>
    <cellStyle name="Note 6 4 2 17 2" xfId="37227" xr:uid="{9ABF0990-008A-48FA-BF86-3415DD66C490}"/>
    <cellStyle name="Note 6 4 2 17 2 2" xfId="37228" xr:uid="{58EDF5A7-CC35-4E95-8E87-43817028E448}"/>
    <cellStyle name="Note 6 4 2 17 3" xfId="37229" xr:uid="{D33DD522-567E-4473-80F6-0F877A435357}"/>
    <cellStyle name="Note 6 4 2 18" xfId="37230" xr:uid="{86F74EF5-D2A1-4CD2-9462-E296B43083C2}"/>
    <cellStyle name="Note 6 4 2 18 2" xfId="37231" xr:uid="{84A13C8B-1654-4EC8-A548-BC2105F3FAC0}"/>
    <cellStyle name="Note 6 4 2 18 2 2" xfId="37232" xr:uid="{E5207AB1-605A-4C2A-A03A-72B652E368AF}"/>
    <cellStyle name="Note 6 4 2 18 3" xfId="37233" xr:uid="{7B7A465A-4D77-43C5-967E-B405B476E088}"/>
    <cellStyle name="Note 6 4 2 19" xfId="37234" xr:uid="{952C6A8C-1E0E-463C-A64A-FE6E48745E59}"/>
    <cellStyle name="Note 6 4 2 19 2" xfId="37235" xr:uid="{EAE86317-3164-429B-95E5-AB35CC736D3B}"/>
    <cellStyle name="Note 6 4 2 19 2 2" xfId="37236" xr:uid="{821D8696-CA78-4CD9-8D0A-47128F2E4D72}"/>
    <cellStyle name="Note 6 4 2 19 3" xfId="37237" xr:uid="{37D36366-5F1C-4394-ACE0-98AF75E696D3}"/>
    <cellStyle name="Note 6 4 2 2" xfId="37238" xr:uid="{8783CC06-66D7-4D99-B4BF-6914822F329E}"/>
    <cellStyle name="Note 6 4 2 2 2" xfId="37239" xr:uid="{8920D7C8-3F4A-406D-BE84-3377B674460D}"/>
    <cellStyle name="Note 6 4 2 2 2 2" xfId="37240" xr:uid="{E8F0FF46-E5AB-4983-BB8C-03B121B5E45F}"/>
    <cellStyle name="Note 6 4 2 2 2 2 2" xfId="37241" xr:uid="{64652981-D5D5-4A5E-BD25-8B1EBEFE6F7C}"/>
    <cellStyle name="Note 6 4 2 2 2 3" xfId="37242" xr:uid="{1197CF5C-9D28-491E-B65F-7E2842D8452D}"/>
    <cellStyle name="Note 6 4 2 2 2 4" xfId="37243" xr:uid="{C0F90867-45C9-4AE9-B975-F87776DFDFFC}"/>
    <cellStyle name="Note 6 4 2 2 3" xfId="37244" xr:uid="{552CC34A-8631-4633-8EDB-09D6C57A94BF}"/>
    <cellStyle name="Note 6 4 2 2 3 2" xfId="37245" xr:uid="{CD8F5E24-E92A-4FC8-878E-493C2BB9C5C6}"/>
    <cellStyle name="Note 6 4 2 2 4" xfId="37246" xr:uid="{DE4AA9AF-A279-40FF-B35F-CD4017BFAC1E}"/>
    <cellStyle name="Note 6 4 2 2 5" xfId="37247" xr:uid="{75FCB356-1EE6-48EC-B962-A13A35623E12}"/>
    <cellStyle name="Note 6 4 2 20" xfId="37248" xr:uid="{17862110-5DA6-4AE7-B871-202CA1017BD3}"/>
    <cellStyle name="Note 6 4 2 20 2" xfId="37249" xr:uid="{A1E27A5F-680E-410C-AB7C-228627B3FDCB}"/>
    <cellStyle name="Note 6 4 2 20 2 2" xfId="37250" xr:uid="{DDD57D1A-515D-4408-A7CC-7A84AC3AE76B}"/>
    <cellStyle name="Note 6 4 2 20 3" xfId="37251" xr:uid="{B7A5A7C7-EEA1-40CD-87C3-7D0BDDF92155}"/>
    <cellStyle name="Note 6 4 2 21" xfId="37252" xr:uid="{2C24F656-E1ED-407B-B7CF-1504BD6CD5EE}"/>
    <cellStyle name="Note 6 4 2 21 2" xfId="37253" xr:uid="{644C3000-FF91-42BD-B153-3E66E70219FA}"/>
    <cellStyle name="Note 6 4 2 22" xfId="37254" xr:uid="{FD0FE8BB-5C80-498C-BB23-A23B9C3FC4B6}"/>
    <cellStyle name="Note 6 4 2 23" xfId="37255" xr:uid="{1EC28B98-D9A8-4A7B-99F2-2CB6500DC942}"/>
    <cellStyle name="Note 6 4 2 3" xfId="37256" xr:uid="{855B8645-CB5C-4A04-8FE4-8AFD7196B301}"/>
    <cellStyle name="Note 6 4 2 3 2" xfId="37257" xr:uid="{624B2329-4CE6-4447-ADE9-95CBBC477E81}"/>
    <cellStyle name="Note 6 4 2 3 2 2" xfId="37258" xr:uid="{959EA258-A066-47A0-BEC8-78C77DE34119}"/>
    <cellStyle name="Note 6 4 2 3 2 3" xfId="37259" xr:uid="{FC5453B8-79C0-4D87-971A-094B7CAB5507}"/>
    <cellStyle name="Note 6 4 2 3 3" xfId="37260" xr:uid="{AA87D16E-E15E-418C-AB6D-46D1A0D3DA4B}"/>
    <cellStyle name="Note 6 4 2 3 3 2" xfId="37261" xr:uid="{DD280BC3-7A53-4233-8704-7AC227860574}"/>
    <cellStyle name="Note 6 4 2 3 4" xfId="37262" xr:uid="{ADBA0699-D914-47ED-BCC8-DFC1DF675286}"/>
    <cellStyle name="Note 6 4 2 4" xfId="37263" xr:uid="{1E734DA5-F536-4EC3-AD74-A822B2B9FDE8}"/>
    <cellStyle name="Note 6 4 2 4 2" xfId="37264" xr:uid="{988F5C59-EFB0-4E30-BD37-73E713265B1B}"/>
    <cellStyle name="Note 6 4 2 4 2 2" xfId="37265" xr:uid="{46350CA0-D2AC-4D6D-A6C1-72FF01618838}"/>
    <cellStyle name="Note 6 4 2 4 3" xfId="37266" xr:uid="{91EF3B88-399B-44E9-A7FE-F9042D6DEF59}"/>
    <cellStyle name="Note 6 4 2 4 4" xfId="37267" xr:uid="{B88CCF58-2C99-4221-9B46-B889AB25B217}"/>
    <cellStyle name="Note 6 4 2 5" xfId="37268" xr:uid="{097ED20D-F09A-4649-ABCD-9E1AECF90CED}"/>
    <cellStyle name="Note 6 4 2 5 2" xfId="37269" xr:uid="{08BE6BF9-E4CE-43EA-990E-4FA632D97D78}"/>
    <cellStyle name="Note 6 4 2 5 2 2" xfId="37270" xr:uid="{1EA8AA07-5498-4334-878A-217109EE4C89}"/>
    <cellStyle name="Note 6 4 2 5 3" xfId="37271" xr:uid="{5D550CFE-5F27-463D-828B-92A50A59C16F}"/>
    <cellStyle name="Note 6 4 2 5 4" xfId="37272" xr:uid="{979C834D-BB3B-4C50-A778-DB2BF202D9B4}"/>
    <cellStyle name="Note 6 4 2 6" xfId="37273" xr:uid="{D8D73962-8128-461F-B661-9AD422CDDF3D}"/>
    <cellStyle name="Note 6 4 2 6 2" xfId="37274" xr:uid="{42A503E3-C457-4952-A94E-925A7E82BB45}"/>
    <cellStyle name="Note 6 4 2 6 2 2" xfId="37275" xr:uid="{2A580AA8-4CAE-4E23-B5C0-2C89942CA657}"/>
    <cellStyle name="Note 6 4 2 6 3" xfId="37276" xr:uid="{EB0F882E-D919-4C23-95D2-A84E51A4920B}"/>
    <cellStyle name="Note 6 4 2 7" xfId="37277" xr:uid="{B491A82E-B074-42E8-BBD4-785B3CD46761}"/>
    <cellStyle name="Note 6 4 2 7 2" xfId="37278" xr:uid="{808EECAB-9904-4C7F-85D7-5BE857A43A16}"/>
    <cellStyle name="Note 6 4 2 7 2 2" xfId="37279" xr:uid="{A5C39C24-B264-4614-863F-5FFC5978CDE9}"/>
    <cellStyle name="Note 6 4 2 7 3" xfId="37280" xr:uid="{3BE0C157-01CA-45E8-9396-955C1F921080}"/>
    <cellStyle name="Note 6 4 2 8" xfId="37281" xr:uid="{F31D9AEC-44FB-405C-8437-5E8C5DE52B36}"/>
    <cellStyle name="Note 6 4 2 8 2" xfId="37282" xr:uid="{3FDBB5BB-EADD-48D0-83EC-57A7E81FAC24}"/>
    <cellStyle name="Note 6 4 2 8 2 2" xfId="37283" xr:uid="{918AF13E-D4AD-4F5F-8F29-9BA0BF80779C}"/>
    <cellStyle name="Note 6 4 2 8 3" xfId="37284" xr:uid="{D1B33ED5-E654-4800-BAC9-3A2C39413904}"/>
    <cellStyle name="Note 6 4 2 9" xfId="37285" xr:uid="{5B06FE8B-978B-4ACF-B182-FE22DA41DFC2}"/>
    <cellStyle name="Note 6 4 2 9 2" xfId="37286" xr:uid="{DC698AC6-72AC-4FAB-BBEC-125531F9C4F7}"/>
    <cellStyle name="Note 6 4 2 9 2 2" xfId="37287" xr:uid="{CF3439E8-4B84-4E90-9F8D-60C918F4E8C2}"/>
    <cellStyle name="Note 6 4 2 9 3" xfId="37288" xr:uid="{701FA9F0-946E-4739-B6FE-1B48B7ADD76E}"/>
    <cellStyle name="Note 6 4 20" xfId="37289" xr:uid="{1FCC2253-2E03-4713-827F-017E1183A532}"/>
    <cellStyle name="Note 6 4 3" xfId="37290" xr:uid="{5FD7228A-5D6D-4C9E-82FA-283914D5D119}"/>
    <cellStyle name="Note 6 4 3 2" xfId="37291" xr:uid="{158F0889-4DE8-4089-AA67-4FA3ECD7D361}"/>
    <cellStyle name="Note 6 4 3 2 2" xfId="37292" xr:uid="{D7124D5B-D4D1-490B-9266-B81DA19491CA}"/>
    <cellStyle name="Note 6 4 3 2 2 2" xfId="37293" xr:uid="{575E3488-37F8-4310-B9B1-19FF5483E784}"/>
    <cellStyle name="Note 6 4 3 2 3" xfId="37294" xr:uid="{4E52F81C-0448-45D6-B561-EDB971894B0D}"/>
    <cellStyle name="Note 6 4 3 2 4" xfId="37295" xr:uid="{E3674D92-EE2C-4517-B7ED-435C0B9D262C}"/>
    <cellStyle name="Note 6 4 3 3" xfId="37296" xr:uid="{9CC0091C-347E-447B-80CC-80EC8849018F}"/>
    <cellStyle name="Note 6 4 3 3 2" xfId="37297" xr:uid="{6C856599-9AB4-44A2-A4E6-8B751E6C8193}"/>
    <cellStyle name="Note 6 4 3 4" xfId="37298" xr:uid="{C8826FEB-1C06-4774-AA95-3887BAB6A352}"/>
    <cellStyle name="Note 6 4 3 5" xfId="37299" xr:uid="{AD128E90-0C28-4DE8-8BA3-16696689B8E1}"/>
    <cellStyle name="Note 6 4 4" xfId="37300" xr:uid="{B7442FE3-D33B-4FD8-A599-F85B2467D7B3}"/>
    <cellStyle name="Note 6 4 4 2" xfId="37301" xr:uid="{75985436-960B-42CD-9652-0A5A13499874}"/>
    <cellStyle name="Note 6 4 4 2 2" xfId="37302" xr:uid="{00CF766D-B248-4310-9D0E-B3136A1B368C}"/>
    <cellStyle name="Note 6 4 4 2 3" xfId="37303" xr:uid="{2CFDBCA9-0294-4971-BF39-3371030AB4EE}"/>
    <cellStyle name="Note 6 4 4 3" xfId="37304" xr:uid="{AE846C7D-3332-4D9B-BF71-FE3BACE25F64}"/>
    <cellStyle name="Note 6 4 4 3 2" xfId="37305" xr:uid="{5DFC6DF4-3F41-47D6-AC81-9E31AE9CA1ED}"/>
    <cellStyle name="Note 6 4 4 4" xfId="37306" xr:uid="{9124583F-D3F8-4B5C-8E59-2DAB3FF276D4}"/>
    <cellStyle name="Note 6 4 5" xfId="37307" xr:uid="{292FBA49-9AEA-4DCA-8767-E5A7E9A4FB31}"/>
    <cellStyle name="Note 6 4 5 2" xfId="37308" xr:uid="{3DA23DD2-7864-495C-8151-82CF574FD37C}"/>
    <cellStyle name="Note 6 4 5 2 2" xfId="37309" xr:uid="{54A5242B-6A0B-4C1A-BBFA-244DC0D2E9E2}"/>
    <cellStyle name="Note 6 4 5 2 3" xfId="37310" xr:uid="{922B86D0-BE09-4D87-BD71-F0724D8A1E76}"/>
    <cellStyle name="Note 6 4 5 3" xfId="37311" xr:uid="{56E7C0B0-FE69-4864-BE54-3FEC8B5D5F82}"/>
    <cellStyle name="Note 6 4 5 4" xfId="37312" xr:uid="{34F8B1CB-2AB9-493A-BDDD-C383D6D2295B}"/>
    <cellStyle name="Note 6 4 6" xfId="37313" xr:uid="{215B194E-A3E0-4899-9A2B-3F2CA49B7B94}"/>
    <cellStyle name="Note 6 4 6 2" xfId="37314" xr:uid="{6BFDC2EF-AEC7-4CBA-95D5-66A8F32A8331}"/>
    <cellStyle name="Note 6 4 6 2 2" xfId="37315" xr:uid="{17141BAD-BB22-4C7B-88C7-A2BF0A553A57}"/>
    <cellStyle name="Note 6 4 6 3" xfId="37316" xr:uid="{10B0AB71-EBE4-4A7D-A3FD-B116666D4940}"/>
    <cellStyle name="Note 6 4 6 4" xfId="37317" xr:uid="{001967CC-386B-4F58-AFC9-3767C59EA96F}"/>
    <cellStyle name="Note 6 4 7" xfId="37318" xr:uid="{1D5CECEC-BA6E-40E4-B1EF-4601AD0070CE}"/>
    <cellStyle name="Note 6 4 7 2" xfId="37319" xr:uid="{CDAE455E-8488-4BE4-A82D-6F77977B682D}"/>
    <cellStyle name="Note 6 4 7 2 2" xfId="37320" xr:uid="{3959C360-CAD8-4C71-9042-CA629359686F}"/>
    <cellStyle name="Note 6 4 7 3" xfId="37321" xr:uid="{CCA4E7CC-84ED-44AE-A84C-CFCDD42ADF04}"/>
    <cellStyle name="Note 6 4 8" xfId="37322" xr:uid="{4B4A96E0-32E9-455C-AECA-1BE0338C31D2}"/>
    <cellStyle name="Note 6 4 8 2" xfId="37323" xr:uid="{A77A626D-3FFC-4030-B428-A67EBB0B9730}"/>
    <cellStyle name="Note 6 4 8 2 2" xfId="37324" xr:uid="{97DE12F4-6C8D-4745-8BF1-619166953DD9}"/>
    <cellStyle name="Note 6 4 8 3" xfId="37325" xr:uid="{0BF6E6E1-F3F4-4530-B3B7-8079E1A6C3D5}"/>
    <cellStyle name="Note 6 4 9" xfId="37326" xr:uid="{053C29D5-8FA5-44AB-95DC-536C59B8021B}"/>
    <cellStyle name="Note 6 4 9 2" xfId="37327" xr:uid="{685DE4A0-E0CA-4FDA-96F5-2CB7301FF036}"/>
    <cellStyle name="Note 6 4 9 2 2" xfId="37328" xr:uid="{9D1535A3-C321-491C-A669-3774CF7CB346}"/>
    <cellStyle name="Note 6 4 9 3" xfId="37329" xr:uid="{31BE7903-9221-4000-BE10-BCE472A19AC8}"/>
    <cellStyle name="Note 6 5" xfId="37330" xr:uid="{6E2CC2C5-3F9C-49A1-92BF-57EE0E45E456}"/>
    <cellStyle name="Note 6 5 10" xfId="37331" xr:uid="{972B8278-D986-4D23-9D83-0AC5B992B3F0}"/>
    <cellStyle name="Note 6 5 10 2" xfId="37332" xr:uid="{2158915D-E84C-4825-A082-0729F976B12D}"/>
    <cellStyle name="Note 6 5 10 2 2" xfId="37333" xr:uid="{FA4FDCAB-B0D1-4949-8539-9B65A106B318}"/>
    <cellStyle name="Note 6 5 10 3" xfId="37334" xr:uid="{FBB24DEA-DEC1-4148-9D0E-7B077AB99AD2}"/>
    <cellStyle name="Note 6 5 11" xfId="37335" xr:uid="{72AB2A84-FE7B-48B9-AF75-CDF9FE714E96}"/>
    <cellStyle name="Note 6 5 11 2" xfId="37336" xr:uid="{FA84A8CD-1098-4C01-AF4A-0384009FD19E}"/>
    <cellStyle name="Note 6 5 11 2 2" xfId="37337" xr:uid="{7DF0060E-DA3E-4E05-B77C-84F03B214705}"/>
    <cellStyle name="Note 6 5 11 3" xfId="37338" xr:uid="{0FFD9C55-414D-4AAD-92EB-ED0B1A1AD1BF}"/>
    <cellStyle name="Note 6 5 12" xfId="37339" xr:uid="{32680E76-F06B-421E-8146-6450C7E66D40}"/>
    <cellStyle name="Note 6 5 12 2" xfId="37340" xr:uid="{60A78EB8-0B97-4DAD-A1A0-E5CF80631F50}"/>
    <cellStyle name="Note 6 5 12 2 2" xfId="37341" xr:uid="{448AA7E7-FAEC-48FA-ABDA-AD66179A9BFF}"/>
    <cellStyle name="Note 6 5 12 3" xfId="37342" xr:uid="{FDCC2BB6-EE54-425E-99A8-82D930DE1744}"/>
    <cellStyle name="Note 6 5 13" xfId="37343" xr:uid="{0C569F5A-092F-4732-A34E-47004D3F8BAE}"/>
    <cellStyle name="Note 6 5 13 2" xfId="37344" xr:uid="{BCC80DAF-E8CE-40A9-9EAB-DE75D0375E49}"/>
    <cellStyle name="Note 6 5 13 2 2" xfId="37345" xr:uid="{714D613D-E560-498C-B731-CFE63F593A4C}"/>
    <cellStyle name="Note 6 5 13 3" xfId="37346" xr:uid="{4A9641B3-4DF9-44F2-BF80-1107C7613072}"/>
    <cellStyle name="Note 6 5 14" xfId="37347" xr:uid="{1AA1301A-A488-48CD-A13F-7903B9B59741}"/>
    <cellStyle name="Note 6 5 14 2" xfId="37348" xr:uid="{16918CDC-2166-4992-9C03-425627581ACE}"/>
    <cellStyle name="Note 6 5 14 2 2" xfId="37349" xr:uid="{A584EAB4-E5B0-43E3-A957-0D7589C97C63}"/>
    <cellStyle name="Note 6 5 14 3" xfId="37350" xr:uid="{69A58D86-18C4-4105-A0D5-83782310133E}"/>
    <cellStyle name="Note 6 5 15" xfId="37351" xr:uid="{69D68CA4-C0D6-43F4-90D0-2971DB9997DE}"/>
    <cellStyle name="Note 6 5 15 2" xfId="37352" xr:uid="{8D3D73C7-843A-40C7-BDF7-99D87538CDC2}"/>
    <cellStyle name="Note 6 5 15 2 2" xfId="37353" xr:uid="{5F6BBEFF-9B9D-48E4-BACA-837963E09578}"/>
    <cellStyle name="Note 6 5 15 3" xfId="37354" xr:uid="{1CD59A75-BD36-43DD-B7E1-1F507701BF30}"/>
    <cellStyle name="Note 6 5 16" xfId="37355" xr:uid="{7DD396CE-7B53-429B-8249-92B5BD362B9F}"/>
    <cellStyle name="Note 6 5 16 2" xfId="37356" xr:uid="{F73C2984-CF6D-41CE-ABD0-F0F979259579}"/>
    <cellStyle name="Note 6 5 16 2 2" xfId="37357" xr:uid="{64ED1080-2FDB-4A1C-8E79-367E8FF4C836}"/>
    <cellStyle name="Note 6 5 16 3" xfId="37358" xr:uid="{CAF0EC85-CA29-42E2-8299-76DDC641AA90}"/>
    <cellStyle name="Note 6 5 17" xfId="37359" xr:uid="{CD4A61F1-B4E7-4A3F-BFB6-B2F75FBA0AF1}"/>
    <cellStyle name="Note 6 5 17 2" xfId="37360" xr:uid="{684B330A-25D3-4F00-BCEB-6C339F197F29}"/>
    <cellStyle name="Note 6 5 17 2 2" xfId="37361" xr:uid="{802B89B0-6D5A-446F-AE59-50F914B4CC81}"/>
    <cellStyle name="Note 6 5 17 3" xfId="37362" xr:uid="{386582E9-6CB7-433E-A936-B8254632896C}"/>
    <cellStyle name="Note 6 5 18" xfId="37363" xr:uid="{4BE1AD69-D163-4A4B-B7E6-117B5786D511}"/>
    <cellStyle name="Note 6 5 18 2" xfId="37364" xr:uid="{AC9F7BB4-CB88-43D2-BBA6-02C40667DB5D}"/>
    <cellStyle name="Note 6 5 19" xfId="37365" xr:uid="{6399D197-1668-4F45-A4BC-6C9A12B15795}"/>
    <cellStyle name="Note 6 5 2" xfId="37366" xr:uid="{28B3FBC3-CE1F-42E6-BC77-713CB138AEE9}"/>
    <cellStyle name="Note 6 5 2 10" xfId="37367" xr:uid="{9F5AEA22-28C5-45F1-B4FA-21CB47819BB7}"/>
    <cellStyle name="Note 6 5 2 10 2" xfId="37368" xr:uid="{B0C05D30-5DD1-455F-8C75-67935190CDC8}"/>
    <cellStyle name="Note 6 5 2 10 2 2" xfId="37369" xr:uid="{21FAA9F9-E6A9-4F95-AA4C-22684D0C7074}"/>
    <cellStyle name="Note 6 5 2 10 3" xfId="37370" xr:uid="{004C1666-39A4-4A13-8115-B1E23AEAFE6C}"/>
    <cellStyle name="Note 6 5 2 11" xfId="37371" xr:uid="{35C8AEDF-934C-4EFF-B8CE-9232C600906A}"/>
    <cellStyle name="Note 6 5 2 11 2" xfId="37372" xr:uid="{8E0B9676-F0C8-4DF8-8FFB-D9C63D4D85FB}"/>
    <cellStyle name="Note 6 5 2 11 2 2" xfId="37373" xr:uid="{2AA63AD1-B861-4E7C-831F-C71C3C99B589}"/>
    <cellStyle name="Note 6 5 2 11 3" xfId="37374" xr:uid="{E76635CF-110E-45C8-A563-676253827532}"/>
    <cellStyle name="Note 6 5 2 12" xfId="37375" xr:uid="{6C89EDD3-06EC-4836-A42C-64364B83B7D6}"/>
    <cellStyle name="Note 6 5 2 12 2" xfId="37376" xr:uid="{5BB59C7B-1384-4D60-ACA5-0FD7ED40935D}"/>
    <cellStyle name="Note 6 5 2 12 2 2" xfId="37377" xr:uid="{EE089FB3-B07E-41A7-978E-8AB7CC4DBA70}"/>
    <cellStyle name="Note 6 5 2 12 3" xfId="37378" xr:uid="{9C7B60B5-28E5-4880-A014-AA2AAECFD5B1}"/>
    <cellStyle name="Note 6 5 2 13" xfId="37379" xr:uid="{7E9691BB-B084-4653-BBCE-90386A11144E}"/>
    <cellStyle name="Note 6 5 2 13 2" xfId="37380" xr:uid="{61FA971A-94A0-4ED8-9095-E38E612640A9}"/>
    <cellStyle name="Note 6 5 2 13 2 2" xfId="37381" xr:uid="{30A2D2F8-8B0C-4E49-90E4-74C5FF9EF2C7}"/>
    <cellStyle name="Note 6 5 2 13 3" xfId="37382" xr:uid="{F1865261-534C-40DC-BE66-92BD7C7FC930}"/>
    <cellStyle name="Note 6 5 2 14" xfId="37383" xr:uid="{3CA84A2A-F274-4019-B5B5-2A4554C7ABE4}"/>
    <cellStyle name="Note 6 5 2 14 2" xfId="37384" xr:uid="{B91739E2-0206-445B-9E9C-A483674402DE}"/>
    <cellStyle name="Note 6 5 2 14 2 2" xfId="37385" xr:uid="{1F4A99A0-0140-4273-8EC2-88271DAA09E6}"/>
    <cellStyle name="Note 6 5 2 14 3" xfId="37386" xr:uid="{B27C6328-2620-4A9D-81A7-183E74839DFB}"/>
    <cellStyle name="Note 6 5 2 15" xfId="37387" xr:uid="{9936B452-2E88-40E5-B1E2-A2FFF78064EB}"/>
    <cellStyle name="Note 6 5 2 15 2" xfId="37388" xr:uid="{B85AEC48-ACE2-4343-A5FC-4956CC3E2D86}"/>
    <cellStyle name="Note 6 5 2 15 2 2" xfId="37389" xr:uid="{7DC942FA-F5B4-49D7-B260-B80873F74B5E}"/>
    <cellStyle name="Note 6 5 2 15 3" xfId="37390" xr:uid="{007B4718-1E4A-4226-A3C6-128E20B18040}"/>
    <cellStyle name="Note 6 5 2 16" xfId="37391" xr:uid="{76B4F7B0-84DB-4CB8-9FFA-57BD3FA7720C}"/>
    <cellStyle name="Note 6 5 2 16 2" xfId="37392" xr:uid="{048FE661-9FB0-467B-956F-1F918A57CB16}"/>
    <cellStyle name="Note 6 5 2 16 2 2" xfId="37393" xr:uid="{4162EA43-C699-4A9C-A343-69CCB8A743B8}"/>
    <cellStyle name="Note 6 5 2 16 3" xfId="37394" xr:uid="{116B033C-2FD9-456A-B57F-7FACF3BB32EE}"/>
    <cellStyle name="Note 6 5 2 17" xfId="37395" xr:uid="{D5A1E530-D148-415F-8C84-E876D70EAE7B}"/>
    <cellStyle name="Note 6 5 2 17 2" xfId="37396" xr:uid="{19C7109E-EC1B-431C-A100-BB53CF2BAF4E}"/>
    <cellStyle name="Note 6 5 2 17 2 2" xfId="37397" xr:uid="{6A34290A-EF2E-437C-9EBA-E04A3AA9E896}"/>
    <cellStyle name="Note 6 5 2 17 3" xfId="37398" xr:uid="{A62A4F06-A053-4168-9896-527D0E2B3702}"/>
    <cellStyle name="Note 6 5 2 18" xfId="37399" xr:uid="{B4ED2FD7-D10B-46CB-A188-D1F0CA8BF6B3}"/>
    <cellStyle name="Note 6 5 2 18 2" xfId="37400" xr:uid="{B056B39D-5E4F-4F10-A855-D2E5A2428E5C}"/>
    <cellStyle name="Note 6 5 2 18 2 2" xfId="37401" xr:uid="{AA61B365-E70D-4F91-AF5D-AAF02F04B5C0}"/>
    <cellStyle name="Note 6 5 2 18 3" xfId="37402" xr:uid="{5310DE12-BD70-40EC-B148-4CE9500B05D7}"/>
    <cellStyle name="Note 6 5 2 19" xfId="37403" xr:uid="{64A49024-38F1-4EAA-BDFF-CB4D95718391}"/>
    <cellStyle name="Note 6 5 2 19 2" xfId="37404" xr:uid="{48CA42F0-0428-47BE-AC97-6F77EB5BD428}"/>
    <cellStyle name="Note 6 5 2 19 2 2" xfId="37405" xr:uid="{F1CE421F-8092-4892-8E88-544554D2544A}"/>
    <cellStyle name="Note 6 5 2 19 3" xfId="37406" xr:uid="{AB0343AA-9037-4561-B7BE-0BBB93F7D33F}"/>
    <cellStyle name="Note 6 5 2 2" xfId="37407" xr:uid="{262844D7-5966-4DE2-9B7C-894B2AA4FBAE}"/>
    <cellStyle name="Note 6 5 2 2 2" xfId="37408" xr:uid="{6AD64EE2-C4E5-4474-9A50-9CA195919BE9}"/>
    <cellStyle name="Note 6 5 2 2 2 2" xfId="37409" xr:uid="{26768215-A93E-446C-889A-824B808E2E30}"/>
    <cellStyle name="Note 6 5 2 2 2 2 2" xfId="37410" xr:uid="{D05B4E41-8B28-4F06-BC1C-83E56A12A2EE}"/>
    <cellStyle name="Note 6 5 2 2 2 3" xfId="37411" xr:uid="{952DBE4C-5DE2-42D4-A7EC-0AE69DBD0617}"/>
    <cellStyle name="Note 6 5 2 2 2 4" xfId="37412" xr:uid="{38DE46C7-CC12-4C91-88C0-0D92B456F088}"/>
    <cellStyle name="Note 6 5 2 2 3" xfId="37413" xr:uid="{1494C4A5-504B-4E50-A8B6-B4D8FB0FEE89}"/>
    <cellStyle name="Note 6 5 2 2 3 2" xfId="37414" xr:uid="{0AEC2A1F-DA2E-4AFA-98BA-DAFE3D6DCDD0}"/>
    <cellStyle name="Note 6 5 2 2 4" xfId="37415" xr:uid="{F1400BDD-D578-48C7-8F46-AA7ADBB6EC13}"/>
    <cellStyle name="Note 6 5 2 2 5" xfId="37416" xr:uid="{BDDC5B30-3DE6-4C7B-9C01-5F677191C1D6}"/>
    <cellStyle name="Note 6 5 2 20" xfId="37417" xr:uid="{709523A4-4604-45B9-88E5-4BA937FABBE4}"/>
    <cellStyle name="Note 6 5 2 20 2" xfId="37418" xr:uid="{B9C7ABB1-B143-471E-9450-3A036CBB082A}"/>
    <cellStyle name="Note 6 5 2 20 2 2" xfId="37419" xr:uid="{7DF16E7E-8003-4E29-9E04-FFE00D537EEA}"/>
    <cellStyle name="Note 6 5 2 20 3" xfId="37420" xr:uid="{4B47555A-CE18-4A29-98EF-634DFD2CF5C3}"/>
    <cellStyle name="Note 6 5 2 21" xfId="37421" xr:uid="{C700F209-C055-438B-BC3B-3EE507D699D6}"/>
    <cellStyle name="Note 6 5 2 21 2" xfId="37422" xr:uid="{DF813198-9CAE-4735-8E66-370AE7DC0B9E}"/>
    <cellStyle name="Note 6 5 2 22" xfId="37423" xr:uid="{17722D47-E483-44A5-BAF9-7768CE2005AA}"/>
    <cellStyle name="Note 6 5 2 23" xfId="37424" xr:uid="{5EFB20B0-2237-4AB6-BFD3-E928AFF9A48C}"/>
    <cellStyle name="Note 6 5 2 3" xfId="37425" xr:uid="{858E924D-A68D-4CE3-83B1-91D20F63FA11}"/>
    <cellStyle name="Note 6 5 2 3 2" xfId="37426" xr:uid="{897E277B-ED43-495B-9E37-E5FC861C7FC8}"/>
    <cellStyle name="Note 6 5 2 3 2 2" xfId="37427" xr:uid="{43D43D6B-2789-4CCE-83E8-D4F6A5C5722E}"/>
    <cellStyle name="Note 6 5 2 3 2 3" xfId="37428" xr:uid="{D8F12BC1-2A39-4CAB-8968-E1A893BD7313}"/>
    <cellStyle name="Note 6 5 2 3 3" xfId="37429" xr:uid="{52F2DE42-C5EC-426D-94CC-79E466ECAE13}"/>
    <cellStyle name="Note 6 5 2 3 3 2" xfId="37430" xr:uid="{F9F00C16-776E-42FC-8D42-B88C0E7E8EB7}"/>
    <cellStyle name="Note 6 5 2 3 4" xfId="37431" xr:uid="{906BB40D-E10A-4425-8050-0517B17B098F}"/>
    <cellStyle name="Note 6 5 2 4" xfId="37432" xr:uid="{46D171DD-182E-48AD-A180-2CC94BED3062}"/>
    <cellStyle name="Note 6 5 2 4 2" xfId="37433" xr:uid="{F553A168-6F97-4B55-A293-16169B1FABF8}"/>
    <cellStyle name="Note 6 5 2 4 2 2" xfId="37434" xr:uid="{AFDDFE6C-7F1C-4BC7-B0BF-0F945040740D}"/>
    <cellStyle name="Note 6 5 2 4 3" xfId="37435" xr:uid="{F4E56D97-D6AB-4F49-B6F2-7DD16FB40613}"/>
    <cellStyle name="Note 6 5 2 4 4" xfId="37436" xr:uid="{303A8695-7C76-4E5F-8E8A-0CB3589C97FE}"/>
    <cellStyle name="Note 6 5 2 5" xfId="37437" xr:uid="{49002958-283A-423E-83D1-C60CCC019E42}"/>
    <cellStyle name="Note 6 5 2 5 2" xfId="37438" xr:uid="{935D5A99-8423-4893-9E73-8928DB740DA1}"/>
    <cellStyle name="Note 6 5 2 5 2 2" xfId="37439" xr:uid="{17B86549-0DFF-491C-85F3-AD4CD630D235}"/>
    <cellStyle name="Note 6 5 2 5 3" xfId="37440" xr:uid="{32474825-747D-4FA7-8206-CC643C076CEA}"/>
    <cellStyle name="Note 6 5 2 5 4" xfId="37441" xr:uid="{87FC9E21-627E-49FF-BC21-4D2BF8C14682}"/>
    <cellStyle name="Note 6 5 2 6" xfId="37442" xr:uid="{A6BDF951-5971-4D22-AD23-B10661A1A135}"/>
    <cellStyle name="Note 6 5 2 6 2" xfId="37443" xr:uid="{29DC4AE2-F2B4-4264-95CE-9CCC5ADC776F}"/>
    <cellStyle name="Note 6 5 2 6 2 2" xfId="37444" xr:uid="{FB43E204-E31D-4694-9AC3-55955D86948F}"/>
    <cellStyle name="Note 6 5 2 6 3" xfId="37445" xr:uid="{63C38674-A3AB-40A6-89B6-A3ABD0B64963}"/>
    <cellStyle name="Note 6 5 2 7" xfId="37446" xr:uid="{FEA30D03-FD86-4804-899D-EF05E92C99CF}"/>
    <cellStyle name="Note 6 5 2 7 2" xfId="37447" xr:uid="{EB3F3FE5-129D-4396-B441-8248539B4E2D}"/>
    <cellStyle name="Note 6 5 2 7 2 2" xfId="37448" xr:uid="{BC850B24-1101-432E-894F-067D153B4793}"/>
    <cellStyle name="Note 6 5 2 7 3" xfId="37449" xr:uid="{E05F8357-A414-490F-B40F-A728C01C6571}"/>
    <cellStyle name="Note 6 5 2 8" xfId="37450" xr:uid="{5DBABE75-40D9-40ED-8C9A-D7607374D9A2}"/>
    <cellStyle name="Note 6 5 2 8 2" xfId="37451" xr:uid="{99DF2121-8497-4F89-8F61-4BED39703F4C}"/>
    <cellStyle name="Note 6 5 2 8 2 2" xfId="37452" xr:uid="{800976B2-82AC-4AF2-9FB2-49DA3C4BC139}"/>
    <cellStyle name="Note 6 5 2 8 3" xfId="37453" xr:uid="{17B91E27-856E-448A-9CD1-937DA5341C02}"/>
    <cellStyle name="Note 6 5 2 9" xfId="37454" xr:uid="{336B1137-0FA4-45D2-8542-076D19C70FDF}"/>
    <cellStyle name="Note 6 5 2 9 2" xfId="37455" xr:uid="{7B000BE6-C63E-457D-96B2-1F5B4935A088}"/>
    <cellStyle name="Note 6 5 2 9 2 2" xfId="37456" xr:uid="{ADDE11F5-811D-42E3-B6A0-88665CCCD175}"/>
    <cellStyle name="Note 6 5 2 9 3" xfId="37457" xr:uid="{2D44B0B4-F044-49FD-8DEF-0D74793E642F}"/>
    <cellStyle name="Note 6 5 20" xfId="37458" xr:uid="{626DE47D-2D2B-47BE-9A2B-2B71DBF73A2F}"/>
    <cellStyle name="Note 6 5 3" xfId="37459" xr:uid="{389FFEC9-8E86-464D-A522-0BD3562C0866}"/>
    <cellStyle name="Note 6 5 3 2" xfId="37460" xr:uid="{2B04A7DB-18F8-44A4-90DA-7F0674A12D96}"/>
    <cellStyle name="Note 6 5 3 2 2" xfId="37461" xr:uid="{7D2C7A82-289C-48D1-BB99-C771EF6A81A4}"/>
    <cellStyle name="Note 6 5 3 2 2 2" xfId="37462" xr:uid="{68E8610F-1AAA-414E-9137-2BAE753F9AB1}"/>
    <cellStyle name="Note 6 5 3 2 3" xfId="37463" xr:uid="{DF2AF262-5F55-4233-8D3B-029CF4BA9BEC}"/>
    <cellStyle name="Note 6 5 3 2 4" xfId="37464" xr:uid="{61A282AA-34D1-4C7C-8687-2C547952BAC2}"/>
    <cellStyle name="Note 6 5 3 3" xfId="37465" xr:uid="{6D9B9CF1-4B50-42B2-8F01-584694C75CBF}"/>
    <cellStyle name="Note 6 5 3 3 2" xfId="37466" xr:uid="{647A8ECD-8122-4885-8308-4D15E7A23CBB}"/>
    <cellStyle name="Note 6 5 3 4" xfId="37467" xr:uid="{7A4817AE-46E9-4C12-A32F-01ECA9A77941}"/>
    <cellStyle name="Note 6 5 3 5" xfId="37468" xr:uid="{3C403850-D12C-498C-A3CD-189992F8FCB2}"/>
    <cellStyle name="Note 6 5 4" xfId="37469" xr:uid="{3C20EDE0-4ED1-470B-80A4-F0660AD8984E}"/>
    <cellStyle name="Note 6 5 4 2" xfId="37470" xr:uid="{6439E53C-0649-488E-9860-5D1689DCA59C}"/>
    <cellStyle name="Note 6 5 4 2 2" xfId="37471" xr:uid="{E964459B-AF1E-4521-91B8-9FBD59681CE2}"/>
    <cellStyle name="Note 6 5 4 2 3" xfId="37472" xr:uid="{D58692D2-6C18-416C-9F0F-4ED58282D614}"/>
    <cellStyle name="Note 6 5 4 3" xfId="37473" xr:uid="{09B7A598-4A72-46DE-B3DF-6F2074F2A45C}"/>
    <cellStyle name="Note 6 5 4 3 2" xfId="37474" xr:uid="{B54DD602-0877-4A26-BB14-03CC58BFAF7F}"/>
    <cellStyle name="Note 6 5 4 4" xfId="37475" xr:uid="{7D7A54CE-82C5-4E75-8EE1-94354906FCD7}"/>
    <cellStyle name="Note 6 5 5" xfId="37476" xr:uid="{134CB16D-98BC-40FC-88B6-BF17AEAB1991}"/>
    <cellStyle name="Note 6 5 5 2" xfId="37477" xr:uid="{6ACC21FE-198D-4C83-AA9F-9C47EE4481FA}"/>
    <cellStyle name="Note 6 5 5 2 2" xfId="37478" xr:uid="{460FADB6-072D-46DC-AAA0-D5BE50795F93}"/>
    <cellStyle name="Note 6 5 5 2 3" xfId="37479" xr:uid="{3B55DB91-C5B5-4D5B-83F3-5C367CD98445}"/>
    <cellStyle name="Note 6 5 5 3" xfId="37480" xr:uid="{1CD3176B-D420-4BAF-A53E-D92AA6878405}"/>
    <cellStyle name="Note 6 5 5 4" xfId="37481" xr:uid="{C7675821-3A10-4853-8530-E1483C32F10F}"/>
    <cellStyle name="Note 6 5 6" xfId="37482" xr:uid="{F6367940-4E7C-4D60-BFF7-97C5D8D04AA5}"/>
    <cellStyle name="Note 6 5 6 2" xfId="37483" xr:uid="{F64C26C1-EEEA-4754-8040-18A28AF84A03}"/>
    <cellStyle name="Note 6 5 6 2 2" xfId="37484" xr:uid="{1D682FB7-781F-42E0-8208-D68905D07A94}"/>
    <cellStyle name="Note 6 5 6 3" xfId="37485" xr:uid="{D7170159-CBA8-4C8B-90FB-220DA678B5E5}"/>
    <cellStyle name="Note 6 5 6 4" xfId="37486" xr:uid="{FDB8A157-EAA9-453F-B0ED-4BCCD6E331E3}"/>
    <cellStyle name="Note 6 5 7" xfId="37487" xr:uid="{C53232C9-6FBC-495B-BF75-3B5B948926FC}"/>
    <cellStyle name="Note 6 5 7 2" xfId="37488" xr:uid="{96D0A95B-12DD-486D-BD00-2247618FF6D2}"/>
    <cellStyle name="Note 6 5 7 2 2" xfId="37489" xr:uid="{8F100736-AAF3-4B0F-9CAF-C6BC6116060D}"/>
    <cellStyle name="Note 6 5 7 3" xfId="37490" xr:uid="{8F686E1A-DE0D-416C-B6A9-5B3B572C06DE}"/>
    <cellStyle name="Note 6 5 8" xfId="37491" xr:uid="{302F03E6-799F-49F8-A7A9-56B0D3530885}"/>
    <cellStyle name="Note 6 5 8 2" xfId="37492" xr:uid="{79744A5E-6EAE-4DA5-AA33-17D370F87155}"/>
    <cellStyle name="Note 6 5 8 2 2" xfId="37493" xr:uid="{DFC2948C-1365-424C-98F6-36D8170934B7}"/>
    <cellStyle name="Note 6 5 8 3" xfId="37494" xr:uid="{E348A951-8F4A-4A0B-8D69-508D68D0C5D1}"/>
    <cellStyle name="Note 6 5 9" xfId="37495" xr:uid="{7068C4CA-C00C-4432-84C9-FCB76836796D}"/>
    <cellStyle name="Note 6 5 9 2" xfId="37496" xr:uid="{97C7F8F6-CADA-4356-A17D-DD591EBAC7B1}"/>
    <cellStyle name="Note 6 5 9 2 2" xfId="37497" xr:uid="{163FE29D-9557-43C9-AB53-26B0FE7C4F1E}"/>
    <cellStyle name="Note 6 5 9 3" xfId="37498" xr:uid="{FE45B7D0-FB0A-4F01-9AF8-7E1D6D7AEBEC}"/>
    <cellStyle name="Note 6 6" xfId="37499" xr:uid="{02A907B0-00B6-44E3-8F8A-3673402DA873}"/>
    <cellStyle name="Note 6 6 10" xfId="37500" xr:uid="{2F2D901B-18BF-41C9-BB46-001BC36162AD}"/>
    <cellStyle name="Note 6 6 10 2" xfId="37501" xr:uid="{E44CA39D-2D3D-4573-B66B-0B6EEEA07E4B}"/>
    <cellStyle name="Note 6 6 10 2 2" xfId="37502" xr:uid="{D6825240-A29C-488F-9C0C-6055154F90B2}"/>
    <cellStyle name="Note 6 6 10 3" xfId="37503" xr:uid="{050F90A9-2A97-47B3-BF2C-51C75DFED9F4}"/>
    <cellStyle name="Note 6 6 11" xfId="37504" xr:uid="{0A01E59C-C99D-466E-9D59-147DFB50A3EF}"/>
    <cellStyle name="Note 6 6 11 2" xfId="37505" xr:uid="{FD12A4AB-CB65-4BC0-91B7-876D11652A65}"/>
    <cellStyle name="Note 6 6 11 2 2" xfId="37506" xr:uid="{4E5CC807-F6C7-47F4-8415-DE2A1A89DE62}"/>
    <cellStyle name="Note 6 6 11 3" xfId="37507" xr:uid="{207F4AF6-6BCB-4A2F-9E53-3C2C898DF934}"/>
    <cellStyle name="Note 6 6 12" xfId="37508" xr:uid="{D962C7BA-B5E0-4654-92A7-F116A992B428}"/>
    <cellStyle name="Note 6 6 12 2" xfId="37509" xr:uid="{CBA863FE-C10A-4A09-B4FC-A8DF6FA20973}"/>
    <cellStyle name="Note 6 6 12 2 2" xfId="37510" xr:uid="{D5820EC0-F4D6-478F-A0D2-01CB682A3BC0}"/>
    <cellStyle name="Note 6 6 12 3" xfId="37511" xr:uid="{64E95283-391F-4489-A27F-0DE7A0190DA0}"/>
    <cellStyle name="Note 6 6 13" xfId="37512" xr:uid="{6D0E1B7A-AE96-4A2A-981E-837EC96FC2F4}"/>
    <cellStyle name="Note 6 6 13 2" xfId="37513" xr:uid="{3C7D7541-72E1-4E2D-9060-E3CE764844E4}"/>
    <cellStyle name="Note 6 6 13 2 2" xfId="37514" xr:uid="{4DB6B01C-706D-40E3-8D6D-F8A9750EBEC2}"/>
    <cellStyle name="Note 6 6 13 3" xfId="37515" xr:uid="{9F8CB3AB-2836-43BD-9D38-A774765D5525}"/>
    <cellStyle name="Note 6 6 14" xfId="37516" xr:uid="{DDEB603D-FB20-4D68-9A82-8B9C9B9D7D19}"/>
    <cellStyle name="Note 6 6 14 2" xfId="37517" xr:uid="{A2B82988-DFDB-4F53-BEEF-27808A0883F3}"/>
    <cellStyle name="Note 6 6 14 2 2" xfId="37518" xr:uid="{261BCEBA-3306-4D71-BA31-D7DA85480730}"/>
    <cellStyle name="Note 6 6 14 3" xfId="37519" xr:uid="{19E3738A-E677-444F-960A-FFF345D268C5}"/>
    <cellStyle name="Note 6 6 15" xfId="37520" xr:uid="{8793D5B4-4BED-411B-8B31-869F333889A7}"/>
    <cellStyle name="Note 6 6 15 2" xfId="37521" xr:uid="{BF38C443-63C8-4A21-BDB6-5E4DDBDD0008}"/>
    <cellStyle name="Note 6 6 15 2 2" xfId="37522" xr:uid="{31F2F385-D0A2-4BB8-BF9C-3FA3B97C4D11}"/>
    <cellStyle name="Note 6 6 15 3" xfId="37523" xr:uid="{E1DE2291-3A19-45D6-8B52-937672447060}"/>
    <cellStyle name="Note 6 6 16" xfId="37524" xr:uid="{DDA38EF8-0EB6-4DE1-BD56-FBE8CE313637}"/>
    <cellStyle name="Note 6 6 16 2" xfId="37525" xr:uid="{1F194C04-8B96-4063-A1C1-659269563075}"/>
    <cellStyle name="Note 6 6 16 2 2" xfId="37526" xr:uid="{36203355-8621-4974-BFC7-5254B45DABB3}"/>
    <cellStyle name="Note 6 6 16 3" xfId="37527" xr:uid="{E20A9B3F-4C5C-4D54-AE41-5B0E843B962E}"/>
    <cellStyle name="Note 6 6 17" xfId="37528" xr:uid="{23AF72E1-F25A-45E3-B2B4-7E21E194AC83}"/>
    <cellStyle name="Note 6 6 17 2" xfId="37529" xr:uid="{E86E34F9-333A-4F3D-86CF-BFDFFC3B3AF8}"/>
    <cellStyle name="Note 6 6 17 2 2" xfId="37530" xr:uid="{CBC31015-7421-4C80-BAC8-88407D0DBDF7}"/>
    <cellStyle name="Note 6 6 17 3" xfId="37531" xr:uid="{69ADCEF8-91DE-4AF1-BBC9-449988DF052F}"/>
    <cellStyle name="Note 6 6 18" xfId="37532" xr:uid="{E4E93D3D-07C2-43AB-B9F6-62790B7BEB7B}"/>
    <cellStyle name="Note 6 6 18 2" xfId="37533" xr:uid="{9EFD3B5F-9B74-436A-8095-9B3FBFF87497}"/>
    <cellStyle name="Note 6 6 18 2 2" xfId="37534" xr:uid="{AD8308DD-489A-4709-A6A9-E663A3D94D78}"/>
    <cellStyle name="Note 6 6 18 3" xfId="37535" xr:uid="{8250381A-8518-4216-81A6-7E1575EB6DFD}"/>
    <cellStyle name="Note 6 6 19" xfId="37536" xr:uid="{FB810610-B07A-42C8-8DC2-310345283D10}"/>
    <cellStyle name="Note 6 6 19 2" xfId="37537" xr:uid="{162F51C8-C50F-42A4-A631-8E345507E63B}"/>
    <cellStyle name="Note 6 6 19 2 2" xfId="37538" xr:uid="{3934653E-FC9D-4368-8C21-6FBEDD6270C7}"/>
    <cellStyle name="Note 6 6 19 3" xfId="37539" xr:uid="{D6AD129A-BDC7-4569-999F-B1284D327F62}"/>
    <cellStyle name="Note 6 6 2" xfId="37540" xr:uid="{857410FE-0020-4322-85E0-E00F846A91F8}"/>
    <cellStyle name="Note 6 6 2 10" xfId="37541" xr:uid="{A5B373E6-3AE0-445D-AD4D-7368376EA083}"/>
    <cellStyle name="Note 6 6 2 10 2" xfId="37542" xr:uid="{43940D88-335C-4FE3-9CED-D4FD8DFB5A45}"/>
    <cellStyle name="Note 6 6 2 10 2 2" xfId="37543" xr:uid="{23BCF40A-2552-44C5-B5A4-2F02A6CC74BC}"/>
    <cellStyle name="Note 6 6 2 10 3" xfId="37544" xr:uid="{2E712D40-664A-47A9-A4A3-B236286B6D9F}"/>
    <cellStyle name="Note 6 6 2 11" xfId="37545" xr:uid="{81520307-F434-4762-9DDC-F12C9F5F546E}"/>
    <cellStyle name="Note 6 6 2 11 2" xfId="37546" xr:uid="{699D7E38-77EC-47F4-A6C1-54833BDA8852}"/>
    <cellStyle name="Note 6 6 2 11 2 2" xfId="37547" xr:uid="{7F7BA85C-24EC-4692-8B01-1A9B978371AA}"/>
    <cellStyle name="Note 6 6 2 11 3" xfId="37548" xr:uid="{46DB89EC-F0D4-4688-9444-9304A9E49338}"/>
    <cellStyle name="Note 6 6 2 12" xfId="37549" xr:uid="{79FE0606-A63E-4BB7-8AA1-6361B2669202}"/>
    <cellStyle name="Note 6 6 2 12 2" xfId="37550" xr:uid="{BC4B2F6E-DC1E-40E3-9927-39F6DB3A9FED}"/>
    <cellStyle name="Note 6 6 2 12 2 2" xfId="37551" xr:uid="{5BF1BF06-9FAA-41CE-97E9-3284F297B3DD}"/>
    <cellStyle name="Note 6 6 2 12 3" xfId="37552" xr:uid="{3B73DBC4-7128-4F39-AA08-A3471AE388CE}"/>
    <cellStyle name="Note 6 6 2 13" xfId="37553" xr:uid="{A5181FE4-195D-4F7D-AA49-157AC6FE858D}"/>
    <cellStyle name="Note 6 6 2 13 2" xfId="37554" xr:uid="{396F6D2D-AA5A-4CF1-A768-E9811038BE68}"/>
    <cellStyle name="Note 6 6 2 13 2 2" xfId="37555" xr:uid="{67CC6B32-8B14-40EC-BF7F-32F41CCF7311}"/>
    <cellStyle name="Note 6 6 2 13 3" xfId="37556" xr:uid="{57CEBCDF-60C7-4D7A-9BCC-F1B86835110D}"/>
    <cellStyle name="Note 6 6 2 14" xfId="37557" xr:uid="{D3B93840-7BA7-49C0-B9EA-B8CE602EF123}"/>
    <cellStyle name="Note 6 6 2 14 2" xfId="37558" xr:uid="{71BECBD0-B1B4-4934-8A93-580522503E3D}"/>
    <cellStyle name="Note 6 6 2 14 2 2" xfId="37559" xr:uid="{1276AF9B-CE54-4A7D-9FE9-B2011CE94887}"/>
    <cellStyle name="Note 6 6 2 14 3" xfId="37560" xr:uid="{A8C6CF1E-06E8-4DDB-9D4F-10762E994848}"/>
    <cellStyle name="Note 6 6 2 15" xfId="37561" xr:uid="{A058B3DD-C5DB-45D7-9534-C7A9760E0D47}"/>
    <cellStyle name="Note 6 6 2 15 2" xfId="37562" xr:uid="{6FCF9B3C-F325-4A7D-A5A9-680EE09093E4}"/>
    <cellStyle name="Note 6 6 2 15 2 2" xfId="37563" xr:uid="{15CD261C-EEE1-47FA-BB7E-D44FBC9A45EE}"/>
    <cellStyle name="Note 6 6 2 15 3" xfId="37564" xr:uid="{5F343A17-4A46-41D0-A0D9-3A12629D8B23}"/>
    <cellStyle name="Note 6 6 2 16" xfId="37565" xr:uid="{BBE688D5-71DA-45CE-A114-30301C6BA7C5}"/>
    <cellStyle name="Note 6 6 2 16 2" xfId="37566" xr:uid="{468CC42E-F415-4D6F-89A5-3C7ED49E1AAB}"/>
    <cellStyle name="Note 6 6 2 16 2 2" xfId="37567" xr:uid="{42D3D753-C309-4113-8132-A955EF1473C4}"/>
    <cellStyle name="Note 6 6 2 16 3" xfId="37568" xr:uid="{83677BBB-48F3-40FF-9A2D-73479728DD24}"/>
    <cellStyle name="Note 6 6 2 17" xfId="37569" xr:uid="{AADBACD7-12C0-4E2A-834D-1121E51DBD76}"/>
    <cellStyle name="Note 6 6 2 17 2" xfId="37570" xr:uid="{5A1E79A9-F39C-4A20-9E8D-B5B6BE34F1B9}"/>
    <cellStyle name="Note 6 6 2 17 2 2" xfId="37571" xr:uid="{C59F8DE1-5B53-42D3-88B6-7EAE34B4AEBE}"/>
    <cellStyle name="Note 6 6 2 17 3" xfId="37572" xr:uid="{A8E4C5B1-EB49-49BE-904F-350687773BE2}"/>
    <cellStyle name="Note 6 6 2 18" xfId="37573" xr:uid="{61DA4906-31F4-4135-AF4F-D4C2F8925579}"/>
    <cellStyle name="Note 6 6 2 18 2" xfId="37574" xr:uid="{2DDACD81-0513-46B1-B278-62CEB849EBEA}"/>
    <cellStyle name="Note 6 6 2 18 2 2" xfId="37575" xr:uid="{63DABD37-BDF5-4FF3-A24E-00E41E38551D}"/>
    <cellStyle name="Note 6 6 2 18 3" xfId="37576" xr:uid="{0F8795DF-CE41-458A-B680-36C9861EFB02}"/>
    <cellStyle name="Note 6 6 2 19" xfId="37577" xr:uid="{CCD12832-A05A-4391-A433-8433A9E01873}"/>
    <cellStyle name="Note 6 6 2 19 2" xfId="37578" xr:uid="{D06EF5C3-A8F3-4E4B-8654-A1D78C90BF0B}"/>
    <cellStyle name="Note 6 6 2 19 2 2" xfId="37579" xr:uid="{4A54832A-EF72-4226-847B-3E8C62021D06}"/>
    <cellStyle name="Note 6 6 2 19 3" xfId="37580" xr:uid="{BC419271-A253-4C2B-B974-7513B41035F1}"/>
    <cellStyle name="Note 6 6 2 2" xfId="37581" xr:uid="{879C92D6-6CC4-41E1-86A6-BE8D682BE350}"/>
    <cellStyle name="Note 6 6 2 2 2" xfId="37582" xr:uid="{D53A7100-6A9D-4C02-9187-9A4DBD24DA98}"/>
    <cellStyle name="Note 6 6 2 2 2 2" xfId="37583" xr:uid="{5A3D3741-8ADF-4ED9-9DEF-E43EAAFB11F0}"/>
    <cellStyle name="Note 6 6 2 2 2 3" xfId="37584" xr:uid="{84373F9B-CC6C-4F95-9E2F-41AA2491D2FB}"/>
    <cellStyle name="Note 6 6 2 2 3" xfId="37585" xr:uid="{29E36830-AD30-42F0-9328-65126EBCF9DC}"/>
    <cellStyle name="Note 6 6 2 2 3 2" xfId="37586" xr:uid="{CB9BBDC5-80FD-47E3-8CB9-327F9471889C}"/>
    <cellStyle name="Note 6 6 2 2 4" xfId="37587" xr:uid="{8F5849D0-43C4-46C9-8DAC-DDA12634F789}"/>
    <cellStyle name="Note 6 6 2 20" xfId="37588" xr:uid="{6567C82F-D981-4994-9F31-2910ED57CAD0}"/>
    <cellStyle name="Note 6 6 2 20 2" xfId="37589" xr:uid="{7D733B27-AA74-455B-B41D-E73050B06080}"/>
    <cellStyle name="Note 6 6 2 20 2 2" xfId="37590" xr:uid="{A69DD3F7-0489-4FC0-A9F1-958336255C1A}"/>
    <cellStyle name="Note 6 6 2 20 3" xfId="37591" xr:uid="{D990DA04-F349-4344-AE16-425DCAC4C229}"/>
    <cellStyle name="Note 6 6 2 21" xfId="37592" xr:uid="{CCD1F9AF-3163-44A6-8A81-5401E796530E}"/>
    <cellStyle name="Note 6 6 2 21 2" xfId="37593" xr:uid="{8628D33E-37B3-472E-B690-8E75458E096E}"/>
    <cellStyle name="Note 6 6 2 22" xfId="37594" xr:uid="{849F423B-6259-4733-9455-7C77A243C5D6}"/>
    <cellStyle name="Note 6 6 2 23" xfId="37595" xr:uid="{F952AD49-782A-46C9-B923-0282783B547A}"/>
    <cellStyle name="Note 6 6 2 3" xfId="37596" xr:uid="{F8613DAD-6152-401C-8E3D-26A21C8AB468}"/>
    <cellStyle name="Note 6 6 2 3 2" xfId="37597" xr:uid="{5B477D2D-26BF-400D-AA83-0C22F8D3D9A1}"/>
    <cellStyle name="Note 6 6 2 3 2 2" xfId="37598" xr:uid="{636D5133-4862-484B-A152-7206B2F0FAB2}"/>
    <cellStyle name="Note 6 6 2 3 3" xfId="37599" xr:uid="{EFCEB1AF-061F-49E4-B4DA-79ADFC12471D}"/>
    <cellStyle name="Note 6 6 2 3 4" xfId="37600" xr:uid="{3DE93FBC-E13F-443E-96B0-1E4D535A28EB}"/>
    <cellStyle name="Note 6 6 2 4" xfId="37601" xr:uid="{B652D5F9-3A9D-407D-9662-01B82E146484}"/>
    <cellStyle name="Note 6 6 2 4 2" xfId="37602" xr:uid="{AECB7D74-8D73-4D98-A6C1-2894514EA952}"/>
    <cellStyle name="Note 6 6 2 4 2 2" xfId="37603" xr:uid="{82607D8F-FB00-4AB6-9E8E-78198E6C1F8A}"/>
    <cellStyle name="Note 6 6 2 4 3" xfId="37604" xr:uid="{D5C91B35-7D3C-49B5-AC61-018BDCAB9B79}"/>
    <cellStyle name="Note 6 6 2 4 4" xfId="37605" xr:uid="{6E1C01EE-D609-4A24-A310-17ACEAE84F70}"/>
    <cellStyle name="Note 6 6 2 5" xfId="37606" xr:uid="{DDF09744-3186-4A06-B74B-10A7BA844334}"/>
    <cellStyle name="Note 6 6 2 5 2" xfId="37607" xr:uid="{DA0E7EAB-8DB3-4591-A8F5-264FDD65FDC1}"/>
    <cellStyle name="Note 6 6 2 5 2 2" xfId="37608" xr:uid="{5988B8FF-6619-403B-A9AF-C94B88800E15}"/>
    <cellStyle name="Note 6 6 2 5 3" xfId="37609" xr:uid="{ED615BC3-3CAB-43AB-AFFD-C42AC5AD0748}"/>
    <cellStyle name="Note 6 6 2 6" xfId="37610" xr:uid="{0F9A9D91-14CF-48ED-A2EE-809494F9FD15}"/>
    <cellStyle name="Note 6 6 2 6 2" xfId="37611" xr:uid="{BF434F52-1243-4AA7-8DF5-6B10B80371DD}"/>
    <cellStyle name="Note 6 6 2 6 2 2" xfId="37612" xr:uid="{A39E907B-4A79-498A-BC6A-6378AE4B3870}"/>
    <cellStyle name="Note 6 6 2 6 3" xfId="37613" xr:uid="{8376966F-0509-45D4-AF29-54219C92DF64}"/>
    <cellStyle name="Note 6 6 2 7" xfId="37614" xr:uid="{AF606612-B747-45DF-8650-6E74AFA98251}"/>
    <cellStyle name="Note 6 6 2 7 2" xfId="37615" xr:uid="{1987B3DF-B2F6-4F78-BD85-A0D225B80B3D}"/>
    <cellStyle name="Note 6 6 2 7 2 2" xfId="37616" xr:uid="{5B8873A3-DD7D-4217-AB2C-D49DE91FE045}"/>
    <cellStyle name="Note 6 6 2 7 3" xfId="37617" xr:uid="{4CF7B39B-AD4C-4E39-9391-B50F9CDD835A}"/>
    <cellStyle name="Note 6 6 2 8" xfId="37618" xr:uid="{9C317369-0E25-47F1-9D2B-B82BACED3178}"/>
    <cellStyle name="Note 6 6 2 8 2" xfId="37619" xr:uid="{AA7BDAE4-F04A-4F59-949F-ED0527622596}"/>
    <cellStyle name="Note 6 6 2 8 2 2" xfId="37620" xr:uid="{ED468483-4615-427D-A612-2EC29B8E4259}"/>
    <cellStyle name="Note 6 6 2 8 3" xfId="37621" xr:uid="{975B39CC-5751-4233-8D83-3527990A2D41}"/>
    <cellStyle name="Note 6 6 2 9" xfId="37622" xr:uid="{F59B850A-C818-4E18-92C5-9F0283BC816E}"/>
    <cellStyle name="Note 6 6 2 9 2" xfId="37623" xr:uid="{3118916A-9362-443E-9559-D708E09FE2EE}"/>
    <cellStyle name="Note 6 6 2 9 2 2" xfId="37624" xr:uid="{A2CDF370-18E1-4ADE-A110-DE60F2EC20DC}"/>
    <cellStyle name="Note 6 6 2 9 3" xfId="37625" xr:uid="{AF333D43-0943-4B8A-B177-6497D108123A}"/>
    <cellStyle name="Note 6 6 20" xfId="37626" xr:uid="{341464F2-4C88-42A4-9F1F-841F326564F3}"/>
    <cellStyle name="Note 6 6 20 2" xfId="37627" xr:uid="{A5091EC2-1775-4B94-8623-45E2E0AA99E0}"/>
    <cellStyle name="Note 6 6 20 2 2" xfId="37628" xr:uid="{B0101E6B-AC61-4B40-A613-1CBF6650B59F}"/>
    <cellStyle name="Note 6 6 20 3" xfId="37629" xr:uid="{5AECD47D-4D70-4F28-802C-E874076EBAF4}"/>
    <cellStyle name="Note 6 6 21" xfId="37630" xr:uid="{B71CB692-ACE0-4744-85E6-44C9F8D6DCB5}"/>
    <cellStyle name="Note 6 6 21 2" xfId="37631" xr:uid="{43DD7846-2903-4957-8AF1-F89DB59DD74A}"/>
    <cellStyle name="Note 6 6 21 2 2" xfId="37632" xr:uid="{2527CD80-A94D-462A-9456-AD909AE524E1}"/>
    <cellStyle name="Note 6 6 21 3" xfId="37633" xr:uid="{C00838DF-771C-4143-BB6B-DBADEAD9B111}"/>
    <cellStyle name="Note 6 6 22" xfId="37634" xr:uid="{98394D99-B65D-4360-B93D-A5ADB76921E9}"/>
    <cellStyle name="Note 6 6 22 2" xfId="37635" xr:uid="{55575F64-7F90-4369-BB05-64BC2E2F0822}"/>
    <cellStyle name="Note 6 6 23" xfId="37636" xr:uid="{46356B6E-EFB5-4902-B8FB-1BAE30FB174C}"/>
    <cellStyle name="Note 6 6 24" xfId="37637" xr:uid="{4007B71B-8569-4D9D-9B19-ECE3DCC7750B}"/>
    <cellStyle name="Note 6 6 3" xfId="37638" xr:uid="{397390DE-87B1-4329-92DC-089C6B126268}"/>
    <cellStyle name="Note 6 6 3 2" xfId="37639" xr:uid="{E222A9B7-8933-4862-AD5C-0DCB72449EE6}"/>
    <cellStyle name="Note 6 6 3 2 2" xfId="37640" xr:uid="{DE2E8A84-A003-4148-AA87-163AE7DA4265}"/>
    <cellStyle name="Note 6 6 3 2 3" xfId="37641" xr:uid="{BD4C123E-216A-4C5B-9002-0A4C2CA00EEB}"/>
    <cellStyle name="Note 6 6 3 3" xfId="37642" xr:uid="{74518950-AA70-4539-9ADA-5F4099462C1E}"/>
    <cellStyle name="Note 6 6 3 3 2" xfId="37643" xr:uid="{285FB2C3-1AB2-408F-A4C0-BF5083FEFFB7}"/>
    <cellStyle name="Note 6 6 3 4" xfId="37644" xr:uid="{1FA8AB5E-AFA2-400A-821B-248CE969DC68}"/>
    <cellStyle name="Note 6 6 4" xfId="37645" xr:uid="{09B997C2-8EF0-4180-A0DB-CCA696BD9260}"/>
    <cellStyle name="Note 6 6 4 2" xfId="37646" xr:uid="{31D687EC-880B-46FA-9AE3-D20208A8897F}"/>
    <cellStyle name="Note 6 6 4 2 2" xfId="37647" xr:uid="{2BD7C6C6-AD0D-4361-9370-AD11D77D0ADC}"/>
    <cellStyle name="Note 6 6 4 3" xfId="37648" xr:uid="{2C76492C-AB9D-4A99-AF2D-01FDB56CBBD2}"/>
    <cellStyle name="Note 6 6 4 4" xfId="37649" xr:uid="{C69F7CAD-7068-479E-B396-DEFE5103314E}"/>
    <cellStyle name="Note 6 6 5" xfId="37650" xr:uid="{A60F1653-E743-40CD-A1E2-C940986CB12E}"/>
    <cellStyle name="Note 6 6 5 2" xfId="37651" xr:uid="{6E97898A-9149-47BB-8A63-59058792F725}"/>
    <cellStyle name="Note 6 6 5 2 2" xfId="37652" xr:uid="{97B6A0EE-35F0-4BAC-B648-77A921D81B63}"/>
    <cellStyle name="Note 6 6 5 3" xfId="37653" xr:uid="{076CFC22-B727-4DCB-B34A-32BBD40065FA}"/>
    <cellStyle name="Note 6 6 5 4" xfId="37654" xr:uid="{4BF120CC-E06F-45C5-945A-396FC998DE08}"/>
    <cellStyle name="Note 6 6 6" xfId="37655" xr:uid="{AD8DEA43-6A96-462D-A613-ED4E4167EDBD}"/>
    <cellStyle name="Note 6 6 6 2" xfId="37656" xr:uid="{2CEC4F81-F524-42B7-A786-321EA0B250BE}"/>
    <cellStyle name="Note 6 6 6 2 2" xfId="37657" xr:uid="{031EA08D-DD11-42B2-855B-02FF76F5E989}"/>
    <cellStyle name="Note 6 6 6 3" xfId="37658" xr:uid="{EA4D21AE-9B15-4999-A9E8-7E4FCFAA65CA}"/>
    <cellStyle name="Note 6 6 7" xfId="37659" xr:uid="{1A585E71-1A76-49B6-8CA5-327DA31719E0}"/>
    <cellStyle name="Note 6 6 7 2" xfId="37660" xr:uid="{8605086C-D871-4E24-99FD-2E5FB124E6FF}"/>
    <cellStyle name="Note 6 6 7 2 2" xfId="37661" xr:uid="{F5696AB3-EBEC-4178-A60D-E07B77B2EF84}"/>
    <cellStyle name="Note 6 6 7 3" xfId="37662" xr:uid="{E1A4F89B-7A58-4754-BF57-006027454A0B}"/>
    <cellStyle name="Note 6 6 8" xfId="37663" xr:uid="{AF57E433-1B76-4240-BA75-C64648F4E505}"/>
    <cellStyle name="Note 6 6 8 2" xfId="37664" xr:uid="{6AD768AC-0F37-454B-AA63-807FC7D52146}"/>
    <cellStyle name="Note 6 6 8 2 2" xfId="37665" xr:uid="{8F442DD1-3DBC-47CE-895F-2BE8EE36D316}"/>
    <cellStyle name="Note 6 6 8 3" xfId="37666" xr:uid="{E1D3BC5E-F492-4C28-A1CF-02C6D7FB1E25}"/>
    <cellStyle name="Note 6 6 9" xfId="37667" xr:uid="{A57C2681-A3F1-47CF-BB45-7EEFFDE604E9}"/>
    <cellStyle name="Note 6 6 9 2" xfId="37668" xr:uid="{A8D19C0C-C0F5-447B-9165-B7228CB67372}"/>
    <cellStyle name="Note 6 6 9 2 2" xfId="37669" xr:uid="{BAFED096-3569-4BCE-971E-35EFDFF332D7}"/>
    <cellStyle name="Note 6 6 9 3" xfId="37670" xr:uid="{7D06397E-563B-4EF5-ABEA-38942C3A0D4C}"/>
    <cellStyle name="Note 6 7" xfId="37671" xr:uid="{6DCE4965-6A73-44E4-BFA9-8B4EA12E0B6E}"/>
    <cellStyle name="Note 6 7 10" xfId="37672" xr:uid="{0F877E7E-9628-49CB-A7B1-5F4B42AC5DCE}"/>
    <cellStyle name="Note 6 7 10 2" xfId="37673" xr:uid="{BAC53D30-798C-4F72-8938-910660E9EB94}"/>
    <cellStyle name="Note 6 7 10 2 2" xfId="37674" xr:uid="{4F8A54B2-5BF6-4FBA-B272-E1AAD4DFC0EC}"/>
    <cellStyle name="Note 6 7 10 3" xfId="37675" xr:uid="{55F18ACF-C790-490C-89EB-0908B09B5162}"/>
    <cellStyle name="Note 6 7 11" xfId="37676" xr:uid="{4ED366B2-FCC0-4862-BC30-53018A7AB2EF}"/>
    <cellStyle name="Note 6 7 11 2" xfId="37677" xr:uid="{E273C479-E57A-4FD5-8B2F-45D6982D4949}"/>
    <cellStyle name="Note 6 7 11 2 2" xfId="37678" xr:uid="{3E2D5924-0331-47AA-86C8-2F24FDE5D9D6}"/>
    <cellStyle name="Note 6 7 11 3" xfId="37679" xr:uid="{6D341779-9FCF-4CA6-A387-FA113D435287}"/>
    <cellStyle name="Note 6 7 12" xfId="37680" xr:uid="{46B5025E-C4DB-4C8A-AA51-38E396883293}"/>
    <cellStyle name="Note 6 7 12 2" xfId="37681" xr:uid="{A50FA3AF-F8E4-4CC6-9F4B-90856807073A}"/>
    <cellStyle name="Note 6 7 12 2 2" xfId="37682" xr:uid="{F4F52F97-11BD-49D7-A4EF-52F27BA47CCF}"/>
    <cellStyle name="Note 6 7 12 3" xfId="37683" xr:uid="{E7834D95-6DEB-48E9-A0EA-A999DA3331B1}"/>
    <cellStyle name="Note 6 7 13" xfId="37684" xr:uid="{9E736663-D34C-44C4-B5B8-CB9E86C3E432}"/>
    <cellStyle name="Note 6 7 13 2" xfId="37685" xr:uid="{0F1868A0-E07D-41BE-B15D-35C080D89DBE}"/>
    <cellStyle name="Note 6 7 13 2 2" xfId="37686" xr:uid="{58AA9FE4-4D05-49B8-9016-41A8A2DD3CD1}"/>
    <cellStyle name="Note 6 7 13 3" xfId="37687" xr:uid="{6A62D6C2-3350-4526-8FE8-C13FEFB6A26E}"/>
    <cellStyle name="Note 6 7 14" xfId="37688" xr:uid="{036BEEF3-19F3-4B2E-80A8-95AC7457B201}"/>
    <cellStyle name="Note 6 7 14 2" xfId="37689" xr:uid="{C213F3C3-A94E-47AB-B4DE-A3E60DAA4E59}"/>
    <cellStyle name="Note 6 7 14 2 2" xfId="37690" xr:uid="{09A4F448-026E-4020-86BD-47B08E64CA09}"/>
    <cellStyle name="Note 6 7 14 3" xfId="37691" xr:uid="{75E686F9-3872-4FC9-A0FE-DE61294D6200}"/>
    <cellStyle name="Note 6 7 15" xfId="37692" xr:uid="{0B9788C4-C948-4978-A697-4BF441D2BCA6}"/>
    <cellStyle name="Note 6 7 15 2" xfId="37693" xr:uid="{508C97FB-95A4-44FA-8E75-D53576D269C6}"/>
    <cellStyle name="Note 6 7 15 2 2" xfId="37694" xr:uid="{9DB5B1CA-CB22-4F60-900A-1C8C82171E73}"/>
    <cellStyle name="Note 6 7 15 3" xfId="37695" xr:uid="{65227DD0-7AF6-4719-BFF2-A7D6467BC539}"/>
    <cellStyle name="Note 6 7 16" xfId="37696" xr:uid="{63D1F152-15E8-4C84-9041-1E1E19653D3C}"/>
    <cellStyle name="Note 6 7 16 2" xfId="37697" xr:uid="{16140D2D-BFFA-41FB-8A0D-556F6A0240BD}"/>
    <cellStyle name="Note 6 7 16 2 2" xfId="37698" xr:uid="{34869F9F-9452-47F9-9B71-43122762F79E}"/>
    <cellStyle name="Note 6 7 16 3" xfId="37699" xr:uid="{9123C086-9CC0-430C-B69E-8968394D4417}"/>
    <cellStyle name="Note 6 7 17" xfId="37700" xr:uid="{5A3EA663-4EA1-4F19-BBE1-631B368EED72}"/>
    <cellStyle name="Note 6 7 17 2" xfId="37701" xr:uid="{60ADD0EA-D870-47E2-B5F0-56CF971A8FC3}"/>
    <cellStyle name="Note 6 7 17 2 2" xfId="37702" xr:uid="{11E4BFF5-13F7-4497-A9AC-A8BC8035D049}"/>
    <cellStyle name="Note 6 7 17 3" xfId="37703" xr:uid="{5D895E97-E568-4058-B800-831BBE618FD7}"/>
    <cellStyle name="Note 6 7 18" xfId="37704" xr:uid="{A90746B1-CC69-45D5-953B-558245DA860C}"/>
    <cellStyle name="Note 6 7 18 2" xfId="37705" xr:uid="{A3929EC3-8DAB-45A2-B282-CE16956FDB0F}"/>
    <cellStyle name="Note 6 7 18 2 2" xfId="37706" xr:uid="{4F8CDD61-4F22-47C7-B27D-9966C34BF1B1}"/>
    <cellStyle name="Note 6 7 18 3" xfId="37707" xr:uid="{B67ECE84-34C5-438D-A2D5-262A7C7B3D4E}"/>
    <cellStyle name="Note 6 7 19" xfId="37708" xr:uid="{CC6147F8-1915-4086-8B34-86C0C137D061}"/>
    <cellStyle name="Note 6 7 19 2" xfId="37709" xr:uid="{875E54B9-9721-42C4-9F35-5E9E76417CF7}"/>
    <cellStyle name="Note 6 7 19 2 2" xfId="37710" xr:uid="{FD3AECA7-9211-42CD-B4CA-7BBECA6C69AA}"/>
    <cellStyle name="Note 6 7 19 3" xfId="37711" xr:uid="{B724641A-D310-4574-BF90-3F2FD525AD4C}"/>
    <cellStyle name="Note 6 7 2" xfId="37712" xr:uid="{2AB4E94C-967F-4B0F-BFAA-71BC3E2D5EE0}"/>
    <cellStyle name="Note 6 7 2 2" xfId="37713" xr:uid="{F84C599C-17E0-48F5-A9D6-FC40B5DD7563}"/>
    <cellStyle name="Note 6 7 2 2 2" xfId="37714" xr:uid="{25B4FC0E-7C0F-46AD-976D-86F40A1A9641}"/>
    <cellStyle name="Note 6 7 2 2 3" xfId="37715" xr:uid="{FF9B8059-902C-49EC-A421-D1E998FBA497}"/>
    <cellStyle name="Note 6 7 2 3" xfId="37716" xr:uid="{DA06AF6D-6C40-4B8D-AA37-E535B31CA2AA}"/>
    <cellStyle name="Note 6 7 2 3 2" xfId="37717" xr:uid="{826AB264-160C-43A0-BF1F-C1E35FBFAE87}"/>
    <cellStyle name="Note 6 7 2 4" xfId="37718" xr:uid="{A7C50800-90EB-445C-BC3F-24251F33A482}"/>
    <cellStyle name="Note 6 7 20" xfId="37719" xr:uid="{D0E93939-B02E-4D62-9D26-9291A38F0EA3}"/>
    <cellStyle name="Note 6 7 20 2" xfId="37720" xr:uid="{28DC564B-C8DF-4A76-B82A-908BD2A35EF3}"/>
    <cellStyle name="Note 6 7 20 2 2" xfId="37721" xr:uid="{AB5AF13F-5544-43C7-B288-A31A59418582}"/>
    <cellStyle name="Note 6 7 20 3" xfId="37722" xr:uid="{9E1C506F-DBFD-4316-8D3C-A6002931D33D}"/>
    <cellStyle name="Note 6 7 21" xfId="37723" xr:uid="{9F90DF0B-9A7A-47C8-A848-F2C40EDBFBB3}"/>
    <cellStyle name="Note 6 7 21 2" xfId="37724" xr:uid="{56E4445A-F7A1-4EC0-BD8A-A7B2ED4033C7}"/>
    <cellStyle name="Note 6 7 22" xfId="37725" xr:uid="{73A94ABD-CF18-4935-9172-493DCE3080A6}"/>
    <cellStyle name="Note 6 7 23" xfId="37726" xr:uid="{5BFF6B8B-614A-4FB0-A08C-755C5E4E3F7D}"/>
    <cellStyle name="Note 6 7 3" xfId="37727" xr:uid="{3DCDD2D5-1A17-435F-BE6F-AF3BBC609308}"/>
    <cellStyle name="Note 6 7 3 2" xfId="37728" xr:uid="{D30852D4-27D1-4987-9AF5-E7E6D43B87BD}"/>
    <cellStyle name="Note 6 7 3 2 2" xfId="37729" xr:uid="{3AD50E0B-93B1-4A4E-B38B-4D28FB87681D}"/>
    <cellStyle name="Note 6 7 3 3" xfId="37730" xr:uid="{49015297-BF3E-41B6-B2F4-7F5F1F07D602}"/>
    <cellStyle name="Note 6 7 3 4" xfId="37731" xr:uid="{94A8497F-32B4-42EA-8305-461CABC3FEDD}"/>
    <cellStyle name="Note 6 7 4" xfId="37732" xr:uid="{C3AB06C1-C6C1-4A04-8077-78C354501301}"/>
    <cellStyle name="Note 6 7 4 2" xfId="37733" xr:uid="{FB2BA4CB-AA4A-4472-B131-2A311D284A6B}"/>
    <cellStyle name="Note 6 7 4 2 2" xfId="37734" xr:uid="{BD5D2534-2A2F-4C84-9355-F948431C6C82}"/>
    <cellStyle name="Note 6 7 4 3" xfId="37735" xr:uid="{68140B43-D0DB-4D59-8FE0-BAA43598F3BD}"/>
    <cellStyle name="Note 6 7 4 4" xfId="37736" xr:uid="{3BECDAFB-C3F8-4352-857A-8016B3E11A91}"/>
    <cellStyle name="Note 6 7 5" xfId="37737" xr:uid="{6B6CCDD2-6F53-4379-9355-417C1A116BE3}"/>
    <cellStyle name="Note 6 7 5 2" xfId="37738" xr:uid="{2FE597EB-9695-48C8-83F8-CDBDE1DF2FBF}"/>
    <cellStyle name="Note 6 7 5 2 2" xfId="37739" xr:uid="{2BE97DD3-1966-472C-B97B-79A27EF69F56}"/>
    <cellStyle name="Note 6 7 5 3" xfId="37740" xr:uid="{52451C75-9398-40AE-90C2-F08F53AFB0B5}"/>
    <cellStyle name="Note 6 7 6" xfId="37741" xr:uid="{992B2D8B-999A-494B-A509-7ED9ABA911F1}"/>
    <cellStyle name="Note 6 7 6 2" xfId="37742" xr:uid="{86CEE4E4-A0F4-43B4-B296-DD8AC2E3A8E2}"/>
    <cellStyle name="Note 6 7 6 2 2" xfId="37743" xr:uid="{595DE9BE-3FC3-4D13-8ED5-0DBE94A4204D}"/>
    <cellStyle name="Note 6 7 6 3" xfId="37744" xr:uid="{E010EF03-08C2-48C1-982E-900DF6B5292D}"/>
    <cellStyle name="Note 6 7 7" xfId="37745" xr:uid="{CCB38EA9-4B51-4627-89AA-6D568A7CF205}"/>
    <cellStyle name="Note 6 7 7 2" xfId="37746" xr:uid="{E6EC6FD3-B075-4F32-AF3A-E8EA9C50D724}"/>
    <cellStyle name="Note 6 7 7 2 2" xfId="37747" xr:uid="{0319B501-927C-46D3-A946-AD8A113EA2A2}"/>
    <cellStyle name="Note 6 7 7 3" xfId="37748" xr:uid="{DB7EB9EA-8B55-4293-8385-4617B5C0724C}"/>
    <cellStyle name="Note 6 7 8" xfId="37749" xr:uid="{890864EC-F566-48B2-A4CE-0E1A865C4C43}"/>
    <cellStyle name="Note 6 7 8 2" xfId="37750" xr:uid="{D4475AFA-81F4-4665-9581-D7C0BD2A53BE}"/>
    <cellStyle name="Note 6 7 8 2 2" xfId="37751" xr:uid="{650718FC-B326-4323-9CBB-270D3DB838F3}"/>
    <cellStyle name="Note 6 7 8 3" xfId="37752" xr:uid="{C8225284-4F3F-44B2-ABE4-FA184F9F96BB}"/>
    <cellStyle name="Note 6 7 9" xfId="37753" xr:uid="{EAE26882-F093-4F79-8878-F9CEFE22675C}"/>
    <cellStyle name="Note 6 7 9 2" xfId="37754" xr:uid="{22AF7B49-367C-4CEE-A8B3-FB2808155DFC}"/>
    <cellStyle name="Note 6 7 9 2 2" xfId="37755" xr:uid="{4329BBC1-285E-4AAF-8AA2-324DB2F4C613}"/>
    <cellStyle name="Note 6 7 9 3" xfId="37756" xr:uid="{07CB14D2-4F53-4320-9D34-9CCF28DD9424}"/>
    <cellStyle name="Note 6 8" xfId="37757" xr:uid="{7D068D40-B58C-4681-8AB2-CA4E77C31A11}"/>
    <cellStyle name="Note 6 8 2" xfId="37758" xr:uid="{9E7326EF-A847-477C-9E59-877216D0CC5A}"/>
    <cellStyle name="Note 6 8 2 2" xfId="37759" xr:uid="{EE6F4029-A57C-4CCD-B710-03A2B77E5D06}"/>
    <cellStyle name="Note 6 8 2 3" xfId="37760" xr:uid="{7F11BDE5-967D-4674-B9F6-B87FD62BBDFD}"/>
    <cellStyle name="Note 6 8 3" xfId="37761" xr:uid="{8DE8825A-151E-44B9-B768-F419FEA3017E}"/>
    <cellStyle name="Note 6 8 3 2" xfId="37762" xr:uid="{4F4B2252-64D6-4190-A4C2-551F286752AB}"/>
    <cellStyle name="Note 6 8 4" xfId="37763" xr:uid="{05A5ACF8-92F0-4F98-AB75-863B4787A4B0}"/>
    <cellStyle name="Note 6 9" xfId="37764" xr:uid="{76F35DF4-AEF1-4BD7-A75D-39F21E197EBF}"/>
    <cellStyle name="Note 6 9 2" xfId="37765" xr:uid="{AF9CAB52-FA9B-48F8-B07B-75C922625E1E}"/>
    <cellStyle name="Note 6 9 2 2" xfId="37766" xr:uid="{4619218D-2D24-4911-A6A7-AC1A2C413B62}"/>
    <cellStyle name="Note 6 9 2 3" xfId="37767" xr:uid="{4537FEDF-5AC3-4B35-87B5-8CF53EE70B72}"/>
    <cellStyle name="Note 6 9 3" xfId="37768" xr:uid="{EF591EA1-8060-4B45-A52A-3DFAE49BE1BD}"/>
    <cellStyle name="Note 6 9 4" xfId="37769" xr:uid="{C107411D-5978-4BE6-B97B-6A7DECAE995A}"/>
    <cellStyle name="Note 7" xfId="37770" xr:uid="{5371E0AC-36C0-4EC0-A211-F18DA1A7254E}"/>
    <cellStyle name="Note 7 2" xfId="37771" xr:uid="{DE89BDFB-925B-41A2-BF96-9CA9504CAA3D}"/>
    <cellStyle name="Note 7 2 2" xfId="37772" xr:uid="{4AE739A8-2938-49ED-BBC2-A7C14FE16CA0}"/>
    <cellStyle name="Note 7 2 3" xfId="37773" xr:uid="{BFD45105-FE57-410E-99D7-78FD6B6E82DB}"/>
    <cellStyle name="Note 7 3" xfId="37774" xr:uid="{70703FB1-32B6-4D2B-ABAB-45F6E2E3924E}"/>
    <cellStyle name="Note 7 3 2" xfId="37775" xr:uid="{493C606E-249F-4DA4-899E-7348F94D6AAD}"/>
    <cellStyle name="Note 7 3 3" xfId="37776" xr:uid="{B2CA7BE9-E34B-41BC-B8A9-4CA86DA08781}"/>
    <cellStyle name="Note 7 4" xfId="37777" xr:uid="{1F3F5B49-89D8-452B-B6E0-1AFEA893F401}"/>
    <cellStyle name="Note 7 5" xfId="37778" xr:uid="{7CB6B5C3-CE6A-4761-87C8-E0B9EDB3EEF2}"/>
    <cellStyle name="Note 8" xfId="37779" xr:uid="{0ED0710F-4E1E-44E9-B46E-4E3BE72081B0}"/>
    <cellStyle name="Note 8 2" xfId="37780" xr:uid="{84B21CFB-5320-44E2-ACD9-6D1B13338C06}"/>
    <cellStyle name="Note 8 3" xfId="37781" xr:uid="{D548788C-6E37-4079-B8DA-2D712AC54947}"/>
    <cellStyle name="Note 9" xfId="37782" xr:uid="{775738EC-DF00-4639-B4CF-40B865CFEDDD}"/>
    <cellStyle name="Note 9 2" xfId="37783" xr:uid="{E1192F74-6690-4085-8BFB-F6D12D4FA9B3}"/>
    <cellStyle name="Note 9 3" xfId="37784" xr:uid="{FD5C390D-CEF1-4C6B-B587-DA70C4B05FFD}"/>
    <cellStyle name="NoteHeading" xfId="37785" xr:uid="{6F53D422-F151-43F1-A47B-EA9CEBBBC945}"/>
    <cellStyle name="NoteItem" xfId="37786" xr:uid="{60B0C98F-E63C-4EA5-AE33-AD02C450CA66}"/>
    <cellStyle name="NoteNum" xfId="37787" xr:uid="{6BD49AD6-51E6-4AF2-9F8A-9E739339C213}"/>
    <cellStyle name="notes" xfId="37788" xr:uid="{E7777D88-5005-4DE7-8E5D-C13C22259799}"/>
    <cellStyle name="NoteSection" xfId="37789" xr:uid="{AAC7788D-959E-4787-9604-DDBC38E04FA5}"/>
    <cellStyle name="NoteSubItem" xfId="37790" xr:uid="{24E0D648-5601-4704-8A60-D9B3610DEFA8}"/>
    <cellStyle name="NoteSubTotal" xfId="37791" xr:uid="{5EF992C2-8CDE-459A-9805-65B4626A4F44}"/>
    <cellStyle name="Number" xfId="37792" xr:uid="{5FFEAC7E-F296-40C6-988F-FCDEEBC8AE40}"/>
    <cellStyle name="NumResAccts" xfId="37793" xr:uid="{B5DB5E1C-550E-434A-B3BC-5DDCFE5ABCF8}"/>
    <cellStyle name="OpSub" xfId="37794" xr:uid="{6AA162E4-1FCF-4252-B208-52A60088162E}"/>
    <cellStyle name="Option" xfId="37795" xr:uid="{EEAD0FB4-3884-4478-BB98-AC81FE9C3EAA}"/>
    <cellStyle name="OptionHeading" xfId="37796" xr:uid="{B68D4538-3EDF-41F7-953B-FF9788DFF0C5}"/>
    <cellStyle name="OptionHeading2" xfId="37797" xr:uid="{1D5049D6-EFC1-4A30-BCC2-AD233B019336}"/>
    <cellStyle name="Output 2" xfId="360" xr:uid="{0B985B25-EBA2-493D-81D8-27B4813EEE3F}"/>
    <cellStyle name="Output 2 10" xfId="37798" xr:uid="{E173F627-29BE-49D9-96C5-85A984BB5B61}"/>
    <cellStyle name="Output 2 10 2" xfId="37799" xr:uid="{017F0AF5-145F-4D6C-B7BF-3FF88E9AF2AD}"/>
    <cellStyle name="Output 2 10 2 2" xfId="37800" xr:uid="{62F44982-B71C-4DB7-8673-8F880BEE15E5}"/>
    <cellStyle name="Output 2 10 3" xfId="37801" xr:uid="{C5C79BD9-349A-4587-B634-B800A7CD448D}"/>
    <cellStyle name="Output 2 11" xfId="37802" xr:uid="{0290186D-C612-4212-A2EB-9EFD1CC2F6F2}"/>
    <cellStyle name="Output 2 11 2" xfId="37803" xr:uid="{58C266E5-33E9-49E8-BBA5-E76AD8B7ABFE}"/>
    <cellStyle name="Output 2 11 2 2" xfId="37804" xr:uid="{F2454F01-6309-4870-982D-DC0320E12AC9}"/>
    <cellStyle name="Output 2 11 3" xfId="37805" xr:uid="{6A8BEE54-E668-42BF-B918-E62FB3A7AC85}"/>
    <cellStyle name="Output 2 12" xfId="37806" xr:uid="{AF4E25CA-EAB0-4268-9341-DCCF13B20273}"/>
    <cellStyle name="Output 2 12 2" xfId="37807" xr:uid="{CA76AD3D-FA5C-4E95-9A85-47CD99C0E217}"/>
    <cellStyle name="Output 2 12 2 2" xfId="37808" xr:uid="{A7CA66EB-BB88-4A5D-AB09-0BB105A5AD28}"/>
    <cellStyle name="Output 2 12 3" xfId="37809" xr:uid="{1A01E258-D832-4275-AD6A-F27163C49175}"/>
    <cellStyle name="Output 2 13" xfId="37810" xr:uid="{8CF832D2-FB9B-4019-B93F-521609EDBFE4}"/>
    <cellStyle name="Output 2 13 2" xfId="37811" xr:uid="{ABC8DBD2-4481-492F-A6EB-BD043395FD22}"/>
    <cellStyle name="Output 2 13 2 2" xfId="37812" xr:uid="{3FB43894-A5A0-4235-8092-85BD4E49EAFD}"/>
    <cellStyle name="Output 2 13 3" xfId="37813" xr:uid="{40144F53-DBA6-4A15-AC4B-D26F27AAE469}"/>
    <cellStyle name="Output 2 14" xfId="37814" xr:uid="{2B20BF2E-5534-482F-97B5-03C1DE928399}"/>
    <cellStyle name="Output 2 14 2" xfId="37815" xr:uid="{A061EAFF-B3ED-48D7-9025-498E22FDAD04}"/>
    <cellStyle name="Output 2 14 2 2" xfId="37816" xr:uid="{28B7E243-FFDD-4827-951B-F3874E6A67FB}"/>
    <cellStyle name="Output 2 14 3" xfId="37817" xr:uid="{35805849-9722-4244-A7D5-1DFD8309BCC8}"/>
    <cellStyle name="Output 2 15" xfId="37818" xr:uid="{3B818BC7-80FB-4703-8157-5550F2431181}"/>
    <cellStyle name="Output 2 15 2" xfId="37819" xr:uid="{CDCE1612-187B-46A7-A339-CF29635931CE}"/>
    <cellStyle name="Output 2 15 2 2" xfId="37820" xr:uid="{99647B0F-7803-47B5-BE98-CA9FE6ECAC14}"/>
    <cellStyle name="Output 2 15 3" xfId="37821" xr:uid="{E629BAC9-4F42-4C02-B6A5-BDBCDB5FAD3F}"/>
    <cellStyle name="Output 2 16" xfId="37822" xr:uid="{3B0FCFF5-D008-495B-81A9-3C289B318881}"/>
    <cellStyle name="Output 2 16 2" xfId="37823" xr:uid="{DC8E57FF-2773-4B06-9792-EDEB9B9E496B}"/>
    <cellStyle name="Output 2 16 2 2" xfId="37824" xr:uid="{A2C226F4-18C6-4DF1-B15F-48FFA95AE368}"/>
    <cellStyle name="Output 2 16 3" xfId="37825" xr:uid="{89D09CEA-D612-4499-9F81-6C116EB081C6}"/>
    <cellStyle name="Output 2 17" xfId="37826" xr:uid="{647E1FF9-A72F-479D-B238-180DA2A66147}"/>
    <cellStyle name="Output 2 17 2" xfId="37827" xr:uid="{D3EC339D-F6BB-4A3F-98E3-E0FBDF9E95E2}"/>
    <cellStyle name="Output 2 17 2 2" xfId="37828" xr:uid="{3A0AD033-DDEF-4296-BA67-92D916E53E83}"/>
    <cellStyle name="Output 2 17 3" xfId="37829" xr:uid="{AA71A556-9BC2-4EA7-AC69-F72F379ACF58}"/>
    <cellStyle name="Output 2 18" xfId="37830" xr:uid="{277A1667-C973-4E9B-AD9E-3E24D8C27F03}"/>
    <cellStyle name="Output 2 18 2" xfId="37831" xr:uid="{1F30B1B7-1F56-42E3-81FD-E1F87CA8F097}"/>
    <cellStyle name="Output 2 18 2 2" xfId="37832" xr:uid="{A50D02EF-B785-4F7B-91C0-A5BD8BD56219}"/>
    <cellStyle name="Output 2 18 3" xfId="37833" xr:uid="{CBD99D5C-1B87-44A3-9AED-DD8763301A67}"/>
    <cellStyle name="Output 2 19" xfId="37834" xr:uid="{06365411-20E1-4848-ABFA-9C2F600CE7C2}"/>
    <cellStyle name="Output 2 19 2" xfId="37835" xr:uid="{E2A41A95-F548-45D3-ABC4-8CAAA9ECABB1}"/>
    <cellStyle name="Output 2 19 2 2" xfId="37836" xr:uid="{7A57D842-2D0E-45F0-B667-68C4F7D21ED4}"/>
    <cellStyle name="Output 2 19 3" xfId="37837" xr:uid="{AFAB5182-637C-4EED-B199-C4974857ED82}"/>
    <cellStyle name="Output 2 2" xfId="37838" xr:uid="{74D44D8E-E11D-4F21-81D6-CFFCDED9BCB4}"/>
    <cellStyle name="Output 2 2 10" xfId="37839" xr:uid="{14E01245-6138-43A9-B23F-7C57D1C6B108}"/>
    <cellStyle name="Output 2 2 10 2" xfId="37840" xr:uid="{9668EB2A-9427-4550-A7CE-E60E419619AB}"/>
    <cellStyle name="Output 2 2 10 2 2" xfId="37841" xr:uid="{3162BBAE-5846-4D17-851C-BC5D558217AC}"/>
    <cellStyle name="Output 2 2 10 3" xfId="37842" xr:uid="{CD619727-75D4-4A83-BE16-B4BE938D1C94}"/>
    <cellStyle name="Output 2 2 11" xfId="37843" xr:uid="{ACD2A614-392C-46AC-BE0B-D12005FB74CC}"/>
    <cellStyle name="Output 2 2 11 2" xfId="37844" xr:uid="{A5CE3BA1-3E01-476B-877C-DAA3713F4E73}"/>
    <cellStyle name="Output 2 2 11 2 2" xfId="37845" xr:uid="{A158819F-C6F5-4D51-B8CA-DEA0B69DF0E8}"/>
    <cellStyle name="Output 2 2 11 3" xfId="37846" xr:uid="{3F19F988-53AA-409D-A474-20A7C0763C56}"/>
    <cellStyle name="Output 2 2 12" xfId="37847" xr:uid="{F1AFACD7-0229-4B82-BEA9-BFC6D4FD2076}"/>
    <cellStyle name="Output 2 2 12 2" xfId="37848" xr:uid="{5099DC82-FADF-4309-824A-8A36FDEFAA66}"/>
    <cellStyle name="Output 2 2 12 2 2" xfId="37849" xr:uid="{B4ACD6C4-55F1-42B5-AEF4-4FCB37D6B5D8}"/>
    <cellStyle name="Output 2 2 12 3" xfId="37850" xr:uid="{F03AA183-E6B1-476A-A597-4F80B28E5797}"/>
    <cellStyle name="Output 2 2 13" xfId="37851" xr:uid="{017F204C-821C-4FC3-A158-7D531E37FF38}"/>
    <cellStyle name="Output 2 2 13 2" xfId="37852" xr:uid="{5A04CD3E-9A9A-4EDB-BBE6-4AFBF4016055}"/>
    <cellStyle name="Output 2 2 13 2 2" xfId="37853" xr:uid="{8FD93772-7A24-4900-9D86-1DD8E790E36D}"/>
    <cellStyle name="Output 2 2 13 3" xfId="37854" xr:uid="{02E25DA8-68FD-4EFB-A5CC-0EFAEB1CA7CA}"/>
    <cellStyle name="Output 2 2 14" xfId="37855" xr:uid="{39D6351C-EB1C-44CA-80A5-AECE8E18CD27}"/>
    <cellStyle name="Output 2 2 14 2" xfId="37856" xr:uid="{701C7F54-037D-4826-AA3B-4CB2833B9ED8}"/>
    <cellStyle name="Output 2 2 14 2 2" xfId="37857" xr:uid="{994F7D3B-504C-4C0F-9C49-C7225D983F36}"/>
    <cellStyle name="Output 2 2 14 3" xfId="37858" xr:uid="{91B447FD-847E-4BD0-97E8-AFBC9EE89718}"/>
    <cellStyle name="Output 2 2 15" xfId="37859" xr:uid="{EF55E51E-9A99-4861-8780-0BE221708566}"/>
    <cellStyle name="Output 2 2 15 2" xfId="37860" xr:uid="{7F946210-2210-4F88-9759-BD0F96EF2322}"/>
    <cellStyle name="Output 2 2 15 2 2" xfId="37861" xr:uid="{7D61C92C-2A55-46D4-975C-A3A98786FF46}"/>
    <cellStyle name="Output 2 2 15 3" xfId="37862" xr:uid="{67A74D0F-1DA9-4BD1-B746-701344BA1B8B}"/>
    <cellStyle name="Output 2 2 16" xfId="37863" xr:uid="{78A63F52-171E-4BB3-8D5E-74D240D78F85}"/>
    <cellStyle name="Output 2 2 16 2" xfId="37864" xr:uid="{35824E86-F0E6-4472-990A-26066112D362}"/>
    <cellStyle name="Output 2 2 16 2 2" xfId="37865" xr:uid="{EA89BD70-BFA2-4E04-ACA7-6C0E06349C7C}"/>
    <cellStyle name="Output 2 2 16 3" xfId="37866" xr:uid="{EDF57D4D-639A-4154-AF44-1604DE469C55}"/>
    <cellStyle name="Output 2 2 17" xfId="37867" xr:uid="{3467050D-20D0-41F4-B89C-C46699E568DE}"/>
    <cellStyle name="Output 2 2 17 2" xfId="37868" xr:uid="{FE4B793E-BE1B-434F-B203-5ED8B91F74AF}"/>
    <cellStyle name="Output 2 2 17 2 2" xfId="37869" xr:uid="{602BB8D7-0326-4E23-B5AF-846C2B71FEFF}"/>
    <cellStyle name="Output 2 2 17 3" xfId="37870" xr:uid="{0D04BE56-E56E-4926-89D9-690ADA8860D4}"/>
    <cellStyle name="Output 2 2 18" xfId="37871" xr:uid="{8A3AD150-233C-4428-B0CD-2B42BACBEA40}"/>
    <cellStyle name="Output 2 2 18 2" xfId="37872" xr:uid="{5C4D5520-674E-4735-B20D-36C6D8752673}"/>
    <cellStyle name="Output 2 2 18 2 2" xfId="37873" xr:uid="{DACAC0A6-48A8-43CB-97B6-854ABB66A897}"/>
    <cellStyle name="Output 2 2 18 3" xfId="37874" xr:uid="{FF7B38B4-D7C7-4CB0-80BC-BB91C7F09CAD}"/>
    <cellStyle name="Output 2 2 19" xfId="37875" xr:uid="{A2F693C8-2621-420A-BF5F-651C0B706269}"/>
    <cellStyle name="Output 2 2 19 2" xfId="37876" xr:uid="{5892A738-F173-4C46-8055-D78651D68101}"/>
    <cellStyle name="Output 2 2 19 2 2" xfId="37877" xr:uid="{85DA3EAE-C706-4389-B51C-CABCB897673B}"/>
    <cellStyle name="Output 2 2 19 3" xfId="37878" xr:uid="{51309B71-F567-462B-A127-85F1645DFDB7}"/>
    <cellStyle name="Output 2 2 2" xfId="37879" xr:uid="{F0E8418C-0153-4F71-8639-AAD2EA58C198}"/>
    <cellStyle name="Output 2 2 2 10" xfId="37880" xr:uid="{DE00314B-8585-4E37-95E4-77C39CFAEC77}"/>
    <cellStyle name="Output 2 2 2 10 2" xfId="37881" xr:uid="{E4E67333-6255-4D30-BEC4-3CE1A1B85D46}"/>
    <cellStyle name="Output 2 2 2 10 2 2" xfId="37882" xr:uid="{D1435110-F904-4B0A-8920-5D8A2ED291B1}"/>
    <cellStyle name="Output 2 2 2 10 3" xfId="37883" xr:uid="{4FE7229C-98C8-4DBA-A607-AE0D72757E86}"/>
    <cellStyle name="Output 2 2 2 11" xfId="37884" xr:uid="{1D70ABD3-69E1-4324-B6DD-71AF33A63136}"/>
    <cellStyle name="Output 2 2 2 11 2" xfId="37885" xr:uid="{02FEE9C8-6677-49B7-925D-6E7716B91C2D}"/>
    <cellStyle name="Output 2 2 2 11 2 2" xfId="37886" xr:uid="{26500FA4-4EAE-451D-8D06-18F6E822E87A}"/>
    <cellStyle name="Output 2 2 2 11 3" xfId="37887" xr:uid="{A660C7FB-2F37-4687-AB53-D7BF9BDA2FE2}"/>
    <cellStyle name="Output 2 2 2 12" xfId="37888" xr:uid="{122CD2D9-3C34-4E76-B5D5-7BD6FDE4B236}"/>
    <cellStyle name="Output 2 2 2 12 2" xfId="37889" xr:uid="{04000183-9F88-4240-B86F-03CBEE3420A3}"/>
    <cellStyle name="Output 2 2 2 12 2 2" xfId="37890" xr:uid="{60D98CBD-3FA4-4BF4-9D89-07E397EC8602}"/>
    <cellStyle name="Output 2 2 2 12 3" xfId="37891" xr:uid="{DCA4E70E-E682-4034-BFDB-7AB1EB5F423F}"/>
    <cellStyle name="Output 2 2 2 13" xfId="37892" xr:uid="{255A9F96-BD61-4BA7-8500-ACC5A13C8DFC}"/>
    <cellStyle name="Output 2 2 2 13 2" xfId="37893" xr:uid="{10D77C36-A9C2-4F19-A513-13D73BED21CF}"/>
    <cellStyle name="Output 2 2 2 13 2 2" xfId="37894" xr:uid="{A666ABB6-492F-41A3-89ED-31B469D1874C}"/>
    <cellStyle name="Output 2 2 2 13 3" xfId="37895" xr:uid="{6BA7C6EC-C4F1-4CAA-8B0D-2F6448AC8DD2}"/>
    <cellStyle name="Output 2 2 2 14" xfId="37896" xr:uid="{BAF0368E-416A-49E8-8C64-B72AA1F2340C}"/>
    <cellStyle name="Output 2 2 2 14 2" xfId="37897" xr:uid="{B09FC080-36AD-4038-A88B-1798C04CFDF8}"/>
    <cellStyle name="Output 2 2 2 14 2 2" xfId="37898" xr:uid="{5AEDDDA4-714E-4D1A-848A-FF9491D54A73}"/>
    <cellStyle name="Output 2 2 2 14 3" xfId="37899" xr:uid="{F5BE3A85-C247-4E3D-A08C-FBED42EA0815}"/>
    <cellStyle name="Output 2 2 2 15" xfId="37900" xr:uid="{8FDE8225-50A6-4988-AF62-3F2ED31C6E79}"/>
    <cellStyle name="Output 2 2 2 15 2" xfId="37901" xr:uid="{4B012A68-BE95-45A1-B517-03B6E0499EA2}"/>
    <cellStyle name="Output 2 2 2 15 2 2" xfId="37902" xr:uid="{45BA1020-7789-4CF2-AFC8-2A6E218CE214}"/>
    <cellStyle name="Output 2 2 2 15 3" xfId="37903" xr:uid="{4CB0FC94-6417-4F97-8FF5-0B81AF36E81E}"/>
    <cellStyle name="Output 2 2 2 16" xfId="37904" xr:uid="{02DEBFFA-F9C9-41BE-A56B-E4CA1F208064}"/>
    <cellStyle name="Output 2 2 2 16 2" xfId="37905" xr:uid="{F2781964-D416-4B05-9A81-A94A5E235FFB}"/>
    <cellStyle name="Output 2 2 2 16 2 2" xfId="37906" xr:uid="{316E30AF-2926-4909-B9BE-7E8C7F6B0905}"/>
    <cellStyle name="Output 2 2 2 16 3" xfId="37907" xr:uid="{B3587752-E203-4B82-9A05-33E076E458FB}"/>
    <cellStyle name="Output 2 2 2 17" xfId="37908" xr:uid="{8A715011-EF0A-4F3E-B899-71224E5EC9D9}"/>
    <cellStyle name="Output 2 2 2 17 2" xfId="37909" xr:uid="{0EBF8404-93E3-4F9A-A04C-2779708C7AA0}"/>
    <cellStyle name="Output 2 2 2 17 2 2" xfId="37910" xr:uid="{43975647-174B-4E82-97AA-35A6B216FB5C}"/>
    <cellStyle name="Output 2 2 2 17 3" xfId="37911" xr:uid="{05334836-DE81-4173-8408-40DF55C622AB}"/>
    <cellStyle name="Output 2 2 2 18" xfId="37912" xr:uid="{61F64815-B0B9-47AE-AB06-E9156E163834}"/>
    <cellStyle name="Output 2 2 2 18 2" xfId="37913" xr:uid="{447772E7-5C5E-44FF-93D5-7DBDBB7F4ED6}"/>
    <cellStyle name="Output 2 2 2 19" xfId="37914" xr:uid="{AD8568DB-D8B7-429B-8780-944C0C240878}"/>
    <cellStyle name="Output 2 2 2 2" xfId="37915" xr:uid="{71D12EE5-34D5-48D2-96CF-090EE70F9C96}"/>
    <cellStyle name="Output 2 2 2 2 10" xfId="37916" xr:uid="{375967B9-BB4C-4116-A6E4-7AFA605B4442}"/>
    <cellStyle name="Output 2 2 2 2 10 2" xfId="37917" xr:uid="{5808F628-B410-4942-AC30-705123A557E1}"/>
    <cellStyle name="Output 2 2 2 2 10 2 2" xfId="37918" xr:uid="{23A71D88-1E34-4EBD-8CC2-4891C5C03CA2}"/>
    <cellStyle name="Output 2 2 2 2 10 3" xfId="37919" xr:uid="{54EC1DD6-BF15-412B-AEFF-81099024B87E}"/>
    <cellStyle name="Output 2 2 2 2 11" xfId="37920" xr:uid="{673F683F-9E03-4DEC-ADB1-21B8B865D2F7}"/>
    <cellStyle name="Output 2 2 2 2 11 2" xfId="37921" xr:uid="{CADC5E21-46CB-45F0-86B5-393AE0E80BFB}"/>
    <cellStyle name="Output 2 2 2 2 11 2 2" xfId="37922" xr:uid="{D0B58B61-354F-4DFA-8BED-78A4BAE8DE04}"/>
    <cellStyle name="Output 2 2 2 2 11 3" xfId="37923" xr:uid="{AB318A14-D1C4-4507-AD10-A87A367FFF03}"/>
    <cellStyle name="Output 2 2 2 2 12" xfId="37924" xr:uid="{08A10736-97D3-44C3-902D-9235C35A932C}"/>
    <cellStyle name="Output 2 2 2 2 12 2" xfId="37925" xr:uid="{4D1AB289-997E-4954-A47F-4C8A8F4B5104}"/>
    <cellStyle name="Output 2 2 2 2 12 2 2" xfId="37926" xr:uid="{8BB9BE94-471D-4000-9644-1CB9F80BEEF5}"/>
    <cellStyle name="Output 2 2 2 2 12 3" xfId="37927" xr:uid="{61EF5E6A-EAE6-46EF-85A0-79268487630C}"/>
    <cellStyle name="Output 2 2 2 2 13" xfId="37928" xr:uid="{31989197-E0D0-4834-BD3A-F0449A10DDB0}"/>
    <cellStyle name="Output 2 2 2 2 13 2" xfId="37929" xr:uid="{C961926D-7628-4B39-9153-43F8BCEF46D9}"/>
    <cellStyle name="Output 2 2 2 2 13 2 2" xfId="37930" xr:uid="{8B343189-9C6F-4F21-B88B-FE1089371D3F}"/>
    <cellStyle name="Output 2 2 2 2 13 3" xfId="37931" xr:uid="{D176085B-67E9-4D02-9CCD-BB4CCC95D57D}"/>
    <cellStyle name="Output 2 2 2 2 14" xfId="37932" xr:uid="{9E3592AD-80DF-45DE-904F-1B3245DD0936}"/>
    <cellStyle name="Output 2 2 2 2 14 2" xfId="37933" xr:uid="{75288594-6EA0-454E-8CE7-1ADFCABB1F39}"/>
    <cellStyle name="Output 2 2 2 2 14 2 2" xfId="37934" xr:uid="{4985712A-4F5B-4154-85DC-3F13B1055933}"/>
    <cellStyle name="Output 2 2 2 2 14 3" xfId="37935" xr:uid="{8C84EFD6-954B-4D76-A1D5-70B2689EF3E4}"/>
    <cellStyle name="Output 2 2 2 2 15" xfId="37936" xr:uid="{95B4F8A5-73FC-4B00-8364-E3639765F1BB}"/>
    <cellStyle name="Output 2 2 2 2 15 2" xfId="37937" xr:uid="{B9F8B5D0-1340-4A27-9984-9B696EA74B6A}"/>
    <cellStyle name="Output 2 2 2 2 15 2 2" xfId="37938" xr:uid="{93D5D14C-B52B-4B4D-8F6A-E9191534486D}"/>
    <cellStyle name="Output 2 2 2 2 15 3" xfId="37939" xr:uid="{7192C9C1-A2A0-4FC4-BC84-E1CD49224E34}"/>
    <cellStyle name="Output 2 2 2 2 16" xfId="37940" xr:uid="{6EEB6964-4689-4339-8F75-133A7B651618}"/>
    <cellStyle name="Output 2 2 2 2 16 2" xfId="37941" xr:uid="{AA0EDE2D-E14F-42B7-8456-06486294488E}"/>
    <cellStyle name="Output 2 2 2 2 16 2 2" xfId="37942" xr:uid="{20AC163E-4969-460C-B3C2-8367B898243B}"/>
    <cellStyle name="Output 2 2 2 2 16 3" xfId="37943" xr:uid="{136D4269-B2E0-42B3-8041-0D141A20CD3A}"/>
    <cellStyle name="Output 2 2 2 2 17" xfId="37944" xr:uid="{96D54990-E6C5-4866-8DF3-D8453DCE88AE}"/>
    <cellStyle name="Output 2 2 2 2 17 2" xfId="37945" xr:uid="{9AE9CD09-0FFE-416B-AF57-431500D79E3A}"/>
    <cellStyle name="Output 2 2 2 2 17 2 2" xfId="37946" xr:uid="{F3CF3252-355A-426A-A82E-0823670633B1}"/>
    <cellStyle name="Output 2 2 2 2 17 3" xfId="37947" xr:uid="{04D2E723-F030-4F1A-93FA-F8501BA0975C}"/>
    <cellStyle name="Output 2 2 2 2 18" xfId="37948" xr:uid="{57FC9AEF-AEF5-42B7-903E-DFD15D01276E}"/>
    <cellStyle name="Output 2 2 2 2 18 2" xfId="37949" xr:uid="{601BC7C5-1693-4016-9DDE-BD2F319C84B2}"/>
    <cellStyle name="Output 2 2 2 2 18 2 2" xfId="37950" xr:uid="{883F4819-5298-4DBE-ADEE-49DA5C7351DA}"/>
    <cellStyle name="Output 2 2 2 2 18 3" xfId="37951" xr:uid="{D367E216-08FC-4DE4-BC78-431E3C68498C}"/>
    <cellStyle name="Output 2 2 2 2 19" xfId="37952" xr:uid="{F2BC8110-3A27-4B34-A67A-0D1C6E850413}"/>
    <cellStyle name="Output 2 2 2 2 19 2" xfId="37953" xr:uid="{27FD4945-E551-4050-8FF2-51332EAC110C}"/>
    <cellStyle name="Output 2 2 2 2 19 2 2" xfId="37954" xr:uid="{015D2D0C-251E-4195-AF45-6058603D57B5}"/>
    <cellStyle name="Output 2 2 2 2 19 3" xfId="37955" xr:uid="{EEE64D3B-ADB9-4F75-A932-7D8172B4AD0A}"/>
    <cellStyle name="Output 2 2 2 2 2" xfId="37956" xr:uid="{0774644C-23D7-4410-8221-F8C2966547BE}"/>
    <cellStyle name="Output 2 2 2 2 2 2" xfId="37957" xr:uid="{78CB45E5-4D08-41C0-A414-AEFCABEF0B5C}"/>
    <cellStyle name="Output 2 2 2 2 2 2 2" xfId="37958" xr:uid="{21AE1DB5-2C6E-4DD2-8933-46197DFC8E7C}"/>
    <cellStyle name="Output 2 2 2 2 2 2 3" xfId="37959" xr:uid="{C8D28765-7949-4092-B68E-E2A6E5419EC0}"/>
    <cellStyle name="Output 2 2 2 2 2 3" xfId="37960" xr:uid="{9376A296-50E7-45A9-9C0C-C663D733E888}"/>
    <cellStyle name="Output 2 2 2 2 2 3 2" xfId="37961" xr:uid="{46A5444E-9D7A-4320-A68D-3EC2D4DE0989}"/>
    <cellStyle name="Output 2 2 2 2 2 4" xfId="37962" xr:uid="{B7B9871A-06A5-4849-B58C-3F6CE591AD6F}"/>
    <cellStyle name="Output 2 2 2 2 20" xfId="37963" xr:uid="{2579B2E2-E9C4-43CB-8078-C60B93D3A1BC}"/>
    <cellStyle name="Output 2 2 2 2 20 2" xfId="37964" xr:uid="{99966196-EEEE-405A-B8B4-5541626AB869}"/>
    <cellStyle name="Output 2 2 2 2 20 2 2" xfId="37965" xr:uid="{C1067F6A-BA08-46E8-A77F-A4E2785A1332}"/>
    <cellStyle name="Output 2 2 2 2 20 3" xfId="37966" xr:uid="{52FB1225-60B1-4B9C-9D3D-C9DA9131D71B}"/>
    <cellStyle name="Output 2 2 2 2 21" xfId="37967" xr:uid="{7CE9F47D-FC3F-49A2-A150-2EF366131A78}"/>
    <cellStyle name="Output 2 2 2 2 21 2" xfId="37968" xr:uid="{2F59BE8B-9BBC-42A0-AC85-6E19746B2262}"/>
    <cellStyle name="Output 2 2 2 2 22" xfId="37969" xr:uid="{FDEBE319-F619-46D6-B6B9-52A4BBDE0C64}"/>
    <cellStyle name="Output 2 2 2 2 23" xfId="37970" xr:uid="{3F1756B1-50F8-4A78-BF8D-6FCBE8576183}"/>
    <cellStyle name="Output 2 2 2 2 3" xfId="37971" xr:uid="{E9E18ADC-58EC-4543-B09E-D163E4FAE08A}"/>
    <cellStyle name="Output 2 2 2 2 3 2" xfId="37972" xr:uid="{240F90A4-1906-44E8-9D11-A995F6AD603E}"/>
    <cellStyle name="Output 2 2 2 2 3 2 2" xfId="37973" xr:uid="{17A21FF6-7D4A-4847-BF3F-67C2A1DC4621}"/>
    <cellStyle name="Output 2 2 2 2 3 3" xfId="37974" xr:uid="{531A6CEF-FB4B-4E1C-BD79-FA4F4D4AA326}"/>
    <cellStyle name="Output 2 2 2 2 3 4" xfId="37975" xr:uid="{79F0C810-89A6-4A21-BD65-4E5ECD920BD0}"/>
    <cellStyle name="Output 2 2 2 2 4" xfId="37976" xr:uid="{A01247AD-583B-4B18-A939-1018EF922796}"/>
    <cellStyle name="Output 2 2 2 2 4 2" xfId="37977" xr:uid="{A048FB5E-E867-4560-8C76-9764249DF664}"/>
    <cellStyle name="Output 2 2 2 2 4 2 2" xfId="37978" xr:uid="{ECD9726B-EB2F-4ED5-B4F8-8C3E0956AA60}"/>
    <cellStyle name="Output 2 2 2 2 4 3" xfId="37979" xr:uid="{B27BD7C1-6155-48BD-B0C4-5477A0412C91}"/>
    <cellStyle name="Output 2 2 2 2 4 4" xfId="37980" xr:uid="{8CB9C9E1-71E8-46C1-9197-C3999019E79A}"/>
    <cellStyle name="Output 2 2 2 2 5" xfId="37981" xr:uid="{F379563D-97D1-4D8B-A022-8FD07EDC0354}"/>
    <cellStyle name="Output 2 2 2 2 5 2" xfId="37982" xr:uid="{3C7F7D44-FA98-4FA5-9B1D-52A53305BF65}"/>
    <cellStyle name="Output 2 2 2 2 5 2 2" xfId="37983" xr:uid="{42D14CBF-9364-4C89-907F-208E32BFB371}"/>
    <cellStyle name="Output 2 2 2 2 5 3" xfId="37984" xr:uid="{81E763BE-6358-4D1C-90E1-245EE8EC28B9}"/>
    <cellStyle name="Output 2 2 2 2 6" xfId="37985" xr:uid="{05E61BF2-8452-4781-92B1-B9CD05E28E49}"/>
    <cellStyle name="Output 2 2 2 2 6 2" xfId="37986" xr:uid="{87106389-C8CC-48B4-AB46-D7D52C0049F7}"/>
    <cellStyle name="Output 2 2 2 2 6 2 2" xfId="37987" xr:uid="{347AB04B-B7E5-42F8-814F-7E55EA5538F1}"/>
    <cellStyle name="Output 2 2 2 2 6 3" xfId="37988" xr:uid="{90C50067-DA41-4E91-A9E2-8567D23FA84B}"/>
    <cellStyle name="Output 2 2 2 2 7" xfId="37989" xr:uid="{2E9F33E5-60EB-43DC-806C-4722A3F5DB94}"/>
    <cellStyle name="Output 2 2 2 2 7 2" xfId="37990" xr:uid="{3AE03624-8AF3-455C-8A0A-5EBB1EE347C6}"/>
    <cellStyle name="Output 2 2 2 2 7 2 2" xfId="37991" xr:uid="{2C8DB634-7E66-4357-8227-5740F941918E}"/>
    <cellStyle name="Output 2 2 2 2 7 3" xfId="37992" xr:uid="{D838CABA-6F58-4A22-8BAE-DA6C29D3056D}"/>
    <cellStyle name="Output 2 2 2 2 8" xfId="37993" xr:uid="{53DB1944-3457-4BDA-BC8F-18B0D333BA45}"/>
    <cellStyle name="Output 2 2 2 2 8 2" xfId="37994" xr:uid="{44195B5F-37F6-4AFA-B419-2C6CBBBE0E5D}"/>
    <cellStyle name="Output 2 2 2 2 8 2 2" xfId="37995" xr:uid="{77901DD2-56B8-4CA7-90C6-8809C92BFCBB}"/>
    <cellStyle name="Output 2 2 2 2 8 3" xfId="37996" xr:uid="{2C3C75D1-23F2-4100-86DA-464C140135B1}"/>
    <cellStyle name="Output 2 2 2 2 9" xfId="37997" xr:uid="{6BCFD310-3DDC-4A6E-8424-469A5A362F92}"/>
    <cellStyle name="Output 2 2 2 2 9 2" xfId="37998" xr:uid="{E17208F8-7996-4D62-AB5C-17EEAB3092DE}"/>
    <cellStyle name="Output 2 2 2 2 9 2 2" xfId="37999" xr:uid="{335B50D8-2B9A-48F2-A414-39E639197BAF}"/>
    <cellStyle name="Output 2 2 2 2 9 3" xfId="38000" xr:uid="{18FDB0D3-68A9-4BB0-9587-0EBB6393A481}"/>
    <cellStyle name="Output 2 2 2 20" xfId="38001" xr:uid="{1E2EA31E-1B97-49B0-AAC6-F966D59904F4}"/>
    <cellStyle name="Output 2 2 2 3" xfId="38002" xr:uid="{023F5AC9-7E4E-4A27-BEFB-CBF2EEAC517B}"/>
    <cellStyle name="Output 2 2 2 3 2" xfId="38003" xr:uid="{6C35DA8B-CD70-4C5A-9EE1-76204F833A98}"/>
    <cellStyle name="Output 2 2 2 3 2 2" xfId="38004" xr:uid="{FDB78D90-AEC4-4990-84B0-D47BBA0C35A5}"/>
    <cellStyle name="Output 2 2 2 3 2 3" xfId="38005" xr:uid="{BF54467C-6AC4-4D15-9C7F-9E0B528897A9}"/>
    <cellStyle name="Output 2 2 2 3 3" xfId="38006" xr:uid="{B6590E31-22B7-4E5E-B36D-B775FA2052D0}"/>
    <cellStyle name="Output 2 2 2 3 3 2" xfId="38007" xr:uid="{121D66C2-789E-4EBF-BE8C-7F1EA7CC8CFB}"/>
    <cellStyle name="Output 2 2 2 3 4" xfId="38008" xr:uid="{6A930629-5153-481D-A28B-6A7778034EE5}"/>
    <cellStyle name="Output 2 2 2 4" xfId="38009" xr:uid="{4CB9906A-9B29-4A4F-9B7F-B57834994F1C}"/>
    <cellStyle name="Output 2 2 2 4 2" xfId="38010" xr:uid="{3C18E4B1-1489-46F0-A8A5-99089ADDA96E}"/>
    <cellStyle name="Output 2 2 2 4 2 2" xfId="38011" xr:uid="{CF8E7F85-45DC-4F92-9FDA-71ADECEE0EEF}"/>
    <cellStyle name="Output 2 2 2 4 3" xfId="38012" xr:uid="{D5B6F3D1-5B29-4554-97C7-C23A1DE1B104}"/>
    <cellStyle name="Output 2 2 2 4 4" xfId="38013" xr:uid="{63DAA84E-4B5C-43C9-BFE6-F0D3D9F9B3BD}"/>
    <cellStyle name="Output 2 2 2 5" xfId="38014" xr:uid="{25417501-F645-484A-8DE1-199150260AAB}"/>
    <cellStyle name="Output 2 2 2 5 2" xfId="38015" xr:uid="{A46C5EAE-27FE-4E71-A75D-96FB0F394FA3}"/>
    <cellStyle name="Output 2 2 2 5 2 2" xfId="38016" xr:uid="{4CE4C173-662F-42F7-9716-57F631C9E98E}"/>
    <cellStyle name="Output 2 2 2 5 3" xfId="38017" xr:uid="{DE4E6051-F372-4D0D-A189-F6273F9F3FB7}"/>
    <cellStyle name="Output 2 2 2 5 4" xfId="38018" xr:uid="{088BD853-062E-48BA-9980-29CA0A8EB837}"/>
    <cellStyle name="Output 2 2 2 6" xfId="38019" xr:uid="{B26E29F8-BC8D-429C-96BE-E30F8F1DB6E8}"/>
    <cellStyle name="Output 2 2 2 6 2" xfId="38020" xr:uid="{4D72222C-03D0-478C-960E-82F6A25FE04A}"/>
    <cellStyle name="Output 2 2 2 6 2 2" xfId="38021" xr:uid="{8A7115A3-C24B-48B3-B24B-E856822F0E90}"/>
    <cellStyle name="Output 2 2 2 6 3" xfId="38022" xr:uid="{1A3CCE38-3A5E-4BB6-BD37-B76D8F6F6EC3}"/>
    <cellStyle name="Output 2 2 2 7" xfId="38023" xr:uid="{DD0A29A6-1E1D-4823-BAA3-3F5AEA10A7A0}"/>
    <cellStyle name="Output 2 2 2 7 2" xfId="38024" xr:uid="{44FF8426-1903-4751-93F9-BD9F0FBD621F}"/>
    <cellStyle name="Output 2 2 2 7 2 2" xfId="38025" xr:uid="{EAEEFFE4-BE9C-4EE0-95EA-4FE40DFCE86C}"/>
    <cellStyle name="Output 2 2 2 7 3" xfId="38026" xr:uid="{6196FB3E-2C0D-4910-8EF3-0C3F1B36F45C}"/>
    <cellStyle name="Output 2 2 2 8" xfId="38027" xr:uid="{B68B3A54-2F0F-4D70-BB0D-7B87A1492721}"/>
    <cellStyle name="Output 2 2 2 8 2" xfId="38028" xr:uid="{6B17902D-A887-4E98-BF4F-558771BA5891}"/>
    <cellStyle name="Output 2 2 2 8 2 2" xfId="38029" xr:uid="{4F28FCB5-DF91-4B65-A08E-9A8F99385FB9}"/>
    <cellStyle name="Output 2 2 2 8 3" xfId="38030" xr:uid="{A8C133C4-FD70-4DD8-B6A3-B50691A974AA}"/>
    <cellStyle name="Output 2 2 2 9" xfId="38031" xr:uid="{538BD30C-E114-4C98-9095-793C590950AC}"/>
    <cellStyle name="Output 2 2 2 9 2" xfId="38032" xr:uid="{DC05F176-0F27-48CE-9F13-DE19AFED90E6}"/>
    <cellStyle name="Output 2 2 2 9 2 2" xfId="38033" xr:uid="{467666D3-C1EF-4C20-BABD-EE3E3F35D8FE}"/>
    <cellStyle name="Output 2 2 2 9 3" xfId="38034" xr:uid="{6ED53810-CF36-4ED8-8951-CE0250361E98}"/>
    <cellStyle name="Output 2 2 20" xfId="38035" xr:uid="{6E1E90B4-3BA4-4D7F-B8F4-F83F96C35D27}"/>
    <cellStyle name="Output 2 2 20 2" xfId="38036" xr:uid="{8528CD99-8A30-4626-829B-EDE214F31CB3}"/>
    <cellStyle name="Output 2 2 20 2 2" xfId="38037" xr:uid="{149B3A26-C356-4EB3-B1C9-E09579DA045E}"/>
    <cellStyle name="Output 2 2 20 3" xfId="38038" xr:uid="{4F27CA08-45C3-4AD5-A0E8-E0F96684A68E}"/>
    <cellStyle name="Output 2 2 21" xfId="38039" xr:uid="{7918AFD5-8236-44A2-A6BB-1050AD727B4E}"/>
    <cellStyle name="Output 2 2 21 2" xfId="38040" xr:uid="{8F4B03DC-1DAD-4F97-A0E8-227159BA7A94}"/>
    <cellStyle name="Output 2 2 22" xfId="38041" xr:uid="{8A18451A-1D83-4E2B-A993-EBEBD5B3ED64}"/>
    <cellStyle name="Output 2 2 23" xfId="38042" xr:uid="{1C61F959-8196-4111-97C5-D95AB8A676B7}"/>
    <cellStyle name="Output 2 2 3" xfId="38043" xr:uid="{2DA3134B-796D-49FC-8BA5-330E9FD886A7}"/>
    <cellStyle name="Output 2 2 3 10" xfId="38044" xr:uid="{A7F1F93F-7963-4E4D-B4CA-344CE2E05137}"/>
    <cellStyle name="Output 2 2 3 10 2" xfId="38045" xr:uid="{ACE3CBB2-3926-44F7-900E-A18171F7576D}"/>
    <cellStyle name="Output 2 2 3 10 2 2" xfId="38046" xr:uid="{993E0ECB-CEB8-4101-853F-C0F4CFCE515D}"/>
    <cellStyle name="Output 2 2 3 10 3" xfId="38047" xr:uid="{5CCA74B2-0EB4-4DA2-8061-2732C4617453}"/>
    <cellStyle name="Output 2 2 3 11" xfId="38048" xr:uid="{80C8BF44-2683-438C-A6B6-F667756A8FAA}"/>
    <cellStyle name="Output 2 2 3 11 2" xfId="38049" xr:uid="{0FB27BE0-F80E-4736-A397-5EF4B578EAD2}"/>
    <cellStyle name="Output 2 2 3 11 2 2" xfId="38050" xr:uid="{AAD3BE21-9E91-47D4-A79A-8CC419AACA7F}"/>
    <cellStyle name="Output 2 2 3 11 3" xfId="38051" xr:uid="{4C544589-CA32-44D4-86FB-6BF8991DD0C8}"/>
    <cellStyle name="Output 2 2 3 12" xfId="38052" xr:uid="{3380BBA3-99D1-46E6-936A-EC52C3334B39}"/>
    <cellStyle name="Output 2 2 3 12 2" xfId="38053" xr:uid="{1B75A077-F7C9-4715-A86E-3EA59486462A}"/>
    <cellStyle name="Output 2 2 3 12 2 2" xfId="38054" xr:uid="{084A1E8D-061C-44F1-991C-745DD6DBB989}"/>
    <cellStyle name="Output 2 2 3 12 3" xfId="38055" xr:uid="{510034E0-B90E-4EC4-BBB0-AE1E1FCD999D}"/>
    <cellStyle name="Output 2 2 3 13" xfId="38056" xr:uid="{79543C87-D147-458C-8A6D-E23D0884DB18}"/>
    <cellStyle name="Output 2 2 3 13 2" xfId="38057" xr:uid="{4DE34F17-0BE3-4E5E-AFC5-609F519E6565}"/>
    <cellStyle name="Output 2 2 3 13 2 2" xfId="38058" xr:uid="{1B719EE2-8924-42C0-ABB2-64645570A429}"/>
    <cellStyle name="Output 2 2 3 13 3" xfId="38059" xr:uid="{CEE4740A-7C89-483A-8223-6477E67829D6}"/>
    <cellStyle name="Output 2 2 3 14" xfId="38060" xr:uid="{AC768013-B586-43F2-AD01-A7384AFD9A64}"/>
    <cellStyle name="Output 2 2 3 14 2" xfId="38061" xr:uid="{9E11790E-AB92-466E-834C-E45AE58D1217}"/>
    <cellStyle name="Output 2 2 3 14 2 2" xfId="38062" xr:uid="{81A1A10D-3084-4B71-983B-493D366F2E4D}"/>
    <cellStyle name="Output 2 2 3 14 3" xfId="38063" xr:uid="{6B7FECC1-A1B2-4324-9F92-F8C4D9B7DAF2}"/>
    <cellStyle name="Output 2 2 3 15" xfId="38064" xr:uid="{BEF0B5E0-870E-4CF9-9DC8-C6F9558D288B}"/>
    <cellStyle name="Output 2 2 3 15 2" xfId="38065" xr:uid="{28717578-2CED-4592-98E7-131369F774C6}"/>
    <cellStyle name="Output 2 2 3 15 2 2" xfId="38066" xr:uid="{8E11D51F-6F6B-480E-8120-98F952BD4CAB}"/>
    <cellStyle name="Output 2 2 3 15 3" xfId="38067" xr:uid="{DD600D39-01A6-4517-A09A-BFF2CC92BC9A}"/>
    <cellStyle name="Output 2 2 3 16" xfId="38068" xr:uid="{8C4BDB17-D2C0-46DD-B92B-CED843B278CA}"/>
    <cellStyle name="Output 2 2 3 16 2" xfId="38069" xr:uid="{84DC661F-0FE0-4A22-8769-B64B609BB782}"/>
    <cellStyle name="Output 2 2 3 16 2 2" xfId="38070" xr:uid="{B420FE00-E343-4187-A98A-0951F9931A8E}"/>
    <cellStyle name="Output 2 2 3 16 3" xfId="38071" xr:uid="{3BE66502-CE36-428C-A8E2-4C6EC5B6FBFB}"/>
    <cellStyle name="Output 2 2 3 17" xfId="38072" xr:uid="{C3C2311B-E1E1-4B8A-8E79-C2422620C2B7}"/>
    <cellStyle name="Output 2 2 3 17 2" xfId="38073" xr:uid="{0415EC44-5249-42F8-8EE9-0975C9BB5C03}"/>
    <cellStyle name="Output 2 2 3 17 2 2" xfId="38074" xr:uid="{591279A2-A1AD-4BBF-B53C-D74FAB8EFF18}"/>
    <cellStyle name="Output 2 2 3 17 3" xfId="38075" xr:uid="{34A5162E-479F-415A-B9B6-3B823CF2B236}"/>
    <cellStyle name="Output 2 2 3 18" xfId="38076" xr:uid="{507AB34D-62D1-46F5-8355-DABDBDA73D9A}"/>
    <cellStyle name="Output 2 2 3 18 2" xfId="38077" xr:uid="{1424A4A0-8145-4F83-B9F0-1F0C1CEFD766}"/>
    <cellStyle name="Output 2 2 3 19" xfId="38078" xr:uid="{6A175FCF-4A49-4889-A8BF-979FCF5031D7}"/>
    <cellStyle name="Output 2 2 3 2" xfId="38079" xr:uid="{127DCB52-1467-4D3A-8B35-9BD7CE0AB3F7}"/>
    <cellStyle name="Output 2 2 3 2 10" xfId="38080" xr:uid="{BEE59EA2-265D-45E8-BE5B-E56DDB6FBF68}"/>
    <cellStyle name="Output 2 2 3 2 10 2" xfId="38081" xr:uid="{E2D44824-DB80-4F0A-98D9-8CB946EE77D0}"/>
    <cellStyle name="Output 2 2 3 2 10 2 2" xfId="38082" xr:uid="{FDC304BF-ED05-40BA-9D5F-270F89CF9DD7}"/>
    <cellStyle name="Output 2 2 3 2 10 3" xfId="38083" xr:uid="{F2EFD055-371F-4C65-BC36-DCC999251FCB}"/>
    <cellStyle name="Output 2 2 3 2 11" xfId="38084" xr:uid="{A3BA0432-C605-43CD-853C-BF252E1053C6}"/>
    <cellStyle name="Output 2 2 3 2 11 2" xfId="38085" xr:uid="{834D6F23-F363-45F8-9DE7-ADC710B8AFCC}"/>
    <cellStyle name="Output 2 2 3 2 11 2 2" xfId="38086" xr:uid="{48194589-EE01-4994-80B4-62194CA752A0}"/>
    <cellStyle name="Output 2 2 3 2 11 3" xfId="38087" xr:uid="{FA62016B-FED3-441F-9615-C57E7B3AA94E}"/>
    <cellStyle name="Output 2 2 3 2 12" xfId="38088" xr:uid="{21E149B9-44D4-44F3-AC74-8A93EFB37EC0}"/>
    <cellStyle name="Output 2 2 3 2 12 2" xfId="38089" xr:uid="{D7A02A67-0EF5-423B-A728-8068E01C628F}"/>
    <cellStyle name="Output 2 2 3 2 12 2 2" xfId="38090" xr:uid="{93F24263-64D3-45EC-A084-A87E0F130BAE}"/>
    <cellStyle name="Output 2 2 3 2 12 3" xfId="38091" xr:uid="{F1873CBA-BAFE-4C10-9021-3FFC2D405EAB}"/>
    <cellStyle name="Output 2 2 3 2 13" xfId="38092" xr:uid="{CF9FB1D5-7BBD-4655-BF04-5CECA3EC3DB6}"/>
    <cellStyle name="Output 2 2 3 2 13 2" xfId="38093" xr:uid="{70FF2E9E-ED19-431C-BD16-863472DF3F45}"/>
    <cellStyle name="Output 2 2 3 2 13 2 2" xfId="38094" xr:uid="{B46E210D-DCDC-4F1C-9EDD-A46C74AFB536}"/>
    <cellStyle name="Output 2 2 3 2 13 3" xfId="38095" xr:uid="{EEE6F97D-79C0-4B42-AE16-AFD7BEA8B8A0}"/>
    <cellStyle name="Output 2 2 3 2 14" xfId="38096" xr:uid="{15E9FE8C-97D1-4AA0-8DDB-840EE6BFCBDE}"/>
    <cellStyle name="Output 2 2 3 2 14 2" xfId="38097" xr:uid="{BF9A197B-9D28-4C16-AEC8-90F28AD65147}"/>
    <cellStyle name="Output 2 2 3 2 14 2 2" xfId="38098" xr:uid="{0F04F17D-6BD2-48D7-AE57-3F4FABC2C500}"/>
    <cellStyle name="Output 2 2 3 2 14 3" xfId="38099" xr:uid="{9C7CB399-D853-478F-AB67-D74B93215DE6}"/>
    <cellStyle name="Output 2 2 3 2 15" xfId="38100" xr:uid="{0058010B-7A10-44EA-860B-15FEB13C084C}"/>
    <cellStyle name="Output 2 2 3 2 15 2" xfId="38101" xr:uid="{17D10837-F286-4568-A510-FD0112E07763}"/>
    <cellStyle name="Output 2 2 3 2 15 2 2" xfId="38102" xr:uid="{D68C1EC7-57C4-4676-943B-E0FA7706D982}"/>
    <cellStyle name="Output 2 2 3 2 15 3" xfId="38103" xr:uid="{5A42E77F-B74D-4A91-8223-CF2A1627D633}"/>
    <cellStyle name="Output 2 2 3 2 16" xfId="38104" xr:uid="{EDD245C7-ACB6-48B7-B287-337456C51435}"/>
    <cellStyle name="Output 2 2 3 2 16 2" xfId="38105" xr:uid="{EE540B75-A56C-4966-81AB-30E899013259}"/>
    <cellStyle name="Output 2 2 3 2 16 2 2" xfId="38106" xr:uid="{4B7DB5B6-3AFE-4159-8CAA-7383D099E2FD}"/>
    <cellStyle name="Output 2 2 3 2 16 3" xfId="38107" xr:uid="{91F48545-3160-48BD-AD88-16CFE0D07353}"/>
    <cellStyle name="Output 2 2 3 2 17" xfId="38108" xr:uid="{D9795A83-7C69-47AB-B2B8-583A499E7137}"/>
    <cellStyle name="Output 2 2 3 2 17 2" xfId="38109" xr:uid="{72FA796C-8770-4A40-8061-5C6642A6EF2E}"/>
    <cellStyle name="Output 2 2 3 2 17 2 2" xfId="38110" xr:uid="{241EE425-3CF4-4599-95F7-69FC97AF2F44}"/>
    <cellStyle name="Output 2 2 3 2 17 3" xfId="38111" xr:uid="{1A5C7BC2-9192-4F4F-A666-B252A0ADDCFD}"/>
    <cellStyle name="Output 2 2 3 2 18" xfId="38112" xr:uid="{DC897A2D-2462-4C71-B583-8ACA88F864E5}"/>
    <cellStyle name="Output 2 2 3 2 18 2" xfId="38113" xr:uid="{5F4F6E61-FCD3-4394-BA99-0B804676B671}"/>
    <cellStyle name="Output 2 2 3 2 18 2 2" xfId="38114" xr:uid="{443C1C9A-4AE2-4AC8-9D67-65EDE5B36C5E}"/>
    <cellStyle name="Output 2 2 3 2 18 3" xfId="38115" xr:uid="{48E1320B-905B-481F-BC26-D9F8E2E4D3F1}"/>
    <cellStyle name="Output 2 2 3 2 19" xfId="38116" xr:uid="{8CFE7564-E943-4E53-A8E0-BCD2A1086C6D}"/>
    <cellStyle name="Output 2 2 3 2 19 2" xfId="38117" xr:uid="{603C4EF8-4514-4F9B-9111-0422474BEA4D}"/>
    <cellStyle name="Output 2 2 3 2 19 2 2" xfId="38118" xr:uid="{8A89CF96-2E69-42A3-804A-4BED2DD3EE77}"/>
    <cellStyle name="Output 2 2 3 2 19 3" xfId="38119" xr:uid="{0092EE14-3209-4815-9400-8EF3100AB0D9}"/>
    <cellStyle name="Output 2 2 3 2 2" xfId="38120" xr:uid="{EE4C65C9-198E-4C1D-B164-B454378C0CE1}"/>
    <cellStyle name="Output 2 2 3 2 2 2" xfId="38121" xr:uid="{3FC4DEF2-37CD-4A6F-9D95-728EB62D9C77}"/>
    <cellStyle name="Output 2 2 3 2 2 2 2" xfId="38122" xr:uid="{6132F122-A1BF-4A7B-A89C-2E972D3CE812}"/>
    <cellStyle name="Output 2 2 3 2 2 3" xfId="38123" xr:uid="{61A3299B-C5E8-4F62-97E3-F18054B817CA}"/>
    <cellStyle name="Output 2 2 3 2 2 4" xfId="38124" xr:uid="{FC25CEE8-D30E-4F2F-8454-9E2D7E8C5027}"/>
    <cellStyle name="Output 2 2 3 2 20" xfId="38125" xr:uid="{D4869C10-7767-42FF-B5FE-E279AA1DD1BE}"/>
    <cellStyle name="Output 2 2 3 2 20 2" xfId="38126" xr:uid="{32ED636B-0D58-4CA4-8AEE-744A4FC8E7C6}"/>
    <cellStyle name="Output 2 2 3 2 20 2 2" xfId="38127" xr:uid="{52EAA026-6F5E-408A-AD5C-E014C92BDBBC}"/>
    <cellStyle name="Output 2 2 3 2 20 3" xfId="38128" xr:uid="{DBC51F2E-56E2-42B4-959C-E43FA7B66E72}"/>
    <cellStyle name="Output 2 2 3 2 21" xfId="38129" xr:uid="{06FD0208-FF8E-4682-8BC7-A2CCD386766B}"/>
    <cellStyle name="Output 2 2 3 2 21 2" xfId="38130" xr:uid="{EBDE99EB-E5B0-4069-A525-B57B06C11F55}"/>
    <cellStyle name="Output 2 2 3 2 22" xfId="38131" xr:uid="{B055A0F2-DED2-4F93-A6C2-A42B0B700097}"/>
    <cellStyle name="Output 2 2 3 2 23" xfId="38132" xr:uid="{FFB74EAD-86E5-4DE7-BC58-D5CBBED3F581}"/>
    <cellStyle name="Output 2 2 3 2 3" xfId="38133" xr:uid="{9C984B05-D1A9-400B-B866-3E35107B88CB}"/>
    <cellStyle name="Output 2 2 3 2 3 2" xfId="38134" xr:uid="{549B4D6F-9731-472F-B2AB-496095B65A2C}"/>
    <cellStyle name="Output 2 2 3 2 3 2 2" xfId="38135" xr:uid="{90059D27-8202-4A9C-B553-1E0E7268BDBF}"/>
    <cellStyle name="Output 2 2 3 2 3 3" xfId="38136" xr:uid="{C53AE1E1-5291-4E7C-934D-F48A78C0EA49}"/>
    <cellStyle name="Output 2 2 3 2 3 4" xfId="38137" xr:uid="{E8A45EA9-317B-44EC-BBDD-CBC0E95D9E5F}"/>
    <cellStyle name="Output 2 2 3 2 4" xfId="38138" xr:uid="{B30802B3-DA2C-4EFE-BBC6-5D10E633A442}"/>
    <cellStyle name="Output 2 2 3 2 4 2" xfId="38139" xr:uid="{07028FE8-33F8-4269-B931-7661CFE06DC1}"/>
    <cellStyle name="Output 2 2 3 2 4 2 2" xfId="38140" xr:uid="{8BF663F3-2D63-475A-9B77-D783FF7275E6}"/>
    <cellStyle name="Output 2 2 3 2 4 3" xfId="38141" xr:uid="{33C69E35-7988-45AF-A254-630D89B3ABA5}"/>
    <cellStyle name="Output 2 2 3 2 5" xfId="38142" xr:uid="{FEF56636-B6BF-4CA1-8E88-518BAA761C0C}"/>
    <cellStyle name="Output 2 2 3 2 5 2" xfId="38143" xr:uid="{A27A987B-0155-4BE3-8C2F-638F68459F87}"/>
    <cellStyle name="Output 2 2 3 2 5 2 2" xfId="38144" xr:uid="{65027E26-03A3-4900-AF08-DAC9E0F83D66}"/>
    <cellStyle name="Output 2 2 3 2 5 3" xfId="38145" xr:uid="{39FEF68A-2655-4AFB-AC5E-7836EB744FE4}"/>
    <cellStyle name="Output 2 2 3 2 6" xfId="38146" xr:uid="{29E566E9-3300-4FDC-8E3D-3D0F70128E27}"/>
    <cellStyle name="Output 2 2 3 2 6 2" xfId="38147" xr:uid="{CD9884F7-C93B-4300-8CAC-EA4EE0226DE4}"/>
    <cellStyle name="Output 2 2 3 2 6 2 2" xfId="38148" xr:uid="{CCBA8182-3EB2-4876-8A69-D629D510E540}"/>
    <cellStyle name="Output 2 2 3 2 6 3" xfId="38149" xr:uid="{DFF3A56C-2C69-45E2-BC70-D3C2DDA81D31}"/>
    <cellStyle name="Output 2 2 3 2 7" xfId="38150" xr:uid="{4765F5DF-D7DA-46A2-88B2-9D436922E7E8}"/>
    <cellStyle name="Output 2 2 3 2 7 2" xfId="38151" xr:uid="{44287155-AA16-40D9-BAF9-536B28A29173}"/>
    <cellStyle name="Output 2 2 3 2 7 2 2" xfId="38152" xr:uid="{4AD117CF-9EEC-444C-9C2D-FCA582C86198}"/>
    <cellStyle name="Output 2 2 3 2 7 3" xfId="38153" xr:uid="{5D54E5E5-910A-41D4-8231-33E6E9D51CAA}"/>
    <cellStyle name="Output 2 2 3 2 8" xfId="38154" xr:uid="{EADBB91D-0AB6-4415-B356-819F7B92962A}"/>
    <cellStyle name="Output 2 2 3 2 8 2" xfId="38155" xr:uid="{6C262C82-CC8B-4FB2-8D69-07DF9E4EF170}"/>
    <cellStyle name="Output 2 2 3 2 8 2 2" xfId="38156" xr:uid="{5A53B16F-B231-435F-AC09-08F16050E12E}"/>
    <cellStyle name="Output 2 2 3 2 8 3" xfId="38157" xr:uid="{4A9C6A56-2378-4C64-AA06-B8ED8ED74E0E}"/>
    <cellStyle name="Output 2 2 3 2 9" xfId="38158" xr:uid="{6FDA3DEC-D47F-4B47-99F3-A1D0540BB60F}"/>
    <cellStyle name="Output 2 2 3 2 9 2" xfId="38159" xr:uid="{EE5308C9-A825-4200-8E1D-B8374BB50A40}"/>
    <cellStyle name="Output 2 2 3 2 9 2 2" xfId="38160" xr:uid="{3BF27BDD-E0E1-4F21-AC4D-8F0792744D8A}"/>
    <cellStyle name="Output 2 2 3 2 9 3" xfId="38161" xr:uid="{1BDB91A9-00A2-49AA-95C0-3DAE5283EF05}"/>
    <cellStyle name="Output 2 2 3 20" xfId="38162" xr:uid="{1971D687-3952-4FC4-A458-7DD9BA4D870F}"/>
    <cellStyle name="Output 2 2 3 3" xfId="38163" xr:uid="{CA2B7D2C-9970-47DF-9F03-122EBFB5E9FF}"/>
    <cellStyle name="Output 2 2 3 3 2" xfId="38164" xr:uid="{1F6DB0AB-30E8-45B1-A9F7-43BA23D9C376}"/>
    <cellStyle name="Output 2 2 3 3 2 2" xfId="38165" xr:uid="{60BA5F09-F42C-43A5-A853-3E70381365DF}"/>
    <cellStyle name="Output 2 2 3 3 3" xfId="38166" xr:uid="{03CE7011-566B-4A79-824C-3D30ECAAD695}"/>
    <cellStyle name="Output 2 2 3 3 4" xfId="38167" xr:uid="{34E34A73-D8D5-4A06-82A6-76956B3F3B85}"/>
    <cellStyle name="Output 2 2 3 4" xfId="38168" xr:uid="{6045431A-0E1C-4B83-A1C4-B45BCED1BDEC}"/>
    <cellStyle name="Output 2 2 3 4 2" xfId="38169" xr:uid="{C205F602-14B9-4195-9BEC-AF51AB74BC89}"/>
    <cellStyle name="Output 2 2 3 4 2 2" xfId="38170" xr:uid="{BA4A2EE9-427F-4E6B-ACC4-C5E20E770F7B}"/>
    <cellStyle name="Output 2 2 3 4 3" xfId="38171" xr:uid="{0DBB8C5E-53D2-44A9-9FDE-D7F2CB0F1A8A}"/>
    <cellStyle name="Output 2 2 3 4 4" xfId="38172" xr:uid="{CDD22068-046C-488A-9737-2D7F92D74E91}"/>
    <cellStyle name="Output 2 2 3 5" xfId="38173" xr:uid="{864DB0EC-EF24-4FEC-81E8-A96AE2E5024F}"/>
    <cellStyle name="Output 2 2 3 5 2" xfId="38174" xr:uid="{DC4C7CC9-FB51-4530-886B-66243CB96E9C}"/>
    <cellStyle name="Output 2 2 3 5 2 2" xfId="38175" xr:uid="{A2898C89-CF6B-40CA-992E-04285460AF01}"/>
    <cellStyle name="Output 2 2 3 5 3" xfId="38176" xr:uid="{5069ED7B-F707-45C0-ACB5-0335C1FA0582}"/>
    <cellStyle name="Output 2 2 3 6" xfId="38177" xr:uid="{765E9CFF-C239-483D-BD6C-BB5811BC7FD9}"/>
    <cellStyle name="Output 2 2 3 6 2" xfId="38178" xr:uid="{C33C8AE7-26A7-474B-84DD-88D0BD165F78}"/>
    <cellStyle name="Output 2 2 3 6 2 2" xfId="38179" xr:uid="{7634A375-8E57-4172-87EE-F71E208A6CA0}"/>
    <cellStyle name="Output 2 2 3 6 3" xfId="38180" xr:uid="{62A8A32C-8748-4C75-B079-E194937AF6CA}"/>
    <cellStyle name="Output 2 2 3 7" xfId="38181" xr:uid="{77AA098B-2B95-474A-8280-ED5E05246749}"/>
    <cellStyle name="Output 2 2 3 7 2" xfId="38182" xr:uid="{81BA30A6-D6FC-4DC2-BEEC-3CF6B73C2F66}"/>
    <cellStyle name="Output 2 2 3 7 2 2" xfId="38183" xr:uid="{E62CFD9B-EF37-4072-835C-EF2F8AFE4F9B}"/>
    <cellStyle name="Output 2 2 3 7 3" xfId="38184" xr:uid="{FD225CCB-0159-4DD7-B7D7-EA6D725F1328}"/>
    <cellStyle name="Output 2 2 3 8" xfId="38185" xr:uid="{24FBB4A4-595E-4557-B1F5-440435364CE4}"/>
    <cellStyle name="Output 2 2 3 8 2" xfId="38186" xr:uid="{B0A565EF-AB67-4F90-A805-6D00617E711C}"/>
    <cellStyle name="Output 2 2 3 8 2 2" xfId="38187" xr:uid="{4DF5CE83-63AE-4858-8426-47E703C9602F}"/>
    <cellStyle name="Output 2 2 3 8 3" xfId="38188" xr:uid="{E483A89A-AB0C-49D5-9FD7-CBC65C3EEFD2}"/>
    <cellStyle name="Output 2 2 3 9" xfId="38189" xr:uid="{27131683-D8BE-4B83-AA44-75F2B62BF126}"/>
    <cellStyle name="Output 2 2 3 9 2" xfId="38190" xr:uid="{CA363D80-2962-4D9B-AF6D-578D75BD4943}"/>
    <cellStyle name="Output 2 2 3 9 2 2" xfId="38191" xr:uid="{B04E4E00-7D3C-442D-AF7D-9CBFA564CADE}"/>
    <cellStyle name="Output 2 2 3 9 3" xfId="38192" xr:uid="{7927DBA9-97F0-441D-8280-AD638A4EE592}"/>
    <cellStyle name="Output 2 2 4" xfId="38193" xr:uid="{B52238FB-E6B2-4CFA-81DF-CE49E6C36CDD}"/>
    <cellStyle name="Output 2 2 4 10" xfId="38194" xr:uid="{AD1334C0-EBA5-452D-8585-F01D0D738399}"/>
    <cellStyle name="Output 2 2 4 10 2" xfId="38195" xr:uid="{B9049C05-DE3F-4128-9490-C93DD8FB832C}"/>
    <cellStyle name="Output 2 2 4 10 2 2" xfId="38196" xr:uid="{85E2F126-E5CB-4410-9803-880C5CCD05EA}"/>
    <cellStyle name="Output 2 2 4 10 3" xfId="38197" xr:uid="{9CC27B31-E834-4145-ADEF-99F6CE0B6EC8}"/>
    <cellStyle name="Output 2 2 4 11" xfId="38198" xr:uid="{D810B141-871B-4024-8E25-4FF6A4BE39F0}"/>
    <cellStyle name="Output 2 2 4 11 2" xfId="38199" xr:uid="{F3FA7668-8B7F-4C3E-9D0F-68F17200AF2E}"/>
    <cellStyle name="Output 2 2 4 11 2 2" xfId="38200" xr:uid="{0712704E-4490-41E5-B2A5-EE95F3BAA885}"/>
    <cellStyle name="Output 2 2 4 11 3" xfId="38201" xr:uid="{5ACC3A37-FE2D-4F6D-985A-00E677812D1D}"/>
    <cellStyle name="Output 2 2 4 12" xfId="38202" xr:uid="{FEC94C55-56FD-400E-B347-E9126BE5B195}"/>
    <cellStyle name="Output 2 2 4 12 2" xfId="38203" xr:uid="{56F9DDCB-54D6-4190-B982-068940A79510}"/>
    <cellStyle name="Output 2 2 4 12 2 2" xfId="38204" xr:uid="{DD72D40B-693D-4B36-BEB6-B052257A174C}"/>
    <cellStyle name="Output 2 2 4 12 3" xfId="38205" xr:uid="{4E4D713C-9B98-4DC8-90E4-83548687CC49}"/>
    <cellStyle name="Output 2 2 4 13" xfId="38206" xr:uid="{E432D76E-A828-4721-8176-852F5E6016F9}"/>
    <cellStyle name="Output 2 2 4 13 2" xfId="38207" xr:uid="{4E521BA6-74EE-42C7-A1EF-6DB24957F3B2}"/>
    <cellStyle name="Output 2 2 4 13 2 2" xfId="38208" xr:uid="{5E332252-9109-48B2-B1DB-0F94A3D1F5C9}"/>
    <cellStyle name="Output 2 2 4 13 3" xfId="38209" xr:uid="{C46AE25B-765D-440A-BF76-C05A1AA74B96}"/>
    <cellStyle name="Output 2 2 4 14" xfId="38210" xr:uid="{C14AD6B1-DC6B-49D0-A421-B8F3909487AE}"/>
    <cellStyle name="Output 2 2 4 14 2" xfId="38211" xr:uid="{CCDD8BA9-1C77-4295-93B4-9AE4106EA04B}"/>
    <cellStyle name="Output 2 2 4 14 2 2" xfId="38212" xr:uid="{E3652FA7-6349-4A64-BCF5-FB99961CB1CD}"/>
    <cellStyle name="Output 2 2 4 14 3" xfId="38213" xr:uid="{5560A402-3ED5-4AE2-8C34-2FE0EEE13783}"/>
    <cellStyle name="Output 2 2 4 15" xfId="38214" xr:uid="{2893D812-639A-4A53-A302-067FF6151E8F}"/>
    <cellStyle name="Output 2 2 4 15 2" xfId="38215" xr:uid="{ADEA10C5-1BDA-45FE-A08A-CA8AF88DDA05}"/>
    <cellStyle name="Output 2 2 4 15 2 2" xfId="38216" xr:uid="{EA5D8672-31F2-488E-A38E-FEAC893B3904}"/>
    <cellStyle name="Output 2 2 4 15 3" xfId="38217" xr:uid="{7951615B-70A9-42B3-A4D7-0107AD674D13}"/>
    <cellStyle name="Output 2 2 4 16" xfId="38218" xr:uid="{405E2A43-2988-4F88-A579-5331C0F0C89B}"/>
    <cellStyle name="Output 2 2 4 16 2" xfId="38219" xr:uid="{AF5B97A2-3C45-420B-95E8-1E9F95E6EE26}"/>
    <cellStyle name="Output 2 2 4 16 2 2" xfId="38220" xr:uid="{A4DA9BE7-C94A-4259-AC46-BCC56D4E2A51}"/>
    <cellStyle name="Output 2 2 4 16 3" xfId="38221" xr:uid="{EBEA0049-D681-4A43-A374-F7BFADD9BFD7}"/>
    <cellStyle name="Output 2 2 4 17" xfId="38222" xr:uid="{3F095592-CC07-458A-A480-1C5EF8A250DE}"/>
    <cellStyle name="Output 2 2 4 17 2" xfId="38223" xr:uid="{F23002BE-4F4E-41FC-BFAB-A8DD2897BB06}"/>
    <cellStyle name="Output 2 2 4 17 2 2" xfId="38224" xr:uid="{6207EF57-8BF2-4FC7-81B7-85215D730115}"/>
    <cellStyle name="Output 2 2 4 17 3" xfId="38225" xr:uid="{2C275BBE-5F82-4E18-8C56-DE8CBBF136C9}"/>
    <cellStyle name="Output 2 2 4 18" xfId="38226" xr:uid="{578E16FD-CF90-40FF-A79C-0CDA9F305F87}"/>
    <cellStyle name="Output 2 2 4 18 2" xfId="38227" xr:uid="{006EE484-99AB-4C49-A7D2-47A0FDC2BB8B}"/>
    <cellStyle name="Output 2 2 4 18 2 2" xfId="38228" xr:uid="{1680D8BF-D057-46AE-965C-6F7BBCFC3E24}"/>
    <cellStyle name="Output 2 2 4 18 3" xfId="38229" xr:uid="{9F836B7A-6AA0-43F5-BCF9-45ABEB8EF315}"/>
    <cellStyle name="Output 2 2 4 19" xfId="38230" xr:uid="{3F65E783-4D57-4F8D-8EA0-6BEA85FBAAC4}"/>
    <cellStyle name="Output 2 2 4 19 2" xfId="38231" xr:uid="{DA96A9A3-D7AF-4E94-923E-5B580CF028CC}"/>
    <cellStyle name="Output 2 2 4 19 2 2" xfId="38232" xr:uid="{62FC172D-7FEE-47D8-A9AA-E7C015FCE517}"/>
    <cellStyle name="Output 2 2 4 19 3" xfId="38233" xr:uid="{1F9A13C0-F500-4599-B008-0568564766EA}"/>
    <cellStyle name="Output 2 2 4 2" xfId="38234" xr:uid="{06430E02-39BE-4D10-8196-A92B3396DD74}"/>
    <cellStyle name="Output 2 2 4 2 10" xfId="38235" xr:uid="{05EFBBA9-78EA-4718-80D8-17816FACBE67}"/>
    <cellStyle name="Output 2 2 4 2 10 2" xfId="38236" xr:uid="{51A0163C-43C7-4D60-9A4D-72B924C20489}"/>
    <cellStyle name="Output 2 2 4 2 10 2 2" xfId="38237" xr:uid="{D26D04A1-D72C-4CD0-B6E7-56A6BEA252E1}"/>
    <cellStyle name="Output 2 2 4 2 10 3" xfId="38238" xr:uid="{8790D26D-51D8-4742-ACF2-36AC7AC2EEC6}"/>
    <cellStyle name="Output 2 2 4 2 11" xfId="38239" xr:uid="{9816D36B-9878-491C-B402-FC8AD85F60C3}"/>
    <cellStyle name="Output 2 2 4 2 11 2" xfId="38240" xr:uid="{F3A5E6C6-E302-4D47-B21B-F584D20C26C7}"/>
    <cellStyle name="Output 2 2 4 2 11 2 2" xfId="38241" xr:uid="{A94D318A-DAEB-486D-801C-4421A5FC599B}"/>
    <cellStyle name="Output 2 2 4 2 11 3" xfId="38242" xr:uid="{BB0AD533-77CC-416F-918E-215F3F7A4DE9}"/>
    <cellStyle name="Output 2 2 4 2 12" xfId="38243" xr:uid="{1FAFFC11-B33F-4CEE-9A8C-2CDEF454C82D}"/>
    <cellStyle name="Output 2 2 4 2 12 2" xfId="38244" xr:uid="{B4AA8481-2124-4D04-9BA4-8E889060DE77}"/>
    <cellStyle name="Output 2 2 4 2 12 2 2" xfId="38245" xr:uid="{30AE0B50-69AD-4BEF-8E35-379F3DB98E39}"/>
    <cellStyle name="Output 2 2 4 2 12 3" xfId="38246" xr:uid="{AAE94B54-A7FA-43F3-8806-F3CFB55AB115}"/>
    <cellStyle name="Output 2 2 4 2 13" xfId="38247" xr:uid="{8093EFF7-129F-41BC-8489-EF8A42C651D2}"/>
    <cellStyle name="Output 2 2 4 2 13 2" xfId="38248" xr:uid="{B0692EC2-5E31-4184-A599-B8AC63B27E49}"/>
    <cellStyle name="Output 2 2 4 2 13 2 2" xfId="38249" xr:uid="{FFBA5441-E45C-4969-B0BD-D9E59C626179}"/>
    <cellStyle name="Output 2 2 4 2 13 3" xfId="38250" xr:uid="{1409DFE3-9C68-4BA3-95EE-57205412DED7}"/>
    <cellStyle name="Output 2 2 4 2 14" xfId="38251" xr:uid="{A0E08947-7862-4083-B5AC-733AA2E6DC78}"/>
    <cellStyle name="Output 2 2 4 2 14 2" xfId="38252" xr:uid="{B80E2CFD-E7C7-4A6C-97CE-7DC9FDFED0FD}"/>
    <cellStyle name="Output 2 2 4 2 14 2 2" xfId="38253" xr:uid="{3B7E5F5E-5B93-481A-B060-738146E53559}"/>
    <cellStyle name="Output 2 2 4 2 14 3" xfId="38254" xr:uid="{44CA16E6-F88A-4739-9987-2D93508DCE59}"/>
    <cellStyle name="Output 2 2 4 2 15" xfId="38255" xr:uid="{64447995-0CE1-4375-8F6F-A45C8D2932C8}"/>
    <cellStyle name="Output 2 2 4 2 15 2" xfId="38256" xr:uid="{C2C3E125-24E4-4333-B7E5-A54A945037EA}"/>
    <cellStyle name="Output 2 2 4 2 15 2 2" xfId="38257" xr:uid="{442E40F1-48C0-4532-AB4B-05FCCF339584}"/>
    <cellStyle name="Output 2 2 4 2 15 3" xfId="38258" xr:uid="{98D1D738-B023-47D0-A342-1613A4F53BDF}"/>
    <cellStyle name="Output 2 2 4 2 16" xfId="38259" xr:uid="{D0C8E584-4769-4E3E-9129-B446AC14D197}"/>
    <cellStyle name="Output 2 2 4 2 16 2" xfId="38260" xr:uid="{371462C0-5739-405C-95C2-7E52EF46430F}"/>
    <cellStyle name="Output 2 2 4 2 16 2 2" xfId="38261" xr:uid="{8549B3DF-0FC8-49DC-99F9-2122A4B79869}"/>
    <cellStyle name="Output 2 2 4 2 16 3" xfId="38262" xr:uid="{3B2EB5CF-3FE6-461C-94F9-1F7E94653811}"/>
    <cellStyle name="Output 2 2 4 2 17" xfId="38263" xr:uid="{4D43E092-B848-49B0-88BD-2438CA3F882C}"/>
    <cellStyle name="Output 2 2 4 2 17 2" xfId="38264" xr:uid="{76E1439F-8F73-444A-B0C4-F06B04423B0B}"/>
    <cellStyle name="Output 2 2 4 2 17 2 2" xfId="38265" xr:uid="{9C7E02D6-1A33-4498-A4DA-56404D8F950D}"/>
    <cellStyle name="Output 2 2 4 2 17 3" xfId="38266" xr:uid="{A8F5E48E-A45E-45D9-89C9-39A30039E3EA}"/>
    <cellStyle name="Output 2 2 4 2 18" xfId="38267" xr:uid="{48044DD8-08B0-4105-B6F5-FA96842761C7}"/>
    <cellStyle name="Output 2 2 4 2 18 2" xfId="38268" xr:uid="{BFEB46E3-2C82-46E0-88C4-96B84A7957D5}"/>
    <cellStyle name="Output 2 2 4 2 18 2 2" xfId="38269" xr:uid="{7039A64E-9076-4D7D-AFC0-A33C55C14F1B}"/>
    <cellStyle name="Output 2 2 4 2 18 3" xfId="38270" xr:uid="{45A06CCD-AB1B-44DB-ABDC-7440BE9157A0}"/>
    <cellStyle name="Output 2 2 4 2 19" xfId="38271" xr:uid="{46F0D1FF-4706-4B2A-A570-0F8F5AD26FAE}"/>
    <cellStyle name="Output 2 2 4 2 19 2" xfId="38272" xr:uid="{C7B37F5F-6651-4CC2-8982-C2025B93267A}"/>
    <cellStyle name="Output 2 2 4 2 19 2 2" xfId="38273" xr:uid="{13FD82ED-72E0-4ABA-ADEC-E63A48A1B97E}"/>
    <cellStyle name="Output 2 2 4 2 19 3" xfId="38274" xr:uid="{D007C470-CB6C-41B2-9D76-1EAEADC33021}"/>
    <cellStyle name="Output 2 2 4 2 2" xfId="38275" xr:uid="{1122AD80-9BAB-4244-BF35-5FE9712A5669}"/>
    <cellStyle name="Output 2 2 4 2 2 2" xfId="38276" xr:uid="{330D8E72-20F5-4CA0-98D3-CC0710BD7DF1}"/>
    <cellStyle name="Output 2 2 4 2 2 2 2" xfId="38277" xr:uid="{FA2E103C-4E2F-4D8C-942B-2288C45196CF}"/>
    <cellStyle name="Output 2 2 4 2 2 3" xfId="38278" xr:uid="{52CEEDDA-D521-4491-B829-31D67507D553}"/>
    <cellStyle name="Output 2 2 4 2 2 4" xfId="38279" xr:uid="{A3E7BD8D-6A29-46A5-8313-3026836AC23C}"/>
    <cellStyle name="Output 2 2 4 2 20" xfId="38280" xr:uid="{E6BDA6A8-10FA-4A40-B06C-C6792B23FFA0}"/>
    <cellStyle name="Output 2 2 4 2 20 2" xfId="38281" xr:uid="{01086764-5612-4C3E-BF8B-A04F064DE98D}"/>
    <cellStyle name="Output 2 2 4 2 20 2 2" xfId="38282" xr:uid="{76E42CF8-01C4-429C-8E59-50909EC002C6}"/>
    <cellStyle name="Output 2 2 4 2 20 3" xfId="38283" xr:uid="{5A40F2DA-C768-46AE-8B04-6D7B9ACF03FB}"/>
    <cellStyle name="Output 2 2 4 2 21" xfId="38284" xr:uid="{BC7305B9-B1D6-4186-96D3-861BC14101A1}"/>
    <cellStyle name="Output 2 2 4 2 21 2" xfId="38285" xr:uid="{BFFA74B4-5008-4B1D-A922-C676E093F234}"/>
    <cellStyle name="Output 2 2 4 2 22" xfId="38286" xr:uid="{D7DB3E77-3AE7-44D5-B471-885D0ECE660B}"/>
    <cellStyle name="Output 2 2 4 2 23" xfId="38287" xr:uid="{A381C427-CBB6-46FF-86C7-55287D93C102}"/>
    <cellStyle name="Output 2 2 4 2 3" xfId="38288" xr:uid="{751CD121-E46A-4BFF-9004-40F3CFDCFF9B}"/>
    <cellStyle name="Output 2 2 4 2 3 2" xfId="38289" xr:uid="{E9E598D3-2658-4A81-A116-A642DD527D1F}"/>
    <cellStyle name="Output 2 2 4 2 3 2 2" xfId="38290" xr:uid="{B70AE0E6-9D90-43EB-8254-63B31E227FEA}"/>
    <cellStyle name="Output 2 2 4 2 3 3" xfId="38291" xr:uid="{2B949F99-C043-4299-BE8B-A2CF84D22091}"/>
    <cellStyle name="Output 2 2 4 2 4" xfId="38292" xr:uid="{D662EB1F-7D60-47D5-9A87-193024C99269}"/>
    <cellStyle name="Output 2 2 4 2 4 2" xfId="38293" xr:uid="{24F260B7-A1B8-4E36-9C81-CBD3C38ECF74}"/>
    <cellStyle name="Output 2 2 4 2 4 2 2" xfId="38294" xr:uid="{C4BDB1BB-69A6-4496-9A85-F3177F534F68}"/>
    <cellStyle name="Output 2 2 4 2 4 3" xfId="38295" xr:uid="{CE61469D-D8B9-48B2-BCB4-18C840019330}"/>
    <cellStyle name="Output 2 2 4 2 5" xfId="38296" xr:uid="{5FCAF687-B789-45C2-8E0E-65E720EB4E97}"/>
    <cellStyle name="Output 2 2 4 2 5 2" xfId="38297" xr:uid="{50A2D86C-9851-4C8F-8568-FDD784FCCCBB}"/>
    <cellStyle name="Output 2 2 4 2 5 2 2" xfId="38298" xr:uid="{26AFB314-608E-4B21-97E6-CD641F94F065}"/>
    <cellStyle name="Output 2 2 4 2 5 3" xfId="38299" xr:uid="{F9142797-A8FB-4F28-9876-6DBBF5573C03}"/>
    <cellStyle name="Output 2 2 4 2 6" xfId="38300" xr:uid="{7F2E5AC9-B814-4A42-B303-0E37886CB3AC}"/>
    <cellStyle name="Output 2 2 4 2 6 2" xfId="38301" xr:uid="{993DAA91-0248-40D6-BFB6-A9157DF3A7CC}"/>
    <cellStyle name="Output 2 2 4 2 6 2 2" xfId="38302" xr:uid="{C7D5B503-CD7C-47D8-BD1C-422F4FA1ED88}"/>
    <cellStyle name="Output 2 2 4 2 6 3" xfId="38303" xr:uid="{C5D739A6-FD5A-4522-B1C4-B3F289FB40EB}"/>
    <cellStyle name="Output 2 2 4 2 7" xfId="38304" xr:uid="{A9A1A5B2-AEA5-4C09-85E6-34ABF53804ED}"/>
    <cellStyle name="Output 2 2 4 2 7 2" xfId="38305" xr:uid="{9BD888B9-60A4-42B7-AC7A-DBFDAB964A1D}"/>
    <cellStyle name="Output 2 2 4 2 7 2 2" xfId="38306" xr:uid="{42B73320-8C64-4D0D-834E-350209BA8731}"/>
    <cellStyle name="Output 2 2 4 2 7 3" xfId="38307" xr:uid="{EF5C7A5F-D797-496C-9696-B8813456D047}"/>
    <cellStyle name="Output 2 2 4 2 8" xfId="38308" xr:uid="{6434D936-C2B1-4AFA-AE78-D2148E28D2AC}"/>
    <cellStyle name="Output 2 2 4 2 8 2" xfId="38309" xr:uid="{7A1CA161-2860-4F1B-B448-FADA7BC394AF}"/>
    <cellStyle name="Output 2 2 4 2 8 2 2" xfId="38310" xr:uid="{BE4E1637-D302-4AC6-9D80-A163BBAAE21E}"/>
    <cellStyle name="Output 2 2 4 2 8 3" xfId="38311" xr:uid="{17C93652-C982-44F9-8FC6-1F22703F11AF}"/>
    <cellStyle name="Output 2 2 4 2 9" xfId="38312" xr:uid="{3E76E389-180B-491F-B8F3-752889746329}"/>
    <cellStyle name="Output 2 2 4 2 9 2" xfId="38313" xr:uid="{71279D4F-A4C6-4CDF-B583-EE46D50C2BEE}"/>
    <cellStyle name="Output 2 2 4 2 9 2 2" xfId="38314" xr:uid="{BD8008DD-DBDE-4DA1-855A-C6AB7BC81B0C}"/>
    <cellStyle name="Output 2 2 4 2 9 3" xfId="38315" xr:uid="{C2BD1005-7EDB-48A8-80F2-BFBF991142BF}"/>
    <cellStyle name="Output 2 2 4 20" xfId="38316" xr:uid="{5347748B-A92B-4FC0-A6DD-582474FDB58E}"/>
    <cellStyle name="Output 2 2 4 20 2" xfId="38317" xr:uid="{4EF2009E-0F13-4E3F-8535-E9736F03D8FB}"/>
    <cellStyle name="Output 2 2 4 20 2 2" xfId="38318" xr:uid="{F5022345-C855-4E54-ADA2-9BCD7AD3A73F}"/>
    <cellStyle name="Output 2 2 4 20 3" xfId="38319" xr:uid="{1CD09EEB-C065-48E3-8553-90EC7EEB53D9}"/>
    <cellStyle name="Output 2 2 4 21" xfId="38320" xr:uid="{177257F8-0ACA-4F5A-A0FA-A4CA734A08E7}"/>
    <cellStyle name="Output 2 2 4 21 2" xfId="38321" xr:uid="{6E9640F4-0ED7-443C-AC51-308787B6485F}"/>
    <cellStyle name="Output 2 2 4 21 2 2" xfId="38322" xr:uid="{55713D44-C564-47AB-B2F2-97C89EF0492A}"/>
    <cellStyle name="Output 2 2 4 21 3" xfId="38323" xr:uid="{95F9EF62-ACED-4143-B79D-347A116600CB}"/>
    <cellStyle name="Output 2 2 4 22" xfId="38324" xr:uid="{C980EA6F-E440-41DF-A43C-634385CB40C0}"/>
    <cellStyle name="Output 2 2 4 22 2" xfId="38325" xr:uid="{8D160710-9B06-4F86-A599-49DE33F56B7D}"/>
    <cellStyle name="Output 2 2 4 23" xfId="38326" xr:uid="{5C206CE3-11E3-4B2D-849C-A6E7C6B3E3EE}"/>
    <cellStyle name="Output 2 2 4 24" xfId="38327" xr:uid="{74BCBAE3-5449-4DC0-978D-B61C79718CCA}"/>
    <cellStyle name="Output 2 2 4 3" xfId="38328" xr:uid="{361AD7E1-1E04-47DE-B756-30F8CD9CDFFB}"/>
    <cellStyle name="Output 2 2 4 3 2" xfId="38329" xr:uid="{F8D81F07-0A7B-4DDC-BB76-AB8EB0C31677}"/>
    <cellStyle name="Output 2 2 4 3 2 2" xfId="38330" xr:uid="{25537B1B-A515-4E7A-8737-C7A54B58700A}"/>
    <cellStyle name="Output 2 2 4 3 3" xfId="38331" xr:uid="{6188F88F-0749-4861-897C-05E19035253B}"/>
    <cellStyle name="Output 2 2 4 3 4" xfId="38332" xr:uid="{E8A80A51-9F2E-4D08-81F0-0E20672F11EE}"/>
    <cellStyle name="Output 2 2 4 4" xfId="38333" xr:uid="{CC132145-A7DF-41C9-8127-A708BBE9DF4E}"/>
    <cellStyle name="Output 2 2 4 4 2" xfId="38334" xr:uid="{F116BC73-129A-4652-86EE-9DE89B6FF4ED}"/>
    <cellStyle name="Output 2 2 4 4 2 2" xfId="38335" xr:uid="{B3E0E6B6-490A-4675-8C83-290E87C7B0F5}"/>
    <cellStyle name="Output 2 2 4 4 3" xfId="38336" xr:uid="{9968EF91-B341-44AC-9AE1-5CB9F7FDB938}"/>
    <cellStyle name="Output 2 2 4 4 4" xfId="38337" xr:uid="{5BD86C5B-2890-4B6E-A269-51DAA113D489}"/>
    <cellStyle name="Output 2 2 4 5" xfId="38338" xr:uid="{C16EA4E7-DA3C-43FA-BE67-E02D59C7FD93}"/>
    <cellStyle name="Output 2 2 4 5 2" xfId="38339" xr:uid="{077532A1-DCC6-488F-A843-B2F152273BC6}"/>
    <cellStyle name="Output 2 2 4 5 2 2" xfId="38340" xr:uid="{D7780908-5F2B-4E3C-828A-673E91A400D0}"/>
    <cellStyle name="Output 2 2 4 5 3" xfId="38341" xr:uid="{FFE8282B-461B-4AF2-AB6C-EBB4573C56C8}"/>
    <cellStyle name="Output 2 2 4 6" xfId="38342" xr:uid="{677B684C-09B2-4A12-9FF3-67F49D2466B3}"/>
    <cellStyle name="Output 2 2 4 6 2" xfId="38343" xr:uid="{E5EBD7A4-740A-4DE8-ACD5-64C75521D7F0}"/>
    <cellStyle name="Output 2 2 4 6 2 2" xfId="38344" xr:uid="{2AE63D7F-40BB-4791-8D9A-89BBF0A52D97}"/>
    <cellStyle name="Output 2 2 4 6 3" xfId="38345" xr:uid="{DF7A01E9-5999-4DB2-B2FF-B0104856204B}"/>
    <cellStyle name="Output 2 2 4 7" xfId="38346" xr:uid="{EF72AC52-6878-4424-B3D4-F22A8EEA6B36}"/>
    <cellStyle name="Output 2 2 4 7 2" xfId="38347" xr:uid="{57B9ADE5-A987-4CFD-B45A-02A99DF6FE00}"/>
    <cellStyle name="Output 2 2 4 7 2 2" xfId="38348" xr:uid="{AEB85F8F-A37A-45AF-82C7-00C864AB6B50}"/>
    <cellStyle name="Output 2 2 4 7 3" xfId="38349" xr:uid="{6BC4BF4C-8FFC-4E52-977D-DA2F56204BE3}"/>
    <cellStyle name="Output 2 2 4 8" xfId="38350" xr:uid="{597B353B-97E0-44C7-8797-5F3E55C808B3}"/>
    <cellStyle name="Output 2 2 4 8 2" xfId="38351" xr:uid="{83A8C30B-9053-4F91-8358-C23EB1D39C87}"/>
    <cellStyle name="Output 2 2 4 8 2 2" xfId="38352" xr:uid="{D041F96A-833D-4C7B-B8A8-7BE83428DA91}"/>
    <cellStyle name="Output 2 2 4 8 3" xfId="38353" xr:uid="{2B1E2347-2AE0-4D50-BFED-9EA17E4C9A18}"/>
    <cellStyle name="Output 2 2 4 9" xfId="38354" xr:uid="{09CB5B8A-16C4-4D1E-A7DF-9A0A4A45A254}"/>
    <cellStyle name="Output 2 2 4 9 2" xfId="38355" xr:uid="{7A2856E0-CF65-46CD-9354-AAC2FA808095}"/>
    <cellStyle name="Output 2 2 4 9 2 2" xfId="38356" xr:uid="{0FE92894-61CE-4BFD-A2CF-5B9BEF3278FA}"/>
    <cellStyle name="Output 2 2 4 9 3" xfId="38357" xr:uid="{9EFCB2B9-A291-4D1E-8958-17777BC585F6}"/>
    <cellStyle name="Output 2 2 5" xfId="38358" xr:uid="{37573324-9703-4D06-A5C8-93A0A13D88CD}"/>
    <cellStyle name="Output 2 2 5 10" xfId="38359" xr:uid="{6E223E97-0C92-4319-9E17-F9C03E18F707}"/>
    <cellStyle name="Output 2 2 5 10 2" xfId="38360" xr:uid="{B1F64456-C104-4FC9-9884-666ED6C3473C}"/>
    <cellStyle name="Output 2 2 5 10 2 2" xfId="38361" xr:uid="{631F0182-2FF9-4E3B-9A60-649347BDF4E4}"/>
    <cellStyle name="Output 2 2 5 10 3" xfId="38362" xr:uid="{7C90759F-0AA7-4FD0-BBCF-E261D365945B}"/>
    <cellStyle name="Output 2 2 5 11" xfId="38363" xr:uid="{87141357-9481-462F-A467-75E8AB1525C1}"/>
    <cellStyle name="Output 2 2 5 11 2" xfId="38364" xr:uid="{5868BEDC-650C-4D12-9051-6412F6E406B2}"/>
    <cellStyle name="Output 2 2 5 11 2 2" xfId="38365" xr:uid="{D3D08C6A-85A4-4B7A-92CC-CEFE1B886FEC}"/>
    <cellStyle name="Output 2 2 5 11 3" xfId="38366" xr:uid="{28423FE7-A68C-494C-A803-D2FC317CACA0}"/>
    <cellStyle name="Output 2 2 5 12" xfId="38367" xr:uid="{276CD333-9420-4D78-AC8C-407BE1920969}"/>
    <cellStyle name="Output 2 2 5 12 2" xfId="38368" xr:uid="{16CF83D5-343E-4BC3-A3D2-A1E884A9CBF5}"/>
    <cellStyle name="Output 2 2 5 12 2 2" xfId="38369" xr:uid="{7110EC59-1E99-4A8A-8A88-A01A6ECCDB84}"/>
    <cellStyle name="Output 2 2 5 12 3" xfId="38370" xr:uid="{A20E997A-D18B-4CF1-B336-43F7F6954396}"/>
    <cellStyle name="Output 2 2 5 13" xfId="38371" xr:uid="{2C5C96BD-7F2E-42DB-A873-0C1F57FA6B45}"/>
    <cellStyle name="Output 2 2 5 13 2" xfId="38372" xr:uid="{5BF11FED-5560-4867-8A43-1BDC00509264}"/>
    <cellStyle name="Output 2 2 5 13 2 2" xfId="38373" xr:uid="{D24B58DE-A913-4901-AD6C-BE9E193AA515}"/>
    <cellStyle name="Output 2 2 5 13 3" xfId="38374" xr:uid="{BBE1561E-CAE6-44A5-88C4-4268F9D8450F}"/>
    <cellStyle name="Output 2 2 5 14" xfId="38375" xr:uid="{F2EF30A7-1660-4ACA-9FBF-CF0D2DCDEA55}"/>
    <cellStyle name="Output 2 2 5 14 2" xfId="38376" xr:uid="{40C18426-F7BE-4686-B95F-158AAF19B277}"/>
    <cellStyle name="Output 2 2 5 14 2 2" xfId="38377" xr:uid="{409E3DFF-E233-4FB4-A3FA-8BF40318CC32}"/>
    <cellStyle name="Output 2 2 5 14 3" xfId="38378" xr:uid="{2AD36DF7-4FAF-4EE4-9D4D-666EE2D1DBEE}"/>
    <cellStyle name="Output 2 2 5 15" xfId="38379" xr:uid="{858A8B9F-DACE-4778-AD3E-C603B23D3AE3}"/>
    <cellStyle name="Output 2 2 5 15 2" xfId="38380" xr:uid="{0B431146-0D80-4B71-99A6-4C5A3865BC58}"/>
    <cellStyle name="Output 2 2 5 15 2 2" xfId="38381" xr:uid="{5FE37758-11D4-498D-BE1D-3FDD6816B3E3}"/>
    <cellStyle name="Output 2 2 5 15 3" xfId="38382" xr:uid="{D604EE7C-F677-45CC-8B3D-5A3BB79374B7}"/>
    <cellStyle name="Output 2 2 5 16" xfId="38383" xr:uid="{85CB34C7-1F44-4980-803D-5D66DD66108B}"/>
    <cellStyle name="Output 2 2 5 16 2" xfId="38384" xr:uid="{4FB15B76-5C24-42A6-B343-54035A06D72A}"/>
    <cellStyle name="Output 2 2 5 16 2 2" xfId="38385" xr:uid="{785C090E-4DF1-4117-8A6D-C7D3FC0BD58D}"/>
    <cellStyle name="Output 2 2 5 16 3" xfId="38386" xr:uid="{0EA2AF92-E6D1-418D-B042-020B64F98793}"/>
    <cellStyle name="Output 2 2 5 17" xfId="38387" xr:uid="{0283480F-9C1B-408A-9921-D57E6E56040D}"/>
    <cellStyle name="Output 2 2 5 17 2" xfId="38388" xr:uid="{D2F51489-9E26-47D9-93EA-60624CF3FFBA}"/>
    <cellStyle name="Output 2 2 5 17 2 2" xfId="38389" xr:uid="{5E0B3A7C-5554-4127-9D04-4109D77ECA4F}"/>
    <cellStyle name="Output 2 2 5 17 3" xfId="38390" xr:uid="{D1F80306-2D83-4C38-B930-D8D0BF714A66}"/>
    <cellStyle name="Output 2 2 5 18" xfId="38391" xr:uid="{5ED5EAD8-0EF2-45F8-8AAF-2881D2CD67D4}"/>
    <cellStyle name="Output 2 2 5 18 2" xfId="38392" xr:uid="{F2DE566A-613D-4598-837F-843FCA79F66C}"/>
    <cellStyle name="Output 2 2 5 18 2 2" xfId="38393" xr:uid="{97B59131-8C67-49B5-AA50-6C20CD09598E}"/>
    <cellStyle name="Output 2 2 5 18 3" xfId="38394" xr:uid="{8FA6593C-0BBE-4C4B-8C20-324D08E0E65B}"/>
    <cellStyle name="Output 2 2 5 19" xfId="38395" xr:uid="{91E01FA2-CD0D-4A28-9E82-1976D62B9107}"/>
    <cellStyle name="Output 2 2 5 19 2" xfId="38396" xr:uid="{8B288D33-27AB-4035-AF8E-4FF3CB83274D}"/>
    <cellStyle name="Output 2 2 5 19 2 2" xfId="38397" xr:uid="{6D1DF17D-8C21-4F89-8BAB-7479892BFD48}"/>
    <cellStyle name="Output 2 2 5 19 3" xfId="38398" xr:uid="{A86CA025-D709-423F-A021-8D9F5070CD53}"/>
    <cellStyle name="Output 2 2 5 2" xfId="38399" xr:uid="{1C805E7F-AFCA-419B-BFE8-12A26711E4E6}"/>
    <cellStyle name="Output 2 2 5 2 2" xfId="38400" xr:uid="{26555121-F769-47F2-985C-DD6B8B76282B}"/>
    <cellStyle name="Output 2 2 5 2 2 2" xfId="38401" xr:uid="{6C8D5594-334C-48DA-86ED-1847A966FB2E}"/>
    <cellStyle name="Output 2 2 5 2 3" xfId="38402" xr:uid="{B2BA83A4-EEE2-4D9F-80B0-F42A5E4E7D7A}"/>
    <cellStyle name="Output 2 2 5 2 4" xfId="38403" xr:uid="{57AA6971-33EF-49E9-A9A3-61FEC37D041E}"/>
    <cellStyle name="Output 2 2 5 20" xfId="38404" xr:uid="{E7EDD883-5B71-4635-9402-B63D2CE4C594}"/>
    <cellStyle name="Output 2 2 5 20 2" xfId="38405" xr:uid="{A469BCED-81B0-4466-91B7-88D3CBC8607C}"/>
    <cellStyle name="Output 2 2 5 20 2 2" xfId="38406" xr:uid="{390F1715-1C0E-43A1-9142-308B4EDD9BE5}"/>
    <cellStyle name="Output 2 2 5 20 3" xfId="38407" xr:uid="{1E2CE0F0-06C2-4AF3-844D-A95DBE47E636}"/>
    <cellStyle name="Output 2 2 5 21" xfId="38408" xr:uid="{A50594F4-F50D-4116-B057-FAD15F1ADCB1}"/>
    <cellStyle name="Output 2 2 5 21 2" xfId="38409" xr:uid="{6F04BF2B-FD55-4E28-A7E7-AFD6449283D9}"/>
    <cellStyle name="Output 2 2 5 22" xfId="38410" xr:uid="{CDAB32C9-3986-43A6-BE4A-FDB389B4DF4A}"/>
    <cellStyle name="Output 2 2 5 23" xfId="38411" xr:uid="{309FA788-66FD-4C09-A073-F285EC3A5D01}"/>
    <cellStyle name="Output 2 2 5 3" xfId="38412" xr:uid="{3159A92E-A0E2-4ABF-9ED4-2D789EB71E07}"/>
    <cellStyle name="Output 2 2 5 3 2" xfId="38413" xr:uid="{022B5B3E-6C79-456D-B089-D8E0C5025B59}"/>
    <cellStyle name="Output 2 2 5 3 2 2" xfId="38414" xr:uid="{60FD7D9E-A846-455B-935B-5C20334D209A}"/>
    <cellStyle name="Output 2 2 5 3 3" xfId="38415" xr:uid="{055B244C-ABC8-4392-B6BA-F59C256020DB}"/>
    <cellStyle name="Output 2 2 5 4" xfId="38416" xr:uid="{3F34020B-B163-49E8-A232-F6839557DF8A}"/>
    <cellStyle name="Output 2 2 5 4 2" xfId="38417" xr:uid="{8703624D-592D-4135-97FA-4E9044A0D78E}"/>
    <cellStyle name="Output 2 2 5 4 2 2" xfId="38418" xr:uid="{AC80EF61-7032-45A7-BF49-3F2499A4AB49}"/>
    <cellStyle name="Output 2 2 5 4 3" xfId="38419" xr:uid="{2C1E0485-4169-48C9-9669-B1CB4F35491D}"/>
    <cellStyle name="Output 2 2 5 5" xfId="38420" xr:uid="{AF85C573-7914-4CE3-8F13-E60812D9D14D}"/>
    <cellStyle name="Output 2 2 5 5 2" xfId="38421" xr:uid="{05AEA240-6E94-42B4-AED6-FAF93FF0F818}"/>
    <cellStyle name="Output 2 2 5 5 2 2" xfId="38422" xr:uid="{309C9F5D-CAE6-4F46-B3F9-C3CCDE19152A}"/>
    <cellStyle name="Output 2 2 5 5 3" xfId="38423" xr:uid="{AFA3A622-6A62-499B-B296-0A560EBF9946}"/>
    <cellStyle name="Output 2 2 5 6" xfId="38424" xr:uid="{1965D971-BEB0-49B6-AAC1-2395B2184CAD}"/>
    <cellStyle name="Output 2 2 5 6 2" xfId="38425" xr:uid="{A12C63DF-C8A8-427C-9C7B-F46BB6272F92}"/>
    <cellStyle name="Output 2 2 5 6 2 2" xfId="38426" xr:uid="{2C3E596B-A561-4FB6-A95B-557DC9C49102}"/>
    <cellStyle name="Output 2 2 5 6 3" xfId="38427" xr:uid="{CB12B7BE-54FB-450F-A940-E244207351A8}"/>
    <cellStyle name="Output 2 2 5 7" xfId="38428" xr:uid="{3CC077CC-E95A-4A5E-91C3-4F7363F90CBD}"/>
    <cellStyle name="Output 2 2 5 7 2" xfId="38429" xr:uid="{309C561C-363B-46F8-AF29-69B3C1AAD779}"/>
    <cellStyle name="Output 2 2 5 7 2 2" xfId="38430" xr:uid="{BB9D9873-3576-4D03-AF04-2B9A13B9EFDD}"/>
    <cellStyle name="Output 2 2 5 7 3" xfId="38431" xr:uid="{FF619F0A-5FA1-4332-92BF-F7A8DE52805D}"/>
    <cellStyle name="Output 2 2 5 8" xfId="38432" xr:uid="{5755DD78-FFAA-489A-9D67-F34B2295785A}"/>
    <cellStyle name="Output 2 2 5 8 2" xfId="38433" xr:uid="{000A6858-3E37-4C32-893E-40E1370F0DF6}"/>
    <cellStyle name="Output 2 2 5 8 2 2" xfId="38434" xr:uid="{F9D1691C-5EDC-47F8-A130-07763D025FB8}"/>
    <cellStyle name="Output 2 2 5 8 3" xfId="38435" xr:uid="{EC821D73-41A4-4FDE-92B6-227C3100C766}"/>
    <cellStyle name="Output 2 2 5 9" xfId="38436" xr:uid="{0956ECFF-CA3B-4D19-B61B-885622859FEA}"/>
    <cellStyle name="Output 2 2 5 9 2" xfId="38437" xr:uid="{A355C2A7-6FBC-46EC-A1A4-B1E23FC54458}"/>
    <cellStyle name="Output 2 2 5 9 2 2" xfId="38438" xr:uid="{A2FAE4B1-5111-40A1-852D-7D61D7114F66}"/>
    <cellStyle name="Output 2 2 5 9 3" xfId="38439" xr:uid="{81123173-2C50-4A7D-8260-5505254BDD03}"/>
    <cellStyle name="Output 2 2 6" xfId="38440" xr:uid="{0549F5FD-41E9-4D46-BE5F-CE2EAD754033}"/>
    <cellStyle name="Output 2 2 6 2" xfId="38441" xr:uid="{6EC18A91-DF0A-4DCA-9A6E-535A4353BB91}"/>
    <cellStyle name="Output 2 2 6 2 2" xfId="38442" xr:uid="{BB48887A-74AC-4D86-9FF9-3CD7D2E69F24}"/>
    <cellStyle name="Output 2 2 6 3" xfId="38443" xr:uid="{8EACBB70-BF84-4E7C-AF1E-934BA943AE84}"/>
    <cellStyle name="Output 2 2 6 4" xfId="38444" xr:uid="{1971DFDD-45B7-479F-A3CD-05526D59A733}"/>
    <cellStyle name="Output 2 2 7" xfId="38445" xr:uid="{56E2B32A-1DC0-4C2E-A7F0-9E8413D3AA6D}"/>
    <cellStyle name="Output 2 2 7 2" xfId="38446" xr:uid="{6103FDC5-2549-44EC-9809-6F155D95AEFD}"/>
    <cellStyle name="Output 2 2 7 2 2" xfId="38447" xr:uid="{B54F423E-A755-4EB0-8846-07DB79CB675A}"/>
    <cellStyle name="Output 2 2 7 3" xfId="38448" xr:uid="{0CB929B5-DB67-41E7-AC08-B28CCA628452}"/>
    <cellStyle name="Output 2 2 8" xfId="38449" xr:uid="{9D186287-5CC5-436D-A9F5-10658EE7007E}"/>
    <cellStyle name="Output 2 2 8 2" xfId="38450" xr:uid="{4040210A-4948-437C-BF07-D533B0B246D1}"/>
    <cellStyle name="Output 2 2 8 2 2" xfId="38451" xr:uid="{C0B94988-4EEA-419E-AFA9-C10006998625}"/>
    <cellStyle name="Output 2 2 8 3" xfId="38452" xr:uid="{9B5CF2F6-4AD3-4270-8695-1247DAF640A2}"/>
    <cellStyle name="Output 2 2 9" xfId="38453" xr:uid="{8B06B983-E36E-47EC-AAA0-F7E6AD647B4B}"/>
    <cellStyle name="Output 2 2 9 2" xfId="38454" xr:uid="{BFD7E365-DE38-4D7F-BA07-DF1DCC130B3C}"/>
    <cellStyle name="Output 2 2 9 2 2" xfId="38455" xr:uid="{F458DC8D-5052-49E9-B44B-A8E4014335E5}"/>
    <cellStyle name="Output 2 2 9 3" xfId="38456" xr:uid="{0E22BE7E-9465-4797-A061-F165778E6730}"/>
    <cellStyle name="Output 2 20" xfId="38457" xr:uid="{1E77B5D1-665A-481D-B4FD-B890389F403A}"/>
    <cellStyle name="Output 2 20 2" xfId="38458" xr:uid="{4634BC8F-2B4F-4230-9623-A943CE4802C1}"/>
    <cellStyle name="Output 2 20 2 2" xfId="38459" xr:uid="{BA2383B5-4CE7-46DF-93CD-5B53ACAD9879}"/>
    <cellStyle name="Output 2 20 3" xfId="38460" xr:uid="{333401C2-A3FF-4AB0-AB5E-3E4DC8AB98E4}"/>
    <cellStyle name="Output 2 21" xfId="38461" xr:uid="{C695497B-22FA-45CB-997A-92476A789F54}"/>
    <cellStyle name="Output 2 21 2" xfId="38462" xr:uid="{8E90131A-8772-4C07-95D1-88A3BEB505D1}"/>
    <cellStyle name="Output 2 21 2 2" xfId="38463" xr:uid="{4BDBAFFB-882D-4759-878B-D594427A8F8D}"/>
    <cellStyle name="Output 2 21 3" xfId="38464" xr:uid="{6D537F4F-05D3-4034-A4DF-C0F44C5FEB66}"/>
    <cellStyle name="Output 2 22" xfId="38465" xr:uid="{E96B619C-DEF2-4E3A-AABD-8E806F5689E0}"/>
    <cellStyle name="Output 2 22 2" xfId="38466" xr:uid="{DE143D13-8FBA-46F0-8B5D-74C30CEBB3E0}"/>
    <cellStyle name="Output 2 23" xfId="38467" xr:uid="{E42DB234-B401-4674-B0CC-EC3DDF5DDED4}"/>
    <cellStyle name="Output 2 24" xfId="38468" xr:uid="{993ED5B5-FBC5-4D33-901B-C91F25D371B6}"/>
    <cellStyle name="Output 2 25" xfId="38469" xr:uid="{9DBCE4DE-38B2-42DA-88A2-D760466A665B}"/>
    <cellStyle name="Output 2 26" xfId="38470" xr:uid="{00269D4E-B844-4100-B7A7-2A0D85704853}"/>
    <cellStyle name="Output 2 27" xfId="38471" xr:uid="{189A6AE9-176A-4907-934E-202FB4BFB6E1}"/>
    <cellStyle name="Output 2 28" xfId="38472" xr:uid="{ADF8BE9B-8566-4E14-9E29-90DA8F96F7FC}"/>
    <cellStyle name="Output 2 29" xfId="38473" xr:uid="{B9AD58DE-D503-40D3-9A1A-3D0958DC3365}"/>
    <cellStyle name="Output 2 3" xfId="38474" xr:uid="{53FBDB04-F9F9-49D2-A3B0-A79F187CE3F2}"/>
    <cellStyle name="Output 2 3 10" xfId="38475" xr:uid="{6667F39D-342F-4517-B653-7B1DD9B989C8}"/>
    <cellStyle name="Output 2 3 10 2" xfId="38476" xr:uid="{CE38C33C-8808-4A63-8FA0-7B6F7B32C01D}"/>
    <cellStyle name="Output 2 3 10 2 2" xfId="38477" xr:uid="{2F7EFB24-B513-41B5-8F7A-F6B154F2A474}"/>
    <cellStyle name="Output 2 3 10 3" xfId="38478" xr:uid="{11327765-ED36-4DC5-A88F-9EC63F2AD7BB}"/>
    <cellStyle name="Output 2 3 11" xfId="38479" xr:uid="{27640AAE-FA7A-438D-A304-D558BAE27692}"/>
    <cellStyle name="Output 2 3 11 2" xfId="38480" xr:uid="{F9D553D2-4B22-4D6F-8F2E-3BE7B2C76EA0}"/>
    <cellStyle name="Output 2 3 11 2 2" xfId="38481" xr:uid="{7B78D011-03D2-4A0C-BBB7-EC79F3EE82F7}"/>
    <cellStyle name="Output 2 3 11 3" xfId="38482" xr:uid="{1F4BADA3-DCDD-46D6-A244-0B8F259FE953}"/>
    <cellStyle name="Output 2 3 12" xfId="38483" xr:uid="{2818F9A8-0D3C-448C-9263-8AA268FAC1FD}"/>
    <cellStyle name="Output 2 3 12 2" xfId="38484" xr:uid="{93CEC57E-8015-460E-AC9C-BAB00AA3E50D}"/>
    <cellStyle name="Output 2 3 12 2 2" xfId="38485" xr:uid="{91F0CB43-A3C1-43E1-9C75-C7D354D61700}"/>
    <cellStyle name="Output 2 3 12 3" xfId="38486" xr:uid="{D4234FCB-F89A-46B7-BBF8-6A34EF4782A5}"/>
    <cellStyle name="Output 2 3 13" xfId="38487" xr:uid="{11E40A7D-B971-4940-BB8E-B64478ED223F}"/>
    <cellStyle name="Output 2 3 13 2" xfId="38488" xr:uid="{DA2CE1C1-A808-4399-83DC-6A1A024D34C2}"/>
    <cellStyle name="Output 2 3 13 2 2" xfId="38489" xr:uid="{23D381C1-69A9-483F-8182-D21E5E92A65A}"/>
    <cellStyle name="Output 2 3 13 3" xfId="38490" xr:uid="{908199EF-2B0D-48E1-B342-814138391FE7}"/>
    <cellStyle name="Output 2 3 14" xfId="38491" xr:uid="{39A36C5C-66F5-49B3-B090-C169094C45FC}"/>
    <cellStyle name="Output 2 3 14 2" xfId="38492" xr:uid="{01381F23-B1E3-48E6-B738-BCEE33CFC485}"/>
    <cellStyle name="Output 2 3 14 2 2" xfId="38493" xr:uid="{5FE43DBA-B809-4A94-9E15-2D4BE2833E8E}"/>
    <cellStyle name="Output 2 3 14 3" xfId="38494" xr:uid="{2A8C6DDC-3BE2-4F8B-9BF1-22351E776026}"/>
    <cellStyle name="Output 2 3 15" xfId="38495" xr:uid="{FDCBA11C-CBB9-432D-A3E7-AF60ED7E5624}"/>
    <cellStyle name="Output 2 3 15 2" xfId="38496" xr:uid="{C492A361-CFA5-4787-8616-03DABBA3CFFC}"/>
    <cellStyle name="Output 2 3 15 2 2" xfId="38497" xr:uid="{8D4D9406-67E2-4052-B24A-8E7605E7F2D6}"/>
    <cellStyle name="Output 2 3 15 3" xfId="38498" xr:uid="{732AB58F-5F28-4E68-B9A2-A3F5F5652A77}"/>
    <cellStyle name="Output 2 3 16" xfId="38499" xr:uid="{B8406918-FD56-46F9-8BE9-B229C9F61332}"/>
    <cellStyle name="Output 2 3 16 2" xfId="38500" xr:uid="{F241672C-D400-451C-8285-68C60AAE0A18}"/>
    <cellStyle name="Output 2 3 16 2 2" xfId="38501" xr:uid="{D8D10FD6-B05B-4A02-A8DD-B831AF11BFD2}"/>
    <cellStyle name="Output 2 3 16 3" xfId="38502" xr:uid="{9D99A473-1C66-476D-B915-0113DE68A882}"/>
    <cellStyle name="Output 2 3 17" xfId="38503" xr:uid="{4F247A29-E5B1-4BEF-AD0A-4FA35DFFABD9}"/>
    <cellStyle name="Output 2 3 17 2" xfId="38504" xr:uid="{83EC35CA-30BE-4F7B-9395-93DAD4CB128F}"/>
    <cellStyle name="Output 2 3 17 2 2" xfId="38505" xr:uid="{99CA26F3-E43C-4415-A935-7DB1E9AAF2F6}"/>
    <cellStyle name="Output 2 3 17 3" xfId="38506" xr:uid="{6CCE0CB0-084C-4CDB-BEB8-21C14AD1501B}"/>
    <cellStyle name="Output 2 3 18" xfId="38507" xr:uid="{A4090DCD-0BD9-407F-98FD-5DE82A795833}"/>
    <cellStyle name="Output 2 3 18 2" xfId="38508" xr:uid="{6995898A-9F5E-4583-84C5-E4DAA69E8F0C}"/>
    <cellStyle name="Output 2 3 19" xfId="38509" xr:uid="{BE99D315-0185-4E2C-816F-E9A825008ADA}"/>
    <cellStyle name="Output 2 3 2" xfId="38510" xr:uid="{7C5A470D-2B4A-4AE7-8FA1-3603A0BB24BB}"/>
    <cellStyle name="Output 2 3 2 10" xfId="38511" xr:uid="{A4BA1431-B8D9-4F2B-A06C-3D44916FB5D5}"/>
    <cellStyle name="Output 2 3 2 10 2" xfId="38512" xr:uid="{A79F5D4E-B25F-4321-A2A2-8453A2180778}"/>
    <cellStyle name="Output 2 3 2 10 2 2" xfId="38513" xr:uid="{F2903BD5-05E7-48C6-8DA6-53067D048E62}"/>
    <cellStyle name="Output 2 3 2 10 3" xfId="38514" xr:uid="{448FF6E3-5542-4AA3-8330-D802EFDAC0DB}"/>
    <cellStyle name="Output 2 3 2 11" xfId="38515" xr:uid="{02B640D1-0AB9-4E7E-8FF8-DB140CE19825}"/>
    <cellStyle name="Output 2 3 2 11 2" xfId="38516" xr:uid="{701F5F16-C4F5-4219-B0EA-D9DF13640223}"/>
    <cellStyle name="Output 2 3 2 11 2 2" xfId="38517" xr:uid="{A9722C52-CD76-46CE-8465-9DA5535E6343}"/>
    <cellStyle name="Output 2 3 2 11 3" xfId="38518" xr:uid="{013ED6A4-8F50-4DF2-825F-B5D032D2857A}"/>
    <cellStyle name="Output 2 3 2 12" xfId="38519" xr:uid="{DB3A3E44-ECE5-41C2-9D1B-C442173B8A50}"/>
    <cellStyle name="Output 2 3 2 12 2" xfId="38520" xr:uid="{22244DFF-7B08-48D8-B51E-5D9A06DD2995}"/>
    <cellStyle name="Output 2 3 2 12 2 2" xfId="38521" xr:uid="{0794B2A2-A79E-48D6-807A-AB82576C5E09}"/>
    <cellStyle name="Output 2 3 2 12 3" xfId="38522" xr:uid="{40F873A7-9FD9-4471-87D9-68809359ED2E}"/>
    <cellStyle name="Output 2 3 2 13" xfId="38523" xr:uid="{0D993943-A09F-463D-8CDE-7EC86647C296}"/>
    <cellStyle name="Output 2 3 2 13 2" xfId="38524" xr:uid="{EEA30FCA-3F47-40D9-AAB8-5F676C5BCE51}"/>
    <cellStyle name="Output 2 3 2 13 2 2" xfId="38525" xr:uid="{16FA5B1F-B5F1-449B-9386-9A201BB34AE4}"/>
    <cellStyle name="Output 2 3 2 13 3" xfId="38526" xr:uid="{5F75A26E-A18A-4064-BC38-8148456B46AA}"/>
    <cellStyle name="Output 2 3 2 14" xfId="38527" xr:uid="{52A9BA45-7BEB-43AB-A161-CE1B001CB8BE}"/>
    <cellStyle name="Output 2 3 2 14 2" xfId="38528" xr:uid="{DC4559B8-A33E-4C26-9466-22EFDEB3DD69}"/>
    <cellStyle name="Output 2 3 2 14 2 2" xfId="38529" xr:uid="{B5085FA7-44F9-4183-986C-7D1D3DE1C040}"/>
    <cellStyle name="Output 2 3 2 14 3" xfId="38530" xr:uid="{464A1303-EBF7-43FE-A758-7B2971522EA4}"/>
    <cellStyle name="Output 2 3 2 15" xfId="38531" xr:uid="{A9B2DB11-B00A-412D-961D-496C4602B1EF}"/>
    <cellStyle name="Output 2 3 2 15 2" xfId="38532" xr:uid="{51474A2D-0424-4AFE-8EC0-D74A569B3EEC}"/>
    <cellStyle name="Output 2 3 2 15 2 2" xfId="38533" xr:uid="{C53668F3-DEAE-4A9C-B084-DF7C1B7715C3}"/>
    <cellStyle name="Output 2 3 2 15 3" xfId="38534" xr:uid="{C6C033E0-B079-4A97-93DF-D427EFA6FEF1}"/>
    <cellStyle name="Output 2 3 2 16" xfId="38535" xr:uid="{AED6CBFD-D52A-46BC-863F-18A17C47BAC6}"/>
    <cellStyle name="Output 2 3 2 16 2" xfId="38536" xr:uid="{6E7491B0-43E4-4DD2-8B7B-5979395409EC}"/>
    <cellStyle name="Output 2 3 2 16 2 2" xfId="38537" xr:uid="{090C7921-572A-40CD-8A62-B5A15790FB83}"/>
    <cellStyle name="Output 2 3 2 16 3" xfId="38538" xr:uid="{2177DC24-342D-4B34-8A55-5BE2B742DA7E}"/>
    <cellStyle name="Output 2 3 2 17" xfId="38539" xr:uid="{C1CF96CB-BEEC-4147-950D-CB8BD604C21A}"/>
    <cellStyle name="Output 2 3 2 17 2" xfId="38540" xr:uid="{B4FCDCA2-7DBC-4C6D-A0BA-A04A141F45AE}"/>
    <cellStyle name="Output 2 3 2 17 2 2" xfId="38541" xr:uid="{3DC18D16-E949-4479-8389-662AD60EDDBD}"/>
    <cellStyle name="Output 2 3 2 17 3" xfId="38542" xr:uid="{910BA56B-3445-4E6D-A22B-C02212580CC3}"/>
    <cellStyle name="Output 2 3 2 18" xfId="38543" xr:uid="{876E9D16-37A6-4506-B501-0B5CE441DDAC}"/>
    <cellStyle name="Output 2 3 2 18 2" xfId="38544" xr:uid="{E30E581F-B7E9-47FF-BE97-D06018264823}"/>
    <cellStyle name="Output 2 3 2 18 2 2" xfId="38545" xr:uid="{C000BED3-CFAA-4CC1-8A03-82202AAF3036}"/>
    <cellStyle name="Output 2 3 2 18 3" xfId="38546" xr:uid="{06CB0E8C-A18D-4605-AC64-8411822F112A}"/>
    <cellStyle name="Output 2 3 2 19" xfId="38547" xr:uid="{DE8F6FEB-D760-479C-8CB0-4197FD29E2BC}"/>
    <cellStyle name="Output 2 3 2 19 2" xfId="38548" xr:uid="{1C37A413-F9A8-4AC2-9D11-8D775DB5E144}"/>
    <cellStyle name="Output 2 3 2 19 2 2" xfId="38549" xr:uid="{D0F7CB25-5D66-438B-B4FB-35E536B4C9CA}"/>
    <cellStyle name="Output 2 3 2 19 3" xfId="38550" xr:uid="{8A3AC591-5464-4F6F-9CEB-42CABC62567E}"/>
    <cellStyle name="Output 2 3 2 2" xfId="38551" xr:uid="{12E5EC14-52D5-4607-83D9-263FC8749199}"/>
    <cellStyle name="Output 2 3 2 2 2" xfId="38552" xr:uid="{E46AF562-C52F-4F98-B88E-3AE9ACCC5374}"/>
    <cellStyle name="Output 2 3 2 2 2 2" xfId="38553" xr:uid="{032FB689-7E38-4F9F-BD25-F28F3EDBBB0C}"/>
    <cellStyle name="Output 2 3 2 2 2 2 2" xfId="38554" xr:uid="{86F00991-29DA-470E-9DF5-9831F4596D14}"/>
    <cellStyle name="Output 2 3 2 2 2 3" xfId="38555" xr:uid="{32669CF8-9535-433E-B6BE-61996EBBFF0F}"/>
    <cellStyle name="Output 2 3 2 2 2 4" xfId="38556" xr:uid="{BA9795E2-2F94-4A64-B35B-AE4D87347D7D}"/>
    <cellStyle name="Output 2 3 2 2 3" xfId="38557" xr:uid="{4D04F6FB-9E43-49E2-8EF7-030341E9D14A}"/>
    <cellStyle name="Output 2 3 2 2 3 2" xfId="38558" xr:uid="{38AD9735-EE69-4DF6-BCDC-2E70CE48AB35}"/>
    <cellStyle name="Output 2 3 2 2 4" xfId="38559" xr:uid="{42D438A4-7E02-41E2-B4BB-6804A3291063}"/>
    <cellStyle name="Output 2 3 2 2 5" xfId="38560" xr:uid="{B1E79B7F-8B4D-4B79-BDD6-C7357F0F55B9}"/>
    <cellStyle name="Output 2 3 2 20" xfId="38561" xr:uid="{6DD54ADC-6618-460C-877A-670DA23ECC25}"/>
    <cellStyle name="Output 2 3 2 20 2" xfId="38562" xr:uid="{45AC82B5-8CEE-4413-A6DB-DE8975F33A1E}"/>
    <cellStyle name="Output 2 3 2 20 2 2" xfId="38563" xr:uid="{F6277AFA-8222-4512-AA00-09B0CF021215}"/>
    <cellStyle name="Output 2 3 2 20 3" xfId="38564" xr:uid="{62871F27-D3F2-454E-B081-2D18204D0C7B}"/>
    <cellStyle name="Output 2 3 2 21" xfId="38565" xr:uid="{5E3F30FC-7CE3-4E60-9CE9-0BF8D25FCCF5}"/>
    <cellStyle name="Output 2 3 2 21 2" xfId="38566" xr:uid="{7B2088BB-B647-4E06-99C2-73230272BFA1}"/>
    <cellStyle name="Output 2 3 2 22" xfId="38567" xr:uid="{8912BB81-C2C8-41B8-A39C-376DA54290E4}"/>
    <cellStyle name="Output 2 3 2 23" xfId="38568" xr:uid="{B67B2B08-9158-4DF8-AFCB-65AC1A4AB19A}"/>
    <cellStyle name="Output 2 3 2 3" xfId="38569" xr:uid="{4AAF25B4-A793-4183-B7C2-68E4EBD2F6BC}"/>
    <cellStyle name="Output 2 3 2 3 2" xfId="38570" xr:uid="{0C01140C-9CDD-480A-BEEA-E36A4BC9D360}"/>
    <cellStyle name="Output 2 3 2 3 2 2" xfId="38571" xr:uid="{70D9852C-E24C-4879-8078-F7E6160A6D76}"/>
    <cellStyle name="Output 2 3 2 3 2 3" xfId="38572" xr:uid="{291157C7-9A1C-4315-94BD-48DE11346A9F}"/>
    <cellStyle name="Output 2 3 2 3 3" xfId="38573" xr:uid="{876FF9DF-EE74-4475-A76C-6DB989CCD715}"/>
    <cellStyle name="Output 2 3 2 3 3 2" xfId="38574" xr:uid="{4789BBB6-6FDA-4D01-B68C-CABE08F4E2A1}"/>
    <cellStyle name="Output 2 3 2 3 4" xfId="38575" xr:uid="{DE508BBA-D16F-4BC4-9BB8-4F1FC8988CE8}"/>
    <cellStyle name="Output 2 3 2 4" xfId="38576" xr:uid="{BB2A7734-8AB2-42CE-B380-4301BCBC1B62}"/>
    <cellStyle name="Output 2 3 2 4 2" xfId="38577" xr:uid="{DF766B9E-CDF6-44C6-B318-0BC0123618AB}"/>
    <cellStyle name="Output 2 3 2 4 2 2" xfId="38578" xr:uid="{6CB16788-18FE-4169-857B-127E276A6D55}"/>
    <cellStyle name="Output 2 3 2 4 3" xfId="38579" xr:uid="{B2AD40DF-2DDF-4264-B986-7651F3ACC2AC}"/>
    <cellStyle name="Output 2 3 2 4 4" xfId="38580" xr:uid="{28B86FEF-8505-489C-8654-D5C46F9EA02D}"/>
    <cellStyle name="Output 2 3 2 5" xfId="38581" xr:uid="{8D03C2CA-13ED-45B7-978D-A1E307B3223D}"/>
    <cellStyle name="Output 2 3 2 5 2" xfId="38582" xr:uid="{08447176-FFFD-42A5-9CD5-8803C0DDEDC0}"/>
    <cellStyle name="Output 2 3 2 5 2 2" xfId="38583" xr:uid="{B6AECCD5-2398-405C-BD8F-8CE3FA67579C}"/>
    <cellStyle name="Output 2 3 2 5 3" xfId="38584" xr:uid="{ED732C31-EF7A-4FDC-8665-559019F8B692}"/>
    <cellStyle name="Output 2 3 2 5 4" xfId="38585" xr:uid="{57BC4DE1-9756-4655-9BF4-2A515609E04A}"/>
    <cellStyle name="Output 2 3 2 6" xfId="38586" xr:uid="{6CEC771E-61E9-4D04-B299-8123422402A4}"/>
    <cellStyle name="Output 2 3 2 6 2" xfId="38587" xr:uid="{42722DA6-5F31-47BE-9EA7-499E06FA1408}"/>
    <cellStyle name="Output 2 3 2 6 2 2" xfId="38588" xr:uid="{5A113C48-516A-478F-8943-F20E286F78F4}"/>
    <cellStyle name="Output 2 3 2 6 3" xfId="38589" xr:uid="{30D886C5-C102-4704-9C2E-B77B171DAA29}"/>
    <cellStyle name="Output 2 3 2 7" xfId="38590" xr:uid="{5975229F-55A0-41D3-AF14-29D00CFA2BEF}"/>
    <cellStyle name="Output 2 3 2 7 2" xfId="38591" xr:uid="{8AE8B020-56FD-4AE9-8CBE-22944E7A732D}"/>
    <cellStyle name="Output 2 3 2 7 2 2" xfId="38592" xr:uid="{93E294EB-335A-41C7-9754-F1C239A2437D}"/>
    <cellStyle name="Output 2 3 2 7 3" xfId="38593" xr:uid="{C505477F-7763-4847-9A05-7106CDCF9AD8}"/>
    <cellStyle name="Output 2 3 2 8" xfId="38594" xr:uid="{D8125DB2-837D-4AA6-BA2C-F7E2F4BF9DC5}"/>
    <cellStyle name="Output 2 3 2 8 2" xfId="38595" xr:uid="{A71AF01A-6036-4442-B169-8E8718B9E6B2}"/>
    <cellStyle name="Output 2 3 2 8 2 2" xfId="38596" xr:uid="{BBB1FFBE-DCF8-4D97-9527-2A2EA82F473E}"/>
    <cellStyle name="Output 2 3 2 8 3" xfId="38597" xr:uid="{423D1C25-8AA3-4AAB-9B63-9490CF4EEC56}"/>
    <cellStyle name="Output 2 3 2 9" xfId="38598" xr:uid="{48C4585C-5E33-4BF8-AC38-A62C6CAC2E4C}"/>
    <cellStyle name="Output 2 3 2 9 2" xfId="38599" xr:uid="{639018A4-C055-4C81-B8AD-7D025F8B3131}"/>
    <cellStyle name="Output 2 3 2 9 2 2" xfId="38600" xr:uid="{233623E4-F703-4320-9723-F7176C718D8C}"/>
    <cellStyle name="Output 2 3 2 9 3" xfId="38601" xr:uid="{0FEF9EDA-C9CD-4364-8A40-62487433AE22}"/>
    <cellStyle name="Output 2 3 20" xfId="38602" xr:uid="{20EB1D65-1076-4047-8F36-28908EE5E72B}"/>
    <cellStyle name="Output 2 3 3" xfId="38603" xr:uid="{903C13DE-703E-426B-A02D-3326F7105644}"/>
    <cellStyle name="Output 2 3 3 2" xfId="38604" xr:uid="{9CCFA142-BD00-4D4C-94C4-0822D88DA1A9}"/>
    <cellStyle name="Output 2 3 3 2 2" xfId="38605" xr:uid="{738BE9AF-4E70-421B-9EC8-CBBD7DE93835}"/>
    <cellStyle name="Output 2 3 3 2 2 2" xfId="38606" xr:uid="{D7AA1D43-C3CA-45F1-BE01-8109258355B8}"/>
    <cellStyle name="Output 2 3 3 2 3" xfId="38607" xr:uid="{B2ADD2F8-A166-45C2-8F21-F44F6370CA87}"/>
    <cellStyle name="Output 2 3 3 2 4" xfId="38608" xr:uid="{8D647C18-65EA-42A4-896C-AAC553320895}"/>
    <cellStyle name="Output 2 3 3 3" xfId="38609" xr:uid="{0EE1A692-281A-4EBA-88C2-26579E681E35}"/>
    <cellStyle name="Output 2 3 3 3 2" xfId="38610" xr:uid="{713EA473-120D-404B-83BA-C0D144B48897}"/>
    <cellStyle name="Output 2 3 3 4" xfId="38611" xr:uid="{2FE8069C-D4AE-4530-A12F-4B804355D5F4}"/>
    <cellStyle name="Output 2 3 3 5" xfId="38612" xr:uid="{6DD43760-6AD0-4DBB-8D6E-28D6183DEA8F}"/>
    <cellStyle name="Output 2 3 4" xfId="38613" xr:uid="{5B9D36E0-61C3-40CB-8477-E75D1D4DF023}"/>
    <cellStyle name="Output 2 3 4 2" xfId="38614" xr:uid="{ECDED85B-4828-4F18-BA1D-B03FE178165F}"/>
    <cellStyle name="Output 2 3 4 2 2" xfId="38615" xr:uid="{89E559CB-F5AE-4A3A-B8C9-2F07D865FE9C}"/>
    <cellStyle name="Output 2 3 4 2 3" xfId="38616" xr:uid="{70E8A9E2-7BAE-4036-A104-2F01E1479F09}"/>
    <cellStyle name="Output 2 3 4 3" xfId="38617" xr:uid="{EF402D6E-D1D6-4120-8869-B7D7C69E59C0}"/>
    <cellStyle name="Output 2 3 4 3 2" xfId="38618" xr:uid="{2F41C616-B4EB-4153-A770-1D132C99BD33}"/>
    <cellStyle name="Output 2 3 4 4" xfId="38619" xr:uid="{F9D40269-5858-473A-AEEB-62F8D22242AD}"/>
    <cellStyle name="Output 2 3 5" xfId="38620" xr:uid="{F06FB7E0-0FE9-450A-A0F2-7B8185A8571C}"/>
    <cellStyle name="Output 2 3 5 2" xfId="38621" xr:uid="{72F810BE-9609-415F-8686-0340BD25CD6C}"/>
    <cellStyle name="Output 2 3 5 2 2" xfId="38622" xr:uid="{FEDD5FE4-89DA-4C8B-A0A4-91C317C37B4A}"/>
    <cellStyle name="Output 2 3 5 2 3" xfId="38623" xr:uid="{536D9A1B-1432-41A9-B76A-DFE4CEA31229}"/>
    <cellStyle name="Output 2 3 5 3" xfId="38624" xr:uid="{B6CEB7AC-CF27-4384-8CAC-A8EE429CCA6B}"/>
    <cellStyle name="Output 2 3 5 4" xfId="38625" xr:uid="{3489D2DF-FBCC-4610-8910-D6E36735F647}"/>
    <cellStyle name="Output 2 3 6" xfId="38626" xr:uid="{C6BFAE45-E94D-4FA7-A704-B8619709572F}"/>
    <cellStyle name="Output 2 3 6 2" xfId="38627" xr:uid="{238905CA-85F1-4611-AEEB-79920874A314}"/>
    <cellStyle name="Output 2 3 6 2 2" xfId="38628" xr:uid="{5823763A-56D4-40D3-AC30-191064336E12}"/>
    <cellStyle name="Output 2 3 6 3" xfId="38629" xr:uid="{FEDF7F11-DF64-46C7-98C3-0698A7F07955}"/>
    <cellStyle name="Output 2 3 6 4" xfId="38630" xr:uid="{47570111-7271-4DCD-8FC6-A0F1DDA21900}"/>
    <cellStyle name="Output 2 3 7" xfId="38631" xr:uid="{7E5BB84C-4538-4081-AD39-E16A4207B52A}"/>
    <cellStyle name="Output 2 3 7 2" xfId="38632" xr:uid="{46EDB6AE-55C3-4911-96FF-418656499CA6}"/>
    <cellStyle name="Output 2 3 7 2 2" xfId="38633" xr:uid="{86808BFF-E017-4FE7-87EE-FBA6FC3B65C5}"/>
    <cellStyle name="Output 2 3 7 3" xfId="38634" xr:uid="{A0A93391-4DC3-419D-9ECD-2016B2F9A88C}"/>
    <cellStyle name="Output 2 3 8" xfId="38635" xr:uid="{9D943C96-4CD1-4823-9958-1668728E5D0D}"/>
    <cellStyle name="Output 2 3 8 2" xfId="38636" xr:uid="{6FD3A113-408C-49E9-A685-72A6E1D19C2A}"/>
    <cellStyle name="Output 2 3 8 2 2" xfId="38637" xr:uid="{1EE3DE53-F711-49A6-BDD4-F92C3AEA18A9}"/>
    <cellStyle name="Output 2 3 8 3" xfId="38638" xr:uid="{1B241657-1CF8-449F-A821-A8FDD10CCB73}"/>
    <cellStyle name="Output 2 3 9" xfId="38639" xr:uid="{715CC7D6-4B5F-46E6-81DE-7FD428D57F11}"/>
    <cellStyle name="Output 2 3 9 2" xfId="38640" xr:uid="{E80C94C0-FA53-4D9A-AC63-C0BF83F100A0}"/>
    <cellStyle name="Output 2 3 9 2 2" xfId="38641" xr:uid="{C90E3654-BFD9-4E64-BBBE-E470BAD69C9A}"/>
    <cellStyle name="Output 2 3 9 3" xfId="38642" xr:uid="{B895A79E-CEC9-4C80-B738-511AC9931078}"/>
    <cellStyle name="Output 2 4" xfId="38643" xr:uid="{B3294AAF-693D-4C00-8E45-02508D96C9D9}"/>
    <cellStyle name="Output 2 4 10" xfId="38644" xr:uid="{A73FC6DF-4363-4733-B9C0-9C51880C3BCE}"/>
    <cellStyle name="Output 2 4 10 2" xfId="38645" xr:uid="{DD083F02-DBFB-4222-A2DD-BC3DD6129A61}"/>
    <cellStyle name="Output 2 4 10 2 2" xfId="38646" xr:uid="{2560CDD5-4E0A-4178-9F5F-C3C79411007C}"/>
    <cellStyle name="Output 2 4 10 3" xfId="38647" xr:uid="{10FA6209-1A30-44CC-A52A-4EF183A0E16C}"/>
    <cellStyle name="Output 2 4 11" xfId="38648" xr:uid="{E46FCD4C-D3E2-41B6-9E14-D3A266478862}"/>
    <cellStyle name="Output 2 4 11 2" xfId="38649" xr:uid="{BDB1E1C8-D952-4D8F-8D97-81EC6187BE2B}"/>
    <cellStyle name="Output 2 4 11 2 2" xfId="38650" xr:uid="{945469BD-2CD8-4560-9E5C-C728A4A82DE9}"/>
    <cellStyle name="Output 2 4 11 3" xfId="38651" xr:uid="{1F24FDEF-6FD9-4D0D-B797-ECA85ADB91BB}"/>
    <cellStyle name="Output 2 4 12" xfId="38652" xr:uid="{C72D2BCF-F5D6-4E26-92B2-0C9CCF487926}"/>
    <cellStyle name="Output 2 4 12 2" xfId="38653" xr:uid="{E658DA4B-D737-4CF4-AA1C-0F6F70B10918}"/>
    <cellStyle name="Output 2 4 12 2 2" xfId="38654" xr:uid="{38AB8B71-D80A-46C0-ABC6-01EAC15BE154}"/>
    <cellStyle name="Output 2 4 12 3" xfId="38655" xr:uid="{1A6DA9E7-94EA-419D-AD36-5E276514966E}"/>
    <cellStyle name="Output 2 4 13" xfId="38656" xr:uid="{F219E2B8-2C60-4C95-A24E-7F011BA6055A}"/>
    <cellStyle name="Output 2 4 13 2" xfId="38657" xr:uid="{A6C7177C-703B-429A-8824-4C75FE88E168}"/>
    <cellStyle name="Output 2 4 13 2 2" xfId="38658" xr:uid="{6E8E2F64-DF21-4FF3-8055-0FA32D8E7F9C}"/>
    <cellStyle name="Output 2 4 13 3" xfId="38659" xr:uid="{3A9CF1AD-8BED-452C-8628-730E613D661E}"/>
    <cellStyle name="Output 2 4 14" xfId="38660" xr:uid="{39D542D2-66F8-413E-914D-6A743EF4779D}"/>
    <cellStyle name="Output 2 4 14 2" xfId="38661" xr:uid="{F990D42F-43D9-48D2-8F83-098DA37F1D55}"/>
    <cellStyle name="Output 2 4 14 2 2" xfId="38662" xr:uid="{8A60AB30-52AB-48A2-BF66-12BE1F25D113}"/>
    <cellStyle name="Output 2 4 14 3" xfId="38663" xr:uid="{30DF247A-8F00-4414-9B5C-B41B82F2E611}"/>
    <cellStyle name="Output 2 4 15" xfId="38664" xr:uid="{390F342A-6884-4F23-A32D-BBF00BB9BEAE}"/>
    <cellStyle name="Output 2 4 15 2" xfId="38665" xr:uid="{730CECC0-E1B5-4A31-A361-5379961E067E}"/>
    <cellStyle name="Output 2 4 15 2 2" xfId="38666" xr:uid="{7F0B151F-9B60-4C0C-AF3D-C328704D3D19}"/>
    <cellStyle name="Output 2 4 15 3" xfId="38667" xr:uid="{E2D9C74E-2CE8-48C4-AE36-82593FDA8913}"/>
    <cellStyle name="Output 2 4 16" xfId="38668" xr:uid="{CF370CCC-AF2E-4FB2-959E-3C80CE924FA7}"/>
    <cellStyle name="Output 2 4 16 2" xfId="38669" xr:uid="{E53EAF3B-7D71-4FA1-8078-1E353224D36C}"/>
    <cellStyle name="Output 2 4 16 2 2" xfId="38670" xr:uid="{9DC3A7D5-DA84-47F0-AAC5-6DCD7C6C7C85}"/>
    <cellStyle name="Output 2 4 16 3" xfId="38671" xr:uid="{9EAFC523-D904-4A1F-A39E-376E2E524CF5}"/>
    <cellStyle name="Output 2 4 17" xfId="38672" xr:uid="{10F282E2-9EF2-4AE3-9098-24AA4328AAC8}"/>
    <cellStyle name="Output 2 4 17 2" xfId="38673" xr:uid="{0D51552E-25FB-4822-85AD-F1D7B273FB06}"/>
    <cellStyle name="Output 2 4 17 2 2" xfId="38674" xr:uid="{EC8B9493-49EA-46ED-8057-08272FC1542C}"/>
    <cellStyle name="Output 2 4 17 3" xfId="38675" xr:uid="{BB0D47EF-C548-4306-8232-EA4A9C7EEBB2}"/>
    <cellStyle name="Output 2 4 18" xfId="38676" xr:uid="{65E63A75-F23C-493F-BF5F-FD04BF4B39CF}"/>
    <cellStyle name="Output 2 4 18 2" xfId="38677" xr:uid="{C60C1ED2-8B77-47FC-BB48-40632F0FF8FA}"/>
    <cellStyle name="Output 2 4 19" xfId="38678" xr:uid="{66400120-AEFB-4D52-BE22-FAB5C1164D77}"/>
    <cellStyle name="Output 2 4 2" xfId="38679" xr:uid="{29934A27-F50E-4606-AC0F-773FB76476ED}"/>
    <cellStyle name="Output 2 4 2 10" xfId="38680" xr:uid="{4BCCACE4-5DFC-4DF4-8E94-1027DB64A35F}"/>
    <cellStyle name="Output 2 4 2 10 2" xfId="38681" xr:uid="{D6AE9D97-48CC-46C9-8699-9CD1741E1B17}"/>
    <cellStyle name="Output 2 4 2 10 2 2" xfId="38682" xr:uid="{78E4EE98-8315-41D5-BC47-699CA5CEA85B}"/>
    <cellStyle name="Output 2 4 2 10 3" xfId="38683" xr:uid="{0DCD029A-A3C1-441B-BF1C-F90BEA012E52}"/>
    <cellStyle name="Output 2 4 2 11" xfId="38684" xr:uid="{362F3350-1ED3-4BF7-9039-56947EAE88F1}"/>
    <cellStyle name="Output 2 4 2 11 2" xfId="38685" xr:uid="{775A7E66-E063-4268-AA3C-EB4816D5FFA7}"/>
    <cellStyle name="Output 2 4 2 11 2 2" xfId="38686" xr:uid="{554B3E29-6FD2-4FF3-B0EF-C250FC562204}"/>
    <cellStyle name="Output 2 4 2 11 3" xfId="38687" xr:uid="{563D9A37-7B9A-458A-8145-9099DC1DACAA}"/>
    <cellStyle name="Output 2 4 2 12" xfId="38688" xr:uid="{AD35C3CE-AAA1-48E1-B031-515CEB829320}"/>
    <cellStyle name="Output 2 4 2 12 2" xfId="38689" xr:uid="{20C4AFFF-379F-4698-B29C-56A5959D20F0}"/>
    <cellStyle name="Output 2 4 2 12 2 2" xfId="38690" xr:uid="{BDC02956-1457-41B8-83EA-5AD9309BF69B}"/>
    <cellStyle name="Output 2 4 2 12 3" xfId="38691" xr:uid="{B668046C-FD1A-4C36-A8FE-86C250F35E32}"/>
    <cellStyle name="Output 2 4 2 13" xfId="38692" xr:uid="{EA2C0423-1D08-49E6-8EAC-629A332E4A53}"/>
    <cellStyle name="Output 2 4 2 13 2" xfId="38693" xr:uid="{D434A6D4-20A4-4E6F-8E1E-BE6FB19215B9}"/>
    <cellStyle name="Output 2 4 2 13 2 2" xfId="38694" xr:uid="{C61156E0-8FCB-4145-ACF8-423FBF089ED3}"/>
    <cellStyle name="Output 2 4 2 13 3" xfId="38695" xr:uid="{6FC5DFA1-F4BE-4027-B08E-621A1E4F9BEC}"/>
    <cellStyle name="Output 2 4 2 14" xfId="38696" xr:uid="{9BBE1A99-CCA6-4ECF-8E4D-1D4B536B9A33}"/>
    <cellStyle name="Output 2 4 2 14 2" xfId="38697" xr:uid="{06D9ADC2-7613-4C34-BBB0-A6BD61AEEF48}"/>
    <cellStyle name="Output 2 4 2 14 2 2" xfId="38698" xr:uid="{B46B0431-D7A0-4162-BD8B-C2058F0237F8}"/>
    <cellStyle name="Output 2 4 2 14 3" xfId="38699" xr:uid="{9F0D293D-2CE6-4557-8BBD-61CE2B78027B}"/>
    <cellStyle name="Output 2 4 2 15" xfId="38700" xr:uid="{E204EEB8-CD7D-4243-9BB8-41CAC9436121}"/>
    <cellStyle name="Output 2 4 2 15 2" xfId="38701" xr:uid="{F3A95E25-2989-42F3-BB88-CCF9BFBB805C}"/>
    <cellStyle name="Output 2 4 2 15 2 2" xfId="38702" xr:uid="{1445A1A2-7A45-4C45-BA9B-26CD846DF059}"/>
    <cellStyle name="Output 2 4 2 15 3" xfId="38703" xr:uid="{AF84C8C1-C54A-4F9C-9832-7EF1E937155B}"/>
    <cellStyle name="Output 2 4 2 16" xfId="38704" xr:uid="{7650E0A5-7192-4839-B849-A62CE8ED1D01}"/>
    <cellStyle name="Output 2 4 2 16 2" xfId="38705" xr:uid="{4642867D-7E79-4B96-A47B-DADD887DC5AC}"/>
    <cellStyle name="Output 2 4 2 16 2 2" xfId="38706" xr:uid="{0CEAD139-7356-4BFA-8E58-8ABE361ECD02}"/>
    <cellStyle name="Output 2 4 2 16 3" xfId="38707" xr:uid="{DD3A0810-15A4-4D62-8926-6766A7D9211D}"/>
    <cellStyle name="Output 2 4 2 17" xfId="38708" xr:uid="{2C1B0FCD-1100-4E9D-B788-92C40EEF2D5E}"/>
    <cellStyle name="Output 2 4 2 17 2" xfId="38709" xr:uid="{BB3426C5-FF2D-458B-AA05-30ED292D21AA}"/>
    <cellStyle name="Output 2 4 2 17 2 2" xfId="38710" xr:uid="{B8D11B90-41BE-461F-B4AB-1C65D750D54A}"/>
    <cellStyle name="Output 2 4 2 17 3" xfId="38711" xr:uid="{1BAC270B-B967-4D61-97F2-A1E57FA34F9C}"/>
    <cellStyle name="Output 2 4 2 18" xfId="38712" xr:uid="{7124CEBE-B8D4-4FC6-8A70-6A00EFB17F45}"/>
    <cellStyle name="Output 2 4 2 18 2" xfId="38713" xr:uid="{B8B3785A-4A34-406C-81CE-659BC19BE19C}"/>
    <cellStyle name="Output 2 4 2 18 2 2" xfId="38714" xr:uid="{7F8B166B-70B8-4B62-9DDB-A3A49AB49480}"/>
    <cellStyle name="Output 2 4 2 18 3" xfId="38715" xr:uid="{D96E02C6-F05A-4C8A-94A0-A23DB36D4386}"/>
    <cellStyle name="Output 2 4 2 19" xfId="38716" xr:uid="{B73A277A-5D1B-4A2E-A9A3-7C1807D28FA1}"/>
    <cellStyle name="Output 2 4 2 19 2" xfId="38717" xr:uid="{5AF826BF-E42F-4A7A-8BDD-BFC7D2D25481}"/>
    <cellStyle name="Output 2 4 2 19 2 2" xfId="38718" xr:uid="{8FABBD4C-45BA-4452-9799-821C65F7ED9C}"/>
    <cellStyle name="Output 2 4 2 19 3" xfId="38719" xr:uid="{C02E64CA-8423-4A1B-9F0B-6AF0110D62EE}"/>
    <cellStyle name="Output 2 4 2 2" xfId="38720" xr:uid="{4E6ACF51-ECC1-4B5F-9F58-8E6D1B1B4A3F}"/>
    <cellStyle name="Output 2 4 2 2 2" xfId="38721" xr:uid="{197388A0-EA89-479A-A2B0-F4577DEA4C3F}"/>
    <cellStyle name="Output 2 4 2 2 2 2" xfId="38722" xr:uid="{3F32CC74-6B79-4858-AD77-32A570E718D6}"/>
    <cellStyle name="Output 2 4 2 2 2 2 2" xfId="38723" xr:uid="{9066AF24-9149-4E16-ACE8-9C2F31F210F0}"/>
    <cellStyle name="Output 2 4 2 2 2 3" xfId="38724" xr:uid="{AA8D8780-0D3A-4F2E-9DF4-185CDE567D83}"/>
    <cellStyle name="Output 2 4 2 2 2 4" xfId="38725" xr:uid="{C6973F15-800A-4900-A6A6-1C5D82F6F56F}"/>
    <cellStyle name="Output 2 4 2 2 3" xfId="38726" xr:uid="{2F3155F1-D06B-4553-9165-1DF808FCC169}"/>
    <cellStyle name="Output 2 4 2 2 3 2" xfId="38727" xr:uid="{CECBFC64-B74C-4855-A78E-4EF8BB651DEA}"/>
    <cellStyle name="Output 2 4 2 2 4" xfId="38728" xr:uid="{BAA40FD4-C040-4E2D-9434-E3F94F3BC42F}"/>
    <cellStyle name="Output 2 4 2 2 5" xfId="38729" xr:uid="{3BFC4B96-94B1-49D6-81F3-B87D09BF1A4F}"/>
    <cellStyle name="Output 2 4 2 20" xfId="38730" xr:uid="{A180D1A0-FF0E-418D-8A38-F8F3C774C0DC}"/>
    <cellStyle name="Output 2 4 2 20 2" xfId="38731" xr:uid="{8BD8D7FE-9D1D-417E-9C42-17F4C5A85614}"/>
    <cellStyle name="Output 2 4 2 20 2 2" xfId="38732" xr:uid="{77D1D42B-7972-45A1-B9B8-07A0CBC977B8}"/>
    <cellStyle name="Output 2 4 2 20 3" xfId="38733" xr:uid="{9A39B346-1B36-4BF9-9ACB-B5D146F13353}"/>
    <cellStyle name="Output 2 4 2 21" xfId="38734" xr:uid="{33827BED-6EAA-4939-B30B-74CD8C14957F}"/>
    <cellStyle name="Output 2 4 2 21 2" xfId="38735" xr:uid="{F2AFBB96-346E-45AB-ABE0-08153522D088}"/>
    <cellStyle name="Output 2 4 2 22" xfId="38736" xr:uid="{F3BBA816-8F97-4553-BB5B-DCA206D81626}"/>
    <cellStyle name="Output 2 4 2 23" xfId="38737" xr:uid="{54045CB8-873F-49E0-BE77-10DF47AAD91A}"/>
    <cellStyle name="Output 2 4 2 3" xfId="38738" xr:uid="{7E75F6C2-5F38-4A28-AD66-ECCE0B3E1ECE}"/>
    <cellStyle name="Output 2 4 2 3 2" xfId="38739" xr:uid="{CEEFC30B-D233-49A5-8F1A-2149D15446B8}"/>
    <cellStyle name="Output 2 4 2 3 2 2" xfId="38740" xr:uid="{CD7D44AB-61A2-4EF3-B1D7-BEFC16475C07}"/>
    <cellStyle name="Output 2 4 2 3 2 3" xfId="38741" xr:uid="{FA8BEDA6-8E36-4531-AFEA-C56393119BD7}"/>
    <cellStyle name="Output 2 4 2 3 3" xfId="38742" xr:uid="{35939CE6-1EEE-491D-85E8-9C05DD9BB973}"/>
    <cellStyle name="Output 2 4 2 3 3 2" xfId="38743" xr:uid="{2AB74199-CC96-4E80-9FBC-ED9587B32208}"/>
    <cellStyle name="Output 2 4 2 3 4" xfId="38744" xr:uid="{26C1347E-B08D-4C7F-AD02-76A22174D4F0}"/>
    <cellStyle name="Output 2 4 2 4" xfId="38745" xr:uid="{15DAD39A-CD96-4C42-948C-4E4DE0560A77}"/>
    <cellStyle name="Output 2 4 2 4 2" xfId="38746" xr:uid="{30328AE5-29E5-4437-BE5F-E1A5B5181115}"/>
    <cellStyle name="Output 2 4 2 4 2 2" xfId="38747" xr:uid="{89C7F037-358A-4942-B4FA-FC650F17FB3F}"/>
    <cellStyle name="Output 2 4 2 4 3" xfId="38748" xr:uid="{3E8275C8-596C-49FE-9F4F-B80E96F3888F}"/>
    <cellStyle name="Output 2 4 2 4 4" xfId="38749" xr:uid="{DBC2B50F-A869-4D3A-A74D-F976C3B38D1B}"/>
    <cellStyle name="Output 2 4 2 5" xfId="38750" xr:uid="{881DB971-CA60-474A-A135-1EB267706A9E}"/>
    <cellStyle name="Output 2 4 2 5 2" xfId="38751" xr:uid="{491CE4D0-AB1F-418A-A96C-9D2461615F79}"/>
    <cellStyle name="Output 2 4 2 5 2 2" xfId="38752" xr:uid="{C46206DE-7BDF-4C4C-98C3-03C628F8CB12}"/>
    <cellStyle name="Output 2 4 2 5 3" xfId="38753" xr:uid="{CE78DA11-28FD-4E4B-A5C8-DC2D348C4E92}"/>
    <cellStyle name="Output 2 4 2 5 4" xfId="38754" xr:uid="{7DD54794-C425-451B-A6E3-F5EB4FCBA1A2}"/>
    <cellStyle name="Output 2 4 2 6" xfId="38755" xr:uid="{1755A36A-153B-4418-9F2A-FFBEC1757BE9}"/>
    <cellStyle name="Output 2 4 2 6 2" xfId="38756" xr:uid="{EB4B3C50-DD4A-4516-81CF-68D13F6C0BAB}"/>
    <cellStyle name="Output 2 4 2 6 2 2" xfId="38757" xr:uid="{F65DD161-A2A1-42CE-9213-BBE1E842BD33}"/>
    <cellStyle name="Output 2 4 2 6 3" xfId="38758" xr:uid="{61F32511-F260-4AA3-A932-1D3D0377F17F}"/>
    <cellStyle name="Output 2 4 2 7" xfId="38759" xr:uid="{A972B280-12E2-43B0-A127-9A54785BCE8B}"/>
    <cellStyle name="Output 2 4 2 7 2" xfId="38760" xr:uid="{44472A9C-EBEB-4DB0-A187-94A743723ED0}"/>
    <cellStyle name="Output 2 4 2 7 2 2" xfId="38761" xr:uid="{D2F0E3EC-F9A8-4ED8-A207-5348AF0FDD5B}"/>
    <cellStyle name="Output 2 4 2 7 3" xfId="38762" xr:uid="{2FC55E8A-734F-4541-A60F-86701789CED6}"/>
    <cellStyle name="Output 2 4 2 8" xfId="38763" xr:uid="{FDE4E1D6-D7C3-4012-A162-1221FE3A0B1B}"/>
    <cellStyle name="Output 2 4 2 8 2" xfId="38764" xr:uid="{1ACD4CC9-CE44-4FE2-858F-B440AB1E1005}"/>
    <cellStyle name="Output 2 4 2 8 2 2" xfId="38765" xr:uid="{EA58739B-6124-407D-B979-A3E7E8AF9D3A}"/>
    <cellStyle name="Output 2 4 2 8 3" xfId="38766" xr:uid="{A424E6A3-1F04-4D93-ADAA-63AD8A505B58}"/>
    <cellStyle name="Output 2 4 2 9" xfId="38767" xr:uid="{EEE30BED-BBCC-44F4-97AD-7CFBFE199C0A}"/>
    <cellStyle name="Output 2 4 2 9 2" xfId="38768" xr:uid="{8E2D3BAB-DF53-49D5-8840-D8623BDECF8F}"/>
    <cellStyle name="Output 2 4 2 9 2 2" xfId="38769" xr:uid="{C1EA1D5F-284C-4038-8B61-C9DC6A1D4020}"/>
    <cellStyle name="Output 2 4 2 9 3" xfId="38770" xr:uid="{A128AAB8-2C85-4C2E-B1AF-458AEDA2BDC5}"/>
    <cellStyle name="Output 2 4 20" xfId="38771" xr:uid="{A0354CC4-A487-47FD-BB97-16FCEABE072A}"/>
    <cellStyle name="Output 2 4 3" xfId="38772" xr:uid="{DF5AD290-B00D-437D-8A3E-C6E356DB9375}"/>
    <cellStyle name="Output 2 4 3 2" xfId="38773" xr:uid="{2ED0BCEA-BD4C-45E2-A670-D020F86F0B4E}"/>
    <cellStyle name="Output 2 4 3 2 2" xfId="38774" xr:uid="{EA109D9E-C064-440C-BD83-7614CBCA9BA4}"/>
    <cellStyle name="Output 2 4 3 2 2 2" xfId="38775" xr:uid="{2E8B0965-3EC9-4A3E-B883-B93649BC96C2}"/>
    <cellStyle name="Output 2 4 3 2 3" xfId="38776" xr:uid="{5875E0FA-C88A-4048-A825-E240398C067A}"/>
    <cellStyle name="Output 2 4 3 2 4" xfId="38777" xr:uid="{B684B67E-ACD0-4156-9900-B08AB291FC5E}"/>
    <cellStyle name="Output 2 4 3 3" xfId="38778" xr:uid="{CE9D944F-5D43-49E5-AFD9-CD56F1F46CD2}"/>
    <cellStyle name="Output 2 4 3 3 2" xfId="38779" xr:uid="{281017C9-FD69-4E54-84F9-AB1BA354648D}"/>
    <cellStyle name="Output 2 4 3 4" xfId="38780" xr:uid="{3246B135-7233-4238-936A-A02448F2817F}"/>
    <cellStyle name="Output 2 4 3 5" xfId="38781" xr:uid="{E476CF3B-7CF7-4E2A-8DDD-273422DE1EF2}"/>
    <cellStyle name="Output 2 4 4" xfId="38782" xr:uid="{10FC315B-7490-4CD6-A16C-9996D0359BA7}"/>
    <cellStyle name="Output 2 4 4 2" xfId="38783" xr:uid="{DB75AA41-3F65-44C0-8C1F-7DD3411D7D2E}"/>
    <cellStyle name="Output 2 4 4 2 2" xfId="38784" xr:uid="{E68A6A3D-7FBB-4FEF-B57E-B0E02F2844CE}"/>
    <cellStyle name="Output 2 4 4 2 3" xfId="38785" xr:uid="{CCBFDE55-5A41-4F1A-A67C-27764A45BA68}"/>
    <cellStyle name="Output 2 4 4 3" xfId="38786" xr:uid="{B8DBA9F6-270E-401A-A017-0C0E40BA3A9D}"/>
    <cellStyle name="Output 2 4 4 3 2" xfId="38787" xr:uid="{05E49A93-A474-4D0A-BB99-1D36ABFBC3A2}"/>
    <cellStyle name="Output 2 4 4 4" xfId="38788" xr:uid="{656C742B-6613-411D-A6F7-DBD08A11DCD1}"/>
    <cellStyle name="Output 2 4 5" xfId="38789" xr:uid="{2F908277-B21B-4E9C-A545-4082C19C8ED3}"/>
    <cellStyle name="Output 2 4 5 2" xfId="38790" xr:uid="{DBBE88CA-9ABF-47B4-8D49-4FEC1986D18C}"/>
    <cellStyle name="Output 2 4 5 2 2" xfId="38791" xr:uid="{742A5103-6E99-4903-992E-B03B04FEC57B}"/>
    <cellStyle name="Output 2 4 5 2 3" xfId="38792" xr:uid="{E428527A-3F4F-4DD2-B3D4-7DED5C68C9CB}"/>
    <cellStyle name="Output 2 4 5 3" xfId="38793" xr:uid="{EABA0363-D949-4AE5-8EF8-75729BE5216B}"/>
    <cellStyle name="Output 2 4 5 4" xfId="38794" xr:uid="{939D2C79-5EB9-4AA3-A350-3806FE6E7E1F}"/>
    <cellStyle name="Output 2 4 6" xfId="38795" xr:uid="{8D9D596D-AAB3-4DB5-BAB5-99075136DA1F}"/>
    <cellStyle name="Output 2 4 6 2" xfId="38796" xr:uid="{2146909B-7E91-4892-8905-EEBD60E20637}"/>
    <cellStyle name="Output 2 4 6 2 2" xfId="38797" xr:uid="{F4B272D5-BCF5-446F-8D3C-FAF32A98D540}"/>
    <cellStyle name="Output 2 4 6 3" xfId="38798" xr:uid="{389D82CF-8F70-4B9D-9F9E-24BFBA95FF26}"/>
    <cellStyle name="Output 2 4 6 4" xfId="38799" xr:uid="{7F4AE4D8-4029-4FCC-80B0-262856607385}"/>
    <cellStyle name="Output 2 4 7" xfId="38800" xr:uid="{45DA5A79-9CC8-48CF-B88C-2362B495FF90}"/>
    <cellStyle name="Output 2 4 7 2" xfId="38801" xr:uid="{389154CA-227A-4C42-9CC9-9E92C5898A2B}"/>
    <cellStyle name="Output 2 4 7 2 2" xfId="38802" xr:uid="{D27EFED9-DB41-4B13-B3D9-0FBD3A7BFEAC}"/>
    <cellStyle name="Output 2 4 7 3" xfId="38803" xr:uid="{F2CAFB08-D276-475B-BD09-08AC3C779306}"/>
    <cellStyle name="Output 2 4 8" xfId="38804" xr:uid="{8AA212A8-4D0A-4EB3-AAF8-464E2A6ABA4B}"/>
    <cellStyle name="Output 2 4 8 2" xfId="38805" xr:uid="{B61A7C7B-13C4-4584-9555-9564A26759A3}"/>
    <cellStyle name="Output 2 4 8 2 2" xfId="38806" xr:uid="{6045554F-0F59-4B91-A49D-6D59C0702007}"/>
    <cellStyle name="Output 2 4 8 3" xfId="38807" xr:uid="{A79D6E7D-277D-4487-BF50-D63E783EBC83}"/>
    <cellStyle name="Output 2 4 9" xfId="38808" xr:uid="{E031D4E6-E951-4D1E-BB26-29BE918218C6}"/>
    <cellStyle name="Output 2 4 9 2" xfId="38809" xr:uid="{3DF73309-1972-40CF-A55F-DBA2A06BD240}"/>
    <cellStyle name="Output 2 4 9 2 2" xfId="38810" xr:uid="{E0A9FA38-9BA5-4C6F-93EC-089ACE23A315}"/>
    <cellStyle name="Output 2 4 9 3" xfId="38811" xr:uid="{7EE296F2-507B-4082-827C-3057CDB418BA}"/>
    <cellStyle name="Output 2 5" xfId="38812" xr:uid="{1C24ABE7-2E04-4332-BBF1-375AB4305806}"/>
    <cellStyle name="Output 2 5 10" xfId="38813" xr:uid="{0598AF81-0CF1-4430-A9A2-E0F5AE50FEC1}"/>
    <cellStyle name="Output 2 5 10 2" xfId="38814" xr:uid="{02E0475E-4E4E-4D7C-A27A-EB0D6D593B13}"/>
    <cellStyle name="Output 2 5 10 2 2" xfId="38815" xr:uid="{B61C0179-CA2E-4E9E-851A-71C86076B884}"/>
    <cellStyle name="Output 2 5 10 3" xfId="38816" xr:uid="{FBC48E21-4E64-450E-841F-A1972DF6028B}"/>
    <cellStyle name="Output 2 5 11" xfId="38817" xr:uid="{7D0A20B4-E517-44DF-8FC8-B39DA33285BB}"/>
    <cellStyle name="Output 2 5 11 2" xfId="38818" xr:uid="{DC93088B-CC25-498C-9A07-6AD284008425}"/>
    <cellStyle name="Output 2 5 11 2 2" xfId="38819" xr:uid="{04AFECED-B7DA-4818-B394-E988D44119CD}"/>
    <cellStyle name="Output 2 5 11 3" xfId="38820" xr:uid="{0387B78A-E6EC-4AC1-9AD5-1B93150998EB}"/>
    <cellStyle name="Output 2 5 12" xfId="38821" xr:uid="{12D63307-BD67-4DDF-A520-4DC09764988B}"/>
    <cellStyle name="Output 2 5 12 2" xfId="38822" xr:uid="{FBA20CE7-7633-4CCC-A803-79BBEF89CB35}"/>
    <cellStyle name="Output 2 5 12 2 2" xfId="38823" xr:uid="{0AD71C4C-A839-423F-8F5B-77EA68D65D6B}"/>
    <cellStyle name="Output 2 5 12 3" xfId="38824" xr:uid="{54011245-132A-4211-86EC-422E1F51390F}"/>
    <cellStyle name="Output 2 5 13" xfId="38825" xr:uid="{05E24579-761D-44BA-8C91-A66A17B0248E}"/>
    <cellStyle name="Output 2 5 13 2" xfId="38826" xr:uid="{41FD11F6-50BD-4981-890B-796961A5339D}"/>
    <cellStyle name="Output 2 5 13 2 2" xfId="38827" xr:uid="{0409824D-14B5-45E2-957D-125B47E5BCCE}"/>
    <cellStyle name="Output 2 5 13 3" xfId="38828" xr:uid="{691838AA-1BCF-4444-B038-F26E1857081D}"/>
    <cellStyle name="Output 2 5 14" xfId="38829" xr:uid="{7C1762A5-3403-4169-8CD1-F3896A705475}"/>
    <cellStyle name="Output 2 5 14 2" xfId="38830" xr:uid="{D1921A0B-9E03-4B36-8CB3-59CA1D6AF3FF}"/>
    <cellStyle name="Output 2 5 14 2 2" xfId="38831" xr:uid="{DF5F008C-2EA7-4204-A8C2-CAFF8DCFAE25}"/>
    <cellStyle name="Output 2 5 14 3" xfId="38832" xr:uid="{41DF9577-9C19-4736-93E9-B6849070BED7}"/>
    <cellStyle name="Output 2 5 15" xfId="38833" xr:uid="{E23573C4-F6F1-48E1-9E25-7726B6BCA3D9}"/>
    <cellStyle name="Output 2 5 15 2" xfId="38834" xr:uid="{73524773-D01E-4C19-881D-A0163BBA65A0}"/>
    <cellStyle name="Output 2 5 15 2 2" xfId="38835" xr:uid="{BAB5C65A-807D-4483-A675-99CEAC091184}"/>
    <cellStyle name="Output 2 5 15 3" xfId="38836" xr:uid="{55E305E1-C64E-4E29-A247-02785E8D5DA9}"/>
    <cellStyle name="Output 2 5 16" xfId="38837" xr:uid="{FCF52FCB-C223-4591-A18D-A4F8A28BCC98}"/>
    <cellStyle name="Output 2 5 16 2" xfId="38838" xr:uid="{1EA8E049-0872-473F-A5E6-AA7D268210FD}"/>
    <cellStyle name="Output 2 5 16 2 2" xfId="38839" xr:uid="{58A3CE41-2D4F-4D1E-BFC7-D599839A0176}"/>
    <cellStyle name="Output 2 5 16 3" xfId="38840" xr:uid="{375A1847-D58C-45C5-981D-4AAA64718010}"/>
    <cellStyle name="Output 2 5 17" xfId="38841" xr:uid="{D182D16B-9B7C-4BA9-B7DC-679AAFAE6152}"/>
    <cellStyle name="Output 2 5 17 2" xfId="38842" xr:uid="{6CF6CA8B-51D7-460E-9179-2CB1E5F11CAE}"/>
    <cellStyle name="Output 2 5 17 2 2" xfId="38843" xr:uid="{12841C1D-FB26-41BA-96C1-CE9985F94435}"/>
    <cellStyle name="Output 2 5 17 3" xfId="38844" xr:uid="{92F115EE-A12A-47E7-9D6E-802AFCE4DE1D}"/>
    <cellStyle name="Output 2 5 18" xfId="38845" xr:uid="{1FEC0F84-4D23-4CF5-8295-3E90B24E49FA}"/>
    <cellStyle name="Output 2 5 18 2" xfId="38846" xr:uid="{C0E3EE2F-BDB8-4B9D-92F3-6504E5A30506}"/>
    <cellStyle name="Output 2 5 18 2 2" xfId="38847" xr:uid="{0F7DB403-A64D-45CB-A5CD-4FBF9065BD4F}"/>
    <cellStyle name="Output 2 5 18 3" xfId="38848" xr:uid="{F6433990-CEE4-41DB-A917-A5B5040EA740}"/>
    <cellStyle name="Output 2 5 19" xfId="38849" xr:uid="{DFADDB94-1EE5-448B-A2DE-514F1E8DCE88}"/>
    <cellStyle name="Output 2 5 19 2" xfId="38850" xr:uid="{694013CC-C3BA-4E2F-ADDF-831CCA2DA475}"/>
    <cellStyle name="Output 2 5 19 2 2" xfId="38851" xr:uid="{DEB9A7ED-35A3-47A4-8E13-30A803AEC064}"/>
    <cellStyle name="Output 2 5 19 3" xfId="38852" xr:uid="{4BC4344F-3892-4C77-A7C0-D2C7908E780E}"/>
    <cellStyle name="Output 2 5 2" xfId="38853" xr:uid="{B7400425-7D20-4CC4-8D1D-46AABAA43C87}"/>
    <cellStyle name="Output 2 5 2 10" xfId="38854" xr:uid="{90ECF31C-0E8D-40F4-B21D-6FA5C42DD350}"/>
    <cellStyle name="Output 2 5 2 10 2" xfId="38855" xr:uid="{F5AB6B59-8691-424D-9A26-6FC2DF201605}"/>
    <cellStyle name="Output 2 5 2 10 2 2" xfId="38856" xr:uid="{0569A012-6785-4FA9-8D28-EFD68BAB1051}"/>
    <cellStyle name="Output 2 5 2 10 3" xfId="38857" xr:uid="{8C9D2535-B581-4F5A-AD31-34E02033A7C1}"/>
    <cellStyle name="Output 2 5 2 11" xfId="38858" xr:uid="{FB1CA78E-E139-4989-A876-99DD8CE41D36}"/>
    <cellStyle name="Output 2 5 2 11 2" xfId="38859" xr:uid="{87671A28-A1A0-4841-BB1B-8BB1470313CE}"/>
    <cellStyle name="Output 2 5 2 11 2 2" xfId="38860" xr:uid="{B5AE32B9-75CB-423E-B60E-CC06077924EF}"/>
    <cellStyle name="Output 2 5 2 11 3" xfId="38861" xr:uid="{B5355EDF-7C08-4C14-9735-82698AE22612}"/>
    <cellStyle name="Output 2 5 2 12" xfId="38862" xr:uid="{36C11858-EE74-48D6-8276-98EC5543DB9E}"/>
    <cellStyle name="Output 2 5 2 12 2" xfId="38863" xr:uid="{91D397C5-94AB-45ED-83C0-C5BF3D484430}"/>
    <cellStyle name="Output 2 5 2 12 2 2" xfId="38864" xr:uid="{E413D8FA-986F-4B38-BA5D-4A1525342380}"/>
    <cellStyle name="Output 2 5 2 12 3" xfId="38865" xr:uid="{D3080CC5-EDC6-4DAE-8654-896B0B1C7DE4}"/>
    <cellStyle name="Output 2 5 2 13" xfId="38866" xr:uid="{8593D090-B560-4A40-B786-65C0FD213882}"/>
    <cellStyle name="Output 2 5 2 13 2" xfId="38867" xr:uid="{F68B4718-4CEA-4B35-A5CC-7E447097CEA0}"/>
    <cellStyle name="Output 2 5 2 13 2 2" xfId="38868" xr:uid="{C553EB26-1731-442B-A4B3-8A56A3FE8B74}"/>
    <cellStyle name="Output 2 5 2 13 3" xfId="38869" xr:uid="{76461C95-766A-4C6D-B7D8-77080C7FFD8D}"/>
    <cellStyle name="Output 2 5 2 14" xfId="38870" xr:uid="{9215AB00-1409-4539-BE53-F947DD138343}"/>
    <cellStyle name="Output 2 5 2 14 2" xfId="38871" xr:uid="{31D79FEC-A80F-49D6-A769-00820C2D095C}"/>
    <cellStyle name="Output 2 5 2 14 2 2" xfId="38872" xr:uid="{11548C4A-23E9-4D7C-A811-26DA71FABD4F}"/>
    <cellStyle name="Output 2 5 2 14 3" xfId="38873" xr:uid="{71B96E8A-7672-4B4E-B520-AD94F3AF5316}"/>
    <cellStyle name="Output 2 5 2 15" xfId="38874" xr:uid="{FC5D819B-BEBD-42C8-B609-702F07D36BED}"/>
    <cellStyle name="Output 2 5 2 15 2" xfId="38875" xr:uid="{26291F8D-9AEB-4330-8561-D20334E15F01}"/>
    <cellStyle name="Output 2 5 2 15 2 2" xfId="38876" xr:uid="{544E2C8E-E33E-48C9-A71E-CF8502E9ADF2}"/>
    <cellStyle name="Output 2 5 2 15 3" xfId="38877" xr:uid="{C89DFA1D-C2D3-4B22-9EB4-D89627CAE72B}"/>
    <cellStyle name="Output 2 5 2 16" xfId="38878" xr:uid="{00F40AB7-65B4-4177-B3D7-05BCF21945A0}"/>
    <cellStyle name="Output 2 5 2 16 2" xfId="38879" xr:uid="{DB3D4F47-8FF3-437A-A47B-43ECBCFF956B}"/>
    <cellStyle name="Output 2 5 2 16 2 2" xfId="38880" xr:uid="{1CD5BD1F-E628-4903-85CC-AABE3C4861B2}"/>
    <cellStyle name="Output 2 5 2 16 3" xfId="38881" xr:uid="{6E0D9E37-56EB-48AF-9203-C0FDA0413AED}"/>
    <cellStyle name="Output 2 5 2 17" xfId="38882" xr:uid="{918F51A1-F505-4C7F-9BC5-28760825792E}"/>
    <cellStyle name="Output 2 5 2 17 2" xfId="38883" xr:uid="{B6ED6EEC-263C-45E1-9FEF-EE75C7AAAEE4}"/>
    <cellStyle name="Output 2 5 2 17 2 2" xfId="38884" xr:uid="{A43FF728-80F5-4D93-AD30-1FF925B5C65C}"/>
    <cellStyle name="Output 2 5 2 17 3" xfId="38885" xr:uid="{DEFF9782-725C-4E50-8DA6-91BC2E4B0BF7}"/>
    <cellStyle name="Output 2 5 2 18" xfId="38886" xr:uid="{74E99136-0AF6-4D75-BCC3-87F1A8EA3E08}"/>
    <cellStyle name="Output 2 5 2 18 2" xfId="38887" xr:uid="{1C58DA36-6B7A-40C3-A148-B94222525E6F}"/>
    <cellStyle name="Output 2 5 2 18 2 2" xfId="38888" xr:uid="{2FE41BB4-55EF-4B37-9049-E50625C99BCB}"/>
    <cellStyle name="Output 2 5 2 18 3" xfId="38889" xr:uid="{69FE41A2-12FC-4FAF-B2B8-7EE06CF7F881}"/>
    <cellStyle name="Output 2 5 2 19" xfId="38890" xr:uid="{10F8E69E-8DE0-4664-8026-F593B28D3536}"/>
    <cellStyle name="Output 2 5 2 19 2" xfId="38891" xr:uid="{31E253F3-302B-4793-A330-A02AC45F483C}"/>
    <cellStyle name="Output 2 5 2 19 2 2" xfId="38892" xr:uid="{82C7331D-6D52-4CC3-987A-67A372D89832}"/>
    <cellStyle name="Output 2 5 2 19 3" xfId="38893" xr:uid="{9AB9325F-0F77-4C7C-AC7E-D0A0E7DA1FAB}"/>
    <cellStyle name="Output 2 5 2 2" xfId="38894" xr:uid="{23D34004-4227-49AC-BF15-ECAB242C7A66}"/>
    <cellStyle name="Output 2 5 2 2 2" xfId="38895" xr:uid="{E5516ADD-F68B-490B-A575-EF30AA0CCCEE}"/>
    <cellStyle name="Output 2 5 2 2 2 2" xfId="38896" xr:uid="{687DC588-B87F-4BCD-A642-0E7FEBC979F7}"/>
    <cellStyle name="Output 2 5 2 2 2 3" xfId="38897" xr:uid="{90D286B5-E50D-4C3F-8D1F-38FC726CC44D}"/>
    <cellStyle name="Output 2 5 2 2 3" xfId="38898" xr:uid="{59DA7A53-CD75-43D3-BA79-E266B9199C41}"/>
    <cellStyle name="Output 2 5 2 2 3 2" xfId="38899" xr:uid="{D372DE31-A5B1-4FEC-9911-6724B39D65EC}"/>
    <cellStyle name="Output 2 5 2 2 4" xfId="38900" xr:uid="{4399D264-3CD9-472F-B361-E1E15A57EE94}"/>
    <cellStyle name="Output 2 5 2 20" xfId="38901" xr:uid="{AB09A27E-8446-48C8-B601-15404DB9C127}"/>
    <cellStyle name="Output 2 5 2 20 2" xfId="38902" xr:uid="{C8400097-7B60-4A97-B012-8CAB06441603}"/>
    <cellStyle name="Output 2 5 2 20 2 2" xfId="38903" xr:uid="{A3CF0C19-9F13-437B-8A6E-DDA792255A34}"/>
    <cellStyle name="Output 2 5 2 20 3" xfId="38904" xr:uid="{815CFAF9-CBC4-4ADF-A42E-FBB414323D03}"/>
    <cellStyle name="Output 2 5 2 21" xfId="38905" xr:uid="{A3D6132E-614B-4B2F-A420-B5AA684A600B}"/>
    <cellStyle name="Output 2 5 2 21 2" xfId="38906" xr:uid="{15ED0B97-098F-4A51-9999-9DD9C90EA92B}"/>
    <cellStyle name="Output 2 5 2 22" xfId="38907" xr:uid="{53C93267-4918-461B-A8ED-DEE070DABF7D}"/>
    <cellStyle name="Output 2 5 2 23" xfId="38908" xr:uid="{05E4A7B4-19AA-402D-9B2F-7E1B34B8A75D}"/>
    <cellStyle name="Output 2 5 2 3" xfId="38909" xr:uid="{60A6CD44-696D-4BEE-8F66-E1D8736D9C2E}"/>
    <cellStyle name="Output 2 5 2 3 2" xfId="38910" xr:uid="{24089E29-57BB-414E-993A-DC3028448750}"/>
    <cellStyle name="Output 2 5 2 3 2 2" xfId="38911" xr:uid="{09247E2C-8306-4B4F-9294-BED4AABB9775}"/>
    <cellStyle name="Output 2 5 2 3 3" xfId="38912" xr:uid="{1F3F1A2B-99F8-42B9-BE1A-F4F89DEB3798}"/>
    <cellStyle name="Output 2 5 2 3 4" xfId="38913" xr:uid="{0A6F219F-C6CB-4367-B667-97347CAADB4E}"/>
    <cellStyle name="Output 2 5 2 4" xfId="38914" xr:uid="{04C633C7-E5F8-415F-B103-A3579FBAAFDB}"/>
    <cellStyle name="Output 2 5 2 4 2" xfId="38915" xr:uid="{5ACB8EA4-9E95-4BE6-8FC8-64A2508674E9}"/>
    <cellStyle name="Output 2 5 2 4 2 2" xfId="38916" xr:uid="{581C0112-EB21-4CA7-842C-6B568B02DA11}"/>
    <cellStyle name="Output 2 5 2 4 3" xfId="38917" xr:uid="{9BE745B1-608B-4307-9B76-672513C3B4A1}"/>
    <cellStyle name="Output 2 5 2 4 4" xfId="38918" xr:uid="{DF34F9B6-4263-4740-8B5B-5B4C2FCC0FAF}"/>
    <cellStyle name="Output 2 5 2 5" xfId="38919" xr:uid="{61801232-ED22-4FB2-831A-EFC1BE67BD09}"/>
    <cellStyle name="Output 2 5 2 5 2" xfId="38920" xr:uid="{3AFF7F10-F862-456F-8E61-6B9F2483C3AC}"/>
    <cellStyle name="Output 2 5 2 5 2 2" xfId="38921" xr:uid="{0BE9E890-950F-42D4-90AD-7702F903843B}"/>
    <cellStyle name="Output 2 5 2 5 3" xfId="38922" xr:uid="{2E4AC246-CC1D-4B73-9B9E-2E7478F34E33}"/>
    <cellStyle name="Output 2 5 2 6" xfId="38923" xr:uid="{626956A3-75A4-44A7-9DA6-D53D2B8E348F}"/>
    <cellStyle name="Output 2 5 2 6 2" xfId="38924" xr:uid="{DCFAABAA-E97B-4193-AFE6-A636770A6E15}"/>
    <cellStyle name="Output 2 5 2 6 2 2" xfId="38925" xr:uid="{7A5F1DA5-02D6-486F-A822-47910D688DD7}"/>
    <cellStyle name="Output 2 5 2 6 3" xfId="38926" xr:uid="{5D8FD8A6-9472-434C-834D-83B7042183DC}"/>
    <cellStyle name="Output 2 5 2 7" xfId="38927" xr:uid="{E793680C-4270-4B57-B691-5DD9109C0AD7}"/>
    <cellStyle name="Output 2 5 2 7 2" xfId="38928" xr:uid="{7C42E710-9386-4100-8190-B214C00EA6FF}"/>
    <cellStyle name="Output 2 5 2 7 2 2" xfId="38929" xr:uid="{5DD1CB5B-4AA8-41E5-ADA7-1A3DF778A444}"/>
    <cellStyle name="Output 2 5 2 7 3" xfId="38930" xr:uid="{8BBC7591-86E6-4A97-A8B4-67945702FF13}"/>
    <cellStyle name="Output 2 5 2 8" xfId="38931" xr:uid="{5B0BCA68-A5A1-4017-B5F6-4C901C7DB19A}"/>
    <cellStyle name="Output 2 5 2 8 2" xfId="38932" xr:uid="{D330FC4F-7C2D-4151-B53F-A461E919FA3B}"/>
    <cellStyle name="Output 2 5 2 8 2 2" xfId="38933" xr:uid="{2A14908E-EE94-4AF7-A25A-1B6969863C43}"/>
    <cellStyle name="Output 2 5 2 8 3" xfId="38934" xr:uid="{6F60D163-1060-44B2-A02E-3027F2844008}"/>
    <cellStyle name="Output 2 5 2 9" xfId="38935" xr:uid="{8619105D-30D6-4111-BA81-E6E893B8E6D8}"/>
    <cellStyle name="Output 2 5 2 9 2" xfId="38936" xr:uid="{C8BE64FE-F02E-486B-B8AC-5A8943738A33}"/>
    <cellStyle name="Output 2 5 2 9 2 2" xfId="38937" xr:uid="{116E0D04-1229-4C1B-8724-D788B5139CE4}"/>
    <cellStyle name="Output 2 5 2 9 3" xfId="38938" xr:uid="{48B208CF-53EC-42D4-A906-1E494EE85653}"/>
    <cellStyle name="Output 2 5 20" xfId="38939" xr:uid="{54CE5993-D0CB-4BB1-9790-05A572BC09ED}"/>
    <cellStyle name="Output 2 5 20 2" xfId="38940" xr:uid="{7595C9EF-ADBB-4029-B3DD-7C74DF762A31}"/>
    <cellStyle name="Output 2 5 20 2 2" xfId="38941" xr:uid="{ED857787-3954-49F8-9412-A764B1538D46}"/>
    <cellStyle name="Output 2 5 20 3" xfId="38942" xr:uid="{2D077624-A797-4D48-9476-68977BB222EB}"/>
    <cellStyle name="Output 2 5 21" xfId="38943" xr:uid="{33E6E240-3B42-4456-9716-414FAD738BE7}"/>
    <cellStyle name="Output 2 5 21 2" xfId="38944" xr:uid="{B23D559C-5D12-4A3D-8EEB-8233CAD3C742}"/>
    <cellStyle name="Output 2 5 21 2 2" xfId="38945" xr:uid="{859F101E-D3B4-4D68-A2A9-83AF20C176F1}"/>
    <cellStyle name="Output 2 5 21 3" xfId="38946" xr:uid="{DD5A62D9-DBE5-4EC0-B3F1-1B7775B494AB}"/>
    <cellStyle name="Output 2 5 22" xfId="38947" xr:uid="{7E38E026-229D-4078-98F9-CCA0208351DF}"/>
    <cellStyle name="Output 2 5 22 2" xfId="38948" xr:uid="{3AF84CD3-D079-4FDE-BE26-CAD58E391347}"/>
    <cellStyle name="Output 2 5 23" xfId="38949" xr:uid="{BF7E5F3A-3C23-49AD-94F7-D5533170920E}"/>
    <cellStyle name="Output 2 5 24" xfId="38950" xr:uid="{7E20E2C7-8288-4EBC-89C0-3A63D91F6CAF}"/>
    <cellStyle name="Output 2 5 3" xfId="38951" xr:uid="{61568AF2-5B94-4739-8458-D16A3FE89ED5}"/>
    <cellStyle name="Output 2 5 3 2" xfId="38952" xr:uid="{9E40B8AF-C9D5-425F-9D5C-B4DD0F11B139}"/>
    <cellStyle name="Output 2 5 3 2 2" xfId="38953" xr:uid="{2FA59B12-CD3D-45A7-B80E-3F410CCE7A0C}"/>
    <cellStyle name="Output 2 5 3 2 3" xfId="38954" xr:uid="{206A3CC1-7356-4A35-A0FF-EB68E17C01ED}"/>
    <cellStyle name="Output 2 5 3 3" xfId="38955" xr:uid="{76D66E81-9337-4127-BCA8-4CF53EBD9EBE}"/>
    <cellStyle name="Output 2 5 3 3 2" xfId="38956" xr:uid="{CE73A350-F823-4146-B327-8AC12357FF99}"/>
    <cellStyle name="Output 2 5 3 4" xfId="38957" xr:uid="{210F1662-7C0A-4ED4-BF9E-DECFEB0661EC}"/>
    <cellStyle name="Output 2 5 4" xfId="38958" xr:uid="{D7CC94AD-6CE3-4776-A352-C59A9B3E1BAB}"/>
    <cellStyle name="Output 2 5 4 2" xfId="38959" xr:uid="{70731231-44E8-4D4B-BB1E-87F222EE5244}"/>
    <cellStyle name="Output 2 5 4 2 2" xfId="38960" xr:uid="{2D82598A-0FCD-4559-A61B-4F355A98C86E}"/>
    <cellStyle name="Output 2 5 4 3" xfId="38961" xr:uid="{62E64AC2-1FB7-4D36-87A3-BCBB523DF14C}"/>
    <cellStyle name="Output 2 5 4 4" xfId="38962" xr:uid="{29DDA124-F161-4A62-B4E5-C41707DF851F}"/>
    <cellStyle name="Output 2 5 5" xfId="38963" xr:uid="{1DD39593-8D0F-48ED-8FDA-5A13E3523147}"/>
    <cellStyle name="Output 2 5 5 2" xfId="38964" xr:uid="{A45C20FC-6279-47CE-863C-CCA6CC2FF13D}"/>
    <cellStyle name="Output 2 5 5 2 2" xfId="38965" xr:uid="{D91A7BD6-BD20-413A-9384-01ACBF628ED3}"/>
    <cellStyle name="Output 2 5 5 3" xfId="38966" xr:uid="{9591C290-490C-4297-8EF4-0A25F5ECF439}"/>
    <cellStyle name="Output 2 5 5 4" xfId="38967" xr:uid="{D93824CB-54F1-45E7-8DD0-31999BA67474}"/>
    <cellStyle name="Output 2 5 6" xfId="38968" xr:uid="{4E517754-8601-4557-96ED-2D311AAD2607}"/>
    <cellStyle name="Output 2 5 6 2" xfId="38969" xr:uid="{DADAB026-9137-4E40-99F7-BDFCDB2694FC}"/>
    <cellStyle name="Output 2 5 6 2 2" xfId="38970" xr:uid="{BE13A9D7-2967-4F6A-8FEE-B394E1C4D620}"/>
    <cellStyle name="Output 2 5 6 3" xfId="38971" xr:uid="{F607566D-FDE9-4FA9-BA5E-62116F89EE57}"/>
    <cellStyle name="Output 2 5 7" xfId="38972" xr:uid="{888E3067-D7C3-4AD5-A188-1F37B0975AC0}"/>
    <cellStyle name="Output 2 5 7 2" xfId="38973" xr:uid="{54A7A49E-EBCE-4E75-B0F0-D968BBB0CDE6}"/>
    <cellStyle name="Output 2 5 7 2 2" xfId="38974" xr:uid="{CAD6FA9B-0562-46A2-B445-172BF56A3ED1}"/>
    <cellStyle name="Output 2 5 7 3" xfId="38975" xr:uid="{66B7A5FC-AA85-4A3C-9F9F-96D21B9E1EAB}"/>
    <cellStyle name="Output 2 5 8" xfId="38976" xr:uid="{58383A5B-39EF-4096-83A5-C2DDE6A34DDC}"/>
    <cellStyle name="Output 2 5 8 2" xfId="38977" xr:uid="{5179F569-644F-4457-92B6-B04CAAF7E12C}"/>
    <cellStyle name="Output 2 5 8 2 2" xfId="38978" xr:uid="{D4E6FCCA-5F90-4819-ABEE-4B7CBE4273C7}"/>
    <cellStyle name="Output 2 5 8 3" xfId="38979" xr:uid="{F3516C96-0AB3-4D05-8C17-44D698F6575E}"/>
    <cellStyle name="Output 2 5 9" xfId="38980" xr:uid="{6806206F-6746-461E-B8BA-AE2A5EDC39FD}"/>
    <cellStyle name="Output 2 5 9 2" xfId="38981" xr:uid="{BA425AFD-35B5-4681-959C-3A98E7B6817C}"/>
    <cellStyle name="Output 2 5 9 2 2" xfId="38982" xr:uid="{AC39E5F7-20D3-450F-9C27-6063B4B98D0A}"/>
    <cellStyle name="Output 2 5 9 3" xfId="38983" xr:uid="{6CDFDC49-AFBD-4A68-BB69-84E869093A75}"/>
    <cellStyle name="Output 2 6" xfId="38984" xr:uid="{E353CE79-91D2-4EE4-A67D-495251C96ADC}"/>
    <cellStyle name="Output 2 6 10" xfId="38985" xr:uid="{05EABBFA-F448-4D53-BB68-441EB229992A}"/>
    <cellStyle name="Output 2 6 10 2" xfId="38986" xr:uid="{EBF375CC-2559-4092-A370-D60B36944811}"/>
    <cellStyle name="Output 2 6 10 2 2" xfId="38987" xr:uid="{758F2CBA-05AE-4046-A8E6-98C53FF8917B}"/>
    <cellStyle name="Output 2 6 10 3" xfId="38988" xr:uid="{46DA3993-B7F7-44D8-82B2-28DB82A21093}"/>
    <cellStyle name="Output 2 6 11" xfId="38989" xr:uid="{FE04B523-7099-4EF7-A841-CE3E482D2133}"/>
    <cellStyle name="Output 2 6 11 2" xfId="38990" xr:uid="{8C9B103D-8AD4-4A06-A0A9-E850FDA62826}"/>
    <cellStyle name="Output 2 6 11 2 2" xfId="38991" xr:uid="{358E63DC-74FE-4640-9068-F308B9B7951C}"/>
    <cellStyle name="Output 2 6 11 3" xfId="38992" xr:uid="{0314A438-BD29-47DF-A427-44DB32708D0F}"/>
    <cellStyle name="Output 2 6 12" xfId="38993" xr:uid="{C77F8B33-E222-4624-8E76-641C808F0FDD}"/>
    <cellStyle name="Output 2 6 12 2" xfId="38994" xr:uid="{C66178B2-4FE1-41BF-9BBC-0C9D9C21CD12}"/>
    <cellStyle name="Output 2 6 12 2 2" xfId="38995" xr:uid="{EE8CF427-6BD3-4FAB-87EF-C4E9B31F61D7}"/>
    <cellStyle name="Output 2 6 12 3" xfId="38996" xr:uid="{B20AE5A4-256D-433A-B126-2B2D3856EADC}"/>
    <cellStyle name="Output 2 6 13" xfId="38997" xr:uid="{0D90CA9D-3D5A-4FB2-8352-849F028C3F19}"/>
    <cellStyle name="Output 2 6 13 2" xfId="38998" xr:uid="{F1820B74-2916-42C0-948F-585C05479BAA}"/>
    <cellStyle name="Output 2 6 13 2 2" xfId="38999" xr:uid="{D1B37223-08AF-482F-A4EB-C8751B74D34B}"/>
    <cellStyle name="Output 2 6 13 3" xfId="39000" xr:uid="{A86516CA-B095-4506-9663-1D8A6B87AD48}"/>
    <cellStyle name="Output 2 6 14" xfId="39001" xr:uid="{84BD9A02-905D-433D-B1FD-AAF781E00EE2}"/>
    <cellStyle name="Output 2 6 14 2" xfId="39002" xr:uid="{743228FC-1C4B-471D-8E6B-DF3C068C2D3F}"/>
    <cellStyle name="Output 2 6 14 2 2" xfId="39003" xr:uid="{3FA10F96-A561-48B8-B6F1-BEF2389CCC4B}"/>
    <cellStyle name="Output 2 6 14 3" xfId="39004" xr:uid="{3246F14A-4C94-43C5-8AC3-7248623740AF}"/>
    <cellStyle name="Output 2 6 15" xfId="39005" xr:uid="{5E213254-B86C-411B-9897-301A633921CE}"/>
    <cellStyle name="Output 2 6 15 2" xfId="39006" xr:uid="{77D780E5-3816-4A65-AC6E-B2131C6437AD}"/>
    <cellStyle name="Output 2 6 15 2 2" xfId="39007" xr:uid="{5D293EB5-CE84-4014-8B50-DD79CF3A0C86}"/>
    <cellStyle name="Output 2 6 15 3" xfId="39008" xr:uid="{21F0769A-4E54-4560-9E1C-458E4A7ED7CF}"/>
    <cellStyle name="Output 2 6 16" xfId="39009" xr:uid="{7EEDB39F-F023-436B-8DE3-40C56296D113}"/>
    <cellStyle name="Output 2 6 16 2" xfId="39010" xr:uid="{0935B85E-ACAC-44F0-8E83-54C6101FE171}"/>
    <cellStyle name="Output 2 6 16 2 2" xfId="39011" xr:uid="{7B13219E-3E1F-4486-9A98-6DBCA76E7D1A}"/>
    <cellStyle name="Output 2 6 16 3" xfId="39012" xr:uid="{0CE63BFF-8296-4A72-9F6A-33A07B37B6AC}"/>
    <cellStyle name="Output 2 6 17" xfId="39013" xr:uid="{40302EE2-1F8D-47B1-946B-4583D42C4DAA}"/>
    <cellStyle name="Output 2 6 17 2" xfId="39014" xr:uid="{8F557A9C-69C0-4626-B0BE-A0610F06E934}"/>
    <cellStyle name="Output 2 6 17 2 2" xfId="39015" xr:uid="{DE86B2A1-FC2E-45BD-8F3F-B8D968D31C49}"/>
    <cellStyle name="Output 2 6 17 3" xfId="39016" xr:uid="{A7E0312C-7380-416A-86B4-BC18A3B30F2D}"/>
    <cellStyle name="Output 2 6 18" xfId="39017" xr:uid="{9E7FDC23-F6AA-43F4-B2A9-CEC2A6A24A66}"/>
    <cellStyle name="Output 2 6 18 2" xfId="39018" xr:uid="{7D58AAD3-D26D-4C3D-8322-3987E1B80CE6}"/>
    <cellStyle name="Output 2 6 18 2 2" xfId="39019" xr:uid="{C4E07C52-0748-4A1A-A78A-BF3E3CBCEA62}"/>
    <cellStyle name="Output 2 6 18 3" xfId="39020" xr:uid="{D696DD69-EC54-4A89-94EF-6AFD81502111}"/>
    <cellStyle name="Output 2 6 19" xfId="39021" xr:uid="{6F231DEA-B67B-4F2F-B35E-0AB47322DDC4}"/>
    <cellStyle name="Output 2 6 19 2" xfId="39022" xr:uid="{73FFCF82-08A9-4AEA-B4AB-3D0422579CA6}"/>
    <cellStyle name="Output 2 6 19 2 2" xfId="39023" xr:uid="{8A68AAF6-FA25-4F32-8343-BA7ADD59F1B4}"/>
    <cellStyle name="Output 2 6 19 3" xfId="39024" xr:uid="{00DB6ED6-03BB-43D9-88BC-4A50029316A0}"/>
    <cellStyle name="Output 2 6 2" xfId="39025" xr:uid="{3ED1A447-9578-4395-90ED-30B16B03CE21}"/>
    <cellStyle name="Output 2 6 2 2" xfId="39026" xr:uid="{ABCBAC0F-6045-4AAC-8BCC-2A508F846265}"/>
    <cellStyle name="Output 2 6 2 2 2" xfId="39027" xr:uid="{E1DC6587-4EFC-4531-A72A-6C30FE969BE0}"/>
    <cellStyle name="Output 2 6 2 2 3" xfId="39028" xr:uid="{230CF689-41A6-44DB-B13C-81CAFFD61505}"/>
    <cellStyle name="Output 2 6 2 3" xfId="39029" xr:uid="{333B8572-DF7F-46A3-8720-B862AD76418F}"/>
    <cellStyle name="Output 2 6 2 3 2" xfId="39030" xr:uid="{03941C86-04EB-4A0F-B6DC-CFE984E8BAE4}"/>
    <cellStyle name="Output 2 6 2 4" xfId="39031" xr:uid="{49356FAB-B4C1-40DD-9407-A72D053B6BDF}"/>
    <cellStyle name="Output 2 6 20" xfId="39032" xr:uid="{052E8DF1-B285-45B0-B5BB-A17E6A12A7C5}"/>
    <cellStyle name="Output 2 6 20 2" xfId="39033" xr:uid="{8814DA13-AA2F-406F-8CD4-ABC47A8BD9C2}"/>
    <cellStyle name="Output 2 6 20 2 2" xfId="39034" xr:uid="{DF09EF08-CA8F-4849-BEE9-C602A27DB7D9}"/>
    <cellStyle name="Output 2 6 20 3" xfId="39035" xr:uid="{D076CE0A-5B67-4AF9-965D-3BE18AAC71AE}"/>
    <cellStyle name="Output 2 6 21" xfId="39036" xr:uid="{227AEBE5-391E-4604-AC5F-6313A66ED6E4}"/>
    <cellStyle name="Output 2 6 21 2" xfId="39037" xr:uid="{58C22335-9486-42F8-AF6A-2CAF47EA645D}"/>
    <cellStyle name="Output 2 6 22" xfId="39038" xr:uid="{F2584325-BA16-4D40-BFD7-630CF7E043E0}"/>
    <cellStyle name="Output 2 6 23" xfId="39039" xr:uid="{4AF0AAD1-A44C-4BE7-A419-C7EEF5DD0F95}"/>
    <cellStyle name="Output 2 6 3" xfId="39040" xr:uid="{77C85A70-F261-4871-ACA9-57856E7DB5F1}"/>
    <cellStyle name="Output 2 6 3 2" xfId="39041" xr:uid="{412AEE12-6D51-4203-82C9-C0A3D16351A4}"/>
    <cellStyle name="Output 2 6 3 2 2" xfId="39042" xr:uid="{D5783D60-E90D-4BF0-94F4-16038938C3F7}"/>
    <cellStyle name="Output 2 6 3 3" xfId="39043" xr:uid="{C5AA5E84-1A58-47AA-825D-FA513FB4B0D9}"/>
    <cellStyle name="Output 2 6 3 4" xfId="39044" xr:uid="{9DE241CE-EB3E-4DED-8F70-9B8F90CADC36}"/>
    <cellStyle name="Output 2 6 4" xfId="39045" xr:uid="{2F27F093-5639-4BAE-A856-5CC1A1796E27}"/>
    <cellStyle name="Output 2 6 4 2" xfId="39046" xr:uid="{63017168-5BA5-4817-8494-90D32760CB23}"/>
    <cellStyle name="Output 2 6 4 2 2" xfId="39047" xr:uid="{168AA1FD-3A9F-4332-96F9-66E3DC7B6D9C}"/>
    <cellStyle name="Output 2 6 4 3" xfId="39048" xr:uid="{DF14D58A-2C17-4A65-B1B3-894311546F96}"/>
    <cellStyle name="Output 2 6 4 4" xfId="39049" xr:uid="{CB17BFB2-D0F3-4F83-9801-A7C4F928AA82}"/>
    <cellStyle name="Output 2 6 5" xfId="39050" xr:uid="{E7F56180-9E15-497B-ACCA-9DB8955EA8A8}"/>
    <cellStyle name="Output 2 6 5 2" xfId="39051" xr:uid="{97AD3D85-F814-4E2A-BA10-295EDA7F6D9E}"/>
    <cellStyle name="Output 2 6 5 2 2" xfId="39052" xr:uid="{593D4910-92BC-42ED-BDE3-6C865B962E54}"/>
    <cellStyle name="Output 2 6 5 3" xfId="39053" xr:uid="{3DBD4E4F-F60A-4BF7-B03E-C33F582702C9}"/>
    <cellStyle name="Output 2 6 6" xfId="39054" xr:uid="{A76B35AC-B0CD-4B73-9C7F-C99D46842451}"/>
    <cellStyle name="Output 2 6 6 2" xfId="39055" xr:uid="{A213CDAC-0233-4E4A-892F-5FCA9D91948E}"/>
    <cellStyle name="Output 2 6 6 2 2" xfId="39056" xr:uid="{DCE85E83-65D9-438B-B0BD-EE4331F35485}"/>
    <cellStyle name="Output 2 6 6 3" xfId="39057" xr:uid="{4E936051-9FFB-4FAA-9BD9-53D2C1181960}"/>
    <cellStyle name="Output 2 6 7" xfId="39058" xr:uid="{670B1F90-F6F4-46A4-B9D1-2AA2E092B65F}"/>
    <cellStyle name="Output 2 6 7 2" xfId="39059" xr:uid="{72F9720C-A216-4511-AADC-8CA2B0789317}"/>
    <cellStyle name="Output 2 6 7 2 2" xfId="39060" xr:uid="{9B2A9BC5-35F1-4900-956B-38F274A6DD4D}"/>
    <cellStyle name="Output 2 6 7 3" xfId="39061" xr:uid="{A9C050B9-D947-4DF9-80AA-B679508223BB}"/>
    <cellStyle name="Output 2 6 8" xfId="39062" xr:uid="{6C7FFEB9-2686-4406-9EB5-2C3FD3BC9CEC}"/>
    <cellStyle name="Output 2 6 8 2" xfId="39063" xr:uid="{DD8CF403-0CF6-4469-BC82-451DEED9C16F}"/>
    <cellStyle name="Output 2 6 8 2 2" xfId="39064" xr:uid="{7D8D43B2-BA99-4D1A-8E65-531F57542D7A}"/>
    <cellStyle name="Output 2 6 8 3" xfId="39065" xr:uid="{999EA5C1-7B73-4DD8-B2D6-51805FCB5ACE}"/>
    <cellStyle name="Output 2 6 9" xfId="39066" xr:uid="{4360DECB-484B-4E7A-8B24-AAF3828D1CB6}"/>
    <cellStyle name="Output 2 6 9 2" xfId="39067" xr:uid="{0A67D1C5-32B6-4C46-A8DB-230955772419}"/>
    <cellStyle name="Output 2 6 9 2 2" xfId="39068" xr:uid="{CE458DAA-DCED-44E1-BEB1-49E6FCE355B4}"/>
    <cellStyle name="Output 2 6 9 3" xfId="39069" xr:uid="{30BCA6E4-CE8C-4318-88A1-D344A2BDACAC}"/>
    <cellStyle name="Output 2 7" xfId="39070" xr:uid="{EB5635FA-A945-4E24-A431-4F6C6CE196B7}"/>
    <cellStyle name="Output 2 7 2" xfId="39071" xr:uid="{A3489595-0625-42AB-B69A-3122CBDFBD95}"/>
    <cellStyle name="Output 2 7 2 2" xfId="39072" xr:uid="{EF5F3A2F-6679-4EBC-8690-B94141A8307E}"/>
    <cellStyle name="Output 2 7 2 3" xfId="39073" xr:uid="{5622D4F5-76CB-41A2-A97B-E243A0AC7BE9}"/>
    <cellStyle name="Output 2 7 3" xfId="39074" xr:uid="{3779B967-29B4-403F-90A2-F1B9C930076B}"/>
    <cellStyle name="Output 2 7 3 2" xfId="39075" xr:uid="{BF0FE591-0150-43FF-BEBB-04C331F868D6}"/>
    <cellStyle name="Output 2 7 4" xfId="39076" xr:uid="{3CC7B07F-7B8C-4856-B4C5-F319E3C95666}"/>
    <cellStyle name="Output 2 8" xfId="39077" xr:uid="{B35A8CEA-094D-4B48-B28A-E30A7DC216A1}"/>
    <cellStyle name="Output 2 8 2" xfId="39078" xr:uid="{79AFD61F-CA7C-4A24-AC3C-C638348994C3}"/>
    <cellStyle name="Output 2 8 2 2" xfId="39079" xr:uid="{93070F5E-4D37-4704-8087-E01C22CCDB91}"/>
    <cellStyle name="Output 2 8 2 3" xfId="39080" xr:uid="{BBE2187D-C7CC-497E-B35D-10A797316BB3}"/>
    <cellStyle name="Output 2 8 3" xfId="39081" xr:uid="{E3D48EBC-3A1A-4D11-8DA2-64A4F6291AC0}"/>
    <cellStyle name="Output 2 8 4" xfId="39082" xr:uid="{5E5E7139-CEB5-4DD6-B3BF-FAFF1C6EF89F}"/>
    <cellStyle name="Output 2 9" xfId="39083" xr:uid="{5EFEA6AA-CFFF-49BD-AB88-8C34E945D3EE}"/>
    <cellStyle name="Output 2 9 2" xfId="39084" xr:uid="{B3EF9265-AF2E-4B98-BD60-81F504138A35}"/>
    <cellStyle name="Output 2 9 2 2" xfId="39085" xr:uid="{D7B2E8DF-27D3-4BBA-A1C9-E418BA1A57C3}"/>
    <cellStyle name="Output 2 9 3" xfId="39086" xr:uid="{23330849-AA8E-4B7F-B245-62A38EFBCCDC}"/>
    <cellStyle name="Output 2 9 4" xfId="39087" xr:uid="{4B579632-3373-482D-8BA5-56ADDD3419C1}"/>
    <cellStyle name="Output 3" xfId="361" xr:uid="{FB813CC1-4019-494F-83B1-59D545D3CA83}"/>
    <cellStyle name="Output 3 10" xfId="39088" xr:uid="{D522C45B-D01C-4049-A630-2867C8B31668}"/>
    <cellStyle name="Output 3 10 2" xfId="39089" xr:uid="{C9CF4DBF-697B-444D-90A9-8F4D12E799FE}"/>
    <cellStyle name="Output 3 10 2 2" xfId="39090" xr:uid="{F131B1D0-34DE-478D-AE80-2E5A7F482B61}"/>
    <cellStyle name="Output 3 10 3" xfId="39091" xr:uid="{DAA8C6B6-E9A6-4EE5-99F7-6FC18EC54281}"/>
    <cellStyle name="Output 3 11" xfId="39092" xr:uid="{38633445-D244-449C-89CE-C7EA49C2C4F3}"/>
    <cellStyle name="Output 3 11 2" xfId="39093" xr:uid="{ADCC8DE5-42E8-4F39-84DF-16C75216AE31}"/>
    <cellStyle name="Output 3 11 2 2" xfId="39094" xr:uid="{5094A297-2E18-4304-A22F-9AFB167818B1}"/>
    <cellStyle name="Output 3 11 3" xfId="39095" xr:uid="{92A87D90-5625-4F3D-8301-5FD8AC89EC40}"/>
    <cellStyle name="Output 3 12" xfId="39096" xr:uid="{CB846B9A-BFD0-4740-89F0-7BD43D71012F}"/>
    <cellStyle name="Output 3 12 2" xfId="39097" xr:uid="{AA81A6CB-2C9C-4E63-9D68-2408AC379236}"/>
    <cellStyle name="Output 3 12 2 2" xfId="39098" xr:uid="{D826951F-A447-455A-9CBA-F1726B77F420}"/>
    <cellStyle name="Output 3 12 3" xfId="39099" xr:uid="{821D8F21-3BA4-400C-9FAD-8FE5F0AFDD63}"/>
    <cellStyle name="Output 3 13" xfId="39100" xr:uid="{A20A33F2-DA23-42BA-BCBF-D08E685B44B4}"/>
    <cellStyle name="Output 3 13 2" xfId="39101" xr:uid="{906D01ED-5922-47F4-85EB-2D3ABD9B45F9}"/>
    <cellStyle name="Output 3 13 2 2" xfId="39102" xr:uid="{FE3EE2E7-D49C-49DA-BCA4-4FCEB537870E}"/>
    <cellStyle name="Output 3 13 3" xfId="39103" xr:uid="{E1036DA2-26D4-4885-9183-28A2C7C7D5BF}"/>
    <cellStyle name="Output 3 14" xfId="39104" xr:uid="{93517998-FE11-4117-A6B7-95690F76199A}"/>
    <cellStyle name="Output 3 14 2" xfId="39105" xr:uid="{E85E4618-0B6B-42A4-9798-C9B4030EDFCA}"/>
    <cellStyle name="Output 3 14 2 2" xfId="39106" xr:uid="{F60C15F0-7E3C-4308-8EFA-2B6933F1611B}"/>
    <cellStyle name="Output 3 14 3" xfId="39107" xr:uid="{AA8F790C-2F0C-4BB4-800A-1099225BB8D3}"/>
    <cellStyle name="Output 3 15" xfId="39108" xr:uid="{C5E5190C-D34B-4106-A721-7FAFAEB6A200}"/>
    <cellStyle name="Output 3 15 2" xfId="39109" xr:uid="{49218D0E-10B5-4D57-A429-F63C8C50BF73}"/>
    <cellStyle name="Output 3 15 2 2" xfId="39110" xr:uid="{43EB850A-07AF-4B31-AB5E-1B296995E13C}"/>
    <cellStyle name="Output 3 15 3" xfId="39111" xr:uid="{18D6D337-D871-45ED-871C-CC0986924F38}"/>
    <cellStyle name="Output 3 16" xfId="39112" xr:uid="{9BD7A9A3-0377-403F-977F-BA93150B222E}"/>
    <cellStyle name="Output 3 16 2" xfId="39113" xr:uid="{26C51741-AC01-46A1-9757-DD634A22CDF5}"/>
    <cellStyle name="Output 3 16 2 2" xfId="39114" xr:uid="{007EC533-139E-413B-9103-26A0F66BFC23}"/>
    <cellStyle name="Output 3 16 3" xfId="39115" xr:uid="{3968206D-397D-424F-AC12-080D824D08F7}"/>
    <cellStyle name="Output 3 17" xfId="39116" xr:uid="{F727EFF1-949D-4EBD-82C9-4E717B7F530D}"/>
    <cellStyle name="Output 3 17 2" xfId="39117" xr:uid="{2F88419D-BAC5-418C-80F5-6CA705844EE8}"/>
    <cellStyle name="Output 3 17 2 2" xfId="39118" xr:uid="{22C2AF8C-A3E2-4A02-9EEF-1BCCF0BD3BB2}"/>
    <cellStyle name="Output 3 17 3" xfId="39119" xr:uid="{0E30D024-BBF7-4A5A-A010-C086132EDAF6}"/>
    <cellStyle name="Output 3 18" xfId="39120" xr:uid="{764D4DCB-F515-4C1C-B281-6ADC658E3202}"/>
    <cellStyle name="Output 3 18 2" xfId="39121" xr:uid="{68AAE2E6-AC66-4EC0-8AE5-12136384C647}"/>
    <cellStyle name="Output 3 18 2 2" xfId="39122" xr:uid="{AFD1A5EA-6D75-49FB-AC9B-766DDB00CE21}"/>
    <cellStyle name="Output 3 18 3" xfId="39123" xr:uid="{BBF2BFE1-509C-4270-AB11-2EBC1E6DEF07}"/>
    <cellStyle name="Output 3 19" xfId="39124" xr:uid="{CE7E9FF0-B2BF-4E2F-AE48-0A62F7B93940}"/>
    <cellStyle name="Output 3 19 2" xfId="39125" xr:uid="{8BD83E4A-0F59-4993-A085-B6224F06EF8C}"/>
    <cellStyle name="Output 3 19 2 2" xfId="39126" xr:uid="{FD6F819B-971A-4CF6-A5A8-E32F02D5C8CF}"/>
    <cellStyle name="Output 3 19 3" xfId="39127" xr:uid="{A289188C-0CBC-4AB9-968F-988760EF30D2}"/>
    <cellStyle name="Output 3 2" xfId="39128" xr:uid="{F9DA9EEE-1E67-4727-B93B-048B87FB9526}"/>
    <cellStyle name="Output 3 2 10" xfId="39129" xr:uid="{95C77CA0-8762-4F63-B2C9-BDBA93F57104}"/>
    <cellStyle name="Output 3 2 10 2" xfId="39130" xr:uid="{991E7326-3B03-449F-83B5-3AF1AC970D36}"/>
    <cellStyle name="Output 3 2 10 2 2" xfId="39131" xr:uid="{4DD2FDA0-2B81-4B6C-996D-CB27E4583E8D}"/>
    <cellStyle name="Output 3 2 10 3" xfId="39132" xr:uid="{5E1A28C2-2E2F-40C2-99E2-25CB7AB547B8}"/>
    <cellStyle name="Output 3 2 11" xfId="39133" xr:uid="{3DB8B100-0CE6-40EA-BB48-649D4A85AF39}"/>
    <cellStyle name="Output 3 2 11 2" xfId="39134" xr:uid="{3DBF9B25-670C-45F0-BAC3-926713EB19D4}"/>
    <cellStyle name="Output 3 2 11 2 2" xfId="39135" xr:uid="{F9659245-3814-402E-BDB4-9189AD115707}"/>
    <cellStyle name="Output 3 2 11 3" xfId="39136" xr:uid="{58423F99-D9AF-4FA8-A703-A73C2D651F0A}"/>
    <cellStyle name="Output 3 2 12" xfId="39137" xr:uid="{22D0B31C-D5E2-4231-B504-EA256D2C975F}"/>
    <cellStyle name="Output 3 2 12 2" xfId="39138" xr:uid="{2F16C258-F869-476C-BF3B-C6E0C4E35844}"/>
    <cellStyle name="Output 3 2 12 2 2" xfId="39139" xr:uid="{166EBAD5-97B1-4CE9-A357-805E5297C3A8}"/>
    <cellStyle name="Output 3 2 12 3" xfId="39140" xr:uid="{AF04BB30-34B2-488F-9339-D55149DE6073}"/>
    <cellStyle name="Output 3 2 13" xfId="39141" xr:uid="{44CB8E7E-3B6F-4454-8C40-1EB3F78F8FB0}"/>
    <cellStyle name="Output 3 2 13 2" xfId="39142" xr:uid="{A5CA80E2-D87D-4F87-94B7-B761A1FCDC9C}"/>
    <cellStyle name="Output 3 2 13 2 2" xfId="39143" xr:uid="{8B16814F-E263-4E3C-B568-24A66611FB6A}"/>
    <cellStyle name="Output 3 2 13 3" xfId="39144" xr:uid="{0A634A49-10BB-4C0E-95C8-640F4AF97270}"/>
    <cellStyle name="Output 3 2 14" xfId="39145" xr:uid="{C33BCBDF-1125-453B-886E-FCD1F98C61A6}"/>
    <cellStyle name="Output 3 2 14 2" xfId="39146" xr:uid="{1BD6AE9A-B0EC-44B6-82D1-C4ACC7735175}"/>
    <cellStyle name="Output 3 2 14 2 2" xfId="39147" xr:uid="{B67D6D2C-F346-433B-BB14-C2D95D253521}"/>
    <cellStyle name="Output 3 2 14 3" xfId="39148" xr:uid="{33CAE628-2727-415D-ABC8-9CC9CFDF0F58}"/>
    <cellStyle name="Output 3 2 15" xfId="39149" xr:uid="{5C26E614-9EEB-415E-883B-9E631AB1EE27}"/>
    <cellStyle name="Output 3 2 15 2" xfId="39150" xr:uid="{6BDD9A13-F188-403D-B8E6-AB197E61544E}"/>
    <cellStyle name="Output 3 2 15 2 2" xfId="39151" xr:uid="{A01562CA-B88F-4B18-BFAA-0380970168A2}"/>
    <cellStyle name="Output 3 2 15 3" xfId="39152" xr:uid="{911EB228-241B-42F5-8C7F-5481F4273D22}"/>
    <cellStyle name="Output 3 2 16" xfId="39153" xr:uid="{5E66205C-617C-4BAA-8FF8-856C3F2553B3}"/>
    <cellStyle name="Output 3 2 16 2" xfId="39154" xr:uid="{BE9DC87E-12B6-4B5A-AEDD-BB1D1EA3E8F3}"/>
    <cellStyle name="Output 3 2 16 2 2" xfId="39155" xr:uid="{0A878FAE-D186-487E-882C-F323F0F2C053}"/>
    <cellStyle name="Output 3 2 16 3" xfId="39156" xr:uid="{490C2F10-5881-4F8F-9269-2B6A3DE7E964}"/>
    <cellStyle name="Output 3 2 17" xfId="39157" xr:uid="{4E8DE19C-F6D2-4055-96A6-C7604C1CCA92}"/>
    <cellStyle name="Output 3 2 17 2" xfId="39158" xr:uid="{AC89C5BC-4F59-4D95-9AB5-321656BE2F3E}"/>
    <cellStyle name="Output 3 2 17 2 2" xfId="39159" xr:uid="{49CFDF4A-9B8C-435D-9A2C-A3E26E363D99}"/>
    <cellStyle name="Output 3 2 17 3" xfId="39160" xr:uid="{736181CF-1F6E-421A-B3C9-830DE76A2DB7}"/>
    <cellStyle name="Output 3 2 18" xfId="39161" xr:uid="{12F79363-A527-47ED-9AD9-D3774237F475}"/>
    <cellStyle name="Output 3 2 18 2" xfId="39162" xr:uid="{5AA826DE-7D64-4177-8712-1013421073AC}"/>
    <cellStyle name="Output 3 2 18 2 2" xfId="39163" xr:uid="{BB9A879F-D625-458D-BAFB-748A0F1B708B}"/>
    <cellStyle name="Output 3 2 18 3" xfId="39164" xr:uid="{23486CED-0777-4168-85F2-A5FB1A14DED8}"/>
    <cellStyle name="Output 3 2 19" xfId="39165" xr:uid="{E51BB741-C7F0-454C-8B39-456975155433}"/>
    <cellStyle name="Output 3 2 19 2" xfId="39166" xr:uid="{BEEFD9A9-476E-43BD-8BBB-8878679595EC}"/>
    <cellStyle name="Output 3 2 19 2 2" xfId="39167" xr:uid="{DB94EE24-CEC3-41E5-92E2-ECF64B34FA50}"/>
    <cellStyle name="Output 3 2 19 3" xfId="39168" xr:uid="{8EE53F19-8DA4-4C1D-8637-CE1FAC2D98F2}"/>
    <cellStyle name="Output 3 2 2" xfId="39169" xr:uid="{597DB030-A6F2-4791-AC0F-9CAE393C4830}"/>
    <cellStyle name="Output 3 2 2 10" xfId="39170" xr:uid="{01FD2B49-571C-4416-9631-1147AC5D0C84}"/>
    <cellStyle name="Output 3 2 2 10 2" xfId="39171" xr:uid="{7377DBEB-FC59-4C7D-98B8-810BE3F4D52F}"/>
    <cellStyle name="Output 3 2 2 10 2 2" xfId="39172" xr:uid="{BD615DE9-F489-40F3-A102-8B654F824AB1}"/>
    <cellStyle name="Output 3 2 2 10 3" xfId="39173" xr:uid="{3C2A248C-784C-4A1B-8ABF-519CF2D3E4A1}"/>
    <cellStyle name="Output 3 2 2 11" xfId="39174" xr:uid="{2461E4B6-E52E-44B3-93EE-7CF575F8D981}"/>
    <cellStyle name="Output 3 2 2 11 2" xfId="39175" xr:uid="{640EB46F-DF02-4A6E-B17C-502BCB88D8D0}"/>
    <cellStyle name="Output 3 2 2 11 2 2" xfId="39176" xr:uid="{047898D0-1DD1-436C-80DD-08EC477F2F80}"/>
    <cellStyle name="Output 3 2 2 11 3" xfId="39177" xr:uid="{6B5D4FFB-1BCB-4B7B-8EDA-22EF106A8075}"/>
    <cellStyle name="Output 3 2 2 12" xfId="39178" xr:uid="{630946EC-271A-4879-B17F-964A12066057}"/>
    <cellStyle name="Output 3 2 2 12 2" xfId="39179" xr:uid="{8A3D8785-83C5-41E1-803C-20A749AEEBA9}"/>
    <cellStyle name="Output 3 2 2 12 2 2" xfId="39180" xr:uid="{4105745C-CDAB-4B38-B002-E75081A836CC}"/>
    <cellStyle name="Output 3 2 2 12 3" xfId="39181" xr:uid="{90E45CAF-783F-42DB-9228-ABD70597192E}"/>
    <cellStyle name="Output 3 2 2 13" xfId="39182" xr:uid="{DFF471D7-1FFD-44C1-8B9D-2AB5BD682E78}"/>
    <cellStyle name="Output 3 2 2 13 2" xfId="39183" xr:uid="{61B57FD0-3CCD-4B0A-8D44-81EE60B1A254}"/>
    <cellStyle name="Output 3 2 2 13 2 2" xfId="39184" xr:uid="{50DCFAB0-D7FE-4505-98A7-68EF1D32AF56}"/>
    <cellStyle name="Output 3 2 2 13 3" xfId="39185" xr:uid="{7DBE37C2-F7DA-409D-AC38-F577CB3A779C}"/>
    <cellStyle name="Output 3 2 2 14" xfId="39186" xr:uid="{0FE203CE-E331-49B3-BB81-3FE14C628CCC}"/>
    <cellStyle name="Output 3 2 2 14 2" xfId="39187" xr:uid="{4E3C477E-0F94-44DA-AF19-F6A1D97EA3F5}"/>
    <cellStyle name="Output 3 2 2 14 2 2" xfId="39188" xr:uid="{E2CAEF9C-BE43-496E-A3D7-D2DFE66213C5}"/>
    <cellStyle name="Output 3 2 2 14 3" xfId="39189" xr:uid="{1B99773C-F818-4CF3-9E3E-73EFC73D6C8B}"/>
    <cellStyle name="Output 3 2 2 15" xfId="39190" xr:uid="{ADC82E32-7D5B-4C7B-8EC1-5DDC9C55C658}"/>
    <cellStyle name="Output 3 2 2 15 2" xfId="39191" xr:uid="{AD5A78D5-980C-4672-8290-52BE4084D509}"/>
    <cellStyle name="Output 3 2 2 15 2 2" xfId="39192" xr:uid="{5C1C8E27-ABF4-4ECA-848E-C92DF3B9A306}"/>
    <cellStyle name="Output 3 2 2 15 3" xfId="39193" xr:uid="{EF960625-6297-4418-9179-81A355567051}"/>
    <cellStyle name="Output 3 2 2 16" xfId="39194" xr:uid="{5899F3D6-112B-4E91-AEEF-78BA71C7495B}"/>
    <cellStyle name="Output 3 2 2 16 2" xfId="39195" xr:uid="{55C4527C-CCF0-4542-AD7C-92DED32DAC06}"/>
    <cellStyle name="Output 3 2 2 16 2 2" xfId="39196" xr:uid="{6223DC26-A8F6-4478-88B2-EC9644BDC255}"/>
    <cellStyle name="Output 3 2 2 16 3" xfId="39197" xr:uid="{3CBD8D28-0ACA-4D7A-847B-2FA86108864F}"/>
    <cellStyle name="Output 3 2 2 17" xfId="39198" xr:uid="{C47615F2-9E60-4580-A994-47CDE05120F2}"/>
    <cellStyle name="Output 3 2 2 17 2" xfId="39199" xr:uid="{47FFAC96-353F-4CB5-851E-670C7CD77C65}"/>
    <cellStyle name="Output 3 2 2 17 2 2" xfId="39200" xr:uid="{B16E0885-7ABB-46FE-9D67-5DA18F2EA8E9}"/>
    <cellStyle name="Output 3 2 2 17 3" xfId="39201" xr:uid="{DB598B2F-22DC-4CB3-A3E0-A5E9C73FBEB3}"/>
    <cellStyle name="Output 3 2 2 18" xfId="39202" xr:uid="{2E24B7E9-E611-4CA0-B838-22DAD9078A1C}"/>
    <cellStyle name="Output 3 2 2 18 2" xfId="39203" xr:uid="{3BD0BA1D-8EFF-4946-AC4E-95E535C12BEA}"/>
    <cellStyle name="Output 3 2 2 19" xfId="39204" xr:uid="{4863DB67-0D80-4030-ABAE-3F93C8BBCD1C}"/>
    <cellStyle name="Output 3 2 2 2" xfId="39205" xr:uid="{0197844C-2F3A-4680-AB2B-D0307007767E}"/>
    <cellStyle name="Output 3 2 2 2 10" xfId="39206" xr:uid="{2341BE85-C80D-4828-8F09-041778E7BF59}"/>
    <cellStyle name="Output 3 2 2 2 10 2" xfId="39207" xr:uid="{448FBEDB-6AE4-4F42-9B09-B156B4173CA6}"/>
    <cellStyle name="Output 3 2 2 2 10 2 2" xfId="39208" xr:uid="{FC7C4FF9-40E6-4A35-8326-7B5EA0B471E1}"/>
    <cellStyle name="Output 3 2 2 2 10 3" xfId="39209" xr:uid="{C8B2801E-C20F-4CFB-99DA-74750AD377DA}"/>
    <cellStyle name="Output 3 2 2 2 11" xfId="39210" xr:uid="{C5F110D2-9B99-43BA-A4D7-0732D13E4E5D}"/>
    <cellStyle name="Output 3 2 2 2 11 2" xfId="39211" xr:uid="{0566CAAD-9915-411E-B6D5-8FFFF36A567E}"/>
    <cellStyle name="Output 3 2 2 2 11 2 2" xfId="39212" xr:uid="{F70C8ACD-0546-41F8-99DE-C517F6F41155}"/>
    <cellStyle name="Output 3 2 2 2 11 3" xfId="39213" xr:uid="{8F23D61A-10F4-48B1-95FE-546750B87FB4}"/>
    <cellStyle name="Output 3 2 2 2 12" xfId="39214" xr:uid="{23010552-1FBF-4164-8B80-8821C9E92932}"/>
    <cellStyle name="Output 3 2 2 2 12 2" xfId="39215" xr:uid="{3529CEDD-EB9E-4054-9A55-20162EBE7314}"/>
    <cellStyle name="Output 3 2 2 2 12 2 2" xfId="39216" xr:uid="{A3ABF29F-F7A2-45D1-9996-59A514FD074A}"/>
    <cellStyle name="Output 3 2 2 2 12 3" xfId="39217" xr:uid="{3F6527CF-24C4-486B-9CA5-351846F71C20}"/>
    <cellStyle name="Output 3 2 2 2 13" xfId="39218" xr:uid="{C0C8AF38-6260-4A5A-8936-54135FB61AAD}"/>
    <cellStyle name="Output 3 2 2 2 13 2" xfId="39219" xr:uid="{5D3E2E07-E8E4-4757-ADEE-A34758B346F2}"/>
    <cellStyle name="Output 3 2 2 2 13 2 2" xfId="39220" xr:uid="{93747EDA-9FFE-437D-B8D4-A039A9DAE940}"/>
    <cellStyle name="Output 3 2 2 2 13 3" xfId="39221" xr:uid="{E9FB989A-1089-4E28-97E4-74CEB6A88E85}"/>
    <cellStyle name="Output 3 2 2 2 14" xfId="39222" xr:uid="{0480ED7B-8D5D-4200-8FAD-ED171A2B0A76}"/>
    <cellStyle name="Output 3 2 2 2 14 2" xfId="39223" xr:uid="{D18A3CE7-27AA-429C-BE68-52C4EBF98212}"/>
    <cellStyle name="Output 3 2 2 2 14 2 2" xfId="39224" xr:uid="{68E98876-C1BD-4E75-BA78-716984767FC7}"/>
    <cellStyle name="Output 3 2 2 2 14 3" xfId="39225" xr:uid="{8E26462B-8932-44D2-B8D7-E0DB3B59967B}"/>
    <cellStyle name="Output 3 2 2 2 15" xfId="39226" xr:uid="{DD6AAD3E-D3E9-4B67-8E6C-D12F2F3DDB85}"/>
    <cellStyle name="Output 3 2 2 2 15 2" xfId="39227" xr:uid="{A113AC5C-F289-43BD-9F0C-230D5FDF933E}"/>
    <cellStyle name="Output 3 2 2 2 15 2 2" xfId="39228" xr:uid="{BEE5C713-1D46-4099-87A7-C3395C6F3B52}"/>
    <cellStyle name="Output 3 2 2 2 15 3" xfId="39229" xr:uid="{DC9E8DD4-B885-43DC-8790-CEA8E8314F62}"/>
    <cellStyle name="Output 3 2 2 2 16" xfId="39230" xr:uid="{C796FEDC-97C3-4EA7-BE6E-13BF03AEA566}"/>
    <cellStyle name="Output 3 2 2 2 16 2" xfId="39231" xr:uid="{6D6DAC31-A6F6-43C0-8B0B-C228D638A4C1}"/>
    <cellStyle name="Output 3 2 2 2 16 2 2" xfId="39232" xr:uid="{3E1D1A7E-2014-4ECD-836E-6BC45592481D}"/>
    <cellStyle name="Output 3 2 2 2 16 3" xfId="39233" xr:uid="{3224268B-BE5B-44B9-AE3F-BA582B4253B0}"/>
    <cellStyle name="Output 3 2 2 2 17" xfId="39234" xr:uid="{5D9DD0B0-01AB-4500-B2FD-1CF586E6BE69}"/>
    <cellStyle name="Output 3 2 2 2 17 2" xfId="39235" xr:uid="{24933309-FFFC-4BB5-A6A9-67A4BD27E61C}"/>
    <cellStyle name="Output 3 2 2 2 17 2 2" xfId="39236" xr:uid="{10BD259F-EAC8-4243-B852-138CF15CA788}"/>
    <cellStyle name="Output 3 2 2 2 17 3" xfId="39237" xr:uid="{F2ED605C-D5E9-4789-B776-71CD954852F5}"/>
    <cellStyle name="Output 3 2 2 2 18" xfId="39238" xr:uid="{A5CB959F-EA83-4B29-9003-10841626E492}"/>
    <cellStyle name="Output 3 2 2 2 18 2" xfId="39239" xr:uid="{33548745-4B8F-4668-B19B-95C29C0027A3}"/>
    <cellStyle name="Output 3 2 2 2 18 2 2" xfId="39240" xr:uid="{B307E40D-4AEE-4282-8FB4-8C955AE96A19}"/>
    <cellStyle name="Output 3 2 2 2 18 3" xfId="39241" xr:uid="{7BF0A054-84E4-498A-AA7F-1C7CD9607F3C}"/>
    <cellStyle name="Output 3 2 2 2 19" xfId="39242" xr:uid="{16CF45C6-D389-444D-BB7C-A82EA3057E8B}"/>
    <cellStyle name="Output 3 2 2 2 19 2" xfId="39243" xr:uid="{41825340-C150-49BF-A26C-8FF0A0768EF6}"/>
    <cellStyle name="Output 3 2 2 2 19 2 2" xfId="39244" xr:uid="{6FCBAA07-19B5-4B9F-85FD-C166C11666DA}"/>
    <cellStyle name="Output 3 2 2 2 19 3" xfId="39245" xr:uid="{D91D1CF5-B18E-4913-B7FD-85F2620C6390}"/>
    <cellStyle name="Output 3 2 2 2 2" xfId="39246" xr:uid="{D45A72C7-9D98-46C5-B9E2-D96D24880DA4}"/>
    <cellStyle name="Output 3 2 2 2 2 2" xfId="39247" xr:uid="{C5C12AED-A82B-46C8-AA04-9350FEB45951}"/>
    <cellStyle name="Output 3 2 2 2 2 2 2" xfId="39248" xr:uid="{948C0A85-6F5A-42BB-9DC9-4BE45759DC32}"/>
    <cellStyle name="Output 3 2 2 2 2 2 3" xfId="39249" xr:uid="{DF33688D-0043-4C86-8B58-3B3ABE44D69D}"/>
    <cellStyle name="Output 3 2 2 2 2 3" xfId="39250" xr:uid="{93F5A25B-1F2F-401A-815C-B7DD51E8FCB2}"/>
    <cellStyle name="Output 3 2 2 2 2 3 2" xfId="39251" xr:uid="{EA7427D3-0F2E-40B3-86B1-E375696BC78A}"/>
    <cellStyle name="Output 3 2 2 2 2 4" xfId="39252" xr:uid="{4B924A58-0557-4147-ADCB-91506882A903}"/>
    <cellStyle name="Output 3 2 2 2 20" xfId="39253" xr:uid="{865DC150-A43C-43A2-A20A-2A07EEB18184}"/>
    <cellStyle name="Output 3 2 2 2 20 2" xfId="39254" xr:uid="{A65C233D-1469-4A3B-8362-D4B8454BBB31}"/>
    <cellStyle name="Output 3 2 2 2 20 2 2" xfId="39255" xr:uid="{A4B453D5-DEF7-4EDE-BD8B-94EB2E665C64}"/>
    <cellStyle name="Output 3 2 2 2 20 3" xfId="39256" xr:uid="{F1FC3C1C-2B40-41F4-ACE4-E8DA7AEF1915}"/>
    <cellStyle name="Output 3 2 2 2 21" xfId="39257" xr:uid="{51456B84-C8F7-4CDC-AA61-F177531A2EDA}"/>
    <cellStyle name="Output 3 2 2 2 21 2" xfId="39258" xr:uid="{FCF482E6-67A4-470A-AB1B-7696C560229A}"/>
    <cellStyle name="Output 3 2 2 2 22" xfId="39259" xr:uid="{3CDAA96D-2CE3-422C-93E9-9B05C638D79E}"/>
    <cellStyle name="Output 3 2 2 2 23" xfId="39260" xr:uid="{63E8D995-EF19-4EA4-BED0-70C8DDC8AAA8}"/>
    <cellStyle name="Output 3 2 2 2 3" xfId="39261" xr:uid="{6939BB51-038C-4D9A-A254-84A7C6026B42}"/>
    <cellStyle name="Output 3 2 2 2 3 2" xfId="39262" xr:uid="{88F3324C-E4D4-449A-8069-22B361B30615}"/>
    <cellStyle name="Output 3 2 2 2 3 2 2" xfId="39263" xr:uid="{33442EC8-3A3F-442D-8D56-351A9FFBA8B5}"/>
    <cellStyle name="Output 3 2 2 2 3 3" xfId="39264" xr:uid="{9F43EEE8-07E3-44D6-ADAE-26F498B882CA}"/>
    <cellStyle name="Output 3 2 2 2 3 4" xfId="39265" xr:uid="{275E4538-FF35-4792-B2B5-041EE8F47086}"/>
    <cellStyle name="Output 3 2 2 2 4" xfId="39266" xr:uid="{E774DBE7-D69F-406D-AD78-32C84F3B0137}"/>
    <cellStyle name="Output 3 2 2 2 4 2" xfId="39267" xr:uid="{D643C471-F31D-4EFC-82BD-6A6F309C9CB0}"/>
    <cellStyle name="Output 3 2 2 2 4 2 2" xfId="39268" xr:uid="{7AB7F38B-A375-4973-8C8E-5CB47E9F3B87}"/>
    <cellStyle name="Output 3 2 2 2 4 3" xfId="39269" xr:uid="{94233D81-8100-45F0-AA47-64AD0A28BF43}"/>
    <cellStyle name="Output 3 2 2 2 4 4" xfId="39270" xr:uid="{A511EE5A-6728-454E-B261-72A5C98E8491}"/>
    <cellStyle name="Output 3 2 2 2 5" xfId="39271" xr:uid="{327FD1E2-4B88-4E74-BF95-9A3CD8F5E24D}"/>
    <cellStyle name="Output 3 2 2 2 5 2" xfId="39272" xr:uid="{562021D1-876C-4B36-A5A7-A0FD55160E18}"/>
    <cellStyle name="Output 3 2 2 2 5 2 2" xfId="39273" xr:uid="{65A3C484-A9D8-4EE9-9050-0688B9CD9FE1}"/>
    <cellStyle name="Output 3 2 2 2 5 3" xfId="39274" xr:uid="{BDED8759-7057-418D-8AFD-AD83512F19B1}"/>
    <cellStyle name="Output 3 2 2 2 6" xfId="39275" xr:uid="{6043453E-9FA3-40C7-8115-DEFC6033EDC4}"/>
    <cellStyle name="Output 3 2 2 2 6 2" xfId="39276" xr:uid="{29B49E4E-16B6-4DCF-B1B6-342438D54420}"/>
    <cellStyle name="Output 3 2 2 2 6 2 2" xfId="39277" xr:uid="{5273333F-0E3C-4D94-BC3B-C9479AC88519}"/>
    <cellStyle name="Output 3 2 2 2 6 3" xfId="39278" xr:uid="{0518C6AC-8150-4FDB-9C21-E1642791986B}"/>
    <cellStyle name="Output 3 2 2 2 7" xfId="39279" xr:uid="{D730C17C-0DFE-42AC-904D-6A7E8758598D}"/>
    <cellStyle name="Output 3 2 2 2 7 2" xfId="39280" xr:uid="{6E8C123E-171D-431C-AC18-27C2B836CD5E}"/>
    <cellStyle name="Output 3 2 2 2 7 2 2" xfId="39281" xr:uid="{4EA9B48A-8039-4DE7-8E7B-11BC9FC9C9B5}"/>
    <cellStyle name="Output 3 2 2 2 7 3" xfId="39282" xr:uid="{465152D3-4597-4653-880F-092C35B6E91E}"/>
    <cellStyle name="Output 3 2 2 2 8" xfId="39283" xr:uid="{9348997F-552A-49DC-973B-4EF69153A5C7}"/>
    <cellStyle name="Output 3 2 2 2 8 2" xfId="39284" xr:uid="{9D31A243-8FDD-4CAA-B627-4CFB72A6D23A}"/>
    <cellStyle name="Output 3 2 2 2 8 2 2" xfId="39285" xr:uid="{D1CDDD87-92CC-4C3E-AC38-D8A0BA870A60}"/>
    <cellStyle name="Output 3 2 2 2 8 3" xfId="39286" xr:uid="{6376A410-A92C-4425-8FC4-D81E820EBBC8}"/>
    <cellStyle name="Output 3 2 2 2 9" xfId="39287" xr:uid="{56BC6577-4E8F-44F5-AEBC-2032E5856AAB}"/>
    <cellStyle name="Output 3 2 2 2 9 2" xfId="39288" xr:uid="{EA0CBCE8-F1EA-4E2B-A8B6-834E8A696F1E}"/>
    <cellStyle name="Output 3 2 2 2 9 2 2" xfId="39289" xr:uid="{5261EBDD-FFD1-4474-89F0-93B056E114EE}"/>
    <cellStyle name="Output 3 2 2 2 9 3" xfId="39290" xr:uid="{AFC4791F-8F00-4E59-858D-CDF6428CCEC8}"/>
    <cellStyle name="Output 3 2 2 20" xfId="39291" xr:uid="{31FA1C55-3EFF-4B4F-B12D-75184A81CEF1}"/>
    <cellStyle name="Output 3 2 2 3" xfId="39292" xr:uid="{836CA7C4-0696-47EE-BCD5-A3C1E1A91C33}"/>
    <cellStyle name="Output 3 2 2 3 2" xfId="39293" xr:uid="{97196FBC-8C3D-49C0-A473-E02CB2AD0BF4}"/>
    <cellStyle name="Output 3 2 2 3 2 2" xfId="39294" xr:uid="{9AD2572B-D6E7-4C7B-802C-0B5947C7B3DD}"/>
    <cellStyle name="Output 3 2 2 3 2 3" xfId="39295" xr:uid="{5DB58861-1772-4B24-8DCD-40F0D55E6578}"/>
    <cellStyle name="Output 3 2 2 3 3" xfId="39296" xr:uid="{1FFD4BC7-E9B4-4285-B4AE-2CFD58B7F624}"/>
    <cellStyle name="Output 3 2 2 3 3 2" xfId="39297" xr:uid="{4AC113B4-6EA2-42D3-84FF-CE9AAF069CBF}"/>
    <cellStyle name="Output 3 2 2 3 4" xfId="39298" xr:uid="{AC34A0FB-4F58-412B-A6EF-14F35CD1C4A8}"/>
    <cellStyle name="Output 3 2 2 4" xfId="39299" xr:uid="{9B529362-B343-4221-959D-6D55CBCBE941}"/>
    <cellStyle name="Output 3 2 2 4 2" xfId="39300" xr:uid="{C567D0F6-02D8-4A45-A664-5DC06A03CCDD}"/>
    <cellStyle name="Output 3 2 2 4 2 2" xfId="39301" xr:uid="{0EDB8B7B-3BAC-4F36-8196-92903B756B02}"/>
    <cellStyle name="Output 3 2 2 4 3" xfId="39302" xr:uid="{BEB0F25D-953F-4DD1-B4BD-A68CE83461A4}"/>
    <cellStyle name="Output 3 2 2 4 4" xfId="39303" xr:uid="{C9BD7C12-9EF0-4588-9FCC-CE17BA60910E}"/>
    <cellStyle name="Output 3 2 2 5" xfId="39304" xr:uid="{BF6203D4-8904-427B-A091-84E46E5F738F}"/>
    <cellStyle name="Output 3 2 2 5 2" xfId="39305" xr:uid="{F2C64DFC-73A6-4C51-98CC-4D63395C389F}"/>
    <cellStyle name="Output 3 2 2 5 2 2" xfId="39306" xr:uid="{F5624B0C-C197-436D-9532-49A4841DB407}"/>
    <cellStyle name="Output 3 2 2 5 3" xfId="39307" xr:uid="{B9A3E8B6-6357-4BE5-BE19-E0DE1A13CA33}"/>
    <cellStyle name="Output 3 2 2 5 4" xfId="39308" xr:uid="{24C0E91F-8479-4E78-80C6-FE268EF709E5}"/>
    <cellStyle name="Output 3 2 2 6" xfId="39309" xr:uid="{40187261-0B7B-40ED-BDD3-46C587B61A56}"/>
    <cellStyle name="Output 3 2 2 6 2" xfId="39310" xr:uid="{8847CB5C-CCC9-4510-A87B-C5036C811933}"/>
    <cellStyle name="Output 3 2 2 6 2 2" xfId="39311" xr:uid="{5D678FE5-C3B1-4B9E-A381-E6D8A48F01A0}"/>
    <cellStyle name="Output 3 2 2 6 3" xfId="39312" xr:uid="{03F2E88B-A85E-440F-BD58-AE24C9483D2A}"/>
    <cellStyle name="Output 3 2 2 7" xfId="39313" xr:uid="{19612FB2-1F17-4B30-8F19-915DC9D1876B}"/>
    <cellStyle name="Output 3 2 2 7 2" xfId="39314" xr:uid="{3D5BD51F-F0D6-410B-ACEF-6A8F4E289B6A}"/>
    <cellStyle name="Output 3 2 2 7 2 2" xfId="39315" xr:uid="{0E6A0F2D-7F45-4FF5-9CEA-A0009EC8FE95}"/>
    <cellStyle name="Output 3 2 2 7 3" xfId="39316" xr:uid="{1B076B2B-CD8E-4CF7-9848-E634D22F2A1E}"/>
    <cellStyle name="Output 3 2 2 8" xfId="39317" xr:uid="{92D6C9A8-50C2-4849-AEB3-D85D29201F4C}"/>
    <cellStyle name="Output 3 2 2 8 2" xfId="39318" xr:uid="{33E7E3F2-720F-4666-96F8-1E448B8D3F94}"/>
    <cellStyle name="Output 3 2 2 8 2 2" xfId="39319" xr:uid="{7B1A180F-C913-457C-9761-71037A2B4B95}"/>
    <cellStyle name="Output 3 2 2 8 3" xfId="39320" xr:uid="{FDE4870A-FFF0-4D14-873A-52F465507FED}"/>
    <cellStyle name="Output 3 2 2 9" xfId="39321" xr:uid="{8AB52453-EADD-42D8-A5EC-B50CBC29C2DC}"/>
    <cellStyle name="Output 3 2 2 9 2" xfId="39322" xr:uid="{88AD9857-B517-4B07-A789-C1F9E4EA46B1}"/>
    <cellStyle name="Output 3 2 2 9 2 2" xfId="39323" xr:uid="{62F9D412-D3DA-4D72-9F59-ADCEABCEE0AD}"/>
    <cellStyle name="Output 3 2 2 9 3" xfId="39324" xr:uid="{473E04CD-523A-4FDD-9EE3-CB593D2A66F2}"/>
    <cellStyle name="Output 3 2 20" xfId="39325" xr:uid="{21559C91-1495-4739-B2E9-EF03D7DDA0A3}"/>
    <cellStyle name="Output 3 2 20 2" xfId="39326" xr:uid="{22F0737B-0F8F-4419-A768-D261C494FDAD}"/>
    <cellStyle name="Output 3 2 20 2 2" xfId="39327" xr:uid="{F2D12414-3EF4-4DE7-84B3-07232CD94966}"/>
    <cellStyle name="Output 3 2 20 3" xfId="39328" xr:uid="{5C24DD5E-1437-4297-BD36-FB575154570F}"/>
    <cellStyle name="Output 3 2 21" xfId="39329" xr:uid="{D90D8036-1824-49C8-9A80-F76DFABE7296}"/>
    <cellStyle name="Output 3 2 21 2" xfId="39330" xr:uid="{4F557181-48C0-4DBD-9D2A-4BEA330B9B91}"/>
    <cellStyle name="Output 3 2 22" xfId="39331" xr:uid="{24D98352-9967-4039-840D-5979DF38FFBB}"/>
    <cellStyle name="Output 3 2 23" xfId="39332" xr:uid="{842A6769-E89A-420D-88D0-67D6AF1AB734}"/>
    <cellStyle name="Output 3 2 3" xfId="39333" xr:uid="{E04194B1-FE97-4E8D-A886-FF6F32180124}"/>
    <cellStyle name="Output 3 2 3 10" xfId="39334" xr:uid="{30ABAA7A-D19C-4C0D-83BA-DB4FF0833025}"/>
    <cellStyle name="Output 3 2 3 10 2" xfId="39335" xr:uid="{AA8D049F-7FDB-40B7-8F48-B91DBEE0DE26}"/>
    <cellStyle name="Output 3 2 3 10 2 2" xfId="39336" xr:uid="{B10A1343-80DC-4963-B1D5-905C73C91F63}"/>
    <cellStyle name="Output 3 2 3 10 3" xfId="39337" xr:uid="{C47F7A0D-8013-43E2-B692-3A528ADF160C}"/>
    <cellStyle name="Output 3 2 3 11" xfId="39338" xr:uid="{6543ADCF-AF70-4104-B04A-45E1E92A4CD7}"/>
    <cellStyle name="Output 3 2 3 11 2" xfId="39339" xr:uid="{77759DDC-A29B-4C1D-84B9-AEF9358273B0}"/>
    <cellStyle name="Output 3 2 3 11 2 2" xfId="39340" xr:uid="{025442DC-DD6A-443E-A29A-2FF5942AFE65}"/>
    <cellStyle name="Output 3 2 3 11 3" xfId="39341" xr:uid="{026E230C-67A2-4D9E-972F-2868B5AD290F}"/>
    <cellStyle name="Output 3 2 3 12" xfId="39342" xr:uid="{844EFD89-00D1-48AD-B8AB-1C6C5877AB8F}"/>
    <cellStyle name="Output 3 2 3 12 2" xfId="39343" xr:uid="{1947C0AE-C719-40A5-9171-BF85465BD935}"/>
    <cellStyle name="Output 3 2 3 12 2 2" xfId="39344" xr:uid="{DFA3AE14-9FE5-4B11-9CA8-64FEE265CB6E}"/>
    <cellStyle name="Output 3 2 3 12 3" xfId="39345" xr:uid="{1952EC5B-E9BB-4B5D-821A-77D707ABFB44}"/>
    <cellStyle name="Output 3 2 3 13" xfId="39346" xr:uid="{9707B563-2A8B-4DA2-A733-19D4B0F975E5}"/>
    <cellStyle name="Output 3 2 3 13 2" xfId="39347" xr:uid="{F6C799D9-D547-4EF2-982B-EFD1E2348914}"/>
    <cellStyle name="Output 3 2 3 13 2 2" xfId="39348" xr:uid="{0583E3E5-2B0D-4469-A635-8F04D988EFCE}"/>
    <cellStyle name="Output 3 2 3 13 3" xfId="39349" xr:uid="{29585C41-C91A-45AD-80B6-E290A6F4FB60}"/>
    <cellStyle name="Output 3 2 3 14" xfId="39350" xr:uid="{9C617EE1-784B-4E57-ACC9-8C1971161745}"/>
    <cellStyle name="Output 3 2 3 14 2" xfId="39351" xr:uid="{157A40C7-CA01-41E7-91D6-A084814C1E20}"/>
    <cellStyle name="Output 3 2 3 14 2 2" xfId="39352" xr:uid="{6A6F46AE-DE96-48E2-8AFE-6CF22BD05B25}"/>
    <cellStyle name="Output 3 2 3 14 3" xfId="39353" xr:uid="{FCF77FA5-153F-4F0E-901F-F6E183E34D28}"/>
    <cellStyle name="Output 3 2 3 15" xfId="39354" xr:uid="{E901E2D3-63DC-470D-859B-C3C636EE958F}"/>
    <cellStyle name="Output 3 2 3 15 2" xfId="39355" xr:uid="{0823BDF3-3A2C-4E68-8CD4-FC3F251515F7}"/>
    <cellStyle name="Output 3 2 3 15 2 2" xfId="39356" xr:uid="{E7D64701-582A-4822-8757-EDE8B2616403}"/>
    <cellStyle name="Output 3 2 3 15 3" xfId="39357" xr:uid="{A976EBEF-F3E1-4D43-8EAC-41AA56BE824B}"/>
    <cellStyle name="Output 3 2 3 16" xfId="39358" xr:uid="{81075B54-20F5-4867-BC66-0D6C05C3A868}"/>
    <cellStyle name="Output 3 2 3 16 2" xfId="39359" xr:uid="{553DA435-296F-4AD1-807E-261504D2B253}"/>
    <cellStyle name="Output 3 2 3 16 2 2" xfId="39360" xr:uid="{10696BAE-CAB4-4F26-AD47-0A7A4B91B7A3}"/>
    <cellStyle name="Output 3 2 3 16 3" xfId="39361" xr:uid="{0C8CF4B3-B223-470E-9B42-C6DF0B63E69C}"/>
    <cellStyle name="Output 3 2 3 17" xfId="39362" xr:uid="{E825164D-53BF-40C2-9A2E-AF09B423FFA5}"/>
    <cellStyle name="Output 3 2 3 17 2" xfId="39363" xr:uid="{1A8FE1AF-6586-4B07-8413-E019E4CAEBB4}"/>
    <cellStyle name="Output 3 2 3 17 2 2" xfId="39364" xr:uid="{D69246A4-30C6-4AAE-8A60-99616675905B}"/>
    <cellStyle name="Output 3 2 3 17 3" xfId="39365" xr:uid="{8EFFDBFD-8E8B-4A8F-BBBD-26EB8F4824C5}"/>
    <cellStyle name="Output 3 2 3 18" xfId="39366" xr:uid="{706EDC1C-8E1A-4805-B069-C482DBB3642B}"/>
    <cellStyle name="Output 3 2 3 18 2" xfId="39367" xr:uid="{3FDBB7AE-7A78-4024-8A12-6072D6EC1203}"/>
    <cellStyle name="Output 3 2 3 19" xfId="39368" xr:uid="{B95C12C8-F8C2-4BB0-8E71-19E173D78305}"/>
    <cellStyle name="Output 3 2 3 2" xfId="39369" xr:uid="{30D8AA4A-0090-4CEF-AE4F-F19BFA2C2DA8}"/>
    <cellStyle name="Output 3 2 3 2 10" xfId="39370" xr:uid="{9A88BE08-FF5C-4480-9FD9-012B240FAE40}"/>
    <cellStyle name="Output 3 2 3 2 10 2" xfId="39371" xr:uid="{B426C6CD-03C0-49D7-AB15-3C710F2FF134}"/>
    <cellStyle name="Output 3 2 3 2 10 2 2" xfId="39372" xr:uid="{DD47A742-1206-4E27-BFE9-F5A47CA640C9}"/>
    <cellStyle name="Output 3 2 3 2 10 3" xfId="39373" xr:uid="{D4B47CF5-8436-4471-845E-B122E2C2A313}"/>
    <cellStyle name="Output 3 2 3 2 11" xfId="39374" xr:uid="{3B3F126C-5553-4604-AA20-1C7A09F967D3}"/>
    <cellStyle name="Output 3 2 3 2 11 2" xfId="39375" xr:uid="{59DD54C9-7B78-44E0-A775-DE6C18156F7A}"/>
    <cellStyle name="Output 3 2 3 2 11 2 2" xfId="39376" xr:uid="{A6669816-043B-48C1-954E-EA3E25788786}"/>
    <cellStyle name="Output 3 2 3 2 11 3" xfId="39377" xr:uid="{E0B77A33-C1AA-43DB-B6CC-3FD649F0E7B9}"/>
    <cellStyle name="Output 3 2 3 2 12" xfId="39378" xr:uid="{A8A71924-6DF1-42BE-888A-3557154A73EC}"/>
    <cellStyle name="Output 3 2 3 2 12 2" xfId="39379" xr:uid="{AC382A91-AE20-4156-8C0D-48379516A95E}"/>
    <cellStyle name="Output 3 2 3 2 12 2 2" xfId="39380" xr:uid="{87C97DF5-CF70-4D6E-9E3C-59814C3DB5FC}"/>
    <cellStyle name="Output 3 2 3 2 12 3" xfId="39381" xr:uid="{43CCE232-A177-41B8-A989-AB0EA724BDD2}"/>
    <cellStyle name="Output 3 2 3 2 13" xfId="39382" xr:uid="{C96945FE-ABDD-4ADF-A9EA-2E9C0A0E5DF5}"/>
    <cellStyle name="Output 3 2 3 2 13 2" xfId="39383" xr:uid="{D0551E96-A5AD-4567-8D7E-BE5FA377992D}"/>
    <cellStyle name="Output 3 2 3 2 13 2 2" xfId="39384" xr:uid="{CEC201EB-F05B-499B-8A1C-DA5E137DA530}"/>
    <cellStyle name="Output 3 2 3 2 13 3" xfId="39385" xr:uid="{99E0F90B-01C7-4EAD-93A1-70244CA318CF}"/>
    <cellStyle name="Output 3 2 3 2 14" xfId="39386" xr:uid="{2F1B5FFA-124F-4BD5-995E-537BB17F7DDA}"/>
    <cellStyle name="Output 3 2 3 2 14 2" xfId="39387" xr:uid="{58BFA4A2-CD45-46C8-81FD-3A270E4C309A}"/>
    <cellStyle name="Output 3 2 3 2 14 2 2" xfId="39388" xr:uid="{9431032F-FF78-4341-AFB4-04FB73B03549}"/>
    <cellStyle name="Output 3 2 3 2 14 3" xfId="39389" xr:uid="{447AF3CC-2634-4E31-9D4B-937A93ED3C21}"/>
    <cellStyle name="Output 3 2 3 2 15" xfId="39390" xr:uid="{8269C222-A040-4170-82DF-FE1EDA9E7F38}"/>
    <cellStyle name="Output 3 2 3 2 15 2" xfId="39391" xr:uid="{D170260D-51B1-4E6C-9E7D-562EAF0D4078}"/>
    <cellStyle name="Output 3 2 3 2 15 2 2" xfId="39392" xr:uid="{743C43B6-3058-4CCE-9A73-F5165590EC11}"/>
    <cellStyle name="Output 3 2 3 2 15 3" xfId="39393" xr:uid="{B917AA19-D910-4017-9C23-15AAE610E447}"/>
    <cellStyle name="Output 3 2 3 2 16" xfId="39394" xr:uid="{10D64FA2-362E-42D8-A598-63662A794033}"/>
    <cellStyle name="Output 3 2 3 2 16 2" xfId="39395" xr:uid="{3922BFBE-E464-4AAD-AD17-88E67073F400}"/>
    <cellStyle name="Output 3 2 3 2 16 2 2" xfId="39396" xr:uid="{80AC4A87-CCEC-40D4-AF06-84D28CECBCF6}"/>
    <cellStyle name="Output 3 2 3 2 16 3" xfId="39397" xr:uid="{897AFCAA-1147-4ADD-B062-3EC7B9A9725B}"/>
    <cellStyle name="Output 3 2 3 2 17" xfId="39398" xr:uid="{A701DCB4-6D8F-4D20-87B8-4622BD5A7654}"/>
    <cellStyle name="Output 3 2 3 2 17 2" xfId="39399" xr:uid="{008E8EB2-777B-4884-B773-5035297C205D}"/>
    <cellStyle name="Output 3 2 3 2 17 2 2" xfId="39400" xr:uid="{10341B53-1B5F-4AD6-A9EF-CB9364CBBDB4}"/>
    <cellStyle name="Output 3 2 3 2 17 3" xfId="39401" xr:uid="{207D24CC-EDF4-49FA-A0DA-AB70D347E5EF}"/>
    <cellStyle name="Output 3 2 3 2 18" xfId="39402" xr:uid="{8CC6EDE1-8409-406A-93F1-77A1AC29878C}"/>
    <cellStyle name="Output 3 2 3 2 18 2" xfId="39403" xr:uid="{0C9BC1AC-242E-4FEB-9FFA-CBC5CFBCCD6B}"/>
    <cellStyle name="Output 3 2 3 2 18 2 2" xfId="39404" xr:uid="{E814BDBE-65E9-4A02-9869-00D44B9C9739}"/>
    <cellStyle name="Output 3 2 3 2 18 3" xfId="39405" xr:uid="{95A46B8A-4AAF-4D8E-9A5A-718E748B5D12}"/>
    <cellStyle name="Output 3 2 3 2 19" xfId="39406" xr:uid="{6917698B-D490-48B6-AD7A-4A12F53EF137}"/>
    <cellStyle name="Output 3 2 3 2 19 2" xfId="39407" xr:uid="{BFBAA938-1CD4-4FF4-A4F4-D010F127A4D8}"/>
    <cellStyle name="Output 3 2 3 2 19 2 2" xfId="39408" xr:uid="{D72B30EC-9E8A-4CEC-AF4B-CB7ED8FB5233}"/>
    <cellStyle name="Output 3 2 3 2 19 3" xfId="39409" xr:uid="{4E57703D-782E-47F1-9F7B-1E42AC8F4CF8}"/>
    <cellStyle name="Output 3 2 3 2 2" xfId="39410" xr:uid="{FB71187C-C336-40C7-8535-E2948E26794B}"/>
    <cellStyle name="Output 3 2 3 2 2 2" xfId="39411" xr:uid="{B09BD012-BA64-4991-B578-6B9BD55CBC0F}"/>
    <cellStyle name="Output 3 2 3 2 2 2 2" xfId="39412" xr:uid="{35C1DDAA-00C3-48AE-BED8-FAE74A9B1C16}"/>
    <cellStyle name="Output 3 2 3 2 2 3" xfId="39413" xr:uid="{DF377DFF-BE41-49A4-A083-793B913F078F}"/>
    <cellStyle name="Output 3 2 3 2 2 4" xfId="39414" xr:uid="{4379DEC1-78EA-4574-AA93-F96124298E43}"/>
    <cellStyle name="Output 3 2 3 2 20" xfId="39415" xr:uid="{B0F85D78-0695-429F-B321-9BB3D925119F}"/>
    <cellStyle name="Output 3 2 3 2 20 2" xfId="39416" xr:uid="{29E3192A-B9ED-4C4B-93F7-08BDDE3E1602}"/>
    <cellStyle name="Output 3 2 3 2 20 2 2" xfId="39417" xr:uid="{195D837B-EBA1-4CD2-A6FB-F38FBF504B01}"/>
    <cellStyle name="Output 3 2 3 2 20 3" xfId="39418" xr:uid="{F52E34CC-373D-496B-82E9-1EF29648C36E}"/>
    <cellStyle name="Output 3 2 3 2 21" xfId="39419" xr:uid="{1775F2AC-C2AC-4667-9D29-37E5A9D1C72D}"/>
    <cellStyle name="Output 3 2 3 2 21 2" xfId="39420" xr:uid="{A284B81D-1A27-44ED-9159-2F7F35C753B2}"/>
    <cellStyle name="Output 3 2 3 2 22" xfId="39421" xr:uid="{2C3AFC09-3D59-42F2-A4CF-1811EE04F7D0}"/>
    <cellStyle name="Output 3 2 3 2 23" xfId="39422" xr:uid="{0A18DB4D-D97B-4C7A-B31A-0C6960F810F6}"/>
    <cellStyle name="Output 3 2 3 2 3" xfId="39423" xr:uid="{8DA2DDD4-63B7-44CD-BC47-94F448184D5E}"/>
    <cellStyle name="Output 3 2 3 2 3 2" xfId="39424" xr:uid="{59B3D820-92BA-4EB2-B751-B24F3CD9918D}"/>
    <cellStyle name="Output 3 2 3 2 3 2 2" xfId="39425" xr:uid="{95D07325-BAD8-4F45-B44D-1701D96011C3}"/>
    <cellStyle name="Output 3 2 3 2 3 3" xfId="39426" xr:uid="{57E27A3D-80AD-48F2-8D8D-2A117EF3C9FC}"/>
    <cellStyle name="Output 3 2 3 2 3 4" xfId="39427" xr:uid="{43711531-5BEC-41DD-8F19-074BB879DA94}"/>
    <cellStyle name="Output 3 2 3 2 4" xfId="39428" xr:uid="{4E0E7D27-7BA6-431C-85D8-607AABA692FE}"/>
    <cellStyle name="Output 3 2 3 2 4 2" xfId="39429" xr:uid="{5E841D52-B6BF-4EB9-9A0B-D7BF69495D1C}"/>
    <cellStyle name="Output 3 2 3 2 4 2 2" xfId="39430" xr:uid="{F62C9473-45DE-4556-B1D8-AAD0BCCD9F52}"/>
    <cellStyle name="Output 3 2 3 2 4 3" xfId="39431" xr:uid="{8E2A76EE-06E7-424E-8CE9-AB42A3D94B93}"/>
    <cellStyle name="Output 3 2 3 2 5" xfId="39432" xr:uid="{2B5937B3-B74F-45F0-AB9B-7D2A7938EE3E}"/>
    <cellStyle name="Output 3 2 3 2 5 2" xfId="39433" xr:uid="{7CDC3ADA-6BC7-4292-9999-C63A1D7EF2BB}"/>
    <cellStyle name="Output 3 2 3 2 5 2 2" xfId="39434" xr:uid="{EA215892-692B-4BBB-8F21-AFAD38873CC2}"/>
    <cellStyle name="Output 3 2 3 2 5 3" xfId="39435" xr:uid="{AD7C9DE7-F23B-4A44-8761-070A716D8A49}"/>
    <cellStyle name="Output 3 2 3 2 6" xfId="39436" xr:uid="{A6659A96-A7ED-4DC2-AE1E-E7AF0232D13B}"/>
    <cellStyle name="Output 3 2 3 2 6 2" xfId="39437" xr:uid="{AA208F2E-B979-4FF5-A0E6-8BA2DE9AB9D9}"/>
    <cellStyle name="Output 3 2 3 2 6 2 2" xfId="39438" xr:uid="{2F7687C8-7123-45F4-9C95-EDC587367F9E}"/>
    <cellStyle name="Output 3 2 3 2 6 3" xfId="39439" xr:uid="{D3C96662-3B0F-4553-92DF-576867B97CD3}"/>
    <cellStyle name="Output 3 2 3 2 7" xfId="39440" xr:uid="{7B6A7DA8-691B-46A6-A6E2-5DA1B0FE3786}"/>
    <cellStyle name="Output 3 2 3 2 7 2" xfId="39441" xr:uid="{9AF506AB-E83B-42B5-A0B2-DC2EBCEA8CA2}"/>
    <cellStyle name="Output 3 2 3 2 7 2 2" xfId="39442" xr:uid="{130FD5F9-4641-466D-801A-5447C3B72F38}"/>
    <cellStyle name="Output 3 2 3 2 7 3" xfId="39443" xr:uid="{58001C26-A1B3-4F95-83A4-D2808D6AEB0A}"/>
    <cellStyle name="Output 3 2 3 2 8" xfId="39444" xr:uid="{C4A1A32A-7AAC-49E0-A820-F8DE34170031}"/>
    <cellStyle name="Output 3 2 3 2 8 2" xfId="39445" xr:uid="{E319617C-E749-431B-AE10-F33F6B9E5E47}"/>
    <cellStyle name="Output 3 2 3 2 8 2 2" xfId="39446" xr:uid="{0C8BC6AB-1F88-442A-B0F0-B37BD463A487}"/>
    <cellStyle name="Output 3 2 3 2 8 3" xfId="39447" xr:uid="{18D59C15-5833-4B0D-BAA2-4EEFAE81CC5E}"/>
    <cellStyle name="Output 3 2 3 2 9" xfId="39448" xr:uid="{0759F8BB-42AF-47A8-8AD2-A63E166190D5}"/>
    <cellStyle name="Output 3 2 3 2 9 2" xfId="39449" xr:uid="{943BABB4-C555-4448-880F-56BBC1508B70}"/>
    <cellStyle name="Output 3 2 3 2 9 2 2" xfId="39450" xr:uid="{9B5C70D9-ECE9-44AC-BF99-3930AA419093}"/>
    <cellStyle name="Output 3 2 3 2 9 3" xfId="39451" xr:uid="{5F86E6D0-C3EA-4C88-AF68-8A316B95E2E0}"/>
    <cellStyle name="Output 3 2 3 20" xfId="39452" xr:uid="{A5B113BA-A1D4-4423-8DB2-9B89D50B0820}"/>
    <cellStyle name="Output 3 2 3 3" xfId="39453" xr:uid="{1F8F1B66-1CA2-48A9-B775-6E55CDCC8951}"/>
    <cellStyle name="Output 3 2 3 3 2" xfId="39454" xr:uid="{7F781E5A-67FF-4132-8606-CD473FA1AC32}"/>
    <cellStyle name="Output 3 2 3 3 2 2" xfId="39455" xr:uid="{9C3E8118-C278-4795-8796-A2A212DEB6FF}"/>
    <cellStyle name="Output 3 2 3 3 3" xfId="39456" xr:uid="{6EC32F79-4BE0-48D7-99AB-55ECBFFC35A5}"/>
    <cellStyle name="Output 3 2 3 3 4" xfId="39457" xr:uid="{383920BD-0285-4388-AD56-A2360845F359}"/>
    <cellStyle name="Output 3 2 3 4" xfId="39458" xr:uid="{2852F146-4357-4F30-8916-4928723FEEC8}"/>
    <cellStyle name="Output 3 2 3 4 2" xfId="39459" xr:uid="{923837C4-D53F-4214-BD2C-BBBE761009C5}"/>
    <cellStyle name="Output 3 2 3 4 2 2" xfId="39460" xr:uid="{8F9A73FD-1E49-4A90-AD8D-AB85551AE405}"/>
    <cellStyle name="Output 3 2 3 4 3" xfId="39461" xr:uid="{71467A07-095E-42B6-8223-E78CD033DC34}"/>
    <cellStyle name="Output 3 2 3 4 4" xfId="39462" xr:uid="{93432394-AE09-4E91-A4E5-E2C6DFFDF1D1}"/>
    <cellStyle name="Output 3 2 3 5" xfId="39463" xr:uid="{9A440E23-B98C-4BE3-9914-8E7053A19BD3}"/>
    <cellStyle name="Output 3 2 3 5 2" xfId="39464" xr:uid="{AF1620D4-7D8A-4B83-A1A1-E090BF67167C}"/>
    <cellStyle name="Output 3 2 3 5 2 2" xfId="39465" xr:uid="{3D0B13B6-67EB-42DE-9D5A-A4DC058C4E63}"/>
    <cellStyle name="Output 3 2 3 5 3" xfId="39466" xr:uid="{AB16D1FB-6603-472E-B856-BAA562D618F8}"/>
    <cellStyle name="Output 3 2 3 6" xfId="39467" xr:uid="{604F71E6-8837-4F21-9876-4A99E8FD9438}"/>
    <cellStyle name="Output 3 2 3 6 2" xfId="39468" xr:uid="{918C1FC0-B968-4E68-B00A-595B980E35D0}"/>
    <cellStyle name="Output 3 2 3 6 2 2" xfId="39469" xr:uid="{EC771C51-DEF9-444A-8131-0BCF8EF3EA1A}"/>
    <cellStyle name="Output 3 2 3 6 3" xfId="39470" xr:uid="{09059B7C-A264-4FC4-B546-D6FFACAE3FEC}"/>
    <cellStyle name="Output 3 2 3 7" xfId="39471" xr:uid="{970FE3C3-3403-4511-8D12-A1F3DA577E3E}"/>
    <cellStyle name="Output 3 2 3 7 2" xfId="39472" xr:uid="{CBE2B64C-064B-4E81-8580-ECF9A50FCFFF}"/>
    <cellStyle name="Output 3 2 3 7 2 2" xfId="39473" xr:uid="{4D6E4DBB-4547-4AAF-8B3E-6B9198131620}"/>
    <cellStyle name="Output 3 2 3 7 3" xfId="39474" xr:uid="{A77D8DC3-D673-4A99-8642-A7CE23329C79}"/>
    <cellStyle name="Output 3 2 3 8" xfId="39475" xr:uid="{4839B510-3565-425B-BFE5-03BD95E39FD3}"/>
    <cellStyle name="Output 3 2 3 8 2" xfId="39476" xr:uid="{3AB26231-3C1C-4452-9DE7-FD72D91943AE}"/>
    <cellStyle name="Output 3 2 3 8 2 2" xfId="39477" xr:uid="{777BA7D8-B0AD-4F22-AD95-D280A996A8BC}"/>
    <cellStyle name="Output 3 2 3 8 3" xfId="39478" xr:uid="{A8D11B09-C7DD-4F5B-AE41-0FBFD0408EB3}"/>
    <cellStyle name="Output 3 2 3 9" xfId="39479" xr:uid="{1DD50613-8686-4B75-9410-C0D8B21C568D}"/>
    <cellStyle name="Output 3 2 3 9 2" xfId="39480" xr:uid="{B39DA2EB-125E-4F7F-BD82-4A3756718028}"/>
    <cellStyle name="Output 3 2 3 9 2 2" xfId="39481" xr:uid="{4E09EE2D-E4C1-4A11-A153-B037AA5EF994}"/>
    <cellStyle name="Output 3 2 3 9 3" xfId="39482" xr:uid="{B94068DD-AB70-4487-9835-2C8952C81D80}"/>
    <cellStyle name="Output 3 2 4" xfId="39483" xr:uid="{41601659-C1F8-4844-B9F9-E3E6238330A0}"/>
    <cellStyle name="Output 3 2 4 10" xfId="39484" xr:uid="{861CB4A2-E156-4A23-AC64-F2F1BF688A1A}"/>
    <cellStyle name="Output 3 2 4 10 2" xfId="39485" xr:uid="{05D3E9F3-9A36-43E2-9C5C-72CE00D4C91A}"/>
    <cellStyle name="Output 3 2 4 10 2 2" xfId="39486" xr:uid="{C3A9344E-1F6B-4D11-BF97-89D20B2B5C66}"/>
    <cellStyle name="Output 3 2 4 10 3" xfId="39487" xr:uid="{EFAE62FA-FBB1-4407-9D37-5EC1339DA2A7}"/>
    <cellStyle name="Output 3 2 4 11" xfId="39488" xr:uid="{BA83A5F5-F050-467C-A7F7-C60FA16F2BFB}"/>
    <cellStyle name="Output 3 2 4 11 2" xfId="39489" xr:uid="{EAB62BC5-2DF2-4F93-9081-0CC396FFED56}"/>
    <cellStyle name="Output 3 2 4 11 2 2" xfId="39490" xr:uid="{17F69C24-5F7C-4A6E-8EA4-19A7815D934B}"/>
    <cellStyle name="Output 3 2 4 11 3" xfId="39491" xr:uid="{6CCD6C68-A981-440C-B2EF-D65B138136D2}"/>
    <cellStyle name="Output 3 2 4 12" xfId="39492" xr:uid="{B001E414-C419-46BB-A68E-B98673B05915}"/>
    <cellStyle name="Output 3 2 4 12 2" xfId="39493" xr:uid="{4813534A-ED17-446E-9E02-282DF50D93BA}"/>
    <cellStyle name="Output 3 2 4 12 2 2" xfId="39494" xr:uid="{8421BB62-6B5D-4EB0-88CC-AACD0A3EF251}"/>
    <cellStyle name="Output 3 2 4 12 3" xfId="39495" xr:uid="{C2B039B5-3A9F-4743-8E1E-594DA1467EF0}"/>
    <cellStyle name="Output 3 2 4 13" xfId="39496" xr:uid="{2C31623B-925C-4F50-B70B-98609F29BB82}"/>
    <cellStyle name="Output 3 2 4 13 2" xfId="39497" xr:uid="{3034BBFC-7AE3-43DF-BFAE-AAAE3130471D}"/>
    <cellStyle name="Output 3 2 4 13 2 2" xfId="39498" xr:uid="{237C5A1D-8C50-4D79-B100-C3C234005B17}"/>
    <cellStyle name="Output 3 2 4 13 3" xfId="39499" xr:uid="{6808B9B4-B8D7-4E4F-87DA-4FD4049353CB}"/>
    <cellStyle name="Output 3 2 4 14" xfId="39500" xr:uid="{38DC5B10-9DA4-4A7C-B241-C95328F3D165}"/>
    <cellStyle name="Output 3 2 4 14 2" xfId="39501" xr:uid="{EA2C6C8D-2375-4034-B91C-DFBC5F149543}"/>
    <cellStyle name="Output 3 2 4 14 2 2" xfId="39502" xr:uid="{3123B32E-F501-4989-93C2-479A14D7C702}"/>
    <cellStyle name="Output 3 2 4 14 3" xfId="39503" xr:uid="{BF21F92A-CD9D-4D88-8401-73F5C9C193CA}"/>
    <cellStyle name="Output 3 2 4 15" xfId="39504" xr:uid="{E0B15516-9677-442A-8ABE-31D449B874E2}"/>
    <cellStyle name="Output 3 2 4 15 2" xfId="39505" xr:uid="{22FED056-BF51-407A-849A-CAABE05BDA7D}"/>
    <cellStyle name="Output 3 2 4 15 2 2" xfId="39506" xr:uid="{5E9425B3-FEF7-4F43-BE5A-A3DFF0C8CC1F}"/>
    <cellStyle name="Output 3 2 4 15 3" xfId="39507" xr:uid="{5903E1EC-00BB-4316-A3BE-7F1C4EFC4D94}"/>
    <cellStyle name="Output 3 2 4 16" xfId="39508" xr:uid="{F0C89E3D-E2A6-4463-9D80-D8307F1053B8}"/>
    <cellStyle name="Output 3 2 4 16 2" xfId="39509" xr:uid="{DA4B3BC4-1C53-4900-B6A7-2B8B791692D6}"/>
    <cellStyle name="Output 3 2 4 16 2 2" xfId="39510" xr:uid="{A4350DEC-3C42-4F16-9B74-70D262A66AF3}"/>
    <cellStyle name="Output 3 2 4 16 3" xfId="39511" xr:uid="{9AF77809-DA78-40A6-8607-B33FAA4941B8}"/>
    <cellStyle name="Output 3 2 4 17" xfId="39512" xr:uid="{C0091DF4-B35C-44A2-8A31-DA7B986E8C63}"/>
    <cellStyle name="Output 3 2 4 17 2" xfId="39513" xr:uid="{A4792DBF-2A38-4AD3-B545-7B002FA833C6}"/>
    <cellStyle name="Output 3 2 4 17 2 2" xfId="39514" xr:uid="{2503E5E6-0F72-4B68-BB80-F4A08B8F895E}"/>
    <cellStyle name="Output 3 2 4 17 3" xfId="39515" xr:uid="{D133B8BF-D208-466B-B704-6B6A68EF0A12}"/>
    <cellStyle name="Output 3 2 4 18" xfId="39516" xr:uid="{F84B54ED-4AAE-4AA4-B56D-73EFE95D6006}"/>
    <cellStyle name="Output 3 2 4 18 2" xfId="39517" xr:uid="{B478B300-9A28-4052-8B12-BF8D8FD64169}"/>
    <cellStyle name="Output 3 2 4 18 2 2" xfId="39518" xr:uid="{D0FB8EB5-27D1-42AE-AF00-4A3A05D2058D}"/>
    <cellStyle name="Output 3 2 4 18 3" xfId="39519" xr:uid="{2E345989-80CA-4C70-80AA-FBA7FBD597D1}"/>
    <cellStyle name="Output 3 2 4 19" xfId="39520" xr:uid="{05AC07CF-5CCB-4A60-A9C7-98967C4D9347}"/>
    <cellStyle name="Output 3 2 4 19 2" xfId="39521" xr:uid="{EA7B703F-D3F5-44D5-B8EA-916943A0D05B}"/>
    <cellStyle name="Output 3 2 4 19 2 2" xfId="39522" xr:uid="{C789ABC7-C1DB-479F-9A4B-4C72E37FC988}"/>
    <cellStyle name="Output 3 2 4 19 3" xfId="39523" xr:uid="{7D4908E3-9B05-4A89-90DC-6F9A046FFAF1}"/>
    <cellStyle name="Output 3 2 4 2" xfId="39524" xr:uid="{4DECE2D1-AE81-4B50-9702-A05D4B9D3A28}"/>
    <cellStyle name="Output 3 2 4 2 10" xfId="39525" xr:uid="{689ACB4D-F772-44C3-AFD4-EB567F4AB079}"/>
    <cellStyle name="Output 3 2 4 2 10 2" xfId="39526" xr:uid="{CB35E6A1-702A-4A8F-AC11-2C86FC80F272}"/>
    <cellStyle name="Output 3 2 4 2 10 2 2" xfId="39527" xr:uid="{F8C4FCB8-B2A8-4F8C-9E71-7ADB15EE3767}"/>
    <cellStyle name="Output 3 2 4 2 10 3" xfId="39528" xr:uid="{A518CAF3-2692-430B-A732-066096946850}"/>
    <cellStyle name="Output 3 2 4 2 11" xfId="39529" xr:uid="{C67B33F8-99C2-48C0-B891-39E771472FBB}"/>
    <cellStyle name="Output 3 2 4 2 11 2" xfId="39530" xr:uid="{67C5182C-17A6-45CD-956D-0C2E0626E0DB}"/>
    <cellStyle name="Output 3 2 4 2 11 2 2" xfId="39531" xr:uid="{F8CCF79F-CF62-491C-BB8D-02FBE50FFC47}"/>
    <cellStyle name="Output 3 2 4 2 11 3" xfId="39532" xr:uid="{C6FABE5E-0C79-4CA8-AAD5-8B634ABB14AB}"/>
    <cellStyle name="Output 3 2 4 2 12" xfId="39533" xr:uid="{F60BCAE0-4449-48D2-BC0E-1E4B0B6E60C4}"/>
    <cellStyle name="Output 3 2 4 2 12 2" xfId="39534" xr:uid="{57ED6B5C-B1B1-4FAF-9B0F-1CFFF099A002}"/>
    <cellStyle name="Output 3 2 4 2 12 2 2" xfId="39535" xr:uid="{66AF45B0-A10F-4D24-B16A-1201C9926AD0}"/>
    <cellStyle name="Output 3 2 4 2 12 3" xfId="39536" xr:uid="{4013114E-516F-4349-B50F-12C712483051}"/>
    <cellStyle name="Output 3 2 4 2 13" xfId="39537" xr:uid="{CA45E58F-D715-47F8-BDBC-43B48729E1A9}"/>
    <cellStyle name="Output 3 2 4 2 13 2" xfId="39538" xr:uid="{9E5EECF1-96AC-4DFD-ADE8-51455C49515A}"/>
    <cellStyle name="Output 3 2 4 2 13 2 2" xfId="39539" xr:uid="{5D010B81-005A-4F56-AA84-510F70A7B4F8}"/>
    <cellStyle name="Output 3 2 4 2 13 3" xfId="39540" xr:uid="{64854A35-9B03-4A1D-BBBA-A0D9F78813C4}"/>
    <cellStyle name="Output 3 2 4 2 14" xfId="39541" xr:uid="{8EBB3C9E-9C5E-4BAF-8A43-94E2EABEAC20}"/>
    <cellStyle name="Output 3 2 4 2 14 2" xfId="39542" xr:uid="{C11E246C-6457-43A5-B086-C143361DC0B6}"/>
    <cellStyle name="Output 3 2 4 2 14 2 2" xfId="39543" xr:uid="{6B1631A3-BFC1-481B-945B-66DAFC91A13B}"/>
    <cellStyle name="Output 3 2 4 2 14 3" xfId="39544" xr:uid="{B86C6317-D2AE-46EE-AFF1-6791A4C3605D}"/>
    <cellStyle name="Output 3 2 4 2 15" xfId="39545" xr:uid="{2E8C6A9B-F999-49CD-ADA9-9F26DD208582}"/>
    <cellStyle name="Output 3 2 4 2 15 2" xfId="39546" xr:uid="{B36EE696-1A4B-4A18-8A16-256786E49379}"/>
    <cellStyle name="Output 3 2 4 2 15 2 2" xfId="39547" xr:uid="{644D0D58-4733-42F6-A9A7-20E4387A50D7}"/>
    <cellStyle name="Output 3 2 4 2 15 3" xfId="39548" xr:uid="{76A70317-4D4C-4972-923A-78F84CFB68FC}"/>
    <cellStyle name="Output 3 2 4 2 16" xfId="39549" xr:uid="{9AE92ACA-1CAF-487C-9EBE-713A87F92E04}"/>
    <cellStyle name="Output 3 2 4 2 16 2" xfId="39550" xr:uid="{9BE7EF9F-4C7A-4081-BB20-3B2E9B50D3F8}"/>
    <cellStyle name="Output 3 2 4 2 16 2 2" xfId="39551" xr:uid="{6E9E1850-3412-4E0F-B05D-4F30A8CE5851}"/>
    <cellStyle name="Output 3 2 4 2 16 3" xfId="39552" xr:uid="{FFC3D13F-CC5C-409E-B3BB-34C7C2B977E5}"/>
    <cellStyle name="Output 3 2 4 2 17" xfId="39553" xr:uid="{F73E1957-A886-41BE-A4E3-FB546713FC79}"/>
    <cellStyle name="Output 3 2 4 2 17 2" xfId="39554" xr:uid="{FCF8DF48-1598-417A-86C8-55B100821444}"/>
    <cellStyle name="Output 3 2 4 2 17 2 2" xfId="39555" xr:uid="{8DC9BD34-FF82-42C8-A50D-9E47801904F3}"/>
    <cellStyle name="Output 3 2 4 2 17 3" xfId="39556" xr:uid="{B9E5FC1E-E9EC-4069-8A1B-2BF489E9A40B}"/>
    <cellStyle name="Output 3 2 4 2 18" xfId="39557" xr:uid="{44004CE3-E667-44C0-8E81-CF8F26EA720A}"/>
    <cellStyle name="Output 3 2 4 2 18 2" xfId="39558" xr:uid="{7B7F6AF7-3026-44F5-81CE-8DB0ECB580B0}"/>
    <cellStyle name="Output 3 2 4 2 18 2 2" xfId="39559" xr:uid="{08C7B331-3483-4EF6-BD40-E6E08D2AABCD}"/>
    <cellStyle name="Output 3 2 4 2 18 3" xfId="39560" xr:uid="{EF639ABA-8693-46CF-8815-418D7684A86B}"/>
    <cellStyle name="Output 3 2 4 2 19" xfId="39561" xr:uid="{56CAC894-F83E-4789-BDFE-011C7EE95A36}"/>
    <cellStyle name="Output 3 2 4 2 19 2" xfId="39562" xr:uid="{BF9B5078-9E72-4CDD-B126-AB78F38FFE17}"/>
    <cellStyle name="Output 3 2 4 2 19 2 2" xfId="39563" xr:uid="{8BCB6078-BDE6-4D53-A93B-D365874DEB52}"/>
    <cellStyle name="Output 3 2 4 2 19 3" xfId="39564" xr:uid="{217DD2C6-B315-4064-B4ED-CE527829010C}"/>
    <cellStyle name="Output 3 2 4 2 2" xfId="39565" xr:uid="{FF5B8422-F932-4E03-979C-CE8308454DB9}"/>
    <cellStyle name="Output 3 2 4 2 2 2" xfId="39566" xr:uid="{25EAFE74-53C1-4322-807E-012E1200ABDC}"/>
    <cellStyle name="Output 3 2 4 2 2 2 2" xfId="39567" xr:uid="{DC24879C-595F-4424-8DA1-C39C37986D98}"/>
    <cellStyle name="Output 3 2 4 2 2 3" xfId="39568" xr:uid="{4F6EDDA4-41AB-4233-A278-BD924BA5C192}"/>
    <cellStyle name="Output 3 2 4 2 2 4" xfId="39569" xr:uid="{98662B8E-CFE4-45BE-B9A9-E6B43F19EF02}"/>
    <cellStyle name="Output 3 2 4 2 20" xfId="39570" xr:uid="{BA918F56-FB3C-4E13-AE18-FD26B2430DF4}"/>
    <cellStyle name="Output 3 2 4 2 20 2" xfId="39571" xr:uid="{6DED5397-1415-4E21-87A2-164160412107}"/>
    <cellStyle name="Output 3 2 4 2 20 2 2" xfId="39572" xr:uid="{10D25C3D-0408-4BBE-9070-C9A17B8FAE7A}"/>
    <cellStyle name="Output 3 2 4 2 20 3" xfId="39573" xr:uid="{3FDF1682-3FAE-41AC-99D0-4297A4547681}"/>
    <cellStyle name="Output 3 2 4 2 21" xfId="39574" xr:uid="{A12E7A78-77EF-4BE1-AC56-17C566CE4D2A}"/>
    <cellStyle name="Output 3 2 4 2 21 2" xfId="39575" xr:uid="{51766DCF-200F-4DD4-A1F8-5182A7C15560}"/>
    <cellStyle name="Output 3 2 4 2 22" xfId="39576" xr:uid="{CCDB2AD9-7B34-4C42-90F8-8CBEB3575A95}"/>
    <cellStyle name="Output 3 2 4 2 23" xfId="39577" xr:uid="{7CF4266E-9CE7-40D9-8197-2899F42C035B}"/>
    <cellStyle name="Output 3 2 4 2 3" xfId="39578" xr:uid="{94BA1133-CD15-4F19-8CCF-26A1E85D78FC}"/>
    <cellStyle name="Output 3 2 4 2 3 2" xfId="39579" xr:uid="{EF9564B0-0A74-49BB-91D3-86BAD28C3C66}"/>
    <cellStyle name="Output 3 2 4 2 3 2 2" xfId="39580" xr:uid="{D7A716A1-963B-476F-BE2E-C8FC33833682}"/>
    <cellStyle name="Output 3 2 4 2 3 3" xfId="39581" xr:uid="{86EF94AF-A830-4D12-B12F-E07DD8CABDD3}"/>
    <cellStyle name="Output 3 2 4 2 4" xfId="39582" xr:uid="{0B7BAD70-5944-40F1-8B6F-8863BACC37C5}"/>
    <cellStyle name="Output 3 2 4 2 4 2" xfId="39583" xr:uid="{C829B6BA-CCB9-4008-B670-0C1E8B874846}"/>
    <cellStyle name="Output 3 2 4 2 4 2 2" xfId="39584" xr:uid="{97031544-DE33-492F-BD0C-EDCDF778972B}"/>
    <cellStyle name="Output 3 2 4 2 4 3" xfId="39585" xr:uid="{E7925A77-83A2-4936-AE0E-D8D329D1418C}"/>
    <cellStyle name="Output 3 2 4 2 5" xfId="39586" xr:uid="{82F3A1EC-30B1-4AC7-B448-D53AAF7AFF63}"/>
    <cellStyle name="Output 3 2 4 2 5 2" xfId="39587" xr:uid="{ED403E0F-98CA-42F9-9938-3029BCF8DBAE}"/>
    <cellStyle name="Output 3 2 4 2 5 2 2" xfId="39588" xr:uid="{C8399946-DD5A-4E38-B15D-E6E91B84FBF0}"/>
    <cellStyle name="Output 3 2 4 2 5 3" xfId="39589" xr:uid="{24ED8452-E416-48DD-8E4E-54111C3029CD}"/>
    <cellStyle name="Output 3 2 4 2 6" xfId="39590" xr:uid="{A1984746-F6E7-4D6D-BB59-5DFA5410D594}"/>
    <cellStyle name="Output 3 2 4 2 6 2" xfId="39591" xr:uid="{8F451BFF-DB0A-48B5-8182-35E12C5B6D48}"/>
    <cellStyle name="Output 3 2 4 2 6 2 2" xfId="39592" xr:uid="{35CF6295-10AE-48C1-8457-E5B518D7AED7}"/>
    <cellStyle name="Output 3 2 4 2 6 3" xfId="39593" xr:uid="{26C4EF63-9867-4BCC-BEB0-D0BDBE118527}"/>
    <cellStyle name="Output 3 2 4 2 7" xfId="39594" xr:uid="{24323DF9-642E-4FBC-AC1E-BDC4CCC0D4F0}"/>
    <cellStyle name="Output 3 2 4 2 7 2" xfId="39595" xr:uid="{74A60D1D-DC7B-451B-A9ED-1FFB5D11DA0C}"/>
    <cellStyle name="Output 3 2 4 2 7 2 2" xfId="39596" xr:uid="{3946CF37-717F-47E3-A06D-5A06B8EB4378}"/>
    <cellStyle name="Output 3 2 4 2 7 3" xfId="39597" xr:uid="{8F9B863F-5560-4D1F-A4F7-0C7B97DB4463}"/>
    <cellStyle name="Output 3 2 4 2 8" xfId="39598" xr:uid="{E128AA96-65FA-4C93-B4FD-A689D9023D1B}"/>
    <cellStyle name="Output 3 2 4 2 8 2" xfId="39599" xr:uid="{5C360137-C840-436E-87E4-8249F03B6B1D}"/>
    <cellStyle name="Output 3 2 4 2 8 2 2" xfId="39600" xr:uid="{D9A0A687-A046-4439-91CD-C64F48BB6A5E}"/>
    <cellStyle name="Output 3 2 4 2 8 3" xfId="39601" xr:uid="{D9978CB0-FE6B-4DE7-B8E9-911598EA13BC}"/>
    <cellStyle name="Output 3 2 4 2 9" xfId="39602" xr:uid="{DC824D1A-C1F1-450B-A741-6DFBE850FB5A}"/>
    <cellStyle name="Output 3 2 4 2 9 2" xfId="39603" xr:uid="{1976CB02-0387-42B3-8E80-1EB575505816}"/>
    <cellStyle name="Output 3 2 4 2 9 2 2" xfId="39604" xr:uid="{3BED1CC7-C337-4EC4-B726-0D72F6D3D465}"/>
    <cellStyle name="Output 3 2 4 2 9 3" xfId="39605" xr:uid="{60AB4C15-AD59-4806-81E8-1A962BCB380A}"/>
    <cellStyle name="Output 3 2 4 20" xfId="39606" xr:uid="{66133D5D-AF62-4232-AAF5-A658DDCE0DCF}"/>
    <cellStyle name="Output 3 2 4 20 2" xfId="39607" xr:uid="{6A68D93A-7B17-4313-BEEC-56244A0D2758}"/>
    <cellStyle name="Output 3 2 4 20 2 2" xfId="39608" xr:uid="{39059BFF-1C37-4977-ADBC-022EDAEA4D5C}"/>
    <cellStyle name="Output 3 2 4 20 3" xfId="39609" xr:uid="{FC9B5BFB-9987-4BFC-9FFE-2653E18AF41B}"/>
    <cellStyle name="Output 3 2 4 21" xfId="39610" xr:uid="{51ED5F7D-8576-414E-89A6-DA6A0C94B00E}"/>
    <cellStyle name="Output 3 2 4 21 2" xfId="39611" xr:uid="{5C5D01AB-BB9B-4A22-93B5-0D3F8BCF8B4C}"/>
    <cellStyle name="Output 3 2 4 21 2 2" xfId="39612" xr:uid="{0971DC8B-D799-451E-A6C9-509E6771B088}"/>
    <cellStyle name="Output 3 2 4 21 3" xfId="39613" xr:uid="{6D393009-62BE-49CA-92B8-2CA7BC3514E2}"/>
    <cellStyle name="Output 3 2 4 22" xfId="39614" xr:uid="{C6155B53-D95E-4EC1-B05F-CCF082E2C046}"/>
    <cellStyle name="Output 3 2 4 22 2" xfId="39615" xr:uid="{DB06F741-D45E-4D25-9D48-72085FC71F3A}"/>
    <cellStyle name="Output 3 2 4 23" xfId="39616" xr:uid="{A9712A55-F871-44F0-9066-6A5EADA6379C}"/>
    <cellStyle name="Output 3 2 4 24" xfId="39617" xr:uid="{D4B1CD97-F6AF-488D-B7B4-38EC9CC91E01}"/>
    <cellStyle name="Output 3 2 4 3" xfId="39618" xr:uid="{25D1A554-1373-458F-87B6-8AB0D59F45C8}"/>
    <cellStyle name="Output 3 2 4 3 2" xfId="39619" xr:uid="{4CEF2711-193F-49C4-9707-AF22D5051406}"/>
    <cellStyle name="Output 3 2 4 3 2 2" xfId="39620" xr:uid="{B341C6CD-6ABC-431C-BE90-4AF157B1F027}"/>
    <cellStyle name="Output 3 2 4 3 3" xfId="39621" xr:uid="{CD94C014-A4C0-4FCE-BD16-C01495953763}"/>
    <cellStyle name="Output 3 2 4 3 4" xfId="39622" xr:uid="{FA9E6D1B-3B51-416D-8620-A8F523ECCED6}"/>
    <cellStyle name="Output 3 2 4 4" xfId="39623" xr:uid="{780F14A5-FE01-4B7C-9AA1-ED7FC049B7B7}"/>
    <cellStyle name="Output 3 2 4 4 2" xfId="39624" xr:uid="{2E4D27A8-635E-4969-9EFE-CEE323913926}"/>
    <cellStyle name="Output 3 2 4 4 2 2" xfId="39625" xr:uid="{BE3D8199-C918-4335-9DBB-45BFED1A228C}"/>
    <cellStyle name="Output 3 2 4 4 3" xfId="39626" xr:uid="{85E8C932-8B3F-4EB8-ACC9-05DA96283105}"/>
    <cellStyle name="Output 3 2 4 4 4" xfId="39627" xr:uid="{492E5DE9-548B-444C-BA52-D6E4D2DFA3B2}"/>
    <cellStyle name="Output 3 2 4 5" xfId="39628" xr:uid="{A1334C4E-3FE4-4AB2-ADFA-CC27B48F8CC2}"/>
    <cellStyle name="Output 3 2 4 5 2" xfId="39629" xr:uid="{A42E8D5C-6019-4ED5-B37E-D61D083E0C71}"/>
    <cellStyle name="Output 3 2 4 5 2 2" xfId="39630" xr:uid="{A88D57CA-4D72-410C-972E-E6DB19889E37}"/>
    <cellStyle name="Output 3 2 4 5 3" xfId="39631" xr:uid="{EFDAC8A6-DE68-4AD7-A35F-3E41DD5823B3}"/>
    <cellStyle name="Output 3 2 4 6" xfId="39632" xr:uid="{155B104D-699F-4224-AFBF-474E7C26C6A5}"/>
    <cellStyle name="Output 3 2 4 6 2" xfId="39633" xr:uid="{FE891D95-2B0E-447A-9EC1-FF82B166C64C}"/>
    <cellStyle name="Output 3 2 4 6 2 2" xfId="39634" xr:uid="{D909CB58-67F9-4567-A2AB-B2F0425C01FE}"/>
    <cellStyle name="Output 3 2 4 6 3" xfId="39635" xr:uid="{1BCA632A-7719-449F-AFD3-D2DA7B82F57A}"/>
    <cellStyle name="Output 3 2 4 7" xfId="39636" xr:uid="{31383B68-7215-4142-8038-863EE986CCFD}"/>
    <cellStyle name="Output 3 2 4 7 2" xfId="39637" xr:uid="{B842E283-79F3-469B-914E-E231EC0F1944}"/>
    <cellStyle name="Output 3 2 4 7 2 2" xfId="39638" xr:uid="{4CD784F0-BAC0-4754-8EAE-E6C62E0CB158}"/>
    <cellStyle name="Output 3 2 4 7 3" xfId="39639" xr:uid="{1B6DD0B3-ACAF-4508-927E-78D2C6470F3E}"/>
    <cellStyle name="Output 3 2 4 8" xfId="39640" xr:uid="{8BE6F982-32E8-46D2-B03D-9606F5EB04D8}"/>
    <cellStyle name="Output 3 2 4 8 2" xfId="39641" xr:uid="{BE98A8F6-579A-49C3-928E-8F72E45EE8C2}"/>
    <cellStyle name="Output 3 2 4 8 2 2" xfId="39642" xr:uid="{73861100-CFB5-4CBB-9675-B3FE0BE2C8F8}"/>
    <cellStyle name="Output 3 2 4 8 3" xfId="39643" xr:uid="{492BF69C-9EDD-42B0-86CD-31817CA111CE}"/>
    <cellStyle name="Output 3 2 4 9" xfId="39644" xr:uid="{63BAD6EA-D416-4B04-B256-14D5862B7EFA}"/>
    <cellStyle name="Output 3 2 4 9 2" xfId="39645" xr:uid="{B3BC93C4-9ECD-4E8B-8FBD-5231CDBC6C85}"/>
    <cellStyle name="Output 3 2 4 9 2 2" xfId="39646" xr:uid="{9A80BDEC-F46C-4D46-8118-115D7008F5F3}"/>
    <cellStyle name="Output 3 2 4 9 3" xfId="39647" xr:uid="{2FB21FA8-287A-4835-BC0D-9469040A8567}"/>
    <cellStyle name="Output 3 2 5" xfId="39648" xr:uid="{7D4DDE2E-4BB8-4122-9D8A-7EE3DF28C0FC}"/>
    <cellStyle name="Output 3 2 5 10" xfId="39649" xr:uid="{3FD39B3C-4AAA-4409-9D77-AFB1A3B13632}"/>
    <cellStyle name="Output 3 2 5 10 2" xfId="39650" xr:uid="{EBAB35A6-E2B9-4902-ABED-E5150242BDA0}"/>
    <cellStyle name="Output 3 2 5 10 2 2" xfId="39651" xr:uid="{85F8DC52-592B-46D3-9AF6-AE41A666A64A}"/>
    <cellStyle name="Output 3 2 5 10 3" xfId="39652" xr:uid="{608B11A7-1EED-4F2A-BB3F-BD468CC9C3BE}"/>
    <cellStyle name="Output 3 2 5 11" xfId="39653" xr:uid="{EEEA998C-7D20-48CB-BEE5-EB92F0B585C9}"/>
    <cellStyle name="Output 3 2 5 11 2" xfId="39654" xr:uid="{7FA63EE6-EE30-4DDF-B8E2-1FC93F37818C}"/>
    <cellStyle name="Output 3 2 5 11 2 2" xfId="39655" xr:uid="{9476D520-08F5-4924-93DD-925D02CB01E2}"/>
    <cellStyle name="Output 3 2 5 11 3" xfId="39656" xr:uid="{6591237D-A216-46B6-8BA4-CDD4373047E5}"/>
    <cellStyle name="Output 3 2 5 12" xfId="39657" xr:uid="{D544A1E3-2486-40EF-8672-CFA9FEB4E6E7}"/>
    <cellStyle name="Output 3 2 5 12 2" xfId="39658" xr:uid="{9C473AAB-CBD5-43C9-A0AE-DA1E88BED220}"/>
    <cellStyle name="Output 3 2 5 12 2 2" xfId="39659" xr:uid="{768543B2-B8F5-4B9B-84E6-627A5702403F}"/>
    <cellStyle name="Output 3 2 5 12 3" xfId="39660" xr:uid="{892595B5-1143-4582-AE98-36A6B63CF01B}"/>
    <cellStyle name="Output 3 2 5 13" xfId="39661" xr:uid="{8931AF9A-A099-4C6A-B3DD-D62211EB50D1}"/>
    <cellStyle name="Output 3 2 5 13 2" xfId="39662" xr:uid="{235A9454-5A11-449E-A267-95885E3FE06A}"/>
    <cellStyle name="Output 3 2 5 13 2 2" xfId="39663" xr:uid="{762BAC78-5300-4C1E-B877-F3284F92B583}"/>
    <cellStyle name="Output 3 2 5 13 3" xfId="39664" xr:uid="{B78E6994-E7C6-4903-B05D-9F5E2B128CF6}"/>
    <cellStyle name="Output 3 2 5 14" xfId="39665" xr:uid="{E85520FC-283C-491B-A634-0CEADB8593AB}"/>
    <cellStyle name="Output 3 2 5 14 2" xfId="39666" xr:uid="{FCB863BF-1AE8-4DC7-B72C-E44852DE2DB3}"/>
    <cellStyle name="Output 3 2 5 14 2 2" xfId="39667" xr:uid="{5961396B-D7B4-4A29-B7E9-D0ACE37327DE}"/>
    <cellStyle name="Output 3 2 5 14 3" xfId="39668" xr:uid="{5CE37043-945E-4D59-ACF7-EBD0F97EC4BD}"/>
    <cellStyle name="Output 3 2 5 15" xfId="39669" xr:uid="{CDFDB3D7-E52B-40EC-BB09-73CA619BE50E}"/>
    <cellStyle name="Output 3 2 5 15 2" xfId="39670" xr:uid="{34F715FC-30A7-438C-ACE1-AD0B96AF73C6}"/>
    <cellStyle name="Output 3 2 5 15 2 2" xfId="39671" xr:uid="{7F82E513-470C-4F89-A539-8F9E5FB754CD}"/>
    <cellStyle name="Output 3 2 5 15 3" xfId="39672" xr:uid="{5FB4D89F-E5D2-4516-AD1E-577F91F7240D}"/>
    <cellStyle name="Output 3 2 5 16" xfId="39673" xr:uid="{C93A23CA-3ECB-4C9C-BE9D-47B69B13B416}"/>
    <cellStyle name="Output 3 2 5 16 2" xfId="39674" xr:uid="{E6220C2F-5CB5-4196-8002-D9BD0E676F48}"/>
    <cellStyle name="Output 3 2 5 16 2 2" xfId="39675" xr:uid="{FF7D4F93-5208-44A2-B267-A6B4BE482CFC}"/>
    <cellStyle name="Output 3 2 5 16 3" xfId="39676" xr:uid="{EFEAC2AD-3907-463C-8CAB-F3625A50CECB}"/>
    <cellStyle name="Output 3 2 5 17" xfId="39677" xr:uid="{246E7251-A3DE-49B5-9AF4-45E7CE216701}"/>
    <cellStyle name="Output 3 2 5 17 2" xfId="39678" xr:uid="{694506E9-ED76-4B12-9862-D99094A2E3F4}"/>
    <cellStyle name="Output 3 2 5 17 2 2" xfId="39679" xr:uid="{6F60FB8D-C9A8-4CB1-9ECB-BACE1A1EFEFE}"/>
    <cellStyle name="Output 3 2 5 17 3" xfId="39680" xr:uid="{FC1F5726-2A31-4DFC-BB7C-54844E4A7C9B}"/>
    <cellStyle name="Output 3 2 5 18" xfId="39681" xr:uid="{4981704C-1DB3-4942-A068-941EEDB08531}"/>
    <cellStyle name="Output 3 2 5 18 2" xfId="39682" xr:uid="{3D31C20E-BB73-4ABC-B94F-5000F120760B}"/>
    <cellStyle name="Output 3 2 5 18 2 2" xfId="39683" xr:uid="{AED450B7-11C5-447C-AE14-A18DA9CC34E3}"/>
    <cellStyle name="Output 3 2 5 18 3" xfId="39684" xr:uid="{F423429A-57C5-4F61-8362-B35E5A716BD8}"/>
    <cellStyle name="Output 3 2 5 19" xfId="39685" xr:uid="{A7A686F3-F297-4E9F-B42F-A0D88D027483}"/>
    <cellStyle name="Output 3 2 5 19 2" xfId="39686" xr:uid="{18DB7310-9D69-4558-BD40-3987409568A5}"/>
    <cellStyle name="Output 3 2 5 19 2 2" xfId="39687" xr:uid="{2B43FFCC-12E6-4E73-9F06-468699FE5835}"/>
    <cellStyle name="Output 3 2 5 19 3" xfId="39688" xr:uid="{C87842D9-4969-4DBD-9A29-F67E00BB632D}"/>
    <cellStyle name="Output 3 2 5 2" xfId="39689" xr:uid="{08E0229C-63BB-4B27-AAB1-239CB4AF1D04}"/>
    <cellStyle name="Output 3 2 5 2 2" xfId="39690" xr:uid="{34558FE6-7560-46BD-BE41-24D5FE0B2B3C}"/>
    <cellStyle name="Output 3 2 5 2 2 2" xfId="39691" xr:uid="{0929EE46-10D7-43AD-AF70-83DAAB67224E}"/>
    <cellStyle name="Output 3 2 5 2 3" xfId="39692" xr:uid="{666EBF08-D26D-44C4-AD72-1B8A18E91C5E}"/>
    <cellStyle name="Output 3 2 5 2 4" xfId="39693" xr:uid="{814FEC38-E355-4444-B37B-225FA32C2433}"/>
    <cellStyle name="Output 3 2 5 20" xfId="39694" xr:uid="{6BFE2C3E-757D-4D6F-9FE8-A8CF171A1BEE}"/>
    <cellStyle name="Output 3 2 5 20 2" xfId="39695" xr:uid="{887D09CE-FDA5-4E05-9445-D8B0A85AE826}"/>
    <cellStyle name="Output 3 2 5 20 2 2" xfId="39696" xr:uid="{5DE6A275-5E2E-43F9-B422-E484B04BD1A0}"/>
    <cellStyle name="Output 3 2 5 20 3" xfId="39697" xr:uid="{827FEDF8-DF54-4EDC-87D0-270AF9201F22}"/>
    <cellStyle name="Output 3 2 5 21" xfId="39698" xr:uid="{3F6F7139-0082-4562-B911-CC1337047787}"/>
    <cellStyle name="Output 3 2 5 21 2" xfId="39699" xr:uid="{3BB55F8A-9A1C-4192-BDF8-62BE7DD5B498}"/>
    <cellStyle name="Output 3 2 5 22" xfId="39700" xr:uid="{C24E01B6-F705-46C1-9165-BC37346F4259}"/>
    <cellStyle name="Output 3 2 5 23" xfId="39701" xr:uid="{3A3D00E0-FA70-40A3-8C80-D9A57F01D72B}"/>
    <cellStyle name="Output 3 2 5 3" xfId="39702" xr:uid="{B7141C10-554B-4C7F-9BC7-C1E62F1DD18D}"/>
    <cellStyle name="Output 3 2 5 3 2" xfId="39703" xr:uid="{184EDD56-A56D-4947-BFE0-87C0BCBAAC84}"/>
    <cellStyle name="Output 3 2 5 3 2 2" xfId="39704" xr:uid="{3DAEE92A-D920-40FF-A145-DCA7E5B78269}"/>
    <cellStyle name="Output 3 2 5 3 3" xfId="39705" xr:uid="{B631CA06-06BC-491D-A54B-0B89EE3D4993}"/>
    <cellStyle name="Output 3 2 5 4" xfId="39706" xr:uid="{380EF5F1-1BFA-4CED-95F2-763ED71B05F1}"/>
    <cellStyle name="Output 3 2 5 4 2" xfId="39707" xr:uid="{796E80AD-FE72-472B-8655-19690B2AA315}"/>
    <cellStyle name="Output 3 2 5 4 2 2" xfId="39708" xr:uid="{921EB302-A2D2-42E9-B3CE-EB75040FDE7B}"/>
    <cellStyle name="Output 3 2 5 4 3" xfId="39709" xr:uid="{34D06C58-0372-411E-80FC-FA5379E85230}"/>
    <cellStyle name="Output 3 2 5 5" xfId="39710" xr:uid="{FF0C9DAE-59DF-48A5-B841-AD0D14D99133}"/>
    <cellStyle name="Output 3 2 5 5 2" xfId="39711" xr:uid="{A034365B-36A2-40EC-ADF0-9A6578EA4C27}"/>
    <cellStyle name="Output 3 2 5 5 2 2" xfId="39712" xr:uid="{0BA4C907-C61E-44E9-8652-D1660B673433}"/>
    <cellStyle name="Output 3 2 5 5 3" xfId="39713" xr:uid="{03EA1D90-CCBD-4E07-A78E-5A47CDB07AEE}"/>
    <cellStyle name="Output 3 2 5 6" xfId="39714" xr:uid="{8D5641F7-B8B6-4751-A037-1731D3125604}"/>
    <cellStyle name="Output 3 2 5 6 2" xfId="39715" xr:uid="{6156EAAE-1F5D-4438-9935-D521BC7C60DC}"/>
    <cellStyle name="Output 3 2 5 6 2 2" xfId="39716" xr:uid="{AEDE84E1-D906-4907-9D04-9E2DCEA44DC3}"/>
    <cellStyle name="Output 3 2 5 6 3" xfId="39717" xr:uid="{C1A25B63-CE2F-4670-8B8A-F39DE96EC2AB}"/>
    <cellStyle name="Output 3 2 5 7" xfId="39718" xr:uid="{F4B8692E-81D2-4C9C-8CC7-37059FD0B7F7}"/>
    <cellStyle name="Output 3 2 5 7 2" xfId="39719" xr:uid="{F0BF3B39-DBFD-4B25-A8EA-3BC500636769}"/>
    <cellStyle name="Output 3 2 5 7 2 2" xfId="39720" xr:uid="{D5410F66-D115-4556-9CAA-CC94C0D042DF}"/>
    <cellStyle name="Output 3 2 5 7 3" xfId="39721" xr:uid="{2C169FAE-82DD-42D3-85F5-50555ABF7A23}"/>
    <cellStyle name="Output 3 2 5 8" xfId="39722" xr:uid="{38F102C6-AF64-4B1A-970D-734D84301820}"/>
    <cellStyle name="Output 3 2 5 8 2" xfId="39723" xr:uid="{75C9745A-6DC5-43E8-9171-B919DFD088F3}"/>
    <cellStyle name="Output 3 2 5 8 2 2" xfId="39724" xr:uid="{6752B19C-EDD2-4DE9-9DBF-21E26FB203B5}"/>
    <cellStyle name="Output 3 2 5 8 3" xfId="39725" xr:uid="{2CC947CB-D1BD-4E8E-91A1-32EABA2D5740}"/>
    <cellStyle name="Output 3 2 5 9" xfId="39726" xr:uid="{04625991-5212-4065-8882-46C66A102F2D}"/>
    <cellStyle name="Output 3 2 5 9 2" xfId="39727" xr:uid="{4472D49A-FE40-4A9D-AC7E-262463EC5BFA}"/>
    <cellStyle name="Output 3 2 5 9 2 2" xfId="39728" xr:uid="{1A288BCF-F94A-48E8-8F40-E9DE2078C60D}"/>
    <cellStyle name="Output 3 2 5 9 3" xfId="39729" xr:uid="{00FB7213-E3EA-4DEE-A4A5-B95743EF5758}"/>
    <cellStyle name="Output 3 2 6" xfId="39730" xr:uid="{A2FFA4E4-FC28-44E5-B872-5A00E5CE44BB}"/>
    <cellStyle name="Output 3 2 6 2" xfId="39731" xr:uid="{E0F39FFA-5106-42E0-AA3E-E3A204D5BACD}"/>
    <cellStyle name="Output 3 2 6 2 2" xfId="39732" xr:uid="{60361658-8309-49F8-BD42-E71D83CA3C7D}"/>
    <cellStyle name="Output 3 2 6 3" xfId="39733" xr:uid="{67E5B219-F0D1-4A3A-9E28-7BB5AFAF65A2}"/>
    <cellStyle name="Output 3 2 6 4" xfId="39734" xr:uid="{A872F857-602F-451A-8FAE-AD263237AB27}"/>
    <cellStyle name="Output 3 2 7" xfId="39735" xr:uid="{73646023-F211-4D33-B6AE-249A2799BC73}"/>
    <cellStyle name="Output 3 2 7 2" xfId="39736" xr:uid="{933C685A-FD68-404D-A5D8-92ED72C628F5}"/>
    <cellStyle name="Output 3 2 7 2 2" xfId="39737" xr:uid="{EF871DB9-2530-4102-B367-BEE147F9D2CC}"/>
    <cellStyle name="Output 3 2 7 3" xfId="39738" xr:uid="{F2DAF4B6-7D5A-4B0B-A228-C9D87B6B6E25}"/>
    <cellStyle name="Output 3 2 8" xfId="39739" xr:uid="{11D4EAA1-261C-4594-9646-0B2959D3E97B}"/>
    <cellStyle name="Output 3 2 8 2" xfId="39740" xr:uid="{C3B517D9-7AD7-4C60-8B61-E6ADC4D72886}"/>
    <cellStyle name="Output 3 2 8 2 2" xfId="39741" xr:uid="{B1472034-532C-4496-A281-891A365D0CA4}"/>
    <cellStyle name="Output 3 2 8 3" xfId="39742" xr:uid="{20414A0C-CE56-40D2-B7E1-9FB0BD323CA3}"/>
    <cellStyle name="Output 3 2 9" xfId="39743" xr:uid="{7857279C-1CEA-4EBB-8CB9-361DC7369D87}"/>
    <cellStyle name="Output 3 2 9 2" xfId="39744" xr:uid="{DD11CADE-B5D8-4B98-BF66-87558A01BE9E}"/>
    <cellStyle name="Output 3 2 9 2 2" xfId="39745" xr:uid="{D7BF086E-5CB7-4628-A3A5-70BA82CAFFC7}"/>
    <cellStyle name="Output 3 2 9 3" xfId="39746" xr:uid="{E7C1A6A5-78B9-47F2-963A-9A6CC995C855}"/>
    <cellStyle name="Output 3 20" xfId="39747" xr:uid="{0E6F1747-D182-43BC-805B-1D2ABC275FCF}"/>
    <cellStyle name="Output 3 20 2" xfId="39748" xr:uid="{ABA7C67A-C8B4-49AE-8BC6-2E4CECF4D153}"/>
    <cellStyle name="Output 3 20 2 2" xfId="39749" xr:uid="{718ED564-B27B-4F71-8559-FAF1A2A2CD01}"/>
    <cellStyle name="Output 3 20 3" xfId="39750" xr:uid="{CFB6DD46-C45D-43C5-AEEF-C608EA1520ED}"/>
    <cellStyle name="Output 3 21" xfId="39751" xr:uid="{486B009B-9B53-42FF-A334-BF119083712A}"/>
    <cellStyle name="Output 3 21 2" xfId="39752" xr:uid="{26F8C88D-2C6B-4715-96CF-E4C6E1332298}"/>
    <cellStyle name="Output 3 21 2 2" xfId="39753" xr:uid="{A7090FE4-1A4B-4BE6-A153-7D581CAAC471}"/>
    <cellStyle name="Output 3 21 3" xfId="39754" xr:uid="{8EFCD95B-28A7-4CF6-A260-A9BF29CE6460}"/>
    <cellStyle name="Output 3 22" xfId="39755" xr:uid="{03BF9B91-D921-4DDD-9423-A952159C6AC4}"/>
    <cellStyle name="Output 3 22 2" xfId="39756" xr:uid="{6F83D385-D876-43BB-9BBF-C2B9947EED0A}"/>
    <cellStyle name="Output 3 23" xfId="39757" xr:uid="{5B3BF68A-7F16-46D3-9C95-6454B9142ED4}"/>
    <cellStyle name="Output 3 24" xfId="39758" xr:uid="{61402A54-2404-422F-8D08-27B15C85BBCB}"/>
    <cellStyle name="Output 3 25" xfId="39759" xr:uid="{9E79F0DA-1BFE-488B-A751-E6F9EC1B30C2}"/>
    <cellStyle name="Output 3 26" xfId="39760" xr:uid="{88EDCFF0-2EDA-4999-AE8C-837107AB7D75}"/>
    <cellStyle name="Output 3 27" xfId="39761" xr:uid="{9F0954BB-8614-422B-AB87-236EEFD3DAFA}"/>
    <cellStyle name="Output 3 28" xfId="39762" xr:uid="{210BFA65-9470-467B-923F-DC5A85FCAA76}"/>
    <cellStyle name="Output 3 29" xfId="39763" xr:uid="{44018A3D-C37B-40E0-93D4-CB97700C4D99}"/>
    <cellStyle name="Output 3 3" xfId="39764" xr:uid="{788F10E9-CC88-4CB1-B257-93558727BE01}"/>
    <cellStyle name="Output 3 3 10" xfId="39765" xr:uid="{27EC7FEB-3F56-42CC-A8E1-52DF0EBC6A3B}"/>
    <cellStyle name="Output 3 3 10 2" xfId="39766" xr:uid="{F4091930-DEC5-4448-834F-1D931FA69E5F}"/>
    <cellStyle name="Output 3 3 10 2 2" xfId="39767" xr:uid="{81895086-B939-49B2-9DDC-9C712F4B86E3}"/>
    <cellStyle name="Output 3 3 10 3" xfId="39768" xr:uid="{6461F6D1-24F0-4545-AE09-D6E3B1FCAFCD}"/>
    <cellStyle name="Output 3 3 11" xfId="39769" xr:uid="{1A24E734-87B1-4074-B517-25AB3C5309DD}"/>
    <cellStyle name="Output 3 3 11 2" xfId="39770" xr:uid="{141CE686-F74A-4C52-9229-7C495CEA0DB9}"/>
    <cellStyle name="Output 3 3 11 2 2" xfId="39771" xr:uid="{4A98E966-008A-480F-8C67-42E925B63D5C}"/>
    <cellStyle name="Output 3 3 11 3" xfId="39772" xr:uid="{5F2F8CF0-3731-4A0C-8DD7-20A4A84107A9}"/>
    <cellStyle name="Output 3 3 12" xfId="39773" xr:uid="{AE204C25-C51F-4705-9856-57F101B79576}"/>
    <cellStyle name="Output 3 3 12 2" xfId="39774" xr:uid="{D048465D-99DD-409F-9060-1D220AA488E8}"/>
    <cellStyle name="Output 3 3 12 2 2" xfId="39775" xr:uid="{12C50BA7-9951-4A2F-B8AD-995CA1FA5315}"/>
    <cellStyle name="Output 3 3 12 3" xfId="39776" xr:uid="{3C925511-5250-408D-945C-3CDB4257D4E1}"/>
    <cellStyle name="Output 3 3 13" xfId="39777" xr:uid="{B8F4AD68-3ED7-438A-A7E0-EC342952D7D8}"/>
    <cellStyle name="Output 3 3 13 2" xfId="39778" xr:uid="{E4656CA3-4132-4973-A186-F2CAC13234F8}"/>
    <cellStyle name="Output 3 3 13 2 2" xfId="39779" xr:uid="{063FDE48-63E5-473F-B984-C948AA877580}"/>
    <cellStyle name="Output 3 3 13 3" xfId="39780" xr:uid="{772CA8DB-B3CD-4729-9D93-DEE0BB6825FD}"/>
    <cellStyle name="Output 3 3 14" xfId="39781" xr:uid="{33A55F72-5EC1-4951-908E-B311FB4C0B58}"/>
    <cellStyle name="Output 3 3 14 2" xfId="39782" xr:uid="{343ED6C9-749E-4A5A-9CDA-EF2D03A4C194}"/>
    <cellStyle name="Output 3 3 14 2 2" xfId="39783" xr:uid="{8C617220-EF98-4B63-B989-3AA0E8F04421}"/>
    <cellStyle name="Output 3 3 14 3" xfId="39784" xr:uid="{26A4EA32-FAB5-4FDE-B502-9BB1A9C3D4BD}"/>
    <cellStyle name="Output 3 3 15" xfId="39785" xr:uid="{0EA0F3B2-EE3D-46B6-B3BD-31DA131F482C}"/>
    <cellStyle name="Output 3 3 15 2" xfId="39786" xr:uid="{8591E709-CE15-42CD-9A47-08302781FF02}"/>
    <cellStyle name="Output 3 3 15 2 2" xfId="39787" xr:uid="{86784EA8-86A5-4206-A9FC-220824EDBD34}"/>
    <cellStyle name="Output 3 3 15 3" xfId="39788" xr:uid="{A8AF224B-76A9-4F89-8B1A-CEFDABA9C22F}"/>
    <cellStyle name="Output 3 3 16" xfId="39789" xr:uid="{EC081326-408D-4DE7-B05F-2A112C6EF768}"/>
    <cellStyle name="Output 3 3 16 2" xfId="39790" xr:uid="{87CAF770-B836-46E0-89E8-C8A711596C04}"/>
    <cellStyle name="Output 3 3 16 2 2" xfId="39791" xr:uid="{A118DF49-1748-442E-B458-8A15EC4B290F}"/>
    <cellStyle name="Output 3 3 16 3" xfId="39792" xr:uid="{F2F07953-B830-49D6-BC9B-0F6D32643FC3}"/>
    <cellStyle name="Output 3 3 17" xfId="39793" xr:uid="{AD033464-DD28-4017-874D-504005ABF9E6}"/>
    <cellStyle name="Output 3 3 17 2" xfId="39794" xr:uid="{D23A853A-D7DB-471C-88B1-0C0F530535E5}"/>
    <cellStyle name="Output 3 3 17 2 2" xfId="39795" xr:uid="{5CB64FB8-6270-4415-AA1A-ECFAA9B717C0}"/>
    <cellStyle name="Output 3 3 17 3" xfId="39796" xr:uid="{36176D04-3443-4F70-9745-05F9750E4CDC}"/>
    <cellStyle name="Output 3 3 18" xfId="39797" xr:uid="{032825BB-22F9-48BA-926A-A6052B89602B}"/>
    <cellStyle name="Output 3 3 18 2" xfId="39798" xr:uid="{2C2A4BCE-A002-4898-8D95-F31CBE5B6FF4}"/>
    <cellStyle name="Output 3 3 19" xfId="39799" xr:uid="{A2C6E8C4-B5CF-421B-81B8-1209E1D50E30}"/>
    <cellStyle name="Output 3 3 2" xfId="39800" xr:uid="{EFEE50CB-6077-4655-AC89-065CFE6AE650}"/>
    <cellStyle name="Output 3 3 2 10" xfId="39801" xr:uid="{D87828CC-805E-498B-926E-584487AA5EC9}"/>
    <cellStyle name="Output 3 3 2 10 2" xfId="39802" xr:uid="{4C6BAAE7-7BC1-4214-94E5-11253CFB4375}"/>
    <cellStyle name="Output 3 3 2 10 2 2" xfId="39803" xr:uid="{2E214502-6F5B-4EA9-94C6-399701A67CC3}"/>
    <cellStyle name="Output 3 3 2 10 3" xfId="39804" xr:uid="{44AA4845-1C86-47EF-9605-601CA968AB4E}"/>
    <cellStyle name="Output 3 3 2 11" xfId="39805" xr:uid="{1322A39D-BD63-497A-B73A-CBB10F25476A}"/>
    <cellStyle name="Output 3 3 2 11 2" xfId="39806" xr:uid="{41210A4E-470E-4976-A5E6-B84F0F3D45EB}"/>
    <cellStyle name="Output 3 3 2 11 2 2" xfId="39807" xr:uid="{63EF69CA-5F56-4342-BC34-8E0587AAC25E}"/>
    <cellStyle name="Output 3 3 2 11 3" xfId="39808" xr:uid="{2F47EA19-56C5-45B6-BA47-17DE01809C55}"/>
    <cellStyle name="Output 3 3 2 12" xfId="39809" xr:uid="{C7A340DB-8F1F-4131-973D-3D9F8E949E4F}"/>
    <cellStyle name="Output 3 3 2 12 2" xfId="39810" xr:uid="{6663262A-D00F-4B3C-9D8E-705188BDC4E7}"/>
    <cellStyle name="Output 3 3 2 12 2 2" xfId="39811" xr:uid="{6B16271F-6B84-4867-A4FF-C12BC3AB1E3E}"/>
    <cellStyle name="Output 3 3 2 12 3" xfId="39812" xr:uid="{D40BB870-3242-4533-9013-62E790D13E98}"/>
    <cellStyle name="Output 3 3 2 13" xfId="39813" xr:uid="{E4D91BC6-3398-4A90-BE10-29C105E6B843}"/>
    <cellStyle name="Output 3 3 2 13 2" xfId="39814" xr:uid="{8648E64E-1314-437D-88EA-DDFA78BF9EBC}"/>
    <cellStyle name="Output 3 3 2 13 2 2" xfId="39815" xr:uid="{A386288F-0ED1-482C-A4B3-50BB74627406}"/>
    <cellStyle name="Output 3 3 2 13 3" xfId="39816" xr:uid="{AAB0C902-36FF-4287-B356-19299D111DC0}"/>
    <cellStyle name="Output 3 3 2 14" xfId="39817" xr:uid="{8A26AA46-1937-4B65-97DC-242542B9AB5E}"/>
    <cellStyle name="Output 3 3 2 14 2" xfId="39818" xr:uid="{22BDCFC1-F80C-4486-9DEB-697D764EBC4F}"/>
    <cellStyle name="Output 3 3 2 14 2 2" xfId="39819" xr:uid="{8E05B897-C4D3-4155-AB75-A92C16EC5BFA}"/>
    <cellStyle name="Output 3 3 2 14 3" xfId="39820" xr:uid="{448CF113-F5C3-4564-87BC-87C5B63166CA}"/>
    <cellStyle name="Output 3 3 2 15" xfId="39821" xr:uid="{17340CB1-4199-41E0-B863-AC6FA417A595}"/>
    <cellStyle name="Output 3 3 2 15 2" xfId="39822" xr:uid="{5F5FD702-85DC-4E71-9776-EA9226A0C424}"/>
    <cellStyle name="Output 3 3 2 15 2 2" xfId="39823" xr:uid="{31025218-C7BE-4CBA-88B7-E4E67B2982D5}"/>
    <cellStyle name="Output 3 3 2 15 3" xfId="39824" xr:uid="{C152E1B0-AFD8-4A23-80F7-BB0C47F53002}"/>
    <cellStyle name="Output 3 3 2 16" xfId="39825" xr:uid="{08E3CC19-4991-4560-8C98-873128654D33}"/>
    <cellStyle name="Output 3 3 2 16 2" xfId="39826" xr:uid="{5B3B5971-4160-420F-8E8E-FBE655ADE5FD}"/>
    <cellStyle name="Output 3 3 2 16 2 2" xfId="39827" xr:uid="{A7D09540-1E5D-4DC5-8116-BAFDBF86ABAA}"/>
    <cellStyle name="Output 3 3 2 16 3" xfId="39828" xr:uid="{1C08FDAA-B87D-449D-A763-961AEDD2DDA1}"/>
    <cellStyle name="Output 3 3 2 17" xfId="39829" xr:uid="{EC38315B-23F0-45EE-BCAB-305989F8564A}"/>
    <cellStyle name="Output 3 3 2 17 2" xfId="39830" xr:uid="{9F6E8CF7-C1A8-4592-93F7-8F3D9CFBDEFF}"/>
    <cellStyle name="Output 3 3 2 17 2 2" xfId="39831" xr:uid="{6881D0DE-9EC9-49A7-8BD9-892417FED50A}"/>
    <cellStyle name="Output 3 3 2 17 3" xfId="39832" xr:uid="{58115FCA-E4BE-42EC-A8DC-7B1E70684AF8}"/>
    <cellStyle name="Output 3 3 2 18" xfId="39833" xr:uid="{0BC1C715-7561-4233-9A80-0F0DB735511C}"/>
    <cellStyle name="Output 3 3 2 18 2" xfId="39834" xr:uid="{1F3ACC9F-6B67-45AD-96DD-CD62C4CD7F34}"/>
    <cellStyle name="Output 3 3 2 18 2 2" xfId="39835" xr:uid="{226CCA4D-7BF9-4AA2-A5F0-5DB77BFB6368}"/>
    <cellStyle name="Output 3 3 2 18 3" xfId="39836" xr:uid="{0CC1BAB6-9A4A-41BB-BC63-6D7E9E4047E8}"/>
    <cellStyle name="Output 3 3 2 19" xfId="39837" xr:uid="{43024C59-5AFD-4FC7-9B04-EB62AFBECD3F}"/>
    <cellStyle name="Output 3 3 2 19 2" xfId="39838" xr:uid="{5FB64200-9E64-44E1-85DD-2CA63D1A1B97}"/>
    <cellStyle name="Output 3 3 2 19 2 2" xfId="39839" xr:uid="{B1094766-B88F-4D2D-A49C-6B8F47F3D12C}"/>
    <cellStyle name="Output 3 3 2 19 3" xfId="39840" xr:uid="{54B51699-3563-4C15-8111-88B71CA6BDE3}"/>
    <cellStyle name="Output 3 3 2 2" xfId="39841" xr:uid="{4ABCCC7A-706E-4AD5-9095-4686D2A92744}"/>
    <cellStyle name="Output 3 3 2 2 2" xfId="39842" xr:uid="{E90D9E19-9E71-4CF7-B713-9E167109592B}"/>
    <cellStyle name="Output 3 3 2 2 2 2" xfId="39843" xr:uid="{914247AB-7B89-4C79-A468-E2CDAF1FAC0A}"/>
    <cellStyle name="Output 3 3 2 2 2 2 2" xfId="39844" xr:uid="{7CE5C7F6-2770-4DF6-98DF-9F85CEF630EA}"/>
    <cellStyle name="Output 3 3 2 2 2 3" xfId="39845" xr:uid="{719D9759-971F-46CD-8704-3B1ED66DBACF}"/>
    <cellStyle name="Output 3 3 2 2 2 4" xfId="39846" xr:uid="{C6F4852B-8ED0-445A-AF2B-B00D44B79B19}"/>
    <cellStyle name="Output 3 3 2 2 3" xfId="39847" xr:uid="{5D72FE24-E19D-4658-9921-A303439AE4D4}"/>
    <cellStyle name="Output 3 3 2 2 3 2" xfId="39848" xr:uid="{AB6A2962-F558-4EB7-892A-246AE639AFE9}"/>
    <cellStyle name="Output 3 3 2 2 4" xfId="39849" xr:uid="{A6BE3EEC-D0CD-4E24-AA89-980E633D4F87}"/>
    <cellStyle name="Output 3 3 2 2 5" xfId="39850" xr:uid="{0E8E8576-0949-4D0F-AFCB-8BDD9891B3F7}"/>
    <cellStyle name="Output 3 3 2 20" xfId="39851" xr:uid="{68083FDA-274C-4DDD-BBDC-E6957C172C44}"/>
    <cellStyle name="Output 3 3 2 20 2" xfId="39852" xr:uid="{54B6C95B-CECB-4F4A-99B8-3F45D50ABCD3}"/>
    <cellStyle name="Output 3 3 2 20 2 2" xfId="39853" xr:uid="{BE55A933-4F84-419C-AA7C-3A090D82E81A}"/>
    <cellStyle name="Output 3 3 2 20 3" xfId="39854" xr:uid="{6EC5F423-45DF-4434-A035-ABD26BB3443D}"/>
    <cellStyle name="Output 3 3 2 21" xfId="39855" xr:uid="{CDD9FC69-4CBF-4B3E-9EAD-B055DD9CE810}"/>
    <cellStyle name="Output 3 3 2 21 2" xfId="39856" xr:uid="{111AF9BF-EB24-4EF0-B2AB-BDE01D256FAC}"/>
    <cellStyle name="Output 3 3 2 22" xfId="39857" xr:uid="{A4608746-ECCE-47B8-84A7-F8D5A9302172}"/>
    <cellStyle name="Output 3 3 2 23" xfId="39858" xr:uid="{74F87403-CA81-4587-B71B-B70D7BE6A0C4}"/>
    <cellStyle name="Output 3 3 2 3" xfId="39859" xr:uid="{BEB8EA9E-0177-4E77-AD5A-D5F9071DD6A6}"/>
    <cellStyle name="Output 3 3 2 3 2" xfId="39860" xr:uid="{23CBEA89-95F3-4586-8158-B7497B3B73B6}"/>
    <cellStyle name="Output 3 3 2 3 2 2" xfId="39861" xr:uid="{3BAA098B-A46F-4839-B968-4534961400FB}"/>
    <cellStyle name="Output 3 3 2 3 2 3" xfId="39862" xr:uid="{F575A0DD-72AC-4DC7-A685-AD317040BE4E}"/>
    <cellStyle name="Output 3 3 2 3 3" xfId="39863" xr:uid="{DA32CCBC-0F91-4066-9597-6ADD5E9859ED}"/>
    <cellStyle name="Output 3 3 2 3 3 2" xfId="39864" xr:uid="{BA44DBC7-134F-4BFC-899D-4800A55AF560}"/>
    <cellStyle name="Output 3 3 2 3 4" xfId="39865" xr:uid="{6F65FACD-417B-48C3-BD2B-93D53863A9C8}"/>
    <cellStyle name="Output 3 3 2 4" xfId="39866" xr:uid="{268A0AA0-AB7A-4D28-AAEE-D25625BC1401}"/>
    <cellStyle name="Output 3 3 2 4 2" xfId="39867" xr:uid="{F7425BF2-F8DC-4166-9E84-DAC0713E288C}"/>
    <cellStyle name="Output 3 3 2 4 2 2" xfId="39868" xr:uid="{7D977CF6-317D-4F1B-9B08-6EE1854D2822}"/>
    <cellStyle name="Output 3 3 2 4 3" xfId="39869" xr:uid="{E312CB9C-86FD-46ED-B62B-A304248E8E23}"/>
    <cellStyle name="Output 3 3 2 4 4" xfId="39870" xr:uid="{B448D10F-9A87-42EC-881A-E913294737E5}"/>
    <cellStyle name="Output 3 3 2 5" xfId="39871" xr:uid="{8A93726E-CAE3-4C77-BB75-55AD74708D40}"/>
    <cellStyle name="Output 3 3 2 5 2" xfId="39872" xr:uid="{E1899696-E09C-41A4-9E62-A479C25166DC}"/>
    <cellStyle name="Output 3 3 2 5 2 2" xfId="39873" xr:uid="{E924C922-B373-4127-AA6C-1A8CDB59FF9E}"/>
    <cellStyle name="Output 3 3 2 5 3" xfId="39874" xr:uid="{B2D69AC1-A964-4617-8149-D40376D15832}"/>
    <cellStyle name="Output 3 3 2 5 4" xfId="39875" xr:uid="{47249988-D3EC-4CDE-9A4F-4854483B45B9}"/>
    <cellStyle name="Output 3 3 2 6" xfId="39876" xr:uid="{A09CF13B-96C0-4A27-BDAA-C6726536CF94}"/>
    <cellStyle name="Output 3 3 2 6 2" xfId="39877" xr:uid="{1AE7ED79-16ED-41F0-A17B-31A30D3E7D18}"/>
    <cellStyle name="Output 3 3 2 6 2 2" xfId="39878" xr:uid="{1EE4004A-E66A-4F56-ADC9-0040D376E3FC}"/>
    <cellStyle name="Output 3 3 2 6 3" xfId="39879" xr:uid="{B0A33AB0-662F-4681-81C3-9784EDD4F0B5}"/>
    <cellStyle name="Output 3 3 2 7" xfId="39880" xr:uid="{4121F513-4D47-449A-85B5-70530BC947F4}"/>
    <cellStyle name="Output 3 3 2 7 2" xfId="39881" xr:uid="{25371CF3-45EC-4020-9E84-1FE13F7BF9CD}"/>
    <cellStyle name="Output 3 3 2 7 2 2" xfId="39882" xr:uid="{D7E94B50-4938-435A-B0EE-CD4E9305A845}"/>
    <cellStyle name="Output 3 3 2 7 3" xfId="39883" xr:uid="{CD63F2BA-6978-41BC-B48F-57CABD0D6A42}"/>
    <cellStyle name="Output 3 3 2 8" xfId="39884" xr:uid="{1D1B5912-7A66-4FB4-A13E-22174D5DF833}"/>
    <cellStyle name="Output 3 3 2 8 2" xfId="39885" xr:uid="{023B3D8A-7E63-4E38-905D-F3CFCF400D62}"/>
    <cellStyle name="Output 3 3 2 8 2 2" xfId="39886" xr:uid="{A38E5BFC-722A-4368-802E-B3120671D1EB}"/>
    <cellStyle name="Output 3 3 2 8 3" xfId="39887" xr:uid="{922DF1ED-9F85-44D1-92A3-D3D4C1746919}"/>
    <cellStyle name="Output 3 3 2 9" xfId="39888" xr:uid="{13852825-9F06-4BC2-AA03-F0D9B16E6B07}"/>
    <cellStyle name="Output 3 3 2 9 2" xfId="39889" xr:uid="{C14BB897-ED47-46A7-9700-A8B73133490D}"/>
    <cellStyle name="Output 3 3 2 9 2 2" xfId="39890" xr:uid="{CCB42ECF-0530-4298-9122-0572E64E269C}"/>
    <cellStyle name="Output 3 3 2 9 3" xfId="39891" xr:uid="{2975182F-B068-48E2-963B-0D278E1D9371}"/>
    <cellStyle name="Output 3 3 20" xfId="39892" xr:uid="{940E7729-2965-4C94-916C-4F1F1694C487}"/>
    <cellStyle name="Output 3 3 3" xfId="39893" xr:uid="{2A138975-5A68-415E-89BE-998B9BD016CE}"/>
    <cellStyle name="Output 3 3 3 2" xfId="39894" xr:uid="{1C518DDB-1677-4F66-8307-2B9309C9C042}"/>
    <cellStyle name="Output 3 3 3 2 2" xfId="39895" xr:uid="{BFE568D3-3787-46A5-A8BB-213C35A65031}"/>
    <cellStyle name="Output 3 3 3 2 2 2" xfId="39896" xr:uid="{C8DDA12C-9A06-4DBC-9A24-20C918F43FE2}"/>
    <cellStyle name="Output 3 3 3 2 3" xfId="39897" xr:uid="{C21E22EB-3EBE-41E3-BB95-21572D63250C}"/>
    <cellStyle name="Output 3 3 3 2 4" xfId="39898" xr:uid="{AA32A2AA-06B5-4AFB-BB85-91607C5FC1A9}"/>
    <cellStyle name="Output 3 3 3 3" xfId="39899" xr:uid="{519ECAA0-8613-4AAB-9DCD-A81489CCE4C7}"/>
    <cellStyle name="Output 3 3 3 3 2" xfId="39900" xr:uid="{F188D303-B5F9-453F-BB2E-0CD2FBAC0B07}"/>
    <cellStyle name="Output 3 3 3 4" xfId="39901" xr:uid="{67ADCEE5-D691-424B-AE36-1BBC53D4BBA1}"/>
    <cellStyle name="Output 3 3 3 5" xfId="39902" xr:uid="{5B14370B-F87E-4CBD-80CB-1FC571819062}"/>
    <cellStyle name="Output 3 3 4" xfId="39903" xr:uid="{D51162CB-A7EC-4404-BDEF-4D00FADBDA9F}"/>
    <cellStyle name="Output 3 3 4 2" xfId="39904" xr:uid="{1DEA314B-D025-46F5-A769-0EACE4E61EFF}"/>
    <cellStyle name="Output 3 3 4 2 2" xfId="39905" xr:uid="{5D328FB8-432F-4E88-B04D-EE06771B2000}"/>
    <cellStyle name="Output 3 3 4 2 3" xfId="39906" xr:uid="{50AEFCDC-EF12-4B12-AA20-094A9BE1350C}"/>
    <cellStyle name="Output 3 3 4 3" xfId="39907" xr:uid="{DF31E353-B24D-4105-8ADD-D536FBBA4788}"/>
    <cellStyle name="Output 3 3 4 3 2" xfId="39908" xr:uid="{6C076176-955F-41F1-B3B1-82F4ED7F2E64}"/>
    <cellStyle name="Output 3 3 4 4" xfId="39909" xr:uid="{B8F4062E-1466-4221-9531-AD32B0962598}"/>
    <cellStyle name="Output 3 3 5" xfId="39910" xr:uid="{F338F76C-5955-485C-A106-1773C7762724}"/>
    <cellStyle name="Output 3 3 5 2" xfId="39911" xr:uid="{CB996784-4DF0-4EC0-A688-0BD6384D85CE}"/>
    <cellStyle name="Output 3 3 5 2 2" xfId="39912" xr:uid="{A2569EEF-67CF-46A2-9EE6-1E3661B1247F}"/>
    <cellStyle name="Output 3 3 5 2 3" xfId="39913" xr:uid="{E50AF576-900C-44E8-B4DE-FC52FA251999}"/>
    <cellStyle name="Output 3 3 5 3" xfId="39914" xr:uid="{1E0C471F-98E9-4A69-8604-AEFCC92B22B8}"/>
    <cellStyle name="Output 3 3 5 4" xfId="39915" xr:uid="{B5F8BF82-8AB7-4F63-A10A-601E11A7F4BF}"/>
    <cellStyle name="Output 3 3 6" xfId="39916" xr:uid="{BDC88C10-C116-4D0F-8A60-B6F46C932A0B}"/>
    <cellStyle name="Output 3 3 6 2" xfId="39917" xr:uid="{246F4F1E-D823-4C44-A5A8-0638FB777EA5}"/>
    <cellStyle name="Output 3 3 6 2 2" xfId="39918" xr:uid="{C7708A38-69F1-493C-AEEC-0F8E63727A8F}"/>
    <cellStyle name="Output 3 3 6 3" xfId="39919" xr:uid="{790B0D03-09E0-4380-86C5-8140B33C77BA}"/>
    <cellStyle name="Output 3 3 6 4" xfId="39920" xr:uid="{7DBD1172-4C8B-40DD-AB3C-8886775D498B}"/>
    <cellStyle name="Output 3 3 7" xfId="39921" xr:uid="{6C3F9750-CAF9-41FF-B781-48D0E147A7B9}"/>
    <cellStyle name="Output 3 3 7 2" xfId="39922" xr:uid="{998F07B1-EA2A-4467-B504-7413BDAE4DAB}"/>
    <cellStyle name="Output 3 3 7 2 2" xfId="39923" xr:uid="{C258BCC9-131C-49A2-BCE2-C7BB4799AE6F}"/>
    <cellStyle name="Output 3 3 7 3" xfId="39924" xr:uid="{255B836A-741E-4B43-B62F-5F7A4DCA1127}"/>
    <cellStyle name="Output 3 3 8" xfId="39925" xr:uid="{62AB0F67-E0EE-4104-986A-A6656782F20F}"/>
    <cellStyle name="Output 3 3 8 2" xfId="39926" xr:uid="{9832459C-9BDF-4CF5-91E7-02DEDCEE9D09}"/>
    <cellStyle name="Output 3 3 8 2 2" xfId="39927" xr:uid="{9E08E9F7-E5F0-43A1-ACFA-FEE4E9179D26}"/>
    <cellStyle name="Output 3 3 8 3" xfId="39928" xr:uid="{769B3803-3AA0-4C49-8B34-A680CF6AD13B}"/>
    <cellStyle name="Output 3 3 9" xfId="39929" xr:uid="{3E69417D-9E0A-4162-8BA0-071CFBB50B22}"/>
    <cellStyle name="Output 3 3 9 2" xfId="39930" xr:uid="{9357A2A6-4C1D-4C99-909F-9768567C8685}"/>
    <cellStyle name="Output 3 3 9 2 2" xfId="39931" xr:uid="{49E9D394-2290-42E9-97D5-CD5CD82DB22A}"/>
    <cellStyle name="Output 3 3 9 3" xfId="39932" xr:uid="{5FFD1286-1646-4448-9A9F-9A504BFC5893}"/>
    <cellStyle name="Output 3 4" xfId="39933" xr:uid="{09397193-FDD9-4976-8FB2-B57FAD32F86B}"/>
    <cellStyle name="Output 3 4 10" xfId="39934" xr:uid="{EA08511A-A0AE-49DF-BBEF-8F43D936A599}"/>
    <cellStyle name="Output 3 4 10 2" xfId="39935" xr:uid="{15ECCFC3-4FFC-4F2E-A68A-AD0EFFD02ABF}"/>
    <cellStyle name="Output 3 4 10 2 2" xfId="39936" xr:uid="{4D5D17A1-32F3-4921-A55C-505B7D27FE09}"/>
    <cellStyle name="Output 3 4 10 3" xfId="39937" xr:uid="{C1E1A25D-15BD-4CB6-BE5D-44A5FF8DA4AB}"/>
    <cellStyle name="Output 3 4 11" xfId="39938" xr:uid="{EC6280E6-2844-4B10-AD8C-048CE6E2E058}"/>
    <cellStyle name="Output 3 4 11 2" xfId="39939" xr:uid="{1681FEE6-ED29-4518-87D6-88DCECBC974A}"/>
    <cellStyle name="Output 3 4 11 2 2" xfId="39940" xr:uid="{3EA03194-7814-4364-B808-87DE70E8F3C4}"/>
    <cellStyle name="Output 3 4 11 3" xfId="39941" xr:uid="{94085EB5-1889-4C40-902B-DB5946090104}"/>
    <cellStyle name="Output 3 4 12" xfId="39942" xr:uid="{90089A5E-6352-4966-8FB9-2695044241DC}"/>
    <cellStyle name="Output 3 4 12 2" xfId="39943" xr:uid="{1AC7792F-C8B9-446C-B795-C5BDE12F7373}"/>
    <cellStyle name="Output 3 4 12 2 2" xfId="39944" xr:uid="{F407B611-0124-4162-9B55-CAFA3038DF5F}"/>
    <cellStyle name="Output 3 4 12 3" xfId="39945" xr:uid="{B86823BF-1517-4E62-BEA7-57F5CD3088B2}"/>
    <cellStyle name="Output 3 4 13" xfId="39946" xr:uid="{B0C2F556-0E66-4DD9-8B05-9CDA41B43993}"/>
    <cellStyle name="Output 3 4 13 2" xfId="39947" xr:uid="{FB146E01-219A-43DC-8E6C-5458DABB1A3C}"/>
    <cellStyle name="Output 3 4 13 2 2" xfId="39948" xr:uid="{A705ACDF-DD5C-4352-A530-EFC04673288D}"/>
    <cellStyle name="Output 3 4 13 3" xfId="39949" xr:uid="{B82782DA-C775-48B0-983D-8263AB35FABD}"/>
    <cellStyle name="Output 3 4 14" xfId="39950" xr:uid="{B4337064-B5D1-44B7-BBD6-4DECEF48AA99}"/>
    <cellStyle name="Output 3 4 14 2" xfId="39951" xr:uid="{32DAF67D-1C5F-4620-A83A-C1FCDEB5BEBF}"/>
    <cellStyle name="Output 3 4 14 2 2" xfId="39952" xr:uid="{83AB3DEF-1F05-4105-8CC7-63D86341DF27}"/>
    <cellStyle name="Output 3 4 14 3" xfId="39953" xr:uid="{E01F6A10-0569-4A49-8B5A-90264585D749}"/>
    <cellStyle name="Output 3 4 15" xfId="39954" xr:uid="{0A3FFCE7-DA60-4CD2-B132-BE752B5C3A37}"/>
    <cellStyle name="Output 3 4 15 2" xfId="39955" xr:uid="{5F3B5A7B-703B-4B5D-9698-D614A90D64C6}"/>
    <cellStyle name="Output 3 4 15 2 2" xfId="39956" xr:uid="{6AD0CB73-CF8C-48F3-AD38-3C2629733B83}"/>
    <cellStyle name="Output 3 4 15 3" xfId="39957" xr:uid="{CF8FE00E-2A2B-45B2-AF70-A85156C945BA}"/>
    <cellStyle name="Output 3 4 16" xfId="39958" xr:uid="{C88A1D3A-6E88-45C7-84BF-14D0D5EFC3DC}"/>
    <cellStyle name="Output 3 4 16 2" xfId="39959" xr:uid="{59C8305A-3FA1-41A0-80BD-A850D7E6A8FD}"/>
    <cellStyle name="Output 3 4 16 2 2" xfId="39960" xr:uid="{BE075C4E-7B3A-4C91-9399-4099266340A3}"/>
    <cellStyle name="Output 3 4 16 3" xfId="39961" xr:uid="{B617D2D8-C453-43F7-91DE-6A95D0FE7206}"/>
    <cellStyle name="Output 3 4 17" xfId="39962" xr:uid="{05973E62-4AB1-45C1-A2BF-353BC761C9E4}"/>
    <cellStyle name="Output 3 4 17 2" xfId="39963" xr:uid="{6B4B7516-B33E-4AB4-A39E-9E9EFA5D3D82}"/>
    <cellStyle name="Output 3 4 17 2 2" xfId="39964" xr:uid="{828EA4B6-7FB3-447D-85A4-694F15826790}"/>
    <cellStyle name="Output 3 4 17 3" xfId="39965" xr:uid="{75A0B26C-BF69-4EFF-85C6-85C0AB2B4586}"/>
    <cellStyle name="Output 3 4 18" xfId="39966" xr:uid="{95F9A17A-3209-4BB6-88E3-9EAC39E60830}"/>
    <cellStyle name="Output 3 4 18 2" xfId="39967" xr:uid="{BAE9EF38-4B91-4A70-BDCF-CC0DD9806885}"/>
    <cellStyle name="Output 3 4 19" xfId="39968" xr:uid="{94817ABC-AE54-4C2D-A7CB-CF1361676246}"/>
    <cellStyle name="Output 3 4 2" xfId="39969" xr:uid="{0A649009-B800-4D81-ACD3-52B0CB7133DE}"/>
    <cellStyle name="Output 3 4 2 10" xfId="39970" xr:uid="{6906CCE9-5F20-4EA0-A8A9-5F114D5892BA}"/>
    <cellStyle name="Output 3 4 2 10 2" xfId="39971" xr:uid="{1211EC1E-CAAC-483E-9507-3BAACC262470}"/>
    <cellStyle name="Output 3 4 2 10 2 2" xfId="39972" xr:uid="{9D1E5F11-730F-40F2-A0CF-0B7FDB121F9C}"/>
    <cellStyle name="Output 3 4 2 10 3" xfId="39973" xr:uid="{EB75E67E-E12D-4D84-823E-96EADD3475C0}"/>
    <cellStyle name="Output 3 4 2 11" xfId="39974" xr:uid="{0CFD9F34-74B9-484C-A56C-951DC79BA250}"/>
    <cellStyle name="Output 3 4 2 11 2" xfId="39975" xr:uid="{F328C9B9-0545-4540-B1DB-BC186193CC3D}"/>
    <cellStyle name="Output 3 4 2 11 2 2" xfId="39976" xr:uid="{A369B5E3-92A6-41D4-B5DE-C5D3666B8CC6}"/>
    <cellStyle name="Output 3 4 2 11 3" xfId="39977" xr:uid="{F4BDF960-BB31-43A2-A52E-94CD08CF048A}"/>
    <cellStyle name="Output 3 4 2 12" xfId="39978" xr:uid="{71E1E24E-8122-4FE5-8E83-43C572582F42}"/>
    <cellStyle name="Output 3 4 2 12 2" xfId="39979" xr:uid="{143B082B-1680-41D2-AD9F-7F2E0AF6FBA4}"/>
    <cellStyle name="Output 3 4 2 12 2 2" xfId="39980" xr:uid="{10D4BF96-B71F-4808-94F8-2DD7B2D2AC34}"/>
    <cellStyle name="Output 3 4 2 12 3" xfId="39981" xr:uid="{07ADB3B4-1BB6-4940-9619-1D7B8AA38CEC}"/>
    <cellStyle name="Output 3 4 2 13" xfId="39982" xr:uid="{FC70DA16-4A50-4869-8746-F31DCC2DFEC5}"/>
    <cellStyle name="Output 3 4 2 13 2" xfId="39983" xr:uid="{68740E69-8A83-4E9B-B335-4BE9D6BEDD1C}"/>
    <cellStyle name="Output 3 4 2 13 2 2" xfId="39984" xr:uid="{C30AE366-71BA-4E0C-B9D5-A0F10B6917EE}"/>
    <cellStyle name="Output 3 4 2 13 3" xfId="39985" xr:uid="{2DD939E4-B572-48F9-B9EC-8E21B61CB170}"/>
    <cellStyle name="Output 3 4 2 14" xfId="39986" xr:uid="{212D1E51-26CE-4919-ACF6-6D74997EEBCE}"/>
    <cellStyle name="Output 3 4 2 14 2" xfId="39987" xr:uid="{0CC09DD1-D4A5-4F36-AC4C-C00E750E8A99}"/>
    <cellStyle name="Output 3 4 2 14 2 2" xfId="39988" xr:uid="{57A654F7-8A0B-413A-A830-0D1B541EF527}"/>
    <cellStyle name="Output 3 4 2 14 3" xfId="39989" xr:uid="{9EC4553E-2318-4477-9B14-3CB1B6630EC1}"/>
    <cellStyle name="Output 3 4 2 15" xfId="39990" xr:uid="{56253F68-C006-476E-BD11-0423B45F83A1}"/>
    <cellStyle name="Output 3 4 2 15 2" xfId="39991" xr:uid="{00E3359C-F2FF-4240-B3B3-2745750B7CF7}"/>
    <cellStyle name="Output 3 4 2 15 2 2" xfId="39992" xr:uid="{FAB0DCC0-7C68-4199-A752-A6ED698AEC31}"/>
    <cellStyle name="Output 3 4 2 15 3" xfId="39993" xr:uid="{2CC559FE-84FD-4D8F-9D06-BCABC2EF3EC2}"/>
    <cellStyle name="Output 3 4 2 16" xfId="39994" xr:uid="{87B54386-96EF-4D31-9B70-398D234378F3}"/>
    <cellStyle name="Output 3 4 2 16 2" xfId="39995" xr:uid="{FDF38E0C-0B30-4505-9D02-FA8130F90D55}"/>
    <cellStyle name="Output 3 4 2 16 2 2" xfId="39996" xr:uid="{565F7A11-B083-40D9-8B70-10F9C441AFD4}"/>
    <cellStyle name="Output 3 4 2 16 3" xfId="39997" xr:uid="{03990321-34E9-4AF9-AA7E-65B75F3F74C3}"/>
    <cellStyle name="Output 3 4 2 17" xfId="39998" xr:uid="{27BDAD0B-92E3-40D1-9ED2-97D0AA70156C}"/>
    <cellStyle name="Output 3 4 2 17 2" xfId="39999" xr:uid="{D10DAB51-D931-434F-A2CB-1808E9CD4948}"/>
    <cellStyle name="Output 3 4 2 17 2 2" xfId="40000" xr:uid="{400AA913-A384-4668-AA25-D1E91CA7AD06}"/>
    <cellStyle name="Output 3 4 2 17 3" xfId="40001" xr:uid="{118E559D-0ED1-4E5F-B103-E8EDB6406A00}"/>
    <cellStyle name="Output 3 4 2 18" xfId="40002" xr:uid="{A75F45C2-0025-44A2-816E-40DEE1C29882}"/>
    <cellStyle name="Output 3 4 2 18 2" xfId="40003" xr:uid="{B6112D8C-F4D0-447E-8B44-3FA701CC13D4}"/>
    <cellStyle name="Output 3 4 2 18 2 2" xfId="40004" xr:uid="{2F7C2FFD-02EB-430A-B9DE-1F1C19729EBA}"/>
    <cellStyle name="Output 3 4 2 18 3" xfId="40005" xr:uid="{78651C40-E588-4AA8-B5CD-DBFDFC84B995}"/>
    <cellStyle name="Output 3 4 2 19" xfId="40006" xr:uid="{8CCFD23E-7716-4FCC-94CF-EA3D6A22865C}"/>
    <cellStyle name="Output 3 4 2 19 2" xfId="40007" xr:uid="{0BCDD903-9766-4800-BA29-4412BDFDB53F}"/>
    <cellStyle name="Output 3 4 2 19 2 2" xfId="40008" xr:uid="{D0B1CCFA-7323-4B82-84DE-A281A318E0EB}"/>
    <cellStyle name="Output 3 4 2 19 3" xfId="40009" xr:uid="{7F49ACDF-4DD5-4C7E-9498-0A022DB08D60}"/>
    <cellStyle name="Output 3 4 2 2" xfId="40010" xr:uid="{5DCBA13E-1090-4D05-832E-E5FB05F99E2D}"/>
    <cellStyle name="Output 3 4 2 2 2" xfId="40011" xr:uid="{E4B2CFA8-3DF5-426D-8A29-B28C27B7C0CF}"/>
    <cellStyle name="Output 3 4 2 2 2 2" xfId="40012" xr:uid="{B5BF9FB3-DCBB-44FB-B6D5-2F7C3DDBCD12}"/>
    <cellStyle name="Output 3 4 2 2 2 2 2" xfId="40013" xr:uid="{FE60EF28-C422-4768-BBB7-56F828B0D7F6}"/>
    <cellStyle name="Output 3 4 2 2 2 3" xfId="40014" xr:uid="{735A70A2-1C11-4FD2-845C-B6C18B12A552}"/>
    <cellStyle name="Output 3 4 2 2 2 4" xfId="40015" xr:uid="{F0E7AA9A-8CE0-4C01-B838-4FD43F1D040B}"/>
    <cellStyle name="Output 3 4 2 2 3" xfId="40016" xr:uid="{C2596275-7DBC-4C27-9CA9-FB270ECD7011}"/>
    <cellStyle name="Output 3 4 2 2 3 2" xfId="40017" xr:uid="{29076F0D-3D8C-4DA5-929B-1577D512E06A}"/>
    <cellStyle name="Output 3 4 2 2 4" xfId="40018" xr:uid="{62FB0236-5F85-48A5-BFED-32294FB0DBA2}"/>
    <cellStyle name="Output 3 4 2 2 5" xfId="40019" xr:uid="{76B9FF97-EDB8-4C1D-90BA-A4F1EA305010}"/>
    <cellStyle name="Output 3 4 2 20" xfId="40020" xr:uid="{CE50FF83-D56B-4854-9184-62B5D1026C51}"/>
    <cellStyle name="Output 3 4 2 20 2" xfId="40021" xr:uid="{A671B3AA-2F0A-41F2-8B4B-AB130831FBEB}"/>
    <cellStyle name="Output 3 4 2 20 2 2" xfId="40022" xr:uid="{14A0D040-7730-49D4-B7CC-CDF992BD33CE}"/>
    <cellStyle name="Output 3 4 2 20 3" xfId="40023" xr:uid="{86467E8A-D41A-402C-BB89-AD5F42DAC726}"/>
    <cellStyle name="Output 3 4 2 21" xfId="40024" xr:uid="{AA903F6E-C570-45BA-A823-E71CA4D10728}"/>
    <cellStyle name="Output 3 4 2 21 2" xfId="40025" xr:uid="{95D9A80A-8247-4A0E-BA26-A41C029F21AD}"/>
    <cellStyle name="Output 3 4 2 22" xfId="40026" xr:uid="{0370FFC7-3F0A-489D-84B1-C4509E140C39}"/>
    <cellStyle name="Output 3 4 2 23" xfId="40027" xr:uid="{AA30304F-BE8F-4219-9A9B-018070954463}"/>
    <cellStyle name="Output 3 4 2 3" xfId="40028" xr:uid="{781E1181-6D16-454E-B8E3-46B1D412205A}"/>
    <cellStyle name="Output 3 4 2 3 2" xfId="40029" xr:uid="{40CAD7D3-76B5-4F3A-A253-CCBAB4F4121B}"/>
    <cellStyle name="Output 3 4 2 3 2 2" xfId="40030" xr:uid="{FF50B960-6EB7-4FE0-8C5C-F491BC1217CA}"/>
    <cellStyle name="Output 3 4 2 3 2 3" xfId="40031" xr:uid="{33B0654D-5AC5-4C06-8D9D-EBB318B0FC45}"/>
    <cellStyle name="Output 3 4 2 3 3" xfId="40032" xr:uid="{149BAE13-B184-4DC3-8F19-A2242B7773CA}"/>
    <cellStyle name="Output 3 4 2 3 3 2" xfId="40033" xr:uid="{214210EA-3BEF-4BCC-886D-893B1F9D50CE}"/>
    <cellStyle name="Output 3 4 2 3 4" xfId="40034" xr:uid="{AA791C95-A032-4323-8F79-A13D7005409B}"/>
    <cellStyle name="Output 3 4 2 4" xfId="40035" xr:uid="{4A665780-7DE6-4A89-AEA4-3C9400813A0D}"/>
    <cellStyle name="Output 3 4 2 4 2" xfId="40036" xr:uid="{670BF7E9-E92F-46B1-A0F8-91BA8632AB87}"/>
    <cellStyle name="Output 3 4 2 4 2 2" xfId="40037" xr:uid="{83C5562C-09B5-4E13-A1B5-CA74E9910170}"/>
    <cellStyle name="Output 3 4 2 4 3" xfId="40038" xr:uid="{3F975B89-3FFB-4EA1-BD88-C34B7BC350B1}"/>
    <cellStyle name="Output 3 4 2 4 4" xfId="40039" xr:uid="{1A434B04-45F0-4E1D-9538-67D9B2736282}"/>
    <cellStyle name="Output 3 4 2 5" xfId="40040" xr:uid="{1188AD71-20C2-4347-ADF2-34BC67D99A7D}"/>
    <cellStyle name="Output 3 4 2 5 2" xfId="40041" xr:uid="{8534ED1E-DA26-442B-BEA5-D0A061E8F881}"/>
    <cellStyle name="Output 3 4 2 5 2 2" xfId="40042" xr:uid="{70EAFEC0-097B-4011-A6B2-60EA441A42A8}"/>
    <cellStyle name="Output 3 4 2 5 3" xfId="40043" xr:uid="{21721691-8FE5-4292-BF41-1B1ED8CE9DBE}"/>
    <cellStyle name="Output 3 4 2 5 4" xfId="40044" xr:uid="{2CFD90FA-A1FF-4ADB-9F80-023A6D752248}"/>
    <cellStyle name="Output 3 4 2 6" xfId="40045" xr:uid="{ECB78ED6-7234-4333-A567-17B904624942}"/>
    <cellStyle name="Output 3 4 2 6 2" xfId="40046" xr:uid="{30423342-7363-48C6-85DF-162F63FD924F}"/>
    <cellStyle name="Output 3 4 2 6 2 2" xfId="40047" xr:uid="{68692960-6F16-4F3B-B5DD-1C5CF8B42B16}"/>
    <cellStyle name="Output 3 4 2 6 3" xfId="40048" xr:uid="{5368C598-E254-478D-AC02-B643F0B9BE76}"/>
    <cellStyle name="Output 3 4 2 7" xfId="40049" xr:uid="{0964D561-0858-4F62-B809-9F3F2E6A0EC5}"/>
    <cellStyle name="Output 3 4 2 7 2" xfId="40050" xr:uid="{A4E77AB0-DB81-47B6-9ADF-74C265102896}"/>
    <cellStyle name="Output 3 4 2 7 2 2" xfId="40051" xr:uid="{B85A4986-19B8-4D7A-80F1-15CC58C11584}"/>
    <cellStyle name="Output 3 4 2 7 3" xfId="40052" xr:uid="{7463F392-2D22-47B5-9D71-24977621C1C6}"/>
    <cellStyle name="Output 3 4 2 8" xfId="40053" xr:uid="{2FCBD968-70DF-47AC-BC6F-77907EA3DA73}"/>
    <cellStyle name="Output 3 4 2 8 2" xfId="40054" xr:uid="{53E7878B-6B3A-4CF7-BEA4-C29CF08E7F41}"/>
    <cellStyle name="Output 3 4 2 8 2 2" xfId="40055" xr:uid="{0F3CFC79-6BFC-496B-9FBC-DF93F9F96210}"/>
    <cellStyle name="Output 3 4 2 8 3" xfId="40056" xr:uid="{776A5FAE-588C-4187-84AA-A761650B08F2}"/>
    <cellStyle name="Output 3 4 2 9" xfId="40057" xr:uid="{A88D5516-E557-4A8E-A605-91969E40CE92}"/>
    <cellStyle name="Output 3 4 2 9 2" xfId="40058" xr:uid="{4A9A4C41-4C02-4A36-BF28-3B6E42154402}"/>
    <cellStyle name="Output 3 4 2 9 2 2" xfId="40059" xr:uid="{D27BC147-A012-41DF-8190-32D0C711EEE9}"/>
    <cellStyle name="Output 3 4 2 9 3" xfId="40060" xr:uid="{CC1EA715-A198-4CFE-BA42-3450A0EDEE8E}"/>
    <cellStyle name="Output 3 4 20" xfId="40061" xr:uid="{24D149B3-4293-4AC1-9FBD-201CF6975B1E}"/>
    <cellStyle name="Output 3 4 3" xfId="40062" xr:uid="{1EF8AD80-4F91-4F3F-9B64-5B683E94A028}"/>
    <cellStyle name="Output 3 4 3 2" xfId="40063" xr:uid="{2688CC67-C591-4BCF-9BF9-67BC81A43F81}"/>
    <cellStyle name="Output 3 4 3 2 2" xfId="40064" xr:uid="{9BF13915-ADBF-495D-B8A7-E361196A914B}"/>
    <cellStyle name="Output 3 4 3 2 2 2" xfId="40065" xr:uid="{B416F1E1-073B-4F73-840F-4DE1A3327D54}"/>
    <cellStyle name="Output 3 4 3 2 3" xfId="40066" xr:uid="{D3243262-10FE-4E9A-9581-3B23A7E0B00D}"/>
    <cellStyle name="Output 3 4 3 2 4" xfId="40067" xr:uid="{E1195A09-046D-4B42-AFCD-8F5BE421F41A}"/>
    <cellStyle name="Output 3 4 3 3" xfId="40068" xr:uid="{A38A96E2-1830-41E9-B088-97CB524FE9D7}"/>
    <cellStyle name="Output 3 4 3 3 2" xfId="40069" xr:uid="{F149F502-831D-49A1-9FB7-7EBEC932F8FA}"/>
    <cellStyle name="Output 3 4 3 4" xfId="40070" xr:uid="{3C0127B9-9DE3-4C12-A888-E08F66419BFF}"/>
    <cellStyle name="Output 3 4 3 5" xfId="40071" xr:uid="{67C5188A-14A8-46EE-B894-A6DF52C0C1D5}"/>
    <cellStyle name="Output 3 4 4" xfId="40072" xr:uid="{217AABC4-8585-4291-8993-DDDAC5471EF3}"/>
    <cellStyle name="Output 3 4 4 2" xfId="40073" xr:uid="{B5A1B9AF-41B2-4E69-85EC-FE6A1833AA9F}"/>
    <cellStyle name="Output 3 4 4 2 2" xfId="40074" xr:uid="{6A61400B-2CD6-4E78-81A9-534242D0005B}"/>
    <cellStyle name="Output 3 4 4 2 3" xfId="40075" xr:uid="{8D21DB3D-C56B-4839-A06D-C84A28BF93B0}"/>
    <cellStyle name="Output 3 4 4 3" xfId="40076" xr:uid="{F5FADF3C-0422-4D02-8953-D9617859D195}"/>
    <cellStyle name="Output 3 4 4 3 2" xfId="40077" xr:uid="{8BE101AF-4B07-462C-A505-E286FA59B70D}"/>
    <cellStyle name="Output 3 4 4 4" xfId="40078" xr:uid="{F7159DC6-F165-4B4C-A480-85D184638CFE}"/>
    <cellStyle name="Output 3 4 5" xfId="40079" xr:uid="{47521FF0-7647-4179-9683-A5BB310BE208}"/>
    <cellStyle name="Output 3 4 5 2" xfId="40080" xr:uid="{2D3E164B-F9B3-411C-8367-850B98FCB139}"/>
    <cellStyle name="Output 3 4 5 2 2" xfId="40081" xr:uid="{8E8411CE-8A21-4AAE-BD39-1D5FBFDD2F6A}"/>
    <cellStyle name="Output 3 4 5 2 3" xfId="40082" xr:uid="{90DD5390-B6D3-4DBD-A78C-C81DEC88392C}"/>
    <cellStyle name="Output 3 4 5 3" xfId="40083" xr:uid="{EB8141DE-7526-4791-8890-45AFDB7B66C5}"/>
    <cellStyle name="Output 3 4 5 4" xfId="40084" xr:uid="{6A76BDF8-6B21-4303-8960-ECE26716E015}"/>
    <cellStyle name="Output 3 4 6" xfId="40085" xr:uid="{9E18612A-BA52-4826-83D1-A5A875B29443}"/>
    <cellStyle name="Output 3 4 6 2" xfId="40086" xr:uid="{A9E3158A-000B-4BD8-B76E-39E6EF88CB28}"/>
    <cellStyle name="Output 3 4 6 2 2" xfId="40087" xr:uid="{40AB9DB5-6F19-4B23-99CA-96330B62C448}"/>
    <cellStyle name="Output 3 4 6 3" xfId="40088" xr:uid="{DFE9EC8B-4FE9-4437-96F2-B01738EA806A}"/>
    <cellStyle name="Output 3 4 6 4" xfId="40089" xr:uid="{1AC12B67-A165-43B7-B429-AB0F44593ECD}"/>
    <cellStyle name="Output 3 4 7" xfId="40090" xr:uid="{C9494D0C-AB8E-49B8-97AE-AC44DDDF2CC3}"/>
    <cellStyle name="Output 3 4 7 2" xfId="40091" xr:uid="{CB61300E-7923-4EF1-87FD-BE8056A78E89}"/>
    <cellStyle name="Output 3 4 7 2 2" xfId="40092" xr:uid="{1AFD4B86-75A8-4328-8729-357FA90E6235}"/>
    <cellStyle name="Output 3 4 7 3" xfId="40093" xr:uid="{2808A51C-05D7-4999-9902-8055A6B83666}"/>
    <cellStyle name="Output 3 4 8" xfId="40094" xr:uid="{8418AE50-1C3B-486C-BA97-BD4846DAD633}"/>
    <cellStyle name="Output 3 4 8 2" xfId="40095" xr:uid="{B06A5894-E8E3-4CDF-BB23-F716FF11AC81}"/>
    <cellStyle name="Output 3 4 8 2 2" xfId="40096" xr:uid="{0C2DBA16-DCE0-48DD-B3AF-5CB8908B5D54}"/>
    <cellStyle name="Output 3 4 8 3" xfId="40097" xr:uid="{E58AAA0C-C85B-4969-B64C-ECDB910A91DC}"/>
    <cellStyle name="Output 3 4 9" xfId="40098" xr:uid="{E30C3003-4965-412E-A235-CCA15ABF13E0}"/>
    <cellStyle name="Output 3 4 9 2" xfId="40099" xr:uid="{30A8FD94-33AB-422E-BDB0-DA71020339FB}"/>
    <cellStyle name="Output 3 4 9 2 2" xfId="40100" xr:uid="{96F8EEF4-0E1B-4CD1-92B8-124F6D474909}"/>
    <cellStyle name="Output 3 4 9 3" xfId="40101" xr:uid="{3540D462-89B7-4696-9354-9D8864DAF054}"/>
    <cellStyle name="Output 3 5" xfId="40102" xr:uid="{717D1909-10E0-42E1-B154-F121C940F578}"/>
    <cellStyle name="Output 3 5 10" xfId="40103" xr:uid="{1A9FFBA1-931D-46E8-942F-6BF82B8DB609}"/>
    <cellStyle name="Output 3 5 10 2" xfId="40104" xr:uid="{E8CBC7D2-C1A5-4997-9BF9-52F7DE374352}"/>
    <cellStyle name="Output 3 5 10 2 2" xfId="40105" xr:uid="{8ADA5226-134B-456C-A24B-DF4B23D38B13}"/>
    <cellStyle name="Output 3 5 10 3" xfId="40106" xr:uid="{7C50EE96-78CF-4B7D-AC0E-FB6CC3F0BCFE}"/>
    <cellStyle name="Output 3 5 11" xfId="40107" xr:uid="{3A27A9DA-1CC6-4D03-9EDB-B4D3C7B1BAFD}"/>
    <cellStyle name="Output 3 5 11 2" xfId="40108" xr:uid="{6E609E66-20AE-453B-9710-C71CAA977B05}"/>
    <cellStyle name="Output 3 5 11 2 2" xfId="40109" xr:uid="{B7A3EE0F-C11B-4E8E-8846-2CFEFAE4C2EF}"/>
    <cellStyle name="Output 3 5 11 3" xfId="40110" xr:uid="{D4EC2220-9207-463E-9D00-D022F56D1FFF}"/>
    <cellStyle name="Output 3 5 12" xfId="40111" xr:uid="{C7C47000-FBC7-4160-ACFD-5A64A803D45E}"/>
    <cellStyle name="Output 3 5 12 2" xfId="40112" xr:uid="{3BB61ADD-B72D-4189-849E-9539FE5AF7C0}"/>
    <cellStyle name="Output 3 5 12 2 2" xfId="40113" xr:uid="{2B46A303-C847-45B3-878B-768364DF3EE8}"/>
    <cellStyle name="Output 3 5 12 3" xfId="40114" xr:uid="{C5E692F4-C439-4A2D-B94A-81CC5552400F}"/>
    <cellStyle name="Output 3 5 13" xfId="40115" xr:uid="{B452A496-696B-4590-884B-45DDD6809D62}"/>
    <cellStyle name="Output 3 5 13 2" xfId="40116" xr:uid="{061E729D-41E7-4A76-9B27-D46FBCD942CB}"/>
    <cellStyle name="Output 3 5 13 2 2" xfId="40117" xr:uid="{BF84F44D-5F4F-40E0-B5C9-CB0FE96A382D}"/>
    <cellStyle name="Output 3 5 13 3" xfId="40118" xr:uid="{B835A2E9-6AA1-4B98-A520-327BFCE61AB3}"/>
    <cellStyle name="Output 3 5 14" xfId="40119" xr:uid="{0899148B-2F01-4A0A-829B-486382D8205D}"/>
    <cellStyle name="Output 3 5 14 2" xfId="40120" xr:uid="{9B0FB96E-D751-45A1-8A5C-9887D80D1EF8}"/>
    <cellStyle name="Output 3 5 14 2 2" xfId="40121" xr:uid="{0004893C-C356-418B-9142-59845AF437AB}"/>
    <cellStyle name="Output 3 5 14 3" xfId="40122" xr:uid="{E0B707B3-48EE-470A-8A22-3C270B8AFE55}"/>
    <cellStyle name="Output 3 5 15" xfId="40123" xr:uid="{45DDB91B-FD5A-48EA-8EBC-C0F1393A5A1D}"/>
    <cellStyle name="Output 3 5 15 2" xfId="40124" xr:uid="{A406A96A-3FAE-4D1D-A19F-A4543C348846}"/>
    <cellStyle name="Output 3 5 15 2 2" xfId="40125" xr:uid="{995BDB31-7EBD-4415-A6EA-1D2593D49C0E}"/>
    <cellStyle name="Output 3 5 15 3" xfId="40126" xr:uid="{1FA084B7-8DAA-404C-AC25-61AEB35D176B}"/>
    <cellStyle name="Output 3 5 16" xfId="40127" xr:uid="{54C1E390-9CAF-4837-BBE5-79F6A66FE6A9}"/>
    <cellStyle name="Output 3 5 16 2" xfId="40128" xr:uid="{5FAEF92F-A4A1-47A6-9F90-6B6745A50E5B}"/>
    <cellStyle name="Output 3 5 16 2 2" xfId="40129" xr:uid="{EDE33F9E-C7BB-43F2-989B-330418B47D0C}"/>
    <cellStyle name="Output 3 5 16 3" xfId="40130" xr:uid="{E6B28E4C-8B5D-414A-B68F-251730CC2252}"/>
    <cellStyle name="Output 3 5 17" xfId="40131" xr:uid="{3EEB23BC-1FA2-4281-A242-ECB265749F11}"/>
    <cellStyle name="Output 3 5 17 2" xfId="40132" xr:uid="{B35C8928-8C5D-418A-99B8-678B84F58A9F}"/>
    <cellStyle name="Output 3 5 17 2 2" xfId="40133" xr:uid="{367DE349-F0A2-4B4D-991C-8E2BCDF61D19}"/>
    <cellStyle name="Output 3 5 17 3" xfId="40134" xr:uid="{349555DA-F89E-4B67-AB1F-DC152E201C1C}"/>
    <cellStyle name="Output 3 5 18" xfId="40135" xr:uid="{D456998C-C3BD-4FDD-95A2-C60DBA522718}"/>
    <cellStyle name="Output 3 5 18 2" xfId="40136" xr:uid="{A08F06A2-3BBA-4103-AEC7-A134797C8316}"/>
    <cellStyle name="Output 3 5 18 2 2" xfId="40137" xr:uid="{121B0BB1-3BA6-4183-A8CE-E9987C082373}"/>
    <cellStyle name="Output 3 5 18 3" xfId="40138" xr:uid="{4FB88C6C-C600-4EFF-B882-6041F5A17008}"/>
    <cellStyle name="Output 3 5 19" xfId="40139" xr:uid="{C8E696A4-3E11-4132-8242-5D8D4E62498C}"/>
    <cellStyle name="Output 3 5 19 2" xfId="40140" xr:uid="{41A69689-3C0B-45F6-A2E2-74C2AF883A4A}"/>
    <cellStyle name="Output 3 5 19 2 2" xfId="40141" xr:uid="{D88841F0-CA21-480A-BAFD-8823AF997E97}"/>
    <cellStyle name="Output 3 5 19 3" xfId="40142" xr:uid="{84D2CCDF-726E-4D63-ACB6-26E783B1B6DF}"/>
    <cellStyle name="Output 3 5 2" xfId="40143" xr:uid="{82D45DE2-5908-491B-BB39-B132639FCCFC}"/>
    <cellStyle name="Output 3 5 2 10" xfId="40144" xr:uid="{D14887B7-370C-45E6-81C5-61C799273350}"/>
    <cellStyle name="Output 3 5 2 10 2" xfId="40145" xr:uid="{F87ED9CD-7650-463B-A581-9DBCB5D4F572}"/>
    <cellStyle name="Output 3 5 2 10 2 2" xfId="40146" xr:uid="{FBD5E053-4C4C-4FD4-AE26-7FA19C7CA02D}"/>
    <cellStyle name="Output 3 5 2 10 3" xfId="40147" xr:uid="{3C209AD7-4ACE-4E97-9BCC-206C309E451C}"/>
    <cellStyle name="Output 3 5 2 11" xfId="40148" xr:uid="{FE0FAFE0-21E6-444B-8710-1303E5BE4A50}"/>
    <cellStyle name="Output 3 5 2 11 2" xfId="40149" xr:uid="{AC09A756-B79A-436F-B596-2B1665C06B2E}"/>
    <cellStyle name="Output 3 5 2 11 2 2" xfId="40150" xr:uid="{D4AD2A98-943E-48E8-B037-3B54C8EBA232}"/>
    <cellStyle name="Output 3 5 2 11 3" xfId="40151" xr:uid="{BB52C62C-3D28-4F1F-93AA-0F63C7090AD5}"/>
    <cellStyle name="Output 3 5 2 12" xfId="40152" xr:uid="{1A8940A3-D193-4239-9531-1F425812F32B}"/>
    <cellStyle name="Output 3 5 2 12 2" xfId="40153" xr:uid="{03DFE50B-9245-44BA-88D4-F54CAC65D4A9}"/>
    <cellStyle name="Output 3 5 2 12 2 2" xfId="40154" xr:uid="{ED588269-9400-4974-A867-487DCD7E536D}"/>
    <cellStyle name="Output 3 5 2 12 3" xfId="40155" xr:uid="{AB49C8DB-8A8F-41B7-BB94-00A68AE9DD66}"/>
    <cellStyle name="Output 3 5 2 13" xfId="40156" xr:uid="{DDDE31AB-EDAC-4889-AFA2-B15A7AAD5D39}"/>
    <cellStyle name="Output 3 5 2 13 2" xfId="40157" xr:uid="{9F346B14-481D-4FFA-AE69-30410EBCB217}"/>
    <cellStyle name="Output 3 5 2 13 2 2" xfId="40158" xr:uid="{87C8FC18-A27F-4252-9917-FD81E6BE0028}"/>
    <cellStyle name="Output 3 5 2 13 3" xfId="40159" xr:uid="{EA182B32-EC5D-4E5F-B4D3-736EFFFC3245}"/>
    <cellStyle name="Output 3 5 2 14" xfId="40160" xr:uid="{D018443A-A7CB-4BDE-8983-A55A26B05F49}"/>
    <cellStyle name="Output 3 5 2 14 2" xfId="40161" xr:uid="{EB897386-6062-4053-8CE3-3D7B7A0CF2BB}"/>
    <cellStyle name="Output 3 5 2 14 2 2" xfId="40162" xr:uid="{7B806AAA-C8B2-4FB1-8EBB-76F707B8D77A}"/>
    <cellStyle name="Output 3 5 2 14 3" xfId="40163" xr:uid="{C30FB58B-0CB2-454E-93B9-BC38CBA7379D}"/>
    <cellStyle name="Output 3 5 2 15" xfId="40164" xr:uid="{644239DC-9263-49A4-854D-4DB0D534F49D}"/>
    <cellStyle name="Output 3 5 2 15 2" xfId="40165" xr:uid="{1CBCE75F-88D3-4E1D-9AAC-092E397B47CC}"/>
    <cellStyle name="Output 3 5 2 15 2 2" xfId="40166" xr:uid="{0432CC9F-1B5D-4DB1-ABCF-804A75A3497B}"/>
    <cellStyle name="Output 3 5 2 15 3" xfId="40167" xr:uid="{240F42A0-A011-4B6F-9429-7918A478838E}"/>
    <cellStyle name="Output 3 5 2 16" xfId="40168" xr:uid="{0CE1190E-C0F7-4DF7-A10A-53715F0FCED4}"/>
    <cellStyle name="Output 3 5 2 16 2" xfId="40169" xr:uid="{5FE8233F-8B18-4831-80AC-D7FCD9F71C26}"/>
    <cellStyle name="Output 3 5 2 16 2 2" xfId="40170" xr:uid="{079A3562-33C3-477E-BF96-EDF638E13500}"/>
    <cellStyle name="Output 3 5 2 16 3" xfId="40171" xr:uid="{87F30172-CF3E-4B21-8249-F72CF311079C}"/>
    <cellStyle name="Output 3 5 2 17" xfId="40172" xr:uid="{1F0BD8C2-447F-41C8-B577-6544250C32D8}"/>
    <cellStyle name="Output 3 5 2 17 2" xfId="40173" xr:uid="{266C9C4C-ECE2-4DBF-B352-359DF1DF0976}"/>
    <cellStyle name="Output 3 5 2 17 2 2" xfId="40174" xr:uid="{EFF243F7-2095-4FD0-8F8A-90108CBE9E71}"/>
    <cellStyle name="Output 3 5 2 17 3" xfId="40175" xr:uid="{35FA2C20-9C21-4B85-AABC-0782988385B9}"/>
    <cellStyle name="Output 3 5 2 18" xfId="40176" xr:uid="{2985850A-753F-4A7E-9E08-2D433FE61DEF}"/>
    <cellStyle name="Output 3 5 2 18 2" xfId="40177" xr:uid="{F05418D1-CD7F-4C57-8696-9FE5E55BC1C7}"/>
    <cellStyle name="Output 3 5 2 18 2 2" xfId="40178" xr:uid="{37BB44EF-5973-4EE8-8F4D-0729D152464A}"/>
    <cellStyle name="Output 3 5 2 18 3" xfId="40179" xr:uid="{14A06408-88A6-4282-AD69-E85D2C41DE2A}"/>
    <cellStyle name="Output 3 5 2 19" xfId="40180" xr:uid="{1DA6F327-D11A-444E-912E-E7C3EA2AB31E}"/>
    <cellStyle name="Output 3 5 2 19 2" xfId="40181" xr:uid="{621555A8-FE3E-42DF-867B-C75F8DBA85EA}"/>
    <cellStyle name="Output 3 5 2 19 2 2" xfId="40182" xr:uid="{C110948C-0D56-4DE7-8E33-8FEA9AB59621}"/>
    <cellStyle name="Output 3 5 2 19 3" xfId="40183" xr:uid="{9E88D83F-38BF-4DE6-A627-8892DCE6479B}"/>
    <cellStyle name="Output 3 5 2 2" xfId="40184" xr:uid="{533FCF25-8916-4826-A9E2-738F8410096D}"/>
    <cellStyle name="Output 3 5 2 2 2" xfId="40185" xr:uid="{82810DA2-D232-4235-8997-5EAFE0947545}"/>
    <cellStyle name="Output 3 5 2 2 2 2" xfId="40186" xr:uid="{2EC4B179-4368-4339-B07D-5007F2C1A227}"/>
    <cellStyle name="Output 3 5 2 2 2 3" xfId="40187" xr:uid="{060829D7-771A-45F8-A8B2-24E3AEE6610E}"/>
    <cellStyle name="Output 3 5 2 2 3" xfId="40188" xr:uid="{C37EDA8C-9D13-413D-BAEC-D019A71C6800}"/>
    <cellStyle name="Output 3 5 2 2 3 2" xfId="40189" xr:uid="{9DD33564-74E4-4E75-A48A-D0ED02E8E9BF}"/>
    <cellStyle name="Output 3 5 2 2 4" xfId="40190" xr:uid="{658DD422-2570-4AF5-9A62-C37EF66AF141}"/>
    <cellStyle name="Output 3 5 2 20" xfId="40191" xr:uid="{FB741CA9-4AF6-475B-976B-2FE453539FC1}"/>
    <cellStyle name="Output 3 5 2 20 2" xfId="40192" xr:uid="{9A310345-69D2-4D1E-9AAB-42D60820EE2E}"/>
    <cellStyle name="Output 3 5 2 20 2 2" xfId="40193" xr:uid="{D1FC4822-52AE-43F5-A28B-076ADB695E61}"/>
    <cellStyle name="Output 3 5 2 20 3" xfId="40194" xr:uid="{2DBE4C31-0CF6-4393-A6E7-0AFA2843EB0B}"/>
    <cellStyle name="Output 3 5 2 21" xfId="40195" xr:uid="{5C4459C4-9379-4D03-B280-F8E836D419DC}"/>
    <cellStyle name="Output 3 5 2 21 2" xfId="40196" xr:uid="{CAFBBB44-C031-4983-AC54-6D0E51CA5C78}"/>
    <cellStyle name="Output 3 5 2 22" xfId="40197" xr:uid="{76D5F6F6-A387-47E0-8278-27B9753E0D9D}"/>
    <cellStyle name="Output 3 5 2 23" xfId="40198" xr:uid="{ECFFFD82-A0C6-4797-B858-742708F85E9F}"/>
    <cellStyle name="Output 3 5 2 3" xfId="40199" xr:uid="{3A158099-DFCA-42C3-9989-69E099808390}"/>
    <cellStyle name="Output 3 5 2 3 2" xfId="40200" xr:uid="{4012E628-D522-4DB4-9FE0-C5656EC5DD8B}"/>
    <cellStyle name="Output 3 5 2 3 2 2" xfId="40201" xr:uid="{228194BC-6A64-42CA-A6EA-12A170D87F98}"/>
    <cellStyle name="Output 3 5 2 3 3" xfId="40202" xr:uid="{AD2B92ED-2EF9-40E3-92F9-078111183D8A}"/>
    <cellStyle name="Output 3 5 2 3 4" xfId="40203" xr:uid="{46D11394-D01A-4055-A960-7B87B7BCF680}"/>
    <cellStyle name="Output 3 5 2 4" xfId="40204" xr:uid="{25BB0C68-9D1E-4B68-895B-D9D02421A610}"/>
    <cellStyle name="Output 3 5 2 4 2" xfId="40205" xr:uid="{6F8F7805-D9D0-49EC-ADB4-5B8A5032ADF8}"/>
    <cellStyle name="Output 3 5 2 4 2 2" xfId="40206" xr:uid="{7AD5DB8E-D908-473A-91FB-E706D2FEB91F}"/>
    <cellStyle name="Output 3 5 2 4 3" xfId="40207" xr:uid="{65483115-7F39-4D12-A85A-26D787193FA8}"/>
    <cellStyle name="Output 3 5 2 4 4" xfId="40208" xr:uid="{A2A09E1B-08DA-4F30-9C66-CA92AA2B862F}"/>
    <cellStyle name="Output 3 5 2 5" xfId="40209" xr:uid="{A1CFAAA7-7A41-418B-B66E-B4746D4A1DA8}"/>
    <cellStyle name="Output 3 5 2 5 2" xfId="40210" xr:uid="{994AB537-E3BB-4551-8F58-BDAC42F2CF74}"/>
    <cellStyle name="Output 3 5 2 5 2 2" xfId="40211" xr:uid="{4898A950-0F3F-41DD-84B6-084609069CB3}"/>
    <cellStyle name="Output 3 5 2 5 3" xfId="40212" xr:uid="{2253A5E4-0BC8-47FB-9C72-19443C9A83FA}"/>
    <cellStyle name="Output 3 5 2 6" xfId="40213" xr:uid="{B9971D4B-EC75-4C40-A45C-08ECDAE0D7C2}"/>
    <cellStyle name="Output 3 5 2 6 2" xfId="40214" xr:uid="{06E49EF7-F8D6-4C5B-9730-9E4DE53D1511}"/>
    <cellStyle name="Output 3 5 2 6 2 2" xfId="40215" xr:uid="{C20FF65E-E770-45BD-A959-58BD945F3C76}"/>
    <cellStyle name="Output 3 5 2 6 3" xfId="40216" xr:uid="{B4779DFE-5684-4C76-86AA-46958C7FBE3F}"/>
    <cellStyle name="Output 3 5 2 7" xfId="40217" xr:uid="{BA042A84-47C6-43BB-8B9A-4D47765AA8DB}"/>
    <cellStyle name="Output 3 5 2 7 2" xfId="40218" xr:uid="{F3C2619E-401E-4CB7-8E4E-9533BD003FE1}"/>
    <cellStyle name="Output 3 5 2 7 2 2" xfId="40219" xr:uid="{069498A2-84C5-47B8-A27E-40FBB4B6BA31}"/>
    <cellStyle name="Output 3 5 2 7 3" xfId="40220" xr:uid="{5369F843-217E-4E9F-963C-C8B9BA4B0B93}"/>
    <cellStyle name="Output 3 5 2 8" xfId="40221" xr:uid="{66A1D296-ACDD-447F-B5D2-922F86C04B47}"/>
    <cellStyle name="Output 3 5 2 8 2" xfId="40222" xr:uid="{3FFB45BA-C079-47DE-8AE4-23C2F1673968}"/>
    <cellStyle name="Output 3 5 2 8 2 2" xfId="40223" xr:uid="{7A86FBFA-1AB8-4A48-851A-24C52A0B2049}"/>
    <cellStyle name="Output 3 5 2 8 3" xfId="40224" xr:uid="{6CC89664-AA89-4DE3-8AB0-69A310478062}"/>
    <cellStyle name="Output 3 5 2 9" xfId="40225" xr:uid="{7081B01B-E54A-42F8-A9B0-EBCADB96A5E2}"/>
    <cellStyle name="Output 3 5 2 9 2" xfId="40226" xr:uid="{5A7935A3-6B8D-4AA3-B857-FC9EF7119DD2}"/>
    <cellStyle name="Output 3 5 2 9 2 2" xfId="40227" xr:uid="{6C19AD8E-2279-47CF-9618-98A91657676E}"/>
    <cellStyle name="Output 3 5 2 9 3" xfId="40228" xr:uid="{AB2FB0A1-F934-415B-99B6-E318DEF30FBA}"/>
    <cellStyle name="Output 3 5 20" xfId="40229" xr:uid="{7E3E2E5E-4FB9-43D1-B858-4CF358E9501D}"/>
    <cellStyle name="Output 3 5 20 2" xfId="40230" xr:uid="{5194D3B0-A311-4D7F-AC3C-9FD9379151C7}"/>
    <cellStyle name="Output 3 5 20 2 2" xfId="40231" xr:uid="{8A4B4622-E222-488D-B786-FBC9113A71EC}"/>
    <cellStyle name="Output 3 5 20 3" xfId="40232" xr:uid="{CF92738C-3607-480E-93AB-E31BAA2B80B7}"/>
    <cellStyle name="Output 3 5 21" xfId="40233" xr:uid="{3C35D820-D92D-45BB-8587-4A1768C10F63}"/>
    <cellStyle name="Output 3 5 21 2" xfId="40234" xr:uid="{390218E3-09BA-4ABB-B51B-865C1183F821}"/>
    <cellStyle name="Output 3 5 21 2 2" xfId="40235" xr:uid="{C1F82BD9-BF21-439D-9777-AD24D20629F9}"/>
    <cellStyle name="Output 3 5 21 3" xfId="40236" xr:uid="{71E89ADD-5DFB-4042-A691-AADD01EB8234}"/>
    <cellStyle name="Output 3 5 22" xfId="40237" xr:uid="{70819DFF-9B25-4814-A8E4-DBE988C5FD32}"/>
    <cellStyle name="Output 3 5 22 2" xfId="40238" xr:uid="{9F77465B-3C0C-48C3-8EED-D49B06AE3B53}"/>
    <cellStyle name="Output 3 5 23" xfId="40239" xr:uid="{DACBBA3D-4E3C-4B22-B393-27672E29065F}"/>
    <cellStyle name="Output 3 5 24" xfId="40240" xr:uid="{70FFF702-8170-4F99-A8E6-AD7861D26479}"/>
    <cellStyle name="Output 3 5 3" xfId="40241" xr:uid="{D939079D-E95A-491A-B9BD-A7E95BC09FD0}"/>
    <cellStyle name="Output 3 5 3 2" xfId="40242" xr:uid="{2C12ED00-9CCB-4501-ADE2-DD8537532899}"/>
    <cellStyle name="Output 3 5 3 2 2" xfId="40243" xr:uid="{E4C8B2A3-E5D4-4153-9647-0D8D78278F91}"/>
    <cellStyle name="Output 3 5 3 2 3" xfId="40244" xr:uid="{97E49FFD-CF51-480A-AC23-C0FD2A0CED1E}"/>
    <cellStyle name="Output 3 5 3 3" xfId="40245" xr:uid="{E9406A1D-9F8F-4D69-A902-2954A692A1C7}"/>
    <cellStyle name="Output 3 5 3 3 2" xfId="40246" xr:uid="{25B7F0FF-EFF1-46D9-BC79-5F885DD04F84}"/>
    <cellStyle name="Output 3 5 3 4" xfId="40247" xr:uid="{7772DD11-553D-4E54-9034-2E481961A60F}"/>
    <cellStyle name="Output 3 5 4" xfId="40248" xr:uid="{9777107F-0419-49F8-8ACA-D9406A443A9C}"/>
    <cellStyle name="Output 3 5 4 2" xfId="40249" xr:uid="{DC3602DF-2D28-4F9B-B174-E917EE6BE897}"/>
    <cellStyle name="Output 3 5 4 2 2" xfId="40250" xr:uid="{EF380911-7565-42E2-BE5E-8C65C2281835}"/>
    <cellStyle name="Output 3 5 4 3" xfId="40251" xr:uid="{1694398D-238A-403A-B359-F78E6F9C6BA2}"/>
    <cellStyle name="Output 3 5 4 4" xfId="40252" xr:uid="{702D8788-A072-4114-ADDE-803C499A2B3A}"/>
    <cellStyle name="Output 3 5 5" xfId="40253" xr:uid="{C7E3D81C-621B-41EC-872B-A55B8D9FC119}"/>
    <cellStyle name="Output 3 5 5 2" xfId="40254" xr:uid="{BC191F04-9539-41CD-A50D-7FDC1334DE8B}"/>
    <cellStyle name="Output 3 5 5 2 2" xfId="40255" xr:uid="{5C78AD50-B850-4356-8ACA-3CA09AB3E1AB}"/>
    <cellStyle name="Output 3 5 5 3" xfId="40256" xr:uid="{5241D6E8-4115-4A87-A4BA-3B91539A7E11}"/>
    <cellStyle name="Output 3 5 5 4" xfId="40257" xr:uid="{36B70645-BEBE-42FB-B39E-87F43AC82E09}"/>
    <cellStyle name="Output 3 5 6" xfId="40258" xr:uid="{79277C13-A17B-44A0-B04F-5AA92D5DB0D0}"/>
    <cellStyle name="Output 3 5 6 2" xfId="40259" xr:uid="{ECD7E18C-5D70-4030-9D83-60DCF2DDF69D}"/>
    <cellStyle name="Output 3 5 6 2 2" xfId="40260" xr:uid="{4C5D66AB-D365-44CD-B792-7D4001B13D8E}"/>
    <cellStyle name="Output 3 5 6 3" xfId="40261" xr:uid="{B93BFA66-7406-4197-B4CB-DD634DF50D87}"/>
    <cellStyle name="Output 3 5 7" xfId="40262" xr:uid="{85E61D7D-5924-4465-A628-9872D777663C}"/>
    <cellStyle name="Output 3 5 7 2" xfId="40263" xr:uid="{5CD44B80-B747-4594-B426-64A09F738A8D}"/>
    <cellStyle name="Output 3 5 7 2 2" xfId="40264" xr:uid="{2453D913-4D65-4BA4-AAF7-EABEE3ED329D}"/>
    <cellStyle name="Output 3 5 7 3" xfId="40265" xr:uid="{AAF17B14-2915-4C6D-AA2A-110462474AF7}"/>
    <cellStyle name="Output 3 5 8" xfId="40266" xr:uid="{E3F6E00D-3643-4E3A-BD8A-10305790BEC2}"/>
    <cellStyle name="Output 3 5 8 2" xfId="40267" xr:uid="{659CB3DC-239D-4124-B84A-D3CF57AEEEA5}"/>
    <cellStyle name="Output 3 5 8 2 2" xfId="40268" xr:uid="{D021A30D-125C-41D8-BCA8-013E4A8FC81C}"/>
    <cellStyle name="Output 3 5 8 3" xfId="40269" xr:uid="{B53244B4-6034-447A-AA5D-05E542167C72}"/>
    <cellStyle name="Output 3 5 9" xfId="40270" xr:uid="{7129E5FE-66C6-44B0-B576-5CC647BE58BF}"/>
    <cellStyle name="Output 3 5 9 2" xfId="40271" xr:uid="{99EA74D1-22FE-4D9B-AC10-1359317DB0D2}"/>
    <cellStyle name="Output 3 5 9 2 2" xfId="40272" xr:uid="{F45B1393-984D-409A-810F-24165FE4CC07}"/>
    <cellStyle name="Output 3 5 9 3" xfId="40273" xr:uid="{41007D8E-B42D-4E87-8E0C-65602EA76FA0}"/>
    <cellStyle name="Output 3 6" xfId="40274" xr:uid="{7A35F33D-7E99-480B-9609-C172AFF549C9}"/>
    <cellStyle name="Output 3 6 10" xfId="40275" xr:uid="{A4E39ECC-8654-4E66-AFF7-D16C219BC193}"/>
    <cellStyle name="Output 3 6 10 2" xfId="40276" xr:uid="{73439217-2611-40A5-B19A-02B21B81524D}"/>
    <cellStyle name="Output 3 6 10 2 2" xfId="40277" xr:uid="{0F30F47D-5F85-4979-A4DF-9B91888DA556}"/>
    <cellStyle name="Output 3 6 10 3" xfId="40278" xr:uid="{CAAF81B7-6286-4389-84DF-BB3E1669220C}"/>
    <cellStyle name="Output 3 6 11" xfId="40279" xr:uid="{AF5AA585-07BA-4E67-9D90-FCE5C52449D8}"/>
    <cellStyle name="Output 3 6 11 2" xfId="40280" xr:uid="{FB745EEE-9074-40E9-BE93-6BECEE3D3872}"/>
    <cellStyle name="Output 3 6 11 2 2" xfId="40281" xr:uid="{E97044A4-E9FE-4452-8BBC-D4B1482A792C}"/>
    <cellStyle name="Output 3 6 11 3" xfId="40282" xr:uid="{EC654798-7B1D-4558-8202-51725FC95D89}"/>
    <cellStyle name="Output 3 6 12" xfId="40283" xr:uid="{1569D9B2-CF72-4217-BD07-26A2269FE906}"/>
    <cellStyle name="Output 3 6 12 2" xfId="40284" xr:uid="{A28C1818-ED7A-495C-BDA1-C1610B15A94E}"/>
    <cellStyle name="Output 3 6 12 2 2" xfId="40285" xr:uid="{E1CEDF1F-55D4-4559-9EB1-AD24607BB6C8}"/>
    <cellStyle name="Output 3 6 12 3" xfId="40286" xr:uid="{73C6F07B-1149-46E9-9B27-14694BB4CF1C}"/>
    <cellStyle name="Output 3 6 13" xfId="40287" xr:uid="{50950F51-283E-4EF3-8B33-1F9199A8B687}"/>
    <cellStyle name="Output 3 6 13 2" xfId="40288" xr:uid="{41F448EF-34DD-4449-B7D2-16A32E0DA9A8}"/>
    <cellStyle name="Output 3 6 13 2 2" xfId="40289" xr:uid="{CD851B4E-CECA-41C4-A22C-FB9FC33322E9}"/>
    <cellStyle name="Output 3 6 13 3" xfId="40290" xr:uid="{B26BA6AC-59EC-4765-AD13-F8FD039424BF}"/>
    <cellStyle name="Output 3 6 14" xfId="40291" xr:uid="{D6400CD1-808E-436B-B5A4-4564CC23FCA2}"/>
    <cellStyle name="Output 3 6 14 2" xfId="40292" xr:uid="{00EC8A3F-9369-4BF5-A98E-91E079697733}"/>
    <cellStyle name="Output 3 6 14 2 2" xfId="40293" xr:uid="{9DEC32E2-B069-41AC-B5E4-FCEAA7BC4923}"/>
    <cellStyle name="Output 3 6 14 3" xfId="40294" xr:uid="{716AF334-D0CD-4385-A99D-9A0FA159330B}"/>
    <cellStyle name="Output 3 6 15" xfId="40295" xr:uid="{A6E5755B-9A43-4AA0-AAE0-D646FA6BB532}"/>
    <cellStyle name="Output 3 6 15 2" xfId="40296" xr:uid="{90A27E84-32DA-4C48-9480-E63DFABFD8CF}"/>
    <cellStyle name="Output 3 6 15 2 2" xfId="40297" xr:uid="{83ABF621-4C93-4565-BDD7-38523CE1A780}"/>
    <cellStyle name="Output 3 6 15 3" xfId="40298" xr:uid="{DB18B450-C308-4413-9768-0E43E767ED57}"/>
    <cellStyle name="Output 3 6 16" xfId="40299" xr:uid="{F52AAE4E-7FE7-4589-8C8F-80819E0F8EE0}"/>
    <cellStyle name="Output 3 6 16 2" xfId="40300" xr:uid="{B4DEBFCA-C9E3-4745-B805-46C594416915}"/>
    <cellStyle name="Output 3 6 16 2 2" xfId="40301" xr:uid="{B1312D7E-CE90-4ED2-A866-E7957355695A}"/>
    <cellStyle name="Output 3 6 16 3" xfId="40302" xr:uid="{CFA5437E-8C46-4333-B1D1-A6FB445B0D3B}"/>
    <cellStyle name="Output 3 6 17" xfId="40303" xr:uid="{994ED724-1D0C-446D-AF04-464C28C0069C}"/>
    <cellStyle name="Output 3 6 17 2" xfId="40304" xr:uid="{F965F0CB-F397-4525-AC19-57A98CABF2DC}"/>
    <cellStyle name="Output 3 6 17 2 2" xfId="40305" xr:uid="{522DC25A-2021-4BBC-915D-D055085C7F2C}"/>
    <cellStyle name="Output 3 6 17 3" xfId="40306" xr:uid="{06241E14-F61D-4DE4-8B83-ED62F18D424E}"/>
    <cellStyle name="Output 3 6 18" xfId="40307" xr:uid="{2A6ACF75-21A2-455B-936B-00C27D4D3680}"/>
    <cellStyle name="Output 3 6 18 2" xfId="40308" xr:uid="{A0CDC1C9-CF3E-40F1-9B69-5231010D19A5}"/>
    <cellStyle name="Output 3 6 18 2 2" xfId="40309" xr:uid="{F0A1BD94-19BA-4A9E-8BC7-FD4B96E1C771}"/>
    <cellStyle name="Output 3 6 18 3" xfId="40310" xr:uid="{982DCAA1-C66D-4998-9012-672D21D5E799}"/>
    <cellStyle name="Output 3 6 19" xfId="40311" xr:uid="{69429090-4A45-4D8E-9F89-3827A82916DE}"/>
    <cellStyle name="Output 3 6 19 2" xfId="40312" xr:uid="{68DB427A-0748-4E1F-BF94-BD3381A68F9B}"/>
    <cellStyle name="Output 3 6 19 2 2" xfId="40313" xr:uid="{05C01185-8F11-4ADB-9DA2-62280A9ED295}"/>
    <cellStyle name="Output 3 6 19 3" xfId="40314" xr:uid="{0CEF666D-9C01-4B4F-8EDF-DBD9E7D17AA6}"/>
    <cellStyle name="Output 3 6 2" xfId="40315" xr:uid="{20A1A66F-FEF6-4690-A858-8EFE6B4137F9}"/>
    <cellStyle name="Output 3 6 2 2" xfId="40316" xr:uid="{07602E8C-267E-453D-BDD4-7102514BF9BE}"/>
    <cellStyle name="Output 3 6 2 2 2" xfId="40317" xr:uid="{AD168DFB-4041-43D2-A1D8-E0EB345A96B6}"/>
    <cellStyle name="Output 3 6 2 2 3" xfId="40318" xr:uid="{933A0922-F2D2-4488-B448-F63136C12871}"/>
    <cellStyle name="Output 3 6 2 3" xfId="40319" xr:uid="{0D69FF45-735C-4BD8-8AA6-60DAC545E044}"/>
    <cellStyle name="Output 3 6 2 3 2" xfId="40320" xr:uid="{EC9C0E6C-0565-4ACC-8A80-96D9FB0D6FCC}"/>
    <cellStyle name="Output 3 6 2 4" xfId="40321" xr:uid="{A61EBB9F-8A02-434C-A738-C4F8133C8B8E}"/>
    <cellStyle name="Output 3 6 20" xfId="40322" xr:uid="{6C67696A-3A8A-4BC2-B247-65911F1802FE}"/>
    <cellStyle name="Output 3 6 20 2" xfId="40323" xr:uid="{B60E4F58-366B-48A6-9A89-AAC47AC69A14}"/>
    <cellStyle name="Output 3 6 20 2 2" xfId="40324" xr:uid="{85B3C32C-CAA9-464D-A787-801CAE1D0C32}"/>
    <cellStyle name="Output 3 6 20 3" xfId="40325" xr:uid="{90C05AB4-F49E-4A34-9236-32E24561B010}"/>
    <cellStyle name="Output 3 6 21" xfId="40326" xr:uid="{8D4A3E42-B8D9-4FFD-ACD5-CCA9A293C070}"/>
    <cellStyle name="Output 3 6 21 2" xfId="40327" xr:uid="{F71D88E7-C645-4150-92D1-D2F3D99FB7DF}"/>
    <cellStyle name="Output 3 6 22" xfId="40328" xr:uid="{A11FF87C-9D08-41B8-91B3-1A7CD5B3BAF5}"/>
    <cellStyle name="Output 3 6 23" xfId="40329" xr:uid="{34CD39E7-7D6E-4CDB-AAE3-B751F714DAD5}"/>
    <cellStyle name="Output 3 6 3" xfId="40330" xr:uid="{3EAC0136-992B-40F0-8AFE-B6C7062BA358}"/>
    <cellStyle name="Output 3 6 3 2" xfId="40331" xr:uid="{4007E7A1-AFA4-47E3-A076-12EC17CC51E7}"/>
    <cellStyle name="Output 3 6 3 2 2" xfId="40332" xr:uid="{9F2C6108-CFA5-4770-9256-63BAEC6F4FBA}"/>
    <cellStyle name="Output 3 6 3 3" xfId="40333" xr:uid="{50DE7E81-7FC7-4FDA-9401-9CAB1EEB98EB}"/>
    <cellStyle name="Output 3 6 3 4" xfId="40334" xr:uid="{763A0190-5632-42CC-A925-9CFB2F28AEBF}"/>
    <cellStyle name="Output 3 6 4" xfId="40335" xr:uid="{AF26E59E-BDEB-4270-9B08-F48C904F9DAD}"/>
    <cellStyle name="Output 3 6 4 2" xfId="40336" xr:uid="{CC01FCA6-ACF4-422C-8391-E66E1C979E42}"/>
    <cellStyle name="Output 3 6 4 2 2" xfId="40337" xr:uid="{14AB2CAB-12A9-49DF-A6B5-5B601272AD13}"/>
    <cellStyle name="Output 3 6 4 3" xfId="40338" xr:uid="{C20B2766-6CF4-494A-AA8A-AD85071E7672}"/>
    <cellStyle name="Output 3 6 4 4" xfId="40339" xr:uid="{60416E4D-132C-4359-A259-CCF3CD2F2125}"/>
    <cellStyle name="Output 3 6 5" xfId="40340" xr:uid="{A1822E90-0167-4FB7-98F2-5DFAD91F57E4}"/>
    <cellStyle name="Output 3 6 5 2" xfId="40341" xr:uid="{1D6DE226-EDEA-49C5-849D-8D5DB89A9077}"/>
    <cellStyle name="Output 3 6 5 2 2" xfId="40342" xr:uid="{B7661046-C3E4-44A5-B4B2-088B987DC263}"/>
    <cellStyle name="Output 3 6 5 3" xfId="40343" xr:uid="{FA3DB78D-DBE9-4F63-9ECC-D78E338C0302}"/>
    <cellStyle name="Output 3 6 6" xfId="40344" xr:uid="{E99DB4A9-5CE2-42BD-8D3C-FE43461AE0A0}"/>
    <cellStyle name="Output 3 6 6 2" xfId="40345" xr:uid="{F83571E0-9107-446A-9081-58DD8ED300A7}"/>
    <cellStyle name="Output 3 6 6 2 2" xfId="40346" xr:uid="{58842CE5-46D1-4F68-9F11-6C50679710A3}"/>
    <cellStyle name="Output 3 6 6 3" xfId="40347" xr:uid="{597705D6-E676-495B-B4D7-36B7BFC810F2}"/>
    <cellStyle name="Output 3 6 7" xfId="40348" xr:uid="{E42E8058-161A-427B-A100-D819DFC8F199}"/>
    <cellStyle name="Output 3 6 7 2" xfId="40349" xr:uid="{229C42C8-A4D9-4425-9B98-D976F5D8C397}"/>
    <cellStyle name="Output 3 6 7 2 2" xfId="40350" xr:uid="{DE56A95E-2ADF-40AA-8AFB-EAB82C9B42C0}"/>
    <cellStyle name="Output 3 6 7 3" xfId="40351" xr:uid="{5748ED9B-2FB9-46BB-A93A-B5CAD29B355A}"/>
    <cellStyle name="Output 3 6 8" xfId="40352" xr:uid="{2E7B1E6E-FA82-4E2C-8EC0-2EE52DB38963}"/>
    <cellStyle name="Output 3 6 8 2" xfId="40353" xr:uid="{40C0FA2E-18A7-4853-AFBD-D5D2FCA4FF7F}"/>
    <cellStyle name="Output 3 6 8 2 2" xfId="40354" xr:uid="{BB66905A-69A3-46A6-8E47-50425116DDC4}"/>
    <cellStyle name="Output 3 6 8 3" xfId="40355" xr:uid="{929861AB-8B8B-4C3F-AB04-46D340C2E81B}"/>
    <cellStyle name="Output 3 6 9" xfId="40356" xr:uid="{877F1113-07A8-4852-A254-E7A20D583681}"/>
    <cellStyle name="Output 3 6 9 2" xfId="40357" xr:uid="{A7D3ED58-CAFF-49CC-9B99-AE96C8126FC5}"/>
    <cellStyle name="Output 3 6 9 2 2" xfId="40358" xr:uid="{C592514E-0B4E-40C2-B72C-99CEAF7C1F01}"/>
    <cellStyle name="Output 3 6 9 3" xfId="40359" xr:uid="{C2DDBAD2-4439-422B-BF34-CE0797ADF3C2}"/>
    <cellStyle name="Output 3 7" xfId="40360" xr:uid="{157B02DF-AF7D-42E5-BCF8-24BAE1A513B3}"/>
    <cellStyle name="Output 3 7 2" xfId="40361" xr:uid="{5A760381-CCBD-4C74-A0FE-B3F50CAF8FAB}"/>
    <cellStyle name="Output 3 7 2 2" xfId="40362" xr:uid="{E0E5FA2A-0EF7-4D19-BBF2-7B8825C0B970}"/>
    <cellStyle name="Output 3 7 2 3" xfId="40363" xr:uid="{4EB52EB6-FE86-419A-8708-E2872D1B4BAC}"/>
    <cellStyle name="Output 3 7 3" xfId="40364" xr:uid="{9E4D586D-E89F-4F95-B505-E3230A1A1FAE}"/>
    <cellStyle name="Output 3 7 3 2" xfId="40365" xr:uid="{8A9C0844-51BE-45B5-92B7-479CD91ECD88}"/>
    <cellStyle name="Output 3 7 4" xfId="40366" xr:uid="{E5C340E4-CBD6-4C49-982A-2F66D9672183}"/>
    <cellStyle name="Output 3 8" xfId="40367" xr:uid="{AD87D6FD-E8D8-45A3-9655-423F795DFCF9}"/>
    <cellStyle name="Output 3 8 2" xfId="40368" xr:uid="{681486AC-F27E-4010-9455-2ABC8A3AEE56}"/>
    <cellStyle name="Output 3 8 2 2" xfId="40369" xr:uid="{A5C28C61-FCE0-4651-8C26-BEAB16142AF3}"/>
    <cellStyle name="Output 3 8 2 3" xfId="40370" xr:uid="{35D11878-DEAC-4A00-8DB9-8FD5E419040A}"/>
    <cellStyle name="Output 3 8 3" xfId="40371" xr:uid="{731B22C2-0561-4EBB-99E8-794FAB0F60A8}"/>
    <cellStyle name="Output 3 8 4" xfId="40372" xr:uid="{90F57E2D-2FC6-4724-8377-DAFC14AA6A49}"/>
    <cellStyle name="Output 3 9" xfId="40373" xr:uid="{E2FF7253-3E27-41BF-9CA4-39AA8CCB8832}"/>
    <cellStyle name="Output 3 9 2" xfId="40374" xr:uid="{14B657F1-DF27-4D60-BC36-13BBB983AC03}"/>
    <cellStyle name="Output 3 9 2 2" xfId="40375" xr:uid="{3EAE3E30-D51E-4AA6-8FCE-F5AF438F086F}"/>
    <cellStyle name="Output 3 9 3" xfId="40376" xr:uid="{99D753F3-79BD-4775-BA6B-F0FB5A214C64}"/>
    <cellStyle name="Output 3 9 4" xfId="40377" xr:uid="{917B28F2-BDDE-405C-9944-2C6C9AF8DFB3}"/>
    <cellStyle name="Output 4" xfId="40378" xr:uid="{F046F7F2-43C5-4984-B162-74BAB4C36315}"/>
    <cellStyle name="Output 4 10" xfId="40379" xr:uid="{B0FDFC0F-63B6-41F2-BD5B-A05031D68C53}"/>
    <cellStyle name="Output 4 10 2" xfId="40380" xr:uid="{40F7E150-EF37-4597-AA91-70DD32521D65}"/>
    <cellStyle name="Output 4 10 2 2" xfId="40381" xr:uid="{279B8E1E-A030-461C-A24A-A3BA5F93AF3C}"/>
    <cellStyle name="Output 4 10 3" xfId="40382" xr:uid="{FC148EC2-47B1-422E-840D-327D1DDE8988}"/>
    <cellStyle name="Output 4 11" xfId="40383" xr:uid="{0B11F7B3-54A4-4D48-B50C-DDE4C9F7C8B6}"/>
    <cellStyle name="Output 4 11 2" xfId="40384" xr:uid="{863DD33D-C224-4F1E-8A2B-DAECE2406E6B}"/>
    <cellStyle name="Output 4 11 2 2" xfId="40385" xr:uid="{1CA1D7E3-A96A-4822-89DC-F0D3558DFABB}"/>
    <cellStyle name="Output 4 11 3" xfId="40386" xr:uid="{BD4F05AC-6C70-416E-AD6F-880A8EDE8FDB}"/>
    <cellStyle name="Output 4 12" xfId="40387" xr:uid="{E6A494C9-92D5-4F75-B057-74DAB0E17D20}"/>
    <cellStyle name="Output 4 12 2" xfId="40388" xr:uid="{428E22BD-9289-4C17-97A5-96FB36C4E29F}"/>
    <cellStyle name="Output 4 12 2 2" xfId="40389" xr:uid="{3182A409-B45A-4A3F-B29C-E6E79E9A7ED4}"/>
    <cellStyle name="Output 4 12 3" xfId="40390" xr:uid="{BAD235FC-7F78-4B82-9F8C-80279F542834}"/>
    <cellStyle name="Output 4 13" xfId="40391" xr:uid="{671EACBF-52B7-4BA6-8583-BE7FC9B91AC8}"/>
    <cellStyle name="Output 4 13 2" xfId="40392" xr:uid="{3CD45EA7-AAD0-4D33-8D78-897C163A030E}"/>
    <cellStyle name="Output 4 13 2 2" xfId="40393" xr:uid="{483A6C10-B1C7-4EE4-9C2C-004D45C42F6E}"/>
    <cellStyle name="Output 4 13 3" xfId="40394" xr:uid="{0D88E918-3461-4515-BCE9-BB4A45425A58}"/>
    <cellStyle name="Output 4 14" xfId="40395" xr:uid="{1EA5804D-5D7F-4A44-A38D-E3F6B4992E60}"/>
    <cellStyle name="Output 4 14 2" xfId="40396" xr:uid="{4086D99A-2D35-4CA3-8DFB-2C1E127E69D8}"/>
    <cellStyle name="Output 4 14 2 2" xfId="40397" xr:uid="{8B74EBDA-D361-4367-9EF8-2EA75A50591E}"/>
    <cellStyle name="Output 4 14 3" xfId="40398" xr:uid="{FB32A5B8-1692-4F51-B871-CC92184E698D}"/>
    <cellStyle name="Output 4 15" xfId="40399" xr:uid="{6906C827-BEA9-43D5-9A8D-64A875508601}"/>
    <cellStyle name="Output 4 15 2" xfId="40400" xr:uid="{B07D8FE5-2573-4063-8A9F-06D08B51345D}"/>
    <cellStyle name="Output 4 15 2 2" xfId="40401" xr:uid="{DDD012D3-B148-4A5A-A25A-5F0D71B33204}"/>
    <cellStyle name="Output 4 15 3" xfId="40402" xr:uid="{870B6B56-3A42-434C-A57B-7862447C2CA9}"/>
    <cellStyle name="Output 4 16" xfId="40403" xr:uid="{F02DC98B-B08F-4EAF-BC21-9759456B7A6C}"/>
    <cellStyle name="Output 4 16 2" xfId="40404" xr:uid="{71B24198-DF4E-429D-9E95-1551CC6F3B1C}"/>
    <cellStyle name="Output 4 16 2 2" xfId="40405" xr:uid="{69DF3467-F705-48F2-9D97-22D564029183}"/>
    <cellStyle name="Output 4 16 3" xfId="40406" xr:uid="{719BFBC6-C78F-418A-8720-65288F90AED3}"/>
    <cellStyle name="Output 4 17" xfId="40407" xr:uid="{955BAC69-81C7-4BBA-90EA-2187DDF377DE}"/>
    <cellStyle name="Output 4 17 2" xfId="40408" xr:uid="{625EB35F-A1DD-4E07-A547-C8EF939BDF10}"/>
    <cellStyle name="Output 4 17 2 2" xfId="40409" xr:uid="{0E9E8D4A-AA9D-4211-BEBC-B3B862FEA58E}"/>
    <cellStyle name="Output 4 17 3" xfId="40410" xr:uid="{C26FCBB0-A236-4413-91DA-39EE680A1BD1}"/>
    <cellStyle name="Output 4 18" xfId="40411" xr:uid="{AA337AC8-F419-464E-8A2B-5EE3CE4BADA6}"/>
    <cellStyle name="Output 4 18 2" xfId="40412" xr:uid="{0FB25515-2C02-48D2-80A6-ADB2589E5C1C}"/>
    <cellStyle name="Output 4 18 2 2" xfId="40413" xr:uid="{B867A45E-BC0A-47F9-925D-9EB3EF4C9D9F}"/>
    <cellStyle name="Output 4 18 3" xfId="40414" xr:uid="{86A314FA-4205-457A-A975-DEA1DE0F0E8A}"/>
    <cellStyle name="Output 4 19" xfId="40415" xr:uid="{BA7EB440-BACD-455E-84D9-56238524F3F9}"/>
    <cellStyle name="Output 4 19 2" xfId="40416" xr:uid="{484803A5-1FC4-4BA5-970F-D4A6ABE423E7}"/>
    <cellStyle name="Output 4 19 2 2" xfId="40417" xr:uid="{FE0C5B29-53D8-4292-A31B-99B1740086D1}"/>
    <cellStyle name="Output 4 19 3" xfId="40418" xr:uid="{6252AD7C-EBB4-419A-881E-2BA9E558A570}"/>
    <cellStyle name="Output 4 2" xfId="40419" xr:uid="{9DF61F8D-05BA-4C39-8749-EE4821015AF9}"/>
    <cellStyle name="Output 4 2 10" xfId="40420" xr:uid="{646AE32B-71AB-4547-AB5F-46628AEA8A8B}"/>
    <cellStyle name="Output 4 2 10 2" xfId="40421" xr:uid="{C97C47E6-84F8-4A13-B8ED-6CB1ED226199}"/>
    <cellStyle name="Output 4 2 10 2 2" xfId="40422" xr:uid="{19EEC0EF-AC13-40EE-A531-430F186B1169}"/>
    <cellStyle name="Output 4 2 10 3" xfId="40423" xr:uid="{190DBCCF-4DF1-4A0F-94B0-9B887A156D8A}"/>
    <cellStyle name="Output 4 2 11" xfId="40424" xr:uid="{A733EDD1-850E-4C0E-B72D-C19408073B0F}"/>
    <cellStyle name="Output 4 2 11 2" xfId="40425" xr:uid="{4E8A1C5D-1F7B-44DC-81EF-AEE4D5E27453}"/>
    <cellStyle name="Output 4 2 11 2 2" xfId="40426" xr:uid="{3FB2EF9C-DD5A-4209-A9D5-A3BBB9B5DA8E}"/>
    <cellStyle name="Output 4 2 11 3" xfId="40427" xr:uid="{6265B181-CFC9-4B4E-AD72-639888D10FD4}"/>
    <cellStyle name="Output 4 2 12" xfId="40428" xr:uid="{608F9F31-F441-45ED-BDE0-D57F5D51C8E7}"/>
    <cellStyle name="Output 4 2 12 2" xfId="40429" xr:uid="{F8671D66-0CCE-4CEB-9CB2-92DD12DF2433}"/>
    <cellStyle name="Output 4 2 12 2 2" xfId="40430" xr:uid="{4B1F0D62-B134-4D92-94CE-2D53BE8E89A6}"/>
    <cellStyle name="Output 4 2 12 3" xfId="40431" xr:uid="{C2BA8FAF-784F-4004-9283-5AA2886E566D}"/>
    <cellStyle name="Output 4 2 13" xfId="40432" xr:uid="{05BD5A64-23B5-4E45-BA9A-2843AC4CB712}"/>
    <cellStyle name="Output 4 2 13 2" xfId="40433" xr:uid="{5353B026-C374-449E-9A56-AF7556F58370}"/>
    <cellStyle name="Output 4 2 13 2 2" xfId="40434" xr:uid="{8BF4BC99-10D8-4D55-ABC1-BB819F084A43}"/>
    <cellStyle name="Output 4 2 13 3" xfId="40435" xr:uid="{BA68566E-2402-405D-9C7C-16A8341A07D9}"/>
    <cellStyle name="Output 4 2 14" xfId="40436" xr:uid="{6C9EB7FD-0D1E-4B69-857B-20E38E83FECE}"/>
    <cellStyle name="Output 4 2 14 2" xfId="40437" xr:uid="{B112823D-7862-461E-8CD4-1CC8C4286868}"/>
    <cellStyle name="Output 4 2 14 2 2" xfId="40438" xr:uid="{592DF613-1719-447B-986D-C7158EC6238D}"/>
    <cellStyle name="Output 4 2 14 3" xfId="40439" xr:uid="{D6BECCFA-EFC2-4702-B401-F753C8FE7E71}"/>
    <cellStyle name="Output 4 2 15" xfId="40440" xr:uid="{AD247B38-EE14-47EE-8CC5-D4D5B5578689}"/>
    <cellStyle name="Output 4 2 15 2" xfId="40441" xr:uid="{8B78CD87-22FA-465A-A3A0-FA6836AF2212}"/>
    <cellStyle name="Output 4 2 15 2 2" xfId="40442" xr:uid="{8B734CC1-0705-4412-9982-8441F3269DD1}"/>
    <cellStyle name="Output 4 2 15 3" xfId="40443" xr:uid="{9BFA7FCB-7DAA-4412-A478-1805EE0A437C}"/>
    <cellStyle name="Output 4 2 16" xfId="40444" xr:uid="{723A83DB-6FF8-4B42-A3E3-04650325657A}"/>
    <cellStyle name="Output 4 2 16 2" xfId="40445" xr:uid="{BE1AB5BF-0960-441D-BE28-7F0713B15317}"/>
    <cellStyle name="Output 4 2 16 2 2" xfId="40446" xr:uid="{02FF1810-58E3-4643-8088-F1BB5D70281F}"/>
    <cellStyle name="Output 4 2 16 3" xfId="40447" xr:uid="{3D08AB00-2F69-4A6A-A232-911DCD132075}"/>
    <cellStyle name="Output 4 2 17" xfId="40448" xr:uid="{A0FD4A80-5E78-4A75-A891-03D824CBA744}"/>
    <cellStyle name="Output 4 2 17 2" xfId="40449" xr:uid="{8AC20044-0261-40F4-AC1A-6E0872524411}"/>
    <cellStyle name="Output 4 2 17 2 2" xfId="40450" xr:uid="{FF02C201-B797-4069-A60F-0B64507FE887}"/>
    <cellStyle name="Output 4 2 17 3" xfId="40451" xr:uid="{059F21C2-97AE-43D0-969D-331CC86963F6}"/>
    <cellStyle name="Output 4 2 18" xfId="40452" xr:uid="{9C43CE4B-AA82-46D6-B7CF-5CE036A632C4}"/>
    <cellStyle name="Output 4 2 18 2" xfId="40453" xr:uid="{6CA0889B-196A-4450-BA26-C5FCE072814B}"/>
    <cellStyle name="Output 4 2 18 2 2" xfId="40454" xr:uid="{391B5588-2306-4F20-BFCE-D4B8BBA20777}"/>
    <cellStyle name="Output 4 2 18 3" xfId="40455" xr:uid="{FA1EAB28-23A8-427D-859B-C1EF0657AFB5}"/>
    <cellStyle name="Output 4 2 19" xfId="40456" xr:uid="{6402C9B8-8FA2-4BDB-A9BE-EC7995BF230E}"/>
    <cellStyle name="Output 4 2 19 2" xfId="40457" xr:uid="{1AEAD081-D0BF-4FF4-BB3A-3FFE13ADB14F}"/>
    <cellStyle name="Output 4 2 19 2 2" xfId="40458" xr:uid="{5BFBBC13-5E33-40CE-9E3C-7583A08C4631}"/>
    <cellStyle name="Output 4 2 19 3" xfId="40459" xr:uid="{ABFD400E-3979-4A1F-B875-EC40E2E69962}"/>
    <cellStyle name="Output 4 2 2" xfId="40460" xr:uid="{41D78AF3-BC37-4BEB-979A-9FF3EBE9DB11}"/>
    <cellStyle name="Output 4 2 2 10" xfId="40461" xr:uid="{BB16EB42-7078-4198-8B49-D386992DF34C}"/>
    <cellStyle name="Output 4 2 2 10 2" xfId="40462" xr:uid="{63238C8D-0900-4A31-9576-FF014B5B529C}"/>
    <cellStyle name="Output 4 2 2 10 2 2" xfId="40463" xr:uid="{34D6D79A-4BA1-4213-A728-A6F0A411203C}"/>
    <cellStyle name="Output 4 2 2 10 3" xfId="40464" xr:uid="{2B7D3D37-B59D-43DB-86FF-2446162C588F}"/>
    <cellStyle name="Output 4 2 2 11" xfId="40465" xr:uid="{BA2F83DC-60DE-49AF-8CC8-1756A44A725B}"/>
    <cellStyle name="Output 4 2 2 11 2" xfId="40466" xr:uid="{53BC0D47-976D-4195-A11D-B5138338BF3B}"/>
    <cellStyle name="Output 4 2 2 11 2 2" xfId="40467" xr:uid="{AAA1614F-9D1C-49AD-BC90-A2EA836B2D0B}"/>
    <cellStyle name="Output 4 2 2 11 3" xfId="40468" xr:uid="{519D03F9-0BED-4110-9869-2A56FDE24B32}"/>
    <cellStyle name="Output 4 2 2 12" xfId="40469" xr:uid="{DE0A13BC-1B72-470C-AD6A-E96CBBA3B1B3}"/>
    <cellStyle name="Output 4 2 2 12 2" xfId="40470" xr:uid="{B8F57D25-ABFD-4DEB-AFB0-F0FED5A6E444}"/>
    <cellStyle name="Output 4 2 2 12 2 2" xfId="40471" xr:uid="{D567D42B-074E-4B44-80D1-F1C5869EDAC1}"/>
    <cellStyle name="Output 4 2 2 12 3" xfId="40472" xr:uid="{49F09BF1-B8DF-429D-A88D-7C4D7E15E161}"/>
    <cellStyle name="Output 4 2 2 13" xfId="40473" xr:uid="{513FAA6B-5A1F-45F5-BBB4-B63624AA3BB9}"/>
    <cellStyle name="Output 4 2 2 13 2" xfId="40474" xr:uid="{640D2426-AEC1-4612-9BDD-A843F74B7BC0}"/>
    <cellStyle name="Output 4 2 2 13 2 2" xfId="40475" xr:uid="{3C61FA16-A607-4C2E-9D79-2DC22149F3C6}"/>
    <cellStyle name="Output 4 2 2 13 3" xfId="40476" xr:uid="{F764570D-A626-4F79-9213-86F973135D3F}"/>
    <cellStyle name="Output 4 2 2 14" xfId="40477" xr:uid="{A1E3366C-922E-420B-A6B9-3326CA32BB90}"/>
    <cellStyle name="Output 4 2 2 14 2" xfId="40478" xr:uid="{67DDF60E-F455-41A0-AD2D-791DB2653F39}"/>
    <cellStyle name="Output 4 2 2 14 2 2" xfId="40479" xr:uid="{8F4CAA1E-983A-43E7-92D3-3D2F96088B15}"/>
    <cellStyle name="Output 4 2 2 14 3" xfId="40480" xr:uid="{A183EFD0-F13E-4E15-849A-120221AB021F}"/>
    <cellStyle name="Output 4 2 2 15" xfId="40481" xr:uid="{3B5177D3-5F44-494C-9512-ADB14A84D131}"/>
    <cellStyle name="Output 4 2 2 15 2" xfId="40482" xr:uid="{0B0D14EA-A6EC-4AED-A01D-52199F2104B0}"/>
    <cellStyle name="Output 4 2 2 15 2 2" xfId="40483" xr:uid="{80F06781-94D5-49C7-960B-AF997FAFCDFA}"/>
    <cellStyle name="Output 4 2 2 15 3" xfId="40484" xr:uid="{44142120-526A-4DD3-92F9-97ADD1F124EB}"/>
    <cellStyle name="Output 4 2 2 16" xfId="40485" xr:uid="{B40FD71B-3AFD-40EF-A9D3-861382E9B151}"/>
    <cellStyle name="Output 4 2 2 16 2" xfId="40486" xr:uid="{6B455B5D-B189-424D-AD85-006357BC9509}"/>
    <cellStyle name="Output 4 2 2 16 2 2" xfId="40487" xr:uid="{1FDD4361-5A49-49E8-8535-BAD1F85018CA}"/>
    <cellStyle name="Output 4 2 2 16 3" xfId="40488" xr:uid="{2223FCE0-0ABA-4A41-BEB9-8972DE1E87BC}"/>
    <cellStyle name="Output 4 2 2 17" xfId="40489" xr:uid="{B72AF781-7BA5-4DC4-BDC5-6712A2132FB7}"/>
    <cellStyle name="Output 4 2 2 17 2" xfId="40490" xr:uid="{C1958CFD-64C9-4A95-894D-D5AC60BA8D5F}"/>
    <cellStyle name="Output 4 2 2 17 2 2" xfId="40491" xr:uid="{4EEB053A-075C-4D8A-AA6E-9C998769700C}"/>
    <cellStyle name="Output 4 2 2 17 3" xfId="40492" xr:uid="{DB6D068B-9A26-452C-AD3D-2D37A1881E76}"/>
    <cellStyle name="Output 4 2 2 18" xfId="40493" xr:uid="{E08978A1-A9AB-4448-BB45-8B45589D4C09}"/>
    <cellStyle name="Output 4 2 2 18 2" xfId="40494" xr:uid="{0A024FB9-5EA9-4160-846E-E89F8579EDEE}"/>
    <cellStyle name="Output 4 2 2 19" xfId="40495" xr:uid="{7AC73BE4-89FF-4EDB-A5D6-4FEF299F4615}"/>
    <cellStyle name="Output 4 2 2 2" xfId="40496" xr:uid="{3EDA2FF2-3E6A-479C-9C33-E9004E671A52}"/>
    <cellStyle name="Output 4 2 2 2 10" xfId="40497" xr:uid="{75C4C849-94A3-4F40-B6CB-447477168C8D}"/>
    <cellStyle name="Output 4 2 2 2 10 2" xfId="40498" xr:uid="{55CBDD0B-4C24-4349-A658-3C1CF09D5C1B}"/>
    <cellStyle name="Output 4 2 2 2 10 2 2" xfId="40499" xr:uid="{EA2A3C0C-A5BD-458E-A70D-EB61EB9F4285}"/>
    <cellStyle name="Output 4 2 2 2 10 3" xfId="40500" xr:uid="{9AEF524C-9BC9-4399-91F9-3489396DD9C1}"/>
    <cellStyle name="Output 4 2 2 2 11" xfId="40501" xr:uid="{2D6255A7-E4F1-4002-A2EF-BFE3EDE23AD6}"/>
    <cellStyle name="Output 4 2 2 2 11 2" xfId="40502" xr:uid="{25C2AFC4-67DA-4ECF-8654-72F60C7D5354}"/>
    <cellStyle name="Output 4 2 2 2 11 2 2" xfId="40503" xr:uid="{3D80B5FA-1C13-4C57-B4E6-EBCDDF37AB9B}"/>
    <cellStyle name="Output 4 2 2 2 11 3" xfId="40504" xr:uid="{41143FC3-0D0E-4F61-BEAF-68247127D7B3}"/>
    <cellStyle name="Output 4 2 2 2 12" xfId="40505" xr:uid="{031E8701-776C-42EE-802B-5F11A8486FA4}"/>
    <cellStyle name="Output 4 2 2 2 12 2" xfId="40506" xr:uid="{D45609B3-8050-4937-9DFB-4183D2103DC6}"/>
    <cellStyle name="Output 4 2 2 2 12 2 2" xfId="40507" xr:uid="{019A8FCA-CC26-474C-80B8-219A3EA618D3}"/>
    <cellStyle name="Output 4 2 2 2 12 3" xfId="40508" xr:uid="{376D0043-8F9B-4EC9-B62E-8C1E25FEE717}"/>
    <cellStyle name="Output 4 2 2 2 13" xfId="40509" xr:uid="{6AC5533A-5E98-41E5-BF14-ED25C6896B18}"/>
    <cellStyle name="Output 4 2 2 2 13 2" xfId="40510" xr:uid="{E7DAB571-956E-445B-997F-0420BE5F03F8}"/>
    <cellStyle name="Output 4 2 2 2 13 2 2" xfId="40511" xr:uid="{DB6E6C4F-7FF3-4E44-9B18-BDB42413487B}"/>
    <cellStyle name="Output 4 2 2 2 13 3" xfId="40512" xr:uid="{E39A7AB6-2083-481C-8D3E-3A0C29133193}"/>
    <cellStyle name="Output 4 2 2 2 14" xfId="40513" xr:uid="{73C25F3E-1D23-46E5-9F15-CF7F59438228}"/>
    <cellStyle name="Output 4 2 2 2 14 2" xfId="40514" xr:uid="{948E447A-D507-4541-BA84-D6C38C300E3B}"/>
    <cellStyle name="Output 4 2 2 2 14 2 2" xfId="40515" xr:uid="{AF48F905-9A00-40BE-9E68-2B51E65BB2B8}"/>
    <cellStyle name="Output 4 2 2 2 14 3" xfId="40516" xr:uid="{C738EC57-6DD6-4347-9DBA-029EF5546BA4}"/>
    <cellStyle name="Output 4 2 2 2 15" xfId="40517" xr:uid="{7D274C89-2696-41F8-A48F-C256FCE064C0}"/>
    <cellStyle name="Output 4 2 2 2 15 2" xfId="40518" xr:uid="{041491A4-6AE5-42EF-9E3B-7C9C73172C49}"/>
    <cellStyle name="Output 4 2 2 2 15 2 2" xfId="40519" xr:uid="{36005B91-4B95-4ADA-B42D-6039F4EDFCAE}"/>
    <cellStyle name="Output 4 2 2 2 15 3" xfId="40520" xr:uid="{EA830248-4571-4EA5-B093-4BF1228BCFAB}"/>
    <cellStyle name="Output 4 2 2 2 16" xfId="40521" xr:uid="{0E7851ED-0D91-4BCE-86EC-B8C823D83D0D}"/>
    <cellStyle name="Output 4 2 2 2 16 2" xfId="40522" xr:uid="{5DAADAD4-2C46-47E6-B474-2436D6754189}"/>
    <cellStyle name="Output 4 2 2 2 16 2 2" xfId="40523" xr:uid="{60449310-A4D5-4B19-9849-90D424FD887E}"/>
    <cellStyle name="Output 4 2 2 2 16 3" xfId="40524" xr:uid="{2B1FAF6D-F3C5-4207-9421-E3F5049F2D80}"/>
    <cellStyle name="Output 4 2 2 2 17" xfId="40525" xr:uid="{A883BDA7-5988-4E69-8FF0-DF80CE91DBF9}"/>
    <cellStyle name="Output 4 2 2 2 17 2" xfId="40526" xr:uid="{26062C0E-3320-44EA-9930-111D57772886}"/>
    <cellStyle name="Output 4 2 2 2 17 2 2" xfId="40527" xr:uid="{88DC3AFE-6E69-4C20-B26E-E29EF23EBB57}"/>
    <cellStyle name="Output 4 2 2 2 17 3" xfId="40528" xr:uid="{B945D8D7-045A-4C09-9CEA-783E7E65A826}"/>
    <cellStyle name="Output 4 2 2 2 18" xfId="40529" xr:uid="{F44B629D-F19F-470B-9096-EA44033FEC26}"/>
    <cellStyle name="Output 4 2 2 2 18 2" xfId="40530" xr:uid="{95331FA8-553C-4EAC-A5FA-ADCE31961253}"/>
    <cellStyle name="Output 4 2 2 2 18 2 2" xfId="40531" xr:uid="{D33EB225-781B-4A7D-9EDB-6BB0F08C0CD1}"/>
    <cellStyle name="Output 4 2 2 2 18 3" xfId="40532" xr:uid="{C41B5B0A-B7D3-4837-AF8F-E23248040DC3}"/>
    <cellStyle name="Output 4 2 2 2 19" xfId="40533" xr:uid="{2734F813-7420-456A-AA49-0115812CF734}"/>
    <cellStyle name="Output 4 2 2 2 19 2" xfId="40534" xr:uid="{EE81AE77-C3EE-4ADE-AF45-1B7C4B9EAFFE}"/>
    <cellStyle name="Output 4 2 2 2 19 2 2" xfId="40535" xr:uid="{335F75C0-7623-4B38-8197-EC5805A8C8A1}"/>
    <cellStyle name="Output 4 2 2 2 19 3" xfId="40536" xr:uid="{4D152C04-9675-4289-9411-917C0EBA8E18}"/>
    <cellStyle name="Output 4 2 2 2 2" xfId="40537" xr:uid="{6F11493E-510F-4032-A854-C2E77CBDB73A}"/>
    <cellStyle name="Output 4 2 2 2 2 2" xfId="40538" xr:uid="{162D6F63-0476-41B7-90C5-8719E329A842}"/>
    <cellStyle name="Output 4 2 2 2 2 2 2" xfId="40539" xr:uid="{697BF547-EFBE-478D-A80A-BE810C9DA619}"/>
    <cellStyle name="Output 4 2 2 2 2 2 3" xfId="40540" xr:uid="{16088593-16C0-41D4-BA63-A161C130DD0B}"/>
    <cellStyle name="Output 4 2 2 2 2 3" xfId="40541" xr:uid="{EA6DE845-40A1-45C1-A0A3-EFBEF39D8135}"/>
    <cellStyle name="Output 4 2 2 2 2 3 2" xfId="40542" xr:uid="{0874C89B-02F8-43BD-B24C-260F42208B7D}"/>
    <cellStyle name="Output 4 2 2 2 2 4" xfId="40543" xr:uid="{B4D32E89-255F-42DD-858F-4D99C0174DBA}"/>
    <cellStyle name="Output 4 2 2 2 20" xfId="40544" xr:uid="{A92D4907-BB90-4B03-8D80-A062C1265311}"/>
    <cellStyle name="Output 4 2 2 2 20 2" xfId="40545" xr:uid="{D26E53E0-7330-4095-8ABF-C9E6BA2F3738}"/>
    <cellStyle name="Output 4 2 2 2 20 2 2" xfId="40546" xr:uid="{262C9685-F503-49FF-84B6-0AA74A85FBC9}"/>
    <cellStyle name="Output 4 2 2 2 20 3" xfId="40547" xr:uid="{BD729219-081F-4E2C-940E-E944875E1EEA}"/>
    <cellStyle name="Output 4 2 2 2 21" xfId="40548" xr:uid="{83000BAA-F575-46D4-9A7F-928211DD7A80}"/>
    <cellStyle name="Output 4 2 2 2 21 2" xfId="40549" xr:uid="{16713122-54FD-4283-AEE3-ACA92C0BDA3B}"/>
    <cellStyle name="Output 4 2 2 2 22" xfId="40550" xr:uid="{19061FCF-49E1-4736-A6C1-5091930065C5}"/>
    <cellStyle name="Output 4 2 2 2 23" xfId="40551" xr:uid="{7C3153AE-7517-4913-A1F0-E5C9993DE629}"/>
    <cellStyle name="Output 4 2 2 2 3" xfId="40552" xr:uid="{5BD2A745-8370-4D43-96DE-4325EFFF7674}"/>
    <cellStyle name="Output 4 2 2 2 3 2" xfId="40553" xr:uid="{ADCA20D8-EFBD-4EE7-88AA-29A03030F8D2}"/>
    <cellStyle name="Output 4 2 2 2 3 2 2" xfId="40554" xr:uid="{1C20562A-BBA9-4CC6-A077-B50E578A2C47}"/>
    <cellStyle name="Output 4 2 2 2 3 3" xfId="40555" xr:uid="{4FE42CFC-5F2A-4E06-AF7D-F839CE4EFCF2}"/>
    <cellStyle name="Output 4 2 2 2 3 4" xfId="40556" xr:uid="{43EE993B-5EF4-46D1-906C-72B1FB987EEC}"/>
    <cellStyle name="Output 4 2 2 2 4" xfId="40557" xr:uid="{6F0A6BD6-4171-4655-8529-8DB03B95D60C}"/>
    <cellStyle name="Output 4 2 2 2 4 2" xfId="40558" xr:uid="{8C62C12C-E4B7-4DF7-AB31-3B6EC3373232}"/>
    <cellStyle name="Output 4 2 2 2 4 2 2" xfId="40559" xr:uid="{65CE71E6-948F-4AF7-AD95-B88A9722D34A}"/>
    <cellStyle name="Output 4 2 2 2 4 3" xfId="40560" xr:uid="{98777F8B-B322-4194-8380-87447482D239}"/>
    <cellStyle name="Output 4 2 2 2 4 4" xfId="40561" xr:uid="{6A4D102C-17FE-4381-B8BC-6B70AF5B1897}"/>
    <cellStyle name="Output 4 2 2 2 5" xfId="40562" xr:uid="{4CEE97D2-A052-4DDD-B465-8B91C4057B04}"/>
    <cellStyle name="Output 4 2 2 2 5 2" xfId="40563" xr:uid="{4FB74B49-0EA9-4495-BE9C-CD9FA5FD0343}"/>
    <cellStyle name="Output 4 2 2 2 5 2 2" xfId="40564" xr:uid="{7533B353-1ABF-4C7C-92F2-1506FA2663A4}"/>
    <cellStyle name="Output 4 2 2 2 5 3" xfId="40565" xr:uid="{82529B8C-8EBB-4565-A3FA-C473BDACCC9C}"/>
    <cellStyle name="Output 4 2 2 2 6" xfId="40566" xr:uid="{E88D629A-484F-4466-A3F5-1ACCD9D7F8D6}"/>
    <cellStyle name="Output 4 2 2 2 6 2" xfId="40567" xr:uid="{E67A2568-B366-4FD1-A27E-DB72BB344BEF}"/>
    <cellStyle name="Output 4 2 2 2 6 2 2" xfId="40568" xr:uid="{D671F792-2158-4892-86AE-7B2EFDB2AA70}"/>
    <cellStyle name="Output 4 2 2 2 6 3" xfId="40569" xr:uid="{695CF7B2-707A-4439-8499-AFB8145A8418}"/>
    <cellStyle name="Output 4 2 2 2 7" xfId="40570" xr:uid="{7AE96607-D8E5-4C13-A919-7F4C249FABD9}"/>
    <cellStyle name="Output 4 2 2 2 7 2" xfId="40571" xr:uid="{63A16C3F-CDBE-42C6-9067-065134BC8305}"/>
    <cellStyle name="Output 4 2 2 2 7 2 2" xfId="40572" xr:uid="{31F7F3D0-8EB4-4A8C-AC97-37C49BFCE364}"/>
    <cellStyle name="Output 4 2 2 2 7 3" xfId="40573" xr:uid="{6A638DC6-7615-45F6-AD08-F828758EA2D1}"/>
    <cellStyle name="Output 4 2 2 2 8" xfId="40574" xr:uid="{EAAB8A6E-8571-4A83-8D12-1795EB9B4DE0}"/>
    <cellStyle name="Output 4 2 2 2 8 2" xfId="40575" xr:uid="{7EA08022-B684-4D8C-BDA0-A5FD988F255F}"/>
    <cellStyle name="Output 4 2 2 2 8 2 2" xfId="40576" xr:uid="{27EECE69-9FC0-4476-A141-D07F0ABD305D}"/>
    <cellStyle name="Output 4 2 2 2 8 3" xfId="40577" xr:uid="{08C668AB-D485-46CF-893B-D272CA6A843E}"/>
    <cellStyle name="Output 4 2 2 2 9" xfId="40578" xr:uid="{0F94A47F-3D37-4410-839E-E42DF68BA907}"/>
    <cellStyle name="Output 4 2 2 2 9 2" xfId="40579" xr:uid="{FD419C9A-17BE-4893-8916-24EDB6AAD365}"/>
    <cellStyle name="Output 4 2 2 2 9 2 2" xfId="40580" xr:uid="{5A84F464-63E7-48C9-B9C0-225C9F6F4191}"/>
    <cellStyle name="Output 4 2 2 2 9 3" xfId="40581" xr:uid="{DA220DC7-3C69-44A4-841F-587177E679EC}"/>
    <cellStyle name="Output 4 2 2 20" xfId="40582" xr:uid="{40D28767-2A69-44DD-BF3A-FD575A0626C5}"/>
    <cellStyle name="Output 4 2 2 3" xfId="40583" xr:uid="{9D28D8C6-F62E-45EF-9B06-8F91137749A1}"/>
    <cellStyle name="Output 4 2 2 3 2" xfId="40584" xr:uid="{EC9A8F9D-D56B-421B-A2FA-A829AF8889A8}"/>
    <cellStyle name="Output 4 2 2 3 2 2" xfId="40585" xr:uid="{32E5AEA7-9D23-4997-884C-A44F5DE64E7A}"/>
    <cellStyle name="Output 4 2 2 3 2 3" xfId="40586" xr:uid="{A8970A3C-AD0F-410D-9E76-EB2690B53E08}"/>
    <cellStyle name="Output 4 2 2 3 3" xfId="40587" xr:uid="{2DAC8E33-21FE-4B5D-AE22-457CC4D9D293}"/>
    <cellStyle name="Output 4 2 2 3 3 2" xfId="40588" xr:uid="{426CAFDD-0B60-4E4D-850F-CD1E533368B9}"/>
    <cellStyle name="Output 4 2 2 3 4" xfId="40589" xr:uid="{60E27FD5-2D1D-4FD3-85E0-E498080AE5A9}"/>
    <cellStyle name="Output 4 2 2 4" xfId="40590" xr:uid="{53DD6CC4-2059-4878-9C32-AE2303D9FBBD}"/>
    <cellStyle name="Output 4 2 2 4 2" xfId="40591" xr:uid="{2B589A44-4FB4-4FBB-AF47-C9247753FF1A}"/>
    <cellStyle name="Output 4 2 2 4 2 2" xfId="40592" xr:uid="{63D1C169-0519-49E6-A89F-9A075C59A9AD}"/>
    <cellStyle name="Output 4 2 2 4 3" xfId="40593" xr:uid="{751D2FBC-650B-4B27-9589-1CE6DD2716DC}"/>
    <cellStyle name="Output 4 2 2 4 4" xfId="40594" xr:uid="{0508EDC9-1F20-4DBB-BBC8-18C71C997266}"/>
    <cellStyle name="Output 4 2 2 5" xfId="40595" xr:uid="{E26EB04E-D263-4CF4-B581-6E5BFB9BCD2D}"/>
    <cellStyle name="Output 4 2 2 5 2" xfId="40596" xr:uid="{54060CD4-F016-4472-9DA7-F3ACAA5C3E5A}"/>
    <cellStyle name="Output 4 2 2 5 2 2" xfId="40597" xr:uid="{679E91F8-C9C1-439B-88D3-BE9C552F6093}"/>
    <cellStyle name="Output 4 2 2 5 3" xfId="40598" xr:uid="{94005658-A580-457A-90AF-19898907F0A8}"/>
    <cellStyle name="Output 4 2 2 5 4" xfId="40599" xr:uid="{4A46C997-2C29-484B-901F-FF59B4BB8C5C}"/>
    <cellStyle name="Output 4 2 2 6" xfId="40600" xr:uid="{578BD27E-7400-4D64-B227-D7E50720C06E}"/>
    <cellStyle name="Output 4 2 2 6 2" xfId="40601" xr:uid="{FA96129F-4499-4076-B8B5-27136FA854F3}"/>
    <cellStyle name="Output 4 2 2 6 2 2" xfId="40602" xr:uid="{B27A9675-F5E8-4BF0-9BE0-6D92A69FCDD9}"/>
    <cellStyle name="Output 4 2 2 6 3" xfId="40603" xr:uid="{96C4ED30-5441-489A-85EA-4A44C9C5E219}"/>
    <cellStyle name="Output 4 2 2 7" xfId="40604" xr:uid="{D5592CB7-C289-4FE8-91B5-3730F834A513}"/>
    <cellStyle name="Output 4 2 2 7 2" xfId="40605" xr:uid="{CEE9FAE5-7975-4BB6-BD0B-95B6CC76175D}"/>
    <cellStyle name="Output 4 2 2 7 2 2" xfId="40606" xr:uid="{DCA45098-5309-410C-8721-DCCAD4B3BFD1}"/>
    <cellStyle name="Output 4 2 2 7 3" xfId="40607" xr:uid="{5AABCF19-944D-49B1-AD9C-416270A38F02}"/>
    <cellStyle name="Output 4 2 2 8" xfId="40608" xr:uid="{4EF8FAF8-C0E3-42CB-8661-399ACBEBB58F}"/>
    <cellStyle name="Output 4 2 2 8 2" xfId="40609" xr:uid="{B868A09A-6912-41DF-A96C-E71C0DFA047B}"/>
    <cellStyle name="Output 4 2 2 8 2 2" xfId="40610" xr:uid="{FB66BA4F-E703-4564-BADC-3030C028345C}"/>
    <cellStyle name="Output 4 2 2 8 3" xfId="40611" xr:uid="{F23CEE79-56B2-48C0-B27F-91A984F11183}"/>
    <cellStyle name="Output 4 2 2 9" xfId="40612" xr:uid="{A7726D82-30C0-4A17-AE40-B8DDD7B76812}"/>
    <cellStyle name="Output 4 2 2 9 2" xfId="40613" xr:uid="{6E3075EB-A953-4944-B90A-AA85468A626F}"/>
    <cellStyle name="Output 4 2 2 9 2 2" xfId="40614" xr:uid="{39963DE2-0E00-42CC-9D4C-CA99E8C86024}"/>
    <cellStyle name="Output 4 2 2 9 3" xfId="40615" xr:uid="{C74AAB4C-02E6-449D-B989-3C036793668C}"/>
    <cellStyle name="Output 4 2 20" xfId="40616" xr:uid="{89C85369-46A6-413C-99A1-664F09C4ED58}"/>
    <cellStyle name="Output 4 2 20 2" xfId="40617" xr:uid="{7FBF0EA3-FE0B-4137-B20C-3E5F7526B6C3}"/>
    <cellStyle name="Output 4 2 20 2 2" xfId="40618" xr:uid="{37BF670C-C26C-4DEB-95AE-267447540DB2}"/>
    <cellStyle name="Output 4 2 20 3" xfId="40619" xr:uid="{A01421E2-6475-4D30-B64A-95E7B955A9B7}"/>
    <cellStyle name="Output 4 2 21" xfId="40620" xr:uid="{76411A85-463A-449A-9ABF-D28B1B3E1851}"/>
    <cellStyle name="Output 4 2 21 2" xfId="40621" xr:uid="{AC2F0D93-DFB0-4C0C-B714-89FFB8C76554}"/>
    <cellStyle name="Output 4 2 22" xfId="40622" xr:uid="{F74B75AE-FF04-4C52-BC86-65BC776F63F6}"/>
    <cellStyle name="Output 4 2 23" xfId="40623" xr:uid="{8E22AD58-E619-4924-942D-60535035D7F6}"/>
    <cellStyle name="Output 4 2 3" xfId="40624" xr:uid="{32461889-D13F-4380-A99E-57CC370FDD7E}"/>
    <cellStyle name="Output 4 2 3 10" xfId="40625" xr:uid="{5EFDE832-014C-4640-A542-C931F95FF748}"/>
    <cellStyle name="Output 4 2 3 10 2" xfId="40626" xr:uid="{F788A558-9E22-4FE7-A224-6EF3868CCAC6}"/>
    <cellStyle name="Output 4 2 3 10 2 2" xfId="40627" xr:uid="{38198F48-0440-474F-973F-D3104CE282E6}"/>
    <cellStyle name="Output 4 2 3 10 3" xfId="40628" xr:uid="{1D8AB23E-FE2C-4E9D-B4DB-5C334C45B5AA}"/>
    <cellStyle name="Output 4 2 3 11" xfId="40629" xr:uid="{CC37AC33-54B2-4800-AB52-A6BBE19D477F}"/>
    <cellStyle name="Output 4 2 3 11 2" xfId="40630" xr:uid="{E32735CE-D2DB-4A3F-B192-166D0A18BC8E}"/>
    <cellStyle name="Output 4 2 3 11 2 2" xfId="40631" xr:uid="{FC9B66D4-FF88-4AC9-90CA-10003EF442E5}"/>
    <cellStyle name="Output 4 2 3 11 3" xfId="40632" xr:uid="{F25F3C4E-9FB8-427A-A30F-8437B958C5DC}"/>
    <cellStyle name="Output 4 2 3 12" xfId="40633" xr:uid="{4171A1FE-1444-4E4C-9458-D048EDCA77A9}"/>
    <cellStyle name="Output 4 2 3 12 2" xfId="40634" xr:uid="{1CC77946-0B73-477D-AAB7-4183FB6C6EBF}"/>
    <cellStyle name="Output 4 2 3 12 2 2" xfId="40635" xr:uid="{86EB08DC-3333-462C-A7C3-FD4FC241B6B2}"/>
    <cellStyle name="Output 4 2 3 12 3" xfId="40636" xr:uid="{7E529FFF-4A37-469C-8F1C-27CA8C8F809D}"/>
    <cellStyle name="Output 4 2 3 13" xfId="40637" xr:uid="{9B0E71C1-E77D-4416-8CAF-9CE355E3DC61}"/>
    <cellStyle name="Output 4 2 3 13 2" xfId="40638" xr:uid="{99CECADC-BCF9-4E36-B553-614BDEB4B0D8}"/>
    <cellStyle name="Output 4 2 3 13 2 2" xfId="40639" xr:uid="{A3E540A6-FD32-4717-B8BB-4B88D404F670}"/>
    <cellStyle name="Output 4 2 3 13 3" xfId="40640" xr:uid="{9619D431-825E-4771-ADB9-7B026760A072}"/>
    <cellStyle name="Output 4 2 3 14" xfId="40641" xr:uid="{E74B4F7F-9AF8-4637-8713-CC1DEDAE16F8}"/>
    <cellStyle name="Output 4 2 3 14 2" xfId="40642" xr:uid="{4A38B971-0CEB-41DC-9C49-D2C46B8C84F2}"/>
    <cellStyle name="Output 4 2 3 14 2 2" xfId="40643" xr:uid="{87E06939-3EF2-491C-A29C-B7C65B2E6771}"/>
    <cellStyle name="Output 4 2 3 14 3" xfId="40644" xr:uid="{8EC84996-DD20-4898-8466-A231C2168823}"/>
    <cellStyle name="Output 4 2 3 15" xfId="40645" xr:uid="{8ECE2AA3-61B3-47FE-9DE4-A85E1A8C52CA}"/>
    <cellStyle name="Output 4 2 3 15 2" xfId="40646" xr:uid="{2334E402-D406-4FE9-B183-40F57949040A}"/>
    <cellStyle name="Output 4 2 3 15 2 2" xfId="40647" xr:uid="{1F5D373B-62B0-450D-AFE5-B5BDD8B9BBFF}"/>
    <cellStyle name="Output 4 2 3 15 3" xfId="40648" xr:uid="{731C27CB-86E9-4650-B87D-FCCA45E942D6}"/>
    <cellStyle name="Output 4 2 3 16" xfId="40649" xr:uid="{E3EB44D8-75A3-4DBB-9609-D1B8D6E9C7BE}"/>
    <cellStyle name="Output 4 2 3 16 2" xfId="40650" xr:uid="{59873C74-586B-432E-9FD1-6B77192F0FD7}"/>
    <cellStyle name="Output 4 2 3 16 2 2" xfId="40651" xr:uid="{310A7EF4-4835-424E-A8FB-B17CDA4EA7FB}"/>
    <cellStyle name="Output 4 2 3 16 3" xfId="40652" xr:uid="{16A92B57-FEE3-4276-A832-2C94E90497EB}"/>
    <cellStyle name="Output 4 2 3 17" xfId="40653" xr:uid="{E80B851B-D835-4D16-AF58-1590719474B7}"/>
    <cellStyle name="Output 4 2 3 17 2" xfId="40654" xr:uid="{02244EFB-0C17-4244-90CD-A4124C6ECE48}"/>
    <cellStyle name="Output 4 2 3 17 2 2" xfId="40655" xr:uid="{76B56D19-8680-4B03-BE92-9D9D8E4232C1}"/>
    <cellStyle name="Output 4 2 3 17 3" xfId="40656" xr:uid="{A09ECBAD-0468-4F8D-BCB4-C6C53B0DAEEE}"/>
    <cellStyle name="Output 4 2 3 18" xfId="40657" xr:uid="{B822A9CB-54F4-48C2-B3D1-D709DAE34377}"/>
    <cellStyle name="Output 4 2 3 18 2" xfId="40658" xr:uid="{B6A3A9DD-CB35-4FC3-A937-F8212B214A9B}"/>
    <cellStyle name="Output 4 2 3 19" xfId="40659" xr:uid="{2B29E650-F90A-4E3D-B080-EF171E1DCC7A}"/>
    <cellStyle name="Output 4 2 3 2" xfId="40660" xr:uid="{58537D92-346E-4657-8F46-F2A6C73E8B4A}"/>
    <cellStyle name="Output 4 2 3 2 10" xfId="40661" xr:uid="{4B30CD29-57ED-441F-933E-C09858C9B7A1}"/>
    <cellStyle name="Output 4 2 3 2 10 2" xfId="40662" xr:uid="{40F2813B-1DD9-4A67-AF6E-703C8981E20E}"/>
    <cellStyle name="Output 4 2 3 2 10 2 2" xfId="40663" xr:uid="{0865434F-E9FD-4FFB-B4BF-CBA86010DD20}"/>
    <cellStyle name="Output 4 2 3 2 10 3" xfId="40664" xr:uid="{ECA66DFA-1FDE-4674-8C7F-D73FA22FF43D}"/>
    <cellStyle name="Output 4 2 3 2 11" xfId="40665" xr:uid="{FB0C4DAC-DCA8-42C5-99A0-C01F19B37DCE}"/>
    <cellStyle name="Output 4 2 3 2 11 2" xfId="40666" xr:uid="{E3E58A20-61E8-4222-9189-82BACF680080}"/>
    <cellStyle name="Output 4 2 3 2 11 2 2" xfId="40667" xr:uid="{5A08B35A-9BF0-4B93-8879-263D8F038D70}"/>
    <cellStyle name="Output 4 2 3 2 11 3" xfId="40668" xr:uid="{9F3EC07D-F46B-4065-AACC-61AC67BAB1E6}"/>
    <cellStyle name="Output 4 2 3 2 12" xfId="40669" xr:uid="{70C2D2E4-3118-4A49-8956-B9F5D9C8558A}"/>
    <cellStyle name="Output 4 2 3 2 12 2" xfId="40670" xr:uid="{454BA501-90D7-4450-B230-50EDEB08427C}"/>
    <cellStyle name="Output 4 2 3 2 12 2 2" xfId="40671" xr:uid="{B6DECA4F-D8C1-4502-A9E6-27BBD73409F9}"/>
    <cellStyle name="Output 4 2 3 2 12 3" xfId="40672" xr:uid="{C36ABA81-1973-4190-AF43-C2F3FD30E162}"/>
    <cellStyle name="Output 4 2 3 2 13" xfId="40673" xr:uid="{2A955309-2C02-4A5C-A334-669D3896DC28}"/>
    <cellStyle name="Output 4 2 3 2 13 2" xfId="40674" xr:uid="{3E078DE7-7DE4-409D-B92E-4D876217309D}"/>
    <cellStyle name="Output 4 2 3 2 13 2 2" xfId="40675" xr:uid="{EA313E28-0117-454E-9DC9-71C0F5A35BAD}"/>
    <cellStyle name="Output 4 2 3 2 13 3" xfId="40676" xr:uid="{3E819D7C-B2EC-4718-9E45-0CAF0669946E}"/>
    <cellStyle name="Output 4 2 3 2 14" xfId="40677" xr:uid="{9FDF6A17-3663-4BD8-B8E1-EE4CE3BAF76B}"/>
    <cellStyle name="Output 4 2 3 2 14 2" xfId="40678" xr:uid="{4EC76B8C-7921-4E5F-819A-4DFBF846AC44}"/>
    <cellStyle name="Output 4 2 3 2 14 2 2" xfId="40679" xr:uid="{B7CEB24E-8A0C-4852-ADAE-79E336C4611C}"/>
    <cellStyle name="Output 4 2 3 2 14 3" xfId="40680" xr:uid="{0DE06E66-3484-4834-857D-099C57498364}"/>
    <cellStyle name="Output 4 2 3 2 15" xfId="40681" xr:uid="{863AF46C-491B-4D94-8C3E-5C02435DCD65}"/>
    <cellStyle name="Output 4 2 3 2 15 2" xfId="40682" xr:uid="{4F1F6F32-25B1-47F7-9733-66B1D2B0210C}"/>
    <cellStyle name="Output 4 2 3 2 15 2 2" xfId="40683" xr:uid="{52D4236A-54D7-482C-A10E-942F6AC807C7}"/>
    <cellStyle name="Output 4 2 3 2 15 3" xfId="40684" xr:uid="{620145F4-D011-430F-8B44-6A10122E5702}"/>
    <cellStyle name="Output 4 2 3 2 16" xfId="40685" xr:uid="{A6F606EA-D8B4-4CBB-BFEA-D20117096C59}"/>
    <cellStyle name="Output 4 2 3 2 16 2" xfId="40686" xr:uid="{36FC964A-917B-4413-A043-96FD1A5520E9}"/>
    <cellStyle name="Output 4 2 3 2 16 2 2" xfId="40687" xr:uid="{A6D71E7F-6793-40A9-B17A-7B4CBB82E82F}"/>
    <cellStyle name="Output 4 2 3 2 16 3" xfId="40688" xr:uid="{88735093-88AA-4A89-9494-DC0E0D416D91}"/>
    <cellStyle name="Output 4 2 3 2 17" xfId="40689" xr:uid="{5F9A8ECB-1A00-49CC-B9E5-18551F208ADC}"/>
    <cellStyle name="Output 4 2 3 2 17 2" xfId="40690" xr:uid="{CDE734DF-1A3F-4819-BDD3-78FF61FCA1EB}"/>
    <cellStyle name="Output 4 2 3 2 17 2 2" xfId="40691" xr:uid="{4EC21F8A-E8A8-4CAB-A4BE-ED3881082679}"/>
    <cellStyle name="Output 4 2 3 2 17 3" xfId="40692" xr:uid="{5973E9D5-FD65-4A52-9678-529C690E9477}"/>
    <cellStyle name="Output 4 2 3 2 18" xfId="40693" xr:uid="{79C6FBDA-1CF5-4994-902A-C53C53F7E1FE}"/>
    <cellStyle name="Output 4 2 3 2 18 2" xfId="40694" xr:uid="{F71E2BD5-B674-40D0-AB8A-EA2E16A17065}"/>
    <cellStyle name="Output 4 2 3 2 18 2 2" xfId="40695" xr:uid="{4327CA0C-2735-476E-9C55-95A35BF6D45D}"/>
    <cellStyle name="Output 4 2 3 2 18 3" xfId="40696" xr:uid="{BE9EF191-C5BB-4188-B750-051ED8A6F193}"/>
    <cellStyle name="Output 4 2 3 2 19" xfId="40697" xr:uid="{EBD85929-3549-49DA-B806-AAFDE4D5F979}"/>
    <cellStyle name="Output 4 2 3 2 19 2" xfId="40698" xr:uid="{19BCB75C-C07B-4973-B793-E07FBBAD27E9}"/>
    <cellStyle name="Output 4 2 3 2 19 2 2" xfId="40699" xr:uid="{92AA7E12-8463-4039-8724-1527CBC013BB}"/>
    <cellStyle name="Output 4 2 3 2 19 3" xfId="40700" xr:uid="{D6D7E639-8318-4F27-8CCE-C0DB7BEF2A1F}"/>
    <cellStyle name="Output 4 2 3 2 2" xfId="40701" xr:uid="{4592FADA-88AE-4BDE-A0E3-85F6B569A77A}"/>
    <cellStyle name="Output 4 2 3 2 2 2" xfId="40702" xr:uid="{4AA8CA68-B9DB-4E5B-826D-4AE640090860}"/>
    <cellStyle name="Output 4 2 3 2 2 2 2" xfId="40703" xr:uid="{FE5C3B54-3A00-4004-8B6F-F007207FBD80}"/>
    <cellStyle name="Output 4 2 3 2 2 3" xfId="40704" xr:uid="{9EB2E632-4765-4567-A657-0962D549055C}"/>
    <cellStyle name="Output 4 2 3 2 2 4" xfId="40705" xr:uid="{C224D9A9-7BF1-4873-83BE-47DBA7176C5C}"/>
    <cellStyle name="Output 4 2 3 2 20" xfId="40706" xr:uid="{5B912F98-B62F-4AE5-B882-13BBD3A0AFE9}"/>
    <cellStyle name="Output 4 2 3 2 20 2" xfId="40707" xr:uid="{86BEE08D-4E91-4374-A20A-05E1BC3970A4}"/>
    <cellStyle name="Output 4 2 3 2 20 2 2" xfId="40708" xr:uid="{CBBC5595-951F-4481-88F5-FDCBCEE4EFCF}"/>
    <cellStyle name="Output 4 2 3 2 20 3" xfId="40709" xr:uid="{878845E4-BF07-4C89-89EC-A87FE23946D9}"/>
    <cellStyle name="Output 4 2 3 2 21" xfId="40710" xr:uid="{B071BEC3-4157-4BBD-B20D-6EF1C6E29997}"/>
    <cellStyle name="Output 4 2 3 2 21 2" xfId="40711" xr:uid="{61834885-8FE2-45A3-962F-D2C4A1595E5F}"/>
    <cellStyle name="Output 4 2 3 2 22" xfId="40712" xr:uid="{6FA34294-862C-4D97-A337-EC7E6DB4593F}"/>
    <cellStyle name="Output 4 2 3 2 23" xfId="40713" xr:uid="{F2ED3367-DDDB-4514-9FBD-3E4DC11637AF}"/>
    <cellStyle name="Output 4 2 3 2 3" xfId="40714" xr:uid="{67E5B7E7-E21E-4EB1-9E0C-15D7E2DBB93D}"/>
    <cellStyle name="Output 4 2 3 2 3 2" xfId="40715" xr:uid="{CFA30303-0BA2-46E4-9C8D-B940DEB20656}"/>
    <cellStyle name="Output 4 2 3 2 3 2 2" xfId="40716" xr:uid="{38F7B4EB-863C-4F08-A946-621B324BDE61}"/>
    <cellStyle name="Output 4 2 3 2 3 3" xfId="40717" xr:uid="{178428A0-61D0-4E50-9AB9-ABCC763CC0C9}"/>
    <cellStyle name="Output 4 2 3 2 3 4" xfId="40718" xr:uid="{BCBF0C6C-871D-4CA3-9F2D-F9698840C8F7}"/>
    <cellStyle name="Output 4 2 3 2 4" xfId="40719" xr:uid="{A3BB2051-20B2-484E-B07C-C0930345F291}"/>
    <cellStyle name="Output 4 2 3 2 4 2" xfId="40720" xr:uid="{89C4781C-E791-4B70-8CE4-0EDE5EC0B76E}"/>
    <cellStyle name="Output 4 2 3 2 4 2 2" xfId="40721" xr:uid="{C1F1B45F-FF1A-4C2A-9C74-5299D1779B6C}"/>
    <cellStyle name="Output 4 2 3 2 4 3" xfId="40722" xr:uid="{1A5DB9C4-43B2-4503-A152-9D480670693D}"/>
    <cellStyle name="Output 4 2 3 2 5" xfId="40723" xr:uid="{98A68E22-A659-4E31-B0E9-330BE7148F2A}"/>
    <cellStyle name="Output 4 2 3 2 5 2" xfId="40724" xr:uid="{1FC3B230-0857-413A-8E90-885B2A1C85B0}"/>
    <cellStyle name="Output 4 2 3 2 5 2 2" xfId="40725" xr:uid="{A5A1A4CB-1F90-4203-9EB5-3CAEC42F6A3E}"/>
    <cellStyle name="Output 4 2 3 2 5 3" xfId="40726" xr:uid="{8058B163-8982-4500-8790-33647806A482}"/>
    <cellStyle name="Output 4 2 3 2 6" xfId="40727" xr:uid="{65D463DC-C871-481C-8BA6-692B6857202F}"/>
    <cellStyle name="Output 4 2 3 2 6 2" xfId="40728" xr:uid="{E53D7100-A6F4-4C39-AAAB-DB725B401E03}"/>
    <cellStyle name="Output 4 2 3 2 6 2 2" xfId="40729" xr:uid="{CD922831-2404-4FF1-959A-BFC7A14C65A4}"/>
    <cellStyle name="Output 4 2 3 2 6 3" xfId="40730" xr:uid="{FB6A2A58-5699-450F-8855-D43822EAE32B}"/>
    <cellStyle name="Output 4 2 3 2 7" xfId="40731" xr:uid="{344A09FC-C6FF-4988-BB6C-2588471E4A4A}"/>
    <cellStyle name="Output 4 2 3 2 7 2" xfId="40732" xr:uid="{7FC5CE99-C566-4F79-BADA-5462B0EDA085}"/>
    <cellStyle name="Output 4 2 3 2 7 2 2" xfId="40733" xr:uid="{A2A66B52-AF47-41E8-B62B-1054E8FD77B3}"/>
    <cellStyle name="Output 4 2 3 2 7 3" xfId="40734" xr:uid="{D3718420-92AA-48FE-B8BC-563260DCD2B2}"/>
    <cellStyle name="Output 4 2 3 2 8" xfId="40735" xr:uid="{75D34C55-4E51-4FE5-BBEE-F4CB7AB529CE}"/>
    <cellStyle name="Output 4 2 3 2 8 2" xfId="40736" xr:uid="{13382051-0F3E-485C-89FC-8B05E685E14B}"/>
    <cellStyle name="Output 4 2 3 2 8 2 2" xfId="40737" xr:uid="{0E893ED6-A149-4E02-94A7-DF80ABFB9A39}"/>
    <cellStyle name="Output 4 2 3 2 8 3" xfId="40738" xr:uid="{9EEDB81E-01F9-4E4C-9BC6-F663769C8A7C}"/>
    <cellStyle name="Output 4 2 3 2 9" xfId="40739" xr:uid="{93F07D64-C9F4-473A-9C30-F9C7CE134B1D}"/>
    <cellStyle name="Output 4 2 3 2 9 2" xfId="40740" xr:uid="{06326EBF-098C-41EF-9C16-1A2CC7D63DF5}"/>
    <cellStyle name="Output 4 2 3 2 9 2 2" xfId="40741" xr:uid="{2AED24E6-1587-4DC3-8E19-7B2EEC43D6D3}"/>
    <cellStyle name="Output 4 2 3 2 9 3" xfId="40742" xr:uid="{EE7A2CF2-93F6-4D7E-AC4D-DD42BAE1530C}"/>
    <cellStyle name="Output 4 2 3 20" xfId="40743" xr:uid="{8579585A-72E6-44E0-A9C8-8D965767FB94}"/>
    <cellStyle name="Output 4 2 3 3" xfId="40744" xr:uid="{DD049072-4813-4787-994C-2CEA4F53324A}"/>
    <cellStyle name="Output 4 2 3 3 2" xfId="40745" xr:uid="{77D710A0-15CA-431B-BEC2-E543334837C4}"/>
    <cellStyle name="Output 4 2 3 3 2 2" xfId="40746" xr:uid="{F29086AB-162E-46DA-88C0-8D6E1623AB4C}"/>
    <cellStyle name="Output 4 2 3 3 3" xfId="40747" xr:uid="{D8C0D597-9DBC-4182-A54C-E2C0160B2520}"/>
    <cellStyle name="Output 4 2 3 3 4" xfId="40748" xr:uid="{DE628DF1-3FDF-4953-BC21-B80A3948654A}"/>
    <cellStyle name="Output 4 2 3 4" xfId="40749" xr:uid="{ECDC7BDA-B55A-4B67-B13C-AF159A3C3552}"/>
    <cellStyle name="Output 4 2 3 4 2" xfId="40750" xr:uid="{DAF55541-C635-4CA4-8AB0-512507BD0E73}"/>
    <cellStyle name="Output 4 2 3 4 2 2" xfId="40751" xr:uid="{8FD0AB99-0B82-48E4-8A6A-A23DDB82401D}"/>
    <cellStyle name="Output 4 2 3 4 3" xfId="40752" xr:uid="{ADF9D358-0BB6-43F6-AFEE-7A167940CD71}"/>
    <cellStyle name="Output 4 2 3 4 4" xfId="40753" xr:uid="{938D7FAC-A805-4C28-A103-EA46CFC8873A}"/>
    <cellStyle name="Output 4 2 3 5" xfId="40754" xr:uid="{723416B5-3A8F-4557-8A7A-234E4ED9D232}"/>
    <cellStyle name="Output 4 2 3 5 2" xfId="40755" xr:uid="{149C6D05-18FE-4F5E-B362-D43333E10437}"/>
    <cellStyle name="Output 4 2 3 5 2 2" xfId="40756" xr:uid="{78C44D4D-0501-4ABA-AE9E-14B6385E5851}"/>
    <cellStyle name="Output 4 2 3 5 3" xfId="40757" xr:uid="{90CC9AD9-FAAA-48E3-995F-762D780CEC34}"/>
    <cellStyle name="Output 4 2 3 6" xfId="40758" xr:uid="{BA260A26-F9C2-4757-BC78-7EA7395FF65D}"/>
    <cellStyle name="Output 4 2 3 6 2" xfId="40759" xr:uid="{D38D6902-F12D-486C-8A1E-B13E50237871}"/>
    <cellStyle name="Output 4 2 3 6 2 2" xfId="40760" xr:uid="{DBB62386-6A6B-411F-954E-E76D40C1FF4E}"/>
    <cellStyle name="Output 4 2 3 6 3" xfId="40761" xr:uid="{67B4B2AC-219D-4059-8E9F-FE4FCA27B74B}"/>
    <cellStyle name="Output 4 2 3 7" xfId="40762" xr:uid="{8AE0B50D-FE74-4A40-8BCA-7D6A1829AA51}"/>
    <cellStyle name="Output 4 2 3 7 2" xfId="40763" xr:uid="{995C36F8-A8BB-461C-BC52-FA5B84AEE73B}"/>
    <cellStyle name="Output 4 2 3 7 2 2" xfId="40764" xr:uid="{AB13C60C-708D-43FA-A929-76F142BAA9F9}"/>
    <cellStyle name="Output 4 2 3 7 3" xfId="40765" xr:uid="{FA8956CD-A50D-4E67-832F-E7D025649944}"/>
    <cellStyle name="Output 4 2 3 8" xfId="40766" xr:uid="{CF51B5B2-B73C-4C0A-AA01-6176FEF2591B}"/>
    <cellStyle name="Output 4 2 3 8 2" xfId="40767" xr:uid="{B1DBC945-CF2E-4EAA-AF67-7428332318F4}"/>
    <cellStyle name="Output 4 2 3 8 2 2" xfId="40768" xr:uid="{602C11DE-7DD9-4FA6-8E48-780473203600}"/>
    <cellStyle name="Output 4 2 3 8 3" xfId="40769" xr:uid="{187248F2-4B5A-40BA-BCF1-714040742410}"/>
    <cellStyle name="Output 4 2 3 9" xfId="40770" xr:uid="{03F81006-4369-4F4D-9B7E-E276B89196A0}"/>
    <cellStyle name="Output 4 2 3 9 2" xfId="40771" xr:uid="{2F7FAEB0-40BA-4EDC-A155-4988365F02A8}"/>
    <cellStyle name="Output 4 2 3 9 2 2" xfId="40772" xr:uid="{E9C956A9-1962-4BAF-8E50-7EA524BB2712}"/>
    <cellStyle name="Output 4 2 3 9 3" xfId="40773" xr:uid="{B6864028-EC03-4838-8C33-A70712E9C4E9}"/>
    <cellStyle name="Output 4 2 4" xfId="40774" xr:uid="{6E83BA2A-B6D4-4324-B67C-F1AF6CE77E8F}"/>
    <cellStyle name="Output 4 2 4 10" xfId="40775" xr:uid="{9CDD302C-9836-4835-A00B-6B30E0BBADFC}"/>
    <cellStyle name="Output 4 2 4 10 2" xfId="40776" xr:uid="{1D6D90CE-CC35-4015-837C-66EA09EED7C3}"/>
    <cellStyle name="Output 4 2 4 10 2 2" xfId="40777" xr:uid="{AFD6F3A7-5744-4B0C-A3C5-480A97C25471}"/>
    <cellStyle name="Output 4 2 4 10 3" xfId="40778" xr:uid="{F7874FC8-DB55-44A4-B1C3-A9DE9B940A9F}"/>
    <cellStyle name="Output 4 2 4 11" xfId="40779" xr:uid="{51BD0F60-8683-48B2-98CB-E49B1FF5FC4B}"/>
    <cellStyle name="Output 4 2 4 11 2" xfId="40780" xr:uid="{2741CDC6-699B-4311-B87A-2D2FCFB05896}"/>
    <cellStyle name="Output 4 2 4 11 2 2" xfId="40781" xr:uid="{73DE5DD8-3377-4B2B-A830-87FCA7737B38}"/>
    <cellStyle name="Output 4 2 4 11 3" xfId="40782" xr:uid="{33E3A9B7-FB79-439C-AF0D-CEE1749C2EE2}"/>
    <cellStyle name="Output 4 2 4 12" xfId="40783" xr:uid="{D35BCBBA-E3F5-489C-B5FB-4E43468D0E62}"/>
    <cellStyle name="Output 4 2 4 12 2" xfId="40784" xr:uid="{E84C437A-A40F-4559-858D-3587485CEC2A}"/>
    <cellStyle name="Output 4 2 4 12 2 2" xfId="40785" xr:uid="{BF13D4E5-CF2D-43FE-8DD8-4A231B00C1A0}"/>
    <cellStyle name="Output 4 2 4 12 3" xfId="40786" xr:uid="{DCD39977-F543-4DE3-8911-405CCB718EA5}"/>
    <cellStyle name="Output 4 2 4 13" xfId="40787" xr:uid="{F0918EAC-C831-496B-BD30-83CD272D0F68}"/>
    <cellStyle name="Output 4 2 4 13 2" xfId="40788" xr:uid="{C342D980-C64F-423F-9014-E227123EAA32}"/>
    <cellStyle name="Output 4 2 4 13 2 2" xfId="40789" xr:uid="{6C344DFB-F979-41F0-840E-EA296B73220C}"/>
    <cellStyle name="Output 4 2 4 13 3" xfId="40790" xr:uid="{9EF8A5C0-2529-44CA-A91B-7435D16A5435}"/>
    <cellStyle name="Output 4 2 4 14" xfId="40791" xr:uid="{EFD60C19-F819-4EAD-9069-23ADA4DD8FE5}"/>
    <cellStyle name="Output 4 2 4 14 2" xfId="40792" xr:uid="{BF2B9A50-7BEE-4919-9C57-3B483D9337E8}"/>
    <cellStyle name="Output 4 2 4 14 2 2" xfId="40793" xr:uid="{A805C53D-A1C3-4043-9181-85EB655638F1}"/>
    <cellStyle name="Output 4 2 4 14 3" xfId="40794" xr:uid="{317021B1-14CA-443F-9324-3D5B157E6155}"/>
    <cellStyle name="Output 4 2 4 15" xfId="40795" xr:uid="{3A8377E2-26C4-4110-918B-8A11117EE474}"/>
    <cellStyle name="Output 4 2 4 15 2" xfId="40796" xr:uid="{2A69B4DA-FC37-4751-8B50-26E776067D9F}"/>
    <cellStyle name="Output 4 2 4 15 2 2" xfId="40797" xr:uid="{25DEDC3E-35AF-40CB-B5BF-C5A957E0859B}"/>
    <cellStyle name="Output 4 2 4 15 3" xfId="40798" xr:uid="{83372F15-D4A1-4DE3-8DCE-A3359D5AA08A}"/>
    <cellStyle name="Output 4 2 4 16" xfId="40799" xr:uid="{3EA5E063-6826-46B1-8A1A-4D8FF79ECE0F}"/>
    <cellStyle name="Output 4 2 4 16 2" xfId="40800" xr:uid="{6624A2B7-502B-4880-AFC2-1A53187ECC0F}"/>
    <cellStyle name="Output 4 2 4 16 2 2" xfId="40801" xr:uid="{08AA70F3-D218-40B1-BCC1-F894709DD2AF}"/>
    <cellStyle name="Output 4 2 4 16 3" xfId="40802" xr:uid="{8D31DBCA-90A2-4A28-9ABE-0995607DA13D}"/>
    <cellStyle name="Output 4 2 4 17" xfId="40803" xr:uid="{353E3E35-05B2-4E93-9943-E3FDE54FE73C}"/>
    <cellStyle name="Output 4 2 4 17 2" xfId="40804" xr:uid="{76E43742-2685-444E-B28F-FBB65A6E61B9}"/>
    <cellStyle name="Output 4 2 4 17 2 2" xfId="40805" xr:uid="{99217FB7-FA1D-4318-A8DA-802E5B269AF2}"/>
    <cellStyle name="Output 4 2 4 17 3" xfId="40806" xr:uid="{AD696BA4-4D36-4A3D-8C88-7FEEB8B79028}"/>
    <cellStyle name="Output 4 2 4 18" xfId="40807" xr:uid="{28AE4AAB-B45F-47FE-A0C0-2266AFE0FF6E}"/>
    <cellStyle name="Output 4 2 4 18 2" xfId="40808" xr:uid="{D6E9B709-CC80-4E8B-8FC7-58B2683A085F}"/>
    <cellStyle name="Output 4 2 4 18 2 2" xfId="40809" xr:uid="{6D148875-AB24-485C-ABA5-9F7F5B98F0F7}"/>
    <cellStyle name="Output 4 2 4 18 3" xfId="40810" xr:uid="{F8986F46-EDA9-4FC0-9CA5-F2A2B7A3E354}"/>
    <cellStyle name="Output 4 2 4 19" xfId="40811" xr:uid="{C3F691C7-83DC-4413-8221-67625603D89E}"/>
    <cellStyle name="Output 4 2 4 19 2" xfId="40812" xr:uid="{A9458EB0-AAA5-4CF1-9445-AE0AE2F98F6B}"/>
    <cellStyle name="Output 4 2 4 19 2 2" xfId="40813" xr:uid="{DDC0A030-FA61-4AFF-A2BD-B93B4F875A4A}"/>
    <cellStyle name="Output 4 2 4 19 3" xfId="40814" xr:uid="{041C1DBF-79AA-4B6F-AFE8-BB9C26DF05D6}"/>
    <cellStyle name="Output 4 2 4 2" xfId="40815" xr:uid="{B5F2B14F-34B3-4B2B-84E8-2AA435B7DC9E}"/>
    <cellStyle name="Output 4 2 4 2 10" xfId="40816" xr:uid="{68086124-0ED9-4802-AC57-A040815A7BD4}"/>
    <cellStyle name="Output 4 2 4 2 10 2" xfId="40817" xr:uid="{CFCB198A-EA1C-4B2E-B475-E44879C357F2}"/>
    <cellStyle name="Output 4 2 4 2 10 2 2" xfId="40818" xr:uid="{84370CE8-91AC-4C1C-A6AC-742F04369FB6}"/>
    <cellStyle name="Output 4 2 4 2 10 3" xfId="40819" xr:uid="{C51B1849-98A0-4465-A300-202D84191A98}"/>
    <cellStyle name="Output 4 2 4 2 11" xfId="40820" xr:uid="{B3ECAE41-7ECC-4E2B-B465-0A11AB2E6118}"/>
    <cellStyle name="Output 4 2 4 2 11 2" xfId="40821" xr:uid="{F2CC3278-30AD-433E-8BE0-C582F0E66B8C}"/>
    <cellStyle name="Output 4 2 4 2 11 2 2" xfId="40822" xr:uid="{874DEDD0-D826-4AA2-A99E-7A1F448640BF}"/>
    <cellStyle name="Output 4 2 4 2 11 3" xfId="40823" xr:uid="{CBE3EAA9-87D4-4806-8EE5-D5F49BC8F0DE}"/>
    <cellStyle name="Output 4 2 4 2 12" xfId="40824" xr:uid="{69907410-E1DA-4639-8591-6CFFD296E4F9}"/>
    <cellStyle name="Output 4 2 4 2 12 2" xfId="40825" xr:uid="{53211C89-C81A-4DBC-BC77-84EC14074B70}"/>
    <cellStyle name="Output 4 2 4 2 12 2 2" xfId="40826" xr:uid="{8096A1E9-E072-48A1-8DD4-B1D7DD1715D2}"/>
    <cellStyle name="Output 4 2 4 2 12 3" xfId="40827" xr:uid="{B6FFE243-A6F9-4A5E-BF3C-BA905C82A46F}"/>
    <cellStyle name="Output 4 2 4 2 13" xfId="40828" xr:uid="{122CC617-BD95-4F9C-898B-2FA9590DC4F5}"/>
    <cellStyle name="Output 4 2 4 2 13 2" xfId="40829" xr:uid="{978E967F-2B59-43E3-A3D0-64701AF44BE6}"/>
    <cellStyle name="Output 4 2 4 2 13 2 2" xfId="40830" xr:uid="{10668554-388E-4835-A78E-C08F8B51B0BB}"/>
    <cellStyle name="Output 4 2 4 2 13 3" xfId="40831" xr:uid="{15BEB489-DBF2-4195-9D95-A37C8F01D407}"/>
    <cellStyle name="Output 4 2 4 2 14" xfId="40832" xr:uid="{01BF2793-5A41-42FE-B3A1-4C013BADE6EC}"/>
    <cellStyle name="Output 4 2 4 2 14 2" xfId="40833" xr:uid="{99927CCF-5AAF-4BA3-A016-C2782529B5FC}"/>
    <cellStyle name="Output 4 2 4 2 14 2 2" xfId="40834" xr:uid="{F0871242-DFD2-4A0F-8A83-A953D0FE1D87}"/>
    <cellStyle name="Output 4 2 4 2 14 3" xfId="40835" xr:uid="{A22E8519-50CC-4BBB-8E4C-4AEE28BF60A8}"/>
    <cellStyle name="Output 4 2 4 2 15" xfId="40836" xr:uid="{4A622ED2-4BF7-4318-8501-BF544583D765}"/>
    <cellStyle name="Output 4 2 4 2 15 2" xfId="40837" xr:uid="{878A8FE4-2B04-4E78-A077-8A4706E32173}"/>
    <cellStyle name="Output 4 2 4 2 15 2 2" xfId="40838" xr:uid="{5E377668-B696-4746-8EC2-CF0A9CA345A4}"/>
    <cellStyle name="Output 4 2 4 2 15 3" xfId="40839" xr:uid="{913F22EC-CE07-4F8D-8D25-5160F3E7DFC9}"/>
    <cellStyle name="Output 4 2 4 2 16" xfId="40840" xr:uid="{F48D83F4-6211-4F7D-B029-DD39CE3FD285}"/>
    <cellStyle name="Output 4 2 4 2 16 2" xfId="40841" xr:uid="{305940E1-A645-4754-8B10-25F6665B011A}"/>
    <cellStyle name="Output 4 2 4 2 16 2 2" xfId="40842" xr:uid="{A70679F9-8476-4459-A145-963034F3C620}"/>
    <cellStyle name="Output 4 2 4 2 16 3" xfId="40843" xr:uid="{57B65BE7-FA86-43D9-BE8A-0223BCAB1277}"/>
    <cellStyle name="Output 4 2 4 2 17" xfId="40844" xr:uid="{0212A8FC-50EB-4503-9C05-7B1F0999E0FF}"/>
    <cellStyle name="Output 4 2 4 2 17 2" xfId="40845" xr:uid="{DCC6C2D9-F0CF-4C4F-809C-D02A2B4AEB48}"/>
    <cellStyle name="Output 4 2 4 2 17 2 2" xfId="40846" xr:uid="{F57E183B-B375-44DB-8A2D-C8170E24021A}"/>
    <cellStyle name="Output 4 2 4 2 17 3" xfId="40847" xr:uid="{A2A176FC-0665-42FE-B55B-C3B846AFE242}"/>
    <cellStyle name="Output 4 2 4 2 18" xfId="40848" xr:uid="{36C0DA05-747A-4112-886A-F5DF7F5AC9E4}"/>
    <cellStyle name="Output 4 2 4 2 18 2" xfId="40849" xr:uid="{DAD0D574-7599-4ADB-A121-885982A018B9}"/>
    <cellStyle name="Output 4 2 4 2 18 2 2" xfId="40850" xr:uid="{C9B6FA60-F50F-4C95-ADBE-9D2A04645C29}"/>
    <cellStyle name="Output 4 2 4 2 18 3" xfId="40851" xr:uid="{00611398-4AB5-42CE-B387-8E126E214EDD}"/>
    <cellStyle name="Output 4 2 4 2 19" xfId="40852" xr:uid="{15FC2641-F45B-40C2-AAC5-D2491158E9DA}"/>
    <cellStyle name="Output 4 2 4 2 19 2" xfId="40853" xr:uid="{0EF06ADE-FCE8-489E-96BF-0C38FAAC464A}"/>
    <cellStyle name="Output 4 2 4 2 19 2 2" xfId="40854" xr:uid="{F1D2F2A9-69DF-48CD-AB7E-9ECCEFFAF095}"/>
    <cellStyle name="Output 4 2 4 2 19 3" xfId="40855" xr:uid="{A6244ADA-C9AA-4CBD-9533-786F2DC83155}"/>
    <cellStyle name="Output 4 2 4 2 2" xfId="40856" xr:uid="{844C4A3C-6F4F-49F0-863B-0A23B72E849E}"/>
    <cellStyle name="Output 4 2 4 2 2 2" xfId="40857" xr:uid="{CF7EA563-2BA9-45C2-8FD3-8C99C0D33D09}"/>
    <cellStyle name="Output 4 2 4 2 2 2 2" xfId="40858" xr:uid="{B4636122-2E96-42C7-95AA-D4A5BF489523}"/>
    <cellStyle name="Output 4 2 4 2 2 3" xfId="40859" xr:uid="{D49D0A02-6460-41A9-8531-161097E74C42}"/>
    <cellStyle name="Output 4 2 4 2 2 4" xfId="40860" xr:uid="{F6633167-680F-494C-BB8B-BC57C141BA63}"/>
    <cellStyle name="Output 4 2 4 2 20" xfId="40861" xr:uid="{579863EC-AD38-45FF-8BDE-AC83B1EAFCAE}"/>
    <cellStyle name="Output 4 2 4 2 20 2" xfId="40862" xr:uid="{32917F78-22FC-4EBE-ADF5-0D774436D45A}"/>
    <cellStyle name="Output 4 2 4 2 20 2 2" xfId="40863" xr:uid="{B3763EB6-DF6C-42D1-BC44-68AE30DF46D9}"/>
    <cellStyle name="Output 4 2 4 2 20 3" xfId="40864" xr:uid="{67F9DAAD-4CB6-48C5-8CE4-3E54F105E07D}"/>
    <cellStyle name="Output 4 2 4 2 21" xfId="40865" xr:uid="{CCC55C23-D496-4996-A943-D2A7660D17D7}"/>
    <cellStyle name="Output 4 2 4 2 21 2" xfId="40866" xr:uid="{76C391E3-0AFC-40C5-8A2E-22BDAD112C23}"/>
    <cellStyle name="Output 4 2 4 2 22" xfId="40867" xr:uid="{853F1013-25BF-433A-84EA-75F84FD83A90}"/>
    <cellStyle name="Output 4 2 4 2 23" xfId="40868" xr:uid="{E514C9F2-48F8-41D8-9964-295407F11EFB}"/>
    <cellStyle name="Output 4 2 4 2 3" xfId="40869" xr:uid="{73334857-A67B-426B-8963-F25825165ABD}"/>
    <cellStyle name="Output 4 2 4 2 3 2" xfId="40870" xr:uid="{56C63FAF-DC6C-4073-B073-85E9CC5D4C29}"/>
    <cellStyle name="Output 4 2 4 2 3 2 2" xfId="40871" xr:uid="{086B8608-900E-482D-B329-BD322B7955FB}"/>
    <cellStyle name="Output 4 2 4 2 3 3" xfId="40872" xr:uid="{B1FE29EC-DE75-4829-B03F-8C54E10F5386}"/>
    <cellStyle name="Output 4 2 4 2 4" xfId="40873" xr:uid="{0E257B2A-ED89-4A53-937F-11C1FCA1EDAA}"/>
    <cellStyle name="Output 4 2 4 2 4 2" xfId="40874" xr:uid="{B1624C2D-5457-4FF0-9485-36151B10C88A}"/>
    <cellStyle name="Output 4 2 4 2 4 2 2" xfId="40875" xr:uid="{D3D04AD1-C666-426F-B1D5-B62E2404F2F8}"/>
    <cellStyle name="Output 4 2 4 2 4 3" xfId="40876" xr:uid="{CE613157-12E0-4847-A313-221C2F077DC2}"/>
    <cellStyle name="Output 4 2 4 2 5" xfId="40877" xr:uid="{476AA64F-BB54-45D1-A84B-5AE2058DD71F}"/>
    <cellStyle name="Output 4 2 4 2 5 2" xfId="40878" xr:uid="{2752E2B0-F3B7-4ADE-870E-DA516D53A3E2}"/>
    <cellStyle name="Output 4 2 4 2 5 2 2" xfId="40879" xr:uid="{B282078B-6217-4FF9-99BC-4708E1B1EFA5}"/>
    <cellStyle name="Output 4 2 4 2 5 3" xfId="40880" xr:uid="{F6176050-DEDF-4220-B4B2-9391631EC1EE}"/>
    <cellStyle name="Output 4 2 4 2 6" xfId="40881" xr:uid="{F64B4CD5-31A6-47AC-81C4-B0C1FBAB198D}"/>
    <cellStyle name="Output 4 2 4 2 6 2" xfId="40882" xr:uid="{61D341BA-E922-4442-B3F1-02838B063BD3}"/>
    <cellStyle name="Output 4 2 4 2 6 2 2" xfId="40883" xr:uid="{36EB5558-11FA-4F82-AD9D-D65E3643238D}"/>
    <cellStyle name="Output 4 2 4 2 6 3" xfId="40884" xr:uid="{A8066843-94CD-4A50-BC11-B031FDCAC181}"/>
    <cellStyle name="Output 4 2 4 2 7" xfId="40885" xr:uid="{CC716C0A-428C-462E-9911-11BA1D59B6C6}"/>
    <cellStyle name="Output 4 2 4 2 7 2" xfId="40886" xr:uid="{28FA6557-4095-44A5-80E6-9C6B139E59F5}"/>
    <cellStyle name="Output 4 2 4 2 7 2 2" xfId="40887" xr:uid="{9017FB36-93F3-420F-8CDA-9B15664DBEE3}"/>
    <cellStyle name="Output 4 2 4 2 7 3" xfId="40888" xr:uid="{5A6CCE47-5D3D-4BFC-AF0D-D9E5AB0BDFEF}"/>
    <cellStyle name="Output 4 2 4 2 8" xfId="40889" xr:uid="{899FD19C-7E59-4A1E-98EB-EFC29196BBAE}"/>
    <cellStyle name="Output 4 2 4 2 8 2" xfId="40890" xr:uid="{591A4B23-7EE7-4EC3-AF53-2A7E5D7ACE10}"/>
    <cellStyle name="Output 4 2 4 2 8 2 2" xfId="40891" xr:uid="{E1AE792E-0A82-4672-B86A-EB4BF8E981DC}"/>
    <cellStyle name="Output 4 2 4 2 8 3" xfId="40892" xr:uid="{3DAF0DEF-CCB1-49AE-95D7-3604DA37374C}"/>
    <cellStyle name="Output 4 2 4 2 9" xfId="40893" xr:uid="{1CD17FDB-5C2C-4F5F-B9FC-F44E40D99E5E}"/>
    <cellStyle name="Output 4 2 4 2 9 2" xfId="40894" xr:uid="{7330BFE2-FEA2-4956-A273-C65E267D08B0}"/>
    <cellStyle name="Output 4 2 4 2 9 2 2" xfId="40895" xr:uid="{0FFC4B30-64C0-44A8-903B-60C91469538D}"/>
    <cellStyle name="Output 4 2 4 2 9 3" xfId="40896" xr:uid="{67081021-2C0D-43E2-A000-F9E22273BA8D}"/>
    <cellStyle name="Output 4 2 4 20" xfId="40897" xr:uid="{BEAEB40D-874B-48D4-A72D-8FB865BB2EF1}"/>
    <cellStyle name="Output 4 2 4 20 2" xfId="40898" xr:uid="{B7632121-A4B3-4676-97F8-C92A4D43D467}"/>
    <cellStyle name="Output 4 2 4 20 2 2" xfId="40899" xr:uid="{AF3D14B1-C0EF-4FA3-8020-CFB4F347E687}"/>
    <cellStyle name="Output 4 2 4 20 3" xfId="40900" xr:uid="{E9545AEB-E064-4E34-96CE-50DD76A9AC9F}"/>
    <cellStyle name="Output 4 2 4 21" xfId="40901" xr:uid="{9F9AAE78-CC2B-4512-8F8C-B2B8BB4D4CD1}"/>
    <cellStyle name="Output 4 2 4 21 2" xfId="40902" xr:uid="{53C2900F-2FE7-4A66-A1B8-D51FA3447639}"/>
    <cellStyle name="Output 4 2 4 21 2 2" xfId="40903" xr:uid="{69AA6B51-25A9-49F6-93B3-15046FE0ACC8}"/>
    <cellStyle name="Output 4 2 4 21 3" xfId="40904" xr:uid="{8814F35B-8D86-453E-A315-0F19A4FD5AF7}"/>
    <cellStyle name="Output 4 2 4 22" xfId="40905" xr:uid="{07ABA58B-E72C-431F-9B12-FEDAD0F7E46D}"/>
    <cellStyle name="Output 4 2 4 22 2" xfId="40906" xr:uid="{63F140D1-5DC1-47D3-B346-0AAE452520F4}"/>
    <cellStyle name="Output 4 2 4 23" xfId="40907" xr:uid="{9D4D92B1-1240-45E9-8DF5-C50F7DD63988}"/>
    <cellStyle name="Output 4 2 4 24" xfId="40908" xr:uid="{7F058439-D317-434F-B1F2-750FAD97E0D5}"/>
    <cellStyle name="Output 4 2 4 3" xfId="40909" xr:uid="{04296696-415A-4518-BC57-3BB4A295D39A}"/>
    <cellStyle name="Output 4 2 4 3 2" xfId="40910" xr:uid="{85FED49A-3464-4C87-B3B9-BC55A06918BF}"/>
    <cellStyle name="Output 4 2 4 3 2 2" xfId="40911" xr:uid="{2B338BC3-62E2-4CDC-9856-53F8FADB9DBE}"/>
    <cellStyle name="Output 4 2 4 3 3" xfId="40912" xr:uid="{707A2678-5DF3-4E68-88B4-9A5CC5918ABB}"/>
    <cellStyle name="Output 4 2 4 3 4" xfId="40913" xr:uid="{2F09F9A3-7B55-403E-B87C-240BA9E965F6}"/>
    <cellStyle name="Output 4 2 4 4" xfId="40914" xr:uid="{E8FC84C2-0BDA-4833-ABAD-7E274F5FDB97}"/>
    <cellStyle name="Output 4 2 4 4 2" xfId="40915" xr:uid="{27D37A4D-CB71-4B0B-A14A-86EC4D677DA0}"/>
    <cellStyle name="Output 4 2 4 4 2 2" xfId="40916" xr:uid="{ED8A95D4-BCB3-47A2-8407-B3980B65D613}"/>
    <cellStyle name="Output 4 2 4 4 3" xfId="40917" xr:uid="{0546BB8A-03A1-4398-BB94-BBD8F593CE04}"/>
    <cellStyle name="Output 4 2 4 4 4" xfId="40918" xr:uid="{CB40E330-38DD-4AC0-8ECF-A0F6E747523C}"/>
    <cellStyle name="Output 4 2 4 5" xfId="40919" xr:uid="{15771157-00C6-4B22-9262-E4D413177084}"/>
    <cellStyle name="Output 4 2 4 5 2" xfId="40920" xr:uid="{C2EFBE2F-7D1C-4CDC-B926-ABD5CAF88634}"/>
    <cellStyle name="Output 4 2 4 5 2 2" xfId="40921" xr:uid="{5BEE98AD-A2DA-4BCB-AEDC-D7B30DF8E32C}"/>
    <cellStyle name="Output 4 2 4 5 3" xfId="40922" xr:uid="{EA524131-7236-4ED6-816F-DB9880ED0533}"/>
    <cellStyle name="Output 4 2 4 6" xfId="40923" xr:uid="{B5AF79A6-F65D-4A3C-8AA1-E03A0DF1B45D}"/>
    <cellStyle name="Output 4 2 4 6 2" xfId="40924" xr:uid="{05DE7DC4-ACF4-4CAB-AD22-FC5338B12D1F}"/>
    <cellStyle name="Output 4 2 4 6 2 2" xfId="40925" xr:uid="{842F3528-8C77-4429-B234-DCDDB3D94818}"/>
    <cellStyle name="Output 4 2 4 6 3" xfId="40926" xr:uid="{0269B892-44DB-44B0-B7A7-DBD8E3C43668}"/>
    <cellStyle name="Output 4 2 4 7" xfId="40927" xr:uid="{D2A96849-311D-4CE8-B162-D7D87E120BA8}"/>
    <cellStyle name="Output 4 2 4 7 2" xfId="40928" xr:uid="{58F021D7-88E9-4F22-B55E-281EAE23D6C0}"/>
    <cellStyle name="Output 4 2 4 7 2 2" xfId="40929" xr:uid="{5AE55286-DC22-44F8-9147-46B78D41260D}"/>
    <cellStyle name="Output 4 2 4 7 3" xfId="40930" xr:uid="{22685800-DA8A-4B7D-BCF8-01B5D92D6E1E}"/>
    <cellStyle name="Output 4 2 4 8" xfId="40931" xr:uid="{9C8D11B1-E18B-4811-B72C-D781BF3F5986}"/>
    <cellStyle name="Output 4 2 4 8 2" xfId="40932" xr:uid="{57A01810-95C9-456D-A31C-F95C7ED4AAFB}"/>
    <cellStyle name="Output 4 2 4 8 2 2" xfId="40933" xr:uid="{8B81B866-44B9-4CB9-B78E-E595937CA104}"/>
    <cellStyle name="Output 4 2 4 8 3" xfId="40934" xr:uid="{5331BDB0-3442-49E0-AF66-BB51CA3DFA15}"/>
    <cellStyle name="Output 4 2 4 9" xfId="40935" xr:uid="{086CC7A0-9CC1-4FB8-A680-59AC77476CD7}"/>
    <cellStyle name="Output 4 2 4 9 2" xfId="40936" xr:uid="{4A33E82B-5D72-4711-9AE0-5C05FFC6B3FA}"/>
    <cellStyle name="Output 4 2 4 9 2 2" xfId="40937" xr:uid="{1805F38F-6205-48DB-A3E5-34DC39CB5770}"/>
    <cellStyle name="Output 4 2 4 9 3" xfId="40938" xr:uid="{95FCAA08-C859-41CF-90B8-92CEB72F218C}"/>
    <cellStyle name="Output 4 2 5" xfId="40939" xr:uid="{66E76EE2-4795-4DAD-AF45-BA7A7DE0EE9A}"/>
    <cellStyle name="Output 4 2 5 10" xfId="40940" xr:uid="{3686213A-1184-4A1B-BAE1-8C7883358CE9}"/>
    <cellStyle name="Output 4 2 5 10 2" xfId="40941" xr:uid="{7AAC48C9-06A7-4371-9BF0-98E0BF2A04E0}"/>
    <cellStyle name="Output 4 2 5 10 2 2" xfId="40942" xr:uid="{0ADC223E-E6FF-4176-B5CE-3714A0EDAFA0}"/>
    <cellStyle name="Output 4 2 5 10 3" xfId="40943" xr:uid="{4EB0F99A-4EC7-4593-BF3F-C153A2898724}"/>
    <cellStyle name="Output 4 2 5 11" xfId="40944" xr:uid="{B39949C0-6B5A-4E63-8888-661DEC27C88C}"/>
    <cellStyle name="Output 4 2 5 11 2" xfId="40945" xr:uid="{17FF566B-A174-4614-82A0-3B69C7B69BBB}"/>
    <cellStyle name="Output 4 2 5 11 2 2" xfId="40946" xr:uid="{289E3098-7922-4534-88A1-EA7EB71E6C3A}"/>
    <cellStyle name="Output 4 2 5 11 3" xfId="40947" xr:uid="{9D2405D2-9729-415C-B99C-42FB4A5910E7}"/>
    <cellStyle name="Output 4 2 5 12" xfId="40948" xr:uid="{A1E25787-4059-452B-A9B9-86FB0B79F305}"/>
    <cellStyle name="Output 4 2 5 12 2" xfId="40949" xr:uid="{4CE15114-2C1D-48B2-8488-1A2A1A4768FE}"/>
    <cellStyle name="Output 4 2 5 12 2 2" xfId="40950" xr:uid="{2C415E31-FEF9-4F5B-B196-3B62651DB5E1}"/>
    <cellStyle name="Output 4 2 5 12 3" xfId="40951" xr:uid="{564318E0-7837-4A3B-B461-4EF13BEA355F}"/>
    <cellStyle name="Output 4 2 5 13" xfId="40952" xr:uid="{8602E4B3-C878-409B-A250-6C0AED11D44F}"/>
    <cellStyle name="Output 4 2 5 13 2" xfId="40953" xr:uid="{3573362F-D885-4E75-BADA-164330D96493}"/>
    <cellStyle name="Output 4 2 5 13 2 2" xfId="40954" xr:uid="{38A426DA-0AD8-41AD-AFCB-4E3DE88CE74A}"/>
    <cellStyle name="Output 4 2 5 13 3" xfId="40955" xr:uid="{C3204775-326C-46EF-B438-5D4EB9A5CB39}"/>
    <cellStyle name="Output 4 2 5 14" xfId="40956" xr:uid="{C84629D4-C849-45DB-8E85-481507E6B4D3}"/>
    <cellStyle name="Output 4 2 5 14 2" xfId="40957" xr:uid="{BBF53776-1D41-4173-AB85-8F767227ABA6}"/>
    <cellStyle name="Output 4 2 5 14 2 2" xfId="40958" xr:uid="{0F646AAF-EE9E-4187-99B5-51428FA2A1B9}"/>
    <cellStyle name="Output 4 2 5 14 3" xfId="40959" xr:uid="{E592094B-4EA0-46BA-8BBC-C46B4F17E2AC}"/>
    <cellStyle name="Output 4 2 5 15" xfId="40960" xr:uid="{F2374FC7-CBEB-4334-B93D-EFB38FC6EAC4}"/>
    <cellStyle name="Output 4 2 5 15 2" xfId="40961" xr:uid="{2F5A992C-4F84-45AC-A909-B170D5B1380B}"/>
    <cellStyle name="Output 4 2 5 15 2 2" xfId="40962" xr:uid="{0D5B4814-4488-4398-86CD-39219F27CD2B}"/>
    <cellStyle name="Output 4 2 5 15 3" xfId="40963" xr:uid="{F4723832-5563-4489-A18E-EB4DB0ADBEA5}"/>
    <cellStyle name="Output 4 2 5 16" xfId="40964" xr:uid="{211EC794-9F6B-4202-B81F-04D56F251FC8}"/>
    <cellStyle name="Output 4 2 5 16 2" xfId="40965" xr:uid="{7E895EF0-F8F5-4ED6-A5AE-C4A92F7FF610}"/>
    <cellStyle name="Output 4 2 5 16 2 2" xfId="40966" xr:uid="{49AF2B58-2BA5-4623-9C7C-19FC1B8DA86A}"/>
    <cellStyle name="Output 4 2 5 16 3" xfId="40967" xr:uid="{9A61DF57-9D01-4469-9041-4D450A89EE20}"/>
    <cellStyle name="Output 4 2 5 17" xfId="40968" xr:uid="{F79E1F38-CF42-4462-9995-6E1C045B7F14}"/>
    <cellStyle name="Output 4 2 5 17 2" xfId="40969" xr:uid="{726EC109-571C-425C-A835-219010DDAD71}"/>
    <cellStyle name="Output 4 2 5 17 2 2" xfId="40970" xr:uid="{426526EE-1B65-4CD4-AFE5-03DF907EAD5E}"/>
    <cellStyle name="Output 4 2 5 17 3" xfId="40971" xr:uid="{C81EFDF8-F245-44E2-B2B6-7C4729FD07F6}"/>
    <cellStyle name="Output 4 2 5 18" xfId="40972" xr:uid="{44BEB157-B364-4DF4-81A0-5977EE57B3E8}"/>
    <cellStyle name="Output 4 2 5 18 2" xfId="40973" xr:uid="{7AF4B162-3B51-48D6-B1E7-DA12E1CA2FA4}"/>
    <cellStyle name="Output 4 2 5 18 2 2" xfId="40974" xr:uid="{056649A3-C2C3-4F56-B155-A9FD9B4B9FE8}"/>
    <cellStyle name="Output 4 2 5 18 3" xfId="40975" xr:uid="{73F17BDD-2B92-47B5-9E71-E309A85278DB}"/>
    <cellStyle name="Output 4 2 5 19" xfId="40976" xr:uid="{54BDF4F0-50F5-4480-AB43-243DCC1D0542}"/>
    <cellStyle name="Output 4 2 5 19 2" xfId="40977" xr:uid="{795652A3-092F-40B0-9A74-79721EE372E4}"/>
    <cellStyle name="Output 4 2 5 19 2 2" xfId="40978" xr:uid="{01874584-5247-47C9-9981-EBE96FCEB7D6}"/>
    <cellStyle name="Output 4 2 5 19 3" xfId="40979" xr:uid="{68C0B5AC-0AA1-4503-9112-1EF73C2E7F33}"/>
    <cellStyle name="Output 4 2 5 2" xfId="40980" xr:uid="{695F6AEF-90DB-4FD6-9D80-A4D68ACE778E}"/>
    <cellStyle name="Output 4 2 5 2 2" xfId="40981" xr:uid="{0378980E-47C1-40DA-81C0-CB62D590EE64}"/>
    <cellStyle name="Output 4 2 5 2 2 2" xfId="40982" xr:uid="{7513BD59-0164-4294-8E9E-EBB155CCB53A}"/>
    <cellStyle name="Output 4 2 5 2 3" xfId="40983" xr:uid="{1A0CC780-AF57-4486-A1F4-FF810BDB6C08}"/>
    <cellStyle name="Output 4 2 5 2 4" xfId="40984" xr:uid="{33523BCA-365B-4C79-BF67-1AB5B8CF9FD8}"/>
    <cellStyle name="Output 4 2 5 20" xfId="40985" xr:uid="{E955A547-34D3-4103-B806-9615D4DE0CC5}"/>
    <cellStyle name="Output 4 2 5 20 2" xfId="40986" xr:uid="{668AEA0B-1AE0-41E9-8CE0-93B45C67C99D}"/>
    <cellStyle name="Output 4 2 5 20 2 2" xfId="40987" xr:uid="{CABDA2DC-9A02-412B-9518-EE721D253F92}"/>
    <cellStyle name="Output 4 2 5 20 3" xfId="40988" xr:uid="{5A84F1F7-AF80-40BD-B6F6-7191AB1F5304}"/>
    <cellStyle name="Output 4 2 5 21" xfId="40989" xr:uid="{D049511E-4976-434B-9A12-7CAAD875F335}"/>
    <cellStyle name="Output 4 2 5 21 2" xfId="40990" xr:uid="{3D326C31-411B-4AB5-922D-2248D3F17A22}"/>
    <cellStyle name="Output 4 2 5 22" xfId="40991" xr:uid="{2B677A07-FB51-4366-AC41-37651E4BEC25}"/>
    <cellStyle name="Output 4 2 5 23" xfId="40992" xr:uid="{8E92C852-0D28-465C-9812-148E010C31E2}"/>
    <cellStyle name="Output 4 2 5 3" xfId="40993" xr:uid="{F11E49DE-9731-480F-B6CC-CE8C2D84002A}"/>
    <cellStyle name="Output 4 2 5 3 2" xfId="40994" xr:uid="{2F2D3667-2ACC-4755-9E72-15D0A71CFB22}"/>
    <cellStyle name="Output 4 2 5 3 2 2" xfId="40995" xr:uid="{606F0F66-5FBB-4DFD-8ED4-84EB9559AF7A}"/>
    <cellStyle name="Output 4 2 5 3 3" xfId="40996" xr:uid="{6E6D116B-9F64-4953-9780-B81999B68768}"/>
    <cellStyle name="Output 4 2 5 4" xfId="40997" xr:uid="{DD21D567-FD0C-4677-B17A-CD848405AC93}"/>
    <cellStyle name="Output 4 2 5 4 2" xfId="40998" xr:uid="{662AFCF1-A6F4-4DEE-832E-BFE99341E0FA}"/>
    <cellStyle name="Output 4 2 5 4 2 2" xfId="40999" xr:uid="{4FFA7268-BCC8-4E39-AAC6-9C12602C172E}"/>
    <cellStyle name="Output 4 2 5 4 3" xfId="41000" xr:uid="{E7298EBD-F2AA-457E-9BE0-B7E1B9B1F6C0}"/>
    <cellStyle name="Output 4 2 5 5" xfId="41001" xr:uid="{BEF5E8CC-3159-4D45-B9A1-FE00B16EFC11}"/>
    <cellStyle name="Output 4 2 5 5 2" xfId="41002" xr:uid="{E8AF07C8-1696-45F0-A10C-F6A73088F3CD}"/>
    <cellStyle name="Output 4 2 5 5 2 2" xfId="41003" xr:uid="{23359792-5559-45D0-9BDA-410C37140C3B}"/>
    <cellStyle name="Output 4 2 5 5 3" xfId="41004" xr:uid="{4F30B6E0-5A93-49C2-8EE6-1FAC1DA096AB}"/>
    <cellStyle name="Output 4 2 5 6" xfId="41005" xr:uid="{F8987E61-6E61-40B6-B9A1-DBB3B2221481}"/>
    <cellStyle name="Output 4 2 5 6 2" xfId="41006" xr:uid="{4D089194-88DF-4EF1-ABEE-8C526642953B}"/>
    <cellStyle name="Output 4 2 5 6 2 2" xfId="41007" xr:uid="{C4A266E6-85E3-467E-A3BE-B8F59494500D}"/>
    <cellStyle name="Output 4 2 5 6 3" xfId="41008" xr:uid="{95076C04-5129-45D3-A8B4-5D598AEEEF75}"/>
    <cellStyle name="Output 4 2 5 7" xfId="41009" xr:uid="{1ABCCE1A-EC39-4BD0-8503-6385867BF976}"/>
    <cellStyle name="Output 4 2 5 7 2" xfId="41010" xr:uid="{4B4052C6-DBC8-4046-8BE7-5E17A78BD99C}"/>
    <cellStyle name="Output 4 2 5 7 2 2" xfId="41011" xr:uid="{A07EB868-AA5F-4761-A9EA-4D4B26B30093}"/>
    <cellStyle name="Output 4 2 5 7 3" xfId="41012" xr:uid="{B7DDE8D7-F398-411F-AEEF-EA141D1CF4D5}"/>
    <cellStyle name="Output 4 2 5 8" xfId="41013" xr:uid="{5315F694-1316-488E-821C-258B7DEB1AE1}"/>
    <cellStyle name="Output 4 2 5 8 2" xfId="41014" xr:uid="{F4122619-7487-4540-94A3-D79F2A584642}"/>
    <cellStyle name="Output 4 2 5 8 2 2" xfId="41015" xr:uid="{ADB5AC06-330C-47E4-9691-53C3397FACE7}"/>
    <cellStyle name="Output 4 2 5 8 3" xfId="41016" xr:uid="{3FA91F9C-0F6A-422F-BCD8-195EC29052CB}"/>
    <cellStyle name="Output 4 2 5 9" xfId="41017" xr:uid="{74EB7A4B-870D-465F-8129-28E06C927994}"/>
    <cellStyle name="Output 4 2 5 9 2" xfId="41018" xr:uid="{CD2A8FD5-A466-4B1F-8E34-2216370213AD}"/>
    <cellStyle name="Output 4 2 5 9 2 2" xfId="41019" xr:uid="{3F1F2F7F-3294-4B6B-87EB-B468D9EFF56D}"/>
    <cellStyle name="Output 4 2 5 9 3" xfId="41020" xr:uid="{205E1FAD-EEB1-49FD-BC75-2F15B3841AC5}"/>
    <cellStyle name="Output 4 2 6" xfId="41021" xr:uid="{938329D2-8AFD-401E-BC4E-1DBE20057184}"/>
    <cellStyle name="Output 4 2 6 2" xfId="41022" xr:uid="{2FA83AA7-0A3A-4674-A902-54C5EF652E39}"/>
    <cellStyle name="Output 4 2 6 2 2" xfId="41023" xr:uid="{50265746-4518-436B-AF87-1758D7359CC6}"/>
    <cellStyle name="Output 4 2 6 3" xfId="41024" xr:uid="{A8E96100-96B8-4802-B791-A9963D19E603}"/>
    <cellStyle name="Output 4 2 6 4" xfId="41025" xr:uid="{26E83A16-4510-4310-8938-A1CC0CFA00F0}"/>
    <cellStyle name="Output 4 2 7" xfId="41026" xr:uid="{C6773D9E-F770-446D-8628-958778B3A3C3}"/>
    <cellStyle name="Output 4 2 7 2" xfId="41027" xr:uid="{9D43F75D-0520-4DD5-82D0-5C07100563DF}"/>
    <cellStyle name="Output 4 2 7 2 2" xfId="41028" xr:uid="{8DE2CB70-8095-4B4E-A1F9-2634D361995D}"/>
    <cellStyle name="Output 4 2 7 3" xfId="41029" xr:uid="{36552B4A-5E2C-4559-B7F7-C3B3806845CA}"/>
    <cellStyle name="Output 4 2 8" xfId="41030" xr:uid="{249EEB5C-0071-43D4-A390-264BFD338FE1}"/>
    <cellStyle name="Output 4 2 8 2" xfId="41031" xr:uid="{39F3E72D-CE0B-4583-A140-6BEB4F25C2FE}"/>
    <cellStyle name="Output 4 2 8 2 2" xfId="41032" xr:uid="{1BC01B2C-37B8-4C96-90E5-7FB19EF383C4}"/>
    <cellStyle name="Output 4 2 8 3" xfId="41033" xr:uid="{87C2876F-DAB6-4804-A85B-D3CA0C376F20}"/>
    <cellStyle name="Output 4 2 9" xfId="41034" xr:uid="{C3F2B0BD-723F-445E-9213-2896F488DC8C}"/>
    <cellStyle name="Output 4 2 9 2" xfId="41035" xr:uid="{8C678903-5D67-47EE-B80D-2ADC10D9A4B9}"/>
    <cellStyle name="Output 4 2 9 2 2" xfId="41036" xr:uid="{F1539CB7-2A15-49EB-A033-AF4EE7726420}"/>
    <cellStyle name="Output 4 2 9 3" xfId="41037" xr:uid="{04ED9F15-43CA-4455-94EA-981E6EF00A1D}"/>
    <cellStyle name="Output 4 20" xfId="41038" xr:uid="{BA162B98-D207-453D-AC4C-60A7E4A53B2A}"/>
    <cellStyle name="Output 4 20 2" xfId="41039" xr:uid="{92720568-3DBA-4103-AAAB-20C4D4FC3F5C}"/>
    <cellStyle name="Output 4 20 2 2" xfId="41040" xr:uid="{0F9D23AF-A354-4CEF-BFF2-432E3BEEFB74}"/>
    <cellStyle name="Output 4 20 3" xfId="41041" xr:uid="{697D8283-AD1B-4BC2-A26C-2981EDF393FA}"/>
    <cellStyle name="Output 4 21" xfId="41042" xr:uid="{F97C8157-5280-4C7C-A47D-875978075B09}"/>
    <cellStyle name="Output 4 21 2" xfId="41043" xr:uid="{9F8BC3C6-8480-4EBD-BB13-E0555C7E3FDC}"/>
    <cellStyle name="Output 4 21 2 2" xfId="41044" xr:uid="{36F9A9BD-33FD-43A1-A85D-BED0B48FBFE0}"/>
    <cellStyle name="Output 4 21 3" xfId="41045" xr:uid="{A519AC81-4E90-4C28-A92C-356B9A0E3AD4}"/>
    <cellStyle name="Output 4 22" xfId="41046" xr:uid="{930E9DB0-9CD9-4AE1-B618-FDEC6971952B}"/>
    <cellStyle name="Output 4 22 2" xfId="41047" xr:uid="{036CCFE2-C995-42AC-8DC7-3CCD5D4D8D8D}"/>
    <cellStyle name="Output 4 23" xfId="41048" xr:uid="{FC362EFA-70FA-41F7-97E4-F6CF07AC55D1}"/>
    <cellStyle name="Output 4 24" xfId="41049" xr:uid="{A052EEB1-6259-460D-89A3-A5F2F73F8079}"/>
    <cellStyle name="Output 4 25" xfId="41050" xr:uid="{0D623596-6AA2-407C-A474-F592465534BB}"/>
    <cellStyle name="Output 4 26" xfId="41051" xr:uid="{661F828B-3E36-4373-AA16-6D1C7B0054E9}"/>
    <cellStyle name="Output 4 27" xfId="41052" xr:uid="{9D93C73E-A0CF-4D38-830C-AE6DC47FC680}"/>
    <cellStyle name="Output 4 3" xfId="41053" xr:uid="{674B5552-03A5-43BD-84D0-928250F0BBD7}"/>
    <cellStyle name="Output 4 3 10" xfId="41054" xr:uid="{3F1BD5C5-4C84-4034-BA60-9B842729433A}"/>
    <cellStyle name="Output 4 3 10 2" xfId="41055" xr:uid="{8923B37F-22AF-4314-8BF1-F8E7478D1429}"/>
    <cellStyle name="Output 4 3 10 2 2" xfId="41056" xr:uid="{90682FD4-AF0F-4111-A3E7-9731575E9677}"/>
    <cellStyle name="Output 4 3 10 3" xfId="41057" xr:uid="{BEDD9081-8CE7-4ABC-8A12-8F4A7FFF1A1A}"/>
    <cellStyle name="Output 4 3 11" xfId="41058" xr:uid="{E7EB1A96-64BF-45B2-A749-FBEBE0DA67B9}"/>
    <cellStyle name="Output 4 3 11 2" xfId="41059" xr:uid="{8E7EEDBF-4348-4E4D-8307-26A1CAFAC877}"/>
    <cellStyle name="Output 4 3 11 2 2" xfId="41060" xr:uid="{2F97FD98-8A82-431E-B9E9-D180897D37F2}"/>
    <cellStyle name="Output 4 3 11 3" xfId="41061" xr:uid="{4E979611-4160-47F1-9853-2324D90D409E}"/>
    <cellStyle name="Output 4 3 12" xfId="41062" xr:uid="{91669B47-0594-4BF2-BBE3-4B8C9D807ED0}"/>
    <cellStyle name="Output 4 3 12 2" xfId="41063" xr:uid="{CD304D30-1A3D-4FD4-8390-79741986AD76}"/>
    <cellStyle name="Output 4 3 12 2 2" xfId="41064" xr:uid="{9E6C07B2-09D1-4B27-8E5F-DE12F0363DA5}"/>
    <cellStyle name="Output 4 3 12 3" xfId="41065" xr:uid="{81C7B213-7057-45B5-8AA1-D5A853C3C328}"/>
    <cellStyle name="Output 4 3 13" xfId="41066" xr:uid="{DF110AB9-F4BA-4BF9-955D-8FE5A9183C34}"/>
    <cellStyle name="Output 4 3 13 2" xfId="41067" xr:uid="{C1ED88A0-ACA0-41F4-8BFE-AA311ACA43DF}"/>
    <cellStyle name="Output 4 3 13 2 2" xfId="41068" xr:uid="{251A44FF-8D9E-408E-858B-E463A591B52D}"/>
    <cellStyle name="Output 4 3 13 3" xfId="41069" xr:uid="{EE237EAF-84D1-4F09-9F33-D6AA3741AB92}"/>
    <cellStyle name="Output 4 3 14" xfId="41070" xr:uid="{7E7696AA-BD03-459D-A2C3-0DBCAAE9F2A9}"/>
    <cellStyle name="Output 4 3 14 2" xfId="41071" xr:uid="{E3AB80E4-0063-4A51-BA9B-32F4E4136960}"/>
    <cellStyle name="Output 4 3 14 2 2" xfId="41072" xr:uid="{42412949-8EC2-422B-AB2F-3A8425C2E5A9}"/>
    <cellStyle name="Output 4 3 14 3" xfId="41073" xr:uid="{8497594C-9475-4DF5-BD69-7307A907EB44}"/>
    <cellStyle name="Output 4 3 15" xfId="41074" xr:uid="{CDD8CBD8-DFEC-4A90-94F2-879CC8C466A3}"/>
    <cellStyle name="Output 4 3 15 2" xfId="41075" xr:uid="{C928F791-A0E1-4AEC-B8CB-DE2195394DB8}"/>
    <cellStyle name="Output 4 3 15 2 2" xfId="41076" xr:uid="{EA034542-6464-4B6C-A8E3-497FA15EB5A4}"/>
    <cellStyle name="Output 4 3 15 3" xfId="41077" xr:uid="{354CCCA6-9024-4C30-9C51-7D3128D0F4D2}"/>
    <cellStyle name="Output 4 3 16" xfId="41078" xr:uid="{33D986E1-182A-490D-9B71-D1F96BAFFAC6}"/>
    <cellStyle name="Output 4 3 16 2" xfId="41079" xr:uid="{618F9E96-1CB9-433B-9D40-95A079C8E407}"/>
    <cellStyle name="Output 4 3 16 2 2" xfId="41080" xr:uid="{F5C440AF-8A85-4526-A91E-A21C7404A7D1}"/>
    <cellStyle name="Output 4 3 16 3" xfId="41081" xr:uid="{503BE31A-3161-4C56-BE8F-BACC4EC7AEFE}"/>
    <cellStyle name="Output 4 3 17" xfId="41082" xr:uid="{76CE6119-1793-4FCA-8770-033939C80221}"/>
    <cellStyle name="Output 4 3 17 2" xfId="41083" xr:uid="{E2F2BCA4-046D-42B4-8316-452076D86ED8}"/>
    <cellStyle name="Output 4 3 17 2 2" xfId="41084" xr:uid="{6DDC0769-D6F0-4E33-B0D1-C3E37C8338D3}"/>
    <cellStyle name="Output 4 3 17 3" xfId="41085" xr:uid="{71251B57-7C58-4156-BE16-C370A8BAA792}"/>
    <cellStyle name="Output 4 3 18" xfId="41086" xr:uid="{D6639F23-9119-4C64-A40D-0E0EA2D7BB05}"/>
    <cellStyle name="Output 4 3 18 2" xfId="41087" xr:uid="{6B1DEB04-88A0-4F5A-AAF2-B43420F03931}"/>
    <cellStyle name="Output 4 3 19" xfId="41088" xr:uid="{2FD92A83-E67A-40B8-AF8C-E85CC2B506E1}"/>
    <cellStyle name="Output 4 3 2" xfId="41089" xr:uid="{DDF15D75-1A14-4CFE-9DBE-3873A400BFD2}"/>
    <cellStyle name="Output 4 3 2 10" xfId="41090" xr:uid="{5915255A-8F62-4A8B-83A0-31C4D54F3E29}"/>
    <cellStyle name="Output 4 3 2 10 2" xfId="41091" xr:uid="{CEA6988E-192C-4CAE-8C78-9813EC82A8C3}"/>
    <cellStyle name="Output 4 3 2 10 2 2" xfId="41092" xr:uid="{F063103E-55E3-4A41-A441-FF35025ECCB3}"/>
    <cellStyle name="Output 4 3 2 10 3" xfId="41093" xr:uid="{C994B148-488A-4B47-8915-859A88628294}"/>
    <cellStyle name="Output 4 3 2 11" xfId="41094" xr:uid="{B7C1A94B-3C46-4B30-8369-577248A12306}"/>
    <cellStyle name="Output 4 3 2 11 2" xfId="41095" xr:uid="{2F9BB214-0045-46B7-8EE7-2CF2233921B0}"/>
    <cellStyle name="Output 4 3 2 11 2 2" xfId="41096" xr:uid="{FB008D9A-A23B-43EB-B953-00C181F5E721}"/>
    <cellStyle name="Output 4 3 2 11 3" xfId="41097" xr:uid="{A341C050-0238-44E1-BE91-EABF3850BDEB}"/>
    <cellStyle name="Output 4 3 2 12" xfId="41098" xr:uid="{E36106A0-6C93-4104-B1DE-16099171FB6A}"/>
    <cellStyle name="Output 4 3 2 12 2" xfId="41099" xr:uid="{95BA9BFA-C7F8-40CD-B58E-9BED61FE2A94}"/>
    <cellStyle name="Output 4 3 2 12 2 2" xfId="41100" xr:uid="{79ACE8D4-64E5-4F6F-ABDD-FDEE846C17F8}"/>
    <cellStyle name="Output 4 3 2 12 3" xfId="41101" xr:uid="{9FC5F8B9-F5E6-4A4E-AA09-4AE2B181922E}"/>
    <cellStyle name="Output 4 3 2 13" xfId="41102" xr:uid="{03CB809A-65E2-4DB4-9736-D5590A78A670}"/>
    <cellStyle name="Output 4 3 2 13 2" xfId="41103" xr:uid="{A03A5593-1F1D-41BB-8A0C-A23542F6AE52}"/>
    <cellStyle name="Output 4 3 2 13 2 2" xfId="41104" xr:uid="{4C3AC4B5-7E4C-4754-B909-B3148A4D634A}"/>
    <cellStyle name="Output 4 3 2 13 3" xfId="41105" xr:uid="{AC05EDC5-DCA0-4ED0-805A-4769C1008972}"/>
    <cellStyle name="Output 4 3 2 14" xfId="41106" xr:uid="{58DAF123-0A8B-4E69-AD28-20CECE0A9971}"/>
    <cellStyle name="Output 4 3 2 14 2" xfId="41107" xr:uid="{B04E9916-15CA-4072-B231-9EDBAB90CCD9}"/>
    <cellStyle name="Output 4 3 2 14 2 2" xfId="41108" xr:uid="{7960D0D3-F133-43EB-996C-91A80FC62F0F}"/>
    <cellStyle name="Output 4 3 2 14 3" xfId="41109" xr:uid="{302AECAC-1AA3-4653-AEDD-55A1BCD2992C}"/>
    <cellStyle name="Output 4 3 2 15" xfId="41110" xr:uid="{0D382B17-104B-484E-ACFA-D8196713914F}"/>
    <cellStyle name="Output 4 3 2 15 2" xfId="41111" xr:uid="{FAC674C0-CC8F-4BF8-99E7-6CF99316FD56}"/>
    <cellStyle name="Output 4 3 2 15 2 2" xfId="41112" xr:uid="{279668E0-4361-4223-9CCF-2574A60F697E}"/>
    <cellStyle name="Output 4 3 2 15 3" xfId="41113" xr:uid="{110005C8-6C88-4427-AF96-EF28456CB618}"/>
    <cellStyle name="Output 4 3 2 16" xfId="41114" xr:uid="{4C4063D6-1A23-4B16-8D32-A4F233AC6758}"/>
    <cellStyle name="Output 4 3 2 16 2" xfId="41115" xr:uid="{22D4B480-B70B-46D5-85E5-D1134A6E1F45}"/>
    <cellStyle name="Output 4 3 2 16 2 2" xfId="41116" xr:uid="{C3252E5B-5D57-404B-8D98-999BBD1EF227}"/>
    <cellStyle name="Output 4 3 2 16 3" xfId="41117" xr:uid="{E1A8D3AC-B7A6-4177-B1AE-9F1D2DEEAFBF}"/>
    <cellStyle name="Output 4 3 2 17" xfId="41118" xr:uid="{80909B96-7B1F-4329-BC8B-DE5EA64E8999}"/>
    <cellStyle name="Output 4 3 2 17 2" xfId="41119" xr:uid="{024307C4-94C3-4AD8-AC52-3F4C20874D64}"/>
    <cellStyle name="Output 4 3 2 17 2 2" xfId="41120" xr:uid="{8F14E911-8BB7-434B-89BC-A8448FD763D0}"/>
    <cellStyle name="Output 4 3 2 17 3" xfId="41121" xr:uid="{29CFEFEA-83B2-427E-8AC9-34E3998BF534}"/>
    <cellStyle name="Output 4 3 2 18" xfId="41122" xr:uid="{A478896F-C758-4243-AC5A-AD03ED627B99}"/>
    <cellStyle name="Output 4 3 2 18 2" xfId="41123" xr:uid="{DE5D8D79-E530-468E-80A7-B6C2AFE876DD}"/>
    <cellStyle name="Output 4 3 2 18 2 2" xfId="41124" xr:uid="{20E2A7DD-76EF-4772-AEF6-8BEB5514A3ED}"/>
    <cellStyle name="Output 4 3 2 18 3" xfId="41125" xr:uid="{382C2E88-5BE8-4610-AE3E-4BA46BAF4881}"/>
    <cellStyle name="Output 4 3 2 19" xfId="41126" xr:uid="{D7CC342F-4099-4600-9A80-373E0ACBE6AE}"/>
    <cellStyle name="Output 4 3 2 19 2" xfId="41127" xr:uid="{530EAD6F-326D-49DC-8E86-E45AA6D3C875}"/>
    <cellStyle name="Output 4 3 2 19 2 2" xfId="41128" xr:uid="{12E9F92B-9557-4F16-847A-36BB804B5CFD}"/>
    <cellStyle name="Output 4 3 2 19 3" xfId="41129" xr:uid="{9CD84884-E642-450B-A6CC-CDD50AA80CD4}"/>
    <cellStyle name="Output 4 3 2 2" xfId="41130" xr:uid="{F9059ECB-BDF4-4CB0-8A9D-4FDC8309921C}"/>
    <cellStyle name="Output 4 3 2 2 2" xfId="41131" xr:uid="{CB13BAF8-1FD7-4B05-BF17-2C501245A835}"/>
    <cellStyle name="Output 4 3 2 2 2 2" xfId="41132" xr:uid="{DC90BCA3-04A0-489A-8E03-D44E68665EEC}"/>
    <cellStyle name="Output 4 3 2 2 2 2 2" xfId="41133" xr:uid="{654413ED-CC3C-4E5D-9CC1-7CECEEBD3D96}"/>
    <cellStyle name="Output 4 3 2 2 2 3" xfId="41134" xr:uid="{32A9029C-4D69-4C64-979A-F2C223237BAC}"/>
    <cellStyle name="Output 4 3 2 2 2 4" xfId="41135" xr:uid="{07B57457-25C7-4689-929D-AA2446A4A017}"/>
    <cellStyle name="Output 4 3 2 2 3" xfId="41136" xr:uid="{E5AA4F9F-F606-4867-A30A-7E7B00693F7B}"/>
    <cellStyle name="Output 4 3 2 2 3 2" xfId="41137" xr:uid="{B40174B4-3502-4C11-AFA3-C06F698CD542}"/>
    <cellStyle name="Output 4 3 2 2 4" xfId="41138" xr:uid="{BA8DB3C8-F37E-4D4A-8FF8-0985C9B18159}"/>
    <cellStyle name="Output 4 3 2 2 5" xfId="41139" xr:uid="{B9E73D3B-AEFB-4EF0-BA10-9ED96343761D}"/>
    <cellStyle name="Output 4 3 2 20" xfId="41140" xr:uid="{CB7FBA98-C069-4435-96D7-FC60432B840A}"/>
    <cellStyle name="Output 4 3 2 20 2" xfId="41141" xr:uid="{7E39F40D-DD7F-4672-9287-866E628EAD58}"/>
    <cellStyle name="Output 4 3 2 20 2 2" xfId="41142" xr:uid="{511F3468-1D31-40C4-8B2B-B3F5430336E8}"/>
    <cellStyle name="Output 4 3 2 20 3" xfId="41143" xr:uid="{206E071F-3D88-41E9-AD1D-D2AFA95B1A54}"/>
    <cellStyle name="Output 4 3 2 21" xfId="41144" xr:uid="{2202ABC4-828B-4C97-8F11-34B3F00010CD}"/>
    <cellStyle name="Output 4 3 2 21 2" xfId="41145" xr:uid="{696DED65-BCB3-4B07-97EE-7A54CB0D2AD2}"/>
    <cellStyle name="Output 4 3 2 22" xfId="41146" xr:uid="{F351F3D1-72A5-41AB-AB7B-BC14DB67C9BA}"/>
    <cellStyle name="Output 4 3 2 23" xfId="41147" xr:uid="{29165BA2-44A6-4B97-AFC0-FE9C9EAAC065}"/>
    <cellStyle name="Output 4 3 2 3" xfId="41148" xr:uid="{6A42D7D4-53FE-4312-BA22-3FA882E68F43}"/>
    <cellStyle name="Output 4 3 2 3 2" xfId="41149" xr:uid="{44C585C2-688B-443A-8FC0-55BA29E6011D}"/>
    <cellStyle name="Output 4 3 2 3 2 2" xfId="41150" xr:uid="{FB096C04-96E9-4821-A774-F5B9F4B6046F}"/>
    <cellStyle name="Output 4 3 2 3 2 3" xfId="41151" xr:uid="{9D5483D4-BD56-4AC8-8638-2BE33489EA85}"/>
    <cellStyle name="Output 4 3 2 3 3" xfId="41152" xr:uid="{E75571EB-1344-4C10-8781-CFCC0DC8DD24}"/>
    <cellStyle name="Output 4 3 2 3 3 2" xfId="41153" xr:uid="{F071550E-B307-4F03-9277-3259E8E6460E}"/>
    <cellStyle name="Output 4 3 2 3 4" xfId="41154" xr:uid="{D266DE5D-FB08-4043-A01E-15199D48E47D}"/>
    <cellStyle name="Output 4 3 2 4" xfId="41155" xr:uid="{AE637441-090A-49BA-A2D0-75A6875B2F20}"/>
    <cellStyle name="Output 4 3 2 4 2" xfId="41156" xr:uid="{FEAACCD4-44E9-4CAE-9B71-9864607245FC}"/>
    <cellStyle name="Output 4 3 2 4 2 2" xfId="41157" xr:uid="{A82FD153-7E5C-4E8B-AA32-1BA306E4B8D4}"/>
    <cellStyle name="Output 4 3 2 4 3" xfId="41158" xr:uid="{496CD3F5-D808-4B9F-A3FD-79B8B43EA9D7}"/>
    <cellStyle name="Output 4 3 2 4 4" xfId="41159" xr:uid="{F226A0FE-653B-4FCB-9338-9842F4EC86A7}"/>
    <cellStyle name="Output 4 3 2 5" xfId="41160" xr:uid="{52AE485F-19DA-4D3C-86BD-D8F10A02244B}"/>
    <cellStyle name="Output 4 3 2 5 2" xfId="41161" xr:uid="{52EC06AD-A916-486D-A918-5B627D507000}"/>
    <cellStyle name="Output 4 3 2 5 2 2" xfId="41162" xr:uid="{10A6A363-4776-4C09-ADE1-47C667AD9B31}"/>
    <cellStyle name="Output 4 3 2 5 3" xfId="41163" xr:uid="{C686868E-BDB7-406D-95E3-F732156E44E1}"/>
    <cellStyle name="Output 4 3 2 5 4" xfId="41164" xr:uid="{64988CEC-57E6-4A74-9D86-22385427090A}"/>
    <cellStyle name="Output 4 3 2 6" xfId="41165" xr:uid="{1E9D9B08-08AD-4DF4-AF3C-E3363B68DBDC}"/>
    <cellStyle name="Output 4 3 2 6 2" xfId="41166" xr:uid="{A4F75F24-2B48-4577-8930-62B9A26F030E}"/>
    <cellStyle name="Output 4 3 2 6 2 2" xfId="41167" xr:uid="{F4B943EA-49BA-4FD5-B418-2703B99731B5}"/>
    <cellStyle name="Output 4 3 2 6 3" xfId="41168" xr:uid="{75CBFCF8-A896-47FD-A63B-6C31F142C944}"/>
    <cellStyle name="Output 4 3 2 7" xfId="41169" xr:uid="{D26E9429-B027-47E8-A341-B9491F381213}"/>
    <cellStyle name="Output 4 3 2 7 2" xfId="41170" xr:uid="{39A3DFDB-9FAA-4E64-A9BF-5E60693F84CD}"/>
    <cellStyle name="Output 4 3 2 7 2 2" xfId="41171" xr:uid="{661D9E2B-F7F2-4715-9820-AA7C61177E68}"/>
    <cellStyle name="Output 4 3 2 7 3" xfId="41172" xr:uid="{3C9122A3-EE3E-4860-BE33-BB01F95D40BC}"/>
    <cellStyle name="Output 4 3 2 8" xfId="41173" xr:uid="{5AB48DBE-09F6-470B-B04A-36F845CA442B}"/>
    <cellStyle name="Output 4 3 2 8 2" xfId="41174" xr:uid="{C8760847-3C44-4979-AD7D-657BAFE6DE8C}"/>
    <cellStyle name="Output 4 3 2 8 2 2" xfId="41175" xr:uid="{213F0709-D38C-435C-9BE2-56DE2F8176EF}"/>
    <cellStyle name="Output 4 3 2 8 3" xfId="41176" xr:uid="{35DCC957-0F98-402D-9022-E20D8792A4D3}"/>
    <cellStyle name="Output 4 3 2 9" xfId="41177" xr:uid="{F1EE6AEC-C8DA-470F-9E16-BB684534AA46}"/>
    <cellStyle name="Output 4 3 2 9 2" xfId="41178" xr:uid="{D97BEF35-FA40-44B8-A395-B79344974762}"/>
    <cellStyle name="Output 4 3 2 9 2 2" xfId="41179" xr:uid="{6AA7C97F-1F2E-4F8C-AD20-45BC618DCB8C}"/>
    <cellStyle name="Output 4 3 2 9 3" xfId="41180" xr:uid="{C259F1BA-A5C0-486F-8A29-E7D9361400D9}"/>
    <cellStyle name="Output 4 3 20" xfId="41181" xr:uid="{15C68D70-C25F-49AB-A61C-A816A1F9F8D1}"/>
    <cellStyle name="Output 4 3 3" xfId="41182" xr:uid="{E6B950BA-3C2E-4C62-AFDA-C343F75EB042}"/>
    <cellStyle name="Output 4 3 3 2" xfId="41183" xr:uid="{E5565761-07E4-4A7E-A9DB-179F73793701}"/>
    <cellStyle name="Output 4 3 3 2 2" xfId="41184" xr:uid="{6CA6999E-DA80-487B-9CB4-862A5F09F8AD}"/>
    <cellStyle name="Output 4 3 3 2 2 2" xfId="41185" xr:uid="{9A2123CD-938A-43BF-9BC2-55573029C201}"/>
    <cellStyle name="Output 4 3 3 2 3" xfId="41186" xr:uid="{2357C9DD-55E8-427E-B919-E5CAB27DF4A7}"/>
    <cellStyle name="Output 4 3 3 2 4" xfId="41187" xr:uid="{00880B2C-A9E5-4C9C-837C-F3E35B30C681}"/>
    <cellStyle name="Output 4 3 3 3" xfId="41188" xr:uid="{B5D51747-4EDE-430A-97ED-BDB9859B6F30}"/>
    <cellStyle name="Output 4 3 3 3 2" xfId="41189" xr:uid="{DAFB7AFA-36FC-4561-81EF-F541D1D6A1FE}"/>
    <cellStyle name="Output 4 3 3 4" xfId="41190" xr:uid="{56AA4D3D-0086-411B-828B-54CDF48E97F7}"/>
    <cellStyle name="Output 4 3 3 5" xfId="41191" xr:uid="{73BBA20C-CF2F-4C42-A3E8-88CCD36AA8E0}"/>
    <cellStyle name="Output 4 3 4" xfId="41192" xr:uid="{50743000-77F1-40E2-9B91-220CB05936C9}"/>
    <cellStyle name="Output 4 3 4 2" xfId="41193" xr:uid="{2D3B06C5-2BA1-48FE-B0AE-B063AF6CD2F2}"/>
    <cellStyle name="Output 4 3 4 2 2" xfId="41194" xr:uid="{3D7FEBDA-FBA3-4657-ADEA-9646C2C66E83}"/>
    <cellStyle name="Output 4 3 4 2 3" xfId="41195" xr:uid="{D5BD556D-1725-42A2-A978-1311FAE93AD5}"/>
    <cellStyle name="Output 4 3 4 3" xfId="41196" xr:uid="{3C9C93D7-61E8-4272-B3F9-BE331C21EA98}"/>
    <cellStyle name="Output 4 3 4 3 2" xfId="41197" xr:uid="{B381288C-92F6-4F2D-AB08-9B79B9E6D521}"/>
    <cellStyle name="Output 4 3 4 4" xfId="41198" xr:uid="{C7A76F52-B909-4EEF-924C-D028344D13CD}"/>
    <cellStyle name="Output 4 3 5" xfId="41199" xr:uid="{85BB925D-9497-4D29-B74D-9668C477D273}"/>
    <cellStyle name="Output 4 3 5 2" xfId="41200" xr:uid="{1B6BC037-B8A1-451E-9B7A-6D88F717E134}"/>
    <cellStyle name="Output 4 3 5 2 2" xfId="41201" xr:uid="{68A28A4D-2135-4B34-BBDE-92A167CBDAC8}"/>
    <cellStyle name="Output 4 3 5 2 3" xfId="41202" xr:uid="{97F14944-A708-45E3-80DB-D6EAEF1AD3FF}"/>
    <cellStyle name="Output 4 3 5 3" xfId="41203" xr:uid="{903790F3-FB99-44D7-B667-3098C0047EFE}"/>
    <cellStyle name="Output 4 3 5 4" xfId="41204" xr:uid="{8A7C27CD-BEF7-4610-8369-F60233A399C2}"/>
    <cellStyle name="Output 4 3 6" xfId="41205" xr:uid="{B73A66B0-B054-49B7-BF1D-5B779D2AF051}"/>
    <cellStyle name="Output 4 3 6 2" xfId="41206" xr:uid="{E1B8FA36-3FF3-4D1F-B86B-3E8971E8C1C3}"/>
    <cellStyle name="Output 4 3 6 2 2" xfId="41207" xr:uid="{CCEBECBA-78B4-44A8-ADF5-84E34CD067A1}"/>
    <cellStyle name="Output 4 3 6 3" xfId="41208" xr:uid="{087B9EA5-ECF9-4C88-B63E-ADD63B01EC75}"/>
    <cellStyle name="Output 4 3 6 4" xfId="41209" xr:uid="{B06D0D95-6ED6-4CC8-972A-3CA1A075053E}"/>
    <cellStyle name="Output 4 3 7" xfId="41210" xr:uid="{F706DE50-269E-439D-B7B7-F7837E60FA6F}"/>
    <cellStyle name="Output 4 3 7 2" xfId="41211" xr:uid="{CE3B28EF-8A6A-4FB8-98B7-5DEA6493C2C9}"/>
    <cellStyle name="Output 4 3 7 2 2" xfId="41212" xr:uid="{0603ED6D-60B2-4312-A01A-AF10E9EC4BF2}"/>
    <cellStyle name="Output 4 3 7 3" xfId="41213" xr:uid="{36E9BAA0-D798-481E-91FA-200479E9FFDD}"/>
    <cellStyle name="Output 4 3 8" xfId="41214" xr:uid="{2F56F050-45BF-4FF3-8D3C-3860E6B762D1}"/>
    <cellStyle name="Output 4 3 8 2" xfId="41215" xr:uid="{DEF07DA9-63DA-41E2-A7C5-08BB4FB9056A}"/>
    <cellStyle name="Output 4 3 8 2 2" xfId="41216" xr:uid="{7B2AE89F-3E8B-4936-8AD0-EF37F344E150}"/>
    <cellStyle name="Output 4 3 8 3" xfId="41217" xr:uid="{B8E1190D-0A06-4B44-BAEC-B1763738E666}"/>
    <cellStyle name="Output 4 3 9" xfId="41218" xr:uid="{FC41F6E4-615A-4FAD-AD7C-0E919A3BC3E1}"/>
    <cellStyle name="Output 4 3 9 2" xfId="41219" xr:uid="{9E2CADC2-DFB7-4584-8FB0-3001F723B60E}"/>
    <cellStyle name="Output 4 3 9 2 2" xfId="41220" xr:uid="{26CD9097-6874-47D4-B8EA-983F0E7DD75B}"/>
    <cellStyle name="Output 4 3 9 3" xfId="41221" xr:uid="{2021BDAA-9564-44F7-A464-E9961E29959E}"/>
    <cellStyle name="Output 4 4" xfId="41222" xr:uid="{C1C0B87E-7994-4751-86E9-6E97CA39BB3F}"/>
    <cellStyle name="Output 4 4 10" xfId="41223" xr:uid="{D843D581-D402-4023-B844-34EE70CB7978}"/>
    <cellStyle name="Output 4 4 10 2" xfId="41224" xr:uid="{B5871721-C056-4EE4-90B3-FF0408086C88}"/>
    <cellStyle name="Output 4 4 10 2 2" xfId="41225" xr:uid="{CF8D57E8-DB9D-4D20-8418-9774DCF493D0}"/>
    <cellStyle name="Output 4 4 10 3" xfId="41226" xr:uid="{B405123A-DACD-4931-83F2-1992BC925E3B}"/>
    <cellStyle name="Output 4 4 11" xfId="41227" xr:uid="{F2B9B125-4C59-48F4-8187-103AC0CBCE26}"/>
    <cellStyle name="Output 4 4 11 2" xfId="41228" xr:uid="{7A53CDEA-3846-4841-A5A1-CF888AD855B4}"/>
    <cellStyle name="Output 4 4 11 2 2" xfId="41229" xr:uid="{A430E301-6286-49D6-B47F-C03E8057460C}"/>
    <cellStyle name="Output 4 4 11 3" xfId="41230" xr:uid="{ADB657C7-9872-4525-8E09-5A7091AB69AF}"/>
    <cellStyle name="Output 4 4 12" xfId="41231" xr:uid="{DAE2210C-896D-4B8A-BD0A-B15EBBC1C09F}"/>
    <cellStyle name="Output 4 4 12 2" xfId="41232" xr:uid="{B5A58C89-09F3-4E1C-8DB4-3C4F9BDC4DA1}"/>
    <cellStyle name="Output 4 4 12 2 2" xfId="41233" xr:uid="{56F272D7-032E-49BD-903C-197E791ACC79}"/>
    <cellStyle name="Output 4 4 12 3" xfId="41234" xr:uid="{EB873EE6-2617-48CF-B7C2-9D9FF3609CD4}"/>
    <cellStyle name="Output 4 4 13" xfId="41235" xr:uid="{3430AD7E-9ECE-44B9-ABA0-9F475D8F755E}"/>
    <cellStyle name="Output 4 4 13 2" xfId="41236" xr:uid="{E4041E33-5DF2-4054-8651-2819D6038525}"/>
    <cellStyle name="Output 4 4 13 2 2" xfId="41237" xr:uid="{55B846EC-05BC-41AD-8C76-BC33EB52F8A9}"/>
    <cellStyle name="Output 4 4 13 3" xfId="41238" xr:uid="{E4358CF7-540F-496A-961A-339690137129}"/>
    <cellStyle name="Output 4 4 14" xfId="41239" xr:uid="{523245DC-48F6-4ACB-9D3C-D2C44ED72714}"/>
    <cellStyle name="Output 4 4 14 2" xfId="41240" xr:uid="{5E96B5B4-0DD1-4CC1-8EE0-73F9029A5235}"/>
    <cellStyle name="Output 4 4 14 2 2" xfId="41241" xr:uid="{DCC802CB-9679-46A0-91B7-6D049AFF9717}"/>
    <cellStyle name="Output 4 4 14 3" xfId="41242" xr:uid="{09AD373D-AAC5-4936-B1C5-B3A5A83541F7}"/>
    <cellStyle name="Output 4 4 15" xfId="41243" xr:uid="{22A7D8E1-03C1-49A3-A579-CEFAB8DFB5CC}"/>
    <cellStyle name="Output 4 4 15 2" xfId="41244" xr:uid="{2325C1CC-5B4D-45B3-BD76-E5D34BD7FB44}"/>
    <cellStyle name="Output 4 4 15 2 2" xfId="41245" xr:uid="{4C5C3A83-E1BB-4D88-9CCA-89A4EE0403A4}"/>
    <cellStyle name="Output 4 4 15 3" xfId="41246" xr:uid="{9578A274-F515-49FA-BD83-5008B6CC706F}"/>
    <cellStyle name="Output 4 4 16" xfId="41247" xr:uid="{B4BB7D07-9016-492D-9C7B-6FBEEDE4D766}"/>
    <cellStyle name="Output 4 4 16 2" xfId="41248" xr:uid="{2AB5F8B6-C5AC-4092-9600-247E14FA99A6}"/>
    <cellStyle name="Output 4 4 16 2 2" xfId="41249" xr:uid="{57F44136-EA1A-46A2-957F-FFD2BAD3DA34}"/>
    <cellStyle name="Output 4 4 16 3" xfId="41250" xr:uid="{9AC1D9C2-52DE-4175-AC6B-EA80E2AE2DD2}"/>
    <cellStyle name="Output 4 4 17" xfId="41251" xr:uid="{5715FC4C-6A44-40CC-94E7-595E1A5F0C70}"/>
    <cellStyle name="Output 4 4 17 2" xfId="41252" xr:uid="{F79EA8CA-6DE2-4837-ACC3-385837E2DA5E}"/>
    <cellStyle name="Output 4 4 17 2 2" xfId="41253" xr:uid="{E4F70D98-1E67-4586-B451-EE06405D090E}"/>
    <cellStyle name="Output 4 4 17 3" xfId="41254" xr:uid="{78BFC0D4-052A-41EE-91EB-074408B2DCD8}"/>
    <cellStyle name="Output 4 4 18" xfId="41255" xr:uid="{E9277B39-1D77-47FB-8909-BAD87308480D}"/>
    <cellStyle name="Output 4 4 18 2" xfId="41256" xr:uid="{91C25C45-BBBE-45FA-85B7-9653E9517873}"/>
    <cellStyle name="Output 4 4 19" xfId="41257" xr:uid="{84354398-6C51-4E14-9E91-FE18E976851E}"/>
    <cellStyle name="Output 4 4 2" xfId="41258" xr:uid="{5E8FA21A-D789-4F50-96D3-9E0449AC832F}"/>
    <cellStyle name="Output 4 4 2 10" xfId="41259" xr:uid="{4EB1360B-896D-43E8-B2BE-3893EC129C18}"/>
    <cellStyle name="Output 4 4 2 10 2" xfId="41260" xr:uid="{44B88F47-3178-4822-BFCE-159C91E0EB6F}"/>
    <cellStyle name="Output 4 4 2 10 2 2" xfId="41261" xr:uid="{DD2F9B0C-D532-430A-B431-8F0C1A48FE17}"/>
    <cellStyle name="Output 4 4 2 10 3" xfId="41262" xr:uid="{44D9F95F-AD4A-495B-8BCD-330E0F0B1445}"/>
    <cellStyle name="Output 4 4 2 11" xfId="41263" xr:uid="{6F22B276-86EB-4E1B-8D53-FCB6443E88F0}"/>
    <cellStyle name="Output 4 4 2 11 2" xfId="41264" xr:uid="{19456BB1-46B5-4EE4-AF8C-CCB95CE61C06}"/>
    <cellStyle name="Output 4 4 2 11 2 2" xfId="41265" xr:uid="{7994F38C-74EC-4A9D-9F57-E914FA166F0E}"/>
    <cellStyle name="Output 4 4 2 11 3" xfId="41266" xr:uid="{65DEC0A5-F041-4245-848A-EE0646108EB6}"/>
    <cellStyle name="Output 4 4 2 12" xfId="41267" xr:uid="{3D1CEC91-E4C7-4F0B-B8ED-E89048AF80BF}"/>
    <cellStyle name="Output 4 4 2 12 2" xfId="41268" xr:uid="{CC106C88-0FD3-4CFF-8F98-A17548A9FB1B}"/>
    <cellStyle name="Output 4 4 2 12 2 2" xfId="41269" xr:uid="{0F333F97-F7B5-4D3C-946A-D87DB82DF7A1}"/>
    <cellStyle name="Output 4 4 2 12 3" xfId="41270" xr:uid="{5F2ECDAD-36E8-43D6-92D5-1D89E23C5EF0}"/>
    <cellStyle name="Output 4 4 2 13" xfId="41271" xr:uid="{98CA73B7-7535-4CC8-AD36-175BFB8FC53E}"/>
    <cellStyle name="Output 4 4 2 13 2" xfId="41272" xr:uid="{C4258B0E-0AB4-4E46-B424-DD082E4B06AD}"/>
    <cellStyle name="Output 4 4 2 13 2 2" xfId="41273" xr:uid="{D7D7C981-3856-47C8-B623-F9CA5C5055CA}"/>
    <cellStyle name="Output 4 4 2 13 3" xfId="41274" xr:uid="{D849184D-9695-4231-B051-12FA5645CE5F}"/>
    <cellStyle name="Output 4 4 2 14" xfId="41275" xr:uid="{E880296E-925A-4E8F-B805-4B6CA18C12AB}"/>
    <cellStyle name="Output 4 4 2 14 2" xfId="41276" xr:uid="{CC6098F1-A0B2-4DC0-B29D-CF3C1A235C3F}"/>
    <cellStyle name="Output 4 4 2 14 2 2" xfId="41277" xr:uid="{B5BDAD3F-2F9E-455B-B345-A1AC346AEB91}"/>
    <cellStyle name="Output 4 4 2 14 3" xfId="41278" xr:uid="{F3434DF7-888B-4F52-B2F6-991ABF50D489}"/>
    <cellStyle name="Output 4 4 2 15" xfId="41279" xr:uid="{1E376AC7-FB9F-4C4E-97C1-B8CC853CFB28}"/>
    <cellStyle name="Output 4 4 2 15 2" xfId="41280" xr:uid="{0CF2923B-C6B8-4E97-B48F-D92E68192687}"/>
    <cellStyle name="Output 4 4 2 15 2 2" xfId="41281" xr:uid="{CB801135-A848-4356-AA2F-2DBC86D9371D}"/>
    <cellStyle name="Output 4 4 2 15 3" xfId="41282" xr:uid="{2CBBDF75-CD5C-48B5-B62E-618AE028AC4B}"/>
    <cellStyle name="Output 4 4 2 16" xfId="41283" xr:uid="{6C009401-BC6F-4C5C-A1E9-C67AD44B70D3}"/>
    <cellStyle name="Output 4 4 2 16 2" xfId="41284" xr:uid="{F29577F5-1C9B-4632-B83C-2809D5A751D0}"/>
    <cellStyle name="Output 4 4 2 16 2 2" xfId="41285" xr:uid="{9B218DB6-A1FE-4D54-A9A9-D7B3E5DBC059}"/>
    <cellStyle name="Output 4 4 2 16 3" xfId="41286" xr:uid="{618B89A7-AE87-4586-98C3-04F54E716EAB}"/>
    <cellStyle name="Output 4 4 2 17" xfId="41287" xr:uid="{507D52CE-6ED0-4959-829D-9AA5C7E3391E}"/>
    <cellStyle name="Output 4 4 2 17 2" xfId="41288" xr:uid="{CAC8B58D-B5E4-40B3-A912-A2DC6DB81E10}"/>
    <cellStyle name="Output 4 4 2 17 2 2" xfId="41289" xr:uid="{4F28A2A4-E2A8-4FF8-913C-2952388F926C}"/>
    <cellStyle name="Output 4 4 2 17 3" xfId="41290" xr:uid="{6D7CA40D-130C-4219-8D7D-FC36420EE207}"/>
    <cellStyle name="Output 4 4 2 18" xfId="41291" xr:uid="{8E4ECD9D-ABF0-43AE-A7F5-8ADD80882189}"/>
    <cellStyle name="Output 4 4 2 18 2" xfId="41292" xr:uid="{650A0FBE-4BFF-4ACC-8FC5-3D5835DA3C7D}"/>
    <cellStyle name="Output 4 4 2 18 2 2" xfId="41293" xr:uid="{12367CFA-AB6F-4939-8BCA-9B5063496E65}"/>
    <cellStyle name="Output 4 4 2 18 3" xfId="41294" xr:uid="{DC091CF3-682F-46E6-BFDA-5B508986E87B}"/>
    <cellStyle name="Output 4 4 2 19" xfId="41295" xr:uid="{263532D3-4426-47EC-93A6-6AAF3FAD5E44}"/>
    <cellStyle name="Output 4 4 2 19 2" xfId="41296" xr:uid="{C132D599-DAA8-4909-802B-50F0D55EE50C}"/>
    <cellStyle name="Output 4 4 2 19 2 2" xfId="41297" xr:uid="{B63F82D5-BDF0-4FE3-8CD1-7D9BA89950E9}"/>
    <cellStyle name="Output 4 4 2 19 3" xfId="41298" xr:uid="{C87A200F-B7E1-47DB-A5E6-09EA2AE56E55}"/>
    <cellStyle name="Output 4 4 2 2" xfId="41299" xr:uid="{90D5833E-41D6-444F-B755-C6CB4E59468C}"/>
    <cellStyle name="Output 4 4 2 2 2" xfId="41300" xr:uid="{F0A656C6-CB5D-4E64-8ABA-7FE278E6A7C3}"/>
    <cellStyle name="Output 4 4 2 2 2 2" xfId="41301" xr:uid="{807E1B47-C902-4330-883B-751644FE9B8A}"/>
    <cellStyle name="Output 4 4 2 2 2 2 2" xfId="41302" xr:uid="{FC672A47-3DFF-41D6-8E52-2259DF6616FE}"/>
    <cellStyle name="Output 4 4 2 2 2 3" xfId="41303" xr:uid="{F3074D01-CDA1-41E2-BD2D-7739683EEE21}"/>
    <cellStyle name="Output 4 4 2 2 2 4" xfId="41304" xr:uid="{869F06F5-C6B7-4104-B6B0-D4FAAB28581C}"/>
    <cellStyle name="Output 4 4 2 2 3" xfId="41305" xr:uid="{E6F5E49E-95A1-4B37-859C-2B62B3975FB2}"/>
    <cellStyle name="Output 4 4 2 2 3 2" xfId="41306" xr:uid="{1431760A-B7EE-4AB0-8BEF-1069665D28CD}"/>
    <cellStyle name="Output 4 4 2 2 4" xfId="41307" xr:uid="{82938188-58E6-4E05-87CE-31E2292DE76F}"/>
    <cellStyle name="Output 4 4 2 2 5" xfId="41308" xr:uid="{7F9C5EA1-62D5-4446-8EED-B57C16B2C155}"/>
    <cellStyle name="Output 4 4 2 20" xfId="41309" xr:uid="{93088AB2-888A-4290-B929-848BE09437CD}"/>
    <cellStyle name="Output 4 4 2 20 2" xfId="41310" xr:uid="{0F055A73-86B6-442E-B5A4-2D3949A8564F}"/>
    <cellStyle name="Output 4 4 2 20 2 2" xfId="41311" xr:uid="{92065443-5D69-489E-B76A-A5855534C887}"/>
    <cellStyle name="Output 4 4 2 20 3" xfId="41312" xr:uid="{B03E13A8-834F-41BC-A94A-1B7DA5569FB9}"/>
    <cellStyle name="Output 4 4 2 21" xfId="41313" xr:uid="{DCC2AD53-6715-4C60-9C5C-77EA256E1F3E}"/>
    <cellStyle name="Output 4 4 2 21 2" xfId="41314" xr:uid="{D844D10E-A546-4160-8908-99B2D82A2963}"/>
    <cellStyle name="Output 4 4 2 22" xfId="41315" xr:uid="{F640A87E-076C-4E54-90FC-5E1B506984A2}"/>
    <cellStyle name="Output 4 4 2 23" xfId="41316" xr:uid="{03BFBDEC-C4AA-4749-B2DD-5FEA999B7D1E}"/>
    <cellStyle name="Output 4 4 2 3" xfId="41317" xr:uid="{D4A01EF7-4B1B-4F51-9AF4-65A403680F23}"/>
    <cellStyle name="Output 4 4 2 3 2" xfId="41318" xr:uid="{BF30D7AE-FFB1-4E38-B272-D4B0A5CCDE24}"/>
    <cellStyle name="Output 4 4 2 3 2 2" xfId="41319" xr:uid="{774E2512-6C38-490D-82F0-E5191057C1A9}"/>
    <cellStyle name="Output 4 4 2 3 2 3" xfId="41320" xr:uid="{6B64C625-F04D-47C8-A4FF-E7C8B74AA9A1}"/>
    <cellStyle name="Output 4 4 2 3 3" xfId="41321" xr:uid="{6B96D2CC-076B-43AB-96F9-B64A98A2DE79}"/>
    <cellStyle name="Output 4 4 2 3 3 2" xfId="41322" xr:uid="{F5160578-8310-466B-A31E-24DBA141F0B3}"/>
    <cellStyle name="Output 4 4 2 3 4" xfId="41323" xr:uid="{77E51B8C-CA15-4C0A-9B45-095C7C412E52}"/>
    <cellStyle name="Output 4 4 2 4" xfId="41324" xr:uid="{790DF0EB-33B1-46D4-B32B-9F81045B7694}"/>
    <cellStyle name="Output 4 4 2 4 2" xfId="41325" xr:uid="{8A20672F-CA95-4286-AB73-83A075DDEF44}"/>
    <cellStyle name="Output 4 4 2 4 2 2" xfId="41326" xr:uid="{08263ADE-E963-44FA-ACE0-3641E5A13F27}"/>
    <cellStyle name="Output 4 4 2 4 3" xfId="41327" xr:uid="{69967B7C-CBFE-4BE1-B337-D21CF85837A1}"/>
    <cellStyle name="Output 4 4 2 4 4" xfId="41328" xr:uid="{F16F2908-1253-4846-A299-0D2E1376BECD}"/>
    <cellStyle name="Output 4 4 2 5" xfId="41329" xr:uid="{E45629D9-41F4-477F-B309-AD6979DDE858}"/>
    <cellStyle name="Output 4 4 2 5 2" xfId="41330" xr:uid="{41606FF3-B9FA-4FFD-9783-C7822E4D2561}"/>
    <cellStyle name="Output 4 4 2 5 2 2" xfId="41331" xr:uid="{7F7583FD-6E1F-4033-95D5-F606A5BE7594}"/>
    <cellStyle name="Output 4 4 2 5 3" xfId="41332" xr:uid="{9B363686-3C2A-4B77-BC80-8903EE055B93}"/>
    <cellStyle name="Output 4 4 2 5 4" xfId="41333" xr:uid="{9E023A22-0512-4059-9480-B10D818A3A71}"/>
    <cellStyle name="Output 4 4 2 6" xfId="41334" xr:uid="{E55C30FF-357E-4B9B-B730-B4E6DBA94E9A}"/>
    <cellStyle name="Output 4 4 2 6 2" xfId="41335" xr:uid="{71946979-F7F2-496B-A2DB-E280BD5ED190}"/>
    <cellStyle name="Output 4 4 2 6 2 2" xfId="41336" xr:uid="{E97293E2-DB0B-477E-9772-F0915198F4EE}"/>
    <cellStyle name="Output 4 4 2 6 3" xfId="41337" xr:uid="{A2E1ED2B-8668-49C8-AD7B-CAAF4F759C14}"/>
    <cellStyle name="Output 4 4 2 7" xfId="41338" xr:uid="{34CC5D51-68DF-401F-956F-E27190E14E1E}"/>
    <cellStyle name="Output 4 4 2 7 2" xfId="41339" xr:uid="{DCD3270C-1C66-477B-8CE0-8AF280F5BC3E}"/>
    <cellStyle name="Output 4 4 2 7 2 2" xfId="41340" xr:uid="{C460A7D6-A13B-4F35-9E95-3CF1808E0441}"/>
    <cellStyle name="Output 4 4 2 7 3" xfId="41341" xr:uid="{D22C1513-4327-4252-96A4-B9B3AF088842}"/>
    <cellStyle name="Output 4 4 2 8" xfId="41342" xr:uid="{ECF27211-63A7-48D4-BA1C-5498DE04A89B}"/>
    <cellStyle name="Output 4 4 2 8 2" xfId="41343" xr:uid="{2FF57FCA-63D5-4F73-B4A7-14771488DF7D}"/>
    <cellStyle name="Output 4 4 2 8 2 2" xfId="41344" xr:uid="{BA2466BB-5FC5-4C3C-9677-B87592B80E61}"/>
    <cellStyle name="Output 4 4 2 8 3" xfId="41345" xr:uid="{B4856E3C-75D7-40BE-99D4-381FA0870912}"/>
    <cellStyle name="Output 4 4 2 9" xfId="41346" xr:uid="{1D35FD28-2315-4323-9178-2E3981645A24}"/>
    <cellStyle name="Output 4 4 2 9 2" xfId="41347" xr:uid="{B68E390A-9B0A-4D5A-B219-63B16FFEB13B}"/>
    <cellStyle name="Output 4 4 2 9 2 2" xfId="41348" xr:uid="{7217E952-69F9-4DFB-B3FE-1E0065410D3A}"/>
    <cellStyle name="Output 4 4 2 9 3" xfId="41349" xr:uid="{DED8669C-A2A1-4A6A-AD49-D412358767AF}"/>
    <cellStyle name="Output 4 4 20" xfId="41350" xr:uid="{B55E70A6-06D2-4C55-842C-3F4964D8B1BE}"/>
    <cellStyle name="Output 4 4 3" xfId="41351" xr:uid="{D3CE4686-AD86-4614-96E8-1199CA4DFEBC}"/>
    <cellStyle name="Output 4 4 3 2" xfId="41352" xr:uid="{C6BC8DD3-855D-4E19-9FD8-A9C9CDB0DB4D}"/>
    <cellStyle name="Output 4 4 3 2 2" xfId="41353" xr:uid="{413D2E30-4BE1-43A3-AA33-19EBCDABE35A}"/>
    <cellStyle name="Output 4 4 3 2 2 2" xfId="41354" xr:uid="{B2C218C5-AB76-4CF7-8946-9DE6A3AAC071}"/>
    <cellStyle name="Output 4 4 3 2 3" xfId="41355" xr:uid="{D6E295DC-E77A-4C03-A1C9-D3B0FD2E526A}"/>
    <cellStyle name="Output 4 4 3 2 4" xfId="41356" xr:uid="{B31CFC4B-0806-49D1-8F8B-0BB19A73989B}"/>
    <cellStyle name="Output 4 4 3 3" xfId="41357" xr:uid="{A8694ED8-40F6-42FD-A354-C29CC2FCC74C}"/>
    <cellStyle name="Output 4 4 3 3 2" xfId="41358" xr:uid="{D9D44083-08B0-44D2-A63D-C4EE2E8D8A70}"/>
    <cellStyle name="Output 4 4 3 4" xfId="41359" xr:uid="{CA1C1B82-60ED-435C-8606-800E3A6D7DDB}"/>
    <cellStyle name="Output 4 4 3 5" xfId="41360" xr:uid="{0AD3FC04-F5C6-4A51-AB76-BCEC5D855DEE}"/>
    <cellStyle name="Output 4 4 4" xfId="41361" xr:uid="{17898BB1-2CE7-4D08-949F-81FF9B8106BA}"/>
    <cellStyle name="Output 4 4 4 2" xfId="41362" xr:uid="{6F2A8011-4B47-4F49-A9FB-865C906D3CD6}"/>
    <cellStyle name="Output 4 4 4 2 2" xfId="41363" xr:uid="{83A83C41-CCEA-468C-957D-4A905F4A31ED}"/>
    <cellStyle name="Output 4 4 4 2 3" xfId="41364" xr:uid="{2CAFB124-555F-4F00-9648-66BB1CA33814}"/>
    <cellStyle name="Output 4 4 4 3" xfId="41365" xr:uid="{61ECF68D-7837-497D-80A8-ECB53513F81F}"/>
    <cellStyle name="Output 4 4 4 3 2" xfId="41366" xr:uid="{A3FDCED5-6438-4001-B396-77094254D2D6}"/>
    <cellStyle name="Output 4 4 4 4" xfId="41367" xr:uid="{D193AA1E-B561-4B46-984A-1281EDAE54FC}"/>
    <cellStyle name="Output 4 4 5" xfId="41368" xr:uid="{7A6F9292-831A-4385-8EE3-D8AFE9A49800}"/>
    <cellStyle name="Output 4 4 5 2" xfId="41369" xr:uid="{5A8D9A67-51F5-4233-BB57-135426F3514C}"/>
    <cellStyle name="Output 4 4 5 2 2" xfId="41370" xr:uid="{8C9BF241-9F40-4FB7-B5BA-5E7DB296E6BC}"/>
    <cellStyle name="Output 4 4 5 2 3" xfId="41371" xr:uid="{3723F460-8EA6-4317-8625-06AFF3B1F3B9}"/>
    <cellStyle name="Output 4 4 5 3" xfId="41372" xr:uid="{C1DDA878-1006-4460-A9A2-B3D12916DA54}"/>
    <cellStyle name="Output 4 4 5 4" xfId="41373" xr:uid="{6BD0182F-2C8F-4EA6-BD3D-65D6FB4DD536}"/>
    <cellStyle name="Output 4 4 6" xfId="41374" xr:uid="{81E277AB-9433-4D9E-B213-B7185B837B24}"/>
    <cellStyle name="Output 4 4 6 2" xfId="41375" xr:uid="{1A37D53D-C0A9-43F8-A1E4-A6D793C31021}"/>
    <cellStyle name="Output 4 4 6 2 2" xfId="41376" xr:uid="{499A5CF6-4CD2-455C-B3EB-3563DBB5C86C}"/>
    <cellStyle name="Output 4 4 6 3" xfId="41377" xr:uid="{1A820F02-D9D8-4A80-A3DE-6C18E67BAF93}"/>
    <cellStyle name="Output 4 4 6 4" xfId="41378" xr:uid="{067C2A6A-71A7-4B08-A7BA-918A2275119A}"/>
    <cellStyle name="Output 4 4 7" xfId="41379" xr:uid="{0EC9149F-5972-4D4F-A089-F05F226973D2}"/>
    <cellStyle name="Output 4 4 7 2" xfId="41380" xr:uid="{AD764E17-E6A4-462A-86D5-15FE04C38ABF}"/>
    <cellStyle name="Output 4 4 7 2 2" xfId="41381" xr:uid="{C4087579-1B8A-43CC-A17E-1CE00C08C374}"/>
    <cellStyle name="Output 4 4 7 3" xfId="41382" xr:uid="{0908D8F5-D062-4BC4-ADF2-55C7AEDF3D54}"/>
    <cellStyle name="Output 4 4 8" xfId="41383" xr:uid="{A16D2145-F4C7-46CE-929D-A2A45C5B8A07}"/>
    <cellStyle name="Output 4 4 8 2" xfId="41384" xr:uid="{956985AD-C7DB-4B36-B5AF-428C2C61F030}"/>
    <cellStyle name="Output 4 4 8 2 2" xfId="41385" xr:uid="{707ACC49-155B-4A50-823C-D62BAB9B8159}"/>
    <cellStyle name="Output 4 4 8 3" xfId="41386" xr:uid="{85C43184-44D5-4A17-8BC1-E638C2A0B9FA}"/>
    <cellStyle name="Output 4 4 9" xfId="41387" xr:uid="{6B6D575F-7FEC-4505-820B-77B6384F85A2}"/>
    <cellStyle name="Output 4 4 9 2" xfId="41388" xr:uid="{6F5C78B9-A023-482F-B6DD-57ADE2B88D1C}"/>
    <cellStyle name="Output 4 4 9 2 2" xfId="41389" xr:uid="{08736B36-7D92-433B-BF42-69DC938E2F71}"/>
    <cellStyle name="Output 4 4 9 3" xfId="41390" xr:uid="{97BF2E3E-329E-4718-9007-174103EB0339}"/>
    <cellStyle name="Output 4 5" xfId="41391" xr:uid="{3E2BECCD-E551-4450-BEB9-5A04C60D6705}"/>
    <cellStyle name="Output 4 5 10" xfId="41392" xr:uid="{7CC121D8-FB95-44D1-A80C-6D04BC8B3864}"/>
    <cellStyle name="Output 4 5 10 2" xfId="41393" xr:uid="{B196AE43-56CD-4B3C-9ECB-A660AB55C0A8}"/>
    <cellStyle name="Output 4 5 10 2 2" xfId="41394" xr:uid="{81EEF2C3-F3FD-4539-B260-0A01117007A4}"/>
    <cellStyle name="Output 4 5 10 3" xfId="41395" xr:uid="{CEF0BDAC-516E-4472-A861-056ACDE00823}"/>
    <cellStyle name="Output 4 5 11" xfId="41396" xr:uid="{73224E8D-D33D-4D8A-80DA-C7049867F4BB}"/>
    <cellStyle name="Output 4 5 11 2" xfId="41397" xr:uid="{BC296000-ADC1-4F80-BE1E-4515BEB509E4}"/>
    <cellStyle name="Output 4 5 11 2 2" xfId="41398" xr:uid="{865DABA3-A9D3-4DBB-9495-C446A4E4D6C6}"/>
    <cellStyle name="Output 4 5 11 3" xfId="41399" xr:uid="{76B5C7E4-D6FA-4F28-A75C-331669F61474}"/>
    <cellStyle name="Output 4 5 12" xfId="41400" xr:uid="{9A19B1C2-6D97-4615-A0C3-0EDB9BEA9E1E}"/>
    <cellStyle name="Output 4 5 12 2" xfId="41401" xr:uid="{DA815F28-F970-4B4F-822E-EB1DE88DEDD4}"/>
    <cellStyle name="Output 4 5 12 2 2" xfId="41402" xr:uid="{D5141ADC-8822-41C5-AB97-C3414CFF04C4}"/>
    <cellStyle name="Output 4 5 12 3" xfId="41403" xr:uid="{1B951C1B-13B5-4FE6-8F97-E19A93C4B4F1}"/>
    <cellStyle name="Output 4 5 13" xfId="41404" xr:uid="{8C55F9E2-6DEE-4D17-9DEA-5D2E17B5980D}"/>
    <cellStyle name="Output 4 5 13 2" xfId="41405" xr:uid="{740F69C8-9842-415B-B3D2-481C7C3AF615}"/>
    <cellStyle name="Output 4 5 13 2 2" xfId="41406" xr:uid="{DA682EE5-BFDD-4CC8-9B1C-A16BEEF713AA}"/>
    <cellStyle name="Output 4 5 13 3" xfId="41407" xr:uid="{EDB6B553-ED06-4EAE-9359-2B2450807785}"/>
    <cellStyle name="Output 4 5 14" xfId="41408" xr:uid="{6E226C9E-C46C-4C0B-9313-324DAD47AF9F}"/>
    <cellStyle name="Output 4 5 14 2" xfId="41409" xr:uid="{B3FED799-F959-49CF-AB11-B0094DA601F6}"/>
    <cellStyle name="Output 4 5 14 2 2" xfId="41410" xr:uid="{22FED0D0-7172-4FE6-A30A-C1A7F4101290}"/>
    <cellStyle name="Output 4 5 14 3" xfId="41411" xr:uid="{9C0B34A0-1FE7-4AFB-BE0C-AF527EA53E16}"/>
    <cellStyle name="Output 4 5 15" xfId="41412" xr:uid="{05052E2A-A67F-466E-B633-52C967009A14}"/>
    <cellStyle name="Output 4 5 15 2" xfId="41413" xr:uid="{69E6247B-E8AD-4AA2-B342-38615B0F405D}"/>
    <cellStyle name="Output 4 5 15 2 2" xfId="41414" xr:uid="{F1248217-76BB-4FFA-8E1F-6C5EDE94DBC1}"/>
    <cellStyle name="Output 4 5 15 3" xfId="41415" xr:uid="{ADA37D82-EBF8-4F50-AA64-B82347F22B4B}"/>
    <cellStyle name="Output 4 5 16" xfId="41416" xr:uid="{A653AC46-2F4B-4224-8B6C-D8E4909AC383}"/>
    <cellStyle name="Output 4 5 16 2" xfId="41417" xr:uid="{E607AA61-1CF5-4F78-8B6C-93BDED550B7F}"/>
    <cellStyle name="Output 4 5 16 2 2" xfId="41418" xr:uid="{1D374F55-7E88-4BF0-8073-B9727AB92CD4}"/>
    <cellStyle name="Output 4 5 16 3" xfId="41419" xr:uid="{20FB4C98-D3B8-4C24-88C5-7CE4378DC7E3}"/>
    <cellStyle name="Output 4 5 17" xfId="41420" xr:uid="{05224B98-0640-4B19-8CFB-A867373E6D0F}"/>
    <cellStyle name="Output 4 5 17 2" xfId="41421" xr:uid="{77F98142-C978-4543-80D6-B53E706CCED1}"/>
    <cellStyle name="Output 4 5 17 2 2" xfId="41422" xr:uid="{2D09CE62-C66C-47DB-9E9A-CC09D78742EB}"/>
    <cellStyle name="Output 4 5 17 3" xfId="41423" xr:uid="{1F099915-A890-44BB-853D-58D62B023A7F}"/>
    <cellStyle name="Output 4 5 18" xfId="41424" xr:uid="{DCE7E9DF-4FA3-47D3-8E2A-7881E1DC05B4}"/>
    <cellStyle name="Output 4 5 18 2" xfId="41425" xr:uid="{AE4619E8-7ADB-4C45-B8D4-1C3751F97282}"/>
    <cellStyle name="Output 4 5 18 2 2" xfId="41426" xr:uid="{C8E3387C-7258-4504-9C9B-9D1800FABCDB}"/>
    <cellStyle name="Output 4 5 18 3" xfId="41427" xr:uid="{906A0A30-21DC-401C-9031-7A01B31D398D}"/>
    <cellStyle name="Output 4 5 19" xfId="41428" xr:uid="{C55E1C49-51C7-4E40-81EE-AC26FF4FA9CC}"/>
    <cellStyle name="Output 4 5 19 2" xfId="41429" xr:uid="{E6BE2B73-424F-4DC1-BED6-A5DD2DF3B2EF}"/>
    <cellStyle name="Output 4 5 19 2 2" xfId="41430" xr:uid="{3D10432D-428D-4DD4-BF10-D786B815C8BE}"/>
    <cellStyle name="Output 4 5 19 3" xfId="41431" xr:uid="{A04F151E-E250-4978-9C1A-3693515C5EC5}"/>
    <cellStyle name="Output 4 5 2" xfId="41432" xr:uid="{D2F74849-5EEF-4538-AEAB-14F09E613D17}"/>
    <cellStyle name="Output 4 5 2 10" xfId="41433" xr:uid="{A74122AC-DC67-4F65-9939-62FF792BF567}"/>
    <cellStyle name="Output 4 5 2 10 2" xfId="41434" xr:uid="{9A31F94F-83A6-4FEA-B05B-D8C161E64BE8}"/>
    <cellStyle name="Output 4 5 2 10 2 2" xfId="41435" xr:uid="{F31EE8C5-B6A2-44E3-8286-C4095B905DAD}"/>
    <cellStyle name="Output 4 5 2 10 3" xfId="41436" xr:uid="{9F182B1C-C0AD-4BB1-9108-FF7FD41F40E3}"/>
    <cellStyle name="Output 4 5 2 11" xfId="41437" xr:uid="{10D97AA9-E693-425C-8C92-68EF097B8209}"/>
    <cellStyle name="Output 4 5 2 11 2" xfId="41438" xr:uid="{497100F3-18B6-4650-880A-6694DB367048}"/>
    <cellStyle name="Output 4 5 2 11 2 2" xfId="41439" xr:uid="{721F8EC9-4D51-4F19-9B63-37D295BCAC25}"/>
    <cellStyle name="Output 4 5 2 11 3" xfId="41440" xr:uid="{FF6543F5-1E79-46AD-A10A-FF4CF01121DA}"/>
    <cellStyle name="Output 4 5 2 12" xfId="41441" xr:uid="{34DB3BA0-B81F-426B-B04C-122AF5A91437}"/>
    <cellStyle name="Output 4 5 2 12 2" xfId="41442" xr:uid="{6C8EDE7C-53C8-4B95-A9CE-5A935F12A98B}"/>
    <cellStyle name="Output 4 5 2 12 2 2" xfId="41443" xr:uid="{1578CBDC-3F20-4429-85FD-55BF729994E7}"/>
    <cellStyle name="Output 4 5 2 12 3" xfId="41444" xr:uid="{6A39B494-FFD5-4E0D-9463-61925F289141}"/>
    <cellStyle name="Output 4 5 2 13" xfId="41445" xr:uid="{2B7E2D2D-C5EA-4ECB-8C7F-BD0CDAD6C977}"/>
    <cellStyle name="Output 4 5 2 13 2" xfId="41446" xr:uid="{67A01392-9110-4A09-888E-25A5484248AC}"/>
    <cellStyle name="Output 4 5 2 13 2 2" xfId="41447" xr:uid="{9F75CF0A-1BB3-42E8-97E6-0BD504B159EC}"/>
    <cellStyle name="Output 4 5 2 13 3" xfId="41448" xr:uid="{720AB077-5D54-4C49-A212-7AF02A4882AE}"/>
    <cellStyle name="Output 4 5 2 14" xfId="41449" xr:uid="{EEB0D2E2-5F2D-4DAC-AE65-3608D41AA65D}"/>
    <cellStyle name="Output 4 5 2 14 2" xfId="41450" xr:uid="{6AFB1847-489A-43AE-B2DA-C87BFEAF0BFC}"/>
    <cellStyle name="Output 4 5 2 14 2 2" xfId="41451" xr:uid="{9C560B82-2EA1-4547-8EB7-51B2BC270C75}"/>
    <cellStyle name="Output 4 5 2 14 3" xfId="41452" xr:uid="{812AABCF-A617-4FC7-8E80-57BCBD0C07EA}"/>
    <cellStyle name="Output 4 5 2 15" xfId="41453" xr:uid="{EA4C0D30-FD0A-4E9F-BE3A-DB834F2564F1}"/>
    <cellStyle name="Output 4 5 2 15 2" xfId="41454" xr:uid="{7844BB06-1281-4873-8ADB-96328A5BEF03}"/>
    <cellStyle name="Output 4 5 2 15 2 2" xfId="41455" xr:uid="{B3365891-3258-44DF-AB93-A2356B0F6032}"/>
    <cellStyle name="Output 4 5 2 15 3" xfId="41456" xr:uid="{EE6831F1-E9EA-48E1-B12D-78F34DABBDB5}"/>
    <cellStyle name="Output 4 5 2 16" xfId="41457" xr:uid="{9DB129A8-18B2-4E69-8840-D91442814637}"/>
    <cellStyle name="Output 4 5 2 16 2" xfId="41458" xr:uid="{4F31E262-1E9A-4F76-9EDC-49760DD4A986}"/>
    <cellStyle name="Output 4 5 2 16 2 2" xfId="41459" xr:uid="{F7DB73E8-0672-42C1-9793-922ED270D9F2}"/>
    <cellStyle name="Output 4 5 2 16 3" xfId="41460" xr:uid="{26BA4AF7-0890-4A06-B986-2AFF25BB71BB}"/>
    <cellStyle name="Output 4 5 2 17" xfId="41461" xr:uid="{49720012-BC16-4D98-8C99-ED6C4E89A957}"/>
    <cellStyle name="Output 4 5 2 17 2" xfId="41462" xr:uid="{D2DC758B-DE42-4DE6-9967-AE985854E5B2}"/>
    <cellStyle name="Output 4 5 2 17 2 2" xfId="41463" xr:uid="{BA7F31AA-6AB0-46CB-AA4C-24A21C29E45E}"/>
    <cellStyle name="Output 4 5 2 17 3" xfId="41464" xr:uid="{CB51151F-2E4D-426D-9333-E2D3B5700799}"/>
    <cellStyle name="Output 4 5 2 18" xfId="41465" xr:uid="{5BF3B3AF-02FE-46D6-92B1-BD6516C93C2E}"/>
    <cellStyle name="Output 4 5 2 18 2" xfId="41466" xr:uid="{D9F83472-5F54-4541-8BB1-7C6C6BF56A5D}"/>
    <cellStyle name="Output 4 5 2 18 2 2" xfId="41467" xr:uid="{8BB845DB-97AE-413A-9109-41091D056A61}"/>
    <cellStyle name="Output 4 5 2 18 3" xfId="41468" xr:uid="{120A3A85-ED63-4342-BAC7-A1969E554959}"/>
    <cellStyle name="Output 4 5 2 19" xfId="41469" xr:uid="{E7A3045C-0356-4DE3-8720-9ECABD91BB68}"/>
    <cellStyle name="Output 4 5 2 19 2" xfId="41470" xr:uid="{25F82C2C-010A-45D0-B961-3738F8B15BA7}"/>
    <cellStyle name="Output 4 5 2 19 2 2" xfId="41471" xr:uid="{BA64EB9D-4FB9-4A77-8457-1604D042CE58}"/>
    <cellStyle name="Output 4 5 2 19 3" xfId="41472" xr:uid="{A41645B4-6FE1-40A4-B830-A92C6BC2F599}"/>
    <cellStyle name="Output 4 5 2 2" xfId="41473" xr:uid="{91F54524-5351-45FA-A78C-D244426E4528}"/>
    <cellStyle name="Output 4 5 2 2 2" xfId="41474" xr:uid="{6DAD4844-B213-4A79-A386-C58FB8CD0CF7}"/>
    <cellStyle name="Output 4 5 2 2 2 2" xfId="41475" xr:uid="{249B2F95-6B6F-48FE-B0D6-6C45C9AEE887}"/>
    <cellStyle name="Output 4 5 2 2 2 3" xfId="41476" xr:uid="{6BB27131-B48E-47B5-A4A6-CD2CCB6E75DA}"/>
    <cellStyle name="Output 4 5 2 2 3" xfId="41477" xr:uid="{7506F30C-050E-4FBD-A244-5EED064F376D}"/>
    <cellStyle name="Output 4 5 2 2 3 2" xfId="41478" xr:uid="{8B34DD75-7EE6-404A-B12B-3FE19D987810}"/>
    <cellStyle name="Output 4 5 2 2 4" xfId="41479" xr:uid="{10AD864C-62C4-4B9B-BD54-D69B43087C1C}"/>
    <cellStyle name="Output 4 5 2 20" xfId="41480" xr:uid="{DED38D15-4498-44AA-AD28-37C7A732557E}"/>
    <cellStyle name="Output 4 5 2 20 2" xfId="41481" xr:uid="{1304D7E3-34DE-4A2C-9CF1-A1F5BE534C9C}"/>
    <cellStyle name="Output 4 5 2 20 2 2" xfId="41482" xr:uid="{8969CD2C-A2FF-4504-896F-1511501D872F}"/>
    <cellStyle name="Output 4 5 2 20 3" xfId="41483" xr:uid="{5DB6C779-69F1-4FB0-9CE7-D7D891910D31}"/>
    <cellStyle name="Output 4 5 2 21" xfId="41484" xr:uid="{813A7B3E-B953-4BD2-AFE6-799C9AD5C8CA}"/>
    <cellStyle name="Output 4 5 2 21 2" xfId="41485" xr:uid="{9EB520CE-F2E4-4B4B-9643-9A2E495AC728}"/>
    <cellStyle name="Output 4 5 2 22" xfId="41486" xr:uid="{0AC9F893-7DD0-492D-86C8-00812144C8AC}"/>
    <cellStyle name="Output 4 5 2 23" xfId="41487" xr:uid="{705DD7BD-C532-47AC-B0CC-34E15E99B89A}"/>
    <cellStyle name="Output 4 5 2 3" xfId="41488" xr:uid="{61C6B170-D2BF-4F88-9763-2B831A57A28A}"/>
    <cellStyle name="Output 4 5 2 3 2" xfId="41489" xr:uid="{34312C6E-1BF6-4D17-8CED-861252314B49}"/>
    <cellStyle name="Output 4 5 2 3 2 2" xfId="41490" xr:uid="{85A6F452-5EBF-4F5F-A8C5-2DCEBC566597}"/>
    <cellStyle name="Output 4 5 2 3 3" xfId="41491" xr:uid="{6EB4E060-88E0-41E4-B22C-93E74FAD4DA5}"/>
    <cellStyle name="Output 4 5 2 3 4" xfId="41492" xr:uid="{777E8DBB-78D8-4249-99F2-E34FF9838076}"/>
    <cellStyle name="Output 4 5 2 4" xfId="41493" xr:uid="{02224A2C-767F-4B8E-BDEF-F564525AF041}"/>
    <cellStyle name="Output 4 5 2 4 2" xfId="41494" xr:uid="{133B54D3-2190-487D-8283-BA756617095B}"/>
    <cellStyle name="Output 4 5 2 4 2 2" xfId="41495" xr:uid="{7066DC21-DF37-4933-A989-EF7BEB450014}"/>
    <cellStyle name="Output 4 5 2 4 3" xfId="41496" xr:uid="{085F0017-EED3-405C-8642-F5A57C7313D2}"/>
    <cellStyle name="Output 4 5 2 4 4" xfId="41497" xr:uid="{9A0FF169-4D24-4A60-B944-B8C85601B62F}"/>
    <cellStyle name="Output 4 5 2 5" xfId="41498" xr:uid="{7B7A6BF3-77AA-40DC-A3F3-0612BD276B06}"/>
    <cellStyle name="Output 4 5 2 5 2" xfId="41499" xr:uid="{4FB0ABD5-45D7-4A53-8578-F8BC85B2AC53}"/>
    <cellStyle name="Output 4 5 2 5 2 2" xfId="41500" xr:uid="{97541217-EA5A-4F09-9CD8-D0FA7D8491A2}"/>
    <cellStyle name="Output 4 5 2 5 3" xfId="41501" xr:uid="{12DDC45F-A6AF-4D4E-8D96-1FDF4AF42FC0}"/>
    <cellStyle name="Output 4 5 2 6" xfId="41502" xr:uid="{C2DE91C2-9DFD-4492-A8A9-EB06DED68FF0}"/>
    <cellStyle name="Output 4 5 2 6 2" xfId="41503" xr:uid="{E4E76C6B-E409-4CA3-988E-B6EC741E78B5}"/>
    <cellStyle name="Output 4 5 2 6 2 2" xfId="41504" xr:uid="{A954EF1E-9FE8-443E-AD97-4828A59E4D65}"/>
    <cellStyle name="Output 4 5 2 6 3" xfId="41505" xr:uid="{8C255D8A-C9CD-452D-8A8C-AC7ABD3C5795}"/>
    <cellStyle name="Output 4 5 2 7" xfId="41506" xr:uid="{D9AA02AB-4747-4B48-92D5-725561A6FFF0}"/>
    <cellStyle name="Output 4 5 2 7 2" xfId="41507" xr:uid="{8488D6D6-B836-4690-80BB-0CF1B42B6AD1}"/>
    <cellStyle name="Output 4 5 2 7 2 2" xfId="41508" xr:uid="{630DE504-57FD-4D8C-A1D2-05EA033A72A6}"/>
    <cellStyle name="Output 4 5 2 7 3" xfId="41509" xr:uid="{163196ED-82AC-4CA1-8226-18CCD52B8284}"/>
    <cellStyle name="Output 4 5 2 8" xfId="41510" xr:uid="{CBF0B7EE-144C-4F43-A321-528C0202D1D2}"/>
    <cellStyle name="Output 4 5 2 8 2" xfId="41511" xr:uid="{D8721B69-FAB2-43AC-9024-3D1FB887BF7E}"/>
    <cellStyle name="Output 4 5 2 8 2 2" xfId="41512" xr:uid="{2C234239-D040-48EF-955A-EB3006566B6B}"/>
    <cellStyle name="Output 4 5 2 8 3" xfId="41513" xr:uid="{84D7CB21-5D0B-4226-B257-FD34BEB6A3F9}"/>
    <cellStyle name="Output 4 5 2 9" xfId="41514" xr:uid="{2E9D0C9C-043A-4F6C-8FFE-8B19B2247883}"/>
    <cellStyle name="Output 4 5 2 9 2" xfId="41515" xr:uid="{18CADD55-A613-4DB4-8F7A-346425C43E24}"/>
    <cellStyle name="Output 4 5 2 9 2 2" xfId="41516" xr:uid="{6EF6B1D4-849B-4244-B8CD-E069B7BDD51D}"/>
    <cellStyle name="Output 4 5 2 9 3" xfId="41517" xr:uid="{9D0B97C8-97D5-47E1-A137-A0D9731CF26E}"/>
    <cellStyle name="Output 4 5 20" xfId="41518" xr:uid="{50F7D6B4-DC05-410F-8D87-BD08E8BD0A2F}"/>
    <cellStyle name="Output 4 5 20 2" xfId="41519" xr:uid="{37661614-1F8D-4460-A354-3E28122460F7}"/>
    <cellStyle name="Output 4 5 20 2 2" xfId="41520" xr:uid="{7D149620-A306-4B9A-8557-75605E9CE348}"/>
    <cellStyle name="Output 4 5 20 3" xfId="41521" xr:uid="{7C118EE0-5BB7-468A-8D32-C4D9E42257E0}"/>
    <cellStyle name="Output 4 5 21" xfId="41522" xr:uid="{321E2B7B-B581-4C23-A3AF-4084A9F85BDC}"/>
    <cellStyle name="Output 4 5 21 2" xfId="41523" xr:uid="{7F0C7070-45A3-4F3C-99DD-1DD4AAD65F57}"/>
    <cellStyle name="Output 4 5 21 2 2" xfId="41524" xr:uid="{7328CEB9-ED43-4A6B-967E-4A3A1E904EA5}"/>
    <cellStyle name="Output 4 5 21 3" xfId="41525" xr:uid="{36683B59-4E3D-4D4F-9416-B771635FD0A5}"/>
    <cellStyle name="Output 4 5 22" xfId="41526" xr:uid="{F2F23034-E730-4B65-B3D3-41DC6B2A7906}"/>
    <cellStyle name="Output 4 5 22 2" xfId="41527" xr:uid="{3BB61249-0764-4D6E-8225-7F65EEFBDD8C}"/>
    <cellStyle name="Output 4 5 23" xfId="41528" xr:uid="{C2E04D76-2767-415C-A62E-C589B237C627}"/>
    <cellStyle name="Output 4 5 24" xfId="41529" xr:uid="{21054514-6803-4866-9CE2-22175D06AD0A}"/>
    <cellStyle name="Output 4 5 3" xfId="41530" xr:uid="{C4AF7277-2245-4772-BD88-8F12EC5B477B}"/>
    <cellStyle name="Output 4 5 3 2" xfId="41531" xr:uid="{23696668-E1C9-444D-A340-FC190DA97E62}"/>
    <cellStyle name="Output 4 5 3 2 2" xfId="41532" xr:uid="{83CBAD2F-FE59-46B1-BF7D-D43244B17ED1}"/>
    <cellStyle name="Output 4 5 3 2 3" xfId="41533" xr:uid="{2FBCDC13-F2F3-4F8C-B5C7-EED227FB6EAD}"/>
    <cellStyle name="Output 4 5 3 3" xfId="41534" xr:uid="{C2621806-1555-4788-8E2E-E9BCE6BC8143}"/>
    <cellStyle name="Output 4 5 3 3 2" xfId="41535" xr:uid="{5A2A1703-72BB-4F85-A3B9-72E2B5D780AC}"/>
    <cellStyle name="Output 4 5 3 4" xfId="41536" xr:uid="{04ABACF8-3032-469D-A964-63C50EA9750C}"/>
    <cellStyle name="Output 4 5 4" xfId="41537" xr:uid="{DDA9F681-C5E5-4EC1-A010-594209867C03}"/>
    <cellStyle name="Output 4 5 4 2" xfId="41538" xr:uid="{C5DDE635-CC3B-4DCC-ACE3-C06104A41CA0}"/>
    <cellStyle name="Output 4 5 4 2 2" xfId="41539" xr:uid="{0659D3AD-530C-4D87-8E54-3175A5C3287F}"/>
    <cellStyle name="Output 4 5 4 3" xfId="41540" xr:uid="{3037E150-4C15-47A5-AF2B-514614A4F3AC}"/>
    <cellStyle name="Output 4 5 4 4" xfId="41541" xr:uid="{EC95D301-6E6B-402E-87A8-A22232B2269E}"/>
    <cellStyle name="Output 4 5 5" xfId="41542" xr:uid="{A4536639-B89E-4C97-A88C-1EDAD0DE41AE}"/>
    <cellStyle name="Output 4 5 5 2" xfId="41543" xr:uid="{EC06C553-62ED-4AE5-8C5E-BB74F790562D}"/>
    <cellStyle name="Output 4 5 5 2 2" xfId="41544" xr:uid="{05C3511D-EAAC-4105-9268-00EC5AC2BF5C}"/>
    <cellStyle name="Output 4 5 5 3" xfId="41545" xr:uid="{F5255EAA-F826-466D-BAF1-F606681752C1}"/>
    <cellStyle name="Output 4 5 5 4" xfId="41546" xr:uid="{E56BE3E1-7C19-4F93-B482-C40E8A54C49E}"/>
    <cellStyle name="Output 4 5 6" xfId="41547" xr:uid="{F9FD10CC-4569-4036-80A8-B9E450FE4276}"/>
    <cellStyle name="Output 4 5 6 2" xfId="41548" xr:uid="{9B6B6990-5A03-4499-8BF4-8C80EB928FAE}"/>
    <cellStyle name="Output 4 5 6 2 2" xfId="41549" xr:uid="{CBA25DE4-2D6C-467F-8229-9161BA7AC868}"/>
    <cellStyle name="Output 4 5 6 3" xfId="41550" xr:uid="{57B7F744-91C8-4B95-B8B7-84A0E64A8FFE}"/>
    <cellStyle name="Output 4 5 7" xfId="41551" xr:uid="{1F2FB351-1004-4F26-B43F-2A60F493C9AB}"/>
    <cellStyle name="Output 4 5 7 2" xfId="41552" xr:uid="{734C0DC8-C9D2-4D42-AD90-5EB4AC8C629D}"/>
    <cellStyle name="Output 4 5 7 2 2" xfId="41553" xr:uid="{FE4983D0-7D0F-4DF0-A88F-33D0C90A0183}"/>
    <cellStyle name="Output 4 5 7 3" xfId="41554" xr:uid="{1778A14C-CE0E-45C3-86EE-277BEE971CCF}"/>
    <cellStyle name="Output 4 5 8" xfId="41555" xr:uid="{3EA5DD89-6234-470A-B484-A161DD7A0A4C}"/>
    <cellStyle name="Output 4 5 8 2" xfId="41556" xr:uid="{453ACC1F-1A2C-47B5-8619-88CC1FD2AB15}"/>
    <cellStyle name="Output 4 5 8 2 2" xfId="41557" xr:uid="{96E58F7D-7C85-4FD9-9804-4953DED89DE0}"/>
    <cellStyle name="Output 4 5 8 3" xfId="41558" xr:uid="{DD3B8376-B58D-4FE5-8A0B-6144FC99CF84}"/>
    <cellStyle name="Output 4 5 9" xfId="41559" xr:uid="{1869C03A-21EC-44AF-AC88-1DD983D6F8B5}"/>
    <cellStyle name="Output 4 5 9 2" xfId="41560" xr:uid="{AA68CEB8-9517-4AD6-8D6B-2CC7BE6383B7}"/>
    <cellStyle name="Output 4 5 9 2 2" xfId="41561" xr:uid="{810C6A6B-7841-48E0-8B87-9AE0D06A4E35}"/>
    <cellStyle name="Output 4 5 9 3" xfId="41562" xr:uid="{56AD94D3-82F5-4ABF-9B1C-9887B77FC1E3}"/>
    <cellStyle name="Output 4 6" xfId="41563" xr:uid="{E9D23D2A-9775-46B4-A26B-6B639178BB4B}"/>
    <cellStyle name="Output 4 6 10" xfId="41564" xr:uid="{C8527C62-F7D1-4274-AD01-F08F425CAFE3}"/>
    <cellStyle name="Output 4 6 10 2" xfId="41565" xr:uid="{CF7BC126-0690-4ACF-B2E2-944EE4C94A5B}"/>
    <cellStyle name="Output 4 6 10 2 2" xfId="41566" xr:uid="{FCAE5D55-F0AA-4214-93AE-2E8DA985636C}"/>
    <cellStyle name="Output 4 6 10 3" xfId="41567" xr:uid="{2F9854E7-D3C2-4F5C-9473-AECB9D3E31A0}"/>
    <cellStyle name="Output 4 6 11" xfId="41568" xr:uid="{4B6D5E76-E6E9-4AD0-A5B2-AA884BDF0818}"/>
    <cellStyle name="Output 4 6 11 2" xfId="41569" xr:uid="{07B35700-3647-43AF-AD3A-561B83581ED8}"/>
    <cellStyle name="Output 4 6 11 2 2" xfId="41570" xr:uid="{EA13D11F-3C11-41AE-ACC3-3A2B40874BB4}"/>
    <cellStyle name="Output 4 6 11 3" xfId="41571" xr:uid="{A79BAAB2-213E-4E23-9044-482E0177FF64}"/>
    <cellStyle name="Output 4 6 12" xfId="41572" xr:uid="{B0BA041C-C1BA-48CF-BDF4-9A9378DC5DE2}"/>
    <cellStyle name="Output 4 6 12 2" xfId="41573" xr:uid="{7F904F71-DFFE-4F32-A925-ADF16F0B8F97}"/>
    <cellStyle name="Output 4 6 12 2 2" xfId="41574" xr:uid="{33CC22F4-24EB-4155-B260-08ABC8304F17}"/>
    <cellStyle name="Output 4 6 12 3" xfId="41575" xr:uid="{E7562ED4-9714-4995-A4B3-2A253D984A49}"/>
    <cellStyle name="Output 4 6 13" xfId="41576" xr:uid="{41C89C41-92D9-4AD9-BA1C-8171FCB94075}"/>
    <cellStyle name="Output 4 6 13 2" xfId="41577" xr:uid="{A3AF1052-BC7F-480E-91BF-6E290F804532}"/>
    <cellStyle name="Output 4 6 13 2 2" xfId="41578" xr:uid="{4B0849FA-7140-4593-AE75-531124F32C8B}"/>
    <cellStyle name="Output 4 6 13 3" xfId="41579" xr:uid="{F33147D3-E0FC-4D8D-A1A1-C6330DE3993A}"/>
    <cellStyle name="Output 4 6 14" xfId="41580" xr:uid="{5D9325DD-264A-461B-98AF-275088283315}"/>
    <cellStyle name="Output 4 6 14 2" xfId="41581" xr:uid="{AC324889-C6F7-4DD1-9AE0-BEE56C5452DC}"/>
    <cellStyle name="Output 4 6 14 2 2" xfId="41582" xr:uid="{7189A9F2-BD3A-4E1A-A4CB-E613995022C4}"/>
    <cellStyle name="Output 4 6 14 3" xfId="41583" xr:uid="{7606DE46-6FA7-4595-95F5-752C12DD2051}"/>
    <cellStyle name="Output 4 6 15" xfId="41584" xr:uid="{F477CAF8-5FE5-44C9-887D-315D8F687470}"/>
    <cellStyle name="Output 4 6 15 2" xfId="41585" xr:uid="{F545A681-6C26-471D-A445-1626EC9B4440}"/>
    <cellStyle name="Output 4 6 15 2 2" xfId="41586" xr:uid="{8EBCA9E1-1B0E-4BCA-9BCA-C923F9FCDA15}"/>
    <cellStyle name="Output 4 6 15 3" xfId="41587" xr:uid="{8012246A-9586-444C-A500-4804FD28803D}"/>
    <cellStyle name="Output 4 6 16" xfId="41588" xr:uid="{6B05BE75-B7C4-41D2-AF19-777B835189FF}"/>
    <cellStyle name="Output 4 6 16 2" xfId="41589" xr:uid="{C62EADA1-3951-46EA-84BD-A8025998CEE2}"/>
    <cellStyle name="Output 4 6 16 2 2" xfId="41590" xr:uid="{2090EC4D-B5BC-48F9-BD04-1E218C34884D}"/>
    <cellStyle name="Output 4 6 16 3" xfId="41591" xr:uid="{A9A6E746-44EE-4957-A35C-AB1B7DE720DA}"/>
    <cellStyle name="Output 4 6 17" xfId="41592" xr:uid="{98F4C47B-376F-4C39-BC07-BB07E649087F}"/>
    <cellStyle name="Output 4 6 17 2" xfId="41593" xr:uid="{7E096110-5395-4CD1-A348-B059E7999385}"/>
    <cellStyle name="Output 4 6 17 2 2" xfId="41594" xr:uid="{0612C742-50B6-4277-ACDF-5C162C575310}"/>
    <cellStyle name="Output 4 6 17 3" xfId="41595" xr:uid="{EB6FC3CC-9CF9-4245-92B6-A8C1A5818831}"/>
    <cellStyle name="Output 4 6 18" xfId="41596" xr:uid="{E246BBF7-D24D-4AC6-9689-7C96E43096C8}"/>
    <cellStyle name="Output 4 6 18 2" xfId="41597" xr:uid="{918A4A2F-F833-4F07-8AEE-01868EAD8E08}"/>
    <cellStyle name="Output 4 6 18 2 2" xfId="41598" xr:uid="{5C63D080-7A16-4975-B6F0-83C6B5781D9B}"/>
    <cellStyle name="Output 4 6 18 3" xfId="41599" xr:uid="{9DAD4CE4-780F-4DBE-A43A-8F2A351DEA24}"/>
    <cellStyle name="Output 4 6 19" xfId="41600" xr:uid="{7473D1CA-CDA4-40D1-BF93-A4FB0F1FE986}"/>
    <cellStyle name="Output 4 6 19 2" xfId="41601" xr:uid="{9AA69869-503C-41CA-BA75-3AAE1F8B45A2}"/>
    <cellStyle name="Output 4 6 19 2 2" xfId="41602" xr:uid="{6DA8B5EF-EC82-4A01-8700-DE6636C2589E}"/>
    <cellStyle name="Output 4 6 19 3" xfId="41603" xr:uid="{08FC06C0-ECB6-4DF8-8C14-0BEC35E43E02}"/>
    <cellStyle name="Output 4 6 2" xfId="41604" xr:uid="{57DBD444-B90A-4285-B683-FC960B6FD202}"/>
    <cellStyle name="Output 4 6 2 2" xfId="41605" xr:uid="{6E6F7049-495A-4504-ABB3-C248B8BEAD09}"/>
    <cellStyle name="Output 4 6 2 2 2" xfId="41606" xr:uid="{E8492A36-03FA-4FA3-AB2D-7D374D57B04B}"/>
    <cellStyle name="Output 4 6 2 2 3" xfId="41607" xr:uid="{C1C51D73-AB0D-47C0-ABE3-3161E0DC51EF}"/>
    <cellStyle name="Output 4 6 2 3" xfId="41608" xr:uid="{57A1B371-DF24-481A-AC62-38A6E6505EB0}"/>
    <cellStyle name="Output 4 6 2 3 2" xfId="41609" xr:uid="{EF9C052A-6571-438A-9E7D-8056AA802196}"/>
    <cellStyle name="Output 4 6 2 4" xfId="41610" xr:uid="{77DEFD68-B80F-40AD-A4FC-33F790C5DB42}"/>
    <cellStyle name="Output 4 6 20" xfId="41611" xr:uid="{C0E3D3D0-5168-4630-A5EE-85EF69F13C2C}"/>
    <cellStyle name="Output 4 6 20 2" xfId="41612" xr:uid="{554BB4DE-240A-45E9-AA1F-A76157175D45}"/>
    <cellStyle name="Output 4 6 20 2 2" xfId="41613" xr:uid="{83CE38C1-3057-4E7C-9D3B-8E454B7228B0}"/>
    <cellStyle name="Output 4 6 20 3" xfId="41614" xr:uid="{CBCE9AD0-ABAF-4654-9F8F-25F27DA54FA7}"/>
    <cellStyle name="Output 4 6 21" xfId="41615" xr:uid="{A6CCA65F-7B72-49E3-934B-340CD3F24147}"/>
    <cellStyle name="Output 4 6 21 2" xfId="41616" xr:uid="{D52ACB7B-79A0-4D71-BD6D-3C7FD08FBD1F}"/>
    <cellStyle name="Output 4 6 22" xfId="41617" xr:uid="{596E9088-C2AC-4BA3-B499-A5B79B4ED395}"/>
    <cellStyle name="Output 4 6 23" xfId="41618" xr:uid="{7B55EB6B-2169-4DD8-B919-CBC56D3D3870}"/>
    <cellStyle name="Output 4 6 3" xfId="41619" xr:uid="{C1B7B32E-ABE9-4CD7-9918-D1C4E5448FFB}"/>
    <cellStyle name="Output 4 6 3 2" xfId="41620" xr:uid="{EF22BE1B-585D-4192-B9B4-BB11D5906417}"/>
    <cellStyle name="Output 4 6 3 2 2" xfId="41621" xr:uid="{538E14AE-4125-42A6-A87B-B00287004DF0}"/>
    <cellStyle name="Output 4 6 3 3" xfId="41622" xr:uid="{E347E8E8-6622-4CBD-B321-A9BB7CB68EC1}"/>
    <cellStyle name="Output 4 6 3 4" xfId="41623" xr:uid="{43C9BAAC-4C9F-47BF-B4D5-7160460B1634}"/>
    <cellStyle name="Output 4 6 4" xfId="41624" xr:uid="{5DACE446-BEF4-4709-8EC7-A5C778EB5936}"/>
    <cellStyle name="Output 4 6 4 2" xfId="41625" xr:uid="{2850950C-1B94-469F-948D-035E4459125F}"/>
    <cellStyle name="Output 4 6 4 2 2" xfId="41626" xr:uid="{E074AE18-ACB4-4C6D-A903-307B96C4E250}"/>
    <cellStyle name="Output 4 6 4 3" xfId="41627" xr:uid="{7C63A371-5DD5-4ACC-855E-2D83175C54E8}"/>
    <cellStyle name="Output 4 6 4 4" xfId="41628" xr:uid="{D79416F0-11F7-4F34-BACD-5912492AA6C1}"/>
    <cellStyle name="Output 4 6 5" xfId="41629" xr:uid="{F0CCB12D-9ABB-4AA6-B838-24B98E5DD2AB}"/>
    <cellStyle name="Output 4 6 5 2" xfId="41630" xr:uid="{7CDF7F24-3178-49E1-A4D2-DEA2C251DE51}"/>
    <cellStyle name="Output 4 6 5 2 2" xfId="41631" xr:uid="{A350E01E-5DD2-4F68-ADCA-A2CCBBA74FBB}"/>
    <cellStyle name="Output 4 6 5 3" xfId="41632" xr:uid="{A5E63E2F-731B-46A4-8FBF-6D2CF3C0073D}"/>
    <cellStyle name="Output 4 6 6" xfId="41633" xr:uid="{D08268D4-586F-4284-8686-28DBC8E2C9D0}"/>
    <cellStyle name="Output 4 6 6 2" xfId="41634" xr:uid="{B2DB1543-F1A3-48EF-BABD-694DD13BFC42}"/>
    <cellStyle name="Output 4 6 6 2 2" xfId="41635" xr:uid="{B912B462-C0CA-43C6-ACC3-0C7A2C2962EC}"/>
    <cellStyle name="Output 4 6 6 3" xfId="41636" xr:uid="{49CC3FD8-7763-4086-AC9E-5A5A13ADBC64}"/>
    <cellStyle name="Output 4 6 7" xfId="41637" xr:uid="{2E82B84A-FC75-4BC2-8BA7-3E131917D658}"/>
    <cellStyle name="Output 4 6 7 2" xfId="41638" xr:uid="{01BE3562-2C62-472B-B959-5CC77318812A}"/>
    <cellStyle name="Output 4 6 7 2 2" xfId="41639" xr:uid="{4D9169DD-5CB4-4836-8BFD-5FF46C9AD2B5}"/>
    <cellStyle name="Output 4 6 7 3" xfId="41640" xr:uid="{BBBA00CD-C18B-47E4-9CF0-2506BAC865D6}"/>
    <cellStyle name="Output 4 6 8" xfId="41641" xr:uid="{29A47816-6F07-495A-83EF-5308F7FEF2E7}"/>
    <cellStyle name="Output 4 6 8 2" xfId="41642" xr:uid="{C21937F6-81A0-4F5B-802B-31EC0FFD3E12}"/>
    <cellStyle name="Output 4 6 8 2 2" xfId="41643" xr:uid="{97B53D07-FF86-4A07-94FF-27A1BAEA6617}"/>
    <cellStyle name="Output 4 6 8 3" xfId="41644" xr:uid="{AE5B02C5-C6BE-4238-9937-83BD87B343DD}"/>
    <cellStyle name="Output 4 6 9" xfId="41645" xr:uid="{0E2F2DB4-2990-4618-B5A2-07060383841E}"/>
    <cellStyle name="Output 4 6 9 2" xfId="41646" xr:uid="{EED17EEE-6599-44B3-A3C8-B2E05BFBCC76}"/>
    <cellStyle name="Output 4 6 9 2 2" xfId="41647" xr:uid="{BA372C7F-A602-489F-9EC5-A30BD8B55F1A}"/>
    <cellStyle name="Output 4 6 9 3" xfId="41648" xr:uid="{CEE2BBC5-E749-42BE-B4EA-1F4DCFFD65D3}"/>
    <cellStyle name="Output 4 7" xfId="41649" xr:uid="{3A30BF7D-D2B1-4307-9840-B2C7FC270406}"/>
    <cellStyle name="Output 4 7 2" xfId="41650" xr:uid="{7FA72656-D5CE-44A4-8439-AA6E7787631B}"/>
    <cellStyle name="Output 4 7 2 2" xfId="41651" xr:uid="{EC1C02E4-0712-4E08-9AA8-F0EF29072D4F}"/>
    <cellStyle name="Output 4 7 2 3" xfId="41652" xr:uid="{79CA0DEC-CBB4-47FD-89D6-E731C24247B6}"/>
    <cellStyle name="Output 4 7 3" xfId="41653" xr:uid="{564354BB-971D-434B-83C4-92EC6F717582}"/>
    <cellStyle name="Output 4 7 3 2" xfId="41654" xr:uid="{AA5B15BE-85AB-4304-A114-E06A00323A38}"/>
    <cellStyle name="Output 4 7 4" xfId="41655" xr:uid="{0ACDB268-020D-4465-8C00-ED7B3A75CC5C}"/>
    <cellStyle name="Output 4 8" xfId="41656" xr:uid="{6A32FDD1-CC48-4E56-A29E-9067515B9E5D}"/>
    <cellStyle name="Output 4 8 2" xfId="41657" xr:uid="{82C47888-4BBD-44A5-B07C-A2D2210484D8}"/>
    <cellStyle name="Output 4 8 2 2" xfId="41658" xr:uid="{03AF5D53-F06C-4B1A-A300-00FAFB87B035}"/>
    <cellStyle name="Output 4 8 2 3" xfId="41659" xr:uid="{A99BC18E-C7B4-4CAD-8F91-FE3312DFC1A1}"/>
    <cellStyle name="Output 4 8 3" xfId="41660" xr:uid="{F1278B67-AC57-49B9-A0F4-4BA5879BCFFA}"/>
    <cellStyle name="Output 4 8 4" xfId="41661" xr:uid="{E1C4369C-3CB3-4280-851F-1460750A5EAD}"/>
    <cellStyle name="Output 4 9" xfId="41662" xr:uid="{14803BAD-7AC2-4586-82B9-21E3BCDF8FEF}"/>
    <cellStyle name="Output 4 9 2" xfId="41663" xr:uid="{C93937F2-AA04-4CC1-B325-F3A1C4037832}"/>
    <cellStyle name="Output 4 9 2 2" xfId="41664" xr:uid="{0F319BAC-BAA9-4A7E-B34A-EBBEC53B2F1A}"/>
    <cellStyle name="Output 4 9 3" xfId="41665" xr:uid="{86161D94-84EE-4B47-B4AD-F9C0ABB9D89B}"/>
    <cellStyle name="Output 4 9 4" xfId="41666" xr:uid="{BCDB8B57-E700-4A31-A901-43F82CD4E3AB}"/>
    <cellStyle name="Output 5" xfId="41667" xr:uid="{D659405E-0005-40B3-A5A5-A36BBDE864A5}"/>
    <cellStyle name="Output 5 10" xfId="41668" xr:uid="{72AED046-92B8-4431-BF11-FBE738C75E5E}"/>
    <cellStyle name="Output 5 10 2" xfId="41669" xr:uid="{A26EBDF4-790F-436C-8167-0E1977237BA9}"/>
    <cellStyle name="Output 5 10 2 2" xfId="41670" xr:uid="{8AE37C19-4233-4E26-85F6-4C5C89D1311D}"/>
    <cellStyle name="Output 5 10 3" xfId="41671" xr:uid="{9C4C77B8-82B9-45CC-A8CC-94B7681B452A}"/>
    <cellStyle name="Output 5 11" xfId="41672" xr:uid="{BDCCC46A-EC69-4EDE-9A67-51312B07F141}"/>
    <cellStyle name="Output 5 11 2" xfId="41673" xr:uid="{F9F6AABA-C01F-4FC1-85A8-2CE0A34BE596}"/>
    <cellStyle name="Output 5 11 2 2" xfId="41674" xr:uid="{CA0F0C1C-FC4E-4489-8E16-9EB749120608}"/>
    <cellStyle name="Output 5 11 3" xfId="41675" xr:uid="{1631E16F-C20C-49C3-8C91-DFE28EFCC7C1}"/>
    <cellStyle name="Output 5 12" xfId="41676" xr:uid="{233280BD-C015-4DEB-B0D6-EFAFABE5621F}"/>
    <cellStyle name="Output 5 12 2" xfId="41677" xr:uid="{3698166C-B682-46D9-B1F4-D8FB226EB400}"/>
    <cellStyle name="Output 5 12 2 2" xfId="41678" xr:uid="{8EBC3932-D83A-4BEC-BEDA-758247AEEFC0}"/>
    <cellStyle name="Output 5 12 3" xfId="41679" xr:uid="{7B29D35F-1790-4DEF-8554-65C93CA5032E}"/>
    <cellStyle name="Output 5 13" xfId="41680" xr:uid="{9104D4D0-F672-4B66-829A-967FBC5E7F12}"/>
    <cellStyle name="Output 5 13 2" xfId="41681" xr:uid="{CB58E0D8-15F8-4737-86CD-D7CB66A568C8}"/>
    <cellStyle name="Output 5 13 2 2" xfId="41682" xr:uid="{AE417732-F0FB-421A-8EA2-C45DB1B3BA5E}"/>
    <cellStyle name="Output 5 13 3" xfId="41683" xr:uid="{5DAD198A-0227-4447-AD52-AC9C12F270B5}"/>
    <cellStyle name="Output 5 14" xfId="41684" xr:uid="{CCDCB6A7-D082-4423-8576-76ABF1F6574B}"/>
    <cellStyle name="Output 5 14 2" xfId="41685" xr:uid="{A557FB5B-E7B8-40DF-BD53-35C0244FB67F}"/>
    <cellStyle name="Output 5 14 2 2" xfId="41686" xr:uid="{FE751221-7ACF-4C3E-98B3-E92FC1B59478}"/>
    <cellStyle name="Output 5 14 3" xfId="41687" xr:uid="{F89B7DE3-0F68-415B-9B0A-242F40092D7C}"/>
    <cellStyle name="Output 5 15" xfId="41688" xr:uid="{3E5D9C72-69A0-4991-AA6F-D2BF51FD1EEF}"/>
    <cellStyle name="Output 5 15 2" xfId="41689" xr:uid="{0B14475B-6386-4F6A-A189-88A97319A956}"/>
    <cellStyle name="Output 5 15 2 2" xfId="41690" xr:uid="{2DE44A2D-583F-4841-8F45-AB4B29F464F5}"/>
    <cellStyle name="Output 5 15 3" xfId="41691" xr:uid="{1424E4D6-F77B-4844-931A-6483AC99064B}"/>
    <cellStyle name="Output 5 16" xfId="41692" xr:uid="{9B802BF6-9FBD-4787-9141-3A7C5E108C8B}"/>
    <cellStyle name="Output 5 16 2" xfId="41693" xr:uid="{ECF49011-1D7C-420F-8FDB-C4AC1F85D5CA}"/>
    <cellStyle name="Output 5 16 2 2" xfId="41694" xr:uid="{C694C4B7-B2A4-4B5B-8560-0F1B287CEE6A}"/>
    <cellStyle name="Output 5 16 3" xfId="41695" xr:uid="{BC48790E-A1E7-456C-B51B-F23D84DEC7C2}"/>
    <cellStyle name="Output 5 17" xfId="41696" xr:uid="{027EA265-9A46-4FAE-99C5-D83508E0052C}"/>
    <cellStyle name="Output 5 17 2" xfId="41697" xr:uid="{422AAB87-B4DE-4E4F-B949-70FC19C155E6}"/>
    <cellStyle name="Output 5 17 2 2" xfId="41698" xr:uid="{EFD6ED11-0F78-41A0-989B-3993E75E0724}"/>
    <cellStyle name="Output 5 17 3" xfId="41699" xr:uid="{024368AC-B234-4335-ACB0-FF155B1DEB94}"/>
    <cellStyle name="Output 5 18" xfId="41700" xr:uid="{B7DBDDBE-530A-493D-9720-9411160B80FD}"/>
    <cellStyle name="Output 5 18 2" xfId="41701" xr:uid="{A58D7CEF-B0C8-4C91-9333-FFFAE9F6B622}"/>
    <cellStyle name="Output 5 18 2 2" xfId="41702" xr:uid="{3EAE622E-DDDD-4733-8C06-2BDD281F778F}"/>
    <cellStyle name="Output 5 18 3" xfId="41703" xr:uid="{3EA7B7B2-5592-45C3-81FA-09F5B2FDA338}"/>
    <cellStyle name="Output 5 19" xfId="41704" xr:uid="{AE4FC87F-B606-41DA-A35E-BF3CDB2D649D}"/>
    <cellStyle name="Output 5 19 2" xfId="41705" xr:uid="{8709CBC4-C3A2-4DD7-96FA-4757898F622B}"/>
    <cellStyle name="Output 5 19 2 2" xfId="41706" xr:uid="{01D99D86-A1CE-4F29-93BB-37EB831BA208}"/>
    <cellStyle name="Output 5 19 3" xfId="41707" xr:uid="{CCBD4461-5D08-438F-9701-F9909BC773AF}"/>
    <cellStyle name="Output 5 2" xfId="41708" xr:uid="{81146C1E-AC89-429B-B048-3F8B6DFC3ECD}"/>
    <cellStyle name="Output 5 2 10" xfId="41709" xr:uid="{3BD32EEB-9D2A-4F81-A968-2A8DF885CC91}"/>
    <cellStyle name="Output 5 2 10 2" xfId="41710" xr:uid="{0C747DAC-D3E1-4EC0-8402-ED8257338FE7}"/>
    <cellStyle name="Output 5 2 10 2 2" xfId="41711" xr:uid="{34A8C3E6-B186-4E98-B5EE-EE82D5C6DD62}"/>
    <cellStyle name="Output 5 2 10 3" xfId="41712" xr:uid="{B14CD1B3-D1E8-4974-9BDD-92271271ABD8}"/>
    <cellStyle name="Output 5 2 11" xfId="41713" xr:uid="{A12BDDB4-163C-43FE-BD9C-50154DFFAFC1}"/>
    <cellStyle name="Output 5 2 11 2" xfId="41714" xr:uid="{F40F993F-193D-4ADB-975F-5AA7B7874570}"/>
    <cellStyle name="Output 5 2 11 2 2" xfId="41715" xr:uid="{3324253B-6BC7-4ECD-81EF-248A5DE7AF82}"/>
    <cellStyle name="Output 5 2 11 3" xfId="41716" xr:uid="{61A28580-9551-4868-BD92-4B740A3FCFBC}"/>
    <cellStyle name="Output 5 2 12" xfId="41717" xr:uid="{003D5604-9EE5-4FDD-9CB9-E582858EB153}"/>
    <cellStyle name="Output 5 2 12 2" xfId="41718" xr:uid="{FF5EA40C-3F81-40D1-BF39-5B8EDFBD427B}"/>
    <cellStyle name="Output 5 2 12 2 2" xfId="41719" xr:uid="{0A39563F-D6E9-416E-BC8B-0559138EE8A5}"/>
    <cellStyle name="Output 5 2 12 3" xfId="41720" xr:uid="{EFA96FBF-466E-4376-AAF2-2F8A7AF40947}"/>
    <cellStyle name="Output 5 2 13" xfId="41721" xr:uid="{C87C3D00-1614-43F3-8E2C-F46CF46D9033}"/>
    <cellStyle name="Output 5 2 13 2" xfId="41722" xr:uid="{6B7E3D07-B38E-42E1-BA7B-89DBBDDB68E0}"/>
    <cellStyle name="Output 5 2 13 2 2" xfId="41723" xr:uid="{3B138DC6-AEA4-44CB-946C-784F3B392356}"/>
    <cellStyle name="Output 5 2 13 3" xfId="41724" xr:uid="{1C4644E5-74F3-4EBB-A797-224DA2ECEE72}"/>
    <cellStyle name="Output 5 2 14" xfId="41725" xr:uid="{3B17EFE5-67F8-4070-B8C9-B4D6E44C198C}"/>
    <cellStyle name="Output 5 2 14 2" xfId="41726" xr:uid="{7802F41E-631A-4388-925C-9AF5C1CC0F23}"/>
    <cellStyle name="Output 5 2 14 2 2" xfId="41727" xr:uid="{1EA3D978-DE22-4594-B15E-645DE71DC205}"/>
    <cellStyle name="Output 5 2 14 3" xfId="41728" xr:uid="{72AB8775-5331-446A-B4C9-55140A866A5B}"/>
    <cellStyle name="Output 5 2 15" xfId="41729" xr:uid="{9493C9EF-2D22-449A-9178-B36D9D28971D}"/>
    <cellStyle name="Output 5 2 15 2" xfId="41730" xr:uid="{D98B144B-15D0-4782-BAFA-BABAD7F4E54A}"/>
    <cellStyle name="Output 5 2 15 2 2" xfId="41731" xr:uid="{7C34210D-610D-4C21-B8CE-9EBC2283A13F}"/>
    <cellStyle name="Output 5 2 15 3" xfId="41732" xr:uid="{0A7D8CE4-A853-4625-BEF3-CEE627B35FD7}"/>
    <cellStyle name="Output 5 2 16" xfId="41733" xr:uid="{F8C491B9-0425-41DB-AE58-486DCEADCAAB}"/>
    <cellStyle name="Output 5 2 16 2" xfId="41734" xr:uid="{24F24E3D-5873-4295-88E4-DEE6A78C3876}"/>
    <cellStyle name="Output 5 2 16 2 2" xfId="41735" xr:uid="{8B9E18A3-A662-4686-B3A7-448598919852}"/>
    <cellStyle name="Output 5 2 16 3" xfId="41736" xr:uid="{779E1E5F-0AB6-4EE6-BAB0-8A6980B9AA3C}"/>
    <cellStyle name="Output 5 2 17" xfId="41737" xr:uid="{09ECDFED-63E6-481E-803B-108CA71103BA}"/>
    <cellStyle name="Output 5 2 17 2" xfId="41738" xr:uid="{F78E557E-6170-40F4-880E-52E4A4418764}"/>
    <cellStyle name="Output 5 2 17 2 2" xfId="41739" xr:uid="{5BDD56F1-9C8F-48AA-BA8A-4F98BB5AB457}"/>
    <cellStyle name="Output 5 2 17 3" xfId="41740" xr:uid="{4A9C11C3-13D8-466B-94EA-A5CD5368CBEA}"/>
    <cellStyle name="Output 5 2 18" xfId="41741" xr:uid="{5F846BD9-5CFB-4D94-9712-23FCB67D1FD4}"/>
    <cellStyle name="Output 5 2 18 2" xfId="41742" xr:uid="{A1DEA6EB-4D94-4665-826D-2BC888BAABB9}"/>
    <cellStyle name="Output 5 2 18 2 2" xfId="41743" xr:uid="{9BD4B13F-CA5E-489C-A054-6C4B69655D02}"/>
    <cellStyle name="Output 5 2 18 3" xfId="41744" xr:uid="{38BC0943-D48D-4475-AE05-D625099EF1EF}"/>
    <cellStyle name="Output 5 2 19" xfId="41745" xr:uid="{889B9523-4FD0-4CD3-B9F9-1D5C13B504A1}"/>
    <cellStyle name="Output 5 2 19 2" xfId="41746" xr:uid="{468E9B65-F547-4147-9401-EF5D24A8EC61}"/>
    <cellStyle name="Output 5 2 19 2 2" xfId="41747" xr:uid="{D6A6D81C-0292-409A-A727-81A79E9BF799}"/>
    <cellStyle name="Output 5 2 19 3" xfId="41748" xr:uid="{8746F426-2993-4354-BAD0-40D7824D77F2}"/>
    <cellStyle name="Output 5 2 2" xfId="41749" xr:uid="{92E10053-1DDB-42D7-AA4B-010C1D562F16}"/>
    <cellStyle name="Output 5 2 2 10" xfId="41750" xr:uid="{969CF3C0-AF2B-4F80-86B8-07A271CF7681}"/>
    <cellStyle name="Output 5 2 2 10 2" xfId="41751" xr:uid="{3422518B-E519-4827-B64C-087658C9547B}"/>
    <cellStyle name="Output 5 2 2 10 2 2" xfId="41752" xr:uid="{81BEF698-BE57-470E-9324-1908B2E55F2D}"/>
    <cellStyle name="Output 5 2 2 10 3" xfId="41753" xr:uid="{EF819F69-EAE2-487A-8656-C15D65E23D57}"/>
    <cellStyle name="Output 5 2 2 11" xfId="41754" xr:uid="{63492908-F236-40D9-B793-94A340C2331B}"/>
    <cellStyle name="Output 5 2 2 11 2" xfId="41755" xr:uid="{078EDEE0-1EF0-4CFA-8002-F93EC948BFA7}"/>
    <cellStyle name="Output 5 2 2 11 2 2" xfId="41756" xr:uid="{E7F8C632-5053-47CD-A2D4-75A75FDBD0AF}"/>
    <cellStyle name="Output 5 2 2 11 3" xfId="41757" xr:uid="{C0C3372F-B0DE-4BF4-B714-9ECE25A26A31}"/>
    <cellStyle name="Output 5 2 2 12" xfId="41758" xr:uid="{958124E3-B40B-4085-B5B2-068F60B69C71}"/>
    <cellStyle name="Output 5 2 2 12 2" xfId="41759" xr:uid="{0452A832-FED5-41BC-9D5C-EB97C908FC2D}"/>
    <cellStyle name="Output 5 2 2 12 2 2" xfId="41760" xr:uid="{D04C36DE-B809-4719-AE19-FC6CCD3DE735}"/>
    <cellStyle name="Output 5 2 2 12 3" xfId="41761" xr:uid="{673931F2-C92C-499C-8350-2CB17A29176B}"/>
    <cellStyle name="Output 5 2 2 13" xfId="41762" xr:uid="{04FCCBA3-3A1A-430E-9BE3-23135DF9CBEF}"/>
    <cellStyle name="Output 5 2 2 13 2" xfId="41763" xr:uid="{5ED6D0DE-FDC7-4CCF-8725-ECBEA7FF2360}"/>
    <cellStyle name="Output 5 2 2 13 2 2" xfId="41764" xr:uid="{7012069A-53B8-43CB-840B-4903CEE7ABF1}"/>
    <cellStyle name="Output 5 2 2 13 3" xfId="41765" xr:uid="{9372401B-C232-4B57-9131-91136A535030}"/>
    <cellStyle name="Output 5 2 2 14" xfId="41766" xr:uid="{CAF24A88-9FE1-49AC-BBB7-094AB9EF84E1}"/>
    <cellStyle name="Output 5 2 2 14 2" xfId="41767" xr:uid="{51C2ABEB-FE14-4169-8072-425FCD979FE6}"/>
    <cellStyle name="Output 5 2 2 14 2 2" xfId="41768" xr:uid="{4302C3EA-D5E6-4335-B05D-3D0CA8E9F954}"/>
    <cellStyle name="Output 5 2 2 14 3" xfId="41769" xr:uid="{9D15C10F-398E-4F5B-9E58-FDD6A59C3835}"/>
    <cellStyle name="Output 5 2 2 15" xfId="41770" xr:uid="{7A53157D-193C-40BF-A7B0-706AD45A1101}"/>
    <cellStyle name="Output 5 2 2 15 2" xfId="41771" xr:uid="{B3F841AA-F41A-4735-9965-6C074F5B80FD}"/>
    <cellStyle name="Output 5 2 2 15 2 2" xfId="41772" xr:uid="{0E761D0A-DF2A-4FCA-A118-84CB84FE8E0D}"/>
    <cellStyle name="Output 5 2 2 15 3" xfId="41773" xr:uid="{00E46B0E-B591-43B6-A22E-B16581C443B9}"/>
    <cellStyle name="Output 5 2 2 16" xfId="41774" xr:uid="{EE0AF9D0-366F-49DC-AD1A-09B904AD30BB}"/>
    <cellStyle name="Output 5 2 2 16 2" xfId="41775" xr:uid="{F2EB1BC5-49F9-48A0-A45F-3FE9558CACFD}"/>
    <cellStyle name="Output 5 2 2 16 2 2" xfId="41776" xr:uid="{8120EA1D-AF7A-4E2F-87B4-C510A3B0CC86}"/>
    <cellStyle name="Output 5 2 2 16 3" xfId="41777" xr:uid="{DBF2BC14-7840-4BC9-B876-6BE2F8877833}"/>
    <cellStyle name="Output 5 2 2 17" xfId="41778" xr:uid="{C333DAE0-71A6-4436-B6D8-C7E135189D37}"/>
    <cellStyle name="Output 5 2 2 17 2" xfId="41779" xr:uid="{1096516C-46A3-44E4-AC5A-D303A98FA77E}"/>
    <cellStyle name="Output 5 2 2 17 2 2" xfId="41780" xr:uid="{A1049EA4-CF00-4EB1-842B-28C61ABE4BD9}"/>
    <cellStyle name="Output 5 2 2 17 3" xfId="41781" xr:uid="{89AAC0E7-1E31-4638-824A-C51CDBE2BE92}"/>
    <cellStyle name="Output 5 2 2 18" xfId="41782" xr:uid="{70A08D78-99C9-48F0-AB0C-1EED1935D527}"/>
    <cellStyle name="Output 5 2 2 18 2" xfId="41783" xr:uid="{85653776-C48F-4897-84CC-6A9B5C1D0CF7}"/>
    <cellStyle name="Output 5 2 2 19" xfId="41784" xr:uid="{EC8AB35E-75F5-439A-8FBC-DA4AD0B9F319}"/>
    <cellStyle name="Output 5 2 2 2" xfId="41785" xr:uid="{D93B9C80-EE7F-4A77-A106-D7C0CA7272D1}"/>
    <cellStyle name="Output 5 2 2 2 10" xfId="41786" xr:uid="{9D6C588F-7F5E-43A4-8316-983A38502CEA}"/>
    <cellStyle name="Output 5 2 2 2 10 2" xfId="41787" xr:uid="{3BAEFCD5-60C9-402C-936B-0F64B88834B9}"/>
    <cellStyle name="Output 5 2 2 2 10 2 2" xfId="41788" xr:uid="{37FD3458-3798-4F9A-A543-895598234ED5}"/>
    <cellStyle name="Output 5 2 2 2 10 3" xfId="41789" xr:uid="{D16B41E4-80A9-48D1-BAC0-F2DD24F9F5D7}"/>
    <cellStyle name="Output 5 2 2 2 11" xfId="41790" xr:uid="{E477A94A-32A7-487C-B416-2821EA43C342}"/>
    <cellStyle name="Output 5 2 2 2 11 2" xfId="41791" xr:uid="{D77CF79E-3813-4D5B-88FE-03CFBD23D976}"/>
    <cellStyle name="Output 5 2 2 2 11 2 2" xfId="41792" xr:uid="{C1123FB5-EE91-479B-B65D-7046EE2860AF}"/>
    <cellStyle name="Output 5 2 2 2 11 3" xfId="41793" xr:uid="{E56FE527-E0C2-4201-B60B-3FAF1C69870D}"/>
    <cellStyle name="Output 5 2 2 2 12" xfId="41794" xr:uid="{9F61E81D-EBD8-4A73-BCE2-77A6D33690E7}"/>
    <cellStyle name="Output 5 2 2 2 12 2" xfId="41795" xr:uid="{C7591BD4-D100-4A9D-9552-6FF7436B7094}"/>
    <cellStyle name="Output 5 2 2 2 12 2 2" xfId="41796" xr:uid="{9DFA8E17-744F-4849-9716-5BA517302A71}"/>
    <cellStyle name="Output 5 2 2 2 12 3" xfId="41797" xr:uid="{A5C1EDAB-7840-4F98-9698-D5DB36CCF9DE}"/>
    <cellStyle name="Output 5 2 2 2 13" xfId="41798" xr:uid="{D8D7675F-B94A-4494-8A74-46590C6BB68E}"/>
    <cellStyle name="Output 5 2 2 2 13 2" xfId="41799" xr:uid="{8554D285-218C-421E-B4D2-5B4BE01846E4}"/>
    <cellStyle name="Output 5 2 2 2 13 2 2" xfId="41800" xr:uid="{75C5E993-DF4D-4CF8-ABC5-1FB82373D0C0}"/>
    <cellStyle name="Output 5 2 2 2 13 3" xfId="41801" xr:uid="{9C583C84-F37D-4B7C-AF13-D69AE0F4178D}"/>
    <cellStyle name="Output 5 2 2 2 14" xfId="41802" xr:uid="{2C9F52F0-7BFB-42AB-ADE7-F716FB34587E}"/>
    <cellStyle name="Output 5 2 2 2 14 2" xfId="41803" xr:uid="{1362A779-1004-4D8F-BEC2-FE4AA3864788}"/>
    <cellStyle name="Output 5 2 2 2 14 2 2" xfId="41804" xr:uid="{335ECB5B-6BA4-42F8-A23B-89DBCBB0973F}"/>
    <cellStyle name="Output 5 2 2 2 14 3" xfId="41805" xr:uid="{895923AB-48E9-4D39-9EA8-42A598487103}"/>
    <cellStyle name="Output 5 2 2 2 15" xfId="41806" xr:uid="{C42A3876-8878-4CAB-8C4E-0139549C31DF}"/>
    <cellStyle name="Output 5 2 2 2 15 2" xfId="41807" xr:uid="{7074CD50-93FA-4C6F-A2A7-FF898F8B315E}"/>
    <cellStyle name="Output 5 2 2 2 15 2 2" xfId="41808" xr:uid="{181CAFA5-9474-4EDC-A77D-BAB2DA574589}"/>
    <cellStyle name="Output 5 2 2 2 15 3" xfId="41809" xr:uid="{F805B954-9F21-41B1-9A60-0AC2AE47D3BF}"/>
    <cellStyle name="Output 5 2 2 2 16" xfId="41810" xr:uid="{3E8A3108-0BF0-4209-A766-850A0ACFD5A9}"/>
    <cellStyle name="Output 5 2 2 2 16 2" xfId="41811" xr:uid="{60137CB1-7A47-4BE5-A147-2A8A432249C8}"/>
    <cellStyle name="Output 5 2 2 2 16 2 2" xfId="41812" xr:uid="{45B62357-66F6-4189-97C1-945556A9ECB7}"/>
    <cellStyle name="Output 5 2 2 2 16 3" xfId="41813" xr:uid="{1FAAFA05-D43B-4E94-B475-D48E0145F11A}"/>
    <cellStyle name="Output 5 2 2 2 17" xfId="41814" xr:uid="{4E6B8F99-EA50-42C0-B534-5FE087E74B0E}"/>
    <cellStyle name="Output 5 2 2 2 17 2" xfId="41815" xr:uid="{11B56109-39BD-4A02-B3CB-BC3B8BD1D667}"/>
    <cellStyle name="Output 5 2 2 2 17 2 2" xfId="41816" xr:uid="{DC81D620-BFC2-4DC6-92CD-665C4F5532B0}"/>
    <cellStyle name="Output 5 2 2 2 17 3" xfId="41817" xr:uid="{CF82880E-C37A-42BB-A974-3DD361C6F805}"/>
    <cellStyle name="Output 5 2 2 2 18" xfId="41818" xr:uid="{9A60B8C3-8F82-497D-AD60-9FC2EDD616B9}"/>
    <cellStyle name="Output 5 2 2 2 18 2" xfId="41819" xr:uid="{28CF9511-C808-4338-B7E5-CCA37E5DD94C}"/>
    <cellStyle name="Output 5 2 2 2 18 2 2" xfId="41820" xr:uid="{12C968F2-6F1E-4D93-BAD2-464F10B697AB}"/>
    <cellStyle name="Output 5 2 2 2 18 3" xfId="41821" xr:uid="{1FE03785-39BC-462D-A31E-CF32C92EA2AC}"/>
    <cellStyle name="Output 5 2 2 2 19" xfId="41822" xr:uid="{3ABE94C8-B99B-4D48-BF97-97835EFA391E}"/>
    <cellStyle name="Output 5 2 2 2 19 2" xfId="41823" xr:uid="{217703F8-799C-4EA6-8C4F-8F11DB82BE7C}"/>
    <cellStyle name="Output 5 2 2 2 19 2 2" xfId="41824" xr:uid="{2578A0CB-A620-4B60-955D-53CCA3981911}"/>
    <cellStyle name="Output 5 2 2 2 19 3" xfId="41825" xr:uid="{A596D65E-7B9B-4FEF-9CA0-21E55CF070D5}"/>
    <cellStyle name="Output 5 2 2 2 2" xfId="41826" xr:uid="{1BC7F629-5742-4A39-97B9-A85615331BE3}"/>
    <cellStyle name="Output 5 2 2 2 2 2" xfId="41827" xr:uid="{EAEA513F-0A8F-4CA9-9191-0BBB5D5B4B23}"/>
    <cellStyle name="Output 5 2 2 2 2 2 2" xfId="41828" xr:uid="{8268B6F3-F2D4-4B30-8B14-1B8532A8393E}"/>
    <cellStyle name="Output 5 2 2 2 2 2 3" xfId="41829" xr:uid="{9FF2D9F9-0352-4694-943D-222F34EF0FBD}"/>
    <cellStyle name="Output 5 2 2 2 2 3" xfId="41830" xr:uid="{5FC16808-749E-4860-9F5C-329281C9068E}"/>
    <cellStyle name="Output 5 2 2 2 2 3 2" xfId="41831" xr:uid="{0A124D08-4ED6-4623-81E1-A1DEE5626511}"/>
    <cellStyle name="Output 5 2 2 2 2 4" xfId="41832" xr:uid="{398EF53E-9D23-478C-A559-EFE71250D057}"/>
    <cellStyle name="Output 5 2 2 2 20" xfId="41833" xr:uid="{1AFCF2F6-688C-4CA6-BA1E-A631A5993A09}"/>
    <cellStyle name="Output 5 2 2 2 20 2" xfId="41834" xr:uid="{7027567E-24B0-4939-BC3A-7A15C44E9845}"/>
    <cellStyle name="Output 5 2 2 2 20 2 2" xfId="41835" xr:uid="{5730FF27-4B7E-4D93-AB01-7E12DB6F6BC3}"/>
    <cellStyle name="Output 5 2 2 2 20 3" xfId="41836" xr:uid="{415A683A-7874-45D5-9C8D-A36CE8623EC9}"/>
    <cellStyle name="Output 5 2 2 2 21" xfId="41837" xr:uid="{E30C0817-67CF-4EDD-A4AE-3375E9F1D1A4}"/>
    <cellStyle name="Output 5 2 2 2 21 2" xfId="41838" xr:uid="{890ECFC3-990C-4662-B9BF-4F7536D42DED}"/>
    <cellStyle name="Output 5 2 2 2 22" xfId="41839" xr:uid="{43D0BA80-8483-4312-93E5-631D525F9379}"/>
    <cellStyle name="Output 5 2 2 2 23" xfId="41840" xr:uid="{C6A1F4EE-057A-4863-821A-652DDD17C916}"/>
    <cellStyle name="Output 5 2 2 2 3" xfId="41841" xr:uid="{A6303422-B2D0-4C16-A861-EC9A1FA80AF7}"/>
    <cellStyle name="Output 5 2 2 2 3 2" xfId="41842" xr:uid="{0E3BDF23-C06D-4434-9C9D-164FB95DEABD}"/>
    <cellStyle name="Output 5 2 2 2 3 2 2" xfId="41843" xr:uid="{E2CBDDD2-5A46-4A81-B759-555E5E0986B2}"/>
    <cellStyle name="Output 5 2 2 2 3 3" xfId="41844" xr:uid="{BB2570C2-EBC2-49E8-A95C-2E17D4266C5F}"/>
    <cellStyle name="Output 5 2 2 2 3 4" xfId="41845" xr:uid="{01D6A249-D3A7-42B9-B031-83C89E53E3DF}"/>
    <cellStyle name="Output 5 2 2 2 4" xfId="41846" xr:uid="{27D8DFD7-950E-4EFE-8E26-4A2A5B6775F0}"/>
    <cellStyle name="Output 5 2 2 2 4 2" xfId="41847" xr:uid="{9F59CF9F-5CB5-42AA-80F5-A42DE27C6245}"/>
    <cellStyle name="Output 5 2 2 2 4 2 2" xfId="41848" xr:uid="{CEE6DE6E-FB97-4978-8A38-2CD7E3857746}"/>
    <cellStyle name="Output 5 2 2 2 4 3" xfId="41849" xr:uid="{12AD2B17-592C-43C7-A893-13AFD66B9B0C}"/>
    <cellStyle name="Output 5 2 2 2 4 4" xfId="41850" xr:uid="{1EBAC126-5382-4373-904A-F4C3BA49096B}"/>
    <cellStyle name="Output 5 2 2 2 5" xfId="41851" xr:uid="{DD63E0D7-6ECC-4A48-BD88-8EE47F63139F}"/>
    <cellStyle name="Output 5 2 2 2 5 2" xfId="41852" xr:uid="{2A45BFF5-E79F-4B59-927B-BC823D2DB98D}"/>
    <cellStyle name="Output 5 2 2 2 5 2 2" xfId="41853" xr:uid="{05AD86A5-1406-47A2-AAFD-260F049D1654}"/>
    <cellStyle name="Output 5 2 2 2 5 3" xfId="41854" xr:uid="{C6BB51F6-A9D7-47D0-ABA3-8058257DCCBE}"/>
    <cellStyle name="Output 5 2 2 2 6" xfId="41855" xr:uid="{F0F07BB2-C97A-4131-8923-0940EF75C65F}"/>
    <cellStyle name="Output 5 2 2 2 6 2" xfId="41856" xr:uid="{0B5EC792-AF3C-4FAC-A6A0-EAACE2C3377B}"/>
    <cellStyle name="Output 5 2 2 2 6 2 2" xfId="41857" xr:uid="{8FB4EA02-6F4A-47EE-9B04-CA1FDE41C510}"/>
    <cellStyle name="Output 5 2 2 2 6 3" xfId="41858" xr:uid="{67005ED9-1504-48FA-BDF5-03C2C0A63148}"/>
    <cellStyle name="Output 5 2 2 2 7" xfId="41859" xr:uid="{4244C6CA-7018-4B34-8644-924270ED1CD5}"/>
    <cellStyle name="Output 5 2 2 2 7 2" xfId="41860" xr:uid="{72FE66FF-77EF-46C9-89E8-9BFD2DE5E6BC}"/>
    <cellStyle name="Output 5 2 2 2 7 2 2" xfId="41861" xr:uid="{98B0DCA6-3D02-4AF8-9FF6-0C046A6F3116}"/>
    <cellStyle name="Output 5 2 2 2 7 3" xfId="41862" xr:uid="{0144C0D5-5885-4051-9AA4-B00AC56C5633}"/>
    <cellStyle name="Output 5 2 2 2 8" xfId="41863" xr:uid="{DBA3BB8F-B1B8-4D46-9633-D0E47AA1E5EF}"/>
    <cellStyle name="Output 5 2 2 2 8 2" xfId="41864" xr:uid="{CC619FAA-56BB-4F07-87D1-99957CB8B960}"/>
    <cellStyle name="Output 5 2 2 2 8 2 2" xfId="41865" xr:uid="{A58E567F-A269-4216-AB33-3D935C264D94}"/>
    <cellStyle name="Output 5 2 2 2 8 3" xfId="41866" xr:uid="{FF87CC75-3FDD-46DB-BC4A-770A764BDD08}"/>
    <cellStyle name="Output 5 2 2 2 9" xfId="41867" xr:uid="{2F50A88F-067A-48A7-8BC6-785890059B91}"/>
    <cellStyle name="Output 5 2 2 2 9 2" xfId="41868" xr:uid="{71860C9C-A1CE-4C35-A8DF-6D5A7BBA2877}"/>
    <cellStyle name="Output 5 2 2 2 9 2 2" xfId="41869" xr:uid="{1728FDA8-1370-47CB-9BBF-ADDDC4C0564B}"/>
    <cellStyle name="Output 5 2 2 2 9 3" xfId="41870" xr:uid="{998BA229-213C-404B-9F4E-7CADE2D622FF}"/>
    <cellStyle name="Output 5 2 2 20" xfId="41871" xr:uid="{9CEE4413-5279-4F47-BCFF-CE47028DB548}"/>
    <cellStyle name="Output 5 2 2 3" xfId="41872" xr:uid="{E1255F9B-29F5-4986-968B-1B20B4EFEB2A}"/>
    <cellStyle name="Output 5 2 2 3 2" xfId="41873" xr:uid="{F3A67332-4D90-4CBC-B6DE-982466C266D4}"/>
    <cellStyle name="Output 5 2 2 3 2 2" xfId="41874" xr:uid="{A26B46CA-52DD-4EA0-BC80-1B347B0D664B}"/>
    <cellStyle name="Output 5 2 2 3 2 3" xfId="41875" xr:uid="{8668EDE4-308C-4AEE-AB8D-E8219CC51284}"/>
    <cellStyle name="Output 5 2 2 3 3" xfId="41876" xr:uid="{789B90C1-37EF-439D-A377-7AABE5C80435}"/>
    <cellStyle name="Output 5 2 2 3 3 2" xfId="41877" xr:uid="{3F8B5D4D-1C27-46D6-85E6-2A5C7C3443DD}"/>
    <cellStyle name="Output 5 2 2 3 4" xfId="41878" xr:uid="{AE696DE4-D6C0-4558-BC06-59B1F4762EEC}"/>
    <cellStyle name="Output 5 2 2 4" xfId="41879" xr:uid="{108E33B2-1666-4DE5-BE41-C87EC2A28DD7}"/>
    <cellStyle name="Output 5 2 2 4 2" xfId="41880" xr:uid="{BBC664AE-3D06-4608-808C-097919655FAB}"/>
    <cellStyle name="Output 5 2 2 4 2 2" xfId="41881" xr:uid="{9B3C9ADC-62BE-4B62-8045-EC4F71575AC5}"/>
    <cellStyle name="Output 5 2 2 4 3" xfId="41882" xr:uid="{BF53B7CE-2B64-4FBE-A172-1B53CE575474}"/>
    <cellStyle name="Output 5 2 2 4 4" xfId="41883" xr:uid="{AB043D4A-5FD8-4A45-BD7C-0F8C50EC9615}"/>
    <cellStyle name="Output 5 2 2 5" xfId="41884" xr:uid="{BF37B304-E76C-42C1-9480-0A231E190522}"/>
    <cellStyle name="Output 5 2 2 5 2" xfId="41885" xr:uid="{84C37822-7F7F-415F-A889-B9863E51883C}"/>
    <cellStyle name="Output 5 2 2 5 2 2" xfId="41886" xr:uid="{11F2EB4B-AE27-4BFE-8BE3-BF7151A1C1A8}"/>
    <cellStyle name="Output 5 2 2 5 3" xfId="41887" xr:uid="{4AF56DC8-3BA5-4E47-BA3D-11AA7DC72135}"/>
    <cellStyle name="Output 5 2 2 5 4" xfId="41888" xr:uid="{76F6CED9-D6B4-4FB0-A61C-8CF998494B89}"/>
    <cellStyle name="Output 5 2 2 6" xfId="41889" xr:uid="{D2CB2A88-EDE5-4945-BA70-DD7A3646DE46}"/>
    <cellStyle name="Output 5 2 2 6 2" xfId="41890" xr:uid="{720B474D-0C8D-4DC6-AFC9-8562E54DFE1F}"/>
    <cellStyle name="Output 5 2 2 6 2 2" xfId="41891" xr:uid="{CA1598F5-A4BC-4696-93D3-A9B50E130E5A}"/>
    <cellStyle name="Output 5 2 2 6 3" xfId="41892" xr:uid="{589BD47C-445A-430F-95E3-869688398E12}"/>
    <cellStyle name="Output 5 2 2 7" xfId="41893" xr:uid="{995E9FDD-0F02-41D0-8B1F-2D62E82EF988}"/>
    <cellStyle name="Output 5 2 2 7 2" xfId="41894" xr:uid="{A2592B67-B10E-4AE5-B97B-24F25BE4C0B8}"/>
    <cellStyle name="Output 5 2 2 7 2 2" xfId="41895" xr:uid="{FD2D58CB-70A8-4398-99D2-A7658503CD18}"/>
    <cellStyle name="Output 5 2 2 7 3" xfId="41896" xr:uid="{49B832E1-6523-4F89-A7D1-317B70D8583A}"/>
    <cellStyle name="Output 5 2 2 8" xfId="41897" xr:uid="{8FADF858-FA16-46F7-8DAE-A8331B511FF6}"/>
    <cellStyle name="Output 5 2 2 8 2" xfId="41898" xr:uid="{7B358C26-59C6-467B-80F2-79A796C3E662}"/>
    <cellStyle name="Output 5 2 2 8 2 2" xfId="41899" xr:uid="{B1AD03B9-9124-4E28-9108-290A65DE9405}"/>
    <cellStyle name="Output 5 2 2 8 3" xfId="41900" xr:uid="{A51EDA59-FF4F-43E5-ADB7-C96EBFAC037F}"/>
    <cellStyle name="Output 5 2 2 9" xfId="41901" xr:uid="{0C928A13-C6AA-4F75-B8D4-F4D832C52141}"/>
    <cellStyle name="Output 5 2 2 9 2" xfId="41902" xr:uid="{5C926399-AAEE-45B3-96B0-D9A7CE7341EF}"/>
    <cellStyle name="Output 5 2 2 9 2 2" xfId="41903" xr:uid="{BF3FD798-61E1-405C-94C8-1E4576B1C9D3}"/>
    <cellStyle name="Output 5 2 2 9 3" xfId="41904" xr:uid="{484B55C7-5E62-4955-899A-687E87141629}"/>
    <cellStyle name="Output 5 2 20" xfId="41905" xr:uid="{F13D3256-913E-4414-A669-2A2809949FDA}"/>
    <cellStyle name="Output 5 2 20 2" xfId="41906" xr:uid="{09BBD9F8-CDF8-4109-BDD2-12F3E3FAF0A3}"/>
    <cellStyle name="Output 5 2 20 2 2" xfId="41907" xr:uid="{12A45C01-88D0-4B7C-B150-CAF2961C3ED5}"/>
    <cellStyle name="Output 5 2 20 3" xfId="41908" xr:uid="{1BB925F6-D558-4E7F-93F0-E70144CB7295}"/>
    <cellStyle name="Output 5 2 21" xfId="41909" xr:uid="{3E65FB4F-EE1F-40BC-9E23-8A087E8A9779}"/>
    <cellStyle name="Output 5 2 21 2" xfId="41910" xr:uid="{FE8D7DDA-EB09-43D8-B2D2-A4803807C52C}"/>
    <cellStyle name="Output 5 2 22" xfId="41911" xr:uid="{EA60DD0F-D1CA-4076-AEE4-E6C3B59D3F24}"/>
    <cellStyle name="Output 5 2 23" xfId="41912" xr:uid="{78854C60-E24D-4F9B-A54C-E8F5450D3D28}"/>
    <cellStyle name="Output 5 2 3" xfId="41913" xr:uid="{FE6A971A-44F4-4B5E-A339-991BCCF83BE1}"/>
    <cellStyle name="Output 5 2 3 10" xfId="41914" xr:uid="{DC3A70A7-B930-4EF0-A5E2-12BB979552BF}"/>
    <cellStyle name="Output 5 2 3 10 2" xfId="41915" xr:uid="{56575497-9522-4CF7-81E1-7B9D05A288AB}"/>
    <cellStyle name="Output 5 2 3 10 2 2" xfId="41916" xr:uid="{81F2EC7A-A002-45BC-834A-B35B2A36B4E3}"/>
    <cellStyle name="Output 5 2 3 10 3" xfId="41917" xr:uid="{A063182F-3CD0-4830-A3CE-A796D326DE1D}"/>
    <cellStyle name="Output 5 2 3 11" xfId="41918" xr:uid="{BA1C9D05-5A4A-4B6A-ADC5-14A9018E9E98}"/>
    <cellStyle name="Output 5 2 3 11 2" xfId="41919" xr:uid="{FB1C6A3E-4063-4DBA-8F7F-F2F4D2BE8F08}"/>
    <cellStyle name="Output 5 2 3 11 2 2" xfId="41920" xr:uid="{C34D1F4B-7089-4A13-9AB3-6F382D75018A}"/>
    <cellStyle name="Output 5 2 3 11 3" xfId="41921" xr:uid="{A183BCC1-5C78-43BD-AD6E-5B6CC18D6EA8}"/>
    <cellStyle name="Output 5 2 3 12" xfId="41922" xr:uid="{814817ED-5872-4981-932C-ECD21593350E}"/>
    <cellStyle name="Output 5 2 3 12 2" xfId="41923" xr:uid="{6C3287DE-A7AB-42AE-B816-9AB01D9BF3C1}"/>
    <cellStyle name="Output 5 2 3 12 2 2" xfId="41924" xr:uid="{5B669ED1-5589-47C6-8B33-2D9195E0B69B}"/>
    <cellStyle name="Output 5 2 3 12 3" xfId="41925" xr:uid="{778AA7DF-F230-4EDD-BF60-8B0D8724332A}"/>
    <cellStyle name="Output 5 2 3 13" xfId="41926" xr:uid="{8A97CDFB-AD4F-4EC4-B30F-6E32CB60F253}"/>
    <cellStyle name="Output 5 2 3 13 2" xfId="41927" xr:uid="{9C9C7F41-D391-4BCC-A40A-58A58D4E0939}"/>
    <cellStyle name="Output 5 2 3 13 2 2" xfId="41928" xr:uid="{64EC47AC-9CD0-49D7-87B1-1F1723CD55BF}"/>
    <cellStyle name="Output 5 2 3 13 3" xfId="41929" xr:uid="{AB1AAC99-236C-4908-80FF-2F47E4F87866}"/>
    <cellStyle name="Output 5 2 3 14" xfId="41930" xr:uid="{675B5005-CE18-411C-9A87-8C0B674DC3D4}"/>
    <cellStyle name="Output 5 2 3 14 2" xfId="41931" xr:uid="{F412CF23-0D20-44C1-BD96-0C355347DB73}"/>
    <cellStyle name="Output 5 2 3 14 2 2" xfId="41932" xr:uid="{FE0686C4-6355-43DB-A383-FF8796EE6C08}"/>
    <cellStyle name="Output 5 2 3 14 3" xfId="41933" xr:uid="{C29D353A-1281-4308-A255-0ECB3A580F15}"/>
    <cellStyle name="Output 5 2 3 15" xfId="41934" xr:uid="{6A786FFD-E3CB-47B6-8E29-44106CAFFC37}"/>
    <cellStyle name="Output 5 2 3 15 2" xfId="41935" xr:uid="{BCCF4158-3B2F-41FE-8DD1-223E848414F4}"/>
    <cellStyle name="Output 5 2 3 15 2 2" xfId="41936" xr:uid="{86F10EA4-674D-4640-8FDC-9925D88E80DB}"/>
    <cellStyle name="Output 5 2 3 15 3" xfId="41937" xr:uid="{3DFA89FF-34F6-4ED5-B57A-99D9D1C6AD75}"/>
    <cellStyle name="Output 5 2 3 16" xfId="41938" xr:uid="{B49DBBEF-86C5-4166-9418-D9A39CE48E31}"/>
    <cellStyle name="Output 5 2 3 16 2" xfId="41939" xr:uid="{B8800354-1BBB-48E1-88A0-657DF5931891}"/>
    <cellStyle name="Output 5 2 3 16 2 2" xfId="41940" xr:uid="{D1E9AA7A-B047-43B1-A5AD-2581483D156B}"/>
    <cellStyle name="Output 5 2 3 16 3" xfId="41941" xr:uid="{DE81E7B1-B9B7-4CF7-B273-6D683599700A}"/>
    <cellStyle name="Output 5 2 3 17" xfId="41942" xr:uid="{32A231C6-6FF1-4FF0-B301-EE8506D32AC7}"/>
    <cellStyle name="Output 5 2 3 17 2" xfId="41943" xr:uid="{E652D814-DEAE-40FE-B27A-E5EC0E55743D}"/>
    <cellStyle name="Output 5 2 3 17 2 2" xfId="41944" xr:uid="{32B920DD-AFD7-43F1-89B8-F4471B9CADB1}"/>
    <cellStyle name="Output 5 2 3 17 3" xfId="41945" xr:uid="{F40255F7-C69B-4823-A2A3-B37AE4BEA16B}"/>
    <cellStyle name="Output 5 2 3 18" xfId="41946" xr:uid="{86632A9D-28EF-4ECF-9166-ACDF0783C301}"/>
    <cellStyle name="Output 5 2 3 18 2" xfId="41947" xr:uid="{72015A61-CF80-4D07-951D-BEDC3783D5FF}"/>
    <cellStyle name="Output 5 2 3 19" xfId="41948" xr:uid="{8FEA7184-7D8B-4062-BDA9-3022CF031577}"/>
    <cellStyle name="Output 5 2 3 2" xfId="41949" xr:uid="{A0FC742E-7CF9-4E25-A6A5-E891BBCFCD1B}"/>
    <cellStyle name="Output 5 2 3 2 10" xfId="41950" xr:uid="{E690D267-975F-4BBD-93B2-08838F05DEE0}"/>
    <cellStyle name="Output 5 2 3 2 10 2" xfId="41951" xr:uid="{F25C22F9-E6B0-4E39-B96F-5B961C04FCAC}"/>
    <cellStyle name="Output 5 2 3 2 10 2 2" xfId="41952" xr:uid="{EEA3647E-3B09-4FF0-B681-94AFEF0FEDB1}"/>
    <cellStyle name="Output 5 2 3 2 10 3" xfId="41953" xr:uid="{EEF7F836-E385-4726-9026-82CE09A7CD14}"/>
    <cellStyle name="Output 5 2 3 2 11" xfId="41954" xr:uid="{DC9E7E1A-A246-403B-BC36-C322AB25C456}"/>
    <cellStyle name="Output 5 2 3 2 11 2" xfId="41955" xr:uid="{5BF9F4E6-67A9-4DD4-9EDA-76DB4B06E0ED}"/>
    <cellStyle name="Output 5 2 3 2 11 2 2" xfId="41956" xr:uid="{02FD6590-34C6-47A9-8A96-20C9D5747A73}"/>
    <cellStyle name="Output 5 2 3 2 11 3" xfId="41957" xr:uid="{55FCC47C-BDC4-4B3D-B9CA-D476BFF7147E}"/>
    <cellStyle name="Output 5 2 3 2 12" xfId="41958" xr:uid="{9BCF5B48-B46A-4B3A-9794-B462673FA905}"/>
    <cellStyle name="Output 5 2 3 2 12 2" xfId="41959" xr:uid="{77398201-3E16-488D-80B8-27163120252D}"/>
    <cellStyle name="Output 5 2 3 2 12 2 2" xfId="41960" xr:uid="{571A1127-A016-449F-A8D7-904CE81FB0BB}"/>
    <cellStyle name="Output 5 2 3 2 12 3" xfId="41961" xr:uid="{50B8C419-8C80-4FBF-862C-01AF399B9B67}"/>
    <cellStyle name="Output 5 2 3 2 13" xfId="41962" xr:uid="{938D0AC7-8C17-4D0D-9DDA-184D0D629EE6}"/>
    <cellStyle name="Output 5 2 3 2 13 2" xfId="41963" xr:uid="{1842EF94-4242-4820-AAB5-3D257A987FFC}"/>
    <cellStyle name="Output 5 2 3 2 13 2 2" xfId="41964" xr:uid="{53B7DA16-B19D-4500-8461-045483ADC67C}"/>
    <cellStyle name="Output 5 2 3 2 13 3" xfId="41965" xr:uid="{5919D2E4-79BE-4471-8322-24B7F0BE5A65}"/>
    <cellStyle name="Output 5 2 3 2 14" xfId="41966" xr:uid="{D7CDEBC7-CE7D-446B-8C6A-4CC70AF3168F}"/>
    <cellStyle name="Output 5 2 3 2 14 2" xfId="41967" xr:uid="{000BD4E4-EFEB-40A1-8EC8-CB6037878BC6}"/>
    <cellStyle name="Output 5 2 3 2 14 2 2" xfId="41968" xr:uid="{E3256D2B-A0DA-4ED6-9163-90B2B08FB516}"/>
    <cellStyle name="Output 5 2 3 2 14 3" xfId="41969" xr:uid="{BC435DFC-20FC-4436-84F5-52A74FE7C5DE}"/>
    <cellStyle name="Output 5 2 3 2 15" xfId="41970" xr:uid="{8C65D187-2CF9-44AF-A00E-C74A07DA7927}"/>
    <cellStyle name="Output 5 2 3 2 15 2" xfId="41971" xr:uid="{335FC5BD-4E7D-47EB-9F62-A8183623675C}"/>
    <cellStyle name="Output 5 2 3 2 15 2 2" xfId="41972" xr:uid="{9B54B932-D2BD-4B85-934A-6FC08C4571BF}"/>
    <cellStyle name="Output 5 2 3 2 15 3" xfId="41973" xr:uid="{4B3E4A4F-1A82-4E01-AE6F-2CB1126E061A}"/>
    <cellStyle name="Output 5 2 3 2 16" xfId="41974" xr:uid="{C620DB1F-3198-4B39-BB26-AA737FEF591A}"/>
    <cellStyle name="Output 5 2 3 2 16 2" xfId="41975" xr:uid="{228B17B2-A321-404D-99C3-767E665AA2EC}"/>
    <cellStyle name="Output 5 2 3 2 16 2 2" xfId="41976" xr:uid="{8C9AB94A-64A9-4C83-8F5F-9E2935C49DB5}"/>
    <cellStyle name="Output 5 2 3 2 16 3" xfId="41977" xr:uid="{5E8ED2A6-4771-4241-9B83-E43244C7C45E}"/>
    <cellStyle name="Output 5 2 3 2 17" xfId="41978" xr:uid="{62F9730D-64A0-41C0-A915-1A5DF02BC3E7}"/>
    <cellStyle name="Output 5 2 3 2 17 2" xfId="41979" xr:uid="{F0E2922F-131A-45B4-BDC2-01151FB35A00}"/>
    <cellStyle name="Output 5 2 3 2 17 2 2" xfId="41980" xr:uid="{5DCBE78E-EF75-4CB6-A79B-A3A84DDF791A}"/>
    <cellStyle name="Output 5 2 3 2 17 3" xfId="41981" xr:uid="{4EA307A6-2273-425D-A46C-A5525C105AA2}"/>
    <cellStyle name="Output 5 2 3 2 18" xfId="41982" xr:uid="{1B4CB18B-B764-43D1-8250-AE717638DB5F}"/>
    <cellStyle name="Output 5 2 3 2 18 2" xfId="41983" xr:uid="{2D4FB67B-7925-43A2-8721-FCC8CC822599}"/>
    <cellStyle name="Output 5 2 3 2 18 2 2" xfId="41984" xr:uid="{5EC8146A-33BC-48BA-860B-306E3EC16864}"/>
    <cellStyle name="Output 5 2 3 2 18 3" xfId="41985" xr:uid="{68DE4298-D429-4BBC-8A06-A8AE472C0243}"/>
    <cellStyle name="Output 5 2 3 2 19" xfId="41986" xr:uid="{AB8CF2B5-98AA-43E8-9B1F-3EA33CED858E}"/>
    <cellStyle name="Output 5 2 3 2 19 2" xfId="41987" xr:uid="{09FD3C5B-4AC5-46E6-8BC5-02480B61B6BB}"/>
    <cellStyle name="Output 5 2 3 2 19 2 2" xfId="41988" xr:uid="{6241DED9-E370-4E47-BE6C-12CAF9C6A402}"/>
    <cellStyle name="Output 5 2 3 2 19 3" xfId="41989" xr:uid="{7BF2F5BD-E897-4151-9020-7B5095D67199}"/>
    <cellStyle name="Output 5 2 3 2 2" xfId="41990" xr:uid="{034B7EAB-E3F7-4B9B-98EE-4BCB9E51E5D1}"/>
    <cellStyle name="Output 5 2 3 2 2 2" xfId="41991" xr:uid="{CBD09ADB-2249-459C-B3DB-2666D4315281}"/>
    <cellStyle name="Output 5 2 3 2 2 2 2" xfId="41992" xr:uid="{30544AC1-776E-4E37-87FC-49F4D38E3549}"/>
    <cellStyle name="Output 5 2 3 2 2 3" xfId="41993" xr:uid="{77A66F47-316E-4A87-B431-18A6404D48B9}"/>
    <cellStyle name="Output 5 2 3 2 2 4" xfId="41994" xr:uid="{2DC9087C-906A-4375-B7BF-F4283AB2D43C}"/>
    <cellStyle name="Output 5 2 3 2 20" xfId="41995" xr:uid="{6879DA90-BB63-45E5-82CF-6AFC42F12C87}"/>
    <cellStyle name="Output 5 2 3 2 20 2" xfId="41996" xr:uid="{FE961D87-8562-4792-8E69-FC48897B4EB0}"/>
    <cellStyle name="Output 5 2 3 2 20 2 2" xfId="41997" xr:uid="{38882CAC-3918-4071-9AF0-E70149BE3A59}"/>
    <cellStyle name="Output 5 2 3 2 20 3" xfId="41998" xr:uid="{9DB37C06-A758-4A27-83A7-315947B723D0}"/>
    <cellStyle name="Output 5 2 3 2 21" xfId="41999" xr:uid="{ABFFB695-00F6-4C09-8A69-644DD2613FB9}"/>
    <cellStyle name="Output 5 2 3 2 21 2" xfId="42000" xr:uid="{169962B4-B5B2-4263-AE97-4F502B63B634}"/>
    <cellStyle name="Output 5 2 3 2 22" xfId="42001" xr:uid="{9EB93DD3-A25D-4C93-8931-23B37B4F28C3}"/>
    <cellStyle name="Output 5 2 3 2 23" xfId="42002" xr:uid="{A4283196-C3CE-404E-9D5A-41686834DFFD}"/>
    <cellStyle name="Output 5 2 3 2 3" xfId="42003" xr:uid="{F5447C29-0198-427D-84CA-6A467382516B}"/>
    <cellStyle name="Output 5 2 3 2 3 2" xfId="42004" xr:uid="{65DDCEDA-E8AA-4256-AD29-29F5D4B7AD44}"/>
    <cellStyle name="Output 5 2 3 2 3 2 2" xfId="42005" xr:uid="{541D29FF-C0AA-425D-83DB-45E77F0A68F8}"/>
    <cellStyle name="Output 5 2 3 2 3 3" xfId="42006" xr:uid="{CFEAA44A-7238-46D8-8B1F-0D61727309A4}"/>
    <cellStyle name="Output 5 2 3 2 3 4" xfId="42007" xr:uid="{CADB3849-3F86-4723-A8D4-E69A353778F5}"/>
    <cellStyle name="Output 5 2 3 2 4" xfId="42008" xr:uid="{24889DA9-C2D3-4A52-94A7-6C91EFD49261}"/>
    <cellStyle name="Output 5 2 3 2 4 2" xfId="42009" xr:uid="{0CDE70A5-48A4-49CE-A643-8156CA04230A}"/>
    <cellStyle name="Output 5 2 3 2 4 2 2" xfId="42010" xr:uid="{C0DE5984-536F-4647-99DE-8F05F39E3C2F}"/>
    <cellStyle name="Output 5 2 3 2 4 3" xfId="42011" xr:uid="{C0A8DF8A-51FE-4D63-B4DD-E1FF8873E25A}"/>
    <cellStyle name="Output 5 2 3 2 5" xfId="42012" xr:uid="{80848B1B-A824-4F73-8DD0-70EB9F8898C3}"/>
    <cellStyle name="Output 5 2 3 2 5 2" xfId="42013" xr:uid="{58779892-B430-4002-950F-A01EC0BED50B}"/>
    <cellStyle name="Output 5 2 3 2 5 2 2" xfId="42014" xr:uid="{D9A819CC-D5E8-46A4-978D-988727B7E54C}"/>
    <cellStyle name="Output 5 2 3 2 5 3" xfId="42015" xr:uid="{1128122E-9577-4BA5-B4B7-888FC6392D13}"/>
    <cellStyle name="Output 5 2 3 2 6" xfId="42016" xr:uid="{387699DD-AD9B-4AAB-8175-6CEEC4D0A30D}"/>
    <cellStyle name="Output 5 2 3 2 6 2" xfId="42017" xr:uid="{261CD8AD-2B2F-4C6C-9F2C-968941A5D91C}"/>
    <cellStyle name="Output 5 2 3 2 6 2 2" xfId="42018" xr:uid="{35AD051F-C205-493C-9573-35FB00971851}"/>
    <cellStyle name="Output 5 2 3 2 6 3" xfId="42019" xr:uid="{B31A6BBA-7164-4942-86F6-527045DAD149}"/>
    <cellStyle name="Output 5 2 3 2 7" xfId="42020" xr:uid="{67BD50C0-4766-4DBD-ADC4-08DB8ACFD895}"/>
    <cellStyle name="Output 5 2 3 2 7 2" xfId="42021" xr:uid="{5DF59317-68D6-40F9-B3DC-DA5E4C46A4D6}"/>
    <cellStyle name="Output 5 2 3 2 7 2 2" xfId="42022" xr:uid="{47D26B58-7356-48A4-9BF5-E1006BB1BC08}"/>
    <cellStyle name="Output 5 2 3 2 7 3" xfId="42023" xr:uid="{2064E308-C55A-4294-B462-41F113B6E5E1}"/>
    <cellStyle name="Output 5 2 3 2 8" xfId="42024" xr:uid="{01EEC274-328E-43E1-A942-3167A421A5DF}"/>
    <cellStyle name="Output 5 2 3 2 8 2" xfId="42025" xr:uid="{C9F4E511-A782-4505-A8DF-B8A85EE02214}"/>
    <cellStyle name="Output 5 2 3 2 8 2 2" xfId="42026" xr:uid="{EC37F1BC-CD84-4F2E-932A-B743AAF4BA11}"/>
    <cellStyle name="Output 5 2 3 2 8 3" xfId="42027" xr:uid="{49705DE4-5465-4B2B-9383-AAD6D697BD5A}"/>
    <cellStyle name="Output 5 2 3 2 9" xfId="42028" xr:uid="{9338EC00-B548-428C-A6B6-7204870B41AD}"/>
    <cellStyle name="Output 5 2 3 2 9 2" xfId="42029" xr:uid="{FFA41ED0-3784-4959-A5A1-E8A1A42BCA2B}"/>
    <cellStyle name="Output 5 2 3 2 9 2 2" xfId="42030" xr:uid="{DD5BBF27-57F8-40D7-AA99-8045722916A7}"/>
    <cellStyle name="Output 5 2 3 2 9 3" xfId="42031" xr:uid="{36DCD639-7B8B-4723-ABDC-56437C8C7E97}"/>
    <cellStyle name="Output 5 2 3 20" xfId="42032" xr:uid="{B8C358D3-16D6-4FBC-AFFE-751467FD9391}"/>
    <cellStyle name="Output 5 2 3 3" xfId="42033" xr:uid="{0904FFB0-9A6A-47FF-A24A-4623853503F9}"/>
    <cellStyle name="Output 5 2 3 3 2" xfId="42034" xr:uid="{506B21B8-448A-4C2A-BB65-D66786788F5C}"/>
    <cellStyle name="Output 5 2 3 3 2 2" xfId="42035" xr:uid="{841A860A-7637-404D-800A-E13BFD9D5106}"/>
    <cellStyle name="Output 5 2 3 3 3" xfId="42036" xr:uid="{22B48080-9EFB-4DB7-B5ED-32C1F22BF543}"/>
    <cellStyle name="Output 5 2 3 3 4" xfId="42037" xr:uid="{434DE99E-9951-4BAA-A735-AE2F58E992BD}"/>
    <cellStyle name="Output 5 2 3 4" xfId="42038" xr:uid="{9389F598-ED33-41E0-BBB3-69588D1B1C41}"/>
    <cellStyle name="Output 5 2 3 4 2" xfId="42039" xr:uid="{315AD275-AB72-4AF3-9BC4-E1996D03AE64}"/>
    <cellStyle name="Output 5 2 3 4 2 2" xfId="42040" xr:uid="{578DA214-5BFE-46F3-83E3-E2BADD8F97D0}"/>
    <cellStyle name="Output 5 2 3 4 3" xfId="42041" xr:uid="{2068AD65-2999-4DE4-9FFF-B5DA64168E7B}"/>
    <cellStyle name="Output 5 2 3 4 4" xfId="42042" xr:uid="{A3FE0D95-875A-40F3-9CD1-CDD34208D24F}"/>
    <cellStyle name="Output 5 2 3 5" xfId="42043" xr:uid="{60351465-628B-49BF-B60E-FB34C4181813}"/>
    <cellStyle name="Output 5 2 3 5 2" xfId="42044" xr:uid="{5EE55443-855F-4A54-9D6F-0ED35539DF02}"/>
    <cellStyle name="Output 5 2 3 5 2 2" xfId="42045" xr:uid="{4F866DD1-4957-43D2-91C0-9B2055ABB90A}"/>
    <cellStyle name="Output 5 2 3 5 3" xfId="42046" xr:uid="{211B9B43-516E-4B60-A48D-0945F0D57A0F}"/>
    <cellStyle name="Output 5 2 3 6" xfId="42047" xr:uid="{5CAC25F8-4091-4C27-8892-E3840F014844}"/>
    <cellStyle name="Output 5 2 3 6 2" xfId="42048" xr:uid="{C041A1C6-1788-42B9-B4DE-850A6270C187}"/>
    <cellStyle name="Output 5 2 3 6 2 2" xfId="42049" xr:uid="{5BE2C0B1-FA5D-4D92-9984-4E5B760F691C}"/>
    <cellStyle name="Output 5 2 3 6 3" xfId="42050" xr:uid="{76C0E768-4F15-42A3-93E1-E692136C7C03}"/>
    <cellStyle name="Output 5 2 3 7" xfId="42051" xr:uid="{2695D019-BFC8-4CB1-80E9-287371708738}"/>
    <cellStyle name="Output 5 2 3 7 2" xfId="42052" xr:uid="{63D4F58C-4488-4F2E-BEDF-EA93CCE64E86}"/>
    <cellStyle name="Output 5 2 3 7 2 2" xfId="42053" xr:uid="{AFD55FA3-DAF0-457D-968D-65FECCEBE390}"/>
    <cellStyle name="Output 5 2 3 7 3" xfId="42054" xr:uid="{C22B40CC-21ED-49D7-BC28-D3FE015C102B}"/>
    <cellStyle name="Output 5 2 3 8" xfId="42055" xr:uid="{59EA3379-5747-4EC4-96C3-0052883A7623}"/>
    <cellStyle name="Output 5 2 3 8 2" xfId="42056" xr:uid="{CECE7783-ADF2-44D4-97C4-C803717D6A19}"/>
    <cellStyle name="Output 5 2 3 8 2 2" xfId="42057" xr:uid="{9C88DADF-6ACA-4ED5-9289-221C8EFB449B}"/>
    <cellStyle name="Output 5 2 3 8 3" xfId="42058" xr:uid="{4A79391F-2A96-47C1-B001-22B283C4B705}"/>
    <cellStyle name="Output 5 2 3 9" xfId="42059" xr:uid="{A5F62226-3791-435C-84F3-C5B25BD70761}"/>
    <cellStyle name="Output 5 2 3 9 2" xfId="42060" xr:uid="{4792BC51-DF9C-4617-8C6F-D392B027B41E}"/>
    <cellStyle name="Output 5 2 3 9 2 2" xfId="42061" xr:uid="{B7DF202E-D5B4-49FD-B859-C0FE817DA064}"/>
    <cellStyle name="Output 5 2 3 9 3" xfId="42062" xr:uid="{820E56B6-DDD8-44E6-95E6-BE089207D6E9}"/>
    <cellStyle name="Output 5 2 4" xfId="42063" xr:uid="{C6572A5A-3114-4523-8769-3A58E57DDCB4}"/>
    <cellStyle name="Output 5 2 4 10" xfId="42064" xr:uid="{BD035281-2323-499D-9674-C696F96A18A5}"/>
    <cellStyle name="Output 5 2 4 10 2" xfId="42065" xr:uid="{76CFE967-068A-494B-B467-ED2572DBDD8A}"/>
    <cellStyle name="Output 5 2 4 10 2 2" xfId="42066" xr:uid="{AD5B0BEB-8CFE-4EB2-B2E9-8FBF61565213}"/>
    <cellStyle name="Output 5 2 4 10 3" xfId="42067" xr:uid="{0AD92436-CD65-47F4-8E57-C1DD0D3974BA}"/>
    <cellStyle name="Output 5 2 4 11" xfId="42068" xr:uid="{2F7D1A20-78C8-47DB-B0E2-F5DB9282A9A4}"/>
    <cellStyle name="Output 5 2 4 11 2" xfId="42069" xr:uid="{719F0992-139D-4FDF-B74A-A58BE10C8E0B}"/>
    <cellStyle name="Output 5 2 4 11 2 2" xfId="42070" xr:uid="{8943C765-5013-4E21-8F0D-B68EC74A35C5}"/>
    <cellStyle name="Output 5 2 4 11 3" xfId="42071" xr:uid="{E5E7DA65-1C95-4A1A-AA03-2A1EA59F66C4}"/>
    <cellStyle name="Output 5 2 4 12" xfId="42072" xr:uid="{C3679009-02DB-47E0-82B2-9F8C4CF498B2}"/>
    <cellStyle name="Output 5 2 4 12 2" xfId="42073" xr:uid="{50ED73EF-C71D-4655-8EA1-0BF9CD0008B8}"/>
    <cellStyle name="Output 5 2 4 12 2 2" xfId="42074" xr:uid="{C424C299-EAB3-4978-AF92-5508DCA088DE}"/>
    <cellStyle name="Output 5 2 4 12 3" xfId="42075" xr:uid="{A678933B-32B1-4414-BDB5-E6FFA9014909}"/>
    <cellStyle name="Output 5 2 4 13" xfId="42076" xr:uid="{3C989D3E-EDB7-44DA-8129-86298CFE6452}"/>
    <cellStyle name="Output 5 2 4 13 2" xfId="42077" xr:uid="{59E41AF5-34E0-43B9-8CE5-50251BCF7132}"/>
    <cellStyle name="Output 5 2 4 13 2 2" xfId="42078" xr:uid="{154ACC63-6A04-4DC0-B54F-C5CDCC56CC28}"/>
    <cellStyle name="Output 5 2 4 13 3" xfId="42079" xr:uid="{16800B7D-A2F6-4A02-ADAA-68FADBE3D5D5}"/>
    <cellStyle name="Output 5 2 4 14" xfId="42080" xr:uid="{96809E61-5383-416E-882E-BEFD0B82EF5F}"/>
    <cellStyle name="Output 5 2 4 14 2" xfId="42081" xr:uid="{9B3387C7-B8B2-4BBC-892A-66E42E7B1386}"/>
    <cellStyle name="Output 5 2 4 14 2 2" xfId="42082" xr:uid="{5E3A9CBB-CADB-4CAD-B118-5F92AB89D2FF}"/>
    <cellStyle name="Output 5 2 4 14 3" xfId="42083" xr:uid="{6AAAA07E-E741-4D08-861A-8217A725D1CA}"/>
    <cellStyle name="Output 5 2 4 15" xfId="42084" xr:uid="{4F57AFD9-2F5A-42CF-BFC4-D96E8ACD3509}"/>
    <cellStyle name="Output 5 2 4 15 2" xfId="42085" xr:uid="{A57A892D-7A3C-47EF-8CB8-0A96051A942F}"/>
    <cellStyle name="Output 5 2 4 15 2 2" xfId="42086" xr:uid="{B03B3F2C-39CC-4599-B071-D59B70BFB90F}"/>
    <cellStyle name="Output 5 2 4 15 3" xfId="42087" xr:uid="{0AC417C6-1488-40DA-9968-64F8D62739C5}"/>
    <cellStyle name="Output 5 2 4 16" xfId="42088" xr:uid="{51A9DBF5-A706-4685-880C-D6B3AB00E7A9}"/>
    <cellStyle name="Output 5 2 4 16 2" xfId="42089" xr:uid="{08DBB41B-DB31-4F95-9F72-5E535153E39F}"/>
    <cellStyle name="Output 5 2 4 16 2 2" xfId="42090" xr:uid="{768EB2FB-5A21-4708-BB12-ACE337AAFD19}"/>
    <cellStyle name="Output 5 2 4 16 3" xfId="42091" xr:uid="{04D9D37C-DE7F-4580-BC22-4C8B3BD29AFB}"/>
    <cellStyle name="Output 5 2 4 17" xfId="42092" xr:uid="{7133646B-8EB8-4207-8193-54B788D8C699}"/>
    <cellStyle name="Output 5 2 4 17 2" xfId="42093" xr:uid="{78FE184E-A97A-44B4-A966-E5C6B60A3AB9}"/>
    <cellStyle name="Output 5 2 4 17 2 2" xfId="42094" xr:uid="{78CCAF11-45F8-4735-A485-889E9F714095}"/>
    <cellStyle name="Output 5 2 4 17 3" xfId="42095" xr:uid="{2BB80771-243E-40EB-AC40-E2E667B6076E}"/>
    <cellStyle name="Output 5 2 4 18" xfId="42096" xr:uid="{D7884119-15EC-4D85-883B-FC2D6A0D2965}"/>
    <cellStyle name="Output 5 2 4 18 2" xfId="42097" xr:uid="{3CD6B6A8-B24B-4B9F-9BE6-844C15CB5786}"/>
    <cellStyle name="Output 5 2 4 18 2 2" xfId="42098" xr:uid="{4173FDC0-BB09-4B99-8AA6-CFF2A75C2E9C}"/>
    <cellStyle name="Output 5 2 4 18 3" xfId="42099" xr:uid="{A379C1E9-976A-4F0F-8794-F412858DA150}"/>
    <cellStyle name="Output 5 2 4 19" xfId="42100" xr:uid="{58C81F15-F009-4D0F-A47F-BDE69558F0C4}"/>
    <cellStyle name="Output 5 2 4 19 2" xfId="42101" xr:uid="{DDF4AA5E-974A-4F00-8578-C2C63A592D22}"/>
    <cellStyle name="Output 5 2 4 19 2 2" xfId="42102" xr:uid="{A0E24D8B-EB32-4050-9DE7-804C09B71373}"/>
    <cellStyle name="Output 5 2 4 19 3" xfId="42103" xr:uid="{3F0BFD89-8C07-416A-9DE6-385DC2805C26}"/>
    <cellStyle name="Output 5 2 4 2" xfId="42104" xr:uid="{6A61D572-2FBB-436F-B634-11BE429DD289}"/>
    <cellStyle name="Output 5 2 4 2 10" xfId="42105" xr:uid="{B4F97C22-1C72-42CE-BD16-07A841A01033}"/>
    <cellStyle name="Output 5 2 4 2 10 2" xfId="42106" xr:uid="{14E8834D-2E60-4496-9E67-874B72CFE220}"/>
    <cellStyle name="Output 5 2 4 2 10 2 2" xfId="42107" xr:uid="{75E70591-4596-4515-B5B7-40431AF22FBC}"/>
    <cellStyle name="Output 5 2 4 2 10 3" xfId="42108" xr:uid="{880C3F9D-F768-428E-97C4-411C93297FDE}"/>
    <cellStyle name="Output 5 2 4 2 11" xfId="42109" xr:uid="{C6422BED-B6C7-4181-ABD5-958305D9D541}"/>
    <cellStyle name="Output 5 2 4 2 11 2" xfId="42110" xr:uid="{C8791B9A-D9DC-4500-8D10-63FD86E099F6}"/>
    <cellStyle name="Output 5 2 4 2 11 2 2" xfId="42111" xr:uid="{D9D981C3-86AE-462E-B49C-F480A80BF1E9}"/>
    <cellStyle name="Output 5 2 4 2 11 3" xfId="42112" xr:uid="{14E1AE8A-E31F-45DE-A63B-E2EF8474E28A}"/>
    <cellStyle name="Output 5 2 4 2 12" xfId="42113" xr:uid="{FA7D3A43-3B8C-479C-A693-04C5C6A058C0}"/>
    <cellStyle name="Output 5 2 4 2 12 2" xfId="42114" xr:uid="{7105DB48-29F3-44B9-901D-8D70BC788C52}"/>
    <cellStyle name="Output 5 2 4 2 12 2 2" xfId="42115" xr:uid="{191B2D23-4540-4685-A52C-0A702370ED56}"/>
    <cellStyle name="Output 5 2 4 2 12 3" xfId="42116" xr:uid="{3B5B17F2-349C-44E7-AE46-B7271C23C338}"/>
    <cellStyle name="Output 5 2 4 2 13" xfId="42117" xr:uid="{C0A1FD4B-F022-4082-A167-F36BBD4762E0}"/>
    <cellStyle name="Output 5 2 4 2 13 2" xfId="42118" xr:uid="{8BB7B043-E1A2-432F-BA4D-D3D0EB2D07C7}"/>
    <cellStyle name="Output 5 2 4 2 13 2 2" xfId="42119" xr:uid="{0BBB6951-F065-4A02-BB1B-179714BBCAC7}"/>
    <cellStyle name="Output 5 2 4 2 13 3" xfId="42120" xr:uid="{217FF065-AE22-4679-A0EF-26F690F16D60}"/>
    <cellStyle name="Output 5 2 4 2 14" xfId="42121" xr:uid="{72D927C6-3468-44F9-A8CE-6840DFC844E7}"/>
    <cellStyle name="Output 5 2 4 2 14 2" xfId="42122" xr:uid="{D415BDB9-D7D3-4178-822C-D21E626A500A}"/>
    <cellStyle name="Output 5 2 4 2 14 2 2" xfId="42123" xr:uid="{E932F878-E9A3-4B16-8CC4-A44C3B2A54DA}"/>
    <cellStyle name="Output 5 2 4 2 14 3" xfId="42124" xr:uid="{B9826489-0D86-4533-AD58-E2195700303F}"/>
    <cellStyle name="Output 5 2 4 2 15" xfId="42125" xr:uid="{22A5B3D1-673A-48C1-A8B4-C2983A04B184}"/>
    <cellStyle name="Output 5 2 4 2 15 2" xfId="42126" xr:uid="{C1CC3754-D144-46E9-BA46-B95683DAC283}"/>
    <cellStyle name="Output 5 2 4 2 15 2 2" xfId="42127" xr:uid="{248CD90E-14B9-4059-A3A1-4AD12F82314A}"/>
    <cellStyle name="Output 5 2 4 2 15 3" xfId="42128" xr:uid="{42B3162A-38C9-43D3-8641-9C202EB728DD}"/>
    <cellStyle name="Output 5 2 4 2 16" xfId="42129" xr:uid="{C3121970-E908-4F0C-91F1-13F47B65B4FF}"/>
    <cellStyle name="Output 5 2 4 2 16 2" xfId="42130" xr:uid="{B9D0CF02-9431-4BA9-B38E-35279994FAE9}"/>
    <cellStyle name="Output 5 2 4 2 16 2 2" xfId="42131" xr:uid="{33D0BC7C-871B-417E-94A8-B8B073EB194C}"/>
    <cellStyle name="Output 5 2 4 2 16 3" xfId="42132" xr:uid="{CE592E0F-C6F5-4CCE-9CA0-29842F20E48C}"/>
    <cellStyle name="Output 5 2 4 2 17" xfId="42133" xr:uid="{42C314EF-5A5A-4CB3-ACC9-F68522F2D92D}"/>
    <cellStyle name="Output 5 2 4 2 17 2" xfId="42134" xr:uid="{FAAEB354-8601-4D3C-8BBA-6D48C830E5E8}"/>
    <cellStyle name="Output 5 2 4 2 17 2 2" xfId="42135" xr:uid="{558465CD-F583-46A0-83F8-41E0A76214C4}"/>
    <cellStyle name="Output 5 2 4 2 17 3" xfId="42136" xr:uid="{48BEDEE5-2045-48E6-9A35-D6FFC253494F}"/>
    <cellStyle name="Output 5 2 4 2 18" xfId="42137" xr:uid="{1E9E674E-97AD-49E8-9D23-81B4FA5673CE}"/>
    <cellStyle name="Output 5 2 4 2 18 2" xfId="42138" xr:uid="{34AA592E-C7BA-42B0-9DB7-91CBEF55E57B}"/>
    <cellStyle name="Output 5 2 4 2 18 2 2" xfId="42139" xr:uid="{54F558D6-5F0F-44F8-AD41-DFD9C5752CDA}"/>
    <cellStyle name="Output 5 2 4 2 18 3" xfId="42140" xr:uid="{F7E4BE1E-D1BD-44B4-B5EB-D2633EC9E48C}"/>
    <cellStyle name="Output 5 2 4 2 19" xfId="42141" xr:uid="{09ADCFD3-ECA2-4399-8DDD-031CEA316CB1}"/>
    <cellStyle name="Output 5 2 4 2 19 2" xfId="42142" xr:uid="{C320148F-CAC0-499D-BB35-BE8D566A892A}"/>
    <cellStyle name="Output 5 2 4 2 19 2 2" xfId="42143" xr:uid="{D3965CC5-A6D2-4009-B8A1-065A0042F6F5}"/>
    <cellStyle name="Output 5 2 4 2 19 3" xfId="42144" xr:uid="{396540F6-281D-4416-8B1A-9843A1BEE38F}"/>
    <cellStyle name="Output 5 2 4 2 2" xfId="42145" xr:uid="{D79CFD08-FCD0-425F-B4F0-7C75C406EDA1}"/>
    <cellStyle name="Output 5 2 4 2 2 2" xfId="42146" xr:uid="{37A5AB58-3401-4183-8BF8-8266A389EEA0}"/>
    <cellStyle name="Output 5 2 4 2 2 2 2" xfId="42147" xr:uid="{24A21A48-73B9-4E71-AC8E-3F772F7B057B}"/>
    <cellStyle name="Output 5 2 4 2 2 3" xfId="42148" xr:uid="{0B08724C-E8F8-40FD-A6B3-4BF66B3AE042}"/>
    <cellStyle name="Output 5 2 4 2 2 4" xfId="42149" xr:uid="{F14B2925-270D-4E32-8E76-0E0E08695A17}"/>
    <cellStyle name="Output 5 2 4 2 20" xfId="42150" xr:uid="{701BBDDF-8752-4579-8F4B-347DDF1EDE10}"/>
    <cellStyle name="Output 5 2 4 2 20 2" xfId="42151" xr:uid="{B2E22318-83F8-4817-96A1-E725B38D6AFB}"/>
    <cellStyle name="Output 5 2 4 2 20 2 2" xfId="42152" xr:uid="{4C85C552-9B22-46FE-9731-0FDCB1E402B8}"/>
    <cellStyle name="Output 5 2 4 2 20 3" xfId="42153" xr:uid="{DFDB4611-CF37-4E11-87F3-B624367AFE50}"/>
    <cellStyle name="Output 5 2 4 2 21" xfId="42154" xr:uid="{62073E05-F5B6-4B01-B5C6-EB7761A7398C}"/>
    <cellStyle name="Output 5 2 4 2 21 2" xfId="42155" xr:uid="{F8BBEE25-EDC9-418F-B593-B88CE3BED239}"/>
    <cellStyle name="Output 5 2 4 2 22" xfId="42156" xr:uid="{04E05199-85F2-48DC-8C9C-43F91E15BFFF}"/>
    <cellStyle name="Output 5 2 4 2 23" xfId="42157" xr:uid="{EC747AE0-9CB7-44A5-B09F-CBF193608151}"/>
    <cellStyle name="Output 5 2 4 2 3" xfId="42158" xr:uid="{11A778F4-3C3F-43D2-A04D-66EA35D43DA2}"/>
    <cellStyle name="Output 5 2 4 2 3 2" xfId="42159" xr:uid="{34928F10-BC7E-4022-A580-B583D0380996}"/>
    <cellStyle name="Output 5 2 4 2 3 2 2" xfId="42160" xr:uid="{C97F2ABD-2B37-4DBF-AED5-8EE5757251F0}"/>
    <cellStyle name="Output 5 2 4 2 3 3" xfId="42161" xr:uid="{A84A7FD6-8AD7-4E7D-9CFB-9DB836A077F8}"/>
    <cellStyle name="Output 5 2 4 2 4" xfId="42162" xr:uid="{61A11DAB-02E7-4FA5-8F34-56477CB1AA91}"/>
    <cellStyle name="Output 5 2 4 2 4 2" xfId="42163" xr:uid="{445B7BB5-A37A-4A13-9C5E-9A46AAA5A516}"/>
    <cellStyle name="Output 5 2 4 2 4 2 2" xfId="42164" xr:uid="{485FD746-AC7A-4A84-B64C-7D1E7E14FFAF}"/>
    <cellStyle name="Output 5 2 4 2 4 3" xfId="42165" xr:uid="{13CEF6CE-0F3B-438F-A441-8816ADF8CCEE}"/>
    <cellStyle name="Output 5 2 4 2 5" xfId="42166" xr:uid="{9169C1F9-821F-4104-88C7-1100AD0F34B5}"/>
    <cellStyle name="Output 5 2 4 2 5 2" xfId="42167" xr:uid="{B1004D36-B16D-4D19-B1D4-4722E6B10601}"/>
    <cellStyle name="Output 5 2 4 2 5 2 2" xfId="42168" xr:uid="{13B82CE9-B8C9-458F-97B4-D5DD6B1EBD93}"/>
    <cellStyle name="Output 5 2 4 2 5 3" xfId="42169" xr:uid="{21815428-D4A7-4354-B4CB-452D8DD4EDEA}"/>
    <cellStyle name="Output 5 2 4 2 6" xfId="42170" xr:uid="{B7013BC2-004E-452F-8647-27E43E02E918}"/>
    <cellStyle name="Output 5 2 4 2 6 2" xfId="42171" xr:uid="{05992E7C-F515-459B-92B9-1B3970740E3C}"/>
    <cellStyle name="Output 5 2 4 2 6 2 2" xfId="42172" xr:uid="{CEEB5422-9DBD-40A4-954C-E96FD50DCF61}"/>
    <cellStyle name="Output 5 2 4 2 6 3" xfId="42173" xr:uid="{1C093637-8A02-48B2-A3FE-60CAF2863FE7}"/>
    <cellStyle name="Output 5 2 4 2 7" xfId="42174" xr:uid="{E8320CDB-BDCB-4403-AD71-DC9C4E845BB6}"/>
    <cellStyle name="Output 5 2 4 2 7 2" xfId="42175" xr:uid="{5500B400-DC50-4B42-A93C-B4346447417D}"/>
    <cellStyle name="Output 5 2 4 2 7 2 2" xfId="42176" xr:uid="{2F01FC83-104B-4305-96E8-431D0DC9ADF6}"/>
    <cellStyle name="Output 5 2 4 2 7 3" xfId="42177" xr:uid="{311CEB08-376D-4A8E-A980-47C4897D4E3F}"/>
    <cellStyle name="Output 5 2 4 2 8" xfId="42178" xr:uid="{15DE4ACC-4AE7-4841-A0FD-6E04F6A72F60}"/>
    <cellStyle name="Output 5 2 4 2 8 2" xfId="42179" xr:uid="{580DD44D-0B78-496A-98BC-0555C36F0B5A}"/>
    <cellStyle name="Output 5 2 4 2 8 2 2" xfId="42180" xr:uid="{3751D23C-020E-4943-84A6-E4331BC60FDC}"/>
    <cellStyle name="Output 5 2 4 2 8 3" xfId="42181" xr:uid="{4DB45325-CB46-4E1E-97AE-4E533B8D0EAF}"/>
    <cellStyle name="Output 5 2 4 2 9" xfId="42182" xr:uid="{E14EFE48-B468-4BCF-9635-21A8C18A5106}"/>
    <cellStyle name="Output 5 2 4 2 9 2" xfId="42183" xr:uid="{6AEF4C8E-8EC9-4DD1-B80C-02C5249FC3F2}"/>
    <cellStyle name="Output 5 2 4 2 9 2 2" xfId="42184" xr:uid="{7078FAF4-E2EE-4293-A9E9-A241FB3A1359}"/>
    <cellStyle name="Output 5 2 4 2 9 3" xfId="42185" xr:uid="{93CFE674-488E-4469-A895-D797BB500CD5}"/>
    <cellStyle name="Output 5 2 4 20" xfId="42186" xr:uid="{73877B52-5587-4E1F-AC50-BC3427E03094}"/>
    <cellStyle name="Output 5 2 4 20 2" xfId="42187" xr:uid="{844B88B5-42A6-48AC-B167-04CAD0C6217F}"/>
    <cellStyle name="Output 5 2 4 20 2 2" xfId="42188" xr:uid="{675F8A36-23C0-4BE7-9B2E-EB491B4471F7}"/>
    <cellStyle name="Output 5 2 4 20 3" xfId="42189" xr:uid="{99AA3AF7-5BF9-4067-A7D9-4088FEE51FD7}"/>
    <cellStyle name="Output 5 2 4 21" xfId="42190" xr:uid="{923BDF1D-054C-4850-9613-43DD05BAF4E9}"/>
    <cellStyle name="Output 5 2 4 21 2" xfId="42191" xr:uid="{D0CE159D-D9CA-42EB-97DB-DFE6CB68CF09}"/>
    <cellStyle name="Output 5 2 4 21 2 2" xfId="42192" xr:uid="{5E62D050-F6BD-42CA-A0B6-4EF5A61D45F1}"/>
    <cellStyle name="Output 5 2 4 21 3" xfId="42193" xr:uid="{AC63C67F-4615-4F5F-9990-6AF452859039}"/>
    <cellStyle name="Output 5 2 4 22" xfId="42194" xr:uid="{8B42D5E3-D716-46AA-A970-F29A7FD5E41B}"/>
    <cellStyle name="Output 5 2 4 22 2" xfId="42195" xr:uid="{B99BBDB5-29E6-485C-AE92-256D356F11B0}"/>
    <cellStyle name="Output 5 2 4 23" xfId="42196" xr:uid="{FB8A6967-F63B-4ACE-A6AF-78EF0CB7EA94}"/>
    <cellStyle name="Output 5 2 4 24" xfId="42197" xr:uid="{31DD77BB-1C34-4FB5-BCC2-4828BAA2ACCC}"/>
    <cellStyle name="Output 5 2 4 3" xfId="42198" xr:uid="{46A8FEED-6F87-4698-985E-FCC4EBCA4F49}"/>
    <cellStyle name="Output 5 2 4 3 2" xfId="42199" xr:uid="{2AE46C26-8968-4C36-9AE4-693C5BFEC5C3}"/>
    <cellStyle name="Output 5 2 4 3 2 2" xfId="42200" xr:uid="{AAC7250B-0041-47F7-8186-6C6376537A98}"/>
    <cellStyle name="Output 5 2 4 3 3" xfId="42201" xr:uid="{245DDA10-039B-47CE-9229-FD1FE58DE52F}"/>
    <cellStyle name="Output 5 2 4 3 4" xfId="42202" xr:uid="{52807FAE-EC35-4761-8CB9-BC3F9D963108}"/>
    <cellStyle name="Output 5 2 4 4" xfId="42203" xr:uid="{64D8FD92-242E-4902-9F22-972FD86365BA}"/>
    <cellStyle name="Output 5 2 4 4 2" xfId="42204" xr:uid="{F7AD2368-2EF9-4111-A131-5EEDA93E1213}"/>
    <cellStyle name="Output 5 2 4 4 2 2" xfId="42205" xr:uid="{E6C71509-4144-47E5-AA7D-793D6560A9ED}"/>
    <cellStyle name="Output 5 2 4 4 3" xfId="42206" xr:uid="{3B026F3E-6009-429B-9806-0C30060BEFA9}"/>
    <cellStyle name="Output 5 2 4 4 4" xfId="42207" xr:uid="{C2E34235-B909-4C87-BEC3-8557386C5D5D}"/>
    <cellStyle name="Output 5 2 4 5" xfId="42208" xr:uid="{CF9E39AF-0F9B-443E-8D4D-C27B82CB11C4}"/>
    <cellStyle name="Output 5 2 4 5 2" xfId="42209" xr:uid="{5C0A2716-7524-4907-930A-C393BD11D840}"/>
    <cellStyle name="Output 5 2 4 5 2 2" xfId="42210" xr:uid="{FD936BDC-C6A1-43F8-8A3A-B5250A4A674F}"/>
    <cellStyle name="Output 5 2 4 5 3" xfId="42211" xr:uid="{C0960AF8-FF46-4E32-9E8C-D81B69C9A6AD}"/>
    <cellStyle name="Output 5 2 4 6" xfId="42212" xr:uid="{14917845-7CE0-4EA5-81A1-41C2A802C1C9}"/>
    <cellStyle name="Output 5 2 4 6 2" xfId="42213" xr:uid="{420DD232-BDCF-410F-8542-A27D98BE73DD}"/>
    <cellStyle name="Output 5 2 4 6 2 2" xfId="42214" xr:uid="{4F9ED168-CAD9-4C18-97AF-4B09A61528E0}"/>
    <cellStyle name="Output 5 2 4 6 3" xfId="42215" xr:uid="{AA4023E0-219A-4EB8-9BC3-4913B6122210}"/>
    <cellStyle name="Output 5 2 4 7" xfId="42216" xr:uid="{12574219-7A1B-45D8-BE41-826E5177E1A3}"/>
    <cellStyle name="Output 5 2 4 7 2" xfId="42217" xr:uid="{1C19AC04-1ECE-42B4-8786-DF192ADCB050}"/>
    <cellStyle name="Output 5 2 4 7 2 2" xfId="42218" xr:uid="{2EEBAFD7-C387-432E-93AA-FBE7008158AA}"/>
    <cellStyle name="Output 5 2 4 7 3" xfId="42219" xr:uid="{C6C4BDD5-BBF1-4833-BAEF-1DA73E440429}"/>
    <cellStyle name="Output 5 2 4 8" xfId="42220" xr:uid="{7CC4DDCC-11A2-41CD-9900-51E890103F74}"/>
    <cellStyle name="Output 5 2 4 8 2" xfId="42221" xr:uid="{2BC01FC5-95B0-4545-9741-CE5FE78A7164}"/>
    <cellStyle name="Output 5 2 4 8 2 2" xfId="42222" xr:uid="{C1CE997D-7A7D-4529-895A-24F491CAD9D4}"/>
    <cellStyle name="Output 5 2 4 8 3" xfId="42223" xr:uid="{7C6FCAAB-D2A5-4E3E-BCA8-30D9E6967AC2}"/>
    <cellStyle name="Output 5 2 4 9" xfId="42224" xr:uid="{3361480F-8B46-4D9A-BDCF-04DDA29BE46F}"/>
    <cellStyle name="Output 5 2 4 9 2" xfId="42225" xr:uid="{0767333E-9099-4AB5-A836-9CFC20729910}"/>
    <cellStyle name="Output 5 2 4 9 2 2" xfId="42226" xr:uid="{9F43D52A-8C59-46E0-A520-339DC96AF98C}"/>
    <cellStyle name="Output 5 2 4 9 3" xfId="42227" xr:uid="{2FF3A7D7-E0ED-496D-A318-D34279C88124}"/>
    <cellStyle name="Output 5 2 5" xfId="42228" xr:uid="{515287F9-2CB8-477F-ACAB-FC4AFDF48B31}"/>
    <cellStyle name="Output 5 2 5 10" xfId="42229" xr:uid="{15218C43-69D8-4FEA-BA9C-3FAF286C7B05}"/>
    <cellStyle name="Output 5 2 5 10 2" xfId="42230" xr:uid="{468B3C95-3742-4EC3-944C-9F66C7D78E89}"/>
    <cellStyle name="Output 5 2 5 10 2 2" xfId="42231" xr:uid="{DBE32B6E-726C-41F5-9A02-4EE5918CE0A6}"/>
    <cellStyle name="Output 5 2 5 10 3" xfId="42232" xr:uid="{B4239E5C-1F79-4E00-80E4-CCB0DAA1C963}"/>
    <cellStyle name="Output 5 2 5 11" xfId="42233" xr:uid="{710F2AFB-BF97-4801-863E-FD22D16ACEFD}"/>
    <cellStyle name="Output 5 2 5 11 2" xfId="42234" xr:uid="{2A24D54E-2BB7-49A2-B541-46FC1B7B401B}"/>
    <cellStyle name="Output 5 2 5 11 2 2" xfId="42235" xr:uid="{8B9D7746-C91B-4D0D-9DBB-AB8445718784}"/>
    <cellStyle name="Output 5 2 5 11 3" xfId="42236" xr:uid="{C250837B-10D5-469B-9F38-6EE6DEA6219F}"/>
    <cellStyle name="Output 5 2 5 12" xfId="42237" xr:uid="{44B957E7-78A8-4593-A4BC-DCC11154BE4D}"/>
    <cellStyle name="Output 5 2 5 12 2" xfId="42238" xr:uid="{5FCF466D-9AF8-4C38-8DB8-898960787FA6}"/>
    <cellStyle name="Output 5 2 5 12 2 2" xfId="42239" xr:uid="{09288A17-23B9-4AC3-811E-71B8A4E3E02C}"/>
    <cellStyle name="Output 5 2 5 12 3" xfId="42240" xr:uid="{3E2DFF81-139D-4FF4-8808-6FA06589B09B}"/>
    <cellStyle name="Output 5 2 5 13" xfId="42241" xr:uid="{B4299C58-44C8-4206-B7D3-EDA1A800DD7B}"/>
    <cellStyle name="Output 5 2 5 13 2" xfId="42242" xr:uid="{610FEA1F-5153-4026-8471-861757BB24F1}"/>
    <cellStyle name="Output 5 2 5 13 2 2" xfId="42243" xr:uid="{30FC8E31-6534-44F6-B7EF-2619FAD5C1C4}"/>
    <cellStyle name="Output 5 2 5 13 3" xfId="42244" xr:uid="{6F179466-8647-410E-AC99-88033FECF58F}"/>
    <cellStyle name="Output 5 2 5 14" xfId="42245" xr:uid="{14962540-F78E-427A-95C2-E7D08B0E5DF7}"/>
    <cellStyle name="Output 5 2 5 14 2" xfId="42246" xr:uid="{2FFCBA63-72AB-472C-95CE-683713944BD4}"/>
    <cellStyle name="Output 5 2 5 14 2 2" xfId="42247" xr:uid="{9EEF1537-27B2-47D7-B881-7C16DE21E253}"/>
    <cellStyle name="Output 5 2 5 14 3" xfId="42248" xr:uid="{182BA6E0-C4A4-4525-8489-647C97257919}"/>
    <cellStyle name="Output 5 2 5 15" xfId="42249" xr:uid="{492D0082-526E-4B75-BC4A-F5FF4033762F}"/>
    <cellStyle name="Output 5 2 5 15 2" xfId="42250" xr:uid="{29080F6E-495E-4D19-BC30-C4BE21862D66}"/>
    <cellStyle name="Output 5 2 5 15 2 2" xfId="42251" xr:uid="{FBBF6F19-87F6-4C59-8004-C56E0A682FD8}"/>
    <cellStyle name="Output 5 2 5 15 3" xfId="42252" xr:uid="{64682B9D-622C-49DA-B203-5B189E69D76A}"/>
    <cellStyle name="Output 5 2 5 16" xfId="42253" xr:uid="{E5A0B8F0-D6A1-416E-8D2F-4FF4E06D3886}"/>
    <cellStyle name="Output 5 2 5 16 2" xfId="42254" xr:uid="{8B6F8E8E-5093-4CB7-93DC-803469AEA4BD}"/>
    <cellStyle name="Output 5 2 5 16 2 2" xfId="42255" xr:uid="{1AC1AAD5-17F9-4D5F-A08A-1DDF2123E7C7}"/>
    <cellStyle name="Output 5 2 5 16 3" xfId="42256" xr:uid="{3DD1A270-0CF2-4033-AD74-B808DA7A73EF}"/>
    <cellStyle name="Output 5 2 5 17" xfId="42257" xr:uid="{31D86C02-4D4B-4346-BCBA-024FFD893DF4}"/>
    <cellStyle name="Output 5 2 5 17 2" xfId="42258" xr:uid="{8467412E-C1DD-47E6-B9A0-DB07CF697E0F}"/>
    <cellStyle name="Output 5 2 5 17 2 2" xfId="42259" xr:uid="{E18FA2AB-7D5A-48E3-9BD0-CBA130DC245A}"/>
    <cellStyle name="Output 5 2 5 17 3" xfId="42260" xr:uid="{29CD8A07-DEC7-44CC-ABB4-C751D98024A1}"/>
    <cellStyle name="Output 5 2 5 18" xfId="42261" xr:uid="{7B2E4100-F999-4FD5-B7BD-6B491B4AD7F1}"/>
    <cellStyle name="Output 5 2 5 18 2" xfId="42262" xr:uid="{F0D716A0-4446-4AB2-B6F7-D681DAC9228B}"/>
    <cellStyle name="Output 5 2 5 18 2 2" xfId="42263" xr:uid="{03A22191-D32D-498E-B8E3-F7F37A7F57F6}"/>
    <cellStyle name="Output 5 2 5 18 3" xfId="42264" xr:uid="{881B4DB8-17E1-4C1C-80AC-E6F153E7629A}"/>
    <cellStyle name="Output 5 2 5 19" xfId="42265" xr:uid="{46A2678A-095F-4DAA-9092-7749AC970ED7}"/>
    <cellStyle name="Output 5 2 5 19 2" xfId="42266" xr:uid="{002CAEBE-D709-44CD-8CA5-05035F1FFE45}"/>
    <cellStyle name="Output 5 2 5 19 2 2" xfId="42267" xr:uid="{F2B5DD0B-4D74-49F8-BC3F-7EB7EE445E82}"/>
    <cellStyle name="Output 5 2 5 19 3" xfId="42268" xr:uid="{41239B83-403C-4375-9B93-B6EA2D5319A3}"/>
    <cellStyle name="Output 5 2 5 2" xfId="42269" xr:uid="{8E007B59-2645-4064-A02A-2F7435FA2CD7}"/>
    <cellStyle name="Output 5 2 5 2 2" xfId="42270" xr:uid="{C1C1C956-F1BE-4B38-998B-98E47FB97239}"/>
    <cellStyle name="Output 5 2 5 2 2 2" xfId="42271" xr:uid="{141A34E1-4E1B-4510-AB2C-B7C9FFEDDA22}"/>
    <cellStyle name="Output 5 2 5 2 3" xfId="42272" xr:uid="{B536C87B-B12F-42C3-B7E0-7C56F68AEF3E}"/>
    <cellStyle name="Output 5 2 5 2 4" xfId="42273" xr:uid="{5EEA001E-CDC9-4F61-A207-C9EE8E9C9CC9}"/>
    <cellStyle name="Output 5 2 5 20" xfId="42274" xr:uid="{61A9718E-B16A-46E9-BF04-B474BEA9F31A}"/>
    <cellStyle name="Output 5 2 5 20 2" xfId="42275" xr:uid="{E0AEBE3B-FDA5-4F73-8D67-D8046C7BECAD}"/>
    <cellStyle name="Output 5 2 5 20 2 2" xfId="42276" xr:uid="{2A84F3E7-C47C-40AA-93CC-3E35D4A16591}"/>
    <cellStyle name="Output 5 2 5 20 3" xfId="42277" xr:uid="{6770BFA4-025D-40AE-A68B-AA9A3AEC10FD}"/>
    <cellStyle name="Output 5 2 5 21" xfId="42278" xr:uid="{4ACD741B-E7C7-42F6-B8A6-10F2C556D58A}"/>
    <cellStyle name="Output 5 2 5 21 2" xfId="42279" xr:uid="{578F549C-C35B-47C2-B682-E6A462AB93AC}"/>
    <cellStyle name="Output 5 2 5 22" xfId="42280" xr:uid="{855690EA-766D-4D31-B9DE-95A28650990E}"/>
    <cellStyle name="Output 5 2 5 23" xfId="42281" xr:uid="{A842A49B-8DBA-4CB7-887F-8987FFC87EEC}"/>
    <cellStyle name="Output 5 2 5 3" xfId="42282" xr:uid="{EEE42E64-96E7-448D-8996-44EF28781C6F}"/>
    <cellStyle name="Output 5 2 5 3 2" xfId="42283" xr:uid="{F67C382E-1C1C-4CB8-9067-76EDF08A6C61}"/>
    <cellStyle name="Output 5 2 5 3 2 2" xfId="42284" xr:uid="{442AAB84-2529-4AA1-911B-7579F97CB007}"/>
    <cellStyle name="Output 5 2 5 3 3" xfId="42285" xr:uid="{769AE4EB-DCC7-4064-AF6E-258A82D4C5DB}"/>
    <cellStyle name="Output 5 2 5 4" xfId="42286" xr:uid="{AE4283C6-5720-4079-B8ED-025A8CC564F6}"/>
    <cellStyle name="Output 5 2 5 4 2" xfId="42287" xr:uid="{106A80A1-CA16-4E9D-904E-4C324ED94C3D}"/>
    <cellStyle name="Output 5 2 5 4 2 2" xfId="42288" xr:uid="{DBAD54B0-C515-4C4A-AC96-708A4EB0A4F4}"/>
    <cellStyle name="Output 5 2 5 4 3" xfId="42289" xr:uid="{90CB86B4-00B1-4A98-983A-44376790D323}"/>
    <cellStyle name="Output 5 2 5 5" xfId="42290" xr:uid="{4E99DA07-2BF7-4112-A0F9-277A471077ED}"/>
    <cellStyle name="Output 5 2 5 5 2" xfId="42291" xr:uid="{43634636-88D6-4FC2-BDA6-85AE6FAC2E94}"/>
    <cellStyle name="Output 5 2 5 5 2 2" xfId="42292" xr:uid="{D4A204B3-F913-4A28-990B-64BC1A856300}"/>
    <cellStyle name="Output 5 2 5 5 3" xfId="42293" xr:uid="{7A8A9029-93A6-4F84-B579-8EC5BD81DCE5}"/>
    <cellStyle name="Output 5 2 5 6" xfId="42294" xr:uid="{ADB7AF53-CD5D-46C9-A881-8342175AB678}"/>
    <cellStyle name="Output 5 2 5 6 2" xfId="42295" xr:uid="{453F835F-C00B-432F-8BF6-2E9EEE605097}"/>
    <cellStyle name="Output 5 2 5 6 2 2" xfId="42296" xr:uid="{336DE558-4DCB-4170-889F-597C59E11A67}"/>
    <cellStyle name="Output 5 2 5 6 3" xfId="42297" xr:uid="{1C735DDF-2FAD-4AF9-A39B-06AF3B83D893}"/>
    <cellStyle name="Output 5 2 5 7" xfId="42298" xr:uid="{DFFC0B44-31D4-4AEE-9E9A-3E5B9D5316C2}"/>
    <cellStyle name="Output 5 2 5 7 2" xfId="42299" xr:uid="{51F85A64-478C-4A2A-9BAB-05CD4B76E1BD}"/>
    <cellStyle name="Output 5 2 5 7 2 2" xfId="42300" xr:uid="{9BC1C989-2774-4BEA-B872-2666FF838D1E}"/>
    <cellStyle name="Output 5 2 5 7 3" xfId="42301" xr:uid="{15C20EC3-27D2-4F3F-B1CF-EB9DFC4DEECD}"/>
    <cellStyle name="Output 5 2 5 8" xfId="42302" xr:uid="{1E787D96-0F7A-437A-99D5-4913B28D507A}"/>
    <cellStyle name="Output 5 2 5 8 2" xfId="42303" xr:uid="{ED83AA4D-91AD-4C40-A95C-029BE04B7DC9}"/>
    <cellStyle name="Output 5 2 5 8 2 2" xfId="42304" xr:uid="{116E0FD6-6935-46FA-92DA-8D24BD38D988}"/>
    <cellStyle name="Output 5 2 5 8 3" xfId="42305" xr:uid="{CFD7D547-26BC-489F-BD51-CB27AB1D0E4D}"/>
    <cellStyle name="Output 5 2 5 9" xfId="42306" xr:uid="{A8C40C10-2313-4B82-81AC-6657D5D69FAF}"/>
    <cellStyle name="Output 5 2 5 9 2" xfId="42307" xr:uid="{18DB076E-4C56-469B-9BFF-CC62DF72F1FA}"/>
    <cellStyle name="Output 5 2 5 9 2 2" xfId="42308" xr:uid="{5B865C74-9BCA-462C-AEE7-DFFE80D6EC7A}"/>
    <cellStyle name="Output 5 2 5 9 3" xfId="42309" xr:uid="{6FB9FB63-6CDD-4670-A0B1-98B29D852747}"/>
    <cellStyle name="Output 5 2 6" xfId="42310" xr:uid="{7B913EE3-1F6A-4CFB-B0C2-A27220125D36}"/>
    <cellStyle name="Output 5 2 6 2" xfId="42311" xr:uid="{09A76CE8-4B56-46E2-9EED-F26C37657CFB}"/>
    <cellStyle name="Output 5 2 6 2 2" xfId="42312" xr:uid="{ECE64E4B-59B6-4B2B-AF36-3A78CC2BCD92}"/>
    <cellStyle name="Output 5 2 6 3" xfId="42313" xr:uid="{F16F93D5-6799-4020-B199-7E47F772D437}"/>
    <cellStyle name="Output 5 2 6 4" xfId="42314" xr:uid="{B38A4DF0-661E-4685-9FC4-2EADD9FA33D3}"/>
    <cellStyle name="Output 5 2 7" xfId="42315" xr:uid="{6EDEF240-4146-4138-B2B7-72D3364C3B72}"/>
    <cellStyle name="Output 5 2 7 2" xfId="42316" xr:uid="{9AC8E521-D401-4AE2-BA2E-7CCFF8C5FE01}"/>
    <cellStyle name="Output 5 2 7 2 2" xfId="42317" xr:uid="{4BA1CE6D-A469-4C17-A972-3DDAE957DB9B}"/>
    <cellStyle name="Output 5 2 7 3" xfId="42318" xr:uid="{52BF89CA-5DA4-4E70-978C-405ECF02302F}"/>
    <cellStyle name="Output 5 2 8" xfId="42319" xr:uid="{8EC54233-74A8-467A-AC4D-204BADBBDB44}"/>
    <cellStyle name="Output 5 2 8 2" xfId="42320" xr:uid="{54E17FD2-4C06-48D1-94EB-67AA784ABC86}"/>
    <cellStyle name="Output 5 2 8 2 2" xfId="42321" xr:uid="{0E65D777-215A-40ED-BD0A-96D6A69D7493}"/>
    <cellStyle name="Output 5 2 8 3" xfId="42322" xr:uid="{3D1CEC54-ECEE-42AE-A305-567C1017F0BD}"/>
    <cellStyle name="Output 5 2 9" xfId="42323" xr:uid="{88740A40-C3BF-4986-BF7C-D9FE271A9B66}"/>
    <cellStyle name="Output 5 2 9 2" xfId="42324" xr:uid="{156ECD82-DA9A-4545-8F58-C5A5F19BE3E6}"/>
    <cellStyle name="Output 5 2 9 2 2" xfId="42325" xr:uid="{E1277827-6DE0-4171-8EC2-2675A13E81C8}"/>
    <cellStyle name="Output 5 2 9 3" xfId="42326" xr:uid="{FED35F28-38E1-4AC6-AAB2-1777C955F279}"/>
    <cellStyle name="Output 5 20" xfId="42327" xr:uid="{F25ED3FA-C04B-456C-BFEF-92B265CA9202}"/>
    <cellStyle name="Output 5 20 2" xfId="42328" xr:uid="{3A559F6B-612D-40E1-A964-D5B516B7C5F2}"/>
    <cellStyle name="Output 5 20 2 2" xfId="42329" xr:uid="{7466C0F1-0EDC-4D7F-A7F1-88432F3C4E9B}"/>
    <cellStyle name="Output 5 20 3" xfId="42330" xr:uid="{E3F8DADD-4F33-45D3-B59D-94ABE88AE7DB}"/>
    <cellStyle name="Output 5 21" xfId="42331" xr:uid="{B96414DD-3C9C-43B7-ACA1-EA2EAC7D43C5}"/>
    <cellStyle name="Output 5 21 2" xfId="42332" xr:uid="{B08CDA56-BDB4-4B05-9940-AB1452451B1D}"/>
    <cellStyle name="Output 5 21 2 2" xfId="42333" xr:uid="{ADDA0F39-8759-430C-90EE-4D4726EBE670}"/>
    <cellStyle name="Output 5 21 3" xfId="42334" xr:uid="{FA1D3C48-53FA-46C5-9883-ECC06802CB92}"/>
    <cellStyle name="Output 5 22" xfId="42335" xr:uid="{C9690ECF-502F-4015-BF2E-F7F9D5D3F335}"/>
    <cellStyle name="Output 5 22 2" xfId="42336" xr:uid="{876BF487-3BC5-4202-B327-21E2585D219A}"/>
    <cellStyle name="Output 5 23" xfId="42337" xr:uid="{398153FA-D666-49CC-AFD7-582BE75170B2}"/>
    <cellStyle name="Output 5 24" xfId="42338" xr:uid="{0B9BAD72-0A55-4A15-8E32-0754C6A5B8A9}"/>
    <cellStyle name="Output 5 25" xfId="42339" xr:uid="{8439B7E9-655D-473B-902C-919CFFB47019}"/>
    <cellStyle name="Output 5 26" xfId="42340" xr:uid="{FADC1EFE-6DCC-4C11-967C-948C544152E6}"/>
    <cellStyle name="Output 5 27" xfId="42341" xr:uid="{6105D667-50CF-4B4A-B2B1-FA9C324F687C}"/>
    <cellStyle name="Output 5 3" xfId="42342" xr:uid="{D4F6EC83-CDBA-4113-B83B-CB3A53976CC0}"/>
    <cellStyle name="Output 5 3 10" xfId="42343" xr:uid="{BD0065E4-4A08-47AF-A852-D165B3CC16F2}"/>
    <cellStyle name="Output 5 3 10 2" xfId="42344" xr:uid="{281B2198-77D3-43AA-AA99-2FB754B4DF13}"/>
    <cellStyle name="Output 5 3 10 2 2" xfId="42345" xr:uid="{3F22C40E-B865-43D8-B194-B0F86C687FA3}"/>
    <cellStyle name="Output 5 3 10 3" xfId="42346" xr:uid="{C84F6D46-AA33-42CF-B5FF-3A57ED51B9BB}"/>
    <cellStyle name="Output 5 3 11" xfId="42347" xr:uid="{1713C3DC-32CD-4825-8597-490B8C723A1C}"/>
    <cellStyle name="Output 5 3 11 2" xfId="42348" xr:uid="{540AFB9F-5D48-443A-9BC2-9242977BE455}"/>
    <cellStyle name="Output 5 3 11 2 2" xfId="42349" xr:uid="{9AB25DB7-9B19-44F4-A62E-CC9558CEFE3E}"/>
    <cellStyle name="Output 5 3 11 3" xfId="42350" xr:uid="{D7E6C2AA-F66B-4CE8-840E-9755C813E751}"/>
    <cellStyle name="Output 5 3 12" xfId="42351" xr:uid="{FD1E05BD-B23B-49FD-A530-C8C821B6CF82}"/>
    <cellStyle name="Output 5 3 12 2" xfId="42352" xr:uid="{8614A992-DF10-43C2-BC94-93D349A03AF0}"/>
    <cellStyle name="Output 5 3 12 2 2" xfId="42353" xr:uid="{D53B3FAE-9B56-44B7-BA00-5A197725A7D0}"/>
    <cellStyle name="Output 5 3 12 3" xfId="42354" xr:uid="{6E150CF4-0490-41EB-B825-152275FDA615}"/>
    <cellStyle name="Output 5 3 13" xfId="42355" xr:uid="{A9C35F7A-B0F1-4BFF-ADF4-F8809D3E422C}"/>
    <cellStyle name="Output 5 3 13 2" xfId="42356" xr:uid="{1D07542F-9E67-440D-8141-363C3B5811DA}"/>
    <cellStyle name="Output 5 3 13 2 2" xfId="42357" xr:uid="{231ECCA3-8037-4E6B-B751-4C1A142F2F8E}"/>
    <cellStyle name="Output 5 3 13 3" xfId="42358" xr:uid="{2E887DD3-0078-4F6E-9C4E-08443746C6A4}"/>
    <cellStyle name="Output 5 3 14" xfId="42359" xr:uid="{A148E613-C3D5-4E6E-9D01-46767F5251B1}"/>
    <cellStyle name="Output 5 3 14 2" xfId="42360" xr:uid="{248D67D9-2D8D-44BB-B0BA-0D24D7A6E7A2}"/>
    <cellStyle name="Output 5 3 14 2 2" xfId="42361" xr:uid="{EC1ABCA3-C43F-4078-8303-E0AAB224A305}"/>
    <cellStyle name="Output 5 3 14 3" xfId="42362" xr:uid="{076C0792-9879-4224-9114-A476192A5C5A}"/>
    <cellStyle name="Output 5 3 15" xfId="42363" xr:uid="{CF5DFFDC-46DC-4674-B137-97B2C180AF32}"/>
    <cellStyle name="Output 5 3 15 2" xfId="42364" xr:uid="{7AAA45EA-D271-4730-BCEC-5026358D6431}"/>
    <cellStyle name="Output 5 3 15 2 2" xfId="42365" xr:uid="{D7A72392-62EC-4751-B790-3177DC576328}"/>
    <cellStyle name="Output 5 3 15 3" xfId="42366" xr:uid="{EE5DF103-FBF6-4F2A-8438-A64096039BDB}"/>
    <cellStyle name="Output 5 3 16" xfId="42367" xr:uid="{A37E8617-FC80-416A-9DF4-7005E97A1112}"/>
    <cellStyle name="Output 5 3 16 2" xfId="42368" xr:uid="{82800197-E7B0-411C-81A9-9C918751B1B5}"/>
    <cellStyle name="Output 5 3 16 2 2" xfId="42369" xr:uid="{34F14798-1F44-4470-8AF5-048BF9FA6EA7}"/>
    <cellStyle name="Output 5 3 16 3" xfId="42370" xr:uid="{00DE7664-DCC8-488D-BFE5-060F5B3F322C}"/>
    <cellStyle name="Output 5 3 17" xfId="42371" xr:uid="{ECCDF17E-9BE4-4EA2-90F6-E68EC3ADA5B7}"/>
    <cellStyle name="Output 5 3 17 2" xfId="42372" xr:uid="{BFF945A8-0495-46AD-88E8-503B0816ABA2}"/>
    <cellStyle name="Output 5 3 17 2 2" xfId="42373" xr:uid="{F512D93B-75C2-4E4D-8F7B-B1BFBF4F3DE8}"/>
    <cellStyle name="Output 5 3 17 3" xfId="42374" xr:uid="{DBC44680-9CE4-448A-A3D7-AC2A8C5500FC}"/>
    <cellStyle name="Output 5 3 18" xfId="42375" xr:uid="{C76F59E8-8E70-47D4-8F62-CDDFA60784BB}"/>
    <cellStyle name="Output 5 3 18 2" xfId="42376" xr:uid="{2AB5A419-4B40-4F96-8E57-833E7BDB7B9C}"/>
    <cellStyle name="Output 5 3 19" xfId="42377" xr:uid="{7454CD07-042F-4782-AE5F-D33F14772772}"/>
    <cellStyle name="Output 5 3 2" xfId="42378" xr:uid="{64422E1E-694D-49FD-B7CF-7FA6D42D6C0F}"/>
    <cellStyle name="Output 5 3 2 10" xfId="42379" xr:uid="{B99AB380-E230-4E77-BC7D-69E13B1408B5}"/>
    <cellStyle name="Output 5 3 2 10 2" xfId="42380" xr:uid="{5280F9D2-0A42-499F-BE8E-8C83FDA2F6F4}"/>
    <cellStyle name="Output 5 3 2 10 2 2" xfId="42381" xr:uid="{EC026CCC-CF84-41F9-BF45-1E20EB902CCC}"/>
    <cellStyle name="Output 5 3 2 10 3" xfId="42382" xr:uid="{E3B145CA-D3B6-4CD1-9469-91C3AD5FC724}"/>
    <cellStyle name="Output 5 3 2 11" xfId="42383" xr:uid="{A0DFB5F6-46BF-46BA-92A7-B496A4D0605D}"/>
    <cellStyle name="Output 5 3 2 11 2" xfId="42384" xr:uid="{B10B22F5-AE34-42EB-9FD1-DD929820D561}"/>
    <cellStyle name="Output 5 3 2 11 2 2" xfId="42385" xr:uid="{C0FF3EEE-BE98-4478-8C87-B865DD0B1FC1}"/>
    <cellStyle name="Output 5 3 2 11 3" xfId="42386" xr:uid="{4D809098-1741-4E77-9A07-F47FC14529AE}"/>
    <cellStyle name="Output 5 3 2 12" xfId="42387" xr:uid="{E0FE47C0-FCF5-434A-94E3-542DC26E463C}"/>
    <cellStyle name="Output 5 3 2 12 2" xfId="42388" xr:uid="{FCD5943E-1BE8-4FEF-9141-9DF994E6C1B5}"/>
    <cellStyle name="Output 5 3 2 12 2 2" xfId="42389" xr:uid="{39963625-D29E-4FDB-B5DD-06652BEDB60E}"/>
    <cellStyle name="Output 5 3 2 12 3" xfId="42390" xr:uid="{C3BAC084-2DC7-4F43-B7C5-0630E7672974}"/>
    <cellStyle name="Output 5 3 2 13" xfId="42391" xr:uid="{A0C2011F-BF43-498A-B0D7-DAF5F4BDD247}"/>
    <cellStyle name="Output 5 3 2 13 2" xfId="42392" xr:uid="{0D192641-5653-4EC6-B1BC-D68E33F04D31}"/>
    <cellStyle name="Output 5 3 2 13 2 2" xfId="42393" xr:uid="{7B356807-13D3-4C28-ACFA-A9D71E62D613}"/>
    <cellStyle name="Output 5 3 2 13 3" xfId="42394" xr:uid="{236446FC-CFE3-41B8-AC3C-6814C0AF4B64}"/>
    <cellStyle name="Output 5 3 2 14" xfId="42395" xr:uid="{14D862D8-BDE0-4859-8272-81BB8393AF27}"/>
    <cellStyle name="Output 5 3 2 14 2" xfId="42396" xr:uid="{F14EA76E-6F1B-426D-9372-20E007C7F085}"/>
    <cellStyle name="Output 5 3 2 14 2 2" xfId="42397" xr:uid="{29DA2F0F-31B2-4301-8AED-B79523C6D3A6}"/>
    <cellStyle name="Output 5 3 2 14 3" xfId="42398" xr:uid="{6B8EB22F-FDA7-4010-8349-A668B362E629}"/>
    <cellStyle name="Output 5 3 2 15" xfId="42399" xr:uid="{7DF217A0-9BA2-48B5-9FBA-257873B60921}"/>
    <cellStyle name="Output 5 3 2 15 2" xfId="42400" xr:uid="{C96C65FD-885F-403C-854F-E5F42FE54849}"/>
    <cellStyle name="Output 5 3 2 15 2 2" xfId="42401" xr:uid="{38A11B0A-0499-4DD9-8A44-B5D1545E21BD}"/>
    <cellStyle name="Output 5 3 2 15 3" xfId="42402" xr:uid="{77F42AA5-B982-4C75-9BA3-189670BE1312}"/>
    <cellStyle name="Output 5 3 2 16" xfId="42403" xr:uid="{08714869-6702-4F25-8984-0CCD33C17F92}"/>
    <cellStyle name="Output 5 3 2 16 2" xfId="42404" xr:uid="{1C34FFA2-ED6C-401E-98EE-091BF95B7708}"/>
    <cellStyle name="Output 5 3 2 16 2 2" xfId="42405" xr:uid="{B7214A71-5BD8-4D41-B968-EAFB329A189C}"/>
    <cellStyle name="Output 5 3 2 16 3" xfId="42406" xr:uid="{275B81B2-7AAF-4273-BAF1-F91046590452}"/>
    <cellStyle name="Output 5 3 2 17" xfId="42407" xr:uid="{30F83E2D-07EA-47F6-8D10-0B1A402DE5B3}"/>
    <cellStyle name="Output 5 3 2 17 2" xfId="42408" xr:uid="{B78BAFF8-0DC6-4DB9-96F4-E70238A80EE4}"/>
    <cellStyle name="Output 5 3 2 17 2 2" xfId="42409" xr:uid="{DA4DF01E-F1B9-4210-972E-C7954AA5C052}"/>
    <cellStyle name="Output 5 3 2 17 3" xfId="42410" xr:uid="{397F3F93-BE61-4B93-8FF5-B36F107282BF}"/>
    <cellStyle name="Output 5 3 2 18" xfId="42411" xr:uid="{F2F8476F-57A0-4009-95AC-5402B390361E}"/>
    <cellStyle name="Output 5 3 2 18 2" xfId="42412" xr:uid="{7EE8F198-0C31-4D88-BB78-47D5BA5FA4C1}"/>
    <cellStyle name="Output 5 3 2 18 2 2" xfId="42413" xr:uid="{F48824B8-86A7-4112-940F-67D052961B3E}"/>
    <cellStyle name="Output 5 3 2 18 3" xfId="42414" xr:uid="{54E2BE3A-1FBA-4ABB-924A-1ED12213E9AF}"/>
    <cellStyle name="Output 5 3 2 19" xfId="42415" xr:uid="{322FB5BE-C18A-4F04-B03C-BB5A091BC299}"/>
    <cellStyle name="Output 5 3 2 19 2" xfId="42416" xr:uid="{C2E9DCC1-B59F-4ADD-841C-03658EC74B95}"/>
    <cellStyle name="Output 5 3 2 19 2 2" xfId="42417" xr:uid="{CAAF7D6F-C5D6-4228-87AB-A95FB52C8DC3}"/>
    <cellStyle name="Output 5 3 2 19 3" xfId="42418" xr:uid="{493A37D1-4869-4923-B244-3D5C8A4C6ED5}"/>
    <cellStyle name="Output 5 3 2 2" xfId="42419" xr:uid="{D695124F-C1EE-4EDC-942F-C371358E8D71}"/>
    <cellStyle name="Output 5 3 2 2 2" xfId="42420" xr:uid="{853DF37E-790C-4003-B54F-54D6CCC2E8A8}"/>
    <cellStyle name="Output 5 3 2 2 2 2" xfId="42421" xr:uid="{3A7F2169-76ED-45D5-8A31-6D9D9EA143EE}"/>
    <cellStyle name="Output 5 3 2 2 2 2 2" xfId="42422" xr:uid="{6E757A3E-572C-42B0-AB8B-3EAF8B5491E0}"/>
    <cellStyle name="Output 5 3 2 2 2 3" xfId="42423" xr:uid="{A8AA0526-1F6D-4C9F-84F4-FFC7F7CB4949}"/>
    <cellStyle name="Output 5 3 2 2 2 4" xfId="42424" xr:uid="{451EC22F-4534-45FA-A6F6-207CF2E164DD}"/>
    <cellStyle name="Output 5 3 2 2 3" xfId="42425" xr:uid="{B7C044B0-AD50-4E2C-A4AB-437CEB0798C7}"/>
    <cellStyle name="Output 5 3 2 2 3 2" xfId="42426" xr:uid="{6E3E8220-AA21-40E9-8707-BE62EC337D78}"/>
    <cellStyle name="Output 5 3 2 2 4" xfId="42427" xr:uid="{5DFF28B4-D178-40DC-962D-8397E5D7C481}"/>
    <cellStyle name="Output 5 3 2 2 5" xfId="42428" xr:uid="{71FD4B90-303F-49D6-B7A1-10A21152781B}"/>
    <cellStyle name="Output 5 3 2 20" xfId="42429" xr:uid="{24865A6A-D139-473C-801C-39CCCD17C311}"/>
    <cellStyle name="Output 5 3 2 20 2" xfId="42430" xr:uid="{01090DAF-8F56-424C-A9A5-1998365BDD80}"/>
    <cellStyle name="Output 5 3 2 20 2 2" xfId="42431" xr:uid="{9289CDE8-7C93-4F8C-954B-2D552E933460}"/>
    <cellStyle name="Output 5 3 2 20 3" xfId="42432" xr:uid="{CD6962C1-7DC5-43D6-9BD3-1BDA9552BF61}"/>
    <cellStyle name="Output 5 3 2 21" xfId="42433" xr:uid="{4B633882-3A7C-4A27-8FA8-541494554E67}"/>
    <cellStyle name="Output 5 3 2 21 2" xfId="42434" xr:uid="{96648C77-3327-4F11-AD03-F07F34E2D6B8}"/>
    <cellStyle name="Output 5 3 2 22" xfId="42435" xr:uid="{C31B8DDC-1188-436D-B752-287068019F24}"/>
    <cellStyle name="Output 5 3 2 23" xfId="42436" xr:uid="{6C1AE297-EAA9-4DE6-9679-1632BF0DEA2B}"/>
    <cellStyle name="Output 5 3 2 3" xfId="42437" xr:uid="{1F386D3C-8406-4DE1-9486-8973555039A6}"/>
    <cellStyle name="Output 5 3 2 3 2" xfId="42438" xr:uid="{73CF856C-3974-4998-99AE-21D3195DF2A0}"/>
    <cellStyle name="Output 5 3 2 3 2 2" xfId="42439" xr:uid="{3113B4BA-EE73-4AE9-A75C-3AE96D1CA4C5}"/>
    <cellStyle name="Output 5 3 2 3 2 3" xfId="42440" xr:uid="{AF276278-9FD6-4CA3-A1E3-0836C9AD768C}"/>
    <cellStyle name="Output 5 3 2 3 3" xfId="42441" xr:uid="{A9B2F2C6-C2D7-4D7E-B91D-9DBD9E45127F}"/>
    <cellStyle name="Output 5 3 2 3 3 2" xfId="42442" xr:uid="{25223C0C-6B49-43E6-9628-AC4A0E5FA11F}"/>
    <cellStyle name="Output 5 3 2 3 4" xfId="42443" xr:uid="{528EF348-221D-42FE-9350-6F336236E016}"/>
    <cellStyle name="Output 5 3 2 4" xfId="42444" xr:uid="{3D64C06B-7567-4B5F-A565-8210AC92FC6F}"/>
    <cellStyle name="Output 5 3 2 4 2" xfId="42445" xr:uid="{5DAE2875-CEE9-4EFC-9E2D-4E2C11DEA117}"/>
    <cellStyle name="Output 5 3 2 4 2 2" xfId="42446" xr:uid="{0D341A61-0BF6-43CA-9EA9-69E9C9E5F9F1}"/>
    <cellStyle name="Output 5 3 2 4 3" xfId="42447" xr:uid="{50C29B22-07F8-4A17-A37C-C5ADA6414A55}"/>
    <cellStyle name="Output 5 3 2 4 4" xfId="42448" xr:uid="{8CFCE89E-80BB-4D2B-8DEA-D0E850788767}"/>
    <cellStyle name="Output 5 3 2 5" xfId="42449" xr:uid="{5FD4D2D8-BBFD-478F-B3B6-0211A601C5BD}"/>
    <cellStyle name="Output 5 3 2 5 2" xfId="42450" xr:uid="{F8DB223F-4F93-4AB7-9CD7-214B76897F9F}"/>
    <cellStyle name="Output 5 3 2 5 2 2" xfId="42451" xr:uid="{C1C3CE80-E94E-4D19-B1E3-D14201CA765A}"/>
    <cellStyle name="Output 5 3 2 5 3" xfId="42452" xr:uid="{211BBADA-24FF-4F2D-A375-F0B397EFC122}"/>
    <cellStyle name="Output 5 3 2 5 4" xfId="42453" xr:uid="{28698A8E-0C71-42A5-9F7E-0B9BFCEE616C}"/>
    <cellStyle name="Output 5 3 2 6" xfId="42454" xr:uid="{B477F66D-1C88-485D-A62B-EE1FFED5652D}"/>
    <cellStyle name="Output 5 3 2 6 2" xfId="42455" xr:uid="{ECFF03F7-10F7-431F-B5AF-C07BC9C151AD}"/>
    <cellStyle name="Output 5 3 2 6 2 2" xfId="42456" xr:uid="{A15D0C53-1924-4A98-A7CE-31A4B6837B23}"/>
    <cellStyle name="Output 5 3 2 6 3" xfId="42457" xr:uid="{9421C841-7B3D-48E1-B250-6DA9425EE6CF}"/>
    <cellStyle name="Output 5 3 2 7" xfId="42458" xr:uid="{379157EE-B652-4F88-9BB6-553332A1DDCC}"/>
    <cellStyle name="Output 5 3 2 7 2" xfId="42459" xr:uid="{F16A09BA-ECBB-4706-B2B1-4D9DD56EF8C5}"/>
    <cellStyle name="Output 5 3 2 7 2 2" xfId="42460" xr:uid="{99F8D3F8-C6AF-43E5-9884-34A89E6C2239}"/>
    <cellStyle name="Output 5 3 2 7 3" xfId="42461" xr:uid="{838A4B06-2406-4DF4-9AB9-853E5744BC5B}"/>
    <cellStyle name="Output 5 3 2 8" xfId="42462" xr:uid="{343E74B4-0523-4059-9345-D7CD9463E0B8}"/>
    <cellStyle name="Output 5 3 2 8 2" xfId="42463" xr:uid="{4B71A560-DE84-4EA2-B816-F8CEB773A18F}"/>
    <cellStyle name="Output 5 3 2 8 2 2" xfId="42464" xr:uid="{02993F39-4DB8-4DF7-B905-A197B3E66F08}"/>
    <cellStyle name="Output 5 3 2 8 3" xfId="42465" xr:uid="{4E0494DD-336A-4DA7-886B-A93BFE39DE57}"/>
    <cellStyle name="Output 5 3 2 9" xfId="42466" xr:uid="{F9D606CD-86CB-4760-B289-095908861935}"/>
    <cellStyle name="Output 5 3 2 9 2" xfId="42467" xr:uid="{DDDB7DB1-3583-45DB-BCC4-F40E9430B961}"/>
    <cellStyle name="Output 5 3 2 9 2 2" xfId="42468" xr:uid="{3592C52E-76E1-49AF-80E0-2A3B5EF01053}"/>
    <cellStyle name="Output 5 3 2 9 3" xfId="42469" xr:uid="{BBAF7BAD-A34C-4824-9873-C8009C58E782}"/>
    <cellStyle name="Output 5 3 20" xfId="42470" xr:uid="{B8116657-C926-49D3-8DB3-68286382CE5E}"/>
    <cellStyle name="Output 5 3 3" xfId="42471" xr:uid="{1D204EFC-6CA1-4C3A-A80D-7DAF7AC82FFC}"/>
    <cellStyle name="Output 5 3 3 2" xfId="42472" xr:uid="{043DBF45-DFBB-4E81-804D-55CDCBBF12B6}"/>
    <cellStyle name="Output 5 3 3 2 2" xfId="42473" xr:uid="{3B5B513A-3829-4588-83C1-E9181414783E}"/>
    <cellStyle name="Output 5 3 3 2 2 2" xfId="42474" xr:uid="{801E2D61-B96E-48F6-93B2-E2DBFD60DD9E}"/>
    <cellStyle name="Output 5 3 3 2 3" xfId="42475" xr:uid="{2ED50A3F-E4D5-4EB8-B4DF-1DA8F4FEA28C}"/>
    <cellStyle name="Output 5 3 3 2 4" xfId="42476" xr:uid="{0E89556D-17C0-4189-BA4E-07E5076D567B}"/>
    <cellStyle name="Output 5 3 3 3" xfId="42477" xr:uid="{042F0B2F-514F-4442-9920-76CA7A9FA616}"/>
    <cellStyle name="Output 5 3 3 3 2" xfId="42478" xr:uid="{F3F6A7D2-0C79-42D8-92F7-A8FEF19342AE}"/>
    <cellStyle name="Output 5 3 3 4" xfId="42479" xr:uid="{9B0C7B98-2890-4BAF-9F47-C534A0059A4C}"/>
    <cellStyle name="Output 5 3 3 5" xfId="42480" xr:uid="{FE4E5F93-052D-4963-BF87-AE9D4B5FEA4C}"/>
    <cellStyle name="Output 5 3 4" xfId="42481" xr:uid="{95FE59A7-A35C-43D2-91AD-222734C960FA}"/>
    <cellStyle name="Output 5 3 4 2" xfId="42482" xr:uid="{831063B0-BEBD-4BFE-BC3F-48B183A25A2D}"/>
    <cellStyle name="Output 5 3 4 2 2" xfId="42483" xr:uid="{899200A5-56B8-46B0-9EA6-61B4360F35E1}"/>
    <cellStyle name="Output 5 3 4 2 3" xfId="42484" xr:uid="{987E034E-98BA-41E3-9BFA-F7313018977D}"/>
    <cellStyle name="Output 5 3 4 3" xfId="42485" xr:uid="{315588C4-0026-4F04-88D9-0068D8FEB400}"/>
    <cellStyle name="Output 5 3 4 3 2" xfId="42486" xr:uid="{84A1F1F4-1A38-4BA0-BBB5-46E3D32961E3}"/>
    <cellStyle name="Output 5 3 4 4" xfId="42487" xr:uid="{3BC6241B-092E-43DA-9443-8E3652625D04}"/>
    <cellStyle name="Output 5 3 5" xfId="42488" xr:uid="{25C5DAFC-C5BA-4F07-AFA2-C51D2B0BD4A8}"/>
    <cellStyle name="Output 5 3 5 2" xfId="42489" xr:uid="{6E63CDD3-72A0-401F-9311-30EE8CEA01EA}"/>
    <cellStyle name="Output 5 3 5 2 2" xfId="42490" xr:uid="{D8E9885B-8810-4FFD-A7EF-079243475226}"/>
    <cellStyle name="Output 5 3 5 2 3" xfId="42491" xr:uid="{EE0B210F-6535-4955-9AEC-619DBA85ABCC}"/>
    <cellStyle name="Output 5 3 5 3" xfId="42492" xr:uid="{81A1CCED-9E3D-4959-87FA-997767277938}"/>
    <cellStyle name="Output 5 3 5 4" xfId="42493" xr:uid="{6D4A919B-CA2B-45A3-8E77-68F3568BDD89}"/>
    <cellStyle name="Output 5 3 6" xfId="42494" xr:uid="{E0D3D5D8-27CD-4047-AE0A-91EAA7192F02}"/>
    <cellStyle name="Output 5 3 6 2" xfId="42495" xr:uid="{80D0A078-A3F4-4A79-A4FA-2D6094CDB216}"/>
    <cellStyle name="Output 5 3 6 2 2" xfId="42496" xr:uid="{ADEAD144-1E3F-4AEB-81B1-D816BAB7AB26}"/>
    <cellStyle name="Output 5 3 6 3" xfId="42497" xr:uid="{E7F1948C-8290-4F75-903B-B42E188C09AC}"/>
    <cellStyle name="Output 5 3 6 4" xfId="42498" xr:uid="{E1392CC3-1D32-40FA-9C7E-0611C5A7DBDE}"/>
    <cellStyle name="Output 5 3 7" xfId="42499" xr:uid="{95356B06-E4CA-4705-AF0C-E24379023485}"/>
    <cellStyle name="Output 5 3 7 2" xfId="42500" xr:uid="{EE6382B0-AA2E-4AB1-AF63-86EA04F89702}"/>
    <cellStyle name="Output 5 3 7 2 2" xfId="42501" xr:uid="{7ED89E7B-BB92-4CFC-98D5-5BC3BA9E109C}"/>
    <cellStyle name="Output 5 3 7 3" xfId="42502" xr:uid="{90978BB0-6DAF-403A-B3A1-99A46638B07B}"/>
    <cellStyle name="Output 5 3 8" xfId="42503" xr:uid="{6B750372-73C5-45D6-849A-6AA8E0E56E61}"/>
    <cellStyle name="Output 5 3 8 2" xfId="42504" xr:uid="{32571D6A-5A15-46F6-AE49-A1854D283928}"/>
    <cellStyle name="Output 5 3 8 2 2" xfId="42505" xr:uid="{C8DCB1A3-4DBA-4F6E-A7C1-544E0E588320}"/>
    <cellStyle name="Output 5 3 8 3" xfId="42506" xr:uid="{E5C18404-199E-48AA-B91E-70CE3476006E}"/>
    <cellStyle name="Output 5 3 9" xfId="42507" xr:uid="{08DB47B3-2AAE-49EB-8C04-09FC2A9D35E1}"/>
    <cellStyle name="Output 5 3 9 2" xfId="42508" xr:uid="{44592765-49CD-49E2-8F06-04DDB8B7C8FE}"/>
    <cellStyle name="Output 5 3 9 2 2" xfId="42509" xr:uid="{152323DC-3821-4119-B62E-0D7AD3263B65}"/>
    <cellStyle name="Output 5 3 9 3" xfId="42510" xr:uid="{4A880951-58EC-4F9B-A652-0B04087178DF}"/>
    <cellStyle name="Output 5 4" xfId="42511" xr:uid="{12839EB0-C794-4010-9673-A187BF1BC637}"/>
    <cellStyle name="Output 5 4 10" xfId="42512" xr:uid="{57676212-C45A-4619-BE61-05D45A40B879}"/>
    <cellStyle name="Output 5 4 10 2" xfId="42513" xr:uid="{217477E0-DF3D-4C84-932E-99AF79F19AEB}"/>
    <cellStyle name="Output 5 4 10 2 2" xfId="42514" xr:uid="{5D347630-7EC1-46C8-B4A3-4465C342C55F}"/>
    <cellStyle name="Output 5 4 10 3" xfId="42515" xr:uid="{54529BEC-56F3-4B72-A526-FF2AFAFD72BC}"/>
    <cellStyle name="Output 5 4 11" xfId="42516" xr:uid="{94E56808-E78C-4127-B9F3-0BFF4F810E79}"/>
    <cellStyle name="Output 5 4 11 2" xfId="42517" xr:uid="{1746CA11-C14F-4851-A657-09C611C5D75E}"/>
    <cellStyle name="Output 5 4 11 2 2" xfId="42518" xr:uid="{ABFCA1D3-E8E2-4260-96D0-A2C80F55AC09}"/>
    <cellStyle name="Output 5 4 11 3" xfId="42519" xr:uid="{855C0BBD-7988-4B86-919A-1C651608AB20}"/>
    <cellStyle name="Output 5 4 12" xfId="42520" xr:uid="{6AF068F5-ED24-43FE-A98A-1015036DD292}"/>
    <cellStyle name="Output 5 4 12 2" xfId="42521" xr:uid="{42AD3228-0368-4B1E-BFC4-F485601A6635}"/>
    <cellStyle name="Output 5 4 12 2 2" xfId="42522" xr:uid="{D19998FF-55A4-4C6B-B789-834535C016A8}"/>
    <cellStyle name="Output 5 4 12 3" xfId="42523" xr:uid="{D06EDF98-25E4-40C0-8537-610F0275CB69}"/>
    <cellStyle name="Output 5 4 13" xfId="42524" xr:uid="{78EB5978-B77F-46F0-9D3D-E49F4159043B}"/>
    <cellStyle name="Output 5 4 13 2" xfId="42525" xr:uid="{ED050F37-27B5-4792-83FA-D76FEDC2025F}"/>
    <cellStyle name="Output 5 4 13 2 2" xfId="42526" xr:uid="{7D19075A-3B14-4C52-B0A3-A4D3E02F74B0}"/>
    <cellStyle name="Output 5 4 13 3" xfId="42527" xr:uid="{553ADDC2-CF08-4D71-88FC-61EF6509ED4D}"/>
    <cellStyle name="Output 5 4 14" xfId="42528" xr:uid="{0D95726A-DB12-484D-B701-1C5FF5F05583}"/>
    <cellStyle name="Output 5 4 14 2" xfId="42529" xr:uid="{A275EF4C-D066-4FAF-B437-C472BF47D394}"/>
    <cellStyle name="Output 5 4 14 2 2" xfId="42530" xr:uid="{2DFABD43-635F-48E9-BAD4-AC01B8FA0643}"/>
    <cellStyle name="Output 5 4 14 3" xfId="42531" xr:uid="{F44C05EF-AF91-4B02-81EF-94AF8E9F70C4}"/>
    <cellStyle name="Output 5 4 15" xfId="42532" xr:uid="{B49F81B4-A792-454C-A8F2-1F327DA43056}"/>
    <cellStyle name="Output 5 4 15 2" xfId="42533" xr:uid="{B20BB9E0-83FB-49CE-A7FC-FFB0376E518B}"/>
    <cellStyle name="Output 5 4 15 2 2" xfId="42534" xr:uid="{25A2B912-D6B1-46DE-84CB-BFB891385730}"/>
    <cellStyle name="Output 5 4 15 3" xfId="42535" xr:uid="{CC444355-6982-4B29-A937-0F376B7AA638}"/>
    <cellStyle name="Output 5 4 16" xfId="42536" xr:uid="{1DD70F85-9AFF-4D72-9D62-4446907626CD}"/>
    <cellStyle name="Output 5 4 16 2" xfId="42537" xr:uid="{29BC4241-DBAD-4BD5-B7FD-CFF8EB30D3DD}"/>
    <cellStyle name="Output 5 4 16 2 2" xfId="42538" xr:uid="{9A6D3109-9A14-4EEC-AC17-64FA57269F85}"/>
    <cellStyle name="Output 5 4 16 3" xfId="42539" xr:uid="{4B99BC4A-827E-466C-BC41-61FAD4FE1EC5}"/>
    <cellStyle name="Output 5 4 17" xfId="42540" xr:uid="{7A9A08ED-1E79-40F3-B8FD-1B2E6EB57120}"/>
    <cellStyle name="Output 5 4 17 2" xfId="42541" xr:uid="{8698AFA2-9B46-48F5-8C83-BC6FE28481E8}"/>
    <cellStyle name="Output 5 4 17 2 2" xfId="42542" xr:uid="{9A6E0D19-3D93-40BD-A47C-8E4C2A533CF1}"/>
    <cellStyle name="Output 5 4 17 3" xfId="42543" xr:uid="{E29BFC97-8480-4B8D-97F7-E95596566EDC}"/>
    <cellStyle name="Output 5 4 18" xfId="42544" xr:uid="{D5F72F9A-7D9E-4D50-98E7-085EE4636228}"/>
    <cellStyle name="Output 5 4 18 2" xfId="42545" xr:uid="{9AF17DD4-A2EC-44E1-99EA-615EDC539243}"/>
    <cellStyle name="Output 5 4 19" xfId="42546" xr:uid="{729BA72E-9EFB-404A-8FD6-4137921EFFDF}"/>
    <cellStyle name="Output 5 4 2" xfId="42547" xr:uid="{AE9C6623-EC2A-4014-AF27-B37734D8D7EA}"/>
    <cellStyle name="Output 5 4 2 10" xfId="42548" xr:uid="{3C089076-B6A2-44AA-A90C-E049F4EB0A38}"/>
    <cellStyle name="Output 5 4 2 10 2" xfId="42549" xr:uid="{7FF29F89-96C7-4406-B058-7FB506528623}"/>
    <cellStyle name="Output 5 4 2 10 2 2" xfId="42550" xr:uid="{EA8CE112-FCAA-41A6-98E2-89EA2BBEA8D4}"/>
    <cellStyle name="Output 5 4 2 10 3" xfId="42551" xr:uid="{1B21730C-B06C-4DCF-8C65-109044753C58}"/>
    <cellStyle name="Output 5 4 2 11" xfId="42552" xr:uid="{35EAA3F4-FC90-4646-9DF0-FB2FA609F5B9}"/>
    <cellStyle name="Output 5 4 2 11 2" xfId="42553" xr:uid="{D6D4ABB2-1A2F-4289-AE95-B30A7DCEC832}"/>
    <cellStyle name="Output 5 4 2 11 2 2" xfId="42554" xr:uid="{88AA17E5-9265-4C28-8E58-9263A9F749F8}"/>
    <cellStyle name="Output 5 4 2 11 3" xfId="42555" xr:uid="{7E63ABD0-CCE2-49E8-AB9B-A24A006B3915}"/>
    <cellStyle name="Output 5 4 2 12" xfId="42556" xr:uid="{619ED6E0-5099-4CC1-8249-F15E33F3AEFA}"/>
    <cellStyle name="Output 5 4 2 12 2" xfId="42557" xr:uid="{130F1DCF-EEDE-4091-9704-9AC873FA8D77}"/>
    <cellStyle name="Output 5 4 2 12 2 2" xfId="42558" xr:uid="{7BDCBF30-30B3-411A-80DF-2979BDDEDC03}"/>
    <cellStyle name="Output 5 4 2 12 3" xfId="42559" xr:uid="{1919C666-7E2A-453E-9C97-F16AA9DFF892}"/>
    <cellStyle name="Output 5 4 2 13" xfId="42560" xr:uid="{156B1F59-8CEE-4E41-85D6-AEACD30A61D2}"/>
    <cellStyle name="Output 5 4 2 13 2" xfId="42561" xr:uid="{49C908FC-72AC-49F6-9FA1-668CAB6F0C77}"/>
    <cellStyle name="Output 5 4 2 13 2 2" xfId="42562" xr:uid="{0C13D99B-B281-44E5-BB37-B73CF058A8BC}"/>
    <cellStyle name="Output 5 4 2 13 3" xfId="42563" xr:uid="{8EEEA6BD-D9D6-4B02-8937-AF53BE183566}"/>
    <cellStyle name="Output 5 4 2 14" xfId="42564" xr:uid="{0C3E9C97-91E1-4A66-9545-DD3D9976FEA3}"/>
    <cellStyle name="Output 5 4 2 14 2" xfId="42565" xr:uid="{2E9CAECF-3FC3-484C-9D19-858D4C7A2D18}"/>
    <cellStyle name="Output 5 4 2 14 2 2" xfId="42566" xr:uid="{6C7C868C-B36A-4BC5-AF0D-D2FDA49F974C}"/>
    <cellStyle name="Output 5 4 2 14 3" xfId="42567" xr:uid="{BF129D79-4C59-4D92-B355-45A7CFD69EC5}"/>
    <cellStyle name="Output 5 4 2 15" xfId="42568" xr:uid="{C67B6DD6-7FA0-44F9-B489-4CB4B1F2DC56}"/>
    <cellStyle name="Output 5 4 2 15 2" xfId="42569" xr:uid="{0C31BEE6-52F9-4A8F-AF31-CEF185B88272}"/>
    <cellStyle name="Output 5 4 2 15 2 2" xfId="42570" xr:uid="{2D6F34CD-7144-425F-AC43-ABAE1B5C2CA2}"/>
    <cellStyle name="Output 5 4 2 15 3" xfId="42571" xr:uid="{C80EF09B-64BC-4988-A890-B6962C41C7A8}"/>
    <cellStyle name="Output 5 4 2 16" xfId="42572" xr:uid="{2A579A8C-1C6C-4AB2-8BED-8638FDE1FD25}"/>
    <cellStyle name="Output 5 4 2 16 2" xfId="42573" xr:uid="{F74C3E2A-CA33-4789-9F5C-EC9B31CD3152}"/>
    <cellStyle name="Output 5 4 2 16 2 2" xfId="42574" xr:uid="{A43F9935-C30A-4750-936A-64A910D79C3C}"/>
    <cellStyle name="Output 5 4 2 16 3" xfId="42575" xr:uid="{39AC61F6-65F3-4F76-9724-8F79C71598B1}"/>
    <cellStyle name="Output 5 4 2 17" xfId="42576" xr:uid="{0AA0CE16-A6D5-4D32-A959-D80FD83A7BF7}"/>
    <cellStyle name="Output 5 4 2 17 2" xfId="42577" xr:uid="{71F09B42-33E0-49A1-833B-A183BB9DD865}"/>
    <cellStyle name="Output 5 4 2 17 2 2" xfId="42578" xr:uid="{7FC36F7D-F563-45EF-8164-553F35C97A8B}"/>
    <cellStyle name="Output 5 4 2 17 3" xfId="42579" xr:uid="{AB2113C7-2C53-4E1D-BBED-84C0FB75E9CC}"/>
    <cellStyle name="Output 5 4 2 18" xfId="42580" xr:uid="{9E04864A-531D-413C-9F95-92BA7C8E1CEB}"/>
    <cellStyle name="Output 5 4 2 18 2" xfId="42581" xr:uid="{848B9A9A-5D18-4963-BF05-857E2C7D991C}"/>
    <cellStyle name="Output 5 4 2 18 2 2" xfId="42582" xr:uid="{03768387-0E68-489A-A532-E70B0CFE88CD}"/>
    <cellStyle name="Output 5 4 2 18 3" xfId="42583" xr:uid="{E7C17438-55FD-47EC-ACE5-A77B6031C9C4}"/>
    <cellStyle name="Output 5 4 2 19" xfId="42584" xr:uid="{426F25B9-ADBF-4815-93F6-3F28528F8A7E}"/>
    <cellStyle name="Output 5 4 2 19 2" xfId="42585" xr:uid="{39D5AB79-C744-4AB4-8F14-9018DCA2D459}"/>
    <cellStyle name="Output 5 4 2 19 2 2" xfId="42586" xr:uid="{A4649C45-43EA-4F13-9297-C1A2A6942E64}"/>
    <cellStyle name="Output 5 4 2 19 3" xfId="42587" xr:uid="{D067EF24-1A07-480B-808A-E0561A5B6A8D}"/>
    <cellStyle name="Output 5 4 2 2" xfId="42588" xr:uid="{D3EBF108-6866-4CA1-B556-2207FCCB5140}"/>
    <cellStyle name="Output 5 4 2 2 2" xfId="42589" xr:uid="{A2AE74A1-48F9-4FC4-8B2D-A9AF65D90305}"/>
    <cellStyle name="Output 5 4 2 2 2 2" xfId="42590" xr:uid="{72AD8DB9-E3F3-44C0-BE2B-981E15D999D0}"/>
    <cellStyle name="Output 5 4 2 2 2 2 2" xfId="42591" xr:uid="{BD71B2A8-E8F7-4C89-AE83-15A2A0FE6985}"/>
    <cellStyle name="Output 5 4 2 2 2 3" xfId="42592" xr:uid="{7D26569B-9C52-480B-B734-EF2403D969D9}"/>
    <cellStyle name="Output 5 4 2 2 2 4" xfId="42593" xr:uid="{29EEBECF-F5D0-450B-A6B8-308EC733C9EA}"/>
    <cellStyle name="Output 5 4 2 2 3" xfId="42594" xr:uid="{5FEE3083-CD6C-4AC3-97F4-6CAC200EEFE0}"/>
    <cellStyle name="Output 5 4 2 2 3 2" xfId="42595" xr:uid="{7DB6215C-C298-4C5E-9476-9B48922C1964}"/>
    <cellStyle name="Output 5 4 2 2 4" xfId="42596" xr:uid="{10179F49-2BD8-4AFB-9E4B-855B577DB8B5}"/>
    <cellStyle name="Output 5 4 2 2 5" xfId="42597" xr:uid="{AA83564F-F568-4947-A426-D0045650D456}"/>
    <cellStyle name="Output 5 4 2 20" xfId="42598" xr:uid="{216A2B5B-F1EF-4A0B-A37B-77245DEFC9BB}"/>
    <cellStyle name="Output 5 4 2 20 2" xfId="42599" xr:uid="{149425EC-CAAD-4D0D-919C-C656761E0E49}"/>
    <cellStyle name="Output 5 4 2 20 2 2" xfId="42600" xr:uid="{F2A221FC-97D5-4A46-A9A0-FA338AD29FBC}"/>
    <cellStyle name="Output 5 4 2 20 3" xfId="42601" xr:uid="{C68BC1FB-ACDA-41F1-87DE-3919E8183F27}"/>
    <cellStyle name="Output 5 4 2 21" xfId="42602" xr:uid="{05D7F751-C081-4543-B9CD-56F384FDD113}"/>
    <cellStyle name="Output 5 4 2 21 2" xfId="42603" xr:uid="{CBE810A2-6981-4A50-B03E-0E51E939271E}"/>
    <cellStyle name="Output 5 4 2 22" xfId="42604" xr:uid="{C4DD04DC-E716-4B1A-BD14-0CDA8C8850F0}"/>
    <cellStyle name="Output 5 4 2 23" xfId="42605" xr:uid="{118E58CE-C6FF-4979-87D5-A84E9A99E3E8}"/>
    <cellStyle name="Output 5 4 2 3" xfId="42606" xr:uid="{BC1A8343-017A-4CB7-B581-C93CCD1E9760}"/>
    <cellStyle name="Output 5 4 2 3 2" xfId="42607" xr:uid="{BDF8D51B-1CE1-4AD8-8DC9-A198815DD4C7}"/>
    <cellStyle name="Output 5 4 2 3 2 2" xfId="42608" xr:uid="{2E774429-91D8-4B34-8200-CFC89946A13A}"/>
    <cellStyle name="Output 5 4 2 3 2 3" xfId="42609" xr:uid="{403387CD-D3E5-4BD1-8C26-350F1978AC25}"/>
    <cellStyle name="Output 5 4 2 3 3" xfId="42610" xr:uid="{1EB53AE1-D322-4B43-8161-CC2BDDA5AFBF}"/>
    <cellStyle name="Output 5 4 2 3 3 2" xfId="42611" xr:uid="{B77D627F-B44D-4F2B-BE05-2A1DB71B6BD8}"/>
    <cellStyle name="Output 5 4 2 3 4" xfId="42612" xr:uid="{C401F973-CFB9-4899-B770-B6C40CEC9CB0}"/>
    <cellStyle name="Output 5 4 2 4" xfId="42613" xr:uid="{2E9CA98F-0140-4C79-9D91-3114DFBA0144}"/>
    <cellStyle name="Output 5 4 2 4 2" xfId="42614" xr:uid="{8F3B442A-9E5E-4962-8718-9B93A21EBDA8}"/>
    <cellStyle name="Output 5 4 2 4 2 2" xfId="42615" xr:uid="{F5451BF7-45E5-4646-867F-E8C15B0B497B}"/>
    <cellStyle name="Output 5 4 2 4 3" xfId="42616" xr:uid="{EF31D6AA-5CC4-4BB6-BE0C-90A2EF90202F}"/>
    <cellStyle name="Output 5 4 2 4 4" xfId="42617" xr:uid="{D9996C49-CF21-4CF7-A49C-1ACDAD13C00F}"/>
    <cellStyle name="Output 5 4 2 5" xfId="42618" xr:uid="{70A81BC8-3194-42DA-9646-EAD29C4B4796}"/>
    <cellStyle name="Output 5 4 2 5 2" xfId="42619" xr:uid="{889F6E5A-5361-4B02-B0AC-2CF035A18249}"/>
    <cellStyle name="Output 5 4 2 5 2 2" xfId="42620" xr:uid="{F88180F4-1130-426F-85B9-9D907CD61430}"/>
    <cellStyle name="Output 5 4 2 5 3" xfId="42621" xr:uid="{42EEA019-72A3-4A68-9234-FED570831522}"/>
    <cellStyle name="Output 5 4 2 5 4" xfId="42622" xr:uid="{68C5C98E-B1FD-4CE0-9413-DC1335A5CBDC}"/>
    <cellStyle name="Output 5 4 2 6" xfId="42623" xr:uid="{599D5E04-316E-4AE8-8E75-B3A0942B7C2F}"/>
    <cellStyle name="Output 5 4 2 6 2" xfId="42624" xr:uid="{4C966F39-FFFC-4C1A-8E82-25107E248585}"/>
    <cellStyle name="Output 5 4 2 6 2 2" xfId="42625" xr:uid="{8E0B92A2-86E0-49B3-B4DB-26805363B3D6}"/>
    <cellStyle name="Output 5 4 2 6 3" xfId="42626" xr:uid="{206BCFCE-6F1A-41B6-8522-BD193BE5ADEF}"/>
    <cellStyle name="Output 5 4 2 7" xfId="42627" xr:uid="{5401FD77-3CAA-4C32-8362-7A499B8A21B5}"/>
    <cellStyle name="Output 5 4 2 7 2" xfId="42628" xr:uid="{F1AFA44B-2CC7-4A0A-8A6F-5AD353FB896C}"/>
    <cellStyle name="Output 5 4 2 7 2 2" xfId="42629" xr:uid="{62FB1CE0-A18F-47A6-A67B-8850C7B27E07}"/>
    <cellStyle name="Output 5 4 2 7 3" xfId="42630" xr:uid="{94EA19AC-F996-4F80-85A6-1F9DCE610B71}"/>
    <cellStyle name="Output 5 4 2 8" xfId="42631" xr:uid="{795B7F15-8BC2-498E-BB2C-E542F10D74C8}"/>
    <cellStyle name="Output 5 4 2 8 2" xfId="42632" xr:uid="{220BB3C7-36F8-433B-BD1B-75B4F8762FC5}"/>
    <cellStyle name="Output 5 4 2 8 2 2" xfId="42633" xr:uid="{1EC14ABB-52D7-4645-B44C-8DA9828124A3}"/>
    <cellStyle name="Output 5 4 2 8 3" xfId="42634" xr:uid="{44BFB280-B322-4FB6-BEBF-7DDD1F31FBFC}"/>
    <cellStyle name="Output 5 4 2 9" xfId="42635" xr:uid="{B5E9E928-F4BF-4710-BD01-EEC1BD5A30C9}"/>
    <cellStyle name="Output 5 4 2 9 2" xfId="42636" xr:uid="{1E4CB93F-45EA-4FBF-A1D8-EBDC4582FC78}"/>
    <cellStyle name="Output 5 4 2 9 2 2" xfId="42637" xr:uid="{21D3801B-9A42-48CF-85F9-85B953F2BB25}"/>
    <cellStyle name="Output 5 4 2 9 3" xfId="42638" xr:uid="{E4AE797C-7EC9-470E-8F38-337701FE4159}"/>
    <cellStyle name="Output 5 4 20" xfId="42639" xr:uid="{E79BBABC-3430-4915-B203-BEB5D322CD48}"/>
    <cellStyle name="Output 5 4 3" xfId="42640" xr:uid="{DB916053-0294-43FC-828B-12708D0A55CB}"/>
    <cellStyle name="Output 5 4 3 2" xfId="42641" xr:uid="{81CD64A3-6F65-469A-B5A5-F36281D324C5}"/>
    <cellStyle name="Output 5 4 3 2 2" xfId="42642" xr:uid="{5BF4C7F5-2E08-4C3A-B581-E56565AC86FA}"/>
    <cellStyle name="Output 5 4 3 2 2 2" xfId="42643" xr:uid="{4BFF5476-E072-4D4D-8EBE-3C279F052F21}"/>
    <cellStyle name="Output 5 4 3 2 3" xfId="42644" xr:uid="{D1C03EFB-F08B-44D8-91AD-F57BD2AA255F}"/>
    <cellStyle name="Output 5 4 3 2 4" xfId="42645" xr:uid="{BC4DB26C-E499-477F-99A0-9878062E9E86}"/>
    <cellStyle name="Output 5 4 3 3" xfId="42646" xr:uid="{745EB3E4-7805-4669-87DB-CF8E400D84CF}"/>
    <cellStyle name="Output 5 4 3 3 2" xfId="42647" xr:uid="{B84E5877-78B9-4326-A98A-35C6CD5A2371}"/>
    <cellStyle name="Output 5 4 3 4" xfId="42648" xr:uid="{541FDC58-51F2-4990-8DED-09A74694BC8B}"/>
    <cellStyle name="Output 5 4 3 5" xfId="42649" xr:uid="{6EB2F891-2887-4DAA-AA76-0C104A87743D}"/>
    <cellStyle name="Output 5 4 4" xfId="42650" xr:uid="{670A36FB-6407-476B-94FB-94FCD14A6320}"/>
    <cellStyle name="Output 5 4 4 2" xfId="42651" xr:uid="{04BCF670-6549-4006-9D77-FBB6016C1EB2}"/>
    <cellStyle name="Output 5 4 4 2 2" xfId="42652" xr:uid="{7A5A564B-5E72-42CE-B036-49FB46B810E9}"/>
    <cellStyle name="Output 5 4 4 2 3" xfId="42653" xr:uid="{70781E36-13E2-42E5-BA6A-9411771650CC}"/>
    <cellStyle name="Output 5 4 4 3" xfId="42654" xr:uid="{0F17D2AC-3429-430A-BA13-69248B3F8B4C}"/>
    <cellStyle name="Output 5 4 4 3 2" xfId="42655" xr:uid="{C407A8B5-C60B-4EC7-AE35-61BD9DAAD536}"/>
    <cellStyle name="Output 5 4 4 4" xfId="42656" xr:uid="{E570BFBF-1CC9-4196-A7FC-D20455267CEC}"/>
    <cellStyle name="Output 5 4 5" xfId="42657" xr:uid="{59D15FFF-58BB-43E3-AF14-3F4CBEEAAA75}"/>
    <cellStyle name="Output 5 4 5 2" xfId="42658" xr:uid="{0509DC27-C264-458F-89F8-04C1C240E1CB}"/>
    <cellStyle name="Output 5 4 5 2 2" xfId="42659" xr:uid="{17238750-FD13-4397-B814-27EA0E603C4B}"/>
    <cellStyle name="Output 5 4 5 2 3" xfId="42660" xr:uid="{95FEB3BA-4779-4017-B25E-E8BF475B61CC}"/>
    <cellStyle name="Output 5 4 5 3" xfId="42661" xr:uid="{12A9C761-0936-439D-8954-1B10CD5A719A}"/>
    <cellStyle name="Output 5 4 5 4" xfId="42662" xr:uid="{4861C8EC-1B1B-49A3-8990-A4E7CEDC3A3C}"/>
    <cellStyle name="Output 5 4 6" xfId="42663" xr:uid="{B805DBC3-869A-4920-A703-FFCC25B76D97}"/>
    <cellStyle name="Output 5 4 6 2" xfId="42664" xr:uid="{4BA24BBE-C081-4A66-A280-42EAC4D6019A}"/>
    <cellStyle name="Output 5 4 6 2 2" xfId="42665" xr:uid="{8B018382-100E-46A2-B15C-6494864CE6CA}"/>
    <cellStyle name="Output 5 4 6 3" xfId="42666" xr:uid="{95AEEE29-2681-4EC6-9374-65E3249639DA}"/>
    <cellStyle name="Output 5 4 6 4" xfId="42667" xr:uid="{F31BAF8E-079D-4629-B33F-1D8E2BBB3C78}"/>
    <cellStyle name="Output 5 4 7" xfId="42668" xr:uid="{F44CC52C-F884-44AB-9212-95B504128993}"/>
    <cellStyle name="Output 5 4 7 2" xfId="42669" xr:uid="{55193061-9D42-4626-8076-33EA3887E35B}"/>
    <cellStyle name="Output 5 4 7 2 2" xfId="42670" xr:uid="{B213B7A7-71DE-4C6B-9F57-C952A4EA6081}"/>
    <cellStyle name="Output 5 4 7 3" xfId="42671" xr:uid="{63B95F37-E2E5-4290-8607-5C694569C73F}"/>
    <cellStyle name="Output 5 4 8" xfId="42672" xr:uid="{2C467637-2DEC-48CE-BEC1-5C0D95239EB4}"/>
    <cellStyle name="Output 5 4 8 2" xfId="42673" xr:uid="{7BA6A01A-BE00-4ED6-BB50-0F0D3133D2D4}"/>
    <cellStyle name="Output 5 4 8 2 2" xfId="42674" xr:uid="{441D020C-F90E-4485-BC9E-F691223D2B2C}"/>
    <cellStyle name="Output 5 4 8 3" xfId="42675" xr:uid="{6B2C21D5-8EF1-47AE-9614-7FB0F9665351}"/>
    <cellStyle name="Output 5 4 9" xfId="42676" xr:uid="{B5EF84A2-3AF6-48EA-85E1-13E7021D19CC}"/>
    <cellStyle name="Output 5 4 9 2" xfId="42677" xr:uid="{DC252A7D-14D2-4585-AF05-7B7DEFB10386}"/>
    <cellStyle name="Output 5 4 9 2 2" xfId="42678" xr:uid="{FE190B5C-D38F-4962-9DCB-FD9F810B540F}"/>
    <cellStyle name="Output 5 4 9 3" xfId="42679" xr:uid="{03BCFE83-E44D-4B16-B21E-83877894E62D}"/>
    <cellStyle name="Output 5 5" xfId="42680" xr:uid="{E9AB818E-0553-4EC8-92FF-D32663E9A520}"/>
    <cellStyle name="Output 5 5 10" xfId="42681" xr:uid="{0D6D1DD6-8EE9-4E9B-8D04-261FBA20B922}"/>
    <cellStyle name="Output 5 5 10 2" xfId="42682" xr:uid="{057C60AB-9EDE-4325-B206-C148C89392EE}"/>
    <cellStyle name="Output 5 5 10 2 2" xfId="42683" xr:uid="{406157BE-A8F0-4DFB-855C-F16F1ACC91BF}"/>
    <cellStyle name="Output 5 5 10 3" xfId="42684" xr:uid="{53C353FF-DEDE-4228-800A-D9F0776289DF}"/>
    <cellStyle name="Output 5 5 11" xfId="42685" xr:uid="{9927F28C-C6C9-400C-B97D-18E2EB4AE41B}"/>
    <cellStyle name="Output 5 5 11 2" xfId="42686" xr:uid="{78525013-6375-43BF-8373-1D6EA1AD358E}"/>
    <cellStyle name="Output 5 5 11 2 2" xfId="42687" xr:uid="{9E62D767-743F-4A4E-9D4E-83BB746AEB99}"/>
    <cellStyle name="Output 5 5 11 3" xfId="42688" xr:uid="{D0671BFF-6A0A-4C22-9638-90CF1AC00185}"/>
    <cellStyle name="Output 5 5 12" xfId="42689" xr:uid="{75805BA5-3E1C-4E78-BEFB-7763C78082D7}"/>
    <cellStyle name="Output 5 5 12 2" xfId="42690" xr:uid="{76681127-BF2C-4AC5-854A-5B49BAAB1BB9}"/>
    <cellStyle name="Output 5 5 12 2 2" xfId="42691" xr:uid="{AB2749EC-CE42-4A1E-A266-FA9EE7D63841}"/>
    <cellStyle name="Output 5 5 12 3" xfId="42692" xr:uid="{A122FFB5-CE95-4E4F-BF81-3A0B731F6E74}"/>
    <cellStyle name="Output 5 5 13" xfId="42693" xr:uid="{4A69E1E9-BC31-4CE6-AC80-185D80E62BB4}"/>
    <cellStyle name="Output 5 5 13 2" xfId="42694" xr:uid="{FACD04C8-9BFA-4C0D-9B46-91BDF2C82C06}"/>
    <cellStyle name="Output 5 5 13 2 2" xfId="42695" xr:uid="{4B66115F-06D0-4070-83A3-377AC03977CA}"/>
    <cellStyle name="Output 5 5 13 3" xfId="42696" xr:uid="{3CC41FF9-8B25-42FC-9EAB-9CA33052FFBC}"/>
    <cellStyle name="Output 5 5 14" xfId="42697" xr:uid="{3FECFA00-991D-415B-84EB-23677BA9FBBF}"/>
    <cellStyle name="Output 5 5 14 2" xfId="42698" xr:uid="{BEA1DAF9-49D8-4EF2-890D-9299F604A017}"/>
    <cellStyle name="Output 5 5 14 2 2" xfId="42699" xr:uid="{BF970413-F668-42A0-A50A-4E3695252521}"/>
    <cellStyle name="Output 5 5 14 3" xfId="42700" xr:uid="{965D6CA9-16E8-407D-8AEC-051421971B51}"/>
    <cellStyle name="Output 5 5 15" xfId="42701" xr:uid="{C61F3C86-ADE8-487B-9734-BD4DDAAD0363}"/>
    <cellStyle name="Output 5 5 15 2" xfId="42702" xr:uid="{DA2D3DAA-BDAF-4FE5-85DD-DE6EA7E90879}"/>
    <cellStyle name="Output 5 5 15 2 2" xfId="42703" xr:uid="{51106F6D-4690-44DE-AE6B-6903DC734887}"/>
    <cellStyle name="Output 5 5 15 3" xfId="42704" xr:uid="{5754A95B-6838-4C70-A65A-FC97373F578E}"/>
    <cellStyle name="Output 5 5 16" xfId="42705" xr:uid="{84F2A8FF-A7CB-461C-82CF-7F6826E89B9A}"/>
    <cellStyle name="Output 5 5 16 2" xfId="42706" xr:uid="{26F53EF7-E0FC-42B4-8CD1-C2FD2C3B68FB}"/>
    <cellStyle name="Output 5 5 16 2 2" xfId="42707" xr:uid="{BA58CAF3-208C-4BD8-AE2C-3B4BFA08C55A}"/>
    <cellStyle name="Output 5 5 16 3" xfId="42708" xr:uid="{F9A250B4-62C4-4615-AD4F-72C0314F7098}"/>
    <cellStyle name="Output 5 5 17" xfId="42709" xr:uid="{896DDA8F-8BCF-4CE8-9127-3D55A940C5A2}"/>
    <cellStyle name="Output 5 5 17 2" xfId="42710" xr:uid="{FEFA114D-83DD-4405-BFB1-D4DE2A3F3A09}"/>
    <cellStyle name="Output 5 5 17 2 2" xfId="42711" xr:uid="{DA72D19F-9496-4D97-9066-F89A6AE7F339}"/>
    <cellStyle name="Output 5 5 17 3" xfId="42712" xr:uid="{FA30ED72-9174-4100-BFA4-F825E86C677A}"/>
    <cellStyle name="Output 5 5 18" xfId="42713" xr:uid="{5A2FA68D-7C8B-4227-8121-81D629F74732}"/>
    <cellStyle name="Output 5 5 18 2" xfId="42714" xr:uid="{A5FF6801-BD64-4150-B830-B43AA93A8D39}"/>
    <cellStyle name="Output 5 5 18 2 2" xfId="42715" xr:uid="{31E1D52C-79D6-474C-BE32-E2EBA8E2717C}"/>
    <cellStyle name="Output 5 5 18 3" xfId="42716" xr:uid="{D8086265-20B2-410A-AFA3-A879A05CEABE}"/>
    <cellStyle name="Output 5 5 19" xfId="42717" xr:uid="{F381CB2C-94CA-4BA8-B6BB-2C0D4D9B08B7}"/>
    <cellStyle name="Output 5 5 19 2" xfId="42718" xr:uid="{6F833F68-8D7E-4659-9CA5-EDB9B2671543}"/>
    <cellStyle name="Output 5 5 19 2 2" xfId="42719" xr:uid="{B140B78B-DA2B-47A9-A0AC-AF637CB5B143}"/>
    <cellStyle name="Output 5 5 19 3" xfId="42720" xr:uid="{095A3316-DAD6-4FCD-A090-89275F0B1489}"/>
    <cellStyle name="Output 5 5 2" xfId="42721" xr:uid="{A71FAFEE-916B-49E8-83DD-6F75F5F2B0DD}"/>
    <cellStyle name="Output 5 5 2 10" xfId="42722" xr:uid="{2B4899B4-336A-4A0E-8272-55FD8A79ADBC}"/>
    <cellStyle name="Output 5 5 2 10 2" xfId="42723" xr:uid="{7584521E-CCCE-41CB-8E38-A7CB8B6A4BAF}"/>
    <cellStyle name="Output 5 5 2 10 2 2" xfId="42724" xr:uid="{94224EB8-A341-4901-BEA4-88C2FC83A1C9}"/>
    <cellStyle name="Output 5 5 2 10 3" xfId="42725" xr:uid="{A45FD253-7BD6-45BD-86B1-D59742933536}"/>
    <cellStyle name="Output 5 5 2 11" xfId="42726" xr:uid="{558B7BAA-D88F-4339-AC2D-4596250F4017}"/>
    <cellStyle name="Output 5 5 2 11 2" xfId="42727" xr:uid="{8D13E2BF-7E58-43F9-8DD8-0B575B42F41D}"/>
    <cellStyle name="Output 5 5 2 11 2 2" xfId="42728" xr:uid="{D6740FB4-0304-4A93-BAEF-DE31614552FC}"/>
    <cellStyle name="Output 5 5 2 11 3" xfId="42729" xr:uid="{ED095A29-B150-4C14-9F0E-847A8D650F25}"/>
    <cellStyle name="Output 5 5 2 12" xfId="42730" xr:uid="{6F8B3DD2-7A62-458C-8E1A-5A74E2C3208F}"/>
    <cellStyle name="Output 5 5 2 12 2" xfId="42731" xr:uid="{6D334A62-B304-4666-A84A-76AD2A4A58CF}"/>
    <cellStyle name="Output 5 5 2 12 2 2" xfId="42732" xr:uid="{E6ADD15B-03BF-434C-BF75-BD91CA5DBB2C}"/>
    <cellStyle name="Output 5 5 2 12 3" xfId="42733" xr:uid="{95042B64-02FD-40F2-90A4-F82387D82336}"/>
    <cellStyle name="Output 5 5 2 13" xfId="42734" xr:uid="{64DC7276-4E27-4317-8AF6-CD1765CB4752}"/>
    <cellStyle name="Output 5 5 2 13 2" xfId="42735" xr:uid="{1684FB79-AAAC-45F6-8D28-1769081118FD}"/>
    <cellStyle name="Output 5 5 2 13 2 2" xfId="42736" xr:uid="{A249BB45-A223-42F7-BFD6-28D423C50610}"/>
    <cellStyle name="Output 5 5 2 13 3" xfId="42737" xr:uid="{B0F07233-29B8-4AFF-AB06-5B7845D40F18}"/>
    <cellStyle name="Output 5 5 2 14" xfId="42738" xr:uid="{6980D26C-9517-4A49-8FC0-EE275FFD702F}"/>
    <cellStyle name="Output 5 5 2 14 2" xfId="42739" xr:uid="{F553525F-CC20-4913-9756-45F6BD59722B}"/>
    <cellStyle name="Output 5 5 2 14 2 2" xfId="42740" xr:uid="{8C203B65-A9AA-4A38-A858-4CDDEC2D92AA}"/>
    <cellStyle name="Output 5 5 2 14 3" xfId="42741" xr:uid="{B4E99AE4-2033-4BD3-B15E-736224E34C7F}"/>
    <cellStyle name="Output 5 5 2 15" xfId="42742" xr:uid="{9C518258-52AF-4022-A9E5-0B6145E9A013}"/>
    <cellStyle name="Output 5 5 2 15 2" xfId="42743" xr:uid="{49283C8F-CFE6-4A58-983A-CB81002CF178}"/>
    <cellStyle name="Output 5 5 2 15 2 2" xfId="42744" xr:uid="{886523D2-E3E8-414A-83A0-06967865F201}"/>
    <cellStyle name="Output 5 5 2 15 3" xfId="42745" xr:uid="{84A507E6-E48E-4003-B1CA-B37C56CD333A}"/>
    <cellStyle name="Output 5 5 2 16" xfId="42746" xr:uid="{D8B830E0-930A-4CEA-BFB7-985BD8E22B3D}"/>
    <cellStyle name="Output 5 5 2 16 2" xfId="42747" xr:uid="{36FD05D7-950A-400F-B04D-4C5F4F730C5F}"/>
    <cellStyle name="Output 5 5 2 16 2 2" xfId="42748" xr:uid="{B5A30784-7FF0-4724-870D-216106BD95FC}"/>
    <cellStyle name="Output 5 5 2 16 3" xfId="42749" xr:uid="{9BECA568-9D71-49FF-88C9-5B060D6BC7AD}"/>
    <cellStyle name="Output 5 5 2 17" xfId="42750" xr:uid="{0F0929D6-7F91-42E3-BD1C-335473A8379D}"/>
    <cellStyle name="Output 5 5 2 17 2" xfId="42751" xr:uid="{D955D9C3-AEE0-485B-8C21-E1B03CCEA432}"/>
    <cellStyle name="Output 5 5 2 17 2 2" xfId="42752" xr:uid="{695EAD46-2F5F-4712-9C4C-86ADBB4DA186}"/>
    <cellStyle name="Output 5 5 2 17 3" xfId="42753" xr:uid="{80F7F5B9-08CE-44C3-A68A-8B7EAB1298A5}"/>
    <cellStyle name="Output 5 5 2 18" xfId="42754" xr:uid="{08F802D8-A1CA-498F-A87B-B0476110D761}"/>
    <cellStyle name="Output 5 5 2 18 2" xfId="42755" xr:uid="{A67691AD-DD7E-4AEA-8D91-DCAB07DE6ADF}"/>
    <cellStyle name="Output 5 5 2 18 2 2" xfId="42756" xr:uid="{C48BF827-669C-4919-989E-636B9EAE32D1}"/>
    <cellStyle name="Output 5 5 2 18 3" xfId="42757" xr:uid="{93E8A19E-276A-4958-ABCA-4E2C8C69AEEF}"/>
    <cellStyle name="Output 5 5 2 19" xfId="42758" xr:uid="{DE820C08-9106-43E8-BA84-F6561457E209}"/>
    <cellStyle name="Output 5 5 2 19 2" xfId="42759" xr:uid="{87311A74-16A3-42DD-84C7-EC80636660AF}"/>
    <cellStyle name="Output 5 5 2 19 2 2" xfId="42760" xr:uid="{A5AD41B7-1F72-45E8-BE9C-256928243FF6}"/>
    <cellStyle name="Output 5 5 2 19 3" xfId="42761" xr:uid="{D8BFE3A3-854D-4055-AF7A-02CCDCB9DC63}"/>
    <cellStyle name="Output 5 5 2 2" xfId="42762" xr:uid="{5531C6FA-CB54-41DA-B1B3-7BCF5A65812B}"/>
    <cellStyle name="Output 5 5 2 2 2" xfId="42763" xr:uid="{91B20903-856C-43BF-92CD-BFBD79D6D974}"/>
    <cellStyle name="Output 5 5 2 2 2 2" xfId="42764" xr:uid="{4EBA3CCF-EDAC-4026-80F2-EB88E8B71449}"/>
    <cellStyle name="Output 5 5 2 2 2 3" xfId="42765" xr:uid="{95A56CD0-06D2-4362-B11A-4043E74D5F86}"/>
    <cellStyle name="Output 5 5 2 2 3" xfId="42766" xr:uid="{21EEC662-A61F-4CE9-A040-FB9A75873E78}"/>
    <cellStyle name="Output 5 5 2 2 3 2" xfId="42767" xr:uid="{E685D61A-9BD8-4DAC-B2FA-8384A63D92A8}"/>
    <cellStyle name="Output 5 5 2 2 4" xfId="42768" xr:uid="{87616AB2-0E0E-4B46-AC06-E58005A4F8B4}"/>
    <cellStyle name="Output 5 5 2 20" xfId="42769" xr:uid="{8DF9A5D5-043E-4026-9433-BB578489F947}"/>
    <cellStyle name="Output 5 5 2 20 2" xfId="42770" xr:uid="{E754C63D-CC18-457F-834A-D82DED6F7AE9}"/>
    <cellStyle name="Output 5 5 2 20 2 2" xfId="42771" xr:uid="{5706CAE3-AF4E-479C-90EB-056134A2928E}"/>
    <cellStyle name="Output 5 5 2 20 3" xfId="42772" xr:uid="{275BE388-A196-4129-B1C7-6CBA7C7F77B2}"/>
    <cellStyle name="Output 5 5 2 21" xfId="42773" xr:uid="{DF70E3E9-B36F-4A2C-A064-87161C457F22}"/>
    <cellStyle name="Output 5 5 2 21 2" xfId="42774" xr:uid="{1490CE64-BBE4-4A9C-A80D-0124621C9E87}"/>
    <cellStyle name="Output 5 5 2 22" xfId="42775" xr:uid="{24E932EE-A1E2-47D7-9FCC-BA2B17EDB38C}"/>
    <cellStyle name="Output 5 5 2 23" xfId="42776" xr:uid="{40BD17A3-45B7-4E59-985E-7AE1E1120CDA}"/>
    <cellStyle name="Output 5 5 2 3" xfId="42777" xr:uid="{FEFADA2E-2E20-4AF9-90F2-9C38E27B020A}"/>
    <cellStyle name="Output 5 5 2 3 2" xfId="42778" xr:uid="{ED321161-6CF3-4463-88DB-719E962A7F37}"/>
    <cellStyle name="Output 5 5 2 3 2 2" xfId="42779" xr:uid="{72BA26D4-2E47-429D-92D8-E721FE81524E}"/>
    <cellStyle name="Output 5 5 2 3 3" xfId="42780" xr:uid="{76E9CDF7-8674-4606-A5F7-22CB1DE21FAC}"/>
    <cellStyle name="Output 5 5 2 3 4" xfId="42781" xr:uid="{7621B557-535F-4F20-88A7-54F396D93B12}"/>
    <cellStyle name="Output 5 5 2 4" xfId="42782" xr:uid="{9C3C3755-7CA3-489C-8D90-7AB48495FD39}"/>
    <cellStyle name="Output 5 5 2 4 2" xfId="42783" xr:uid="{CFA472FC-4578-4985-8CBB-E643A8908DB7}"/>
    <cellStyle name="Output 5 5 2 4 2 2" xfId="42784" xr:uid="{7BDE38F9-3DF6-47E7-933A-A3F27AE3BD0D}"/>
    <cellStyle name="Output 5 5 2 4 3" xfId="42785" xr:uid="{441B60B9-6F7F-4C8E-B678-A4A849978BB7}"/>
    <cellStyle name="Output 5 5 2 4 4" xfId="42786" xr:uid="{5114496E-0A97-4D34-9F49-90EFA24FEE57}"/>
    <cellStyle name="Output 5 5 2 5" xfId="42787" xr:uid="{5CF0E68B-F151-4056-A149-085996EDEC50}"/>
    <cellStyle name="Output 5 5 2 5 2" xfId="42788" xr:uid="{385D3899-5BE6-4B8D-8B5A-10E8E044AC7F}"/>
    <cellStyle name="Output 5 5 2 5 2 2" xfId="42789" xr:uid="{1153FD44-B9BA-49A7-A3BF-D9B3BA2EE53D}"/>
    <cellStyle name="Output 5 5 2 5 3" xfId="42790" xr:uid="{61A6F4FA-21EE-453A-BF3E-2111FD4E1D34}"/>
    <cellStyle name="Output 5 5 2 6" xfId="42791" xr:uid="{D950D6C1-E837-4890-9C2B-40022BF3A6B4}"/>
    <cellStyle name="Output 5 5 2 6 2" xfId="42792" xr:uid="{FD651FEC-468F-43AF-B197-27824E51D4AB}"/>
    <cellStyle name="Output 5 5 2 6 2 2" xfId="42793" xr:uid="{3CBDDD9E-395E-4F84-922D-0F491B1B9A2F}"/>
    <cellStyle name="Output 5 5 2 6 3" xfId="42794" xr:uid="{144E4D1D-C5DF-47BF-9670-14F58B5799D0}"/>
    <cellStyle name="Output 5 5 2 7" xfId="42795" xr:uid="{080FD4B6-B909-448B-A0CA-85275051A014}"/>
    <cellStyle name="Output 5 5 2 7 2" xfId="42796" xr:uid="{38F34E4F-100F-4A88-9F94-9D66CE91082C}"/>
    <cellStyle name="Output 5 5 2 7 2 2" xfId="42797" xr:uid="{CF0F51B6-7C9A-4E98-B184-3EE2BFCE3539}"/>
    <cellStyle name="Output 5 5 2 7 3" xfId="42798" xr:uid="{FC398B61-92DB-4A12-BF10-4409309D794E}"/>
    <cellStyle name="Output 5 5 2 8" xfId="42799" xr:uid="{687EAE1D-5D63-4153-AB24-E4F7161B46E8}"/>
    <cellStyle name="Output 5 5 2 8 2" xfId="42800" xr:uid="{1DBDAF74-FA71-41E5-AF37-B1B60851CC23}"/>
    <cellStyle name="Output 5 5 2 8 2 2" xfId="42801" xr:uid="{78C844C5-634C-4F1A-B283-F99854C1831C}"/>
    <cellStyle name="Output 5 5 2 8 3" xfId="42802" xr:uid="{12DAEFAB-A77B-4ED5-AFA6-516CB6DC050A}"/>
    <cellStyle name="Output 5 5 2 9" xfId="42803" xr:uid="{AFE6E4F1-9817-4B29-BE12-2F914AABDAD7}"/>
    <cellStyle name="Output 5 5 2 9 2" xfId="42804" xr:uid="{4B4DE625-415A-41A8-8AFE-D3E038683DB4}"/>
    <cellStyle name="Output 5 5 2 9 2 2" xfId="42805" xr:uid="{F7B52C9F-7E6E-4F8D-953E-599D0CF2DFDE}"/>
    <cellStyle name="Output 5 5 2 9 3" xfId="42806" xr:uid="{835689E0-1C58-4D7A-910E-7E44E7D2C993}"/>
    <cellStyle name="Output 5 5 20" xfId="42807" xr:uid="{DFF0407C-888B-4E69-B73D-B0BF58389217}"/>
    <cellStyle name="Output 5 5 20 2" xfId="42808" xr:uid="{7D7E6841-CB7B-43C7-AFE6-C2EADCEED285}"/>
    <cellStyle name="Output 5 5 20 2 2" xfId="42809" xr:uid="{C3B3DC58-7967-413B-B6F3-665AC1AC526C}"/>
    <cellStyle name="Output 5 5 20 3" xfId="42810" xr:uid="{05644788-336A-4025-BAE7-610C3A669AC8}"/>
    <cellStyle name="Output 5 5 21" xfId="42811" xr:uid="{4D6BC885-184B-4F5A-8D1A-2655EA2BB85E}"/>
    <cellStyle name="Output 5 5 21 2" xfId="42812" xr:uid="{AE77DE85-27A4-43AE-B1EE-4C96CCFF5262}"/>
    <cellStyle name="Output 5 5 21 2 2" xfId="42813" xr:uid="{2C6DFA9A-174C-499E-84B9-B2DCCD50CA40}"/>
    <cellStyle name="Output 5 5 21 3" xfId="42814" xr:uid="{D64FB39B-DEA6-4767-8A13-5808962CD3EB}"/>
    <cellStyle name="Output 5 5 22" xfId="42815" xr:uid="{96BA97DA-5AA0-41FB-9631-2D021C58FB2A}"/>
    <cellStyle name="Output 5 5 22 2" xfId="42816" xr:uid="{9D6C1903-F6C6-458B-9685-242ADD73330E}"/>
    <cellStyle name="Output 5 5 23" xfId="42817" xr:uid="{E6ADB198-9BAB-4F9B-8AD4-109724C9E69D}"/>
    <cellStyle name="Output 5 5 24" xfId="42818" xr:uid="{4E3307AF-A06C-43A2-A07E-6F5A652FE97F}"/>
    <cellStyle name="Output 5 5 3" xfId="42819" xr:uid="{D88A47D6-B869-4555-85C2-C9E4A56870D9}"/>
    <cellStyle name="Output 5 5 3 2" xfId="42820" xr:uid="{99BA6513-A3BD-4382-B0BA-396F89080BFF}"/>
    <cellStyle name="Output 5 5 3 2 2" xfId="42821" xr:uid="{CC96CC14-3CCC-41E5-B3B0-076CD78DBC61}"/>
    <cellStyle name="Output 5 5 3 2 3" xfId="42822" xr:uid="{5F81CA8D-EC4B-4184-AE1C-53D883064AED}"/>
    <cellStyle name="Output 5 5 3 3" xfId="42823" xr:uid="{8BB63935-3316-4805-91E7-B6164072E3BD}"/>
    <cellStyle name="Output 5 5 3 3 2" xfId="42824" xr:uid="{FC2B3A56-C63E-4618-9602-6653BBCD362F}"/>
    <cellStyle name="Output 5 5 3 4" xfId="42825" xr:uid="{7B2B0932-7BB3-4775-9F8A-865444C2E1BF}"/>
    <cellStyle name="Output 5 5 4" xfId="42826" xr:uid="{46CA0553-278D-4BF4-9D96-5CD21436F6A2}"/>
    <cellStyle name="Output 5 5 4 2" xfId="42827" xr:uid="{77267B18-5BF1-43C6-A36E-DA217B7AC52C}"/>
    <cellStyle name="Output 5 5 4 2 2" xfId="42828" xr:uid="{3C279F7C-11A7-4AA3-AEAC-2DA5EAE0CDB6}"/>
    <cellStyle name="Output 5 5 4 3" xfId="42829" xr:uid="{30744252-3362-4E39-98B9-B16FFF630410}"/>
    <cellStyle name="Output 5 5 4 4" xfId="42830" xr:uid="{22116004-A053-4313-A108-6797517FAE43}"/>
    <cellStyle name="Output 5 5 5" xfId="42831" xr:uid="{C6D0C77B-F50C-4E81-AEEB-DD29136B1E85}"/>
    <cellStyle name="Output 5 5 5 2" xfId="42832" xr:uid="{B78252CE-BF2C-454E-856E-68E1B480EFC0}"/>
    <cellStyle name="Output 5 5 5 2 2" xfId="42833" xr:uid="{2867574B-48D3-4421-A5BB-61B99C7E84CC}"/>
    <cellStyle name="Output 5 5 5 3" xfId="42834" xr:uid="{B613F3FE-3AF3-4BF7-840E-2113AADDD926}"/>
    <cellStyle name="Output 5 5 5 4" xfId="42835" xr:uid="{95BBC6E6-B042-44E8-8C13-E37FE9B3CE23}"/>
    <cellStyle name="Output 5 5 6" xfId="42836" xr:uid="{E43A6E10-254D-40B9-BD07-6D5C1B513125}"/>
    <cellStyle name="Output 5 5 6 2" xfId="42837" xr:uid="{9CD6200A-C862-4A3A-9BA5-BCA56765A776}"/>
    <cellStyle name="Output 5 5 6 2 2" xfId="42838" xr:uid="{58352481-24CC-4CB0-B092-33DB8251E098}"/>
    <cellStyle name="Output 5 5 6 3" xfId="42839" xr:uid="{2D289D33-E322-4F69-9D21-537BEA7CF6FA}"/>
    <cellStyle name="Output 5 5 7" xfId="42840" xr:uid="{E4470715-457E-4E39-9850-44354B1FD18D}"/>
    <cellStyle name="Output 5 5 7 2" xfId="42841" xr:uid="{6959FBD5-E9FD-4BF0-ACA5-56C86486FC53}"/>
    <cellStyle name="Output 5 5 7 2 2" xfId="42842" xr:uid="{E3F74BBE-5BBB-43BF-B7C1-80F198EC278C}"/>
    <cellStyle name="Output 5 5 7 3" xfId="42843" xr:uid="{F30FAF0E-4300-4C88-9995-9BA965746D9B}"/>
    <cellStyle name="Output 5 5 8" xfId="42844" xr:uid="{B1DA28C2-9822-484B-9184-84BAB6B09D0E}"/>
    <cellStyle name="Output 5 5 8 2" xfId="42845" xr:uid="{D201F6B7-9B0A-4EBA-B88E-ACB75CF46F6E}"/>
    <cellStyle name="Output 5 5 8 2 2" xfId="42846" xr:uid="{0154EDE1-D5FA-48B0-8476-E55869503037}"/>
    <cellStyle name="Output 5 5 8 3" xfId="42847" xr:uid="{2F96D8F3-48DE-4230-A73A-26DFFEC878FB}"/>
    <cellStyle name="Output 5 5 9" xfId="42848" xr:uid="{1584081D-A765-4CE4-A166-9A25929992A1}"/>
    <cellStyle name="Output 5 5 9 2" xfId="42849" xr:uid="{49F72184-F793-4921-A61A-BA0145D3F7BF}"/>
    <cellStyle name="Output 5 5 9 2 2" xfId="42850" xr:uid="{F3B34BC4-1E61-4959-AD47-82C5FB46918D}"/>
    <cellStyle name="Output 5 5 9 3" xfId="42851" xr:uid="{732D7467-6FE1-4074-A045-859434B761B7}"/>
    <cellStyle name="Output 5 6" xfId="42852" xr:uid="{4A042A5F-535B-4DAB-9152-D33155BC792B}"/>
    <cellStyle name="Output 5 6 10" xfId="42853" xr:uid="{B06F9991-199B-4CB0-A051-A1131E93CB7E}"/>
    <cellStyle name="Output 5 6 10 2" xfId="42854" xr:uid="{651027D9-9E26-463B-8AE8-9BBCD09C05F0}"/>
    <cellStyle name="Output 5 6 10 2 2" xfId="42855" xr:uid="{90A0CC19-6C35-4CCE-9E34-59DE4623D593}"/>
    <cellStyle name="Output 5 6 10 3" xfId="42856" xr:uid="{7C88E0D5-96A4-477F-AFE9-09B500981298}"/>
    <cellStyle name="Output 5 6 11" xfId="42857" xr:uid="{EFB637C6-77C9-492E-8DB2-A7EE8B025475}"/>
    <cellStyle name="Output 5 6 11 2" xfId="42858" xr:uid="{B3F62E04-22DB-4A74-87E9-E8187C663664}"/>
    <cellStyle name="Output 5 6 11 2 2" xfId="42859" xr:uid="{001BA66E-FAAA-410E-975E-D5C25A89AEF5}"/>
    <cellStyle name="Output 5 6 11 3" xfId="42860" xr:uid="{134CA7A8-7F2C-4118-83DC-1A609675573E}"/>
    <cellStyle name="Output 5 6 12" xfId="42861" xr:uid="{0A637EF4-5D4C-439B-B93F-5F004A36F283}"/>
    <cellStyle name="Output 5 6 12 2" xfId="42862" xr:uid="{538167ED-E699-4B76-B9C0-C5156956C627}"/>
    <cellStyle name="Output 5 6 12 2 2" xfId="42863" xr:uid="{4FC1C1C2-B914-4FCF-9100-72F5F6892A1F}"/>
    <cellStyle name="Output 5 6 12 3" xfId="42864" xr:uid="{B1D0ACFF-53A9-469A-8AB4-A3664D46E55E}"/>
    <cellStyle name="Output 5 6 13" xfId="42865" xr:uid="{952C4587-6039-43F8-9546-DB0A23917FD0}"/>
    <cellStyle name="Output 5 6 13 2" xfId="42866" xr:uid="{F184C856-2DD0-4C79-8A6D-0683FD896663}"/>
    <cellStyle name="Output 5 6 13 2 2" xfId="42867" xr:uid="{55810BFC-0117-42E9-8A0D-CA13E87EB1CD}"/>
    <cellStyle name="Output 5 6 13 3" xfId="42868" xr:uid="{452F3522-D6FF-4894-B2FE-2A82850904EE}"/>
    <cellStyle name="Output 5 6 14" xfId="42869" xr:uid="{83151629-A5F8-43F7-85B1-6B8131899E59}"/>
    <cellStyle name="Output 5 6 14 2" xfId="42870" xr:uid="{A9796E5C-4E7F-458E-B2C9-21C49A745994}"/>
    <cellStyle name="Output 5 6 14 2 2" xfId="42871" xr:uid="{5263F672-A1A4-445E-8F77-6B88B6E5BC8A}"/>
    <cellStyle name="Output 5 6 14 3" xfId="42872" xr:uid="{0BF92B95-19D9-47FE-801C-596660A0EC12}"/>
    <cellStyle name="Output 5 6 15" xfId="42873" xr:uid="{1F5E40CE-298F-4521-8C8D-45790BE94ACB}"/>
    <cellStyle name="Output 5 6 15 2" xfId="42874" xr:uid="{084CAE20-44C5-4193-B8BD-34953D3E4B99}"/>
    <cellStyle name="Output 5 6 15 2 2" xfId="42875" xr:uid="{69108033-00FA-4C67-8453-66237F598DBE}"/>
    <cellStyle name="Output 5 6 15 3" xfId="42876" xr:uid="{9F091C27-4C4D-4D28-BF36-CD68B1F7D94B}"/>
    <cellStyle name="Output 5 6 16" xfId="42877" xr:uid="{13341CFC-6F0A-4430-903C-F4FC2331B192}"/>
    <cellStyle name="Output 5 6 16 2" xfId="42878" xr:uid="{4CB9181B-C197-402A-B96B-EED5AA7A8D7E}"/>
    <cellStyle name="Output 5 6 16 2 2" xfId="42879" xr:uid="{BB282E74-0557-45BD-8434-F7B8BC8F215E}"/>
    <cellStyle name="Output 5 6 16 3" xfId="42880" xr:uid="{117BB4D7-413A-4416-9591-2B585C329691}"/>
    <cellStyle name="Output 5 6 17" xfId="42881" xr:uid="{40185652-AE02-4738-A7DA-D5F8DCF00768}"/>
    <cellStyle name="Output 5 6 17 2" xfId="42882" xr:uid="{7A13AA4F-6603-456D-AAE3-7491EB348F93}"/>
    <cellStyle name="Output 5 6 17 2 2" xfId="42883" xr:uid="{94EF294B-3494-480B-8834-D5C7170604D8}"/>
    <cellStyle name="Output 5 6 17 3" xfId="42884" xr:uid="{FF8BF689-7BA5-4F87-9434-978562DD5115}"/>
    <cellStyle name="Output 5 6 18" xfId="42885" xr:uid="{5E7D5D90-C8BC-4389-960E-D14E10080F1E}"/>
    <cellStyle name="Output 5 6 18 2" xfId="42886" xr:uid="{FDBF89ED-BF7A-43C3-B7C0-F2A2CACEC527}"/>
    <cellStyle name="Output 5 6 18 2 2" xfId="42887" xr:uid="{18B7D520-F722-486B-A8C8-6531525C57BD}"/>
    <cellStyle name="Output 5 6 18 3" xfId="42888" xr:uid="{7B7A42EA-DCB1-40CD-8AA8-107160551DB6}"/>
    <cellStyle name="Output 5 6 19" xfId="42889" xr:uid="{E8A3E274-AA39-4215-A3C2-D933994DD4B2}"/>
    <cellStyle name="Output 5 6 19 2" xfId="42890" xr:uid="{CD0452DD-A3CE-4DF1-870D-E33B2EA6AAA2}"/>
    <cellStyle name="Output 5 6 19 2 2" xfId="42891" xr:uid="{F0E691B7-DE23-4BA3-98DE-5054C3A61C98}"/>
    <cellStyle name="Output 5 6 19 3" xfId="42892" xr:uid="{19FC2C35-F654-4CC0-8467-75B4DA31457B}"/>
    <cellStyle name="Output 5 6 2" xfId="42893" xr:uid="{9B143C88-614B-4A09-B73C-F5F5664D8B0B}"/>
    <cellStyle name="Output 5 6 2 2" xfId="42894" xr:uid="{EA2489A5-70DF-476B-8748-79CEFD1ED12F}"/>
    <cellStyle name="Output 5 6 2 2 2" xfId="42895" xr:uid="{B57A18FB-3EC0-434A-BED7-D5F271CA74CE}"/>
    <cellStyle name="Output 5 6 2 2 3" xfId="42896" xr:uid="{C3114973-C3E2-46FF-A83E-634C19DE5395}"/>
    <cellStyle name="Output 5 6 2 3" xfId="42897" xr:uid="{02F2BE04-4668-4B61-9CC8-8EAB8EB0A482}"/>
    <cellStyle name="Output 5 6 2 3 2" xfId="42898" xr:uid="{3B20DF0A-657E-41FD-9E31-54A779A72BBD}"/>
    <cellStyle name="Output 5 6 2 4" xfId="42899" xr:uid="{207E508B-B25A-4C03-BFAF-2C1CE05C5006}"/>
    <cellStyle name="Output 5 6 20" xfId="42900" xr:uid="{A021F0A4-E632-48B2-91DB-0723061DF968}"/>
    <cellStyle name="Output 5 6 20 2" xfId="42901" xr:uid="{C7673285-DD77-4893-90B5-78E4790D62DE}"/>
    <cellStyle name="Output 5 6 20 2 2" xfId="42902" xr:uid="{CC7DC000-FDFB-42DB-8AC8-C34DC1E876CE}"/>
    <cellStyle name="Output 5 6 20 3" xfId="42903" xr:uid="{75BCDEC8-2518-4E23-B5ED-8D8F8F7AED4C}"/>
    <cellStyle name="Output 5 6 21" xfId="42904" xr:uid="{71780DEC-E641-4797-99DB-D9EF5752EDBC}"/>
    <cellStyle name="Output 5 6 21 2" xfId="42905" xr:uid="{4EC708E5-466D-4D47-A9EA-FFE6AB5B13E2}"/>
    <cellStyle name="Output 5 6 22" xfId="42906" xr:uid="{8636EA89-B6F6-4FFE-9726-12C7BB0B00B9}"/>
    <cellStyle name="Output 5 6 23" xfId="42907" xr:uid="{8026CBDD-6DA2-4459-9E15-D517435530B3}"/>
    <cellStyle name="Output 5 6 3" xfId="42908" xr:uid="{6D8695A1-631F-49E9-A303-222A807886DE}"/>
    <cellStyle name="Output 5 6 3 2" xfId="42909" xr:uid="{9B6E8736-78D7-4CB0-9350-711ABCC609A0}"/>
    <cellStyle name="Output 5 6 3 2 2" xfId="42910" xr:uid="{75C814C4-E257-4144-99EE-83CCF93FEC71}"/>
    <cellStyle name="Output 5 6 3 3" xfId="42911" xr:uid="{17AFB052-E236-49CB-B385-1AF93F56A996}"/>
    <cellStyle name="Output 5 6 3 4" xfId="42912" xr:uid="{620A3F0D-9FE9-49B7-837A-5EBA2F658A7D}"/>
    <cellStyle name="Output 5 6 4" xfId="42913" xr:uid="{94AA02C7-2B96-4B1D-821B-0ED2D98F9D04}"/>
    <cellStyle name="Output 5 6 4 2" xfId="42914" xr:uid="{7B4B7CCB-A3F0-4A0E-B6EA-44239A787E8B}"/>
    <cellStyle name="Output 5 6 4 2 2" xfId="42915" xr:uid="{A57DB8C0-253C-4D30-9CDA-BF80A35A85D7}"/>
    <cellStyle name="Output 5 6 4 3" xfId="42916" xr:uid="{3AC53F5F-AC13-409E-BA88-A814393224E0}"/>
    <cellStyle name="Output 5 6 4 4" xfId="42917" xr:uid="{82794022-499F-4EB2-B8C1-C70248DF1C8F}"/>
    <cellStyle name="Output 5 6 5" xfId="42918" xr:uid="{7FE5A7BA-290A-4C11-953B-78B41A61EC59}"/>
    <cellStyle name="Output 5 6 5 2" xfId="42919" xr:uid="{52BC4F37-3003-4E79-93A8-3E2B6300FDE3}"/>
    <cellStyle name="Output 5 6 5 2 2" xfId="42920" xr:uid="{F66E10EA-AE1F-4989-A69A-0C665BD4520F}"/>
    <cellStyle name="Output 5 6 5 3" xfId="42921" xr:uid="{C02D4551-9E73-4184-961A-06C0BB5E9F3C}"/>
    <cellStyle name="Output 5 6 6" xfId="42922" xr:uid="{1CE66062-21E7-47E5-838C-916BC85DB3C8}"/>
    <cellStyle name="Output 5 6 6 2" xfId="42923" xr:uid="{5C354B7E-7BEA-4845-83CA-ECCC7F153265}"/>
    <cellStyle name="Output 5 6 6 2 2" xfId="42924" xr:uid="{5E8D7E03-FA77-43A9-9404-1B1DD463370A}"/>
    <cellStyle name="Output 5 6 6 3" xfId="42925" xr:uid="{1B192285-8765-47D9-8D21-0802DD761F5B}"/>
    <cellStyle name="Output 5 6 7" xfId="42926" xr:uid="{C5FCAA0A-6EF2-4C5E-BBB8-6E93D3BE2591}"/>
    <cellStyle name="Output 5 6 7 2" xfId="42927" xr:uid="{B0BA7E4D-7744-4581-AEC7-8FB6DC5C9BA3}"/>
    <cellStyle name="Output 5 6 7 2 2" xfId="42928" xr:uid="{4B71C6BF-4DB4-4C63-AD28-F042BBC13E1F}"/>
    <cellStyle name="Output 5 6 7 3" xfId="42929" xr:uid="{57B9B389-9544-430A-A22C-8BC90444A655}"/>
    <cellStyle name="Output 5 6 8" xfId="42930" xr:uid="{02D732E5-BE56-48EA-B12B-FD24D32EE439}"/>
    <cellStyle name="Output 5 6 8 2" xfId="42931" xr:uid="{A5346BCA-E04B-4F9C-9D53-77B70A9BDDF7}"/>
    <cellStyle name="Output 5 6 8 2 2" xfId="42932" xr:uid="{F79D7295-1F1F-4420-8DC5-3B102382270D}"/>
    <cellStyle name="Output 5 6 8 3" xfId="42933" xr:uid="{A3E26497-FB58-47AB-AB79-32F208957B12}"/>
    <cellStyle name="Output 5 6 9" xfId="42934" xr:uid="{0EED84FC-F239-4CBA-AF6F-D804BDA54F7F}"/>
    <cellStyle name="Output 5 6 9 2" xfId="42935" xr:uid="{FEF3B6DC-AC2B-43C6-AB35-74958D34B5C7}"/>
    <cellStyle name="Output 5 6 9 2 2" xfId="42936" xr:uid="{0D16B175-89E2-4A9E-A5DB-C56AE31E927C}"/>
    <cellStyle name="Output 5 6 9 3" xfId="42937" xr:uid="{471D71DE-AD12-4106-83B7-734F1975E9AF}"/>
    <cellStyle name="Output 5 7" xfId="42938" xr:uid="{DB2988DF-1271-48B5-A7C8-C28532466EF6}"/>
    <cellStyle name="Output 5 7 2" xfId="42939" xr:uid="{C868EDA5-B914-4C59-85BF-0DDCC41669AE}"/>
    <cellStyle name="Output 5 7 2 2" xfId="42940" xr:uid="{A7ECF784-0428-42CD-BA88-77A2FA3E197E}"/>
    <cellStyle name="Output 5 7 2 3" xfId="42941" xr:uid="{0B5DF5CC-D38E-4681-A038-C3821E2D7908}"/>
    <cellStyle name="Output 5 7 3" xfId="42942" xr:uid="{D0B88FC7-2746-4B5D-BE42-75BD54EF1F85}"/>
    <cellStyle name="Output 5 7 3 2" xfId="42943" xr:uid="{32CC657B-7F5E-4246-B9F7-052E264B40B0}"/>
    <cellStyle name="Output 5 7 4" xfId="42944" xr:uid="{8B38F7F5-2DD4-4404-BA61-12CF8D340A08}"/>
    <cellStyle name="Output 5 8" xfId="42945" xr:uid="{3C182ABE-6CE2-4AD1-ABF6-2DD164418C86}"/>
    <cellStyle name="Output 5 8 2" xfId="42946" xr:uid="{ECD20454-FC1B-4688-A832-158584B2963E}"/>
    <cellStyle name="Output 5 8 2 2" xfId="42947" xr:uid="{7504484B-464B-4A12-AA77-1E564F0AAF83}"/>
    <cellStyle name="Output 5 8 2 3" xfId="42948" xr:uid="{90131BC0-6CDA-4110-A7CB-171C64E6D214}"/>
    <cellStyle name="Output 5 8 3" xfId="42949" xr:uid="{A5EEE1C6-8ECD-41F0-B9BF-B58B61335D54}"/>
    <cellStyle name="Output 5 8 4" xfId="42950" xr:uid="{8C0EC839-B244-4D31-8605-A1F792695C74}"/>
    <cellStyle name="Output 5 9" xfId="42951" xr:uid="{A91D0174-D4C1-43C9-97BA-B5F3D1018BEF}"/>
    <cellStyle name="Output 5 9 2" xfId="42952" xr:uid="{5035A83B-D5C7-49DE-9B2E-D0874C364D2F}"/>
    <cellStyle name="Output 5 9 2 2" xfId="42953" xr:uid="{6BAC37F4-8CFA-4DFC-B77F-154E6A2D09CA}"/>
    <cellStyle name="Output 5 9 3" xfId="42954" xr:uid="{670553AF-E4E3-4F10-9B73-4B812E6B0252}"/>
    <cellStyle name="Output 5 9 4" xfId="42955" xr:uid="{040DAACF-615D-4543-95ED-B294338B6FC2}"/>
    <cellStyle name="Output 6" xfId="42956" xr:uid="{6DD0379E-6DEB-40C1-BC97-57164A311091}"/>
    <cellStyle name="Output 6 10" xfId="42957" xr:uid="{0EE72FC7-CC19-48D8-9262-6569E33E55E8}"/>
    <cellStyle name="Output 6 10 2" xfId="42958" xr:uid="{D8B4994F-2FDD-474B-8CB1-1BB3FEB60C50}"/>
    <cellStyle name="Output 6 10 2 2" xfId="42959" xr:uid="{964CDB49-25CE-46CA-9986-347C63F96BBD}"/>
    <cellStyle name="Output 6 10 3" xfId="42960" xr:uid="{7BFA1B2A-A493-43D5-B1A7-862BA0109004}"/>
    <cellStyle name="Output 6 11" xfId="42961" xr:uid="{778CCC18-7353-4730-A56D-423FFED2D173}"/>
    <cellStyle name="Output 6 11 2" xfId="42962" xr:uid="{1FEEC916-3756-45B5-A7D2-135EE5087311}"/>
    <cellStyle name="Output 6 11 2 2" xfId="42963" xr:uid="{97814C84-8972-41B0-A69D-75580BEB9A94}"/>
    <cellStyle name="Output 6 11 3" xfId="42964" xr:uid="{99D9C1DD-403F-4205-AB7F-CBA9EED74E91}"/>
    <cellStyle name="Output 6 12" xfId="42965" xr:uid="{514D500C-20F9-4433-9AB4-B5D368FE7BD8}"/>
    <cellStyle name="Output 6 12 2" xfId="42966" xr:uid="{0CE2C31D-1332-4E5B-BE51-6973FD93ED18}"/>
    <cellStyle name="Output 6 12 2 2" xfId="42967" xr:uid="{8C4B2075-F14B-4509-AF87-11D4D4AAD22E}"/>
    <cellStyle name="Output 6 12 3" xfId="42968" xr:uid="{9EA4F30E-5305-47BB-A39E-B86CD875BA5E}"/>
    <cellStyle name="Output 6 13" xfId="42969" xr:uid="{C9E56840-DFA8-40A4-9178-22975F7DECF8}"/>
    <cellStyle name="Output 6 13 2" xfId="42970" xr:uid="{5BAC35F5-0C95-47E8-8EE4-1CBD511501C2}"/>
    <cellStyle name="Output 6 13 2 2" xfId="42971" xr:uid="{52C2B310-2F27-4B23-8FDA-B40C2CD91176}"/>
    <cellStyle name="Output 6 13 3" xfId="42972" xr:uid="{B9FC7B04-0714-4DA9-BD96-0F23F11A2AF6}"/>
    <cellStyle name="Output 6 14" xfId="42973" xr:uid="{83B03005-090A-47FA-92D3-0C657006E856}"/>
    <cellStyle name="Output 6 14 2" xfId="42974" xr:uid="{59940030-E0AF-46F1-AEE3-03EA1CF94DF6}"/>
    <cellStyle name="Output 6 14 2 2" xfId="42975" xr:uid="{BAE06B87-1F58-4FAE-91AE-29A793DF46CD}"/>
    <cellStyle name="Output 6 14 3" xfId="42976" xr:uid="{C68902A9-B5E7-47E4-8165-E7B294278880}"/>
    <cellStyle name="Output 6 15" xfId="42977" xr:uid="{FBA87057-31B1-48A8-9161-6493F139633B}"/>
    <cellStyle name="Output 6 15 2" xfId="42978" xr:uid="{92FEC10C-A36B-451C-A66D-EFB8594DDCAB}"/>
    <cellStyle name="Output 6 15 2 2" xfId="42979" xr:uid="{8A2AFE06-0B1F-4603-A874-0FB920F19BDD}"/>
    <cellStyle name="Output 6 15 3" xfId="42980" xr:uid="{3ADCA3AE-5B84-4D5C-AB2A-DE6643C3A2C1}"/>
    <cellStyle name="Output 6 16" xfId="42981" xr:uid="{58F4DFED-627B-4B74-AE72-0F0B4E7D6631}"/>
    <cellStyle name="Output 6 16 2" xfId="42982" xr:uid="{609B1550-7593-4FF9-BEB9-5AFE37771A90}"/>
    <cellStyle name="Output 6 16 2 2" xfId="42983" xr:uid="{57A46075-B4D9-4921-833D-8F73CBD2526D}"/>
    <cellStyle name="Output 6 16 3" xfId="42984" xr:uid="{8944978F-7055-47CD-8DF7-8594BA363702}"/>
    <cellStyle name="Output 6 17" xfId="42985" xr:uid="{E86DB818-5436-481E-9A87-2D52EDC1D393}"/>
    <cellStyle name="Output 6 17 2" xfId="42986" xr:uid="{94DF8267-D4B6-4C81-9698-4777650DC442}"/>
    <cellStyle name="Output 6 17 2 2" xfId="42987" xr:uid="{976FAC96-73AB-4778-81B2-EB85CCE33638}"/>
    <cellStyle name="Output 6 17 3" xfId="42988" xr:uid="{E07C2887-0D6C-483B-8AFE-9A9345F58AB9}"/>
    <cellStyle name="Output 6 18" xfId="42989" xr:uid="{AF0E1611-F5B3-427F-AEEF-531E00D6F53A}"/>
    <cellStyle name="Output 6 18 2" xfId="42990" xr:uid="{4B044896-3C82-42E7-B671-2796DD4BBF6C}"/>
    <cellStyle name="Output 6 18 2 2" xfId="42991" xr:uid="{0E1A1DA5-13F4-4BB1-B0A2-5BF6514D9436}"/>
    <cellStyle name="Output 6 18 3" xfId="42992" xr:uid="{F33B19AE-4C96-441E-AE31-CFE8E8DFADE7}"/>
    <cellStyle name="Output 6 19" xfId="42993" xr:uid="{1831F7A5-C88C-46D4-883A-790D230B8744}"/>
    <cellStyle name="Output 6 19 2" xfId="42994" xr:uid="{506C6F70-D7EB-4480-9799-53235D3F5681}"/>
    <cellStyle name="Output 6 19 2 2" xfId="42995" xr:uid="{0DF9C984-C15F-45BA-97F9-09141880AF2E}"/>
    <cellStyle name="Output 6 19 3" xfId="42996" xr:uid="{B464DF03-8CC9-49FD-83BF-899A4E8BE59C}"/>
    <cellStyle name="Output 6 2" xfId="42997" xr:uid="{D8C4E955-AB1A-4DDA-ABBA-973AB71F7ECB}"/>
    <cellStyle name="Output 6 2 10" xfId="42998" xr:uid="{883FEFBC-EDED-49D9-BFD1-9CA9D4C85708}"/>
    <cellStyle name="Output 6 2 10 2" xfId="42999" xr:uid="{9570FB01-ADD4-4861-A987-DE681A0DABBE}"/>
    <cellStyle name="Output 6 2 10 2 2" xfId="43000" xr:uid="{0DFD82E3-81D4-4F00-B4BA-F1AF2DA7C39B}"/>
    <cellStyle name="Output 6 2 10 3" xfId="43001" xr:uid="{0FE06B91-4802-4267-84F3-24C4A2D06357}"/>
    <cellStyle name="Output 6 2 11" xfId="43002" xr:uid="{EBF3E1A9-AC44-45EB-8BA8-65365CA09AEC}"/>
    <cellStyle name="Output 6 2 11 2" xfId="43003" xr:uid="{C6D1A8BE-DAFE-439F-B7F3-3EA9D104F160}"/>
    <cellStyle name="Output 6 2 11 2 2" xfId="43004" xr:uid="{571C1DE4-E464-4C4D-92F2-F75E254D0B80}"/>
    <cellStyle name="Output 6 2 11 3" xfId="43005" xr:uid="{528152B0-2B3C-4672-8E39-CA6BB7D4F919}"/>
    <cellStyle name="Output 6 2 12" xfId="43006" xr:uid="{23F3C287-380A-4258-AAE4-FC317E377638}"/>
    <cellStyle name="Output 6 2 12 2" xfId="43007" xr:uid="{55B13EEB-972F-46A4-AFCB-02C05F40EB0D}"/>
    <cellStyle name="Output 6 2 12 2 2" xfId="43008" xr:uid="{88F6D1B1-CCBB-428B-89AB-9E77E30AD708}"/>
    <cellStyle name="Output 6 2 12 3" xfId="43009" xr:uid="{6315F4CE-D597-4AD0-A015-0CFBF4D9A591}"/>
    <cellStyle name="Output 6 2 13" xfId="43010" xr:uid="{FF643DF5-A9C3-4D7D-B834-0106097E41EC}"/>
    <cellStyle name="Output 6 2 13 2" xfId="43011" xr:uid="{D65D6FCD-3586-485D-85FF-2A3937FBFD02}"/>
    <cellStyle name="Output 6 2 13 2 2" xfId="43012" xr:uid="{DD628845-9593-4413-8A36-F4F62580F90D}"/>
    <cellStyle name="Output 6 2 13 3" xfId="43013" xr:uid="{E59B3918-3926-4D38-AEC5-7902880D1592}"/>
    <cellStyle name="Output 6 2 14" xfId="43014" xr:uid="{FA544A9C-7B21-4A08-B4C8-1F3339F6B4F1}"/>
    <cellStyle name="Output 6 2 14 2" xfId="43015" xr:uid="{67C0A36C-57BB-453F-9B46-41D625AA1166}"/>
    <cellStyle name="Output 6 2 14 2 2" xfId="43016" xr:uid="{02B1872F-CE84-4AB8-BC41-8C5F2BB71C67}"/>
    <cellStyle name="Output 6 2 14 3" xfId="43017" xr:uid="{6C24941D-E15D-400D-8003-BB60465131EB}"/>
    <cellStyle name="Output 6 2 15" xfId="43018" xr:uid="{85896B1C-E103-493D-B905-D2E306AF1B9D}"/>
    <cellStyle name="Output 6 2 15 2" xfId="43019" xr:uid="{80AA2F65-621C-49C9-BA73-9A31CDB08C28}"/>
    <cellStyle name="Output 6 2 15 2 2" xfId="43020" xr:uid="{A601E483-3571-4F5B-A974-EE9AE07FF1E4}"/>
    <cellStyle name="Output 6 2 15 3" xfId="43021" xr:uid="{C18E8628-FB7A-49C3-B560-76B3318AAEB0}"/>
    <cellStyle name="Output 6 2 16" xfId="43022" xr:uid="{C20D3A12-4770-4054-9051-17080C8EDC0A}"/>
    <cellStyle name="Output 6 2 16 2" xfId="43023" xr:uid="{053EE591-8B5D-47BE-9A95-75817BE42309}"/>
    <cellStyle name="Output 6 2 16 2 2" xfId="43024" xr:uid="{42FE48B8-F72F-4D84-AFE3-4A73F93BC661}"/>
    <cellStyle name="Output 6 2 16 3" xfId="43025" xr:uid="{C68F9607-ECFA-4FB2-B657-FBAC8EED113E}"/>
    <cellStyle name="Output 6 2 17" xfId="43026" xr:uid="{AD42CF53-4745-4E3E-9126-21A494EBBE6E}"/>
    <cellStyle name="Output 6 2 17 2" xfId="43027" xr:uid="{248DC1D9-2D92-4735-A891-F6FE44D62ACE}"/>
    <cellStyle name="Output 6 2 17 2 2" xfId="43028" xr:uid="{598CEEA3-8C7F-46DE-AF36-1AF242F69906}"/>
    <cellStyle name="Output 6 2 17 3" xfId="43029" xr:uid="{58872B4E-C587-40C6-912F-24E7FE8E3A9A}"/>
    <cellStyle name="Output 6 2 18" xfId="43030" xr:uid="{25FE42D7-C822-419E-B159-C7E87C706BF3}"/>
    <cellStyle name="Output 6 2 18 2" xfId="43031" xr:uid="{1012FC11-8221-4D78-8C31-9B581B398BAC}"/>
    <cellStyle name="Output 6 2 18 2 2" xfId="43032" xr:uid="{B0AC368C-1B83-498D-81CB-807E2CF64D3C}"/>
    <cellStyle name="Output 6 2 18 3" xfId="43033" xr:uid="{B126B474-E1BF-492E-BC2B-869299B9FF04}"/>
    <cellStyle name="Output 6 2 19" xfId="43034" xr:uid="{005AF5E9-B35D-4D29-98F4-E8526228D388}"/>
    <cellStyle name="Output 6 2 19 2" xfId="43035" xr:uid="{49A1B058-A8FC-4715-AA8C-D4EA0FC323D8}"/>
    <cellStyle name="Output 6 2 19 2 2" xfId="43036" xr:uid="{05668A3D-AF04-49AF-A50F-535D6F4D2F91}"/>
    <cellStyle name="Output 6 2 19 3" xfId="43037" xr:uid="{02401CA9-48AD-4AAC-A49B-89EA253F32BD}"/>
    <cellStyle name="Output 6 2 2" xfId="43038" xr:uid="{92E59400-6F7E-4E18-9BE8-4ECFF481C368}"/>
    <cellStyle name="Output 6 2 2 10" xfId="43039" xr:uid="{7AAD93A7-3DD3-4CC0-BD8F-931AE500EBF2}"/>
    <cellStyle name="Output 6 2 2 10 2" xfId="43040" xr:uid="{FEDBD755-DC61-4493-93EA-A820B1871B70}"/>
    <cellStyle name="Output 6 2 2 10 2 2" xfId="43041" xr:uid="{CD2DC4E9-FC9F-4140-87F1-97C819987FC1}"/>
    <cellStyle name="Output 6 2 2 10 3" xfId="43042" xr:uid="{28063B6A-A7F8-4CEC-B6F8-310C914CD661}"/>
    <cellStyle name="Output 6 2 2 11" xfId="43043" xr:uid="{6E35BFEC-1271-4AF4-83D5-7D7C6EFC9D63}"/>
    <cellStyle name="Output 6 2 2 11 2" xfId="43044" xr:uid="{34F319B4-63EF-4B2E-9EF3-83DFE5D2B5FB}"/>
    <cellStyle name="Output 6 2 2 11 2 2" xfId="43045" xr:uid="{A9005B16-6C9D-464D-8190-45C9A90936FE}"/>
    <cellStyle name="Output 6 2 2 11 3" xfId="43046" xr:uid="{E828AE55-72EE-452B-A5D7-8772B17797DA}"/>
    <cellStyle name="Output 6 2 2 12" xfId="43047" xr:uid="{20578923-E69B-41BB-9706-D54350748817}"/>
    <cellStyle name="Output 6 2 2 12 2" xfId="43048" xr:uid="{CCDCD9F2-785D-42AF-8370-312EE3ACDC9D}"/>
    <cellStyle name="Output 6 2 2 12 2 2" xfId="43049" xr:uid="{BA705EF0-33DF-40FC-9385-0C97CD71C969}"/>
    <cellStyle name="Output 6 2 2 12 3" xfId="43050" xr:uid="{6C823C46-D623-4D5A-8511-63C46E8F2481}"/>
    <cellStyle name="Output 6 2 2 13" xfId="43051" xr:uid="{DE86658B-259E-49C2-A07C-52C006F1823A}"/>
    <cellStyle name="Output 6 2 2 13 2" xfId="43052" xr:uid="{60181A76-1E4B-4FA6-AC0E-77D94B560D54}"/>
    <cellStyle name="Output 6 2 2 13 2 2" xfId="43053" xr:uid="{6CB4544D-FA0D-4996-A6AF-E0062AA0B111}"/>
    <cellStyle name="Output 6 2 2 13 3" xfId="43054" xr:uid="{5E1D6441-BEFF-4C50-8DE6-694DF7C6D74A}"/>
    <cellStyle name="Output 6 2 2 14" xfId="43055" xr:uid="{7126593D-F3DE-46CE-B585-4E5762A6B4CB}"/>
    <cellStyle name="Output 6 2 2 14 2" xfId="43056" xr:uid="{12465F48-0274-4CFB-B1B5-CC70FC715B11}"/>
    <cellStyle name="Output 6 2 2 14 2 2" xfId="43057" xr:uid="{0C2A5C9B-B59B-4806-949F-779B08E408C8}"/>
    <cellStyle name="Output 6 2 2 14 3" xfId="43058" xr:uid="{3B03D535-6C91-4B3D-BBD5-F9F80561DECD}"/>
    <cellStyle name="Output 6 2 2 15" xfId="43059" xr:uid="{6A05292F-DFAD-48B7-B3DA-7636A621D42D}"/>
    <cellStyle name="Output 6 2 2 15 2" xfId="43060" xr:uid="{A531229A-06FD-4BC9-9AA5-D2E485413083}"/>
    <cellStyle name="Output 6 2 2 15 2 2" xfId="43061" xr:uid="{239EC64E-09F1-4317-B445-F00B38BCAA84}"/>
    <cellStyle name="Output 6 2 2 15 3" xfId="43062" xr:uid="{33B00434-B74B-48A6-B0F7-2D5781D608E5}"/>
    <cellStyle name="Output 6 2 2 16" xfId="43063" xr:uid="{35058107-299B-4CF6-BF2D-AEB8A475834E}"/>
    <cellStyle name="Output 6 2 2 16 2" xfId="43064" xr:uid="{8C855566-2953-4502-8055-4EE86D6A89CA}"/>
    <cellStyle name="Output 6 2 2 16 2 2" xfId="43065" xr:uid="{EF962931-97E4-46EA-956F-EB5B9BA6DA8A}"/>
    <cellStyle name="Output 6 2 2 16 3" xfId="43066" xr:uid="{81C13A17-6F87-44FC-9636-C67F79450DE8}"/>
    <cellStyle name="Output 6 2 2 17" xfId="43067" xr:uid="{D99720FD-C5A7-4EA7-9D7D-3CC6BE57A3CC}"/>
    <cellStyle name="Output 6 2 2 17 2" xfId="43068" xr:uid="{6A382EC5-59EA-4D61-B8CF-F757703350C9}"/>
    <cellStyle name="Output 6 2 2 17 2 2" xfId="43069" xr:uid="{1A0501AF-6AB7-4B9D-AC75-3D3CD5F8ABB9}"/>
    <cellStyle name="Output 6 2 2 17 3" xfId="43070" xr:uid="{FDFCB69B-9570-4CCA-989F-984CEFC46835}"/>
    <cellStyle name="Output 6 2 2 18" xfId="43071" xr:uid="{36CF618C-40E2-4F2F-83ED-02F27035D074}"/>
    <cellStyle name="Output 6 2 2 18 2" xfId="43072" xr:uid="{442BAE25-B071-4EAE-8EAB-60FB95B09B92}"/>
    <cellStyle name="Output 6 2 2 19" xfId="43073" xr:uid="{C24F94FE-F50B-44FE-9C44-EC51AF5EE9C9}"/>
    <cellStyle name="Output 6 2 2 2" xfId="43074" xr:uid="{15E5076C-4100-41B3-8D5E-78CE585A2C72}"/>
    <cellStyle name="Output 6 2 2 2 10" xfId="43075" xr:uid="{E0FFBD82-E201-41CD-835A-DA4D0C4F34C3}"/>
    <cellStyle name="Output 6 2 2 2 10 2" xfId="43076" xr:uid="{848E6B06-7430-4C56-938F-CC290E2981E4}"/>
    <cellStyle name="Output 6 2 2 2 10 2 2" xfId="43077" xr:uid="{2D4D8419-560D-40EC-A1D5-0EBEB622E6BA}"/>
    <cellStyle name="Output 6 2 2 2 10 3" xfId="43078" xr:uid="{1948B683-C866-44BA-84A4-F5A781CD2D90}"/>
    <cellStyle name="Output 6 2 2 2 11" xfId="43079" xr:uid="{109B805C-0464-480F-AB39-FC98FB9F3F8B}"/>
    <cellStyle name="Output 6 2 2 2 11 2" xfId="43080" xr:uid="{2991BB16-7365-41AE-95DB-B3F2C653EB92}"/>
    <cellStyle name="Output 6 2 2 2 11 2 2" xfId="43081" xr:uid="{D590E056-160B-47BC-A33C-CF0FF8F88BDA}"/>
    <cellStyle name="Output 6 2 2 2 11 3" xfId="43082" xr:uid="{BEA298D3-CC7B-40FB-8683-D34E118DE798}"/>
    <cellStyle name="Output 6 2 2 2 12" xfId="43083" xr:uid="{6497B109-F8E1-4F6D-8E1D-6813BC2B031C}"/>
    <cellStyle name="Output 6 2 2 2 12 2" xfId="43084" xr:uid="{6B2C78BF-DF38-4845-AB8A-7EC18FEB6763}"/>
    <cellStyle name="Output 6 2 2 2 12 2 2" xfId="43085" xr:uid="{A35D3FB0-FA62-48F5-9C60-25F9748EB4E4}"/>
    <cellStyle name="Output 6 2 2 2 12 3" xfId="43086" xr:uid="{58787558-6F4C-44A6-8521-D2074DA5958B}"/>
    <cellStyle name="Output 6 2 2 2 13" xfId="43087" xr:uid="{35E41F71-97D8-4598-8C89-4B3ABE838DDA}"/>
    <cellStyle name="Output 6 2 2 2 13 2" xfId="43088" xr:uid="{1AA9C564-C58F-4B0B-BD9A-C1F0A9F13B2F}"/>
    <cellStyle name="Output 6 2 2 2 13 2 2" xfId="43089" xr:uid="{08BE776F-2AE7-4D58-9C33-78F4866B200A}"/>
    <cellStyle name="Output 6 2 2 2 13 3" xfId="43090" xr:uid="{D2AAED94-CF8B-4E47-8875-B0013120479C}"/>
    <cellStyle name="Output 6 2 2 2 14" xfId="43091" xr:uid="{9EA16CEA-70BE-460D-91FD-4EC9CF2088B4}"/>
    <cellStyle name="Output 6 2 2 2 14 2" xfId="43092" xr:uid="{27B64208-55D4-482E-8D84-2F6AA171FD54}"/>
    <cellStyle name="Output 6 2 2 2 14 2 2" xfId="43093" xr:uid="{0D8FD550-C136-4BFB-95DA-E735CD97A15A}"/>
    <cellStyle name="Output 6 2 2 2 14 3" xfId="43094" xr:uid="{C945E784-9F89-4C8A-9E22-AC959AD26E88}"/>
    <cellStyle name="Output 6 2 2 2 15" xfId="43095" xr:uid="{BDDD70E0-54F0-40C5-ACB4-C7602963E8A7}"/>
    <cellStyle name="Output 6 2 2 2 15 2" xfId="43096" xr:uid="{322C2507-C999-4F67-95D1-AE6C82504603}"/>
    <cellStyle name="Output 6 2 2 2 15 2 2" xfId="43097" xr:uid="{0C4A16B1-B627-4DE4-951D-A0B1C07C4E15}"/>
    <cellStyle name="Output 6 2 2 2 15 3" xfId="43098" xr:uid="{B6992722-5CEC-4EF0-89C8-5FE0AD79FA25}"/>
    <cellStyle name="Output 6 2 2 2 16" xfId="43099" xr:uid="{806BDC26-20B4-4FB8-AD44-CFA0C6A8AA64}"/>
    <cellStyle name="Output 6 2 2 2 16 2" xfId="43100" xr:uid="{ACEE99A8-731F-400C-9A7D-A843366DCB11}"/>
    <cellStyle name="Output 6 2 2 2 16 2 2" xfId="43101" xr:uid="{B098450D-B49E-4BFA-9E91-0E3E5A5DC53E}"/>
    <cellStyle name="Output 6 2 2 2 16 3" xfId="43102" xr:uid="{5BD2AE1B-E707-4D30-A3FD-611724F12FB8}"/>
    <cellStyle name="Output 6 2 2 2 17" xfId="43103" xr:uid="{BB1ED085-B4CA-433A-83D9-A31D6C2C6A1E}"/>
    <cellStyle name="Output 6 2 2 2 17 2" xfId="43104" xr:uid="{7B3B39A9-ADA9-408A-A5B1-2B7283BEDB1E}"/>
    <cellStyle name="Output 6 2 2 2 17 2 2" xfId="43105" xr:uid="{B3B99892-3DB8-4764-81E7-DEDCF2B664B3}"/>
    <cellStyle name="Output 6 2 2 2 17 3" xfId="43106" xr:uid="{A9FB1A26-9AD1-4F15-AAC2-E60600AEBF63}"/>
    <cellStyle name="Output 6 2 2 2 18" xfId="43107" xr:uid="{74E893CC-8604-4752-AF99-4BF3E4E84BAD}"/>
    <cellStyle name="Output 6 2 2 2 18 2" xfId="43108" xr:uid="{2F436F5A-8EE5-4E75-8678-AFC2124A8A27}"/>
    <cellStyle name="Output 6 2 2 2 18 2 2" xfId="43109" xr:uid="{A6F20B9D-579D-4DEF-AD0B-336937D5F910}"/>
    <cellStyle name="Output 6 2 2 2 18 3" xfId="43110" xr:uid="{BAC1DB5A-441B-4CC0-82A6-B0CB4DDEDC5D}"/>
    <cellStyle name="Output 6 2 2 2 19" xfId="43111" xr:uid="{01E98C0C-F0D8-4A9A-BFA3-16EF0464E0F3}"/>
    <cellStyle name="Output 6 2 2 2 19 2" xfId="43112" xr:uid="{74373C75-44FC-430E-8AA0-6E4FE58C51A2}"/>
    <cellStyle name="Output 6 2 2 2 19 2 2" xfId="43113" xr:uid="{3221F3C6-315E-47F2-9941-A13846595944}"/>
    <cellStyle name="Output 6 2 2 2 19 3" xfId="43114" xr:uid="{530781BB-4753-464F-9F7B-EA88FC704910}"/>
    <cellStyle name="Output 6 2 2 2 2" xfId="43115" xr:uid="{212611C2-79F7-4B0D-B92F-259FEFE1726A}"/>
    <cellStyle name="Output 6 2 2 2 2 2" xfId="43116" xr:uid="{51598A7B-7C00-468A-A7FC-0792A381174D}"/>
    <cellStyle name="Output 6 2 2 2 2 2 2" xfId="43117" xr:uid="{DC41CC30-AD31-4DB2-841F-3663772BA054}"/>
    <cellStyle name="Output 6 2 2 2 2 2 3" xfId="43118" xr:uid="{F0E58EE3-4A1A-49CF-B82C-1450B0E343ED}"/>
    <cellStyle name="Output 6 2 2 2 2 3" xfId="43119" xr:uid="{0D495AF6-8B0D-429F-8A4E-E3F7AA10B0C8}"/>
    <cellStyle name="Output 6 2 2 2 2 3 2" xfId="43120" xr:uid="{7FCA4E3A-1542-4D37-9BF3-5396C6588A9A}"/>
    <cellStyle name="Output 6 2 2 2 2 4" xfId="43121" xr:uid="{D4073543-43A1-4459-877B-43813F959494}"/>
    <cellStyle name="Output 6 2 2 2 20" xfId="43122" xr:uid="{7F2D805F-79B0-4D41-857B-9A727BCFD2F9}"/>
    <cellStyle name="Output 6 2 2 2 20 2" xfId="43123" xr:uid="{C64636F7-932B-4609-BFD7-DCA0E130C11F}"/>
    <cellStyle name="Output 6 2 2 2 20 2 2" xfId="43124" xr:uid="{5A1F0C10-4672-4F00-B463-A3EE7443D15B}"/>
    <cellStyle name="Output 6 2 2 2 20 3" xfId="43125" xr:uid="{EC0614CE-7E91-4AF5-B465-D96A5A907CCC}"/>
    <cellStyle name="Output 6 2 2 2 21" xfId="43126" xr:uid="{FD15A005-3125-4790-B8D6-36178E19E77B}"/>
    <cellStyle name="Output 6 2 2 2 21 2" xfId="43127" xr:uid="{3A8D7B6D-70D1-44D4-A469-D3F418713E91}"/>
    <cellStyle name="Output 6 2 2 2 22" xfId="43128" xr:uid="{676F8E89-7CA7-4B8D-9E6C-9BDE21F1D69B}"/>
    <cellStyle name="Output 6 2 2 2 23" xfId="43129" xr:uid="{BD17B1C6-DF2B-42F3-A598-373CBEEA2CAC}"/>
    <cellStyle name="Output 6 2 2 2 3" xfId="43130" xr:uid="{6DB3C586-8683-4B92-90B5-53452DDF1BC3}"/>
    <cellStyle name="Output 6 2 2 2 3 2" xfId="43131" xr:uid="{82E08444-103F-47D0-946A-30F40361315A}"/>
    <cellStyle name="Output 6 2 2 2 3 2 2" xfId="43132" xr:uid="{717E8F2F-4C8C-486C-978C-5D620E0B013F}"/>
    <cellStyle name="Output 6 2 2 2 3 3" xfId="43133" xr:uid="{79AB8D5B-1A2A-4003-AC98-8074AA984E49}"/>
    <cellStyle name="Output 6 2 2 2 3 4" xfId="43134" xr:uid="{1DCAD9D4-6B41-4A33-B8C1-F6DAC6244798}"/>
    <cellStyle name="Output 6 2 2 2 4" xfId="43135" xr:uid="{0241166A-051D-4F35-98C4-56E717FD1B18}"/>
    <cellStyle name="Output 6 2 2 2 4 2" xfId="43136" xr:uid="{C2ABB216-3DB6-4BDD-A60C-FA007008F9F3}"/>
    <cellStyle name="Output 6 2 2 2 4 2 2" xfId="43137" xr:uid="{1E7ACD6C-041B-4E0F-A758-78983C87190A}"/>
    <cellStyle name="Output 6 2 2 2 4 3" xfId="43138" xr:uid="{D36651FC-97FB-4088-9565-070DDBE0F597}"/>
    <cellStyle name="Output 6 2 2 2 4 4" xfId="43139" xr:uid="{3202E01F-77D5-4954-B293-7B4730416E48}"/>
    <cellStyle name="Output 6 2 2 2 5" xfId="43140" xr:uid="{77AE1099-2057-4FE0-B665-6004BFAD9903}"/>
    <cellStyle name="Output 6 2 2 2 5 2" xfId="43141" xr:uid="{930B25B9-8992-492D-934C-666962D84657}"/>
    <cellStyle name="Output 6 2 2 2 5 2 2" xfId="43142" xr:uid="{4057EE70-923D-404A-86BB-86A3C7020DBE}"/>
    <cellStyle name="Output 6 2 2 2 5 3" xfId="43143" xr:uid="{3854043D-3C5F-476E-A878-07CBA18E0F70}"/>
    <cellStyle name="Output 6 2 2 2 6" xfId="43144" xr:uid="{726E7A79-C96E-4EBB-9370-0F6665AB032B}"/>
    <cellStyle name="Output 6 2 2 2 6 2" xfId="43145" xr:uid="{1F1B85B6-2074-4711-A027-48617333349C}"/>
    <cellStyle name="Output 6 2 2 2 6 2 2" xfId="43146" xr:uid="{EDC4CAB0-E7B2-498C-BABA-23A7EC96E89D}"/>
    <cellStyle name="Output 6 2 2 2 6 3" xfId="43147" xr:uid="{B3F22CBE-10F0-4854-9AEF-54071A0342F3}"/>
    <cellStyle name="Output 6 2 2 2 7" xfId="43148" xr:uid="{3D5DCAF6-2168-414D-9F54-1DAED4AAEA81}"/>
    <cellStyle name="Output 6 2 2 2 7 2" xfId="43149" xr:uid="{0F33E6F2-3174-4B08-B93B-86336DCECA6B}"/>
    <cellStyle name="Output 6 2 2 2 7 2 2" xfId="43150" xr:uid="{4862ED18-A9E1-44E6-8A45-F50964999A80}"/>
    <cellStyle name="Output 6 2 2 2 7 3" xfId="43151" xr:uid="{6183F33A-555D-46CE-B975-84EA689F8356}"/>
    <cellStyle name="Output 6 2 2 2 8" xfId="43152" xr:uid="{854C3B7A-F70B-4034-8140-FC8C27747081}"/>
    <cellStyle name="Output 6 2 2 2 8 2" xfId="43153" xr:uid="{05FF2A01-63B8-46A7-AA6A-443C696B2823}"/>
    <cellStyle name="Output 6 2 2 2 8 2 2" xfId="43154" xr:uid="{56539433-5B33-4CA6-8995-7C610052FC47}"/>
    <cellStyle name="Output 6 2 2 2 8 3" xfId="43155" xr:uid="{6972DA5C-9C7A-4AAF-BA03-BDF26F26E29D}"/>
    <cellStyle name="Output 6 2 2 2 9" xfId="43156" xr:uid="{FAC687AC-4BE5-46B7-B8CA-BEF3824D5F40}"/>
    <cellStyle name="Output 6 2 2 2 9 2" xfId="43157" xr:uid="{F3D24F6B-2DB6-46F2-91CC-42D01EF1A980}"/>
    <cellStyle name="Output 6 2 2 2 9 2 2" xfId="43158" xr:uid="{4F8DEE6A-B65D-4064-BAFC-FFE2DA64E9DE}"/>
    <cellStyle name="Output 6 2 2 2 9 3" xfId="43159" xr:uid="{B676AB7D-D432-419C-9C1B-EA9972309312}"/>
    <cellStyle name="Output 6 2 2 20" xfId="43160" xr:uid="{87552C1D-8309-4ADE-BC41-E13CF7EAFEE9}"/>
    <cellStyle name="Output 6 2 2 3" xfId="43161" xr:uid="{6368D302-87B1-49D6-98D3-BCA7F60380AF}"/>
    <cellStyle name="Output 6 2 2 3 2" xfId="43162" xr:uid="{7C49CED3-B9F5-4EAF-AB56-E2E6E91DBB3F}"/>
    <cellStyle name="Output 6 2 2 3 2 2" xfId="43163" xr:uid="{E7D74C0F-AC24-4577-9CD2-135262D9BB17}"/>
    <cellStyle name="Output 6 2 2 3 2 3" xfId="43164" xr:uid="{C1F88325-EB6F-45A9-B33C-388DD5B377FE}"/>
    <cellStyle name="Output 6 2 2 3 3" xfId="43165" xr:uid="{74EB8776-D4E7-465C-AC29-2D849AFA68EC}"/>
    <cellStyle name="Output 6 2 2 3 3 2" xfId="43166" xr:uid="{D68D1211-86AA-4296-A0C1-E6D1F575F513}"/>
    <cellStyle name="Output 6 2 2 3 4" xfId="43167" xr:uid="{B68E4366-5D65-46D1-A267-AF1727E45F57}"/>
    <cellStyle name="Output 6 2 2 4" xfId="43168" xr:uid="{2E419BE4-B3E7-4CE5-B77E-C0DE344856DE}"/>
    <cellStyle name="Output 6 2 2 4 2" xfId="43169" xr:uid="{9D896E76-66A4-4829-A743-E008E6DD6B89}"/>
    <cellStyle name="Output 6 2 2 4 2 2" xfId="43170" xr:uid="{BB7C915F-8BE1-46E5-A0B6-871FD347C6F4}"/>
    <cellStyle name="Output 6 2 2 4 3" xfId="43171" xr:uid="{7DA8E314-778C-4DCC-A964-5104DC851B46}"/>
    <cellStyle name="Output 6 2 2 4 4" xfId="43172" xr:uid="{AE693151-9C5B-45E1-B6C6-6ADC8C8FDD01}"/>
    <cellStyle name="Output 6 2 2 5" xfId="43173" xr:uid="{5CAC7D40-7309-4CF0-89A9-586E1F0A065A}"/>
    <cellStyle name="Output 6 2 2 5 2" xfId="43174" xr:uid="{97C98330-F1C8-4E8D-9566-150EED07DFD9}"/>
    <cellStyle name="Output 6 2 2 5 2 2" xfId="43175" xr:uid="{E44DC2AE-CB4A-4ADD-ABF6-CC5ED0F9B34F}"/>
    <cellStyle name="Output 6 2 2 5 3" xfId="43176" xr:uid="{CE9A7364-D759-4E66-A64A-C513DE028CDC}"/>
    <cellStyle name="Output 6 2 2 5 4" xfId="43177" xr:uid="{35CD3E51-1E4E-4408-9153-2A72FCCA4CAA}"/>
    <cellStyle name="Output 6 2 2 6" xfId="43178" xr:uid="{B75B1462-7CE1-4D08-805B-5611A667304A}"/>
    <cellStyle name="Output 6 2 2 6 2" xfId="43179" xr:uid="{D92B5D09-AE3E-439B-838E-A862B151E152}"/>
    <cellStyle name="Output 6 2 2 6 2 2" xfId="43180" xr:uid="{85BBCB51-F000-4D82-807B-7A4A566141FC}"/>
    <cellStyle name="Output 6 2 2 6 3" xfId="43181" xr:uid="{0DA6AED2-14C8-49F2-8E54-0FF2FF728B14}"/>
    <cellStyle name="Output 6 2 2 7" xfId="43182" xr:uid="{AAA9AA11-940C-41A6-874A-705FDBAEB6A2}"/>
    <cellStyle name="Output 6 2 2 7 2" xfId="43183" xr:uid="{800EE03E-0D16-476E-9205-62BCF08E3146}"/>
    <cellStyle name="Output 6 2 2 7 2 2" xfId="43184" xr:uid="{C944CF09-D597-4C80-AF53-5D3314237FE7}"/>
    <cellStyle name="Output 6 2 2 7 3" xfId="43185" xr:uid="{1EDE4116-F8C1-4951-9CA3-2DDF9EAFF40F}"/>
    <cellStyle name="Output 6 2 2 8" xfId="43186" xr:uid="{D11C9D28-207D-4F3A-A367-30DDE2F233F7}"/>
    <cellStyle name="Output 6 2 2 8 2" xfId="43187" xr:uid="{C16B353C-F129-40EA-8B72-E2946976CE72}"/>
    <cellStyle name="Output 6 2 2 8 2 2" xfId="43188" xr:uid="{20A9CB81-12EA-4F3A-BF40-2B69154636E7}"/>
    <cellStyle name="Output 6 2 2 8 3" xfId="43189" xr:uid="{9FD22923-D9A4-4F73-ABF6-C1E389241A6F}"/>
    <cellStyle name="Output 6 2 2 9" xfId="43190" xr:uid="{7A2DE2CE-04E7-4B6F-9226-BC572FF0A528}"/>
    <cellStyle name="Output 6 2 2 9 2" xfId="43191" xr:uid="{078F4938-3F18-400A-A1F2-C9A1E4A0B8B5}"/>
    <cellStyle name="Output 6 2 2 9 2 2" xfId="43192" xr:uid="{C1AFC314-2229-4225-9B52-A2C116F22AD9}"/>
    <cellStyle name="Output 6 2 2 9 3" xfId="43193" xr:uid="{55070ABE-15B9-46C2-A3B1-207F793CBCD8}"/>
    <cellStyle name="Output 6 2 20" xfId="43194" xr:uid="{D8559971-56CB-4C5C-9570-78F2B58C1F76}"/>
    <cellStyle name="Output 6 2 20 2" xfId="43195" xr:uid="{315A9C40-7353-4DD0-A8C0-78156C765CFA}"/>
    <cellStyle name="Output 6 2 20 2 2" xfId="43196" xr:uid="{EF4E3136-B8DF-4282-9604-32A8D88948AB}"/>
    <cellStyle name="Output 6 2 20 3" xfId="43197" xr:uid="{5362648E-FAD0-4B2B-BC0B-53F97992596B}"/>
    <cellStyle name="Output 6 2 21" xfId="43198" xr:uid="{6DB61C76-E030-43A6-AA67-22C6C4BED4D7}"/>
    <cellStyle name="Output 6 2 21 2" xfId="43199" xr:uid="{06FB5214-92E8-4C15-AD2B-DCA983272764}"/>
    <cellStyle name="Output 6 2 22" xfId="43200" xr:uid="{1585F128-0E00-478B-AC16-10E479A345B4}"/>
    <cellStyle name="Output 6 2 23" xfId="43201" xr:uid="{F6DEA9F7-2208-42CE-B136-42C7BE8D9D00}"/>
    <cellStyle name="Output 6 2 3" xfId="43202" xr:uid="{25D5734D-1E7C-4247-9DF2-A8B145BCBE51}"/>
    <cellStyle name="Output 6 2 3 10" xfId="43203" xr:uid="{BE5866FF-09FF-4B49-BDE0-33D490CA4748}"/>
    <cellStyle name="Output 6 2 3 10 2" xfId="43204" xr:uid="{A43C0245-400D-4334-8313-DB53221712A0}"/>
    <cellStyle name="Output 6 2 3 10 2 2" xfId="43205" xr:uid="{1F152563-D767-4CBF-9B92-C6764A1FF5D5}"/>
    <cellStyle name="Output 6 2 3 10 3" xfId="43206" xr:uid="{D5FB6361-6C48-4A5D-ADF8-CB7D55B88C2D}"/>
    <cellStyle name="Output 6 2 3 11" xfId="43207" xr:uid="{332CA98D-C845-421D-8301-60F1073DF4EA}"/>
    <cellStyle name="Output 6 2 3 11 2" xfId="43208" xr:uid="{3608288B-4C86-473A-9C3C-115108A88111}"/>
    <cellStyle name="Output 6 2 3 11 2 2" xfId="43209" xr:uid="{F2FA5A35-86DB-4B0E-BE5F-9753296A7917}"/>
    <cellStyle name="Output 6 2 3 11 3" xfId="43210" xr:uid="{D1166DFD-B15C-4A6C-90B3-94F8BC384226}"/>
    <cellStyle name="Output 6 2 3 12" xfId="43211" xr:uid="{A1283F7E-6CE3-4E52-88BF-1E515A008A85}"/>
    <cellStyle name="Output 6 2 3 12 2" xfId="43212" xr:uid="{198533A5-8C70-4308-AEB2-7FDB83749006}"/>
    <cellStyle name="Output 6 2 3 12 2 2" xfId="43213" xr:uid="{0F5EF413-48AC-4666-A095-CC26A95789BE}"/>
    <cellStyle name="Output 6 2 3 12 3" xfId="43214" xr:uid="{36CBDA03-CD7E-40C5-BEB4-A555DCADD711}"/>
    <cellStyle name="Output 6 2 3 13" xfId="43215" xr:uid="{A2C6280B-9242-4273-A4DC-01EB70CDEBCE}"/>
    <cellStyle name="Output 6 2 3 13 2" xfId="43216" xr:uid="{ECA22E61-DF36-481B-A19A-DBFF61352EE9}"/>
    <cellStyle name="Output 6 2 3 13 2 2" xfId="43217" xr:uid="{8C150C74-9E9E-4794-8555-C5CA66D2356C}"/>
    <cellStyle name="Output 6 2 3 13 3" xfId="43218" xr:uid="{BCFE5B31-01EB-446C-A605-33491D41F451}"/>
    <cellStyle name="Output 6 2 3 14" xfId="43219" xr:uid="{AB077476-2670-4740-B65A-C18FE8E5A9C3}"/>
    <cellStyle name="Output 6 2 3 14 2" xfId="43220" xr:uid="{3BECB7DF-92E2-40D6-A280-621449242FF8}"/>
    <cellStyle name="Output 6 2 3 14 2 2" xfId="43221" xr:uid="{3B4FD47F-DE53-41A7-A594-6E7083BB91B0}"/>
    <cellStyle name="Output 6 2 3 14 3" xfId="43222" xr:uid="{7BA77B9C-9F30-4283-888F-BC045E4141A8}"/>
    <cellStyle name="Output 6 2 3 15" xfId="43223" xr:uid="{4F1FB914-0316-4584-9660-8BA83F05C5EE}"/>
    <cellStyle name="Output 6 2 3 15 2" xfId="43224" xr:uid="{3E5BE7DA-E2CC-4D07-86BC-58F5B91B915B}"/>
    <cellStyle name="Output 6 2 3 15 2 2" xfId="43225" xr:uid="{EC3DF98B-E5CB-4782-BE55-EA9A1EEF7C7C}"/>
    <cellStyle name="Output 6 2 3 15 3" xfId="43226" xr:uid="{C3B63991-0214-4224-92C9-AE4D1512DE66}"/>
    <cellStyle name="Output 6 2 3 16" xfId="43227" xr:uid="{704FE8A3-A5B7-4633-94DE-E6797A5912FD}"/>
    <cellStyle name="Output 6 2 3 16 2" xfId="43228" xr:uid="{A311D576-0244-4B72-AFC2-BCF23E224CB3}"/>
    <cellStyle name="Output 6 2 3 16 2 2" xfId="43229" xr:uid="{978C6520-A687-4135-B57B-1D436C2DEB59}"/>
    <cellStyle name="Output 6 2 3 16 3" xfId="43230" xr:uid="{C8539D44-81FA-42F8-B316-C56FCA70B97F}"/>
    <cellStyle name="Output 6 2 3 17" xfId="43231" xr:uid="{EA84DB98-7830-4601-BAC7-8938D832D80F}"/>
    <cellStyle name="Output 6 2 3 17 2" xfId="43232" xr:uid="{B8BAA4C6-38C4-49C3-82A7-E4BA03C4552F}"/>
    <cellStyle name="Output 6 2 3 17 2 2" xfId="43233" xr:uid="{5EB08E77-E595-4096-AE5C-33DE5CF0A14E}"/>
    <cellStyle name="Output 6 2 3 17 3" xfId="43234" xr:uid="{230A46C0-1E5E-492E-9DAD-AE7BE4E4D8ED}"/>
    <cellStyle name="Output 6 2 3 18" xfId="43235" xr:uid="{82336A5F-4770-40B0-BD5D-4534B8909265}"/>
    <cellStyle name="Output 6 2 3 18 2" xfId="43236" xr:uid="{76283043-911C-470D-8648-7942E6267194}"/>
    <cellStyle name="Output 6 2 3 19" xfId="43237" xr:uid="{90DF640B-A4E1-4CEB-B065-5941B0B9C772}"/>
    <cellStyle name="Output 6 2 3 2" xfId="43238" xr:uid="{B4EDFEA7-7D11-4860-9DFD-2658064C83CB}"/>
    <cellStyle name="Output 6 2 3 2 10" xfId="43239" xr:uid="{8AA62762-1288-4C3E-B220-D3F5BDD3E417}"/>
    <cellStyle name="Output 6 2 3 2 10 2" xfId="43240" xr:uid="{07CB4DCE-78A1-41A0-924E-37F6E38580F4}"/>
    <cellStyle name="Output 6 2 3 2 10 2 2" xfId="43241" xr:uid="{E841C259-2D53-44B6-9288-35BAFF615CBE}"/>
    <cellStyle name="Output 6 2 3 2 10 3" xfId="43242" xr:uid="{1C5D1FB3-D6A7-48A0-BD7B-01DF20CD3BCE}"/>
    <cellStyle name="Output 6 2 3 2 11" xfId="43243" xr:uid="{902167CF-B37E-4DC6-8A69-DCB953394015}"/>
    <cellStyle name="Output 6 2 3 2 11 2" xfId="43244" xr:uid="{70E57A28-F0D9-4222-BEBA-B554D425A832}"/>
    <cellStyle name="Output 6 2 3 2 11 2 2" xfId="43245" xr:uid="{D5616C3D-5550-479D-970D-24074013CA53}"/>
    <cellStyle name="Output 6 2 3 2 11 3" xfId="43246" xr:uid="{D0BE7BD9-34A6-4CCD-AC40-BC2BA86C74C8}"/>
    <cellStyle name="Output 6 2 3 2 12" xfId="43247" xr:uid="{3967DF24-378B-468F-9626-D0A734DCDD08}"/>
    <cellStyle name="Output 6 2 3 2 12 2" xfId="43248" xr:uid="{40EEEA5D-1C6B-43BD-8609-F0A909AB2148}"/>
    <cellStyle name="Output 6 2 3 2 12 2 2" xfId="43249" xr:uid="{DDC6A400-2E89-4C80-B483-2209044670E8}"/>
    <cellStyle name="Output 6 2 3 2 12 3" xfId="43250" xr:uid="{FA029C5E-B911-4B8A-BFF8-06487ED2D293}"/>
    <cellStyle name="Output 6 2 3 2 13" xfId="43251" xr:uid="{EFC0F24D-FBB8-475A-BF08-FE3670A47241}"/>
    <cellStyle name="Output 6 2 3 2 13 2" xfId="43252" xr:uid="{EDD52070-6852-4024-A70F-B517630B4A23}"/>
    <cellStyle name="Output 6 2 3 2 13 2 2" xfId="43253" xr:uid="{3165DCB3-513E-4E40-A67C-CEA1691E7778}"/>
    <cellStyle name="Output 6 2 3 2 13 3" xfId="43254" xr:uid="{AC701238-C444-4A6F-B3ED-DD4E1CECB4D7}"/>
    <cellStyle name="Output 6 2 3 2 14" xfId="43255" xr:uid="{6F805E79-BCBB-4513-8A48-0BEFDC5A0988}"/>
    <cellStyle name="Output 6 2 3 2 14 2" xfId="43256" xr:uid="{0D81D102-41AF-4547-A077-A75F20557728}"/>
    <cellStyle name="Output 6 2 3 2 14 2 2" xfId="43257" xr:uid="{4486E0CA-5749-40F8-9694-3263082834A1}"/>
    <cellStyle name="Output 6 2 3 2 14 3" xfId="43258" xr:uid="{5ECDB892-C860-40B5-A426-1D75D8D4FA69}"/>
    <cellStyle name="Output 6 2 3 2 15" xfId="43259" xr:uid="{22C2F7CF-63B8-4347-976C-87B2B34D4067}"/>
    <cellStyle name="Output 6 2 3 2 15 2" xfId="43260" xr:uid="{BE7B8050-7EF2-48E7-8E35-82392359049D}"/>
    <cellStyle name="Output 6 2 3 2 15 2 2" xfId="43261" xr:uid="{898BD4B1-CA98-405B-A0C5-DFB92625CE0B}"/>
    <cellStyle name="Output 6 2 3 2 15 3" xfId="43262" xr:uid="{44AC1F9D-F9A1-497E-AB94-4BE83E1C2987}"/>
    <cellStyle name="Output 6 2 3 2 16" xfId="43263" xr:uid="{3B237DDE-2E69-4970-A556-6072F856E4B9}"/>
    <cellStyle name="Output 6 2 3 2 16 2" xfId="43264" xr:uid="{744D7BE7-C6C0-4542-BF8B-4A3B2477FFDB}"/>
    <cellStyle name="Output 6 2 3 2 16 2 2" xfId="43265" xr:uid="{2130DA2F-CFD6-4796-AF74-9E2E8F09D6BD}"/>
    <cellStyle name="Output 6 2 3 2 16 3" xfId="43266" xr:uid="{9921B362-1A4A-4220-AE59-5B28F39A3CE5}"/>
    <cellStyle name="Output 6 2 3 2 17" xfId="43267" xr:uid="{DC67549D-9490-406B-9EE2-FF2269BD7CFC}"/>
    <cellStyle name="Output 6 2 3 2 17 2" xfId="43268" xr:uid="{E8569B17-D953-4AC3-AC32-62821A3C7E12}"/>
    <cellStyle name="Output 6 2 3 2 17 2 2" xfId="43269" xr:uid="{5CF259A0-B9E3-4C0B-BCFC-5863D06DA7DE}"/>
    <cellStyle name="Output 6 2 3 2 17 3" xfId="43270" xr:uid="{67E3FEC3-1B99-4A3A-9A96-7AC291126074}"/>
    <cellStyle name="Output 6 2 3 2 18" xfId="43271" xr:uid="{AC02964C-AA19-4CA0-9B7A-A06A29B21A25}"/>
    <cellStyle name="Output 6 2 3 2 18 2" xfId="43272" xr:uid="{BA9C26A4-4608-475B-B16A-D63BE30FD04A}"/>
    <cellStyle name="Output 6 2 3 2 18 2 2" xfId="43273" xr:uid="{2045456B-44B6-4BA5-8A15-89F0F8C04D1A}"/>
    <cellStyle name="Output 6 2 3 2 18 3" xfId="43274" xr:uid="{21979038-A9BE-4C3A-8C1C-A96E9F8D9E00}"/>
    <cellStyle name="Output 6 2 3 2 19" xfId="43275" xr:uid="{AE2ACA7F-86BE-48F0-8BDB-1745E999A97E}"/>
    <cellStyle name="Output 6 2 3 2 19 2" xfId="43276" xr:uid="{245711F3-0832-4B41-8470-C00D995A4592}"/>
    <cellStyle name="Output 6 2 3 2 19 2 2" xfId="43277" xr:uid="{E5AA2A72-7368-4A12-9BD3-FE31B5481E64}"/>
    <cellStyle name="Output 6 2 3 2 19 3" xfId="43278" xr:uid="{E3ED2B55-047C-4600-BD56-6D7F78F9F006}"/>
    <cellStyle name="Output 6 2 3 2 2" xfId="43279" xr:uid="{B2B798F8-D9CB-4DA1-A38B-52B4AF46129F}"/>
    <cellStyle name="Output 6 2 3 2 2 2" xfId="43280" xr:uid="{574BA06A-73E3-4020-87E4-20CF2E10E8D3}"/>
    <cellStyle name="Output 6 2 3 2 2 2 2" xfId="43281" xr:uid="{25821BCB-6E27-4F24-99F3-086B4AE4178E}"/>
    <cellStyle name="Output 6 2 3 2 2 3" xfId="43282" xr:uid="{23888886-64CE-44F7-8904-5E87AFB6586B}"/>
    <cellStyle name="Output 6 2 3 2 2 4" xfId="43283" xr:uid="{78757E45-71ED-4B5F-B29A-04DDDFAC4C72}"/>
    <cellStyle name="Output 6 2 3 2 20" xfId="43284" xr:uid="{5A22BA19-1497-4028-AC08-D02FCB0B1A81}"/>
    <cellStyle name="Output 6 2 3 2 20 2" xfId="43285" xr:uid="{F7362765-3B9A-49CA-B240-F9867271AB03}"/>
    <cellStyle name="Output 6 2 3 2 20 2 2" xfId="43286" xr:uid="{249A6E8B-6A12-4211-A9AC-DBD87C2515D9}"/>
    <cellStyle name="Output 6 2 3 2 20 3" xfId="43287" xr:uid="{C8C00C3E-5D0B-4526-B18F-6ED7ABA85481}"/>
    <cellStyle name="Output 6 2 3 2 21" xfId="43288" xr:uid="{08C596C8-C134-4ECE-A456-51C7E32CC591}"/>
    <cellStyle name="Output 6 2 3 2 21 2" xfId="43289" xr:uid="{6D2828C3-C798-48F4-9D0E-0B1997B0E86D}"/>
    <cellStyle name="Output 6 2 3 2 22" xfId="43290" xr:uid="{A472FA82-E90E-44D6-BC8B-0D71042E8EBB}"/>
    <cellStyle name="Output 6 2 3 2 23" xfId="43291" xr:uid="{0A1FB79D-C954-4FCB-AE51-00354749F2F9}"/>
    <cellStyle name="Output 6 2 3 2 3" xfId="43292" xr:uid="{3BB487E4-3C79-474A-A44A-C78B924F3FDB}"/>
    <cellStyle name="Output 6 2 3 2 3 2" xfId="43293" xr:uid="{65AFB98D-CCF8-4B23-9449-A0CC4EE9BBE0}"/>
    <cellStyle name="Output 6 2 3 2 3 2 2" xfId="43294" xr:uid="{5BB84217-3586-4877-BF58-1449F06200E1}"/>
    <cellStyle name="Output 6 2 3 2 3 3" xfId="43295" xr:uid="{AE8A80DD-92C1-4CFF-9D33-1B6C44F6F3BE}"/>
    <cellStyle name="Output 6 2 3 2 3 4" xfId="43296" xr:uid="{5B72498B-F2FA-4446-9D55-DA161D382BAF}"/>
    <cellStyle name="Output 6 2 3 2 4" xfId="43297" xr:uid="{413F9BC4-C4AA-486F-8FD9-252ED8A5BFF5}"/>
    <cellStyle name="Output 6 2 3 2 4 2" xfId="43298" xr:uid="{CFB87844-D0E2-4139-B37C-38C067C58EAD}"/>
    <cellStyle name="Output 6 2 3 2 4 2 2" xfId="43299" xr:uid="{CEDB40BC-43DF-4A25-B131-4ADAE8260924}"/>
    <cellStyle name="Output 6 2 3 2 4 3" xfId="43300" xr:uid="{6D443A52-EFEF-40C3-B2D6-DEE4F843BFA3}"/>
    <cellStyle name="Output 6 2 3 2 5" xfId="43301" xr:uid="{E5E59852-4C45-451F-80E0-D6E528267F33}"/>
    <cellStyle name="Output 6 2 3 2 5 2" xfId="43302" xr:uid="{86A81E65-D0F9-4B27-9B9E-53F7999B822C}"/>
    <cellStyle name="Output 6 2 3 2 5 2 2" xfId="43303" xr:uid="{9ED7067E-939C-4F04-8531-517D46FAAD45}"/>
    <cellStyle name="Output 6 2 3 2 5 3" xfId="43304" xr:uid="{C04C62FC-F209-4C8B-AB33-A5BAA06E590E}"/>
    <cellStyle name="Output 6 2 3 2 6" xfId="43305" xr:uid="{15A9174A-6976-4AD5-B534-17CDF1486BBE}"/>
    <cellStyle name="Output 6 2 3 2 6 2" xfId="43306" xr:uid="{5C66F321-DA11-4F8A-AE8C-917026724C2B}"/>
    <cellStyle name="Output 6 2 3 2 6 2 2" xfId="43307" xr:uid="{9A708AA2-7574-4E9F-A6F5-8269B966852D}"/>
    <cellStyle name="Output 6 2 3 2 6 3" xfId="43308" xr:uid="{77B7C285-591B-4DA0-842D-EE11330282BE}"/>
    <cellStyle name="Output 6 2 3 2 7" xfId="43309" xr:uid="{F56C5B86-62A0-4100-AB15-134BC42AC602}"/>
    <cellStyle name="Output 6 2 3 2 7 2" xfId="43310" xr:uid="{F616519C-E1BD-45F3-ACBA-D1B8A4824316}"/>
    <cellStyle name="Output 6 2 3 2 7 2 2" xfId="43311" xr:uid="{BA50C810-C878-475F-B073-72E07240012D}"/>
    <cellStyle name="Output 6 2 3 2 7 3" xfId="43312" xr:uid="{3C399EBA-2B40-4169-98FA-4113553B5C6E}"/>
    <cellStyle name="Output 6 2 3 2 8" xfId="43313" xr:uid="{A08364A5-8E8A-4C22-BEED-3E536EB12C3B}"/>
    <cellStyle name="Output 6 2 3 2 8 2" xfId="43314" xr:uid="{D77D5191-3CE8-464B-84A8-91963F0FE825}"/>
    <cellStyle name="Output 6 2 3 2 8 2 2" xfId="43315" xr:uid="{6A42EE12-A534-4950-8649-7D89B5C1EE7D}"/>
    <cellStyle name="Output 6 2 3 2 8 3" xfId="43316" xr:uid="{D9D08B8F-74A5-4291-B7D8-CE7600AA8383}"/>
    <cellStyle name="Output 6 2 3 2 9" xfId="43317" xr:uid="{5F8556A2-C7AF-4D9A-A235-8140832C079B}"/>
    <cellStyle name="Output 6 2 3 2 9 2" xfId="43318" xr:uid="{2BA09D36-7687-4645-9579-17D32BD73DDF}"/>
    <cellStyle name="Output 6 2 3 2 9 2 2" xfId="43319" xr:uid="{4864B905-CA70-47A8-BF25-5F47602915BC}"/>
    <cellStyle name="Output 6 2 3 2 9 3" xfId="43320" xr:uid="{C91DF525-0839-4CF4-A706-4CF55F7A2C55}"/>
    <cellStyle name="Output 6 2 3 20" xfId="43321" xr:uid="{EC77F97A-3D8A-4936-B109-A656E4ADFBC6}"/>
    <cellStyle name="Output 6 2 3 3" xfId="43322" xr:uid="{402A0DFB-A2E0-4E42-91FD-087FF62D033C}"/>
    <cellStyle name="Output 6 2 3 3 2" xfId="43323" xr:uid="{FCD4F1FD-A0BD-49AA-A085-6EBE40DCD531}"/>
    <cellStyle name="Output 6 2 3 3 2 2" xfId="43324" xr:uid="{C679B297-B147-498F-AF02-89B29C10892E}"/>
    <cellStyle name="Output 6 2 3 3 3" xfId="43325" xr:uid="{FB9F1393-753B-4608-A404-07504566FA36}"/>
    <cellStyle name="Output 6 2 3 3 4" xfId="43326" xr:uid="{85ECC3A8-B06A-4C01-B75C-E386646BE482}"/>
    <cellStyle name="Output 6 2 3 4" xfId="43327" xr:uid="{DE107195-AA74-48EB-A46D-0C7E6AA33B07}"/>
    <cellStyle name="Output 6 2 3 4 2" xfId="43328" xr:uid="{3879BF36-82DE-42E9-8CD9-5014A6FFF0DD}"/>
    <cellStyle name="Output 6 2 3 4 2 2" xfId="43329" xr:uid="{CF2D9525-16AF-40BE-B81C-E889B89B2410}"/>
    <cellStyle name="Output 6 2 3 4 3" xfId="43330" xr:uid="{8DCA0753-982A-435C-8106-3DABD2867AF0}"/>
    <cellStyle name="Output 6 2 3 4 4" xfId="43331" xr:uid="{14637650-6D35-425C-ADEC-582E09D55B34}"/>
    <cellStyle name="Output 6 2 3 5" xfId="43332" xr:uid="{9703EEAB-4D72-4974-BBBE-537DE0429D1C}"/>
    <cellStyle name="Output 6 2 3 5 2" xfId="43333" xr:uid="{6956CCFE-09B0-4158-A6E3-205877CBFC2E}"/>
    <cellStyle name="Output 6 2 3 5 2 2" xfId="43334" xr:uid="{1552B7B3-9CE7-427F-BF4F-98D68FA49467}"/>
    <cellStyle name="Output 6 2 3 5 3" xfId="43335" xr:uid="{14CB2028-5684-46FC-AF1F-458FDF35F657}"/>
    <cellStyle name="Output 6 2 3 6" xfId="43336" xr:uid="{034940AD-6DC6-4F34-B543-159386F2C285}"/>
    <cellStyle name="Output 6 2 3 6 2" xfId="43337" xr:uid="{AB07B02D-8FFB-4008-BF81-EE672A8AF982}"/>
    <cellStyle name="Output 6 2 3 6 2 2" xfId="43338" xr:uid="{45D73C1F-A2D8-4C85-9B56-324E9B37C7C9}"/>
    <cellStyle name="Output 6 2 3 6 3" xfId="43339" xr:uid="{32287E9D-02FA-4928-B434-2AD486459795}"/>
    <cellStyle name="Output 6 2 3 7" xfId="43340" xr:uid="{B2857A56-4B7D-4FFE-ABDC-C7142AC355F3}"/>
    <cellStyle name="Output 6 2 3 7 2" xfId="43341" xr:uid="{B9987863-39D2-41F8-AA27-56FDAC932B12}"/>
    <cellStyle name="Output 6 2 3 7 2 2" xfId="43342" xr:uid="{3AA3D5F5-DC2F-46AF-BE1C-397C9BBC0263}"/>
    <cellStyle name="Output 6 2 3 7 3" xfId="43343" xr:uid="{8122A4DB-4C64-4361-BE55-5759748EB7A8}"/>
    <cellStyle name="Output 6 2 3 8" xfId="43344" xr:uid="{30B67669-28EE-4512-95C7-EE05676D1271}"/>
    <cellStyle name="Output 6 2 3 8 2" xfId="43345" xr:uid="{CF2D9F5F-80F8-4B63-9D8C-F60106AB5B92}"/>
    <cellStyle name="Output 6 2 3 8 2 2" xfId="43346" xr:uid="{B424B717-B1CF-46B3-B7FB-B5E0669FEAFC}"/>
    <cellStyle name="Output 6 2 3 8 3" xfId="43347" xr:uid="{AA181E60-DBAB-4248-859B-F45A481F616E}"/>
    <cellStyle name="Output 6 2 3 9" xfId="43348" xr:uid="{9CB3AC09-C61D-45D8-BBBE-356F174B3218}"/>
    <cellStyle name="Output 6 2 3 9 2" xfId="43349" xr:uid="{15E5A398-85E7-461D-9F6B-1AED71FAA2ED}"/>
    <cellStyle name="Output 6 2 3 9 2 2" xfId="43350" xr:uid="{900534A8-CC52-40F7-9159-165F8495B730}"/>
    <cellStyle name="Output 6 2 3 9 3" xfId="43351" xr:uid="{56BE3B9B-1CDF-40FA-94DC-337E3B521D08}"/>
    <cellStyle name="Output 6 2 4" xfId="43352" xr:uid="{A4B091CA-FFD0-49FE-AD68-C263002862AF}"/>
    <cellStyle name="Output 6 2 4 10" xfId="43353" xr:uid="{4FFF2DB7-DF37-4D49-9521-C59C0A21D565}"/>
    <cellStyle name="Output 6 2 4 10 2" xfId="43354" xr:uid="{F9388CEA-16AC-4190-BF22-F5A9AE8BEC89}"/>
    <cellStyle name="Output 6 2 4 10 2 2" xfId="43355" xr:uid="{F291E7F8-D7ED-46F4-803D-AE071BA1EAAD}"/>
    <cellStyle name="Output 6 2 4 10 3" xfId="43356" xr:uid="{F4A7242F-7EAF-422E-AEF9-C136B1BBEC95}"/>
    <cellStyle name="Output 6 2 4 11" xfId="43357" xr:uid="{1D18EEC3-0BC1-4CF0-AF61-3CB01F351FE4}"/>
    <cellStyle name="Output 6 2 4 11 2" xfId="43358" xr:uid="{3FB8E372-5A24-4338-B2F4-B7BE152C7776}"/>
    <cellStyle name="Output 6 2 4 11 2 2" xfId="43359" xr:uid="{ADB62437-62B1-478A-8B92-385D94894AF2}"/>
    <cellStyle name="Output 6 2 4 11 3" xfId="43360" xr:uid="{698360F8-3E1A-4805-BF83-7956974988B1}"/>
    <cellStyle name="Output 6 2 4 12" xfId="43361" xr:uid="{3D6AEC29-B588-436D-AC95-7B59A0FBC386}"/>
    <cellStyle name="Output 6 2 4 12 2" xfId="43362" xr:uid="{BEF9F68D-D48F-46FE-91A7-BAA2F4244FED}"/>
    <cellStyle name="Output 6 2 4 12 2 2" xfId="43363" xr:uid="{8680C2B8-FCC7-4A54-AE1E-F16D2DEAF383}"/>
    <cellStyle name="Output 6 2 4 12 3" xfId="43364" xr:uid="{5D2B66E7-FD23-4AC4-B6DA-7EEB21CE7222}"/>
    <cellStyle name="Output 6 2 4 13" xfId="43365" xr:uid="{D7CC17CC-B277-4CB9-A01D-BB1BF9DBFFF4}"/>
    <cellStyle name="Output 6 2 4 13 2" xfId="43366" xr:uid="{CCEC7856-BE61-48EE-A259-35B3C07E51D4}"/>
    <cellStyle name="Output 6 2 4 13 2 2" xfId="43367" xr:uid="{7315B479-7061-4FE3-BBC5-AE6CCA430162}"/>
    <cellStyle name="Output 6 2 4 13 3" xfId="43368" xr:uid="{89CDEF85-B2CE-4C37-B95F-9FD71F3FD3F6}"/>
    <cellStyle name="Output 6 2 4 14" xfId="43369" xr:uid="{B9C8C5C1-1AA1-4C8E-B399-0CBF9A9FEFCE}"/>
    <cellStyle name="Output 6 2 4 14 2" xfId="43370" xr:uid="{7718FE5C-E574-467C-BD38-4F62507730FE}"/>
    <cellStyle name="Output 6 2 4 14 2 2" xfId="43371" xr:uid="{112093DD-B529-4559-8063-C469D1F9AEA3}"/>
    <cellStyle name="Output 6 2 4 14 3" xfId="43372" xr:uid="{3EAB829D-2FCA-4005-A818-CA529AD0D7B6}"/>
    <cellStyle name="Output 6 2 4 15" xfId="43373" xr:uid="{89B3FF56-E586-47B4-86E3-6D474494DA24}"/>
    <cellStyle name="Output 6 2 4 15 2" xfId="43374" xr:uid="{745A73C6-7FF9-43C0-AFDA-7FD041672D51}"/>
    <cellStyle name="Output 6 2 4 15 2 2" xfId="43375" xr:uid="{0BBF410D-130D-4BC8-92D1-AAA25F18B0ED}"/>
    <cellStyle name="Output 6 2 4 15 3" xfId="43376" xr:uid="{2FD9D2CD-E20A-4F8E-AD94-99ADE22D9A8E}"/>
    <cellStyle name="Output 6 2 4 16" xfId="43377" xr:uid="{C745BEFC-54BE-4437-8194-7535462413E8}"/>
    <cellStyle name="Output 6 2 4 16 2" xfId="43378" xr:uid="{C3CD210C-65D1-4FEA-8B6A-D6FB4ECE2158}"/>
    <cellStyle name="Output 6 2 4 16 2 2" xfId="43379" xr:uid="{510895FB-1047-4DF7-B632-6738DFF677CC}"/>
    <cellStyle name="Output 6 2 4 16 3" xfId="43380" xr:uid="{65DC0019-8063-4D9E-A28A-A6927FBBBF0A}"/>
    <cellStyle name="Output 6 2 4 17" xfId="43381" xr:uid="{276078DD-50C0-4334-BC93-337E204BDB54}"/>
    <cellStyle name="Output 6 2 4 17 2" xfId="43382" xr:uid="{94A45560-AE34-4D29-AFA7-B4A00F2BA9D8}"/>
    <cellStyle name="Output 6 2 4 17 2 2" xfId="43383" xr:uid="{26655E15-14A0-4769-AB08-DA015CFE3118}"/>
    <cellStyle name="Output 6 2 4 17 3" xfId="43384" xr:uid="{DDEC0CB8-B212-4A67-AD17-74675D5C45CC}"/>
    <cellStyle name="Output 6 2 4 18" xfId="43385" xr:uid="{E0571CA2-7DE0-4797-A23B-73E0B82C58CC}"/>
    <cellStyle name="Output 6 2 4 18 2" xfId="43386" xr:uid="{CFE7C1AE-9FE8-499B-AF0B-23DA3F8EC27D}"/>
    <cellStyle name="Output 6 2 4 18 2 2" xfId="43387" xr:uid="{BE7CDAB7-6DFA-4B2A-995D-AA9C805889D0}"/>
    <cellStyle name="Output 6 2 4 18 3" xfId="43388" xr:uid="{B51B836E-24B0-40EC-BFA5-DB35DF5A10DA}"/>
    <cellStyle name="Output 6 2 4 19" xfId="43389" xr:uid="{E585B979-F240-4E9A-A0A2-17260F7EBCAE}"/>
    <cellStyle name="Output 6 2 4 19 2" xfId="43390" xr:uid="{222632A9-8040-4C0B-9634-3B6D394F1507}"/>
    <cellStyle name="Output 6 2 4 19 2 2" xfId="43391" xr:uid="{D2FEBB46-013A-49E8-9777-B20CE3F7930F}"/>
    <cellStyle name="Output 6 2 4 19 3" xfId="43392" xr:uid="{97934914-40C3-4BD4-A3FE-9D6709FD2119}"/>
    <cellStyle name="Output 6 2 4 2" xfId="43393" xr:uid="{B90199D8-22D1-49DC-8C8D-D0A1E50D6EB2}"/>
    <cellStyle name="Output 6 2 4 2 10" xfId="43394" xr:uid="{6D7F9BF9-B91C-40B0-BC8B-735ED1D12ABB}"/>
    <cellStyle name="Output 6 2 4 2 10 2" xfId="43395" xr:uid="{C06F8BF1-EDB8-4F4F-9B4E-84000D38A242}"/>
    <cellStyle name="Output 6 2 4 2 10 2 2" xfId="43396" xr:uid="{1F7C75CA-F265-45A1-8DF5-6669AD626688}"/>
    <cellStyle name="Output 6 2 4 2 10 3" xfId="43397" xr:uid="{C8990E15-E942-4302-AC1F-AA683648CD6B}"/>
    <cellStyle name="Output 6 2 4 2 11" xfId="43398" xr:uid="{947FDA6C-A86B-4F0F-BB31-4A2608B8D5C5}"/>
    <cellStyle name="Output 6 2 4 2 11 2" xfId="43399" xr:uid="{88D5B3E2-BB28-44D7-8BBE-6B2462B63EB9}"/>
    <cellStyle name="Output 6 2 4 2 11 2 2" xfId="43400" xr:uid="{91A2F721-9C34-460C-A20D-E50EE4B23FD6}"/>
    <cellStyle name="Output 6 2 4 2 11 3" xfId="43401" xr:uid="{20C665F1-D0D7-4041-AF88-B038C90488E5}"/>
    <cellStyle name="Output 6 2 4 2 12" xfId="43402" xr:uid="{1BFFB042-1A1E-44E0-B9FC-542712CD6749}"/>
    <cellStyle name="Output 6 2 4 2 12 2" xfId="43403" xr:uid="{9711A5E8-489E-4F99-B69F-6765BF44EDD3}"/>
    <cellStyle name="Output 6 2 4 2 12 2 2" xfId="43404" xr:uid="{CE93D95B-DF13-4406-8DB2-1A70605C2889}"/>
    <cellStyle name="Output 6 2 4 2 12 3" xfId="43405" xr:uid="{89E9DC53-0BD0-4F15-9A8F-266A104A156A}"/>
    <cellStyle name="Output 6 2 4 2 13" xfId="43406" xr:uid="{E502C140-1A82-4233-9004-CB958D4DE03C}"/>
    <cellStyle name="Output 6 2 4 2 13 2" xfId="43407" xr:uid="{03316F6D-6A20-4DCA-B53E-D9478F81DECB}"/>
    <cellStyle name="Output 6 2 4 2 13 2 2" xfId="43408" xr:uid="{E640A664-6DBD-4CD3-8003-E08931CBEA23}"/>
    <cellStyle name="Output 6 2 4 2 13 3" xfId="43409" xr:uid="{1E1EFB03-D9B0-4ED0-A8F5-9077229BED9B}"/>
    <cellStyle name="Output 6 2 4 2 14" xfId="43410" xr:uid="{31F6B31A-7527-423D-B7F4-C2DFB3A2CED6}"/>
    <cellStyle name="Output 6 2 4 2 14 2" xfId="43411" xr:uid="{0BEF047E-125B-44F4-8AAD-7543825F77D1}"/>
    <cellStyle name="Output 6 2 4 2 14 2 2" xfId="43412" xr:uid="{64E587BF-199D-4D73-9989-5F1C48C4BB38}"/>
    <cellStyle name="Output 6 2 4 2 14 3" xfId="43413" xr:uid="{7D085FEB-29E6-49A1-A46E-A8751864279A}"/>
    <cellStyle name="Output 6 2 4 2 15" xfId="43414" xr:uid="{BE700541-0465-4543-B0C0-74945AAA9D18}"/>
    <cellStyle name="Output 6 2 4 2 15 2" xfId="43415" xr:uid="{E8D2BCF9-E7FC-4C0F-819A-291041D121EC}"/>
    <cellStyle name="Output 6 2 4 2 15 2 2" xfId="43416" xr:uid="{4E459C25-2470-405B-82C0-9D1021BD2EEB}"/>
    <cellStyle name="Output 6 2 4 2 15 3" xfId="43417" xr:uid="{95F7301B-BBE3-4366-B5A1-0487EABE4959}"/>
    <cellStyle name="Output 6 2 4 2 16" xfId="43418" xr:uid="{725195D2-DD85-4A45-B724-1712BC10C4AA}"/>
    <cellStyle name="Output 6 2 4 2 16 2" xfId="43419" xr:uid="{22A3DDBB-FAF6-45AD-AC5F-B7706ED92A68}"/>
    <cellStyle name="Output 6 2 4 2 16 2 2" xfId="43420" xr:uid="{299E6AFE-9288-4974-BBFE-CFE22DBFF84B}"/>
    <cellStyle name="Output 6 2 4 2 16 3" xfId="43421" xr:uid="{3845F0CA-6128-4C78-8A8D-C5B0CE891F2F}"/>
    <cellStyle name="Output 6 2 4 2 17" xfId="43422" xr:uid="{5EE5A5C7-49A4-47A5-B21E-C8ADB648CDCF}"/>
    <cellStyle name="Output 6 2 4 2 17 2" xfId="43423" xr:uid="{79CB365C-D5BC-4437-864B-8F050808087B}"/>
    <cellStyle name="Output 6 2 4 2 17 2 2" xfId="43424" xr:uid="{CF0C3BAF-FC58-49A2-B246-BCA45AE45BD8}"/>
    <cellStyle name="Output 6 2 4 2 17 3" xfId="43425" xr:uid="{E3577048-2260-443A-9393-6E7ADED141E2}"/>
    <cellStyle name="Output 6 2 4 2 18" xfId="43426" xr:uid="{6E8D0361-C19A-43E2-815D-AED97668C4E1}"/>
    <cellStyle name="Output 6 2 4 2 18 2" xfId="43427" xr:uid="{400B07CA-FD76-4FE4-8C22-6A43DC7F3300}"/>
    <cellStyle name="Output 6 2 4 2 18 2 2" xfId="43428" xr:uid="{7B6750E2-A7CF-495B-AA3E-61A9D85C4E4F}"/>
    <cellStyle name="Output 6 2 4 2 18 3" xfId="43429" xr:uid="{721E1203-426A-4923-B08D-1AB06AABDECE}"/>
    <cellStyle name="Output 6 2 4 2 19" xfId="43430" xr:uid="{5869D190-9816-45C2-8B86-D4E259C55C68}"/>
    <cellStyle name="Output 6 2 4 2 19 2" xfId="43431" xr:uid="{F32EF21F-56FB-4A35-AD19-34455E1F434E}"/>
    <cellStyle name="Output 6 2 4 2 19 2 2" xfId="43432" xr:uid="{8392046C-2E4C-4641-9B4A-868D49DF6FE8}"/>
    <cellStyle name="Output 6 2 4 2 19 3" xfId="43433" xr:uid="{E6A4639C-B687-466D-B25F-1A0F76BE2FA2}"/>
    <cellStyle name="Output 6 2 4 2 2" xfId="43434" xr:uid="{F2400888-BCB5-46B1-83E3-5CD730EA1C56}"/>
    <cellStyle name="Output 6 2 4 2 2 2" xfId="43435" xr:uid="{1433DB6A-836A-4365-927B-6309B86ABD4A}"/>
    <cellStyle name="Output 6 2 4 2 2 2 2" xfId="43436" xr:uid="{32D57001-F2AD-4427-8781-60A5176FC3E3}"/>
    <cellStyle name="Output 6 2 4 2 2 3" xfId="43437" xr:uid="{A3E94839-F994-40B3-A2E7-C56B09EFEE18}"/>
    <cellStyle name="Output 6 2 4 2 2 4" xfId="43438" xr:uid="{B50C8035-D68F-4CAB-9C0A-CE8970D2D3F1}"/>
    <cellStyle name="Output 6 2 4 2 20" xfId="43439" xr:uid="{17948D7E-19E7-4096-8841-8E74EC85FAE4}"/>
    <cellStyle name="Output 6 2 4 2 20 2" xfId="43440" xr:uid="{D546FF0A-C632-477A-B426-05033311D3D2}"/>
    <cellStyle name="Output 6 2 4 2 20 2 2" xfId="43441" xr:uid="{B8D64E58-9693-4F9A-990D-811465623FA5}"/>
    <cellStyle name="Output 6 2 4 2 20 3" xfId="43442" xr:uid="{A1FF5549-396D-4895-A0FD-5274A4CCE445}"/>
    <cellStyle name="Output 6 2 4 2 21" xfId="43443" xr:uid="{91CCC56C-5D23-4416-9EF5-94B443F14BC7}"/>
    <cellStyle name="Output 6 2 4 2 21 2" xfId="43444" xr:uid="{24BB4C07-BB4D-40BC-B623-FDA24A0C4A97}"/>
    <cellStyle name="Output 6 2 4 2 22" xfId="43445" xr:uid="{88C805FD-E51F-475A-8C79-13B19C3764BC}"/>
    <cellStyle name="Output 6 2 4 2 23" xfId="43446" xr:uid="{6BDBE13D-F77A-4711-B244-6699A2D826EF}"/>
    <cellStyle name="Output 6 2 4 2 3" xfId="43447" xr:uid="{BD706B29-3C42-4F1F-85B7-886F202F22C9}"/>
    <cellStyle name="Output 6 2 4 2 3 2" xfId="43448" xr:uid="{368E0FB0-6797-455D-9AFB-B7FECE00E6D5}"/>
    <cellStyle name="Output 6 2 4 2 3 2 2" xfId="43449" xr:uid="{CC4A0510-F7DE-4E3E-8C90-1AFDF5609BCA}"/>
    <cellStyle name="Output 6 2 4 2 3 3" xfId="43450" xr:uid="{77607500-F2CB-4BA3-BDBE-00930AB73F8C}"/>
    <cellStyle name="Output 6 2 4 2 4" xfId="43451" xr:uid="{63D0A3B6-857A-4702-B975-B6C5AFA2FA84}"/>
    <cellStyle name="Output 6 2 4 2 4 2" xfId="43452" xr:uid="{7A53DFE7-177F-4C58-B6AB-153321CEBED6}"/>
    <cellStyle name="Output 6 2 4 2 4 2 2" xfId="43453" xr:uid="{4859CA7F-A398-45FF-A58E-292BC6A5100F}"/>
    <cellStyle name="Output 6 2 4 2 4 3" xfId="43454" xr:uid="{529E00C3-3E25-489E-A419-3F2CBC0D6D51}"/>
    <cellStyle name="Output 6 2 4 2 5" xfId="43455" xr:uid="{A2CA8CA0-2298-43DB-80E5-680168DCF65E}"/>
    <cellStyle name="Output 6 2 4 2 5 2" xfId="43456" xr:uid="{CFB3FABC-B61D-4252-8D77-9BAF4CB5D2FC}"/>
    <cellStyle name="Output 6 2 4 2 5 2 2" xfId="43457" xr:uid="{A87A6D7D-A0C0-4BC1-A588-9E36F6ABDD37}"/>
    <cellStyle name="Output 6 2 4 2 5 3" xfId="43458" xr:uid="{247EA8A2-B25D-4D28-A477-1BC0C7327719}"/>
    <cellStyle name="Output 6 2 4 2 6" xfId="43459" xr:uid="{F9ACFB47-9E78-456B-8870-F6EFDA2D777E}"/>
    <cellStyle name="Output 6 2 4 2 6 2" xfId="43460" xr:uid="{1B319B0C-47B2-4BA8-9FE9-E030E44320A0}"/>
    <cellStyle name="Output 6 2 4 2 6 2 2" xfId="43461" xr:uid="{357C0735-9D99-404F-8E6E-64ADCC37BC61}"/>
    <cellStyle name="Output 6 2 4 2 6 3" xfId="43462" xr:uid="{3A031C93-872E-4989-9526-9DBAEA026C70}"/>
    <cellStyle name="Output 6 2 4 2 7" xfId="43463" xr:uid="{8AAE1430-518C-496F-9184-CC1110AD57B1}"/>
    <cellStyle name="Output 6 2 4 2 7 2" xfId="43464" xr:uid="{A425FC55-840D-49A2-B82E-217E58C0766E}"/>
    <cellStyle name="Output 6 2 4 2 7 2 2" xfId="43465" xr:uid="{41193655-C961-473D-A921-61A0EB6056DB}"/>
    <cellStyle name="Output 6 2 4 2 7 3" xfId="43466" xr:uid="{FC40EE38-DE25-49A2-BB61-2968B56429E7}"/>
    <cellStyle name="Output 6 2 4 2 8" xfId="43467" xr:uid="{16B4C78B-BE94-4EFB-A924-1569E3320756}"/>
    <cellStyle name="Output 6 2 4 2 8 2" xfId="43468" xr:uid="{83207809-B416-4006-8699-B7B8FD6900B4}"/>
    <cellStyle name="Output 6 2 4 2 8 2 2" xfId="43469" xr:uid="{62E25E00-DF06-4463-B75D-3056C2835D85}"/>
    <cellStyle name="Output 6 2 4 2 8 3" xfId="43470" xr:uid="{FCF93441-CF6A-47ED-B146-B8880B89AD48}"/>
    <cellStyle name="Output 6 2 4 2 9" xfId="43471" xr:uid="{FDF48B12-9C0B-4ABD-8582-210FFF23530A}"/>
    <cellStyle name="Output 6 2 4 2 9 2" xfId="43472" xr:uid="{AF1A35C2-034F-4AE8-960F-FC2089C42488}"/>
    <cellStyle name="Output 6 2 4 2 9 2 2" xfId="43473" xr:uid="{B1D40170-C514-4AA5-B010-A26AAA8C6EB4}"/>
    <cellStyle name="Output 6 2 4 2 9 3" xfId="43474" xr:uid="{23468F22-0292-45EC-901D-3EA85701C237}"/>
    <cellStyle name="Output 6 2 4 20" xfId="43475" xr:uid="{C0AE0A0C-D946-4150-AC70-6454A81BB2C4}"/>
    <cellStyle name="Output 6 2 4 20 2" xfId="43476" xr:uid="{F387E7CD-A8D0-4C82-B525-22339B9E771F}"/>
    <cellStyle name="Output 6 2 4 20 2 2" xfId="43477" xr:uid="{CEDF2C7E-34C2-40D8-9112-27AAAFF1F303}"/>
    <cellStyle name="Output 6 2 4 20 3" xfId="43478" xr:uid="{C1784A51-58F5-4821-9D82-3650E94B3CD0}"/>
    <cellStyle name="Output 6 2 4 21" xfId="43479" xr:uid="{D6E33CEF-8CAC-4FB2-9AE3-5305D35E77AB}"/>
    <cellStyle name="Output 6 2 4 21 2" xfId="43480" xr:uid="{E50C2190-B2E3-4DFF-9468-F571ABD43275}"/>
    <cellStyle name="Output 6 2 4 21 2 2" xfId="43481" xr:uid="{B8E7DA9B-924A-43B5-B441-6ED5727AECA5}"/>
    <cellStyle name="Output 6 2 4 21 3" xfId="43482" xr:uid="{4E8A7778-69BF-4A36-A5BC-823D52F49AE3}"/>
    <cellStyle name="Output 6 2 4 22" xfId="43483" xr:uid="{79747CF7-2FC0-463F-9E7F-43C9E419AA17}"/>
    <cellStyle name="Output 6 2 4 22 2" xfId="43484" xr:uid="{CAE1631D-F95D-4B9A-AA8A-A478786DB1F7}"/>
    <cellStyle name="Output 6 2 4 23" xfId="43485" xr:uid="{F518B223-483E-4DBB-81A5-E7E1FF27F1E6}"/>
    <cellStyle name="Output 6 2 4 24" xfId="43486" xr:uid="{ECECDCDD-44A7-4A5B-B30C-2D659C0614D7}"/>
    <cellStyle name="Output 6 2 4 3" xfId="43487" xr:uid="{29DC5E6C-C82C-4C40-93EC-32E94833950D}"/>
    <cellStyle name="Output 6 2 4 3 2" xfId="43488" xr:uid="{BE8EF8FD-3188-4770-A0B1-2772AC5A5BB0}"/>
    <cellStyle name="Output 6 2 4 3 2 2" xfId="43489" xr:uid="{D0D33A0C-3389-4542-BF45-BA32DAEE6397}"/>
    <cellStyle name="Output 6 2 4 3 3" xfId="43490" xr:uid="{E38B6439-67CC-4D8F-ABFE-83B40604412C}"/>
    <cellStyle name="Output 6 2 4 3 4" xfId="43491" xr:uid="{31F5EAD0-9487-4525-8834-40261B733466}"/>
    <cellStyle name="Output 6 2 4 4" xfId="43492" xr:uid="{28C0A6F1-1F43-4C44-8F37-AFC0EE4420E7}"/>
    <cellStyle name="Output 6 2 4 4 2" xfId="43493" xr:uid="{003FB3D3-A31F-49F9-B8AD-E6165F07F37C}"/>
    <cellStyle name="Output 6 2 4 4 2 2" xfId="43494" xr:uid="{BABFD3C4-1CD3-447E-BF4D-B41228C67086}"/>
    <cellStyle name="Output 6 2 4 4 3" xfId="43495" xr:uid="{8D96F7AD-E491-4D51-8B4A-A5FAD937F793}"/>
    <cellStyle name="Output 6 2 4 4 4" xfId="43496" xr:uid="{61C5C9F1-8B1C-4B7A-BA21-AF118A3CB87F}"/>
    <cellStyle name="Output 6 2 4 5" xfId="43497" xr:uid="{79E1995B-CDB6-4319-B61D-032E51A8EC94}"/>
    <cellStyle name="Output 6 2 4 5 2" xfId="43498" xr:uid="{4BB3A214-B914-4218-8415-5B992EC86F3C}"/>
    <cellStyle name="Output 6 2 4 5 2 2" xfId="43499" xr:uid="{E1086DD0-C51C-490A-9756-6A5C1A01A3C3}"/>
    <cellStyle name="Output 6 2 4 5 3" xfId="43500" xr:uid="{0B5E2DB9-0475-4059-B38F-DC9B0B70C3AF}"/>
    <cellStyle name="Output 6 2 4 6" xfId="43501" xr:uid="{F7A37640-DE4E-46D5-A6EB-A9B69B79A4DE}"/>
    <cellStyle name="Output 6 2 4 6 2" xfId="43502" xr:uid="{9A17FF27-24E9-4341-9E9B-1E1595284ED2}"/>
    <cellStyle name="Output 6 2 4 6 2 2" xfId="43503" xr:uid="{B94B7CA4-F3D2-429A-840B-C34EDD291B77}"/>
    <cellStyle name="Output 6 2 4 6 3" xfId="43504" xr:uid="{ACB65FF0-0975-466A-B325-0A1D70088583}"/>
    <cellStyle name="Output 6 2 4 7" xfId="43505" xr:uid="{F8EA187D-A05F-49E0-B11F-A4E1F445BADA}"/>
    <cellStyle name="Output 6 2 4 7 2" xfId="43506" xr:uid="{F087288F-6006-4ECB-BD84-3C4073B63E89}"/>
    <cellStyle name="Output 6 2 4 7 2 2" xfId="43507" xr:uid="{AB23EB6D-D822-4CD3-8386-778346163EE1}"/>
    <cellStyle name="Output 6 2 4 7 3" xfId="43508" xr:uid="{E9B962B7-D56A-45F3-8C57-6C6D8F9B900E}"/>
    <cellStyle name="Output 6 2 4 8" xfId="43509" xr:uid="{819D564F-7A6A-4AC9-9E94-6CB47F0F6DCC}"/>
    <cellStyle name="Output 6 2 4 8 2" xfId="43510" xr:uid="{D74E7EA3-6B93-4864-934B-8FD8093A805F}"/>
    <cellStyle name="Output 6 2 4 8 2 2" xfId="43511" xr:uid="{85BA1E4D-E0D4-4D97-8CEF-A004AC261EEF}"/>
    <cellStyle name="Output 6 2 4 8 3" xfId="43512" xr:uid="{96D32926-F6E3-4DDD-B6C0-802EDCA26EE7}"/>
    <cellStyle name="Output 6 2 4 9" xfId="43513" xr:uid="{A1BECBD4-42A1-427C-8117-CB40B9478FF7}"/>
    <cellStyle name="Output 6 2 4 9 2" xfId="43514" xr:uid="{462960E3-CA75-4D4C-A3FC-B3FE9E349E3A}"/>
    <cellStyle name="Output 6 2 4 9 2 2" xfId="43515" xr:uid="{76AFB2BB-C478-4A1B-A5F3-F5026079D61A}"/>
    <cellStyle name="Output 6 2 4 9 3" xfId="43516" xr:uid="{D84B9A13-F5DD-474B-ABCC-9CF73A0A95C6}"/>
    <cellStyle name="Output 6 2 5" xfId="43517" xr:uid="{15637A5E-31B2-433D-A0D1-D7285B371400}"/>
    <cellStyle name="Output 6 2 5 10" xfId="43518" xr:uid="{DF5938B3-E22E-4B13-AA4B-50103C981E8D}"/>
    <cellStyle name="Output 6 2 5 10 2" xfId="43519" xr:uid="{1519B811-E41C-4BB5-ADBF-01DB066B34AC}"/>
    <cellStyle name="Output 6 2 5 10 2 2" xfId="43520" xr:uid="{0AC4D212-11C3-4F06-969B-B586CEEA7108}"/>
    <cellStyle name="Output 6 2 5 10 3" xfId="43521" xr:uid="{8A0C2954-C432-46A6-A6E5-8DD3D3A015D4}"/>
    <cellStyle name="Output 6 2 5 11" xfId="43522" xr:uid="{237F4C14-1F7B-465C-B740-1F93181C409D}"/>
    <cellStyle name="Output 6 2 5 11 2" xfId="43523" xr:uid="{AADD73A4-31CE-4B37-8BC7-28B32695EB36}"/>
    <cellStyle name="Output 6 2 5 11 2 2" xfId="43524" xr:uid="{972C2C66-1E1D-47C5-990D-9DC1F42606B4}"/>
    <cellStyle name="Output 6 2 5 11 3" xfId="43525" xr:uid="{67BFF484-57A2-4A7B-8355-C8D73AC46B5F}"/>
    <cellStyle name="Output 6 2 5 12" xfId="43526" xr:uid="{D703CB0B-9EE6-4821-9520-2FBA1A4BE529}"/>
    <cellStyle name="Output 6 2 5 12 2" xfId="43527" xr:uid="{7FEBB768-9C14-4581-AB38-C40BA12C2487}"/>
    <cellStyle name="Output 6 2 5 12 2 2" xfId="43528" xr:uid="{B8496FA0-690C-4D85-B08D-520846A7D5BC}"/>
    <cellStyle name="Output 6 2 5 12 3" xfId="43529" xr:uid="{0B9B82C7-ADD1-4A72-B87B-A6EA0C25F5EB}"/>
    <cellStyle name="Output 6 2 5 13" xfId="43530" xr:uid="{A9DFEDCD-E00E-409F-9354-F5116CD27747}"/>
    <cellStyle name="Output 6 2 5 13 2" xfId="43531" xr:uid="{1C7C53F7-501D-4092-ABAB-0EFDCC99E336}"/>
    <cellStyle name="Output 6 2 5 13 2 2" xfId="43532" xr:uid="{F477E9C0-61A8-40EB-9822-C47FC99EE00F}"/>
    <cellStyle name="Output 6 2 5 13 3" xfId="43533" xr:uid="{E2EDC377-C4E2-4D1F-B1B3-B92ADB849219}"/>
    <cellStyle name="Output 6 2 5 14" xfId="43534" xr:uid="{3066DE24-A314-4DC8-8E89-45374431BB2D}"/>
    <cellStyle name="Output 6 2 5 14 2" xfId="43535" xr:uid="{ABEE76C8-150E-479E-B6C0-1D371D66A698}"/>
    <cellStyle name="Output 6 2 5 14 2 2" xfId="43536" xr:uid="{A864FCF0-1627-48CC-A50D-22F6CAC3C1F7}"/>
    <cellStyle name="Output 6 2 5 14 3" xfId="43537" xr:uid="{2D710150-B6C6-48ED-B820-550738C2138D}"/>
    <cellStyle name="Output 6 2 5 15" xfId="43538" xr:uid="{2773803C-B731-4443-BA9B-FDD17D7B6930}"/>
    <cellStyle name="Output 6 2 5 15 2" xfId="43539" xr:uid="{0C7290A5-689D-46F1-86F8-AF9FFB06B99B}"/>
    <cellStyle name="Output 6 2 5 15 2 2" xfId="43540" xr:uid="{141D2E67-DFC3-4186-8DD1-03BAFE50E033}"/>
    <cellStyle name="Output 6 2 5 15 3" xfId="43541" xr:uid="{6762F93E-F46A-4589-8863-9FD6D77556B5}"/>
    <cellStyle name="Output 6 2 5 16" xfId="43542" xr:uid="{7C81D0A7-77C5-4BAE-813B-4C7491000EB3}"/>
    <cellStyle name="Output 6 2 5 16 2" xfId="43543" xr:uid="{20150948-0CF9-45CB-AFB4-0FBFE200A43D}"/>
    <cellStyle name="Output 6 2 5 16 2 2" xfId="43544" xr:uid="{F3DF55D9-72CA-4D23-93DB-6024542E8AAC}"/>
    <cellStyle name="Output 6 2 5 16 3" xfId="43545" xr:uid="{E92F6A48-0CE8-48C7-8D73-3AE3E6AF0C62}"/>
    <cellStyle name="Output 6 2 5 17" xfId="43546" xr:uid="{BEF53630-BEBD-43F4-9CB4-1846342BECFD}"/>
    <cellStyle name="Output 6 2 5 17 2" xfId="43547" xr:uid="{180AA396-4D5C-4C2D-A178-1A172705276D}"/>
    <cellStyle name="Output 6 2 5 17 2 2" xfId="43548" xr:uid="{BEE9D880-2AC6-4AF3-A7D8-70C6099096C8}"/>
    <cellStyle name="Output 6 2 5 17 3" xfId="43549" xr:uid="{4BD9127E-3564-4182-8FAC-8E5470ADEEA0}"/>
    <cellStyle name="Output 6 2 5 18" xfId="43550" xr:uid="{D991EA88-B4D7-49F2-A05D-6F549EB2DBBA}"/>
    <cellStyle name="Output 6 2 5 18 2" xfId="43551" xr:uid="{C7FACF6C-16D0-4967-81F4-4583D90B2A58}"/>
    <cellStyle name="Output 6 2 5 18 2 2" xfId="43552" xr:uid="{D5BB45E3-FA09-4437-89A7-C194EFC86570}"/>
    <cellStyle name="Output 6 2 5 18 3" xfId="43553" xr:uid="{23110A23-A4FA-475E-9707-9C129529B2F2}"/>
    <cellStyle name="Output 6 2 5 19" xfId="43554" xr:uid="{7556F30B-5EE4-48F9-9BCC-75B5B6477197}"/>
    <cellStyle name="Output 6 2 5 19 2" xfId="43555" xr:uid="{FCF7D099-CEFA-469B-8D30-FF40C6044A3C}"/>
    <cellStyle name="Output 6 2 5 19 2 2" xfId="43556" xr:uid="{8FC47865-1BDD-4628-AB97-BF22A9C1859D}"/>
    <cellStyle name="Output 6 2 5 19 3" xfId="43557" xr:uid="{94A3EF6E-0394-4AEB-857D-DCA5D45686CA}"/>
    <cellStyle name="Output 6 2 5 2" xfId="43558" xr:uid="{4B068F1F-FB52-4B53-8915-2FD6DFA9D103}"/>
    <cellStyle name="Output 6 2 5 2 2" xfId="43559" xr:uid="{4D1795F5-2FE8-4A87-B195-DE041A9DF721}"/>
    <cellStyle name="Output 6 2 5 2 2 2" xfId="43560" xr:uid="{BE80EE91-0316-4498-9C3B-20B07EA3D5E2}"/>
    <cellStyle name="Output 6 2 5 2 3" xfId="43561" xr:uid="{4A3AF6C9-A5FE-474E-94DF-4E55076E4EAE}"/>
    <cellStyle name="Output 6 2 5 2 4" xfId="43562" xr:uid="{693FA930-4918-498F-B33F-7C69E49F2431}"/>
    <cellStyle name="Output 6 2 5 20" xfId="43563" xr:uid="{EBC20E18-D0DA-44A2-8DCA-13B20FF5FF99}"/>
    <cellStyle name="Output 6 2 5 20 2" xfId="43564" xr:uid="{4F35D633-E752-4A20-B6A5-11BB7F6DE9B6}"/>
    <cellStyle name="Output 6 2 5 20 2 2" xfId="43565" xr:uid="{E55817EC-FDD4-42D1-A5AF-3E9A148F9F2E}"/>
    <cellStyle name="Output 6 2 5 20 3" xfId="43566" xr:uid="{5BEEAF17-2808-4530-90E8-9253275FBF0E}"/>
    <cellStyle name="Output 6 2 5 21" xfId="43567" xr:uid="{A40A600E-1C92-49E2-8EF0-02C9A9A98CBA}"/>
    <cellStyle name="Output 6 2 5 21 2" xfId="43568" xr:uid="{64F3671F-5BA7-4C0D-B59A-611A1712D471}"/>
    <cellStyle name="Output 6 2 5 22" xfId="43569" xr:uid="{F5C8218C-D71B-4254-A949-11BB14762F7D}"/>
    <cellStyle name="Output 6 2 5 23" xfId="43570" xr:uid="{1AD9C0CD-B26B-4709-9C9C-586E9DDEAD34}"/>
    <cellStyle name="Output 6 2 5 3" xfId="43571" xr:uid="{BDF32C89-C69B-4AA4-BC96-E75172ED40DF}"/>
    <cellStyle name="Output 6 2 5 3 2" xfId="43572" xr:uid="{EF696696-F637-41A4-A307-9AFFEC360EFF}"/>
    <cellStyle name="Output 6 2 5 3 2 2" xfId="43573" xr:uid="{554BB6F2-8865-4604-814C-A6B4DD9176FF}"/>
    <cellStyle name="Output 6 2 5 3 3" xfId="43574" xr:uid="{954A1DA2-4977-49D5-9BB6-595A92343BEF}"/>
    <cellStyle name="Output 6 2 5 4" xfId="43575" xr:uid="{417A6280-EB3D-4777-ADED-9BACD601289F}"/>
    <cellStyle name="Output 6 2 5 4 2" xfId="43576" xr:uid="{97E3AE7A-FE81-43D7-A458-A14FFF19330C}"/>
    <cellStyle name="Output 6 2 5 4 2 2" xfId="43577" xr:uid="{ADEDAEAF-AF63-4649-BC25-D5BB66CD8D67}"/>
    <cellStyle name="Output 6 2 5 4 3" xfId="43578" xr:uid="{D5BE139E-244E-46D7-B3A4-E3183EBED88F}"/>
    <cellStyle name="Output 6 2 5 5" xfId="43579" xr:uid="{0FA14E05-EC18-43A1-99BC-2B1668A9BAA9}"/>
    <cellStyle name="Output 6 2 5 5 2" xfId="43580" xr:uid="{B2F7FD67-62BF-4112-93DB-CF23B64C3553}"/>
    <cellStyle name="Output 6 2 5 5 2 2" xfId="43581" xr:uid="{6AB40C33-83AF-47F6-83FE-373C3ECB444F}"/>
    <cellStyle name="Output 6 2 5 5 3" xfId="43582" xr:uid="{30F2D31B-E28A-434A-B948-F3BAE8B6DA38}"/>
    <cellStyle name="Output 6 2 5 6" xfId="43583" xr:uid="{CEC69AAB-A582-4766-BA8A-EC14D53C0320}"/>
    <cellStyle name="Output 6 2 5 6 2" xfId="43584" xr:uid="{1831C311-09D5-4144-B15B-1F187459B9E0}"/>
    <cellStyle name="Output 6 2 5 6 2 2" xfId="43585" xr:uid="{ADB3BF3F-3077-440D-A55E-D1485611A8B5}"/>
    <cellStyle name="Output 6 2 5 6 3" xfId="43586" xr:uid="{77F0D2C5-8165-4824-A6A5-61C7090D7545}"/>
    <cellStyle name="Output 6 2 5 7" xfId="43587" xr:uid="{5C8B435C-ECD3-49BF-80AB-026454228F75}"/>
    <cellStyle name="Output 6 2 5 7 2" xfId="43588" xr:uid="{51ECDB65-1FFC-447F-BAB8-2EF84F9071E1}"/>
    <cellStyle name="Output 6 2 5 7 2 2" xfId="43589" xr:uid="{E2D3BA3B-563D-4B0C-94D5-5F0457DC6046}"/>
    <cellStyle name="Output 6 2 5 7 3" xfId="43590" xr:uid="{48B45AA2-267D-4896-871E-A3D26600FB63}"/>
    <cellStyle name="Output 6 2 5 8" xfId="43591" xr:uid="{F650CBAA-2B8A-48F2-B07E-93E0B7BA0C88}"/>
    <cellStyle name="Output 6 2 5 8 2" xfId="43592" xr:uid="{6A5D0281-F47F-4B6E-8D84-F81AD2DBF4CB}"/>
    <cellStyle name="Output 6 2 5 8 2 2" xfId="43593" xr:uid="{2D9684F6-DF23-4E86-8FB0-7876C9D671A9}"/>
    <cellStyle name="Output 6 2 5 8 3" xfId="43594" xr:uid="{CBA2EB20-8A28-4634-8274-5B40BB1647FF}"/>
    <cellStyle name="Output 6 2 5 9" xfId="43595" xr:uid="{EA2B7AC9-9E01-444C-A1A3-D55CD60A68D5}"/>
    <cellStyle name="Output 6 2 5 9 2" xfId="43596" xr:uid="{4EF9B3CC-61C6-4E5E-B4A1-D7E8A1A05863}"/>
    <cellStyle name="Output 6 2 5 9 2 2" xfId="43597" xr:uid="{760A8804-016B-4E6A-8552-E9C6A6A8A5A6}"/>
    <cellStyle name="Output 6 2 5 9 3" xfId="43598" xr:uid="{59D63401-E0F4-4306-A0C6-D8525312206B}"/>
    <cellStyle name="Output 6 2 6" xfId="43599" xr:uid="{83AFC542-5E41-4C8B-B261-6EB849C0E0BE}"/>
    <cellStyle name="Output 6 2 6 2" xfId="43600" xr:uid="{8DE8AAA2-5646-4DBD-AF58-E9411222A4AF}"/>
    <cellStyle name="Output 6 2 6 2 2" xfId="43601" xr:uid="{6030516F-2F99-4806-BE28-5E9638A037E3}"/>
    <cellStyle name="Output 6 2 6 3" xfId="43602" xr:uid="{C042E646-188A-4A84-9511-44037E000F48}"/>
    <cellStyle name="Output 6 2 6 4" xfId="43603" xr:uid="{95A3BBB5-443C-4EF1-834F-9EDCADB7386E}"/>
    <cellStyle name="Output 6 2 7" xfId="43604" xr:uid="{BBA10735-7308-4F72-BC95-C24EF91ED277}"/>
    <cellStyle name="Output 6 2 7 2" xfId="43605" xr:uid="{A3F514E1-F251-4B10-97A0-D2A5E908A86C}"/>
    <cellStyle name="Output 6 2 7 2 2" xfId="43606" xr:uid="{D5838DC5-0550-4D5F-B219-6575B6F1A624}"/>
    <cellStyle name="Output 6 2 7 3" xfId="43607" xr:uid="{58252727-1B4A-4FAA-B7F3-CF2E17C76250}"/>
    <cellStyle name="Output 6 2 8" xfId="43608" xr:uid="{D5E4B9BB-7F66-43D8-A71C-F55DE51D962B}"/>
    <cellStyle name="Output 6 2 8 2" xfId="43609" xr:uid="{9F1B6247-E95F-425A-9AEC-4CDAEFC0EE2A}"/>
    <cellStyle name="Output 6 2 8 2 2" xfId="43610" xr:uid="{2CD8686E-E73A-49EE-B537-B10FBA0C4654}"/>
    <cellStyle name="Output 6 2 8 3" xfId="43611" xr:uid="{7F9B0BA0-2A92-496D-B5AD-F6D514780AA7}"/>
    <cellStyle name="Output 6 2 9" xfId="43612" xr:uid="{FF57701F-A6BB-407C-AF94-609FB7207D3B}"/>
    <cellStyle name="Output 6 2 9 2" xfId="43613" xr:uid="{5A19DE1B-CA93-428A-A7F5-1BAF1A5B6848}"/>
    <cellStyle name="Output 6 2 9 2 2" xfId="43614" xr:uid="{C7EA7FDB-FA2C-4D30-A60C-B61CDEADD11C}"/>
    <cellStyle name="Output 6 2 9 3" xfId="43615" xr:uid="{44A4D949-F4C9-466E-B207-D0B42DF9C08B}"/>
    <cellStyle name="Output 6 20" xfId="43616" xr:uid="{C8CB86BD-8734-4870-8122-0AEB91B7AC41}"/>
    <cellStyle name="Output 6 20 2" xfId="43617" xr:uid="{27A2F8A3-10A4-4176-B13D-6F4933813023}"/>
    <cellStyle name="Output 6 20 2 2" xfId="43618" xr:uid="{D831A401-91D9-470C-9C26-E214ED07EA27}"/>
    <cellStyle name="Output 6 20 3" xfId="43619" xr:uid="{280937CC-1C0E-4072-806F-936AC3A8B800}"/>
    <cellStyle name="Output 6 21" xfId="43620" xr:uid="{0B10B8F1-B1D0-4C23-9770-21E6644D3C00}"/>
    <cellStyle name="Output 6 21 2" xfId="43621" xr:uid="{F2D996C4-780A-4553-B24B-DE5491F624DE}"/>
    <cellStyle name="Output 6 21 2 2" xfId="43622" xr:uid="{4D3730EF-489B-41A6-BDFA-0BEEA4BAAF59}"/>
    <cellStyle name="Output 6 21 3" xfId="43623" xr:uid="{223CD1EC-EA06-4D86-B644-3D808C04BC9E}"/>
    <cellStyle name="Output 6 22" xfId="43624" xr:uid="{9380F57F-DA1A-4AD0-83FD-D1901A4711C5}"/>
    <cellStyle name="Output 6 22 2" xfId="43625" xr:uid="{AB23D33B-35E9-41C7-92DB-BE9033F405CD}"/>
    <cellStyle name="Output 6 23" xfId="43626" xr:uid="{3044B89B-9351-4DBE-BF3B-36DB2B59762C}"/>
    <cellStyle name="Output 6 24" xfId="43627" xr:uid="{F48AB924-5701-4BD3-BEE5-E9F70F5E313D}"/>
    <cellStyle name="Output 6 25" xfId="43628" xr:uid="{48E32A71-0550-4E85-BEFC-536CBD3D2D7E}"/>
    <cellStyle name="Output 6 26" xfId="43629" xr:uid="{CE1C4AA9-5B94-4FFB-BF40-ED988CD9B5C1}"/>
    <cellStyle name="Output 6 27" xfId="43630" xr:uid="{CB53CF6B-3202-443D-8327-88344D9E3379}"/>
    <cellStyle name="Output 6 3" xfId="43631" xr:uid="{CF58A510-76D1-4FD9-B133-AB1475494179}"/>
    <cellStyle name="Output 6 3 10" xfId="43632" xr:uid="{8D2A2102-2F25-4865-BAA0-E76EA229F210}"/>
    <cellStyle name="Output 6 3 10 2" xfId="43633" xr:uid="{97DC2433-15C3-4D59-A05C-73654FA2D6AF}"/>
    <cellStyle name="Output 6 3 10 2 2" xfId="43634" xr:uid="{369AB09A-F4F6-4304-9208-FC2E18ED9320}"/>
    <cellStyle name="Output 6 3 10 3" xfId="43635" xr:uid="{0258CBF7-9687-4D0D-9D46-BC3823839C84}"/>
    <cellStyle name="Output 6 3 11" xfId="43636" xr:uid="{4C9D9CA0-F754-4827-A530-28AFFB8BC6DD}"/>
    <cellStyle name="Output 6 3 11 2" xfId="43637" xr:uid="{B1D0AE28-B19D-448E-BA3B-5E61A4B035B4}"/>
    <cellStyle name="Output 6 3 11 2 2" xfId="43638" xr:uid="{67A69E0C-83E0-41BA-AFB3-FF2833B12867}"/>
    <cellStyle name="Output 6 3 11 3" xfId="43639" xr:uid="{D7313592-B707-4882-9B19-861491E93CAF}"/>
    <cellStyle name="Output 6 3 12" xfId="43640" xr:uid="{E75844A0-19E4-44C3-8CEB-15908E0AAE5E}"/>
    <cellStyle name="Output 6 3 12 2" xfId="43641" xr:uid="{AEA5A5E0-374F-4939-9566-479A87FBA0E6}"/>
    <cellStyle name="Output 6 3 12 2 2" xfId="43642" xr:uid="{5DD76E0B-24F2-42A3-9F3B-5F11FA2B1077}"/>
    <cellStyle name="Output 6 3 12 3" xfId="43643" xr:uid="{1228269A-434C-4234-9493-FE7F3CDAE4A9}"/>
    <cellStyle name="Output 6 3 13" xfId="43644" xr:uid="{DE5D24C7-23B0-4469-BD81-1FFEAE59F0CF}"/>
    <cellStyle name="Output 6 3 13 2" xfId="43645" xr:uid="{C88B8F29-A880-4ED8-B513-5DD7CFC09A4F}"/>
    <cellStyle name="Output 6 3 13 2 2" xfId="43646" xr:uid="{44487A74-75BA-408F-B6E8-9924D5B90F0F}"/>
    <cellStyle name="Output 6 3 13 3" xfId="43647" xr:uid="{5BDDF412-8ED5-4575-800F-A7E219378F83}"/>
    <cellStyle name="Output 6 3 14" xfId="43648" xr:uid="{11C02E1F-DD86-416F-9B32-D7B90EF38AFE}"/>
    <cellStyle name="Output 6 3 14 2" xfId="43649" xr:uid="{800391B5-2825-4044-B379-4DF27C5B45E3}"/>
    <cellStyle name="Output 6 3 14 2 2" xfId="43650" xr:uid="{B43A34FA-8C9A-4AB1-A6F7-8205A7128AFE}"/>
    <cellStyle name="Output 6 3 14 3" xfId="43651" xr:uid="{0406FC49-C4E7-4D44-8325-CB0C27B1E5F3}"/>
    <cellStyle name="Output 6 3 15" xfId="43652" xr:uid="{E6F92574-B3A6-424A-BEF6-0BD08557BF1E}"/>
    <cellStyle name="Output 6 3 15 2" xfId="43653" xr:uid="{D44449D1-7224-466F-888B-CE49AD7880AC}"/>
    <cellStyle name="Output 6 3 15 2 2" xfId="43654" xr:uid="{FF4A10D8-E216-46AC-8743-964670FD3EBA}"/>
    <cellStyle name="Output 6 3 15 3" xfId="43655" xr:uid="{43ED3C62-CDF3-42AA-ACEA-858A8C6A272E}"/>
    <cellStyle name="Output 6 3 16" xfId="43656" xr:uid="{8672AF73-13B0-4545-BCA4-8D3FD5145C51}"/>
    <cellStyle name="Output 6 3 16 2" xfId="43657" xr:uid="{E051D157-A480-4CD7-BFBD-D4261B5F90C2}"/>
    <cellStyle name="Output 6 3 16 2 2" xfId="43658" xr:uid="{42635AC6-66DB-4F5E-8AAC-435DF781E052}"/>
    <cellStyle name="Output 6 3 16 3" xfId="43659" xr:uid="{B1663868-8915-4CB8-B527-B0A7430867C9}"/>
    <cellStyle name="Output 6 3 17" xfId="43660" xr:uid="{1E659051-9D89-4A19-A1AB-BBB3DBC67355}"/>
    <cellStyle name="Output 6 3 17 2" xfId="43661" xr:uid="{EAEFDA03-710D-4EAF-860F-5C0D571E638B}"/>
    <cellStyle name="Output 6 3 17 2 2" xfId="43662" xr:uid="{D59236FE-BBE9-4AC7-847C-B077BAD50375}"/>
    <cellStyle name="Output 6 3 17 3" xfId="43663" xr:uid="{20024139-C78D-4836-BA1B-6AB4535D1EBE}"/>
    <cellStyle name="Output 6 3 18" xfId="43664" xr:uid="{23D1979D-92CD-4791-8E7F-23ABBA0293C1}"/>
    <cellStyle name="Output 6 3 18 2" xfId="43665" xr:uid="{0A9378AE-A7BA-49AF-A523-0025C4D264BE}"/>
    <cellStyle name="Output 6 3 19" xfId="43666" xr:uid="{BAE3FA24-E9CE-4248-9296-FD221CF8F317}"/>
    <cellStyle name="Output 6 3 2" xfId="43667" xr:uid="{2741668B-FC0F-4A55-8DB6-6C2A4589F64E}"/>
    <cellStyle name="Output 6 3 2 10" xfId="43668" xr:uid="{D3B90F54-3796-4D1A-A5F4-787211444B85}"/>
    <cellStyle name="Output 6 3 2 10 2" xfId="43669" xr:uid="{A611E649-6795-4132-9A23-EAF71284DEE8}"/>
    <cellStyle name="Output 6 3 2 10 2 2" xfId="43670" xr:uid="{7ED00831-3BF1-48EA-AE39-052B9EC76FE3}"/>
    <cellStyle name="Output 6 3 2 10 3" xfId="43671" xr:uid="{2E9C3A6D-437C-4E90-8DA1-45B0C2ECF003}"/>
    <cellStyle name="Output 6 3 2 11" xfId="43672" xr:uid="{E8CF023D-332C-4E84-BC1F-EE495DF84010}"/>
    <cellStyle name="Output 6 3 2 11 2" xfId="43673" xr:uid="{582B34D8-BDB0-4FCE-8E9A-8208DF621FD1}"/>
    <cellStyle name="Output 6 3 2 11 2 2" xfId="43674" xr:uid="{5D2F4F77-FAD9-400D-9BE4-CD7AB8F1453E}"/>
    <cellStyle name="Output 6 3 2 11 3" xfId="43675" xr:uid="{C3EC5AB5-7BDB-4525-917C-F0DDF283F7A5}"/>
    <cellStyle name="Output 6 3 2 12" xfId="43676" xr:uid="{FA64A8DB-86BE-436B-BB28-4E17FBB119B1}"/>
    <cellStyle name="Output 6 3 2 12 2" xfId="43677" xr:uid="{D9360CAE-A367-4F99-B869-E1703BDC47D9}"/>
    <cellStyle name="Output 6 3 2 12 2 2" xfId="43678" xr:uid="{9E87F1B1-3E10-488A-8F12-E5C7C067EEA2}"/>
    <cellStyle name="Output 6 3 2 12 3" xfId="43679" xr:uid="{FD1FDC0F-A6B9-4190-AC58-71C11CE038D4}"/>
    <cellStyle name="Output 6 3 2 13" xfId="43680" xr:uid="{AC833DDA-3BFF-4A1C-9592-BC988205589C}"/>
    <cellStyle name="Output 6 3 2 13 2" xfId="43681" xr:uid="{6A42F96B-A2DB-4805-AA84-8B0C2E190596}"/>
    <cellStyle name="Output 6 3 2 13 2 2" xfId="43682" xr:uid="{6D187AF6-C02D-4679-BFCC-6CED16CD82F3}"/>
    <cellStyle name="Output 6 3 2 13 3" xfId="43683" xr:uid="{7664FC40-44AB-4157-9AB6-62C68CC291C0}"/>
    <cellStyle name="Output 6 3 2 14" xfId="43684" xr:uid="{9256BFB0-70BB-4773-960C-19BFD5FC6662}"/>
    <cellStyle name="Output 6 3 2 14 2" xfId="43685" xr:uid="{77207AF6-4AA0-4874-B938-75B2732EABAB}"/>
    <cellStyle name="Output 6 3 2 14 2 2" xfId="43686" xr:uid="{0AC4BAE2-2B56-4D10-99F4-9D55BB75980F}"/>
    <cellStyle name="Output 6 3 2 14 3" xfId="43687" xr:uid="{EF7FB9FE-83B9-42CA-8351-24680FB36B71}"/>
    <cellStyle name="Output 6 3 2 15" xfId="43688" xr:uid="{1DA1918B-9766-4FCF-8025-25BF1B8CC44E}"/>
    <cellStyle name="Output 6 3 2 15 2" xfId="43689" xr:uid="{FFF67624-6987-420F-9F39-7094243847F8}"/>
    <cellStyle name="Output 6 3 2 15 2 2" xfId="43690" xr:uid="{541A7B90-0F2E-4249-B713-F09C37AF7515}"/>
    <cellStyle name="Output 6 3 2 15 3" xfId="43691" xr:uid="{7C9F1F36-DC83-47DC-A584-BC14A9C6B4E3}"/>
    <cellStyle name="Output 6 3 2 16" xfId="43692" xr:uid="{E442C52D-38F5-4B81-B5A6-657C4D694587}"/>
    <cellStyle name="Output 6 3 2 16 2" xfId="43693" xr:uid="{B597BDDF-FF74-4F6F-8566-62C2A46A9231}"/>
    <cellStyle name="Output 6 3 2 16 2 2" xfId="43694" xr:uid="{5F0A0A88-97CC-47F8-AE15-50B4A0A9C161}"/>
    <cellStyle name="Output 6 3 2 16 3" xfId="43695" xr:uid="{2227C42A-A1BC-48BE-8B13-B01E580DBBE0}"/>
    <cellStyle name="Output 6 3 2 17" xfId="43696" xr:uid="{8D17EEF7-F94F-4206-B3F5-8EAFAA65C89F}"/>
    <cellStyle name="Output 6 3 2 17 2" xfId="43697" xr:uid="{A1BA414C-C92C-4386-857E-95B5D729F416}"/>
    <cellStyle name="Output 6 3 2 17 2 2" xfId="43698" xr:uid="{62F86BDC-064F-467F-A575-0B3E206A5774}"/>
    <cellStyle name="Output 6 3 2 17 3" xfId="43699" xr:uid="{73159885-B2A9-4153-B7E1-305242A856BF}"/>
    <cellStyle name="Output 6 3 2 18" xfId="43700" xr:uid="{845FBE7C-446C-4E9D-92F7-C40771BDBAE2}"/>
    <cellStyle name="Output 6 3 2 18 2" xfId="43701" xr:uid="{9467B8EC-9ED8-406C-BAAB-D7428911A244}"/>
    <cellStyle name="Output 6 3 2 18 2 2" xfId="43702" xr:uid="{4F5934B5-53E3-4BD9-B96B-8E99DBCEE802}"/>
    <cellStyle name="Output 6 3 2 18 3" xfId="43703" xr:uid="{A27A4117-62F7-4317-9262-718F65AFDAD2}"/>
    <cellStyle name="Output 6 3 2 19" xfId="43704" xr:uid="{2DE5E811-8168-4C00-A5B3-7E6CF735141F}"/>
    <cellStyle name="Output 6 3 2 19 2" xfId="43705" xr:uid="{AA81D9F7-2A69-409A-A7FD-69F8411665DC}"/>
    <cellStyle name="Output 6 3 2 19 2 2" xfId="43706" xr:uid="{991E4ED3-C9CF-4CE2-ADE6-E452740EFADE}"/>
    <cellStyle name="Output 6 3 2 19 3" xfId="43707" xr:uid="{1D6F73F3-1290-4DD9-8962-265E41139B22}"/>
    <cellStyle name="Output 6 3 2 2" xfId="43708" xr:uid="{2A856243-0E63-4815-B83C-6364A5C8E211}"/>
    <cellStyle name="Output 6 3 2 2 2" xfId="43709" xr:uid="{5FBE1BEC-D06D-4C6E-9F3B-2701A60C14AC}"/>
    <cellStyle name="Output 6 3 2 2 2 2" xfId="43710" xr:uid="{B2D7D372-79A5-426D-B8B1-B5850E54A4F0}"/>
    <cellStyle name="Output 6 3 2 2 2 2 2" xfId="43711" xr:uid="{A79D230E-F5B3-42BA-AF43-9995D54E7073}"/>
    <cellStyle name="Output 6 3 2 2 2 3" xfId="43712" xr:uid="{A831B58F-6C95-48A1-8641-17F719C1EAF2}"/>
    <cellStyle name="Output 6 3 2 2 2 4" xfId="43713" xr:uid="{F4F3880B-C96A-4BC7-94FF-EB99B511145A}"/>
    <cellStyle name="Output 6 3 2 2 3" xfId="43714" xr:uid="{DF9E1D39-8F01-4465-A3ED-D9D7F9FFB9E9}"/>
    <cellStyle name="Output 6 3 2 2 3 2" xfId="43715" xr:uid="{10F1635B-013E-40CD-8278-A894B22CD8A3}"/>
    <cellStyle name="Output 6 3 2 2 4" xfId="43716" xr:uid="{5B5FA44E-9675-4742-B4FF-4B3B3D6E37D5}"/>
    <cellStyle name="Output 6 3 2 2 5" xfId="43717" xr:uid="{5A875A4C-6D79-42E0-9BD1-C1A8F65B59B3}"/>
    <cellStyle name="Output 6 3 2 20" xfId="43718" xr:uid="{62CBDE69-C3FB-4807-8AC0-8E82EDF6A084}"/>
    <cellStyle name="Output 6 3 2 20 2" xfId="43719" xr:uid="{2D054AE0-75EE-4A79-B9D1-40D3C0AE5BA5}"/>
    <cellStyle name="Output 6 3 2 20 2 2" xfId="43720" xr:uid="{C2157511-525D-445B-B201-56EB4005A923}"/>
    <cellStyle name="Output 6 3 2 20 3" xfId="43721" xr:uid="{B8341433-8F0C-4579-8753-EDB45AC650D7}"/>
    <cellStyle name="Output 6 3 2 21" xfId="43722" xr:uid="{26FEB3CB-A873-410F-A14B-22F76E14BF42}"/>
    <cellStyle name="Output 6 3 2 21 2" xfId="43723" xr:uid="{920428A9-6B4C-49D9-A8BD-13364DB01A2E}"/>
    <cellStyle name="Output 6 3 2 22" xfId="43724" xr:uid="{403FE2EA-1C68-4DD3-90DE-0F418FD37B49}"/>
    <cellStyle name="Output 6 3 2 23" xfId="43725" xr:uid="{D25EC240-2708-4492-8EC6-44209EC9A9A9}"/>
    <cellStyle name="Output 6 3 2 3" xfId="43726" xr:uid="{E3E51208-723E-4296-9FE6-CAD65EF39FD2}"/>
    <cellStyle name="Output 6 3 2 3 2" xfId="43727" xr:uid="{CC1D1784-06FB-4807-A982-488813885148}"/>
    <cellStyle name="Output 6 3 2 3 2 2" xfId="43728" xr:uid="{DA975EC8-ABF3-4A07-BABB-22F969920B7F}"/>
    <cellStyle name="Output 6 3 2 3 2 3" xfId="43729" xr:uid="{FA8B39EB-D892-4EA3-9597-AA6D6A04B940}"/>
    <cellStyle name="Output 6 3 2 3 3" xfId="43730" xr:uid="{29277AD2-C408-408A-B595-FA98CE803D59}"/>
    <cellStyle name="Output 6 3 2 3 3 2" xfId="43731" xr:uid="{4EBA2B00-77A3-46D8-AD24-7F7A0B0E91CF}"/>
    <cellStyle name="Output 6 3 2 3 4" xfId="43732" xr:uid="{F6FD678C-A95F-4A63-9473-21F545035D89}"/>
    <cellStyle name="Output 6 3 2 4" xfId="43733" xr:uid="{FBC693BE-5265-4EEE-A528-90ACB0CE98DE}"/>
    <cellStyle name="Output 6 3 2 4 2" xfId="43734" xr:uid="{0A4ED15E-3992-4392-AEC0-69D85087AB3C}"/>
    <cellStyle name="Output 6 3 2 4 2 2" xfId="43735" xr:uid="{67C1C002-8C1C-4D2E-83AC-09775CB668DA}"/>
    <cellStyle name="Output 6 3 2 4 3" xfId="43736" xr:uid="{ACE179A6-BB8C-4746-B231-125F1DFF7F84}"/>
    <cellStyle name="Output 6 3 2 4 4" xfId="43737" xr:uid="{CE3EC80A-AD1D-4C06-8508-D626EAA87C81}"/>
    <cellStyle name="Output 6 3 2 5" xfId="43738" xr:uid="{58FA0EB4-8A2C-4057-94D7-82246A0A789A}"/>
    <cellStyle name="Output 6 3 2 5 2" xfId="43739" xr:uid="{2EFE1706-22C0-4A04-B583-F86E59587CB6}"/>
    <cellStyle name="Output 6 3 2 5 2 2" xfId="43740" xr:uid="{A9B39718-3FE7-42ED-937A-ADB406A403D8}"/>
    <cellStyle name="Output 6 3 2 5 3" xfId="43741" xr:uid="{F4020044-1DD3-4334-B523-8698A8F8A0DD}"/>
    <cellStyle name="Output 6 3 2 5 4" xfId="43742" xr:uid="{34F482E4-3753-4F4D-BCED-227841CB98B7}"/>
    <cellStyle name="Output 6 3 2 6" xfId="43743" xr:uid="{A9CC5FD3-1338-466F-BD91-FB182F9AA124}"/>
    <cellStyle name="Output 6 3 2 6 2" xfId="43744" xr:uid="{BB444DFA-D200-4BE6-8123-4188CD99DD66}"/>
    <cellStyle name="Output 6 3 2 6 2 2" xfId="43745" xr:uid="{62F7CF3A-C6E0-4478-B9AC-5B55E26DF3F5}"/>
    <cellStyle name="Output 6 3 2 6 3" xfId="43746" xr:uid="{4C26E932-DB7A-462C-BB71-BF7558A44865}"/>
    <cellStyle name="Output 6 3 2 7" xfId="43747" xr:uid="{65790011-AE33-40C2-A624-9C3DAD15E683}"/>
    <cellStyle name="Output 6 3 2 7 2" xfId="43748" xr:uid="{FBC81E84-4351-4F76-A492-8243B17679A9}"/>
    <cellStyle name="Output 6 3 2 7 2 2" xfId="43749" xr:uid="{D9E0FDC6-BFB3-455F-8B79-A794B23B5D13}"/>
    <cellStyle name="Output 6 3 2 7 3" xfId="43750" xr:uid="{9D05B568-983B-4188-8235-896991384286}"/>
    <cellStyle name="Output 6 3 2 8" xfId="43751" xr:uid="{330CF443-3E0E-4E29-96A8-9E91F3E3218C}"/>
    <cellStyle name="Output 6 3 2 8 2" xfId="43752" xr:uid="{873FCF57-7A1E-4B83-BFBF-AE4BBE22B383}"/>
    <cellStyle name="Output 6 3 2 8 2 2" xfId="43753" xr:uid="{8E1DF7C9-C9DF-4396-906F-297E9FF78808}"/>
    <cellStyle name="Output 6 3 2 8 3" xfId="43754" xr:uid="{5C1A2AE1-086B-4A19-9B15-DE63A2B7F09B}"/>
    <cellStyle name="Output 6 3 2 9" xfId="43755" xr:uid="{BE200FB3-FB84-43EC-A436-870BD74E1172}"/>
    <cellStyle name="Output 6 3 2 9 2" xfId="43756" xr:uid="{C19EA49B-C96C-49B2-9816-3CDDD9003ABC}"/>
    <cellStyle name="Output 6 3 2 9 2 2" xfId="43757" xr:uid="{51368B71-4654-4B94-A877-FE6AE5539980}"/>
    <cellStyle name="Output 6 3 2 9 3" xfId="43758" xr:uid="{ADA7EDB2-3B94-44FD-A33B-1E24F8DD3A6E}"/>
    <cellStyle name="Output 6 3 20" xfId="43759" xr:uid="{5A8827CF-CADB-4733-994F-DA5A8F7C98C0}"/>
    <cellStyle name="Output 6 3 3" xfId="43760" xr:uid="{195AD3FD-1D9B-4332-8A64-BEFA8ECF2F6D}"/>
    <cellStyle name="Output 6 3 3 2" xfId="43761" xr:uid="{1ED116DC-2F47-4C4C-A78F-6B7102DAADBA}"/>
    <cellStyle name="Output 6 3 3 2 2" xfId="43762" xr:uid="{8D4BD962-BE53-458D-9CB7-6B6378669C50}"/>
    <cellStyle name="Output 6 3 3 2 2 2" xfId="43763" xr:uid="{B8DECA6D-BD66-4E0B-AACB-3E28CE273CAB}"/>
    <cellStyle name="Output 6 3 3 2 3" xfId="43764" xr:uid="{F6DA45A7-4119-45E0-914B-785E25509C63}"/>
    <cellStyle name="Output 6 3 3 2 4" xfId="43765" xr:uid="{1B4C2810-F883-45BC-98FF-180689BC3E23}"/>
    <cellStyle name="Output 6 3 3 3" xfId="43766" xr:uid="{4C6EBD61-CCB6-41E7-84B5-C3815F541A11}"/>
    <cellStyle name="Output 6 3 3 3 2" xfId="43767" xr:uid="{47630234-BE5B-48B1-87DF-BCB9AF66B392}"/>
    <cellStyle name="Output 6 3 3 4" xfId="43768" xr:uid="{2DF9D002-05DB-4296-B9BD-BC67825B3178}"/>
    <cellStyle name="Output 6 3 3 5" xfId="43769" xr:uid="{07B68EBE-46E2-48D0-B234-D448B36625B4}"/>
    <cellStyle name="Output 6 3 4" xfId="43770" xr:uid="{BC546DEB-4405-4F63-90BF-E9713AB6F48E}"/>
    <cellStyle name="Output 6 3 4 2" xfId="43771" xr:uid="{628CA910-8870-46BA-B8E3-BC636B6FE97F}"/>
    <cellStyle name="Output 6 3 4 2 2" xfId="43772" xr:uid="{8C44DFE2-6A1A-4CC0-9680-142E7492B5A4}"/>
    <cellStyle name="Output 6 3 4 2 3" xfId="43773" xr:uid="{9F52E257-85D8-4F75-8B36-AD8C3AD3598B}"/>
    <cellStyle name="Output 6 3 4 3" xfId="43774" xr:uid="{9BE19158-44A2-4F71-BC71-621160DC4620}"/>
    <cellStyle name="Output 6 3 4 3 2" xfId="43775" xr:uid="{2FA0C1F2-49C9-4C5A-9711-87CE24137B0E}"/>
    <cellStyle name="Output 6 3 4 4" xfId="43776" xr:uid="{A304C837-C9B4-419A-BA6F-4163FFD1D3B5}"/>
    <cellStyle name="Output 6 3 5" xfId="43777" xr:uid="{3A745EA5-9CA2-4717-882C-35B9DE90BF38}"/>
    <cellStyle name="Output 6 3 5 2" xfId="43778" xr:uid="{73FE42E6-CC49-4F57-8395-059DFD2D7699}"/>
    <cellStyle name="Output 6 3 5 2 2" xfId="43779" xr:uid="{5B1394F3-970F-456C-93B1-DC7A6FB07F9C}"/>
    <cellStyle name="Output 6 3 5 2 3" xfId="43780" xr:uid="{DF6CCD03-9B2B-4945-B68D-F106EB7D8366}"/>
    <cellStyle name="Output 6 3 5 3" xfId="43781" xr:uid="{77E75C8D-B10D-429A-B246-411DCC9A73E6}"/>
    <cellStyle name="Output 6 3 5 4" xfId="43782" xr:uid="{FD57B57E-AC06-41A6-9184-30F69778AFF0}"/>
    <cellStyle name="Output 6 3 6" xfId="43783" xr:uid="{2B4447D1-5D32-448C-AD95-61FA461970DB}"/>
    <cellStyle name="Output 6 3 6 2" xfId="43784" xr:uid="{05799CBF-5696-41F1-89A9-79BDFF047C2C}"/>
    <cellStyle name="Output 6 3 6 2 2" xfId="43785" xr:uid="{7F4F7783-C0F9-49E8-A9AB-A2D10CAC7D9B}"/>
    <cellStyle name="Output 6 3 6 3" xfId="43786" xr:uid="{DF6D607F-CEB7-4297-B67D-BAE8362E018F}"/>
    <cellStyle name="Output 6 3 6 4" xfId="43787" xr:uid="{D0B8CC30-C4D4-4CDB-A762-566F55844EDF}"/>
    <cellStyle name="Output 6 3 7" xfId="43788" xr:uid="{465B6A1F-AFF7-4979-8F33-5B287BB6F81F}"/>
    <cellStyle name="Output 6 3 7 2" xfId="43789" xr:uid="{899CBF3B-09B6-422F-9C8C-51B6FA4FB22A}"/>
    <cellStyle name="Output 6 3 7 2 2" xfId="43790" xr:uid="{423DE00F-E5C2-4F60-825A-7CEC3A939E3C}"/>
    <cellStyle name="Output 6 3 7 3" xfId="43791" xr:uid="{3732F684-0F5F-4E72-A664-043CC8FF988C}"/>
    <cellStyle name="Output 6 3 8" xfId="43792" xr:uid="{3D89C812-53DB-428F-A0C7-70640244D158}"/>
    <cellStyle name="Output 6 3 8 2" xfId="43793" xr:uid="{7CFD1554-E86B-4B59-B027-675A20071841}"/>
    <cellStyle name="Output 6 3 8 2 2" xfId="43794" xr:uid="{596EC11A-52BD-42D7-AEB3-84D0442978B9}"/>
    <cellStyle name="Output 6 3 8 3" xfId="43795" xr:uid="{AD79C40F-842E-4F8D-ACD7-8B4B39A48E8F}"/>
    <cellStyle name="Output 6 3 9" xfId="43796" xr:uid="{5FAE112D-1327-4EE5-AB6B-1D8541309C1D}"/>
    <cellStyle name="Output 6 3 9 2" xfId="43797" xr:uid="{26BDEAA4-149E-4E63-8942-1C55247FEA4A}"/>
    <cellStyle name="Output 6 3 9 2 2" xfId="43798" xr:uid="{F97B5ECB-2DFA-4364-8121-679D2414497E}"/>
    <cellStyle name="Output 6 3 9 3" xfId="43799" xr:uid="{6769199A-A078-4AD8-87CB-B1D65FEF16D1}"/>
    <cellStyle name="Output 6 4" xfId="43800" xr:uid="{B2157FE0-DFEE-46BA-8025-F42AB1FF3DA8}"/>
    <cellStyle name="Output 6 4 10" xfId="43801" xr:uid="{23A1972B-A794-4D95-8D1E-B8BD89011528}"/>
    <cellStyle name="Output 6 4 10 2" xfId="43802" xr:uid="{A0281A74-C84B-4006-8CA6-F33AE4D460EE}"/>
    <cellStyle name="Output 6 4 10 2 2" xfId="43803" xr:uid="{8E154E27-6765-4B59-9F02-B4F62ACADBBF}"/>
    <cellStyle name="Output 6 4 10 3" xfId="43804" xr:uid="{D2425BF7-75E5-4FCA-91B0-8B786C8BD5CC}"/>
    <cellStyle name="Output 6 4 11" xfId="43805" xr:uid="{6FED0CC4-FE52-47EF-89D7-62859B5AC4BE}"/>
    <cellStyle name="Output 6 4 11 2" xfId="43806" xr:uid="{37B12CED-6A9D-4909-AB07-118026A2E336}"/>
    <cellStyle name="Output 6 4 11 2 2" xfId="43807" xr:uid="{4C419421-2E89-4A0E-B77E-A4718F939739}"/>
    <cellStyle name="Output 6 4 11 3" xfId="43808" xr:uid="{42CC8619-FB7B-4C1B-82F4-907DCC6251A8}"/>
    <cellStyle name="Output 6 4 12" xfId="43809" xr:uid="{29846229-E113-473D-80D3-40E719B8598C}"/>
    <cellStyle name="Output 6 4 12 2" xfId="43810" xr:uid="{7D4ED0BD-C60A-49B3-8458-293D729C6E48}"/>
    <cellStyle name="Output 6 4 12 2 2" xfId="43811" xr:uid="{7109C37D-5C8A-46FE-B874-D810E1DA3154}"/>
    <cellStyle name="Output 6 4 12 3" xfId="43812" xr:uid="{0381FCCB-9D15-4D4C-848A-C6C56A643820}"/>
    <cellStyle name="Output 6 4 13" xfId="43813" xr:uid="{FFD695B5-132C-471F-A772-C43FAC2D18E5}"/>
    <cellStyle name="Output 6 4 13 2" xfId="43814" xr:uid="{53FD28B5-486D-4657-8ACA-49A98761DF32}"/>
    <cellStyle name="Output 6 4 13 2 2" xfId="43815" xr:uid="{118954E7-9DD1-4E56-885B-27A178304E7E}"/>
    <cellStyle name="Output 6 4 13 3" xfId="43816" xr:uid="{9B235A2B-C337-47D3-A647-90B1F1D5A3FE}"/>
    <cellStyle name="Output 6 4 14" xfId="43817" xr:uid="{84A21565-CA69-4996-B01D-4ECFDFE132DB}"/>
    <cellStyle name="Output 6 4 14 2" xfId="43818" xr:uid="{A2E21CA6-C517-47C6-898E-26790A710878}"/>
    <cellStyle name="Output 6 4 14 2 2" xfId="43819" xr:uid="{7D0A7633-EF57-4B62-848E-13B1531E2F84}"/>
    <cellStyle name="Output 6 4 14 3" xfId="43820" xr:uid="{46E384BE-4EDB-4FAE-BE38-1A05292E37EB}"/>
    <cellStyle name="Output 6 4 15" xfId="43821" xr:uid="{F287F311-0518-4402-8E3F-AD3B727C3EAB}"/>
    <cellStyle name="Output 6 4 15 2" xfId="43822" xr:uid="{1DCFC7E3-0DA2-4BA1-876A-A5286DAF3B08}"/>
    <cellStyle name="Output 6 4 15 2 2" xfId="43823" xr:uid="{DAFCC311-D0B1-4987-A476-18FEE548526E}"/>
    <cellStyle name="Output 6 4 15 3" xfId="43824" xr:uid="{BCED03B3-E286-47DB-845B-E1C45DF44A79}"/>
    <cellStyle name="Output 6 4 16" xfId="43825" xr:uid="{5C72E78E-62C1-4F56-9578-21939A3B2031}"/>
    <cellStyle name="Output 6 4 16 2" xfId="43826" xr:uid="{8C01EA10-C464-4BFE-BD9F-5D4A71BA465E}"/>
    <cellStyle name="Output 6 4 16 2 2" xfId="43827" xr:uid="{F6D282AE-3FA2-4319-8C35-E64E4F7BAD0E}"/>
    <cellStyle name="Output 6 4 16 3" xfId="43828" xr:uid="{9BCC51C5-688A-41F0-8C72-E28530927A68}"/>
    <cellStyle name="Output 6 4 17" xfId="43829" xr:uid="{B9C14DBD-D97D-45B7-962C-47DDFC5856A4}"/>
    <cellStyle name="Output 6 4 17 2" xfId="43830" xr:uid="{05AEF0AF-A5D8-4563-8FC6-08E71248B0A0}"/>
    <cellStyle name="Output 6 4 17 2 2" xfId="43831" xr:uid="{03D0F169-372E-480F-8712-EEA462AEDD21}"/>
    <cellStyle name="Output 6 4 17 3" xfId="43832" xr:uid="{5FEA97F4-1E33-4B40-8EA2-C5F783EBD728}"/>
    <cellStyle name="Output 6 4 18" xfId="43833" xr:uid="{CFD3A5F8-256E-4912-830E-440FA5109259}"/>
    <cellStyle name="Output 6 4 18 2" xfId="43834" xr:uid="{DBEB60E2-72DC-46C4-8114-E0326F8CF616}"/>
    <cellStyle name="Output 6 4 19" xfId="43835" xr:uid="{9A2E4CD6-1F09-4D5C-9A16-E2AA11317BD7}"/>
    <cellStyle name="Output 6 4 2" xfId="43836" xr:uid="{C98D31B4-48E7-4AD0-873D-6E6BE2F9910F}"/>
    <cellStyle name="Output 6 4 2 10" xfId="43837" xr:uid="{1D764A85-FE0B-4FD8-81D3-0B1FA92B1E8D}"/>
    <cellStyle name="Output 6 4 2 10 2" xfId="43838" xr:uid="{9F3B6BB2-27D8-4E4B-8FD0-3AC706686821}"/>
    <cellStyle name="Output 6 4 2 10 2 2" xfId="43839" xr:uid="{1681EA1E-6FE7-486F-83F5-44344FF7067B}"/>
    <cellStyle name="Output 6 4 2 10 3" xfId="43840" xr:uid="{FF8CEE30-330B-4FFC-8704-2A7F0B842537}"/>
    <cellStyle name="Output 6 4 2 11" xfId="43841" xr:uid="{83BC9289-73F4-403B-B590-B235A782EC01}"/>
    <cellStyle name="Output 6 4 2 11 2" xfId="43842" xr:uid="{8FD9662B-E6C4-4D89-AB78-0B01E25C7AE4}"/>
    <cellStyle name="Output 6 4 2 11 2 2" xfId="43843" xr:uid="{54195BC5-F854-4BDB-BE53-C6324857D174}"/>
    <cellStyle name="Output 6 4 2 11 3" xfId="43844" xr:uid="{C5ED2160-CB25-4A35-86BF-92151E631ECE}"/>
    <cellStyle name="Output 6 4 2 12" xfId="43845" xr:uid="{1711D9E2-F44A-4C02-9DF3-F7FFFA8D687E}"/>
    <cellStyle name="Output 6 4 2 12 2" xfId="43846" xr:uid="{FC572185-F3BB-4C80-A2C5-BEDAAFABEEF4}"/>
    <cellStyle name="Output 6 4 2 12 2 2" xfId="43847" xr:uid="{BE1CBD96-D30C-4AE7-B793-10B2DC032668}"/>
    <cellStyle name="Output 6 4 2 12 3" xfId="43848" xr:uid="{73B5E76B-9F40-419E-9E97-1C545D84EC1A}"/>
    <cellStyle name="Output 6 4 2 13" xfId="43849" xr:uid="{BE7A7E70-F96D-4BAF-B729-7FC29D1FDA34}"/>
    <cellStyle name="Output 6 4 2 13 2" xfId="43850" xr:uid="{0DED3CEB-B8FA-4F3F-B360-41A0254DF7D6}"/>
    <cellStyle name="Output 6 4 2 13 2 2" xfId="43851" xr:uid="{1A25FFFD-BEC1-444D-9D2A-BEC1EA1188F0}"/>
    <cellStyle name="Output 6 4 2 13 3" xfId="43852" xr:uid="{809CAB8D-C24D-4A9A-87B0-4A3C96016AC8}"/>
    <cellStyle name="Output 6 4 2 14" xfId="43853" xr:uid="{AD088041-1D1C-4985-8B7B-E91CB6EFE0F6}"/>
    <cellStyle name="Output 6 4 2 14 2" xfId="43854" xr:uid="{AF2EF3E1-9A7E-4CAC-89BE-5621639F4F44}"/>
    <cellStyle name="Output 6 4 2 14 2 2" xfId="43855" xr:uid="{1E52F3B2-2F89-4CA1-B4E8-1689CEA36A54}"/>
    <cellStyle name="Output 6 4 2 14 3" xfId="43856" xr:uid="{9C66EE5B-9D02-40B1-BBBC-2BBCC3682798}"/>
    <cellStyle name="Output 6 4 2 15" xfId="43857" xr:uid="{A045E8B3-191C-4373-B730-6265FAB1D840}"/>
    <cellStyle name="Output 6 4 2 15 2" xfId="43858" xr:uid="{C2CCD99D-79FD-4C33-9387-AB36A2A81E9F}"/>
    <cellStyle name="Output 6 4 2 15 2 2" xfId="43859" xr:uid="{87E48E37-3A6A-4F24-B341-50C1777B6736}"/>
    <cellStyle name="Output 6 4 2 15 3" xfId="43860" xr:uid="{95B75DAE-0C5F-4E44-A85D-65CD502C1109}"/>
    <cellStyle name="Output 6 4 2 16" xfId="43861" xr:uid="{E46DF952-6394-43B1-B7C2-3B1856C936D0}"/>
    <cellStyle name="Output 6 4 2 16 2" xfId="43862" xr:uid="{99E12F1E-A215-43A4-B1CB-439CDF0CA05E}"/>
    <cellStyle name="Output 6 4 2 16 2 2" xfId="43863" xr:uid="{ACB6D215-7F3F-4260-B6B5-9859CF56E630}"/>
    <cellStyle name="Output 6 4 2 16 3" xfId="43864" xr:uid="{A1C09EE7-FC84-4A35-95AE-C46228D34DC4}"/>
    <cellStyle name="Output 6 4 2 17" xfId="43865" xr:uid="{2C2EDF62-487B-4674-8113-BFDA3CD2C334}"/>
    <cellStyle name="Output 6 4 2 17 2" xfId="43866" xr:uid="{C3679D4E-AD4E-4497-9361-0AD0D16D6D0B}"/>
    <cellStyle name="Output 6 4 2 17 2 2" xfId="43867" xr:uid="{45145605-906B-4957-82C3-690DC54A56BE}"/>
    <cellStyle name="Output 6 4 2 17 3" xfId="43868" xr:uid="{E063C3E4-FFEF-416B-83B2-D232F375F8DB}"/>
    <cellStyle name="Output 6 4 2 18" xfId="43869" xr:uid="{CB1CB053-FCCA-455C-A7A3-04AC63F71577}"/>
    <cellStyle name="Output 6 4 2 18 2" xfId="43870" xr:uid="{F40A2197-D30A-4CE1-8E69-1BE8592894B5}"/>
    <cellStyle name="Output 6 4 2 18 2 2" xfId="43871" xr:uid="{1544DC87-2B4C-4588-BA2D-DF8024EA74EB}"/>
    <cellStyle name="Output 6 4 2 18 3" xfId="43872" xr:uid="{782497DB-6133-477F-91F2-3ECF8933BC86}"/>
    <cellStyle name="Output 6 4 2 19" xfId="43873" xr:uid="{61C6530D-F7FB-4C86-B675-92A826121945}"/>
    <cellStyle name="Output 6 4 2 19 2" xfId="43874" xr:uid="{2C20D678-A506-43FD-A1B3-0A3527E7F92C}"/>
    <cellStyle name="Output 6 4 2 19 2 2" xfId="43875" xr:uid="{CC4C2C05-FBDD-4BD9-A9E7-F12A36D1EDB8}"/>
    <cellStyle name="Output 6 4 2 19 3" xfId="43876" xr:uid="{55A66E8B-DCE6-42EC-A1D2-AAD95EFB1F2A}"/>
    <cellStyle name="Output 6 4 2 2" xfId="43877" xr:uid="{902F2E22-2819-4DDD-BA21-E9C190F16167}"/>
    <cellStyle name="Output 6 4 2 2 2" xfId="43878" xr:uid="{E9ED8E2B-A232-4647-B2AF-D4161145E7C9}"/>
    <cellStyle name="Output 6 4 2 2 2 2" xfId="43879" xr:uid="{469ACB58-4B1B-44FD-BC53-407F15921210}"/>
    <cellStyle name="Output 6 4 2 2 2 2 2" xfId="43880" xr:uid="{CCA374C6-7390-4928-8ADC-BE3510AC1BCF}"/>
    <cellStyle name="Output 6 4 2 2 2 3" xfId="43881" xr:uid="{259E875F-7853-4849-8892-957F68D9E825}"/>
    <cellStyle name="Output 6 4 2 2 2 4" xfId="43882" xr:uid="{47BEC38C-7CCB-439D-AA01-C0AAF8901CEB}"/>
    <cellStyle name="Output 6 4 2 2 3" xfId="43883" xr:uid="{79C52FE9-24B3-451C-8914-6B97962BDC9F}"/>
    <cellStyle name="Output 6 4 2 2 3 2" xfId="43884" xr:uid="{0B0354FC-0C13-4B1A-A3DF-22091A02EA97}"/>
    <cellStyle name="Output 6 4 2 2 4" xfId="43885" xr:uid="{E1C495AB-418B-4E06-BE94-7D725600454A}"/>
    <cellStyle name="Output 6 4 2 2 5" xfId="43886" xr:uid="{C93C1750-66DE-4E23-940A-AFCFDE70EBD5}"/>
    <cellStyle name="Output 6 4 2 20" xfId="43887" xr:uid="{6C48979A-7DC6-4FC9-A5F7-3D4F62F18117}"/>
    <cellStyle name="Output 6 4 2 20 2" xfId="43888" xr:uid="{D2FC9CDC-8572-48BE-9482-568D00BF4799}"/>
    <cellStyle name="Output 6 4 2 20 2 2" xfId="43889" xr:uid="{6EEB1B2A-6368-417A-855B-067EE7EF905B}"/>
    <cellStyle name="Output 6 4 2 20 3" xfId="43890" xr:uid="{E634C048-F42E-4D06-8BD0-271DB554EC7C}"/>
    <cellStyle name="Output 6 4 2 21" xfId="43891" xr:uid="{1FE17703-5988-4764-9A59-3CCA2573FE97}"/>
    <cellStyle name="Output 6 4 2 21 2" xfId="43892" xr:uid="{B1059DDE-7A75-4703-BC55-2BFCC3E27861}"/>
    <cellStyle name="Output 6 4 2 22" xfId="43893" xr:uid="{5E3565EB-A7B7-4EFD-B030-ECCFD4D36EB0}"/>
    <cellStyle name="Output 6 4 2 23" xfId="43894" xr:uid="{CA5D1826-7348-46D0-8653-FCC253641443}"/>
    <cellStyle name="Output 6 4 2 3" xfId="43895" xr:uid="{7CCA648F-4C7E-4CC4-8470-36824A9D9C8E}"/>
    <cellStyle name="Output 6 4 2 3 2" xfId="43896" xr:uid="{F2E6A62D-5838-490F-9569-9FC5E51504EB}"/>
    <cellStyle name="Output 6 4 2 3 2 2" xfId="43897" xr:uid="{827DD829-1695-4E31-AF4A-CB4B2DC9AB28}"/>
    <cellStyle name="Output 6 4 2 3 2 3" xfId="43898" xr:uid="{5E1C8E3B-B6EA-413F-B754-3692263906A8}"/>
    <cellStyle name="Output 6 4 2 3 3" xfId="43899" xr:uid="{934F97FC-A422-4959-A071-E567C9619F7D}"/>
    <cellStyle name="Output 6 4 2 3 3 2" xfId="43900" xr:uid="{6EA0502F-81F3-4126-8AD5-9A9CFE7F8138}"/>
    <cellStyle name="Output 6 4 2 3 4" xfId="43901" xr:uid="{F98DDC8E-F639-4C11-B83E-8D1AB52BCEAE}"/>
    <cellStyle name="Output 6 4 2 4" xfId="43902" xr:uid="{223E1D40-23D0-4108-A5B7-9CC9BC559744}"/>
    <cellStyle name="Output 6 4 2 4 2" xfId="43903" xr:uid="{11E8AEA6-C51C-42DA-BE0B-8C02C5A17083}"/>
    <cellStyle name="Output 6 4 2 4 2 2" xfId="43904" xr:uid="{286D549B-EAC2-4504-A0E6-DEA3542F93ED}"/>
    <cellStyle name="Output 6 4 2 4 3" xfId="43905" xr:uid="{1FE4DA74-396C-430C-B08E-38D575925233}"/>
    <cellStyle name="Output 6 4 2 4 4" xfId="43906" xr:uid="{A4F135BF-79FB-41B7-9E38-2A744C6AB1DB}"/>
    <cellStyle name="Output 6 4 2 5" xfId="43907" xr:uid="{0BC53DD1-B110-47AD-8A51-B65E8E59274B}"/>
    <cellStyle name="Output 6 4 2 5 2" xfId="43908" xr:uid="{20D0836C-DFED-4530-88F4-B691AACBE022}"/>
    <cellStyle name="Output 6 4 2 5 2 2" xfId="43909" xr:uid="{76BA7787-8BB9-4CF6-8E9D-AD9A2CFAE008}"/>
    <cellStyle name="Output 6 4 2 5 3" xfId="43910" xr:uid="{4598C2C3-BFFA-48B6-BDBE-EC50EB53F63A}"/>
    <cellStyle name="Output 6 4 2 5 4" xfId="43911" xr:uid="{F11EFA18-181D-409C-B2FB-C76EA549CE02}"/>
    <cellStyle name="Output 6 4 2 6" xfId="43912" xr:uid="{543C57CA-B10B-482C-8D0F-7AC041F0EA87}"/>
    <cellStyle name="Output 6 4 2 6 2" xfId="43913" xr:uid="{C26028BB-A50F-460B-AFB2-605F73DA4712}"/>
    <cellStyle name="Output 6 4 2 6 2 2" xfId="43914" xr:uid="{9A039868-78D3-4B31-B6D3-DBC4B45F0CAF}"/>
    <cellStyle name="Output 6 4 2 6 3" xfId="43915" xr:uid="{8AE46A9F-9C2A-4D00-94FA-E8FF832DABA5}"/>
    <cellStyle name="Output 6 4 2 7" xfId="43916" xr:uid="{F93B0BA9-E729-4D57-A618-FFF9EBFDE879}"/>
    <cellStyle name="Output 6 4 2 7 2" xfId="43917" xr:uid="{6C12024D-BC38-4E3D-9319-5AC41D413128}"/>
    <cellStyle name="Output 6 4 2 7 2 2" xfId="43918" xr:uid="{2457A7A0-E1F3-45A0-9720-6F399C5961D8}"/>
    <cellStyle name="Output 6 4 2 7 3" xfId="43919" xr:uid="{B490B86B-289F-4891-A5B5-31CDD94F5A57}"/>
    <cellStyle name="Output 6 4 2 8" xfId="43920" xr:uid="{A4762DA3-A73F-48AA-9CFE-74F0DC7C4227}"/>
    <cellStyle name="Output 6 4 2 8 2" xfId="43921" xr:uid="{DE3BB4A5-FAB6-4FCA-A8D2-91474D7C7731}"/>
    <cellStyle name="Output 6 4 2 8 2 2" xfId="43922" xr:uid="{36BF8C0B-5BD7-420A-A075-D681CD60E11E}"/>
    <cellStyle name="Output 6 4 2 8 3" xfId="43923" xr:uid="{35BACD8F-2BB2-46F4-AE9F-CE7C27AF73AC}"/>
    <cellStyle name="Output 6 4 2 9" xfId="43924" xr:uid="{9771DD0E-8C57-41FA-A49F-198087A2F196}"/>
    <cellStyle name="Output 6 4 2 9 2" xfId="43925" xr:uid="{749D7060-1E14-45F0-A400-5041C1B43CB6}"/>
    <cellStyle name="Output 6 4 2 9 2 2" xfId="43926" xr:uid="{ADC97914-7D9A-4E9F-A7F8-1E68D8D93761}"/>
    <cellStyle name="Output 6 4 2 9 3" xfId="43927" xr:uid="{2AE53B6E-3258-4367-8B2C-3314ADFDCE91}"/>
    <cellStyle name="Output 6 4 20" xfId="43928" xr:uid="{B94C73B8-A51B-41C7-B9AB-1788E4A8CFFD}"/>
    <cellStyle name="Output 6 4 3" xfId="43929" xr:uid="{C047EC8B-C8E0-4B83-BD35-5EC2C1CA23A8}"/>
    <cellStyle name="Output 6 4 3 2" xfId="43930" xr:uid="{F07A6956-CE1A-418C-A928-546D4406FC03}"/>
    <cellStyle name="Output 6 4 3 2 2" xfId="43931" xr:uid="{65C9D3EA-D031-464C-8278-46CCB2E8FFE3}"/>
    <cellStyle name="Output 6 4 3 2 2 2" xfId="43932" xr:uid="{8A999D65-AE71-4661-8630-6536DCF981B7}"/>
    <cellStyle name="Output 6 4 3 2 3" xfId="43933" xr:uid="{9890CA0E-E287-4462-BB96-885878B43349}"/>
    <cellStyle name="Output 6 4 3 2 4" xfId="43934" xr:uid="{16CEFF29-6616-44CE-A7B2-C8D8A85421CF}"/>
    <cellStyle name="Output 6 4 3 3" xfId="43935" xr:uid="{A6C863DB-38B5-4A06-82CB-BCD91AA0D914}"/>
    <cellStyle name="Output 6 4 3 3 2" xfId="43936" xr:uid="{F0129859-CB7F-4497-B3A0-016E41A5A2C3}"/>
    <cellStyle name="Output 6 4 3 4" xfId="43937" xr:uid="{50EDE83C-54D4-4258-9265-B10F2EFA5829}"/>
    <cellStyle name="Output 6 4 3 5" xfId="43938" xr:uid="{32A55308-5A82-4F30-ACF5-B32C59ECDA3D}"/>
    <cellStyle name="Output 6 4 4" xfId="43939" xr:uid="{57496F1A-8FE7-4B9C-AA79-7E6251ABEAB9}"/>
    <cellStyle name="Output 6 4 4 2" xfId="43940" xr:uid="{68589D85-1159-4621-90C3-B7945E047835}"/>
    <cellStyle name="Output 6 4 4 2 2" xfId="43941" xr:uid="{FF67E0D8-D389-47EE-9897-BB96579D0F55}"/>
    <cellStyle name="Output 6 4 4 2 3" xfId="43942" xr:uid="{DF806B2A-E823-454E-998E-0481386ABB67}"/>
    <cellStyle name="Output 6 4 4 3" xfId="43943" xr:uid="{B8596AD0-56DD-463D-8AAB-79E5964E7F7C}"/>
    <cellStyle name="Output 6 4 4 3 2" xfId="43944" xr:uid="{88E78007-84D9-4586-9384-4D8DE5D0DED0}"/>
    <cellStyle name="Output 6 4 4 4" xfId="43945" xr:uid="{353CDFA2-B17A-4069-A5FE-2DD4F80FA79F}"/>
    <cellStyle name="Output 6 4 5" xfId="43946" xr:uid="{8B37B52E-3F26-434A-889B-2642DB619542}"/>
    <cellStyle name="Output 6 4 5 2" xfId="43947" xr:uid="{75C65E87-1C0E-4EC5-9D8E-6CBE2A14CD78}"/>
    <cellStyle name="Output 6 4 5 2 2" xfId="43948" xr:uid="{5777D8A2-18F4-438F-A59B-A9D01A6B1BA3}"/>
    <cellStyle name="Output 6 4 5 2 3" xfId="43949" xr:uid="{F493364C-A052-45DE-B452-1CBBD8251023}"/>
    <cellStyle name="Output 6 4 5 3" xfId="43950" xr:uid="{1734EF50-9458-4539-BBC4-11D9A9B5F376}"/>
    <cellStyle name="Output 6 4 5 4" xfId="43951" xr:uid="{5A211386-4EF4-4527-BCB2-9B15300B942F}"/>
    <cellStyle name="Output 6 4 6" xfId="43952" xr:uid="{F8F71EC9-A77C-41B0-B055-FA2EB05583FE}"/>
    <cellStyle name="Output 6 4 6 2" xfId="43953" xr:uid="{5C142D62-1A4D-4D0D-A835-379D02E0A87E}"/>
    <cellStyle name="Output 6 4 6 2 2" xfId="43954" xr:uid="{905B578B-2DF1-4CF9-9D3F-325260A85B3D}"/>
    <cellStyle name="Output 6 4 6 3" xfId="43955" xr:uid="{98C25037-CC29-4B82-AAAB-934AE32BE16B}"/>
    <cellStyle name="Output 6 4 6 4" xfId="43956" xr:uid="{D40969A7-CB13-4D7F-BD65-C201EE45280B}"/>
    <cellStyle name="Output 6 4 7" xfId="43957" xr:uid="{54C4AD9A-D5AF-4D74-B1AC-02277CFF249C}"/>
    <cellStyle name="Output 6 4 7 2" xfId="43958" xr:uid="{3091BB94-572A-4F94-86F6-CBEDBCACC09C}"/>
    <cellStyle name="Output 6 4 7 2 2" xfId="43959" xr:uid="{70217437-4D9E-4209-A013-6E9986D80452}"/>
    <cellStyle name="Output 6 4 7 3" xfId="43960" xr:uid="{BD76D267-0FDA-49A0-8407-86044277AC9A}"/>
    <cellStyle name="Output 6 4 8" xfId="43961" xr:uid="{42CD1702-877F-4357-BF3E-4A00BEAF124B}"/>
    <cellStyle name="Output 6 4 8 2" xfId="43962" xr:uid="{E5D05FC3-D9AA-4AC9-ACA9-7B7C8B3EDB3D}"/>
    <cellStyle name="Output 6 4 8 2 2" xfId="43963" xr:uid="{7C268D26-07AC-4D84-BA76-E22EC31EEA46}"/>
    <cellStyle name="Output 6 4 8 3" xfId="43964" xr:uid="{2D94CF49-1105-4F8B-B46D-940C94D89C94}"/>
    <cellStyle name="Output 6 4 9" xfId="43965" xr:uid="{75601FDE-4785-4244-B514-2E8BD21D24F0}"/>
    <cellStyle name="Output 6 4 9 2" xfId="43966" xr:uid="{1B32309C-D790-4D0C-B207-70EC24430A84}"/>
    <cellStyle name="Output 6 4 9 2 2" xfId="43967" xr:uid="{D15F1047-5745-479D-8FB6-6F7D804E0E2A}"/>
    <cellStyle name="Output 6 4 9 3" xfId="43968" xr:uid="{13E46253-D6B5-4CDE-9376-3E0980AE93DC}"/>
    <cellStyle name="Output 6 5" xfId="43969" xr:uid="{C00B3C8D-0E63-497A-A253-37CD1027CDC6}"/>
    <cellStyle name="Output 6 5 10" xfId="43970" xr:uid="{26398835-47F1-4E8B-9B62-6C53A3000A1D}"/>
    <cellStyle name="Output 6 5 10 2" xfId="43971" xr:uid="{D14F87C8-F8CE-4BF4-9643-457E31469DD5}"/>
    <cellStyle name="Output 6 5 10 2 2" xfId="43972" xr:uid="{218AEC88-C38D-4FA8-85ED-01E7B8E4CA31}"/>
    <cellStyle name="Output 6 5 10 3" xfId="43973" xr:uid="{BD9120C1-96F5-4237-A706-20A31844BE11}"/>
    <cellStyle name="Output 6 5 11" xfId="43974" xr:uid="{7B795D23-1C94-4D1E-8136-EA0AFA8D8697}"/>
    <cellStyle name="Output 6 5 11 2" xfId="43975" xr:uid="{255C8C14-3DFC-4E2B-B393-2154EF890EB3}"/>
    <cellStyle name="Output 6 5 11 2 2" xfId="43976" xr:uid="{E778985E-ABB9-4B85-B118-0D56F47DAF9E}"/>
    <cellStyle name="Output 6 5 11 3" xfId="43977" xr:uid="{11203B96-8C5D-4161-BD9F-A983F02A8BE1}"/>
    <cellStyle name="Output 6 5 12" xfId="43978" xr:uid="{31C6D8E2-F653-4DC5-BDA5-C37F7EAB5C7A}"/>
    <cellStyle name="Output 6 5 12 2" xfId="43979" xr:uid="{8DA1802F-17EE-447D-BCC4-8C9705144DAE}"/>
    <cellStyle name="Output 6 5 12 2 2" xfId="43980" xr:uid="{22B05E22-E72F-4773-A2D8-CDA66F1EF305}"/>
    <cellStyle name="Output 6 5 12 3" xfId="43981" xr:uid="{0E44F6CC-CCBD-47FC-9CC0-378E7BEED632}"/>
    <cellStyle name="Output 6 5 13" xfId="43982" xr:uid="{5DECFFEE-8FB2-4040-B067-758B8B8656A8}"/>
    <cellStyle name="Output 6 5 13 2" xfId="43983" xr:uid="{87A04355-E0BE-456E-87E5-D91F77FDB6EC}"/>
    <cellStyle name="Output 6 5 13 2 2" xfId="43984" xr:uid="{9BE0E6D0-96B8-4B6F-90C3-A3222D61BA7D}"/>
    <cellStyle name="Output 6 5 13 3" xfId="43985" xr:uid="{29A4A413-C925-4F7A-B108-9B50C7CB70A4}"/>
    <cellStyle name="Output 6 5 14" xfId="43986" xr:uid="{9FCAE9B4-9FF2-440B-A033-2CD8D07A5509}"/>
    <cellStyle name="Output 6 5 14 2" xfId="43987" xr:uid="{5FB5C058-5146-4508-99E0-F70FDA68AB6D}"/>
    <cellStyle name="Output 6 5 14 2 2" xfId="43988" xr:uid="{54421078-DD54-4543-B945-DD9F5CFFB210}"/>
    <cellStyle name="Output 6 5 14 3" xfId="43989" xr:uid="{6AE9AEF4-EA71-46FB-A6A9-B62215C9FB62}"/>
    <cellStyle name="Output 6 5 15" xfId="43990" xr:uid="{3E2E5F45-15CE-4F15-BEC0-1FCD0D4F8B4A}"/>
    <cellStyle name="Output 6 5 15 2" xfId="43991" xr:uid="{D9564847-F183-4205-88AA-E5A106B935FB}"/>
    <cellStyle name="Output 6 5 15 2 2" xfId="43992" xr:uid="{A9E93402-82BE-4EF2-81BE-4B549B3D957E}"/>
    <cellStyle name="Output 6 5 15 3" xfId="43993" xr:uid="{FCE68873-EAE1-402F-955F-39106621F372}"/>
    <cellStyle name="Output 6 5 16" xfId="43994" xr:uid="{BF9E82BB-FD7A-4D23-AD1F-1AFB82A2D3AF}"/>
    <cellStyle name="Output 6 5 16 2" xfId="43995" xr:uid="{77C37D9C-7B9E-49DE-942D-897398EF9609}"/>
    <cellStyle name="Output 6 5 16 2 2" xfId="43996" xr:uid="{5D8C4C79-C279-4C21-976A-1207FFC4E16A}"/>
    <cellStyle name="Output 6 5 16 3" xfId="43997" xr:uid="{27195039-83AC-4211-B724-CA40BFEC494E}"/>
    <cellStyle name="Output 6 5 17" xfId="43998" xr:uid="{C30A7381-FE5B-40CF-B503-2A9BB5A719D3}"/>
    <cellStyle name="Output 6 5 17 2" xfId="43999" xr:uid="{CD43AEC9-6D5E-4B55-9DFB-1AC2AE8F37B3}"/>
    <cellStyle name="Output 6 5 17 2 2" xfId="44000" xr:uid="{57B44E89-205F-4C1D-AF7B-D52AD89BB8FD}"/>
    <cellStyle name="Output 6 5 17 3" xfId="44001" xr:uid="{E91CB9BF-AB59-4B9B-A6BB-0196956A26BA}"/>
    <cellStyle name="Output 6 5 18" xfId="44002" xr:uid="{2AF29C35-E408-469C-B88A-978C509E7F4B}"/>
    <cellStyle name="Output 6 5 18 2" xfId="44003" xr:uid="{81A7CEF4-0242-478C-87F9-C56842E6A2B8}"/>
    <cellStyle name="Output 6 5 18 2 2" xfId="44004" xr:uid="{72E4CB8D-6942-4779-B6DB-A1FFFF09F7F8}"/>
    <cellStyle name="Output 6 5 18 3" xfId="44005" xr:uid="{2929EA61-2567-4517-9F16-6326CA7E95DC}"/>
    <cellStyle name="Output 6 5 19" xfId="44006" xr:uid="{210C7853-882D-4F15-9F84-DE8AF098864A}"/>
    <cellStyle name="Output 6 5 19 2" xfId="44007" xr:uid="{1ED186AF-89F5-4FAD-BC75-91833F03CD4D}"/>
    <cellStyle name="Output 6 5 19 2 2" xfId="44008" xr:uid="{CF7FD0CD-4317-47E3-B769-D8E48C12B3DB}"/>
    <cellStyle name="Output 6 5 19 3" xfId="44009" xr:uid="{A80E4D4B-C039-444F-9DA1-6E0DC93F1222}"/>
    <cellStyle name="Output 6 5 2" xfId="44010" xr:uid="{F373FA96-B5A4-4030-8681-446F6556A6A0}"/>
    <cellStyle name="Output 6 5 2 10" xfId="44011" xr:uid="{3B4B0AF6-DC55-462D-A212-DEF142DAF8B6}"/>
    <cellStyle name="Output 6 5 2 10 2" xfId="44012" xr:uid="{1EB52E0E-19F8-43A4-9461-F48907B93A9A}"/>
    <cellStyle name="Output 6 5 2 10 2 2" xfId="44013" xr:uid="{7AAE640C-2FAE-44D5-A874-025D12B45C5C}"/>
    <cellStyle name="Output 6 5 2 10 3" xfId="44014" xr:uid="{97E45650-10EA-4D4E-9468-7D00444E6FEF}"/>
    <cellStyle name="Output 6 5 2 11" xfId="44015" xr:uid="{108714D7-E9B6-416E-AC77-C8831CF96ADD}"/>
    <cellStyle name="Output 6 5 2 11 2" xfId="44016" xr:uid="{667E8C15-7202-4EE4-ACF8-6AF609F713FF}"/>
    <cellStyle name="Output 6 5 2 11 2 2" xfId="44017" xr:uid="{DDA63407-3DFD-4A9B-BFF3-CC3D95D79731}"/>
    <cellStyle name="Output 6 5 2 11 3" xfId="44018" xr:uid="{4D6DA5D4-3B0F-4A7D-BC36-2D1467092F50}"/>
    <cellStyle name="Output 6 5 2 12" xfId="44019" xr:uid="{DE81F6B7-14BE-4513-8A70-C13507E5BC84}"/>
    <cellStyle name="Output 6 5 2 12 2" xfId="44020" xr:uid="{6A0762B5-B465-44E6-A22D-5FA92133F673}"/>
    <cellStyle name="Output 6 5 2 12 2 2" xfId="44021" xr:uid="{B228FBF6-2F35-4E24-8BBB-AA60B07C5729}"/>
    <cellStyle name="Output 6 5 2 12 3" xfId="44022" xr:uid="{48DD8DF1-AC36-46D7-8575-6ED94D2B58BB}"/>
    <cellStyle name="Output 6 5 2 13" xfId="44023" xr:uid="{EC5D9BD2-0E7B-426B-ABED-AEBE6EA10041}"/>
    <cellStyle name="Output 6 5 2 13 2" xfId="44024" xr:uid="{728C8E51-8564-4524-BBE7-E53B19FE460D}"/>
    <cellStyle name="Output 6 5 2 13 2 2" xfId="44025" xr:uid="{E74693AE-1631-45FD-813D-20CB4288C23B}"/>
    <cellStyle name="Output 6 5 2 13 3" xfId="44026" xr:uid="{73466145-D3AA-4494-A453-9ABFCDE127A3}"/>
    <cellStyle name="Output 6 5 2 14" xfId="44027" xr:uid="{B71B5E7B-59DB-4747-AEB8-452E6C097F98}"/>
    <cellStyle name="Output 6 5 2 14 2" xfId="44028" xr:uid="{61E6DA46-B87A-4D59-A425-1CB5AECDC35E}"/>
    <cellStyle name="Output 6 5 2 14 2 2" xfId="44029" xr:uid="{627E84CF-80D8-4B93-9B79-13B513ABFEFC}"/>
    <cellStyle name="Output 6 5 2 14 3" xfId="44030" xr:uid="{9EE48D53-20B2-423C-8CCA-4F0842227131}"/>
    <cellStyle name="Output 6 5 2 15" xfId="44031" xr:uid="{A1C50541-C792-419E-9AF2-6F2686810471}"/>
    <cellStyle name="Output 6 5 2 15 2" xfId="44032" xr:uid="{113E800D-324F-49E7-9D03-8D5658F64C7B}"/>
    <cellStyle name="Output 6 5 2 15 2 2" xfId="44033" xr:uid="{F27820E3-5C39-4288-9193-89A1C913A571}"/>
    <cellStyle name="Output 6 5 2 15 3" xfId="44034" xr:uid="{82091C1D-E198-4F94-A73C-6A5121C6E2BB}"/>
    <cellStyle name="Output 6 5 2 16" xfId="44035" xr:uid="{49D1A4BA-7A50-45FA-9FF1-222AF5C5D765}"/>
    <cellStyle name="Output 6 5 2 16 2" xfId="44036" xr:uid="{E8FADE30-F454-49BC-9754-A69D6C421751}"/>
    <cellStyle name="Output 6 5 2 16 2 2" xfId="44037" xr:uid="{D6CF106E-1864-47B4-8413-3E4BFC0D9FA3}"/>
    <cellStyle name="Output 6 5 2 16 3" xfId="44038" xr:uid="{5708C741-85D4-4777-98B8-709E8AFA8535}"/>
    <cellStyle name="Output 6 5 2 17" xfId="44039" xr:uid="{EF9DEEEB-12A1-44A8-B404-A7CA74539E31}"/>
    <cellStyle name="Output 6 5 2 17 2" xfId="44040" xr:uid="{1F2C0673-B862-4813-8440-162A555C1098}"/>
    <cellStyle name="Output 6 5 2 17 2 2" xfId="44041" xr:uid="{0ED22ECE-1481-42EF-AD3F-32EAAD90531A}"/>
    <cellStyle name="Output 6 5 2 17 3" xfId="44042" xr:uid="{3D051311-2A10-4830-BE15-6FD15A437ECD}"/>
    <cellStyle name="Output 6 5 2 18" xfId="44043" xr:uid="{7061EDEE-7A27-46AD-864C-212880CB3E47}"/>
    <cellStyle name="Output 6 5 2 18 2" xfId="44044" xr:uid="{F2D55674-A235-444D-962E-CCD1D79B1323}"/>
    <cellStyle name="Output 6 5 2 18 2 2" xfId="44045" xr:uid="{14C65931-F707-431C-8A19-0707D7EE3AAF}"/>
    <cellStyle name="Output 6 5 2 18 3" xfId="44046" xr:uid="{08A1F646-D2BF-4501-9429-8E5114CC96D4}"/>
    <cellStyle name="Output 6 5 2 19" xfId="44047" xr:uid="{60185212-890B-4EB9-89DB-29FD8BACFE51}"/>
    <cellStyle name="Output 6 5 2 19 2" xfId="44048" xr:uid="{E27937D2-DA1A-4ECB-BC5A-E201E8545C25}"/>
    <cellStyle name="Output 6 5 2 19 2 2" xfId="44049" xr:uid="{ED3B1E75-B185-4047-81F3-EE2BA24452AC}"/>
    <cellStyle name="Output 6 5 2 19 3" xfId="44050" xr:uid="{6DD59FA5-EE3F-436E-B0A6-BB300E868CF4}"/>
    <cellStyle name="Output 6 5 2 2" xfId="44051" xr:uid="{D05EADEB-D8BE-4E22-BCD1-2FC65631F6F5}"/>
    <cellStyle name="Output 6 5 2 2 2" xfId="44052" xr:uid="{2A674BDE-B19A-4F78-A0D0-971591FB1826}"/>
    <cellStyle name="Output 6 5 2 2 2 2" xfId="44053" xr:uid="{C2EAFFF7-97B9-4A69-A430-C987F0357C2B}"/>
    <cellStyle name="Output 6 5 2 2 2 3" xfId="44054" xr:uid="{DA042326-3B2B-4C82-A3FB-9D205AE8B12A}"/>
    <cellStyle name="Output 6 5 2 2 3" xfId="44055" xr:uid="{EDA400F0-F263-46F2-98C5-BC0192F06F99}"/>
    <cellStyle name="Output 6 5 2 2 3 2" xfId="44056" xr:uid="{8950E06E-B1AC-46CB-BA5D-075343F78111}"/>
    <cellStyle name="Output 6 5 2 2 4" xfId="44057" xr:uid="{7F67AE8D-C9D6-4338-AC35-B79F009E6DB7}"/>
    <cellStyle name="Output 6 5 2 20" xfId="44058" xr:uid="{958A5DF8-AADE-413E-AEF8-59F98D98788B}"/>
    <cellStyle name="Output 6 5 2 20 2" xfId="44059" xr:uid="{2EF52EDF-BE91-46F8-9698-4DD8286FFC92}"/>
    <cellStyle name="Output 6 5 2 20 2 2" xfId="44060" xr:uid="{F83664D6-BD7D-4F55-A7B1-528E9BF1F107}"/>
    <cellStyle name="Output 6 5 2 20 3" xfId="44061" xr:uid="{08CFF885-0FFD-47A7-8A23-49758A624845}"/>
    <cellStyle name="Output 6 5 2 21" xfId="44062" xr:uid="{C0A26316-49EB-4A13-B70C-044BAD22EDDE}"/>
    <cellStyle name="Output 6 5 2 21 2" xfId="44063" xr:uid="{B5E32EB6-8C76-4185-9659-EEB0D639E0F7}"/>
    <cellStyle name="Output 6 5 2 22" xfId="44064" xr:uid="{0B014E34-77A2-40C3-88C7-0102C2186D8D}"/>
    <cellStyle name="Output 6 5 2 23" xfId="44065" xr:uid="{3A67841A-E7EC-4C28-92C6-11579588FBCB}"/>
    <cellStyle name="Output 6 5 2 3" xfId="44066" xr:uid="{AFEDF847-73DA-425A-835A-D4D02ED24C87}"/>
    <cellStyle name="Output 6 5 2 3 2" xfId="44067" xr:uid="{19AE67BA-C134-4768-8A53-9878F92265FC}"/>
    <cellStyle name="Output 6 5 2 3 2 2" xfId="44068" xr:uid="{9BA9279B-738C-41B4-9972-97E5413965BF}"/>
    <cellStyle name="Output 6 5 2 3 3" xfId="44069" xr:uid="{690045B3-6385-46CE-8E15-0EFE05320E64}"/>
    <cellStyle name="Output 6 5 2 3 4" xfId="44070" xr:uid="{8B0CFFB0-2784-4894-97C0-40F06FBCE6A7}"/>
    <cellStyle name="Output 6 5 2 4" xfId="44071" xr:uid="{4ED7FD6B-5EE3-4FE5-8D96-A744B97E292B}"/>
    <cellStyle name="Output 6 5 2 4 2" xfId="44072" xr:uid="{8D2737B6-89FD-4D6D-AC49-80C0BE254F75}"/>
    <cellStyle name="Output 6 5 2 4 2 2" xfId="44073" xr:uid="{DE1FBAB0-312A-4D21-92BB-0DBCAC9A3737}"/>
    <cellStyle name="Output 6 5 2 4 3" xfId="44074" xr:uid="{7BE6474B-1B15-492F-A197-CAE9FE7C91C6}"/>
    <cellStyle name="Output 6 5 2 4 4" xfId="44075" xr:uid="{289ED7E1-D1F3-4CDA-BA68-3CE0E96D7FD5}"/>
    <cellStyle name="Output 6 5 2 5" xfId="44076" xr:uid="{25EE4DC4-BBA7-42F4-9603-F632FDEAB8D5}"/>
    <cellStyle name="Output 6 5 2 5 2" xfId="44077" xr:uid="{33BCE4EA-ADE4-460D-BFFE-1C4A0A825F0A}"/>
    <cellStyle name="Output 6 5 2 5 2 2" xfId="44078" xr:uid="{0700D3E6-605C-447F-B517-3B8B2107BE1B}"/>
    <cellStyle name="Output 6 5 2 5 3" xfId="44079" xr:uid="{66FB5217-D961-4B3F-BA6C-936456161107}"/>
    <cellStyle name="Output 6 5 2 6" xfId="44080" xr:uid="{FF8830C3-CEBA-4B50-8780-AB8795CAE5EB}"/>
    <cellStyle name="Output 6 5 2 6 2" xfId="44081" xr:uid="{A25CF4C2-A700-4C3D-8B49-E3A76B46775B}"/>
    <cellStyle name="Output 6 5 2 6 2 2" xfId="44082" xr:uid="{7DDC199D-100F-4689-8B01-A0D279EDF502}"/>
    <cellStyle name="Output 6 5 2 6 3" xfId="44083" xr:uid="{079505AA-C1E7-46EC-962A-D331C86A1D91}"/>
    <cellStyle name="Output 6 5 2 7" xfId="44084" xr:uid="{8B4E5321-651F-4CEE-8DEA-AC33C9D5261B}"/>
    <cellStyle name="Output 6 5 2 7 2" xfId="44085" xr:uid="{A9317207-189C-4E31-A6F9-C77410D0E87C}"/>
    <cellStyle name="Output 6 5 2 7 2 2" xfId="44086" xr:uid="{BEA0194A-1C84-43C8-B3C8-917235BC2B4B}"/>
    <cellStyle name="Output 6 5 2 7 3" xfId="44087" xr:uid="{84A490DA-E7D9-433A-9E23-6C4F8801DAC2}"/>
    <cellStyle name="Output 6 5 2 8" xfId="44088" xr:uid="{26A3A89B-51DD-42E4-A188-0960FF56FB24}"/>
    <cellStyle name="Output 6 5 2 8 2" xfId="44089" xr:uid="{D8318BB5-40C6-4A2E-A4AD-E8D6703CB9B9}"/>
    <cellStyle name="Output 6 5 2 8 2 2" xfId="44090" xr:uid="{8906D896-FFEA-478D-85F6-CB77EDF5B3B0}"/>
    <cellStyle name="Output 6 5 2 8 3" xfId="44091" xr:uid="{C23ADBEE-5D05-4ED1-9C3A-9AF0EE1720A5}"/>
    <cellStyle name="Output 6 5 2 9" xfId="44092" xr:uid="{118682BA-8FDE-453E-A8EA-248A5B0AEE13}"/>
    <cellStyle name="Output 6 5 2 9 2" xfId="44093" xr:uid="{42773130-A71E-4F84-B60B-87F8B7C74BCF}"/>
    <cellStyle name="Output 6 5 2 9 2 2" xfId="44094" xr:uid="{7241EC38-FEBF-4AEE-BFDE-4294D04FF64A}"/>
    <cellStyle name="Output 6 5 2 9 3" xfId="44095" xr:uid="{215B705F-3430-4610-83CF-57F705EB8300}"/>
    <cellStyle name="Output 6 5 20" xfId="44096" xr:uid="{2A1A3425-F160-4E24-BC5E-BA93B1058810}"/>
    <cellStyle name="Output 6 5 20 2" xfId="44097" xr:uid="{658DCC50-5BC6-41E2-B056-3E10BFDE29A5}"/>
    <cellStyle name="Output 6 5 20 2 2" xfId="44098" xr:uid="{36FDF5EA-1B44-46BA-B887-A5F3B528FB5F}"/>
    <cellStyle name="Output 6 5 20 3" xfId="44099" xr:uid="{ACF4F251-5084-4D8F-82EB-F567DC966BD1}"/>
    <cellStyle name="Output 6 5 21" xfId="44100" xr:uid="{D63E9FE5-B56B-4939-BD84-864A51F2FCF9}"/>
    <cellStyle name="Output 6 5 21 2" xfId="44101" xr:uid="{637123E1-E5C8-461C-B46D-BAD19089D1B5}"/>
    <cellStyle name="Output 6 5 21 2 2" xfId="44102" xr:uid="{E430A880-73E3-436E-A0D3-BA91F80A5A6E}"/>
    <cellStyle name="Output 6 5 21 3" xfId="44103" xr:uid="{A4FA56B5-04B8-4718-8C85-7B754B263D35}"/>
    <cellStyle name="Output 6 5 22" xfId="44104" xr:uid="{4F205875-FB6D-419C-9BF1-5A306267CA71}"/>
    <cellStyle name="Output 6 5 22 2" xfId="44105" xr:uid="{50DD3505-4F4E-4AF7-817F-0CA186B9B65C}"/>
    <cellStyle name="Output 6 5 23" xfId="44106" xr:uid="{95EB77C2-FB15-4216-9140-3F2F894DDB90}"/>
    <cellStyle name="Output 6 5 24" xfId="44107" xr:uid="{ED8DE166-1D50-401D-A71C-3B001DB53476}"/>
    <cellStyle name="Output 6 5 3" xfId="44108" xr:uid="{9260DEB8-A4AC-41FC-AA31-2E4F89D0354D}"/>
    <cellStyle name="Output 6 5 3 2" xfId="44109" xr:uid="{4A266C0F-3C39-4EF1-9FF3-A8EE0EF2EB20}"/>
    <cellStyle name="Output 6 5 3 2 2" xfId="44110" xr:uid="{3489448B-858D-4BB2-806F-F56CE7BED606}"/>
    <cellStyle name="Output 6 5 3 2 3" xfId="44111" xr:uid="{8EDF32D0-851A-4411-B0B8-040F04412039}"/>
    <cellStyle name="Output 6 5 3 3" xfId="44112" xr:uid="{BC7B4F44-17DE-47B5-A032-0EAE407893D5}"/>
    <cellStyle name="Output 6 5 3 3 2" xfId="44113" xr:uid="{C6F2F6E1-CBB5-4B02-BF33-E1D8DACB239A}"/>
    <cellStyle name="Output 6 5 3 4" xfId="44114" xr:uid="{8728EA76-4430-4EDA-8E47-FF132EEEBCEC}"/>
    <cellStyle name="Output 6 5 4" xfId="44115" xr:uid="{FC53C423-98BB-45DB-A83B-20F39D42D48B}"/>
    <cellStyle name="Output 6 5 4 2" xfId="44116" xr:uid="{2B366FEB-2884-479A-86BC-205B6664D377}"/>
    <cellStyle name="Output 6 5 4 2 2" xfId="44117" xr:uid="{1BE45EAC-67F7-4C2D-9035-490E5F2756FA}"/>
    <cellStyle name="Output 6 5 4 3" xfId="44118" xr:uid="{B6B84BFE-C6EC-45DC-8607-B6ACFD4B7CF4}"/>
    <cellStyle name="Output 6 5 4 4" xfId="44119" xr:uid="{7622D2F6-A387-497D-8E27-3F73B734B8B5}"/>
    <cellStyle name="Output 6 5 5" xfId="44120" xr:uid="{3B6E9D5E-9030-4470-BBED-C89F1FD98F40}"/>
    <cellStyle name="Output 6 5 5 2" xfId="44121" xr:uid="{2FCEAC65-3D6F-4AA3-BB1B-4613BA9777A5}"/>
    <cellStyle name="Output 6 5 5 2 2" xfId="44122" xr:uid="{98C288E2-E590-4C50-AFCB-A46EC2D312EA}"/>
    <cellStyle name="Output 6 5 5 3" xfId="44123" xr:uid="{2DDEA4F2-B588-4E7E-BCC0-1C0DCAF39A8D}"/>
    <cellStyle name="Output 6 5 5 4" xfId="44124" xr:uid="{AA58DCE4-F0AF-403A-93CA-EDC0571744F4}"/>
    <cellStyle name="Output 6 5 6" xfId="44125" xr:uid="{0F446CF6-4BB7-404D-9B5F-4255D3E037A8}"/>
    <cellStyle name="Output 6 5 6 2" xfId="44126" xr:uid="{2DFA47FF-3352-4B11-B0EB-732D22CA6152}"/>
    <cellStyle name="Output 6 5 6 2 2" xfId="44127" xr:uid="{6F37DC55-F13C-4DA5-A70E-3B85A0158BC8}"/>
    <cellStyle name="Output 6 5 6 3" xfId="44128" xr:uid="{312A3385-5A06-45B7-8210-DC66C16F0A26}"/>
    <cellStyle name="Output 6 5 7" xfId="44129" xr:uid="{707A3FF2-D9AE-48F5-90A8-9CF89F3F31EE}"/>
    <cellStyle name="Output 6 5 7 2" xfId="44130" xr:uid="{B5260E4F-0FAA-4346-B0EC-F2DC38B2EC6B}"/>
    <cellStyle name="Output 6 5 7 2 2" xfId="44131" xr:uid="{B8CEEEA2-3075-45B1-A1B4-834368AB667F}"/>
    <cellStyle name="Output 6 5 7 3" xfId="44132" xr:uid="{B68D5B7E-09C6-4C0D-9D44-8630EE64F536}"/>
    <cellStyle name="Output 6 5 8" xfId="44133" xr:uid="{3D42D252-E0AD-4413-8861-53A20126ACC3}"/>
    <cellStyle name="Output 6 5 8 2" xfId="44134" xr:uid="{070E56B8-684C-402B-B777-C63A983CDC2E}"/>
    <cellStyle name="Output 6 5 8 2 2" xfId="44135" xr:uid="{427C83F5-4E7E-4BC9-8D96-D701279C5076}"/>
    <cellStyle name="Output 6 5 8 3" xfId="44136" xr:uid="{7A470C9A-B92E-4D49-A39E-62D3763FD90A}"/>
    <cellStyle name="Output 6 5 9" xfId="44137" xr:uid="{F925A527-2325-4092-96BA-A7EFF4591E03}"/>
    <cellStyle name="Output 6 5 9 2" xfId="44138" xr:uid="{3D0B9DE6-3BAD-4AAB-A30C-E4C73B9039AF}"/>
    <cellStyle name="Output 6 5 9 2 2" xfId="44139" xr:uid="{8CAFBEED-7B96-4356-9A95-C7473424BC41}"/>
    <cellStyle name="Output 6 5 9 3" xfId="44140" xr:uid="{1A8AB2A5-1535-4D3A-8461-517B40E12440}"/>
    <cellStyle name="Output 6 6" xfId="44141" xr:uid="{6EF0AE79-4565-4F8D-8A98-0FE86F696ED0}"/>
    <cellStyle name="Output 6 6 10" xfId="44142" xr:uid="{F053E2DE-7C54-4D47-8455-0E86B9F5B0DE}"/>
    <cellStyle name="Output 6 6 10 2" xfId="44143" xr:uid="{A05F0581-BC83-4A3D-BA5E-EA454857954B}"/>
    <cellStyle name="Output 6 6 10 2 2" xfId="44144" xr:uid="{3312308B-79A9-425B-A335-2336A570C04F}"/>
    <cellStyle name="Output 6 6 10 3" xfId="44145" xr:uid="{6A1682C0-67BF-407E-B417-3461595C5A41}"/>
    <cellStyle name="Output 6 6 11" xfId="44146" xr:uid="{ED24740D-F1C3-4AA0-9BF4-4CD2970720BC}"/>
    <cellStyle name="Output 6 6 11 2" xfId="44147" xr:uid="{0F62ED38-838B-4376-B9BB-92B54C4E4696}"/>
    <cellStyle name="Output 6 6 11 2 2" xfId="44148" xr:uid="{E665109C-5882-480D-B71D-F2C8A6845758}"/>
    <cellStyle name="Output 6 6 11 3" xfId="44149" xr:uid="{48388F0F-91AC-4A40-B3D6-B5DA6D090F1E}"/>
    <cellStyle name="Output 6 6 12" xfId="44150" xr:uid="{82E8476D-CAE7-4454-908E-326BC385ECBD}"/>
    <cellStyle name="Output 6 6 12 2" xfId="44151" xr:uid="{02157A72-E586-498C-B94B-381B05B64F72}"/>
    <cellStyle name="Output 6 6 12 2 2" xfId="44152" xr:uid="{B0E600CC-17A9-4C36-BCC4-21CE6A98D957}"/>
    <cellStyle name="Output 6 6 12 3" xfId="44153" xr:uid="{0CAC7D74-178C-4DA0-B9FE-DDE6F47C0A93}"/>
    <cellStyle name="Output 6 6 13" xfId="44154" xr:uid="{DB1D6297-CEC9-431E-AA84-895E3C06C609}"/>
    <cellStyle name="Output 6 6 13 2" xfId="44155" xr:uid="{94E9B805-B7D0-40F3-9750-0BEDA9DED4D6}"/>
    <cellStyle name="Output 6 6 13 2 2" xfId="44156" xr:uid="{BC0E5EDB-6AB4-409C-87E3-5C23D69AF783}"/>
    <cellStyle name="Output 6 6 13 3" xfId="44157" xr:uid="{BEDF3826-9556-47A3-917D-C9199AB77DE9}"/>
    <cellStyle name="Output 6 6 14" xfId="44158" xr:uid="{1764CCD8-E6DA-4A5A-80A9-F420DA5F738D}"/>
    <cellStyle name="Output 6 6 14 2" xfId="44159" xr:uid="{EC3E05AF-A5AE-402E-8D0F-BA7D1930CB13}"/>
    <cellStyle name="Output 6 6 14 2 2" xfId="44160" xr:uid="{FBE69855-AB11-4448-9721-473CEE3285B4}"/>
    <cellStyle name="Output 6 6 14 3" xfId="44161" xr:uid="{923D53C8-EC1D-453F-922C-6ED0443A659A}"/>
    <cellStyle name="Output 6 6 15" xfId="44162" xr:uid="{63EB79ED-9ACA-47E2-9F6D-E6B09DF4B537}"/>
    <cellStyle name="Output 6 6 15 2" xfId="44163" xr:uid="{155DB2C8-620D-48B2-B568-C74B93FA33CB}"/>
    <cellStyle name="Output 6 6 15 2 2" xfId="44164" xr:uid="{81997E13-3199-436B-9CB4-D6792D551D11}"/>
    <cellStyle name="Output 6 6 15 3" xfId="44165" xr:uid="{652838FD-7F53-490B-A48E-01D050D18F16}"/>
    <cellStyle name="Output 6 6 16" xfId="44166" xr:uid="{79AC6CF5-D5DB-4809-A701-601AE0E0971A}"/>
    <cellStyle name="Output 6 6 16 2" xfId="44167" xr:uid="{461B1D9C-B94B-489C-9D7D-0A97986DEEBE}"/>
    <cellStyle name="Output 6 6 16 2 2" xfId="44168" xr:uid="{DFF80E7D-85E0-4AA6-8EB0-D36A9F00DF9E}"/>
    <cellStyle name="Output 6 6 16 3" xfId="44169" xr:uid="{A9224F51-1309-4EC0-9EE5-724F9F119472}"/>
    <cellStyle name="Output 6 6 17" xfId="44170" xr:uid="{0CC56DD7-9775-43E3-8BF0-D299C6E53837}"/>
    <cellStyle name="Output 6 6 17 2" xfId="44171" xr:uid="{E0020D7B-42B1-4A46-AACD-589C48DEF4E0}"/>
    <cellStyle name="Output 6 6 17 2 2" xfId="44172" xr:uid="{F7538174-846E-4080-9F8E-21489545AA13}"/>
    <cellStyle name="Output 6 6 17 3" xfId="44173" xr:uid="{3E39F9D8-98AD-4FB7-93B2-F0A3D0966E36}"/>
    <cellStyle name="Output 6 6 18" xfId="44174" xr:uid="{16FE0F3B-3018-47E6-A5A9-F0EC7AA2230E}"/>
    <cellStyle name="Output 6 6 18 2" xfId="44175" xr:uid="{99DE4D98-3A4C-4640-84A8-95A5E7446B49}"/>
    <cellStyle name="Output 6 6 18 2 2" xfId="44176" xr:uid="{0ED04AA8-5584-429D-998B-EBAFBBE23723}"/>
    <cellStyle name="Output 6 6 18 3" xfId="44177" xr:uid="{68A336F4-2BED-4560-994B-36DE1471BA6F}"/>
    <cellStyle name="Output 6 6 19" xfId="44178" xr:uid="{E83D6DE5-70BF-4C89-89B1-A9FB13D64CE9}"/>
    <cellStyle name="Output 6 6 19 2" xfId="44179" xr:uid="{E3C91D52-4AEB-4D96-A33F-3E4CAC6BB9E7}"/>
    <cellStyle name="Output 6 6 19 2 2" xfId="44180" xr:uid="{C2F948BE-E07E-4381-8E83-2334425E3334}"/>
    <cellStyle name="Output 6 6 19 3" xfId="44181" xr:uid="{776B0165-26FD-4815-925A-1FC95F932364}"/>
    <cellStyle name="Output 6 6 2" xfId="44182" xr:uid="{D897FA26-6583-4797-AB52-0EE1ADE7E589}"/>
    <cellStyle name="Output 6 6 2 2" xfId="44183" xr:uid="{0FB5C804-FE3B-4A27-956B-764853597A31}"/>
    <cellStyle name="Output 6 6 2 2 2" xfId="44184" xr:uid="{23B04C00-D272-45B5-ACE6-F67088A04594}"/>
    <cellStyle name="Output 6 6 2 2 3" xfId="44185" xr:uid="{5EF6D8EB-C2C9-4667-9F69-1EE8732E29B8}"/>
    <cellStyle name="Output 6 6 2 3" xfId="44186" xr:uid="{556D5893-180D-4037-A972-E7DE36AF9F42}"/>
    <cellStyle name="Output 6 6 2 3 2" xfId="44187" xr:uid="{6627C906-EBCE-461C-AE8C-081531CFC7B0}"/>
    <cellStyle name="Output 6 6 2 4" xfId="44188" xr:uid="{2713AEE5-1893-40B6-B9CD-04127CB1E7B8}"/>
    <cellStyle name="Output 6 6 20" xfId="44189" xr:uid="{B090A7E5-0E95-452B-9001-601C96BE416E}"/>
    <cellStyle name="Output 6 6 20 2" xfId="44190" xr:uid="{F708F8D1-1BEE-454F-8419-0B0C6182EE19}"/>
    <cellStyle name="Output 6 6 20 2 2" xfId="44191" xr:uid="{5B30FED8-8151-4B82-B0E8-BE1E664B52C7}"/>
    <cellStyle name="Output 6 6 20 3" xfId="44192" xr:uid="{57757B38-F8C4-451C-B055-9B5938DD71E7}"/>
    <cellStyle name="Output 6 6 21" xfId="44193" xr:uid="{C7598E34-4A00-4AAB-9DED-AF401E77E673}"/>
    <cellStyle name="Output 6 6 21 2" xfId="44194" xr:uid="{8EA04712-12DA-4E8F-A784-5E2F0FBF2A81}"/>
    <cellStyle name="Output 6 6 22" xfId="44195" xr:uid="{536D82B5-E083-45ED-B6FB-C25ABD50816A}"/>
    <cellStyle name="Output 6 6 23" xfId="44196" xr:uid="{145ADDE1-9B2A-43BA-B464-668698DE95DA}"/>
    <cellStyle name="Output 6 6 3" xfId="44197" xr:uid="{542F9CBC-4180-49D0-87D1-38AABD1DF886}"/>
    <cellStyle name="Output 6 6 3 2" xfId="44198" xr:uid="{FFAAA65E-03A3-484C-9A2B-C13ACD037134}"/>
    <cellStyle name="Output 6 6 3 2 2" xfId="44199" xr:uid="{2734BA96-C084-4EDF-8176-FC0FD47B0323}"/>
    <cellStyle name="Output 6 6 3 3" xfId="44200" xr:uid="{F5AF4F64-0F00-41C0-83E4-1053531DB922}"/>
    <cellStyle name="Output 6 6 3 4" xfId="44201" xr:uid="{FD3D7369-59D8-45C8-9D0C-170372AB8FD8}"/>
    <cellStyle name="Output 6 6 4" xfId="44202" xr:uid="{F1BE187D-D133-4E4E-B61C-533549635D99}"/>
    <cellStyle name="Output 6 6 4 2" xfId="44203" xr:uid="{14A24D2B-668D-4559-9DFA-AD71E18ACCC7}"/>
    <cellStyle name="Output 6 6 4 2 2" xfId="44204" xr:uid="{457196F2-B1E8-4A1F-A74F-210937C116BB}"/>
    <cellStyle name="Output 6 6 4 3" xfId="44205" xr:uid="{BD728CA7-6A26-4FB0-A41B-11D31948124B}"/>
    <cellStyle name="Output 6 6 4 4" xfId="44206" xr:uid="{7890C1F9-2E61-4911-920F-2EDA4C9D7FE3}"/>
    <cellStyle name="Output 6 6 5" xfId="44207" xr:uid="{0834B613-11F7-4A94-A511-D2A3515A252D}"/>
    <cellStyle name="Output 6 6 5 2" xfId="44208" xr:uid="{AEF78DDA-6A25-405C-ACE6-E989131946D2}"/>
    <cellStyle name="Output 6 6 5 2 2" xfId="44209" xr:uid="{AFE14C7E-45D2-48D9-A3BD-7268FE907065}"/>
    <cellStyle name="Output 6 6 5 3" xfId="44210" xr:uid="{4E2FE584-FA9E-43BB-BE2A-F424A4D7844D}"/>
    <cellStyle name="Output 6 6 6" xfId="44211" xr:uid="{4CFC4C00-E65C-4FF8-8B3F-C8768FB36565}"/>
    <cellStyle name="Output 6 6 6 2" xfId="44212" xr:uid="{E7A25633-DA70-4223-8FD1-63BACE07C60B}"/>
    <cellStyle name="Output 6 6 6 2 2" xfId="44213" xr:uid="{139AFD64-CCA8-4635-881D-819C29CDC3D0}"/>
    <cellStyle name="Output 6 6 6 3" xfId="44214" xr:uid="{8662CA42-5EB6-4F38-93D4-4014DDD3B332}"/>
    <cellStyle name="Output 6 6 7" xfId="44215" xr:uid="{FAFB0706-27C0-4885-A893-1DA0C24E3EBC}"/>
    <cellStyle name="Output 6 6 7 2" xfId="44216" xr:uid="{78E40D47-8C3F-45B6-A89B-3602B24FEAFB}"/>
    <cellStyle name="Output 6 6 7 2 2" xfId="44217" xr:uid="{5669CB61-ADC3-4E3F-BC2D-4F65B4AA323C}"/>
    <cellStyle name="Output 6 6 7 3" xfId="44218" xr:uid="{3A1E8B3F-6ED4-4C5A-A9F1-E538D9BD0C32}"/>
    <cellStyle name="Output 6 6 8" xfId="44219" xr:uid="{9CC7563D-1EE5-4B8D-B66A-BEC7F87CA788}"/>
    <cellStyle name="Output 6 6 8 2" xfId="44220" xr:uid="{FB8F4371-7F2D-4505-ABCE-DE0B1E73D2ED}"/>
    <cellStyle name="Output 6 6 8 2 2" xfId="44221" xr:uid="{7DCB6417-789C-47F1-ABEE-55E0D04DB4A6}"/>
    <cellStyle name="Output 6 6 8 3" xfId="44222" xr:uid="{3D99CB42-3675-48A2-8651-916BAC4CB78A}"/>
    <cellStyle name="Output 6 6 9" xfId="44223" xr:uid="{D8C0C96B-E954-421D-94EC-2A26DD17E270}"/>
    <cellStyle name="Output 6 6 9 2" xfId="44224" xr:uid="{23B70E9F-D8E5-4394-B88A-0C3BDB043A57}"/>
    <cellStyle name="Output 6 6 9 2 2" xfId="44225" xr:uid="{DE45FCB5-FF4D-4F44-A77F-CF4A0F9BF453}"/>
    <cellStyle name="Output 6 6 9 3" xfId="44226" xr:uid="{D5FF3330-719E-4A72-84F9-8DA6FB6063F4}"/>
    <cellStyle name="Output 6 7" xfId="44227" xr:uid="{1E628ADA-3FB3-448A-8964-EE088DCA12FA}"/>
    <cellStyle name="Output 6 7 2" xfId="44228" xr:uid="{FABB922F-CE0D-4EB7-890F-DAD47BD97C34}"/>
    <cellStyle name="Output 6 7 2 2" xfId="44229" xr:uid="{3A5AA2BF-1643-4989-AC44-B46864A01417}"/>
    <cellStyle name="Output 6 7 2 3" xfId="44230" xr:uid="{84C6BB85-26AE-4CB1-B9FD-7C1DC12F7425}"/>
    <cellStyle name="Output 6 7 3" xfId="44231" xr:uid="{0D9B794A-AB27-4EB8-ADD8-55AD0F14BC3B}"/>
    <cellStyle name="Output 6 7 3 2" xfId="44232" xr:uid="{5D8D2043-534B-45C7-BA5C-4D3D8021DDA4}"/>
    <cellStyle name="Output 6 7 4" xfId="44233" xr:uid="{B7156205-7BEC-4641-B0FD-A6DEC8F12406}"/>
    <cellStyle name="Output 6 8" xfId="44234" xr:uid="{28E86E74-9AC7-499A-83AB-7700E0E04A3B}"/>
    <cellStyle name="Output 6 8 2" xfId="44235" xr:uid="{C4B9BA5E-CB8B-414F-8E04-86D386B7DBF2}"/>
    <cellStyle name="Output 6 8 2 2" xfId="44236" xr:uid="{07473B2C-03FC-49EA-9103-07F1BD66EAA0}"/>
    <cellStyle name="Output 6 8 2 3" xfId="44237" xr:uid="{20F11AA7-45AD-448A-85D1-375F9AA83C0A}"/>
    <cellStyle name="Output 6 8 3" xfId="44238" xr:uid="{59C4BC98-944C-4846-9D77-60A7B2989FCA}"/>
    <cellStyle name="Output 6 8 4" xfId="44239" xr:uid="{FEBE87C3-5B68-440B-9722-107B9B05F305}"/>
    <cellStyle name="Output 6 9" xfId="44240" xr:uid="{EDC9D22F-EF4D-4FD3-AF15-3D7028ED1263}"/>
    <cellStyle name="Output 6 9 2" xfId="44241" xr:uid="{77A145E6-EC11-4B3C-B74F-F79BA6E9A8D7}"/>
    <cellStyle name="Output 6 9 2 2" xfId="44242" xr:uid="{5405CCB5-7DE4-4BAC-8788-BB57770979EB}"/>
    <cellStyle name="Output 6 9 3" xfId="44243" xr:uid="{5CD135ED-FFA9-4D4B-A088-3FBF33884CCB}"/>
    <cellStyle name="Output 6 9 4" xfId="44244" xr:uid="{EF35AAC2-83E1-4B9D-A9C6-0DCBFD9A8B9F}"/>
    <cellStyle name="Output 7" xfId="44245" xr:uid="{B19777D2-8D87-43C5-AB86-43D661386F34}"/>
    <cellStyle name="Output 8" xfId="44246" xr:uid="{C424FF38-6C3B-41C1-8F1A-132EA3506DFD}"/>
    <cellStyle name="Output Amounts" xfId="362" xr:uid="{E3314920-8C26-45D8-8239-EAECE97DB6CF}"/>
    <cellStyle name="Output Column Headings" xfId="363" xr:uid="{A8BD4ACD-3738-4C6F-87B5-5CFB9E725FE4}"/>
    <cellStyle name="Output Line Items" xfId="364" xr:uid="{04040699-CDC2-4E82-8207-162340E0FF1E}"/>
    <cellStyle name="Output Report Heading" xfId="365" xr:uid="{6195BD58-193E-4767-B191-8C8F28C754C9}"/>
    <cellStyle name="Output Report Title" xfId="366" xr:uid="{FC995ED1-974E-4736-94C7-E9D4C564B365}"/>
    <cellStyle name="P" xfId="367" xr:uid="{81D36B60-A2D3-48E1-BD03-32664B5FBA7E}"/>
    <cellStyle name="P 2" xfId="368" xr:uid="{846A5019-F54E-4E44-B753-6789D2867E9D}"/>
    <cellStyle name="P 3" xfId="44247" xr:uid="{7F58D347-8556-4B4A-B3FB-72E8EEDD6ABC}"/>
    <cellStyle name="P 4" xfId="44248" xr:uid="{90379763-1FF2-4710-9C9B-B721D04A5B5C}"/>
    <cellStyle name="Page Number" xfId="44249" xr:uid="{4F488166-5FA1-430A-9884-5660422524D9}"/>
    <cellStyle name="Percent [0]" xfId="44250" xr:uid="{91436684-7ADD-4FFF-AAFF-6B5A15A864E7}"/>
    <cellStyle name="Percent [2]" xfId="369" xr:uid="{B9171D52-1D73-4767-A69A-18AEB5D1ACB2}"/>
    <cellStyle name="Percent +/-" xfId="44251" xr:uid="{6A401314-80E8-482C-88B2-D91FEB6DB688}"/>
    <cellStyle name="Percent 10" xfId="370" xr:uid="{EF962157-E08A-4D4F-A890-F2486AF3C34B}"/>
    <cellStyle name="Percent 10 2" xfId="44252" xr:uid="{3C77F97C-D844-47EF-8EA2-C106032533A6}"/>
    <cellStyle name="Percent 10 3" xfId="44253" xr:uid="{ABF4DCC6-76D8-4D32-9AA7-E9FF43A19DD3}"/>
    <cellStyle name="Percent 10 4" xfId="44254" xr:uid="{B5962804-A595-45EC-9DB5-928F00A85C03}"/>
    <cellStyle name="Percent 10 5" xfId="44255" xr:uid="{5E1BCAC2-5712-40AE-8DB1-149F6B8B6980}"/>
    <cellStyle name="Percent 11" xfId="371" xr:uid="{2A78833F-59A7-400C-8C71-5E05BD3E5BCB}"/>
    <cellStyle name="Percent 11 2" xfId="44256" xr:uid="{32347543-9BFA-4F4F-8F2B-8AE74F7A4407}"/>
    <cellStyle name="Percent 11 3" xfId="44257" xr:uid="{EDFAD9A3-DFC6-46E8-8D75-8D3D46A09495}"/>
    <cellStyle name="Percent 11 4" xfId="44258" xr:uid="{E3C850DF-9CA9-4569-A7DE-0E6606E73795}"/>
    <cellStyle name="Percent 12" xfId="372" xr:uid="{C5260BFC-719C-4023-9E19-973F5960F619}"/>
    <cellStyle name="Percent 12 2" xfId="44259" xr:uid="{6FE21434-993F-4B91-BFC0-4E9A784CE590}"/>
    <cellStyle name="Percent 12 3" xfId="44260" xr:uid="{2B284127-1696-459A-BA2E-448060EEFD36}"/>
    <cellStyle name="Percent 12 4" xfId="44261" xr:uid="{5014BDD6-32B1-44EA-BBB2-5888133D872E}"/>
    <cellStyle name="Percent 128" xfId="44262" xr:uid="{F9576EF3-C1F0-4627-B2FD-85D5DEB16692}"/>
    <cellStyle name="Percent 13" xfId="373" xr:uid="{8E1C724C-1F0E-4770-AD52-1B6A40656FEF}"/>
    <cellStyle name="Percent 13 2" xfId="44263" xr:uid="{3342B99C-4F2F-42CD-B7A1-45DDD47E448D}"/>
    <cellStyle name="Percent 13 3" xfId="44264" xr:uid="{CAC1A79F-3D09-4E10-A080-BD340F7F4CAD}"/>
    <cellStyle name="Percent 13 4" xfId="44265" xr:uid="{FAE0EAFD-30B2-422D-A9BE-7EB4258259EC}"/>
    <cellStyle name="Percent 14" xfId="374" xr:uid="{696BDA6B-62C2-4DCF-898B-1F9F4D163E16}"/>
    <cellStyle name="Percent 14 2" xfId="44266" xr:uid="{9486B5CD-A049-4B1A-82DE-97C6953E6B7F}"/>
    <cellStyle name="Percent 14 3" xfId="44267" xr:uid="{5D198B3B-097D-4394-B062-885512A33195}"/>
    <cellStyle name="Percent 14 4" xfId="44268" xr:uid="{66A25C5F-05D3-4E9A-A70F-2CB154E4F6FC}"/>
    <cellStyle name="Percent 15" xfId="44269" xr:uid="{6C45738B-394B-4BBF-A399-4343DD6777EA}"/>
    <cellStyle name="Percent 15 2" xfId="44270" xr:uid="{B6579693-F7B6-418D-A2A5-5358F933BC8A}"/>
    <cellStyle name="Percent 16" xfId="44271" xr:uid="{10B8A575-1874-4561-A3EF-C28E9C06BEB2}"/>
    <cellStyle name="Percent 17" xfId="44272" xr:uid="{1FCDFE26-4C9E-4CEB-876F-8F7328A749A2}"/>
    <cellStyle name="Percent 18" xfId="44273" xr:uid="{952516CE-03AC-49F8-AC4B-1F9850FCA732}"/>
    <cellStyle name="Percent 19" xfId="44274" xr:uid="{BE6E9343-5B35-4B7D-84D8-52481D53C8DC}"/>
    <cellStyle name="Percent 19 2" xfId="44275" xr:uid="{E13E4AA5-59E6-414B-A2EB-D412815F2A5B}"/>
    <cellStyle name="Percent 2" xfId="375" xr:uid="{FC5E1DCE-C044-4F7C-B932-CD13B82B0980}"/>
    <cellStyle name="Percent 2 2" xfId="376" xr:uid="{71B3A624-8A33-4AE4-94FE-672B53351FE8}"/>
    <cellStyle name="Percent 2 2 2" xfId="44276" xr:uid="{59C9F9BC-03E4-4717-A909-C1C94F692B17}"/>
    <cellStyle name="Percent 2 3" xfId="44277" xr:uid="{D588CBAF-627F-4D76-B35A-E9D4B2A3B311}"/>
    <cellStyle name="Percent 2 3 2" xfId="44278" xr:uid="{84DF6CC4-EF89-45DA-BF1B-1C4CF3B874BD}"/>
    <cellStyle name="Percent 2 4" xfId="44279" xr:uid="{C973CDCD-8479-4374-80CC-06F185E9E332}"/>
    <cellStyle name="Percent 2 5" xfId="44280" xr:uid="{99753A7E-B49E-4777-A2E2-584FC4CAF9FD}"/>
    <cellStyle name="Percent 2 6" xfId="44281" xr:uid="{996D9D0C-B69B-44DD-A773-19E2682EDD3B}"/>
    <cellStyle name="Percent 2 7" xfId="44282" xr:uid="{5098D0C1-8880-4BC2-9117-385E5974FDC1}"/>
    <cellStyle name="Percent 20" xfId="44283" xr:uid="{C4C8F1A9-A89E-4A48-A344-A98E9D936DB9}"/>
    <cellStyle name="Percent 21" xfId="44284" xr:uid="{81D16164-7B2F-4634-8779-572F68EF1D6B}"/>
    <cellStyle name="Percent 22" xfId="44285" xr:uid="{F91F0EB9-EDA1-4FF7-B4C4-183D7927C32B}"/>
    <cellStyle name="Percent 23" xfId="44286" xr:uid="{6BE3717C-619C-47D8-9CD2-B153EF93D610}"/>
    <cellStyle name="Percent 24" xfId="44287" xr:uid="{9C964BEC-D0D9-4485-B1F4-DB53458826EC}"/>
    <cellStyle name="Percent 25" xfId="44288" xr:uid="{35EC3BB0-F5CB-4859-8CE6-1A7F6CECD29D}"/>
    <cellStyle name="Percent 26" xfId="44289" xr:uid="{78CD91E9-D1C1-4D0D-B42E-3F892C246305}"/>
    <cellStyle name="Percent 27" xfId="44290" xr:uid="{310E47E7-B170-4C2C-A7D3-DC19C4F49560}"/>
    <cellStyle name="Percent 28" xfId="44291" xr:uid="{194E2564-20AD-4AE9-877C-CA6D64D88016}"/>
    <cellStyle name="Percent 29" xfId="44292" xr:uid="{08A9ACC1-389D-4952-BCD5-AC24D8485000}"/>
    <cellStyle name="Percent 3" xfId="377" xr:uid="{AAF1936F-5F76-4AF7-AA2C-F9D2158B2C64}"/>
    <cellStyle name="Percent 3 2" xfId="378" xr:uid="{3DC61DE8-8E46-4138-865C-AFE4E4EEE714}"/>
    <cellStyle name="Percent 3 2 2" xfId="44293" xr:uid="{70311CC9-1783-448C-920D-248EE91EC005}"/>
    <cellStyle name="Percent 3 2 3" xfId="44294" xr:uid="{77AA8B0A-DC76-4BCF-A18C-570B3019056F}"/>
    <cellStyle name="Percent 3 2 3 2" xfId="44295" xr:uid="{649978B9-4396-4001-8DDD-3232CB33438D}"/>
    <cellStyle name="Percent 3 2 4" xfId="44296" xr:uid="{F4DBFC8F-5C9A-46AB-8DAA-201112221697}"/>
    <cellStyle name="Percent 3 3" xfId="44297" xr:uid="{5AFCBD06-214F-40B6-8AD5-B9EB325A7E85}"/>
    <cellStyle name="Percent 3 3 2" xfId="44298" xr:uid="{0ADEC636-F92F-4D05-9802-0D86909FF4A3}"/>
    <cellStyle name="Percent 3 3 3" xfId="44299" xr:uid="{209CA0E9-1D95-4D33-BC70-81BC64FC44F4}"/>
    <cellStyle name="Percent 3 4" xfId="44300" xr:uid="{05184CB0-10DB-4A6D-AB85-91B3D7BE07A2}"/>
    <cellStyle name="Percent 3 4 2" xfId="44301" xr:uid="{2358F287-69E3-4A30-8931-98A394BC06E3}"/>
    <cellStyle name="Percent 3 5" xfId="44302" xr:uid="{A101A463-9EDF-4176-B753-3E4D0C0D68C5}"/>
    <cellStyle name="Percent 3 5 2" xfId="44303" xr:uid="{125A5569-2387-4489-AD10-A7911E9134C6}"/>
    <cellStyle name="Percent 3 6" xfId="44304" xr:uid="{77626D36-0C03-42CC-95B6-BEBD02BAB542}"/>
    <cellStyle name="Percent 3 7" xfId="44305" xr:uid="{DA5E88B4-81B2-4105-BD0C-56C179C34F61}"/>
    <cellStyle name="Percent 3 8" xfId="44306" xr:uid="{E5DEA68C-BBEE-4EF1-A4EA-5E05F3800FD4}"/>
    <cellStyle name="Percent 3 9" xfId="44307" xr:uid="{14691242-EFE6-46C2-8317-8ADC89ABAE13}"/>
    <cellStyle name="Percent 30" xfId="44308" xr:uid="{0D3120A6-D4F0-4B7E-B69A-053E58C3AEBA}"/>
    <cellStyle name="Percent 31" xfId="44309" xr:uid="{CD2A192D-FF40-4B2B-A5F2-B77253DF7B6E}"/>
    <cellStyle name="Percent 4" xfId="379" xr:uid="{B8114845-57EF-43A0-9344-3B2EBD723CBB}"/>
    <cellStyle name="Percent 4 2" xfId="380" xr:uid="{0BB3892C-9EE3-4560-8B6B-D07BE4B88D06}"/>
    <cellStyle name="Percent 4 3" xfId="44310" xr:uid="{7EACC916-96B6-4077-8861-C07D28723580}"/>
    <cellStyle name="Percent 5" xfId="381" xr:uid="{A996F83B-160C-4B1F-A50F-A466D02EDB18}"/>
    <cellStyle name="Percent 6" xfId="382" xr:uid="{B0CC2CE5-1D77-4963-A95E-8BC0CB11D94E}"/>
    <cellStyle name="Percent 6 2" xfId="44311" xr:uid="{7A32F4C5-9431-4C9F-9033-F84FF773D0B2}"/>
    <cellStyle name="Percent 6 2 2" xfId="44312" xr:uid="{FEC07760-D6CF-4B96-8D6D-854FEC0D635B}"/>
    <cellStyle name="Percent 7" xfId="383" xr:uid="{C0366ABA-3B92-430B-9DAE-CD0C112A9E73}"/>
    <cellStyle name="Percent 7 2" xfId="44313" xr:uid="{465D36A0-5247-4C0B-8818-B4C891084C7E}"/>
    <cellStyle name="Percent 8" xfId="384" xr:uid="{5402FE25-A95C-4F36-8057-7B0B55414510}"/>
    <cellStyle name="Percent 9" xfId="385" xr:uid="{A9C96D3A-F8CB-4B9C-9E6D-F470A9DD229D}"/>
    <cellStyle name="Percent*" xfId="44314" xr:uid="{2065B6C5-026D-4825-B5DF-26423A6DDE6E}"/>
    <cellStyle name="Percent.0" xfId="44315" xr:uid="{8E7172E8-5266-434F-B009-0BA62DEEC0F7}"/>
    <cellStyle name="Percent.00" xfId="44316" xr:uid="{E9340D5A-7811-445E-992A-0D5AD74154F5}"/>
    <cellStyle name="Plain" xfId="44317" xr:uid="{96126CC6-F4C1-455E-8E6E-69C1796F6CAE}"/>
    <cellStyle name="Price" xfId="44318" xr:uid="{6C2462F5-7017-4E3B-B4D3-4E7266B6C87F}"/>
    <cellStyle name="ProductClass" xfId="44319" xr:uid="{CEE8F791-980D-4F9E-B39B-E76E0C06669A}"/>
    <cellStyle name="ProductType" xfId="44320" xr:uid="{8F016676-536F-4049-9B3E-2750D5684B55}"/>
    <cellStyle name="provisional PN158/97" xfId="44321" xr:uid="{40E3E794-FBC2-4AF3-B982-8754852DFF81}"/>
    <cellStyle name="QvB" xfId="44322" xr:uid="{4DDB47C4-9661-4E96-8B92-160891727846}"/>
    <cellStyle name="RebateValue" xfId="44323" xr:uid="{F173C93C-2506-4775-9DE1-D90404FDB49F}"/>
    <cellStyle name="Refdb standard" xfId="386" xr:uid="{E3CCFEB9-6672-455E-8188-0428A65041D2}"/>
    <cellStyle name="ReportData" xfId="387" xr:uid="{63386022-E2FF-4DB2-8E9D-B054052ADB63}"/>
    <cellStyle name="ReportElements" xfId="388" xr:uid="{928FE377-DC86-4FAD-B434-5698E540542E}"/>
    <cellStyle name="ReportHeader" xfId="389" xr:uid="{901E5752-1083-477C-8586-CD1554EE5F49}"/>
    <cellStyle name="ReportHeader 2" xfId="44324" xr:uid="{E7966957-A0BA-481E-8C8E-D127D616181E}"/>
    <cellStyle name="ReportHeader 3" xfId="44325" xr:uid="{673D37FB-D82E-49B4-A9B2-980C80A5C4A6}"/>
    <cellStyle name="ResellerType" xfId="44326" xr:uid="{51FD5FC8-EDC5-4E03-B145-F028CDEFFEDC}"/>
    <cellStyle name="ro1" xfId="44327" xr:uid="{B0A2475C-A2FE-45F6-82E7-086AE2A3239E}"/>
    <cellStyle name="Row_CategoryHeadings" xfId="44328" xr:uid="{CDEA76B4-7C7B-4999-A85C-24548FD327ED}"/>
    <cellStyle name="Rowcount" xfId="44329" xr:uid="{D8546296-B2B2-411C-9760-F76A0A73E62F}"/>
    <cellStyle name="Sample" xfId="44330" xr:uid="{0969E174-08B5-4817-B0E9-45209815BC10}"/>
    <cellStyle name="SAPBEXaggData" xfId="390" xr:uid="{4D3AB72C-5782-452A-BA78-3D694094D51D}"/>
    <cellStyle name="SAPBEXaggData 2" xfId="44331" xr:uid="{B232F730-5561-4391-A909-DEF4966C0EA5}"/>
    <cellStyle name="SAPBEXaggData 3" xfId="44332" xr:uid="{3C4DFA1F-4A16-46CE-80EC-93D0F9BB8EB4}"/>
    <cellStyle name="SAPBEXaggDataEmph" xfId="391" xr:uid="{A955C467-386A-4E42-801C-91741FDED31C}"/>
    <cellStyle name="SAPBEXaggDataEmph 2" xfId="44333" xr:uid="{900AB6DB-F5B2-4104-AA53-C266FDCAEBDB}"/>
    <cellStyle name="SAPBEXaggDataEmph 3" xfId="44334" xr:uid="{649575E9-F776-474D-BCE7-457D0D3B1615}"/>
    <cellStyle name="SAPBEXaggItem" xfId="392" xr:uid="{DF22E936-13B3-4511-BCBB-4B2E797FB996}"/>
    <cellStyle name="SAPBEXaggItem 2" xfId="44335" xr:uid="{26F85883-2D51-4D86-850B-0ED27B1FBCB8}"/>
    <cellStyle name="SAPBEXaggItem 3" xfId="44336" xr:uid="{C93F8ACE-A97B-45CC-82D1-9AAFC4ED7550}"/>
    <cellStyle name="SAPBEXaggItemX" xfId="393" xr:uid="{12DF795B-1EBC-429D-8CB3-C635069AEDEB}"/>
    <cellStyle name="SAPBEXaggItemX 2" xfId="44337" xr:uid="{CDA41035-1A9C-4CCB-8837-5C75290D494A}"/>
    <cellStyle name="SAPBEXaggItemX 3" xfId="44338" xr:uid="{74450DA6-92D9-40F7-9C16-72D454F27C60}"/>
    <cellStyle name="SAPBEXchaText" xfId="394" xr:uid="{7175C990-63A4-49D5-B4DA-B047C0150C3C}"/>
    <cellStyle name="SAPBEXchaText 2" xfId="44339" xr:uid="{9AB2BA8E-537F-4A25-80A4-66BB8376288E}"/>
    <cellStyle name="SAPBEXchaText 3" xfId="44340" xr:uid="{5EEAB313-5715-4DEB-BAD9-42BAB2B63835}"/>
    <cellStyle name="SAPBEXexcBad7" xfId="395" xr:uid="{21AB6AF3-97A8-474A-983E-4E7BCC8BB735}"/>
    <cellStyle name="SAPBEXexcBad7 2" xfId="44341" xr:uid="{AB506B09-3E60-4CA0-A5E7-73ECAEA05EB3}"/>
    <cellStyle name="SAPBEXexcBad7 3" xfId="44342" xr:uid="{15495CDA-C3B5-4982-A058-A66A6E5F36EC}"/>
    <cellStyle name="SAPBEXexcBad8" xfId="396" xr:uid="{B2F90CF0-CAD9-40D3-8199-A2EABEEB0444}"/>
    <cellStyle name="SAPBEXexcBad8 2" xfId="44343" xr:uid="{5B79A258-E5C5-4805-B3FF-6AED0D7C162B}"/>
    <cellStyle name="SAPBEXexcBad8 3" xfId="44344" xr:uid="{77873A03-3B5D-48C6-892C-2481A7FCF60F}"/>
    <cellStyle name="SAPBEXexcBad9" xfId="397" xr:uid="{EA6B18E6-356E-43C7-9521-6FECB231770C}"/>
    <cellStyle name="SAPBEXexcBad9 2" xfId="44345" xr:uid="{14299108-6B36-4A27-A1DF-0C3A1F41C879}"/>
    <cellStyle name="SAPBEXexcBad9 3" xfId="44346" xr:uid="{079DCE11-7F46-4CED-8D93-3D54F52CD5FC}"/>
    <cellStyle name="SAPBEXexcCritical4" xfId="398" xr:uid="{521D8FB8-68FD-49CF-89EB-BF637A6A89F9}"/>
    <cellStyle name="SAPBEXexcCritical4 2" xfId="44347" xr:uid="{FE4215B8-6AE1-4F8B-BE7B-73F714685B5B}"/>
    <cellStyle name="SAPBEXexcCritical4 3" xfId="44348" xr:uid="{983A1791-C6BA-43ED-88A0-17F94CDA429E}"/>
    <cellStyle name="SAPBEXexcCritical5" xfId="399" xr:uid="{BB4B34B7-1261-448F-BBB5-2ABB52AA23B4}"/>
    <cellStyle name="SAPBEXexcCritical5 2" xfId="44349" xr:uid="{A5AB26CD-14F8-4D88-996C-36010A968C43}"/>
    <cellStyle name="SAPBEXexcCritical5 3" xfId="44350" xr:uid="{B209B339-F5AA-4B41-AF49-B47777B5B583}"/>
    <cellStyle name="SAPBEXexcCritical6" xfId="400" xr:uid="{9388A606-79FE-4FED-BB4D-EC2E2EC96050}"/>
    <cellStyle name="SAPBEXexcCritical6 2" xfId="44351" xr:uid="{93D382C7-FAEA-4F90-8425-38A3BC270E2A}"/>
    <cellStyle name="SAPBEXexcCritical6 3" xfId="44352" xr:uid="{86737171-A3BA-4EE8-8ED4-D02FC31394B5}"/>
    <cellStyle name="SAPBEXexcGood1" xfId="401" xr:uid="{724F0FEC-EB44-4871-8857-8EFB89DB3FD2}"/>
    <cellStyle name="SAPBEXexcGood1 2" xfId="44353" xr:uid="{E2EE23C1-1F7A-4DDD-87FE-1675FFA3DB69}"/>
    <cellStyle name="SAPBEXexcGood1 3" xfId="44354" xr:uid="{3ED80265-6B72-4114-A66A-A4F514A83422}"/>
    <cellStyle name="SAPBEXexcGood2" xfId="402" xr:uid="{9D374EAA-08C1-493B-8510-F0D3385D7836}"/>
    <cellStyle name="SAPBEXexcGood2 2" xfId="44355" xr:uid="{1DB5DF6E-B79E-4581-B010-6095EA5BA39E}"/>
    <cellStyle name="SAPBEXexcGood2 3" xfId="44356" xr:uid="{BE7B9096-8706-4475-91CA-F891A385AE31}"/>
    <cellStyle name="SAPBEXexcGood3" xfId="403" xr:uid="{39CB6112-5451-41C4-BF26-2D00530E5C30}"/>
    <cellStyle name="SAPBEXexcGood3 2" xfId="44357" xr:uid="{FA59A370-4705-4CAC-8222-F509FDF3AC2F}"/>
    <cellStyle name="SAPBEXexcGood3 3" xfId="44358" xr:uid="{9BBCB210-5001-4B9E-8C92-DA95CF9B8C7C}"/>
    <cellStyle name="SAPBEXfilterDrill" xfId="404" xr:uid="{4F0626F1-DF70-4B0D-9F29-EDF1295DE5BE}"/>
    <cellStyle name="SAPBEXfilterDrill 2" xfId="44359" xr:uid="{9C916F39-3D96-4963-88C9-CE0C1A51497E}"/>
    <cellStyle name="SAPBEXfilterDrill 3" xfId="44360" xr:uid="{89DFF82D-3D21-4B9F-939A-2F8503FDE4DE}"/>
    <cellStyle name="SAPBEXfilterItem" xfId="405" xr:uid="{BCD6FEDB-664D-49F8-BA50-5C662BA3ACE3}"/>
    <cellStyle name="SAPBEXfilterItem 2" xfId="44361" xr:uid="{EF417134-E2C5-47BF-9B64-477417CB6AF6}"/>
    <cellStyle name="SAPBEXfilterText" xfId="406" xr:uid="{D4DF0132-60DF-41C0-9529-F1BF01B01CFF}"/>
    <cellStyle name="SAPBEXformats" xfId="407" xr:uid="{E65FAAE5-17DA-408F-B093-8849F9A63D2A}"/>
    <cellStyle name="SAPBEXformats 2" xfId="44362" xr:uid="{26284747-AF7F-4D1C-98CD-373E3E8F50A9}"/>
    <cellStyle name="SAPBEXformats 3" xfId="44363" xr:uid="{D9168BEA-208A-4792-98F9-9577583A803F}"/>
    <cellStyle name="SAPBEXheaderItem" xfId="408" xr:uid="{57EA7BD5-9B6D-42FC-AB32-1D555D2D30A2}"/>
    <cellStyle name="SAPBEXheaderItem 2" xfId="44364" xr:uid="{12EC3ABA-5892-4165-A707-1EA6DFDA755C}"/>
    <cellStyle name="SAPBEXheaderItem 3" xfId="44365" xr:uid="{623DD02B-29E8-4A24-9498-BBF0C0083C3D}"/>
    <cellStyle name="SAPBEXheaderText" xfId="409" xr:uid="{EFB40236-A99B-40F3-A59B-9C582C4AA4DE}"/>
    <cellStyle name="SAPBEXheaderText 2" xfId="44366" xr:uid="{4AAD49DC-64F7-46D9-9C68-FD9AC99824C0}"/>
    <cellStyle name="SAPBEXheaderText 3" xfId="44367" xr:uid="{918EAF6C-5677-44CB-AA4F-5BDA08B3FECF}"/>
    <cellStyle name="SAPBEXHLevel0" xfId="410" xr:uid="{9D59EF8D-68FF-4ECA-9744-09E498CDB8BD}"/>
    <cellStyle name="SAPBEXHLevel0 2" xfId="44368" xr:uid="{9F5BB6F0-3B95-493F-ACD0-48A3C0EAA731}"/>
    <cellStyle name="SAPBEXHLevel0 3" xfId="44369" xr:uid="{5F1AEE8A-7CA0-4C12-9145-535516EAE8D8}"/>
    <cellStyle name="SAPBEXHLevel0X" xfId="411" xr:uid="{C5F8B081-02EE-48F2-BC19-29CE106A708E}"/>
    <cellStyle name="SAPBEXHLevel0X 2" xfId="44370" xr:uid="{EE41E686-682C-4795-8CC8-D450CC70A898}"/>
    <cellStyle name="SAPBEXHLevel0X 3" xfId="44371" xr:uid="{82E54F4F-2FAB-4834-89CF-1DAFA4595A5D}"/>
    <cellStyle name="SAPBEXHLevel1" xfId="412" xr:uid="{2D50048B-7727-43C4-9963-1F97FBF87851}"/>
    <cellStyle name="SAPBEXHLevel1 2" xfId="44372" xr:uid="{5689ED9E-DF53-4B4A-B975-0FA850772051}"/>
    <cellStyle name="SAPBEXHLevel1 3" xfId="44373" xr:uid="{3C4C6BEA-9E2C-47B3-9C32-3B1A49F95CFC}"/>
    <cellStyle name="SAPBEXHLevel1X" xfId="413" xr:uid="{5EBC6BC9-2D05-42A3-8174-77742AAE6642}"/>
    <cellStyle name="SAPBEXHLevel1X 2" xfId="44374" xr:uid="{36A31849-71C1-456B-A7F3-F125277B8183}"/>
    <cellStyle name="SAPBEXHLevel1X 3" xfId="44375" xr:uid="{4B82E60E-5F36-429F-9F28-A51226CF90DE}"/>
    <cellStyle name="SAPBEXHLevel2" xfId="414" xr:uid="{2385E95A-4C9C-4313-B424-B29B38A91769}"/>
    <cellStyle name="SAPBEXHLevel2 2" xfId="44376" xr:uid="{D7A84FB2-790F-4E48-8A63-9124BA1EC19C}"/>
    <cellStyle name="SAPBEXHLevel2 3" xfId="44377" xr:uid="{0709EB23-28FB-4FF1-B40D-D39DBEFCA8D3}"/>
    <cellStyle name="SAPBEXHLevel2X" xfId="415" xr:uid="{E92B2DC3-E888-41FD-9AB0-727C3EB04975}"/>
    <cellStyle name="SAPBEXHLevel2X 2" xfId="44378" xr:uid="{CDF006D1-1B60-44A0-A310-2E6C6CDA2781}"/>
    <cellStyle name="SAPBEXHLevel2X 3" xfId="44379" xr:uid="{EC683EA3-88F5-463F-B44D-4CDE628FC9F2}"/>
    <cellStyle name="SAPBEXHLevel3" xfId="416" xr:uid="{2F5EF16C-78BF-431F-A41D-82C2DB97D19B}"/>
    <cellStyle name="SAPBEXHLevel3 2" xfId="44380" xr:uid="{4F011477-C324-4498-9C34-F97DEE277BD5}"/>
    <cellStyle name="SAPBEXHLevel3 3" xfId="44381" xr:uid="{A19ACC16-2173-4C24-9C1D-609F979406D7}"/>
    <cellStyle name="SAPBEXHLevel3X" xfId="417" xr:uid="{3C6A1BF1-0633-4B88-8EC8-5A768FB204BA}"/>
    <cellStyle name="SAPBEXHLevel3X 2" xfId="44382" xr:uid="{E8A79747-166E-4A37-A204-F76700FE8A76}"/>
    <cellStyle name="SAPBEXHLevel3X 3" xfId="44383" xr:uid="{3C6D9EE8-61BF-4AC9-84D4-6D4F9896E132}"/>
    <cellStyle name="SAPBEXresData" xfId="418" xr:uid="{1EB1EBB0-B889-4BCF-97D1-D3282C506195}"/>
    <cellStyle name="SAPBEXresData 2" xfId="44384" xr:uid="{5EA90FDB-32BF-4869-A308-8FE0D296260A}"/>
    <cellStyle name="SAPBEXresData 3" xfId="44385" xr:uid="{DF54471F-34F4-4516-83CE-09FD52AF9F45}"/>
    <cellStyle name="SAPBEXresDataEmph" xfId="419" xr:uid="{4DFA45DD-3D01-405B-AFB4-1E435928A83B}"/>
    <cellStyle name="SAPBEXresDataEmph 2" xfId="44386" xr:uid="{B5858A09-09FD-4D88-8B95-ED21EF222223}"/>
    <cellStyle name="SAPBEXresDataEmph 3" xfId="44387" xr:uid="{CD9C9E89-94F7-4C09-AB47-9F2AF70F1E76}"/>
    <cellStyle name="SAPBEXresItem" xfId="420" xr:uid="{E889AA39-9AC1-43CC-9378-A509623D29A3}"/>
    <cellStyle name="SAPBEXresItem 2" xfId="44388" xr:uid="{854B20FA-7729-4C08-B322-FA10838E739A}"/>
    <cellStyle name="SAPBEXresItem 3" xfId="44389" xr:uid="{13AD43CB-B552-451E-B1DD-05AA4B4FB102}"/>
    <cellStyle name="SAPBEXresItemX" xfId="421" xr:uid="{CAB7135A-F87A-4CF0-AEAE-937FD801DC64}"/>
    <cellStyle name="SAPBEXresItemX 2" xfId="44390" xr:uid="{6B8950BA-030C-4942-A29E-6152CF7B2E65}"/>
    <cellStyle name="SAPBEXresItemX 3" xfId="44391" xr:uid="{44D27198-F41A-4586-8EB6-83AA68120F0E}"/>
    <cellStyle name="SAPBEXstdData" xfId="422" xr:uid="{71F311A2-E353-46E7-B4C7-8CE03BBCBB33}"/>
    <cellStyle name="SAPBEXstdData 2" xfId="44392" xr:uid="{1F7B1695-878B-44C3-86CF-B3044EBD8848}"/>
    <cellStyle name="SAPBEXstdData 3" xfId="44393" xr:uid="{3DA58F95-264C-4421-B2E8-8ED08378C6C0}"/>
    <cellStyle name="SAPBEXstdDataEmph" xfId="423" xr:uid="{244E0142-F752-42A1-9F8F-7E10B3D8047F}"/>
    <cellStyle name="SAPBEXstdDataEmph 2" xfId="44394" xr:uid="{C8220BF8-FB68-41F0-88D9-A1B33E3BE523}"/>
    <cellStyle name="SAPBEXstdDataEmph 3" xfId="44395" xr:uid="{F40AD117-1112-4CB7-9752-D8A788609AD3}"/>
    <cellStyle name="SAPBEXstdItem" xfId="424" xr:uid="{F6E6D9A4-54FE-4FF8-8BBE-87172305F9D3}"/>
    <cellStyle name="SAPBEXstdItem 2" xfId="44396" xr:uid="{5C4983C6-999E-4158-AAE5-682F26AE7FB2}"/>
    <cellStyle name="SAPBEXstdItem 3" xfId="44397" xr:uid="{977D6923-C59A-411C-B785-FFDC82C6BF69}"/>
    <cellStyle name="SAPBEXstdItemX" xfId="425" xr:uid="{CD125EC1-33EE-4FAB-B335-BE9086766A72}"/>
    <cellStyle name="SAPBEXstdItemX 2" xfId="44398" xr:uid="{2D7B42D6-A8D0-40B9-B966-3960DA79266F}"/>
    <cellStyle name="SAPBEXstdItemX 3" xfId="44399" xr:uid="{665FE48C-B005-4B52-A672-07ED5A9B5708}"/>
    <cellStyle name="SAPBEXtitle" xfId="426" xr:uid="{8A896E8C-4AFE-4CEE-87C1-6837AF154703}"/>
    <cellStyle name="SAPBEXundefined" xfId="427" xr:uid="{7F7DDFB2-8945-4C2C-8654-AB803C869054}"/>
    <cellStyle name="SAPBEXundefined 2" xfId="44400" xr:uid="{833F4E27-F26A-4DD9-B81F-6547630B02D0}"/>
    <cellStyle name="SAPBEXundefined 3" xfId="44401" xr:uid="{F8AE382C-2A21-4ABB-B16C-1CAB98AFE3FA}"/>
    <cellStyle name="SectHeader" xfId="44402" xr:uid="{5A88FE9A-2CB6-424C-82A6-D728867E4ECB}"/>
    <cellStyle name="SectHeaderLev2" xfId="44403" xr:uid="{1F70D6D3-9247-495D-A345-A8D834EC8BB7}"/>
    <cellStyle name="SectLev2SubTotal" xfId="44404" xr:uid="{2D7BBC87-4013-4742-AA50-7F81FF2E8886}"/>
    <cellStyle name="SectSubHeader" xfId="44405" xr:uid="{BC327ACB-0230-49C4-8B52-2DDE254D8036}"/>
    <cellStyle name="SectSubHeaderTotal" xfId="44406" xr:uid="{CE2EA59C-DB45-43E2-BC9C-43B66D2B1187}"/>
    <cellStyle name="SectSubTotal" xfId="44407" xr:uid="{F9568C2D-F71B-4829-831D-7E6834DFD06F}"/>
    <cellStyle name="semestre" xfId="44408" xr:uid="{4BC7E493-0515-4374-9A4C-39E22705D561}"/>
    <cellStyle name="Shaded" xfId="44409" xr:uid="{32D83B3C-662E-4EFD-971D-47F2D11CD3B8}"/>
    <cellStyle name="Shaded 2" xfId="44410" xr:uid="{F614ED44-E197-4EE7-80EA-FC8A19C217F6}"/>
    <cellStyle name="Size" xfId="44411" xr:uid="{76EE7088-1C63-462F-927D-B3F25C48908A}"/>
    <cellStyle name="Source" xfId="44412" xr:uid="{AE38B8C6-2696-43A5-8844-8077A73A9359}"/>
    <cellStyle name="Source 2" xfId="44413" xr:uid="{90AD2D76-9AC9-4A0A-8016-9C672DA6D27A}"/>
    <cellStyle name="SPSS" xfId="44414" xr:uid="{A9ADABDD-B26D-4993-8876-B92C56E615ED}"/>
    <cellStyle name="ss1" xfId="44415" xr:uid="{2FAF39C1-87B7-4740-82BE-92164335CF1F}"/>
    <cellStyle name="ss10" xfId="44416" xr:uid="{5A98936C-F37E-4821-ABCF-75533E6E84C9}"/>
    <cellStyle name="ss11" xfId="44417" xr:uid="{31687F3D-039C-4AB3-8FDE-F54CE6666698}"/>
    <cellStyle name="ss12" xfId="44418" xr:uid="{64C92795-BD13-417C-80D8-09A475292A3F}"/>
    <cellStyle name="ss13" xfId="44419" xr:uid="{C0639A2F-F312-4CB7-BD85-1BD06DBC3C8E}"/>
    <cellStyle name="ss14" xfId="44420" xr:uid="{0262B437-D056-4EDA-ACC9-B7828A58D159}"/>
    <cellStyle name="ss15" xfId="44421" xr:uid="{EE8EBE8E-6C71-441D-8195-64DFD7FD1D8E}"/>
    <cellStyle name="ss16" xfId="44422" xr:uid="{DB4A90AE-052E-4887-A930-348148C64A2A}"/>
    <cellStyle name="ss17" xfId="44423" xr:uid="{E98CD60C-8357-4B48-94A3-3777B63E9E2D}"/>
    <cellStyle name="ss18" xfId="44424" xr:uid="{15CFE497-5A59-41E0-A51C-7ABF222EA8E4}"/>
    <cellStyle name="ss19" xfId="44425" xr:uid="{48A7FCE2-AB55-4A6B-8739-98B8F4AE19CA}"/>
    <cellStyle name="ss2" xfId="44426" xr:uid="{C7DEE205-423D-4662-A866-F8B02215538B}"/>
    <cellStyle name="ss20" xfId="44427" xr:uid="{211E1ACD-4F49-42C4-8F1D-38A8147E360A}"/>
    <cellStyle name="ss21" xfId="44428" xr:uid="{D2AD17E7-B020-4FB2-8599-5A7CC6745477}"/>
    <cellStyle name="ss22" xfId="44429" xr:uid="{3E6DA690-F04A-452B-97FD-29A5F62EB976}"/>
    <cellStyle name="ss23" xfId="44430" xr:uid="{57CD976E-2271-4E70-9648-6D206814FE01}"/>
    <cellStyle name="ss24" xfId="44431" xr:uid="{C4035E96-C93A-4D99-A95B-72B56307714B}"/>
    <cellStyle name="ss25" xfId="44432" xr:uid="{2255D40C-3BFF-40BE-84DF-AA77F88AC540}"/>
    <cellStyle name="ss3" xfId="44433" xr:uid="{18628988-E6F7-46CB-AB1A-1B415E2C37FC}"/>
    <cellStyle name="ss4" xfId="44434" xr:uid="{DCB7D47A-33BE-4C52-9C17-370F9C8079D8}"/>
    <cellStyle name="ss5" xfId="44435" xr:uid="{69CB9B5B-3F30-4A05-80B5-7531753F6FB4}"/>
    <cellStyle name="ss6" xfId="44436" xr:uid="{30CDAB43-1D7B-4F25-9800-721C5D9FD5B1}"/>
    <cellStyle name="ss7" xfId="44437" xr:uid="{5FE44C20-5CC2-4163-99EC-7B16CA2264CE}"/>
    <cellStyle name="ss8" xfId="44438" xr:uid="{5FB22790-66A5-42B0-BEA1-4695E618EC83}"/>
    <cellStyle name="ss9" xfId="44439" xr:uid="{8035185F-D573-4D68-9552-A6007FC519CC}"/>
    <cellStyle name="Style 1" xfId="428" xr:uid="{B423EDAF-C1B1-4BF9-B64C-396471A0B605}"/>
    <cellStyle name="Style 1 2" xfId="429" xr:uid="{982EA4C1-28C6-4D71-A6FF-14238C9375D6}"/>
    <cellStyle name="Style 1 2 2" xfId="44440" xr:uid="{A29455FF-ED0C-4DF4-AB01-6A82D0AFC8E7}"/>
    <cellStyle name="Style 1 3" xfId="44441" xr:uid="{34AC1CA7-EE8D-4D34-B505-9118CE042FAF}"/>
    <cellStyle name="Style 1 4" xfId="44442" xr:uid="{9A1A6208-E5E2-4835-9D8B-5BC0F6B669FE}"/>
    <cellStyle name="Style 1 5" xfId="44443" xr:uid="{FD8D92FE-4C8C-4079-BB28-6D7D23EC6EB4}"/>
    <cellStyle name="Style 1 6" xfId="44444" xr:uid="{F1B17A5E-721A-4D45-9C55-F1B58BBE82FE}"/>
    <cellStyle name="Style 1_MONTH 5" xfId="44445" xr:uid="{1161C721-7AD4-496E-9D70-DEF1153498B7}"/>
    <cellStyle name="Style 2" xfId="44446" xr:uid="{2EC741F0-8282-4558-8610-F972C3F37FCC}"/>
    <cellStyle name="Style1" xfId="430" xr:uid="{182D6A79-EA90-46C5-B007-B0BB75F099F1}"/>
    <cellStyle name="Style1 2" xfId="431" xr:uid="{B59A287C-123D-4D1B-AE15-2AECE40CDDA4}"/>
    <cellStyle name="Style1 3" xfId="44447" xr:uid="{BBAD6942-87E3-4CEB-8B09-9D82BDFCC80D}"/>
    <cellStyle name="Style1 4" xfId="44448" xr:uid="{841686A1-0E26-4575-A60C-46895653B19A}"/>
    <cellStyle name="Style1 5" xfId="44449" xr:uid="{753C3CF8-18F7-4D3D-BE15-F03F5B0CA523}"/>
    <cellStyle name="Style1 6" xfId="44450" xr:uid="{69DD74E0-6198-44BA-B100-A832CF53B7CC}"/>
    <cellStyle name="Style1 7" xfId="44451" xr:uid="{99B27819-5D9E-4EE0-B7E1-B66FCD9DF4D7}"/>
    <cellStyle name="Style1 8" xfId="44452" xr:uid="{B8F968EE-D60A-4D93-ADFF-8265EBD26581}"/>
    <cellStyle name="Style2" xfId="432" xr:uid="{B1F97CA2-921F-4316-B7E0-ABC27E6A96E8}"/>
    <cellStyle name="Style3" xfId="433" xr:uid="{87B626E0-CE95-44EC-A492-223DC0D06F78}"/>
    <cellStyle name="Style4" xfId="434" xr:uid="{CA28D064-0209-44E3-9C56-E5353FBA3A5A}"/>
    <cellStyle name="Style5" xfId="435" xr:uid="{775FF9C5-7AB6-443A-B1F9-8DD2F7517D7D}"/>
    <cellStyle name="Style6" xfId="436" xr:uid="{35D158EA-8BD4-44B5-8C12-B63B59491E16}"/>
    <cellStyle name="Styles" xfId="44453" xr:uid="{D94C0CFA-A98B-4B7F-99BF-5AA0C3CEDF81}"/>
    <cellStyle name="sub" xfId="44454" xr:uid="{73697EE3-07DF-4054-A66D-BE1632DE7FF3}"/>
    <cellStyle name="sub 2" xfId="44455" xr:uid="{1E6E309E-C2E5-4627-99F2-8247337EECFC}"/>
    <cellStyle name="sub 3" xfId="44456" xr:uid="{3B832087-1455-400A-9939-4912FEADE16E}"/>
    <cellStyle name="SubNoteNum" xfId="44457" xr:uid="{320CE3F3-D08D-4673-8CD2-9398E0F35A2C}"/>
    <cellStyle name="SubNoteSection" xfId="44458" xr:uid="{ACCC378B-CD3E-4D57-8F90-BFB05D72A421}"/>
    <cellStyle name="SubNoteSectionTotal" xfId="44459" xr:uid="{36A465D0-069C-4880-98F0-069660CA9ED8}"/>
    <cellStyle name="Syntax" xfId="44460" xr:uid="{CB210E5F-1D76-4B9D-867D-FA70377942B1}"/>
    <cellStyle name="Table Cells" xfId="44461" xr:uid="{52231E72-F474-4BDC-BF4F-37EE07A32DE6}"/>
    <cellStyle name="Table Cells 2" xfId="44462" xr:uid="{3F51BF28-EA18-4CDF-8777-8FC505BBECC5}"/>
    <cellStyle name="Table Column Headings" xfId="44463" xr:uid="{3D7E42DD-0EE9-4743-A0C5-61800102E76D}"/>
    <cellStyle name="Table Footnote" xfId="437" xr:uid="{F0C7DA7A-B0EC-4CD1-BEB5-919B1C949AD3}"/>
    <cellStyle name="Table Footnote 2" xfId="438" xr:uid="{CCF15E1E-4725-410D-9297-D7E11B35574B}"/>
    <cellStyle name="Table Footnote 2 2" xfId="439" xr:uid="{F6E808CD-CEBD-438D-A271-D62A49801BDC}"/>
    <cellStyle name="Table Footnote_Additional charts" xfId="44464" xr:uid="{9EF3E786-B537-4C67-94CF-509B13F7FA7E}"/>
    <cellStyle name="Table Head" xfId="44465" xr:uid="{2BB84560-54B4-4720-8A81-ADBE13349509}"/>
    <cellStyle name="Table Head Aligned" xfId="44466" xr:uid="{B3334488-FD9C-44E2-B519-290E923B19CF}"/>
    <cellStyle name="Table Head Blue" xfId="44467" xr:uid="{08408A6E-6C95-482B-8B22-5683120C6A0B}"/>
    <cellStyle name="Table Head Green" xfId="44468" xr:uid="{9729AADD-8991-4A68-8121-392FC0013759}"/>
    <cellStyle name="Table Head_% Change" xfId="44469" xr:uid="{5D4EE3CD-C695-4D52-832C-22670DCF6ABB}"/>
    <cellStyle name="Table Header" xfId="440" xr:uid="{A42A932D-4ECD-431F-B9ED-853303FE4C81}"/>
    <cellStyle name="Table Header 2" xfId="441" xr:uid="{03C02E8D-6BCE-49A5-BEED-335BAE23DBBD}"/>
    <cellStyle name="Table Header 2 2" xfId="442" xr:uid="{0DA6AFF2-4F92-4DFF-88C5-169AB6E635C7}"/>
    <cellStyle name="Table Header 3" xfId="44470" xr:uid="{34A8A541-DB25-49B5-86B6-F0949A9DDEE9}"/>
    <cellStyle name="Table Header_Additional charts" xfId="44471" xr:uid="{84E86E4E-BC94-48C3-8C20-480D1F9CC053}"/>
    <cellStyle name="Table Heading" xfId="44472" xr:uid="{79973885-F562-49E6-8650-2C1ACB46DC79}"/>
    <cellStyle name="Table Heading 1" xfId="443" xr:uid="{9085F50A-0A3B-42EC-912E-AEA04504D7E3}"/>
    <cellStyle name="Table Heading 1 2" xfId="444" xr:uid="{C3C05C50-426E-4836-993C-9D4552249F1D}"/>
    <cellStyle name="Table Heading 1 2 2" xfId="445" xr:uid="{A7BD912F-AEF8-4639-856A-D9D202C040DE}"/>
    <cellStyle name="Table Heading 1_Additional charts" xfId="44473" xr:uid="{8E467FD3-793B-4E46-9883-9AC5CF78D4FA}"/>
    <cellStyle name="Table Heading 2" xfId="446" xr:uid="{8CE11F4D-908C-4E1C-8F02-43D6D729E194}"/>
    <cellStyle name="Table Heading 2 2" xfId="447" xr:uid="{CE2B8EAF-5605-406F-BF22-D20AEDF79EA3}"/>
    <cellStyle name="Table Heading 2_Additional charts" xfId="44474" xr:uid="{AA0D2B4A-595D-443D-B76A-4AF2264DBEA2}"/>
    <cellStyle name="table imported" xfId="44475" xr:uid="{12487126-2F7E-46E9-BAE0-3D92D6382D56}"/>
    <cellStyle name="table imported 2" xfId="44476" xr:uid="{217D13A3-BBF7-499A-B225-309FF44C84AB}"/>
    <cellStyle name="table imported 3" xfId="44477" xr:uid="{29DAF128-3146-4759-8B82-4273C91F1E22}"/>
    <cellStyle name="table imported 4" xfId="44478" xr:uid="{1260F69A-0A5B-4E95-81C7-1D38743768D8}"/>
    <cellStyle name="Table Number" xfId="44479" xr:uid="{9940168D-EF69-4AB8-BDB1-4AC39D63A966}"/>
    <cellStyle name="Table Of Which" xfId="448" xr:uid="{68426E54-341F-47B6-AF7E-A93EBA8BDA73}"/>
    <cellStyle name="Table Of Which 2" xfId="449" xr:uid="{5CBC4BDB-D053-4998-9153-8FC350F40B50}"/>
    <cellStyle name="Table Of Which 3" xfId="44480" xr:uid="{F1F99358-EA26-455D-BD6D-B72F7D5EE527}"/>
    <cellStyle name="Table Of Which_Additional charts" xfId="44481" xr:uid="{B5F84280-AEF9-4CD3-A8E1-5AF8DDF49488}"/>
    <cellStyle name="Table Row Billions" xfId="450" xr:uid="{D72BD839-73A5-458F-8BDD-723D434197A4}"/>
    <cellStyle name="Table Row Billions 2" xfId="451" xr:uid="{075D139A-13FD-41DA-A7ED-555D31E06EBD}"/>
    <cellStyle name="Table Row Billions 3" xfId="44482" xr:uid="{604501D5-3437-4351-A0EE-B2A45BA37BC3}"/>
    <cellStyle name="Table Row Billions Check" xfId="452" xr:uid="{82205C5D-E514-4C89-8BCC-DAEDB5E81B33}"/>
    <cellStyle name="Table Row Billions Check 2" xfId="453" xr:uid="{BF9197D5-790D-4AEE-BE07-44317D936E0A}"/>
    <cellStyle name="Table Row Billions Check 3" xfId="454" xr:uid="{D1AEF780-F9CB-441A-AC9F-80AC13ACC1AE}"/>
    <cellStyle name="Table Row Billions Check_asset sales" xfId="455" xr:uid="{45C6720F-4BF3-4CD3-BC7F-8C8C7816EA92}"/>
    <cellStyle name="Table Row Billions_Additional charts" xfId="44483" xr:uid="{1E804F4B-1CEC-4870-99E5-7245F7EEEFB2}"/>
    <cellStyle name="Table Row Headings" xfId="44484" xr:uid="{36E95A7C-4C24-4285-A6E5-A163CF30D702}"/>
    <cellStyle name="Table Row Millions" xfId="456" xr:uid="{37E34394-5858-4FF3-83A5-A33CE48783ED}"/>
    <cellStyle name="Table Row Millions 2" xfId="457" xr:uid="{0DE39E88-2661-4BC2-A013-B0EE5FFCF704}"/>
    <cellStyle name="Table Row Millions 2 2" xfId="458" xr:uid="{7CAEDB5B-4EE4-401A-B1BC-C84B56EF03A2}"/>
    <cellStyle name="Table Row Millions 3" xfId="44485" xr:uid="{BD7EE3FB-BF6F-46B6-98DD-D9B61F6EAAA2}"/>
    <cellStyle name="Table Row Millions Check" xfId="459" xr:uid="{368A75C0-C5E7-4FDC-BF70-24BBC75ACA17}"/>
    <cellStyle name="Table Row Millions Check 2" xfId="460" xr:uid="{533D527B-6143-4273-9611-45B0634CA313}"/>
    <cellStyle name="Table Row Millions Check 3" xfId="461" xr:uid="{45388B0E-DFB4-4226-916F-54322B88B7A0}"/>
    <cellStyle name="Table Row Millions Check 4" xfId="462" xr:uid="{B2D11969-D6AF-4CD7-85D7-6B248586DCD5}"/>
    <cellStyle name="Table Row Millions Check 6" xfId="463" xr:uid="{9E399DC5-30F0-4CC5-A1F7-EEE78F42351D}"/>
    <cellStyle name="Table Row Millions Check_asset sales" xfId="464" xr:uid="{9C3F50EE-E3CE-46A5-9463-D44D9243C9C4}"/>
    <cellStyle name="Table Row Millions_Additional charts" xfId="44486" xr:uid="{3FA44151-5ADB-4A7B-9080-F0DEE82CF941}"/>
    <cellStyle name="Table Row Percentage" xfId="465" xr:uid="{AC5B8C08-21F0-4D8F-B81B-4D7470AC1F8C}"/>
    <cellStyle name="Table Row Percentage 2" xfId="466" xr:uid="{7869BA06-B879-4BB4-9231-AB6FF5371E71}"/>
    <cellStyle name="Table Row Percentage 3" xfId="44487" xr:uid="{906134B7-1266-4D8D-911E-5C515BD2F6A4}"/>
    <cellStyle name="Table Row Percentage Check" xfId="467" xr:uid="{EB2F1F7E-1D55-4FE2-B39E-E2B0B1BCA64A}"/>
    <cellStyle name="Table Row Percentage Check 2" xfId="468" xr:uid="{427BD75D-AF6A-4A6B-80E4-6D7C293212BE}"/>
    <cellStyle name="Table Row Percentage Check 3" xfId="469" xr:uid="{4502C150-82F0-4A55-92BE-BCD3AB68B6D7}"/>
    <cellStyle name="Table Row Percentage Check_asset sales" xfId="470" xr:uid="{95E22E1E-3805-475D-8D1C-39B9D0A00003}"/>
    <cellStyle name="Table Row Percentage_4.2 tables (20_10_06)" xfId="44488" xr:uid="{7F5CCB86-DE3A-492E-A1F9-772C70205A3D}"/>
    <cellStyle name="Table Source" xfId="44489" xr:uid="{21B35D66-D02E-48AC-835E-49CFB436B51D}"/>
    <cellStyle name="table sum" xfId="44490" xr:uid="{2D2AF547-5671-4853-A41A-E5563128F348}"/>
    <cellStyle name="table sum 2" xfId="44491" xr:uid="{D017FDB6-27CB-4589-983E-79D9604660B5}"/>
    <cellStyle name="table sum 3" xfId="44492" xr:uid="{2B9D65F9-2469-48A4-85DD-BA6701A5F405}"/>
    <cellStyle name="table sum 4" xfId="44493" xr:uid="{E4F7F7C5-B3A5-424F-88D0-DB46103F2457}"/>
    <cellStyle name="Table Text" xfId="44494" xr:uid="{B04D8097-0B2E-4F17-9B18-CB53B95517FF}"/>
    <cellStyle name="Table Title" xfId="44495" xr:uid="{FA4FCA9B-7EEB-4071-AEF8-73FE749D6B0D}"/>
    <cellStyle name="Table Title 2" xfId="44496" xr:uid="{259190C2-B7F1-4BC5-95FD-CF1522E07D9D}"/>
    <cellStyle name="Table Total Billions" xfId="471" xr:uid="{5CA99A50-CEDD-4A89-A595-A16E6FB9C4AC}"/>
    <cellStyle name="Table Total Billions 2" xfId="472" xr:uid="{5B16B23C-4377-43E6-9BD8-E11E06CBD634}"/>
    <cellStyle name="Table Total Billions 2 2" xfId="44497" xr:uid="{B7FCBB06-B09F-45BA-B134-79E5CF6B34CD}"/>
    <cellStyle name="Table Total Billions 3" xfId="44498" xr:uid="{939A3F5B-0700-4F16-9295-5A71CCF8A633}"/>
    <cellStyle name="Table Total Billions 4" xfId="44499" xr:uid="{6959F63F-B54E-443C-88CF-8BEBA1792609}"/>
    <cellStyle name="Table Total Billions_Additional charts" xfId="44500" xr:uid="{2DD8C854-7842-4051-AE92-805F326F36D3}"/>
    <cellStyle name="Table Total Millions" xfId="473" xr:uid="{4B86D77A-653E-4743-A8FE-3A9B878CBAA3}"/>
    <cellStyle name="Table Total Millions 2" xfId="474" xr:uid="{09290B0F-183C-4D99-BB32-EB7445EEF825}"/>
    <cellStyle name="Table Total Millions 2 2" xfId="475" xr:uid="{198E2065-9195-48B1-8C4B-F2BD9F19745F}"/>
    <cellStyle name="Table Total Millions 2 2 2" xfId="44501" xr:uid="{CBB90496-2DE4-4E27-99A9-BBEE3413AB12}"/>
    <cellStyle name="Table Total Millions 2 3" xfId="44502" xr:uid="{F44B2D6E-671E-4220-A610-3406D121DC88}"/>
    <cellStyle name="Table Total Millions 2_Sheet1" xfId="44503" xr:uid="{B6036649-EAE5-414B-9E5F-759E9AB6E9AC}"/>
    <cellStyle name="Table Total Millions 3" xfId="44504" xr:uid="{F0C2318F-3829-4574-B31E-27A0B9D5C47A}"/>
    <cellStyle name="Table Total Millions 4" xfId="44505" xr:uid="{ADFCC1A0-4C39-401E-8914-B4446EC68DC9}"/>
    <cellStyle name="Table Total Millions_Additional charts" xfId="44506" xr:uid="{2BD416ED-C6DA-40CF-A4C1-A0B34D2E8574}"/>
    <cellStyle name="Table Total Percentage" xfId="476" xr:uid="{9EAF90DF-E349-40C2-999F-58966C56DC8C}"/>
    <cellStyle name="Table Total Percentage 2" xfId="477" xr:uid="{244DB5E1-5EE9-49AF-BD6A-A1B0D3FE8783}"/>
    <cellStyle name="Table Total Percentage 2 2" xfId="44507" xr:uid="{E5207B93-9A3C-4592-B1C1-87D06D4C364E}"/>
    <cellStyle name="Table Total Percentage 3" xfId="44508" xr:uid="{939A0E32-023C-49D7-9A11-FB79A488D429}"/>
    <cellStyle name="Table Total Percentage 4" xfId="44509" xr:uid="{8E50A428-2E6C-451D-B2CD-1691BAAD4ECD}"/>
    <cellStyle name="Table Total Percentage_Additional charts" xfId="44510" xr:uid="{E3E0ECF0-C32C-4A73-811C-3579BEBDD914}"/>
    <cellStyle name="Table Units" xfId="478" xr:uid="{50361880-CA83-42F8-80EA-A4050178F2AE}"/>
    <cellStyle name="Table Units 2" xfId="479" xr:uid="{570206E6-8E98-4094-AA1D-2128C0D28F3B}"/>
    <cellStyle name="Table Units 2 2" xfId="480" xr:uid="{78C09960-7FE5-4298-B93E-CC830CE1F2D3}"/>
    <cellStyle name="Table Units 2_Sheet1" xfId="44511" xr:uid="{87946A48-1D62-40B3-8FEA-B48889A9E655}"/>
    <cellStyle name="Table Units 3" xfId="44512" xr:uid="{6FE75763-8847-49E0-B017-828B97F8B64B}"/>
    <cellStyle name="Table Units_Additional charts" xfId="44513" xr:uid="{9EDCA3A2-F7D9-4602-8906-6503F1EE1398}"/>
    <cellStyle name="table values" xfId="44514" xr:uid="{A49E99E2-97FE-44D6-84BA-4218CFB05389}"/>
    <cellStyle name="table values 2" xfId="44515" xr:uid="{98326FDB-3AD1-499A-9347-1D3008F317BE}"/>
    <cellStyle name="table values 3" xfId="44516" xr:uid="{45128D55-74A2-4874-B0CC-492C640D1351}"/>
    <cellStyle name="table values 4" xfId="44517" xr:uid="{5A25AE78-03EC-4F32-B787-32BCD8A55C0B}"/>
    <cellStyle name="Table_Name" xfId="44518" xr:uid="{B495457A-B5BA-4CA8-85F8-DECE27AC91D8}"/>
    <cellStyle name="TableBody" xfId="44519" xr:uid="{6E77C04F-0C8C-49F7-88D3-76939B6CF920}"/>
    <cellStyle name="TableColHeads" xfId="44520" xr:uid="{C666376A-DFF1-41A3-BEFE-F91957382E69}"/>
    <cellStyle name="Term" xfId="44521" xr:uid="{633A7CA4-A875-46AA-80AD-C59BB989B2B3}"/>
    <cellStyle name="tête chapitre" xfId="44522" xr:uid="{A0DFC8E9-4C1F-4C55-9B6E-A467FC0DD005}"/>
    <cellStyle name="Text 1" xfId="44523" xr:uid="{2BEE9C87-1282-444D-8684-096B49E56A40}"/>
    <cellStyle name="Text 2" xfId="44524" xr:uid="{B18B4626-9308-48A9-87F2-141BCD0C31B7}"/>
    <cellStyle name="Text Head 1" xfId="44525" xr:uid="{BA359E1F-A09C-4091-AB35-A178A9FC5B9F}"/>
    <cellStyle name="Text Head 2" xfId="44526" xr:uid="{BCC2DC6B-B62B-4C32-BEE4-5E5ADC03F26B}"/>
    <cellStyle name="Text Indent 1" xfId="44527" xr:uid="{5AD5F51C-D5B0-4DC2-A0FC-9FF09B2A3175}"/>
    <cellStyle name="Text Indent 2" xfId="44528" xr:uid="{61B26C18-B02F-4FA8-BA2C-896FDCB29A17}"/>
    <cellStyle name="TextEntry" xfId="44529" xr:uid="{6085C440-0D52-4691-9EBC-3C89AADAF5CD}"/>
    <cellStyle name="TextEntryPY" xfId="44530" xr:uid="{6BEEC13D-FB84-4F63-9AFF-0E5248E53E2C}"/>
    <cellStyle name="Times New Roman" xfId="481" xr:uid="{50C2BD5A-2486-4A3E-8DB9-FA354FD39DCC}"/>
    <cellStyle name="Title 1" xfId="44531" xr:uid="{84132DA3-631A-4CBB-83E7-ED59387B3281}"/>
    <cellStyle name="Title 2" xfId="482" xr:uid="{208CE250-B189-40FF-AD61-D323B9D4D6CC}"/>
    <cellStyle name="Title 2 2" xfId="44532" xr:uid="{D812E637-44D9-41E3-AA0F-E99C889179C3}"/>
    <cellStyle name="Title 2 2 2" xfId="44533" xr:uid="{B20F3638-E533-4F93-B435-0B26CF589746}"/>
    <cellStyle name="Title 2 2 3" xfId="44534" xr:uid="{88DDC654-8F46-48F0-96A6-66D17A58CEA1}"/>
    <cellStyle name="Title 2 2 4" xfId="44535" xr:uid="{312E2E4D-CD23-4CD7-A4A0-19442EB7E0C5}"/>
    <cellStyle name="Title 2 3" xfId="44536" xr:uid="{A2B19D77-55CA-4AAB-8AC1-73F9CD0FCED5}"/>
    <cellStyle name="Title 2 4" xfId="44537" xr:uid="{B2D25EC1-4586-42D3-ADE1-68C4C634FEC2}"/>
    <cellStyle name="Title 2 5" xfId="44538" xr:uid="{CA342CF8-9A0B-4F66-8BB1-64B12662D5EF}"/>
    <cellStyle name="Title 2 6" xfId="44539" xr:uid="{2EED04B2-A46D-44FE-A78E-A2405D4FD26F}"/>
    <cellStyle name="Title 2_5A4 10-11 Templates Final" xfId="44540" xr:uid="{6CC47009-4B7C-42CC-9204-DFE6BB6C5CC3}"/>
    <cellStyle name="Title 3" xfId="483" xr:uid="{3AFB2C8E-D750-47A2-B26B-F064B068E72F}"/>
    <cellStyle name="Title 3 2" xfId="44541" xr:uid="{35DECEB5-DE14-4A11-A887-94577013D4A2}"/>
    <cellStyle name="Title 4" xfId="484" xr:uid="{8E75822F-432C-4054-87D9-47F00401947B}"/>
    <cellStyle name="Title 4 2" xfId="44542" xr:uid="{1345F3F9-1D28-4252-B491-75BFA1F79199}"/>
    <cellStyle name="Title 5" xfId="44543" xr:uid="{A59A5D6C-3A3F-421E-90EC-088EEDF71DF6}"/>
    <cellStyle name="Title 5 2" xfId="44544" xr:uid="{DA5D6865-FC2D-413B-8706-B585D6F557B2}"/>
    <cellStyle name="Title 5 3" xfId="44545" xr:uid="{0CEA9A9E-BD2A-44DE-B3B5-25C35E60D0AA}"/>
    <cellStyle name="Title 6" xfId="44546" xr:uid="{A31ED2C3-434E-4D4B-8530-735F1DF6CBA0}"/>
    <cellStyle name="Title 7" xfId="44547" xr:uid="{E531426C-2814-4CFA-A7FD-1BA096F46B19}"/>
    <cellStyle name="Title 8" xfId="44548" xr:uid="{F89D008B-B918-4968-8B7C-D4939541C3FD}"/>
    <cellStyle name="titre" xfId="44549" xr:uid="{4026F1DF-A3E3-4A1E-8C54-068E068423E5}"/>
    <cellStyle name="TOC 1" xfId="44550" xr:uid="{9DC34F53-9B6C-44BC-BABF-AD07E0236366}"/>
    <cellStyle name="TOC 2" xfId="44551" xr:uid="{31AC01BA-9320-4B54-B423-6EDA86D22CF0}"/>
    <cellStyle name="Top_Centred" xfId="44552" xr:uid="{47F77493-D59C-4638-8D6E-37C1BAFBFD49}"/>
    <cellStyle name="Total 2" xfId="485" xr:uid="{127E9712-8740-41E0-BAD9-ED5457ABBE78}"/>
    <cellStyle name="Total 2 10" xfId="44553" xr:uid="{C3114C3E-57F5-43A4-BDBB-0D84758290E9}"/>
    <cellStyle name="Total 2 10 2" xfId="44554" xr:uid="{1F6BBCF1-F01C-4943-8943-03A970B1937F}"/>
    <cellStyle name="Total 2 10 2 2" xfId="44555" xr:uid="{905C53AD-4BE1-4192-870D-6B4F0403793C}"/>
    <cellStyle name="Total 2 10 3" xfId="44556" xr:uid="{46822AA7-2432-4424-A95A-4A1C3118FE6E}"/>
    <cellStyle name="Total 2 11" xfId="44557" xr:uid="{D11FFD71-C405-40C0-882B-66AF181FF60C}"/>
    <cellStyle name="Total 2 11 2" xfId="44558" xr:uid="{9CCCB52B-0E95-4DBA-B2E2-92823C437FF8}"/>
    <cellStyle name="Total 2 11 2 2" xfId="44559" xr:uid="{5AA66AC8-3F04-489C-AC51-BC068906737B}"/>
    <cellStyle name="Total 2 11 3" xfId="44560" xr:uid="{CEDD5F6F-C585-4A70-B9D4-6857F4CBDF7B}"/>
    <cellStyle name="Total 2 12" xfId="44561" xr:uid="{5946A2BC-0B0D-477B-A4C7-6E7A5E036222}"/>
    <cellStyle name="Total 2 12 2" xfId="44562" xr:uid="{8ECA3BE6-B3E2-40D7-A760-EF65D3859F26}"/>
    <cellStyle name="Total 2 12 2 2" xfId="44563" xr:uid="{70234F9F-79C5-4704-98BC-0C3678A14CD5}"/>
    <cellStyle name="Total 2 12 3" xfId="44564" xr:uid="{9D2C3B37-E4D6-4B2C-BF8C-E158E4D74FC2}"/>
    <cellStyle name="Total 2 13" xfId="44565" xr:uid="{EC1FBC33-8669-431A-BD3A-F227F737C406}"/>
    <cellStyle name="Total 2 13 2" xfId="44566" xr:uid="{50ECA6CA-2F96-4412-9F53-D95C1C1AE14B}"/>
    <cellStyle name="Total 2 13 2 2" xfId="44567" xr:uid="{9A0BEA39-FB99-4660-816F-C25151F35EA2}"/>
    <cellStyle name="Total 2 13 3" xfId="44568" xr:uid="{F712D925-057E-4F4F-BE04-63E57CFA0E3F}"/>
    <cellStyle name="Total 2 14" xfId="44569" xr:uid="{DFF17B6B-88CA-4FE1-9B21-497843F999F6}"/>
    <cellStyle name="Total 2 14 2" xfId="44570" xr:uid="{4264CB1C-6659-481A-B7C5-0BA1E5F3539C}"/>
    <cellStyle name="Total 2 14 2 2" xfId="44571" xr:uid="{8B48F565-05DC-442F-8839-61D1DE4A2A74}"/>
    <cellStyle name="Total 2 14 3" xfId="44572" xr:uid="{2BE2CC84-2A49-47FB-A1D7-A85824D82029}"/>
    <cellStyle name="Total 2 15" xfId="44573" xr:uid="{49235621-D92F-4829-95AE-793454D62951}"/>
    <cellStyle name="Total 2 15 2" xfId="44574" xr:uid="{7FE13D07-593D-4D44-B51C-8235202820EA}"/>
    <cellStyle name="Total 2 15 2 2" xfId="44575" xr:uid="{2801E4C9-091A-4331-A83A-0ED81B703C52}"/>
    <cellStyle name="Total 2 15 3" xfId="44576" xr:uid="{D998DBE7-8116-43C1-9983-10C2A37DFB6D}"/>
    <cellStyle name="Total 2 16" xfId="44577" xr:uid="{E7BFB2DB-A1DA-4D3D-A5CA-26B803AC0E34}"/>
    <cellStyle name="Total 2 16 2" xfId="44578" xr:uid="{7E5369F8-542B-4A20-97B8-438E5D3775D8}"/>
    <cellStyle name="Total 2 16 2 2" xfId="44579" xr:uid="{A0B8B9F4-BA6B-405A-96E6-E80D51C8A256}"/>
    <cellStyle name="Total 2 16 3" xfId="44580" xr:uid="{CC4A3022-4AFE-446B-B742-F4ACDCD22920}"/>
    <cellStyle name="Total 2 17" xfId="44581" xr:uid="{1508F175-9E7E-42CE-B24A-37DA4BE5B434}"/>
    <cellStyle name="Total 2 17 2" xfId="44582" xr:uid="{B254F3B7-83E5-4EF1-A77A-F231D5FA89F3}"/>
    <cellStyle name="Total 2 17 2 2" xfId="44583" xr:uid="{6991588E-0491-48FF-9FDA-C65D321780E4}"/>
    <cellStyle name="Total 2 17 3" xfId="44584" xr:uid="{A44E0BF1-5CB5-485A-B9FB-2F7149CA5160}"/>
    <cellStyle name="Total 2 18" xfId="44585" xr:uid="{2F39EE20-8773-4291-8E60-A2D8241AECB8}"/>
    <cellStyle name="Total 2 18 2" xfId="44586" xr:uid="{46A1A0A1-DBC4-4C66-B922-8560ABCA2442}"/>
    <cellStyle name="Total 2 18 2 2" xfId="44587" xr:uid="{D636EC20-E262-499B-B99E-2FDF8BE3B011}"/>
    <cellStyle name="Total 2 18 3" xfId="44588" xr:uid="{05A10B3E-B506-4B65-AF1A-B8A0716A051B}"/>
    <cellStyle name="Total 2 19" xfId="44589" xr:uid="{4D656F31-EEC8-4B1E-B248-1B991A8AB28C}"/>
    <cellStyle name="Total 2 19 2" xfId="44590" xr:uid="{BE107705-D709-427D-B1DD-00BD08657399}"/>
    <cellStyle name="Total 2 19 2 2" xfId="44591" xr:uid="{AC33B4FD-60CB-44A1-A6F8-74FCE1DAA9E2}"/>
    <cellStyle name="Total 2 19 3" xfId="44592" xr:uid="{4E9FFEB1-4D29-4298-B2A8-B44DF418E076}"/>
    <cellStyle name="Total 2 2" xfId="44593" xr:uid="{777A4EF1-DB1F-4BC5-AA4B-0A94073B4D6F}"/>
    <cellStyle name="Total 2 2 10" xfId="44594" xr:uid="{B24201CE-6138-4C9B-ABFE-5A89ABC4E4DD}"/>
    <cellStyle name="Total 2 2 10 2" xfId="44595" xr:uid="{F9C3576E-2FA1-4CF9-8373-12BB41006938}"/>
    <cellStyle name="Total 2 2 10 2 2" xfId="44596" xr:uid="{568DBE80-36AA-43A7-A395-34A9BF931F05}"/>
    <cellStyle name="Total 2 2 10 3" xfId="44597" xr:uid="{8D3BDCE5-8C0B-484C-B71F-A829FD1FDA52}"/>
    <cellStyle name="Total 2 2 11" xfId="44598" xr:uid="{839BDC6F-F192-4A3B-A739-33691A7861FA}"/>
    <cellStyle name="Total 2 2 11 2" xfId="44599" xr:uid="{19E24CC7-D948-48B4-AE0D-B0AB0A43C320}"/>
    <cellStyle name="Total 2 2 11 2 2" xfId="44600" xr:uid="{7AEAC659-1F69-4F92-A5E8-71AD573D9FEC}"/>
    <cellStyle name="Total 2 2 11 3" xfId="44601" xr:uid="{D09E00E8-2454-48A3-9620-D594542D9403}"/>
    <cellStyle name="Total 2 2 12" xfId="44602" xr:uid="{EC666D08-7984-46B5-BC6D-2BBFCFB8CB14}"/>
    <cellStyle name="Total 2 2 12 2" xfId="44603" xr:uid="{E6AEF304-BA11-47E7-9869-9A1B43F61246}"/>
    <cellStyle name="Total 2 2 12 2 2" xfId="44604" xr:uid="{AB33B0F2-2F80-4B75-AB6C-3C5504361BF0}"/>
    <cellStyle name="Total 2 2 12 3" xfId="44605" xr:uid="{2F3FCBFA-E959-4EDE-A3AE-A6D40A9A481A}"/>
    <cellStyle name="Total 2 2 13" xfId="44606" xr:uid="{46EBC9CB-FB26-445C-92C3-A210CB777F11}"/>
    <cellStyle name="Total 2 2 13 2" xfId="44607" xr:uid="{65EA0BEC-481E-49CA-B549-F1350D9429FE}"/>
    <cellStyle name="Total 2 2 13 2 2" xfId="44608" xr:uid="{58AC49F3-7EA6-4E64-9950-B1D08CA29C7C}"/>
    <cellStyle name="Total 2 2 13 3" xfId="44609" xr:uid="{B5391A6C-6F2C-476B-93E1-50CF327D5F03}"/>
    <cellStyle name="Total 2 2 14" xfId="44610" xr:uid="{1C36533A-B26C-40C8-B10E-171DAEAAC7EF}"/>
    <cellStyle name="Total 2 2 14 2" xfId="44611" xr:uid="{459E335B-6045-4D09-BA01-B73E67150755}"/>
    <cellStyle name="Total 2 2 14 2 2" xfId="44612" xr:uid="{AD7D8A94-233B-4A6A-973F-F46F62156C55}"/>
    <cellStyle name="Total 2 2 14 3" xfId="44613" xr:uid="{89423438-1828-4217-9047-092DEC6E2E26}"/>
    <cellStyle name="Total 2 2 15" xfId="44614" xr:uid="{58B55C57-A6E2-405B-A307-8C483B687B9D}"/>
    <cellStyle name="Total 2 2 15 2" xfId="44615" xr:uid="{9B1AF729-A351-4C6A-A126-E75ACAD2E31D}"/>
    <cellStyle name="Total 2 2 15 2 2" xfId="44616" xr:uid="{2AE9322B-4370-4CD6-BD5A-5F3D209C9D3F}"/>
    <cellStyle name="Total 2 2 15 3" xfId="44617" xr:uid="{D1488B04-B3DC-4F23-A671-7A7500F60F87}"/>
    <cellStyle name="Total 2 2 16" xfId="44618" xr:uid="{A1DF58E7-9197-45EF-93CE-CF6F2FC8EC35}"/>
    <cellStyle name="Total 2 2 16 2" xfId="44619" xr:uid="{0993F0BB-4BB6-408B-8D7A-190EB55F84EE}"/>
    <cellStyle name="Total 2 2 16 2 2" xfId="44620" xr:uid="{082A09D1-92C0-4258-BB36-BA7E2A56C824}"/>
    <cellStyle name="Total 2 2 16 3" xfId="44621" xr:uid="{D8155C30-17B9-43AF-84C1-FA82F7F15751}"/>
    <cellStyle name="Total 2 2 17" xfId="44622" xr:uid="{9BC74EC4-72D6-47F8-B9D7-BF6D5F533E1A}"/>
    <cellStyle name="Total 2 2 17 2" xfId="44623" xr:uid="{9135AD10-ECDA-442D-AA95-B1C2439AE657}"/>
    <cellStyle name="Total 2 2 17 2 2" xfId="44624" xr:uid="{A2C502D8-E754-46E2-BB9A-BE497ABA6CD1}"/>
    <cellStyle name="Total 2 2 17 3" xfId="44625" xr:uid="{08B69C7F-4AB7-4A5A-9B40-B49596CC7E7D}"/>
    <cellStyle name="Total 2 2 18" xfId="44626" xr:uid="{1C2ACF47-0F2F-4852-9952-5A865942C1DA}"/>
    <cellStyle name="Total 2 2 18 2" xfId="44627" xr:uid="{5C23D5C9-5F19-459F-A146-734F7BFD1A38}"/>
    <cellStyle name="Total 2 2 18 2 2" xfId="44628" xr:uid="{D6CA673B-E955-4982-AA56-252AFE077E7C}"/>
    <cellStyle name="Total 2 2 18 3" xfId="44629" xr:uid="{2E39DDD8-8027-4E9B-B875-3A82AB52B921}"/>
    <cellStyle name="Total 2 2 19" xfId="44630" xr:uid="{88844EB6-DF18-4FDD-9AB1-85C045FE8587}"/>
    <cellStyle name="Total 2 2 19 2" xfId="44631" xr:uid="{4A650375-51FE-49DB-936C-3478D9987151}"/>
    <cellStyle name="Total 2 2 19 2 2" xfId="44632" xr:uid="{942ABB42-EE4E-44D6-9964-9FF45C6ACFCC}"/>
    <cellStyle name="Total 2 2 19 3" xfId="44633" xr:uid="{72942F8B-8792-4451-A564-D7D04309E703}"/>
    <cellStyle name="Total 2 2 2" xfId="44634" xr:uid="{8948713B-B329-4083-8FB4-C4BA00B09BD0}"/>
    <cellStyle name="Total 2 2 2 10" xfId="44635" xr:uid="{A60E9AFB-CD44-4990-92BC-1FB49A359013}"/>
    <cellStyle name="Total 2 2 2 10 2" xfId="44636" xr:uid="{5044903C-722E-4283-B52B-35DFC812D1FB}"/>
    <cellStyle name="Total 2 2 2 10 2 2" xfId="44637" xr:uid="{8873979C-37DC-4EAA-8794-78720CA16C0F}"/>
    <cellStyle name="Total 2 2 2 10 3" xfId="44638" xr:uid="{E8D1F58D-FCF7-4E6A-BD60-E6D45BEA1C4F}"/>
    <cellStyle name="Total 2 2 2 11" xfId="44639" xr:uid="{CA350C89-C361-445F-BB6E-DF909BB2B9A2}"/>
    <cellStyle name="Total 2 2 2 11 2" xfId="44640" xr:uid="{7A399240-3F20-4ECC-9BF7-2E253AE1202F}"/>
    <cellStyle name="Total 2 2 2 11 2 2" xfId="44641" xr:uid="{F9AEAF3E-0E85-4587-9561-F91C9179F957}"/>
    <cellStyle name="Total 2 2 2 11 3" xfId="44642" xr:uid="{31F814F3-3A16-4CE4-8DB6-00703F70F337}"/>
    <cellStyle name="Total 2 2 2 12" xfId="44643" xr:uid="{1DE4957D-8395-4796-96F7-1118B07AE405}"/>
    <cellStyle name="Total 2 2 2 12 2" xfId="44644" xr:uid="{74702BC7-09BB-48C9-83F4-0702CC710FA4}"/>
    <cellStyle name="Total 2 2 2 12 2 2" xfId="44645" xr:uid="{76362124-F861-499E-838B-CF41FBF63163}"/>
    <cellStyle name="Total 2 2 2 12 3" xfId="44646" xr:uid="{915E8307-AEA7-460B-B083-8556A19EA897}"/>
    <cellStyle name="Total 2 2 2 13" xfId="44647" xr:uid="{F0D4AD30-84A1-41CD-8644-501B058FBE45}"/>
    <cellStyle name="Total 2 2 2 13 2" xfId="44648" xr:uid="{B33C06E9-A416-4903-A392-E8FE26EBE7C3}"/>
    <cellStyle name="Total 2 2 2 13 2 2" xfId="44649" xr:uid="{6B0C68D3-27D5-4C12-AE2B-248AC7C5563F}"/>
    <cellStyle name="Total 2 2 2 13 3" xfId="44650" xr:uid="{6B29B428-BAB6-4799-A7BC-7433528F323B}"/>
    <cellStyle name="Total 2 2 2 14" xfId="44651" xr:uid="{7ADCA28F-E5AA-40AA-A9F0-849511FD7703}"/>
    <cellStyle name="Total 2 2 2 14 2" xfId="44652" xr:uid="{A0594A32-8542-4584-AAF7-3BFE57DEEC68}"/>
    <cellStyle name="Total 2 2 2 14 2 2" xfId="44653" xr:uid="{2CD94D3E-052F-4EC5-B93B-C053A53E8877}"/>
    <cellStyle name="Total 2 2 2 14 3" xfId="44654" xr:uid="{6F589B61-C6EA-4851-B9B2-C97CA142333C}"/>
    <cellStyle name="Total 2 2 2 15" xfId="44655" xr:uid="{4258DBEB-FF4A-4ABA-A442-2E325C4F1EA3}"/>
    <cellStyle name="Total 2 2 2 15 2" xfId="44656" xr:uid="{75E8C252-BF65-4C42-93CC-FD170ED35C45}"/>
    <cellStyle name="Total 2 2 2 15 2 2" xfId="44657" xr:uid="{10350503-FEE2-4504-B34E-EED4C14F2802}"/>
    <cellStyle name="Total 2 2 2 15 3" xfId="44658" xr:uid="{D9C46ABC-04EA-4EA8-A326-5F75E96CED43}"/>
    <cellStyle name="Total 2 2 2 16" xfId="44659" xr:uid="{575A4C18-F7F7-4A29-AFFF-5F83F3625F30}"/>
    <cellStyle name="Total 2 2 2 16 2" xfId="44660" xr:uid="{4A9C9D36-B43E-4C5E-B486-5471ED6364F1}"/>
    <cellStyle name="Total 2 2 2 16 2 2" xfId="44661" xr:uid="{09E395BC-4705-4ED1-A762-0D77AD869923}"/>
    <cellStyle name="Total 2 2 2 16 3" xfId="44662" xr:uid="{9CE15317-EDB3-49E2-80A8-890F753F4815}"/>
    <cellStyle name="Total 2 2 2 17" xfId="44663" xr:uid="{A7F1509D-BBD7-4E2F-8337-2901F051649B}"/>
    <cellStyle name="Total 2 2 2 17 2" xfId="44664" xr:uid="{B10C31AE-CE9B-49E2-AC86-D82319E57FA2}"/>
    <cellStyle name="Total 2 2 2 17 2 2" xfId="44665" xr:uid="{80CBAF52-A10B-4CC9-B1BE-8DA1ADFAC414}"/>
    <cellStyle name="Total 2 2 2 17 3" xfId="44666" xr:uid="{8FBD6AAF-92DA-45C6-B2F6-6028EFD7AE31}"/>
    <cellStyle name="Total 2 2 2 18" xfId="44667" xr:uid="{E75B3C31-40FF-42CF-A189-A0E229EE5BE1}"/>
    <cellStyle name="Total 2 2 2 18 2" xfId="44668" xr:uid="{4B96253D-0E26-4139-BE0B-A7B5229F90DE}"/>
    <cellStyle name="Total 2 2 2 19" xfId="44669" xr:uid="{9740C0D6-F6E6-4F2E-8898-46FD7375709F}"/>
    <cellStyle name="Total 2 2 2 2" xfId="44670" xr:uid="{D74AFCC6-A511-4DAF-BD79-7B8F7FA40BC1}"/>
    <cellStyle name="Total 2 2 2 2 10" xfId="44671" xr:uid="{7E6C49D0-BFBB-4E2D-AFAF-C4033F01E4EA}"/>
    <cellStyle name="Total 2 2 2 2 10 2" xfId="44672" xr:uid="{6CB9E634-1555-4642-9E67-CE07222645CA}"/>
    <cellStyle name="Total 2 2 2 2 10 2 2" xfId="44673" xr:uid="{456C536D-735D-49F7-925F-7FDB4758D1DB}"/>
    <cellStyle name="Total 2 2 2 2 10 3" xfId="44674" xr:uid="{E6997B6E-7641-4480-A43E-7893F68E2FF9}"/>
    <cellStyle name="Total 2 2 2 2 11" xfId="44675" xr:uid="{540396BE-8B04-45DB-9068-282B27FFEE07}"/>
    <cellStyle name="Total 2 2 2 2 11 2" xfId="44676" xr:uid="{F683EED9-3755-4DBB-9246-50C234FB8F78}"/>
    <cellStyle name="Total 2 2 2 2 11 2 2" xfId="44677" xr:uid="{97DFE0E9-B465-425A-BA13-F01DD6E7123F}"/>
    <cellStyle name="Total 2 2 2 2 11 3" xfId="44678" xr:uid="{CAD16D48-6A75-495B-BD1D-4D60772A3FA7}"/>
    <cellStyle name="Total 2 2 2 2 12" xfId="44679" xr:uid="{DB7FD12E-CEF3-4643-8FEB-C340E66B5BD5}"/>
    <cellStyle name="Total 2 2 2 2 12 2" xfId="44680" xr:uid="{26B3C516-1528-4507-A847-181896B549FC}"/>
    <cellStyle name="Total 2 2 2 2 12 2 2" xfId="44681" xr:uid="{C379ADCF-5A2B-4E63-A65C-8134E8801EC1}"/>
    <cellStyle name="Total 2 2 2 2 12 3" xfId="44682" xr:uid="{D1AAF2A0-C2D2-413D-BC19-59AF25A96D0F}"/>
    <cellStyle name="Total 2 2 2 2 13" xfId="44683" xr:uid="{478CFA0B-CDB9-4BBA-919B-754AC172A6FA}"/>
    <cellStyle name="Total 2 2 2 2 13 2" xfId="44684" xr:uid="{C71CF761-3938-458D-BF7D-0A11EDA4D355}"/>
    <cellStyle name="Total 2 2 2 2 13 2 2" xfId="44685" xr:uid="{1C2FA4A9-8EBD-421D-90DC-F1DA36534C6B}"/>
    <cellStyle name="Total 2 2 2 2 13 3" xfId="44686" xr:uid="{810657B9-37DB-453A-8D6C-06B6C18E1BAD}"/>
    <cellStyle name="Total 2 2 2 2 14" xfId="44687" xr:uid="{0F7A93D6-5742-489F-8393-836B00CE8393}"/>
    <cellStyle name="Total 2 2 2 2 14 2" xfId="44688" xr:uid="{3BD6690F-5DD5-4235-90BB-99BC96392E7D}"/>
    <cellStyle name="Total 2 2 2 2 14 2 2" xfId="44689" xr:uid="{89289B2F-7A83-4670-AEE9-515C16758948}"/>
    <cellStyle name="Total 2 2 2 2 14 3" xfId="44690" xr:uid="{CFE8A0BF-A208-49E0-B302-E960EE5481B7}"/>
    <cellStyle name="Total 2 2 2 2 15" xfId="44691" xr:uid="{50CAEC5D-9051-4D55-8319-86FD1709CBA8}"/>
    <cellStyle name="Total 2 2 2 2 15 2" xfId="44692" xr:uid="{684468C6-271D-4041-8C50-AA5952CC44F6}"/>
    <cellStyle name="Total 2 2 2 2 15 2 2" xfId="44693" xr:uid="{E89A756E-17F8-4E05-B9B4-522B16640CC4}"/>
    <cellStyle name="Total 2 2 2 2 15 3" xfId="44694" xr:uid="{F24A35A6-A60E-433F-B931-7CC02CFB8E8C}"/>
    <cellStyle name="Total 2 2 2 2 16" xfId="44695" xr:uid="{2E33ED69-D00B-4D2F-8CC1-6BB30E620A50}"/>
    <cellStyle name="Total 2 2 2 2 16 2" xfId="44696" xr:uid="{6DCA62D6-8762-4FF2-BE76-9D42D629EFE7}"/>
    <cellStyle name="Total 2 2 2 2 16 2 2" xfId="44697" xr:uid="{D9B11A61-7BED-4E7B-8939-3AABB03D95AD}"/>
    <cellStyle name="Total 2 2 2 2 16 3" xfId="44698" xr:uid="{A457F200-E043-498B-9D8F-8C617302B8E6}"/>
    <cellStyle name="Total 2 2 2 2 17" xfId="44699" xr:uid="{BDF8B3B1-2006-44D2-91A9-4881B81360CF}"/>
    <cellStyle name="Total 2 2 2 2 17 2" xfId="44700" xr:uid="{80C4C1AE-BA7A-4D9E-A43D-7B5C936EB679}"/>
    <cellStyle name="Total 2 2 2 2 17 2 2" xfId="44701" xr:uid="{3F7DB72A-1174-4820-BED6-883F0A36AEC9}"/>
    <cellStyle name="Total 2 2 2 2 17 3" xfId="44702" xr:uid="{F418DF9F-43FF-412F-B885-9CB55EFD1A47}"/>
    <cellStyle name="Total 2 2 2 2 18" xfId="44703" xr:uid="{84433EC7-D6AF-4232-8895-249D336F55B8}"/>
    <cellStyle name="Total 2 2 2 2 18 2" xfId="44704" xr:uid="{7420D85F-78CF-4C30-87B8-FCA481002E28}"/>
    <cellStyle name="Total 2 2 2 2 18 2 2" xfId="44705" xr:uid="{0058B8C4-F5FC-402E-BBE0-CC5F89AEF57D}"/>
    <cellStyle name="Total 2 2 2 2 18 3" xfId="44706" xr:uid="{F3C50187-E467-497B-9FA6-308CFFD39026}"/>
    <cellStyle name="Total 2 2 2 2 19" xfId="44707" xr:uid="{B2056610-C1E3-4A2A-BB20-C5250E936F6F}"/>
    <cellStyle name="Total 2 2 2 2 19 2" xfId="44708" xr:uid="{ADBCD317-7F87-40AD-BE41-C2739BBFDC09}"/>
    <cellStyle name="Total 2 2 2 2 19 2 2" xfId="44709" xr:uid="{F2FC1ED6-2260-4DB6-81C8-5E3879D1B486}"/>
    <cellStyle name="Total 2 2 2 2 19 3" xfId="44710" xr:uid="{FFB9FDE7-25A7-49FC-8263-3E99438F0600}"/>
    <cellStyle name="Total 2 2 2 2 2" xfId="44711" xr:uid="{C3DFD750-27BA-4363-AB5F-1D52C126F513}"/>
    <cellStyle name="Total 2 2 2 2 2 2" xfId="44712" xr:uid="{659BE5E9-6865-454E-AC20-C2CFCCD75FF2}"/>
    <cellStyle name="Total 2 2 2 2 2 2 2" xfId="44713" xr:uid="{298C870F-4E35-4E1A-9184-AB6211883BD7}"/>
    <cellStyle name="Total 2 2 2 2 2 2 3" xfId="44714" xr:uid="{E35BD6AE-9E4B-4BF1-812A-BFA805D6984E}"/>
    <cellStyle name="Total 2 2 2 2 2 3" xfId="44715" xr:uid="{631DDE90-1568-4726-9863-2709BD28E324}"/>
    <cellStyle name="Total 2 2 2 2 2 3 2" xfId="44716" xr:uid="{443A5069-2BDC-42F4-912F-1DE2C4B35121}"/>
    <cellStyle name="Total 2 2 2 2 2 4" xfId="44717" xr:uid="{19A47316-1922-4D6F-AB92-E1096F686D3F}"/>
    <cellStyle name="Total 2 2 2 2 20" xfId="44718" xr:uid="{59F5DE18-6B39-4DEF-8D38-CCA2EB7B6D7C}"/>
    <cellStyle name="Total 2 2 2 2 20 2" xfId="44719" xr:uid="{CD464E01-DDE2-48E1-B93B-D46307EAAAE9}"/>
    <cellStyle name="Total 2 2 2 2 20 2 2" xfId="44720" xr:uid="{1A83410A-5310-4D70-88BE-F532F7D2971B}"/>
    <cellStyle name="Total 2 2 2 2 20 3" xfId="44721" xr:uid="{6697B53C-7786-4A8A-A932-E307E3583FB6}"/>
    <cellStyle name="Total 2 2 2 2 21" xfId="44722" xr:uid="{1F36BF94-902B-4E82-BB52-5A1B1306302F}"/>
    <cellStyle name="Total 2 2 2 2 21 2" xfId="44723" xr:uid="{5F58F650-D15B-40B6-B7B5-5BF158F76AE8}"/>
    <cellStyle name="Total 2 2 2 2 22" xfId="44724" xr:uid="{82C38331-F83A-4767-AB25-190B725109D4}"/>
    <cellStyle name="Total 2 2 2 2 23" xfId="44725" xr:uid="{BA05F5E2-0F76-4960-B2D0-8F10075687DE}"/>
    <cellStyle name="Total 2 2 2 2 3" xfId="44726" xr:uid="{5554BFC1-D1D5-4BDB-BDDA-4C07D11266A2}"/>
    <cellStyle name="Total 2 2 2 2 3 2" xfId="44727" xr:uid="{4D29AD90-F50E-4DE6-809C-7E78B98C1520}"/>
    <cellStyle name="Total 2 2 2 2 3 2 2" xfId="44728" xr:uid="{09EF13EC-8E0A-45BA-9B3E-C077030C1E66}"/>
    <cellStyle name="Total 2 2 2 2 3 3" xfId="44729" xr:uid="{CD4CB7AF-5ABD-4221-A3CB-67BDCC0BBB3A}"/>
    <cellStyle name="Total 2 2 2 2 3 4" xfId="44730" xr:uid="{A55FD888-A8C2-4533-8E01-C960A2BB02D7}"/>
    <cellStyle name="Total 2 2 2 2 4" xfId="44731" xr:uid="{19BC8417-0162-4C40-9CC1-42E682E9CDE6}"/>
    <cellStyle name="Total 2 2 2 2 4 2" xfId="44732" xr:uid="{AF79DBAF-7497-418D-93D1-BB5999B2EDC6}"/>
    <cellStyle name="Total 2 2 2 2 4 2 2" xfId="44733" xr:uid="{6ADDBADC-0760-4A4D-9551-59D2A13BE10A}"/>
    <cellStyle name="Total 2 2 2 2 4 3" xfId="44734" xr:uid="{8FD32249-BB0D-48E1-A9BA-14A7B8EAE9F8}"/>
    <cellStyle name="Total 2 2 2 2 4 4" xfId="44735" xr:uid="{B30D3C1D-F311-4A49-97E7-1F4069EFC3FD}"/>
    <cellStyle name="Total 2 2 2 2 5" xfId="44736" xr:uid="{C310B2BD-81B0-46ED-AA40-D830C29145D7}"/>
    <cellStyle name="Total 2 2 2 2 5 2" xfId="44737" xr:uid="{54AEB0EA-BC98-4912-AD54-75632202F634}"/>
    <cellStyle name="Total 2 2 2 2 5 2 2" xfId="44738" xr:uid="{DD2AA2F0-E780-4A8B-8993-66AD78D5FEA6}"/>
    <cellStyle name="Total 2 2 2 2 5 3" xfId="44739" xr:uid="{982115A1-6699-4D5E-ACF5-F727CD58D8EC}"/>
    <cellStyle name="Total 2 2 2 2 6" xfId="44740" xr:uid="{004DDDC9-EB54-468B-BAFF-A72BDFAE81D7}"/>
    <cellStyle name="Total 2 2 2 2 6 2" xfId="44741" xr:uid="{A739CEDB-DF6D-4C37-BE86-F7243A308055}"/>
    <cellStyle name="Total 2 2 2 2 6 2 2" xfId="44742" xr:uid="{B21D713C-E73F-4BC8-89B3-C09174711FF5}"/>
    <cellStyle name="Total 2 2 2 2 6 3" xfId="44743" xr:uid="{E1A747E3-B073-455E-A47B-FE9714F00214}"/>
    <cellStyle name="Total 2 2 2 2 7" xfId="44744" xr:uid="{0D26012E-DDEA-43D4-A471-38596B090620}"/>
    <cellStyle name="Total 2 2 2 2 7 2" xfId="44745" xr:uid="{EEF4C0F9-FAA3-4BE0-B195-7D90692A6366}"/>
    <cellStyle name="Total 2 2 2 2 7 2 2" xfId="44746" xr:uid="{00AC7B60-6C87-41B0-A0AD-AEF58DF9D270}"/>
    <cellStyle name="Total 2 2 2 2 7 3" xfId="44747" xr:uid="{FE7FFCFC-D022-43DB-9AB3-4DA4069191AA}"/>
    <cellStyle name="Total 2 2 2 2 8" xfId="44748" xr:uid="{88C99251-205C-4AB5-84FD-7A5E44EE1C57}"/>
    <cellStyle name="Total 2 2 2 2 8 2" xfId="44749" xr:uid="{19A07551-37C4-4332-A371-93D6DC26C503}"/>
    <cellStyle name="Total 2 2 2 2 8 2 2" xfId="44750" xr:uid="{6F7C1545-2004-4E25-9C3D-F3A6836CDFE6}"/>
    <cellStyle name="Total 2 2 2 2 8 3" xfId="44751" xr:uid="{B0D081EE-F12A-4537-AF2E-21E5EBD04AD1}"/>
    <cellStyle name="Total 2 2 2 2 9" xfId="44752" xr:uid="{68459722-5710-4FBB-8462-3675F6798614}"/>
    <cellStyle name="Total 2 2 2 2 9 2" xfId="44753" xr:uid="{B4504758-8C0B-4892-9DBD-7291A96B86DA}"/>
    <cellStyle name="Total 2 2 2 2 9 2 2" xfId="44754" xr:uid="{1065EC87-CFD8-4C18-ACFD-5C2DEC8D81F7}"/>
    <cellStyle name="Total 2 2 2 2 9 3" xfId="44755" xr:uid="{1AF0A344-85D4-472F-87E2-AC09E71EE7BC}"/>
    <cellStyle name="Total 2 2 2 20" xfId="44756" xr:uid="{B121BCB5-DD59-486C-AA5A-507A1B555E4B}"/>
    <cellStyle name="Total 2 2 2 3" xfId="44757" xr:uid="{63D204F9-AAC0-43EC-9B9A-5E35702B6A0A}"/>
    <cellStyle name="Total 2 2 2 3 2" xfId="44758" xr:uid="{2A71CC4E-4FE3-47F0-ACD2-FAB0F379D510}"/>
    <cellStyle name="Total 2 2 2 3 2 2" xfId="44759" xr:uid="{BCBCD948-34F1-453B-9289-884D48D8A1E8}"/>
    <cellStyle name="Total 2 2 2 3 2 3" xfId="44760" xr:uid="{E9709368-7CD9-4AC2-A529-BFD68CD52033}"/>
    <cellStyle name="Total 2 2 2 3 3" xfId="44761" xr:uid="{FDF1C31B-1808-44C2-95C5-2C8DAABF2C21}"/>
    <cellStyle name="Total 2 2 2 3 3 2" xfId="44762" xr:uid="{CBE5A86D-B239-4931-81BA-73A8EC59C9E9}"/>
    <cellStyle name="Total 2 2 2 3 4" xfId="44763" xr:uid="{449A20D4-A453-4422-89B2-1D408DDD38FB}"/>
    <cellStyle name="Total 2 2 2 4" xfId="44764" xr:uid="{B56D0E5A-1F09-4DD9-840A-A422735E6377}"/>
    <cellStyle name="Total 2 2 2 4 2" xfId="44765" xr:uid="{9281029D-67FD-42A1-88EE-9BEC60CDFEBE}"/>
    <cellStyle name="Total 2 2 2 4 2 2" xfId="44766" xr:uid="{042AD64E-DD49-42DA-8011-F453699BB37C}"/>
    <cellStyle name="Total 2 2 2 4 3" xfId="44767" xr:uid="{AB40310A-3868-4990-9307-346A0C99919F}"/>
    <cellStyle name="Total 2 2 2 4 4" xfId="44768" xr:uid="{279A9CAD-4BCF-483A-A8DA-4F891EE02AB7}"/>
    <cellStyle name="Total 2 2 2 5" xfId="44769" xr:uid="{4C81C4CD-4A8B-41E3-801F-C76A26233EB6}"/>
    <cellStyle name="Total 2 2 2 5 2" xfId="44770" xr:uid="{E9CBF44D-4E18-4219-A8F8-03279AD36133}"/>
    <cellStyle name="Total 2 2 2 5 2 2" xfId="44771" xr:uid="{C492C19D-3A0F-4DF5-9E96-3A5817EEF6EC}"/>
    <cellStyle name="Total 2 2 2 5 3" xfId="44772" xr:uid="{D227CFAB-9D15-4881-86E6-5E779832D646}"/>
    <cellStyle name="Total 2 2 2 5 4" xfId="44773" xr:uid="{0CE84C59-F59F-4B36-8CEC-CEA93B586A49}"/>
    <cellStyle name="Total 2 2 2 6" xfId="44774" xr:uid="{5174220F-45C8-44CF-A20A-8A24793B1569}"/>
    <cellStyle name="Total 2 2 2 6 2" xfId="44775" xr:uid="{9CCB7345-6E0B-4DBB-95B8-54FDCC10B941}"/>
    <cellStyle name="Total 2 2 2 6 2 2" xfId="44776" xr:uid="{451DD4B7-F948-48D4-A423-BCFA6DEFC871}"/>
    <cellStyle name="Total 2 2 2 6 3" xfId="44777" xr:uid="{F3DD9077-8B2E-4C28-A01E-D24DF60FBA00}"/>
    <cellStyle name="Total 2 2 2 7" xfId="44778" xr:uid="{73094749-633B-4A50-B1A4-607160B59508}"/>
    <cellStyle name="Total 2 2 2 7 2" xfId="44779" xr:uid="{3D2D0D21-13AD-4C64-8A77-CD09380CA8FC}"/>
    <cellStyle name="Total 2 2 2 7 2 2" xfId="44780" xr:uid="{5C8D327B-6449-413B-A80A-42703848E9ED}"/>
    <cellStyle name="Total 2 2 2 7 3" xfId="44781" xr:uid="{6A0B300D-C201-4303-81B6-3B002029DC8D}"/>
    <cellStyle name="Total 2 2 2 8" xfId="44782" xr:uid="{7DCD3B77-4177-4BD6-8D24-BC06E79AF449}"/>
    <cellStyle name="Total 2 2 2 8 2" xfId="44783" xr:uid="{8F642445-CDDA-4509-BABE-B36396B28F1E}"/>
    <cellStyle name="Total 2 2 2 8 2 2" xfId="44784" xr:uid="{2AA58E72-E447-4A39-ABF0-9AF42643A03F}"/>
    <cellStyle name="Total 2 2 2 8 3" xfId="44785" xr:uid="{16F63616-9D6E-4CBD-8A9F-3DA479DD7EC3}"/>
    <cellStyle name="Total 2 2 2 9" xfId="44786" xr:uid="{E2CAC78B-BA1C-4049-9A18-82AD7BDB519B}"/>
    <cellStyle name="Total 2 2 2 9 2" xfId="44787" xr:uid="{0C851018-03C3-41BC-9231-BDCB7A8E6B58}"/>
    <cellStyle name="Total 2 2 2 9 2 2" xfId="44788" xr:uid="{16D37F69-2784-40E0-B09D-E7F0DC51826F}"/>
    <cellStyle name="Total 2 2 2 9 3" xfId="44789" xr:uid="{F8817960-7B70-4BE6-A338-40BF9D0AFEB7}"/>
    <cellStyle name="Total 2 2 20" xfId="44790" xr:uid="{CFBF3E1C-0543-4209-859C-1DC123BE08F7}"/>
    <cellStyle name="Total 2 2 20 2" xfId="44791" xr:uid="{CBD27082-1239-428B-B1D0-5CE9EB196D5D}"/>
    <cellStyle name="Total 2 2 20 2 2" xfId="44792" xr:uid="{40A0D9C2-17DA-4EED-9DB0-82C1DC52B2E8}"/>
    <cellStyle name="Total 2 2 20 3" xfId="44793" xr:uid="{08233418-638E-4AE9-A21C-65F665C404EE}"/>
    <cellStyle name="Total 2 2 21" xfId="44794" xr:uid="{332DA1D2-6B2C-47A6-AA34-AE187D540B61}"/>
    <cellStyle name="Total 2 2 21 2" xfId="44795" xr:uid="{EB50C665-00E6-41AE-9566-299B96C9DB26}"/>
    <cellStyle name="Total 2 2 22" xfId="44796" xr:uid="{192BAE2F-A443-4137-84C6-D8B5E899B68F}"/>
    <cellStyle name="Total 2 2 23" xfId="44797" xr:uid="{36415D99-9762-4117-8717-3F2A486F19AB}"/>
    <cellStyle name="Total 2 2 3" xfId="44798" xr:uid="{4041B19C-E41C-4832-BB76-19CD150AE302}"/>
    <cellStyle name="Total 2 2 3 10" xfId="44799" xr:uid="{E45E321C-DACE-4368-8BDE-C4B345622940}"/>
    <cellStyle name="Total 2 2 3 10 2" xfId="44800" xr:uid="{DA086568-CBDB-4775-96DE-3C25A6C1511F}"/>
    <cellStyle name="Total 2 2 3 10 2 2" xfId="44801" xr:uid="{49C91BD6-C1AF-4D01-880A-73629C0C236A}"/>
    <cellStyle name="Total 2 2 3 10 3" xfId="44802" xr:uid="{1DB04D5A-1BB2-4E04-BCA9-98D6AB19316E}"/>
    <cellStyle name="Total 2 2 3 11" xfId="44803" xr:uid="{AF158C55-C9DF-4B1C-8AF1-FDD79437E103}"/>
    <cellStyle name="Total 2 2 3 11 2" xfId="44804" xr:uid="{31B36B72-271A-4696-BFC0-C7C6677CCE81}"/>
    <cellStyle name="Total 2 2 3 11 2 2" xfId="44805" xr:uid="{CFF1583D-B375-4428-B123-09867E457947}"/>
    <cellStyle name="Total 2 2 3 11 3" xfId="44806" xr:uid="{B2B5DC05-E232-40B7-B45E-3C680EE83235}"/>
    <cellStyle name="Total 2 2 3 12" xfId="44807" xr:uid="{27993020-3971-4BD6-BD7B-1AA6483E54E4}"/>
    <cellStyle name="Total 2 2 3 12 2" xfId="44808" xr:uid="{D08F79BC-EF21-49C9-93D1-0B707BD7CDB8}"/>
    <cellStyle name="Total 2 2 3 12 2 2" xfId="44809" xr:uid="{D64AE474-2AA7-45FA-8F0F-489A2625FD38}"/>
    <cellStyle name="Total 2 2 3 12 3" xfId="44810" xr:uid="{4C05004D-EF29-436E-8A27-403591BC8B3F}"/>
    <cellStyle name="Total 2 2 3 13" xfId="44811" xr:uid="{2792D015-AC72-4A3B-A827-9533F5D35053}"/>
    <cellStyle name="Total 2 2 3 13 2" xfId="44812" xr:uid="{82F9DF58-112B-4BE9-94F3-7DE9A17BEF2B}"/>
    <cellStyle name="Total 2 2 3 13 2 2" xfId="44813" xr:uid="{35A88800-0FCC-4CFE-B9BA-844222A31C49}"/>
    <cellStyle name="Total 2 2 3 13 3" xfId="44814" xr:uid="{D100CE38-D4D1-46F0-8BE7-C5AEBF12921D}"/>
    <cellStyle name="Total 2 2 3 14" xfId="44815" xr:uid="{1A6FCBC9-22AE-47FE-BB59-943B1B443219}"/>
    <cellStyle name="Total 2 2 3 14 2" xfId="44816" xr:uid="{18C2D39B-17B8-4CFE-82FB-9A085DB6EF0B}"/>
    <cellStyle name="Total 2 2 3 14 2 2" xfId="44817" xr:uid="{F7EC3499-EA5E-4DCA-9F8A-E8FB1E5C10AF}"/>
    <cellStyle name="Total 2 2 3 14 3" xfId="44818" xr:uid="{3B942498-EB22-4DDA-A03F-F942B9A6FF04}"/>
    <cellStyle name="Total 2 2 3 15" xfId="44819" xr:uid="{1FCC2F80-190E-4007-8812-72E842A46409}"/>
    <cellStyle name="Total 2 2 3 15 2" xfId="44820" xr:uid="{060334A3-DA27-4013-8539-7939B89275E8}"/>
    <cellStyle name="Total 2 2 3 15 2 2" xfId="44821" xr:uid="{5B859C55-E005-465F-B890-2D0E9F9DDBC1}"/>
    <cellStyle name="Total 2 2 3 15 3" xfId="44822" xr:uid="{E820849B-C9A2-44DF-9C4D-55233766DD07}"/>
    <cellStyle name="Total 2 2 3 16" xfId="44823" xr:uid="{003D3B20-26B1-4182-8FA7-3EF17FDED391}"/>
    <cellStyle name="Total 2 2 3 16 2" xfId="44824" xr:uid="{92497A87-0D58-4EC6-BC2C-C76E1753AD59}"/>
    <cellStyle name="Total 2 2 3 16 2 2" xfId="44825" xr:uid="{985E1228-E1A1-42A0-9BF0-ACACF0DB1BF4}"/>
    <cellStyle name="Total 2 2 3 16 3" xfId="44826" xr:uid="{A17AB702-22AB-42D8-B594-C896AEE2AFCB}"/>
    <cellStyle name="Total 2 2 3 17" xfId="44827" xr:uid="{43CBBD7E-3894-404F-BB56-7400E589E2C4}"/>
    <cellStyle name="Total 2 2 3 17 2" xfId="44828" xr:uid="{8890EEE8-B199-409B-9E91-74E342F3335F}"/>
    <cellStyle name="Total 2 2 3 17 2 2" xfId="44829" xr:uid="{244322E3-F4CE-4891-BA80-8B8C2CFD435D}"/>
    <cellStyle name="Total 2 2 3 17 3" xfId="44830" xr:uid="{FC16D326-D378-4A22-96BB-D02F81FC649C}"/>
    <cellStyle name="Total 2 2 3 18" xfId="44831" xr:uid="{C891F475-E223-4512-889A-4224C26D35B3}"/>
    <cellStyle name="Total 2 2 3 18 2" xfId="44832" xr:uid="{A3B2EDC9-E42B-4E07-A225-583E730B484A}"/>
    <cellStyle name="Total 2 2 3 19" xfId="44833" xr:uid="{6AD65457-C7DC-442B-9A71-49E6E6B29DE8}"/>
    <cellStyle name="Total 2 2 3 2" xfId="44834" xr:uid="{133D54D0-D71C-4FFE-A745-07A86BC254EB}"/>
    <cellStyle name="Total 2 2 3 2 10" xfId="44835" xr:uid="{CBBA5EA2-8E3B-4665-B392-C421E5A8B1DB}"/>
    <cellStyle name="Total 2 2 3 2 10 2" xfId="44836" xr:uid="{1B3DF8E7-DCD6-4370-B70F-C297AE2A3112}"/>
    <cellStyle name="Total 2 2 3 2 10 2 2" xfId="44837" xr:uid="{ADF8D060-0310-4A0D-B4D4-F8FEA3D75543}"/>
    <cellStyle name="Total 2 2 3 2 10 3" xfId="44838" xr:uid="{A195B83F-1156-425F-B35E-270111565775}"/>
    <cellStyle name="Total 2 2 3 2 11" xfId="44839" xr:uid="{86E5030D-7F23-4D54-8489-155FDF289E74}"/>
    <cellStyle name="Total 2 2 3 2 11 2" xfId="44840" xr:uid="{80F5B843-F0A8-4204-AAF4-960C2BFC454C}"/>
    <cellStyle name="Total 2 2 3 2 11 2 2" xfId="44841" xr:uid="{21C46054-A3E0-451E-97C2-245D9DB13E62}"/>
    <cellStyle name="Total 2 2 3 2 11 3" xfId="44842" xr:uid="{39483078-2C09-4875-B694-4A3C0749B50F}"/>
    <cellStyle name="Total 2 2 3 2 12" xfId="44843" xr:uid="{71AC1B02-FE49-4CE6-B894-5148B56F1B48}"/>
    <cellStyle name="Total 2 2 3 2 12 2" xfId="44844" xr:uid="{6A6B7D98-7603-4D24-B305-950CDA57CD63}"/>
    <cellStyle name="Total 2 2 3 2 12 2 2" xfId="44845" xr:uid="{D77FADBD-A428-4759-BB10-75D4D3A8E029}"/>
    <cellStyle name="Total 2 2 3 2 12 3" xfId="44846" xr:uid="{1900313E-AB66-4227-BA24-E02BF43654AD}"/>
    <cellStyle name="Total 2 2 3 2 13" xfId="44847" xr:uid="{DCD4BCAE-3380-45EC-8895-A63FB24DA1E5}"/>
    <cellStyle name="Total 2 2 3 2 13 2" xfId="44848" xr:uid="{94671E55-EF33-4CD7-BDFD-96CFC0886682}"/>
    <cellStyle name="Total 2 2 3 2 13 2 2" xfId="44849" xr:uid="{D7DC3213-4485-44E7-9C71-17ADA44B5F29}"/>
    <cellStyle name="Total 2 2 3 2 13 3" xfId="44850" xr:uid="{B202D9C5-C338-4421-AD25-73DAF0BFC4D7}"/>
    <cellStyle name="Total 2 2 3 2 14" xfId="44851" xr:uid="{1D27F554-2287-4618-8774-E97E5CC56BEA}"/>
    <cellStyle name="Total 2 2 3 2 14 2" xfId="44852" xr:uid="{B0A9121B-D345-464C-812B-BC8E4EADEA7A}"/>
    <cellStyle name="Total 2 2 3 2 14 2 2" xfId="44853" xr:uid="{EE6DB69E-96E0-4947-BDC0-6E5DB37D02DF}"/>
    <cellStyle name="Total 2 2 3 2 14 3" xfId="44854" xr:uid="{621DAB10-10BD-4D1A-91A4-3F33D064C5AA}"/>
    <cellStyle name="Total 2 2 3 2 15" xfId="44855" xr:uid="{3188F74B-B47D-43EC-B94E-1BD70FFC7EA7}"/>
    <cellStyle name="Total 2 2 3 2 15 2" xfId="44856" xr:uid="{2F416D35-C1BA-40D2-A161-D83FBBE7981E}"/>
    <cellStyle name="Total 2 2 3 2 15 2 2" xfId="44857" xr:uid="{F12FA7D0-EBD7-46C4-90FA-521352944AD0}"/>
    <cellStyle name="Total 2 2 3 2 15 3" xfId="44858" xr:uid="{079D2F5C-CCA8-4DF6-B0A1-EDFB481041F1}"/>
    <cellStyle name="Total 2 2 3 2 16" xfId="44859" xr:uid="{69759FE3-A7A8-4D42-8D1D-AA4E4D36CBB3}"/>
    <cellStyle name="Total 2 2 3 2 16 2" xfId="44860" xr:uid="{3C8E4B6C-D3DE-43CD-B4AF-D5F5C79E4594}"/>
    <cellStyle name="Total 2 2 3 2 16 2 2" xfId="44861" xr:uid="{1F7F493A-9CCF-42D1-B4F1-74AC227604D6}"/>
    <cellStyle name="Total 2 2 3 2 16 3" xfId="44862" xr:uid="{53288393-56F3-4D52-B856-9BC735BF2560}"/>
    <cellStyle name="Total 2 2 3 2 17" xfId="44863" xr:uid="{9C18CF9B-6C57-47F0-A892-9AC752649B91}"/>
    <cellStyle name="Total 2 2 3 2 17 2" xfId="44864" xr:uid="{9466D71E-5CC9-4493-905E-9544DE84A760}"/>
    <cellStyle name="Total 2 2 3 2 17 2 2" xfId="44865" xr:uid="{B4C504DE-9A9D-46EE-9527-9919EC25739D}"/>
    <cellStyle name="Total 2 2 3 2 17 3" xfId="44866" xr:uid="{C961B85C-4651-4939-BA4F-305E8D5169D6}"/>
    <cellStyle name="Total 2 2 3 2 18" xfId="44867" xr:uid="{BA17BB31-D3C8-413B-8AED-9073A1D69AAC}"/>
    <cellStyle name="Total 2 2 3 2 18 2" xfId="44868" xr:uid="{ECDA6398-C926-45AD-861C-2A4957471A95}"/>
    <cellStyle name="Total 2 2 3 2 18 2 2" xfId="44869" xr:uid="{30CBDDF1-E747-4E6E-B793-D64893C231CC}"/>
    <cellStyle name="Total 2 2 3 2 18 3" xfId="44870" xr:uid="{0ABC5F5F-5F69-47B8-8F81-011E434EBE30}"/>
    <cellStyle name="Total 2 2 3 2 19" xfId="44871" xr:uid="{638F3C95-B517-4AA1-AC10-1D7BBB75419B}"/>
    <cellStyle name="Total 2 2 3 2 19 2" xfId="44872" xr:uid="{DE8A4EF2-173E-4F8C-A6E9-C3198B386278}"/>
    <cellStyle name="Total 2 2 3 2 19 2 2" xfId="44873" xr:uid="{F8CC92E8-205D-4683-8162-EE57AE40068D}"/>
    <cellStyle name="Total 2 2 3 2 19 3" xfId="44874" xr:uid="{8AD83995-1C97-4028-86F7-AD934E47C399}"/>
    <cellStyle name="Total 2 2 3 2 2" xfId="44875" xr:uid="{BAA393B7-F7EC-40DA-9A48-B113D870B536}"/>
    <cellStyle name="Total 2 2 3 2 2 2" xfId="44876" xr:uid="{5EB81177-48F8-4004-8491-4EF38E83C36B}"/>
    <cellStyle name="Total 2 2 3 2 2 2 2" xfId="44877" xr:uid="{0D529724-372E-4DAC-9463-7C464EC782D2}"/>
    <cellStyle name="Total 2 2 3 2 2 3" xfId="44878" xr:uid="{C9C710E0-5BF6-4396-8D1F-FC84047D72C1}"/>
    <cellStyle name="Total 2 2 3 2 2 4" xfId="44879" xr:uid="{548CFE87-FBDB-416A-BF38-F98E79086B8D}"/>
    <cellStyle name="Total 2 2 3 2 20" xfId="44880" xr:uid="{FED14920-18C3-43EF-9A60-E64F8FC8A247}"/>
    <cellStyle name="Total 2 2 3 2 20 2" xfId="44881" xr:uid="{8077D455-3A3C-4CB6-B7C8-344BEC6BDFBB}"/>
    <cellStyle name="Total 2 2 3 2 20 2 2" xfId="44882" xr:uid="{1DCFB6E0-CC69-43BA-A90D-4F682DD03321}"/>
    <cellStyle name="Total 2 2 3 2 20 3" xfId="44883" xr:uid="{1B61C594-85DA-4940-85DF-B5E8E4FA9E0A}"/>
    <cellStyle name="Total 2 2 3 2 21" xfId="44884" xr:uid="{3CBAD827-069C-4446-BB2D-6B99A892AF72}"/>
    <cellStyle name="Total 2 2 3 2 21 2" xfId="44885" xr:uid="{690CBEC9-F50B-4044-891E-D77CD621EAD0}"/>
    <cellStyle name="Total 2 2 3 2 22" xfId="44886" xr:uid="{FC57E52C-32AB-4A50-AF9C-E554563E7552}"/>
    <cellStyle name="Total 2 2 3 2 23" xfId="44887" xr:uid="{CC39C435-1B07-4161-A0AE-E529C341151E}"/>
    <cellStyle name="Total 2 2 3 2 3" xfId="44888" xr:uid="{F44847AC-0DFA-4EB2-8E3E-552602E55469}"/>
    <cellStyle name="Total 2 2 3 2 3 2" xfId="44889" xr:uid="{477FFB5C-F208-4979-9350-1B010A5EE8AE}"/>
    <cellStyle name="Total 2 2 3 2 3 2 2" xfId="44890" xr:uid="{0888B764-8720-489F-BE16-B25464EA9E98}"/>
    <cellStyle name="Total 2 2 3 2 3 3" xfId="44891" xr:uid="{23E059E8-CF11-4E94-8218-5A6307E3E9C7}"/>
    <cellStyle name="Total 2 2 3 2 3 4" xfId="44892" xr:uid="{6AE76B1B-0F51-40EA-92B1-DB8A3463347B}"/>
    <cellStyle name="Total 2 2 3 2 4" xfId="44893" xr:uid="{85FD853D-436B-46F9-B706-DFAB44719C86}"/>
    <cellStyle name="Total 2 2 3 2 4 2" xfId="44894" xr:uid="{9ACD7641-C0A5-4B82-9F27-719C5B0FC1D7}"/>
    <cellStyle name="Total 2 2 3 2 4 2 2" xfId="44895" xr:uid="{0FE4A76C-89C7-4B21-AEB9-2D17597B34AC}"/>
    <cellStyle name="Total 2 2 3 2 4 3" xfId="44896" xr:uid="{5151120E-EC79-4F73-9092-7F0922202B8C}"/>
    <cellStyle name="Total 2 2 3 2 5" xfId="44897" xr:uid="{DB0B8B86-7E24-41C6-83B4-1B6D367E0D99}"/>
    <cellStyle name="Total 2 2 3 2 5 2" xfId="44898" xr:uid="{7F1B4A3E-5910-4D06-8F07-32CE44B6385C}"/>
    <cellStyle name="Total 2 2 3 2 5 2 2" xfId="44899" xr:uid="{B172E815-2416-4889-B5C4-7D7B4501A068}"/>
    <cellStyle name="Total 2 2 3 2 5 3" xfId="44900" xr:uid="{6CF1FA0B-DD7A-4BD4-97CE-D44888D41852}"/>
    <cellStyle name="Total 2 2 3 2 6" xfId="44901" xr:uid="{2E619196-D763-49BF-8DE4-9794B7FE0C6A}"/>
    <cellStyle name="Total 2 2 3 2 6 2" xfId="44902" xr:uid="{6C551169-BD97-400A-A621-D90B8CCD57F7}"/>
    <cellStyle name="Total 2 2 3 2 6 2 2" xfId="44903" xr:uid="{D82D0532-1FD2-482C-A7FD-E9D5EF55687F}"/>
    <cellStyle name="Total 2 2 3 2 6 3" xfId="44904" xr:uid="{D320D06E-B6EC-4FC1-9C59-B005C0A03F1F}"/>
    <cellStyle name="Total 2 2 3 2 7" xfId="44905" xr:uid="{D69578D1-BE79-4E0D-B0E1-67F699BE3253}"/>
    <cellStyle name="Total 2 2 3 2 7 2" xfId="44906" xr:uid="{9CBECDF2-07F1-4C9E-845C-0A02C8496945}"/>
    <cellStyle name="Total 2 2 3 2 7 2 2" xfId="44907" xr:uid="{E806E379-79CE-4D01-B8A6-4DF94DE0A31E}"/>
    <cellStyle name="Total 2 2 3 2 7 3" xfId="44908" xr:uid="{3F101F03-494C-4DDF-8D9D-3BE56C87CDBF}"/>
    <cellStyle name="Total 2 2 3 2 8" xfId="44909" xr:uid="{A37C326F-AEF4-4158-ADB4-2EE34A2399F0}"/>
    <cellStyle name="Total 2 2 3 2 8 2" xfId="44910" xr:uid="{470E6C9F-1598-48C0-9768-61288E8C1336}"/>
    <cellStyle name="Total 2 2 3 2 8 2 2" xfId="44911" xr:uid="{036FF478-45C8-423D-93D6-BF4798FA8ED9}"/>
    <cellStyle name="Total 2 2 3 2 8 3" xfId="44912" xr:uid="{60EF73DB-896C-4A65-84D3-281B92F95FEB}"/>
    <cellStyle name="Total 2 2 3 2 9" xfId="44913" xr:uid="{AA9B0470-59CF-4C48-BBDB-677C7D94CFC3}"/>
    <cellStyle name="Total 2 2 3 2 9 2" xfId="44914" xr:uid="{618B837E-6AFE-4161-8353-FBB484D89752}"/>
    <cellStyle name="Total 2 2 3 2 9 2 2" xfId="44915" xr:uid="{54BA7BA0-56DA-424C-AEC6-778748E8115E}"/>
    <cellStyle name="Total 2 2 3 2 9 3" xfId="44916" xr:uid="{F7C2817D-6755-4633-BD64-D06D62671C3D}"/>
    <cellStyle name="Total 2 2 3 20" xfId="44917" xr:uid="{3540E065-B826-45CA-B04C-5E5B2E0CFADD}"/>
    <cellStyle name="Total 2 2 3 3" xfId="44918" xr:uid="{E1D61F23-8D66-407A-AD00-BAE325F9D407}"/>
    <cellStyle name="Total 2 2 3 3 2" xfId="44919" xr:uid="{707592A8-6CD0-4544-ACCC-52FA2E773FAF}"/>
    <cellStyle name="Total 2 2 3 3 2 2" xfId="44920" xr:uid="{81AEFF2E-B213-45FB-B2F0-5710C0BB123A}"/>
    <cellStyle name="Total 2 2 3 3 3" xfId="44921" xr:uid="{606BE140-5956-4DAB-8B5D-7084FF47D8FE}"/>
    <cellStyle name="Total 2 2 3 3 4" xfId="44922" xr:uid="{6839E125-E776-4D9B-89D0-88470C7948EB}"/>
    <cellStyle name="Total 2 2 3 4" xfId="44923" xr:uid="{172A73C8-2E0D-4B47-AF81-FD42CB4FCBE4}"/>
    <cellStyle name="Total 2 2 3 4 2" xfId="44924" xr:uid="{1961ABAE-941B-4B21-B370-A6DF0BB179FF}"/>
    <cellStyle name="Total 2 2 3 4 2 2" xfId="44925" xr:uid="{E57CA486-B4D8-4D56-B2DC-72388AB3A524}"/>
    <cellStyle name="Total 2 2 3 4 3" xfId="44926" xr:uid="{C06DC414-82F9-44BA-B4FF-C021B4CC10F3}"/>
    <cellStyle name="Total 2 2 3 4 4" xfId="44927" xr:uid="{CFF229FF-FC88-4235-84F7-1AF2449B9B1A}"/>
    <cellStyle name="Total 2 2 3 5" xfId="44928" xr:uid="{502911FF-100E-4116-8FFE-0C71C0F8DC33}"/>
    <cellStyle name="Total 2 2 3 5 2" xfId="44929" xr:uid="{203F2648-13D9-49D5-9D13-F2EC428A31CE}"/>
    <cellStyle name="Total 2 2 3 5 2 2" xfId="44930" xr:uid="{C84CC88F-E976-4F53-A128-1332C04E27C0}"/>
    <cellStyle name="Total 2 2 3 5 3" xfId="44931" xr:uid="{F5BFEE51-7567-478F-B74D-7822EF48BBD6}"/>
    <cellStyle name="Total 2 2 3 6" xfId="44932" xr:uid="{5DC69DBB-2F2B-4520-BFCC-4B499294EAAE}"/>
    <cellStyle name="Total 2 2 3 6 2" xfId="44933" xr:uid="{665535A1-46F7-4F66-AD79-C3200892553C}"/>
    <cellStyle name="Total 2 2 3 6 2 2" xfId="44934" xr:uid="{785FD766-CC19-46A5-B944-782A4D8049FB}"/>
    <cellStyle name="Total 2 2 3 6 3" xfId="44935" xr:uid="{60E53CF4-A474-4EBA-A206-CC0C3D216A7B}"/>
    <cellStyle name="Total 2 2 3 7" xfId="44936" xr:uid="{585F042F-3793-4302-9B21-25E7D0BEC1FF}"/>
    <cellStyle name="Total 2 2 3 7 2" xfId="44937" xr:uid="{2A14B75A-F217-4FF5-83BD-B473BEA57EB2}"/>
    <cellStyle name="Total 2 2 3 7 2 2" xfId="44938" xr:uid="{5B00FF73-4176-48CC-912D-302F28C8242D}"/>
    <cellStyle name="Total 2 2 3 7 3" xfId="44939" xr:uid="{CBC0DF5E-8DDB-4AEE-900F-6FD5AD95220F}"/>
    <cellStyle name="Total 2 2 3 8" xfId="44940" xr:uid="{77FC445F-179F-41FA-97C5-363869CDA55C}"/>
    <cellStyle name="Total 2 2 3 8 2" xfId="44941" xr:uid="{665BF3B6-04F5-420B-853C-3D712E4BA867}"/>
    <cellStyle name="Total 2 2 3 8 2 2" xfId="44942" xr:uid="{3D6462D1-9ADB-4FC1-A682-7CF199DBEB1C}"/>
    <cellStyle name="Total 2 2 3 8 3" xfId="44943" xr:uid="{1C474F15-A82D-4618-8121-1EA943EA09B1}"/>
    <cellStyle name="Total 2 2 3 9" xfId="44944" xr:uid="{82D47BB4-3BEC-48DA-A8FF-7FECD044D04D}"/>
    <cellStyle name="Total 2 2 3 9 2" xfId="44945" xr:uid="{064FF630-6338-45A3-B2B4-95B6B8AE843C}"/>
    <cellStyle name="Total 2 2 3 9 2 2" xfId="44946" xr:uid="{5E0B92A8-9716-4812-9450-2B7F718F3BB2}"/>
    <cellStyle name="Total 2 2 3 9 3" xfId="44947" xr:uid="{FAD6FC29-623A-4CF1-924A-065DC7F62BB1}"/>
    <cellStyle name="Total 2 2 4" xfId="44948" xr:uid="{7C104773-35D1-4ACD-AF04-824E3A077DD0}"/>
    <cellStyle name="Total 2 2 4 10" xfId="44949" xr:uid="{FE0CECBA-6FDB-4958-BC32-3FAFB51CF81D}"/>
    <cellStyle name="Total 2 2 4 10 2" xfId="44950" xr:uid="{17EBB667-D4AF-4B5E-BE9F-973C16A0D587}"/>
    <cellStyle name="Total 2 2 4 10 2 2" xfId="44951" xr:uid="{2C7682A3-DDA4-4B0F-883E-FC9A1420A02D}"/>
    <cellStyle name="Total 2 2 4 10 3" xfId="44952" xr:uid="{46F71DBC-AD7C-4C91-B53F-D7DB785A88DA}"/>
    <cellStyle name="Total 2 2 4 11" xfId="44953" xr:uid="{4A3689DE-7AE7-4388-8798-8DCC0D5429E6}"/>
    <cellStyle name="Total 2 2 4 11 2" xfId="44954" xr:uid="{3291C5F6-31DE-4AA8-8002-7B50D8508DBC}"/>
    <cellStyle name="Total 2 2 4 11 2 2" xfId="44955" xr:uid="{6D488176-933C-4A48-A37D-200D337ADFDD}"/>
    <cellStyle name="Total 2 2 4 11 3" xfId="44956" xr:uid="{B53F63F0-12F3-445A-A4A7-392F00A255F6}"/>
    <cellStyle name="Total 2 2 4 12" xfId="44957" xr:uid="{6F405AC8-E741-41B2-B309-CB3D360E8F27}"/>
    <cellStyle name="Total 2 2 4 12 2" xfId="44958" xr:uid="{86315181-E653-4380-8178-069D7AAC1707}"/>
    <cellStyle name="Total 2 2 4 12 2 2" xfId="44959" xr:uid="{8A2C7D1F-01B3-46FD-8F5B-9F8927D71501}"/>
    <cellStyle name="Total 2 2 4 12 3" xfId="44960" xr:uid="{7A0AD602-44DF-4056-B391-453169BA00D7}"/>
    <cellStyle name="Total 2 2 4 13" xfId="44961" xr:uid="{F553844E-E794-45FF-8D4D-1495B2FB356E}"/>
    <cellStyle name="Total 2 2 4 13 2" xfId="44962" xr:uid="{A50EB8F7-398C-4A07-AC96-D27F1B137541}"/>
    <cellStyle name="Total 2 2 4 13 2 2" xfId="44963" xr:uid="{CE5046EE-81E7-4C53-AEC2-206E8A67DD62}"/>
    <cellStyle name="Total 2 2 4 13 3" xfId="44964" xr:uid="{A861B22E-CD8D-4B53-B030-A2DB7DD65E45}"/>
    <cellStyle name="Total 2 2 4 14" xfId="44965" xr:uid="{D9A027A5-46DD-4330-84C6-6B9A58A6D35B}"/>
    <cellStyle name="Total 2 2 4 14 2" xfId="44966" xr:uid="{28943ADA-ACDA-41F4-A336-3212B854A5D2}"/>
    <cellStyle name="Total 2 2 4 14 2 2" xfId="44967" xr:uid="{3D60B20F-DB39-4E50-98EA-9218DE828F28}"/>
    <cellStyle name="Total 2 2 4 14 3" xfId="44968" xr:uid="{33E899B7-C7F2-46C3-BED1-B7D00A76F475}"/>
    <cellStyle name="Total 2 2 4 15" xfId="44969" xr:uid="{B33C532E-2114-474F-879F-D294CC0759EB}"/>
    <cellStyle name="Total 2 2 4 15 2" xfId="44970" xr:uid="{86917FF1-4DBC-486E-BB43-7463C3A45160}"/>
    <cellStyle name="Total 2 2 4 15 2 2" xfId="44971" xr:uid="{D78B57CF-4CD0-4DA3-B237-13DE974915C1}"/>
    <cellStyle name="Total 2 2 4 15 3" xfId="44972" xr:uid="{98A88547-2601-440F-8277-FE0DFDABC442}"/>
    <cellStyle name="Total 2 2 4 16" xfId="44973" xr:uid="{23A10A69-EC3C-4806-BDC5-85727C7F568D}"/>
    <cellStyle name="Total 2 2 4 16 2" xfId="44974" xr:uid="{3189B008-2E81-4098-A65B-9EABE6F9D18D}"/>
    <cellStyle name="Total 2 2 4 16 2 2" xfId="44975" xr:uid="{3F130B43-3031-461A-BBF2-06C73E531EAA}"/>
    <cellStyle name="Total 2 2 4 16 3" xfId="44976" xr:uid="{A1943F87-EF98-48FE-AD75-842A8517DD08}"/>
    <cellStyle name="Total 2 2 4 17" xfId="44977" xr:uid="{90615B5A-D315-4C4C-9213-A0B020B28A3F}"/>
    <cellStyle name="Total 2 2 4 17 2" xfId="44978" xr:uid="{CF23F610-5922-4B30-BD2C-BF4FB4031FBA}"/>
    <cellStyle name="Total 2 2 4 17 2 2" xfId="44979" xr:uid="{0548E8AB-4906-4DE5-88BC-E742C2822EFD}"/>
    <cellStyle name="Total 2 2 4 17 3" xfId="44980" xr:uid="{D0A9D445-0099-448B-A116-D258A0E0F244}"/>
    <cellStyle name="Total 2 2 4 18" xfId="44981" xr:uid="{E12F292A-BBEB-43FC-B179-879010C55181}"/>
    <cellStyle name="Total 2 2 4 18 2" xfId="44982" xr:uid="{16CD333A-9D04-44C1-98D7-6DFE17A74006}"/>
    <cellStyle name="Total 2 2 4 18 2 2" xfId="44983" xr:uid="{E6DC642B-0484-42DA-B829-52880C2A07B3}"/>
    <cellStyle name="Total 2 2 4 18 3" xfId="44984" xr:uid="{021842FA-C1F5-4AB9-B760-C1722C001D08}"/>
    <cellStyle name="Total 2 2 4 19" xfId="44985" xr:uid="{B1E81405-4978-463C-B00F-3F181217C91C}"/>
    <cellStyle name="Total 2 2 4 19 2" xfId="44986" xr:uid="{271D00D2-3FFA-4C68-A557-D2BE6CAA2CFC}"/>
    <cellStyle name="Total 2 2 4 19 2 2" xfId="44987" xr:uid="{6F372158-75DD-4E68-8F44-7EA4466AC84F}"/>
    <cellStyle name="Total 2 2 4 19 3" xfId="44988" xr:uid="{844CEE3C-534C-49B3-AF79-ED6107E001A6}"/>
    <cellStyle name="Total 2 2 4 2" xfId="44989" xr:uid="{AEB4213F-C417-47EB-A64C-C33BDB56D74D}"/>
    <cellStyle name="Total 2 2 4 2 10" xfId="44990" xr:uid="{F51FB56E-F3F2-4413-A4D7-BD9E3F85DB19}"/>
    <cellStyle name="Total 2 2 4 2 10 2" xfId="44991" xr:uid="{AD3E8330-B6B7-4B95-9665-BC03D376BECC}"/>
    <cellStyle name="Total 2 2 4 2 10 2 2" xfId="44992" xr:uid="{E1AEFC2A-68A8-4313-B711-CE06326245E6}"/>
    <cellStyle name="Total 2 2 4 2 10 3" xfId="44993" xr:uid="{2AA78F0D-D1AF-4B92-8EE4-9123DE3AC128}"/>
    <cellStyle name="Total 2 2 4 2 11" xfId="44994" xr:uid="{D11EB3CC-6B29-4803-8C00-2C279901A40C}"/>
    <cellStyle name="Total 2 2 4 2 11 2" xfId="44995" xr:uid="{E28F7F12-6B7A-4138-8BA4-98423E248F8B}"/>
    <cellStyle name="Total 2 2 4 2 11 2 2" xfId="44996" xr:uid="{F63E38FC-8D58-496E-8804-865A437EDA31}"/>
    <cellStyle name="Total 2 2 4 2 11 3" xfId="44997" xr:uid="{40B361A7-13EA-491D-AAA6-29247CEAEE11}"/>
    <cellStyle name="Total 2 2 4 2 12" xfId="44998" xr:uid="{0DD3AA53-6888-432A-9F7E-C1DB7FC6574B}"/>
    <cellStyle name="Total 2 2 4 2 12 2" xfId="44999" xr:uid="{887D4B2A-A560-4E60-8496-036DD42A3D65}"/>
    <cellStyle name="Total 2 2 4 2 12 2 2" xfId="45000" xr:uid="{371D341D-B2B1-439A-94B6-DAD5F07F68AB}"/>
    <cellStyle name="Total 2 2 4 2 12 3" xfId="45001" xr:uid="{CED3144E-3899-46EE-A8D7-E04986F116FB}"/>
    <cellStyle name="Total 2 2 4 2 13" xfId="45002" xr:uid="{E9C10B6F-23BC-4154-BC9F-5C3997925A40}"/>
    <cellStyle name="Total 2 2 4 2 13 2" xfId="45003" xr:uid="{99699EE2-8D2E-43ED-8978-6B7DEE515CB7}"/>
    <cellStyle name="Total 2 2 4 2 13 2 2" xfId="45004" xr:uid="{FD20A529-A5C7-4152-A82C-B73777A28195}"/>
    <cellStyle name="Total 2 2 4 2 13 3" xfId="45005" xr:uid="{DCF0A132-130F-46E9-8678-0F6D991FB143}"/>
    <cellStyle name="Total 2 2 4 2 14" xfId="45006" xr:uid="{29141523-E858-44A9-BD33-CFA67BF5D04B}"/>
    <cellStyle name="Total 2 2 4 2 14 2" xfId="45007" xr:uid="{D0EC07AE-C35B-424C-AC78-C0A8C0F3C772}"/>
    <cellStyle name="Total 2 2 4 2 14 2 2" xfId="45008" xr:uid="{D9125E67-AAE8-42D9-9A23-9AB5167D8D6D}"/>
    <cellStyle name="Total 2 2 4 2 14 3" xfId="45009" xr:uid="{E6EBDAFE-0A6B-40DB-A246-BC7CE73C6086}"/>
    <cellStyle name="Total 2 2 4 2 15" xfId="45010" xr:uid="{36448C1C-6608-47CA-86E8-CA4CB49850D7}"/>
    <cellStyle name="Total 2 2 4 2 15 2" xfId="45011" xr:uid="{62675F98-1CDC-49D5-AD55-8CF892E2054D}"/>
    <cellStyle name="Total 2 2 4 2 15 2 2" xfId="45012" xr:uid="{E7244DC8-2E66-4822-8EC6-02842775B62B}"/>
    <cellStyle name="Total 2 2 4 2 15 3" xfId="45013" xr:uid="{0C20A7F0-9CB1-408B-935D-1EE6E0277B15}"/>
    <cellStyle name="Total 2 2 4 2 16" xfId="45014" xr:uid="{FDA81F31-5994-4478-B601-2411A0BDA511}"/>
    <cellStyle name="Total 2 2 4 2 16 2" xfId="45015" xr:uid="{6582A4CD-5A5E-4888-BF23-21B133553B4D}"/>
    <cellStyle name="Total 2 2 4 2 16 2 2" xfId="45016" xr:uid="{413E52A3-0FA4-4306-935B-A298AFDE4393}"/>
    <cellStyle name="Total 2 2 4 2 16 3" xfId="45017" xr:uid="{542DCE8F-51EF-42D5-B197-5FE534439EF8}"/>
    <cellStyle name="Total 2 2 4 2 17" xfId="45018" xr:uid="{D24A9662-9695-45AC-9F97-EB82BE8D2EC8}"/>
    <cellStyle name="Total 2 2 4 2 17 2" xfId="45019" xr:uid="{FDCBA2A4-BB0D-4293-9A4A-989935CD2CAE}"/>
    <cellStyle name="Total 2 2 4 2 17 2 2" xfId="45020" xr:uid="{326EBC7E-35EB-434F-B0AF-FA3960E07E7B}"/>
    <cellStyle name="Total 2 2 4 2 17 3" xfId="45021" xr:uid="{E4744385-EF9B-4740-88F6-91609B663313}"/>
    <cellStyle name="Total 2 2 4 2 18" xfId="45022" xr:uid="{F36461FE-98E4-4DB7-BD6D-E8484C7C622F}"/>
    <cellStyle name="Total 2 2 4 2 18 2" xfId="45023" xr:uid="{F51DAFEF-8AF4-47AD-A62B-4D7AD668583F}"/>
    <cellStyle name="Total 2 2 4 2 18 2 2" xfId="45024" xr:uid="{6F11D891-AD58-4DCC-84C8-F10765AEBC15}"/>
    <cellStyle name="Total 2 2 4 2 18 3" xfId="45025" xr:uid="{80E48631-5DE1-45A5-A406-ADB2083A00B8}"/>
    <cellStyle name="Total 2 2 4 2 19" xfId="45026" xr:uid="{8D3F2051-57B5-4634-8F31-860F85E02392}"/>
    <cellStyle name="Total 2 2 4 2 19 2" xfId="45027" xr:uid="{55497083-FBA4-4533-9C09-493A92C2D99C}"/>
    <cellStyle name="Total 2 2 4 2 19 2 2" xfId="45028" xr:uid="{F93EEDFB-3F85-4C43-B92E-34F4F6B95F6B}"/>
    <cellStyle name="Total 2 2 4 2 19 3" xfId="45029" xr:uid="{9B17D8D9-6013-4F83-BE24-3431E8159244}"/>
    <cellStyle name="Total 2 2 4 2 2" xfId="45030" xr:uid="{00D12C85-2CE7-4FD6-901F-6E8D92FFE224}"/>
    <cellStyle name="Total 2 2 4 2 2 2" xfId="45031" xr:uid="{EDABE9C7-0CCD-41CB-AC45-D8C751A8DEBB}"/>
    <cellStyle name="Total 2 2 4 2 2 2 2" xfId="45032" xr:uid="{653652E3-AA86-401D-8D84-9D6E9922C4AA}"/>
    <cellStyle name="Total 2 2 4 2 2 3" xfId="45033" xr:uid="{DAC4843A-202D-459B-BE99-E7BDDCA4C95A}"/>
    <cellStyle name="Total 2 2 4 2 2 4" xfId="45034" xr:uid="{A8D4663C-2C28-4DCB-9EAA-1EEE15366423}"/>
    <cellStyle name="Total 2 2 4 2 20" xfId="45035" xr:uid="{098D4A15-3F92-4E5A-AAD9-DD3C1120A801}"/>
    <cellStyle name="Total 2 2 4 2 20 2" xfId="45036" xr:uid="{8BF89BE7-741B-4587-AF01-0EB0C314434A}"/>
    <cellStyle name="Total 2 2 4 2 20 2 2" xfId="45037" xr:uid="{E5451A5D-5EC0-42DE-A438-0BE54D2872FC}"/>
    <cellStyle name="Total 2 2 4 2 20 3" xfId="45038" xr:uid="{E1FBA9F9-C28B-4E2E-A208-688488F49759}"/>
    <cellStyle name="Total 2 2 4 2 21" xfId="45039" xr:uid="{13D9C211-4016-41B6-95B2-D8A01F314F71}"/>
    <cellStyle name="Total 2 2 4 2 21 2" xfId="45040" xr:uid="{E51109F7-EB7C-462E-AF8C-2B5E0EE2CD2B}"/>
    <cellStyle name="Total 2 2 4 2 22" xfId="45041" xr:uid="{DA3C3982-27C8-4856-8C84-D7FB4E3842CF}"/>
    <cellStyle name="Total 2 2 4 2 23" xfId="45042" xr:uid="{0F037883-F097-41D4-B325-477D95D34782}"/>
    <cellStyle name="Total 2 2 4 2 3" xfId="45043" xr:uid="{9C646D83-318D-4E0B-8CFB-F012F00123F0}"/>
    <cellStyle name="Total 2 2 4 2 3 2" xfId="45044" xr:uid="{CE39DB51-C1B3-44D5-9BDD-D09FC2254242}"/>
    <cellStyle name="Total 2 2 4 2 3 2 2" xfId="45045" xr:uid="{580202BD-9C89-4B3F-AEB9-F263EC7C5848}"/>
    <cellStyle name="Total 2 2 4 2 3 3" xfId="45046" xr:uid="{A09B5919-650B-4C41-82CD-8EBD0EC92391}"/>
    <cellStyle name="Total 2 2 4 2 4" xfId="45047" xr:uid="{6AB5C366-FB02-4E29-80CC-18FBB3F57A2B}"/>
    <cellStyle name="Total 2 2 4 2 4 2" xfId="45048" xr:uid="{8BB0AB63-712B-4E4E-95B4-3DAE5BFAC175}"/>
    <cellStyle name="Total 2 2 4 2 4 2 2" xfId="45049" xr:uid="{D8967A9B-45A1-4BB4-842A-C84D71262A5C}"/>
    <cellStyle name="Total 2 2 4 2 4 3" xfId="45050" xr:uid="{C3CFA965-305B-4B02-A757-5448D139E65E}"/>
    <cellStyle name="Total 2 2 4 2 5" xfId="45051" xr:uid="{39AD0B7C-B5EC-4897-A689-24587426C831}"/>
    <cellStyle name="Total 2 2 4 2 5 2" xfId="45052" xr:uid="{F4B99CB6-52D9-47D8-915D-38825353A690}"/>
    <cellStyle name="Total 2 2 4 2 5 2 2" xfId="45053" xr:uid="{E5F74690-1EF9-4743-974B-AB6CFC5C6E2E}"/>
    <cellStyle name="Total 2 2 4 2 5 3" xfId="45054" xr:uid="{617D6B57-DF0F-4DCE-8FE1-CD456950C24A}"/>
    <cellStyle name="Total 2 2 4 2 6" xfId="45055" xr:uid="{3DB2FC60-CFE2-4F8A-8116-06EC9A773391}"/>
    <cellStyle name="Total 2 2 4 2 6 2" xfId="45056" xr:uid="{6F31AB89-5D70-470C-B1B1-4A53715BB4E7}"/>
    <cellStyle name="Total 2 2 4 2 6 2 2" xfId="45057" xr:uid="{D2F53534-CE74-4530-94E4-DC4EF87AFD7F}"/>
    <cellStyle name="Total 2 2 4 2 6 3" xfId="45058" xr:uid="{94A6CD15-1A32-425A-AB05-BC3021E69093}"/>
    <cellStyle name="Total 2 2 4 2 7" xfId="45059" xr:uid="{AD98FA02-5B1D-4809-A3FF-9D45CB1C53A8}"/>
    <cellStyle name="Total 2 2 4 2 7 2" xfId="45060" xr:uid="{5B2B7FF2-61E4-482B-9181-EE9CB3098768}"/>
    <cellStyle name="Total 2 2 4 2 7 2 2" xfId="45061" xr:uid="{B8C5EC2F-98C2-429F-A4B8-176938F17855}"/>
    <cellStyle name="Total 2 2 4 2 7 3" xfId="45062" xr:uid="{A9EB3547-E89E-4342-B92F-732E1EF4A129}"/>
    <cellStyle name="Total 2 2 4 2 8" xfId="45063" xr:uid="{235DA3C9-405D-494E-9C3E-49637DEF729E}"/>
    <cellStyle name="Total 2 2 4 2 8 2" xfId="45064" xr:uid="{D311BDA1-036F-475D-A8B9-58E73F0351B9}"/>
    <cellStyle name="Total 2 2 4 2 8 2 2" xfId="45065" xr:uid="{97455652-1A2C-4E55-9CE5-01E259B3BC87}"/>
    <cellStyle name="Total 2 2 4 2 8 3" xfId="45066" xr:uid="{0A360A3A-64A1-4DDE-BA02-5CF05F080C92}"/>
    <cellStyle name="Total 2 2 4 2 9" xfId="45067" xr:uid="{D132F854-E726-4069-99D7-024CCB7BEB59}"/>
    <cellStyle name="Total 2 2 4 2 9 2" xfId="45068" xr:uid="{C833E3CC-C505-4F62-AF7A-ABAB23FBDC91}"/>
    <cellStyle name="Total 2 2 4 2 9 2 2" xfId="45069" xr:uid="{18139D70-A703-459F-AAB6-86AB852675B5}"/>
    <cellStyle name="Total 2 2 4 2 9 3" xfId="45070" xr:uid="{20B508F7-803C-4134-984F-4E31ECF68720}"/>
    <cellStyle name="Total 2 2 4 20" xfId="45071" xr:uid="{1B744836-B0E7-4CD2-B7FC-9279AB0E3141}"/>
    <cellStyle name="Total 2 2 4 20 2" xfId="45072" xr:uid="{88F734D2-3C1A-43C2-AC3F-645CCB061207}"/>
    <cellStyle name="Total 2 2 4 20 2 2" xfId="45073" xr:uid="{4F62B587-5143-4444-B8C5-0044C7E3500D}"/>
    <cellStyle name="Total 2 2 4 20 3" xfId="45074" xr:uid="{0DA4C6A7-AB0A-4C47-B68E-92000DD541BB}"/>
    <cellStyle name="Total 2 2 4 21" xfId="45075" xr:uid="{028FCF34-4F86-4787-B193-EDA68701007B}"/>
    <cellStyle name="Total 2 2 4 21 2" xfId="45076" xr:uid="{EEAE41ED-63DC-4403-B24C-7A1E987C92A9}"/>
    <cellStyle name="Total 2 2 4 21 2 2" xfId="45077" xr:uid="{5C36565E-DB7B-40E9-8AF7-573BDF8CE998}"/>
    <cellStyle name="Total 2 2 4 21 3" xfId="45078" xr:uid="{8AE38C5B-632D-4C95-B7BB-D874D31EEBFB}"/>
    <cellStyle name="Total 2 2 4 22" xfId="45079" xr:uid="{A82596F9-7A37-49D6-94DF-C5012018A159}"/>
    <cellStyle name="Total 2 2 4 22 2" xfId="45080" xr:uid="{699E97F4-0659-42A9-9569-D8F73C70D374}"/>
    <cellStyle name="Total 2 2 4 23" xfId="45081" xr:uid="{87BB709D-9CDE-465F-99D5-47AF034FC5B9}"/>
    <cellStyle name="Total 2 2 4 24" xfId="45082" xr:uid="{A8599D50-191C-4F5E-A715-4E24C998A032}"/>
    <cellStyle name="Total 2 2 4 3" xfId="45083" xr:uid="{2AF93926-1665-482C-B063-7F55090575FE}"/>
    <cellStyle name="Total 2 2 4 3 2" xfId="45084" xr:uid="{1EAFDD92-2E9A-48A1-B633-3CAA823DA9C7}"/>
    <cellStyle name="Total 2 2 4 3 2 2" xfId="45085" xr:uid="{EF3A3CBD-F708-4DEF-9FD3-DC6E60473D4A}"/>
    <cellStyle name="Total 2 2 4 3 3" xfId="45086" xr:uid="{D727F1EA-0D39-49E7-817C-F85A6D6F7A99}"/>
    <cellStyle name="Total 2 2 4 3 4" xfId="45087" xr:uid="{DD624ABE-AC34-4D70-8010-4388419858F7}"/>
    <cellStyle name="Total 2 2 4 4" xfId="45088" xr:uid="{7F74C3CD-5815-4A4F-9BC9-84546F697AAB}"/>
    <cellStyle name="Total 2 2 4 4 2" xfId="45089" xr:uid="{83B86B97-BEA7-43E4-B68D-D7A21EC250F3}"/>
    <cellStyle name="Total 2 2 4 4 2 2" xfId="45090" xr:uid="{B497BBC6-5241-4E46-95D5-0AA4ED972113}"/>
    <cellStyle name="Total 2 2 4 4 3" xfId="45091" xr:uid="{5505D8D7-012F-4777-8712-CF5590FECD16}"/>
    <cellStyle name="Total 2 2 4 4 4" xfId="45092" xr:uid="{F3F35B8B-9CFD-440C-A260-2DAC03484A0B}"/>
    <cellStyle name="Total 2 2 4 5" xfId="45093" xr:uid="{598962B4-CE95-4F41-A89B-9CEB6C18AB22}"/>
    <cellStyle name="Total 2 2 4 5 2" xfId="45094" xr:uid="{B24DFB06-6F85-416A-B83A-DD7997EE1438}"/>
    <cellStyle name="Total 2 2 4 5 2 2" xfId="45095" xr:uid="{1EC6AD3E-F4AA-40F6-B5E3-C1B0E43E57A4}"/>
    <cellStyle name="Total 2 2 4 5 3" xfId="45096" xr:uid="{7DD6C296-C4DD-418F-99F3-B7337610AF5F}"/>
    <cellStyle name="Total 2 2 4 6" xfId="45097" xr:uid="{B22F691C-380F-47CA-AAD2-5708C2AD9078}"/>
    <cellStyle name="Total 2 2 4 6 2" xfId="45098" xr:uid="{855CAD32-D6FC-4F47-AAE2-4EBF0D7743EA}"/>
    <cellStyle name="Total 2 2 4 6 2 2" xfId="45099" xr:uid="{4603F2E9-E01B-45A3-9296-7D1559D6FB49}"/>
    <cellStyle name="Total 2 2 4 6 3" xfId="45100" xr:uid="{7A0C55E7-A245-45A8-8403-2AAD7AB1DDCA}"/>
    <cellStyle name="Total 2 2 4 7" xfId="45101" xr:uid="{D39ABF40-2198-4BF2-9EA8-76C922B9567D}"/>
    <cellStyle name="Total 2 2 4 7 2" xfId="45102" xr:uid="{9EA6AB1C-FF97-4E88-B099-8AB0F6237148}"/>
    <cellStyle name="Total 2 2 4 7 2 2" xfId="45103" xr:uid="{B2B0E066-5F0F-4ACB-BD26-7ECEAC92EAEF}"/>
    <cellStyle name="Total 2 2 4 7 3" xfId="45104" xr:uid="{99CCDC95-230B-4F0D-AAE9-87326D0C0F13}"/>
    <cellStyle name="Total 2 2 4 8" xfId="45105" xr:uid="{B75FAC67-353F-47CF-80DF-D2B6F46E2400}"/>
    <cellStyle name="Total 2 2 4 8 2" xfId="45106" xr:uid="{6438EE2A-1E66-489D-B9B9-74C2C92AB480}"/>
    <cellStyle name="Total 2 2 4 8 2 2" xfId="45107" xr:uid="{C8638FC8-6815-4948-82F4-1E8CD564A3AE}"/>
    <cellStyle name="Total 2 2 4 8 3" xfId="45108" xr:uid="{47C3D26B-88BD-44A5-A6F1-C9465958589F}"/>
    <cellStyle name="Total 2 2 4 9" xfId="45109" xr:uid="{89DA84C0-B011-4BB4-B13E-D6F35E639813}"/>
    <cellStyle name="Total 2 2 4 9 2" xfId="45110" xr:uid="{EA178727-7979-4972-ADCA-6CCFEAF6BA76}"/>
    <cellStyle name="Total 2 2 4 9 2 2" xfId="45111" xr:uid="{71C0E9B8-3132-40B1-B087-4FA0C0E93411}"/>
    <cellStyle name="Total 2 2 4 9 3" xfId="45112" xr:uid="{6B395FB7-B688-4CE0-A15F-889335E3846D}"/>
    <cellStyle name="Total 2 2 5" xfId="45113" xr:uid="{E233993D-0EB6-4DA9-8FAD-A4DAD2275DA2}"/>
    <cellStyle name="Total 2 2 5 10" xfId="45114" xr:uid="{BFBD6576-A49B-4C32-A9A5-EC871C6BBD4A}"/>
    <cellStyle name="Total 2 2 5 10 2" xfId="45115" xr:uid="{88344FDD-A3D8-4DF0-9972-ED5CA3287D0B}"/>
    <cellStyle name="Total 2 2 5 10 2 2" xfId="45116" xr:uid="{1A7A693E-A425-4674-B0ED-EFAADDF5E2E3}"/>
    <cellStyle name="Total 2 2 5 10 3" xfId="45117" xr:uid="{B57B8C8C-DC02-4B6F-8226-B8D2C272E867}"/>
    <cellStyle name="Total 2 2 5 11" xfId="45118" xr:uid="{7735B52F-FC75-46C5-82D2-129FC741D0C8}"/>
    <cellStyle name="Total 2 2 5 11 2" xfId="45119" xr:uid="{98E3B723-54F0-4B9F-B9FC-5423DE754620}"/>
    <cellStyle name="Total 2 2 5 11 2 2" xfId="45120" xr:uid="{2ADADF9A-BA7C-4C2E-85A0-1B6ABD95E4CC}"/>
    <cellStyle name="Total 2 2 5 11 3" xfId="45121" xr:uid="{5DE1051A-AF33-41FF-9203-8801F20A1ED9}"/>
    <cellStyle name="Total 2 2 5 12" xfId="45122" xr:uid="{586FAE25-C0A3-40F3-B8EC-3A6A802F69D4}"/>
    <cellStyle name="Total 2 2 5 12 2" xfId="45123" xr:uid="{ECB7FDB7-2E95-415A-876B-F122B8D154C4}"/>
    <cellStyle name="Total 2 2 5 12 2 2" xfId="45124" xr:uid="{F4C04060-151B-449C-9275-9A342E2ABD09}"/>
    <cellStyle name="Total 2 2 5 12 3" xfId="45125" xr:uid="{064E1AF4-97B3-42EB-A30B-2077FE210DF4}"/>
    <cellStyle name="Total 2 2 5 13" xfId="45126" xr:uid="{16738772-1940-430E-B596-5119313C5723}"/>
    <cellStyle name="Total 2 2 5 13 2" xfId="45127" xr:uid="{7947EF35-EACD-443B-8E5E-0BB14687FA84}"/>
    <cellStyle name="Total 2 2 5 13 2 2" xfId="45128" xr:uid="{4E136663-D27C-41BA-A424-5F7F2EC4AB56}"/>
    <cellStyle name="Total 2 2 5 13 3" xfId="45129" xr:uid="{165C7B5F-F095-4343-8134-DCBF7D88D6C3}"/>
    <cellStyle name="Total 2 2 5 14" xfId="45130" xr:uid="{E3E44B33-E058-4175-A9CF-B5C8B6497E55}"/>
    <cellStyle name="Total 2 2 5 14 2" xfId="45131" xr:uid="{10FDC483-C02E-435B-A6A0-7427424B9BB2}"/>
    <cellStyle name="Total 2 2 5 14 2 2" xfId="45132" xr:uid="{B24C9B06-0B19-4633-B14B-5B12DE630449}"/>
    <cellStyle name="Total 2 2 5 14 3" xfId="45133" xr:uid="{DE727417-2B5A-4880-A9B4-0306C7905B11}"/>
    <cellStyle name="Total 2 2 5 15" xfId="45134" xr:uid="{454E51F8-9AF6-4291-A25A-8C0F504B9623}"/>
    <cellStyle name="Total 2 2 5 15 2" xfId="45135" xr:uid="{8B384E3B-8762-40CA-881B-754E322C6905}"/>
    <cellStyle name="Total 2 2 5 15 2 2" xfId="45136" xr:uid="{09B9AC8E-4158-42F3-80DC-DBCCCB7644EC}"/>
    <cellStyle name="Total 2 2 5 15 3" xfId="45137" xr:uid="{19F29DE4-E47F-4DF7-9086-40160D7139E6}"/>
    <cellStyle name="Total 2 2 5 16" xfId="45138" xr:uid="{193A5D82-9C3B-4686-8852-E561D2243E1A}"/>
    <cellStyle name="Total 2 2 5 16 2" xfId="45139" xr:uid="{B94C70B3-6CE9-48F3-8E0A-A8A606CAF528}"/>
    <cellStyle name="Total 2 2 5 16 2 2" xfId="45140" xr:uid="{6853E15E-DBA4-4406-9C61-DB2F23A07308}"/>
    <cellStyle name="Total 2 2 5 16 3" xfId="45141" xr:uid="{3A2BC8EB-204B-4DDA-9A74-7E4424F2C1E4}"/>
    <cellStyle name="Total 2 2 5 17" xfId="45142" xr:uid="{A984C9C5-B8B8-4F19-9269-F26C54C6979A}"/>
    <cellStyle name="Total 2 2 5 17 2" xfId="45143" xr:uid="{FB0C8BB2-947B-48D6-9BA9-51FC21538BA6}"/>
    <cellStyle name="Total 2 2 5 17 2 2" xfId="45144" xr:uid="{688324C5-E643-4400-B03C-277505F77155}"/>
    <cellStyle name="Total 2 2 5 17 3" xfId="45145" xr:uid="{E8CC6158-1F11-4DBF-BA41-09E3597FC38B}"/>
    <cellStyle name="Total 2 2 5 18" xfId="45146" xr:uid="{FAFBA84B-2906-4F7F-9282-CA4CDAD561AE}"/>
    <cellStyle name="Total 2 2 5 18 2" xfId="45147" xr:uid="{0B7ACDC3-579E-414F-8D27-A044818B9EDA}"/>
    <cellStyle name="Total 2 2 5 18 2 2" xfId="45148" xr:uid="{F6BB7076-34D6-4CD1-A2FD-B22ACE49BE9F}"/>
    <cellStyle name="Total 2 2 5 18 3" xfId="45149" xr:uid="{A5A67658-3A98-4EDB-BE85-9AEA79E650F1}"/>
    <cellStyle name="Total 2 2 5 19" xfId="45150" xr:uid="{F70CF0E1-4B97-4678-8E94-25667F37F425}"/>
    <cellStyle name="Total 2 2 5 19 2" xfId="45151" xr:uid="{F542DDDF-EB2B-45F6-95A9-0CD54831E252}"/>
    <cellStyle name="Total 2 2 5 19 2 2" xfId="45152" xr:uid="{C25DFC19-7D0F-4400-BC72-A873CE7443B1}"/>
    <cellStyle name="Total 2 2 5 19 3" xfId="45153" xr:uid="{1218E362-341F-4C63-9D94-AF4CA2E63653}"/>
    <cellStyle name="Total 2 2 5 2" xfId="45154" xr:uid="{4035DBFA-5DDD-470C-995C-FCE517B5EFC1}"/>
    <cellStyle name="Total 2 2 5 2 2" xfId="45155" xr:uid="{CD60513C-0E12-4726-B9C4-2F6DBADE1A42}"/>
    <cellStyle name="Total 2 2 5 2 2 2" xfId="45156" xr:uid="{1982C1AF-528D-4678-BE88-124F71A2329F}"/>
    <cellStyle name="Total 2 2 5 2 3" xfId="45157" xr:uid="{3F629E19-CC19-4AA8-887A-4AD5B20B2DD5}"/>
    <cellStyle name="Total 2 2 5 2 4" xfId="45158" xr:uid="{4B9CDC4E-E397-4417-A8FF-8E0491BD1D6E}"/>
    <cellStyle name="Total 2 2 5 20" xfId="45159" xr:uid="{5F2DC936-0AA2-44DD-853C-6AE857EA5E39}"/>
    <cellStyle name="Total 2 2 5 20 2" xfId="45160" xr:uid="{2BE6639C-D892-4E30-BE85-F3434AE43CBD}"/>
    <cellStyle name="Total 2 2 5 20 2 2" xfId="45161" xr:uid="{9EEFF71F-4495-4D05-BE91-0FB532F82E18}"/>
    <cellStyle name="Total 2 2 5 20 3" xfId="45162" xr:uid="{CF17B3F2-7AB0-47E0-A3E4-C4DB1740A304}"/>
    <cellStyle name="Total 2 2 5 21" xfId="45163" xr:uid="{11123089-0CF9-4347-87D2-4430CAE6D92F}"/>
    <cellStyle name="Total 2 2 5 21 2" xfId="45164" xr:uid="{C1E7F192-A8A5-432E-9900-BB2D0B276A9A}"/>
    <cellStyle name="Total 2 2 5 22" xfId="45165" xr:uid="{B3536DA4-F1D9-4769-AC74-D63A7DAB3D86}"/>
    <cellStyle name="Total 2 2 5 23" xfId="45166" xr:uid="{078D6E16-1B09-4C21-BAFC-A0D247512AF8}"/>
    <cellStyle name="Total 2 2 5 3" xfId="45167" xr:uid="{698A162B-5875-442E-86CC-15964E946577}"/>
    <cellStyle name="Total 2 2 5 3 2" xfId="45168" xr:uid="{83A552C6-EC02-4B1E-9D8E-996141347E08}"/>
    <cellStyle name="Total 2 2 5 3 2 2" xfId="45169" xr:uid="{06EDAFB3-AE6F-4D44-B6AF-A701E8611478}"/>
    <cellStyle name="Total 2 2 5 3 3" xfId="45170" xr:uid="{27C33884-8A5A-405D-B9C1-DCF4E7ADE2DC}"/>
    <cellStyle name="Total 2 2 5 4" xfId="45171" xr:uid="{C23EB1E4-03F9-48AD-ADEE-9452DF981A41}"/>
    <cellStyle name="Total 2 2 5 4 2" xfId="45172" xr:uid="{EC43E49B-93A8-4915-BCD0-188A417D5861}"/>
    <cellStyle name="Total 2 2 5 4 2 2" xfId="45173" xr:uid="{22361742-A248-4A8A-B65B-B9A47547F3EC}"/>
    <cellStyle name="Total 2 2 5 4 3" xfId="45174" xr:uid="{0416B952-A3D0-438F-ABB8-3F8323B69F60}"/>
    <cellStyle name="Total 2 2 5 5" xfId="45175" xr:uid="{E8F1BFB9-152F-46F0-A278-E5C1B092E03D}"/>
    <cellStyle name="Total 2 2 5 5 2" xfId="45176" xr:uid="{DB7248D7-5FE4-493D-BE39-C588FF5A99F4}"/>
    <cellStyle name="Total 2 2 5 5 2 2" xfId="45177" xr:uid="{6301B5AE-1C7F-49BD-9A0A-9FB2C0CF27C3}"/>
    <cellStyle name="Total 2 2 5 5 3" xfId="45178" xr:uid="{EA982AE2-7A9C-41A5-96D5-DF5921B85FCA}"/>
    <cellStyle name="Total 2 2 5 6" xfId="45179" xr:uid="{FD3AA25C-CCA0-4785-AAF1-A01A89492F3F}"/>
    <cellStyle name="Total 2 2 5 6 2" xfId="45180" xr:uid="{D108C79D-3E5A-4D19-891B-2AEF784AFA0D}"/>
    <cellStyle name="Total 2 2 5 6 2 2" xfId="45181" xr:uid="{C88657ED-F4C1-43AE-BA79-1A5662ED42B4}"/>
    <cellStyle name="Total 2 2 5 6 3" xfId="45182" xr:uid="{DE67A978-6C99-4CDA-A7DD-EBC015A66E55}"/>
    <cellStyle name="Total 2 2 5 7" xfId="45183" xr:uid="{58670453-D5E1-42C6-A46D-94A313901BF5}"/>
    <cellStyle name="Total 2 2 5 7 2" xfId="45184" xr:uid="{3703B380-EA54-4513-A6C8-3A62825FE68D}"/>
    <cellStyle name="Total 2 2 5 7 2 2" xfId="45185" xr:uid="{45146C3E-0302-4E53-AD7E-0D0F694D4EE1}"/>
    <cellStyle name="Total 2 2 5 7 3" xfId="45186" xr:uid="{C2D9185F-21B0-4644-BB2D-F26E5613B26E}"/>
    <cellStyle name="Total 2 2 5 8" xfId="45187" xr:uid="{EEA5E556-CD4D-4B9E-AF98-0F8A79EA5231}"/>
    <cellStyle name="Total 2 2 5 8 2" xfId="45188" xr:uid="{D0124DE1-4C35-4395-89C3-C5423E73A5F1}"/>
    <cellStyle name="Total 2 2 5 8 2 2" xfId="45189" xr:uid="{BB43EFC5-0A5B-49E2-952A-95234A6540F6}"/>
    <cellStyle name="Total 2 2 5 8 3" xfId="45190" xr:uid="{55898876-C4EB-4C78-8EBD-14ADFC33C004}"/>
    <cellStyle name="Total 2 2 5 9" xfId="45191" xr:uid="{4A57DA78-BAB9-44FC-B4CF-8226192CD267}"/>
    <cellStyle name="Total 2 2 5 9 2" xfId="45192" xr:uid="{AF06A9AC-6AF6-42A0-B2B7-145C0486F8B6}"/>
    <cellStyle name="Total 2 2 5 9 2 2" xfId="45193" xr:uid="{E26C91AF-21D7-4CC3-BFB8-83E15BCD116F}"/>
    <cellStyle name="Total 2 2 5 9 3" xfId="45194" xr:uid="{6D6D9294-789C-428D-9096-40562BD4A440}"/>
    <cellStyle name="Total 2 2 6" xfId="45195" xr:uid="{11EB1404-69DE-4A76-BAA2-A5E618A1C5BE}"/>
    <cellStyle name="Total 2 2 6 2" xfId="45196" xr:uid="{71E6F2CB-E20D-480C-9DC2-29100820BDBC}"/>
    <cellStyle name="Total 2 2 6 2 2" xfId="45197" xr:uid="{CBD8B848-31FA-4370-BC91-8C32EF7A0726}"/>
    <cellStyle name="Total 2 2 6 3" xfId="45198" xr:uid="{C4A2E29F-F1BC-4545-8728-B6BE75C5CC24}"/>
    <cellStyle name="Total 2 2 6 4" xfId="45199" xr:uid="{A3B449A2-9C7B-475F-8927-3FD7119D3B53}"/>
    <cellStyle name="Total 2 2 7" xfId="45200" xr:uid="{C6044B19-F224-40A4-8B7E-E7AFB2864D01}"/>
    <cellStyle name="Total 2 2 7 2" xfId="45201" xr:uid="{47F6606E-D082-4FB4-8134-505BF4A92986}"/>
    <cellStyle name="Total 2 2 7 2 2" xfId="45202" xr:uid="{F0B2245C-06D3-4C47-9878-6E9E5FD8E7BF}"/>
    <cellStyle name="Total 2 2 7 3" xfId="45203" xr:uid="{A9E33DEB-0CC1-4323-89D5-88B45AD38861}"/>
    <cellStyle name="Total 2 2 8" xfId="45204" xr:uid="{47789314-753C-45EC-89BD-9FAAF424F9DD}"/>
    <cellStyle name="Total 2 2 8 2" xfId="45205" xr:uid="{D621CAC0-9670-4BB6-9DE8-46146EBD4161}"/>
    <cellStyle name="Total 2 2 8 2 2" xfId="45206" xr:uid="{4469F3EF-B432-4F8D-8240-A33CACADC2DC}"/>
    <cellStyle name="Total 2 2 8 3" xfId="45207" xr:uid="{419A5FBF-1AD0-42A0-97B0-649B8BBFB586}"/>
    <cellStyle name="Total 2 2 9" xfId="45208" xr:uid="{A22138BA-44D1-44AB-B603-1E2E8536AB20}"/>
    <cellStyle name="Total 2 2 9 2" xfId="45209" xr:uid="{ADB717DB-5A4E-4E95-B536-4FC09AB8FBE1}"/>
    <cellStyle name="Total 2 2 9 2 2" xfId="45210" xr:uid="{25E0616B-DC29-468B-8167-BF1A8123A249}"/>
    <cellStyle name="Total 2 2 9 3" xfId="45211" xr:uid="{B096307C-2476-4F3F-A056-CB60C8AD1908}"/>
    <cellStyle name="Total 2 20" xfId="45212" xr:uid="{157B44C4-283E-4A8F-89C2-A959046501BA}"/>
    <cellStyle name="Total 2 20 2" xfId="45213" xr:uid="{09D5CA8D-4967-4D4B-A547-24C8A62DD9CC}"/>
    <cellStyle name="Total 2 20 2 2" xfId="45214" xr:uid="{CFC278BB-401F-4189-8F9F-94E22035622A}"/>
    <cellStyle name="Total 2 20 3" xfId="45215" xr:uid="{4DCDB18E-0DC2-4B91-A40A-2B311A830E7A}"/>
    <cellStyle name="Total 2 21" xfId="45216" xr:uid="{B99468E4-86EA-496D-B671-74404681C975}"/>
    <cellStyle name="Total 2 21 2" xfId="45217" xr:uid="{AA47526C-FA59-4495-A6F6-873DF6C2E0D2}"/>
    <cellStyle name="Total 2 21 2 2" xfId="45218" xr:uid="{F9591B4C-91DE-4D6F-9A86-4A2208A530A8}"/>
    <cellStyle name="Total 2 21 3" xfId="45219" xr:uid="{EF673A2B-3F7C-449D-B083-A1E2D17CDD6A}"/>
    <cellStyle name="Total 2 22" xfId="45220" xr:uid="{38A9494E-1163-40AB-8460-CA2293245D38}"/>
    <cellStyle name="Total 2 22 2" xfId="45221" xr:uid="{2FAF1EC7-917F-44B4-9D2B-F45E59E35CDB}"/>
    <cellStyle name="Total 2 23" xfId="45222" xr:uid="{F59A85A6-903E-4917-80B3-5C53E7AADA9A}"/>
    <cellStyle name="Total 2 24" xfId="45223" xr:uid="{CD1756E0-3291-46C0-99E7-C58646495F3F}"/>
    <cellStyle name="Total 2 25" xfId="45224" xr:uid="{1BFB3D3C-D676-4DAE-8D4E-9991504AB868}"/>
    <cellStyle name="Total 2 26" xfId="45225" xr:uid="{547422EA-0ADE-48EE-8770-7F5745742C9F}"/>
    <cellStyle name="Total 2 27" xfId="45226" xr:uid="{996D2FDA-D5AF-49ED-A643-DB7073262604}"/>
    <cellStyle name="Total 2 28" xfId="45227" xr:uid="{518760CF-421C-44E7-B72E-B25CC2C5DCF5}"/>
    <cellStyle name="Total 2 29" xfId="45228" xr:uid="{384E6097-D973-465E-AD1D-13C2FBAF28C7}"/>
    <cellStyle name="Total 2 3" xfId="45229" xr:uid="{D32E5D9E-008A-4AB8-8112-40A45906E58C}"/>
    <cellStyle name="Total 2 3 10" xfId="45230" xr:uid="{19E2205D-AC7C-4E3F-9DB7-C51A8EE4C39B}"/>
    <cellStyle name="Total 2 3 10 2" xfId="45231" xr:uid="{E24C1260-BEF4-4169-8F1B-9221CF20F5D5}"/>
    <cellStyle name="Total 2 3 10 2 2" xfId="45232" xr:uid="{DCC8882D-5E7E-4A9E-B80B-A543E9FD0039}"/>
    <cellStyle name="Total 2 3 10 3" xfId="45233" xr:uid="{791382DB-1303-409F-87D4-CA9D28E0DD73}"/>
    <cellStyle name="Total 2 3 11" xfId="45234" xr:uid="{A9D85CEC-956D-43F1-9147-93CF4EB236F6}"/>
    <cellStyle name="Total 2 3 11 2" xfId="45235" xr:uid="{A504BEDC-0DFE-4098-A12E-B905B2D943D0}"/>
    <cellStyle name="Total 2 3 11 2 2" xfId="45236" xr:uid="{D3580752-A493-435C-B49F-49A76B3432FB}"/>
    <cellStyle name="Total 2 3 11 3" xfId="45237" xr:uid="{3F5FD22C-BB4E-425F-995B-85CCFFD7ECA3}"/>
    <cellStyle name="Total 2 3 12" xfId="45238" xr:uid="{2031D83A-85F4-417D-953B-12117F358008}"/>
    <cellStyle name="Total 2 3 12 2" xfId="45239" xr:uid="{6442513B-E990-4B36-90F1-E3F30E3871D8}"/>
    <cellStyle name="Total 2 3 12 2 2" xfId="45240" xr:uid="{09091813-28D3-4BE1-94F7-65CB88259BDD}"/>
    <cellStyle name="Total 2 3 12 3" xfId="45241" xr:uid="{58FD173F-E324-498B-983D-974CBE67C205}"/>
    <cellStyle name="Total 2 3 13" xfId="45242" xr:uid="{9D7B75FB-263F-41D8-8669-1D58DE9302AF}"/>
    <cellStyle name="Total 2 3 13 2" xfId="45243" xr:uid="{F50EAE1E-8DEC-4B64-82CF-1A4A68621F84}"/>
    <cellStyle name="Total 2 3 13 2 2" xfId="45244" xr:uid="{11F603CC-45FE-44DF-8789-8D7FC9A52C5B}"/>
    <cellStyle name="Total 2 3 13 3" xfId="45245" xr:uid="{41306410-C8C5-4315-8EB6-4C241C6E0335}"/>
    <cellStyle name="Total 2 3 14" xfId="45246" xr:uid="{D5A08D5E-C3F1-495C-98F7-17D9FE92F34F}"/>
    <cellStyle name="Total 2 3 14 2" xfId="45247" xr:uid="{E466AED1-6BAD-4B5B-9E04-D3915A7106E6}"/>
    <cellStyle name="Total 2 3 14 2 2" xfId="45248" xr:uid="{513FB299-8591-43D3-92F5-AE42CA7CBD6D}"/>
    <cellStyle name="Total 2 3 14 3" xfId="45249" xr:uid="{AEF2EF2B-AF84-4007-AE25-878EEF049C89}"/>
    <cellStyle name="Total 2 3 15" xfId="45250" xr:uid="{76625E88-4C8E-4E1F-992A-E711152149DC}"/>
    <cellStyle name="Total 2 3 15 2" xfId="45251" xr:uid="{8A68F5BD-5C47-47AF-84BD-C7A7CBF06956}"/>
    <cellStyle name="Total 2 3 15 2 2" xfId="45252" xr:uid="{415E5003-59E7-458D-A730-E1866986E75D}"/>
    <cellStyle name="Total 2 3 15 3" xfId="45253" xr:uid="{B6DF18AA-B864-4F5F-9586-818318FA3156}"/>
    <cellStyle name="Total 2 3 16" xfId="45254" xr:uid="{7EC967F3-5AAC-4FDA-AD04-41AA7772F2EB}"/>
    <cellStyle name="Total 2 3 16 2" xfId="45255" xr:uid="{2DAE4212-818D-4AAC-BF80-7984B20EC682}"/>
    <cellStyle name="Total 2 3 16 2 2" xfId="45256" xr:uid="{F1ECF41C-012D-4322-A7B3-27CA74760F19}"/>
    <cellStyle name="Total 2 3 16 3" xfId="45257" xr:uid="{3ADE5CF2-DE18-48BC-A916-413EF57D4F60}"/>
    <cellStyle name="Total 2 3 17" xfId="45258" xr:uid="{464E694E-E94B-4D34-9271-14B3ABAB46E0}"/>
    <cellStyle name="Total 2 3 17 2" xfId="45259" xr:uid="{66D0C104-38FA-4C9C-88F5-F4AE5CC0C57B}"/>
    <cellStyle name="Total 2 3 17 2 2" xfId="45260" xr:uid="{379B85FE-458B-45B1-9B69-19465C04217D}"/>
    <cellStyle name="Total 2 3 17 3" xfId="45261" xr:uid="{ED5C4E97-C201-4CB4-9D36-1A42EBB91A35}"/>
    <cellStyle name="Total 2 3 18" xfId="45262" xr:uid="{DC6409B4-0471-4A2B-8D11-58AC556B7DBF}"/>
    <cellStyle name="Total 2 3 18 2" xfId="45263" xr:uid="{99D9EFD2-659B-4FD4-8AA7-F17DC3F972A1}"/>
    <cellStyle name="Total 2 3 19" xfId="45264" xr:uid="{1EF3A9B1-0569-45B5-A280-1396195FBB88}"/>
    <cellStyle name="Total 2 3 2" xfId="45265" xr:uid="{6FD3F7E3-4606-4E43-A565-FE05C59E6654}"/>
    <cellStyle name="Total 2 3 2 10" xfId="45266" xr:uid="{E24721B2-626A-4B48-932D-0F4A863BEBEB}"/>
    <cellStyle name="Total 2 3 2 10 2" xfId="45267" xr:uid="{21F819D9-EFB5-4FBD-9A0D-D91052E84186}"/>
    <cellStyle name="Total 2 3 2 10 2 2" xfId="45268" xr:uid="{0DD520F7-D162-4C82-BA5C-659D91BA846B}"/>
    <cellStyle name="Total 2 3 2 10 3" xfId="45269" xr:uid="{0F9F3209-939A-46E1-9C97-AD5DEE86D66E}"/>
    <cellStyle name="Total 2 3 2 11" xfId="45270" xr:uid="{538E5DC0-2891-4E5C-AA4E-0A635CF8F7A1}"/>
    <cellStyle name="Total 2 3 2 11 2" xfId="45271" xr:uid="{8DBBB2E9-326B-44EB-BBAC-F2815F155C06}"/>
    <cellStyle name="Total 2 3 2 11 2 2" xfId="45272" xr:uid="{F7192720-E052-4667-9EAC-491C61BCC0B5}"/>
    <cellStyle name="Total 2 3 2 11 3" xfId="45273" xr:uid="{89F0E66A-2405-4FAC-A4CD-0A6BB26F7021}"/>
    <cellStyle name="Total 2 3 2 12" xfId="45274" xr:uid="{DFD8156E-2F2C-498D-9433-76226C21FFA7}"/>
    <cellStyle name="Total 2 3 2 12 2" xfId="45275" xr:uid="{21614561-D736-4E55-8593-59F5C46C8093}"/>
    <cellStyle name="Total 2 3 2 12 2 2" xfId="45276" xr:uid="{0BFBD108-BF34-4662-ABBC-AEC53552B64B}"/>
    <cellStyle name="Total 2 3 2 12 3" xfId="45277" xr:uid="{78FE60B6-43D1-4285-93B4-0A0B81357B01}"/>
    <cellStyle name="Total 2 3 2 13" xfId="45278" xr:uid="{E758DD4F-E3B2-445A-B2BE-3E5913FAE697}"/>
    <cellStyle name="Total 2 3 2 13 2" xfId="45279" xr:uid="{B9699BFD-7E36-4D59-BB33-0FB2411E5C24}"/>
    <cellStyle name="Total 2 3 2 13 2 2" xfId="45280" xr:uid="{17A12162-5957-4ABF-A0E5-ADD2B3BDA326}"/>
    <cellStyle name="Total 2 3 2 13 3" xfId="45281" xr:uid="{99DA195B-0923-42A9-AF8B-4B2CD04F3FB9}"/>
    <cellStyle name="Total 2 3 2 14" xfId="45282" xr:uid="{DA3D7AA4-83DE-401A-8E47-AEF410A34AE7}"/>
    <cellStyle name="Total 2 3 2 14 2" xfId="45283" xr:uid="{75A87474-8E70-4339-9703-7FC55EDC33EB}"/>
    <cellStyle name="Total 2 3 2 14 2 2" xfId="45284" xr:uid="{B5ECD09B-9CFE-4B44-BC7F-8E409E0C63DC}"/>
    <cellStyle name="Total 2 3 2 14 3" xfId="45285" xr:uid="{8E1CDF98-0051-471C-B362-00C45B8762FA}"/>
    <cellStyle name="Total 2 3 2 15" xfId="45286" xr:uid="{822499F2-BB6F-4076-9667-07458A1C618B}"/>
    <cellStyle name="Total 2 3 2 15 2" xfId="45287" xr:uid="{5AF1236F-F5F5-43D2-A878-1B6DB51A4C60}"/>
    <cellStyle name="Total 2 3 2 15 2 2" xfId="45288" xr:uid="{C25219A0-B57E-4E87-9A44-8D5168575C26}"/>
    <cellStyle name="Total 2 3 2 15 3" xfId="45289" xr:uid="{E8523C33-473C-4C52-A4E1-5F4CE82C29BA}"/>
    <cellStyle name="Total 2 3 2 16" xfId="45290" xr:uid="{B8547EBF-491A-48FC-8055-1C9372DE2823}"/>
    <cellStyle name="Total 2 3 2 16 2" xfId="45291" xr:uid="{A78FD3A7-2190-47FA-A2AE-B61EBE2D1FCB}"/>
    <cellStyle name="Total 2 3 2 16 2 2" xfId="45292" xr:uid="{E31E09EC-C970-4FF2-960D-28F83ED8C278}"/>
    <cellStyle name="Total 2 3 2 16 3" xfId="45293" xr:uid="{D7EC01D2-9B3B-4F9E-BA92-F4BA112EB012}"/>
    <cellStyle name="Total 2 3 2 17" xfId="45294" xr:uid="{E9E01737-0A97-4621-9A33-8222BC78412C}"/>
    <cellStyle name="Total 2 3 2 17 2" xfId="45295" xr:uid="{040CD509-088F-499F-BE47-2C3DAF9F5F08}"/>
    <cellStyle name="Total 2 3 2 17 2 2" xfId="45296" xr:uid="{D85B8599-2D18-4B95-9992-BADBEA47ACFA}"/>
    <cellStyle name="Total 2 3 2 17 3" xfId="45297" xr:uid="{9E7A06F8-5485-454F-AC5E-4C552F34787C}"/>
    <cellStyle name="Total 2 3 2 18" xfId="45298" xr:uid="{3BD840A9-2B34-4952-9108-C1207CA21793}"/>
    <cellStyle name="Total 2 3 2 18 2" xfId="45299" xr:uid="{3BD624A8-9ADC-492D-99C9-D99A004A99A5}"/>
    <cellStyle name="Total 2 3 2 18 2 2" xfId="45300" xr:uid="{AC160BF4-676B-48D3-BB2F-541AE9C12F94}"/>
    <cellStyle name="Total 2 3 2 18 3" xfId="45301" xr:uid="{1AF85EF4-0BD2-4332-A1CE-CC3AF08EC1B2}"/>
    <cellStyle name="Total 2 3 2 19" xfId="45302" xr:uid="{1A7BD9B0-EF12-4789-B497-F3080AE286E4}"/>
    <cellStyle name="Total 2 3 2 19 2" xfId="45303" xr:uid="{C6F93D0B-A6D4-4DFD-ACA4-BD9758E22090}"/>
    <cellStyle name="Total 2 3 2 19 2 2" xfId="45304" xr:uid="{231A3CBD-7721-4274-8C90-3F78EF2A7805}"/>
    <cellStyle name="Total 2 3 2 19 3" xfId="45305" xr:uid="{770F4CA9-8ED9-45BC-A995-9CB5B100D2AB}"/>
    <cellStyle name="Total 2 3 2 2" xfId="45306" xr:uid="{1CFA773D-D948-4080-B47C-6F609D8F68F9}"/>
    <cellStyle name="Total 2 3 2 2 2" xfId="45307" xr:uid="{21F38190-251C-4378-9932-A7C06E16C9CD}"/>
    <cellStyle name="Total 2 3 2 2 2 2" xfId="45308" xr:uid="{490FB692-1AB0-4862-AF8A-46A9609DC715}"/>
    <cellStyle name="Total 2 3 2 2 2 2 2" xfId="45309" xr:uid="{DFD08182-1561-45CA-B070-8B5B7E26A639}"/>
    <cellStyle name="Total 2 3 2 2 2 3" xfId="45310" xr:uid="{D2EB8A95-A85F-488B-B013-E8298968D08A}"/>
    <cellStyle name="Total 2 3 2 2 2 4" xfId="45311" xr:uid="{928C5A9E-32F0-4B5F-AC17-0D0703EEFE02}"/>
    <cellStyle name="Total 2 3 2 2 3" xfId="45312" xr:uid="{B6EE13C0-62D4-4D71-938C-0083777906BB}"/>
    <cellStyle name="Total 2 3 2 2 3 2" xfId="45313" xr:uid="{39131F35-5C2F-4119-A958-268B43A3B0DE}"/>
    <cellStyle name="Total 2 3 2 2 4" xfId="45314" xr:uid="{E6D92F2A-EDD6-4FEA-8834-AE1D1F9B9D33}"/>
    <cellStyle name="Total 2 3 2 2 5" xfId="45315" xr:uid="{92C6BA95-0285-4778-B940-C286FEB50354}"/>
    <cellStyle name="Total 2 3 2 20" xfId="45316" xr:uid="{75179B21-BFBC-4589-9028-6445924ACC89}"/>
    <cellStyle name="Total 2 3 2 20 2" xfId="45317" xr:uid="{20767B30-AFA9-4681-BABB-D9FA20EF78C7}"/>
    <cellStyle name="Total 2 3 2 20 2 2" xfId="45318" xr:uid="{095623C4-BDF3-4D80-A521-BE6DFCF74999}"/>
    <cellStyle name="Total 2 3 2 20 3" xfId="45319" xr:uid="{CEB91642-F738-43E9-B390-583567E0D169}"/>
    <cellStyle name="Total 2 3 2 21" xfId="45320" xr:uid="{B3DA4C0D-6533-4B24-924E-51B24D5D8DD0}"/>
    <cellStyle name="Total 2 3 2 21 2" xfId="45321" xr:uid="{4150BA09-EAB3-4E36-B705-17546D270564}"/>
    <cellStyle name="Total 2 3 2 22" xfId="45322" xr:uid="{CFA07B3A-3A99-4EFB-9FA7-B0F29824C707}"/>
    <cellStyle name="Total 2 3 2 23" xfId="45323" xr:uid="{696D4DF6-53F5-4C4E-AFDC-8469C80FFDDC}"/>
    <cellStyle name="Total 2 3 2 3" xfId="45324" xr:uid="{6767BAB1-47D6-4550-A352-675466F1DF79}"/>
    <cellStyle name="Total 2 3 2 3 2" xfId="45325" xr:uid="{FE3CE982-B35A-4C3A-B459-21EEBAC9F77C}"/>
    <cellStyle name="Total 2 3 2 3 2 2" xfId="45326" xr:uid="{590A0643-2AAC-4CD9-A34A-040427C1B475}"/>
    <cellStyle name="Total 2 3 2 3 2 3" xfId="45327" xr:uid="{9A740297-C575-43EC-8A96-D30DF8299349}"/>
    <cellStyle name="Total 2 3 2 3 3" xfId="45328" xr:uid="{F1EE59FE-3716-4326-83BF-5A935A36CCE0}"/>
    <cellStyle name="Total 2 3 2 3 3 2" xfId="45329" xr:uid="{F7AB1767-33D5-42DA-AA86-3442638C6A97}"/>
    <cellStyle name="Total 2 3 2 3 4" xfId="45330" xr:uid="{C7F13F09-8371-4ACF-838D-5F68484C6474}"/>
    <cellStyle name="Total 2 3 2 4" xfId="45331" xr:uid="{7F814EA2-0F33-4007-9FCF-3E4CD454F4D3}"/>
    <cellStyle name="Total 2 3 2 4 2" xfId="45332" xr:uid="{CFE7D4C4-10C6-47E6-B732-1B5C806E12FC}"/>
    <cellStyle name="Total 2 3 2 4 2 2" xfId="45333" xr:uid="{FFF5FD90-7F99-4265-A0E2-567E83A4FA80}"/>
    <cellStyle name="Total 2 3 2 4 3" xfId="45334" xr:uid="{9585EFBD-E4C1-41AA-A34A-148671CB8093}"/>
    <cellStyle name="Total 2 3 2 4 4" xfId="45335" xr:uid="{E2E545E3-5346-4BA2-B0F9-4DAB7DDDCE18}"/>
    <cellStyle name="Total 2 3 2 5" xfId="45336" xr:uid="{8A38CE75-DA44-4AA5-B7D5-E0BF80DB9EE8}"/>
    <cellStyle name="Total 2 3 2 5 2" xfId="45337" xr:uid="{918A686A-A8E3-4922-828F-69A5B088D733}"/>
    <cellStyle name="Total 2 3 2 5 2 2" xfId="45338" xr:uid="{7689DD65-2623-4AE6-98A5-91F0B811B554}"/>
    <cellStyle name="Total 2 3 2 5 3" xfId="45339" xr:uid="{9705258A-0991-4BC6-B2EF-3F87114282DA}"/>
    <cellStyle name="Total 2 3 2 5 4" xfId="45340" xr:uid="{72854BAC-B7C0-42E6-A9FC-A38CDD440CA8}"/>
    <cellStyle name="Total 2 3 2 6" xfId="45341" xr:uid="{6B664552-0FC8-4FF5-B316-AE3C5F0B5C79}"/>
    <cellStyle name="Total 2 3 2 6 2" xfId="45342" xr:uid="{4DF5A3ED-C443-4EA1-8331-876288A85C71}"/>
    <cellStyle name="Total 2 3 2 6 2 2" xfId="45343" xr:uid="{6C1B0A9E-3214-4FE2-BECB-D657A04EB849}"/>
    <cellStyle name="Total 2 3 2 6 3" xfId="45344" xr:uid="{5B71B96B-FFDB-4EAB-AE4A-AE3704A11818}"/>
    <cellStyle name="Total 2 3 2 7" xfId="45345" xr:uid="{9C0B8D36-02F0-4DB0-AA31-76516AC99962}"/>
    <cellStyle name="Total 2 3 2 7 2" xfId="45346" xr:uid="{9F5E845C-C780-4F6F-97F8-951EBF784923}"/>
    <cellStyle name="Total 2 3 2 7 2 2" xfId="45347" xr:uid="{C9085F5C-3F93-429C-9652-D2AB216AF252}"/>
    <cellStyle name="Total 2 3 2 7 3" xfId="45348" xr:uid="{08A0A5F8-4484-4E1D-907D-C721586060CB}"/>
    <cellStyle name="Total 2 3 2 8" xfId="45349" xr:uid="{0B7CF906-89F7-44CA-B224-2FFD3767AA4E}"/>
    <cellStyle name="Total 2 3 2 8 2" xfId="45350" xr:uid="{D6F2FD4A-98BF-4E6A-B257-A1403A968C54}"/>
    <cellStyle name="Total 2 3 2 8 2 2" xfId="45351" xr:uid="{E93459B8-6CF0-46FF-8687-82187C8B76EA}"/>
    <cellStyle name="Total 2 3 2 8 3" xfId="45352" xr:uid="{3ECDFAC3-4806-494E-8A3A-7E65CF71FCDA}"/>
    <cellStyle name="Total 2 3 2 9" xfId="45353" xr:uid="{3E0EC8C9-D233-47CA-A6AA-EFADCC8EA8CD}"/>
    <cellStyle name="Total 2 3 2 9 2" xfId="45354" xr:uid="{09F63165-B371-47E8-B8B8-00FC0DA0C383}"/>
    <cellStyle name="Total 2 3 2 9 2 2" xfId="45355" xr:uid="{CE89FB93-4861-46E0-BF96-0BE1DB987DA1}"/>
    <cellStyle name="Total 2 3 2 9 3" xfId="45356" xr:uid="{6B647E0A-9B45-48A2-A37E-4F7EF1FB077C}"/>
    <cellStyle name="Total 2 3 20" xfId="45357" xr:uid="{BAF3ED6D-A6FF-4BF7-8382-BB038AF57E91}"/>
    <cellStyle name="Total 2 3 3" xfId="45358" xr:uid="{E9B92D79-AC8A-4598-B2FF-A4CAD31EBF64}"/>
    <cellStyle name="Total 2 3 3 2" xfId="45359" xr:uid="{C7669AE0-71DF-4A17-B00C-8B927AA5F41B}"/>
    <cellStyle name="Total 2 3 3 2 2" xfId="45360" xr:uid="{2A0F0AA3-0932-4554-9A5F-5FB0FEB56D45}"/>
    <cellStyle name="Total 2 3 3 2 2 2" xfId="45361" xr:uid="{4EF4A26C-1374-400A-88B5-296D62488749}"/>
    <cellStyle name="Total 2 3 3 2 3" xfId="45362" xr:uid="{6CFCFC94-CAB7-4C12-BAF1-D49B5041A233}"/>
    <cellStyle name="Total 2 3 3 2 4" xfId="45363" xr:uid="{D2B1B927-B9C9-44A1-BC4B-15BCE9CC1577}"/>
    <cellStyle name="Total 2 3 3 3" xfId="45364" xr:uid="{911AB0FF-4846-4FF7-9576-1EB8C709DB45}"/>
    <cellStyle name="Total 2 3 3 3 2" xfId="45365" xr:uid="{44CD4B3E-4A9D-444C-8A9A-437A4164753B}"/>
    <cellStyle name="Total 2 3 3 4" xfId="45366" xr:uid="{0F44336D-B4B0-48E7-89DC-72BDE1D822D1}"/>
    <cellStyle name="Total 2 3 3 5" xfId="45367" xr:uid="{2CA3F2FD-AFCD-4C90-ADF8-E9C433524603}"/>
    <cellStyle name="Total 2 3 4" xfId="45368" xr:uid="{77814FA0-8FB2-4352-8475-69CDBA0206F9}"/>
    <cellStyle name="Total 2 3 4 2" xfId="45369" xr:uid="{C6400055-C879-49F3-A875-612FC7D7E1F8}"/>
    <cellStyle name="Total 2 3 4 2 2" xfId="45370" xr:uid="{5B2C6058-727E-46B7-A4F6-957E0B5D9756}"/>
    <cellStyle name="Total 2 3 4 2 3" xfId="45371" xr:uid="{E84888D5-5580-44BF-AF9C-6821DE2A4F69}"/>
    <cellStyle name="Total 2 3 4 3" xfId="45372" xr:uid="{B07018F1-06A3-4389-ADFF-E2336C96F793}"/>
    <cellStyle name="Total 2 3 4 3 2" xfId="45373" xr:uid="{A9B5C145-99DF-4ABA-9729-BD68056B48BF}"/>
    <cellStyle name="Total 2 3 4 4" xfId="45374" xr:uid="{892DB8FE-7F6C-4992-829A-6B4EC34E53AA}"/>
    <cellStyle name="Total 2 3 5" xfId="45375" xr:uid="{CBF9C554-E4F2-4C62-9471-414046AF2962}"/>
    <cellStyle name="Total 2 3 5 2" xfId="45376" xr:uid="{32144214-370C-47A6-9C6B-9B9F5067FEF4}"/>
    <cellStyle name="Total 2 3 5 2 2" xfId="45377" xr:uid="{C570A9B1-9528-4C2F-B7BA-07B395A943EC}"/>
    <cellStyle name="Total 2 3 5 2 3" xfId="45378" xr:uid="{0B756BCD-4A6D-4E8D-9006-6A83B3FF33AA}"/>
    <cellStyle name="Total 2 3 5 3" xfId="45379" xr:uid="{8155E69C-6768-4551-9BA3-69EF13174AAD}"/>
    <cellStyle name="Total 2 3 5 4" xfId="45380" xr:uid="{58814ADD-AF42-42F8-A872-65D310CFAE73}"/>
    <cellStyle name="Total 2 3 6" xfId="45381" xr:uid="{C50B9042-F830-4002-9AC9-E5E69111088C}"/>
    <cellStyle name="Total 2 3 6 2" xfId="45382" xr:uid="{8238E96A-87BD-419F-896C-EFD074AD469E}"/>
    <cellStyle name="Total 2 3 6 2 2" xfId="45383" xr:uid="{F1905EB2-399B-4A77-99D8-52145EF8BE49}"/>
    <cellStyle name="Total 2 3 6 3" xfId="45384" xr:uid="{FD36328C-685D-4925-A556-26415F3A1B2D}"/>
    <cellStyle name="Total 2 3 6 4" xfId="45385" xr:uid="{344CAF5C-41AE-4CE5-B60E-8C626E9CE7B7}"/>
    <cellStyle name="Total 2 3 7" xfId="45386" xr:uid="{85EDFC3F-858C-423B-B0C7-E64AFF5B38A7}"/>
    <cellStyle name="Total 2 3 7 2" xfId="45387" xr:uid="{87B6974E-94C1-4730-9B0C-99CB45A444BC}"/>
    <cellStyle name="Total 2 3 7 2 2" xfId="45388" xr:uid="{3506C495-25C0-4E82-BD67-B27E19E5C653}"/>
    <cellStyle name="Total 2 3 7 3" xfId="45389" xr:uid="{A7EDE91D-417F-4DDC-84C1-7E9FE41D9A5C}"/>
    <cellStyle name="Total 2 3 8" xfId="45390" xr:uid="{C90F6439-94D5-45ED-9F2B-3A26AEEDC7E9}"/>
    <cellStyle name="Total 2 3 8 2" xfId="45391" xr:uid="{D25DC029-5EF2-4CE8-932B-3C79D2EA1A8F}"/>
    <cellStyle name="Total 2 3 8 2 2" xfId="45392" xr:uid="{E8B10186-1824-4F5C-A777-E9974459BED8}"/>
    <cellStyle name="Total 2 3 8 3" xfId="45393" xr:uid="{10E7F5A2-D8AD-46D3-90F6-22117E9B00DB}"/>
    <cellStyle name="Total 2 3 9" xfId="45394" xr:uid="{F2437886-0455-4AF4-9495-AA142F49F496}"/>
    <cellStyle name="Total 2 3 9 2" xfId="45395" xr:uid="{F20C7277-D3B0-4CDC-B67C-E2AF0BCF8EA5}"/>
    <cellStyle name="Total 2 3 9 2 2" xfId="45396" xr:uid="{C1047916-D8AA-4A9A-A9FC-E7E90A8A17E1}"/>
    <cellStyle name="Total 2 3 9 3" xfId="45397" xr:uid="{7A4704B1-A1C8-44EA-9CD8-4D73B5BB2D42}"/>
    <cellStyle name="Total 2 4" xfId="45398" xr:uid="{9604E99A-426A-4682-AF74-DC3995A82147}"/>
    <cellStyle name="Total 2 4 10" xfId="45399" xr:uid="{1EF4E329-565F-4D64-BE95-A4F7846A5CF7}"/>
    <cellStyle name="Total 2 4 10 2" xfId="45400" xr:uid="{23E1E839-9E75-4CAD-A988-72C03C1ED4AF}"/>
    <cellStyle name="Total 2 4 10 2 2" xfId="45401" xr:uid="{17E4190D-F2A7-4D2B-928B-5685852C9588}"/>
    <cellStyle name="Total 2 4 10 3" xfId="45402" xr:uid="{CA8349E3-0A6A-4A3A-A657-46908F4B1D7F}"/>
    <cellStyle name="Total 2 4 11" xfId="45403" xr:uid="{7870DF04-FF5A-43E7-BE8E-A10895A78115}"/>
    <cellStyle name="Total 2 4 11 2" xfId="45404" xr:uid="{6D91FF26-5F72-4A27-97DE-30170E047FDC}"/>
    <cellStyle name="Total 2 4 11 2 2" xfId="45405" xr:uid="{F0451FFC-372E-4D0A-94A7-A3AAD3E836F3}"/>
    <cellStyle name="Total 2 4 11 3" xfId="45406" xr:uid="{6C5ADC2F-F447-43A0-8785-BAAD7D4AB55A}"/>
    <cellStyle name="Total 2 4 12" xfId="45407" xr:uid="{6DD4647E-EEFE-485A-8D5B-2CCF459DC571}"/>
    <cellStyle name="Total 2 4 12 2" xfId="45408" xr:uid="{5B936008-F6CA-4DF4-AE6B-8F7F93235327}"/>
    <cellStyle name="Total 2 4 12 2 2" xfId="45409" xr:uid="{49CF7EFC-150F-4BCB-AFC8-3E6683A22843}"/>
    <cellStyle name="Total 2 4 12 3" xfId="45410" xr:uid="{AD020B65-9986-4841-9E81-4DE80C1518D6}"/>
    <cellStyle name="Total 2 4 13" xfId="45411" xr:uid="{4151231A-1B9F-432E-97AD-8D5506A6E03D}"/>
    <cellStyle name="Total 2 4 13 2" xfId="45412" xr:uid="{076F9C51-C703-405E-8A71-86E1AF3E2CE6}"/>
    <cellStyle name="Total 2 4 13 2 2" xfId="45413" xr:uid="{158B7966-2871-4435-8BC1-158E8E359755}"/>
    <cellStyle name="Total 2 4 13 3" xfId="45414" xr:uid="{8DEC197D-E85D-485E-882D-2FF749CDAD9C}"/>
    <cellStyle name="Total 2 4 14" xfId="45415" xr:uid="{65105951-8D58-46F5-8638-9A5F2DD4DF16}"/>
    <cellStyle name="Total 2 4 14 2" xfId="45416" xr:uid="{4B5CA9C7-9416-4B51-902C-2632125E8064}"/>
    <cellStyle name="Total 2 4 14 2 2" xfId="45417" xr:uid="{5FB0C8EF-C9BE-4615-B4D5-10806CBEF58C}"/>
    <cellStyle name="Total 2 4 14 3" xfId="45418" xr:uid="{A400DA9E-C483-446D-AC62-314D7D382632}"/>
    <cellStyle name="Total 2 4 15" xfId="45419" xr:uid="{095A8E25-4379-4D09-B33D-56540194FFA0}"/>
    <cellStyle name="Total 2 4 15 2" xfId="45420" xr:uid="{5894BDB2-92D4-440C-9889-2DE973E552F9}"/>
    <cellStyle name="Total 2 4 15 2 2" xfId="45421" xr:uid="{FDE72A48-DAFA-4EB8-A04F-4303484DF15A}"/>
    <cellStyle name="Total 2 4 15 3" xfId="45422" xr:uid="{F4BBA727-3465-4BCD-AEEA-FDE7615A4DA5}"/>
    <cellStyle name="Total 2 4 16" xfId="45423" xr:uid="{D802E3E7-8406-4948-8EDA-306B3E28861E}"/>
    <cellStyle name="Total 2 4 16 2" xfId="45424" xr:uid="{F87B2BCB-4882-4C60-9CED-1BC03B907BD9}"/>
    <cellStyle name="Total 2 4 16 2 2" xfId="45425" xr:uid="{25AA325C-61D2-4491-B439-D267DE1A06F5}"/>
    <cellStyle name="Total 2 4 16 3" xfId="45426" xr:uid="{35F5B6B9-AAB5-46F8-BE4F-615639C7137F}"/>
    <cellStyle name="Total 2 4 17" xfId="45427" xr:uid="{D7137FD1-D331-4AAF-A81A-56B3F9E87435}"/>
    <cellStyle name="Total 2 4 17 2" xfId="45428" xr:uid="{1BD0B774-B1B3-4AA2-A99B-A031516AE868}"/>
    <cellStyle name="Total 2 4 17 2 2" xfId="45429" xr:uid="{AE9FECF9-70D2-49A0-AC85-EAF24851FDAB}"/>
    <cellStyle name="Total 2 4 17 3" xfId="45430" xr:uid="{ACA94B31-BFA1-4E7F-AE42-AE5F7CA9D1B5}"/>
    <cellStyle name="Total 2 4 18" xfId="45431" xr:uid="{E22F6793-9B5E-4777-B85E-1DED29C2DFA2}"/>
    <cellStyle name="Total 2 4 18 2" xfId="45432" xr:uid="{1A5F2B32-B16C-4739-9185-066F817E7CB3}"/>
    <cellStyle name="Total 2 4 19" xfId="45433" xr:uid="{40694508-04F2-49DD-B880-4FBFCA3E7766}"/>
    <cellStyle name="Total 2 4 2" xfId="45434" xr:uid="{FDB51E8D-76DE-4854-9D79-D9DD8D4CAA71}"/>
    <cellStyle name="Total 2 4 2 10" xfId="45435" xr:uid="{F0E6D7A3-0C25-468B-8D2C-3785C0315963}"/>
    <cellStyle name="Total 2 4 2 10 2" xfId="45436" xr:uid="{568CF40B-E567-48DA-BB7D-B0A40EC08D0B}"/>
    <cellStyle name="Total 2 4 2 10 2 2" xfId="45437" xr:uid="{AD1084C5-E09B-4BD9-803D-D138C76B41BE}"/>
    <cellStyle name="Total 2 4 2 10 3" xfId="45438" xr:uid="{FFA44058-7F1E-4A90-96D8-D31299B8520A}"/>
    <cellStyle name="Total 2 4 2 11" xfId="45439" xr:uid="{A3D3FD2D-EAA5-41C7-B9DA-BFE0EDCED70E}"/>
    <cellStyle name="Total 2 4 2 11 2" xfId="45440" xr:uid="{C44ECDAF-16BA-472C-B0B0-C3CF11E2AFEB}"/>
    <cellStyle name="Total 2 4 2 11 2 2" xfId="45441" xr:uid="{5276464C-D991-4CB2-BACF-81E1C3CE628E}"/>
    <cellStyle name="Total 2 4 2 11 3" xfId="45442" xr:uid="{006E1850-F2A8-4065-9FC2-3C8509A1F106}"/>
    <cellStyle name="Total 2 4 2 12" xfId="45443" xr:uid="{549E6103-39DE-43C9-B368-428997A8D90E}"/>
    <cellStyle name="Total 2 4 2 12 2" xfId="45444" xr:uid="{FDF8C464-607E-4382-AE32-F774B8EBE98E}"/>
    <cellStyle name="Total 2 4 2 12 2 2" xfId="45445" xr:uid="{D4354624-9D66-4C90-AE72-5A5AD21D0083}"/>
    <cellStyle name="Total 2 4 2 12 3" xfId="45446" xr:uid="{D39F7D2E-7E40-492E-9367-EFDB9B4C0ECB}"/>
    <cellStyle name="Total 2 4 2 13" xfId="45447" xr:uid="{9CA2D5C2-AE9E-45E6-A92A-A212D5F76122}"/>
    <cellStyle name="Total 2 4 2 13 2" xfId="45448" xr:uid="{937B7ECB-D2A8-4CAA-B399-58A2AAABA92B}"/>
    <cellStyle name="Total 2 4 2 13 2 2" xfId="45449" xr:uid="{34092E49-E440-43ED-9FB6-89F45CCF7B05}"/>
    <cellStyle name="Total 2 4 2 13 3" xfId="45450" xr:uid="{94D567E4-B3A9-4709-9293-A2E74A96DEEC}"/>
    <cellStyle name="Total 2 4 2 14" xfId="45451" xr:uid="{5C0C4D5A-3C2D-472C-B83E-519021F9DDF8}"/>
    <cellStyle name="Total 2 4 2 14 2" xfId="45452" xr:uid="{88CEE3F1-76AA-4032-8A4D-C52B5DD5CF38}"/>
    <cellStyle name="Total 2 4 2 14 2 2" xfId="45453" xr:uid="{FC3AAFE8-25CA-4A54-B0EF-D622C676EEAF}"/>
    <cellStyle name="Total 2 4 2 14 3" xfId="45454" xr:uid="{05D0854F-5F2D-480C-B599-E3DBA7D9E155}"/>
    <cellStyle name="Total 2 4 2 15" xfId="45455" xr:uid="{13926F17-BE37-4883-8883-1549AD1F5F8D}"/>
    <cellStyle name="Total 2 4 2 15 2" xfId="45456" xr:uid="{9EC4AC3F-040A-459F-949B-54BD0FACB58F}"/>
    <cellStyle name="Total 2 4 2 15 2 2" xfId="45457" xr:uid="{41F3EF66-F939-47FE-A09C-D04789DDF87E}"/>
    <cellStyle name="Total 2 4 2 15 3" xfId="45458" xr:uid="{F0D1B420-4224-412F-AC42-8E9A9CD1A0AB}"/>
    <cellStyle name="Total 2 4 2 16" xfId="45459" xr:uid="{AFAE1309-09DB-4EB5-A4DB-B6E012A9A647}"/>
    <cellStyle name="Total 2 4 2 16 2" xfId="45460" xr:uid="{3957372A-D9C4-44F6-8C3E-B173C0B945C2}"/>
    <cellStyle name="Total 2 4 2 16 2 2" xfId="45461" xr:uid="{54A605DE-2C04-44CD-9EF8-035B878F00D0}"/>
    <cellStyle name="Total 2 4 2 16 3" xfId="45462" xr:uid="{419AD345-CA46-4955-B89D-10BF89C2682A}"/>
    <cellStyle name="Total 2 4 2 17" xfId="45463" xr:uid="{98B81A7C-1716-4855-8CC6-19A6EE883A0A}"/>
    <cellStyle name="Total 2 4 2 17 2" xfId="45464" xr:uid="{B74D8ECD-8320-448C-A03B-6C7D3E4B4F5E}"/>
    <cellStyle name="Total 2 4 2 17 2 2" xfId="45465" xr:uid="{CC6DB40B-D664-4911-A02A-F1476B0C2659}"/>
    <cellStyle name="Total 2 4 2 17 3" xfId="45466" xr:uid="{E8259C7D-E279-4762-8805-023689A7DF5E}"/>
    <cellStyle name="Total 2 4 2 18" xfId="45467" xr:uid="{6DF822F3-5D48-4367-83AD-5916F856DB2D}"/>
    <cellStyle name="Total 2 4 2 18 2" xfId="45468" xr:uid="{7CB7B876-EA1C-47EF-88C2-114B052F92C7}"/>
    <cellStyle name="Total 2 4 2 18 2 2" xfId="45469" xr:uid="{5C3565E0-17E3-4AA6-8C59-F05DA113087F}"/>
    <cellStyle name="Total 2 4 2 18 3" xfId="45470" xr:uid="{74FDDE29-F788-4ABF-B9F2-6AB45A93B8D7}"/>
    <cellStyle name="Total 2 4 2 19" xfId="45471" xr:uid="{0E7C30F9-8F36-4103-9147-39B92D7991EC}"/>
    <cellStyle name="Total 2 4 2 19 2" xfId="45472" xr:uid="{77018C55-A543-449A-8E8B-733EC7429D7A}"/>
    <cellStyle name="Total 2 4 2 19 2 2" xfId="45473" xr:uid="{F169010F-5DEE-4CAE-9C6C-CB7A5EF8D9B3}"/>
    <cellStyle name="Total 2 4 2 19 3" xfId="45474" xr:uid="{AAAAB936-887B-4457-9B32-3F867136E573}"/>
    <cellStyle name="Total 2 4 2 2" xfId="45475" xr:uid="{E5300405-CAD0-487D-90A2-624571C3F911}"/>
    <cellStyle name="Total 2 4 2 2 2" xfId="45476" xr:uid="{B6334C06-B1F3-4097-8D43-7F607A0473F2}"/>
    <cellStyle name="Total 2 4 2 2 2 2" xfId="45477" xr:uid="{E7AA2721-CAE1-4B6C-986F-E5BABFD87020}"/>
    <cellStyle name="Total 2 4 2 2 2 2 2" xfId="45478" xr:uid="{0EECE400-CDBF-4E77-A696-7DA02DCBEC51}"/>
    <cellStyle name="Total 2 4 2 2 2 3" xfId="45479" xr:uid="{0068F003-34F0-4AE2-8658-91A351265547}"/>
    <cellStyle name="Total 2 4 2 2 2 4" xfId="45480" xr:uid="{0CFCCB47-324B-4E0D-83D3-227180E181BE}"/>
    <cellStyle name="Total 2 4 2 2 3" xfId="45481" xr:uid="{B29C5F17-F9C9-4C99-B5B8-F6446F2D3755}"/>
    <cellStyle name="Total 2 4 2 2 3 2" xfId="45482" xr:uid="{0A405F64-FF83-461E-80BB-87C10924BBC7}"/>
    <cellStyle name="Total 2 4 2 2 4" xfId="45483" xr:uid="{503F28D2-3E51-4A48-AAB9-3F67EC52E945}"/>
    <cellStyle name="Total 2 4 2 2 5" xfId="45484" xr:uid="{D4C42D87-49D7-41E2-A335-8DA24D082548}"/>
    <cellStyle name="Total 2 4 2 20" xfId="45485" xr:uid="{0EE7F058-9726-4C40-A00E-4974092455E7}"/>
    <cellStyle name="Total 2 4 2 20 2" xfId="45486" xr:uid="{162458D1-C811-4FA5-B3D4-47FC3A8D2673}"/>
    <cellStyle name="Total 2 4 2 20 2 2" xfId="45487" xr:uid="{38B6149E-4F45-4406-8F4A-245B139FE348}"/>
    <cellStyle name="Total 2 4 2 20 3" xfId="45488" xr:uid="{6A4A8896-303F-4C72-B0E9-2EBC84FFFD17}"/>
    <cellStyle name="Total 2 4 2 21" xfId="45489" xr:uid="{E5230347-B040-44D7-8EAF-788352F6B12A}"/>
    <cellStyle name="Total 2 4 2 21 2" xfId="45490" xr:uid="{992853B6-E9DD-4BBB-AA0E-28101197F757}"/>
    <cellStyle name="Total 2 4 2 22" xfId="45491" xr:uid="{8D2A6A49-0CE5-4350-BDD2-890AE709EBFB}"/>
    <cellStyle name="Total 2 4 2 23" xfId="45492" xr:uid="{98FBD56D-1441-4DCF-AA54-108FB8FEA8A3}"/>
    <cellStyle name="Total 2 4 2 3" xfId="45493" xr:uid="{52570816-DD76-474F-B3DD-7C0A4E803771}"/>
    <cellStyle name="Total 2 4 2 3 2" xfId="45494" xr:uid="{94DE71EE-8FE0-4319-B2E5-DBCE2B0283D9}"/>
    <cellStyle name="Total 2 4 2 3 2 2" xfId="45495" xr:uid="{715D986D-584C-408B-A4B8-5DF0FF8D91F6}"/>
    <cellStyle name="Total 2 4 2 3 2 3" xfId="45496" xr:uid="{61E9196F-D981-474A-AAEC-AC2F4D8DFB05}"/>
    <cellStyle name="Total 2 4 2 3 3" xfId="45497" xr:uid="{94C02C2B-C3A0-437F-95B3-DD50C7238A00}"/>
    <cellStyle name="Total 2 4 2 3 3 2" xfId="45498" xr:uid="{6A5D7F8C-940C-4274-8776-E18CF6EE74F6}"/>
    <cellStyle name="Total 2 4 2 3 4" xfId="45499" xr:uid="{591FC0E9-9BAE-4248-8BD9-C9298B29CE88}"/>
    <cellStyle name="Total 2 4 2 4" xfId="45500" xr:uid="{E5002368-9C94-402D-A695-E4C6229BDDB9}"/>
    <cellStyle name="Total 2 4 2 4 2" xfId="45501" xr:uid="{C440B282-2298-4F51-A477-693351642EBE}"/>
    <cellStyle name="Total 2 4 2 4 2 2" xfId="45502" xr:uid="{27143F5F-DFA2-4EFE-99A2-848594C65F70}"/>
    <cellStyle name="Total 2 4 2 4 3" xfId="45503" xr:uid="{DA07A0D1-0019-45A9-B933-56C82D8CF752}"/>
    <cellStyle name="Total 2 4 2 4 4" xfId="45504" xr:uid="{52D172F2-71B3-401A-96EB-299D8E938623}"/>
    <cellStyle name="Total 2 4 2 5" xfId="45505" xr:uid="{CD4E4C9E-2E29-447D-AA9B-482B4328C4C1}"/>
    <cellStyle name="Total 2 4 2 5 2" xfId="45506" xr:uid="{B913C9D3-1CE2-4673-A593-DF7E1ED137B5}"/>
    <cellStyle name="Total 2 4 2 5 2 2" xfId="45507" xr:uid="{5B822E27-AC38-420E-9772-591A6B0F43EC}"/>
    <cellStyle name="Total 2 4 2 5 3" xfId="45508" xr:uid="{8105D7F0-24DB-4949-B7D8-0D90B548012A}"/>
    <cellStyle name="Total 2 4 2 5 4" xfId="45509" xr:uid="{E56C5DA9-BB6D-4331-B4FD-835D43CFC4AB}"/>
    <cellStyle name="Total 2 4 2 6" xfId="45510" xr:uid="{3F06B7DF-77C0-492C-B39A-547535DCA781}"/>
    <cellStyle name="Total 2 4 2 6 2" xfId="45511" xr:uid="{52C760D3-4E1F-42B7-A63C-AA4C80D5AF07}"/>
    <cellStyle name="Total 2 4 2 6 2 2" xfId="45512" xr:uid="{A9D13420-216B-4511-AB87-65A7E4499084}"/>
    <cellStyle name="Total 2 4 2 6 3" xfId="45513" xr:uid="{883C0D24-B2A0-4D58-BC9A-4C37E93A5326}"/>
    <cellStyle name="Total 2 4 2 7" xfId="45514" xr:uid="{385A3CE7-1BD1-4C9B-A7EC-5942E9F3C8A6}"/>
    <cellStyle name="Total 2 4 2 7 2" xfId="45515" xr:uid="{DF579802-9A43-47EB-95D3-3975C6782B4F}"/>
    <cellStyle name="Total 2 4 2 7 2 2" xfId="45516" xr:uid="{4356637C-5744-4595-BA15-44C3BFABBF3E}"/>
    <cellStyle name="Total 2 4 2 7 3" xfId="45517" xr:uid="{39A4934F-8E49-4EF0-80AE-DA51D6520954}"/>
    <cellStyle name="Total 2 4 2 8" xfId="45518" xr:uid="{352B2DFD-A7EA-48C3-8B28-E85972427139}"/>
    <cellStyle name="Total 2 4 2 8 2" xfId="45519" xr:uid="{3BAF59CC-5C42-497D-94DA-60723C3925D2}"/>
    <cellStyle name="Total 2 4 2 8 2 2" xfId="45520" xr:uid="{8398602B-31B4-4EEF-87C2-2727297BBFCC}"/>
    <cellStyle name="Total 2 4 2 8 3" xfId="45521" xr:uid="{0C37D326-9198-41D8-9338-0D239001AE1C}"/>
    <cellStyle name="Total 2 4 2 9" xfId="45522" xr:uid="{BD989BD8-E656-4622-A469-630E3943912A}"/>
    <cellStyle name="Total 2 4 2 9 2" xfId="45523" xr:uid="{D56CAD07-7763-4AFD-BE8E-0EB0CAFEDD58}"/>
    <cellStyle name="Total 2 4 2 9 2 2" xfId="45524" xr:uid="{5D6DCBFB-5DAB-4CCF-A9CA-939C8148E447}"/>
    <cellStyle name="Total 2 4 2 9 3" xfId="45525" xr:uid="{4512F462-3329-4DF9-A4B3-33D2644D0132}"/>
    <cellStyle name="Total 2 4 20" xfId="45526" xr:uid="{561489D3-3F9D-407B-B95F-1DDBFAE71705}"/>
    <cellStyle name="Total 2 4 3" xfId="45527" xr:uid="{BC49E39C-CF1E-48D3-B6F1-D1FE31CB3785}"/>
    <cellStyle name="Total 2 4 3 2" xfId="45528" xr:uid="{CD9D4625-0B53-4ADD-882F-CF3D9DEB3142}"/>
    <cellStyle name="Total 2 4 3 2 2" xfId="45529" xr:uid="{42DD1540-2961-4B0B-BDD2-E8B615E837F6}"/>
    <cellStyle name="Total 2 4 3 2 2 2" xfId="45530" xr:uid="{3C2DBBDC-304A-4509-8D7C-14E8FB65063E}"/>
    <cellStyle name="Total 2 4 3 2 3" xfId="45531" xr:uid="{21E3604E-1114-477E-926A-41F4573B5000}"/>
    <cellStyle name="Total 2 4 3 2 4" xfId="45532" xr:uid="{C1E0C64A-C683-4B77-8776-CA33B52D991B}"/>
    <cellStyle name="Total 2 4 3 3" xfId="45533" xr:uid="{840DAF91-6D74-4C38-9AC1-91F8D32865A9}"/>
    <cellStyle name="Total 2 4 3 3 2" xfId="45534" xr:uid="{879D72BA-2227-4BA3-A0D3-1E22617A9344}"/>
    <cellStyle name="Total 2 4 3 4" xfId="45535" xr:uid="{C315EC34-F0DA-40D7-BC93-7233C418557C}"/>
    <cellStyle name="Total 2 4 3 5" xfId="45536" xr:uid="{73878177-5CBE-4506-8B9A-9DE8CF82AABA}"/>
    <cellStyle name="Total 2 4 4" xfId="45537" xr:uid="{136E3C27-D42B-4A64-A53E-1AF5BA060344}"/>
    <cellStyle name="Total 2 4 4 2" xfId="45538" xr:uid="{E348C677-564C-4992-8ACF-DCE7B7F3A4B6}"/>
    <cellStyle name="Total 2 4 4 2 2" xfId="45539" xr:uid="{038D6DCF-EA4A-4E63-9416-7611D7F0C7CA}"/>
    <cellStyle name="Total 2 4 4 2 3" xfId="45540" xr:uid="{B974691D-7DBA-4618-97EA-E5876E006023}"/>
    <cellStyle name="Total 2 4 4 3" xfId="45541" xr:uid="{923F8A66-4916-48C9-8530-7EADA7A63F96}"/>
    <cellStyle name="Total 2 4 4 3 2" xfId="45542" xr:uid="{39EFCBEF-B6C3-44CD-897B-881A54660F92}"/>
    <cellStyle name="Total 2 4 4 4" xfId="45543" xr:uid="{DDE358D6-CFA3-4902-B877-671504E68D09}"/>
    <cellStyle name="Total 2 4 5" xfId="45544" xr:uid="{F957B149-1091-4A97-A79D-A7156BAE80C4}"/>
    <cellStyle name="Total 2 4 5 2" xfId="45545" xr:uid="{B5069235-83B5-4DA8-A8FD-92953FB1EC3C}"/>
    <cellStyle name="Total 2 4 5 2 2" xfId="45546" xr:uid="{A404D7A3-D8AA-48E3-B44A-B20E16DAC0D9}"/>
    <cellStyle name="Total 2 4 5 2 3" xfId="45547" xr:uid="{25E5D8E0-DF2E-43A7-A083-F440F943D7D0}"/>
    <cellStyle name="Total 2 4 5 3" xfId="45548" xr:uid="{F0CC1C2A-3B83-411B-AECB-6369C41CE6CC}"/>
    <cellStyle name="Total 2 4 5 4" xfId="45549" xr:uid="{4ABB8258-FCCC-4432-BE3A-EDCD5ADA4CC2}"/>
    <cellStyle name="Total 2 4 6" xfId="45550" xr:uid="{368EAE88-4BEE-428C-8CD7-9DE9EDC98B6F}"/>
    <cellStyle name="Total 2 4 6 2" xfId="45551" xr:uid="{8F137203-4B43-414E-A5CF-DBF9C646DF4A}"/>
    <cellStyle name="Total 2 4 6 2 2" xfId="45552" xr:uid="{31D40818-425B-432C-B474-8A295AE4A23C}"/>
    <cellStyle name="Total 2 4 6 3" xfId="45553" xr:uid="{76815038-D53A-4654-9852-A80DF8DF8793}"/>
    <cellStyle name="Total 2 4 6 4" xfId="45554" xr:uid="{B4819E4C-7E07-4BC7-A265-B804FFB650BB}"/>
    <cellStyle name="Total 2 4 7" xfId="45555" xr:uid="{E5C15D54-6EAC-442C-B93F-A2CB5CE0997F}"/>
    <cellStyle name="Total 2 4 7 2" xfId="45556" xr:uid="{8887B0DC-23C8-4B28-8DF6-F96270A96BF3}"/>
    <cellStyle name="Total 2 4 7 2 2" xfId="45557" xr:uid="{873B7463-7338-41D6-B87A-44C28EAD15CE}"/>
    <cellStyle name="Total 2 4 7 3" xfId="45558" xr:uid="{2B796E3F-1F78-4496-B2C2-BEA91451008C}"/>
    <cellStyle name="Total 2 4 8" xfId="45559" xr:uid="{90EFB152-FD96-41F8-9B6F-8E680491028D}"/>
    <cellStyle name="Total 2 4 8 2" xfId="45560" xr:uid="{28997687-26D8-4914-A01A-D3142E2FD0B1}"/>
    <cellStyle name="Total 2 4 8 2 2" xfId="45561" xr:uid="{EC08A6A1-CD9F-4FBE-A1AE-990144EE15A8}"/>
    <cellStyle name="Total 2 4 8 3" xfId="45562" xr:uid="{EF14DDF7-458B-45F9-98AD-3B840C4F135C}"/>
    <cellStyle name="Total 2 4 9" xfId="45563" xr:uid="{EBFF5D31-BEA2-4683-9797-BA02B1086694}"/>
    <cellStyle name="Total 2 4 9 2" xfId="45564" xr:uid="{A79EDAE2-FA91-4331-9547-2C05A17081F0}"/>
    <cellStyle name="Total 2 4 9 2 2" xfId="45565" xr:uid="{211BFC4E-C4DA-4517-BEBA-4EAD44C0DB95}"/>
    <cellStyle name="Total 2 4 9 3" xfId="45566" xr:uid="{776EF840-EF48-4316-B314-3E3085DAD65F}"/>
    <cellStyle name="Total 2 5" xfId="45567" xr:uid="{C1BE9AFB-E33C-4516-9F23-4293324BC2E9}"/>
    <cellStyle name="Total 2 5 10" xfId="45568" xr:uid="{AA0654A8-0D67-4469-81CC-DF5C85AD0215}"/>
    <cellStyle name="Total 2 5 10 2" xfId="45569" xr:uid="{F439BC72-21E0-4A76-895A-48594AA979D9}"/>
    <cellStyle name="Total 2 5 10 2 2" xfId="45570" xr:uid="{6CD56E66-8052-4B73-8C85-8014E9F67058}"/>
    <cellStyle name="Total 2 5 10 3" xfId="45571" xr:uid="{B86CC6DD-30B6-4553-8A7D-79125C9CF38F}"/>
    <cellStyle name="Total 2 5 11" xfId="45572" xr:uid="{543DC442-8FD0-4F57-9ABA-C02034421FCE}"/>
    <cellStyle name="Total 2 5 11 2" xfId="45573" xr:uid="{63D69684-46FF-4E63-8269-393482EF1374}"/>
    <cellStyle name="Total 2 5 11 2 2" xfId="45574" xr:uid="{81EAFD63-C72E-47B1-99D3-A79B1B175701}"/>
    <cellStyle name="Total 2 5 11 3" xfId="45575" xr:uid="{9105B3EF-1716-447C-BB40-843D4D90D384}"/>
    <cellStyle name="Total 2 5 12" xfId="45576" xr:uid="{5CB912C0-C3C7-4795-9525-F2244139A7B6}"/>
    <cellStyle name="Total 2 5 12 2" xfId="45577" xr:uid="{D9F96AE5-888A-40B5-BC64-B2494D8BB8C7}"/>
    <cellStyle name="Total 2 5 12 2 2" xfId="45578" xr:uid="{816A6325-84C3-46D2-8702-DCDEFA8D99B1}"/>
    <cellStyle name="Total 2 5 12 3" xfId="45579" xr:uid="{61D24C95-01A7-486A-ADB7-42A1F5C60CD6}"/>
    <cellStyle name="Total 2 5 13" xfId="45580" xr:uid="{D730C7C0-B27F-4BC7-90F2-95778E7776A9}"/>
    <cellStyle name="Total 2 5 13 2" xfId="45581" xr:uid="{7F7C026B-2195-4CB3-BC3B-605704A5A14F}"/>
    <cellStyle name="Total 2 5 13 2 2" xfId="45582" xr:uid="{2BAFD45D-23D1-4C83-86C3-C340B9960D71}"/>
    <cellStyle name="Total 2 5 13 3" xfId="45583" xr:uid="{37E21B9B-D815-40C7-A7B5-1716641F48E2}"/>
    <cellStyle name="Total 2 5 14" xfId="45584" xr:uid="{231910B1-8F1F-4115-80C2-567A749252C2}"/>
    <cellStyle name="Total 2 5 14 2" xfId="45585" xr:uid="{ABEAD6C9-BAA8-4BC2-97AA-B210E312958C}"/>
    <cellStyle name="Total 2 5 14 2 2" xfId="45586" xr:uid="{A1FB8507-6597-4972-AC2A-B040584B46EB}"/>
    <cellStyle name="Total 2 5 14 3" xfId="45587" xr:uid="{76575882-B74B-4BD0-8FC8-8BF5E485094C}"/>
    <cellStyle name="Total 2 5 15" xfId="45588" xr:uid="{8CD0B41B-E77F-419E-835C-4104ADA262F3}"/>
    <cellStyle name="Total 2 5 15 2" xfId="45589" xr:uid="{9F29A267-EFE9-4266-93C7-0FF13DC781B9}"/>
    <cellStyle name="Total 2 5 15 2 2" xfId="45590" xr:uid="{C6C1E4D2-7950-48FB-9455-22C0ABA97D27}"/>
    <cellStyle name="Total 2 5 15 3" xfId="45591" xr:uid="{844D44B5-3869-46EE-950D-EB8F4043B236}"/>
    <cellStyle name="Total 2 5 16" xfId="45592" xr:uid="{5DD65B27-29FE-473C-9783-A1940F2997E7}"/>
    <cellStyle name="Total 2 5 16 2" xfId="45593" xr:uid="{9E71EA3C-43B0-44DC-A8D7-EFE0AC444242}"/>
    <cellStyle name="Total 2 5 16 2 2" xfId="45594" xr:uid="{31FBB1C7-955A-4AAA-BD0D-EA3E2C75822D}"/>
    <cellStyle name="Total 2 5 16 3" xfId="45595" xr:uid="{614D1DA5-1F2C-4EFB-A71F-FA3CE008618A}"/>
    <cellStyle name="Total 2 5 17" xfId="45596" xr:uid="{1D10237A-94F8-4914-A279-D1C24F1585A1}"/>
    <cellStyle name="Total 2 5 17 2" xfId="45597" xr:uid="{99346197-1AB1-4256-8CFE-0D631E3BBAF7}"/>
    <cellStyle name="Total 2 5 17 2 2" xfId="45598" xr:uid="{F77232D3-CECE-41D6-A886-ECC20DD33250}"/>
    <cellStyle name="Total 2 5 17 3" xfId="45599" xr:uid="{D4EFD82B-EDBA-459D-972D-2682CDBC389E}"/>
    <cellStyle name="Total 2 5 18" xfId="45600" xr:uid="{F047BCBB-AC6A-48EC-AD3E-998C2F5AE44D}"/>
    <cellStyle name="Total 2 5 18 2" xfId="45601" xr:uid="{BD1EDE05-CB91-4786-8750-33F8AB909026}"/>
    <cellStyle name="Total 2 5 18 2 2" xfId="45602" xr:uid="{BBAAD28A-3364-4092-811C-4672AC0F76D4}"/>
    <cellStyle name="Total 2 5 18 3" xfId="45603" xr:uid="{427B6BAF-73AF-49F2-B11C-FE5258B18A09}"/>
    <cellStyle name="Total 2 5 19" xfId="45604" xr:uid="{AA20742C-A6BF-4420-9821-70B63CDF077D}"/>
    <cellStyle name="Total 2 5 19 2" xfId="45605" xr:uid="{231EB7EC-272E-49AD-8A04-F3F5A8725026}"/>
    <cellStyle name="Total 2 5 19 2 2" xfId="45606" xr:uid="{82AA11E1-9126-4C97-8632-3E360A98903B}"/>
    <cellStyle name="Total 2 5 19 3" xfId="45607" xr:uid="{1CB35002-2F00-4C61-86FC-97229120A292}"/>
    <cellStyle name="Total 2 5 2" xfId="45608" xr:uid="{2158886F-4C9F-4A93-9D1D-D6AD0295804E}"/>
    <cellStyle name="Total 2 5 2 10" xfId="45609" xr:uid="{73EE7C9F-E8E9-42D7-A027-FA29786341AB}"/>
    <cellStyle name="Total 2 5 2 10 2" xfId="45610" xr:uid="{2B1C6A11-76D6-4336-92C7-ACA0BF683EB9}"/>
    <cellStyle name="Total 2 5 2 10 2 2" xfId="45611" xr:uid="{016E6D9D-7436-4FBA-9278-64A15500EA69}"/>
    <cellStyle name="Total 2 5 2 10 3" xfId="45612" xr:uid="{DF967067-FF29-4927-8AE9-0374BCFCE7E9}"/>
    <cellStyle name="Total 2 5 2 11" xfId="45613" xr:uid="{0B09C37A-C0B1-42B4-89DB-6137883D768B}"/>
    <cellStyle name="Total 2 5 2 11 2" xfId="45614" xr:uid="{0EFEC78B-2AA0-4B1E-A1A1-1CE792B391F7}"/>
    <cellStyle name="Total 2 5 2 11 2 2" xfId="45615" xr:uid="{6D6DCB75-402D-47A6-AAA9-040E998BB5B9}"/>
    <cellStyle name="Total 2 5 2 11 3" xfId="45616" xr:uid="{B56A08EF-14F1-48BE-A1B2-A93BF6AF9EBD}"/>
    <cellStyle name="Total 2 5 2 12" xfId="45617" xr:uid="{A474528B-C30E-4B6E-BA39-1507DF33B640}"/>
    <cellStyle name="Total 2 5 2 12 2" xfId="45618" xr:uid="{FDB8E442-5E30-4DCE-B31D-7AE85F0F28A7}"/>
    <cellStyle name="Total 2 5 2 12 2 2" xfId="45619" xr:uid="{52CD2203-D218-4631-A5CD-4D34D85A7412}"/>
    <cellStyle name="Total 2 5 2 12 3" xfId="45620" xr:uid="{812B7213-984E-46C4-A6E6-29DE289C009B}"/>
    <cellStyle name="Total 2 5 2 13" xfId="45621" xr:uid="{63FB0AC8-81CA-4767-BC32-37A68FEDB5A9}"/>
    <cellStyle name="Total 2 5 2 13 2" xfId="45622" xr:uid="{5E437808-C2E6-4088-B843-8A14C0AD7C9B}"/>
    <cellStyle name="Total 2 5 2 13 2 2" xfId="45623" xr:uid="{3418FD61-749E-4EEC-ABC8-3C1783ACEB6C}"/>
    <cellStyle name="Total 2 5 2 13 3" xfId="45624" xr:uid="{C1AEB1CB-2D69-4F45-828A-0A747C4485A5}"/>
    <cellStyle name="Total 2 5 2 14" xfId="45625" xr:uid="{35DAF49C-F6A9-428F-9F39-22F94288A6CB}"/>
    <cellStyle name="Total 2 5 2 14 2" xfId="45626" xr:uid="{863A0F21-A487-43E8-BE28-3668B74C0931}"/>
    <cellStyle name="Total 2 5 2 14 2 2" xfId="45627" xr:uid="{2B136EDD-D708-4D26-B35B-736968E99DC3}"/>
    <cellStyle name="Total 2 5 2 14 3" xfId="45628" xr:uid="{205FED37-175D-4736-BD27-D79442A406C4}"/>
    <cellStyle name="Total 2 5 2 15" xfId="45629" xr:uid="{C324DE5A-0C7E-4C14-8E7F-9873AC76162D}"/>
    <cellStyle name="Total 2 5 2 15 2" xfId="45630" xr:uid="{1C1620D3-E10D-4434-8065-2B3535D594EA}"/>
    <cellStyle name="Total 2 5 2 15 2 2" xfId="45631" xr:uid="{ECED414E-C097-4B82-AFF6-5E44ADD75E9C}"/>
    <cellStyle name="Total 2 5 2 15 3" xfId="45632" xr:uid="{2B1478A2-3B23-4EF3-AB58-07316B1257B0}"/>
    <cellStyle name="Total 2 5 2 16" xfId="45633" xr:uid="{6AFFD42C-F3EE-49A9-9C73-5712CE0BD466}"/>
    <cellStyle name="Total 2 5 2 16 2" xfId="45634" xr:uid="{2DC32DD0-E055-4011-8CE5-0670078BDD38}"/>
    <cellStyle name="Total 2 5 2 16 2 2" xfId="45635" xr:uid="{57475121-FFE4-42FC-8FE3-00AD9ED5825E}"/>
    <cellStyle name="Total 2 5 2 16 3" xfId="45636" xr:uid="{B41AB484-D20F-4D3D-A503-C554C964A398}"/>
    <cellStyle name="Total 2 5 2 17" xfId="45637" xr:uid="{B15C20BC-6DE0-4626-B8F5-061B088071BA}"/>
    <cellStyle name="Total 2 5 2 17 2" xfId="45638" xr:uid="{3F1600A5-6A0A-40DA-990C-AEEF32CC427B}"/>
    <cellStyle name="Total 2 5 2 17 2 2" xfId="45639" xr:uid="{21B272C8-D754-42AA-8549-2FC798F9DC4E}"/>
    <cellStyle name="Total 2 5 2 17 3" xfId="45640" xr:uid="{ECD169EE-FE37-4CB2-A621-5D2F10CCEE2B}"/>
    <cellStyle name="Total 2 5 2 18" xfId="45641" xr:uid="{AF4F2D89-1623-4859-BB84-381C197C7637}"/>
    <cellStyle name="Total 2 5 2 18 2" xfId="45642" xr:uid="{6A39F135-4629-40A1-A5FA-AEC89D0F0880}"/>
    <cellStyle name="Total 2 5 2 18 2 2" xfId="45643" xr:uid="{2BDDB208-E56F-4AB9-BE0A-A7075FE6624D}"/>
    <cellStyle name="Total 2 5 2 18 3" xfId="45644" xr:uid="{BEC58CF1-D990-4BCC-8994-2D0ADCA81AF5}"/>
    <cellStyle name="Total 2 5 2 19" xfId="45645" xr:uid="{3729550E-E552-454B-A8C3-E2688372F185}"/>
    <cellStyle name="Total 2 5 2 19 2" xfId="45646" xr:uid="{2FEEDAFC-3E8A-4841-8B61-D3F7286C9818}"/>
    <cellStyle name="Total 2 5 2 19 2 2" xfId="45647" xr:uid="{7BE98A3F-4177-4563-85F7-23397FDAAE7D}"/>
    <cellStyle name="Total 2 5 2 19 3" xfId="45648" xr:uid="{2B28A474-B700-49E1-8695-94E206DEB0B5}"/>
    <cellStyle name="Total 2 5 2 2" xfId="45649" xr:uid="{75BD7411-40E5-4932-912B-C7A17F899112}"/>
    <cellStyle name="Total 2 5 2 2 2" xfId="45650" xr:uid="{71C166FA-B127-4CA1-9D0E-FAEC529DDC29}"/>
    <cellStyle name="Total 2 5 2 2 2 2" xfId="45651" xr:uid="{2D54A2EB-5FF9-4DDF-8C6D-EA197EE311D3}"/>
    <cellStyle name="Total 2 5 2 2 2 3" xfId="45652" xr:uid="{746A6434-FC65-45A4-817B-838A85999C31}"/>
    <cellStyle name="Total 2 5 2 2 3" xfId="45653" xr:uid="{3595CE73-397C-4322-A8D9-5AB6E55B7631}"/>
    <cellStyle name="Total 2 5 2 2 3 2" xfId="45654" xr:uid="{5D00D681-0898-498B-BD50-4298017F610C}"/>
    <cellStyle name="Total 2 5 2 2 4" xfId="45655" xr:uid="{DC8FF811-15E9-4F1B-8CAF-C37522C80A51}"/>
    <cellStyle name="Total 2 5 2 20" xfId="45656" xr:uid="{A24A1BBF-695B-4D12-845C-C550F9A9E028}"/>
    <cellStyle name="Total 2 5 2 20 2" xfId="45657" xr:uid="{69513A50-9F07-4B4E-9DC6-947F5DD696E6}"/>
    <cellStyle name="Total 2 5 2 20 2 2" xfId="45658" xr:uid="{D95A1A9E-63AA-495F-839F-24B5FFDC1659}"/>
    <cellStyle name="Total 2 5 2 20 3" xfId="45659" xr:uid="{1A63EFDB-A461-4324-80C7-8E441DBF8AB2}"/>
    <cellStyle name="Total 2 5 2 21" xfId="45660" xr:uid="{DB350E02-A35B-4A1E-8062-4A12AD4DD6FC}"/>
    <cellStyle name="Total 2 5 2 21 2" xfId="45661" xr:uid="{206CCAA0-33EB-4814-9F67-89F40BB14FEA}"/>
    <cellStyle name="Total 2 5 2 22" xfId="45662" xr:uid="{67DC24DB-3F18-40CA-81FB-F6651BB4DB98}"/>
    <cellStyle name="Total 2 5 2 23" xfId="45663" xr:uid="{C438B101-835C-4D76-95DE-C20B89C5087B}"/>
    <cellStyle name="Total 2 5 2 3" xfId="45664" xr:uid="{44272F86-55FC-4606-A283-2149B3853886}"/>
    <cellStyle name="Total 2 5 2 3 2" xfId="45665" xr:uid="{1547BEE9-87C6-4438-9B09-242F979AB967}"/>
    <cellStyle name="Total 2 5 2 3 2 2" xfId="45666" xr:uid="{EFE6FB73-ADC6-4960-B3AA-87358708EA5F}"/>
    <cellStyle name="Total 2 5 2 3 3" xfId="45667" xr:uid="{2FE749BF-70A3-47CE-AF0E-8CA2739AC596}"/>
    <cellStyle name="Total 2 5 2 3 4" xfId="45668" xr:uid="{340184C8-6A48-4BE8-8DA7-B5579E1FBAB3}"/>
    <cellStyle name="Total 2 5 2 4" xfId="45669" xr:uid="{15A2DF22-67DA-4245-9CB8-E69F8ABE973E}"/>
    <cellStyle name="Total 2 5 2 4 2" xfId="45670" xr:uid="{6D3821D0-1C86-4E51-9658-380D879D8B14}"/>
    <cellStyle name="Total 2 5 2 4 2 2" xfId="45671" xr:uid="{C86D311F-8D80-45A1-9E6C-35884EE23041}"/>
    <cellStyle name="Total 2 5 2 4 3" xfId="45672" xr:uid="{F575D1D2-029C-4EBC-B084-2A7CC9DF0CAA}"/>
    <cellStyle name="Total 2 5 2 4 4" xfId="45673" xr:uid="{CF4CF020-C4BC-4845-B6F5-412385762917}"/>
    <cellStyle name="Total 2 5 2 5" xfId="45674" xr:uid="{6A31B333-178A-493E-AB46-4E13571A0786}"/>
    <cellStyle name="Total 2 5 2 5 2" xfId="45675" xr:uid="{41F08D82-56CD-442A-AE79-C1EA483D51BD}"/>
    <cellStyle name="Total 2 5 2 5 2 2" xfId="45676" xr:uid="{A293678B-E2DE-4946-8372-933E2E11EBC8}"/>
    <cellStyle name="Total 2 5 2 5 3" xfId="45677" xr:uid="{E1C3159B-0130-4241-A6B2-418E8F84C4F9}"/>
    <cellStyle name="Total 2 5 2 6" xfId="45678" xr:uid="{3B4E9C59-C097-4B9C-9C0F-A181591DB22A}"/>
    <cellStyle name="Total 2 5 2 6 2" xfId="45679" xr:uid="{F1C5BE18-625A-4EBB-B1AF-6C8D21310866}"/>
    <cellStyle name="Total 2 5 2 6 2 2" xfId="45680" xr:uid="{5772D89A-3584-4CDC-849F-0862FC9F9171}"/>
    <cellStyle name="Total 2 5 2 6 3" xfId="45681" xr:uid="{4F697749-9853-435F-901A-2E9891E7EF52}"/>
    <cellStyle name="Total 2 5 2 7" xfId="45682" xr:uid="{DC472D06-100D-47B4-B76C-F7A64F9D573B}"/>
    <cellStyle name="Total 2 5 2 7 2" xfId="45683" xr:uid="{71E61F0E-BDE0-45C0-90C3-05D37FFB5811}"/>
    <cellStyle name="Total 2 5 2 7 2 2" xfId="45684" xr:uid="{CF54ACA6-AFFA-4D15-9024-0F65093B82D6}"/>
    <cellStyle name="Total 2 5 2 7 3" xfId="45685" xr:uid="{4B35A9FE-B1D7-4A27-9F99-9C72F3DF57A5}"/>
    <cellStyle name="Total 2 5 2 8" xfId="45686" xr:uid="{3EE4F577-F69E-4A4D-AB9D-3457F5B0D7BF}"/>
    <cellStyle name="Total 2 5 2 8 2" xfId="45687" xr:uid="{0023E98C-7E86-47D2-8E85-B0932CD85A2C}"/>
    <cellStyle name="Total 2 5 2 8 2 2" xfId="45688" xr:uid="{B9E247A6-B3BA-4D10-920F-895092D44FC2}"/>
    <cellStyle name="Total 2 5 2 8 3" xfId="45689" xr:uid="{58A0024A-5778-4A26-81BE-E459F6BC24DB}"/>
    <cellStyle name="Total 2 5 2 9" xfId="45690" xr:uid="{85AD99D8-2E2E-4E75-BC15-57CD74C255D6}"/>
    <cellStyle name="Total 2 5 2 9 2" xfId="45691" xr:uid="{BE4A9887-C47A-46C8-A045-727C2D7C654C}"/>
    <cellStyle name="Total 2 5 2 9 2 2" xfId="45692" xr:uid="{0A7D3A71-456A-40EC-B952-4CB957E6C15A}"/>
    <cellStyle name="Total 2 5 2 9 3" xfId="45693" xr:uid="{2395AB9F-7A5C-402C-8CE7-B490B692F705}"/>
    <cellStyle name="Total 2 5 20" xfId="45694" xr:uid="{3A74ADE9-27F7-480E-B88B-61BF948DE123}"/>
    <cellStyle name="Total 2 5 20 2" xfId="45695" xr:uid="{4503504B-6E61-4574-AC18-2FFFF0FC6CC3}"/>
    <cellStyle name="Total 2 5 20 2 2" xfId="45696" xr:uid="{7124DFAA-1C1D-4CEB-AE19-8CC08099EC50}"/>
    <cellStyle name="Total 2 5 20 3" xfId="45697" xr:uid="{6591917E-750E-4294-A340-FF364B0D4F25}"/>
    <cellStyle name="Total 2 5 21" xfId="45698" xr:uid="{53ED490B-DFC0-420C-88D2-291EF23591B8}"/>
    <cellStyle name="Total 2 5 21 2" xfId="45699" xr:uid="{92F50046-B446-4D81-826F-D0A73B99AE43}"/>
    <cellStyle name="Total 2 5 21 2 2" xfId="45700" xr:uid="{D41F1BE1-6988-4B08-B4C8-74E0DCAD51D8}"/>
    <cellStyle name="Total 2 5 21 3" xfId="45701" xr:uid="{A36EC5ED-B346-49EB-8FA4-E7F9B4E2CCDE}"/>
    <cellStyle name="Total 2 5 22" xfId="45702" xr:uid="{3574EA37-DE90-4063-9CD3-6CAE750AB567}"/>
    <cellStyle name="Total 2 5 22 2" xfId="45703" xr:uid="{4D1B6186-FC89-4DB4-BDE3-05078736F58A}"/>
    <cellStyle name="Total 2 5 23" xfId="45704" xr:uid="{C81177F5-9AAF-41D2-B036-88FD55A2FD04}"/>
    <cellStyle name="Total 2 5 24" xfId="45705" xr:uid="{1B484FC1-C74A-436D-9F68-7A9A03A45C75}"/>
    <cellStyle name="Total 2 5 3" xfId="45706" xr:uid="{4407B320-B9ED-4A9C-9CC5-99290428B6F9}"/>
    <cellStyle name="Total 2 5 3 2" xfId="45707" xr:uid="{F3D6845D-4B1B-496A-987E-40F5213301AB}"/>
    <cellStyle name="Total 2 5 3 2 2" xfId="45708" xr:uid="{6382254C-2519-4A05-B84D-820B2028A440}"/>
    <cellStyle name="Total 2 5 3 2 3" xfId="45709" xr:uid="{12CB7255-8F52-4447-BBD5-80F902CCCBB1}"/>
    <cellStyle name="Total 2 5 3 3" xfId="45710" xr:uid="{FCD23A4F-3AD1-4970-AFCB-8A277E19AA01}"/>
    <cellStyle name="Total 2 5 3 3 2" xfId="45711" xr:uid="{4B0F9DFB-1BA7-4BFF-B6BA-58FE34CB6C9F}"/>
    <cellStyle name="Total 2 5 3 4" xfId="45712" xr:uid="{CD4D23E7-A1CE-44EB-A33C-C0AF2CF340AA}"/>
    <cellStyle name="Total 2 5 4" xfId="45713" xr:uid="{9A8F32D1-2241-4D5D-BFDB-40BC5D7CB196}"/>
    <cellStyle name="Total 2 5 4 2" xfId="45714" xr:uid="{C88BA225-F64B-424B-AEFC-A1C1C206D20A}"/>
    <cellStyle name="Total 2 5 4 2 2" xfId="45715" xr:uid="{C3999415-C627-4D63-949F-2EEAC3B6D3D4}"/>
    <cellStyle name="Total 2 5 4 3" xfId="45716" xr:uid="{9C1C1056-75C0-4EDC-9D10-1C79B96E0F69}"/>
    <cellStyle name="Total 2 5 4 4" xfId="45717" xr:uid="{C0D0284E-3244-44C9-9D2F-C96EE4E5C618}"/>
    <cellStyle name="Total 2 5 5" xfId="45718" xr:uid="{75A8C65F-588F-41F6-9DAC-8A88732F90F9}"/>
    <cellStyle name="Total 2 5 5 2" xfId="45719" xr:uid="{CAD9455E-061A-4AFF-8FD6-443C9FFD45B1}"/>
    <cellStyle name="Total 2 5 5 2 2" xfId="45720" xr:uid="{F03D795B-888C-467F-8C4D-CD92C292C14D}"/>
    <cellStyle name="Total 2 5 5 3" xfId="45721" xr:uid="{53A024AF-8812-4436-9079-4D7FED89A0B0}"/>
    <cellStyle name="Total 2 5 5 4" xfId="45722" xr:uid="{DF3DC058-4EE5-4E29-B090-96658E8078EA}"/>
    <cellStyle name="Total 2 5 6" xfId="45723" xr:uid="{68F9FF77-5709-4DEC-8800-A4A77B3022BB}"/>
    <cellStyle name="Total 2 5 6 2" xfId="45724" xr:uid="{3E49474A-FF63-47B3-B96C-5A607C7E35AD}"/>
    <cellStyle name="Total 2 5 6 2 2" xfId="45725" xr:uid="{02D98F02-9B9E-40C3-9AB9-15E2C8C4DC8B}"/>
    <cellStyle name="Total 2 5 6 3" xfId="45726" xr:uid="{3EFC728C-4F58-4203-87CA-DB44785AEE53}"/>
    <cellStyle name="Total 2 5 7" xfId="45727" xr:uid="{EA0314DD-D0F7-4046-BF56-BDD8F18B9419}"/>
    <cellStyle name="Total 2 5 7 2" xfId="45728" xr:uid="{F4D6D1BA-062E-49BA-B3DE-8327922A3A34}"/>
    <cellStyle name="Total 2 5 7 2 2" xfId="45729" xr:uid="{124B5E81-8C89-4D08-B2E9-4FB28F6902F5}"/>
    <cellStyle name="Total 2 5 7 3" xfId="45730" xr:uid="{44D74BA7-1C61-4C5D-AAB7-93A03DE44BA8}"/>
    <cellStyle name="Total 2 5 8" xfId="45731" xr:uid="{B6BE867F-50F4-4274-85FF-0224740851AE}"/>
    <cellStyle name="Total 2 5 8 2" xfId="45732" xr:uid="{39608F34-4A1E-4297-8D72-360679B77C7C}"/>
    <cellStyle name="Total 2 5 8 2 2" xfId="45733" xr:uid="{523AD525-F270-4C7A-9976-7017B85894D3}"/>
    <cellStyle name="Total 2 5 8 3" xfId="45734" xr:uid="{4008CFC1-946D-40D7-BE0F-1E54B9C54453}"/>
    <cellStyle name="Total 2 5 9" xfId="45735" xr:uid="{A348EF39-0897-4A3B-8AAE-8AC54B146F64}"/>
    <cellStyle name="Total 2 5 9 2" xfId="45736" xr:uid="{A4961C3B-D690-4325-A0B0-0DD91EF287E3}"/>
    <cellStyle name="Total 2 5 9 2 2" xfId="45737" xr:uid="{C7CE91E5-39C4-4089-ABF7-EBCB8DD34B6A}"/>
    <cellStyle name="Total 2 5 9 3" xfId="45738" xr:uid="{DC4134BC-69A3-45C3-B04B-16E28700EB67}"/>
    <cellStyle name="Total 2 6" xfId="45739" xr:uid="{6B929587-B499-4A8D-BFC7-9DA3922F0D83}"/>
    <cellStyle name="Total 2 6 10" xfId="45740" xr:uid="{1FBBC9C5-9C41-4FFC-B95B-FA570241DD7F}"/>
    <cellStyle name="Total 2 6 10 2" xfId="45741" xr:uid="{9074CDB7-7D06-48B9-B4D8-DA63643C4527}"/>
    <cellStyle name="Total 2 6 10 2 2" xfId="45742" xr:uid="{965D3619-289B-432B-A765-468EA74A4873}"/>
    <cellStyle name="Total 2 6 10 3" xfId="45743" xr:uid="{27683205-BD77-469C-8220-DBC64C1AC253}"/>
    <cellStyle name="Total 2 6 11" xfId="45744" xr:uid="{D569A641-02DF-4C45-ABE9-774EF363B803}"/>
    <cellStyle name="Total 2 6 11 2" xfId="45745" xr:uid="{BEC737D2-F2D6-4E74-8CE1-03BA64437AFD}"/>
    <cellStyle name="Total 2 6 11 2 2" xfId="45746" xr:uid="{186B543D-E6ED-4A3F-B6C0-716153B7EA65}"/>
    <cellStyle name="Total 2 6 11 3" xfId="45747" xr:uid="{11E32AF1-0C7F-4D65-9C4F-F31EDB1055A2}"/>
    <cellStyle name="Total 2 6 12" xfId="45748" xr:uid="{4BCA450E-E46E-4F33-81DC-668FCCD8F9D6}"/>
    <cellStyle name="Total 2 6 12 2" xfId="45749" xr:uid="{83CA3666-56B9-451D-960E-F59997627E2D}"/>
    <cellStyle name="Total 2 6 12 2 2" xfId="45750" xr:uid="{1398AB2D-101A-4BD7-8A81-A8A44D779A5C}"/>
    <cellStyle name="Total 2 6 12 3" xfId="45751" xr:uid="{E19EA720-C7DF-4E68-A882-0CF401C3E90E}"/>
    <cellStyle name="Total 2 6 13" xfId="45752" xr:uid="{EAE3E58C-DA34-46F4-9F6E-4B6E8A576C99}"/>
    <cellStyle name="Total 2 6 13 2" xfId="45753" xr:uid="{E75EB6BC-D093-4629-A192-FCD05EEE72E8}"/>
    <cellStyle name="Total 2 6 13 2 2" xfId="45754" xr:uid="{1B5B4079-449F-43F3-B49F-26C0D594E920}"/>
    <cellStyle name="Total 2 6 13 3" xfId="45755" xr:uid="{547DA5AC-85E1-4104-A652-E1E773ABF174}"/>
    <cellStyle name="Total 2 6 14" xfId="45756" xr:uid="{BD31DC0C-15D9-4FAA-807D-1A5338F156F7}"/>
    <cellStyle name="Total 2 6 14 2" xfId="45757" xr:uid="{FB7081ED-84A4-435C-97A1-B36298450991}"/>
    <cellStyle name="Total 2 6 14 2 2" xfId="45758" xr:uid="{1F57C6B6-4F18-478C-807E-9C0836095CA9}"/>
    <cellStyle name="Total 2 6 14 3" xfId="45759" xr:uid="{F2751B91-3FCE-4046-9310-E3CBB81EA269}"/>
    <cellStyle name="Total 2 6 15" xfId="45760" xr:uid="{3804A777-91B6-48EA-871F-206F42F961E9}"/>
    <cellStyle name="Total 2 6 15 2" xfId="45761" xr:uid="{E493DDEA-D646-4E2F-B7B6-A60328191E89}"/>
    <cellStyle name="Total 2 6 15 2 2" xfId="45762" xr:uid="{31678220-3BF0-4F70-AB8C-47DBCF1153A6}"/>
    <cellStyle name="Total 2 6 15 3" xfId="45763" xr:uid="{55135158-152B-4CE0-B7FF-2E3193E49277}"/>
    <cellStyle name="Total 2 6 16" xfId="45764" xr:uid="{54440912-D711-4B98-BD6C-C76E02DBB70B}"/>
    <cellStyle name="Total 2 6 16 2" xfId="45765" xr:uid="{89BBE0D5-6F9F-42B6-BAE9-A032BD87C478}"/>
    <cellStyle name="Total 2 6 16 2 2" xfId="45766" xr:uid="{16C4AE58-4958-43B2-92CA-608131A0D7A2}"/>
    <cellStyle name="Total 2 6 16 3" xfId="45767" xr:uid="{0643F574-BF1B-44FB-9A61-AC6715738906}"/>
    <cellStyle name="Total 2 6 17" xfId="45768" xr:uid="{E6EC5442-DA3A-4565-8EFD-ADCC6C741BD7}"/>
    <cellStyle name="Total 2 6 17 2" xfId="45769" xr:uid="{762223B8-CF44-4BED-A430-91FF5E56259B}"/>
    <cellStyle name="Total 2 6 17 2 2" xfId="45770" xr:uid="{92C1C3EB-3CB0-42A4-9518-434AD7BABA68}"/>
    <cellStyle name="Total 2 6 17 3" xfId="45771" xr:uid="{47CA5688-775B-4EA2-8868-06F07A5043B1}"/>
    <cellStyle name="Total 2 6 18" xfId="45772" xr:uid="{E44D703B-D5FD-431A-AF7D-FB88E3E426A2}"/>
    <cellStyle name="Total 2 6 18 2" xfId="45773" xr:uid="{D36FE1FA-01B7-4B7E-AAD4-563ADCAF23AD}"/>
    <cellStyle name="Total 2 6 18 2 2" xfId="45774" xr:uid="{BF205CE0-A451-427A-9E74-2FAA43307708}"/>
    <cellStyle name="Total 2 6 18 3" xfId="45775" xr:uid="{D530CDCC-E5B4-4E3F-83E0-E90D4361C0F3}"/>
    <cellStyle name="Total 2 6 19" xfId="45776" xr:uid="{6D3FDD7E-4C93-4679-B8C3-D450DFCE5996}"/>
    <cellStyle name="Total 2 6 19 2" xfId="45777" xr:uid="{5505D39E-3456-4A3F-BB52-7B78F8817C01}"/>
    <cellStyle name="Total 2 6 19 2 2" xfId="45778" xr:uid="{35D49F51-6EF9-436D-9EA8-B029EB1A342E}"/>
    <cellStyle name="Total 2 6 19 3" xfId="45779" xr:uid="{78C91C71-C1A7-4867-991D-8EF383208AD5}"/>
    <cellStyle name="Total 2 6 2" xfId="45780" xr:uid="{8E1B620C-88A5-458A-B875-0F556556D846}"/>
    <cellStyle name="Total 2 6 2 2" xfId="45781" xr:uid="{9A2611D5-317B-4629-9813-8C6110EF54A7}"/>
    <cellStyle name="Total 2 6 2 2 2" xfId="45782" xr:uid="{7FE27D04-0976-48DD-84C0-4E67B8B69781}"/>
    <cellStyle name="Total 2 6 2 2 3" xfId="45783" xr:uid="{CEE3FD87-AB7A-4F61-AD37-4598588D44FB}"/>
    <cellStyle name="Total 2 6 2 3" xfId="45784" xr:uid="{587A9126-6364-4336-9B06-862B1FCC10FD}"/>
    <cellStyle name="Total 2 6 2 3 2" xfId="45785" xr:uid="{A5ACEFBF-F2E5-400A-83FE-843A2F3AE0A2}"/>
    <cellStyle name="Total 2 6 2 4" xfId="45786" xr:uid="{5198E066-B29D-4D3B-BC37-961CC1D74E6A}"/>
    <cellStyle name="Total 2 6 20" xfId="45787" xr:uid="{4C3E619F-F24F-4DA5-B315-30B1FCE17E55}"/>
    <cellStyle name="Total 2 6 20 2" xfId="45788" xr:uid="{1B7106B0-DB52-44F4-B0D5-917DC803B88A}"/>
    <cellStyle name="Total 2 6 20 2 2" xfId="45789" xr:uid="{41A271BF-D3F0-42EA-9CDD-1C42F2ADB299}"/>
    <cellStyle name="Total 2 6 20 3" xfId="45790" xr:uid="{4B210502-C108-4FDE-AF74-E79EE297CCF9}"/>
    <cellStyle name="Total 2 6 21" xfId="45791" xr:uid="{6155D673-B8C1-4B34-A196-0E5AD5488A67}"/>
    <cellStyle name="Total 2 6 21 2" xfId="45792" xr:uid="{89B5B21E-D6BC-4B0A-8108-D16D7C5891C2}"/>
    <cellStyle name="Total 2 6 22" xfId="45793" xr:uid="{45240E60-46B2-4E83-93D1-8A36EF82F523}"/>
    <cellStyle name="Total 2 6 23" xfId="45794" xr:uid="{8F940A31-3491-4B73-AB1E-A32A48B9B24A}"/>
    <cellStyle name="Total 2 6 3" xfId="45795" xr:uid="{043E447B-B2BF-4C35-A801-EC9F2073CDBE}"/>
    <cellStyle name="Total 2 6 3 2" xfId="45796" xr:uid="{152DB89B-616D-48D9-9FF5-AD41FC8702CB}"/>
    <cellStyle name="Total 2 6 3 2 2" xfId="45797" xr:uid="{4FF75D58-E9DF-40C8-BF92-7DA5618E09D5}"/>
    <cellStyle name="Total 2 6 3 3" xfId="45798" xr:uid="{E99FAC4C-E95A-4754-8C36-B350DF86B074}"/>
    <cellStyle name="Total 2 6 3 4" xfId="45799" xr:uid="{E2E76C1F-2BB2-477E-8088-53B9A8653FB5}"/>
    <cellStyle name="Total 2 6 4" xfId="45800" xr:uid="{AA4657A8-435F-4C27-8B28-7FF1D97BEFC3}"/>
    <cellStyle name="Total 2 6 4 2" xfId="45801" xr:uid="{743D462B-1E37-4E3E-A789-35F3E1B241FF}"/>
    <cellStyle name="Total 2 6 4 2 2" xfId="45802" xr:uid="{95191501-5278-4155-AB99-6C7420AFE288}"/>
    <cellStyle name="Total 2 6 4 3" xfId="45803" xr:uid="{2FF2376B-FBE2-476D-9C2C-999A71F26B73}"/>
    <cellStyle name="Total 2 6 4 4" xfId="45804" xr:uid="{D613B5F2-35CA-4FA7-93A6-C68740C3E35A}"/>
    <cellStyle name="Total 2 6 5" xfId="45805" xr:uid="{0F085070-D76C-47C2-B18F-2DF45B269269}"/>
    <cellStyle name="Total 2 6 5 2" xfId="45806" xr:uid="{92955887-4F3C-4D59-9B8B-7300E346B98E}"/>
    <cellStyle name="Total 2 6 5 2 2" xfId="45807" xr:uid="{EA41C4FC-64DC-4E98-A835-70E0F6E786DF}"/>
    <cellStyle name="Total 2 6 5 3" xfId="45808" xr:uid="{111FD661-D308-4F50-9B6A-5C075A7A78FB}"/>
    <cellStyle name="Total 2 6 6" xfId="45809" xr:uid="{25F0EFC3-78A5-496E-B98C-513C831117DF}"/>
    <cellStyle name="Total 2 6 6 2" xfId="45810" xr:uid="{26E7F783-EA11-4D55-B254-E09081FF1907}"/>
    <cellStyle name="Total 2 6 6 2 2" xfId="45811" xr:uid="{14ABDD7F-548C-4D73-99BB-F9DABACCB76C}"/>
    <cellStyle name="Total 2 6 6 3" xfId="45812" xr:uid="{8E50EA87-FDA2-4230-94DD-82A7D2120F80}"/>
    <cellStyle name="Total 2 6 7" xfId="45813" xr:uid="{EEE0A659-7B09-4258-BB47-4111100E3858}"/>
    <cellStyle name="Total 2 6 7 2" xfId="45814" xr:uid="{115CB85B-0198-418E-9D05-5395BC0B528D}"/>
    <cellStyle name="Total 2 6 7 2 2" xfId="45815" xr:uid="{CA70AC1D-09D8-4124-97F7-45AED1F00E65}"/>
    <cellStyle name="Total 2 6 7 3" xfId="45816" xr:uid="{101948C6-3271-4EE5-A029-726CAFF8D186}"/>
    <cellStyle name="Total 2 6 8" xfId="45817" xr:uid="{B123EA5A-1061-4B1B-8D5F-49D56D52C2CA}"/>
    <cellStyle name="Total 2 6 8 2" xfId="45818" xr:uid="{FE3470C8-537F-433E-8F07-288A4B22427A}"/>
    <cellStyle name="Total 2 6 8 2 2" xfId="45819" xr:uid="{295D3E2B-C990-4314-A327-82948293781F}"/>
    <cellStyle name="Total 2 6 8 3" xfId="45820" xr:uid="{6EBD330D-D12D-4AA1-A8D2-8987A81956D5}"/>
    <cellStyle name="Total 2 6 9" xfId="45821" xr:uid="{605B916F-581D-48E2-A869-4CCB32C8A352}"/>
    <cellStyle name="Total 2 6 9 2" xfId="45822" xr:uid="{26E7DEF1-0AE4-4B40-8466-FF7609A683CD}"/>
    <cellStyle name="Total 2 6 9 2 2" xfId="45823" xr:uid="{5C0C2AB1-6587-4F3D-9E48-F0C9CFCA8BF6}"/>
    <cellStyle name="Total 2 6 9 3" xfId="45824" xr:uid="{FBF63806-DD40-4FF1-BAB3-E465928D5422}"/>
    <cellStyle name="Total 2 7" xfId="45825" xr:uid="{2B5002AF-9326-4208-9D40-E5DDE601FC1C}"/>
    <cellStyle name="Total 2 7 2" xfId="45826" xr:uid="{A7A154C0-164D-4609-9188-513531E0DC5C}"/>
    <cellStyle name="Total 2 7 2 2" xfId="45827" xr:uid="{8DC65921-B905-4220-B8AC-96AF06A74896}"/>
    <cellStyle name="Total 2 7 2 3" xfId="45828" xr:uid="{5FDA98C2-8331-4284-A8C8-67CAB43E9C5F}"/>
    <cellStyle name="Total 2 7 3" xfId="45829" xr:uid="{E11384A6-7A76-4B91-A279-AB7241C2C02C}"/>
    <cellStyle name="Total 2 7 3 2" xfId="45830" xr:uid="{89D8F5C2-8413-46E3-B2CE-597536188727}"/>
    <cellStyle name="Total 2 7 4" xfId="45831" xr:uid="{2FD5599D-0661-477C-920A-A31536CDDC7A}"/>
    <cellStyle name="Total 2 8" xfId="45832" xr:uid="{ABF58B61-EDFD-4EC5-BE81-E42B3B808FB7}"/>
    <cellStyle name="Total 2 8 2" xfId="45833" xr:uid="{92BCF8E8-6382-4AB4-911D-5DC27332F30A}"/>
    <cellStyle name="Total 2 8 2 2" xfId="45834" xr:uid="{6A5C8619-F912-4D8F-A832-B93EA59C0A2A}"/>
    <cellStyle name="Total 2 8 2 3" xfId="45835" xr:uid="{D0FDF062-63E5-4A2D-9A04-5DFF4F0D90FD}"/>
    <cellStyle name="Total 2 8 3" xfId="45836" xr:uid="{7CB18284-EA84-40E6-ABD9-8098CA2AFED4}"/>
    <cellStyle name="Total 2 8 4" xfId="45837" xr:uid="{E7D811B1-EDBB-4BAE-8F1D-D8CD81672485}"/>
    <cellStyle name="Total 2 9" xfId="45838" xr:uid="{B0A0771D-3644-4AC3-9FE8-5353F98DE5CE}"/>
    <cellStyle name="Total 2 9 2" xfId="45839" xr:uid="{A098BF34-F68B-435A-9F51-D340350C60BB}"/>
    <cellStyle name="Total 2 9 2 2" xfId="45840" xr:uid="{84054D71-0720-4E26-966F-E62B39D21B5B}"/>
    <cellStyle name="Total 2 9 3" xfId="45841" xr:uid="{5B665AAB-C49D-4975-B5BE-A46D296033FE}"/>
    <cellStyle name="Total 2 9 4" xfId="45842" xr:uid="{8576F72B-A78E-4430-8D16-E932B57F725A}"/>
    <cellStyle name="Total 3" xfId="486" xr:uid="{4D97688F-7741-4ED7-A88C-229B6D11226E}"/>
    <cellStyle name="Total 3 10" xfId="45843" xr:uid="{090BE5E3-BD42-43C6-993F-117CB94D6A8D}"/>
    <cellStyle name="Total 3 10 2" xfId="45844" xr:uid="{F2527D4F-0A57-44F6-A596-A48BC856E27A}"/>
    <cellStyle name="Total 3 10 2 2" xfId="45845" xr:uid="{0BCE0BDA-2CDF-40ED-85B5-D83C9AEEC59F}"/>
    <cellStyle name="Total 3 10 3" xfId="45846" xr:uid="{D9E8040A-2BD9-4FF4-9607-CCC6522E03BB}"/>
    <cellStyle name="Total 3 11" xfId="45847" xr:uid="{952F13E1-2453-4BE1-9880-9251B63775C6}"/>
    <cellStyle name="Total 3 11 2" xfId="45848" xr:uid="{8F1FFA52-F949-474C-8A28-91F1ADAFAE74}"/>
    <cellStyle name="Total 3 11 2 2" xfId="45849" xr:uid="{BFFAE3B5-F931-4C77-9BCA-756C0B4EE315}"/>
    <cellStyle name="Total 3 11 3" xfId="45850" xr:uid="{869B7BC4-D41E-4614-9E89-1EF1AB0FA114}"/>
    <cellStyle name="Total 3 12" xfId="45851" xr:uid="{99ACAEF8-A539-4682-A980-4D5C06E2DA12}"/>
    <cellStyle name="Total 3 12 2" xfId="45852" xr:uid="{ECA46368-607D-4485-8084-5EDDA28059AB}"/>
    <cellStyle name="Total 3 12 2 2" xfId="45853" xr:uid="{A3DBBFE0-F41D-48B7-BAC8-2EDECD1537B7}"/>
    <cellStyle name="Total 3 12 3" xfId="45854" xr:uid="{0C2AD547-06EF-4E11-B5CA-574EC73D455E}"/>
    <cellStyle name="Total 3 13" xfId="45855" xr:uid="{05717DC1-3233-4D02-A09B-1AA31DFD5323}"/>
    <cellStyle name="Total 3 13 2" xfId="45856" xr:uid="{7DF5AC50-1CB8-47AA-AB24-756D087DAC9B}"/>
    <cellStyle name="Total 3 13 2 2" xfId="45857" xr:uid="{4463BB1B-0EB1-4C62-929B-DF6BC727DBC7}"/>
    <cellStyle name="Total 3 13 3" xfId="45858" xr:uid="{B43C6826-5396-4DF1-B399-FB34264DFE8C}"/>
    <cellStyle name="Total 3 14" xfId="45859" xr:uid="{22CBA772-18FB-47ED-B6CE-C9EA49682844}"/>
    <cellStyle name="Total 3 14 2" xfId="45860" xr:uid="{C2B7D7F9-646D-40E6-829D-B1DE3485A6CB}"/>
    <cellStyle name="Total 3 14 2 2" xfId="45861" xr:uid="{D1F79E99-2169-4F5F-A2C3-45462D12A6B2}"/>
    <cellStyle name="Total 3 14 3" xfId="45862" xr:uid="{0B48CB46-E463-42A4-8FE3-25950F5E1541}"/>
    <cellStyle name="Total 3 15" xfId="45863" xr:uid="{898471C9-BD77-4551-BD8C-131808861B07}"/>
    <cellStyle name="Total 3 15 2" xfId="45864" xr:uid="{82F7D468-785C-47DC-8398-96211079E4C4}"/>
    <cellStyle name="Total 3 15 2 2" xfId="45865" xr:uid="{6FE772A8-19DD-437F-B993-B9870C73A730}"/>
    <cellStyle name="Total 3 15 3" xfId="45866" xr:uid="{A1824F55-25A6-4BFA-B54F-3294228D774F}"/>
    <cellStyle name="Total 3 16" xfId="45867" xr:uid="{1CB0AE39-088E-4C79-B7E8-2C3E40B996E7}"/>
    <cellStyle name="Total 3 16 2" xfId="45868" xr:uid="{C3495DD3-A51E-4EC9-9762-DF319C0D8680}"/>
    <cellStyle name="Total 3 16 2 2" xfId="45869" xr:uid="{B1F0D0F5-2D71-4566-A773-64BCC3E42EB1}"/>
    <cellStyle name="Total 3 16 3" xfId="45870" xr:uid="{5C7B9D2E-76BA-47B2-AB78-D8478D3FE8D0}"/>
    <cellStyle name="Total 3 17" xfId="45871" xr:uid="{477463B4-DDFF-4B6D-B785-3C3338BAC21A}"/>
    <cellStyle name="Total 3 17 2" xfId="45872" xr:uid="{98CF53C8-A1B1-4A07-BEBD-AC3EB15D2B7C}"/>
    <cellStyle name="Total 3 17 2 2" xfId="45873" xr:uid="{5E81CC2E-177A-4467-A806-FF426B67E52D}"/>
    <cellStyle name="Total 3 17 3" xfId="45874" xr:uid="{9F25FF5E-AE9D-40E7-95BA-11ED55FD47AE}"/>
    <cellStyle name="Total 3 18" xfId="45875" xr:uid="{E757BEAC-E77B-4674-A73D-84392CBFAAC7}"/>
    <cellStyle name="Total 3 18 2" xfId="45876" xr:uid="{92AC562D-D578-4256-8A0E-8E36213262D5}"/>
    <cellStyle name="Total 3 18 2 2" xfId="45877" xr:uid="{0479F7B8-EE61-41BB-BB90-93C50927E307}"/>
    <cellStyle name="Total 3 18 3" xfId="45878" xr:uid="{2E3A3381-4191-480A-8025-FBC7758FAEBD}"/>
    <cellStyle name="Total 3 19" xfId="45879" xr:uid="{13030B24-B972-4498-A4DD-73BD37F52789}"/>
    <cellStyle name="Total 3 19 2" xfId="45880" xr:uid="{6E0C3175-9EDA-4593-A77B-F47B02DA6352}"/>
    <cellStyle name="Total 3 19 2 2" xfId="45881" xr:uid="{083AB9E7-3480-4D0D-8D06-FEBAFB826D90}"/>
    <cellStyle name="Total 3 19 3" xfId="45882" xr:uid="{8CE652F7-F6D9-4512-9118-CDD12606502E}"/>
    <cellStyle name="Total 3 2" xfId="45883" xr:uid="{9593328D-812F-4AE3-8792-BE684E594082}"/>
    <cellStyle name="Total 3 2 10" xfId="45884" xr:uid="{17FE7A69-D053-45C0-964E-97EE5285E44A}"/>
    <cellStyle name="Total 3 2 10 2" xfId="45885" xr:uid="{B017BD7A-22DE-4CD6-824B-7EFF011B8007}"/>
    <cellStyle name="Total 3 2 10 2 2" xfId="45886" xr:uid="{E8E1C6C2-E86C-4BC5-AB27-09A8A70FECB6}"/>
    <cellStyle name="Total 3 2 10 3" xfId="45887" xr:uid="{17B9C404-0BC8-49F8-823E-D9D08BB11B04}"/>
    <cellStyle name="Total 3 2 11" xfId="45888" xr:uid="{72CFE736-3A8C-4FD6-8157-96D47CBE553B}"/>
    <cellStyle name="Total 3 2 11 2" xfId="45889" xr:uid="{3DFF9D97-3A63-4BDB-B2CD-7DFF85D1F85A}"/>
    <cellStyle name="Total 3 2 11 2 2" xfId="45890" xr:uid="{DE091E9B-5ED4-4804-9B7B-65C6977B2C55}"/>
    <cellStyle name="Total 3 2 11 3" xfId="45891" xr:uid="{672E4EDD-C0DE-46EB-95C7-00E5348BE041}"/>
    <cellStyle name="Total 3 2 12" xfId="45892" xr:uid="{93D8A771-F8EA-412F-92D6-28A1E12E8630}"/>
    <cellStyle name="Total 3 2 12 2" xfId="45893" xr:uid="{E431D490-DB6F-4CC9-983D-C652AE442D5E}"/>
    <cellStyle name="Total 3 2 12 2 2" xfId="45894" xr:uid="{F7035B0F-EE80-434E-9ABD-46E4792C634C}"/>
    <cellStyle name="Total 3 2 12 3" xfId="45895" xr:uid="{AAF81CF0-6B27-444C-AD6F-C56ACC4476D0}"/>
    <cellStyle name="Total 3 2 13" xfId="45896" xr:uid="{3AD0181B-ABA7-49FB-BB64-944766715825}"/>
    <cellStyle name="Total 3 2 13 2" xfId="45897" xr:uid="{094CDAF1-C32A-4917-85E7-347FB8DD1AA7}"/>
    <cellStyle name="Total 3 2 13 2 2" xfId="45898" xr:uid="{1A80B16F-53EC-4F99-817F-BA57C05E799F}"/>
    <cellStyle name="Total 3 2 13 3" xfId="45899" xr:uid="{3A9C6BB3-60C6-4752-89BA-FCC076ED755F}"/>
    <cellStyle name="Total 3 2 14" xfId="45900" xr:uid="{57F494BA-6FD3-46FE-BD27-78F4B7376DAD}"/>
    <cellStyle name="Total 3 2 14 2" xfId="45901" xr:uid="{E1FC9E53-2C69-4F91-88D1-36234152C700}"/>
    <cellStyle name="Total 3 2 14 2 2" xfId="45902" xr:uid="{AEDD5F94-FBB6-4898-A8ED-56C1E3BDB563}"/>
    <cellStyle name="Total 3 2 14 3" xfId="45903" xr:uid="{2337B798-E79D-4C7C-A633-A03BA8A5B4EA}"/>
    <cellStyle name="Total 3 2 15" xfId="45904" xr:uid="{22D15C11-3744-404F-8B5D-DE3C6872AF15}"/>
    <cellStyle name="Total 3 2 15 2" xfId="45905" xr:uid="{1FBB5F7F-E70B-433F-B267-CEA157DCA21D}"/>
    <cellStyle name="Total 3 2 15 2 2" xfId="45906" xr:uid="{A64BC249-C452-430F-BB29-C35117996DEC}"/>
    <cellStyle name="Total 3 2 15 3" xfId="45907" xr:uid="{CBF85A9C-1CF3-4807-93E6-3E9B87B99D52}"/>
    <cellStyle name="Total 3 2 16" xfId="45908" xr:uid="{A8856F0C-1AF9-4BC1-BA69-9823941F5C54}"/>
    <cellStyle name="Total 3 2 16 2" xfId="45909" xr:uid="{1508FE6F-B39F-45B7-9C69-C6934D2C705D}"/>
    <cellStyle name="Total 3 2 16 2 2" xfId="45910" xr:uid="{B472444B-6FD4-46E6-AA89-E0E844E59D69}"/>
    <cellStyle name="Total 3 2 16 3" xfId="45911" xr:uid="{14ECE173-A352-4BCA-BDD0-68EFFB409820}"/>
    <cellStyle name="Total 3 2 17" xfId="45912" xr:uid="{FC7F99CE-B636-434B-8C81-BB1406CAE835}"/>
    <cellStyle name="Total 3 2 17 2" xfId="45913" xr:uid="{BCA7AC47-AA55-42F4-927C-7C6E72E0F4DE}"/>
    <cellStyle name="Total 3 2 17 2 2" xfId="45914" xr:uid="{75A47A3A-EA60-49B9-895C-12586F072CDF}"/>
    <cellStyle name="Total 3 2 17 3" xfId="45915" xr:uid="{D6E9AA5B-63FE-48F1-9C4F-A25F7ED9D2A1}"/>
    <cellStyle name="Total 3 2 18" xfId="45916" xr:uid="{8166F58E-030F-40A5-8331-FEF9554056D2}"/>
    <cellStyle name="Total 3 2 18 2" xfId="45917" xr:uid="{3220FAD6-8D7A-40F0-98A1-4889AB00D3CE}"/>
    <cellStyle name="Total 3 2 18 2 2" xfId="45918" xr:uid="{055454BD-CF9F-4B5D-A698-21BE46F5B5A2}"/>
    <cellStyle name="Total 3 2 18 3" xfId="45919" xr:uid="{6E86BC2D-31F0-45BD-B220-0A75171A987C}"/>
    <cellStyle name="Total 3 2 19" xfId="45920" xr:uid="{0181B2DD-8CE8-4749-88A2-06B8DFA2A0E9}"/>
    <cellStyle name="Total 3 2 19 2" xfId="45921" xr:uid="{9F13EA1E-DA21-4087-B520-5815EC933334}"/>
    <cellStyle name="Total 3 2 19 2 2" xfId="45922" xr:uid="{E6D7A390-3138-480D-ADD7-0916EA08F3BB}"/>
    <cellStyle name="Total 3 2 19 3" xfId="45923" xr:uid="{17879F6D-6E16-4E9A-B911-B7674F536784}"/>
    <cellStyle name="Total 3 2 2" xfId="45924" xr:uid="{74ADDE14-9E7D-41B2-A3DD-331F5C37BB8A}"/>
    <cellStyle name="Total 3 2 2 10" xfId="45925" xr:uid="{4E7331D4-B29C-4A35-AF1A-2832F062704C}"/>
    <cellStyle name="Total 3 2 2 10 2" xfId="45926" xr:uid="{ABE3E421-C432-4F4A-A7BD-7D672B04CB4A}"/>
    <cellStyle name="Total 3 2 2 10 2 2" xfId="45927" xr:uid="{59D1ABD4-6B60-4B88-B4AA-6F8E84851C33}"/>
    <cellStyle name="Total 3 2 2 10 3" xfId="45928" xr:uid="{470803D1-81D2-4272-BBEA-CC8254A5C6CF}"/>
    <cellStyle name="Total 3 2 2 11" xfId="45929" xr:uid="{DD220453-34D3-4297-A585-F4389ACCAEF6}"/>
    <cellStyle name="Total 3 2 2 11 2" xfId="45930" xr:uid="{291AF23A-1132-4DFA-9FFD-BE0BE1D9BFD0}"/>
    <cellStyle name="Total 3 2 2 11 2 2" xfId="45931" xr:uid="{2E23DA7B-81BA-4496-B5D6-A88E57379773}"/>
    <cellStyle name="Total 3 2 2 11 3" xfId="45932" xr:uid="{551A9C01-D652-4B18-9693-866A18DCB111}"/>
    <cellStyle name="Total 3 2 2 12" xfId="45933" xr:uid="{2FC102F4-0C7E-47B4-B84F-F545AF77FF80}"/>
    <cellStyle name="Total 3 2 2 12 2" xfId="45934" xr:uid="{ACF4798E-3329-45B3-BDC5-23769FFC29A9}"/>
    <cellStyle name="Total 3 2 2 12 2 2" xfId="45935" xr:uid="{565EFF13-A927-43EE-BFD6-554E041E114F}"/>
    <cellStyle name="Total 3 2 2 12 3" xfId="45936" xr:uid="{9AE8B7F7-0BF6-40D9-BB57-0214116EA9FE}"/>
    <cellStyle name="Total 3 2 2 13" xfId="45937" xr:uid="{C99C0CE5-5B56-461A-91A4-AC64AD19CBFC}"/>
    <cellStyle name="Total 3 2 2 13 2" xfId="45938" xr:uid="{C5B1BB06-F401-4256-A416-4D816A40A273}"/>
    <cellStyle name="Total 3 2 2 13 2 2" xfId="45939" xr:uid="{1F35ECB1-C0F5-42FB-BC3E-A65CF9BF62E8}"/>
    <cellStyle name="Total 3 2 2 13 3" xfId="45940" xr:uid="{FBBAD3D9-E419-4842-A98C-E9498C553306}"/>
    <cellStyle name="Total 3 2 2 14" xfId="45941" xr:uid="{CC35C8EB-F99C-4F87-8865-DE331A0B56B4}"/>
    <cellStyle name="Total 3 2 2 14 2" xfId="45942" xr:uid="{18482652-D66A-47ED-B4D0-AD1107EBCBA5}"/>
    <cellStyle name="Total 3 2 2 14 2 2" xfId="45943" xr:uid="{8E4E4394-9DAE-4D14-9C51-995715DA36C0}"/>
    <cellStyle name="Total 3 2 2 14 3" xfId="45944" xr:uid="{6EA86CE2-45D4-4F48-A391-0B0E77496223}"/>
    <cellStyle name="Total 3 2 2 15" xfId="45945" xr:uid="{2F03FD8E-D514-457C-AA33-0F7FCA6841C8}"/>
    <cellStyle name="Total 3 2 2 15 2" xfId="45946" xr:uid="{EC41F0BC-15A3-4230-B563-591ACD8A7ABC}"/>
    <cellStyle name="Total 3 2 2 15 2 2" xfId="45947" xr:uid="{F37AB870-3208-4887-8541-EFA52A49D77E}"/>
    <cellStyle name="Total 3 2 2 15 3" xfId="45948" xr:uid="{9531F437-9784-4B54-83CC-A999B3D5D4E5}"/>
    <cellStyle name="Total 3 2 2 16" xfId="45949" xr:uid="{AAAD5D4F-4452-4123-BAD0-7B8E357C950B}"/>
    <cellStyle name="Total 3 2 2 16 2" xfId="45950" xr:uid="{26F5C3A1-D81B-4708-A43B-EB2E691B09A8}"/>
    <cellStyle name="Total 3 2 2 16 2 2" xfId="45951" xr:uid="{EADFB61D-14B4-4D58-A5FF-34269B88892F}"/>
    <cellStyle name="Total 3 2 2 16 3" xfId="45952" xr:uid="{1C740B79-6783-46F5-B053-ED25016FB24E}"/>
    <cellStyle name="Total 3 2 2 17" xfId="45953" xr:uid="{845DA05C-CF34-437A-A290-27A7F2DDCE44}"/>
    <cellStyle name="Total 3 2 2 17 2" xfId="45954" xr:uid="{2D871444-D5BA-427E-8E79-47332D366220}"/>
    <cellStyle name="Total 3 2 2 17 2 2" xfId="45955" xr:uid="{3114059E-8E32-489F-BD1F-427A1358D9F6}"/>
    <cellStyle name="Total 3 2 2 17 3" xfId="45956" xr:uid="{17EB2ACB-E06C-4AA0-A9FF-086978600C1D}"/>
    <cellStyle name="Total 3 2 2 18" xfId="45957" xr:uid="{14115D11-CC9D-4CA4-9F51-F6630C4020E6}"/>
    <cellStyle name="Total 3 2 2 18 2" xfId="45958" xr:uid="{4180391D-9557-488F-ADED-A376111721C9}"/>
    <cellStyle name="Total 3 2 2 19" xfId="45959" xr:uid="{301E23A4-1DBE-4EC8-AE84-81CADA2D5AA5}"/>
    <cellStyle name="Total 3 2 2 2" xfId="45960" xr:uid="{4F1B0210-B808-4818-8C69-299CC46E31BA}"/>
    <cellStyle name="Total 3 2 2 2 10" xfId="45961" xr:uid="{F7E23E39-E4AE-4D9C-962D-BC8A03D0DC85}"/>
    <cellStyle name="Total 3 2 2 2 10 2" xfId="45962" xr:uid="{6D725FD7-1374-40D6-B228-D6279C3B5C26}"/>
    <cellStyle name="Total 3 2 2 2 10 2 2" xfId="45963" xr:uid="{A2F02DAB-1C08-4E8B-B4FA-5865DB14D046}"/>
    <cellStyle name="Total 3 2 2 2 10 3" xfId="45964" xr:uid="{699AD263-0D44-435C-AD88-FF3B63BB5C7E}"/>
    <cellStyle name="Total 3 2 2 2 11" xfId="45965" xr:uid="{CFC52CA7-5DC0-4EA8-8039-BB8BDF87054B}"/>
    <cellStyle name="Total 3 2 2 2 11 2" xfId="45966" xr:uid="{E57F1C26-CA4E-43BB-81BD-EB6BD381CA62}"/>
    <cellStyle name="Total 3 2 2 2 11 2 2" xfId="45967" xr:uid="{B905C2EA-67C2-4154-8243-6659D9BEF728}"/>
    <cellStyle name="Total 3 2 2 2 11 3" xfId="45968" xr:uid="{EBCFCD13-211E-40FE-B69D-6190CF243E1F}"/>
    <cellStyle name="Total 3 2 2 2 12" xfId="45969" xr:uid="{76749FAF-C07C-431A-841D-E4F21853D141}"/>
    <cellStyle name="Total 3 2 2 2 12 2" xfId="45970" xr:uid="{7856309C-4396-4762-B9AD-0ACDF0D95375}"/>
    <cellStyle name="Total 3 2 2 2 12 2 2" xfId="45971" xr:uid="{D11DB281-D5FE-457C-AFFA-5222F152211D}"/>
    <cellStyle name="Total 3 2 2 2 12 3" xfId="45972" xr:uid="{A29E365E-A05F-411A-BB0D-771C693E26C3}"/>
    <cellStyle name="Total 3 2 2 2 13" xfId="45973" xr:uid="{699833B5-4ADB-4BE9-A313-9761236ADF64}"/>
    <cellStyle name="Total 3 2 2 2 13 2" xfId="45974" xr:uid="{02B0CE80-F6A1-45B5-B4AA-0404523674B6}"/>
    <cellStyle name="Total 3 2 2 2 13 2 2" xfId="45975" xr:uid="{62A7A634-295F-44EE-B08E-9D73C616C9BC}"/>
    <cellStyle name="Total 3 2 2 2 13 3" xfId="45976" xr:uid="{1F1BA962-5DEE-438A-A77E-17BF64AB0E42}"/>
    <cellStyle name="Total 3 2 2 2 14" xfId="45977" xr:uid="{6AF1B7B5-4186-4FB8-9941-F8BC61A5010D}"/>
    <cellStyle name="Total 3 2 2 2 14 2" xfId="45978" xr:uid="{33A91257-AB3E-43B6-AB3F-F90F5FA52541}"/>
    <cellStyle name="Total 3 2 2 2 14 2 2" xfId="45979" xr:uid="{3242AC0F-7AB9-4E1F-A1C8-2F8E39AE1196}"/>
    <cellStyle name="Total 3 2 2 2 14 3" xfId="45980" xr:uid="{1F722A4A-625F-433D-A213-38F015E2B161}"/>
    <cellStyle name="Total 3 2 2 2 15" xfId="45981" xr:uid="{70E098DC-57DA-47BD-9D03-1F4FD521467B}"/>
    <cellStyle name="Total 3 2 2 2 15 2" xfId="45982" xr:uid="{9B4C3395-DD50-458D-9E89-A4E861F349CE}"/>
    <cellStyle name="Total 3 2 2 2 15 2 2" xfId="45983" xr:uid="{BB9D7C54-86BE-4765-8574-5A0111B3F338}"/>
    <cellStyle name="Total 3 2 2 2 15 3" xfId="45984" xr:uid="{E54AAE25-EA9C-441A-B9E6-C55F087EDEAB}"/>
    <cellStyle name="Total 3 2 2 2 16" xfId="45985" xr:uid="{02148905-091F-4EDB-9249-ADEC5F719A0E}"/>
    <cellStyle name="Total 3 2 2 2 16 2" xfId="45986" xr:uid="{9AD4E70B-0C3C-41FC-BEBC-E69F713F3D5F}"/>
    <cellStyle name="Total 3 2 2 2 16 2 2" xfId="45987" xr:uid="{005F66DA-007D-4514-BD79-1A387DE089CB}"/>
    <cellStyle name="Total 3 2 2 2 16 3" xfId="45988" xr:uid="{8716C91B-D54D-44F4-A746-D97919BAF5F1}"/>
    <cellStyle name="Total 3 2 2 2 17" xfId="45989" xr:uid="{950B778A-19E4-4D04-A1C5-0F5A5BDEBB0A}"/>
    <cellStyle name="Total 3 2 2 2 17 2" xfId="45990" xr:uid="{4579948E-9663-4D42-9348-6D940CD97D2A}"/>
    <cellStyle name="Total 3 2 2 2 17 2 2" xfId="45991" xr:uid="{2907A534-2BF6-49B6-8F21-FE9CABEC028F}"/>
    <cellStyle name="Total 3 2 2 2 17 3" xfId="45992" xr:uid="{E0EE4395-469F-46C1-922E-47BB5CC33BEF}"/>
    <cellStyle name="Total 3 2 2 2 18" xfId="45993" xr:uid="{93706099-57C7-40AB-B13B-AEA84CA33D71}"/>
    <cellStyle name="Total 3 2 2 2 18 2" xfId="45994" xr:uid="{97A4CE16-E64A-4FB4-A9BD-3854224E46DF}"/>
    <cellStyle name="Total 3 2 2 2 18 2 2" xfId="45995" xr:uid="{830A5643-400D-4529-8041-457976AB6CB6}"/>
    <cellStyle name="Total 3 2 2 2 18 3" xfId="45996" xr:uid="{F2F3D57F-DD34-4BB8-93BC-9E7C40117AAF}"/>
    <cellStyle name="Total 3 2 2 2 19" xfId="45997" xr:uid="{1F8FCE98-3803-4459-9A32-54201E7A8C40}"/>
    <cellStyle name="Total 3 2 2 2 19 2" xfId="45998" xr:uid="{E13109BD-1301-438D-AD28-B379AFE4F30A}"/>
    <cellStyle name="Total 3 2 2 2 19 2 2" xfId="45999" xr:uid="{0636265D-575B-4321-A59C-651DE057947B}"/>
    <cellStyle name="Total 3 2 2 2 19 3" xfId="46000" xr:uid="{FAFD9A84-E751-41BF-9D17-115EA8E9CAEF}"/>
    <cellStyle name="Total 3 2 2 2 2" xfId="46001" xr:uid="{A6EB5B06-F54C-40BE-9775-97D949709344}"/>
    <cellStyle name="Total 3 2 2 2 2 2" xfId="46002" xr:uid="{014CF031-055F-47DB-BFC5-EDF14DBBD1BD}"/>
    <cellStyle name="Total 3 2 2 2 2 2 2" xfId="46003" xr:uid="{1C26A901-8C79-4C6E-91AB-88E94015BDA5}"/>
    <cellStyle name="Total 3 2 2 2 2 2 3" xfId="46004" xr:uid="{BE66518F-CFE8-48A8-8099-4869D07CF407}"/>
    <cellStyle name="Total 3 2 2 2 2 3" xfId="46005" xr:uid="{9183B25A-C4C4-4B36-801C-C6271024D931}"/>
    <cellStyle name="Total 3 2 2 2 2 3 2" xfId="46006" xr:uid="{25ABA9E2-688A-46BA-BFE9-D5682A559906}"/>
    <cellStyle name="Total 3 2 2 2 2 4" xfId="46007" xr:uid="{0544AE20-7E63-4E68-8703-5F986CBF5CD1}"/>
    <cellStyle name="Total 3 2 2 2 20" xfId="46008" xr:uid="{218C1086-20B7-43B3-9914-2AF183EF8D64}"/>
    <cellStyle name="Total 3 2 2 2 20 2" xfId="46009" xr:uid="{32E098B0-D650-4FBE-B156-9A7BD006AE8C}"/>
    <cellStyle name="Total 3 2 2 2 20 2 2" xfId="46010" xr:uid="{B3B35D75-F270-4035-BAE3-C5D45783A6BC}"/>
    <cellStyle name="Total 3 2 2 2 20 3" xfId="46011" xr:uid="{FAC393A0-8D98-4248-A41A-671ED7BB7ECA}"/>
    <cellStyle name="Total 3 2 2 2 21" xfId="46012" xr:uid="{6C7B5FAB-1D77-4689-AA09-7C1AAFEFA42E}"/>
    <cellStyle name="Total 3 2 2 2 21 2" xfId="46013" xr:uid="{6CD3A38C-93BE-40F6-BE98-B9FA69EEFB66}"/>
    <cellStyle name="Total 3 2 2 2 22" xfId="46014" xr:uid="{40C046BF-0479-41E4-88F1-285119B503A0}"/>
    <cellStyle name="Total 3 2 2 2 23" xfId="46015" xr:uid="{DE041340-91B9-46E3-A11B-A1AE45FCF941}"/>
    <cellStyle name="Total 3 2 2 2 3" xfId="46016" xr:uid="{61476213-830D-41B4-BB43-899BBC48BD94}"/>
    <cellStyle name="Total 3 2 2 2 3 2" xfId="46017" xr:uid="{C01BA37D-71FF-4C40-9A4D-C5F149025B11}"/>
    <cellStyle name="Total 3 2 2 2 3 2 2" xfId="46018" xr:uid="{F70D5B12-0E60-4372-B71A-0DEA9262429D}"/>
    <cellStyle name="Total 3 2 2 2 3 3" xfId="46019" xr:uid="{04CC6639-D038-4E50-9FF9-8C941ADB609C}"/>
    <cellStyle name="Total 3 2 2 2 3 4" xfId="46020" xr:uid="{5178121C-202F-4A8E-869D-285BEA1A0D52}"/>
    <cellStyle name="Total 3 2 2 2 4" xfId="46021" xr:uid="{973A44B9-D07D-4261-A0BD-91EE003A7986}"/>
    <cellStyle name="Total 3 2 2 2 4 2" xfId="46022" xr:uid="{B4AADD2F-4105-478A-9F9F-483659BC15A7}"/>
    <cellStyle name="Total 3 2 2 2 4 2 2" xfId="46023" xr:uid="{EC845B8F-5981-465F-A6B9-96470A3CA74E}"/>
    <cellStyle name="Total 3 2 2 2 4 3" xfId="46024" xr:uid="{BDCE1C96-6136-4592-84B8-7CA3786A6865}"/>
    <cellStyle name="Total 3 2 2 2 4 4" xfId="46025" xr:uid="{D7BC044C-C6F7-4814-AB39-4F6E454AE9C1}"/>
    <cellStyle name="Total 3 2 2 2 5" xfId="46026" xr:uid="{504EDE54-DE74-410C-9808-88F5311F4BC9}"/>
    <cellStyle name="Total 3 2 2 2 5 2" xfId="46027" xr:uid="{F32AE5D4-EE8F-4351-8BA0-95AF25D734E8}"/>
    <cellStyle name="Total 3 2 2 2 5 2 2" xfId="46028" xr:uid="{8144490C-DFA9-4543-A212-C43833FC076D}"/>
    <cellStyle name="Total 3 2 2 2 5 3" xfId="46029" xr:uid="{6904119B-E63C-4299-967A-F608CC898825}"/>
    <cellStyle name="Total 3 2 2 2 6" xfId="46030" xr:uid="{C5774EAF-5D68-4925-83E7-96D391803831}"/>
    <cellStyle name="Total 3 2 2 2 6 2" xfId="46031" xr:uid="{F039DE95-5F8F-40CE-A681-F31C669F2715}"/>
    <cellStyle name="Total 3 2 2 2 6 2 2" xfId="46032" xr:uid="{FAF5A566-E029-42D4-8027-364B581B64EB}"/>
    <cellStyle name="Total 3 2 2 2 6 3" xfId="46033" xr:uid="{3CCE5E00-7F0D-468D-B2BC-E80FD6910D33}"/>
    <cellStyle name="Total 3 2 2 2 7" xfId="46034" xr:uid="{0F8F21B9-0340-4581-B620-CF5D9E6DCAAE}"/>
    <cellStyle name="Total 3 2 2 2 7 2" xfId="46035" xr:uid="{18231E94-B843-4202-B677-A914600662B7}"/>
    <cellStyle name="Total 3 2 2 2 7 2 2" xfId="46036" xr:uid="{51D46895-15BF-4A29-8202-F8D9DA74C673}"/>
    <cellStyle name="Total 3 2 2 2 7 3" xfId="46037" xr:uid="{913164FE-7530-44AD-94C4-859818916BAD}"/>
    <cellStyle name="Total 3 2 2 2 8" xfId="46038" xr:uid="{D9B436ED-312C-4352-B63B-47BD1461CCB0}"/>
    <cellStyle name="Total 3 2 2 2 8 2" xfId="46039" xr:uid="{EC37F069-B08C-4730-A0B3-AA5E898794B4}"/>
    <cellStyle name="Total 3 2 2 2 8 2 2" xfId="46040" xr:uid="{6DB148F2-B556-4BC4-A239-3DA8BF62E735}"/>
    <cellStyle name="Total 3 2 2 2 8 3" xfId="46041" xr:uid="{3F4D3EA8-2C96-4278-8027-17D929C9B429}"/>
    <cellStyle name="Total 3 2 2 2 9" xfId="46042" xr:uid="{91BD07C9-326D-4E31-97C8-567322F810BD}"/>
    <cellStyle name="Total 3 2 2 2 9 2" xfId="46043" xr:uid="{0B60238A-3E70-4344-AF22-9B940B91D7EF}"/>
    <cellStyle name="Total 3 2 2 2 9 2 2" xfId="46044" xr:uid="{9DF97B0C-81F2-4A64-8128-468AFCA88DE5}"/>
    <cellStyle name="Total 3 2 2 2 9 3" xfId="46045" xr:uid="{16FE7A7F-D1C2-41E4-B4A0-C917D1D29E48}"/>
    <cellStyle name="Total 3 2 2 20" xfId="46046" xr:uid="{EA3BA126-A43D-4FB7-80DC-B3E4D0D28785}"/>
    <cellStyle name="Total 3 2 2 3" xfId="46047" xr:uid="{F38A7910-F1F3-4364-A8BE-99F0C4F04B5D}"/>
    <cellStyle name="Total 3 2 2 3 2" xfId="46048" xr:uid="{F96968DF-8229-40F3-9D1D-73A70B8799A9}"/>
    <cellStyle name="Total 3 2 2 3 2 2" xfId="46049" xr:uid="{F3A6B2E3-DCFA-4111-94FE-6B527329CD39}"/>
    <cellStyle name="Total 3 2 2 3 2 3" xfId="46050" xr:uid="{AD4F3B12-02EB-4EB2-84BA-DF6C5758EEDC}"/>
    <cellStyle name="Total 3 2 2 3 3" xfId="46051" xr:uid="{D149095A-6DD3-497B-8DA3-9246D4885280}"/>
    <cellStyle name="Total 3 2 2 3 3 2" xfId="46052" xr:uid="{76E10C3D-3A6C-44CE-933B-5BE8A44C926F}"/>
    <cellStyle name="Total 3 2 2 3 4" xfId="46053" xr:uid="{725A91B3-2616-4D19-824D-646DE5243730}"/>
    <cellStyle name="Total 3 2 2 4" xfId="46054" xr:uid="{AE45E6A3-8698-4B1F-B2E8-5283D22F5121}"/>
    <cellStyle name="Total 3 2 2 4 2" xfId="46055" xr:uid="{5BD9EA14-3BA9-4650-AE9B-60F6C940759F}"/>
    <cellStyle name="Total 3 2 2 4 2 2" xfId="46056" xr:uid="{B62385AB-20F5-4DB3-A333-33078BAED9E3}"/>
    <cellStyle name="Total 3 2 2 4 3" xfId="46057" xr:uid="{FBB9C1F5-2C02-4503-9CDF-091392D4556D}"/>
    <cellStyle name="Total 3 2 2 4 4" xfId="46058" xr:uid="{613DCE50-50F2-4AFE-B73A-834FB96759E3}"/>
    <cellStyle name="Total 3 2 2 5" xfId="46059" xr:uid="{18E98F30-FA2C-4277-A62A-B59262DABB79}"/>
    <cellStyle name="Total 3 2 2 5 2" xfId="46060" xr:uid="{FD5CAE2E-75C5-4361-BAAE-591A8C6A7419}"/>
    <cellStyle name="Total 3 2 2 5 2 2" xfId="46061" xr:uid="{8DC2124D-59AA-4649-AD55-C13F2CDFBFCC}"/>
    <cellStyle name="Total 3 2 2 5 3" xfId="46062" xr:uid="{4D972BF1-6218-43A2-B574-FBD3054FE597}"/>
    <cellStyle name="Total 3 2 2 5 4" xfId="46063" xr:uid="{6FE47F82-8B05-4983-84C1-A757F457E0BB}"/>
    <cellStyle name="Total 3 2 2 6" xfId="46064" xr:uid="{8326D15E-A87A-4430-9AF1-F2BA1D4B56AE}"/>
    <cellStyle name="Total 3 2 2 6 2" xfId="46065" xr:uid="{E67EDE21-F43B-414B-8CD1-A46AB5C7CE1C}"/>
    <cellStyle name="Total 3 2 2 6 2 2" xfId="46066" xr:uid="{F32D1DC0-1B88-4F45-80F4-0679E6617E93}"/>
    <cellStyle name="Total 3 2 2 6 3" xfId="46067" xr:uid="{21B8D54F-D737-4A3D-8649-C25A48139B7E}"/>
    <cellStyle name="Total 3 2 2 7" xfId="46068" xr:uid="{81F36DBB-27D4-4D62-A0BE-90FDC1C12964}"/>
    <cellStyle name="Total 3 2 2 7 2" xfId="46069" xr:uid="{A87000D4-2372-445C-ABC7-3CE237ABA3F5}"/>
    <cellStyle name="Total 3 2 2 7 2 2" xfId="46070" xr:uid="{6A7755EF-9C99-468C-8A25-3627E82770EC}"/>
    <cellStyle name="Total 3 2 2 7 3" xfId="46071" xr:uid="{0D8E3D2E-BD81-4CCB-BC9A-DA48601FFC19}"/>
    <cellStyle name="Total 3 2 2 8" xfId="46072" xr:uid="{4AE5C359-6F80-479E-9908-EB87594054F5}"/>
    <cellStyle name="Total 3 2 2 8 2" xfId="46073" xr:uid="{0DF3FC8C-BCCF-4104-BA76-E35225911EDC}"/>
    <cellStyle name="Total 3 2 2 8 2 2" xfId="46074" xr:uid="{6723D3E8-A841-4EBC-8FA3-16BB0370B44F}"/>
    <cellStyle name="Total 3 2 2 8 3" xfId="46075" xr:uid="{B45A3B9D-0573-46E0-B71B-62FBDDA25BFB}"/>
    <cellStyle name="Total 3 2 2 9" xfId="46076" xr:uid="{DD989AF1-35D4-4922-A9DE-717158B92D16}"/>
    <cellStyle name="Total 3 2 2 9 2" xfId="46077" xr:uid="{3EF0830C-2069-4203-AE49-470DF02D3E1F}"/>
    <cellStyle name="Total 3 2 2 9 2 2" xfId="46078" xr:uid="{3B32CEEC-8A66-47F7-B766-C731EA8F66F3}"/>
    <cellStyle name="Total 3 2 2 9 3" xfId="46079" xr:uid="{4B3FDA4E-412B-4928-904B-3B220C8336AA}"/>
    <cellStyle name="Total 3 2 20" xfId="46080" xr:uid="{74AD64CF-C8EA-4B8C-8616-9986939CC1F3}"/>
    <cellStyle name="Total 3 2 20 2" xfId="46081" xr:uid="{F78B893C-54B7-4458-8129-03470CC1245B}"/>
    <cellStyle name="Total 3 2 20 2 2" xfId="46082" xr:uid="{A50378A1-A3B0-44F7-964C-2E715BD57DC9}"/>
    <cellStyle name="Total 3 2 20 3" xfId="46083" xr:uid="{11BAFFD4-6F82-4327-B79B-EDF750C7C92A}"/>
    <cellStyle name="Total 3 2 21" xfId="46084" xr:uid="{9123CFB1-1181-4386-AF9F-29E7E509FB26}"/>
    <cellStyle name="Total 3 2 21 2" xfId="46085" xr:uid="{73033093-BA9A-4930-ACD4-BA89DECD8237}"/>
    <cellStyle name="Total 3 2 22" xfId="46086" xr:uid="{5D9DD50D-5E4C-4C5E-909D-9BD66B3D7DFF}"/>
    <cellStyle name="Total 3 2 23" xfId="46087" xr:uid="{F11F03CD-58B5-472E-A12C-ED56F0382D00}"/>
    <cellStyle name="Total 3 2 3" xfId="46088" xr:uid="{7B21743B-8CBA-4E0C-9B7E-85E0319EE5F1}"/>
    <cellStyle name="Total 3 2 3 10" xfId="46089" xr:uid="{C664C467-7980-4E21-AADB-3A09C13B5FC0}"/>
    <cellStyle name="Total 3 2 3 10 2" xfId="46090" xr:uid="{9637855C-3F4E-49F0-9F34-F10A5F8F275A}"/>
    <cellStyle name="Total 3 2 3 10 2 2" xfId="46091" xr:uid="{553A7855-B0EF-43AF-8CBA-225890FE04DA}"/>
    <cellStyle name="Total 3 2 3 10 3" xfId="46092" xr:uid="{14604E22-52FC-4696-9AC7-227C8DB3F686}"/>
    <cellStyle name="Total 3 2 3 11" xfId="46093" xr:uid="{1BA2B16E-5A2D-4893-A3C0-509FA658ADBE}"/>
    <cellStyle name="Total 3 2 3 11 2" xfId="46094" xr:uid="{1DB576B8-9F9B-42EC-880E-242774CD3765}"/>
    <cellStyle name="Total 3 2 3 11 2 2" xfId="46095" xr:uid="{1B079CC4-A842-4231-BD2D-F6F79706EB14}"/>
    <cellStyle name="Total 3 2 3 11 3" xfId="46096" xr:uid="{EFA1CC5D-DAF9-4151-AA94-C7E00A37EF53}"/>
    <cellStyle name="Total 3 2 3 12" xfId="46097" xr:uid="{EB3F06DE-15FE-4353-881C-3A74027036B3}"/>
    <cellStyle name="Total 3 2 3 12 2" xfId="46098" xr:uid="{F11014E5-A9C6-4293-99C2-0B2E2A6FD5D5}"/>
    <cellStyle name="Total 3 2 3 12 2 2" xfId="46099" xr:uid="{23790F34-3312-45B1-960C-994D0C97BE46}"/>
    <cellStyle name="Total 3 2 3 12 3" xfId="46100" xr:uid="{8A4C6D52-5577-4DD2-8DC7-AB031D4708D8}"/>
    <cellStyle name="Total 3 2 3 13" xfId="46101" xr:uid="{A05A6BAB-A53B-4771-BE4E-0ECDE39DDFB5}"/>
    <cellStyle name="Total 3 2 3 13 2" xfId="46102" xr:uid="{7BD0D835-B510-470B-AF86-0D3142A8BE3A}"/>
    <cellStyle name="Total 3 2 3 13 2 2" xfId="46103" xr:uid="{508B5D6F-6BCD-4BE0-B0D4-5F7DEED70031}"/>
    <cellStyle name="Total 3 2 3 13 3" xfId="46104" xr:uid="{51F0301D-294F-4D9C-A323-10964CB79BB8}"/>
    <cellStyle name="Total 3 2 3 14" xfId="46105" xr:uid="{B84F84A7-720E-4154-A049-D7DDBD846A33}"/>
    <cellStyle name="Total 3 2 3 14 2" xfId="46106" xr:uid="{40D1499F-C28E-4445-A1AB-57009F16B749}"/>
    <cellStyle name="Total 3 2 3 14 2 2" xfId="46107" xr:uid="{E1EBD1E6-8E0D-41C1-9F19-9DDD03AE813F}"/>
    <cellStyle name="Total 3 2 3 14 3" xfId="46108" xr:uid="{098064EB-0FF5-4E90-8A58-3E99389CC785}"/>
    <cellStyle name="Total 3 2 3 15" xfId="46109" xr:uid="{C07AAB2C-7DCF-4A92-B522-88A10E7F8541}"/>
    <cellStyle name="Total 3 2 3 15 2" xfId="46110" xr:uid="{6213FF97-4724-4F20-9F9B-C8DA8C572DFF}"/>
    <cellStyle name="Total 3 2 3 15 2 2" xfId="46111" xr:uid="{5B1A9ADB-C7FA-4AD1-B2DC-81D6B3CA4B32}"/>
    <cellStyle name="Total 3 2 3 15 3" xfId="46112" xr:uid="{25A7CC04-6338-436C-86BD-7D2652D6C9B2}"/>
    <cellStyle name="Total 3 2 3 16" xfId="46113" xr:uid="{3E332AE5-FC69-42E5-B907-FE0EA6A44B8B}"/>
    <cellStyle name="Total 3 2 3 16 2" xfId="46114" xr:uid="{1540747C-0963-4FB3-8ACE-F8453AC75BA2}"/>
    <cellStyle name="Total 3 2 3 16 2 2" xfId="46115" xr:uid="{5F1B26E6-DFBE-434E-861D-EBAD0B6EE312}"/>
    <cellStyle name="Total 3 2 3 16 3" xfId="46116" xr:uid="{514FB592-7BE5-4089-A4E6-B9C3224E6E9F}"/>
    <cellStyle name="Total 3 2 3 17" xfId="46117" xr:uid="{E71E6956-EF29-4845-A87E-AD8D75E36AC7}"/>
    <cellStyle name="Total 3 2 3 17 2" xfId="46118" xr:uid="{8D2AC974-7F09-4C41-83E2-6D088E250D7E}"/>
    <cellStyle name="Total 3 2 3 17 2 2" xfId="46119" xr:uid="{EBCA6E74-0EDC-487F-9CE7-246B324B477F}"/>
    <cellStyle name="Total 3 2 3 17 3" xfId="46120" xr:uid="{E2C96CAA-17BF-40B9-BFDE-ADD02414DD21}"/>
    <cellStyle name="Total 3 2 3 18" xfId="46121" xr:uid="{EBDE4D32-E92D-44CD-A553-8AE7A2DF66AE}"/>
    <cellStyle name="Total 3 2 3 18 2" xfId="46122" xr:uid="{3BF662FC-3D33-43E3-AFCE-1B4115ED2234}"/>
    <cellStyle name="Total 3 2 3 19" xfId="46123" xr:uid="{48FF5937-399E-4C01-9EE8-B7050BC3795D}"/>
    <cellStyle name="Total 3 2 3 2" xfId="46124" xr:uid="{0EC0EFB9-2729-4DC9-ACAE-EAF3588EE15A}"/>
    <cellStyle name="Total 3 2 3 2 10" xfId="46125" xr:uid="{F7CF98C7-5B70-4451-8FEC-399E9CB51877}"/>
    <cellStyle name="Total 3 2 3 2 10 2" xfId="46126" xr:uid="{FC40C448-6DC3-458E-BC0E-8357A8D9BCEB}"/>
    <cellStyle name="Total 3 2 3 2 10 2 2" xfId="46127" xr:uid="{3E13FD46-CE1F-44C4-92F2-86E72504897F}"/>
    <cellStyle name="Total 3 2 3 2 10 3" xfId="46128" xr:uid="{BBA9DE40-B0A2-4C62-B4C2-BE97E774F6A4}"/>
    <cellStyle name="Total 3 2 3 2 11" xfId="46129" xr:uid="{417008B0-2FF7-4589-8C98-6CAC71D734C2}"/>
    <cellStyle name="Total 3 2 3 2 11 2" xfId="46130" xr:uid="{AB0A4D85-2514-4C4C-888E-212DEF674AE5}"/>
    <cellStyle name="Total 3 2 3 2 11 2 2" xfId="46131" xr:uid="{B228FAFF-454E-4A85-913D-0C1BE9F2ECA3}"/>
    <cellStyle name="Total 3 2 3 2 11 3" xfId="46132" xr:uid="{74C0F2EB-B61A-42BE-BD32-99CC1E74A4AD}"/>
    <cellStyle name="Total 3 2 3 2 12" xfId="46133" xr:uid="{F06BC5AF-220D-4BC3-B0E0-9F0E30DA40C0}"/>
    <cellStyle name="Total 3 2 3 2 12 2" xfId="46134" xr:uid="{2DAD4BF9-330F-44AD-AB51-679115644D2D}"/>
    <cellStyle name="Total 3 2 3 2 12 2 2" xfId="46135" xr:uid="{E4C68065-EE66-4413-9450-369AF6763930}"/>
    <cellStyle name="Total 3 2 3 2 12 3" xfId="46136" xr:uid="{ACEA5182-F921-447A-A714-D69A6B700892}"/>
    <cellStyle name="Total 3 2 3 2 13" xfId="46137" xr:uid="{5051C59B-09D6-40F3-A538-227D958AE140}"/>
    <cellStyle name="Total 3 2 3 2 13 2" xfId="46138" xr:uid="{2422F861-2146-45F7-9918-CB492F41581D}"/>
    <cellStyle name="Total 3 2 3 2 13 2 2" xfId="46139" xr:uid="{65AC08D6-3D99-4FDE-A862-55BFBD7D7F99}"/>
    <cellStyle name="Total 3 2 3 2 13 3" xfId="46140" xr:uid="{4BD882E2-C80A-4A19-A8BA-9B9CB1AE606F}"/>
    <cellStyle name="Total 3 2 3 2 14" xfId="46141" xr:uid="{1988DBC4-96C5-4DAA-8320-8BB585F4680F}"/>
    <cellStyle name="Total 3 2 3 2 14 2" xfId="46142" xr:uid="{90E12A9F-03ED-430E-9B3A-35974328616B}"/>
    <cellStyle name="Total 3 2 3 2 14 2 2" xfId="46143" xr:uid="{1DA219CE-5E32-4AF4-96AE-0BF50FDE553A}"/>
    <cellStyle name="Total 3 2 3 2 14 3" xfId="46144" xr:uid="{91B3B5F9-2555-4955-8994-FE12CE66A719}"/>
    <cellStyle name="Total 3 2 3 2 15" xfId="46145" xr:uid="{9399FE74-B17C-445A-94C2-854EE1195AC1}"/>
    <cellStyle name="Total 3 2 3 2 15 2" xfId="46146" xr:uid="{2803AA7C-ABC5-41AE-8368-41F28AEEB3C9}"/>
    <cellStyle name="Total 3 2 3 2 15 2 2" xfId="46147" xr:uid="{121B0684-3B38-4807-93FC-5C1CC8C94739}"/>
    <cellStyle name="Total 3 2 3 2 15 3" xfId="46148" xr:uid="{53927D42-76D0-485F-B673-31691AAA3E70}"/>
    <cellStyle name="Total 3 2 3 2 16" xfId="46149" xr:uid="{3723E018-A3F6-4C69-BB84-1B9541A0B9BF}"/>
    <cellStyle name="Total 3 2 3 2 16 2" xfId="46150" xr:uid="{B62EC52A-AAD3-4002-8AC1-A9329636DC8B}"/>
    <cellStyle name="Total 3 2 3 2 16 2 2" xfId="46151" xr:uid="{C3A564B1-98CA-48C8-866F-E8B8A1237482}"/>
    <cellStyle name="Total 3 2 3 2 16 3" xfId="46152" xr:uid="{2CDB231C-B172-4B25-A361-1C1240B62F73}"/>
    <cellStyle name="Total 3 2 3 2 17" xfId="46153" xr:uid="{B494370C-EB6B-4EC7-9411-84918B91A100}"/>
    <cellStyle name="Total 3 2 3 2 17 2" xfId="46154" xr:uid="{EC3845B6-4EE1-484A-813A-FFCAE0FC653C}"/>
    <cellStyle name="Total 3 2 3 2 17 2 2" xfId="46155" xr:uid="{09BC5D57-D721-4264-B0FE-B4FF31000461}"/>
    <cellStyle name="Total 3 2 3 2 17 3" xfId="46156" xr:uid="{51666119-D010-4113-B07E-BF70EB6A102E}"/>
    <cellStyle name="Total 3 2 3 2 18" xfId="46157" xr:uid="{EB9AFE47-4926-4245-89CE-30E1204B688F}"/>
    <cellStyle name="Total 3 2 3 2 18 2" xfId="46158" xr:uid="{E7856D84-FEC8-48AB-A67C-E37D67A451F5}"/>
    <cellStyle name="Total 3 2 3 2 18 2 2" xfId="46159" xr:uid="{7ACD1916-A679-43DE-890B-DAEBE40A0DDE}"/>
    <cellStyle name="Total 3 2 3 2 18 3" xfId="46160" xr:uid="{4F152FBD-8607-4DA3-9399-C3ACA29E9BA2}"/>
    <cellStyle name="Total 3 2 3 2 19" xfId="46161" xr:uid="{E477373E-03CB-4398-BCDE-F406C4D242D0}"/>
    <cellStyle name="Total 3 2 3 2 19 2" xfId="46162" xr:uid="{7F898E20-4792-4DEA-80A6-849EA14F8F12}"/>
    <cellStyle name="Total 3 2 3 2 19 2 2" xfId="46163" xr:uid="{87C3E954-F0F6-4C80-86F2-7A5376ACC6A2}"/>
    <cellStyle name="Total 3 2 3 2 19 3" xfId="46164" xr:uid="{17925255-7BA9-4AD0-B099-63B0AC6C71A8}"/>
    <cellStyle name="Total 3 2 3 2 2" xfId="46165" xr:uid="{804C8F6E-F0C5-4549-865E-46182DC61110}"/>
    <cellStyle name="Total 3 2 3 2 2 2" xfId="46166" xr:uid="{3B415A1B-BBFB-4772-B1F0-CA5E2BE20DD1}"/>
    <cellStyle name="Total 3 2 3 2 2 2 2" xfId="46167" xr:uid="{F936A631-6BF5-408D-8CC1-8FDBBC440CBB}"/>
    <cellStyle name="Total 3 2 3 2 2 3" xfId="46168" xr:uid="{C52CBCDB-7307-4C95-8914-D4B1718618E3}"/>
    <cellStyle name="Total 3 2 3 2 2 4" xfId="46169" xr:uid="{4CBB5AC8-E5E0-4830-9560-AE2CC85538F5}"/>
    <cellStyle name="Total 3 2 3 2 20" xfId="46170" xr:uid="{007AC932-728D-49BB-94C8-0E26460068D1}"/>
    <cellStyle name="Total 3 2 3 2 20 2" xfId="46171" xr:uid="{4F069F63-DAA3-4827-889E-32DA8C75533A}"/>
    <cellStyle name="Total 3 2 3 2 20 2 2" xfId="46172" xr:uid="{1D4A9BCA-9A5A-42A4-81B9-AEE48169640A}"/>
    <cellStyle name="Total 3 2 3 2 20 3" xfId="46173" xr:uid="{E3D87032-05CB-4F45-AFFA-3EBE261D2EB6}"/>
    <cellStyle name="Total 3 2 3 2 21" xfId="46174" xr:uid="{337AA0D5-5881-4777-85F0-984E7E649353}"/>
    <cellStyle name="Total 3 2 3 2 21 2" xfId="46175" xr:uid="{EF46DEA6-0DF9-415F-A216-8108C3472569}"/>
    <cellStyle name="Total 3 2 3 2 22" xfId="46176" xr:uid="{E1DCF81C-7099-43E3-AA29-D35DB1D3A7DA}"/>
    <cellStyle name="Total 3 2 3 2 23" xfId="46177" xr:uid="{FE9D9E2C-9D6B-46AB-90C8-A770D2E9EED6}"/>
    <cellStyle name="Total 3 2 3 2 3" xfId="46178" xr:uid="{D8F872D3-738F-4044-8911-D19D79CE3CC0}"/>
    <cellStyle name="Total 3 2 3 2 3 2" xfId="46179" xr:uid="{73E9E04C-E494-4932-8BD8-6CA9A86D1AB5}"/>
    <cellStyle name="Total 3 2 3 2 3 2 2" xfId="46180" xr:uid="{043B2675-1939-495D-B887-F8B019C97DE2}"/>
    <cellStyle name="Total 3 2 3 2 3 3" xfId="46181" xr:uid="{AE9499DC-C401-436F-9D88-FD6C697AE016}"/>
    <cellStyle name="Total 3 2 3 2 3 4" xfId="46182" xr:uid="{4E1D717D-0D4B-4C82-B35E-BFD2D6DCC352}"/>
    <cellStyle name="Total 3 2 3 2 4" xfId="46183" xr:uid="{60EEC8CF-F456-4801-93A6-1690608E4BE2}"/>
    <cellStyle name="Total 3 2 3 2 4 2" xfId="46184" xr:uid="{E8913B9E-EF48-476B-8530-C4B009BA27CD}"/>
    <cellStyle name="Total 3 2 3 2 4 2 2" xfId="46185" xr:uid="{FFD13789-A62E-4765-BED2-71B6F405C89C}"/>
    <cellStyle name="Total 3 2 3 2 4 3" xfId="46186" xr:uid="{29AB301C-4071-4F6D-956D-7E106F49AF10}"/>
    <cellStyle name="Total 3 2 3 2 5" xfId="46187" xr:uid="{E5C86550-00E9-4FB3-ABCC-089311659205}"/>
    <cellStyle name="Total 3 2 3 2 5 2" xfId="46188" xr:uid="{1F0719F5-52B2-476E-93DE-4D4E5E5D32DD}"/>
    <cellStyle name="Total 3 2 3 2 5 2 2" xfId="46189" xr:uid="{855EB568-6369-44CB-ABFB-E289309FE38B}"/>
    <cellStyle name="Total 3 2 3 2 5 3" xfId="46190" xr:uid="{21FC91FF-E316-4D60-B5B8-E20E7013A4B2}"/>
    <cellStyle name="Total 3 2 3 2 6" xfId="46191" xr:uid="{48CC468A-D5C9-4CE3-8E92-B0289C3DB350}"/>
    <cellStyle name="Total 3 2 3 2 6 2" xfId="46192" xr:uid="{B1FCF5D0-4D75-4BE6-B226-A1E0682006D6}"/>
    <cellStyle name="Total 3 2 3 2 6 2 2" xfId="46193" xr:uid="{F09B6C2F-94F7-467C-A21D-19758B853226}"/>
    <cellStyle name="Total 3 2 3 2 6 3" xfId="46194" xr:uid="{B2106A70-01FA-4B6C-8F51-E1D9A2E73F07}"/>
    <cellStyle name="Total 3 2 3 2 7" xfId="46195" xr:uid="{B43C31CA-1396-4035-AF2A-961EE693AF3E}"/>
    <cellStyle name="Total 3 2 3 2 7 2" xfId="46196" xr:uid="{C4F844A4-4024-4DDA-AA15-59C6DB5C438A}"/>
    <cellStyle name="Total 3 2 3 2 7 2 2" xfId="46197" xr:uid="{8EAD7C2A-9EAA-4B4F-8500-606D1A3CE2DB}"/>
    <cellStyle name="Total 3 2 3 2 7 3" xfId="46198" xr:uid="{CA8866D4-479F-4F82-8AE7-184DA0C226C1}"/>
    <cellStyle name="Total 3 2 3 2 8" xfId="46199" xr:uid="{571188F5-9B4A-45E7-BB36-1F12B76E3BED}"/>
    <cellStyle name="Total 3 2 3 2 8 2" xfId="46200" xr:uid="{2D5E589D-AC0B-4F22-AA57-824CD83DD405}"/>
    <cellStyle name="Total 3 2 3 2 8 2 2" xfId="46201" xr:uid="{2EAA10AC-3777-4F0E-BDE9-02F834A71E95}"/>
    <cellStyle name="Total 3 2 3 2 8 3" xfId="46202" xr:uid="{652D5403-487C-4AE5-A0F4-B3E9EFB9E16A}"/>
    <cellStyle name="Total 3 2 3 2 9" xfId="46203" xr:uid="{E749F7CD-6D9B-4C4F-8FF0-435A92B4051F}"/>
    <cellStyle name="Total 3 2 3 2 9 2" xfId="46204" xr:uid="{2041C082-8872-4BA3-B101-D2A6110DFCD6}"/>
    <cellStyle name="Total 3 2 3 2 9 2 2" xfId="46205" xr:uid="{802A34BA-C001-4A6B-A2A8-787FDFA79A71}"/>
    <cellStyle name="Total 3 2 3 2 9 3" xfId="46206" xr:uid="{A9BF62F0-DE5A-488B-98E0-5EFA84343BAC}"/>
    <cellStyle name="Total 3 2 3 20" xfId="46207" xr:uid="{1C298D1A-9304-4E8C-A40F-8AA667093F01}"/>
    <cellStyle name="Total 3 2 3 3" xfId="46208" xr:uid="{20414848-8F9B-4934-AD6B-1E425918C854}"/>
    <cellStyle name="Total 3 2 3 3 2" xfId="46209" xr:uid="{8B43998F-A168-4476-903F-9958C628C57D}"/>
    <cellStyle name="Total 3 2 3 3 2 2" xfId="46210" xr:uid="{13E9A90B-4C70-4F3B-993A-DBE8D9802355}"/>
    <cellStyle name="Total 3 2 3 3 3" xfId="46211" xr:uid="{72635752-34D2-4BAC-96D5-6A82F34675A1}"/>
    <cellStyle name="Total 3 2 3 3 4" xfId="46212" xr:uid="{550C9268-7018-46AA-830E-81B331036961}"/>
    <cellStyle name="Total 3 2 3 4" xfId="46213" xr:uid="{81E1B243-1F6E-4666-8A90-A3D48B102F7C}"/>
    <cellStyle name="Total 3 2 3 4 2" xfId="46214" xr:uid="{F5D0EC2A-F62A-4D24-B9B2-9E6A3625E2DA}"/>
    <cellStyle name="Total 3 2 3 4 2 2" xfId="46215" xr:uid="{A26C95D0-B2CA-49F8-9262-BD1F4B42835B}"/>
    <cellStyle name="Total 3 2 3 4 3" xfId="46216" xr:uid="{A785D6EB-0E4E-4FF8-940D-9E8E04CD6ACE}"/>
    <cellStyle name="Total 3 2 3 4 4" xfId="46217" xr:uid="{D8C0DC5D-990E-4019-B88A-1E94A3D83795}"/>
    <cellStyle name="Total 3 2 3 5" xfId="46218" xr:uid="{78EF9C6C-C3C3-416A-803F-0ED329AC6872}"/>
    <cellStyle name="Total 3 2 3 5 2" xfId="46219" xr:uid="{3A1963EE-1675-4780-9C56-0009E754F885}"/>
    <cellStyle name="Total 3 2 3 5 2 2" xfId="46220" xr:uid="{8B72E95E-3C9D-4721-8EDD-4B36DA9F5F1E}"/>
    <cellStyle name="Total 3 2 3 5 3" xfId="46221" xr:uid="{E1F88ADA-8EB0-46D0-9346-D9916CFFA21D}"/>
    <cellStyle name="Total 3 2 3 6" xfId="46222" xr:uid="{A5311C3B-105B-431A-A301-46F43EB5EE09}"/>
    <cellStyle name="Total 3 2 3 6 2" xfId="46223" xr:uid="{0084C293-6A65-411B-AD4C-F787BBD0EBA2}"/>
    <cellStyle name="Total 3 2 3 6 2 2" xfId="46224" xr:uid="{FCE9C285-3397-40B1-B93C-87EE9D58FDE5}"/>
    <cellStyle name="Total 3 2 3 6 3" xfId="46225" xr:uid="{094C5842-DDA5-45C5-BCF1-89AC625CFB51}"/>
    <cellStyle name="Total 3 2 3 7" xfId="46226" xr:uid="{40534745-3FB6-4A2C-B573-159D4C41F0EE}"/>
    <cellStyle name="Total 3 2 3 7 2" xfId="46227" xr:uid="{D317CD0B-9156-423F-B730-BB35CBA8074F}"/>
    <cellStyle name="Total 3 2 3 7 2 2" xfId="46228" xr:uid="{E769D76D-BB8B-4409-9358-059FF68F1714}"/>
    <cellStyle name="Total 3 2 3 7 3" xfId="46229" xr:uid="{1E29FE85-4283-4F3A-8C2F-9514EC5693B3}"/>
    <cellStyle name="Total 3 2 3 8" xfId="46230" xr:uid="{E7B493A9-DE34-42C4-8A19-8DBF9049A1AE}"/>
    <cellStyle name="Total 3 2 3 8 2" xfId="46231" xr:uid="{BA2A9E72-6B5F-4282-A719-665046C7175C}"/>
    <cellStyle name="Total 3 2 3 8 2 2" xfId="46232" xr:uid="{B325E613-D6BA-40D6-9B1C-7933FF5923D6}"/>
    <cellStyle name="Total 3 2 3 8 3" xfId="46233" xr:uid="{89E4B255-719E-4D99-A996-89B2133FE8F4}"/>
    <cellStyle name="Total 3 2 3 9" xfId="46234" xr:uid="{ED367AF6-7DFC-4B6F-ABBB-BBEF3987D3F5}"/>
    <cellStyle name="Total 3 2 3 9 2" xfId="46235" xr:uid="{BDF9AB30-5C6F-4DFD-99C5-577DF2F139A9}"/>
    <cellStyle name="Total 3 2 3 9 2 2" xfId="46236" xr:uid="{8A8D75C4-9ECD-4A36-82DD-7EFB5DF7C50B}"/>
    <cellStyle name="Total 3 2 3 9 3" xfId="46237" xr:uid="{B6A12CFD-65A8-4876-B67B-71BFA24B097D}"/>
    <cellStyle name="Total 3 2 4" xfId="46238" xr:uid="{4594ECCA-61C2-44CF-8795-D1E6162DDC63}"/>
    <cellStyle name="Total 3 2 4 10" xfId="46239" xr:uid="{18460DCC-45A1-44BE-94EE-EA6563834E5E}"/>
    <cellStyle name="Total 3 2 4 10 2" xfId="46240" xr:uid="{09D8369E-2A1B-4CD8-8CA3-A256903B8A8C}"/>
    <cellStyle name="Total 3 2 4 10 2 2" xfId="46241" xr:uid="{C4196065-0CEA-498E-AC7D-26940C82B436}"/>
    <cellStyle name="Total 3 2 4 10 3" xfId="46242" xr:uid="{3A632926-840F-4231-AC75-E2283E0CDAF5}"/>
    <cellStyle name="Total 3 2 4 11" xfId="46243" xr:uid="{66F27E94-15CF-42D8-91C1-18B3762C2BBE}"/>
    <cellStyle name="Total 3 2 4 11 2" xfId="46244" xr:uid="{9489679D-235F-4116-BFE6-3B3E747900EF}"/>
    <cellStyle name="Total 3 2 4 11 2 2" xfId="46245" xr:uid="{E60E6E5A-DC75-40EA-9DCB-007873435FD7}"/>
    <cellStyle name="Total 3 2 4 11 3" xfId="46246" xr:uid="{1F54EEC6-2009-479D-86CC-D86CB693ED7F}"/>
    <cellStyle name="Total 3 2 4 12" xfId="46247" xr:uid="{15A35234-8118-4851-9714-B3783AE6F9D7}"/>
    <cellStyle name="Total 3 2 4 12 2" xfId="46248" xr:uid="{B3FFB760-A358-42B1-AEC2-45E78599FD12}"/>
    <cellStyle name="Total 3 2 4 12 2 2" xfId="46249" xr:uid="{D9DC7E0C-C0BD-4D0E-8824-F6776C2D66B4}"/>
    <cellStyle name="Total 3 2 4 12 3" xfId="46250" xr:uid="{EB3E67BC-ADC5-40DC-9836-A7A11C626F0B}"/>
    <cellStyle name="Total 3 2 4 13" xfId="46251" xr:uid="{1F77691B-74DC-4F4F-AF1E-C5386B4CC958}"/>
    <cellStyle name="Total 3 2 4 13 2" xfId="46252" xr:uid="{8EE643A0-590C-4EE5-8DFE-A57E7AD32239}"/>
    <cellStyle name="Total 3 2 4 13 2 2" xfId="46253" xr:uid="{0C43A4BC-FDF8-40BA-85F9-53C2E2C27A7B}"/>
    <cellStyle name="Total 3 2 4 13 3" xfId="46254" xr:uid="{BECA1DAE-6266-4926-A01E-35347828F622}"/>
    <cellStyle name="Total 3 2 4 14" xfId="46255" xr:uid="{BADF1516-C86F-4CC6-922B-37905047CBED}"/>
    <cellStyle name="Total 3 2 4 14 2" xfId="46256" xr:uid="{14851639-EA23-4C17-90E8-32CBD247AB26}"/>
    <cellStyle name="Total 3 2 4 14 2 2" xfId="46257" xr:uid="{CB2D6DCB-2B4F-40AF-B07F-CA6D3154FBDB}"/>
    <cellStyle name="Total 3 2 4 14 3" xfId="46258" xr:uid="{9B58292A-75CD-44E9-94AD-8072BDEEF111}"/>
    <cellStyle name="Total 3 2 4 15" xfId="46259" xr:uid="{E4D26383-BEE2-4450-8CBD-9C80DDCAF227}"/>
    <cellStyle name="Total 3 2 4 15 2" xfId="46260" xr:uid="{BFC57392-72F8-4454-86B0-E0BA1BE8185C}"/>
    <cellStyle name="Total 3 2 4 15 2 2" xfId="46261" xr:uid="{3E526F2F-6E2F-4D7F-8328-1B5618C531AD}"/>
    <cellStyle name="Total 3 2 4 15 3" xfId="46262" xr:uid="{DC73B5D5-E89D-4C2C-9325-9372E380AED6}"/>
    <cellStyle name="Total 3 2 4 16" xfId="46263" xr:uid="{6EE803E7-46E8-4018-BE20-F7AFB52591E8}"/>
    <cellStyle name="Total 3 2 4 16 2" xfId="46264" xr:uid="{850E74CA-63F6-4F22-9C92-6D26D7B9912F}"/>
    <cellStyle name="Total 3 2 4 16 2 2" xfId="46265" xr:uid="{9FF0CA13-5B12-4103-801D-DC69FBA55D48}"/>
    <cellStyle name="Total 3 2 4 16 3" xfId="46266" xr:uid="{DBA7973D-C960-4FA3-85B8-92CCCA76CEBF}"/>
    <cellStyle name="Total 3 2 4 17" xfId="46267" xr:uid="{FD416EA6-60B7-4E8A-8330-89205594400E}"/>
    <cellStyle name="Total 3 2 4 17 2" xfId="46268" xr:uid="{4049C0C2-348B-46CA-AA80-6F568C017A84}"/>
    <cellStyle name="Total 3 2 4 17 2 2" xfId="46269" xr:uid="{42686B3A-1310-4F03-83FA-A084E9AA5DBF}"/>
    <cellStyle name="Total 3 2 4 17 3" xfId="46270" xr:uid="{73DB82E1-A18B-4E16-84C3-AA2557A6E8F5}"/>
    <cellStyle name="Total 3 2 4 18" xfId="46271" xr:uid="{6740344D-6EBD-4A1F-97A8-8052E61BB324}"/>
    <cellStyle name="Total 3 2 4 18 2" xfId="46272" xr:uid="{DD03D4F8-1511-4F25-8E89-B8D2570DDAAF}"/>
    <cellStyle name="Total 3 2 4 18 2 2" xfId="46273" xr:uid="{35F61646-0781-4ACC-964D-5C96E5BA47FE}"/>
    <cellStyle name="Total 3 2 4 18 3" xfId="46274" xr:uid="{DB625039-C2D0-413F-888D-DBC71B8DBBED}"/>
    <cellStyle name="Total 3 2 4 19" xfId="46275" xr:uid="{5B2C411C-9F63-48F7-994B-40ABA99AF9AE}"/>
    <cellStyle name="Total 3 2 4 19 2" xfId="46276" xr:uid="{2628DAA8-4C3B-499C-A46F-068686500EA2}"/>
    <cellStyle name="Total 3 2 4 19 2 2" xfId="46277" xr:uid="{DFE1236E-E1D7-4F92-96E8-83BD08F2D53F}"/>
    <cellStyle name="Total 3 2 4 19 3" xfId="46278" xr:uid="{637002BC-7483-4344-90DB-624B96791646}"/>
    <cellStyle name="Total 3 2 4 2" xfId="46279" xr:uid="{6DE54B58-C808-4FD9-8C06-4CC9EA5F1469}"/>
    <cellStyle name="Total 3 2 4 2 10" xfId="46280" xr:uid="{E03B1671-083B-4B71-9417-75D3B5A2779E}"/>
    <cellStyle name="Total 3 2 4 2 10 2" xfId="46281" xr:uid="{6F5DEB1A-E529-4466-88DE-EF1030D3F007}"/>
    <cellStyle name="Total 3 2 4 2 10 2 2" xfId="46282" xr:uid="{6E4729C4-539C-4486-921B-B7FA1EC888B2}"/>
    <cellStyle name="Total 3 2 4 2 10 3" xfId="46283" xr:uid="{707517EB-981C-48B7-ADC5-896AFD7ABD23}"/>
    <cellStyle name="Total 3 2 4 2 11" xfId="46284" xr:uid="{9F9E2BF1-1D32-4821-969F-388DAADBDA21}"/>
    <cellStyle name="Total 3 2 4 2 11 2" xfId="46285" xr:uid="{E03E77C8-48B8-4742-BF00-896CA42182B5}"/>
    <cellStyle name="Total 3 2 4 2 11 2 2" xfId="46286" xr:uid="{B2CB3C8C-D757-4A42-9860-0060BE3C5D21}"/>
    <cellStyle name="Total 3 2 4 2 11 3" xfId="46287" xr:uid="{B32DD159-E543-4B38-9AAB-CF047F20F134}"/>
    <cellStyle name="Total 3 2 4 2 12" xfId="46288" xr:uid="{884F5D2D-04EC-4770-A025-059E6327205E}"/>
    <cellStyle name="Total 3 2 4 2 12 2" xfId="46289" xr:uid="{9E74988B-9725-4F7B-8BD1-7947CFE207CD}"/>
    <cellStyle name="Total 3 2 4 2 12 2 2" xfId="46290" xr:uid="{30290A98-D939-47AC-A8ED-D9EED44DFDAD}"/>
    <cellStyle name="Total 3 2 4 2 12 3" xfId="46291" xr:uid="{C93169B2-EE1E-418B-A5D7-9C1FF3FC6A66}"/>
    <cellStyle name="Total 3 2 4 2 13" xfId="46292" xr:uid="{8FF261FE-D5C9-46B6-8C90-F293352CBFC3}"/>
    <cellStyle name="Total 3 2 4 2 13 2" xfId="46293" xr:uid="{CE042C5B-88B4-4AA2-9762-900CD7A9AFFE}"/>
    <cellStyle name="Total 3 2 4 2 13 2 2" xfId="46294" xr:uid="{A40FFCD0-3162-45B8-BF5A-CB3F4C1BB2D3}"/>
    <cellStyle name="Total 3 2 4 2 13 3" xfId="46295" xr:uid="{86B80DB6-75E5-42FA-9490-830336DCEB88}"/>
    <cellStyle name="Total 3 2 4 2 14" xfId="46296" xr:uid="{F43167FB-B998-4669-B783-EF9880095597}"/>
    <cellStyle name="Total 3 2 4 2 14 2" xfId="46297" xr:uid="{A26B6372-3304-49F3-BAC7-62DA5F9A40D4}"/>
    <cellStyle name="Total 3 2 4 2 14 2 2" xfId="46298" xr:uid="{9376BB42-C902-46D4-B1C2-68D368255DAB}"/>
    <cellStyle name="Total 3 2 4 2 14 3" xfId="46299" xr:uid="{82613E6C-CD09-45EA-A51F-545DC91B91AD}"/>
    <cellStyle name="Total 3 2 4 2 15" xfId="46300" xr:uid="{B7C73478-8BAE-43BC-946E-2D3CE6A65BEF}"/>
    <cellStyle name="Total 3 2 4 2 15 2" xfId="46301" xr:uid="{518CD7E9-0324-4D06-8CB4-0BC00A6E1D68}"/>
    <cellStyle name="Total 3 2 4 2 15 2 2" xfId="46302" xr:uid="{004AE445-8CAC-4B5F-9A22-F8A4C33699FE}"/>
    <cellStyle name="Total 3 2 4 2 15 3" xfId="46303" xr:uid="{B937A132-362D-4EA8-A542-0586F91C8C69}"/>
    <cellStyle name="Total 3 2 4 2 16" xfId="46304" xr:uid="{23B2BAA3-70D3-4A86-8A11-1A22C20DC73A}"/>
    <cellStyle name="Total 3 2 4 2 16 2" xfId="46305" xr:uid="{2AF054A1-9DA9-4671-9E8F-EB1AE99CB584}"/>
    <cellStyle name="Total 3 2 4 2 16 2 2" xfId="46306" xr:uid="{715AC7BF-E4C4-4575-A45C-D8221681D277}"/>
    <cellStyle name="Total 3 2 4 2 16 3" xfId="46307" xr:uid="{4337DDC7-CC9B-45B4-A7DA-4D30020E36D0}"/>
    <cellStyle name="Total 3 2 4 2 17" xfId="46308" xr:uid="{0702ADF1-7762-4A40-99E6-02F3DFE250D6}"/>
    <cellStyle name="Total 3 2 4 2 17 2" xfId="46309" xr:uid="{1D94FD34-2BD9-4395-8F14-0CED522605C2}"/>
    <cellStyle name="Total 3 2 4 2 17 2 2" xfId="46310" xr:uid="{97BCD08F-3C75-4936-B3D8-9A1A8EC65145}"/>
    <cellStyle name="Total 3 2 4 2 17 3" xfId="46311" xr:uid="{AFD2127F-5FB3-4F62-8B40-DBF13050E5AD}"/>
    <cellStyle name="Total 3 2 4 2 18" xfId="46312" xr:uid="{7C5EE92A-967F-47C8-AE17-C5C2787DE309}"/>
    <cellStyle name="Total 3 2 4 2 18 2" xfId="46313" xr:uid="{01D9AD45-2ECB-4FD4-8CFE-742CEAA50E8D}"/>
    <cellStyle name="Total 3 2 4 2 18 2 2" xfId="46314" xr:uid="{80A0C52D-2E37-4BDF-BC69-81B4254CD534}"/>
    <cellStyle name="Total 3 2 4 2 18 3" xfId="46315" xr:uid="{BCFD4FFE-08C2-4D1E-A263-C5E91725A827}"/>
    <cellStyle name="Total 3 2 4 2 19" xfId="46316" xr:uid="{4729CE37-23EC-4BF4-A8A7-1E0FE6414F59}"/>
    <cellStyle name="Total 3 2 4 2 19 2" xfId="46317" xr:uid="{4BEBC56A-0FCC-49FF-B305-0CE9992B9FFD}"/>
    <cellStyle name="Total 3 2 4 2 19 2 2" xfId="46318" xr:uid="{B5EBA860-A0CD-4A5F-8E7D-51937985B387}"/>
    <cellStyle name="Total 3 2 4 2 19 3" xfId="46319" xr:uid="{7FDC8DBC-BE11-42F0-BA9E-6BD5AC38C1D8}"/>
    <cellStyle name="Total 3 2 4 2 2" xfId="46320" xr:uid="{8CD9E4FF-0BEE-409F-BE2A-FF6169311173}"/>
    <cellStyle name="Total 3 2 4 2 2 2" xfId="46321" xr:uid="{7C6C1D16-4746-4F1C-8BD5-342942B3185B}"/>
    <cellStyle name="Total 3 2 4 2 2 2 2" xfId="46322" xr:uid="{721DD242-9F87-4925-BAA0-0A4CE3408EF4}"/>
    <cellStyle name="Total 3 2 4 2 2 3" xfId="46323" xr:uid="{956666EA-8538-454B-BE0C-BADC8E554B83}"/>
    <cellStyle name="Total 3 2 4 2 2 4" xfId="46324" xr:uid="{1AA8BA6F-0627-4B96-B5C3-753DE9E4DAFF}"/>
    <cellStyle name="Total 3 2 4 2 20" xfId="46325" xr:uid="{2CFFFC99-FF0C-4861-9FAD-C12D158915FA}"/>
    <cellStyle name="Total 3 2 4 2 20 2" xfId="46326" xr:uid="{0AAE7CFB-07D9-425B-945B-4A5FD33D0601}"/>
    <cellStyle name="Total 3 2 4 2 20 2 2" xfId="46327" xr:uid="{EE25C7B6-07E1-491C-BE5E-6CEC318147BA}"/>
    <cellStyle name="Total 3 2 4 2 20 3" xfId="46328" xr:uid="{960480AB-57D1-454C-ABEA-65BBDFF81916}"/>
    <cellStyle name="Total 3 2 4 2 21" xfId="46329" xr:uid="{35D32B3B-4228-45D3-B36A-54F3391A4917}"/>
    <cellStyle name="Total 3 2 4 2 21 2" xfId="46330" xr:uid="{904C667E-53D3-4DE7-900C-9752CDA32F02}"/>
    <cellStyle name="Total 3 2 4 2 22" xfId="46331" xr:uid="{5ECE47CB-3E29-4BB7-922B-860AF5A5C35C}"/>
    <cellStyle name="Total 3 2 4 2 23" xfId="46332" xr:uid="{016111E5-240A-45BE-836C-55A55CBE64A4}"/>
    <cellStyle name="Total 3 2 4 2 3" xfId="46333" xr:uid="{5FFF7FE9-EE2E-457D-9984-C33112FD4D56}"/>
    <cellStyle name="Total 3 2 4 2 3 2" xfId="46334" xr:uid="{0333A8A3-4E93-40A1-84EE-8211B1DC4A61}"/>
    <cellStyle name="Total 3 2 4 2 3 2 2" xfId="46335" xr:uid="{44D174C8-BBE2-4300-BD6D-CBC455448819}"/>
    <cellStyle name="Total 3 2 4 2 3 3" xfId="46336" xr:uid="{09006B5B-50F2-4291-9B16-A63688794F1D}"/>
    <cellStyle name="Total 3 2 4 2 4" xfId="46337" xr:uid="{22EEBFD4-425C-4B05-9F76-FD59D17CC4CC}"/>
    <cellStyle name="Total 3 2 4 2 4 2" xfId="46338" xr:uid="{B55552AF-6536-4C47-928C-A021434B4679}"/>
    <cellStyle name="Total 3 2 4 2 4 2 2" xfId="46339" xr:uid="{DCB7CD67-EE16-4CC1-A098-6088F9F5BD25}"/>
    <cellStyle name="Total 3 2 4 2 4 3" xfId="46340" xr:uid="{64E4F1AD-7E5D-4017-81AA-9C9B5F5A345B}"/>
    <cellStyle name="Total 3 2 4 2 5" xfId="46341" xr:uid="{D226E098-9A83-4C46-8E47-ADA0101BC0F4}"/>
    <cellStyle name="Total 3 2 4 2 5 2" xfId="46342" xr:uid="{FE6C2739-9DDF-46E7-A335-679140DDBC02}"/>
    <cellStyle name="Total 3 2 4 2 5 2 2" xfId="46343" xr:uid="{7999A2EF-B6ED-45DC-94FD-DBE7C468BBD6}"/>
    <cellStyle name="Total 3 2 4 2 5 3" xfId="46344" xr:uid="{ACCC0CBB-A772-496C-BF0D-AF0A1FD59288}"/>
    <cellStyle name="Total 3 2 4 2 6" xfId="46345" xr:uid="{6C46FE03-F172-4E02-B8EA-AA2B16BCBD5E}"/>
    <cellStyle name="Total 3 2 4 2 6 2" xfId="46346" xr:uid="{D3D27C06-6685-4B22-89AA-7BBB65E1215C}"/>
    <cellStyle name="Total 3 2 4 2 6 2 2" xfId="46347" xr:uid="{34E95A03-638D-4D5E-8E3A-445943B9181B}"/>
    <cellStyle name="Total 3 2 4 2 6 3" xfId="46348" xr:uid="{470B4BD4-1C0D-4F56-BFC9-01E337A5CED3}"/>
    <cellStyle name="Total 3 2 4 2 7" xfId="46349" xr:uid="{169880DD-00A0-45FB-AD87-FED80E825A1A}"/>
    <cellStyle name="Total 3 2 4 2 7 2" xfId="46350" xr:uid="{044042E6-6307-4AC6-81F0-E175765EB32F}"/>
    <cellStyle name="Total 3 2 4 2 7 2 2" xfId="46351" xr:uid="{CB7D26BC-DB19-4327-9936-0A04198905DC}"/>
    <cellStyle name="Total 3 2 4 2 7 3" xfId="46352" xr:uid="{0F7A46CE-F97A-45D2-BD55-97EDEA0A7237}"/>
    <cellStyle name="Total 3 2 4 2 8" xfId="46353" xr:uid="{67FE448B-3031-4967-B250-5E9AB707E119}"/>
    <cellStyle name="Total 3 2 4 2 8 2" xfId="46354" xr:uid="{7085693F-42DF-41D7-8378-395A9B69AADC}"/>
    <cellStyle name="Total 3 2 4 2 8 2 2" xfId="46355" xr:uid="{B0F58328-AEC1-4A56-93EE-EC3B9C352C99}"/>
    <cellStyle name="Total 3 2 4 2 8 3" xfId="46356" xr:uid="{34B278A6-C776-425A-B27C-F6E14E61CABF}"/>
    <cellStyle name="Total 3 2 4 2 9" xfId="46357" xr:uid="{38F168B5-CD27-4FE5-B961-D9647361D606}"/>
    <cellStyle name="Total 3 2 4 2 9 2" xfId="46358" xr:uid="{5B22182B-AF6A-402C-B4B0-497A9BEE66A2}"/>
    <cellStyle name="Total 3 2 4 2 9 2 2" xfId="46359" xr:uid="{BFBC4FBD-AA9C-42DA-AE67-DA4D8B36078F}"/>
    <cellStyle name="Total 3 2 4 2 9 3" xfId="46360" xr:uid="{D6D4AAAB-F779-4202-A4CA-4B0879AD2D4D}"/>
    <cellStyle name="Total 3 2 4 20" xfId="46361" xr:uid="{8C01EEE3-636C-47B8-AB77-99902E92501F}"/>
    <cellStyle name="Total 3 2 4 20 2" xfId="46362" xr:uid="{8887185A-F0DA-4A47-B105-F2665167AC24}"/>
    <cellStyle name="Total 3 2 4 20 2 2" xfId="46363" xr:uid="{4282DB81-62A5-42BD-9C25-1B53AAEE2BCA}"/>
    <cellStyle name="Total 3 2 4 20 3" xfId="46364" xr:uid="{4CFBA534-B34C-4FEF-A7C9-6CF23FA7B4D4}"/>
    <cellStyle name="Total 3 2 4 21" xfId="46365" xr:uid="{9ADFE638-90E0-435B-97C2-40A641E5D5AB}"/>
    <cellStyle name="Total 3 2 4 21 2" xfId="46366" xr:uid="{2222707C-3645-4DEE-8D01-E410F99F281E}"/>
    <cellStyle name="Total 3 2 4 21 2 2" xfId="46367" xr:uid="{D6C19C49-90D3-4ACB-A8E0-C46B6812E520}"/>
    <cellStyle name="Total 3 2 4 21 3" xfId="46368" xr:uid="{898001DA-32FB-4218-AA9E-BEB290C40C70}"/>
    <cellStyle name="Total 3 2 4 22" xfId="46369" xr:uid="{3F1016CC-7B20-428E-8A52-0B6D4422A7AA}"/>
    <cellStyle name="Total 3 2 4 22 2" xfId="46370" xr:uid="{2CC2E3CA-EBD2-4E79-84F2-01475C88D530}"/>
    <cellStyle name="Total 3 2 4 23" xfId="46371" xr:uid="{81961405-2B5E-4C15-A968-CCD8A9B4D284}"/>
    <cellStyle name="Total 3 2 4 24" xfId="46372" xr:uid="{186CB1A1-A96B-49B1-A6D7-5FB2A2BE083D}"/>
    <cellStyle name="Total 3 2 4 3" xfId="46373" xr:uid="{9FF3AACC-AF57-473D-9C7F-832E36EA0BE3}"/>
    <cellStyle name="Total 3 2 4 3 2" xfId="46374" xr:uid="{25714BE6-B01D-423B-B4FD-54184B6700A2}"/>
    <cellStyle name="Total 3 2 4 3 2 2" xfId="46375" xr:uid="{9B18BE8B-6CB9-40FC-BB82-0DC03EE8FCD5}"/>
    <cellStyle name="Total 3 2 4 3 3" xfId="46376" xr:uid="{030E03BA-3282-404B-B6B9-C5966E8522F3}"/>
    <cellStyle name="Total 3 2 4 3 4" xfId="46377" xr:uid="{56975380-B978-49BF-A787-4A3B716DC6AE}"/>
    <cellStyle name="Total 3 2 4 4" xfId="46378" xr:uid="{406C1464-1BE0-4BE8-8748-6E6710D6B337}"/>
    <cellStyle name="Total 3 2 4 4 2" xfId="46379" xr:uid="{BE3237C9-2106-4E91-84D6-CEC1FE35820E}"/>
    <cellStyle name="Total 3 2 4 4 2 2" xfId="46380" xr:uid="{A0E9E824-6E7C-49C4-8A4A-51C49D6DDB5D}"/>
    <cellStyle name="Total 3 2 4 4 3" xfId="46381" xr:uid="{64E1341E-723C-4440-B905-5108C4C95502}"/>
    <cellStyle name="Total 3 2 4 4 4" xfId="46382" xr:uid="{10299037-1ED4-46B7-89A4-78674916D5D9}"/>
    <cellStyle name="Total 3 2 4 5" xfId="46383" xr:uid="{6B583D18-8AD5-4772-950E-25828D963A5C}"/>
    <cellStyle name="Total 3 2 4 5 2" xfId="46384" xr:uid="{BE2C3DAF-B939-4CFB-B0CA-3BE0D1E39259}"/>
    <cellStyle name="Total 3 2 4 5 2 2" xfId="46385" xr:uid="{04BF268B-7618-49F7-B836-96E9F5C95FAD}"/>
    <cellStyle name="Total 3 2 4 5 3" xfId="46386" xr:uid="{FD8A9C1D-7620-4D8C-84CB-423C654140EC}"/>
    <cellStyle name="Total 3 2 4 6" xfId="46387" xr:uid="{CF906DE8-051F-4AF6-B1D4-35EF92AEDDB7}"/>
    <cellStyle name="Total 3 2 4 6 2" xfId="46388" xr:uid="{E9DF0615-280F-4B50-9515-F82E5DCCE5E9}"/>
    <cellStyle name="Total 3 2 4 6 2 2" xfId="46389" xr:uid="{1183FE12-DCDE-4DF7-A777-4497A6A151CB}"/>
    <cellStyle name="Total 3 2 4 6 3" xfId="46390" xr:uid="{8961057F-50EB-4DD1-A21F-3EDE1976BD2B}"/>
    <cellStyle name="Total 3 2 4 7" xfId="46391" xr:uid="{FEA94646-DAB7-4C93-9A61-ACA7DB347686}"/>
    <cellStyle name="Total 3 2 4 7 2" xfId="46392" xr:uid="{10A8CD04-6418-454B-BDD0-6F0102C1C6A6}"/>
    <cellStyle name="Total 3 2 4 7 2 2" xfId="46393" xr:uid="{E4944602-70CC-4C8A-84D1-7808B6E2481F}"/>
    <cellStyle name="Total 3 2 4 7 3" xfId="46394" xr:uid="{4EAE44AE-0258-41DD-91A6-B272E44F00EF}"/>
    <cellStyle name="Total 3 2 4 8" xfId="46395" xr:uid="{BF429518-3F37-4E85-B25E-181D32B58542}"/>
    <cellStyle name="Total 3 2 4 8 2" xfId="46396" xr:uid="{410721FC-B631-4595-9ADD-47B130BA142A}"/>
    <cellStyle name="Total 3 2 4 8 2 2" xfId="46397" xr:uid="{A988491E-6C21-4A3B-8858-AA4DB486BE70}"/>
    <cellStyle name="Total 3 2 4 8 3" xfId="46398" xr:uid="{F3E4D9F8-EB88-4FEE-B117-76CEEE0D346B}"/>
    <cellStyle name="Total 3 2 4 9" xfId="46399" xr:uid="{EA040623-6B26-4735-925E-95FD59A44E4C}"/>
    <cellStyle name="Total 3 2 4 9 2" xfId="46400" xr:uid="{68428EC8-795A-4EDB-89DA-E43248F12104}"/>
    <cellStyle name="Total 3 2 4 9 2 2" xfId="46401" xr:uid="{142609EE-9CF1-4498-A709-6D10B7C4494C}"/>
    <cellStyle name="Total 3 2 4 9 3" xfId="46402" xr:uid="{650E2496-2305-46AE-8CD4-FA0E863C27EB}"/>
    <cellStyle name="Total 3 2 5" xfId="46403" xr:uid="{83D0C9EE-0C35-4044-8BAF-F1585CF45D62}"/>
    <cellStyle name="Total 3 2 5 10" xfId="46404" xr:uid="{2737ABD6-4B84-4F21-A5B9-82F07ADDDC52}"/>
    <cellStyle name="Total 3 2 5 10 2" xfId="46405" xr:uid="{E8B7E207-4E0E-46C5-BEE5-969430D46FD1}"/>
    <cellStyle name="Total 3 2 5 10 2 2" xfId="46406" xr:uid="{60BD92EC-2CBE-48CE-997C-0539AA9683FD}"/>
    <cellStyle name="Total 3 2 5 10 3" xfId="46407" xr:uid="{F215CDAD-0A2C-4736-AB70-60AE769BE8B0}"/>
    <cellStyle name="Total 3 2 5 11" xfId="46408" xr:uid="{A5CBBC37-454C-422E-B8F3-711430D4C0A9}"/>
    <cellStyle name="Total 3 2 5 11 2" xfId="46409" xr:uid="{9BDF2D1E-4B0B-42AF-BCB7-9B2E4A0F604B}"/>
    <cellStyle name="Total 3 2 5 11 2 2" xfId="46410" xr:uid="{DCD8AC83-DB12-4CBB-A540-E5CEB0772978}"/>
    <cellStyle name="Total 3 2 5 11 3" xfId="46411" xr:uid="{BC12045C-5FB8-4626-AAEC-27E648FF4853}"/>
    <cellStyle name="Total 3 2 5 12" xfId="46412" xr:uid="{99B79A54-6055-4E50-91EF-84C73EEF4565}"/>
    <cellStyle name="Total 3 2 5 12 2" xfId="46413" xr:uid="{07FD8AEA-243F-4214-B847-D6B459DA36D5}"/>
    <cellStyle name="Total 3 2 5 12 2 2" xfId="46414" xr:uid="{06CA648A-D4F3-424F-8754-CFB5391EFEC7}"/>
    <cellStyle name="Total 3 2 5 12 3" xfId="46415" xr:uid="{51EE2C48-9E3E-4559-81E7-E19A4846B7F3}"/>
    <cellStyle name="Total 3 2 5 13" xfId="46416" xr:uid="{D25BA54C-3348-4584-A001-F5D7EB30D1C0}"/>
    <cellStyle name="Total 3 2 5 13 2" xfId="46417" xr:uid="{25D19FEB-91D0-418E-897E-553514296523}"/>
    <cellStyle name="Total 3 2 5 13 2 2" xfId="46418" xr:uid="{C0EE0DDE-D54A-4D7C-A92D-1C83FCBB5625}"/>
    <cellStyle name="Total 3 2 5 13 3" xfId="46419" xr:uid="{1A4A9D6A-CD06-4A26-977F-4C8F5F3C75BD}"/>
    <cellStyle name="Total 3 2 5 14" xfId="46420" xr:uid="{CF2A25DE-5C32-463A-9743-098E93CBB74E}"/>
    <cellStyle name="Total 3 2 5 14 2" xfId="46421" xr:uid="{5DD7E2A8-93E9-4884-AA38-6E70641F5A1F}"/>
    <cellStyle name="Total 3 2 5 14 2 2" xfId="46422" xr:uid="{01754F2A-D5E9-4861-BFDC-23270C82D623}"/>
    <cellStyle name="Total 3 2 5 14 3" xfId="46423" xr:uid="{EA58B2E9-BD7B-41AA-AEC1-5A3F8BF2464D}"/>
    <cellStyle name="Total 3 2 5 15" xfId="46424" xr:uid="{D1466756-6C14-4141-A5C3-06FB7E1351C9}"/>
    <cellStyle name="Total 3 2 5 15 2" xfId="46425" xr:uid="{9FFE65A2-0F9D-4035-ABE6-4A5B24BCED0D}"/>
    <cellStyle name="Total 3 2 5 15 2 2" xfId="46426" xr:uid="{E6BB8AE1-A744-4EFC-B105-CDB7A0B25C66}"/>
    <cellStyle name="Total 3 2 5 15 3" xfId="46427" xr:uid="{10CEC778-B6F2-4123-884C-7DC536682075}"/>
    <cellStyle name="Total 3 2 5 16" xfId="46428" xr:uid="{57FE6751-BFAA-4C9B-BCB7-9C3E3B6701E3}"/>
    <cellStyle name="Total 3 2 5 16 2" xfId="46429" xr:uid="{475AB1E2-006C-478C-B06E-63B79FE840F4}"/>
    <cellStyle name="Total 3 2 5 16 2 2" xfId="46430" xr:uid="{1DC86085-023C-4412-966E-C44AEDDDC68C}"/>
    <cellStyle name="Total 3 2 5 16 3" xfId="46431" xr:uid="{94C27334-ABDC-4A33-B251-B4135172E7BA}"/>
    <cellStyle name="Total 3 2 5 17" xfId="46432" xr:uid="{31B2AD78-48BF-44CC-B1F7-DAF87C58D17C}"/>
    <cellStyle name="Total 3 2 5 17 2" xfId="46433" xr:uid="{38405765-A5CA-493A-BEDD-69B3C0C22A75}"/>
    <cellStyle name="Total 3 2 5 17 2 2" xfId="46434" xr:uid="{47B7B54B-22AC-4815-9B29-8208ACCD91FF}"/>
    <cellStyle name="Total 3 2 5 17 3" xfId="46435" xr:uid="{96F01613-A729-4982-92CE-04355EFE00EE}"/>
    <cellStyle name="Total 3 2 5 18" xfId="46436" xr:uid="{E8682B2B-09B4-481C-A4FC-7330C766F6B6}"/>
    <cellStyle name="Total 3 2 5 18 2" xfId="46437" xr:uid="{68BE3EC2-3DD0-4DCF-8715-4D995AABAFD5}"/>
    <cellStyle name="Total 3 2 5 18 2 2" xfId="46438" xr:uid="{AC93C533-B2B1-442D-AE81-3A2F6BC6F30D}"/>
    <cellStyle name="Total 3 2 5 18 3" xfId="46439" xr:uid="{F1CD7BBD-D798-4307-B6C2-B1E93BD9D504}"/>
    <cellStyle name="Total 3 2 5 19" xfId="46440" xr:uid="{55DECFF3-FF58-47F2-A1BA-BBFEB95DF450}"/>
    <cellStyle name="Total 3 2 5 19 2" xfId="46441" xr:uid="{822F0405-461E-421D-A1C3-D16F59296E46}"/>
    <cellStyle name="Total 3 2 5 19 2 2" xfId="46442" xr:uid="{59A4CE33-0920-46AB-8075-78E505C327D6}"/>
    <cellStyle name="Total 3 2 5 19 3" xfId="46443" xr:uid="{04E6AA60-2DEB-4CB2-AD30-330F50070E2A}"/>
    <cellStyle name="Total 3 2 5 2" xfId="46444" xr:uid="{6BBD53D6-F83B-465F-91D1-6E0ED17F53F0}"/>
    <cellStyle name="Total 3 2 5 2 2" xfId="46445" xr:uid="{CA78215E-29F9-4E33-95C1-4B2DCA2CB3B4}"/>
    <cellStyle name="Total 3 2 5 2 2 2" xfId="46446" xr:uid="{834AA1F0-FB24-49F5-A2C0-7E7DBA63A728}"/>
    <cellStyle name="Total 3 2 5 2 3" xfId="46447" xr:uid="{4BEFCE19-97EC-4728-973C-016E03B42E89}"/>
    <cellStyle name="Total 3 2 5 2 4" xfId="46448" xr:uid="{F4E6C780-44AD-4871-815D-EA1BC36F3F4C}"/>
    <cellStyle name="Total 3 2 5 20" xfId="46449" xr:uid="{5FC50B27-0EAA-4408-8C06-1FE457E29B76}"/>
    <cellStyle name="Total 3 2 5 20 2" xfId="46450" xr:uid="{4AA42296-ADB5-4659-878B-AC5B4FDD7EDB}"/>
    <cellStyle name="Total 3 2 5 20 2 2" xfId="46451" xr:uid="{4534B349-4925-4DBA-9606-AAD3BE3CCD78}"/>
    <cellStyle name="Total 3 2 5 20 3" xfId="46452" xr:uid="{38F5B42E-7F44-40B8-A520-0D246B56FD62}"/>
    <cellStyle name="Total 3 2 5 21" xfId="46453" xr:uid="{DCAC3AA8-CFC6-4A08-95CE-C202B2A89D8A}"/>
    <cellStyle name="Total 3 2 5 21 2" xfId="46454" xr:uid="{8498DF6F-4149-48BB-BD98-526A11D481A7}"/>
    <cellStyle name="Total 3 2 5 22" xfId="46455" xr:uid="{715D64EE-21A3-4781-9C76-7C30B3DA4B58}"/>
    <cellStyle name="Total 3 2 5 23" xfId="46456" xr:uid="{26F6B599-DAFB-4A74-9860-95BF1947D20C}"/>
    <cellStyle name="Total 3 2 5 3" xfId="46457" xr:uid="{2DF65CD2-D050-46C2-909D-D8C32B325B58}"/>
    <cellStyle name="Total 3 2 5 3 2" xfId="46458" xr:uid="{E11772AC-7879-4CF4-B0EE-9287C8E1E7D8}"/>
    <cellStyle name="Total 3 2 5 3 2 2" xfId="46459" xr:uid="{B4631027-88B2-427C-B6E2-F77315C16A65}"/>
    <cellStyle name="Total 3 2 5 3 3" xfId="46460" xr:uid="{79159BA8-8413-414F-BDAB-F0CFB01DE6AA}"/>
    <cellStyle name="Total 3 2 5 4" xfId="46461" xr:uid="{B61FB34B-6735-471D-8C78-48888647162B}"/>
    <cellStyle name="Total 3 2 5 4 2" xfId="46462" xr:uid="{A993C7BC-DC06-4E99-AD14-632C6C9B213D}"/>
    <cellStyle name="Total 3 2 5 4 2 2" xfId="46463" xr:uid="{E6F1FBF1-70BF-4796-A059-35DC2C3A5D09}"/>
    <cellStyle name="Total 3 2 5 4 3" xfId="46464" xr:uid="{313E4DA3-D8E9-43D6-977E-60CBF840D1A6}"/>
    <cellStyle name="Total 3 2 5 5" xfId="46465" xr:uid="{85EC41DF-98D9-4FDF-AFD0-C2B722652C82}"/>
    <cellStyle name="Total 3 2 5 5 2" xfId="46466" xr:uid="{77DA74BA-E1C5-4BFE-8E56-73BE44F2F09B}"/>
    <cellStyle name="Total 3 2 5 5 2 2" xfId="46467" xr:uid="{17072118-E5DF-4029-9E88-19BC380CF303}"/>
    <cellStyle name="Total 3 2 5 5 3" xfId="46468" xr:uid="{CB22F2B2-CF01-49D1-9C91-3DADFDC44070}"/>
    <cellStyle name="Total 3 2 5 6" xfId="46469" xr:uid="{CEFE77BD-BB9B-4204-8FEA-D0E34F50B3B2}"/>
    <cellStyle name="Total 3 2 5 6 2" xfId="46470" xr:uid="{731396AC-1C22-48FB-9E97-B9E0D276754F}"/>
    <cellStyle name="Total 3 2 5 6 2 2" xfId="46471" xr:uid="{B7A274ED-4145-4188-A502-C23679B864B5}"/>
    <cellStyle name="Total 3 2 5 6 3" xfId="46472" xr:uid="{99D806D7-07EF-4848-9DDC-E130CB31FD09}"/>
    <cellStyle name="Total 3 2 5 7" xfId="46473" xr:uid="{2F9F9629-CBD0-4E4D-B756-642891EA6EFC}"/>
    <cellStyle name="Total 3 2 5 7 2" xfId="46474" xr:uid="{66E59731-9E00-47AD-8B01-94D57A2ABA69}"/>
    <cellStyle name="Total 3 2 5 7 2 2" xfId="46475" xr:uid="{E76B3F84-6B97-44DE-8A64-94E7D1168C02}"/>
    <cellStyle name="Total 3 2 5 7 3" xfId="46476" xr:uid="{93A6E669-5FD7-4196-BA1D-308A7A9BDAB1}"/>
    <cellStyle name="Total 3 2 5 8" xfId="46477" xr:uid="{B080420D-DC33-473E-BF42-ECEB4AE0B41B}"/>
    <cellStyle name="Total 3 2 5 8 2" xfId="46478" xr:uid="{8A3CA73D-8CDC-4954-90BF-5E795112B4EC}"/>
    <cellStyle name="Total 3 2 5 8 2 2" xfId="46479" xr:uid="{E337F1BF-53A4-4761-B017-B5CDF83EE8F9}"/>
    <cellStyle name="Total 3 2 5 8 3" xfId="46480" xr:uid="{1A484C6D-764A-4796-A1A1-EAEFDD6A34E3}"/>
    <cellStyle name="Total 3 2 5 9" xfId="46481" xr:uid="{DD517771-7338-41C5-B6D0-EEED63482BC0}"/>
    <cellStyle name="Total 3 2 5 9 2" xfId="46482" xr:uid="{6F28D694-9290-4458-AB38-E463C7DCC8DA}"/>
    <cellStyle name="Total 3 2 5 9 2 2" xfId="46483" xr:uid="{B46D6002-0C46-4D26-AC0C-F713657EA348}"/>
    <cellStyle name="Total 3 2 5 9 3" xfId="46484" xr:uid="{37A254F3-791B-471D-8A02-FC017461CE20}"/>
    <cellStyle name="Total 3 2 6" xfId="46485" xr:uid="{AC958C29-BB69-4262-AAB1-405312616CCB}"/>
    <cellStyle name="Total 3 2 6 2" xfId="46486" xr:uid="{625EE397-B015-48F1-9471-6C9A813F1B80}"/>
    <cellStyle name="Total 3 2 6 2 2" xfId="46487" xr:uid="{70D25ADF-C0AF-4E37-8CF1-11A58171107E}"/>
    <cellStyle name="Total 3 2 6 3" xfId="46488" xr:uid="{DC3D81D2-F1DF-462B-8A3A-F7802BD98D64}"/>
    <cellStyle name="Total 3 2 6 4" xfId="46489" xr:uid="{162A648E-78F4-4A70-995B-B410BFA35635}"/>
    <cellStyle name="Total 3 2 7" xfId="46490" xr:uid="{CDB519D0-381F-4E66-BCB9-CE1965727D40}"/>
    <cellStyle name="Total 3 2 7 2" xfId="46491" xr:uid="{69AD94BB-9661-4C33-8A6F-4129FBB5C7CB}"/>
    <cellStyle name="Total 3 2 7 2 2" xfId="46492" xr:uid="{814587C9-F190-4E36-8B46-8AA92A4B2199}"/>
    <cellStyle name="Total 3 2 7 3" xfId="46493" xr:uid="{8AA1321E-187E-4E08-BA4F-D950907761B5}"/>
    <cellStyle name="Total 3 2 8" xfId="46494" xr:uid="{968E4297-5E89-4390-BD1A-FF0F72B83ACC}"/>
    <cellStyle name="Total 3 2 8 2" xfId="46495" xr:uid="{C90B0996-EDB0-4520-A895-F3C9B0618171}"/>
    <cellStyle name="Total 3 2 8 2 2" xfId="46496" xr:uid="{FE368255-18F3-4ADA-88BD-992F473A5B75}"/>
    <cellStyle name="Total 3 2 8 3" xfId="46497" xr:uid="{EFB2E489-9FF4-473F-871B-CAC27710A382}"/>
    <cellStyle name="Total 3 2 9" xfId="46498" xr:uid="{62782B09-3D1E-40B6-AB95-860CF0CE2F59}"/>
    <cellStyle name="Total 3 2 9 2" xfId="46499" xr:uid="{643F3553-157D-4646-9112-8DD9AF46A37F}"/>
    <cellStyle name="Total 3 2 9 2 2" xfId="46500" xr:uid="{CF319F20-CC6E-4C94-9B74-1E622E964A80}"/>
    <cellStyle name="Total 3 2 9 3" xfId="46501" xr:uid="{533D352D-6223-4FD2-B824-186E03C31021}"/>
    <cellStyle name="Total 3 20" xfId="46502" xr:uid="{EC12A111-3CBD-4695-A4E2-3EF357140628}"/>
    <cellStyle name="Total 3 20 2" xfId="46503" xr:uid="{6C05E411-0A2E-422B-B2C8-FB143F2FDE44}"/>
    <cellStyle name="Total 3 20 2 2" xfId="46504" xr:uid="{1D98313F-EC86-4528-A2BB-A02AE4FF75F7}"/>
    <cellStyle name="Total 3 20 3" xfId="46505" xr:uid="{818276E9-5CC0-4BDB-BA80-DA8AA10333DB}"/>
    <cellStyle name="Total 3 21" xfId="46506" xr:uid="{D71D060E-10CA-4FD7-8653-C3FF1D56DFDD}"/>
    <cellStyle name="Total 3 21 2" xfId="46507" xr:uid="{CDA9C231-924A-405E-A52E-6D0292DAA641}"/>
    <cellStyle name="Total 3 21 2 2" xfId="46508" xr:uid="{11425E09-32F7-469C-B4A5-D41320B1DF5B}"/>
    <cellStyle name="Total 3 21 3" xfId="46509" xr:uid="{CDAE4A5B-8F98-4125-B6EB-F9FB493D3C3D}"/>
    <cellStyle name="Total 3 22" xfId="46510" xr:uid="{C9035D08-58A7-4F06-BDC3-1207AE4C909F}"/>
    <cellStyle name="Total 3 22 2" xfId="46511" xr:uid="{A52203B0-5E86-4C94-8F10-D83B70CB495F}"/>
    <cellStyle name="Total 3 23" xfId="46512" xr:uid="{DA6504F1-EC2E-4BD1-8163-BB8941C0B1E7}"/>
    <cellStyle name="Total 3 24" xfId="46513" xr:uid="{593756B0-CEF7-4E0C-8AD5-62B3515683A3}"/>
    <cellStyle name="Total 3 25" xfId="46514" xr:uid="{DFEDE1B4-FA5E-4D66-B232-3EA25DC636CC}"/>
    <cellStyle name="Total 3 26" xfId="46515" xr:uid="{3FBC0EF6-8DB0-42D4-BD68-B8616A9CFB26}"/>
    <cellStyle name="Total 3 27" xfId="46516" xr:uid="{EF66BEC5-3736-4DB2-8F41-9852EBC2BF92}"/>
    <cellStyle name="Total 3 28" xfId="46517" xr:uid="{0A49156C-8921-46D0-B490-AE33FB92112D}"/>
    <cellStyle name="Total 3 29" xfId="46518" xr:uid="{7304CDAC-5862-4608-9A50-361DB1B6274D}"/>
    <cellStyle name="Total 3 3" xfId="46519" xr:uid="{76370030-F92A-4485-9AE4-D99BB61B4F3A}"/>
    <cellStyle name="Total 3 3 10" xfId="46520" xr:uid="{422989D1-98C0-403F-A460-3C4ECBE56B4A}"/>
    <cellStyle name="Total 3 3 10 2" xfId="46521" xr:uid="{95C3A968-9696-4622-A60B-A437E950DF42}"/>
    <cellStyle name="Total 3 3 10 2 2" xfId="46522" xr:uid="{559E97D5-008B-41A2-AC80-A1CA354FF32C}"/>
    <cellStyle name="Total 3 3 10 3" xfId="46523" xr:uid="{55665E3F-1B1F-4CAE-B98A-70144800DF5E}"/>
    <cellStyle name="Total 3 3 11" xfId="46524" xr:uid="{4D9FA8B9-8EF7-4A5A-A856-EDD98CEEE6B2}"/>
    <cellStyle name="Total 3 3 11 2" xfId="46525" xr:uid="{FA283C79-4084-4D43-AFFC-41FFDA378371}"/>
    <cellStyle name="Total 3 3 11 2 2" xfId="46526" xr:uid="{1480B0DC-89B8-4540-B1E9-FF61FE50E177}"/>
    <cellStyle name="Total 3 3 11 3" xfId="46527" xr:uid="{02BDE0A7-257E-4A33-AA7F-6736D5487548}"/>
    <cellStyle name="Total 3 3 12" xfId="46528" xr:uid="{6EA199B3-5ACC-4D7A-A018-BCACBB1FC1D0}"/>
    <cellStyle name="Total 3 3 12 2" xfId="46529" xr:uid="{0763CC81-3D10-48B3-9338-E1AC804783BA}"/>
    <cellStyle name="Total 3 3 12 2 2" xfId="46530" xr:uid="{8E12E209-119F-4C43-A4C3-40E068011791}"/>
    <cellStyle name="Total 3 3 12 3" xfId="46531" xr:uid="{C51136CB-7797-4C3D-B5FD-93ED372563E4}"/>
    <cellStyle name="Total 3 3 13" xfId="46532" xr:uid="{E2704FDC-C659-4338-941B-58B367F3A204}"/>
    <cellStyle name="Total 3 3 13 2" xfId="46533" xr:uid="{D7779035-75D1-4196-95C6-595ADBCFA818}"/>
    <cellStyle name="Total 3 3 13 2 2" xfId="46534" xr:uid="{A1F379C0-0698-4167-952A-3C906A872998}"/>
    <cellStyle name="Total 3 3 13 3" xfId="46535" xr:uid="{C3B674D7-3769-4BB7-B6C4-DD9ED63362CA}"/>
    <cellStyle name="Total 3 3 14" xfId="46536" xr:uid="{4A19B900-EA9E-4E80-90CC-DFD86837EB3E}"/>
    <cellStyle name="Total 3 3 14 2" xfId="46537" xr:uid="{EF692726-6B1F-40B4-88AA-9C0CA9CDE6B7}"/>
    <cellStyle name="Total 3 3 14 2 2" xfId="46538" xr:uid="{2B3BA222-D6D0-42ED-91EF-4A5335DDC9CD}"/>
    <cellStyle name="Total 3 3 14 3" xfId="46539" xr:uid="{B386CECB-A70E-4107-A0C7-D06A7506EA3A}"/>
    <cellStyle name="Total 3 3 15" xfId="46540" xr:uid="{456D85E4-937D-4AA5-856C-A88689DFC767}"/>
    <cellStyle name="Total 3 3 15 2" xfId="46541" xr:uid="{07E4AE88-77FE-4403-9721-E755EFC77315}"/>
    <cellStyle name="Total 3 3 15 2 2" xfId="46542" xr:uid="{DCBE20A9-8318-4430-AC9E-468F45646C8D}"/>
    <cellStyle name="Total 3 3 15 3" xfId="46543" xr:uid="{F26B3992-A4C9-48FF-9C09-F345A3D8CFF7}"/>
    <cellStyle name="Total 3 3 16" xfId="46544" xr:uid="{69AD54A9-8C66-416D-A88A-0EA659FE19A9}"/>
    <cellStyle name="Total 3 3 16 2" xfId="46545" xr:uid="{18D7E900-B136-4AE1-8F14-CF5BFAF7B798}"/>
    <cellStyle name="Total 3 3 16 2 2" xfId="46546" xr:uid="{7C4280FD-5199-47A6-858F-54D7D36E8D17}"/>
    <cellStyle name="Total 3 3 16 3" xfId="46547" xr:uid="{98AE24E4-6C50-4019-B5DE-8282B63C5B24}"/>
    <cellStyle name="Total 3 3 17" xfId="46548" xr:uid="{AE0F72B5-0467-4170-9CBD-39CAB62B170F}"/>
    <cellStyle name="Total 3 3 17 2" xfId="46549" xr:uid="{FEE9766B-05A1-4781-B453-2C4D743FB112}"/>
    <cellStyle name="Total 3 3 17 2 2" xfId="46550" xr:uid="{B53C7494-C5CF-4DA5-BCEF-2106B048451B}"/>
    <cellStyle name="Total 3 3 17 3" xfId="46551" xr:uid="{3E7647A9-BA36-4BD0-813B-D68F8FDDA73E}"/>
    <cellStyle name="Total 3 3 18" xfId="46552" xr:uid="{1739C030-62F3-4DB5-AC12-3501832A2AAD}"/>
    <cellStyle name="Total 3 3 18 2" xfId="46553" xr:uid="{15D2E88D-1B01-4FF6-B23A-FA9D9C1A25C7}"/>
    <cellStyle name="Total 3 3 19" xfId="46554" xr:uid="{60ECF3B6-01C4-4EE6-A452-DE24DC3CA83D}"/>
    <cellStyle name="Total 3 3 2" xfId="46555" xr:uid="{8A91EAC1-47B2-4C9D-B3B1-CB63B9409558}"/>
    <cellStyle name="Total 3 3 2 10" xfId="46556" xr:uid="{69CB06B4-277F-4A76-92AD-DD83A0D7E31D}"/>
    <cellStyle name="Total 3 3 2 10 2" xfId="46557" xr:uid="{BF38C2ED-E55B-4EEF-B914-540A4B3B15C7}"/>
    <cellStyle name="Total 3 3 2 10 2 2" xfId="46558" xr:uid="{822C29EC-9E1B-4802-B3C0-F147A41A2936}"/>
    <cellStyle name="Total 3 3 2 10 3" xfId="46559" xr:uid="{BB6D794B-CCC4-4B79-B566-7F042814F398}"/>
    <cellStyle name="Total 3 3 2 11" xfId="46560" xr:uid="{C976631B-1970-4741-AFDA-6EE626591414}"/>
    <cellStyle name="Total 3 3 2 11 2" xfId="46561" xr:uid="{2261E5BF-40A7-4FC0-8A59-28ADB27C6204}"/>
    <cellStyle name="Total 3 3 2 11 2 2" xfId="46562" xr:uid="{85C647D2-A022-47EC-8143-141280D81595}"/>
    <cellStyle name="Total 3 3 2 11 3" xfId="46563" xr:uid="{73BC254C-4FD3-49CD-8449-7E2B78D17B3A}"/>
    <cellStyle name="Total 3 3 2 12" xfId="46564" xr:uid="{17750487-87A1-4058-9C7B-5190DF09D2FE}"/>
    <cellStyle name="Total 3 3 2 12 2" xfId="46565" xr:uid="{C1278C49-3BD9-459E-A4EB-0B69FF3287AC}"/>
    <cellStyle name="Total 3 3 2 12 2 2" xfId="46566" xr:uid="{B416DCB3-FD83-4B03-B8B0-73E23DDA4A86}"/>
    <cellStyle name="Total 3 3 2 12 3" xfId="46567" xr:uid="{79E7B69E-32BA-44C9-BEE5-701ACF7DB088}"/>
    <cellStyle name="Total 3 3 2 13" xfId="46568" xr:uid="{AED7C02B-0F30-421F-8863-32F845DE9B17}"/>
    <cellStyle name="Total 3 3 2 13 2" xfId="46569" xr:uid="{D9F6B64D-AC48-49BB-AC59-50625C632D47}"/>
    <cellStyle name="Total 3 3 2 13 2 2" xfId="46570" xr:uid="{C2A979D3-A39F-451B-9F40-40A1BB280972}"/>
    <cellStyle name="Total 3 3 2 13 3" xfId="46571" xr:uid="{5C57BF58-E4CF-4678-8CEF-71F80C1AF7F9}"/>
    <cellStyle name="Total 3 3 2 14" xfId="46572" xr:uid="{143F5672-C457-494F-B617-69E30B801839}"/>
    <cellStyle name="Total 3 3 2 14 2" xfId="46573" xr:uid="{4E4AF1CD-AC0A-4C87-8ADB-B2DE0805EE78}"/>
    <cellStyle name="Total 3 3 2 14 2 2" xfId="46574" xr:uid="{BFDE7CA2-172B-4A54-BDD5-36D0376F07FE}"/>
    <cellStyle name="Total 3 3 2 14 3" xfId="46575" xr:uid="{082DDF9D-7DCF-4B79-8498-B10FAF861ED9}"/>
    <cellStyle name="Total 3 3 2 15" xfId="46576" xr:uid="{5ED979EF-6AC1-47BD-9549-99561E3B6517}"/>
    <cellStyle name="Total 3 3 2 15 2" xfId="46577" xr:uid="{56396242-AC60-4EA4-9BF6-8B53F80E8694}"/>
    <cellStyle name="Total 3 3 2 15 2 2" xfId="46578" xr:uid="{F713D0C6-8911-4DCF-8583-11AF0FC814C2}"/>
    <cellStyle name="Total 3 3 2 15 3" xfId="46579" xr:uid="{CD34752D-454F-4EB9-9778-7FFE2A4F3C02}"/>
    <cellStyle name="Total 3 3 2 16" xfId="46580" xr:uid="{FFA50942-B630-481B-806E-EEE7A73DD300}"/>
    <cellStyle name="Total 3 3 2 16 2" xfId="46581" xr:uid="{47965B32-2774-47AD-939D-8A75936F9087}"/>
    <cellStyle name="Total 3 3 2 16 2 2" xfId="46582" xr:uid="{B821FB4A-D748-456D-A741-4004CBDF2CB6}"/>
    <cellStyle name="Total 3 3 2 16 3" xfId="46583" xr:uid="{200B3E32-3BB7-4293-80ED-76FB8C5E1C48}"/>
    <cellStyle name="Total 3 3 2 17" xfId="46584" xr:uid="{222A19A3-4D86-4E02-A867-5C66E1B5BDD4}"/>
    <cellStyle name="Total 3 3 2 17 2" xfId="46585" xr:uid="{184565C1-F71A-4DDB-AE0A-907754386C5A}"/>
    <cellStyle name="Total 3 3 2 17 2 2" xfId="46586" xr:uid="{8B2C1BE6-BBF7-45DA-8CC0-E81E9EA1A209}"/>
    <cellStyle name="Total 3 3 2 17 3" xfId="46587" xr:uid="{C923C20F-CC45-4747-A384-792AAC33E193}"/>
    <cellStyle name="Total 3 3 2 18" xfId="46588" xr:uid="{54D86B6C-57F2-4EE8-ACEB-D417F9CBD14E}"/>
    <cellStyle name="Total 3 3 2 18 2" xfId="46589" xr:uid="{3996E75C-53C9-4502-82A3-7913E64C0666}"/>
    <cellStyle name="Total 3 3 2 18 2 2" xfId="46590" xr:uid="{BA16288A-87D6-4753-8919-A6831EC4B088}"/>
    <cellStyle name="Total 3 3 2 18 3" xfId="46591" xr:uid="{4F6CA336-04C2-4187-9955-739A7539B1F5}"/>
    <cellStyle name="Total 3 3 2 19" xfId="46592" xr:uid="{004FDC95-70F3-4106-9CF9-B54F5DAE9720}"/>
    <cellStyle name="Total 3 3 2 19 2" xfId="46593" xr:uid="{C1F1DF51-E3C3-4F14-B75A-71FDF3F7174F}"/>
    <cellStyle name="Total 3 3 2 19 2 2" xfId="46594" xr:uid="{1B1841F5-0E61-40EF-90AA-983607A4820B}"/>
    <cellStyle name="Total 3 3 2 19 3" xfId="46595" xr:uid="{B2F2CD5B-8C93-4C4A-981B-E1F73BC56F14}"/>
    <cellStyle name="Total 3 3 2 2" xfId="46596" xr:uid="{9AA93114-AD7B-4804-B0B6-16CAE630D6DE}"/>
    <cellStyle name="Total 3 3 2 2 2" xfId="46597" xr:uid="{73F504BA-0444-4016-82F6-6A9E1002E70E}"/>
    <cellStyle name="Total 3 3 2 2 2 2" xfId="46598" xr:uid="{6DB552D3-1E1C-4E88-9D82-C35895B07635}"/>
    <cellStyle name="Total 3 3 2 2 2 2 2" xfId="46599" xr:uid="{A1F7CC84-25CD-48EF-AF97-917ACF82C56D}"/>
    <cellStyle name="Total 3 3 2 2 2 3" xfId="46600" xr:uid="{F932F290-D631-44CF-AC1E-0BEDC9935046}"/>
    <cellStyle name="Total 3 3 2 2 2 4" xfId="46601" xr:uid="{E1240981-A70B-4D79-9052-F3D6547FB107}"/>
    <cellStyle name="Total 3 3 2 2 3" xfId="46602" xr:uid="{3C1D28BE-4CBD-4002-9A75-2C8D3C4634AC}"/>
    <cellStyle name="Total 3 3 2 2 3 2" xfId="46603" xr:uid="{77FBF0DA-D914-43CF-B676-5F3A4D661644}"/>
    <cellStyle name="Total 3 3 2 2 4" xfId="46604" xr:uid="{D26313FD-F474-47BA-BC85-3DFAC1A22EEC}"/>
    <cellStyle name="Total 3 3 2 2 5" xfId="46605" xr:uid="{EF5333A3-D88C-492B-BF6F-8678F519D64D}"/>
    <cellStyle name="Total 3 3 2 20" xfId="46606" xr:uid="{975D6330-DC71-4B66-BEE4-86B51B459752}"/>
    <cellStyle name="Total 3 3 2 20 2" xfId="46607" xr:uid="{7412A14B-DD5B-460F-9FB9-96E5DB2858CF}"/>
    <cellStyle name="Total 3 3 2 20 2 2" xfId="46608" xr:uid="{575FEDBF-80AD-488E-9E39-4E65A6D93F3E}"/>
    <cellStyle name="Total 3 3 2 20 3" xfId="46609" xr:uid="{791CD0AF-FF76-4600-9CE8-093A77E46BB0}"/>
    <cellStyle name="Total 3 3 2 21" xfId="46610" xr:uid="{2AB01992-5551-4A29-942B-3640CEE5B941}"/>
    <cellStyle name="Total 3 3 2 21 2" xfId="46611" xr:uid="{E29940A0-AC13-4E88-B7EB-9DB73422F973}"/>
    <cellStyle name="Total 3 3 2 22" xfId="46612" xr:uid="{E4D48832-993E-4977-8CC4-E654FB6A6808}"/>
    <cellStyle name="Total 3 3 2 23" xfId="46613" xr:uid="{E877D88D-1636-4C0F-B236-2148B83F75B8}"/>
    <cellStyle name="Total 3 3 2 3" xfId="46614" xr:uid="{243774BE-E79C-457B-94D1-2701A0B1DC5D}"/>
    <cellStyle name="Total 3 3 2 3 2" xfId="46615" xr:uid="{17E80914-522A-40D0-B6E8-B8ECEA4E1E93}"/>
    <cellStyle name="Total 3 3 2 3 2 2" xfId="46616" xr:uid="{CE702CB6-B98D-4F01-8CDC-B176686AA905}"/>
    <cellStyle name="Total 3 3 2 3 2 3" xfId="46617" xr:uid="{B5642E31-A278-4441-A98F-DD15C3FAA171}"/>
    <cellStyle name="Total 3 3 2 3 3" xfId="46618" xr:uid="{10D66C21-9516-4321-BC5C-CE63C76D03E4}"/>
    <cellStyle name="Total 3 3 2 3 3 2" xfId="46619" xr:uid="{B9FA9C8C-587A-41C5-8D73-EFF678D07D7E}"/>
    <cellStyle name="Total 3 3 2 3 4" xfId="46620" xr:uid="{D7BB1868-E34C-4831-9193-A23720B74A90}"/>
    <cellStyle name="Total 3 3 2 4" xfId="46621" xr:uid="{959C3BE3-0719-4603-AEE5-8B5C646D07DC}"/>
    <cellStyle name="Total 3 3 2 4 2" xfId="46622" xr:uid="{D572B343-6E31-4771-80E0-0B6E2D0B2F26}"/>
    <cellStyle name="Total 3 3 2 4 2 2" xfId="46623" xr:uid="{218DACA4-B6CE-4F1B-8F32-5C5368BE2D7B}"/>
    <cellStyle name="Total 3 3 2 4 3" xfId="46624" xr:uid="{3D84B819-1EE1-47D6-A1AF-C4B70CCB3E5C}"/>
    <cellStyle name="Total 3 3 2 4 4" xfId="46625" xr:uid="{F78CEAAC-0D72-468A-8426-FAB70817B74A}"/>
    <cellStyle name="Total 3 3 2 5" xfId="46626" xr:uid="{FFE5FE13-D7F9-4135-9ADA-44129B454647}"/>
    <cellStyle name="Total 3 3 2 5 2" xfId="46627" xr:uid="{C9D172AA-B2E9-480C-9AEA-6CF5B1BB5DEB}"/>
    <cellStyle name="Total 3 3 2 5 2 2" xfId="46628" xr:uid="{94682EEC-4CF7-4563-B69D-26170F514BD3}"/>
    <cellStyle name="Total 3 3 2 5 3" xfId="46629" xr:uid="{1C345E82-FB7D-4534-AB19-52F2F3458252}"/>
    <cellStyle name="Total 3 3 2 5 4" xfId="46630" xr:uid="{CCA17FF5-5827-421B-9E7D-6E07D481381C}"/>
    <cellStyle name="Total 3 3 2 6" xfId="46631" xr:uid="{43E5B7F2-803D-4ED6-B98D-F705955BFAA7}"/>
    <cellStyle name="Total 3 3 2 6 2" xfId="46632" xr:uid="{B1FFB300-093C-4AA2-91DF-7AC3976D8BFE}"/>
    <cellStyle name="Total 3 3 2 6 2 2" xfId="46633" xr:uid="{32BD77D3-EAB1-4876-A770-0FD5DC44B92E}"/>
    <cellStyle name="Total 3 3 2 6 3" xfId="46634" xr:uid="{F4D870ED-20B8-4CB9-BC48-354B5B41FBB4}"/>
    <cellStyle name="Total 3 3 2 7" xfId="46635" xr:uid="{477C5FDF-5F06-4E8D-B142-718C3E7AB9B8}"/>
    <cellStyle name="Total 3 3 2 7 2" xfId="46636" xr:uid="{1B3A1F83-3B69-4813-A480-3F26A1ACFFEF}"/>
    <cellStyle name="Total 3 3 2 7 2 2" xfId="46637" xr:uid="{3ADDD282-798F-4FCE-9BD9-DB40C0316B53}"/>
    <cellStyle name="Total 3 3 2 7 3" xfId="46638" xr:uid="{879F932A-E4E9-4845-8876-F6A9F0CF90E8}"/>
    <cellStyle name="Total 3 3 2 8" xfId="46639" xr:uid="{7E6FD2B0-B8E9-4A3F-9052-FF01D5CF0403}"/>
    <cellStyle name="Total 3 3 2 8 2" xfId="46640" xr:uid="{84FFCD2C-D507-4526-90FC-C8CBFE5B00F7}"/>
    <cellStyle name="Total 3 3 2 8 2 2" xfId="46641" xr:uid="{C75F7154-D5AC-484B-8B29-2A10D4244EBB}"/>
    <cellStyle name="Total 3 3 2 8 3" xfId="46642" xr:uid="{8AE766D8-902C-4788-A6A6-B6A9621F4416}"/>
    <cellStyle name="Total 3 3 2 9" xfId="46643" xr:uid="{05726101-9025-4392-A4F7-0F0AE0650F6D}"/>
    <cellStyle name="Total 3 3 2 9 2" xfId="46644" xr:uid="{89F8B65F-EDEA-4A68-AF4A-FB67FB255311}"/>
    <cellStyle name="Total 3 3 2 9 2 2" xfId="46645" xr:uid="{12330DE0-F637-4876-A8A5-BF3E669F6621}"/>
    <cellStyle name="Total 3 3 2 9 3" xfId="46646" xr:uid="{6FB8B4BF-15BA-401F-83F6-8CB3F240BA7E}"/>
    <cellStyle name="Total 3 3 20" xfId="46647" xr:uid="{D57AD7E8-FC5B-4697-B853-D906841EE0EA}"/>
    <cellStyle name="Total 3 3 3" xfId="46648" xr:uid="{35CA52E8-23E5-4465-84A9-A577486076F4}"/>
    <cellStyle name="Total 3 3 3 2" xfId="46649" xr:uid="{2CA1A19C-B540-47AE-8809-EF6375A1FD4C}"/>
    <cellStyle name="Total 3 3 3 2 2" xfId="46650" xr:uid="{B47CBD65-2A61-474C-A506-CEE7AF10C42C}"/>
    <cellStyle name="Total 3 3 3 2 2 2" xfId="46651" xr:uid="{78B69180-E950-49B3-B122-C82C70C2D6D6}"/>
    <cellStyle name="Total 3 3 3 2 3" xfId="46652" xr:uid="{DE6301BE-04EF-4AD3-A291-748AB97B6C56}"/>
    <cellStyle name="Total 3 3 3 2 4" xfId="46653" xr:uid="{9048B382-B3FF-49C9-9FD9-94B30C592B39}"/>
    <cellStyle name="Total 3 3 3 3" xfId="46654" xr:uid="{63405FC8-46E0-4D7D-833A-57984EDB24C7}"/>
    <cellStyle name="Total 3 3 3 3 2" xfId="46655" xr:uid="{F3331256-90B8-43E7-B202-C6296DB736D8}"/>
    <cellStyle name="Total 3 3 3 4" xfId="46656" xr:uid="{07B0D2E5-DF70-45DF-B7C1-FF30262205C8}"/>
    <cellStyle name="Total 3 3 3 5" xfId="46657" xr:uid="{CE03530D-8AE2-484A-AC25-4D9209CD5C19}"/>
    <cellStyle name="Total 3 3 4" xfId="46658" xr:uid="{89CBEC68-678A-47AC-80F0-70E3C123A3D1}"/>
    <cellStyle name="Total 3 3 4 2" xfId="46659" xr:uid="{59769535-B6F9-4F55-BD40-D769D24C5A09}"/>
    <cellStyle name="Total 3 3 4 2 2" xfId="46660" xr:uid="{CADC28AB-551A-42D8-B66B-F49A996AB4D7}"/>
    <cellStyle name="Total 3 3 4 2 3" xfId="46661" xr:uid="{74F79AD5-E92F-41EE-9DD6-0B11041668FB}"/>
    <cellStyle name="Total 3 3 4 3" xfId="46662" xr:uid="{7B91E193-B699-440A-90B0-F24E3C4F8FCA}"/>
    <cellStyle name="Total 3 3 4 3 2" xfId="46663" xr:uid="{771140A6-FAD7-4724-9870-4AA6B655B139}"/>
    <cellStyle name="Total 3 3 4 4" xfId="46664" xr:uid="{C2E23DE6-09FB-4300-AFA2-CB5321D5EFD8}"/>
    <cellStyle name="Total 3 3 5" xfId="46665" xr:uid="{4ADECD11-05BC-4949-A8DC-088A9380F955}"/>
    <cellStyle name="Total 3 3 5 2" xfId="46666" xr:uid="{B1DB2ED5-10F9-4A1F-8793-BF1812CAAD06}"/>
    <cellStyle name="Total 3 3 5 2 2" xfId="46667" xr:uid="{96E83DCE-5431-44D8-B108-AEFCDF8684D7}"/>
    <cellStyle name="Total 3 3 5 2 3" xfId="46668" xr:uid="{8FED9237-DF02-4D0D-BA33-34B8D0696C7B}"/>
    <cellStyle name="Total 3 3 5 3" xfId="46669" xr:uid="{A974EE9A-D827-499F-A58D-0C37A0571D71}"/>
    <cellStyle name="Total 3 3 5 4" xfId="46670" xr:uid="{F9E57BE0-F4FF-4648-9DF3-0061F71AFEB0}"/>
    <cellStyle name="Total 3 3 6" xfId="46671" xr:uid="{5B2DFB0A-C868-4816-B0B9-843CC4D3C366}"/>
    <cellStyle name="Total 3 3 6 2" xfId="46672" xr:uid="{CFCF4D8F-B945-4F4C-B975-28316A96C360}"/>
    <cellStyle name="Total 3 3 6 2 2" xfId="46673" xr:uid="{5459EBBC-83E2-497D-A1DB-B6221C499860}"/>
    <cellStyle name="Total 3 3 6 3" xfId="46674" xr:uid="{F1B1BE69-2E45-483C-A92E-EA2BCCB3075E}"/>
    <cellStyle name="Total 3 3 6 4" xfId="46675" xr:uid="{54F90F7D-D87F-4502-A014-92CFF19C926E}"/>
    <cellStyle name="Total 3 3 7" xfId="46676" xr:uid="{F338D7DC-ED49-4176-A2D6-06983851DBE2}"/>
    <cellStyle name="Total 3 3 7 2" xfId="46677" xr:uid="{CFD6E91F-D78A-492D-A1C6-357A55E318DE}"/>
    <cellStyle name="Total 3 3 7 2 2" xfId="46678" xr:uid="{66CC61F3-2AA8-4CC2-BE6E-4240B3E7B466}"/>
    <cellStyle name="Total 3 3 7 3" xfId="46679" xr:uid="{D024CF6B-0774-40DC-A5AE-FE0C34EBF157}"/>
    <cellStyle name="Total 3 3 8" xfId="46680" xr:uid="{829F319B-BBE3-41CE-8DD0-A2E841383B4C}"/>
    <cellStyle name="Total 3 3 8 2" xfId="46681" xr:uid="{4B8A7C64-528D-443A-B96C-560E27278EEB}"/>
    <cellStyle name="Total 3 3 8 2 2" xfId="46682" xr:uid="{14427916-B567-4572-AA8A-319C1EE62539}"/>
    <cellStyle name="Total 3 3 8 3" xfId="46683" xr:uid="{DEDB2BD0-E118-4CBF-B2C2-2F2C002D0F36}"/>
    <cellStyle name="Total 3 3 9" xfId="46684" xr:uid="{84A3FE01-5E79-478E-8452-BCC92F0BACE0}"/>
    <cellStyle name="Total 3 3 9 2" xfId="46685" xr:uid="{2C83B020-DE43-4304-A245-D0B7F3A47BF9}"/>
    <cellStyle name="Total 3 3 9 2 2" xfId="46686" xr:uid="{0D17B15A-5C18-427B-BFD7-F4C951522FFF}"/>
    <cellStyle name="Total 3 3 9 3" xfId="46687" xr:uid="{4077DA32-7332-4A17-B064-7ADAA5907B87}"/>
    <cellStyle name="Total 3 4" xfId="46688" xr:uid="{850FA905-AA6F-4983-9039-D6E1098B9CC5}"/>
    <cellStyle name="Total 3 4 10" xfId="46689" xr:uid="{E8041611-68A3-46C2-9D02-DE371ED8ECA1}"/>
    <cellStyle name="Total 3 4 10 2" xfId="46690" xr:uid="{4A55C226-A25D-47C0-9F35-7C4BA29CCCE4}"/>
    <cellStyle name="Total 3 4 10 2 2" xfId="46691" xr:uid="{0B92B185-F0DD-4EAA-933C-F0406EE5F37D}"/>
    <cellStyle name="Total 3 4 10 3" xfId="46692" xr:uid="{DF6CE7CD-7F86-4336-9F30-B5FD9FCDC5C8}"/>
    <cellStyle name="Total 3 4 11" xfId="46693" xr:uid="{ACDA3BC3-77AE-49C0-BF79-22603BB5B788}"/>
    <cellStyle name="Total 3 4 11 2" xfId="46694" xr:uid="{D1DC26DB-2BC1-431F-8BEB-86A254228D00}"/>
    <cellStyle name="Total 3 4 11 2 2" xfId="46695" xr:uid="{2892A2C4-8C0B-438A-BD69-B7C41D54D70A}"/>
    <cellStyle name="Total 3 4 11 3" xfId="46696" xr:uid="{AE30C1A0-BAF8-45D8-B8A3-F67DF1B7B772}"/>
    <cellStyle name="Total 3 4 12" xfId="46697" xr:uid="{761871CE-48BC-47A7-952B-E4EB0B8FB807}"/>
    <cellStyle name="Total 3 4 12 2" xfId="46698" xr:uid="{E6086184-4D18-449D-8579-9672E4BD9493}"/>
    <cellStyle name="Total 3 4 12 2 2" xfId="46699" xr:uid="{071FEECD-3CC1-4B4C-A8C0-3BCBC79861EF}"/>
    <cellStyle name="Total 3 4 12 3" xfId="46700" xr:uid="{7256E6EA-1066-4685-BAA7-DFDBC9E76DEC}"/>
    <cellStyle name="Total 3 4 13" xfId="46701" xr:uid="{F6AD1174-D8CB-4DA9-855A-4266F7233C63}"/>
    <cellStyle name="Total 3 4 13 2" xfId="46702" xr:uid="{B673F176-6AED-4D23-A98C-2B136A27F325}"/>
    <cellStyle name="Total 3 4 13 2 2" xfId="46703" xr:uid="{D306EDE2-B775-416C-85EC-9BBEF1DB44DE}"/>
    <cellStyle name="Total 3 4 13 3" xfId="46704" xr:uid="{CEB9FE75-3724-483A-89E5-F7235137C5BB}"/>
    <cellStyle name="Total 3 4 14" xfId="46705" xr:uid="{7F058D9F-CC6E-4BD0-8DB7-41DC64AC7A95}"/>
    <cellStyle name="Total 3 4 14 2" xfId="46706" xr:uid="{BAD48FF8-B8B3-46A6-A06A-ECD5D16CA417}"/>
    <cellStyle name="Total 3 4 14 2 2" xfId="46707" xr:uid="{1440B3BA-16A9-4B79-AD41-CA6A29AE361D}"/>
    <cellStyle name="Total 3 4 14 3" xfId="46708" xr:uid="{37FBCBB2-BC67-4457-9E8F-616F1A2790F3}"/>
    <cellStyle name="Total 3 4 15" xfId="46709" xr:uid="{65E729AE-CA2B-4D56-BF03-9D3848DB7B45}"/>
    <cellStyle name="Total 3 4 15 2" xfId="46710" xr:uid="{0F9FBCCD-1EEE-4AB0-887E-95A8145EBAB8}"/>
    <cellStyle name="Total 3 4 15 2 2" xfId="46711" xr:uid="{13DEB925-14F9-48BD-BD82-61F892119F36}"/>
    <cellStyle name="Total 3 4 15 3" xfId="46712" xr:uid="{F6EE9FF6-05A7-4208-BCFA-28B5BD7633A4}"/>
    <cellStyle name="Total 3 4 16" xfId="46713" xr:uid="{7934AA80-211A-4942-AACA-79A9FDD7468C}"/>
    <cellStyle name="Total 3 4 16 2" xfId="46714" xr:uid="{93E43AE0-A2AE-427E-96D9-65DE1731F04B}"/>
    <cellStyle name="Total 3 4 16 2 2" xfId="46715" xr:uid="{F3C290E3-7B35-4EC3-BDF7-4C0490B95E33}"/>
    <cellStyle name="Total 3 4 16 3" xfId="46716" xr:uid="{20C83D46-2160-47C3-8BB1-25EB476E2C3A}"/>
    <cellStyle name="Total 3 4 17" xfId="46717" xr:uid="{4F50C076-42DB-4B8B-A7B5-29A302E4763D}"/>
    <cellStyle name="Total 3 4 17 2" xfId="46718" xr:uid="{F7B40950-F780-4B8E-859E-58C92D8BE007}"/>
    <cellStyle name="Total 3 4 17 2 2" xfId="46719" xr:uid="{678C6DA0-9F3A-41B4-98D3-B6CFFDED2470}"/>
    <cellStyle name="Total 3 4 17 3" xfId="46720" xr:uid="{CA3DFB01-50FD-4831-BAF8-7D73E9E534C2}"/>
    <cellStyle name="Total 3 4 18" xfId="46721" xr:uid="{AD0C0F4A-3B0C-4458-AAFD-018D604E2BEA}"/>
    <cellStyle name="Total 3 4 18 2" xfId="46722" xr:uid="{104EED79-59A3-4C9B-9193-58A7AAEE4FAD}"/>
    <cellStyle name="Total 3 4 19" xfId="46723" xr:uid="{6EEAC4F6-ED02-4031-A24E-45D654C3347D}"/>
    <cellStyle name="Total 3 4 2" xfId="46724" xr:uid="{86E4E173-975E-4EFD-8311-F34A38E076D9}"/>
    <cellStyle name="Total 3 4 2 10" xfId="46725" xr:uid="{5CD5F26E-F82A-43CD-901F-5D132C2F1418}"/>
    <cellStyle name="Total 3 4 2 10 2" xfId="46726" xr:uid="{66A19F84-2814-4DF4-A8FF-835B4ACBAEC3}"/>
    <cellStyle name="Total 3 4 2 10 2 2" xfId="46727" xr:uid="{EDDF307F-D806-4ED6-9D44-F4068A7C365E}"/>
    <cellStyle name="Total 3 4 2 10 3" xfId="46728" xr:uid="{2B3D0105-E656-468B-9AAC-623742DFCD4C}"/>
    <cellStyle name="Total 3 4 2 11" xfId="46729" xr:uid="{982BD811-C922-4625-947D-1A7103FC792E}"/>
    <cellStyle name="Total 3 4 2 11 2" xfId="46730" xr:uid="{A0273EC7-E94B-4912-B236-9A4716D7A36B}"/>
    <cellStyle name="Total 3 4 2 11 2 2" xfId="46731" xr:uid="{2BEC281B-D080-41B0-A777-98BBB38B84A4}"/>
    <cellStyle name="Total 3 4 2 11 3" xfId="46732" xr:uid="{7B5B4E16-550B-444D-A6BC-50982C59891D}"/>
    <cellStyle name="Total 3 4 2 12" xfId="46733" xr:uid="{105B2CB7-41F4-4530-917C-006D4A123412}"/>
    <cellStyle name="Total 3 4 2 12 2" xfId="46734" xr:uid="{C013F4A6-9FD1-4483-8AA5-1ABEDB4D59B7}"/>
    <cellStyle name="Total 3 4 2 12 2 2" xfId="46735" xr:uid="{1069FAB6-E07B-47F1-A20F-8385FFFA8771}"/>
    <cellStyle name="Total 3 4 2 12 3" xfId="46736" xr:uid="{1A67222C-06E6-45F8-9FAE-506939C6666F}"/>
    <cellStyle name="Total 3 4 2 13" xfId="46737" xr:uid="{0E4D087F-30D8-4919-9727-892B67A557CA}"/>
    <cellStyle name="Total 3 4 2 13 2" xfId="46738" xr:uid="{21CFB135-331A-460B-AE59-B6F324711926}"/>
    <cellStyle name="Total 3 4 2 13 2 2" xfId="46739" xr:uid="{A289F733-14BD-4CD4-94AE-8191BAB5CCCB}"/>
    <cellStyle name="Total 3 4 2 13 3" xfId="46740" xr:uid="{17E09BA5-0938-48B8-953A-536AFA7E1FEA}"/>
    <cellStyle name="Total 3 4 2 14" xfId="46741" xr:uid="{8821AEDC-433E-4BC1-A42E-F4E78E3D05A6}"/>
    <cellStyle name="Total 3 4 2 14 2" xfId="46742" xr:uid="{4E5F08BF-B4CA-45FB-82E6-FB187A6F2B6D}"/>
    <cellStyle name="Total 3 4 2 14 2 2" xfId="46743" xr:uid="{3F3A54E1-BEDF-46D2-81A3-7FDD05850C03}"/>
    <cellStyle name="Total 3 4 2 14 3" xfId="46744" xr:uid="{570EA0DE-6846-4B61-86F9-9752A6970858}"/>
    <cellStyle name="Total 3 4 2 15" xfId="46745" xr:uid="{44F92FCE-4FD8-4394-9374-85D34BDF09DA}"/>
    <cellStyle name="Total 3 4 2 15 2" xfId="46746" xr:uid="{8DBB729A-CB40-4BF0-953F-19F7125A21FB}"/>
    <cellStyle name="Total 3 4 2 15 2 2" xfId="46747" xr:uid="{A1392CAD-1A94-4940-9E16-33E5E1B85462}"/>
    <cellStyle name="Total 3 4 2 15 3" xfId="46748" xr:uid="{15308AAF-D356-4464-A320-63E83D26DFE0}"/>
    <cellStyle name="Total 3 4 2 16" xfId="46749" xr:uid="{2F70AD4A-A010-4FFE-BEEC-3E8342E1483B}"/>
    <cellStyle name="Total 3 4 2 16 2" xfId="46750" xr:uid="{4D8D634B-F7E7-4138-AA3A-A127B4D83C57}"/>
    <cellStyle name="Total 3 4 2 16 2 2" xfId="46751" xr:uid="{1C50F00B-D50D-41D4-97B5-4684B5A158F5}"/>
    <cellStyle name="Total 3 4 2 16 3" xfId="46752" xr:uid="{D609C96B-0797-483B-8FB3-68220B141D69}"/>
    <cellStyle name="Total 3 4 2 17" xfId="46753" xr:uid="{79C5E7A7-42D4-4D47-9EE6-DECCD530BC4A}"/>
    <cellStyle name="Total 3 4 2 17 2" xfId="46754" xr:uid="{EC980DC2-D347-4B14-A631-883A6EF78FB4}"/>
    <cellStyle name="Total 3 4 2 17 2 2" xfId="46755" xr:uid="{77D9D793-B139-4AA6-83C8-752F9010AA52}"/>
    <cellStyle name="Total 3 4 2 17 3" xfId="46756" xr:uid="{63CB795A-3B04-4247-A1D0-AF11F438308C}"/>
    <cellStyle name="Total 3 4 2 18" xfId="46757" xr:uid="{1E8806DC-72C6-40CF-A006-541373F38DBC}"/>
    <cellStyle name="Total 3 4 2 18 2" xfId="46758" xr:uid="{6033C512-A6EE-449C-88C0-F39EFE038AC7}"/>
    <cellStyle name="Total 3 4 2 18 2 2" xfId="46759" xr:uid="{EB4F1E54-2F6F-4B48-A6FC-EF64E1A4A38D}"/>
    <cellStyle name="Total 3 4 2 18 3" xfId="46760" xr:uid="{08269156-D564-4538-9E4B-89ED372CCC60}"/>
    <cellStyle name="Total 3 4 2 19" xfId="46761" xr:uid="{8CE22164-7C31-4C18-90F1-158DFFE838BA}"/>
    <cellStyle name="Total 3 4 2 19 2" xfId="46762" xr:uid="{FD99A0D9-352A-4D2E-85A4-B61D37A75FF0}"/>
    <cellStyle name="Total 3 4 2 19 2 2" xfId="46763" xr:uid="{5A9750D0-60BD-441E-98F0-4BD8C368B1FF}"/>
    <cellStyle name="Total 3 4 2 19 3" xfId="46764" xr:uid="{F2075453-9894-4318-AA80-524B768F5930}"/>
    <cellStyle name="Total 3 4 2 2" xfId="46765" xr:uid="{94AB8264-5B3E-47A6-9B70-66FC6DE770BA}"/>
    <cellStyle name="Total 3 4 2 2 2" xfId="46766" xr:uid="{F1940065-31DF-404A-985F-CF1003C6DE15}"/>
    <cellStyle name="Total 3 4 2 2 2 2" xfId="46767" xr:uid="{6B4C71C7-FB70-4DFB-B0F3-A52A1FCD8DCA}"/>
    <cellStyle name="Total 3 4 2 2 2 2 2" xfId="46768" xr:uid="{9D09C958-4393-4209-A53D-E718FBBE95B1}"/>
    <cellStyle name="Total 3 4 2 2 2 3" xfId="46769" xr:uid="{CB243D02-D529-4AF9-AF55-B9CB7EC0F7AC}"/>
    <cellStyle name="Total 3 4 2 2 2 4" xfId="46770" xr:uid="{599BA5A2-447A-4CD4-BB8B-8363E96C2415}"/>
    <cellStyle name="Total 3 4 2 2 3" xfId="46771" xr:uid="{E7A06018-6295-4E66-BC40-F9BA37516A52}"/>
    <cellStyle name="Total 3 4 2 2 3 2" xfId="46772" xr:uid="{D75461EC-74B6-4241-BEC9-4E23DD5DF5D2}"/>
    <cellStyle name="Total 3 4 2 2 4" xfId="46773" xr:uid="{C0DFBD18-3A39-42E1-8CF7-D001BF0FB8A5}"/>
    <cellStyle name="Total 3 4 2 2 5" xfId="46774" xr:uid="{E01AEA32-FF7F-4165-A7D2-EB6EE4112620}"/>
    <cellStyle name="Total 3 4 2 20" xfId="46775" xr:uid="{AD2C8A7F-6077-480E-8B2A-E67867114768}"/>
    <cellStyle name="Total 3 4 2 20 2" xfId="46776" xr:uid="{D7D3653C-97FC-467B-936E-C3B1C779D578}"/>
    <cellStyle name="Total 3 4 2 20 2 2" xfId="46777" xr:uid="{6A77DF84-132F-4286-B11A-05F00C12B39A}"/>
    <cellStyle name="Total 3 4 2 20 3" xfId="46778" xr:uid="{74A5FB66-23AA-4240-9485-ECF77A8C1CB0}"/>
    <cellStyle name="Total 3 4 2 21" xfId="46779" xr:uid="{04E9C6B6-D974-45D1-BB0B-A050BB0722F6}"/>
    <cellStyle name="Total 3 4 2 21 2" xfId="46780" xr:uid="{67275224-BF36-4013-9E26-E33E1DB7D8B4}"/>
    <cellStyle name="Total 3 4 2 22" xfId="46781" xr:uid="{5B9943FB-9A2C-467A-9825-8D8467BC12B6}"/>
    <cellStyle name="Total 3 4 2 23" xfId="46782" xr:uid="{E1BD18DD-0A16-46C7-A722-C377EDD3BBF2}"/>
    <cellStyle name="Total 3 4 2 3" xfId="46783" xr:uid="{37F6123B-C5C5-4543-8BAD-E64C09D439F2}"/>
    <cellStyle name="Total 3 4 2 3 2" xfId="46784" xr:uid="{E7862D2D-6857-44C9-B600-C5616004B472}"/>
    <cellStyle name="Total 3 4 2 3 2 2" xfId="46785" xr:uid="{8C641F07-DA1F-41E6-8227-15A10036B906}"/>
    <cellStyle name="Total 3 4 2 3 2 3" xfId="46786" xr:uid="{71EB4085-5CF1-44D3-957A-B30CFFA408B8}"/>
    <cellStyle name="Total 3 4 2 3 3" xfId="46787" xr:uid="{DEF2BBF9-DC0D-47DB-8236-1AFF576606B1}"/>
    <cellStyle name="Total 3 4 2 3 3 2" xfId="46788" xr:uid="{F28134C6-7907-438A-925B-3E93E8F2EDCE}"/>
    <cellStyle name="Total 3 4 2 3 4" xfId="46789" xr:uid="{12A0AD8B-FA5C-4BC3-8E8B-07E4EFF500BC}"/>
    <cellStyle name="Total 3 4 2 4" xfId="46790" xr:uid="{4893D661-B825-4BF4-B118-3C1068E69169}"/>
    <cellStyle name="Total 3 4 2 4 2" xfId="46791" xr:uid="{9A9ED0EB-987E-496B-ACB7-70674CC6C5DC}"/>
    <cellStyle name="Total 3 4 2 4 2 2" xfId="46792" xr:uid="{5F9A044D-2C07-413B-BF80-44F46791ED69}"/>
    <cellStyle name="Total 3 4 2 4 3" xfId="46793" xr:uid="{DFE5244B-86B4-44A4-841C-3DAD693B863F}"/>
    <cellStyle name="Total 3 4 2 4 4" xfId="46794" xr:uid="{C030A28C-B03C-4291-8479-7F5A39B7FD0B}"/>
    <cellStyle name="Total 3 4 2 5" xfId="46795" xr:uid="{E77B2CF5-84A4-47C9-9E95-8BA4A4C72F17}"/>
    <cellStyle name="Total 3 4 2 5 2" xfId="46796" xr:uid="{3D43554C-4C6E-4E12-AB57-619F75871860}"/>
    <cellStyle name="Total 3 4 2 5 2 2" xfId="46797" xr:uid="{BE1EEF7E-8A49-4122-9862-D5697265444F}"/>
    <cellStyle name="Total 3 4 2 5 3" xfId="46798" xr:uid="{9CF40728-9E08-4213-B9BD-5CCA9384FEBC}"/>
    <cellStyle name="Total 3 4 2 5 4" xfId="46799" xr:uid="{2DDAEABA-15D9-45DC-9D6D-8B2349FF293E}"/>
    <cellStyle name="Total 3 4 2 6" xfId="46800" xr:uid="{938EC7F2-FE6F-436A-9D53-6E1C51CD3516}"/>
    <cellStyle name="Total 3 4 2 6 2" xfId="46801" xr:uid="{7A0C3510-3B90-42ED-A2EB-BDFF27E01E9C}"/>
    <cellStyle name="Total 3 4 2 6 2 2" xfId="46802" xr:uid="{9D80DE11-5D34-42C5-A3F9-515199D91E00}"/>
    <cellStyle name="Total 3 4 2 6 3" xfId="46803" xr:uid="{939908C4-A376-4F68-8BF5-E6C819107278}"/>
    <cellStyle name="Total 3 4 2 7" xfId="46804" xr:uid="{37D803C6-D81D-41A3-B8B7-177174DC0BDD}"/>
    <cellStyle name="Total 3 4 2 7 2" xfId="46805" xr:uid="{69EEEE90-28D1-459C-B0EF-6B3165471DFC}"/>
    <cellStyle name="Total 3 4 2 7 2 2" xfId="46806" xr:uid="{FE2FC567-F9E4-41ED-8F0A-573A83C89FAA}"/>
    <cellStyle name="Total 3 4 2 7 3" xfId="46807" xr:uid="{35A4A32C-1B76-4A6C-B22F-B4B3AA2D1923}"/>
    <cellStyle name="Total 3 4 2 8" xfId="46808" xr:uid="{5CCAE39C-1885-4446-9530-2D81B522D698}"/>
    <cellStyle name="Total 3 4 2 8 2" xfId="46809" xr:uid="{90D7C962-7033-4A98-B1F4-43E186AD4878}"/>
    <cellStyle name="Total 3 4 2 8 2 2" xfId="46810" xr:uid="{1C065FAF-2309-4BE6-97E7-8A0C6B02AC6E}"/>
    <cellStyle name="Total 3 4 2 8 3" xfId="46811" xr:uid="{65A29B47-AF1D-4443-8472-673C3CE3337F}"/>
    <cellStyle name="Total 3 4 2 9" xfId="46812" xr:uid="{E17C3F3F-9706-4032-9CCC-4CCB85A11FC3}"/>
    <cellStyle name="Total 3 4 2 9 2" xfId="46813" xr:uid="{7E509A23-4603-4D3B-8DAF-6A93AA992057}"/>
    <cellStyle name="Total 3 4 2 9 2 2" xfId="46814" xr:uid="{D9D285F8-0B1B-41B4-8806-F5BE82034A72}"/>
    <cellStyle name="Total 3 4 2 9 3" xfId="46815" xr:uid="{044B85C8-CDD4-4942-9AB7-CABE8585890D}"/>
    <cellStyle name="Total 3 4 20" xfId="46816" xr:uid="{74C534E3-CEB0-468F-88A6-390418C2D88C}"/>
    <cellStyle name="Total 3 4 3" xfId="46817" xr:uid="{E1F9F629-CAB4-45C7-823D-8067569F06D6}"/>
    <cellStyle name="Total 3 4 3 2" xfId="46818" xr:uid="{BDC4AD50-7966-41D6-8000-4490F978C98A}"/>
    <cellStyle name="Total 3 4 3 2 2" xfId="46819" xr:uid="{11102FEF-0BD0-4936-ACC6-582D46477D9D}"/>
    <cellStyle name="Total 3 4 3 2 2 2" xfId="46820" xr:uid="{DF8C7B40-8357-4C0B-BA4A-1FD11D4C742A}"/>
    <cellStyle name="Total 3 4 3 2 3" xfId="46821" xr:uid="{4BF9768F-8503-457B-85CD-4BE1C88B3125}"/>
    <cellStyle name="Total 3 4 3 2 4" xfId="46822" xr:uid="{BC7E2F86-4E85-4289-B7DA-5AB122BD2F28}"/>
    <cellStyle name="Total 3 4 3 3" xfId="46823" xr:uid="{71E893DC-29A3-4F1E-8B5A-7870C1BE0F79}"/>
    <cellStyle name="Total 3 4 3 3 2" xfId="46824" xr:uid="{0A83852F-21CA-4B27-A2AF-0E7449DA0AB6}"/>
    <cellStyle name="Total 3 4 3 4" xfId="46825" xr:uid="{9B9C6124-9636-4A5F-89CD-0FCAEC3D17A2}"/>
    <cellStyle name="Total 3 4 3 5" xfId="46826" xr:uid="{CCA1928F-A28C-432D-A3E6-38AA1BBDE1CD}"/>
    <cellStyle name="Total 3 4 4" xfId="46827" xr:uid="{5018E31B-866D-4250-B396-A10D91C764D8}"/>
    <cellStyle name="Total 3 4 4 2" xfId="46828" xr:uid="{173C54AC-E039-4F7B-A2E3-112FE43EA2F1}"/>
    <cellStyle name="Total 3 4 4 2 2" xfId="46829" xr:uid="{A8DEAE5B-93D8-4002-8634-92366BF591AB}"/>
    <cellStyle name="Total 3 4 4 2 3" xfId="46830" xr:uid="{103D902C-625D-4087-9073-2E00882EEFB9}"/>
    <cellStyle name="Total 3 4 4 3" xfId="46831" xr:uid="{852194D7-6A1E-45A5-8895-F9855557B779}"/>
    <cellStyle name="Total 3 4 4 3 2" xfId="46832" xr:uid="{BF594471-E443-458F-A480-31FF4A4DC01E}"/>
    <cellStyle name="Total 3 4 4 4" xfId="46833" xr:uid="{01D021F2-89F8-4723-B11C-60D1668AF12B}"/>
    <cellStyle name="Total 3 4 5" xfId="46834" xr:uid="{C82A565B-B193-468E-A6E9-0D4B3C3F37F7}"/>
    <cellStyle name="Total 3 4 5 2" xfId="46835" xr:uid="{F7687E06-995B-4EBC-945F-21472E3CC4F2}"/>
    <cellStyle name="Total 3 4 5 2 2" xfId="46836" xr:uid="{A77F8FA0-9E3D-43AD-86F1-4DB7312C82D9}"/>
    <cellStyle name="Total 3 4 5 2 3" xfId="46837" xr:uid="{FA6DE94B-215E-4897-BA83-D02103BC92A8}"/>
    <cellStyle name="Total 3 4 5 3" xfId="46838" xr:uid="{BB69763C-1FFB-454D-99F5-7B6DB16C16F3}"/>
    <cellStyle name="Total 3 4 5 4" xfId="46839" xr:uid="{EE3B353E-6278-42BA-818A-3E2A3515A312}"/>
    <cellStyle name="Total 3 4 6" xfId="46840" xr:uid="{F2F19444-4D99-4E91-9946-788287BD6809}"/>
    <cellStyle name="Total 3 4 6 2" xfId="46841" xr:uid="{07AEB9CE-4D10-41EC-B34A-E99C8596FB8A}"/>
    <cellStyle name="Total 3 4 6 2 2" xfId="46842" xr:uid="{5C5A80F2-192B-4235-B795-F47BB7952553}"/>
    <cellStyle name="Total 3 4 6 3" xfId="46843" xr:uid="{32FC7BDC-1EB8-482B-98BC-63A3406D2010}"/>
    <cellStyle name="Total 3 4 6 4" xfId="46844" xr:uid="{290ECE17-95D7-4843-B4BF-CB4BA2F8A562}"/>
    <cellStyle name="Total 3 4 7" xfId="46845" xr:uid="{DCDAF162-EA21-437F-9EB1-46025AED46AD}"/>
    <cellStyle name="Total 3 4 7 2" xfId="46846" xr:uid="{6E78E9D8-1F31-42CD-BB44-3E3DED8769C3}"/>
    <cellStyle name="Total 3 4 7 2 2" xfId="46847" xr:uid="{34991543-BFF4-4ACF-9617-0297A0691A14}"/>
    <cellStyle name="Total 3 4 7 3" xfId="46848" xr:uid="{21F4D0CA-AC95-4ABF-961B-7768012367D1}"/>
    <cellStyle name="Total 3 4 8" xfId="46849" xr:uid="{E494659E-30B8-4B35-9B72-9F32761D8C9D}"/>
    <cellStyle name="Total 3 4 8 2" xfId="46850" xr:uid="{64E9DEAB-5375-49E1-849D-F86077ECE591}"/>
    <cellStyle name="Total 3 4 8 2 2" xfId="46851" xr:uid="{0F904CF0-6B95-4CBE-906F-A5208998A1D0}"/>
    <cellStyle name="Total 3 4 8 3" xfId="46852" xr:uid="{CAE1F213-2F44-4344-8556-0EA9A4A2D61F}"/>
    <cellStyle name="Total 3 4 9" xfId="46853" xr:uid="{B7CA95D2-4038-4672-A76F-637376413D89}"/>
    <cellStyle name="Total 3 4 9 2" xfId="46854" xr:uid="{9A8ADD3F-F723-4401-A700-558B532BE9C4}"/>
    <cellStyle name="Total 3 4 9 2 2" xfId="46855" xr:uid="{DCE43F3E-FA82-4713-B0BC-DE37851D15D5}"/>
    <cellStyle name="Total 3 4 9 3" xfId="46856" xr:uid="{745F0C49-C672-4DA4-96B3-A90BD0D1A337}"/>
    <cellStyle name="Total 3 5" xfId="46857" xr:uid="{7C3456DD-4877-4F78-A11D-65E9FC71A335}"/>
    <cellStyle name="Total 3 5 10" xfId="46858" xr:uid="{F43A4AE2-D887-45A8-89E2-0A08BB050B2F}"/>
    <cellStyle name="Total 3 5 10 2" xfId="46859" xr:uid="{47CC4ACA-AB68-468D-A869-2F6810335B40}"/>
    <cellStyle name="Total 3 5 10 2 2" xfId="46860" xr:uid="{1EC34CB9-6053-4748-829E-FCDFD5D7DCCD}"/>
    <cellStyle name="Total 3 5 10 3" xfId="46861" xr:uid="{5019A530-595D-480F-A859-14EAA0ADFE98}"/>
    <cellStyle name="Total 3 5 11" xfId="46862" xr:uid="{C625DEF9-0CF5-4861-8EA2-01D4840155DD}"/>
    <cellStyle name="Total 3 5 11 2" xfId="46863" xr:uid="{1BEE7028-FD1E-42D4-B4ED-764FA9CDE25B}"/>
    <cellStyle name="Total 3 5 11 2 2" xfId="46864" xr:uid="{7CCBE979-147C-4B4A-8AC9-4B45124BDB43}"/>
    <cellStyle name="Total 3 5 11 3" xfId="46865" xr:uid="{1D79D8F9-BED3-4048-AE7D-287AFDF9A3FE}"/>
    <cellStyle name="Total 3 5 12" xfId="46866" xr:uid="{21CD0CBE-C851-49ED-BFBE-16B88EFD80F7}"/>
    <cellStyle name="Total 3 5 12 2" xfId="46867" xr:uid="{D2F4268E-506C-4189-B9FA-0E354EAFD318}"/>
    <cellStyle name="Total 3 5 12 2 2" xfId="46868" xr:uid="{5202B4D0-9801-46F6-BF1C-61F83EFB2631}"/>
    <cellStyle name="Total 3 5 12 3" xfId="46869" xr:uid="{9DB409C5-F624-42EF-B899-875A5C562621}"/>
    <cellStyle name="Total 3 5 13" xfId="46870" xr:uid="{0508CA59-9AA1-406B-BFEB-41D74AA175A4}"/>
    <cellStyle name="Total 3 5 13 2" xfId="46871" xr:uid="{A16A2090-720F-469B-836E-E95F5AE2E3BA}"/>
    <cellStyle name="Total 3 5 13 2 2" xfId="46872" xr:uid="{C451006F-DA0E-4F36-BDCE-AC9672B4FCB3}"/>
    <cellStyle name="Total 3 5 13 3" xfId="46873" xr:uid="{88248FFD-BE5B-40F7-AEA7-9BCD584D5DCF}"/>
    <cellStyle name="Total 3 5 14" xfId="46874" xr:uid="{5D880290-1B5B-4B78-86FB-7D1F39E6CE79}"/>
    <cellStyle name="Total 3 5 14 2" xfId="46875" xr:uid="{F04FB651-41AE-40D5-B08B-405CDBFE3435}"/>
    <cellStyle name="Total 3 5 14 2 2" xfId="46876" xr:uid="{F8A35786-14CA-4995-83A8-9C7112955D10}"/>
    <cellStyle name="Total 3 5 14 3" xfId="46877" xr:uid="{0198D47D-F834-4694-A361-4DD8A25B56D1}"/>
    <cellStyle name="Total 3 5 15" xfId="46878" xr:uid="{16BDE0CF-E627-4732-AECC-94345976B2BF}"/>
    <cellStyle name="Total 3 5 15 2" xfId="46879" xr:uid="{78072CB0-C514-4823-961F-7C98EBA0F359}"/>
    <cellStyle name="Total 3 5 15 2 2" xfId="46880" xr:uid="{AD40738D-631D-400F-9A0E-EC0A96E40DC0}"/>
    <cellStyle name="Total 3 5 15 3" xfId="46881" xr:uid="{AEA2BC6D-4DE7-4665-89F3-631E1F49C447}"/>
    <cellStyle name="Total 3 5 16" xfId="46882" xr:uid="{308D5077-4EC4-4402-90EB-E7C465738E9C}"/>
    <cellStyle name="Total 3 5 16 2" xfId="46883" xr:uid="{893C7A31-6579-46B0-9ACB-11CE1E23FFC2}"/>
    <cellStyle name="Total 3 5 16 2 2" xfId="46884" xr:uid="{23FB3C27-4B0F-40B6-9EAA-9FEBC9E889BD}"/>
    <cellStyle name="Total 3 5 16 3" xfId="46885" xr:uid="{B8E20DF6-8114-4543-8832-5228123282B8}"/>
    <cellStyle name="Total 3 5 17" xfId="46886" xr:uid="{49278122-4C07-4FF5-9B09-4A6AFB3C22C9}"/>
    <cellStyle name="Total 3 5 17 2" xfId="46887" xr:uid="{3AC73612-F887-4292-819E-2E883CA55D62}"/>
    <cellStyle name="Total 3 5 17 2 2" xfId="46888" xr:uid="{59EF108F-EC17-4866-B23C-D858F5B78F4D}"/>
    <cellStyle name="Total 3 5 17 3" xfId="46889" xr:uid="{5D397E5D-4C2C-45F5-B51B-5FE241395376}"/>
    <cellStyle name="Total 3 5 18" xfId="46890" xr:uid="{60DC5C3F-D7A2-4046-9C3F-5EB9EDC4E764}"/>
    <cellStyle name="Total 3 5 18 2" xfId="46891" xr:uid="{02830BC1-AB64-43F8-A74E-C6BA7A7EDF63}"/>
    <cellStyle name="Total 3 5 18 2 2" xfId="46892" xr:uid="{80482FBA-299D-47A8-A35C-822E35417EE1}"/>
    <cellStyle name="Total 3 5 18 3" xfId="46893" xr:uid="{D8BBCB9B-26FC-4D3E-8CC1-8EBF8052531F}"/>
    <cellStyle name="Total 3 5 19" xfId="46894" xr:uid="{DA0263E5-C3D5-4138-9FA6-8481BA9F3F07}"/>
    <cellStyle name="Total 3 5 19 2" xfId="46895" xr:uid="{7588412D-A3A2-4636-935D-4D8C2CF875C8}"/>
    <cellStyle name="Total 3 5 19 2 2" xfId="46896" xr:uid="{D52CD6AF-F7E9-4F4F-9796-5858FA4505D4}"/>
    <cellStyle name="Total 3 5 19 3" xfId="46897" xr:uid="{1169B8C5-0A01-4144-A8D9-FA2E85B409E3}"/>
    <cellStyle name="Total 3 5 2" xfId="46898" xr:uid="{D054F6BE-F473-4356-9147-200AE4C5690F}"/>
    <cellStyle name="Total 3 5 2 10" xfId="46899" xr:uid="{A1978599-9D6E-46F5-BB30-0FDC277EEC79}"/>
    <cellStyle name="Total 3 5 2 10 2" xfId="46900" xr:uid="{757DCCEF-93E8-4B4F-9DF7-1028C6DC185C}"/>
    <cellStyle name="Total 3 5 2 10 2 2" xfId="46901" xr:uid="{1440BF85-E32E-4550-949F-40DE139BC192}"/>
    <cellStyle name="Total 3 5 2 10 3" xfId="46902" xr:uid="{417F2C7F-7143-4B6E-9CE4-328B5AFEC183}"/>
    <cellStyle name="Total 3 5 2 11" xfId="46903" xr:uid="{F8899F82-B3C6-41D4-B723-B5F6B00D487A}"/>
    <cellStyle name="Total 3 5 2 11 2" xfId="46904" xr:uid="{349E6209-D6E4-46EF-BF6F-6B6AB70A389C}"/>
    <cellStyle name="Total 3 5 2 11 2 2" xfId="46905" xr:uid="{279B78F4-A51A-4680-A125-463AB9425C97}"/>
    <cellStyle name="Total 3 5 2 11 3" xfId="46906" xr:uid="{128C39C4-B759-4F41-8524-4E5669939EA6}"/>
    <cellStyle name="Total 3 5 2 12" xfId="46907" xr:uid="{1936E601-B1EF-42EE-B87D-83C23DAA00A5}"/>
    <cellStyle name="Total 3 5 2 12 2" xfId="46908" xr:uid="{430F2ACE-96A8-46C8-BBDB-5EA08E055063}"/>
    <cellStyle name="Total 3 5 2 12 2 2" xfId="46909" xr:uid="{9C1C870D-8D06-4160-BFA2-9A99E4BD3A85}"/>
    <cellStyle name="Total 3 5 2 12 3" xfId="46910" xr:uid="{1D9A8E69-3B62-4847-9501-AEE2E46767D4}"/>
    <cellStyle name="Total 3 5 2 13" xfId="46911" xr:uid="{75AFAC83-1F66-41D7-81EA-B32DD8C10448}"/>
    <cellStyle name="Total 3 5 2 13 2" xfId="46912" xr:uid="{93DAADE1-D132-4173-A41D-2AC608E63806}"/>
    <cellStyle name="Total 3 5 2 13 2 2" xfId="46913" xr:uid="{A5880D0B-121F-4F92-B7F2-79D3942A2774}"/>
    <cellStyle name="Total 3 5 2 13 3" xfId="46914" xr:uid="{1E4834B1-8448-4F10-BBD4-EE854AF716B6}"/>
    <cellStyle name="Total 3 5 2 14" xfId="46915" xr:uid="{0D8E9550-A406-4157-A12B-673D6EB49E53}"/>
    <cellStyle name="Total 3 5 2 14 2" xfId="46916" xr:uid="{BFD390D8-0E86-47F8-9E04-61A81DBF6769}"/>
    <cellStyle name="Total 3 5 2 14 2 2" xfId="46917" xr:uid="{B3B679F9-A368-429B-953A-6215D49AA62E}"/>
    <cellStyle name="Total 3 5 2 14 3" xfId="46918" xr:uid="{677B187F-B14D-481B-BBB1-8D146770EEAA}"/>
    <cellStyle name="Total 3 5 2 15" xfId="46919" xr:uid="{D6330CE7-0B53-429A-8695-15868BBDF811}"/>
    <cellStyle name="Total 3 5 2 15 2" xfId="46920" xr:uid="{C3D36B4A-2C51-4B80-B8C5-F1349472076B}"/>
    <cellStyle name="Total 3 5 2 15 2 2" xfId="46921" xr:uid="{278254FC-DCBC-4E22-9600-4D5DDFB44C6A}"/>
    <cellStyle name="Total 3 5 2 15 3" xfId="46922" xr:uid="{A859BE4C-1BC5-48E0-BC75-044C47067353}"/>
    <cellStyle name="Total 3 5 2 16" xfId="46923" xr:uid="{09FAC1E7-685C-4E24-BB05-31C87929A7D8}"/>
    <cellStyle name="Total 3 5 2 16 2" xfId="46924" xr:uid="{268AC80B-F467-43F4-8CA9-0DE3D874668D}"/>
    <cellStyle name="Total 3 5 2 16 2 2" xfId="46925" xr:uid="{9FF8DB07-6F14-48A6-9FEA-BEE14B7399F4}"/>
    <cellStyle name="Total 3 5 2 16 3" xfId="46926" xr:uid="{15732268-2E20-4F4E-AAAC-3C460826BCD8}"/>
    <cellStyle name="Total 3 5 2 17" xfId="46927" xr:uid="{A480FA63-BEB3-4134-8B2C-737D8C594991}"/>
    <cellStyle name="Total 3 5 2 17 2" xfId="46928" xr:uid="{68084C2A-F8CC-4786-8F4F-794CE4DF35FE}"/>
    <cellStyle name="Total 3 5 2 17 2 2" xfId="46929" xr:uid="{D2D4732A-48A0-4EA6-B8E9-715E3E812630}"/>
    <cellStyle name="Total 3 5 2 17 3" xfId="46930" xr:uid="{573AB725-AC31-4E5D-9BFE-2A25EA1C167B}"/>
    <cellStyle name="Total 3 5 2 18" xfId="46931" xr:uid="{B3791B97-0135-4AAA-B30D-4016792B5DF3}"/>
    <cellStyle name="Total 3 5 2 18 2" xfId="46932" xr:uid="{1C73BFAE-9564-4D82-BF89-5826EAA0A0A1}"/>
    <cellStyle name="Total 3 5 2 18 2 2" xfId="46933" xr:uid="{EECD5046-911C-41C8-9581-07BEE43C03C6}"/>
    <cellStyle name="Total 3 5 2 18 3" xfId="46934" xr:uid="{8A4EB1F3-81E2-4220-9B4F-80A38A0EBC18}"/>
    <cellStyle name="Total 3 5 2 19" xfId="46935" xr:uid="{A445C11C-4ECA-4FFE-98F4-E5FFF4C59022}"/>
    <cellStyle name="Total 3 5 2 19 2" xfId="46936" xr:uid="{0F80E96E-4138-4752-9C56-7ED953473532}"/>
    <cellStyle name="Total 3 5 2 19 2 2" xfId="46937" xr:uid="{D3D9EF92-1CA0-478A-8FF3-9FFA885A1EAB}"/>
    <cellStyle name="Total 3 5 2 19 3" xfId="46938" xr:uid="{301E5011-19A2-49D3-8A0B-DD7C34134697}"/>
    <cellStyle name="Total 3 5 2 2" xfId="46939" xr:uid="{60524105-7D49-4EA6-9938-C5DBA72AFFF4}"/>
    <cellStyle name="Total 3 5 2 2 2" xfId="46940" xr:uid="{3C1BB3F3-B49B-431F-AC84-D08B12BCDC03}"/>
    <cellStyle name="Total 3 5 2 2 2 2" xfId="46941" xr:uid="{999E374A-A25F-42D0-8F7D-1C8F4B29EC11}"/>
    <cellStyle name="Total 3 5 2 2 2 3" xfId="46942" xr:uid="{F4F8E4EB-90A8-4892-AF90-89FE74EA9EE2}"/>
    <cellStyle name="Total 3 5 2 2 3" xfId="46943" xr:uid="{EC7B4431-9608-4041-A16E-0E69665F73C9}"/>
    <cellStyle name="Total 3 5 2 2 3 2" xfId="46944" xr:uid="{89D30A74-96CB-4155-8429-EA0369C8DC62}"/>
    <cellStyle name="Total 3 5 2 2 4" xfId="46945" xr:uid="{9D81FA46-504D-481A-93AC-FB64065913FE}"/>
    <cellStyle name="Total 3 5 2 20" xfId="46946" xr:uid="{14D92372-78C9-4965-A1C5-BFB437521FFB}"/>
    <cellStyle name="Total 3 5 2 20 2" xfId="46947" xr:uid="{8AB33D39-E151-495E-BEF1-1EEE7293CCE8}"/>
    <cellStyle name="Total 3 5 2 20 2 2" xfId="46948" xr:uid="{638B1FDF-48F0-42E0-BD05-72222E30B336}"/>
    <cellStyle name="Total 3 5 2 20 3" xfId="46949" xr:uid="{C5CB5C54-B018-4531-AF22-0FF67A6D7EE9}"/>
    <cellStyle name="Total 3 5 2 21" xfId="46950" xr:uid="{8E4CF176-D05D-487D-980B-2CF5C1A7F9BB}"/>
    <cellStyle name="Total 3 5 2 21 2" xfId="46951" xr:uid="{F06B52D8-DC47-4FB1-9905-8B2EB7EA3484}"/>
    <cellStyle name="Total 3 5 2 22" xfId="46952" xr:uid="{A7F473B1-0126-4C45-BD54-A7C56328680C}"/>
    <cellStyle name="Total 3 5 2 23" xfId="46953" xr:uid="{CAAFC152-41FF-4AE5-9910-0F692D26CD67}"/>
    <cellStyle name="Total 3 5 2 3" xfId="46954" xr:uid="{E20E8BE1-7ADB-48E1-9686-F8BD0BDE6D3D}"/>
    <cellStyle name="Total 3 5 2 3 2" xfId="46955" xr:uid="{57AB92D6-667B-4014-AB78-C9C3BF533A99}"/>
    <cellStyle name="Total 3 5 2 3 2 2" xfId="46956" xr:uid="{2D2C4F0B-0D86-42EB-BF85-D32A55F2C2A6}"/>
    <cellStyle name="Total 3 5 2 3 3" xfId="46957" xr:uid="{85BDB40D-A1B4-4EDC-A51E-4930CB38F9A1}"/>
    <cellStyle name="Total 3 5 2 3 4" xfId="46958" xr:uid="{8A54DBB3-FCC0-4E92-BCC1-C966002C7AE3}"/>
    <cellStyle name="Total 3 5 2 4" xfId="46959" xr:uid="{16962C39-5AAC-45A1-A092-4BC4CEDEBA41}"/>
    <cellStyle name="Total 3 5 2 4 2" xfId="46960" xr:uid="{FC5A52A3-2F0D-4599-8578-40F675900B96}"/>
    <cellStyle name="Total 3 5 2 4 2 2" xfId="46961" xr:uid="{9A374098-5F69-4176-8005-6A438A808F4F}"/>
    <cellStyle name="Total 3 5 2 4 3" xfId="46962" xr:uid="{AFB3CA75-A6DB-4C23-92C8-D81615B04D08}"/>
    <cellStyle name="Total 3 5 2 4 4" xfId="46963" xr:uid="{D0510955-6907-42EF-BAF8-8770811CD870}"/>
    <cellStyle name="Total 3 5 2 5" xfId="46964" xr:uid="{132C6686-491A-40DB-85FB-47FA20838501}"/>
    <cellStyle name="Total 3 5 2 5 2" xfId="46965" xr:uid="{556DC370-43FA-4B1D-974C-368C0F7085BD}"/>
    <cellStyle name="Total 3 5 2 5 2 2" xfId="46966" xr:uid="{9751ACB9-EF56-471C-B2EC-D84D317899EA}"/>
    <cellStyle name="Total 3 5 2 5 3" xfId="46967" xr:uid="{8A68F52E-7601-4A31-AFF3-72640965CB5A}"/>
    <cellStyle name="Total 3 5 2 6" xfId="46968" xr:uid="{2CEA51F5-D049-4446-B89D-6FA228E39856}"/>
    <cellStyle name="Total 3 5 2 6 2" xfId="46969" xr:uid="{4BEA26A2-D412-4322-B868-109146F0BE9D}"/>
    <cellStyle name="Total 3 5 2 6 2 2" xfId="46970" xr:uid="{A69677A9-817E-45E8-A1BC-A328BB05F62F}"/>
    <cellStyle name="Total 3 5 2 6 3" xfId="46971" xr:uid="{ECD867AF-A227-4473-A032-5E1D6EDF3FF1}"/>
    <cellStyle name="Total 3 5 2 7" xfId="46972" xr:uid="{B625D27F-806B-4FA0-ADB2-2A383F13D8E1}"/>
    <cellStyle name="Total 3 5 2 7 2" xfId="46973" xr:uid="{E6CB0C0D-E9BA-4AAD-8693-BBCE8B625A11}"/>
    <cellStyle name="Total 3 5 2 7 2 2" xfId="46974" xr:uid="{B525D830-4DEB-455B-8A0C-DB31685C11DB}"/>
    <cellStyle name="Total 3 5 2 7 3" xfId="46975" xr:uid="{E0698B49-5D0E-47FC-9DB3-EB3830A2DDD7}"/>
    <cellStyle name="Total 3 5 2 8" xfId="46976" xr:uid="{32B22854-D221-479A-86B8-6C06C98B9A67}"/>
    <cellStyle name="Total 3 5 2 8 2" xfId="46977" xr:uid="{95CB521D-16B2-4190-BAEE-4C8769858190}"/>
    <cellStyle name="Total 3 5 2 8 2 2" xfId="46978" xr:uid="{81AD1C20-3552-44D2-98C3-8345E0220F3E}"/>
    <cellStyle name="Total 3 5 2 8 3" xfId="46979" xr:uid="{7D64E190-857E-4866-98BA-6F2D4142A528}"/>
    <cellStyle name="Total 3 5 2 9" xfId="46980" xr:uid="{6887C898-445C-4754-AA36-F87360DE3638}"/>
    <cellStyle name="Total 3 5 2 9 2" xfId="46981" xr:uid="{83431AAF-9044-4E3B-8EBC-18B06B7759CC}"/>
    <cellStyle name="Total 3 5 2 9 2 2" xfId="46982" xr:uid="{4E1EE9F9-BF7C-47E8-9F0D-2B7B9CCDD853}"/>
    <cellStyle name="Total 3 5 2 9 3" xfId="46983" xr:uid="{9E049554-E4CA-4160-A75D-6EB5A2487129}"/>
    <cellStyle name="Total 3 5 20" xfId="46984" xr:uid="{D93CC864-6DE2-422A-90D6-887AA727B45B}"/>
    <cellStyle name="Total 3 5 20 2" xfId="46985" xr:uid="{0E68488C-C514-4EF1-A3AA-7635D56D14CE}"/>
    <cellStyle name="Total 3 5 20 2 2" xfId="46986" xr:uid="{6F87CBC6-1D96-4214-9414-F4ABDB9B4D6C}"/>
    <cellStyle name="Total 3 5 20 3" xfId="46987" xr:uid="{BAEAAC5B-0BC3-4B6C-B290-75356703A22E}"/>
    <cellStyle name="Total 3 5 21" xfId="46988" xr:uid="{F7B042C9-7709-4743-A247-E87919E5A7D4}"/>
    <cellStyle name="Total 3 5 21 2" xfId="46989" xr:uid="{5E6E178B-F1B8-4C55-BEB7-7E4B568541B7}"/>
    <cellStyle name="Total 3 5 21 2 2" xfId="46990" xr:uid="{849A04CB-D6E9-4044-86BD-52F0DBA1046F}"/>
    <cellStyle name="Total 3 5 21 3" xfId="46991" xr:uid="{D833844E-67E4-4046-9948-709FFA0A971A}"/>
    <cellStyle name="Total 3 5 22" xfId="46992" xr:uid="{80D5AABA-669C-4A1E-AA66-420E9CF3E87D}"/>
    <cellStyle name="Total 3 5 22 2" xfId="46993" xr:uid="{A7D2F4C3-789B-4D90-A5F6-0F4503BF4C7F}"/>
    <cellStyle name="Total 3 5 23" xfId="46994" xr:uid="{35C317EA-2D7C-44FA-8E82-E127A6DCB2EF}"/>
    <cellStyle name="Total 3 5 24" xfId="46995" xr:uid="{6556F8B8-6D2E-4311-83DF-FF2F28E59DA8}"/>
    <cellStyle name="Total 3 5 3" xfId="46996" xr:uid="{38B5E1DD-DB64-4953-B27C-9B2C43ACC718}"/>
    <cellStyle name="Total 3 5 3 2" xfId="46997" xr:uid="{BE2E66B0-BA09-4606-8822-CBD19C558D22}"/>
    <cellStyle name="Total 3 5 3 2 2" xfId="46998" xr:uid="{76CD9AF4-6D4B-4804-AFD0-9EBAB4448B0F}"/>
    <cellStyle name="Total 3 5 3 2 3" xfId="46999" xr:uid="{76B3149A-2D60-4828-9749-EB5C6EEC9413}"/>
    <cellStyle name="Total 3 5 3 3" xfId="47000" xr:uid="{121B4279-205E-4C3C-80D8-2682C430E321}"/>
    <cellStyle name="Total 3 5 3 3 2" xfId="47001" xr:uid="{E552B925-D8F1-47A5-9E13-CF788D9D14F4}"/>
    <cellStyle name="Total 3 5 3 4" xfId="47002" xr:uid="{44670092-768E-4C5F-98A2-A7B870EABCB8}"/>
    <cellStyle name="Total 3 5 4" xfId="47003" xr:uid="{1CD435B8-A532-4AA3-9E19-482E317277A9}"/>
    <cellStyle name="Total 3 5 4 2" xfId="47004" xr:uid="{8F493528-E966-47C7-BD98-45785A0AB206}"/>
    <cellStyle name="Total 3 5 4 2 2" xfId="47005" xr:uid="{CB9A191A-8E83-4D3E-A9C7-3A9A94DDBBE5}"/>
    <cellStyle name="Total 3 5 4 3" xfId="47006" xr:uid="{37CE8492-10E9-4842-9484-5FEBFE6BBD36}"/>
    <cellStyle name="Total 3 5 4 4" xfId="47007" xr:uid="{EFFDD5F8-7862-476C-B2FE-5D5F53752472}"/>
    <cellStyle name="Total 3 5 5" xfId="47008" xr:uid="{76B8DC94-AEB3-4845-8686-028D443A8131}"/>
    <cellStyle name="Total 3 5 5 2" xfId="47009" xr:uid="{20EE4000-D54B-4328-8D78-8C1EE6D5DCB5}"/>
    <cellStyle name="Total 3 5 5 2 2" xfId="47010" xr:uid="{E0E51D27-F427-4059-8F04-61BEFC4C17DB}"/>
    <cellStyle name="Total 3 5 5 3" xfId="47011" xr:uid="{2F56082F-F630-4F35-9405-89EB904F3CE4}"/>
    <cellStyle name="Total 3 5 5 4" xfId="47012" xr:uid="{E3B9818A-107E-4DA0-A3AF-D229719A1F8F}"/>
    <cellStyle name="Total 3 5 6" xfId="47013" xr:uid="{8D2BFAEC-C44E-4D64-B7DA-A6ED90997AA5}"/>
    <cellStyle name="Total 3 5 6 2" xfId="47014" xr:uid="{EECFFD45-E435-41A2-B239-84DC1AB6C64E}"/>
    <cellStyle name="Total 3 5 6 2 2" xfId="47015" xr:uid="{E9CCF7EE-7779-4001-84FB-8E5C3B181285}"/>
    <cellStyle name="Total 3 5 6 3" xfId="47016" xr:uid="{82DE1001-9E69-4AD1-83AD-2B2C19BB57E7}"/>
    <cellStyle name="Total 3 5 7" xfId="47017" xr:uid="{0CA923E7-F6BC-43A2-9A3E-28A92DEBC626}"/>
    <cellStyle name="Total 3 5 7 2" xfId="47018" xr:uid="{29DCB252-9728-4FF0-BFBD-79D0E5A9C3A9}"/>
    <cellStyle name="Total 3 5 7 2 2" xfId="47019" xr:uid="{CE270C45-EC6B-4E05-AC7E-B576D3005235}"/>
    <cellStyle name="Total 3 5 7 3" xfId="47020" xr:uid="{783444CE-9512-4465-9E0E-5A6E540ACBD3}"/>
    <cellStyle name="Total 3 5 8" xfId="47021" xr:uid="{57C80CA1-3FD9-4117-A1B9-463525F0B1A2}"/>
    <cellStyle name="Total 3 5 8 2" xfId="47022" xr:uid="{4C615227-1880-4A42-B04A-8BF993EF29C9}"/>
    <cellStyle name="Total 3 5 8 2 2" xfId="47023" xr:uid="{577700BD-088E-4D71-9EBB-FB5EB1B5BBFF}"/>
    <cellStyle name="Total 3 5 8 3" xfId="47024" xr:uid="{4F6D4F64-D6D5-4137-876C-5A1C964FD7F7}"/>
    <cellStyle name="Total 3 5 9" xfId="47025" xr:uid="{5C010266-7869-4402-9769-0E084F33F02F}"/>
    <cellStyle name="Total 3 5 9 2" xfId="47026" xr:uid="{7070B53C-5B92-4492-9ADC-1856148C0E03}"/>
    <cellStyle name="Total 3 5 9 2 2" xfId="47027" xr:uid="{4E17AA21-3EB3-4D4A-A195-5918CFDD6C76}"/>
    <cellStyle name="Total 3 5 9 3" xfId="47028" xr:uid="{67C15AD5-3296-41A2-9FD1-6D9B0B4FA64F}"/>
    <cellStyle name="Total 3 6" xfId="47029" xr:uid="{6C8A975B-E75B-45B9-89DA-C18384F7CCFA}"/>
    <cellStyle name="Total 3 6 10" xfId="47030" xr:uid="{AC2ECB74-E357-490B-BA37-02D483B89FA8}"/>
    <cellStyle name="Total 3 6 10 2" xfId="47031" xr:uid="{ED9C8951-AAEB-42B1-B4F0-4F6B5523FE17}"/>
    <cellStyle name="Total 3 6 10 2 2" xfId="47032" xr:uid="{097E8EF0-3405-4005-ACFE-40736E1DFC63}"/>
    <cellStyle name="Total 3 6 10 3" xfId="47033" xr:uid="{46544657-97CF-4583-A083-0B413A7C9918}"/>
    <cellStyle name="Total 3 6 11" xfId="47034" xr:uid="{FE5292A3-15FD-4A57-B9A3-89BEC715D314}"/>
    <cellStyle name="Total 3 6 11 2" xfId="47035" xr:uid="{227526F4-1248-4FA2-9497-94DF58F113DD}"/>
    <cellStyle name="Total 3 6 11 2 2" xfId="47036" xr:uid="{1DB18421-18AB-40A2-B8F9-36083783B08C}"/>
    <cellStyle name="Total 3 6 11 3" xfId="47037" xr:uid="{2782FA63-9AC1-42C0-B39D-0C865361EF13}"/>
    <cellStyle name="Total 3 6 12" xfId="47038" xr:uid="{BAA0BF29-B59B-412A-B5EB-67E16A813152}"/>
    <cellStyle name="Total 3 6 12 2" xfId="47039" xr:uid="{FBA2636B-B808-485B-B507-322F03B0E9B9}"/>
    <cellStyle name="Total 3 6 12 2 2" xfId="47040" xr:uid="{30D0F4DD-96B4-46D8-A9E2-C003A0EB1DA6}"/>
    <cellStyle name="Total 3 6 12 3" xfId="47041" xr:uid="{A33ED764-F179-4D26-A25E-7205380E5598}"/>
    <cellStyle name="Total 3 6 13" xfId="47042" xr:uid="{2B1BECAE-2D24-442E-B9A0-3EAD6F7160F2}"/>
    <cellStyle name="Total 3 6 13 2" xfId="47043" xr:uid="{2AFB5C77-E5E1-4A9F-9093-0E23C40745C9}"/>
    <cellStyle name="Total 3 6 13 2 2" xfId="47044" xr:uid="{C34CDD4B-22B4-4429-AD80-CF3364629F3E}"/>
    <cellStyle name="Total 3 6 13 3" xfId="47045" xr:uid="{740C8892-B07B-4AA2-AFB6-65CB6564D5BC}"/>
    <cellStyle name="Total 3 6 14" xfId="47046" xr:uid="{A0A681BE-A621-40B6-9947-6B478124EAB7}"/>
    <cellStyle name="Total 3 6 14 2" xfId="47047" xr:uid="{387CD35B-1072-4EA3-8897-BDB5A509BCC2}"/>
    <cellStyle name="Total 3 6 14 2 2" xfId="47048" xr:uid="{8C9C3B3F-B8D7-4EB1-A3C6-36E8263373BD}"/>
    <cellStyle name="Total 3 6 14 3" xfId="47049" xr:uid="{97FED497-0649-4031-AF56-C747B794EC0F}"/>
    <cellStyle name="Total 3 6 15" xfId="47050" xr:uid="{10EDFC71-F0E1-4071-8E4B-E4F7334C1198}"/>
    <cellStyle name="Total 3 6 15 2" xfId="47051" xr:uid="{D753BBC1-80B4-4DB2-8379-35D2763F84AF}"/>
    <cellStyle name="Total 3 6 15 2 2" xfId="47052" xr:uid="{B2D49A33-8ABC-47E0-B969-7116D7DE57F4}"/>
    <cellStyle name="Total 3 6 15 3" xfId="47053" xr:uid="{EEF4543C-D6A5-4143-B135-E9C42D77DE1F}"/>
    <cellStyle name="Total 3 6 16" xfId="47054" xr:uid="{4E74514B-564D-4942-8217-B2042C3DBDE8}"/>
    <cellStyle name="Total 3 6 16 2" xfId="47055" xr:uid="{1FA47E63-1E6D-4F24-B02E-2B214E297E76}"/>
    <cellStyle name="Total 3 6 16 2 2" xfId="47056" xr:uid="{6643875A-86B2-4EEE-A837-424611156F28}"/>
    <cellStyle name="Total 3 6 16 3" xfId="47057" xr:uid="{2E896394-8AE3-45AA-A4A0-D95E00AF14BD}"/>
    <cellStyle name="Total 3 6 17" xfId="47058" xr:uid="{C6C7EF0D-B85B-43DC-99A6-D1F7E61A170A}"/>
    <cellStyle name="Total 3 6 17 2" xfId="47059" xr:uid="{74DC11AD-FF63-46DA-9A37-6F17FCDB1825}"/>
    <cellStyle name="Total 3 6 17 2 2" xfId="47060" xr:uid="{6FA8EA83-89D3-4AD7-88BB-6F5C691296CE}"/>
    <cellStyle name="Total 3 6 17 3" xfId="47061" xr:uid="{EAF8D5F4-586D-445A-99A4-ADA41E6F37AA}"/>
    <cellStyle name="Total 3 6 18" xfId="47062" xr:uid="{29DD6AD6-830F-4465-85BA-272D541765C4}"/>
    <cellStyle name="Total 3 6 18 2" xfId="47063" xr:uid="{D2A12B49-D8DB-4A40-ADF8-509DF1DC5752}"/>
    <cellStyle name="Total 3 6 18 2 2" xfId="47064" xr:uid="{5082F46C-8535-4395-9268-76003FA2B5F2}"/>
    <cellStyle name="Total 3 6 18 3" xfId="47065" xr:uid="{B2320778-C29D-496F-A7E8-3BB8E904F685}"/>
    <cellStyle name="Total 3 6 19" xfId="47066" xr:uid="{36A9E8AD-A0FB-4DD7-9367-4DD88079575F}"/>
    <cellStyle name="Total 3 6 19 2" xfId="47067" xr:uid="{45399309-DA7D-4FA5-BD02-C32C274E68E5}"/>
    <cellStyle name="Total 3 6 19 2 2" xfId="47068" xr:uid="{E0CFD8C7-5065-4E2B-8225-E7DE0707D230}"/>
    <cellStyle name="Total 3 6 19 3" xfId="47069" xr:uid="{A91A1AE2-0A0F-4EFF-9437-C3E19A09BB2B}"/>
    <cellStyle name="Total 3 6 2" xfId="47070" xr:uid="{22EF1A95-3385-4501-BC9E-BB569B6DF03D}"/>
    <cellStyle name="Total 3 6 2 2" xfId="47071" xr:uid="{846AD76A-B539-4BFA-801B-612352CEB41A}"/>
    <cellStyle name="Total 3 6 2 2 2" xfId="47072" xr:uid="{1C9AEA17-BC58-46D9-91F3-171482F7FCB8}"/>
    <cellStyle name="Total 3 6 2 2 3" xfId="47073" xr:uid="{F0BAF15D-4950-4AD5-B7D6-38957564D295}"/>
    <cellStyle name="Total 3 6 2 3" xfId="47074" xr:uid="{0F65D1D6-A9C8-413B-9AB6-9ECFE82856AC}"/>
    <cellStyle name="Total 3 6 2 3 2" xfId="47075" xr:uid="{4BF12073-6952-4CBB-8221-EE458F1382B1}"/>
    <cellStyle name="Total 3 6 2 4" xfId="47076" xr:uid="{0EF5389E-1A89-4301-BE52-F9EAC94C440C}"/>
    <cellStyle name="Total 3 6 20" xfId="47077" xr:uid="{7ADB09D1-B07A-43D4-907F-89D8080BEFFA}"/>
    <cellStyle name="Total 3 6 20 2" xfId="47078" xr:uid="{1EFBC72B-0DFC-4409-90B8-A1A0741098B7}"/>
    <cellStyle name="Total 3 6 20 2 2" xfId="47079" xr:uid="{70A54F85-5DFC-42FD-9F8D-3AA58ADF1294}"/>
    <cellStyle name="Total 3 6 20 3" xfId="47080" xr:uid="{F0BB3A76-7DAA-452C-9E62-3D20AE97D658}"/>
    <cellStyle name="Total 3 6 21" xfId="47081" xr:uid="{FCEE42FE-D249-4B81-900F-742CE30C1C54}"/>
    <cellStyle name="Total 3 6 21 2" xfId="47082" xr:uid="{99D979EB-D779-446A-AADA-C8DECC47D42A}"/>
    <cellStyle name="Total 3 6 22" xfId="47083" xr:uid="{87909596-B267-43DF-89F3-2512CF2E91A0}"/>
    <cellStyle name="Total 3 6 23" xfId="47084" xr:uid="{68822D83-0703-47DF-8864-CFC76CEB1CAC}"/>
    <cellStyle name="Total 3 6 3" xfId="47085" xr:uid="{70C64520-FBA5-4A90-B3B7-40914ECB6B7A}"/>
    <cellStyle name="Total 3 6 3 2" xfId="47086" xr:uid="{C5EAD885-B695-4D24-8918-F649AAFDD3EA}"/>
    <cellStyle name="Total 3 6 3 2 2" xfId="47087" xr:uid="{CDB1F60A-35C9-453F-A8FD-EB4B7D383B8F}"/>
    <cellStyle name="Total 3 6 3 3" xfId="47088" xr:uid="{FEF221AA-516E-4A3A-BF58-A0F6C77476A2}"/>
    <cellStyle name="Total 3 6 3 4" xfId="47089" xr:uid="{7C603FE2-EFFC-421D-973B-A81ADB7BA5E5}"/>
    <cellStyle name="Total 3 6 4" xfId="47090" xr:uid="{83C2FBEC-C2C8-4FC8-B3A0-59FEBF575E73}"/>
    <cellStyle name="Total 3 6 4 2" xfId="47091" xr:uid="{C5071EB4-7908-4A94-BAB3-14E728039DD2}"/>
    <cellStyle name="Total 3 6 4 2 2" xfId="47092" xr:uid="{8BEA2680-8B90-43FA-82EA-9614E6D90236}"/>
    <cellStyle name="Total 3 6 4 3" xfId="47093" xr:uid="{5709A66F-3131-4F3E-B25F-83EB07A8626A}"/>
    <cellStyle name="Total 3 6 4 4" xfId="47094" xr:uid="{112FDDA1-7E5B-4CE5-B546-B652F7665043}"/>
    <cellStyle name="Total 3 6 5" xfId="47095" xr:uid="{469A8770-BB95-464C-8389-052D59CA5762}"/>
    <cellStyle name="Total 3 6 5 2" xfId="47096" xr:uid="{FFA9BF7C-2579-4463-AC12-5F132309D4A8}"/>
    <cellStyle name="Total 3 6 5 2 2" xfId="47097" xr:uid="{B2A940E5-E964-4C26-A55F-190A5177B5E8}"/>
    <cellStyle name="Total 3 6 5 3" xfId="47098" xr:uid="{06ACC703-0C69-4F03-9E70-C2914A9502F5}"/>
    <cellStyle name="Total 3 6 6" xfId="47099" xr:uid="{74E06F13-8D00-42BD-A7F1-FEF394C61332}"/>
    <cellStyle name="Total 3 6 6 2" xfId="47100" xr:uid="{2550AA0D-E72E-43F8-BBBA-C2BE439AF4F8}"/>
    <cellStyle name="Total 3 6 6 2 2" xfId="47101" xr:uid="{7AFDD7C3-3B86-43F6-9502-D017CEF17A51}"/>
    <cellStyle name="Total 3 6 6 3" xfId="47102" xr:uid="{0F332B53-9B41-48D3-88C7-D8DA1CCED62B}"/>
    <cellStyle name="Total 3 6 7" xfId="47103" xr:uid="{5BD1D9DC-897A-4F51-8C68-07BDE94E6304}"/>
    <cellStyle name="Total 3 6 7 2" xfId="47104" xr:uid="{7303D992-2E51-47CA-BAD0-8F8C02D58DB5}"/>
    <cellStyle name="Total 3 6 7 2 2" xfId="47105" xr:uid="{17824027-3B5E-469B-89C6-68CBEF748F54}"/>
    <cellStyle name="Total 3 6 7 3" xfId="47106" xr:uid="{81F93A4B-7D28-4152-8074-DE0846043703}"/>
    <cellStyle name="Total 3 6 8" xfId="47107" xr:uid="{D3829185-344E-4FA5-AA8B-7EE9F7BE837C}"/>
    <cellStyle name="Total 3 6 8 2" xfId="47108" xr:uid="{5CD9A5CB-E107-46B7-92C8-4AF84EA81096}"/>
    <cellStyle name="Total 3 6 8 2 2" xfId="47109" xr:uid="{56FE2B6F-49F5-4C35-9F5A-6AC8A9ACFACB}"/>
    <cellStyle name="Total 3 6 8 3" xfId="47110" xr:uid="{F6E36341-383D-48C4-8D2E-B15DC78F974E}"/>
    <cellStyle name="Total 3 6 9" xfId="47111" xr:uid="{D7B33D64-8E88-4F39-BB22-7AFC695EF020}"/>
    <cellStyle name="Total 3 6 9 2" xfId="47112" xr:uid="{2367A4D6-2702-4A4E-A004-6947E8D162D2}"/>
    <cellStyle name="Total 3 6 9 2 2" xfId="47113" xr:uid="{E9EA8B18-12D6-401D-BB90-0489D13BEAFD}"/>
    <cellStyle name="Total 3 6 9 3" xfId="47114" xr:uid="{4D4769A0-7AD8-4C1F-B3E0-27134E69E30E}"/>
    <cellStyle name="Total 3 7" xfId="47115" xr:uid="{36424E18-94E4-4EC7-BC50-F0FCC5F6DC07}"/>
    <cellStyle name="Total 3 7 2" xfId="47116" xr:uid="{695150F0-844B-4A23-A3BC-D8BFAA1C15D6}"/>
    <cellStyle name="Total 3 7 2 2" xfId="47117" xr:uid="{206A86C0-3371-4EFD-BC86-D2B16BEB8D63}"/>
    <cellStyle name="Total 3 7 2 3" xfId="47118" xr:uid="{F95F4E61-8026-4377-A1AF-54774138B54A}"/>
    <cellStyle name="Total 3 7 3" xfId="47119" xr:uid="{81B817DB-4FAE-4BE3-9167-CCDCAAF94B39}"/>
    <cellStyle name="Total 3 7 3 2" xfId="47120" xr:uid="{516754D7-A800-42E7-BCE0-CA5B76936CD7}"/>
    <cellStyle name="Total 3 7 4" xfId="47121" xr:uid="{51C9C348-456D-4EEF-B8CE-51F65A3E44E9}"/>
    <cellStyle name="Total 3 8" xfId="47122" xr:uid="{3BF07AF0-FE95-4061-BBF1-572697C6E786}"/>
    <cellStyle name="Total 3 8 2" xfId="47123" xr:uid="{9D5435D5-6299-4C9E-9CE0-DDD6635FEAF5}"/>
    <cellStyle name="Total 3 8 2 2" xfId="47124" xr:uid="{4DABBDA9-467E-4292-86FD-0826E3664F50}"/>
    <cellStyle name="Total 3 8 2 3" xfId="47125" xr:uid="{6780ACA4-F2AF-4CA5-8084-65E6F5222A60}"/>
    <cellStyle name="Total 3 8 3" xfId="47126" xr:uid="{71565A61-E146-4BCA-921D-7F0D0C8BCCF8}"/>
    <cellStyle name="Total 3 8 4" xfId="47127" xr:uid="{906B4E63-BCDD-41B5-87BA-71742182E39A}"/>
    <cellStyle name="Total 3 9" xfId="47128" xr:uid="{EFB683B6-5A3E-4CFE-A231-A6600828FBE2}"/>
    <cellStyle name="Total 3 9 2" xfId="47129" xr:uid="{61722419-2254-4763-AE9C-3B22FD399FE1}"/>
    <cellStyle name="Total 3 9 2 2" xfId="47130" xr:uid="{688DF5C9-63C1-4EFF-8442-C593650E8EFA}"/>
    <cellStyle name="Total 3 9 3" xfId="47131" xr:uid="{69D2921B-8407-4BD6-A4C9-EA5CB61D9ADA}"/>
    <cellStyle name="Total 3 9 4" xfId="47132" xr:uid="{3BAB7A52-F239-4EA5-AC27-2B2ABDA609CA}"/>
    <cellStyle name="Total 4" xfId="47133" xr:uid="{E48CFF55-A5C8-47CA-A4AE-54B0752F8900}"/>
    <cellStyle name="Total 4 10" xfId="47134" xr:uid="{3FFA178E-29B7-4F2B-8F4D-3C46B410D11D}"/>
    <cellStyle name="Total 4 10 2" xfId="47135" xr:uid="{7BD2464A-F5D6-4DB4-B110-8C5D710189C6}"/>
    <cellStyle name="Total 4 10 2 2" xfId="47136" xr:uid="{0E6B336F-FF86-479B-A3D2-053998920561}"/>
    <cellStyle name="Total 4 10 3" xfId="47137" xr:uid="{36025D78-A903-4258-9E91-A102C48CEF80}"/>
    <cellStyle name="Total 4 11" xfId="47138" xr:uid="{C6EC7A44-C553-47E7-8BAC-E2B8B13FB7A5}"/>
    <cellStyle name="Total 4 11 2" xfId="47139" xr:uid="{FBE9563A-A919-4092-86F9-423399938F24}"/>
    <cellStyle name="Total 4 11 2 2" xfId="47140" xr:uid="{C40B2614-C196-460A-9595-CB3225513433}"/>
    <cellStyle name="Total 4 11 3" xfId="47141" xr:uid="{EA6972F6-9273-47E5-82C5-8CADA32FD01A}"/>
    <cellStyle name="Total 4 12" xfId="47142" xr:uid="{D7D09BA3-511C-4E89-95C5-C5E7C9E67234}"/>
    <cellStyle name="Total 4 12 2" xfId="47143" xr:uid="{BC33DADE-0422-4AA3-8C8A-025178DC69F8}"/>
    <cellStyle name="Total 4 12 2 2" xfId="47144" xr:uid="{EC6E517F-6432-42E7-B0BC-51D5F35A09D5}"/>
    <cellStyle name="Total 4 12 3" xfId="47145" xr:uid="{8609A9E2-F3F9-41EE-8107-3FA4EBBBE621}"/>
    <cellStyle name="Total 4 13" xfId="47146" xr:uid="{39D4AE6A-B196-4D68-8AA7-F599973671DB}"/>
    <cellStyle name="Total 4 13 2" xfId="47147" xr:uid="{A5E3A2F0-EB00-45B3-AAD6-6656F3E912B4}"/>
    <cellStyle name="Total 4 13 2 2" xfId="47148" xr:uid="{422DA2F9-6FCF-4D4B-9350-92E01C074B30}"/>
    <cellStyle name="Total 4 13 3" xfId="47149" xr:uid="{7F750435-75E5-4370-8244-6940DBD09848}"/>
    <cellStyle name="Total 4 14" xfId="47150" xr:uid="{74D0225B-63D1-4006-A593-FEBC7D5CFE5A}"/>
    <cellStyle name="Total 4 14 2" xfId="47151" xr:uid="{1A92D5BE-9639-49E8-A3DB-02BF3F98C2F6}"/>
    <cellStyle name="Total 4 14 2 2" xfId="47152" xr:uid="{C45128D2-6056-478F-A7DC-80E9904E6B0A}"/>
    <cellStyle name="Total 4 14 3" xfId="47153" xr:uid="{394DB466-5990-46AB-BCD3-E387D5DBDE5B}"/>
    <cellStyle name="Total 4 15" xfId="47154" xr:uid="{490C7657-F690-4106-9989-D75D6989E1F4}"/>
    <cellStyle name="Total 4 15 2" xfId="47155" xr:uid="{D8361FEB-2D8C-48CC-B372-178D9C44D4DD}"/>
    <cellStyle name="Total 4 15 2 2" xfId="47156" xr:uid="{18974F03-0368-4E1F-8E6F-8A927CD84217}"/>
    <cellStyle name="Total 4 15 3" xfId="47157" xr:uid="{F0C20453-80D7-4322-A424-DD387D7328D2}"/>
    <cellStyle name="Total 4 16" xfId="47158" xr:uid="{CF25191E-21F7-4C88-89AD-797F57A44EE6}"/>
    <cellStyle name="Total 4 16 2" xfId="47159" xr:uid="{0C64695A-7B9F-45B1-B1B1-6BAD12BAFF49}"/>
    <cellStyle name="Total 4 16 2 2" xfId="47160" xr:uid="{841E232A-3AF5-4DCB-B58B-E603581A1A07}"/>
    <cellStyle name="Total 4 16 3" xfId="47161" xr:uid="{41BD7CD8-589A-41C9-96E8-A9132EA56105}"/>
    <cellStyle name="Total 4 17" xfId="47162" xr:uid="{6FD95B4F-0C30-4D4D-BF5D-C5FC8EBD24E8}"/>
    <cellStyle name="Total 4 17 2" xfId="47163" xr:uid="{DC737B0A-8B40-4E7A-8A72-1323C2BB400F}"/>
    <cellStyle name="Total 4 17 2 2" xfId="47164" xr:uid="{1774CA9A-1986-4E7D-9411-F7EACB2E4851}"/>
    <cellStyle name="Total 4 17 3" xfId="47165" xr:uid="{40C9D383-B711-499B-8BB1-7BFF1C12A791}"/>
    <cellStyle name="Total 4 18" xfId="47166" xr:uid="{FC8C772A-9FA7-4279-BF1A-A4D326342783}"/>
    <cellStyle name="Total 4 18 2" xfId="47167" xr:uid="{618560EA-893B-4728-A496-0231EB3398A7}"/>
    <cellStyle name="Total 4 18 2 2" xfId="47168" xr:uid="{A338B7D8-5017-4190-B30F-1C171CB332A4}"/>
    <cellStyle name="Total 4 18 3" xfId="47169" xr:uid="{F026B61E-3EC0-4E3C-BDEF-3E89BE2CEDC2}"/>
    <cellStyle name="Total 4 19" xfId="47170" xr:uid="{48B6A8A4-BD9F-42CB-9623-D7C7748579C3}"/>
    <cellStyle name="Total 4 19 2" xfId="47171" xr:uid="{5AC5B27E-5ADA-471F-A424-58AF96AF1604}"/>
    <cellStyle name="Total 4 19 2 2" xfId="47172" xr:uid="{4EFBF880-3E8F-44FC-98C9-8AD0A52CEA2F}"/>
    <cellStyle name="Total 4 19 3" xfId="47173" xr:uid="{668529CE-8FD9-4D9A-A08C-3E90C15B153B}"/>
    <cellStyle name="Total 4 2" xfId="47174" xr:uid="{B72D9364-F5CE-4CBF-BB52-3E2986C5889B}"/>
    <cellStyle name="Total 4 2 10" xfId="47175" xr:uid="{2B0522D2-431F-444C-A68A-2CF978426446}"/>
    <cellStyle name="Total 4 2 10 2" xfId="47176" xr:uid="{A2DA2770-83F1-4546-BFD5-6901B54FAE82}"/>
    <cellStyle name="Total 4 2 10 2 2" xfId="47177" xr:uid="{3C569FF5-FF8B-42A5-B92B-E67F66C4B198}"/>
    <cellStyle name="Total 4 2 10 3" xfId="47178" xr:uid="{F54AB08E-163D-4B51-915A-855006F242E4}"/>
    <cellStyle name="Total 4 2 11" xfId="47179" xr:uid="{B28B017E-4834-443A-B4ED-77E225061E12}"/>
    <cellStyle name="Total 4 2 11 2" xfId="47180" xr:uid="{E7B189DB-DCD6-45B8-9A9E-6C08CACE243A}"/>
    <cellStyle name="Total 4 2 11 2 2" xfId="47181" xr:uid="{99FDD69B-3327-4FD5-8A88-442869F3B321}"/>
    <cellStyle name="Total 4 2 11 3" xfId="47182" xr:uid="{DB6356D1-78DF-4466-9680-F86AC97334CF}"/>
    <cellStyle name="Total 4 2 12" xfId="47183" xr:uid="{712CBFD1-7186-4C27-8D88-8F38EEAC8AE0}"/>
    <cellStyle name="Total 4 2 12 2" xfId="47184" xr:uid="{03FF345C-B102-43CC-AFB4-95A146D74B1A}"/>
    <cellStyle name="Total 4 2 12 2 2" xfId="47185" xr:uid="{21E3A10F-E32B-4BA7-8B03-53B8112D2345}"/>
    <cellStyle name="Total 4 2 12 3" xfId="47186" xr:uid="{8110DB93-FF25-40E4-81AA-4791ECA2BCC4}"/>
    <cellStyle name="Total 4 2 13" xfId="47187" xr:uid="{E16C0FA6-C4F7-42D0-B0FE-F7B670F4A6D0}"/>
    <cellStyle name="Total 4 2 13 2" xfId="47188" xr:uid="{6FFB4664-6328-45E5-9457-5BA02DA91F58}"/>
    <cellStyle name="Total 4 2 13 2 2" xfId="47189" xr:uid="{CFE9B509-CADF-424F-BDF8-737595F1077C}"/>
    <cellStyle name="Total 4 2 13 3" xfId="47190" xr:uid="{775BE049-AF48-48B1-9AEC-A7BCF491AA9F}"/>
    <cellStyle name="Total 4 2 14" xfId="47191" xr:uid="{03B43B85-D7F5-4125-A4B0-5280C70BE44F}"/>
    <cellStyle name="Total 4 2 14 2" xfId="47192" xr:uid="{0374417F-D28B-42BC-AF97-12923FC10344}"/>
    <cellStyle name="Total 4 2 14 2 2" xfId="47193" xr:uid="{F9B726DA-2436-4F0D-874C-126DC344A81F}"/>
    <cellStyle name="Total 4 2 14 3" xfId="47194" xr:uid="{0B855D43-FDEA-46C8-B02C-41CF5378FB9F}"/>
    <cellStyle name="Total 4 2 15" xfId="47195" xr:uid="{887F248B-6329-40E1-B164-78EA1B316B10}"/>
    <cellStyle name="Total 4 2 15 2" xfId="47196" xr:uid="{0F96CF73-320F-4187-8E27-416348116929}"/>
    <cellStyle name="Total 4 2 15 2 2" xfId="47197" xr:uid="{4647D07D-97BA-44E4-96FC-8D0C9DC39165}"/>
    <cellStyle name="Total 4 2 15 3" xfId="47198" xr:uid="{4F4EC8DD-9392-426E-83C5-41355DC517A2}"/>
    <cellStyle name="Total 4 2 16" xfId="47199" xr:uid="{66F687A1-C0E2-4A91-B5B6-6080D4FACB40}"/>
    <cellStyle name="Total 4 2 16 2" xfId="47200" xr:uid="{7D8B37BA-E1B4-4EE8-A0A8-E738F4BB2B64}"/>
    <cellStyle name="Total 4 2 16 2 2" xfId="47201" xr:uid="{C8C33284-4635-4E34-88EE-88CC1F31C040}"/>
    <cellStyle name="Total 4 2 16 3" xfId="47202" xr:uid="{2656DF61-25B5-4A56-8530-98A3109E657A}"/>
    <cellStyle name="Total 4 2 17" xfId="47203" xr:uid="{AB82679E-92DE-4758-80CA-C1961A451561}"/>
    <cellStyle name="Total 4 2 17 2" xfId="47204" xr:uid="{14D007E2-0D45-4EA5-9A2A-FFAA8E043376}"/>
    <cellStyle name="Total 4 2 17 2 2" xfId="47205" xr:uid="{9A9A6C88-838A-4259-8D57-060F3A7AE2ED}"/>
    <cellStyle name="Total 4 2 17 3" xfId="47206" xr:uid="{56A54077-522C-473E-8724-84216160F6B9}"/>
    <cellStyle name="Total 4 2 18" xfId="47207" xr:uid="{4D758E7A-75C3-4A60-8AD4-523045B3029C}"/>
    <cellStyle name="Total 4 2 18 2" xfId="47208" xr:uid="{15823B09-EC95-4E49-9AC4-ACDF91C0C828}"/>
    <cellStyle name="Total 4 2 18 2 2" xfId="47209" xr:uid="{3F52386D-9263-4986-AF6F-A1785D69814E}"/>
    <cellStyle name="Total 4 2 18 3" xfId="47210" xr:uid="{F489CF65-28C9-4898-A319-A2A1362A32A5}"/>
    <cellStyle name="Total 4 2 19" xfId="47211" xr:uid="{DAABD97F-18A0-43D4-B761-1F28D312C8E5}"/>
    <cellStyle name="Total 4 2 19 2" xfId="47212" xr:uid="{A46ECD8A-4B77-4E57-88DF-5080D770EDCE}"/>
    <cellStyle name="Total 4 2 19 2 2" xfId="47213" xr:uid="{6CF4081F-8032-4FFB-AAC5-CA242178EFC2}"/>
    <cellStyle name="Total 4 2 19 3" xfId="47214" xr:uid="{92E1C0B7-B181-4584-9860-868F4D270A5D}"/>
    <cellStyle name="Total 4 2 2" xfId="47215" xr:uid="{E231A502-E04C-4893-8DF6-5B95ED0BD9AB}"/>
    <cellStyle name="Total 4 2 2 10" xfId="47216" xr:uid="{C67CCA33-2599-4918-9F01-6DE651F770D0}"/>
    <cellStyle name="Total 4 2 2 10 2" xfId="47217" xr:uid="{60F06EC4-2706-4F68-8CE0-20AF122B39D9}"/>
    <cellStyle name="Total 4 2 2 10 2 2" xfId="47218" xr:uid="{A1342025-A55C-4017-9562-7A2FD13A693E}"/>
    <cellStyle name="Total 4 2 2 10 3" xfId="47219" xr:uid="{AD31AEE6-A903-4665-BDA2-23AA1A5A2211}"/>
    <cellStyle name="Total 4 2 2 11" xfId="47220" xr:uid="{42389B03-250E-483F-9628-515BC22FA265}"/>
    <cellStyle name="Total 4 2 2 11 2" xfId="47221" xr:uid="{166E49A0-2CBF-4646-B14A-A68F209E2E3E}"/>
    <cellStyle name="Total 4 2 2 11 2 2" xfId="47222" xr:uid="{02F5ABAC-5407-4F2C-A951-21B625814CD0}"/>
    <cellStyle name="Total 4 2 2 11 3" xfId="47223" xr:uid="{075E1848-B101-47C6-B276-AA5B600BF0BF}"/>
    <cellStyle name="Total 4 2 2 12" xfId="47224" xr:uid="{FFBAF884-A805-4C1E-9121-E0E51DEADD94}"/>
    <cellStyle name="Total 4 2 2 12 2" xfId="47225" xr:uid="{2263DB7F-85B8-4B85-954F-2429DF7FA2AF}"/>
    <cellStyle name="Total 4 2 2 12 2 2" xfId="47226" xr:uid="{E1001151-42E3-452F-B6B2-CB2CA577A323}"/>
    <cellStyle name="Total 4 2 2 12 3" xfId="47227" xr:uid="{AE685EEC-3A6E-4765-8628-1C5D9619059E}"/>
    <cellStyle name="Total 4 2 2 13" xfId="47228" xr:uid="{5C51AB74-4B04-4402-AB75-692065381A3B}"/>
    <cellStyle name="Total 4 2 2 13 2" xfId="47229" xr:uid="{540B1A57-21E8-43E3-B74A-D4A9F9FC61AB}"/>
    <cellStyle name="Total 4 2 2 13 2 2" xfId="47230" xr:uid="{9F14114D-9A89-4F62-A6F9-309155984BE0}"/>
    <cellStyle name="Total 4 2 2 13 3" xfId="47231" xr:uid="{71AFFB72-F3F2-41EF-8850-263805141514}"/>
    <cellStyle name="Total 4 2 2 14" xfId="47232" xr:uid="{98E824E2-7C0C-4B03-AEBA-A219D6A08C96}"/>
    <cellStyle name="Total 4 2 2 14 2" xfId="47233" xr:uid="{6F99A353-D6E1-4A8C-B922-1063A360C5C9}"/>
    <cellStyle name="Total 4 2 2 14 2 2" xfId="47234" xr:uid="{E1DD2793-F9C0-4DA1-9202-FAC2237DF019}"/>
    <cellStyle name="Total 4 2 2 14 3" xfId="47235" xr:uid="{2EC6FC49-BD7C-4AED-9E33-884DB1549E7C}"/>
    <cellStyle name="Total 4 2 2 15" xfId="47236" xr:uid="{62639A0E-270F-4534-A520-1BA84F657246}"/>
    <cellStyle name="Total 4 2 2 15 2" xfId="47237" xr:uid="{35987560-95C2-449C-9A9F-40DD51FF17AE}"/>
    <cellStyle name="Total 4 2 2 15 2 2" xfId="47238" xr:uid="{ED9FC12C-3F47-4E35-B6E6-75FBC2874797}"/>
    <cellStyle name="Total 4 2 2 15 3" xfId="47239" xr:uid="{A9C5E507-09A2-40AF-887F-37267110EF65}"/>
    <cellStyle name="Total 4 2 2 16" xfId="47240" xr:uid="{06ED2ECD-A0E6-4657-9D79-692C41C47CE8}"/>
    <cellStyle name="Total 4 2 2 16 2" xfId="47241" xr:uid="{D906ABF7-0DFF-4773-AFA8-A58199A12055}"/>
    <cellStyle name="Total 4 2 2 16 2 2" xfId="47242" xr:uid="{2232AA59-7D03-4CED-A6F6-B2FD78D5EB11}"/>
    <cellStyle name="Total 4 2 2 16 3" xfId="47243" xr:uid="{4DE205BE-57D2-46B7-9571-F0EA4898A50B}"/>
    <cellStyle name="Total 4 2 2 17" xfId="47244" xr:uid="{BBC455F2-A1F3-4CC6-839E-994A575904C0}"/>
    <cellStyle name="Total 4 2 2 17 2" xfId="47245" xr:uid="{C17B94F8-5343-42B2-B513-321328CF92DC}"/>
    <cellStyle name="Total 4 2 2 17 2 2" xfId="47246" xr:uid="{A42434B5-F780-4D6C-8514-F9C10AA70B2C}"/>
    <cellStyle name="Total 4 2 2 17 3" xfId="47247" xr:uid="{EE31403D-531F-4166-AD87-55BA2A538175}"/>
    <cellStyle name="Total 4 2 2 18" xfId="47248" xr:uid="{E21E477C-178B-4CCE-B0C0-4008A75F1564}"/>
    <cellStyle name="Total 4 2 2 18 2" xfId="47249" xr:uid="{0984193E-5BDA-424C-809D-EBF77AB4EC23}"/>
    <cellStyle name="Total 4 2 2 19" xfId="47250" xr:uid="{58579FEC-39EB-4307-8D02-BDFF7C103221}"/>
    <cellStyle name="Total 4 2 2 2" xfId="47251" xr:uid="{1C76CEDE-A978-4A7C-A091-459AE85F24C1}"/>
    <cellStyle name="Total 4 2 2 2 10" xfId="47252" xr:uid="{94CFBDCD-559F-4614-99B8-DE2FF1D0A6EB}"/>
    <cellStyle name="Total 4 2 2 2 10 2" xfId="47253" xr:uid="{E7FC5B4A-E0A7-4BE5-B456-D8553E11817E}"/>
    <cellStyle name="Total 4 2 2 2 10 2 2" xfId="47254" xr:uid="{330B5C94-41D9-4AD5-A757-80A5D68DE3A0}"/>
    <cellStyle name="Total 4 2 2 2 10 3" xfId="47255" xr:uid="{74940018-2BA2-4FB0-85CE-78761FF5B133}"/>
    <cellStyle name="Total 4 2 2 2 11" xfId="47256" xr:uid="{EDD7EE9B-6592-4EB0-AD6A-109FD19461A9}"/>
    <cellStyle name="Total 4 2 2 2 11 2" xfId="47257" xr:uid="{8CFC6B98-2D9B-4830-87D1-6498D27E8582}"/>
    <cellStyle name="Total 4 2 2 2 11 2 2" xfId="47258" xr:uid="{F61DE62A-37F4-496A-985B-23BE7BD58F74}"/>
    <cellStyle name="Total 4 2 2 2 11 3" xfId="47259" xr:uid="{D0592BB5-5B13-4598-A5AD-AD529900FD7D}"/>
    <cellStyle name="Total 4 2 2 2 12" xfId="47260" xr:uid="{062301C1-F795-4259-B955-28C49722CE17}"/>
    <cellStyle name="Total 4 2 2 2 12 2" xfId="47261" xr:uid="{ACFF7BAA-7714-475D-8F89-AA04161C9EC8}"/>
    <cellStyle name="Total 4 2 2 2 12 2 2" xfId="47262" xr:uid="{5DC85225-9A71-4EBC-A753-834AA8EFACCC}"/>
    <cellStyle name="Total 4 2 2 2 12 3" xfId="47263" xr:uid="{A505A52F-32C4-4FE5-A954-7CAF4544A56A}"/>
    <cellStyle name="Total 4 2 2 2 13" xfId="47264" xr:uid="{C6F7AEE9-F31C-4952-A53E-7FF834C74753}"/>
    <cellStyle name="Total 4 2 2 2 13 2" xfId="47265" xr:uid="{187110E8-E575-446C-B538-B198DDD8E17C}"/>
    <cellStyle name="Total 4 2 2 2 13 2 2" xfId="47266" xr:uid="{A499BD67-EB49-44F9-A510-3D5973372673}"/>
    <cellStyle name="Total 4 2 2 2 13 3" xfId="47267" xr:uid="{684D774E-5CD0-4BF0-8DC3-0DF6B7D2ADCB}"/>
    <cellStyle name="Total 4 2 2 2 14" xfId="47268" xr:uid="{84DA8D43-B9B1-4684-830E-2281A0B973D5}"/>
    <cellStyle name="Total 4 2 2 2 14 2" xfId="47269" xr:uid="{9F6843DC-7320-459E-898E-DB1441A9648C}"/>
    <cellStyle name="Total 4 2 2 2 14 2 2" xfId="47270" xr:uid="{33EE5578-30E5-4DC2-A02F-554374E101FA}"/>
    <cellStyle name="Total 4 2 2 2 14 3" xfId="47271" xr:uid="{492FAA86-C966-4816-87F8-7ABED06E4B25}"/>
    <cellStyle name="Total 4 2 2 2 15" xfId="47272" xr:uid="{3518A012-7034-4865-A7D2-61583AD2BBA2}"/>
    <cellStyle name="Total 4 2 2 2 15 2" xfId="47273" xr:uid="{146BF519-2C1A-42DD-8E6B-724221112E6F}"/>
    <cellStyle name="Total 4 2 2 2 15 2 2" xfId="47274" xr:uid="{D341581B-B5CD-4ECD-A4CA-CCB5F1D4E06C}"/>
    <cellStyle name="Total 4 2 2 2 15 3" xfId="47275" xr:uid="{2D30329F-8FFD-4E1E-8A5A-6E31E962040C}"/>
    <cellStyle name="Total 4 2 2 2 16" xfId="47276" xr:uid="{9565EFD2-744D-4AF3-9054-8A225D504103}"/>
    <cellStyle name="Total 4 2 2 2 16 2" xfId="47277" xr:uid="{71748E1F-8475-4AC0-B0D1-D2CED157CB7A}"/>
    <cellStyle name="Total 4 2 2 2 16 2 2" xfId="47278" xr:uid="{7C9E58F9-5EAB-4523-ADEE-F67BF5CEBBF8}"/>
    <cellStyle name="Total 4 2 2 2 16 3" xfId="47279" xr:uid="{8D4594E7-2E1D-4865-A3BB-D14750C1FE80}"/>
    <cellStyle name="Total 4 2 2 2 17" xfId="47280" xr:uid="{97AC6750-BC30-42B5-A51B-7AEE9B90A306}"/>
    <cellStyle name="Total 4 2 2 2 17 2" xfId="47281" xr:uid="{0DB593E8-1E4F-4F87-83D3-734AEF42EF95}"/>
    <cellStyle name="Total 4 2 2 2 17 2 2" xfId="47282" xr:uid="{AF24E862-C80F-4D7E-81F4-98A06043F52F}"/>
    <cellStyle name="Total 4 2 2 2 17 3" xfId="47283" xr:uid="{EC37D9D6-AD04-4B9E-B1D1-F270B1ECE884}"/>
    <cellStyle name="Total 4 2 2 2 18" xfId="47284" xr:uid="{C90B37BC-2FDD-45E7-945E-8F323A968324}"/>
    <cellStyle name="Total 4 2 2 2 18 2" xfId="47285" xr:uid="{082C5C76-82F2-47C2-B2E0-A59258554AC8}"/>
    <cellStyle name="Total 4 2 2 2 18 2 2" xfId="47286" xr:uid="{95307F43-A1A3-4B7E-9D0D-99052BDC110A}"/>
    <cellStyle name="Total 4 2 2 2 18 3" xfId="47287" xr:uid="{1555EABF-DEEF-485A-8F1C-75B5A8E9F9FB}"/>
    <cellStyle name="Total 4 2 2 2 19" xfId="47288" xr:uid="{05F7A083-B0BF-40CB-847E-3CA0BCCA69BC}"/>
    <cellStyle name="Total 4 2 2 2 19 2" xfId="47289" xr:uid="{4E06CB67-FCA3-4D77-A967-F6C613000021}"/>
    <cellStyle name="Total 4 2 2 2 19 2 2" xfId="47290" xr:uid="{6C91B2F9-7889-4FC7-931A-EAFBC84FCF22}"/>
    <cellStyle name="Total 4 2 2 2 19 3" xfId="47291" xr:uid="{82515964-EE28-4565-9F62-574716564105}"/>
    <cellStyle name="Total 4 2 2 2 2" xfId="47292" xr:uid="{7096678B-E80C-41C4-9480-11531B513DD2}"/>
    <cellStyle name="Total 4 2 2 2 2 2" xfId="47293" xr:uid="{5770A2DC-A85A-4948-B7B1-D92266631CEA}"/>
    <cellStyle name="Total 4 2 2 2 2 2 2" xfId="47294" xr:uid="{ED4ECAB4-9716-4C74-88EA-AFECB6A0AD51}"/>
    <cellStyle name="Total 4 2 2 2 2 2 3" xfId="47295" xr:uid="{9F187C9F-B07C-46B5-8A0F-18EEC630BD03}"/>
    <cellStyle name="Total 4 2 2 2 2 3" xfId="47296" xr:uid="{19B0F4BA-C989-4804-8131-10731CA8BB3E}"/>
    <cellStyle name="Total 4 2 2 2 2 3 2" xfId="47297" xr:uid="{7C7B600F-242B-4950-87E6-3E7E04B70FEE}"/>
    <cellStyle name="Total 4 2 2 2 2 4" xfId="47298" xr:uid="{AC2F34CD-29C7-44DC-996F-1424A6D6A738}"/>
    <cellStyle name="Total 4 2 2 2 20" xfId="47299" xr:uid="{EDF53DE7-4472-48B8-8A1A-CB91FE496265}"/>
    <cellStyle name="Total 4 2 2 2 20 2" xfId="47300" xr:uid="{08E46C28-A7D9-4F8F-8C41-A98767402336}"/>
    <cellStyle name="Total 4 2 2 2 20 2 2" xfId="47301" xr:uid="{D68CA0BA-EC0B-41D2-9141-3537595A00B6}"/>
    <cellStyle name="Total 4 2 2 2 20 3" xfId="47302" xr:uid="{E9DC78F1-A993-4E82-AA48-D0F56B0F3195}"/>
    <cellStyle name="Total 4 2 2 2 21" xfId="47303" xr:uid="{4160818C-25F4-4F9F-B261-8F28F7049622}"/>
    <cellStyle name="Total 4 2 2 2 21 2" xfId="47304" xr:uid="{2BB7C9F5-30D7-4095-BAC1-E79866D52AF2}"/>
    <cellStyle name="Total 4 2 2 2 22" xfId="47305" xr:uid="{BF0F6ABC-F5E8-46A9-93DE-9CC08FDF0763}"/>
    <cellStyle name="Total 4 2 2 2 23" xfId="47306" xr:uid="{BB0A9F9B-67C3-407C-B274-332C5FA6CCE8}"/>
    <cellStyle name="Total 4 2 2 2 3" xfId="47307" xr:uid="{92045BD9-199B-488C-A010-F08D00B52FEA}"/>
    <cellStyle name="Total 4 2 2 2 3 2" xfId="47308" xr:uid="{4CD9BE12-35A5-4596-9DE2-8F777306C0B6}"/>
    <cellStyle name="Total 4 2 2 2 3 2 2" xfId="47309" xr:uid="{E4BB60C0-561D-480A-9D35-027DBBC9413F}"/>
    <cellStyle name="Total 4 2 2 2 3 3" xfId="47310" xr:uid="{DAB5D80A-1C81-4B76-994C-59FACB815544}"/>
    <cellStyle name="Total 4 2 2 2 3 4" xfId="47311" xr:uid="{64197A9D-C918-4E10-AA1E-70FC902946DA}"/>
    <cellStyle name="Total 4 2 2 2 4" xfId="47312" xr:uid="{7C0DA324-F9D8-4D6E-8CAD-BF9830376563}"/>
    <cellStyle name="Total 4 2 2 2 4 2" xfId="47313" xr:uid="{9CAB9A71-05C3-41CE-B2AB-3600DD0DF235}"/>
    <cellStyle name="Total 4 2 2 2 4 2 2" xfId="47314" xr:uid="{DD5B2E70-8475-428E-A944-DB0137AF87A7}"/>
    <cellStyle name="Total 4 2 2 2 4 3" xfId="47315" xr:uid="{404376CC-DF50-48C2-B765-7B27422A743B}"/>
    <cellStyle name="Total 4 2 2 2 4 4" xfId="47316" xr:uid="{59B07A52-3602-4179-9F20-8A4149154C5C}"/>
    <cellStyle name="Total 4 2 2 2 5" xfId="47317" xr:uid="{C228C3C9-0384-4C4B-9693-6B9682B1C6F2}"/>
    <cellStyle name="Total 4 2 2 2 5 2" xfId="47318" xr:uid="{E124D31C-82DB-43A2-882D-D305AB2DE031}"/>
    <cellStyle name="Total 4 2 2 2 5 2 2" xfId="47319" xr:uid="{7D60547C-0D6A-4597-B5D0-BDCF6D7EB6E2}"/>
    <cellStyle name="Total 4 2 2 2 5 3" xfId="47320" xr:uid="{8ADE22EF-82D7-4317-B2B0-849AB436B358}"/>
    <cellStyle name="Total 4 2 2 2 6" xfId="47321" xr:uid="{3AFF6EF2-8AF9-42CE-BD63-4B12446B0CFA}"/>
    <cellStyle name="Total 4 2 2 2 6 2" xfId="47322" xr:uid="{BE4BDC49-14B9-44FE-A978-7E3685D2D1EE}"/>
    <cellStyle name="Total 4 2 2 2 6 2 2" xfId="47323" xr:uid="{B1DF6CE8-3AA6-4F3A-8E80-AA1CBBB3B4A5}"/>
    <cellStyle name="Total 4 2 2 2 6 3" xfId="47324" xr:uid="{468A9A92-9CD8-466F-8647-A74EAA86D58A}"/>
    <cellStyle name="Total 4 2 2 2 7" xfId="47325" xr:uid="{E1EE924E-A144-4E6C-99E1-8DDDCA70DF07}"/>
    <cellStyle name="Total 4 2 2 2 7 2" xfId="47326" xr:uid="{8AE2C72D-89E7-4A0A-A491-BBD6611CA04B}"/>
    <cellStyle name="Total 4 2 2 2 7 2 2" xfId="47327" xr:uid="{9B63EDBE-2F44-4E56-B309-F0005855F7DB}"/>
    <cellStyle name="Total 4 2 2 2 7 3" xfId="47328" xr:uid="{90977A02-4C8E-47ED-839E-E792E12BD2AA}"/>
    <cellStyle name="Total 4 2 2 2 8" xfId="47329" xr:uid="{EB884EC8-1355-45E7-AED4-97D7346C851E}"/>
    <cellStyle name="Total 4 2 2 2 8 2" xfId="47330" xr:uid="{CDE29B84-ECC7-436B-AF1F-73B8B3178E10}"/>
    <cellStyle name="Total 4 2 2 2 8 2 2" xfId="47331" xr:uid="{D09FA9F9-091E-4878-A2A4-0C02FABBB131}"/>
    <cellStyle name="Total 4 2 2 2 8 3" xfId="47332" xr:uid="{0F3F9A93-BA42-47DC-905F-9380F9DC5911}"/>
    <cellStyle name="Total 4 2 2 2 9" xfId="47333" xr:uid="{9E14AB50-D242-4F80-A0A4-AA02158EDC42}"/>
    <cellStyle name="Total 4 2 2 2 9 2" xfId="47334" xr:uid="{E27566C9-837D-409D-AA9B-27FAA43D02D7}"/>
    <cellStyle name="Total 4 2 2 2 9 2 2" xfId="47335" xr:uid="{289686D6-C39C-4198-8542-2AFAF97F0BA9}"/>
    <cellStyle name="Total 4 2 2 2 9 3" xfId="47336" xr:uid="{7E0724BA-D892-457A-B324-0B1CB359AAF9}"/>
    <cellStyle name="Total 4 2 2 20" xfId="47337" xr:uid="{DC86F326-2A16-4AC7-A84B-86BC45564B73}"/>
    <cellStyle name="Total 4 2 2 3" xfId="47338" xr:uid="{6B76C702-1051-4680-9657-57C441B61EF3}"/>
    <cellStyle name="Total 4 2 2 3 2" xfId="47339" xr:uid="{110601E4-4D9C-41CA-B253-D1A9A523C458}"/>
    <cellStyle name="Total 4 2 2 3 2 2" xfId="47340" xr:uid="{6D60A536-06D6-4A5B-ACFC-0B7F6EFF9CF1}"/>
    <cellStyle name="Total 4 2 2 3 2 3" xfId="47341" xr:uid="{DB52AAC0-7308-4DF4-86A4-D6B703034E1D}"/>
    <cellStyle name="Total 4 2 2 3 3" xfId="47342" xr:uid="{98955E1E-7E90-4862-A1B4-0DD4D4E1820D}"/>
    <cellStyle name="Total 4 2 2 3 3 2" xfId="47343" xr:uid="{67CCC3FB-A012-449D-AF34-7963A7F14DAC}"/>
    <cellStyle name="Total 4 2 2 3 4" xfId="47344" xr:uid="{E5EA8E60-6C29-4DCD-A92F-AFDC5BDB3426}"/>
    <cellStyle name="Total 4 2 2 4" xfId="47345" xr:uid="{28DFB771-157B-47C4-8601-64CFAF919661}"/>
    <cellStyle name="Total 4 2 2 4 2" xfId="47346" xr:uid="{E6A9D945-FDA2-40E0-B345-47C7C05D4633}"/>
    <cellStyle name="Total 4 2 2 4 2 2" xfId="47347" xr:uid="{C924CF5A-A850-4590-BBCF-740046184374}"/>
    <cellStyle name="Total 4 2 2 4 3" xfId="47348" xr:uid="{1528B3A4-56D0-40DE-8914-DCEA619E8512}"/>
    <cellStyle name="Total 4 2 2 4 4" xfId="47349" xr:uid="{CC66B745-2C92-420F-9572-69BB899BA1D7}"/>
    <cellStyle name="Total 4 2 2 5" xfId="47350" xr:uid="{A7CFE212-8C9F-4E68-9196-B8636CAF0DEF}"/>
    <cellStyle name="Total 4 2 2 5 2" xfId="47351" xr:uid="{51AE047A-4D04-4E02-989A-CFC5F6DB14EB}"/>
    <cellStyle name="Total 4 2 2 5 2 2" xfId="47352" xr:uid="{E8C75644-9967-4573-B6A6-76A6B8687D10}"/>
    <cellStyle name="Total 4 2 2 5 3" xfId="47353" xr:uid="{13C8C8F4-6C63-47EB-BE5D-CB9E59F12BE9}"/>
    <cellStyle name="Total 4 2 2 5 4" xfId="47354" xr:uid="{EB6CF22A-1DA1-4118-A149-C9B91BDE367B}"/>
    <cellStyle name="Total 4 2 2 6" xfId="47355" xr:uid="{E2717A9D-E8DF-43B2-A384-A1A12F4D959D}"/>
    <cellStyle name="Total 4 2 2 6 2" xfId="47356" xr:uid="{A55BAC9D-8BC7-4275-99A3-CF64CABD8FAC}"/>
    <cellStyle name="Total 4 2 2 6 2 2" xfId="47357" xr:uid="{D988CC3C-3BCB-4ADC-9491-B82C008969E9}"/>
    <cellStyle name="Total 4 2 2 6 3" xfId="47358" xr:uid="{B9959335-2199-43F0-BE2F-80B28387E9BC}"/>
    <cellStyle name="Total 4 2 2 7" xfId="47359" xr:uid="{0A175BEB-09CB-4F39-9D65-7FF4ED1B3B77}"/>
    <cellStyle name="Total 4 2 2 7 2" xfId="47360" xr:uid="{86FAC016-20B9-40A6-A455-092CEB864582}"/>
    <cellStyle name="Total 4 2 2 7 2 2" xfId="47361" xr:uid="{D868D544-8185-47F2-AF4D-9C85BFCAD32D}"/>
    <cellStyle name="Total 4 2 2 7 3" xfId="47362" xr:uid="{33CF5455-D887-4D4B-AE5D-5BA03F5D61A6}"/>
    <cellStyle name="Total 4 2 2 8" xfId="47363" xr:uid="{B090B112-BB54-4EA6-A5F4-104614950BE9}"/>
    <cellStyle name="Total 4 2 2 8 2" xfId="47364" xr:uid="{9E8FB90E-2A91-4835-A301-B94DBA5D9FBA}"/>
    <cellStyle name="Total 4 2 2 8 2 2" xfId="47365" xr:uid="{5914DAC8-4A90-40AB-B7A5-A4E5E5D78E9C}"/>
    <cellStyle name="Total 4 2 2 8 3" xfId="47366" xr:uid="{954FC246-E386-4BE2-A524-C213D8274BAD}"/>
    <cellStyle name="Total 4 2 2 9" xfId="47367" xr:uid="{BC6BBC30-8446-4A8C-87BE-74F2256C0F43}"/>
    <cellStyle name="Total 4 2 2 9 2" xfId="47368" xr:uid="{190F9A8C-2B12-4907-8A63-7F5D4999C863}"/>
    <cellStyle name="Total 4 2 2 9 2 2" xfId="47369" xr:uid="{A8577AEC-2B76-48A8-864D-2D1F2856617E}"/>
    <cellStyle name="Total 4 2 2 9 3" xfId="47370" xr:uid="{FD973D61-97B5-40A5-A369-5BCF7F197439}"/>
    <cellStyle name="Total 4 2 20" xfId="47371" xr:uid="{9BBA0342-1F6F-421C-B4F8-3D7292EABF99}"/>
    <cellStyle name="Total 4 2 20 2" xfId="47372" xr:uid="{CF1D0D2B-6941-4C29-B06A-6D3F26AEF263}"/>
    <cellStyle name="Total 4 2 20 2 2" xfId="47373" xr:uid="{0613ECF9-9EA8-4545-9978-9DC64DF4CBD8}"/>
    <cellStyle name="Total 4 2 20 3" xfId="47374" xr:uid="{D1C71A09-E0B7-462E-8879-71347DD7BACC}"/>
    <cellStyle name="Total 4 2 21" xfId="47375" xr:uid="{EC87090B-08A7-4BFA-9AD7-C0A78408D9D0}"/>
    <cellStyle name="Total 4 2 21 2" xfId="47376" xr:uid="{BC5FC18D-4369-4916-974F-4578BC67635C}"/>
    <cellStyle name="Total 4 2 22" xfId="47377" xr:uid="{1DA58C42-ED80-4949-A18C-2268D3AE8C68}"/>
    <cellStyle name="Total 4 2 23" xfId="47378" xr:uid="{6EDF63CC-BB9C-415D-B38C-74AFA234A1CD}"/>
    <cellStyle name="Total 4 2 3" xfId="47379" xr:uid="{FDE09FFF-1670-43B6-BFA9-8A4EF5D358E6}"/>
    <cellStyle name="Total 4 2 3 10" xfId="47380" xr:uid="{B2F2AEE4-4E6C-436B-ADCF-D39CEE01461D}"/>
    <cellStyle name="Total 4 2 3 10 2" xfId="47381" xr:uid="{F1FB1B1A-751F-4ED9-8666-45F8D357A783}"/>
    <cellStyle name="Total 4 2 3 10 2 2" xfId="47382" xr:uid="{4E1610A1-8B0B-4DC9-80D8-F9BCB1F3060C}"/>
    <cellStyle name="Total 4 2 3 10 3" xfId="47383" xr:uid="{CC627692-2E16-46A0-8C43-CC24CEA9EE67}"/>
    <cellStyle name="Total 4 2 3 11" xfId="47384" xr:uid="{2A2037E8-E676-434E-8448-5F7C2F6A1D46}"/>
    <cellStyle name="Total 4 2 3 11 2" xfId="47385" xr:uid="{3A506A21-0F2F-4434-B654-1277AAB4B70C}"/>
    <cellStyle name="Total 4 2 3 11 2 2" xfId="47386" xr:uid="{44A0FFE4-760F-45E8-980D-194B5E332984}"/>
    <cellStyle name="Total 4 2 3 11 3" xfId="47387" xr:uid="{5A6A98B1-F155-45A3-9B07-91AB66B5BEED}"/>
    <cellStyle name="Total 4 2 3 12" xfId="47388" xr:uid="{4E8772B7-DF72-4627-93DB-72C04F35D3BF}"/>
    <cellStyle name="Total 4 2 3 12 2" xfId="47389" xr:uid="{1C74B577-45B9-4356-BE2E-FF4AF821DB8E}"/>
    <cellStyle name="Total 4 2 3 12 2 2" xfId="47390" xr:uid="{F34754B3-A824-4D88-9CBE-5807D5327E00}"/>
    <cellStyle name="Total 4 2 3 12 3" xfId="47391" xr:uid="{A6BD1F24-C8A5-402F-8268-82A195DF5894}"/>
    <cellStyle name="Total 4 2 3 13" xfId="47392" xr:uid="{0F9AB8FE-2E06-45DF-A338-24574F7A7B99}"/>
    <cellStyle name="Total 4 2 3 13 2" xfId="47393" xr:uid="{AF157252-79F3-4760-B7C9-9C512E716A88}"/>
    <cellStyle name="Total 4 2 3 13 2 2" xfId="47394" xr:uid="{EE9F7281-7C21-4E84-9A5D-59BA57D1D167}"/>
    <cellStyle name="Total 4 2 3 13 3" xfId="47395" xr:uid="{E6E3C679-6A2B-4DAB-A906-1688F52255B7}"/>
    <cellStyle name="Total 4 2 3 14" xfId="47396" xr:uid="{137AEA8F-2420-496B-B1CA-AE7CD6D605E4}"/>
    <cellStyle name="Total 4 2 3 14 2" xfId="47397" xr:uid="{B2A4368C-C026-4A8F-86F4-7F60C6C2CBAF}"/>
    <cellStyle name="Total 4 2 3 14 2 2" xfId="47398" xr:uid="{5ED07BE6-C6F4-4286-B215-76A629699B50}"/>
    <cellStyle name="Total 4 2 3 14 3" xfId="47399" xr:uid="{5F04A695-15F8-4CE6-B53B-2E08DFBA63D8}"/>
    <cellStyle name="Total 4 2 3 15" xfId="47400" xr:uid="{BC9B8724-F88A-4718-AB4C-E3759F51421D}"/>
    <cellStyle name="Total 4 2 3 15 2" xfId="47401" xr:uid="{D10B99C6-5649-4E77-998F-9C88ED07896A}"/>
    <cellStyle name="Total 4 2 3 15 2 2" xfId="47402" xr:uid="{5B29B9EE-E290-4F98-A397-D1D1A7165BB7}"/>
    <cellStyle name="Total 4 2 3 15 3" xfId="47403" xr:uid="{704A3717-8EE6-4577-A81F-ED9673A772C8}"/>
    <cellStyle name="Total 4 2 3 16" xfId="47404" xr:uid="{236B3334-4EBA-43F7-A38E-3D965AD05FC0}"/>
    <cellStyle name="Total 4 2 3 16 2" xfId="47405" xr:uid="{74E1590B-2201-40FF-B7B5-5FF92DA7DB46}"/>
    <cellStyle name="Total 4 2 3 16 2 2" xfId="47406" xr:uid="{E678C5F8-CE5B-4CB6-8181-929E80CEBC53}"/>
    <cellStyle name="Total 4 2 3 16 3" xfId="47407" xr:uid="{BA87FC64-ADEE-4027-8306-F4A2BB387FAE}"/>
    <cellStyle name="Total 4 2 3 17" xfId="47408" xr:uid="{A5E994E4-4293-4B0B-90A9-F7C03716A5D0}"/>
    <cellStyle name="Total 4 2 3 17 2" xfId="47409" xr:uid="{CCD68D39-22F8-4FD3-A662-4E932FBC4E50}"/>
    <cellStyle name="Total 4 2 3 17 2 2" xfId="47410" xr:uid="{FBA2D6BE-5F22-408D-819E-594CC6E4931D}"/>
    <cellStyle name="Total 4 2 3 17 3" xfId="47411" xr:uid="{433B2603-CEB9-4BDA-87DB-5C15779A950E}"/>
    <cellStyle name="Total 4 2 3 18" xfId="47412" xr:uid="{60E002E2-D153-4ABC-A176-1B998A5C48D9}"/>
    <cellStyle name="Total 4 2 3 18 2" xfId="47413" xr:uid="{4E109D4D-8B98-4369-9963-D1823EE1B0DA}"/>
    <cellStyle name="Total 4 2 3 19" xfId="47414" xr:uid="{858749DD-0645-4056-8C33-A0E13C43B72F}"/>
    <cellStyle name="Total 4 2 3 2" xfId="47415" xr:uid="{14776185-91D2-4CB9-A6C6-26C6489EB24A}"/>
    <cellStyle name="Total 4 2 3 2 10" xfId="47416" xr:uid="{31F51644-3AD3-4404-BDF9-363D91B1A2EA}"/>
    <cellStyle name="Total 4 2 3 2 10 2" xfId="47417" xr:uid="{982EDC6E-6FEB-4068-AE2C-08C5260E5285}"/>
    <cellStyle name="Total 4 2 3 2 10 2 2" xfId="47418" xr:uid="{B7C5255D-B9FE-41B3-B3D7-3A772FD71858}"/>
    <cellStyle name="Total 4 2 3 2 10 3" xfId="47419" xr:uid="{11D22612-2986-48C8-9F8B-B7776430C5BE}"/>
    <cellStyle name="Total 4 2 3 2 11" xfId="47420" xr:uid="{DCA0CA00-5DA8-4C1D-A21C-712BE3BAFFDC}"/>
    <cellStyle name="Total 4 2 3 2 11 2" xfId="47421" xr:uid="{3FB8ECA9-82C5-478D-B30A-AF36FEBEBAFA}"/>
    <cellStyle name="Total 4 2 3 2 11 2 2" xfId="47422" xr:uid="{C112E9A7-BF39-4C17-AFD0-608CC5C85A70}"/>
    <cellStyle name="Total 4 2 3 2 11 3" xfId="47423" xr:uid="{313D655A-2544-4096-9FEE-7128C15F1002}"/>
    <cellStyle name="Total 4 2 3 2 12" xfId="47424" xr:uid="{65DD8DE7-B4A3-4352-8660-8635B85EEC1B}"/>
    <cellStyle name="Total 4 2 3 2 12 2" xfId="47425" xr:uid="{9B501EA1-6A88-4B64-B085-8275AE467F37}"/>
    <cellStyle name="Total 4 2 3 2 12 2 2" xfId="47426" xr:uid="{AAC1B169-EB4D-4E9D-A211-59D09C1B0CB1}"/>
    <cellStyle name="Total 4 2 3 2 12 3" xfId="47427" xr:uid="{2FF193F2-2F90-47D0-A882-1702050F9676}"/>
    <cellStyle name="Total 4 2 3 2 13" xfId="47428" xr:uid="{A13E3AA5-F6BA-4EF8-B055-C325F89553BF}"/>
    <cellStyle name="Total 4 2 3 2 13 2" xfId="47429" xr:uid="{654F737C-B4E0-4EFD-B2E5-6666FE80AA80}"/>
    <cellStyle name="Total 4 2 3 2 13 2 2" xfId="47430" xr:uid="{99C090A8-DB64-4E6C-B45B-37584A5AF3FE}"/>
    <cellStyle name="Total 4 2 3 2 13 3" xfId="47431" xr:uid="{78511D84-310D-4BD2-B229-EBCAA6D10752}"/>
    <cellStyle name="Total 4 2 3 2 14" xfId="47432" xr:uid="{6816582E-59E8-49D9-8679-05F1E71DC78B}"/>
    <cellStyle name="Total 4 2 3 2 14 2" xfId="47433" xr:uid="{1F875193-1C5E-4258-99A9-B6A3E9343D68}"/>
    <cellStyle name="Total 4 2 3 2 14 2 2" xfId="47434" xr:uid="{680D7ACB-C06A-428A-BC94-D5B973684A86}"/>
    <cellStyle name="Total 4 2 3 2 14 3" xfId="47435" xr:uid="{4DE71A84-E4D9-4B55-8C22-BDCF7CEEE9BE}"/>
    <cellStyle name="Total 4 2 3 2 15" xfId="47436" xr:uid="{AE94DFC6-A57A-4504-AF40-B6207464A94E}"/>
    <cellStyle name="Total 4 2 3 2 15 2" xfId="47437" xr:uid="{029C377A-24F5-4F8E-BA52-BC44E8C3B5D8}"/>
    <cellStyle name="Total 4 2 3 2 15 2 2" xfId="47438" xr:uid="{91716DE5-5941-4843-BAE4-C8FFE76B970D}"/>
    <cellStyle name="Total 4 2 3 2 15 3" xfId="47439" xr:uid="{4A6B43D7-158F-40AC-8241-C8D908A5F491}"/>
    <cellStyle name="Total 4 2 3 2 16" xfId="47440" xr:uid="{E1F8CB00-884A-43D2-B5AE-41EFAAB59CAF}"/>
    <cellStyle name="Total 4 2 3 2 16 2" xfId="47441" xr:uid="{BA1FF86F-D6CD-4B71-8578-E9A1D5B09901}"/>
    <cellStyle name="Total 4 2 3 2 16 2 2" xfId="47442" xr:uid="{C655D3D3-9D5D-4852-BF87-3DA96D2F40BB}"/>
    <cellStyle name="Total 4 2 3 2 16 3" xfId="47443" xr:uid="{3D81C300-6A17-4442-8682-673F02BFC15A}"/>
    <cellStyle name="Total 4 2 3 2 17" xfId="47444" xr:uid="{3A8B29EC-9E08-4941-8527-0DCD0F5B4FEE}"/>
    <cellStyle name="Total 4 2 3 2 17 2" xfId="47445" xr:uid="{322D5783-9F1C-4ED5-A60C-A56B3BD11A77}"/>
    <cellStyle name="Total 4 2 3 2 17 2 2" xfId="47446" xr:uid="{1B7F9317-8B50-41F9-9325-D1094BEB7A76}"/>
    <cellStyle name="Total 4 2 3 2 17 3" xfId="47447" xr:uid="{D8F7F3B8-E688-46C9-AD09-76C7576E33E3}"/>
    <cellStyle name="Total 4 2 3 2 18" xfId="47448" xr:uid="{10B8302A-4D96-4014-9678-6FA88BEE583A}"/>
    <cellStyle name="Total 4 2 3 2 18 2" xfId="47449" xr:uid="{78DFC6D9-A584-4B84-8898-F05D74736AB7}"/>
    <cellStyle name="Total 4 2 3 2 18 2 2" xfId="47450" xr:uid="{A9A082C2-E680-4F2E-A99E-E9802B08E118}"/>
    <cellStyle name="Total 4 2 3 2 18 3" xfId="47451" xr:uid="{B7E585FB-DAC2-4616-98DF-87F3742F4987}"/>
    <cellStyle name="Total 4 2 3 2 19" xfId="47452" xr:uid="{CD96697E-CCFD-41A3-8B33-8F6A17F35055}"/>
    <cellStyle name="Total 4 2 3 2 19 2" xfId="47453" xr:uid="{AAF51A28-BEC1-4F17-BD9E-E067AB7EE92D}"/>
    <cellStyle name="Total 4 2 3 2 19 2 2" xfId="47454" xr:uid="{B2623FDE-43ED-43E8-84C3-C6A922153E72}"/>
    <cellStyle name="Total 4 2 3 2 19 3" xfId="47455" xr:uid="{25AE40E1-93BB-48AF-B309-C36DBB030FCC}"/>
    <cellStyle name="Total 4 2 3 2 2" xfId="47456" xr:uid="{446C860B-4769-466C-87B9-E6538A3379D5}"/>
    <cellStyle name="Total 4 2 3 2 2 2" xfId="47457" xr:uid="{5E13223F-3CA3-4581-AF19-7B0E3C3C9247}"/>
    <cellStyle name="Total 4 2 3 2 2 2 2" xfId="47458" xr:uid="{6D907970-5C75-450E-9BAE-F06C74A715DB}"/>
    <cellStyle name="Total 4 2 3 2 2 3" xfId="47459" xr:uid="{23CE993B-9DD1-4216-8042-49CE5E2147B3}"/>
    <cellStyle name="Total 4 2 3 2 2 4" xfId="47460" xr:uid="{08446C5E-A5FA-427C-BB91-43BE1A4F0D99}"/>
    <cellStyle name="Total 4 2 3 2 20" xfId="47461" xr:uid="{E94D455C-0B3F-4265-9B1C-4DC7EDB89AA3}"/>
    <cellStyle name="Total 4 2 3 2 20 2" xfId="47462" xr:uid="{15628A36-60D2-4DFD-8701-B707B266C077}"/>
    <cellStyle name="Total 4 2 3 2 20 2 2" xfId="47463" xr:uid="{137CC5B4-6558-4EF4-BF0D-FB3AA64AD140}"/>
    <cellStyle name="Total 4 2 3 2 20 3" xfId="47464" xr:uid="{020482C9-AA90-46E0-B6F7-9C0E27CA3871}"/>
    <cellStyle name="Total 4 2 3 2 21" xfId="47465" xr:uid="{181B46DD-F932-4A1B-A4A7-218432FE41E3}"/>
    <cellStyle name="Total 4 2 3 2 21 2" xfId="47466" xr:uid="{1811091E-B3E7-42E4-8A09-ECA38AB82220}"/>
    <cellStyle name="Total 4 2 3 2 22" xfId="47467" xr:uid="{BF1FB120-EC85-457A-A4D4-E3D8E32EEE1B}"/>
    <cellStyle name="Total 4 2 3 2 23" xfId="47468" xr:uid="{59E9F923-0BDD-4828-BD6E-9921D63979C4}"/>
    <cellStyle name="Total 4 2 3 2 3" xfId="47469" xr:uid="{B1344CBA-F382-4581-9B20-7A2DC26F91A9}"/>
    <cellStyle name="Total 4 2 3 2 3 2" xfId="47470" xr:uid="{9351E043-6383-494D-8FFC-1D1592BEBADF}"/>
    <cellStyle name="Total 4 2 3 2 3 2 2" xfId="47471" xr:uid="{981C32DC-2321-4FD6-A388-E74D93EA0896}"/>
    <cellStyle name="Total 4 2 3 2 3 3" xfId="47472" xr:uid="{F0A3D07A-1DF4-4CB7-9829-3263C8304676}"/>
    <cellStyle name="Total 4 2 3 2 3 4" xfId="47473" xr:uid="{2E212EA8-557E-4921-B1C2-CAB46E1D3E2C}"/>
    <cellStyle name="Total 4 2 3 2 4" xfId="47474" xr:uid="{0F8CC90B-22C2-4319-A36E-44C8245318CA}"/>
    <cellStyle name="Total 4 2 3 2 4 2" xfId="47475" xr:uid="{628AF189-B248-468B-BE47-685A43003E74}"/>
    <cellStyle name="Total 4 2 3 2 4 2 2" xfId="47476" xr:uid="{62C6DA26-8363-40E7-B873-CA9852C2E7C5}"/>
    <cellStyle name="Total 4 2 3 2 4 3" xfId="47477" xr:uid="{9B89B52F-E14F-44BE-9BDF-13BA09BE282F}"/>
    <cellStyle name="Total 4 2 3 2 5" xfId="47478" xr:uid="{136F2852-2B22-4FB8-9F87-DE0B1A901376}"/>
    <cellStyle name="Total 4 2 3 2 5 2" xfId="47479" xr:uid="{B5DE021C-BECD-4641-8AC5-8CDC14C9D97D}"/>
    <cellStyle name="Total 4 2 3 2 5 2 2" xfId="47480" xr:uid="{90745800-F0AA-4C89-A587-357AEAA5A388}"/>
    <cellStyle name="Total 4 2 3 2 5 3" xfId="47481" xr:uid="{2D767F60-E9D0-4BB4-8136-67BE09FEC32C}"/>
    <cellStyle name="Total 4 2 3 2 6" xfId="47482" xr:uid="{EC7FC8E6-15A0-42EB-A67E-F4ED5C907373}"/>
    <cellStyle name="Total 4 2 3 2 6 2" xfId="47483" xr:uid="{D7A7082B-7708-4F13-AB10-81D3EDB84093}"/>
    <cellStyle name="Total 4 2 3 2 6 2 2" xfId="47484" xr:uid="{2076BED1-CA1F-4F1B-BC2E-6F2A0440E1E6}"/>
    <cellStyle name="Total 4 2 3 2 6 3" xfId="47485" xr:uid="{C64B11EE-B30B-44B1-85A5-8A354C88AEF8}"/>
    <cellStyle name="Total 4 2 3 2 7" xfId="47486" xr:uid="{A8733B2E-9F55-4233-B4E8-9E36EBB75AD1}"/>
    <cellStyle name="Total 4 2 3 2 7 2" xfId="47487" xr:uid="{4AD10307-C799-4773-A7FE-321CC67963F4}"/>
    <cellStyle name="Total 4 2 3 2 7 2 2" xfId="47488" xr:uid="{D807BFC9-21EA-4544-A756-FB30634F039D}"/>
    <cellStyle name="Total 4 2 3 2 7 3" xfId="47489" xr:uid="{8D9F5A36-D77C-45C6-A33C-B0D997840E62}"/>
    <cellStyle name="Total 4 2 3 2 8" xfId="47490" xr:uid="{47F9F2B9-5DEC-4BDB-A530-5BE35FF2C9EF}"/>
    <cellStyle name="Total 4 2 3 2 8 2" xfId="47491" xr:uid="{5DC4E3FB-33A5-4DEB-A2B5-6D24A856E851}"/>
    <cellStyle name="Total 4 2 3 2 8 2 2" xfId="47492" xr:uid="{357C6CBB-E708-4B1A-9E62-356C272F5515}"/>
    <cellStyle name="Total 4 2 3 2 8 3" xfId="47493" xr:uid="{6F02B22C-0CAC-4C55-9FF3-62278BE2CC76}"/>
    <cellStyle name="Total 4 2 3 2 9" xfId="47494" xr:uid="{4DC086BF-658C-41BF-83E2-3426E3ACFE24}"/>
    <cellStyle name="Total 4 2 3 2 9 2" xfId="47495" xr:uid="{A2B0628A-94E0-47AF-9E7E-CAFA0CD21E64}"/>
    <cellStyle name="Total 4 2 3 2 9 2 2" xfId="47496" xr:uid="{8200D1BF-5369-4277-B91F-1CE7881E7948}"/>
    <cellStyle name="Total 4 2 3 2 9 3" xfId="47497" xr:uid="{5D647A49-03D2-4465-A898-3A6B0815746B}"/>
    <cellStyle name="Total 4 2 3 20" xfId="47498" xr:uid="{93C8744A-618D-4322-9A47-3A5A753F1846}"/>
    <cellStyle name="Total 4 2 3 3" xfId="47499" xr:uid="{99A99028-08BE-44C1-BAB7-1FC7EBE82E00}"/>
    <cellStyle name="Total 4 2 3 3 2" xfId="47500" xr:uid="{5822A49E-DCC5-4A24-85AB-A23FA61DAF5E}"/>
    <cellStyle name="Total 4 2 3 3 2 2" xfId="47501" xr:uid="{678E5DE0-4E25-46A3-A65D-4AA189651FBD}"/>
    <cellStyle name="Total 4 2 3 3 3" xfId="47502" xr:uid="{B3108DB7-B17C-48E0-99C8-41D8BDFC549F}"/>
    <cellStyle name="Total 4 2 3 3 4" xfId="47503" xr:uid="{9EFC0F1B-A12D-478A-B8E3-FA2B3127EF88}"/>
    <cellStyle name="Total 4 2 3 4" xfId="47504" xr:uid="{E207A54A-BDAF-4C82-973A-34D5FD4A6891}"/>
    <cellStyle name="Total 4 2 3 4 2" xfId="47505" xr:uid="{D45A04DA-0083-4223-99F8-A6B6C4F90347}"/>
    <cellStyle name="Total 4 2 3 4 2 2" xfId="47506" xr:uid="{BF2BF0EC-9EDB-44E5-B6DF-99E5B60A8358}"/>
    <cellStyle name="Total 4 2 3 4 3" xfId="47507" xr:uid="{A2E7CEBC-B965-434B-B6A2-9896C9A55F12}"/>
    <cellStyle name="Total 4 2 3 4 4" xfId="47508" xr:uid="{F1947837-6A69-44D1-9AFF-E0A4B4300929}"/>
    <cellStyle name="Total 4 2 3 5" xfId="47509" xr:uid="{B73109B0-FC53-406A-B877-027235C518E0}"/>
    <cellStyle name="Total 4 2 3 5 2" xfId="47510" xr:uid="{BF183E01-7DBE-443A-97CC-D8C87C34956D}"/>
    <cellStyle name="Total 4 2 3 5 2 2" xfId="47511" xr:uid="{6DA52AF6-C85B-413D-92A3-0779CDAAA66B}"/>
    <cellStyle name="Total 4 2 3 5 3" xfId="47512" xr:uid="{0493181F-D3DE-42E0-B41B-F398633A7487}"/>
    <cellStyle name="Total 4 2 3 6" xfId="47513" xr:uid="{AC52697F-9F48-400F-AD77-755CC9993FEF}"/>
    <cellStyle name="Total 4 2 3 6 2" xfId="47514" xr:uid="{F4A7B408-8FAF-49E8-8C63-01E60A804073}"/>
    <cellStyle name="Total 4 2 3 6 2 2" xfId="47515" xr:uid="{04B34B61-DD51-4F0A-9569-11E75919031E}"/>
    <cellStyle name="Total 4 2 3 6 3" xfId="47516" xr:uid="{4C9067F5-1DCB-44C2-8200-EC0FB2D79B71}"/>
    <cellStyle name="Total 4 2 3 7" xfId="47517" xr:uid="{E20ECAC8-3553-4221-832A-C9D1C62DF63B}"/>
    <cellStyle name="Total 4 2 3 7 2" xfId="47518" xr:uid="{88A85185-5705-41DA-B7C3-7E3E0E5CA9D9}"/>
    <cellStyle name="Total 4 2 3 7 2 2" xfId="47519" xr:uid="{933683F3-3A25-44BE-864D-0D8CF78B9478}"/>
    <cellStyle name="Total 4 2 3 7 3" xfId="47520" xr:uid="{D3327788-1177-451D-9DB9-B14ECEDFF630}"/>
    <cellStyle name="Total 4 2 3 8" xfId="47521" xr:uid="{FD8407A2-D966-4CD6-9842-FF537E37DE21}"/>
    <cellStyle name="Total 4 2 3 8 2" xfId="47522" xr:uid="{8876B4B8-070D-4B8E-94C4-AFD1B76CE531}"/>
    <cellStyle name="Total 4 2 3 8 2 2" xfId="47523" xr:uid="{F9B6D9EE-F1A4-4362-8D14-7EE19AB82178}"/>
    <cellStyle name="Total 4 2 3 8 3" xfId="47524" xr:uid="{6F85C8A3-C100-4B66-860B-42F28AF79839}"/>
    <cellStyle name="Total 4 2 3 9" xfId="47525" xr:uid="{A83D74B5-08DD-47B3-94D8-3D37A2EBE15F}"/>
    <cellStyle name="Total 4 2 3 9 2" xfId="47526" xr:uid="{A4602EB0-EDD6-48B1-AA48-7F80916ED03F}"/>
    <cellStyle name="Total 4 2 3 9 2 2" xfId="47527" xr:uid="{45A2C09F-1D80-4309-9D75-658F81A9E3AD}"/>
    <cellStyle name="Total 4 2 3 9 3" xfId="47528" xr:uid="{80E32240-5376-4DE6-8BB6-49BFB7ABE551}"/>
    <cellStyle name="Total 4 2 4" xfId="47529" xr:uid="{4AE809F7-5981-403E-8DE7-E69B135C98AB}"/>
    <cellStyle name="Total 4 2 4 10" xfId="47530" xr:uid="{32F38257-273D-4A55-9110-E4F5FB3BBEAA}"/>
    <cellStyle name="Total 4 2 4 10 2" xfId="47531" xr:uid="{9077AC82-B08C-4CEA-840B-72D95685094C}"/>
    <cellStyle name="Total 4 2 4 10 2 2" xfId="47532" xr:uid="{17685572-6AC4-49C3-87D1-8EAE97F286E2}"/>
    <cellStyle name="Total 4 2 4 10 3" xfId="47533" xr:uid="{66B817AF-3029-417D-B723-23377C64DA69}"/>
    <cellStyle name="Total 4 2 4 11" xfId="47534" xr:uid="{C44ECA55-603D-44EC-BD06-1686FC3F41C8}"/>
    <cellStyle name="Total 4 2 4 11 2" xfId="47535" xr:uid="{BCF9F02A-4AB3-42DF-AF17-3FF545567DDB}"/>
    <cellStyle name="Total 4 2 4 11 2 2" xfId="47536" xr:uid="{08119CC2-1EFB-4103-B342-A5D08E541018}"/>
    <cellStyle name="Total 4 2 4 11 3" xfId="47537" xr:uid="{EBD5F241-26CB-4D85-9FCB-E85FAB789CDF}"/>
    <cellStyle name="Total 4 2 4 12" xfId="47538" xr:uid="{C7D3C701-30E7-40DE-9DA6-38119D7D07B6}"/>
    <cellStyle name="Total 4 2 4 12 2" xfId="47539" xr:uid="{5D6C78FF-35B4-4FF2-A00C-A7692FE64D63}"/>
    <cellStyle name="Total 4 2 4 12 2 2" xfId="47540" xr:uid="{A73DD2FE-E197-4084-91CC-B4286B523544}"/>
    <cellStyle name="Total 4 2 4 12 3" xfId="47541" xr:uid="{3A6D0C15-12AA-43A7-B479-3D1E28361A2E}"/>
    <cellStyle name="Total 4 2 4 13" xfId="47542" xr:uid="{FC98DE60-153D-4B31-8605-821B73DEAE5D}"/>
    <cellStyle name="Total 4 2 4 13 2" xfId="47543" xr:uid="{375305C6-84AE-4115-B281-9B7A0185B5D1}"/>
    <cellStyle name="Total 4 2 4 13 2 2" xfId="47544" xr:uid="{75704273-9DA4-4FFC-930F-3C868FE32249}"/>
    <cellStyle name="Total 4 2 4 13 3" xfId="47545" xr:uid="{D1B0E5A6-2E38-4C1B-A5B8-081B9E7684C6}"/>
    <cellStyle name="Total 4 2 4 14" xfId="47546" xr:uid="{382801E9-6B78-4C4C-AC80-A58ACE252619}"/>
    <cellStyle name="Total 4 2 4 14 2" xfId="47547" xr:uid="{208FBA03-167B-4E45-8FF0-D6849E5DB638}"/>
    <cellStyle name="Total 4 2 4 14 2 2" xfId="47548" xr:uid="{9B8AF4DE-2B86-4EE4-98EC-053B70844C68}"/>
    <cellStyle name="Total 4 2 4 14 3" xfId="47549" xr:uid="{FCDE8CE8-AE3F-4B58-9A35-8B09BDCD1343}"/>
    <cellStyle name="Total 4 2 4 15" xfId="47550" xr:uid="{7AC062E0-0D90-41BA-B719-83B950CDBB8A}"/>
    <cellStyle name="Total 4 2 4 15 2" xfId="47551" xr:uid="{FA418D4E-7C3B-4CF0-891B-AE23A062D72F}"/>
    <cellStyle name="Total 4 2 4 15 2 2" xfId="47552" xr:uid="{5C7B0574-329D-48A7-8AC5-F75515361A44}"/>
    <cellStyle name="Total 4 2 4 15 3" xfId="47553" xr:uid="{A4919693-26CC-4264-8EC5-0B333F0973E3}"/>
    <cellStyle name="Total 4 2 4 16" xfId="47554" xr:uid="{FBD766CB-A4CB-436F-B643-B093269971F4}"/>
    <cellStyle name="Total 4 2 4 16 2" xfId="47555" xr:uid="{EB0982F9-F5C1-4E23-8D29-A665BF49AD8A}"/>
    <cellStyle name="Total 4 2 4 16 2 2" xfId="47556" xr:uid="{E6890D6A-C7AB-47C6-9704-25EA255DEAF5}"/>
    <cellStyle name="Total 4 2 4 16 3" xfId="47557" xr:uid="{4A299507-F274-43FC-BA4D-D02D87ED393B}"/>
    <cellStyle name="Total 4 2 4 17" xfId="47558" xr:uid="{79043299-67AC-47C5-B985-36404BD28155}"/>
    <cellStyle name="Total 4 2 4 17 2" xfId="47559" xr:uid="{F02ADA5F-9BA8-45DA-A141-CF3569C438D7}"/>
    <cellStyle name="Total 4 2 4 17 2 2" xfId="47560" xr:uid="{6116CF75-72A3-4828-AF76-9C21B9516DD3}"/>
    <cellStyle name="Total 4 2 4 17 3" xfId="47561" xr:uid="{254B99DC-4E93-49E9-A565-E6F8EC956B53}"/>
    <cellStyle name="Total 4 2 4 18" xfId="47562" xr:uid="{A336AD10-20D6-4400-9943-0A7A3566BB8E}"/>
    <cellStyle name="Total 4 2 4 18 2" xfId="47563" xr:uid="{7825D196-F05E-49C4-BE48-5E2376B76136}"/>
    <cellStyle name="Total 4 2 4 18 2 2" xfId="47564" xr:uid="{985A4ED9-5D9F-4F65-BB91-62965CC1FD93}"/>
    <cellStyle name="Total 4 2 4 18 3" xfId="47565" xr:uid="{5669509D-F499-4E8C-AFD2-6C3F08CF1151}"/>
    <cellStyle name="Total 4 2 4 19" xfId="47566" xr:uid="{E5D1A001-26E0-43B7-ADDC-2388E081036B}"/>
    <cellStyle name="Total 4 2 4 19 2" xfId="47567" xr:uid="{424A6C70-C490-44C3-86FB-6B91836A9414}"/>
    <cellStyle name="Total 4 2 4 19 2 2" xfId="47568" xr:uid="{509D2FA0-9087-43A0-9A9F-50E986ECB962}"/>
    <cellStyle name="Total 4 2 4 19 3" xfId="47569" xr:uid="{85B7E8DE-ADE3-4AAA-800D-6606FEEA6A0E}"/>
    <cellStyle name="Total 4 2 4 2" xfId="47570" xr:uid="{705A277D-6063-4190-9523-0B6DEF3CF5C9}"/>
    <cellStyle name="Total 4 2 4 2 10" xfId="47571" xr:uid="{C68512DE-C784-4057-9C91-F910D9A8AB9D}"/>
    <cellStyle name="Total 4 2 4 2 10 2" xfId="47572" xr:uid="{B5FC7180-AD8C-469A-AC5F-1423012CBBE4}"/>
    <cellStyle name="Total 4 2 4 2 10 2 2" xfId="47573" xr:uid="{58CC6DE5-C201-4F73-BC5F-AAE3B2DEC987}"/>
    <cellStyle name="Total 4 2 4 2 10 3" xfId="47574" xr:uid="{40035330-11AC-4C6A-91CA-EAA1C6852185}"/>
    <cellStyle name="Total 4 2 4 2 11" xfId="47575" xr:uid="{84663EC4-B4D2-4B9B-A76C-7DFE946DB74B}"/>
    <cellStyle name="Total 4 2 4 2 11 2" xfId="47576" xr:uid="{86C75011-30F3-4D83-ADA0-2EF490E48B26}"/>
    <cellStyle name="Total 4 2 4 2 11 2 2" xfId="47577" xr:uid="{E56F53E9-FC9E-4B87-ABA4-8C8C6525F5AD}"/>
    <cellStyle name="Total 4 2 4 2 11 3" xfId="47578" xr:uid="{B50F46C9-BF89-47FF-B790-8B1247C22B6F}"/>
    <cellStyle name="Total 4 2 4 2 12" xfId="47579" xr:uid="{2348E3D6-EED1-4FA3-9667-A530F9DA6866}"/>
    <cellStyle name="Total 4 2 4 2 12 2" xfId="47580" xr:uid="{D086FC4A-812C-4B19-944B-E91036F59766}"/>
    <cellStyle name="Total 4 2 4 2 12 2 2" xfId="47581" xr:uid="{D8A7341F-6664-43A9-9C96-B002F87C6746}"/>
    <cellStyle name="Total 4 2 4 2 12 3" xfId="47582" xr:uid="{A9714DAA-60C5-4A6F-9748-EC2242AE5E1B}"/>
    <cellStyle name="Total 4 2 4 2 13" xfId="47583" xr:uid="{5AC462C1-6F3E-4F5E-8A02-1D95614115BF}"/>
    <cellStyle name="Total 4 2 4 2 13 2" xfId="47584" xr:uid="{3BEA57CE-FBB8-44FA-8CA9-DE34D853C246}"/>
    <cellStyle name="Total 4 2 4 2 13 2 2" xfId="47585" xr:uid="{643650E6-4EE8-4D1E-A5CE-B43C9936E3AE}"/>
    <cellStyle name="Total 4 2 4 2 13 3" xfId="47586" xr:uid="{538A7F1A-75E8-4FAC-94FD-DD6A1B695B8E}"/>
    <cellStyle name="Total 4 2 4 2 14" xfId="47587" xr:uid="{B7BF12B4-721A-4832-8325-15652C0F25AA}"/>
    <cellStyle name="Total 4 2 4 2 14 2" xfId="47588" xr:uid="{05D2992B-8CEC-472A-9ED8-923AD975C1AF}"/>
    <cellStyle name="Total 4 2 4 2 14 2 2" xfId="47589" xr:uid="{B97D5299-5907-4606-8249-AFD736154D79}"/>
    <cellStyle name="Total 4 2 4 2 14 3" xfId="47590" xr:uid="{0E5ECF4F-89C2-4CD6-911C-24110FF63C45}"/>
    <cellStyle name="Total 4 2 4 2 15" xfId="47591" xr:uid="{F8F6D01F-0A7C-49AC-B410-2D71D22A84BE}"/>
    <cellStyle name="Total 4 2 4 2 15 2" xfId="47592" xr:uid="{5D1FCFD6-7D43-4596-85A1-90AA94B11EBD}"/>
    <cellStyle name="Total 4 2 4 2 15 2 2" xfId="47593" xr:uid="{691C1446-A1BE-46C8-94DF-FA08B03F3583}"/>
    <cellStyle name="Total 4 2 4 2 15 3" xfId="47594" xr:uid="{76ED8F3B-08B4-4AB6-8734-E3E4B058CC9D}"/>
    <cellStyle name="Total 4 2 4 2 16" xfId="47595" xr:uid="{328CF496-5752-430D-9045-D99399E2B95F}"/>
    <cellStyle name="Total 4 2 4 2 16 2" xfId="47596" xr:uid="{090456C3-15B8-499E-A0D8-E726EBCB1B79}"/>
    <cellStyle name="Total 4 2 4 2 16 2 2" xfId="47597" xr:uid="{0BCF0D88-34CA-413D-859F-34E42B658CFE}"/>
    <cellStyle name="Total 4 2 4 2 16 3" xfId="47598" xr:uid="{4940AA92-1D13-4FD1-8F2B-2ECA4278988B}"/>
    <cellStyle name="Total 4 2 4 2 17" xfId="47599" xr:uid="{8C18DE1C-E87B-4BA7-B858-1AA87440E61F}"/>
    <cellStyle name="Total 4 2 4 2 17 2" xfId="47600" xr:uid="{B94CF743-9663-49D0-873C-ADBC59BF91D1}"/>
    <cellStyle name="Total 4 2 4 2 17 2 2" xfId="47601" xr:uid="{6DC5739F-7E45-43F5-81DC-884117624ECE}"/>
    <cellStyle name="Total 4 2 4 2 17 3" xfId="47602" xr:uid="{1107054C-8A58-4EAF-9E83-07EE13264167}"/>
    <cellStyle name="Total 4 2 4 2 18" xfId="47603" xr:uid="{BC3FA3AB-486D-4A40-962E-AF33995A1098}"/>
    <cellStyle name="Total 4 2 4 2 18 2" xfId="47604" xr:uid="{5CA3D104-B227-40F6-BE8E-D55DE3A7E88C}"/>
    <cellStyle name="Total 4 2 4 2 18 2 2" xfId="47605" xr:uid="{5E061CF9-6894-4A2F-9C6B-9E3CD236416D}"/>
    <cellStyle name="Total 4 2 4 2 18 3" xfId="47606" xr:uid="{F2477606-0073-4BCC-BB44-4FC06CAFB57C}"/>
    <cellStyle name="Total 4 2 4 2 19" xfId="47607" xr:uid="{BDE9AC0A-C1CE-4B29-9706-4589E4A92ECC}"/>
    <cellStyle name="Total 4 2 4 2 19 2" xfId="47608" xr:uid="{C54E505D-330E-4DAD-82E9-9C13F9944A2E}"/>
    <cellStyle name="Total 4 2 4 2 19 2 2" xfId="47609" xr:uid="{99EF3AAF-B01D-486A-A2A3-0820A9465227}"/>
    <cellStyle name="Total 4 2 4 2 19 3" xfId="47610" xr:uid="{7FDD4004-33CC-49C8-AD57-4DC8203CE7C6}"/>
    <cellStyle name="Total 4 2 4 2 2" xfId="47611" xr:uid="{A9C97AB6-5801-4094-921B-3B9AF22FB313}"/>
    <cellStyle name="Total 4 2 4 2 2 2" xfId="47612" xr:uid="{9F249A85-83C8-4979-B709-B0C930EA5B28}"/>
    <cellStyle name="Total 4 2 4 2 2 2 2" xfId="47613" xr:uid="{1BF86D47-74AA-46C7-BDC4-E54DDEA992A8}"/>
    <cellStyle name="Total 4 2 4 2 2 3" xfId="47614" xr:uid="{9C14B559-9534-475A-9A9F-2FB65F8B0841}"/>
    <cellStyle name="Total 4 2 4 2 2 4" xfId="47615" xr:uid="{67A0F67B-B9F7-45C7-8FAE-7E731D97494F}"/>
    <cellStyle name="Total 4 2 4 2 20" xfId="47616" xr:uid="{31487CAF-20C0-4845-ACDC-202B4CDF710F}"/>
    <cellStyle name="Total 4 2 4 2 20 2" xfId="47617" xr:uid="{178F5BC8-B263-487A-8AE8-44607AAE34CA}"/>
    <cellStyle name="Total 4 2 4 2 20 2 2" xfId="47618" xr:uid="{15B8129C-EA9C-431B-840C-CA57F6DE14DA}"/>
    <cellStyle name="Total 4 2 4 2 20 3" xfId="47619" xr:uid="{6E82F516-117E-4750-A2F1-D1B36C48FAA3}"/>
    <cellStyle name="Total 4 2 4 2 21" xfId="47620" xr:uid="{7AC0EEA9-F780-437B-83A6-C51A8444319F}"/>
    <cellStyle name="Total 4 2 4 2 21 2" xfId="47621" xr:uid="{3E0AB25F-B39B-4FB6-BDB3-3415C2C62A75}"/>
    <cellStyle name="Total 4 2 4 2 22" xfId="47622" xr:uid="{11D02D80-879F-45E2-ABE5-FF794F618111}"/>
    <cellStyle name="Total 4 2 4 2 23" xfId="47623" xr:uid="{02D583F2-0F33-48C4-A54D-41017A05980D}"/>
    <cellStyle name="Total 4 2 4 2 3" xfId="47624" xr:uid="{B21BF0FF-DF46-436C-AC23-626CDAA1FCFD}"/>
    <cellStyle name="Total 4 2 4 2 3 2" xfId="47625" xr:uid="{E2C2619E-B420-42BC-8527-F4D20BB87CA2}"/>
    <cellStyle name="Total 4 2 4 2 3 2 2" xfId="47626" xr:uid="{5751E283-1789-4815-91DB-3DD1B956ED6D}"/>
    <cellStyle name="Total 4 2 4 2 3 3" xfId="47627" xr:uid="{7431449D-AAA2-4BB4-9F52-20E343D394D7}"/>
    <cellStyle name="Total 4 2 4 2 4" xfId="47628" xr:uid="{F82C3844-3554-4295-A96F-ACC167EEE354}"/>
    <cellStyle name="Total 4 2 4 2 4 2" xfId="47629" xr:uid="{868F8323-F4D7-4D08-B8F6-D1E4F63C6A13}"/>
    <cellStyle name="Total 4 2 4 2 4 2 2" xfId="47630" xr:uid="{8835F381-EFD4-46AB-A153-D97169971232}"/>
    <cellStyle name="Total 4 2 4 2 4 3" xfId="47631" xr:uid="{ACDB0E38-05C4-4233-B6D2-4946664BFA0C}"/>
    <cellStyle name="Total 4 2 4 2 5" xfId="47632" xr:uid="{06E56534-C40E-4D75-A9FC-A289CAE0F7A5}"/>
    <cellStyle name="Total 4 2 4 2 5 2" xfId="47633" xr:uid="{7FE0A7D0-B0EF-4F3F-BE7A-95618687190D}"/>
    <cellStyle name="Total 4 2 4 2 5 2 2" xfId="47634" xr:uid="{EBEF8677-101C-4843-A39E-CC4F51000413}"/>
    <cellStyle name="Total 4 2 4 2 5 3" xfId="47635" xr:uid="{13BAF6D5-7802-4A58-9147-F91A1CEB169D}"/>
    <cellStyle name="Total 4 2 4 2 6" xfId="47636" xr:uid="{A5C66994-3174-46D0-B0A8-B2146ED98C87}"/>
    <cellStyle name="Total 4 2 4 2 6 2" xfId="47637" xr:uid="{965C6C2F-8D7D-4A65-B422-C7406574F3BD}"/>
    <cellStyle name="Total 4 2 4 2 6 2 2" xfId="47638" xr:uid="{0A927814-1F50-418B-A041-85D3B3EF4B5B}"/>
    <cellStyle name="Total 4 2 4 2 6 3" xfId="47639" xr:uid="{581CD332-C010-4E6D-8E8A-B4E12D0D42F3}"/>
    <cellStyle name="Total 4 2 4 2 7" xfId="47640" xr:uid="{3C2C4BBD-CF61-46FF-BDF8-926CCD2C2268}"/>
    <cellStyle name="Total 4 2 4 2 7 2" xfId="47641" xr:uid="{9FEA26E1-7FCA-4B0B-8379-26DBFCAE5D51}"/>
    <cellStyle name="Total 4 2 4 2 7 2 2" xfId="47642" xr:uid="{C0D0840F-DF91-4FBB-A65A-D6C14264C825}"/>
    <cellStyle name="Total 4 2 4 2 7 3" xfId="47643" xr:uid="{EF874C61-0F55-44B3-A0D9-28F220F23E8A}"/>
    <cellStyle name="Total 4 2 4 2 8" xfId="47644" xr:uid="{2B1DDD98-2658-4B47-BF67-9435F33E0B02}"/>
    <cellStyle name="Total 4 2 4 2 8 2" xfId="47645" xr:uid="{E53A93C9-75A2-4D44-93CD-79560426B965}"/>
    <cellStyle name="Total 4 2 4 2 8 2 2" xfId="47646" xr:uid="{7B5B0893-0890-4E59-BF84-FFBC82ADFF4E}"/>
    <cellStyle name="Total 4 2 4 2 8 3" xfId="47647" xr:uid="{3F68F3C0-395C-4451-9A21-9FB9711BDCBB}"/>
    <cellStyle name="Total 4 2 4 2 9" xfId="47648" xr:uid="{D2A3A6F9-2521-436A-A339-9E1E16664F88}"/>
    <cellStyle name="Total 4 2 4 2 9 2" xfId="47649" xr:uid="{40C53AD7-C47F-4336-B76B-FBA9A88C868A}"/>
    <cellStyle name="Total 4 2 4 2 9 2 2" xfId="47650" xr:uid="{2711A73A-6DDB-4CD3-80CE-A213227A4C42}"/>
    <cellStyle name="Total 4 2 4 2 9 3" xfId="47651" xr:uid="{2808BA90-5644-463D-AB86-264E243DDB69}"/>
    <cellStyle name="Total 4 2 4 20" xfId="47652" xr:uid="{B2D16FEF-BF9D-47B2-8EDF-053A378BA4BA}"/>
    <cellStyle name="Total 4 2 4 20 2" xfId="47653" xr:uid="{5F80A0CD-19CC-4335-83D6-EB6C2F5FCE37}"/>
    <cellStyle name="Total 4 2 4 20 2 2" xfId="47654" xr:uid="{1C3E6DEE-228F-4299-9B7F-38E6FB092877}"/>
    <cellStyle name="Total 4 2 4 20 3" xfId="47655" xr:uid="{D8D9E575-8D24-4005-926C-CED8906AE6C8}"/>
    <cellStyle name="Total 4 2 4 21" xfId="47656" xr:uid="{FD069B9A-A7E4-4AB3-AF6F-146DBD3AD2D0}"/>
    <cellStyle name="Total 4 2 4 21 2" xfId="47657" xr:uid="{73B2195B-0575-4EF0-B474-F989CC10D549}"/>
    <cellStyle name="Total 4 2 4 21 2 2" xfId="47658" xr:uid="{2440EA0A-3803-4835-8EEC-AD638A2638DA}"/>
    <cellStyle name="Total 4 2 4 21 3" xfId="47659" xr:uid="{633695B5-EC76-47A1-AC6E-B38486B862EC}"/>
    <cellStyle name="Total 4 2 4 22" xfId="47660" xr:uid="{D0176890-6930-4EF0-BC27-69AD5B8CD9C8}"/>
    <cellStyle name="Total 4 2 4 22 2" xfId="47661" xr:uid="{8590F7B2-36A2-4E0E-9EC8-C8ACC8FDABC0}"/>
    <cellStyle name="Total 4 2 4 23" xfId="47662" xr:uid="{D91B2E8D-9F17-4007-A84D-85F35DF2A124}"/>
    <cellStyle name="Total 4 2 4 24" xfId="47663" xr:uid="{858E8DFE-C6F8-4C64-BB2F-443EBE036BA3}"/>
    <cellStyle name="Total 4 2 4 3" xfId="47664" xr:uid="{5DFF5DFE-F808-494C-93AD-5EEAE5E7332D}"/>
    <cellStyle name="Total 4 2 4 3 2" xfId="47665" xr:uid="{3185270C-46FC-4C0B-B4A5-4F39420396D9}"/>
    <cellStyle name="Total 4 2 4 3 2 2" xfId="47666" xr:uid="{B40F6323-A518-4276-8D17-015453A31BEC}"/>
    <cellStyle name="Total 4 2 4 3 3" xfId="47667" xr:uid="{93818349-751C-40B9-AC4A-5E7A56B309DC}"/>
    <cellStyle name="Total 4 2 4 3 4" xfId="47668" xr:uid="{DB5D8527-D61C-4D30-8272-8AE8C8307C51}"/>
    <cellStyle name="Total 4 2 4 4" xfId="47669" xr:uid="{F050D6AC-870F-4853-9737-C47081662925}"/>
    <cellStyle name="Total 4 2 4 4 2" xfId="47670" xr:uid="{D7FE914D-EB31-4540-B9FB-6371BE616C9D}"/>
    <cellStyle name="Total 4 2 4 4 2 2" xfId="47671" xr:uid="{F5811D8B-37A3-4A00-A21F-26D1B628EF7A}"/>
    <cellStyle name="Total 4 2 4 4 3" xfId="47672" xr:uid="{61009478-E195-4481-96B9-DE118948EF33}"/>
    <cellStyle name="Total 4 2 4 4 4" xfId="47673" xr:uid="{1B9AF780-68BA-49F3-9E46-E9BB2B5B8902}"/>
    <cellStyle name="Total 4 2 4 5" xfId="47674" xr:uid="{200A9C7A-6F6B-47A1-A067-AADAD66C9B29}"/>
    <cellStyle name="Total 4 2 4 5 2" xfId="47675" xr:uid="{CF4AD0A1-3627-4637-ADA8-2FE64976A618}"/>
    <cellStyle name="Total 4 2 4 5 2 2" xfId="47676" xr:uid="{494556B1-7481-420B-8717-ACB18F63188D}"/>
    <cellStyle name="Total 4 2 4 5 3" xfId="47677" xr:uid="{698B0628-EEF1-4D23-8091-7F7BFB380516}"/>
    <cellStyle name="Total 4 2 4 6" xfId="47678" xr:uid="{EFA46541-45BB-4C4A-8A8E-B27BAE70C137}"/>
    <cellStyle name="Total 4 2 4 6 2" xfId="47679" xr:uid="{E921FA00-419B-433A-B568-88094C0C5C3B}"/>
    <cellStyle name="Total 4 2 4 6 2 2" xfId="47680" xr:uid="{11DEC477-7126-4E1F-B7C6-DF827F0F4BC8}"/>
    <cellStyle name="Total 4 2 4 6 3" xfId="47681" xr:uid="{03CBAFB3-D3A5-458D-92C5-6B37E1323C62}"/>
    <cellStyle name="Total 4 2 4 7" xfId="47682" xr:uid="{1D5AFE58-28ED-4291-8F96-FAC0032359C8}"/>
    <cellStyle name="Total 4 2 4 7 2" xfId="47683" xr:uid="{C3C79516-6129-4F83-BBFD-354D3CFFC4C5}"/>
    <cellStyle name="Total 4 2 4 7 2 2" xfId="47684" xr:uid="{6DEFD099-90E6-45C7-BB8A-043008E95E7B}"/>
    <cellStyle name="Total 4 2 4 7 3" xfId="47685" xr:uid="{65DA8954-4300-40A8-B9A9-703D1A8D5194}"/>
    <cellStyle name="Total 4 2 4 8" xfId="47686" xr:uid="{D7B2E6FC-B49A-47CF-B96E-128158BF5944}"/>
    <cellStyle name="Total 4 2 4 8 2" xfId="47687" xr:uid="{BF44C0F0-5C30-46E4-9814-D0339FE918A9}"/>
    <cellStyle name="Total 4 2 4 8 2 2" xfId="47688" xr:uid="{79ADD291-6821-4F5E-A10F-4E39C1893073}"/>
    <cellStyle name="Total 4 2 4 8 3" xfId="47689" xr:uid="{A65D1901-C907-49B2-983A-3F77C6E0C424}"/>
    <cellStyle name="Total 4 2 4 9" xfId="47690" xr:uid="{AB10E4CF-E268-4E7A-B431-0E2AE9E8C172}"/>
    <cellStyle name="Total 4 2 4 9 2" xfId="47691" xr:uid="{A8D290BE-1C45-41BB-829F-7562C0BDF017}"/>
    <cellStyle name="Total 4 2 4 9 2 2" xfId="47692" xr:uid="{163681BB-7D31-40BC-B04E-B5F18AD3DF97}"/>
    <cellStyle name="Total 4 2 4 9 3" xfId="47693" xr:uid="{DF5F6D6D-52B7-4520-9A3E-A7F0EB7C5A5B}"/>
    <cellStyle name="Total 4 2 5" xfId="47694" xr:uid="{12831469-33B4-42BB-BFF8-265BD52E389E}"/>
    <cellStyle name="Total 4 2 5 10" xfId="47695" xr:uid="{B7655C8D-D338-4485-B3C0-1C384D9F6C1A}"/>
    <cellStyle name="Total 4 2 5 10 2" xfId="47696" xr:uid="{6C69475D-EC4A-49CF-ABDE-480DD5760D0D}"/>
    <cellStyle name="Total 4 2 5 10 2 2" xfId="47697" xr:uid="{41EF7F1E-1A0A-4E1F-AF30-3A4014F4B8F6}"/>
    <cellStyle name="Total 4 2 5 10 3" xfId="47698" xr:uid="{084BB788-4FEC-4D2A-BF16-E409784CBB99}"/>
    <cellStyle name="Total 4 2 5 11" xfId="47699" xr:uid="{9FC7B92C-65C8-45D1-9137-58FA8565C253}"/>
    <cellStyle name="Total 4 2 5 11 2" xfId="47700" xr:uid="{34172CED-4ABB-4E55-A769-F95F1577CACC}"/>
    <cellStyle name="Total 4 2 5 11 2 2" xfId="47701" xr:uid="{D8FDA625-4988-472E-9C37-018B35CA6F65}"/>
    <cellStyle name="Total 4 2 5 11 3" xfId="47702" xr:uid="{0D68A65B-31AA-498A-947D-D9B93330A63C}"/>
    <cellStyle name="Total 4 2 5 12" xfId="47703" xr:uid="{C342F4B0-846C-4F0B-BCA5-97343EF519BB}"/>
    <cellStyle name="Total 4 2 5 12 2" xfId="47704" xr:uid="{E45BCA55-F6C1-49CA-AAC3-129E9EC51882}"/>
    <cellStyle name="Total 4 2 5 12 2 2" xfId="47705" xr:uid="{5A19D27C-D48E-4E3C-9A2E-A160DB107617}"/>
    <cellStyle name="Total 4 2 5 12 3" xfId="47706" xr:uid="{8DA67436-5395-45B9-88C5-F3D3434CFE49}"/>
    <cellStyle name="Total 4 2 5 13" xfId="47707" xr:uid="{099E149A-05F4-4A47-AB4D-BCBB0598E1F6}"/>
    <cellStyle name="Total 4 2 5 13 2" xfId="47708" xr:uid="{66E13799-2531-4A6B-B203-D425A808760E}"/>
    <cellStyle name="Total 4 2 5 13 2 2" xfId="47709" xr:uid="{8D60A033-61EC-4FE0-9EB8-D4E032EC6A51}"/>
    <cellStyle name="Total 4 2 5 13 3" xfId="47710" xr:uid="{78B96655-AA8E-430A-9D52-D429818CA913}"/>
    <cellStyle name="Total 4 2 5 14" xfId="47711" xr:uid="{160F380B-6E57-43CB-BD72-A0A24795C998}"/>
    <cellStyle name="Total 4 2 5 14 2" xfId="47712" xr:uid="{395B271B-5B78-4829-A8B5-B24BA46B5445}"/>
    <cellStyle name="Total 4 2 5 14 2 2" xfId="47713" xr:uid="{F5B76647-4FB6-4891-890C-AFAE8208DFA9}"/>
    <cellStyle name="Total 4 2 5 14 3" xfId="47714" xr:uid="{48529F5B-EE7F-43EC-A39A-3CB2E2217F1E}"/>
    <cellStyle name="Total 4 2 5 15" xfId="47715" xr:uid="{A5BC9D95-D5C7-4B37-9146-C72BBFED64DE}"/>
    <cellStyle name="Total 4 2 5 15 2" xfId="47716" xr:uid="{DDEE28CE-98E4-423C-899A-BA4DC2672200}"/>
    <cellStyle name="Total 4 2 5 15 2 2" xfId="47717" xr:uid="{CCF5C06C-293E-47EA-A381-C0D6A5B39752}"/>
    <cellStyle name="Total 4 2 5 15 3" xfId="47718" xr:uid="{87A3E8CC-22A3-446A-BD0F-0AB927AC4C42}"/>
    <cellStyle name="Total 4 2 5 16" xfId="47719" xr:uid="{1AE0F50D-922E-457B-BE33-E0C49298244D}"/>
    <cellStyle name="Total 4 2 5 16 2" xfId="47720" xr:uid="{3693AED3-12DB-4BE7-805C-B0BC624FE56B}"/>
    <cellStyle name="Total 4 2 5 16 2 2" xfId="47721" xr:uid="{6164DE9C-5B8B-4AE5-B25B-D617968A2A86}"/>
    <cellStyle name="Total 4 2 5 16 3" xfId="47722" xr:uid="{628AA347-7BAC-48D5-BC27-E16F3ACBF17F}"/>
    <cellStyle name="Total 4 2 5 17" xfId="47723" xr:uid="{41993F5D-4115-400C-BC7C-B3B0A69E3AFE}"/>
    <cellStyle name="Total 4 2 5 17 2" xfId="47724" xr:uid="{A3554552-6909-44DC-917A-17114D9BF1C2}"/>
    <cellStyle name="Total 4 2 5 17 2 2" xfId="47725" xr:uid="{DECCA595-B0B3-4763-8107-E61C5DCB2DBC}"/>
    <cellStyle name="Total 4 2 5 17 3" xfId="47726" xr:uid="{0B28C97A-58E8-4526-9C75-A21A2B9A74F6}"/>
    <cellStyle name="Total 4 2 5 18" xfId="47727" xr:uid="{6049D9D4-120A-4A4E-81A6-67A5F97130E3}"/>
    <cellStyle name="Total 4 2 5 18 2" xfId="47728" xr:uid="{EA68AD20-FBA9-4633-ADB9-4BA014B52CE3}"/>
    <cellStyle name="Total 4 2 5 18 2 2" xfId="47729" xr:uid="{A57B2374-B4EE-4124-876E-A896559FF2D0}"/>
    <cellStyle name="Total 4 2 5 18 3" xfId="47730" xr:uid="{E0444420-91DF-45DD-A8F1-9111554102E7}"/>
    <cellStyle name="Total 4 2 5 19" xfId="47731" xr:uid="{757A4FFD-119F-4FBF-8F07-7275C762E846}"/>
    <cellStyle name="Total 4 2 5 19 2" xfId="47732" xr:uid="{DA3CA31F-37C1-48A0-BBA6-863900D0629F}"/>
    <cellStyle name="Total 4 2 5 19 2 2" xfId="47733" xr:uid="{A34C825B-A81B-42AC-A5CB-216AFF02FFA3}"/>
    <cellStyle name="Total 4 2 5 19 3" xfId="47734" xr:uid="{9202A9DA-291A-4310-A4D5-39EE78BC2232}"/>
    <cellStyle name="Total 4 2 5 2" xfId="47735" xr:uid="{1305FA7D-EE33-4D39-A3C5-CFB4444DA66C}"/>
    <cellStyle name="Total 4 2 5 2 2" xfId="47736" xr:uid="{14B00788-5956-4F51-8590-B379E2B31D57}"/>
    <cellStyle name="Total 4 2 5 2 2 2" xfId="47737" xr:uid="{2AB66AA7-4B2A-4087-815B-3D6446C649CD}"/>
    <cellStyle name="Total 4 2 5 2 3" xfId="47738" xr:uid="{E28B725D-9C96-4D2F-9D84-00306AA30521}"/>
    <cellStyle name="Total 4 2 5 2 4" xfId="47739" xr:uid="{ED085AF4-71FE-4226-8940-4E51BAECFDFB}"/>
    <cellStyle name="Total 4 2 5 20" xfId="47740" xr:uid="{456551BC-0A79-46F1-9BA1-219E0EA2C123}"/>
    <cellStyle name="Total 4 2 5 20 2" xfId="47741" xr:uid="{FF11BA77-763C-4365-A872-8685C13FE6E1}"/>
    <cellStyle name="Total 4 2 5 20 2 2" xfId="47742" xr:uid="{9CA26288-D25E-4D13-95B4-81766D50616F}"/>
    <cellStyle name="Total 4 2 5 20 3" xfId="47743" xr:uid="{C9E69A2A-848F-43D2-B3E9-E010771EF4A5}"/>
    <cellStyle name="Total 4 2 5 21" xfId="47744" xr:uid="{872FC4B5-878D-44A5-A7D6-C1E4BA29C146}"/>
    <cellStyle name="Total 4 2 5 21 2" xfId="47745" xr:uid="{46E46445-E385-4EEC-9B0A-F6667B6BE118}"/>
    <cellStyle name="Total 4 2 5 22" xfId="47746" xr:uid="{27815FFA-F924-4893-942D-6CD99549B2D9}"/>
    <cellStyle name="Total 4 2 5 23" xfId="47747" xr:uid="{01EFFFF8-03E4-40E4-91CB-F0C68BDDB469}"/>
    <cellStyle name="Total 4 2 5 3" xfId="47748" xr:uid="{8AF4F7F0-E23B-4486-A978-6D742C515941}"/>
    <cellStyle name="Total 4 2 5 3 2" xfId="47749" xr:uid="{5A654DE9-05C4-49E3-BE6D-9B3AD6DB32D7}"/>
    <cellStyle name="Total 4 2 5 3 2 2" xfId="47750" xr:uid="{6A1046B1-CA47-4681-803C-3DD6CDAAE7FD}"/>
    <cellStyle name="Total 4 2 5 3 3" xfId="47751" xr:uid="{44DD1F3D-EA38-42F1-B9BB-CD158E9C797A}"/>
    <cellStyle name="Total 4 2 5 4" xfId="47752" xr:uid="{AE854299-4D6B-4ABE-9269-B82770F85D17}"/>
    <cellStyle name="Total 4 2 5 4 2" xfId="47753" xr:uid="{E00F7806-1FBB-4A11-B3BE-09B08251CB32}"/>
    <cellStyle name="Total 4 2 5 4 2 2" xfId="47754" xr:uid="{2EA658A3-EEFC-45B3-903F-B6D1B9EFD44B}"/>
    <cellStyle name="Total 4 2 5 4 3" xfId="47755" xr:uid="{0E6BE634-69D5-47ED-A62D-CA80BAF6EDBB}"/>
    <cellStyle name="Total 4 2 5 5" xfId="47756" xr:uid="{DA65C841-5D6F-471A-8A1B-A21BE2B64C21}"/>
    <cellStyle name="Total 4 2 5 5 2" xfId="47757" xr:uid="{820FF932-49AB-4FDE-9630-373908322E76}"/>
    <cellStyle name="Total 4 2 5 5 2 2" xfId="47758" xr:uid="{15590A8E-4F7A-4D3F-ACA2-EFE18DB27AEF}"/>
    <cellStyle name="Total 4 2 5 5 3" xfId="47759" xr:uid="{FE8BE4BF-31E6-4FBF-8977-FC532549ECEA}"/>
    <cellStyle name="Total 4 2 5 6" xfId="47760" xr:uid="{CD3B6B3C-74F1-463B-927B-4FF8BD6000FD}"/>
    <cellStyle name="Total 4 2 5 6 2" xfId="47761" xr:uid="{E2B957F6-6E5E-4F23-993A-9ABB2252FC04}"/>
    <cellStyle name="Total 4 2 5 6 2 2" xfId="47762" xr:uid="{9EEF244F-A3F5-4B6E-8BF8-4021429D951C}"/>
    <cellStyle name="Total 4 2 5 6 3" xfId="47763" xr:uid="{B441BE15-D477-4A68-B20F-D2390B866C3F}"/>
    <cellStyle name="Total 4 2 5 7" xfId="47764" xr:uid="{6AF4FDAD-4909-43B9-8ECF-F55F6B569CBD}"/>
    <cellStyle name="Total 4 2 5 7 2" xfId="47765" xr:uid="{BDF8386C-99D6-42DF-9B19-4417C1C08E92}"/>
    <cellStyle name="Total 4 2 5 7 2 2" xfId="47766" xr:uid="{81578BDF-2552-47E2-AD8C-F2A2C69F3299}"/>
    <cellStyle name="Total 4 2 5 7 3" xfId="47767" xr:uid="{C5134EBD-848F-4FAA-9973-46F3C94685DD}"/>
    <cellStyle name="Total 4 2 5 8" xfId="47768" xr:uid="{A98416F0-AF49-4D60-A133-BCD9F2F32C61}"/>
    <cellStyle name="Total 4 2 5 8 2" xfId="47769" xr:uid="{60717768-0601-4691-9687-A5C2168B259C}"/>
    <cellStyle name="Total 4 2 5 8 2 2" xfId="47770" xr:uid="{E4F55465-A701-4690-80C2-C823D527480B}"/>
    <cellStyle name="Total 4 2 5 8 3" xfId="47771" xr:uid="{F9101DF5-F30F-4A05-8E91-30E987CFC70A}"/>
    <cellStyle name="Total 4 2 5 9" xfId="47772" xr:uid="{D7E30D1E-B59E-4DCF-A5D6-267E8FB9C737}"/>
    <cellStyle name="Total 4 2 5 9 2" xfId="47773" xr:uid="{291BEE61-F9FD-43BD-9B30-43F1ACED98B8}"/>
    <cellStyle name="Total 4 2 5 9 2 2" xfId="47774" xr:uid="{2EB5457C-76B4-48A1-9038-ECA95613BE17}"/>
    <cellStyle name="Total 4 2 5 9 3" xfId="47775" xr:uid="{F1884251-38FE-4635-881E-0D516C908C85}"/>
    <cellStyle name="Total 4 2 6" xfId="47776" xr:uid="{3509C06B-95DF-450F-91F1-2D6237DC3201}"/>
    <cellStyle name="Total 4 2 6 2" xfId="47777" xr:uid="{FCB348EB-E5F5-47A6-9264-788C3D52D93B}"/>
    <cellStyle name="Total 4 2 6 2 2" xfId="47778" xr:uid="{13424B2B-CB87-4B54-AEE6-27D433C468BC}"/>
    <cellStyle name="Total 4 2 6 3" xfId="47779" xr:uid="{F22EFC4F-B440-4088-94CF-A63737A3C2D9}"/>
    <cellStyle name="Total 4 2 6 4" xfId="47780" xr:uid="{6598896C-38DB-43AA-A62E-29A3001FD055}"/>
    <cellStyle name="Total 4 2 7" xfId="47781" xr:uid="{6DEE2C3B-630E-4321-9B38-D716BFD74300}"/>
    <cellStyle name="Total 4 2 7 2" xfId="47782" xr:uid="{0DA55A75-82C1-4B45-9407-72E17D2D438A}"/>
    <cellStyle name="Total 4 2 7 2 2" xfId="47783" xr:uid="{D5C6FFCC-386E-41EA-AE09-1C041C0BEDDC}"/>
    <cellStyle name="Total 4 2 7 3" xfId="47784" xr:uid="{6CF5F26E-5411-4733-9C92-15331FA81749}"/>
    <cellStyle name="Total 4 2 8" xfId="47785" xr:uid="{60F4935D-162E-4D6D-A4BB-EC6C1746C9F6}"/>
    <cellStyle name="Total 4 2 8 2" xfId="47786" xr:uid="{92AD36B4-9550-4EBC-B8F5-A87F869C97B2}"/>
    <cellStyle name="Total 4 2 8 2 2" xfId="47787" xr:uid="{339683A5-1483-4394-87F5-846F27279E44}"/>
    <cellStyle name="Total 4 2 8 3" xfId="47788" xr:uid="{A077E0B7-C251-49CD-A93D-1394B233156C}"/>
    <cellStyle name="Total 4 2 9" xfId="47789" xr:uid="{ACF5531B-6910-42B2-8B88-942917D04BC2}"/>
    <cellStyle name="Total 4 2 9 2" xfId="47790" xr:uid="{0D6FCD26-A127-44A3-BEAD-9DF505D7D2EF}"/>
    <cellStyle name="Total 4 2 9 2 2" xfId="47791" xr:uid="{DC6B1D13-2787-4CAC-902B-AA363FC60551}"/>
    <cellStyle name="Total 4 2 9 3" xfId="47792" xr:uid="{B27B28AE-0BCD-4A32-BE50-7805B5114825}"/>
    <cellStyle name="Total 4 20" xfId="47793" xr:uid="{6E9A00EC-568D-4742-90C9-55BE5668D2FD}"/>
    <cellStyle name="Total 4 20 2" xfId="47794" xr:uid="{C2A766E9-44D1-4A63-9723-A18D74DF057B}"/>
    <cellStyle name="Total 4 20 2 2" xfId="47795" xr:uid="{0F4BA4B4-EB12-4487-A322-FF3EA4CA6523}"/>
    <cellStyle name="Total 4 20 3" xfId="47796" xr:uid="{E6921E19-B37A-4753-A382-9DF9A0BEB80C}"/>
    <cellStyle name="Total 4 21" xfId="47797" xr:uid="{DFD69779-954F-4FD7-AF7D-10A95D3F8E34}"/>
    <cellStyle name="Total 4 21 2" xfId="47798" xr:uid="{7E1005FD-4F38-4580-B38C-D7A0D7E42B9C}"/>
    <cellStyle name="Total 4 21 2 2" xfId="47799" xr:uid="{F6FCA012-1970-4FD7-98EB-9D0A30B652DA}"/>
    <cellStyle name="Total 4 21 3" xfId="47800" xr:uid="{34963272-7940-4D90-A8EC-061103A2BDF9}"/>
    <cellStyle name="Total 4 22" xfId="47801" xr:uid="{04114703-E175-4D5E-9959-85CA79ABB5C0}"/>
    <cellStyle name="Total 4 22 2" xfId="47802" xr:uid="{C7FCCADC-B9A0-4B12-BDD2-0E53A8723F46}"/>
    <cellStyle name="Total 4 23" xfId="47803" xr:uid="{A991B8EF-F04E-48DF-946C-1125B6B8AAA8}"/>
    <cellStyle name="Total 4 24" xfId="47804" xr:uid="{83050824-36F2-4D61-8FD9-DF3EA9BDB0D8}"/>
    <cellStyle name="Total 4 25" xfId="47805" xr:uid="{2956E8C7-87F4-425F-8D12-F6D141D67FAF}"/>
    <cellStyle name="Total 4 26" xfId="47806" xr:uid="{AA85B60E-79BB-4C87-9BD6-CCB42BFBC551}"/>
    <cellStyle name="Total 4 27" xfId="47807" xr:uid="{E525383D-A72E-484C-8B79-E5E1F2B10C5D}"/>
    <cellStyle name="Total 4 3" xfId="47808" xr:uid="{221EC9F5-7858-46A0-B39C-66E6D3C6F17D}"/>
    <cellStyle name="Total 4 3 10" xfId="47809" xr:uid="{EAF35639-E25E-47DC-BE41-B63F512F9AB2}"/>
    <cellStyle name="Total 4 3 10 2" xfId="47810" xr:uid="{9B9FB6DF-E32C-4C04-9EB7-19F30F2D62C5}"/>
    <cellStyle name="Total 4 3 10 2 2" xfId="47811" xr:uid="{4E6E67D3-82C7-43F4-9678-D46BA69CC3C7}"/>
    <cellStyle name="Total 4 3 10 3" xfId="47812" xr:uid="{8BC3DFBF-97EB-4EAB-BA5D-4FF412BE4013}"/>
    <cellStyle name="Total 4 3 11" xfId="47813" xr:uid="{2094B8EB-8765-4ED9-9AAC-4A5C0E4FB486}"/>
    <cellStyle name="Total 4 3 11 2" xfId="47814" xr:uid="{52167DEA-423A-40B6-BD36-31B449D7D2CA}"/>
    <cellStyle name="Total 4 3 11 2 2" xfId="47815" xr:uid="{804B6DA2-613C-4436-A65D-1AA5FF5BE732}"/>
    <cellStyle name="Total 4 3 11 3" xfId="47816" xr:uid="{4B960C55-9ECA-4D85-BDED-A7541EA61A22}"/>
    <cellStyle name="Total 4 3 12" xfId="47817" xr:uid="{C37A2100-9FA8-40DF-AFCF-05B36A3A3837}"/>
    <cellStyle name="Total 4 3 12 2" xfId="47818" xr:uid="{995B7A12-15BD-4082-8CCC-4119F9B98685}"/>
    <cellStyle name="Total 4 3 12 2 2" xfId="47819" xr:uid="{8269F8F3-0E76-42C4-92CD-EBEE966FCB6B}"/>
    <cellStyle name="Total 4 3 12 3" xfId="47820" xr:uid="{6A72F8D6-C64C-46FC-B076-05A4FD50AC20}"/>
    <cellStyle name="Total 4 3 13" xfId="47821" xr:uid="{C3046176-8353-4557-BEB2-491CCBDA283B}"/>
    <cellStyle name="Total 4 3 13 2" xfId="47822" xr:uid="{F99BD6C5-635E-4944-A7C5-1C51EC16D3BC}"/>
    <cellStyle name="Total 4 3 13 2 2" xfId="47823" xr:uid="{D6A7C679-365E-4FDF-8D33-01FBB1DFEF8B}"/>
    <cellStyle name="Total 4 3 13 3" xfId="47824" xr:uid="{EB370385-C3DE-479D-8A16-3918B3F17507}"/>
    <cellStyle name="Total 4 3 14" xfId="47825" xr:uid="{D3E93001-C773-4395-B2F8-2A3C23DE6A67}"/>
    <cellStyle name="Total 4 3 14 2" xfId="47826" xr:uid="{1D04F2BE-D819-4537-A8DB-47E1D3FE372A}"/>
    <cellStyle name="Total 4 3 14 2 2" xfId="47827" xr:uid="{8B870504-2E7C-47C6-BF5F-CDA4789D9C7A}"/>
    <cellStyle name="Total 4 3 14 3" xfId="47828" xr:uid="{DD55DF9F-8CE3-4BC9-ADEC-33C03BCDF3F7}"/>
    <cellStyle name="Total 4 3 15" xfId="47829" xr:uid="{C1606693-844C-4BC3-8D89-272FC8C3C8FB}"/>
    <cellStyle name="Total 4 3 15 2" xfId="47830" xr:uid="{71B3FE3F-261F-41EF-9A8E-42BFC4F5F5A3}"/>
    <cellStyle name="Total 4 3 15 2 2" xfId="47831" xr:uid="{D962824B-3030-4AFB-9340-A5113A0C8FF1}"/>
    <cellStyle name="Total 4 3 15 3" xfId="47832" xr:uid="{2F697701-46EA-4BDF-9667-C318F9FD03E2}"/>
    <cellStyle name="Total 4 3 16" xfId="47833" xr:uid="{27680FA7-F198-444F-AE94-8BDC28B5ADE7}"/>
    <cellStyle name="Total 4 3 16 2" xfId="47834" xr:uid="{559D7F03-BEEE-4CEE-B874-420124CB17A3}"/>
    <cellStyle name="Total 4 3 16 2 2" xfId="47835" xr:uid="{60C8FE65-366B-45BE-8EF7-CBEC23406F65}"/>
    <cellStyle name="Total 4 3 16 3" xfId="47836" xr:uid="{BD7A75D2-31F8-4D6B-A337-6D2998285A19}"/>
    <cellStyle name="Total 4 3 17" xfId="47837" xr:uid="{7CAE295C-E0CE-48C2-A8CE-4DF05B6A4CBE}"/>
    <cellStyle name="Total 4 3 17 2" xfId="47838" xr:uid="{0F712976-6B86-419A-A6D2-99DF1CD7807A}"/>
    <cellStyle name="Total 4 3 17 2 2" xfId="47839" xr:uid="{A9E41287-BB3C-4DAD-9A3D-4C76DC46F923}"/>
    <cellStyle name="Total 4 3 17 3" xfId="47840" xr:uid="{B5C98A96-AC3C-4F10-9555-2032DD65A7D2}"/>
    <cellStyle name="Total 4 3 18" xfId="47841" xr:uid="{CC931B59-F254-4F9C-B401-6038F15E2E90}"/>
    <cellStyle name="Total 4 3 18 2" xfId="47842" xr:uid="{7A1D93BA-1A62-44F4-A47E-80C7BF26E237}"/>
    <cellStyle name="Total 4 3 19" xfId="47843" xr:uid="{2A2AF80B-2026-4927-8BEC-EFC9D0C17C51}"/>
    <cellStyle name="Total 4 3 2" xfId="47844" xr:uid="{C73C2BC3-EDB4-4E56-B222-60708D25770F}"/>
    <cellStyle name="Total 4 3 2 10" xfId="47845" xr:uid="{3BA99862-E9A1-4452-8400-3EDE493DD7E2}"/>
    <cellStyle name="Total 4 3 2 10 2" xfId="47846" xr:uid="{5ED220A2-CF10-4C6B-B2EB-67528140C11D}"/>
    <cellStyle name="Total 4 3 2 10 2 2" xfId="47847" xr:uid="{687C6885-7928-4E46-950B-2435D8DE2850}"/>
    <cellStyle name="Total 4 3 2 10 3" xfId="47848" xr:uid="{BBFC4F26-A809-4F0C-A582-34EB5E4139C9}"/>
    <cellStyle name="Total 4 3 2 11" xfId="47849" xr:uid="{78E1348D-39F0-411D-BDF6-4C8669E12660}"/>
    <cellStyle name="Total 4 3 2 11 2" xfId="47850" xr:uid="{A2B7FCE5-6B8D-4539-BDB0-232B651DB919}"/>
    <cellStyle name="Total 4 3 2 11 2 2" xfId="47851" xr:uid="{8109E0FF-ADF1-45AC-8126-F4ADD99BEEC7}"/>
    <cellStyle name="Total 4 3 2 11 3" xfId="47852" xr:uid="{42259860-FAAA-4434-9259-A9107106C8E6}"/>
    <cellStyle name="Total 4 3 2 12" xfId="47853" xr:uid="{2F966CEF-33A7-4880-935C-E969AB67677F}"/>
    <cellStyle name="Total 4 3 2 12 2" xfId="47854" xr:uid="{128CCBAB-7F73-49F4-A837-1ACD950661B9}"/>
    <cellStyle name="Total 4 3 2 12 2 2" xfId="47855" xr:uid="{362A4145-9C0A-4E98-BEB3-A8E5244B9A04}"/>
    <cellStyle name="Total 4 3 2 12 3" xfId="47856" xr:uid="{E7D1D7B7-E399-4B1C-8187-A451650A0661}"/>
    <cellStyle name="Total 4 3 2 13" xfId="47857" xr:uid="{1E947E1A-F821-449C-98D6-233EF5EDE7B6}"/>
    <cellStyle name="Total 4 3 2 13 2" xfId="47858" xr:uid="{E841A5C5-3578-49DB-A8FE-D647DE74E04E}"/>
    <cellStyle name="Total 4 3 2 13 2 2" xfId="47859" xr:uid="{27A57FEB-13AF-4C7F-94BB-8469669A81C9}"/>
    <cellStyle name="Total 4 3 2 13 3" xfId="47860" xr:uid="{049CC4C0-A095-40F7-B533-587F4D112022}"/>
    <cellStyle name="Total 4 3 2 14" xfId="47861" xr:uid="{BD7B92D7-1E14-46F2-92F7-53966B2C5E86}"/>
    <cellStyle name="Total 4 3 2 14 2" xfId="47862" xr:uid="{829C1FEA-EFDF-4565-8191-2CC076EC5C44}"/>
    <cellStyle name="Total 4 3 2 14 2 2" xfId="47863" xr:uid="{1BC6401B-795A-4FFA-A746-EDA0195E6EB8}"/>
    <cellStyle name="Total 4 3 2 14 3" xfId="47864" xr:uid="{9D426AEA-E5B4-4DCD-9003-5E0F5643D3CA}"/>
    <cellStyle name="Total 4 3 2 15" xfId="47865" xr:uid="{A6428C0C-D62C-4885-96C5-DCE730D8821E}"/>
    <cellStyle name="Total 4 3 2 15 2" xfId="47866" xr:uid="{7D5372AF-69C6-4F54-BEC2-8560C5F8BF0B}"/>
    <cellStyle name="Total 4 3 2 15 2 2" xfId="47867" xr:uid="{9316344B-B8B3-4395-AF6E-64A34504DE64}"/>
    <cellStyle name="Total 4 3 2 15 3" xfId="47868" xr:uid="{0242397D-7946-40F1-A5F3-39A016BCFFCF}"/>
    <cellStyle name="Total 4 3 2 16" xfId="47869" xr:uid="{90E8BB2F-800F-4A5A-A96A-527494606614}"/>
    <cellStyle name="Total 4 3 2 16 2" xfId="47870" xr:uid="{7D4E604B-C8AF-41B2-BCAB-2B921B9AC5FE}"/>
    <cellStyle name="Total 4 3 2 16 2 2" xfId="47871" xr:uid="{04154DC8-2639-4D90-A167-00B7F22C3EE7}"/>
    <cellStyle name="Total 4 3 2 16 3" xfId="47872" xr:uid="{60CBB7CC-01F8-4BA6-9C8F-C565D191400C}"/>
    <cellStyle name="Total 4 3 2 17" xfId="47873" xr:uid="{6723E7E2-7D3E-4C0D-97BC-8FFF03D126AB}"/>
    <cellStyle name="Total 4 3 2 17 2" xfId="47874" xr:uid="{69085476-5168-48CA-8342-360A9CEE6466}"/>
    <cellStyle name="Total 4 3 2 17 2 2" xfId="47875" xr:uid="{40F81FB1-CE08-407B-94BA-775022F67898}"/>
    <cellStyle name="Total 4 3 2 17 3" xfId="47876" xr:uid="{ABB323F8-D892-4DE0-9473-F3F40FE11A67}"/>
    <cellStyle name="Total 4 3 2 18" xfId="47877" xr:uid="{78F9C022-FAEC-4A61-8BC1-CBA02C7D30CE}"/>
    <cellStyle name="Total 4 3 2 18 2" xfId="47878" xr:uid="{774CB063-2F94-4679-8FE4-9A469C906632}"/>
    <cellStyle name="Total 4 3 2 18 2 2" xfId="47879" xr:uid="{AC4C279C-B95E-4D88-9999-68B611AAAAAC}"/>
    <cellStyle name="Total 4 3 2 18 3" xfId="47880" xr:uid="{7AD232A3-57DC-4A1A-96AB-9F1F0CECDC56}"/>
    <cellStyle name="Total 4 3 2 19" xfId="47881" xr:uid="{375AF6D0-9F71-4916-850B-6D8B3040727D}"/>
    <cellStyle name="Total 4 3 2 19 2" xfId="47882" xr:uid="{BF413ADF-8796-446A-867A-63BF1752293B}"/>
    <cellStyle name="Total 4 3 2 19 2 2" xfId="47883" xr:uid="{5BA8AAA2-2AA6-4595-8E83-95D8CD5E6316}"/>
    <cellStyle name="Total 4 3 2 19 3" xfId="47884" xr:uid="{530FFFDB-EA35-41B4-8EC8-CA6BC763CCDC}"/>
    <cellStyle name="Total 4 3 2 2" xfId="47885" xr:uid="{8895E056-13C3-402F-8706-10A2490FF8A0}"/>
    <cellStyle name="Total 4 3 2 2 2" xfId="47886" xr:uid="{8DAEFAD1-E217-4438-AFC9-8960B064F509}"/>
    <cellStyle name="Total 4 3 2 2 2 2" xfId="47887" xr:uid="{0B1DDBFA-490A-4D1F-A71B-58D3D796064C}"/>
    <cellStyle name="Total 4 3 2 2 2 2 2" xfId="47888" xr:uid="{61078BB6-166C-494B-99C1-747594974B36}"/>
    <cellStyle name="Total 4 3 2 2 2 3" xfId="47889" xr:uid="{22F246F0-25BC-4BB2-9BF1-261D83AFB110}"/>
    <cellStyle name="Total 4 3 2 2 2 4" xfId="47890" xr:uid="{79A75157-A360-4E20-A315-907FBE7D7C2D}"/>
    <cellStyle name="Total 4 3 2 2 3" xfId="47891" xr:uid="{7709E18C-1532-4239-881A-2801BD47E9D7}"/>
    <cellStyle name="Total 4 3 2 2 3 2" xfId="47892" xr:uid="{4C1FACF6-3CC0-4773-9ED9-046C03587FE8}"/>
    <cellStyle name="Total 4 3 2 2 4" xfId="47893" xr:uid="{64E006CE-830B-4058-A4F1-6B7BDC321B97}"/>
    <cellStyle name="Total 4 3 2 2 5" xfId="47894" xr:uid="{794BEAAA-87A4-4AF4-984B-18E35AE95AB9}"/>
    <cellStyle name="Total 4 3 2 20" xfId="47895" xr:uid="{C1E717A3-8962-4EB2-91EB-77B980D8A1BD}"/>
    <cellStyle name="Total 4 3 2 20 2" xfId="47896" xr:uid="{50EC1C49-12DA-4508-9BE9-4E3315914BC2}"/>
    <cellStyle name="Total 4 3 2 20 2 2" xfId="47897" xr:uid="{5D7B6466-EC3A-45B1-8CB3-AE382496A8A0}"/>
    <cellStyle name="Total 4 3 2 20 3" xfId="47898" xr:uid="{D1519D63-ADE3-4685-9C1B-A52B0743740F}"/>
    <cellStyle name="Total 4 3 2 21" xfId="47899" xr:uid="{C6305EC7-C87C-48C8-8D6D-08A1FF36FA79}"/>
    <cellStyle name="Total 4 3 2 21 2" xfId="47900" xr:uid="{2C83A032-9AC7-4CAA-8E62-340F567B781D}"/>
    <cellStyle name="Total 4 3 2 22" xfId="47901" xr:uid="{E94997B9-FDCB-42EC-800B-CD686C0B70FE}"/>
    <cellStyle name="Total 4 3 2 23" xfId="47902" xr:uid="{1504943B-E351-4E87-9520-911D3276E83F}"/>
    <cellStyle name="Total 4 3 2 3" xfId="47903" xr:uid="{A84CFE01-8FB5-490B-8430-766AFF4CDEAC}"/>
    <cellStyle name="Total 4 3 2 3 2" xfId="47904" xr:uid="{7782EA67-E762-40BE-BD97-34345F41881B}"/>
    <cellStyle name="Total 4 3 2 3 2 2" xfId="47905" xr:uid="{8EDAD4EA-9D0A-4D3D-BB76-9BA1B9F310F7}"/>
    <cellStyle name="Total 4 3 2 3 2 3" xfId="47906" xr:uid="{6E0ADD9E-AD81-402A-9AF0-56B5D9EF07FE}"/>
    <cellStyle name="Total 4 3 2 3 3" xfId="47907" xr:uid="{FC33E41C-B577-429A-865C-A08ED946AC98}"/>
    <cellStyle name="Total 4 3 2 3 3 2" xfId="47908" xr:uid="{0D2CD07E-AD69-4E85-9F95-1F9B2704EEB3}"/>
    <cellStyle name="Total 4 3 2 3 4" xfId="47909" xr:uid="{75232077-1D27-4C2E-A0C0-D71B918D4294}"/>
    <cellStyle name="Total 4 3 2 4" xfId="47910" xr:uid="{2FB5D6FB-DE0D-4D54-837A-4D8FD7717468}"/>
    <cellStyle name="Total 4 3 2 4 2" xfId="47911" xr:uid="{4B30E140-D0FD-45AD-A750-8E3F7A63B60D}"/>
    <cellStyle name="Total 4 3 2 4 2 2" xfId="47912" xr:uid="{CA8CAFC6-2ADB-4283-9778-6E3215B798AC}"/>
    <cellStyle name="Total 4 3 2 4 3" xfId="47913" xr:uid="{204417CE-0931-4199-817A-F3BB5416B1F9}"/>
    <cellStyle name="Total 4 3 2 4 4" xfId="47914" xr:uid="{E1F50900-10A5-4013-AC0E-2EDEB22EABD5}"/>
    <cellStyle name="Total 4 3 2 5" xfId="47915" xr:uid="{6A2A9748-8813-4A09-9996-AD28C193C2B7}"/>
    <cellStyle name="Total 4 3 2 5 2" xfId="47916" xr:uid="{90962A4F-0F60-4935-B08B-56F4857BF346}"/>
    <cellStyle name="Total 4 3 2 5 2 2" xfId="47917" xr:uid="{EF1FD445-F8A0-47C2-9C6B-D57D8CE51B25}"/>
    <cellStyle name="Total 4 3 2 5 3" xfId="47918" xr:uid="{22A875F5-7253-479B-A59D-85C274D0E8E3}"/>
    <cellStyle name="Total 4 3 2 5 4" xfId="47919" xr:uid="{1BE0DA7B-D8E9-4D2A-8C43-94D1BC4C9935}"/>
    <cellStyle name="Total 4 3 2 6" xfId="47920" xr:uid="{D064D09C-EE56-45FA-BD90-021E8C87CFA6}"/>
    <cellStyle name="Total 4 3 2 6 2" xfId="47921" xr:uid="{7CF7E31A-4EAF-4D13-8BCE-383F3EDCADDC}"/>
    <cellStyle name="Total 4 3 2 6 2 2" xfId="47922" xr:uid="{23C727C7-0D18-43CB-9A44-2AF7F1B38E5D}"/>
    <cellStyle name="Total 4 3 2 6 3" xfId="47923" xr:uid="{D8DD8ECA-9A39-4672-9EF7-D6D94B9D721A}"/>
    <cellStyle name="Total 4 3 2 7" xfId="47924" xr:uid="{F6E7F2E2-1660-4AC0-9F81-BCE780A3C4F6}"/>
    <cellStyle name="Total 4 3 2 7 2" xfId="47925" xr:uid="{340729EB-15FF-4B13-9F61-51BCAAD99928}"/>
    <cellStyle name="Total 4 3 2 7 2 2" xfId="47926" xr:uid="{55BFB542-F9BC-4568-A800-14EB32DF1187}"/>
    <cellStyle name="Total 4 3 2 7 3" xfId="47927" xr:uid="{E9137A45-37E4-4643-A2D6-C8B31C4BDD28}"/>
    <cellStyle name="Total 4 3 2 8" xfId="47928" xr:uid="{8980ADB0-193D-4F1F-91C3-DF4D32128761}"/>
    <cellStyle name="Total 4 3 2 8 2" xfId="47929" xr:uid="{D66E7014-69E0-4473-9BF7-BA957D679DCE}"/>
    <cellStyle name="Total 4 3 2 8 2 2" xfId="47930" xr:uid="{97DA32A4-C499-47C7-A7F6-4C6A0FE0116B}"/>
    <cellStyle name="Total 4 3 2 8 3" xfId="47931" xr:uid="{7B44B361-1AD1-4992-9C63-58F13DAEE5DF}"/>
    <cellStyle name="Total 4 3 2 9" xfId="47932" xr:uid="{CA4D5323-D911-4527-810D-AC1893B10D18}"/>
    <cellStyle name="Total 4 3 2 9 2" xfId="47933" xr:uid="{DE2F2A49-F09F-44C3-B2A6-1313AD2EEBE5}"/>
    <cellStyle name="Total 4 3 2 9 2 2" xfId="47934" xr:uid="{841989B6-877B-42CB-8FE7-7C76D1BB8A26}"/>
    <cellStyle name="Total 4 3 2 9 3" xfId="47935" xr:uid="{937E6A3E-6A2D-4F41-AC7C-02188AB85B1D}"/>
    <cellStyle name="Total 4 3 20" xfId="47936" xr:uid="{E3A43ECB-B10A-4FDC-B374-F393B0449BAC}"/>
    <cellStyle name="Total 4 3 3" xfId="47937" xr:uid="{C3CBC311-DD75-4E8E-9827-E63376D0391F}"/>
    <cellStyle name="Total 4 3 3 2" xfId="47938" xr:uid="{79945F84-9D0B-4FA2-89BB-0ABC9CD6C80F}"/>
    <cellStyle name="Total 4 3 3 2 2" xfId="47939" xr:uid="{695D7B49-F58D-4034-8561-4D4B37314D75}"/>
    <cellStyle name="Total 4 3 3 2 2 2" xfId="47940" xr:uid="{55A2EA6B-2193-4497-94BD-2C1A69D2A559}"/>
    <cellStyle name="Total 4 3 3 2 3" xfId="47941" xr:uid="{3AD3118A-9527-4E4C-AC56-A5454778FAB0}"/>
    <cellStyle name="Total 4 3 3 2 4" xfId="47942" xr:uid="{931089A7-FE01-4DCA-946D-EED9EBB2B496}"/>
    <cellStyle name="Total 4 3 3 3" xfId="47943" xr:uid="{921D6060-9802-4A42-B6FE-9BBD66AD31FA}"/>
    <cellStyle name="Total 4 3 3 3 2" xfId="47944" xr:uid="{0C9079CB-BA20-48F2-A0C6-569203843684}"/>
    <cellStyle name="Total 4 3 3 4" xfId="47945" xr:uid="{656CB4D8-9481-4B4B-BA76-15795DBC4EAD}"/>
    <cellStyle name="Total 4 3 3 5" xfId="47946" xr:uid="{9FAFF015-2A5E-4CDC-BAC4-BDE48F88944A}"/>
    <cellStyle name="Total 4 3 4" xfId="47947" xr:uid="{F9D73B13-4CE0-42A2-9F63-EC40C1FF7676}"/>
    <cellStyle name="Total 4 3 4 2" xfId="47948" xr:uid="{B6D1FB42-66CC-4A97-ABC3-32115EF7C915}"/>
    <cellStyle name="Total 4 3 4 2 2" xfId="47949" xr:uid="{3B15F0F7-EEF6-4389-84F7-3351A0BB1C47}"/>
    <cellStyle name="Total 4 3 4 2 3" xfId="47950" xr:uid="{BB1F9114-07B6-4BEB-99B0-FE5DC49DB585}"/>
    <cellStyle name="Total 4 3 4 3" xfId="47951" xr:uid="{1F0EF6A5-9D57-4EBE-ACAD-02FCBC5A6114}"/>
    <cellStyle name="Total 4 3 4 3 2" xfId="47952" xr:uid="{547ABF31-5128-4B2D-BC4B-E6599FCEC533}"/>
    <cellStyle name="Total 4 3 4 4" xfId="47953" xr:uid="{E89F9304-C636-43FD-918B-B563A357B847}"/>
    <cellStyle name="Total 4 3 5" xfId="47954" xr:uid="{1D7AFF19-D584-452B-B9A7-1488A5EECB98}"/>
    <cellStyle name="Total 4 3 5 2" xfId="47955" xr:uid="{59F78ED0-5638-4F0F-90EB-0D358CE6D8E6}"/>
    <cellStyle name="Total 4 3 5 2 2" xfId="47956" xr:uid="{11C35ECC-98AF-40F7-8EF9-E0900583D83D}"/>
    <cellStyle name="Total 4 3 5 2 3" xfId="47957" xr:uid="{45FA2A5A-F420-4E10-A9A5-F8AF8DC422FC}"/>
    <cellStyle name="Total 4 3 5 3" xfId="47958" xr:uid="{73D81480-6DFB-4294-9A4F-FE06860E1158}"/>
    <cellStyle name="Total 4 3 5 4" xfId="47959" xr:uid="{959424A7-41AE-48D2-A22C-0713670CD77D}"/>
    <cellStyle name="Total 4 3 6" xfId="47960" xr:uid="{F3E34E2D-A756-4ECC-B529-4E6872053601}"/>
    <cellStyle name="Total 4 3 6 2" xfId="47961" xr:uid="{180F047F-E70A-48B0-9CD3-76C83AC758FB}"/>
    <cellStyle name="Total 4 3 6 2 2" xfId="47962" xr:uid="{F43D5016-768B-43CE-B918-174B301A644C}"/>
    <cellStyle name="Total 4 3 6 3" xfId="47963" xr:uid="{DCE982E7-F06D-4255-A4BF-439CB3852C61}"/>
    <cellStyle name="Total 4 3 6 4" xfId="47964" xr:uid="{4092CC30-654A-42CC-A83E-7A6E287736BB}"/>
    <cellStyle name="Total 4 3 7" xfId="47965" xr:uid="{A06F286D-6A95-4A15-A784-8668D6A521B1}"/>
    <cellStyle name="Total 4 3 7 2" xfId="47966" xr:uid="{F0212759-E65D-4CBA-853D-5E8098545C8E}"/>
    <cellStyle name="Total 4 3 7 2 2" xfId="47967" xr:uid="{B5ACE591-EA44-4859-9379-40DB32338C49}"/>
    <cellStyle name="Total 4 3 7 3" xfId="47968" xr:uid="{A0119A56-19DA-46CB-B857-C7FB3447E97E}"/>
    <cellStyle name="Total 4 3 8" xfId="47969" xr:uid="{F76E4A5C-3425-4695-B4B7-A5DD1D34AE76}"/>
    <cellStyle name="Total 4 3 8 2" xfId="47970" xr:uid="{2E7F0F5B-1ADE-4BED-841C-96E84D4BC2D9}"/>
    <cellStyle name="Total 4 3 8 2 2" xfId="47971" xr:uid="{7B1A8D83-8A27-42BF-AE77-2738698447EE}"/>
    <cellStyle name="Total 4 3 8 3" xfId="47972" xr:uid="{82A57B08-471B-494E-BFBB-6D7285AF0A7D}"/>
    <cellStyle name="Total 4 3 9" xfId="47973" xr:uid="{84C4C6A2-EF2F-4B3B-BBCD-15C6CA7A4303}"/>
    <cellStyle name="Total 4 3 9 2" xfId="47974" xr:uid="{A043ACC7-1892-4DD4-A190-F20DE7F69A3C}"/>
    <cellStyle name="Total 4 3 9 2 2" xfId="47975" xr:uid="{496173F3-A427-465E-9760-5D1EAC2BBE0B}"/>
    <cellStyle name="Total 4 3 9 3" xfId="47976" xr:uid="{A20EB3E1-0A8A-43AF-A31D-34F71F085C87}"/>
    <cellStyle name="Total 4 4" xfId="47977" xr:uid="{6606F294-E0D3-4F46-8836-5C61E755DB6F}"/>
    <cellStyle name="Total 4 4 10" xfId="47978" xr:uid="{4EC6AB5F-17DD-4971-8CF9-E2670F094BC2}"/>
    <cellStyle name="Total 4 4 10 2" xfId="47979" xr:uid="{066BD28D-0FCC-4A78-8EAC-FD4A38D3DE0D}"/>
    <cellStyle name="Total 4 4 10 2 2" xfId="47980" xr:uid="{B63F923B-2ACE-4FFA-A714-9C963F4ED14E}"/>
    <cellStyle name="Total 4 4 10 3" xfId="47981" xr:uid="{A6AEA2AC-1558-489F-9069-214FB928196C}"/>
    <cellStyle name="Total 4 4 11" xfId="47982" xr:uid="{3AE975B1-FE0B-4E20-9DDF-472CB40E35AE}"/>
    <cellStyle name="Total 4 4 11 2" xfId="47983" xr:uid="{B06A0C94-63A8-4AC1-AE2E-EC4E1CE764D1}"/>
    <cellStyle name="Total 4 4 11 2 2" xfId="47984" xr:uid="{A91DF462-CEB2-467C-8668-EF788D17141B}"/>
    <cellStyle name="Total 4 4 11 3" xfId="47985" xr:uid="{2243FDA2-4B13-43D8-9F88-F56DB2B585CC}"/>
    <cellStyle name="Total 4 4 12" xfId="47986" xr:uid="{881967F7-FC53-4629-96F2-818B4C5C21C2}"/>
    <cellStyle name="Total 4 4 12 2" xfId="47987" xr:uid="{8BF1CFC7-7F73-4164-A89B-C18CAAD42D63}"/>
    <cellStyle name="Total 4 4 12 2 2" xfId="47988" xr:uid="{D9AD34EC-77FC-4C16-B47E-37B8E8FEB0DD}"/>
    <cellStyle name="Total 4 4 12 3" xfId="47989" xr:uid="{A74F4DE6-F5E6-4728-AD67-7F98888BDAA1}"/>
    <cellStyle name="Total 4 4 13" xfId="47990" xr:uid="{6C065DAC-8815-48F1-93ED-4395144A0C91}"/>
    <cellStyle name="Total 4 4 13 2" xfId="47991" xr:uid="{9EE77760-344B-44B1-B41E-674D26D2249D}"/>
    <cellStyle name="Total 4 4 13 2 2" xfId="47992" xr:uid="{31D1DA57-6BC8-4E3E-A7EE-0A8E651977CB}"/>
    <cellStyle name="Total 4 4 13 3" xfId="47993" xr:uid="{E22FB787-64C9-413B-A422-96AC97673D15}"/>
    <cellStyle name="Total 4 4 14" xfId="47994" xr:uid="{5EAF8981-7B56-4AD0-B737-D7AACFD66206}"/>
    <cellStyle name="Total 4 4 14 2" xfId="47995" xr:uid="{AA4D98F7-813A-491A-A052-D5FB4FA09B2E}"/>
    <cellStyle name="Total 4 4 14 2 2" xfId="47996" xr:uid="{0299C93F-2035-4443-87B4-1BB2398D38E3}"/>
    <cellStyle name="Total 4 4 14 3" xfId="47997" xr:uid="{F8F64029-9B73-42E7-A788-5A5AE48D4C30}"/>
    <cellStyle name="Total 4 4 15" xfId="47998" xr:uid="{3765B534-1597-4957-B06E-BECCABF59D7E}"/>
    <cellStyle name="Total 4 4 15 2" xfId="47999" xr:uid="{0ED45BC2-EFEF-4155-A62B-1E936A092759}"/>
    <cellStyle name="Total 4 4 15 2 2" xfId="48000" xr:uid="{F7AB48BD-FF0C-4D35-9B27-253FE0982C81}"/>
    <cellStyle name="Total 4 4 15 3" xfId="48001" xr:uid="{CA2ED3F6-50DB-49BF-AEC0-49BB40E63584}"/>
    <cellStyle name="Total 4 4 16" xfId="48002" xr:uid="{DF717315-ADD0-46A6-8D2A-F17D6C41D109}"/>
    <cellStyle name="Total 4 4 16 2" xfId="48003" xr:uid="{319A0DD2-2532-44CF-99E5-E5FE573C8366}"/>
    <cellStyle name="Total 4 4 16 2 2" xfId="48004" xr:uid="{8E35DEF2-A3D3-47D2-ABFE-953AF72EA2A4}"/>
    <cellStyle name="Total 4 4 16 3" xfId="48005" xr:uid="{9768B62A-3891-4017-AE8C-50914E756B94}"/>
    <cellStyle name="Total 4 4 17" xfId="48006" xr:uid="{B8966CB3-04B2-4D38-9E1E-C908D88EE830}"/>
    <cellStyle name="Total 4 4 17 2" xfId="48007" xr:uid="{248CF7FB-94E5-4F21-AA94-9ADDD0FD1AA8}"/>
    <cellStyle name="Total 4 4 17 2 2" xfId="48008" xr:uid="{0535DA78-7AD6-44C0-A68A-F32719EC7D0A}"/>
    <cellStyle name="Total 4 4 17 3" xfId="48009" xr:uid="{7B833B88-A188-4B1A-B1E6-EBA0F0BF1A10}"/>
    <cellStyle name="Total 4 4 18" xfId="48010" xr:uid="{911604D8-A465-41FD-BDCD-B7187BA697A4}"/>
    <cellStyle name="Total 4 4 18 2" xfId="48011" xr:uid="{81F2D3F8-CF66-425C-9C76-8DB1AD0646B7}"/>
    <cellStyle name="Total 4 4 19" xfId="48012" xr:uid="{EA50E2F5-9FB6-4D7E-B692-CC2B8EF15D6D}"/>
    <cellStyle name="Total 4 4 2" xfId="48013" xr:uid="{468CB55A-7246-4DDE-A583-BBF09610FCA5}"/>
    <cellStyle name="Total 4 4 2 10" xfId="48014" xr:uid="{18AB41F5-279A-4F88-A2F0-9FCF25FB8971}"/>
    <cellStyle name="Total 4 4 2 10 2" xfId="48015" xr:uid="{F6AC1240-0A90-43C6-BB69-0BCA9B2B452E}"/>
    <cellStyle name="Total 4 4 2 10 2 2" xfId="48016" xr:uid="{F17AA24E-5A66-4919-BBB1-57F488639977}"/>
    <cellStyle name="Total 4 4 2 10 3" xfId="48017" xr:uid="{092F8502-E0AE-47A0-91D8-4BE8D7D3367B}"/>
    <cellStyle name="Total 4 4 2 11" xfId="48018" xr:uid="{BEC9388B-0DC0-48FC-8985-A11497C83725}"/>
    <cellStyle name="Total 4 4 2 11 2" xfId="48019" xr:uid="{D5D85E3F-1F19-4402-BE99-2D946C3A300C}"/>
    <cellStyle name="Total 4 4 2 11 2 2" xfId="48020" xr:uid="{CD72854F-4664-4FE3-9554-D54AF6EC394A}"/>
    <cellStyle name="Total 4 4 2 11 3" xfId="48021" xr:uid="{ABAE0ADD-FD06-4E89-A27D-917980F6ED73}"/>
    <cellStyle name="Total 4 4 2 12" xfId="48022" xr:uid="{8F1CC658-33E1-4F0D-A4E1-9FCB549F99B9}"/>
    <cellStyle name="Total 4 4 2 12 2" xfId="48023" xr:uid="{59E190CB-3705-46A6-9D94-AF504783342B}"/>
    <cellStyle name="Total 4 4 2 12 2 2" xfId="48024" xr:uid="{51575684-4243-40F2-A6B5-DC290BBABAA2}"/>
    <cellStyle name="Total 4 4 2 12 3" xfId="48025" xr:uid="{576ADAA9-A247-47C3-96F8-34364A32C32F}"/>
    <cellStyle name="Total 4 4 2 13" xfId="48026" xr:uid="{A92B4E30-EE88-4C03-95D3-C0D42701804C}"/>
    <cellStyle name="Total 4 4 2 13 2" xfId="48027" xr:uid="{B6667761-18DD-4666-ABF1-A74DCC8D9A26}"/>
    <cellStyle name="Total 4 4 2 13 2 2" xfId="48028" xr:uid="{483EECFE-EFD7-4B79-8883-144044F4742B}"/>
    <cellStyle name="Total 4 4 2 13 3" xfId="48029" xr:uid="{B231A1E1-60C8-4FCF-9237-D62900E107E4}"/>
    <cellStyle name="Total 4 4 2 14" xfId="48030" xr:uid="{B739DF9C-0087-4749-836B-3F420CD8226A}"/>
    <cellStyle name="Total 4 4 2 14 2" xfId="48031" xr:uid="{7737F43F-FAC7-49CF-9C85-BA127B2353DF}"/>
    <cellStyle name="Total 4 4 2 14 2 2" xfId="48032" xr:uid="{0E24FE03-76B9-4483-99A9-2EAA0ED25480}"/>
    <cellStyle name="Total 4 4 2 14 3" xfId="48033" xr:uid="{3D448EE1-662E-468A-B177-4EC2E02D60C9}"/>
    <cellStyle name="Total 4 4 2 15" xfId="48034" xr:uid="{25940845-B9E5-4C02-890B-CBA8B9BB65DD}"/>
    <cellStyle name="Total 4 4 2 15 2" xfId="48035" xr:uid="{2F9B871B-1E8A-4154-A693-8403957A7DF1}"/>
    <cellStyle name="Total 4 4 2 15 2 2" xfId="48036" xr:uid="{218AD8D4-2A9B-4E5C-A73C-B18866B4E19A}"/>
    <cellStyle name="Total 4 4 2 15 3" xfId="48037" xr:uid="{78DC1F79-E49A-43AB-A9A9-24824F95819A}"/>
    <cellStyle name="Total 4 4 2 16" xfId="48038" xr:uid="{73D45739-7154-4B95-9DBD-156F713336B2}"/>
    <cellStyle name="Total 4 4 2 16 2" xfId="48039" xr:uid="{8CD735B9-0CAC-4603-8770-D216810D77BF}"/>
    <cellStyle name="Total 4 4 2 16 2 2" xfId="48040" xr:uid="{56177CFC-ECB3-4DB2-862C-C7B3FEDA0A25}"/>
    <cellStyle name="Total 4 4 2 16 3" xfId="48041" xr:uid="{3C0000E6-6FC7-4E5C-BC32-8817EF0465C1}"/>
    <cellStyle name="Total 4 4 2 17" xfId="48042" xr:uid="{6949240C-4C95-4A82-A690-987DFCE07166}"/>
    <cellStyle name="Total 4 4 2 17 2" xfId="48043" xr:uid="{99EDA263-82E8-4434-9B6E-DB20332B6896}"/>
    <cellStyle name="Total 4 4 2 17 2 2" xfId="48044" xr:uid="{0F224F23-DD6B-4B9A-8814-7B6F2B3BF9D5}"/>
    <cellStyle name="Total 4 4 2 17 3" xfId="48045" xr:uid="{B22D2601-A737-4E52-8D8D-4E347002E02A}"/>
    <cellStyle name="Total 4 4 2 18" xfId="48046" xr:uid="{DC973964-6B4C-4C21-A6D7-C70AF509FFAD}"/>
    <cellStyle name="Total 4 4 2 18 2" xfId="48047" xr:uid="{2AE895EC-D19B-4C8E-B81B-C723E7DD6923}"/>
    <cellStyle name="Total 4 4 2 18 2 2" xfId="48048" xr:uid="{9BA788E5-906D-4442-A622-FB819CE8C756}"/>
    <cellStyle name="Total 4 4 2 18 3" xfId="48049" xr:uid="{F2E4E9EB-8472-4E2E-934F-6A9194FB0048}"/>
    <cellStyle name="Total 4 4 2 19" xfId="48050" xr:uid="{58E7233C-E2F8-4A19-A689-58F0AF44A72D}"/>
    <cellStyle name="Total 4 4 2 19 2" xfId="48051" xr:uid="{D1E4F36D-9BF2-4C2C-BA28-B0066EB02E16}"/>
    <cellStyle name="Total 4 4 2 19 2 2" xfId="48052" xr:uid="{4763DD6E-45E8-44CF-AE62-198F2BB7B0BC}"/>
    <cellStyle name="Total 4 4 2 19 3" xfId="48053" xr:uid="{9F67394C-C580-4B22-A482-2D6202B402C1}"/>
    <cellStyle name="Total 4 4 2 2" xfId="48054" xr:uid="{4C73EACC-7F57-4FF8-BC8B-F3CB42998962}"/>
    <cellStyle name="Total 4 4 2 2 2" xfId="48055" xr:uid="{1F9B44BB-5E7B-4C91-B44B-98A89EB863D6}"/>
    <cellStyle name="Total 4 4 2 2 2 2" xfId="48056" xr:uid="{DB072B5E-AA39-4E95-8123-EE09088ECB66}"/>
    <cellStyle name="Total 4 4 2 2 2 2 2" xfId="48057" xr:uid="{053E4220-B702-4D26-B523-55258E299253}"/>
    <cellStyle name="Total 4 4 2 2 2 3" xfId="48058" xr:uid="{327E841C-2479-4196-978A-57F3A8353F2A}"/>
    <cellStyle name="Total 4 4 2 2 2 4" xfId="48059" xr:uid="{F09EDB76-485F-4D6B-B4EF-EFC7F3F199B5}"/>
    <cellStyle name="Total 4 4 2 2 3" xfId="48060" xr:uid="{4DBF832B-BB04-45C8-9857-7DE0D41D3310}"/>
    <cellStyle name="Total 4 4 2 2 3 2" xfId="48061" xr:uid="{07F9D3AD-23BB-410D-9D89-802909CA0119}"/>
    <cellStyle name="Total 4 4 2 2 4" xfId="48062" xr:uid="{79A98295-3922-44F7-A65D-E2860B88EF13}"/>
    <cellStyle name="Total 4 4 2 2 5" xfId="48063" xr:uid="{D0AF3EB7-7251-44C3-9976-5FBDA27F1C16}"/>
    <cellStyle name="Total 4 4 2 20" xfId="48064" xr:uid="{1423E80D-59DC-4FE3-94BD-D2FD73C8AAF1}"/>
    <cellStyle name="Total 4 4 2 20 2" xfId="48065" xr:uid="{6170ECCD-8AAC-4BE0-98FD-6CFCB9D87043}"/>
    <cellStyle name="Total 4 4 2 20 2 2" xfId="48066" xr:uid="{6ED7C44C-A19B-4302-886A-E4DCDAEF0CE3}"/>
    <cellStyle name="Total 4 4 2 20 3" xfId="48067" xr:uid="{B5DF201F-53A6-4A39-8175-A4C04142DEA3}"/>
    <cellStyle name="Total 4 4 2 21" xfId="48068" xr:uid="{9FFFDF75-16FC-4CDA-9231-D120FD4D0C23}"/>
    <cellStyle name="Total 4 4 2 21 2" xfId="48069" xr:uid="{A82973E0-7535-4A7E-BB4F-D09138CDC162}"/>
    <cellStyle name="Total 4 4 2 22" xfId="48070" xr:uid="{AF4A39AC-DF67-42F0-80D3-6176A92D48D2}"/>
    <cellStyle name="Total 4 4 2 23" xfId="48071" xr:uid="{BDE0EF74-0F0B-4140-88C5-3DC0EFC20B64}"/>
    <cellStyle name="Total 4 4 2 3" xfId="48072" xr:uid="{F11A8DDF-A670-44F4-A962-E5065DA5E016}"/>
    <cellStyle name="Total 4 4 2 3 2" xfId="48073" xr:uid="{59C2B1DA-7403-48F8-8408-074D1BF4E57A}"/>
    <cellStyle name="Total 4 4 2 3 2 2" xfId="48074" xr:uid="{02F8EC79-571F-49DD-A737-50E39DC6A7FF}"/>
    <cellStyle name="Total 4 4 2 3 2 3" xfId="48075" xr:uid="{687AE4B9-75FA-44A6-AEDA-39A0990238C6}"/>
    <cellStyle name="Total 4 4 2 3 3" xfId="48076" xr:uid="{7E4CB8DF-4B72-41E0-ADC5-DFD4704D3D33}"/>
    <cellStyle name="Total 4 4 2 3 3 2" xfId="48077" xr:uid="{A3474868-E3D8-49CD-9683-00AD2F5CD322}"/>
    <cellStyle name="Total 4 4 2 3 4" xfId="48078" xr:uid="{5E4559E8-7B60-451E-B72A-0FC54B3CFFE3}"/>
    <cellStyle name="Total 4 4 2 4" xfId="48079" xr:uid="{59332A11-4CF7-464E-B444-5B530525A09A}"/>
    <cellStyle name="Total 4 4 2 4 2" xfId="48080" xr:uid="{D6AD8E8B-DBD5-4DD1-996B-0768A5BD29D8}"/>
    <cellStyle name="Total 4 4 2 4 2 2" xfId="48081" xr:uid="{47926F44-9AE2-48A4-83F8-2CD80D82CA4E}"/>
    <cellStyle name="Total 4 4 2 4 3" xfId="48082" xr:uid="{E7CA6E45-BF21-4699-B202-DC3DF0160715}"/>
    <cellStyle name="Total 4 4 2 4 4" xfId="48083" xr:uid="{7E8B7D4C-7B33-465D-9FFB-D595DB529E6F}"/>
    <cellStyle name="Total 4 4 2 5" xfId="48084" xr:uid="{4C2C238A-696C-4089-A62E-E21154B8F976}"/>
    <cellStyle name="Total 4 4 2 5 2" xfId="48085" xr:uid="{E3151325-2FCE-40DC-B6E4-0307054FE420}"/>
    <cellStyle name="Total 4 4 2 5 2 2" xfId="48086" xr:uid="{F98A78F9-3510-46D1-B7D9-168A81D2C91D}"/>
    <cellStyle name="Total 4 4 2 5 3" xfId="48087" xr:uid="{727BC2D1-4811-4A7E-BCE9-748BD74F4160}"/>
    <cellStyle name="Total 4 4 2 5 4" xfId="48088" xr:uid="{E4CE8F48-1649-4D74-8D94-3610CE817976}"/>
    <cellStyle name="Total 4 4 2 6" xfId="48089" xr:uid="{6274D0BB-AA3C-49C5-A4F4-55F53DA2F044}"/>
    <cellStyle name="Total 4 4 2 6 2" xfId="48090" xr:uid="{3463F243-F17E-4DB4-AF2D-D047568161C5}"/>
    <cellStyle name="Total 4 4 2 6 2 2" xfId="48091" xr:uid="{9B7F588A-7FBB-4748-876F-16EEEDC6F263}"/>
    <cellStyle name="Total 4 4 2 6 3" xfId="48092" xr:uid="{3A310FF1-DBF9-4E64-926B-39E4C6FC44C5}"/>
    <cellStyle name="Total 4 4 2 7" xfId="48093" xr:uid="{75BCA46C-19F6-4650-9C03-45EADF856024}"/>
    <cellStyle name="Total 4 4 2 7 2" xfId="48094" xr:uid="{1EBD52D0-0919-41A5-8D78-87E7CC0093FE}"/>
    <cellStyle name="Total 4 4 2 7 2 2" xfId="48095" xr:uid="{C77A7AE6-BBB6-44AB-B3FE-EB53CE830827}"/>
    <cellStyle name="Total 4 4 2 7 3" xfId="48096" xr:uid="{92806501-0982-4DE2-8D64-E70C78B7CD0E}"/>
    <cellStyle name="Total 4 4 2 8" xfId="48097" xr:uid="{3C930BAF-27DB-457A-B13C-156C3909A081}"/>
    <cellStyle name="Total 4 4 2 8 2" xfId="48098" xr:uid="{FD5E0926-206C-4601-AFB7-84358A4C2EBE}"/>
    <cellStyle name="Total 4 4 2 8 2 2" xfId="48099" xr:uid="{C7E4E505-090B-4759-AC2C-1A3CE543BB66}"/>
    <cellStyle name="Total 4 4 2 8 3" xfId="48100" xr:uid="{F22FC430-20D6-4525-AD09-A4F99BA93A75}"/>
    <cellStyle name="Total 4 4 2 9" xfId="48101" xr:uid="{565D7A33-4404-4120-82F6-9470249000FE}"/>
    <cellStyle name="Total 4 4 2 9 2" xfId="48102" xr:uid="{47B83320-2B24-4F9E-B10C-BCF965558CFF}"/>
    <cellStyle name="Total 4 4 2 9 2 2" xfId="48103" xr:uid="{2A3E39E9-59A6-40CA-BC24-20CF8EC08BA2}"/>
    <cellStyle name="Total 4 4 2 9 3" xfId="48104" xr:uid="{04D81F50-924F-444A-94E1-D75C03757BD0}"/>
    <cellStyle name="Total 4 4 20" xfId="48105" xr:uid="{46F5337A-07E8-40EA-9DA7-08D4723DFCBA}"/>
    <cellStyle name="Total 4 4 3" xfId="48106" xr:uid="{1E0825A0-5027-48E5-94AB-18764C0CB805}"/>
    <cellStyle name="Total 4 4 3 2" xfId="48107" xr:uid="{BD69C3B8-A9A0-44BF-BAFF-FC584331F686}"/>
    <cellStyle name="Total 4 4 3 2 2" xfId="48108" xr:uid="{311FBC79-C8CC-466F-ADD3-959080295C7F}"/>
    <cellStyle name="Total 4 4 3 2 2 2" xfId="48109" xr:uid="{4FF80471-3944-4C1F-B250-A990C9FDB199}"/>
    <cellStyle name="Total 4 4 3 2 3" xfId="48110" xr:uid="{3A2F4690-E03B-4E29-BE75-6E8A483F594F}"/>
    <cellStyle name="Total 4 4 3 2 4" xfId="48111" xr:uid="{7995B871-E886-4B1B-AEC3-23A62DAB419B}"/>
    <cellStyle name="Total 4 4 3 3" xfId="48112" xr:uid="{09BC9C84-011B-4195-B1AA-0834012E8EE9}"/>
    <cellStyle name="Total 4 4 3 3 2" xfId="48113" xr:uid="{C623336B-8FB6-4393-9D6F-1674C4E706CB}"/>
    <cellStyle name="Total 4 4 3 4" xfId="48114" xr:uid="{71C6F4ED-D7F0-4335-9E06-092860B7E785}"/>
    <cellStyle name="Total 4 4 3 5" xfId="48115" xr:uid="{A574E6CF-DEEF-49BC-AE00-DD754645384D}"/>
    <cellStyle name="Total 4 4 4" xfId="48116" xr:uid="{E7EAE240-C8A3-42F2-9B2D-498F771884E9}"/>
    <cellStyle name="Total 4 4 4 2" xfId="48117" xr:uid="{5B1B2516-92F4-486E-8106-6C0DE4C74CB0}"/>
    <cellStyle name="Total 4 4 4 2 2" xfId="48118" xr:uid="{6072FE72-54B8-4FD9-ACBA-36211E98335D}"/>
    <cellStyle name="Total 4 4 4 2 3" xfId="48119" xr:uid="{8AD88883-B9BB-4D84-9322-CCF8F7CDD2F6}"/>
    <cellStyle name="Total 4 4 4 3" xfId="48120" xr:uid="{66B53022-EE0F-4C4C-9CE5-CA4B07597FF6}"/>
    <cellStyle name="Total 4 4 4 3 2" xfId="48121" xr:uid="{76F8D424-B9E1-419F-8F0C-E511A3433A83}"/>
    <cellStyle name="Total 4 4 4 4" xfId="48122" xr:uid="{853EB016-7B27-426E-BA29-8E478BCA97E4}"/>
    <cellStyle name="Total 4 4 5" xfId="48123" xr:uid="{0D093C7C-ACA4-4C4B-8C3B-76DAD1E0313B}"/>
    <cellStyle name="Total 4 4 5 2" xfId="48124" xr:uid="{3136F922-1DE2-40FC-BADA-F3F09258EE9D}"/>
    <cellStyle name="Total 4 4 5 2 2" xfId="48125" xr:uid="{2C515E7C-6A0D-47A5-99A7-D51DD44C99AE}"/>
    <cellStyle name="Total 4 4 5 2 3" xfId="48126" xr:uid="{28775E45-740A-46AF-98D6-A223D6C90265}"/>
    <cellStyle name="Total 4 4 5 3" xfId="48127" xr:uid="{1160C7DC-85F5-47B4-94E6-2CCB3DF058E8}"/>
    <cellStyle name="Total 4 4 5 4" xfId="48128" xr:uid="{76DE2003-25D4-4C7B-99EB-786ADCF4C884}"/>
    <cellStyle name="Total 4 4 6" xfId="48129" xr:uid="{EE8DAC7D-D39C-4F0F-A343-729A50BDA9E8}"/>
    <cellStyle name="Total 4 4 6 2" xfId="48130" xr:uid="{916523C9-0E32-4DFD-90C5-803DA8310EB2}"/>
    <cellStyle name="Total 4 4 6 2 2" xfId="48131" xr:uid="{78205EEC-091F-4C82-81F5-5C92E41CFEF0}"/>
    <cellStyle name="Total 4 4 6 3" xfId="48132" xr:uid="{3518A606-3A15-44EE-BE28-214CCC898AFC}"/>
    <cellStyle name="Total 4 4 6 4" xfId="48133" xr:uid="{82170CE9-A195-4FF2-8587-64828F69C885}"/>
    <cellStyle name="Total 4 4 7" xfId="48134" xr:uid="{62713705-D95E-400E-AB60-437296A97E98}"/>
    <cellStyle name="Total 4 4 7 2" xfId="48135" xr:uid="{B67B06A6-5EFB-4F70-9C24-4551271D82D4}"/>
    <cellStyle name="Total 4 4 7 2 2" xfId="48136" xr:uid="{170A773F-F4C5-420E-B60E-950CF778D136}"/>
    <cellStyle name="Total 4 4 7 3" xfId="48137" xr:uid="{FBFA4E4E-8071-4653-B7AD-1C3967B6C5E0}"/>
    <cellStyle name="Total 4 4 8" xfId="48138" xr:uid="{AE3F4060-98B6-4CCD-A9FE-3D6E9497AAD2}"/>
    <cellStyle name="Total 4 4 8 2" xfId="48139" xr:uid="{8F9518E7-18A9-4890-BF6C-67EB53B152BD}"/>
    <cellStyle name="Total 4 4 8 2 2" xfId="48140" xr:uid="{E62155E0-297B-4C45-8344-C55371036362}"/>
    <cellStyle name="Total 4 4 8 3" xfId="48141" xr:uid="{B78BA26E-B31B-4500-97D5-383A267FEA7D}"/>
    <cellStyle name="Total 4 4 9" xfId="48142" xr:uid="{41B68058-506E-4772-9136-AC95BC2BEBCB}"/>
    <cellStyle name="Total 4 4 9 2" xfId="48143" xr:uid="{A06DC2E6-A189-4B87-91B2-0643376934DB}"/>
    <cellStyle name="Total 4 4 9 2 2" xfId="48144" xr:uid="{B6B642C9-8CB7-43E5-9F18-2B1A91885D4C}"/>
    <cellStyle name="Total 4 4 9 3" xfId="48145" xr:uid="{F9ACAB23-FB12-46AA-983B-CCF0B6D8EEA3}"/>
    <cellStyle name="Total 4 5" xfId="48146" xr:uid="{C4047A70-49CF-4BF3-A408-69D047B9665A}"/>
    <cellStyle name="Total 4 5 10" xfId="48147" xr:uid="{0A988576-AA6C-404E-B665-CBD42F46590A}"/>
    <cellStyle name="Total 4 5 10 2" xfId="48148" xr:uid="{2C32987E-0EEA-4CC0-B5F2-83BAAD766A01}"/>
    <cellStyle name="Total 4 5 10 2 2" xfId="48149" xr:uid="{D8A4C442-9A13-4990-BBCC-09BFC4259D46}"/>
    <cellStyle name="Total 4 5 10 3" xfId="48150" xr:uid="{4E0F54C5-B1A5-4502-9039-2C52F7B87623}"/>
    <cellStyle name="Total 4 5 11" xfId="48151" xr:uid="{46A6E242-6956-47A4-AEB2-A9C603F36BBE}"/>
    <cellStyle name="Total 4 5 11 2" xfId="48152" xr:uid="{E857278A-F0D5-4C8D-AC2A-3526AE7CE3C4}"/>
    <cellStyle name="Total 4 5 11 2 2" xfId="48153" xr:uid="{3EF5874B-18CE-4A78-AEF0-1557CF492105}"/>
    <cellStyle name="Total 4 5 11 3" xfId="48154" xr:uid="{404BC76F-2995-4133-84EC-4A25CE3FB64C}"/>
    <cellStyle name="Total 4 5 12" xfId="48155" xr:uid="{E873CDA5-5265-4F8D-A1CC-7C6096C207C0}"/>
    <cellStyle name="Total 4 5 12 2" xfId="48156" xr:uid="{C19983FA-9B53-438D-B12C-769E9539ECED}"/>
    <cellStyle name="Total 4 5 12 2 2" xfId="48157" xr:uid="{516A6968-6C74-46EB-9474-470FDCA89EBE}"/>
    <cellStyle name="Total 4 5 12 3" xfId="48158" xr:uid="{225E805D-CDA8-40CB-8335-742B442C6C4E}"/>
    <cellStyle name="Total 4 5 13" xfId="48159" xr:uid="{0329670D-E983-4BFC-B1F5-C9E81D398DB4}"/>
    <cellStyle name="Total 4 5 13 2" xfId="48160" xr:uid="{9FEC1637-EC3C-4FE7-A973-D1AD1F2C2510}"/>
    <cellStyle name="Total 4 5 13 2 2" xfId="48161" xr:uid="{3F59DC52-75AE-4503-B9EC-D2FD855D3B2D}"/>
    <cellStyle name="Total 4 5 13 3" xfId="48162" xr:uid="{04A181D4-497B-4AF7-835A-33FE25C20F1F}"/>
    <cellStyle name="Total 4 5 14" xfId="48163" xr:uid="{2D5A175F-22B7-42CB-AABF-95B0452DC017}"/>
    <cellStyle name="Total 4 5 14 2" xfId="48164" xr:uid="{B3BE4DB0-6A03-4AA6-BB50-E85023377D22}"/>
    <cellStyle name="Total 4 5 14 2 2" xfId="48165" xr:uid="{A535C522-A79B-4341-A127-53A79010E3E6}"/>
    <cellStyle name="Total 4 5 14 3" xfId="48166" xr:uid="{1AE4ECA6-19CD-4D5D-9D46-8EFC8519A7C1}"/>
    <cellStyle name="Total 4 5 15" xfId="48167" xr:uid="{66C80CB9-6CBF-42FE-835C-470963075783}"/>
    <cellStyle name="Total 4 5 15 2" xfId="48168" xr:uid="{37A55746-2D73-4E46-A785-D103A298C224}"/>
    <cellStyle name="Total 4 5 15 2 2" xfId="48169" xr:uid="{637CC602-0DF7-4145-958E-0161F34C0122}"/>
    <cellStyle name="Total 4 5 15 3" xfId="48170" xr:uid="{C89AE824-9ED1-4738-AAB1-30206BE3A46E}"/>
    <cellStyle name="Total 4 5 16" xfId="48171" xr:uid="{E79E987C-B450-4417-A1ED-05C5CC61FFED}"/>
    <cellStyle name="Total 4 5 16 2" xfId="48172" xr:uid="{AD34EEE0-1D30-477D-9CED-56B880915A0B}"/>
    <cellStyle name="Total 4 5 16 2 2" xfId="48173" xr:uid="{F36FD64A-A751-4A0A-9307-C626F93DA80B}"/>
    <cellStyle name="Total 4 5 16 3" xfId="48174" xr:uid="{1EB44FE2-765A-43AF-A76F-1D56154269D4}"/>
    <cellStyle name="Total 4 5 17" xfId="48175" xr:uid="{56FB1C41-BB43-45F9-967F-EC988CC32A06}"/>
    <cellStyle name="Total 4 5 17 2" xfId="48176" xr:uid="{12F534C0-E6E1-4E82-A1BE-D6CCAF269BB8}"/>
    <cellStyle name="Total 4 5 17 2 2" xfId="48177" xr:uid="{F6D05532-A8D0-4146-A9B4-03FCD1AAC50A}"/>
    <cellStyle name="Total 4 5 17 3" xfId="48178" xr:uid="{A993B61C-F314-4FDD-9CCD-DC508D6A4DDD}"/>
    <cellStyle name="Total 4 5 18" xfId="48179" xr:uid="{B3C92F43-69EE-4225-9C6C-5DA69EDF7396}"/>
    <cellStyle name="Total 4 5 18 2" xfId="48180" xr:uid="{C80424F9-4757-4B1F-AD79-2492C5709788}"/>
    <cellStyle name="Total 4 5 18 2 2" xfId="48181" xr:uid="{DCFF040D-BDF3-47CF-B17A-46A0455BCC83}"/>
    <cellStyle name="Total 4 5 18 3" xfId="48182" xr:uid="{96535876-4155-4E1A-BBE9-1E0198EACE8C}"/>
    <cellStyle name="Total 4 5 19" xfId="48183" xr:uid="{B3A1B08A-8AA5-4302-9D57-AD8E8D488536}"/>
    <cellStyle name="Total 4 5 19 2" xfId="48184" xr:uid="{A8E18CBC-E066-4A67-96BD-C1F9EA5F4D54}"/>
    <cellStyle name="Total 4 5 19 2 2" xfId="48185" xr:uid="{109BA4F0-B352-476A-A903-B892AC3BBDC2}"/>
    <cellStyle name="Total 4 5 19 3" xfId="48186" xr:uid="{295F3BAB-125F-4D96-8477-A44CDFF858E0}"/>
    <cellStyle name="Total 4 5 2" xfId="48187" xr:uid="{E7A4FB13-E10B-43F6-87A3-5DF3A6E99884}"/>
    <cellStyle name="Total 4 5 2 10" xfId="48188" xr:uid="{8A963C83-8226-4883-90B0-2BCC4CC7E0D1}"/>
    <cellStyle name="Total 4 5 2 10 2" xfId="48189" xr:uid="{CB0FB76D-FCC9-486A-9F75-CC24BC018770}"/>
    <cellStyle name="Total 4 5 2 10 2 2" xfId="48190" xr:uid="{2B044E37-12D5-423F-9B43-C6F4C750C133}"/>
    <cellStyle name="Total 4 5 2 10 3" xfId="48191" xr:uid="{CCE06229-2A08-4B88-BC62-006A915023CE}"/>
    <cellStyle name="Total 4 5 2 11" xfId="48192" xr:uid="{B05EC2CA-04E2-4F18-A208-61DD746228BE}"/>
    <cellStyle name="Total 4 5 2 11 2" xfId="48193" xr:uid="{9D1F5366-4F1F-405D-A66A-395D020E25C9}"/>
    <cellStyle name="Total 4 5 2 11 2 2" xfId="48194" xr:uid="{CF973534-11F8-43FA-8F0D-FD28D57E8FA5}"/>
    <cellStyle name="Total 4 5 2 11 3" xfId="48195" xr:uid="{0D5C00A5-9D52-4ED9-AABF-D5867F4DFDD3}"/>
    <cellStyle name="Total 4 5 2 12" xfId="48196" xr:uid="{E80457FE-9279-4DAD-B113-420E82C0CD23}"/>
    <cellStyle name="Total 4 5 2 12 2" xfId="48197" xr:uid="{8074A799-F6FB-45B7-B6F2-2C781C65F2B3}"/>
    <cellStyle name="Total 4 5 2 12 2 2" xfId="48198" xr:uid="{C2DCCF24-CE2A-4401-A6E2-1A807BDD91A3}"/>
    <cellStyle name="Total 4 5 2 12 3" xfId="48199" xr:uid="{7CE1CE90-9480-41FB-8B5F-BEA4B96359B8}"/>
    <cellStyle name="Total 4 5 2 13" xfId="48200" xr:uid="{FC9138A1-5A36-470E-AC0C-744F69636EB0}"/>
    <cellStyle name="Total 4 5 2 13 2" xfId="48201" xr:uid="{A91DE9A6-AEC2-4FDF-8EE4-5EB68E2CF825}"/>
    <cellStyle name="Total 4 5 2 13 2 2" xfId="48202" xr:uid="{717E02B0-DAF9-45AB-981C-828F733BD788}"/>
    <cellStyle name="Total 4 5 2 13 3" xfId="48203" xr:uid="{B95A8B23-85CD-44C6-B0AC-3D6327BBE88D}"/>
    <cellStyle name="Total 4 5 2 14" xfId="48204" xr:uid="{6CFA3978-8918-4424-AB60-DBC91590557B}"/>
    <cellStyle name="Total 4 5 2 14 2" xfId="48205" xr:uid="{2D6333ED-D743-4CA6-92C5-7CE361F3FC34}"/>
    <cellStyle name="Total 4 5 2 14 2 2" xfId="48206" xr:uid="{AFDAA828-AF95-419E-BE79-CD9705CB34B5}"/>
    <cellStyle name="Total 4 5 2 14 3" xfId="48207" xr:uid="{E81BAD0A-D691-4DE8-AAAD-4E96990A7234}"/>
    <cellStyle name="Total 4 5 2 15" xfId="48208" xr:uid="{2A228267-620D-4285-8B75-8E753EA2300D}"/>
    <cellStyle name="Total 4 5 2 15 2" xfId="48209" xr:uid="{17EFE47B-75A0-4694-BBCD-664AD2C81699}"/>
    <cellStyle name="Total 4 5 2 15 2 2" xfId="48210" xr:uid="{6BC1C815-A595-41DD-A8C4-1E4C762694F7}"/>
    <cellStyle name="Total 4 5 2 15 3" xfId="48211" xr:uid="{7E934C11-C213-446F-977F-F59DC030472D}"/>
    <cellStyle name="Total 4 5 2 16" xfId="48212" xr:uid="{8DFB1340-BA91-442C-9C25-3CED14DCDDB0}"/>
    <cellStyle name="Total 4 5 2 16 2" xfId="48213" xr:uid="{500838C7-A49C-4C2E-B80F-8E7948D0B8BF}"/>
    <cellStyle name="Total 4 5 2 16 2 2" xfId="48214" xr:uid="{A595E053-CAC7-4329-A871-BA0B140DBEFB}"/>
    <cellStyle name="Total 4 5 2 16 3" xfId="48215" xr:uid="{B2ECAA6C-FBEA-44E2-9780-9D3CDD08D468}"/>
    <cellStyle name="Total 4 5 2 17" xfId="48216" xr:uid="{8554BA57-B392-45A3-B973-A3B556B38382}"/>
    <cellStyle name="Total 4 5 2 17 2" xfId="48217" xr:uid="{BBBBD3E2-460E-4BF0-9765-9819F340DEB9}"/>
    <cellStyle name="Total 4 5 2 17 2 2" xfId="48218" xr:uid="{8100916C-E126-404D-87A0-71F892AAEC6F}"/>
    <cellStyle name="Total 4 5 2 17 3" xfId="48219" xr:uid="{025B81DC-D4A2-4EC8-9D80-1267FC5CAFF9}"/>
    <cellStyle name="Total 4 5 2 18" xfId="48220" xr:uid="{F544EFE0-BC4F-40D9-B57B-737FD0DE408A}"/>
    <cellStyle name="Total 4 5 2 18 2" xfId="48221" xr:uid="{FA2A1809-C6C2-4E5F-95F8-40DD1BE5A58D}"/>
    <cellStyle name="Total 4 5 2 18 2 2" xfId="48222" xr:uid="{2E06E67F-2D72-4B62-BD44-6CB8E97D5DB6}"/>
    <cellStyle name="Total 4 5 2 18 3" xfId="48223" xr:uid="{CA2BD4D6-E8B2-415A-AECA-93A6FC7C2636}"/>
    <cellStyle name="Total 4 5 2 19" xfId="48224" xr:uid="{FF714583-5F10-4980-9862-9C147757AA8C}"/>
    <cellStyle name="Total 4 5 2 19 2" xfId="48225" xr:uid="{B50BC958-9EDB-44A7-8B0F-DD10410815F8}"/>
    <cellStyle name="Total 4 5 2 19 2 2" xfId="48226" xr:uid="{5F0E9745-2AC8-40F6-B223-231FCA904520}"/>
    <cellStyle name="Total 4 5 2 19 3" xfId="48227" xr:uid="{620C8243-33F1-47C0-AA3F-F048159E3AF9}"/>
    <cellStyle name="Total 4 5 2 2" xfId="48228" xr:uid="{4A17198F-9E9A-4067-9334-AFDB57E50A97}"/>
    <cellStyle name="Total 4 5 2 2 2" xfId="48229" xr:uid="{17598B60-EE64-4B89-87E7-C149524E759A}"/>
    <cellStyle name="Total 4 5 2 2 2 2" xfId="48230" xr:uid="{72A081B2-039F-404B-806C-982DF1B7A2E5}"/>
    <cellStyle name="Total 4 5 2 2 2 3" xfId="48231" xr:uid="{7DFA9478-47C7-4953-8603-32CA8D983D39}"/>
    <cellStyle name="Total 4 5 2 2 3" xfId="48232" xr:uid="{054D7B07-3D3E-4DDC-BC24-22577312B0CB}"/>
    <cellStyle name="Total 4 5 2 2 3 2" xfId="48233" xr:uid="{E03D9567-595A-489F-A321-FE0D3E60FB63}"/>
    <cellStyle name="Total 4 5 2 2 4" xfId="48234" xr:uid="{87E10227-35B7-4328-A4CF-EB97523AFFE1}"/>
    <cellStyle name="Total 4 5 2 20" xfId="48235" xr:uid="{34638114-5EA4-4CF2-B46D-A19F497EBC3F}"/>
    <cellStyle name="Total 4 5 2 20 2" xfId="48236" xr:uid="{2156D0C6-0736-40D4-9AA8-0EAE830734F4}"/>
    <cellStyle name="Total 4 5 2 20 2 2" xfId="48237" xr:uid="{2D8D9EB6-5798-4A68-8498-9C53630C4439}"/>
    <cellStyle name="Total 4 5 2 20 3" xfId="48238" xr:uid="{2A15640B-5F3D-4A47-9346-1894D4D72726}"/>
    <cellStyle name="Total 4 5 2 21" xfId="48239" xr:uid="{E5695F89-D462-4805-88EA-8F5C09650414}"/>
    <cellStyle name="Total 4 5 2 21 2" xfId="48240" xr:uid="{2249CA15-1729-4A64-BF21-F6788CDC9AD3}"/>
    <cellStyle name="Total 4 5 2 22" xfId="48241" xr:uid="{AFDCB9B8-9342-42A1-B7C0-A9CEFFD9ECB1}"/>
    <cellStyle name="Total 4 5 2 23" xfId="48242" xr:uid="{36D7A6BB-2448-496A-892B-2DC44748E0BF}"/>
    <cellStyle name="Total 4 5 2 3" xfId="48243" xr:uid="{DFE8CD29-4F77-4D01-8C4A-6C1ED0E61FB0}"/>
    <cellStyle name="Total 4 5 2 3 2" xfId="48244" xr:uid="{B24CDBCE-FAAC-4FD5-A51C-76E083F59E23}"/>
    <cellStyle name="Total 4 5 2 3 2 2" xfId="48245" xr:uid="{7C50073F-36B8-4BA0-B1F0-28755B6A28C0}"/>
    <cellStyle name="Total 4 5 2 3 3" xfId="48246" xr:uid="{74571C60-6EAB-48BB-8528-6B35ABAEA07B}"/>
    <cellStyle name="Total 4 5 2 3 4" xfId="48247" xr:uid="{B39360A8-F1AB-42A1-B97F-B405D4F895E9}"/>
    <cellStyle name="Total 4 5 2 4" xfId="48248" xr:uid="{EB9F1BA6-C02B-422C-80ED-E6C75EAA0328}"/>
    <cellStyle name="Total 4 5 2 4 2" xfId="48249" xr:uid="{41E7CB37-40C5-4CC5-B555-E1712834491A}"/>
    <cellStyle name="Total 4 5 2 4 2 2" xfId="48250" xr:uid="{3EB9AFB6-165F-4CE5-8CAC-D5A67C0D6AEC}"/>
    <cellStyle name="Total 4 5 2 4 3" xfId="48251" xr:uid="{3FF54BA8-0A0C-4B34-8DEB-EDF275E6C12C}"/>
    <cellStyle name="Total 4 5 2 4 4" xfId="48252" xr:uid="{32E2EA98-E0B5-42F3-A164-23D6BC932331}"/>
    <cellStyle name="Total 4 5 2 5" xfId="48253" xr:uid="{66F65205-465B-441E-8978-43D4229145A1}"/>
    <cellStyle name="Total 4 5 2 5 2" xfId="48254" xr:uid="{CFCDC180-E699-45A9-81D8-7835AFEE9A4E}"/>
    <cellStyle name="Total 4 5 2 5 2 2" xfId="48255" xr:uid="{F4F27623-D901-4FAE-8143-D5070849B209}"/>
    <cellStyle name="Total 4 5 2 5 3" xfId="48256" xr:uid="{610E617B-7B30-439A-ADF1-A9AA65CE6057}"/>
    <cellStyle name="Total 4 5 2 6" xfId="48257" xr:uid="{013C0971-DF75-4AA5-B2FF-2B7DDABDC300}"/>
    <cellStyle name="Total 4 5 2 6 2" xfId="48258" xr:uid="{54B625D6-8E4B-4617-82B6-21BF955AF879}"/>
    <cellStyle name="Total 4 5 2 6 2 2" xfId="48259" xr:uid="{6DA12F47-2591-4E08-ACD8-3FB38D46BF2C}"/>
    <cellStyle name="Total 4 5 2 6 3" xfId="48260" xr:uid="{AEC7D58E-DD2E-44ED-BC22-3E314FA5891F}"/>
    <cellStyle name="Total 4 5 2 7" xfId="48261" xr:uid="{142A77FD-4BA3-49ED-8982-C5CDECF412BA}"/>
    <cellStyle name="Total 4 5 2 7 2" xfId="48262" xr:uid="{7C006F49-E6AB-465B-BFB2-DE05E593CD57}"/>
    <cellStyle name="Total 4 5 2 7 2 2" xfId="48263" xr:uid="{CC6ACD5E-F0B4-41F3-9E72-AFC278A662FE}"/>
    <cellStyle name="Total 4 5 2 7 3" xfId="48264" xr:uid="{34F8FFF0-4690-4EC6-A1F7-261622BB71E0}"/>
    <cellStyle name="Total 4 5 2 8" xfId="48265" xr:uid="{FADC42E1-A10C-4D0E-AB96-182901422076}"/>
    <cellStyle name="Total 4 5 2 8 2" xfId="48266" xr:uid="{ED539BAC-7403-4D1E-B9E2-2E12126C6BDE}"/>
    <cellStyle name="Total 4 5 2 8 2 2" xfId="48267" xr:uid="{9595D7FC-C157-448B-9C75-93D614A2F24B}"/>
    <cellStyle name="Total 4 5 2 8 3" xfId="48268" xr:uid="{4D58BC79-FEDC-4DB0-BC33-262D59A7BFB1}"/>
    <cellStyle name="Total 4 5 2 9" xfId="48269" xr:uid="{6DA2B795-51B7-4C6B-B91C-D57E2DF9CE46}"/>
    <cellStyle name="Total 4 5 2 9 2" xfId="48270" xr:uid="{C0A38AB4-E3F9-49CC-BC87-A20812E47663}"/>
    <cellStyle name="Total 4 5 2 9 2 2" xfId="48271" xr:uid="{AAA4AEA5-740F-45CD-BB5D-9F98A2A2668B}"/>
    <cellStyle name="Total 4 5 2 9 3" xfId="48272" xr:uid="{29478757-8A7A-4F2E-8F27-28B2F1FB0C8D}"/>
    <cellStyle name="Total 4 5 20" xfId="48273" xr:uid="{2A1D6A46-54AF-4E57-8021-0B349C7727DF}"/>
    <cellStyle name="Total 4 5 20 2" xfId="48274" xr:uid="{3700702A-F176-4003-8F4B-819C6F50AE75}"/>
    <cellStyle name="Total 4 5 20 2 2" xfId="48275" xr:uid="{1503E5BB-2966-4DAC-8AA4-92E968ABC550}"/>
    <cellStyle name="Total 4 5 20 3" xfId="48276" xr:uid="{742BFA68-E78D-464C-9113-C3A9ADA78762}"/>
    <cellStyle name="Total 4 5 21" xfId="48277" xr:uid="{15A2619B-A67F-4D85-A376-622999FED65B}"/>
    <cellStyle name="Total 4 5 21 2" xfId="48278" xr:uid="{BBEBD977-6B9F-49AE-BED0-9B734C5D1D46}"/>
    <cellStyle name="Total 4 5 21 2 2" xfId="48279" xr:uid="{748501BC-80C5-4EB1-94C5-8B950FEE4B88}"/>
    <cellStyle name="Total 4 5 21 3" xfId="48280" xr:uid="{333F14CF-5C7D-4AB5-84FF-BAE924091B4A}"/>
    <cellStyle name="Total 4 5 22" xfId="48281" xr:uid="{F2977878-F922-47FB-A093-E1213CCCB148}"/>
    <cellStyle name="Total 4 5 22 2" xfId="48282" xr:uid="{02CCEE6C-0A7F-4278-B107-B6623A16A9C8}"/>
    <cellStyle name="Total 4 5 23" xfId="48283" xr:uid="{D8BB549C-ABC2-4186-8075-74D383209A21}"/>
    <cellStyle name="Total 4 5 24" xfId="48284" xr:uid="{3436A790-6DA8-4551-8283-D8688195A4B5}"/>
    <cellStyle name="Total 4 5 3" xfId="48285" xr:uid="{85F7389F-220C-440B-9945-EEB9B246F961}"/>
    <cellStyle name="Total 4 5 3 2" xfId="48286" xr:uid="{D0A03A9A-1805-41BB-9084-CE6DFA887947}"/>
    <cellStyle name="Total 4 5 3 2 2" xfId="48287" xr:uid="{BCBD9E14-F309-4893-9A82-3F8A862CD95C}"/>
    <cellStyle name="Total 4 5 3 2 3" xfId="48288" xr:uid="{D57976D5-FD73-4571-98C8-B7458E70BBB4}"/>
    <cellStyle name="Total 4 5 3 3" xfId="48289" xr:uid="{73568BFA-7558-4467-8C97-4B66F40B82F7}"/>
    <cellStyle name="Total 4 5 3 3 2" xfId="48290" xr:uid="{742A0515-B01A-4F44-9A50-EE0681D07679}"/>
    <cellStyle name="Total 4 5 3 4" xfId="48291" xr:uid="{290D6A97-C2A9-42B9-A19F-BDD99B685DA9}"/>
    <cellStyle name="Total 4 5 4" xfId="48292" xr:uid="{F70FB87B-9D92-46E1-AD05-2A516037AE49}"/>
    <cellStyle name="Total 4 5 4 2" xfId="48293" xr:uid="{04E67B3F-288B-45E2-BE05-A48303D35EB9}"/>
    <cellStyle name="Total 4 5 4 2 2" xfId="48294" xr:uid="{EED71F9C-CAEE-4249-9335-6771062D7A28}"/>
    <cellStyle name="Total 4 5 4 3" xfId="48295" xr:uid="{23399354-83FD-4377-BCB0-B905D2607980}"/>
    <cellStyle name="Total 4 5 4 4" xfId="48296" xr:uid="{26342C1D-2ADE-4A55-B45F-3FF8D529CE03}"/>
    <cellStyle name="Total 4 5 5" xfId="48297" xr:uid="{1D9517A9-E69E-4ECB-8FE5-175F3C20CE10}"/>
    <cellStyle name="Total 4 5 5 2" xfId="48298" xr:uid="{D53D4C52-FD0C-49AB-B552-A1321BD412C6}"/>
    <cellStyle name="Total 4 5 5 2 2" xfId="48299" xr:uid="{F249F0C3-4A2B-4B78-8E7E-DF06619AF4EF}"/>
    <cellStyle name="Total 4 5 5 3" xfId="48300" xr:uid="{F2E7FB36-214F-41E7-A836-6D867CA71EC4}"/>
    <cellStyle name="Total 4 5 5 4" xfId="48301" xr:uid="{AA80A4A7-1749-4AC0-A725-81D35EAF35B4}"/>
    <cellStyle name="Total 4 5 6" xfId="48302" xr:uid="{FF9C3312-EA8D-4F15-B881-5CB73F971423}"/>
    <cellStyle name="Total 4 5 6 2" xfId="48303" xr:uid="{34996283-8BCC-4359-A0D5-07BFE8330468}"/>
    <cellStyle name="Total 4 5 6 2 2" xfId="48304" xr:uid="{B1B5B435-6391-4AB4-A49F-714C0FF1E74F}"/>
    <cellStyle name="Total 4 5 6 3" xfId="48305" xr:uid="{859860C6-3D5F-4663-A30F-6622E415C955}"/>
    <cellStyle name="Total 4 5 7" xfId="48306" xr:uid="{0441A689-8A2D-4500-9D91-FBD96CBB9F79}"/>
    <cellStyle name="Total 4 5 7 2" xfId="48307" xr:uid="{84C6B8E6-54DC-470C-9D68-C52DB2CB6EA4}"/>
    <cellStyle name="Total 4 5 7 2 2" xfId="48308" xr:uid="{83B0B14F-502C-4B55-B57C-5434D9562DA1}"/>
    <cellStyle name="Total 4 5 7 3" xfId="48309" xr:uid="{B10343D4-6167-4FF3-8D63-A690A1950EFA}"/>
    <cellStyle name="Total 4 5 8" xfId="48310" xr:uid="{A14869A9-4AA1-475C-817A-2DF9E68120CC}"/>
    <cellStyle name="Total 4 5 8 2" xfId="48311" xr:uid="{F1325A63-8356-4D73-AB0A-F8C11F28E444}"/>
    <cellStyle name="Total 4 5 8 2 2" xfId="48312" xr:uid="{D24FEC04-3AE2-434E-A351-992D27B29AB8}"/>
    <cellStyle name="Total 4 5 8 3" xfId="48313" xr:uid="{75A35BD2-BC54-46E6-9E98-2222270189C3}"/>
    <cellStyle name="Total 4 5 9" xfId="48314" xr:uid="{08F87490-24FA-4AD2-A43F-1986A23A85E0}"/>
    <cellStyle name="Total 4 5 9 2" xfId="48315" xr:uid="{49D77019-3CAF-4411-816B-C8D63B37635B}"/>
    <cellStyle name="Total 4 5 9 2 2" xfId="48316" xr:uid="{C0029938-4C15-4F00-A9D4-36E48407FD5D}"/>
    <cellStyle name="Total 4 5 9 3" xfId="48317" xr:uid="{191EBFB9-3DE3-41C5-AEDF-CCAC024BD39F}"/>
    <cellStyle name="Total 4 6" xfId="48318" xr:uid="{C4FB3F2E-1D2B-4F55-9432-59912C36190C}"/>
    <cellStyle name="Total 4 6 10" xfId="48319" xr:uid="{0ACB570C-4B03-4809-B495-E8077A2ACAA2}"/>
    <cellStyle name="Total 4 6 10 2" xfId="48320" xr:uid="{940B88A9-9321-4091-A71D-983925968D37}"/>
    <cellStyle name="Total 4 6 10 2 2" xfId="48321" xr:uid="{62857B76-9347-48C8-851B-B5D2E5C880C7}"/>
    <cellStyle name="Total 4 6 10 3" xfId="48322" xr:uid="{B6E6DB2E-8F11-43D6-81A4-0EFCDC2F52AB}"/>
    <cellStyle name="Total 4 6 11" xfId="48323" xr:uid="{4416EB5F-A925-4B50-98A8-700735A16E74}"/>
    <cellStyle name="Total 4 6 11 2" xfId="48324" xr:uid="{1ADD73D0-2124-48CD-A398-C22484C72D37}"/>
    <cellStyle name="Total 4 6 11 2 2" xfId="48325" xr:uid="{191BEAF6-2DD6-4840-9FDE-8BF22C7522EA}"/>
    <cellStyle name="Total 4 6 11 3" xfId="48326" xr:uid="{694701F8-22FB-4C3B-B6C1-FA3CA2315965}"/>
    <cellStyle name="Total 4 6 12" xfId="48327" xr:uid="{25FA0236-4F17-4A46-8D21-D274D512D804}"/>
    <cellStyle name="Total 4 6 12 2" xfId="48328" xr:uid="{63FDD680-B25B-4D36-9D0E-6023C00373F3}"/>
    <cellStyle name="Total 4 6 12 2 2" xfId="48329" xr:uid="{52750E28-85AD-494F-A6EB-99B07CCA6E15}"/>
    <cellStyle name="Total 4 6 12 3" xfId="48330" xr:uid="{E02B94D8-AFFE-4EFA-867E-6F07F56F4012}"/>
    <cellStyle name="Total 4 6 13" xfId="48331" xr:uid="{14ADB673-4CF7-4F18-A7B3-D4A6174C968A}"/>
    <cellStyle name="Total 4 6 13 2" xfId="48332" xr:uid="{9DCE3D92-7FE0-42C1-ABAC-B41652525D7A}"/>
    <cellStyle name="Total 4 6 13 2 2" xfId="48333" xr:uid="{85E50FBF-4D50-4F51-A517-93FD0BB8227F}"/>
    <cellStyle name="Total 4 6 13 3" xfId="48334" xr:uid="{2278EB21-148A-4FCC-8826-7687DE4B6D3F}"/>
    <cellStyle name="Total 4 6 14" xfId="48335" xr:uid="{826478D8-CA89-421A-9FD2-F1CA70467AB4}"/>
    <cellStyle name="Total 4 6 14 2" xfId="48336" xr:uid="{0295331A-C9E8-484F-ABC0-C2482ED37A4F}"/>
    <cellStyle name="Total 4 6 14 2 2" xfId="48337" xr:uid="{B437D5A3-2537-4404-B1C4-44519BEB2EE4}"/>
    <cellStyle name="Total 4 6 14 3" xfId="48338" xr:uid="{D996E90A-EFFF-42E9-95FB-1ECF0CC25791}"/>
    <cellStyle name="Total 4 6 15" xfId="48339" xr:uid="{C077F79E-51DE-4875-8827-B13739A23DDB}"/>
    <cellStyle name="Total 4 6 15 2" xfId="48340" xr:uid="{4DE86278-0163-4BCC-8E41-4C675C63D18B}"/>
    <cellStyle name="Total 4 6 15 2 2" xfId="48341" xr:uid="{2150B431-EFE1-4ACE-88E1-A8DC072966F8}"/>
    <cellStyle name="Total 4 6 15 3" xfId="48342" xr:uid="{05FE29A2-B9FA-4B48-9D20-D3EA12E660B5}"/>
    <cellStyle name="Total 4 6 16" xfId="48343" xr:uid="{5563DACF-F1C7-42E7-A5F1-A7CC7A746DD3}"/>
    <cellStyle name="Total 4 6 16 2" xfId="48344" xr:uid="{20FD8448-BA10-4757-943D-3838C7CE37D2}"/>
    <cellStyle name="Total 4 6 16 2 2" xfId="48345" xr:uid="{740FDE9B-5585-4F8D-94C7-8878C91FC73D}"/>
    <cellStyle name="Total 4 6 16 3" xfId="48346" xr:uid="{060CE405-82C9-4D30-ACA0-AC1B75DB8745}"/>
    <cellStyle name="Total 4 6 17" xfId="48347" xr:uid="{F7288F98-14EF-4332-AD37-E05E0321FFE3}"/>
    <cellStyle name="Total 4 6 17 2" xfId="48348" xr:uid="{9D923927-884D-4616-961B-79F811FEA840}"/>
    <cellStyle name="Total 4 6 17 2 2" xfId="48349" xr:uid="{6AB77327-0A9F-4F98-88D9-CEC234F6F241}"/>
    <cellStyle name="Total 4 6 17 3" xfId="48350" xr:uid="{9210D295-D331-48D1-9657-B5E75347F088}"/>
    <cellStyle name="Total 4 6 18" xfId="48351" xr:uid="{841140F7-1D23-4BFC-B3B0-F17CAD5695BA}"/>
    <cellStyle name="Total 4 6 18 2" xfId="48352" xr:uid="{183080BE-4F7A-4402-AB60-A08FE3E03838}"/>
    <cellStyle name="Total 4 6 18 2 2" xfId="48353" xr:uid="{4C29110F-2F57-456F-8DA2-9877496B1FB8}"/>
    <cellStyle name="Total 4 6 18 3" xfId="48354" xr:uid="{6BBF9A3A-01F7-46C8-911E-E4A8584BF060}"/>
    <cellStyle name="Total 4 6 19" xfId="48355" xr:uid="{D6E4CD57-BC3B-4FC1-B048-6AB3918ECF36}"/>
    <cellStyle name="Total 4 6 19 2" xfId="48356" xr:uid="{904E62DE-9BD2-42CA-9133-F1E2350228D1}"/>
    <cellStyle name="Total 4 6 19 2 2" xfId="48357" xr:uid="{F3D4D4CD-F1D8-4EE7-AF3B-2016A8B8604A}"/>
    <cellStyle name="Total 4 6 19 3" xfId="48358" xr:uid="{76214F1D-5088-4780-B444-4B969DE75484}"/>
    <cellStyle name="Total 4 6 2" xfId="48359" xr:uid="{8B5CEE75-A73B-4492-ABAC-4A0F49E3FFED}"/>
    <cellStyle name="Total 4 6 2 2" xfId="48360" xr:uid="{35CC9E2D-BD99-4175-823C-3357D65FF4C6}"/>
    <cellStyle name="Total 4 6 2 2 2" xfId="48361" xr:uid="{E037749A-7471-4403-B853-0AD1B9F78E0C}"/>
    <cellStyle name="Total 4 6 2 2 3" xfId="48362" xr:uid="{A20F73FC-DEE8-407F-9127-1E316C2D3A47}"/>
    <cellStyle name="Total 4 6 2 3" xfId="48363" xr:uid="{402FEBD5-4B7D-4216-94FB-1346EF1BCE74}"/>
    <cellStyle name="Total 4 6 2 3 2" xfId="48364" xr:uid="{CDC81017-AEEB-4D29-9F69-A895611DF697}"/>
    <cellStyle name="Total 4 6 2 4" xfId="48365" xr:uid="{D74F74E1-2E78-41D5-8867-CA15F609714F}"/>
    <cellStyle name="Total 4 6 20" xfId="48366" xr:uid="{30DAA04F-BE66-48EC-B936-0C1BF18AA65E}"/>
    <cellStyle name="Total 4 6 20 2" xfId="48367" xr:uid="{A56CFA52-BF33-4BBE-AC84-4A660FB39AC1}"/>
    <cellStyle name="Total 4 6 20 2 2" xfId="48368" xr:uid="{7C9C2510-D5E3-420D-BC68-5F20098ED756}"/>
    <cellStyle name="Total 4 6 20 3" xfId="48369" xr:uid="{3742A035-20D1-49A2-B5CA-82513A18F1F4}"/>
    <cellStyle name="Total 4 6 21" xfId="48370" xr:uid="{72D89C65-70B5-417A-B089-69B9547D17A9}"/>
    <cellStyle name="Total 4 6 21 2" xfId="48371" xr:uid="{69197858-0DEA-4283-8BB9-D719C31FAA93}"/>
    <cellStyle name="Total 4 6 22" xfId="48372" xr:uid="{4A454755-993B-474C-A9A7-89BB544F86D4}"/>
    <cellStyle name="Total 4 6 23" xfId="48373" xr:uid="{2E742513-8386-4CDF-A5C0-253E26FDFAF6}"/>
    <cellStyle name="Total 4 6 3" xfId="48374" xr:uid="{76167C9E-5F63-4E88-9B5B-02D46333BE00}"/>
    <cellStyle name="Total 4 6 3 2" xfId="48375" xr:uid="{3A2BC94E-6491-42F8-8DE4-A954A039F00A}"/>
    <cellStyle name="Total 4 6 3 2 2" xfId="48376" xr:uid="{A5B83EF4-0386-4320-A398-E1AD25EEAE4A}"/>
    <cellStyle name="Total 4 6 3 3" xfId="48377" xr:uid="{6C86D470-1073-43BA-ABC8-7926CDAD432E}"/>
    <cellStyle name="Total 4 6 3 4" xfId="48378" xr:uid="{D3AD309C-5E87-49A2-A136-EF960A5ABE9E}"/>
    <cellStyle name="Total 4 6 4" xfId="48379" xr:uid="{0B4ADCA5-B907-432B-A5CF-43DD8478E11A}"/>
    <cellStyle name="Total 4 6 4 2" xfId="48380" xr:uid="{9E16511B-3358-4573-B50F-B3B3221BCB7D}"/>
    <cellStyle name="Total 4 6 4 2 2" xfId="48381" xr:uid="{CABCC5AE-E94B-4313-BE46-31A3A3100687}"/>
    <cellStyle name="Total 4 6 4 3" xfId="48382" xr:uid="{D02D33E5-6CCB-46AF-A56D-E73CB8CF45BE}"/>
    <cellStyle name="Total 4 6 4 4" xfId="48383" xr:uid="{50C9B01A-838C-42C3-A8E1-4CF1DC1B7990}"/>
    <cellStyle name="Total 4 6 5" xfId="48384" xr:uid="{5EAC79E4-54A1-4594-8123-EB7D1A65DC46}"/>
    <cellStyle name="Total 4 6 5 2" xfId="48385" xr:uid="{2343EEEE-D4A8-4B88-B348-9598C802F986}"/>
    <cellStyle name="Total 4 6 5 2 2" xfId="48386" xr:uid="{0558C316-E352-4454-B9FE-ABA03879A266}"/>
    <cellStyle name="Total 4 6 5 3" xfId="48387" xr:uid="{3515FE8B-EDEF-4280-B833-F022A79B819E}"/>
    <cellStyle name="Total 4 6 6" xfId="48388" xr:uid="{A86D2F06-9CC0-496A-BCAA-1115711B5F04}"/>
    <cellStyle name="Total 4 6 6 2" xfId="48389" xr:uid="{2EE3FA75-7D8A-416C-A1F7-91C5093429AC}"/>
    <cellStyle name="Total 4 6 6 2 2" xfId="48390" xr:uid="{22C658ED-24E4-4E18-9BC2-0D2D0E805EDA}"/>
    <cellStyle name="Total 4 6 6 3" xfId="48391" xr:uid="{72436212-8DFA-4362-8FE1-60B2F863D769}"/>
    <cellStyle name="Total 4 6 7" xfId="48392" xr:uid="{AFE5BC8F-7BDF-4F5B-9DBB-F43772B086DB}"/>
    <cellStyle name="Total 4 6 7 2" xfId="48393" xr:uid="{38D87037-BA4C-466F-94A5-FB8B88145A29}"/>
    <cellStyle name="Total 4 6 7 2 2" xfId="48394" xr:uid="{2F54C22A-494D-4B1E-A821-1A9D6F71BB77}"/>
    <cellStyle name="Total 4 6 7 3" xfId="48395" xr:uid="{62F17BBF-AA54-443F-9A4A-54D4786D552B}"/>
    <cellStyle name="Total 4 6 8" xfId="48396" xr:uid="{7AFE11AB-3571-46AA-90FA-08B576A41ED0}"/>
    <cellStyle name="Total 4 6 8 2" xfId="48397" xr:uid="{99ABAAEC-6BF7-4756-870B-B1B3232B8721}"/>
    <cellStyle name="Total 4 6 8 2 2" xfId="48398" xr:uid="{0B4835B5-B853-4FD2-A28C-41D34F7E92CE}"/>
    <cellStyle name="Total 4 6 8 3" xfId="48399" xr:uid="{0BE2EA7D-1DD0-4338-9651-86D3649E84D4}"/>
    <cellStyle name="Total 4 6 9" xfId="48400" xr:uid="{EDCDA53A-6387-43E7-9650-8123943A42C6}"/>
    <cellStyle name="Total 4 6 9 2" xfId="48401" xr:uid="{908BCFD5-65FF-41B1-A68D-964A9DC6BE17}"/>
    <cellStyle name="Total 4 6 9 2 2" xfId="48402" xr:uid="{79C60546-E37E-43B1-9506-52C29DF23747}"/>
    <cellStyle name="Total 4 6 9 3" xfId="48403" xr:uid="{983152CE-7DF8-45CB-84C4-26F3FB4BE598}"/>
    <cellStyle name="Total 4 7" xfId="48404" xr:uid="{9AC855B4-689C-4901-B922-7E77602151DF}"/>
    <cellStyle name="Total 4 7 2" xfId="48405" xr:uid="{CB3F33DC-A72F-4719-BAFC-1F1CEF058078}"/>
    <cellStyle name="Total 4 7 2 2" xfId="48406" xr:uid="{EF800550-F657-4E92-B63A-29553AD4DDFB}"/>
    <cellStyle name="Total 4 7 2 3" xfId="48407" xr:uid="{573DBAC9-FE8F-4013-9E74-C0164256ED09}"/>
    <cellStyle name="Total 4 7 3" xfId="48408" xr:uid="{8576F62B-D58D-460D-AB2B-D73FA86A39B3}"/>
    <cellStyle name="Total 4 7 3 2" xfId="48409" xr:uid="{789F171B-42BA-4F7E-832D-E376278FA13D}"/>
    <cellStyle name="Total 4 7 4" xfId="48410" xr:uid="{6EFBFAB3-182E-4E73-BF1A-372A4700A242}"/>
    <cellStyle name="Total 4 8" xfId="48411" xr:uid="{5B8AB339-E85E-4D16-ABA8-2993852C21DE}"/>
    <cellStyle name="Total 4 8 2" xfId="48412" xr:uid="{3A6EAE8A-4CC0-4039-AF72-356662FE257F}"/>
    <cellStyle name="Total 4 8 2 2" xfId="48413" xr:uid="{2B2ECA5F-4CF5-4B11-BAC6-F46CD62610C6}"/>
    <cellStyle name="Total 4 8 2 3" xfId="48414" xr:uid="{827FDFEA-C9F8-41E4-BBA5-0167389528E4}"/>
    <cellStyle name="Total 4 8 3" xfId="48415" xr:uid="{7F9EE891-C4C9-4C5D-9959-BE2B045F9141}"/>
    <cellStyle name="Total 4 8 4" xfId="48416" xr:uid="{0992D9EE-7869-4DA0-8120-4653CE7EAEEA}"/>
    <cellStyle name="Total 4 9" xfId="48417" xr:uid="{AD28BB73-5E61-471B-AF6F-2482906EDDC4}"/>
    <cellStyle name="Total 4 9 2" xfId="48418" xr:uid="{DB3F3042-6CFD-414C-BD89-050C9F18FCF1}"/>
    <cellStyle name="Total 4 9 2 2" xfId="48419" xr:uid="{A095A087-C1FC-4A43-A254-13D9593F63EB}"/>
    <cellStyle name="Total 4 9 3" xfId="48420" xr:uid="{7CE48F0A-D792-45AF-B9F3-A641BF6306B5}"/>
    <cellStyle name="Total 4 9 4" xfId="48421" xr:uid="{C57AC53E-29F9-4746-B234-B0314A654EC3}"/>
    <cellStyle name="Total 5" xfId="48422" xr:uid="{723A4A0F-E600-4836-AC7C-8A6F07667827}"/>
    <cellStyle name="Total 5 10" xfId="48423" xr:uid="{D402F580-8FB8-436C-957A-69212CEF1F73}"/>
    <cellStyle name="Total 5 10 2" xfId="48424" xr:uid="{72E7D669-0C6E-43E2-9093-6DF6154D544A}"/>
    <cellStyle name="Total 5 10 2 2" xfId="48425" xr:uid="{6AE1BC13-8570-4313-AB67-E7F96F5F7179}"/>
    <cellStyle name="Total 5 10 3" xfId="48426" xr:uid="{1DD84FE6-61A1-42A5-8360-A6A04B16EABD}"/>
    <cellStyle name="Total 5 11" xfId="48427" xr:uid="{3CC072D5-9163-4A16-A210-1B80D6D0B306}"/>
    <cellStyle name="Total 5 11 2" xfId="48428" xr:uid="{9FEA4038-74A7-4726-87F7-A6F038E89347}"/>
    <cellStyle name="Total 5 11 2 2" xfId="48429" xr:uid="{7C8EE82C-1DB8-4FAD-BB87-443C7C06FA71}"/>
    <cellStyle name="Total 5 11 3" xfId="48430" xr:uid="{BA41001A-E4CA-4F07-A0B8-E4E3C014C548}"/>
    <cellStyle name="Total 5 12" xfId="48431" xr:uid="{9E55E8DE-5CBF-4BC0-9B9D-30329ED5EFD4}"/>
    <cellStyle name="Total 5 12 2" xfId="48432" xr:uid="{3360D8E8-C09B-4B24-AADC-A7DAC78C0DFB}"/>
    <cellStyle name="Total 5 12 2 2" xfId="48433" xr:uid="{AF3246E9-E411-4E8C-BE6D-22E2DAD9FEE0}"/>
    <cellStyle name="Total 5 12 3" xfId="48434" xr:uid="{DDDCD817-C02B-4777-ABFE-451C48C8BC34}"/>
    <cellStyle name="Total 5 13" xfId="48435" xr:uid="{8674EFB9-E24E-4A24-B6C9-741D66A593A2}"/>
    <cellStyle name="Total 5 13 2" xfId="48436" xr:uid="{7BEAD449-C8E6-4ADE-AB32-C1085D69DA0A}"/>
    <cellStyle name="Total 5 13 2 2" xfId="48437" xr:uid="{7E5AE941-DE7C-4307-8463-B031A7B87EED}"/>
    <cellStyle name="Total 5 13 3" xfId="48438" xr:uid="{032B9917-71CF-4E8E-8242-F8ED7BC0671C}"/>
    <cellStyle name="Total 5 14" xfId="48439" xr:uid="{778D3826-618E-4095-AB4A-3CE4AB51E69C}"/>
    <cellStyle name="Total 5 14 2" xfId="48440" xr:uid="{6ABA76FC-4CF1-43B1-9B30-C5B0962EED4C}"/>
    <cellStyle name="Total 5 14 2 2" xfId="48441" xr:uid="{D4949ED7-43B8-427D-83EE-0C916137FD5A}"/>
    <cellStyle name="Total 5 14 3" xfId="48442" xr:uid="{F0D44508-D136-4A19-A1D3-CBBEA4D6C904}"/>
    <cellStyle name="Total 5 15" xfId="48443" xr:uid="{07FAEFA5-EE5E-473D-8276-7AF0B438D001}"/>
    <cellStyle name="Total 5 15 2" xfId="48444" xr:uid="{44798378-622C-4435-B2CB-796E229B1171}"/>
    <cellStyle name="Total 5 15 2 2" xfId="48445" xr:uid="{CD574B2F-7B2E-4CC8-8BA1-D2B4168B5BE3}"/>
    <cellStyle name="Total 5 15 3" xfId="48446" xr:uid="{B0DAB5E8-A761-4EE5-883C-EAA7FC12CED9}"/>
    <cellStyle name="Total 5 16" xfId="48447" xr:uid="{F57A61A7-E6B1-434D-9A73-545A53F509F7}"/>
    <cellStyle name="Total 5 16 2" xfId="48448" xr:uid="{02C4F7FE-A20D-4C02-B943-8E476B5851FA}"/>
    <cellStyle name="Total 5 16 2 2" xfId="48449" xr:uid="{3398567D-1097-4C8E-9A8A-55BCDA526B23}"/>
    <cellStyle name="Total 5 16 3" xfId="48450" xr:uid="{AED2C590-D22B-4D6C-8E80-0D63D8D075BF}"/>
    <cellStyle name="Total 5 17" xfId="48451" xr:uid="{703EA428-FBFD-40E5-8C3D-28BC2636DD4E}"/>
    <cellStyle name="Total 5 17 2" xfId="48452" xr:uid="{952A2E3C-3BC5-4807-A3AA-118559E2510D}"/>
    <cellStyle name="Total 5 17 2 2" xfId="48453" xr:uid="{E70B8963-72AC-42F8-8FEB-DD6479352638}"/>
    <cellStyle name="Total 5 17 3" xfId="48454" xr:uid="{49656D8B-C2A8-46AE-B938-EE1CB42B2CD1}"/>
    <cellStyle name="Total 5 18" xfId="48455" xr:uid="{4AED8C38-D9EF-430F-8965-F7ACB942DE34}"/>
    <cellStyle name="Total 5 18 2" xfId="48456" xr:uid="{D1365C6C-AD62-4673-BBC3-EA9DA0ACD628}"/>
    <cellStyle name="Total 5 18 2 2" xfId="48457" xr:uid="{7B82713B-E104-4827-B925-505CFA1CF463}"/>
    <cellStyle name="Total 5 18 3" xfId="48458" xr:uid="{0D01389D-F97C-46F5-A5DD-A941D7098D4C}"/>
    <cellStyle name="Total 5 19" xfId="48459" xr:uid="{B16FDEC5-D42B-4A9F-AA1F-139F0B7E482D}"/>
    <cellStyle name="Total 5 19 2" xfId="48460" xr:uid="{704A19E8-5BA5-4FA1-8C1E-86A37032169C}"/>
    <cellStyle name="Total 5 19 2 2" xfId="48461" xr:uid="{0011B7D0-3F59-4625-B1B9-C260DF6D915E}"/>
    <cellStyle name="Total 5 19 3" xfId="48462" xr:uid="{8DB41080-AA1E-47AC-9F84-B6D1D9286726}"/>
    <cellStyle name="Total 5 2" xfId="48463" xr:uid="{24FCCAC0-66AE-40E0-B617-DD6A94FD79BD}"/>
    <cellStyle name="Total 5 2 10" xfId="48464" xr:uid="{B7A54AC3-DDA1-4CCA-A5FE-4B20D44A3851}"/>
    <cellStyle name="Total 5 2 10 2" xfId="48465" xr:uid="{A81C5186-967C-4E9E-BF4F-07E59C0BF6C2}"/>
    <cellStyle name="Total 5 2 10 2 2" xfId="48466" xr:uid="{4EF548F8-28FF-47BA-8716-D7081C43C450}"/>
    <cellStyle name="Total 5 2 10 3" xfId="48467" xr:uid="{8F8408BF-DA07-4A1A-AF4E-3DC4C40CC163}"/>
    <cellStyle name="Total 5 2 11" xfId="48468" xr:uid="{C5CEB65B-399D-4CFA-8941-9856043AFFF1}"/>
    <cellStyle name="Total 5 2 11 2" xfId="48469" xr:uid="{3B513069-AC51-455D-BA4B-8E389F38F1FD}"/>
    <cellStyle name="Total 5 2 11 2 2" xfId="48470" xr:uid="{F557763A-67FC-4E58-8A10-3E40DE36DF03}"/>
    <cellStyle name="Total 5 2 11 3" xfId="48471" xr:uid="{9BE950CD-52DA-424C-8C4E-A8116B3D9EBE}"/>
    <cellStyle name="Total 5 2 12" xfId="48472" xr:uid="{459CDC41-36C6-4991-8C14-AB8B9C3B1FB8}"/>
    <cellStyle name="Total 5 2 12 2" xfId="48473" xr:uid="{16844349-8002-44C2-A88B-2D6331EBC2AA}"/>
    <cellStyle name="Total 5 2 12 2 2" xfId="48474" xr:uid="{0B2B1428-C048-4985-85EA-C6B7C93669BD}"/>
    <cellStyle name="Total 5 2 12 3" xfId="48475" xr:uid="{23D49CCF-F548-4457-8990-6FDDEB07C5DB}"/>
    <cellStyle name="Total 5 2 13" xfId="48476" xr:uid="{8F688833-C83E-4D3B-9376-3C6538509EC6}"/>
    <cellStyle name="Total 5 2 13 2" xfId="48477" xr:uid="{9C87BD04-3CA9-4CAA-94A8-809E3FCA5900}"/>
    <cellStyle name="Total 5 2 13 2 2" xfId="48478" xr:uid="{B1479B1A-ACCE-436E-B4FF-29C13461B9D3}"/>
    <cellStyle name="Total 5 2 13 3" xfId="48479" xr:uid="{6C0D41D7-B349-4720-A545-529CD16E3982}"/>
    <cellStyle name="Total 5 2 14" xfId="48480" xr:uid="{03D42D74-6779-4DEC-B1E0-578412882414}"/>
    <cellStyle name="Total 5 2 14 2" xfId="48481" xr:uid="{D3A4427E-B67E-47E5-B114-C05C244E27D7}"/>
    <cellStyle name="Total 5 2 14 2 2" xfId="48482" xr:uid="{D8DF6CB7-8F7A-4B7E-9D20-087CC0067514}"/>
    <cellStyle name="Total 5 2 14 3" xfId="48483" xr:uid="{90E925B9-B060-4413-B1B4-EC772D786ECC}"/>
    <cellStyle name="Total 5 2 15" xfId="48484" xr:uid="{E7E48F0B-3746-42CE-9A9C-0D09EEBA3D37}"/>
    <cellStyle name="Total 5 2 15 2" xfId="48485" xr:uid="{BAE517A3-7F40-42B1-A87A-1623D75972DD}"/>
    <cellStyle name="Total 5 2 15 2 2" xfId="48486" xr:uid="{DE7F1164-90DC-40DB-AAA1-43C77DC94F0C}"/>
    <cellStyle name="Total 5 2 15 3" xfId="48487" xr:uid="{D237356F-3B2A-4F3B-B232-4F2793EE637B}"/>
    <cellStyle name="Total 5 2 16" xfId="48488" xr:uid="{18CC79D5-3701-4AA8-8E4A-8625D1F015BF}"/>
    <cellStyle name="Total 5 2 16 2" xfId="48489" xr:uid="{6A38AA29-32F7-431A-81BD-B3A52E5D1663}"/>
    <cellStyle name="Total 5 2 16 2 2" xfId="48490" xr:uid="{8BCAD73B-A3AD-498A-96C7-60CBE85BE1C2}"/>
    <cellStyle name="Total 5 2 16 3" xfId="48491" xr:uid="{EB4DE7A2-4ABC-440C-A61B-75015DB870FA}"/>
    <cellStyle name="Total 5 2 17" xfId="48492" xr:uid="{5F1E4438-A8A9-49A2-9704-CD6B7A545328}"/>
    <cellStyle name="Total 5 2 17 2" xfId="48493" xr:uid="{81E9A374-DD51-4F42-B542-70A58BCEB2D4}"/>
    <cellStyle name="Total 5 2 17 2 2" xfId="48494" xr:uid="{3A0AFFCF-CD4A-4C89-A3B0-FC03ECA13181}"/>
    <cellStyle name="Total 5 2 17 3" xfId="48495" xr:uid="{965CD623-661F-4C09-97B6-AC81C1A1CF0D}"/>
    <cellStyle name="Total 5 2 18" xfId="48496" xr:uid="{C7ACAAD7-686E-4B8E-B9F2-18FC48F6308D}"/>
    <cellStyle name="Total 5 2 18 2" xfId="48497" xr:uid="{B2132F26-2C9C-4F44-9735-D99FA5D6065D}"/>
    <cellStyle name="Total 5 2 18 2 2" xfId="48498" xr:uid="{2A2D5D52-C150-4A14-BB83-654A8CEAF20C}"/>
    <cellStyle name="Total 5 2 18 3" xfId="48499" xr:uid="{1497FEBF-F1ED-4A24-B007-B4CC497BE64A}"/>
    <cellStyle name="Total 5 2 19" xfId="48500" xr:uid="{7686953C-768D-497A-A4EA-CDF4B828262D}"/>
    <cellStyle name="Total 5 2 19 2" xfId="48501" xr:uid="{5D670940-1CDB-4780-8B2C-2FE20952C504}"/>
    <cellStyle name="Total 5 2 19 2 2" xfId="48502" xr:uid="{81BAD8E8-4C34-4EB5-9A5C-803DCFDD010A}"/>
    <cellStyle name="Total 5 2 19 3" xfId="48503" xr:uid="{87E55B67-A691-4BA0-8201-C81F56509BAA}"/>
    <cellStyle name="Total 5 2 2" xfId="48504" xr:uid="{521B21B7-DCF0-45F6-B726-ADD8AB621377}"/>
    <cellStyle name="Total 5 2 2 10" xfId="48505" xr:uid="{0F961E8E-ADEC-4EAA-8B5A-ED8CE4C14460}"/>
    <cellStyle name="Total 5 2 2 10 2" xfId="48506" xr:uid="{F9BBFD9D-FDBE-4275-9673-070BF805736D}"/>
    <cellStyle name="Total 5 2 2 10 2 2" xfId="48507" xr:uid="{E8832680-D34A-460B-A325-27BA646CFD43}"/>
    <cellStyle name="Total 5 2 2 10 3" xfId="48508" xr:uid="{17DA22CE-BF41-47D7-AB89-2D69A4FF291A}"/>
    <cellStyle name="Total 5 2 2 11" xfId="48509" xr:uid="{7A0474C5-CB0F-42B2-9C7D-3955A62DB92D}"/>
    <cellStyle name="Total 5 2 2 11 2" xfId="48510" xr:uid="{C343C503-49F4-475B-B176-153D5CE09DE1}"/>
    <cellStyle name="Total 5 2 2 11 2 2" xfId="48511" xr:uid="{7DFD4118-CD8B-45F0-BD67-3DFED7FD3CB8}"/>
    <cellStyle name="Total 5 2 2 11 3" xfId="48512" xr:uid="{46F5BE8A-E20F-46BE-9715-BC38395C630C}"/>
    <cellStyle name="Total 5 2 2 12" xfId="48513" xr:uid="{E2858C52-345D-4D71-898D-679CB456B98A}"/>
    <cellStyle name="Total 5 2 2 12 2" xfId="48514" xr:uid="{4595F262-D749-473E-BFF2-6528E8C5094A}"/>
    <cellStyle name="Total 5 2 2 12 2 2" xfId="48515" xr:uid="{A1123FB1-02C7-42B8-AB1E-F5BB240BEBB9}"/>
    <cellStyle name="Total 5 2 2 12 3" xfId="48516" xr:uid="{31558EA8-1298-47E7-A472-B715B93C1CDA}"/>
    <cellStyle name="Total 5 2 2 13" xfId="48517" xr:uid="{2B5435A6-4897-4B78-B23A-53D509DA7C57}"/>
    <cellStyle name="Total 5 2 2 13 2" xfId="48518" xr:uid="{EE5EE3A4-2189-4B4E-83A6-3611C1ED3D02}"/>
    <cellStyle name="Total 5 2 2 13 2 2" xfId="48519" xr:uid="{4F71E9FB-667A-4882-A791-81EF0B07D18E}"/>
    <cellStyle name="Total 5 2 2 13 3" xfId="48520" xr:uid="{3DDD9876-154E-4AC8-A216-63C63FE88E95}"/>
    <cellStyle name="Total 5 2 2 14" xfId="48521" xr:uid="{A4FB74DC-0FB7-4AB1-BFFE-A6E365958091}"/>
    <cellStyle name="Total 5 2 2 14 2" xfId="48522" xr:uid="{B852A416-54FB-4030-9A0D-303E3DD07C51}"/>
    <cellStyle name="Total 5 2 2 14 2 2" xfId="48523" xr:uid="{7705A237-A84A-41D1-8401-1404BF54A85E}"/>
    <cellStyle name="Total 5 2 2 14 3" xfId="48524" xr:uid="{883A07E4-27E2-486B-88AA-6F31B049A174}"/>
    <cellStyle name="Total 5 2 2 15" xfId="48525" xr:uid="{6A628D2A-719D-4F3C-A355-3810B4DE48E3}"/>
    <cellStyle name="Total 5 2 2 15 2" xfId="48526" xr:uid="{9A35979A-1691-487F-83B3-5AC94D356398}"/>
    <cellStyle name="Total 5 2 2 15 2 2" xfId="48527" xr:uid="{62B3CB2B-850C-4048-89A8-DB466BAC0FDF}"/>
    <cellStyle name="Total 5 2 2 15 3" xfId="48528" xr:uid="{66C3E154-77FC-409C-BC9B-10C7A1E7963D}"/>
    <cellStyle name="Total 5 2 2 16" xfId="48529" xr:uid="{F944DECA-F98F-494F-8FBB-C19620046900}"/>
    <cellStyle name="Total 5 2 2 16 2" xfId="48530" xr:uid="{56F4C9A1-01FC-4E22-BF72-E64387F8D387}"/>
    <cellStyle name="Total 5 2 2 16 2 2" xfId="48531" xr:uid="{357CC1AF-8EB8-4F80-A081-32B15A88CC45}"/>
    <cellStyle name="Total 5 2 2 16 3" xfId="48532" xr:uid="{1076C79A-469E-4E4D-A012-DF3C39737442}"/>
    <cellStyle name="Total 5 2 2 17" xfId="48533" xr:uid="{2EBE86B2-F94B-4627-94A5-8ECC1AB0E552}"/>
    <cellStyle name="Total 5 2 2 17 2" xfId="48534" xr:uid="{825C602B-C3F9-4F43-99E0-244DB7E34883}"/>
    <cellStyle name="Total 5 2 2 17 2 2" xfId="48535" xr:uid="{68FDDB90-5913-4028-92EE-A9BB367FBA4A}"/>
    <cellStyle name="Total 5 2 2 17 3" xfId="48536" xr:uid="{1A58DE36-8CD6-49E3-9DD0-F7A60420CC62}"/>
    <cellStyle name="Total 5 2 2 18" xfId="48537" xr:uid="{DB380FD6-D0E4-4BB7-8518-33F9DF8DF66E}"/>
    <cellStyle name="Total 5 2 2 18 2" xfId="48538" xr:uid="{511A2C79-968E-4491-A58A-1B90EA18C02F}"/>
    <cellStyle name="Total 5 2 2 19" xfId="48539" xr:uid="{F5318595-1442-4B60-AAD1-E6ED37D2B075}"/>
    <cellStyle name="Total 5 2 2 2" xfId="48540" xr:uid="{610EA8A8-3978-43DF-A9F1-9AF3F620A2B7}"/>
    <cellStyle name="Total 5 2 2 2 10" xfId="48541" xr:uid="{53BA6517-9146-4E62-93ED-6D1860DB4392}"/>
    <cellStyle name="Total 5 2 2 2 10 2" xfId="48542" xr:uid="{9915EDE7-53CA-4122-A0EB-55B9333DD086}"/>
    <cellStyle name="Total 5 2 2 2 10 2 2" xfId="48543" xr:uid="{01BCBC2D-BCC6-4D22-88BF-5A2620ACB41B}"/>
    <cellStyle name="Total 5 2 2 2 10 3" xfId="48544" xr:uid="{B25AA06F-E368-4B60-B027-33A84E9745CC}"/>
    <cellStyle name="Total 5 2 2 2 11" xfId="48545" xr:uid="{742A90F0-8B52-4021-BB11-5A166122E9E6}"/>
    <cellStyle name="Total 5 2 2 2 11 2" xfId="48546" xr:uid="{8337D2F6-95BC-4A77-A067-1EDA2DD8C636}"/>
    <cellStyle name="Total 5 2 2 2 11 2 2" xfId="48547" xr:uid="{77FF0CBE-2614-4666-88BF-5C8ACCEDCEB8}"/>
    <cellStyle name="Total 5 2 2 2 11 3" xfId="48548" xr:uid="{B1846D2F-FDCA-4957-9A4A-2A147195C7F1}"/>
    <cellStyle name="Total 5 2 2 2 12" xfId="48549" xr:uid="{3DCA03CC-80EB-48B9-B9A2-5B1BF387367A}"/>
    <cellStyle name="Total 5 2 2 2 12 2" xfId="48550" xr:uid="{19703205-C9BD-4C07-B56D-862E7D80AAAB}"/>
    <cellStyle name="Total 5 2 2 2 12 2 2" xfId="48551" xr:uid="{BB156DF3-4AAF-43B7-8466-4D23E1ED7D06}"/>
    <cellStyle name="Total 5 2 2 2 12 3" xfId="48552" xr:uid="{3E44CC77-1F7C-458D-AFCA-9133E66AA027}"/>
    <cellStyle name="Total 5 2 2 2 13" xfId="48553" xr:uid="{9AE23D7A-78E2-442F-8087-A550D5719195}"/>
    <cellStyle name="Total 5 2 2 2 13 2" xfId="48554" xr:uid="{1FAF0B31-85CE-4170-A6BA-D2482CDFAF23}"/>
    <cellStyle name="Total 5 2 2 2 13 2 2" xfId="48555" xr:uid="{DD2A240C-9099-4AD8-A82D-651C2D13DDE9}"/>
    <cellStyle name="Total 5 2 2 2 13 3" xfId="48556" xr:uid="{91550A8F-6C5B-41B6-BA31-05BAA87DE8F6}"/>
    <cellStyle name="Total 5 2 2 2 14" xfId="48557" xr:uid="{C9186E93-9406-4DEC-BE3B-A172EE68EE3A}"/>
    <cellStyle name="Total 5 2 2 2 14 2" xfId="48558" xr:uid="{766BE16F-89C7-49F9-B5BD-CF2E8025C9C3}"/>
    <cellStyle name="Total 5 2 2 2 14 2 2" xfId="48559" xr:uid="{C4B88F32-C186-4685-8676-F9DEEE3F86BB}"/>
    <cellStyle name="Total 5 2 2 2 14 3" xfId="48560" xr:uid="{677C838D-1DAE-4A3F-AAE7-24C96B0C8C9F}"/>
    <cellStyle name="Total 5 2 2 2 15" xfId="48561" xr:uid="{A191DA21-012C-4E00-AA6E-5416E19E1B27}"/>
    <cellStyle name="Total 5 2 2 2 15 2" xfId="48562" xr:uid="{2C21A288-FE77-44FD-B33A-FA286333614A}"/>
    <cellStyle name="Total 5 2 2 2 15 2 2" xfId="48563" xr:uid="{6EE1FD33-0C15-4897-AB34-A53BCB648760}"/>
    <cellStyle name="Total 5 2 2 2 15 3" xfId="48564" xr:uid="{3C7F80B1-5D65-4EBC-BD40-CEE184804903}"/>
    <cellStyle name="Total 5 2 2 2 16" xfId="48565" xr:uid="{C35D7E09-4B98-436A-924A-66E7E90C278F}"/>
    <cellStyle name="Total 5 2 2 2 16 2" xfId="48566" xr:uid="{6C002F5F-848C-4090-8499-BB6835B90CDC}"/>
    <cellStyle name="Total 5 2 2 2 16 2 2" xfId="48567" xr:uid="{41A60024-8720-4D58-AAD2-7054ED741BB7}"/>
    <cellStyle name="Total 5 2 2 2 16 3" xfId="48568" xr:uid="{4A0DF212-93DB-46BE-9F1F-87B1E3B67F60}"/>
    <cellStyle name="Total 5 2 2 2 17" xfId="48569" xr:uid="{0F8252DA-F6C1-4343-A5F2-6AA64DB1C380}"/>
    <cellStyle name="Total 5 2 2 2 17 2" xfId="48570" xr:uid="{3B11413B-4063-4410-914D-7F03F7FE18D6}"/>
    <cellStyle name="Total 5 2 2 2 17 2 2" xfId="48571" xr:uid="{DA2EE3C2-B984-4A5E-B7C8-80CC0D0400F5}"/>
    <cellStyle name="Total 5 2 2 2 17 3" xfId="48572" xr:uid="{B8D72EC1-965D-493D-9898-1EF8E6B75A67}"/>
    <cellStyle name="Total 5 2 2 2 18" xfId="48573" xr:uid="{C9B6A7BC-089B-4210-B7E2-69222EA448C5}"/>
    <cellStyle name="Total 5 2 2 2 18 2" xfId="48574" xr:uid="{DF857922-6AA4-4B41-BBDB-C18D7865CC11}"/>
    <cellStyle name="Total 5 2 2 2 18 2 2" xfId="48575" xr:uid="{494D26A6-DF44-43E7-9DEF-76F1B8965B2B}"/>
    <cellStyle name="Total 5 2 2 2 18 3" xfId="48576" xr:uid="{74D2FE98-F5EC-4FFD-BC7B-A15BB1B59BFE}"/>
    <cellStyle name="Total 5 2 2 2 19" xfId="48577" xr:uid="{FB5119D5-37E9-4FF6-9739-CD099B7ABECA}"/>
    <cellStyle name="Total 5 2 2 2 19 2" xfId="48578" xr:uid="{9DC57BCE-D77E-499E-8027-98CD7D0D2476}"/>
    <cellStyle name="Total 5 2 2 2 19 2 2" xfId="48579" xr:uid="{3BBF209D-467E-40B4-BF4A-175B5B146168}"/>
    <cellStyle name="Total 5 2 2 2 19 3" xfId="48580" xr:uid="{82F7B26C-764F-470F-8380-9E9BD8194BE1}"/>
    <cellStyle name="Total 5 2 2 2 2" xfId="48581" xr:uid="{3329B7E6-93FD-40EC-8F95-F47A8C07CDA3}"/>
    <cellStyle name="Total 5 2 2 2 2 2" xfId="48582" xr:uid="{2042C1F2-2C70-494C-A360-3AA0C0CEA0C7}"/>
    <cellStyle name="Total 5 2 2 2 2 2 2" xfId="48583" xr:uid="{C3110364-F635-47E5-AD63-4DB49D99C6BF}"/>
    <cellStyle name="Total 5 2 2 2 2 2 3" xfId="48584" xr:uid="{96A72F81-AF0C-49A3-950B-C4282E8B4984}"/>
    <cellStyle name="Total 5 2 2 2 2 3" xfId="48585" xr:uid="{5020E16F-89B9-4DB5-92F0-09FF7FFD3E61}"/>
    <cellStyle name="Total 5 2 2 2 2 3 2" xfId="48586" xr:uid="{A85A0B04-A624-4968-B9D9-D73E9BA3C11D}"/>
    <cellStyle name="Total 5 2 2 2 2 4" xfId="48587" xr:uid="{179C287C-7501-4B78-AAB4-61677EED4922}"/>
    <cellStyle name="Total 5 2 2 2 20" xfId="48588" xr:uid="{233D958C-D04A-4667-A207-75D217C9DA9F}"/>
    <cellStyle name="Total 5 2 2 2 20 2" xfId="48589" xr:uid="{F0C27D60-99F5-40E4-B4ED-35C2BD0A493D}"/>
    <cellStyle name="Total 5 2 2 2 20 2 2" xfId="48590" xr:uid="{58FF4452-1171-43A9-A858-07300A04C0AB}"/>
    <cellStyle name="Total 5 2 2 2 20 3" xfId="48591" xr:uid="{CF796837-5BB9-4C6F-891C-6C612F298BF3}"/>
    <cellStyle name="Total 5 2 2 2 21" xfId="48592" xr:uid="{72EF6619-802F-4020-8CC6-1DCC76777A82}"/>
    <cellStyle name="Total 5 2 2 2 21 2" xfId="48593" xr:uid="{7C481160-31ED-4DFF-B5C1-3E5BF711371B}"/>
    <cellStyle name="Total 5 2 2 2 22" xfId="48594" xr:uid="{5BEC0945-8720-439B-8C34-A22949A5E3CA}"/>
    <cellStyle name="Total 5 2 2 2 23" xfId="48595" xr:uid="{47B75E1F-1952-417D-BF97-DACA841314B2}"/>
    <cellStyle name="Total 5 2 2 2 3" xfId="48596" xr:uid="{74BDD61D-371E-4A48-9947-18098A81E6D2}"/>
    <cellStyle name="Total 5 2 2 2 3 2" xfId="48597" xr:uid="{1B4BF2ED-F209-4338-917F-93201D8BDBF2}"/>
    <cellStyle name="Total 5 2 2 2 3 2 2" xfId="48598" xr:uid="{095F0D35-6CAB-41BD-AE49-E3D4C66C306A}"/>
    <cellStyle name="Total 5 2 2 2 3 3" xfId="48599" xr:uid="{DF0143C3-0AFE-4EE9-9734-60A898E45B00}"/>
    <cellStyle name="Total 5 2 2 2 3 4" xfId="48600" xr:uid="{D9038BA2-E304-445C-A6C2-07E354B7EA4B}"/>
    <cellStyle name="Total 5 2 2 2 4" xfId="48601" xr:uid="{527F3031-BAA2-4BE3-96D7-99A4F248D829}"/>
    <cellStyle name="Total 5 2 2 2 4 2" xfId="48602" xr:uid="{D6522F9F-2190-4078-9B59-11B3393F39F9}"/>
    <cellStyle name="Total 5 2 2 2 4 2 2" xfId="48603" xr:uid="{9AAEBB87-EE14-4D90-9763-532B49AB7A05}"/>
    <cellStyle name="Total 5 2 2 2 4 3" xfId="48604" xr:uid="{A6507B68-4AAC-424A-B242-26BC26C9EB08}"/>
    <cellStyle name="Total 5 2 2 2 4 4" xfId="48605" xr:uid="{6A39AAF4-77F5-4739-AAF5-DE3C81F0E23E}"/>
    <cellStyle name="Total 5 2 2 2 5" xfId="48606" xr:uid="{746DCCD4-BF06-4560-9B27-865BF6AE7209}"/>
    <cellStyle name="Total 5 2 2 2 5 2" xfId="48607" xr:uid="{3CDCDBE5-CCAB-48B4-8DB9-9917509F8D33}"/>
    <cellStyle name="Total 5 2 2 2 5 2 2" xfId="48608" xr:uid="{CDAF785B-3DD8-4112-A010-973A06BDCCC6}"/>
    <cellStyle name="Total 5 2 2 2 5 3" xfId="48609" xr:uid="{4041F455-9D1A-47B2-AD8A-0DCFDB377F5B}"/>
    <cellStyle name="Total 5 2 2 2 6" xfId="48610" xr:uid="{7A3D7B39-D4C8-4AC9-B6B7-928BE4CF3057}"/>
    <cellStyle name="Total 5 2 2 2 6 2" xfId="48611" xr:uid="{538F9A26-4D1B-4B2F-846A-1EB086CAFCD3}"/>
    <cellStyle name="Total 5 2 2 2 6 2 2" xfId="48612" xr:uid="{68AC4FE4-D53A-465B-8069-188758315CC4}"/>
    <cellStyle name="Total 5 2 2 2 6 3" xfId="48613" xr:uid="{6F54C5AD-B3DF-4565-ABC9-70919FF61A8C}"/>
    <cellStyle name="Total 5 2 2 2 7" xfId="48614" xr:uid="{29D09468-41BC-415E-81A7-2078CD0BAEBF}"/>
    <cellStyle name="Total 5 2 2 2 7 2" xfId="48615" xr:uid="{8C4F78AB-472F-4E88-B063-BAA63A39C5D1}"/>
    <cellStyle name="Total 5 2 2 2 7 2 2" xfId="48616" xr:uid="{43B51029-4C8B-4B16-AB6C-8169D77C5ADC}"/>
    <cellStyle name="Total 5 2 2 2 7 3" xfId="48617" xr:uid="{5EF534FD-EDB9-40D7-8E5D-ED2D61432014}"/>
    <cellStyle name="Total 5 2 2 2 8" xfId="48618" xr:uid="{045FD566-E4DC-4B56-8A11-1BA8465DB721}"/>
    <cellStyle name="Total 5 2 2 2 8 2" xfId="48619" xr:uid="{40DDAAB8-903C-4A7C-946D-CE77489462FE}"/>
    <cellStyle name="Total 5 2 2 2 8 2 2" xfId="48620" xr:uid="{2E4A6EF6-D047-4CAD-A050-ADA55CB1BCBB}"/>
    <cellStyle name="Total 5 2 2 2 8 3" xfId="48621" xr:uid="{B0E752B6-F43C-4E60-B1FA-61512E1091A7}"/>
    <cellStyle name="Total 5 2 2 2 9" xfId="48622" xr:uid="{E02BD819-F231-4015-B186-FEAB3188CE56}"/>
    <cellStyle name="Total 5 2 2 2 9 2" xfId="48623" xr:uid="{5A9BD56D-32F2-427C-9D43-5D13DCAAAAF2}"/>
    <cellStyle name="Total 5 2 2 2 9 2 2" xfId="48624" xr:uid="{2BB4E85D-B01A-4535-9E4D-BE172872FE88}"/>
    <cellStyle name="Total 5 2 2 2 9 3" xfId="48625" xr:uid="{E02C63B5-9AEB-4EBA-B6E5-D4640576051F}"/>
    <cellStyle name="Total 5 2 2 20" xfId="48626" xr:uid="{E22737F7-A413-4E40-91A8-1B798826E480}"/>
    <cellStyle name="Total 5 2 2 3" xfId="48627" xr:uid="{B13DD54A-80FF-4987-A4CD-803DAF36F541}"/>
    <cellStyle name="Total 5 2 2 3 2" xfId="48628" xr:uid="{EF241CAF-7E7E-4858-83F3-7D394F113FA0}"/>
    <cellStyle name="Total 5 2 2 3 2 2" xfId="48629" xr:uid="{26A91CAC-D1A8-43B2-9378-038B27284789}"/>
    <cellStyle name="Total 5 2 2 3 2 3" xfId="48630" xr:uid="{1FE7D6FE-2C5E-4DE7-971E-ACF70C2F2194}"/>
    <cellStyle name="Total 5 2 2 3 3" xfId="48631" xr:uid="{795A6367-13C1-49B9-8F9C-4F215637C8F7}"/>
    <cellStyle name="Total 5 2 2 3 3 2" xfId="48632" xr:uid="{8620ABA2-877E-41B2-93A1-703ADABACB05}"/>
    <cellStyle name="Total 5 2 2 3 4" xfId="48633" xr:uid="{9186C932-6399-41BF-81DE-18966A8FDA2A}"/>
    <cellStyle name="Total 5 2 2 4" xfId="48634" xr:uid="{29861EBB-9981-47EC-873A-F2F4708B47E4}"/>
    <cellStyle name="Total 5 2 2 4 2" xfId="48635" xr:uid="{A7CDA061-6BCB-4187-88A1-65CB1F2F9C00}"/>
    <cellStyle name="Total 5 2 2 4 2 2" xfId="48636" xr:uid="{BE712C31-9D37-4317-94CA-F22EF877EE3F}"/>
    <cellStyle name="Total 5 2 2 4 3" xfId="48637" xr:uid="{90CDBC93-EF63-418C-A87F-CCB6BCB6862F}"/>
    <cellStyle name="Total 5 2 2 4 4" xfId="48638" xr:uid="{5A7D099D-7EB3-4E95-B02A-7519CCFD4B21}"/>
    <cellStyle name="Total 5 2 2 5" xfId="48639" xr:uid="{DDB5BD6A-A7E3-4350-A07A-4C63E7E6E184}"/>
    <cellStyle name="Total 5 2 2 5 2" xfId="48640" xr:uid="{7FBFCBEF-7486-4D95-82FA-D7C2CB95A02C}"/>
    <cellStyle name="Total 5 2 2 5 2 2" xfId="48641" xr:uid="{70539428-D0EA-4E22-BDDF-DF0E75F59DDA}"/>
    <cellStyle name="Total 5 2 2 5 3" xfId="48642" xr:uid="{322E73CE-CC76-4CDD-9AC9-7BDADCE0AA18}"/>
    <cellStyle name="Total 5 2 2 5 4" xfId="48643" xr:uid="{3B26F0D2-562A-4E67-B1D2-6BCAF6A2F43F}"/>
    <cellStyle name="Total 5 2 2 6" xfId="48644" xr:uid="{F64A78BC-799C-4E48-A9C1-A649E05E7A81}"/>
    <cellStyle name="Total 5 2 2 6 2" xfId="48645" xr:uid="{C150B3B7-8E2A-48F8-A032-ECEAD8299D2F}"/>
    <cellStyle name="Total 5 2 2 6 2 2" xfId="48646" xr:uid="{4ACDF32C-BB69-4719-80C1-B29BE2AA87D8}"/>
    <cellStyle name="Total 5 2 2 6 3" xfId="48647" xr:uid="{D2909CEA-1AC3-407A-B228-A3D7E10ECB60}"/>
    <cellStyle name="Total 5 2 2 7" xfId="48648" xr:uid="{B3319521-738C-4A9C-BCE7-1C83206B33B5}"/>
    <cellStyle name="Total 5 2 2 7 2" xfId="48649" xr:uid="{75D21374-6A0A-4F62-95B3-5F3464C90C90}"/>
    <cellStyle name="Total 5 2 2 7 2 2" xfId="48650" xr:uid="{9914B305-193F-454A-B825-778949918063}"/>
    <cellStyle name="Total 5 2 2 7 3" xfId="48651" xr:uid="{21BCE0E2-8F86-42D1-BDE9-DE87DB66B5D1}"/>
    <cellStyle name="Total 5 2 2 8" xfId="48652" xr:uid="{3F3E271A-1200-42AB-B957-57E3A6CE434B}"/>
    <cellStyle name="Total 5 2 2 8 2" xfId="48653" xr:uid="{0FCD0ACA-C902-4091-8B82-AEA09FEC6BDF}"/>
    <cellStyle name="Total 5 2 2 8 2 2" xfId="48654" xr:uid="{28D573FC-9EC0-4B65-961A-D8CC26604188}"/>
    <cellStyle name="Total 5 2 2 8 3" xfId="48655" xr:uid="{7BA64200-709D-4A3E-BC7E-999943E4C5FE}"/>
    <cellStyle name="Total 5 2 2 9" xfId="48656" xr:uid="{EA32CC8D-863C-44FC-9106-B14A23FEE5EE}"/>
    <cellStyle name="Total 5 2 2 9 2" xfId="48657" xr:uid="{F666184E-3E06-477F-AFFF-6D9AD4FC7BD2}"/>
    <cellStyle name="Total 5 2 2 9 2 2" xfId="48658" xr:uid="{4C4D3495-B205-4353-A4A8-509E148A4277}"/>
    <cellStyle name="Total 5 2 2 9 3" xfId="48659" xr:uid="{E16C0AC6-4A1F-43F5-9FCF-E17BD675AA0A}"/>
    <cellStyle name="Total 5 2 20" xfId="48660" xr:uid="{7B6DA48C-4318-4779-B2E5-000ECECCDC63}"/>
    <cellStyle name="Total 5 2 20 2" xfId="48661" xr:uid="{7832E628-AEAB-4671-9336-6849BFA26E44}"/>
    <cellStyle name="Total 5 2 20 2 2" xfId="48662" xr:uid="{DD6C3B36-03E5-4A32-B03A-595C4ADA4D88}"/>
    <cellStyle name="Total 5 2 20 3" xfId="48663" xr:uid="{3E0FD8C7-7D91-4391-BB63-832C731D12D6}"/>
    <cellStyle name="Total 5 2 21" xfId="48664" xr:uid="{8F8AF1D7-F3D5-45FB-8B76-C6713371ECE1}"/>
    <cellStyle name="Total 5 2 21 2" xfId="48665" xr:uid="{A5047A5C-710B-43EF-BD44-96444210EC51}"/>
    <cellStyle name="Total 5 2 22" xfId="48666" xr:uid="{C84A2860-8AFF-46CE-B6BB-ACABF93B0850}"/>
    <cellStyle name="Total 5 2 23" xfId="48667" xr:uid="{813F974E-DE47-4032-82CF-7C133FCC4675}"/>
    <cellStyle name="Total 5 2 3" xfId="48668" xr:uid="{F19E3FC4-2313-4041-AA1A-6F299A33299A}"/>
    <cellStyle name="Total 5 2 3 10" xfId="48669" xr:uid="{4CA204E0-672E-4B55-B221-AF9EE39A4EFB}"/>
    <cellStyle name="Total 5 2 3 10 2" xfId="48670" xr:uid="{91AEC11B-DB1E-4B3F-A155-E4FBF2510111}"/>
    <cellStyle name="Total 5 2 3 10 2 2" xfId="48671" xr:uid="{CC11073B-9CD9-4EEF-ACFB-772102B17F01}"/>
    <cellStyle name="Total 5 2 3 10 3" xfId="48672" xr:uid="{03441013-9824-423E-89FF-C1728394C5B9}"/>
    <cellStyle name="Total 5 2 3 11" xfId="48673" xr:uid="{7B9D0FFF-957E-4145-8536-FD496D63A176}"/>
    <cellStyle name="Total 5 2 3 11 2" xfId="48674" xr:uid="{09D5C4E5-EDF9-409B-9041-754B399A2553}"/>
    <cellStyle name="Total 5 2 3 11 2 2" xfId="48675" xr:uid="{94178D32-FF43-47CF-AE81-1F2295DFC468}"/>
    <cellStyle name="Total 5 2 3 11 3" xfId="48676" xr:uid="{AD3B6A5E-BCEC-4860-AA42-771C61221F2B}"/>
    <cellStyle name="Total 5 2 3 12" xfId="48677" xr:uid="{681045FA-0F6C-40E4-BAAB-D711A57C96F8}"/>
    <cellStyle name="Total 5 2 3 12 2" xfId="48678" xr:uid="{35C8CE88-18E6-42D1-BFC3-0EB6A3115815}"/>
    <cellStyle name="Total 5 2 3 12 2 2" xfId="48679" xr:uid="{74B95BF9-B915-4EC8-8669-05F5B653A628}"/>
    <cellStyle name="Total 5 2 3 12 3" xfId="48680" xr:uid="{6560C2C0-8FD3-46C0-A6C0-A1A4D041D6E4}"/>
    <cellStyle name="Total 5 2 3 13" xfId="48681" xr:uid="{D09CE75D-F1DA-477A-BF2E-0CE6721AD5FA}"/>
    <cellStyle name="Total 5 2 3 13 2" xfId="48682" xr:uid="{C0DCE0F3-154B-42DC-818A-C704D92FF9F7}"/>
    <cellStyle name="Total 5 2 3 13 2 2" xfId="48683" xr:uid="{40E76698-7F0B-4BE7-A82B-0AFCE62E8D50}"/>
    <cellStyle name="Total 5 2 3 13 3" xfId="48684" xr:uid="{729AA578-8388-4C41-9560-13B5F65AC123}"/>
    <cellStyle name="Total 5 2 3 14" xfId="48685" xr:uid="{6A7B1289-13F0-43CB-B290-A21D2B5FBA44}"/>
    <cellStyle name="Total 5 2 3 14 2" xfId="48686" xr:uid="{778B15EC-34C1-412D-A361-010D82E0C9AF}"/>
    <cellStyle name="Total 5 2 3 14 2 2" xfId="48687" xr:uid="{D331D2C8-AEFB-4903-BD08-87B531B7DB8C}"/>
    <cellStyle name="Total 5 2 3 14 3" xfId="48688" xr:uid="{D35732A2-AA90-4E1A-B26D-BF2D300FF636}"/>
    <cellStyle name="Total 5 2 3 15" xfId="48689" xr:uid="{E812B8B2-ADF0-4DDE-887F-2B92A45576AE}"/>
    <cellStyle name="Total 5 2 3 15 2" xfId="48690" xr:uid="{F22B2C12-B1B3-4705-8FE2-07CF318B7CED}"/>
    <cellStyle name="Total 5 2 3 15 2 2" xfId="48691" xr:uid="{86C94129-DCA7-4FA5-9C9F-1B112DC55245}"/>
    <cellStyle name="Total 5 2 3 15 3" xfId="48692" xr:uid="{901EA9A2-4C95-4BAB-AD43-444A8AC4C863}"/>
    <cellStyle name="Total 5 2 3 16" xfId="48693" xr:uid="{C2DAC759-187E-41BD-84DD-BD13E461EDE0}"/>
    <cellStyle name="Total 5 2 3 16 2" xfId="48694" xr:uid="{3389AA44-95DC-4598-AC66-3782D2268026}"/>
    <cellStyle name="Total 5 2 3 16 2 2" xfId="48695" xr:uid="{D8F7177F-B86A-44C5-9DB8-3E28F9E73DE8}"/>
    <cellStyle name="Total 5 2 3 16 3" xfId="48696" xr:uid="{5DA18E8E-F786-459D-9DC8-30C218CBCCC6}"/>
    <cellStyle name="Total 5 2 3 17" xfId="48697" xr:uid="{5376349D-BF52-4740-AF71-58DADD5E606B}"/>
    <cellStyle name="Total 5 2 3 17 2" xfId="48698" xr:uid="{0ED37703-A8AB-47DB-80E4-B8841F114188}"/>
    <cellStyle name="Total 5 2 3 17 2 2" xfId="48699" xr:uid="{F85D93BC-FC26-48CC-AF9D-5B1024B72B48}"/>
    <cellStyle name="Total 5 2 3 17 3" xfId="48700" xr:uid="{FB9652C1-E7D2-4A11-85AD-06C77921208A}"/>
    <cellStyle name="Total 5 2 3 18" xfId="48701" xr:uid="{C433DF8D-D2CD-4CAD-AC2A-68B82585CA68}"/>
    <cellStyle name="Total 5 2 3 18 2" xfId="48702" xr:uid="{0088C427-9987-493E-A86F-FA9F155978B3}"/>
    <cellStyle name="Total 5 2 3 19" xfId="48703" xr:uid="{C2E1730F-3759-4221-AA06-FDCAA5A8C663}"/>
    <cellStyle name="Total 5 2 3 2" xfId="48704" xr:uid="{C79E1406-A564-4872-95BF-6DA83DB51AF9}"/>
    <cellStyle name="Total 5 2 3 2 10" xfId="48705" xr:uid="{A542B36F-F1F0-493C-B7B3-B56B43EBB917}"/>
    <cellStyle name="Total 5 2 3 2 10 2" xfId="48706" xr:uid="{2BF6CB9A-73CF-4DC2-8D70-3931A22715CE}"/>
    <cellStyle name="Total 5 2 3 2 10 2 2" xfId="48707" xr:uid="{AC265DE0-7D8F-418D-BDA9-75B727F39818}"/>
    <cellStyle name="Total 5 2 3 2 10 3" xfId="48708" xr:uid="{25437256-FCD1-42D3-B391-59FFDD03991F}"/>
    <cellStyle name="Total 5 2 3 2 11" xfId="48709" xr:uid="{068C71B7-D392-4456-8E06-4FF8976AE4D1}"/>
    <cellStyle name="Total 5 2 3 2 11 2" xfId="48710" xr:uid="{DFF4130D-AFF3-49D9-B501-B75D9BC88D30}"/>
    <cellStyle name="Total 5 2 3 2 11 2 2" xfId="48711" xr:uid="{759BD1AD-C2B8-4A01-A935-C7CCC0275810}"/>
    <cellStyle name="Total 5 2 3 2 11 3" xfId="48712" xr:uid="{8F473BA1-C739-450A-9C40-BA2F8DE3C056}"/>
    <cellStyle name="Total 5 2 3 2 12" xfId="48713" xr:uid="{812E6E58-4185-435D-9461-F655C0683262}"/>
    <cellStyle name="Total 5 2 3 2 12 2" xfId="48714" xr:uid="{D9ABE5B6-12B6-46DD-A89B-4BE07AE88524}"/>
    <cellStyle name="Total 5 2 3 2 12 2 2" xfId="48715" xr:uid="{B0B882D5-0AA6-45E9-9BDC-B06E5D96B033}"/>
    <cellStyle name="Total 5 2 3 2 12 3" xfId="48716" xr:uid="{1AEAC395-E15C-4DBE-81CE-93D3CC577794}"/>
    <cellStyle name="Total 5 2 3 2 13" xfId="48717" xr:uid="{8E2A8305-9907-4A57-A7C0-D8C69AE5D178}"/>
    <cellStyle name="Total 5 2 3 2 13 2" xfId="48718" xr:uid="{79C7D791-B5EB-4525-9166-42ACE6687482}"/>
    <cellStyle name="Total 5 2 3 2 13 2 2" xfId="48719" xr:uid="{0EA3E8B4-8655-4E0F-A437-7DE33DABD0F3}"/>
    <cellStyle name="Total 5 2 3 2 13 3" xfId="48720" xr:uid="{132A8965-E852-4562-82E4-FB59D0DF4D42}"/>
    <cellStyle name="Total 5 2 3 2 14" xfId="48721" xr:uid="{D31F74DD-CD0B-4602-857C-1A34D904AA1E}"/>
    <cellStyle name="Total 5 2 3 2 14 2" xfId="48722" xr:uid="{EC9CDB68-52A0-4917-9D04-176AD21E0BD5}"/>
    <cellStyle name="Total 5 2 3 2 14 2 2" xfId="48723" xr:uid="{88748073-EBE7-49BE-94B0-5DFF5A553897}"/>
    <cellStyle name="Total 5 2 3 2 14 3" xfId="48724" xr:uid="{B45E5DE5-9EBD-47EE-B414-BAF85F0486FD}"/>
    <cellStyle name="Total 5 2 3 2 15" xfId="48725" xr:uid="{BF03748E-1603-4311-B597-56D71C1537B4}"/>
    <cellStyle name="Total 5 2 3 2 15 2" xfId="48726" xr:uid="{4140CA96-10CF-4865-96E7-2499D94C3825}"/>
    <cellStyle name="Total 5 2 3 2 15 2 2" xfId="48727" xr:uid="{E2A2FBFE-F71B-4949-9119-6955D8099B54}"/>
    <cellStyle name="Total 5 2 3 2 15 3" xfId="48728" xr:uid="{D0E8A3A8-C85D-4E77-ABA8-2721EBBE2D1B}"/>
    <cellStyle name="Total 5 2 3 2 16" xfId="48729" xr:uid="{24761B8A-C5EC-44BF-837B-99B392823488}"/>
    <cellStyle name="Total 5 2 3 2 16 2" xfId="48730" xr:uid="{86A4D665-5C28-4A9F-B6C0-8112099C8CAC}"/>
    <cellStyle name="Total 5 2 3 2 16 2 2" xfId="48731" xr:uid="{B3D7B4A1-94C1-49B7-A973-2E6DA5CD3CEF}"/>
    <cellStyle name="Total 5 2 3 2 16 3" xfId="48732" xr:uid="{BF7B6720-B88F-4992-91B0-581AD590C8F0}"/>
    <cellStyle name="Total 5 2 3 2 17" xfId="48733" xr:uid="{B2BA2C93-745D-4D80-A7D7-F1DF0CE3970D}"/>
    <cellStyle name="Total 5 2 3 2 17 2" xfId="48734" xr:uid="{844286E1-4C92-4ECB-A5E0-5D1C89C9778A}"/>
    <cellStyle name="Total 5 2 3 2 17 2 2" xfId="48735" xr:uid="{E8B69D64-52F5-42D0-9DDC-A2678AD88318}"/>
    <cellStyle name="Total 5 2 3 2 17 3" xfId="48736" xr:uid="{357D5C91-FD00-4F1F-B006-1715A130B469}"/>
    <cellStyle name="Total 5 2 3 2 18" xfId="48737" xr:uid="{06E20A3E-84E7-414F-9102-6A0A48FFF446}"/>
    <cellStyle name="Total 5 2 3 2 18 2" xfId="48738" xr:uid="{0FA387A8-291E-4166-94DF-173CDFC736AF}"/>
    <cellStyle name="Total 5 2 3 2 18 2 2" xfId="48739" xr:uid="{37E0B095-C1CB-4083-B05F-68F0FCF0D5C1}"/>
    <cellStyle name="Total 5 2 3 2 18 3" xfId="48740" xr:uid="{E8348CBF-34D0-4DFA-87C3-1B2468280B1F}"/>
    <cellStyle name="Total 5 2 3 2 19" xfId="48741" xr:uid="{0D5EC4B5-1683-49C2-AEFB-3C48B5668085}"/>
    <cellStyle name="Total 5 2 3 2 19 2" xfId="48742" xr:uid="{057BFE40-AA26-4763-A67A-BA2DA55DDAE3}"/>
    <cellStyle name="Total 5 2 3 2 19 2 2" xfId="48743" xr:uid="{903A5DDC-BF0B-4405-B59A-0C0ACD90CD1A}"/>
    <cellStyle name="Total 5 2 3 2 19 3" xfId="48744" xr:uid="{92641D88-CD7E-457E-85C7-92E0D6E0F370}"/>
    <cellStyle name="Total 5 2 3 2 2" xfId="48745" xr:uid="{E9490E83-0A3F-4BAB-B392-95B701B3DF11}"/>
    <cellStyle name="Total 5 2 3 2 2 2" xfId="48746" xr:uid="{A778D071-12D3-44BA-8E55-E7ECF19C6930}"/>
    <cellStyle name="Total 5 2 3 2 2 2 2" xfId="48747" xr:uid="{EE2333B3-5C5C-460D-81F9-4523742FB8C1}"/>
    <cellStyle name="Total 5 2 3 2 2 3" xfId="48748" xr:uid="{16EC10AE-79C0-4343-B86E-A22A3FBA0147}"/>
    <cellStyle name="Total 5 2 3 2 2 4" xfId="48749" xr:uid="{A75902BD-3CB5-4EC5-8534-9EBD575342F7}"/>
    <cellStyle name="Total 5 2 3 2 20" xfId="48750" xr:uid="{5CE348B7-5554-400C-8FEF-56C00C66B6F3}"/>
    <cellStyle name="Total 5 2 3 2 20 2" xfId="48751" xr:uid="{FB819B21-203F-4A71-AF62-8A869135E6B5}"/>
    <cellStyle name="Total 5 2 3 2 20 2 2" xfId="48752" xr:uid="{386B9EA4-40BF-4DE2-B45A-401EDB0E6156}"/>
    <cellStyle name="Total 5 2 3 2 20 3" xfId="48753" xr:uid="{BF5B8E13-F048-4E74-8106-313FD661C2C7}"/>
    <cellStyle name="Total 5 2 3 2 21" xfId="48754" xr:uid="{FB581CA4-C815-4F63-BC8C-07DC38E3D3AB}"/>
    <cellStyle name="Total 5 2 3 2 21 2" xfId="48755" xr:uid="{8FADF5A0-7110-408F-995D-5C591655C24A}"/>
    <cellStyle name="Total 5 2 3 2 22" xfId="48756" xr:uid="{436FC124-A25E-4E31-92B7-63A518093C20}"/>
    <cellStyle name="Total 5 2 3 2 23" xfId="48757" xr:uid="{1550AEBF-7D47-413D-B8BA-EE3F07AF0DD5}"/>
    <cellStyle name="Total 5 2 3 2 3" xfId="48758" xr:uid="{60811421-9838-4A58-A80B-A283900AC3BC}"/>
    <cellStyle name="Total 5 2 3 2 3 2" xfId="48759" xr:uid="{A2C8EDE1-E003-4389-9E1F-B3444F5328B9}"/>
    <cellStyle name="Total 5 2 3 2 3 2 2" xfId="48760" xr:uid="{4A2D58DE-5323-4D1D-AAD9-D8FECEDEBB58}"/>
    <cellStyle name="Total 5 2 3 2 3 3" xfId="48761" xr:uid="{CAAE973A-C8AA-42EB-A2F4-6E775146AD72}"/>
    <cellStyle name="Total 5 2 3 2 3 4" xfId="48762" xr:uid="{0251A8A4-F111-4592-A557-3C3CF278D2E4}"/>
    <cellStyle name="Total 5 2 3 2 4" xfId="48763" xr:uid="{6BE2FE43-E0A0-499C-B471-E4313196987A}"/>
    <cellStyle name="Total 5 2 3 2 4 2" xfId="48764" xr:uid="{A96FDBC4-F74E-411D-A7DE-2DDED1E19B3A}"/>
    <cellStyle name="Total 5 2 3 2 4 2 2" xfId="48765" xr:uid="{7F0EF3AA-0C23-44F7-905E-D428BDC652A8}"/>
    <cellStyle name="Total 5 2 3 2 4 3" xfId="48766" xr:uid="{56172A48-9417-4427-B10E-429E64798AC9}"/>
    <cellStyle name="Total 5 2 3 2 5" xfId="48767" xr:uid="{8BA069D8-9AD9-42A2-B93F-9B6C429FFE71}"/>
    <cellStyle name="Total 5 2 3 2 5 2" xfId="48768" xr:uid="{3A986460-AE67-4E1E-BCF3-E546EB304F64}"/>
    <cellStyle name="Total 5 2 3 2 5 2 2" xfId="48769" xr:uid="{27185300-D50B-4D85-8F1E-E83CCEA4A593}"/>
    <cellStyle name="Total 5 2 3 2 5 3" xfId="48770" xr:uid="{4395A162-1B19-40D5-B686-51E6C54968C0}"/>
    <cellStyle name="Total 5 2 3 2 6" xfId="48771" xr:uid="{8CC60E4E-6231-4743-B3D5-3CF152BE4E33}"/>
    <cellStyle name="Total 5 2 3 2 6 2" xfId="48772" xr:uid="{603F7A52-5818-4DED-9A0E-D6CBBFEF3C14}"/>
    <cellStyle name="Total 5 2 3 2 6 2 2" xfId="48773" xr:uid="{7B2EFA37-792A-417F-9D9D-0751407B5EF6}"/>
    <cellStyle name="Total 5 2 3 2 6 3" xfId="48774" xr:uid="{32E3C2FE-128D-4C8A-9B02-7655BD02C4F3}"/>
    <cellStyle name="Total 5 2 3 2 7" xfId="48775" xr:uid="{566EBDC4-5602-4FBE-A277-AFAB7834E4A6}"/>
    <cellStyle name="Total 5 2 3 2 7 2" xfId="48776" xr:uid="{C9FCBAF0-9886-48C1-8F2D-951D4BDE55CB}"/>
    <cellStyle name="Total 5 2 3 2 7 2 2" xfId="48777" xr:uid="{ACA571E3-1489-4F22-805A-7C5018E9077A}"/>
    <cellStyle name="Total 5 2 3 2 7 3" xfId="48778" xr:uid="{2833DD35-CE17-4DF3-84F9-2545B94613D0}"/>
    <cellStyle name="Total 5 2 3 2 8" xfId="48779" xr:uid="{2C7253E9-2A63-4C29-B75D-38526DC97B3C}"/>
    <cellStyle name="Total 5 2 3 2 8 2" xfId="48780" xr:uid="{F658C70A-4C75-40EC-BFA5-6A98D673B962}"/>
    <cellStyle name="Total 5 2 3 2 8 2 2" xfId="48781" xr:uid="{2DA8438A-411F-4A80-A2F4-AC48463EB97D}"/>
    <cellStyle name="Total 5 2 3 2 8 3" xfId="48782" xr:uid="{83829F18-4EDF-41D7-B514-A1F7D002F546}"/>
    <cellStyle name="Total 5 2 3 2 9" xfId="48783" xr:uid="{C92698CF-24C0-482D-B891-D76A3240E116}"/>
    <cellStyle name="Total 5 2 3 2 9 2" xfId="48784" xr:uid="{AFF9302F-093E-4EA7-92E2-65FB692543E1}"/>
    <cellStyle name="Total 5 2 3 2 9 2 2" xfId="48785" xr:uid="{3794F218-A40D-47E6-89D5-FB0078F72F4C}"/>
    <cellStyle name="Total 5 2 3 2 9 3" xfId="48786" xr:uid="{035787EA-B5CB-4824-B3EB-C552D7D7DF13}"/>
    <cellStyle name="Total 5 2 3 20" xfId="48787" xr:uid="{594C5381-3B80-4D11-9A64-66560086C007}"/>
    <cellStyle name="Total 5 2 3 3" xfId="48788" xr:uid="{B6711500-04BA-4DE0-9000-0EEB667A222D}"/>
    <cellStyle name="Total 5 2 3 3 2" xfId="48789" xr:uid="{DBF68AC4-4899-4596-A3FC-2127F1CE3FA6}"/>
    <cellStyle name="Total 5 2 3 3 2 2" xfId="48790" xr:uid="{4529C20E-89C4-41D3-96B8-A422DDF1B95B}"/>
    <cellStyle name="Total 5 2 3 3 3" xfId="48791" xr:uid="{5249C506-E57E-47FD-AB01-35179B970047}"/>
    <cellStyle name="Total 5 2 3 3 4" xfId="48792" xr:uid="{D01BFEA6-6C1E-4CA3-AA79-AC8E48D906BC}"/>
    <cellStyle name="Total 5 2 3 4" xfId="48793" xr:uid="{6CA30DF9-EF03-4E6F-8566-8F67FBDF9EFA}"/>
    <cellStyle name="Total 5 2 3 4 2" xfId="48794" xr:uid="{56075D4B-5BBF-4334-9CF1-C18A59E8C8A2}"/>
    <cellStyle name="Total 5 2 3 4 2 2" xfId="48795" xr:uid="{BB6644ED-EAA0-49B1-A3AC-2796050262D3}"/>
    <cellStyle name="Total 5 2 3 4 3" xfId="48796" xr:uid="{F51E3D57-08C2-4543-BC53-14CF04480EEA}"/>
    <cellStyle name="Total 5 2 3 4 4" xfId="48797" xr:uid="{D5770E18-A0B2-41B4-AA39-9BE1A1EBF10C}"/>
    <cellStyle name="Total 5 2 3 5" xfId="48798" xr:uid="{62258CBA-25D6-4BC2-8219-69C0EA785201}"/>
    <cellStyle name="Total 5 2 3 5 2" xfId="48799" xr:uid="{B58A4F38-FFD9-4968-AD0B-D6C083CAB1C9}"/>
    <cellStyle name="Total 5 2 3 5 2 2" xfId="48800" xr:uid="{F35BC132-F4D1-4938-AE6C-06C442008F26}"/>
    <cellStyle name="Total 5 2 3 5 3" xfId="48801" xr:uid="{9130DCE4-34DB-4A8F-A4CA-3A43E729494A}"/>
    <cellStyle name="Total 5 2 3 6" xfId="48802" xr:uid="{2F63642B-6984-4794-AAF4-D2CD3578F038}"/>
    <cellStyle name="Total 5 2 3 6 2" xfId="48803" xr:uid="{B6EC4534-FF3E-4931-98FC-91CD1839CF01}"/>
    <cellStyle name="Total 5 2 3 6 2 2" xfId="48804" xr:uid="{7E07BFB7-DAA2-40BF-84CF-87A3F78BC385}"/>
    <cellStyle name="Total 5 2 3 6 3" xfId="48805" xr:uid="{2DAB41B1-2F29-4867-8467-98F00D5FBAC3}"/>
    <cellStyle name="Total 5 2 3 7" xfId="48806" xr:uid="{492D16B4-081F-4566-A3F7-8A8503B29E15}"/>
    <cellStyle name="Total 5 2 3 7 2" xfId="48807" xr:uid="{B61DED74-0C46-4595-A974-B34DE1B74520}"/>
    <cellStyle name="Total 5 2 3 7 2 2" xfId="48808" xr:uid="{52FD78DA-BA60-440B-B73E-B49AD2B5FBBE}"/>
    <cellStyle name="Total 5 2 3 7 3" xfId="48809" xr:uid="{EE507C17-EF61-433F-8439-0C6F65A7C92D}"/>
    <cellStyle name="Total 5 2 3 8" xfId="48810" xr:uid="{EE1A71FD-54D5-4680-B1BE-B84C78538445}"/>
    <cellStyle name="Total 5 2 3 8 2" xfId="48811" xr:uid="{07E89F1B-712F-4258-9731-5322477C9FC5}"/>
    <cellStyle name="Total 5 2 3 8 2 2" xfId="48812" xr:uid="{A461D213-9272-4585-A565-1A5FC989EEFE}"/>
    <cellStyle name="Total 5 2 3 8 3" xfId="48813" xr:uid="{4F2FD183-CA07-432B-B16C-10D1AD320D08}"/>
    <cellStyle name="Total 5 2 3 9" xfId="48814" xr:uid="{ECD08021-7FF6-4FED-A46C-F43FE29EB8D5}"/>
    <cellStyle name="Total 5 2 3 9 2" xfId="48815" xr:uid="{661049D0-807D-413F-8ADC-D05A31601190}"/>
    <cellStyle name="Total 5 2 3 9 2 2" xfId="48816" xr:uid="{66FECF12-8DFB-44EF-858A-7BD717A6FDB3}"/>
    <cellStyle name="Total 5 2 3 9 3" xfId="48817" xr:uid="{1431FA8D-FF4A-437D-8036-C71817B8FE2F}"/>
    <cellStyle name="Total 5 2 4" xfId="48818" xr:uid="{06FB7227-2062-4FEF-AFC3-828662172FF7}"/>
    <cellStyle name="Total 5 2 4 10" xfId="48819" xr:uid="{44BC316E-4EC7-416F-944A-5656001B1A45}"/>
    <cellStyle name="Total 5 2 4 10 2" xfId="48820" xr:uid="{F2C89DCD-BD5C-4531-BF24-30CB5C50E7C5}"/>
    <cellStyle name="Total 5 2 4 10 2 2" xfId="48821" xr:uid="{7ADFDD91-F162-42F3-89AC-3E6DB1BBB947}"/>
    <cellStyle name="Total 5 2 4 10 3" xfId="48822" xr:uid="{04FD2102-2874-40C0-9AEE-75502880EB08}"/>
    <cellStyle name="Total 5 2 4 11" xfId="48823" xr:uid="{D5ABF109-B707-455E-80B1-ABA4DD4E9CC7}"/>
    <cellStyle name="Total 5 2 4 11 2" xfId="48824" xr:uid="{8BC04C83-1BDE-4CE7-B034-B51B9E4275B5}"/>
    <cellStyle name="Total 5 2 4 11 2 2" xfId="48825" xr:uid="{61AD2CB9-0166-4ADA-ACE8-47C938C93A15}"/>
    <cellStyle name="Total 5 2 4 11 3" xfId="48826" xr:uid="{9702BF3A-F911-4B8F-B560-A9AC535A57DC}"/>
    <cellStyle name="Total 5 2 4 12" xfId="48827" xr:uid="{D16347E6-F143-4504-82B2-A29EAEACD788}"/>
    <cellStyle name="Total 5 2 4 12 2" xfId="48828" xr:uid="{F6F53E4C-9C66-44D0-9E52-8C6DAADA63B4}"/>
    <cellStyle name="Total 5 2 4 12 2 2" xfId="48829" xr:uid="{16915CBD-4AD5-45F4-B793-56F5301606BC}"/>
    <cellStyle name="Total 5 2 4 12 3" xfId="48830" xr:uid="{8E263B3E-F88B-4088-AF1B-C8719E57AEE0}"/>
    <cellStyle name="Total 5 2 4 13" xfId="48831" xr:uid="{985938F8-DB47-40A1-87E2-31DE1E91A6C2}"/>
    <cellStyle name="Total 5 2 4 13 2" xfId="48832" xr:uid="{5E582588-6CEC-42EA-A91B-6F3E08CA8BAB}"/>
    <cellStyle name="Total 5 2 4 13 2 2" xfId="48833" xr:uid="{7ED16B51-4C16-4F7E-B78B-39E72A4AF264}"/>
    <cellStyle name="Total 5 2 4 13 3" xfId="48834" xr:uid="{9A69859D-A334-4A50-8B8E-1B6942DDFFE1}"/>
    <cellStyle name="Total 5 2 4 14" xfId="48835" xr:uid="{0B788BA9-9E97-4460-9F1B-5DD9C22F3D83}"/>
    <cellStyle name="Total 5 2 4 14 2" xfId="48836" xr:uid="{1A7A9705-EB23-4792-B3D6-039A76D69F93}"/>
    <cellStyle name="Total 5 2 4 14 2 2" xfId="48837" xr:uid="{B8F6CFDB-F16B-4D2C-98E5-D71F401138F7}"/>
    <cellStyle name="Total 5 2 4 14 3" xfId="48838" xr:uid="{0A3B846B-9086-4590-891A-7F1834ECB4FB}"/>
    <cellStyle name="Total 5 2 4 15" xfId="48839" xr:uid="{76D1FCBF-D601-4939-90ED-75CB5AD167E0}"/>
    <cellStyle name="Total 5 2 4 15 2" xfId="48840" xr:uid="{E5A33A8F-4C98-4FC6-9F5A-31D2BDE91DBC}"/>
    <cellStyle name="Total 5 2 4 15 2 2" xfId="48841" xr:uid="{CD1BF138-375B-46E5-8F6B-B8941A75583B}"/>
    <cellStyle name="Total 5 2 4 15 3" xfId="48842" xr:uid="{C58D9A2A-4FCD-4814-AEBA-A088F4DC5B3E}"/>
    <cellStyle name="Total 5 2 4 16" xfId="48843" xr:uid="{AEE6FD25-2153-4096-A29A-05DA846A87B9}"/>
    <cellStyle name="Total 5 2 4 16 2" xfId="48844" xr:uid="{019114D0-69AE-4154-859E-A0934D05500E}"/>
    <cellStyle name="Total 5 2 4 16 2 2" xfId="48845" xr:uid="{8F63882F-860B-4D21-8780-E0B228EC5B25}"/>
    <cellStyle name="Total 5 2 4 16 3" xfId="48846" xr:uid="{261F2CD9-DF53-4206-A3F3-BD0C24C31C04}"/>
    <cellStyle name="Total 5 2 4 17" xfId="48847" xr:uid="{CA9C710D-CA16-4578-A8A9-811ACAE4C2B4}"/>
    <cellStyle name="Total 5 2 4 17 2" xfId="48848" xr:uid="{81C57D1D-43BD-454E-8EB8-3AC2FBB529E6}"/>
    <cellStyle name="Total 5 2 4 17 2 2" xfId="48849" xr:uid="{48351751-F936-468E-947D-9077C124B9BF}"/>
    <cellStyle name="Total 5 2 4 17 3" xfId="48850" xr:uid="{15E467CB-3633-49D3-9A51-33DF45278835}"/>
    <cellStyle name="Total 5 2 4 18" xfId="48851" xr:uid="{20319937-51B7-41C3-9481-AD5895379442}"/>
    <cellStyle name="Total 5 2 4 18 2" xfId="48852" xr:uid="{9D6EE8C9-1698-4700-B63E-938F3F12E0C4}"/>
    <cellStyle name="Total 5 2 4 18 2 2" xfId="48853" xr:uid="{A34ADA3B-A73D-4D2D-A105-78EFA23E642D}"/>
    <cellStyle name="Total 5 2 4 18 3" xfId="48854" xr:uid="{BF446F3C-3202-434F-80EC-E3D28CFB76BC}"/>
    <cellStyle name="Total 5 2 4 19" xfId="48855" xr:uid="{9044113D-5C97-4297-B90F-F99F4BF1BB33}"/>
    <cellStyle name="Total 5 2 4 19 2" xfId="48856" xr:uid="{AB19DE69-3F4C-4D50-BDF2-B561672A7186}"/>
    <cellStyle name="Total 5 2 4 19 2 2" xfId="48857" xr:uid="{DFA9FCCA-F28B-4204-A7D4-EE20D4FE2442}"/>
    <cellStyle name="Total 5 2 4 19 3" xfId="48858" xr:uid="{668E526B-6020-4D0C-A782-039B1E742959}"/>
    <cellStyle name="Total 5 2 4 2" xfId="48859" xr:uid="{AE66566E-10D0-435E-BD9C-813575EBE437}"/>
    <cellStyle name="Total 5 2 4 2 10" xfId="48860" xr:uid="{ABBDE6BD-D9FD-4955-A235-633DE8399B29}"/>
    <cellStyle name="Total 5 2 4 2 10 2" xfId="48861" xr:uid="{82874022-5603-459D-9BE2-26663A056FB1}"/>
    <cellStyle name="Total 5 2 4 2 10 2 2" xfId="48862" xr:uid="{5A26A678-D17C-4286-B24E-89F80550EE7A}"/>
    <cellStyle name="Total 5 2 4 2 10 3" xfId="48863" xr:uid="{645AA027-FAD0-411D-8BC2-1AD3BC807759}"/>
    <cellStyle name="Total 5 2 4 2 11" xfId="48864" xr:uid="{D184F1D7-ABDD-4001-BD8B-AC56C4D38496}"/>
    <cellStyle name="Total 5 2 4 2 11 2" xfId="48865" xr:uid="{CD38E607-B691-4758-92ED-68E568352C26}"/>
    <cellStyle name="Total 5 2 4 2 11 2 2" xfId="48866" xr:uid="{CF532726-90C2-423F-95FB-EC3050DD464F}"/>
    <cellStyle name="Total 5 2 4 2 11 3" xfId="48867" xr:uid="{75D99DD2-626F-43D6-87AB-9E42CE88E013}"/>
    <cellStyle name="Total 5 2 4 2 12" xfId="48868" xr:uid="{5B0875C3-BE4E-4DE8-A933-213095D8D5C5}"/>
    <cellStyle name="Total 5 2 4 2 12 2" xfId="48869" xr:uid="{EBA9775F-E040-4936-AB0E-1A0A1B9CFA89}"/>
    <cellStyle name="Total 5 2 4 2 12 2 2" xfId="48870" xr:uid="{FA48C716-5D71-4339-8F38-A001B697F918}"/>
    <cellStyle name="Total 5 2 4 2 12 3" xfId="48871" xr:uid="{6E0D068B-0900-46C0-B678-59D51C72D5BB}"/>
    <cellStyle name="Total 5 2 4 2 13" xfId="48872" xr:uid="{6B11A5F8-F344-4860-8950-9AB8355171C8}"/>
    <cellStyle name="Total 5 2 4 2 13 2" xfId="48873" xr:uid="{9144AFA5-4401-4E3B-BB58-63528EBA82DC}"/>
    <cellStyle name="Total 5 2 4 2 13 2 2" xfId="48874" xr:uid="{D98DFBEF-06BF-44A0-BA78-56ACD1670499}"/>
    <cellStyle name="Total 5 2 4 2 13 3" xfId="48875" xr:uid="{95674DD6-633F-46E7-A9E8-B3B5D9E7E051}"/>
    <cellStyle name="Total 5 2 4 2 14" xfId="48876" xr:uid="{E3FEFEB7-546A-43DE-A2B5-9B59FF48CDFC}"/>
    <cellStyle name="Total 5 2 4 2 14 2" xfId="48877" xr:uid="{656AABA0-9A59-4DA5-8E54-7C445677F3E9}"/>
    <cellStyle name="Total 5 2 4 2 14 2 2" xfId="48878" xr:uid="{8E185AB1-C38E-4D2E-9AEB-C5E71432A821}"/>
    <cellStyle name="Total 5 2 4 2 14 3" xfId="48879" xr:uid="{F910FE28-073D-4AEA-8473-D265ACB22AA4}"/>
    <cellStyle name="Total 5 2 4 2 15" xfId="48880" xr:uid="{025941A8-7496-4A24-9F75-7C40D893812F}"/>
    <cellStyle name="Total 5 2 4 2 15 2" xfId="48881" xr:uid="{52B02BE5-258B-4D2F-A7C4-A4908EED337B}"/>
    <cellStyle name="Total 5 2 4 2 15 2 2" xfId="48882" xr:uid="{4F1C5A21-B4B9-4DDE-B92E-4FD7B4965997}"/>
    <cellStyle name="Total 5 2 4 2 15 3" xfId="48883" xr:uid="{1AA3CB4B-3224-412E-8C59-BBF00E7B8C49}"/>
    <cellStyle name="Total 5 2 4 2 16" xfId="48884" xr:uid="{A7FEF217-5378-4B0A-9B57-5965B8BE5BA2}"/>
    <cellStyle name="Total 5 2 4 2 16 2" xfId="48885" xr:uid="{92DF5ADE-22B8-4A74-9F1F-A5F170407DA2}"/>
    <cellStyle name="Total 5 2 4 2 16 2 2" xfId="48886" xr:uid="{166B681D-AD49-440C-BD76-F0406F495296}"/>
    <cellStyle name="Total 5 2 4 2 16 3" xfId="48887" xr:uid="{FD7B09F0-7BA4-4BF6-B82F-03CED6FF3C4A}"/>
    <cellStyle name="Total 5 2 4 2 17" xfId="48888" xr:uid="{F5836FEE-51BD-489B-8523-7B7FF822D667}"/>
    <cellStyle name="Total 5 2 4 2 17 2" xfId="48889" xr:uid="{2D608268-3868-4B75-A169-FC0F8386471E}"/>
    <cellStyle name="Total 5 2 4 2 17 2 2" xfId="48890" xr:uid="{45280657-9698-4EA1-9249-CE1F821197D1}"/>
    <cellStyle name="Total 5 2 4 2 17 3" xfId="48891" xr:uid="{6C99653D-E0F4-4BE4-A674-AA3F2062E940}"/>
    <cellStyle name="Total 5 2 4 2 18" xfId="48892" xr:uid="{C83E4F2B-EB8B-4C52-A736-7C70A84906A1}"/>
    <cellStyle name="Total 5 2 4 2 18 2" xfId="48893" xr:uid="{8E19C28E-7771-41D6-90B8-AE7EB7915AB6}"/>
    <cellStyle name="Total 5 2 4 2 18 2 2" xfId="48894" xr:uid="{A6C840C4-051B-4C94-BF12-C6264392C3C9}"/>
    <cellStyle name="Total 5 2 4 2 18 3" xfId="48895" xr:uid="{3367C770-DCC1-45A3-AEEF-0F011DB305A0}"/>
    <cellStyle name="Total 5 2 4 2 19" xfId="48896" xr:uid="{03F4D2A7-5FA1-4FC5-996B-7E4E073B48B0}"/>
    <cellStyle name="Total 5 2 4 2 19 2" xfId="48897" xr:uid="{82A8DF83-C44A-4C15-AE1E-2788E6742491}"/>
    <cellStyle name="Total 5 2 4 2 19 2 2" xfId="48898" xr:uid="{AC504E9D-734A-4AE2-9825-DB5CE59980C7}"/>
    <cellStyle name="Total 5 2 4 2 19 3" xfId="48899" xr:uid="{2E18C32F-E11F-4830-B2FB-04854EA3D09B}"/>
    <cellStyle name="Total 5 2 4 2 2" xfId="48900" xr:uid="{7D4AF859-EECE-43C0-AB74-0DC865B4B805}"/>
    <cellStyle name="Total 5 2 4 2 2 2" xfId="48901" xr:uid="{E1F47F32-B145-4188-9F32-AE2D6FDA2D6E}"/>
    <cellStyle name="Total 5 2 4 2 2 2 2" xfId="48902" xr:uid="{FCC58242-59E9-4CC0-B659-D0D95F39053C}"/>
    <cellStyle name="Total 5 2 4 2 2 3" xfId="48903" xr:uid="{0072C828-5D5E-4669-B9D6-FDF1EC4F25DE}"/>
    <cellStyle name="Total 5 2 4 2 2 4" xfId="48904" xr:uid="{0ED3AA76-4627-4E02-9092-0D773EAA938F}"/>
    <cellStyle name="Total 5 2 4 2 20" xfId="48905" xr:uid="{F5511460-5205-44C0-B055-CF91E72DC98C}"/>
    <cellStyle name="Total 5 2 4 2 20 2" xfId="48906" xr:uid="{23B7252E-B63F-46B7-B030-47358AF915B7}"/>
    <cellStyle name="Total 5 2 4 2 20 2 2" xfId="48907" xr:uid="{0879EE4C-85C5-4DCF-86F9-A1DB73E5B4CF}"/>
    <cellStyle name="Total 5 2 4 2 20 3" xfId="48908" xr:uid="{55F7D809-5536-4E9A-B0F3-E9059394DDB5}"/>
    <cellStyle name="Total 5 2 4 2 21" xfId="48909" xr:uid="{0D42A3D2-C4BA-4AE1-A378-5EB9007323FC}"/>
    <cellStyle name="Total 5 2 4 2 21 2" xfId="48910" xr:uid="{79EC895D-829F-4C43-95BF-EED3FC7AC39D}"/>
    <cellStyle name="Total 5 2 4 2 22" xfId="48911" xr:uid="{F0E74E14-9ED5-4B65-8FEC-6ABB2F5794FE}"/>
    <cellStyle name="Total 5 2 4 2 23" xfId="48912" xr:uid="{71670B5D-CCFC-4DCA-8ADD-4E12E7B1727E}"/>
    <cellStyle name="Total 5 2 4 2 3" xfId="48913" xr:uid="{B678D9B6-98A6-4571-94AD-B520583E6F97}"/>
    <cellStyle name="Total 5 2 4 2 3 2" xfId="48914" xr:uid="{04BA4823-596C-436C-BFC9-18DFAE9F6206}"/>
    <cellStyle name="Total 5 2 4 2 3 2 2" xfId="48915" xr:uid="{4497DDCE-E06B-4AD1-9733-848ADDA8FEC0}"/>
    <cellStyle name="Total 5 2 4 2 3 3" xfId="48916" xr:uid="{E020CFD3-AD34-4FA0-B6E8-BCD5DEE5E1D9}"/>
    <cellStyle name="Total 5 2 4 2 4" xfId="48917" xr:uid="{A620B884-E0D4-4373-975B-F34BDE6F55D4}"/>
    <cellStyle name="Total 5 2 4 2 4 2" xfId="48918" xr:uid="{49B1818E-3471-4216-858A-6BCBE0916A09}"/>
    <cellStyle name="Total 5 2 4 2 4 2 2" xfId="48919" xr:uid="{606602D1-AEB2-418C-B27C-16B33A8F7D26}"/>
    <cellStyle name="Total 5 2 4 2 4 3" xfId="48920" xr:uid="{C4B4B6A0-1123-41FE-8E89-DAE0499BC7D7}"/>
    <cellStyle name="Total 5 2 4 2 5" xfId="48921" xr:uid="{0E4BB722-E8D7-4AEF-8A92-0E70FE9A60CF}"/>
    <cellStyle name="Total 5 2 4 2 5 2" xfId="48922" xr:uid="{E8C3472F-27FA-4C49-815A-B3A8DC4A17E8}"/>
    <cellStyle name="Total 5 2 4 2 5 2 2" xfId="48923" xr:uid="{55CAC567-DF15-4D88-896E-D6BDA11EEFAF}"/>
    <cellStyle name="Total 5 2 4 2 5 3" xfId="48924" xr:uid="{5A1143B4-DF20-4271-A467-2362F1DA11AD}"/>
    <cellStyle name="Total 5 2 4 2 6" xfId="48925" xr:uid="{DD700367-C48B-4B36-A39B-D02486FA6B91}"/>
    <cellStyle name="Total 5 2 4 2 6 2" xfId="48926" xr:uid="{DF70A913-09A6-495A-A431-CD4819BA06CF}"/>
    <cellStyle name="Total 5 2 4 2 6 2 2" xfId="48927" xr:uid="{3535419C-5CF8-4AEE-802B-5FC3252D0E37}"/>
    <cellStyle name="Total 5 2 4 2 6 3" xfId="48928" xr:uid="{C93729C0-4D50-4869-AD26-CF7A41F6C30D}"/>
    <cellStyle name="Total 5 2 4 2 7" xfId="48929" xr:uid="{0824EAF5-6CAD-4A1D-91E9-A7625D0FE3C4}"/>
    <cellStyle name="Total 5 2 4 2 7 2" xfId="48930" xr:uid="{8D4F9C2B-65B4-40D5-B8BA-5C92512B6777}"/>
    <cellStyle name="Total 5 2 4 2 7 2 2" xfId="48931" xr:uid="{581D3990-2ACC-4ED1-8E03-96EF3BA1BED1}"/>
    <cellStyle name="Total 5 2 4 2 7 3" xfId="48932" xr:uid="{2C43E9DD-1DAD-4753-AF25-BD996FAA1B8F}"/>
    <cellStyle name="Total 5 2 4 2 8" xfId="48933" xr:uid="{74B46C76-2306-4D6B-B73D-1861FA072211}"/>
    <cellStyle name="Total 5 2 4 2 8 2" xfId="48934" xr:uid="{F2D1115D-4375-4579-A96D-8720D3F251A9}"/>
    <cellStyle name="Total 5 2 4 2 8 2 2" xfId="48935" xr:uid="{48814B7F-D111-4E7D-AEBF-F294520B772A}"/>
    <cellStyle name="Total 5 2 4 2 8 3" xfId="48936" xr:uid="{9426B309-2B88-4133-B399-A71691C4654E}"/>
    <cellStyle name="Total 5 2 4 2 9" xfId="48937" xr:uid="{49A6E7A8-79FF-4DDF-B615-0BB94DE75972}"/>
    <cellStyle name="Total 5 2 4 2 9 2" xfId="48938" xr:uid="{3DD8017D-0628-4D9E-BD6E-7BF6BB589AAC}"/>
    <cellStyle name="Total 5 2 4 2 9 2 2" xfId="48939" xr:uid="{22685E54-5C22-47EF-B497-D88DE5494158}"/>
    <cellStyle name="Total 5 2 4 2 9 3" xfId="48940" xr:uid="{D13CBDA5-730F-4142-B78F-FB00FB161C5F}"/>
    <cellStyle name="Total 5 2 4 20" xfId="48941" xr:uid="{00FC652A-8AC6-4A6B-8C1F-2C89AD7D5022}"/>
    <cellStyle name="Total 5 2 4 20 2" xfId="48942" xr:uid="{7DFF630B-6CA9-417C-8C1F-AD2E6D5846E1}"/>
    <cellStyle name="Total 5 2 4 20 2 2" xfId="48943" xr:uid="{6C15CC3F-4D59-4B94-B503-FB2BA7FE73F7}"/>
    <cellStyle name="Total 5 2 4 20 3" xfId="48944" xr:uid="{A376065E-50CA-4F0B-93BB-7ABD9FFFA669}"/>
    <cellStyle name="Total 5 2 4 21" xfId="48945" xr:uid="{1CD42DBE-C304-4539-A064-A6C14FC8228B}"/>
    <cellStyle name="Total 5 2 4 21 2" xfId="48946" xr:uid="{B4A51CD4-5D64-4192-8192-E1973DB48EBC}"/>
    <cellStyle name="Total 5 2 4 21 2 2" xfId="48947" xr:uid="{64C86DF1-9ABE-44A0-B328-DEBF9C96538D}"/>
    <cellStyle name="Total 5 2 4 21 3" xfId="48948" xr:uid="{3B0FDFD8-FF7D-481A-B958-771F710270F9}"/>
    <cellStyle name="Total 5 2 4 22" xfId="48949" xr:uid="{4A6F1D44-D5E2-4C1A-B6B4-366EA5783349}"/>
    <cellStyle name="Total 5 2 4 22 2" xfId="48950" xr:uid="{27567B5E-AD76-4E1C-A767-1F09A084E0F2}"/>
    <cellStyle name="Total 5 2 4 23" xfId="48951" xr:uid="{FF2EADD2-A6A8-4439-8EA9-89D5AC3AABF6}"/>
    <cellStyle name="Total 5 2 4 24" xfId="48952" xr:uid="{2C8B5206-018B-4921-9553-AAF83CE51FE8}"/>
    <cellStyle name="Total 5 2 4 3" xfId="48953" xr:uid="{6F0014D4-23DE-498A-9E6A-73B45C22083E}"/>
    <cellStyle name="Total 5 2 4 3 2" xfId="48954" xr:uid="{13E74134-1372-46A7-BCB7-2531A13B208A}"/>
    <cellStyle name="Total 5 2 4 3 2 2" xfId="48955" xr:uid="{310B08F3-1A2D-4293-86EA-FA60BA7766DB}"/>
    <cellStyle name="Total 5 2 4 3 3" xfId="48956" xr:uid="{E024A70A-5503-4D86-B74F-2EBDF457B4F7}"/>
    <cellStyle name="Total 5 2 4 3 4" xfId="48957" xr:uid="{7CFA5CC9-A2A6-40A2-893E-9ED6994C0D1C}"/>
    <cellStyle name="Total 5 2 4 4" xfId="48958" xr:uid="{1B3D0903-4670-4666-AEDB-1AAE32752AC4}"/>
    <cellStyle name="Total 5 2 4 4 2" xfId="48959" xr:uid="{D41E2FFB-0AA1-4E87-8E24-C387FC6C3F4E}"/>
    <cellStyle name="Total 5 2 4 4 2 2" xfId="48960" xr:uid="{26D5F7A8-56FC-4E67-898F-E7F7C0454B12}"/>
    <cellStyle name="Total 5 2 4 4 3" xfId="48961" xr:uid="{F1DA5E4F-E42E-4CF2-A459-CBF2C6E3B813}"/>
    <cellStyle name="Total 5 2 4 4 4" xfId="48962" xr:uid="{DEBFD4EB-094A-4CE2-941F-C410A1E85229}"/>
    <cellStyle name="Total 5 2 4 5" xfId="48963" xr:uid="{437BD577-B586-4EE0-80BF-F6554ADA9F98}"/>
    <cellStyle name="Total 5 2 4 5 2" xfId="48964" xr:uid="{F27ED87A-3963-46EC-BEE2-5DD3C361F382}"/>
    <cellStyle name="Total 5 2 4 5 2 2" xfId="48965" xr:uid="{6FD6137B-50FD-448A-9B81-FEEB3B3D5B14}"/>
    <cellStyle name="Total 5 2 4 5 3" xfId="48966" xr:uid="{105CB7C8-BC67-4057-9EF0-84067D604156}"/>
    <cellStyle name="Total 5 2 4 6" xfId="48967" xr:uid="{5C8CB5E3-99EA-41AB-B83D-11FE2D17337A}"/>
    <cellStyle name="Total 5 2 4 6 2" xfId="48968" xr:uid="{40721F32-D809-4A8B-BB4D-7990D138FBBE}"/>
    <cellStyle name="Total 5 2 4 6 2 2" xfId="48969" xr:uid="{84B0D81C-F074-4430-8BC5-C4D9E0ADA365}"/>
    <cellStyle name="Total 5 2 4 6 3" xfId="48970" xr:uid="{DF62B145-9234-43E6-8FCD-C6832E98B982}"/>
    <cellStyle name="Total 5 2 4 7" xfId="48971" xr:uid="{20E5DB89-DD64-4CC5-84DC-7B3F170A11EA}"/>
    <cellStyle name="Total 5 2 4 7 2" xfId="48972" xr:uid="{5853F051-34C2-4995-B9F1-8B5CFEE6193C}"/>
    <cellStyle name="Total 5 2 4 7 2 2" xfId="48973" xr:uid="{1377D696-0B9D-4051-9C1B-23794A1CA68F}"/>
    <cellStyle name="Total 5 2 4 7 3" xfId="48974" xr:uid="{01D13387-092B-485A-9C7F-1205B7F6953E}"/>
    <cellStyle name="Total 5 2 4 8" xfId="48975" xr:uid="{64169112-C848-43A1-A91C-03AA28DFBF7A}"/>
    <cellStyle name="Total 5 2 4 8 2" xfId="48976" xr:uid="{0D7C39D2-B472-4D70-A1A3-7074C67DC3F7}"/>
    <cellStyle name="Total 5 2 4 8 2 2" xfId="48977" xr:uid="{5B2DCC9C-751D-4D77-B1AF-2BC6844FD299}"/>
    <cellStyle name="Total 5 2 4 8 3" xfId="48978" xr:uid="{CBF3FAEB-A9BD-42C8-BB36-E6002B9E1089}"/>
    <cellStyle name="Total 5 2 4 9" xfId="48979" xr:uid="{29068981-DA4C-4741-9529-481EB9A46208}"/>
    <cellStyle name="Total 5 2 4 9 2" xfId="48980" xr:uid="{23B002B1-D6F5-4D98-8F83-55FF889A5CB7}"/>
    <cellStyle name="Total 5 2 4 9 2 2" xfId="48981" xr:uid="{5AB783F9-A1E6-4D07-9983-EFD9C2D48B1F}"/>
    <cellStyle name="Total 5 2 4 9 3" xfId="48982" xr:uid="{08D701E0-CEBA-4C87-9F02-CC555204A84E}"/>
    <cellStyle name="Total 5 2 5" xfId="48983" xr:uid="{75EF255F-8B96-4100-8A76-8F2EA6EC2CCE}"/>
    <cellStyle name="Total 5 2 5 10" xfId="48984" xr:uid="{2DB61201-C3D2-48D7-8D49-4BF05147F0D2}"/>
    <cellStyle name="Total 5 2 5 10 2" xfId="48985" xr:uid="{089CDBB3-478F-48F5-B72F-59922D869DF5}"/>
    <cellStyle name="Total 5 2 5 10 2 2" xfId="48986" xr:uid="{C3A05B3A-7FE6-4C54-A2E1-3410E0BACE02}"/>
    <cellStyle name="Total 5 2 5 10 3" xfId="48987" xr:uid="{87FA1F4D-7B69-4FDC-BF98-C353660539E7}"/>
    <cellStyle name="Total 5 2 5 11" xfId="48988" xr:uid="{356B4547-6027-414E-92BC-C1B08FD01339}"/>
    <cellStyle name="Total 5 2 5 11 2" xfId="48989" xr:uid="{7A7C3230-9C22-4CED-8207-B309F8F69F53}"/>
    <cellStyle name="Total 5 2 5 11 2 2" xfId="48990" xr:uid="{5617382F-6397-4754-8211-F991171B4F6D}"/>
    <cellStyle name="Total 5 2 5 11 3" xfId="48991" xr:uid="{D67DAFF6-75B5-435F-908E-99C126CE78FE}"/>
    <cellStyle name="Total 5 2 5 12" xfId="48992" xr:uid="{5268E165-6031-4050-AAE4-6CD0B34499CD}"/>
    <cellStyle name="Total 5 2 5 12 2" xfId="48993" xr:uid="{13284F42-AB0C-400B-ADA5-443E04160D99}"/>
    <cellStyle name="Total 5 2 5 12 2 2" xfId="48994" xr:uid="{542CABC1-0929-4B53-A274-3D6E27774507}"/>
    <cellStyle name="Total 5 2 5 12 3" xfId="48995" xr:uid="{D594DA61-1EB7-4D68-9998-DDA54613132F}"/>
    <cellStyle name="Total 5 2 5 13" xfId="48996" xr:uid="{FE57D243-21FA-40BE-B375-C8B65901CED4}"/>
    <cellStyle name="Total 5 2 5 13 2" xfId="48997" xr:uid="{1A7AD193-51EB-4289-816E-492854D37901}"/>
    <cellStyle name="Total 5 2 5 13 2 2" xfId="48998" xr:uid="{92F40F50-03CB-41C0-B39A-EFFE2C875DD1}"/>
    <cellStyle name="Total 5 2 5 13 3" xfId="48999" xr:uid="{ED7A9436-DD9A-4DCC-B2BC-C5873DE29A6E}"/>
    <cellStyle name="Total 5 2 5 14" xfId="49000" xr:uid="{F69EB851-7144-4890-8B23-0930CBBEF356}"/>
    <cellStyle name="Total 5 2 5 14 2" xfId="49001" xr:uid="{7C907D0F-F40A-4EDA-A283-D4A6829764E3}"/>
    <cellStyle name="Total 5 2 5 14 2 2" xfId="49002" xr:uid="{CFCDAA94-34B7-4CE2-9F39-F607805BCD1A}"/>
    <cellStyle name="Total 5 2 5 14 3" xfId="49003" xr:uid="{306FEE1D-C836-4772-9375-E048CDB4C8B7}"/>
    <cellStyle name="Total 5 2 5 15" xfId="49004" xr:uid="{C35CC9B5-1421-4046-94F6-3DB3C5A88EB1}"/>
    <cellStyle name="Total 5 2 5 15 2" xfId="49005" xr:uid="{E1ABDF4F-98B7-4AB3-B698-ECDF8B1496C6}"/>
    <cellStyle name="Total 5 2 5 15 2 2" xfId="49006" xr:uid="{46EBEBDD-A199-4384-88A3-9089AE671C10}"/>
    <cellStyle name="Total 5 2 5 15 3" xfId="49007" xr:uid="{237314F4-D236-4D0F-B207-F345CE52F193}"/>
    <cellStyle name="Total 5 2 5 16" xfId="49008" xr:uid="{8CBF7AF8-417D-459B-B318-7D0D3B688D2A}"/>
    <cellStyle name="Total 5 2 5 16 2" xfId="49009" xr:uid="{D508A11B-BCEB-40DE-8A9B-CD1E536A1E8A}"/>
    <cellStyle name="Total 5 2 5 16 2 2" xfId="49010" xr:uid="{76EA7BB4-9326-4018-9ECD-C6C8CB491A27}"/>
    <cellStyle name="Total 5 2 5 16 3" xfId="49011" xr:uid="{FDA3C293-C983-4D51-910E-CACFBA6EBA3F}"/>
    <cellStyle name="Total 5 2 5 17" xfId="49012" xr:uid="{917FEE2F-2EEC-462C-8820-5A18FF9C20A8}"/>
    <cellStyle name="Total 5 2 5 17 2" xfId="49013" xr:uid="{65EF76A4-ABAC-43AD-8C2A-CCD95BCD5155}"/>
    <cellStyle name="Total 5 2 5 17 2 2" xfId="49014" xr:uid="{2B46B8E3-4C30-4172-A223-2C71A2A1438D}"/>
    <cellStyle name="Total 5 2 5 17 3" xfId="49015" xr:uid="{2031707F-6EB5-45C8-96A7-A2DCBD360B2A}"/>
    <cellStyle name="Total 5 2 5 18" xfId="49016" xr:uid="{1C907748-B060-4E76-9A00-C37ADF3FC501}"/>
    <cellStyle name="Total 5 2 5 18 2" xfId="49017" xr:uid="{1E38CA5B-450E-44F6-ADC1-66E0DBBB7597}"/>
    <cellStyle name="Total 5 2 5 18 2 2" xfId="49018" xr:uid="{8CACD3E2-F3FE-4FAF-9EA8-C07C0CF94F18}"/>
    <cellStyle name="Total 5 2 5 18 3" xfId="49019" xr:uid="{48A593CE-6A0F-4CB6-9DAA-D635EAE9D1A7}"/>
    <cellStyle name="Total 5 2 5 19" xfId="49020" xr:uid="{ABA0FD73-5D05-45B7-A593-A4B70C417CEC}"/>
    <cellStyle name="Total 5 2 5 19 2" xfId="49021" xr:uid="{E85DA384-E4C4-486C-8BC7-D70D1CFC9389}"/>
    <cellStyle name="Total 5 2 5 19 2 2" xfId="49022" xr:uid="{F44583D9-849D-46BB-BCA6-4234F4FC3D3F}"/>
    <cellStyle name="Total 5 2 5 19 3" xfId="49023" xr:uid="{7387655C-0071-4C75-A46D-A942C4A1F1E7}"/>
    <cellStyle name="Total 5 2 5 2" xfId="49024" xr:uid="{14AA1DBA-FEC0-4AB1-A7F5-0B2C55BD97E3}"/>
    <cellStyle name="Total 5 2 5 2 2" xfId="49025" xr:uid="{7BFD40C1-1F7E-46DB-AC6C-F8DFFA7B5471}"/>
    <cellStyle name="Total 5 2 5 2 2 2" xfId="49026" xr:uid="{925F3F38-A4EF-4B67-B302-A40D64CFC508}"/>
    <cellStyle name="Total 5 2 5 2 3" xfId="49027" xr:uid="{9B5C4E09-8EAC-4EBC-8A96-20AD4906414F}"/>
    <cellStyle name="Total 5 2 5 2 4" xfId="49028" xr:uid="{0650D48F-DAA7-49B4-9457-3CE8D827C762}"/>
    <cellStyle name="Total 5 2 5 20" xfId="49029" xr:uid="{2FCB6D75-276B-40D0-82C8-1A8C9D98CA85}"/>
    <cellStyle name="Total 5 2 5 20 2" xfId="49030" xr:uid="{1CAD9E35-654D-409B-8A3B-DB52A467A2EE}"/>
    <cellStyle name="Total 5 2 5 20 2 2" xfId="49031" xr:uid="{B9D2FAA2-9B75-4C76-A942-A4F34D08E553}"/>
    <cellStyle name="Total 5 2 5 20 3" xfId="49032" xr:uid="{F008883D-D69E-4873-8711-33BD6B4F7B1A}"/>
    <cellStyle name="Total 5 2 5 21" xfId="49033" xr:uid="{FCE06DA5-445A-49F4-B867-64A5E255C051}"/>
    <cellStyle name="Total 5 2 5 21 2" xfId="49034" xr:uid="{585DEB8B-6F46-413F-8EA9-7138DAEB5115}"/>
    <cellStyle name="Total 5 2 5 22" xfId="49035" xr:uid="{9609B0B6-386F-46C9-8F05-1A34EAE80047}"/>
    <cellStyle name="Total 5 2 5 23" xfId="49036" xr:uid="{338C50A1-DFF8-4357-A9DC-0A877BCDA244}"/>
    <cellStyle name="Total 5 2 5 3" xfId="49037" xr:uid="{46464FDC-BC43-465C-BD01-B6EAB78D01B1}"/>
    <cellStyle name="Total 5 2 5 3 2" xfId="49038" xr:uid="{58EB50F7-7D2E-4E33-9582-93B83D5A3C83}"/>
    <cellStyle name="Total 5 2 5 3 2 2" xfId="49039" xr:uid="{2106E4BF-AAEB-41D2-B8C0-EDE6DC14D6C3}"/>
    <cellStyle name="Total 5 2 5 3 3" xfId="49040" xr:uid="{E7703B12-CD97-4086-BE85-8891802A559D}"/>
    <cellStyle name="Total 5 2 5 4" xfId="49041" xr:uid="{EB1D3211-5A79-49E2-9D84-38553591930D}"/>
    <cellStyle name="Total 5 2 5 4 2" xfId="49042" xr:uid="{3283230D-5BEC-41E4-A49F-F85924748273}"/>
    <cellStyle name="Total 5 2 5 4 2 2" xfId="49043" xr:uid="{888415F0-B895-4C5A-B04D-4378D5F79042}"/>
    <cellStyle name="Total 5 2 5 4 3" xfId="49044" xr:uid="{43744090-D7B2-4AF5-8F13-CED96077623F}"/>
    <cellStyle name="Total 5 2 5 5" xfId="49045" xr:uid="{4A348CC3-4B8F-4C62-B9E0-F1FDB84B4681}"/>
    <cellStyle name="Total 5 2 5 5 2" xfId="49046" xr:uid="{08788AF3-A072-43FC-AA23-3D91EF83C384}"/>
    <cellStyle name="Total 5 2 5 5 2 2" xfId="49047" xr:uid="{566E46C7-78D4-4FA8-9FCF-33E985F093C0}"/>
    <cellStyle name="Total 5 2 5 5 3" xfId="49048" xr:uid="{9BA7F5B5-7A6C-4F64-AEE1-C1A2FC3DEDC9}"/>
    <cellStyle name="Total 5 2 5 6" xfId="49049" xr:uid="{F0CC7CDD-9F76-4C2C-8761-0C2EEF86255D}"/>
    <cellStyle name="Total 5 2 5 6 2" xfId="49050" xr:uid="{3B7C3A4A-8725-4F88-B842-968E66EE8444}"/>
    <cellStyle name="Total 5 2 5 6 2 2" xfId="49051" xr:uid="{31540E15-DFAC-4F3F-8188-2C1FD5975565}"/>
    <cellStyle name="Total 5 2 5 6 3" xfId="49052" xr:uid="{3C096FB1-43F5-4967-89B0-995FEF63898C}"/>
    <cellStyle name="Total 5 2 5 7" xfId="49053" xr:uid="{6EFBB734-3812-4EE2-BC7C-490CA28FBF3A}"/>
    <cellStyle name="Total 5 2 5 7 2" xfId="49054" xr:uid="{F3F1D3CC-8044-4704-8875-966B1DDBD47E}"/>
    <cellStyle name="Total 5 2 5 7 2 2" xfId="49055" xr:uid="{7EC9565F-3384-4087-82EB-6A08C9F9D8BA}"/>
    <cellStyle name="Total 5 2 5 7 3" xfId="49056" xr:uid="{6C4F36CB-7B19-4CD6-94F7-3D7B356C03A1}"/>
    <cellStyle name="Total 5 2 5 8" xfId="49057" xr:uid="{FDE5673D-BBD1-4692-91B5-3F795E50F0D5}"/>
    <cellStyle name="Total 5 2 5 8 2" xfId="49058" xr:uid="{B5E2BA08-091F-48C3-80FD-67D95AF0CFD3}"/>
    <cellStyle name="Total 5 2 5 8 2 2" xfId="49059" xr:uid="{A029FA17-57DD-4D4C-A3BD-F262242E6BB8}"/>
    <cellStyle name="Total 5 2 5 8 3" xfId="49060" xr:uid="{9273C2F5-6C4E-4FA6-BC1C-44D085AF1BF7}"/>
    <cellStyle name="Total 5 2 5 9" xfId="49061" xr:uid="{B39569A5-9547-496A-9788-9E7450002D55}"/>
    <cellStyle name="Total 5 2 5 9 2" xfId="49062" xr:uid="{2DB51B32-3DDB-4AC1-AF38-EA0954D82442}"/>
    <cellStyle name="Total 5 2 5 9 2 2" xfId="49063" xr:uid="{44336768-9BC4-4279-AA48-989978361438}"/>
    <cellStyle name="Total 5 2 5 9 3" xfId="49064" xr:uid="{96A8A0A0-018A-469B-A499-1110B9BBEE05}"/>
    <cellStyle name="Total 5 2 6" xfId="49065" xr:uid="{952279FA-CEF0-453A-A081-DF9F320A22D0}"/>
    <cellStyle name="Total 5 2 6 2" xfId="49066" xr:uid="{623314E4-4A10-4FA1-8488-1FD8AC1DD626}"/>
    <cellStyle name="Total 5 2 6 2 2" xfId="49067" xr:uid="{E79979FC-82B7-48F5-8D78-34929D6F9060}"/>
    <cellStyle name="Total 5 2 6 3" xfId="49068" xr:uid="{2460DE80-13C8-4765-A768-40D0916DEAAF}"/>
    <cellStyle name="Total 5 2 6 4" xfId="49069" xr:uid="{C4D820C1-0260-42E0-9ADA-061A9D123330}"/>
    <cellStyle name="Total 5 2 7" xfId="49070" xr:uid="{ADBA0FB7-7D72-4B37-9D42-94966925E003}"/>
    <cellStyle name="Total 5 2 7 2" xfId="49071" xr:uid="{FF35F2EF-8BEC-45CE-8AA0-63528CFF1E48}"/>
    <cellStyle name="Total 5 2 7 2 2" xfId="49072" xr:uid="{689BC7DC-F76B-4A22-A2B8-9A584352E386}"/>
    <cellStyle name="Total 5 2 7 3" xfId="49073" xr:uid="{E119D5A7-5F80-41C1-BEB3-4EF0923D603D}"/>
    <cellStyle name="Total 5 2 8" xfId="49074" xr:uid="{7BCBDAC0-86BE-461D-9624-9106E47C64DE}"/>
    <cellStyle name="Total 5 2 8 2" xfId="49075" xr:uid="{16893A29-6FAC-49F9-9391-C32958C5B91E}"/>
    <cellStyle name="Total 5 2 8 2 2" xfId="49076" xr:uid="{6476C0F3-F757-4924-B4AC-7E8DF9AEE94A}"/>
    <cellStyle name="Total 5 2 8 3" xfId="49077" xr:uid="{BC86A12A-2409-4048-B7F8-C3C7EA486075}"/>
    <cellStyle name="Total 5 2 9" xfId="49078" xr:uid="{9059F207-2224-4EDD-ADAC-0F5629848628}"/>
    <cellStyle name="Total 5 2 9 2" xfId="49079" xr:uid="{53DC6B00-E115-44F9-8312-2A132653E92D}"/>
    <cellStyle name="Total 5 2 9 2 2" xfId="49080" xr:uid="{126E537F-3E25-467D-BBD2-6CF6B499495B}"/>
    <cellStyle name="Total 5 2 9 3" xfId="49081" xr:uid="{1C514785-85AE-4A5B-AED5-3CEAB54AA37B}"/>
    <cellStyle name="Total 5 20" xfId="49082" xr:uid="{A0BC65D7-0620-4F86-A1E2-CBC7F21AFD09}"/>
    <cellStyle name="Total 5 20 2" xfId="49083" xr:uid="{641709FA-B3C1-4A1C-A682-FCC465CE0B01}"/>
    <cellStyle name="Total 5 20 2 2" xfId="49084" xr:uid="{3D235DDF-30EC-476E-9ADC-557202081D52}"/>
    <cellStyle name="Total 5 20 3" xfId="49085" xr:uid="{9AA90860-FEDF-41C8-8520-52B0E99663D9}"/>
    <cellStyle name="Total 5 21" xfId="49086" xr:uid="{A627CE7D-8AB3-474B-99F2-D4254B965EF1}"/>
    <cellStyle name="Total 5 21 2" xfId="49087" xr:uid="{F2879512-837D-4A76-B0EC-2E88102CE6BF}"/>
    <cellStyle name="Total 5 21 2 2" xfId="49088" xr:uid="{D0E49330-92E6-4B2D-B371-90598FBD9783}"/>
    <cellStyle name="Total 5 21 3" xfId="49089" xr:uid="{A029A2A7-C339-4280-AB30-43C0A1623FED}"/>
    <cellStyle name="Total 5 22" xfId="49090" xr:uid="{DC1EC6A1-2CFE-4291-9FE5-B31611B0B038}"/>
    <cellStyle name="Total 5 22 2" xfId="49091" xr:uid="{7D022D6D-8F68-4E52-854B-5BD5917E57A6}"/>
    <cellStyle name="Total 5 23" xfId="49092" xr:uid="{3B94A7DA-B3C6-4CB4-B90D-000B8A1DC71F}"/>
    <cellStyle name="Total 5 24" xfId="49093" xr:uid="{2DE5C0E0-B764-437C-BFD4-8377A9C2AAE2}"/>
    <cellStyle name="Total 5 25" xfId="49094" xr:uid="{49B7D2A1-3E02-49E3-8236-1FF9F4411134}"/>
    <cellStyle name="Total 5 26" xfId="49095" xr:uid="{2760B797-D668-4715-8830-9FB1852859CA}"/>
    <cellStyle name="Total 5 27" xfId="49096" xr:uid="{AE8BAA5D-BD11-49AA-B3E0-E955D52B2276}"/>
    <cellStyle name="Total 5 3" xfId="49097" xr:uid="{1299ACB8-487A-4925-8809-6DD0A7A25C27}"/>
    <cellStyle name="Total 5 3 10" xfId="49098" xr:uid="{4DC000AD-1867-4357-A040-74D79FD8581E}"/>
    <cellStyle name="Total 5 3 10 2" xfId="49099" xr:uid="{85D8F763-E686-4CED-9818-EEB5D447A58F}"/>
    <cellStyle name="Total 5 3 10 2 2" xfId="49100" xr:uid="{9B1912C3-57CC-441D-A025-C5F62C26D254}"/>
    <cellStyle name="Total 5 3 10 3" xfId="49101" xr:uid="{2EDFBC03-4984-4384-879B-783FD84E8AE7}"/>
    <cellStyle name="Total 5 3 11" xfId="49102" xr:uid="{73FA1BCE-62E4-49A3-8116-A826A79C0890}"/>
    <cellStyle name="Total 5 3 11 2" xfId="49103" xr:uid="{2488D172-322D-4B7C-A524-453A6498D108}"/>
    <cellStyle name="Total 5 3 11 2 2" xfId="49104" xr:uid="{34744869-E5D0-44CD-8B12-D4342477A68D}"/>
    <cellStyle name="Total 5 3 11 3" xfId="49105" xr:uid="{3249C6FD-FE62-4BC0-9C42-D3385ACE4CCA}"/>
    <cellStyle name="Total 5 3 12" xfId="49106" xr:uid="{C7F36644-DDD2-422E-96B2-BA81D1F674C5}"/>
    <cellStyle name="Total 5 3 12 2" xfId="49107" xr:uid="{5B65BD48-EDD7-481E-9CE8-1E613B9B7F88}"/>
    <cellStyle name="Total 5 3 12 2 2" xfId="49108" xr:uid="{4D002C7B-40EA-4155-BA77-7FA3E06D8F5B}"/>
    <cellStyle name="Total 5 3 12 3" xfId="49109" xr:uid="{C0D581E3-D2B8-4E67-A945-05DFD60EC35D}"/>
    <cellStyle name="Total 5 3 13" xfId="49110" xr:uid="{FA6958D8-DFEB-493E-B558-E8A81C58FA1E}"/>
    <cellStyle name="Total 5 3 13 2" xfId="49111" xr:uid="{61EF0E5E-8A1B-43FE-B6F1-4C176A644F2C}"/>
    <cellStyle name="Total 5 3 13 2 2" xfId="49112" xr:uid="{2A1F11ED-B786-4DCB-B08C-81B864BF6F18}"/>
    <cellStyle name="Total 5 3 13 3" xfId="49113" xr:uid="{82648306-4FF6-4597-829B-C2572B1953D1}"/>
    <cellStyle name="Total 5 3 14" xfId="49114" xr:uid="{66CD7803-C473-4A76-AE35-6B70D549FB96}"/>
    <cellStyle name="Total 5 3 14 2" xfId="49115" xr:uid="{F0140C37-B440-49CC-B84F-917C5E8989B2}"/>
    <cellStyle name="Total 5 3 14 2 2" xfId="49116" xr:uid="{0229E6E5-C446-43AA-95D5-2424271B727D}"/>
    <cellStyle name="Total 5 3 14 3" xfId="49117" xr:uid="{A0177F17-D794-4E79-9C3A-E0ADFBDE0A6C}"/>
    <cellStyle name="Total 5 3 15" xfId="49118" xr:uid="{01E59094-D414-44A6-8549-717542DD4CD0}"/>
    <cellStyle name="Total 5 3 15 2" xfId="49119" xr:uid="{05E4F59C-2738-4BB4-A077-55E38F7DFF92}"/>
    <cellStyle name="Total 5 3 15 2 2" xfId="49120" xr:uid="{3083A212-8B35-4510-BB00-EFAC89BD4B04}"/>
    <cellStyle name="Total 5 3 15 3" xfId="49121" xr:uid="{366DD1E2-EE46-4BB7-AF62-EB25F80BB637}"/>
    <cellStyle name="Total 5 3 16" xfId="49122" xr:uid="{BA05744C-0A0E-412D-8B56-011815666C1C}"/>
    <cellStyle name="Total 5 3 16 2" xfId="49123" xr:uid="{CA3C2892-0EB4-41FB-B648-3EB37CF06B23}"/>
    <cellStyle name="Total 5 3 16 2 2" xfId="49124" xr:uid="{FDB3A451-2E02-42AB-98E1-0CD68B7B45E9}"/>
    <cellStyle name="Total 5 3 16 3" xfId="49125" xr:uid="{12968B7B-4D65-42E5-A85F-DCA8EA2A07AD}"/>
    <cellStyle name="Total 5 3 17" xfId="49126" xr:uid="{8E6DFF0B-5079-4FEC-88A1-73E62AB4568B}"/>
    <cellStyle name="Total 5 3 17 2" xfId="49127" xr:uid="{D15428ED-2652-4EEE-9A54-DC3495AD3656}"/>
    <cellStyle name="Total 5 3 17 2 2" xfId="49128" xr:uid="{4F0DB5A0-CE89-41B7-BC54-023A35A90BCB}"/>
    <cellStyle name="Total 5 3 17 3" xfId="49129" xr:uid="{3E87924C-1EA7-42C7-AE1C-0D4C0FB05DAC}"/>
    <cellStyle name="Total 5 3 18" xfId="49130" xr:uid="{874C2CAF-CA53-4DBE-B968-F301913A17B3}"/>
    <cellStyle name="Total 5 3 18 2" xfId="49131" xr:uid="{F2CF4916-7305-4185-A2F4-9C1E6395A254}"/>
    <cellStyle name="Total 5 3 19" xfId="49132" xr:uid="{3BF11C93-1E8F-4112-BD15-E3CD2CFCA4A2}"/>
    <cellStyle name="Total 5 3 2" xfId="49133" xr:uid="{11CEB05C-8D44-4FD7-9D7C-E7AEAF14F3E0}"/>
    <cellStyle name="Total 5 3 2 10" xfId="49134" xr:uid="{16BCC076-10A2-4C70-8AD8-70160B5901B3}"/>
    <cellStyle name="Total 5 3 2 10 2" xfId="49135" xr:uid="{A316ACB0-1789-4E17-81B5-3CECE1E11CF7}"/>
    <cellStyle name="Total 5 3 2 10 2 2" xfId="49136" xr:uid="{F9E815C7-3E1A-4306-995D-35CF20739617}"/>
    <cellStyle name="Total 5 3 2 10 3" xfId="49137" xr:uid="{6461A33B-98D0-4119-AB1C-B77F4551D224}"/>
    <cellStyle name="Total 5 3 2 11" xfId="49138" xr:uid="{2DE37008-4B8F-4572-9163-F72B063E5DA5}"/>
    <cellStyle name="Total 5 3 2 11 2" xfId="49139" xr:uid="{82A1451B-9806-4C19-9F05-4E737115FA17}"/>
    <cellStyle name="Total 5 3 2 11 2 2" xfId="49140" xr:uid="{15086EAA-06C3-4600-8BA1-D898609AFEB3}"/>
    <cellStyle name="Total 5 3 2 11 3" xfId="49141" xr:uid="{D6D71FA3-C0FF-4B13-BE54-FDAEE0B827EC}"/>
    <cellStyle name="Total 5 3 2 12" xfId="49142" xr:uid="{6D22059B-C605-4076-870C-66454F748635}"/>
    <cellStyle name="Total 5 3 2 12 2" xfId="49143" xr:uid="{C7182F34-D825-49E1-B1E2-63C9A90848D0}"/>
    <cellStyle name="Total 5 3 2 12 2 2" xfId="49144" xr:uid="{7D7F19AE-455E-440B-98FB-8F66901E959A}"/>
    <cellStyle name="Total 5 3 2 12 3" xfId="49145" xr:uid="{FF082FE1-69AD-4501-9337-082555CE4568}"/>
    <cellStyle name="Total 5 3 2 13" xfId="49146" xr:uid="{D87E8FCC-63C4-4283-A1D4-3B7BAD5AE007}"/>
    <cellStyle name="Total 5 3 2 13 2" xfId="49147" xr:uid="{B6E2030A-2B2A-424E-88D6-D3E9112DC458}"/>
    <cellStyle name="Total 5 3 2 13 2 2" xfId="49148" xr:uid="{00558A1C-2D02-43BA-A7B5-64A6829822CA}"/>
    <cellStyle name="Total 5 3 2 13 3" xfId="49149" xr:uid="{D564FEB3-4DC0-4256-9AFB-E800B7295DFC}"/>
    <cellStyle name="Total 5 3 2 14" xfId="49150" xr:uid="{8CD052BA-F8B3-4027-B924-41EAEA3A8F57}"/>
    <cellStyle name="Total 5 3 2 14 2" xfId="49151" xr:uid="{E38B1067-9A8E-4E45-8D94-24B685853990}"/>
    <cellStyle name="Total 5 3 2 14 2 2" xfId="49152" xr:uid="{D797D470-5457-4715-AA0F-7059E129CCA5}"/>
    <cellStyle name="Total 5 3 2 14 3" xfId="49153" xr:uid="{AC72701A-E163-4E9A-8C00-AC772E8CC415}"/>
    <cellStyle name="Total 5 3 2 15" xfId="49154" xr:uid="{20AA8C15-CA56-4A5F-83BB-6CD853F07015}"/>
    <cellStyle name="Total 5 3 2 15 2" xfId="49155" xr:uid="{57E83BBE-5030-42C8-A89C-92D4C1BD07FB}"/>
    <cellStyle name="Total 5 3 2 15 2 2" xfId="49156" xr:uid="{D64273E8-8C9F-467D-9708-FA4A2E7C470A}"/>
    <cellStyle name="Total 5 3 2 15 3" xfId="49157" xr:uid="{82C4F360-EBE7-41C7-8EB4-EF69119E485C}"/>
    <cellStyle name="Total 5 3 2 16" xfId="49158" xr:uid="{7CF91D28-6897-4D82-B1F6-F03911AFB333}"/>
    <cellStyle name="Total 5 3 2 16 2" xfId="49159" xr:uid="{87DF0FE1-B098-40BA-81B4-B3A11E7E3DF2}"/>
    <cellStyle name="Total 5 3 2 16 2 2" xfId="49160" xr:uid="{7328FB38-B3AC-4B2F-9F34-E326E85DE8CB}"/>
    <cellStyle name="Total 5 3 2 16 3" xfId="49161" xr:uid="{2386A3B0-8B73-404E-979B-8DC65DF488F1}"/>
    <cellStyle name="Total 5 3 2 17" xfId="49162" xr:uid="{64633C07-079A-4B01-9081-8A1B99C84E8B}"/>
    <cellStyle name="Total 5 3 2 17 2" xfId="49163" xr:uid="{0A4573FB-BD5D-42CE-B45B-D66C91EF193B}"/>
    <cellStyle name="Total 5 3 2 17 2 2" xfId="49164" xr:uid="{ADBB9127-6C7B-4F72-A279-9AEABE6CC3D8}"/>
    <cellStyle name="Total 5 3 2 17 3" xfId="49165" xr:uid="{89C1DC18-06EF-4700-A03B-A9FC76E12055}"/>
    <cellStyle name="Total 5 3 2 18" xfId="49166" xr:uid="{D78813DD-9F0F-4578-9982-68474D9E5401}"/>
    <cellStyle name="Total 5 3 2 18 2" xfId="49167" xr:uid="{0FDEC92D-11E5-4D4B-80B3-8E95014FFB12}"/>
    <cellStyle name="Total 5 3 2 18 2 2" xfId="49168" xr:uid="{E358E077-DE23-496B-895B-7D59D22C8F95}"/>
    <cellStyle name="Total 5 3 2 18 3" xfId="49169" xr:uid="{4D70897A-791B-4F4B-B841-4591717148DC}"/>
    <cellStyle name="Total 5 3 2 19" xfId="49170" xr:uid="{6C821BD5-8FD5-4006-9FEB-AE7DD4A563B7}"/>
    <cellStyle name="Total 5 3 2 19 2" xfId="49171" xr:uid="{5BE1D772-50D3-43B5-B9C8-AB9A698DEFD7}"/>
    <cellStyle name="Total 5 3 2 19 2 2" xfId="49172" xr:uid="{AFBEF79E-98E8-459E-B70B-CAF1404755C9}"/>
    <cellStyle name="Total 5 3 2 19 3" xfId="49173" xr:uid="{7E81B0B9-5223-4A5F-9C29-6603E9261076}"/>
    <cellStyle name="Total 5 3 2 2" xfId="49174" xr:uid="{D72848B5-5F34-4D77-9D25-50298F1B1072}"/>
    <cellStyle name="Total 5 3 2 2 2" xfId="49175" xr:uid="{684A5EDC-6026-4DD3-9918-1FFC16BF7998}"/>
    <cellStyle name="Total 5 3 2 2 2 2" xfId="49176" xr:uid="{F67F4991-2F91-4E4E-82A7-225C6676ECD9}"/>
    <cellStyle name="Total 5 3 2 2 2 2 2" xfId="49177" xr:uid="{11D5357D-48FA-4D5E-BA60-352192956A61}"/>
    <cellStyle name="Total 5 3 2 2 2 3" xfId="49178" xr:uid="{322C08CB-BF23-4894-B652-1D09BE080EBB}"/>
    <cellStyle name="Total 5 3 2 2 2 4" xfId="49179" xr:uid="{A0524D54-59C9-4F4F-A804-3E03275D26A5}"/>
    <cellStyle name="Total 5 3 2 2 3" xfId="49180" xr:uid="{DF24B28B-87EB-4F79-8EA8-BF660A6D4601}"/>
    <cellStyle name="Total 5 3 2 2 3 2" xfId="49181" xr:uid="{773DC84C-A1DE-4B8C-AD11-1A687621BEE8}"/>
    <cellStyle name="Total 5 3 2 2 4" xfId="49182" xr:uid="{A394A155-356F-4319-9415-B2CD7EF834B9}"/>
    <cellStyle name="Total 5 3 2 2 5" xfId="49183" xr:uid="{D77FC781-53A2-4EE9-B52C-64D95E41F442}"/>
    <cellStyle name="Total 5 3 2 20" xfId="49184" xr:uid="{826472DC-843E-4F18-A898-56C2E1401495}"/>
    <cellStyle name="Total 5 3 2 20 2" xfId="49185" xr:uid="{DBED2B33-0C06-45E3-B9D1-E67312A6AA0A}"/>
    <cellStyle name="Total 5 3 2 20 2 2" xfId="49186" xr:uid="{C6B74598-5A91-49C7-9FE0-53CCC11CBF89}"/>
    <cellStyle name="Total 5 3 2 20 3" xfId="49187" xr:uid="{7FC7C11E-D49B-4AF4-8B8D-579B9431631A}"/>
    <cellStyle name="Total 5 3 2 21" xfId="49188" xr:uid="{00BAFA04-5BFF-40A4-A142-DBAF10E2A3FC}"/>
    <cellStyle name="Total 5 3 2 21 2" xfId="49189" xr:uid="{65642E57-7A29-4C37-B8C5-901DB8E9D68B}"/>
    <cellStyle name="Total 5 3 2 22" xfId="49190" xr:uid="{911180FA-139F-441C-B3BA-2D4D401D6468}"/>
    <cellStyle name="Total 5 3 2 23" xfId="49191" xr:uid="{2B3BA148-C29B-4572-9376-96B3CD028C02}"/>
    <cellStyle name="Total 5 3 2 3" xfId="49192" xr:uid="{F6078528-A42C-4202-B975-89A56287B855}"/>
    <cellStyle name="Total 5 3 2 3 2" xfId="49193" xr:uid="{AB2D1096-5ED4-4F56-BE22-363A326D3E16}"/>
    <cellStyle name="Total 5 3 2 3 2 2" xfId="49194" xr:uid="{0DD91BC6-1132-4958-9504-C9C44B54CE87}"/>
    <cellStyle name="Total 5 3 2 3 2 3" xfId="49195" xr:uid="{7945DF93-30BD-452E-8039-2FF15DEB69A5}"/>
    <cellStyle name="Total 5 3 2 3 3" xfId="49196" xr:uid="{E2996E01-7050-402A-8FBD-AB5DE32736A8}"/>
    <cellStyle name="Total 5 3 2 3 3 2" xfId="49197" xr:uid="{83B6753A-FB77-4EA7-9F0A-B51D7993F628}"/>
    <cellStyle name="Total 5 3 2 3 4" xfId="49198" xr:uid="{18D2F571-561C-416B-84FD-4B3DF89E3F76}"/>
    <cellStyle name="Total 5 3 2 4" xfId="49199" xr:uid="{21E71E5C-7E5D-45E4-A5C1-55491AD17D9F}"/>
    <cellStyle name="Total 5 3 2 4 2" xfId="49200" xr:uid="{0DC7060B-9D92-4EF6-8B56-12CE604EDBA9}"/>
    <cellStyle name="Total 5 3 2 4 2 2" xfId="49201" xr:uid="{28901685-52D0-4B7B-838B-CBCE6083C046}"/>
    <cellStyle name="Total 5 3 2 4 3" xfId="49202" xr:uid="{73CA7344-40DD-47AC-A575-094A5AA31D2E}"/>
    <cellStyle name="Total 5 3 2 4 4" xfId="49203" xr:uid="{168346DD-893E-43BA-843F-41ABC2685C9B}"/>
    <cellStyle name="Total 5 3 2 5" xfId="49204" xr:uid="{09875B78-93AD-4469-85A9-DEB0D5EC7500}"/>
    <cellStyle name="Total 5 3 2 5 2" xfId="49205" xr:uid="{1AF96183-9891-4A6B-B7E1-D0B8B92F463C}"/>
    <cellStyle name="Total 5 3 2 5 2 2" xfId="49206" xr:uid="{2E21BF35-E06F-4621-A4BD-7E0033E3E53F}"/>
    <cellStyle name="Total 5 3 2 5 3" xfId="49207" xr:uid="{1D6FB0D5-AF9E-4CFC-9B0E-05117E989ADA}"/>
    <cellStyle name="Total 5 3 2 5 4" xfId="49208" xr:uid="{4ECD1CBC-7B64-4BC7-9D50-574B4AC7C62B}"/>
    <cellStyle name="Total 5 3 2 6" xfId="49209" xr:uid="{A1CFE1F4-EEE9-4861-A090-055A65C2881B}"/>
    <cellStyle name="Total 5 3 2 6 2" xfId="49210" xr:uid="{F4D62536-443D-4E60-BF07-7B5AE65645D9}"/>
    <cellStyle name="Total 5 3 2 6 2 2" xfId="49211" xr:uid="{783F1AD0-5B6F-44AC-8038-307B61065301}"/>
    <cellStyle name="Total 5 3 2 6 3" xfId="49212" xr:uid="{110FE1E6-026D-4CDB-A06F-7542AD16A27B}"/>
    <cellStyle name="Total 5 3 2 7" xfId="49213" xr:uid="{941ED278-A73E-4A91-833A-D4F8B8CC4154}"/>
    <cellStyle name="Total 5 3 2 7 2" xfId="49214" xr:uid="{2ADCE328-5140-44E8-9308-824574BD18A8}"/>
    <cellStyle name="Total 5 3 2 7 2 2" xfId="49215" xr:uid="{2C2A5A2E-439C-4897-BDB2-C907F303B35A}"/>
    <cellStyle name="Total 5 3 2 7 3" xfId="49216" xr:uid="{95AC44D5-3CA1-441D-8954-F32A0A827C9E}"/>
    <cellStyle name="Total 5 3 2 8" xfId="49217" xr:uid="{6F397601-2BE1-4F2F-9E39-2A406691F677}"/>
    <cellStyle name="Total 5 3 2 8 2" xfId="49218" xr:uid="{7C823DC7-4F01-4339-979D-A9704D7E55F4}"/>
    <cellStyle name="Total 5 3 2 8 2 2" xfId="49219" xr:uid="{38AF2E29-A258-4442-A1AB-FB2DE9A386A9}"/>
    <cellStyle name="Total 5 3 2 8 3" xfId="49220" xr:uid="{F11F6260-7179-4D9C-90E8-D13945606ABF}"/>
    <cellStyle name="Total 5 3 2 9" xfId="49221" xr:uid="{C1D4D78E-78A0-4B92-8C48-359AF054F484}"/>
    <cellStyle name="Total 5 3 2 9 2" xfId="49222" xr:uid="{93D23D49-5AB6-4D78-82FF-EE7275D3FEA4}"/>
    <cellStyle name="Total 5 3 2 9 2 2" xfId="49223" xr:uid="{443A8693-24A4-401A-BB4C-432AA5E8B86A}"/>
    <cellStyle name="Total 5 3 2 9 3" xfId="49224" xr:uid="{BD16F4FD-D446-4378-A2D0-A63A45793A91}"/>
    <cellStyle name="Total 5 3 20" xfId="49225" xr:uid="{687ECD89-68CF-48ED-8832-EFD1BBA663F6}"/>
    <cellStyle name="Total 5 3 3" xfId="49226" xr:uid="{F303FE89-8C6F-4191-A5E9-2073EC5FE306}"/>
    <cellStyle name="Total 5 3 3 2" xfId="49227" xr:uid="{1BCC073A-204D-413E-A74C-DEBD6603390A}"/>
    <cellStyle name="Total 5 3 3 2 2" xfId="49228" xr:uid="{4C5161CE-26CC-499D-A8D3-02901A6A414B}"/>
    <cellStyle name="Total 5 3 3 2 2 2" xfId="49229" xr:uid="{D0F2149E-73DD-4BD2-B4A6-F8AE656D70EA}"/>
    <cellStyle name="Total 5 3 3 2 3" xfId="49230" xr:uid="{D9FC1682-55F8-4587-939E-B9F66AFBAE51}"/>
    <cellStyle name="Total 5 3 3 2 4" xfId="49231" xr:uid="{DF14FF9B-EFC8-48BD-8768-35E24F68EB39}"/>
    <cellStyle name="Total 5 3 3 3" xfId="49232" xr:uid="{7CBE302F-A6B5-4F65-860B-5A74A4CEAD0C}"/>
    <cellStyle name="Total 5 3 3 3 2" xfId="49233" xr:uid="{45545CC3-4FB8-48E6-B468-4B87D02A548C}"/>
    <cellStyle name="Total 5 3 3 4" xfId="49234" xr:uid="{B58DAE65-1480-479F-ACD3-13AE1796D3C9}"/>
    <cellStyle name="Total 5 3 3 5" xfId="49235" xr:uid="{2D5343D5-DEE7-4083-B235-5D290EE05498}"/>
    <cellStyle name="Total 5 3 4" xfId="49236" xr:uid="{93158A58-BA56-4511-A891-85317358AA5E}"/>
    <cellStyle name="Total 5 3 4 2" xfId="49237" xr:uid="{79A926F3-6A1A-4358-860E-E468AF638F99}"/>
    <cellStyle name="Total 5 3 4 2 2" xfId="49238" xr:uid="{C32DB316-1324-48A1-89F8-B81C15062EB1}"/>
    <cellStyle name="Total 5 3 4 2 3" xfId="49239" xr:uid="{9E9690D4-0207-4B85-8595-A0D87F979DBB}"/>
    <cellStyle name="Total 5 3 4 3" xfId="49240" xr:uid="{814057F7-AF87-4D4A-B9E5-68DA12A1CACD}"/>
    <cellStyle name="Total 5 3 4 3 2" xfId="49241" xr:uid="{8D45581C-D155-4A1C-8176-EFF010B07CB0}"/>
    <cellStyle name="Total 5 3 4 4" xfId="49242" xr:uid="{4752C946-1E9D-4242-9EFE-0638B20029AA}"/>
    <cellStyle name="Total 5 3 5" xfId="49243" xr:uid="{AFA2F15B-5006-43E7-89FD-22A970B7242D}"/>
    <cellStyle name="Total 5 3 5 2" xfId="49244" xr:uid="{C2BAD6BA-B9F3-455A-A4BA-62A5C5AB9D9D}"/>
    <cellStyle name="Total 5 3 5 2 2" xfId="49245" xr:uid="{B84A7B90-AAD4-4CD0-8B83-2F380E4E2CA4}"/>
    <cellStyle name="Total 5 3 5 2 3" xfId="49246" xr:uid="{46BF25BA-12FD-4727-AEAF-B44BCB0526BA}"/>
    <cellStyle name="Total 5 3 5 3" xfId="49247" xr:uid="{D7A003E9-9AD8-42B5-89F1-4E105BC55B1A}"/>
    <cellStyle name="Total 5 3 5 4" xfId="49248" xr:uid="{D01A62B4-6AD7-4360-B5FD-00AE166168DD}"/>
    <cellStyle name="Total 5 3 6" xfId="49249" xr:uid="{4B675B12-D249-4769-9C71-DA982C125E61}"/>
    <cellStyle name="Total 5 3 6 2" xfId="49250" xr:uid="{B7FB6ECC-A1E5-4520-8AB7-95DA8720A77E}"/>
    <cellStyle name="Total 5 3 6 2 2" xfId="49251" xr:uid="{33707101-CAC4-46BC-8688-1ED8DBC355A3}"/>
    <cellStyle name="Total 5 3 6 3" xfId="49252" xr:uid="{733B90E3-0ACF-43B0-966E-2A722E5A6757}"/>
    <cellStyle name="Total 5 3 6 4" xfId="49253" xr:uid="{D988553D-D6EE-4ED8-B6B3-34DBCF766CD4}"/>
    <cellStyle name="Total 5 3 7" xfId="49254" xr:uid="{0FC9F017-BB32-458A-B01C-6EE76C5EC262}"/>
    <cellStyle name="Total 5 3 7 2" xfId="49255" xr:uid="{B1134820-89B3-4D54-AD2A-F94138642762}"/>
    <cellStyle name="Total 5 3 7 2 2" xfId="49256" xr:uid="{9D12C70B-B22F-417C-8E95-8779D027E15D}"/>
    <cellStyle name="Total 5 3 7 3" xfId="49257" xr:uid="{AF202B20-61CE-4A90-93EB-D6D8C7E578C8}"/>
    <cellStyle name="Total 5 3 8" xfId="49258" xr:uid="{99164BAC-E3EF-411A-9751-C39AB686231C}"/>
    <cellStyle name="Total 5 3 8 2" xfId="49259" xr:uid="{6FA19AEB-DB55-41F0-8A39-0BF5795A0B1A}"/>
    <cellStyle name="Total 5 3 8 2 2" xfId="49260" xr:uid="{28DFDC96-15D2-46C0-BDAC-188CC4E57056}"/>
    <cellStyle name="Total 5 3 8 3" xfId="49261" xr:uid="{F3BD01D9-A85C-41C3-AAEC-DD4214DA585D}"/>
    <cellStyle name="Total 5 3 9" xfId="49262" xr:uid="{1697CA60-6774-4716-92CF-853D72CA0486}"/>
    <cellStyle name="Total 5 3 9 2" xfId="49263" xr:uid="{421F53AE-BFD8-443C-8127-C162D30A1CCA}"/>
    <cellStyle name="Total 5 3 9 2 2" xfId="49264" xr:uid="{4165F484-F5C9-4A2D-B238-FB551DF00B08}"/>
    <cellStyle name="Total 5 3 9 3" xfId="49265" xr:uid="{F0A2E291-3762-4A13-AE38-0D6FB663BE02}"/>
    <cellStyle name="Total 5 4" xfId="49266" xr:uid="{98A94720-C94C-4249-AE38-83D35BB4B308}"/>
    <cellStyle name="Total 5 4 10" xfId="49267" xr:uid="{0CFBF8FC-9D09-4FD8-A878-DBF75B3E4A8D}"/>
    <cellStyle name="Total 5 4 10 2" xfId="49268" xr:uid="{63CC2755-5FDB-4E34-903A-3A23D8AD1C9E}"/>
    <cellStyle name="Total 5 4 10 2 2" xfId="49269" xr:uid="{FBC43840-0A27-4149-9371-0CE95F290E9B}"/>
    <cellStyle name="Total 5 4 10 3" xfId="49270" xr:uid="{B5B56691-A117-46F0-B973-AB83CFEC0C84}"/>
    <cellStyle name="Total 5 4 11" xfId="49271" xr:uid="{E79EE995-9A2E-4D02-A95B-1D880F5EC2C1}"/>
    <cellStyle name="Total 5 4 11 2" xfId="49272" xr:uid="{F2E9B119-467E-40B0-A892-B0E30EC69263}"/>
    <cellStyle name="Total 5 4 11 2 2" xfId="49273" xr:uid="{8C58EEA8-C056-4DCD-AECA-3C823C9B580D}"/>
    <cellStyle name="Total 5 4 11 3" xfId="49274" xr:uid="{8B461E83-A2C8-470B-A81F-6E062A44C420}"/>
    <cellStyle name="Total 5 4 12" xfId="49275" xr:uid="{A2326065-229B-4EC7-A476-467AF6304981}"/>
    <cellStyle name="Total 5 4 12 2" xfId="49276" xr:uid="{FB344DDE-EE83-4762-8D2D-1548671B0030}"/>
    <cellStyle name="Total 5 4 12 2 2" xfId="49277" xr:uid="{E265C315-371E-4EC6-8015-8A7225FCAF47}"/>
    <cellStyle name="Total 5 4 12 3" xfId="49278" xr:uid="{4D0A6F04-CD40-495A-AC6B-EC8A81445CCB}"/>
    <cellStyle name="Total 5 4 13" xfId="49279" xr:uid="{FE2C4AA1-D5D5-4021-AE51-CA9F0686722B}"/>
    <cellStyle name="Total 5 4 13 2" xfId="49280" xr:uid="{9D555EB0-6BE8-4E37-8B3C-6F439B5404DA}"/>
    <cellStyle name="Total 5 4 13 2 2" xfId="49281" xr:uid="{2AF0A676-2577-4BC9-8C4F-91D9A5FCD102}"/>
    <cellStyle name="Total 5 4 13 3" xfId="49282" xr:uid="{41CAC42B-A266-4226-BEDC-3F1E2A32017D}"/>
    <cellStyle name="Total 5 4 14" xfId="49283" xr:uid="{F405E40A-2B67-4B5D-866A-72F4EBA7F832}"/>
    <cellStyle name="Total 5 4 14 2" xfId="49284" xr:uid="{6ECE1597-DEDB-40DE-ABFC-28E5145CB537}"/>
    <cellStyle name="Total 5 4 14 2 2" xfId="49285" xr:uid="{5D36098E-65F8-4A5C-B629-83A6F5F9F18B}"/>
    <cellStyle name="Total 5 4 14 3" xfId="49286" xr:uid="{EFA05EA2-1232-468D-834C-F824ECDB1332}"/>
    <cellStyle name="Total 5 4 15" xfId="49287" xr:uid="{17C01026-2409-4A46-B169-211A999EDD1C}"/>
    <cellStyle name="Total 5 4 15 2" xfId="49288" xr:uid="{D2FC164E-8328-4D0B-94F5-62882A0DF511}"/>
    <cellStyle name="Total 5 4 15 2 2" xfId="49289" xr:uid="{B62E4342-449C-44C6-BA5B-71E4F3D3396D}"/>
    <cellStyle name="Total 5 4 15 3" xfId="49290" xr:uid="{437117E7-D8FF-4516-A29C-F2335F6C7F53}"/>
    <cellStyle name="Total 5 4 16" xfId="49291" xr:uid="{74908787-A411-4297-9CC0-A8C68D5FEC3D}"/>
    <cellStyle name="Total 5 4 16 2" xfId="49292" xr:uid="{B5DA9FA7-AB8A-403C-B0E2-5AD896400837}"/>
    <cellStyle name="Total 5 4 16 2 2" xfId="49293" xr:uid="{B45FE6FC-96E2-482F-B619-FBB2E8AA7DCC}"/>
    <cellStyle name="Total 5 4 16 3" xfId="49294" xr:uid="{29F85BA3-5F9C-4F44-85DC-4E364B7E8BD6}"/>
    <cellStyle name="Total 5 4 17" xfId="49295" xr:uid="{A59D92B4-B15E-4BBE-ADD2-B2AB71F5DC50}"/>
    <cellStyle name="Total 5 4 17 2" xfId="49296" xr:uid="{46AE2A8F-AB96-45D0-BF93-E714F5840F70}"/>
    <cellStyle name="Total 5 4 17 2 2" xfId="49297" xr:uid="{6A16CE2A-0281-44C4-A9C1-BDC113DD6F52}"/>
    <cellStyle name="Total 5 4 17 3" xfId="49298" xr:uid="{6D547F8D-4D6B-4DD2-9DA8-5CFA2AEC1CC8}"/>
    <cellStyle name="Total 5 4 18" xfId="49299" xr:uid="{4520C19E-4D51-467B-8833-12F2B9B94C67}"/>
    <cellStyle name="Total 5 4 18 2" xfId="49300" xr:uid="{D3F62B5D-C2FA-4170-AF81-94B29D3A6439}"/>
    <cellStyle name="Total 5 4 19" xfId="49301" xr:uid="{56DE41CC-959E-46E5-969D-EC07BF8BAFF2}"/>
    <cellStyle name="Total 5 4 2" xfId="49302" xr:uid="{1040BF82-5E76-43A1-9E0C-ED9D720E83D7}"/>
    <cellStyle name="Total 5 4 2 10" xfId="49303" xr:uid="{4693981C-492B-47CD-9CDD-EC21BB0EB0D0}"/>
    <cellStyle name="Total 5 4 2 10 2" xfId="49304" xr:uid="{ADF7BA52-083C-4C44-9BD6-6EB25F1222FD}"/>
    <cellStyle name="Total 5 4 2 10 2 2" xfId="49305" xr:uid="{3DD19A21-6D65-4A5B-A122-9CA0F01D0856}"/>
    <cellStyle name="Total 5 4 2 10 3" xfId="49306" xr:uid="{2DBC23A7-1313-4106-BEED-F1748FCDCF63}"/>
    <cellStyle name="Total 5 4 2 11" xfId="49307" xr:uid="{93311E9C-716E-49BF-B7F0-8EBE3F4EE0A1}"/>
    <cellStyle name="Total 5 4 2 11 2" xfId="49308" xr:uid="{D2AA82AC-128B-49E9-8894-35A29537173A}"/>
    <cellStyle name="Total 5 4 2 11 2 2" xfId="49309" xr:uid="{0FE77BA9-B854-4971-98BF-528410664059}"/>
    <cellStyle name="Total 5 4 2 11 3" xfId="49310" xr:uid="{D0E1E3D1-5DC2-4B36-B072-45A1DA4DF15E}"/>
    <cellStyle name="Total 5 4 2 12" xfId="49311" xr:uid="{C5221F7D-CB4B-46E4-BDBD-886540355079}"/>
    <cellStyle name="Total 5 4 2 12 2" xfId="49312" xr:uid="{A8A0915D-0124-43FC-8C3E-9A7C3C51A8DC}"/>
    <cellStyle name="Total 5 4 2 12 2 2" xfId="49313" xr:uid="{AE850FBC-7B3C-4639-83BE-2E25F6E787C2}"/>
    <cellStyle name="Total 5 4 2 12 3" xfId="49314" xr:uid="{2D643AF4-0DF5-4BFD-9478-BF056D96EA88}"/>
    <cellStyle name="Total 5 4 2 13" xfId="49315" xr:uid="{D134AC90-B791-4712-80B7-5FFF76D5825B}"/>
    <cellStyle name="Total 5 4 2 13 2" xfId="49316" xr:uid="{F51A3E04-2820-4887-B242-9AACAF151D3B}"/>
    <cellStyle name="Total 5 4 2 13 2 2" xfId="49317" xr:uid="{9E0D30E0-9061-4CED-BA54-E2CC9E4B8017}"/>
    <cellStyle name="Total 5 4 2 13 3" xfId="49318" xr:uid="{CEA64873-9B9D-42C1-927A-BA14F80294EC}"/>
    <cellStyle name="Total 5 4 2 14" xfId="49319" xr:uid="{91D78A22-9FD6-4F4B-B585-0288C2F4E98E}"/>
    <cellStyle name="Total 5 4 2 14 2" xfId="49320" xr:uid="{934B74FC-D2E9-43B1-91C4-712CA210D027}"/>
    <cellStyle name="Total 5 4 2 14 2 2" xfId="49321" xr:uid="{EB8FF276-AF47-42EE-8B03-7436418E18C9}"/>
    <cellStyle name="Total 5 4 2 14 3" xfId="49322" xr:uid="{9EF48470-267E-4E91-933C-5DC85EE89AD5}"/>
    <cellStyle name="Total 5 4 2 15" xfId="49323" xr:uid="{875D9B4F-8B45-4B26-ABD9-88035910BD4C}"/>
    <cellStyle name="Total 5 4 2 15 2" xfId="49324" xr:uid="{328B0B27-FD21-4BE3-844D-6668F5297B8E}"/>
    <cellStyle name="Total 5 4 2 15 2 2" xfId="49325" xr:uid="{457BC596-D9F5-42FC-88C6-D6FFC7A84C18}"/>
    <cellStyle name="Total 5 4 2 15 3" xfId="49326" xr:uid="{3659A20B-0994-45C5-98E5-7AC7F33D2A26}"/>
    <cellStyle name="Total 5 4 2 16" xfId="49327" xr:uid="{1C22D5E4-9811-4435-98D0-F60A03D066E5}"/>
    <cellStyle name="Total 5 4 2 16 2" xfId="49328" xr:uid="{EC105E06-C14C-4F27-9729-035D37BE1E12}"/>
    <cellStyle name="Total 5 4 2 16 2 2" xfId="49329" xr:uid="{DBDDCEB4-1F6D-4FA5-B451-20A3B8DE058F}"/>
    <cellStyle name="Total 5 4 2 16 3" xfId="49330" xr:uid="{F6A75814-999B-4921-92FF-4A1A9875E11E}"/>
    <cellStyle name="Total 5 4 2 17" xfId="49331" xr:uid="{1A69D4BD-70C8-42C2-A6E3-1E762D9CF675}"/>
    <cellStyle name="Total 5 4 2 17 2" xfId="49332" xr:uid="{F430C481-0C75-49AB-A004-C102F07E62D8}"/>
    <cellStyle name="Total 5 4 2 17 2 2" xfId="49333" xr:uid="{EEA72862-8467-4D6F-9469-72B4FDA64E90}"/>
    <cellStyle name="Total 5 4 2 17 3" xfId="49334" xr:uid="{11F64114-3D6E-40D4-98CC-B2230CB3B65E}"/>
    <cellStyle name="Total 5 4 2 18" xfId="49335" xr:uid="{930FD3D1-CA66-43A7-AB3D-57B55DB1D140}"/>
    <cellStyle name="Total 5 4 2 18 2" xfId="49336" xr:uid="{0BAFBFF3-202F-45ED-90EA-B8DF2244028B}"/>
    <cellStyle name="Total 5 4 2 18 2 2" xfId="49337" xr:uid="{109EAB0C-BD2B-48FF-B8FB-84A3354BD1DA}"/>
    <cellStyle name="Total 5 4 2 18 3" xfId="49338" xr:uid="{CD6A3C27-45B4-4570-89FA-55691D33319C}"/>
    <cellStyle name="Total 5 4 2 19" xfId="49339" xr:uid="{131730ED-C98E-4FB7-B2F8-0BE473E39789}"/>
    <cellStyle name="Total 5 4 2 19 2" xfId="49340" xr:uid="{6571C431-64DD-4CAA-A61F-2FD5E1A33850}"/>
    <cellStyle name="Total 5 4 2 19 2 2" xfId="49341" xr:uid="{8DA558D8-8CF6-42BF-AA1F-A9FF7656C1F7}"/>
    <cellStyle name="Total 5 4 2 19 3" xfId="49342" xr:uid="{E9065CAE-A441-4CE0-973C-62BB25107751}"/>
    <cellStyle name="Total 5 4 2 2" xfId="49343" xr:uid="{80C862CC-D2C5-4596-B721-3DA12F03168F}"/>
    <cellStyle name="Total 5 4 2 2 2" xfId="49344" xr:uid="{5A947841-F64B-42D0-9E0B-7A05EE26DA83}"/>
    <cellStyle name="Total 5 4 2 2 2 2" xfId="49345" xr:uid="{683A91FD-EB05-400B-B3F3-21C08B24DFE8}"/>
    <cellStyle name="Total 5 4 2 2 2 2 2" xfId="49346" xr:uid="{D1FAB625-C470-4DDF-A41A-1BD05E04B31D}"/>
    <cellStyle name="Total 5 4 2 2 2 3" xfId="49347" xr:uid="{C752DEA1-BE80-46D8-99CF-AA00AA9BD9E1}"/>
    <cellStyle name="Total 5 4 2 2 2 4" xfId="49348" xr:uid="{D98EDAD6-8596-4184-BEC6-C01ABE666B38}"/>
    <cellStyle name="Total 5 4 2 2 3" xfId="49349" xr:uid="{43700F97-A3DC-4A29-B684-0F04B9B1FB78}"/>
    <cellStyle name="Total 5 4 2 2 3 2" xfId="49350" xr:uid="{3D7BC21A-5F49-4FC5-851A-C5D3FBE672DD}"/>
    <cellStyle name="Total 5 4 2 2 4" xfId="49351" xr:uid="{D8A80ABD-D4EB-4E8F-9B2B-877745737F53}"/>
    <cellStyle name="Total 5 4 2 2 5" xfId="49352" xr:uid="{C94CC3C8-ED81-4E3F-8183-FDE087EFEB28}"/>
    <cellStyle name="Total 5 4 2 20" xfId="49353" xr:uid="{A9315A11-8BD5-4A19-B6C5-28D0879770AB}"/>
    <cellStyle name="Total 5 4 2 20 2" xfId="49354" xr:uid="{F8DA1241-E9BD-4867-850E-4392CBF6FECF}"/>
    <cellStyle name="Total 5 4 2 20 2 2" xfId="49355" xr:uid="{740E4991-360E-4E41-8F96-EE22891BCE25}"/>
    <cellStyle name="Total 5 4 2 20 3" xfId="49356" xr:uid="{3EA27C22-23D2-4B59-9AFE-2689E644A75C}"/>
    <cellStyle name="Total 5 4 2 21" xfId="49357" xr:uid="{F5D6294B-A65A-4504-AAD4-FFFF74D84724}"/>
    <cellStyle name="Total 5 4 2 21 2" xfId="49358" xr:uid="{0AE70F04-65E5-43D3-B0E8-FD9E24972E5A}"/>
    <cellStyle name="Total 5 4 2 22" xfId="49359" xr:uid="{A796AC28-D402-4034-B8F7-BA419064023A}"/>
    <cellStyle name="Total 5 4 2 23" xfId="49360" xr:uid="{34985DBA-1591-487A-AE83-CA07D040DD16}"/>
    <cellStyle name="Total 5 4 2 3" xfId="49361" xr:uid="{B1726355-1063-4780-9976-F9326DE82EB7}"/>
    <cellStyle name="Total 5 4 2 3 2" xfId="49362" xr:uid="{01FD57BD-B26A-4CC4-8CBB-54B9C7BEAF3E}"/>
    <cellStyle name="Total 5 4 2 3 2 2" xfId="49363" xr:uid="{B34BB209-9B1C-404E-96B7-F93EB4F33603}"/>
    <cellStyle name="Total 5 4 2 3 2 3" xfId="49364" xr:uid="{2C06EA5C-73C9-4170-BA71-B4D9FA817102}"/>
    <cellStyle name="Total 5 4 2 3 3" xfId="49365" xr:uid="{38894182-729C-45D8-8BE0-E0112B9FAF6C}"/>
    <cellStyle name="Total 5 4 2 3 3 2" xfId="49366" xr:uid="{68E7B8A7-1462-4403-B8E4-ACAE8F56929E}"/>
    <cellStyle name="Total 5 4 2 3 4" xfId="49367" xr:uid="{9D8C4D58-B5F2-4597-AF70-D7676469A8B9}"/>
    <cellStyle name="Total 5 4 2 4" xfId="49368" xr:uid="{797ED71E-20D8-4B2C-974D-F6C58C78F411}"/>
    <cellStyle name="Total 5 4 2 4 2" xfId="49369" xr:uid="{66597E22-F7D1-433C-BA2F-5055F761D59D}"/>
    <cellStyle name="Total 5 4 2 4 2 2" xfId="49370" xr:uid="{9D3E1A13-415D-4956-A4CD-1632C905673A}"/>
    <cellStyle name="Total 5 4 2 4 3" xfId="49371" xr:uid="{2F878593-EF58-4EED-9A9E-7F093B7F4D0B}"/>
    <cellStyle name="Total 5 4 2 4 4" xfId="49372" xr:uid="{282C2B4D-EDCD-47E8-892A-2730B68F3538}"/>
    <cellStyle name="Total 5 4 2 5" xfId="49373" xr:uid="{B63828C3-B4F1-467F-833B-E9B17E6CBFBA}"/>
    <cellStyle name="Total 5 4 2 5 2" xfId="49374" xr:uid="{F483C157-F73F-4A79-8712-5B7B6CDD1129}"/>
    <cellStyle name="Total 5 4 2 5 2 2" xfId="49375" xr:uid="{A48557F7-7F3E-425F-A201-6C4C0BB521CE}"/>
    <cellStyle name="Total 5 4 2 5 3" xfId="49376" xr:uid="{E6671E98-6737-43B8-B1A1-91E5111B51EF}"/>
    <cellStyle name="Total 5 4 2 5 4" xfId="49377" xr:uid="{E2DB5555-F36A-4485-90AE-DF6F314A6377}"/>
    <cellStyle name="Total 5 4 2 6" xfId="49378" xr:uid="{E4F6FB09-6DDA-4049-85C4-7DDCA6372479}"/>
    <cellStyle name="Total 5 4 2 6 2" xfId="49379" xr:uid="{97A80A5C-04B4-40F0-B66E-4649E6FECF0D}"/>
    <cellStyle name="Total 5 4 2 6 2 2" xfId="49380" xr:uid="{629DAE67-8A19-41FD-8331-603BE6711D46}"/>
    <cellStyle name="Total 5 4 2 6 3" xfId="49381" xr:uid="{0ED2A086-60E3-4F1C-89AA-F349EF1C31B6}"/>
    <cellStyle name="Total 5 4 2 7" xfId="49382" xr:uid="{F5B255F3-A943-4468-92E0-288EF6E53D15}"/>
    <cellStyle name="Total 5 4 2 7 2" xfId="49383" xr:uid="{DF60D106-8065-4415-9C96-BF8E2D5AAFCE}"/>
    <cellStyle name="Total 5 4 2 7 2 2" xfId="49384" xr:uid="{9EEE5A5E-8532-4819-A61C-A325AE610FF3}"/>
    <cellStyle name="Total 5 4 2 7 3" xfId="49385" xr:uid="{B792EE1F-3E56-4032-9D86-74E88A0E2994}"/>
    <cellStyle name="Total 5 4 2 8" xfId="49386" xr:uid="{05C83F07-619A-4F94-B23E-1600E08D7460}"/>
    <cellStyle name="Total 5 4 2 8 2" xfId="49387" xr:uid="{A27158C1-4253-4AB2-996B-A78439FA2D24}"/>
    <cellStyle name="Total 5 4 2 8 2 2" xfId="49388" xr:uid="{38759301-5E78-4104-A8EF-D0D0DD609471}"/>
    <cellStyle name="Total 5 4 2 8 3" xfId="49389" xr:uid="{95881287-8D0F-44B0-B096-5D2201E64AF0}"/>
    <cellStyle name="Total 5 4 2 9" xfId="49390" xr:uid="{B7C36A6A-7110-4842-A6CB-357E91285B71}"/>
    <cellStyle name="Total 5 4 2 9 2" xfId="49391" xr:uid="{85200CD0-A56F-4513-AE56-A5B9325C01B2}"/>
    <cellStyle name="Total 5 4 2 9 2 2" xfId="49392" xr:uid="{D44D7224-C885-4557-A9B5-74788FBE7DD5}"/>
    <cellStyle name="Total 5 4 2 9 3" xfId="49393" xr:uid="{F7825039-1A95-48B4-ACD6-CEF0777BE371}"/>
    <cellStyle name="Total 5 4 20" xfId="49394" xr:uid="{9DB1E096-8BCF-4D3B-AC98-F5661501BBFE}"/>
    <cellStyle name="Total 5 4 3" xfId="49395" xr:uid="{E2959D03-655F-4398-91A1-9FFBAB2F478C}"/>
    <cellStyle name="Total 5 4 3 2" xfId="49396" xr:uid="{78A6D3FE-A14D-4A0F-9105-3190B5CF5B73}"/>
    <cellStyle name="Total 5 4 3 2 2" xfId="49397" xr:uid="{72824B0A-0396-429E-A441-3CA9223C9423}"/>
    <cellStyle name="Total 5 4 3 2 2 2" xfId="49398" xr:uid="{B0D481AA-C435-414F-A51D-B8B3A831A3F2}"/>
    <cellStyle name="Total 5 4 3 2 3" xfId="49399" xr:uid="{78F4A372-23C0-4F09-B2A2-8B86065B7847}"/>
    <cellStyle name="Total 5 4 3 2 4" xfId="49400" xr:uid="{839F52A0-8F21-48F4-A824-1BBA6C630590}"/>
    <cellStyle name="Total 5 4 3 3" xfId="49401" xr:uid="{EC0BEB45-0B7D-4C2A-BEDC-4D07FB89254D}"/>
    <cellStyle name="Total 5 4 3 3 2" xfId="49402" xr:uid="{614844FA-486B-40CA-9964-EF300DD4A146}"/>
    <cellStyle name="Total 5 4 3 4" xfId="49403" xr:uid="{651DE3CF-63B5-49C9-BF41-960FC8EE8F3B}"/>
    <cellStyle name="Total 5 4 3 5" xfId="49404" xr:uid="{9192D2ED-31F3-4037-9EBA-0DFCDFC3D9E7}"/>
    <cellStyle name="Total 5 4 4" xfId="49405" xr:uid="{E0B91887-8C0F-4E13-9F8A-37792CF486BE}"/>
    <cellStyle name="Total 5 4 4 2" xfId="49406" xr:uid="{B8B5D876-987E-4D4D-AF6C-ED3764850CD5}"/>
    <cellStyle name="Total 5 4 4 2 2" xfId="49407" xr:uid="{7915B765-681F-4BF8-BE17-697F0BA3BCCE}"/>
    <cellStyle name="Total 5 4 4 2 3" xfId="49408" xr:uid="{27E64242-65C2-4772-9696-E0D586DAF640}"/>
    <cellStyle name="Total 5 4 4 3" xfId="49409" xr:uid="{2285BD88-96A2-4A88-A3D9-892F9D3E51EF}"/>
    <cellStyle name="Total 5 4 4 3 2" xfId="49410" xr:uid="{EB97B796-3094-4AD9-9B62-62CA5602D9B5}"/>
    <cellStyle name="Total 5 4 4 4" xfId="49411" xr:uid="{4646977F-5C81-4763-A227-A5533E10B84C}"/>
    <cellStyle name="Total 5 4 5" xfId="49412" xr:uid="{537801F9-7334-4CD5-9051-CB52DE1ED6F0}"/>
    <cellStyle name="Total 5 4 5 2" xfId="49413" xr:uid="{EFC9FCB9-0E0F-4225-938E-68F24405F4FF}"/>
    <cellStyle name="Total 5 4 5 2 2" xfId="49414" xr:uid="{60F01E06-CB72-4293-B3BF-E4517D23FC1A}"/>
    <cellStyle name="Total 5 4 5 2 3" xfId="49415" xr:uid="{708C690F-B888-48B5-823A-023E5B5F9DBB}"/>
    <cellStyle name="Total 5 4 5 3" xfId="49416" xr:uid="{A4369FF9-B792-435A-945B-60BA0192C004}"/>
    <cellStyle name="Total 5 4 5 4" xfId="49417" xr:uid="{592D5C5B-C2A2-4FE6-8FC3-01AFF6979582}"/>
    <cellStyle name="Total 5 4 6" xfId="49418" xr:uid="{53C1FC12-AAD5-4865-89DB-F38FE4F70D99}"/>
    <cellStyle name="Total 5 4 6 2" xfId="49419" xr:uid="{38AF9508-9860-45D8-8C97-DB93B97A5C6F}"/>
    <cellStyle name="Total 5 4 6 2 2" xfId="49420" xr:uid="{DBEB508B-856E-4549-812D-59956E53E119}"/>
    <cellStyle name="Total 5 4 6 3" xfId="49421" xr:uid="{7B612C48-749C-4594-AD78-C8D3E3BB2AA7}"/>
    <cellStyle name="Total 5 4 6 4" xfId="49422" xr:uid="{62531AE7-60F1-420F-8F97-110DE2C3F3B4}"/>
    <cellStyle name="Total 5 4 7" xfId="49423" xr:uid="{209EB064-0089-4F61-AE65-CB965A5A42FB}"/>
    <cellStyle name="Total 5 4 7 2" xfId="49424" xr:uid="{9F51487C-893C-42AD-B6D7-89CC7F79BE8F}"/>
    <cellStyle name="Total 5 4 7 2 2" xfId="49425" xr:uid="{FFE4229D-36CF-4CBE-88FF-B092020CFD6E}"/>
    <cellStyle name="Total 5 4 7 3" xfId="49426" xr:uid="{8152D696-101C-4F94-9C8E-4BBAC3761771}"/>
    <cellStyle name="Total 5 4 8" xfId="49427" xr:uid="{16EF3686-A29B-48CB-8339-46CA4A383201}"/>
    <cellStyle name="Total 5 4 8 2" xfId="49428" xr:uid="{79FB91A4-D3C6-40AC-95B8-63CB572643B5}"/>
    <cellStyle name="Total 5 4 8 2 2" xfId="49429" xr:uid="{87264A7F-0660-4DD7-836F-266B4875C5C3}"/>
    <cellStyle name="Total 5 4 8 3" xfId="49430" xr:uid="{EE67571A-267D-415F-8349-D453342EAF4B}"/>
    <cellStyle name="Total 5 4 9" xfId="49431" xr:uid="{FC85B6F7-2AC1-4789-83C2-FC501B0F933D}"/>
    <cellStyle name="Total 5 4 9 2" xfId="49432" xr:uid="{7B89E12E-10F9-435E-AC2A-7BA04E2CE6C0}"/>
    <cellStyle name="Total 5 4 9 2 2" xfId="49433" xr:uid="{736CBC73-DB22-40D6-9046-6C4F4D20AA36}"/>
    <cellStyle name="Total 5 4 9 3" xfId="49434" xr:uid="{97DBA650-A4EB-4631-8A91-517D4BD8E623}"/>
    <cellStyle name="Total 5 5" xfId="49435" xr:uid="{E4D896F2-C5F3-49AC-846E-A76C92269E53}"/>
    <cellStyle name="Total 5 5 10" xfId="49436" xr:uid="{819F054A-EEE8-4C77-A389-604906F26C61}"/>
    <cellStyle name="Total 5 5 10 2" xfId="49437" xr:uid="{25BAD710-1D18-4358-AA29-FC3AE1726E6B}"/>
    <cellStyle name="Total 5 5 10 2 2" xfId="49438" xr:uid="{F4ED17A0-C0E0-4188-8D3C-9A61F77D04B7}"/>
    <cellStyle name="Total 5 5 10 3" xfId="49439" xr:uid="{5779D11C-4F12-4F31-8694-B197D2A611DA}"/>
    <cellStyle name="Total 5 5 11" xfId="49440" xr:uid="{2A9DFECB-B648-4D97-9187-01D57022AE45}"/>
    <cellStyle name="Total 5 5 11 2" xfId="49441" xr:uid="{07D0CC31-3934-477C-AB50-9F8FD51DF157}"/>
    <cellStyle name="Total 5 5 11 2 2" xfId="49442" xr:uid="{D83497FF-1E21-408B-8016-7D7DF9AD7538}"/>
    <cellStyle name="Total 5 5 11 3" xfId="49443" xr:uid="{CECD76F9-745C-45A8-94FE-7D408AD3F02C}"/>
    <cellStyle name="Total 5 5 12" xfId="49444" xr:uid="{039C6986-34D6-4C6B-B5A1-ED095C45E0ED}"/>
    <cellStyle name="Total 5 5 12 2" xfId="49445" xr:uid="{7A9E5FB5-3740-4F98-B9D8-2A2A8C2978B9}"/>
    <cellStyle name="Total 5 5 12 2 2" xfId="49446" xr:uid="{ED40624B-2758-4D8F-9207-611151A3CF3F}"/>
    <cellStyle name="Total 5 5 12 3" xfId="49447" xr:uid="{B01A939D-93A4-405D-9316-58F4151B7CFF}"/>
    <cellStyle name="Total 5 5 13" xfId="49448" xr:uid="{28305D19-8717-4F7A-B45F-7688575720FF}"/>
    <cellStyle name="Total 5 5 13 2" xfId="49449" xr:uid="{4F1E2138-8928-4DA8-95DD-7680C9BA0915}"/>
    <cellStyle name="Total 5 5 13 2 2" xfId="49450" xr:uid="{6A2A7205-87DD-4B1C-AF4F-FDC0645C0C7B}"/>
    <cellStyle name="Total 5 5 13 3" xfId="49451" xr:uid="{EC58016D-CD64-4986-84C0-E84DE258FCFD}"/>
    <cellStyle name="Total 5 5 14" xfId="49452" xr:uid="{C82DF0D4-321A-425B-9057-21C5195B6B77}"/>
    <cellStyle name="Total 5 5 14 2" xfId="49453" xr:uid="{DCF0C8E5-AB30-44C7-B8A0-8C2F47E522A5}"/>
    <cellStyle name="Total 5 5 14 2 2" xfId="49454" xr:uid="{6E506CE0-4E25-4614-9D09-01750918BC4F}"/>
    <cellStyle name="Total 5 5 14 3" xfId="49455" xr:uid="{B14EAB6C-9D07-4865-8C96-6AD6ECDEF9D9}"/>
    <cellStyle name="Total 5 5 15" xfId="49456" xr:uid="{9F3A2BFF-E4E7-42F9-91F0-824C26C5AD07}"/>
    <cellStyle name="Total 5 5 15 2" xfId="49457" xr:uid="{9B8C2BD0-B520-4547-9BC1-32A27B250956}"/>
    <cellStyle name="Total 5 5 15 2 2" xfId="49458" xr:uid="{8174D6C6-1C4A-4260-8C53-8621A70451B5}"/>
    <cellStyle name="Total 5 5 15 3" xfId="49459" xr:uid="{5EAA8E08-10E9-4F66-898D-A076AD568F02}"/>
    <cellStyle name="Total 5 5 16" xfId="49460" xr:uid="{29219847-5D8A-4C4E-A68B-2E864FF8664B}"/>
    <cellStyle name="Total 5 5 16 2" xfId="49461" xr:uid="{B8C9A42E-9B51-43BD-A1AA-A4AE92EABE08}"/>
    <cellStyle name="Total 5 5 16 2 2" xfId="49462" xr:uid="{E6BEBAD9-EE59-474E-A184-8988611A9556}"/>
    <cellStyle name="Total 5 5 16 3" xfId="49463" xr:uid="{F04A5581-D921-4CAE-A890-F3758C7807F1}"/>
    <cellStyle name="Total 5 5 17" xfId="49464" xr:uid="{146F05AE-ADAC-4427-B446-E67A0E75BDED}"/>
    <cellStyle name="Total 5 5 17 2" xfId="49465" xr:uid="{A989D4CC-833F-4EFB-8EB7-AA342C46F807}"/>
    <cellStyle name="Total 5 5 17 2 2" xfId="49466" xr:uid="{0B59A238-4893-4F2E-9D04-EDB90E65A978}"/>
    <cellStyle name="Total 5 5 17 3" xfId="49467" xr:uid="{EC0F7F72-E4D8-42DB-A09A-1479C6F18B07}"/>
    <cellStyle name="Total 5 5 18" xfId="49468" xr:uid="{FA6878B3-FE9F-4908-8FA7-BA0316251AC1}"/>
    <cellStyle name="Total 5 5 18 2" xfId="49469" xr:uid="{2DF86071-C146-4777-8D5E-E00A60035754}"/>
    <cellStyle name="Total 5 5 18 2 2" xfId="49470" xr:uid="{1EDB08D1-1321-41E9-AE0D-6E0837F3AA06}"/>
    <cellStyle name="Total 5 5 18 3" xfId="49471" xr:uid="{3BFB3965-67D3-4461-BC20-6DFF18A73592}"/>
    <cellStyle name="Total 5 5 19" xfId="49472" xr:uid="{684CB218-0B9C-43AF-8A54-852737130CF1}"/>
    <cellStyle name="Total 5 5 19 2" xfId="49473" xr:uid="{27AEF3EA-C089-41E8-822C-5BEFE5BE457B}"/>
    <cellStyle name="Total 5 5 19 2 2" xfId="49474" xr:uid="{A5D03369-3296-4B8D-9E7B-11E81B31C8D5}"/>
    <cellStyle name="Total 5 5 19 3" xfId="49475" xr:uid="{223B46B3-3591-481B-86E6-E9E1BB20FBB1}"/>
    <cellStyle name="Total 5 5 2" xfId="49476" xr:uid="{F4883BE5-608B-4AEE-91E6-6703794D2B9E}"/>
    <cellStyle name="Total 5 5 2 10" xfId="49477" xr:uid="{19106492-2224-4195-B59E-4B7198772517}"/>
    <cellStyle name="Total 5 5 2 10 2" xfId="49478" xr:uid="{E7C515F6-A592-4608-BDB0-9A6A70C5F4C3}"/>
    <cellStyle name="Total 5 5 2 10 2 2" xfId="49479" xr:uid="{718BCFDF-A8E8-423B-B1D4-F9D96691F1E4}"/>
    <cellStyle name="Total 5 5 2 10 3" xfId="49480" xr:uid="{A195C499-FDA6-49DE-BCC4-A35D28FCC6AF}"/>
    <cellStyle name="Total 5 5 2 11" xfId="49481" xr:uid="{11FCF01E-F940-4553-BFAF-966B0249D592}"/>
    <cellStyle name="Total 5 5 2 11 2" xfId="49482" xr:uid="{6142749A-C979-4B71-A780-6E430395C8D7}"/>
    <cellStyle name="Total 5 5 2 11 2 2" xfId="49483" xr:uid="{799A9789-CA36-41B0-8F04-664479087C20}"/>
    <cellStyle name="Total 5 5 2 11 3" xfId="49484" xr:uid="{61229EC2-D867-4FED-BA8A-5B5D9C46614C}"/>
    <cellStyle name="Total 5 5 2 12" xfId="49485" xr:uid="{329630DB-F53F-41BB-A65B-993B868DC609}"/>
    <cellStyle name="Total 5 5 2 12 2" xfId="49486" xr:uid="{41FFB439-B29C-41A3-9FDF-A41C6FC6EA45}"/>
    <cellStyle name="Total 5 5 2 12 2 2" xfId="49487" xr:uid="{6C81BD1F-241A-4309-96A9-B4FE16480EFD}"/>
    <cellStyle name="Total 5 5 2 12 3" xfId="49488" xr:uid="{9CF2EE6F-74D4-4627-9E2D-84493B0C2E9A}"/>
    <cellStyle name="Total 5 5 2 13" xfId="49489" xr:uid="{ED665445-E28D-47D4-907D-267CB89A9134}"/>
    <cellStyle name="Total 5 5 2 13 2" xfId="49490" xr:uid="{6033DCC1-FE3C-4BD9-A645-C3DADD202C12}"/>
    <cellStyle name="Total 5 5 2 13 2 2" xfId="49491" xr:uid="{8E9CF2AB-8A72-4C86-B8E1-B7868417104E}"/>
    <cellStyle name="Total 5 5 2 13 3" xfId="49492" xr:uid="{808BAEAC-B1A0-4F3A-BEF8-E6670AE21C3E}"/>
    <cellStyle name="Total 5 5 2 14" xfId="49493" xr:uid="{17262498-0A5C-4E88-9ACD-08E0C2078470}"/>
    <cellStyle name="Total 5 5 2 14 2" xfId="49494" xr:uid="{16021DC2-4B39-4365-9CF0-5A0AACD7511B}"/>
    <cellStyle name="Total 5 5 2 14 2 2" xfId="49495" xr:uid="{454B657B-7EA0-4727-8189-3E17387912B0}"/>
    <cellStyle name="Total 5 5 2 14 3" xfId="49496" xr:uid="{4DBD9E75-2837-423A-9B73-2C3FD36A36A0}"/>
    <cellStyle name="Total 5 5 2 15" xfId="49497" xr:uid="{B57F6EE1-5420-4D87-9502-57215776F89D}"/>
    <cellStyle name="Total 5 5 2 15 2" xfId="49498" xr:uid="{59791AF2-62B8-445D-9F54-54E9E1140205}"/>
    <cellStyle name="Total 5 5 2 15 2 2" xfId="49499" xr:uid="{56706444-D864-4D29-BC4A-9B26DBFD362F}"/>
    <cellStyle name="Total 5 5 2 15 3" xfId="49500" xr:uid="{06DCAEC0-C366-4835-85FF-FEA6666C4AF1}"/>
    <cellStyle name="Total 5 5 2 16" xfId="49501" xr:uid="{11302AAD-1DC7-49AE-AD18-793718136A66}"/>
    <cellStyle name="Total 5 5 2 16 2" xfId="49502" xr:uid="{503786F4-0DE6-46B4-A4A3-A967EBF53924}"/>
    <cellStyle name="Total 5 5 2 16 2 2" xfId="49503" xr:uid="{F71A1C7F-155C-4214-AC02-A979A64704AD}"/>
    <cellStyle name="Total 5 5 2 16 3" xfId="49504" xr:uid="{BD7FA600-40A7-4F15-9343-6754BCC03AE3}"/>
    <cellStyle name="Total 5 5 2 17" xfId="49505" xr:uid="{532E02ED-7EF2-4FCD-9F6D-C602206B50F0}"/>
    <cellStyle name="Total 5 5 2 17 2" xfId="49506" xr:uid="{9EE0FF7F-75B7-4DC8-A416-F32F9A174A51}"/>
    <cellStyle name="Total 5 5 2 17 2 2" xfId="49507" xr:uid="{0E74C268-FE27-4D9E-80AA-9566B6254944}"/>
    <cellStyle name="Total 5 5 2 17 3" xfId="49508" xr:uid="{199CF8D8-8959-45BD-85C0-3B1560B8016E}"/>
    <cellStyle name="Total 5 5 2 18" xfId="49509" xr:uid="{D06A76D3-2770-4211-97F9-C85478646348}"/>
    <cellStyle name="Total 5 5 2 18 2" xfId="49510" xr:uid="{6B8235F5-DE3C-4B9F-9350-6C8E7B5346A2}"/>
    <cellStyle name="Total 5 5 2 18 2 2" xfId="49511" xr:uid="{504C3210-AFF1-42A7-B693-B92309ABEBF0}"/>
    <cellStyle name="Total 5 5 2 18 3" xfId="49512" xr:uid="{73149AC9-EEA4-42CA-874A-77BF9DB738D2}"/>
    <cellStyle name="Total 5 5 2 19" xfId="49513" xr:uid="{05FFC78C-D751-4142-8AB3-4B22E2D5B9EF}"/>
    <cellStyle name="Total 5 5 2 19 2" xfId="49514" xr:uid="{55EEB2D1-2069-4CB2-82C9-5716152B1770}"/>
    <cellStyle name="Total 5 5 2 19 2 2" xfId="49515" xr:uid="{EE1D5ED6-A8A1-4F79-A2A1-6AD0AC6B9811}"/>
    <cellStyle name="Total 5 5 2 19 3" xfId="49516" xr:uid="{9FE80965-C92F-4850-A166-ECE15295459C}"/>
    <cellStyle name="Total 5 5 2 2" xfId="49517" xr:uid="{9A735846-1F06-4E8F-9641-1F80613B9B81}"/>
    <cellStyle name="Total 5 5 2 2 2" xfId="49518" xr:uid="{3610764D-08FD-49DD-BC72-DA54476248A2}"/>
    <cellStyle name="Total 5 5 2 2 2 2" xfId="49519" xr:uid="{52854813-3A16-4B71-BA87-E21DAB21F399}"/>
    <cellStyle name="Total 5 5 2 2 2 3" xfId="49520" xr:uid="{957B14E3-0359-40FC-9929-6B788C2A9566}"/>
    <cellStyle name="Total 5 5 2 2 3" xfId="49521" xr:uid="{4CF6516D-73AC-4B58-8E0C-193B19E3CD8A}"/>
    <cellStyle name="Total 5 5 2 2 3 2" xfId="49522" xr:uid="{EB277373-D1A4-4339-A3D7-F51E64E516B1}"/>
    <cellStyle name="Total 5 5 2 2 4" xfId="49523" xr:uid="{C2B4786C-BEDC-44E4-BD1F-26663D06F6C8}"/>
    <cellStyle name="Total 5 5 2 20" xfId="49524" xr:uid="{35078418-E138-418B-8DA6-8539BE148BD1}"/>
    <cellStyle name="Total 5 5 2 20 2" xfId="49525" xr:uid="{80EB0132-878B-4469-AE74-8938E23B4510}"/>
    <cellStyle name="Total 5 5 2 20 2 2" xfId="49526" xr:uid="{2AD73999-5757-45D3-B6DE-1C429185E13F}"/>
    <cellStyle name="Total 5 5 2 20 3" xfId="49527" xr:uid="{34EDADAD-EBDA-4146-BD10-7E2DC69F5A63}"/>
    <cellStyle name="Total 5 5 2 21" xfId="49528" xr:uid="{F0ECD099-BC46-4447-A600-E911376F5DAC}"/>
    <cellStyle name="Total 5 5 2 21 2" xfId="49529" xr:uid="{66D0B4C4-E9DD-4929-A820-155C0D8E5532}"/>
    <cellStyle name="Total 5 5 2 22" xfId="49530" xr:uid="{8190DDFA-5CB8-49CC-89BD-D71F05D38DB9}"/>
    <cellStyle name="Total 5 5 2 23" xfId="49531" xr:uid="{03E22BE3-D47D-4D7C-8799-CD1E4F4FD769}"/>
    <cellStyle name="Total 5 5 2 3" xfId="49532" xr:uid="{A7BFB631-7697-4541-A5EB-8D48D5A38505}"/>
    <cellStyle name="Total 5 5 2 3 2" xfId="49533" xr:uid="{497B4094-0FCA-462E-A252-343DB7F1E0F8}"/>
    <cellStyle name="Total 5 5 2 3 2 2" xfId="49534" xr:uid="{39DAAA0E-BC7D-4F02-A4D4-31C72BC24205}"/>
    <cellStyle name="Total 5 5 2 3 3" xfId="49535" xr:uid="{46CA47C0-A343-44F4-9D74-78FF19A64F52}"/>
    <cellStyle name="Total 5 5 2 3 4" xfId="49536" xr:uid="{88AD6861-7551-41B0-8EF4-1C0812656FE1}"/>
    <cellStyle name="Total 5 5 2 4" xfId="49537" xr:uid="{F01EFDFA-BBCB-491D-9397-54E03F41FB8D}"/>
    <cellStyle name="Total 5 5 2 4 2" xfId="49538" xr:uid="{3D541BC3-F981-4DC0-B8CB-97D4DCCC4E36}"/>
    <cellStyle name="Total 5 5 2 4 2 2" xfId="49539" xr:uid="{ED70A848-84F8-4380-9E4E-386198F4BEB0}"/>
    <cellStyle name="Total 5 5 2 4 3" xfId="49540" xr:uid="{344CB2CD-E3B6-48C7-A2ED-DF3E1FC30283}"/>
    <cellStyle name="Total 5 5 2 4 4" xfId="49541" xr:uid="{B0AD0EB2-BB2D-49FF-9004-AA80BCDC38FD}"/>
    <cellStyle name="Total 5 5 2 5" xfId="49542" xr:uid="{63E045E5-3EA3-4ACD-BC9C-F99099B353CF}"/>
    <cellStyle name="Total 5 5 2 5 2" xfId="49543" xr:uid="{6CBCDBFF-2413-4F8E-9962-639258A7FCEF}"/>
    <cellStyle name="Total 5 5 2 5 2 2" xfId="49544" xr:uid="{7A42B22F-12BB-4979-A930-CC19DAC9D151}"/>
    <cellStyle name="Total 5 5 2 5 3" xfId="49545" xr:uid="{D0555754-C193-4CDF-A7E2-B3C49C597A36}"/>
    <cellStyle name="Total 5 5 2 6" xfId="49546" xr:uid="{8B01F589-2FD8-4E13-BF65-C5548446355B}"/>
    <cellStyle name="Total 5 5 2 6 2" xfId="49547" xr:uid="{13A5A829-5C7E-4FDA-9561-C157492A1290}"/>
    <cellStyle name="Total 5 5 2 6 2 2" xfId="49548" xr:uid="{CDF238A6-3A59-4E3F-AF0E-07A4AD5D6642}"/>
    <cellStyle name="Total 5 5 2 6 3" xfId="49549" xr:uid="{EF2D2232-CFFB-476D-BA57-68176DD3ACAD}"/>
    <cellStyle name="Total 5 5 2 7" xfId="49550" xr:uid="{3C5D3FBA-A599-4DA2-8135-89C146110D3D}"/>
    <cellStyle name="Total 5 5 2 7 2" xfId="49551" xr:uid="{9C397A24-A383-4A59-AA8A-7E2B6CD61AAB}"/>
    <cellStyle name="Total 5 5 2 7 2 2" xfId="49552" xr:uid="{67A5ACC6-8CFA-4B95-B03B-FF9344F2E8E9}"/>
    <cellStyle name="Total 5 5 2 7 3" xfId="49553" xr:uid="{A265C617-56A0-45FE-BB89-475B7A3CD061}"/>
    <cellStyle name="Total 5 5 2 8" xfId="49554" xr:uid="{2321105F-58B7-4B04-8B00-6E2585C972B9}"/>
    <cellStyle name="Total 5 5 2 8 2" xfId="49555" xr:uid="{A2D90D73-176B-4945-B047-597E595D1E16}"/>
    <cellStyle name="Total 5 5 2 8 2 2" xfId="49556" xr:uid="{D586E29C-C78C-4CA8-AAA1-92767264EB7D}"/>
    <cellStyle name="Total 5 5 2 8 3" xfId="49557" xr:uid="{45F8E31E-0262-4393-B101-98EC1B32968C}"/>
    <cellStyle name="Total 5 5 2 9" xfId="49558" xr:uid="{94E328EE-0099-419D-A4DE-317E65B26E76}"/>
    <cellStyle name="Total 5 5 2 9 2" xfId="49559" xr:uid="{6D1B2EBB-2B26-4D79-8316-825A307287A4}"/>
    <cellStyle name="Total 5 5 2 9 2 2" xfId="49560" xr:uid="{A920B62E-BAC4-4D7C-AF5F-42436FC7EA4B}"/>
    <cellStyle name="Total 5 5 2 9 3" xfId="49561" xr:uid="{7813EBC2-B5B1-40E9-91D9-70A9028D6736}"/>
    <cellStyle name="Total 5 5 20" xfId="49562" xr:uid="{01F26A2E-F0CE-4391-8EFD-E192CF026DB6}"/>
    <cellStyle name="Total 5 5 20 2" xfId="49563" xr:uid="{D526A986-92A0-4B7A-8B3F-DBB9E6A1E71A}"/>
    <cellStyle name="Total 5 5 20 2 2" xfId="49564" xr:uid="{5FA34785-F167-454F-933B-7F2BB17C1405}"/>
    <cellStyle name="Total 5 5 20 3" xfId="49565" xr:uid="{EB7A4C65-5599-4C32-90F0-6355738B4493}"/>
    <cellStyle name="Total 5 5 21" xfId="49566" xr:uid="{9606CEDC-7829-40B2-8F21-58775EC5F2EF}"/>
    <cellStyle name="Total 5 5 21 2" xfId="49567" xr:uid="{3CFFECC6-9E6A-4111-A3AC-B6CC75D415DF}"/>
    <cellStyle name="Total 5 5 21 2 2" xfId="49568" xr:uid="{9723FDBF-82A5-418F-8882-4927D964A48E}"/>
    <cellStyle name="Total 5 5 21 3" xfId="49569" xr:uid="{AA700627-03FE-4C7D-8AB2-62FF5988BE54}"/>
    <cellStyle name="Total 5 5 22" xfId="49570" xr:uid="{71186FB1-6A18-4DA5-B46C-0E0EBC21A73B}"/>
    <cellStyle name="Total 5 5 22 2" xfId="49571" xr:uid="{6A756997-A924-460B-8EAD-FF86465E9116}"/>
    <cellStyle name="Total 5 5 23" xfId="49572" xr:uid="{0A51BC8F-9976-43F3-B34B-B09ACC392420}"/>
    <cellStyle name="Total 5 5 24" xfId="49573" xr:uid="{222F1D1E-2A04-49A2-A1C4-34EF2DB595F3}"/>
    <cellStyle name="Total 5 5 3" xfId="49574" xr:uid="{96658A88-DF49-43F3-8E4D-7ADAB0DAE515}"/>
    <cellStyle name="Total 5 5 3 2" xfId="49575" xr:uid="{202804D9-F1B1-40F5-81D2-F6BD58C4567A}"/>
    <cellStyle name="Total 5 5 3 2 2" xfId="49576" xr:uid="{4A6285A5-AA00-40E9-989E-35A6216A5990}"/>
    <cellStyle name="Total 5 5 3 2 3" xfId="49577" xr:uid="{2249F655-2A62-4BC9-B1AE-761262C1BFD2}"/>
    <cellStyle name="Total 5 5 3 3" xfId="49578" xr:uid="{4D1AFA55-57CA-4AB7-B2AF-50B57A346444}"/>
    <cellStyle name="Total 5 5 3 3 2" xfId="49579" xr:uid="{09719E8C-1472-4B2A-827D-1C78654BBB43}"/>
    <cellStyle name="Total 5 5 3 4" xfId="49580" xr:uid="{87E13505-6FAD-496A-9325-91F2567925A2}"/>
    <cellStyle name="Total 5 5 4" xfId="49581" xr:uid="{9ACF56AC-1571-4B72-B738-4A09A8773EFA}"/>
    <cellStyle name="Total 5 5 4 2" xfId="49582" xr:uid="{45A16958-60B3-4345-A028-97D4ABA8F4A5}"/>
    <cellStyle name="Total 5 5 4 2 2" xfId="49583" xr:uid="{16ADD1F6-53DB-4216-90E0-45EA3A89F858}"/>
    <cellStyle name="Total 5 5 4 3" xfId="49584" xr:uid="{32835CDC-42EE-499F-A169-A9CA9579FAE3}"/>
    <cellStyle name="Total 5 5 4 4" xfId="49585" xr:uid="{0214D38F-FC60-4DEE-BEEB-FBEE0D93CE0E}"/>
    <cellStyle name="Total 5 5 5" xfId="49586" xr:uid="{18268408-58D3-4BB5-8BA9-C68BFDBFCB9A}"/>
    <cellStyle name="Total 5 5 5 2" xfId="49587" xr:uid="{F4F864CD-6E89-42EC-8722-BAAC11A8C70F}"/>
    <cellStyle name="Total 5 5 5 2 2" xfId="49588" xr:uid="{3FE5EF45-6081-4DDC-9A69-C29BE6E1A4A5}"/>
    <cellStyle name="Total 5 5 5 3" xfId="49589" xr:uid="{67AFDB2B-F627-4D81-B427-7272F021C712}"/>
    <cellStyle name="Total 5 5 5 4" xfId="49590" xr:uid="{9B81AD9F-4D81-416F-9500-462A238F178A}"/>
    <cellStyle name="Total 5 5 6" xfId="49591" xr:uid="{AC860552-374C-4728-8942-8661211FA761}"/>
    <cellStyle name="Total 5 5 6 2" xfId="49592" xr:uid="{26227BB4-A8CA-4CAE-B44E-FA7954E95A32}"/>
    <cellStyle name="Total 5 5 6 2 2" xfId="49593" xr:uid="{4F75A0A2-673B-4025-AC93-9EBF0C5385FC}"/>
    <cellStyle name="Total 5 5 6 3" xfId="49594" xr:uid="{BD2BFB81-BBD5-458E-98DF-02ACD2D4F27A}"/>
    <cellStyle name="Total 5 5 7" xfId="49595" xr:uid="{B17AB752-8A99-4BC7-A8BB-C5CEEE6900D0}"/>
    <cellStyle name="Total 5 5 7 2" xfId="49596" xr:uid="{6E07E12A-DC8A-441E-8222-BF877E57B981}"/>
    <cellStyle name="Total 5 5 7 2 2" xfId="49597" xr:uid="{CD853ECA-C8FB-4347-AA47-8E3B9C5F2C3A}"/>
    <cellStyle name="Total 5 5 7 3" xfId="49598" xr:uid="{7E19BF1C-7A1F-41A7-96E2-C2AEF44EADC4}"/>
    <cellStyle name="Total 5 5 8" xfId="49599" xr:uid="{2BB471BB-9C84-417F-BC68-BCF2106AEFA7}"/>
    <cellStyle name="Total 5 5 8 2" xfId="49600" xr:uid="{4EBC2CAC-F67F-4A9E-A0AF-51D06CBD5CB8}"/>
    <cellStyle name="Total 5 5 8 2 2" xfId="49601" xr:uid="{C73D1D40-26E0-423F-908C-158FA5F3F17C}"/>
    <cellStyle name="Total 5 5 8 3" xfId="49602" xr:uid="{89E7BF09-DD7B-41AB-B85F-C9A39ED07322}"/>
    <cellStyle name="Total 5 5 9" xfId="49603" xr:uid="{56DCCB4A-9E76-4E4A-A842-5E0888F4AE6E}"/>
    <cellStyle name="Total 5 5 9 2" xfId="49604" xr:uid="{077853BD-BC0B-40D0-908B-BFC4CB0F56AF}"/>
    <cellStyle name="Total 5 5 9 2 2" xfId="49605" xr:uid="{B4A509BE-AC97-4838-8C02-CF1AD539A9B8}"/>
    <cellStyle name="Total 5 5 9 3" xfId="49606" xr:uid="{27EBB06B-2342-49B6-B350-EF5B32A02903}"/>
    <cellStyle name="Total 5 6" xfId="49607" xr:uid="{13E6E95C-BC82-48DB-8827-A5E9B237A4D7}"/>
    <cellStyle name="Total 5 6 10" xfId="49608" xr:uid="{FED8B40A-2580-45C4-940E-FC457233A4C6}"/>
    <cellStyle name="Total 5 6 10 2" xfId="49609" xr:uid="{C8D84EA1-0F4E-4FAF-8640-2E9F0DFB12A3}"/>
    <cellStyle name="Total 5 6 10 2 2" xfId="49610" xr:uid="{B4FACA20-8719-4AB4-B876-1DF779AE392E}"/>
    <cellStyle name="Total 5 6 10 3" xfId="49611" xr:uid="{962CB311-5C54-4606-8524-5E3A2F55D7F4}"/>
    <cellStyle name="Total 5 6 11" xfId="49612" xr:uid="{B037AF3F-E8F9-465F-94B4-8C08FFD556A5}"/>
    <cellStyle name="Total 5 6 11 2" xfId="49613" xr:uid="{11E3FADF-8761-4CF0-BCE0-D827A3417889}"/>
    <cellStyle name="Total 5 6 11 2 2" xfId="49614" xr:uid="{00440B9C-E816-4216-A6C4-F068C4ACF210}"/>
    <cellStyle name="Total 5 6 11 3" xfId="49615" xr:uid="{2940B394-8655-4B1E-BE8E-8B47FFF11A17}"/>
    <cellStyle name="Total 5 6 12" xfId="49616" xr:uid="{197E259D-647A-4C5C-93CF-1DB170A7B414}"/>
    <cellStyle name="Total 5 6 12 2" xfId="49617" xr:uid="{173E8FC1-AB63-4AEE-92AA-9B864D33F922}"/>
    <cellStyle name="Total 5 6 12 2 2" xfId="49618" xr:uid="{BFC594E9-BB7F-4955-910E-ACE9729F9938}"/>
    <cellStyle name="Total 5 6 12 3" xfId="49619" xr:uid="{BAECE549-AD54-473F-94AE-18AE001D8551}"/>
    <cellStyle name="Total 5 6 13" xfId="49620" xr:uid="{52FE10E6-7FD9-44A1-AC69-7AFF69F789D1}"/>
    <cellStyle name="Total 5 6 13 2" xfId="49621" xr:uid="{D9233662-4ACE-4816-9BA4-5E82B2501EDC}"/>
    <cellStyle name="Total 5 6 13 2 2" xfId="49622" xr:uid="{7BB191D9-E727-4427-BA78-98F3C3C111EA}"/>
    <cellStyle name="Total 5 6 13 3" xfId="49623" xr:uid="{BDB41FA7-EFCA-4D78-91EC-B8791C73B751}"/>
    <cellStyle name="Total 5 6 14" xfId="49624" xr:uid="{A11CCE5C-F0A4-4433-90CB-12CB618DB6B8}"/>
    <cellStyle name="Total 5 6 14 2" xfId="49625" xr:uid="{7BA025A2-F4CB-4B8D-B780-FC54BD6A5C03}"/>
    <cellStyle name="Total 5 6 14 2 2" xfId="49626" xr:uid="{1B7B0FA5-8648-470C-BA65-01BE7EE9C88B}"/>
    <cellStyle name="Total 5 6 14 3" xfId="49627" xr:uid="{F259F021-3228-4218-BCD4-BF5FCEDB489A}"/>
    <cellStyle name="Total 5 6 15" xfId="49628" xr:uid="{D0DEED6C-4458-4A58-9CE7-DC25BA575024}"/>
    <cellStyle name="Total 5 6 15 2" xfId="49629" xr:uid="{C1481862-84B9-4ABB-8295-89F0EBFFACF5}"/>
    <cellStyle name="Total 5 6 15 2 2" xfId="49630" xr:uid="{0878841F-C425-4718-A23E-10C3E3D121BD}"/>
    <cellStyle name="Total 5 6 15 3" xfId="49631" xr:uid="{ECC8C2C0-B7BC-411C-A269-EE11963CFEB1}"/>
    <cellStyle name="Total 5 6 16" xfId="49632" xr:uid="{9C822762-BF13-42A7-8853-6D6A6D97E0C7}"/>
    <cellStyle name="Total 5 6 16 2" xfId="49633" xr:uid="{6795F522-A419-427D-8F50-1655EE115CFC}"/>
    <cellStyle name="Total 5 6 16 2 2" xfId="49634" xr:uid="{2C7BD473-1700-4BBC-AAA9-77F4CF9634CE}"/>
    <cellStyle name="Total 5 6 16 3" xfId="49635" xr:uid="{63218016-4866-48DF-9408-9C70F179567B}"/>
    <cellStyle name="Total 5 6 17" xfId="49636" xr:uid="{89EB76CC-CC7A-4AD2-A11E-911EAD8C9B53}"/>
    <cellStyle name="Total 5 6 17 2" xfId="49637" xr:uid="{EBA29B0B-8C63-40D2-BC4B-4A7C02DB47F2}"/>
    <cellStyle name="Total 5 6 17 2 2" xfId="49638" xr:uid="{5CC99A2A-2F49-4B97-A20A-BFA5862A80E5}"/>
    <cellStyle name="Total 5 6 17 3" xfId="49639" xr:uid="{0C465242-84A9-4389-BF09-637D61292DC6}"/>
    <cellStyle name="Total 5 6 18" xfId="49640" xr:uid="{1BD86E5B-03F7-4425-AB54-534AA84D45A3}"/>
    <cellStyle name="Total 5 6 18 2" xfId="49641" xr:uid="{9CCF7841-473A-4D98-956A-FAFF9136993C}"/>
    <cellStyle name="Total 5 6 18 2 2" xfId="49642" xr:uid="{47FED4EB-7B20-4A2F-AFF9-81883D5D734E}"/>
    <cellStyle name="Total 5 6 18 3" xfId="49643" xr:uid="{3B9BD561-B6A4-4638-A32F-C149D9291ACF}"/>
    <cellStyle name="Total 5 6 19" xfId="49644" xr:uid="{B1863797-6ABB-42C5-8CAC-ABEBB3FE2674}"/>
    <cellStyle name="Total 5 6 19 2" xfId="49645" xr:uid="{C914C70D-96ED-410C-9473-2CAAE2599F17}"/>
    <cellStyle name="Total 5 6 19 2 2" xfId="49646" xr:uid="{0EA3A23B-56F5-4BC1-95AC-A14A49106FD0}"/>
    <cellStyle name="Total 5 6 19 3" xfId="49647" xr:uid="{4E49FABB-B565-4CF0-84D1-3C4EA5172428}"/>
    <cellStyle name="Total 5 6 2" xfId="49648" xr:uid="{36B4CC7A-50EE-4124-8BCA-DBAF38F3E4C9}"/>
    <cellStyle name="Total 5 6 2 2" xfId="49649" xr:uid="{F4783A9F-106B-441F-90D1-09DD20EDDBFD}"/>
    <cellStyle name="Total 5 6 2 2 2" xfId="49650" xr:uid="{336CE83C-2D89-40E4-B101-4777A085E7DB}"/>
    <cellStyle name="Total 5 6 2 2 3" xfId="49651" xr:uid="{7EFCAEEB-C196-46E0-A37D-49AAB686C595}"/>
    <cellStyle name="Total 5 6 2 3" xfId="49652" xr:uid="{E87A7EA8-64C7-4385-9764-83E841658232}"/>
    <cellStyle name="Total 5 6 2 3 2" xfId="49653" xr:uid="{25E0E4FE-D992-4B65-9AE5-C18EABA094E1}"/>
    <cellStyle name="Total 5 6 2 4" xfId="49654" xr:uid="{5713796A-63FA-4C52-BE71-1DDAB02CC8FE}"/>
    <cellStyle name="Total 5 6 20" xfId="49655" xr:uid="{3BF7A124-79ED-434D-9B58-3F5EC10DD53E}"/>
    <cellStyle name="Total 5 6 20 2" xfId="49656" xr:uid="{B47F9757-CABE-4CC5-86AB-18A1109390D7}"/>
    <cellStyle name="Total 5 6 20 2 2" xfId="49657" xr:uid="{87FDBEB1-56D1-45FF-890F-79EF93702FBE}"/>
    <cellStyle name="Total 5 6 20 3" xfId="49658" xr:uid="{BCAA14A7-03D2-4F7D-8607-3D243E2F1BEF}"/>
    <cellStyle name="Total 5 6 21" xfId="49659" xr:uid="{4040760E-3DFF-4560-9964-3588A96CFFB1}"/>
    <cellStyle name="Total 5 6 21 2" xfId="49660" xr:uid="{6817C15A-B60D-4CAA-A53A-1B6D7F770E3C}"/>
    <cellStyle name="Total 5 6 22" xfId="49661" xr:uid="{66845090-767F-4D03-8449-2DB613A4E20B}"/>
    <cellStyle name="Total 5 6 23" xfId="49662" xr:uid="{D0943F71-E72C-43E4-BCCB-1B3E7D064CA3}"/>
    <cellStyle name="Total 5 6 3" xfId="49663" xr:uid="{3DCA7C17-0362-4C2F-B451-4F699E91431F}"/>
    <cellStyle name="Total 5 6 3 2" xfId="49664" xr:uid="{8B53E3B7-6CB2-461E-96FE-770D47466471}"/>
    <cellStyle name="Total 5 6 3 2 2" xfId="49665" xr:uid="{C9A292A1-A9A7-4D80-AC11-14947F1DCE9E}"/>
    <cellStyle name="Total 5 6 3 3" xfId="49666" xr:uid="{D8B22A39-7287-49A2-BC01-5C2CF254F43F}"/>
    <cellStyle name="Total 5 6 3 4" xfId="49667" xr:uid="{C9AA05FB-AB4A-4504-82AB-B102892466BA}"/>
    <cellStyle name="Total 5 6 4" xfId="49668" xr:uid="{302AC7C3-E984-46DB-8984-32DD5A356F0E}"/>
    <cellStyle name="Total 5 6 4 2" xfId="49669" xr:uid="{005DCB4D-9FB4-4237-A183-22E60B9F5305}"/>
    <cellStyle name="Total 5 6 4 2 2" xfId="49670" xr:uid="{1CE8870D-7A77-410D-8187-D80D2F53C139}"/>
    <cellStyle name="Total 5 6 4 3" xfId="49671" xr:uid="{98202E46-212D-40C2-BF63-BE9E7C00FB29}"/>
    <cellStyle name="Total 5 6 4 4" xfId="49672" xr:uid="{E5089448-48B4-4E2C-A965-1ED52D1A0371}"/>
    <cellStyle name="Total 5 6 5" xfId="49673" xr:uid="{23BF6AE2-1B46-4C55-AA61-2307F70DC79E}"/>
    <cellStyle name="Total 5 6 5 2" xfId="49674" xr:uid="{6B52D9F4-AA40-463A-B23E-912D86C1FE98}"/>
    <cellStyle name="Total 5 6 5 2 2" xfId="49675" xr:uid="{CD517C1A-3A33-4A40-A1F5-8DDC67544E60}"/>
    <cellStyle name="Total 5 6 5 3" xfId="49676" xr:uid="{17368779-09F6-437F-981F-4DC4778DF6C5}"/>
    <cellStyle name="Total 5 6 6" xfId="49677" xr:uid="{EA40988F-BB1D-40F6-A087-1F8F8670A2C5}"/>
    <cellStyle name="Total 5 6 6 2" xfId="49678" xr:uid="{AA7F5F40-6F56-4C52-8B97-67F05638D1AC}"/>
    <cellStyle name="Total 5 6 6 2 2" xfId="49679" xr:uid="{9ED0B08E-471A-4246-8115-4C20D990A960}"/>
    <cellStyle name="Total 5 6 6 3" xfId="49680" xr:uid="{DCF0076A-E25B-4EFA-A685-2D29846B6700}"/>
    <cellStyle name="Total 5 6 7" xfId="49681" xr:uid="{79E35972-7A84-4862-BB73-EF92220F4BFD}"/>
    <cellStyle name="Total 5 6 7 2" xfId="49682" xr:uid="{4772DCA5-A60E-4061-B91C-233D4D1A669A}"/>
    <cellStyle name="Total 5 6 7 2 2" xfId="49683" xr:uid="{090A14CE-9E50-478C-A92D-A1F6DE4B971E}"/>
    <cellStyle name="Total 5 6 7 3" xfId="49684" xr:uid="{B301B4A1-696E-48BB-B009-F97EAF9E4A5F}"/>
    <cellStyle name="Total 5 6 8" xfId="49685" xr:uid="{CE30D035-FC3A-4350-A605-5BF773481E1C}"/>
    <cellStyle name="Total 5 6 8 2" xfId="49686" xr:uid="{CE23137D-49D3-4DEA-AB12-A2361B9DEE5D}"/>
    <cellStyle name="Total 5 6 8 2 2" xfId="49687" xr:uid="{C4A49B5F-0EB4-48CB-AF4B-8B0FC6C0919B}"/>
    <cellStyle name="Total 5 6 8 3" xfId="49688" xr:uid="{DF0EFCB1-D949-4B16-8342-C1F92224E545}"/>
    <cellStyle name="Total 5 6 9" xfId="49689" xr:uid="{2BB94C17-0099-40C4-A779-462FB6F7520C}"/>
    <cellStyle name="Total 5 6 9 2" xfId="49690" xr:uid="{D16AAF3D-EBC5-4555-AAE5-57CF6D5C9259}"/>
    <cellStyle name="Total 5 6 9 2 2" xfId="49691" xr:uid="{A606C80D-D70E-49E3-AB6F-72294AFCAADC}"/>
    <cellStyle name="Total 5 6 9 3" xfId="49692" xr:uid="{E808D6B4-4557-4A22-9258-964B0F5136C3}"/>
    <cellStyle name="Total 5 7" xfId="49693" xr:uid="{C47C70F1-041B-4DDA-A89B-DC5FF748266B}"/>
    <cellStyle name="Total 5 7 2" xfId="49694" xr:uid="{16422416-8A5B-49BE-8EF1-397352C6E35A}"/>
    <cellStyle name="Total 5 7 2 2" xfId="49695" xr:uid="{C6CCEB34-E41D-4E6C-844B-25E3851D9D7D}"/>
    <cellStyle name="Total 5 7 2 3" xfId="49696" xr:uid="{84737909-F212-4104-AC0D-E5097562F467}"/>
    <cellStyle name="Total 5 7 3" xfId="49697" xr:uid="{47D4B810-2073-4DF8-B305-182364229163}"/>
    <cellStyle name="Total 5 7 3 2" xfId="49698" xr:uid="{6C30B571-55C1-404C-9598-8D6EBA6F48A4}"/>
    <cellStyle name="Total 5 7 4" xfId="49699" xr:uid="{24858FEE-03AA-41CE-92D5-F81447D86BB8}"/>
    <cellStyle name="Total 5 8" xfId="49700" xr:uid="{DBE2C797-F19F-448A-86B9-B38AE503E296}"/>
    <cellStyle name="Total 5 8 2" xfId="49701" xr:uid="{F5D6F8B6-4B98-4439-8C5C-5F33DD3B01F9}"/>
    <cellStyle name="Total 5 8 2 2" xfId="49702" xr:uid="{75AC2C40-AF8E-4A77-80D6-CB1B6725BE79}"/>
    <cellStyle name="Total 5 8 2 3" xfId="49703" xr:uid="{F13BB4D9-D5BA-402F-9429-3D6CFCC452B7}"/>
    <cellStyle name="Total 5 8 3" xfId="49704" xr:uid="{2F23AFC5-A686-44DC-BBF6-B443FE883530}"/>
    <cellStyle name="Total 5 8 4" xfId="49705" xr:uid="{2EA1757F-1A4E-493E-AE2C-14B2EBF79B8E}"/>
    <cellStyle name="Total 5 9" xfId="49706" xr:uid="{9BE4A7A9-6F6B-487B-8510-9B3DC128CA5F}"/>
    <cellStyle name="Total 5 9 2" xfId="49707" xr:uid="{D80A2D43-57E3-409F-9FD5-9872DAD3AFB4}"/>
    <cellStyle name="Total 5 9 2 2" xfId="49708" xr:uid="{0C285BF6-39DC-4293-B592-213E892C9F92}"/>
    <cellStyle name="Total 5 9 3" xfId="49709" xr:uid="{E963E6F3-CA54-4E61-B713-9269896FC5B4}"/>
    <cellStyle name="Total 5 9 4" xfId="49710" xr:uid="{AC300BF7-78C9-426E-AE01-BDC807CF1B5C}"/>
    <cellStyle name="Total 6" xfId="49711" xr:uid="{16E6336B-AA75-4E11-A7CA-52B6BAF50C2E}"/>
    <cellStyle name="Total 6 10" xfId="49712" xr:uid="{8175270B-4621-4619-BC74-4BB514013BDA}"/>
    <cellStyle name="Total 6 10 2" xfId="49713" xr:uid="{8184B999-FFF9-4F20-BD93-3F8F130930FC}"/>
    <cellStyle name="Total 6 10 2 2" xfId="49714" xr:uid="{3E7696DC-1AB7-4737-873C-9FBD13F197A1}"/>
    <cellStyle name="Total 6 10 3" xfId="49715" xr:uid="{A2AA4D7A-FFA1-418B-BB4E-1B83F179C33A}"/>
    <cellStyle name="Total 6 11" xfId="49716" xr:uid="{8C239E8F-FF92-47C7-BF90-3F5C5207D7FB}"/>
    <cellStyle name="Total 6 11 2" xfId="49717" xr:uid="{6610DAC5-9858-4B71-99C9-BC77A3FD63A3}"/>
    <cellStyle name="Total 6 11 2 2" xfId="49718" xr:uid="{2E8F73A4-8671-448B-8E6F-7BEE4599CC8B}"/>
    <cellStyle name="Total 6 11 3" xfId="49719" xr:uid="{74FA4B26-EA60-4537-8D14-CAC31ED22E43}"/>
    <cellStyle name="Total 6 12" xfId="49720" xr:uid="{D0BC08C5-9C37-40A3-864D-CC1621304728}"/>
    <cellStyle name="Total 6 12 2" xfId="49721" xr:uid="{2D911F35-D9DF-4A1B-A7B5-ADDCAD5A3B42}"/>
    <cellStyle name="Total 6 12 2 2" xfId="49722" xr:uid="{53EAF97A-FCE2-42DB-BE5B-CC2639EC4EA3}"/>
    <cellStyle name="Total 6 12 3" xfId="49723" xr:uid="{D6D99D2A-5EC6-4F26-BCC6-694A19B8E3DC}"/>
    <cellStyle name="Total 6 13" xfId="49724" xr:uid="{84518AD9-B1E7-49AC-8737-4E9AB0250B4F}"/>
    <cellStyle name="Total 6 13 2" xfId="49725" xr:uid="{6E8255B1-65EA-45B3-B7D6-0FEC44D9F45D}"/>
    <cellStyle name="Total 6 13 2 2" xfId="49726" xr:uid="{4BE42BAB-48A5-42AA-AE97-4A0DE260FF5D}"/>
    <cellStyle name="Total 6 13 3" xfId="49727" xr:uid="{AD1212EA-2342-40D8-975F-985735D5D3C4}"/>
    <cellStyle name="Total 6 14" xfId="49728" xr:uid="{C73535A8-38BD-40CC-AD33-32808D980230}"/>
    <cellStyle name="Total 6 14 2" xfId="49729" xr:uid="{EA3E3A36-D987-4601-85D4-4758BE5EDD08}"/>
    <cellStyle name="Total 6 14 2 2" xfId="49730" xr:uid="{51921AAB-1970-4D86-9B3B-1F31EDEAD695}"/>
    <cellStyle name="Total 6 14 3" xfId="49731" xr:uid="{59892822-8B6A-4401-BFA3-48557A689E14}"/>
    <cellStyle name="Total 6 15" xfId="49732" xr:uid="{88D6B81E-9A43-4C77-A103-8D08BA8B2C29}"/>
    <cellStyle name="Total 6 15 2" xfId="49733" xr:uid="{54968A3F-17AF-4423-90EC-E62226317E34}"/>
    <cellStyle name="Total 6 15 2 2" xfId="49734" xr:uid="{FA47EDDA-EB8E-4F57-A10E-7919244ADE5B}"/>
    <cellStyle name="Total 6 15 3" xfId="49735" xr:uid="{7EEEDF63-BD38-4EC0-9F25-79CB675D4773}"/>
    <cellStyle name="Total 6 16" xfId="49736" xr:uid="{7E0D2EAD-4398-42B4-AF62-D36D1E2FB7DB}"/>
    <cellStyle name="Total 6 16 2" xfId="49737" xr:uid="{0F8FD959-C2FB-43CA-8C16-E77926850AF2}"/>
    <cellStyle name="Total 6 16 2 2" xfId="49738" xr:uid="{65F731E4-FC70-448E-851E-52F281D829A1}"/>
    <cellStyle name="Total 6 16 3" xfId="49739" xr:uid="{495A37E6-87BD-4281-BD3E-963ED1E9E751}"/>
    <cellStyle name="Total 6 17" xfId="49740" xr:uid="{60B97B77-1399-4F84-9F96-2FB68CE5993A}"/>
    <cellStyle name="Total 6 17 2" xfId="49741" xr:uid="{4672C653-3A67-43BB-BC52-8E850608BBFD}"/>
    <cellStyle name="Total 6 17 2 2" xfId="49742" xr:uid="{F789D566-FBEE-4688-97D4-8FC304FF659C}"/>
    <cellStyle name="Total 6 17 3" xfId="49743" xr:uid="{1A714B89-F076-4FD4-B852-B916ADEB9317}"/>
    <cellStyle name="Total 6 18" xfId="49744" xr:uid="{0EBF09B1-1BFD-47CE-A82F-123438F15033}"/>
    <cellStyle name="Total 6 18 2" xfId="49745" xr:uid="{39B1BD69-F0D9-4CE9-BE06-C0AFAF78195B}"/>
    <cellStyle name="Total 6 18 2 2" xfId="49746" xr:uid="{FDB6A76C-9C3E-4198-B0D3-E100BBD1182A}"/>
    <cellStyle name="Total 6 18 3" xfId="49747" xr:uid="{515C357A-3A76-49B5-9BBF-5C76CB37CC8C}"/>
    <cellStyle name="Total 6 19" xfId="49748" xr:uid="{D75BC6C8-8326-4AE3-ACCD-331D2DB6AB3E}"/>
    <cellStyle name="Total 6 19 2" xfId="49749" xr:uid="{BF9A0A88-1056-443B-BC5F-0A6F0F885A4D}"/>
    <cellStyle name="Total 6 19 2 2" xfId="49750" xr:uid="{AC480F75-B508-4123-A615-477F57FAE74B}"/>
    <cellStyle name="Total 6 19 3" xfId="49751" xr:uid="{6440DD20-D38B-4810-A336-9525C2923E20}"/>
    <cellStyle name="Total 6 2" xfId="49752" xr:uid="{AE5249D6-5004-4C78-8D10-679E819FAF98}"/>
    <cellStyle name="Total 6 2 10" xfId="49753" xr:uid="{D498926E-CB83-46D7-8028-F799923E2CBA}"/>
    <cellStyle name="Total 6 2 10 2" xfId="49754" xr:uid="{CC949921-C889-432D-B938-164A84A1F361}"/>
    <cellStyle name="Total 6 2 10 2 2" xfId="49755" xr:uid="{A1D60AAA-B60D-495B-A618-1805A9383B49}"/>
    <cellStyle name="Total 6 2 10 3" xfId="49756" xr:uid="{8C3A4464-0011-445E-B644-48893C98E1A5}"/>
    <cellStyle name="Total 6 2 11" xfId="49757" xr:uid="{5BEB75B3-3645-4E2B-A234-C2AE11B2725A}"/>
    <cellStyle name="Total 6 2 11 2" xfId="49758" xr:uid="{627D7DDA-F7C1-40AE-A579-E737CD174BF9}"/>
    <cellStyle name="Total 6 2 11 2 2" xfId="49759" xr:uid="{809A9DF7-49D5-4A6B-A27D-02A9EB8AC05E}"/>
    <cellStyle name="Total 6 2 11 3" xfId="49760" xr:uid="{48F013DB-BF07-486E-B7F9-72F93CD85CBD}"/>
    <cellStyle name="Total 6 2 12" xfId="49761" xr:uid="{1F86A713-AF4F-4AF5-A08C-21675C7936EF}"/>
    <cellStyle name="Total 6 2 12 2" xfId="49762" xr:uid="{21CA2916-CC12-4FD7-A6F0-AA6DBEBE7C79}"/>
    <cellStyle name="Total 6 2 12 2 2" xfId="49763" xr:uid="{63A34867-D663-42D8-9ADF-450CA7419D57}"/>
    <cellStyle name="Total 6 2 12 3" xfId="49764" xr:uid="{99D90CD3-87CC-43A7-A9E7-8D08BAC1AC7F}"/>
    <cellStyle name="Total 6 2 13" xfId="49765" xr:uid="{3D2EDA3E-5FCA-4E78-8BB9-9EBACE73FC7B}"/>
    <cellStyle name="Total 6 2 13 2" xfId="49766" xr:uid="{1F60808F-0829-4976-B64F-43F83F02F2BD}"/>
    <cellStyle name="Total 6 2 13 2 2" xfId="49767" xr:uid="{FFB8F1AF-C310-4431-A71F-C451267E286A}"/>
    <cellStyle name="Total 6 2 13 3" xfId="49768" xr:uid="{A01BCDAB-AD35-419F-BCE3-88F6692EB3F3}"/>
    <cellStyle name="Total 6 2 14" xfId="49769" xr:uid="{85D119A8-2A98-4E55-978C-515AE5F705E3}"/>
    <cellStyle name="Total 6 2 14 2" xfId="49770" xr:uid="{6A758C64-8208-460A-A20C-CBF15EF31F50}"/>
    <cellStyle name="Total 6 2 14 2 2" xfId="49771" xr:uid="{23947C1E-3666-4359-B168-07E6CC70C8DD}"/>
    <cellStyle name="Total 6 2 14 3" xfId="49772" xr:uid="{AFD993FC-F24B-42F0-9C57-E9C8AB7D7441}"/>
    <cellStyle name="Total 6 2 15" xfId="49773" xr:uid="{FEC46800-2E5D-4B9D-A1C7-ED9E21FE9EC0}"/>
    <cellStyle name="Total 6 2 15 2" xfId="49774" xr:uid="{26E6E787-9FF8-4859-ADD7-DEBF198DC027}"/>
    <cellStyle name="Total 6 2 15 2 2" xfId="49775" xr:uid="{FE216826-941A-4276-AC86-23B3E1F2EB40}"/>
    <cellStyle name="Total 6 2 15 3" xfId="49776" xr:uid="{E2E671DF-A2EE-4DFE-8F6B-01A966463949}"/>
    <cellStyle name="Total 6 2 16" xfId="49777" xr:uid="{D08EFDBC-CCCE-48FF-BEED-BC620C8A06B0}"/>
    <cellStyle name="Total 6 2 16 2" xfId="49778" xr:uid="{385E5223-38A7-422A-A999-8F2B446AC40E}"/>
    <cellStyle name="Total 6 2 16 2 2" xfId="49779" xr:uid="{18EE8F3A-BB4E-494A-B0B8-11B44AD0BE6C}"/>
    <cellStyle name="Total 6 2 16 3" xfId="49780" xr:uid="{06672A6D-7152-4902-88B8-725F375B3335}"/>
    <cellStyle name="Total 6 2 17" xfId="49781" xr:uid="{C5D8C093-B52F-404D-AAE1-57675777A787}"/>
    <cellStyle name="Total 6 2 17 2" xfId="49782" xr:uid="{40E56145-1D81-4A56-BD12-F44AEA04C5FB}"/>
    <cellStyle name="Total 6 2 17 2 2" xfId="49783" xr:uid="{9CD3A789-2CBA-4B2A-A04A-6180E8CC50EC}"/>
    <cellStyle name="Total 6 2 17 3" xfId="49784" xr:uid="{0E99BF6F-8535-49B1-B08B-EDDC12285B73}"/>
    <cellStyle name="Total 6 2 18" xfId="49785" xr:uid="{C3D9B8D7-6C4E-4EAF-A56B-975CB0EB8379}"/>
    <cellStyle name="Total 6 2 18 2" xfId="49786" xr:uid="{8A73E52B-CF7F-4D26-A8E9-3C4445DB1B84}"/>
    <cellStyle name="Total 6 2 18 2 2" xfId="49787" xr:uid="{FAF00DB0-E2EF-4CB7-ACD1-48156194B14B}"/>
    <cellStyle name="Total 6 2 18 3" xfId="49788" xr:uid="{F1DA4F3D-9827-4B49-85EF-38C5FDE86495}"/>
    <cellStyle name="Total 6 2 19" xfId="49789" xr:uid="{8A6C2D84-2018-4385-8A96-5B07A072A162}"/>
    <cellStyle name="Total 6 2 19 2" xfId="49790" xr:uid="{9DA515A0-6D43-4323-BDEC-765903F78116}"/>
    <cellStyle name="Total 6 2 19 2 2" xfId="49791" xr:uid="{05B5C0D6-AA09-46E7-9BCD-60B43D497DF6}"/>
    <cellStyle name="Total 6 2 19 3" xfId="49792" xr:uid="{5CCD9AED-902F-4A8C-A6A8-2E80E8B742B7}"/>
    <cellStyle name="Total 6 2 2" xfId="49793" xr:uid="{3058F8F0-9B04-4B3B-93DB-F342DD8AC1B2}"/>
    <cellStyle name="Total 6 2 2 10" xfId="49794" xr:uid="{6EE0D34B-6FC0-4079-AFC3-5B5E9B6F94E4}"/>
    <cellStyle name="Total 6 2 2 10 2" xfId="49795" xr:uid="{EA451D88-7E99-4F90-802E-C580BC54172D}"/>
    <cellStyle name="Total 6 2 2 10 2 2" xfId="49796" xr:uid="{479C8745-3D04-44A4-9842-7922BFF342A6}"/>
    <cellStyle name="Total 6 2 2 10 3" xfId="49797" xr:uid="{C140AF8B-4D6A-44B7-B53B-B440D9A1838E}"/>
    <cellStyle name="Total 6 2 2 11" xfId="49798" xr:uid="{34828909-3690-4B50-8F5E-B0982AE998B3}"/>
    <cellStyle name="Total 6 2 2 11 2" xfId="49799" xr:uid="{8EF97279-80F6-4EDE-BB5C-67A37D3CAACD}"/>
    <cellStyle name="Total 6 2 2 11 2 2" xfId="49800" xr:uid="{2D6522BF-8BE6-4C96-91D1-268090785CD0}"/>
    <cellStyle name="Total 6 2 2 11 3" xfId="49801" xr:uid="{8C0C40B8-A4D4-4386-B529-ACED9A772DB0}"/>
    <cellStyle name="Total 6 2 2 12" xfId="49802" xr:uid="{AED51F14-5E78-4D66-BC32-8D9CAFF88354}"/>
    <cellStyle name="Total 6 2 2 12 2" xfId="49803" xr:uid="{10C29A13-2D8E-4557-BB06-79D1737BA329}"/>
    <cellStyle name="Total 6 2 2 12 2 2" xfId="49804" xr:uid="{B1BC0F0A-3E75-4EB8-90A3-BD5CB62A3B9E}"/>
    <cellStyle name="Total 6 2 2 12 3" xfId="49805" xr:uid="{8736A37F-54C6-4FB4-B595-10203FB10EB9}"/>
    <cellStyle name="Total 6 2 2 13" xfId="49806" xr:uid="{30B7F44D-C51A-4405-B97D-1CE33F2EBD28}"/>
    <cellStyle name="Total 6 2 2 13 2" xfId="49807" xr:uid="{0C851529-41AB-43ED-AEFC-87EAE40BFB60}"/>
    <cellStyle name="Total 6 2 2 13 2 2" xfId="49808" xr:uid="{9714CF73-D1E6-464C-AD65-56B1558F5B77}"/>
    <cellStyle name="Total 6 2 2 13 3" xfId="49809" xr:uid="{68ADD2B6-CF83-428A-8DB9-411C083EF07D}"/>
    <cellStyle name="Total 6 2 2 14" xfId="49810" xr:uid="{69D03E17-2347-4FFC-8F85-C533F1D795B7}"/>
    <cellStyle name="Total 6 2 2 14 2" xfId="49811" xr:uid="{931A4E65-B22D-428B-9CBC-AC877A123EB2}"/>
    <cellStyle name="Total 6 2 2 14 2 2" xfId="49812" xr:uid="{5C9A0609-C27D-46E9-9F98-A5C52BB78BB8}"/>
    <cellStyle name="Total 6 2 2 14 3" xfId="49813" xr:uid="{E6F7817C-1135-4AF2-88F3-C92A480781EA}"/>
    <cellStyle name="Total 6 2 2 15" xfId="49814" xr:uid="{1D234152-3BA6-4135-867F-FDCFA73C4AC7}"/>
    <cellStyle name="Total 6 2 2 15 2" xfId="49815" xr:uid="{A30EEE7E-677F-4FBA-B64E-C4320256A6D0}"/>
    <cellStyle name="Total 6 2 2 15 2 2" xfId="49816" xr:uid="{7C6FF1CE-7894-42CB-BA46-26237F2A9F7C}"/>
    <cellStyle name="Total 6 2 2 15 3" xfId="49817" xr:uid="{C5DB72B9-751D-4DEC-8257-69ED7C43A024}"/>
    <cellStyle name="Total 6 2 2 16" xfId="49818" xr:uid="{EA126B67-EB72-41A3-A4C0-FB9B2AD447E0}"/>
    <cellStyle name="Total 6 2 2 16 2" xfId="49819" xr:uid="{3E98E129-CE36-43A8-952A-4B8AACE42E85}"/>
    <cellStyle name="Total 6 2 2 16 2 2" xfId="49820" xr:uid="{2E5A3E12-A0AC-4394-B7EB-4BE775B44165}"/>
    <cellStyle name="Total 6 2 2 16 3" xfId="49821" xr:uid="{8100BD65-0883-4BDB-948A-ABE0D518D73B}"/>
    <cellStyle name="Total 6 2 2 17" xfId="49822" xr:uid="{03808DAD-3343-441F-A20F-ECEE25F01452}"/>
    <cellStyle name="Total 6 2 2 17 2" xfId="49823" xr:uid="{9A1DEEF1-1D04-4A9D-A39C-24C1F1D5AEC0}"/>
    <cellStyle name="Total 6 2 2 17 2 2" xfId="49824" xr:uid="{D9189676-2926-4EBF-9680-5A55EB1E5AA9}"/>
    <cellStyle name="Total 6 2 2 17 3" xfId="49825" xr:uid="{2C56E179-12B2-4A4D-A92E-AD0B85DD0B8D}"/>
    <cellStyle name="Total 6 2 2 18" xfId="49826" xr:uid="{F160BA99-2C6B-49F7-A1B0-D90824A2BA24}"/>
    <cellStyle name="Total 6 2 2 18 2" xfId="49827" xr:uid="{5668A9AA-549B-439C-9F75-A4C3E859E04B}"/>
    <cellStyle name="Total 6 2 2 19" xfId="49828" xr:uid="{29D09A68-D8A1-4FD6-9B13-82BAE2CEE5B2}"/>
    <cellStyle name="Total 6 2 2 2" xfId="49829" xr:uid="{55792A5B-5A5C-429E-84FC-04F88BB6DD4F}"/>
    <cellStyle name="Total 6 2 2 2 10" xfId="49830" xr:uid="{0A8B6274-9C13-4A34-9784-E42B5CA5DCAB}"/>
    <cellStyle name="Total 6 2 2 2 10 2" xfId="49831" xr:uid="{EC8016C7-37F4-4399-A2B8-1186EEBCE917}"/>
    <cellStyle name="Total 6 2 2 2 10 2 2" xfId="49832" xr:uid="{92EAA6FD-EF5D-4ADC-8AC0-535737DA8DE5}"/>
    <cellStyle name="Total 6 2 2 2 10 3" xfId="49833" xr:uid="{F63D3B61-E399-4E96-BC1E-97B045039E2F}"/>
    <cellStyle name="Total 6 2 2 2 11" xfId="49834" xr:uid="{DB8DF269-3EE6-4762-9EA3-B014EE55202B}"/>
    <cellStyle name="Total 6 2 2 2 11 2" xfId="49835" xr:uid="{DF8DA3E4-10C3-4C7F-9621-A11F93B726E2}"/>
    <cellStyle name="Total 6 2 2 2 11 2 2" xfId="49836" xr:uid="{89331485-09EC-41D2-AD4D-C4BAA6911BB7}"/>
    <cellStyle name="Total 6 2 2 2 11 3" xfId="49837" xr:uid="{C87F6447-4A91-4A66-8BA3-F60916C82841}"/>
    <cellStyle name="Total 6 2 2 2 12" xfId="49838" xr:uid="{C8EA327F-0C49-4B71-9A48-B5847E846B7B}"/>
    <cellStyle name="Total 6 2 2 2 12 2" xfId="49839" xr:uid="{170F65DD-58E9-40CC-8C51-216745DBD55A}"/>
    <cellStyle name="Total 6 2 2 2 12 2 2" xfId="49840" xr:uid="{3D96532D-051E-4C88-B346-97847E8C38D1}"/>
    <cellStyle name="Total 6 2 2 2 12 3" xfId="49841" xr:uid="{ACD41509-986C-46B6-9D52-5FA7BFB8568E}"/>
    <cellStyle name="Total 6 2 2 2 13" xfId="49842" xr:uid="{6163BC8A-F1FC-43A2-856A-52DC1008637A}"/>
    <cellStyle name="Total 6 2 2 2 13 2" xfId="49843" xr:uid="{9A99145D-3749-4C42-95B2-102428C5EE32}"/>
    <cellStyle name="Total 6 2 2 2 13 2 2" xfId="49844" xr:uid="{7818CCAC-D6A9-45EA-A04C-676E19F6CB55}"/>
    <cellStyle name="Total 6 2 2 2 13 3" xfId="49845" xr:uid="{6DB09B73-2405-4B8E-A488-0FEBEE961EF5}"/>
    <cellStyle name="Total 6 2 2 2 14" xfId="49846" xr:uid="{8535FA21-7795-4967-B4B6-D5ACCFB45EC8}"/>
    <cellStyle name="Total 6 2 2 2 14 2" xfId="49847" xr:uid="{65F16DF4-B668-4C20-9628-ED833003D0A7}"/>
    <cellStyle name="Total 6 2 2 2 14 2 2" xfId="49848" xr:uid="{2C42E2F4-5011-4E0F-A4F6-E93D4EB1F221}"/>
    <cellStyle name="Total 6 2 2 2 14 3" xfId="49849" xr:uid="{B93B6FE7-7B15-4F35-A77F-2B5652285CDA}"/>
    <cellStyle name="Total 6 2 2 2 15" xfId="49850" xr:uid="{B63841AF-9971-4974-9D2A-413382D82185}"/>
    <cellStyle name="Total 6 2 2 2 15 2" xfId="49851" xr:uid="{F8023480-A52F-46E3-977C-3FC67F885653}"/>
    <cellStyle name="Total 6 2 2 2 15 2 2" xfId="49852" xr:uid="{28607B91-C9D9-423C-9B7A-10E2A0A1C931}"/>
    <cellStyle name="Total 6 2 2 2 15 3" xfId="49853" xr:uid="{B5B5896E-6A33-4C13-9A9F-8EB5135FE38D}"/>
    <cellStyle name="Total 6 2 2 2 16" xfId="49854" xr:uid="{759BFA84-20F4-4C70-BD46-718C0B1EA511}"/>
    <cellStyle name="Total 6 2 2 2 16 2" xfId="49855" xr:uid="{1C0E64BF-D7C9-4F9C-92F8-02DD00972554}"/>
    <cellStyle name="Total 6 2 2 2 16 2 2" xfId="49856" xr:uid="{FF7B8D20-A574-4C61-9028-3F0F00F4700D}"/>
    <cellStyle name="Total 6 2 2 2 16 3" xfId="49857" xr:uid="{508F16E9-30DC-4762-A87E-853855D5C65F}"/>
    <cellStyle name="Total 6 2 2 2 17" xfId="49858" xr:uid="{33C88E4C-C4E5-46D9-B84B-84CCC1CFF322}"/>
    <cellStyle name="Total 6 2 2 2 17 2" xfId="49859" xr:uid="{81DE626B-E254-42C3-88F9-C08B681E2E55}"/>
    <cellStyle name="Total 6 2 2 2 17 2 2" xfId="49860" xr:uid="{F1003E5F-4A25-427D-9284-D894088772B8}"/>
    <cellStyle name="Total 6 2 2 2 17 3" xfId="49861" xr:uid="{78B91FF4-5E53-4DAD-97E4-31C914013631}"/>
    <cellStyle name="Total 6 2 2 2 18" xfId="49862" xr:uid="{BA67B880-7462-48FC-A1EA-BA55967FB7CA}"/>
    <cellStyle name="Total 6 2 2 2 18 2" xfId="49863" xr:uid="{12EEFB76-44B7-476A-994B-785CB49BFFB9}"/>
    <cellStyle name="Total 6 2 2 2 18 2 2" xfId="49864" xr:uid="{7E7ECCE8-BF1F-4F2E-8D3F-DBE9689F190C}"/>
    <cellStyle name="Total 6 2 2 2 18 3" xfId="49865" xr:uid="{FDDFA4E0-D1E7-4190-AD9D-BD13F4F72BF5}"/>
    <cellStyle name="Total 6 2 2 2 19" xfId="49866" xr:uid="{B116E0B6-86F5-4D25-A238-6D3AF3CE61E1}"/>
    <cellStyle name="Total 6 2 2 2 19 2" xfId="49867" xr:uid="{ACF43EF3-6565-4370-9D35-7BF6D5DA466B}"/>
    <cellStyle name="Total 6 2 2 2 19 2 2" xfId="49868" xr:uid="{76AA4E57-AD97-43E3-A514-C661DA121ADD}"/>
    <cellStyle name="Total 6 2 2 2 19 3" xfId="49869" xr:uid="{AD50F008-9158-4B68-9F51-7571247C7130}"/>
    <cellStyle name="Total 6 2 2 2 2" xfId="49870" xr:uid="{FB9B3F80-5828-4CD4-BEC1-0FFF13A588B7}"/>
    <cellStyle name="Total 6 2 2 2 2 2" xfId="49871" xr:uid="{CDF6CAA8-7480-428F-8836-702B8C92F3D0}"/>
    <cellStyle name="Total 6 2 2 2 2 2 2" xfId="49872" xr:uid="{576ACE5D-0F7C-4E51-A9FF-B62B00361425}"/>
    <cellStyle name="Total 6 2 2 2 2 2 3" xfId="49873" xr:uid="{E6AB051B-2C0D-4C3D-B1E2-620A22656244}"/>
    <cellStyle name="Total 6 2 2 2 2 3" xfId="49874" xr:uid="{AF7E6ABD-88F3-4FC4-AA36-488FBFEB633E}"/>
    <cellStyle name="Total 6 2 2 2 2 3 2" xfId="49875" xr:uid="{D784F7AB-6C0A-451D-A97B-FE5DA86E30EA}"/>
    <cellStyle name="Total 6 2 2 2 2 4" xfId="49876" xr:uid="{1886FA1F-9FDA-46FD-95A8-682B9183A37A}"/>
    <cellStyle name="Total 6 2 2 2 20" xfId="49877" xr:uid="{111E3CF2-820A-4301-9690-0D285D8354B6}"/>
    <cellStyle name="Total 6 2 2 2 20 2" xfId="49878" xr:uid="{D97C2C0D-B741-4B50-8938-4746E58EDC6A}"/>
    <cellStyle name="Total 6 2 2 2 20 2 2" xfId="49879" xr:uid="{07D64CAD-8272-4530-866B-299709A3F7F0}"/>
    <cellStyle name="Total 6 2 2 2 20 3" xfId="49880" xr:uid="{29BCC855-B707-47DF-90A8-F0193013F57A}"/>
    <cellStyle name="Total 6 2 2 2 21" xfId="49881" xr:uid="{2C47DE61-B427-406F-BF80-28996A983F0C}"/>
    <cellStyle name="Total 6 2 2 2 21 2" xfId="49882" xr:uid="{3158D961-FEF2-4A2F-A98E-8A2145D6D0AE}"/>
    <cellStyle name="Total 6 2 2 2 22" xfId="49883" xr:uid="{226E1D37-7D4F-4BF5-9FA5-2520822AFD56}"/>
    <cellStyle name="Total 6 2 2 2 23" xfId="49884" xr:uid="{7E34E195-BA5E-4D8C-B316-9E95F3079DC1}"/>
    <cellStyle name="Total 6 2 2 2 3" xfId="49885" xr:uid="{F9BEF2C2-0DFE-44D4-9FBE-1F03C20F862B}"/>
    <cellStyle name="Total 6 2 2 2 3 2" xfId="49886" xr:uid="{EB542170-7360-447F-8948-D1978F036416}"/>
    <cellStyle name="Total 6 2 2 2 3 2 2" xfId="49887" xr:uid="{F67A0D60-E261-4D55-8D8D-D62746EAF030}"/>
    <cellStyle name="Total 6 2 2 2 3 3" xfId="49888" xr:uid="{C67E572A-F169-44CC-A9A9-F8CD7DE022CC}"/>
    <cellStyle name="Total 6 2 2 2 3 4" xfId="49889" xr:uid="{890CB9A7-0446-46BA-A053-BD0168A4B3B8}"/>
    <cellStyle name="Total 6 2 2 2 4" xfId="49890" xr:uid="{1905DF11-AD82-44DA-9316-631213832F0F}"/>
    <cellStyle name="Total 6 2 2 2 4 2" xfId="49891" xr:uid="{874296E5-34D0-4BCC-BC57-6C952409464B}"/>
    <cellStyle name="Total 6 2 2 2 4 2 2" xfId="49892" xr:uid="{D19E5397-6F99-4DDA-BC25-EE389F121D25}"/>
    <cellStyle name="Total 6 2 2 2 4 3" xfId="49893" xr:uid="{A4A23737-66EC-4EBB-A83E-9D91FDEADC74}"/>
    <cellStyle name="Total 6 2 2 2 4 4" xfId="49894" xr:uid="{2C7278E1-2F5C-4C9F-A79D-9709D44FB632}"/>
    <cellStyle name="Total 6 2 2 2 5" xfId="49895" xr:uid="{370D26A0-6A62-461C-BC41-488FF40FA33A}"/>
    <cellStyle name="Total 6 2 2 2 5 2" xfId="49896" xr:uid="{F9A7BEE0-63FC-44EE-9B8E-868730AF75EF}"/>
    <cellStyle name="Total 6 2 2 2 5 2 2" xfId="49897" xr:uid="{B156F1DF-1C21-4E87-B3C2-FBD161141AAA}"/>
    <cellStyle name="Total 6 2 2 2 5 3" xfId="49898" xr:uid="{BF0EBBEB-EFF2-402D-B3FB-E4679FDB41A6}"/>
    <cellStyle name="Total 6 2 2 2 6" xfId="49899" xr:uid="{F291708B-7278-471B-98D0-D0D4BABA0943}"/>
    <cellStyle name="Total 6 2 2 2 6 2" xfId="49900" xr:uid="{5D3D20BE-18F2-401E-82E2-BAF7A882DF80}"/>
    <cellStyle name="Total 6 2 2 2 6 2 2" xfId="49901" xr:uid="{79A1515E-476B-43F5-87CB-362D687AA712}"/>
    <cellStyle name="Total 6 2 2 2 6 3" xfId="49902" xr:uid="{B9AAE55B-196B-4314-A2DC-C9C31534359F}"/>
    <cellStyle name="Total 6 2 2 2 7" xfId="49903" xr:uid="{1D60F45F-DC5A-4417-9C50-63973F665A5E}"/>
    <cellStyle name="Total 6 2 2 2 7 2" xfId="49904" xr:uid="{5FF6DF08-AF64-4C70-8321-921EF0D5F1BE}"/>
    <cellStyle name="Total 6 2 2 2 7 2 2" xfId="49905" xr:uid="{C71C24FB-DF82-4AE9-8D15-A57894965A95}"/>
    <cellStyle name="Total 6 2 2 2 7 3" xfId="49906" xr:uid="{802EE029-3459-430C-A557-DEE0F765320E}"/>
    <cellStyle name="Total 6 2 2 2 8" xfId="49907" xr:uid="{6408597C-7C4A-45FE-A0BA-BE25FF356CA9}"/>
    <cellStyle name="Total 6 2 2 2 8 2" xfId="49908" xr:uid="{C75E7FCA-D438-4C1B-B74A-E3071A2DA360}"/>
    <cellStyle name="Total 6 2 2 2 8 2 2" xfId="49909" xr:uid="{D58280BC-A9BB-4563-A750-C846F3AB4068}"/>
    <cellStyle name="Total 6 2 2 2 8 3" xfId="49910" xr:uid="{50298BC3-87F9-409F-AE4B-4F6363E5B69F}"/>
    <cellStyle name="Total 6 2 2 2 9" xfId="49911" xr:uid="{D91B30A9-7866-47F5-8F78-FD6EB96BFACE}"/>
    <cellStyle name="Total 6 2 2 2 9 2" xfId="49912" xr:uid="{5156E501-584A-4D2A-883C-AB7AFB4AE7EB}"/>
    <cellStyle name="Total 6 2 2 2 9 2 2" xfId="49913" xr:uid="{D417293D-AAC4-49AD-ACF0-BCCE0F65C43B}"/>
    <cellStyle name="Total 6 2 2 2 9 3" xfId="49914" xr:uid="{FDC6AB35-A7A2-48F8-BA78-1B2A7D9F3D84}"/>
    <cellStyle name="Total 6 2 2 20" xfId="49915" xr:uid="{5044FDFF-157B-4014-9955-3E8D3A80C30E}"/>
    <cellStyle name="Total 6 2 2 3" xfId="49916" xr:uid="{F631A86E-388B-450C-B160-D8538D29FE76}"/>
    <cellStyle name="Total 6 2 2 3 2" xfId="49917" xr:uid="{937F46B6-8955-4171-B17B-454C2501B918}"/>
    <cellStyle name="Total 6 2 2 3 2 2" xfId="49918" xr:uid="{00FF0B81-C4F7-4FC1-BD7D-09FFF31F2612}"/>
    <cellStyle name="Total 6 2 2 3 2 3" xfId="49919" xr:uid="{6517E28E-3B13-4C5A-86C1-3B4E3D915965}"/>
    <cellStyle name="Total 6 2 2 3 3" xfId="49920" xr:uid="{15B37CF0-C840-4F2D-88CB-C1A3E7207956}"/>
    <cellStyle name="Total 6 2 2 3 3 2" xfId="49921" xr:uid="{26C6E73A-D3FC-41E3-9BCF-E5111B0E6067}"/>
    <cellStyle name="Total 6 2 2 3 4" xfId="49922" xr:uid="{D474AF93-8139-4E74-AD5C-9336445DF6D0}"/>
    <cellStyle name="Total 6 2 2 4" xfId="49923" xr:uid="{E479DF36-7CB6-4B39-BBDB-7C6BF10FC36D}"/>
    <cellStyle name="Total 6 2 2 4 2" xfId="49924" xr:uid="{571D2BEA-65D9-493A-BF56-B50999EA4763}"/>
    <cellStyle name="Total 6 2 2 4 2 2" xfId="49925" xr:uid="{85D016A2-7BFB-489C-A904-79994791E152}"/>
    <cellStyle name="Total 6 2 2 4 3" xfId="49926" xr:uid="{9FD61328-CFAA-42C1-9506-43B03EF2D431}"/>
    <cellStyle name="Total 6 2 2 4 4" xfId="49927" xr:uid="{5DC0E7B2-6A1C-4C94-85CB-B75D339F1E5D}"/>
    <cellStyle name="Total 6 2 2 5" xfId="49928" xr:uid="{01E01BD3-8A99-4E2B-9DCE-29A71C072472}"/>
    <cellStyle name="Total 6 2 2 5 2" xfId="49929" xr:uid="{A6E8B6A2-639B-41CE-BC3C-9E779F78A241}"/>
    <cellStyle name="Total 6 2 2 5 2 2" xfId="49930" xr:uid="{69700498-90D6-496E-922D-1B2D529A0FAA}"/>
    <cellStyle name="Total 6 2 2 5 3" xfId="49931" xr:uid="{593E6CDB-2B86-43FC-98B4-BB880ADE58A9}"/>
    <cellStyle name="Total 6 2 2 5 4" xfId="49932" xr:uid="{2D4C4324-FBA2-4AC3-818F-482F3A7D1546}"/>
    <cellStyle name="Total 6 2 2 6" xfId="49933" xr:uid="{490D377D-8403-40B6-8309-D15D4A60CE1E}"/>
    <cellStyle name="Total 6 2 2 6 2" xfId="49934" xr:uid="{51E901F4-7F16-4F0B-930F-51CA30465E55}"/>
    <cellStyle name="Total 6 2 2 6 2 2" xfId="49935" xr:uid="{503408C7-B2FB-49CE-9FD3-338572D5AD70}"/>
    <cellStyle name="Total 6 2 2 6 3" xfId="49936" xr:uid="{28D1D17F-8D7E-4354-AC28-E20282AFC3D0}"/>
    <cellStyle name="Total 6 2 2 7" xfId="49937" xr:uid="{41DC4BBA-E69A-405C-A141-E9B9DD4AA79C}"/>
    <cellStyle name="Total 6 2 2 7 2" xfId="49938" xr:uid="{E60DD22C-7933-4AF9-9AAF-565BDA17A7EE}"/>
    <cellStyle name="Total 6 2 2 7 2 2" xfId="49939" xr:uid="{20BC0888-041C-4E76-95EC-F70587831C82}"/>
    <cellStyle name="Total 6 2 2 7 3" xfId="49940" xr:uid="{FFBD9BBD-D21E-4276-AC1D-F5196B75CF9D}"/>
    <cellStyle name="Total 6 2 2 8" xfId="49941" xr:uid="{E39F1D96-8BF0-46EE-B983-8D81894F7C51}"/>
    <cellStyle name="Total 6 2 2 8 2" xfId="49942" xr:uid="{67CDC855-97EE-4288-A82C-C4D9325D6A04}"/>
    <cellStyle name="Total 6 2 2 8 2 2" xfId="49943" xr:uid="{C567EA33-D465-410D-BFC0-97D8A55296E0}"/>
    <cellStyle name="Total 6 2 2 8 3" xfId="49944" xr:uid="{D9435E97-CF07-41EA-8B20-A4AABD46EF0F}"/>
    <cellStyle name="Total 6 2 2 9" xfId="49945" xr:uid="{92681FB3-8B49-422B-A29A-8F4418350013}"/>
    <cellStyle name="Total 6 2 2 9 2" xfId="49946" xr:uid="{A0624C7D-90F5-45F4-9CC6-DB4B12CCF904}"/>
    <cellStyle name="Total 6 2 2 9 2 2" xfId="49947" xr:uid="{F2D20803-5B97-45E1-A9FA-2BFFFA4C5ECA}"/>
    <cellStyle name="Total 6 2 2 9 3" xfId="49948" xr:uid="{B691483F-52AA-4DEF-B4E4-7C0AC52375C9}"/>
    <cellStyle name="Total 6 2 20" xfId="49949" xr:uid="{575DF658-15F9-4C61-A672-70EAB71FF21C}"/>
    <cellStyle name="Total 6 2 20 2" xfId="49950" xr:uid="{C50EEC6D-AABA-4256-939E-F4D843597965}"/>
    <cellStyle name="Total 6 2 20 2 2" xfId="49951" xr:uid="{B2D2414C-3719-4D4D-899D-BD9B7CAF540A}"/>
    <cellStyle name="Total 6 2 20 3" xfId="49952" xr:uid="{DD389C2F-059A-4AF9-96A6-98FE3E3EAA8E}"/>
    <cellStyle name="Total 6 2 21" xfId="49953" xr:uid="{B175204E-E20F-4774-B29F-6A1CFFC43F46}"/>
    <cellStyle name="Total 6 2 21 2" xfId="49954" xr:uid="{E770A5AC-51A7-42DB-B67D-95E037310D08}"/>
    <cellStyle name="Total 6 2 22" xfId="49955" xr:uid="{49309D7D-F0C2-4F47-9486-A522E085FE84}"/>
    <cellStyle name="Total 6 2 23" xfId="49956" xr:uid="{E190EC78-3400-43D0-B899-4C0C8708FC76}"/>
    <cellStyle name="Total 6 2 3" xfId="49957" xr:uid="{6D201B8A-2DE4-49E7-A024-908C0F2426BA}"/>
    <cellStyle name="Total 6 2 3 10" xfId="49958" xr:uid="{12D86D9A-CADD-421F-9569-E4FF04A9FC5E}"/>
    <cellStyle name="Total 6 2 3 10 2" xfId="49959" xr:uid="{73F77FB0-F251-4BC6-A44A-2CF3059D4260}"/>
    <cellStyle name="Total 6 2 3 10 2 2" xfId="49960" xr:uid="{E60D7E02-E757-4544-8B9C-095445B74219}"/>
    <cellStyle name="Total 6 2 3 10 3" xfId="49961" xr:uid="{4AECD472-C034-4D28-877C-94D16051F305}"/>
    <cellStyle name="Total 6 2 3 11" xfId="49962" xr:uid="{5CB615B9-8403-415F-8344-FBA817FFDC1A}"/>
    <cellStyle name="Total 6 2 3 11 2" xfId="49963" xr:uid="{F1616E37-C371-410F-89BA-B5C53C0391A6}"/>
    <cellStyle name="Total 6 2 3 11 2 2" xfId="49964" xr:uid="{C5CF0B41-998A-4B47-8475-B1486F4484E2}"/>
    <cellStyle name="Total 6 2 3 11 3" xfId="49965" xr:uid="{64723078-B2E9-4009-844A-D89514A41C8F}"/>
    <cellStyle name="Total 6 2 3 12" xfId="49966" xr:uid="{87C226FD-F77C-43C8-9A2C-A19F26AB2AB3}"/>
    <cellStyle name="Total 6 2 3 12 2" xfId="49967" xr:uid="{4C3C6D7E-04FD-44A6-8C6F-E671886E9B89}"/>
    <cellStyle name="Total 6 2 3 12 2 2" xfId="49968" xr:uid="{6549318A-6B80-4B4B-80F4-8AB47AA07115}"/>
    <cellStyle name="Total 6 2 3 12 3" xfId="49969" xr:uid="{7292E686-B5B6-467F-9D6B-7229301AC494}"/>
    <cellStyle name="Total 6 2 3 13" xfId="49970" xr:uid="{396A0135-B549-4DF9-981C-5CCB7E75DE7F}"/>
    <cellStyle name="Total 6 2 3 13 2" xfId="49971" xr:uid="{AF5F4A9E-8198-4438-971A-618DED190696}"/>
    <cellStyle name="Total 6 2 3 13 2 2" xfId="49972" xr:uid="{209441EB-5C25-49D5-95B6-AFCF7A72DDEA}"/>
    <cellStyle name="Total 6 2 3 13 3" xfId="49973" xr:uid="{904DC623-0F36-40DE-A5D8-D88DA9730818}"/>
    <cellStyle name="Total 6 2 3 14" xfId="49974" xr:uid="{D50814AC-D4CB-4CD8-B6B4-27DBA210FA74}"/>
    <cellStyle name="Total 6 2 3 14 2" xfId="49975" xr:uid="{8F21369B-CEF1-4B7B-956B-29639C005CFC}"/>
    <cellStyle name="Total 6 2 3 14 2 2" xfId="49976" xr:uid="{743E50F8-86AF-4297-9B1A-4E5271663703}"/>
    <cellStyle name="Total 6 2 3 14 3" xfId="49977" xr:uid="{41A1B58E-38DD-4987-BE23-B38D90B11999}"/>
    <cellStyle name="Total 6 2 3 15" xfId="49978" xr:uid="{F88FFC2A-F617-4BB6-93B3-7B3C1892B8EB}"/>
    <cellStyle name="Total 6 2 3 15 2" xfId="49979" xr:uid="{277641A3-9670-450F-825F-3923BDFAB293}"/>
    <cellStyle name="Total 6 2 3 15 2 2" xfId="49980" xr:uid="{1FE6C5A6-2EE0-4B42-ADE7-FFFC359EE37D}"/>
    <cellStyle name="Total 6 2 3 15 3" xfId="49981" xr:uid="{38A62D20-516D-4ED8-B185-13FF55BF2531}"/>
    <cellStyle name="Total 6 2 3 16" xfId="49982" xr:uid="{B1492A70-6181-4A22-AC72-6C5B4147966E}"/>
    <cellStyle name="Total 6 2 3 16 2" xfId="49983" xr:uid="{A098B1DB-44A9-4BBD-AB4C-CB98C38874B7}"/>
    <cellStyle name="Total 6 2 3 16 2 2" xfId="49984" xr:uid="{D2088337-31A3-408A-B2E9-485B15EBB63E}"/>
    <cellStyle name="Total 6 2 3 16 3" xfId="49985" xr:uid="{6D39EEE8-866F-4FD2-8B51-B4772AB8B9D8}"/>
    <cellStyle name="Total 6 2 3 17" xfId="49986" xr:uid="{B4C7A5DE-B607-45CE-8CD7-1AB6DF1C8968}"/>
    <cellStyle name="Total 6 2 3 17 2" xfId="49987" xr:uid="{C353BBF8-39CD-4DDD-8817-1DDBD2504941}"/>
    <cellStyle name="Total 6 2 3 17 2 2" xfId="49988" xr:uid="{095D1092-48CE-43B2-B1AE-2725B9A4B677}"/>
    <cellStyle name="Total 6 2 3 17 3" xfId="49989" xr:uid="{1993971C-9193-4B9B-83E1-DD6C11688950}"/>
    <cellStyle name="Total 6 2 3 18" xfId="49990" xr:uid="{9B18F2C3-83A4-49C5-9958-5A6FDE86ADD7}"/>
    <cellStyle name="Total 6 2 3 18 2" xfId="49991" xr:uid="{A86CF37A-DA20-45EB-85E7-9A55A0BA6A79}"/>
    <cellStyle name="Total 6 2 3 19" xfId="49992" xr:uid="{5E505F9D-E9C2-45D8-8F8E-D1D69B944932}"/>
    <cellStyle name="Total 6 2 3 2" xfId="49993" xr:uid="{634D9B26-3969-4BE1-8BD2-C34D8373FDD2}"/>
    <cellStyle name="Total 6 2 3 2 10" xfId="49994" xr:uid="{4BE9C42B-E386-4C16-ABA3-E62BB680103C}"/>
    <cellStyle name="Total 6 2 3 2 10 2" xfId="49995" xr:uid="{03F081F6-A4E5-45BF-9BCD-9B2B3FBF4EC0}"/>
    <cellStyle name="Total 6 2 3 2 10 2 2" xfId="49996" xr:uid="{0EB88CFF-E192-49ED-BF3E-7B7816C49773}"/>
    <cellStyle name="Total 6 2 3 2 10 3" xfId="49997" xr:uid="{245B3855-2A56-4C4A-9CA9-B64331E27492}"/>
    <cellStyle name="Total 6 2 3 2 11" xfId="49998" xr:uid="{8F8F5E5B-BF3E-46B8-A360-5960EC35AB15}"/>
    <cellStyle name="Total 6 2 3 2 11 2" xfId="49999" xr:uid="{9795AA33-290B-4A16-BEE8-7220D7D31795}"/>
    <cellStyle name="Total 6 2 3 2 11 2 2" xfId="50000" xr:uid="{316FEE86-1D74-4145-85D1-E969EC2BF7DB}"/>
    <cellStyle name="Total 6 2 3 2 11 3" xfId="50001" xr:uid="{A47CA7E4-0B80-41C7-A312-F9649C60EFE6}"/>
    <cellStyle name="Total 6 2 3 2 12" xfId="50002" xr:uid="{16CB7BB8-453F-41B4-9B83-90209338C712}"/>
    <cellStyle name="Total 6 2 3 2 12 2" xfId="50003" xr:uid="{FCC61B46-02BA-4CF9-8B50-66E322FD1241}"/>
    <cellStyle name="Total 6 2 3 2 12 2 2" xfId="50004" xr:uid="{F624A31F-EA10-441A-99E9-60CAE9495B10}"/>
    <cellStyle name="Total 6 2 3 2 12 3" xfId="50005" xr:uid="{B19C1D12-DC40-40C6-9476-1C582B8EFC9A}"/>
    <cellStyle name="Total 6 2 3 2 13" xfId="50006" xr:uid="{B63712D2-73B0-4712-ACED-9E0A464959E0}"/>
    <cellStyle name="Total 6 2 3 2 13 2" xfId="50007" xr:uid="{C4878C9C-10CA-42E6-99B9-B18F1BD48C61}"/>
    <cellStyle name="Total 6 2 3 2 13 2 2" xfId="50008" xr:uid="{FB77A949-95B4-4D56-9102-38A5BF7A39C4}"/>
    <cellStyle name="Total 6 2 3 2 13 3" xfId="50009" xr:uid="{4AA5ABDB-4F78-4198-8884-CDC8CF2FCD48}"/>
    <cellStyle name="Total 6 2 3 2 14" xfId="50010" xr:uid="{EA066E41-3CEB-4491-B32F-8E0EE63D65C4}"/>
    <cellStyle name="Total 6 2 3 2 14 2" xfId="50011" xr:uid="{61CE8E80-9BA7-4FCE-A828-2389B3BFEF66}"/>
    <cellStyle name="Total 6 2 3 2 14 2 2" xfId="50012" xr:uid="{466382D1-71A1-4990-8F50-6DFECF8A77AE}"/>
    <cellStyle name="Total 6 2 3 2 14 3" xfId="50013" xr:uid="{7380EB42-C321-48F3-9C72-2AE196560106}"/>
    <cellStyle name="Total 6 2 3 2 15" xfId="50014" xr:uid="{1897F318-1A14-4C3F-9C5C-552ADC490A72}"/>
    <cellStyle name="Total 6 2 3 2 15 2" xfId="50015" xr:uid="{030DAC48-C680-40B0-B740-18E4FEB9A379}"/>
    <cellStyle name="Total 6 2 3 2 15 2 2" xfId="50016" xr:uid="{2EC5FA66-A042-4265-8F9A-EBE7307C357C}"/>
    <cellStyle name="Total 6 2 3 2 15 3" xfId="50017" xr:uid="{3B3C37F3-8A05-4DE1-85A9-3D818BD9FAC1}"/>
    <cellStyle name="Total 6 2 3 2 16" xfId="50018" xr:uid="{A9DA1D5B-2EBE-4DB0-8461-42772DBD1CC1}"/>
    <cellStyle name="Total 6 2 3 2 16 2" xfId="50019" xr:uid="{12379552-DF49-43B7-BBFC-03946C054DE0}"/>
    <cellStyle name="Total 6 2 3 2 16 2 2" xfId="50020" xr:uid="{9DBB7B15-8064-4F8E-8BD0-066812372D12}"/>
    <cellStyle name="Total 6 2 3 2 16 3" xfId="50021" xr:uid="{BDE4C9B2-9715-4DFF-A135-B7E40DB462EB}"/>
    <cellStyle name="Total 6 2 3 2 17" xfId="50022" xr:uid="{A992CD35-2A4B-4968-90B5-21D9826755F1}"/>
    <cellStyle name="Total 6 2 3 2 17 2" xfId="50023" xr:uid="{F599B74E-C94F-4FF3-92D4-33C72A66EEF7}"/>
    <cellStyle name="Total 6 2 3 2 17 2 2" xfId="50024" xr:uid="{C49A2ED7-99CD-494A-B87D-65E3AF9A411E}"/>
    <cellStyle name="Total 6 2 3 2 17 3" xfId="50025" xr:uid="{54B7D9DB-3FF4-4932-9898-1A16BEA2C013}"/>
    <cellStyle name="Total 6 2 3 2 18" xfId="50026" xr:uid="{D61114C6-0A0B-4A71-99C5-468654278B5E}"/>
    <cellStyle name="Total 6 2 3 2 18 2" xfId="50027" xr:uid="{752B39F2-C6AC-4332-BC5C-4D07F5944E2A}"/>
    <cellStyle name="Total 6 2 3 2 18 2 2" xfId="50028" xr:uid="{8989B83D-A2CA-40D4-B27A-0F5D874C2F30}"/>
    <cellStyle name="Total 6 2 3 2 18 3" xfId="50029" xr:uid="{27621311-6DDB-42E4-BCD0-C0285119C661}"/>
    <cellStyle name="Total 6 2 3 2 19" xfId="50030" xr:uid="{B9C95DA8-82E7-4F37-B6D3-329C6BD2F670}"/>
    <cellStyle name="Total 6 2 3 2 19 2" xfId="50031" xr:uid="{DCE63D8C-3E0D-4426-BF0C-6F1BC5A8FD6B}"/>
    <cellStyle name="Total 6 2 3 2 19 2 2" xfId="50032" xr:uid="{78DB1E32-32A9-4358-BFF8-2127036C99F7}"/>
    <cellStyle name="Total 6 2 3 2 19 3" xfId="50033" xr:uid="{05F1107B-7EFF-445C-8FB8-3C09E6CD1E0E}"/>
    <cellStyle name="Total 6 2 3 2 2" xfId="50034" xr:uid="{0ABCD47E-0F8A-4A86-8FB0-38903C55ACE0}"/>
    <cellStyle name="Total 6 2 3 2 2 2" xfId="50035" xr:uid="{FE122C2D-49FF-4639-BE86-582FB5404A6C}"/>
    <cellStyle name="Total 6 2 3 2 2 2 2" xfId="50036" xr:uid="{B243683F-CB89-4FBD-A037-37DD175BFDB2}"/>
    <cellStyle name="Total 6 2 3 2 2 3" xfId="50037" xr:uid="{9216099B-B52F-46B8-838C-2CEE1A1672B5}"/>
    <cellStyle name="Total 6 2 3 2 2 4" xfId="50038" xr:uid="{28876491-05CD-43EA-A787-C4263B4063A5}"/>
    <cellStyle name="Total 6 2 3 2 20" xfId="50039" xr:uid="{F6D992A0-29D6-4AD9-B7CA-64DAEC19A2E3}"/>
    <cellStyle name="Total 6 2 3 2 20 2" xfId="50040" xr:uid="{F7D3811C-3FE1-46C7-A8AA-4678BE5B156E}"/>
    <cellStyle name="Total 6 2 3 2 20 2 2" xfId="50041" xr:uid="{DE76A52B-22BE-4426-A060-53E7FCF71465}"/>
    <cellStyle name="Total 6 2 3 2 20 3" xfId="50042" xr:uid="{A9BB1C3A-C760-4084-B081-3832FAA70BE7}"/>
    <cellStyle name="Total 6 2 3 2 21" xfId="50043" xr:uid="{D7589ADF-075F-499E-A78D-BD64141F7814}"/>
    <cellStyle name="Total 6 2 3 2 21 2" xfId="50044" xr:uid="{E9D1F5C8-7010-43A9-8E22-381784242392}"/>
    <cellStyle name="Total 6 2 3 2 22" xfId="50045" xr:uid="{D6F1ADC2-0041-4797-B13C-32125B8F6DBA}"/>
    <cellStyle name="Total 6 2 3 2 23" xfId="50046" xr:uid="{0E7582D1-6769-45B6-92BE-9C72C2299812}"/>
    <cellStyle name="Total 6 2 3 2 3" xfId="50047" xr:uid="{4E145A0E-C604-4DA2-A449-13A7B3ED13DD}"/>
    <cellStyle name="Total 6 2 3 2 3 2" xfId="50048" xr:uid="{76B31EBF-0806-45D6-9A23-459BD3680818}"/>
    <cellStyle name="Total 6 2 3 2 3 2 2" xfId="50049" xr:uid="{54BA3843-C368-42E4-A713-80B76D63A53F}"/>
    <cellStyle name="Total 6 2 3 2 3 3" xfId="50050" xr:uid="{9A2EEC67-5AC9-4A4A-82A5-CCF667CBE1BF}"/>
    <cellStyle name="Total 6 2 3 2 3 4" xfId="50051" xr:uid="{2F3BCD57-EE54-4159-8803-A917B5C5DC6B}"/>
    <cellStyle name="Total 6 2 3 2 4" xfId="50052" xr:uid="{8584B21C-73C2-4B3F-BE9C-7496906810B1}"/>
    <cellStyle name="Total 6 2 3 2 4 2" xfId="50053" xr:uid="{6EA3E723-39CD-4954-B924-7B2AAC6F00B2}"/>
    <cellStyle name="Total 6 2 3 2 4 2 2" xfId="50054" xr:uid="{545C826F-8236-4A16-9D76-DB40970E7077}"/>
    <cellStyle name="Total 6 2 3 2 4 3" xfId="50055" xr:uid="{DD9A3266-EB85-4E64-B99A-69677BDA7FEA}"/>
    <cellStyle name="Total 6 2 3 2 5" xfId="50056" xr:uid="{6AECDBAD-A720-4306-8101-19B77ED1638B}"/>
    <cellStyle name="Total 6 2 3 2 5 2" xfId="50057" xr:uid="{7DA87089-2F60-4A43-B0D7-6832C5CBC94D}"/>
    <cellStyle name="Total 6 2 3 2 5 2 2" xfId="50058" xr:uid="{5BB09DB9-8E9D-4745-9DB0-EF6CF5A12093}"/>
    <cellStyle name="Total 6 2 3 2 5 3" xfId="50059" xr:uid="{3925A2F1-7AD9-4BF1-9617-C0021E65583C}"/>
    <cellStyle name="Total 6 2 3 2 6" xfId="50060" xr:uid="{E327DF52-5589-44AF-871B-D6E314CCBF8E}"/>
    <cellStyle name="Total 6 2 3 2 6 2" xfId="50061" xr:uid="{AC64F370-E0F0-4D82-86BB-8B726711FFBA}"/>
    <cellStyle name="Total 6 2 3 2 6 2 2" xfId="50062" xr:uid="{C2F078EF-85DC-4D56-8346-D4401DEAC054}"/>
    <cellStyle name="Total 6 2 3 2 6 3" xfId="50063" xr:uid="{8611799F-AEA1-4A50-B5F3-8A63D85EF502}"/>
    <cellStyle name="Total 6 2 3 2 7" xfId="50064" xr:uid="{90CDBC40-B5AC-413A-9164-368F2B44C464}"/>
    <cellStyle name="Total 6 2 3 2 7 2" xfId="50065" xr:uid="{41F20220-AA95-4BBB-BC58-8EC1D5618806}"/>
    <cellStyle name="Total 6 2 3 2 7 2 2" xfId="50066" xr:uid="{33033AF8-0DA8-48C0-A872-C2B60FFFD4EA}"/>
    <cellStyle name="Total 6 2 3 2 7 3" xfId="50067" xr:uid="{A835950F-F854-447B-9580-C9056E7EB988}"/>
    <cellStyle name="Total 6 2 3 2 8" xfId="50068" xr:uid="{A391816C-9816-4431-BD98-2068AF24A1C9}"/>
    <cellStyle name="Total 6 2 3 2 8 2" xfId="50069" xr:uid="{3398E0B7-DC92-4B90-A2E1-1992A135FBA8}"/>
    <cellStyle name="Total 6 2 3 2 8 2 2" xfId="50070" xr:uid="{6599CEA1-4580-46C8-A6B2-80EDC4CEE934}"/>
    <cellStyle name="Total 6 2 3 2 8 3" xfId="50071" xr:uid="{ADB5261F-1835-4CB5-817F-9FC59B8C1290}"/>
    <cellStyle name="Total 6 2 3 2 9" xfId="50072" xr:uid="{4E212B48-BDDD-410B-9FCD-8FF7FAE6A4CE}"/>
    <cellStyle name="Total 6 2 3 2 9 2" xfId="50073" xr:uid="{BC7E7A7C-1F63-4B67-A851-7932C806E40D}"/>
    <cellStyle name="Total 6 2 3 2 9 2 2" xfId="50074" xr:uid="{F20301BF-9CFA-4F33-B021-745D569DF0D9}"/>
    <cellStyle name="Total 6 2 3 2 9 3" xfId="50075" xr:uid="{D19E9E84-6EF3-448E-A6C4-7A03D83C2A85}"/>
    <cellStyle name="Total 6 2 3 20" xfId="50076" xr:uid="{81E99397-79F6-459C-960B-0D5A9797260A}"/>
    <cellStyle name="Total 6 2 3 3" xfId="50077" xr:uid="{FC0F6991-75C3-4F16-B619-2E228C70FF05}"/>
    <cellStyle name="Total 6 2 3 3 2" xfId="50078" xr:uid="{6EE92251-16C9-4042-B8E8-E84421A517B9}"/>
    <cellStyle name="Total 6 2 3 3 2 2" xfId="50079" xr:uid="{7A4DEBCF-4885-4B5B-AE25-954AC97819C0}"/>
    <cellStyle name="Total 6 2 3 3 3" xfId="50080" xr:uid="{2256627F-62E5-430B-BAD2-69CB5006B178}"/>
    <cellStyle name="Total 6 2 3 3 4" xfId="50081" xr:uid="{1ABB8739-D14D-49AC-8501-4F01049183A5}"/>
    <cellStyle name="Total 6 2 3 4" xfId="50082" xr:uid="{42622C55-B0C0-43A6-96EF-8B454D5BFA26}"/>
    <cellStyle name="Total 6 2 3 4 2" xfId="50083" xr:uid="{E31AD052-B9CB-4ECD-B774-953E4C9CA9D3}"/>
    <cellStyle name="Total 6 2 3 4 2 2" xfId="50084" xr:uid="{3F964E0C-8EA3-48F8-BF89-F9F84AA057E6}"/>
    <cellStyle name="Total 6 2 3 4 3" xfId="50085" xr:uid="{CE642B72-8273-4343-9D7C-90948F3242A9}"/>
    <cellStyle name="Total 6 2 3 4 4" xfId="50086" xr:uid="{7220DD4A-45D6-4E88-BA8F-F5A8812C8D3C}"/>
    <cellStyle name="Total 6 2 3 5" xfId="50087" xr:uid="{0650D7B2-E6D8-4EFF-B258-2FDB42B1880A}"/>
    <cellStyle name="Total 6 2 3 5 2" xfId="50088" xr:uid="{8DF53A00-FD41-48B9-8343-3041D6268F0A}"/>
    <cellStyle name="Total 6 2 3 5 2 2" xfId="50089" xr:uid="{49C142AE-805D-4AB7-9F0F-2CA5A2C83D0A}"/>
    <cellStyle name="Total 6 2 3 5 3" xfId="50090" xr:uid="{B5299C64-27A2-4F3B-A6B8-A0F8789FF730}"/>
    <cellStyle name="Total 6 2 3 6" xfId="50091" xr:uid="{ECA27C6B-75B1-49B4-BED6-8E4C0223F29C}"/>
    <cellStyle name="Total 6 2 3 6 2" xfId="50092" xr:uid="{3568E4D7-558A-4711-9372-A522828B6F90}"/>
    <cellStyle name="Total 6 2 3 6 2 2" xfId="50093" xr:uid="{0223458A-C015-46A3-BDD6-588AC50F2845}"/>
    <cellStyle name="Total 6 2 3 6 3" xfId="50094" xr:uid="{CFCEF1D7-C555-4DFA-BD73-0653CBD0E97A}"/>
    <cellStyle name="Total 6 2 3 7" xfId="50095" xr:uid="{5E847802-05E9-4DBD-8B60-9AA5F2B65C1A}"/>
    <cellStyle name="Total 6 2 3 7 2" xfId="50096" xr:uid="{CCFCF2B7-A9D2-4894-9D44-1922A5347207}"/>
    <cellStyle name="Total 6 2 3 7 2 2" xfId="50097" xr:uid="{0E8A3DF0-1C93-47CD-A0FF-2BFF3AC4A31A}"/>
    <cellStyle name="Total 6 2 3 7 3" xfId="50098" xr:uid="{63CD8CE3-CC0C-4419-9FA8-EEC67E05786D}"/>
    <cellStyle name="Total 6 2 3 8" xfId="50099" xr:uid="{D46CD728-4BB5-49D3-9150-FDB94609B688}"/>
    <cellStyle name="Total 6 2 3 8 2" xfId="50100" xr:uid="{B3FF47C7-C385-444D-BDE7-3E9CCFBC97D5}"/>
    <cellStyle name="Total 6 2 3 8 2 2" xfId="50101" xr:uid="{3918534A-3957-4B7F-9E5F-D1C93D1A2132}"/>
    <cellStyle name="Total 6 2 3 8 3" xfId="50102" xr:uid="{C82585E2-CFCA-4A5A-B706-376D0A17D026}"/>
    <cellStyle name="Total 6 2 3 9" xfId="50103" xr:uid="{7B905686-73D7-440B-8F6F-70DD09E671E6}"/>
    <cellStyle name="Total 6 2 3 9 2" xfId="50104" xr:uid="{5E710D8C-3701-4948-A1D8-69944E303C21}"/>
    <cellStyle name="Total 6 2 3 9 2 2" xfId="50105" xr:uid="{0E6CD5BE-7CB5-4450-9101-D609766491EC}"/>
    <cellStyle name="Total 6 2 3 9 3" xfId="50106" xr:uid="{8935364E-4155-4072-B747-C601ED06D870}"/>
    <cellStyle name="Total 6 2 4" xfId="50107" xr:uid="{3608FE80-8BCC-40B3-8CB5-E95E748FCB46}"/>
    <cellStyle name="Total 6 2 4 10" xfId="50108" xr:uid="{A98F85FE-6DB1-40A6-A7D6-A40352DA94AA}"/>
    <cellStyle name="Total 6 2 4 10 2" xfId="50109" xr:uid="{ECD7DD3F-5FE6-4311-828C-65CABA9175F0}"/>
    <cellStyle name="Total 6 2 4 10 2 2" xfId="50110" xr:uid="{906CE079-22DA-4D68-85E8-7ED5227E1915}"/>
    <cellStyle name="Total 6 2 4 10 3" xfId="50111" xr:uid="{88FDB774-A723-4971-AA8C-0136084ADD43}"/>
    <cellStyle name="Total 6 2 4 11" xfId="50112" xr:uid="{8E8A6552-3351-4BA8-B5A3-20AF63D3A276}"/>
    <cellStyle name="Total 6 2 4 11 2" xfId="50113" xr:uid="{51842E5A-0C6F-45ED-80A0-D7E5C0B3FD97}"/>
    <cellStyle name="Total 6 2 4 11 2 2" xfId="50114" xr:uid="{A98F4944-981C-451D-8C94-5CCF2D2C25B2}"/>
    <cellStyle name="Total 6 2 4 11 3" xfId="50115" xr:uid="{05C574FA-5586-4F12-A561-266B05A6C331}"/>
    <cellStyle name="Total 6 2 4 12" xfId="50116" xr:uid="{FD24F715-B320-40C3-9A0C-21A2E31142E6}"/>
    <cellStyle name="Total 6 2 4 12 2" xfId="50117" xr:uid="{504CDF2A-0904-4E55-9322-DC1D3FDCC6EB}"/>
    <cellStyle name="Total 6 2 4 12 2 2" xfId="50118" xr:uid="{63ABEE18-C8F8-4096-BE19-02EFAFCA3DFA}"/>
    <cellStyle name="Total 6 2 4 12 3" xfId="50119" xr:uid="{CCC8BF34-601A-4339-BB9F-955AB95A10F0}"/>
    <cellStyle name="Total 6 2 4 13" xfId="50120" xr:uid="{82F92334-E722-493F-AFF4-078598DFF00C}"/>
    <cellStyle name="Total 6 2 4 13 2" xfId="50121" xr:uid="{E082816A-B173-425E-83A1-1101B0C30FAC}"/>
    <cellStyle name="Total 6 2 4 13 2 2" xfId="50122" xr:uid="{3D28BFE4-1639-4EA4-952F-B4635BBF8D52}"/>
    <cellStyle name="Total 6 2 4 13 3" xfId="50123" xr:uid="{C3DA2586-C58A-4882-AE7D-51D20765822B}"/>
    <cellStyle name="Total 6 2 4 14" xfId="50124" xr:uid="{0742ECDA-3003-4E94-AF07-9EBC2D3D1641}"/>
    <cellStyle name="Total 6 2 4 14 2" xfId="50125" xr:uid="{76B4CF1D-7E28-48E3-9554-2DF144051970}"/>
    <cellStyle name="Total 6 2 4 14 2 2" xfId="50126" xr:uid="{6124829E-4127-46AC-8344-848EA18A8482}"/>
    <cellStyle name="Total 6 2 4 14 3" xfId="50127" xr:uid="{3DFB091D-7821-4C17-9BB5-A57593A6D63B}"/>
    <cellStyle name="Total 6 2 4 15" xfId="50128" xr:uid="{2021A571-05DC-4D1B-9C18-B16BB1E3DB06}"/>
    <cellStyle name="Total 6 2 4 15 2" xfId="50129" xr:uid="{7AFC451B-788C-4C12-B933-047D57FD31B2}"/>
    <cellStyle name="Total 6 2 4 15 2 2" xfId="50130" xr:uid="{99F348C4-BF27-48E5-84E1-56568FD884FB}"/>
    <cellStyle name="Total 6 2 4 15 3" xfId="50131" xr:uid="{79DC9BC9-5793-4307-B084-60894953A791}"/>
    <cellStyle name="Total 6 2 4 16" xfId="50132" xr:uid="{D4A792B0-2079-4E76-A495-C477015FED1F}"/>
    <cellStyle name="Total 6 2 4 16 2" xfId="50133" xr:uid="{1534E99D-52E3-4AD7-A0A8-CAB58BEE0E1F}"/>
    <cellStyle name="Total 6 2 4 16 2 2" xfId="50134" xr:uid="{C646D33D-53EE-4329-B939-BFA3144257A4}"/>
    <cellStyle name="Total 6 2 4 16 3" xfId="50135" xr:uid="{401F7962-0D33-45EC-A138-A47CE44E4163}"/>
    <cellStyle name="Total 6 2 4 17" xfId="50136" xr:uid="{A9493CE6-FD1C-4790-A757-25091C20F9FC}"/>
    <cellStyle name="Total 6 2 4 17 2" xfId="50137" xr:uid="{98CFF941-918B-41BC-B6CE-813B77498D8D}"/>
    <cellStyle name="Total 6 2 4 17 2 2" xfId="50138" xr:uid="{AADA4F45-5DC5-451F-B155-1E17825C4351}"/>
    <cellStyle name="Total 6 2 4 17 3" xfId="50139" xr:uid="{CFF88341-F1C8-42E3-9408-5B0543681A27}"/>
    <cellStyle name="Total 6 2 4 18" xfId="50140" xr:uid="{6DB3C74D-FCBB-4A9F-8293-67FCBC868FE9}"/>
    <cellStyle name="Total 6 2 4 18 2" xfId="50141" xr:uid="{84D334B0-CC03-40E3-9F09-34E807A79C72}"/>
    <cellStyle name="Total 6 2 4 18 2 2" xfId="50142" xr:uid="{CD7A9D7D-7405-463A-A79F-A4EBA8DD9878}"/>
    <cellStyle name="Total 6 2 4 18 3" xfId="50143" xr:uid="{4F73D083-64F4-4D64-9FEB-3274D333B77D}"/>
    <cellStyle name="Total 6 2 4 19" xfId="50144" xr:uid="{8E8E34C3-DD29-4713-AB77-BC8DD0AF59BD}"/>
    <cellStyle name="Total 6 2 4 19 2" xfId="50145" xr:uid="{8AE24C1F-8DFA-4D0D-91AA-BA3BCE144A3B}"/>
    <cellStyle name="Total 6 2 4 19 2 2" xfId="50146" xr:uid="{8F06A3CF-9E0A-4968-8D10-A4F87FCCFD22}"/>
    <cellStyle name="Total 6 2 4 19 3" xfId="50147" xr:uid="{07A1B800-C6F1-41EE-8847-8D35664EE659}"/>
    <cellStyle name="Total 6 2 4 2" xfId="50148" xr:uid="{3F290D36-F7AB-4149-BDD2-A3FEAB405A3A}"/>
    <cellStyle name="Total 6 2 4 2 10" xfId="50149" xr:uid="{F5B068F9-7AEF-4B0F-91A2-4B01DCF77BE2}"/>
    <cellStyle name="Total 6 2 4 2 10 2" xfId="50150" xr:uid="{CCE71A92-E9DE-47FE-92C2-B9D9E97D7D50}"/>
    <cellStyle name="Total 6 2 4 2 10 2 2" xfId="50151" xr:uid="{BA73C7E6-AFD9-4D8B-AE2C-D36A61E2B759}"/>
    <cellStyle name="Total 6 2 4 2 10 3" xfId="50152" xr:uid="{37D25352-589F-46B3-8CD7-F03A8B717B80}"/>
    <cellStyle name="Total 6 2 4 2 11" xfId="50153" xr:uid="{6C23F470-C3BB-4CB3-AB52-F1A1015AD3CB}"/>
    <cellStyle name="Total 6 2 4 2 11 2" xfId="50154" xr:uid="{836763F2-7EE5-430E-AD98-B400A91708F8}"/>
    <cellStyle name="Total 6 2 4 2 11 2 2" xfId="50155" xr:uid="{B31D81E3-F9C2-47A1-AC72-E56F4A4F62A0}"/>
    <cellStyle name="Total 6 2 4 2 11 3" xfId="50156" xr:uid="{ED47C98A-DA2A-4565-977F-A30142B0E551}"/>
    <cellStyle name="Total 6 2 4 2 12" xfId="50157" xr:uid="{935D3B43-D425-4753-8318-034610709225}"/>
    <cellStyle name="Total 6 2 4 2 12 2" xfId="50158" xr:uid="{D192A8BD-2F1F-4B74-838F-C02E609E0031}"/>
    <cellStyle name="Total 6 2 4 2 12 2 2" xfId="50159" xr:uid="{C1B3E56B-7A6B-41D8-ACF8-F939751592DE}"/>
    <cellStyle name="Total 6 2 4 2 12 3" xfId="50160" xr:uid="{E7524242-60BE-4343-A72E-6FA0B7D3BBAE}"/>
    <cellStyle name="Total 6 2 4 2 13" xfId="50161" xr:uid="{1DCF3E80-AEA5-4FBF-ADD8-05BCD1CD0DB5}"/>
    <cellStyle name="Total 6 2 4 2 13 2" xfId="50162" xr:uid="{D22D8F80-7759-4F4E-A1B5-94F44F48AB24}"/>
    <cellStyle name="Total 6 2 4 2 13 2 2" xfId="50163" xr:uid="{5261027C-C592-40A8-9530-429D4DA49BD5}"/>
    <cellStyle name="Total 6 2 4 2 13 3" xfId="50164" xr:uid="{D7688C89-AFC4-48C7-B81F-943CFD7AA194}"/>
    <cellStyle name="Total 6 2 4 2 14" xfId="50165" xr:uid="{E9444C22-066D-4BC6-AE87-0E89B6220216}"/>
    <cellStyle name="Total 6 2 4 2 14 2" xfId="50166" xr:uid="{BC4EF249-F794-46BF-957C-27FECB64CB13}"/>
    <cellStyle name="Total 6 2 4 2 14 2 2" xfId="50167" xr:uid="{D20A0D8D-383C-4E96-A090-24D3E88CE9B9}"/>
    <cellStyle name="Total 6 2 4 2 14 3" xfId="50168" xr:uid="{28D06CB4-6F67-4319-BA5C-AE725D85C89D}"/>
    <cellStyle name="Total 6 2 4 2 15" xfId="50169" xr:uid="{FCE3B723-5EE2-4A96-B86B-C6EED0C47243}"/>
    <cellStyle name="Total 6 2 4 2 15 2" xfId="50170" xr:uid="{721F8B9F-AD76-4AE2-83D7-0E8BB70BC729}"/>
    <cellStyle name="Total 6 2 4 2 15 2 2" xfId="50171" xr:uid="{447278AA-1778-4EF4-86D1-D0AA495C7D77}"/>
    <cellStyle name="Total 6 2 4 2 15 3" xfId="50172" xr:uid="{9BF4438B-79EA-479E-A226-599947F88B5A}"/>
    <cellStyle name="Total 6 2 4 2 16" xfId="50173" xr:uid="{2A73B411-6697-4D14-92CB-AEE196205F17}"/>
    <cellStyle name="Total 6 2 4 2 16 2" xfId="50174" xr:uid="{7D4D2995-EE98-4296-8EF0-BFAEEF52A976}"/>
    <cellStyle name="Total 6 2 4 2 16 2 2" xfId="50175" xr:uid="{E385C4BD-67B4-42F3-9BD4-FEDA0C2C8F5D}"/>
    <cellStyle name="Total 6 2 4 2 16 3" xfId="50176" xr:uid="{5391E107-AD8A-4842-B225-01794BC5ABE8}"/>
    <cellStyle name="Total 6 2 4 2 17" xfId="50177" xr:uid="{FEE03938-0ACB-448A-BDB2-D7CD8A21EBCF}"/>
    <cellStyle name="Total 6 2 4 2 17 2" xfId="50178" xr:uid="{7132CF24-22D3-430D-BF57-898084B02C30}"/>
    <cellStyle name="Total 6 2 4 2 17 2 2" xfId="50179" xr:uid="{46D83C37-B8AF-4489-980D-D57938B1EA3B}"/>
    <cellStyle name="Total 6 2 4 2 17 3" xfId="50180" xr:uid="{73E179D7-E839-49CB-B90D-35E468386A1A}"/>
    <cellStyle name="Total 6 2 4 2 18" xfId="50181" xr:uid="{4A02EF89-EDA8-423E-9A06-3402A25BAD23}"/>
    <cellStyle name="Total 6 2 4 2 18 2" xfId="50182" xr:uid="{3F861D94-9B8E-4C24-BB0C-269063CBC7CA}"/>
    <cellStyle name="Total 6 2 4 2 18 2 2" xfId="50183" xr:uid="{E8434FC1-9F84-4F45-99D6-90BACFCC9029}"/>
    <cellStyle name="Total 6 2 4 2 18 3" xfId="50184" xr:uid="{7ADC5B29-99B1-4CE0-A411-FE19953BAAD4}"/>
    <cellStyle name="Total 6 2 4 2 19" xfId="50185" xr:uid="{1EF172DE-2621-4E21-A1A0-72492ACEEE43}"/>
    <cellStyle name="Total 6 2 4 2 19 2" xfId="50186" xr:uid="{945E3740-0ED6-4005-95AB-84144B6CDC81}"/>
    <cellStyle name="Total 6 2 4 2 19 2 2" xfId="50187" xr:uid="{E3BDB591-E5BF-4243-8EDD-DFBCD34B3117}"/>
    <cellStyle name="Total 6 2 4 2 19 3" xfId="50188" xr:uid="{9AB6FA4C-8AFD-46B1-B32A-B7DB588FAECB}"/>
    <cellStyle name="Total 6 2 4 2 2" xfId="50189" xr:uid="{8597F335-DA40-46BC-9AD3-3AE548881C24}"/>
    <cellStyle name="Total 6 2 4 2 2 2" xfId="50190" xr:uid="{243C124F-BD24-4797-89CE-BFCAF524BD84}"/>
    <cellStyle name="Total 6 2 4 2 2 2 2" xfId="50191" xr:uid="{5E7A178D-1C2F-4954-A9AA-B06EE500451F}"/>
    <cellStyle name="Total 6 2 4 2 2 3" xfId="50192" xr:uid="{BDE405BE-53E3-4F61-9DFB-BA3201794CD4}"/>
    <cellStyle name="Total 6 2 4 2 2 4" xfId="50193" xr:uid="{83B99D4D-7D95-4BA8-91A8-741253EBF3E7}"/>
    <cellStyle name="Total 6 2 4 2 20" xfId="50194" xr:uid="{0DFFE265-4925-4D5A-A691-7FF020FCA2B4}"/>
    <cellStyle name="Total 6 2 4 2 20 2" xfId="50195" xr:uid="{D118E779-9CE0-4606-B368-D6F8A5246BAD}"/>
    <cellStyle name="Total 6 2 4 2 20 2 2" xfId="50196" xr:uid="{0C795551-EBBE-42FD-B934-3DE666043E04}"/>
    <cellStyle name="Total 6 2 4 2 20 3" xfId="50197" xr:uid="{CCCD348E-556D-49F3-964C-3441AAF4B579}"/>
    <cellStyle name="Total 6 2 4 2 21" xfId="50198" xr:uid="{04BE94BF-7E0A-4F1D-BEF2-8804C208A255}"/>
    <cellStyle name="Total 6 2 4 2 21 2" xfId="50199" xr:uid="{FD83260A-C4B7-4A91-A2B1-6B2F29C65D7B}"/>
    <cellStyle name="Total 6 2 4 2 22" xfId="50200" xr:uid="{1A7C08DC-DF1D-4895-B094-6EE1C07FA167}"/>
    <cellStyle name="Total 6 2 4 2 23" xfId="50201" xr:uid="{8EE9B216-701D-4CB7-8665-1CADD9A64AE0}"/>
    <cellStyle name="Total 6 2 4 2 3" xfId="50202" xr:uid="{46637341-F9C9-4B72-9BDC-C5786705356A}"/>
    <cellStyle name="Total 6 2 4 2 3 2" xfId="50203" xr:uid="{A1BE9572-1A82-4C93-9973-BBF1165A64B9}"/>
    <cellStyle name="Total 6 2 4 2 3 2 2" xfId="50204" xr:uid="{8674ECFF-037A-4DDB-9CB3-4C128A9B2E96}"/>
    <cellStyle name="Total 6 2 4 2 3 3" xfId="50205" xr:uid="{2EB1BE5B-9955-4C88-AB5E-F05A22B53D4F}"/>
    <cellStyle name="Total 6 2 4 2 4" xfId="50206" xr:uid="{15059103-E46C-4EA8-B73C-45C3FA9E8349}"/>
    <cellStyle name="Total 6 2 4 2 4 2" xfId="50207" xr:uid="{60DE5FF9-63C6-4625-8C89-E430FA5B179A}"/>
    <cellStyle name="Total 6 2 4 2 4 2 2" xfId="50208" xr:uid="{28838CD3-A5CE-4453-B831-3CA4497EB4E5}"/>
    <cellStyle name="Total 6 2 4 2 4 3" xfId="50209" xr:uid="{4BA99D9F-268E-4787-A52B-53033BFD3657}"/>
    <cellStyle name="Total 6 2 4 2 5" xfId="50210" xr:uid="{7E6C9317-5C6A-4312-90D8-34D6CDEC4D91}"/>
    <cellStyle name="Total 6 2 4 2 5 2" xfId="50211" xr:uid="{B20C5219-C273-47DE-AA5A-74D40B9A5573}"/>
    <cellStyle name="Total 6 2 4 2 5 2 2" xfId="50212" xr:uid="{0B7CB8B6-C2EA-4789-BFD1-AAD64D07982B}"/>
    <cellStyle name="Total 6 2 4 2 5 3" xfId="50213" xr:uid="{6B871866-5152-45A0-91FF-FBD1E2281A29}"/>
    <cellStyle name="Total 6 2 4 2 6" xfId="50214" xr:uid="{CF7A5C2D-518C-4696-8114-B3C65504E24B}"/>
    <cellStyle name="Total 6 2 4 2 6 2" xfId="50215" xr:uid="{E05FC49F-CD34-4F10-A4A7-DA6BEEAFF7B3}"/>
    <cellStyle name="Total 6 2 4 2 6 2 2" xfId="50216" xr:uid="{4DAA1850-5CCF-4D44-AFB3-C7B0868C0B53}"/>
    <cellStyle name="Total 6 2 4 2 6 3" xfId="50217" xr:uid="{2058646E-6E7F-46ED-A05D-0CC971D80A7A}"/>
    <cellStyle name="Total 6 2 4 2 7" xfId="50218" xr:uid="{002ADD92-87F5-4EF0-8B75-E7FE022BFACF}"/>
    <cellStyle name="Total 6 2 4 2 7 2" xfId="50219" xr:uid="{5A713D81-B571-4344-B4F0-8D5BEB22D37F}"/>
    <cellStyle name="Total 6 2 4 2 7 2 2" xfId="50220" xr:uid="{FEEBFD31-56C9-4BA4-86A4-B810D65255F3}"/>
    <cellStyle name="Total 6 2 4 2 7 3" xfId="50221" xr:uid="{D1C07AB7-DEEF-4756-A1ED-90E01880CB21}"/>
    <cellStyle name="Total 6 2 4 2 8" xfId="50222" xr:uid="{818A6045-EFA9-44E1-8CB1-05D9E0FF9204}"/>
    <cellStyle name="Total 6 2 4 2 8 2" xfId="50223" xr:uid="{0162FF97-3C99-43D8-84B0-CD84F1A8C328}"/>
    <cellStyle name="Total 6 2 4 2 8 2 2" xfId="50224" xr:uid="{EB9286A3-051B-497A-97F9-DFAE4F113691}"/>
    <cellStyle name="Total 6 2 4 2 8 3" xfId="50225" xr:uid="{92A07FD3-040C-4669-A715-113A32C598F9}"/>
    <cellStyle name="Total 6 2 4 2 9" xfId="50226" xr:uid="{47A877C0-F173-4299-A5D2-28F43C0F5E66}"/>
    <cellStyle name="Total 6 2 4 2 9 2" xfId="50227" xr:uid="{763711D3-FCA7-49AD-8205-B46B8155D131}"/>
    <cellStyle name="Total 6 2 4 2 9 2 2" xfId="50228" xr:uid="{221C7EDB-512B-4E39-8188-43579F84DDD4}"/>
    <cellStyle name="Total 6 2 4 2 9 3" xfId="50229" xr:uid="{5CB1140A-8DA7-4BE8-A574-AC4A14E9E7CF}"/>
    <cellStyle name="Total 6 2 4 20" xfId="50230" xr:uid="{4867D8E6-96FA-451A-B774-E875124F7FC9}"/>
    <cellStyle name="Total 6 2 4 20 2" xfId="50231" xr:uid="{EAA1D8F8-28CD-4BA2-9FE2-CFFA106A0E5E}"/>
    <cellStyle name="Total 6 2 4 20 2 2" xfId="50232" xr:uid="{279EB8A1-12D1-4EC6-B588-B64811C892F5}"/>
    <cellStyle name="Total 6 2 4 20 3" xfId="50233" xr:uid="{DAD80AF4-FB28-49D9-8EB1-E3939EE2FCB7}"/>
    <cellStyle name="Total 6 2 4 21" xfId="50234" xr:uid="{C6336607-5541-4C3A-99CA-320C836B6072}"/>
    <cellStyle name="Total 6 2 4 21 2" xfId="50235" xr:uid="{0985E897-18DC-4E0F-AC39-2B9A95821469}"/>
    <cellStyle name="Total 6 2 4 21 2 2" xfId="50236" xr:uid="{D1E5B2E4-962D-4DEC-8D58-EA221513E7AD}"/>
    <cellStyle name="Total 6 2 4 21 3" xfId="50237" xr:uid="{7D7EFA45-FF7B-4AD3-90AF-9EFEDBEC2E24}"/>
    <cellStyle name="Total 6 2 4 22" xfId="50238" xr:uid="{3BAA7ED3-F089-4AF2-AA7A-C22E23DB6E27}"/>
    <cellStyle name="Total 6 2 4 22 2" xfId="50239" xr:uid="{B1C3ABF5-68BA-48EC-B4F4-E4DDCD521BFE}"/>
    <cellStyle name="Total 6 2 4 23" xfId="50240" xr:uid="{E12EF7FE-45FE-42D4-B3D4-02463538A7FA}"/>
    <cellStyle name="Total 6 2 4 24" xfId="50241" xr:uid="{B105C8DD-E322-40D7-BF50-9CF0C271673A}"/>
    <cellStyle name="Total 6 2 4 3" xfId="50242" xr:uid="{15980B80-8BA9-45C2-97D5-935010388D6C}"/>
    <cellStyle name="Total 6 2 4 3 2" xfId="50243" xr:uid="{2195CF8B-B8CA-4805-897C-3092F6385FBB}"/>
    <cellStyle name="Total 6 2 4 3 2 2" xfId="50244" xr:uid="{6EA308C0-0E44-42DE-A9EB-ACDC55543AC9}"/>
    <cellStyle name="Total 6 2 4 3 3" xfId="50245" xr:uid="{ABCFD8A8-8732-4098-BD33-C2E8AC67A5D6}"/>
    <cellStyle name="Total 6 2 4 3 4" xfId="50246" xr:uid="{59F70E9E-22DD-427F-BC2E-74E12CB788CC}"/>
    <cellStyle name="Total 6 2 4 4" xfId="50247" xr:uid="{6404AE94-2139-4DE3-9D01-84E962239D5B}"/>
    <cellStyle name="Total 6 2 4 4 2" xfId="50248" xr:uid="{3A7CAC99-B83B-41BE-9C05-DB009965CE02}"/>
    <cellStyle name="Total 6 2 4 4 2 2" xfId="50249" xr:uid="{6B50C9ED-B638-4752-A638-0ABC985A7F8E}"/>
    <cellStyle name="Total 6 2 4 4 3" xfId="50250" xr:uid="{D1DCB1F2-E1CF-4BA3-9123-319CDBBFA023}"/>
    <cellStyle name="Total 6 2 4 4 4" xfId="50251" xr:uid="{B3C4B9C4-304E-4AF5-8195-5E599970F327}"/>
    <cellStyle name="Total 6 2 4 5" xfId="50252" xr:uid="{3BAFEBE1-EEA7-4F67-8459-85C24E8268A4}"/>
    <cellStyle name="Total 6 2 4 5 2" xfId="50253" xr:uid="{854814B9-A8B5-47E6-B510-D63E0BC399BF}"/>
    <cellStyle name="Total 6 2 4 5 2 2" xfId="50254" xr:uid="{55342371-3D5D-4720-AC5B-F185E86D4DDE}"/>
    <cellStyle name="Total 6 2 4 5 3" xfId="50255" xr:uid="{8C8399FE-4655-4D0D-B1F4-E4B9A19F68A0}"/>
    <cellStyle name="Total 6 2 4 6" xfId="50256" xr:uid="{070412D3-7336-4A45-A65F-26227FF8472E}"/>
    <cellStyle name="Total 6 2 4 6 2" xfId="50257" xr:uid="{4CCFD494-CE3C-4FFD-91EA-186FE10CC0AB}"/>
    <cellStyle name="Total 6 2 4 6 2 2" xfId="50258" xr:uid="{EC430C80-5487-426A-ACAD-48C5B9DEFECB}"/>
    <cellStyle name="Total 6 2 4 6 3" xfId="50259" xr:uid="{F303351E-63B3-40AA-869B-2FECA17FB128}"/>
    <cellStyle name="Total 6 2 4 7" xfId="50260" xr:uid="{8D4557A6-72C5-41ED-93BB-60FEFD8EE46A}"/>
    <cellStyle name="Total 6 2 4 7 2" xfId="50261" xr:uid="{74F7703B-6DBA-45D4-ACAE-49C2A43FED8C}"/>
    <cellStyle name="Total 6 2 4 7 2 2" xfId="50262" xr:uid="{A1C6AD6A-AA2E-482C-AC44-F99B65DE18E1}"/>
    <cellStyle name="Total 6 2 4 7 3" xfId="50263" xr:uid="{D862A737-C283-444B-AACE-6DC830F03C2C}"/>
    <cellStyle name="Total 6 2 4 8" xfId="50264" xr:uid="{55139C01-DEB5-4DCD-BD7D-CD5AF3E38A5C}"/>
    <cellStyle name="Total 6 2 4 8 2" xfId="50265" xr:uid="{FE01FFB8-11A8-4ADC-9C64-F2BE2AD4FE78}"/>
    <cellStyle name="Total 6 2 4 8 2 2" xfId="50266" xr:uid="{714ABAC8-2FD3-4996-9CC6-7E3DA0ED2472}"/>
    <cellStyle name="Total 6 2 4 8 3" xfId="50267" xr:uid="{52695DA8-4B0B-49AC-8E46-C6F05F64E0AB}"/>
    <cellStyle name="Total 6 2 4 9" xfId="50268" xr:uid="{1EDFA893-DAA7-4375-A853-37E38FFF96DC}"/>
    <cellStyle name="Total 6 2 4 9 2" xfId="50269" xr:uid="{6AD712DD-19ED-480D-9669-734F2C5EA41F}"/>
    <cellStyle name="Total 6 2 4 9 2 2" xfId="50270" xr:uid="{A0E7C15B-5BAB-499F-8806-9F84E830BAC6}"/>
    <cellStyle name="Total 6 2 4 9 3" xfId="50271" xr:uid="{226B16FB-AB58-4823-B32C-2003909EC056}"/>
    <cellStyle name="Total 6 2 5" xfId="50272" xr:uid="{E3027DCC-778F-4869-8D5F-BA69184E8129}"/>
    <cellStyle name="Total 6 2 5 10" xfId="50273" xr:uid="{3CC4095E-3842-405B-AE0E-9AEA2FB7ABAA}"/>
    <cellStyle name="Total 6 2 5 10 2" xfId="50274" xr:uid="{DB24C477-3E5D-4638-A31A-FB9FA8EF488B}"/>
    <cellStyle name="Total 6 2 5 10 2 2" xfId="50275" xr:uid="{CBE26654-BA1B-452C-B55E-E55107B1E68C}"/>
    <cellStyle name="Total 6 2 5 10 3" xfId="50276" xr:uid="{4CC87420-8032-4901-B40E-ED7A3A3BD4C1}"/>
    <cellStyle name="Total 6 2 5 11" xfId="50277" xr:uid="{0D9D4387-1F3F-45D4-AF9D-7B56ED6F6417}"/>
    <cellStyle name="Total 6 2 5 11 2" xfId="50278" xr:uid="{6300A468-FD77-44CE-8424-13E8CD1BF294}"/>
    <cellStyle name="Total 6 2 5 11 2 2" xfId="50279" xr:uid="{2DB1E51B-53A3-4120-B92F-E2E287E05CDA}"/>
    <cellStyle name="Total 6 2 5 11 3" xfId="50280" xr:uid="{721F3931-24A5-4589-86A9-483628ABB5B1}"/>
    <cellStyle name="Total 6 2 5 12" xfId="50281" xr:uid="{CF1FEFDC-B396-48B3-B2F2-FEE9302E991E}"/>
    <cellStyle name="Total 6 2 5 12 2" xfId="50282" xr:uid="{4E46B590-AD43-4E49-82C7-3795A5FB8BDD}"/>
    <cellStyle name="Total 6 2 5 12 2 2" xfId="50283" xr:uid="{0070EFD5-B93F-4A78-84CF-A1B1EA3BB543}"/>
    <cellStyle name="Total 6 2 5 12 3" xfId="50284" xr:uid="{CCCE9540-8F80-42F5-A3F4-AAFD7F88B074}"/>
    <cellStyle name="Total 6 2 5 13" xfId="50285" xr:uid="{F0A208A5-968E-4D03-973F-F73A64991DFF}"/>
    <cellStyle name="Total 6 2 5 13 2" xfId="50286" xr:uid="{B10469DC-4EEC-4B6C-8D49-74C8939E8505}"/>
    <cellStyle name="Total 6 2 5 13 2 2" xfId="50287" xr:uid="{D329A516-89F5-4972-BCBE-07023703A4C1}"/>
    <cellStyle name="Total 6 2 5 13 3" xfId="50288" xr:uid="{A83076B8-BB7B-4210-A122-003385AC6F56}"/>
    <cellStyle name="Total 6 2 5 14" xfId="50289" xr:uid="{369D486C-B1C4-4943-B650-1F27CF6CAAF4}"/>
    <cellStyle name="Total 6 2 5 14 2" xfId="50290" xr:uid="{6C3BAE1A-5E18-46B3-8E26-4C0758FF760F}"/>
    <cellStyle name="Total 6 2 5 14 2 2" xfId="50291" xr:uid="{DD60291A-514C-4942-93AF-9AAE15B0DF90}"/>
    <cellStyle name="Total 6 2 5 14 3" xfId="50292" xr:uid="{5C815863-FBE1-40A3-8C70-EDC773C876E8}"/>
    <cellStyle name="Total 6 2 5 15" xfId="50293" xr:uid="{CC89483E-AAD0-4F7F-987C-F151736A9793}"/>
    <cellStyle name="Total 6 2 5 15 2" xfId="50294" xr:uid="{81BFCAAE-B9EF-4301-A6FC-1252A42C3826}"/>
    <cellStyle name="Total 6 2 5 15 2 2" xfId="50295" xr:uid="{8F965391-8976-4E38-9BC4-437A0F4D9F3A}"/>
    <cellStyle name="Total 6 2 5 15 3" xfId="50296" xr:uid="{4605E040-CD5A-48F0-8571-5D052BCE0BC9}"/>
    <cellStyle name="Total 6 2 5 16" xfId="50297" xr:uid="{1F7D7634-C1D2-4E47-A888-66B7EFB2D1EF}"/>
    <cellStyle name="Total 6 2 5 16 2" xfId="50298" xr:uid="{87FD54D5-8D14-4970-9E37-D41A959D0B3B}"/>
    <cellStyle name="Total 6 2 5 16 2 2" xfId="50299" xr:uid="{6FEBAB6B-D061-4F71-98FD-7DDD53883AA1}"/>
    <cellStyle name="Total 6 2 5 16 3" xfId="50300" xr:uid="{7369128E-644E-408F-B87B-4F6F733CCEC5}"/>
    <cellStyle name="Total 6 2 5 17" xfId="50301" xr:uid="{3310A838-EF00-482F-BFA6-25EFFF7E5BA1}"/>
    <cellStyle name="Total 6 2 5 17 2" xfId="50302" xr:uid="{774FC8F7-A806-4A8E-813A-B6B88218DB91}"/>
    <cellStyle name="Total 6 2 5 17 2 2" xfId="50303" xr:uid="{8579E135-4222-4398-A35F-1B8965D17D79}"/>
    <cellStyle name="Total 6 2 5 17 3" xfId="50304" xr:uid="{A1CE46E3-47B4-4244-8B11-72ECE122B88A}"/>
    <cellStyle name="Total 6 2 5 18" xfId="50305" xr:uid="{A6E941EC-DE1E-456F-92E4-67FB04967937}"/>
    <cellStyle name="Total 6 2 5 18 2" xfId="50306" xr:uid="{65422458-4983-4DBF-B815-0DFDF93BBCE7}"/>
    <cellStyle name="Total 6 2 5 18 2 2" xfId="50307" xr:uid="{F3EED6D7-51B9-4E24-B881-57A129214494}"/>
    <cellStyle name="Total 6 2 5 18 3" xfId="50308" xr:uid="{A7A93595-7A26-4228-A88A-CC2763AE3FC7}"/>
    <cellStyle name="Total 6 2 5 19" xfId="50309" xr:uid="{83199A62-D2BE-4BE4-8807-02B6E8663201}"/>
    <cellStyle name="Total 6 2 5 19 2" xfId="50310" xr:uid="{CDE0F34F-38AA-4102-98A0-2BE2E17DD43D}"/>
    <cellStyle name="Total 6 2 5 19 2 2" xfId="50311" xr:uid="{431581D3-4A4D-458B-8A12-FEA6EBCC1D69}"/>
    <cellStyle name="Total 6 2 5 19 3" xfId="50312" xr:uid="{5A25D399-E696-4B7B-9DF2-144D337304BF}"/>
    <cellStyle name="Total 6 2 5 2" xfId="50313" xr:uid="{2EEB86FE-68FD-480A-A669-D458965D50CB}"/>
    <cellStyle name="Total 6 2 5 2 2" xfId="50314" xr:uid="{D18B8827-9461-4305-8412-1AD3B07A0101}"/>
    <cellStyle name="Total 6 2 5 2 2 2" xfId="50315" xr:uid="{5B4F4D43-2338-4CD3-A738-56D97566F8C7}"/>
    <cellStyle name="Total 6 2 5 2 3" xfId="50316" xr:uid="{6E82F241-F24F-4C67-B58D-BA7CFB7F94A6}"/>
    <cellStyle name="Total 6 2 5 2 4" xfId="50317" xr:uid="{C6831D9D-F61D-460D-A6A7-5077BD0B5A74}"/>
    <cellStyle name="Total 6 2 5 20" xfId="50318" xr:uid="{9F9C9814-00B0-452D-915D-27B1D4742E64}"/>
    <cellStyle name="Total 6 2 5 20 2" xfId="50319" xr:uid="{984A00CA-4B94-43B2-826A-D18157BBC6A9}"/>
    <cellStyle name="Total 6 2 5 20 2 2" xfId="50320" xr:uid="{E058384E-15B8-4079-A4E8-2B255CEEB3AB}"/>
    <cellStyle name="Total 6 2 5 20 3" xfId="50321" xr:uid="{23532AB9-F7F9-4DB5-A88C-AAA60A645FAD}"/>
    <cellStyle name="Total 6 2 5 21" xfId="50322" xr:uid="{47B1D749-DAB2-4135-9C1F-4B0E32CD0480}"/>
    <cellStyle name="Total 6 2 5 21 2" xfId="50323" xr:uid="{0BBFFAD8-6C6B-4E02-A68C-CBF45DE494B1}"/>
    <cellStyle name="Total 6 2 5 22" xfId="50324" xr:uid="{985C3ADE-03E5-40BC-8336-602304BE6F2C}"/>
    <cellStyle name="Total 6 2 5 23" xfId="50325" xr:uid="{27F1F813-4C96-4041-93F4-28F951398C7C}"/>
    <cellStyle name="Total 6 2 5 3" xfId="50326" xr:uid="{FC6120FD-7660-481A-B24F-97306BEC63FE}"/>
    <cellStyle name="Total 6 2 5 3 2" xfId="50327" xr:uid="{93F7E05F-0A0C-4AE0-8831-C8C8E9A6F846}"/>
    <cellStyle name="Total 6 2 5 3 2 2" xfId="50328" xr:uid="{2AB23DA8-C239-448D-BA64-2A15A73A4E3E}"/>
    <cellStyle name="Total 6 2 5 3 3" xfId="50329" xr:uid="{8AE280D3-605A-462D-8853-D821CE240372}"/>
    <cellStyle name="Total 6 2 5 4" xfId="50330" xr:uid="{5C068DD7-B702-48F9-89F0-D75A8F7C1A89}"/>
    <cellStyle name="Total 6 2 5 4 2" xfId="50331" xr:uid="{69D6CD88-C4A6-4F68-A324-82666F012D10}"/>
    <cellStyle name="Total 6 2 5 4 2 2" xfId="50332" xr:uid="{00B2A2B9-1778-45DA-848D-AA6FAA6E2938}"/>
    <cellStyle name="Total 6 2 5 4 3" xfId="50333" xr:uid="{F00CE6DA-EE75-4975-979A-230D40C2C820}"/>
    <cellStyle name="Total 6 2 5 5" xfId="50334" xr:uid="{5FB2CD63-FE91-4EBC-929D-8F03EFF70E4F}"/>
    <cellStyle name="Total 6 2 5 5 2" xfId="50335" xr:uid="{634D3E3A-F195-4451-A52E-9BDA12FCD49C}"/>
    <cellStyle name="Total 6 2 5 5 2 2" xfId="50336" xr:uid="{86770C94-F746-4554-873D-17C53214E658}"/>
    <cellStyle name="Total 6 2 5 5 3" xfId="50337" xr:uid="{3D9ABD4B-C71B-411D-8CC1-9D9E42C18706}"/>
    <cellStyle name="Total 6 2 5 6" xfId="50338" xr:uid="{9E9E3668-20F8-4FD4-A663-F3973810B357}"/>
    <cellStyle name="Total 6 2 5 6 2" xfId="50339" xr:uid="{6C645977-3E14-4C71-8FD9-2C83BE1FA653}"/>
    <cellStyle name="Total 6 2 5 6 2 2" xfId="50340" xr:uid="{FDEBD6CB-4356-4D5A-B523-8AC34CFA7E48}"/>
    <cellStyle name="Total 6 2 5 6 3" xfId="50341" xr:uid="{902C7398-DBA6-4940-BC4C-3F06A8F44B61}"/>
    <cellStyle name="Total 6 2 5 7" xfId="50342" xr:uid="{89A74C61-1C07-4BBC-8C2F-A0F9DF71B77D}"/>
    <cellStyle name="Total 6 2 5 7 2" xfId="50343" xr:uid="{94757CFD-43D3-4F5C-BCCD-3B68E39FD536}"/>
    <cellStyle name="Total 6 2 5 7 2 2" xfId="50344" xr:uid="{02E916C7-E075-4A9B-90A3-8D3FF62C49A5}"/>
    <cellStyle name="Total 6 2 5 7 3" xfId="50345" xr:uid="{207ACFFB-D2E3-4109-8EC8-B95CC8037D45}"/>
    <cellStyle name="Total 6 2 5 8" xfId="50346" xr:uid="{1E813CBA-FE70-46A8-92A3-6FCE1D409F52}"/>
    <cellStyle name="Total 6 2 5 8 2" xfId="50347" xr:uid="{0CBFBFAD-6B54-4F0F-B8EF-C4CDAEA414C2}"/>
    <cellStyle name="Total 6 2 5 8 2 2" xfId="50348" xr:uid="{88EB3CB7-6287-43ED-B912-F11DBAD690B0}"/>
    <cellStyle name="Total 6 2 5 8 3" xfId="50349" xr:uid="{7561CE44-FEDA-4601-93A8-A3AADC99C30C}"/>
    <cellStyle name="Total 6 2 5 9" xfId="50350" xr:uid="{DB74FD3B-5430-497B-B5BB-7122514A67CB}"/>
    <cellStyle name="Total 6 2 5 9 2" xfId="50351" xr:uid="{D6931443-9231-46EF-A88C-F65E02A95FD0}"/>
    <cellStyle name="Total 6 2 5 9 2 2" xfId="50352" xr:uid="{2DE045BB-CA28-4181-8EFB-0B3A75F1738D}"/>
    <cellStyle name="Total 6 2 5 9 3" xfId="50353" xr:uid="{99ABF235-7D38-4EF9-AE2D-A5F1D4EC04DB}"/>
    <cellStyle name="Total 6 2 6" xfId="50354" xr:uid="{77A3E34F-CF6E-437B-BD43-014A8CF5CB8F}"/>
    <cellStyle name="Total 6 2 6 2" xfId="50355" xr:uid="{3A8A425B-212E-4236-B7FD-D5ED8D68F28D}"/>
    <cellStyle name="Total 6 2 6 2 2" xfId="50356" xr:uid="{DA1B5138-D3AE-40AD-A2D4-03029D2EE322}"/>
    <cellStyle name="Total 6 2 6 3" xfId="50357" xr:uid="{7355E8C5-2686-4847-8F30-057E2422269C}"/>
    <cellStyle name="Total 6 2 6 4" xfId="50358" xr:uid="{3B971931-BACD-4695-A217-1E0868786C29}"/>
    <cellStyle name="Total 6 2 7" xfId="50359" xr:uid="{A83D6C46-7E54-44AA-B4CD-242548A62EA0}"/>
    <cellStyle name="Total 6 2 7 2" xfId="50360" xr:uid="{B0579CAA-86C1-435C-8ED0-BD888A29A904}"/>
    <cellStyle name="Total 6 2 7 2 2" xfId="50361" xr:uid="{DA5B64A9-8E31-471C-89C4-05B9D373CC1A}"/>
    <cellStyle name="Total 6 2 7 3" xfId="50362" xr:uid="{3B3A5266-470A-40EE-898D-DEC903F761A6}"/>
    <cellStyle name="Total 6 2 8" xfId="50363" xr:uid="{385DB6D7-811B-4F4E-94C7-4FB2D6E8515D}"/>
    <cellStyle name="Total 6 2 8 2" xfId="50364" xr:uid="{120E3888-0922-41DC-A7E5-AC712DA89AA3}"/>
    <cellStyle name="Total 6 2 8 2 2" xfId="50365" xr:uid="{FC6E52E5-B440-4387-B2A8-813D3979920F}"/>
    <cellStyle name="Total 6 2 8 3" xfId="50366" xr:uid="{4CB66DBF-C220-4C51-A69B-8BFD89FE86BB}"/>
    <cellStyle name="Total 6 2 9" xfId="50367" xr:uid="{905E30D9-CE18-48B7-8BD1-93E971B16DD6}"/>
    <cellStyle name="Total 6 2 9 2" xfId="50368" xr:uid="{A28A27EB-6BE9-4EE6-84B3-F8CE5BB254E0}"/>
    <cellStyle name="Total 6 2 9 2 2" xfId="50369" xr:uid="{6814BE4A-0292-4E25-81AE-51FDFC0778A2}"/>
    <cellStyle name="Total 6 2 9 3" xfId="50370" xr:uid="{B4C2E025-F2C2-4D9E-818C-E88D18ECB55D}"/>
    <cellStyle name="Total 6 20" xfId="50371" xr:uid="{DF11096B-9559-4CAE-B6C5-23F8EE48C7FB}"/>
    <cellStyle name="Total 6 20 2" xfId="50372" xr:uid="{302C9BFA-BAD5-4951-8564-A361A601D13B}"/>
    <cellStyle name="Total 6 20 2 2" xfId="50373" xr:uid="{91C5D12E-F7C2-4652-A26B-FA84F8F4397F}"/>
    <cellStyle name="Total 6 20 3" xfId="50374" xr:uid="{A7C8A3F1-46C3-457A-96F4-0405B90D3684}"/>
    <cellStyle name="Total 6 21" xfId="50375" xr:uid="{351801EB-E9AF-44DA-B22E-36AB13A72504}"/>
    <cellStyle name="Total 6 21 2" xfId="50376" xr:uid="{E8E1D62E-E20F-448B-911D-B6AF6BEA06AA}"/>
    <cellStyle name="Total 6 21 2 2" xfId="50377" xr:uid="{620A9561-ABD0-4CFF-A6CD-1BEE1FD792A2}"/>
    <cellStyle name="Total 6 21 3" xfId="50378" xr:uid="{F7341E04-99EB-4B3C-9C10-0F4E8EAD3C65}"/>
    <cellStyle name="Total 6 22" xfId="50379" xr:uid="{F181DDA8-6867-4E1A-A241-A70736D475C2}"/>
    <cellStyle name="Total 6 22 2" xfId="50380" xr:uid="{2874EFEC-3C58-4F40-87ED-87F28FBB3ACA}"/>
    <cellStyle name="Total 6 23" xfId="50381" xr:uid="{FDBECFAA-E332-47CA-910F-B0D4C7249132}"/>
    <cellStyle name="Total 6 24" xfId="50382" xr:uid="{520B5D6B-1A2F-44A7-8103-679A56ED4F09}"/>
    <cellStyle name="Total 6 25" xfId="50383" xr:uid="{EA125B7A-AF2F-4894-BDAE-B106C0B2E6D1}"/>
    <cellStyle name="Total 6 26" xfId="50384" xr:uid="{3A80C821-CC49-4B0C-B499-D70D79DB376C}"/>
    <cellStyle name="Total 6 27" xfId="50385" xr:uid="{08B28701-708D-4736-85FF-223BD47777F9}"/>
    <cellStyle name="Total 6 3" xfId="50386" xr:uid="{0708E7AF-8E57-493F-BE75-22BA072281CA}"/>
    <cellStyle name="Total 6 3 10" xfId="50387" xr:uid="{7109C539-A91D-4B9D-9A7B-C9CCEB527079}"/>
    <cellStyle name="Total 6 3 10 2" xfId="50388" xr:uid="{3EF24D70-B92D-4C0C-ADD2-283784308EA3}"/>
    <cellStyle name="Total 6 3 10 2 2" xfId="50389" xr:uid="{8E70B630-AC14-46BF-8189-38965DC542C3}"/>
    <cellStyle name="Total 6 3 10 3" xfId="50390" xr:uid="{53032038-57F0-464A-8BBD-BBBC0899BB3F}"/>
    <cellStyle name="Total 6 3 11" xfId="50391" xr:uid="{CCB4A274-81DA-4A27-8F66-FC89E3C2F85D}"/>
    <cellStyle name="Total 6 3 11 2" xfId="50392" xr:uid="{AF31238F-5343-4F9F-A5D6-E6A4D15943E9}"/>
    <cellStyle name="Total 6 3 11 2 2" xfId="50393" xr:uid="{68F9D459-3E3A-4A69-ADD6-A23413F51FF0}"/>
    <cellStyle name="Total 6 3 11 3" xfId="50394" xr:uid="{DE72AA14-9625-45F5-9F9D-D70E36B91293}"/>
    <cellStyle name="Total 6 3 12" xfId="50395" xr:uid="{BFF2BEB0-3E87-420A-AA06-F758E325BC46}"/>
    <cellStyle name="Total 6 3 12 2" xfId="50396" xr:uid="{CF1F9C53-3FE5-4A72-BDBB-E3DA6944A8E4}"/>
    <cellStyle name="Total 6 3 12 2 2" xfId="50397" xr:uid="{E29EE95B-DC38-40FD-BD76-747D2E23554B}"/>
    <cellStyle name="Total 6 3 12 3" xfId="50398" xr:uid="{B236798D-9B34-4BE1-8D47-5AEF6F2585BC}"/>
    <cellStyle name="Total 6 3 13" xfId="50399" xr:uid="{A4F24708-A9B2-4133-B48C-5F99920A4512}"/>
    <cellStyle name="Total 6 3 13 2" xfId="50400" xr:uid="{849519CC-618E-43CD-A949-3C9CB44A0E12}"/>
    <cellStyle name="Total 6 3 13 2 2" xfId="50401" xr:uid="{1741739B-41CB-4579-865A-8399A3056EB3}"/>
    <cellStyle name="Total 6 3 13 3" xfId="50402" xr:uid="{0272E217-953F-47A2-9805-184AA643D27A}"/>
    <cellStyle name="Total 6 3 14" xfId="50403" xr:uid="{8472CEBD-1780-4925-A73A-78EAAC622AA8}"/>
    <cellStyle name="Total 6 3 14 2" xfId="50404" xr:uid="{1010CEA1-E54F-4F8F-95FD-9AF97F99AC9F}"/>
    <cellStyle name="Total 6 3 14 2 2" xfId="50405" xr:uid="{26C2FBFA-194E-4ECC-9CCE-7745E980E297}"/>
    <cellStyle name="Total 6 3 14 3" xfId="50406" xr:uid="{A7381C37-90D3-4E7F-AED6-56F488614867}"/>
    <cellStyle name="Total 6 3 15" xfId="50407" xr:uid="{FCAD40E1-30B7-468C-9D0D-C970AA10FA33}"/>
    <cellStyle name="Total 6 3 15 2" xfId="50408" xr:uid="{C43172D4-F695-4F92-BEAA-BF27C6CBA1BB}"/>
    <cellStyle name="Total 6 3 15 2 2" xfId="50409" xr:uid="{20ED037B-8F41-497C-A790-D643010C521A}"/>
    <cellStyle name="Total 6 3 15 3" xfId="50410" xr:uid="{80FB660A-71AF-45B3-9955-1FF77E6D00F7}"/>
    <cellStyle name="Total 6 3 16" xfId="50411" xr:uid="{1D031B08-62F5-4A56-AD6E-2EED6B30315C}"/>
    <cellStyle name="Total 6 3 16 2" xfId="50412" xr:uid="{13C86618-7393-43D8-9911-2685B0E2EA34}"/>
    <cellStyle name="Total 6 3 16 2 2" xfId="50413" xr:uid="{91655B68-320C-4D15-BB55-8A58DD436B30}"/>
    <cellStyle name="Total 6 3 16 3" xfId="50414" xr:uid="{B2FA3263-DF9A-4D06-B73E-6905DCF8F89B}"/>
    <cellStyle name="Total 6 3 17" xfId="50415" xr:uid="{D1F0E72E-9AF5-4333-BE47-3E0531D06B56}"/>
    <cellStyle name="Total 6 3 17 2" xfId="50416" xr:uid="{DF4723CE-B1FE-47F8-A820-D3BB2685B084}"/>
    <cellStyle name="Total 6 3 17 2 2" xfId="50417" xr:uid="{235B2126-7308-4F23-99D7-971ED41E5EAD}"/>
    <cellStyle name="Total 6 3 17 3" xfId="50418" xr:uid="{01BE4B34-4C15-49EC-912D-C129BD50196A}"/>
    <cellStyle name="Total 6 3 18" xfId="50419" xr:uid="{60AF3E98-8AF3-4121-B600-E19E16BD0966}"/>
    <cellStyle name="Total 6 3 18 2" xfId="50420" xr:uid="{DD06635C-C77E-4D06-A1C1-8A08133DAFE7}"/>
    <cellStyle name="Total 6 3 19" xfId="50421" xr:uid="{8D92E761-8F36-449B-B200-D5069F56293B}"/>
    <cellStyle name="Total 6 3 2" xfId="50422" xr:uid="{011E35A5-A398-4704-A15D-FC68F533C427}"/>
    <cellStyle name="Total 6 3 2 10" xfId="50423" xr:uid="{CA674E03-9BD6-4F7D-AE54-B2AEC08B8187}"/>
    <cellStyle name="Total 6 3 2 10 2" xfId="50424" xr:uid="{3EDFA0C8-1FF7-4612-A4E0-FA6CCDDC2D88}"/>
    <cellStyle name="Total 6 3 2 10 2 2" xfId="50425" xr:uid="{DE4F01A4-AE92-4255-9E58-7388379A0FD8}"/>
    <cellStyle name="Total 6 3 2 10 3" xfId="50426" xr:uid="{D65705F0-B396-447F-9A4A-39CCB3AA3858}"/>
    <cellStyle name="Total 6 3 2 11" xfId="50427" xr:uid="{50DCB612-5306-4647-9A5A-564DF16C5AC7}"/>
    <cellStyle name="Total 6 3 2 11 2" xfId="50428" xr:uid="{E25EDBAE-1E68-4048-9A0F-2D97E6FA419A}"/>
    <cellStyle name="Total 6 3 2 11 2 2" xfId="50429" xr:uid="{74470464-F954-4F78-B017-B5239C82A655}"/>
    <cellStyle name="Total 6 3 2 11 3" xfId="50430" xr:uid="{34387026-58F2-4109-9021-4F532EDB14AB}"/>
    <cellStyle name="Total 6 3 2 12" xfId="50431" xr:uid="{2754BEFE-45D2-4E2B-AE87-EA108CF612A8}"/>
    <cellStyle name="Total 6 3 2 12 2" xfId="50432" xr:uid="{44C2530F-E168-4666-8ADD-671E0F580C92}"/>
    <cellStyle name="Total 6 3 2 12 2 2" xfId="50433" xr:uid="{66173330-6047-47AD-8EA5-4AE7EAFC5C6D}"/>
    <cellStyle name="Total 6 3 2 12 3" xfId="50434" xr:uid="{1BFC3813-AA30-4C65-A4D9-BB7EB79CA47A}"/>
    <cellStyle name="Total 6 3 2 13" xfId="50435" xr:uid="{58FE121B-0B8F-4BAE-AF9B-08386FC58BFC}"/>
    <cellStyle name="Total 6 3 2 13 2" xfId="50436" xr:uid="{834686CC-90D2-4E62-8528-6FC4BB23CA65}"/>
    <cellStyle name="Total 6 3 2 13 2 2" xfId="50437" xr:uid="{C3B1C6D7-37E6-4E33-8634-646F19D905EC}"/>
    <cellStyle name="Total 6 3 2 13 3" xfId="50438" xr:uid="{B3C87B5D-3C76-45F8-86AE-E24D295B56DE}"/>
    <cellStyle name="Total 6 3 2 14" xfId="50439" xr:uid="{FAADC984-AE68-49F7-8C54-1B85346DA817}"/>
    <cellStyle name="Total 6 3 2 14 2" xfId="50440" xr:uid="{09BD6E5B-98C7-4072-A1E3-A1E2FCC77DCF}"/>
    <cellStyle name="Total 6 3 2 14 2 2" xfId="50441" xr:uid="{E44EB25D-7D0F-4369-ACAF-9212490F7083}"/>
    <cellStyle name="Total 6 3 2 14 3" xfId="50442" xr:uid="{5C40C0A4-8230-4072-A2EA-764623C83604}"/>
    <cellStyle name="Total 6 3 2 15" xfId="50443" xr:uid="{83FEC243-8E46-4FBE-9850-F19DFD8EF37F}"/>
    <cellStyle name="Total 6 3 2 15 2" xfId="50444" xr:uid="{7B17288C-4A86-44ED-B010-6E6679F6E364}"/>
    <cellStyle name="Total 6 3 2 15 2 2" xfId="50445" xr:uid="{60B10215-0156-4058-AB08-E9C2E502E317}"/>
    <cellStyle name="Total 6 3 2 15 3" xfId="50446" xr:uid="{8DDA9EBD-7F51-4CDD-BFD6-DE9BEFBD337E}"/>
    <cellStyle name="Total 6 3 2 16" xfId="50447" xr:uid="{6B79C335-C2F9-43AF-B684-C6C98649390E}"/>
    <cellStyle name="Total 6 3 2 16 2" xfId="50448" xr:uid="{9748F34F-26AC-4AAC-8936-AC5676C8535D}"/>
    <cellStyle name="Total 6 3 2 16 2 2" xfId="50449" xr:uid="{B6FC2CB0-4FDA-4CF1-886F-F2A08F2D8E6F}"/>
    <cellStyle name="Total 6 3 2 16 3" xfId="50450" xr:uid="{D0CAC5C3-44FF-4469-9B07-BFD80C5D8AA8}"/>
    <cellStyle name="Total 6 3 2 17" xfId="50451" xr:uid="{A2679767-0A23-4E18-9B60-05ED2CFEB0B6}"/>
    <cellStyle name="Total 6 3 2 17 2" xfId="50452" xr:uid="{558F569C-F18A-4E2E-8CCB-D7C4837CB176}"/>
    <cellStyle name="Total 6 3 2 17 2 2" xfId="50453" xr:uid="{E0072AE6-C721-41C0-9150-3617D174C4BA}"/>
    <cellStyle name="Total 6 3 2 17 3" xfId="50454" xr:uid="{113E0BC7-6576-4062-AE4E-39559913E04E}"/>
    <cellStyle name="Total 6 3 2 18" xfId="50455" xr:uid="{845DD751-BDF2-413B-BBB6-13262BA292AB}"/>
    <cellStyle name="Total 6 3 2 18 2" xfId="50456" xr:uid="{A72E2F6B-6466-45C3-9F5D-6A5878E1EFFF}"/>
    <cellStyle name="Total 6 3 2 18 2 2" xfId="50457" xr:uid="{38A075EC-B95E-4DBD-806F-9495593FFD7C}"/>
    <cellStyle name="Total 6 3 2 18 3" xfId="50458" xr:uid="{5809D698-E5A2-49D9-A039-DA39A57BB3D9}"/>
    <cellStyle name="Total 6 3 2 19" xfId="50459" xr:uid="{5AED2655-205A-46E0-905F-7A33C26CCA90}"/>
    <cellStyle name="Total 6 3 2 19 2" xfId="50460" xr:uid="{BD4F4969-0410-4F52-A65D-8713D86BC83E}"/>
    <cellStyle name="Total 6 3 2 19 2 2" xfId="50461" xr:uid="{BC12648E-12DC-42D3-8CA6-B1AAB5CC312D}"/>
    <cellStyle name="Total 6 3 2 19 3" xfId="50462" xr:uid="{5D2F6BCE-7871-447B-8382-30056FE3EDE3}"/>
    <cellStyle name="Total 6 3 2 2" xfId="50463" xr:uid="{E1A2F5DF-D816-4A94-BE8B-7446640D4A18}"/>
    <cellStyle name="Total 6 3 2 2 2" xfId="50464" xr:uid="{F33D0026-3205-413B-BBA4-4ECC5F50AE85}"/>
    <cellStyle name="Total 6 3 2 2 2 2" xfId="50465" xr:uid="{1F01CC02-C633-4E5B-96C2-D8B45F25758B}"/>
    <cellStyle name="Total 6 3 2 2 2 2 2" xfId="50466" xr:uid="{2FD6DAE0-55C4-4512-8A07-B16780EC3507}"/>
    <cellStyle name="Total 6 3 2 2 2 3" xfId="50467" xr:uid="{01C6BD86-E13A-4A15-A749-A64933D36DB3}"/>
    <cellStyle name="Total 6 3 2 2 2 4" xfId="50468" xr:uid="{A5428564-BD84-4922-BC8D-08230788A7C0}"/>
    <cellStyle name="Total 6 3 2 2 3" xfId="50469" xr:uid="{7428F7AC-8BE8-48B0-A3C8-E2B3F07A0140}"/>
    <cellStyle name="Total 6 3 2 2 3 2" xfId="50470" xr:uid="{B27DADB3-01FA-428C-B862-32D6310CC0B3}"/>
    <cellStyle name="Total 6 3 2 2 4" xfId="50471" xr:uid="{75097A7B-CE03-4463-9C89-09178B968C80}"/>
    <cellStyle name="Total 6 3 2 2 5" xfId="50472" xr:uid="{2119A407-D4BE-49E1-A2F6-D08621D81695}"/>
    <cellStyle name="Total 6 3 2 20" xfId="50473" xr:uid="{E98A2C33-7E53-4B3D-BC13-ECBAA5A6B129}"/>
    <cellStyle name="Total 6 3 2 20 2" xfId="50474" xr:uid="{104699BB-F652-4D6E-840B-1595567B63D0}"/>
    <cellStyle name="Total 6 3 2 20 2 2" xfId="50475" xr:uid="{0662895B-3540-4126-B2E2-06431DC1CF49}"/>
    <cellStyle name="Total 6 3 2 20 3" xfId="50476" xr:uid="{75EB9607-14CE-452E-8E42-A443F995D413}"/>
    <cellStyle name="Total 6 3 2 21" xfId="50477" xr:uid="{1C265BA7-5041-4597-8AD6-EC9545A646B4}"/>
    <cellStyle name="Total 6 3 2 21 2" xfId="50478" xr:uid="{F83B1961-C248-411A-8A92-78A56B5753B4}"/>
    <cellStyle name="Total 6 3 2 22" xfId="50479" xr:uid="{2F2AE4FF-EAB6-43F1-943B-25312313883D}"/>
    <cellStyle name="Total 6 3 2 23" xfId="50480" xr:uid="{81339C7A-68E4-4E2A-9A89-710FB7E79D14}"/>
    <cellStyle name="Total 6 3 2 3" xfId="50481" xr:uid="{0E59FFF5-1113-40F2-8E5F-17CCB4A6F4E4}"/>
    <cellStyle name="Total 6 3 2 3 2" xfId="50482" xr:uid="{6FDD40CC-CA2C-4E4E-BA1C-68E27A95A6DF}"/>
    <cellStyle name="Total 6 3 2 3 2 2" xfId="50483" xr:uid="{3C791B41-3A6B-476F-B40A-391DC8CB774A}"/>
    <cellStyle name="Total 6 3 2 3 2 3" xfId="50484" xr:uid="{91FC60BD-3E34-45B8-98C5-4D989B38D1AE}"/>
    <cellStyle name="Total 6 3 2 3 3" xfId="50485" xr:uid="{CD5D6995-6ACD-4CD2-855E-0D2A4FFD4A02}"/>
    <cellStyle name="Total 6 3 2 3 3 2" xfId="50486" xr:uid="{04191D60-DECF-438C-90E5-1CA81A40EE52}"/>
    <cellStyle name="Total 6 3 2 3 4" xfId="50487" xr:uid="{AA24A2B3-40E9-4BEC-B841-75DDF30ED80A}"/>
    <cellStyle name="Total 6 3 2 4" xfId="50488" xr:uid="{83EEC19E-7070-4696-919B-76B5B0911FD2}"/>
    <cellStyle name="Total 6 3 2 4 2" xfId="50489" xr:uid="{D5B2B54B-BE00-4F42-B43C-554ADA30A712}"/>
    <cellStyle name="Total 6 3 2 4 2 2" xfId="50490" xr:uid="{78E654F1-C822-4157-B002-ECF11ECFDEB6}"/>
    <cellStyle name="Total 6 3 2 4 3" xfId="50491" xr:uid="{C90B9D0E-192B-4FE8-AD76-27EA552ECF69}"/>
    <cellStyle name="Total 6 3 2 4 4" xfId="50492" xr:uid="{86D4ED8E-4DC2-4C9E-AA77-4E17BFACC2A4}"/>
    <cellStyle name="Total 6 3 2 5" xfId="50493" xr:uid="{6622F332-A50E-4B3F-8977-696D4F7D9E3E}"/>
    <cellStyle name="Total 6 3 2 5 2" xfId="50494" xr:uid="{7310F06E-37F3-492A-8E09-101EAF776CEE}"/>
    <cellStyle name="Total 6 3 2 5 2 2" xfId="50495" xr:uid="{A690D896-040A-4CEB-9BD5-C5F2D06BEF29}"/>
    <cellStyle name="Total 6 3 2 5 3" xfId="50496" xr:uid="{8E70B029-FBCA-4F51-9575-058B163D0E68}"/>
    <cellStyle name="Total 6 3 2 5 4" xfId="50497" xr:uid="{71A5E810-56F7-410D-9493-51C4D5973058}"/>
    <cellStyle name="Total 6 3 2 6" xfId="50498" xr:uid="{C9404FB7-78C4-420A-85FE-21AF1DF56755}"/>
    <cellStyle name="Total 6 3 2 6 2" xfId="50499" xr:uid="{AB6DF08C-1AD1-411F-8657-0EBC95E8D1B1}"/>
    <cellStyle name="Total 6 3 2 6 2 2" xfId="50500" xr:uid="{2B245A96-F571-46A4-A447-196E6D48E482}"/>
    <cellStyle name="Total 6 3 2 6 3" xfId="50501" xr:uid="{095E11D4-BBD8-43C2-837D-A55D30219101}"/>
    <cellStyle name="Total 6 3 2 7" xfId="50502" xr:uid="{546AFA42-9044-46D9-8FB8-3DF1F463DE86}"/>
    <cellStyle name="Total 6 3 2 7 2" xfId="50503" xr:uid="{796157C5-1061-4DF1-976D-F1D083993571}"/>
    <cellStyle name="Total 6 3 2 7 2 2" xfId="50504" xr:uid="{80B51375-EF2F-4149-B33B-F45F66A9B671}"/>
    <cellStyle name="Total 6 3 2 7 3" xfId="50505" xr:uid="{0CD8E176-324E-494C-B968-6DB735294976}"/>
    <cellStyle name="Total 6 3 2 8" xfId="50506" xr:uid="{E3A8C72C-F63D-4536-9550-D51A4EF7613C}"/>
    <cellStyle name="Total 6 3 2 8 2" xfId="50507" xr:uid="{3A8FB7AA-B8BC-4DE1-833F-383C4DFB4359}"/>
    <cellStyle name="Total 6 3 2 8 2 2" xfId="50508" xr:uid="{F173AA05-E1BC-4FFD-B4F4-E79DD1B389ED}"/>
    <cellStyle name="Total 6 3 2 8 3" xfId="50509" xr:uid="{970C21C5-E78A-4925-BF3E-25B5BB1D69C7}"/>
    <cellStyle name="Total 6 3 2 9" xfId="50510" xr:uid="{BEE0F1F7-FF15-44C1-9B43-E2A54EE84BC5}"/>
    <cellStyle name="Total 6 3 2 9 2" xfId="50511" xr:uid="{5AF887E7-79D4-4B3C-839A-7B2E20FDFC60}"/>
    <cellStyle name="Total 6 3 2 9 2 2" xfId="50512" xr:uid="{0AFC5043-0FCC-4EB4-8E9E-55AB4399110F}"/>
    <cellStyle name="Total 6 3 2 9 3" xfId="50513" xr:uid="{BBEBC9B1-1EC5-4EC1-84FC-50C5DEC039BB}"/>
    <cellStyle name="Total 6 3 20" xfId="50514" xr:uid="{29079914-25E8-4833-9506-DEC6B3BC8278}"/>
    <cellStyle name="Total 6 3 3" xfId="50515" xr:uid="{6CDB49EE-91DE-4EF8-A02C-0BF94DFC0FF8}"/>
    <cellStyle name="Total 6 3 3 2" xfId="50516" xr:uid="{A8CE514E-A171-418C-872A-1582CB33CF3C}"/>
    <cellStyle name="Total 6 3 3 2 2" xfId="50517" xr:uid="{6F8000A9-FEA3-44EC-B335-993E12EF802B}"/>
    <cellStyle name="Total 6 3 3 2 2 2" xfId="50518" xr:uid="{3F58D1DC-21E4-416F-8216-A20FA2D72016}"/>
    <cellStyle name="Total 6 3 3 2 3" xfId="50519" xr:uid="{67263724-9D9A-40BC-823D-39D57A7344E5}"/>
    <cellStyle name="Total 6 3 3 2 4" xfId="50520" xr:uid="{4EA064AB-43ED-4BF7-ACE0-3D0D65116E73}"/>
    <cellStyle name="Total 6 3 3 3" xfId="50521" xr:uid="{69F0BD17-BD35-4FF6-85AD-DA3396269827}"/>
    <cellStyle name="Total 6 3 3 3 2" xfId="50522" xr:uid="{B8767E4E-86A2-4C23-9658-14F0063B9A54}"/>
    <cellStyle name="Total 6 3 3 4" xfId="50523" xr:uid="{253054A7-04B6-4DCE-966E-670A1DB95F53}"/>
    <cellStyle name="Total 6 3 3 5" xfId="50524" xr:uid="{0F936D6A-BCE8-4679-A8B7-7200C791D4BC}"/>
    <cellStyle name="Total 6 3 4" xfId="50525" xr:uid="{1763EEFC-C3D1-46ED-AE6B-43891C3BD470}"/>
    <cellStyle name="Total 6 3 4 2" xfId="50526" xr:uid="{875F7E72-27FD-488D-9518-09AE5D52EF59}"/>
    <cellStyle name="Total 6 3 4 2 2" xfId="50527" xr:uid="{6DE9C4F8-DE0F-4870-8AF8-2CD424B65BE0}"/>
    <cellStyle name="Total 6 3 4 2 3" xfId="50528" xr:uid="{EE7AEF56-F715-4C50-94DA-55ADC4036CC1}"/>
    <cellStyle name="Total 6 3 4 3" xfId="50529" xr:uid="{C567893B-5468-4AD9-939E-F541A5950CFA}"/>
    <cellStyle name="Total 6 3 4 3 2" xfId="50530" xr:uid="{6D5E7D8E-5E72-44E3-952F-60CBD4B21CF7}"/>
    <cellStyle name="Total 6 3 4 4" xfId="50531" xr:uid="{DC085E25-D250-4817-A480-4BD94969FB99}"/>
    <cellStyle name="Total 6 3 5" xfId="50532" xr:uid="{F628A425-A2A2-4FA6-9D1E-DE4E5FF1788C}"/>
    <cellStyle name="Total 6 3 5 2" xfId="50533" xr:uid="{B914698F-804E-4B81-8D3D-E0553E62B423}"/>
    <cellStyle name="Total 6 3 5 2 2" xfId="50534" xr:uid="{9C87C0F0-826F-4D35-B78E-A818497B0C95}"/>
    <cellStyle name="Total 6 3 5 2 3" xfId="50535" xr:uid="{9CF73585-3FD9-4375-ABA8-D6CAB75FB1DE}"/>
    <cellStyle name="Total 6 3 5 3" xfId="50536" xr:uid="{0B36B22B-AC13-4AE9-9A98-BFDE7FAE0EE4}"/>
    <cellStyle name="Total 6 3 5 4" xfId="50537" xr:uid="{AB148B67-642C-402F-BD28-2416A89A0D88}"/>
    <cellStyle name="Total 6 3 6" xfId="50538" xr:uid="{A8BB6318-165E-4AD1-B6DA-9BDECA5EF605}"/>
    <cellStyle name="Total 6 3 6 2" xfId="50539" xr:uid="{6491E104-1115-4468-B403-E5E17237466A}"/>
    <cellStyle name="Total 6 3 6 2 2" xfId="50540" xr:uid="{832936BC-81FF-4BAC-A6AE-FC638A66FBFA}"/>
    <cellStyle name="Total 6 3 6 3" xfId="50541" xr:uid="{9F9BB65E-3F4F-48F3-9BB0-DA6914B661A2}"/>
    <cellStyle name="Total 6 3 6 4" xfId="50542" xr:uid="{AFFB4DE0-88F9-48B2-9796-4576DAE2E5CA}"/>
    <cellStyle name="Total 6 3 7" xfId="50543" xr:uid="{AA9AF633-B14C-45AC-B040-9A7AE0566BD0}"/>
    <cellStyle name="Total 6 3 7 2" xfId="50544" xr:uid="{30590D6F-D311-4F65-B890-5984C0BEEC46}"/>
    <cellStyle name="Total 6 3 7 2 2" xfId="50545" xr:uid="{3EB83CD4-C2FE-406A-9D25-AA20688A59B1}"/>
    <cellStyle name="Total 6 3 7 3" xfId="50546" xr:uid="{272DBB28-1E8C-496B-9742-79C928F80EEF}"/>
    <cellStyle name="Total 6 3 8" xfId="50547" xr:uid="{5F2508F4-BC43-4EF8-8BCF-2684CE65A0DA}"/>
    <cellStyle name="Total 6 3 8 2" xfId="50548" xr:uid="{6D2EA777-FEC9-448A-AF55-72482D95A72E}"/>
    <cellStyle name="Total 6 3 8 2 2" xfId="50549" xr:uid="{66F69CD6-5E41-4104-924F-6385802074CC}"/>
    <cellStyle name="Total 6 3 8 3" xfId="50550" xr:uid="{981F8C79-1534-4061-AC78-8A6F57BE72D6}"/>
    <cellStyle name="Total 6 3 9" xfId="50551" xr:uid="{A769279A-E15E-40FD-84C4-81CDF9349554}"/>
    <cellStyle name="Total 6 3 9 2" xfId="50552" xr:uid="{C4A6526A-7EDA-4630-969B-46F050C57579}"/>
    <cellStyle name="Total 6 3 9 2 2" xfId="50553" xr:uid="{0FE93318-1B50-4670-945A-B734FCD8D7F8}"/>
    <cellStyle name="Total 6 3 9 3" xfId="50554" xr:uid="{BC8F592F-DEBB-43A8-B93F-901C20D1ABC3}"/>
    <cellStyle name="Total 6 4" xfId="50555" xr:uid="{78AB9095-3251-4102-A789-BFAA2C9E75AA}"/>
    <cellStyle name="Total 6 4 10" xfId="50556" xr:uid="{481FABE2-CC89-47A4-8EFD-9AA1A1C4EA14}"/>
    <cellStyle name="Total 6 4 10 2" xfId="50557" xr:uid="{42346513-D699-4F6C-B8B3-4FDFE84151BF}"/>
    <cellStyle name="Total 6 4 10 2 2" xfId="50558" xr:uid="{2D3611DC-04D4-4CD7-BEFC-3FDF7A697BD9}"/>
    <cellStyle name="Total 6 4 10 3" xfId="50559" xr:uid="{6C419D13-6446-4443-8DE9-FC5C67373B87}"/>
    <cellStyle name="Total 6 4 11" xfId="50560" xr:uid="{8B6A91E6-306F-4C44-B4C2-878088D265AF}"/>
    <cellStyle name="Total 6 4 11 2" xfId="50561" xr:uid="{36BCB109-7B06-4023-8937-F7DDB32E3E66}"/>
    <cellStyle name="Total 6 4 11 2 2" xfId="50562" xr:uid="{31CFB72F-8F72-408B-ACB6-5512131FF229}"/>
    <cellStyle name="Total 6 4 11 3" xfId="50563" xr:uid="{E28E9AD0-7EB0-4206-B880-42AC05CBAB81}"/>
    <cellStyle name="Total 6 4 12" xfId="50564" xr:uid="{EF070E36-CEAC-414E-B945-E19546BD5817}"/>
    <cellStyle name="Total 6 4 12 2" xfId="50565" xr:uid="{7943DBB8-B10C-485A-987A-21D39FE3373F}"/>
    <cellStyle name="Total 6 4 12 2 2" xfId="50566" xr:uid="{6ECB61C0-5B52-4FC4-9753-016AFD30FC7F}"/>
    <cellStyle name="Total 6 4 12 3" xfId="50567" xr:uid="{5293FA5B-5B68-416D-A9E5-847F31C3DDF4}"/>
    <cellStyle name="Total 6 4 13" xfId="50568" xr:uid="{D8E08EE7-D195-4DC7-9EA0-BBEE4016378A}"/>
    <cellStyle name="Total 6 4 13 2" xfId="50569" xr:uid="{57A9869C-BFA8-4CFC-9B19-EAA22BBA6820}"/>
    <cellStyle name="Total 6 4 13 2 2" xfId="50570" xr:uid="{A4F1A52F-5260-4868-9A7A-1F3F91DDB82B}"/>
    <cellStyle name="Total 6 4 13 3" xfId="50571" xr:uid="{72279EA9-B882-4226-A8BA-063B030E751C}"/>
    <cellStyle name="Total 6 4 14" xfId="50572" xr:uid="{A984BFF4-4D47-4771-AE57-151CFF545C76}"/>
    <cellStyle name="Total 6 4 14 2" xfId="50573" xr:uid="{A469EFCA-EA08-4020-BAC9-2E255BFFE5DC}"/>
    <cellStyle name="Total 6 4 14 2 2" xfId="50574" xr:uid="{AB2BC714-514B-4CEC-931D-B50670CEE377}"/>
    <cellStyle name="Total 6 4 14 3" xfId="50575" xr:uid="{659783C2-4FC1-4DCE-BA89-C74FBEE75E60}"/>
    <cellStyle name="Total 6 4 15" xfId="50576" xr:uid="{72511928-529C-46A2-917E-BA96DB768C5D}"/>
    <cellStyle name="Total 6 4 15 2" xfId="50577" xr:uid="{015E15BB-E503-4B8E-AED3-2F4892B4F926}"/>
    <cellStyle name="Total 6 4 15 2 2" xfId="50578" xr:uid="{C3FFB668-E5E8-405B-8016-672A98849758}"/>
    <cellStyle name="Total 6 4 15 3" xfId="50579" xr:uid="{A6BFD642-C13A-47E6-829A-E794D8C0033A}"/>
    <cellStyle name="Total 6 4 16" xfId="50580" xr:uid="{76E526D3-B395-417C-8D7B-C968F139E637}"/>
    <cellStyle name="Total 6 4 16 2" xfId="50581" xr:uid="{3302648B-0A26-42FB-94D0-A4ABAE8603A7}"/>
    <cellStyle name="Total 6 4 16 2 2" xfId="50582" xr:uid="{8C6E3B4A-1E8C-4CAD-85F5-3659E5429A13}"/>
    <cellStyle name="Total 6 4 16 3" xfId="50583" xr:uid="{C7A1E780-A6CD-4528-94F0-541DE84EB2B5}"/>
    <cellStyle name="Total 6 4 17" xfId="50584" xr:uid="{03A658EA-B074-436C-B25F-7F5D746BC7AF}"/>
    <cellStyle name="Total 6 4 17 2" xfId="50585" xr:uid="{D3805911-7A33-4F74-A42F-30A41F63A682}"/>
    <cellStyle name="Total 6 4 17 2 2" xfId="50586" xr:uid="{81120B6B-B3D6-4348-9FB8-795CE1CBA5D7}"/>
    <cellStyle name="Total 6 4 17 3" xfId="50587" xr:uid="{F66634BB-655B-4068-AE0D-961FABF00449}"/>
    <cellStyle name="Total 6 4 18" xfId="50588" xr:uid="{F7A189ED-B259-41AC-BB18-B72D9BB177A6}"/>
    <cellStyle name="Total 6 4 18 2" xfId="50589" xr:uid="{1C189F80-6272-4A7C-9759-AB329045BEEB}"/>
    <cellStyle name="Total 6 4 19" xfId="50590" xr:uid="{2E7A1B88-57F8-4E23-8285-43772A9A98B3}"/>
    <cellStyle name="Total 6 4 2" xfId="50591" xr:uid="{A6BF9DE2-1FC0-494D-9525-D6AF82C30E05}"/>
    <cellStyle name="Total 6 4 2 10" xfId="50592" xr:uid="{A344C812-C23A-455A-B841-27FBF90490FC}"/>
    <cellStyle name="Total 6 4 2 10 2" xfId="50593" xr:uid="{FFA0053F-4F90-4AF0-8991-AC6BA2D211EF}"/>
    <cellStyle name="Total 6 4 2 10 2 2" xfId="50594" xr:uid="{54572E1E-0DA8-4399-8947-13B7B57E77E2}"/>
    <cellStyle name="Total 6 4 2 10 3" xfId="50595" xr:uid="{72392F09-D7D5-4780-988B-DBD955FBA39B}"/>
    <cellStyle name="Total 6 4 2 11" xfId="50596" xr:uid="{276856AF-89F7-42AA-AF97-31B6694DE199}"/>
    <cellStyle name="Total 6 4 2 11 2" xfId="50597" xr:uid="{B7273DAB-338B-4BFD-89D1-F205791AB9FE}"/>
    <cellStyle name="Total 6 4 2 11 2 2" xfId="50598" xr:uid="{FA06EE34-1B5C-49A3-8EB2-2C6F0D005D7B}"/>
    <cellStyle name="Total 6 4 2 11 3" xfId="50599" xr:uid="{39DD8116-5604-40B9-916C-A00D65987563}"/>
    <cellStyle name="Total 6 4 2 12" xfId="50600" xr:uid="{68C04F3C-F7F8-4C3E-827A-52218AB48CE0}"/>
    <cellStyle name="Total 6 4 2 12 2" xfId="50601" xr:uid="{B25DED70-A319-4EFE-9414-1D898E1093E4}"/>
    <cellStyle name="Total 6 4 2 12 2 2" xfId="50602" xr:uid="{0F4CE556-35EB-4849-9E04-5E0F722C7047}"/>
    <cellStyle name="Total 6 4 2 12 3" xfId="50603" xr:uid="{307EFF3C-0C05-4336-95DA-A4D3E8966A84}"/>
    <cellStyle name="Total 6 4 2 13" xfId="50604" xr:uid="{45788E2F-67D7-4B3E-96C0-C6143727DEB6}"/>
    <cellStyle name="Total 6 4 2 13 2" xfId="50605" xr:uid="{E8DE7457-5997-4F12-9AFA-06B2C5C079C8}"/>
    <cellStyle name="Total 6 4 2 13 2 2" xfId="50606" xr:uid="{3C27CAE5-14E1-4F2B-9993-63960C8D0097}"/>
    <cellStyle name="Total 6 4 2 13 3" xfId="50607" xr:uid="{27648748-996F-4342-8F22-E40FF80E6FC6}"/>
    <cellStyle name="Total 6 4 2 14" xfId="50608" xr:uid="{BE843180-99B1-4041-B023-63B5A0F8B5FF}"/>
    <cellStyle name="Total 6 4 2 14 2" xfId="50609" xr:uid="{1B56638D-4566-4FD6-AAE0-599B9C9516E1}"/>
    <cellStyle name="Total 6 4 2 14 2 2" xfId="50610" xr:uid="{BFC3816E-5294-4000-97EC-7DBE4BD8B3AF}"/>
    <cellStyle name="Total 6 4 2 14 3" xfId="50611" xr:uid="{281D0360-F9CF-482F-91BE-01C5EAFCEA01}"/>
    <cellStyle name="Total 6 4 2 15" xfId="50612" xr:uid="{014BBBD2-2B07-4BD4-9AC1-EF99F3E571A2}"/>
    <cellStyle name="Total 6 4 2 15 2" xfId="50613" xr:uid="{0AD51DB4-D749-47B6-A47E-DD14DD3BB774}"/>
    <cellStyle name="Total 6 4 2 15 2 2" xfId="50614" xr:uid="{8F24B050-C800-483A-8C8E-FBFAB53E1413}"/>
    <cellStyle name="Total 6 4 2 15 3" xfId="50615" xr:uid="{15C59002-CF85-4EFE-B15A-2DD4C7219B11}"/>
    <cellStyle name="Total 6 4 2 16" xfId="50616" xr:uid="{35E7B0DC-AE20-4D8F-BDB8-7896D378A487}"/>
    <cellStyle name="Total 6 4 2 16 2" xfId="50617" xr:uid="{A294391C-CD11-4998-920D-513C538C644D}"/>
    <cellStyle name="Total 6 4 2 16 2 2" xfId="50618" xr:uid="{CE873EEC-9BEA-4530-97C6-6FE16DA65902}"/>
    <cellStyle name="Total 6 4 2 16 3" xfId="50619" xr:uid="{F501D959-AAC6-4225-A81C-3FBDBA926BDD}"/>
    <cellStyle name="Total 6 4 2 17" xfId="50620" xr:uid="{F54395AC-11D6-4309-9322-C0B7BB875A84}"/>
    <cellStyle name="Total 6 4 2 17 2" xfId="50621" xr:uid="{BBE3B962-C1EC-4CCF-8C62-0E716B9CDA07}"/>
    <cellStyle name="Total 6 4 2 17 2 2" xfId="50622" xr:uid="{83597B58-FE16-463E-8C38-182993E10F26}"/>
    <cellStyle name="Total 6 4 2 17 3" xfId="50623" xr:uid="{719867DA-7B82-4C03-BF5E-1855FB3C06BE}"/>
    <cellStyle name="Total 6 4 2 18" xfId="50624" xr:uid="{65BD52CD-14F6-4139-84B4-D367C6F049BA}"/>
    <cellStyle name="Total 6 4 2 18 2" xfId="50625" xr:uid="{2AA3B711-CD82-4120-A3EB-86E3B2111185}"/>
    <cellStyle name="Total 6 4 2 18 2 2" xfId="50626" xr:uid="{A4941E06-7633-4CF3-8D73-D1DAE0411F7C}"/>
    <cellStyle name="Total 6 4 2 18 3" xfId="50627" xr:uid="{4A979468-A3AF-4406-B0C3-5B03579E74EC}"/>
    <cellStyle name="Total 6 4 2 19" xfId="50628" xr:uid="{1867C282-E183-41BC-8836-C60BC008628C}"/>
    <cellStyle name="Total 6 4 2 19 2" xfId="50629" xr:uid="{516CF774-9709-47B7-94F3-9D7F70BC4ACA}"/>
    <cellStyle name="Total 6 4 2 19 2 2" xfId="50630" xr:uid="{62D5FB12-ADF5-4D0A-B313-F5647BB9ABFF}"/>
    <cellStyle name="Total 6 4 2 19 3" xfId="50631" xr:uid="{260A3182-D811-4DA2-853E-95A30821CA61}"/>
    <cellStyle name="Total 6 4 2 2" xfId="50632" xr:uid="{68FF393A-9E5F-4C01-A416-66A4C7576A78}"/>
    <cellStyle name="Total 6 4 2 2 2" xfId="50633" xr:uid="{4A0FD2D4-CEB6-4E18-B4E8-92C79E77C23C}"/>
    <cellStyle name="Total 6 4 2 2 2 2" xfId="50634" xr:uid="{D6A8437B-30DA-4F04-9992-1A825A03510E}"/>
    <cellStyle name="Total 6 4 2 2 2 2 2" xfId="50635" xr:uid="{471163B2-D5FC-4816-878A-1072AB3ABB22}"/>
    <cellStyle name="Total 6 4 2 2 2 3" xfId="50636" xr:uid="{2C4D7797-6B67-43DC-8E80-EE7423CFDB14}"/>
    <cellStyle name="Total 6 4 2 2 2 4" xfId="50637" xr:uid="{37717E9D-5CC7-4772-83DE-02D309834C06}"/>
    <cellStyle name="Total 6 4 2 2 3" xfId="50638" xr:uid="{B8319FBC-964E-4F3E-A156-5B65FC1412EA}"/>
    <cellStyle name="Total 6 4 2 2 3 2" xfId="50639" xr:uid="{EAD94A27-5BD4-4B4B-82D9-64A62717229A}"/>
    <cellStyle name="Total 6 4 2 2 4" xfId="50640" xr:uid="{084A8461-EC35-4F04-B8D5-5584616DCA30}"/>
    <cellStyle name="Total 6 4 2 2 5" xfId="50641" xr:uid="{FAB751D7-3592-4634-BCD0-CAFD9167997F}"/>
    <cellStyle name="Total 6 4 2 20" xfId="50642" xr:uid="{25F09E42-8E7E-4F13-88AF-D536E4D69346}"/>
    <cellStyle name="Total 6 4 2 20 2" xfId="50643" xr:uid="{40F9E080-BC17-47AD-8F5D-5264FD672F1D}"/>
    <cellStyle name="Total 6 4 2 20 2 2" xfId="50644" xr:uid="{3AACBB2D-2944-451C-B5D6-BAACC10C355E}"/>
    <cellStyle name="Total 6 4 2 20 3" xfId="50645" xr:uid="{12DCF72E-D2BC-49DD-B29F-A974A1895C49}"/>
    <cellStyle name="Total 6 4 2 21" xfId="50646" xr:uid="{D428F6B6-CC00-443A-97F9-A1A36BBDAD76}"/>
    <cellStyle name="Total 6 4 2 21 2" xfId="50647" xr:uid="{18343E49-5BF8-470E-9AB0-0B3D2F226616}"/>
    <cellStyle name="Total 6 4 2 22" xfId="50648" xr:uid="{07E0B412-1A3E-48A1-9DD2-68AC582E2F37}"/>
    <cellStyle name="Total 6 4 2 23" xfId="50649" xr:uid="{1686113A-F841-4DE7-BC27-C811270769A1}"/>
    <cellStyle name="Total 6 4 2 3" xfId="50650" xr:uid="{32A297D7-05AC-4B7A-984B-F2AD7CD9187E}"/>
    <cellStyle name="Total 6 4 2 3 2" xfId="50651" xr:uid="{E3F54B53-5BEE-4849-BAB3-FD3F26120C27}"/>
    <cellStyle name="Total 6 4 2 3 2 2" xfId="50652" xr:uid="{43D7698D-2E56-435F-82D6-C5FB3939E88B}"/>
    <cellStyle name="Total 6 4 2 3 2 3" xfId="50653" xr:uid="{9ED29F83-A1C3-4E7A-9AE0-E9C09E37C119}"/>
    <cellStyle name="Total 6 4 2 3 3" xfId="50654" xr:uid="{B0EDDA57-7A92-40E6-9118-0E788B893A24}"/>
    <cellStyle name="Total 6 4 2 3 3 2" xfId="50655" xr:uid="{6D030C70-7C53-47AA-A52E-4EC5094F879A}"/>
    <cellStyle name="Total 6 4 2 3 4" xfId="50656" xr:uid="{66BA3557-4BCC-449D-A013-0BA2B1CBD51E}"/>
    <cellStyle name="Total 6 4 2 4" xfId="50657" xr:uid="{D3320269-8C74-4151-890D-DB50D8D0274D}"/>
    <cellStyle name="Total 6 4 2 4 2" xfId="50658" xr:uid="{64634982-17B7-4B3E-8C3E-259D27BB08F1}"/>
    <cellStyle name="Total 6 4 2 4 2 2" xfId="50659" xr:uid="{77BADED4-94D4-4022-AD70-ED3DC8B1E228}"/>
    <cellStyle name="Total 6 4 2 4 3" xfId="50660" xr:uid="{3180E7A9-1D6B-480D-BD7F-B75695B7E502}"/>
    <cellStyle name="Total 6 4 2 4 4" xfId="50661" xr:uid="{5FF2B9CF-0C39-4F79-8BCE-778FFD9AEEF5}"/>
    <cellStyle name="Total 6 4 2 5" xfId="50662" xr:uid="{C785BCF7-7A95-4D5C-8F7E-2BD4DD8CCE2A}"/>
    <cellStyle name="Total 6 4 2 5 2" xfId="50663" xr:uid="{60AF24A7-23AF-4829-B48B-B88573E9C72B}"/>
    <cellStyle name="Total 6 4 2 5 2 2" xfId="50664" xr:uid="{B490B465-2EEC-46DB-953C-BF1B0CDB8849}"/>
    <cellStyle name="Total 6 4 2 5 3" xfId="50665" xr:uid="{88684F75-24FE-4895-8CEF-E78503070FF5}"/>
    <cellStyle name="Total 6 4 2 5 4" xfId="50666" xr:uid="{3EC3FAD1-7C8C-4B45-957A-869890F48DA3}"/>
    <cellStyle name="Total 6 4 2 6" xfId="50667" xr:uid="{3F8723D3-E300-4CE1-8AA7-9A397EC66146}"/>
    <cellStyle name="Total 6 4 2 6 2" xfId="50668" xr:uid="{AD0A804F-DE9A-49A2-84B2-B685DA0A746B}"/>
    <cellStyle name="Total 6 4 2 6 2 2" xfId="50669" xr:uid="{ED9DF270-85C8-40D2-B88D-16972774C26C}"/>
    <cellStyle name="Total 6 4 2 6 3" xfId="50670" xr:uid="{4F51633D-CDE4-4496-B2C5-6E3BB8CC1AA4}"/>
    <cellStyle name="Total 6 4 2 7" xfId="50671" xr:uid="{60E343E6-0EAD-4C38-ADC3-7A8C8702C728}"/>
    <cellStyle name="Total 6 4 2 7 2" xfId="50672" xr:uid="{FD98E42D-349D-45CE-8170-2F25F63231C4}"/>
    <cellStyle name="Total 6 4 2 7 2 2" xfId="50673" xr:uid="{339D9FB1-CF84-4DBA-BFE7-C5F2AB83E2FD}"/>
    <cellStyle name="Total 6 4 2 7 3" xfId="50674" xr:uid="{FD37EE46-F336-4B34-A467-98DBC71F7C82}"/>
    <cellStyle name="Total 6 4 2 8" xfId="50675" xr:uid="{41B8CE03-2DFF-4626-AA99-2EF5E44074CC}"/>
    <cellStyle name="Total 6 4 2 8 2" xfId="50676" xr:uid="{F59ED223-576E-4F51-93CA-62635AA00817}"/>
    <cellStyle name="Total 6 4 2 8 2 2" xfId="50677" xr:uid="{BB742ADD-9A15-4E4C-A1B2-B9E62D419B93}"/>
    <cellStyle name="Total 6 4 2 8 3" xfId="50678" xr:uid="{2F6E6ADA-49A0-4055-8395-942C7D63695A}"/>
    <cellStyle name="Total 6 4 2 9" xfId="50679" xr:uid="{7ECC2C2A-221E-46EB-B50C-1CF987B4A184}"/>
    <cellStyle name="Total 6 4 2 9 2" xfId="50680" xr:uid="{DD2D0C6D-7590-45E8-A3AA-5B5B0BE22E88}"/>
    <cellStyle name="Total 6 4 2 9 2 2" xfId="50681" xr:uid="{47203191-4823-4362-8E9D-770E2AF56452}"/>
    <cellStyle name="Total 6 4 2 9 3" xfId="50682" xr:uid="{FC6F5677-2A18-4728-86F3-4CE510A07FDD}"/>
    <cellStyle name="Total 6 4 20" xfId="50683" xr:uid="{0172D5F6-8793-4065-ABA4-9CA16B1F6B70}"/>
    <cellStyle name="Total 6 4 3" xfId="50684" xr:uid="{54912613-3FF6-4382-9B48-64284752C930}"/>
    <cellStyle name="Total 6 4 3 2" xfId="50685" xr:uid="{82B7D2F4-3903-4C2C-9859-40D224AADA85}"/>
    <cellStyle name="Total 6 4 3 2 2" xfId="50686" xr:uid="{08FD9E65-93B9-412D-B617-6EAC69CA22D4}"/>
    <cellStyle name="Total 6 4 3 2 2 2" xfId="50687" xr:uid="{8422D915-51DA-439B-8F91-D75470797396}"/>
    <cellStyle name="Total 6 4 3 2 3" xfId="50688" xr:uid="{BB369474-32BD-4434-9839-2D63E9E0F1A2}"/>
    <cellStyle name="Total 6 4 3 2 4" xfId="50689" xr:uid="{A7A9B226-8E25-4B4F-9526-0172E0D72565}"/>
    <cellStyle name="Total 6 4 3 3" xfId="50690" xr:uid="{96624532-37E8-4018-8C34-92CF9053D8A4}"/>
    <cellStyle name="Total 6 4 3 3 2" xfId="50691" xr:uid="{2F81D300-87A4-4004-AA52-E847D4D37573}"/>
    <cellStyle name="Total 6 4 3 4" xfId="50692" xr:uid="{F0FBBD9A-D0F8-42EE-ABEF-525886ED4958}"/>
    <cellStyle name="Total 6 4 3 5" xfId="50693" xr:uid="{579920FF-DDF8-434B-8D75-CC93994E3ECB}"/>
    <cellStyle name="Total 6 4 4" xfId="50694" xr:uid="{FAA35F0C-4814-4E79-9FD6-C171B5C6EA05}"/>
    <cellStyle name="Total 6 4 4 2" xfId="50695" xr:uid="{97F22BAF-68BD-4603-9061-2AB921507AAE}"/>
    <cellStyle name="Total 6 4 4 2 2" xfId="50696" xr:uid="{F1E549DB-48E0-4D2A-A812-943455949F0D}"/>
    <cellStyle name="Total 6 4 4 2 3" xfId="50697" xr:uid="{A2D0A283-503A-4D71-B023-C65C1F3F9FC7}"/>
    <cellStyle name="Total 6 4 4 3" xfId="50698" xr:uid="{8066D190-DEE2-4A73-9E1B-D1B4591E2DAF}"/>
    <cellStyle name="Total 6 4 4 3 2" xfId="50699" xr:uid="{53780515-7E57-4EF1-90FB-2227D9C350AC}"/>
    <cellStyle name="Total 6 4 4 4" xfId="50700" xr:uid="{29641A9E-E360-4F09-80C3-70A05538AAF9}"/>
    <cellStyle name="Total 6 4 5" xfId="50701" xr:uid="{7776C455-7FE8-4659-A5F4-6E5507B77C3F}"/>
    <cellStyle name="Total 6 4 5 2" xfId="50702" xr:uid="{94CEB105-BE9C-4504-A15F-4C893E6473D0}"/>
    <cellStyle name="Total 6 4 5 2 2" xfId="50703" xr:uid="{5B9AE96A-FDC2-4BD3-A063-AE23B92818E1}"/>
    <cellStyle name="Total 6 4 5 2 3" xfId="50704" xr:uid="{87040FF7-6B68-4B3F-99D0-69C6E2470090}"/>
    <cellStyle name="Total 6 4 5 3" xfId="50705" xr:uid="{A650A1C1-7605-4DB5-8F62-41A5A1D406D9}"/>
    <cellStyle name="Total 6 4 5 4" xfId="50706" xr:uid="{8FB28429-9092-46DC-A61F-E08F0C269139}"/>
    <cellStyle name="Total 6 4 6" xfId="50707" xr:uid="{72880C7D-281B-4BC0-B71A-88AA255BA4D7}"/>
    <cellStyle name="Total 6 4 6 2" xfId="50708" xr:uid="{0976D7B3-F95D-4100-9AA8-1483E795BA35}"/>
    <cellStyle name="Total 6 4 6 2 2" xfId="50709" xr:uid="{0F6C6FE5-4151-44DE-B591-E1B6193A66ED}"/>
    <cellStyle name="Total 6 4 6 3" xfId="50710" xr:uid="{5753CDA9-C7D5-4AB2-BB21-E95AB4AEFB66}"/>
    <cellStyle name="Total 6 4 6 4" xfId="50711" xr:uid="{DB61A017-7C2F-467E-AD17-FF902DA030E9}"/>
    <cellStyle name="Total 6 4 7" xfId="50712" xr:uid="{9B87294C-9241-4467-B416-F9B6A5F971E8}"/>
    <cellStyle name="Total 6 4 7 2" xfId="50713" xr:uid="{189CD76E-4953-49C4-988D-057647A51B8F}"/>
    <cellStyle name="Total 6 4 7 2 2" xfId="50714" xr:uid="{2CA5D1D8-67E6-497C-B4AF-366488F46DA2}"/>
    <cellStyle name="Total 6 4 7 3" xfId="50715" xr:uid="{03D251A4-F85D-466C-BDE3-BFAA9113F5C6}"/>
    <cellStyle name="Total 6 4 8" xfId="50716" xr:uid="{8F06ED9D-6A54-4A14-A115-A0B2D546A74B}"/>
    <cellStyle name="Total 6 4 8 2" xfId="50717" xr:uid="{0B361E85-7F1C-4276-9053-C84A24803B08}"/>
    <cellStyle name="Total 6 4 8 2 2" xfId="50718" xr:uid="{725FFF02-A2A2-4F65-BB98-61E139503BE0}"/>
    <cellStyle name="Total 6 4 8 3" xfId="50719" xr:uid="{69B3D6FA-FA29-4CB4-A026-4D7BDC591B7E}"/>
    <cellStyle name="Total 6 4 9" xfId="50720" xr:uid="{B792A120-650E-4955-8272-7CE196725DB7}"/>
    <cellStyle name="Total 6 4 9 2" xfId="50721" xr:uid="{D94C12AF-1DAC-4E45-BDC1-ACFC1E811854}"/>
    <cellStyle name="Total 6 4 9 2 2" xfId="50722" xr:uid="{55A8422F-2636-420D-B17F-7E9A6D07CBD8}"/>
    <cellStyle name="Total 6 4 9 3" xfId="50723" xr:uid="{A42F2635-879C-4A0A-A8D2-8EA84E90E2FE}"/>
    <cellStyle name="Total 6 5" xfId="50724" xr:uid="{594B504C-C321-4412-A933-7D215760345C}"/>
    <cellStyle name="Total 6 5 10" xfId="50725" xr:uid="{2EAABE54-AFFA-44A3-B8FF-7556381D6AC6}"/>
    <cellStyle name="Total 6 5 10 2" xfId="50726" xr:uid="{1A870033-EDAB-4D0A-8A91-A8E4D8D73107}"/>
    <cellStyle name="Total 6 5 10 2 2" xfId="50727" xr:uid="{6974F93E-C1E6-4AB9-95BB-153BAC825509}"/>
    <cellStyle name="Total 6 5 10 3" xfId="50728" xr:uid="{53464F7A-DC22-496C-90D0-C31B973CE544}"/>
    <cellStyle name="Total 6 5 11" xfId="50729" xr:uid="{DC6B7F26-2EF2-4399-A735-DF8F7AED5C86}"/>
    <cellStyle name="Total 6 5 11 2" xfId="50730" xr:uid="{EE3F51AE-4D55-488D-8560-2C87EF56430C}"/>
    <cellStyle name="Total 6 5 11 2 2" xfId="50731" xr:uid="{A9029224-5BC7-4FA8-A9F0-7276DD9B313D}"/>
    <cellStyle name="Total 6 5 11 3" xfId="50732" xr:uid="{944EAF88-E099-4A9B-8FDC-FBB04DF2AAF8}"/>
    <cellStyle name="Total 6 5 12" xfId="50733" xr:uid="{207F3EB6-D1BC-42EE-B041-E271BEDE5219}"/>
    <cellStyle name="Total 6 5 12 2" xfId="50734" xr:uid="{97A184D5-ABB2-49B3-97D8-626C1E1DCC09}"/>
    <cellStyle name="Total 6 5 12 2 2" xfId="50735" xr:uid="{00931C2D-4E41-40E5-B5B3-B3153B28946D}"/>
    <cellStyle name="Total 6 5 12 3" xfId="50736" xr:uid="{0383895A-B967-4B9E-95D5-E3129927DE06}"/>
    <cellStyle name="Total 6 5 13" xfId="50737" xr:uid="{F3CEFA1D-5044-4961-B531-F9DECC053F27}"/>
    <cellStyle name="Total 6 5 13 2" xfId="50738" xr:uid="{4C5557DC-4394-4E1D-8FC0-DA0F083CAA4F}"/>
    <cellStyle name="Total 6 5 13 2 2" xfId="50739" xr:uid="{569A27A7-5781-4512-B51A-AF3A8C5E6A96}"/>
    <cellStyle name="Total 6 5 13 3" xfId="50740" xr:uid="{5BC6A629-CB81-4799-B867-2229023C31C2}"/>
    <cellStyle name="Total 6 5 14" xfId="50741" xr:uid="{F2CD4D02-8971-43D6-878D-F09F6352F46A}"/>
    <cellStyle name="Total 6 5 14 2" xfId="50742" xr:uid="{0A136E38-4185-4D5B-97C3-776CDA7B36FC}"/>
    <cellStyle name="Total 6 5 14 2 2" xfId="50743" xr:uid="{BCF73B85-5E13-4238-821C-4B39CA4B869B}"/>
    <cellStyle name="Total 6 5 14 3" xfId="50744" xr:uid="{4EF18E6C-3376-4E8D-894F-874AFF867C75}"/>
    <cellStyle name="Total 6 5 15" xfId="50745" xr:uid="{B4033360-1F77-4600-A087-D5A3A70BEB98}"/>
    <cellStyle name="Total 6 5 15 2" xfId="50746" xr:uid="{12F35901-EC02-4AC4-B8CE-2EA499D479C3}"/>
    <cellStyle name="Total 6 5 15 2 2" xfId="50747" xr:uid="{2C984597-A190-4861-AB6F-CFA00BF152A6}"/>
    <cellStyle name="Total 6 5 15 3" xfId="50748" xr:uid="{E65BB18D-D6EE-4A32-910F-40CA8869775B}"/>
    <cellStyle name="Total 6 5 16" xfId="50749" xr:uid="{D57529EF-7D04-4BC7-95EE-44A26708BC32}"/>
    <cellStyle name="Total 6 5 16 2" xfId="50750" xr:uid="{762744E4-BF5F-4FB6-8D76-A61F151879DD}"/>
    <cellStyle name="Total 6 5 16 2 2" xfId="50751" xr:uid="{35BBB027-06CA-4104-BE30-E6A890F9F12C}"/>
    <cellStyle name="Total 6 5 16 3" xfId="50752" xr:uid="{79119BB6-AC47-4890-AF3F-10EE47F23AC2}"/>
    <cellStyle name="Total 6 5 17" xfId="50753" xr:uid="{D06E6AC3-4753-4FB7-AED1-0CB8D0C46619}"/>
    <cellStyle name="Total 6 5 17 2" xfId="50754" xr:uid="{133E8467-3D7A-48AC-A3C9-37D74FC9C557}"/>
    <cellStyle name="Total 6 5 17 2 2" xfId="50755" xr:uid="{B3468744-049F-40BC-A5E9-847B5A42363A}"/>
    <cellStyle name="Total 6 5 17 3" xfId="50756" xr:uid="{2C769DCA-4827-4E10-AE77-FDD53FE99668}"/>
    <cellStyle name="Total 6 5 18" xfId="50757" xr:uid="{AD757896-9E0F-4A0C-BA03-C10B520C903E}"/>
    <cellStyle name="Total 6 5 18 2" xfId="50758" xr:uid="{D148E213-70D1-4F98-81CE-1D6FA230AC0E}"/>
    <cellStyle name="Total 6 5 18 2 2" xfId="50759" xr:uid="{977B9DFB-510F-4CCA-B927-47A2D3DE5E7E}"/>
    <cellStyle name="Total 6 5 18 3" xfId="50760" xr:uid="{D52AA225-E86D-49F3-AB1C-5629C6309EC5}"/>
    <cellStyle name="Total 6 5 19" xfId="50761" xr:uid="{9AA123EC-50A7-408F-B064-2626FC0FF290}"/>
    <cellStyle name="Total 6 5 19 2" xfId="50762" xr:uid="{9F7EB617-93D5-42C2-899A-2FDF5E592D2B}"/>
    <cellStyle name="Total 6 5 19 2 2" xfId="50763" xr:uid="{1247B0EF-B71C-4DA9-9667-3EDCE998CF54}"/>
    <cellStyle name="Total 6 5 19 3" xfId="50764" xr:uid="{D7861CAB-4A12-44D7-914E-AE5ED3DCEBEA}"/>
    <cellStyle name="Total 6 5 2" xfId="50765" xr:uid="{2622EA73-EA0B-4C0A-88E9-206E00A28628}"/>
    <cellStyle name="Total 6 5 2 10" xfId="50766" xr:uid="{2740DE7A-D1BB-4C7B-9DDB-4397AF48F760}"/>
    <cellStyle name="Total 6 5 2 10 2" xfId="50767" xr:uid="{C9DBA31B-C53C-41E7-9F9F-0699E95182D6}"/>
    <cellStyle name="Total 6 5 2 10 2 2" xfId="50768" xr:uid="{91E2EADF-A8D2-429E-BCC4-98729FE891FC}"/>
    <cellStyle name="Total 6 5 2 10 3" xfId="50769" xr:uid="{4A7CC995-AE22-4703-BDE0-12C5F27CCDE3}"/>
    <cellStyle name="Total 6 5 2 11" xfId="50770" xr:uid="{5F93C571-F2D1-499A-80D7-4ADD80A13BE6}"/>
    <cellStyle name="Total 6 5 2 11 2" xfId="50771" xr:uid="{DB42EEA2-672C-44CF-89AC-5DC59E0312A6}"/>
    <cellStyle name="Total 6 5 2 11 2 2" xfId="50772" xr:uid="{8DE63FF6-F391-467A-9AFA-95182106CEE8}"/>
    <cellStyle name="Total 6 5 2 11 3" xfId="50773" xr:uid="{80967466-9A12-4C1B-B5E5-9F79AE0C59F3}"/>
    <cellStyle name="Total 6 5 2 12" xfId="50774" xr:uid="{9F2A0F3D-3AD8-4067-B401-AAAA8A5E3610}"/>
    <cellStyle name="Total 6 5 2 12 2" xfId="50775" xr:uid="{F0112D48-0256-4B05-9EFD-3764009E376E}"/>
    <cellStyle name="Total 6 5 2 12 2 2" xfId="50776" xr:uid="{712057B1-B3D6-4FEC-A700-798336F30AC7}"/>
    <cellStyle name="Total 6 5 2 12 3" xfId="50777" xr:uid="{6B718866-80A1-41BD-84EF-8871EC6F200F}"/>
    <cellStyle name="Total 6 5 2 13" xfId="50778" xr:uid="{3198190E-E7DA-4526-BCE0-238554E64400}"/>
    <cellStyle name="Total 6 5 2 13 2" xfId="50779" xr:uid="{8EAAD49D-CCBA-405A-B06F-6BC4C0EBF893}"/>
    <cellStyle name="Total 6 5 2 13 2 2" xfId="50780" xr:uid="{CDB43D34-33FB-4EA7-9835-2BAF00C61099}"/>
    <cellStyle name="Total 6 5 2 13 3" xfId="50781" xr:uid="{97F58D37-1235-409D-BEA9-C3198216D05A}"/>
    <cellStyle name="Total 6 5 2 14" xfId="50782" xr:uid="{667443CB-530B-48E9-A348-4915E16A98CF}"/>
    <cellStyle name="Total 6 5 2 14 2" xfId="50783" xr:uid="{EE729225-8C24-43EE-A992-A5C712BCDD40}"/>
    <cellStyle name="Total 6 5 2 14 2 2" xfId="50784" xr:uid="{933DB6E9-1E6A-476A-A1DE-29C4806DB2C8}"/>
    <cellStyle name="Total 6 5 2 14 3" xfId="50785" xr:uid="{A657BE5B-12EF-458C-ACA6-FDFBCCCA98C8}"/>
    <cellStyle name="Total 6 5 2 15" xfId="50786" xr:uid="{64FAA178-B95E-4759-923E-684C2952CC2A}"/>
    <cellStyle name="Total 6 5 2 15 2" xfId="50787" xr:uid="{D849035F-51C3-4F2D-B25B-4F7827CF8549}"/>
    <cellStyle name="Total 6 5 2 15 2 2" xfId="50788" xr:uid="{4AB6D2E8-2A59-4A30-917C-5158C50EEFDD}"/>
    <cellStyle name="Total 6 5 2 15 3" xfId="50789" xr:uid="{0F5D3EA0-5B97-447E-91A6-EFAD4E9D9E5C}"/>
    <cellStyle name="Total 6 5 2 16" xfId="50790" xr:uid="{D4FB9394-B08C-4E97-881B-E0D232EE39CC}"/>
    <cellStyle name="Total 6 5 2 16 2" xfId="50791" xr:uid="{E3441B83-7DFA-4DF0-8C99-ED80261964DE}"/>
    <cellStyle name="Total 6 5 2 16 2 2" xfId="50792" xr:uid="{80724313-35BF-4E69-A5F6-BB46BE9B0B1B}"/>
    <cellStyle name="Total 6 5 2 16 3" xfId="50793" xr:uid="{EFB19B06-189F-4019-AA0E-726968B5CDC7}"/>
    <cellStyle name="Total 6 5 2 17" xfId="50794" xr:uid="{6E4AFC0A-15DF-4086-AFD3-DA355C316662}"/>
    <cellStyle name="Total 6 5 2 17 2" xfId="50795" xr:uid="{CC4231EB-F429-41DB-AC38-AC2C696075C3}"/>
    <cellStyle name="Total 6 5 2 17 2 2" xfId="50796" xr:uid="{BB2121F1-7469-4CB0-AB40-76A178BAC47A}"/>
    <cellStyle name="Total 6 5 2 17 3" xfId="50797" xr:uid="{1C9F6214-EAEB-44FD-BEDD-339EE6ED9BD0}"/>
    <cellStyle name="Total 6 5 2 18" xfId="50798" xr:uid="{215BD33C-54AF-42BA-812F-8AE56B61360D}"/>
    <cellStyle name="Total 6 5 2 18 2" xfId="50799" xr:uid="{B9F9E147-AD19-4043-AACD-380BBFC4C868}"/>
    <cellStyle name="Total 6 5 2 18 2 2" xfId="50800" xr:uid="{DBC80DFF-3C3F-4E70-97AF-38E7A4DF9499}"/>
    <cellStyle name="Total 6 5 2 18 3" xfId="50801" xr:uid="{41AB23A1-0DD8-4E55-82C1-71EEA190DB27}"/>
    <cellStyle name="Total 6 5 2 19" xfId="50802" xr:uid="{CAB257B4-E0CF-4819-80C1-3239156BA4A7}"/>
    <cellStyle name="Total 6 5 2 19 2" xfId="50803" xr:uid="{464713A3-2041-4E6A-ACE4-DD2EB8B610C7}"/>
    <cellStyle name="Total 6 5 2 19 2 2" xfId="50804" xr:uid="{31A642BA-3014-49C7-A55F-F16168FB19AA}"/>
    <cellStyle name="Total 6 5 2 19 3" xfId="50805" xr:uid="{3E308C88-AA44-4822-97D0-F7ABCC9AF7AA}"/>
    <cellStyle name="Total 6 5 2 2" xfId="50806" xr:uid="{BAC02E93-1C1B-433F-859B-7095C520ACCA}"/>
    <cellStyle name="Total 6 5 2 2 2" xfId="50807" xr:uid="{D30F7AC9-2749-4744-812D-894541E18059}"/>
    <cellStyle name="Total 6 5 2 2 2 2" xfId="50808" xr:uid="{F4E700B5-3330-417A-8981-1B354A5D541C}"/>
    <cellStyle name="Total 6 5 2 2 2 3" xfId="50809" xr:uid="{33457BFD-C505-434D-BAD3-40D928057C06}"/>
    <cellStyle name="Total 6 5 2 2 3" xfId="50810" xr:uid="{3FFF5A89-79B5-4B61-97FA-86BA729D2FE7}"/>
    <cellStyle name="Total 6 5 2 2 3 2" xfId="50811" xr:uid="{9BD00A36-4341-49B4-80B9-02D7EF0E88A2}"/>
    <cellStyle name="Total 6 5 2 2 4" xfId="50812" xr:uid="{99B3C210-C06E-4D99-8714-A28C747A8026}"/>
    <cellStyle name="Total 6 5 2 20" xfId="50813" xr:uid="{D8812B64-427C-4729-B7E5-5F9842E21BA4}"/>
    <cellStyle name="Total 6 5 2 20 2" xfId="50814" xr:uid="{87447ED0-4A34-4F32-B2BB-D5A46C97D943}"/>
    <cellStyle name="Total 6 5 2 20 2 2" xfId="50815" xr:uid="{8FB45558-334D-4C9D-9762-AACE56EE142A}"/>
    <cellStyle name="Total 6 5 2 20 3" xfId="50816" xr:uid="{0DD373C8-36B7-4423-8B11-4D3DC8AACDE7}"/>
    <cellStyle name="Total 6 5 2 21" xfId="50817" xr:uid="{2F46AA58-D790-4D25-A57A-BC37DC6F6138}"/>
    <cellStyle name="Total 6 5 2 21 2" xfId="50818" xr:uid="{BBB7DA5A-66A3-442C-9BE6-3E3FBFAF406E}"/>
    <cellStyle name="Total 6 5 2 22" xfId="50819" xr:uid="{3E66AE5F-6B38-413F-AC6A-61E96F4A9B35}"/>
    <cellStyle name="Total 6 5 2 23" xfId="50820" xr:uid="{E6B53399-274A-40DD-8C22-7E2B5EE886C9}"/>
    <cellStyle name="Total 6 5 2 3" xfId="50821" xr:uid="{EF0D7D46-7B33-4F4D-8AAC-ABED53A4CB29}"/>
    <cellStyle name="Total 6 5 2 3 2" xfId="50822" xr:uid="{2C6C325C-E30D-4515-8253-0FC555B84845}"/>
    <cellStyle name="Total 6 5 2 3 2 2" xfId="50823" xr:uid="{55A1A42F-D29D-4E92-9758-A84754D832D8}"/>
    <cellStyle name="Total 6 5 2 3 3" xfId="50824" xr:uid="{6E9EE1BB-149A-4554-B5C9-541C7C34D117}"/>
    <cellStyle name="Total 6 5 2 3 4" xfId="50825" xr:uid="{26C76185-2140-4494-99DE-A42AA4903537}"/>
    <cellStyle name="Total 6 5 2 4" xfId="50826" xr:uid="{DA45942C-33CE-43B0-A67C-7885E66CE363}"/>
    <cellStyle name="Total 6 5 2 4 2" xfId="50827" xr:uid="{855D9D71-FB5F-48AF-B520-166A1D311F60}"/>
    <cellStyle name="Total 6 5 2 4 2 2" xfId="50828" xr:uid="{65B54310-EB25-4C22-AC21-29ACEBFC60DD}"/>
    <cellStyle name="Total 6 5 2 4 3" xfId="50829" xr:uid="{313E6217-03FE-4FDC-833D-0204ABEAFA35}"/>
    <cellStyle name="Total 6 5 2 4 4" xfId="50830" xr:uid="{879AD14E-6F86-4EB1-B044-90EA0FC28ADB}"/>
    <cellStyle name="Total 6 5 2 5" xfId="50831" xr:uid="{36606694-1F2F-4C03-8F7E-C8F51CAB2783}"/>
    <cellStyle name="Total 6 5 2 5 2" xfId="50832" xr:uid="{CB391470-6E20-44C3-BCF2-2FB7BD05824E}"/>
    <cellStyle name="Total 6 5 2 5 2 2" xfId="50833" xr:uid="{D667D7A5-2E27-49A0-BF04-DBAFE7C3564F}"/>
    <cellStyle name="Total 6 5 2 5 3" xfId="50834" xr:uid="{615E5CDF-B09C-4F19-AB41-6DD546DEDFCB}"/>
    <cellStyle name="Total 6 5 2 6" xfId="50835" xr:uid="{FD1BC8A0-124D-44B1-A4E0-DE349130A3C3}"/>
    <cellStyle name="Total 6 5 2 6 2" xfId="50836" xr:uid="{3C3C4EF1-2E10-488A-8324-6B2A464992B6}"/>
    <cellStyle name="Total 6 5 2 6 2 2" xfId="50837" xr:uid="{C1D1D950-AE13-4CA1-8C1F-47DC8E569097}"/>
    <cellStyle name="Total 6 5 2 6 3" xfId="50838" xr:uid="{50F8BC64-159E-4C68-8300-E75E3A3536BA}"/>
    <cellStyle name="Total 6 5 2 7" xfId="50839" xr:uid="{0B3DE045-2A21-4E88-819D-B9F74F0DBEBF}"/>
    <cellStyle name="Total 6 5 2 7 2" xfId="50840" xr:uid="{7AF3F705-5C2F-4C07-BF78-BEB814497C4E}"/>
    <cellStyle name="Total 6 5 2 7 2 2" xfId="50841" xr:uid="{F226A773-0005-4A8B-BD80-96AEC39A8006}"/>
    <cellStyle name="Total 6 5 2 7 3" xfId="50842" xr:uid="{7761C3E2-D42B-4217-944F-7F2303497854}"/>
    <cellStyle name="Total 6 5 2 8" xfId="50843" xr:uid="{C8FE62BE-A174-4A85-9C84-774DD5838FD8}"/>
    <cellStyle name="Total 6 5 2 8 2" xfId="50844" xr:uid="{96616BBB-3F37-4203-A136-FD68535ACAA2}"/>
    <cellStyle name="Total 6 5 2 8 2 2" xfId="50845" xr:uid="{A87725BA-B5D1-4C9F-93A0-82E4AA4C68FB}"/>
    <cellStyle name="Total 6 5 2 8 3" xfId="50846" xr:uid="{FC42E002-8AB2-41FE-AD20-C0F22F291ED1}"/>
    <cellStyle name="Total 6 5 2 9" xfId="50847" xr:uid="{3A3ADE8A-EDE2-4405-83E9-C7A97202E6CC}"/>
    <cellStyle name="Total 6 5 2 9 2" xfId="50848" xr:uid="{8BD57E8A-BCBB-4189-A47C-55ACEB5DFCD8}"/>
    <cellStyle name="Total 6 5 2 9 2 2" xfId="50849" xr:uid="{066C0570-D052-41B6-8903-DAFD861846D6}"/>
    <cellStyle name="Total 6 5 2 9 3" xfId="50850" xr:uid="{4AE2E0BC-2883-457C-AE0A-F5F74C904F77}"/>
    <cellStyle name="Total 6 5 20" xfId="50851" xr:uid="{638681DC-7A1F-4307-B823-F7B30D961833}"/>
    <cellStyle name="Total 6 5 20 2" xfId="50852" xr:uid="{27DCB0AA-0005-4C66-857F-CAE30E516055}"/>
    <cellStyle name="Total 6 5 20 2 2" xfId="50853" xr:uid="{FAA5F3DB-3310-4103-AA17-1B8EBD9017CF}"/>
    <cellStyle name="Total 6 5 20 3" xfId="50854" xr:uid="{B4F8A01C-BED3-4D91-AFE1-D42452B0ACBA}"/>
    <cellStyle name="Total 6 5 21" xfId="50855" xr:uid="{7DA41550-6CAD-456A-BDB9-1520F41B4606}"/>
    <cellStyle name="Total 6 5 21 2" xfId="50856" xr:uid="{AA524983-BBCD-4031-831A-DF264E26C2F5}"/>
    <cellStyle name="Total 6 5 21 2 2" xfId="50857" xr:uid="{0DC970BF-F91C-4D7C-9EEE-51D49DF42B84}"/>
    <cellStyle name="Total 6 5 21 3" xfId="50858" xr:uid="{FA4A924C-6022-4D07-85E8-B00624225B1A}"/>
    <cellStyle name="Total 6 5 22" xfId="50859" xr:uid="{68D1F67C-C0F2-44CB-BE0C-131BA350BEEE}"/>
    <cellStyle name="Total 6 5 22 2" xfId="50860" xr:uid="{D27FEBE8-7A9D-41C4-8122-549B8BDA7023}"/>
    <cellStyle name="Total 6 5 23" xfId="50861" xr:uid="{2BAED208-2544-4491-B322-50D6642E99C4}"/>
    <cellStyle name="Total 6 5 24" xfId="50862" xr:uid="{811EB4FF-CBFE-4F9D-9BE9-7C701866338A}"/>
    <cellStyle name="Total 6 5 3" xfId="50863" xr:uid="{A385BA4C-9363-49C7-958A-D74E17A0E44F}"/>
    <cellStyle name="Total 6 5 3 2" xfId="50864" xr:uid="{3529D64E-4085-4A35-98AE-C2EA438E02A8}"/>
    <cellStyle name="Total 6 5 3 2 2" xfId="50865" xr:uid="{674FE847-E8C6-4BAE-8804-03C95D41A5DB}"/>
    <cellStyle name="Total 6 5 3 2 3" xfId="50866" xr:uid="{688FEDE4-307F-48EC-9309-5D5A182DD193}"/>
    <cellStyle name="Total 6 5 3 3" xfId="50867" xr:uid="{7F59181F-8CB3-4129-8B88-4ED8D86D69BD}"/>
    <cellStyle name="Total 6 5 3 3 2" xfId="50868" xr:uid="{423FFB3C-59AC-48E0-8F7C-8E3E18E11D22}"/>
    <cellStyle name="Total 6 5 3 4" xfId="50869" xr:uid="{42268082-CDD7-4901-A254-DA9C4F561191}"/>
    <cellStyle name="Total 6 5 4" xfId="50870" xr:uid="{F763C628-7E27-4448-BAF6-3AD31A72568F}"/>
    <cellStyle name="Total 6 5 4 2" xfId="50871" xr:uid="{014A226B-066B-4F6A-B89B-C477AAC68693}"/>
    <cellStyle name="Total 6 5 4 2 2" xfId="50872" xr:uid="{E16B6877-1CB9-4F34-B17A-6EEB75EDD1AF}"/>
    <cellStyle name="Total 6 5 4 3" xfId="50873" xr:uid="{CFE6C635-D2E9-464C-8A91-84617EEC23CE}"/>
    <cellStyle name="Total 6 5 4 4" xfId="50874" xr:uid="{5A09D214-1701-438D-A816-8FF31D82633A}"/>
    <cellStyle name="Total 6 5 5" xfId="50875" xr:uid="{B4F01D19-B959-4897-8A13-31551B60302B}"/>
    <cellStyle name="Total 6 5 5 2" xfId="50876" xr:uid="{6FEF1D12-787C-48A4-9310-ED9A5ADADD17}"/>
    <cellStyle name="Total 6 5 5 2 2" xfId="50877" xr:uid="{47CE1B46-9F58-4DB2-96EC-739D0285042C}"/>
    <cellStyle name="Total 6 5 5 3" xfId="50878" xr:uid="{29F930F1-424B-44EB-B891-9E53473FE99E}"/>
    <cellStyle name="Total 6 5 5 4" xfId="50879" xr:uid="{87348C6C-1F86-4082-A6D2-0426457C921B}"/>
    <cellStyle name="Total 6 5 6" xfId="50880" xr:uid="{644432F9-7289-4AE7-B6AC-677F0CD01512}"/>
    <cellStyle name="Total 6 5 6 2" xfId="50881" xr:uid="{D2C7ABB3-FBD4-4B11-AA17-2F90A2ADF765}"/>
    <cellStyle name="Total 6 5 6 2 2" xfId="50882" xr:uid="{14E86379-49C9-49DD-81DF-8124B447AB86}"/>
    <cellStyle name="Total 6 5 6 3" xfId="50883" xr:uid="{D9F3345B-2A3A-483D-AB64-0D472EC8E6F9}"/>
    <cellStyle name="Total 6 5 7" xfId="50884" xr:uid="{3958284B-2B54-45A2-A3CC-A02C20501435}"/>
    <cellStyle name="Total 6 5 7 2" xfId="50885" xr:uid="{B5795629-1C96-47F3-92FC-BB18D2592554}"/>
    <cellStyle name="Total 6 5 7 2 2" xfId="50886" xr:uid="{8189C4CA-70E7-409A-BFCA-FAB3CAB0554A}"/>
    <cellStyle name="Total 6 5 7 3" xfId="50887" xr:uid="{F943C536-02CF-48D6-9B68-C0246F5A243A}"/>
    <cellStyle name="Total 6 5 8" xfId="50888" xr:uid="{C26B18A7-4C4E-4FE2-9B12-9512781DA3EA}"/>
    <cellStyle name="Total 6 5 8 2" xfId="50889" xr:uid="{B910AD77-CDC3-4C70-A845-28F0E00B3B3E}"/>
    <cellStyle name="Total 6 5 8 2 2" xfId="50890" xr:uid="{4B9C25C6-C364-41FB-B05C-3A335A804E5D}"/>
    <cellStyle name="Total 6 5 8 3" xfId="50891" xr:uid="{0E3AFB0A-E1F2-4F02-95D0-FEA8058056B8}"/>
    <cellStyle name="Total 6 5 9" xfId="50892" xr:uid="{2ACA1A83-8963-4EC0-8425-B9246E96ED68}"/>
    <cellStyle name="Total 6 5 9 2" xfId="50893" xr:uid="{B3C31243-AB2A-461D-90CC-169E8F72FB91}"/>
    <cellStyle name="Total 6 5 9 2 2" xfId="50894" xr:uid="{F234D00B-9BDD-4481-85A6-93C3572FA7C3}"/>
    <cellStyle name="Total 6 5 9 3" xfId="50895" xr:uid="{6FFCEFD5-EF55-4D41-B0A8-7F26C4064BBB}"/>
    <cellStyle name="Total 6 6" xfId="50896" xr:uid="{EBB283C9-1788-4C83-966A-DE4EF700CA19}"/>
    <cellStyle name="Total 6 6 10" xfId="50897" xr:uid="{01636027-9876-4893-9D97-929E59B74D21}"/>
    <cellStyle name="Total 6 6 10 2" xfId="50898" xr:uid="{5DC2DE2E-E261-446C-9E33-83B97E14156D}"/>
    <cellStyle name="Total 6 6 10 2 2" xfId="50899" xr:uid="{282A332E-5484-43EF-A6AC-A82F319439BD}"/>
    <cellStyle name="Total 6 6 10 3" xfId="50900" xr:uid="{D29FB23A-B83A-4378-B20C-873F304AAC55}"/>
    <cellStyle name="Total 6 6 11" xfId="50901" xr:uid="{849628D2-ACC6-48CF-9DF2-38E25264986D}"/>
    <cellStyle name="Total 6 6 11 2" xfId="50902" xr:uid="{19FFD569-5EC9-43DF-A1D1-B9CE04D2CB00}"/>
    <cellStyle name="Total 6 6 11 2 2" xfId="50903" xr:uid="{CC0E070C-E4D7-4B32-B858-DB3CE7785689}"/>
    <cellStyle name="Total 6 6 11 3" xfId="50904" xr:uid="{0B3E022A-5402-4C66-8049-1EED93027A7B}"/>
    <cellStyle name="Total 6 6 12" xfId="50905" xr:uid="{79681CFB-0AEA-41F4-A461-E7D4482E7AAC}"/>
    <cellStyle name="Total 6 6 12 2" xfId="50906" xr:uid="{4E9A105E-D67A-47DC-8C09-125872CC05F6}"/>
    <cellStyle name="Total 6 6 12 2 2" xfId="50907" xr:uid="{02C6D372-5304-4AA1-B5DD-201F9A7EDF2D}"/>
    <cellStyle name="Total 6 6 12 3" xfId="50908" xr:uid="{828D326A-5624-4CDB-BBE1-F0CA20B5DBB8}"/>
    <cellStyle name="Total 6 6 13" xfId="50909" xr:uid="{567BC956-9C13-4094-8416-56C7D9BC5C50}"/>
    <cellStyle name="Total 6 6 13 2" xfId="50910" xr:uid="{2B97BE88-5AB5-4B24-8443-6AFE5D5F9922}"/>
    <cellStyle name="Total 6 6 13 2 2" xfId="50911" xr:uid="{0EAD1188-81FD-4B5F-8A8A-902CDD78E9A8}"/>
    <cellStyle name="Total 6 6 13 3" xfId="50912" xr:uid="{D0529037-D16B-40ED-9177-6331FD5D6DBD}"/>
    <cellStyle name="Total 6 6 14" xfId="50913" xr:uid="{C2BA128B-8C16-477A-A9E7-DC19DE47B02A}"/>
    <cellStyle name="Total 6 6 14 2" xfId="50914" xr:uid="{7F2845EA-3B3A-4A2A-91A6-990ED4569429}"/>
    <cellStyle name="Total 6 6 14 2 2" xfId="50915" xr:uid="{9129EF6D-6361-4A0F-B2CC-8FFD09AC01B4}"/>
    <cellStyle name="Total 6 6 14 3" xfId="50916" xr:uid="{719C3AA4-49DF-4798-AD4E-9E7C428428C1}"/>
    <cellStyle name="Total 6 6 15" xfId="50917" xr:uid="{F66C1B98-F8E4-4CA4-9DB1-4BD29C83CB0D}"/>
    <cellStyle name="Total 6 6 15 2" xfId="50918" xr:uid="{CE3618A0-583A-4E78-8251-2C67B0A19AC9}"/>
    <cellStyle name="Total 6 6 15 2 2" xfId="50919" xr:uid="{20949870-195C-4C4B-BF90-18F99CAC056F}"/>
    <cellStyle name="Total 6 6 15 3" xfId="50920" xr:uid="{C27AE65B-80F6-444F-81EE-BC2574D918E6}"/>
    <cellStyle name="Total 6 6 16" xfId="50921" xr:uid="{41F97937-79C8-4DCE-BB7F-95C673324631}"/>
    <cellStyle name="Total 6 6 16 2" xfId="50922" xr:uid="{6E594B64-408C-4170-B4A5-15C94FF37C2C}"/>
    <cellStyle name="Total 6 6 16 2 2" xfId="50923" xr:uid="{1D6A801D-AE8D-45AD-BACD-916877E50028}"/>
    <cellStyle name="Total 6 6 16 3" xfId="50924" xr:uid="{BCEF1CD0-A820-4CE6-8667-EC26B9C94AE9}"/>
    <cellStyle name="Total 6 6 17" xfId="50925" xr:uid="{4613D1A4-B2AA-42BC-B9F3-4E1445FD6B35}"/>
    <cellStyle name="Total 6 6 17 2" xfId="50926" xr:uid="{A4568441-A99A-4E01-AA7C-C847ED66A158}"/>
    <cellStyle name="Total 6 6 17 2 2" xfId="50927" xr:uid="{34F62CD1-8FA0-4F59-B298-0207F2D74B64}"/>
    <cellStyle name="Total 6 6 17 3" xfId="50928" xr:uid="{CC8D01F0-8A02-4F57-9D58-4611798E1484}"/>
    <cellStyle name="Total 6 6 18" xfId="50929" xr:uid="{E914E1ED-9F16-4F32-86EB-F985508AB9D8}"/>
    <cellStyle name="Total 6 6 18 2" xfId="50930" xr:uid="{83F9F623-C6FC-481B-AEE8-A1C4AD457AA1}"/>
    <cellStyle name="Total 6 6 18 2 2" xfId="50931" xr:uid="{0A048056-DCD3-4B83-A060-B66FB0B52C74}"/>
    <cellStyle name="Total 6 6 18 3" xfId="50932" xr:uid="{45B65C63-1153-4629-8D83-C10D966CDDAE}"/>
    <cellStyle name="Total 6 6 19" xfId="50933" xr:uid="{E22A2CC2-9C25-400C-813F-A4ACA58075CF}"/>
    <cellStyle name="Total 6 6 19 2" xfId="50934" xr:uid="{9B6B453D-74E7-4171-B385-56924D177B3F}"/>
    <cellStyle name="Total 6 6 19 2 2" xfId="50935" xr:uid="{AEA6327C-8330-4598-A13E-36D5BA3FEAEE}"/>
    <cellStyle name="Total 6 6 19 3" xfId="50936" xr:uid="{87AA3ABB-B462-452F-8FDE-E346EAEF787C}"/>
    <cellStyle name="Total 6 6 2" xfId="50937" xr:uid="{7130B158-56EA-4D0B-A279-38CB0710B193}"/>
    <cellStyle name="Total 6 6 2 2" xfId="50938" xr:uid="{51138D7C-BEC6-45A7-BF5E-A158708B190A}"/>
    <cellStyle name="Total 6 6 2 2 2" xfId="50939" xr:uid="{61F33102-CB83-44B0-9990-4247166DFB5D}"/>
    <cellStyle name="Total 6 6 2 2 3" xfId="50940" xr:uid="{B48E4EFD-B89B-4A10-8C7B-BE3CE32DB33E}"/>
    <cellStyle name="Total 6 6 2 3" xfId="50941" xr:uid="{442423D6-57D6-40C5-B45F-C022CCB2E08D}"/>
    <cellStyle name="Total 6 6 2 3 2" xfId="50942" xr:uid="{FEF3C952-3B26-4769-8E97-776E89DAE8CD}"/>
    <cellStyle name="Total 6 6 2 4" xfId="50943" xr:uid="{F9B9ADB1-CB82-4A6F-B11A-6D5198239EDF}"/>
    <cellStyle name="Total 6 6 20" xfId="50944" xr:uid="{22211AEA-8800-47E9-9132-0AA872DA47D7}"/>
    <cellStyle name="Total 6 6 20 2" xfId="50945" xr:uid="{8E6A11F6-4ABD-41F5-A31D-13EF77E02A73}"/>
    <cellStyle name="Total 6 6 20 2 2" xfId="50946" xr:uid="{8C89D1F9-5CB6-4B7A-9026-A4C7392A6426}"/>
    <cellStyle name="Total 6 6 20 3" xfId="50947" xr:uid="{0D50AB5F-C651-41E2-AF46-47FB3CA3673D}"/>
    <cellStyle name="Total 6 6 21" xfId="50948" xr:uid="{93094475-0C9A-4DBA-A575-14D681D54B5C}"/>
    <cellStyle name="Total 6 6 21 2" xfId="50949" xr:uid="{BF85937C-FA7D-4D0A-BBA4-21C03A91EBC6}"/>
    <cellStyle name="Total 6 6 22" xfId="50950" xr:uid="{5B52AA23-0953-4DEF-AFDC-AE593F15B120}"/>
    <cellStyle name="Total 6 6 23" xfId="50951" xr:uid="{0102FD19-B8CD-437A-9C26-A2F029576C95}"/>
    <cellStyle name="Total 6 6 3" xfId="50952" xr:uid="{934B81D2-726F-44E0-8486-79523CDEFC6E}"/>
    <cellStyle name="Total 6 6 3 2" xfId="50953" xr:uid="{D2AC44A0-00DF-4A7B-8063-B72699223FB9}"/>
    <cellStyle name="Total 6 6 3 2 2" xfId="50954" xr:uid="{BACE7566-E8A1-4EE1-902F-FF20DD583B22}"/>
    <cellStyle name="Total 6 6 3 3" xfId="50955" xr:uid="{7C98ADBC-84F3-425E-9006-9E5A93B3CC8B}"/>
    <cellStyle name="Total 6 6 3 4" xfId="50956" xr:uid="{99EFB4AC-E225-46AF-8F85-CFE2E9CC3B9F}"/>
    <cellStyle name="Total 6 6 4" xfId="50957" xr:uid="{CA4FB2F2-0257-4988-9780-E15728E63724}"/>
    <cellStyle name="Total 6 6 4 2" xfId="50958" xr:uid="{BC53065A-842D-42CF-9909-09EC0D621466}"/>
    <cellStyle name="Total 6 6 4 2 2" xfId="50959" xr:uid="{58F8B76C-3AAF-453A-8FE7-755241E6410E}"/>
    <cellStyle name="Total 6 6 4 3" xfId="50960" xr:uid="{24404C8D-1C3C-495F-A998-E8075CDF60DF}"/>
    <cellStyle name="Total 6 6 4 4" xfId="50961" xr:uid="{5B2C3816-D475-4005-887E-C138E8278809}"/>
    <cellStyle name="Total 6 6 5" xfId="50962" xr:uid="{F1EF34AD-3D26-4660-A3F1-239C48B216C1}"/>
    <cellStyle name="Total 6 6 5 2" xfId="50963" xr:uid="{65D62462-09F9-4BD2-B565-DFD5EC044F39}"/>
    <cellStyle name="Total 6 6 5 2 2" xfId="50964" xr:uid="{F364DFEC-F06E-4760-A1FD-971A897A2DCF}"/>
    <cellStyle name="Total 6 6 5 3" xfId="50965" xr:uid="{2029A01C-CE16-4876-9EE2-C20C596DAA3A}"/>
    <cellStyle name="Total 6 6 6" xfId="50966" xr:uid="{CFFBF44B-1B5C-4A60-80B2-2CFC71B14C12}"/>
    <cellStyle name="Total 6 6 6 2" xfId="50967" xr:uid="{0896F62E-1E20-46BD-9221-FB8D4E3A1D0D}"/>
    <cellStyle name="Total 6 6 6 2 2" xfId="50968" xr:uid="{F7BB0D33-2546-439E-969F-051440B78618}"/>
    <cellStyle name="Total 6 6 6 3" xfId="50969" xr:uid="{67681664-46F0-490C-BFF5-42C8673C77C8}"/>
    <cellStyle name="Total 6 6 7" xfId="50970" xr:uid="{682A0613-C334-464F-B428-A59122168D8C}"/>
    <cellStyle name="Total 6 6 7 2" xfId="50971" xr:uid="{221BF7D1-D43D-4CB9-9C2E-BD139D07D51E}"/>
    <cellStyle name="Total 6 6 7 2 2" xfId="50972" xr:uid="{BA28341E-8817-4F30-A95F-0F95B881D131}"/>
    <cellStyle name="Total 6 6 7 3" xfId="50973" xr:uid="{4CC853D5-D095-4937-BC8C-9AC2F1A4360F}"/>
    <cellStyle name="Total 6 6 8" xfId="50974" xr:uid="{5A41AF86-9C62-442E-B8FC-EF4193A3407E}"/>
    <cellStyle name="Total 6 6 8 2" xfId="50975" xr:uid="{19A11C09-EF7C-4715-B734-B8C59247BF89}"/>
    <cellStyle name="Total 6 6 8 2 2" xfId="50976" xr:uid="{E047DBD2-E090-4FF4-B0B6-06557115C47B}"/>
    <cellStyle name="Total 6 6 8 3" xfId="50977" xr:uid="{155C7B4B-8ED1-4292-A5C0-71FD437FA1DD}"/>
    <cellStyle name="Total 6 6 9" xfId="50978" xr:uid="{D206041C-CA6E-4549-B982-E65A9CB50611}"/>
    <cellStyle name="Total 6 6 9 2" xfId="50979" xr:uid="{5300F62D-6926-4AB5-B495-205E392B19E2}"/>
    <cellStyle name="Total 6 6 9 2 2" xfId="50980" xr:uid="{B4F48926-1715-4B69-B8BE-6F8BB1B3071F}"/>
    <cellStyle name="Total 6 6 9 3" xfId="50981" xr:uid="{93734545-5EE1-4A39-A314-AB63BE05D4C2}"/>
    <cellStyle name="Total 6 7" xfId="50982" xr:uid="{57410E94-702A-4116-B173-80D20E9D5DF1}"/>
    <cellStyle name="Total 6 7 2" xfId="50983" xr:uid="{F298F7EF-FC6B-4116-9F04-78F2876FF5D4}"/>
    <cellStyle name="Total 6 7 2 2" xfId="50984" xr:uid="{D274B381-7463-43B8-BD40-08186FB99FEE}"/>
    <cellStyle name="Total 6 7 2 3" xfId="50985" xr:uid="{3563596F-FF39-4E6F-B115-07ED8DAF1B3A}"/>
    <cellStyle name="Total 6 7 3" xfId="50986" xr:uid="{4C3D73E1-931D-4840-BCBC-F7320DA9F896}"/>
    <cellStyle name="Total 6 7 3 2" xfId="50987" xr:uid="{00C76B5E-A987-4838-980A-05BA529FAFE0}"/>
    <cellStyle name="Total 6 7 4" xfId="50988" xr:uid="{68090FEE-2399-41DA-BDFE-8D497792902B}"/>
    <cellStyle name="Total 6 8" xfId="50989" xr:uid="{79A9D3D7-C342-41A5-9166-E7D4511F2A9E}"/>
    <cellStyle name="Total 6 8 2" xfId="50990" xr:uid="{3E8995B0-0477-4FAE-8761-E17694E85462}"/>
    <cellStyle name="Total 6 8 2 2" xfId="50991" xr:uid="{9088CD4D-2E82-4022-BEC0-49DE82228264}"/>
    <cellStyle name="Total 6 8 2 3" xfId="50992" xr:uid="{3F01E3C0-9166-4FF1-8FC7-BA90ABE901E1}"/>
    <cellStyle name="Total 6 8 3" xfId="50993" xr:uid="{BCCC9BC9-4D3E-42AE-8AC6-3068B7AE9F8A}"/>
    <cellStyle name="Total 6 8 4" xfId="50994" xr:uid="{4C6AE0CA-7729-4780-B4FE-AAED768F3E94}"/>
    <cellStyle name="Total 6 9" xfId="50995" xr:uid="{EB814F9A-95B3-45AE-9330-2BEFF27354E3}"/>
    <cellStyle name="Total 6 9 2" xfId="50996" xr:uid="{C6311D4F-0707-4166-8222-572AEA816538}"/>
    <cellStyle name="Total 6 9 2 2" xfId="50997" xr:uid="{79CABB84-79CE-4C46-9ECB-AE293BB0BA98}"/>
    <cellStyle name="Total 6 9 3" xfId="50998" xr:uid="{EA3D5365-3F86-497A-9B9F-FDCFD769737D}"/>
    <cellStyle name="Total 6 9 4" xfId="50999" xr:uid="{A28691C3-CAC6-4012-8DEE-9987E91D260C}"/>
    <cellStyle name="Total 7" xfId="51000" xr:uid="{3D68FEDD-C0C0-4E09-9917-D4D336F6315A}"/>
    <cellStyle name="Total 8" xfId="51001" xr:uid="{EE56D51D-014A-4DF3-99C0-7CF8654E095A}"/>
    <cellStyle name="Total Currency" xfId="51002" xr:uid="{451597D9-B184-447B-9DF7-8809CED145B1}"/>
    <cellStyle name="Total Normal" xfId="51003" xr:uid="{3F0C1126-8860-4AD9-A70F-34DBB27B8112}"/>
    <cellStyle name="TSQL" xfId="51004" xr:uid="{F2E31997-5C07-4039-941F-95562DB90976}"/>
    <cellStyle name="TypeNote" xfId="51005" xr:uid="{435F24E9-83A9-4FAE-B824-335800BC845E}"/>
    <cellStyle name="u5shares" xfId="51006" xr:uid="{F4564194-AC0D-4460-A459-18DFDFA7A630}"/>
    <cellStyle name="Unit" xfId="51007" xr:uid="{6FDA6E1A-670F-4524-9997-1ED3B4F1644A}"/>
    <cellStyle name="UnitOfMeasure" xfId="51008" xr:uid="{96F0EAE8-75D9-48C2-A216-55B580094360}"/>
    <cellStyle name="ValNum" xfId="51009" xr:uid="{21741937-BE43-4FF4-8522-917AB0D23466}"/>
    <cellStyle name="Value" xfId="51010" xr:uid="{B22F8F60-C1A0-491D-A2D5-196ED5CA47EE}"/>
    <cellStyle name="Variable assumptions" xfId="51011" xr:uid="{8873BC92-3F41-4C03-AF90-C9BD4FF29525}"/>
    <cellStyle name="Vertical" xfId="51012" xr:uid="{01029694-6D35-4818-AB44-2488EAA55391}"/>
    <cellStyle name="Warning Text 2" xfId="487" xr:uid="{53E99EEA-1021-466F-8639-7C474D040F84}"/>
    <cellStyle name="Warning Text 3" xfId="488" xr:uid="{3BDDA89D-655D-4C72-A177-BFFCD1079638}"/>
    <cellStyle name="Warning Text 4" xfId="51013" xr:uid="{E8ED8647-06C8-439E-95D5-44ADB43FFCCA}"/>
    <cellStyle name="Warning Text 5" xfId="51014" xr:uid="{691B7AF4-AC63-4C94-A7C4-09DBD740C57C}"/>
    <cellStyle name="Warning Text 6" xfId="51015" xr:uid="{3051E3BB-983A-4D80-AE5F-BF2EC6BE9BCD}"/>
    <cellStyle name="Warnings" xfId="51016" xr:uid="{534094C0-2EC8-4642-82B1-B70B0B27E1FF}"/>
    <cellStyle name="Warnings 2" xfId="51017" xr:uid="{B19D75F7-D894-415C-80BB-756050B7E0E6}"/>
    <cellStyle name="Warnings 3" xfId="51018" xr:uid="{BF25F229-925A-4F83-98F9-B85A818692C5}"/>
    <cellStyle name="whole number" xfId="489" xr:uid="{566A2E9F-831F-4FE8-8FDF-58DB03A7C056}"/>
    <cellStyle name="whole number 2" xfId="51019" xr:uid="{A625E007-2129-4F68-B5AB-0D43444C2871}"/>
    <cellStyle name="whole number 3" xfId="51020" xr:uid="{7DA24CA6-C4F8-42D5-B9A5-E6F84161A4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settlement-funding-assessment-calculation-model-final-local-government-finance-settlement-2019-to-202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E860-58E0-4FA3-859A-A9F0004449B6}">
  <sheetPr>
    <tabColor rgb="FFFFFF00"/>
    <pageSetUpPr autoPageBreaks="0"/>
  </sheetPr>
  <dimension ref="B2:AF72"/>
  <sheetViews>
    <sheetView showGridLines="0" tabSelected="1" zoomScaleNormal="100" workbookViewId="0">
      <selection activeCell="B9" sqref="B9:V9"/>
    </sheetView>
  </sheetViews>
  <sheetFormatPr defaultRowHeight="14.4" outlineLevelCol="1"/>
  <cols>
    <col min="2" max="2" width="8" customWidth="1"/>
    <col min="9" max="9" width="17.33203125" customWidth="1"/>
    <col min="10" max="10" width="8.88671875" customWidth="1"/>
    <col min="24" max="24" width="8.88671875" customWidth="1"/>
    <col min="25" max="25" width="10.6640625" hidden="1" customWidth="1" outlineLevel="1"/>
    <col min="26" max="30" width="12.6640625" hidden="1" customWidth="1" outlineLevel="1"/>
    <col min="31" max="31" width="14" hidden="1" customWidth="1" outlineLevel="1"/>
    <col min="32" max="32" width="8.88671875" customWidth="1" collapsed="1"/>
  </cols>
  <sheetData>
    <row r="2" spans="2:31" ht="17.399999999999999">
      <c r="B2" s="232" t="s">
        <v>1996</v>
      </c>
      <c r="C2" s="232"/>
      <c r="D2" s="232"/>
      <c r="E2" s="232"/>
      <c r="F2" s="232"/>
      <c r="G2" s="232"/>
      <c r="H2" s="232"/>
      <c r="I2" s="232"/>
      <c r="J2" s="232"/>
      <c r="K2" s="232"/>
      <c r="L2" s="232"/>
      <c r="M2" s="232"/>
      <c r="N2" s="232"/>
      <c r="O2" s="232"/>
      <c r="P2" s="232"/>
      <c r="Q2" s="232"/>
      <c r="R2" s="232"/>
      <c r="S2" s="232"/>
      <c r="T2" s="232"/>
      <c r="U2" s="232"/>
      <c r="V2" s="232"/>
      <c r="Y2" t="s">
        <v>1858</v>
      </c>
      <c r="Z2" t="s">
        <v>1858</v>
      </c>
      <c r="AA2" t="s">
        <v>1858</v>
      </c>
      <c r="AB2" t="s">
        <v>1858</v>
      </c>
      <c r="AC2" t="s">
        <v>1858</v>
      </c>
      <c r="AD2" t="s">
        <v>1858</v>
      </c>
      <c r="AE2" t="s">
        <v>1858</v>
      </c>
    </row>
    <row r="4" spans="2:31" ht="26.4" customHeight="1">
      <c r="B4" s="233" t="s">
        <v>1997</v>
      </c>
      <c r="C4" s="233"/>
      <c r="D4" s="233"/>
      <c r="E4" s="233"/>
      <c r="F4" s="233"/>
      <c r="G4" s="233"/>
      <c r="H4" s="233"/>
      <c r="I4" s="233"/>
      <c r="J4" s="233"/>
      <c r="K4" s="233"/>
      <c r="L4" s="233"/>
      <c r="M4" s="233"/>
      <c r="N4" s="233"/>
      <c r="O4" s="233"/>
      <c r="P4" s="233"/>
      <c r="Q4" s="233"/>
      <c r="R4" s="233"/>
      <c r="S4" s="233"/>
      <c r="T4" s="233"/>
      <c r="U4" s="233"/>
      <c r="V4" s="233"/>
      <c r="W4" s="122"/>
      <c r="X4" s="122"/>
      <c r="Y4" s="122"/>
      <c r="Z4" s="122"/>
      <c r="AA4" s="122"/>
      <c r="AB4" s="122"/>
    </row>
    <row r="6" spans="2:31">
      <c r="B6" t="s">
        <v>1998</v>
      </c>
    </row>
    <row r="8" spans="2:31" ht="18.600000000000001" thickBot="1">
      <c r="B8" s="131" t="s">
        <v>1857</v>
      </c>
      <c r="Y8" s="81" t="s">
        <v>4</v>
      </c>
      <c r="Z8" s="81" t="s">
        <v>1964</v>
      </c>
    </row>
    <row r="9" spans="2:31" ht="21.6" thickBot="1">
      <c r="B9" s="236" t="s">
        <v>55</v>
      </c>
      <c r="C9" s="237"/>
      <c r="D9" s="237"/>
      <c r="E9" s="237"/>
      <c r="F9" s="237"/>
      <c r="G9" s="237"/>
      <c r="H9" s="237"/>
      <c r="I9" s="237"/>
      <c r="J9" s="237"/>
      <c r="K9" s="237"/>
      <c r="L9" s="237"/>
      <c r="M9" s="237"/>
      <c r="N9" s="237"/>
      <c r="O9" s="237"/>
      <c r="P9" s="237"/>
      <c r="Q9" s="237"/>
      <c r="R9" s="237"/>
      <c r="S9" s="237"/>
      <c r="T9" s="237"/>
      <c r="U9" s="237"/>
      <c r="V9" s="238"/>
      <c r="Y9" t="str">
        <f>INDEX('Calculations for 2021-22'!$D$8:$D$390,MATCH(B9,'Calculations for 2021-22'!$H$8:$H$390,0))</f>
        <v>E3831</v>
      </c>
      <c r="Z9" t="str">
        <f>INDEX('Calculations for 2021-22'!$E$8:$E$390,MATCH(B9,'Calculations for 2021-22'!$H$8:$H$390,0))</f>
        <v>SD</v>
      </c>
    </row>
    <row r="12" spans="2:31" ht="17.399999999999999">
      <c r="B12" s="232" t="str">
        <f>"SFA for "&amp;B9&amp;" from 2016-17 to 2021-22"</f>
        <v>SFA for Adur from 2016-17 to 2021-22</v>
      </c>
      <c r="C12" s="232"/>
      <c r="D12" s="232"/>
      <c r="E12" s="232"/>
      <c r="F12" s="232"/>
      <c r="G12" s="232"/>
      <c r="H12" s="232"/>
      <c r="I12" s="232"/>
      <c r="J12" s="232"/>
      <c r="K12" s="232"/>
      <c r="L12" s="232"/>
      <c r="M12" s="232"/>
      <c r="N12" s="232"/>
      <c r="O12" s="232"/>
      <c r="P12" s="232"/>
      <c r="Q12" s="232"/>
      <c r="R12" s="232"/>
      <c r="S12" s="232"/>
      <c r="T12" s="232"/>
      <c r="U12" s="232"/>
      <c r="V12" s="232"/>
    </row>
    <row r="14" spans="2:31">
      <c r="B14" t="s">
        <v>1999</v>
      </c>
    </row>
    <row r="16" spans="2:31">
      <c r="J16" s="81" t="s">
        <v>1854</v>
      </c>
      <c r="Z16" s="81" t="s">
        <v>1854</v>
      </c>
    </row>
    <row r="17" spans="2:31">
      <c r="J17" s="170" t="s">
        <v>1847</v>
      </c>
      <c r="K17" s="171" t="s">
        <v>1848</v>
      </c>
      <c r="L17" s="171" t="s">
        <v>1849</v>
      </c>
      <c r="M17" s="171" t="s">
        <v>1850</v>
      </c>
      <c r="N17" s="171" t="s">
        <v>1851</v>
      </c>
      <c r="O17" s="172" t="s">
        <v>1976</v>
      </c>
      <c r="Z17" s="124" t="s">
        <v>1847</v>
      </c>
      <c r="AA17" s="123" t="s">
        <v>1848</v>
      </c>
      <c r="AB17" s="123" t="s">
        <v>1849</v>
      </c>
      <c r="AC17" s="123" t="s">
        <v>1850</v>
      </c>
      <c r="AD17" s="123" t="s">
        <v>1851</v>
      </c>
      <c r="AE17" s="126" t="s">
        <v>1976</v>
      </c>
    </row>
    <row r="18" spans="2:31" ht="15.6">
      <c r="I18" s="128" t="s">
        <v>1845</v>
      </c>
      <c r="J18" s="141">
        <f>_xlfn.IFNA(INDEX('Other Years for Dropdown'!$G$8:$BM$383,MATCH($Y$9,'Other Years for Dropdown'!$C$8:$C$383,0),MATCH(Z18,'Other Years for Dropdown'!$G$4:$BM$4,0)),"")</f>
        <v>2.3912040853029999</v>
      </c>
      <c r="K18" s="142">
        <f>_xlfn.IFNA(INDEX('Other Years for Dropdown'!$G$8:$BM$383,MATCH($Y$9,'Other Years for Dropdown'!$C$8:$C$383,0),MATCH(AA18,'Other Years for Dropdown'!$G$4:$BM$4,0)),"")</f>
        <v>1.9214826449181599</v>
      </c>
      <c r="L18" s="142">
        <f>_xlfn.IFNA(INDEX('Other Years for Dropdown'!$G$8:$BM$383,MATCH($Y$9,'Other Years for Dropdown'!$C$8:$C$383,0),MATCH(AB18,'Other Years for Dropdown'!$G$4:$BM$4,0)),"")</f>
        <v>1.6998669914752291</v>
      </c>
      <c r="M18" s="139">
        <f>IF(ISBLANK(INDEX('Calculations for 2021-22'!$I$8:$BO$390,MATCH($Y$9,'Calculations for 2021-22'!$D$8:$D$390,0),MATCH(AC18,'Calculations for 2021-22'!$I$4:$BO$4,0))),"",INDEX('Calculations for 2021-22'!$I$8:$BO$390,MATCH($Y$9,'Calculations for 2021-22'!$D$8:$D$390,0),MATCH(AC18,'Calculations for 2021-22'!$I$4:$BO$4,0)))</f>
        <v>1.7388222766959629</v>
      </c>
      <c r="N18" s="139">
        <f>IF(ISBLANK(INDEX('Calculations for 2021-22'!$I$8:$BO$390,MATCH($Y$9,'Calculations for 2021-22'!$D$8:$D$390,0),MATCH(AD18,'Calculations for 2021-22'!$I$4:$BO$4,0))),"",INDEX('Calculations for 2021-22'!$I$8:$BO$390,MATCH($Y$9,'Calculations for 2021-22'!$D$8:$D$390,0),MATCH(AD18,'Calculations for 2021-22'!$I$4:$BO$4,0)))</f>
        <v>1.7671533932205408</v>
      </c>
      <c r="O18" s="140">
        <f>IF(ISBLANK(INDEX('Calculations for 2021-22'!$I$8:$BO$390,MATCH($Y$9,'Calculations for 2021-22'!$D$8:$D$390,0),MATCH(AE18,'Calculations for 2021-22'!$I$4:$BO$4,0))),"",INDEX('Calculations for 2021-22'!$I$8:$BO$390,MATCH($Y$9,'Calculations for 2021-22'!$D$8:$D$390,0),MATCH(AE18,'Calculations for 2021-22'!$I$4:$BO$4,0)))</f>
        <v>1.7671533932205408</v>
      </c>
      <c r="Y18" s="128" t="s">
        <v>1845</v>
      </c>
      <c r="Z18" s="12" t="s">
        <v>1859</v>
      </c>
      <c r="AA18" s="12" t="s">
        <v>1798</v>
      </c>
      <c r="AB18" s="12" t="s">
        <v>1821</v>
      </c>
      <c r="AC18" s="12" t="s">
        <v>1585</v>
      </c>
      <c r="AD18" s="220" t="s">
        <v>1860</v>
      </c>
      <c r="AE18" s="221" t="s">
        <v>1977</v>
      </c>
    </row>
    <row r="19" spans="2:31" ht="15.6">
      <c r="I19" s="121" t="s">
        <v>1846</v>
      </c>
      <c r="J19" s="141">
        <f>_xlfn.IFNA(INDEX('Other Years for Dropdown'!$G$8:$BM$383,MATCH($Y$9,'Other Years for Dropdown'!$C$8:$C$383,0),MATCH(Z19,'Other Years for Dropdown'!$G$4:$BM$4,0)),"")</f>
        <v>0</v>
      </c>
      <c r="K19" s="142">
        <f>_xlfn.IFNA(INDEX('Other Years for Dropdown'!$G$8:$BM$383,MATCH($Y$9,'Other Years for Dropdown'!$C$8:$C$383,0),MATCH(AA19,'Other Years for Dropdown'!$G$4:$BM$4,0)),"")</f>
        <v>0</v>
      </c>
      <c r="L19" s="142">
        <f>_xlfn.IFNA(INDEX('Other Years for Dropdown'!$G$8:$BM$383,MATCH($Y$9,'Other Years for Dropdown'!$C$8:$C$383,0),MATCH(AB19,'Other Years for Dropdown'!$G$4:$BM$4,0)),"")</f>
        <v>0</v>
      </c>
      <c r="M19" s="142">
        <f>IF(ISBLANK(INDEX('Calculations for 2021-22'!$I$8:$BO$390,MATCH($Y$9,'Calculations for 2021-22'!$D$8:$D$390,0),MATCH(AC19,'Calculations for 2021-22'!$I$4:$BO$4,0))),"",INDEX('Calculations for 2021-22'!$I$8:$BO$390,MATCH($Y$9,'Calculations for 2021-22'!$D$8:$D$390,0),MATCH(AC19,'Calculations for 2021-22'!$I$4:$BO$4,0)))</f>
        <v>0</v>
      </c>
      <c r="N19" s="142">
        <f>IF(ISBLANK(INDEX('Calculations for 2021-22'!$I$8:$BO$390,MATCH($Y$9,'Calculations for 2021-22'!$D$8:$D$390,0),MATCH(AD19,'Calculations for 2021-22'!$I$4:$BO$4,0))),"",INDEX('Calculations for 2021-22'!$I$8:$BO$390,MATCH($Y$9,'Calculations for 2021-22'!$D$8:$D$390,0),MATCH(AD19,'Calculations for 2021-22'!$I$4:$BO$4,0)))</f>
        <v>0</v>
      </c>
      <c r="O19" s="143">
        <f>IF(ISBLANK(INDEX('Calculations for 2021-22'!$I$8:$BO$390,MATCH($Y$9,'Calculations for 2021-22'!$D$8:$D$390,0),MATCH(AE19,'Calculations for 2021-22'!$I$4:$BO$4,0))),"",INDEX('Calculations for 2021-22'!$I$8:$BO$390,MATCH($Y$9,'Calculations for 2021-22'!$D$8:$D$390,0),MATCH(AE19,'Calculations for 2021-22'!$I$4:$BO$4,0)))</f>
        <v>0</v>
      </c>
      <c r="Y19" s="129" t="s">
        <v>1846</v>
      </c>
      <c r="Z19" s="12" t="s">
        <v>1862</v>
      </c>
      <c r="AA19" s="12" t="s">
        <v>1814</v>
      </c>
      <c r="AB19" s="12" t="s">
        <v>1837</v>
      </c>
      <c r="AC19" s="12" t="s">
        <v>1601</v>
      </c>
      <c r="AD19" s="220" t="s">
        <v>1861</v>
      </c>
      <c r="AE19" s="221" t="s">
        <v>1978</v>
      </c>
    </row>
    <row r="20" spans="2:31" ht="15.6">
      <c r="I20" s="121" t="s">
        <v>1912</v>
      </c>
      <c r="J20" s="144">
        <f>_xlfn.IFNA(INDEX('Other Years for Dropdown'!$G$8:$BM$383,MATCH($Y$9,'Other Years for Dropdown'!$C$8:$C$383,0),MATCH(Z20,'Other Years for Dropdown'!$G$4:$BM$4,0)),"")</f>
        <v>2.3912040853029999</v>
      </c>
      <c r="K20" s="145">
        <f>_xlfn.IFNA(INDEX('Other Years for Dropdown'!$G$8:$BM$383,MATCH($Y$9,'Other Years for Dropdown'!$C$8:$C$383,0),MATCH(AA20,'Other Years for Dropdown'!$G$4:$BM$4,0)),"")</f>
        <v>1.9214826449181599</v>
      </c>
      <c r="L20" s="145">
        <f>_xlfn.IFNA(INDEX('Other Years for Dropdown'!$G$8:$BM$383,MATCH($Y$9,'Other Years for Dropdown'!$C$8:$C$383,0),MATCH(AB20,'Other Years for Dropdown'!$G$4:$BM$4,0)),"")</f>
        <v>1.6998669914752291</v>
      </c>
      <c r="M20" s="145">
        <f>IF(ISBLANK(INDEX('Calculations for 2021-22'!$I$8:$BO$390,MATCH($Y$9,'Calculations for 2021-22'!$D$8:$D$390,0),MATCH(AC20,'Calculations for 2021-22'!$I$4:$BO$4,0))),"",INDEX('Calculations for 2021-22'!$I$8:$BO$390,MATCH($Y$9,'Calculations for 2021-22'!$D$8:$D$390,0),MATCH(AC20,'Calculations for 2021-22'!$I$4:$BO$4,0)))</f>
        <v>1.7388222766959629</v>
      </c>
      <c r="N20" s="145">
        <f>IF(ISBLANK(INDEX('Calculations for 2021-22'!$I$8:$BO$390,MATCH($Y$9,'Calculations for 2021-22'!$D$8:$D$390,0),MATCH(AD20,'Calculations for 2021-22'!$I$4:$BO$4,0))),"",INDEX('Calculations for 2021-22'!$I$8:$BO$390,MATCH($Y$9,'Calculations for 2021-22'!$D$8:$D$390,0),MATCH(AD20,'Calculations for 2021-22'!$I$4:$BO$4,0)))</f>
        <v>1.7671533932205408</v>
      </c>
      <c r="O20" s="198">
        <f>IF(ISBLANK(INDEX('Calculations for 2021-22'!$I$8:$BO$390,MATCH($Y$9,'Calculations for 2021-22'!$D$8:$D$390,0),MATCH(AE20,'Calculations for 2021-22'!$I$4:$BO$4,0))),"",INDEX('Calculations for 2021-22'!$I$8:$BO$390,MATCH($Y$9,'Calculations for 2021-22'!$D$8:$D$390,0),MATCH(AE20,'Calculations for 2021-22'!$I$4:$BO$4,0)))</f>
        <v>1.7671533932205408</v>
      </c>
      <c r="Y20" s="129" t="s">
        <v>44</v>
      </c>
      <c r="Z20" s="12" t="s">
        <v>1864</v>
      </c>
      <c r="AA20" s="12" t="s">
        <v>1815</v>
      </c>
      <c r="AB20" s="12" t="s">
        <v>1838</v>
      </c>
      <c r="AC20" s="12" t="s">
        <v>1602</v>
      </c>
      <c r="AD20" s="220" t="s">
        <v>1863</v>
      </c>
      <c r="AE20" s="221" t="s">
        <v>1979</v>
      </c>
    </row>
    <row r="21" spans="2:31" ht="15.6">
      <c r="I21" s="121" t="s">
        <v>1909</v>
      </c>
      <c r="J21" s="144">
        <f>_xlfn.IFNA(INDEX('Other Years for Dropdown'!$G$8:$BM$383,MATCH($Y$9,'Other Years for Dropdown'!$C$8:$C$383,0),MATCH(Z21,'Other Years for Dropdown'!$G$4:$BM$4,0)),"")</f>
        <v>0</v>
      </c>
      <c r="K21" s="145">
        <f>_xlfn.IFNA(INDEX('Other Years for Dropdown'!$G$8:$BM$383,MATCH($Y$9,'Other Years for Dropdown'!$C$8:$C$383,0),MATCH(AA21,'Other Years for Dropdown'!$G$4:$BM$4,0)),"")</f>
        <v>0</v>
      </c>
      <c r="L21" s="145">
        <f>_xlfn.IFNA(INDEX('Other Years for Dropdown'!$G$8:$BM$383,MATCH($Y$9,'Other Years for Dropdown'!$C$8:$C$383,0),MATCH(AB21,'Other Years for Dropdown'!$G$4:$BM$4,0)),"")</f>
        <v>0</v>
      </c>
      <c r="M21" s="145">
        <f>IF(ISBLANK(INDEX('Calculations for 2021-22'!$I$8:$BO$390,MATCH($Y$9,'Calculations for 2021-22'!$D$8:$D$390,0),MATCH(AC21,'Calculations for 2021-22'!$I$4:$BO$4,0))),"",INDEX('Calculations for 2021-22'!$I$8:$BO$390,MATCH($Y$9,'Calculations for 2021-22'!$D$8:$D$390,0),MATCH(AC21,'Calculations for 2021-22'!$I$4:$BO$4,0)))</f>
        <v>0</v>
      </c>
      <c r="N21" s="145">
        <f>IF(ISBLANK(INDEX('Calculations for 2021-22'!$I$8:$BO$390,MATCH($Y$9,'Calculations for 2021-22'!$D$8:$D$390,0),MATCH(AD21,'Calculations for 2021-22'!$I$4:$BO$4,0))),"",INDEX('Calculations for 2021-22'!$I$8:$BO$390,MATCH($Y$9,'Calculations for 2021-22'!$D$8:$D$390,0),MATCH(AD21,'Calculations for 2021-22'!$I$4:$BO$4,0)))</f>
        <v>0</v>
      </c>
      <c r="O21" s="198">
        <f>IF(ISBLANK(INDEX('Calculations for 2021-22'!$I$8:$BO$390,MATCH($Y$9,'Calculations for 2021-22'!$D$8:$D$390,0),MATCH(AE21,'Calculations for 2021-22'!$I$4:$BO$4,0))),"",INDEX('Calculations for 2021-22'!$I$8:$BO$390,MATCH($Y$9,'Calculations for 2021-22'!$D$8:$D$390,0),MATCH(AE21,'Calculations for 2021-22'!$I$4:$BO$4,0)))</f>
        <v>0</v>
      </c>
      <c r="Y21" s="129" t="s">
        <v>45</v>
      </c>
      <c r="Z21" s="12" t="s">
        <v>1866</v>
      </c>
      <c r="AA21" s="12" t="s">
        <v>1816</v>
      </c>
      <c r="AB21" s="12" t="s">
        <v>1839</v>
      </c>
      <c r="AC21" s="12" t="s">
        <v>1603</v>
      </c>
      <c r="AD21" s="220" t="s">
        <v>1865</v>
      </c>
      <c r="AE21" s="221" t="s">
        <v>1980</v>
      </c>
    </row>
    <row r="22" spans="2:31" ht="15.6">
      <c r="I22" s="121" t="s">
        <v>1911</v>
      </c>
      <c r="J22" s="144">
        <f>_xlfn.IFNA(INDEX('Other Years for Dropdown'!$G$8:$BM$383,MATCH($Y$9,'Other Years for Dropdown'!$C$8:$C$383,0),MATCH(Z22,'Other Years for Dropdown'!$G$4:$BM$4,0)),"")</f>
        <v>0</v>
      </c>
      <c r="K22" s="145">
        <f>_xlfn.IFNA(INDEX('Other Years for Dropdown'!$G$8:$BM$383,MATCH($Y$9,'Other Years for Dropdown'!$C$8:$C$383,0),MATCH(AA22,'Other Years for Dropdown'!$G$4:$BM$4,0)),"")</f>
        <v>0</v>
      </c>
      <c r="L22" s="145">
        <f>_xlfn.IFNA(INDEX('Other Years for Dropdown'!$G$8:$BM$383,MATCH($Y$9,'Other Years for Dropdown'!$C$8:$C$383,0),MATCH(AB22,'Other Years for Dropdown'!$G$4:$BM$4,0)),"")</f>
        <v>0</v>
      </c>
      <c r="M22" s="145">
        <f>IF(ISBLANK(INDEX('Calculations for 2021-22'!$I$8:$BO$390,MATCH($Y$9,'Calculations for 2021-22'!$D$8:$D$390,0),MATCH(AC22,'Calculations for 2021-22'!$I$4:$BO$4,0))),"",INDEX('Calculations for 2021-22'!$I$8:$BO$390,MATCH($Y$9,'Calculations for 2021-22'!$D$8:$D$390,0),MATCH(AC22,'Calculations for 2021-22'!$I$4:$BO$4,0)))</f>
        <v>0</v>
      </c>
      <c r="N22" s="145">
        <f>IF(ISBLANK(INDEX('Calculations for 2021-22'!$I$8:$BO$390,MATCH($Y$9,'Calculations for 2021-22'!$D$8:$D$390,0),MATCH(AD22,'Calculations for 2021-22'!$I$4:$BO$4,0))),"",INDEX('Calculations for 2021-22'!$I$8:$BO$390,MATCH($Y$9,'Calculations for 2021-22'!$D$8:$D$390,0),MATCH(AD22,'Calculations for 2021-22'!$I$4:$BO$4,0)))</f>
        <v>0</v>
      </c>
      <c r="O22" s="198">
        <f>IF(ISBLANK(INDEX('Calculations for 2021-22'!$I$8:$BO$390,MATCH($Y$9,'Calculations for 2021-22'!$D$8:$D$390,0),MATCH(AE22,'Calculations for 2021-22'!$I$4:$BO$4,0))),"",INDEX('Calculations for 2021-22'!$I$8:$BO$390,MATCH($Y$9,'Calculations for 2021-22'!$D$8:$D$390,0),MATCH(AE22,'Calculations for 2021-22'!$I$4:$BO$4,0)))</f>
        <v>0</v>
      </c>
      <c r="Y22" s="129" t="s">
        <v>47</v>
      </c>
      <c r="Z22" s="12" t="s">
        <v>1868</v>
      </c>
      <c r="AA22" s="12" t="s">
        <v>1818</v>
      </c>
      <c r="AB22" s="12" t="s">
        <v>1841</v>
      </c>
      <c r="AC22" s="12" t="s">
        <v>1605</v>
      </c>
      <c r="AD22" s="220" t="s">
        <v>1867</v>
      </c>
      <c r="AE22" s="221" t="s">
        <v>1981</v>
      </c>
    </row>
    <row r="23" spans="2:31" ht="15.6">
      <c r="I23" s="150" t="s">
        <v>1910</v>
      </c>
      <c r="J23" s="146">
        <f>_xlfn.IFNA(INDEX('Other Years for Dropdown'!$G$8:$BM$383,MATCH($Y$9,'Other Years for Dropdown'!$C$8:$C$383,0),MATCH(Z23,'Other Years for Dropdown'!$G$4:$BM$4,0)),"")</f>
        <v>0</v>
      </c>
      <c r="K23" s="147">
        <f>_xlfn.IFNA(INDEX('Other Years for Dropdown'!$G$8:$BM$383,MATCH($Y$9,'Other Years for Dropdown'!$C$8:$C$383,0),MATCH(AA23,'Other Years for Dropdown'!$G$4:$BM$4,0)),"")</f>
        <v>0</v>
      </c>
      <c r="L23" s="147">
        <f>_xlfn.IFNA(INDEX('Other Years for Dropdown'!$G$8:$BM$383,MATCH($Y$9,'Other Years for Dropdown'!$C$8:$C$383,0),MATCH(AB23,'Other Years for Dropdown'!$G$4:$BM$4,0)),"")</f>
        <v>0</v>
      </c>
      <c r="M23" s="147">
        <f>IF(ISBLANK(INDEX('Calculations for 2021-22'!$I$8:$BO$390,MATCH($Y$9,'Calculations for 2021-22'!$D$8:$D$390,0),MATCH(AC23,'Calculations for 2021-22'!$I$4:$BO$4,0))),"",INDEX('Calculations for 2021-22'!$I$8:$BO$390,MATCH($Y$9,'Calculations for 2021-22'!$D$8:$D$390,0),MATCH(AC23,'Calculations for 2021-22'!$I$4:$BO$4,0)))</f>
        <v>0</v>
      </c>
      <c r="N23" s="147">
        <f>IF(ISBLANK(INDEX('Calculations for 2021-22'!$I$8:$BO$390,MATCH($Y$9,'Calculations for 2021-22'!$D$8:$D$390,0),MATCH(AD23,'Calculations for 2021-22'!$I$4:$BO$4,0))),"",INDEX('Calculations for 2021-22'!$I$8:$BO$390,MATCH($Y$9,'Calculations for 2021-22'!$D$8:$D$390,0),MATCH(AD23,'Calculations for 2021-22'!$I$4:$BO$4,0)))</f>
        <v>0</v>
      </c>
      <c r="O23" s="148">
        <f>IF(ISBLANK(INDEX('Calculations for 2021-22'!$I$8:$BO$390,MATCH($Y$9,'Calculations for 2021-22'!$D$8:$D$390,0),MATCH(AE23,'Calculations for 2021-22'!$I$4:$BO$4,0))),"",INDEX('Calculations for 2021-22'!$I$8:$BO$390,MATCH($Y$9,'Calculations for 2021-22'!$D$8:$D$390,0),MATCH(AE23,'Calculations for 2021-22'!$I$4:$BO$4,0)))</f>
        <v>0</v>
      </c>
      <c r="Y23" s="130" t="s">
        <v>46</v>
      </c>
      <c r="Z23" s="134" t="s">
        <v>1870</v>
      </c>
      <c r="AA23" s="135" t="s">
        <v>1817</v>
      </c>
      <c r="AB23" s="135" t="s">
        <v>1840</v>
      </c>
      <c r="AC23" s="135" t="s">
        <v>1604</v>
      </c>
      <c r="AD23" s="135" t="s">
        <v>1869</v>
      </c>
      <c r="AE23" s="137" t="s">
        <v>1982</v>
      </c>
    </row>
    <row r="25" spans="2:31" ht="17.399999999999999">
      <c r="B25" s="232" t="str">
        <f>"BFL for "&amp;$B$9&amp;" from 2016-17 to 2021-22"</f>
        <v>BFL for Adur from 2016-17 to 2021-22</v>
      </c>
      <c r="C25" s="232"/>
      <c r="D25" s="232"/>
      <c r="E25" s="232"/>
      <c r="F25" s="232"/>
      <c r="G25" s="232"/>
      <c r="H25" s="232"/>
      <c r="I25" s="232"/>
      <c r="J25" s="232"/>
      <c r="K25" s="232"/>
      <c r="L25" s="232"/>
      <c r="M25" s="232"/>
      <c r="N25" s="232"/>
      <c r="O25" s="232"/>
      <c r="P25" s="232"/>
      <c r="Q25" s="232"/>
      <c r="R25" s="232"/>
      <c r="S25" s="232"/>
      <c r="T25" s="232"/>
      <c r="U25" s="232"/>
      <c r="V25" s="232"/>
    </row>
    <row r="27" spans="2:31">
      <c r="B27" t="s">
        <v>1947</v>
      </c>
    </row>
    <row r="29" spans="2:31">
      <c r="B29" t="s">
        <v>1948</v>
      </c>
    </row>
    <row r="31" spans="2:31">
      <c r="B31" t="s">
        <v>1949</v>
      </c>
    </row>
    <row r="33" spans="2:31">
      <c r="B33" t="s">
        <v>1950</v>
      </c>
    </row>
    <row r="35" spans="2:31">
      <c r="B35" t="s">
        <v>2000</v>
      </c>
    </row>
    <row r="37" spans="2:31" ht="34.200000000000003" customHeight="1">
      <c r="B37" s="233" t="s">
        <v>2001</v>
      </c>
      <c r="C37" s="233"/>
      <c r="D37" s="233"/>
      <c r="E37" s="233"/>
      <c r="F37" s="233"/>
      <c r="G37" s="233"/>
      <c r="H37" s="233"/>
      <c r="I37" s="233"/>
      <c r="J37" s="233"/>
      <c r="K37" s="233"/>
      <c r="L37" s="233"/>
      <c r="M37" s="233"/>
      <c r="N37" s="233"/>
      <c r="O37" s="233"/>
      <c r="P37" s="233"/>
      <c r="Q37" s="233"/>
      <c r="R37" s="233"/>
      <c r="S37" s="233"/>
      <c r="T37" s="233"/>
      <c r="U37" s="233"/>
      <c r="V37" s="233"/>
    </row>
    <row r="39" spans="2:31">
      <c r="J39" s="81" t="s">
        <v>1855</v>
      </c>
      <c r="Z39" s="81" t="s">
        <v>1855</v>
      </c>
    </row>
    <row r="40" spans="2:31">
      <c r="J40" s="170" t="s">
        <v>1847</v>
      </c>
      <c r="K40" s="171" t="s">
        <v>1848</v>
      </c>
      <c r="L40" s="171" t="s">
        <v>1849</v>
      </c>
      <c r="M40" s="171" t="s">
        <v>1850</v>
      </c>
      <c r="N40" s="171" t="s">
        <v>1851</v>
      </c>
      <c r="O40" s="172" t="s">
        <v>1976</v>
      </c>
      <c r="Z40" s="124" t="s">
        <v>1847</v>
      </c>
      <c r="AA40" s="123" t="s">
        <v>1848</v>
      </c>
      <c r="AB40" s="123" t="s">
        <v>1849</v>
      </c>
      <c r="AC40" s="123" t="s">
        <v>1850</v>
      </c>
      <c r="AD40" s="123" t="s">
        <v>1851</v>
      </c>
      <c r="AE40" s="126" t="s">
        <v>1976</v>
      </c>
    </row>
    <row r="41" spans="2:31" ht="15.6">
      <c r="I41" s="128" t="s">
        <v>1845</v>
      </c>
      <c r="J41" s="138">
        <f>_xlfn.IFNA(INDEX('Other Years for Dropdown'!$G$8:$BM$383,MATCH($Y$9,'Other Years for Dropdown'!$C$8:$C$383,0),MATCH(Z41,'Other Years for Dropdown'!$G$4:$BM$4,0)),"")</f>
        <v>1.617269327104</v>
      </c>
      <c r="K41" s="139">
        <f>_xlfn.IFNA(INDEX('Other Years for Dropdown'!$G$8:$BM$383,MATCH($Y$9,'Other Years for Dropdown'!$C$8:$C$383,0),MATCH(AA41,'Other Years for Dropdown'!$G$4:$BM$4,0)),"")</f>
        <v>1.6502875375572017</v>
      </c>
      <c r="L41" s="139">
        <f>_xlfn.IFNA(INDEX('Other Years for Dropdown'!$G$8:$BM$383,MATCH($Y$9,'Other Years for Dropdown'!$C$8:$C$383,0),MATCH(AB41,'Other Years for Dropdown'!$G$4:$BM$4,0)),"")</f>
        <v>1.6998669914752291</v>
      </c>
      <c r="M41" s="142">
        <f>IF(ISBLANK(INDEX('Calculations for 2021-22'!$I$8:$BO$390,MATCH($Y$9,'Calculations for 2021-22'!$D$8:$D$390,0),MATCH(AC41,'Calculations for 2021-22'!$I$4:$BO$4,0))),"",INDEX('Calculations for 2021-22'!$I$8:$BO$390,MATCH($Y$9,'Calculations for 2021-22'!$D$8:$D$390,0),MATCH(AC41,'Calculations for 2021-22'!$I$4:$BO$4,0)))</f>
        <v>1.7388222766959629</v>
      </c>
      <c r="N41" s="142">
        <f>IF(ISBLANK(INDEX('Calculations for 2021-22'!$I$8:$BO$390,MATCH($Y$9,'Calculations for 2021-22'!$D$8:$D$390,0),MATCH(AD41,'Calculations for 2021-22'!$I$4:$BO$4,0))),"",INDEX('Calculations for 2021-22'!$I$8:$BO$390,MATCH($Y$9,'Calculations for 2021-22'!$D$8:$D$390,0),MATCH(AD41,'Calculations for 2021-22'!$I$4:$BO$4,0)))</f>
        <v>1.7671533932205408</v>
      </c>
      <c r="O41" s="143">
        <f>IF(ISBLANK(INDEX('Calculations for 2021-22'!$I$8:$BO$390,MATCH($Y$9,'Calculations for 2021-22'!$D$8:$D$390,0),MATCH(AE41,'Calculations for 2021-22'!$I$4:$BO$4,0))),"",INDEX('Calculations for 2021-22'!$I$8:$BO$390,MATCH($Y$9,'Calculations for 2021-22'!$D$8:$D$390,0),MATCH(AE41,'Calculations for 2021-22'!$I$4:$BO$4,0)))</f>
        <v>1.7671533932205408</v>
      </c>
      <c r="Y41" s="128" t="s">
        <v>1845</v>
      </c>
      <c r="Z41" s="12" t="s">
        <v>1871</v>
      </c>
      <c r="AA41" s="12" t="s">
        <v>1800</v>
      </c>
      <c r="AB41" s="12" t="s">
        <v>1823</v>
      </c>
      <c r="AC41" s="12" t="s">
        <v>1587</v>
      </c>
      <c r="AD41" s="220" t="s">
        <v>1872</v>
      </c>
      <c r="AE41" s="221" t="s">
        <v>1994</v>
      </c>
    </row>
    <row r="42" spans="2:31" ht="15.6">
      <c r="I42" s="129" t="s">
        <v>1846</v>
      </c>
      <c r="J42" s="141">
        <f>_xlfn.IFNA(INDEX('Other Years for Dropdown'!$G$8:$BM$383,MATCH($Y$9,'Other Years for Dropdown'!$C$8:$C$383,0),MATCH(Z42,'Other Years for Dropdown'!$G$4:$BM$4,0)),"")</f>
        <v>0</v>
      </c>
      <c r="K42" s="142">
        <f>_xlfn.IFNA(INDEX('Other Years for Dropdown'!$G$8:$BM$383,MATCH($Y$9,'Other Years for Dropdown'!$C$8:$C$383,0),MATCH(AA42,'Other Years for Dropdown'!$G$4:$BM$4,0)),"")</f>
        <v>0</v>
      </c>
      <c r="L42" s="142">
        <f>_xlfn.IFNA(INDEX('Other Years for Dropdown'!$G$8:$BM$383,MATCH($Y$9,'Other Years for Dropdown'!$C$8:$C$383,0),MATCH(AB42,'Other Years for Dropdown'!$G$4:$BM$4,0)),"")</f>
        <v>0</v>
      </c>
      <c r="M42" s="142">
        <f>IF(ISBLANK(INDEX('Calculations for 2021-22'!$I$8:$BO$390,MATCH($Y$9,'Calculations for 2021-22'!$D$8:$D$390,0),MATCH(AC42,'Calculations for 2021-22'!$I$4:$BO$4,0))),"",INDEX('Calculations for 2021-22'!$I$8:$BO$390,MATCH($Y$9,'Calculations for 2021-22'!$D$8:$D$390,0),MATCH(AC42,'Calculations for 2021-22'!$I$4:$BO$4,0)))</f>
        <v>0</v>
      </c>
      <c r="N42" s="142">
        <f>IF(ISBLANK(INDEX('Calculations for 2021-22'!$I$8:$BO$390,MATCH($Y$9,'Calculations for 2021-22'!$D$8:$D$390,0),MATCH(AD42,'Calculations for 2021-22'!$I$4:$BO$4,0))),"",INDEX('Calculations for 2021-22'!$I$8:$BO$390,MATCH($Y$9,'Calculations for 2021-22'!$D$8:$D$390,0),MATCH(AD42,'Calculations for 2021-22'!$I$4:$BO$4,0)))</f>
        <v>0</v>
      </c>
      <c r="O42" s="143">
        <f>IF(ISBLANK(INDEX('Calculations for 2021-22'!$I$8:$BO$390,MATCH($Y$9,'Calculations for 2021-22'!$D$8:$D$390,0),MATCH(AE42,'Calculations for 2021-22'!$I$4:$BO$4,0))),"",INDEX('Calculations for 2021-22'!$I$8:$BO$390,MATCH($Y$9,'Calculations for 2021-22'!$D$8:$D$390,0),MATCH(AE42,'Calculations for 2021-22'!$I$4:$BO$4,0)))</f>
        <v>0</v>
      </c>
      <c r="Y42" s="129" t="s">
        <v>1846</v>
      </c>
      <c r="Z42" s="12" t="s">
        <v>1873</v>
      </c>
      <c r="AA42" s="12" t="s">
        <v>1809</v>
      </c>
      <c r="AB42" s="12" t="s">
        <v>1832</v>
      </c>
      <c r="AC42" s="12" t="s">
        <v>1596</v>
      </c>
      <c r="AD42" s="220" t="s">
        <v>1874</v>
      </c>
      <c r="AE42" s="136" t="s">
        <v>1988</v>
      </c>
    </row>
    <row r="43" spans="2:31" ht="15.6">
      <c r="I43" s="129" t="s">
        <v>1912</v>
      </c>
      <c r="J43" s="144">
        <f>_xlfn.IFNA(INDEX('Other Years for Dropdown'!$G$8:$BM$383,MATCH($Y$9,'Other Years for Dropdown'!$C$8:$C$383,0),MATCH(Z43,'Other Years for Dropdown'!$G$4:$BM$4,0)),"")</f>
        <v>1.617269327104</v>
      </c>
      <c r="K43" s="145">
        <f>_xlfn.IFNA(INDEX('Other Years for Dropdown'!$G$8:$BM$383,MATCH($Y$9,'Other Years for Dropdown'!$C$8:$C$383,0),MATCH(AA43,'Other Years for Dropdown'!$G$4:$BM$4,0)),"")</f>
        <v>1.6502875375572017</v>
      </c>
      <c r="L43" s="145">
        <f>_xlfn.IFNA(INDEX('Other Years for Dropdown'!$G$8:$BM$383,MATCH($Y$9,'Other Years for Dropdown'!$C$8:$C$383,0),MATCH(AB43,'Other Years for Dropdown'!$G$4:$BM$4,0)),"")</f>
        <v>1.6998669914752291</v>
      </c>
      <c r="M43" s="145">
        <f>IF(ISBLANK(INDEX('Calculations for 2021-22'!$I$8:$BO$390,MATCH($Y$9,'Calculations for 2021-22'!$D$8:$D$390,0),MATCH(AC43,'Calculations for 2021-22'!$I$4:$BO$4,0))),"",INDEX('Calculations for 2021-22'!$I$8:$BO$390,MATCH($Y$9,'Calculations for 2021-22'!$D$8:$D$390,0),MATCH(AC43,'Calculations for 2021-22'!$I$4:$BO$4,0)))</f>
        <v>1.7388222766959629</v>
      </c>
      <c r="N43" s="145">
        <f>IF(ISBLANK(INDEX('Calculations for 2021-22'!$I$8:$BO$390,MATCH($Y$9,'Calculations for 2021-22'!$D$8:$D$390,0),MATCH(AD43,'Calculations for 2021-22'!$I$4:$BO$4,0))),"",INDEX('Calculations for 2021-22'!$I$8:$BO$390,MATCH($Y$9,'Calculations for 2021-22'!$D$8:$D$390,0),MATCH(AD43,'Calculations for 2021-22'!$I$4:$BO$4,0)))</f>
        <v>1.7671533932205408</v>
      </c>
      <c r="O43" s="198">
        <f>IF(ISBLANK(INDEX('Calculations for 2021-22'!$I$8:$BO$390,MATCH($Y$9,'Calculations for 2021-22'!$D$8:$D$390,0),MATCH(AE43,'Calculations for 2021-22'!$I$4:$BO$4,0))),"",INDEX('Calculations for 2021-22'!$I$8:$BO$390,MATCH($Y$9,'Calculations for 2021-22'!$D$8:$D$390,0),MATCH(AE43,'Calculations for 2021-22'!$I$4:$BO$4,0)))</f>
        <v>1.7671533932205408</v>
      </c>
      <c r="Y43" s="129" t="s">
        <v>44</v>
      </c>
      <c r="Z43" s="12" t="s">
        <v>1875</v>
      </c>
      <c r="AA43" s="12" t="s">
        <v>1810</v>
      </c>
      <c r="AB43" s="12" t="s">
        <v>1833</v>
      </c>
      <c r="AC43" s="12" t="s">
        <v>1597</v>
      </c>
      <c r="AD43" s="220" t="s">
        <v>1876</v>
      </c>
      <c r="AE43" s="221" t="s">
        <v>1989</v>
      </c>
    </row>
    <row r="44" spans="2:31" ht="15.6">
      <c r="I44" s="129" t="s">
        <v>1909</v>
      </c>
      <c r="J44" s="144">
        <f>_xlfn.IFNA(INDEX('Other Years for Dropdown'!$G$8:$BM$383,MATCH($Y$9,'Other Years for Dropdown'!$C$8:$C$383,0),MATCH(Z44,'Other Years for Dropdown'!$G$4:$BM$4,0)),"")</f>
        <v>0</v>
      </c>
      <c r="K44" s="145">
        <f>_xlfn.IFNA(INDEX('Other Years for Dropdown'!$G$8:$BM$383,MATCH($Y$9,'Other Years for Dropdown'!$C$8:$C$383,0),MATCH(AA44,'Other Years for Dropdown'!$G$4:$BM$4,0)),"")</f>
        <v>0</v>
      </c>
      <c r="L44" s="145">
        <f>_xlfn.IFNA(INDEX('Other Years for Dropdown'!$G$8:$BM$383,MATCH($Y$9,'Other Years for Dropdown'!$C$8:$C$383,0),MATCH(AB44,'Other Years for Dropdown'!$G$4:$BM$4,0)),"")</f>
        <v>0</v>
      </c>
      <c r="M44" s="145">
        <f>IF(ISBLANK(INDEX('Calculations for 2021-22'!$I$8:$BO$390,MATCH($Y$9,'Calculations for 2021-22'!$D$8:$D$390,0),MATCH(AC44,'Calculations for 2021-22'!$I$4:$BO$4,0))),"",INDEX('Calculations for 2021-22'!$I$8:$BO$390,MATCH($Y$9,'Calculations for 2021-22'!$D$8:$D$390,0),MATCH(AC44,'Calculations for 2021-22'!$I$4:$BO$4,0)))</f>
        <v>0</v>
      </c>
      <c r="N44" s="145">
        <f>IF(ISBLANK(INDEX('Calculations for 2021-22'!$I$8:$BO$390,MATCH($Y$9,'Calculations for 2021-22'!$D$8:$D$390,0),MATCH(AD44,'Calculations for 2021-22'!$I$4:$BO$4,0))),"",INDEX('Calculations for 2021-22'!$I$8:$BO$390,MATCH($Y$9,'Calculations for 2021-22'!$D$8:$D$390,0),MATCH(AD44,'Calculations for 2021-22'!$I$4:$BO$4,0)))</f>
        <v>0</v>
      </c>
      <c r="O44" s="198">
        <f>IF(ISBLANK(INDEX('Calculations for 2021-22'!$I$8:$BO$390,MATCH($Y$9,'Calculations for 2021-22'!$D$8:$D$390,0),MATCH(AE44,'Calculations for 2021-22'!$I$4:$BO$4,0))),"",INDEX('Calculations for 2021-22'!$I$8:$BO$390,MATCH($Y$9,'Calculations for 2021-22'!$D$8:$D$390,0),MATCH(AE44,'Calculations for 2021-22'!$I$4:$BO$4,0)))</f>
        <v>0</v>
      </c>
      <c r="Y44" s="129" t="s">
        <v>45</v>
      </c>
      <c r="Z44" s="12" t="s">
        <v>1877</v>
      </c>
      <c r="AA44" s="12" t="s">
        <v>1811</v>
      </c>
      <c r="AB44" s="12" t="s">
        <v>1834</v>
      </c>
      <c r="AC44" s="12" t="s">
        <v>1598</v>
      </c>
      <c r="AD44" s="220" t="s">
        <v>1878</v>
      </c>
      <c r="AE44" s="221" t="s">
        <v>1990</v>
      </c>
    </row>
    <row r="45" spans="2:31" ht="15.6">
      <c r="I45" s="129" t="s">
        <v>1911</v>
      </c>
      <c r="J45" s="144">
        <f>_xlfn.IFNA(INDEX('Other Years for Dropdown'!$G$8:$BM$383,MATCH($Y$9,'Other Years for Dropdown'!$C$8:$C$383,0),MATCH(Z45,'Other Years for Dropdown'!$G$4:$BM$4,0)),"")</f>
        <v>0</v>
      </c>
      <c r="K45" s="145">
        <f>_xlfn.IFNA(INDEX('Other Years for Dropdown'!$G$8:$BM$383,MATCH($Y$9,'Other Years for Dropdown'!$C$8:$C$383,0),MATCH(AA45,'Other Years for Dropdown'!$G$4:$BM$4,0)),"")</f>
        <v>0</v>
      </c>
      <c r="L45" s="145">
        <f>_xlfn.IFNA(INDEX('Other Years for Dropdown'!$G$8:$BM$383,MATCH($Y$9,'Other Years for Dropdown'!$C$8:$C$383,0),MATCH(AB45,'Other Years for Dropdown'!$G$4:$BM$4,0)),"")</f>
        <v>0</v>
      </c>
      <c r="M45" s="145">
        <f>IF(ISBLANK(INDEX('Calculations for 2021-22'!$I$8:$BO$390,MATCH($Y$9,'Calculations for 2021-22'!$D$8:$D$390,0),MATCH(AC45,'Calculations for 2021-22'!$I$4:$BO$4,0))),"",INDEX('Calculations for 2021-22'!$I$8:$BO$390,MATCH($Y$9,'Calculations for 2021-22'!$D$8:$D$390,0),MATCH(AC45,'Calculations for 2021-22'!$I$4:$BO$4,0)))</f>
        <v>0</v>
      </c>
      <c r="N45" s="145">
        <f>IF(ISBLANK(INDEX('Calculations for 2021-22'!$I$8:$BO$390,MATCH($Y$9,'Calculations for 2021-22'!$D$8:$D$390,0),MATCH(AD45,'Calculations for 2021-22'!$I$4:$BO$4,0))),"",INDEX('Calculations for 2021-22'!$I$8:$BO$390,MATCH($Y$9,'Calculations for 2021-22'!$D$8:$D$390,0),MATCH(AD45,'Calculations for 2021-22'!$I$4:$BO$4,0)))</f>
        <v>0</v>
      </c>
      <c r="O45" s="198">
        <f>IF(ISBLANK(INDEX('Calculations for 2021-22'!$I$8:$BO$390,MATCH($Y$9,'Calculations for 2021-22'!$D$8:$D$390,0),MATCH(AE45,'Calculations for 2021-22'!$I$4:$BO$4,0))),"",INDEX('Calculations for 2021-22'!$I$8:$BO$390,MATCH($Y$9,'Calculations for 2021-22'!$D$8:$D$390,0),MATCH(AE45,'Calculations for 2021-22'!$I$4:$BO$4,0)))</f>
        <v>0</v>
      </c>
      <c r="Y45" s="129" t="s">
        <v>47</v>
      </c>
      <c r="Z45" s="12" t="s">
        <v>1879</v>
      </c>
      <c r="AA45" s="12" t="s">
        <v>1813</v>
      </c>
      <c r="AB45" s="12" t="s">
        <v>1836</v>
      </c>
      <c r="AC45" s="12" t="s">
        <v>1600</v>
      </c>
      <c r="AD45" s="220" t="s">
        <v>1880</v>
      </c>
      <c r="AE45" s="221" t="s">
        <v>1992</v>
      </c>
    </row>
    <row r="46" spans="2:31" ht="15.6">
      <c r="I46" s="130" t="s">
        <v>1910</v>
      </c>
      <c r="J46" s="146">
        <f>_xlfn.IFNA(INDEX('Other Years for Dropdown'!$G$8:$BM$383,MATCH($Y$9,'Other Years for Dropdown'!$C$8:$C$383,0),MATCH(Z46,'Other Years for Dropdown'!$G$4:$BM$4,0)),"")</f>
        <v>0</v>
      </c>
      <c r="K46" s="147">
        <f>_xlfn.IFNA(INDEX('Other Years for Dropdown'!$G$8:$BM$383,MATCH($Y$9,'Other Years for Dropdown'!$C$8:$C$383,0),MATCH(AA46,'Other Years for Dropdown'!$G$4:$BM$4,0)),"")</f>
        <v>0</v>
      </c>
      <c r="L46" s="147">
        <f>_xlfn.IFNA(INDEX('Other Years for Dropdown'!$G$8:$BM$383,MATCH($Y$9,'Other Years for Dropdown'!$C$8:$C$383,0),MATCH(AB46,'Other Years for Dropdown'!$G$4:$BM$4,0)),"")</f>
        <v>0</v>
      </c>
      <c r="M46" s="147">
        <f>IF(ISBLANK(INDEX('Calculations for 2021-22'!$I$8:$BO$390,MATCH($Y$9,'Calculations for 2021-22'!$D$8:$D$390,0),MATCH(AC46,'Calculations for 2021-22'!$I$4:$BO$4,0))),"",INDEX('Calculations for 2021-22'!$I$8:$BO$390,MATCH($Y$9,'Calculations for 2021-22'!$D$8:$D$390,0),MATCH(AC46,'Calculations for 2021-22'!$I$4:$BO$4,0)))</f>
        <v>0</v>
      </c>
      <c r="N46" s="147">
        <f>IF(ISBLANK(INDEX('Calculations for 2021-22'!$I$8:$BO$390,MATCH($Y$9,'Calculations for 2021-22'!$D$8:$D$390,0),MATCH(AD46,'Calculations for 2021-22'!$I$4:$BO$4,0))),"",INDEX('Calculations for 2021-22'!$I$8:$BO$390,MATCH($Y$9,'Calculations for 2021-22'!$D$8:$D$390,0),MATCH(AD46,'Calculations for 2021-22'!$I$4:$BO$4,0)))</f>
        <v>0</v>
      </c>
      <c r="O46" s="148">
        <f>IF(ISBLANK(INDEX('Calculations for 2021-22'!$I$8:$BO$390,MATCH($Y$9,'Calculations for 2021-22'!$D$8:$D$390,0),MATCH(AE46,'Calculations for 2021-22'!$I$4:$BO$4,0))),"",INDEX('Calculations for 2021-22'!$I$8:$BO$390,MATCH($Y$9,'Calculations for 2021-22'!$D$8:$D$390,0),MATCH(AE46,'Calculations for 2021-22'!$I$4:$BO$4,0)))</f>
        <v>0</v>
      </c>
      <c r="Y46" s="130" t="s">
        <v>46</v>
      </c>
      <c r="Z46" s="134" t="s">
        <v>1881</v>
      </c>
      <c r="AA46" s="135" t="s">
        <v>1812</v>
      </c>
      <c r="AB46" s="135" t="s">
        <v>1835</v>
      </c>
      <c r="AC46" s="135" t="s">
        <v>1599</v>
      </c>
      <c r="AD46" s="135" t="s">
        <v>1882</v>
      </c>
      <c r="AE46" s="137" t="s">
        <v>1991</v>
      </c>
    </row>
    <row r="48" spans="2:31" ht="17.399999999999999">
      <c r="B48" s="232" t="str">
        <f>"RSG for "&amp;B9&amp;" from 2016-17 to 2021-22"</f>
        <v>RSG for Adur from 2016-17 to 2021-22</v>
      </c>
      <c r="C48" s="232"/>
      <c r="D48" s="232"/>
      <c r="E48" s="232"/>
      <c r="F48" s="232"/>
      <c r="G48" s="232"/>
      <c r="H48" s="232"/>
      <c r="I48" s="232"/>
      <c r="J48" s="232"/>
      <c r="K48" s="232"/>
      <c r="L48" s="232"/>
      <c r="M48" s="232"/>
      <c r="N48" s="232"/>
      <c r="O48" s="232"/>
      <c r="P48" s="232"/>
      <c r="Q48" s="232"/>
      <c r="R48" s="232"/>
      <c r="S48" s="232"/>
      <c r="T48" s="232"/>
      <c r="U48" s="232"/>
      <c r="V48" s="232"/>
    </row>
    <row r="50" spans="2:31" ht="60" customHeight="1">
      <c r="B50" s="235" t="s">
        <v>2022</v>
      </c>
      <c r="C50" s="235"/>
      <c r="D50" s="235"/>
      <c r="E50" s="235"/>
      <c r="F50" s="235"/>
      <c r="G50" s="235"/>
      <c r="H50" s="235"/>
      <c r="I50" s="235"/>
      <c r="J50" s="235"/>
      <c r="K50" s="235"/>
      <c r="L50" s="235"/>
      <c r="M50" s="235"/>
      <c r="N50" s="235"/>
      <c r="O50" s="235"/>
      <c r="P50" s="235"/>
      <c r="Q50" s="235"/>
      <c r="R50" s="235"/>
      <c r="S50" s="235"/>
      <c r="T50" s="235"/>
      <c r="U50" s="235"/>
      <c r="V50" s="235"/>
      <c r="W50" s="122"/>
      <c r="X50" s="122"/>
      <c r="Y50" s="122"/>
      <c r="Z50" s="122"/>
      <c r="AA50" s="122"/>
      <c r="AB50" s="122"/>
    </row>
    <row r="51" spans="2:31" ht="14.25" customHeight="1">
      <c r="B51" s="197" t="s">
        <v>2007</v>
      </c>
      <c r="C51" s="196"/>
      <c r="D51" s="196"/>
      <c r="E51" s="196"/>
      <c r="F51" s="196"/>
      <c r="H51" s="196"/>
      <c r="I51" s="196"/>
      <c r="J51" s="196"/>
      <c r="K51" s="196"/>
      <c r="L51" s="196"/>
      <c r="M51" s="196"/>
      <c r="N51" s="196"/>
      <c r="O51" s="196"/>
      <c r="P51" s="196"/>
      <c r="Q51" s="196"/>
      <c r="R51" s="196"/>
      <c r="S51" s="196"/>
      <c r="T51" s="196"/>
      <c r="U51" s="196"/>
      <c r="V51" s="196"/>
      <c r="W51" s="122"/>
      <c r="X51" s="122"/>
      <c r="Y51" s="122"/>
      <c r="Z51" s="122"/>
      <c r="AA51" s="122"/>
      <c r="AB51" s="122"/>
    </row>
    <row r="52" spans="2:31" ht="14.25" customHeight="1"/>
    <row r="53" spans="2:31" ht="43.95" customHeight="1">
      <c r="B53" s="234" t="s">
        <v>2023</v>
      </c>
      <c r="C53" s="234"/>
      <c r="D53" s="234"/>
      <c r="E53" s="234"/>
      <c r="F53" s="234"/>
      <c r="G53" s="234"/>
      <c r="H53" s="234"/>
      <c r="I53" s="234"/>
      <c r="J53" s="234"/>
      <c r="K53" s="234"/>
      <c r="L53" s="234"/>
      <c r="M53" s="234"/>
      <c r="N53" s="234"/>
      <c r="O53" s="234"/>
      <c r="P53" s="234"/>
      <c r="Q53" s="234"/>
      <c r="R53" s="234"/>
      <c r="S53" s="234"/>
      <c r="T53" s="234"/>
      <c r="U53" s="234"/>
      <c r="V53" s="234"/>
    </row>
    <row r="55" spans="2:31">
      <c r="J55" s="81" t="s">
        <v>1856</v>
      </c>
      <c r="Z55" s="81" t="s">
        <v>1856</v>
      </c>
    </row>
    <row r="56" spans="2:31">
      <c r="J56" s="170" t="s">
        <v>1847</v>
      </c>
      <c r="K56" s="171" t="s">
        <v>1848</v>
      </c>
      <c r="L56" s="171" t="s">
        <v>1849</v>
      </c>
      <c r="M56" s="171" t="s">
        <v>1850</v>
      </c>
      <c r="N56" s="171" t="s">
        <v>1851</v>
      </c>
      <c r="O56" s="172" t="s">
        <v>1976</v>
      </c>
      <c r="Z56" s="124" t="s">
        <v>1847</v>
      </c>
      <c r="AA56" s="123" t="s">
        <v>1848</v>
      </c>
      <c r="AB56" s="123" t="s">
        <v>1849</v>
      </c>
      <c r="AC56" s="123" t="s">
        <v>1850</v>
      </c>
      <c r="AD56" s="123" t="s">
        <v>1851</v>
      </c>
      <c r="AE56" s="126" t="s">
        <v>1976</v>
      </c>
    </row>
    <row r="57" spans="2:31" ht="15.6">
      <c r="I57" s="128" t="s">
        <v>1845</v>
      </c>
      <c r="J57" s="138">
        <f>_xlfn.IFNA(INDEX('Other Years for Dropdown'!$G$8:$BM$383,MATCH($Y$9,'Other Years for Dropdown'!$C$8:$C$383,0),MATCH(Z57,'Other Years for Dropdown'!$G$4:$BM$4,0)),"")</f>
        <v>0.77393475819900004</v>
      </c>
      <c r="K57" s="139">
        <f>_xlfn.IFNA(INDEX('Other Years for Dropdown'!$G$8:$BM$383,MATCH($Y$9,'Other Years for Dropdown'!$C$8:$C$383,0),MATCH(AA57,'Other Years for Dropdown'!$G$4:$BM$4,0)),"")</f>
        <v>0.27119510736095814</v>
      </c>
      <c r="L57" s="139">
        <f>_xlfn.IFNA(INDEX('Other Years for Dropdown'!$G$8:$BM$383,MATCH($Y$9,'Other Years for Dropdown'!$C$8:$C$383,0),MATCH(AB57,'Other Years for Dropdown'!$G$4:$BM$4,0)),"")</f>
        <v>0</v>
      </c>
      <c r="M57" s="142">
        <f>IF(ISBLANK(INDEX('Calculations for 2021-22'!$I$8:$BO$390,MATCH($Y$9,'Calculations for 2021-22'!$D$8:$D$390,0),MATCH(AC57,'Calculations for 2021-22'!$I$4:$BO$4,0))),"",INDEX('Calculations for 2021-22'!$I$8:$BO$390,MATCH($Y$9,'Calculations for 2021-22'!$D$8:$D$390,0),MATCH(AC57,'Calculations for 2021-22'!$I$4:$BO$4,0)))</f>
        <v>0</v>
      </c>
      <c r="N57" s="142">
        <f>IF(ISBLANK(INDEX('Calculations for 2021-22'!$I$8:$BO$390,MATCH($Y$9,'Calculations for 2021-22'!$D$8:$D$390,0),MATCH(AD57,'Calculations for 2021-22'!$I$4:$BO$4,0))),"",INDEX('Calculations for 2021-22'!$I$8:$BO$390,MATCH($Y$9,'Calculations for 2021-22'!$D$8:$D$390,0),MATCH(AD57,'Calculations for 2021-22'!$I$4:$BO$4,0)))</f>
        <v>0</v>
      </c>
      <c r="O57" s="143">
        <f>IF(ISBLANK(INDEX('Calculations for 2021-22'!$I$8:$BO$390,MATCH($Y$9,'Calculations for 2021-22'!$D$8:$D$390,0),MATCH(AE57,'Calculations for 2021-22'!$I$4:$BO$4,0))),"",INDEX('Calculations for 2021-22'!$I$8:$BO$390,MATCH($Y$9,'Calculations for 2021-22'!$D$8:$D$390,0),MATCH(AE57,'Calculations for 2021-22'!$I$4:$BO$4,0)))</f>
        <v>0</v>
      </c>
      <c r="Y57" s="219" t="s">
        <v>1845</v>
      </c>
      <c r="Z57" s="12" t="s">
        <v>1883</v>
      </c>
      <c r="AA57" s="12" t="s">
        <v>1799</v>
      </c>
      <c r="AB57" s="12" t="s">
        <v>1822</v>
      </c>
      <c r="AC57" s="12" t="s">
        <v>1586</v>
      </c>
      <c r="AD57" s="220" t="s">
        <v>1884</v>
      </c>
      <c r="AE57" s="221" t="s">
        <v>1993</v>
      </c>
    </row>
    <row r="58" spans="2:31" ht="15.6">
      <c r="I58" s="129" t="s">
        <v>1846</v>
      </c>
      <c r="J58" s="145">
        <f>_xlfn.IFNA(INDEX('Other Years for Dropdown'!$G$8:$BM$383,MATCH($Y$9,'Other Years for Dropdown'!$C$8:$C$383,0),MATCH(Z58,'Other Years for Dropdown'!$G$4:$BM$4,0)),"")</f>
        <v>0</v>
      </c>
      <c r="K58" s="145">
        <f>_xlfn.IFNA(INDEX('Other Years for Dropdown'!$G$8:$BM$383,MATCH($Y$9,'Other Years for Dropdown'!$C$8:$C$383,0),MATCH(AA58,'Other Years for Dropdown'!$G$4:$BM$4,0)),"")</f>
        <v>0</v>
      </c>
      <c r="L58" s="145">
        <f>_xlfn.IFNA(INDEX('Other Years for Dropdown'!$G$8:$BM$383,MATCH($Y$9,'Other Years for Dropdown'!$C$8:$C$383,0),MATCH(AB58,'Other Years for Dropdown'!$G$4:$BM$4,0)),"")</f>
        <v>0</v>
      </c>
      <c r="M58" s="142">
        <f>IF(ISBLANK(INDEX('Calculations for 2021-22'!$I$8:$BO$390,MATCH($Y$9,'Calculations for 2021-22'!$D$8:$D$390,0),MATCH(AC58,'Calculations for 2021-22'!$I$4:$BO$4,0))),"",INDEX('Calculations for 2021-22'!$I$8:$BO$390,MATCH($Y$9,'Calculations for 2021-22'!$D$8:$D$390,0),MATCH(AC58,'Calculations for 2021-22'!$I$4:$BO$4,0)))</f>
        <v>0</v>
      </c>
      <c r="N58" s="142">
        <f>IF(ISBLANK(INDEX('Calculations for 2021-22'!$I$8:$BO$390,MATCH($Y$9,'Calculations for 2021-22'!$D$8:$D$390,0),MATCH(AD58,'Calculations for 2021-22'!$I$4:$BO$4,0))),"",INDEX('Calculations for 2021-22'!$I$8:$BO$390,MATCH($Y$9,'Calculations for 2021-22'!$D$8:$D$390,0),MATCH(AD58,'Calculations for 2021-22'!$I$4:$BO$4,0)))</f>
        <v>0</v>
      </c>
      <c r="O58" s="143">
        <f>IF(ISBLANK(INDEX('Calculations for 2021-22'!$I$8:$BO$390,MATCH($Y$9,'Calculations for 2021-22'!$D$8:$D$390,0),MATCH(AE58,'Calculations for 2021-22'!$I$4:$BO$4,0))),"",INDEX('Calculations for 2021-22'!$I$8:$BO$390,MATCH($Y$9,'Calculations for 2021-22'!$D$8:$D$390,0),MATCH(AE58,'Calculations for 2021-22'!$I$4:$BO$4,0)))</f>
        <v>0</v>
      </c>
      <c r="Y58" s="129" t="s">
        <v>1846</v>
      </c>
      <c r="Z58" s="12" t="s">
        <v>1885</v>
      </c>
      <c r="AA58" s="12" t="s">
        <v>1804</v>
      </c>
      <c r="AB58" s="12" t="s">
        <v>1827</v>
      </c>
      <c r="AC58" s="12" t="s">
        <v>1591</v>
      </c>
      <c r="AD58" s="220" t="s">
        <v>1886</v>
      </c>
      <c r="AE58" s="221" t="s">
        <v>1983</v>
      </c>
    </row>
    <row r="59" spans="2:31" ht="15.6">
      <c r="I59" s="129" t="s">
        <v>1912</v>
      </c>
      <c r="J59" s="145">
        <f>_xlfn.IFNA(INDEX('Other Years for Dropdown'!$G$8:$BM$383,MATCH($Y$9,'Other Years for Dropdown'!$C$8:$C$383,0),MATCH(Z59,'Other Years for Dropdown'!$G$4:$BM$4,0)),"")</f>
        <v>0.77393475819900004</v>
      </c>
      <c r="K59" s="145">
        <f>_xlfn.IFNA(INDEX('Other Years for Dropdown'!$G$8:$BM$383,MATCH($Y$9,'Other Years for Dropdown'!$C$8:$C$383,0),MATCH(AA59,'Other Years for Dropdown'!$G$4:$BM$4,0)),"")</f>
        <v>0.27119510736095814</v>
      </c>
      <c r="L59" s="145">
        <f>_xlfn.IFNA(INDEX('Other Years for Dropdown'!$G$8:$BM$383,MATCH($Y$9,'Other Years for Dropdown'!$C$8:$C$383,0),MATCH(AB59,'Other Years for Dropdown'!$G$4:$BM$4,0)),"")</f>
        <v>0</v>
      </c>
      <c r="M59" s="145">
        <f>IF(ISBLANK(INDEX('Calculations for 2021-22'!$I$8:$BO$390,MATCH($Y$9,'Calculations for 2021-22'!$D$8:$D$390,0),MATCH(AC59,'Calculations for 2021-22'!$I$4:$BO$4,0))),"",INDEX('Calculations for 2021-22'!$I$8:$BO$390,MATCH($Y$9,'Calculations for 2021-22'!$D$8:$D$390,0),MATCH(AC59,'Calculations for 2021-22'!$I$4:$BO$4,0)))</f>
        <v>0</v>
      </c>
      <c r="N59" s="145">
        <f>IF(ISBLANK(INDEX('Calculations for 2021-22'!$I$8:$BO$390,MATCH($Y$9,'Calculations for 2021-22'!$D$8:$D$390,0),MATCH(AD59,'Calculations for 2021-22'!$I$4:$BO$4,0))),"",INDEX('Calculations for 2021-22'!$I$8:$BO$390,MATCH($Y$9,'Calculations for 2021-22'!$D$8:$D$390,0),MATCH(AD59,'Calculations for 2021-22'!$I$4:$BO$4,0)))</f>
        <v>0</v>
      </c>
      <c r="O59" s="198">
        <f>IF(ISBLANK(INDEX('Calculations for 2021-22'!$I$8:$BO$390,MATCH($Y$9,'Calculations for 2021-22'!$D$8:$D$390,0),MATCH(AE59,'Calculations for 2021-22'!$I$4:$BO$4,0))),"",INDEX('Calculations for 2021-22'!$I$8:$BO$390,MATCH($Y$9,'Calculations for 2021-22'!$D$8:$D$390,0),MATCH(AE59,'Calculations for 2021-22'!$I$4:$BO$4,0)))</f>
        <v>0</v>
      </c>
      <c r="Y59" s="129" t="s">
        <v>44</v>
      </c>
      <c r="Z59" s="12" t="s">
        <v>1887</v>
      </c>
      <c r="AA59" s="12" t="s">
        <v>1805</v>
      </c>
      <c r="AB59" s="12" t="s">
        <v>1828</v>
      </c>
      <c r="AC59" s="12" t="s">
        <v>1592</v>
      </c>
      <c r="AD59" s="220" t="s">
        <v>1888</v>
      </c>
      <c r="AE59" s="221" t="s">
        <v>1984</v>
      </c>
    </row>
    <row r="60" spans="2:31" ht="15.6">
      <c r="I60" s="129" t="s">
        <v>1909</v>
      </c>
      <c r="J60" s="145">
        <f>_xlfn.IFNA(INDEX('Other Years for Dropdown'!$G$8:$BM$383,MATCH($Y$9,'Other Years for Dropdown'!$C$8:$C$383,0),MATCH(Z60,'Other Years for Dropdown'!$G$4:$BM$4,0)),"")</f>
        <v>0</v>
      </c>
      <c r="K60" s="145">
        <f>_xlfn.IFNA(INDEX('Other Years for Dropdown'!$G$8:$BM$383,MATCH($Y$9,'Other Years for Dropdown'!$C$8:$C$383,0),MATCH(AA60,'Other Years for Dropdown'!$G$4:$BM$4,0)),"")</f>
        <v>0</v>
      </c>
      <c r="L60" s="145">
        <f>_xlfn.IFNA(INDEX('Other Years for Dropdown'!$G$8:$BM$383,MATCH($Y$9,'Other Years for Dropdown'!$C$8:$C$383,0),MATCH(AB60,'Other Years for Dropdown'!$G$4:$BM$4,0)),"")</f>
        <v>0</v>
      </c>
      <c r="M60" s="145">
        <f>IF(ISBLANK(INDEX('Calculations for 2021-22'!$I$8:$BO$390,MATCH($Y$9,'Calculations for 2021-22'!$D$8:$D$390,0),MATCH(AC60,'Calculations for 2021-22'!$I$4:$BO$4,0))),"",INDEX('Calculations for 2021-22'!$I$8:$BO$390,MATCH($Y$9,'Calculations for 2021-22'!$D$8:$D$390,0),MATCH(AC60,'Calculations for 2021-22'!$I$4:$BO$4,0)))</f>
        <v>0</v>
      </c>
      <c r="N60" s="145">
        <f>IF(ISBLANK(INDEX('Calculations for 2021-22'!$I$8:$BO$390,MATCH($Y$9,'Calculations for 2021-22'!$D$8:$D$390,0),MATCH(AD60,'Calculations for 2021-22'!$I$4:$BO$4,0))),"",INDEX('Calculations for 2021-22'!$I$8:$BO$390,MATCH($Y$9,'Calculations for 2021-22'!$D$8:$D$390,0),MATCH(AD60,'Calculations for 2021-22'!$I$4:$BO$4,0)))</f>
        <v>0</v>
      </c>
      <c r="O60" s="198">
        <f>IF(ISBLANK(INDEX('Calculations for 2021-22'!$I$8:$BO$390,MATCH($Y$9,'Calculations for 2021-22'!$D$8:$D$390,0),MATCH(AE60,'Calculations for 2021-22'!$I$4:$BO$4,0))),"",INDEX('Calculations for 2021-22'!$I$8:$BO$390,MATCH($Y$9,'Calculations for 2021-22'!$D$8:$D$390,0),MATCH(AE60,'Calculations for 2021-22'!$I$4:$BO$4,0)))</f>
        <v>0</v>
      </c>
      <c r="Y60" s="129" t="s">
        <v>45</v>
      </c>
      <c r="Z60" s="12" t="s">
        <v>1889</v>
      </c>
      <c r="AA60" s="12" t="s">
        <v>1806</v>
      </c>
      <c r="AB60" s="12" t="s">
        <v>1829</v>
      </c>
      <c r="AC60" s="12" t="s">
        <v>1593</v>
      </c>
      <c r="AD60" s="220" t="s">
        <v>1890</v>
      </c>
      <c r="AE60" s="221" t="s">
        <v>1985</v>
      </c>
    </row>
    <row r="61" spans="2:31" ht="15.6">
      <c r="I61" s="129" t="s">
        <v>1911</v>
      </c>
      <c r="J61" s="145">
        <f>_xlfn.IFNA(INDEX('Other Years for Dropdown'!$G$8:$BM$383,MATCH($Y$9,'Other Years for Dropdown'!$C$8:$C$383,0),MATCH(Z61,'Other Years for Dropdown'!$G$4:$BM$4,0)),"")</f>
        <v>0</v>
      </c>
      <c r="K61" s="145">
        <f>_xlfn.IFNA(INDEX('Other Years for Dropdown'!$G$8:$BM$383,MATCH($Y$9,'Other Years for Dropdown'!$C$8:$C$383,0),MATCH(AA61,'Other Years for Dropdown'!$G$4:$BM$4,0)),"")</f>
        <v>0</v>
      </c>
      <c r="L61" s="145">
        <f>_xlfn.IFNA(INDEX('Other Years for Dropdown'!$G$8:$BM$383,MATCH($Y$9,'Other Years for Dropdown'!$C$8:$C$383,0),MATCH(AB61,'Other Years for Dropdown'!$G$4:$BM$4,0)),"")</f>
        <v>0</v>
      </c>
      <c r="M61" s="145">
        <f>IF(ISBLANK(INDEX('Calculations for 2021-22'!$I$8:$BO$390,MATCH($Y$9,'Calculations for 2021-22'!$D$8:$D$390,0),MATCH(AC61,'Calculations for 2021-22'!$I$4:$BO$4,0))),"",INDEX('Calculations for 2021-22'!$I$8:$BO$390,MATCH($Y$9,'Calculations for 2021-22'!$D$8:$D$390,0),MATCH(AC61,'Calculations for 2021-22'!$I$4:$BO$4,0)))</f>
        <v>0</v>
      </c>
      <c r="N61" s="145">
        <f>IF(ISBLANK(INDEX('Calculations for 2021-22'!$I$8:$BO$390,MATCH($Y$9,'Calculations for 2021-22'!$D$8:$D$390,0),MATCH(AD61,'Calculations for 2021-22'!$I$4:$BO$4,0))),"",INDEX('Calculations for 2021-22'!$I$8:$BO$390,MATCH($Y$9,'Calculations for 2021-22'!$D$8:$D$390,0),MATCH(AD61,'Calculations for 2021-22'!$I$4:$BO$4,0)))</f>
        <v>0</v>
      </c>
      <c r="O61" s="198">
        <f>IF(ISBLANK(INDEX('Calculations for 2021-22'!$I$8:$BO$390,MATCH($Y$9,'Calculations for 2021-22'!$D$8:$D$390,0),MATCH(AE61,'Calculations for 2021-22'!$I$4:$BO$4,0))),"",INDEX('Calculations for 2021-22'!$I$8:$BO$390,MATCH($Y$9,'Calculations for 2021-22'!$D$8:$D$390,0),MATCH(AE61,'Calculations for 2021-22'!$I$4:$BO$4,0)))</f>
        <v>0</v>
      </c>
      <c r="Y61" s="129" t="s">
        <v>47</v>
      </c>
      <c r="Z61" s="12" t="s">
        <v>1891</v>
      </c>
      <c r="AA61" s="12" t="s">
        <v>1808</v>
      </c>
      <c r="AB61" s="12" t="s">
        <v>1831</v>
      </c>
      <c r="AC61" s="12" t="s">
        <v>1595</v>
      </c>
      <c r="AD61" s="220" t="s">
        <v>1892</v>
      </c>
      <c r="AE61" s="221" t="s">
        <v>1987</v>
      </c>
    </row>
    <row r="62" spans="2:31" ht="15.6">
      <c r="I62" s="130" t="s">
        <v>1910</v>
      </c>
      <c r="J62" s="146">
        <f>_xlfn.IFNA(INDEX('Other Years for Dropdown'!$G$8:$BM$383,MATCH($Y$9,'Other Years for Dropdown'!$C$8:$C$383,0),MATCH(Z62,'Other Years for Dropdown'!$G$4:$BM$4,0)),"")</f>
        <v>0</v>
      </c>
      <c r="K62" s="147">
        <f>_xlfn.IFNA(INDEX('Other Years for Dropdown'!$G$8:$BM$383,MATCH($Y$9,'Other Years for Dropdown'!$C$8:$C$383,0),MATCH(AA62,'Other Years for Dropdown'!$G$4:$BM$4,0)),"")</f>
        <v>0</v>
      </c>
      <c r="L62" s="147">
        <f>_xlfn.IFNA(INDEX('Other Years for Dropdown'!$G$8:$BM$383,MATCH($Y$9,'Other Years for Dropdown'!$C$8:$C$383,0),MATCH(AB62,'Other Years for Dropdown'!$G$4:$BM$4,0)),"")</f>
        <v>0</v>
      </c>
      <c r="M62" s="147">
        <f>IF(ISBLANK(INDEX('Calculations for 2021-22'!$I$8:$BO$390,MATCH($Y$9,'Calculations for 2021-22'!$D$8:$D$390,0),MATCH(AC62,'Calculations for 2021-22'!$I$4:$BO$4,0))),"",INDEX('Calculations for 2021-22'!$I$8:$BO$390,MATCH($Y$9,'Calculations for 2021-22'!$D$8:$D$390,0),MATCH(AC62,'Calculations for 2021-22'!$I$4:$BO$4,0)))</f>
        <v>0</v>
      </c>
      <c r="N62" s="147">
        <f>IF(ISBLANK(INDEX('Calculations for 2021-22'!$I$8:$BO$390,MATCH($Y$9,'Calculations for 2021-22'!$D$8:$D$390,0),MATCH(AD62,'Calculations for 2021-22'!$I$4:$BO$4,0))),"",INDEX('Calculations for 2021-22'!$I$8:$BO$390,MATCH($Y$9,'Calculations for 2021-22'!$D$8:$D$390,0),MATCH(AD62,'Calculations for 2021-22'!$I$4:$BO$4,0)))</f>
        <v>0</v>
      </c>
      <c r="O62" s="148">
        <f>IF(ISBLANK(INDEX('Calculations for 2021-22'!$I$8:$BO$390,MATCH($Y$9,'Calculations for 2021-22'!$D$8:$D$390,0),MATCH(AE62,'Calculations for 2021-22'!$I$4:$BO$4,0))),"",INDEX('Calculations for 2021-22'!$I$8:$BO$390,MATCH($Y$9,'Calculations for 2021-22'!$D$8:$D$390,0),MATCH(AE62,'Calculations for 2021-22'!$I$4:$BO$4,0)))</f>
        <v>0</v>
      </c>
      <c r="Y62" s="130" t="s">
        <v>46</v>
      </c>
      <c r="Z62" s="134" t="s">
        <v>1893</v>
      </c>
      <c r="AA62" s="135" t="s">
        <v>1807</v>
      </c>
      <c r="AB62" s="135" t="s">
        <v>1830</v>
      </c>
      <c r="AC62" s="135" t="s">
        <v>1594</v>
      </c>
      <c r="AD62" s="135" t="s">
        <v>1894</v>
      </c>
      <c r="AE62" s="137" t="s">
        <v>1986</v>
      </c>
    </row>
    <row r="64" spans="2:31" ht="17.399999999999999">
      <c r="B64" s="232" t="s">
        <v>2002</v>
      </c>
      <c r="C64" s="232"/>
      <c r="D64" s="232"/>
      <c r="E64" s="232"/>
      <c r="F64" s="232"/>
      <c r="G64" s="232"/>
      <c r="H64" s="232"/>
      <c r="I64" s="232"/>
      <c r="J64" s="232"/>
      <c r="K64" s="232"/>
      <c r="L64" s="232"/>
      <c r="M64" s="232"/>
      <c r="N64" s="232"/>
      <c r="O64" s="232"/>
      <c r="P64" s="232"/>
      <c r="Q64" s="232"/>
      <c r="R64" s="232"/>
      <c r="S64" s="232"/>
      <c r="T64" s="232"/>
      <c r="U64" s="232"/>
      <c r="V64" s="232"/>
    </row>
    <row r="66" spans="2:22">
      <c r="B66" t="s">
        <v>1995</v>
      </c>
    </row>
    <row r="68" spans="2:22">
      <c r="J68" s="81" t="s">
        <v>1852</v>
      </c>
    </row>
    <row r="69" spans="2:22">
      <c r="I69" s="169" t="s">
        <v>1853</v>
      </c>
      <c r="J69" s="169" t="s">
        <v>1847</v>
      </c>
      <c r="K69" s="169" t="s">
        <v>1848</v>
      </c>
      <c r="L69" s="169" t="s">
        <v>1849</v>
      </c>
      <c r="M69" s="169" t="s">
        <v>1850</v>
      </c>
      <c r="N69" s="169" t="s">
        <v>1851</v>
      </c>
      <c r="O69" s="169" t="s">
        <v>1976</v>
      </c>
    </row>
    <row r="70" spans="2:22">
      <c r="I70" s="133">
        <v>0.48</v>
      </c>
      <c r="J70" s="125">
        <v>0.48399999999999999</v>
      </c>
      <c r="K70" s="125">
        <v>0.46600000000000003</v>
      </c>
      <c r="L70" s="132">
        <v>0.48</v>
      </c>
      <c r="M70" s="125">
        <v>0.49099999999999999</v>
      </c>
      <c r="N70" s="125">
        <v>0.499</v>
      </c>
      <c r="O70" s="127">
        <f>'Other inputs'!C7</f>
        <v>0.499</v>
      </c>
    </row>
    <row r="72" spans="2:22" ht="17.399999999999999">
      <c r="B72" s="232" t="s">
        <v>1622</v>
      </c>
      <c r="C72" s="232"/>
      <c r="D72" s="232"/>
      <c r="E72" s="232"/>
      <c r="F72" s="232"/>
      <c r="G72" s="232"/>
      <c r="H72" s="232"/>
      <c r="I72" s="232"/>
      <c r="J72" s="232"/>
      <c r="K72" s="232"/>
      <c r="L72" s="232"/>
      <c r="M72" s="232"/>
      <c r="N72" s="232"/>
      <c r="O72" s="232"/>
      <c r="P72" s="232"/>
      <c r="Q72" s="232"/>
      <c r="R72" s="232"/>
      <c r="S72" s="232"/>
      <c r="T72" s="232"/>
      <c r="U72" s="232"/>
      <c r="V72" s="232"/>
    </row>
  </sheetData>
  <sheetProtection sheet="1" formatCells="0" formatColumns="0" formatRows="0" insertColumns="0" insertRows="0" insertHyperlinks="0" deleteColumns="0" deleteRows="0" sort="0" autoFilter="0" pivotTables="0"/>
  <protectedRanges>
    <protectedRange sqref="B9:V9" name="Range1"/>
  </protectedRanges>
  <mergeCells count="11">
    <mergeCell ref="B2:V2"/>
    <mergeCell ref="B9:V9"/>
    <mergeCell ref="B12:V12"/>
    <mergeCell ref="B25:V25"/>
    <mergeCell ref="B48:V48"/>
    <mergeCell ref="B64:V64"/>
    <mergeCell ref="B72:V72"/>
    <mergeCell ref="B4:V4"/>
    <mergeCell ref="B37:V37"/>
    <mergeCell ref="B53:V53"/>
    <mergeCell ref="B50:V50"/>
  </mergeCells>
  <phoneticPr fontId="185" type="noConversion"/>
  <hyperlinks>
    <hyperlink ref="B51" r:id="rId1" xr:uid="{CB839B2E-33CA-40CD-B164-9D7764996D54}"/>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53A4DFA-27C6-413D-B095-06EF3C706653}">
          <x14:formula1>
            <xm:f>Lists!$E$8:$E$387</xm:f>
          </x14:formula1>
          <xm:sqref>B9:V9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27313-2F01-4AFB-B9DC-3198863B6C57}">
  <sheetPr>
    <tabColor rgb="FF92D050"/>
  </sheetPr>
  <dimension ref="A1:AD160"/>
  <sheetViews>
    <sheetView topLeftCell="F1" workbookViewId="0">
      <selection activeCell="F1" sqref="F1"/>
    </sheetView>
  </sheetViews>
  <sheetFormatPr defaultColWidth="10.6640625" defaultRowHeight="14.4" outlineLevelCol="1"/>
  <cols>
    <col min="1" max="5" width="10.6640625" style="1" hidden="1" customWidth="1" outlineLevel="1"/>
    <col min="6" max="6" width="37.5546875" style="1" customWidth="1" collapsed="1"/>
    <col min="7" max="7" width="8.33203125" style="55" bestFit="1" customWidth="1"/>
    <col min="8" max="8" width="15.5546875" style="5" bestFit="1" customWidth="1"/>
    <col min="9" max="9" width="14.6640625" style="5" bestFit="1" customWidth="1"/>
    <col min="10" max="10" width="15.5546875" style="5" bestFit="1" customWidth="1"/>
    <col min="11" max="11" width="13.6640625" style="5" bestFit="1" customWidth="1"/>
    <col min="12" max="12" width="13.44140625" style="5" customWidth="1"/>
    <col min="13" max="13" width="13.6640625" style="5" bestFit="1" customWidth="1"/>
    <col min="14" max="14" width="14.6640625" style="5" bestFit="1" customWidth="1"/>
    <col min="15" max="15" width="8.5546875" style="6" bestFit="1" customWidth="1"/>
    <col min="16" max="16" width="14.6640625" style="5" bestFit="1" customWidth="1"/>
    <col min="17" max="17" width="12" style="5" bestFit="1" customWidth="1"/>
    <col min="18" max="18" width="13.109375" style="5" customWidth="1"/>
    <col min="19" max="20" width="10.6640625" style="5" customWidth="1"/>
    <col min="21" max="21" width="15.5546875" style="5" bestFit="1" customWidth="1"/>
    <col min="22" max="22" width="14.6640625" style="5" bestFit="1" customWidth="1"/>
    <col min="23" max="24" width="13.109375" style="5" customWidth="1"/>
    <col min="25" max="25" width="12" style="5" bestFit="1" customWidth="1"/>
    <col min="26" max="26" width="15.5546875" style="5" bestFit="1" customWidth="1"/>
    <col min="27" max="28" width="14.6640625" style="5" bestFit="1" customWidth="1"/>
    <col min="29" max="29" width="13.109375" style="5" customWidth="1"/>
    <col min="30" max="30" width="12" style="5" bestFit="1" customWidth="1"/>
    <col min="31" max="16384" width="10.6640625" style="1"/>
  </cols>
  <sheetData>
    <row r="1" spans="1:30">
      <c r="F1" s="3" t="s">
        <v>1820</v>
      </c>
      <c r="G1" s="4"/>
      <c r="P1" s="7"/>
      <c r="Q1" s="7"/>
      <c r="R1" s="7"/>
      <c r="S1" s="7"/>
      <c r="T1" s="7"/>
      <c r="U1" s="7"/>
      <c r="V1" s="7"/>
      <c r="W1" s="7"/>
      <c r="X1" s="7"/>
      <c r="Y1" s="7"/>
      <c r="Z1" s="7"/>
      <c r="AA1" s="7"/>
      <c r="AB1" s="7"/>
      <c r="AC1" s="7"/>
      <c r="AD1" s="7"/>
    </row>
    <row r="2" spans="1:30">
      <c r="F2" s="56" t="s">
        <v>1582</v>
      </c>
      <c r="G2" s="4"/>
      <c r="H2" s="9"/>
      <c r="I2" s="9"/>
      <c r="J2" s="9"/>
      <c r="K2" s="9"/>
      <c r="L2" s="9"/>
      <c r="M2" s="9"/>
      <c r="N2" s="9"/>
      <c r="O2" s="10"/>
      <c r="P2" s="9"/>
      <c r="Q2" s="9"/>
      <c r="R2" s="57"/>
      <c r="S2" s="9"/>
      <c r="T2" s="9"/>
      <c r="U2" s="9"/>
      <c r="V2" s="9"/>
      <c r="W2" s="9"/>
      <c r="X2" s="9"/>
      <c r="Y2" s="9"/>
      <c r="Z2" s="9"/>
      <c r="AA2" s="9"/>
      <c r="AB2" s="9"/>
      <c r="AC2" s="9"/>
      <c r="AD2" s="9"/>
    </row>
    <row r="3" spans="1:30" s="58" customFormat="1" hidden="1">
      <c r="H3" s="60" t="s">
        <v>1821</v>
      </c>
      <c r="I3" s="60" t="s">
        <v>1822</v>
      </c>
      <c r="J3" s="60" t="s">
        <v>1823</v>
      </c>
      <c r="M3" s="60" t="s">
        <v>1824</v>
      </c>
      <c r="N3" s="60" t="s">
        <v>1825</v>
      </c>
      <c r="O3" s="60" t="s">
        <v>1826</v>
      </c>
      <c r="P3" s="60" t="s">
        <v>1827</v>
      </c>
      <c r="Q3" s="60" t="s">
        <v>1828</v>
      </c>
      <c r="R3" s="60" t="s">
        <v>1829</v>
      </c>
      <c r="S3" s="60" t="s">
        <v>1830</v>
      </c>
      <c r="T3" s="60" t="s">
        <v>1831</v>
      </c>
      <c r="U3" s="60" t="s">
        <v>1832</v>
      </c>
      <c r="V3" s="60" t="s">
        <v>1833</v>
      </c>
      <c r="W3" s="60" t="s">
        <v>1834</v>
      </c>
      <c r="X3" s="60" t="s">
        <v>1835</v>
      </c>
      <c r="Y3" s="60" t="s">
        <v>1836</v>
      </c>
      <c r="Z3" s="60" t="s">
        <v>1837</v>
      </c>
      <c r="AA3" s="60" t="s">
        <v>1838</v>
      </c>
      <c r="AB3" s="60" t="s">
        <v>1839</v>
      </c>
      <c r="AC3" s="60" t="s">
        <v>1840</v>
      </c>
      <c r="AD3" s="60" t="s">
        <v>1841</v>
      </c>
    </row>
    <row r="4" spans="1:30" s="58" customFormat="1" ht="15" thickBot="1">
      <c r="F4" s="165" t="s">
        <v>1931</v>
      </c>
    </row>
    <row r="5" spans="1:30">
      <c r="A5" s="20"/>
      <c r="B5" s="21"/>
      <c r="C5" s="21"/>
      <c r="D5" s="21"/>
      <c r="E5" s="21"/>
      <c r="F5" s="22"/>
      <c r="G5" s="61"/>
      <c r="H5" s="259" t="s">
        <v>27</v>
      </c>
      <c r="I5" s="259"/>
      <c r="J5" s="259"/>
      <c r="K5" s="259"/>
      <c r="L5" s="259"/>
      <c r="M5" s="259"/>
      <c r="N5" s="259"/>
      <c r="O5" s="62"/>
      <c r="P5" s="260" t="s">
        <v>28</v>
      </c>
      <c r="Q5" s="259"/>
      <c r="R5" s="259"/>
      <c r="S5" s="259"/>
      <c r="T5" s="261"/>
      <c r="U5" s="260" t="s">
        <v>29</v>
      </c>
      <c r="V5" s="259"/>
      <c r="W5" s="259"/>
      <c r="X5" s="259"/>
      <c r="Y5" s="261"/>
      <c r="Z5" s="260" t="s">
        <v>1606</v>
      </c>
      <c r="AA5" s="259"/>
      <c r="AB5" s="259"/>
      <c r="AC5" s="259"/>
      <c r="AD5" s="262"/>
    </row>
    <row r="6" spans="1:30" ht="61.5" customHeight="1" thickBot="1">
      <c r="A6" s="52" t="s">
        <v>1607</v>
      </c>
      <c r="B6" s="26" t="s">
        <v>4</v>
      </c>
      <c r="C6" s="26" t="s">
        <v>1608</v>
      </c>
      <c r="D6" s="26" t="s">
        <v>33</v>
      </c>
      <c r="E6" s="26" t="s">
        <v>34</v>
      </c>
      <c r="F6" s="28" t="s">
        <v>35</v>
      </c>
      <c r="G6" s="63" t="s">
        <v>36</v>
      </c>
      <c r="H6" s="31" t="s">
        <v>37</v>
      </c>
      <c r="I6" s="31" t="s">
        <v>38</v>
      </c>
      <c r="J6" s="31" t="s">
        <v>39</v>
      </c>
      <c r="K6" s="31" t="s">
        <v>1783</v>
      </c>
      <c r="L6" s="31" t="s">
        <v>1842</v>
      </c>
      <c r="M6" s="31" t="s">
        <v>1785</v>
      </c>
      <c r="N6" s="31" t="s">
        <v>1610</v>
      </c>
      <c r="O6" s="64" t="s">
        <v>1657</v>
      </c>
      <c r="P6" s="34" t="s">
        <v>43</v>
      </c>
      <c r="Q6" s="35" t="s">
        <v>44</v>
      </c>
      <c r="R6" s="35" t="s">
        <v>45</v>
      </c>
      <c r="S6" s="35" t="s">
        <v>46</v>
      </c>
      <c r="T6" s="36" t="s">
        <v>47</v>
      </c>
      <c r="U6" s="34" t="s">
        <v>43</v>
      </c>
      <c r="V6" s="35" t="s">
        <v>44</v>
      </c>
      <c r="W6" s="35" t="s">
        <v>45</v>
      </c>
      <c r="X6" s="35" t="s">
        <v>46</v>
      </c>
      <c r="Y6" s="36" t="s">
        <v>47</v>
      </c>
      <c r="Z6" s="34" t="s">
        <v>43</v>
      </c>
      <c r="AA6" s="35" t="s">
        <v>44</v>
      </c>
      <c r="AB6" s="35" t="s">
        <v>45</v>
      </c>
      <c r="AC6" s="35" t="s">
        <v>46</v>
      </c>
      <c r="AD6" s="65" t="s">
        <v>47</v>
      </c>
    </row>
    <row r="7" spans="1:30">
      <c r="A7" s="48"/>
      <c r="F7" s="66"/>
      <c r="G7" s="67"/>
      <c r="H7" s="68"/>
      <c r="I7" s="68"/>
      <c r="J7" s="68"/>
      <c r="K7" s="68"/>
      <c r="L7" s="68"/>
      <c r="M7" s="68"/>
      <c r="N7" s="68"/>
      <c r="O7" s="69"/>
      <c r="P7" s="70"/>
      <c r="Q7" s="68"/>
      <c r="R7" s="68"/>
      <c r="S7" s="68"/>
      <c r="T7" s="71"/>
      <c r="U7" s="70"/>
      <c r="V7" s="68"/>
      <c r="W7" s="68"/>
      <c r="X7" s="68"/>
      <c r="Y7" s="71"/>
      <c r="Z7" s="68"/>
      <c r="AA7" s="68"/>
      <c r="AB7" s="68"/>
      <c r="AC7" s="68"/>
      <c r="AD7" s="72"/>
    </row>
    <row r="8" spans="1:30">
      <c r="A8" s="48" t="s">
        <v>60</v>
      </c>
      <c r="B8" s="55" t="s">
        <v>61</v>
      </c>
      <c r="C8" s="1" t="s">
        <v>62</v>
      </c>
      <c r="D8" s="1" t="s">
        <v>53</v>
      </c>
      <c r="E8" s="1" t="s">
        <v>1786</v>
      </c>
      <c r="F8" s="44" t="s">
        <v>63</v>
      </c>
      <c r="G8" s="49">
        <v>0.4</v>
      </c>
      <c r="H8" s="5">
        <v>3.5672974820664227</v>
      </c>
      <c r="I8" s="5">
        <v>0.46765328282597007</v>
      </c>
      <c r="J8" s="5">
        <v>3.0996441992404526</v>
      </c>
      <c r="K8" s="5">
        <v>-8.9247845022403851</v>
      </c>
      <c r="L8" s="5">
        <v>-4.8595435485943028E-2</v>
      </c>
      <c r="M8" s="5">
        <v>-8.9733799377263281</v>
      </c>
      <c r="N8" s="5">
        <v>2.8671708842974186</v>
      </c>
      <c r="O8" s="73">
        <v>0.5</v>
      </c>
      <c r="P8" s="5">
        <v>0</v>
      </c>
      <c r="Q8" s="5">
        <v>0.46765328282597007</v>
      </c>
      <c r="R8" s="5">
        <v>0</v>
      </c>
      <c r="S8" s="5">
        <v>0</v>
      </c>
      <c r="T8" s="47">
        <v>0</v>
      </c>
      <c r="U8" s="5">
        <v>0</v>
      </c>
      <c r="V8" s="5">
        <v>3.0996441992404526</v>
      </c>
      <c r="W8" s="5">
        <v>0</v>
      </c>
      <c r="X8" s="5">
        <v>0</v>
      </c>
      <c r="Y8" s="47">
        <v>0</v>
      </c>
      <c r="Z8" s="5">
        <v>0</v>
      </c>
      <c r="AA8" s="5">
        <v>3.5672974820664227</v>
      </c>
      <c r="AB8" s="5">
        <v>0</v>
      </c>
      <c r="AC8" s="5">
        <v>0</v>
      </c>
      <c r="AD8" s="72">
        <v>0</v>
      </c>
    </row>
    <row r="9" spans="1:30">
      <c r="A9" s="48" t="s">
        <v>72</v>
      </c>
      <c r="B9" s="55" t="s">
        <v>73</v>
      </c>
      <c r="C9" s="1" t="s">
        <v>74</v>
      </c>
      <c r="D9" s="1" t="s">
        <v>53</v>
      </c>
      <c r="E9" s="1" t="s">
        <v>1787</v>
      </c>
      <c r="F9" s="44" t="s">
        <v>75</v>
      </c>
      <c r="G9" s="49">
        <v>0.4</v>
      </c>
      <c r="H9" s="5">
        <v>2.9809311643935845</v>
      </c>
      <c r="I9" s="5">
        <v>0.21287168234466017</v>
      </c>
      <c r="J9" s="5">
        <v>2.7680594820489244</v>
      </c>
      <c r="K9" s="5">
        <v>-15.504486426259248</v>
      </c>
      <c r="L9" s="5">
        <v>0.21017298366544068</v>
      </c>
      <c r="M9" s="5">
        <v>-15.294313442593808</v>
      </c>
      <c r="N9" s="5">
        <v>2.560455020895255</v>
      </c>
      <c r="O9" s="73">
        <v>0.5</v>
      </c>
      <c r="P9" s="5">
        <v>0</v>
      </c>
      <c r="Q9" s="5">
        <v>0.21287168234466017</v>
      </c>
      <c r="R9" s="5">
        <v>0</v>
      </c>
      <c r="S9" s="5">
        <v>0</v>
      </c>
      <c r="T9" s="47">
        <v>0</v>
      </c>
      <c r="U9" s="5">
        <v>0</v>
      </c>
      <c r="V9" s="5">
        <v>2.7680594820489244</v>
      </c>
      <c r="W9" s="5">
        <v>0</v>
      </c>
      <c r="X9" s="5">
        <v>0</v>
      </c>
      <c r="Y9" s="47">
        <v>0</v>
      </c>
      <c r="Z9" s="5">
        <v>0</v>
      </c>
      <c r="AA9" s="5">
        <v>2.9809311643935845</v>
      </c>
      <c r="AB9" s="5">
        <v>0</v>
      </c>
      <c r="AC9" s="5">
        <v>0</v>
      </c>
      <c r="AD9" s="72">
        <v>0</v>
      </c>
    </row>
    <row r="10" spans="1:30">
      <c r="A10" s="48" t="s">
        <v>86</v>
      </c>
      <c r="B10" s="55" t="s">
        <v>87</v>
      </c>
      <c r="C10" s="1" t="s">
        <v>88</v>
      </c>
      <c r="D10" s="1" t="s">
        <v>53</v>
      </c>
      <c r="E10" s="1" t="s">
        <v>1788</v>
      </c>
      <c r="F10" s="44" t="s">
        <v>89</v>
      </c>
      <c r="G10" s="49">
        <v>0.4</v>
      </c>
      <c r="H10" s="5">
        <v>2.2613635884601093</v>
      </c>
      <c r="I10" s="5">
        <v>0.20410003098689114</v>
      </c>
      <c r="J10" s="5">
        <v>2.0572635574732181</v>
      </c>
      <c r="K10" s="5">
        <v>-6.9212267748204033</v>
      </c>
      <c r="L10" s="5">
        <v>-3.6501419324643791E-3</v>
      </c>
      <c r="M10" s="5">
        <v>-6.9248769167528677</v>
      </c>
      <c r="N10" s="5">
        <v>1.9029687906627268</v>
      </c>
      <c r="O10" s="73">
        <v>0.5</v>
      </c>
      <c r="P10" s="5">
        <v>0</v>
      </c>
      <c r="Q10" s="5">
        <v>0.20410003098689114</v>
      </c>
      <c r="R10" s="5">
        <v>0</v>
      </c>
      <c r="S10" s="5">
        <v>0</v>
      </c>
      <c r="T10" s="47">
        <v>0</v>
      </c>
      <c r="U10" s="5">
        <v>0</v>
      </c>
      <c r="V10" s="5">
        <v>2.0572635574732181</v>
      </c>
      <c r="W10" s="5">
        <v>0</v>
      </c>
      <c r="X10" s="5">
        <v>0</v>
      </c>
      <c r="Y10" s="47">
        <v>0</v>
      </c>
      <c r="Z10" s="5">
        <v>0</v>
      </c>
      <c r="AA10" s="5">
        <v>2.2613635884601093</v>
      </c>
      <c r="AB10" s="5">
        <v>0</v>
      </c>
      <c r="AC10" s="5">
        <v>0</v>
      </c>
      <c r="AD10" s="72">
        <v>0</v>
      </c>
    </row>
    <row r="11" spans="1:30">
      <c r="A11" s="48" t="s">
        <v>90</v>
      </c>
      <c r="B11" s="55" t="s">
        <v>91</v>
      </c>
      <c r="C11" s="1" t="s">
        <v>92</v>
      </c>
      <c r="D11" s="1" t="s">
        <v>93</v>
      </c>
      <c r="E11" s="1" t="s">
        <v>1789</v>
      </c>
      <c r="F11" s="44" t="s">
        <v>95</v>
      </c>
      <c r="G11" s="49">
        <v>0.3</v>
      </c>
      <c r="H11" s="5">
        <v>78.793495752442027</v>
      </c>
      <c r="I11" s="5">
        <v>23.291607532016904</v>
      </c>
      <c r="J11" s="5">
        <v>55.50188822042513</v>
      </c>
      <c r="K11" s="5">
        <v>37.358707653314582</v>
      </c>
      <c r="L11" s="5">
        <v>-0.1647800280218874</v>
      </c>
      <c r="M11" s="5">
        <v>37.193927625292694</v>
      </c>
      <c r="N11" s="5">
        <v>51.339246603893244</v>
      </c>
      <c r="O11" s="73">
        <v>0</v>
      </c>
      <c r="P11" s="5">
        <v>20.77068906897626</v>
      </c>
      <c r="Q11" s="5">
        <v>2.5209184630406405</v>
      </c>
      <c r="R11" s="5">
        <v>0</v>
      </c>
      <c r="S11" s="5">
        <v>0</v>
      </c>
      <c r="T11" s="47">
        <v>0</v>
      </c>
      <c r="U11" s="5">
        <v>46.188847682866495</v>
      </c>
      <c r="V11" s="5">
        <v>9.3130405375586367</v>
      </c>
      <c r="W11" s="5">
        <v>0</v>
      </c>
      <c r="X11" s="5">
        <v>0</v>
      </c>
      <c r="Y11" s="47">
        <v>0</v>
      </c>
      <c r="Z11" s="5">
        <v>66.959536751842762</v>
      </c>
      <c r="AA11" s="5">
        <v>11.833959000599277</v>
      </c>
      <c r="AB11" s="5">
        <v>0</v>
      </c>
      <c r="AC11" s="5">
        <v>0</v>
      </c>
      <c r="AD11" s="72">
        <v>0</v>
      </c>
    </row>
    <row r="12" spans="1:30">
      <c r="A12" s="48" t="s">
        <v>96</v>
      </c>
      <c r="B12" s="55" t="s">
        <v>97</v>
      </c>
      <c r="C12" s="1" t="s">
        <v>98</v>
      </c>
      <c r="D12" s="1" t="s">
        <v>93</v>
      </c>
      <c r="E12" s="1" t="s">
        <v>1789</v>
      </c>
      <c r="F12" s="44" t="s">
        <v>99</v>
      </c>
      <c r="G12" s="49">
        <v>0.3</v>
      </c>
      <c r="H12" s="5">
        <v>71.359389440818205</v>
      </c>
      <c r="I12" s="5">
        <v>14.864778746181884</v>
      </c>
      <c r="J12" s="5">
        <v>56.494610694636322</v>
      </c>
      <c r="K12" s="5">
        <v>18.979922839078093</v>
      </c>
      <c r="L12" s="5">
        <v>6.3980150726244744E-2</v>
      </c>
      <c r="M12" s="5">
        <v>19.043902989804337</v>
      </c>
      <c r="N12" s="5">
        <v>52.257514892538602</v>
      </c>
      <c r="O12" s="73">
        <v>0</v>
      </c>
      <c r="P12" s="5">
        <v>14.743764502444163</v>
      </c>
      <c r="Q12" s="5">
        <v>0.12101424373771995</v>
      </c>
      <c r="R12" s="5">
        <v>0</v>
      </c>
      <c r="S12" s="5">
        <v>0</v>
      </c>
      <c r="T12" s="47">
        <v>0</v>
      </c>
      <c r="U12" s="5">
        <v>43.22932521204153</v>
      </c>
      <c r="V12" s="5">
        <v>13.265285482594793</v>
      </c>
      <c r="W12" s="5">
        <v>0</v>
      </c>
      <c r="X12" s="5">
        <v>0</v>
      </c>
      <c r="Y12" s="47">
        <v>0</v>
      </c>
      <c r="Z12" s="5">
        <v>57.973089714485695</v>
      </c>
      <c r="AA12" s="5">
        <v>13.386299726332513</v>
      </c>
      <c r="AB12" s="5">
        <v>0</v>
      </c>
      <c r="AC12" s="5">
        <v>0</v>
      </c>
      <c r="AD12" s="72">
        <v>0</v>
      </c>
    </row>
    <row r="13" spans="1:30">
      <c r="A13" s="48" t="s">
        <v>121</v>
      </c>
      <c r="B13" s="55" t="s">
        <v>122</v>
      </c>
      <c r="C13" s="1" t="s">
        <v>123</v>
      </c>
      <c r="D13" s="1" t="s">
        <v>124</v>
      </c>
      <c r="E13" s="1" t="s">
        <v>125</v>
      </c>
      <c r="F13" s="44" t="s">
        <v>126</v>
      </c>
      <c r="G13" s="49">
        <v>0.49</v>
      </c>
      <c r="H13" s="5">
        <v>27.170502954610509</v>
      </c>
      <c r="I13" s="5">
        <v>4.3837963155501747</v>
      </c>
      <c r="J13" s="5">
        <v>22.786706639060334</v>
      </c>
      <c r="K13" s="5">
        <v>-9.2039737140108304</v>
      </c>
      <c r="L13" s="5">
        <v>-3.1155194087169491E-2</v>
      </c>
      <c r="M13" s="5">
        <v>-9.2351289080979999</v>
      </c>
      <c r="N13" s="5">
        <v>21.07770364113081</v>
      </c>
      <c r="O13" s="73">
        <v>0.28770797394070224</v>
      </c>
      <c r="P13" s="5">
        <v>4.6657295806557686</v>
      </c>
      <c r="Q13" s="5">
        <v>-0.28193326510559397</v>
      </c>
      <c r="R13" s="5">
        <v>0</v>
      </c>
      <c r="S13" s="5">
        <v>0</v>
      </c>
      <c r="T13" s="47">
        <v>0</v>
      </c>
      <c r="U13" s="5">
        <v>18.394670831733077</v>
      </c>
      <c r="V13" s="5">
        <v>4.3920358073272574</v>
      </c>
      <c r="W13" s="5">
        <v>0</v>
      </c>
      <c r="X13" s="5">
        <v>0</v>
      </c>
      <c r="Y13" s="47">
        <v>0</v>
      </c>
      <c r="Z13" s="5">
        <v>23.060400412388844</v>
      </c>
      <c r="AA13" s="5">
        <v>4.1101025422216635</v>
      </c>
      <c r="AB13" s="5">
        <v>0</v>
      </c>
      <c r="AC13" s="5">
        <v>0</v>
      </c>
      <c r="AD13" s="72">
        <v>0</v>
      </c>
    </row>
    <row r="14" spans="1:30">
      <c r="A14" s="48" t="s">
        <v>139</v>
      </c>
      <c r="B14" s="55" t="s">
        <v>140</v>
      </c>
      <c r="C14" s="1" t="s">
        <v>141</v>
      </c>
      <c r="D14" s="1" t="s">
        <v>93</v>
      </c>
      <c r="E14" s="1" t="s">
        <v>1789</v>
      </c>
      <c r="F14" s="44" t="s">
        <v>142</v>
      </c>
      <c r="G14" s="49">
        <v>0.3</v>
      </c>
      <c r="H14" s="5">
        <v>43.782905709468949</v>
      </c>
      <c r="I14" s="5">
        <v>8.5266340759280244</v>
      </c>
      <c r="J14" s="5">
        <v>35.256271633540926</v>
      </c>
      <c r="K14" s="5">
        <v>16.154419294096012</v>
      </c>
      <c r="L14" s="5">
        <v>-4.4544226426818767E-2</v>
      </c>
      <c r="M14" s="5">
        <v>16.109875067669194</v>
      </c>
      <c r="N14" s="5">
        <v>32.612051261025357</v>
      </c>
      <c r="O14" s="73">
        <v>0</v>
      </c>
      <c r="P14" s="5">
        <v>8.4051423358644701</v>
      </c>
      <c r="Q14" s="5">
        <v>0.12149174006355554</v>
      </c>
      <c r="R14" s="5">
        <v>0</v>
      </c>
      <c r="S14" s="5">
        <v>0</v>
      </c>
      <c r="T14" s="47">
        <v>0</v>
      </c>
      <c r="U14" s="5">
        <v>28.034582460733233</v>
      </c>
      <c r="V14" s="5">
        <v>7.2216891728076904</v>
      </c>
      <c r="W14" s="5">
        <v>0</v>
      </c>
      <c r="X14" s="5">
        <v>0</v>
      </c>
      <c r="Y14" s="47">
        <v>0</v>
      </c>
      <c r="Z14" s="5">
        <v>36.439724796597702</v>
      </c>
      <c r="AA14" s="5">
        <v>7.3431809128712455</v>
      </c>
      <c r="AB14" s="5">
        <v>0</v>
      </c>
      <c r="AC14" s="5">
        <v>0</v>
      </c>
      <c r="AD14" s="72">
        <v>0</v>
      </c>
    </row>
    <row r="15" spans="1:30">
      <c r="A15" s="48" t="s">
        <v>143</v>
      </c>
      <c r="B15" s="55" t="s">
        <v>144</v>
      </c>
      <c r="C15" s="1" t="s">
        <v>145</v>
      </c>
      <c r="D15" s="1" t="s">
        <v>103</v>
      </c>
      <c r="E15" s="1" t="s">
        <v>146</v>
      </c>
      <c r="F15" s="44" t="s">
        <v>147</v>
      </c>
      <c r="G15" s="49">
        <v>0.49</v>
      </c>
      <c r="H15" s="5">
        <v>488.56479292965287</v>
      </c>
      <c r="I15" s="5">
        <v>143.99173001816942</v>
      </c>
      <c r="J15" s="5">
        <v>344.57306291148342</v>
      </c>
      <c r="K15" s="5">
        <v>147.27137407748174</v>
      </c>
      <c r="L15" s="5">
        <v>0.89541222943259413</v>
      </c>
      <c r="M15" s="5">
        <v>148.16678630691433</v>
      </c>
      <c r="N15" s="5">
        <v>318.7300831931222</v>
      </c>
      <c r="O15" s="73">
        <v>0</v>
      </c>
      <c r="P15" s="5">
        <v>130.89624275309032</v>
      </c>
      <c r="Q15" s="5">
        <v>13.095487265079104</v>
      </c>
      <c r="R15" s="5">
        <v>0</v>
      </c>
      <c r="S15" s="5">
        <v>0</v>
      </c>
      <c r="T15" s="47">
        <v>0</v>
      </c>
      <c r="U15" s="5">
        <v>293.865392663585</v>
      </c>
      <c r="V15" s="5">
        <v>50.707670247898399</v>
      </c>
      <c r="W15" s="5">
        <v>0</v>
      </c>
      <c r="X15" s="5">
        <v>0</v>
      </c>
      <c r="Y15" s="47">
        <v>0</v>
      </c>
      <c r="Z15" s="5">
        <v>424.76163541667529</v>
      </c>
      <c r="AA15" s="5">
        <v>63.803157512977506</v>
      </c>
      <c r="AB15" s="5">
        <v>0</v>
      </c>
      <c r="AC15" s="5">
        <v>0</v>
      </c>
      <c r="AD15" s="72">
        <v>0</v>
      </c>
    </row>
    <row r="16" spans="1:30">
      <c r="A16" s="48" t="s">
        <v>162</v>
      </c>
      <c r="B16" s="55" t="s">
        <v>163</v>
      </c>
      <c r="C16" s="1" t="s">
        <v>164</v>
      </c>
      <c r="D16" s="1" t="s">
        <v>53</v>
      </c>
      <c r="E16" s="1" t="s">
        <v>1786</v>
      </c>
      <c r="F16" s="44" t="s">
        <v>165</v>
      </c>
      <c r="G16" s="49">
        <v>0.4</v>
      </c>
      <c r="H16" s="5">
        <v>4.372881712201413</v>
      </c>
      <c r="I16" s="5">
        <v>1.557898782341375</v>
      </c>
      <c r="J16" s="5">
        <v>2.814982929860038</v>
      </c>
      <c r="K16" s="5">
        <v>-5.477469277644909</v>
      </c>
      <c r="L16" s="5">
        <v>3.6646141932481058E-2</v>
      </c>
      <c r="M16" s="5">
        <v>-5.4408231357124279</v>
      </c>
      <c r="N16" s="5">
        <v>2.6038592101205351</v>
      </c>
      <c r="O16" s="73">
        <v>0.5</v>
      </c>
      <c r="P16" s="5">
        <v>0</v>
      </c>
      <c r="Q16" s="5">
        <v>1.557898782341375</v>
      </c>
      <c r="R16" s="5">
        <v>0</v>
      </c>
      <c r="S16" s="5">
        <v>0</v>
      </c>
      <c r="T16" s="47">
        <v>0</v>
      </c>
      <c r="U16" s="5">
        <v>0</v>
      </c>
      <c r="V16" s="5">
        <v>2.814982929860038</v>
      </c>
      <c r="W16" s="5">
        <v>0</v>
      </c>
      <c r="X16" s="5">
        <v>0</v>
      </c>
      <c r="Y16" s="47">
        <v>0</v>
      </c>
      <c r="Z16" s="5">
        <v>0</v>
      </c>
      <c r="AA16" s="5">
        <v>4.372881712201413</v>
      </c>
      <c r="AB16" s="5">
        <v>0</v>
      </c>
      <c r="AC16" s="5">
        <v>0</v>
      </c>
      <c r="AD16" s="72">
        <v>0</v>
      </c>
    </row>
    <row r="17" spans="1:30">
      <c r="A17" s="48" t="s">
        <v>166</v>
      </c>
      <c r="B17" s="55" t="s">
        <v>167</v>
      </c>
      <c r="C17" s="1" t="s">
        <v>168</v>
      </c>
      <c r="D17" s="1" t="s">
        <v>103</v>
      </c>
      <c r="E17" s="1" t="s">
        <v>169</v>
      </c>
      <c r="F17" s="44" t="s">
        <v>170</v>
      </c>
      <c r="G17" s="49">
        <v>0.49</v>
      </c>
      <c r="H17" s="5">
        <v>88.88044764652328</v>
      </c>
      <c r="I17" s="5">
        <v>23.317323781879313</v>
      </c>
      <c r="J17" s="5">
        <v>65.56312386464397</v>
      </c>
      <c r="K17" s="5">
        <v>25.689002157065406</v>
      </c>
      <c r="L17" s="5">
        <v>0.24090603699416135</v>
      </c>
      <c r="M17" s="5">
        <v>25.929908194059568</v>
      </c>
      <c r="N17" s="5">
        <v>60.645889574795675</v>
      </c>
      <c r="O17" s="73">
        <v>0</v>
      </c>
      <c r="P17" s="5">
        <v>21.682842753105415</v>
      </c>
      <c r="Q17" s="5">
        <v>1.6344810287738964</v>
      </c>
      <c r="R17" s="5">
        <v>0</v>
      </c>
      <c r="S17" s="5">
        <v>0</v>
      </c>
      <c r="T17" s="47">
        <v>0</v>
      </c>
      <c r="U17" s="5">
        <v>55.759981450174443</v>
      </c>
      <c r="V17" s="5">
        <v>9.8031424144695229</v>
      </c>
      <c r="W17" s="5">
        <v>0</v>
      </c>
      <c r="X17" s="5">
        <v>0</v>
      </c>
      <c r="Y17" s="47">
        <v>0</v>
      </c>
      <c r="Z17" s="5">
        <v>77.442824203279855</v>
      </c>
      <c r="AA17" s="5">
        <v>11.437623443243419</v>
      </c>
      <c r="AB17" s="5">
        <v>0</v>
      </c>
      <c r="AC17" s="5">
        <v>0</v>
      </c>
      <c r="AD17" s="72">
        <v>0</v>
      </c>
    </row>
    <row r="18" spans="1:30">
      <c r="A18" s="48" t="s">
        <v>171</v>
      </c>
      <c r="B18" s="55" t="s">
        <v>172</v>
      </c>
      <c r="C18" s="1" t="s">
        <v>173</v>
      </c>
      <c r="D18" s="1" t="s">
        <v>53</v>
      </c>
      <c r="E18" s="1" t="s">
        <v>1790</v>
      </c>
      <c r="F18" s="44" t="s">
        <v>174</v>
      </c>
      <c r="G18" s="49">
        <v>0.4</v>
      </c>
      <c r="H18" s="5">
        <v>3.2730492612437865</v>
      </c>
      <c r="I18" s="5">
        <v>0.67299033581866041</v>
      </c>
      <c r="J18" s="5">
        <v>2.6000589254251261</v>
      </c>
      <c r="K18" s="5">
        <v>-4.9449714487820247</v>
      </c>
      <c r="L18" s="5">
        <v>2.9329486788857828E-2</v>
      </c>
      <c r="M18" s="5">
        <v>-4.9156419619931668</v>
      </c>
      <c r="N18" s="5">
        <v>2.4050545060182418</v>
      </c>
      <c r="O18" s="73">
        <v>0.5</v>
      </c>
      <c r="P18" s="5">
        <v>0</v>
      </c>
      <c r="Q18" s="5">
        <v>0.67299033581866041</v>
      </c>
      <c r="R18" s="5">
        <v>0</v>
      </c>
      <c r="S18" s="5">
        <v>0</v>
      </c>
      <c r="T18" s="47">
        <v>0</v>
      </c>
      <c r="U18" s="5">
        <v>0</v>
      </c>
      <c r="V18" s="5">
        <v>2.6000589254251261</v>
      </c>
      <c r="W18" s="5">
        <v>0</v>
      </c>
      <c r="X18" s="5">
        <v>0</v>
      </c>
      <c r="Y18" s="47">
        <v>0</v>
      </c>
      <c r="Z18" s="5">
        <v>0</v>
      </c>
      <c r="AA18" s="5">
        <v>3.2730492612437865</v>
      </c>
      <c r="AB18" s="5">
        <v>0</v>
      </c>
      <c r="AC18" s="5">
        <v>0</v>
      </c>
      <c r="AD18" s="72">
        <v>0</v>
      </c>
    </row>
    <row r="19" spans="1:30">
      <c r="A19" s="48" t="s">
        <v>178</v>
      </c>
      <c r="B19" s="55" t="s">
        <v>179</v>
      </c>
      <c r="C19" s="1" t="s">
        <v>180</v>
      </c>
      <c r="D19" s="1" t="s">
        <v>124</v>
      </c>
      <c r="E19" s="1" t="s">
        <v>1791</v>
      </c>
      <c r="F19" s="44" t="s">
        <v>181</v>
      </c>
      <c r="G19" s="49">
        <v>0.49</v>
      </c>
      <c r="H19" s="5">
        <v>20.635515552838157</v>
      </c>
      <c r="I19" s="5">
        <v>4.4445101289755069</v>
      </c>
      <c r="J19" s="5">
        <v>16.191005423862649</v>
      </c>
      <c r="K19" s="5">
        <v>-9.1401496682145353</v>
      </c>
      <c r="L19" s="5">
        <v>2.5833909585362136E-2</v>
      </c>
      <c r="M19" s="5">
        <v>-9.1143157586291732</v>
      </c>
      <c r="N19" s="5">
        <v>14.976680017072951</v>
      </c>
      <c r="O19" s="73">
        <v>0.3608264135335425</v>
      </c>
      <c r="P19" s="5">
        <v>5.075889361911889</v>
      </c>
      <c r="Q19" s="5">
        <v>-0.63137923293638232</v>
      </c>
      <c r="R19" s="5">
        <v>0</v>
      </c>
      <c r="S19" s="5">
        <v>0</v>
      </c>
      <c r="T19" s="47">
        <v>0</v>
      </c>
      <c r="U19" s="5">
        <v>11.920735369789137</v>
      </c>
      <c r="V19" s="5">
        <v>4.2702700540735119</v>
      </c>
      <c r="W19" s="5">
        <v>0</v>
      </c>
      <c r="X19" s="5">
        <v>0</v>
      </c>
      <c r="Y19" s="47">
        <v>0</v>
      </c>
      <c r="Z19" s="5">
        <v>16.996624731701026</v>
      </c>
      <c r="AA19" s="5">
        <v>3.6388908211371298</v>
      </c>
      <c r="AB19" s="5">
        <v>0</v>
      </c>
      <c r="AC19" s="5">
        <v>0</v>
      </c>
      <c r="AD19" s="72">
        <v>0</v>
      </c>
    </row>
    <row r="20" spans="1:30">
      <c r="A20" s="48" t="s">
        <v>182</v>
      </c>
      <c r="B20" s="55" t="s">
        <v>183</v>
      </c>
      <c r="C20" s="1" t="s">
        <v>184</v>
      </c>
      <c r="D20" s="1" t="s">
        <v>103</v>
      </c>
      <c r="E20" s="1" t="s">
        <v>1792</v>
      </c>
      <c r="F20" s="44" t="s">
        <v>186</v>
      </c>
      <c r="G20" s="49">
        <v>0.49</v>
      </c>
      <c r="H20" s="5">
        <v>182.49412975425906</v>
      </c>
      <c r="I20" s="5">
        <v>48.538923691472604</v>
      </c>
      <c r="J20" s="5">
        <v>133.95520606278646</v>
      </c>
      <c r="K20" s="5">
        <v>66.622117684978548</v>
      </c>
      <c r="L20" s="5">
        <v>0.16700514874588634</v>
      </c>
      <c r="M20" s="5">
        <v>66.789122833724434</v>
      </c>
      <c r="N20" s="5">
        <v>123.90856560807748</v>
      </c>
      <c r="O20" s="73">
        <v>0</v>
      </c>
      <c r="P20" s="5">
        <v>44.605432462667125</v>
      </c>
      <c r="Q20" s="5">
        <v>3.9334912288054786</v>
      </c>
      <c r="R20" s="5">
        <v>0</v>
      </c>
      <c r="S20" s="5">
        <v>0</v>
      </c>
      <c r="T20" s="47">
        <v>0</v>
      </c>
      <c r="U20" s="5">
        <v>113.26693322260923</v>
      </c>
      <c r="V20" s="5">
        <v>20.688272840177241</v>
      </c>
      <c r="W20" s="5">
        <v>0</v>
      </c>
      <c r="X20" s="5">
        <v>0</v>
      </c>
      <c r="Y20" s="47">
        <v>0</v>
      </c>
      <c r="Z20" s="5">
        <v>157.87236568527635</v>
      </c>
      <c r="AA20" s="5">
        <v>24.621764068982721</v>
      </c>
      <c r="AB20" s="5">
        <v>0</v>
      </c>
      <c r="AC20" s="5">
        <v>0</v>
      </c>
      <c r="AD20" s="72">
        <v>0</v>
      </c>
    </row>
    <row r="21" spans="1:30">
      <c r="A21" s="48" t="s">
        <v>196</v>
      </c>
      <c r="B21" s="55" t="s">
        <v>197</v>
      </c>
      <c r="C21" s="1" t="s">
        <v>198</v>
      </c>
      <c r="D21" s="1" t="s">
        <v>93</v>
      </c>
      <c r="E21" s="1" t="s">
        <v>1789</v>
      </c>
      <c r="F21" s="44" t="s">
        <v>199</v>
      </c>
      <c r="G21" s="49">
        <v>0.3</v>
      </c>
      <c r="H21" s="5">
        <v>118.66124106219192</v>
      </c>
      <c r="I21" s="5">
        <v>33.703197429240298</v>
      </c>
      <c r="J21" s="5">
        <v>84.958043632951615</v>
      </c>
      <c r="K21" s="5">
        <v>50.98668552938711</v>
      </c>
      <c r="L21" s="5">
        <v>4.8539335014346818E-2</v>
      </c>
      <c r="M21" s="5">
        <v>51.035224864401457</v>
      </c>
      <c r="N21" s="5">
        <v>78.586190360480245</v>
      </c>
      <c r="O21" s="73">
        <v>0</v>
      </c>
      <c r="P21" s="5">
        <v>28.752975896042884</v>
      </c>
      <c r="Q21" s="5">
        <v>4.9502215331974142</v>
      </c>
      <c r="R21" s="5">
        <v>0</v>
      </c>
      <c r="S21" s="5">
        <v>0</v>
      </c>
      <c r="T21" s="47">
        <v>0</v>
      </c>
      <c r="U21" s="5">
        <v>65.584125567206627</v>
      </c>
      <c r="V21" s="5">
        <v>19.373918065744981</v>
      </c>
      <c r="W21" s="5">
        <v>0</v>
      </c>
      <c r="X21" s="5">
        <v>0</v>
      </c>
      <c r="Y21" s="47">
        <v>0</v>
      </c>
      <c r="Z21" s="5">
        <v>94.33710146324951</v>
      </c>
      <c r="AA21" s="5">
        <v>24.324139598942395</v>
      </c>
      <c r="AB21" s="5">
        <v>0</v>
      </c>
      <c r="AC21" s="5">
        <v>0</v>
      </c>
      <c r="AD21" s="72">
        <v>0</v>
      </c>
    </row>
    <row r="22" spans="1:30">
      <c r="A22" s="48" t="s">
        <v>208</v>
      </c>
      <c r="B22" s="55" t="s">
        <v>209</v>
      </c>
      <c r="C22" s="1" t="s">
        <v>210</v>
      </c>
      <c r="D22" s="1" t="s">
        <v>124</v>
      </c>
      <c r="E22" s="1" t="s">
        <v>125</v>
      </c>
      <c r="F22" s="44" t="s">
        <v>211</v>
      </c>
      <c r="G22" s="49">
        <v>0.49</v>
      </c>
      <c r="H22" s="5">
        <v>127.76395921520967</v>
      </c>
      <c r="I22" s="5">
        <v>29.649039840712021</v>
      </c>
      <c r="J22" s="5">
        <v>98.114919374497646</v>
      </c>
      <c r="K22" s="5">
        <v>-4.2581476538784431</v>
      </c>
      <c r="L22" s="5">
        <v>-5.6583245874519683E-2</v>
      </c>
      <c r="M22" s="5">
        <v>-4.3147308997529628</v>
      </c>
      <c r="N22" s="5">
        <v>90.75630042141033</v>
      </c>
      <c r="O22" s="73">
        <v>4.1594414132272384E-2</v>
      </c>
      <c r="P22" s="5">
        <v>27.976658989176215</v>
      </c>
      <c r="Q22" s="5">
        <v>1.6723808515358083</v>
      </c>
      <c r="R22" s="5">
        <v>0</v>
      </c>
      <c r="S22" s="5">
        <v>0</v>
      </c>
      <c r="T22" s="47">
        <v>0</v>
      </c>
      <c r="U22" s="5">
        <v>80.661322540715972</v>
      </c>
      <c r="V22" s="5">
        <v>17.453596833781678</v>
      </c>
      <c r="W22" s="5">
        <v>0</v>
      </c>
      <c r="X22" s="5">
        <v>0</v>
      </c>
      <c r="Y22" s="47">
        <v>0</v>
      </c>
      <c r="Z22" s="5">
        <v>108.63798152989219</v>
      </c>
      <c r="AA22" s="5">
        <v>19.125977685317487</v>
      </c>
      <c r="AB22" s="5">
        <v>0</v>
      </c>
      <c r="AC22" s="5">
        <v>0</v>
      </c>
      <c r="AD22" s="72">
        <v>0</v>
      </c>
    </row>
    <row r="23" spans="1:30">
      <c r="A23" s="48" t="s">
        <v>216</v>
      </c>
      <c r="B23" s="55" t="s">
        <v>217</v>
      </c>
      <c r="C23" s="1" t="s">
        <v>218</v>
      </c>
      <c r="D23" s="1" t="s">
        <v>93</v>
      </c>
      <c r="E23" s="1" t="s">
        <v>1789</v>
      </c>
      <c r="F23" s="44" t="s">
        <v>219</v>
      </c>
      <c r="G23" s="49">
        <v>0.3</v>
      </c>
      <c r="H23" s="5">
        <v>41.353465670746878</v>
      </c>
      <c r="I23" s="5">
        <v>4.3449950788987577</v>
      </c>
      <c r="J23" s="5">
        <v>37.008470591848123</v>
      </c>
      <c r="K23" s="5">
        <v>9.3407938103308457</v>
      </c>
      <c r="L23" s="5">
        <v>0.23835499823046824</v>
      </c>
      <c r="M23" s="5">
        <v>9.5791488085613139</v>
      </c>
      <c r="N23" s="5">
        <v>34.232835297459516</v>
      </c>
      <c r="O23" s="73">
        <v>0</v>
      </c>
      <c r="P23" s="5">
        <v>6.3189927724448145</v>
      </c>
      <c r="Q23" s="5">
        <v>-1.9739976935460568</v>
      </c>
      <c r="R23" s="5">
        <v>0</v>
      </c>
      <c r="S23" s="5">
        <v>0</v>
      </c>
      <c r="T23" s="47">
        <v>0</v>
      </c>
      <c r="U23" s="5">
        <v>28.075157958820679</v>
      </c>
      <c r="V23" s="5">
        <v>8.9333126330274411</v>
      </c>
      <c r="W23" s="5">
        <v>0</v>
      </c>
      <c r="X23" s="5">
        <v>0</v>
      </c>
      <c r="Y23" s="47">
        <v>0</v>
      </c>
      <c r="Z23" s="5">
        <v>34.394150731265491</v>
      </c>
      <c r="AA23" s="5">
        <v>6.9593149394813842</v>
      </c>
      <c r="AB23" s="5">
        <v>0</v>
      </c>
      <c r="AC23" s="5">
        <v>0</v>
      </c>
      <c r="AD23" s="72">
        <v>0</v>
      </c>
    </row>
    <row r="24" spans="1:30">
      <c r="A24" s="48" t="s">
        <v>247</v>
      </c>
      <c r="B24" s="55" t="s">
        <v>248</v>
      </c>
      <c r="C24" s="1" t="s">
        <v>249</v>
      </c>
      <c r="D24" s="1" t="s">
        <v>103</v>
      </c>
      <c r="E24" s="1" t="s">
        <v>169</v>
      </c>
      <c r="F24" s="44" t="s">
        <v>250</v>
      </c>
      <c r="G24" s="49">
        <v>0.49</v>
      </c>
      <c r="H24" s="5">
        <v>45.417236397422862</v>
      </c>
      <c r="I24" s="5">
        <v>10.779376015671687</v>
      </c>
      <c r="J24" s="5">
        <v>34.637860381751175</v>
      </c>
      <c r="K24" s="5">
        <v>10.429270779786641</v>
      </c>
      <c r="L24" s="5">
        <v>-2.543436720493375E-2</v>
      </c>
      <c r="M24" s="5">
        <v>10.403836412581708</v>
      </c>
      <c r="N24" s="5">
        <v>32.040020853119834</v>
      </c>
      <c r="O24" s="73">
        <v>0</v>
      </c>
      <c r="P24" s="5">
        <v>10.085600440666049</v>
      </c>
      <c r="Q24" s="5">
        <v>0.69377557500563747</v>
      </c>
      <c r="R24" s="5">
        <v>0</v>
      </c>
      <c r="S24" s="5">
        <v>0</v>
      </c>
      <c r="T24" s="47">
        <v>0</v>
      </c>
      <c r="U24" s="5">
        <v>28.939106979259844</v>
      </c>
      <c r="V24" s="5">
        <v>5.6987534024913291</v>
      </c>
      <c r="W24" s="5">
        <v>0</v>
      </c>
      <c r="X24" s="5">
        <v>0</v>
      </c>
      <c r="Y24" s="47">
        <v>0</v>
      </c>
      <c r="Z24" s="5">
        <v>39.024707419925889</v>
      </c>
      <c r="AA24" s="5">
        <v>6.3925289774969665</v>
      </c>
      <c r="AB24" s="5">
        <v>0</v>
      </c>
      <c r="AC24" s="5">
        <v>0</v>
      </c>
      <c r="AD24" s="72">
        <v>0</v>
      </c>
    </row>
    <row r="25" spans="1:30">
      <c r="A25" s="48" t="s">
        <v>251</v>
      </c>
      <c r="B25" s="55" t="s">
        <v>252</v>
      </c>
      <c r="C25" s="1" t="s">
        <v>253</v>
      </c>
      <c r="D25" s="1" t="s">
        <v>103</v>
      </c>
      <c r="E25" s="1" t="s">
        <v>1792</v>
      </c>
      <c r="F25" s="44" t="s">
        <v>254</v>
      </c>
      <c r="G25" s="49">
        <v>0.49</v>
      </c>
      <c r="H25" s="5">
        <v>52.977711939511607</v>
      </c>
      <c r="I25" s="5">
        <v>12.357085894140003</v>
      </c>
      <c r="J25" s="5">
        <v>40.620626045371608</v>
      </c>
      <c r="K25" s="5">
        <v>13.064917211385643</v>
      </c>
      <c r="L25" s="5">
        <v>-0.17537946221548495</v>
      </c>
      <c r="M25" s="5">
        <v>12.889537749170158</v>
      </c>
      <c r="N25" s="5">
        <v>37.574079091968741</v>
      </c>
      <c r="O25" s="73">
        <v>0</v>
      </c>
      <c r="P25" s="5">
        <v>11.520612536332965</v>
      </c>
      <c r="Q25" s="5">
        <v>0.83647335780703835</v>
      </c>
      <c r="R25" s="5">
        <v>0</v>
      </c>
      <c r="S25" s="5">
        <v>0</v>
      </c>
      <c r="T25" s="47">
        <v>0</v>
      </c>
      <c r="U25" s="5">
        <v>34.088438831510757</v>
      </c>
      <c r="V25" s="5">
        <v>6.5321872138608432</v>
      </c>
      <c r="W25" s="5">
        <v>0</v>
      </c>
      <c r="X25" s="5">
        <v>0</v>
      </c>
      <c r="Y25" s="47">
        <v>0</v>
      </c>
      <c r="Z25" s="5">
        <v>45.609051367843719</v>
      </c>
      <c r="AA25" s="5">
        <v>7.3686605716678812</v>
      </c>
      <c r="AB25" s="5">
        <v>0</v>
      </c>
      <c r="AC25" s="5">
        <v>0</v>
      </c>
      <c r="AD25" s="72">
        <v>0</v>
      </c>
    </row>
    <row r="26" spans="1:30">
      <c r="A26" s="48" t="s">
        <v>267</v>
      </c>
      <c r="B26" s="55" t="s">
        <v>268</v>
      </c>
      <c r="C26" s="1" t="s">
        <v>269</v>
      </c>
      <c r="D26" s="1" t="s">
        <v>270</v>
      </c>
      <c r="E26" s="1" t="s">
        <v>1789</v>
      </c>
      <c r="F26" s="44" t="s">
        <v>271</v>
      </c>
      <c r="G26" s="49">
        <v>0.3</v>
      </c>
      <c r="H26" s="5">
        <v>119.87728096416396</v>
      </c>
      <c r="I26" s="5">
        <v>31.874147656992101</v>
      </c>
      <c r="J26" s="5">
        <v>88.003133307171851</v>
      </c>
      <c r="K26" s="5">
        <v>-94.657977368415871</v>
      </c>
      <c r="L26" s="5">
        <v>1.90904859154017</v>
      </c>
      <c r="M26" s="5">
        <v>-92.748928776875701</v>
      </c>
      <c r="N26" s="5">
        <v>81.40289830913396</v>
      </c>
      <c r="O26" s="73">
        <v>0.5</v>
      </c>
      <c r="P26" s="5">
        <v>25.002952630941511</v>
      </c>
      <c r="Q26" s="5">
        <v>6.8711950260505903</v>
      </c>
      <c r="R26" s="5">
        <v>0</v>
      </c>
      <c r="S26" s="5">
        <v>0</v>
      </c>
      <c r="T26" s="47">
        <v>0</v>
      </c>
      <c r="U26" s="5">
        <v>60.186839943932817</v>
      </c>
      <c r="V26" s="5">
        <v>27.816293363239037</v>
      </c>
      <c r="W26" s="5">
        <v>0</v>
      </c>
      <c r="X26" s="5">
        <v>0</v>
      </c>
      <c r="Y26" s="47">
        <v>0</v>
      </c>
      <c r="Z26" s="5">
        <v>85.189792574874332</v>
      </c>
      <c r="AA26" s="5">
        <v>34.687488389289626</v>
      </c>
      <c r="AB26" s="5">
        <v>0</v>
      </c>
      <c r="AC26" s="5">
        <v>0</v>
      </c>
      <c r="AD26" s="72">
        <v>0</v>
      </c>
    </row>
    <row r="27" spans="1:30">
      <c r="A27" s="48" t="s">
        <v>277</v>
      </c>
      <c r="B27" s="55" t="s">
        <v>278</v>
      </c>
      <c r="C27" s="1" t="s">
        <v>279</v>
      </c>
      <c r="D27" s="1" t="s">
        <v>53</v>
      </c>
      <c r="E27" s="1" t="s">
        <v>1787</v>
      </c>
      <c r="F27" s="44" t="s">
        <v>280</v>
      </c>
      <c r="G27" s="49">
        <v>0.4</v>
      </c>
      <c r="H27" s="5">
        <v>4.8890541821823721</v>
      </c>
      <c r="I27" s="5">
        <v>0.3801814727302566</v>
      </c>
      <c r="J27" s="5">
        <v>4.5088727094521159</v>
      </c>
      <c r="K27" s="5">
        <v>-15.924099091795807</v>
      </c>
      <c r="L27" s="5">
        <v>0.22863409793064982</v>
      </c>
      <c r="M27" s="5">
        <v>-15.695464993865157</v>
      </c>
      <c r="N27" s="5">
        <v>4.1707072562432073</v>
      </c>
      <c r="O27" s="73">
        <v>0.5</v>
      </c>
      <c r="P27" s="5">
        <v>0</v>
      </c>
      <c r="Q27" s="5">
        <v>0.3801814727302566</v>
      </c>
      <c r="R27" s="5">
        <v>0</v>
      </c>
      <c r="S27" s="5">
        <v>0</v>
      </c>
      <c r="T27" s="47">
        <v>0</v>
      </c>
      <c r="U27" s="5">
        <v>0</v>
      </c>
      <c r="V27" s="5">
        <v>4.5088727094521159</v>
      </c>
      <c r="W27" s="5">
        <v>0</v>
      </c>
      <c r="X27" s="5">
        <v>0</v>
      </c>
      <c r="Y27" s="47">
        <v>0</v>
      </c>
      <c r="Z27" s="5">
        <v>0</v>
      </c>
      <c r="AA27" s="5">
        <v>4.8890541821823721</v>
      </c>
      <c r="AB27" s="5">
        <v>0</v>
      </c>
      <c r="AC27" s="5">
        <v>0</v>
      </c>
      <c r="AD27" s="72">
        <v>0</v>
      </c>
    </row>
    <row r="28" spans="1:30">
      <c r="A28" s="48" t="s">
        <v>301</v>
      </c>
      <c r="B28" s="55" t="s">
        <v>302</v>
      </c>
      <c r="C28" s="1" t="s">
        <v>303</v>
      </c>
      <c r="D28" s="1" t="s">
        <v>53</v>
      </c>
      <c r="E28" s="1" t="s">
        <v>1793</v>
      </c>
      <c r="F28" s="44" t="s">
        <v>304</v>
      </c>
      <c r="G28" s="49">
        <v>0.4</v>
      </c>
      <c r="H28" s="5">
        <v>2.8355509264119658</v>
      </c>
      <c r="I28" s="5">
        <v>0.10229877491269819</v>
      </c>
      <c r="J28" s="5">
        <v>2.7332521514992676</v>
      </c>
      <c r="K28" s="5">
        <v>-18.512125741167971</v>
      </c>
      <c r="L28" s="5">
        <v>-0.15383378584894203</v>
      </c>
      <c r="M28" s="5">
        <v>-18.665959527016913</v>
      </c>
      <c r="N28" s="5">
        <v>2.5282582401368225</v>
      </c>
      <c r="O28" s="73">
        <v>0.5</v>
      </c>
      <c r="P28" s="5">
        <v>0</v>
      </c>
      <c r="Q28" s="5">
        <v>0.10229877491269819</v>
      </c>
      <c r="R28" s="5">
        <v>0</v>
      </c>
      <c r="S28" s="5">
        <v>0</v>
      </c>
      <c r="T28" s="47">
        <v>0</v>
      </c>
      <c r="U28" s="5">
        <v>0</v>
      </c>
      <c r="V28" s="5">
        <v>2.7332521514992676</v>
      </c>
      <c r="W28" s="5">
        <v>0</v>
      </c>
      <c r="X28" s="5">
        <v>0</v>
      </c>
      <c r="Y28" s="47">
        <v>0</v>
      </c>
      <c r="Z28" s="5">
        <v>0</v>
      </c>
      <c r="AA28" s="5">
        <v>2.8355509264119658</v>
      </c>
      <c r="AB28" s="5">
        <v>0</v>
      </c>
      <c r="AC28" s="5">
        <v>0</v>
      </c>
      <c r="AD28" s="72">
        <v>0</v>
      </c>
    </row>
    <row r="29" spans="1:30">
      <c r="A29" s="48" t="s">
        <v>321</v>
      </c>
      <c r="B29" s="55" t="s">
        <v>322</v>
      </c>
      <c r="C29" s="1" t="s">
        <v>323</v>
      </c>
      <c r="D29" s="1" t="s">
        <v>53</v>
      </c>
      <c r="E29" s="1" t="s">
        <v>1786</v>
      </c>
      <c r="F29" s="44" t="s">
        <v>324</v>
      </c>
      <c r="G29" s="49">
        <v>0.4</v>
      </c>
      <c r="H29" s="5">
        <v>4.1042627444937176</v>
      </c>
      <c r="I29" s="5">
        <v>0.85919291021680455</v>
      </c>
      <c r="J29" s="5">
        <v>3.2450698342769133</v>
      </c>
      <c r="K29" s="5">
        <v>-11.02913433948083</v>
      </c>
      <c r="L29" s="5">
        <v>0.18009179480287862</v>
      </c>
      <c r="M29" s="5">
        <v>-10.849042544677951</v>
      </c>
      <c r="N29" s="5">
        <v>3.0016895967061448</v>
      </c>
      <c r="O29" s="73">
        <v>0.5</v>
      </c>
      <c r="P29" s="5">
        <v>0</v>
      </c>
      <c r="Q29" s="5">
        <v>0.85919291021680455</v>
      </c>
      <c r="R29" s="5">
        <v>0</v>
      </c>
      <c r="S29" s="5">
        <v>0</v>
      </c>
      <c r="T29" s="47">
        <v>0</v>
      </c>
      <c r="U29" s="5">
        <v>0</v>
      </c>
      <c r="V29" s="5">
        <v>3.2450698342769133</v>
      </c>
      <c r="W29" s="5">
        <v>0</v>
      </c>
      <c r="X29" s="5">
        <v>0</v>
      </c>
      <c r="Y29" s="47">
        <v>0</v>
      </c>
      <c r="Z29" s="5">
        <v>0</v>
      </c>
      <c r="AA29" s="5">
        <v>4.1042627444937176</v>
      </c>
      <c r="AB29" s="5">
        <v>0</v>
      </c>
      <c r="AC29" s="5">
        <v>0</v>
      </c>
      <c r="AD29" s="72">
        <v>0</v>
      </c>
    </row>
    <row r="30" spans="1:30">
      <c r="A30" s="48" t="s">
        <v>337</v>
      </c>
      <c r="B30" s="55" t="s">
        <v>338</v>
      </c>
      <c r="C30" s="1" t="s">
        <v>339</v>
      </c>
      <c r="D30" s="1" t="s">
        <v>270</v>
      </c>
      <c r="E30" s="1" t="s">
        <v>1789</v>
      </c>
      <c r="F30" s="44" t="s">
        <v>340</v>
      </c>
      <c r="G30" s="49">
        <v>0.3</v>
      </c>
      <c r="H30" s="5">
        <v>23.580464646105014</v>
      </c>
      <c r="I30" s="5">
        <v>7.5415139075211091</v>
      </c>
      <c r="J30" s="5">
        <v>16.038950738583903</v>
      </c>
      <c r="K30" s="5">
        <v>-264.26340874507673</v>
      </c>
      <c r="L30" s="5">
        <v>2.9279463271700479</v>
      </c>
      <c r="M30" s="5">
        <v>-261.33546241790668</v>
      </c>
      <c r="N30" s="5">
        <v>14.836029433190111</v>
      </c>
      <c r="O30" s="73">
        <v>0.5</v>
      </c>
      <c r="P30" s="5">
        <v>4.5894381452540269</v>
      </c>
      <c r="Q30" s="5">
        <v>2.8203285636395399</v>
      </c>
      <c r="R30" s="5">
        <v>0</v>
      </c>
      <c r="S30" s="5">
        <v>0</v>
      </c>
      <c r="T30" s="47">
        <v>0.13174719862754225</v>
      </c>
      <c r="U30" s="5">
        <v>8.9308449474729166</v>
      </c>
      <c r="V30" s="5">
        <v>7.0761114175109032</v>
      </c>
      <c r="W30" s="5">
        <v>0</v>
      </c>
      <c r="X30" s="5">
        <v>0</v>
      </c>
      <c r="Y30" s="47">
        <v>3.1994373600083323E-2</v>
      </c>
      <c r="Z30" s="5">
        <v>13.520283092726944</v>
      </c>
      <c r="AA30" s="5">
        <v>9.8964399811504435</v>
      </c>
      <c r="AB30" s="5">
        <v>0</v>
      </c>
      <c r="AC30" s="5">
        <v>0</v>
      </c>
      <c r="AD30" s="72">
        <v>0.16374157222762559</v>
      </c>
    </row>
    <row r="31" spans="1:30">
      <c r="A31" s="48" t="s">
        <v>358</v>
      </c>
      <c r="B31" s="55" t="s">
        <v>359</v>
      </c>
      <c r="C31" s="1" t="s">
        <v>360</v>
      </c>
      <c r="D31" s="1" t="s">
        <v>361</v>
      </c>
      <c r="E31" s="1" t="s">
        <v>362</v>
      </c>
      <c r="F31" s="44" t="s">
        <v>363</v>
      </c>
      <c r="G31" s="49">
        <v>0.5</v>
      </c>
      <c r="H31" s="5">
        <v>136.49249664816583</v>
      </c>
      <c r="I31" s="5">
        <v>28.626405972136602</v>
      </c>
      <c r="J31" s="5">
        <v>107.86609067602923</v>
      </c>
      <c r="K31" s="5">
        <v>26.589901874408042</v>
      </c>
      <c r="L31" s="5">
        <v>0.24413751559182728</v>
      </c>
      <c r="M31" s="5">
        <v>26.834039389999869</v>
      </c>
      <c r="N31" s="5">
        <v>99.776133875327048</v>
      </c>
      <c r="O31" s="73">
        <v>0</v>
      </c>
      <c r="P31" s="5">
        <v>23.392570138230116</v>
      </c>
      <c r="Q31" s="5">
        <v>1.1089045838160589</v>
      </c>
      <c r="R31" s="5">
        <v>4.1249312500904276</v>
      </c>
      <c r="S31" s="5">
        <v>0</v>
      </c>
      <c r="T31" s="47">
        <v>0</v>
      </c>
      <c r="U31" s="5">
        <v>85.100369660942235</v>
      </c>
      <c r="V31" s="5">
        <v>15.300066596050103</v>
      </c>
      <c r="W31" s="5">
        <v>7.4656544190368921</v>
      </c>
      <c r="X31" s="5">
        <v>0</v>
      </c>
      <c r="Y31" s="47">
        <v>0</v>
      </c>
      <c r="Z31" s="5">
        <v>108.49293979917235</v>
      </c>
      <c r="AA31" s="5">
        <v>16.40897117986616</v>
      </c>
      <c r="AB31" s="5">
        <v>11.59058566912732</v>
      </c>
      <c r="AC31" s="5">
        <v>0</v>
      </c>
      <c r="AD31" s="72">
        <v>0</v>
      </c>
    </row>
    <row r="32" spans="1:30">
      <c r="A32" s="48" t="s">
        <v>364</v>
      </c>
      <c r="B32" s="55" t="s">
        <v>365</v>
      </c>
      <c r="C32" s="1" t="s">
        <v>366</v>
      </c>
      <c r="D32" s="1" t="s">
        <v>53</v>
      </c>
      <c r="E32" s="1" t="s">
        <v>1793</v>
      </c>
      <c r="F32" s="44" t="s">
        <v>367</v>
      </c>
      <c r="G32" s="49">
        <v>0.4</v>
      </c>
      <c r="H32" s="5">
        <v>1.9075210811748284</v>
      </c>
      <c r="I32" s="5">
        <v>0.10072426822221558</v>
      </c>
      <c r="J32" s="5">
        <v>1.8067968129526129</v>
      </c>
      <c r="K32" s="5">
        <v>-11.047963189598256</v>
      </c>
      <c r="L32" s="5">
        <v>-4.2368028572425942E-3</v>
      </c>
      <c r="M32" s="5">
        <v>-11.052199992455499</v>
      </c>
      <c r="N32" s="5">
        <v>1.6712870519811669</v>
      </c>
      <c r="O32" s="73">
        <v>0.5</v>
      </c>
      <c r="P32" s="5">
        <v>0</v>
      </c>
      <c r="Q32" s="5">
        <v>0.10072426822221558</v>
      </c>
      <c r="R32" s="5">
        <v>0</v>
      </c>
      <c r="S32" s="5">
        <v>0</v>
      </c>
      <c r="T32" s="47">
        <v>0</v>
      </c>
      <c r="U32" s="5">
        <v>0</v>
      </c>
      <c r="V32" s="5">
        <v>1.8067968129526129</v>
      </c>
      <c r="W32" s="5">
        <v>0</v>
      </c>
      <c r="X32" s="5">
        <v>0</v>
      </c>
      <c r="Y32" s="47">
        <v>0</v>
      </c>
      <c r="Z32" s="5">
        <v>0</v>
      </c>
      <c r="AA32" s="5">
        <v>1.9075210811748284</v>
      </c>
      <c r="AB32" s="5">
        <v>0</v>
      </c>
      <c r="AC32" s="5">
        <v>0</v>
      </c>
      <c r="AD32" s="72">
        <v>0</v>
      </c>
    </row>
    <row r="33" spans="1:30">
      <c r="A33" s="48" t="s">
        <v>372</v>
      </c>
      <c r="B33" s="55" t="s">
        <v>373</v>
      </c>
      <c r="C33" s="1" t="s">
        <v>374</v>
      </c>
      <c r="D33" s="1" t="s">
        <v>103</v>
      </c>
      <c r="E33" s="1" t="s">
        <v>146</v>
      </c>
      <c r="F33" s="44" t="s">
        <v>375</v>
      </c>
      <c r="G33" s="49">
        <v>0.49</v>
      </c>
      <c r="H33" s="5">
        <v>103.71235399638799</v>
      </c>
      <c r="I33" s="5">
        <v>25.928240563924007</v>
      </c>
      <c r="J33" s="5">
        <v>77.784113432463982</v>
      </c>
      <c r="K33" s="5">
        <v>21.512971742180881</v>
      </c>
      <c r="L33" s="5">
        <v>0.25902515953207939</v>
      </c>
      <c r="M33" s="5">
        <v>21.77199690171296</v>
      </c>
      <c r="N33" s="5">
        <v>71.950304925029187</v>
      </c>
      <c r="O33" s="73">
        <v>0</v>
      </c>
      <c r="P33" s="5">
        <v>23.598214096144527</v>
      </c>
      <c r="Q33" s="5">
        <v>2.3300264677794797</v>
      </c>
      <c r="R33" s="5">
        <v>0</v>
      </c>
      <c r="S33" s="5">
        <v>0</v>
      </c>
      <c r="T33" s="47">
        <v>0</v>
      </c>
      <c r="U33" s="5">
        <v>65.110894065856726</v>
      </c>
      <c r="V33" s="5">
        <v>12.673219366607267</v>
      </c>
      <c r="W33" s="5">
        <v>0</v>
      </c>
      <c r="X33" s="5">
        <v>0</v>
      </c>
      <c r="Y33" s="47">
        <v>0</v>
      </c>
      <c r="Z33" s="5">
        <v>88.709108162001257</v>
      </c>
      <c r="AA33" s="5">
        <v>15.003245834386746</v>
      </c>
      <c r="AB33" s="5">
        <v>0</v>
      </c>
      <c r="AC33" s="5">
        <v>0</v>
      </c>
      <c r="AD33" s="72">
        <v>0</v>
      </c>
    </row>
    <row r="34" spans="1:30">
      <c r="A34" s="48" t="s">
        <v>384</v>
      </c>
      <c r="B34" s="55" t="s">
        <v>385</v>
      </c>
      <c r="C34" s="1" t="s">
        <v>386</v>
      </c>
      <c r="D34" s="1" t="s">
        <v>93</v>
      </c>
      <c r="E34" s="1" t="s">
        <v>1789</v>
      </c>
      <c r="F34" s="44" t="s">
        <v>387</v>
      </c>
      <c r="G34" s="49">
        <v>0.3</v>
      </c>
      <c r="H34" s="5">
        <v>94.526056407480979</v>
      </c>
      <c r="I34" s="5">
        <v>23.301142221111935</v>
      </c>
      <c r="J34" s="5">
        <v>71.224914186369048</v>
      </c>
      <c r="K34" s="5">
        <v>32.890535363988249</v>
      </c>
      <c r="L34" s="5">
        <v>-2.5211516467670947E-2</v>
      </c>
      <c r="M34" s="5">
        <v>32.865323847520578</v>
      </c>
      <c r="N34" s="5">
        <v>65.883045622391379</v>
      </c>
      <c r="O34" s="73">
        <v>0</v>
      </c>
      <c r="P34" s="5">
        <v>21.816548918396144</v>
      </c>
      <c r="Q34" s="5">
        <v>1.4845933027157896</v>
      </c>
      <c r="R34" s="5">
        <v>0</v>
      </c>
      <c r="S34" s="5">
        <v>0</v>
      </c>
      <c r="T34" s="47">
        <v>0</v>
      </c>
      <c r="U34" s="5">
        <v>56.899089475367454</v>
      </c>
      <c r="V34" s="5">
        <v>14.325824711001593</v>
      </c>
      <c r="W34" s="5">
        <v>0</v>
      </c>
      <c r="X34" s="5">
        <v>0</v>
      </c>
      <c r="Y34" s="47">
        <v>0</v>
      </c>
      <c r="Z34" s="5">
        <v>78.715638393763598</v>
      </c>
      <c r="AA34" s="5">
        <v>15.810418013717381</v>
      </c>
      <c r="AB34" s="5">
        <v>0</v>
      </c>
      <c r="AC34" s="5">
        <v>0</v>
      </c>
      <c r="AD34" s="72">
        <v>0</v>
      </c>
    </row>
    <row r="35" spans="1:30">
      <c r="A35" s="48" t="s">
        <v>401</v>
      </c>
      <c r="B35" s="55" t="s">
        <v>402</v>
      </c>
      <c r="C35" s="1" t="s">
        <v>403</v>
      </c>
      <c r="D35" s="1" t="s">
        <v>53</v>
      </c>
      <c r="E35" s="1" t="s">
        <v>1787</v>
      </c>
      <c r="F35" s="44" t="s">
        <v>404</v>
      </c>
      <c r="G35" s="49">
        <v>0.4</v>
      </c>
      <c r="H35" s="5">
        <v>2.9273254420206882</v>
      </c>
      <c r="I35" s="5">
        <v>0.31482931049971469</v>
      </c>
      <c r="J35" s="5">
        <v>2.6124961315209734</v>
      </c>
      <c r="K35" s="5">
        <v>-28.602722865286047</v>
      </c>
      <c r="L35" s="5">
        <v>0.18296377946493436</v>
      </c>
      <c r="M35" s="5">
        <v>-28.419759085821113</v>
      </c>
      <c r="N35" s="5">
        <v>2.4165589216569003</v>
      </c>
      <c r="O35" s="73">
        <v>0.5</v>
      </c>
      <c r="P35" s="5">
        <v>0</v>
      </c>
      <c r="Q35" s="5">
        <v>0.31482931049971469</v>
      </c>
      <c r="R35" s="5">
        <v>0</v>
      </c>
      <c r="S35" s="5">
        <v>0</v>
      </c>
      <c r="T35" s="47">
        <v>0</v>
      </c>
      <c r="U35" s="5">
        <v>0</v>
      </c>
      <c r="V35" s="5">
        <v>2.6124961315209734</v>
      </c>
      <c r="W35" s="5">
        <v>0</v>
      </c>
      <c r="X35" s="5">
        <v>0</v>
      </c>
      <c r="Y35" s="47">
        <v>0</v>
      </c>
      <c r="Z35" s="5">
        <v>0</v>
      </c>
      <c r="AA35" s="5">
        <v>2.9273254420206882</v>
      </c>
      <c r="AB35" s="5">
        <v>0</v>
      </c>
      <c r="AC35" s="5">
        <v>0</v>
      </c>
      <c r="AD35" s="72">
        <v>0</v>
      </c>
    </row>
    <row r="36" spans="1:30">
      <c r="A36" s="48" t="s">
        <v>409</v>
      </c>
      <c r="B36" s="55" t="s">
        <v>410</v>
      </c>
      <c r="C36" s="1" t="s">
        <v>411</v>
      </c>
      <c r="D36" s="1" t="s">
        <v>124</v>
      </c>
      <c r="E36" s="1" t="s">
        <v>1786</v>
      </c>
      <c r="F36" s="44" t="s">
        <v>412</v>
      </c>
      <c r="G36" s="49">
        <v>0.49</v>
      </c>
      <c r="H36" s="5">
        <v>74.420322956436706</v>
      </c>
      <c r="I36" s="5">
        <v>18.897620842428797</v>
      </c>
      <c r="J36" s="5">
        <v>55.522702114007906</v>
      </c>
      <c r="K36" s="5">
        <v>15.92210849928232</v>
      </c>
      <c r="L36" s="5">
        <v>0.16669746623355408</v>
      </c>
      <c r="M36" s="5">
        <v>16.088805965515874</v>
      </c>
      <c r="N36" s="5">
        <v>51.358499455457313</v>
      </c>
      <c r="O36" s="73">
        <v>0</v>
      </c>
      <c r="P36" s="5">
        <v>17.5051602864907</v>
      </c>
      <c r="Q36" s="5">
        <v>1.3924605559380949</v>
      </c>
      <c r="R36" s="5">
        <v>0</v>
      </c>
      <c r="S36" s="5">
        <v>0</v>
      </c>
      <c r="T36" s="47">
        <v>0</v>
      </c>
      <c r="U36" s="5">
        <v>46.659464414536686</v>
      </c>
      <c r="V36" s="5">
        <v>8.8632376994712203</v>
      </c>
      <c r="W36" s="5">
        <v>0</v>
      </c>
      <c r="X36" s="5">
        <v>0</v>
      </c>
      <c r="Y36" s="47">
        <v>0</v>
      </c>
      <c r="Z36" s="5">
        <v>64.164624701027378</v>
      </c>
      <c r="AA36" s="5">
        <v>10.255698255409316</v>
      </c>
      <c r="AB36" s="5">
        <v>0</v>
      </c>
      <c r="AC36" s="5">
        <v>0</v>
      </c>
      <c r="AD36" s="72">
        <v>0</v>
      </c>
    </row>
    <row r="37" spans="1:30">
      <c r="A37" s="48" t="s">
        <v>413</v>
      </c>
      <c r="B37" s="55" t="s">
        <v>414</v>
      </c>
      <c r="C37" s="1" t="s">
        <v>415</v>
      </c>
      <c r="D37" s="1" t="s">
        <v>237</v>
      </c>
      <c r="E37" s="1" t="s">
        <v>1786</v>
      </c>
      <c r="F37" s="44" t="s">
        <v>416</v>
      </c>
      <c r="G37" s="49">
        <v>0.09</v>
      </c>
      <c r="H37" s="5">
        <v>137.20979059688787</v>
      </c>
      <c r="I37" s="5">
        <v>28.633051090265095</v>
      </c>
      <c r="J37" s="5">
        <v>108.57673950662279</v>
      </c>
      <c r="K37" s="5">
        <v>91.278620524160416</v>
      </c>
      <c r="L37" s="5">
        <v>1.2474254610623348E-2</v>
      </c>
      <c r="M37" s="5">
        <v>91.29109477877104</v>
      </c>
      <c r="N37" s="5">
        <v>100.43348404362608</v>
      </c>
      <c r="O37" s="73">
        <v>0</v>
      </c>
      <c r="P37" s="5">
        <v>28.633051090265095</v>
      </c>
      <c r="Q37" s="5">
        <v>0</v>
      </c>
      <c r="R37" s="5">
        <v>0</v>
      </c>
      <c r="S37" s="5">
        <v>0</v>
      </c>
      <c r="T37" s="47">
        <v>0</v>
      </c>
      <c r="U37" s="5">
        <v>108.57673950662279</v>
      </c>
      <c r="V37" s="5">
        <v>0</v>
      </c>
      <c r="W37" s="5">
        <v>0</v>
      </c>
      <c r="X37" s="5">
        <v>0</v>
      </c>
      <c r="Y37" s="47">
        <v>0</v>
      </c>
      <c r="Z37" s="5">
        <v>137.20979059688787</v>
      </c>
      <c r="AA37" s="5">
        <v>0</v>
      </c>
      <c r="AB37" s="5">
        <v>0</v>
      </c>
      <c r="AC37" s="5">
        <v>0</v>
      </c>
      <c r="AD37" s="72">
        <v>0</v>
      </c>
    </row>
    <row r="38" spans="1:30">
      <c r="A38" s="48" t="s">
        <v>417</v>
      </c>
      <c r="B38" s="55" t="s">
        <v>418</v>
      </c>
      <c r="C38" s="1" t="s">
        <v>419</v>
      </c>
      <c r="D38" s="1" t="s">
        <v>53</v>
      </c>
      <c r="E38" s="1" t="s">
        <v>1786</v>
      </c>
      <c r="F38" s="44" t="s">
        <v>420</v>
      </c>
      <c r="G38" s="49">
        <v>0.4</v>
      </c>
      <c r="H38" s="5">
        <v>1.6113229152058888</v>
      </c>
      <c r="I38" s="5">
        <v>0</v>
      </c>
      <c r="J38" s="5">
        <v>1.6113229152058888</v>
      </c>
      <c r="K38" s="5">
        <v>-6.337338358093028</v>
      </c>
      <c r="L38" s="5">
        <v>2.5628300321829833E-2</v>
      </c>
      <c r="M38" s="5">
        <v>-6.3117100577711982</v>
      </c>
      <c r="N38" s="5">
        <v>1.4904736965654473</v>
      </c>
      <c r="O38" s="73">
        <v>0.5</v>
      </c>
      <c r="P38" s="5">
        <v>0</v>
      </c>
      <c r="Q38" s="5">
        <v>0</v>
      </c>
      <c r="R38" s="5">
        <v>0</v>
      </c>
      <c r="S38" s="5">
        <v>0</v>
      </c>
      <c r="T38" s="47">
        <v>0</v>
      </c>
      <c r="U38" s="5">
        <v>0</v>
      </c>
      <c r="V38" s="5">
        <v>1.6113229152058888</v>
      </c>
      <c r="W38" s="5">
        <v>0</v>
      </c>
      <c r="X38" s="5">
        <v>0</v>
      </c>
      <c r="Y38" s="47">
        <v>0</v>
      </c>
      <c r="Z38" s="5">
        <v>0</v>
      </c>
      <c r="AA38" s="5">
        <v>1.6113229152058888</v>
      </c>
      <c r="AB38" s="5">
        <v>0</v>
      </c>
      <c r="AC38" s="5">
        <v>0</v>
      </c>
      <c r="AD38" s="72">
        <v>0</v>
      </c>
    </row>
    <row r="39" spans="1:30">
      <c r="A39" s="48" t="s">
        <v>421</v>
      </c>
      <c r="B39" s="55" t="s">
        <v>422</v>
      </c>
      <c r="C39" s="1" t="s">
        <v>423</v>
      </c>
      <c r="D39" s="1" t="s">
        <v>79</v>
      </c>
      <c r="E39" s="1" t="s">
        <v>1786</v>
      </c>
      <c r="F39" s="44" t="s">
        <v>424</v>
      </c>
      <c r="G39" s="49">
        <v>0.01</v>
      </c>
      <c r="H39" s="5">
        <v>13.352083288024851</v>
      </c>
      <c r="I39" s="5">
        <v>4.7109615701616967</v>
      </c>
      <c r="J39" s="5">
        <v>8.6411217178631539</v>
      </c>
      <c r="K39" s="5">
        <v>5.9110233615587884</v>
      </c>
      <c r="L39" s="5">
        <v>5.119695644780542E-3</v>
      </c>
      <c r="M39" s="5">
        <v>5.9161430572035689</v>
      </c>
      <c r="N39" s="5">
        <v>7.9930375890234178</v>
      </c>
      <c r="O39" s="73">
        <v>0</v>
      </c>
      <c r="P39" s="5">
        <v>0</v>
      </c>
      <c r="Q39" s="5">
        <v>0</v>
      </c>
      <c r="R39" s="5">
        <v>4.7109615701616967</v>
      </c>
      <c r="S39" s="5">
        <v>0</v>
      </c>
      <c r="T39" s="47">
        <v>0</v>
      </c>
      <c r="U39" s="5">
        <v>0</v>
      </c>
      <c r="V39" s="5">
        <v>0</v>
      </c>
      <c r="W39" s="5">
        <v>8.6411217178631539</v>
      </c>
      <c r="X39" s="5">
        <v>0</v>
      </c>
      <c r="Y39" s="47">
        <v>0</v>
      </c>
      <c r="Z39" s="5">
        <v>0</v>
      </c>
      <c r="AA39" s="5">
        <v>0</v>
      </c>
      <c r="AB39" s="5">
        <v>13.352083288024851</v>
      </c>
      <c r="AC39" s="5">
        <v>0</v>
      </c>
      <c r="AD39" s="72">
        <v>0</v>
      </c>
    </row>
    <row r="40" spans="1:30">
      <c r="A40" s="48" t="s">
        <v>425</v>
      </c>
      <c r="B40" s="55" t="s">
        <v>426</v>
      </c>
      <c r="C40" s="1" t="s">
        <v>427</v>
      </c>
      <c r="D40" s="1" t="s">
        <v>237</v>
      </c>
      <c r="E40" s="1" t="s">
        <v>1794</v>
      </c>
      <c r="F40" s="44" t="s">
        <v>428</v>
      </c>
      <c r="G40" s="49">
        <v>0.09</v>
      </c>
      <c r="H40" s="5">
        <v>115.03618824068576</v>
      </c>
      <c r="I40" s="5">
        <v>16.293955159167052</v>
      </c>
      <c r="J40" s="5">
        <v>98.742233081518705</v>
      </c>
      <c r="K40" s="5">
        <v>77.582533049222675</v>
      </c>
      <c r="L40" s="5">
        <v>0.20033902324023245</v>
      </c>
      <c r="M40" s="5">
        <v>77.782872072462908</v>
      </c>
      <c r="N40" s="5">
        <v>91.336565600404811</v>
      </c>
      <c r="O40" s="73">
        <v>0</v>
      </c>
      <c r="P40" s="5">
        <v>16.293955159167052</v>
      </c>
      <c r="Q40" s="5">
        <v>0</v>
      </c>
      <c r="R40" s="5">
        <v>0</v>
      </c>
      <c r="S40" s="5">
        <v>0</v>
      </c>
      <c r="T40" s="47">
        <v>0</v>
      </c>
      <c r="U40" s="5">
        <v>98.742233081518705</v>
      </c>
      <c r="V40" s="5">
        <v>0</v>
      </c>
      <c r="W40" s="5">
        <v>0</v>
      </c>
      <c r="X40" s="5">
        <v>0</v>
      </c>
      <c r="Y40" s="47">
        <v>0</v>
      </c>
      <c r="Z40" s="5">
        <v>115.03618824068576</v>
      </c>
      <c r="AA40" s="5">
        <v>0</v>
      </c>
      <c r="AB40" s="5">
        <v>0</v>
      </c>
      <c r="AC40" s="5">
        <v>0</v>
      </c>
      <c r="AD40" s="72">
        <v>0</v>
      </c>
    </row>
    <row r="41" spans="1:30">
      <c r="A41" s="48" t="s">
        <v>444</v>
      </c>
      <c r="B41" s="55" t="s">
        <v>445</v>
      </c>
      <c r="C41" s="1" t="s">
        <v>446</v>
      </c>
      <c r="D41" s="1" t="s">
        <v>53</v>
      </c>
      <c r="E41" s="1" t="s">
        <v>1787</v>
      </c>
      <c r="F41" s="44" t="s">
        <v>447</v>
      </c>
      <c r="G41" s="49">
        <v>0.4</v>
      </c>
      <c r="H41" s="5">
        <v>4.132435910317203</v>
      </c>
      <c r="I41" s="5">
        <v>0.56849283185990152</v>
      </c>
      <c r="J41" s="5">
        <v>3.5639430784573012</v>
      </c>
      <c r="K41" s="5">
        <v>-11.802664270008535</v>
      </c>
      <c r="L41" s="5">
        <v>1.1369453665171463</v>
      </c>
      <c r="M41" s="5">
        <v>-10.665718903491388</v>
      </c>
      <c r="N41" s="5">
        <v>3.2966473475730038</v>
      </c>
      <c r="O41" s="73">
        <v>0.5</v>
      </c>
      <c r="P41" s="5">
        <v>0</v>
      </c>
      <c r="Q41" s="5">
        <v>0.56849283185990152</v>
      </c>
      <c r="R41" s="5">
        <v>0</v>
      </c>
      <c r="S41" s="5">
        <v>0</v>
      </c>
      <c r="T41" s="47">
        <v>0</v>
      </c>
      <c r="U41" s="5">
        <v>0</v>
      </c>
      <c r="V41" s="5">
        <v>3.5639430784573012</v>
      </c>
      <c r="W41" s="5">
        <v>0</v>
      </c>
      <c r="X41" s="5">
        <v>0</v>
      </c>
      <c r="Y41" s="47">
        <v>0</v>
      </c>
      <c r="Z41" s="5">
        <v>0</v>
      </c>
      <c r="AA41" s="5">
        <v>4.132435910317203</v>
      </c>
      <c r="AB41" s="5">
        <v>0</v>
      </c>
      <c r="AC41" s="5">
        <v>0</v>
      </c>
      <c r="AD41" s="72">
        <v>0</v>
      </c>
    </row>
    <row r="42" spans="1:30">
      <c r="A42" s="48" t="s">
        <v>448</v>
      </c>
      <c r="B42" s="55" t="s">
        <v>449</v>
      </c>
      <c r="C42" s="1" t="s">
        <v>450</v>
      </c>
      <c r="D42" s="1" t="s">
        <v>103</v>
      </c>
      <c r="E42" s="1" t="s">
        <v>146</v>
      </c>
      <c r="F42" s="44" t="s">
        <v>451</v>
      </c>
      <c r="G42" s="49">
        <v>0.49</v>
      </c>
      <c r="H42" s="5">
        <v>91.636161803245017</v>
      </c>
      <c r="I42" s="5">
        <v>25.382107079100741</v>
      </c>
      <c r="J42" s="5">
        <v>66.254054724144268</v>
      </c>
      <c r="K42" s="5">
        <v>22.073654485643722</v>
      </c>
      <c r="L42" s="5">
        <v>-0.34533887495643256</v>
      </c>
      <c r="M42" s="5">
        <v>21.728315610687289</v>
      </c>
      <c r="N42" s="5">
        <v>61.285000619833454</v>
      </c>
      <c r="O42" s="73">
        <v>0</v>
      </c>
      <c r="P42" s="5">
        <v>23.731703186319784</v>
      </c>
      <c r="Q42" s="5">
        <v>1.6504038927809597</v>
      </c>
      <c r="R42" s="5">
        <v>0</v>
      </c>
      <c r="S42" s="5">
        <v>0</v>
      </c>
      <c r="T42" s="47">
        <v>0</v>
      </c>
      <c r="U42" s="5">
        <v>57.401494621380863</v>
      </c>
      <c r="V42" s="5">
        <v>8.8525601027634089</v>
      </c>
      <c r="W42" s="5">
        <v>0</v>
      </c>
      <c r="X42" s="5">
        <v>0</v>
      </c>
      <c r="Y42" s="47">
        <v>0</v>
      </c>
      <c r="Z42" s="5">
        <v>81.13319780770064</v>
      </c>
      <c r="AA42" s="5">
        <v>10.502963995544368</v>
      </c>
      <c r="AB42" s="5">
        <v>0</v>
      </c>
      <c r="AC42" s="5">
        <v>0</v>
      </c>
      <c r="AD42" s="72">
        <v>0</v>
      </c>
    </row>
    <row r="43" spans="1:30">
      <c r="A43" s="48" t="s">
        <v>456</v>
      </c>
      <c r="B43" s="55" t="s">
        <v>457</v>
      </c>
      <c r="C43" s="1" t="s">
        <v>458</v>
      </c>
      <c r="D43" s="1" t="s">
        <v>93</v>
      </c>
      <c r="E43" s="1" t="s">
        <v>1789</v>
      </c>
      <c r="F43" s="44" t="s">
        <v>459</v>
      </c>
      <c r="G43" s="49">
        <v>0.3</v>
      </c>
      <c r="H43" s="5">
        <v>100.33562270711641</v>
      </c>
      <c r="I43" s="5">
        <v>26.166502074622304</v>
      </c>
      <c r="J43" s="5">
        <v>74.169120632494113</v>
      </c>
      <c r="K43" s="5">
        <v>30.299568219080108</v>
      </c>
      <c r="L43" s="5">
        <v>-7.9506277987306362E-2</v>
      </c>
      <c r="M43" s="5">
        <v>30.220061941092801</v>
      </c>
      <c r="N43" s="5">
        <v>68.606436585057054</v>
      </c>
      <c r="O43" s="73">
        <v>0</v>
      </c>
      <c r="P43" s="5">
        <v>23.100033843509824</v>
      </c>
      <c r="Q43" s="5">
        <v>3.0664682311124802</v>
      </c>
      <c r="R43" s="5">
        <v>0</v>
      </c>
      <c r="S43" s="5">
        <v>0</v>
      </c>
      <c r="T43" s="47">
        <v>0</v>
      </c>
      <c r="U43" s="5">
        <v>57.801891319301212</v>
      </c>
      <c r="V43" s="5">
        <v>16.367229313192901</v>
      </c>
      <c r="W43" s="5">
        <v>0</v>
      </c>
      <c r="X43" s="5">
        <v>0</v>
      </c>
      <c r="Y43" s="47">
        <v>0</v>
      </c>
      <c r="Z43" s="5">
        <v>80.90192516281104</v>
      </c>
      <c r="AA43" s="5">
        <v>19.433697544305382</v>
      </c>
      <c r="AB43" s="5">
        <v>0</v>
      </c>
      <c r="AC43" s="5">
        <v>0</v>
      </c>
      <c r="AD43" s="72">
        <v>0</v>
      </c>
    </row>
    <row r="44" spans="1:30">
      <c r="A44" s="48" t="s">
        <v>464</v>
      </c>
      <c r="B44" s="55" t="s">
        <v>465</v>
      </c>
      <c r="C44" s="1" t="s">
        <v>466</v>
      </c>
      <c r="D44" s="1" t="s">
        <v>53</v>
      </c>
      <c r="E44" s="1" t="s">
        <v>1794</v>
      </c>
      <c r="F44" s="44" t="s">
        <v>467</v>
      </c>
      <c r="G44" s="49">
        <v>0.4</v>
      </c>
      <c r="H44" s="5">
        <v>2.6924200041381963</v>
      </c>
      <c r="I44" s="5">
        <v>0.12666501587625592</v>
      </c>
      <c r="J44" s="5">
        <v>2.5657549882619404</v>
      </c>
      <c r="K44" s="5">
        <v>-10.038305211400736</v>
      </c>
      <c r="L44" s="5">
        <v>-8.7899574621044252E-3</v>
      </c>
      <c r="M44" s="5">
        <v>-10.047095168862841</v>
      </c>
      <c r="N44" s="5">
        <v>2.3733233641422951</v>
      </c>
      <c r="O44" s="73">
        <v>0.5</v>
      </c>
      <c r="P44" s="5">
        <v>0</v>
      </c>
      <c r="Q44" s="5">
        <v>0.12666501587625592</v>
      </c>
      <c r="R44" s="5">
        <v>0</v>
      </c>
      <c r="S44" s="5">
        <v>0</v>
      </c>
      <c r="T44" s="47">
        <v>0</v>
      </c>
      <c r="U44" s="5">
        <v>0</v>
      </c>
      <c r="V44" s="5">
        <v>2.5657549882619404</v>
      </c>
      <c r="W44" s="5">
        <v>0</v>
      </c>
      <c r="X44" s="5">
        <v>0</v>
      </c>
      <c r="Y44" s="47">
        <v>0</v>
      </c>
      <c r="Z44" s="5">
        <v>0</v>
      </c>
      <c r="AA44" s="5">
        <v>2.6924200041381963</v>
      </c>
      <c r="AB44" s="5">
        <v>0</v>
      </c>
      <c r="AC44" s="5">
        <v>0</v>
      </c>
      <c r="AD44" s="72">
        <v>0</v>
      </c>
    </row>
    <row r="45" spans="1:30">
      <c r="A45" s="48" t="s">
        <v>476</v>
      </c>
      <c r="B45" s="55" t="s">
        <v>477</v>
      </c>
      <c r="C45" s="1" t="s">
        <v>478</v>
      </c>
      <c r="D45" s="1" t="s">
        <v>53</v>
      </c>
      <c r="E45" s="1" t="s">
        <v>1790</v>
      </c>
      <c r="F45" s="44" t="s">
        <v>479</v>
      </c>
      <c r="G45" s="49">
        <v>0.4</v>
      </c>
      <c r="H45" s="5">
        <v>7.516429586367531</v>
      </c>
      <c r="I45" s="5">
        <v>1.599609528852135</v>
      </c>
      <c r="J45" s="5">
        <v>5.9168200575153955</v>
      </c>
      <c r="K45" s="5">
        <v>-7.1298690682621642</v>
      </c>
      <c r="L45" s="5">
        <v>0.20836943080995418</v>
      </c>
      <c r="M45" s="5">
        <v>-6.92149963745221</v>
      </c>
      <c r="N45" s="5">
        <v>5.4730585532017413</v>
      </c>
      <c r="O45" s="73">
        <v>0.5</v>
      </c>
      <c r="P45" s="5">
        <v>0</v>
      </c>
      <c r="Q45" s="5">
        <v>1.599609528852135</v>
      </c>
      <c r="R45" s="5">
        <v>0</v>
      </c>
      <c r="S45" s="5">
        <v>0</v>
      </c>
      <c r="T45" s="47">
        <v>0</v>
      </c>
      <c r="U45" s="5">
        <v>0</v>
      </c>
      <c r="V45" s="5">
        <v>5.9168200575153955</v>
      </c>
      <c r="W45" s="5">
        <v>0</v>
      </c>
      <c r="X45" s="5">
        <v>0</v>
      </c>
      <c r="Y45" s="47">
        <v>0</v>
      </c>
      <c r="Z45" s="5">
        <v>0</v>
      </c>
      <c r="AA45" s="5">
        <v>7.516429586367531</v>
      </c>
      <c r="AB45" s="5">
        <v>0</v>
      </c>
      <c r="AC45" s="5">
        <v>0</v>
      </c>
      <c r="AD45" s="72">
        <v>0</v>
      </c>
    </row>
    <row r="46" spans="1:30">
      <c r="A46" s="48" t="s">
        <v>516</v>
      </c>
      <c r="B46" s="55" t="s">
        <v>517</v>
      </c>
      <c r="C46" s="1" t="s">
        <v>518</v>
      </c>
      <c r="D46" s="1" t="s">
        <v>53</v>
      </c>
      <c r="E46" s="1" t="s">
        <v>1795</v>
      </c>
      <c r="F46" s="44" t="s">
        <v>519</v>
      </c>
      <c r="G46" s="49">
        <v>0.4</v>
      </c>
      <c r="H46" s="5">
        <v>2.2396817580002382</v>
      </c>
      <c r="I46" s="5">
        <v>0</v>
      </c>
      <c r="J46" s="5">
        <v>2.2396817580002382</v>
      </c>
      <c r="K46" s="5">
        <v>-22.228355555650165</v>
      </c>
      <c r="L46" s="5">
        <v>0.36412451297395165</v>
      </c>
      <c r="M46" s="5">
        <v>-21.864231042676213</v>
      </c>
      <c r="N46" s="5">
        <v>2.0717056261502202</v>
      </c>
      <c r="O46" s="73">
        <v>0.5</v>
      </c>
      <c r="P46" s="5">
        <v>0</v>
      </c>
      <c r="Q46" s="5">
        <v>0</v>
      </c>
      <c r="R46" s="5">
        <v>0</v>
      </c>
      <c r="S46" s="5">
        <v>0</v>
      </c>
      <c r="T46" s="47">
        <v>0</v>
      </c>
      <c r="U46" s="5">
        <v>0</v>
      </c>
      <c r="V46" s="5">
        <v>2.2396817580002382</v>
      </c>
      <c r="W46" s="5">
        <v>0</v>
      </c>
      <c r="X46" s="5">
        <v>0</v>
      </c>
      <c r="Y46" s="47">
        <v>0</v>
      </c>
      <c r="Z46" s="5">
        <v>0</v>
      </c>
      <c r="AA46" s="5">
        <v>2.2396817580002382</v>
      </c>
      <c r="AB46" s="5">
        <v>0</v>
      </c>
      <c r="AC46" s="5">
        <v>0</v>
      </c>
      <c r="AD46" s="72">
        <v>0</v>
      </c>
    </row>
    <row r="47" spans="1:30">
      <c r="A47" s="48" t="s">
        <v>520</v>
      </c>
      <c r="B47" s="55" t="s">
        <v>521</v>
      </c>
      <c r="C47" s="1" t="s">
        <v>522</v>
      </c>
      <c r="D47" s="1" t="s">
        <v>93</v>
      </c>
      <c r="E47" s="1" t="s">
        <v>1789</v>
      </c>
      <c r="F47" s="44" t="s">
        <v>523</v>
      </c>
      <c r="G47" s="49">
        <v>0.3</v>
      </c>
      <c r="H47" s="5">
        <v>97.072685261677535</v>
      </c>
      <c r="I47" s="5">
        <v>25.73245303158561</v>
      </c>
      <c r="J47" s="5">
        <v>71.340232230091928</v>
      </c>
      <c r="K47" s="5">
        <v>37.970969719714617</v>
      </c>
      <c r="L47" s="5">
        <v>-1.5134145203873572E-2</v>
      </c>
      <c r="M47" s="5">
        <v>37.955835574510743</v>
      </c>
      <c r="N47" s="5">
        <v>65.989714812835032</v>
      </c>
      <c r="O47" s="73">
        <v>0</v>
      </c>
      <c r="P47" s="5">
        <v>22.937168962029695</v>
      </c>
      <c r="Q47" s="5">
        <v>2.7952840695559158</v>
      </c>
      <c r="R47" s="5">
        <v>0</v>
      </c>
      <c r="S47" s="5">
        <v>0</v>
      </c>
      <c r="T47" s="47">
        <v>0</v>
      </c>
      <c r="U47" s="5">
        <v>57.238533245388659</v>
      </c>
      <c r="V47" s="5">
        <v>14.101698984703276</v>
      </c>
      <c r="W47" s="5">
        <v>0</v>
      </c>
      <c r="X47" s="5">
        <v>0</v>
      </c>
      <c r="Y47" s="47">
        <v>0</v>
      </c>
      <c r="Z47" s="5">
        <v>80.175702207418354</v>
      </c>
      <c r="AA47" s="5">
        <v>16.896983054259191</v>
      </c>
      <c r="AB47" s="5">
        <v>0</v>
      </c>
      <c r="AC47" s="5">
        <v>0</v>
      </c>
      <c r="AD47" s="72">
        <v>0</v>
      </c>
    </row>
    <row r="48" spans="1:30">
      <c r="A48" s="48" t="s">
        <v>528</v>
      </c>
      <c r="B48" s="55" t="s">
        <v>529</v>
      </c>
      <c r="C48" s="1" t="s">
        <v>530</v>
      </c>
      <c r="D48" s="1" t="s">
        <v>53</v>
      </c>
      <c r="E48" s="1" t="s">
        <v>1795</v>
      </c>
      <c r="F48" s="44" t="s">
        <v>531</v>
      </c>
      <c r="G48" s="49">
        <v>0.4</v>
      </c>
      <c r="H48" s="5">
        <v>1.3656627494393958</v>
      </c>
      <c r="I48" s="5">
        <v>0</v>
      </c>
      <c r="J48" s="5">
        <v>1.3656627494393958</v>
      </c>
      <c r="K48" s="5">
        <v>-8.599014596239817</v>
      </c>
      <c r="L48" s="5">
        <v>8.277049898881117E-2</v>
      </c>
      <c r="M48" s="5">
        <v>-8.5162440972510058</v>
      </c>
      <c r="N48" s="5">
        <v>1.2632380432314412</v>
      </c>
      <c r="O48" s="73">
        <v>0.5</v>
      </c>
      <c r="P48" s="5">
        <v>0</v>
      </c>
      <c r="Q48" s="5">
        <v>0</v>
      </c>
      <c r="R48" s="5">
        <v>0</v>
      </c>
      <c r="S48" s="5">
        <v>0</v>
      </c>
      <c r="T48" s="47">
        <v>0</v>
      </c>
      <c r="U48" s="5">
        <v>0</v>
      </c>
      <c r="V48" s="5">
        <v>1.3656627494393958</v>
      </c>
      <c r="W48" s="5">
        <v>0</v>
      </c>
      <c r="X48" s="5">
        <v>0</v>
      </c>
      <c r="Y48" s="47">
        <v>0</v>
      </c>
      <c r="Z48" s="5">
        <v>0</v>
      </c>
      <c r="AA48" s="5">
        <v>1.3656627494393958</v>
      </c>
      <c r="AB48" s="5">
        <v>0</v>
      </c>
      <c r="AC48" s="5">
        <v>0</v>
      </c>
      <c r="AD48" s="72">
        <v>0</v>
      </c>
    </row>
    <row r="49" spans="1:30">
      <c r="A49" s="48" t="s">
        <v>532</v>
      </c>
      <c r="B49" s="55" t="s">
        <v>533</v>
      </c>
      <c r="C49" s="1" t="s">
        <v>534</v>
      </c>
      <c r="D49" s="1" t="s">
        <v>53</v>
      </c>
      <c r="E49" s="1" t="s">
        <v>1786</v>
      </c>
      <c r="F49" s="44" t="s">
        <v>535</v>
      </c>
      <c r="G49" s="49">
        <v>0.4</v>
      </c>
      <c r="H49" s="5">
        <v>3.7594449754979991</v>
      </c>
      <c r="I49" s="5">
        <v>0.5618948618319537</v>
      </c>
      <c r="J49" s="5">
        <v>3.1975501136660456</v>
      </c>
      <c r="K49" s="5">
        <v>-6.2592982766843823</v>
      </c>
      <c r="L49" s="5">
        <v>-0.12887571521407271</v>
      </c>
      <c r="M49" s="5">
        <v>-6.388173991898455</v>
      </c>
      <c r="N49" s="5">
        <v>2.9577338551410923</v>
      </c>
      <c r="O49" s="73">
        <v>0.5</v>
      </c>
      <c r="P49" s="5">
        <v>0</v>
      </c>
      <c r="Q49" s="5">
        <v>0.5618948618319537</v>
      </c>
      <c r="R49" s="5">
        <v>0</v>
      </c>
      <c r="S49" s="5">
        <v>0</v>
      </c>
      <c r="T49" s="47">
        <v>0</v>
      </c>
      <c r="U49" s="5">
        <v>0</v>
      </c>
      <c r="V49" s="5">
        <v>3.1975501136660456</v>
      </c>
      <c r="W49" s="5">
        <v>0</v>
      </c>
      <c r="X49" s="5">
        <v>0</v>
      </c>
      <c r="Y49" s="47">
        <v>0</v>
      </c>
      <c r="Z49" s="5">
        <v>0</v>
      </c>
      <c r="AA49" s="5">
        <v>3.7594449754979991</v>
      </c>
      <c r="AB49" s="5">
        <v>0</v>
      </c>
      <c r="AC49" s="5">
        <v>0</v>
      </c>
      <c r="AD49" s="72">
        <v>0</v>
      </c>
    </row>
    <row r="50" spans="1:30">
      <c r="A50" s="48" t="s">
        <v>544</v>
      </c>
      <c r="B50" s="55" t="s">
        <v>545</v>
      </c>
      <c r="C50" s="1" t="s">
        <v>546</v>
      </c>
      <c r="D50" s="1" t="s">
        <v>53</v>
      </c>
      <c r="E50" s="1" t="s">
        <v>1794</v>
      </c>
      <c r="F50" s="44" t="s">
        <v>547</v>
      </c>
      <c r="G50" s="49">
        <v>0.4</v>
      </c>
      <c r="H50" s="5">
        <v>4.8416623134283565</v>
      </c>
      <c r="I50" s="5">
        <v>0.86888574036389032</v>
      </c>
      <c r="J50" s="5">
        <v>3.9727765730644666</v>
      </c>
      <c r="K50" s="5">
        <v>-24.571195002582808</v>
      </c>
      <c r="L50" s="5">
        <v>0.30454341758355952</v>
      </c>
      <c r="M50" s="5">
        <v>-24.266651584999249</v>
      </c>
      <c r="N50" s="5">
        <v>3.6748183300846318</v>
      </c>
      <c r="O50" s="73">
        <v>0.5</v>
      </c>
      <c r="P50" s="5">
        <v>0</v>
      </c>
      <c r="Q50" s="5">
        <v>0.86888574036389032</v>
      </c>
      <c r="R50" s="5">
        <v>0</v>
      </c>
      <c r="S50" s="5">
        <v>0</v>
      </c>
      <c r="T50" s="47">
        <v>0</v>
      </c>
      <c r="U50" s="5">
        <v>0</v>
      </c>
      <c r="V50" s="5">
        <v>3.9727765730644666</v>
      </c>
      <c r="W50" s="5">
        <v>0</v>
      </c>
      <c r="X50" s="5">
        <v>0</v>
      </c>
      <c r="Y50" s="47">
        <v>0</v>
      </c>
      <c r="Z50" s="5">
        <v>0</v>
      </c>
      <c r="AA50" s="5">
        <v>4.8416623134283565</v>
      </c>
      <c r="AB50" s="5">
        <v>0</v>
      </c>
      <c r="AC50" s="5">
        <v>0</v>
      </c>
      <c r="AD50" s="72">
        <v>0</v>
      </c>
    </row>
    <row r="51" spans="1:30">
      <c r="A51" s="48" t="s">
        <v>1674</v>
      </c>
      <c r="B51" s="55" t="s">
        <v>1675</v>
      </c>
      <c r="C51" s="1" t="s">
        <v>1487</v>
      </c>
      <c r="D51" s="1" t="s">
        <v>53</v>
      </c>
      <c r="E51" s="1" t="s">
        <v>1788</v>
      </c>
      <c r="F51" s="44" t="s">
        <v>1676</v>
      </c>
      <c r="G51" s="49">
        <v>0.4</v>
      </c>
      <c r="H51" s="5">
        <v>2.3691012018046163</v>
      </c>
      <c r="I51" s="5">
        <v>0.44130878963565734</v>
      </c>
      <c r="J51" s="5">
        <v>1.9277924121689587</v>
      </c>
      <c r="K51" s="5">
        <v>-7.4906037248657045</v>
      </c>
      <c r="L51" s="5">
        <v>6.8863823576219119E-2</v>
      </c>
      <c r="M51" s="5">
        <v>-7.4217399012894854</v>
      </c>
      <c r="N51" s="5">
        <v>1.7832079812562869</v>
      </c>
      <c r="O51" s="73">
        <v>0.5</v>
      </c>
      <c r="P51" s="5">
        <v>0</v>
      </c>
      <c r="Q51" s="5">
        <v>0.44130878963565734</v>
      </c>
      <c r="R51" s="5">
        <v>0</v>
      </c>
      <c r="S51" s="5">
        <v>0</v>
      </c>
      <c r="T51" s="47">
        <v>0</v>
      </c>
      <c r="U51" s="5">
        <v>0</v>
      </c>
      <c r="V51" s="5">
        <v>1.9277924121689587</v>
      </c>
      <c r="W51" s="5">
        <v>0</v>
      </c>
      <c r="X51" s="5">
        <v>0</v>
      </c>
      <c r="Y51" s="47">
        <v>0</v>
      </c>
      <c r="Z51" s="5">
        <v>0</v>
      </c>
      <c r="AA51" s="5">
        <v>2.3691012018046163</v>
      </c>
      <c r="AB51" s="5">
        <v>0</v>
      </c>
      <c r="AC51" s="5">
        <v>0</v>
      </c>
      <c r="AD51" s="72">
        <v>0</v>
      </c>
    </row>
    <row r="52" spans="1:30">
      <c r="A52" s="48" t="s">
        <v>556</v>
      </c>
      <c r="B52" s="55" t="s">
        <v>557</v>
      </c>
      <c r="C52" s="1" t="s">
        <v>558</v>
      </c>
      <c r="D52" s="1" t="s">
        <v>53</v>
      </c>
      <c r="E52" s="1" t="s">
        <v>1793</v>
      </c>
      <c r="F52" s="44" t="s">
        <v>559</v>
      </c>
      <c r="G52" s="49">
        <v>0.4</v>
      </c>
      <c r="H52" s="5">
        <v>2.8865812588815838</v>
      </c>
      <c r="I52" s="5">
        <v>0.39310840542736647</v>
      </c>
      <c r="J52" s="5">
        <v>2.4934728534542172</v>
      </c>
      <c r="K52" s="5">
        <v>-2.5574175158483663</v>
      </c>
      <c r="L52" s="5">
        <v>-3.8447594896349191E-2</v>
      </c>
      <c r="M52" s="5">
        <v>-2.5958651107447155</v>
      </c>
      <c r="N52" s="5">
        <v>2.306462389445151</v>
      </c>
      <c r="O52" s="73">
        <v>0.5</v>
      </c>
      <c r="P52" s="5">
        <v>0</v>
      </c>
      <c r="Q52" s="5">
        <v>0.39310840542736647</v>
      </c>
      <c r="R52" s="5">
        <v>0</v>
      </c>
      <c r="S52" s="5">
        <v>0</v>
      </c>
      <c r="T52" s="47">
        <v>0</v>
      </c>
      <c r="U52" s="5">
        <v>0</v>
      </c>
      <c r="V52" s="5">
        <v>2.4934728534542172</v>
      </c>
      <c r="W52" s="5">
        <v>0</v>
      </c>
      <c r="X52" s="5">
        <v>0</v>
      </c>
      <c r="Y52" s="47">
        <v>0</v>
      </c>
      <c r="Z52" s="5">
        <v>0</v>
      </c>
      <c r="AA52" s="5">
        <v>2.8865812588815838</v>
      </c>
      <c r="AB52" s="5">
        <v>0</v>
      </c>
      <c r="AC52" s="5">
        <v>0</v>
      </c>
      <c r="AD52" s="72">
        <v>0</v>
      </c>
    </row>
    <row r="53" spans="1:30">
      <c r="A53" s="48" t="s">
        <v>592</v>
      </c>
      <c r="B53" s="55" t="s">
        <v>593</v>
      </c>
      <c r="C53" s="1" t="s">
        <v>594</v>
      </c>
      <c r="D53" s="1" t="s">
        <v>46</v>
      </c>
      <c r="E53" s="1" t="s">
        <v>1789</v>
      </c>
      <c r="F53" s="44" t="s">
        <v>595</v>
      </c>
      <c r="G53" s="49">
        <v>0.2</v>
      </c>
      <c r="H53" s="5">
        <v>1175.3715060667255</v>
      </c>
      <c r="I53" s="5">
        <v>136.45394479138733</v>
      </c>
      <c r="J53" s="5">
        <v>1038.9175612753381</v>
      </c>
      <c r="K53" s="5">
        <v>-538.14561137725821</v>
      </c>
      <c r="L53" s="5">
        <v>2.6509771183100383</v>
      </c>
      <c r="M53" s="5">
        <v>-535.49463425894817</v>
      </c>
      <c r="N53" s="5">
        <v>960.99874417968783</v>
      </c>
      <c r="O53" s="73">
        <v>0.34123275519709906</v>
      </c>
      <c r="P53" s="5">
        <v>0</v>
      </c>
      <c r="Q53" s="5">
        <v>0</v>
      </c>
      <c r="R53" s="5">
        <v>84.934320282446237</v>
      </c>
      <c r="S53" s="5">
        <v>22.277726253328606</v>
      </c>
      <c r="T53" s="47">
        <v>29.241898255612494</v>
      </c>
      <c r="U53" s="5">
        <v>0</v>
      </c>
      <c r="V53" s="5">
        <v>0</v>
      </c>
      <c r="W53" s="5">
        <v>126.35247407432726</v>
      </c>
      <c r="X53" s="5">
        <v>905.29616864667378</v>
      </c>
      <c r="Y53" s="47">
        <v>7.268918554337052</v>
      </c>
      <c r="Z53" s="5">
        <v>0</v>
      </c>
      <c r="AA53" s="5">
        <v>0</v>
      </c>
      <c r="AB53" s="5">
        <v>211.2867943567735</v>
      </c>
      <c r="AC53" s="5">
        <v>927.57389490000241</v>
      </c>
      <c r="AD53" s="72">
        <v>36.510816809949546</v>
      </c>
    </row>
    <row r="54" spans="1:30">
      <c r="A54" s="48" t="s">
        <v>572</v>
      </c>
      <c r="B54" s="55" t="s">
        <v>573</v>
      </c>
      <c r="C54" s="1" t="s">
        <v>574</v>
      </c>
      <c r="D54" s="1" t="s">
        <v>53</v>
      </c>
      <c r="E54" s="1" t="s">
        <v>1793</v>
      </c>
      <c r="F54" s="44" t="s">
        <v>575</v>
      </c>
      <c r="G54" s="49">
        <v>0.4</v>
      </c>
      <c r="H54" s="5">
        <v>4.1803079345803029</v>
      </c>
      <c r="I54" s="5">
        <v>0.61683903691934605</v>
      </c>
      <c r="J54" s="5">
        <v>3.563468897660957</v>
      </c>
      <c r="K54" s="5">
        <v>-15.708659316654719</v>
      </c>
      <c r="L54" s="5">
        <v>2.3410897762179417E-3</v>
      </c>
      <c r="M54" s="5">
        <v>-15.706318226878501</v>
      </c>
      <c r="N54" s="5">
        <v>3.2962087303363852</v>
      </c>
      <c r="O54" s="73">
        <v>0.5</v>
      </c>
      <c r="P54" s="5">
        <v>0</v>
      </c>
      <c r="Q54" s="5">
        <v>0.61683903691934605</v>
      </c>
      <c r="R54" s="5">
        <v>0</v>
      </c>
      <c r="S54" s="5">
        <v>0</v>
      </c>
      <c r="T54" s="47">
        <v>0</v>
      </c>
      <c r="U54" s="5">
        <v>0</v>
      </c>
      <c r="V54" s="5">
        <v>3.563468897660957</v>
      </c>
      <c r="W54" s="5">
        <v>0</v>
      </c>
      <c r="X54" s="5">
        <v>0</v>
      </c>
      <c r="Y54" s="47">
        <v>0</v>
      </c>
      <c r="Z54" s="5">
        <v>0</v>
      </c>
      <c r="AA54" s="5">
        <v>4.1803079345803029</v>
      </c>
      <c r="AB54" s="5">
        <v>0</v>
      </c>
      <c r="AC54" s="5">
        <v>0</v>
      </c>
      <c r="AD54" s="72">
        <v>0</v>
      </c>
    </row>
    <row r="55" spans="1:30">
      <c r="A55" s="48" t="s">
        <v>576</v>
      </c>
      <c r="B55" s="55" t="s">
        <v>577</v>
      </c>
      <c r="C55" s="1" t="s">
        <v>578</v>
      </c>
      <c r="D55" s="1" t="s">
        <v>391</v>
      </c>
      <c r="E55" s="1" t="s">
        <v>1793</v>
      </c>
      <c r="F55" s="44" t="s">
        <v>579</v>
      </c>
      <c r="G55" s="49">
        <v>0.1</v>
      </c>
      <c r="H55" s="5">
        <v>92.269351795089676</v>
      </c>
      <c r="I55" s="5">
        <v>19.385186739225723</v>
      </c>
      <c r="J55" s="5">
        <v>72.884165055863946</v>
      </c>
      <c r="K55" s="5">
        <v>52.171287882754513</v>
      </c>
      <c r="L55" s="5">
        <v>-2.4350394341858816E-2</v>
      </c>
      <c r="M55" s="5">
        <v>52.146937488412654</v>
      </c>
      <c r="N55" s="5">
        <v>67.417852676674158</v>
      </c>
      <c r="O55" s="73">
        <v>0</v>
      </c>
      <c r="P55" s="5">
        <v>17.357895141136407</v>
      </c>
      <c r="Q55" s="5">
        <v>0</v>
      </c>
      <c r="R55" s="5">
        <v>2.0272915980893149</v>
      </c>
      <c r="S55" s="5">
        <v>0</v>
      </c>
      <c r="T55" s="47">
        <v>0</v>
      </c>
      <c r="U55" s="5">
        <v>69.030702568491591</v>
      </c>
      <c r="V55" s="5">
        <v>0</v>
      </c>
      <c r="W55" s="5">
        <v>3.8534624873723464</v>
      </c>
      <c r="X55" s="5">
        <v>0</v>
      </c>
      <c r="Y55" s="47">
        <v>0</v>
      </c>
      <c r="Z55" s="5">
        <v>86.388597709628002</v>
      </c>
      <c r="AA55" s="5">
        <v>0</v>
      </c>
      <c r="AB55" s="5">
        <v>5.8807540854616613</v>
      </c>
      <c r="AC55" s="5">
        <v>0</v>
      </c>
      <c r="AD55" s="72">
        <v>0</v>
      </c>
    </row>
    <row r="56" spans="1:30">
      <c r="A56" s="48" t="s">
        <v>584</v>
      </c>
      <c r="B56" s="55" t="s">
        <v>585</v>
      </c>
      <c r="C56" s="1" t="s">
        <v>586</v>
      </c>
      <c r="D56" s="1" t="s">
        <v>53</v>
      </c>
      <c r="E56" s="1" t="s">
        <v>1787</v>
      </c>
      <c r="F56" s="44" t="s">
        <v>587</v>
      </c>
      <c r="G56" s="49">
        <v>0.4</v>
      </c>
      <c r="H56" s="5">
        <v>3.0481883553328308</v>
      </c>
      <c r="I56" s="5">
        <v>0.19626465791093931</v>
      </c>
      <c r="J56" s="5">
        <v>2.8519236974218916</v>
      </c>
      <c r="K56" s="5">
        <v>-6.0835281967032033</v>
      </c>
      <c r="L56" s="5">
        <v>-6.7440930298954704E-2</v>
      </c>
      <c r="M56" s="5">
        <v>-6.150969127002158</v>
      </c>
      <c r="N56" s="5">
        <v>2.6380294201152497</v>
      </c>
      <c r="O56" s="73">
        <v>0.5</v>
      </c>
      <c r="P56" s="5">
        <v>0</v>
      </c>
      <c r="Q56" s="5">
        <v>0.19626465791093931</v>
      </c>
      <c r="R56" s="5">
        <v>0</v>
      </c>
      <c r="S56" s="5">
        <v>0</v>
      </c>
      <c r="T56" s="47">
        <v>0</v>
      </c>
      <c r="U56" s="5">
        <v>0</v>
      </c>
      <c r="V56" s="5">
        <v>2.8519236974218916</v>
      </c>
      <c r="W56" s="5">
        <v>0</v>
      </c>
      <c r="X56" s="5">
        <v>0</v>
      </c>
      <c r="Y56" s="47">
        <v>0</v>
      </c>
      <c r="Z56" s="5">
        <v>0</v>
      </c>
      <c r="AA56" s="5">
        <v>3.0481883553328308</v>
      </c>
      <c r="AB56" s="5">
        <v>0</v>
      </c>
      <c r="AC56" s="5">
        <v>0</v>
      </c>
      <c r="AD56" s="72">
        <v>0</v>
      </c>
    </row>
    <row r="57" spans="1:30">
      <c r="A57" s="48" t="s">
        <v>596</v>
      </c>
      <c r="B57" s="55" t="s">
        <v>597</v>
      </c>
      <c r="C57" s="1" t="s">
        <v>598</v>
      </c>
      <c r="D57" s="1" t="s">
        <v>270</v>
      </c>
      <c r="E57" s="1" t="s">
        <v>1789</v>
      </c>
      <c r="F57" s="44" t="s">
        <v>599</v>
      </c>
      <c r="G57" s="49">
        <v>0.3</v>
      </c>
      <c r="H57" s="5">
        <v>113.65132049709683</v>
      </c>
      <c r="I57" s="5">
        <v>33.343450581486501</v>
      </c>
      <c r="J57" s="5">
        <v>80.307869915610326</v>
      </c>
      <c r="K57" s="5">
        <v>58.431687183619843</v>
      </c>
      <c r="L57" s="5">
        <v>-0.24125733099157998</v>
      </c>
      <c r="M57" s="5">
        <v>58.190429852628263</v>
      </c>
      <c r="N57" s="5">
        <v>74.28477967193956</v>
      </c>
      <c r="O57" s="73">
        <v>0</v>
      </c>
      <c r="P57" s="5">
        <v>29.518009626000509</v>
      </c>
      <c r="Q57" s="5">
        <v>3.8254409554859921</v>
      </c>
      <c r="R57" s="5">
        <v>0</v>
      </c>
      <c r="S57" s="5">
        <v>0</v>
      </c>
      <c r="T57" s="47">
        <v>0</v>
      </c>
      <c r="U57" s="5">
        <v>65.944904101902367</v>
      </c>
      <c r="V57" s="5">
        <v>14.362965813707968</v>
      </c>
      <c r="W57" s="5">
        <v>0</v>
      </c>
      <c r="X57" s="5">
        <v>0</v>
      </c>
      <c r="Y57" s="47">
        <v>0</v>
      </c>
      <c r="Z57" s="5">
        <v>95.462913727902873</v>
      </c>
      <c r="AA57" s="5">
        <v>18.188406769193961</v>
      </c>
      <c r="AB57" s="5">
        <v>0</v>
      </c>
      <c r="AC57" s="5">
        <v>0</v>
      </c>
      <c r="AD57" s="72">
        <v>0</v>
      </c>
    </row>
    <row r="58" spans="1:30">
      <c r="A58" s="48" t="s">
        <v>600</v>
      </c>
      <c r="B58" s="55" t="s">
        <v>601</v>
      </c>
      <c r="C58" s="1" t="s">
        <v>602</v>
      </c>
      <c r="D58" s="1" t="s">
        <v>53</v>
      </c>
      <c r="E58" s="1" t="s">
        <v>1795</v>
      </c>
      <c r="F58" s="44" t="s">
        <v>603</v>
      </c>
      <c r="G58" s="49">
        <v>0.4</v>
      </c>
      <c r="H58" s="5">
        <v>2.8170217064043257</v>
      </c>
      <c r="I58" s="5">
        <v>0</v>
      </c>
      <c r="J58" s="5">
        <v>2.8170217064043257</v>
      </c>
      <c r="K58" s="5">
        <v>-30.63103183246977</v>
      </c>
      <c r="L58" s="5">
        <v>0.4757736667220307</v>
      </c>
      <c r="M58" s="5">
        <v>-30.155258165747739</v>
      </c>
      <c r="N58" s="5">
        <v>2.6057450784240013</v>
      </c>
      <c r="O58" s="73">
        <v>0.5</v>
      </c>
      <c r="P58" s="5">
        <v>0</v>
      </c>
      <c r="Q58" s="5">
        <v>0</v>
      </c>
      <c r="R58" s="5">
        <v>0</v>
      </c>
      <c r="S58" s="5">
        <v>0</v>
      </c>
      <c r="T58" s="47">
        <v>0</v>
      </c>
      <c r="U58" s="5">
        <v>0</v>
      </c>
      <c r="V58" s="5">
        <v>2.8170217064043257</v>
      </c>
      <c r="W58" s="5">
        <v>0</v>
      </c>
      <c r="X58" s="5">
        <v>0</v>
      </c>
      <c r="Y58" s="47">
        <v>0</v>
      </c>
      <c r="Z58" s="5">
        <v>0</v>
      </c>
      <c r="AA58" s="5">
        <v>2.8170217064043257</v>
      </c>
      <c r="AB58" s="5">
        <v>0</v>
      </c>
      <c r="AC58" s="5">
        <v>0</v>
      </c>
      <c r="AD58" s="72">
        <v>0</v>
      </c>
    </row>
    <row r="59" spans="1:30">
      <c r="A59" s="48" t="s">
        <v>604</v>
      </c>
      <c r="B59" s="55" t="s">
        <v>605</v>
      </c>
      <c r="C59" s="1" t="s">
        <v>606</v>
      </c>
      <c r="D59" s="1" t="s">
        <v>270</v>
      </c>
      <c r="E59" s="1" t="s">
        <v>1789</v>
      </c>
      <c r="F59" s="44" t="s">
        <v>607</v>
      </c>
      <c r="G59" s="49">
        <v>0.3</v>
      </c>
      <c r="H59" s="5">
        <v>151.79370312005574</v>
      </c>
      <c r="I59" s="5">
        <v>44.985258022226915</v>
      </c>
      <c r="J59" s="5">
        <v>106.80844509782884</v>
      </c>
      <c r="K59" s="5">
        <v>69.764410285500034</v>
      </c>
      <c r="L59" s="5">
        <v>-0.24739945168394684</v>
      </c>
      <c r="M59" s="5">
        <v>69.517010833816087</v>
      </c>
      <c r="N59" s="5">
        <v>98.797811715491676</v>
      </c>
      <c r="O59" s="73">
        <v>0</v>
      </c>
      <c r="P59" s="5">
        <v>37.390527538186078</v>
      </c>
      <c r="Q59" s="5">
        <v>7.5947304840408298</v>
      </c>
      <c r="R59" s="5">
        <v>0</v>
      </c>
      <c r="S59" s="5">
        <v>0</v>
      </c>
      <c r="T59" s="47">
        <v>0</v>
      </c>
      <c r="U59" s="5">
        <v>81.96416501064509</v>
      </c>
      <c r="V59" s="5">
        <v>24.844280087183751</v>
      </c>
      <c r="W59" s="5">
        <v>0</v>
      </c>
      <c r="X59" s="5">
        <v>0</v>
      </c>
      <c r="Y59" s="47">
        <v>0</v>
      </c>
      <c r="Z59" s="5">
        <v>119.35469254883117</v>
      </c>
      <c r="AA59" s="5">
        <v>32.439010571224578</v>
      </c>
      <c r="AB59" s="5">
        <v>0</v>
      </c>
      <c r="AC59" s="5">
        <v>0</v>
      </c>
      <c r="AD59" s="72">
        <v>0</v>
      </c>
    </row>
    <row r="60" spans="1:30">
      <c r="A60" s="48" t="s">
        <v>608</v>
      </c>
      <c r="B60" s="55" t="s">
        <v>609</v>
      </c>
      <c r="C60" s="1" t="s">
        <v>610</v>
      </c>
      <c r="D60" s="1" t="s">
        <v>124</v>
      </c>
      <c r="E60" s="1" t="s">
        <v>611</v>
      </c>
      <c r="F60" s="44" t="s">
        <v>612</v>
      </c>
      <c r="G60" s="49">
        <v>0.49</v>
      </c>
      <c r="H60" s="5">
        <v>47.810906937114098</v>
      </c>
      <c r="I60" s="5">
        <v>13.081784132097381</v>
      </c>
      <c r="J60" s="5">
        <v>34.729122805016715</v>
      </c>
      <c r="K60" s="5">
        <v>12.420173628370883</v>
      </c>
      <c r="L60" s="5">
        <v>-6.9804578506573733E-2</v>
      </c>
      <c r="M60" s="5">
        <v>12.350369049864309</v>
      </c>
      <c r="N60" s="5">
        <v>32.124438594640466</v>
      </c>
      <c r="O60" s="73">
        <v>0</v>
      </c>
      <c r="P60" s="5">
        <v>12.234245770155207</v>
      </c>
      <c r="Q60" s="5">
        <v>0.84753836194217391</v>
      </c>
      <c r="R60" s="5">
        <v>0</v>
      </c>
      <c r="S60" s="5">
        <v>0</v>
      </c>
      <c r="T60" s="47">
        <v>0</v>
      </c>
      <c r="U60" s="5">
        <v>30.20563721281853</v>
      </c>
      <c r="V60" s="5">
        <v>4.5234855921981829</v>
      </c>
      <c r="W60" s="5">
        <v>0</v>
      </c>
      <c r="X60" s="5">
        <v>0</v>
      </c>
      <c r="Y60" s="47">
        <v>0</v>
      </c>
      <c r="Z60" s="5">
        <v>42.439882982973735</v>
      </c>
      <c r="AA60" s="5">
        <v>5.371023954140357</v>
      </c>
      <c r="AB60" s="5">
        <v>0</v>
      </c>
      <c r="AC60" s="5">
        <v>0</v>
      </c>
      <c r="AD60" s="72">
        <v>0</v>
      </c>
    </row>
    <row r="61" spans="1:30">
      <c r="A61" s="48" t="s">
        <v>617</v>
      </c>
      <c r="B61" s="55" t="s">
        <v>618</v>
      </c>
      <c r="C61" s="1" t="s">
        <v>619</v>
      </c>
      <c r="D61" s="1" t="s">
        <v>270</v>
      </c>
      <c r="E61" s="1" t="s">
        <v>1789</v>
      </c>
      <c r="F61" s="44" t="s">
        <v>620</v>
      </c>
      <c r="G61" s="49">
        <v>0.3</v>
      </c>
      <c r="H61" s="5">
        <v>82.92790329254359</v>
      </c>
      <c r="I61" s="5">
        <v>23.42725687600343</v>
      </c>
      <c r="J61" s="5">
        <v>59.500646416540164</v>
      </c>
      <c r="K61" s="5">
        <v>-15.678405208994327</v>
      </c>
      <c r="L61" s="5">
        <v>2.8380707337337903</v>
      </c>
      <c r="M61" s="5">
        <v>-12.840334475260537</v>
      </c>
      <c r="N61" s="5">
        <v>55.038097935299653</v>
      </c>
      <c r="O61" s="73">
        <v>0.20854752270034382</v>
      </c>
      <c r="P61" s="5">
        <v>18.019268190895929</v>
      </c>
      <c r="Q61" s="5">
        <v>5.4079886851074992</v>
      </c>
      <c r="R61" s="5">
        <v>0</v>
      </c>
      <c r="S61" s="5">
        <v>0</v>
      </c>
      <c r="T61" s="47">
        <v>0</v>
      </c>
      <c r="U61" s="5">
        <v>39.799796535022111</v>
      </c>
      <c r="V61" s="5">
        <v>19.700849881518046</v>
      </c>
      <c r="W61" s="5">
        <v>0</v>
      </c>
      <c r="X61" s="5">
        <v>0</v>
      </c>
      <c r="Y61" s="47">
        <v>0</v>
      </c>
      <c r="Z61" s="5">
        <v>57.819064725918039</v>
      </c>
      <c r="AA61" s="5">
        <v>25.108838566625543</v>
      </c>
      <c r="AB61" s="5">
        <v>0</v>
      </c>
      <c r="AC61" s="5">
        <v>0</v>
      </c>
      <c r="AD61" s="72">
        <v>0</v>
      </c>
    </row>
    <row r="62" spans="1:30">
      <c r="A62" s="48" t="s">
        <v>633</v>
      </c>
      <c r="B62" s="55" t="s">
        <v>634</v>
      </c>
      <c r="C62" s="1" t="s">
        <v>635</v>
      </c>
      <c r="D62" s="1" t="s">
        <v>93</v>
      </c>
      <c r="E62" s="1" t="s">
        <v>1789</v>
      </c>
      <c r="F62" s="44" t="s">
        <v>636</v>
      </c>
      <c r="G62" s="49">
        <v>0.3</v>
      </c>
      <c r="H62" s="5">
        <v>109.06939556523086</v>
      </c>
      <c r="I62" s="5">
        <v>30.201978807864503</v>
      </c>
      <c r="J62" s="5">
        <v>78.867416757366357</v>
      </c>
      <c r="K62" s="5">
        <v>56.187739032973269</v>
      </c>
      <c r="L62" s="5">
        <v>0.31652672929212855</v>
      </c>
      <c r="M62" s="5">
        <v>56.504265762265398</v>
      </c>
      <c r="N62" s="5">
        <v>72.952360500563884</v>
      </c>
      <c r="O62" s="73">
        <v>0</v>
      </c>
      <c r="P62" s="5">
        <v>26.022644792022056</v>
      </c>
      <c r="Q62" s="5">
        <v>4.1793340158424455</v>
      </c>
      <c r="R62" s="5">
        <v>0</v>
      </c>
      <c r="S62" s="5">
        <v>0</v>
      </c>
      <c r="T62" s="47">
        <v>0</v>
      </c>
      <c r="U62" s="5">
        <v>61.796618207157621</v>
      </c>
      <c r="V62" s="5">
        <v>17.070798550208742</v>
      </c>
      <c r="W62" s="5">
        <v>0</v>
      </c>
      <c r="X62" s="5">
        <v>0</v>
      </c>
      <c r="Y62" s="47">
        <v>0</v>
      </c>
      <c r="Z62" s="5">
        <v>87.819262999179671</v>
      </c>
      <c r="AA62" s="5">
        <v>21.250132566051189</v>
      </c>
      <c r="AB62" s="5">
        <v>0</v>
      </c>
      <c r="AC62" s="5">
        <v>0</v>
      </c>
      <c r="AD62" s="72">
        <v>0</v>
      </c>
    </row>
    <row r="63" spans="1:30">
      <c r="A63" s="48" t="s">
        <v>641</v>
      </c>
      <c r="B63" s="55" t="s">
        <v>642</v>
      </c>
      <c r="C63" s="1" t="s">
        <v>643</v>
      </c>
      <c r="D63" s="1" t="s">
        <v>53</v>
      </c>
      <c r="E63" s="1" t="s">
        <v>1792</v>
      </c>
      <c r="F63" s="44" t="s">
        <v>644</v>
      </c>
      <c r="G63" s="49">
        <v>0.4</v>
      </c>
      <c r="H63" s="5">
        <v>3.6000499098769883</v>
      </c>
      <c r="I63" s="5">
        <v>0</v>
      </c>
      <c r="J63" s="5">
        <v>3.6000499098769883</v>
      </c>
      <c r="K63" s="5">
        <v>-21.011926424847751</v>
      </c>
      <c r="L63" s="5">
        <v>2.7591390892151679E-2</v>
      </c>
      <c r="M63" s="5">
        <v>-20.984335033955599</v>
      </c>
      <c r="N63" s="5">
        <v>3.3300461666362144</v>
      </c>
      <c r="O63" s="73">
        <v>0.5</v>
      </c>
      <c r="P63" s="5">
        <v>0</v>
      </c>
      <c r="Q63" s="5">
        <v>0</v>
      </c>
      <c r="R63" s="5">
        <v>0</v>
      </c>
      <c r="S63" s="5">
        <v>0</v>
      </c>
      <c r="T63" s="47">
        <v>0</v>
      </c>
      <c r="U63" s="5">
        <v>0</v>
      </c>
      <c r="V63" s="5">
        <v>3.6000499098769883</v>
      </c>
      <c r="W63" s="5">
        <v>0</v>
      </c>
      <c r="X63" s="5">
        <v>0</v>
      </c>
      <c r="Y63" s="47">
        <v>0</v>
      </c>
      <c r="Z63" s="5">
        <v>0</v>
      </c>
      <c r="AA63" s="5">
        <v>3.6000499098769883</v>
      </c>
      <c r="AB63" s="5">
        <v>0</v>
      </c>
      <c r="AC63" s="5">
        <v>0</v>
      </c>
      <c r="AD63" s="72">
        <v>0</v>
      </c>
    </row>
    <row r="64" spans="1:30">
      <c r="A64" s="48" t="s">
        <v>645</v>
      </c>
      <c r="B64" s="55" t="s">
        <v>646</v>
      </c>
      <c r="C64" s="1" t="s">
        <v>647</v>
      </c>
      <c r="D64" s="1" t="s">
        <v>93</v>
      </c>
      <c r="E64" s="1" t="s">
        <v>1789</v>
      </c>
      <c r="F64" s="44" t="s">
        <v>648</v>
      </c>
      <c r="G64" s="49">
        <v>0.3</v>
      </c>
      <c r="H64" s="5">
        <v>45.496933015165453</v>
      </c>
      <c r="I64" s="5">
        <v>7.3321104374951309</v>
      </c>
      <c r="J64" s="5">
        <v>38.164822577670321</v>
      </c>
      <c r="K64" s="5">
        <v>21.761915125108917</v>
      </c>
      <c r="L64" s="5">
        <v>7.7885993003185661E-2</v>
      </c>
      <c r="M64" s="5">
        <v>21.839801118112103</v>
      </c>
      <c r="N64" s="5">
        <v>35.302460884345052</v>
      </c>
      <c r="O64" s="73">
        <v>0</v>
      </c>
      <c r="P64" s="5">
        <v>7.5405737876577081</v>
      </c>
      <c r="Q64" s="5">
        <v>-0.20846335016257689</v>
      </c>
      <c r="R64" s="5">
        <v>0</v>
      </c>
      <c r="S64" s="5">
        <v>0</v>
      </c>
      <c r="T64" s="47">
        <v>0</v>
      </c>
      <c r="U64" s="5">
        <v>29.162730376299358</v>
      </c>
      <c r="V64" s="5">
        <v>9.0020922013709654</v>
      </c>
      <c r="W64" s="5">
        <v>0</v>
      </c>
      <c r="X64" s="5">
        <v>0</v>
      </c>
      <c r="Y64" s="47">
        <v>0</v>
      </c>
      <c r="Z64" s="5">
        <v>36.703304163957064</v>
      </c>
      <c r="AA64" s="5">
        <v>8.7936288512083891</v>
      </c>
      <c r="AB64" s="5">
        <v>0</v>
      </c>
      <c r="AC64" s="5">
        <v>0</v>
      </c>
      <c r="AD64" s="72">
        <v>0</v>
      </c>
    </row>
    <row r="65" spans="1:30">
      <c r="A65" s="48" t="s">
        <v>665</v>
      </c>
      <c r="B65" s="55" t="s">
        <v>666</v>
      </c>
      <c r="C65" s="1" t="s">
        <v>667</v>
      </c>
      <c r="D65" s="1" t="s">
        <v>93</v>
      </c>
      <c r="E65" s="1" t="s">
        <v>1789</v>
      </c>
      <c r="F65" s="44" t="s">
        <v>668</v>
      </c>
      <c r="G65" s="49">
        <v>0.3</v>
      </c>
      <c r="H65" s="5">
        <v>40.088911991078469</v>
      </c>
      <c r="I65" s="5">
        <v>6.8470493563318291</v>
      </c>
      <c r="J65" s="5">
        <v>33.241862634746639</v>
      </c>
      <c r="K65" s="5">
        <v>9.566195657130228</v>
      </c>
      <c r="L65" s="5">
        <v>5.5345852503513981E-2</v>
      </c>
      <c r="M65" s="5">
        <v>9.621541509633742</v>
      </c>
      <c r="N65" s="5">
        <v>30.748722937140641</v>
      </c>
      <c r="O65" s="73">
        <v>0</v>
      </c>
      <c r="P65" s="5">
        <v>7.3434135165574697</v>
      </c>
      <c r="Q65" s="5">
        <v>-0.496364160225641</v>
      </c>
      <c r="R65" s="5">
        <v>0</v>
      </c>
      <c r="S65" s="5">
        <v>0</v>
      </c>
      <c r="T65" s="47">
        <v>0</v>
      </c>
      <c r="U65" s="5">
        <v>26.942215467841763</v>
      </c>
      <c r="V65" s="5">
        <v>6.2996471669048733</v>
      </c>
      <c r="W65" s="5">
        <v>0</v>
      </c>
      <c r="X65" s="5">
        <v>0</v>
      </c>
      <c r="Y65" s="47">
        <v>0</v>
      </c>
      <c r="Z65" s="5">
        <v>34.285628984399231</v>
      </c>
      <c r="AA65" s="5">
        <v>5.8032830066792318</v>
      </c>
      <c r="AB65" s="5">
        <v>0</v>
      </c>
      <c r="AC65" s="5">
        <v>0</v>
      </c>
      <c r="AD65" s="72">
        <v>0</v>
      </c>
    </row>
    <row r="66" spans="1:30">
      <c r="A66" s="48" t="s">
        <v>685</v>
      </c>
      <c r="B66" s="55" t="s">
        <v>686</v>
      </c>
      <c r="C66" s="1" t="s">
        <v>687</v>
      </c>
      <c r="D66" s="1" t="s">
        <v>53</v>
      </c>
      <c r="E66" s="1" t="s">
        <v>1786</v>
      </c>
      <c r="F66" s="44" t="s">
        <v>688</v>
      </c>
      <c r="G66" s="49">
        <v>0.4</v>
      </c>
      <c r="H66" s="5">
        <v>2.5233240314339174</v>
      </c>
      <c r="I66" s="5">
        <v>0.24576291458161362</v>
      </c>
      <c r="J66" s="5">
        <v>2.2775611168523038</v>
      </c>
      <c r="K66" s="5">
        <v>-7.9338091986436892</v>
      </c>
      <c r="L66" s="5">
        <v>-1.9194600852610044E-2</v>
      </c>
      <c r="M66" s="5">
        <v>-7.9530037994962992</v>
      </c>
      <c r="N66" s="5">
        <v>2.1067440330883813</v>
      </c>
      <c r="O66" s="73">
        <v>0.5</v>
      </c>
      <c r="P66" s="5">
        <v>0</v>
      </c>
      <c r="Q66" s="5">
        <v>0.24576291458161362</v>
      </c>
      <c r="R66" s="5">
        <v>0</v>
      </c>
      <c r="S66" s="5">
        <v>0</v>
      </c>
      <c r="T66" s="47">
        <v>0</v>
      </c>
      <c r="U66" s="5">
        <v>0</v>
      </c>
      <c r="V66" s="5">
        <v>2.2775611168523038</v>
      </c>
      <c r="W66" s="5">
        <v>0</v>
      </c>
      <c r="X66" s="5">
        <v>0</v>
      </c>
      <c r="Y66" s="47">
        <v>0</v>
      </c>
      <c r="Z66" s="5">
        <v>0</v>
      </c>
      <c r="AA66" s="5">
        <v>2.5233240314339174</v>
      </c>
      <c r="AB66" s="5">
        <v>0</v>
      </c>
      <c r="AC66" s="5">
        <v>0</v>
      </c>
      <c r="AD66" s="72">
        <v>0</v>
      </c>
    </row>
    <row r="67" spans="1:30">
      <c r="A67" s="48" t="s">
        <v>689</v>
      </c>
      <c r="B67" s="55" t="s">
        <v>690</v>
      </c>
      <c r="C67" s="1" t="s">
        <v>691</v>
      </c>
      <c r="D67" s="1" t="s">
        <v>93</v>
      </c>
      <c r="E67" s="1" t="s">
        <v>1789</v>
      </c>
      <c r="F67" s="44" t="s">
        <v>692</v>
      </c>
      <c r="G67" s="49">
        <v>0.3</v>
      </c>
      <c r="H67" s="5">
        <v>58.547513285044268</v>
      </c>
      <c r="I67" s="5">
        <v>13.124281360826508</v>
      </c>
      <c r="J67" s="5">
        <v>45.42323192421776</v>
      </c>
      <c r="K67" s="5">
        <v>-51.622974397146876</v>
      </c>
      <c r="L67" s="5">
        <v>1.2949524086119197</v>
      </c>
      <c r="M67" s="5">
        <v>-50.328021988534957</v>
      </c>
      <c r="N67" s="5">
        <v>42.016489529901428</v>
      </c>
      <c r="O67" s="73">
        <v>0.5</v>
      </c>
      <c r="P67" s="5">
        <v>12.36808422774382</v>
      </c>
      <c r="Q67" s="5">
        <v>0.75619713308268788</v>
      </c>
      <c r="R67" s="5">
        <v>0</v>
      </c>
      <c r="S67" s="5">
        <v>0</v>
      </c>
      <c r="T67" s="47">
        <v>0</v>
      </c>
      <c r="U67" s="5">
        <v>35.773620739077558</v>
      </c>
      <c r="V67" s="5">
        <v>9.6496111851402038</v>
      </c>
      <c r="W67" s="5">
        <v>0</v>
      </c>
      <c r="X67" s="5">
        <v>0</v>
      </c>
      <c r="Y67" s="47">
        <v>0</v>
      </c>
      <c r="Z67" s="5">
        <v>48.141704966821379</v>
      </c>
      <c r="AA67" s="5">
        <v>10.405808318222892</v>
      </c>
      <c r="AB67" s="5">
        <v>0</v>
      </c>
      <c r="AC67" s="5">
        <v>0</v>
      </c>
      <c r="AD67" s="72">
        <v>0</v>
      </c>
    </row>
    <row r="68" spans="1:30">
      <c r="A68" s="48" t="s">
        <v>701</v>
      </c>
      <c r="B68" s="55" t="s">
        <v>702</v>
      </c>
      <c r="C68" s="1" t="s">
        <v>703</v>
      </c>
      <c r="D68" s="1" t="s">
        <v>93</v>
      </c>
      <c r="E68" s="1" t="s">
        <v>1789</v>
      </c>
      <c r="F68" s="44" t="s">
        <v>704</v>
      </c>
      <c r="G68" s="49">
        <v>0.3</v>
      </c>
      <c r="H68" s="5">
        <v>63.110939747873601</v>
      </c>
      <c r="I68" s="5">
        <v>15.68693672806825</v>
      </c>
      <c r="J68" s="5">
        <v>47.424003019805355</v>
      </c>
      <c r="K68" s="5">
        <v>-5.5125306367165878</v>
      </c>
      <c r="L68" s="5">
        <v>0.20990115499607942</v>
      </c>
      <c r="M68" s="5">
        <v>-5.3026294817205084</v>
      </c>
      <c r="N68" s="5">
        <v>43.867202793319954</v>
      </c>
      <c r="O68" s="73">
        <v>0.10413470365135791</v>
      </c>
      <c r="P68" s="5">
        <v>14.210114581076182</v>
      </c>
      <c r="Q68" s="5">
        <v>1.4768221469920688</v>
      </c>
      <c r="R68" s="5">
        <v>0</v>
      </c>
      <c r="S68" s="5">
        <v>0</v>
      </c>
      <c r="T68" s="47">
        <v>0</v>
      </c>
      <c r="U68" s="5">
        <v>36.487387684877774</v>
      </c>
      <c r="V68" s="5">
        <v>10.936615334927581</v>
      </c>
      <c r="W68" s="5">
        <v>0</v>
      </c>
      <c r="X68" s="5">
        <v>0</v>
      </c>
      <c r="Y68" s="47">
        <v>0</v>
      </c>
      <c r="Z68" s="5">
        <v>50.697502265953958</v>
      </c>
      <c r="AA68" s="5">
        <v>12.413437481919649</v>
      </c>
      <c r="AB68" s="5">
        <v>0</v>
      </c>
      <c r="AC68" s="5">
        <v>0</v>
      </c>
      <c r="AD68" s="72">
        <v>0</v>
      </c>
    </row>
    <row r="69" spans="1:30">
      <c r="A69" s="48" t="s">
        <v>717</v>
      </c>
      <c r="B69" s="55" t="s">
        <v>718</v>
      </c>
      <c r="C69" s="1" t="s">
        <v>719</v>
      </c>
      <c r="D69" s="1" t="s">
        <v>53</v>
      </c>
      <c r="E69" s="1" t="s">
        <v>1788</v>
      </c>
      <c r="F69" s="44" t="s">
        <v>720</v>
      </c>
      <c r="G69" s="49">
        <v>0.4</v>
      </c>
      <c r="H69" s="5">
        <v>4.1913251441263917</v>
      </c>
      <c r="I69" s="5">
        <v>0</v>
      </c>
      <c r="J69" s="5">
        <v>4.1913251441263917</v>
      </c>
      <c r="K69" s="5">
        <v>-16.501112496104746</v>
      </c>
      <c r="L69" s="5">
        <v>-6.0682902806568961E-2</v>
      </c>
      <c r="M69" s="5">
        <v>-16.561795398911315</v>
      </c>
      <c r="N69" s="5">
        <v>3.8769757583169127</v>
      </c>
      <c r="O69" s="73">
        <v>0.5</v>
      </c>
      <c r="P69" s="5">
        <v>0</v>
      </c>
      <c r="Q69" s="5">
        <v>0</v>
      </c>
      <c r="R69" s="5">
        <v>0</v>
      </c>
      <c r="S69" s="5">
        <v>0</v>
      </c>
      <c r="T69" s="47">
        <v>0</v>
      </c>
      <c r="U69" s="5">
        <v>0</v>
      </c>
      <c r="V69" s="5">
        <v>4.1913251441263917</v>
      </c>
      <c r="W69" s="5">
        <v>0</v>
      </c>
      <c r="X69" s="5">
        <v>0</v>
      </c>
      <c r="Y69" s="47">
        <v>0</v>
      </c>
      <c r="Z69" s="5">
        <v>0</v>
      </c>
      <c r="AA69" s="5">
        <v>4.1913251441263917</v>
      </c>
      <c r="AB69" s="5">
        <v>0</v>
      </c>
      <c r="AC69" s="5">
        <v>0</v>
      </c>
      <c r="AD69" s="72">
        <v>0</v>
      </c>
    </row>
    <row r="70" spans="1:30">
      <c r="A70" s="48" t="s">
        <v>721</v>
      </c>
      <c r="B70" s="55" t="s">
        <v>722</v>
      </c>
      <c r="C70" s="1" t="s">
        <v>723</v>
      </c>
      <c r="D70" s="1" t="s">
        <v>361</v>
      </c>
      <c r="E70" s="1" t="s">
        <v>1796</v>
      </c>
      <c r="F70" s="44" t="s">
        <v>725</v>
      </c>
      <c r="G70" s="49">
        <v>0.5</v>
      </c>
      <c r="H70" s="5">
        <v>40.074314867967146</v>
      </c>
      <c r="I70" s="5">
        <v>8.5520239436960175</v>
      </c>
      <c r="J70" s="5">
        <v>31.522290924271129</v>
      </c>
      <c r="K70" s="5">
        <v>12.652099790229359</v>
      </c>
      <c r="L70" s="5">
        <v>-8.2285971519560519E-2</v>
      </c>
      <c r="M70" s="5">
        <v>12.569813818709799</v>
      </c>
      <c r="N70" s="5">
        <v>29.158119104950796</v>
      </c>
      <c r="O70" s="73">
        <v>0</v>
      </c>
      <c r="P70" s="5">
        <v>7.2489388655385749</v>
      </c>
      <c r="Q70" s="5">
        <v>0.31140156427996979</v>
      </c>
      <c r="R70" s="5">
        <v>0.99168351387747289</v>
      </c>
      <c r="S70" s="5">
        <v>0</v>
      </c>
      <c r="T70" s="47">
        <v>0</v>
      </c>
      <c r="U70" s="5">
        <v>25.581044672170783</v>
      </c>
      <c r="V70" s="5">
        <v>4.16178496995924</v>
      </c>
      <c r="W70" s="5">
        <v>1.7794612821411067</v>
      </c>
      <c r="X70" s="5">
        <v>0</v>
      </c>
      <c r="Y70" s="47">
        <v>0</v>
      </c>
      <c r="Z70" s="5">
        <v>32.82998353770936</v>
      </c>
      <c r="AA70" s="5">
        <v>4.4731865342392094</v>
      </c>
      <c r="AB70" s="5">
        <v>2.7711447960185795</v>
      </c>
      <c r="AC70" s="5">
        <v>0</v>
      </c>
      <c r="AD70" s="72">
        <v>0</v>
      </c>
    </row>
    <row r="71" spans="1:30">
      <c r="A71" s="48" t="s">
        <v>730</v>
      </c>
      <c r="B71" s="55" t="s">
        <v>731</v>
      </c>
      <c r="C71" s="1" t="s">
        <v>732</v>
      </c>
      <c r="D71" s="1" t="s">
        <v>270</v>
      </c>
      <c r="E71" s="1" t="s">
        <v>1789</v>
      </c>
      <c r="F71" s="44" t="s">
        <v>733</v>
      </c>
      <c r="G71" s="49">
        <v>0.3</v>
      </c>
      <c r="H71" s="5">
        <v>114.56387552381378</v>
      </c>
      <c r="I71" s="5">
        <v>32.556199177361528</v>
      </c>
      <c r="J71" s="5">
        <v>82.007676346452243</v>
      </c>
      <c r="K71" s="5">
        <v>2.691430864503694</v>
      </c>
      <c r="L71" s="5">
        <v>-2.4451367115673417E-2</v>
      </c>
      <c r="M71" s="5">
        <v>2.6669794973880205</v>
      </c>
      <c r="N71" s="5">
        <v>75.85710062046833</v>
      </c>
      <c r="O71" s="73">
        <v>0</v>
      </c>
      <c r="P71" s="5">
        <v>27.185383358338317</v>
      </c>
      <c r="Q71" s="5">
        <v>5.3708158190232105</v>
      </c>
      <c r="R71" s="5">
        <v>0</v>
      </c>
      <c r="S71" s="5">
        <v>0</v>
      </c>
      <c r="T71" s="47">
        <v>0</v>
      </c>
      <c r="U71" s="5">
        <v>61.187879956619255</v>
      </c>
      <c r="V71" s="5">
        <v>20.819796389832973</v>
      </c>
      <c r="W71" s="5">
        <v>0</v>
      </c>
      <c r="X71" s="5">
        <v>0</v>
      </c>
      <c r="Y71" s="47">
        <v>0</v>
      </c>
      <c r="Z71" s="5">
        <v>88.373263314957569</v>
      </c>
      <c r="AA71" s="5">
        <v>26.190612208856184</v>
      </c>
      <c r="AB71" s="5">
        <v>0</v>
      </c>
      <c r="AC71" s="5">
        <v>0</v>
      </c>
      <c r="AD71" s="72">
        <v>0</v>
      </c>
    </row>
    <row r="72" spans="1:30">
      <c r="A72" s="48" t="s">
        <v>734</v>
      </c>
      <c r="B72" s="55" t="s">
        <v>735</v>
      </c>
      <c r="C72" s="1" t="s">
        <v>736</v>
      </c>
      <c r="D72" s="1" t="s">
        <v>270</v>
      </c>
      <c r="E72" s="1" t="s">
        <v>1789</v>
      </c>
      <c r="F72" s="44" t="s">
        <v>737</v>
      </c>
      <c r="G72" s="49">
        <v>0.3</v>
      </c>
      <c r="H72" s="5">
        <v>66.997577950330111</v>
      </c>
      <c r="I72" s="5">
        <v>16.275709587102472</v>
      </c>
      <c r="J72" s="5">
        <v>50.721868363227635</v>
      </c>
      <c r="K72" s="5">
        <v>-51.628780853107614</v>
      </c>
      <c r="L72" s="5">
        <v>-8.3687651174756184E-2</v>
      </c>
      <c r="M72" s="5">
        <v>-51.71246850428237</v>
      </c>
      <c r="N72" s="5">
        <v>46.917728235985564</v>
      </c>
      <c r="O72" s="73">
        <v>0.5</v>
      </c>
      <c r="P72" s="5">
        <v>11.790405571736731</v>
      </c>
      <c r="Q72" s="5">
        <v>4.4853040153657417</v>
      </c>
      <c r="R72" s="5">
        <v>0</v>
      </c>
      <c r="S72" s="5">
        <v>0</v>
      </c>
      <c r="T72" s="47">
        <v>0</v>
      </c>
      <c r="U72" s="5">
        <v>28.215774479559276</v>
      </c>
      <c r="V72" s="5">
        <v>22.50609388366836</v>
      </c>
      <c r="W72" s="5">
        <v>0</v>
      </c>
      <c r="X72" s="5">
        <v>0</v>
      </c>
      <c r="Y72" s="47">
        <v>0</v>
      </c>
      <c r="Z72" s="5">
        <v>40.006180051296006</v>
      </c>
      <c r="AA72" s="5">
        <v>26.991397899034101</v>
      </c>
      <c r="AB72" s="5">
        <v>0</v>
      </c>
      <c r="AC72" s="5">
        <v>0</v>
      </c>
      <c r="AD72" s="72">
        <v>0</v>
      </c>
    </row>
    <row r="73" spans="1:30">
      <c r="A73" s="48" t="s">
        <v>738</v>
      </c>
      <c r="B73" s="55" t="s">
        <v>739</v>
      </c>
      <c r="C73" s="1" t="s">
        <v>740</v>
      </c>
      <c r="D73" s="1" t="s">
        <v>237</v>
      </c>
      <c r="E73" s="1" t="s">
        <v>1787</v>
      </c>
      <c r="F73" s="44" t="s">
        <v>741</v>
      </c>
      <c r="G73" s="49">
        <v>0.09</v>
      </c>
      <c r="H73" s="5">
        <v>218.38359637585461</v>
      </c>
      <c r="I73" s="5">
        <v>37.640069719996333</v>
      </c>
      <c r="J73" s="5">
        <v>180.74352665585829</v>
      </c>
      <c r="K73" s="5">
        <v>133.15819965659216</v>
      </c>
      <c r="L73" s="5">
        <v>0.41065495534715524</v>
      </c>
      <c r="M73" s="5">
        <v>133.56885461193932</v>
      </c>
      <c r="N73" s="5">
        <v>167.18776215666892</v>
      </c>
      <c r="O73" s="73">
        <v>0</v>
      </c>
      <c r="P73" s="5">
        <v>37.640069719996333</v>
      </c>
      <c r="Q73" s="5">
        <v>0</v>
      </c>
      <c r="R73" s="5">
        <v>0</v>
      </c>
      <c r="S73" s="5">
        <v>0</v>
      </c>
      <c r="T73" s="47">
        <v>0</v>
      </c>
      <c r="U73" s="5">
        <v>180.74352665585829</v>
      </c>
      <c r="V73" s="5">
        <v>0</v>
      </c>
      <c r="W73" s="5">
        <v>0</v>
      </c>
      <c r="X73" s="5">
        <v>0</v>
      </c>
      <c r="Y73" s="47">
        <v>0</v>
      </c>
      <c r="Z73" s="5">
        <v>218.38359637585461</v>
      </c>
      <c r="AA73" s="5">
        <v>0</v>
      </c>
      <c r="AB73" s="5">
        <v>0</v>
      </c>
      <c r="AC73" s="5">
        <v>0</v>
      </c>
      <c r="AD73" s="72">
        <v>0</v>
      </c>
    </row>
    <row r="74" spans="1:30">
      <c r="A74" s="48" t="s">
        <v>742</v>
      </c>
      <c r="B74" s="55" t="s">
        <v>743</v>
      </c>
      <c r="C74" s="1" t="s">
        <v>744</v>
      </c>
      <c r="D74" s="1" t="s">
        <v>79</v>
      </c>
      <c r="E74" s="1" t="s">
        <v>1787</v>
      </c>
      <c r="F74" s="44" t="s">
        <v>745</v>
      </c>
      <c r="G74" s="49">
        <v>0.01</v>
      </c>
      <c r="H74" s="5">
        <v>21.598171659039423</v>
      </c>
      <c r="I74" s="5">
        <v>7.2624958702357558</v>
      </c>
      <c r="J74" s="5">
        <v>14.335675788803668</v>
      </c>
      <c r="K74" s="5">
        <v>8.1900223265695384</v>
      </c>
      <c r="L74" s="5">
        <v>4.0388324440726819E-2</v>
      </c>
      <c r="M74" s="5">
        <v>8.2304106510102653</v>
      </c>
      <c r="N74" s="5">
        <v>13.260500104643393</v>
      </c>
      <c r="O74" s="73">
        <v>0</v>
      </c>
      <c r="P74" s="5">
        <v>0</v>
      </c>
      <c r="Q74" s="5">
        <v>0</v>
      </c>
      <c r="R74" s="5">
        <v>7.2624958702357558</v>
      </c>
      <c r="S74" s="5">
        <v>0</v>
      </c>
      <c r="T74" s="47">
        <v>0</v>
      </c>
      <c r="U74" s="5">
        <v>0</v>
      </c>
      <c r="V74" s="5">
        <v>0</v>
      </c>
      <c r="W74" s="5">
        <v>14.335675788803668</v>
      </c>
      <c r="X74" s="5">
        <v>0</v>
      </c>
      <c r="Y74" s="47">
        <v>0</v>
      </c>
      <c r="Z74" s="5">
        <v>0</v>
      </c>
      <c r="AA74" s="5">
        <v>0</v>
      </c>
      <c r="AB74" s="5">
        <v>21.598171659039423</v>
      </c>
      <c r="AC74" s="5">
        <v>0</v>
      </c>
      <c r="AD74" s="72">
        <v>0</v>
      </c>
    </row>
    <row r="75" spans="1:30">
      <c r="A75" s="48" t="s">
        <v>758</v>
      </c>
      <c r="B75" s="55" t="s">
        <v>759</v>
      </c>
      <c r="C75" s="1" t="s">
        <v>760</v>
      </c>
      <c r="D75" s="1" t="s">
        <v>93</v>
      </c>
      <c r="E75" s="1" t="s">
        <v>1789</v>
      </c>
      <c r="F75" s="44" t="s">
        <v>761</v>
      </c>
      <c r="G75" s="49">
        <v>0.3</v>
      </c>
      <c r="H75" s="5">
        <v>22.770145599160021</v>
      </c>
      <c r="I75" s="5">
        <v>1.5452994988877886</v>
      </c>
      <c r="J75" s="5">
        <v>21.224846100272231</v>
      </c>
      <c r="K75" s="5">
        <v>-4.1537447505265606</v>
      </c>
      <c r="L75" s="5">
        <v>0.11489141856169027</v>
      </c>
      <c r="M75" s="5">
        <v>-4.0388533319648703</v>
      </c>
      <c r="N75" s="5">
        <v>19.632982642751813</v>
      </c>
      <c r="O75" s="73">
        <v>0.16367121473259516</v>
      </c>
      <c r="P75" s="5">
        <v>2.8223413265199064</v>
      </c>
      <c r="Q75" s="5">
        <v>-1.277041827632118</v>
      </c>
      <c r="R75" s="5">
        <v>0</v>
      </c>
      <c r="S75" s="5">
        <v>0</v>
      </c>
      <c r="T75" s="47">
        <v>0</v>
      </c>
      <c r="U75" s="5">
        <v>15.143303855637276</v>
      </c>
      <c r="V75" s="5">
        <v>6.081542244634953</v>
      </c>
      <c r="W75" s="5">
        <v>0</v>
      </c>
      <c r="X75" s="5">
        <v>0</v>
      </c>
      <c r="Y75" s="47">
        <v>0</v>
      </c>
      <c r="Z75" s="5">
        <v>17.965645182157182</v>
      </c>
      <c r="AA75" s="5">
        <v>4.8045004170028349</v>
      </c>
      <c r="AB75" s="5">
        <v>0</v>
      </c>
      <c r="AC75" s="5">
        <v>0</v>
      </c>
      <c r="AD75" s="72">
        <v>0</v>
      </c>
    </row>
    <row r="76" spans="1:30">
      <c r="A76" s="48" t="s">
        <v>762</v>
      </c>
      <c r="B76" s="55" t="s">
        <v>763</v>
      </c>
      <c r="C76" s="1" t="s">
        <v>764</v>
      </c>
      <c r="D76" s="1" t="s">
        <v>103</v>
      </c>
      <c r="E76" s="1" t="s">
        <v>1792</v>
      </c>
      <c r="F76" s="44" t="s">
        <v>765</v>
      </c>
      <c r="G76" s="49">
        <v>0.49</v>
      </c>
      <c r="H76" s="5">
        <v>102.35553186521753</v>
      </c>
      <c r="I76" s="5">
        <v>22.824954911219578</v>
      </c>
      <c r="J76" s="5">
        <v>79.530576953997951</v>
      </c>
      <c r="K76" s="5">
        <v>27.711427741280907</v>
      </c>
      <c r="L76" s="5">
        <v>0.22673973753613552</v>
      </c>
      <c r="M76" s="5">
        <v>27.938167478817043</v>
      </c>
      <c r="N76" s="5">
        <v>73.565783682448114</v>
      </c>
      <c r="O76" s="73">
        <v>0</v>
      </c>
      <c r="P76" s="5">
        <v>21.451729428949147</v>
      </c>
      <c r="Q76" s="5">
        <v>1.3732254822704308</v>
      </c>
      <c r="R76" s="5">
        <v>0</v>
      </c>
      <c r="S76" s="5">
        <v>0</v>
      </c>
      <c r="T76" s="47">
        <v>0</v>
      </c>
      <c r="U76" s="5">
        <v>67.465867312704859</v>
      </c>
      <c r="V76" s="5">
        <v>12.06470964129309</v>
      </c>
      <c r="W76" s="5">
        <v>0</v>
      </c>
      <c r="X76" s="5">
        <v>0</v>
      </c>
      <c r="Y76" s="47">
        <v>0</v>
      </c>
      <c r="Z76" s="5">
        <v>88.917596741654009</v>
      </c>
      <c r="AA76" s="5">
        <v>13.437935123563522</v>
      </c>
      <c r="AB76" s="5">
        <v>0</v>
      </c>
      <c r="AC76" s="5">
        <v>0</v>
      </c>
      <c r="AD76" s="72">
        <v>0</v>
      </c>
    </row>
    <row r="77" spans="1:30">
      <c r="A77" s="48" t="s">
        <v>766</v>
      </c>
      <c r="B77" s="55" t="s">
        <v>767</v>
      </c>
      <c r="C77" s="1" t="s">
        <v>768</v>
      </c>
      <c r="D77" s="1" t="s">
        <v>103</v>
      </c>
      <c r="E77" s="1" t="s">
        <v>611</v>
      </c>
      <c r="F77" s="44" t="s">
        <v>769</v>
      </c>
      <c r="G77" s="49">
        <v>0.49</v>
      </c>
      <c r="H77" s="5">
        <v>87.121210101275153</v>
      </c>
      <c r="I77" s="5">
        <v>27.109168160644927</v>
      </c>
      <c r="J77" s="5">
        <v>60.012041940630219</v>
      </c>
      <c r="K77" s="5">
        <v>39.791273849193885</v>
      </c>
      <c r="L77" s="5">
        <v>0.62465650674047879</v>
      </c>
      <c r="M77" s="5">
        <v>40.415930355934364</v>
      </c>
      <c r="N77" s="5">
        <v>55.511138795082957</v>
      </c>
      <c r="O77" s="73">
        <v>0</v>
      </c>
      <c r="P77" s="5">
        <v>25.035454365708954</v>
      </c>
      <c r="Q77" s="5">
        <v>2.0737137949359714</v>
      </c>
      <c r="R77" s="5">
        <v>0</v>
      </c>
      <c r="S77" s="5">
        <v>0</v>
      </c>
      <c r="T77" s="47">
        <v>0</v>
      </c>
      <c r="U77" s="5">
        <v>52.788465321438061</v>
      </c>
      <c r="V77" s="5">
        <v>7.2235766191921611</v>
      </c>
      <c r="W77" s="5">
        <v>0</v>
      </c>
      <c r="X77" s="5">
        <v>0</v>
      </c>
      <c r="Y77" s="47">
        <v>0</v>
      </c>
      <c r="Z77" s="5">
        <v>77.823919687147011</v>
      </c>
      <c r="AA77" s="5">
        <v>9.297290414128133</v>
      </c>
      <c r="AB77" s="5">
        <v>0</v>
      </c>
      <c r="AC77" s="5">
        <v>0</v>
      </c>
      <c r="AD77" s="72">
        <v>0</v>
      </c>
    </row>
    <row r="78" spans="1:30">
      <c r="A78" s="48" t="s">
        <v>770</v>
      </c>
      <c r="B78" s="55" t="s">
        <v>771</v>
      </c>
      <c r="C78" s="1" t="s">
        <v>772</v>
      </c>
      <c r="D78" s="1" t="s">
        <v>270</v>
      </c>
      <c r="E78" s="1" t="s">
        <v>1789</v>
      </c>
      <c r="F78" s="44" t="s">
        <v>773</v>
      </c>
      <c r="G78" s="49">
        <v>0.3</v>
      </c>
      <c r="H78" s="5">
        <v>150.04293773602214</v>
      </c>
      <c r="I78" s="5">
        <v>42.761630562565195</v>
      </c>
      <c r="J78" s="5">
        <v>107.28130717345695</v>
      </c>
      <c r="K78" s="5">
        <v>61.326242012699723</v>
      </c>
      <c r="L78" s="5">
        <v>0.87555932561252092</v>
      </c>
      <c r="M78" s="5">
        <v>62.201801338312244</v>
      </c>
      <c r="N78" s="5">
        <v>99.23520913544769</v>
      </c>
      <c r="O78" s="73">
        <v>0</v>
      </c>
      <c r="P78" s="5">
        <v>35.707504958827094</v>
      </c>
      <c r="Q78" s="5">
        <v>7.0541256037380959</v>
      </c>
      <c r="R78" s="5">
        <v>0</v>
      </c>
      <c r="S78" s="5">
        <v>0</v>
      </c>
      <c r="T78" s="47">
        <v>0</v>
      </c>
      <c r="U78" s="5">
        <v>81.517268171397404</v>
      </c>
      <c r="V78" s="5">
        <v>25.764039002059544</v>
      </c>
      <c r="W78" s="5">
        <v>0</v>
      </c>
      <c r="X78" s="5">
        <v>0</v>
      </c>
      <c r="Y78" s="47">
        <v>0</v>
      </c>
      <c r="Z78" s="5">
        <v>117.22477313022449</v>
      </c>
      <c r="AA78" s="5">
        <v>32.818164605797641</v>
      </c>
      <c r="AB78" s="5">
        <v>0</v>
      </c>
      <c r="AC78" s="5">
        <v>0</v>
      </c>
      <c r="AD78" s="72">
        <v>0</v>
      </c>
    </row>
    <row r="79" spans="1:30">
      <c r="A79" s="48" t="s">
        <v>786</v>
      </c>
      <c r="B79" s="55" t="s">
        <v>787</v>
      </c>
      <c r="C79" s="1" t="s">
        <v>788</v>
      </c>
      <c r="D79" s="1" t="s">
        <v>103</v>
      </c>
      <c r="E79" s="1" t="s">
        <v>1792</v>
      </c>
      <c r="F79" s="44" t="s">
        <v>789</v>
      </c>
      <c r="G79" s="49">
        <v>0.49</v>
      </c>
      <c r="H79" s="5">
        <v>198.88432525607084</v>
      </c>
      <c r="I79" s="5">
        <v>46.482481554515999</v>
      </c>
      <c r="J79" s="5">
        <v>152.40184370155484</v>
      </c>
      <c r="K79" s="5">
        <v>-13.811653154485969</v>
      </c>
      <c r="L79" s="5">
        <v>-1.927933152605199E-2</v>
      </c>
      <c r="M79" s="5">
        <v>-13.830932486012021</v>
      </c>
      <c r="N79" s="5">
        <v>140.97170542393823</v>
      </c>
      <c r="O79" s="73">
        <v>8.3095857009091501E-2</v>
      </c>
      <c r="P79" s="5">
        <v>42.935430709093602</v>
      </c>
      <c r="Q79" s="5">
        <v>3.5470508454224019</v>
      </c>
      <c r="R79" s="5">
        <v>0</v>
      </c>
      <c r="S79" s="5">
        <v>0</v>
      </c>
      <c r="T79" s="47">
        <v>0</v>
      </c>
      <c r="U79" s="5">
        <v>126.22317257836715</v>
      </c>
      <c r="V79" s="5">
        <v>26.178671123187687</v>
      </c>
      <c r="W79" s="5">
        <v>0</v>
      </c>
      <c r="X79" s="5">
        <v>0</v>
      </c>
      <c r="Y79" s="47">
        <v>0</v>
      </c>
      <c r="Z79" s="5">
        <v>169.15860328746075</v>
      </c>
      <c r="AA79" s="5">
        <v>29.725721968610088</v>
      </c>
      <c r="AB79" s="5">
        <v>0</v>
      </c>
      <c r="AC79" s="5">
        <v>0</v>
      </c>
      <c r="AD79" s="72">
        <v>0</v>
      </c>
    </row>
    <row r="80" spans="1:30">
      <c r="A80" s="48" t="s">
        <v>806</v>
      </c>
      <c r="B80" s="55" t="s">
        <v>807</v>
      </c>
      <c r="C80" s="1" t="s">
        <v>808</v>
      </c>
      <c r="D80" s="1" t="s">
        <v>270</v>
      </c>
      <c r="E80" s="1" t="s">
        <v>1789</v>
      </c>
      <c r="F80" s="44" t="s">
        <v>809</v>
      </c>
      <c r="G80" s="49">
        <v>0.3</v>
      </c>
      <c r="H80" s="5">
        <v>128.4700806434966</v>
      </c>
      <c r="I80" s="5">
        <v>36.939854003693789</v>
      </c>
      <c r="J80" s="5">
        <v>91.530226639802805</v>
      </c>
      <c r="K80" s="5">
        <v>72.313225644645016</v>
      </c>
      <c r="L80" s="5">
        <v>1.0272200944794605</v>
      </c>
      <c r="M80" s="5">
        <v>73.340445739124476</v>
      </c>
      <c r="N80" s="5">
        <v>84.665459641817606</v>
      </c>
      <c r="O80" s="73">
        <v>0</v>
      </c>
      <c r="P80" s="5">
        <v>32.568132032800165</v>
      </c>
      <c r="Q80" s="5">
        <v>4.3717219708936197</v>
      </c>
      <c r="R80" s="5">
        <v>0</v>
      </c>
      <c r="S80" s="5">
        <v>0</v>
      </c>
      <c r="T80" s="47">
        <v>0</v>
      </c>
      <c r="U80" s="5">
        <v>74.335769330646301</v>
      </c>
      <c r="V80" s="5">
        <v>17.194457309156494</v>
      </c>
      <c r="W80" s="5">
        <v>0</v>
      </c>
      <c r="X80" s="5">
        <v>0</v>
      </c>
      <c r="Y80" s="47">
        <v>0</v>
      </c>
      <c r="Z80" s="5">
        <v>106.90390136344647</v>
      </c>
      <c r="AA80" s="5">
        <v>21.566179280050115</v>
      </c>
      <c r="AB80" s="5">
        <v>0</v>
      </c>
      <c r="AC80" s="5">
        <v>0</v>
      </c>
      <c r="AD80" s="72">
        <v>0</v>
      </c>
    </row>
    <row r="81" spans="1:30">
      <c r="A81" s="48" t="s">
        <v>814</v>
      </c>
      <c r="B81" s="55" t="s">
        <v>815</v>
      </c>
      <c r="C81" s="1" t="s">
        <v>816</v>
      </c>
      <c r="D81" s="1" t="s">
        <v>53</v>
      </c>
      <c r="E81" s="1" t="s">
        <v>1790</v>
      </c>
      <c r="F81" s="44" t="s">
        <v>817</v>
      </c>
      <c r="G81" s="49">
        <v>0.4</v>
      </c>
      <c r="H81" s="5">
        <v>4.1969162657858483</v>
      </c>
      <c r="I81" s="5">
        <v>0.52795727360197064</v>
      </c>
      <c r="J81" s="5">
        <v>3.6689589921838777</v>
      </c>
      <c r="K81" s="5">
        <v>-12.595311820247908</v>
      </c>
      <c r="L81" s="5">
        <v>0.16948709998254863</v>
      </c>
      <c r="M81" s="5">
        <v>-12.425824720265359</v>
      </c>
      <c r="N81" s="5">
        <v>3.393787067770087</v>
      </c>
      <c r="O81" s="73">
        <v>0.5</v>
      </c>
      <c r="P81" s="5">
        <v>0</v>
      </c>
      <c r="Q81" s="5">
        <v>0.52795727360197064</v>
      </c>
      <c r="R81" s="5">
        <v>0</v>
      </c>
      <c r="S81" s="5">
        <v>0</v>
      </c>
      <c r="T81" s="47">
        <v>0</v>
      </c>
      <c r="U81" s="5">
        <v>0</v>
      </c>
      <c r="V81" s="5">
        <v>3.6689589921838777</v>
      </c>
      <c r="W81" s="5">
        <v>0</v>
      </c>
      <c r="X81" s="5">
        <v>0</v>
      </c>
      <c r="Y81" s="47">
        <v>0</v>
      </c>
      <c r="Z81" s="5">
        <v>0</v>
      </c>
      <c r="AA81" s="5">
        <v>4.1969162657858483</v>
      </c>
      <c r="AB81" s="5">
        <v>0</v>
      </c>
      <c r="AC81" s="5">
        <v>0</v>
      </c>
      <c r="AD81" s="72">
        <v>0</v>
      </c>
    </row>
    <row r="82" spans="1:30">
      <c r="A82" s="48" t="s">
        <v>818</v>
      </c>
      <c r="B82" s="55" t="s">
        <v>819</v>
      </c>
      <c r="C82" s="1" t="s">
        <v>820</v>
      </c>
      <c r="D82" s="1" t="s">
        <v>391</v>
      </c>
      <c r="E82" s="1" t="s">
        <v>1790</v>
      </c>
      <c r="F82" s="44" t="s">
        <v>821</v>
      </c>
      <c r="G82" s="49">
        <v>0.1</v>
      </c>
      <c r="H82" s="5">
        <v>141.18407633122573</v>
      </c>
      <c r="I82" s="5">
        <v>33.964283494682213</v>
      </c>
      <c r="J82" s="5">
        <v>107.2197928365435</v>
      </c>
      <c r="K82" s="5">
        <v>87.825788278845565</v>
      </c>
      <c r="L82" s="5">
        <v>0.11957121938065995</v>
      </c>
      <c r="M82" s="5">
        <v>87.945359498226225</v>
      </c>
      <c r="N82" s="5">
        <v>99.17830837380275</v>
      </c>
      <c r="O82" s="73">
        <v>0</v>
      </c>
      <c r="P82" s="5">
        <v>30.360052800633341</v>
      </c>
      <c r="Q82" s="5">
        <v>0</v>
      </c>
      <c r="R82" s="5">
        <v>3.6042306940488742</v>
      </c>
      <c r="S82" s="5">
        <v>0</v>
      </c>
      <c r="T82" s="47">
        <v>0</v>
      </c>
      <c r="U82" s="5">
        <v>100.9709070093902</v>
      </c>
      <c r="V82" s="5">
        <v>0</v>
      </c>
      <c r="W82" s="5">
        <v>6.248885827153301</v>
      </c>
      <c r="X82" s="5">
        <v>0</v>
      </c>
      <c r="Y82" s="47">
        <v>0</v>
      </c>
      <c r="Z82" s="5">
        <v>131.33095981002356</v>
      </c>
      <c r="AA82" s="5">
        <v>0</v>
      </c>
      <c r="AB82" s="5">
        <v>9.8531165212021747</v>
      </c>
      <c r="AC82" s="5">
        <v>0</v>
      </c>
      <c r="AD82" s="72">
        <v>0</v>
      </c>
    </row>
    <row r="83" spans="1:30">
      <c r="A83" s="48" t="s">
        <v>822</v>
      </c>
      <c r="B83" s="55" t="s">
        <v>823</v>
      </c>
      <c r="C83" s="1" t="s">
        <v>824</v>
      </c>
      <c r="D83" s="1" t="s">
        <v>103</v>
      </c>
      <c r="E83" s="1" t="s">
        <v>611</v>
      </c>
      <c r="F83" s="44" t="s">
        <v>825</v>
      </c>
      <c r="G83" s="49">
        <v>0.49</v>
      </c>
      <c r="H83" s="5">
        <v>239.05490627686865</v>
      </c>
      <c r="I83" s="5">
        <v>69.076433304482805</v>
      </c>
      <c r="J83" s="5">
        <v>169.97847297238584</v>
      </c>
      <c r="K83" s="5">
        <v>75.192728608242291</v>
      </c>
      <c r="L83" s="5">
        <v>0.1804893256136495</v>
      </c>
      <c r="M83" s="5">
        <v>75.37321793385594</v>
      </c>
      <c r="N83" s="5">
        <v>157.23008749945691</v>
      </c>
      <c r="O83" s="73">
        <v>0</v>
      </c>
      <c r="P83" s="5">
        <v>62.457746688363059</v>
      </c>
      <c r="Q83" s="5">
        <v>6.6186866161197422</v>
      </c>
      <c r="R83" s="5">
        <v>0</v>
      </c>
      <c r="S83" s="5">
        <v>0</v>
      </c>
      <c r="T83" s="47">
        <v>0</v>
      </c>
      <c r="U83" s="5">
        <v>143.73643173383206</v>
      </c>
      <c r="V83" s="5">
        <v>26.242041238553796</v>
      </c>
      <c r="W83" s="5">
        <v>0</v>
      </c>
      <c r="X83" s="5">
        <v>0</v>
      </c>
      <c r="Y83" s="47">
        <v>0</v>
      </c>
      <c r="Z83" s="5">
        <v>206.19417842219514</v>
      </c>
      <c r="AA83" s="5">
        <v>32.860727854673542</v>
      </c>
      <c r="AB83" s="5">
        <v>0</v>
      </c>
      <c r="AC83" s="5">
        <v>0</v>
      </c>
      <c r="AD83" s="72">
        <v>0</v>
      </c>
    </row>
    <row r="84" spans="1:30">
      <c r="A84" s="48" t="s">
        <v>830</v>
      </c>
      <c r="B84" s="55" t="s">
        <v>831</v>
      </c>
      <c r="C84" s="1" t="s">
        <v>832</v>
      </c>
      <c r="D84" s="1" t="s">
        <v>53</v>
      </c>
      <c r="E84" s="1" t="s">
        <v>1787</v>
      </c>
      <c r="F84" s="44" t="s">
        <v>833</v>
      </c>
      <c r="G84" s="49">
        <v>0.4</v>
      </c>
      <c r="H84" s="5">
        <v>3.135707016154103</v>
      </c>
      <c r="I84" s="5">
        <v>0</v>
      </c>
      <c r="J84" s="5">
        <v>3.135707016154103</v>
      </c>
      <c r="K84" s="5">
        <v>-18.602194413172441</v>
      </c>
      <c r="L84" s="5">
        <v>5.1000979980571515E-2</v>
      </c>
      <c r="M84" s="5">
        <v>-18.55119343319187</v>
      </c>
      <c r="N84" s="5">
        <v>2.9005289899425453</v>
      </c>
      <c r="O84" s="73">
        <v>0.5</v>
      </c>
      <c r="P84" s="5">
        <v>0</v>
      </c>
      <c r="Q84" s="5">
        <v>0</v>
      </c>
      <c r="R84" s="5">
        <v>0</v>
      </c>
      <c r="S84" s="5">
        <v>0</v>
      </c>
      <c r="T84" s="47">
        <v>0</v>
      </c>
      <c r="U84" s="5">
        <v>0</v>
      </c>
      <c r="V84" s="5">
        <v>3.135707016154103</v>
      </c>
      <c r="W84" s="5">
        <v>0</v>
      </c>
      <c r="X84" s="5">
        <v>0</v>
      </c>
      <c r="Y84" s="47">
        <v>0</v>
      </c>
      <c r="Z84" s="5">
        <v>0</v>
      </c>
      <c r="AA84" s="5">
        <v>3.135707016154103</v>
      </c>
      <c r="AB84" s="5">
        <v>0</v>
      </c>
      <c r="AC84" s="5">
        <v>0</v>
      </c>
      <c r="AD84" s="72">
        <v>0</v>
      </c>
    </row>
    <row r="85" spans="1:30">
      <c r="A85" s="48" t="s">
        <v>842</v>
      </c>
      <c r="B85" s="55" t="s">
        <v>843</v>
      </c>
      <c r="C85" s="1" t="s">
        <v>844</v>
      </c>
      <c r="D85" s="1" t="s">
        <v>103</v>
      </c>
      <c r="E85" s="1" t="s">
        <v>169</v>
      </c>
      <c r="F85" s="44" t="s">
        <v>845</v>
      </c>
      <c r="G85" s="49">
        <v>0.49</v>
      </c>
      <c r="H85" s="5">
        <v>245.70053301848554</v>
      </c>
      <c r="I85" s="5">
        <v>73.739867266391698</v>
      </c>
      <c r="J85" s="5">
        <v>171.96066575209383</v>
      </c>
      <c r="K85" s="5">
        <v>15.261412592923211</v>
      </c>
      <c r="L85" s="5">
        <v>1.1803082033073835</v>
      </c>
      <c r="M85" s="5">
        <v>16.441720796230594</v>
      </c>
      <c r="N85" s="5">
        <v>159.06361582068681</v>
      </c>
      <c r="O85" s="73">
        <v>0</v>
      </c>
      <c r="P85" s="5">
        <v>65.754135046671621</v>
      </c>
      <c r="Q85" s="5">
        <v>7.9857322197200764</v>
      </c>
      <c r="R85" s="5">
        <v>0</v>
      </c>
      <c r="S85" s="5">
        <v>0</v>
      </c>
      <c r="T85" s="47">
        <v>0</v>
      </c>
      <c r="U85" s="5">
        <v>144.03923252735888</v>
      </c>
      <c r="V85" s="5">
        <v>27.921433224734923</v>
      </c>
      <c r="W85" s="5">
        <v>0</v>
      </c>
      <c r="X85" s="5">
        <v>0</v>
      </c>
      <c r="Y85" s="47">
        <v>0</v>
      </c>
      <c r="Z85" s="5">
        <v>209.7933675740305</v>
      </c>
      <c r="AA85" s="5">
        <v>35.907165444454996</v>
      </c>
      <c r="AB85" s="5">
        <v>0</v>
      </c>
      <c r="AC85" s="5">
        <v>0</v>
      </c>
      <c r="AD85" s="72">
        <v>0</v>
      </c>
    </row>
    <row r="86" spans="1:30">
      <c r="A86" s="48" t="s">
        <v>850</v>
      </c>
      <c r="B86" s="55" t="s">
        <v>851</v>
      </c>
      <c r="C86" s="1" t="s">
        <v>852</v>
      </c>
      <c r="D86" s="1" t="s">
        <v>124</v>
      </c>
      <c r="E86" s="1" t="s">
        <v>1787</v>
      </c>
      <c r="F86" s="44" t="s">
        <v>853</v>
      </c>
      <c r="G86" s="49">
        <v>0.49</v>
      </c>
      <c r="H86" s="5">
        <v>58.684663184106057</v>
      </c>
      <c r="I86" s="5">
        <v>12.306285250541427</v>
      </c>
      <c r="J86" s="5">
        <v>46.378377933564629</v>
      </c>
      <c r="K86" s="5">
        <v>4.323478676153905</v>
      </c>
      <c r="L86" s="5">
        <v>-0.34322667832908804</v>
      </c>
      <c r="M86" s="5">
        <v>3.980251997824817</v>
      </c>
      <c r="N86" s="5">
        <v>42.899999588547281</v>
      </c>
      <c r="O86" s="73">
        <v>0</v>
      </c>
      <c r="P86" s="5">
        <v>12.129353020665452</v>
      </c>
      <c r="Q86" s="5">
        <v>0.17693222987597435</v>
      </c>
      <c r="R86" s="5">
        <v>0</v>
      </c>
      <c r="S86" s="5">
        <v>0</v>
      </c>
      <c r="T86" s="47">
        <v>0</v>
      </c>
      <c r="U86" s="5">
        <v>38.163650510925962</v>
      </c>
      <c r="V86" s="5">
        <v>8.2147274226386635</v>
      </c>
      <c r="W86" s="5">
        <v>0</v>
      </c>
      <c r="X86" s="5">
        <v>0</v>
      </c>
      <c r="Y86" s="47">
        <v>0</v>
      </c>
      <c r="Z86" s="5">
        <v>50.29300353159141</v>
      </c>
      <c r="AA86" s="5">
        <v>8.3916596525146385</v>
      </c>
      <c r="AB86" s="5">
        <v>0</v>
      </c>
      <c r="AC86" s="5">
        <v>0</v>
      </c>
      <c r="AD86" s="72">
        <v>0</v>
      </c>
    </row>
    <row r="87" spans="1:30">
      <c r="A87" s="48" t="s">
        <v>868</v>
      </c>
      <c r="B87" s="55" t="s">
        <v>869</v>
      </c>
      <c r="C87" s="1" t="s">
        <v>870</v>
      </c>
      <c r="D87" s="1" t="s">
        <v>93</v>
      </c>
      <c r="E87" s="1" t="s">
        <v>1789</v>
      </c>
      <c r="F87" s="44" t="s">
        <v>871</v>
      </c>
      <c r="G87" s="49">
        <v>0.3</v>
      </c>
      <c r="H87" s="5">
        <v>44.662386875858395</v>
      </c>
      <c r="I87" s="5">
        <v>10.070889694256946</v>
      </c>
      <c r="J87" s="5">
        <v>34.591497181601447</v>
      </c>
      <c r="K87" s="5">
        <v>9.1711878780371219</v>
      </c>
      <c r="L87" s="5">
        <v>-0.17908568585980156</v>
      </c>
      <c r="M87" s="5">
        <v>8.9921021921773203</v>
      </c>
      <c r="N87" s="5">
        <v>31.99713489298134</v>
      </c>
      <c r="O87" s="73">
        <v>0</v>
      </c>
      <c r="P87" s="5">
        <v>9.544347907436288</v>
      </c>
      <c r="Q87" s="5">
        <v>0.52654178682065755</v>
      </c>
      <c r="R87" s="5">
        <v>0</v>
      </c>
      <c r="S87" s="5">
        <v>0</v>
      </c>
      <c r="T87" s="47">
        <v>0</v>
      </c>
      <c r="U87" s="5">
        <v>25.577805161096421</v>
      </c>
      <c r="V87" s="5">
        <v>9.0136920205050313</v>
      </c>
      <c r="W87" s="5">
        <v>0</v>
      </c>
      <c r="X87" s="5">
        <v>0</v>
      </c>
      <c r="Y87" s="47">
        <v>0</v>
      </c>
      <c r="Z87" s="5">
        <v>35.122153068532711</v>
      </c>
      <c r="AA87" s="5">
        <v>9.5402338073256896</v>
      </c>
      <c r="AB87" s="5">
        <v>0</v>
      </c>
      <c r="AC87" s="5">
        <v>0</v>
      </c>
      <c r="AD87" s="72">
        <v>0</v>
      </c>
    </row>
    <row r="88" spans="1:30">
      <c r="A88" s="48" t="s">
        <v>872</v>
      </c>
      <c r="B88" s="55" t="s">
        <v>873</v>
      </c>
      <c r="C88" s="1" t="s">
        <v>874</v>
      </c>
      <c r="D88" s="1" t="s">
        <v>53</v>
      </c>
      <c r="E88" s="1" t="s">
        <v>1794</v>
      </c>
      <c r="F88" s="44" t="s">
        <v>875</v>
      </c>
      <c r="G88" s="49">
        <v>0.4</v>
      </c>
      <c r="H88" s="5">
        <v>2.3080747326261273</v>
      </c>
      <c r="I88" s="5">
        <v>0.17926448776922749</v>
      </c>
      <c r="J88" s="5">
        <v>2.1288102448568997</v>
      </c>
      <c r="K88" s="5">
        <v>-3.8768696110070584</v>
      </c>
      <c r="L88" s="5">
        <v>1.0756084441480684E-2</v>
      </c>
      <c r="M88" s="5">
        <v>-3.8661135265655777</v>
      </c>
      <c r="N88" s="5">
        <v>1.9691494764926323</v>
      </c>
      <c r="O88" s="73">
        <v>0.5</v>
      </c>
      <c r="P88" s="5">
        <v>0</v>
      </c>
      <c r="Q88" s="5">
        <v>0.17926448776922749</v>
      </c>
      <c r="R88" s="5">
        <v>0</v>
      </c>
      <c r="S88" s="5">
        <v>0</v>
      </c>
      <c r="T88" s="47">
        <v>0</v>
      </c>
      <c r="U88" s="5">
        <v>0</v>
      </c>
      <c r="V88" s="5">
        <v>2.1288102448568997</v>
      </c>
      <c r="W88" s="5">
        <v>0</v>
      </c>
      <c r="X88" s="5">
        <v>0</v>
      </c>
      <c r="Y88" s="47">
        <v>0</v>
      </c>
      <c r="Z88" s="5">
        <v>0</v>
      </c>
      <c r="AA88" s="5">
        <v>2.3080747326261273</v>
      </c>
      <c r="AB88" s="5">
        <v>0</v>
      </c>
      <c r="AC88" s="5">
        <v>0</v>
      </c>
      <c r="AD88" s="72">
        <v>0</v>
      </c>
    </row>
    <row r="89" spans="1:30">
      <c r="A89" s="48" t="s">
        <v>876</v>
      </c>
      <c r="B89" s="55" t="s">
        <v>877</v>
      </c>
      <c r="C89" s="1" t="s">
        <v>878</v>
      </c>
      <c r="D89" s="1" t="s">
        <v>53</v>
      </c>
      <c r="E89" s="1" t="s">
        <v>1788</v>
      </c>
      <c r="F89" s="44" t="s">
        <v>879</v>
      </c>
      <c r="G89" s="49">
        <v>0.4</v>
      </c>
      <c r="H89" s="5">
        <v>2.2237120572423774</v>
      </c>
      <c r="I89" s="5">
        <v>3.6107234741526655E-2</v>
      </c>
      <c r="J89" s="5">
        <v>2.1876048225008509</v>
      </c>
      <c r="K89" s="5">
        <v>-6.5433237514287343</v>
      </c>
      <c r="L89" s="5">
        <v>0.15684601560235478</v>
      </c>
      <c r="M89" s="5">
        <v>-6.3864777358263796</v>
      </c>
      <c r="N89" s="5">
        <v>2.0235344608132873</v>
      </c>
      <c r="O89" s="73">
        <v>0.5</v>
      </c>
      <c r="P89" s="5">
        <v>0</v>
      </c>
      <c r="Q89" s="5">
        <v>3.6107234741526655E-2</v>
      </c>
      <c r="R89" s="5">
        <v>0</v>
      </c>
      <c r="S89" s="5">
        <v>0</v>
      </c>
      <c r="T89" s="47">
        <v>0</v>
      </c>
      <c r="U89" s="5">
        <v>0</v>
      </c>
      <c r="V89" s="5">
        <v>2.1876048225008509</v>
      </c>
      <c r="W89" s="5">
        <v>0</v>
      </c>
      <c r="X89" s="5">
        <v>0</v>
      </c>
      <c r="Y89" s="47">
        <v>0</v>
      </c>
      <c r="Z89" s="5">
        <v>0</v>
      </c>
      <c r="AA89" s="5">
        <v>2.2237120572423774</v>
      </c>
      <c r="AB89" s="5">
        <v>0</v>
      </c>
      <c r="AC89" s="5">
        <v>0</v>
      </c>
      <c r="AD89" s="72">
        <v>0</v>
      </c>
    </row>
    <row r="90" spans="1:30">
      <c r="A90" s="48" t="s">
        <v>892</v>
      </c>
      <c r="B90" s="55" t="s">
        <v>893</v>
      </c>
      <c r="C90" s="1" t="s">
        <v>894</v>
      </c>
      <c r="D90" s="1" t="s">
        <v>53</v>
      </c>
      <c r="E90" s="1" t="s">
        <v>1795</v>
      </c>
      <c r="F90" s="44" t="s">
        <v>895</v>
      </c>
      <c r="G90" s="49">
        <v>0.4</v>
      </c>
      <c r="H90" s="5">
        <v>1.2372361774617797</v>
      </c>
      <c r="I90" s="5">
        <v>0</v>
      </c>
      <c r="J90" s="5">
        <v>1.2372361774617797</v>
      </c>
      <c r="K90" s="5">
        <v>-15.58813281425571</v>
      </c>
      <c r="L90" s="5">
        <v>0.31850290393865244</v>
      </c>
      <c r="M90" s="5">
        <v>-15.269629910317057</v>
      </c>
      <c r="N90" s="5">
        <v>1.1444434641521464</v>
      </c>
      <c r="O90" s="73">
        <v>0.5</v>
      </c>
      <c r="P90" s="5">
        <v>0</v>
      </c>
      <c r="Q90" s="5">
        <v>0</v>
      </c>
      <c r="R90" s="5">
        <v>0</v>
      </c>
      <c r="S90" s="5">
        <v>0</v>
      </c>
      <c r="T90" s="47">
        <v>0</v>
      </c>
      <c r="U90" s="5">
        <v>0</v>
      </c>
      <c r="V90" s="5">
        <v>1.2372361774617797</v>
      </c>
      <c r="W90" s="5">
        <v>0</v>
      </c>
      <c r="X90" s="5">
        <v>0</v>
      </c>
      <c r="Y90" s="47">
        <v>0</v>
      </c>
      <c r="Z90" s="5">
        <v>0</v>
      </c>
      <c r="AA90" s="5">
        <v>1.2372361774617797</v>
      </c>
      <c r="AB90" s="5">
        <v>0</v>
      </c>
      <c r="AC90" s="5">
        <v>0</v>
      </c>
      <c r="AD90" s="72">
        <v>0</v>
      </c>
    </row>
    <row r="91" spans="1:30">
      <c r="A91" s="48" t="s">
        <v>913</v>
      </c>
      <c r="B91" s="55" t="s">
        <v>914</v>
      </c>
      <c r="C91" s="1" t="s">
        <v>915</v>
      </c>
      <c r="D91" s="1" t="s">
        <v>93</v>
      </c>
      <c r="E91" s="1" t="s">
        <v>1789</v>
      </c>
      <c r="F91" s="44" t="s">
        <v>916</v>
      </c>
      <c r="G91" s="49">
        <v>0.3</v>
      </c>
      <c r="H91" s="5">
        <v>153.63791550239102</v>
      </c>
      <c r="I91" s="5">
        <v>46.411746927983685</v>
      </c>
      <c r="J91" s="5">
        <v>107.22616857440734</v>
      </c>
      <c r="K91" s="5">
        <v>71.887527149559375</v>
      </c>
      <c r="L91" s="5">
        <v>0.38307379856826174</v>
      </c>
      <c r="M91" s="5">
        <v>72.270600948127637</v>
      </c>
      <c r="N91" s="5">
        <v>99.184205931326787</v>
      </c>
      <c r="O91" s="73">
        <v>0</v>
      </c>
      <c r="P91" s="5">
        <v>39.473826900208131</v>
      </c>
      <c r="Q91" s="5">
        <v>6.9379200277755544</v>
      </c>
      <c r="R91" s="5">
        <v>0</v>
      </c>
      <c r="S91" s="5">
        <v>0</v>
      </c>
      <c r="T91" s="47">
        <v>0</v>
      </c>
      <c r="U91" s="5">
        <v>84.068019402135619</v>
      </c>
      <c r="V91" s="5">
        <v>23.15814917227171</v>
      </c>
      <c r="W91" s="5">
        <v>0</v>
      </c>
      <c r="X91" s="5">
        <v>0</v>
      </c>
      <c r="Y91" s="47">
        <v>0</v>
      </c>
      <c r="Z91" s="5">
        <v>123.54184630234374</v>
      </c>
      <c r="AA91" s="5">
        <v>30.096069200047264</v>
      </c>
      <c r="AB91" s="5">
        <v>0</v>
      </c>
      <c r="AC91" s="5">
        <v>0</v>
      </c>
      <c r="AD91" s="72">
        <v>0</v>
      </c>
    </row>
    <row r="92" spans="1:30">
      <c r="A92" s="48" t="s">
        <v>921</v>
      </c>
      <c r="B92" s="55" t="s">
        <v>922</v>
      </c>
      <c r="C92" s="1" t="s">
        <v>923</v>
      </c>
      <c r="D92" s="1" t="s">
        <v>53</v>
      </c>
      <c r="E92" s="1" t="s">
        <v>1794</v>
      </c>
      <c r="F92" s="44" t="s">
        <v>924</v>
      </c>
      <c r="G92" s="49">
        <v>0.4</v>
      </c>
      <c r="H92" s="5">
        <v>3.3219477989493185</v>
      </c>
      <c r="I92" s="5">
        <v>0.44508046975121834</v>
      </c>
      <c r="J92" s="5">
        <v>2.8768673291981002</v>
      </c>
      <c r="K92" s="5">
        <v>-9.618628644987318</v>
      </c>
      <c r="L92" s="5">
        <v>1.6943026768940328E-2</v>
      </c>
      <c r="M92" s="5">
        <v>-9.6016856182183776</v>
      </c>
      <c r="N92" s="5">
        <v>2.6611022795082429</v>
      </c>
      <c r="O92" s="73">
        <v>0.5</v>
      </c>
      <c r="P92" s="5">
        <v>0</v>
      </c>
      <c r="Q92" s="5">
        <v>0.44508046975121834</v>
      </c>
      <c r="R92" s="5">
        <v>0</v>
      </c>
      <c r="S92" s="5">
        <v>0</v>
      </c>
      <c r="T92" s="47">
        <v>0</v>
      </c>
      <c r="U92" s="5">
        <v>0</v>
      </c>
      <c r="V92" s="5">
        <v>2.8768673291981002</v>
      </c>
      <c r="W92" s="5">
        <v>0</v>
      </c>
      <c r="X92" s="5">
        <v>0</v>
      </c>
      <c r="Y92" s="47">
        <v>0</v>
      </c>
      <c r="Z92" s="5">
        <v>0</v>
      </c>
      <c r="AA92" s="5">
        <v>3.3219477989493185</v>
      </c>
      <c r="AB92" s="5">
        <v>0</v>
      </c>
      <c r="AC92" s="5">
        <v>0</v>
      </c>
      <c r="AD92" s="72">
        <v>0</v>
      </c>
    </row>
    <row r="93" spans="1:30">
      <c r="A93" s="48" t="s">
        <v>925</v>
      </c>
      <c r="B93" s="55" t="s">
        <v>926</v>
      </c>
      <c r="C93" s="1" t="s">
        <v>927</v>
      </c>
      <c r="D93" s="1" t="s">
        <v>53</v>
      </c>
      <c r="E93" s="1" t="s">
        <v>1786</v>
      </c>
      <c r="F93" s="44" t="s">
        <v>928</v>
      </c>
      <c r="G93" s="49">
        <v>0.4</v>
      </c>
      <c r="H93" s="5">
        <v>3.0360320848327551</v>
      </c>
      <c r="I93" s="5">
        <v>0.34080381334135124</v>
      </c>
      <c r="J93" s="5">
        <v>2.6952282714914038</v>
      </c>
      <c r="K93" s="5">
        <v>-3.134190442085294</v>
      </c>
      <c r="L93" s="5">
        <v>1.8874915614373045E-3</v>
      </c>
      <c r="M93" s="5">
        <v>-3.1323029505238567</v>
      </c>
      <c r="N93" s="5">
        <v>2.4930861511295488</v>
      </c>
      <c r="O93" s="73">
        <v>0.5</v>
      </c>
      <c r="P93" s="5">
        <v>0</v>
      </c>
      <c r="Q93" s="5">
        <v>0.34080381334135124</v>
      </c>
      <c r="R93" s="5">
        <v>0</v>
      </c>
      <c r="S93" s="5">
        <v>0</v>
      </c>
      <c r="T93" s="47">
        <v>0</v>
      </c>
      <c r="U93" s="5">
        <v>0</v>
      </c>
      <c r="V93" s="5">
        <v>2.6952282714914038</v>
      </c>
      <c r="W93" s="5">
        <v>0</v>
      </c>
      <c r="X93" s="5">
        <v>0</v>
      </c>
      <c r="Y93" s="47">
        <v>0</v>
      </c>
      <c r="Z93" s="5">
        <v>0</v>
      </c>
      <c r="AA93" s="5">
        <v>3.0360320848327551</v>
      </c>
      <c r="AB93" s="5">
        <v>0</v>
      </c>
      <c r="AC93" s="5">
        <v>0</v>
      </c>
      <c r="AD93" s="72">
        <v>0</v>
      </c>
    </row>
    <row r="94" spans="1:30">
      <c r="A94" s="48" t="s">
        <v>937</v>
      </c>
      <c r="B94" s="55" t="s">
        <v>938</v>
      </c>
      <c r="C94" s="1" t="s">
        <v>939</v>
      </c>
      <c r="D94" s="1" t="s">
        <v>53</v>
      </c>
      <c r="E94" s="1" t="s">
        <v>1790</v>
      </c>
      <c r="F94" s="44" t="s">
        <v>940</v>
      </c>
      <c r="G94" s="49">
        <v>0.4</v>
      </c>
      <c r="H94" s="5">
        <v>3.335875449808233</v>
      </c>
      <c r="I94" s="5">
        <v>0.34071434019608332</v>
      </c>
      <c r="J94" s="5">
        <v>2.9951611096121495</v>
      </c>
      <c r="K94" s="5">
        <v>-6.2656450679311249</v>
      </c>
      <c r="L94" s="5">
        <v>7.6602415627968767E-2</v>
      </c>
      <c r="M94" s="5">
        <v>-6.1890426523031561</v>
      </c>
      <c r="N94" s="5">
        <v>2.7705240263912385</v>
      </c>
      <c r="O94" s="73">
        <v>0.5</v>
      </c>
      <c r="P94" s="5">
        <v>0</v>
      </c>
      <c r="Q94" s="5">
        <v>0.34071434019608332</v>
      </c>
      <c r="R94" s="5">
        <v>0</v>
      </c>
      <c r="S94" s="5">
        <v>0</v>
      </c>
      <c r="T94" s="47">
        <v>0</v>
      </c>
      <c r="U94" s="5">
        <v>0</v>
      </c>
      <c r="V94" s="5">
        <v>2.9951611096121495</v>
      </c>
      <c r="W94" s="5">
        <v>0</v>
      </c>
      <c r="X94" s="5">
        <v>0</v>
      </c>
      <c r="Y94" s="47">
        <v>0</v>
      </c>
      <c r="Z94" s="5">
        <v>0</v>
      </c>
      <c r="AA94" s="5">
        <v>3.335875449808233</v>
      </c>
      <c r="AB94" s="5">
        <v>0</v>
      </c>
      <c r="AC94" s="5">
        <v>0</v>
      </c>
      <c r="AD94" s="72">
        <v>0</v>
      </c>
    </row>
    <row r="95" spans="1:30">
      <c r="A95" s="48" t="s">
        <v>941</v>
      </c>
      <c r="B95" s="55" t="s">
        <v>942</v>
      </c>
      <c r="C95" s="1" t="s">
        <v>943</v>
      </c>
      <c r="D95" s="1" t="s">
        <v>124</v>
      </c>
      <c r="E95" s="1" t="s">
        <v>1790</v>
      </c>
      <c r="F95" s="44" t="s">
        <v>944</v>
      </c>
      <c r="G95" s="49">
        <v>0.49</v>
      </c>
      <c r="H95" s="5">
        <v>42.122748412177991</v>
      </c>
      <c r="I95" s="5">
        <v>10.214764782988327</v>
      </c>
      <c r="J95" s="5">
        <v>31.907983629189662</v>
      </c>
      <c r="K95" s="5">
        <v>-3.6043680920855379</v>
      </c>
      <c r="L95" s="5">
        <v>-1.460760235387859E-2</v>
      </c>
      <c r="M95" s="5">
        <v>-3.6189756944394165</v>
      </c>
      <c r="N95" s="5">
        <v>29.514884857000439</v>
      </c>
      <c r="O95" s="73">
        <v>0.10149618671020444</v>
      </c>
      <c r="P95" s="5">
        <v>9.4202123223239482</v>
      </c>
      <c r="Q95" s="5">
        <v>0.79455246066437846</v>
      </c>
      <c r="R95" s="5">
        <v>0</v>
      </c>
      <c r="S95" s="5">
        <v>0</v>
      </c>
      <c r="T95" s="47">
        <v>0</v>
      </c>
      <c r="U95" s="5">
        <v>26.207426096666701</v>
      </c>
      <c r="V95" s="5">
        <v>5.7005575325229634</v>
      </c>
      <c r="W95" s="5">
        <v>0</v>
      </c>
      <c r="X95" s="5">
        <v>0</v>
      </c>
      <c r="Y95" s="47">
        <v>0</v>
      </c>
      <c r="Z95" s="5">
        <v>35.627638418990649</v>
      </c>
      <c r="AA95" s="5">
        <v>6.4951099931873415</v>
      </c>
      <c r="AB95" s="5">
        <v>0</v>
      </c>
      <c r="AC95" s="5">
        <v>0</v>
      </c>
      <c r="AD95" s="72">
        <v>0</v>
      </c>
    </row>
    <row r="96" spans="1:30">
      <c r="A96" s="48" t="s">
        <v>1011</v>
      </c>
      <c r="B96" s="55" t="s">
        <v>1012</v>
      </c>
      <c r="C96" s="1" t="s">
        <v>1013</v>
      </c>
      <c r="D96" s="1" t="s">
        <v>103</v>
      </c>
      <c r="E96" s="1" t="s">
        <v>169</v>
      </c>
      <c r="F96" s="44" t="s">
        <v>1014</v>
      </c>
      <c r="G96" s="49">
        <v>0.49</v>
      </c>
      <c r="H96" s="5">
        <v>85.925057457517681</v>
      </c>
      <c r="I96" s="5">
        <v>23.599867664225044</v>
      </c>
      <c r="J96" s="5">
        <v>62.325189793292644</v>
      </c>
      <c r="K96" s="5">
        <v>35.110188723825949</v>
      </c>
      <c r="L96" s="5">
        <v>7.154808959712966E-2</v>
      </c>
      <c r="M96" s="5">
        <v>35.181736813423079</v>
      </c>
      <c r="N96" s="5">
        <v>57.650800558795702</v>
      </c>
      <c r="O96" s="73">
        <v>0</v>
      </c>
      <c r="P96" s="5">
        <v>21.714662975873068</v>
      </c>
      <c r="Q96" s="5">
        <v>1.8852046883519775</v>
      </c>
      <c r="R96" s="5">
        <v>0</v>
      </c>
      <c r="S96" s="5">
        <v>0</v>
      </c>
      <c r="T96" s="47">
        <v>0</v>
      </c>
      <c r="U96" s="5">
        <v>53.142370153286187</v>
      </c>
      <c r="V96" s="5">
        <v>9.182819640006457</v>
      </c>
      <c r="W96" s="5">
        <v>0</v>
      </c>
      <c r="X96" s="5">
        <v>0</v>
      </c>
      <c r="Y96" s="47">
        <v>0</v>
      </c>
      <c r="Z96" s="5">
        <v>74.857033129159248</v>
      </c>
      <c r="AA96" s="5">
        <v>11.068024328358435</v>
      </c>
      <c r="AB96" s="5">
        <v>0</v>
      </c>
      <c r="AC96" s="5">
        <v>0</v>
      </c>
      <c r="AD96" s="72">
        <v>0</v>
      </c>
    </row>
    <row r="97" spans="1:30">
      <c r="A97" s="48" t="s">
        <v>1031</v>
      </c>
      <c r="B97" s="55" t="s">
        <v>1032</v>
      </c>
      <c r="C97" s="1" t="s">
        <v>1033</v>
      </c>
      <c r="D97" s="1" t="s">
        <v>124</v>
      </c>
      <c r="E97" s="1" t="s">
        <v>1794</v>
      </c>
      <c r="F97" s="44" t="s">
        <v>1034</v>
      </c>
      <c r="G97" s="49">
        <v>0.49</v>
      </c>
      <c r="H97" s="5">
        <v>72.436398588400607</v>
      </c>
      <c r="I97" s="5">
        <v>16.322745562191699</v>
      </c>
      <c r="J97" s="5">
        <v>56.113653026208901</v>
      </c>
      <c r="K97" s="5">
        <v>14.270590939838467</v>
      </c>
      <c r="L97" s="5">
        <v>8.8991401629384015E-2</v>
      </c>
      <c r="M97" s="5">
        <v>14.359582341467851</v>
      </c>
      <c r="N97" s="5">
        <v>51.905129049243236</v>
      </c>
      <c r="O97" s="73">
        <v>0</v>
      </c>
      <c r="P97" s="5">
        <v>15.115703293908879</v>
      </c>
      <c r="Q97" s="5">
        <v>1.2070422682828195</v>
      </c>
      <c r="R97" s="5">
        <v>0</v>
      </c>
      <c r="S97" s="5">
        <v>0</v>
      </c>
      <c r="T97" s="47">
        <v>0</v>
      </c>
      <c r="U97" s="5">
        <v>47.368949811644669</v>
      </c>
      <c r="V97" s="5">
        <v>8.744703214564236</v>
      </c>
      <c r="W97" s="5">
        <v>0</v>
      </c>
      <c r="X97" s="5">
        <v>0</v>
      </c>
      <c r="Y97" s="47">
        <v>0</v>
      </c>
      <c r="Z97" s="5">
        <v>62.484653105553548</v>
      </c>
      <c r="AA97" s="5">
        <v>9.9517454828470555</v>
      </c>
      <c r="AB97" s="5">
        <v>0</v>
      </c>
      <c r="AC97" s="5">
        <v>0</v>
      </c>
      <c r="AD97" s="72">
        <v>0</v>
      </c>
    </row>
    <row r="98" spans="1:30">
      <c r="A98" s="48" t="s">
        <v>1035</v>
      </c>
      <c r="B98" s="55" t="s">
        <v>1036</v>
      </c>
      <c r="C98" s="1" t="s">
        <v>1037</v>
      </c>
      <c r="D98" s="1" t="s">
        <v>124</v>
      </c>
      <c r="E98" s="1" t="s">
        <v>1796</v>
      </c>
      <c r="F98" s="44" t="s">
        <v>1038</v>
      </c>
      <c r="G98" s="49">
        <v>0.49</v>
      </c>
      <c r="H98" s="5">
        <v>63.630060497087371</v>
      </c>
      <c r="I98" s="5">
        <v>16.956584241191162</v>
      </c>
      <c r="J98" s="5">
        <v>46.673476255896205</v>
      </c>
      <c r="K98" s="5">
        <v>6.687711835799937</v>
      </c>
      <c r="L98" s="5">
        <v>0.50864909389011626</v>
      </c>
      <c r="M98" s="5">
        <v>7.1963609296900533</v>
      </c>
      <c r="N98" s="5">
        <v>43.172965536703991</v>
      </c>
      <c r="O98" s="73">
        <v>0</v>
      </c>
      <c r="P98" s="5">
        <v>14.873799320374056</v>
      </c>
      <c r="Q98" s="5">
        <v>2.082784920817105</v>
      </c>
      <c r="R98" s="5">
        <v>0</v>
      </c>
      <c r="S98" s="5">
        <v>0</v>
      </c>
      <c r="T98" s="47">
        <v>0</v>
      </c>
      <c r="U98" s="5">
        <v>35.476601610306318</v>
      </c>
      <c r="V98" s="5">
        <v>11.196874645589888</v>
      </c>
      <c r="W98" s="5">
        <v>0</v>
      </c>
      <c r="X98" s="5">
        <v>0</v>
      </c>
      <c r="Y98" s="47">
        <v>0</v>
      </c>
      <c r="Z98" s="5">
        <v>50.350400930680372</v>
      </c>
      <c r="AA98" s="5">
        <v>13.279659566406993</v>
      </c>
      <c r="AB98" s="5">
        <v>0</v>
      </c>
      <c r="AC98" s="5">
        <v>0</v>
      </c>
      <c r="AD98" s="72">
        <v>0</v>
      </c>
    </row>
    <row r="99" spans="1:30">
      <c r="A99" s="48" t="s">
        <v>1043</v>
      </c>
      <c r="B99" s="55" t="s">
        <v>1044</v>
      </c>
      <c r="C99" s="1" t="s">
        <v>1045</v>
      </c>
      <c r="D99" s="1" t="s">
        <v>124</v>
      </c>
      <c r="E99" s="1" t="s">
        <v>1791</v>
      </c>
      <c r="F99" s="44" t="s">
        <v>1046</v>
      </c>
      <c r="G99" s="49">
        <v>0.49</v>
      </c>
      <c r="H99" s="5">
        <v>35.735714774908189</v>
      </c>
      <c r="I99" s="5">
        <v>6.2094766165624353</v>
      </c>
      <c r="J99" s="5">
        <v>29.526238158345752</v>
      </c>
      <c r="K99" s="5">
        <v>-28.270286113626526</v>
      </c>
      <c r="L99" s="5">
        <v>3.7813739052484863E-2</v>
      </c>
      <c r="M99" s="5">
        <v>-28.232472374574041</v>
      </c>
      <c r="N99" s="5">
        <v>27.31177029646982</v>
      </c>
      <c r="O99" s="73">
        <v>0.48913470670560721</v>
      </c>
      <c r="P99" s="5">
        <v>6.3134515957693758</v>
      </c>
      <c r="Q99" s="5">
        <v>-0.10397497920694015</v>
      </c>
      <c r="R99" s="5">
        <v>0</v>
      </c>
      <c r="S99" s="5">
        <v>0</v>
      </c>
      <c r="T99" s="47">
        <v>0</v>
      </c>
      <c r="U99" s="5">
        <v>23.357648760203119</v>
      </c>
      <c r="V99" s="5">
        <v>6.1685893981426299</v>
      </c>
      <c r="W99" s="5">
        <v>0</v>
      </c>
      <c r="X99" s="5">
        <v>0</v>
      </c>
      <c r="Y99" s="47">
        <v>0</v>
      </c>
      <c r="Z99" s="5">
        <v>29.671100355972495</v>
      </c>
      <c r="AA99" s="5">
        <v>6.0646144189356894</v>
      </c>
      <c r="AB99" s="5">
        <v>0</v>
      </c>
      <c r="AC99" s="5">
        <v>0</v>
      </c>
      <c r="AD99" s="72">
        <v>0</v>
      </c>
    </row>
    <row r="100" spans="1:30">
      <c r="A100" s="48" t="s">
        <v>1047</v>
      </c>
      <c r="B100" s="55" t="s">
        <v>1048</v>
      </c>
      <c r="C100" s="1" t="s">
        <v>1049</v>
      </c>
      <c r="D100" s="1" t="s">
        <v>93</v>
      </c>
      <c r="E100" s="1" t="s">
        <v>1789</v>
      </c>
      <c r="F100" s="44" t="s">
        <v>1050</v>
      </c>
      <c r="G100" s="49">
        <v>0.3</v>
      </c>
      <c r="H100" s="5">
        <v>68.184933657028552</v>
      </c>
      <c r="I100" s="5">
        <v>16.77971901987641</v>
      </c>
      <c r="J100" s="5">
        <v>51.405214637152149</v>
      </c>
      <c r="K100" s="5">
        <v>32.750486772495044</v>
      </c>
      <c r="L100" s="5">
        <v>1.1478188652844779E-2</v>
      </c>
      <c r="M100" s="5">
        <v>32.761964961147889</v>
      </c>
      <c r="N100" s="5">
        <v>47.54982353936574</v>
      </c>
      <c r="O100" s="73">
        <v>0</v>
      </c>
      <c r="P100" s="5">
        <v>14.979639192033977</v>
      </c>
      <c r="Q100" s="5">
        <v>1.800079827842433</v>
      </c>
      <c r="R100" s="5">
        <v>0</v>
      </c>
      <c r="S100" s="5">
        <v>0</v>
      </c>
      <c r="T100" s="47">
        <v>0</v>
      </c>
      <c r="U100" s="5">
        <v>40.188180960995702</v>
      </c>
      <c r="V100" s="5">
        <v>11.217033676156442</v>
      </c>
      <c r="W100" s="5">
        <v>0</v>
      </c>
      <c r="X100" s="5">
        <v>0</v>
      </c>
      <c r="Y100" s="47">
        <v>0</v>
      </c>
      <c r="Z100" s="5">
        <v>55.16782015302968</v>
      </c>
      <c r="AA100" s="5">
        <v>13.017113503998875</v>
      </c>
      <c r="AB100" s="5">
        <v>0</v>
      </c>
      <c r="AC100" s="5">
        <v>0</v>
      </c>
      <c r="AD100" s="72">
        <v>0</v>
      </c>
    </row>
    <row r="101" spans="1:30">
      <c r="A101" s="48" t="s">
        <v>1059</v>
      </c>
      <c r="B101" s="55" t="s">
        <v>1060</v>
      </c>
      <c r="C101" s="1" t="s">
        <v>1061</v>
      </c>
      <c r="D101" s="1" t="s">
        <v>53</v>
      </c>
      <c r="E101" s="1" t="s">
        <v>1795</v>
      </c>
      <c r="F101" s="44" t="s">
        <v>1062</v>
      </c>
      <c r="G101" s="49">
        <v>0.4</v>
      </c>
      <c r="H101" s="5">
        <v>2.2947267955904986</v>
      </c>
      <c r="I101" s="5">
        <v>0</v>
      </c>
      <c r="J101" s="5">
        <v>2.2947267955904986</v>
      </c>
      <c r="K101" s="5">
        <v>-18.752189364617919</v>
      </c>
      <c r="L101" s="5">
        <v>0.20687978136756868</v>
      </c>
      <c r="M101" s="5">
        <v>-18.545309583250351</v>
      </c>
      <c r="N101" s="5">
        <v>2.1226222859212114</v>
      </c>
      <c r="O101" s="73">
        <v>0.5</v>
      </c>
      <c r="P101" s="5">
        <v>0</v>
      </c>
      <c r="Q101" s="5">
        <v>0</v>
      </c>
      <c r="R101" s="5">
        <v>0</v>
      </c>
      <c r="S101" s="5">
        <v>0</v>
      </c>
      <c r="T101" s="47">
        <v>0</v>
      </c>
      <c r="U101" s="5">
        <v>0</v>
      </c>
      <c r="V101" s="5">
        <v>2.2947267955904986</v>
      </c>
      <c r="W101" s="5">
        <v>0</v>
      </c>
      <c r="X101" s="5">
        <v>0</v>
      </c>
      <c r="Y101" s="47">
        <v>0</v>
      </c>
      <c r="Z101" s="5">
        <v>0</v>
      </c>
      <c r="AA101" s="5">
        <v>2.2947267955904986</v>
      </c>
      <c r="AB101" s="5">
        <v>0</v>
      </c>
      <c r="AC101" s="5">
        <v>0</v>
      </c>
      <c r="AD101" s="72">
        <v>0</v>
      </c>
    </row>
    <row r="102" spans="1:30">
      <c r="A102" s="48" t="s">
        <v>1067</v>
      </c>
      <c r="B102" s="55" t="s">
        <v>1068</v>
      </c>
      <c r="C102" s="1" t="s">
        <v>1069</v>
      </c>
      <c r="D102" s="1" t="s">
        <v>93</v>
      </c>
      <c r="E102" s="1" t="s">
        <v>1789</v>
      </c>
      <c r="F102" s="44" t="s">
        <v>1070</v>
      </c>
      <c r="G102" s="49">
        <v>0.3</v>
      </c>
      <c r="H102" s="5">
        <v>21.714303706927137</v>
      </c>
      <c r="I102" s="5">
        <v>0</v>
      </c>
      <c r="J102" s="5">
        <v>21.714303706927137</v>
      </c>
      <c r="K102" s="5">
        <v>-4.7681380807418687</v>
      </c>
      <c r="L102" s="5">
        <v>1.1311438070164215E-2</v>
      </c>
      <c r="M102" s="5">
        <v>-4.7568266426717045</v>
      </c>
      <c r="N102" s="5">
        <v>20.085730928907601</v>
      </c>
      <c r="O102" s="73">
        <v>0.18004902720255012</v>
      </c>
      <c r="P102" s="5">
        <v>0</v>
      </c>
      <c r="Q102" s="5">
        <v>0</v>
      </c>
      <c r="R102" s="5">
        <v>0</v>
      </c>
      <c r="S102" s="5">
        <v>0</v>
      </c>
      <c r="T102" s="47">
        <v>0</v>
      </c>
      <c r="U102" s="5">
        <v>7.8649799541059613</v>
      </c>
      <c r="V102" s="5">
        <v>13.849323752821176</v>
      </c>
      <c r="W102" s="5">
        <v>0</v>
      </c>
      <c r="X102" s="5">
        <v>0</v>
      </c>
      <c r="Y102" s="47">
        <v>0</v>
      </c>
      <c r="Z102" s="5">
        <v>7.8649799541059613</v>
      </c>
      <c r="AA102" s="5">
        <v>13.849323752821176</v>
      </c>
      <c r="AB102" s="5">
        <v>0</v>
      </c>
      <c r="AC102" s="5">
        <v>0</v>
      </c>
      <c r="AD102" s="72">
        <v>0</v>
      </c>
    </row>
    <row r="103" spans="1:30">
      <c r="A103" s="48" t="s">
        <v>1075</v>
      </c>
      <c r="B103" s="55" t="s">
        <v>1076</v>
      </c>
      <c r="C103" s="1" t="s">
        <v>1077</v>
      </c>
      <c r="D103" s="1" t="s">
        <v>103</v>
      </c>
      <c r="E103" s="1" t="s">
        <v>169</v>
      </c>
      <c r="F103" s="44" t="s">
        <v>1078</v>
      </c>
      <c r="G103" s="49">
        <v>0.49</v>
      </c>
      <c r="H103" s="5">
        <v>82.431473768091976</v>
      </c>
      <c r="I103" s="5">
        <v>23.410140857536152</v>
      </c>
      <c r="J103" s="5">
        <v>59.021332910555827</v>
      </c>
      <c r="K103" s="5">
        <v>30.951453306268171</v>
      </c>
      <c r="L103" s="5">
        <v>-8.5837626664105215E-2</v>
      </c>
      <c r="M103" s="5">
        <v>30.865615679604065</v>
      </c>
      <c r="N103" s="5">
        <v>54.594732942264145</v>
      </c>
      <c r="O103" s="73">
        <v>0</v>
      </c>
      <c r="P103" s="5">
        <v>21.680302295618041</v>
      </c>
      <c r="Q103" s="5">
        <v>1.7298385619181096</v>
      </c>
      <c r="R103" s="5">
        <v>0</v>
      </c>
      <c r="S103" s="5">
        <v>0</v>
      </c>
      <c r="T103" s="47">
        <v>0</v>
      </c>
      <c r="U103" s="5">
        <v>50.842773818658678</v>
      </c>
      <c r="V103" s="5">
        <v>8.1785590918971476</v>
      </c>
      <c r="W103" s="5">
        <v>0</v>
      </c>
      <c r="X103" s="5">
        <v>0</v>
      </c>
      <c r="Y103" s="47">
        <v>0</v>
      </c>
      <c r="Z103" s="5">
        <v>72.523076114276719</v>
      </c>
      <c r="AA103" s="5">
        <v>9.9083976538152569</v>
      </c>
      <c r="AB103" s="5">
        <v>0</v>
      </c>
      <c r="AC103" s="5">
        <v>0</v>
      </c>
      <c r="AD103" s="72">
        <v>0</v>
      </c>
    </row>
    <row r="104" spans="1:30">
      <c r="A104" s="48" t="s">
        <v>1099</v>
      </c>
      <c r="B104" s="55" t="s">
        <v>1100</v>
      </c>
      <c r="C104" s="1" t="s">
        <v>1101</v>
      </c>
      <c r="D104" s="1" t="s">
        <v>53</v>
      </c>
      <c r="E104" s="1" t="s">
        <v>1795</v>
      </c>
      <c r="F104" s="44" t="s">
        <v>1102</v>
      </c>
      <c r="G104" s="49">
        <v>0.4</v>
      </c>
      <c r="H104" s="5">
        <v>1.7934417948476722</v>
      </c>
      <c r="I104" s="5">
        <v>1.051440163297113E-2</v>
      </c>
      <c r="J104" s="5">
        <v>1.782927393214701</v>
      </c>
      <c r="K104" s="5">
        <v>-19.141340602510621</v>
      </c>
      <c r="L104" s="5">
        <v>0.17738748484010003</v>
      </c>
      <c r="M104" s="5">
        <v>-18.96395311767052</v>
      </c>
      <c r="N104" s="5">
        <v>1.6492078387235984</v>
      </c>
      <c r="O104" s="73">
        <v>0.5</v>
      </c>
      <c r="P104" s="5">
        <v>0</v>
      </c>
      <c r="Q104" s="5">
        <v>1.051440163297113E-2</v>
      </c>
      <c r="R104" s="5">
        <v>0</v>
      </c>
      <c r="S104" s="5">
        <v>0</v>
      </c>
      <c r="T104" s="47">
        <v>0</v>
      </c>
      <c r="U104" s="5">
        <v>0</v>
      </c>
      <c r="V104" s="5">
        <v>1.782927393214701</v>
      </c>
      <c r="W104" s="5">
        <v>0</v>
      </c>
      <c r="X104" s="5">
        <v>0</v>
      </c>
      <c r="Y104" s="47">
        <v>0</v>
      </c>
      <c r="Z104" s="5">
        <v>0</v>
      </c>
      <c r="AA104" s="5">
        <v>1.7934417948476722</v>
      </c>
      <c r="AB104" s="5">
        <v>0</v>
      </c>
      <c r="AC104" s="5">
        <v>0</v>
      </c>
      <c r="AD104" s="72">
        <v>0</v>
      </c>
    </row>
    <row r="105" spans="1:30">
      <c r="A105" s="48" t="s">
        <v>1119</v>
      </c>
      <c r="B105" s="55" t="s">
        <v>1120</v>
      </c>
      <c r="C105" s="1" t="s">
        <v>1121</v>
      </c>
      <c r="D105" s="1" t="s">
        <v>103</v>
      </c>
      <c r="E105" s="1" t="s">
        <v>169</v>
      </c>
      <c r="F105" s="44" t="s">
        <v>1122</v>
      </c>
      <c r="G105" s="49">
        <v>0.49</v>
      </c>
      <c r="H105" s="5">
        <v>97.956753392126018</v>
      </c>
      <c r="I105" s="5">
        <v>28.089791529259994</v>
      </c>
      <c r="J105" s="5">
        <v>69.86696186286602</v>
      </c>
      <c r="K105" s="5">
        <v>32.80580170520755</v>
      </c>
      <c r="L105" s="5">
        <v>-6.0464277282790135E-5</v>
      </c>
      <c r="M105" s="5">
        <v>32.805741240930267</v>
      </c>
      <c r="N105" s="5">
        <v>64.626939723151068</v>
      </c>
      <c r="O105" s="73">
        <v>0</v>
      </c>
      <c r="P105" s="5">
        <v>25.856987968369214</v>
      </c>
      <c r="Q105" s="5">
        <v>2.232803560890777</v>
      </c>
      <c r="R105" s="5">
        <v>0</v>
      </c>
      <c r="S105" s="5">
        <v>0</v>
      </c>
      <c r="T105" s="47">
        <v>0</v>
      </c>
      <c r="U105" s="5">
        <v>60.088368789677048</v>
      </c>
      <c r="V105" s="5">
        <v>9.7785930731889703</v>
      </c>
      <c r="W105" s="5">
        <v>0</v>
      </c>
      <c r="X105" s="5">
        <v>0</v>
      </c>
      <c r="Y105" s="47">
        <v>0</v>
      </c>
      <c r="Z105" s="5">
        <v>85.945356758046259</v>
      </c>
      <c r="AA105" s="5">
        <v>12.011396634079748</v>
      </c>
      <c r="AB105" s="5">
        <v>0</v>
      </c>
      <c r="AC105" s="5">
        <v>0</v>
      </c>
      <c r="AD105" s="72">
        <v>0</v>
      </c>
    </row>
    <row r="106" spans="1:30">
      <c r="A106" s="48" t="s">
        <v>1123</v>
      </c>
      <c r="B106" s="55" t="s">
        <v>1124</v>
      </c>
      <c r="C106" s="1" t="s">
        <v>1125</v>
      </c>
      <c r="D106" s="1" t="s">
        <v>103</v>
      </c>
      <c r="E106" s="1" t="s">
        <v>146</v>
      </c>
      <c r="F106" s="44" t="s">
        <v>1126</v>
      </c>
      <c r="G106" s="49">
        <v>0.49</v>
      </c>
      <c r="H106" s="5">
        <v>141.4093475127149</v>
      </c>
      <c r="I106" s="5">
        <v>43.523043835704108</v>
      </c>
      <c r="J106" s="5">
        <v>97.886303677010787</v>
      </c>
      <c r="K106" s="5">
        <v>52.950027766561718</v>
      </c>
      <c r="L106" s="5">
        <v>-0.24624210778890898</v>
      </c>
      <c r="M106" s="5">
        <v>52.703785658772809</v>
      </c>
      <c r="N106" s="5">
        <v>90.544830901234988</v>
      </c>
      <c r="O106" s="73">
        <v>0</v>
      </c>
      <c r="P106" s="5">
        <v>40.099302128198104</v>
      </c>
      <c r="Q106" s="5">
        <v>3.4237417075060086</v>
      </c>
      <c r="R106" s="5">
        <v>0</v>
      </c>
      <c r="S106" s="5">
        <v>0</v>
      </c>
      <c r="T106" s="47">
        <v>0</v>
      </c>
      <c r="U106" s="5">
        <v>85.098063362062248</v>
      </c>
      <c r="V106" s="5">
        <v>12.788240314948546</v>
      </c>
      <c r="W106" s="5">
        <v>0</v>
      </c>
      <c r="X106" s="5">
        <v>0</v>
      </c>
      <c r="Y106" s="47">
        <v>0</v>
      </c>
      <c r="Z106" s="5">
        <v>125.19736549026035</v>
      </c>
      <c r="AA106" s="5">
        <v>16.211982022454553</v>
      </c>
      <c r="AB106" s="5">
        <v>0</v>
      </c>
      <c r="AC106" s="5">
        <v>0</v>
      </c>
      <c r="AD106" s="72">
        <v>0</v>
      </c>
    </row>
    <row r="107" spans="1:30">
      <c r="A107" s="48" t="s">
        <v>1135</v>
      </c>
      <c r="B107" s="55" t="s">
        <v>1136</v>
      </c>
      <c r="C107" s="1" t="s">
        <v>1137</v>
      </c>
      <c r="D107" s="1" t="s">
        <v>103</v>
      </c>
      <c r="E107" s="1" t="s">
        <v>611</v>
      </c>
      <c r="F107" s="44" t="s">
        <v>1138</v>
      </c>
      <c r="G107" s="49">
        <v>0.49</v>
      </c>
      <c r="H107" s="5">
        <v>81.90668509873133</v>
      </c>
      <c r="I107" s="5">
        <v>19.439720086580053</v>
      </c>
      <c r="J107" s="5">
        <v>62.466965012151277</v>
      </c>
      <c r="K107" s="5">
        <v>28.70724217199966</v>
      </c>
      <c r="L107" s="5">
        <v>0.45984476531892327</v>
      </c>
      <c r="M107" s="5">
        <v>29.167086937318583</v>
      </c>
      <c r="N107" s="5">
        <v>57.781942636239933</v>
      </c>
      <c r="O107" s="73">
        <v>0</v>
      </c>
      <c r="P107" s="5">
        <v>18.177591433004931</v>
      </c>
      <c r="Q107" s="5">
        <v>1.2621286535751242</v>
      </c>
      <c r="R107" s="5">
        <v>0</v>
      </c>
      <c r="S107" s="5">
        <v>0</v>
      </c>
      <c r="T107" s="47">
        <v>0</v>
      </c>
      <c r="U107" s="5">
        <v>52.757398148752273</v>
      </c>
      <c r="V107" s="5">
        <v>9.7095668633990044</v>
      </c>
      <c r="W107" s="5">
        <v>0</v>
      </c>
      <c r="X107" s="5">
        <v>0</v>
      </c>
      <c r="Y107" s="47">
        <v>0</v>
      </c>
      <c r="Z107" s="5">
        <v>70.934989581757208</v>
      </c>
      <c r="AA107" s="5">
        <v>10.971695516974128</v>
      </c>
      <c r="AB107" s="5">
        <v>0</v>
      </c>
      <c r="AC107" s="5">
        <v>0</v>
      </c>
      <c r="AD107" s="72">
        <v>0</v>
      </c>
    </row>
    <row r="108" spans="1:30">
      <c r="A108" s="48" t="s">
        <v>1143</v>
      </c>
      <c r="B108" s="55" t="s">
        <v>1144</v>
      </c>
      <c r="C108" s="1" t="s">
        <v>1145</v>
      </c>
      <c r="D108" s="1" t="s">
        <v>53</v>
      </c>
      <c r="E108" s="1" t="s">
        <v>1787</v>
      </c>
      <c r="F108" s="44" t="s">
        <v>1146</v>
      </c>
      <c r="G108" s="49">
        <v>0.4</v>
      </c>
      <c r="H108" s="5">
        <v>2.2165084428466986</v>
      </c>
      <c r="I108" s="5">
        <v>0</v>
      </c>
      <c r="J108" s="5">
        <v>2.2165084428466986</v>
      </c>
      <c r="K108" s="5">
        <v>-12.121162692526946</v>
      </c>
      <c r="L108" s="5">
        <v>3.542010169783083E-2</v>
      </c>
      <c r="M108" s="5">
        <v>-12.085742590829115</v>
      </c>
      <c r="N108" s="5">
        <v>2.0502703096331962</v>
      </c>
      <c r="O108" s="73">
        <v>0.5</v>
      </c>
      <c r="P108" s="5">
        <v>0</v>
      </c>
      <c r="Q108" s="5">
        <v>0</v>
      </c>
      <c r="R108" s="5">
        <v>0</v>
      </c>
      <c r="S108" s="5">
        <v>0</v>
      </c>
      <c r="T108" s="47">
        <v>0</v>
      </c>
      <c r="U108" s="5">
        <v>0</v>
      </c>
      <c r="V108" s="5">
        <v>2.2165084428466986</v>
      </c>
      <c r="W108" s="5">
        <v>0</v>
      </c>
      <c r="X108" s="5">
        <v>0</v>
      </c>
      <c r="Y108" s="47">
        <v>0</v>
      </c>
      <c r="Z108" s="5">
        <v>0</v>
      </c>
      <c r="AA108" s="5">
        <v>2.2165084428466986</v>
      </c>
      <c r="AB108" s="5">
        <v>0</v>
      </c>
      <c r="AC108" s="5">
        <v>0</v>
      </c>
      <c r="AD108" s="72">
        <v>0</v>
      </c>
    </row>
    <row r="109" spans="1:30">
      <c r="A109" s="48" t="s">
        <v>1151</v>
      </c>
      <c r="B109" s="55" t="s">
        <v>1152</v>
      </c>
      <c r="C109" s="1" t="s">
        <v>1153</v>
      </c>
      <c r="D109" s="1" t="s">
        <v>53</v>
      </c>
      <c r="E109" s="1" t="s">
        <v>1787</v>
      </c>
      <c r="F109" s="44" t="s">
        <v>1843</v>
      </c>
      <c r="G109" s="49">
        <v>0.4</v>
      </c>
      <c r="H109" s="5">
        <v>3.8955631628946543</v>
      </c>
      <c r="I109" s="5">
        <v>0.30513500415923445</v>
      </c>
      <c r="J109" s="5">
        <v>3.5904281587354197</v>
      </c>
      <c r="K109" s="5">
        <v>-5.968239695438351</v>
      </c>
      <c r="L109" s="5">
        <v>0.29515576120122855</v>
      </c>
      <c r="M109" s="5">
        <v>-5.6730839342371224</v>
      </c>
      <c r="N109" s="5">
        <v>3.3211460468302634</v>
      </c>
      <c r="O109" s="73">
        <v>0.5</v>
      </c>
      <c r="P109" s="5">
        <v>0</v>
      </c>
      <c r="Q109" s="5">
        <v>0.30513500415923445</v>
      </c>
      <c r="R109" s="5">
        <v>0</v>
      </c>
      <c r="S109" s="5">
        <v>0</v>
      </c>
      <c r="T109" s="47">
        <v>0</v>
      </c>
      <c r="U109" s="5">
        <v>0</v>
      </c>
      <c r="V109" s="5">
        <v>3.5904281587354197</v>
      </c>
      <c r="W109" s="5">
        <v>0</v>
      </c>
      <c r="X109" s="5">
        <v>0</v>
      </c>
      <c r="Y109" s="47">
        <v>0</v>
      </c>
      <c r="Z109" s="5">
        <v>0</v>
      </c>
      <c r="AA109" s="5">
        <v>3.8955631628946543</v>
      </c>
      <c r="AB109" s="5">
        <v>0</v>
      </c>
      <c r="AC109" s="5">
        <v>0</v>
      </c>
      <c r="AD109" s="72">
        <v>0</v>
      </c>
    </row>
    <row r="110" spans="1:30">
      <c r="A110" s="48" t="s">
        <v>1163</v>
      </c>
      <c r="B110" s="55" t="s">
        <v>1164</v>
      </c>
      <c r="C110" s="1" t="s">
        <v>1165</v>
      </c>
      <c r="D110" s="1" t="s">
        <v>124</v>
      </c>
      <c r="E110" s="1" t="s">
        <v>1791</v>
      </c>
      <c r="F110" s="44" t="s">
        <v>1166</v>
      </c>
      <c r="G110" s="49">
        <v>0.49</v>
      </c>
      <c r="H110" s="5">
        <v>38.808855089167025</v>
      </c>
      <c r="I110" s="5">
        <v>9.6804037309050095</v>
      </c>
      <c r="J110" s="5">
        <v>29.128451358262016</v>
      </c>
      <c r="K110" s="5">
        <v>-18.944378282898469</v>
      </c>
      <c r="L110" s="5">
        <v>0.38719415739504726</v>
      </c>
      <c r="M110" s="5">
        <v>-18.557184125503422</v>
      </c>
      <c r="N110" s="5">
        <v>26.943817506392367</v>
      </c>
      <c r="O110" s="73">
        <v>0.39407661557760099</v>
      </c>
      <c r="P110" s="5">
        <v>8.7490848426130867</v>
      </c>
      <c r="Q110" s="5">
        <v>0.93131888829192333</v>
      </c>
      <c r="R110" s="5">
        <v>0</v>
      </c>
      <c r="S110" s="5">
        <v>0</v>
      </c>
      <c r="T110" s="47">
        <v>0</v>
      </c>
      <c r="U110" s="5">
        <v>22.99033407211882</v>
      </c>
      <c r="V110" s="5">
        <v>6.1381172861432001</v>
      </c>
      <c r="W110" s="5">
        <v>0</v>
      </c>
      <c r="X110" s="5">
        <v>0</v>
      </c>
      <c r="Y110" s="47">
        <v>0</v>
      </c>
      <c r="Z110" s="5">
        <v>31.739418914731907</v>
      </c>
      <c r="AA110" s="5">
        <v>7.0694361744351237</v>
      </c>
      <c r="AB110" s="5">
        <v>0</v>
      </c>
      <c r="AC110" s="5">
        <v>0</v>
      </c>
      <c r="AD110" s="72">
        <v>0</v>
      </c>
    </row>
    <row r="111" spans="1:30">
      <c r="A111" s="48" t="s">
        <v>1167</v>
      </c>
      <c r="B111" s="55" t="s">
        <v>1168</v>
      </c>
      <c r="C111" s="1" t="s">
        <v>1169</v>
      </c>
      <c r="D111" s="1" t="s">
        <v>103</v>
      </c>
      <c r="E111" s="1" t="s">
        <v>146</v>
      </c>
      <c r="F111" s="44" t="s">
        <v>1170</v>
      </c>
      <c r="G111" s="49">
        <v>0.49</v>
      </c>
      <c r="H111" s="5">
        <v>36.279845343847164</v>
      </c>
      <c r="I111" s="5">
        <v>7.2169704381151645</v>
      </c>
      <c r="J111" s="5">
        <v>29.062874905731999</v>
      </c>
      <c r="K111" s="5">
        <v>-20.63990100512925</v>
      </c>
      <c r="L111" s="5">
        <v>-0.85777494735786064</v>
      </c>
      <c r="M111" s="5">
        <v>-21.497675952487111</v>
      </c>
      <c r="N111" s="5">
        <v>26.883159287802101</v>
      </c>
      <c r="O111" s="73">
        <v>0.41526656931512562</v>
      </c>
      <c r="P111" s="5">
        <v>7.2368542878790798</v>
      </c>
      <c r="Q111" s="5">
        <v>-1.9883849763914944E-2</v>
      </c>
      <c r="R111" s="5">
        <v>0</v>
      </c>
      <c r="S111" s="5">
        <v>0</v>
      </c>
      <c r="T111" s="47">
        <v>0</v>
      </c>
      <c r="U111" s="5">
        <v>24.74669079221135</v>
      </c>
      <c r="V111" s="5">
        <v>4.3161841135206505</v>
      </c>
      <c r="W111" s="5">
        <v>0</v>
      </c>
      <c r="X111" s="5">
        <v>0</v>
      </c>
      <c r="Y111" s="47">
        <v>0</v>
      </c>
      <c r="Z111" s="5">
        <v>31.98354508009043</v>
      </c>
      <c r="AA111" s="5">
        <v>4.2963002637567351</v>
      </c>
      <c r="AB111" s="5">
        <v>0</v>
      </c>
      <c r="AC111" s="5">
        <v>0</v>
      </c>
      <c r="AD111" s="72">
        <v>0</v>
      </c>
    </row>
    <row r="112" spans="1:30">
      <c r="A112" s="48" t="s">
        <v>1186</v>
      </c>
      <c r="B112" s="55" t="s">
        <v>1187</v>
      </c>
      <c r="C112" s="1" t="s">
        <v>1188</v>
      </c>
      <c r="D112" s="1" t="s">
        <v>53</v>
      </c>
      <c r="E112" s="1" t="s">
        <v>1786</v>
      </c>
      <c r="F112" s="44" t="s">
        <v>1189</v>
      </c>
      <c r="G112" s="49">
        <v>0.4</v>
      </c>
      <c r="H112" s="5">
        <v>2.766074118553485</v>
      </c>
      <c r="I112" s="5">
        <v>0.33836724748569635</v>
      </c>
      <c r="J112" s="5">
        <v>2.4277068710677887</v>
      </c>
      <c r="K112" s="5">
        <v>-6.378704260297936</v>
      </c>
      <c r="L112" s="5">
        <v>1.018428953396544E-3</v>
      </c>
      <c r="M112" s="5">
        <v>-6.3776858313445395</v>
      </c>
      <c r="N112" s="5">
        <v>2.2456288557377047</v>
      </c>
      <c r="O112" s="73">
        <v>0.5</v>
      </c>
      <c r="P112" s="5">
        <v>0</v>
      </c>
      <c r="Q112" s="5">
        <v>0.33836724748569635</v>
      </c>
      <c r="R112" s="5">
        <v>0</v>
      </c>
      <c r="S112" s="5">
        <v>0</v>
      </c>
      <c r="T112" s="47">
        <v>0</v>
      </c>
      <c r="U112" s="5">
        <v>0</v>
      </c>
      <c r="V112" s="5">
        <v>2.4277068710677887</v>
      </c>
      <c r="W112" s="5">
        <v>0</v>
      </c>
      <c r="X112" s="5">
        <v>0</v>
      </c>
      <c r="Y112" s="47">
        <v>0</v>
      </c>
      <c r="Z112" s="5">
        <v>0</v>
      </c>
      <c r="AA112" s="5">
        <v>2.766074118553485</v>
      </c>
      <c r="AB112" s="5">
        <v>0</v>
      </c>
      <c r="AC112" s="5">
        <v>0</v>
      </c>
      <c r="AD112" s="72">
        <v>0</v>
      </c>
    </row>
    <row r="113" spans="1:30">
      <c r="A113" s="48" t="s">
        <v>1190</v>
      </c>
      <c r="B113" s="55" t="s">
        <v>1191</v>
      </c>
      <c r="C113" s="1" t="s">
        <v>1192</v>
      </c>
      <c r="D113" s="1" t="s">
        <v>124</v>
      </c>
      <c r="E113" s="1" t="s">
        <v>125</v>
      </c>
      <c r="F113" s="44" t="s">
        <v>1193</v>
      </c>
      <c r="G113" s="49">
        <v>0.49</v>
      </c>
      <c r="H113" s="5">
        <v>46.130582031607375</v>
      </c>
      <c r="I113" s="5">
        <v>9.898700131608825</v>
      </c>
      <c r="J113" s="5">
        <v>36.231881899998548</v>
      </c>
      <c r="K113" s="5">
        <v>-26.158059375057324</v>
      </c>
      <c r="L113" s="5">
        <v>-0.32763035313166</v>
      </c>
      <c r="M113" s="5">
        <v>-26.485689728188984</v>
      </c>
      <c r="N113" s="5">
        <v>33.514490757498656</v>
      </c>
      <c r="O113" s="73">
        <v>0.41926725762389316</v>
      </c>
      <c r="P113" s="5">
        <v>10.534463515048861</v>
      </c>
      <c r="Q113" s="5">
        <v>-0.63576338344003636</v>
      </c>
      <c r="R113" s="5">
        <v>0</v>
      </c>
      <c r="S113" s="5">
        <v>0</v>
      </c>
      <c r="T113" s="47">
        <v>0</v>
      </c>
      <c r="U113" s="5">
        <v>30.179403195627295</v>
      </c>
      <c r="V113" s="5">
        <v>6.0524787043712482</v>
      </c>
      <c r="W113" s="5">
        <v>0</v>
      </c>
      <c r="X113" s="5">
        <v>0</v>
      </c>
      <c r="Y113" s="47">
        <v>0</v>
      </c>
      <c r="Z113" s="5">
        <v>40.713866710676157</v>
      </c>
      <c r="AA113" s="5">
        <v>5.4167153209312122</v>
      </c>
      <c r="AB113" s="5">
        <v>0</v>
      </c>
      <c r="AC113" s="5">
        <v>0</v>
      </c>
      <c r="AD113" s="72">
        <v>0</v>
      </c>
    </row>
    <row r="114" spans="1:30">
      <c r="A114" s="48" t="s">
        <v>1194</v>
      </c>
      <c r="B114" s="55" t="s">
        <v>1195</v>
      </c>
      <c r="C114" s="1" t="s">
        <v>1196</v>
      </c>
      <c r="D114" s="1" t="s">
        <v>53</v>
      </c>
      <c r="E114" s="1" t="s">
        <v>1794</v>
      </c>
      <c r="F114" s="44" t="s">
        <v>1197</v>
      </c>
      <c r="G114" s="49">
        <v>0.4</v>
      </c>
      <c r="H114" s="5">
        <v>1.8549315152872594</v>
      </c>
      <c r="I114" s="5">
        <v>0</v>
      </c>
      <c r="J114" s="5">
        <v>1.8549315152872594</v>
      </c>
      <c r="K114" s="5">
        <v>-11.027210407903397</v>
      </c>
      <c r="L114" s="5">
        <v>0.6573333034603337</v>
      </c>
      <c r="M114" s="5">
        <v>-10.369877104443063</v>
      </c>
      <c r="N114" s="5">
        <v>1.7158116516407151</v>
      </c>
      <c r="O114" s="73">
        <v>0.5</v>
      </c>
      <c r="P114" s="5">
        <v>0</v>
      </c>
      <c r="Q114" s="5">
        <v>0</v>
      </c>
      <c r="R114" s="5">
        <v>0</v>
      </c>
      <c r="S114" s="5">
        <v>0</v>
      </c>
      <c r="T114" s="47">
        <v>0</v>
      </c>
      <c r="U114" s="5">
        <v>0</v>
      </c>
      <c r="V114" s="5">
        <v>1.8549315152872594</v>
      </c>
      <c r="W114" s="5">
        <v>0</v>
      </c>
      <c r="X114" s="5">
        <v>0</v>
      </c>
      <c r="Y114" s="47">
        <v>0</v>
      </c>
      <c r="Z114" s="5">
        <v>0</v>
      </c>
      <c r="AA114" s="5">
        <v>1.8549315152872594</v>
      </c>
      <c r="AB114" s="5">
        <v>0</v>
      </c>
      <c r="AC114" s="5">
        <v>0</v>
      </c>
      <c r="AD114" s="72">
        <v>0</v>
      </c>
    </row>
    <row r="115" spans="1:30">
      <c r="A115" s="48" t="s">
        <v>1198</v>
      </c>
      <c r="B115" s="55" t="s">
        <v>1199</v>
      </c>
      <c r="C115" s="1" t="s">
        <v>1200</v>
      </c>
      <c r="D115" s="1" t="s">
        <v>53</v>
      </c>
      <c r="E115" s="1" t="s">
        <v>1790</v>
      </c>
      <c r="F115" s="44" t="s">
        <v>1201</v>
      </c>
      <c r="G115" s="49">
        <v>0.4</v>
      </c>
      <c r="H115" s="5">
        <v>3.9116397349252643</v>
      </c>
      <c r="I115" s="5">
        <v>0.69329465393803924</v>
      </c>
      <c r="J115" s="5">
        <v>3.2183450809872252</v>
      </c>
      <c r="K115" s="5">
        <v>-5.6685417654311152</v>
      </c>
      <c r="L115" s="5">
        <v>-0.33056707217856385</v>
      </c>
      <c r="M115" s="5">
        <v>-5.9991088376096791</v>
      </c>
      <c r="N115" s="5">
        <v>2.9769691999131833</v>
      </c>
      <c r="O115" s="73">
        <v>0.5</v>
      </c>
      <c r="P115" s="5">
        <v>0</v>
      </c>
      <c r="Q115" s="5">
        <v>0.69329465393803924</v>
      </c>
      <c r="R115" s="5">
        <v>0</v>
      </c>
      <c r="S115" s="5">
        <v>0</v>
      </c>
      <c r="T115" s="47">
        <v>0</v>
      </c>
      <c r="U115" s="5">
        <v>0</v>
      </c>
      <c r="V115" s="5">
        <v>3.2183450809872252</v>
      </c>
      <c r="W115" s="5">
        <v>0</v>
      </c>
      <c r="X115" s="5">
        <v>0</v>
      </c>
      <c r="Y115" s="47">
        <v>0</v>
      </c>
      <c r="Z115" s="5">
        <v>0</v>
      </c>
      <c r="AA115" s="5">
        <v>3.9116397349252643</v>
      </c>
      <c r="AB115" s="5">
        <v>0</v>
      </c>
      <c r="AC115" s="5">
        <v>0</v>
      </c>
      <c r="AD115" s="72">
        <v>0</v>
      </c>
    </row>
    <row r="116" spans="1:30">
      <c r="A116" s="48" t="s">
        <v>1202</v>
      </c>
      <c r="B116" s="55" t="s">
        <v>1203</v>
      </c>
      <c r="C116" s="1" t="s">
        <v>1204</v>
      </c>
      <c r="D116" s="1" t="s">
        <v>53</v>
      </c>
      <c r="E116" s="1" t="s">
        <v>1790</v>
      </c>
      <c r="F116" s="44" t="s">
        <v>1205</v>
      </c>
      <c r="G116" s="49">
        <v>0.4</v>
      </c>
      <c r="H116" s="5">
        <v>4.022011728514685</v>
      </c>
      <c r="I116" s="5">
        <v>0.49246518798828032</v>
      </c>
      <c r="J116" s="5">
        <v>3.5295465405264044</v>
      </c>
      <c r="K116" s="5">
        <v>-12.721166922515094</v>
      </c>
      <c r="L116" s="5">
        <v>8.198780096185132E-2</v>
      </c>
      <c r="M116" s="5">
        <v>-12.639179121553243</v>
      </c>
      <c r="N116" s="5">
        <v>3.2648305499869243</v>
      </c>
      <c r="O116" s="73">
        <v>0.5</v>
      </c>
      <c r="P116" s="5">
        <v>0</v>
      </c>
      <c r="Q116" s="5">
        <v>0.49246518798828032</v>
      </c>
      <c r="R116" s="5">
        <v>0</v>
      </c>
      <c r="S116" s="5">
        <v>0</v>
      </c>
      <c r="T116" s="47">
        <v>0</v>
      </c>
      <c r="U116" s="5">
        <v>0</v>
      </c>
      <c r="V116" s="5">
        <v>3.5295465405264044</v>
      </c>
      <c r="W116" s="5">
        <v>0</v>
      </c>
      <c r="X116" s="5">
        <v>0</v>
      </c>
      <c r="Y116" s="47">
        <v>0</v>
      </c>
      <c r="Z116" s="5">
        <v>0</v>
      </c>
      <c r="AA116" s="5">
        <v>4.022011728514685</v>
      </c>
      <c r="AB116" s="5">
        <v>0</v>
      </c>
      <c r="AC116" s="5">
        <v>0</v>
      </c>
      <c r="AD116" s="72">
        <v>0</v>
      </c>
    </row>
    <row r="117" spans="1:30">
      <c r="A117" s="48" t="s">
        <v>1242</v>
      </c>
      <c r="B117" s="55" t="s">
        <v>1243</v>
      </c>
      <c r="C117" s="1" t="s">
        <v>1244</v>
      </c>
      <c r="D117" s="1" t="s">
        <v>124</v>
      </c>
      <c r="E117" s="1" t="s">
        <v>1796</v>
      </c>
      <c r="F117" s="44" t="s">
        <v>1245</v>
      </c>
      <c r="G117" s="49">
        <v>0.49</v>
      </c>
      <c r="H117" s="5">
        <v>70.304606584636943</v>
      </c>
      <c r="I117" s="5">
        <v>17.057695913845858</v>
      </c>
      <c r="J117" s="5">
        <v>53.246910670791088</v>
      </c>
      <c r="K117" s="5">
        <v>4.4522180902870998</v>
      </c>
      <c r="L117" s="5">
        <v>0.53898301802364479</v>
      </c>
      <c r="M117" s="5">
        <v>4.9912011083107446</v>
      </c>
      <c r="N117" s="5">
        <v>49.253392370481762</v>
      </c>
      <c r="O117" s="73">
        <v>0</v>
      </c>
      <c r="P117" s="5">
        <v>15.621031513272174</v>
      </c>
      <c r="Q117" s="5">
        <v>1.4366644005736857</v>
      </c>
      <c r="R117" s="5">
        <v>0</v>
      </c>
      <c r="S117" s="5">
        <v>0</v>
      </c>
      <c r="T117" s="47">
        <v>0</v>
      </c>
      <c r="U117" s="5">
        <v>43.660177937037176</v>
      </c>
      <c r="V117" s="5">
        <v>9.5867327337539159</v>
      </c>
      <c r="W117" s="5">
        <v>0</v>
      </c>
      <c r="X117" s="5">
        <v>0</v>
      </c>
      <c r="Y117" s="47">
        <v>0</v>
      </c>
      <c r="Z117" s="5">
        <v>59.281209450309348</v>
      </c>
      <c r="AA117" s="5">
        <v>11.023397134327602</v>
      </c>
      <c r="AB117" s="5">
        <v>0</v>
      </c>
      <c r="AC117" s="5">
        <v>0</v>
      </c>
      <c r="AD117" s="72">
        <v>0</v>
      </c>
    </row>
    <row r="118" spans="1:30">
      <c r="A118" s="48" t="s">
        <v>1250</v>
      </c>
      <c r="B118" s="55" t="s">
        <v>1251</v>
      </c>
      <c r="C118" s="1" t="s">
        <v>1252</v>
      </c>
      <c r="D118" s="1" t="s">
        <v>270</v>
      </c>
      <c r="E118" s="1" t="s">
        <v>1789</v>
      </c>
      <c r="F118" s="44" t="s">
        <v>1253</v>
      </c>
      <c r="G118" s="49">
        <v>0.3</v>
      </c>
      <c r="H118" s="5">
        <v>158.44037126415046</v>
      </c>
      <c r="I118" s="5">
        <v>46.983113840871098</v>
      </c>
      <c r="J118" s="5">
        <v>111.45725742327936</v>
      </c>
      <c r="K118" s="5">
        <v>34.488534151774488</v>
      </c>
      <c r="L118" s="5">
        <v>-0.4171171326586105</v>
      </c>
      <c r="M118" s="5">
        <v>34.071417019115877</v>
      </c>
      <c r="N118" s="5">
        <v>103.09796311653341</v>
      </c>
      <c r="O118" s="73">
        <v>0</v>
      </c>
      <c r="P118" s="5">
        <v>38.750513125719479</v>
      </c>
      <c r="Q118" s="5">
        <v>8.2326007151516158</v>
      </c>
      <c r="R118" s="5">
        <v>0</v>
      </c>
      <c r="S118" s="5">
        <v>0</v>
      </c>
      <c r="T118" s="47">
        <v>0</v>
      </c>
      <c r="U118" s="5">
        <v>82.913812320822927</v>
      </c>
      <c r="V118" s="5">
        <v>28.543445102456431</v>
      </c>
      <c r="W118" s="5">
        <v>0</v>
      </c>
      <c r="X118" s="5">
        <v>0</v>
      </c>
      <c r="Y118" s="47">
        <v>0</v>
      </c>
      <c r="Z118" s="5">
        <v>121.66432544654241</v>
      </c>
      <c r="AA118" s="5">
        <v>36.77604581760805</v>
      </c>
      <c r="AB118" s="5">
        <v>0</v>
      </c>
      <c r="AC118" s="5">
        <v>0</v>
      </c>
      <c r="AD118" s="72">
        <v>0</v>
      </c>
    </row>
    <row r="119" spans="1:30">
      <c r="A119" s="48" t="s">
        <v>1254</v>
      </c>
      <c r="B119" s="55" t="s">
        <v>1255</v>
      </c>
      <c r="C119" s="1" t="s">
        <v>1256</v>
      </c>
      <c r="D119" s="1" t="s">
        <v>53</v>
      </c>
      <c r="E119" s="1" t="s">
        <v>1795</v>
      </c>
      <c r="F119" s="44" t="s">
        <v>1257</v>
      </c>
      <c r="G119" s="49">
        <v>0.4</v>
      </c>
      <c r="H119" s="5">
        <v>1.8554255340926169</v>
      </c>
      <c r="I119" s="5">
        <v>0</v>
      </c>
      <c r="J119" s="5">
        <v>1.8554255340926169</v>
      </c>
      <c r="K119" s="5">
        <v>-15.435830444561971</v>
      </c>
      <c r="L119" s="5">
        <v>1.5510997896431178E-2</v>
      </c>
      <c r="M119" s="5">
        <v>-15.420319446665539</v>
      </c>
      <c r="N119" s="5">
        <v>1.7162686190356706</v>
      </c>
      <c r="O119" s="73">
        <v>0.5</v>
      </c>
      <c r="P119" s="5">
        <v>0</v>
      </c>
      <c r="Q119" s="5">
        <v>0</v>
      </c>
      <c r="R119" s="5">
        <v>0</v>
      </c>
      <c r="S119" s="5">
        <v>0</v>
      </c>
      <c r="T119" s="47">
        <v>0</v>
      </c>
      <c r="U119" s="5">
        <v>0</v>
      </c>
      <c r="V119" s="5">
        <v>1.8554255340926169</v>
      </c>
      <c r="W119" s="5">
        <v>0</v>
      </c>
      <c r="X119" s="5">
        <v>0</v>
      </c>
      <c r="Y119" s="47">
        <v>0</v>
      </c>
      <c r="Z119" s="5">
        <v>0</v>
      </c>
      <c r="AA119" s="5">
        <v>1.8554255340926169</v>
      </c>
      <c r="AB119" s="5">
        <v>0</v>
      </c>
      <c r="AC119" s="5">
        <v>0</v>
      </c>
      <c r="AD119" s="72">
        <v>0</v>
      </c>
    </row>
    <row r="120" spans="1:30">
      <c r="A120" s="48" t="s">
        <v>1699</v>
      </c>
      <c r="B120" s="55" t="s">
        <v>1700</v>
      </c>
      <c r="C120" s="1" t="s">
        <v>1701</v>
      </c>
      <c r="D120" s="1" t="s">
        <v>53</v>
      </c>
      <c r="E120" s="1" t="s">
        <v>1788</v>
      </c>
      <c r="F120" s="44" t="s">
        <v>1702</v>
      </c>
      <c r="G120" s="49">
        <v>0.4</v>
      </c>
      <c r="H120" s="5">
        <v>2.5674308732028681</v>
      </c>
      <c r="I120" s="5">
        <v>0.1437274858748801</v>
      </c>
      <c r="J120" s="5">
        <v>2.4237033873279881</v>
      </c>
      <c r="K120" s="5">
        <v>-15.090736169287901</v>
      </c>
      <c r="L120" s="5">
        <v>-1.1970418936465776E-2</v>
      </c>
      <c r="M120" s="5">
        <v>-15.102706588224367</v>
      </c>
      <c r="N120" s="5">
        <v>2.241925633278389</v>
      </c>
      <c r="O120" s="73">
        <v>0.5</v>
      </c>
      <c r="P120" s="5">
        <v>0</v>
      </c>
      <c r="Q120" s="5">
        <v>0.1437274858748801</v>
      </c>
      <c r="R120" s="5">
        <v>0</v>
      </c>
      <c r="S120" s="5">
        <v>0</v>
      </c>
      <c r="T120" s="47">
        <v>0</v>
      </c>
      <c r="U120" s="5">
        <v>0</v>
      </c>
      <c r="V120" s="5">
        <v>2.4237033873279881</v>
      </c>
      <c r="W120" s="5">
        <v>0</v>
      </c>
      <c r="X120" s="5">
        <v>0</v>
      </c>
      <c r="Y120" s="47">
        <v>0</v>
      </c>
      <c r="Z120" s="5">
        <v>0</v>
      </c>
      <c r="AA120" s="5">
        <v>2.5674308732028681</v>
      </c>
      <c r="AB120" s="5">
        <v>0</v>
      </c>
      <c r="AC120" s="5">
        <v>0</v>
      </c>
      <c r="AD120" s="72">
        <v>0</v>
      </c>
    </row>
    <row r="121" spans="1:30">
      <c r="A121" s="48" t="s">
        <v>1262</v>
      </c>
      <c r="B121" s="55" t="s">
        <v>1263</v>
      </c>
      <c r="C121" s="1" t="s">
        <v>1264</v>
      </c>
      <c r="D121" s="1" t="s">
        <v>103</v>
      </c>
      <c r="E121" s="1" t="s">
        <v>611</v>
      </c>
      <c r="F121" s="44" t="s">
        <v>1265</v>
      </c>
      <c r="G121" s="49">
        <v>0.49</v>
      </c>
      <c r="H121" s="5">
        <v>60.120784640434508</v>
      </c>
      <c r="I121" s="5">
        <v>15.660163347669865</v>
      </c>
      <c r="J121" s="5">
        <v>44.460621292764642</v>
      </c>
      <c r="K121" s="5">
        <v>22.158632245524739</v>
      </c>
      <c r="L121" s="5">
        <v>0.1655298238510774</v>
      </c>
      <c r="M121" s="5">
        <v>22.324162069375816</v>
      </c>
      <c r="N121" s="5">
        <v>41.126074695807297</v>
      </c>
      <c r="O121" s="73">
        <v>0</v>
      </c>
      <c r="P121" s="5">
        <v>14.571573438146814</v>
      </c>
      <c r="Q121" s="5">
        <v>1.0885899095230522</v>
      </c>
      <c r="R121" s="5">
        <v>0</v>
      </c>
      <c r="S121" s="5">
        <v>0</v>
      </c>
      <c r="T121" s="47">
        <v>0</v>
      </c>
      <c r="U121" s="5">
        <v>38.342719408487831</v>
      </c>
      <c r="V121" s="5">
        <v>6.1179018842768045</v>
      </c>
      <c r="W121" s="5">
        <v>0</v>
      </c>
      <c r="X121" s="5">
        <v>0</v>
      </c>
      <c r="Y121" s="47">
        <v>0</v>
      </c>
      <c r="Z121" s="5">
        <v>52.914292846634645</v>
      </c>
      <c r="AA121" s="5">
        <v>7.2064917937998567</v>
      </c>
      <c r="AB121" s="5">
        <v>0</v>
      </c>
      <c r="AC121" s="5">
        <v>0</v>
      </c>
      <c r="AD121" s="72">
        <v>0</v>
      </c>
    </row>
    <row r="122" spans="1:30">
      <c r="A122" s="48" t="s">
        <v>1285</v>
      </c>
      <c r="B122" s="55" t="s">
        <v>1286</v>
      </c>
      <c r="C122" s="1" t="s">
        <v>1287</v>
      </c>
      <c r="D122" s="1" t="s">
        <v>103</v>
      </c>
      <c r="E122" s="1" t="s">
        <v>169</v>
      </c>
      <c r="F122" s="44" t="s">
        <v>1288</v>
      </c>
      <c r="G122" s="49">
        <v>0.49</v>
      </c>
      <c r="H122" s="5">
        <v>56.33074633703356</v>
      </c>
      <c r="I122" s="5">
        <v>10.239570540484708</v>
      </c>
      <c r="J122" s="5">
        <v>46.091175796548853</v>
      </c>
      <c r="K122" s="5">
        <v>6.0783889477223498</v>
      </c>
      <c r="L122" s="5">
        <v>0.51256479298345958</v>
      </c>
      <c r="M122" s="5">
        <v>6.5909537407058094</v>
      </c>
      <c r="N122" s="5">
        <v>42.634337611807695</v>
      </c>
      <c r="O122" s="73">
        <v>0</v>
      </c>
      <c r="P122" s="5">
        <v>10.30585532543245</v>
      </c>
      <c r="Q122" s="5">
        <v>-6.6284784947741773E-2</v>
      </c>
      <c r="R122" s="5">
        <v>0</v>
      </c>
      <c r="S122" s="5">
        <v>0</v>
      </c>
      <c r="T122" s="47">
        <v>0</v>
      </c>
      <c r="U122" s="5">
        <v>38.927797228629998</v>
      </c>
      <c r="V122" s="5">
        <v>7.1633785679188549</v>
      </c>
      <c r="W122" s="5">
        <v>0</v>
      </c>
      <c r="X122" s="5">
        <v>0</v>
      </c>
      <c r="Y122" s="47">
        <v>0</v>
      </c>
      <c r="Z122" s="5">
        <v>49.233652554062445</v>
      </c>
      <c r="AA122" s="5">
        <v>7.0970937829711129</v>
      </c>
      <c r="AB122" s="5">
        <v>0</v>
      </c>
      <c r="AC122" s="5">
        <v>0</v>
      </c>
      <c r="AD122" s="72">
        <v>0</v>
      </c>
    </row>
    <row r="123" spans="1:30">
      <c r="A123" s="48" t="s">
        <v>1301</v>
      </c>
      <c r="B123" s="55" t="s">
        <v>1302</v>
      </c>
      <c r="C123" s="1" t="s">
        <v>1303</v>
      </c>
      <c r="D123" s="1" t="s">
        <v>53</v>
      </c>
      <c r="E123" s="1" t="s">
        <v>1793</v>
      </c>
      <c r="F123" s="44" t="s">
        <v>1304</v>
      </c>
      <c r="G123" s="49">
        <v>0.4</v>
      </c>
      <c r="H123" s="5">
        <v>2.3761095772855074</v>
      </c>
      <c r="I123" s="5">
        <v>0</v>
      </c>
      <c r="J123" s="5">
        <v>2.3761095772855074</v>
      </c>
      <c r="K123" s="5">
        <v>-7.6741484248218388</v>
      </c>
      <c r="L123" s="5">
        <v>-5.5571620090939078E-2</v>
      </c>
      <c r="M123" s="5">
        <v>-7.7297200449127779</v>
      </c>
      <c r="N123" s="5">
        <v>2.1979013589890943</v>
      </c>
      <c r="O123" s="73">
        <v>0.5</v>
      </c>
      <c r="P123" s="5">
        <v>0</v>
      </c>
      <c r="Q123" s="5">
        <v>0</v>
      </c>
      <c r="R123" s="5">
        <v>0</v>
      </c>
      <c r="S123" s="5">
        <v>0</v>
      </c>
      <c r="T123" s="47">
        <v>0</v>
      </c>
      <c r="U123" s="5">
        <v>0</v>
      </c>
      <c r="V123" s="5">
        <v>2.3761095772855074</v>
      </c>
      <c r="W123" s="5">
        <v>0</v>
      </c>
      <c r="X123" s="5">
        <v>0</v>
      </c>
      <c r="Y123" s="47">
        <v>0</v>
      </c>
      <c r="Z123" s="5">
        <v>0</v>
      </c>
      <c r="AA123" s="5">
        <v>2.3761095772855074</v>
      </c>
      <c r="AB123" s="5">
        <v>0</v>
      </c>
      <c r="AC123" s="5">
        <v>0</v>
      </c>
      <c r="AD123" s="72">
        <v>0</v>
      </c>
    </row>
    <row r="124" spans="1:30">
      <c r="A124" s="48" t="s">
        <v>1305</v>
      </c>
      <c r="B124" s="55" t="s">
        <v>1306</v>
      </c>
      <c r="C124" s="1" t="s">
        <v>1307</v>
      </c>
      <c r="D124" s="1" t="s">
        <v>391</v>
      </c>
      <c r="E124" s="1" t="s">
        <v>1788</v>
      </c>
      <c r="F124" s="44" t="s">
        <v>1308</v>
      </c>
      <c r="G124" s="49">
        <v>0.1</v>
      </c>
      <c r="H124" s="5">
        <v>129.24875098211592</v>
      </c>
      <c r="I124" s="5">
        <v>30.454575489289514</v>
      </c>
      <c r="J124" s="5">
        <v>98.794175492826412</v>
      </c>
      <c r="K124" s="5">
        <v>75.430948295924679</v>
      </c>
      <c r="L124" s="5">
        <v>0.2968521731700946</v>
      </c>
      <c r="M124" s="5">
        <v>75.727800469094774</v>
      </c>
      <c r="N124" s="5">
        <v>91.384612330864442</v>
      </c>
      <c r="O124" s="73">
        <v>0</v>
      </c>
      <c r="P124" s="5">
        <v>27.500945711221249</v>
      </c>
      <c r="Q124" s="5">
        <v>0</v>
      </c>
      <c r="R124" s="5">
        <v>2.9536297780682648</v>
      </c>
      <c r="S124" s="5">
        <v>0</v>
      </c>
      <c r="T124" s="47">
        <v>0</v>
      </c>
      <c r="U124" s="5">
        <v>93.538992990321503</v>
      </c>
      <c r="V124" s="5">
        <v>0</v>
      </c>
      <c r="W124" s="5">
        <v>5.2551825025049084</v>
      </c>
      <c r="X124" s="5">
        <v>0</v>
      </c>
      <c r="Y124" s="47">
        <v>0</v>
      </c>
      <c r="Z124" s="5">
        <v>121.03993870154275</v>
      </c>
      <c r="AA124" s="5">
        <v>0</v>
      </c>
      <c r="AB124" s="5">
        <v>8.2088122805731736</v>
      </c>
      <c r="AC124" s="5">
        <v>0</v>
      </c>
      <c r="AD124" s="72">
        <v>0</v>
      </c>
    </row>
    <row r="125" spans="1:30">
      <c r="A125" s="48" t="s">
        <v>1707</v>
      </c>
      <c r="B125" s="55" t="s">
        <v>1708</v>
      </c>
      <c r="C125" s="1" t="s">
        <v>494</v>
      </c>
      <c r="D125" s="1" t="s">
        <v>53</v>
      </c>
      <c r="E125" s="1" t="s">
        <v>1788</v>
      </c>
      <c r="F125" s="44" t="s">
        <v>1709</v>
      </c>
      <c r="G125" s="49">
        <v>0.4</v>
      </c>
      <c r="H125" s="5">
        <v>2.938803581098079</v>
      </c>
      <c r="I125" s="5">
        <v>0.16759370293479411</v>
      </c>
      <c r="J125" s="5">
        <v>2.771209878163285</v>
      </c>
      <c r="K125" s="5">
        <v>-14.189107532348679</v>
      </c>
      <c r="L125" s="5">
        <v>1.0384018437288294</v>
      </c>
      <c r="M125" s="5">
        <v>-13.150705688619849</v>
      </c>
      <c r="N125" s="5">
        <v>2.5633691373010388</v>
      </c>
      <c r="O125" s="73">
        <v>0.5</v>
      </c>
      <c r="P125" s="5">
        <v>0</v>
      </c>
      <c r="Q125" s="5">
        <v>0.16759370293479411</v>
      </c>
      <c r="R125" s="5">
        <v>0</v>
      </c>
      <c r="S125" s="5">
        <v>0</v>
      </c>
      <c r="T125" s="47">
        <v>0</v>
      </c>
      <c r="U125" s="5">
        <v>0</v>
      </c>
      <c r="V125" s="5">
        <v>2.771209878163285</v>
      </c>
      <c r="W125" s="5">
        <v>0</v>
      </c>
      <c r="X125" s="5">
        <v>0</v>
      </c>
      <c r="Y125" s="47">
        <v>0</v>
      </c>
      <c r="Z125" s="5">
        <v>0</v>
      </c>
      <c r="AA125" s="5">
        <v>2.938803581098079</v>
      </c>
      <c r="AB125" s="5">
        <v>0</v>
      </c>
      <c r="AC125" s="5">
        <v>0</v>
      </c>
      <c r="AD125" s="72">
        <v>0</v>
      </c>
    </row>
    <row r="126" spans="1:30">
      <c r="A126" s="48" t="s">
        <v>1313</v>
      </c>
      <c r="B126" s="55" t="s">
        <v>1314</v>
      </c>
      <c r="C126" s="1" t="s">
        <v>1315</v>
      </c>
      <c r="D126" s="1" t="s">
        <v>391</v>
      </c>
      <c r="E126" s="1" t="s">
        <v>1795</v>
      </c>
      <c r="F126" s="44" t="s">
        <v>1316</v>
      </c>
      <c r="G126" s="49">
        <v>0.1</v>
      </c>
      <c r="H126" s="5">
        <v>115.19090725873042</v>
      </c>
      <c r="I126" s="5">
        <v>4.4526779737990942</v>
      </c>
      <c r="J126" s="5">
        <v>110.73822928493132</v>
      </c>
      <c r="K126" s="5">
        <v>60.686288161131635</v>
      </c>
      <c r="L126" s="5">
        <v>0.36460129356948556</v>
      </c>
      <c r="M126" s="5">
        <v>61.050889454701121</v>
      </c>
      <c r="N126" s="5">
        <v>102.43286208856148</v>
      </c>
      <c r="O126" s="73">
        <v>0</v>
      </c>
      <c r="P126" s="5">
        <v>4.7319304665229325</v>
      </c>
      <c r="Q126" s="5">
        <v>0</v>
      </c>
      <c r="R126" s="5">
        <v>-0.27925249272383751</v>
      </c>
      <c r="S126" s="5">
        <v>0</v>
      </c>
      <c r="T126" s="47">
        <v>0</v>
      </c>
      <c r="U126" s="5">
        <v>99.510388160099865</v>
      </c>
      <c r="V126" s="5">
        <v>0</v>
      </c>
      <c r="W126" s="5">
        <v>11.227841124831452</v>
      </c>
      <c r="X126" s="5">
        <v>0</v>
      </c>
      <c r="Y126" s="47">
        <v>0</v>
      </c>
      <c r="Z126" s="5">
        <v>104.24231862662279</v>
      </c>
      <c r="AA126" s="5">
        <v>0</v>
      </c>
      <c r="AB126" s="5">
        <v>10.948588632107613</v>
      </c>
      <c r="AC126" s="5">
        <v>0</v>
      </c>
      <c r="AD126" s="72">
        <v>0</v>
      </c>
    </row>
    <row r="127" spans="1:30">
      <c r="A127" s="48" t="s">
        <v>1317</v>
      </c>
      <c r="B127" s="55" t="s">
        <v>1318</v>
      </c>
      <c r="C127" s="1" t="s">
        <v>1319</v>
      </c>
      <c r="D127" s="1" t="s">
        <v>53</v>
      </c>
      <c r="E127" s="1" t="s">
        <v>1795</v>
      </c>
      <c r="F127" s="44" t="s">
        <v>1320</v>
      </c>
      <c r="G127" s="49">
        <v>0.4</v>
      </c>
      <c r="H127" s="5">
        <v>1.5086660860289922</v>
      </c>
      <c r="I127" s="5">
        <v>0</v>
      </c>
      <c r="J127" s="5">
        <v>1.5086660860289922</v>
      </c>
      <c r="K127" s="5">
        <v>-12.098674514918459</v>
      </c>
      <c r="L127" s="5">
        <v>0.17937242628489969</v>
      </c>
      <c r="M127" s="5">
        <v>-11.919302088633559</v>
      </c>
      <c r="N127" s="5">
        <v>1.3955161295768179</v>
      </c>
      <c r="O127" s="73">
        <v>0.5</v>
      </c>
      <c r="P127" s="5">
        <v>0</v>
      </c>
      <c r="Q127" s="5">
        <v>0</v>
      </c>
      <c r="R127" s="5">
        <v>0</v>
      </c>
      <c r="S127" s="5">
        <v>0</v>
      </c>
      <c r="T127" s="47">
        <v>0</v>
      </c>
      <c r="U127" s="5">
        <v>0</v>
      </c>
      <c r="V127" s="5">
        <v>1.5086660860289922</v>
      </c>
      <c r="W127" s="5">
        <v>0</v>
      </c>
      <c r="X127" s="5">
        <v>0</v>
      </c>
      <c r="Y127" s="47">
        <v>0</v>
      </c>
      <c r="Z127" s="5">
        <v>0</v>
      </c>
      <c r="AA127" s="5">
        <v>1.5086660860289922</v>
      </c>
      <c r="AB127" s="5">
        <v>0</v>
      </c>
      <c r="AC127" s="5">
        <v>0</v>
      </c>
      <c r="AD127" s="72">
        <v>0</v>
      </c>
    </row>
    <row r="128" spans="1:30">
      <c r="A128" s="48" t="s">
        <v>1321</v>
      </c>
      <c r="B128" s="55" t="s">
        <v>1322</v>
      </c>
      <c r="C128" s="1" t="s">
        <v>1323</v>
      </c>
      <c r="D128" s="1" t="s">
        <v>93</v>
      </c>
      <c r="E128" s="1" t="s">
        <v>1789</v>
      </c>
      <c r="F128" s="44" t="s">
        <v>1324</v>
      </c>
      <c r="G128" s="49">
        <v>0.3</v>
      </c>
      <c r="H128" s="5">
        <v>46.784952318826733</v>
      </c>
      <c r="I128" s="5">
        <v>11.754272678570326</v>
      </c>
      <c r="J128" s="5">
        <v>35.030679640256409</v>
      </c>
      <c r="K128" s="5">
        <v>18.709915196617626</v>
      </c>
      <c r="L128" s="5">
        <v>5.223826845295676E-2</v>
      </c>
      <c r="M128" s="5">
        <v>18.762153465070583</v>
      </c>
      <c r="N128" s="5">
        <v>32.403378667237178</v>
      </c>
      <c r="O128" s="73">
        <v>0</v>
      </c>
      <c r="P128" s="5">
        <v>12.049092485112034</v>
      </c>
      <c r="Q128" s="5">
        <v>-0.29481980654170736</v>
      </c>
      <c r="R128" s="5">
        <v>0</v>
      </c>
      <c r="S128" s="5">
        <v>0</v>
      </c>
      <c r="T128" s="47">
        <v>0</v>
      </c>
      <c r="U128" s="5">
        <v>28.073042927798756</v>
      </c>
      <c r="V128" s="5">
        <v>6.9576367124576572</v>
      </c>
      <c r="W128" s="5">
        <v>0</v>
      </c>
      <c r="X128" s="5">
        <v>0</v>
      </c>
      <c r="Y128" s="47">
        <v>0</v>
      </c>
      <c r="Z128" s="5">
        <v>40.122135412910794</v>
      </c>
      <c r="AA128" s="5">
        <v>6.6628169059159497</v>
      </c>
      <c r="AB128" s="5">
        <v>0</v>
      </c>
      <c r="AC128" s="5">
        <v>0</v>
      </c>
      <c r="AD128" s="72">
        <v>0</v>
      </c>
    </row>
    <row r="129" spans="1:30">
      <c r="A129" s="48" t="s">
        <v>1325</v>
      </c>
      <c r="B129" s="55" t="s">
        <v>1326</v>
      </c>
      <c r="C129" s="1" t="s">
        <v>1327</v>
      </c>
      <c r="D129" s="1" t="s">
        <v>53</v>
      </c>
      <c r="E129" s="1" t="s">
        <v>1787</v>
      </c>
      <c r="F129" s="44" t="s">
        <v>1328</v>
      </c>
      <c r="G129" s="49">
        <v>0.4</v>
      </c>
      <c r="H129" s="5">
        <v>4.8336610124393991</v>
      </c>
      <c r="I129" s="5">
        <v>0.70670940981549768</v>
      </c>
      <c r="J129" s="5">
        <v>4.126951602623901</v>
      </c>
      <c r="K129" s="5">
        <v>-11.30017023968</v>
      </c>
      <c r="L129" s="5">
        <v>-9.76027513776625E-2</v>
      </c>
      <c r="M129" s="5">
        <v>-11.397772991057662</v>
      </c>
      <c r="N129" s="5">
        <v>3.8174302324271085</v>
      </c>
      <c r="O129" s="73">
        <v>0.5</v>
      </c>
      <c r="P129" s="5">
        <v>0</v>
      </c>
      <c r="Q129" s="5">
        <v>0.70670940981549768</v>
      </c>
      <c r="R129" s="5">
        <v>0</v>
      </c>
      <c r="S129" s="5">
        <v>0</v>
      </c>
      <c r="T129" s="47">
        <v>0</v>
      </c>
      <c r="U129" s="5">
        <v>0</v>
      </c>
      <c r="V129" s="5">
        <v>4.126951602623901</v>
      </c>
      <c r="W129" s="5">
        <v>0</v>
      </c>
      <c r="X129" s="5">
        <v>0</v>
      </c>
      <c r="Y129" s="47">
        <v>0</v>
      </c>
      <c r="Z129" s="5">
        <v>0</v>
      </c>
      <c r="AA129" s="5">
        <v>4.8336610124393991</v>
      </c>
      <c r="AB129" s="5">
        <v>0</v>
      </c>
      <c r="AC129" s="5">
        <v>0</v>
      </c>
      <c r="AD129" s="72">
        <v>0</v>
      </c>
    </row>
    <row r="130" spans="1:30">
      <c r="A130" s="48" t="s">
        <v>1333</v>
      </c>
      <c r="B130" s="55" t="s">
        <v>1334</v>
      </c>
      <c r="C130" s="1" t="s">
        <v>1335</v>
      </c>
      <c r="D130" s="1" t="s">
        <v>103</v>
      </c>
      <c r="E130" s="1" t="s">
        <v>169</v>
      </c>
      <c r="F130" s="44" t="s">
        <v>1336</v>
      </c>
      <c r="G130" s="49">
        <v>0.49</v>
      </c>
      <c r="H130" s="5">
        <v>73.525938183094269</v>
      </c>
      <c r="I130" s="5">
        <v>19.371400346467297</v>
      </c>
      <c r="J130" s="5">
        <v>54.154537836626965</v>
      </c>
      <c r="K130" s="5">
        <v>28.493966164009862</v>
      </c>
      <c r="L130" s="5">
        <v>-0.31264251077645611</v>
      </c>
      <c r="M130" s="5">
        <v>28.181323653233406</v>
      </c>
      <c r="N130" s="5">
        <v>50.092947498879944</v>
      </c>
      <c r="O130" s="73">
        <v>0</v>
      </c>
      <c r="P130" s="5">
        <v>17.97696188682168</v>
      </c>
      <c r="Q130" s="5">
        <v>1.3944384596456179</v>
      </c>
      <c r="R130" s="5">
        <v>0</v>
      </c>
      <c r="S130" s="5">
        <v>0</v>
      </c>
      <c r="T130" s="47">
        <v>0</v>
      </c>
      <c r="U130" s="5">
        <v>46.24793538035297</v>
      </c>
      <c r="V130" s="5">
        <v>7.9066024562739914</v>
      </c>
      <c r="W130" s="5">
        <v>0</v>
      </c>
      <c r="X130" s="5">
        <v>0</v>
      </c>
      <c r="Y130" s="47">
        <v>0</v>
      </c>
      <c r="Z130" s="5">
        <v>64.224897267174654</v>
      </c>
      <c r="AA130" s="5">
        <v>9.301040915919609</v>
      </c>
      <c r="AB130" s="5">
        <v>0</v>
      </c>
      <c r="AC130" s="5">
        <v>0</v>
      </c>
      <c r="AD130" s="72">
        <v>0</v>
      </c>
    </row>
    <row r="131" spans="1:30">
      <c r="A131" s="48" t="s">
        <v>1341</v>
      </c>
      <c r="B131" s="55" t="s">
        <v>1342</v>
      </c>
      <c r="C131" s="1" t="s">
        <v>1343</v>
      </c>
      <c r="D131" s="1" t="s">
        <v>53</v>
      </c>
      <c r="E131" s="1" t="s">
        <v>1795</v>
      </c>
      <c r="F131" s="44" t="s">
        <v>1344</v>
      </c>
      <c r="G131" s="49">
        <v>0.4</v>
      </c>
      <c r="H131" s="5">
        <v>1.4036013453630527</v>
      </c>
      <c r="I131" s="5">
        <v>0</v>
      </c>
      <c r="J131" s="5">
        <v>1.4036013453630527</v>
      </c>
      <c r="K131" s="5">
        <v>-7.648775575591265</v>
      </c>
      <c r="L131" s="5">
        <v>-0.22886279201020887</v>
      </c>
      <c r="M131" s="5">
        <v>-7.8776383676014738</v>
      </c>
      <c r="N131" s="5">
        <v>1.2983312444608237</v>
      </c>
      <c r="O131" s="73">
        <v>0.5</v>
      </c>
      <c r="P131" s="5">
        <v>0</v>
      </c>
      <c r="Q131" s="5">
        <v>0</v>
      </c>
      <c r="R131" s="5">
        <v>0</v>
      </c>
      <c r="S131" s="5">
        <v>0</v>
      </c>
      <c r="T131" s="47">
        <v>0</v>
      </c>
      <c r="U131" s="5">
        <v>0</v>
      </c>
      <c r="V131" s="5">
        <v>1.4036013453630527</v>
      </c>
      <c r="W131" s="5">
        <v>0</v>
      </c>
      <c r="X131" s="5">
        <v>0</v>
      </c>
      <c r="Y131" s="47">
        <v>0</v>
      </c>
      <c r="Z131" s="5">
        <v>0</v>
      </c>
      <c r="AA131" s="5">
        <v>1.4036013453630527</v>
      </c>
      <c r="AB131" s="5">
        <v>0</v>
      </c>
      <c r="AC131" s="5">
        <v>0</v>
      </c>
      <c r="AD131" s="72">
        <v>0</v>
      </c>
    </row>
    <row r="132" spans="1:30">
      <c r="A132" s="48" t="s">
        <v>1345</v>
      </c>
      <c r="B132" s="55" t="s">
        <v>1346</v>
      </c>
      <c r="C132" s="1" t="s">
        <v>1347</v>
      </c>
      <c r="D132" s="1" t="s">
        <v>53</v>
      </c>
      <c r="E132" s="1" t="s">
        <v>1794</v>
      </c>
      <c r="F132" s="44" t="s">
        <v>1348</v>
      </c>
      <c r="G132" s="49">
        <v>0.4</v>
      </c>
      <c r="H132" s="5">
        <v>3.6463696703077972</v>
      </c>
      <c r="I132" s="5">
        <v>0.38179744614967703</v>
      </c>
      <c r="J132" s="5">
        <v>3.2645722241581203</v>
      </c>
      <c r="K132" s="5">
        <v>-8.7983872294753311</v>
      </c>
      <c r="L132" s="5">
        <v>-4.5670986609392727E-2</v>
      </c>
      <c r="M132" s="5">
        <v>-8.8440582160847239</v>
      </c>
      <c r="N132" s="5">
        <v>3.0197293073462617</v>
      </c>
      <c r="O132" s="73">
        <v>0.5</v>
      </c>
      <c r="P132" s="5">
        <v>0</v>
      </c>
      <c r="Q132" s="5">
        <v>0.38179744614967703</v>
      </c>
      <c r="R132" s="5">
        <v>0</v>
      </c>
      <c r="S132" s="5">
        <v>0</v>
      </c>
      <c r="T132" s="47">
        <v>0</v>
      </c>
      <c r="U132" s="5">
        <v>0</v>
      </c>
      <c r="V132" s="5">
        <v>3.2645722241581203</v>
      </c>
      <c r="W132" s="5">
        <v>0</v>
      </c>
      <c r="X132" s="5">
        <v>0</v>
      </c>
      <c r="Y132" s="47">
        <v>0</v>
      </c>
      <c r="Z132" s="5">
        <v>0</v>
      </c>
      <c r="AA132" s="5">
        <v>3.6463696703077972</v>
      </c>
      <c r="AB132" s="5">
        <v>0</v>
      </c>
      <c r="AC132" s="5">
        <v>0</v>
      </c>
      <c r="AD132" s="72">
        <v>0</v>
      </c>
    </row>
    <row r="133" spans="1:30">
      <c r="A133" s="48" t="s">
        <v>1361</v>
      </c>
      <c r="B133" s="55" t="s">
        <v>1362</v>
      </c>
      <c r="C133" s="1" t="s">
        <v>1363</v>
      </c>
      <c r="D133" s="1" t="s">
        <v>53</v>
      </c>
      <c r="E133" s="1" t="s">
        <v>1793</v>
      </c>
      <c r="F133" s="44" t="s">
        <v>1364</v>
      </c>
      <c r="G133" s="49">
        <v>0.4</v>
      </c>
      <c r="H133" s="5">
        <v>2.0585637415534692</v>
      </c>
      <c r="I133" s="5">
        <v>0.28262730471615122</v>
      </c>
      <c r="J133" s="5">
        <v>1.7759364368373178</v>
      </c>
      <c r="K133" s="5">
        <v>-12.524616899215044</v>
      </c>
      <c r="L133" s="5">
        <v>0.16409118429869274</v>
      </c>
      <c r="M133" s="5">
        <v>-12.360525714916351</v>
      </c>
      <c r="N133" s="5">
        <v>1.6427412040745191</v>
      </c>
      <c r="O133" s="73">
        <v>0.5</v>
      </c>
      <c r="P133" s="5">
        <v>0</v>
      </c>
      <c r="Q133" s="5">
        <v>0.28262730471615122</v>
      </c>
      <c r="R133" s="5">
        <v>0</v>
      </c>
      <c r="S133" s="5">
        <v>0</v>
      </c>
      <c r="T133" s="47">
        <v>0</v>
      </c>
      <c r="U133" s="5">
        <v>0</v>
      </c>
      <c r="V133" s="5">
        <v>1.7759364368373178</v>
      </c>
      <c r="W133" s="5">
        <v>0</v>
      </c>
      <c r="X133" s="5">
        <v>0</v>
      </c>
      <c r="Y133" s="47">
        <v>0</v>
      </c>
      <c r="Z133" s="5">
        <v>0</v>
      </c>
      <c r="AA133" s="5">
        <v>2.0585637415534692</v>
      </c>
      <c r="AB133" s="5">
        <v>0</v>
      </c>
      <c r="AC133" s="5">
        <v>0</v>
      </c>
      <c r="AD133" s="72">
        <v>0</v>
      </c>
    </row>
    <row r="134" spans="1:30">
      <c r="A134" s="48" t="s">
        <v>1365</v>
      </c>
      <c r="B134" s="55" t="s">
        <v>1366</v>
      </c>
      <c r="C134" s="1" t="s">
        <v>1367</v>
      </c>
      <c r="D134" s="1" t="s">
        <v>53</v>
      </c>
      <c r="E134" s="1" t="s">
        <v>1787</v>
      </c>
      <c r="F134" s="44" t="s">
        <v>1368</v>
      </c>
      <c r="G134" s="49">
        <v>0.4</v>
      </c>
      <c r="H134" s="5">
        <v>5.6702956026772995</v>
      </c>
      <c r="I134" s="5">
        <v>0.80887155839470593</v>
      </c>
      <c r="J134" s="5">
        <v>4.8614240442825931</v>
      </c>
      <c r="K134" s="5">
        <v>-8.2428678098497024</v>
      </c>
      <c r="L134" s="5">
        <v>-2.1421935714545981E-2</v>
      </c>
      <c r="M134" s="5">
        <v>-8.2642897455642483</v>
      </c>
      <c r="N134" s="5">
        <v>4.4968172409613985</v>
      </c>
      <c r="O134" s="73">
        <v>0.5</v>
      </c>
      <c r="P134" s="5">
        <v>0</v>
      </c>
      <c r="Q134" s="5">
        <v>0.80887155839470593</v>
      </c>
      <c r="R134" s="5">
        <v>0</v>
      </c>
      <c r="S134" s="5">
        <v>0</v>
      </c>
      <c r="T134" s="47">
        <v>0</v>
      </c>
      <c r="U134" s="5">
        <v>0</v>
      </c>
      <c r="V134" s="5">
        <v>4.8614240442825931</v>
      </c>
      <c r="W134" s="5">
        <v>0</v>
      </c>
      <c r="X134" s="5">
        <v>0</v>
      </c>
      <c r="Y134" s="47">
        <v>0</v>
      </c>
      <c r="Z134" s="5">
        <v>0</v>
      </c>
      <c r="AA134" s="5">
        <v>5.6702956026772995</v>
      </c>
      <c r="AB134" s="5">
        <v>0</v>
      </c>
      <c r="AC134" s="5">
        <v>0</v>
      </c>
      <c r="AD134" s="72">
        <v>0</v>
      </c>
    </row>
    <row r="135" spans="1:30">
      <c r="A135" s="48" t="s">
        <v>1377</v>
      </c>
      <c r="B135" s="55" t="s">
        <v>1378</v>
      </c>
      <c r="C135" s="1" t="s">
        <v>1379</v>
      </c>
      <c r="D135" s="1" t="s">
        <v>53</v>
      </c>
      <c r="E135" s="1" t="s">
        <v>1787</v>
      </c>
      <c r="F135" s="44" t="s">
        <v>1380</v>
      </c>
      <c r="G135" s="49">
        <v>0.4</v>
      </c>
      <c r="H135" s="5">
        <v>2.2141097913676835</v>
      </c>
      <c r="I135" s="5">
        <v>0</v>
      </c>
      <c r="J135" s="5">
        <v>2.2141097913676835</v>
      </c>
      <c r="K135" s="5">
        <v>-20.498842829225485</v>
      </c>
      <c r="L135" s="5">
        <v>6.9675411167416712E-2</v>
      </c>
      <c r="M135" s="5">
        <v>-20.429167418058068</v>
      </c>
      <c r="N135" s="5">
        <v>2.0480515570151074</v>
      </c>
      <c r="O135" s="73">
        <v>0.5</v>
      </c>
      <c r="P135" s="5">
        <v>0</v>
      </c>
      <c r="Q135" s="5">
        <v>0</v>
      </c>
      <c r="R135" s="5">
        <v>0</v>
      </c>
      <c r="S135" s="5">
        <v>0</v>
      </c>
      <c r="T135" s="47">
        <v>0</v>
      </c>
      <c r="U135" s="5">
        <v>0</v>
      </c>
      <c r="V135" s="5">
        <v>2.2141097913676835</v>
      </c>
      <c r="W135" s="5">
        <v>0</v>
      </c>
      <c r="X135" s="5">
        <v>0</v>
      </c>
      <c r="Y135" s="47">
        <v>0</v>
      </c>
      <c r="Z135" s="5">
        <v>0</v>
      </c>
      <c r="AA135" s="5">
        <v>2.2141097913676835</v>
      </c>
      <c r="AB135" s="5">
        <v>0</v>
      </c>
      <c r="AC135" s="5">
        <v>0</v>
      </c>
      <c r="AD135" s="72">
        <v>0</v>
      </c>
    </row>
    <row r="136" spans="1:30">
      <c r="A136" s="48" t="s">
        <v>1381</v>
      </c>
      <c r="B136" s="55" t="s">
        <v>1382</v>
      </c>
      <c r="C136" s="1" t="s">
        <v>1383</v>
      </c>
      <c r="D136" s="1" t="s">
        <v>124</v>
      </c>
      <c r="E136" s="1" t="s">
        <v>1794</v>
      </c>
      <c r="F136" s="44" t="s">
        <v>1384</v>
      </c>
      <c r="G136" s="49">
        <v>0.49</v>
      </c>
      <c r="H136" s="5">
        <v>41.611624758644382</v>
      </c>
      <c r="I136" s="5">
        <v>10.31011287130281</v>
      </c>
      <c r="J136" s="5">
        <v>31.301511887341576</v>
      </c>
      <c r="K136" s="5">
        <v>14.481218953020322</v>
      </c>
      <c r="L136" s="5">
        <v>6.1545339193507687E-2</v>
      </c>
      <c r="M136" s="5">
        <v>14.54276429221383</v>
      </c>
      <c r="N136" s="5">
        <v>28.953898495790959</v>
      </c>
      <c r="O136" s="73">
        <v>0</v>
      </c>
      <c r="P136" s="5">
        <v>9.6141724226810563</v>
      </c>
      <c r="Q136" s="5">
        <v>0.69594044862175453</v>
      </c>
      <c r="R136" s="5">
        <v>0</v>
      </c>
      <c r="S136" s="5">
        <v>0</v>
      </c>
      <c r="T136" s="47">
        <v>0</v>
      </c>
      <c r="U136" s="5">
        <v>27.283661846489125</v>
      </c>
      <c r="V136" s="5">
        <v>4.017850040852454</v>
      </c>
      <c r="W136" s="5">
        <v>0</v>
      </c>
      <c r="X136" s="5">
        <v>0</v>
      </c>
      <c r="Y136" s="47">
        <v>0</v>
      </c>
      <c r="Z136" s="5">
        <v>36.897834269170183</v>
      </c>
      <c r="AA136" s="5">
        <v>4.7137904894742082</v>
      </c>
      <c r="AB136" s="5">
        <v>0</v>
      </c>
      <c r="AC136" s="5">
        <v>0</v>
      </c>
      <c r="AD136" s="72">
        <v>0</v>
      </c>
    </row>
    <row r="137" spans="1:30">
      <c r="A137" s="48" t="s">
        <v>1385</v>
      </c>
      <c r="B137" s="55" t="s">
        <v>1386</v>
      </c>
      <c r="C137" s="1" t="s">
        <v>1387</v>
      </c>
      <c r="D137" s="1" t="s">
        <v>53</v>
      </c>
      <c r="E137" s="1" t="s">
        <v>1794</v>
      </c>
      <c r="F137" s="44" t="s">
        <v>1388</v>
      </c>
      <c r="G137" s="49">
        <v>0.4</v>
      </c>
      <c r="H137" s="5">
        <v>2.7294292472246466</v>
      </c>
      <c r="I137" s="5">
        <v>0.43953295245116158</v>
      </c>
      <c r="J137" s="5">
        <v>2.2898962947734849</v>
      </c>
      <c r="K137" s="5">
        <v>-2.3257255019555449</v>
      </c>
      <c r="L137" s="5">
        <v>-1.9825390118846098E-2</v>
      </c>
      <c r="M137" s="5">
        <v>-2.345550892074391</v>
      </c>
      <c r="N137" s="5">
        <v>2.1181540726654737</v>
      </c>
      <c r="O137" s="73">
        <v>0.5</v>
      </c>
      <c r="P137" s="5">
        <v>0</v>
      </c>
      <c r="Q137" s="5">
        <v>0.43953295245116158</v>
      </c>
      <c r="R137" s="5">
        <v>0</v>
      </c>
      <c r="S137" s="5">
        <v>0</v>
      </c>
      <c r="T137" s="47">
        <v>0</v>
      </c>
      <c r="U137" s="5">
        <v>0</v>
      </c>
      <c r="V137" s="5">
        <v>2.2898962947734849</v>
      </c>
      <c r="W137" s="5">
        <v>0</v>
      </c>
      <c r="X137" s="5">
        <v>0</v>
      </c>
      <c r="Y137" s="47">
        <v>0</v>
      </c>
      <c r="Z137" s="5">
        <v>0</v>
      </c>
      <c r="AA137" s="5">
        <v>2.7294292472246466</v>
      </c>
      <c r="AB137" s="5">
        <v>0</v>
      </c>
      <c r="AC137" s="5">
        <v>0</v>
      </c>
      <c r="AD137" s="72">
        <v>0</v>
      </c>
    </row>
    <row r="138" spans="1:30">
      <c r="A138" s="48" t="s">
        <v>1389</v>
      </c>
      <c r="B138" s="55" t="s">
        <v>1390</v>
      </c>
      <c r="C138" s="1" t="s">
        <v>1391</v>
      </c>
      <c r="D138" s="1" t="s">
        <v>270</v>
      </c>
      <c r="E138" s="1" t="s">
        <v>1789</v>
      </c>
      <c r="F138" s="44" t="s">
        <v>1392</v>
      </c>
      <c r="G138" s="49">
        <v>0.3</v>
      </c>
      <c r="H138" s="5">
        <v>151.07064169646287</v>
      </c>
      <c r="I138" s="5">
        <v>43.795125854379869</v>
      </c>
      <c r="J138" s="5">
        <v>107.27551584208301</v>
      </c>
      <c r="K138" s="5">
        <v>-5.7965272530209768</v>
      </c>
      <c r="L138" s="5">
        <v>7.7776209283111797E-2</v>
      </c>
      <c r="M138" s="5">
        <v>-5.718751043737865</v>
      </c>
      <c r="N138" s="5">
        <v>99.229852153926785</v>
      </c>
      <c r="O138" s="73">
        <v>5.1264022283958988E-2</v>
      </c>
      <c r="P138" s="5">
        <v>34.253587943615912</v>
      </c>
      <c r="Q138" s="5">
        <v>9.5415379107639566</v>
      </c>
      <c r="R138" s="5">
        <v>0</v>
      </c>
      <c r="S138" s="5">
        <v>0</v>
      </c>
      <c r="T138" s="47">
        <v>0</v>
      </c>
      <c r="U138" s="5">
        <v>75.557856454621145</v>
      </c>
      <c r="V138" s="5">
        <v>31.717659387461865</v>
      </c>
      <c r="W138" s="5">
        <v>0</v>
      </c>
      <c r="X138" s="5">
        <v>0</v>
      </c>
      <c r="Y138" s="47">
        <v>0</v>
      </c>
      <c r="Z138" s="5">
        <v>109.81144439823706</v>
      </c>
      <c r="AA138" s="5">
        <v>41.259197298225821</v>
      </c>
      <c r="AB138" s="5">
        <v>0</v>
      </c>
      <c r="AC138" s="5">
        <v>0</v>
      </c>
      <c r="AD138" s="72">
        <v>0</v>
      </c>
    </row>
    <row r="139" spans="1:30">
      <c r="A139" s="48" t="s">
        <v>1393</v>
      </c>
      <c r="B139" s="55" t="s">
        <v>1394</v>
      </c>
      <c r="C139" s="1" t="s">
        <v>1395</v>
      </c>
      <c r="D139" s="1" t="s">
        <v>103</v>
      </c>
      <c r="E139" s="1" t="s">
        <v>169</v>
      </c>
      <c r="F139" s="44" t="s">
        <v>1396</v>
      </c>
      <c r="G139" s="49">
        <v>0.49</v>
      </c>
      <c r="H139" s="5">
        <v>45.334323416047098</v>
      </c>
      <c r="I139" s="5">
        <v>10.302852815066579</v>
      </c>
      <c r="J139" s="5">
        <v>35.031470600980519</v>
      </c>
      <c r="K139" s="5">
        <v>-36.476831634139216</v>
      </c>
      <c r="L139" s="5">
        <v>-0.4249389321265582</v>
      </c>
      <c r="M139" s="5">
        <v>-36.901770566265775</v>
      </c>
      <c r="N139" s="5">
        <v>32.404110305906983</v>
      </c>
      <c r="O139" s="73">
        <v>0.5</v>
      </c>
      <c r="P139" s="5">
        <v>9.9170994182153862</v>
      </c>
      <c r="Q139" s="5">
        <v>0.38575339685119314</v>
      </c>
      <c r="R139" s="5">
        <v>0</v>
      </c>
      <c r="S139" s="5">
        <v>0</v>
      </c>
      <c r="T139" s="47">
        <v>0</v>
      </c>
      <c r="U139" s="5">
        <v>29.027239186197217</v>
      </c>
      <c r="V139" s="5">
        <v>6.0042314147833018</v>
      </c>
      <c r="W139" s="5">
        <v>0</v>
      </c>
      <c r="X139" s="5">
        <v>0</v>
      </c>
      <c r="Y139" s="47">
        <v>0</v>
      </c>
      <c r="Z139" s="5">
        <v>38.944338604412607</v>
      </c>
      <c r="AA139" s="5">
        <v>6.3899848116344948</v>
      </c>
      <c r="AB139" s="5">
        <v>0</v>
      </c>
      <c r="AC139" s="5">
        <v>0</v>
      </c>
      <c r="AD139" s="72">
        <v>0</v>
      </c>
    </row>
    <row r="140" spans="1:30">
      <c r="A140" s="48" t="s">
        <v>1397</v>
      </c>
      <c r="B140" s="55" t="s">
        <v>1398</v>
      </c>
      <c r="C140" s="1" t="s">
        <v>1399</v>
      </c>
      <c r="D140" s="1" t="s">
        <v>53</v>
      </c>
      <c r="E140" s="1" t="s">
        <v>1787</v>
      </c>
      <c r="F140" s="44" t="s">
        <v>1400</v>
      </c>
      <c r="G140" s="49">
        <v>0.4</v>
      </c>
      <c r="H140" s="5">
        <v>2.2842648422677727</v>
      </c>
      <c r="I140" s="5">
        <v>0</v>
      </c>
      <c r="J140" s="5">
        <v>2.2842648422677727</v>
      </c>
      <c r="K140" s="5">
        <v>-17.953572197878827</v>
      </c>
      <c r="L140" s="5">
        <v>-8.1270746767877711E-2</v>
      </c>
      <c r="M140" s="5">
        <v>-18.034842944646705</v>
      </c>
      <c r="N140" s="5">
        <v>2.1129449790976897</v>
      </c>
      <c r="O140" s="73">
        <v>0.5</v>
      </c>
      <c r="P140" s="5">
        <v>0</v>
      </c>
      <c r="Q140" s="5">
        <v>0</v>
      </c>
      <c r="R140" s="5">
        <v>0</v>
      </c>
      <c r="S140" s="5">
        <v>0</v>
      </c>
      <c r="T140" s="47">
        <v>0</v>
      </c>
      <c r="U140" s="5">
        <v>0</v>
      </c>
      <c r="V140" s="5">
        <v>2.2842648422677727</v>
      </c>
      <c r="W140" s="5">
        <v>0</v>
      </c>
      <c r="X140" s="5">
        <v>0</v>
      </c>
      <c r="Y140" s="47">
        <v>0</v>
      </c>
      <c r="Z140" s="5">
        <v>0</v>
      </c>
      <c r="AA140" s="5">
        <v>2.2842648422677727</v>
      </c>
      <c r="AB140" s="5">
        <v>0</v>
      </c>
      <c r="AC140" s="5">
        <v>0</v>
      </c>
      <c r="AD140" s="72">
        <v>0</v>
      </c>
    </row>
    <row r="141" spans="1:30">
      <c r="A141" s="48" t="s">
        <v>1413</v>
      </c>
      <c r="B141" s="55" t="s">
        <v>1414</v>
      </c>
      <c r="C141" s="1" t="s">
        <v>1415</v>
      </c>
      <c r="D141" s="1" t="s">
        <v>103</v>
      </c>
      <c r="E141" s="1" t="s">
        <v>1792</v>
      </c>
      <c r="F141" s="44" t="s">
        <v>1416</v>
      </c>
      <c r="G141" s="49">
        <v>0.49</v>
      </c>
      <c r="H141" s="5">
        <v>91.736960908783288</v>
      </c>
      <c r="I141" s="5">
        <v>22.348765495589625</v>
      </c>
      <c r="J141" s="5">
        <v>69.388195413193671</v>
      </c>
      <c r="K141" s="5">
        <v>14.066880676547928</v>
      </c>
      <c r="L141" s="5">
        <v>0.6131612501698509</v>
      </c>
      <c r="M141" s="5">
        <v>14.680041926717779</v>
      </c>
      <c r="N141" s="5">
        <v>64.184080757204143</v>
      </c>
      <c r="O141" s="73">
        <v>0</v>
      </c>
      <c r="P141" s="5">
        <v>21.154008098808244</v>
      </c>
      <c r="Q141" s="5">
        <v>1.1947573967813812</v>
      </c>
      <c r="R141" s="5">
        <v>0</v>
      </c>
      <c r="S141" s="5">
        <v>0</v>
      </c>
      <c r="T141" s="47">
        <v>0</v>
      </c>
      <c r="U141" s="5">
        <v>59.686170385902457</v>
      </c>
      <c r="V141" s="5">
        <v>9.7020250272912101</v>
      </c>
      <c r="W141" s="5">
        <v>0</v>
      </c>
      <c r="X141" s="5">
        <v>0</v>
      </c>
      <c r="Y141" s="47">
        <v>0</v>
      </c>
      <c r="Z141" s="5">
        <v>80.840178484710705</v>
      </c>
      <c r="AA141" s="5">
        <v>10.89678242407259</v>
      </c>
      <c r="AB141" s="5">
        <v>0</v>
      </c>
      <c r="AC141" s="5">
        <v>0</v>
      </c>
      <c r="AD141" s="72">
        <v>0</v>
      </c>
    </row>
    <row r="142" spans="1:30">
      <c r="A142" s="48" t="s">
        <v>1417</v>
      </c>
      <c r="B142" s="55" t="s">
        <v>1418</v>
      </c>
      <c r="C142" s="1" t="s">
        <v>1419</v>
      </c>
      <c r="D142" s="1" t="s">
        <v>103</v>
      </c>
      <c r="E142" s="1" t="s">
        <v>146</v>
      </c>
      <c r="F142" s="44" t="s">
        <v>1420</v>
      </c>
      <c r="G142" s="49">
        <v>0.49</v>
      </c>
      <c r="H142" s="5">
        <v>97.601797024438625</v>
      </c>
      <c r="I142" s="5">
        <v>25.686662788706183</v>
      </c>
      <c r="J142" s="5">
        <v>71.915134235732438</v>
      </c>
      <c r="K142" s="5">
        <v>36.391232756313926</v>
      </c>
      <c r="L142" s="5">
        <v>0.6560400885722899</v>
      </c>
      <c r="M142" s="5">
        <v>37.047272844886216</v>
      </c>
      <c r="N142" s="5">
        <v>66.521499168052515</v>
      </c>
      <c r="O142" s="73">
        <v>0</v>
      </c>
      <c r="P142" s="5">
        <v>23.896790763066054</v>
      </c>
      <c r="Q142" s="5">
        <v>1.7898720256401282</v>
      </c>
      <c r="R142" s="5">
        <v>0</v>
      </c>
      <c r="S142" s="5">
        <v>0</v>
      </c>
      <c r="T142" s="47">
        <v>0</v>
      </c>
      <c r="U142" s="5">
        <v>62.000378537171287</v>
      </c>
      <c r="V142" s="5">
        <v>9.9147556985611391</v>
      </c>
      <c r="W142" s="5">
        <v>0</v>
      </c>
      <c r="X142" s="5">
        <v>0</v>
      </c>
      <c r="Y142" s="47">
        <v>0</v>
      </c>
      <c r="Z142" s="5">
        <v>85.897169300237337</v>
      </c>
      <c r="AA142" s="5">
        <v>11.704627724201266</v>
      </c>
      <c r="AB142" s="5">
        <v>0</v>
      </c>
      <c r="AC142" s="5">
        <v>0</v>
      </c>
      <c r="AD142" s="72">
        <v>0</v>
      </c>
    </row>
    <row r="143" spans="1:30">
      <c r="A143" s="48" t="s">
        <v>1421</v>
      </c>
      <c r="B143" s="55" t="s">
        <v>1422</v>
      </c>
      <c r="C143" s="1" t="s">
        <v>1423</v>
      </c>
      <c r="D143" s="1" t="s">
        <v>93</v>
      </c>
      <c r="E143" s="1" t="s">
        <v>1789</v>
      </c>
      <c r="F143" s="44" t="s">
        <v>1424</v>
      </c>
      <c r="G143" s="49">
        <v>0.3</v>
      </c>
      <c r="H143" s="5">
        <v>93.538005112875368</v>
      </c>
      <c r="I143" s="5">
        <v>26.053177669575618</v>
      </c>
      <c r="J143" s="5">
        <v>67.48482744329975</v>
      </c>
      <c r="K143" s="5">
        <v>46.594172028956464</v>
      </c>
      <c r="L143" s="5">
        <v>0.59865748002181363</v>
      </c>
      <c r="M143" s="5">
        <v>47.192829508978278</v>
      </c>
      <c r="N143" s="5">
        <v>62.423465385052275</v>
      </c>
      <c r="O143" s="73">
        <v>0</v>
      </c>
      <c r="P143" s="5">
        <v>22.919023537836029</v>
      </c>
      <c r="Q143" s="5">
        <v>3.1341541317395865</v>
      </c>
      <c r="R143" s="5">
        <v>0</v>
      </c>
      <c r="S143" s="5">
        <v>0</v>
      </c>
      <c r="T143" s="47">
        <v>0</v>
      </c>
      <c r="U143" s="5">
        <v>53.30402542898711</v>
      </c>
      <c r="V143" s="5">
        <v>14.180802014312642</v>
      </c>
      <c r="W143" s="5">
        <v>0</v>
      </c>
      <c r="X143" s="5">
        <v>0</v>
      </c>
      <c r="Y143" s="47">
        <v>0</v>
      </c>
      <c r="Z143" s="5">
        <v>76.223048966823143</v>
      </c>
      <c r="AA143" s="5">
        <v>17.314956146052229</v>
      </c>
      <c r="AB143" s="5">
        <v>0</v>
      </c>
      <c r="AC143" s="5">
        <v>0</v>
      </c>
      <c r="AD143" s="72">
        <v>0</v>
      </c>
    </row>
    <row r="144" spans="1:30">
      <c r="A144" s="48" t="s">
        <v>1425</v>
      </c>
      <c r="B144" s="55" t="s">
        <v>1426</v>
      </c>
      <c r="C144" s="1" t="s">
        <v>1427</v>
      </c>
      <c r="D144" s="1" t="s">
        <v>270</v>
      </c>
      <c r="E144" s="1" t="s">
        <v>1789</v>
      </c>
      <c r="F144" s="44" t="s">
        <v>1428</v>
      </c>
      <c r="G144" s="49">
        <v>0.3</v>
      </c>
      <c r="H144" s="5">
        <v>101.28215411270612</v>
      </c>
      <c r="I144" s="5">
        <v>30.185433331397579</v>
      </c>
      <c r="J144" s="5">
        <v>71.096720781308548</v>
      </c>
      <c r="K144" s="5">
        <v>35.580886594483417</v>
      </c>
      <c r="L144" s="5">
        <v>4.7638043315814116E-3</v>
      </c>
      <c r="M144" s="5">
        <v>35.585650398814998</v>
      </c>
      <c r="N144" s="5">
        <v>65.764466722710409</v>
      </c>
      <c r="O144" s="73">
        <v>0</v>
      </c>
      <c r="P144" s="5">
        <v>23.226091362525658</v>
      </c>
      <c r="Q144" s="5">
        <v>6.9593419688719216</v>
      </c>
      <c r="R144" s="5">
        <v>0</v>
      </c>
      <c r="S144" s="5">
        <v>0</v>
      </c>
      <c r="T144" s="47">
        <v>0</v>
      </c>
      <c r="U144" s="5">
        <v>46.110940908680426</v>
      </c>
      <c r="V144" s="5">
        <v>24.985779872628125</v>
      </c>
      <c r="W144" s="5">
        <v>0</v>
      </c>
      <c r="X144" s="5">
        <v>0</v>
      </c>
      <c r="Y144" s="47">
        <v>0</v>
      </c>
      <c r="Z144" s="5">
        <v>69.337032271206084</v>
      </c>
      <c r="AA144" s="5">
        <v>31.945121841500047</v>
      </c>
      <c r="AB144" s="5">
        <v>0</v>
      </c>
      <c r="AC144" s="5">
        <v>0</v>
      </c>
      <c r="AD144" s="72">
        <v>0</v>
      </c>
    </row>
    <row r="145" spans="1:30">
      <c r="A145" s="48" t="s">
        <v>1713</v>
      </c>
      <c r="B145" s="55" t="s">
        <v>1714</v>
      </c>
      <c r="C145" s="1" t="s">
        <v>1715</v>
      </c>
      <c r="D145" s="1" t="s">
        <v>53</v>
      </c>
      <c r="E145" s="1" t="s">
        <v>1788</v>
      </c>
      <c r="F145" s="44" t="s">
        <v>1716</v>
      </c>
      <c r="G145" s="49">
        <v>0.4</v>
      </c>
      <c r="H145" s="5">
        <v>4.7260663772055782</v>
      </c>
      <c r="I145" s="5">
        <v>0.83597937267206612</v>
      </c>
      <c r="J145" s="5">
        <v>3.8900870045335116</v>
      </c>
      <c r="K145" s="5">
        <v>-7.1588427241446633</v>
      </c>
      <c r="L145" s="5">
        <v>4.0585624319213309E-2</v>
      </c>
      <c r="M145" s="5">
        <v>-7.11825709982545</v>
      </c>
      <c r="N145" s="5">
        <v>3.5983304791934985</v>
      </c>
      <c r="O145" s="73">
        <v>0.5</v>
      </c>
      <c r="P145" s="5">
        <v>0</v>
      </c>
      <c r="Q145" s="5">
        <v>0.83597937267206612</v>
      </c>
      <c r="R145" s="5">
        <v>0</v>
      </c>
      <c r="S145" s="5">
        <v>0</v>
      </c>
      <c r="T145" s="47">
        <v>0</v>
      </c>
      <c r="U145" s="5">
        <v>0</v>
      </c>
      <c r="V145" s="5">
        <v>3.8900870045335116</v>
      </c>
      <c r="W145" s="5">
        <v>0</v>
      </c>
      <c r="X145" s="5">
        <v>0</v>
      </c>
      <c r="Y145" s="47">
        <v>0</v>
      </c>
      <c r="Z145" s="5">
        <v>0</v>
      </c>
      <c r="AA145" s="5">
        <v>4.7260663772055782</v>
      </c>
      <c r="AB145" s="5">
        <v>0</v>
      </c>
      <c r="AC145" s="5">
        <v>0</v>
      </c>
      <c r="AD145" s="72">
        <v>0</v>
      </c>
    </row>
    <row r="146" spans="1:30">
      <c r="A146" s="48" t="s">
        <v>1445</v>
      </c>
      <c r="B146" s="55" t="s">
        <v>1446</v>
      </c>
      <c r="C146" s="1" t="s">
        <v>1447</v>
      </c>
      <c r="D146" s="1" t="s">
        <v>53</v>
      </c>
      <c r="E146" s="1" t="s">
        <v>1795</v>
      </c>
      <c r="F146" s="44" t="s">
        <v>1448</v>
      </c>
      <c r="G146" s="49">
        <v>0.4</v>
      </c>
      <c r="H146" s="5">
        <v>1.9263911244199814</v>
      </c>
      <c r="I146" s="5">
        <v>0</v>
      </c>
      <c r="J146" s="5">
        <v>1.9263911244199814</v>
      </c>
      <c r="K146" s="5">
        <v>-13.853983933180285</v>
      </c>
      <c r="L146" s="5">
        <v>6.8153490809953254E-2</v>
      </c>
      <c r="M146" s="5">
        <v>-13.785830442370331</v>
      </c>
      <c r="N146" s="5">
        <v>1.7819117900884829</v>
      </c>
      <c r="O146" s="73">
        <v>0.5</v>
      </c>
      <c r="P146" s="5">
        <v>0</v>
      </c>
      <c r="Q146" s="5">
        <v>0</v>
      </c>
      <c r="R146" s="5">
        <v>0</v>
      </c>
      <c r="S146" s="5">
        <v>0</v>
      </c>
      <c r="T146" s="47">
        <v>0</v>
      </c>
      <c r="U146" s="5">
        <v>0</v>
      </c>
      <c r="V146" s="5">
        <v>1.9263911244199814</v>
      </c>
      <c r="W146" s="5">
        <v>0</v>
      </c>
      <c r="X146" s="5">
        <v>0</v>
      </c>
      <c r="Y146" s="47">
        <v>0</v>
      </c>
      <c r="Z146" s="5">
        <v>0</v>
      </c>
      <c r="AA146" s="5">
        <v>1.9263911244199814</v>
      </c>
      <c r="AB146" s="5">
        <v>0</v>
      </c>
      <c r="AC146" s="5">
        <v>0</v>
      </c>
      <c r="AD146" s="72">
        <v>0</v>
      </c>
    </row>
    <row r="147" spans="1:30">
      <c r="A147" s="48" t="s">
        <v>1461</v>
      </c>
      <c r="B147" s="55" t="s">
        <v>1462</v>
      </c>
      <c r="C147" s="1" t="s">
        <v>1463</v>
      </c>
      <c r="D147" s="1" t="s">
        <v>124</v>
      </c>
      <c r="E147" s="1" t="s">
        <v>1791</v>
      </c>
      <c r="F147" s="44" t="s">
        <v>1464</v>
      </c>
      <c r="G147" s="49">
        <v>0.49</v>
      </c>
      <c r="H147" s="5">
        <v>17.531586663639438</v>
      </c>
      <c r="I147" s="5">
        <v>0.11995482930048927</v>
      </c>
      <c r="J147" s="5">
        <v>17.411631834338948</v>
      </c>
      <c r="K147" s="5">
        <v>-21.024654062727851</v>
      </c>
      <c r="L147" s="5">
        <v>0.35240986570759603</v>
      </c>
      <c r="M147" s="5">
        <v>-20.672244197020255</v>
      </c>
      <c r="N147" s="5">
        <v>16.105759446763528</v>
      </c>
      <c r="O147" s="73">
        <v>0.5</v>
      </c>
      <c r="P147" s="5">
        <v>1.602227336087048</v>
      </c>
      <c r="Q147" s="5">
        <v>-1.4822725067865588</v>
      </c>
      <c r="R147" s="5">
        <v>0</v>
      </c>
      <c r="S147" s="5">
        <v>0</v>
      </c>
      <c r="T147" s="47">
        <v>0</v>
      </c>
      <c r="U147" s="5">
        <v>13.011436334475302</v>
      </c>
      <c r="V147" s="5">
        <v>4.4001954998636457</v>
      </c>
      <c r="W147" s="5">
        <v>0</v>
      </c>
      <c r="X147" s="5">
        <v>0</v>
      </c>
      <c r="Y147" s="47">
        <v>0</v>
      </c>
      <c r="Z147" s="5">
        <v>14.613663670562349</v>
      </c>
      <c r="AA147" s="5">
        <v>2.9179229930770871</v>
      </c>
      <c r="AB147" s="5">
        <v>0</v>
      </c>
      <c r="AC147" s="5">
        <v>0</v>
      </c>
      <c r="AD147" s="72">
        <v>0</v>
      </c>
    </row>
    <row r="148" spans="1:30">
      <c r="A148" s="48" t="s">
        <v>1465</v>
      </c>
      <c r="B148" s="55" t="s">
        <v>1466</v>
      </c>
      <c r="C148" s="1" t="s">
        <v>1467</v>
      </c>
      <c r="D148" s="1" t="s">
        <v>53</v>
      </c>
      <c r="E148" s="1" t="s">
        <v>1794</v>
      </c>
      <c r="F148" s="44" t="s">
        <v>1468</v>
      </c>
      <c r="G148" s="49">
        <v>0.4</v>
      </c>
      <c r="H148" s="5">
        <v>1.5852080457196513</v>
      </c>
      <c r="I148" s="5">
        <v>0</v>
      </c>
      <c r="J148" s="5">
        <v>1.5852080457196513</v>
      </c>
      <c r="K148" s="5">
        <v>-3.1077097410320937</v>
      </c>
      <c r="L148" s="5">
        <v>-5.1484846499003201E-2</v>
      </c>
      <c r="M148" s="5">
        <v>-3.1591945875310969</v>
      </c>
      <c r="N148" s="5">
        <v>1.4663174422906775</v>
      </c>
      <c r="O148" s="73">
        <v>0.5</v>
      </c>
      <c r="P148" s="5">
        <v>0</v>
      </c>
      <c r="Q148" s="5">
        <v>0</v>
      </c>
      <c r="R148" s="5">
        <v>0</v>
      </c>
      <c r="S148" s="5">
        <v>0</v>
      </c>
      <c r="T148" s="47">
        <v>0</v>
      </c>
      <c r="U148" s="5">
        <v>0</v>
      </c>
      <c r="V148" s="5">
        <v>1.5852080457196513</v>
      </c>
      <c r="W148" s="5">
        <v>0</v>
      </c>
      <c r="X148" s="5">
        <v>0</v>
      </c>
      <c r="Y148" s="47">
        <v>0</v>
      </c>
      <c r="Z148" s="5">
        <v>0</v>
      </c>
      <c r="AA148" s="5">
        <v>1.5852080457196513</v>
      </c>
      <c r="AB148" s="5">
        <v>0</v>
      </c>
      <c r="AC148" s="5">
        <v>0</v>
      </c>
      <c r="AD148" s="72">
        <v>0</v>
      </c>
    </row>
    <row r="149" spans="1:30">
      <c r="A149" s="48" t="s">
        <v>1473</v>
      </c>
      <c r="B149" s="55" t="s">
        <v>1474</v>
      </c>
      <c r="C149" s="1" t="s">
        <v>1475</v>
      </c>
      <c r="D149" s="1" t="s">
        <v>53</v>
      </c>
      <c r="E149" s="1" t="s">
        <v>1790</v>
      </c>
      <c r="F149" s="44" t="s">
        <v>1476</v>
      </c>
      <c r="G149" s="49">
        <v>0.4</v>
      </c>
      <c r="H149" s="5">
        <v>3.2783479264628821</v>
      </c>
      <c r="I149" s="5">
        <v>0.37074643349400443</v>
      </c>
      <c r="J149" s="5">
        <v>2.9076014929688778</v>
      </c>
      <c r="K149" s="5">
        <v>-3.4461802768161758</v>
      </c>
      <c r="L149" s="5">
        <v>4.2855583637987138E-2</v>
      </c>
      <c r="M149" s="5">
        <v>-3.4033246931781886</v>
      </c>
      <c r="N149" s="5">
        <v>2.689531380996212</v>
      </c>
      <c r="O149" s="73">
        <v>0.5</v>
      </c>
      <c r="P149" s="5">
        <v>0</v>
      </c>
      <c r="Q149" s="5">
        <v>0.37074643349400443</v>
      </c>
      <c r="R149" s="5">
        <v>0</v>
      </c>
      <c r="S149" s="5">
        <v>0</v>
      </c>
      <c r="T149" s="47">
        <v>0</v>
      </c>
      <c r="U149" s="5">
        <v>0</v>
      </c>
      <c r="V149" s="5">
        <v>2.9076014929688778</v>
      </c>
      <c r="W149" s="5">
        <v>0</v>
      </c>
      <c r="X149" s="5">
        <v>0</v>
      </c>
      <c r="Y149" s="47">
        <v>0</v>
      </c>
      <c r="Z149" s="5">
        <v>0</v>
      </c>
      <c r="AA149" s="5">
        <v>3.2783479264628821</v>
      </c>
      <c r="AB149" s="5">
        <v>0</v>
      </c>
      <c r="AC149" s="5">
        <v>0</v>
      </c>
      <c r="AD149" s="72">
        <v>0</v>
      </c>
    </row>
    <row r="150" spans="1:30">
      <c r="A150" s="48" t="s">
        <v>1496</v>
      </c>
      <c r="B150" s="55" t="s">
        <v>1497</v>
      </c>
      <c r="C150" s="1" t="s">
        <v>1498</v>
      </c>
      <c r="D150" s="1" t="s">
        <v>270</v>
      </c>
      <c r="E150" s="1" t="s">
        <v>1789</v>
      </c>
      <c r="F150" s="44" t="s">
        <v>1499</v>
      </c>
      <c r="G150" s="49">
        <v>0.3</v>
      </c>
      <c r="H150" s="5">
        <v>125.03904193286448</v>
      </c>
      <c r="I150" s="5">
        <v>38.098078815239766</v>
      </c>
      <c r="J150" s="5">
        <v>86.940963117624705</v>
      </c>
      <c r="K150" s="5">
        <v>-560.43396800161895</v>
      </c>
      <c r="L150" s="5">
        <v>-5.6363854218691358</v>
      </c>
      <c r="M150" s="5">
        <v>-566.07035342348809</v>
      </c>
      <c r="N150" s="5">
        <v>80.420390883802852</v>
      </c>
      <c r="O150" s="73">
        <v>0.5</v>
      </c>
      <c r="P150" s="5">
        <v>25.472018532010605</v>
      </c>
      <c r="Q150" s="5">
        <v>12.626060283229162</v>
      </c>
      <c r="R150" s="5">
        <v>0</v>
      </c>
      <c r="S150" s="5">
        <v>0</v>
      </c>
      <c r="T150" s="47">
        <v>0</v>
      </c>
      <c r="U150" s="5">
        <v>51.316390633356683</v>
      </c>
      <c r="V150" s="5">
        <v>35.624572484268008</v>
      </c>
      <c r="W150" s="5">
        <v>0</v>
      </c>
      <c r="X150" s="5">
        <v>0</v>
      </c>
      <c r="Y150" s="47">
        <v>0</v>
      </c>
      <c r="Z150" s="5">
        <v>76.788409165367284</v>
      </c>
      <c r="AA150" s="5">
        <v>48.250632767497166</v>
      </c>
      <c r="AB150" s="5">
        <v>0</v>
      </c>
      <c r="AC150" s="5">
        <v>0</v>
      </c>
      <c r="AD150" s="72">
        <v>0</v>
      </c>
    </row>
    <row r="151" spans="1:30">
      <c r="A151" s="48" t="s">
        <v>1500</v>
      </c>
      <c r="B151" s="55" t="s">
        <v>1501</v>
      </c>
      <c r="C151" s="1" t="s">
        <v>1502</v>
      </c>
      <c r="D151" s="1" t="s">
        <v>103</v>
      </c>
      <c r="E151" s="1" t="s">
        <v>169</v>
      </c>
      <c r="F151" s="44" t="s">
        <v>1503</v>
      </c>
      <c r="G151" s="49">
        <v>0.49</v>
      </c>
      <c r="H151" s="5">
        <v>91.777283204691486</v>
      </c>
      <c r="I151" s="5">
        <v>23.871864282634473</v>
      </c>
      <c r="J151" s="5">
        <v>67.905418922057009</v>
      </c>
      <c r="K151" s="5">
        <v>31.397192927115981</v>
      </c>
      <c r="L151" s="5">
        <v>0.19989823828624864</v>
      </c>
      <c r="M151" s="5">
        <v>31.59709116540223</v>
      </c>
      <c r="N151" s="5">
        <v>62.812512502902734</v>
      </c>
      <c r="O151" s="73">
        <v>0</v>
      </c>
      <c r="P151" s="5">
        <v>22.185696187163099</v>
      </c>
      <c r="Q151" s="5">
        <v>1.6861680954713765</v>
      </c>
      <c r="R151" s="5">
        <v>0</v>
      </c>
      <c r="S151" s="5">
        <v>0</v>
      </c>
      <c r="T151" s="47">
        <v>0</v>
      </c>
      <c r="U151" s="5">
        <v>57.50088567122112</v>
      </c>
      <c r="V151" s="5">
        <v>10.404533250835884</v>
      </c>
      <c r="W151" s="5">
        <v>0</v>
      </c>
      <c r="X151" s="5">
        <v>0</v>
      </c>
      <c r="Y151" s="47">
        <v>0</v>
      </c>
      <c r="Z151" s="5">
        <v>79.686581858384216</v>
      </c>
      <c r="AA151" s="5">
        <v>12.090701346307261</v>
      </c>
      <c r="AB151" s="5">
        <v>0</v>
      </c>
      <c r="AC151" s="5">
        <v>0</v>
      </c>
      <c r="AD151" s="72">
        <v>0</v>
      </c>
    </row>
    <row r="152" spans="1:30">
      <c r="A152" s="48" t="s">
        <v>1512</v>
      </c>
      <c r="B152" s="55" t="s">
        <v>1513</v>
      </c>
      <c r="C152" s="1" t="s">
        <v>1514</v>
      </c>
      <c r="D152" s="1" t="s">
        <v>124</v>
      </c>
      <c r="E152" s="1" t="s">
        <v>1791</v>
      </c>
      <c r="F152" s="44" t="s">
        <v>1515</v>
      </c>
      <c r="G152" s="49">
        <v>0.49</v>
      </c>
      <c r="H152" s="5">
        <v>12.794217908092191</v>
      </c>
      <c r="I152" s="5">
        <v>0.551195595021572</v>
      </c>
      <c r="J152" s="5">
        <v>12.24302231307062</v>
      </c>
      <c r="K152" s="5">
        <v>-29.627080369565423</v>
      </c>
      <c r="L152" s="5">
        <v>1.6217729046379326</v>
      </c>
      <c r="M152" s="5">
        <v>-28.00530746492749</v>
      </c>
      <c r="N152" s="5">
        <v>11.324795639590324</v>
      </c>
      <c r="O152" s="73">
        <v>0.5</v>
      </c>
      <c r="P152" s="5">
        <v>2.2883189686844161</v>
      </c>
      <c r="Q152" s="5">
        <v>-1.7371233736628442</v>
      </c>
      <c r="R152" s="5">
        <v>0</v>
      </c>
      <c r="S152" s="5">
        <v>0</v>
      </c>
      <c r="T152" s="47">
        <v>0</v>
      </c>
      <c r="U152" s="5">
        <v>8.2048333945097198</v>
      </c>
      <c r="V152" s="5">
        <v>4.0381889185608983</v>
      </c>
      <c r="W152" s="5">
        <v>0</v>
      </c>
      <c r="X152" s="5">
        <v>0</v>
      </c>
      <c r="Y152" s="47">
        <v>0</v>
      </c>
      <c r="Z152" s="5">
        <v>10.493152363194136</v>
      </c>
      <c r="AA152" s="5">
        <v>2.3010655448980541</v>
      </c>
      <c r="AB152" s="5">
        <v>0</v>
      </c>
      <c r="AC152" s="5">
        <v>0</v>
      </c>
      <c r="AD152" s="72">
        <v>0</v>
      </c>
    </row>
    <row r="153" spans="1:30">
      <c r="A153" s="48" t="s">
        <v>1516</v>
      </c>
      <c r="B153" s="55" t="s">
        <v>1517</v>
      </c>
      <c r="C153" s="1" t="s">
        <v>1518</v>
      </c>
      <c r="D153" s="1" t="s">
        <v>103</v>
      </c>
      <c r="E153" s="1" t="s">
        <v>611</v>
      </c>
      <c r="F153" s="44" t="s">
        <v>1519</v>
      </c>
      <c r="G153" s="49">
        <v>0.49</v>
      </c>
      <c r="H153" s="5">
        <v>106.15511091109875</v>
      </c>
      <c r="I153" s="5">
        <v>27.796665778340206</v>
      </c>
      <c r="J153" s="5">
        <v>78.358445132758533</v>
      </c>
      <c r="K153" s="5">
        <v>46.95096640428099</v>
      </c>
      <c r="L153" s="5">
        <v>0.49471854047057917</v>
      </c>
      <c r="M153" s="5">
        <v>47.445684944751569</v>
      </c>
      <c r="N153" s="5">
        <v>72.481561747801649</v>
      </c>
      <c r="O153" s="73">
        <v>0</v>
      </c>
      <c r="P153" s="5">
        <v>25.924469966397091</v>
      </c>
      <c r="Q153" s="5">
        <v>1.8721958119431119</v>
      </c>
      <c r="R153" s="5">
        <v>0</v>
      </c>
      <c r="S153" s="5">
        <v>0</v>
      </c>
      <c r="T153" s="47">
        <v>0</v>
      </c>
      <c r="U153" s="5">
        <v>67.426331685419257</v>
      </c>
      <c r="V153" s="5">
        <v>10.932113447339271</v>
      </c>
      <c r="W153" s="5">
        <v>0</v>
      </c>
      <c r="X153" s="5">
        <v>0</v>
      </c>
      <c r="Y153" s="47">
        <v>0</v>
      </c>
      <c r="Z153" s="5">
        <v>93.35080165181634</v>
      </c>
      <c r="AA153" s="5">
        <v>12.804309259282382</v>
      </c>
      <c r="AB153" s="5">
        <v>0</v>
      </c>
      <c r="AC153" s="5">
        <v>0</v>
      </c>
      <c r="AD153" s="72">
        <v>0</v>
      </c>
    </row>
    <row r="154" spans="1:30">
      <c r="A154" s="48" t="s">
        <v>1520</v>
      </c>
      <c r="B154" s="55" t="s">
        <v>1521</v>
      </c>
      <c r="C154" s="1" t="s">
        <v>1522</v>
      </c>
      <c r="D154" s="1" t="s">
        <v>53</v>
      </c>
      <c r="E154" s="1" t="s">
        <v>1795</v>
      </c>
      <c r="F154" s="44" t="s">
        <v>1523</v>
      </c>
      <c r="G154" s="49">
        <v>0.4</v>
      </c>
      <c r="H154" s="5">
        <v>2.0533469538730147</v>
      </c>
      <c r="I154" s="5">
        <v>0</v>
      </c>
      <c r="J154" s="5">
        <v>2.0533469538730147</v>
      </c>
      <c r="K154" s="5">
        <v>-15.791690497683337</v>
      </c>
      <c r="L154" s="5">
        <v>-4.0991929209576838E-2</v>
      </c>
      <c r="M154" s="5">
        <v>-15.832682426892914</v>
      </c>
      <c r="N154" s="5">
        <v>1.8993459323325388</v>
      </c>
      <c r="O154" s="73">
        <v>0.5</v>
      </c>
      <c r="P154" s="5">
        <v>0</v>
      </c>
      <c r="Q154" s="5">
        <v>0</v>
      </c>
      <c r="R154" s="5">
        <v>0</v>
      </c>
      <c r="S154" s="5">
        <v>0</v>
      </c>
      <c r="T154" s="47">
        <v>0</v>
      </c>
      <c r="U154" s="5">
        <v>0</v>
      </c>
      <c r="V154" s="5">
        <v>2.0533469538730147</v>
      </c>
      <c r="W154" s="5">
        <v>0</v>
      </c>
      <c r="X154" s="5">
        <v>0</v>
      </c>
      <c r="Y154" s="47">
        <v>0</v>
      </c>
      <c r="Z154" s="5">
        <v>0</v>
      </c>
      <c r="AA154" s="5">
        <v>2.0533469538730147</v>
      </c>
      <c r="AB154" s="5">
        <v>0</v>
      </c>
      <c r="AC154" s="5">
        <v>0</v>
      </c>
      <c r="AD154" s="72">
        <v>0</v>
      </c>
    </row>
    <row r="155" spans="1:30">
      <c r="A155" s="48" t="s">
        <v>1524</v>
      </c>
      <c r="B155" s="55" t="s">
        <v>1525</v>
      </c>
      <c r="C155" s="1" t="s">
        <v>1526</v>
      </c>
      <c r="D155" s="1" t="s">
        <v>124</v>
      </c>
      <c r="E155" s="1" t="s">
        <v>1791</v>
      </c>
      <c r="F155" s="44" t="s">
        <v>1527</v>
      </c>
      <c r="G155" s="49">
        <v>0.49</v>
      </c>
      <c r="H155" s="5">
        <v>13.583676081846013</v>
      </c>
      <c r="I155" s="5">
        <v>0</v>
      </c>
      <c r="J155" s="5">
        <v>13.583676081846013</v>
      </c>
      <c r="K155" s="5">
        <v>-18.721049856362956</v>
      </c>
      <c r="L155" s="5">
        <v>-1.112119484190643</v>
      </c>
      <c r="M155" s="5">
        <v>-19.833169340553599</v>
      </c>
      <c r="N155" s="5">
        <v>12.564900375707563</v>
      </c>
      <c r="O155" s="73">
        <v>0.5</v>
      </c>
      <c r="P155" s="5">
        <v>0</v>
      </c>
      <c r="Q155" s="5">
        <v>0</v>
      </c>
      <c r="R155" s="5">
        <v>0</v>
      </c>
      <c r="S155" s="5">
        <v>0</v>
      </c>
      <c r="T155" s="47">
        <v>0</v>
      </c>
      <c r="U155" s="5">
        <v>6.4863706401744672</v>
      </c>
      <c r="V155" s="5">
        <v>7.097305441671546</v>
      </c>
      <c r="W155" s="5">
        <v>0</v>
      </c>
      <c r="X155" s="5">
        <v>0</v>
      </c>
      <c r="Y155" s="47">
        <v>0</v>
      </c>
      <c r="Z155" s="5">
        <v>6.4863706401744672</v>
      </c>
      <c r="AA155" s="5">
        <v>7.097305441671546</v>
      </c>
      <c r="AB155" s="5">
        <v>0</v>
      </c>
      <c r="AC155" s="5">
        <v>0</v>
      </c>
      <c r="AD155" s="72">
        <v>0</v>
      </c>
    </row>
    <row r="156" spans="1:30">
      <c r="A156" s="48" t="s">
        <v>1528</v>
      </c>
      <c r="B156" s="55" t="s">
        <v>1529</v>
      </c>
      <c r="C156" s="1" t="s">
        <v>1530</v>
      </c>
      <c r="D156" s="1" t="s">
        <v>103</v>
      </c>
      <c r="E156" s="1" t="s">
        <v>146</v>
      </c>
      <c r="F156" s="44" t="s">
        <v>1531</v>
      </c>
      <c r="G156" s="49">
        <v>0.49</v>
      </c>
      <c r="H156" s="5">
        <v>106.9385754605189</v>
      </c>
      <c r="I156" s="5">
        <v>30.297897391370984</v>
      </c>
      <c r="J156" s="5">
        <v>76.640678069147924</v>
      </c>
      <c r="K156" s="5">
        <v>40.65637252380121</v>
      </c>
      <c r="L156" s="5">
        <v>5.4103741291719132E-2</v>
      </c>
      <c r="M156" s="5">
        <v>40.710476265092929</v>
      </c>
      <c r="N156" s="5">
        <v>70.892627213961831</v>
      </c>
      <c r="O156" s="73">
        <v>0</v>
      </c>
      <c r="P156" s="5">
        <v>28.103348971901895</v>
      </c>
      <c r="Q156" s="5">
        <v>2.1945484194690921</v>
      </c>
      <c r="R156" s="5">
        <v>0</v>
      </c>
      <c r="S156" s="5">
        <v>0</v>
      </c>
      <c r="T156" s="47">
        <v>0</v>
      </c>
      <c r="U156" s="5">
        <v>66.393209267859817</v>
      </c>
      <c r="V156" s="5">
        <v>10.247468801288116</v>
      </c>
      <c r="W156" s="5">
        <v>0</v>
      </c>
      <c r="X156" s="5">
        <v>0</v>
      </c>
      <c r="Y156" s="47">
        <v>0</v>
      </c>
      <c r="Z156" s="5">
        <v>94.496558239761711</v>
      </c>
      <c r="AA156" s="5">
        <v>12.442017220757208</v>
      </c>
      <c r="AB156" s="5">
        <v>0</v>
      </c>
      <c r="AC156" s="5">
        <v>0</v>
      </c>
      <c r="AD156" s="72">
        <v>0</v>
      </c>
    </row>
    <row r="157" spans="1:30" ht="15" thickBot="1">
      <c r="A157" s="52" t="s">
        <v>1560</v>
      </c>
      <c r="B157" s="74" t="s">
        <v>1561</v>
      </c>
      <c r="C157" s="26" t="s">
        <v>1562</v>
      </c>
      <c r="D157" s="26" t="s">
        <v>124</v>
      </c>
      <c r="E157" s="26" t="s">
        <v>1792</v>
      </c>
      <c r="F157" s="28" t="s">
        <v>1563</v>
      </c>
      <c r="G157" s="63">
        <v>0.49</v>
      </c>
      <c r="H157" s="35">
        <v>30.119602335348372</v>
      </c>
      <c r="I157" s="35">
        <v>4.575692213201795</v>
      </c>
      <c r="J157" s="35">
        <v>25.543910122146578</v>
      </c>
      <c r="K157" s="35">
        <v>-20.735386201973569</v>
      </c>
      <c r="L157" s="35">
        <v>0.24795664408185658</v>
      </c>
      <c r="M157" s="35">
        <v>-20.487429557891712</v>
      </c>
      <c r="N157" s="35">
        <v>23.628116862985586</v>
      </c>
      <c r="O157" s="75">
        <v>0.44804887119890724</v>
      </c>
      <c r="P157" s="35">
        <v>4.9343997923852649</v>
      </c>
      <c r="Q157" s="35">
        <v>-0.35870757918347046</v>
      </c>
      <c r="R157" s="35">
        <v>0</v>
      </c>
      <c r="S157" s="35">
        <v>0</v>
      </c>
      <c r="T157" s="36">
        <v>0</v>
      </c>
      <c r="U157" s="35">
        <v>20.069959971905885</v>
      </c>
      <c r="V157" s="35">
        <v>5.4739501502406949</v>
      </c>
      <c r="W157" s="35">
        <v>0</v>
      </c>
      <c r="X157" s="35">
        <v>0</v>
      </c>
      <c r="Y157" s="36">
        <v>0</v>
      </c>
      <c r="Z157" s="35">
        <v>25.004359764291149</v>
      </c>
      <c r="AA157" s="35">
        <v>5.115242571057224</v>
      </c>
      <c r="AB157" s="35">
        <v>0</v>
      </c>
      <c r="AC157" s="35">
        <v>0</v>
      </c>
      <c r="AD157" s="65">
        <v>0</v>
      </c>
    </row>
    <row r="159" spans="1:30">
      <c r="A159" s="3"/>
      <c r="H159" s="9"/>
    </row>
    <row r="160" spans="1:30" ht="29.25" customHeight="1">
      <c r="A160" s="116"/>
      <c r="F160" s="263" t="s">
        <v>1958</v>
      </c>
      <c r="G160" s="265"/>
      <c r="H160" s="265"/>
      <c r="I160" s="265"/>
      <c r="J160" s="265"/>
      <c r="K160" s="265"/>
      <c r="L160" s="265"/>
      <c r="M160" s="265"/>
      <c r="N160" s="265"/>
    </row>
  </sheetData>
  <sheetProtection sheet="1" objects="1" scenarios="1"/>
  <mergeCells count="5">
    <mergeCell ref="H5:N5"/>
    <mergeCell ref="P5:T5"/>
    <mergeCell ref="U5:Y5"/>
    <mergeCell ref="Z5:AD5"/>
    <mergeCell ref="F160:N160"/>
  </mergeCells>
  <pageMargins left="0.7" right="0.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E808D-0FC6-480C-890F-FDAECB514867}">
  <sheetPr>
    <tabColor rgb="FF92D050"/>
  </sheetPr>
  <dimension ref="A1:XFD398"/>
  <sheetViews>
    <sheetView topLeftCell="F1" workbookViewId="0">
      <selection activeCell="F1" sqref="F1"/>
    </sheetView>
  </sheetViews>
  <sheetFormatPr defaultRowHeight="14.4" outlineLevelCol="1"/>
  <cols>
    <col min="1" max="1" width="12.33203125" style="1" hidden="1" customWidth="1" outlineLevel="1"/>
    <col min="2" max="2" width="7.88671875" style="1" hidden="1" customWidth="1" outlineLevel="1"/>
    <col min="3" max="3" width="10" style="1" hidden="1" customWidth="1" outlineLevel="1"/>
    <col min="4" max="4" width="8.44140625" style="1" hidden="1" customWidth="1" outlineLevel="1"/>
    <col min="5" max="5" width="6.33203125" style="1" hidden="1" customWidth="1" outlineLevel="1"/>
    <col min="6" max="6" width="48.6640625" style="1" customWidth="1" collapsed="1"/>
    <col min="7" max="7" width="12.33203125" style="55" customWidth="1"/>
    <col min="8" max="12" width="12.6640625" style="5" customWidth="1"/>
    <col min="13" max="13" width="11.44140625" style="6" customWidth="1"/>
    <col min="14" max="14" width="15.44140625" style="5" bestFit="1" customWidth="1"/>
    <col min="15" max="15" width="12.6640625" style="5" bestFit="1" customWidth="1"/>
    <col min="16" max="16" width="13.6640625" style="5" customWidth="1"/>
    <col min="17" max="18" width="12.6640625" style="5" bestFit="1" customWidth="1"/>
    <col min="19" max="20" width="15.44140625" style="5" bestFit="1" customWidth="1"/>
    <col min="21" max="22" width="13.6640625" style="5" customWidth="1"/>
    <col min="23" max="23" width="11.6640625" style="5" bestFit="1" customWidth="1"/>
    <col min="24" max="24" width="16.44140625" style="5" bestFit="1" customWidth="1"/>
    <col min="25" max="25" width="15.44140625" style="5" bestFit="1" customWidth="1"/>
    <col min="26" max="27" width="13.6640625" style="5" customWidth="1"/>
    <col min="28" max="28" width="12.6640625" style="5" bestFit="1" customWidth="1"/>
    <col min="29" max="29" width="11.44140625" style="1" bestFit="1" customWidth="1"/>
  </cols>
  <sheetData>
    <row r="1" spans="1:29" s="1" customFormat="1">
      <c r="D1" s="2"/>
      <c r="E1" s="2"/>
      <c r="F1" s="3" t="s">
        <v>0</v>
      </c>
      <c r="G1" s="4"/>
      <c r="H1" s="5"/>
      <c r="I1" s="5"/>
      <c r="J1" s="5"/>
      <c r="K1" s="5"/>
      <c r="L1" s="5"/>
      <c r="M1" s="6"/>
      <c r="N1" s="7"/>
      <c r="O1" s="7"/>
      <c r="P1" s="7"/>
      <c r="Q1" s="7"/>
      <c r="R1" s="7"/>
      <c r="S1" s="7"/>
      <c r="T1" s="7"/>
      <c r="U1" s="7"/>
      <c r="V1" s="7"/>
      <c r="W1" s="7"/>
      <c r="X1" s="7"/>
      <c r="Y1" s="7"/>
      <c r="Z1" s="7"/>
      <c r="AA1" s="7"/>
      <c r="AB1" s="7"/>
    </row>
    <row r="2" spans="1:29" s="1" customFormat="1">
      <c r="D2" s="6"/>
      <c r="E2" s="6"/>
      <c r="F2" s="8" t="s">
        <v>1</v>
      </c>
      <c r="G2" s="4"/>
      <c r="H2" s="9"/>
      <c r="I2" s="9"/>
      <c r="J2" s="9"/>
      <c r="K2" s="9"/>
      <c r="L2" s="9"/>
      <c r="M2" s="10"/>
      <c r="N2" s="9"/>
      <c r="O2" s="9"/>
      <c r="P2" s="9"/>
      <c r="Q2" s="9"/>
      <c r="R2" s="9"/>
      <c r="S2" s="9"/>
      <c r="T2" s="9"/>
      <c r="U2" s="9"/>
      <c r="V2" s="9"/>
      <c r="W2" s="9"/>
      <c r="X2" s="9"/>
      <c r="Y2" s="9"/>
      <c r="Z2" s="9"/>
      <c r="AA2" s="9"/>
      <c r="AB2" s="9"/>
    </row>
    <row r="3" spans="1:29" s="1" customFormat="1" ht="16.5" hidden="1" customHeight="1">
      <c r="A3" s="11" t="s">
        <v>2</v>
      </c>
      <c r="C3" s="11" t="s">
        <v>3</v>
      </c>
      <c r="D3" s="11"/>
      <c r="E3" s="11"/>
      <c r="F3" s="11" t="s">
        <v>4</v>
      </c>
      <c r="G3" s="12" t="s">
        <v>5</v>
      </c>
      <c r="H3" s="13" t="s">
        <v>6</v>
      </c>
      <c r="I3" s="14" t="s">
        <v>7</v>
      </c>
      <c r="J3" s="14" t="s">
        <v>8</v>
      </c>
      <c r="K3" s="14" t="s">
        <v>9</v>
      </c>
      <c r="L3" s="14" t="s">
        <v>10</v>
      </c>
      <c r="M3" s="14" t="s">
        <v>11</v>
      </c>
      <c r="N3" s="14" t="s">
        <v>12</v>
      </c>
      <c r="O3" s="14" t="s">
        <v>13</v>
      </c>
      <c r="P3" s="14" t="s">
        <v>14</v>
      </c>
      <c r="Q3" s="14" t="s">
        <v>15</v>
      </c>
      <c r="R3" s="14" t="s">
        <v>16</v>
      </c>
      <c r="S3" s="14" t="s">
        <v>17</v>
      </c>
      <c r="T3" s="14" t="s">
        <v>18</v>
      </c>
      <c r="U3" s="14" t="s">
        <v>19</v>
      </c>
      <c r="V3" s="14" t="s">
        <v>20</v>
      </c>
      <c r="W3" s="14" t="s">
        <v>21</v>
      </c>
      <c r="X3" s="14" t="s">
        <v>22</v>
      </c>
      <c r="Y3" s="14" t="s">
        <v>23</v>
      </c>
      <c r="Z3" s="14" t="s">
        <v>24</v>
      </c>
      <c r="AA3" s="14" t="s">
        <v>25</v>
      </c>
      <c r="AB3" s="14" t="s">
        <v>26</v>
      </c>
    </row>
    <row r="4" spans="1:29" s="1" customFormat="1" ht="15" thickBot="1">
      <c r="A4" s="15"/>
      <c r="C4" s="15"/>
      <c r="D4" s="15"/>
      <c r="E4" s="15"/>
      <c r="F4" s="164" t="s">
        <v>1930</v>
      </c>
      <c r="G4" s="16"/>
      <c r="H4" s="17"/>
      <c r="I4" s="18"/>
      <c r="J4" s="18"/>
      <c r="K4" s="18"/>
      <c r="L4" s="18"/>
      <c r="M4" s="19"/>
      <c r="N4" s="18"/>
      <c r="O4" s="18"/>
      <c r="P4" s="18"/>
      <c r="Q4" s="18"/>
      <c r="R4" s="18"/>
      <c r="S4" s="18"/>
      <c r="T4" s="18"/>
      <c r="U4" s="18"/>
      <c r="V4" s="18"/>
      <c r="W4" s="18"/>
      <c r="X4" s="18"/>
      <c r="Y4" s="18"/>
      <c r="Z4" s="18"/>
      <c r="AA4" s="18"/>
      <c r="AB4" s="18"/>
    </row>
    <row r="5" spans="1:29" s="1" customFormat="1">
      <c r="A5" s="20"/>
      <c r="B5" s="21"/>
      <c r="C5" s="21"/>
      <c r="D5" s="21"/>
      <c r="E5" s="21"/>
      <c r="F5" s="22"/>
      <c r="G5" s="23"/>
      <c r="H5" s="266" t="s">
        <v>27</v>
      </c>
      <c r="I5" s="259"/>
      <c r="J5" s="259"/>
      <c r="K5" s="259"/>
      <c r="L5" s="261"/>
      <c r="M5" s="24"/>
      <c r="N5" s="260" t="s">
        <v>28</v>
      </c>
      <c r="O5" s="259"/>
      <c r="P5" s="259"/>
      <c r="Q5" s="259"/>
      <c r="R5" s="261"/>
      <c r="S5" s="260" t="s">
        <v>29</v>
      </c>
      <c r="T5" s="259"/>
      <c r="U5" s="259"/>
      <c r="V5" s="259"/>
      <c r="W5" s="261"/>
      <c r="X5" s="260" t="s">
        <v>30</v>
      </c>
      <c r="Y5" s="259"/>
      <c r="Z5" s="259"/>
      <c r="AA5" s="259"/>
      <c r="AB5" s="261"/>
    </row>
    <row r="6" spans="1:29" s="1" customFormat="1" ht="61.5" customHeight="1" thickBot="1">
      <c r="A6" s="25" t="s">
        <v>31</v>
      </c>
      <c r="B6" s="26" t="s">
        <v>4</v>
      </c>
      <c r="C6" s="27" t="s">
        <v>32</v>
      </c>
      <c r="D6" s="27" t="s">
        <v>33</v>
      </c>
      <c r="E6" s="27" t="s">
        <v>34</v>
      </c>
      <c r="F6" s="28" t="s">
        <v>35</v>
      </c>
      <c r="G6" s="29" t="s">
        <v>36</v>
      </c>
      <c r="H6" s="30" t="s">
        <v>37</v>
      </c>
      <c r="I6" s="31" t="s">
        <v>38</v>
      </c>
      <c r="J6" s="31" t="s">
        <v>39</v>
      </c>
      <c r="K6" s="31" t="s">
        <v>40</v>
      </c>
      <c r="L6" s="32" t="s">
        <v>41</v>
      </c>
      <c r="M6" s="33" t="s">
        <v>42</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36" t="s">
        <v>47</v>
      </c>
    </row>
    <row r="7" spans="1:29" s="1" customFormat="1">
      <c r="A7" s="20"/>
      <c r="B7" s="21"/>
      <c r="C7" s="21"/>
      <c r="D7" s="21"/>
      <c r="E7" s="21"/>
      <c r="F7" s="37"/>
      <c r="G7" s="38"/>
      <c r="H7" s="39"/>
      <c r="I7" s="40"/>
      <c r="J7" s="40"/>
      <c r="K7" s="40"/>
      <c r="L7" s="41"/>
      <c r="M7" s="42"/>
      <c r="N7" s="39"/>
      <c r="O7" s="40"/>
      <c r="P7" s="40"/>
      <c r="Q7" s="40"/>
      <c r="R7" s="41"/>
      <c r="S7" s="39"/>
      <c r="T7" s="40"/>
      <c r="U7" s="40"/>
      <c r="V7" s="40"/>
      <c r="W7" s="41"/>
      <c r="X7" s="39"/>
      <c r="Y7" s="40"/>
      <c r="Z7" s="40"/>
      <c r="AA7" s="40"/>
      <c r="AB7" s="41"/>
    </row>
    <row r="8" spans="1:29" s="1" customFormat="1">
      <c r="A8" s="43" t="s">
        <v>48</v>
      </c>
      <c r="F8" s="44" t="s">
        <v>49</v>
      </c>
      <c r="G8" s="45"/>
      <c r="H8" s="46">
        <v>15958.163169336376</v>
      </c>
      <c r="I8" s="5">
        <v>653.0545492367786</v>
      </c>
      <c r="J8" s="5">
        <v>15305.108620099596</v>
      </c>
      <c r="K8" s="5">
        <v>-1590.4647008976717</v>
      </c>
      <c r="L8" s="47"/>
      <c r="M8" s="5"/>
      <c r="N8" s="46">
        <v>494.72592508374015</v>
      </c>
      <c r="O8" s="5">
        <v>4.3484266157504656</v>
      </c>
      <c r="P8" s="5">
        <v>152.20652550728806</v>
      </c>
      <c r="Q8" s="5">
        <v>0</v>
      </c>
      <c r="R8" s="47">
        <v>0</v>
      </c>
      <c r="S8" s="46">
        <v>10487.721952699323</v>
      </c>
      <c r="T8" s="5">
        <v>2073.0573442463078</v>
      </c>
      <c r="U8" s="5">
        <v>655.77673931929826</v>
      </c>
      <c r="V8" s="5">
        <v>1939.6904659432591</v>
      </c>
      <c r="W8" s="47">
        <v>36.608814419677664</v>
      </c>
      <c r="X8" s="46">
        <v>10982.44787778307</v>
      </c>
      <c r="Y8" s="5">
        <v>2077.405770862058</v>
      </c>
      <c r="Z8" s="5">
        <v>807.98326482658661</v>
      </c>
      <c r="AA8" s="5">
        <v>1939.6904659432591</v>
      </c>
      <c r="AB8" s="47">
        <v>36.608814419677664</v>
      </c>
      <c r="AC8" s="6"/>
    </row>
    <row r="9" spans="1:29" s="1" customFormat="1">
      <c r="A9" s="48" t="s">
        <v>50</v>
      </c>
      <c r="B9" s="1" t="s">
        <v>51</v>
      </c>
      <c r="C9" s="1" t="s">
        <v>52</v>
      </c>
      <c r="D9" s="1" t="s">
        <v>53</v>
      </c>
      <c r="E9" s="1" t="s">
        <v>54</v>
      </c>
      <c r="F9" s="44" t="s">
        <v>55</v>
      </c>
      <c r="G9" s="49">
        <v>0.2</v>
      </c>
      <c r="H9" s="46">
        <v>1.7388222766959629</v>
      </c>
      <c r="I9" s="5">
        <v>0</v>
      </c>
      <c r="J9" s="5">
        <v>1.7388222766959629</v>
      </c>
      <c r="K9" s="5">
        <v>-1.6523774098471842</v>
      </c>
      <c r="L9" s="47">
        <v>1.6518811628611647</v>
      </c>
      <c r="M9" s="5">
        <v>0</v>
      </c>
      <c r="N9" s="46">
        <v>0</v>
      </c>
      <c r="O9" s="5">
        <v>0</v>
      </c>
      <c r="P9" s="5">
        <v>0</v>
      </c>
      <c r="Q9" s="5">
        <v>0</v>
      </c>
      <c r="R9" s="47">
        <v>0</v>
      </c>
      <c r="S9" s="46">
        <v>0</v>
      </c>
      <c r="T9" s="5">
        <v>1.7388222766959629</v>
      </c>
      <c r="U9" s="5">
        <v>0</v>
      </c>
      <c r="V9" s="5">
        <v>0</v>
      </c>
      <c r="W9" s="47">
        <v>0</v>
      </c>
      <c r="X9" s="46">
        <v>0</v>
      </c>
      <c r="Y9" s="5">
        <v>1.7388222766959629</v>
      </c>
      <c r="Z9" s="5">
        <v>0</v>
      </c>
      <c r="AA9" s="5">
        <v>0</v>
      </c>
      <c r="AB9" s="47">
        <v>0</v>
      </c>
      <c r="AC9" s="6"/>
    </row>
    <row r="10" spans="1:29" s="1" customFormat="1">
      <c r="A10" s="48" t="s">
        <v>56</v>
      </c>
      <c r="B10" s="1" t="s">
        <v>57</v>
      </c>
      <c r="C10" s="1" t="s">
        <v>58</v>
      </c>
      <c r="D10" s="1" t="s">
        <v>53</v>
      </c>
      <c r="E10" s="1">
        <v>0</v>
      </c>
      <c r="F10" s="44" t="s">
        <v>59</v>
      </c>
      <c r="G10" s="45">
        <v>0.4</v>
      </c>
      <c r="H10" s="46">
        <v>3.7931831165447849</v>
      </c>
      <c r="I10" s="5">
        <v>0.19618684916647711</v>
      </c>
      <c r="J10" s="5">
        <v>3.5969962673783078</v>
      </c>
      <c r="K10" s="5">
        <v>-7.2987340193127048</v>
      </c>
      <c r="L10" s="47">
        <v>3.3272215473249349</v>
      </c>
      <c r="M10" s="5">
        <v>0.5</v>
      </c>
      <c r="N10" s="46">
        <v>0</v>
      </c>
      <c r="O10" s="5">
        <v>0.19618684916647711</v>
      </c>
      <c r="P10" s="5">
        <v>0</v>
      </c>
      <c r="Q10" s="5">
        <v>0</v>
      </c>
      <c r="R10" s="47">
        <v>0</v>
      </c>
      <c r="S10" s="46">
        <v>0</v>
      </c>
      <c r="T10" s="5">
        <v>3.5969962673783078</v>
      </c>
      <c r="U10" s="5">
        <v>0</v>
      </c>
      <c r="V10" s="5">
        <v>0</v>
      </c>
      <c r="W10" s="47">
        <v>0</v>
      </c>
      <c r="X10" s="46">
        <v>0</v>
      </c>
      <c r="Y10" s="5">
        <v>3.7931831165447849</v>
      </c>
      <c r="Z10" s="5">
        <v>0</v>
      </c>
      <c r="AA10" s="5">
        <v>0</v>
      </c>
      <c r="AB10" s="47">
        <v>0</v>
      </c>
      <c r="AC10" s="6"/>
    </row>
    <row r="11" spans="1:29" s="1" customFormat="1">
      <c r="A11" s="48" t="s">
        <v>60</v>
      </c>
      <c r="B11" s="1" t="s">
        <v>61</v>
      </c>
      <c r="C11" s="1" t="s">
        <v>62</v>
      </c>
      <c r="D11" s="1" t="s">
        <v>53</v>
      </c>
      <c r="E11" s="1">
        <v>0</v>
      </c>
      <c r="F11" s="44" t="s">
        <v>63</v>
      </c>
      <c r="G11" s="45">
        <v>0.4</v>
      </c>
      <c r="H11" s="46">
        <v>3.1752905519255723</v>
      </c>
      <c r="I11" s="5">
        <v>4.6128397865854206E-3</v>
      </c>
      <c r="J11" s="5">
        <v>3.1706777121389869</v>
      </c>
      <c r="K11" s="5">
        <v>-9.1293108137500614</v>
      </c>
      <c r="L11" s="47">
        <v>2.932876883728563</v>
      </c>
      <c r="M11" s="5">
        <v>0.5</v>
      </c>
      <c r="N11" s="46">
        <v>0</v>
      </c>
      <c r="O11" s="5">
        <v>4.6128397865854206E-3</v>
      </c>
      <c r="P11" s="5">
        <v>0</v>
      </c>
      <c r="Q11" s="5">
        <v>0</v>
      </c>
      <c r="R11" s="47">
        <v>0</v>
      </c>
      <c r="S11" s="46">
        <v>0</v>
      </c>
      <c r="T11" s="5">
        <v>3.1706777121389869</v>
      </c>
      <c r="U11" s="5">
        <v>0</v>
      </c>
      <c r="V11" s="5">
        <v>0</v>
      </c>
      <c r="W11" s="47">
        <v>0</v>
      </c>
      <c r="X11" s="46">
        <v>0</v>
      </c>
      <c r="Y11" s="5">
        <v>3.1752905519255723</v>
      </c>
      <c r="Z11" s="5">
        <v>0</v>
      </c>
      <c r="AA11" s="5">
        <v>0</v>
      </c>
      <c r="AB11" s="47">
        <v>0</v>
      </c>
    </row>
    <row r="12" spans="1:29" s="1" customFormat="1">
      <c r="A12" s="48" t="s">
        <v>64</v>
      </c>
      <c r="B12" s="1" t="s">
        <v>65</v>
      </c>
      <c r="C12" s="1" t="s">
        <v>66</v>
      </c>
      <c r="D12" s="1" t="s">
        <v>53</v>
      </c>
      <c r="E12" s="1" t="s">
        <v>54</v>
      </c>
      <c r="F12" s="44" t="s">
        <v>67</v>
      </c>
      <c r="G12" s="45">
        <v>0.2</v>
      </c>
      <c r="H12" s="46">
        <v>3.6098748878002578</v>
      </c>
      <c r="I12" s="5">
        <v>0</v>
      </c>
      <c r="J12" s="5">
        <v>3.6098748878002578</v>
      </c>
      <c r="K12" s="5">
        <v>-2.6439784814828697</v>
      </c>
      <c r="L12" s="47">
        <v>3.4293811434102444</v>
      </c>
      <c r="M12" s="5">
        <v>0</v>
      </c>
      <c r="N12" s="46">
        <v>0</v>
      </c>
      <c r="O12" s="5">
        <v>0</v>
      </c>
      <c r="P12" s="5">
        <v>0</v>
      </c>
      <c r="Q12" s="5">
        <v>0</v>
      </c>
      <c r="R12" s="47">
        <v>0</v>
      </c>
      <c r="S12" s="46">
        <v>0</v>
      </c>
      <c r="T12" s="5">
        <v>3.6098748878002578</v>
      </c>
      <c r="U12" s="5">
        <v>0</v>
      </c>
      <c r="V12" s="5">
        <v>0</v>
      </c>
      <c r="W12" s="47">
        <v>0</v>
      </c>
      <c r="X12" s="46">
        <v>0</v>
      </c>
      <c r="Y12" s="5">
        <v>3.6098748878002578</v>
      </c>
      <c r="Z12" s="5">
        <v>0</v>
      </c>
      <c r="AA12" s="5">
        <v>0</v>
      </c>
      <c r="AB12" s="47">
        <v>0</v>
      </c>
    </row>
    <row r="13" spans="1:29" s="1" customFormat="1">
      <c r="A13" s="48" t="s">
        <v>68</v>
      </c>
      <c r="B13" s="1" t="s">
        <v>69</v>
      </c>
      <c r="C13" s="1" t="s">
        <v>70</v>
      </c>
      <c r="D13" s="1" t="s">
        <v>53</v>
      </c>
      <c r="E13" s="1">
        <v>0</v>
      </c>
      <c r="F13" s="44" t="s">
        <v>71</v>
      </c>
      <c r="G13" s="45">
        <v>0.4</v>
      </c>
      <c r="H13" s="46">
        <v>4.0166663880102886</v>
      </c>
      <c r="I13" s="5">
        <v>0.19373958807779196</v>
      </c>
      <c r="J13" s="5">
        <v>3.822926799932497</v>
      </c>
      <c r="K13" s="5">
        <v>-9.6290655514528467</v>
      </c>
      <c r="L13" s="47">
        <v>3.5362072899375598</v>
      </c>
      <c r="M13" s="5">
        <v>0.5</v>
      </c>
      <c r="N13" s="46">
        <v>0</v>
      </c>
      <c r="O13" s="5">
        <v>0.19373958807779196</v>
      </c>
      <c r="P13" s="5">
        <v>0</v>
      </c>
      <c r="Q13" s="5">
        <v>0</v>
      </c>
      <c r="R13" s="47">
        <v>0</v>
      </c>
      <c r="S13" s="46">
        <v>0</v>
      </c>
      <c r="T13" s="5">
        <v>3.822926799932497</v>
      </c>
      <c r="U13" s="5">
        <v>0</v>
      </c>
      <c r="V13" s="5">
        <v>0</v>
      </c>
      <c r="W13" s="47">
        <v>0</v>
      </c>
      <c r="X13" s="46">
        <v>0</v>
      </c>
      <c r="Y13" s="5">
        <v>4.0166663880102886</v>
      </c>
      <c r="Z13" s="5">
        <v>0</v>
      </c>
      <c r="AA13" s="5">
        <v>0</v>
      </c>
      <c r="AB13" s="47">
        <v>0</v>
      </c>
    </row>
    <row r="14" spans="1:29" s="1" customFormat="1">
      <c r="A14" s="48" t="s">
        <v>72</v>
      </c>
      <c r="B14" s="1" t="s">
        <v>73</v>
      </c>
      <c r="C14" s="1" t="s">
        <v>74</v>
      </c>
      <c r="D14" s="1" t="s">
        <v>53</v>
      </c>
      <c r="E14" s="1">
        <v>0</v>
      </c>
      <c r="F14" s="44" t="s">
        <v>75</v>
      </c>
      <c r="G14" s="45">
        <v>0.4</v>
      </c>
      <c r="H14" s="46">
        <v>2.831494178511587</v>
      </c>
      <c r="I14" s="5">
        <v>0</v>
      </c>
      <c r="J14" s="5">
        <v>2.831494178511587</v>
      </c>
      <c r="K14" s="5">
        <v>-15.85979757352769</v>
      </c>
      <c r="L14" s="47">
        <v>2.6191321151232181</v>
      </c>
      <c r="M14" s="5">
        <v>0.5</v>
      </c>
      <c r="N14" s="46">
        <v>0</v>
      </c>
      <c r="O14" s="5">
        <v>0</v>
      </c>
      <c r="P14" s="5">
        <v>0</v>
      </c>
      <c r="Q14" s="5">
        <v>0</v>
      </c>
      <c r="R14" s="47">
        <v>0</v>
      </c>
      <c r="S14" s="46">
        <v>0</v>
      </c>
      <c r="T14" s="5">
        <v>2.831494178511587</v>
      </c>
      <c r="U14" s="5">
        <v>0</v>
      </c>
      <c r="V14" s="5">
        <v>0</v>
      </c>
      <c r="W14" s="47">
        <v>0</v>
      </c>
      <c r="X14" s="46">
        <v>0</v>
      </c>
      <c r="Y14" s="5">
        <v>2.831494178511587</v>
      </c>
      <c r="Z14" s="5">
        <v>0</v>
      </c>
      <c r="AA14" s="5">
        <v>0</v>
      </c>
      <c r="AB14" s="47">
        <v>0</v>
      </c>
    </row>
    <row r="15" spans="1:29" s="1" customFormat="1">
      <c r="A15" s="48" t="s">
        <v>76</v>
      </c>
      <c r="B15" s="1" t="s">
        <v>77</v>
      </c>
      <c r="C15" s="1" t="s">
        <v>78</v>
      </c>
      <c r="D15" s="1" t="s">
        <v>79</v>
      </c>
      <c r="E15" s="1">
        <v>0</v>
      </c>
      <c r="F15" s="44" t="s">
        <v>1913</v>
      </c>
      <c r="G15" s="45">
        <v>0.01</v>
      </c>
      <c r="H15" s="46">
        <v>15.766399352475924</v>
      </c>
      <c r="I15" s="5">
        <v>5.0339208809736071</v>
      </c>
      <c r="J15" s="5">
        <v>10.732478471502317</v>
      </c>
      <c r="K15" s="5">
        <v>6.0377002465086314</v>
      </c>
      <c r="L15" s="47">
        <v>9.9275425861396442</v>
      </c>
      <c r="M15" s="5">
        <v>0</v>
      </c>
      <c r="N15" s="46">
        <v>0</v>
      </c>
      <c r="O15" s="5">
        <v>0</v>
      </c>
      <c r="P15" s="5">
        <v>5.0339208809736071</v>
      </c>
      <c r="Q15" s="5">
        <v>0</v>
      </c>
      <c r="R15" s="47">
        <v>0</v>
      </c>
      <c r="S15" s="46">
        <v>0</v>
      </c>
      <c r="T15" s="5">
        <v>0</v>
      </c>
      <c r="U15" s="5">
        <v>10.732478471502317</v>
      </c>
      <c r="V15" s="5">
        <v>0</v>
      </c>
      <c r="W15" s="47">
        <v>0</v>
      </c>
      <c r="X15" s="46">
        <v>0</v>
      </c>
      <c r="Y15" s="5">
        <v>0</v>
      </c>
      <c r="Z15" s="5">
        <v>15.766399352475924</v>
      </c>
      <c r="AA15" s="5">
        <v>0</v>
      </c>
      <c r="AB15" s="47">
        <v>0</v>
      </c>
    </row>
    <row r="16" spans="1:29" s="1" customFormat="1">
      <c r="A16" s="48" t="s">
        <v>81</v>
      </c>
      <c r="B16" s="1" t="s">
        <v>82</v>
      </c>
      <c r="C16" s="1" t="s">
        <v>83</v>
      </c>
      <c r="D16" s="1" t="s">
        <v>53</v>
      </c>
      <c r="E16" s="1" t="s">
        <v>84</v>
      </c>
      <c r="F16" s="44" t="s">
        <v>85</v>
      </c>
      <c r="G16" s="45">
        <v>0.42499999999999999</v>
      </c>
      <c r="H16" s="46">
        <v>3.919111956810823</v>
      </c>
      <c r="I16" s="5">
        <v>0</v>
      </c>
      <c r="J16" s="5">
        <v>3.919111956810823</v>
      </c>
      <c r="K16" s="5">
        <v>-17.598934229426323</v>
      </c>
      <c r="L16" s="47">
        <v>3.7231563589702819</v>
      </c>
      <c r="M16" s="5">
        <v>0</v>
      </c>
      <c r="N16" s="46">
        <v>0</v>
      </c>
      <c r="O16" s="5">
        <v>0</v>
      </c>
      <c r="P16" s="5">
        <v>0</v>
      </c>
      <c r="Q16" s="5">
        <v>0</v>
      </c>
      <c r="R16" s="47">
        <v>0</v>
      </c>
      <c r="S16" s="46">
        <v>0</v>
      </c>
      <c r="T16" s="5">
        <v>3.919111956810823</v>
      </c>
      <c r="U16" s="5">
        <v>0</v>
      </c>
      <c r="V16" s="5">
        <v>0</v>
      </c>
      <c r="W16" s="47">
        <v>0</v>
      </c>
      <c r="X16" s="46">
        <v>0</v>
      </c>
      <c r="Y16" s="5">
        <v>3.919111956810823</v>
      </c>
      <c r="Z16" s="5">
        <v>0</v>
      </c>
      <c r="AA16" s="5">
        <v>0</v>
      </c>
      <c r="AB16" s="47">
        <v>0</v>
      </c>
    </row>
    <row r="17" spans="1:28" s="1" customFormat="1">
      <c r="A17" s="48" t="s">
        <v>86</v>
      </c>
      <c r="B17" s="1" t="s">
        <v>87</v>
      </c>
      <c r="C17" s="1" t="s">
        <v>88</v>
      </c>
      <c r="D17" s="1" t="s">
        <v>53</v>
      </c>
      <c r="E17" s="1">
        <v>0</v>
      </c>
      <c r="F17" s="44" t="s">
        <v>89</v>
      </c>
      <c r="G17" s="45">
        <v>0.4</v>
      </c>
      <c r="H17" s="46">
        <v>2.1044091806655461</v>
      </c>
      <c r="I17" s="5">
        <v>0</v>
      </c>
      <c r="J17" s="5">
        <v>2.1044091806655461</v>
      </c>
      <c r="K17" s="5">
        <v>-7.07983822174337</v>
      </c>
      <c r="L17" s="47">
        <v>1.9465784921156304</v>
      </c>
      <c r="M17" s="5">
        <v>0.5</v>
      </c>
      <c r="N17" s="46">
        <v>0</v>
      </c>
      <c r="O17" s="5">
        <v>0</v>
      </c>
      <c r="P17" s="5">
        <v>0</v>
      </c>
      <c r="Q17" s="5">
        <v>0</v>
      </c>
      <c r="R17" s="47">
        <v>0</v>
      </c>
      <c r="S17" s="46">
        <v>0</v>
      </c>
      <c r="T17" s="5">
        <v>2.1044091806655461</v>
      </c>
      <c r="U17" s="5">
        <v>0</v>
      </c>
      <c r="V17" s="5">
        <v>0</v>
      </c>
      <c r="W17" s="47">
        <v>0</v>
      </c>
      <c r="X17" s="46">
        <v>0</v>
      </c>
      <c r="Y17" s="5">
        <v>2.1044091806655461</v>
      </c>
      <c r="Z17" s="5">
        <v>0</v>
      </c>
      <c r="AA17" s="5">
        <v>0</v>
      </c>
      <c r="AB17" s="47">
        <v>0</v>
      </c>
    </row>
    <row r="18" spans="1:28" s="1" customFormat="1">
      <c r="A18" s="48" t="s">
        <v>90</v>
      </c>
      <c r="B18" s="1" t="s">
        <v>91</v>
      </c>
      <c r="C18" s="1" t="s">
        <v>92</v>
      </c>
      <c r="D18" s="1" t="s">
        <v>93</v>
      </c>
      <c r="E18" s="1" t="s">
        <v>94</v>
      </c>
      <c r="F18" s="44" t="s">
        <v>95</v>
      </c>
      <c r="G18" s="45">
        <v>0.48</v>
      </c>
      <c r="H18" s="46">
        <v>74.504296206114674</v>
      </c>
      <c r="I18" s="5">
        <v>0</v>
      </c>
      <c r="J18" s="5">
        <v>74.504296206114674</v>
      </c>
      <c r="K18" s="5">
        <v>44.809957344612123</v>
      </c>
      <c r="L18" s="47">
        <v>70.77908139580893</v>
      </c>
      <c r="M18" s="5">
        <v>0</v>
      </c>
      <c r="N18" s="46">
        <v>0</v>
      </c>
      <c r="O18" s="5">
        <v>0</v>
      </c>
      <c r="P18" s="5">
        <v>0</v>
      </c>
      <c r="Q18" s="5">
        <v>0</v>
      </c>
      <c r="R18" s="47">
        <v>0</v>
      </c>
      <c r="S18" s="46">
        <v>63.53096685454382</v>
      </c>
      <c r="T18" s="5">
        <v>10.973329351570866</v>
      </c>
      <c r="U18" s="5">
        <v>0</v>
      </c>
      <c r="V18" s="5">
        <v>0</v>
      </c>
      <c r="W18" s="47">
        <v>0</v>
      </c>
      <c r="X18" s="46">
        <v>63.53096685454382</v>
      </c>
      <c r="Y18" s="5">
        <v>10.973329351570866</v>
      </c>
      <c r="Z18" s="5">
        <v>0</v>
      </c>
      <c r="AA18" s="5">
        <v>0</v>
      </c>
      <c r="AB18" s="47">
        <v>0</v>
      </c>
    </row>
    <row r="19" spans="1:28" s="1" customFormat="1">
      <c r="A19" s="48" t="s">
        <v>96</v>
      </c>
      <c r="B19" s="1" t="s">
        <v>97</v>
      </c>
      <c r="C19" s="1" t="s">
        <v>98</v>
      </c>
      <c r="D19" s="1" t="s">
        <v>93</v>
      </c>
      <c r="E19" s="1" t="s">
        <v>94</v>
      </c>
      <c r="F19" s="44" t="s">
        <v>99</v>
      </c>
      <c r="G19" s="45">
        <v>0.48</v>
      </c>
      <c r="H19" s="46">
        <v>63.971758448377315</v>
      </c>
      <c r="I19" s="5">
        <v>0</v>
      </c>
      <c r="J19" s="5">
        <v>63.971758448377315</v>
      </c>
      <c r="K19" s="5">
        <v>2.572719324780397</v>
      </c>
      <c r="L19" s="47">
        <v>60.773170525958449</v>
      </c>
      <c r="M19" s="5">
        <v>0</v>
      </c>
      <c r="N19" s="46">
        <v>0</v>
      </c>
      <c r="O19" s="5">
        <v>0</v>
      </c>
      <c r="P19" s="5">
        <v>0</v>
      </c>
      <c r="Q19" s="5">
        <v>0</v>
      </c>
      <c r="R19" s="47">
        <v>0</v>
      </c>
      <c r="S19" s="46">
        <v>52.805003996787235</v>
      </c>
      <c r="T19" s="5">
        <v>11.166754451590084</v>
      </c>
      <c r="U19" s="5">
        <v>0</v>
      </c>
      <c r="V19" s="5">
        <v>0</v>
      </c>
      <c r="W19" s="47">
        <v>0</v>
      </c>
      <c r="X19" s="46">
        <v>52.805003996787235</v>
      </c>
      <c r="Y19" s="5">
        <v>11.166754451590084</v>
      </c>
      <c r="Z19" s="5">
        <v>0</v>
      </c>
      <c r="AA19" s="5">
        <v>0</v>
      </c>
      <c r="AB19" s="47">
        <v>0</v>
      </c>
    </row>
    <row r="20" spans="1:28" s="1" customFormat="1">
      <c r="A20" s="48" t="s">
        <v>100</v>
      </c>
      <c r="B20" s="1" t="s">
        <v>101</v>
      </c>
      <c r="C20" s="1" t="s">
        <v>102</v>
      </c>
      <c r="D20" s="1" t="s">
        <v>103</v>
      </c>
      <c r="E20" s="1">
        <v>0</v>
      </c>
      <c r="F20" s="44" t="s">
        <v>104</v>
      </c>
      <c r="G20" s="45">
        <v>0.49</v>
      </c>
      <c r="H20" s="46">
        <v>68.768263681899882</v>
      </c>
      <c r="I20" s="5">
        <v>12.746403151986916</v>
      </c>
      <c r="J20" s="5">
        <v>56.021860529912964</v>
      </c>
      <c r="K20" s="5">
        <v>32.210231564575132</v>
      </c>
      <c r="L20" s="47">
        <v>51.820220990169496</v>
      </c>
      <c r="M20" s="5">
        <v>0</v>
      </c>
      <c r="N20" s="46">
        <v>12.494638845572331</v>
      </c>
      <c r="O20" s="5">
        <v>0.25176430641458558</v>
      </c>
      <c r="P20" s="5">
        <v>0</v>
      </c>
      <c r="Q20" s="5">
        <v>0</v>
      </c>
      <c r="R20" s="47">
        <v>0</v>
      </c>
      <c r="S20" s="46">
        <v>48.980217188636402</v>
      </c>
      <c r="T20" s="5">
        <v>7.0416433412765613</v>
      </c>
      <c r="U20" s="5">
        <v>0</v>
      </c>
      <c r="V20" s="5">
        <v>0</v>
      </c>
      <c r="W20" s="47">
        <v>0</v>
      </c>
      <c r="X20" s="46">
        <v>61.474856034208727</v>
      </c>
      <c r="Y20" s="5">
        <v>7.2934076476911462</v>
      </c>
      <c r="Z20" s="5">
        <v>0</v>
      </c>
      <c r="AA20" s="5">
        <v>0</v>
      </c>
      <c r="AB20" s="47">
        <v>0</v>
      </c>
    </row>
    <row r="21" spans="1:28" s="1" customFormat="1">
      <c r="A21" s="48" t="s">
        <v>105</v>
      </c>
      <c r="B21" s="1" t="s">
        <v>106</v>
      </c>
      <c r="C21" s="1" t="s">
        <v>107</v>
      </c>
      <c r="D21" s="1" t="s">
        <v>53</v>
      </c>
      <c r="E21" s="1">
        <v>0</v>
      </c>
      <c r="F21" s="44" t="s">
        <v>108</v>
      </c>
      <c r="G21" s="45">
        <v>0.4</v>
      </c>
      <c r="H21" s="46">
        <v>4.3311736525870277</v>
      </c>
      <c r="I21" s="5">
        <v>1.2518709247882376</v>
      </c>
      <c r="J21" s="5">
        <v>3.0793027277987899</v>
      </c>
      <c r="K21" s="5">
        <v>-5.0880278206449541</v>
      </c>
      <c r="L21" s="47">
        <v>2.8483550232138808</v>
      </c>
      <c r="M21" s="5">
        <v>0.5</v>
      </c>
      <c r="N21" s="46">
        <v>0</v>
      </c>
      <c r="O21" s="5">
        <v>1.2518709247882376</v>
      </c>
      <c r="P21" s="5">
        <v>0</v>
      </c>
      <c r="Q21" s="5">
        <v>0</v>
      </c>
      <c r="R21" s="47">
        <v>0</v>
      </c>
      <c r="S21" s="46">
        <v>0</v>
      </c>
      <c r="T21" s="5">
        <v>3.0793027277987899</v>
      </c>
      <c r="U21" s="5">
        <v>0</v>
      </c>
      <c r="V21" s="5">
        <v>0</v>
      </c>
      <c r="W21" s="47">
        <v>0</v>
      </c>
      <c r="X21" s="46">
        <v>0</v>
      </c>
      <c r="Y21" s="5">
        <v>4.3311736525870277</v>
      </c>
      <c r="Z21" s="5">
        <v>0</v>
      </c>
      <c r="AA21" s="5">
        <v>0</v>
      </c>
      <c r="AB21" s="47">
        <v>0</v>
      </c>
    </row>
    <row r="22" spans="1:28" s="1" customFormat="1">
      <c r="A22" s="48" t="s">
        <v>109</v>
      </c>
      <c r="B22" s="1" t="s">
        <v>110</v>
      </c>
      <c r="C22" s="1" t="s">
        <v>111</v>
      </c>
      <c r="D22" s="1" t="s">
        <v>53</v>
      </c>
      <c r="E22" s="1">
        <v>0</v>
      </c>
      <c r="F22" s="44" t="s">
        <v>112</v>
      </c>
      <c r="G22" s="45">
        <v>0.4</v>
      </c>
      <c r="H22" s="46">
        <v>5.6100643818984457</v>
      </c>
      <c r="I22" s="5">
        <v>0</v>
      </c>
      <c r="J22" s="5">
        <v>5.6100643818984457</v>
      </c>
      <c r="K22" s="5">
        <v>-25.258323217205461</v>
      </c>
      <c r="L22" s="47">
        <v>5.1893095532560629</v>
      </c>
      <c r="M22" s="5">
        <v>0.5</v>
      </c>
      <c r="N22" s="46">
        <v>0</v>
      </c>
      <c r="O22" s="5">
        <v>0</v>
      </c>
      <c r="P22" s="5">
        <v>0</v>
      </c>
      <c r="Q22" s="5">
        <v>0</v>
      </c>
      <c r="R22" s="47">
        <v>0</v>
      </c>
      <c r="S22" s="46">
        <v>0</v>
      </c>
      <c r="T22" s="5">
        <v>5.6100643818984457</v>
      </c>
      <c r="U22" s="5">
        <v>0</v>
      </c>
      <c r="V22" s="5">
        <v>0</v>
      </c>
      <c r="W22" s="47">
        <v>0</v>
      </c>
      <c r="X22" s="46">
        <v>0</v>
      </c>
      <c r="Y22" s="5">
        <v>5.6100643818984457</v>
      </c>
      <c r="Z22" s="5">
        <v>0</v>
      </c>
      <c r="AA22" s="5">
        <v>0</v>
      </c>
      <c r="AB22" s="47">
        <v>0</v>
      </c>
    </row>
    <row r="23" spans="1:28" s="1" customFormat="1">
      <c r="A23" s="48" t="s">
        <v>113</v>
      </c>
      <c r="B23" s="1" t="s">
        <v>114</v>
      </c>
      <c r="C23" s="1" t="s">
        <v>115</v>
      </c>
      <c r="D23" s="1" t="s">
        <v>53</v>
      </c>
      <c r="E23" s="1">
        <v>0</v>
      </c>
      <c r="F23" s="44" t="s">
        <v>116</v>
      </c>
      <c r="G23" s="45">
        <v>0.4</v>
      </c>
      <c r="H23" s="46">
        <v>3.0032449987248526</v>
      </c>
      <c r="I23" s="5">
        <v>0</v>
      </c>
      <c r="J23" s="5">
        <v>3.0032449987248526</v>
      </c>
      <c r="K23" s="5">
        <v>-26.968769259081807</v>
      </c>
      <c r="L23" s="47">
        <v>2.7780016238204888</v>
      </c>
      <c r="M23" s="5">
        <v>0.5</v>
      </c>
      <c r="N23" s="46">
        <v>0</v>
      </c>
      <c r="O23" s="5">
        <v>0</v>
      </c>
      <c r="P23" s="5">
        <v>0</v>
      </c>
      <c r="Q23" s="5">
        <v>0</v>
      </c>
      <c r="R23" s="47">
        <v>0</v>
      </c>
      <c r="S23" s="46">
        <v>0</v>
      </c>
      <c r="T23" s="5">
        <v>3.0032449987248526</v>
      </c>
      <c r="U23" s="5">
        <v>0</v>
      </c>
      <c r="V23" s="5">
        <v>0</v>
      </c>
      <c r="W23" s="47">
        <v>0</v>
      </c>
      <c r="X23" s="46">
        <v>0</v>
      </c>
      <c r="Y23" s="5">
        <v>3.0032449987248526</v>
      </c>
      <c r="Z23" s="5">
        <v>0</v>
      </c>
      <c r="AA23" s="5">
        <v>0</v>
      </c>
      <c r="AB23" s="47">
        <v>0</v>
      </c>
    </row>
    <row r="24" spans="1:28" s="1" customFormat="1">
      <c r="A24" s="48" t="s">
        <v>117</v>
      </c>
      <c r="B24" s="1" t="s">
        <v>118</v>
      </c>
      <c r="C24" s="1" t="s">
        <v>119</v>
      </c>
      <c r="D24" s="1" t="s">
        <v>53</v>
      </c>
      <c r="E24" s="1">
        <v>0</v>
      </c>
      <c r="F24" s="44" t="s">
        <v>120</v>
      </c>
      <c r="G24" s="45">
        <v>0.4</v>
      </c>
      <c r="H24" s="46">
        <v>4.2151002719883381</v>
      </c>
      <c r="I24" s="5">
        <v>0.22389876449046192</v>
      </c>
      <c r="J24" s="5">
        <v>3.9912015074978755</v>
      </c>
      <c r="K24" s="5">
        <v>-12.596492051846836</v>
      </c>
      <c r="L24" s="47">
        <v>3.6918613944355352</v>
      </c>
      <c r="M24" s="5">
        <v>0.5</v>
      </c>
      <c r="N24" s="46">
        <v>0</v>
      </c>
      <c r="O24" s="5">
        <v>0.22389876449046192</v>
      </c>
      <c r="P24" s="5">
        <v>0</v>
      </c>
      <c r="Q24" s="5">
        <v>0</v>
      </c>
      <c r="R24" s="47">
        <v>0</v>
      </c>
      <c r="S24" s="46">
        <v>0</v>
      </c>
      <c r="T24" s="5">
        <v>3.9912015074978755</v>
      </c>
      <c r="U24" s="5">
        <v>0</v>
      </c>
      <c r="V24" s="5">
        <v>0</v>
      </c>
      <c r="W24" s="47">
        <v>0</v>
      </c>
      <c r="X24" s="46">
        <v>0</v>
      </c>
      <c r="Y24" s="5">
        <v>4.2151002719883381</v>
      </c>
      <c r="Z24" s="5">
        <v>0</v>
      </c>
      <c r="AA24" s="5">
        <v>0</v>
      </c>
      <c r="AB24" s="47">
        <v>0</v>
      </c>
    </row>
    <row r="25" spans="1:28" s="1" customFormat="1">
      <c r="A25" s="48" t="s">
        <v>121</v>
      </c>
      <c r="B25" s="1" t="s">
        <v>122</v>
      </c>
      <c r="C25" s="1" t="s">
        <v>123</v>
      </c>
      <c r="D25" s="1" t="s">
        <v>124</v>
      </c>
      <c r="E25" s="1" t="s">
        <v>125</v>
      </c>
      <c r="F25" s="44" t="s">
        <v>126</v>
      </c>
      <c r="G25" s="45">
        <v>0.94</v>
      </c>
      <c r="H25" s="46">
        <v>23.796619811716354</v>
      </c>
      <c r="I25" s="5">
        <v>0</v>
      </c>
      <c r="J25" s="5">
        <v>23.796619811716354</v>
      </c>
      <c r="K25" s="5">
        <v>-38.97964978928961</v>
      </c>
      <c r="L25" s="47">
        <v>23.082721217364863</v>
      </c>
      <c r="M25" s="5">
        <v>0</v>
      </c>
      <c r="N25" s="46">
        <v>0</v>
      </c>
      <c r="O25" s="5">
        <v>0</v>
      </c>
      <c r="P25" s="5">
        <v>0</v>
      </c>
      <c r="Q25" s="5">
        <v>0</v>
      </c>
      <c r="R25" s="47">
        <v>0</v>
      </c>
      <c r="S25" s="46">
        <v>20.507174914445581</v>
      </c>
      <c r="T25" s="5">
        <v>3.2894448972707737</v>
      </c>
      <c r="U25" s="5">
        <v>0</v>
      </c>
      <c r="V25" s="5">
        <v>0</v>
      </c>
      <c r="W25" s="47">
        <v>0</v>
      </c>
      <c r="X25" s="46">
        <v>20.507174914445581</v>
      </c>
      <c r="Y25" s="5">
        <v>3.2894448972707737</v>
      </c>
      <c r="Z25" s="5">
        <v>0</v>
      </c>
      <c r="AA25" s="5">
        <v>0</v>
      </c>
      <c r="AB25" s="47">
        <v>0</v>
      </c>
    </row>
    <row r="26" spans="1:28" s="1" customFormat="1">
      <c r="A26" s="48" t="s">
        <v>127</v>
      </c>
      <c r="B26" s="1" t="s">
        <v>128</v>
      </c>
      <c r="C26" s="1" t="s">
        <v>129</v>
      </c>
      <c r="D26" s="1" t="s">
        <v>124</v>
      </c>
      <c r="E26" s="1">
        <v>0</v>
      </c>
      <c r="F26" s="44" t="s">
        <v>130</v>
      </c>
      <c r="G26" s="45">
        <v>0.49</v>
      </c>
      <c r="H26" s="46">
        <v>37.390886042239593</v>
      </c>
      <c r="I26" s="5">
        <v>5.7668473031496372</v>
      </c>
      <c r="J26" s="5">
        <v>31.624038739089951</v>
      </c>
      <c r="K26" s="5">
        <v>2.4371625472294012</v>
      </c>
      <c r="L26" s="47">
        <v>29.252235833658208</v>
      </c>
      <c r="M26" s="5">
        <v>0</v>
      </c>
      <c r="N26" s="46">
        <v>6.5701346646945771</v>
      </c>
      <c r="O26" s="5">
        <v>-0.80328736154494063</v>
      </c>
      <c r="P26" s="5">
        <v>0</v>
      </c>
      <c r="Q26" s="5">
        <v>0</v>
      </c>
      <c r="R26" s="47">
        <v>0</v>
      </c>
      <c r="S26" s="46">
        <v>25.900249250389731</v>
      </c>
      <c r="T26" s="5">
        <v>5.7237894887002199</v>
      </c>
      <c r="U26" s="5">
        <v>0</v>
      </c>
      <c r="V26" s="5">
        <v>0</v>
      </c>
      <c r="W26" s="47">
        <v>0</v>
      </c>
      <c r="X26" s="46">
        <v>32.470383915084312</v>
      </c>
      <c r="Y26" s="5">
        <v>4.9205021271552791</v>
      </c>
      <c r="Z26" s="5">
        <v>0</v>
      </c>
      <c r="AA26" s="5">
        <v>0</v>
      </c>
      <c r="AB26" s="47">
        <v>0</v>
      </c>
    </row>
    <row r="27" spans="1:28" s="1" customFormat="1">
      <c r="A27" s="48" t="s">
        <v>131</v>
      </c>
      <c r="B27" s="1" t="s">
        <v>132</v>
      </c>
      <c r="C27" s="1" t="s">
        <v>133</v>
      </c>
      <c r="D27" s="1" t="s">
        <v>79</v>
      </c>
      <c r="E27" s="1">
        <v>0</v>
      </c>
      <c r="F27" s="44" t="s">
        <v>1915</v>
      </c>
      <c r="G27" s="45">
        <v>0.01</v>
      </c>
      <c r="H27" s="46">
        <v>8.1298098592985504</v>
      </c>
      <c r="I27" s="163">
        <v>2.2831065840866298</v>
      </c>
      <c r="J27" s="5">
        <v>5.8467032752119188</v>
      </c>
      <c r="K27" s="5">
        <v>3.7786619502644121</v>
      </c>
      <c r="L27" s="47">
        <v>5.408200529571026</v>
      </c>
      <c r="M27" s="5">
        <v>0</v>
      </c>
      <c r="N27" s="46">
        <v>0</v>
      </c>
      <c r="O27" s="5">
        <v>0</v>
      </c>
      <c r="P27" s="5">
        <v>2.2831065840866298</v>
      </c>
      <c r="Q27" s="5">
        <v>0</v>
      </c>
      <c r="R27" s="47">
        <v>0</v>
      </c>
      <c r="S27" s="46">
        <v>0</v>
      </c>
      <c r="T27" s="5">
        <v>0</v>
      </c>
      <c r="U27" s="5">
        <v>5.8467032752119188</v>
      </c>
      <c r="V27" s="5">
        <v>0</v>
      </c>
      <c r="W27" s="47">
        <v>0</v>
      </c>
      <c r="X27" s="46">
        <v>0</v>
      </c>
      <c r="Y27" s="5">
        <v>0</v>
      </c>
      <c r="Z27" s="5">
        <v>8.1298098592985504</v>
      </c>
      <c r="AA27" s="5">
        <v>0</v>
      </c>
      <c r="AB27" s="47">
        <v>0</v>
      </c>
    </row>
    <row r="28" spans="1:28" s="1" customFormat="1">
      <c r="A28" s="48" t="s">
        <v>134</v>
      </c>
      <c r="B28" s="1" t="s">
        <v>135</v>
      </c>
      <c r="C28" s="1" t="s">
        <v>136</v>
      </c>
      <c r="D28" s="1" t="s">
        <v>79</v>
      </c>
      <c r="E28" s="1" t="s">
        <v>137</v>
      </c>
      <c r="F28" s="44" t="s">
        <v>1612</v>
      </c>
      <c r="G28" s="45">
        <v>0.01</v>
      </c>
      <c r="H28" s="46">
        <v>10.232371933505103</v>
      </c>
      <c r="I28" s="5">
        <v>0</v>
      </c>
      <c r="J28" s="5">
        <v>10.232371933505103</v>
      </c>
      <c r="K28" s="5">
        <v>5.1397470960688123</v>
      </c>
      <c r="L28" s="47">
        <v>9.720753336829846</v>
      </c>
      <c r="M28" s="5">
        <v>0</v>
      </c>
      <c r="N28" s="46">
        <v>0</v>
      </c>
      <c r="O28" s="5">
        <v>0</v>
      </c>
      <c r="P28" s="5">
        <v>0</v>
      </c>
      <c r="Q28" s="5">
        <v>0</v>
      </c>
      <c r="R28" s="47">
        <v>0</v>
      </c>
      <c r="S28" s="46">
        <v>0</v>
      </c>
      <c r="T28" s="5">
        <v>0</v>
      </c>
      <c r="U28" s="5">
        <v>10.232371933505103</v>
      </c>
      <c r="V28" s="5">
        <v>0</v>
      </c>
      <c r="W28" s="47">
        <v>0</v>
      </c>
      <c r="X28" s="46">
        <v>0</v>
      </c>
      <c r="Y28" s="5">
        <v>0</v>
      </c>
      <c r="Z28" s="5">
        <v>10.232371933505103</v>
      </c>
      <c r="AA28" s="5">
        <v>0</v>
      </c>
      <c r="AB28" s="47">
        <v>0</v>
      </c>
    </row>
    <row r="29" spans="1:28" s="1" customFormat="1">
      <c r="A29" s="48" t="s">
        <v>139</v>
      </c>
      <c r="B29" s="1" t="s">
        <v>140</v>
      </c>
      <c r="C29" s="1" t="s">
        <v>141</v>
      </c>
      <c r="D29" s="1" t="s">
        <v>93</v>
      </c>
      <c r="E29" s="1" t="s">
        <v>94</v>
      </c>
      <c r="F29" s="44" t="s">
        <v>142</v>
      </c>
      <c r="G29" s="45">
        <v>0.48</v>
      </c>
      <c r="H29" s="46">
        <v>39.313915554657697</v>
      </c>
      <c r="I29" s="5">
        <v>0</v>
      </c>
      <c r="J29" s="5">
        <v>39.313915554657697</v>
      </c>
      <c r="K29" s="5">
        <v>8.0505505591015663</v>
      </c>
      <c r="L29" s="47">
        <v>37.348219776924815</v>
      </c>
      <c r="M29" s="5">
        <v>0</v>
      </c>
      <c r="N29" s="46">
        <v>0</v>
      </c>
      <c r="O29" s="5">
        <v>0</v>
      </c>
      <c r="P29" s="5">
        <v>0</v>
      </c>
      <c r="Q29" s="5">
        <v>0</v>
      </c>
      <c r="R29" s="47">
        <v>0</v>
      </c>
      <c r="S29" s="46">
        <v>33.107194201716567</v>
      </c>
      <c r="T29" s="5">
        <v>6.2067213529411323</v>
      </c>
      <c r="U29" s="5">
        <v>0</v>
      </c>
      <c r="V29" s="5">
        <v>0</v>
      </c>
      <c r="W29" s="47">
        <v>0</v>
      </c>
      <c r="X29" s="46">
        <v>33.107194201716567</v>
      </c>
      <c r="Y29" s="5">
        <v>6.2067213529411323</v>
      </c>
      <c r="Z29" s="5">
        <v>0</v>
      </c>
      <c r="AA29" s="5">
        <v>0</v>
      </c>
      <c r="AB29" s="47">
        <v>0</v>
      </c>
    </row>
    <row r="30" spans="1:28" s="1" customFormat="1">
      <c r="A30" s="48" t="s">
        <v>143</v>
      </c>
      <c r="B30" s="1" t="s">
        <v>144</v>
      </c>
      <c r="C30" s="1" t="s">
        <v>145</v>
      </c>
      <c r="D30" s="1" t="s">
        <v>103</v>
      </c>
      <c r="E30" s="1" t="s">
        <v>146</v>
      </c>
      <c r="F30" s="44" t="s">
        <v>147</v>
      </c>
      <c r="G30" s="45">
        <v>0.99</v>
      </c>
      <c r="H30" s="46">
        <v>462.21227596518145</v>
      </c>
      <c r="I30" s="5">
        <v>0</v>
      </c>
      <c r="J30" s="5">
        <v>462.21227596518145</v>
      </c>
      <c r="K30" s="5">
        <v>54.447063697665335</v>
      </c>
      <c r="L30" s="47">
        <v>448.34590768622598</v>
      </c>
      <c r="M30" s="5">
        <v>0</v>
      </c>
      <c r="N30" s="46">
        <v>0</v>
      </c>
      <c r="O30" s="5">
        <v>0</v>
      </c>
      <c r="P30" s="5">
        <v>0</v>
      </c>
      <c r="Q30" s="5">
        <v>0</v>
      </c>
      <c r="R30" s="47">
        <v>0</v>
      </c>
      <c r="S30" s="46">
        <v>403.05302818706394</v>
      </c>
      <c r="T30" s="5">
        <v>59.159247778117532</v>
      </c>
      <c r="U30" s="5">
        <v>0</v>
      </c>
      <c r="V30" s="5">
        <v>0</v>
      </c>
      <c r="W30" s="47">
        <v>0</v>
      </c>
      <c r="X30" s="46">
        <v>403.05302818706394</v>
      </c>
      <c r="Y30" s="5">
        <v>59.159247778117532</v>
      </c>
      <c r="Z30" s="5">
        <v>0</v>
      </c>
      <c r="AA30" s="5">
        <v>0</v>
      </c>
      <c r="AB30" s="47">
        <v>0</v>
      </c>
    </row>
    <row r="31" spans="1:28" s="1" customFormat="1">
      <c r="A31" s="48" t="s">
        <v>148</v>
      </c>
      <c r="B31" s="1" t="s">
        <v>149</v>
      </c>
      <c r="C31" s="1" t="s">
        <v>150</v>
      </c>
      <c r="D31" s="1" t="s">
        <v>53</v>
      </c>
      <c r="E31" s="1" t="s">
        <v>151</v>
      </c>
      <c r="F31" s="44" t="s">
        <v>152</v>
      </c>
      <c r="G31" s="45">
        <v>0.375</v>
      </c>
      <c r="H31" s="46">
        <v>2.1944834206235821</v>
      </c>
      <c r="I31" s="5">
        <v>0</v>
      </c>
      <c r="J31" s="5">
        <v>2.1944834206235821</v>
      </c>
      <c r="K31" s="5">
        <v>-13.265268164823604</v>
      </c>
      <c r="L31" s="47">
        <v>2.0847592495924032</v>
      </c>
      <c r="M31" s="5">
        <v>0</v>
      </c>
      <c r="N31" s="46">
        <v>0</v>
      </c>
      <c r="O31" s="5">
        <v>0</v>
      </c>
      <c r="P31" s="5">
        <v>0</v>
      </c>
      <c r="Q31" s="5">
        <v>0</v>
      </c>
      <c r="R31" s="47">
        <v>0</v>
      </c>
      <c r="S31" s="46">
        <v>0</v>
      </c>
      <c r="T31" s="5">
        <v>2.1944834206235821</v>
      </c>
      <c r="U31" s="5">
        <v>0</v>
      </c>
      <c r="V31" s="5">
        <v>0</v>
      </c>
      <c r="W31" s="47">
        <v>0</v>
      </c>
      <c r="X31" s="46">
        <v>0</v>
      </c>
      <c r="Y31" s="5">
        <v>2.1944834206235821</v>
      </c>
      <c r="Z31" s="5">
        <v>0</v>
      </c>
      <c r="AA31" s="5">
        <v>0</v>
      </c>
      <c r="AB31" s="47">
        <v>0</v>
      </c>
    </row>
    <row r="32" spans="1:28" s="1" customFormat="1">
      <c r="A32" s="48" t="s">
        <v>153</v>
      </c>
      <c r="B32" s="1" t="s">
        <v>154</v>
      </c>
      <c r="C32" s="1" t="s">
        <v>155</v>
      </c>
      <c r="D32" s="1" t="s">
        <v>124</v>
      </c>
      <c r="E32" s="1" t="s">
        <v>156</v>
      </c>
      <c r="F32" s="44" t="s">
        <v>157</v>
      </c>
      <c r="G32" s="45">
        <v>0.73499999999999999</v>
      </c>
      <c r="H32" s="46">
        <v>57.157334470000905</v>
      </c>
      <c r="I32" s="5">
        <v>0</v>
      </c>
      <c r="J32" s="5">
        <v>57.157334470000905</v>
      </c>
      <c r="K32" s="5">
        <v>27.209155269597382</v>
      </c>
      <c r="L32" s="47">
        <v>54.299467746500859</v>
      </c>
      <c r="M32" s="5">
        <v>0</v>
      </c>
      <c r="N32" s="46">
        <v>0</v>
      </c>
      <c r="O32" s="5">
        <v>0</v>
      </c>
      <c r="P32" s="5">
        <v>0</v>
      </c>
      <c r="Q32" s="5">
        <v>0</v>
      </c>
      <c r="R32" s="47">
        <v>0</v>
      </c>
      <c r="S32" s="46">
        <v>48.970620826919642</v>
      </c>
      <c r="T32" s="5">
        <v>8.1867136430812604</v>
      </c>
      <c r="U32" s="5">
        <v>0</v>
      </c>
      <c r="V32" s="5">
        <v>0</v>
      </c>
      <c r="W32" s="47">
        <v>0</v>
      </c>
      <c r="X32" s="46">
        <v>48.970620826919642</v>
      </c>
      <c r="Y32" s="5">
        <v>8.1867136430812604</v>
      </c>
      <c r="Z32" s="5">
        <v>0</v>
      </c>
      <c r="AA32" s="5">
        <v>0</v>
      </c>
      <c r="AB32" s="47">
        <v>0</v>
      </c>
    </row>
    <row r="33" spans="1:28" s="1" customFormat="1">
      <c r="A33" s="48" t="s">
        <v>158</v>
      </c>
      <c r="B33" s="1" t="s">
        <v>159</v>
      </c>
      <c r="C33" s="1" t="s">
        <v>160</v>
      </c>
      <c r="D33" s="1" t="s">
        <v>124</v>
      </c>
      <c r="E33" s="1" t="s">
        <v>156</v>
      </c>
      <c r="F33" s="44" t="s">
        <v>161</v>
      </c>
      <c r="G33" s="45">
        <v>0.73499999999999999</v>
      </c>
      <c r="H33" s="46">
        <v>62.321368846508385</v>
      </c>
      <c r="I33" s="5">
        <v>0</v>
      </c>
      <c r="J33" s="5">
        <v>62.321368846508385</v>
      </c>
      <c r="K33" s="5">
        <v>27.136666473855549</v>
      </c>
      <c r="L33" s="47">
        <v>59.205300404182964</v>
      </c>
      <c r="M33" s="5">
        <v>0</v>
      </c>
      <c r="N33" s="46">
        <v>0</v>
      </c>
      <c r="O33" s="5">
        <v>0</v>
      </c>
      <c r="P33" s="5">
        <v>0</v>
      </c>
      <c r="Q33" s="5">
        <v>0</v>
      </c>
      <c r="R33" s="47">
        <v>0</v>
      </c>
      <c r="S33" s="46">
        <v>54.309177230295873</v>
      </c>
      <c r="T33" s="5">
        <v>8.0121916162125082</v>
      </c>
      <c r="U33" s="5">
        <v>0</v>
      </c>
      <c r="V33" s="5">
        <v>0</v>
      </c>
      <c r="W33" s="47">
        <v>0</v>
      </c>
      <c r="X33" s="46">
        <v>54.309177230295873</v>
      </c>
      <c r="Y33" s="5">
        <v>8.0121916162125082</v>
      </c>
      <c r="Z33" s="5">
        <v>0</v>
      </c>
      <c r="AA33" s="5">
        <v>0</v>
      </c>
      <c r="AB33" s="47">
        <v>0</v>
      </c>
    </row>
    <row r="34" spans="1:28" s="1" customFormat="1">
      <c r="A34" s="48" t="s">
        <v>162</v>
      </c>
      <c r="B34" s="1" t="s">
        <v>163</v>
      </c>
      <c r="C34" s="1" t="s">
        <v>164</v>
      </c>
      <c r="D34" s="1" t="s">
        <v>53</v>
      </c>
      <c r="E34" s="1">
        <v>0</v>
      </c>
      <c r="F34" s="44" t="s">
        <v>165</v>
      </c>
      <c r="G34" s="45">
        <v>0.4</v>
      </c>
      <c r="H34" s="46">
        <v>4.0487828320821464</v>
      </c>
      <c r="I34" s="5">
        <v>1.1692898767464459</v>
      </c>
      <c r="J34" s="5">
        <v>2.8794929553357007</v>
      </c>
      <c r="K34" s="5">
        <v>-5.6029946152576047</v>
      </c>
      <c r="L34" s="47">
        <v>2.6635309836855234</v>
      </c>
      <c r="M34" s="5">
        <v>0.5</v>
      </c>
      <c r="N34" s="46">
        <v>0</v>
      </c>
      <c r="O34" s="5">
        <v>1.1692898767464459</v>
      </c>
      <c r="P34" s="5">
        <v>0</v>
      </c>
      <c r="Q34" s="5">
        <v>0</v>
      </c>
      <c r="R34" s="47">
        <v>0</v>
      </c>
      <c r="S34" s="46">
        <v>0</v>
      </c>
      <c r="T34" s="5">
        <v>2.8794929553357007</v>
      </c>
      <c r="U34" s="5">
        <v>0</v>
      </c>
      <c r="V34" s="5">
        <v>0</v>
      </c>
      <c r="W34" s="47">
        <v>0</v>
      </c>
      <c r="X34" s="46">
        <v>0</v>
      </c>
      <c r="Y34" s="5">
        <v>4.0487828320821464</v>
      </c>
      <c r="Z34" s="5">
        <v>0</v>
      </c>
      <c r="AA34" s="5">
        <v>0</v>
      </c>
      <c r="AB34" s="47">
        <v>0</v>
      </c>
    </row>
    <row r="35" spans="1:28" s="1" customFormat="1">
      <c r="A35" s="48" t="s">
        <v>166</v>
      </c>
      <c r="B35" s="1" t="s">
        <v>167</v>
      </c>
      <c r="C35" s="1" t="s">
        <v>168</v>
      </c>
      <c r="D35" s="1" t="s">
        <v>103</v>
      </c>
      <c r="E35" s="1" t="s">
        <v>169</v>
      </c>
      <c r="F35" s="44" t="s">
        <v>170</v>
      </c>
      <c r="G35" s="45">
        <v>0.99</v>
      </c>
      <c r="H35" s="46">
        <v>103.72674127890544</v>
      </c>
      <c r="I35" s="5">
        <v>0</v>
      </c>
      <c r="J35" s="5">
        <v>103.72674127890544</v>
      </c>
      <c r="K35" s="5">
        <v>21.318527754942522</v>
      </c>
      <c r="L35" s="47">
        <v>100.61493904053826</v>
      </c>
      <c r="M35" s="5">
        <v>0</v>
      </c>
      <c r="N35" s="46">
        <v>0</v>
      </c>
      <c r="O35" s="5">
        <v>0</v>
      </c>
      <c r="P35" s="5">
        <v>0</v>
      </c>
      <c r="Q35" s="5">
        <v>0</v>
      </c>
      <c r="R35" s="47">
        <v>0</v>
      </c>
      <c r="S35" s="46">
        <v>93.396737101858648</v>
      </c>
      <c r="T35" s="5">
        <v>10.330004177046789</v>
      </c>
      <c r="U35" s="5">
        <v>0</v>
      </c>
      <c r="V35" s="5">
        <v>0</v>
      </c>
      <c r="W35" s="47">
        <v>0</v>
      </c>
      <c r="X35" s="46">
        <v>93.396737101858648</v>
      </c>
      <c r="Y35" s="5">
        <v>10.330004177046789</v>
      </c>
      <c r="Z35" s="5">
        <v>0</v>
      </c>
      <c r="AA35" s="5">
        <v>0</v>
      </c>
      <c r="AB35" s="47">
        <v>0</v>
      </c>
    </row>
    <row r="36" spans="1:28" s="1" customFormat="1">
      <c r="A36" s="48" t="s">
        <v>171</v>
      </c>
      <c r="B36" s="1" t="s">
        <v>172</v>
      </c>
      <c r="C36" s="1" t="s">
        <v>173</v>
      </c>
      <c r="D36" s="1" t="s">
        <v>53</v>
      </c>
      <c r="E36" s="1">
        <v>0</v>
      </c>
      <c r="F36" s="44" t="s">
        <v>174</v>
      </c>
      <c r="G36" s="45">
        <v>0.4</v>
      </c>
      <c r="H36" s="46">
        <v>3.0021124927286422</v>
      </c>
      <c r="I36" s="5">
        <v>0.34246888359611621</v>
      </c>
      <c r="J36" s="5">
        <v>2.6596436091325262</v>
      </c>
      <c r="K36" s="5">
        <v>-5.058293711149946</v>
      </c>
      <c r="L36" s="47">
        <v>2.4601703384475866</v>
      </c>
      <c r="M36" s="5">
        <v>0.5</v>
      </c>
      <c r="N36" s="46">
        <v>0</v>
      </c>
      <c r="O36" s="5">
        <v>0.34246888359611621</v>
      </c>
      <c r="P36" s="5">
        <v>0</v>
      </c>
      <c r="Q36" s="5">
        <v>0</v>
      </c>
      <c r="R36" s="47">
        <v>0</v>
      </c>
      <c r="S36" s="46">
        <v>0</v>
      </c>
      <c r="T36" s="5">
        <v>2.6596436091325262</v>
      </c>
      <c r="U36" s="5">
        <v>0</v>
      </c>
      <c r="V36" s="5">
        <v>0</v>
      </c>
      <c r="W36" s="47">
        <v>0</v>
      </c>
      <c r="X36" s="46">
        <v>0</v>
      </c>
      <c r="Y36" s="5">
        <v>3.0021124927286422</v>
      </c>
      <c r="Z36" s="5">
        <v>0</v>
      </c>
      <c r="AA36" s="5">
        <v>0</v>
      </c>
      <c r="AB36" s="47">
        <v>0</v>
      </c>
    </row>
    <row r="37" spans="1:28" s="1" customFormat="1">
      <c r="A37" s="48" t="s">
        <v>175</v>
      </c>
      <c r="B37" s="1" t="s">
        <v>176</v>
      </c>
      <c r="C37" s="1" t="s">
        <v>177</v>
      </c>
      <c r="D37" s="1" t="s">
        <v>124</v>
      </c>
      <c r="E37" s="1">
        <v>0</v>
      </c>
      <c r="F37" s="44" t="s">
        <v>1925</v>
      </c>
      <c r="G37" s="45">
        <v>0.49</v>
      </c>
      <c r="H37" s="46">
        <v>56.975700036379472</v>
      </c>
      <c r="I37" s="5">
        <v>2.9571321182183752</v>
      </c>
      <c r="J37" s="5">
        <v>54.018567918161096</v>
      </c>
      <c r="K37" s="5">
        <v>-18.164941583327817</v>
      </c>
      <c r="L37" s="47">
        <v>49.967175324299014</v>
      </c>
      <c r="M37" s="5">
        <v>0.25164946549118861</v>
      </c>
      <c r="N37" s="46">
        <v>3.5077600534853266</v>
      </c>
      <c r="O37" s="5">
        <v>-0.55062793526695109</v>
      </c>
      <c r="P37" s="5">
        <v>0</v>
      </c>
      <c r="Q37" s="5">
        <v>0</v>
      </c>
      <c r="R37" s="47">
        <v>0</v>
      </c>
      <c r="S37" s="46">
        <v>43.729038876872657</v>
      </c>
      <c r="T37" s="5">
        <v>10.289529041288434</v>
      </c>
      <c r="U37" s="5">
        <v>0</v>
      </c>
      <c r="V37" s="5">
        <v>0</v>
      </c>
      <c r="W37" s="47">
        <v>0</v>
      </c>
      <c r="X37" s="46">
        <v>47.236798930357985</v>
      </c>
      <c r="Y37" s="5">
        <v>9.7389011060214816</v>
      </c>
      <c r="Z37" s="5">
        <v>0</v>
      </c>
      <c r="AA37" s="5">
        <v>0</v>
      </c>
      <c r="AB37" s="47">
        <v>0</v>
      </c>
    </row>
    <row r="38" spans="1:28" s="1" customFormat="1">
      <c r="A38" s="48" t="s">
        <v>178</v>
      </c>
      <c r="B38" s="1" t="s">
        <v>179</v>
      </c>
      <c r="C38" s="1" t="s">
        <v>180</v>
      </c>
      <c r="D38" s="1" t="s">
        <v>124</v>
      </c>
      <c r="E38" s="1" t="s">
        <v>137</v>
      </c>
      <c r="F38" s="44" t="s">
        <v>181</v>
      </c>
      <c r="G38" s="45">
        <v>0.74</v>
      </c>
      <c r="H38" s="46">
        <v>18.304676358935748</v>
      </c>
      <c r="I38" s="5">
        <v>0</v>
      </c>
      <c r="J38" s="5">
        <v>18.304676358935748</v>
      </c>
      <c r="K38" s="5">
        <v>-20.82721943679126</v>
      </c>
      <c r="L38" s="47">
        <v>17.389442540988959</v>
      </c>
      <c r="M38" s="5">
        <v>0</v>
      </c>
      <c r="N38" s="46">
        <v>0</v>
      </c>
      <c r="O38" s="5">
        <v>0</v>
      </c>
      <c r="P38" s="5">
        <v>0</v>
      </c>
      <c r="Q38" s="5">
        <v>0</v>
      </c>
      <c r="R38" s="47">
        <v>0</v>
      </c>
      <c r="S38" s="46">
        <v>15.547878932003753</v>
      </c>
      <c r="T38" s="5">
        <v>2.756797426931993</v>
      </c>
      <c r="U38" s="5">
        <v>0</v>
      </c>
      <c r="V38" s="5">
        <v>0</v>
      </c>
      <c r="W38" s="47">
        <v>0</v>
      </c>
      <c r="X38" s="46">
        <v>15.547878932003753</v>
      </c>
      <c r="Y38" s="5">
        <v>2.756797426931993</v>
      </c>
      <c r="Z38" s="5">
        <v>0</v>
      </c>
      <c r="AA38" s="5">
        <v>0</v>
      </c>
      <c r="AB38" s="47">
        <v>0</v>
      </c>
    </row>
    <row r="39" spans="1:28" s="1" customFormat="1">
      <c r="A39" s="48" t="s">
        <v>182</v>
      </c>
      <c r="B39" s="1" t="s">
        <v>183</v>
      </c>
      <c r="C39" s="1" t="s">
        <v>184</v>
      </c>
      <c r="D39" s="1" t="s">
        <v>103</v>
      </c>
      <c r="E39" s="1" t="s">
        <v>185</v>
      </c>
      <c r="F39" s="44" t="s">
        <v>186</v>
      </c>
      <c r="G39" s="45">
        <v>0.74</v>
      </c>
      <c r="H39" s="46">
        <v>171.0787611558215</v>
      </c>
      <c r="I39" s="5">
        <v>0</v>
      </c>
      <c r="J39" s="5">
        <v>171.0787611558215</v>
      </c>
      <c r="K39" s="5">
        <v>67.061735938167985</v>
      </c>
      <c r="L39" s="47">
        <v>162.52482309803045</v>
      </c>
      <c r="M39" s="5">
        <v>0</v>
      </c>
      <c r="N39" s="46">
        <v>0</v>
      </c>
      <c r="O39" s="5">
        <v>0</v>
      </c>
      <c r="P39" s="5">
        <v>0</v>
      </c>
      <c r="Q39" s="5">
        <v>0</v>
      </c>
      <c r="R39" s="47">
        <v>0</v>
      </c>
      <c r="S39" s="46">
        <v>148.59280070899445</v>
      </c>
      <c r="T39" s="5">
        <v>22.485960446827058</v>
      </c>
      <c r="U39" s="5">
        <v>0</v>
      </c>
      <c r="V39" s="5">
        <v>0</v>
      </c>
      <c r="W39" s="47">
        <v>0</v>
      </c>
      <c r="X39" s="46">
        <v>148.59280070899445</v>
      </c>
      <c r="Y39" s="5">
        <v>22.485960446827058</v>
      </c>
      <c r="Z39" s="5">
        <v>0</v>
      </c>
      <c r="AA39" s="5">
        <v>0</v>
      </c>
      <c r="AB39" s="47">
        <v>0</v>
      </c>
    </row>
    <row r="40" spans="1:28" s="1" customFormat="1">
      <c r="A40" s="48" t="s">
        <v>187</v>
      </c>
      <c r="B40" s="1" t="s">
        <v>188</v>
      </c>
      <c r="C40" s="1" t="s">
        <v>189</v>
      </c>
      <c r="D40" s="1" t="s">
        <v>53</v>
      </c>
      <c r="E40" s="1">
        <v>0</v>
      </c>
      <c r="F40" s="44" t="s">
        <v>190</v>
      </c>
      <c r="G40" s="45">
        <v>0.4</v>
      </c>
      <c r="H40" s="46">
        <v>3.4310264029503705</v>
      </c>
      <c r="I40" s="5">
        <v>0</v>
      </c>
      <c r="J40" s="5">
        <v>3.4310264029503705</v>
      </c>
      <c r="K40" s="5">
        <v>-13.027511981848999</v>
      </c>
      <c r="L40" s="47">
        <v>3.1736994227290931</v>
      </c>
      <c r="M40" s="5">
        <v>0.5</v>
      </c>
      <c r="N40" s="46">
        <v>0</v>
      </c>
      <c r="O40" s="5">
        <v>0</v>
      </c>
      <c r="P40" s="5">
        <v>0</v>
      </c>
      <c r="Q40" s="5">
        <v>0</v>
      </c>
      <c r="R40" s="47">
        <v>0</v>
      </c>
      <c r="S40" s="46">
        <v>0</v>
      </c>
      <c r="T40" s="5">
        <v>3.4310264029503705</v>
      </c>
      <c r="U40" s="5">
        <v>0</v>
      </c>
      <c r="V40" s="5">
        <v>0</v>
      </c>
      <c r="W40" s="47">
        <v>0</v>
      </c>
      <c r="X40" s="46">
        <v>0</v>
      </c>
      <c r="Y40" s="5">
        <v>3.4310264029503705</v>
      </c>
      <c r="Z40" s="5">
        <v>0</v>
      </c>
      <c r="AA40" s="5">
        <v>0</v>
      </c>
      <c r="AB40" s="47">
        <v>0</v>
      </c>
    </row>
    <row r="41" spans="1:28" s="1" customFormat="1">
      <c r="A41" s="48" t="s">
        <v>191</v>
      </c>
      <c r="B41" s="1" t="s">
        <v>192</v>
      </c>
      <c r="C41" s="1" t="s">
        <v>193</v>
      </c>
      <c r="D41" s="1" t="s">
        <v>53</v>
      </c>
      <c r="E41" s="1" t="s">
        <v>194</v>
      </c>
      <c r="F41" s="44" t="s">
        <v>195</v>
      </c>
      <c r="G41" s="45">
        <v>0.42499999999999999</v>
      </c>
      <c r="H41" s="46">
        <v>5.0146400751131015</v>
      </c>
      <c r="I41" s="5">
        <v>0</v>
      </c>
      <c r="J41" s="5">
        <v>5.0146400751131015</v>
      </c>
      <c r="K41" s="5">
        <v>-8.0271693734743792</v>
      </c>
      <c r="L41" s="47">
        <v>4.7639080713574469</v>
      </c>
      <c r="M41" s="5">
        <v>0</v>
      </c>
      <c r="N41" s="46">
        <v>0</v>
      </c>
      <c r="O41" s="5">
        <v>0</v>
      </c>
      <c r="P41" s="5">
        <v>0</v>
      </c>
      <c r="Q41" s="5">
        <v>0</v>
      </c>
      <c r="R41" s="47">
        <v>0</v>
      </c>
      <c r="S41" s="46">
        <v>0</v>
      </c>
      <c r="T41" s="5">
        <v>5.0146400751131015</v>
      </c>
      <c r="U41" s="5">
        <v>0</v>
      </c>
      <c r="V41" s="5">
        <v>0</v>
      </c>
      <c r="W41" s="47">
        <v>0</v>
      </c>
      <c r="X41" s="46">
        <v>0</v>
      </c>
      <c r="Y41" s="5">
        <v>5.0146400751131015</v>
      </c>
      <c r="Z41" s="5">
        <v>0</v>
      </c>
      <c r="AA41" s="5">
        <v>0</v>
      </c>
      <c r="AB41" s="47">
        <v>0</v>
      </c>
    </row>
    <row r="42" spans="1:28" s="1" customFormat="1">
      <c r="A42" s="48" t="s">
        <v>196</v>
      </c>
      <c r="B42" s="1" t="s">
        <v>197</v>
      </c>
      <c r="C42" s="1" t="s">
        <v>198</v>
      </c>
      <c r="D42" s="1" t="s">
        <v>93</v>
      </c>
      <c r="E42" s="1" t="s">
        <v>94</v>
      </c>
      <c r="F42" s="44" t="s">
        <v>199</v>
      </c>
      <c r="G42" s="45">
        <v>0.48</v>
      </c>
      <c r="H42" s="46">
        <v>111.40874173482065</v>
      </c>
      <c r="I42" s="5">
        <v>0</v>
      </c>
      <c r="J42" s="5">
        <v>111.40874173482065</v>
      </c>
      <c r="K42" s="5">
        <v>55.808952305320673</v>
      </c>
      <c r="L42" s="47">
        <v>105.83830464807961</v>
      </c>
      <c r="M42" s="5">
        <v>0</v>
      </c>
      <c r="N42" s="46">
        <v>0</v>
      </c>
      <c r="O42" s="5">
        <v>0</v>
      </c>
      <c r="P42" s="5">
        <v>0</v>
      </c>
      <c r="Q42" s="5">
        <v>0</v>
      </c>
      <c r="R42" s="47">
        <v>0</v>
      </c>
      <c r="S42" s="46">
        <v>89.055816896464108</v>
      </c>
      <c r="T42" s="5">
        <v>22.352924838356536</v>
      </c>
      <c r="U42" s="5">
        <v>0</v>
      </c>
      <c r="V42" s="5">
        <v>0</v>
      </c>
      <c r="W42" s="47">
        <v>0</v>
      </c>
      <c r="X42" s="46">
        <v>89.055816896464108</v>
      </c>
      <c r="Y42" s="5">
        <v>22.352924838356536</v>
      </c>
      <c r="Z42" s="5">
        <v>0</v>
      </c>
      <c r="AA42" s="5">
        <v>0</v>
      </c>
      <c r="AB42" s="47">
        <v>0</v>
      </c>
    </row>
    <row r="43" spans="1:28" s="1" customFormat="1">
      <c r="A43" s="48" t="s">
        <v>200</v>
      </c>
      <c r="B43" s="1" t="s">
        <v>201</v>
      </c>
      <c r="C43" s="1" t="s">
        <v>202</v>
      </c>
      <c r="D43" s="1" t="s">
        <v>53</v>
      </c>
      <c r="E43" s="1">
        <v>0</v>
      </c>
      <c r="F43" s="44" t="s">
        <v>203</v>
      </c>
      <c r="G43" s="45">
        <v>0.4</v>
      </c>
      <c r="H43" s="46">
        <v>1.6326391900882835</v>
      </c>
      <c r="I43" s="5">
        <v>0</v>
      </c>
      <c r="J43" s="5">
        <v>1.6326391900882835</v>
      </c>
      <c r="K43" s="5">
        <v>-9.972965708482322</v>
      </c>
      <c r="L43" s="47">
        <v>1.5101912508316622</v>
      </c>
      <c r="M43" s="5">
        <v>0.5</v>
      </c>
      <c r="N43" s="46">
        <v>0</v>
      </c>
      <c r="O43" s="5">
        <v>0</v>
      </c>
      <c r="P43" s="5">
        <v>0</v>
      </c>
      <c r="Q43" s="5">
        <v>0</v>
      </c>
      <c r="R43" s="47">
        <v>0</v>
      </c>
      <c r="S43" s="46">
        <v>0</v>
      </c>
      <c r="T43" s="5">
        <v>1.6326391900882835</v>
      </c>
      <c r="U43" s="5">
        <v>0</v>
      </c>
      <c r="V43" s="5">
        <v>0</v>
      </c>
      <c r="W43" s="47">
        <v>0</v>
      </c>
      <c r="X43" s="46">
        <v>0</v>
      </c>
      <c r="Y43" s="5">
        <v>1.6326391900882835</v>
      </c>
      <c r="Z43" s="5">
        <v>0</v>
      </c>
      <c r="AA43" s="5">
        <v>0</v>
      </c>
      <c r="AB43" s="47">
        <v>0</v>
      </c>
    </row>
    <row r="44" spans="1:28" s="1" customFormat="1">
      <c r="A44" s="48" t="s">
        <v>204</v>
      </c>
      <c r="B44" s="1" t="s">
        <v>205</v>
      </c>
      <c r="C44" s="1" t="s">
        <v>206</v>
      </c>
      <c r="D44" s="1" t="s">
        <v>124</v>
      </c>
      <c r="E44" s="1">
        <v>0</v>
      </c>
      <c r="F44" s="44" t="s">
        <v>207</v>
      </c>
      <c r="G44" s="45">
        <v>0.49</v>
      </c>
      <c r="H44" s="46">
        <v>64.710583856586524</v>
      </c>
      <c r="I44" s="5">
        <v>6.5234333990704902</v>
      </c>
      <c r="J44" s="5">
        <v>58.187150457516047</v>
      </c>
      <c r="K44" s="5">
        <v>-1.1650904830335362</v>
      </c>
      <c r="L44" s="47">
        <v>53.823114173202342</v>
      </c>
      <c r="M44" s="5">
        <v>1.9630100979684206E-2</v>
      </c>
      <c r="N44" s="46">
        <v>7.8449194968573455</v>
      </c>
      <c r="O44" s="5">
        <v>-1.321486097786855</v>
      </c>
      <c r="P44" s="5">
        <v>0</v>
      </c>
      <c r="Q44" s="5">
        <v>0</v>
      </c>
      <c r="R44" s="47">
        <v>0</v>
      </c>
      <c r="S44" s="46">
        <v>43.777603955146674</v>
      </c>
      <c r="T44" s="5">
        <v>14.40954650236937</v>
      </c>
      <c r="U44" s="5">
        <v>0</v>
      </c>
      <c r="V44" s="5">
        <v>0</v>
      </c>
      <c r="W44" s="47">
        <v>0</v>
      </c>
      <c r="X44" s="46">
        <v>51.622523452004017</v>
      </c>
      <c r="Y44" s="5">
        <v>13.088060404582516</v>
      </c>
      <c r="Z44" s="5">
        <v>0</v>
      </c>
      <c r="AA44" s="5">
        <v>0</v>
      </c>
      <c r="AB44" s="47">
        <v>0</v>
      </c>
    </row>
    <row r="45" spans="1:28" s="1" customFormat="1">
      <c r="A45" s="48" t="s">
        <v>208</v>
      </c>
      <c r="B45" s="1" t="s">
        <v>209</v>
      </c>
      <c r="C45" s="1" t="s">
        <v>210</v>
      </c>
      <c r="D45" s="1" t="s">
        <v>124</v>
      </c>
      <c r="E45" s="1" t="s">
        <v>125</v>
      </c>
      <c r="F45" s="44" t="s">
        <v>211</v>
      </c>
      <c r="G45" s="45">
        <v>0.94</v>
      </c>
      <c r="H45" s="46">
        <v>117.68477412844646</v>
      </c>
      <c r="I45" s="5">
        <v>0</v>
      </c>
      <c r="J45" s="5">
        <v>117.68477412844646</v>
      </c>
      <c r="K45" s="5">
        <v>-83.204959529190987</v>
      </c>
      <c r="L45" s="47">
        <v>114.15423090459306</v>
      </c>
      <c r="M45" s="5">
        <v>0</v>
      </c>
      <c r="N45" s="46">
        <v>0</v>
      </c>
      <c r="O45" s="5">
        <v>0</v>
      </c>
      <c r="P45" s="5">
        <v>0</v>
      </c>
      <c r="Q45" s="5">
        <v>0</v>
      </c>
      <c r="R45" s="47">
        <v>0</v>
      </c>
      <c r="S45" s="46">
        <v>100.7791241013861</v>
      </c>
      <c r="T45" s="5">
        <v>16.905650027060361</v>
      </c>
      <c r="U45" s="5">
        <v>0</v>
      </c>
      <c r="V45" s="5">
        <v>0</v>
      </c>
      <c r="W45" s="47">
        <v>0</v>
      </c>
      <c r="X45" s="46">
        <v>100.7791241013861</v>
      </c>
      <c r="Y45" s="5">
        <v>16.905650027060361</v>
      </c>
      <c r="Z45" s="5">
        <v>0</v>
      </c>
      <c r="AA45" s="5">
        <v>0</v>
      </c>
      <c r="AB45" s="47">
        <v>0</v>
      </c>
    </row>
    <row r="46" spans="1:28" s="1" customFormat="1">
      <c r="A46" s="48" t="s">
        <v>212</v>
      </c>
      <c r="B46" s="1" t="s">
        <v>213</v>
      </c>
      <c r="C46" s="1" t="s">
        <v>214</v>
      </c>
      <c r="D46" s="1" t="s">
        <v>53</v>
      </c>
      <c r="E46" s="1" t="s">
        <v>194</v>
      </c>
      <c r="F46" s="44" t="s">
        <v>215</v>
      </c>
      <c r="G46" s="45">
        <v>0.42499999999999999</v>
      </c>
      <c r="H46" s="46">
        <v>2.8594208888664805</v>
      </c>
      <c r="I46" s="5">
        <v>0</v>
      </c>
      <c r="J46" s="5">
        <v>2.8594208888664805</v>
      </c>
      <c r="K46" s="5">
        <v>-9.5518047246909692</v>
      </c>
      <c r="L46" s="47">
        <v>2.7164498444231562</v>
      </c>
      <c r="M46" s="5">
        <v>0</v>
      </c>
      <c r="N46" s="46">
        <v>0</v>
      </c>
      <c r="O46" s="5">
        <v>0</v>
      </c>
      <c r="P46" s="5">
        <v>0</v>
      </c>
      <c r="Q46" s="5">
        <v>0</v>
      </c>
      <c r="R46" s="47">
        <v>0</v>
      </c>
      <c r="S46" s="46">
        <v>0</v>
      </c>
      <c r="T46" s="5">
        <v>2.8594208888664805</v>
      </c>
      <c r="U46" s="5">
        <v>0</v>
      </c>
      <c r="V46" s="5">
        <v>0</v>
      </c>
      <c r="W46" s="47">
        <v>0</v>
      </c>
      <c r="X46" s="46">
        <v>0</v>
      </c>
      <c r="Y46" s="5">
        <v>2.8594208888664805</v>
      </c>
      <c r="Z46" s="5">
        <v>0</v>
      </c>
      <c r="AA46" s="5">
        <v>0</v>
      </c>
      <c r="AB46" s="47">
        <v>0</v>
      </c>
    </row>
    <row r="47" spans="1:28" s="1" customFormat="1">
      <c r="A47" s="48" t="s">
        <v>216</v>
      </c>
      <c r="B47" s="1" t="s">
        <v>217</v>
      </c>
      <c r="C47" s="1" t="s">
        <v>218</v>
      </c>
      <c r="D47" s="1" t="s">
        <v>93</v>
      </c>
      <c r="E47" s="1" t="s">
        <v>94</v>
      </c>
      <c r="F47" s="44" t="s">
        <v>219</v>
      </c>
      <c r="G47" s="45">
        <v>0.48</v>
      </c>
      <c r="H47" s="46">
        <v>37.856581376245984</v>
      </c>
      <c r="I47" s="5">
        <v>0</v>
      </c>
      <c r="J47" s="5">
        <v>37.856581376245984</v>
      </c>
      <c r="K47" s="5">
        <v>-7.4261829561727719</v>
      </c>
      <c r="L47" s="47">
        <v>35.96375230743368</v>
      </c>
      <c r="M47" s="5">
        <v>0</v>
      </c>
      <c r="N47" s="46">
        <v>0</v>
      </c>
      <c r="O47" s="5">
        <v>0</v>
      </c>
      <c r="P47" s="5">
        <v>0</v>
      </c>
      <c r="Q47" s="5">
        <v>0</v>
      </c>
      <c r="R47" s="47">
        <v>0</v>
      </c>
      <c r="S47" s="46">
        <v>28.71854699537738</v>
      </c>
      <c r="T47" s="5">
        <v>9.1380343808686018</v>
      </c>
      <c r="U47" s="5">
        <v>0</v>
      </c>
      <c r="V47" s="5">
        <v>0</v>
      </c>
      <c r="W47" s="47">
        <v>0</v>
      </c>
      <c r="X47" s="46">
        <v>28.71854699537738</v>
      </c>
      <c r="Y47" s="5">
        <v>9.1380343808686018</v>
      </c>
      <c r="Z47" s="5">
        <v>0</v>
      </c>
      <c r="AA47" s="5">
        <v>0</v>
      </c>
      <c r="AB47" s="47">
        <v>0</v>
      </c>
    </row>
    <row r="48" spans="1:28" s="1" customFormat="1">
      <c r="A48" s="48" t="s">
        <v>220</v>
      </c>
      <c r="B48" s="1" t="s">
        <v>221</v>
      </c>
      <c r="C48" s="1" t="s">
        <v>222</v>
      </c>
      <c r="D48" s="1" t="s">
        <v>53</v>
      </c>
      <c r="E48" s="1" t="s">
        <v>223</v>
      </c>
      <c r="F48" s="44" t="s">
        <v>224</v>
      </c>
      <c r="G48" s="45">
        <v>0</v>
      </c>
      <c r="H48" s="46">
        <v>1.7181792584438382</v>
      </c>
      <c r="I48" s="5">
        <v>0</v>
      </c>
      <c r="J48" s="5">
        <v>1.7181792584438382</v>
      </c>
      <c r="K48" s="5">
        <v>1.7181792584438382</v>
      </c>
      <c r="L48" s="47">
        <v>1.6322702955216464</v>
      </c>
      <c r="M48" s="5">
        <v>0</v>
      </c>
      <c r="N48" s="46">
        <v>0</v>
      </c>
      <c r="O48" s="5">
        <v>0</v>
      </c>
      <c r="P48" s="5">
        <v>0</v>
      </c>
      <c r="Q48" s="5">
        <v>0</v>
      </c>
      <c r="R48" s="47">
        <v>0</v>
      </c>
      <c r="S48" s="46">
        <v>0</v>
      </c>
      <c r="T48" s="5">
        <v>1.7181792584438382</v>
      </c>
      <c r="U48" s="5">
        <v>0</v>
      </c>
      <c r="V48" s="5">
        <v>0</v>
      </c>
      <c r="W48" s="47">
        <v>0</v>
      </c>
      <c r="X48" s="46">
        <v>0</v>
      </c>
      <c r="Y48" s="5">
        <v>1.7181792584438382</v>
      </c>
      <c r="Z48" s="5">
        <v>0</v>
      </c>
      <c r="AA48" s="5">
        <v>0</v>
      </c>
      <c r="AB48" s="47">
        <v>0</v>
      </c>
    </row>
    <row r="49" spans="1:28" s="1" customFormat="1">
      <c r="A49" s="48" t="s">
        <v>225</v>
      </c>
      <c r="B49" s="1" t="s">
        <v>226</v>
      </c>
      <c r="C49" s="1" t="s">
        <v>227</v>
      </c>
      <c r="D49" s="1" t="s">
        <v>53</v>
      </c>
      <c r="E49" s="1" t="s">
        <v>228</v>
      </c>
      <c r="F49" s="44" t="s">
        <v>229</v>
      </c>
      <c r="G49" s="45">
        <v>0.35</v>
      </c>
      <c r="H49" s="46">
        <v>2.3705613027023853</v>
      </c>
      <c r="I49" s="5">
        <v>0</v>
      </c>
      <c r="J49" s="5">
        <v>2.3705613027023853</v>
      </c>
      <c r="K49" s="5">
        <v>-11.376089334831789</v>
      </c>
      <c r="L49" s="47">
        <v>2.2520332375672658</v>
      </c>
      <c r="M49" s="5">
        <v>0</v>
      </c>
      <c r="N49" s="46">
        <v>0</v>
      </c>
      <c r="O49" s="5">
        <v>0</v>
      </c>
      <c r="P49" s="5">
        <v>0</v>
      </c>
      <c r="Q49" s="5">
        <v>0</v>
      </c>
      <c r="R49" s="47">
        <v>0</v>
      </c>
      <c r="S49" s="46">
        <v>0</v>
      </c>
      <c r="T49" s="5">
        <v>2.3705613027023853</v>
      </c>
      <c r="U49" s="5">
        <v>0</v>
      </c>
      <c r="V49" s="5">
        <v>0</v>
      </c>
      <c r="W49" s="47">
        <v>0</v>
      </c>
      <c r="X49" s="46">
        <v>0</v>
      </c>
      <c r="Y49" s="5">
        <v>2.3705613027023853</v>
      </c>
      <c r="Z49" s="5">
        <v>0</v>
      </c>
      <c r="AA49" s="5">
        <v>0</v>
      </c>
      <c r="AB49" s="47">
        <v>0</v>
      </c>
    </row>
    <row r="50" spans="1:28" s="1" customFormat="1">
      <c r="A50" s="48" t="s">
        <v>230</v>
      </c>
      <c r="B50" s="1" t="s">
        <v>231</v>
      </c>
      <c r="C50" s="1" t="s">
        <v>232</v>
      </c>
      <c r="D50" s="1" t="s">
        <v>53</v>
      </c>
      <c r="E50" s="1">
        <v>0</v>
      </c>
      <c r="F50" s="44" t="s">
        <v>233</v>
      </c>
      <c r="G50" s="45">
        <v>0.4</v>
      </c>
      <c r="H50" s="46">
        <v>2.8510238320652204</v>
      </c>
      <c r="I50" s="5">
        <v>0</v>
      </c>
      <c r="J50" s="5">
        <v>2.8510238320652204</v>
      </c>
      <c r="K50" s="5">
        <v>-7.8900076859767383</v>
      </c>
      <c r="L50" s="47">
        <v>2.6371970446603288</v>
      </c>
      <c r="M50" s="5">
        <v>0.5</v>
      </c>
      <c r="N50" s="46">
        <v>0</v>
      </c>
      <c r="O50" s="5">
        <v>0</v>
      </c>
      <c r="P50" s="5">
        <v>0</v>
      </c>
      <c r="Q50" s="5">
        <v>0</v>
      </c>
      <c r="R50" s="47">
        <v>0</v>
      </c>
      <c r="S50" s="46">
        <v>0</v>
      </c>
      <c r="T50" s="5">
        <v>2.8510238320652204</v>
      </c>
      <c r="U50" s="5">
        <v>0</v>
      </c>
      <c r="V50" s="5">
        <v>0</v>
      </c>
      <c r="W50" s="47">
        <v>0</v>
      </c>
      <c r="X50" s="46">
        <v>0</v>
      </c>
      <c r="Y50" s="5">
        <v>2.8510238320652204</v>
      </c>
      <c r="Z50" s="5">
        <v>0</v>
      </c>
      <c r="AA50" s="5">
        <v>0</v>
      </c>
      <c r="AB50" s="47">
        <v>0</v>
      </c>
    </row>
    <row r="51" spans="1:28" s="1" customFormat="1">
      <c r="A51" s="48" t="s">
        <v>234</v>
      </c>
      <c r="B51" s="1" t="s">
        <v>235</v>
      </c>
      <c r="C51" s="1" t="s">
        <v>236</v>
      </c>
      <c r="D51" s="1" t="s">
        <v>237</v>
      </c>
      <c r="E51" s="1" t="s">
        <v>84</v>
      </c>
      <c r="F51" s="44" t="s">
        <v>238</v>
      </c>
      <c r="G51" s="45">
        <v>0.315</v>
      </c>
      <c r="H51" s="46">
        <v>43.793675688036011</v>
      </c>
      <c r="I51" s="5">
        <v>0</v>
      </c>
      <c r="J51" s="5">
        <v>43.793675688036011</v>
      </c>
      <c r="K51" s="5">
        <v>-11.06263206894689</v>
      </c>
      <c r="L51" s="47">
        <v>41.603991903634203</v>
      </c>
      <c r="M51" s="5">
        <v>0</v>
      </c>
      <c r="N51" s="46">
        <v>0</v>
      </c>
      <c r="O51" s="5">
        <v>0</v>
      </c>
      <c r="P51" s="5">
        <v>0</v>
      </c>
      <c r="Q51" s="5">
        <v>0</v>
      </c>
      <c r="R51" s="47">
        <v>0</v>
      </c>
      <c r="S51" s="46">
        <v>43.793675688036011</v>
      </c>
      <c r="T51" s="5">
        <v>0</v>
      </c>
      <c r="U51" s="5">
        <v>0</v>
      </c>
      <c r="V51" s="5">
        <v>0</v>
      </c>
      <c r="W51" s="47">
        <v>0</v>
      </c>
      <c r="X51" s="46">
        <v>43.793675688036011</v>
      </c>
      <c r="Y51" s="5">
        <v>0</v>
      </c>
      <c r="Z51" s="5">
        <v>0</v>
      </c>
      <c r="AA51" s="5">
        <v>0</v>
      </c>
      <c r="AB51" s="47">
        <v>0</v>
      </c>
    </row>
    <row r="52" spans="1:28" s="1" customFormat="1">
      <c r="A52" s="48" t="s">
        <v>239</v>
      </c>
      <c r="B52" s="1" t="s">
        <v>240</v>
      </c>
      <c r="C52" s="1" t="s">
        <v>241</v>
      </c>
      <c r="D52" s="1" t="s">
        <v>79</v>
      </c>
      <c r="E52" s="1">
        <v>0</v>
      </c>
      <c r="F52" s="44" t="s">
        <v>1916</v>
      </c>
      <c r="G52" s="45">
        <v>0.01</v>
      </c>
      <c r="H52" s="46">
        <v>7.349217048017203</v>
      </c>
      <c r="I52" s="5">
        <v>2.2861130688183309</v>
      </c>
      <c r="J52" s="5">
        <v>5.0631039791988721</v>
      </c>
      <c r="K52" s="5">
        <v>1.8139646925259376</v>
      </c>
      <c r="L52" s="47">
        <v>4.6833711807589564</v>
      </c>
      <c r="M52" s="5">
        <v>0</v>
      </c>
      <c r="N52" s="46">
        <v>0</v>
      </c>
      <c r="O52" s="5">
        <v>0</v>
      </c>
      <c r="P52" s="5">
        <v>2.2861130688183309</v>
      </c>
      <c r="Q52" s="5">
        <v>0</v>
      </c>
      <c r="R52" s="47">
        <v>0</v>
      </c>
      <c r="S52" s="46">
        <v>0</v>
      </c>
      <c r="T52" s="5">
        <v>0</v>
      </c>
      <c r="U52" s="5">
        <v>5.0631039791988721</v>
      </c>
      <c r="V52" s="5">
        <v>0</v>
      </c>
      <c r="W52" s="47">
        <v>0</v>
      </c>
      <c r="X52" s="46">
        <v>0</v>
      </c>
      <c r="Y52" s="5">
        <v>0</v>
      </c>
      <c r="Z52" s="5">
        <v>7.349217048017203</v>
      </c>
      <c r="AA52" s="5">
        <v>0</v>
      </c>
      <c r="AB52" s="47">
        <v>0</v>
      </c>
    </row>
    <row r="53" spans="1:28" s="1" customFormat="1">
      <c r="A53" s="48" t="s">
        <v>243</v>
      </c>
      <c r="B53" s="1" t="s">
        <v>244</v>
      </c>
      <c r="C53" s="1" t="s">
        <v>245</v>
      </c>
      <c r="D53" s="1" t="s">
        <v>53</v>
      </c>
      <c r="E53" s="1" t="s">
        <v>156</v>
      </c>
      <c r="F53" s="44" t="s">
        <v>246</v>
      </c>
      <c r="G53" s="45">
        <v>0.56000000000000005</v>
      </c>
      <c r="H53" s="46">
        <v>5.8099895526582266</v>
      </c>
      <c r="I53" s="5">
        <v>0</v>
      </c>
      <c r="J53" s="5">
        <v>5.8099895526582266</v>
      </c>
      <c r="K53" s="5">
        <v>-8.3898408311064667</v>
      </c>
      <c r="L53" s="47">
        <v>5.5194900750253142</v>
      </c>
      <c r="M53" s="5">
        <v>0</v>
      </c>
      <c r="N53" s="46">
        <v>0</v>
      </c>
      <c r="O53" s="5">
        <v>0</v>
      </c>
      <c r="P53" s="5">
        <v>0</v>
      </c>
      <c r="Q53" s="5">
        <v>0</v>
      </c>
      <c r="R53" s="47">
        <v>0</v>
      </c>
      <c r="S53" s="46">
        <v>0</v>
      </c>
      <c r="T53" s="5">
        <v>5.8099895526582266</v>
      </c>
      <c r="U53" s="5">
        <v>0</v>
      </c>
      <c r="V53" s="5">
        <v>0</v>
      </c>
      <c r="W53" s="47">
        <v>0</v>
      </c>
      <c r="X53" s="46">
        <v>0</v>
      </c>
      <c r="Y53" s="5">
        <v>5.8099895526582266</v>
      </c>
      <c r="Z53" s="5">
        <v>0</v>
      </c>
      <c r="AA53" s="5">
        <v>0</v>
      </c>
      <c r="AB53" s="47">
        <v>0</v>
      </c>
    </row>
    <row r="54" spans="1:28" s="1" customFormat="1">
      <c r="A54" s="48" t="s">
        <v>247</v>
      </c>
      <c r="B54" s="1" t="s">
        <v>248</v>
      </c>
      <c r="C54" s="1" t="s">
        <v>249</v>
      </c>
      <c r="D54" s="1" t="s">
        <v>103</v>
      </c>
      <c r="E54" s="1" t="s">
        <v>169</v>
      </c>
      <c r="F54" s="44" t="s">
        <v>250</v>
      </c>
      <c r="G54" s="45">
        <v>0.99</v>
      </c>
      <c r="H54" s="46">
        <v>52.972424599756089</v>
      </c>
      <c r="I54" s="5">
        <v>0</v>
      </c>
      <c r="J54" s="5">
        <v>52.972424599756089</v>
      </c>
      <c r="K54" s="5">
        <v>2.9403101455959306</v>
      </c>
      <c r="L54" s="47">
        <v>51.383251861763412</v>
      </c>
      <c r="M54" s="5">
        <v>0</v>
      </c>
      <c r="N54" s="46">
        <v>0</v>
      </c>
      <c r="O54" s="5">
        <v>0</v>
      </c>
      <c r="P54" s="5">
        <v>0</v>
      </c>
      <c r="Q54" s="5">
        <v>0</v>
      </c>
      <c r="R54" s="47">
        <v>0</v>
      </c>
      <c r="S54" s="46">
        <v>47.339126302179316</v>
      </c>
      <c r="T54" s="5">
        <v>5.6332982975767782</v>
      </c>
      <c r="U54" s="5">
        <v>0</v>
      </c>
      <c r="V54" s="5">
        <v>0</v>
      </c>
      <c r="W54" s="47">
        <v>0</v>
      </c>
      <c r="X54" s="46">
        <v>47.339126302179316</v>
      </c>
      <c r="Y54" s="5">
        <v>5.6332982975767782</v>
      </c>
      <c r="Z54" s="5">
        <v>0</v>
      </c>
      <c r="AA54" s="5">
        <v>0</v>
      </c>
      <c r="AB54" s="47">
        <v>0</v>
      </c>
    </row>
    <row r="55" spans="1:28" s="1" customFormat="1">
      <c r="A55" s="48" t="s">
        <v>251</v>
      </c>
      <c r="B55" s="1" t="s">
        <v>252</v>
      </c>
      <c r="C55" s="1" t="s">
        <v>253</v>
      </c>
      <c r="D55" s="1" t="s">
        <v>103</v>
      </c>
      <c r="E55" s="1" t="s">
        <v>185</v>
      </c>
      <c r="F55" s="44" t="s">
        <v>254</v>
      </c>
      <c r="G55" s="45">
        <v>0.74</v>
      </c>
      <c r="H55" s="46">
        <v>48.736481545462269</v>
      </c>
      <c r="I55" s="5">
        <v>0</v>
      </c>
      <c r="J55" s="5">
        <v>48.736481545462269</v>
      </c>
      <c r="K55" s="5">
        <v>6.1680663764977757</v>
      </c>
      <c r="L55" s="47">
        <v>46.299657468189153</v>
      </c>
      <c r="M55" s="5">
        <v>0</v>
      </c>
      <c r="N55" s="46">
        <v>0</v>
      </c>
      <c r="O55" s="5">
        <v>0</v>
      </c>
      <c r="P55" s="5">
        <v>0</v>
      </c>
      <c r="Q55" s="5">
        <v>0</v>
      </c>
      <c r="R55" s="47">
        <v>0</v>
      </c>
      <c r="S55" s="46">
        <v>42.197063593063163</v>
      </c>
      <c r="T55" s="5">
        <v>6.539417952399103</v>
      </c>
      <c r="U55" s="5">
        <v>0</v>
      </c>
      <c r="V55" s="5">
        <v>0</v>
      </c>
      <c r="W55" s="47">
        <v>0</v>
      </c>
      <c r="X55" s="46">
        <v>42.197063593063163</v>
      </c>
      <c r="Y55" s="5">
        <v>6.539417952399103</v>
      </c>
      <c r="Z55" s="5">
        <v>0</v>
      </c>
      <c r="AA55" s="5">
        <v>0</v>
      </c>
      <c r="AB55" s="47">
        <v>0</v>
      </c>
    </row>
    <row r="56" spans="1:28" s="1" customFormat="1">
      <c r="A56" s="48" t="s">
        <v>255</v>
      </c>
      <c r="B56" s="1" t="s">
        <v>256</v>
      </c>
      <c r="C56" s="1" t="s">
        <v>257</v>
      </c>
      <c r="D56" s="1" t="s">
        <v>53</v>
      </c>
      <c r="E56" s="1">
        <v>0</v>
      </c>
      <c r="F56" s="44" t="s">
        <v>258</v>
      </c>
      <c r="G56" s="45">
        <v>0.4</v>
      </c>
      <c r="H56" s="46">
        <v>4.203294965909337</v>
      </c>
      <c r="I56" s="5">
        <v>0</v>
      </c>
      <c r="J56" s="5">
        <v>4.203294965909337</v>
      </c>
      <c r="K56" s="5">
        <v>-36.664491900098312</v>
      </c>
      <c r="L56" s="47">
        <v>3.8880478434661367</v>
      </c>
      <c r="M56" s="5">
        <v>0.5</v>
      </c>
      <c r="N56" s="46">
        <v>0</v>
      </c>
      <c r="O56" s="5">
        <v>0</v>
      </c>
      <c r="P56" s="5">
        <v>0</v>
      </c>
      <c r="Q56" s="5">
        <v>0</v>
      </c>
      <c r="R56" s="47">
        <v>0</v>
      </c>
      <c r="S56" s="46">
        <v>0</v>
      </c>
      <c r="T56" s="5">
        <v>4.203294965909337</v>
      </c>
      <c r="U56" s="5">
        <v>0</v>
      </c>
      <c r="V56" s="5">
        <v>0</v>
      </c>
      <c r="W56" s="47">
        <v>0</v>
      </c>
      <c r="X56" s="46">
        <v>0</v>
      </c>
      <c r="Y56" s="5">
        <v>4.203294965909337</v>
      </c>
      <c r="Z56" s="5">
        <v>0</v>
      </c>
      <c r="AA56" s="5">
        <v>0</v>
      </c>
      <c r="AB56" s="47">
        <v>0</v>
      </c>
    </row>
    <row r="57" spans="1:28" s="1" customFormat="1">
      <c r="A57" s="48" t="s">
        <v>259</v>
      </c>
      <c r="B57" s="1" t="s">
        <v>260</v>
      </c>
      <c r="C57" s="1" t="s">
        <v>261</v>
      </c>
      <c r="D57" s="1" t="s">
        <v>237</v>
      </c>
      <c r="E57" s="1">
        <v>0</v>
      </c>
      <c r="F57" s="44" t="s">
        <v>262</v>
      </c>
      <c r="G57" s="45">
        <v>0.09</v>
      </c>
      <c r="H57" s="46">
        <v>64.344275136752373</v>
      </c>
      <c r="I57" s="5">
        <v>0</v>
      </c>
      <c r="J57" s="5">
        <v>64.344275136752373</v>
      </c>
      <c r="K57" s="5">
        <v>39.703425459163007</v>
      </c>
      <c r="L57" s="47">
        <v>59.518454501495945</v>
      </c>
      <c r="M57" s="5">
        <v>0</v>
      </c>
      <c r="N57" s="46">
        <v>0</v>
      </c>
      <c r="O57" s="5">
        <v>0</v>
      </c>
      <c r="P57" s="5">
        <v>0</v>
      </c>
      <c r="Q57" s="5">
        <v>0</v>
      </c>
      <c r="R57" s="47">
        <v>0</v>
      </c>
      <c r="S57" s="46">
        <v>64.344275136752373</v>
      </c>
      <c r="T57" s="5">
        <v>0</v>
      </c>
      <c r="U57" s="5">
        <v>0</v>
      </c>
      <c r="V57" s="5">
        <v>0</v>
      </c>
      <c r="W57" s="47">
        <v>0</v>
      </c>
      <c r="X57" s="46">
        <v>64.344275136752373</v>
      </c>
      <c r="Y57" s="5">
        <v>0</v>
      </c>
      <c r="Z57" s="5">
        <v>0</v>
      </c>
      <c r="AA57" s="5">
        <v>0</v>
      </c>
      <c r="AB57" s="47">
        <v>0</v>
      </c>
    </row>
    <row r="58" spans="1:28" s="1" customFormat="1">
      <c r="A58" s="48" t="s">
        <v>263</v>
      </c>
      <c r="B58" s="1" t="s">
        <v>264</v>
      </c>
      <c r="C58" s="1" t="s">
        <v>265</v>
      </c>
      <c r="D58" s="1" t="s">
        <v>79</v>
      </c>
      <c r="E58" s="1">
        <v>0</v>
      </c>
      <c r="F58" s="44" t="s">
        <v>1920</v>
      </c>
      <c r="G58" s="45">
        <v>0.01</v>
      </c>
      <c r="H58" s="46">
        <v>8.767882459091517</v>
      </c>
      <c r="I58" s="5">
        <v>2.7503994456663801</v>
      </c>
      <c r="J58" s="5">
        <v>6.017483013425136</v>
      </c>
      <c r="K58" s="5">
        <v>2.3852932477946074</v>
      </c>
      <c r="L58" s="47">
        <v>5.5661717874182512</v>
      </c>
      <c r="M58" s="5">
        <v>0</v>
      </c>
      <c r="N58" s="46">
        <v>0</v>
      </c>
      <c r="O58" s="5">
        <v>0</v>
      </c>
      <c r="P58" s="5">
        <v>2.7503994456663801</v>
      </c>
      <c r="Q58" s="5">
        <v>0</v>
      </c>
      <c r="R58" s="47">
        <v>0</v>
      </c>
      <c r="S58" s="46">
        <v>0</v>
      </c>
      <c r="T58" s="5">
        <v>0</v>
      </c>
      <c r="U58" s="5">
        <v>6.017483013425136</v>
      </c>
      <c r="V58" s="5">
        <v>0</v>
      </c>
      <c r="W58" s="47">
        <v>0</v>
      </c>
      <c r="X58" s="46">
        <v>0</v>
      </c>
      <c r="Y58" s="5">
        <v>0</v>
      </c>
      <c r="Z58" s="5">
        <v>8.767882459091517</v>
      </c>
      <c r="AA58" s="5">
        <v>0</v>
      </c>
      <c r="AB58" s="47">
        <v>0</v>
      </c>
    </row>
    <row r="59" spans="1:28" s="1" customFormat="1">
      <c r="A59" s="48" t="s">
        <v>267</v>
      </c>
      <c r="B59" s="1" t="s">
        <v>268</v>
      </c>
      <c r="C59" s="1" t="s">
        <v>269</v>
      </c>
      <c r="D59" s="1" t="s">
        <v>270</v>
      </c>
      <c r="E59" s="1" t="s">
        <v>94</v>
      </c>
      <c r="F59" s="44" t="s">
        <v>271</v>
      </c>
      <c r="G59" s="45">
        <v>0.48</v>
      </c>
      <c r="H59" s="46">
        <v>112.3377293642541</v>
      </c>
      <c r="I59" s="5">
        <v>0</v>
      </c>
      <c r="J59" s="5">
        <v>112.3377293642541</v>
      </c>
      <c r="K59" s="5">
        <v>-186.6176217747911</v>
      </c>
      <c r="L59" s="47">
        <v>106.72084289604138</v>
      </c>
      <c r="M59" s="5">
        <v>0</v>
      </c>
      <c r="N59" s="46">
        <v>0</v>
      </c>
      <c r="O59" s="5">
        <v>0</v>
      </c>
      <c r="P59" s="5">
        <v>0</v>
      </c>
      <c r="Q59" s="5">
        <v>0</v>
      </c>
      <c r="R59" s="47">
        <v>0</v>
      </c>
      <c r="S59" s="46">
        <v>80.434058700421346</v>
      </c>
      <c r="T59" s="5">
        <v>31.903670663832749</v>
      </c>
      <c r="U59" s="5">
        <v>0</v>
      </c>
      <c r="V59" s="5">
        <v>0</v>
      </c>
      <c r="W59" s="47">
        <v>0</v>
      </c>
      <c r="X59" s="46">
        <v>80.434058700421346</v>
      </c>
      <c r="Y59" s="5">
        <v>31.903670663832749</v>
      </c>
      <c r="Z59" s="5">
        <v>0</v>
      </c>
      <c r="AA59" s="5">
        <v>0</v>
      </c>
      <c r="AB59" s="47">
        <v>0</v>
      </c>
    </row>
    <row r="60" spans="1:28" s="1" customFormat="1">
      <c r="A60" s="48" t="s">
        <v>272</v>
      </c>
      <c r="B60" s="1" t="s">
        <v>273</v>
      </c>
      <c r="C60" s="1" t="s">
        <v>274</v>
      </c>
      <c r="D60" s="1" t="s">
        <v>53</v>
      </c>
      <c r="E60" s="1" t="s">
        <v>275</v>
      </c>
      <c r="F60" s="44" t="s">
        <v>276</v>
      </c>
      <c r="G60" s="45">
        <v>0.4</v>
      </c>
      <c r="H60" s="46">
        <v>2.9967409055314707</v>
      </c>
      <c r="I60" s="5">
        <v>0</v>
      </c>
      <c r="J60" s="5">
        <v>2.9967409055314707</v>
      </c>
      <c r="K60" s="5">
        <v>-9.32347721869548</v>
      </c>
      <c r="L60" s="47">
        <v>2.8469038602548968</v>
      </c>
      <c r="M60" s="5">
        <v>0</v>
      </c>
      <c r="N60" s="46">
        <v>0</v>
      </c>
      <c r="O60" s="5">
        <v>0</v>
      </c>
      <c r="P60" s="5">
        <v>0</v>
      </c>
      <c r="Q60" s="5">
        <v>0</v>
      </c>
      <c r="R60" s="47">
        <v>0</v>
      </c>
      <c r="S60" s="46">
        <v>0</v>
      </c>
      <c r="T60" s="5">
        <v>2.9967409055314707</v>
      </c>
      <c r="U60" s="5">
        <v>0</v>
      </c>
      <c r="V60" s="5">
        <v>0</v>
      </c>
      <c r="W60" s="47">
        <v>0</v>
      </c>
      <c r="X60" s="46">
        <v>0</v>
      </c>
      <c r="Y60" s="5">
        <v>2.9967409055314707</v>
      </c>
      <c r="Z60" s="5">
        <v>0</v>
      </c>
      <c r="AA60" s="5">
        <v>0</v>
      </c>
      <c r="AB60" s="47">
        <v>0</v>
      </c>
    </row>
    <row r="61" spans="1:28" s="1" customFormat="1">
      <c r="A61" s="48" t="s">
        <v>277</v>
      </c>
      <c r="B61" s="1" t="s">
        <v>278</v>
      </c>
      <c r="C61" s="1" t="s">
        <v>279</v>
      </c>
      <c r="D61" s="1" t="s">
        <v>53</v>
      </c>
      <c r="E61" s="1">
        <v>0</v>
      </c>
      <c r="F61" s="44" t="s">
        <v>280</v>
      </c>
      <c r="G61" s="45">
        <v>0.4</v>
      </c>
      <c r="H61" s="46">
        <v>4.6122010423771682</v>
      </c>
      <c r="I61" s="5">
        <v>0</v>
      </c>
      <c r="J61" s="5">
        <v>4.6122010423771682</v>
      </c>
      <c r="K61" s="5">
        <v>-16.289026362649462</v>
      </c>
      <c r="L61" s="47">
        <v>4.2662859641988806</v>
      </c>
      <c r="M61" s="5">
        <v>0.5</v>
      </c>
      <c r="N61" s="46">
        <v>0</v>
      </c>
      <c r="O61" s="5">
        <v>0</v>
      </c>
      <c r="P61" s="5">
        <v>0</v>
      </c>
      <c r="Q61" s="5">
        <v>0</v>
      </c>
      <c r="R61" s="47">
        <v>0</v>
      </c>
      <c r="S61" s="46">
        <v>0</v>
      </c>
      <c r="T61" s="5">
        <v>4.6122010423771682</v>
      </c>
      <c r="U61" s="5">
        <v>0</v>
      </c>
      <c r="V61" s="5">
        <v>0</v>
      </c>
      <c r="W61" s="47">
        <v>0</v>
      </c>
      <c r="X61" s="46">
        <v>0</v>
      </c>
      <c r="Y61" s="5">
        <v>4.6122010423771682</v>
      </c>
      <c r="Z61" s="5">
        <v>0</v>
      </c>
      <c r="AA61" s="5">
        <v>0</v>
      </c>
      <c r="AB61" s="47">
        <v>0</v>
      </c>
    </row>
    <row r="62" spans="1:28" s="1" customFormat="1">
      <c r="A62" s="48" t="s">
        <v>281</v>
      </c>
      <c r="B62" s="1" t="s">
        <v>282</v>
      </c>
      <c r="C62" s="1" t="s">
        <v>283</v>
      </c>
      <c r="D62" s="1" t="s">
        <v>53</v>
      </c>
      <c r="E62" s="1">
        <v>0</v>
      </c>
      <c r="F62" s="44" t="s">
        <v>284</v>
      </c>
      <c r="G62" s="45">
        <v>0.4</v>
      </c>
      <c r="H62" s="46">
        <v>3.2817083702052798</v>
      </c>
      <c r="I62" s="5">
        <v>0</v>
      </c>
      <c r="J62" s="5">
        <v>3.2817083702052798</v>
      </c>
      <c r="K62" s="5">
        <v>-12.36734236478199</v>
      </c>
      <c r="L62" s="47">
        <v>3.0355802424398841</v>
      </c>
      <c r="M62" s="5">
        <v>0.5</v>
      </c>
      <c r="N62" s="46">
        <v>0</v>
      </c>
      <c r="O62" s="5">
        <v>0</v>
      </c>
      <c r="P62" s="5">
        <v>0</v>
      </c>
      <c r="Q62" s="5">
        <v>0</v>
      </c>
      <c r="R62" s="47">
        <v>0</v>
      </c>
      <c r="S62" s="46">
        <v>0</v>
      </c>
      <c r="T62" s="5">
        <v>3.2817083702052798</v>
      </c>
      <c r="U62" s="5">
        <v>0</v>
      </c>
      <c r="V62" s="5">
        <v>0</v>
      </c>
      <c r="W62" s="47">
        <v>0</v>
      </c>
      <c r="X62" s="46">
        <v>0</v>
      </c>
      <c r="Y62" s="5">
        <v>3.2817083702052798</v>
      </c>
      <c r="Z62" s="5">
        <v>0</v>
      </c>
      <c r="AA62" s="5">
        <v>0</v>
      </c>
      <c r="AB62" s="47">
        <v>0</v>
      </c>
    </row>
    <row r="63" spans="1:28" s="1" customFormat="1">
      <c r="A63" s="48" t="s">
        <v>285</v>
      </c>
      <c r="B63" s="1" t="s">
        <v>286</v>
      </c>
      <c r="C63" s="1" t="s">
        <v>287</v>
      </c>
      <c r="D63" s="1" t="s">
        <v>53</v>
      </c>
      <c r="E63" s="1">
        <v>0</v>
      </c>
      <c r="F63" s="44" t="s">
        <v>288</v>
      </c>
      <c r="G63" s="45">
        <v>0.4</v>
      </c>
      <c r="H63" s="46">
        <v>2.2269513526419207</v>
      </c>
      <c r="I63" s="5">
        <v>0</v>
      </c>
      <c r="J63" s="5">
        <v>2.2269513526419207</v>
      </c>
      <c r="K63" s="5">
        <v>-3.8011218542589527</v>
      </c>
      <c r="L63" s="47">
        <v>2.0599300011937767</v>
      </c>
      <c r="M63" s="5">
        <v>0.5</v>
      </c>
      <c r="N63" s="46">
        <v>0</v>
      </c>
      <c r="O63" s="5">
        <v>0</v>
      </c>
      <c r="P63" s="5">
        <v>0</v>
      </c>
      <c r="Q63" s="5">
        <v>0</v>
      </c>
      <c r="R63" s="47">
        <v>0</v>
      </c>
      <c r="S63" s="46">
        <v>0</v>
      </c>
      <c r="T63" s="5">
        <v>2.2269513526419207</v>
      </c>
      <c r="U63" s="5">
        <v>0</v>
      </c>
      <c r="V63" s="5">
        <v>0</v>
      </c>
      <c r="W63" s="47">
        <v>0</v>
      </c>
      <c r="X63" s="46">
        <v>0</v>
      </c>
      <c r="Y63" s="5">
        <v>2.2269513526419207</v>
      </c>
      <c r="Z63" s="5">
        <v>0</v>
      </c>
      <c r="AA63" s="5">
        <v>0</v>
      </c>
      <c r="AB63" s="47">
        <v>0</v>
      </c>
    </row>
    <row r="64" spans="1:28" s="1" customFormat="1">
      <c r="A64" s="48" t="s">
        <v>289</v>
      </c>
      <c r="B64" s="1" t="s">
        <v>290</v>
      </c>
      <c r="C64" s="1" t="s">
        <v>291</v>
      </c>
      <c r="D64" s="1" t="s">
        <v>124</v>
      </c>
      <c r="E64" s="1">
        <v>0</v>
      </c>
      <c r="F64" s="44" t="s">
        <v>292</v>
      </c>
      <c r="G64" s="45">
        <v>0.49</v>
      </c>
      <c r="H64" s="46">
        <v>31.657281220078655</v>
      </c>
      <c r="I64" s="5">
        <v>0</v>
      </c>
      <c r="J64" s="5">
        <v>31.657281220078655</v>
      </c>
      <c r="K64" s="5">
        <v>-6.7890057700791022</v>
      </c>
      <c r="L64" s="47">
        <v>29.282985128572758</v>
      </c>
      <c r="M64" s="5">
        <v>0.17658417240180002</v>
      </c>
      <c r="N64" s="46">
        <v>0</v>
      </c>
      <c r="O64" s="5">
        <v>0</v>
      </c>
      <c r="P64" s="5">
        <v>0</v>
      </c>
      <c r="Q64" s="5">
        <v>0</v>
      </c>
      <c r="R64" s="47">
        <v>0</v>
      </c>
      <c r="S64" s="46">
        <v>25.222737473665735</v>
      </c>
      <c r="T64" s="5">
        <v>6.4345437464129196</v>
      </c>
      <c r="U64" s="5">
        <v>0</v>
      </c>
      <c r="V64" s="5">
        <v>0</v>
      </c>
      <c r="W64" s="47">
        <v>0</v>
      </c>
      <c r="X64" s="46">
        <v>25.222737473665735</v>
      </c>
      <c r="Y64" s="5">
        <v>6.4345437464129196</v>
      </c>
      <c r="Z64" s="5">
        <v>0</v>
      </c>
      <c r="AA64" s="5">
        <v>0</v>
      </c>
      <c r="AB64" s="47">
        <v>0</v>
      </c>
    </row>
    <row r="65" spans="1:28" s="1" customFormat="1">
      <c r="A65" s="48" t="s">
        <v>293</v>
      </c>
      <c r="B65" s="1" t="s">
        <v>294</v>
      </c>
      <c r="C65" s="1" t="s">
        <v>295</v>
      </c>
      <c r="D65" s="1" t="s">
        <v>53</v>
      </c>
      <c r="E65" s="1" t="s">
        <v>151</v>
      </c>
      <c r="F65" s="44" t="s">
        <v>296</v>
      </c>
      <c r="G65" s="45">
        <v>0.375</v>
      </c>
      <c r="H65" s="46">
        <v>4.3888152899610224</v>
      </c>
      <c r="I65" s="5">
        <v>0</v>
      </c>
      <c r="J65" s="5">
        <v>4.3888152899610224</v>
      </c>
      <c r="K65" s="5">
        <v>-13.750836794231356</v>
      </c>
      <c r="L65" s="47">
        <v>4.1693745254629713</v>
      </c>
      <c r="M65" s="5">
        <v>0</v>
      </c>
      <c r="N65" s="46">
        <v>0</v>
      </c>
      <c r="O65" s="5">
        <v>0</v>
      </c>
      <c r="P65" s="5">
        <v>0</v>
      </c>
      <c r="Q65" s="5">
        <v>0</v>
      </c>
      <c r="R65" s="47">
        <v>0</v>
      </c>
      <c r="S65" s="46">
        <v>0</v>
      </c>
      <c r="T65" s="5">
        <v>4.3888152899610224</v>
      </c>
      <c r="U65" s="5">
        <v>0</v>
      </c>
      <c r="V65" s="5">
        <v>0</v>
      </c>
      <c r="W65" s="47">
        <v>0</v>
      </c>
      <c r="X65" s="46">
        <v>0</v>
      </c>
      <c r="Y65" s="5">
        <v>4.3888152899610224</v>
      </c>
      <c r="Z65" s="5">
        <v>0</v>
      </c>
      <c r="AA65" s="5">
        <v>0</v>
      </c>
      <c r="AB65" s="47">
        <v>0</v>
      </c>
    </row>
    <row r="66" spans="1:28" s="1" customFormat="1">
      <c r="A66" s="48" t="s">
        <v>297</v>
      </c>
      <c r="B66" s="1" t="s">
        <v>298</v>
      </c>
      <c r="C66" s="1" t="s">
        <v>299</v>
      </c>
      <c r="D66" s="1" t="s">
        <v>53</v>
      </c>
      <c r="E66" s="1">
        <v>0</v>
      </c>
      <c r="F66" s="44" t="s">
        <v>300</v>
      </c>
      <c r="G66" s="45">
        <v>0.4</v>
      </c>
      <c r="H66" s="46">
        <v>3.3534957981811711</v>
      </c>
      <c r="I66" s="5">
        <v>0</v>
      </c>
      <c r="J66" s="5">
        <v>3.3534957981811711</v>
      </c>
      <c r="K66" s="5">
        <v>-27.067896287491731</v>
      </c>
      <c r="L66" s="47">
        <v>3.1019836133175831</v>
      </c>
      <c r="M66" s="5">
        <v>0.5</v>
      </c>
      <c r="N66" s="46">
        <v>0</v>
      </c>
      <c r="O66" s="5">
        <v>0</v>
      </c>
      <c r="P66" s="5">
        <v>0</v>
      </c>
      <c r="Q66" s="5">
        <v>0</v>
      </c>
      <c r="R66" s="47">
        <v>0</v>
      </c>
      <c r="S66" s="46">
        <v>0</v>
      </c>
      <c r="T66" s="5">
        <v>3.3534957981811711</v>
      </c>
      <c r="U66" s="5">
        <v>0</v>
      </c>
      <c r="V66" s="5">
        <v>0</v>
      </c>
      <c r="W66" s="47">
        <v>0</v>
      </c>
      <c r="X66" s="46">
        <v>0</v>
      </c>
      <c r="Y66" s="5">
        <v>3.3534957981811711</v>
      </c>
      <c r="Z66" s="5">
        <v>0</v>
      </c>
      <c r="AA66" s="5">
        <v>0</v>
      </c>
      <c r="AB66" s="47">
        <v>0</v>
      </c>
    </row>
    <row r="67" spans="1:28" s="1" customFormat="1">
      <c r="A67" s="48" t="s">
        <v>301</v>
      </c>
      <c r="B67" s="1" t="s">
        <v>302</v>
      </c>
      <c r="C67" s="1" t="s">
        <v>303</v>
      </c>
      <c r="D67" s="1" t="s">
        <v>53</v>
      </c>
      <c r="E67" s="1">
        <v>0</v>
      </c>
      <c r="F67" s="44" t="s">
        <v>304</v>
      </c>
      <c r="G67" s="45">
        <v>0.4</v>
      </c>
      <c r="H67" s="46">
        <v>2.7958891799704721</v>
      </c>
      <c r="I67" s="5">
        <v>0</v>
      </c>
      <c r="J67" s="5">
        <v>2.7958891799704721</v>
      </c>
      <c r="K67" s="5">
        <v>-18.936361956069739</v>
      </c>
      <c r="L67" s="47">
        <v>2.5861974914726868</v>
      </c>
      <c r="M67" s="5">
        <v>0.5</v>
      </c>
      <c r="N67" s="46">
        <v>0</v>
      </c>
      <c r="O67" s="5">
        <v>0</v>
      </c>
      <c r="P67" s="5">
        <v>0</v>
      </c>
      <c r="Q67" s="5">
        <v>0</v>
      </c>
      <c r="R67" s="47">
        <v>0</v>
      </c>
      <c r="S67" s="46">
        <v>0</v>
      </c>
      <c r="T67" s="5">
        <v>2.7958891799704721</v>
      </c>
      <c r="U67" s="5">
        <v>0</v>
      </c>
      <c r="V67" s="5">
        <v>0</v>
      </c>
      <c r="W67" s="47">
        <v>0</v>
      </c>
      <c r="X67" s="46">
        <v>0</v>
      </c>
      <c r="Y67" s="5">
        <v>2.7958891799704721</v>
      </c>
      <c r="Z67" s="5">
        <v>0</v>
      </c>
      <c r="AA67" s="5">
        <v>0</v>
      </c>
      <c r="AB67" s="47">
        <v>0</v>
      </c>
    </row>
    <row r="68" spans="1:28" s="1" customFormat="1">
      <c r="A68" s="48" t="s">
        <v>305</v>
      </c>
      <c r="B68" s="1" t="s">
        <v>306</v>
      </c>
      <c r="C68" s="1" t="s">
        <v>307</v>
      </c>
      <c r="D68" s="1" t="s">
        <v>53</v>
      </c>
      <c r="E68" s="1">
        <v>0</v>
      </c>
      <c r="F68" s="44" t="s">
        <v>308</v>
      </c>
      <c r="G68" s="45">
        <v>0.4</v>
      </c>
      <c r="H68" s="46">
        <v>3.8718406608804021</v>
      </c>
      <c r="I68" s="5">
        <v>0.11422431428833306</v>
      </c>
      <c r="J68" s="5">
        <v>3.7576163465920693</v>
      </c>
      <c r="K68" s="5">
        <v>-28.606121522465831</v>
      </c>
      <c r="L68" s="47">
        <v>3.475795120597664</v>
      </c>
      <c r="M68" s="5">
        <v>0.5</v>
      </c>
      <c r="N68" s="46">
        <v>0</v>
      </c>
      <c r="O68" s="5">
        <v>0.11422431428833306</v>
      </c>
      <c r="P68" s="5">
        <v>0</v>
      </c>
      <c r="Q68" s="5">
        <v>0</v>
      </c>
      <c r="R68" s="47">
        <v>0</v>
      </c>
      <c r="S68" s="46">
        <v>0</v>
      </c>
      <c r="T68" s="5">
        <v>3.7576163465920693</v>
      </c>
      <c r="U68" s="5">
        <v>0</v>
      </c>
      <c r="V68" s="5">
        <v>0</v>
      </c>
      <c r="W68" s="47">
        <v>0</v>
      </c>
      <c r="X68" s="46">
        <v>0</v>
      </c>
      <c r="Y68" s="5">
        <v>3.8718406608804021</v>
      </c>
      <c r="Z68" s="5">
        <v>0</v>
      </c>
      <c r="AA68" s="5">
        <v>0</v>
      </c>
      <c r="AB68" s="47">
        <v>0</v>
      </c>
    </row>
    <row r="69" spans="1:28" s="1" customFormat="1">
      <c r="A69" s="48" t="s">
        <v>309</v>
      </c>
      <c r="B69" s="1" t="s">
        <v>310</v>
      </c>
      <c r="C69" s="1" t="s">
        <v>311</v>
      </c>
      <c r="D69" s="1" t="s">
        <v>124</v>
      </c>
      <c r="E69" s="1">
        <v>0</v>
      </c>
      <c r="F69" s="44" t="s">
        <v>312</v>
      </c>
      <c r="G69" s="45">
        <v>0.49</v>
      </c>
      <c r="H69" s="46">
        <v>41.854451546542847</v>
      </c>
      <c r="I69" s="5">
        <v>0</v>
      </c>
      <c r="J69" s="5">
        <v>41.854451546542847</v>
      </c>
      <c r="K69" s="5">
        <v>-24.256470104790246</v>
      </c>
      <c r="L69" s="47">
        <v>38.715367680552134</v>
      </c>
      <c r="M69" s="5">
        <v>0.36690564129052838</v>
      </c>
      <c r="N69" s="46">
        <v>0</v>
      </c>
      <c r="O69" s="5">
        <v>0</v>
      </c>
      <c r="P69" s="5">
        <v>0</v>
      </c>
      <c r="Q69" s="5">
        <v>0</v>
      </c>
      <c r="R69" s="47">
        <v>0</v>
      </c>
      <c r="S69" s="46">
        <v>34.108321247622357</v>
      </c>
      <c r="T69" s="5">
        <v>7.7461302989204892</v>
      </c>
      <c r="U69" s="5">
        <v>0</v>
      </c>
      <c r="V69" s="5">
        <v>0</v>
      </c>
      <c r="W69" s="47">
        <v>0</v>
      </c>
      <c r="X69" s="46">
        <v>34.108321247622357</v>
      </c>
      <c r="Y69" s="5">
        <v>7.7461302989204892</v>
      </c>
      <c r="Z69" s="5">
        <v>0</v>
      </c>
      <c r="AA69" s="5">
        <v>0</v>
      </c>
      <c r="AB69" s="47">
        <v>0</v>
      </c>
    </row>
    <row r="70" spans="1:28" s="1" customFormat="1">
      <c r="A70" s="48" t="s">
        <v>313</v>
      </c>
      <c r="B70" s="1" t="s">
        <v>314</v>
      </c>
      <c r="C70" s="1" t="s">
        <v>315</v>
      </c>
      <c r="D70" s="1" t="s">
        <v>79</v>
      </c>
      <c r="E70" s="1">
        <v>0</v>
      </c>
      <c r="F70" s="44" t="s">
        <v>1921</v>
      </c>
      <c r="G70" s="45">
        <v>0.01</v>
      </c>
      <c r="H70" s="46">
        <v>13.244628633597971</v>
      </c>
      <c r="I70" s="5">
        <v>3.9273200556330159</v>
      </c>
      <c r="J70" s="5">
        <v>9.3173085779649565</v>
      </c>
      <c r="K70" s="5">
        <v>5.1063128061666037</v>
      </c>
      <c r="L70" s="47">
        <v>8.6185104346175851</v>
      </c>
      <c r="M70" s="5">
        <v>0</v>
      </c>
      <c r="N70" s="46">
        <v>0</v>
      </c>
      <c r="O70" s="5">
        <v>0</v>
      </c>
      <c r="P70" s="5">
        <v>3.9273200556330159</v>
      </c>
      <c r="Q70" s="5">
        <v>0</v>
      </c>
      <c r="R70" s="47">
        <v>0</v>
      </c>
      <c r="S70" s="46">
        <v>0</v>
      </c>
      <c r="T70" s="5">
        <v>0</v>
      </c>
      <c r="U70" s="5">
        <v>9.3173085779649565</v>
      </c>
      <c r="V70" s="5">
        <v>0</v>
      </c>
      <c r="W70" s="47">
        <v>0</v>
      </c>
      <c r="X70" s="46">
        <v>0</v>
      </c>
      <c r="Y70" s="5">
        <v>0</v>
      </c>
      <c r="Z70" s="5">
        <v>13.244628633597971</v>
      </c>
      <c r="AA70" s="5">
        <v>0</v>
      </c>
      <c r="AB70" s="47">
        <v>0</v>
      </c>
    </row>
    <row r="71" spans="1:28" s="1" customFormat="1">
      <c r="A71" s="48" t="s">
        <v>317</v>
      </c>
      <c r="B71" s="1" t="s">
        <v>318</v>
      </c>
      <c r="C71" s="1" t="s">
        <v>319</v>
      </c>
      <c r="D71" s="1" t="s">
        <v>124</v>
      </c>
      <c r="E71" s="1">
        <v>0</v>
      </c>
      <c r="F71" s="44" t="s">
        <v>320</v>
      </c>
      <c r="G71" s="45">
        <v>0.49</v>
      </c>
      <c r="H71" s="46">
        <v>55.390171810828257</v>
      </c>
      <c r="I71" s="5">
        <v>3.2863675769599117</v>
      </c>
      <c r="J71" s="5">
        <v>52.103804233868345</v>
      </c>
      <c r="K71" s="5">
        <v>-17.697865593437704</v>
      </c>
      <c r="L71" s="47">
        <v>48.196018916328221</v>
      </c>
      <c r="M71" s="5">
        <v>0.25354501743616442</v>
      </c>
      <c r="N71" s="46">
        <v>5.0664569252685752</v>
      </c>
      <c r="O71" s="5">
        <v>-1.7800893483086637</v>
      </c>
      <c r="P71" s="5">
        <v>0</v>
      </c>
      <c r="Q71" s="5">
        <v>0</v>
      </c>
      <c r="R71" s="47">
        <v>0</v>
      </c>
      <c r="S71" s="46">
        <v>43.618444794866342</v>
      </c>
      <c r="T71" s="5">
        <v>8.4853594390020071</v>
      </c>
      <c r="U71" s="5">
        <v>0</v>
      </c>
      <c r="V71" s="5">
        <v>0</v>
      </c>
      <c r="W71" s="47">
        <v>0</v>
      </c>
      <c r="X71" s="46">
        <v>48.684901720134917</v>
      </c>
      <c r="Y71" s="5">
        <v>6.7052700906933431</v>
      </c>
      <c r="Z71" s="5">
        <v>0</v>
      </c>
      <c r="AA71" s="5">
        <v>0</v>
      </c>
      <c r="AB71" s="47">
        <v>0</v>
      </c>
    </row>
    <row r="72" spans="1:28" s="1" customFormat="1">
      <c r="A72" s="48" t="s">
        <v>321</v>
      </c>
      <c r="B72" s="1" t="s">
        <v>322</v>
      </c>
      <c r="C72" s="1" t="s">
        <v>323</v>
      </c>
      <c r="D72" s="1" t="s">
        <v>53</v>
      </c>
      <c r="E72" s="1">
        <v>0</v>
      </c>
      <c r="F72" s="44" t="s">
        <v>324</v>
      </c>
      <c r="G72" s="45">
        <v>0.4</v>
      </c>
      <c r="H72" s="46">
        <v>3.7538871800102345</v>
      </c>
      <c r="I72" s="5">
        <v>0.43445116203182377</v>
      </c>
      <c r="J72" s="5">
        <v>3.3194360179784108</v>
      </c>
      <c r="K72" s="5">
        <v>-11.281885334760599</v>
      </c>
      <c r="L72" s="47">
        <v>3.0704783166300302</v>
      </c>
      <c r="M72" s="5">
        <v>0.5</v>
      </c>
      <c r="N72" s="46">
        <v>0</v>
      </c>
      <c r="O72" s="5">
        <v>0.43445116203182377</v>
      </c>
      <c r="P72" s="5">
        <v>0</v>
      </c>
      <c r="Q72" s="5">
        <v>0</v>
      </c>
      <c r="R72" s="47">
        <v>0</v>
      </c>
      <c r="S72" s="46">
        <v>0</v>
      </c>
      <c r="T72" s="5">
        <v>3.3194360179784108</v>
      </c>
      <c r="U72" s="5">
        <v>0</v>
      </c>
      <c r="V72" s="5">
        <v>0</v>
      </c>
      <c r="W72" s="47">
        <v>0</v>
      </c>
      <c r="X72" s="46">
        <v>0</v>
      </c>
      <c r="Y72" s="5">
        <v>3.7538871800102345</v>
      </c>
      <c r="Z72" s="5">
        <v>0</v>
      </c>
      <c r="AA72" s="5">
        <v>0</v>
      </c>
      <c r="AB72" s="47">
        <v>0</v>
      </c>
    </row>
    <row r="73" spans="1:28" s="1" customFormat="1">
      <c r="A73" s="48" t="s">
        <v>325</v>
      </c>
      <c r="B73" s="1" t="s">
        <v>326</v>
      </c>
      <c r="C73" s="1" t="s">
        <v>327</v>
      </c>
      <c r="D73" s="1" t="s">
        <v>53</v>
      </c>
      <c r="E73" s="1" t="s">
        <v>54</v>
      </c>
      <c r="F73" s="44" t="s">
        <v>328</v>
      </c>
      <c r="G73" s="45">
        <v>0.2</v>
      </c>
      <c r="H73" s="46">
        <v>2.4048702330553891</v>
      </c>
      <c r="I73" s="5">
        <v>0</v>
      </c>
      <c r="J73" s="5">
        <v>2.4048702330553891</v>
      </c>
      <c r="K73" s="5">
        <v>-7.22931491426269</v>
      </c>
      <c r="L73" s="47">
        <v>2.2846267214026197</v>
      </c>
      <c r="M73" s="5">
        <v>0</v>
      </c>
      <c r="N73" s="46">
        <v>0</v>
      </c>
      <c r="O73" s="5">
        <v>0</v>
      </c>
      <c r="P73" s="5">
        <v>0</v>
      </c>
      <c r="Q73" s="5">
        <v>0</v>
      </c>
      <c r="R73" s="47">
        <v>0</v>
      </c>
      <c r="S73" s="46">
        <v>0</v>
      </c>
      <c r="T73" s="5">
        <v>2.4048702330553891</v>
      </c>
      <c r="U73" s="5">
        <v>0</v>
      </c>
      <c r="V73" s="5">
        <v>0</v>
      </c>
      <c r="W73" s="47">
        <v>0</v>
      </c>
      <c r="X73" s="46">
        <v>0</v>
      </c>
      <c r="Y73" s="5">
        <v>2.4048702330553891</v>
      </c>
      <c r="Z73" s="5">
        <v>0</v>
      </c>
      <c r="AA73" s="5">
        <v>0</v>
      </c>
      <c r="AB73" s="47">
        <v>0</v>
      </c>
    </row>
    <row r="74" spans="1:28" s="1" customFormat="1">
      <c r="A74" s="48" t="s">
        <v>329</v>
      </c>
      <c r="B74" s="1" t="s">
        <v>330</v>
      </c>
      <c r="C74" s="1" t="s">
        <v>331</v>
      </c>
      <c r="D74" s="1" t="s">
        <v>53</v>
      </c>
      <c r="E74" s="1" t="s">
        <v>84</v>
      </c>
      <c r="F74" s="44" t="s">
        <v>332</v>
      </c>
      <c r="G74" s="45">
        <v>0.42499999999999999</v>
      </c>
      <c r="H74" s="46">
        <v>1.4692646865599894</v>
      </c>
      <c r="I74" s="5">
        <v>0</v>
      </c>
      <c r="J74" s="5">
        <v>1.4692646865599894</v>
      </c>
      <c r="K74" s="5">
        <v>-7.9143544647590902</v>
      </c>
      <c r="L74" s="47">
        <v>1.3958014522319897</v>
      </c>
      <c r="M74" s="5">
        <v>0</v>
      </c>
      <c r="N74" s="46">
        <v>0</v>
      </c>
      <c r="O74" s="5">
        <v>0</v>
      </c>
      <c r="P74" s="5">
        <v>0</v>
      </c>
      <c r="Q74" s="5">
        <v>0</v>
      </c>
      <c r="R74" s="47">
        <v>0</v>
      </c>
      <c r="S74" s="46">
        <v>0</v>
      </c>
      <c r="T74" s="5">
        <v>1.4692646865599894</v>
      </c>
      <c r="U74" s="5">
        <v>0</v>
      </c>
      <c r="V74" s="5">
        <v>0</v>
      </c>
      <c r="W74" s="47">
        <v>0</v>
      </c>
      <c r="X74" s="46">
        <v>0</v>
      </c>
      <c r="Y74" s="5">
        <v>1.4692646865599894</v>
      </c>
      <c r="Z74" s="5">
        <v>0</v>
      </c>
      <c r="AA74" s="5">
        <v>0</v>
      </c>
      <c r="AB74" s="47">
        <v>0</v>
      </c>
    </row>
    <row r="75" spans="1:28" s="1" customFormat="1">
      <c r="A75" s="48" t="s">
        <v>333</v>
      </c>
      <c r="B75" s="1" t="s">
        <v>334</v>
      </c>
      <c r="C75" s="1" t="s">
        <v>335</v>
      </c>
      <c r="D75" s="1" t="s">
        <v>53</v>
      </c>
      <c r="E75" s="1" t="s">
        <v>156</v>
      </c>
      <c r="F75" s="44" t="s">
        <v>336</v>
      </c>
      <c r="G75" s="45">
        <v>0.56000000000000005</v>
      </c>
      <c r="H75" s="46">
        <v>2.893898691883988</v>
      </c>
      <c r="I75" s="5">
        <v>0</v>
      </c>
      <c r="J75" s="5">
        <v>2.893898691883988</v>
      </c>
      <c r="K75" s="5">
        <v>-10.116103035033282</v>
      </c>
      <c r="L75" s="47">
        <v>2.7492037572897883</v>
      </c>
      <c r="M75" s="5">
        <v>0</v>
      </c>
      <c r="N75" s="46">
        <v>0</v>
      </c>
      <c r="O75" s="5">
        <v>0</v>
      </c>
      <c r="P75" s="5">
        <v>0</v>
      </c>
      <c r="Q75" s="5">
        <v>0</v>
      </c>
      <c r="R75" s="47">
        <v>0</v>
      </c>
      <c r="S75" s="46">
        <v>0</v>
      </c>
      <c r="T75" s="5">
        <v>2.893898691883988</v>
      </c>
      <c r="U75" s="5">
        <v>0</v>
      </c>
      <c r="V75" s="5">
        <v>0</v>
      </c>
      <c r="W75" s="47">
        <v>0</v>
      </c>
      <c r="X75" s="46">
        <v>0</v>
      </c>
      <c r="Y75" s="5">
        <v>2.893898691883988</v>
      </c>
      <c r="Z75" s="5">
        <v>0</v>
      </c>
      <c r="AA75" s="5">
        <v>0</v>
      </c>
      <c r="AB75" s="47">
        <v>0</v>
      </c>
    </row>
    <row r="76" spans="1:28" s="1" customFormat="1">
      <c r="A76" s="48" t="s">
        <v>337</v>
      </c>
      <c r="B76" s="1" t="s">
        <v>338</v>
      </c>
      <c r="C76" s="1" t="s">
        <v>339</v>
      </c>
      <c r="D76" s="1" t="s">
        <v>270</v>
      </c>
      <c r="E76" s="1" t="s">
        <v>94</v>
      </c>
      <c r="F76" s="44" t="s">
        <v>340</v>
      </c>
      <c r="G76" s="45">
        <v>0.48</v>
      </c>
      <c r="H76" s="46">
        <v>22.582741635775253</v>
      </c>
      <c r="I76" s="5">
        <v>0</v>
      </c>
      <c r="J76" s="5">
        <v>22.582741635775253</v>
      </c>
      <c r="K76" s="5">
        <v>-443.30138671914682</v>
      </c>
      <c r="L76" s="47">
        <v>21.453604553986487</v>
      </c>
      <c r="M76" s="5">
        <v>0</v>
      </c>
      <c r="N76" s="46">
        <v>0</v>
      </c>
      <c r="O76" s="5">
        <v>0</v>
      </c>
      <c r="P76" s="5">
        <v>0</v>
      </c>
      <c r="Q76" s="5">
        <v>0</v>
      </c>
      <c r="R76" s="47">
        <v>0</v>
      </c>
      <c r="S76" s="46">
        <v>13.013101107408287</v>
      </c>
      <c r="T76" s="5">
        <v>9.4061870621504085</v>
      </c>
      <c r="U76" s="5">
        <v>0</v>
      </c>
      <c r="V76" s="5">
        <v>0</v>
      </c>
      <c r="W76" s="47">
        <v>0.16345346621655574</v>
      </c>
      <c r="X76" s="46">
        <v>13.013101107408287</v>
      </c>
      <c r="Y76" s="5">
        <v>9.4061870621504085</v>
      </c>
      <c r="Z76" s="5">
        <v>0</v>
      </c>
      <c r="AA76" s="5">
        <v>0</v>
      </c>
      <c r="AB76" s="47">
        <v>0.16345346621655574</v>
      </c>
    </row>
    <row r="77" spans="1:28" s="1" customFormat="1">
      <c r="A77" s="48" t="s">
        <v>341</v>
      </c>
      <c r="B77" s="1" t="s">
        <v>342</v>
      </c>
      <c r="C77" s="1" t="s">
        <v>343</v>
      </c>
      <c r="D77" s="1" t="s">
        <v>79</v>
      </c>
      <c r="E77" s="1">
        <v>0</v>
      </c>
      <c r="F77" s="44" t="s">
        <v>344</v>
      </c>
      <c r="G77" s="45">
        <v>0.01</v>
      </c>
      <c r="H77" s="46">
        <v>14.453743328138863</v>
      </c>
      <c r="I77" s="5">
        <v>5.2387991151760556</v>
      </c>
      <c r="J77" s="5">
        <v>9.2149442129628074</v>
      </c>
      <c r="K77" s="5">
        <v>7.3152146062770509</v>
      </c>
      <c r="L77" s="47">
        <v>8.523823396990597</v>
      </c>
      <c r="M77" s="5">
        <v>0</v>
      </c>
      <c r="N77" s="46">
        <v>0</v>
      </c>
      <c r="O77" s="5">
        <v>0</v>
      </c>
      <c r="P77" s="5">
        <v>5.2387991151760556</v>
      </c>
      <c r="Q77" s="5">
        <v>0</v>
      </c>
      <c r="R77" s="47">
        <v>0</v>
      </c>
      <c r="S77" s="46">
        <v>0</v>
      </c>
      <c r="T77" s="5">
        <v>0</v>
      </c>
      <c r="U77" s="5">
        <v>9.2149442129628074</v>
      </c>
      <c r="V77" s="5">
        <v>0</v>
      </c>
      <c r="W77" s="47">
        <v>0</v>
      </c>
      <c r="X77" s="46">
        <v>0</v>
      </c>
      <c r="Y77" s="5">
        <v>0</v>
      </c>
      <c r="Z77" s="5">
        <v>14.453743328138863</v>
      </c>
      <c r="AA77" s="5">
        <v>0</v>
      </c>
      <c r="AB77" s="47">
        <v>0</v>
      </c>
    </row>
    <row r="78" spans="1:28" s="1" customFormat="1">
      <c r="A78" s="48" t="s">
        <v>345</v>
      </c>
      <c r="B78" s="1" t="s">
        <v>346</v>
      </c>
      <c r="C78" s="1" t="s">
        <v>347</v>
      </c>
      <c r="D78" s="1" t="s">
        <v>53</v>
      </c>
      <c r="E78" s="1">
        <v>0</v>
      </c>
      <c r="F78" s="44" t="s">
        <v>348</v>
      </c>
      <c r="G78" s="45">
        <v>0.4</v>
      </c>
      <c r="H78" s="46">
        <v>4.2575402852238433</v>
      </c>
      <c r="I78" s="5">
        <v>0</v>
      </c>
      <c r="J78" s="5">
        <v>4.2575402852238433</v>
      </c>
      <c r="K78" s="5">
        <v>-19.71798186353238</v>
      </c>
      <c r="L78" s="47">
        <v>3.9382247638320553</v>
      </c>
      <c r="M78" s="5">
        <v>0.5</v>
      </c>
      <c r="N78" s="46">
        <v>0</v>
      </c>
      <c r="O78" s="5">
        <v>0</v>
      </c>
      <c r="P78" s="5">
        <v>0</v>
      </c>
      <c r="Q78" s="5">
        <v>0</v>
      </c>
      <c r="R78" s="47">
        <v>0</v>
      </c>
      <c r="S78" s="46">
        <v>0</v>
      </c>
      <c r="T78" s="5">
        <v>4.2575402852238433</v>
      </c>
      <c r="U78" s="5">
        <v>0</v>
      </c>
      <c r="V78" s="5">
        <v>0</v>
      </c>
      <c r="W78" s="47">
        <v>0</v>
      </c>
      <c r="X78" s="46">
        <v>0</v>
      </c>
      <c r="Y78" s="5">
        <v>4.2575402852238433</v>
      </c>
      <c r="Z78" s="5">
        <v>0</v>
      </c>
      <c r="AA78" s="5">
        <v>0</v>
      </c>
      <c r="AB78" s="47">
        <v>0</v>
      </c>
    </row>
    <row r="79" spans="1:28" s="1" customFormat="1">
      <c r="A79" s="48" t="s">
        <v>349</v>
      </c>
      <c r="B79" s="1" t="s">
        <v>350</v>
      </c>
      <c r="C79" s="1" t="s">
        <v>351</v>
      </c>
      <c r="D79" s="1" t="s">
        <v>53</v>
      </c>
      <c r="E79" s="1">
        <v>0</v>
      </c>
      <c r="F79" s="44" t="s">
        <v>352</v>
      </c>
      <c r="G79" s="45">
        <v>0.4</v>
      </c>
      <c r="H79" s="46">
        <v>2.5203659478832492</v>
      </c>
      <c r="I79" s="5">
        <v>3.895536608371418E-2</v>
      </c>
      <c r="J79" s="5">
        <v>2.4814105817995351</v>
      </c>
      <c r="K79" s="5">
        <v>-11.583473661983952</v>
      </c>
      <c r="L79" s="47">
        <v>2.2953047881645698</v>
      </c>
      <c r="M79" s="5">
        <v>0.5</v>
      </c>
      <c r="N79" s="46">
        <v>0</v>
      </c>
      <c r="O79" s="5">
        <v>3.895536608371418E-2</v>
      </c>
      <c r="P79" s="5">
        <v>0</v>
      </c>
      <c r="Q79" s="5">
        <v>0</v>
      </c>
      <c r="R79" s="47">
        <v>0</v>
      </c>
      <c r="S79" s="46">
        <v>0</v>
      </c>
      <c r="T79" s="5">
        <v>2.4814105817995351</v>
      </c>
      <c r="U79" s="5">
        <v>0</v>
      </c>
      <c r="V79" s="5">
        <v>0</v>
      </c>
      <c r="W79" s="47">
        <v>0</v>
      </c>
      <c r="X79" s="46">
        <v>0</v>
      </c>
      <c r="Y79" s="5">
        <v>2.5203659478832492</v>
      </c>
      <c r="Z79" s="5">
        <v>0</v>
      </c>
      <c r="AA79" s="5">
        <v>0</v>
      </c>
      <c r="AB79" s="47">
        <v>0</v>
      </c>
    </row>
    <row r="80" spans="1:28" s="1" customFormat="1">
      <c r="A80" s="48" t="s">
        <v>353</v>
      </c>
      <c r="B80" s="1" t="s">
        <v>354</v>
      </c>
      <c r="C80" s="1" t="s">
        <v>355</v>
      </c>
      <c r="D80" s="1" t="s">
        <v>53</v>
      </c>
      <c r="E80" s="1" t="s">
        <v>356</v>
      </c>
      <c r="F80" s="44" t="s">
        <v>357</v>
      </c>
      <c r="G80" s="45">
        <v>0.4</v>
      </c>
      <c r="H80" s="46">
        <v>2.188316432193345</v>
      </c>
      <c r="I80" s="5">
        <v>0</v>
      </c>
      <c r="J80" s="5">
        <v>2.188316432193345</v>
      </c>
      <c r="K80" s="5">
        <v>-10.013805711659618</v>
      </c>
      <c r="L80" s="47">
        <v>2.0789006105836778</v>
      </c>
      <c r="M80" s="5">
        <v>0</v>
      </c>
      <c r="N80" s="46">
        <v>0</v>
      </c>
      <c r="O80" s="5">
        <v>0</v>
      </c>
      <c r="P80" s="5">
        <v>0</v>
      </c>
      <c r="Q80" s="5">
        <v>0</v>
      </c>
      <c r="R80" s="47">
        <v>0</v>
      </c>
      <c r="S80" s="46">
        <v>0</v>
      </c>
      <c r="T80" s="5">
        <v>2.188316432193345</v>
      </c>
      <c r="U80" s="5">
        <v>0</v>
      </c>
      <c r="V80" s="5">
        <v>0</v>
      </c>
      <c r="W80" s="47">
        <v>0</v>
      </c>
      <c r="X80" s="46">
        <v>0</v>
      </c>
      <c r="Y80" s="5">
        <v>2.188316432193345</v>
      </c>
      <c r="Z80" s="5">
        <v>0</v>
      </c>
      <c r="AA80" s="5">
        <v>0</v>
      </c>
      <c r="AB80" s="47">
        <v>0</v>
      </c>
    </row>
    <row r="81" spans="1:28" s="1" customFormat="1">
      <c r="A81" s="48" t="s">
        <v>358</v>
      </c>
      <c r="B81" s="1" t="s">
        <v>359</v>
      </c>
      <c r="C81" s="1" t="s">
        <v>360</v>
      </c>
      <c r="D81" s="1" t="s">
        <v>361</v>
      </c>
      <c r="E81" s="1" t="s">
        <v>362</v>
      </c>
      <c r="F81" s="44" t="s">
        <v>363</v>
      </c>
      <c r="G81" s="45">
        <v>1</v>
      </c>
      <c r="H81" s="46">
        <v>154.96646806936923</v>
      </c>
      <c r="I81" s="5">
        <v>0</v>
      </c>
      <c r="J81" s="5">
        <v>154.96646806936923</v>
      </c>
      <c r="K81" s="5">
        <v>-11.311068187281132</v>
      </c>
      <c r="L81" s="47">
        <v>150.31747402728814</v>
      </c>
      <c r="M81" s="5">
        <v>0</v>
      </c>
      <c r="N81" s="46">
        <v>0</v>
      </c>
      <c r="O81" s="5">
        <v>0</v>
      </c>
      <c r="P81" s="5">
        <v>0</v>
      </c>
      <c r="Q81" s="5">
        <v>0</v>
      </c>
      <c r="R81" s="47">
        <v>0</v>
      </c>
      <c r="S81" s="46">
        <v>129.34355930248208</v>
      </c>
      <c r="T81" s="5">
        <v>14.32280269280562</v>
      </c>
      <c r="U81" s="5">
        <v>11.30010607408154</v>
      </c>
      <c r="V81" s="5">
        <v>0</v>
      </c>
      <c r="W81" s="47">
        <v>0</v>
      </c>
      <c r="X81" s="46">
        <v>129.34355930248208</v>
      </c>
      <c r="Y81" s="5">
        <v>14.32280269280562</v>
      </c>
      <c r="Z81" s="5">
        <v>11.30010607408154</v>
      </c>
      <c r="AA81" s="5">
        <v>0</v>
      </c>
      <c r="AB81" s="47">
        <v>0</v>
      </c>
    </row>
    <row r="82" spans="1:28" s="1" customFormat="1">
      <c r="A82" s="48" t="s">
        <v>364</v>
      </c>
      <c r="B82" s="1" t="s">
        <v>365</v>
      </c>
      <c r="C82" s="1" t="s">
        <v>366</v>
      </c>
      <c r="D82" s="1" t="s">
        <v>53</v>
      </c>
      <c r="E82" s="1">
        <v>0</v>
      </c>
      <c r="F82" s="44" t="s">
        <v>367</v>
      </c>
      <c r="G82" s="45">
        <v>0.4</v>
      </c>
      <c r="H82" s="46">
        <v>1.8482025732487803</v>
      </c>
      <c r="I82" s="5">
        <v>0</v>
      </c>
      <c r="J82" s="5">
        <v>1.8482025732487803</v>
      </c>
      <c r="K82" s="5">
        <v>-11.301145679359884</v>
      </c>
      <c r="L82" s="47">
        <v>1.709587380255122</v>
      </c>
      <c r="M82" s="5">
        <v>0.5</v>
      </c>
      <c r="N82" s="46">
        <v>0</v>
      </c>
      <c r="O82" s="5">
        <v>0</v>
      </c>
      <c r="P82" s="5">
        <v>0</v>
      </c>
      <c r="Q82" s="5">
        <v>0</v>
      </c>
      <c r="R82" s="47">
        <v>0</v>
      </c>
      <c r="S82" s="46">
        <v>0</v>
      </c>
      <c r="T82" s="5">
        <v>1.8482025732487803</v>
      </c>
      <c r="U82" s="5">
        <v>0</v>
      </c>
      <c r="V82" s="5">
        <v>0</v>
      </c>
      <c r="W82" s="47">
        <v>0</v>
      </c>
      <c r="X82" s="46">
        <v>0</v>
      </c>
      <c r="Y82" s="5">
        <v>1.8482025732487803</v>
      </c>
      <c r="Z82" s="5">
        <v>0</v>
      </c>
      <c r="AA82" s="5">
        <v>0</v>
      </c>
      <c r="AB82" s="47">
        <v>0</v>
      </c>
    </row>
    <row r="83" spans="1:28" s="1" customFormat="1">
      <c r="A83" s="48" t="s">
        <v>368</v>
      </c>
      <c r="B83" s="1" t="s">
        <v>369</v>
      </c>
      <c r="C83" s="1" t="s">
        <v>370</v>
      </c>
      <c r="D83" s="1" t="s">
        <v>124</v>
      </c>
      <c r="E83" s="1">
        <v>0</v>
      </c>
      <c r="F83" s="44" t="s">
        <v>371</v>
      </c>
      <c r="G83" s="45">
        <v>0.49</v>
      </c>
      <c r="H83" s="46">
        <v>152.88154281946524</v>
      </c>
      <c r="I83" s="5">
        <v>27.621329938664001</v>
      </c>
      <c r="J83" s="5">
        <v>125.26021288080126</v>
      </c>
      <c r="K83" s="5">
        <v>71.613338895775257</v>
      </c>
      <c r="L83" s="47">
        <v>115.86569691474118</v>
      </c>
      <c r="M83" s="5">
        <v>0</v>
      </c>
      <c r="N83" s="46">
        <v>27.080157720652728</v>
      </c>
      <c r="O83" s="5">
        <v>0.54117221801127124</v>
      </c>
      <c r="P83" s="5">
        <v>0</v>
      </c>
      <c r="Q83" s="5">
        <v>0</v>
      </c>
      <c r="R83" s="47">
        <v>0</v>
      </c>
      <c r="S83" s="46">
        <v>108.0032522734051</v>
      </c>
      <c r="T83" s="5">
        <v>17.256960607396174</v>
      </c>
      <c r="U83" s="5">
        <v>0</v>
      </c>
      <c r="V83" s="5">
        <v>0</v>
      </c>
      <c r="W83" s="47">
        <v>0</v>
      </c>
      <c r="X83" s="46">
        <v>135.08340999405783</v>
      </c>
      <c r="Y83" s="5">
        <v>17.798132825407446</v>
      </c>
      <c r="Z83" s="5">
        <v>0</v>
      </c>
      <c r="AA83" s="5">
        <v>0</v>
      </c>
      <c r="AB83" s="47">
        <v>0</v>
      </c>
    </row>
    <row r="84" spans="1:28" s="1" customFormat="1">
      <c r="A84" s="48" t="s">
        <v>372</v>
      </c>
      <c r="B84" s="1" t="s">
        <v>373</v>
      </c>
      <c r="C84" s="1" t="s">
        <v>374</v>
      </c>
      <c r="D84" s="1" t="s">
        <v>103</v>
      </c>
      <c r="E84" s="1" t="s">
        <v>146</v>
      </c>
      <c r="F84" s="44" t="s">
        <v>375</v>
      </c>
      <c r="G84" s="45">
        <v>0.99</v>
      </c>
      <c r="H84" s="46">
        <v>96.678206270253014</v>
      </c>
      <c r="I84" s="5">
        <v>0</v>
      </c>
      <c r="J84" s="5">
        <v>96.678206270253014</v>
      </c>
      <c r="K84" s="5">
        <v>-19.617879036845952</v>
      </c>
      <c r="L84" s="47">
        <v>93.777860082145438</v>
      </c>
      <c r="M84" s="5">
        <v>0</v>
      </c>
      <c r="N84" s="46">
        <v>0</v>
      </c>
      <c r="O84" s="5">
        <v>0</v>
      </c>
      <c r="P84" s="5">
        <v>0</v>
      </c>
      <c r="Q84" s="5">
        <v>0</v>
      </c>
      <c r="R84" s="47">
        <v>0</v>
      </c>
      <c r="S84" s="46">
        <v>83.049080109920354</v>
      </c>
      <c r="T84" s="5">
        <v>13.629126160332667</v>
      </c>
      <c r="U84" s="5">
        <v>0</v>
      </c>
      <c r="V84" s="5">
        <v>0</v>
      </c>
      <c r="W84" s="47">
        <v>0</v>
      </c>
      <c r="X84" s="46">
        <v>83.049080109920354</v>
      </c>
      <c r="Y84" s="5">
        <v>13.629126160332667</v>
      </c>
      <c r="Z84" s="5">
        <v>0</v>
      </c>
      <c r="AA84" s="5">
        <v>0</v>
      </c>
      <c r="AB84" s="47">
        <v>0</v>
      </c>
    </row>
    <row r="85" spans="1:28" s="1" customFormat="1">
      <c r="A85" s="48" t="s">
        <v>376</v>
      </c>
      <c r="B85" s="1" t="s">
        <v>377</v>
      </c>
      <c r="C85" s="1" t="s">
        <v>378</v>
      </c>
      <c r="D85" s="1" t="s">
        <v>53</v>
      </c>
      <c r="E85" s="1" t="s">
        <v>185</v>
      </c>
      <c r="F85" s="44" t="s">
        <v>379</v>
      </c>
      <c r="G85" s="45">
        <v>0.52500000000000002</v>
      </c>
      <c r="H85" s="46">
        <v>1.7416316908480898</v>
      </c>
      <c r="I85" s="5">
        <v>0</v>
      </c>
      <c r="J85" s="5">
        <v>1.7416316908480898</v>
      </c>
      <c r="K85" s="5">
        <v>-7.9280044130891394</v>
      </c>
      <c r="L85" s="47">
        <v>1.6545501063056851</v>
      </c>
      <c r="M85" s="5">
        <v>0</v>
      </c>
      <c r="N85" s="46">
        <v>0</v>
      </c>
      <c r="O85" s="5">
        <v>0</v>
      </c>
      <c r="P85" s="5">
        <v>0</v>
      </c>
      <c r="Q85" s="5">
        <v>0</v>
      </c>
      <c r="R85" s="47">
        <v>0</v>
      </c>
      <c r="S85" s="46">
        <v>0</v>
      </c>
      <c r="T85" s="5">
        <v>1.7416316908480898</v>
      </c>
      <c r="U85" s="5">
        <v>0</v>
      </c>
      <c r="V85" s="5">
        <v>0</v>
      </c>
      <c r="W85" s="47">
        <v>0</v>
      </c>
      <c r="X85" s="46">
        <v>0</v>
      </c>
      <c r="Y85" s="5">
        <v>1.7416316908480898</v>
      </c>
      <c r="Z85" s="5">
        <v>0</v>
      </c>
      <c r="AA85" s="5">
        <v>0</v>
      </c>
      <c r="AB85" s="47">
        <v>0</v>
      </c>
    </row>
    <row r="86" spans="1:28" s="1" customFormat="1">
      <c r="A86" s="48" t="s">
        <v>380</v>
      </c>
      <c r="B86" s="1" t="s">
        <v>381</v>
      </c>
      <c r="C86" s="1" t="s">
        <v>382</v>
      </c>
      <c r="D86" s="1" t="s">
        <v>53</v>
      </c>
      <c r="E86" s="1" t="s">
        <v>54</v>
      </c>
      <c r="F86" s="44" t="s">
        <v>383</v>
      </c>
      <c r="G86" s="45">
        <v>0.2</v>
      </c>
      <c r="H86" s="46">
        <v>3.6436296424493788</v>
      </c>
      <c r="I86" s="5">
        <v>0</v>
      </c>
      <c r="J86" s="5">
        <v>3.6436296424493788</v>
      </c>
      <c r="K86" s="5">
        <v>-19.103425223767857</v>
      </c>
      <c r="L86" s="47">
        <v>3.4614481603269098</v>
      </c>
      <c r="M86" s="5">
        <v>0</v>
      </c>
      <c r="N86" s="46">
        <v>0</v>
      </c>
      <c r="O86" s="5">
        <v>0</v>
      </c>
      <c r="P86" s="5">
        <v>0</v>
      </c>
      <c r="Q86" s="5">
        <v>0</v>
      </c>
      <c r="R86" s="47">
        <v>0</v>
      </c>
      <c r="S86" s="46">
        <v>0</v>
      </c>
      <c r="T86" s="5">
        <v>3.6436296424493788</v>
      </c>
      <c r="U86" s="5">
        <v>0</v>
      </c>
      <c r="V86" s="5">
        <v>0</v>
      </c>
      <c r="W86" s="47">
        <v>0</v>
      </c>
      <c r="X86" s="46">
        <v>0</v>
      </c>
      <c r="Y86" s="5">
        <v>3.6436296424493788</v>
      </c>
      <c r="Z86" s="5">
        <v>0</v>
      </c>
      <c r="AA86" s="5">
        <v>0</v>
      </c>
      <c r="AB86" s="47">
        <v>0</v>
      </c>
    </row>
    <row r="87" spans="1:28" s="1" customFormat="1">
      <c r="A87" s="48" t="s">
        <v>384</v>
      </c>
      <c r="B87" s="1" t="s">
        <v>385</v>
      </c>
      <c r="C87" s="1" t="s">
        <v>386</v>
      </c>
      <c r="D87" s="1" t="s">
        <v>93</v>
      </c>
      <c r="E87" s="1" t="s">
        <v>94</v>
      </c>
      <c r="F87" s="44" t="s">
        <v>387</v>
      </c>
      <c r="G87" s="45">
        <v>0.48</v>
      </c>
      <c r="H87" s="46">
        <v>86.757293799182591</v>
      </c>
      <c r="I87" s="5">
        <v>0</v>
      </c>
      <c r="J87" s="5">
        <v>86.757293799182591</v>
      </c>
      <c r="K87" s="5">
        <v>24.016693793219172</v>
      </c>
      <c r="L87" s="47">
        <v>82.419429109223458</v>
      </c>
      <c r="M87" s="5">
        <v>0</v>
      </c>
      <c r="N87" s="46">
        <v>0</v>
      </c>
      <c r="O87" s="5">
        <v>0</v>
      </c>
      <c r="P87" s="5">
        <v>0</v>
      </c>
      <c r="Q87" s="5">
        <v>0</v>
      </c>
      <c r="R87" s="47">
        <v>0</v>
      </c>
      <c r="S87" s="46">
        <v>72.908015913981259</v>
      </c>
      <c r="T87" s="5">
        <v>13.849277885201342</v>
      </c>
      <c r="U87" s="5">
        <v>0</v>
      </c>
      <c r="V87" s="5">
        <v>0</v>
      </c>
      <c r="W87" s="47">
        <v>0</v>
      </c>
      <c r="X87" s="46">
        <v>72.908015913981259</v>
      </c>
      <c r="Y87" s="5">
        <v>13.849277885201342</v>
      </c>
      <c r="Z87" s="5">
        <v>0</v>
      </c>
      <c r="AA87" s="5">
        <v>0</v>
      </c>
      <c r="AB87" s="47">
        <v>0</v>
      </c>
    </row>
    <row r="88" spans="1:28" s="1" customFormat="1">
      <c r="A88" s="48" t="s">
        <v>388</v>
      </c>
      <c r="B88" s="1" t="s">
        <v>389</v>
      </c>
      <c r="C88" s="1" t="s">
        <v>390</v>
      </c>
      <c r="D88" s="1" t="s">
        <v>391</v>
      </c>
      <c r="E88" s="1">
        <v>0</v>
      </c>
      <c r="F88" s="44" t="s">
        <v>392</v>
      </c>
      <c r="G88" s="45">
        <v>0.1</v>
      </c>
      <c r="H88" s="46">
        <v>105.18172461893657</v>
      </c>
      <c r="I88" s="5">
        <v>17.75699623433189</v>
      </c>
      <c r="J88" s="5">
        <v>87.424728384604677</v>
      </c>
      <c r="K88" s="5">
        <v>68.694279549944554</v>
      </c>
      <c r="L88" s="47">
        <v>80.867873755759334</v>
      </c>
      <c r="M88" s="5">
        <v>0</v>
      </c>
      <c r="N88" s="46">
        <v>15.072650860761613</v>
      </c>
      <c r="O88" s="5">
        <v>0</v>
      </c>
      <c r="P88" s="5">
        <v>2.68434537357028</v>
      </c>
      <c r="Q88" s="5">
        <v>0</v>
      </c>
      <c r="R88" s="47">
        <v>0</v>
      </c>
      <c r="S88" s="46">
        <v>81.866525658189914</v>
      </c>
      <c r="T88" s="5">
        <v>0</v>
      </c>
      <c r="U88" s="5">
        <v>5.5582027264147733</v>
      </c>
      <c r="V88" s="5">
        <v>0</v>
      </c>
      <c r="W88" s="47">
        <v>0</v>
      </c>
      <c r="X88" s="46">
        <v>96.939176518951527</v>
      </c>
      <c r="Y88" s="5">
        <v>0</v>
      </c>
      <c r="Z88" s="5">
        <v>8.2425480999850542</v>
      </c>
      <c r="AA88" s="5">
        <v>0</v>
      </c>
      <c r="AB88" s="47">
        <v>0</v>
      </c>
    </row>
    <row r="89" spans="1:28" s="1" customFormat="1">
      <c r="A89" s="48" t="s">
        <v>393</v>
      </c>
      <c r="B89" s="1" t="s">
        <v>394</v>
      </c>
      <c r="C89" s="1" t="s">
        <v>395</v>
      </c>
      <c r="D89" s="1" t="s">
        <v>53</v>
      </c>
      <c r="E89" s="1" t="s">
        <v>228</v>
      </c>
      <c r="F89" s="44" t="s">
        <v>396</v>
      </c>
      <c r="G89" s="45">
        <v>0.35</v>
      </c>
      <c r="H89" s="46">
        <v>2.9687644535812918</v>
      </c>
      <c r="I89" s="5">
        <v>0</v>
      </c>
      <c r="J89" s="5">
        <v>2.9687644535812918</v>
      </c>
      <c r="K89" s="5">
        <v>-19.345376796315687</v>
      </c>
      <c r="L89" s="47">
        <v>2.8203262309022272</v>
      </c>
      <c r="M89" s="5">
        <v>0</v>
      </c>
      <c r="N89" s="46">
        <v>0</v>
      </c>
      <c r="O89" s="5">
        <v>0</v>
      </c>
      <c r="P89" s="5">
        <v>0</v>
      </c>
      <c r="Q89" s="5">
        <v>0</v>
      </c>
      <c r="R89" s="47">
        <v>0</v>
      </c>
      <c r="S89" s="46">
        <v>0</v>
      </c>
      <c r="T89" s="5">
        <v>2.9687644535812918</v>
      </c>
      <c r="U89" s="5">
        <v>0</v>
      </c>
      <c r="V89" s="5">
        <v>0</v>
      </c>
      <c r="W89" s="47">
        <v>0</v>
      </c>
      <c r="X89" s="46">
        <v>0</v>
      </c>
      <c r="Y89" s="5">
        <v>2.9687644535812918</v>
      </c>
      <c r="Z89" s="5">
        <v>0</v>
      </c>
      <c r="AA89" s="5">
        <v>0</v>
      </c>
      <c r="AB89" s="47">
        <v>0</v>
      </c>
    </row>
    <row r="90" spans="1:28" s="1" customFormat="1">
      <c r="A90" s="48" t="s">
        <v>397</v>
      </c>
      <c r="B90" s="1" t="s">
        <v>398</v>
      </c>
      <c r="C90" s="1" t="s">
        <v>399</v>
      </c>
      <c r="D90" s="1" t="s">
        <v>124</v>
      </c>
      <c r="E90" s="1">
        <v>0</v>
      </c>
      <c r="F90" s="44" t="s">
        <v>400</v>
      </c>
      <c r="G90" s="45">
        <v>0.49</v>
      </c>
      <c r="H90" s="46">
        <v>26.095879288113476</v>
      </c>
      <c r="I90" s="5">
        <v>3.5562826934300067</v>
      </c>
      <c r="J90" s="5">
        <v>22.53959659468347</v>
      </c>
      <c r="K90" s="5">
        <v>7.1803510345873836</v>
      </c>
      <c r="L90" s="47">
        <v>20.849126850082207</v>
      </c>
      <c r="M90" s="5">
        <v>0</v>
      </c>
      <c r="N90" s="46">
        <v>3.7762956872805358</v>
      </c>
      <c r="O90" s="5">
        <v>-0.22001299385052919</v>
      </c>
      <c r="P90" s="5">
        <v>0</v>
      </c>
      <c r="Q90" s="5">
        <v>0</v>
      </c>
      <c r="R90" s="47">
        <v>0</v>
      </c>
      <c r="S90" s="46">
        <v>19.227111190914304</v>
      </c>
      <c r="T90" s="5">
        <v>3.3124854037691671</v>
      </c>
      <c r="U90" s="5">
        <v>0</v>
      </c>
      <c r="V90" s="5">
        <v>0</v>
      </c>
      <c r="W90" s="47">
        <v>0</v>
      </c>
      <c r="X90" s="46">
        <v>23.003406878194838</v>
      </c>
      <c r="Y90" s="5">
        <v>3.092472409918638</v>
      </c>
      <c r="Z90" s="5">
        <v>0</v>
      </c>
      <c r="AA90" s="5">
        <v>0</v>
      </c>
      <c r="AB90" s="47">
        <v>0</v>
      </c>
    </row>
    <row r="91" spans="1:28" s="1" customFormat="1">
      <c r="A91" s="48" t="s">
        <v>401</v>
      </c>
      <c r="B91" s="1" t="s">
        <v>402</v>
      </c>
      <c r="C91" s="1" t="s">
        <v>403</v>
      </c>
      <c r="D91" s="1" t="s">
        <v>53</v>
      </c>
      <c r="E91" s="1">
        <v>0</v>
      </c>
      <c r="F91" s="44" t="s">
        <v>404</v>
      </c>
      <c r="G91" s="45">
        <v>0.4</v>
      </c>
      <c r="H91" s="46">
        <v>2.6723658345359733</v>
      </c>
      <c r="I91" s="5">
        <v>0</v>
      </c>
      <c r="J91" s="5">
        <v>2.6723658345359733</v>
      </c>
      <c r="K91" s="5">
        <v>-29.258201930948854</v>
      </c>
      <c r="L91" s="47">
        <v>2.4719383969457756</v>
      </c>
      <c r="M91" s="5">
        <v>0.5</v>
      </c>
      <c r="N91" s="46">
        <v>0</v>
      </c>
      <c r="O91" s="5">
        <v>0</v>
      </c>
      <c r="P91" s="5">
        <v>0</v>
      </c>
      <c r="Q91" s="5">
        <v>0</v>
      </c>
      <c r="R91" s="47">
        <v>0</v>
      </c>
      <c r="S91" s="46">
        <v>0</v>
      </c>
      <c r="T91" s="5">
        <v>2.6723658345359733</v>
      </c>
      <c r="U91" s="5">
        <v>0</v>
      </c>
      <c r="V91" s="5">
        <v>0</v>
      </c>
      <c r="W91" s="47">
        <v>0</v>
      </c>
      <c r="X91" s="46">
        <v>0</v>
      </c>
      <c r="Y91" s="5">
        <v>2.6723658345359733</v>
      </c>
      <c r="Z91" s="5">
        <v>0</v>
      </c>
      <c r="AA91" s="5">
        <v>0</v>
      </c>
      <c r="AB91" s="47">
        <v>0</v>
      </c>
    </row>
    <row r="92" spans="1:28" s="1" customFormat="1">
      <c r="A92" s="48" t="s">
        <v>405</v>
      </c>
      <c r="B92" s="1" t="s">
        <v>406</v>
      </c>
      <c r="C92" s="1" t="s">
        <v>407</v>
      </c>
      <c r="D92" s="1" t="s">
        <v>53</v>
      </c>
      <c r="E92" s="1" t="s">
        <v>356</v>
      </c>
      <c r="F92" s="44" t="s">
        <v>408</v>
      </c>
      <c r="G92" s="45">
        <v>0.4</v>
      </c>
      <c r="H92" s="46">
        <v>2.2695815308122231</v>
      </c>
      <c r="I92" s="5">
        <v>0</v>
      </c>
      <c r="J92" s="5">
        <v>2.2695815308122231</v>
      </c>
      <c r="K92" s="5">
        <v>-12.340717166719113</v>
      </c>
      <c r="L92" s="47">
        <v>2.1561024542716116</v>
      </c>
      <c r="M92" s="5">
        <v>0</v>
      </c>
      <c r="N92" s="46">
        <v>0</v>
      </c>
      <c r="O92" s="5">
        <v>0</v>
      </c>
      <c r="P92" s="5">
        <v>0</v>
      </c>
      <c r="Q92" s="5">
        <v>0</v>
      </c>
      <c r="R92" s="47">
        <v>0</v>
      </c>
      <c r="S92" s="46">
        <v>0</v>
      </c>
      <c r="T92" s="5">
        <v>2.2695815308122231</v>
      </c>
      <c r="U92" s="5">
        <v>0</v>
      </c>
      <c r="V92" s="5">
        <v>0</v>
      </c>
      <c r="W92" s="47">
        <v>0</v>
      </c>
      <c r="X92" s="46">
        <v>0</v>
      </c>
      <c r="Y92" s="5">
        <v>2.2695815308122231</v>
      </c>
      <c r="Z92" s="5">
        <v>0</v>
      </c>
      <c r="AA92" s="5">
        <v>0</v>
      </c>
      <c r="AB92" s="47">
        <v>0</v>
      </c>
    </row>
    <row r="93" spans="1:28" s="1" customFormat="1">
      <c r="A93" s="48" t="s">
        <v>409</v>
      </c>
      <c r="B93" s="1" t="s">
        <v>410</v>
      </c>
      <c r="C93" s="1" t="s">
        <v>411</v>
      </c>
      <c r="D93" s="1" t="s">
        <v>124</v>
      </c>
      <c r="E93" s="1">
        <v>0</v>
      </c>
      <c r="F93" s="44" t="s">
        <v>412</v>
      </c>
      <c r="G93" s="45">
        <v>0.49</v>
      </c>
      <c r="H93" s="46">
        <v>69.318947888818769</v>
      </c>
      <c r="I93" s="5">
        <v>12.523850518031526</v>
      </c>
      <c r="J93" s="5">
        <v>56.795097370787246</v>
      </c>
      <c r="K93" s="5">
        <v>16.286990152390874</v>
      </c>
      <c r="L93" s="47">
        <v>52.535465067978201</v>
      </c>
      <c r="M93" s="5">
        <v>0</v>
      </c>
      <c r="N93" s="46">
        <v>12.324480880103991</v>
      </c>
      <c r="O93" s="5">
        <v>0.19936963792753593</v>
      </c>
      <c r="P93" s="5">
        <v>0</v>
      </c>
      <c r="Q93" s="5">
        <v>0</v>
      </c>
      <c r="R93" s="47">
        <v>0</v>
      </c>
      <c r="S93" s="46">
        <v>47.728743807370805</v>
      </c>
      <c r="T93" s="5">
        <v>9.0663535634164401</v>
      </c>
      <c r="U93" s="5">
        <v>0</v>
      </c>
      <c r="V93" s="5">
        <v>0</v>
      </c>
      <c r="W93" s="47">
        <v>0</v>
      </c>
      <c r="X93" s="46">
        <v>60.053224687474795</v>
      </c>
      <c r="Y93" s="5">
        <v>9.2657232013439756</v>
      </c>
      <c r="Z93" s="5">
        <v>0</v>
      </c>
      <c r="AA93" s="5">
        <v>0</v>
      </c>
      <c r="AB93" s="47">
        <v>0</v>
      </c>
    </row>
    <row r="94" spans="1:28" s="1" customFormat="1">
      <c r="A94" s="48" t="s">
        <v>413</v>
      </c>
      <c r="B94" s="1" t="s">
        <v>414</v>
      </c>
      <c r="C94" s="1" t="s">
        <v>415</v>
      </c>
      <c r="D94" s="1" t="s">
        <v>237</v>
      </c>
      <c r="E94" s="1">
        <v>0</v>
      </c>
      <c r="F94" s="44" t="s">
        <v>416</v>
      </c>
      <c r="G94" s="45">
        <v>0.09</v>
      </c>
      <c r="H94" s="46">
        <v>124.5822303921305</v>
      </c>
      <c r="I94" s="5">
        <v>13.517273938481271</v>
      </c>
      <c r="J94" s="5">
        <v>111.06495645364922</v>
      </c>
      <c r="K94" s="5">
        <v>93.370422244505761</v>
      </c>
      <c r="L94" s="47">
        <v>102.73508471962553</v>
      </c>
      <c r="M94" s="5">
        <v>0</v>
      </c>
      <c r="N94" s="46">
        <v>13.517273938481271</v>
      </c>
      <c r="O94" s="5">
        <v>0</v>
      </c>
      <c r="P94" s="5">
        <v>0</v>
      </c>
      <c r="Q94" s="5">
        <v>0</v>
      </c>
      <c r="R94" s="47">
        <v>0</v>
      </c>
      <c r="S94" s="46">
        <v>111.06495645364922</v>
      </c>
      <c r="T94" s="5">
        <v>0</v>
      </c>
      <c r="U94" s="5">
        <v>0</v>
      </c>
      <c r="V94" s="5">
        <v>0</v>
      </c>
      <c r="W94" s="47">
        <v>0</v>
      </c>
      <c r="X94" s="46">
        <v>124.5822303921305</v>
      </c>
      <c r="Y94" s="5">
        <v>0</v>
      </c>
      <c r="Z94" s="5">
        <v>0</v>
      </c>
      <c r="AA94" s="5">
        <v>0</v>
      </c>
      <c r="AB94" s="47">
        <v>0</v>
      </c>
    </row>
    <row r="95" spans="1:28" s="1" customFormat="1">
      <c r="A95" s="48" t="s">
        <v>417</v>
      </c>
      <c r="B95" s="1" t="s">
        <v>418</v>
      </c>
      <c r="C95" s="1" t="s">
        <v>419</v>
      </c>
      <c r="D95" s="1" t="s">
        <v>53</v>
      </c>
      <c r="E95" s="1">
        <v>0</v>
      </c>
      <c r="F95" s="44" t="s">
        <v>420</v>
      </c>
      <c r="G95" s="45">
        <v>0.4</v>
      </c>
      <c r="H95" s="46">
        <v>1.6482490653460597</v>
      </c>
      <c r="I95" s="5">
        <v>0</v>
      </c>
      <c r="J95" s="5">
        <v>1.6482490653460597</v>
      </c>
      <c r="K95" s="5">
        <v>-6.4825690287993272</v>
      </c>
      <c r="L95" s="47">
        <v>1.5246303854451053</v>
      </c>
      <c r="M95" s="5">
        <v>0.5</v>
      </c>
      <c r="N95" s="46">
        <v>0</v>
      </c>
      <c r="O95" s="5">
        <v>0</v>
      </c>
      <c r="P95" s="5">
        <v>0</v>
      </c>
      <c r="Q95" s="5">
        <v>0</v>
      </c>
      <c r="R95" s="47">
        <v>0</v>
      </c>
      <c r="S95" s="46">
        <v>0</v>
      </c>
      <c r="T95" s="5">
        <v>1.6482490653460597</v>
      </c>
      <c r="U95" s="5">
        <v>0</v>
      </c>
      <c r="V95" s="5">
        <v>0</v>
      </c>
      <c r="W95" s="47">
        <v>0</v>
      </c>
      <c r="X95" s="46">
        <v>0</v>
      </c>
      <c r="Y95" s="5">
        <v>1.6482490653460597</v>
      </c>
      <c r="Z95" s="5">
        <v>0</v>
      </c>
      <c r="AA95" s="5">
        <v>0</v>
      </c>
      <c r="AB95" s="47">
        <v>0</v>
      </c>
    </row>
    <row r="96" spans="1:28" s="1" customFormat="1">
      <c r="A96" s="48" t="s">
        <v>421</v>
      </c>
      <c r="B96" s="1" t="s">
        <v>422</v>
      </c>
      <c r="C96" s="1" t="s">
        <v>423</v>
      </c>
      <c r="D96" s="1" t="s">
        <v>79</v>
      </c>
      <c r="E96" s="1">
        <v>0</v>
      </c>
      <c r="F96" s="44" t="s">
        <v>1917</v>
      </c>
      <c r="G96" s="45">
        <v>0.01</v>
      </c>
      <c r="H96" s="46">
        <v>13.010631428741288</v>
      </c>
      <c r="I96" s="5">
        <v>4.1714840048440847</v>
      </c>
      <c r="J96" s="5">
        <v>8.8391474238972023</v>
      </c>
      <c r="K96" s="5">
        <v>6.0464843135945108</v>
      </c>
      <c r="L96" s="47">
        <v>8.1762113671049139</v>
      </c>
      <c r="M96" s="5">
        <v>0</v>
      </c>
      <c r="N96" s="46">
        <v>0</v>
      </c>
      <c r="O96" s="5">
        <v>0</v>
      </c>
      <c r="P96" s="5">
        <v>4.1714840048440847</v>
      </c>
      <c r="Q96" s="5">
        <v>0</v>
      </c>
      <c r="R96" s="47">
        <v>0</v>
      </c>
      <c r="S96" s="46">
        <v>0</v>
      </c>
      <c r="T96" s="5">
        <v>0</v>
      </c>
      <c r="U96" s="5">
        <v>8.8391474238972023</v>
      </c>
      <c r="V96" s="5">
        <v>0</v>
      </c>
      <c r="W96" s="47">
        <v>0</v>
      </c>
      <c r="X96" s="46">
        <v>0</v>
      </c>
      <c r="Y96" s="5">
        <v>0</v>
      </c>
      <c r="Z96" s="5">
        <v>13.010631428741288</v>
      </c>
      <c r="AA96" s="5">
        <v>0</v>
      </c>
      <c r="AB96" s="47">
        <v>0</v>
      </c>
    </row>
    <row r="97" spans="1:28" s="1" customFormat="1">
      <c r="A97" s="48" t="s">
        <v>425</v>
      </c>
      <c r="B97" s="1" t="s">
        <v>426</v>
      </c>
      <c r="C97" s="1" t="s">
        <v>427</v>
      </c>
      <c r="D97" s="1" t="s">
        <v>237</v>
      </c>
      <c r="E97" s="1">
        <v>0</v>
      </c>
      <c r="F97" s="44" t="s">
        <v>428</v>
      </c>
      <c r="G97" s="45">
        <v>0.09</v>
      </c>
      <c r="H97" s="46">
        <v>101.54242504970301</v>
      </c>
      <c r="I97" s="5">
        <v>0.53734912673372026</v>
      </c>
      <c r="J97" s="5">
        <v>101.0050759229693</v>
      </c>
      <c r="K97" s="5">
        <v>79.360466098267366</v>
      </c>
      <c r="L97" s="47">
        <v>93.42969522874661</v>
      </c>
      <c r="M97" s="5">
        <v>0</v>
      </c>
      <c r="N97" s="46">
        <v>0.53734912673372026</v>
      </c>
      <c r="O97" s="5">
        <v>0</v>
      </c>
      <c r="P97" s="5">
        <v>0</v>
      </c>
      <c r="Q97" s="5">
        <v>0</v>
      </c>
      <c r="R97" s="47">
        <v>0</v>
      </c>
      <c r="S97" s="46">
        <v>101.0050759229693</v>
      </c>
      <c r="T97" s="5">
        <v>0</v>
      </c>
      <c r="U97" s="5">
        <v>0</v>
      </c>
      <c r="V97" s="5">
        <v>0</v>
      </c>
      <c r="W97" s="47">
        <v>0</v>
      </c>
      <c r="X97" s="46">
        <v>101.54242504970301</v>
      </c>
      <c r="Y97" s="5">
        <v>0</v>
      </c>
      <c r="Z97" s="5">
        <v>0</v>
      </c>
      <c r="AA97" s="5">
        <v>0</v>
      </c>
      <c r="AB97" s="47">
        <v>0</v>
      </c>
    </row>
    <row r="98" spans="1:28" s="1" customFormat="1">
      <c r="A98" s="48" t="s">
        <v>429</v>
      </c>
      <c r="B98" s="1" t="s">
        <v>430</v>
      </c>
      <c r="C98" s="1" t="s">
        <v>431</v>
      </c>
      <c r="D98" s="1" t="s">
        <v>79</v>
      </c>
      <c r="E98" s="1">
        <v>0</v>
      </c>
      <c r="F98" s="44" t="s">
        <v>432</v>
      </c>
      <c r="G98" s="45">
        <v>0.01</v>
      </c>
      <c r="H98" s="46">
        <v>21.961013536800607</v>
      </c>
      <c r="I98" s="5">
        <v>6.2864766729671731</v>
      </c>
      <c r="J98" s="5">
        <v>15.674536863833433</v>
      </c>
      <c r="K98" s="5">
        <v>10.38536975213483</v>
      </c>
      <c r="L98" s="47">
        <v>14.498946599045926</v>
      </c>
      <c r="M98" s="5">
        <v>0</v>
      </c>
      <c r="N98" s="46">
        <v>0</v>
      </c>
      <c r="O98" s="5">
        <v>0</v>
      </c>
      <c r="P98" s="5">
        <v>6.2864766729671731</v>
      </c>
      <c r="Q98" s="5">
        <v>0</v>
      </c>
      <c r="R98" s="47">
        <v>0</v>
      </c>
      <c r="S98" s="46">
        <v>0</v>
      </c>
      <c r="T98" s="5">
        <v>0</v>
      </c>
      <c r="U98" s="5">
        <v>15.674536863833433</v>
      </c>
      <c r="V98" s="5">
        <v>0</v>
      </c>
      <c r="W98" s="47">
        <v>0</v>
      </c>
      <c r="X98" s="46">
        <v>0</v>
      </c>
      <c r="Y98" s="5">
        <v>0</v>
      </c>
      <c r="Z98" s="5">
        <v>21.961013536800607</v>
      </c>
      <c r="AA98" s="5">
        <v>0</v>
      </c>
      <c r="AB98" s="47">
        <v>0</v>
      </c>
    </row>
    <row r="99" spans="1:28" s="1" customFormat="1">
      <c r="A99" s="48" t="s">
        <v>433</v>
      </c>
      <c r="B99" s="1" t="s">
        <v>434</v>
      </c>
      <c r="C99" s="1" t="s">
        <v>435</v>
      </c>
      <c r="D99" s="1" t="s">
        <v>103</v>
      </c>
      <c r="E99" s="1">
        <v>0</v>
      </c>
      <c r="F99" s="44" t="s">
        <v>436</v>
      </c>
      <c r="G99" s="45">
        <v>0.49</v>
      </c>
      <c r="H99" s="46">
        <v>95.183302209306248</v>
      </c>
      <c r="I99" s="5">
        <v>20.041002934732305</v>
      </c>
      <c r="J99" s="5">
        <v>75.142299274573958</v>
      </c>
      <c r="K99" s="5">
        <v>34.295688417186064</v>
      </c>
      <c r="L99" s="47">
        <v>69.506626828980913</v>
      </c>
      <c r="M99" s="5">
        <v>0</v>
      </c>
      <c r="N99" s="46">
        <v>19.42298210637054</v>
      </c>
      <c r="O99" s="5">
        <v>0.61802082836176453</v>
      </c>
      <c r="P99" s="5">
        <v>0</v>
      </c>
      <c r="Q99" s="5">
        <v>0</v>
      </c>
      <c r="R99" s="47">
        <v>0</v>
      </c>
      <c r="S99" s="46">
        <v>64.955364786069055</v>
      </c>
      <c r="T99" s="5">
        <v>10.186934488504898</v>
      </c>
      <c r="U99" s="5">
        <v>0</v>
      </c>
      <c r="V99" s="5">
        <v>0</v>
      </c>
      <c r="W99" s="47">
        <v>0</v>
      </c>
      <c r="X99" s="46">
        <v>84.378346892439609</v>
      </c>
      <c r="Y99" s="5">
        <v>10.804955316866662</v>
      </c>
      <c r="Z99" s="5">
        <v>0</v>
      </c>
      <c r="AA99" s="5">
        <v>0</v>
      </c>
      <c r="AB99" s="47">
        <v>0</v>
      </c>
    </row>
    <row r="100" spans="1:28" s="1" customFormat="1">
      <c r="A100" s="48" t="s">
        <v>437</v>
      </c>
      <c r="B100" s="1" t="s">
        <v>438</v>
      </c>
      <c r="C100" s="1" t="s">
        <v>439</v>
      </c>
      <c r="D100" s="1" t="s">
        <v>124</v>
      </c>
      <c r="E100" s="1">
        <v>0</v>
      </c>
      <c r="F100" s="44" t="s">
        <v>1906</v>
      </c>
      <c r="G100" s="45">
        <v>0.49</v>
      </c>
      <c r="H100" s="46">
        <v>43.601190244852063</v>
      </c>
      <c r="I100" s="5">
        <v>0</v>
      </c>
      <c r="J100" s="5">
        <v>43.601190244852063</v>
      </c>
      <c r="K100" s="6">
        <v>-8.8242442061771076</v>
      </c>
      <c r="L100" s="47">
        <v>40.331100976488166</v>
      </c>
      <c r="M100" s="5">
        <v>0.16831990614059422</v>
      </c>
      <c r="N100" s="46">
        <v>0</v>
      </c>
      <c r="O100" s="5">
        <v>0</v>
      </c>
      <c r="P100" s="5">
        <v>0</v>
      </c>
      <c r="Q100" s="5">
        <v>0</v>
      </c>
      <c r="R100" s="47">
        <v>0</v>
      </c>
      <c r="S100" s="46">
        <v>34.588883515001982</v>
      </c>
      <c r="T100" s="5">
        <v>9.0123067298500814</v>
      </c>
      <c r="U100" s="5">
        <v>0</v>
      </c>
      <c r="V100" s="5">
        <v>0</v>
      </c>
      <c r="W100" s="47">
        <v>0</v>
      </c>
      <c r="X100" s="46">
        <v>34.588883515001982</v>
      </c>
      <c r="Y100" s="5">
        <v>9.0123067298500814</v>
      </c>
      <c r="Z100" s="5">
        <v>0</v>
      </c>
      <c r="AA100" s="5">
        <v>0</v>
      </c>
      <c r="AB100" s="47">
        <v>0</v>
      </c>
    </row>
    <row r="101" spans="1:28" s="1" customFormat="1">
      <c r="A101" s="48" t="s">
        <v>440</v>
      </c>
      <c r="B101" s="1" t="s">
        <v>441</v>
      </c>
      <c r="C101" s="1" t="s">
        <v>442</v>
      </c>
      <c r="D101" s="1" t="s">
        <v>79</v>
      </c>
      <c r="E101" s="1">
        <v>0</v>
      </c>
      <c r="F101" s="44" t="s">
        <v>443</v>
      </c>
      <c r="G101" s="45">
        <v>0.01</v>
      </c>
      <c r="H101" s="46">
        <v>14.08167471421813</v>
      </c>
      <c r="I101" s="5">
        <v>3.795406538472101</v>
      </c>
      <c r="J101" s="5">
        <v>10.286268175746029</v>
      </c>
      <c r="K101" s="5">
        <v>5.2899353060744376</v>
      </c>
      <c r="L101" s="47">
        <v>9.5147980625650774</v>
      </c>
      <c r="M101" s="5">
        <v>0</v>
      </c>
      <c r="N101" s="46">
        <v>0</v>
      </c>
      <c r="O101" s="5">
        <v>0</v>
      </c>
      <c r="P101" s="5">
        <v>3.795406538472101</v>
      </c>
      <c r="Q101" s="5">
        <v>0</v>
      </c>
      <c r="R101" s="47">
        <v>0</v>
      </c>
      <c r="S101" s="46">
        <v>0</v>
      </c>
      <c r="T101" s="5">
        <v>0</v>
      </c>
      <c r="U101" s="5">
        <v>10.286268175746029</v>
      </c>
      <c r="V101" s="5">
        <v>0</v>
      </c>
      <c r="W101" s="47">
        <v>0</v>
      </c>
      <c r="X101" s="46">
        <v>0</v>
      </c>
      <c r="Y101" s="5">
        <v>0</v>
      </c>
      <c r="Z101" s="5">
        <v>14.08167471421813</v>
      </c>
      <c r="AA101" s="5">
        <v>0</v>
      </c>
      <c r="AB101" s="47">
        <v>0</v>
      </c>
    </row>
    <row r="102" spans="1:28" s="1" customFormat="1">
      <c r="A102" s="48" t="s">
        <v>444</v>
      </c>
      <c r="B102" s="1" t="s">
        <v>445</v>
      </c>
      <c r="C102" s="1" t="s">
        <v>446</v>
      </c>
      <c r="D102" s="1" t="s">
        <v>53</v>
      </c>
      <c r="E102" s="1">
        <v>0</v>
      </c>
      <c r="F102" s="44" t="s">
        <v>447</v>
      </c>
      <c r="G102" s="45">
        <v>0.4</v>
      </c>
      <c r="H102" s="46">
        <v>3.7021549662864661</v>
      </c>
      <c r="I102" s="5">
        <v>5.6538192280468531E-2</v>
      </c>
      <c r="J102" s="5">
        <v>3.6456167740059975</v>
      </c>
      <c r="K102" s="5">
        <v>-12.073141992862897</v>
      </c>
      <c r="L102" s="47">
        <v>3.3721955159555477</v>
      </c>
      <c r="M102" s="5">
        <v>0.5</v>
      </c>
      <c r="N102" s="46">
        <v>0</v>
      </c>
      <c r="O102" s="5">
        <v>5.6538192280468531E-2</v>
      </c>
      <c r="P102" s="5">
        <v>0</v>
      </c>
      <c r="Q102" s="5">
        <v>0</v>
      </c>
      <c r="R102" s="47">
        <v>0</v>
      </c>
      <c r="S102" s="46">
        <v>0</v>
      </c>
      <c r="T102" s="5">
        <v>3.6456167740059975</v>
      </c>
      <c r="U102" s="5">
        <v>0</v>
      </c>
      <c r="V102" s="5">
        <v>0</v>
      </c>
      <c r="W102" s="47">
        <v>0</v>
      </c>
      <c r="X102" s="46">
        <v>0</v>
      </c>
      <c r="Y102" s="5">
        <v>3.7021549662864661</v>
      </c>
      <c r="Z102" s="5">
        <v>0</v>
      </c>
      <c r="AA102" s="5">
        <v>0</v>
      </c>
      <c r="AB102" s="47">
        <v>0</v>
      </c>
    </row>
    <row r="103" spans="1:28" s="1" customFormat="1">
      <c r="A103" s="48" t="s">
        <v>448</v>
      </c>
      <c r="B103" s="1" t="s">
        <v>449</v>
      </c>
      <c r="C103" s="1" t="s">
        <v>450</v>
      </c>
      <c r="D103" s="1" t="s">
        <v>103</v>
      </c>
      <c r="E103" s="1" t="s">
        <v>146</v>
      </c>
      <c r="F103" s="44" t="s">
        <v>451</v>
      </c>
      <c r="G103" s="45">
        <v>0.99</v>
      </c>
      <c r="H103" s="46">
        <v>85.298045747225856</v>
      </c>
      <c r="I103" s="5">
        <v>0</v>
      </c>
      <c r="J103" s="5">
        <v>85.298045747225856</v>
      </c>
      <c r="K103" s="5">
        <v>-6.0099931640524122</v>
      </c>
      <c r="L103" s="47">
        <v>82.739104374809074</v>
      </c>
      <c r="M103" s="5">
        <v>0</v>
      </c>
      <c r="N103" s="46">
        <v>0</v>
      </c>
      <c r="O103" s="5">
        <v>0</v>
      </c>
      <c r="P103" s="5">
        <v>0</v>
      </c>
      <c r="Q103" s="5">
        <v>0</v>
      </c>
      <c r="R103" s="47">
        <v>0</v>
      </c>
      <c r="S103" s="46">
        <v>75.829370748604148</v>
      </c>
      <c r="T103" s="5">
        <v>9.4686749986216956</v>
      </c>
      <c r="U103" s="5">
        <v>0</v>
      </c>
      <c r="V103" s="5">
        <v>0</v>
      </c>
      <c r="W103" s="47">
        <v>0</v>
      </c>
      <c r="X103" s="46">
        <v>75.829370748604148</v>
      </c>
      <c r="Y103" s="5">
        <v>9.4686749986216956</v>
      </c>
      <c r="Z103" s="5">
        <v>0</v>
      </c>
      <c r="AA103" s="5">
        <v>0</v>
      </c>
      <c r="AB103" s="47">
        <v>0</v>
      </c>
    </row>
    <row r="104" spans="1:28" s="1" customFormat="1">
      <c r="A104" s="48" t="s">
        <v>452</v>
      </c>
      <c r="B104" s="1" t="s">
        <v>453</v>
      </c>
      <c r="C104" s="1" t="s">
        <v>454</v>
      </c>
      <c r="D104" s="1" t="s">
        <v>79</v>
      </c>
      <c r="E104" s="1">
        <v>0</v>
      </c>
      <c r="F104" s="44" t="s">
        <v>1918</v>
      </c>
      <c r="G104" s="45">
        <v>0.01</v>
      </c>
      <c r="H104" s="46">
        <v>10.432805824047801</v>
      </c>
      <c r="I104" s="5">
        <v>3.4240347863425575</v>
      </c>
      <c r="J104" s="5">
        <v>7.0087710377052419</v>
      </c>
      <c r="K104" s="5">
        <v>5.5998860001827149</v>
      </c>
      <c r="L104" s="47">
        <v>6.4831132098773487</v>
      </c>
      <c r="M104" s="5">
        <v>0</v>
      </c>
      <c r="N104" s="46">
        <v>0</v>
      </c>
      <c r="O104" s="5">
        <v>0</v>
      </c>
      <c r="P104" s="5">
        <v>3.4240347863425575</v>
      </c>
      <c r="Q104" s="5">
        <v>0</v>
      </c>
      <c r="R104" s="47">
        <v>0</v>
      </c>
      <c r="S104" s="46">
        <v>0</v>
      </c>
      <c r="T104" s="5">
        <v>0</v>
      </c>
      <c r="U104" s="5">
        <v>7.0087710377052419</v>
      </c>
      <c r="V104" s="5">
        <v>0</v>
      </c>
      <c r="W104" s="47">
        <v>0</v>
      </c>
      <c r="X104" s="46">
        <v>0</v>
      </c>
      <c r="Y104" s="5">
        <v>0</v>
      </c>
      <c r="Z104" s="5">
        <v>10.432805824047801</v>
      </c>
      <c r="AA104" s="5">
        <v>0</v>
      </c>
      <c r="AB104" s="47">
        <v>0</v>
      </c>
    </row>
    <row r="105" spans="1:28" s="1" customFormat="1">
      <c r="A105" s="48" t="s">
        <v>456</v>
      </c>
      <c r="B105" s="1" t="s">
        <v>457</v>
      </c>
      <c r="C105" s="1" t="s">
        <v>458</v>
      </c>
      <c r="D105" s="1" t="s">
        <v>93</v>
      </c>
      <c r="E105" s="1" t="s">
        <v>94</v>
      </c>
      <c r="F105" s="44" t="s">
        <v>459</v>
      </c>
      <c r="G105" s="45">
        <v>0.48</v>
      </c>
      <c r="H105" s="46">
        <v>93.035571168897889</v>
      </c>
      <c r="I105" s="5">
        <v>0</v>
      </c>
      <c r="J105" s="5">
        <v>93.035571168897889</v>
      </c>
      <c r="K105" s="5">
        <v>21.235737052279561</v>
      </c>
      <c r="L105" s="47">
        <v>88.383792610452986</v>
      </c>
      <c r="M105" s="5">
        <v>0</v>
      </c>
      <c r="N105" s="46">
        <v>0</v>
      </c>
      <c r="O105" s="5">
        <v>0</v>
      </c>
      <c r="P105" s="5">
        <v>0</v>
      </c>
      <c r="Q105" s="5">
        <v>0</v>
      </c>
      <c r="R105" s="47">
        <v>0</v>
      </c>
      <c r="S105" s="46">
        <v>75.55567482833473</v>
      </c>
      <c r="T105" s="5">
        <v>17.479896340563148</v>
      </c>
      <c r="U105" s="5">
        <v>0</v>
      </c>
      <c r="V105" s="5">
        <v>0</v>
      </c>
      <c r="W105" s="47">
        <v>0</v>
      </c>
      <c r="X105" s="46">
        <v>75.55567482833473</v>
      </c>
      <c r="Y105" s="5">
        <v>17.479896340563148</v>
      </c>
      <c r="Z105" s="5">
        <v>0</v>
      </c>
      <c r="AA105" s="5">
        <v>0</v>
      </c>
      <c r="AB105" s="47">
        <v>0</v>
      </c>
    </row>
    <row r="106" spans="1:28" s="1" customFormat="1">
      <c r="A106" s="48" t="s">
        <v>460</v>
      </c>
      <c r="B106" s="1" t="s">
        <v>461</v>
      </c>
      <c r="C106" s="1" t="s">
        <v>462</v>
      </c>
      <c r="D106" s="1" t="s">
        <v>53</v>
      </c>
      <c r="E106" s="1">
        <v>0</v>
      </c>
      <c r="F106" s="44" t="s">
        <v>463</v>
      </c>
      <c r="G106" s="45">
        <v>0.4</v>
      </c>
      <c r="H106" s="46">
        <v>2.4381400399068847</v>
      </c>
      <c r="I106" s="5">
        <v>1.157553524191631E-2</v>
      </c>
      <c r="J106" s="5">
        <v>2.4265645046649684</v>
      </c>
      <c r="K106" s="5">
        <v>-5.1293541879410869</v>
      </c>
      <c r="L106" s="47">
        <v>2.2445721668150957</v>
      </c>
      <c r="M106" s="5">
        <v>0.5</v>
      </c>
      <c r="N106" s="46">
        <v>0</v>
      </c>
      <c r="O106" s="5">
        <v>1.157553524191631E-2</v>
      </c>
      <c r="P106" s="5">
        <v>0</v>
      </c>
      <c r="Q106" s="5">
        <v>0</v>
      </c>
      <c r="R106" s="47">
        <v>0</v>
      </c>
      <c r="S106" s="46">
        <v>0</v>
      </c>
      <c r="T106" s="5">
        <v>2.4265645046649684</v>
      </c>
      <c r="U106" s="5">
        <v>0</v>
      </c>
      <c r="V106" s="5">
        <v>0</v>
      </c>
      <c r="W106" s="47">
        <v>0</v>
      </c>
      <c r="X106" s="46">
        <v>0</v>
      </c>
      <c r="Y106" s="5">
        <v>2.4381400399068847</v>
      </c>
      <c r="Z106" s="5">
        <v>0</v>
      </c>
      <c r="AA106" s="5">
        <v>0</v>
      </c>
      <c r="AB106" s="47">
        <v>0</v>
      </c>
    </row>
    <row r="107" spans="1:28" s="1" customFormat="1">
      <c r="A107" s="48" t="s">
        <v>464</v>
      </c>
      <c r="B107" s="1" t="s">
        <v>465</v>
      </c>
      <c r="C107" s="1" t="s">
        <v>466</v>
      </c>
      <c r="D107" s="1" t="s">
        <v>53</v>
      </c>
      <c r="E107" s="1">
        <v>0</v>
      </c>
      <c r="F107" s="44" t="s">
        <v>467</v>
      </c>
      <c r="G107" s="45">
        <v>0.4</v>
      </c>
      <c r="H107" s="46">
        <v>2.6245535400756221</v>
      </c>
      <c r="I107" s="5">
        <v>0</v>
      </c>
      <c r="J107" s="5">
        <v>2.6245535400756221</v>
      </c>
      <c r="K107" s="5">
        <v>-10.268349705828671</v>
      </c>
      <c r="L107" s="47">
        <v>2.4277120245699506</v>
      </c>
      <c r="M107" s="5">
        <v>0.5</v>
      </c>
      <c r="N107" s="46">
        <v>0</v>
      </c>
      <c r="O107" s="5">
        <v>0</v>
      </c>
      <c r="P107" s="5">
        <v>0</v>
      </c>
      <c r="Q107" s="5">
        <v>0</v>
      </c>
      <c r="R107" s="47">
        <v>0</v>
      </c>
      <c r="S107" s="46">
        <v>0</v>
      </c>
      <c r="T107" s="5">
        <v>2.6245535400756221</v>
      </c>
      <c r="U107" s="5">
        <v>0</v>
      </c>
      <c r="V107" s="5">
        <v>0</v>
      </c>
      <c r="W107" s="47">
        <v>0</v>
      </c>
      <c r="X107" s="46">
        <v>0</v>
      </c>
      <c r="Y107" s="5">
        <v>2.6245535400756221</v>
      </c>
      <c r="Z107" s="5">
        <v>0</v>
      </c>
      <c r="AA107" s="5">
        <v>0</v>
      </c>
      <c r="AB107" s="47">
        <v>0</v>
      </c>
    </row>
    <row r="108" spans="1:28" s="1" customFormat="1">
      <c r="A108" s="48" t="s">
        <v>468</v>
      </c>
      <c r="B108" s="1" t="s">
        <v>469</v>
      </c>
      <c r="C108" s="1" t="s">
        <v>470</v>
      </c>
      <c r="D108" s="1" t="s">
        <v>53</v>
      </c>
      <c r="E108" s="1">
        <v>0</v>
      </c>
      <c r="F108" s="44" t="s">
        <v>471</v>
      </c>
      <c r="G108" s="45">
        <v>0.4</v>
      </c>
      <c r="H108" s="46">
        <v>1.865328240637719</v>
      </c>
      <c r="I108" s="5">
        <v>0</v>
      </c>
      <c r="J108" s="5">
        <v>1.865328240637719</v>
      </c>
      <c r="K108" s="5">
        <v>-10.910506048296549</v>
      </c>
      <c r="L108" s="47">
        <v>1.72542862258989</v>
      </c>
      <c r="M108" s="5">
        <v>0.5</v>
      </c>
      <c r="N108" s="46">
        <v>0</v>
      </c>
      <c r="O108" s="5">
        <v>0</v>
      </c>
      <c r="P108" s="5">
        <v>0</v>
      </c>
      <c r="Q108" s="5">
        <v>0</v>
      </c>
      <c r="R108" s="47">
        <v>0</v>
      </c>
      <c r="S108" s="46">
        <v>0</v>
      </c>
      <c r="T108" s="5">
        <v>1.865328240637719</v>
      </c>
      <c r="U108" s="5">
        <v>0</v>
      </c>
      <c r="V108" s="5">
        <v>0</v>
      </c>
      <c r="W108" s="47">
        <v>0</v>
      </c>
      <c r="X108" s="46">
        <v>0</v>
      </c>
      <c r="Y108" s="5">
        <v>1.865328240637719</v>
      </c>
      <c r="Z108" s="5">
        <v>0</v>
      </c>
      <c r="AA108" s="5">
        <v>0</v>
      </c>
      <c r="AB108" s="47">
        <v>0</v>
      </c>
    </row>
    <row r="109" spans="1:28" s="1" customFormat="1">
      <c r="A109" s="48" t="s">
        <v>472</v>
      </c>
      <c r="B109" s="1" t="s">
        <v>473</v>
      </c>
      <c r="C109" s="1" t="s">
        <v>474</v>
      </c>
      <c r="D109" s="1" t="s">
        <v>53</v>
      </c>
      <c r="E109" s="1" t="s">
        <v>228</v>
      </c>
      <c r="F109" s="44" t="s">
        <v>475</v>
      </c>
      <c r="G109" s="45">
        <v>0.35</v>
      </c>
      <c r="H109" s="46">
        <v>2.6769021597398344</v>
      </c>
      <c r="I109" s="5">
        <v>0</v>
      </c>
      <c r="J109" s="5">
        <v>2.6769021597398344</v>
      </c>
      <c r="K109" s="5">
        <v>-13.314705945170466</v>
      </c>
      <c r="L109" s="47">
        <v>2.5430570517528426</v>
      </c>
      <c r="M109" s="5">
        <v>0</v>
      </c>
      <c r="N109" s="46">
        <v>0</v>
      </c>
      <c r="O109" s="5">
        <v>0</v>
      </c>
      <c r="P109" s="5">
        <v>0</v>
      </c>
      <c r="Q109" s="5">
        <v>0</v>
      </c>
      <c r="R109" s="47">
        <v>0</v>
      </c>
      <c r="S109" s="46">
        <v>0</v>
      </c>
      <c r="T109" s="5">
        <v>2.6769021597398344</v>
      </c>
      <c r="U109" s="5">
        <v>0</v>
      </c>
      <c r="V109" s="5">
        <v>0</v>
      </c>
      <c r="W109" s="47">
        <v>0</v>
      </c>
      <c r="X109" s="46">
        <v>0</v>
      </c>
      <c r="Y109" s="5">
        <v>2.6769021597398344</v>
      </c>
      <c r="Z109" s="5">
        <v>0</v>
      </c>
      <c r="AA109" s="5">
        <v>0</v>
      </c>
      <c r="AB109" s="47">
        <v>0</v>
      </c>
    </row>
    <row r="110" spans="1:28" s="1" customFormat="1">
      <c r="A110" s="48" t="s">
        <v>476</v>
      </c>
      <c r="B110" s="1" t="s">
        <v>477</v>
      </c>
      <c r="C110" s="1" t="s">
        <v>478</v>
      </c>
      <c r="D110" s="1" t="s">
        <v>53</v>
      </c>
      <c r="E110" s="1">
        <v>0</v>
      </c>
      <c r="F110" s="44" t="s">
        <v>479</v>
      </c>
      <c r="G110" s="45">
        <v>0.4</v>
      </c>
      <c r="H110" s="46">
        <v>6.9673580160071529</v>
      </c>
      <c r="I110" s="5">
        <v>0.91494416550641977</v>
      </c>
      <c r="J110" s="5">
        <v>6.0524138505007334</v>
      </c>
      <c r="K110" s="5">
        <v>-7.2932619010765061</v>
      </c>
      <c r="L110" s="47">
        <v>5.5984828117131791</v>
      </c>
      <c r="M110" s="5">
        <v>0.5</v>
      </c>
      <c r="N110" s="46">
        <v>0</v>
      </c>
      <c r="O110" s="5">
        <v>0.91494416550641977</v>
      </c>
      <c r="P110" s="5">
        <v>0</v>
      </c>
      <c r="Q110" s="5">
        <v>0</v>
      </c>
      <c r="R110" s="47">
        <v>0</v>
      </c>
      <c r="S110" s="46">
        <v>0</v>
      </c>
      <c r="T110" s="5">
        <v>6.0524138505007334</v>
      </c>
      <c r="U110" s="5">
        <v>0</v>
      </c>
      <c r="V110" s="5">
        <v>0</v>
      </c>
      <c r="W110" s="47">
        <v>0</v>
      </c>
      <c r="X110" s="46">
        <v>0</v>
      </c>
      <c r="Y110" s="5">
        <v>6.9673580160071529</v>
      </c>
      <c r="Z110" s="5">
        <v>0</v>
      </c>
      <c r="AA110" s="5">
        <v>0</v>
      </c>
      <c r="AB110" s="47">
        <v>0</v>
      </c>
    </row>
    <row r="111" spans="1:28" s="1" customFormat="1">
      <c r="A111" s="48" t="s">
        <v>480</v>
      </c>
      <c r="B111" s="1" t="s">
        <v>481</v>
      </c>
      <c r="C111" s="1" t="s">
        <v>482</v>
      </c>
      <c r="D111" s="1" t="s">
        <v>53</v>
      </c>
      <c r="E111" s="1" t="s">
        <v>356</v>
      </c>
      <c r="F111" s="44" t="s">
        <v>483</v>
      </c>
      <c r="G111" s="45">
        <v>0.4</v>
      </c>
      <c r="H111" s="46">
        <v>2.4933758312386027</v>
      </c>
      <c r="I111" s="5">
        <v>0</v>
      </c>
      <c r="J111" s="5">
        <v>2.4933758312386027</v>
      </c>
      <c r="K111" s="5">
        <v>-5.3875538775313556</v>
      </c>
      <c r="L111" s="47">
        <v>2.3687070396766723</v>
      </c>
      <c r="M111" s="5">
        <v>0</v>
      </c>
      <c r="N111" s="46">
        <v>0</v>
      </c>
      <c r="O111" s="5">
        <v>0</v>
      </c>
      <c r="P111" s="5">
        <v>0</v>
      </c>
      <c r="Q111" s="5">
        <v>0</v>
      </c>
      <c r="R111" s="47">
        <v>0</v>
      </c>
      <c r="S111" s="46">
        <v>0</v>
      </c>
      <c r="T111" s="5">
        <v>2.4933758312386027</v>
      </c>
      <c r="U111" s="5">
        <v>0</v>
      </c>
      <c r="V111" s="5">
        <v>0</v>
      </c>
      <c r="W111" s="47">
        <v>0</v>
      </c>
      <c r="X111" s="46">
        <v>0</v>
      </c>
      <c r="Y111" s="5">
        <v>2.4933758312386027</v>
      </c>
      <c r="Z111" s="5">
        <v>0</v>
      </c>
      <c r="AA111" s="5">
        <v>0</v>
      </c>
      <c r="AB111" s="47">
        <v>0</v>
      </c>
    </row>
    <row r="112" spans="1:28" s="1" customFormat="1">
      <c r="A112" s="48" t="s">
        <v>484</v>
      </c>
      <c r="B112" s="1" t="s">
        <v>485</v>
      </c>
      <c r="C112" s="1" t="s">
        <v>486</v>
      </c>
      <c r="D112" s="1" t="s">
        <v>124</v>
      </c>
      <c r="E112" s="1">
        <v>0</v>
      </c>
      <c r="F112" s="44" t="s">
        <v>487</v>
      </c>
      <c r="G112" s="45">
        <v>0.49</v>
      </c>
      <c r="H112" s="46">
        <v>57.147370984766241</v>
      </c>
      <c r="I112" s="5">
        <v>4.7715931513192578</v>
      </c>
      <c r="J112" s="5">
        <v>52.375777833446982</v>
      </c>
      <c r="K112" s="5">
        <v>14.28590673120153</v>
      </c>
      <c r="L112" s="47">
        <v>48.447594495938461</v>
      </c>
      <c r="M112" s="5">
        <v>0</v>
      </c>
      <c r="N112" s="46">
        <v>6.1480407920792848</v>
      </c>
      <c r="O112" s="5">
        <v>-1.3764476407600268</v>
      </c>
      <c r="P112" s="5">
        <v>0</v>
      </c>
      <c r="Q112" s="5">
        <v>0</v>
      </c>
      <c r="R112" s="47">
        <v>0</v>
      </c>
      <c r="S112" s="46">
        <v>42.782779709649667</v>
      </c>
      <c r="T112" s="5">
        <v>9.5929981237973081</v>
      </c>
      <c r="U112" s="5">
        <v>0</v>
      </c>
      <c r="V112" s="5">
        <v>0</v>
      </c>
      <c r="W112" s="47">
        <v>0</v>
      </c>
      <c r="X112" s="46">
        <v>48.930820501728952</v>
      </c>
      <c r="Y112" s="5">
        <v>8.2165504830372811</v>
      </c>
      <c r="Z112" s="5">
        <v>0</v>
      </c>
      <c r="AA112" s="5">
        <v>0</v>
      </c>
      <c r="AB112" s="47">
        <v>0</v>
      </c>
    </row>
    <row r="113" spans="1:28" s="1" customFormat="1">
      <c r="A113" s="48" t="s">
        <v>488</v>
      </c>
      <c r="B113" s="1" t="s">
        <v>489</v>
      </c>
      <c r="C113" s="1" t="s">
        <v>490</v>
      </c>
      <c r="D113" s="1" t="s">
        <v>53</v>
      </c>
      <c r="E113" s="1" t="s">
        <v>275</v>
      </c>
      <c r="F113" s="44" t="s">
        <v>491</v>
      </c>
      <c r="G113" s="45">
        <v>0.4</v>
      </c>
      <c r="H113" s="46">
        <v>3.148012343921069</v>
      </c>
      <c r="I113" s="5">
        <v>0</v>
      </c>
      <c r="J113" s="5">
        <v>3.148012343921069</v>
      </c>
      <c r="K113" s="5">
        <v>-18.609814802288017</v>
      </c>
      <c r="L113" s="47">
        <v>2.9906117267250152</v>
      </c>
      <c r="M113" s="5">
        <v>0</v>
      </c>
      <c r="N113" s="46">
        <v>0</v>
      </c>
      <c r="O113" s="5">
        <v>0</v>
      </c>
      <c r="P113" s="5">
        <v>0</v>
      </c>
      <c r="Q113" s="5">
        <v>0</v>
      </c>
      <c r="R113" s="47">
        <v>0</v>
      </c>
      <c r="S113" s="46">
        <v>0</v>
      </c>
      <c r="T113" s="5">
        <v>3.148012343921069</v>
      </c>
      <c r="U113" s="5">
        <v>0</v>
      </c>
      <c r="V113" s="5">
        <v>0</v>
      </c>
      <c r="W113" s="47">
        <v>0</v>
      </c>
      <c r="X113" s="46">
        <v>0</v>
      </c>
      <c r="Y113" s="5">
        <v>3.148012343921069</v>
      </c>
      <c r="Z113" s="5">
        <v>0</v>
      </c>
      <c r="AA113" s="5">
        <v>0</v>
      </c>
      <c r="AB113" s="47">
        <v>0</v>
      </c>
    </row>
    <row r="114" spans="1:28" s="1" customFormat="1">
      <c r="A114" s="48" t="s">
        <v>492</v>
      </c>
      <c r="B114" s="1" t="s">
        <v>493</v>
      </c>
      <c r="C114" s="1" t="s">
        <v>494</v>
      </c>
      <c r="D114" s="1" t="s">
        <v>53</v>
      </c>
      <c r="E114" s="1">
        <v>0</v>
      </c>
      <c r="F114" s="44" t="s">
        <v>1926</v>
      </c>
      <c r="G114" s="45">
        <v>0.4</v>
      </c>
      <c r="H114" s="46">
        <v>7.1364171730607255</v>
      </c>
      <c r="I114" s="5">
        <v>0.32246557013575639</v>
      </c>
      <c r="J114" s="5">
        <v>6.8139516029249689</v>
      </c>
      <c r="K114" s="5">
        <v>-21.83717411653798</v>
      </c>
      <c r="L114" s="47">
        <v>6.302905232705597</v>
      </c>
      <c r="M114" s="5">
        <v>0.5</v>
      </c>
      <c r="N114" s="46">
        <v>0</v>
      </c>
      <c r="O114" s="5">
        <v>0.32246557013575639</v>
      </c>
      <c r="P114" s="5">
        <v>0</v>
      </c>
      <c r="Q114" s="5">
        <v>0</v>
      </c>
      <c r="R114" s="47">
        <v>0</v>
      </c>
      <c r="S114" s="46">
        <v>0</v>
      </c>
      <c r="T114" s="5">
        <v>6.8139516029249689</v>
      </c>
      <c r="U114" s="5">
        <v>0</v>
      </c>
      <c r="V114" s="5">
        <v>0</v>
      </c>
      <c r="W114" s="47">
        <v>0</v>
      </c>
      <c r="X114" s="46">
        <v>0</v>
      </c>
      <c r="Y114" s="5">
        <v>7.1364171730607255</v>
      </c>
      <c r="Z114" s="5">
        <v>0</v>
      </c>
      <c r="AA114" s="5">
        <v>0</v>
      </c>
      <c r="AB114" s="47">
        <v>0</v>
      </c>
    </row>
    <row r="115" spans="1:28" s="1" customFormat="1">
      <c r="A115" s="48" t="s">
        <v>495</v>
      </c>
      <c r="B115" s="1" t="s">
        <v>496</v>
      </c>
      <c r="C115" s="1" t="s">
        <v>497</v>
      </c>
      <c r="D115" s="1" t="s">
        <v>237</v>
      </c>
      <c r="E115" s="1" t="s">
        <v>498</v>
      </c>
      <c r="F115" s="44" t="s">
        <v>499</v>
      </c>
      <c r="G115" s="45">
        <v>0.26</v>
      </c>
      <c r="H115" s="46">
        <v>77.352049593572843</v>
      </c>
      <c r="I115" s="5">
        <v>0</v>
      </c>
      <c r="J115" s="5">
        <v>77.352049593572843</v>
      </c>
      <c r="K115" s="5">
        <v>42.41325113082199</v>
      </c>
      <c r="L115" s="47">
        <v>73.484447113894191</v>
      </c>
      <c r="M115" s="5">
        <v>0</v>
      </c>
      <c r="N115" s="46">
        <v>0</v>
      </c>
      <c r="O115" s="5">
        <v>0</v>
      </c>
      <c r="P115" s="5">
        <v>0</v>
      </c>
      <c r="Q115" s="5">
        <v>0</v>
      </c>
      <c r="R115" s="47">
        <v>0</v>
      </c>
      <c r="S115" s="46">
        <v>77.352049593572843</v>
      </c>
      <c r="T115" s="5">
        <v>0</v>
      </c>
      <c r="U115" s="5">
        <v>0</v>
      </c>
      <c r="V115" s="5">
        <v>0</v>
      </c>
      <c r="W115" s="47">
        <v>0</v>
      </c>
      <c r="X115" s="46">
        <v>77.352049593572843</v>
      </c>
      <c r="Y115" s="5">
        <v>0</v>
      </c>
      <c r="Z115" s="5">
        <v>0</v>
      </c>
      <c r="AA115" s="5">
        <v>0</v>
      </c>
      <c r="AB115" s="47">
        <v>0</v>
      </c>
    </row>
    <row r="116" spans="1:28" s="1" customFormat="1">
      <c r="A116" s="48" t="s">
        <v>500</v>
      </c>
      <c r="B116" s="1" t="s">
        <v>501</v>
      </c>
      <c r="C116" s="1" t="s">
        <v>502</v>
      </c>
      <c r="D116" s="1" t="s">
        <v>79</v>
      </c>
      <c r="E116" s="1" t="s">
        <v>498</v>
      </c>
      <c r="F116" s="44" t="s">
        <v>1613</v>
      </c>
      <c r="G116" s="45">
        <v>0.05</v>
      </c>
      <c r="H116" s="46">
        <v>10.795680936606578</v>
      </c>
      <c r="I116" s="5">
        <v>0</v>
      </c>
      <c r="J116" s="5">
        <v>10.795680936606578</v>
      </c>
      <c r="K116" s="5">
        <v>2.8646347563824683</v>
      </c>
      <c r="L116" s="47">
        <v>10.255896889776249</v>
      </c>
      <c r="M116" s="5">
        <v>0</v>
      </c>
      <c r="N116" s="46">
        <v>0</v>
      </c>
      <c r="O116" s="5">
        <v>0</v>
      </c>
      <c r="P116" s="5">
        <v>0</v>
      </c>
      <c r="Q116" s="5">
        <v>0</v>
      </c>
      <c r="R116" s="47">
        <v>0</v>
      </c>
      <c r="S116" s="46">
        <v>0</v>
      </c>
      <c r="T116" s="5">
        <v>0</v>
      </c>
      <c r="U116" s="5">
        <v>10.795680936606578</v>
      </c>
      <c r="V116" s="5">
        <v>0</v>
      </c>
      <c r="W116" s="47">
        <v>0</v>
      </c>
      <c r="X116" s="46">
        <v>0</v>
      </c>
      <c r="Y116" s="5">
        <v>0</v>
      </c>
      <c r="Z116" s="5">
        <v>10.795680936606578</v>
      </c>
      <c r="AA116" s="5">
        <v>0</v>
      </c>
      <c r="AB116" s="47">
        <v>0</v>
      </c>
    </row>
    <row r="117" spans="1:28" s="1" customFormat="1">
      <c r="A117" s="48" t="s">
        <v>504</v>
      </c>
      <c r="B117" s="1" t="s">
        <v>505</v>
      </c>
      <c r="C117" s="1" t="s">
        <v>506</v>
      </c>
      <c r="D117" s="1" t="s">
        <v>53</v>
      </c>
      <c r="E117" s="1" t="s">
        <v>498</v>
      </c>
      <c r="F117" s="44" t="s">
        <v>507</v>
      </c>
      <c r="G117" s="45">
        <v>0.44</v>
      </c>
      <c r="H117" s="46">
        <v>3.5936338101978844</v>
      </c>
      <c r="I117" s="5">
        <v>0</v>
      </c>
      <c r="J117" s="5">
        <v>3.5936338101978844</v>
      </c>
      <c r="K117" s="5">
        <v>-12.361896503844493</v>
      </c>
      <c r="L117" s="47">
        <v>3.4139521196879898</v>
      </c>
      <c r="M117" s="5">
        <v>0</v>
      </c>
      <c r="N117" s="46">
        <v>0</v>
      </c>
      <c r="O117" s="5">
        <v>0</v>
      </c>
      <c r="P117" s="5">
        <v>0</v>
      </c>
      <c r="Q117" s="5">
        <v>0</v>
      </c>
      <c r="R117" s="47">
        <v>0</v>
      </c>
      <c r="S117" s="46">
        <v>0</v>
      </c>
      <c r="T117" s="5">
        <v>3.5936338101978844</v>
      </c>
      <c r="U117" s="5">
        <v>0</v>
      </c>
      <c r="V117" s="5">
        <v>0</v>
      </c>
      <c r="W117" s="47">
        <v>0</v>
      </c>
      <c r="X117" s="46">
        <v>0</v>
      </c>
      <c r="Y117" s="5">
        <v>3.5936338101978844</v>
      </c>
      <c r="Z117" s="5">
        <v>0</v>
      </c>
      <c r="AA117" s="5">
        <v>0</v>
      </c>
      <c r="AB117" s="47">
        <v>0</v>
      </c>
    </row>
    <row r="118" spans="1:28" s="1" customFormat="1">
      <c r="A118" s="48" t="s">
        <v>508</v>
      </c>
      <c r="B118" s="1" t="s">
        <v>509</v>
      </c>
      <c r="C118" s="1" t="s">
        <v>510</v>
      </c>
      <c r="D118" s="1" t="s">
        <v>53</v>
      </c>
      <c r="E118" s="1">
        <v>0</v>
      </c>
      <c r="F118" s="44" t="s">
        <v>511</v>
      </c>
      <c r="G118" s="45">
        <v>0.4</v>
      </c>
      <c r="H118" s="46">
        <v>2.5421912548581203</v>
      </c>
      <c r="I118" s="5">
        <v>0</v>
      </c>
      <c r="J118" s="5">
        <v>2.5421912548581203</v>
      </c>
      <c r="K118" s="5">
        <v>-19.932986118242109</v>
      </c>
      <c r="L118" s="47">
        <v>2.3515269107437615</v>
      </c>
      <c r="M118" s="5">
        <v>0.5</v>
      </c>
      <c r="N118" s="46">
        <v>0</v>
      </c>
      <c r="O118" s="5">
        <v>0</v>
      </c>
      <c r="P118" s="5">
        <v>0</v>
      </c>
      <c r="Q118" s="5">
        <v>0</v>
      </c>
      <c r="R118" s="47">
        <v>0</v>
      </c>
      <c r="S118" s="46">
        <v>0</v>
      </c>
      <c r="T118" s="5">
        <v>2.5421912548581203</v>
      </c>
      <c r="U118" s="5">
        <v>0</v>
      </c>
      <c r="V118" s="5">
        <v>0</v>
      </c>
      <c r="W118" s="47">
        <v>0</v>
      </c>
      <c r="X118" s="46">
        <v>0</v>
      </c>
      <c r="Y118" s="5">
        <v>2.5421912548581203</v>
      </c>
      <c r="Z118" s="5">
        <v>0</v>
      </c>
      <c r="AA118" s="5">
        <v>0</v>
      </c>
      <c r="AB118" s="47">
        <v>0</v>
      </c>
    </row>
    <row r="119" spans="1:28" s="1" customFormat="1">
      <c r="A119" s="48" t="s">
        <v>512</v>
      </c>
      <c r="B119" s="1" t="s">
        <v>513</v>
      </c>
      <c r="C119" s="1" t="s">
        <v>514</v>
      </c>
      <c r="D119" s="1" t="s">
        <v>53</v>
      </c>
      <c r="E119" s="1">
        <v>0</v>
      </c>
      <c r="F119" s="44" t="s">
        <v>515</v>
      </c>
      <c r="G119" s="45">
        <v>0.4</v>
      </c>
      <c r="H119" s="46">
        <v>1.6881344634694719</v>
      </c>
      <c r="I119" s="5">
        <v>0</v>
      </c>
      <c r="J119" s="5">
        <v>1.6881344634694719</v>
      </c>
      <c r="K119" s="5">
        <v>-6.7595387531908688</v>
      </c>
      <c r="L119" s="47">
        <v>1.5615243787092619</v>
      </c>
      <c r="M119" s="5">
        <v>0.5</v>
      </c>
      <c r="N119" s="46">
        <v>0</v>
      </c>
      <c r="O119" s="5">
        <v>0</v>
      </c>
      <c r="P119" s="5">
        <v>0</v>
      </c>
      <c r="Q119" s="5">
        <v>0</v>
      </c>
      <c r="R119" s="47">
        <v>0</v>
      </c>
      <c r="S119" s="46">
        <v>0</v>
      </c>
      <c r="T119" s="5">
        <v>1.6881344634694719</v>
      </c>
      <c r="U119" s="5">
        <v>0</v>
      </c>
      <c r="V119" s="5">
        <v>0</v>
      </c>
      <c r="W119" s="47">
        <v>0</v>
      </c>
      <c r="X119" s="46">
        <v>0</v>
      </c>
      <c r="Y119" s="5">
        <v>1.6881344634694719</v>
      </c>
      <c r="Z119" s="5">
        <v>0</v>
      </c>
      <c r="AA119" s="5">
        <v>0</v>
      </c>
      <c r="AB119" s="47">
        <v>0</v>
      </c>
    </row>
    <row r="120" spans="1:28" s="1" customFormat="1">
      <c r="A120" s="48" t="s">
        <v>516</v>
      </c>
      <c r="B120" s="1" t="s">
        <v>517</v>
      </c>
      <c r="C120" s="1" t="s">
        <v>518</v>
      </c>
      <c r="D120" s="1" t="s">
        <v>53</v>
      </c>
      <c r="E120" s="1">
        <v>0</v>
      </c>
      <c r="F120" s="44" t="s">
        <v>519</v>
      </c>
      <c r="G120" s="45">
        <v>0.4</v>
      </c>
      <c r="H120" s="46">
        <v>2.2910077982872687</v>
      </c>
      <c r="I120" s="5">
        <v>0</v>
      </c>
      <c r="J120" s="5">
        <v>2.2910077982872687</v>
      </c>
      <c r="K120" s="5">
        <v>-22.737755370467148</v>
      </c>
      <c r="L120" s="47">
        <v>2.1191822134157237</v>
      </c>
      <c r="M120" s="5">
        <v>0.5</v>
      </c>
      <c r="N120" s="46">
        <v>0</v>
      </c>
      <c r="O120" s="5">
        <v>0</v>
      </c>
      <c r="P120" s="5">
        <v>0</v>
      </c>
      <c r="Q120" s="5">
        <v>0</v>
      </c>
      <c r="R120" s="47">
        <v>0</v>
      </c>
      <c r="S120" s="46">
        <v>0</v>
      </c>
      <c r="T120" s="5">
        <v>2.2910077982872687</v>
      </c>
      <c r="U120" s="5">
        <v>0</v>
      </c>
      <c r="V120" s="5">
        <v>0</v>
      </c>
      <c r="W120" s="47">
        <v>0</v>
      </c>
      <c r="X120" s="46">
        <v>0</v>
      </c>
      <c r="Y120" s="5">
        <v>2.2910077982872687</v>
      </c>
      <c r="Z120" s="5">
        <v>0</v>
      </c>
      <c r="AA120" s="5">
        <v>0</v>
      </c>
      <c r="AB120" s="47">
        <v>0</v>
      </c>
    </row>
    <row r="121" spans="1:28" s="1" customFormat="1">
      <c r="A121" s="48" t="s">
        <v>520</v>
      </c>
      <c r="B121" s="1" t="s">
        <v>521</v>
      </c>
      <c r="C121" s="1" t="s">
        <v>522</v>
      </c>
      <c r="D121" s="1" t="s">
        <v>93</v>
      </c>
      <c r="E121" s="1" t="s">
        <v>94</v>
      </c>
      <c r="F121" s="44" t="s">
        <v>523</v>
      </c>
      <c r="G121" s="45">
        <v>0.48</v>
      </c>
      <c r="H121" s="46">
        <v>90.263856433167092</v>
      </c>
      <c r="I121" s="5">
        <v>0</v>
      </c>
      <c r="J121" s="5">
        <v>90.263856433167092</v>
      </c>
      <c r="K121" s="5">
        <v>35.649496791182251</v>
      </c>
      <c r="L121" s="47">
        <v>85.750663611508713</v>
      </c>
      <c r="M121" s="5">
        <v>0</v>
      </c>
      <c r="N121" s="46">
        <v>0</v>
      </c>
      <c r="O121" s="5">
        <v>0</v>
      </c>
      <c r="P121" s="5">
        <v>0</v>
      </c>
      <c r="Q121" s="5">
        <v>0</v>
      </c>
      <c r="R121" s="47">
        <v>0</v>
      </c>
      <c r="S121" s="46">
        <v>74.993117784951366</v>
      </c>
      <c r="T121" s="5">
        <v>15.270738648215724</v>
      </c>
      <c r="U121" s="5">
        <v>0</v>
      </c>
      <c r="V121" s="5">
        <v>0</v>
      </c>
      <c r="W121" s="47">
        <v>0</v>
      </c>
      <c r="X121" s="46">
        <v>74.993117784951366</v>
      </c>
      <c r="Y121" s="5">
        <v>15.270738648215724</v>
      </c>
      <c r="Z121" s="5">
        <v>0</v>
      </c>
      <c r="AA121" s="5">
        <v>0</v>
      </c>
      <c r="AB121" s="47">
        <v>0</v>
      </c>
    </row>
    <row r="122" spans="1:28" s="1" customFormat="1">
      <c r="A122" s="48" t="s">
        <v>524</v>
      </c>
      <c r="B122" s="1" t="s">
        <v>525</v>
      </c>
      <c r="C122" s="1" t="s">
        <v>526</v>
      </c>
      <c r="D122" s="1" t="s">
        <v>53</v>
      </c>
      <c r="E122" s="1">
        <v>0</v>
      </c>
      <c r="F122" s="44" t="s">
        <v>527</v>
      </c>
      <c r="G122" s="45">
        <v>0.4</v>
      </c>
      <c r="H122" s="46">
        <v>3.2768802002666755</v>
      </c>
      <c r="I122" s="5">
        <v>0</v>
      </c>
      <c r="J122" s="5">
        <v>3.2768802002666755</v>
      </c>
      <c r="K122" s="5">
        <v>-10.706119853902001</v>
      </c>
      <c r="L122" s="47">
        <v>3.031114185246675</v>
      </c>
      <c r="M122" s="5">
        <v>0.5</v>
      </c>
      <c r="N122" s="46">
        <v>0</v>
      </c>
      <c r="O122" s="5">
        <v>0</v>
      </c>
      <c r="P122" s="5">
        <v>0</v>
      </c>
      <c r="Q122" s="5">
        <v>0</v>
      </c>
      <c r="R122" s="47">
        <v>0</v>
      </c>
      <c r="S122" s="46">
        <v>0</v>
      </c>
      <c r="T122" s="5">
        <v>3.2768802002666755</v>
      </c>
      <c r="U122" s="5">
        <v>0</v>
      </c>
      <c r="V122" s="5">
        <v>0</v>
      </c>
      <c r="W122" s="47">
        <v>0</v>
      </c>
      <c r="X122" s="46">
        <v>0</v>
      </c>
      <c r="Y122" s="5">
        <v>3.2768802002666755</v>
      </c>
      <c r="Z122" s="5">
        <v>0</v>
      </c>
      <c r="AA122" s="5">
        <v>0</v>
      </c>
      <c r="AB122" s="47">
        <v>0</v>
      </c>
    </row>
    <row r="123" spans="1:28" s="1" customFormat="1">
      <c r="A123" s="48" t="s">
        <v>528</v>
      </c>
      <c r="B123" s="1" t="s">
        <v>529</v>
      </c>
      <c r="C123" s="1" t="s">
        <v>530</v>
      </c>
      <c r="D123" s="1" t="s">
        <v>53</v>
      </c>
      <c r="E123" s="1">
        <v>0</v>
      </c>
      <c r="F123" s="44" t="s">
        <v>531</v>
      </c>
      <c r="G123" s="45">
        <v>0.4</v>
      </c>
      <c r="H123" s="46">
        <v>1.3969591874475973</v>
      </c>
      <c r="I123" s="5">
        <v>0</v>
      </c>
      <c r="J123" s="5">
        <v>1.3969591874475973</v>
      </c>
      <c r="K123" s="5">
        <v>-8.7960753474036473</v>
      </c>
      <c r="L123" s="47">
        <v>1.2921872483890275</v>
      </c>
      <c r="M123" s="5">
        <v>0.5</v>
      </c>
      <c r="N123" s="46">
        <v>0</v>
      </c>
      <c r="O123" s="5">
        <v>0</v>
      </c>
      <c r="P123" s="5">
        <v>0</v>
      </c>
      <c r="Q123" s="5">
        <v>0</v>
      </c>
      <c r="R123" s="47">
        <v>0</v>
      </c>
      <c r="S123" s="46">
        <v>0</v>
      </c>
      <c r="T123" s="5">
        <v>1.3969591874475973</v>
      </c>
      <c r="U123" s="5">
        <v>0</v>
      </c>
      <c r="V123" s="5">
        <v>0</v>
      </c>
      <c r="W123" s="47">
        <v>0</v>
      </c>
      <c r="X123" s="46">
        <v>0</v>
      </c>
      <c r="Y123" s="5">
        <v>1.3969591874475973</v>
      </c>
      <c r="Z123" s="5">
        <v>0</v>
      </c>
      <c r="AA123" s="5">
        <v>0</v>
      </c>
      <c r="AB123" s="47">
        <v>0</v>
      </c>
    </row>
    <row r="124" spans="1:28" s="1" customFormat="1">
      <c r="A124" s="48" t="s">
        <v>532</v>
      </c>
      <c r="B124" s="1" t="s">
        <v>533</v>
      </c>
      <c r="C124" s="1" t="s">
        <v>534</v>
      </c>
      <c r="D124" s="1" t="s">
        <v>53</v>
      </c>
      <c r="E124" s="1">
        <v>0</v>
      </c>
      <c r="F124" s="44" t="s">
        <v>535</v>
      </c>
      <c r="G124" s="45">
        <v>0.4</v>
      </c>
      <c r="H124" s="46">
        <v>3.3746146102695604</v>
      </c>
      <c r="I124" s="5">
        <v>0.10378730649859645</v>
      </c>
      <c r="J124" s="5">
        <v>3.2708273037709641</v>
      </c>
      <c r="K124" s="5">
        <v>-6.4027405288583994</v>
      </c>
      <c r="L124" s="47">
        <v>3.0255152559881422</v>
      </c>
      <c r="M124" s="5">
        <v>0.5</v>
      </c>
      <c r="N124" s="46">
        <v>0</v>
      </c>
      <c r="O124" s="5">
        <v>0.10378730649859645</v>
      </c>
      <c r="P124" s="5">
        <v>0</v>
      </c>
      <c r="Q124" s="5">
        <v>0</v>
      </c>
      <c r="R124" s="47">
        <v>0</v>
      </c>
      <c r="S124" s="46">
        <v>0</v>
      </c>
      <c r="T124" s="5">
        <v>3.2708273037709641</v>
      </c>
      <c r="U124" s="5">
        <v>0</v>
      </c>
      <c r="V124" s="5">
        <v>0</v>
      </c>
      <c r="W124" s="47">
        <v>0</v>
      </c>
      <c r="X124" s="46">
        <v>0</v>
      </c>
      <c r="Y124" s="5">
        <v>3.3746146102695604</v>
      </c>
      <c r="Z124" s="5">
        <v>0</v>
      </c>
      <c r="AA124" s="5">
        <v>0</v>
      </c>
      <c r="AB124" s="47">
        <v>0</v>
      </c>
    </row>
    <row r="125" spans="1:28" s="1" customFormat="1">
      <c r="A125" s="48" t="s">
        <v>536</v>
      </c>
      <c r="B125" s="1" t="s">
        <v>537</v>
      </c>
      <c r="C125" s="1" t="s">
        <v>538</v>
      </c>
      <c r="D125" s="1" t="s">
        <v>237</v>
      </c>
      <c r="E125" s="1">
        <v>0</v>
      </c>
      <c r="F125" s="44" t="s">
        <v>539</v>
      </c>
      <c r="G125" s="45">
        <v>0.09</v>
      </c>
      <c r="H125" s="46">
        <v>192.10444634332435</v>
      </c>
      <c r="I125" s="5">
        <v>18.300037421716809</v>
      </c>
      <c r="J125" s="5">
        <v>173.80440892160755</v>
      </c>
      <c r="K125" s="5">
        <v>130.76817496754873</v>
      </c>
      <c r="L125" s="47">
        <v>160.76907825248699</v>
      </c>
      <c r="M125" s="5">
        <v>0</v>
      </c>
      <c r="N125" s="46">
        <v>18.300037421716809</v>
      </c>
      <c r="O125" s="5">
        <v>0</v>
      </c>
      <c r="P125" s="5">
        <v>0</v>
      </c>
      <c r="Q125" s="5">
        <v>0</v>
      </c>
      <c r="R125" s="47">
        <v>0</v>
      </c>
      <c r="S125" s="46">
        <v>173.80440892160755</v>
      </c>
      <c r="T125" s="5">
        <v>0</v>
      </c>
      <c r="U125" s="5">
        <v>0</v>
      </c>
      <c r="V125" s="5">
        <v>0</v>
      </c>
      <c r="W125" s="47">
        <v>0</v>
      </c>
      <c r="X125" s="46">
        <v>192.10444634332435</v>
      </c>
      <c r="Y125" s="5">
        <v>0</v>
      </c>
      <c r="Z125" s="5">
        <v>0</v>
      </c>
      <c r="AA125" s="5">
        <v>0</v>
      </c>
      <c r="AB125" s="47">
        <v>0</v>
      </c>
    </row>
    <row r="126" spans="1:28" s="1" customFormat="1">
      <c r="A126" s="48" t="s">
        <v>540</v>
      </c>
      <c r="B126" s="1" t="s">
        <v>541</v>
      </c>
      <c r="C126" s="1" t="s">
        <v>542</v>
      </c>
      <c r="D126" s="1" t="s">
        <v>79</v>
      </c>
      <c r="E126" s="1">
        <v>0</v>
      </c>
      <c r="F126" s="44" t="s">
        <v>1922</v>
      </c>
      <c r="G126" s="45">
        <v>0.01</v>
      </c>
      <c r="H126" s="46">
        <v>24.591466984024642</v>
      </c>
      <c r="I126" s="5">
        <v>8.3371005098325384</v>
      </c>
      <c r="J126" s="5">
        <v>16.2543664741921</v>
      </c>
      <c r="K126" s="5">
        <v>9.8965867076140519</v>
      </c>
      <c r="L126" s="47">
        <v>15.035288988627695</v>
      </c>
      <c r="M126" s="5">
        <v>0</v>
      </c>
      <c r="N126" s="46">
        <v>0</v>
      </c>
      <c r="O126" s="5">
        <v>0</v>
      </c>
      <c r="P126" s="5">
        <v>8.3371005098325384</v>
      </c>
      <c r="Q126" s="5">
        <v>0</v>
      </c>
      <c r="R126" s="47">
        <v>0</v>
      </c>
      <c r="S126" s="46">
        <v>0</v>
      </c>
      <c r="T126" s="5">
        <v>0</v>
      </c>
      <c r="U126" s="5">
        <v>16.2543664741921</v>
      </c>
      <c r="V126" s="5">
        <v>0</v>
      </c>
      <c r="W126" s="47">
        <v>0</v>
      </c>
      <c r="X126" s="46">
        <v>0</v>
      </c>
      <c r="Y126" s="5">
        <v>0</v>
      </c>
      <c r="Z126" s="5">
        <v>24.591466984024642</v>
      </c>
      <c r="AA126" s="5">
        <v>0</v>
      </c>
      <c r="AB126" s="47">
        <v>0</v>
      </c>
    </row>
    <row r="127" spans="1:28" s="1" customFormat="1">
      <c r="A127" s="48" t="s">
        <v>544</v>
      </c>
      <c r="B127" s="1" t="s">
        <v>545</v>
      </c>
      <c r="C127" s="1" t="s">
        <v>546</v>
      </c>
      <c r="D127" s="1" t="s">
        <v>53</v>
      </c>
      <c r="E127" s="1">
        <v>0</v>
      </c>
      <c r="F127" s="44" t="s">
        <v>547</v>
      </c>
      <c r="G127" s="45">
        <v>0.4</v>
      </c>
      <c r="H127" s="46">
        <v>4.4292328007171973</v>
      </c>
      <c r="I127" s="5">
        <v>0.36541343118680453</v>
      </c>
      <c r="J127" s="5">
        <v>4.0638193695303926</v>
      </c>
      <c r="K127" s="5">
        <v>-25.134284888058666</v>
      </c>
      <c r="L127" s="47">
        <v>3.7590329168156136</v>
      </c>
      <c r="M127" s="5">
        <v>0.5</v>
      </c>
      <c r="N127" s="46">
        <v>0</v>
      </c>
      <c r="O127" s="5">
        <v>0.36541343118680453</v>
      </c>
      <c r="P127" s="5">
        <v>0</v>
      </c>
      <c r="Q127" s="5">
        <v>0</v>
      </c>
      <c r="R127" s="47">
        <v>0</v>
      </c>
      <c r="S127" s="46">
        <v>0</v>
      </c>
      <c r="T127" s="5">
        <v>4.0638193695303926</v>
      </c>
      <c r="U127" s="5">
        <v>0</v>
      </c>
      <c r="V127" s="5">
        <v>0</v>
      </c>
      <c r="W127" s="47">
        <v>0</v>
      </c>
      <c r="X127" s="46">
        <v>0</v>
      </c>
      <c r="Y127" s="5">
        <v>4.4292328007171973</v>
      </c>
      <c r="Z127" s="5">
        <v>0</v>
      </c>
      <c r="AA127" s="5">
        <v>0</v>
      </c>
      <c r="AB127" s="47">
        <v>0</v>
      </c>
    </row>
    <row r="128" spans="1:28" s="1" customFormat="1">
      <c r="A128" s="48" t="s">
        <v>548</v>
      </c>
      <c r="B128" s="1" t="s">
        <v>549</v>
      </c>
      <c r="C128" s="1" t="s">
        <v>550</v>
      </c>
      <c r="D128" s="1" t="s">
        <v>53</v>
      </c>
      <c r="E128" s="1">
        <v>0</v>
      </c>
      <c r="F128" s="44" t="s">
        <v>551</v>
      </c>
      <c r="G128" s="45">
        <v>0.4</v>
      </c>
      <c r="H128" s="46">
        <v>1.8976921595861338</v>
      </c>
      <c r="I128" s="5">
        <v>0</v>
      </c>
      <c r="J128" s="5">
        <v>1.8976921595861338</v>
      </c>
      <c r="K128" s="5">
        <v>-14.847940214929544</v>
      </c>
      <c r="L128" s="47">
        <v>1.7553652476171739</v>
      </c>
      <c r="M128" s="5">
        <v>0.5</v>
      </c>
      <c r="N128" s="46">
        <v>0</v>
      </c>
      <c r="O128" s="5">
        <v>0</v>
      </c>
      <c r="P128" s="5">
        <v>0</v>
      </c>
      <c r="Q128" s="5">
        <v>0</v>
      </c>
      <c r="R128" s="47">
        <v>0</v>
      </c>
      <c r="S128" s="46">
        <v>0</v>
      </c>
      <c r="T128" s="5">
        <v>1.8976921595861338</v>
      </c>
      <c r="U128" s="5">
        <v>0</v>
      </c>
      <c r="V128" s="5">
        <v>0</v>
      </c>
      <c r="W128" s="47">
        <v>0</v>
      </c>
      <c r="X128" s="46">
        <v>0</v>
      </c>
      <c r="Y128" s="5">
        <v>1.8976921595861338</v>
      </c>
      <c r="Z128" s="5">
        <v>0</v>
      </c>
      <c r="AA128" s="5">
        <v>0</v>
      </c>
      <c r="AB128" s="47">
        <v>0</v>
      </c>
    </row>
    <row r="129" spans="1:28" s="1" customFormat="1">
      <c r="A129" s="48" t="s">
        <v>552</v>
      </c>
      <c r="B129" s="1" t="s">
        <v>553</v>
      </c>
      <c r="C129" s="1" t="s">
        <v>554</v>
      </c>
      <c r="D129" s="1" t="s">
        <v>53</v>
      </c>
      <c r="E129" s="1">
        <v>0</v>
      </c>
      <c r="F129" s="44" t="s">
        <v>555</v>
      </c>
      <c r="G129" s="45">
        <v>0.4</v>
      </c>
      <c r="H129" s="46">
        <v>3.6425291998610372</v>
      </c>
      <c r="I129" s="5">
        <v>0</v>
      </c>
      <c r="J129" s="5">
        <v>3.6425291998610372</v>
      </c>
      <c r="K129" s="5">
        <v>-5.9306125533933418</v>
      </c>
      <c r="L129" s="47">
        <v>3.3693395098714594</v>
      </c>
      <c r="M129" s="5">
        <v>0.5</v>
      </c>
      <c r="N129" s="46">
        <v>0</v>
      </c>
      <c r="O129" s="5">
        <v>0</v>
      </c>
      <c r="P129" s="5">
        <v>0</v>
      </c>
      <c r="Q129" s="5">
        <v>0</v>
      </c>
      <c r="R129" s="47">
        <v>0</v>
      </c>
      <c r="S129" s="46">
        <v>0</v>
      </c>
      <c r="T129" s="5">
        <v>3.6425291998610372</v>
      </c>
      <c r="U129" s="5">
        <v>0</v>
      </c>
      <c r="V129" s="5">
        <v>0</v>
      </c>
      <c r="W129" s="47">
        <v>0</v>
      </c>
      <c r="X129" s="46">
        <v>0</v>
      </c>
      <c r="Y129" s="5">
        <v>3.6425291998610372</v>
      </c>
      <c r="Z129" s="5">
        <v>0</v>
      </c>
      <c r="AA129" s="5">
        <v>0</v>
      </c>
      <c r="AB129" s="47">
        <v>0</v>
      </c>
    </row>
    <row r="130" spans="1:28" s="1" customFormat="1">
      <c r="A130" s="48" t="s">
        <v>556</v>
      </c>
      <c r="B130" s="1" t="s">
        <v>557</v>
      </c>
      <c r="C130" s="1" t="s">
        <v>558</v>
      </c>
      <c r="D130" s="1" t="s">
        <v>53</v>
      </c>
      <c r="E130" s="1">
        <v>0</v>
      </c>
      <c r="F130" s="44" t="s">
        <v>559</v>
      </c>
      <c r="G130" s="45">
        <v>0.4</v>
      </c>
      <c r="H130" s="46">
        <v>2.5770006512056853</v>
      </c>
      <c r="I130" s="5">
        <v>2.6385711527129634E-2</v>
      </c>
      <c r="J130" s="5">
        <v>2.5506149396785558</v>
      </c>
      <c r="K130" s="5">
        <v>-2.616025000586558</v>
      </c>
      <c r="L130" s="47">
        <v>2.3593188192026644</v>
      </c>
      <c r="M130" s="5">
        <v>0.5</v>
      </c>
      <c r="N130" s="46">
        <v>0</v>
      </c>
      <c r="O130" s="5">
        <v>2.6385711527129634E-2</v>
      </c>
      <c r="P130" s="5">
        <v>0</v>
      </c>
      <c r="Q130" s="5">
        <v>0</v>
      </c>
      <c r="R130" s="47">
        <v>0</v>
      </c>
      <c r="S130" s="46">
        <v>0</v>
      </c>
      <c r="T130" s="5">
        <v>2.5506149396785558</v>
      </c>
      <c r="U130" s="5">
        <v>0</v>
      </c>
      <c r="V130" s="5">
        <v>0</v>
      </c>
      <c r="W130" s="47">
        <v>0</v>
      </c>
      <c r="X130" s="46">
        <v>0</v>
      </c>
      <c r="Y130" s="5">
        <v>2.5770006512056853</v>
      </c>
      <c r="Z130" s="5">
        <v>0</v>
      </c>
      <c r="AA130" s="5">
        <v>0</v>
      </c>
      <c r="AB130" s="47">
        <v>0</v>
      </c>
    </row>
    <row r="131" spans="1:28" s="1" customFormat="1">
      <c r="A131" s="48" t="s">
        <v>560</v>
      </c>
      <c r="B131" s="1" t="s">
        <v>561</v>
      </c>
      <c r="C131" s="1" t="s">
        <v>562</v>
      </c>
      <c r="D131" s="1" t="s">
        <v>53</v>
      </c>
      <c r="E131" s="1" t="s">
        <v>156</v>
      </c>
      <c r="F131" s="44" t="s">
        <v>563</v>
      </c>
      <c r="G131" s="45">
        <v>0.56000000000000005</v>
      </c>
      <c r="H131" s="46">
        <v>1.90429892453292</v>
      </c>
      <c r="I131" s="5">
        <v>0</v>
      </c>
      <c r="J131" s="5">
        <v>1.90429892453292</v>
      </c>
      <c r="K131" s="5">
        <v>-11.921669151058609</v>
      </c>
      <c r="L131" s="47">
        <v>1.809083978306274</v>
      </c>
      <c r="M131" s="5">
        <v>0</v>
      </c>
      <c r="N131" s="46">
        <v>0</v>
      </c>
      <c r="O131" s="5">
        <v>0</v>
      </c>
      <c r="P131" s="5">
        <v>0</v>
      </c>
      <c r="Q131" s="5">
        <v>0</v>
      </c>
      <c r="R131" s="47">
        <v>0</v>
      </c>
      <c r="S131" s="46">
        <v>0</v>
      </c>
      <c r="T131" s="5">
        <v>1.90429892453292</v>
      </c>
      <c r="U131" s="5">
        <v>0</v>
      </c>
      <c r="V131" s="5">
        <v>0</v>
      </c>
      <c r="W131" s="47">
        <v>0</v>
      </c>
      <c r="X131" s="46">
        <v>0</v>
      </c>
      <c r="Y131" s="5">
        <v>1.90429892453292</v>
      </c>
      <c r="Z131" s="5">
        <v>0</v>
      </c>
      <c r="AA131" s="5">
        <v>0</v>
      </c>
      <c r="AB131" s="47">
        <v>0</v>
      </c>
    </row>
    <row r="132" spans="1:28" s="1" customFormat="1">
      <c r="A132" s="48" t="s">
        <v>564</v>
      </c>
      <c r="B132" s="1" t="s">
        <v>565</v>
      </c>
      <c r="C132" s="1" t="s">
        <v>566</v>
      </c>
      <c r="D132" s="1" t="s">
        <v>103</v>
      </c>
      <c r="E132" s="1">
        <v>0</v>
      </c>
      <c r="F132" s="44" t="s">
        <v>567</v>
      </c>
      <c r="G132" s="45">
        <v>0.49</v>
      </c>
      <c r="H132" s="46">
        <v>72.543595498193739</v>
      </c>
      <c r="I132" s="5">
        <v>15.011658638718153</v>
      </c>
      <c r="J132" s="5">
        <v>57.531936859475593</v>
      </c>
      <c r="K132" s="5">
        <v>15.108972848843271</v>
      </c>
      <c r="L132" s="47">
        <v>53.217041595014919</v>
      </c>
      <c r="M132" s="5">
        <v>0</v>
      </c>
      <c r="N132" s="46">
        <v>14.603927028270087</v>
      </c>
      <c r="O132" s="5">
        <v>0.40773161044806427</v>
      </c>
      <c r="P132" s="5">
        <v>0</v>
      </c>
      <c r="Q132" s="5">
        <v>0</v>
      </c>
      <c r="R132" s="47">
        <v>0</v>
      </c>
      <c r="S132" s="46">
        <v>49.573786469664078</v>
      </c>
      <c r="T132" s="5">
        <v>7.9581503898115074</v>
      </c>
      <c r="U132" s="5">
        <v>0</v>
      </c>
      <c r="V132" s="5">
        <v>0</v>
      </c>
      <c r="W132" s="47">
        <v>0</v>
      </c>
      <c r="X132" s="46">
        <v>64.177713497934164</v>
      </c>
      <c r="Y132" s="5">
        <v>8.3658820002595711</v>
      </c>
      <c r="Z132" s="5">
        <v>0</v>
      </c>
      <c r="AA132" s="5">
        <v>0</v>
      </c>
      <c r="AB132" s="47">
        <v>0</v>
      </c>
    </row>
    <row r="133" spans="1:28" s="1" customFormat="1">
      <c r="A133" s="48" t="s">
        <v>568</v>
      </c>
      <c r="B133" s="1" t="s">
        <v>569</v>
      </c>
      <c r="C133" s="1" t="s">
        <v>570</v>
      </c>
      <c r="D133" s="1" t="s">
        <v>53</v>
      </c>
      <c r="E133" s="1">
        <v>0</v>
      </c>
      <c r="F133" s="44" t="s">
        <v>571</v>
      </c>
      <c r="G133" s="45">
        <v>0.4</v>
      </c>
      <c r="H133" s="46">
        <v>3.0271224372264847</v>
      </c>
      <c r="I133" s="5">
        <v>0</v>
      </c>
      <c r="J133" s="5">
        <v>3.0271224372264847</v>
      </c>
      <c r="K133" s="5">
        <v>-5.7833002002072291</v>
      </c>
      <c r="L133" s="47">
        <v>2.8000882544344985</v>
      </c>
      <c r="M133" s="5">
        <v>0.5</v>
      </c>
      <c r="N133" s="46">
        <v>0</v>
      </c>
      <c r="O133" s="5">
        <v>0</v>
      </c>
      <c r="P133" s="5">
        <v>0</v>
      </c>
      <c r="Q133" s="5">
        <v>0</v>
      </c>
      <c r="R133" s="47">
        <v>0</v>
      </c>
      <c r="S133" s="46">
        <v>0</v>
      </c>
      <c r="T133" s="5">
        <v>3.0271224372264847</v>
      </c>
      <c r="U133" s="5">
        <v>0</v>
      </c>
      <c r="V133" s="5">
        <v>0</v>
      </c>
      <c r="W133" s="47">
        <v>0</v>
      </c>
      <c r="X133" s="46">
        <v>0</v>
      </c>
      <c r="Y133" s="5">
        <v>3.0271224372264847</v>
      </c>
      <c r="Z133" s="5">
        <v>0</v>
      </c>
      <c r="AA133" s="5">
        <v>0</v>
      </c>
      <c r="AB133" s="47">
        <v>0</v>
      </c>
    </row>
    <row r="134" spans="1:28" s="1" customFormat="1">
      <c r="A134" s="48" t="s">
        <v>572</v>
      </c>
      <c r="B134" s="1" t="s">
        <v>573</v>
      </c>
      <c r="C134" s="1" t="s">
        <v>574</v>
      </c>
      <c r="D134" s="1" t="s">
        <v>53</v>
      </c>
      <c r="E134" s="1">
        <v>0</v>
      </c>
      <c r="F134" s="44" t="s">
        <v>575</v>
      </c>
      <c r="G134" s="45">
        <v>0.4</v>
      </c>
      <c r="H134" s="46">
        <v>3.7304514893992287</v>
      </c>
      <c r="I134" s="5">
        <v>8.5319762832887475E-2</v>
      </c>
      <c r="J134" s="5">
        <v>3.6451317265663414</v>
      </c>
      <c r="K134" s="5">
        <v>-16.068649425994725</v>
      </c>
      <c r="L134" s="47">
        <v>3.3717468470738656</v>
      </c>
      <c r="M134" s="5">
        <v>0.5</v>
      </c>
      <c r="N134" s="46">
        <v>0</v>
      </c>
      <c r="O134" s="5">
        <v>8.5319762832887475E-2</v>
      </c>
      <c r="P134" s="5">
        <v>0</v>
      </c>
      <c r="Q134" s="5">
        <v>0</v>
      </c>
      <c r="R134" s="47">
        <v>0</v>
      </c>
      <c r="S134" s="46">
        <v>0</v>
      </c>
      <c r="T134" s="5">
        <v>3.6451317265663414</v>
      </c>
      <c r="U134" s="5">
        <v>0</v>
      </c>
      <c r="V134" s="5">
        <v>0</v>
      </c>
      <c r="W134" s="47">
        <v>0</v>
      </c>
      <c r="X134" s="46">
        <v>0</v>
      </c>
      <c r="Y134" s="5">
        <v>3.7304514893992287</v>
      </c>
      <c r="Z134" s="5">
        <v>0</v>
      </c>
      <c r="AA134" s="5">
        <v>0</v>
      </c>
      <c r="AB134" s="47">
        <v>0</v>
      </c>
    </row>
    <row r="135" spans="1:28" s="1" customFormat="1">
      <c r="A135" s="48" t="s">
        <v>576</v>
      </c>
      <c r="B135" s="1" t="s">
        <v>577</v>
      </c>
      <c r="C135" s="1" t="s">
        <v>578</v>
      </c>
      <c r="D135" s="1" t="s">
        <v>391</v>
      </c>
      <c r="E135" s="1">
        <v>0</v>
      </c>
      <c r="F135" s="44" t="s">
        <v>579</v>
      </c>
      <c r="G135" s="45">
        <v>0.1</v>
      </c>
      <c r="H135" s="46">
        <v>82.599019865088252</v>
      </c>
      <c r="I135" s="5">
        <v>8.044592693361011</v>
      </c>
      <c r="J135" s="5">
        <v>74.554427171727241</v>
      </c>
      <c r="K135" s="5">
        <v>53.366879896734304</v>
      </c>
      <c r="L135" s="47">
        <v>68.962845133847694</v>
      </c>
      <c r="M135" s="5">
        <v>0</v>
      </c>
      <c r="N135" s="46">
        <v>6.2911709989963773</v>
      </c>
      <c r="O135" s="5">
        <v>0</v>
      </c>
      <c r="P135" s="5">
        <v>1.7534216943646335</v>
      </c>
      <c r="Q135" s="5">
        <v>0</v>
      </c>
      <c r="R135" s="47">
        <v>0</v>
      </c>
      <c r="S135" s="46">
        <v>70.612656169019431</v>
      </c>
      <c r="T135" s="5">
        <v>0</v>
      </c>
      <c r="U135" s="5">
        <v>3.9417710027078017</v>
      </c>
      <c r="V135" s="5">
        <v>0</v>
      </c>
      <c r="W135" s="47">
        <v>0</v>
      </c>
      <c r="X135" s="46">
        <v>76.903827168015809</v>
      </c>
      <c r="Y135" s="5">
        <v>0</v>
      </c>
      <c r="Z135" s="5">
        <v>5.6951926970724349</v>
      </c>
      <c r="AA135" s="5">
        <v>0</v>
      </c>
      <c r="AB135" s="47">
        <v>0</v>
      </c>
    </row>
    <row r="136" spans="1:28" s="1" customFormat="1">
      <c r="A136" s="48" t="s">
        <v>580</v>
      </c>
      <c r="B136" s="1" t="s">
        <v>581</v>
      </c>
      <c r="C136" s="1" t="s">
        <v>582</v>
      </c>
      <c r="D136" s="1" t="s">
        <v>53</v>
      </c>
      <c r="E136" s="1">
        <v>0</v>
      </c>
      <c r="F136" s="44" t="s">
        <v>583</v>
      </c>
      <c r="G136" s="45">
        <v>0.4</v>
      </c>
      <c r="H136" s="46">
        <v>2.4647714742071485</v>
      </c>
      <c r="I136" s="5">
        <v>0</v>
      </c>
      <c r="J136" s="5">
        <v>2.4647714742071485</v>
      </c>
      <c r="K136" s="5">
        <v>-3.4224727377259887</v>
      </c>
      <c r="L136" s="47">
        <v>2.2799136136416123</v>
      </c>
      <c r="M136" s="5">
        <v>0.5</v>
      </c>
      <c r="N136" s="46">
        <v>0</v>
      </c>
      <c r="O136" s="5">
        <v>0</v>
      </c>
      <c r="P136" s="5">
        <v>0</v>
      </c>
      <c r="Q136" s="5">
        <v>0</v>
      </c>
      <c r="R136" s="47">
        <v>0</v>
      </c>
      <c r="S136" s="46">
        <v>0</v>
      </c>
      <c r="T136" s="5">
        <v>2.4647714742071485</v>
      </c>
      <c r="U136" s="5">
        <v>0</v>
      </c>
      <c r="V136" s="5">
        <v>0</v>
      </c>
      <c r="W136" s="47">
        <v>0</v>
      </c>
      <c r="X136" s="46">
        <v>0</v>
      </c>
      <c r="Y136" s="5">
        <v>2.4647714742071485</v>
      </c>
      <c r="Z136" s="5">
        <v>0</v>
      </c>
      <c r="AA136" s="5">
        <v>0</v>
      </c>
      <c r="AB136" s="47">
        <v>0</v>
      </c>
    </row>
    <row r="137" spans="1:28" s="1" customFormat="1">
      <c r="A137" s="48" t="s">
        <v>584</v>
      </c>
      <c r="B137" s="1" t="s">
        <v>585</v>
      </c>
      <c r="C137" s="1" t="s">
        <v>586</v>
      </c>
      <c r="D137" s="1" t="s">
        <v>53</v>
      </c>
      <c r="E137" s="1">
        <v>0</v>
      </c>
      <c r="F137" s="44" t="s">
        <v>587</v>
      </c>
      <c r="G137" s="45">
        <v>0.4</v>
      </c>
      <c r="H137" s="46">
        <v>2.9172802821542256</v>
      </c>
      <c r="I137" s="5">
        <v>0</v>
      </c>
      <c r="J137" s="5">
        <v>2.9172802821542256</v>
      </c>
      <c r="K137" s="5">
        <v>-6.2229423845443188</v>
      </c>
      <c r="L137" s="47">
        <v>2.6984842609926587</v>
      </c>
      <c r="M137" s="5">
        <v>0.5</v>
      </c>
      <c r="N137" s="46">
        <v>0</v>
      </c>
      <c r="O137" s="5">
        <v>0</v>
      </c>
      <c r="P137" s="5">
        <v>0</v>
      </c>
      <c r="Q137" s="5">
        <v>0</v>
      </c>
      <c r="R137" s="47">
        <v>0</v>
      </c>
      <c r="S137" s="46">
        <v>0</v>
      </c>
      <c r="T137" s="5">
        <v>2.9172802821542256</v>
      </c>
      <c r="U137" s="5">
        <v>0</v>
      </c>
      <c r="V137" s="5">
        <v>0</v>
      </c>
      <c r="W137" s="47">
        <v>0</v>
      </c>
      <c r="X137" s="46">
        <v>0</v>
      </c>
      <c r="Y137" s="5">
        <v>2.9172802821542256</v>
      </c>
      <c r="Z137" s="5">
        <v>0</v>
      </c>
      <c r="AA137" s="5">
        <v>0</v>
      </c>
      <c r="AB137" s="47">
        <v>0</v>
      </c>
    </row>
    <row r="138" spans="1:28" s="1" customFormat="1">
      <c r="A138" s="48" t="s">
        <v>588</v>
      </c>
      <c r="B138" s="1" t="s">
        <v>589</v>
      </c>
      <c r="C138" s="1" t="s">
        <v>590</v>
      </c>
      <c r="D138" s="1" t="s">
        <v>53</v>
      </c>
      <c r="E138" s="1" t="s">
        <v>194</v>
      </c>
      <c r="F138" s="44" t="s">
        <v>591</v>
      </c>
      <c r="G138" s="45">
        <v>0.42499999999999999</v>
      </c>
      <c r="H138" s="46">
        <v>5.8082296790612151</v>
      </c>
      <c r="I138" s="5">
        <v>0</v>
      </c>
      <c r="J138" s="5">
        <v>5.8082296790612151</v>
      </c>
      <c r="K138" s="5">
        <v>-6.9912963717099705</v>
      </c>
      <c r="L138" s="47">
        <v>5.5178181951081546</v>
      </c>
      <c r="M138" s="5">
        <v>0</v>
      </c>
      <c r="N138" s="46">
        <v>0</v>
      </c>
      <c r="O138" s="5">
        <v>0</v>
      </c>
      <c r="P138" s="5">
        <v>0</v>
      </c>
      <c r="Q138" s="5">
        <v>0</v>
      </c>
      <c r="R138" s="47">
        <v>0</v>
      </c>
      <c r="S138" s="46">
        <v>0</v>
      </c>
      <c r="T138" s="5">
        <v>5.8082296790612151</v>
      </c>
      <c r="U138" s="5">
        <v>0</v>
      </c>
      <c r="V138" s="5">
        <v>0</v>
      </c>
      <c r="W138" s="47">
        <v>0</v>
      </c>
      <c r="X138" s="46">
        <v>0</v>
      </c>
      <c r="Y138" s="5">
        <v>5.8082296790612151</v>
      </c>
      <c r="Z138" s="5">
        <v>0</v>
      </c>
      <c r="AA138" s="5">
        <v>0</v>
      </c>
      <c r="AB138" s="47">
        <v>0</v>
      </c>
    </row>
    <row r="139" spans="1:28" s="1" customFormat="1">
      <c r="A139" s="48" t="s">
        <v>592</v>
      </c>
      <c r="B139" s="1" t="s">
        <v>593</v>
      </c>
      <c r="C139" s="1" t="s">
        <v>594</v>
      </c>
      <c r="D139" s="1" t="s">
        <v>46</v>
      </c>
      <c r="E139" s="1" t="s">
        <v>94</v>
      </c>
      <c r="F139" s="44" t="s">
        <v>595</v>
      </c>
      <c r="G139" s="45">
        <v>0.27</v>
      </c>
      <c r="H139" s="46">
        <v>2183.5838455931694</v>
      </c>
      <c r="I139" s="5">
        <v>0</v>
      </c>
      <c r="J139" s="5">
        <v>2183.5838455931694</v>
      </c>
      <c r="K139" s="5">
        <v>5.7581706082248685</v>
      </c>
      <c r="L139" s="47">
        <v>2074.4046533135106</v>
      </c>
      <c r="M139" s="5">
        <v>0</v>
      </c>
      <c r="N139" s="46">
        <v>0</v>
      </c>
      <c r="O139" s="5">
        <v>0</v>
      </c>
      <c r="P139" s="5">
        <v>0</v>
      </c>
      <c r="Q139" s="5">
        <v>0</v>
      </c>
      <c r="R139" s="47">
        <v>0</v>
      </c>
      <c r="S139" s="46">
        <v>0</v>
      </c>
      <c r="T139" s="5">
        <v>0</v>
      </c>
      <c r="U139" s="5">
        <v>207.44801869644905</v>
      </c>
      <c r="V139" s="5">
        <v>1939.6904659432591</v>
      </c>
      <c r="W139" s="47">
        <v>36.445360953461112</v>
      </c>
      <c r="X139" s="46">
        <v>0</v>
      </c>
      <c r="Y139" s="5">
        <v>0</v>
      </c>
      <c r="Z139" s="5">
        <v>207.44801869644905</v>
      </c>
      <c r="AA139" s="5">
        <v>1939.6904659432591</v>
      </c>
      <c r="AB139" s="47">
        <v>36.445360953461112</v>
      </c>
    </row>
    <row r="140" spans="1:28" s="1" customFormat="1">
      <c r="A140" s="48" t="s">
        <v>596</v>
      </c>
      <c r="B140" s="1" t="s">
        <v>597</v>
      </c>
      <c r="C140" s="1" t="s">
        <v>598</v>
      </c>
      <c r="D140" s="1" t="s">
        <v>270</v>
      </c>
      <c r="E140" s="1" t="s">
        <v>94</v>
      </c>
      <c r="F140" s="44" t="s">
        <v>599</v>
      </c>
      <c r="G140" s="45">
        <v>0.48</v>
      </c>
      <c r="H140" s="46">
        <v>107.29725146192085</v>
      </c>
      <c r="I140" s="5">
        <v>0</v>
      </c>
      <c r="J140" s="5">
        <v>107.29725146192085</v>
      </c>
      <c r="K140" s="5">
        <v>71.493232390561289</v>
      </c>
      <c r="L140" s="47">
        <v>101.9323888888248</v>
      </c>
      <c r="M140" s="5">
        <v>0</v>
      </c>
      <c r="N140" s="46">
        <v>0</v>
      </c>
      <c r="O140" s="5">
        <v>0</v>
      </c>
      <c r="P140" s="5">
        <v>0</v>
      </c>
      <c r="Q140" s="5">
        <v>0</v>
      </c>
      <c r="R140" s="47">
        <v>0</v>
      </c>
      <c r="S140" s="46">
        <v>90.471513298647722</v>
      </c>
      <c r="T140" s="5">
        <v>16.82573816327314</v>
      </c>
      <c r="U140" s="5">
        <v>0</v>
      </c>
      <c r="V140" s="5">
        <v>0</v>
      </c>
      <c r="W140" s="47">
        <v>0</v>
      </c>
      <c r="X140" s="46">
        <v>90.471513298647722</v>
      </c>
      <c r="Y140" s="5">
        <v>16.82573816327314</v>
      </c>
      <c r="Z140" s="5">
        <v>0</v>
      </c>
      <c r="AA140" s="5">
        <v>0</v>
      </c>
      <c r="AB140" s="47">
        <v>0</v>
      </c>
    </row>
    <row r="141" spans="1:28" s="1" customFormat="1">
      <c r="A141" s="48" t="s">
        <v>600</v>
      </c>
      <c r="B141" s="1" t="s">
        <v>601</v>
      </c>
      <c r="C141" s="1" t="s">
        <v>602</v>
      </c>
      <c r="D141" s="1" t="s">
        <v>53</v>
      </c>
      <c r="E141" s="1">
        <v>0</v>
      </c>
      <c r="F141" s="44" t="s">
        <v>603</v>
      </c>
      <c r="G141" s="45">
        <v>0.4</v>
      </c>
      <c r="H141" s="46">
        <v>2.8815784538421938</v>
      </c>
      <c r="I141" s="5">
        <v>0</v>
      </c>
      <c r="J141" s="5">
        <v>2.8815784538421938</v>
      </c>
      <c r="K141" s="5">
        <v>-31.332992978630536</v>
      </c>
      <c r="L141" s="47">
        <v>2.6654600698040296</v>
      </c>
      <c r="M141" s="5">
        <v>0.5</v>
      </c>
      <c r="N141" s="46">
        <v>0</v>
      </c>
      <c r="O141" s="5">
        <v>0</v>
      </c>
      <c r="P141" s="5">
        <v>0</v>
      </c>
      <c r="Q141" s="5">
        <v>0</v>
      </c>
      <c r="R141" s="47">
        <v>0</v>
      </c>
      <c r="S141" s="46">
        <v>0</v>
      </c>
      <c r="T141" s="5">
        <v>2.8815784538421938</v>
      </c>
      <c r="U141" s="5">
        <v>0</v>
      </c>
      <c r="V141" s="5">
        <v>0</v>
      </c>
      <c r="W141" s="47">
        <v>0</v>
      </c>
      <c r="X141" s="46">
        <v>0</v>
      </c>
      <c r="Y141" s="5">
        <v>2.8815784538421938</v>
      </c>
      <c r="Z141" s="5">
        <v>0</v>
      </c>
      <c r="AA141" s="5">
        <v>0</v>
      </c>
      <c r="AB141" s="47">
        <v>0</v>
      </c>
    </row>
    <row r="142" spans="1:28" s="1" customFormat="1">
      <c r="A142" s="48" t="s">
        <v>604</v>
      </c>
      <c r="B142" s="1" t="s">
        <v>605</v>
      </c>
      <c r="C142" s="1" t="s">
        <v>606</v>
      </c>
      <c r="D142" s="1" t="s">
        <v>270</v>
      </c>
      <c r="E142" s="1" t="s">
        <v>94</v>
      </c>
      <c r="F142" s="44" t="s">
        <v>607</v>
      </c>
      <c r="G142" s="45">
        <v>0.48</v>
      </c>
      <c r="H142" s="46">
        <v>144.05002629493336</v>
      </c>
      <c r="I142" s="5">
        <v>0</v>
      </c>
      <c r="J142" s="5">
        <v>144.05002629493336</v>
      </c>
      <c r="K142" s="5">
        <v>83.421289318757687</v>
      </c>
      <c r="L142" s="47">
        <v>136.84752498018671</v>
      </c>
      <c r="M142" s="5">
        <v>0</v>
      </c>
      <c r="N142" s="46">
        <v>0</v>
      </c>
      <c r="O142" s="5">
        <v>0</v>
      </c>
      <c r="P142" s="5">
        <v>0</v>
      </c>
      <c r="Q142" s="5">
        <v>0</v>
      </c>
      <c r="R142" s="47">
        <v>0</v>
      </c>
      <c r="S142" s="46">
        <v>113.72825245010168</v>
      </c>
      <c r="T142" s="5">
        <v>30.321773844831686</v>
      </c>
      <c r="U142" s="5">
        <v>0</v>
      </c>
      <c r="V142" s="5">
        <v>0</v>
      </c>
      <c r="W142" s="47">
        <v>0</v>
      </c>
      <c r="X142" s="46">
        <v>113.72825245010168</v>
      </c>
      <c r="Y142" s="5">
        <v>30.321773844831686</v>
      </c>
      <c r="Z142" s="5">
        <v>0</v>
      </c>
      <c r="AA142" s="5">
        <v>0</v>
      </c>
      <c r="AB142" s="47">
        <v>0</v>
      </c>
    </row>
    <row r="143" spans="1:28" s="1" customFormat="1">
      <c r="A143" s="48" t="s">
        <v>608</v>
      </c>
      <c r="B143" s="1" t="s">
        <v>609</v>
      </c>
      <c r="C143" s="1" t="s">
        <v>610</v>
      </c>
      <c r="D143" s="1" t="s">
        <v>124</v>
      </c>
      <c r="E143" s="1" t="s">
        <v>611</v>
      </c>
      <c r="F143" s="44" t="s">
        <v>612</v>
      </c>
      <c r="G143" s="45">
        <v>0.99</v>
      </c>
      <c r="H143" s="46">
        <v>51.001822545949558</v>
      </c>
      <c r="I143" s="5">
        <v>0</v>
      </c>
      <c r="J143" s="5">
        <v>51.001822545949558</v>
      </c>
      <c r="K143" s="5">
        <v>4.8957124044687372</v>
      </c>
      <c r="L143" s="47">
        <v>49.471767869571075</v>
      </c>
      <c r="M143" s="5">
        <v>0</v>
      </c>
      <c r="N143" s="46">
        <v>0</v>
      </c>
      <c r="O143" s="5">
        <v>0</v>
      </c>
      <c r="P143" s="5">
        <v>0</v>
      </c>
      <c r="Q143" s="5">
        <v>0</v>
      </c>
      <c r="R143" s="47">
        <v>0</v>
      </c>
      <c r="S143" s="46">
        <v>46.102163487561981</v>
      </c>
      <c r="T143" s="5">
        <v>4.8996590583875781</v>
      </c>
      <c r="U143" s="5">
        <v>0</v>
      </c>
      <c r="V143" s="5">
        <v>0</v>
      </c>
      <c r="W143" s="47">
        <v>0</v>
      </c>
      <c r="X143" s="46">
        <v>46.102163487561981</v>
      </c>
      <c r="Y143" s="5">
        <v>4.8996590583875781</v>
      </c>
      <c r="Z143" s="5">
        <v>0</v>
      </c>
      <c r="AA143" s="5">
        <v>0</v>
      </c>
      <c r="AB143" s="47">
        <v>0</v>
      </c>
    </row>
    <row r="144" spans="1:28" s="1" customFormat="1">
      <c r="A144" s="48" t="s">
        <v>613</v>
      </c>
      <c r="B144" s="1" t="s">
        <v>614</v>
      </c>
      <c r="C144" s="1" t="s">
        <v>615</v>
      </c>
      <c r="D144" s="1" t="s">
        <v>53</v>
      </c>
      <c r="E144" s="1" t="s">
        <v>185</v>
      </c>
      <c r="F144" s="44" t="s">
        <v>616</v>
      </c>
      <c r="G144" s="45">
        <v>0.52500000000000002</v>
      </c>
      <c r="H144" s="46">
        <v>2.7725068591849311</v>
      </c>
      <c r="I144" s="5">
        <v>0</v>
      </c>
      <c r="J144" s="5">
        <v>2.7725068591849311</v>
      </c>
      <c r="K144" s="5">
        <v>-11.645373990979422</v>
      </c>
      <c r="L144" s="47">
        <v>2.6338815162256846</v>
      </c>
      <c r="M144" s="5">
        <v>0</v>
      </c>
      <c r="N144" s="46">
        <v>0</v>
      </c>
      <c r="O144" s="5">
        <v>0</v>
      </c>
      <c r="P144" s="5">
        <v>0</v>
      </c>
      <c r="Q144" s="5">
        <v>0</v>
      </c>
      <c r="R144" s="47">
        <v>0</v>
      </c>
      <c r="S144" s="46">
        <v>0</v>
      </c>
      <c r="T144" s="5">
        <v>2.7725068591849311</v>
      </c>
      <c r="U144" s="5">
        <v>0</v>
      </c>
      <c r="V144" s="5">
        <v>0</v>
      </c>
      <c r="W144" s="47">
        <v>0</v>
      </c>
      <c r="X144" s="46">
        <v>0</v>
      </c>
      <c r="Y144" s="5">
        <v>2.7725068591849311</v>
      </c>
      <c r="Z144" s="5">
        <v>0</v>
      </c>
      <c r="AA144" s="5">
        <v>0</v>
      </c>
      <c r="AB144" s="47">
        <v>0</v>
      </c>
    </row>
    <row r="145" spans="1:28" s="1" customFormat="1">
      <c r="A145" s="48" t="s">
        <v>617</v>
      </c>
      <c r="B145" s="1" t="s">
        <v>618</v>
      </c>
      <c r="C145" s="1" t="s">
        <v>619</v>
      </c>
      <c r="D145" s="1" t="s">
        <v>270</v>
      </c>
      <c r="E145" s="1" t="s">
        <v>94</v>
      </c>
      <c r="F145" s="44" t="s">
        <v>620</v>
      </c>
      <c r="G145" s="45">
        <v>0.48</v>
      </c>
      <c r="H145" s="46">
        <v>77.995226067535071</v>
      </c>
      <c r="I145" s="5">
        <v>0</v>
      </c>
      <c r="J145" s="5">
        <v>77.995226067535071</v>
      </c>
      <c r="K145" s="5">
        <v>-45.04782175958821</v>
      </c>
      <c r="L145" s="47">
        <v>74.095464764158308</v>
      </c>
      <c r="M145" s="5">
        <v>0</v>
      </c>
      <c r="N145" s="46">
        <v>0</v>
      </c>
      <c r="O145" s="5">
        <v>0</v>
      </c>
      <c r="P145" s="5">
        <v>0</v>
      </c>
      <c r="Q145" s="5">
        <v>0</v>
      </c>
      <c r="R145" s="47">
        <v>0</v>
      </c>
      <c r="S145" s="46">
        <v>54.786524916343552</v>
      </c>
      <c r="T145" s="5">
        <v>23.208701151191523</v>
      </c>
      <c r="U145" s="5">
        <v>0</v>
      </c>
      <c r="V145" s="5">
        <v>0</v>
      </c>
      <c r="W145" s="47">
        <v>0</v>
      </c>
      <c r="X145" s="46">
        <v>54.786524916343552</v>
      </c>
      <c r="Y145" s="5">
        <v>23.208701151191523</v>
      </c>
      <c r="Z145" s="5">
        <v>0</v>
      </c>
      <c r="AA145" s="5">
        <v>0</v>
      </c>
      <c r="AB145" s="47">
        <v>0</v>
      </c>
    </row>
    <row r="146" spans="1:28" s="1" customFormat="1">
      <c r="A146" s="48" t="s">
        <v>621</v>
      </c>
      <c r="B146" s="1" t="s">
        <v>622</v>
      </c>
      <c r="C146" s="1" t="s">
        <v>623</v>
      </c>
      <c r="D146" s="1" t="s">
        <v>237</v>
      </c>
      <c r="E146" s="1">
        <v>0</v>
      </c>
      <c r="F146" s="44" t="s">
        <v>624</v>
      </c>
      <c r="G146" s="45">
        <v>0.09</v>
      </c>
      <c r="H146" s="46">
        <v>118.32582214209492</v>
      </c>
      <c r="I146" s="5">
        <v>0</v>
      </c>
      <c r="J146" s="5">
        <v>118.32582214209492</v>
      </c>
      <c r="K146" s="5">
        <v>73.174412817129451</v>
      </c>
      <c r="L146" s="47">
        <v>109.45138548143781</v>
      </c>
      <c r="M146" s="5">
        <v>0</v>
      </c>
      <c r="N146" s="46">
        <v>0</v>
      </c>
      <c r="O146" s="5">
        <v>0</v>
      </c>
      <c r="P146" s="5">
        <v>0</v>
      </c>
      <c r="Q146" s="5">
        <v>0</v>
      </c>
      <c r="R146" s="47">
        <v>0</v>
      </c>
      <c r="S146" s="46">
        <v>118.32582214209492</v>
      </c>
      <c r="T146" s="5">
        <v>0</v>
      </c>
      <c r="U146" s="5">
        <v>0</v>
      </c>
      <c r="V146" s="5">
        <v>0</v>
      </c>
      <c r="W146" s="47">
        <v>0</v>
      </c>
      <c r="X146" s="46">
        <v>118.32582214209492</v>
      </c>
      <c r="Y146" s="5">
        <v>0</v>
      </c>
      <c r="Z146" s="5">
        <v>0</v>
      </c>
      <c r="AA146" s="5">
        <v>0</v>
      </c>
      <c r="AB146" s="47">
        <v>0</v>
      </c>
    </row>
    <row r="147" spans="1:28" s="1" customFormat="1">
      <c r="A147" s="48" t="s">
        <v>625</v>
      </c>
      <c r="B147" s="1" t="s">
        <v>626</v>
      </c>
      <c r="C147" s="1" t="s">
        <v>627</v>
      </c>
      <c r="D147" s="1" t="s">
        <v>79</v>
      </c>
      <c r="E147" s="1">
        <v>0</v>
      </c>
      <c r="F147" s="44" t="s">
        <v>1919</v>
      </c>
      <c r="G147" s="45">
        <v>0.01</v>
      </c>
      <c r="H147" s="46">
        <v>21.548778510965139</v>
      </c>
      <c r="I147" s="5">
        <v>7.2152071211232318</v>
      </c>
      <c r="J147" s="5">
        <v>14.333571389841909</v>
      </c>
      <c r="K147" s="5">
        <v>7.4636155793103436</v>
      </c>
      <c r="L147" s="47">
        <v>13.258553535603765</v>
      </c>
      <c r="M147" s="5">
        <v>0</v>
      </c>
      <c r="N147" s="46">
        <v>0</v>
      </c>
      <c r="O147" s="5">
        <v>0</v>
      </c>
      <c r="P147" s="5">
        <v>7.2152071211232318</v>
      </c>
      <c r="Q147" s="5">
        <v>0</v>
      </c>
      <c r="R147" s="47">
        <v>0</v>
      </c>
      <c r="S147" s="46">
        <v>0</v>
      </c>
      <c r="T147" s="5">
        <v>0</v>
      </c>
      <c r="U147" s="5">
        <v>14.333571389841909</v>
      </c>
      <c r="V147" s="5">
        <v>0</v>
      </c>
      <c r="W147" s="47">
        <v>0</v>
      </c>
      <c r="X147" s="46">
        <v>0</v>
      </c>
      <c r="Y147" s="5">
        <v>0</v>
      </c>
      <c r="Z147" s="5">
        <v>21.548778510965139</v>
      </c>
      <c r="AA147" s="5">
        <v>0</v>
      </c>
      <c r="AB147" s="47">
        <v>0</v>
      </c>
    </row>
    <row r="148" spans="1:28" s="1" customFormat="1">
      <c r="A148" s="48" t="s">
        <v>629</v>
      </c>
      <c r="B148" s="1" t="s">
        <v>630</v>
      </c>
      <c r="C148" s="1" t="s">
        <v>631</v>
      </c>
      <c r="D148" s="1" t="s">
        <v>53</v>
      </c>
      <c r="E148" s="1" t="s">
        <v>151</v>
      </c>
      <c r="F148" s="44" t="s">
        <v>632</v>
      </c>
      <c r="G148" s="45">
        <v>0.375</v>
      </c>
      <c r="H148" s="46">
        <v>1.8764895342430472</v>
      </c>
      <c r="I148" s="5">
        <v>0</v>
      </c>
      <c r="J148" s="5">
        <v>1.8764895342430472</v>
      </c>
      <c r="K148" s="5">
        <v>-12.34367306962946</v>
      </c>
      <c r="L148" s="47">
        <v>1.7826650575308949</v>
      </c>
      <c r="M148" s="5">
        <v>0</v>
      </c>
      <c r="N148" s="46">
        <v>0</v>
      </c>
      <c r="O148" s="5">
        <v>0</v>
      </c>
      <c r="P148" s="5">
        <v>0</v>
      </c>
      <c r="Q148" s="5">
        <v>0</v>
      </c>
      <c r="R148" s="47">
        <v>0</v>
      </c>
      <c r="S148" s="46">
        <v>0</v>
      </c>
      <c r="T148" s="5">
        <v>1.8764895342430472</v>
      </c>
      <c r="U148" s="5">
        <v>0</v>
      </c>
      <c r="V148" s="5">
        <v>0</v>
      </c>
      <c r="W148" s="47">
        <v>0</v>
      </c>
      <c r="X148" s="46">
        <v>0</v>
      </c>
      <c r="Y148" s="5">
        <v>1.8764895342430472</v>
      </c>
      <c r="Z148" s="5">
        <v>0</v>
      </c>
      <c r="AA148" s="5">
        <v>0</v>
      </c>
      <c r="AB148" s="47">
        <v>0</v>
      </c>
    </row>
    <row r="149" spans="1:28" s="1" customFormat="1">
      <c r="A149" s="48" t="s">
        <v>633</v>
      </c>
      <c r="B149" s="1" t="s">
        <v>634</v>
      </c>
      <c r="C149" s="1" t="s">
        <v>635</v>
      </c>
      <c r="D149" s="1" t="s">
        <v>93</v>
      </c>
      <c r="E149" s="1" t="s">
        <v>94</v>
      </c>
      <c r="F149" s="44" t="s">
        <v>636</v>
      </c>
      <c r="G149" s="45">
        <v>0.48</v>
      </c>
      <c r="H149" s="46">
        <v>102.31530074959163</v>
      </c>
      <c r="I149" s="5">
        <v>0</v>
      </c>
      <c r="J149" s="5">
        <v>102.31530074959163</v>
      </c>
      <c r="K149" s="5">
        <v>65.196228207337299</v>
      </c>
      <c r="L149" s="47">
        <v>97.199535712112052</v>
      </c>
      <c r="M149" s="5">
        <v>0</v>
      </c>
      <c r="N149" s="46">
        <v>0</v>
      </c>
      <c r="O149" s="5">
        <v>0</v>
      </c>
      <c r="P149" s="5">
        <v>0</v>
      </c>
      <c r="Q149" s="5">
        <v>0</v>
      </c>
      <c r="R149" s="47">
        <v>0</v>
      </c>
      <c r="S149" s="46">
        <v>82.814954445946341</v>
      </c>
      <c r="T149" s="5">
        <v>19.500346303645301</v>
      </c>
      <c r="U149" s="5">
        <v>0</v>
      </c>
      <c r="V149" s="5">
        <v>0</v>
      </c>
      <c r="W149" s="47">
        <v>0</v>
      </c>
      <c r="X149" s="46">
        <v>82.814954445946341</v>
      </c>
      <c r="Y149" s="5">
        <v>19.500346303645301</v>
      </c>
      <c r="Z149" s="5">
        <v>0</v>
      </c>
      <c r="AA149" s="5">
        <v>0</v>
      </c>
      <c r="AB149" s="47">
        <v>0</v>
      </c>
    </row>
    <row r="150" spans="1:28" s="1" customFormat="1">
      <c r="A150" s="48" t="s">
        <v>637</v>
      </c>
      <c r="B150" s="1" t="s">
        <v>638</v>
      </c>
      <c r="C150" s="1" t="s">
        <v>639</v>
      </c>
      <c r="D150" s="1" t="s">
        <v>53</v>
      </c>
      <c r="E150" s="1">
        <v>0</v>
      </c>
      <c r="F150" s="44" t="s">
        <v>640</v>
      </c>
      <c r="G150" s="45">
        <v>0.4</v>
      </c>
      <c r="H150" s="46">
        <v>3.0681948414444045</v>
      </c>
      <c r="I150" s="5">
        <v>0</v>
      </c>
      <c r="J150" s="5">
        <v>3.0681948414444045</v>
      </c>
      <c r="K150" s="5">
        <v>-15.523611651400744</v>
      </c>
      <c r="L150" s="47">
        <v>2.8380802283360738</v>
      </c>
      <c r="M150" s="5">
        <v>0.5</v>
      </c>
      <c r="N150" s="46">
        <v>0</v>
      </c>
      <c r="O150" s="5">
        <v>0</v>
      </c>
      <c r="P150" s="5">
        <v>0</v>
      </c>
      <c r="Q150" s="5">
        <v>0</v>
      </c>
      <c r="R150" s="47">
        <v>0</v>
      </c>
      <c r="S150" s="46">
        <v>0</v>
      </c>
      <c r="T150" s="5">
        <v>3.0681948414444045</v>
      </c>
      <c r="U150" s="5">
        <v>0</v>
      </c>
      <c r="V150" s="5">
        <v>0</v>
      </c>
      <c r="W150" s="47">
        <v>0</v>
      </c>
      <c r="X150" s="46">
        <v>0</v>
      </c>
      <c r="Y150" s="5">
        <v>3.0681948414444045</v>
      </c>
      <c r="Z150" s="5">
        <v>0</v>
      </c>
      <c r="AA150" s="5">
        <v>0</v>
      </c>
      <c r="AB150" s="47">
        <v>0</v>
      </c>
    </row>
    <row r="151" spans="1:28" s="1" customFormat="1">
      <c r="A151" s="48" t="s">
        <v>641</v>
      </c>
      <c r="B151" s="1" t="s">
        <v>642</v>
      </c>
      <c r="C151" s="1" t="s">
        <v>643</v>
      </c>
      <c r="D151" s="1" t="s">
        <v>53</v>
      </c>
      <c r="E151" s="1" t="s">
        <v>185</v>
      </c>
      <c r="F151" s="44" t="s">
        <v>644</v>
      </c>
      <c r="G151" s="45">
        <v>0.52500000000000002</v>
      </c>
      <c r="H151" s="46">
        <v>3.9229848552349007</v>
      </c>
      <c r="I151" s="5">
        <v>0</v>
      </c>
      <c r="J151" s="5">
        <v>3.9229848552349007</v>
      </c>
      <c r="K151" s="5">
        <v>-29.120516184782765</v>
      </c>
      <c r="L151" s="47">
        <v>3.7268356124731552</v>
      </c>
      <c r="M151" s="5">
        <v>0</v>
      </c>
      <c r="N151" s="46">
        <v>0</v>
      </c>
      <c r="O151" s="5">
        <v>0</v>
      </c>
      <c r="P151" s="5">
        <v>0</v>
      </c>
      <c r="Q151" s="5">
        <v>0</v>
      </c>
      <c r="R151" s="47">
        <v>0</v>
      </c>
      <c r="S151" s="46">
        <v>0</v>
      </c>
      <c r="T151" s="5">
        <v>3.9229848552349007</v>
      </c>
      <c r="U151" s="5">
        <v>0</v>
      </c>
      <c r="V151" s="5">
        <v>0</v>
      </c>
      <c r="W151" s="47">
        <v>0</v>
      </c>
      <c r="X151" s="46">
        <v>0</v>
      </c>
      <c r="Y151" s="5">
        <v>3.9229848552349007</v>
      </c>
      <c r="Z151" s="5">
        <v>0</v>
      </c>
      <c r="AA151" s="5">
        <v>0</v>
      </c>
      <c r="AB151" s="47">
        <v>0</v>
      </c>
    </row>
    <row r="152" spans="1:28" s="1" customFormat="1">
      <c r="A152" s="48" t="s">
        <v>645</v>
      </c>
      <c r="B152" s="1" t="s">
        <v>646</v>
      </c>
      <c r="C152" s="1" t="s">
        <v>647</v>
      </c>
      <c r="D152" s="1" t="s">
        <v>93</v>
      </c>
      <c r="E152" s="1" t="s">
        <v>94</v>
      </c>
      <c r="F152" s="44" t="s">
        <v>648</v>
      </c>
      <c r="G152" s="45">
        <v>0.48</v>
      </c>
      <c r="H152" s="46">
        <v>40.599144832383978</v>
      </c>
      <c r="I152" s="5">
        <v>0</v>
      </c>
      <c r="J152" s="5">
        <v>40.599144832383978</v>
      </c>
      <c r="K152" s="5">
        <v>13.753052968358167</v>
      </c>
      <c r="L152" s="47">
        <v>38.56918759076477</v>
      </c>
      <c r="M152" s="5">
        <v>0</v>
      </c>
      <c r="N152" s="46">
        <v>0</v>
      </c>
      <c r="O152" s="5">
        <v>0</v>
      </c>
      <c r="P152" s="5">
        <v>0</v>
      </c>
      <c r="Q152" s="5">
        <v>0</v>
      </c>
      <c r="R152" s="47">
        <v>0</v>
      </c>
      <c r="S152" s="46">
        <v>33.240222404326495</v>
      </c>
      <c r="T152" s="5">
        <v>7.3589224280574772</v>
      </c>
      <c r="U152" s="5">
        <v>0</v>
      </c>
      <c r="V152" s="5">
        <v>0</v>
      </c>
      <c r="W152" s="47">
        <v>0</v>
      </c>
      <c r="X152" s="46">
        <v>33.240222404326495</v>
      </c>
      <c r="Y152" s="5">
        <v>7.3589224280574772</v>
      </c>
      <c r="Z152" s="5">
        <v>0</v>
      </c>
      <c r="AA152" s="5">
        <v>0</v>
      </c>
      <c r="AB152" s="47">
        <v>0</v>
      </c>
    </row>
    <row r="153" spans="1:28" s="1" customFormat="1">
      <c r="A153" s="48" t="s">
        <v>649</v>
      </c>
      <c r="B153" s="1" t="s">
        <v>650</v>
      </c>
      <c r="C153" s="1" t="s">
        <v>651</v>
      </c>
      <c r="D153" s="1" t="s">
        <v>53</v>
      </c>
      <c r="E153" s="1">
        <v>0</v>
      </c>
      <c r="F153" s="44" t="s">
        <v>652</v>
      </c>
      <c r="G153" s="45">
        <v>0.4</v>
      </c>
      <c r="H153" s="46">
        <v>1.3598954898650726</v>
      </c>
      <c r="I153" s="5">
        <v>0</v>
      </c>
      <c r="J153" s="5">
        <v>1.3598954898650726</v>
      </c>
      <c r="K153" s="5">
        <v>-11.447554583302745</v>
      </c>
      <c r="L153" s="47">
        <v>1.2579033281251921</v>
      </c>
      <c r="M153" s="5">
        <v>0.5</v>
      </c>
      <c r="N153" s="46">
        <v>0</v>
      </c>
      <c r="O153" s="5">
        <v>0</v>
      </c>
      <c r="P153" s="5">
        <v>0</v>
      </c>
      <c r="Q153" s="5">
        <v>0</v>
      </c>
      <c r="R153" s="47">
        <v>0</v>
      </c>
      <c r="S153" s="46">
        <v>0</v>
      </c>
      <c r="T153" s="5">
        <v>1.3598954898650726</v>
      </c>
      <c r="U153" s="5">
        <v>0</v>
      </c>
      <c r="V153" s="5">
        <v>0</v>
      </c>
      <c r="W153" s="47">
        <v>0</v>
      </c>
      <c r="X153" s="46">
        <v>0</v>
      </c>
      <c r="Y153" s="5">
        <v>1.3598954898650726</v>
      </c>
      <c r="Z153" s="5">
        <v>0</v>
      </c>
      <c r="AA153" s="5">
        <v>0</v>
      </c>
      <c r="AB153" s="47">
        <v>0</v>
      </c>
    </row>
    <row r="154" spans="1:28" s="1" customFormat="1">
      <c r="A154" s="48" t="s">
        <v>653</v>
      </c>
      <c r="B154" s="1" t="s">
        <v>654</v>
      </c>
      <c r="C154" s="1" t="s">
        <v>655</v>
      </c>
      <c r="D154" s="1" t="s">
        <v>124</v>
      </c>
      <c r="E154" s="1">
        <v>0</v>
      </c>
      <c r="F154" s="44" t="s">
        <v>656</v>
      </c>
      <c r="G154" s="45">
        <v>0.49</v>
      </c>
      <c r="H154" s="46">
        <v>35.811971287088944</v>
      </c>
      <c r="I154" s="5">
        <v>7.7777977109860466</v>
      </c>
      <c r="J154" s="5">
        <v>28.034173576102898</v>
      </c>
      <c r="K154" s="5">
        <v>10.356631216022901</v>
      </c>
      <c r="L154" s="47">
        <v>25.93161055789518</v>
      </c>
      <c r="M154" s="5">
        <v>0</v>
      </c>
      <c r="N154" s="46">
        <v>7.3515069292228779</v>
      </c>
      <c r="O154" s="5">
        <v>0.42629078176316804</v>
      </c>
      <c r="P154" s="5">
        <v>0</v>
      </c>
      <c r="Q154" s="5">
        <v>0</v>
      </c>
      <c r="R154" s="47">
        <v>0</v>
      </c>
      <c r="S154" s="46">
        <v>23.604351640042342</v>
      </c>
      <c r="T154" s="5">
        <v>4.4298219360605575</v>
      </c>
      <c r="U154" s="5">
        <v>0</v>
      </c>
      <c r="V154" s="5">
        <v>0</v>
      </c>
      <c r="W154" s="47">
        <v>0</v>
      </c>
      <c r="X154" s="46">
        <v>30.955858569265221</v>
      </c>
      <c r="Y154" s="5">
        <v>4.8561127178237253</v>
      </c>
      <c r="Z154" s="5">
        <v>0</v>
      </c>
      <c r="AA154" s="5">
        <v>0</v>
      </c>
      <c r="AB154" s="47">
        <v>0</v>
      </c>
    </row>
    <row r="155" spans="1:28" s="1" customFormat="1">
      <c r="A155" s="48" t="s">
        <v>657</v>
      </c>
      <c r="B155" s="1" t="s">
        <v>658</v>
      </c>
      <c r="C155" s="1" t="s">
        <v>659</v>
      </c>
      <c r="D155" s="1" t="s">
        <v>53</v>
      </c>
      <c r="E155" s="1" t="s">
        <v>498</v>
      </c>
      <c r="F155" s="44" t="s">
        <v>660</v>
      </c>
      <c r="G155" s="45">
        <v>0.44</v>
      </c>
      <c r="H155" s="46">
        <v>4.7464654898539766</v>
      </c>
      <c r="I155" s="5">
        <v>0</v>
      </c>
      <c r="J155" s="5">
        <v>4.7464654898539766</v>
      </c>
      <c r="K155" s="5">
        <v>-5.5218444283214492</v>
      </c>
      <c r="L155" s="47">
        <v>4.5091422153612779</v>
      </c>
      <c r="M155" s="5">
        <v>0</v>
      </c>
      <c r="N155" s="46">
        <v>0</v>
      </c>
      <c r="O155" s="5">
        <v>0</v>
      </c>
      <c r="P155" s="5">
        <v>0</v>
      </c>
      <c r="Q155" s="5">
        <v>0</v>
      </c>
      <c r="R155" s="47">
        <v>0</v>
      </c>
      <c r="S155" s="46">
        <v>0</v>
      </c>
      <c r="T155" s="5">
        <v>4.7464654898539766</v>
      </c>
      <c r="U155" s="5">
        <v>0</v>
      </c>
      <c r="V155" s="5">
        <v>0</v>
      </c>
      <c r="W155" s="47">
        <v>0</v>
      </c>
      <c r="X155" s="46">
        <v>0</v>
      </c>
      <c r="Y155" s="5">
        <v>4.7464654898539766</v>
      </c>
      <c r="Z155" s="5">
        <v>0</v>
      </c>
      <c r="AA155" s="5">
        <v>0</v>
      </c>
      <c r="AB155" s="47">
        <v>0</v>
      </c>
    </row>
    <row r="156" spans="1:28" s="1" customFormat="1">
      <c r="A156" s="48" t="s">
        <v>661</v>
      </c>
      <c r="B156" s="1" t="s">
        <v>662</v>
      </c>
      <c r="C156" s="1" t="s">
        <v>663</v>
      </c>
      <c r="D156" s="1" t="s">
        <v>53</v>
      </c>
      <c r="E156" s="1">
        <v>0</v>
      </c>
      <c r="F156" s="44" t="s">
        <v>664</v>
      </c>
      <c r="G156" s="45">
        <v>0.4</v>
      </c>
      <c r="H156" s="46">
        <v>3.2941527352257185</v>
      </c>
      <c r="I156" s="5">
        <v>0</v>
      </c>
      <c r="J156" s="5">
        <v>3.2941527352257185</v>
      </c>
      <c r="K156" s="5">
        <v>-9.5640658636497431</v>
      </c>
      <c r="L156" s="47">
        <v>3.0470912800837899</v>
      </c>
      <c r="M156" s="5">
        <v>0.5</v>
      </c>
      <c r="N156" s="46">
        <v>0</v>
      </c>
      <c r="O156" s="5">
        <v>0</v>
      </c>
      <c r="P156" s="5">
        <v>0</v>
      </c>
      <c r="Q156" s="5">
        <v>0</v>
      </c>
      <c r="R156" s="47">
        <v>0</v>
      </c>
      <c r="S156" s="46">
        <v>0</v>
      </c>
      <c r="T156" s="5">
        <v>3.2941527352257185</v>
      </c>
      <c r="U156" s="5">
        <v>0</v>
      </c>
      <c r="V156" s="5">
        <v>0</v>
      </c>
      <c r="W156" s="47">
        <v>0</v>
      </c>
      <c r="X156" s="46">
        <v>0</v>
      </c>
      <c r="Y156" s="5">
        <v>3.2941527352257185</v>
      </c>
      <c r="Z156" s="5">
        <v>0</v>
      </c>
      <c r="AA156" s="5">
        <v>0</v>
      </c>
      <c r="AB156" s="47">
        <v>0</v>
      </c>
    </row>
    <row r="157" spans="1:28" s="1" customFormat="1">
      <c r="A157" s="48" t="s">
        <v>665</v>
      </c>
      <c r="B157" s="1" t="s">
        <v>666</v>
      </c>
      <c r="C157" s="1" t="s">
        <v>667</v>
      </c>
      <c r="D157" s="1" t="s">
        <v>93</v>
      </c>
      <c r="E157" s="1" t="s">
        <v>94</v>
      </c>
      <c r="F157" s="44" t="s">
        <v>668</v>
      </c>
      <c r="G157" s="45">
        <v>0.48</v>
      </c>
      <c r="H157" s="46">
        <v>35.379317894154241</v>
      </c>
      <c r="I157" s="5">
        <v>0</v>
      </c>
      <c r="J157" s="5">
        <v>35.379317894154241</v>
      </c>
      <c r="K157" s="5">
        <v>-3.369857059211999</v>
      </c>
      <c r="L157" s="47">
        <v>33.610351999446529</v>
      </c>
      <c r="M157" s="5">
        <v>0</v>
      </c>
      <c r="N157" s="46">
        <v>0</v>
      </c>
      <c r="O157" s="5">
        <v>0</v>
      </c>
      <c r="P157" s="5">
        <v>0</v>
      </c>
      <c r="Q157" s="5">
        <v>0</v>
      </c>
      <c r="R157" s="47">
        <v>0</v>
      </c>
      <c r="S157" s="46">
        <v>30.7251669795771</v>
      </c>
      <c r="T157" s="5">
        <v>4.6541509145771442</v>
      </c>
      <c r="U157" s="5">
        <v>0</v>
      </c>
      <c r="V157" s="5">
        <v>0</v>
      </c>
      <c r="W157" s="47">
        <v>0</v>
      </c>
      <c r="X157" s="46">
        <v>30.7251669795771</v>
      </c>
      <c r="Y157" s="5">
        <v>4.6541509145771442</v>
      </c>
      <c r="Z157" s="5">
        <v>0</v>
      </c>
      <c r="AA157" s="5">
        <v>0</v>
      </c>
      <c r="AB157" s="47">
        <v>0</v>
      </c>
    </row>
    <row r="158" spans="1:28" s="1" customFormat="1">
      <c r="A158" s="48" t="s">
        <v>669</v>
      </c>
      <c r="B158" s="1" t="s">
        <v>670</v>
      </c>
      <c r="C158" s="1" t="s">
        <v>671</v>
      </c>
      <c r="D158" s="1" t="s">
        <v>79</v>
      </c>
      <c r="E158" s="1">
        <v>0</v>
      </c>
      <c r="F158" s="44" t="s">
        <v>1923</v>
      </c>
      <c r="G158" s="45">
        <v>0.01</v>
      </c>
      <c r="H158" s="46">
        <v>7.6322012207537711</v>
      </c>
      <c r="I158" s="5">
        <v>2.0356900626535639</v>
      </c>
      <c r="J158" s="5">
        <v>5.5965111581002072</v>
      </c>
      <c r="K158" s="5">
        <v>3.3182133475349396</v>
      </c>
      <c r="L158" s="47">
        <v>5.1767728212426922</v>
      </c>
      <c r="M158" s="5">
        <v>0</v>
      </c>
      <c r="N158" s="46">
        <v>0</v>
      </c>
      <c r="O158" s="5">
        <v>0</v>
      </c>
      <c r="P158" s="5">
        <v>2.0356900626535639</v>
      </c>
      <c r="Q158" s="5">
        <v>0</v>
      </c>
      <c r="R158" s="47">
        <v>0</v>
      </c>
      <c r="S158" s="46">
        <v>0</v>
      </c>
      <c r="T158" s="5">
        <v>0</v>
      </c>
      <c r="U158" s="5">
        <v>5.5965111581002072</v>
      </c>
      <c r="V158" s="5">
        <v>0</v>
      </c>
      <c r="W158" s="47">
        <v>0</v>
      </c>
      <c r="X158" s="46">
        <v>0</v>
      </c>
      <c r="Y158" s="5">
        <v>0</v>
      </c>
      <c r="Z158" s="5">
        <v>7.6322012207537711</v>
      </c>
      <c r="AA158" s="5">
        <v>0</v>
      </c>
      <c r="AB158" s="47">
        <v>0</v>
      </c>
    </row>
    <row r="159" spans="1:28" s="1" customFormat="1">
      <c r="A159" s="48" t="s">
        <v>673</v>
      </c>
      <c r="B159" s="1" t="s">
        <v>674</v>
      </c>
      <c r="C159" s="1" t="s">
        <v>675</v>
      </c>
      <c r="D159" s="1" t="s">
        <v>124</v>
      </c>
      <c r="E159" s="1">
        <v>0</v>
      </c>
      <c r="F159" s="44" t="s">
        <v>676</v>
      </c>
      <c r="G159" s="45">
        <v>0.49</v>
      </c>
      <c r="H159" s="46">
        <v>32.742040770747273</v>
      </c>
      <c r="I159" s="5">
        <v>0.62447941421919684</v>
      </c>
      <c r="J159" s="5">
        <v>32.117561356528071</v>
      </c>
      <c r="K159" s="5">
        <v>9.2808902212694004</v>
      </c>
      <c r="L159" s="47">
        <v>29.708744254788471</v>
      </c>
      <c r="M159" s="5">
        <v>0</v>
      </c>
      <c r="N159" s="46">
        <v>2.0435104663544892</v>
      </c>
      <c r="O159" s="5">
        <v>-1.4190310521352925</v>
      </c>
      <c r="P159" s="5">
        <v>0</v>
      </c>
      <c r="Q159" s="5">
        <v>0</v>
      </c>
      <c r="R159" s="47">
        <v>0</v>
      </c>
      <c r="S159" s="46">
        <v>26.332107612426338</v>
      </c>
      <c r="T159" s="5">
        <v>5.7854537441017344</v>
      </c>
      <c r="U159" s="5">
        <v>0</v>
      </c>
      <c r="V159" s="5">
        <v>0</v>
      </c>
      <c r="W159" s="47">
        <v>0</v>
      </c>
      <c r="X159" s="46">
        <v>28.375618078780825</v>
      </c>
      <c r="Y159" s="5">
        <v>4.3664226919664424</v>
      </c>
      <c r="Z159" s="5">
        <v>0</v>
      </c>
      <c r="AA159" s="5">
        <v>0</v>
      </c>
      <c r="AB159" s="47">
        <v>0</v>
      </c>
    </row>
    <row r="160" spans="1:28" s="1" customFormat="1">
      <c r="A160" s="48" t="s">
        <v>677</v>
      </c>
      <c r="B160" s="1" t="s">
        <v>678</v>
      </c>
      <c r="C160" s="1" t="s">
        <v>679</v>
      </c>
      <c r="D160" s="1" t="s">
        <v>391</v>
      </c>
      <c r="E160" s="1" t="s">
        <v>228</v>
      </c>
      <c r="F160" s="44" t="s">
        <v>680</v>
      </c>
      <c r="G160" s="45">
        <v>0.4</v>
      </c>
      <c r="H160" s="46">
        <v>123.9639783650167</v>
      </c>
      <c r="I160" s="5">
        <v>0</v>
      </c>
      <c r="J160" s="5">
        <v>123.9639783650167</v>
      </c>
      <c r="K160" s="5">
        <v>-71.846504159008617</v>
      </c>
      <c r="L160" s="47">
        <v>117.76577944676586</v>
      </c>
      <c r="M160" s="5">
        <v>0</v>
      </c>
      <c r="N160" s="46">
        <v>0</v>
      </c>
      <c r="O160" s="5">
        <v>0</v>
      </c>
      <c r="P160" s="5">
        <v>0</v>
      </c>
      <c r="Q160" s="5">
        <v>0</v>
      </c>
      <c r="R160" s="47">
        <v>0</v>
      </c>
      <c r="S160" s="46">
        <v>111.76451254639927</v>
      </c>
      <c r="T160" s="5">
        <v>0</v>
      </c>
      <c r="U160" s="5">
        <v>12.199465818617423</v>
      </c>
      <c r="V160" s="5">
        <v>0</v>
      </c>
      <c r="W160" s="47">
        <v>0</v>
      </c>
      <c r="X160" s="46">
        <v>111.76451254639927</v>
      </c>
      <c r="Y160" s="5">
        <v>0</v>
      </c>
      <c r="Z160" s="5">
        <v>12.199465818617423</v>
      </c>
      <c r="AA160" s="5">
        <v>0</v>
      </c>
      <c r="AB160" s="47">
        <v>0</v>
      </c>
    </row>
    <row r="161" spans="1:28" s="1" customFormat="1">
      <c r="A161" s="48" t="s">
        <v>681</v>
      </c>
      <c r="B161" s="1" t="s">
        <v>682</v>
      </c>
      <c r="C161" s="1" t="s">
        <v>683</v>
      </c>
      <c r="D161" s="1" t="s">
        <v>53</v>
      </c>
      <c r="E161" s="1" t="s">
        <v>228</v>
      </c>
      <c r="F161" s="44" t="s">
        <v>684</v>
      </c>
      <c r="G161" s="45">
        <v>0.35</v>
      </c>
      <c r="H161" s="46">
        <v>2.6791177083212441</v>
      </c>
      <c r="I161" s="5">
        <v>0</v>
      </c>
      <c r="J161" s="5">
        <v>2.6791177083212441</v>
      </c>
      <c r="K161" s="5">
        <v>-13.166247756180066</v>
      </c>
      <c r="L161" s="47">
        <v>2.5451618229051816</v>
      </c>
      <c r="M161" s="5">
        <v>0</v>
      </c>
      <c r="N161" s="46">
        <v>0</v>
      </c>
      <c r="O161" s="5">
        <v>0</v>
      </c>
      <c r="P161" s="5">
        <v>0</v>
      </c>
      <c r="Q161" s="5">
        <v>0</v>
      </c>
      <c r="R161" s="47">
        <v>0</v>
      </c>
      <c r="S161" s="46">
        <v>0</v>
      </c>
      <c r="T161" s="5">
        <v>2.6791177083212441</v>
      </c>
      <c r="U161" s="5">
        <v>0</v>
      </c>
      <c r="V161" s="5">
        <v>0</v>
      </c>
      <c r="W161" s="47">
        <v>0</v>
      </c>
      <c r="X161" s="46">
        <v>0</v>
      </c>
      <c r="Y161" s="5">
        <v>2.6791177083212441</v>
      </c>
      <c r="Z161" s="5">
        <v>0</v>
      </c>
      <c r="AA161" s="5">
        <v>0</v>
      </c>
      <c r="AB161" s="47">
        <v>0</v>
      </c>
    </row>
    <row r="162" spans="1:28" s="1" customFormat="1">
      <c r="A162" s="48" t="s">
        <v>685</v>
      </c>
      <c r="B162" s="1" t="s">
        <v>686</v>
      </c>
      <c r="C162" s="1" t="s">
        <v>687</v>
      </c>
      <c r="D162" s="1" t="s">
        <v>53</v>
      </c>
      <c r="E162" s="1">
        <v>0</v>
      </c>
      <c r="F162" s="44" t="s">
        <v>688</v>
      </c>
      <c r="G162" s="45">
        <v>0.4</v>
      </c>
      <c r="H162" s="46">
        <v>2.3297552257800977</v>
      </c>
      <c r="I162" s="5">
        <v>0</v>
      </c>
      <c r="J162" s="5">
        <v>2.3297552257800977</v>
      </c>
      <c r="K162" s="5">
        <v>-8.1156256594459411</v>
      </c>
      <c r="L162" s="47">
        <v>2.1550235838465905</v>
      </c>
      <c r="M162" s="5">
        <v>0.5</v>
      </c>
      <c r="N162" s="46">
        <v>0</v>
      </c>
      <c r="O162" s="5">
        <v>0</v>
      </c>
      <c r="P162" s="5">
        <v>0</v>
      </c>
      <c r="Q162" s="5">
        <v>0</v>
      </c>
      <c r="R162" s="47">
        <v>0</v>
      </c>
      <c r="S162" s="46">
        <v>0</v>
      </c>
      <c r="T162" s="5">
        <v>2.3297552257800977</v>
      </c>
      <c r="U162" s="5">
        <v>0</v>
      </c>
      <c r="V162" s="5">
        <v>0</v>
      </c>
      <c r="W162" s="47">
        <v>0</v>
      </c>
      <c r="X162" s="46">
        <v>0</v>
      </c>
      <c r="Y162" s="5">
        <v>2.3297552257800977</v>
      </c>
      <c r="Z162" s="5">
        <v>0</v>
      </c>
      <c r="AA162" s="5">
        <v>0</v>
      </c>
      <c r="AB162" s="47">
        <v>0</v>
      </c>
    </row>
    <row r="163" spans="1:28" s="1" customFormat="1">
      <c r="A163" s="48" t="s">
        <v>689</v>
      </c>
      <c r="B163" s="1" t="s">
        <v>690</v>
      </c>
      <c r="C163" s="1" t="s">
        <v>691</v>
      </c>
      <c r="D163" s="1" t="s">
        <v>93</v>
      </c>
      <c r="E163" s="1" t="s">
        <v>94</v>
      </c>
      <c r="F163" s="44" t="s">
        <v>692</v>
      </c>
      <c r="G163" s="45">
        <v>0.48</v>
      </c>
      <c r="H163" s="46">
        <v>53.118857330964097</v>
      </c>
      <c r="I163" s="5">
        <v>0</v>
      </c>
      <c r="J163" s="5">
        <v>53.118857330964097</v>
      </c>
      <c r="K163" s="5">
        <v>-105.71343368167129</v>
      </c>
      <c r="L163" s="47">
        <v>50.462914464415888</v>
      </c>
      <c r="M163" s="5">
        <v>0</v>
      </c>
      <c r="N163" s="46">
        <v>0</v>
      </c>
      <c r="O163" s="5">
        <v>0</v>
      </c>
      <c r="P163" s="5">
        <v>0</v>
      </c>
      <c r="Q163" s="5">
        <v>0</v>
      </c>
      <c r="R163" s="47">
        <v>0</v>
      </c>
      <c r="S163" s="46">
        <v>44.143597020394857</v>
      </c>
      <c r="T163" s="5">
        <v>8.9752603105692437</v>
      </c>
      <c r="U163" s="5">
        <v>0</v>
      </c>
      <c r="V163" s="5">
        <v>0</v>
      </c>
      <c r="W163" s="47">
        <v>0</v>
      </c>
      <c r="X163" s="46">
        <v>44.143597020394857</v>
      </c>
      <c r="Y163" s="5">
        <v>8.9752603105692437</v>
      </c>
      <c r="Z163" s="5">
        <v>0</v>
      </c>
      <c r="AA163" s="5">
        <v>0</v>
      </c>
      <c r="AB163" s="47">
        <v>0</v>
      </c>
    </row>
    <row r="164" spans="1:28" s="1" customFormat="1">
      <c r="A164" s="48" t="s">
        <v>693</v>
      </c>
      <c r="B164" s="1" t="s">
        <v>694</v>
      </c>
      <c r="C164" s="1" t="s">
        <v>695</v>
      </c>
      <c r="D164" s="1" t="s">
        <v>53</v>
      </c>
      <c r="E164" s="1" t="s">
        <v>151</v>
      </c>
      <c r="F164" s="44" t="s">
        <v>696</v>
      </c>
      <c r="G164" s="45">
        <v>0.375</v>
      </c>
      <c r="H164" s="46">
        <v>2.6410898047551221</v>
      </c>
      <c r="I164" s="5">
        <v>0</v>
      </c>
      <c r="J164" s="5">
        <v>2.6410898047551221</v>
      </c>
      <c r="K164" s="5">
        <v>-8.6539176656671053</v>
      </c>
      <c r="L164" s="47">
        <v>2.5090353145173658</v>
      </c>
      <c r="M164" s="5">
        <v>0</v>
      </c>
      <c r="N164" s="46">
        <v>0</v>
      </c>
      <c r="O164" s="5">
        <v>0</v>
      </c>
      <c r="P164" s="5">
        <v>0</v>
      </c>
      <c r="Q164" s="5">
        <v>0</v>
      </c>
      <c r="R164" s="47">
        <v>0</v>
      </c>
      <c r="S164" s="46">
        <v>0</v>
      </c>
      <c r="T164" s="5">
        <v>2.6410898047551221</v>
      </c>
      <c r="U164" s="5">
        <v>0</v>
      </c>
      <c r="V164" s="5">
        <v>0</v>
      </c>
      <c r="W164" s="47">
        <v>0</v>
      </c>
      <c r="X164" s="46">
        <v>0</v>
      </c>
      <c r="Y164" s="5">
        <v>2.6410898047551221</v>
      </c>
      <c r="Z164" s="5">
        <v>0</v>
      </c>
      <c r="AA164" s="5">
        <v>0</v>
      </c>
      <c r="AB164" s="47">
        <v>0</v>
      </c>
    </row>
    <row r="165" spans="1:28" s="1" customFormat="1">
      <c r="A165" s="48" t="s">
        <v>697</v>
      </c>
      <c r="B165" s="1" t="s">
        <v>698</v>
      </c>
      <c r="C165" s="1" t="s">
        <v>699</v>
      </c>
      <c r="D165" s="1" t="s">
        <v>53</v>
      </c>
      <c r="E165" s="1" t="s">
        <v>54</v>
      </c>
      <c r="F165" s="44" t="s">
        <v>700</v>
      </c>
      <c r="G165" s="45">
        <v>0.2</v>
      </c>
      <c r="H165" s="46">
        <v>2.0294280368997417</v>
      </c>
      <c r="I165" s="5">
        <v>0</v>
      </c>
      <c r="J165" s="5">
        <v>2.0294280368997417</v>
      </c>
      <c r="K165" s="5">
        <v>-6.4295950605982899</v>
      </c>
      <c r="L165" s="47">
        <v>1.9279566350547546</v>
      </c>
      <c r="M165" s="5">
        <v>0</v>
      </c>
      <c r="N165" s="46">
        <v>0</v>
      </c>
      <c r="O165" s="5">
        <v>0</v>
      </c>
      <c r="P165" s="5">
        <v>0</v>
      </c>
      <c r="Q165" s="5">
        <v>0</v>
      </c>
      <c r="R165" s="47">
        <v>0</v>
      </c>
      <c r="S165" s="46">
        <v>0</v>
      </c>
      <c r="T165" s="5">
        <v>2.0294280368997417</v>
      </c>
      <c r="U165" s="5">
        <v>0</v>
      </c>
      <c r="V165" s="5">
        <v>0</v>
      </c>
      <c r="W165" s="47">
        <v>0</v>
      </c>
      <c r="X165" s="46">
        <v>0</v>
      </c>
      <c r="Y165" s="5">
        <v>2.0294280368997417</v>
      </c>
      <c r="Z165" s="5">
        <v>0</v>
      </c>
      <c r="AA165" s="5">
        <v>0</v>
      </c>
      <c r="AB165" s="47">
        <v>0</v>
      </c>
    </row>
    <row r="166" spans="1:28" s="1" customFormat="1">
      <c r="A166" s="48" t="s">
        <v>701</v>
      </c>
      <c r="B166" s="1" t="s">
        <v>702</v>
      </c>
      <c r="C166" s="1" t="s">
        <v>703</v>
      </c>
      <c r="D166" s="1" t="s">
        <v>93</v>
      </c>
      <c r="E166" s="1" t="s">
        <v>94</v>
      </c>
      <c r="F166" s="44" t="s">
        <v>704</v>
      </c>
      <c r="G166" s="45">
        <v>0.48</v>
      </c>
      <c r="H166" s="46">
        <v>58.00836742208967</v>
      </c>
      <c r="I166" s="5">
        <v>0</v>
      </c>
      <c r="J166" s="5">
        <v>58.00836742208967</v>
      </c>
      <c r="K166" s="5">
        <v>-28.631092662417142</v>
      </c>
      <c r="L166" s="47">
        <v>55.107949050985177</v>
      </c>
      <c r="M166" s="5">
        <v>0</v>
      </c>
      <c r="N166" s="46">
        <v>0</v>
      </c>
      <c r="O166" s="5">
        <v>0</v>
      </c>
      <c r="P166" s="5">
        <v>0</v>
      </c>
      <c r="Q166" s="5">
        <v>0</v>
      </c>
      <c r="R166" s="47">
        <v>0</v>
      </c>
      <c r="S166" s="46">
        <v>47.048299452443125</v>
      </c>
      <c r="T166" s="5">
        <v>10.96006796964654</v>
      </c>
      <c r="U166" s="5">
        <v>0</v>
      </c>
      <c r="V166" s="5">
        <v>0</v>
      </c>
      <c r="W166" s="47">
        <v>0</v>
      </c>
      <c r="X166" s="46">
        <v>47.048299452443125</v>
      </c>
      <c r="Y166" s="5">
        <v>10.96006796964654</v>
      </c>
      <c r="Z166" s="5">
        <v>0</v>
      </c>
      <c r="AA166" s="5">
        <v>0</v>
      </c>
      <c r="AB166" s="47">
        <v>0</v>
      </c>
    </row>
    <row r="167" spans="1:28" s="1" customFormat="1">
      <c r="A167" s="48" t="s">
        <v>705</v>
      </c>
      <c r="B167" s="1" t="s">
        <v>706</v>
      </c>
      <c r="C167" s="1" t="s">
        <v>707</v>
      </c>
      <c r="D167" s="1" t="s">
        <v>79</v>
      </c>
      <c r="E167" s="1">
        <v>0</v>
      </c>
      <c r="F167" s="44" t="s">
        <v>1914</v>
      </c>
      <c r="G167" s="45">
        <v>0.01</v>
      </c>
      <c r="H167" s="46">
        <v>19.798579935779536</v>
      </c>
      <c r="I167" s="5">
        <v>7.2196918488076847</v>
      </c>
      <c r="J167" s="5">
        <v>12.578888086971848</v>
      </c>
      <c r="K167" s="5">
        <v>9.6098632224419163</v>
      </c>
      <c r="L167" s="47">
        <v>11.63547148044896</v>
      </c>
      <c r="M167" s="5">
        <v>0</v>
      </c>
      <c r="N167" s="46">
        <v>0</v>
      </c>
      <c r="O167" s="5">
        <v>0</v>
      </c>
      <c r="P167" s="5">
        <v>7.2196918488076847</v>
      </c>
      <c r="Q167" s="5">
        <v>0</v>
      </c>
      <c r="R167" s="47">
        <v>0</v>
      </c>
      <c r="S167" s="46">
        <v>0</v>
      </c>
      <c r="T167" s="5">
        <v>0</v>
      </c>
      <c r="U167" s="5">
        <v>12.578888086971848</v>
      </c>
      <c r="V167" s="5">
        <v>0</v>
      </c>
      <c r="W167" s="47">
        <v>0</v>
      </c>
      <c r="X167" s="46">
        <v>0</v>
      </c>
      <c r="Y167" s="5">
        <v>0</v>
      </c>
      <c r="Z167" s="5">
        <v>19.798579935779536</v>
      </c>
      <c r="AA167" s="5">
        <v>0</v>
      </c>
      <c r="AB167" s="47">
        <v>0</v>
      </c>
    </row>
    <row r="168" spans="1:28" s="1" customFormat="1">
      <c r="A168" s="48" t="s">
        <v>709</v>
      </c>
      <c r="B168" s="1" t="s">
        <v>710</v>
      </c>
      <c r="C168" s="1" t="s">
        <v>711</v>
      </c>
      <c r="D168" s="1" t="s">
        <v>53</v>
      </c>
      <c r="E168" s="1">
        <v>0</v>
      </c>
      <c r="F168" s="44" t="s">
        <v>712</v>
      </c>
      <c r="G168" s="45">
        <v>0.4</v>
      </c>
      <c r="H168" s="46">
        <v>4.510099594414112</v>
      </c>
      <c r="I168" s="5">
        <v>0</v>
      </c>
      <c r="J168" s="5">
        <v>4.510099594414112</v>
      </c>
      <c r="K168" s="5">
        <v>-18.239059362581152</v>
      </c>
      <c r="L168" s="47">
        <v>4.1718421248330539</v>
      </c>
      <c r="M168" s="5">
        <v>0.5</v>
      </c>
      <c r="N168" s="46">
        <v>0</v>
      </c>
      <c r="O168" s="5">
        <v>0</v>
      </c>
      <c r="P168" s="5">
        <v>0</v>
      </c>
      <c r="Q168" s="5">
        <v>0</v>
      </c>
      <c r="R168" s="47">
        <v>0</v>
      </c>
      <c r="S168" s="46">
        <v>0</v>
      </c>
      <c r="T168" s="5">
        <v>4.510099594414112</v>
      </c>
      <c r="U168" s="5">
        <v>0</v>
      </c>
      <c r="V168" s="5">
        <v>0</v>
      </c>
      <c r="W168" s="47">
        <v>0</v>
      </c>
      <c r="X168" s="46">
        <v>0</v>
      </c>
      <c r="Y168" s="5">
        <v>4.510099594414112</v>
      </c>
      <c r="Z168" s="5">
        <v>0</v>
      </c>
      <c r="AA168" s="5">
        <v>0</v>
      </c>
      <c r="AB168" s="47">
        <v>0</v>
      </c>
    </row>
    <row r="169" spans="1:28" s="1" customFormat="1">
      <c r="A169" s="48" t="s">
        <v>713</v>
      </c>
      <c r="B169" s="1" t="s">
        <v>714</v>
      </c>
      <c r="C169" s="1" t="s">
        <v>715</v>
      </c>
      <c r="D169" s="1" t="s">
        <v>53</v>
      </c>
      <c r="E169" s="1" t="s">
        <v>156</v>
      </c>
      <c r="F169" s="44" t="s">
        <v>716</v>
      </c>
      <c r="G169" s="45">
        <v>0.56000000000000005</v>
      </c>
      <c r="H169" s="46">
        <v>5.0776386957858914</v>
      </c>
      <c r="I169" s="5">
        <v>0</v>
      </c>
      <c r="J169" s="5">
        <v>5.0776386957858914</v>
      </c>
      <c r="K169" s="5">
        <v>-5.3502061060991508</v>
      </c>
      <c r="L169" s="47">
        <v>4.8237567609965968</v>
      </c>
      <c r="M169" s="5">
        <v>0</v>
      </c>
      <c r="N169" s="46">
        <v>0</v>
      </c>
      <c r="O169" s="5">
        <v>0</v>
      </c>
      <c r="P169" s="5">
        <v>0</v>
      </c>
      <c r="Q169" s="5">
        <v>0</v>
      </c>
      <c r="R169" s="47">
        <v>0</v>
      </c>
      <c r="S169" s="46">
        <v>0</v>
      </c>
      <c r="T169" s="5">
        <v>5.0776386957858914</v>
      </c>
      <c r="U169" s="5">
        <v>0</v>
      </c>
      <c r="V169" s="5">
        <v>0</v>
      </c>
      <c r="W169" s="47">
        <v>0</v>
      </c>
      <c r="X169" s="46">
        <v>0</v>
      </c>
      <c r="Y169" s="5">
        <v>5.0776386957858914</v>
      </c>
      <c r="Z169" s="5">
        <v>0</v>
      </c>
      <c r="AA169" s="5">
        <v>0</v>
      </c>
      <c r="AB169" s="47">
        <v>0</v>
      </c>
    </row>
    <row r="170" spans="1:28" s="1" customFormat="1">
      <c r="A170" s="48" t="s">
        <v>717</v>
      </c>
      <c r="B170" s="1" t="s">
        <v>718</v>
      </c>
      <c r="C170" s="1" t="s">
        <v>719</v>
      </c>
      <c r="D170" s="1" t="s">
        <v>53</v>
      </c>
      <c r="E170" s="1">
        <v>0</v>
      </c>
      <c r="F170" s="44" t="s">
        <v>720</v>
      </c>
      <c r="G170" s="45">
        <v>0.4</v>
      </c>
      <c r="H170" s="46">
        <v>4.2873763453459004</v>
      </c>
      <c r="I170" s="5">
        <v>0</v>
      </c>
      <c r="J170" s="5">
        <v>4.2873763453459004</v>
      </c>
      <c r="K170" s="5">
        <v>-16.879262990807145</v>
      </c>
      <c r="L170" s="47">
        <v>3.9658231194449578</v>
      </c>
      <c r="M170" s="5">
        <v>0.5</v>
      </c>
      <c r="N170" s="46">
        <v>0</v>
      </c>
      <c r="O170" s="5">
        <v>0</v>
      </c>
      <c r="P170" s="5">
        <v>0</v>
      </c>
      <c r="Q170" s="5">
        <v>0</v>
      </c>
      <c r="R170" s="47">
        <v>0</v>
      </c>
      <c r="S170" s="46">
        <v>0</v>
      </c>
      <c r="T170" s="5">
        <v>4.2873763453459004</v>
      </c>
      <c r="U170" s="5">
        <v>0</v>
      </c>
      <c r="V170" s="5">
        <v>0</v>
      </c>
      <c r="W170" s="47">
        <v>0</v>
      </c>
      <c r="X170" s="46">
        <v>0</v>
      </c>
      <c r="Y170" s="5">
        <v>4.2873763453459004</v>
      </c>
      <c r="Z170" s="5">
        <v>0</v>
      </c>
      <c r="AA170" s="5">
        <v>0</v>
      </c>
      <c r="AB170" s="47">
        <v>0</v>
      </c>
    </row>
    <row r="171" spans="1:28" s="1" customFormat="1">
      <c r="A171" s="48" t="s">
        <v>721</v>
      </c>
      <c r="B171" s="1" t="s">
        <v>722</v>
      </c>
      <c r="C171" s="1" t="s">
        <v>723</v>
      </c>
      <c r="D171" s="1" t="s">
        <v>361</v>
      </c>
      <c r="E171" s="1" t="s">
        <v>724</v>
      </c>
      <c r="F171" s="93" t="s">
        <v>2015</v>
      </c>
      <c r="G171" s="45">
        <v>0.75</v>
      </c>
      <c r="H171" s="46">
        <v>36.69135646763678</v>
      </c>
      <c r="I171" s="5">
        <v>0</v>
      </c>
      <c r="J171" s="5">
        <v>36.69135646763678</v>
      </c>
      <c r="K171" s="5">
        <v>7.7374069463422854</v>
      </c>
      <c r="L171" s="47">
        <v>34.856788644254941</v>
      </c>
      <c r="M171" s="5">
        <v>0</v>
      </c>
      <c r="N171" s="46">
        <v>0</v>
      </c>
      <c r="O171" s="5">
        <v>0</v>
      </c>
      <c r="P171" s="5">
        <v>0</v>
      </c>
      <c r="Q171" s="5">
        <v>0</v>
      </c>
      <c r="R171" s="47">
        <v>0</v>
      </c>
      <c r="S171" s="46">
        <v>30.078140305363288</v>
      </c>
      <c r="T171" s="5">
        <v>3.9105355872075025</v>
      </c>
      <c r="U171" s="5">
        <v>2.7026805750659908</v>
      </c>
      <c r="V171" s="5">
        <v>0</v>
      </c>
      <c r="W171" s="47">
        <v>0</v>
      </c>
      <c r="X171" s="46">
        <v>30.078140305363288</v>
      </c>
      <c r="Y171" s="5">
        <v>3.9105355872075025</v>
      </c>
      <c r="Z171" s="5">
        <v>2.7026805750659908</v>
      </c>
      <c r="AA171" s="5">
        <v>0</v>
      </c>
      <c r="AB171" s="47">
        <v>0</v>
      </c>
    </row>
    <row r="172" spans="1:28" s="1" customFormat="1">
      <c r="A172" s="48" t="s">
        <v>726</v>
      </c>
      <c r="B172" s="1" t="s">
        <v>727</v>
      </c>
      <c r="C172" s="1" t="s">
        <v>728</v>
      </c>
      <c r="D172" s="1" t="s">
        <v>361</v>
      </c>
      <c r="E172" s="1">
        <v>0</v>
      </c>
      <c r="F172" s="44" t="s">
        <v>729</v>
      </c>
      <c r="G172" s="45">
        <v>0.5</v>
      </c>
      <c r="H172" s="46">
        <v>3.3004505552006891</v>
      </c>
      <c r="I172" s="5">
        <v>1.77367203</v>
      </c>
      <c r="J172" s="5">
        <v>1.5267785252006889</v>
      </c>
      <c r="K172" s="5">
        <v>0.57363062933500042</v>
      </c>
      <c r="L172" s="47">
        <v>1.4122701358106373</v>
      </c>
      <c r="M172" s="5">
        <v>0</v>
      </c>
      <c r="N172" s="46">
        <v>0</v>
      </c>
      <c r="O172" s="5">
        <v>0</v>
      </c>
      <c r="P172" s="5">
        <v>0</v>
      </c>
      <c r="Q172" s="5">
        <v>0</v>
      </c>
      <c r="R172" s="47">
        <v>0</v>
      </c>
      <c r="S172" s="46">
        <v>0</v>
      </c>
      <c r="T172" s="5">
        <v>0</v>
      </c>
      <c r="U172" s="5">
        <v>0</v>
      </c>
      <c r="V172" s="5">
        <v>0</v>
      </c>
      <c r="W172" s="47">
        <v>0</v>
      </c>
      <c r="X172" s="46">
        <v>0</v>
      </c>
      <c r="Y172" s="5">
        <v>0</v>
      </c>
      <c r="Z172" s="5">
        <v>0</v>
      </c>
      <c r="AA172" s="5">
        <v>0</v>
      </c>
      <c r="AB172" s="47">
        <v>0</v>
      </c>
    </row>
    <row r="173" spans="1:28" s="1" customFormat="1">
      <c r="A173" s="48" t="s">
        <v>730</v>
      </c>
      <c r="B173" s="1" t="s">
        <v>731</v>
      </c>
      <c r="C173" s="1" t="s">
        <v>732</v>
      </c>
      <c r="D173" s="1" t="s">
        <v>270</v>
      </c>
      <c r="E173" s="1" t="s">
        <v>94</v>
      </c>
      <c r="F173" s="44" t="s">
        <v>733</v>
      </c>
      <c r="G173" s="45">
        <v>0.48</v>
      </c>
      <c r="H173" s="46">
        <v>107.95351920325092</v>
      </c>
      <c r="I173" s="5">
        <v>0</v>
      </c>
      <c r="J173" s="5">
        <v>107.95351920325092</v>
      </c>
      <c r="K173" s="5">
        <v>-21.860735902203277</v>
      </c>
      <c r="L173" s="47">
        <v>102.55584324308836</v>
      </c>
      <c r="M173" s="5">
        <v>0</v>
      </c>
      <c r="N173" s="46">
        <v>0</v>
      </c>
      <c r="O173" s="5">
        <v>0</v>
      </c>
      <c r="P173" s="5">
        <v>0</v>
      </c>
      <c r="Q173" s="5">
        <v>0</v>
      </c>
      <c r="R173" s="47">
        <v>0</v>
      </c>
      <c r="S173" s="46">
        <v>83.751593942503135</v>
      </c>
      <c r="T173" s="5">
        <v>24.201925260747782</v>
      </c>
      <c r="U173" s="5">
        <v>0</v>
      </c>
      <c r="V173" s="5">
        <v>0</v>
      </c>
      <c r="W173" s="47">
        <v>0</v>
      </c>
      <c r="X173" s="46">
        <v>83.751593942503135</v>
      </c>
      <c r="Y173" s="5">
        <v>24.201925260747782</v>
      </c>
      <c r="Z173" s="5">
        <v>0</v>
      </c>
      <c r="AA173" s="5">
        <v>0</v>
      </c>
      <c r="AB173" s="47">
        <v>0</v>
      </c>
    </row>
    <row r="174" spans="1:28" s="1" customFormat="1">
      <c r="A174" s="48" t="s">
        <v>734</v>
      </c>
      <c r="B174" s="1" t="s">
        <v>735</v>
      </c>
      <c r="C174" s="1" t="s">
        <v>736</v>
      </c>
      <c r="D174" s="1" t="s">
        <v>270</v>
      </c>
      <c r="E174" s="1" t="s">
        <v>94</v>
      </c>
      <c r="F174" s="44" t="s">
        <v>737</v>
      </c>
      <c r="G174" s="45">
        <v>0.48</v>
      </c>
      <c r="H174" s="46">
        <v>61.83003982445036</v>
      </c>
      <c r="I174" s="5">
        <v>0</v>
      </c>
      <c r="J174" s="5">
        <v>61.83003982445036</v>
      </c>
      <c r="K174" s="5">
        <v>-105.68385605961618</v>
      </c>
      <c r="L174" s="47">
        <v>58.738537833227831</v>
      </c>
      <c r="M174" s="5">
        <v>0</v>
      </c>
      <c r="N174" s="46">
        <v>0</v>
      </c>
      <c r="O174" s="5">
        <v>0</v>
      </c>
      <c r="P174" s="5">
        <v>0</v>
      </c>
      <c r="Q174" s="5">
        <v>0</v>
      </c>
      <c r="R174" s="47">
        <v>0</v>
      </c>
      <c r="S174" s="46">
        <v>37.484149597410159</v>
      </c>
      <c r="T174" s="5">
        <v>24.345890227040197</v>
      </c>
      <c r="U174" s="5">
        <v>0</v>
      </c>
      <c r="V174" s="5">
        <v>0</v>
      </c>
      <c r="W174" s="47">
        <v>0</v>
      </c>
      <c r="X174" s="46">
        <v>37.484149597410159</v>
      </c>
      <c r="Y174" s="5">
        <v>24.345890227040197</v>
      </c>
      <c r="Z174" s="5">
        <v>0</v>
      </c>
      <c r="AA174" s="5">
        <v>0</v>
      </c>
      <c r="AB174" s="47">
        <v>0</v>
      </c>
    </row>
    <row r="175" spans="1:28" s="1" customFormat="1">
      <c r="A175" s="48" t="s">
        <v>738</v>
      </c>
      <c r="B175" s="1" t="s">
        <v>739</v>
      </c>
      <c r="C175" s="1" t="s">
        <v>740</v>
      </c>
      <c r="D175" s="1" t="s">
        <v>237</v>
      </c>
      <c r="E175" s="1">
        <v>0</v>
      </c>
      <c r="F175" s="44" t="s">
        <v>741</v>
      </c>
      <c r="G175" s="45">
        <v>0.09</v>
      </c>
      <c r="H175" s="46">
        <v>194.37267654129852</v>
      </c>
      <c r="I175" s="5">
        <v>9.487110732910276</v>
      </c>
      <c r="J175" s="5">
        <v>184.88556580838824</v>
      </c>
      <c r="K175" s="5">
        <v>136.20974173205573</v>
      </c>
      <c r="L175" s="47">
        <v>171.01914837275913</v>
      </c>
      <c r="M175" s="5">
        <v>0</v>
      </c>
      <c r="N175" s="46">
        <v>9.487110732910276</v>
      </c>
      <c r="O175" s="5">
        <v>0</v>
      </c>
      <c r="P175" s="5">
        <v>0</v>
      </c>
      <c r="Q175" s="5">
        <v>0</v>
      </c>
      <c r="R175" s="47">
        <v>0</v>
      </c>
      <c r="S175" s="46">
        <v>184.88556580838824</v>
      </c>
      <c r="T175" s="5">
        <v>0</v>
      </c>
      <c r="U175" s="5">
        <v>0</v>
      </c>
      <c r="V175" s="5">
        <v>0</v>
      </c>
      <c r="W175" s="47">
        <v>0</v>
      </c>
      <c r="X175" s="46">
        <v>194.37267654129852</v>
      </c>
      <c r="Y175" s="5">
        <v>0</v>
      </c>
      <c r="Z175" s="5">
        <v>0</v>
      </c>
      <c r="AA175" s="5">
        <v>0</v>
      </c>
      <c r="AB175" s="47">
        <v>0</v>
      </c>
    </row>
    <row r="176" spans="1:28" s="1" customFormat="1">
      <c r="A176" s="48" t="s">
        <v>742</v>
      </c>
      <c r="B176" s="1" t="s">
        <v>743</v>
      </c>
      <c r="C176" s="1" t="s">
        <v>744</v>
      </c>
      <c r="D176" s="1" t="s">
        <v>79</v>
      </c>
      <c r="E176" s="1">
        <v>0</v>
      </c>
      <c r="F176" s="44" t="s">
        <v>745</v>
      </c>
      <c r="G176" s="45">
        <v>0.01</v>
      </c>
      <c r="H176" s="46">
        <v>20.983180995270445</v>
      </c>
      <c r="I176" s="5">
        <v>6.3189793029735908</v>
      </c>
      <c r="J176" s="5">
        <v>14.664201692296855</v>
      </c>
      <c r="K176" s="5">
        <v>8.3777103382200906</v>
      </c>
      <c r="L176" s="47">
        <v>13.564386565374592</v>
      </c>
      <c r="M176" s="5">
        <v>0</v>
      </c>
      <c r="N176" s="46">
        <v>0</v>
      </c>
      <c r="O176" s="5">
        <v>0</v>
      </c>
      <c r="P176" s="5">
        <v>6.3189793029735908</v>
      </c>
      <c r="Q176" s="5">
        <v>0</v>
      </c>
      <c r="R176" s="47">
        <v>0</v>
      </c>
      <c r="S176" s="46">
        <v>0</v>
      </c>
      <c r="T176" s="5">
        <v>0</v>
      </c>
      <c r="U176" s="5">
        <v>14.664201692296855</v>
      </c>
      <c r="V176" s="5">
        <v>0</v>
      </c>
      <c r="W176" s="47">
        <v>0</v>
      </c>
      <c r="X176" s="46">
        <v>0</v>
      </c>
      <c r="Y176" s="5">
        <v>0</v>
      </c>
      <c r="Z176" s="5">
        <v>20.983180995270445</v>
      </c>
      <c r="AA176" s="5">
        <v>0</v>
      </c>
      <c r="AB176" s="47">
        <v>0</v>
      </c>
    </row>
    <row r="177" spans="1:28" s="1" customFormat="1">
      <c r="A177" s="48" t="s">
        <v>746</v>
      </c>
      <c r="B177" s="1" t="s">
        <v>747</v>
      </c>
      <c r="C177" s="1" t="s">
        <v>748</v>
      </c>
      <c r="D177" s="1" t="s">
        <v>53</v>
      </c>
      <c r="E177" s="1" t="s">
        <v>356</v>
      </c>
      <c r="F177" s="44" t="s">
        <v>749</v>
      </c>
      <c r="G177" s="45">
        <v>0.4</v>
      </c>
      <c r="H177" s="46">
        <v>2.4838685804690357</v>
      </c>
      <c r="I177" s="5">
        <v>0</v>
      </c>
      <c r="J177" s="5">
        <v>2.4838685804690357</v>
      </c>
      <c r="K177" s="5">
        <v>-8.4891141639657324</v>
      </c>
      <c r="L177" s="47">
        <v>2.3596751514455834</v>
      </c>
      <c r="M177" s="5">
        <v>0</v>
      </c>
      <c r="N177" s="46">
        <v>0</v>
      </c>
      <c r="O177" s="5">
        <v>0</v>
      </c>
      <c r="P177" s="5">
        <v>0</v>
      </c>
      <c r="Q177" s="5">
        <v>0</v>
      </c>
      <c r="R177" s="47">
        <v>0</v>
      </c>
      <c r="S177" s="46">
        <v>0</v>
      </c>
      <c r="T177" s="5">
        <v>2.4838685804690357</v>
      </c>
      <c r="U177" s="5">
        <v>0</v>
      </c>
      <c r="V177" s="5">
        <v>0</v>
      </c>
      <c r="W177" s="47">
        <v>0</v>
      </c>
      <c r="X177" s="46">
        <v>0</v>
      </c>
      <c r="Y177" s="5">
        <v>2.4838685804690357</v>
      </c>
      <c r="Z177" s="5">
        <v>0</v>
      </c>
      <c r="AA177" s="5">
        <v>0</v>
      </c>
      <c r="AB177" s="47">
        <v>0</v>
      </c>
    </row>
    <row r="178" spans="1:28" s="1" customFormat="1">
      <c r="A178" s="48" t="s">
        <v>750</v>
      </c>
      <c r="B178" s="1" t="s">
        <v>751</v>
      </c>
      <c r="C178" s="1" t="s">
        <v>752</v>
      </c>
      <c r="D178" s="1" t="s">
        <v>53</v>
      </c>
      <c r="E178" s="1" t="s">
        <v>194</v>
      </c>
      <c r="F178" s="44" t="s">
        <v>753</v>
      </c>
      <c r="G178" s="45">
        <v>0.42499999999999999</v>
      </c>
      <c r="H178" s="46">
        <v>6.480227516303076</v>
      </c>
      <c r="I178" s="5">
        <v>0</v>
      </c>
      <c r="J178" s="5">
        <v>6.480227516303076</v>
      </c>
      <c r="K178" s="5">
        <v>-11.182436425940919</v>
      </c>
      <c r="L178" s="47">
        <v>6.1562161404879223</v>
      </c>
      <c r="M178" s="5">
        <v>0</v>
      </c>
      <c r="N178" s="46">
        <v>0</v>
      </c>
      <c r="O178" s="5">
        <v>0</v>
      </c>
      <c r="P178" s="5">
        <v>0</v>
      </c>
      <c r="Q178" s="5">
        <v>0</v>
      </c>
      <c r="R178" s="47">
        <v>0</v>
      </c>
      <c r="S178" s="46">
        <v>0</v>
      </c>
      <c r="T178" s="5">
        <v>6.480227516303076</v>
      </c>
      <c r="U178" s="5">
        <v>0</v>
      </c>
      <c r="V178" s="5">
        <v>0</v>
      </c>
      <c r="W178" s="47">
        <v>0</v>
      </c>
      <c r="X178" s="46">
        <v>0</v>
      </c>
      <c r="Y178" s="5">
        <v>6.480227516303076</v>
      </c>
      <c r="Z178" s="5">
        <v>0</v>
      </c>
      <c r="AA178" s="5">
        <v>0</v>
      </c>
      <c r="AB178" s="47">
        <v>0</v>
      </c>
    </row>
    <row r="179" spans="1:28" s="1" customFormat="1">
      <c r="A179" s="48" t="s">
        <v>754</v>
      </c>
      <c r="B179" s="1" t="s">
        <v>755</v>
      </c>
      <c r="C179" s="1" t="s">
        <v>756</v>
      </c>
      <c r="D179" s="1" t="s">
        <v>124</v>
      </c>
      <c r="E179" s="1">
        <v>0</v>
      </c>
      <c r="F179" s="44" t="s">
        <v>757</v>
      </c>
      <c r="G179" s="45">
        <v>0.49</v>
      </c>
      <c r="H179" s="46">
        <v>104.2617343357113</v>
      </c>
      <c r="I179" s="5">
        <v>23.988165962652303</v>
      </c>
      <c r="J179" s="5">
        <v>80.273568373058993</v>
      </c>
      <c r="K179" s="5">
        <v>39.256549859236152</v>
      </c>
      <c r="L179" s="47">
        <v>74.253050745079562</v>
      </c>
      <c r="M179" s="5">
        <v>0</v>
      </c>
      <c r="N179" s="46">
        <v>22.487733976351947</v>
      </c>
      <c r="O179" s="5">
        <v>1.5004319863003568</v>
      </c>
      <c r="P179" s="5">
        <v>0</v>
      </c>
      <c r="Q179" s="5">
        <v>0</v>
      </c>
      <c r="R179" s="47">
        <v>0</v>
      </c>
      <c r="S179" s="46">
        <v>68.115087957142322</v>
      </c>
      <c r="T179" s="5">
        <v>12.158480415916673</v>
      </c>
      <c r="U179" s="5">
        <v>0</v>
      </c>
      <c r="V179" s="5">
        <v>0</v>
      </c>
      <c r="W179" s="47">
        <v>0</v>
      </c>
      <c r="X179" s="46">
        <v>90.602821933494269</v>
      </c>
      <c r="Y179" s="5">
        <v>13.658912402217029</v>
      </c>
      <c r="Z179" s="5">
        <v>0</v>
      </c>
      <c r="AA179" s="5">
        <v>0</v>
      </c>
      <c r="AB179" s="47">
        <v>0</v>
      </c>
    </row>
    <row r="180" spans="1:28" s="1" customFormat="1">
      <c r="A180" s="48" t="s">
        <v>758</v>
      </c>
      <c r="B180" s="1" t="s">
        <v>759</v>
      </c>
      <c r="C180" s="1" t="s">
        <v>760</v>
      </c>
      <c r="D180" s="1" t="s">
        <v>93</v>
      </c>
      <c r="E180" s="1" t="s">
        <v>94</v>
      </c>
      <c r="F180" s="44" t="s">
        <v>761</v>
      </c>
      <c r="G180" s="45">
        <v>0.48</v>
      </c>
      <c r="H180" s="46">
        <v>21.71124882340435</v>
      </c>
      <c r="I180" s="5">
        <v>0</v>
      </c>
      <c r="J180" s="5">
        <v>21.71124882340435</v>
      </c>
      <c r="K180" s="5">
        <v>-19.825044869071089</v>
      </c>
      <c r="L180" s="47">
        <v>20.625686382234129</v>
      </c>
      <c r="M180" s="5">
        <v>0</v>
      </c>
      <c r="N180" s="46">
        <v>0</v>
      </c>
      <c r="O180" s="5">
        <v>0</v>
      </c>
      <c r="P180" s="5">
        <v>0</v>
      </c>
      <c r="Q180" s="5">
        <v>0</v>
      </c>
      <c r="R180" s="47">
        <v>0</v>
      </c>
      <c r="S180" s="46">
        <v>15.49033790232909</v>
      </c>
      <c r="T180" s="5">
        <v>6.2209109210752587</v>
      </c>
      <c r="U180" s="5">
        <v>0</v>
      </c>
      <c r="V180" s="5">
        <v>0</v>
      </c>
      <c r="W180" s="47">
        <v>0</v>
      </c>
      <c r="X180" s="46">
        <v>15.49033790232909</v>
      </c>
      <c r="Y180" s="5">
        <v>6.2209109210752587</v>
      </c>
      <c r="Z180" s="5">
        <v>0</v>
      </c>
      <c r="AA180" s="5">
        <v>0</v>
      </c>
      <c r="AB180" s="47">
        <v>0</v>
      </c>
    </row>
    <row r="181" spans="1:28" s="1" customFormat="1">
      <c r="A181" s="48" t="s">
        <v>762</v>
      </c>
      <c r="B181" s="1" t="s">
        <v>763</v>
      </c>
      <c r="C181" s="1" t="s">
        <v>764</v>
      </c>
      <c r="D181" s="1" t="s">
        <v>103</v>
      </c>
      <c r="E181" s="1" t="s">
        <v>185</v>
      </c>
      <c r="F181" s="44" t="s">
        <v>765</v>
      </c>
      <c r="G181" s="45">
        <v>0.74</v>
      </c>
      <c r="H181" s="46">
        <v>94.176837274447806</v>
      </c>
      <c r="I181" s="5">
        <v>0</v>
      </c>
      <c r="J181" s="5">
        <v>94.176837274447806</v>
      </c>
      <c r="K181" s="5">
        <v>14.125945799326718</v>
      </c>
      <c r="L181" s="47">
        <v>89.467995410725393</v>
      </c>
      <c r="M181" s="5">
        <v>0</v>
      </c>
      <c r="N181" s="46">
        <v>0</v>
      </c>
      <c r="O181" s="5">
        <v>0</v>
      </c>
      <c r="P181" s="5">
        <v>0</v>
      </c>
      <c r="Q181" s="5">
        <v>0</v>
      </c>
      <c r="R181" s="47">
        <v>0</v>
      </c>
      <c r="S181" s="46">
        <v>82.24582218814399</v>
      </c>
      <c r="T181" s="5">
        <v>11.931015086303811</v>
      </c>
      <c r="U181" s="5">
        <v>0</v>
      </c>
      <c r="V181" s="5">
        <v>0</v>
      </c>
      <c r="W181" s="47">
        <v>0</v>
      </c>
      <c r="X181" s="46">
        <v>82.24582218814399</v>
      </c>
      <c r="Y181" s="5">
        <v>11.931015086303811</v>
      </c>
      <c r="Z181" s="5">
        <v>0</v>
      </c>
      <c r="AA181" s="5">
        <v>0</v>
      </c>
      <c r="AB181" s="47">
        <v>0</v>
      </c>
    </row>
    <row r="182" spans="1:28" s="1" customFormat="1">
      <c r="A182" s="48" t="s">
        <v>766</v>
      </c>
      <c r="B182" s="1" t="s">
        <v>767</v>
      </c>
      <c r="C182" s="1" t="s">
        <v>768</v>
      </c>
      <c r="D182" s="1" t="s">
        <v>103</v>
      </c>
      <c r="E182" s="1" t="s">
        <v>611</v>
      </c>
      <c r="F182" s="44" t="s">
        <v>769</v>
      </c>
      <c r="G182" s="45">
        <v>0.99</v>
      </c>
      <c r="H182" s="46">
        <v>93.503488349711048</v>
      </c>
      <c r="I182" s="5">
        <v>0</v>
      </c>
      <c r="J182" s="5">
        <v>93.503488349711048</v>
      </c>
      <c r="K182" s="5">
        <v>51.713041234210259</v>
      </c>
      <c r="L182" s="47">
        <v>90.698383699219733</v>
      </c>
      <c r="M182" s="5">
        <v>0</v>
      </c>
      <c r="N182" s="46">
        <v>0</v>
      </c>
      <c r="O182" s="5">
        <v>0</v>
      </c>
      <c r="P182" s="5">
        <v>0</v>
      </c>
      <c r="Q182" s="5">
        <v>0</v>
      </c>
      <c r="R182" s="47">
        <v>0</v>
      </c>
      <c r="S182" s="46">
        <v>84.845600982442178</v>
      </c>
      <c r="T182" s="5">
        <v>8.6578873672688648</v>
      </c>
      <c r="U182" s="5">
        <v>0</v>
      </c>
      <c r="V182" s="5">
        <v>0</v>
      </c>
      <c r="W182" s="47">
        <v>0</v>
      </c>
      <c r="X182" s="46">
        <v>84.845600982442178</v>
      </c>
      <c r="Y182" s="5">
        <v>8.6578873672688648</v>
      </c>
      <c r="Z182" s="5">
        <v>0</v>
      </c>
      <c r="AA182" s="5">
        <v>0</v>
      </c>
      <c r="AB182" s="47">
        <v>0</v>
      </c>
    </row>
    <row r="183" spans="1:28" s="1" customFormat="1">
      <c r="A183" s="48" t="s">
        <v>770</v>
      </c>
      <c r="B183" s="1" t="s">
        <v>771</v>
      </c>
      <c r="C183" s="1" t="s">
        <v>772</v>
      </c>
      <c r="D183" s="1" t="s">
        <v>270</v>
      </c>
      <c r="E183" s="1" t="s">
        <v>94</v>
      </c>
      <c r="F183" s="44" t="s">
        <v>773</v>
      </c>
      <c r="G183" s="45">
        <v>0.48</v>
      </c>
      <c r="H183" s="46">
        <v>141.43081100146728</v>
      </c>
      <c r="I183" s="5">
        <v>0</v>
      </c>
      <c r="J183" s="5">
        <v>141.43081100146728</v>
      </c>
      <c r="K183" s="5">
        <v>66.217687688362432</v>
      </c>
      <c r="L183" s="47">
        <v>134.35927045139391</v>
      </c>
      <c r="M183" s="5">
        <v>0</v>
      </c>
      <c r="N183" s="46">
        <v>0</v>
      </c>
      <c r="O183" s="5">
        <v>0</v>
      </c>
      <c r="P183" s="5">
        <v>0</v>
      </c>
      <c r="Q183" s="5">
        <v>0</v>
      </c>
      <c r="R183" s="47">
        <v>0</v>
      </c>
      <c r="S183" s="46">
        <v>111.06059754732733</v>
      </c>
      <c r="T183" s="5">
        <v>30.37021345413995</v>
      </c>
      <c r="U183" s="5">
        <v>0</v>
      </c>
      <c r="V183" s="5">
        <v>0</v>
      </c>
      <c r="W183" s="47">
        <v>0</v>
      </c>
      <c r="X183" s="46">
        <v>111.06059754732733</v>
      </c>
      <c r="Y183" s="5">
        <v>30.37021345413995</v>
      </c>
      <c r="Z183" s="5">
        <v>0</v>
      </c>
      <c r="AA183" s="5">
        <v>0</v>
      </c>
      <c r="AB183" s="47">
        <v>0</v>
      </c>
    </row>
    <row r="184" spans="1:28" s="1" customFormat="1">
      <c r="A184" s="48" t="s">
        <v>774</v>
      </c>
      <c r="B184" s="1" t="s">
        <v>775</v>
      </c>
      <c r="C184" s="1" t="s">
        <v>776</v>
      </c>
      <c r="D184" s="1" t="s">
        <v>237</v>
      </c>
      <c r="E184" s="1" t="s">
        <v>156</v>
      </c>
      <c r="F184" s="44" t="s">
        <v>777</v>
      </c>
      <c r="G184" s="45">
        <v>0.17499999999999999</v>
      </c>
      <c r="H184" s="46">
        <v>219.33508091348662</v>
      </c>
      <c r="I184" s="5">
        <v>0</v>
      </c>
      <c r="J184" s="5">
        <v>219.33508091348662</v>
      </c>
      <c r="K184" s="5">
        <v>164.64554174163132</v>
      </c>
      <c r="L184" s="47">
        <v>208.36832686781227</v>
      </c>
      <c r="M184" s="5">
        <v>0</v>
      </c>
      <c r="N184" s="46">
        <v>0</v>
      </c>
      <c r="O184" s="5">
        <v>0</v>
      </c>
      <c r="P184" s="5">
        <v>0</v>
      </c>
      <c r="Q184" s="5">
        <v>0</v>
      </c>
      <c r="R184" s="47">
        <v>0</v>
      </c>
      <c r="S184" s="46">
        <v>219.33508091348662</v>
      </c>
      <c r="T184" s="5">
        <v>0</v>
      </c>
      <c r="U184" s="5">
        <v>0</v>
      </c>
      <c r="V184" s="5">
        <v>0</v>
      </c>
      <c r="W184" s="47">
        <v>0</v>
      </c>
      <c r="X184" s="46">
        <v>219.33508091348662</v>
      </c>
      <c r="Y184" s="5">
        <v>0</v>
      </c>
      <c r="Z184" s="5">
        <v>0</v>
      </c>
      <c r="AA184" s="5">
        <v>0</v>
      </c>
      <c r="AB184" s="47">
        <v>0</v>
      </c>
    </row>
    <row r="185" spans="1:28" s="1" customFormat="1">
      <c r="A185" s="48" t="s">
        <v>778</v>
      </c>
      <c r="B185" s="1" t="s">
        <v>779</v>
      </c>
      <c r="C185" s="1" t="s">
        <v>780</v>
      </c>
      <c r="D185" s="1" t="s">
        <v>79</v>
      </c>
      <c r="E185" s="1" t="s">
        <v>156</v>
      </c>
      <c r="F185" s="44" t="s">
        <v>1615</v>
      </c>
      <c r="G185" s="45">
        <v>1.4999999999999999E-2</v>
      </c>
      <c r="H185" s="46">
        <v>23.81619483922621</v>
      </c>
      <c r="I185" s="5">
        <v>0</v>
      </c>
      <c r="J185" s="5">
        <v>23.81619483922621</v>
      </c>
      <c r="K185" s="5">
        <v>17.656850275911921</v>
      </c>
      <c r="L185" s="47">
        <v>22.625385097264896</v>
      </c>
      <c r="M185" s="5">
        <v>0</v>
      </c>
      <c r="N185" s="46">
        <v>0</v>
      </c>
      <c r="O185" s="5">
        <v>0</v>
      </c>
      <c r="P185" s="5">
        <v>0</v>
      </c>
      <c r="Q185" s="5">
        <v>0</v>
      </c>
      <c r="R185" s="47">
        <v>0</v>
      </c>
      <c r="S185" s="46">
        <v>0</v>
      </c>
      <c r="T185" s="5">
        <v>0</v>
      </c>
      <c r="U185" s="5">
        <v>23.81619483922621</v>
      </c>
      <c r="V185" s="5">
        <v>0</v>
      </c>
      <c r="W185" s="47">
        <v>0</v>
      </c>
      <c r="X185" s="46">
        <v>0</v>
      </c>
      <c r="Y185" s="5">
        <v>0</v>
      </c>
      <c r="Z185" s="5">
        <v>23.81619483922621</v>
      </c>
      <c r="AA185" s="5">
        <v>0</v>
      </c>
      <c r="AB185" s="47">
        <v>0</v>
      </c>
    </row>
    <row r="186" spans="1:28" s="1" customFormat="1">
      <c r="A186" s="48" t="s">
        <v>782</v>
      </c>
      <c r="B186" s="1" t="s">
        <v>783</v>
      </c>
      <c r="C186" s="1" t="s">
        <v>784</v>
      </c>
      <c r="D186" s="1" t="s">
        <v>53</v>
      </c>
      <c r="E186" s="1">
        <v>0</v>
      </c>
      <c r="F186" s="44" t="s">
        <v>785</v>
      </c>
      <c r="G186" s="45">
        <v>0.4</v>
      </c>
      <c r="H186" s="46">
        <v>5.8444802556552569</v>
      </c>
      <c r="I186" s="5">
        <v>0.19969082393962612</v>
      </c>
      <c r="J186" s="5">
        <v>5.6447894317156306</v>
      </c>
      <c r="K186" s="5">
        <v>-19.279987380975232</v>
      </c>
      <c r="L186" s="47">
        <v>5.2214302243369586</v>
      </c>
      <c r="M186" s="5">
        <v>0.5</v>
      </c>
      <c r="N186" s="46">
        <v>0</v>
      </c>
      <c r="O186" s="5">
        <v>0.19969082393962612</v>
      </c>
      <c r="P186" s="5">
        <v>0</v>
      </c>
      <c r="Q186" s="5">
        <v>0</v>
      </c>
      <c r="R186" s="47">
        <v>0</v>
      </c>
      <c r="S186" s="46">
        <v>0</v>
      </c>
      <c r="T186" s="5">
        <v>5.6447894317156306</v>
      </c>
      <c r="U186" s="5">
        <v>0</v>
      </c>
      <c r="V186" s="5">
        <v>0</v>
      </c>
      <c r="W186" s="47">
        <v>0</v>
      </c>
      <c r="X186" s="46">
        <v>0</v>
      </c>
      <c r="Y186" s="5">
        <v>5.8444802556552569</v>
      </c>
      <c r="Z186" s="5">
        <v>0</v>
      </c>
      <c r="AA186" s="5">
        <v>0</v>
      </c>
      <c r="AB186" s="47">
        <v>0</v>
      </c>
    </row>
    <row r="187" spans="1:28" s="1" customFormat="1">
      <c r="A187" s="48" t="s">
        <v>786</v>
      </c>
      <c r="B187" s="1" t="s">
        <v>787</v>
      </c>
      <c r="C187" s="1" t="s">
        <v>788</v>
      </c>
      <c r="D187" s="1" t="s">
        <v>103</v>
      </c>
      <c r="E187" s="1" t="s">
        <v>185</v>
      </c>
      <c r="F187" s="44" t="s">
        <v>789</v>
      </c>
      <c r="G187" s="45">
        <v>0.74</v>
      </c>
      <c r="H187" s="46">
        <v>183.65529723166244</v>
      </c>
      <c r="I187" s="5">
        <v>0</v>
      </c>
      <c r="J187" s="5">
        <v>183.65529723166244</v>
      </c>
      <c r="K187" s="5">
        <v>-73.113461049264941</v>
      </c>
      <c r="L187" s="47">
        <v>174.47253237007931</v>
      </c>
      <c r="M187" s="5">
        <v>0</v>
      </c>
      <c r="N187" s="46">
        <v>0</v>
      </c>
      <c r="O187" s="5">
        <v>0</v>
      </c>
      <c r="P187" s="5">
        <v>0</v>
      </c>
      <c r="Q187" s="5">
        <v>0</v>
      </c>
      <c r="R187" s="47">
        <v>0</v>
      </c>
      <c r="S187" s="46">
        <v>157.10022912981003</v>
      </c>
      <c r="T187" s="5">
        <v>26.55506810185242</v>
      </c>
      <c r="U187" s="5">
        <v>0</v>
      </c>
      <c r="V187" s="5">
        <v>0</v>
      </c>
      <c r="W187" s="47">
        <v>0</v>
      </c>
      <c r="X187" s="46">
        <v>157.10022912981003</v>
      </c>
      <c r="Y187" s="5">
        <v>26.55506810185242</v>
      </c>
      <c r="Z187" s="5">
        <v>0</v>
      </c>
      <c r="AA187" s="5">
        <v>0</v>
      </c>
      <c r="AB187" s="47">
        <v>0</v>
      </c>
    </row>
    <row r="188" spans="1:28" s="1" customFormat="1">
      <c r="A188" s="48" t="s">
        <v>790</v>
      </c>
      <c r="B188" s="1" t="s">
        <v>791</v>
      </c>
      <c r="C188" s="1" t="s">
        <v>792</v>
      </c>
      <c r="D188" s="1" t="s">
        <v>124</v>
      </c>
      <c r="E188" s="1" t="s">
        <v>151</v>
      </c>
      <c r="F188" s="44" t="s">
        <v>793</v>
      </c>
      <c r="G188" s="45">
        <v>0.74</v>
      </c>
      <c r="H188" s="46">
        <v>128.1087324703247</v>
      </c>
      <c r="I188" s="5">
        <v>0</v>
      </c>
      <c r="J188" s="5">
        <v>128.1087324703247</v>
      </c>
      <c r="K188" s="5">
        <v>45.833195063473624</v>
      </c>
      <c r="L188" s="47">
        <v>121.70329584680846</v>
      </c>
      <c r="M188" s="5">
        <v>0</v>
      </c>
      <c r="N188" s="46">
        <v>0</v>
      </c>
      <c r="O188" s="5">
        <v>0</v>
      </c>
      <c r="P188" s="5">
        <v>0</v>
      </c>
      <c r="Q188" s="5">
        <v>0</v>
      </c>
      <c r="R188" s="47">
        <v>0</v>
      </c>
      <c r="S188" s="46">
        <v>109.01040874782134</v>
      </c>
      <c r="T188" s="5">
        <v>19.098323722503356</v>
      </c>
      <c r="U188" s="5">
        <v>0</v>
      </c>
      <c r="V188" s="5">
        <v>0</v>
      </c>
      <c r="W188" s="47">
        <v>0</v>
      </c>
      <c r="X188" s="46">
        <v>109.01040874782134</v>
      </c>
      <c r="Y188" s="5">
        <v>19.098323722503356</v>
      </c>
      <c r="Z188" s="5">
        <v>0</v>
      </c>
      <c r="AA188" s="5">
        <v>0</v>
      </c>
      <c r="AB188" s="47">
        <v>0</v>
      </c>
    </row>
    <row r="189" spans="1:28" s="1" customFormat="1">
      <c r="A189" s="48" t="s">
        <v>794</v>
      </c>
      <c r="B189" s="1" t="s">
        <v>795</v>
      </c>
      <c r="C189" s="1" t="s">
        <v>796</v>
      </c>
      <c r="D189" s="1" t="s">
        <v>237</v>
      </c>
      <c r="E189" s="1" t="s">
        <v>151</v>
      </c>
      <c r="F189" s="44" t="s">
        <v>797</v>
      </c>
      <c r="G189" s="45">
        <v>0.36499999999999999</v>
      </c>
      <c r="H189" s="46">
        <v>60.882646431516918</v>
      </c>
      <c r="I189" s="5">
        <v>0</v>
      </c>
      <c r="J189" s="5">
        <v>60.882646431516918</v>
      </c>
      <c r="K189" s="5">
        <v>-25.026706830998076</v>
      </c>
      <c r="L189" s="47">
        <v>57.838514109941066</v>
      </c>
      <c r="M189" s="5">
        <v>0</v>
      </c>
      <c r="N189" s="46">
        <v>0</v>
      </c>
      <c r="O189" s="5">
        <v>0</v>
      </c>
      <c r="P189" s="5">
        <v>0</v>
      </c>
      <c r="Q189" s="5">
        <v>0</v>
      </c>
      <c r="R189" s="47">
        <v>0</v>
      </c>
      <c r="S189" s="46">
        <v>60.882646431516918</v>
      </c>
      <c r="T189" s="5">
        <v>0</v>
      </c>
      <c r="U189" s="5">
        <v>0</v>
      </c>
      <c r="V189" s="5">
        <v>0</v>
      </c>
      <c r="W189" s="47">
        <v>0</v>
      </c>
      <c r="X189" s="46">
        <v>60.882646431516918</v>
      </c>
      <c r="Y189" s="5">
        <v>0</v>
      </c>
      <c r="Z189" s="5">
        <v>0</v>
      </c>
      <c r="AA189" s="5">
        <v>0</v>
      </c>
      <c r="AB189" s="47">
        <v>0</v>
      </c>
    </row>
    <row r="190" spans="1:28" s="1" customFormat="1">
      <c r="A190" s="48" t="s">
        <v>798</v>
      </c>
      <c r="B190" s="1" t="s">
        <v>799</v>
      </c>
      <c r="C190" s="1" t="s">
        <v>800</v>
      </c>
      <c r="D190" s="1" t="s">
        <v>79</v>
      </c>
      <c r="E190" s="1" t="s">
        <v>151</v>
      </c>
      <c r="F190" s="44" t="s">
        <v>1616</v>
      </c>
      <c r="G190" s="45">
        <v>0.01</v>
      </c>
      <c r="H190" s="46">
        <v>13.112341120077696</v>
      </c>
      <c r="I190" s="5">
        <v>0</v>
      </c>
      <c r="J190" s="5">
        <v>13.112341120077696</v>
      </c>
      <c r="K190" s="5">
        <v>9.5344064025028423</v>
      </c>
      <c r="L190" s="47">
        <v>12.456724064073811</v>
      </c>
      <c r="M190" s="5">
        <v>0</v>
      </c>
      <c r="N190" s="46">
        <v>0</v>
      </c>
      <c r="O190" s="5">
        <v>0</v>
      </c>
      <c r="P190" s="5">
        <v>0</v>
      </c>
      <c r="Q190" s="5">
        <v>0</v>
      </c>
      <c r="R190" s="47">
        <v>0</v>
      </c>
      <c r="S190" s="46">
        <v>0</v>
      </c>
      <c r="T190" s="5">
        <v>0</v>
      </c>
      <c r="U190" s="5">
        <v>13.112341120077696</v>
      </c>
      <c r="V190" s="5">
        <v>0</v>
      </c>
      <c r="W190" s="47">
        <v>0</v>
      </c>
      <c r="X190" s="46">
        <v>0</v>
      </c>
      <c r="Y190" s="5">
        <v>0</v>
      </c>
      <c r="Z190" s="5">
        <v>13.112341120077696</v>
      </c>
      <c r="AA190" s="5">
        <v>0</v>
      </c>
      <c r="AB190" s="47">
        <v>0</v>
      </c>
    </row>
    <row r="191" spans="1:28" s="1" customFormat="1">
      <c r="A191" s="48" t="s">
        <v>802</v>
      </c>
      <c r="B191" s="1" t="s">
        <v>803</v>
      </c>
      <c r="C191" s="1" t="s">
        <v>804</v>
      </c>
      <c r="D191" s="1" t="s">
        <v>53</v>
      </c>
      <c r="E191" s="1" t="s">
        <v>498</v>
      </c>
      <c r="F191" s="44" t="s">
        <v>805</v>
      </c>
      <c r="G191" s="45">
        <v>0.44</v>
      </c>
      <c r="H191" s="46">
        <v>2.2069038591043935</v>
      </c>
      <c r="I191" s="5">
        <v>0</v>
      </c>
      <c r="J191" s="5">
        <v>2.2069038591043935</v>
      </c>
      <c r="K191" s="5">
        <v>-8.6685237054593749</v>
      </c>
      <c r="L191" s="47">
        <v>2.0965586661491735</v>
      </c>
      <c r="M191" s="5">
        <v>0</v>
      </c>
      <c r="N191" s="46">
        <v>0</v>
      </c>
      <c r="O191" s="5">
        <v>0</v>
      </c>
      <c r="P191" s="5">
        <v>0</v>
      </c>
      <c r="Q191" s="5">
        <v>0</v>
      </c>
      <c r="R191" s="47">
        <v>0</v>
      </c>
      <c r="S191" s="46">
        <v>0</v>
      </c>
      <c r="T191" s="5">
        <v>2.2069038591043935</v>
      </c>
      <c r="U191" s="5">
        <v>0</v>
      </c>
      <c r="V191" s="5">
        <v>0</v>
      </c>
      <c r="W191" s="47">
        <v>0</v>
      </c>
      <c r="X191" s="46">
        <v>0</v>
      </c>
      <c r="Y191" s="5">
        <v>2.2069038591043935</v>
      </c>
      <c r="Z191" s="5">
        <v>0</v>
      </c>
      <c r="AA191" s="5">
        <v>0</v>
      </c>
      <c r="AB191" s="47">
        <v>0</v>
      </c>
    </row>
    <row r="192" spans="1:28" s="1" customFormat="1">
      <c r="A192" s="48" t="s">
        <v>806</v>
      </c>
      <c r="B192" s="1" t="s">
        <v>807</v>
      </c>
      <c r="C192" s="1" t="s">
        <v>808</v>
      </c>
      <c r="D192" s="1" t="s">
        <v>270</v>
      </c>
      <c r="E192" s="1" t="s">
        <v>94</v>
      </c>
      <c r="F192" s="44" t="s">
        <v>809</v>
      </c>
      <c r="G192" s="45">
        <v>0.48</v>
      </c>
      <c r="H192" s="46">
        <v>121.17486843337861</v>
      </c>
      <c r="I192" s="5">
        <v>0</v>
      </c>
      <c r="J192" s="5">
        <v>121.17486843337861</v>
      </c>
      <c r="K192" s="5">
        <v>89.72304347130509</v>
      </c>
      <c r="L192" s="47">
        <v>115.11612501170967</v>
      </c>
      <c r="M192" s="5">
        <v>0</v>
      </c>
      <c r="N192" s="46">
        <v>0</v>
      </c>
      <c r="O192" s="5">
        <v>0</v>
      </c>
      <c r="P192" s="5">
        <v>0</v>
      </c>
      <c r="Q192" s="5">
        <v>0</v>
      </c>
      <c r="R192" s="47">
        <v>0</v>
      </c>
      <c r="S192" s="46">
        <v>101.25162104937569</v>
      </c>
      <c r="T192" s="5">
        <v>19.923247384002924</v>
      </c>
      <c r="U192" s="5">
        <v>0</v>
      </c>
      <c r="V192" s="5">
        <v>0</v>
      </c>
      <c r="W192" s="47">
        <v>0</v>
      </c>
      <c r="X192" s="46">
        <v>101.25162104937569</v>
      </c>
      <c r="Y192" s="5">
        <v>19.923247384002924</v>
      </c>
      <c r="Z192" s="5">
        <v>0</v>
      </c>
      <c r="AA192" s="5">
        <v>0</v>
      </c>
      <c r="AB192" s="47">
        <v>0</v>
      </c>
    </row>
    <row r="193" spans="1:28" s="1" customFormat="1">
      <c r="A193" s="48" t="s">
        <v>810</v>
      </c>
      <c r="B193" s="1" t="s">
        <v>811</v>
      </c>
      <c r="C193" s="1" t="s">
        <v>812</v>
      </c>
      <c r="D193" s="1" t="s">
        <v>53</v>
      </c>
      <c r="E193" s="1" t="s">
        <v>275</v>
      </c>
      <c r="F193" s="44" t="s">
        <v>813</v>
      </c>
      <c r="G193" s="45">
        <v>0.4</v>
      </c>
      <c r="H193" s="46">
        <v>2.0828164702553917</v>
      </c>
      <c r="I193" s="5">
        <v>0</v>
      </c>
      <c r="J193" s="5">
        <v>2.0828164702553917</v>
      </c>
      <c r="K193" s="5">
        <v>-11.445580982967968</v>
      </c>
      <c r="L193" s="47">
        <v>1.9786756467426221</v>
      </c>
      <c r="M193" s="5">
        <v>0</v>
      </c>
      <c r="N193" s="46">
        <v>0</v>
      </c>
      <c r="O193" s="5">
        <v>0</v>
      </c>
      <c r="P193" s="5">
        <v>0</v>
      </c>
      <c r="Q193" s="5">
        <v>0</v>
      </c>
      <c r="R193" s="47">
        <v>0</v>
      </c>
      <c r="S193" s="46">
        <v>0</v>
      </c>
      <c r="T193" s="5">
        <v>2.0828164702553917</v>
      </c>
      <c r="U193" s="5">
        <v>0</v>
      </c>
      <c r="V193" s="5">
        <v>0</v>
      </c>
      <c r="W193" s="47">
        <v>0</v>
      </c>
      <c r="X193" s="46">
        <v>0</v>
      </c>
      <c r="Y193" s="5">
        <v>2.0828164702553917</v>
      </c>
      <c r="Z193" s="5">
        <v>0</v>
      </c>
      <c r="AA193" s="5">
        <v>0</v>
      </c>
      <c r="AB193" s="47">
        <v>0</v>
      </c>
    </row>
    <row r="194" spans="1:28" s="1" customFormat="1">
      <c r="A194" s="48" t="s">
        <v>814</v>
      </c>
      <c r="B194" s="1" t="s">
        <v>815</v>
      </c>
      <c r="C194" s="1" t="s">
        <v>816</v>
      </c>
      <c r="D194" s="1" t="s">
        <v>53</v>
      </c>
      <c r="E194" s="1">
        <v>0</v>
      </c>
      <c r="F194" s="44" t="s">
        <v>817</v>
      </c>
      <c r="G194" s="45">
        <v>0.4</v>
      </c>
      <c r="H194" s="46">
        <v>3.7753933477125932</v>
      </c>
      <c r="I194" s="5">
        <v>2.2354045291114597E-2</v>
      </c>
      <c r="J194" s="5">
        <v>3.7530393024214788</v>
      </c>
      <c r="K194" s="5">
        <v>-12.883954382795256</v>
      </c>
      <c r="L194" s="47">
        <v>3.4715613547398676</v>
      </c>
      <c r="M194" s="5">
        <v>0.5</v>
      </c>
      <c r="N194" s="46">
        <v>0</v>
      </c>
      <c r="O194" s="5">
        <v>2.2354045291114597E-2</v>
      </c>
      <c r="P194" s="5">
        <v>0</v>
      </c>
      <c r="Q194" s="5">
        <v>0</v>
      </c>
      <c r="R194" s="47">
        <v>0</v>
      </c>
      <c r="S194" s="46">
        <v>0</v>
      </c>
      <c r="T194" s="5">
        <v>3.7530393024214788</v>
      </c>
      <c r="U194" s="5">
        <v>0</v>
      </c>
      <c r="V194" s="5">
        <v>0</v>
      </c>
      <c r="W194" s="47">
        <v>0</v>
      </c>
      <c r="X194" s="46">
        <v>0</v>
      </c>
      <c r="Y194" s="5">
        <v>3.7753933477125932</v>
      </c>
      <c r="Z194" s="5">
        <v>0</v>
      </c>
      <c r="AA194" s="5">
        <v>0</v>
      </c>
      <c r="AB194" s="47">
        <v>0</v>
      </c>
    </row>
    <row r="195" spans="1:28" s="1" customFormat="1">
      <c r="A195" s="48" t="s">
        <v>818</v>
      </c>
      <c r="B195" s="1" t="s">
        <v>819</v>
      </c>
      <c r="C195" s="1" t="s">
        <v>820</v>
      </c>
      <c r="D195" s="1" t="s">
        <v>391</v>
      </c>
      <c r="E195" s="1">
        <v>0</v>
      </c>
      <c r="F195" s="44" t="s">
        <v>821</v>
      </c>
      <c r="G195" s="45">
        <v>0.1</v>
      </c>
      <c r="H195" s="46">
        <v>129.81550694871203</v>
      </c>
      <c r="I195" s="5">
        <v>20.138593859665132</v>
      </c>
      <c r="J195" s="5">
        <v>109.67691308904688</v>
      </c>
      <c r="K195" s="5">
        <v>89.838462593569105</v>
      </c>
      <c r="L195" s="47">
        <v>101.45114460736836</v>
      </c>
      <c r="M195" s="5">
        <v>0</v>
      </c>
      <c r="N195" s="46">
        <v>16.921022839200646</v>
      </c>
      <c r="O195" s="5">
        <v>0</v>
      </c>
      <c r="P195" s="5">
        <v>3.2175710204644856</v>
      </c>
      <c r="Q195" s="5">
        <v>0</v>
      </c>
      <c r="R195" s="47">
        <v>0</v>
      </c>
      <c r="S195" s="46">
        <v>103.28482362835481</v>
      </c>
      <c r="T195" s="5">
        <v>0</v>
      </c>
      <c r="U195" s="5">
        <v>6.39208946069206</v>
      </c>
      <c r="V195" s="5">
        <v>0</v>
      </c>
      <c r="W195" s="47">
        <v>0</v>
      </c>
      <c r="X195" s="46">
        <v>120.20584646755546</v>
      </c>
      <c r="Y195" s="5">
        <v>0</v>
      </c>
      <c r="Z195" s="5">
        <v>9.6096604811565474</v>
      </c>
      <c r="AA195" s="5">
        <v>0</v>
      </c>
      <c r="AB195" s="47">
        <v>0</v>
      </c>
    </row>
    <row r="196" spans="1:28" s="1" customFormat="1">
      <c r="A196" s="48" t="s">
        <v>822</v>
      </c>
      <c r="B196" s="1" t="s">
        <v>823</v>
      </c>
      <c r="C196" s="1" t="s">
        <v>824</v>
      </c>
      <c r="D196" s="1" t="s">
        <v>103</v>
      </c>
      <c r="E196" s="1" t="s">
        <v>611</v>
      </c>
      <c r="F196" s="44" t="s">
        <v>825</v>
      </c>
      <c r="G196" s="45">
        <v>0.99</v>
      </c>
      <c r="H196" s="46">
        <v>258.16414798473528</v>
      </c>
      <c r="I196" s="5">
        <v>0</v>
      </c>
      <c r="J196" s="5">
        <v>258.16414798473528</v>
      </c>
      <c r="K196" s="5">
        <v>62.269579626034172</v>
      </c>
      <c r="L196" s="47">
        <v>250.41922354519326</v>
      </c>
      <c r="M196" s="5">
        <v>0</v>
      </c>
      <c r="N196" s="46">
        <v>0</v>
      </c>
      <c r="O196" s="5">
        <v>0</v>
      </c>
      <c r="P196" s="5">
        <v>0</v>
      </c>
      <c r="Q196" s="5">
        <v>0</v>
      </c>
      <c r="R196" s="47">
        <v>0</v>
      </c>
      <c r="S196" s="46">
        <v>227.67923993725566</v>
      </c>
      <c r="T196" s="5">
        <v>30.484908047479635</v>
      </c>
      <c r="U196" s="5">
        <v>0</v>
      </c>
      <c r="V196" s="5">
        <v>0</v>
      </c>
      <c r="W196" s="47">
        <v>0</v>
      </c>
      <c r="X196" s="46">
        <v>227.67923993725566</v>
      </c>
      <c r="Y196" s="5">
        <v>30.484908047479635</v>
      </c>
      <c r="Z196" s="5">
        <v>0</v>
      </c>
      <c r="AA196" s="5">
        <v>0</v>
      </c>
      <c r="AB196" s="47">
        <v>0</v>
      </c>
    </row>
    <row r="197" spans="1:28" s="1" customFormat="1">
      <c r="A197" s="48" t="s">
        <v>826</v>
      </c>
      <c r="B197" s="1" t="s">
        <v>827</v>
      </c>
      <c r="C197" s="1" t="s">
        <v>828</v>
      </c>
      <c r="D197" s="1" t="s">
        <v>124</v>
      </c>
      <c r="E197" s="1">
        <v>0</v>
      </c>
      <c r="F197" s="44" t="s">
        <v>829</v>
      </c>
      <c r="G197" s="45">
        <v>0.49</v>
      </c>
      <c r="H197" s="46">
        <v>58.658013325343695</v>
      </c>
      <c r="I197" s="5">
        <v>10.704461026832458</v>
      </c>
      <c r="J197" s="5">
        <v>47.953552298511248</v>
      </c>
      <c r="K197" s="5">
        <v>14.275469648327249</v>
      </c>
      <c r="L197" s="47">
        <v>44.357035876122907</v>
      </c>
      <c r="M197" s="5">
        <v>0</v>
      </c>
      <c r="N197" s="46">
        <v>10.333733628119953</v>
      </c>
      <c r="O197" s="5">
        <v>0.37072739871250465</v>
      </c>
      <c r="P197" s="5">
        <v>0</v>
      </c>
      <c r="Q197" s="5">
        <v>0</v>
      </c>
      <c r="R197" s="47">
        <v>0</v>
      </c>
      <c r="S197" s="46">
        <v>39.329623921600607</v>
      </c>
      <c r="T197" s="5">
        <v>8.6239283769106319</v>
      </c>
      <c r="U197" s="5">
        <v>0</v>
      </c>
      <c r="V197" s="5">
        <v>0</v>
      </c>
      <c r="W197" s="47">
        <v>0</v>
      </c>
      <c r="X197" s="46">
        <v>49.663357549720565</v>
      </c>
      <c r="Y197" s="5">
        <v>8.9946557756231371</v>
      </c>
      <c r="Z197" s="5">
        <v>0</v>
      </c>
      <c r="AA197" s="5">
        <v>0</v>
      </c>
      <c r="AB197" s="47">
        <v>0</v>
      </c>
    </row>
    <row r="198" spans="1:28" s="1" customFormat="1">
      <c r="A198" s="48" t="s">
        <v>830</v>
      </c>
      <c r="B198" s="1" t="s">
        <v>831</v>
      </c>
      <c r="C198" s="1" t="s">
        <v>832</v>
      </c>
      <c r="D198" s="1" t="s">
        <v>53</v>
      </c>
      <c r="E198" s="1">
        <v>0</v>
      </c>
      <c r="F198" s="44" t="s">
        <v>833</v>
      </c>
      <c r="G198" s="45">
        <v>0.4</v>
      </c>
      <c r="H198" s="46">
        <v>3.2075669686071597</v>
      </c>
      <c r="I198" s="5">
        <v>0</v>
      </c>
      <c r="J198" s="5">
        <v>3.2075669686071597</v>
      </c>
      <c r="K198" s="5">
        <v>-19.028494701807645</v>
      </c>
      <c r="L198" s="47">
        <v>2.9669994459616231</v>
      </c>
      <c r="M198" s="5">
        <v>0.5</v>
      </c>
      <c r="N198" s="46">
        <v>0</v>
      </c>
      <c r="O198" s="5">
        <v>0</v>
      </c>
      <c r="P198" s="5">
        <v>0</v>
      </c>
      <c r="Q198" s="5">
        <v>0</v>
      </c>
      <c r="R198" s="47">
        <v>0</v>
      </c>
      <c r="S198" s="46">
        <v>0</v>
      </c>
      <c r="T198" s="5">
        <v>3.2075669686071597</v>
      </c>
      <c r="U198" s="5">
        <v>0</v>
      </c>
      <c r="V198" s="5">
        <v>0</v>
      </c>
      <c r="W198" s="47">
        <v>0</v>
      </c>
      <c r="X198" s="46">
        <v>0</v>
      </c>
      <c r="Y198" s="5">
        <v>3.2075669686071597</v>
      </c>
      <c r="Z198" s="5">
        <v>0</v>
      </c>
      <c r="AA198" s="5">
        <v>0</v>
      </c>
      <c r="AB198" s="47">
        <v>0</v>
      </c>
    </row>
    <row r="199" spans="1:28" s="1" customFormat="1">
      <c r="A199" s="48" t="s">
        <v>834</v>
      </c>
      <c r="B199" s="1" t="s">
        <v>835</v>
      </c>
      <c r="C199" s="1" t="s">
        <v>836</v>
      </c>
      <c r="D199" s="1" t="s">
        <v>53</v>
      </c>
      <c r="E199" s="1">
        <v>0</v>
      </c>
      <c r="F199" s="44" t="s">
        <v>837</v>
      </c>
      <c r="G199" s="45">
        <v>0.4</v>
      </c>
      <c r="H199" s="46">
        <v>1.50791685583278</v>
      </c>
      <c r="I199" s="5">
        <v>0</v>
      </c>
      <c r="J199" s="5">
        <v>1.50791685583278</v>
      </c>
      <c r="K199" s="5">
        <v>-3.8045442693772324</v>
      </c>
      <c r="L199" s="47">
        <v>1.3948230916453215</v>
      </c>
      <c r="M199" s="5">
        <v>0.5</v>
      </c>
      <c r="N199" s="46">
        <v>0</v>
      </c>
      <c r="O199" s="5">
        <v>0</v>
      </c>
      <c r="P199" s="5">
        <v>0</v>
      </c>
      <c r="Q199" s="5">
        <v>0</v>
      </c>
      <c r="R199" s="47">
        <v>0</v>
      </c>
      <c r="S199" s="46">
        <v>0</v>
      </c>
      <c r="T199" s="5">
        <v>1.50791685583278</v>
      </c>
      <c r="U199" s="5">
        <v>0</v>
      </c>
      <c r="V199" s="5">
        <v>0</v>
      </c>
      <c r="W199" s="47">
        <v>0</v>
      </c>
      <c r="X199" s="46">
        <v>0</v>
      </c>
      <c r="Y199" s="5">
        <v>1.50791685583278</v>
      </c>
      <c r="Z199" s="5">
        <v>0</v>
      </c>
      <c r="AA199" s="5">
        <v>0</v>
      </c>
      <c r="AB199" s="47">
        <v>0</v>
      </c>
    </row>
    <row r="200" spans="1:28" s="1" customFormat="1">
      <c r="A200" s="48" t="s">
        <v>838</v>
      </c>
      <c r="B200" s="1" t="s">
        <v>839</v>
      </c>
      <c r="C200" s="1" t="s">
        <v>840</v>
      </c>
      <c r="D200" s="1" t="s">
        <v>53</v>
      </c>
      <c r="E200" s="1" t="s">
        <v>223</v>
      </c>
      <c r="F200" s="44" t="s">
        <v>841</v>
      </c>
      <c r="G200" s="45">
        <v>0</v>
      </c>
      <c r="H200" s="46">
        <v>2.0265408984407602</v>
      </c>
      <c r="I200" s="5">
        <v>0</v>
      </c>
      <c r="J200" s="5">
        <v>2.0265408984407602</v>
      </c>
      <c r="K200" s="5">
        <v>2.0265408984407602</v>
      </c>
      <c r="L200" s="47">
        <v>1.9252138535187222</v>
      </c>
      <c r="M200" s="5">
        <v>0</v>
      </c>
      <c r="N200" s="46">
        <v>0</v>
      </c>
      <c r="O200" s="5">
        <v>0</v>
      </c>
      <c r="P200" s="5">
        <v>0</v>
      </c>
      <c r="Q200" s="5">
        <v>0</v>
      </c>
      <c r="R200" s="47">
        <v>0</v>
      </c>
      <c r="S200" s="46">
        <v>0</v>
      </c>
      <c r="T200" s="5">
        <v>2.0265408984407602</v>
      </c>
      <c r="U200" s="5">
        <v>0</v>
      </c>
      <c r="V200" s="5">
        <v>0</v>
      </c>
      <c r="W200" s="47">
        <v>0</v>
      </c>
      <c r="X200" s="46">
        <v>0</v>
      </c>
      <c r="Y200" s="5">
        <v>2.0265408984407602</v>
      </c>
      <c r="Z200" s="5">
        <v>0</v>
      </c>
      <c r="AA200" s="5">
        <v>0</v>
      </c>
      <c r="AB200" s="47">
        <v>0</v>
      </c>
    </row>
    <row r="201" spans="1:28" s="1" customFormat="1">
      <c r="A201" s="48" t="s">
        <v>842</v>
      </c>
      <c r="B201" s="1" t="s">
        <v>843</v>
      </c>
      <c r="C201" s="1" t="s">
        <v>844</v>
      </c>
      <c r="D201" s="1" t="s">
        <v>103</v>
      </c>
      <c r="E201" s="1" t="s">
        <v>169</v>
      </c>
      <c r="F201" s="44" t="s">
        <v>845</v>
      </c>
      <c r="G201" s="45">
        <v>0.99</v>
      </c>
      <c r="H201" s="46">
        <v>283.45352473830161</v>
      </c>
      <c r="I201" s="5">
        <v>0</v>
      </c>
      <c r="J201" s="5">
        <v>283.45352473830161</v>
      </c>
      <c r="K201" s="5">
        <v>-40.398260840528849</v>
      </c>
      <c r="L201" s="47">
        <v>274.94991899615252</v>
      </c>
      <c r="M201" s="5">
        <v>0</v>
      </c>
      <c r="N201" s="46">
        <v>0</v>
      </c>
      <c r="O201" s="5">
        <v>0</v>
      </c>
      <c r="P201" s="5">
        <v>0</v>
      </c>
      <c r="Q201" s="5">
        <v>0</v>
      </c>
      <c r="R201" s="47">
        <v>0</v>
      </c>
      <c r="S201" s="46">
        <v>250.01690915903254</v>
      </c>
      <c r="T201" s="5">
        <v>33.436615579269102</v>
      </c>
      <c r="U201" s="5">
        <v>0</v>
      </c>
      <c r="V201" s="5">
        <v>0</v>
      </c>
      <c r="W201" s="47">
        <v>0</v>
      </c>
      <c r="X201" s="46">
        <v>250.01690915903254</v>
      </c>
      <c r="Y201" s="5">
        <v>33.436615579269102</v>
      </c>
      <c r="Z201" s="5">
        <v>0</v>
      </c>
      <c r="AA201" s="5">
        <v>0</v>
      </c>
      <c r="AB201" s="47">
        <v>0</v>
      </c>
    </row>
    <row r="202" spans="1:28" s="1" customFormat="1">
      <c r="A202" s="48" t="s">
        <v>846</v>
      </c>
      <c r="B202" s="1" t="s">
        <v>847</v>
      </c>
      <c r="C202" s="1" t="s">
        <v>848</v>
      </c>
      <c r="D202" s="1" t="s">
        <v>53</v>
      </c>
      <c r="E202" s="1">
        <v>0</v>
      </c>
      <c r="F202" s="44" t="s">
        <v>849</v>
      </c>
      <c r="G202" s="45">
        <v>0.4</v>
      </c>
      <c r="H202" s="46">
        <v>3.9163348129585036</v>
      </c>
      <c r="I202" s="5">
        <v>0.24414350321584194</v>
      </c>
      <c r="J202" s="5">
        <v>3.6721913097426615</v>
      </c>
      <c r="K202" s="5">
        <v>-7.2674732657793868</v>
      </c>
      <c r="L202" s="47">
        <v>3.3967769615119621</v>
      </c>
      <c r="M202" s="5">
        <v>0.5</v>
      </c>
      <c r="N202" s="46">
        <v>0</v>
      </c>
      <c r="O202" s="5">
        <v>0.24414350321584194</v>
      </c>
      <c r="P202" s="5">
        <v>0</v>
      </c>
      <c r="Q202" s="5">
        <v>0</v>
      </c>
      <c r="R202" s="47">
        <v>0</v>
      </c>
      <c r="S202" s="46">
        <v>0</v>
      </c>
      <c r="T202" s="5">
        <v>3.6721913097426615</v>
      </c>
      <c r="U202" s="5">
        <v>0</v>
      </c>
      <c r="V202" s="5">
        <v>0</v>
      </c>
      <c r="W202" s="47">
        <v>0</v>
      </c>
      <c r="X202" s="46">
        <v>0</v>
      </c>
      <c r="Y202" s="5">
        <v>3.9163348129585036</v>
      </c>
      <c r="Z202" s="5">
        <v>0</v>
      </c>
      <c r="AA202" s="5">
        <v>0</v>
      </c>
      <c r="AB202" s="47">
        <v>0</v>
      </c>
    </row>
    <row r="203" spans="1:28" s="1" customFormat="1">
      <c r="A203" s="48" t="s">
        <v>850</v>
      </c>
      <c r="B203" s="1" t="s">
        <v>851</v>
      </c>
      <c r="C203" s="1" t="s">
        <v>852</v>
      </c>
      <c r="D203" s="1" t="s">
        <v>124</v>
      </c>
      <c r="E203" s="1">
        <v>0</v>
      </c>
      <c r="F203" s="44" t="s">
        <v>853</v>
      </c>
      <c r="G203" s="45">
        <v>0.49</v>
      </c>
      <c r="H203" s="46">
        <v>53.493902015615149</v>
      </c>
      <c r="I203" s="5">
        <v>6.0526862544075284</v>
      </c>
      <c r="J203" s="5">
        <v>47.441215761207623</v>
      </c>
      <c r="K203" s="5">
        <v>4.4225583958157655</v>
      </c>
      <c r="L203" s="47">
        <v>43.883124579117052</v>
      </c>
      <c r="M203" s="5">
        <v>0</v>
      </c>
      <c r="N203" s="46">
        <v>7.2214647973740105</v>
      </c>
      <c r="O203" s="5">
        <v>-1.1687785429664812</v>
      </c>
      <c r="P203" s="5">
        <v>0</v>
      </c>
      <c r="Q203" s="5">
        <v>0</v>
      </c>
      <c r="R203" s="47">
        <v>0</v>
      </c>
      <c r="S203" s="46">
        <v>39.03823416846663</v>
      </c>
      <c r="T203" s="5">
        <v>8.4029815927409981</v>
      </c>
      <c r="U203" s="5">
        <v>0</v>
      </c>
      <c r="V203" s="5">
        <v>0</v>
      </c>
      <c r="W203" s="47">
        <v>0</v>
      </c>
      <c r="X203" s="46">
        <v>46.259698965840634</v>
      </c>
      <c r="Y203" s="5">
        <v>7.234203049774516</v>
      </c>
      <c r="Z203" s="5">
        <v>0</v>
      </c>
      <c r="AA203" s="5">
        <v>0</v>
      </c>
      <c r="AB203" s="47">
        <v>0</v>
      </c>
    </row>
    <row r="204" spans="1:28" s="1" customFormat="1">
      <c r="A204" s="48" t="s">
        <v>854</v>
      </c>
      <c r="B204" s="1" t="s">
        <v>855</v>
      </c>
      <c r="C204" s="1" t="s">
        <v>856</v>
      </c>
      <c r="D204" s="1" t="s">
        <v>53</v>
      </c>
      <c r="E204" s="1" t="s">
        <v>151</v>
      </c>
      <c r="F204" s="44" t="s">
        <v>857</v>
      </c>
      <c r="G204" s="45">
        <v>0.375</v>
      </c>
      <c r="H204" s="46">
        <v>1.488055681807696</v>
      </c>
      <c r="I204" s="5">
        <v>0</v>
      </c>
      <c r="J204" s="5">
        <v>1.488055681807696</v>
      </c>
      <c r="K204" s="5">
        <v>-3.7337757079736034</v>
      </c>
      <c r="L204" s="47">
        <v>1.4136528977173111</v>
      </c>
      <c r="M204" s="5">
        <v>0</v>
      </c>
      <c r="N204" s="46">
        <v>0</v>
      </c>
      <c r="O204" s="5">
        <v>0</v>
      </c>
      <c r="P204" s="5">
        <v>0</v>
      </c>
      <c r="Q204" s="5">
        <v>0</v>
      </c>
      <c r="R204" s="47">
        <v>0</v>
      </c>
      <c r="S204" s="46">
        <v>0</v>
      </c>
      <c r="T204" s="5">
        <v>1.488055681807696</v>
      </c>
      <c r="U204" s="5">
        <v>0</v>
      </c>
      <c r="V204" s="5">
        <v>0</v>
      </c>
      <c r="W204" s="47">
        <v>0</v>
      </c>
      <c r="X204" s="46">
        <v>0</v>
      </c>
      <c r="Y204" s="5">
        <v>1.488055681807696</v>
      </c>
      <c r="Z204" s="5">
        <v>0</v>
      </c>
      <c r="AA204" s="5">
        <v>0</v>
      </c>
      <c r="AB204" s="47">
        <v>0</v>
      </c>
    </row>
    <row r="205" spans="1:28" s="1" customFormat="1">
      <c r="A205" s="48" t="s">
        <v>858</v>
      </c>
      <c r="B205" s="1" t="s">
        <v>859</v>
      </c>
      <c r="C205" s="1" t="s">
        <v>860</v>
      </c>
      <c r="D205" s="1" t="s">
        <v>53</v>
      </c>
      <c r="E205" s="1" t="s">
        <v>861</v>
      </c>
      <c r="F205" s="44" t="s">
        <v>862</v>
      </c>
      <c r="G205" s="45">
        <v>0.44</v>
      </c>
      <c r="H205" s="46">
        <v>3.1031028179646194</v>
      </c>
      <c r="I205" s="5">
        <v>0</v>
      </c>
      <c r="J205" s="5">
        <v>3.1031028179646194</v>
      </c>
      <c r="K205" s="5">
        <v>-11.371241462668802</v>
      </c>
      <c r="L205" s="47">
        <v>2.9479476770663884</v>
      </c>
      <c r="M205" s="5">
        <v>0</v>
      </c>
      <c r="N205" s="46">
        <v>0</v>
      </c>
      <c r="O205" s="5">
        <v>0</v>
      </c>
      <c r="P205" s="5">
        <v>0</v>
      </c>
      <c r="Q205" s="5">
        <v>0</v>
      </c>
      <c r="R205" s="47">
        <v>0</v>
      </c>
      <c r="S205" s="46">
        <v>0</v>
      </c>
      <c r="T205" s="5">
        <v>3.1031028179646194</v>
      </c>
      <c r="U205" s="5">
        <v>0</v>
      </c>
      <c r="V205" s="5">
        <v>0</v>
      </c>
      <c r="W205" s="47">
        <v>0</v>
      </c>
      <c r="X205" s="46">
        <v>0</v>
      </c>
      <c r="Y205" s="5">
        <v>3.1031028179646194</v>
      </c>
      <c r="Z205" s="5">
        <v>0</v>
      </c>
      <c r="AA205" s="5">
        <v>0</v>
      </c>
      <c r="AB205" s="47">
        <v>0</v>
      </c>
    </row>
    <row r="206" spans="1:28" s="1" customFormat="1">
      <c r="A206" s="48" t="s">
        <v>863</v>
      </c>
      <c r="B206" s="1" t="s">
        <v>864</v>
      </c>
      <c r="C206" s="1" t="s">
        <v>865</v>
      </c>
      <c r="D206" s="1" t="s">
        <v>866</v>
      </c>
      <c r="E206" s="1">
        <v>0</v>
      </c>
      <c r="F206" s="44" t="s">
        <v>867</v>
      </c>
      <c r="G206" s="45">
        <v>0.01</v>
      </c>
      <c r="H206" s="46">
        <v>30.813073747117354</v>
      </c>
      <c r="I206" s="5">
        <v>10.999894769501671</v>
      </c>
      <c r="J206" s="5">
        <v>19.813178977615685</v>
      </c>
      <c r="K206" s="5">
        <v>15.585517195349819</v>
      </c>
      <c r="L206" s="47">
        <v>18.327190554294507</v>
      </c>
      <c r="M206" s="5">
        <v>0</v>
      </c>
      <c r="N206" s="46">
        <v>0</v>
      </c>
      <c r="O206" s="5">
        <v>0</v>
      </c>
      <c r="P206" s="5">
        <v>10.999894769501671</v>
      </c>
      <c r="Q206" s="5">
        <v>0</v>
      </c>
      <c r="R206" s="47">
        <v>0</v>
      </c>
      <c r="S206" s="46">
        <v>0</v>
      </c>
      <c r="T206" s="5">
        <v>0</v>
      </c>
      <c r="U206" s="5">
        <v>19.813178977615685</v>
      </c>
      <c r="V206" s="5">
        <v>0</v>
      </c>
      <c r="W206" s="47">
        <v>0</v>
      </c>
      <c r="X206" s="46">
        <v>0</v>
      </c>
      <c r="Y206" s="5">
        <v>0</v>
      </c>
      <c r="Z206" s="5">
        <v>30.813073747117354</v>
      </c>
      <c r="AA206" s="5">
        <v>0</v>
      </c>
      <c r="AB206" s="47">
        <v>0</v>
      </c>
    </row>
    <row r="207" spans="1:28" s="1" customFormat="1">
      <c r="A207" s="48" t="s">
        <v>868</v>
      </c>
      <c r="B207" s="1" t="s">
        <v>869</v>
      </c>
      <c r="C207" s="1" t="s">
        <v>870</v>
      </c>
      <c r="D207" s="1" t="s">
        <v>93</v>
      </c>
      <c r="E207" s="1" t="s">
        <v>94</v>
      </c>
      <c r="F207" s="44" t="s">
        <v>871</v>
      </c>
      <c r="G207" s="45">
        <v>0.48</v>
      </c>
      <c r="H207" s="46">
        <v>40.460473308625055</v>
      </c>
      <c r="I207" s="5">
        <v>0</v>
      </c>
      <c r="J207" s="5">
        <v>40.460473308625055</v>
      </c>
      <c r="K207" s="5">
        <v>-1.1440995848745108</v>
      </c>
      <c r="L207" s="47">
        <v>38.437449643193801</v>
      </c>
      <c r="M207" s="5">
        <v>0</v>
      </c>
      <c r="N207" s="46">
        <v>0</v>
      </c>
      <c r="O207" s="5">
        <v>0</v>
      </c>
      <c r="P207" s="5">
        <v>0</v>
      </c>
      <c r="Q207" s="5">
        <v>0</v>
      </c>
      <c r="R207" s="47">
        <v>0</v>
      </c>
      <c r="S207" s="46">
        <v>32.30226085579816</v>
      </c>
      <c r="T207" s="5">
        <v>8.1582124528268913</v>
      </c>
      <c r="U207" s="5">
        <v>0</v>
      </c>
      <c r="V207" s="5">
        <v>0</v>
      </c>
      <c r="W207" s="47">
        <v>0</v>
      </c>
      <c r="X207" s="46">
        <v>32.30226085579816</v>
      </c>
      <c r="Y207" s="5">
        <v>8.1582124528268913</v>
      </c>
      <c r="Z207" s="5">
        <v>0</v>
      </c>
      <c r="AA207" s="5">
        <v>0</v>
      </c>
      <c r="AB207" s="47">
        <v>0</v>
      </c>
    </row>
    <row r="208" spans="1:28" s="1" customFormat="1">
      <c r="A208" s="48" t="s">
        <v>872</v>
      </c>
      <c r="B208" s="1" t="s">
        <v>873</v>
      </c>
      <c r="C208" s="1" t="s">
        <v>874</v>
      </c>
      <c r="D208" s="1" t="s">
        <v>53</v>
      </c>
      <c r="E208" s="1">
        <v>0</v>
      </c>
      <c r="F208" s="44" t="s">
        <v>875</v>
      </c>
      <c r="G208" s="45">
        <v>0.4</v>
      </c>
      <c r="H208" s="46">
        <v>2.1775954796350496</v>
      </c>
      <c r="I208" s="5">
        <v>0</v>
      </c>
      <c r="J208" s="5">
        <v>2.1775954796350496</v>
      </c>
      <c r="K208" s="5">
        <v>-3.9657145395926365</v>
      </c>
      <c r="L208" s="47">
        <v>2.014275818662421</v>
      </c>
      <c r="M208" s="5">
        <v>0.5</v>
      </c>
      <c r="N208" s="46">
        <v>0</v>
      </c>
      <c r="O208" s="5">
        <v>0</v>
      </c>
      <c r="P208" s="5">
        <v>0</v>
      </c>
      <c r="Q208" s="5">
        <v>0</v>
      </c>
      <c r="R208" s="47">
        <v>0</v>
      </c>
      <c r="S208" s="46">
        <v>0</v>
      </c>
      <c r="T208" s="5">
        <v>2.1775954796350496</v>
      </c>
      <c r="U208" s="5">
        <v>0</v>
      </c>
      <c r="V208" s="5">
        <v>0</v>
      </c>
      <c r="W208" s="47">
        <v>0</v>
      </c>
      <c r="X208" s="46">
        <v>0</v>
      </c>
      <c r="Y208" s="5">
        <v>2.1775954796350496</v>
      </c>
      <c r="Z208" s="5">
        <v>0</v>
      </c>
      <c r="AA208" s="5">
        <v>0</v>
      </c>
      <c r="AB208" s="47">
        <v>0</v>
      </c>
    </row>
    <row r="209" spans="1:28" s="1" customFormat="1">
      <c r="A209" s="48" t="s">
        <v>876</v>
      </c>
      <c r="B209" s="1" t="s">
        <v>877</v>
      </c>
      <c r="C209" s="1" t="s">
        <v>878</v>
      </c>
      <c r="D209" s="1" t="s">
        <v>53</v>
      </c>
      <c r="E209" s="1">
        <v>0</v>
      </c>
      <c r="F209" s="44" t="s">
        <v>879</v>
      </c>
      <c r="G209" s="45">
        <v>0.4</v>
      </c>
      <c r="H209" s="46">
        <v>2.2377374330156088</v>
      </c>
      <c r="I209" s="5">
        <v>0</v>
      </c>
      <c r="J209" s="5">
        <v>2.2377374330156088</v>
      </c>
      <c r="K209" s="5">
        <v>-6.6932749207323097</v>
      </c>
      <c r="L209" s="47">
        <v>2.0699071255394381</v>
      </c>
      <c r="M209" s="5">
        <v>0.5</v>
      </c>
      <c r="N209" s="46">
        <v>0</v>
      </c>
      <c r="O209" s="5">
        <v>0</v>
      </c>
      <c r="P209" s="5">
        <v>0</v>
      </c>
      <c r="Q209" s="5">
        <v>0</v>
      </c>
      <c r="R209" s="47">
        <v>0</v>
      </c>
      <c r="S209" s="46">
        <v>0</v>
      </c>
      <c r="T209" s="5">
        <v>2.2377374330156088</v>
      </c>
      <c r="U209" s="5">
        <v>0</v>
      </c>
      <c r="V209" s="5">
        <v>0</v>
      </c>
      <c r="W209" s="47">
        <v>0</v>
      </c>
      <c r="X209" s="46">
        <v>0</v>
      </c>
      <c r="Y209" s="5">
        <v>2.2377374330156088</v>
      </c>
      <c r="Z209" s="5">
        <v>0</v>
      </c>
      <c r="AA209" s="5">
        <v>0</v>
      </c>
      <c r="AB209" s="47">
        <v>0</v>
      </c>
    </row>
    <row r="210" spans="1:28" s="1" customFormat="1">
      <c r="A210" s="48" t="s">
        <v>880</v>
      </c>
      <c r="B210" s="1" t="s">
        <v>881</v>
      </c>
      <c r="C210" s="1" t="s">
        <v>882</v>
      </c>
      <c r="D210" s="1" t="s">
        <v>53</v>
      </c>
      <c r="E210" s="1" t="s">
        <v>54</v>
      </c>
      <c r="F210" s="44" t="s">
        <v>883</v>
      </c>
      <c r="G210" s="45">
        <v>0.2</v>
      </c>
      <c r="H210" s="46">
        <v>2.1079276400979037</v>
      </c>
      <c r="I210" s="5">
        <v>0</v>
      </c>
      <c r="J210" s="5">
        <v>2.1079276400979037</v>
      </c>
      <c r="K210" s="5">
        <v>-6.8373316600521576</v>
      </c>
      <c r="L210" s="47">
        <v>2.0025312580930081</v>
      </c>
      <c r="M210" s="5">
        <v>0</v>
      </c>
      <c r="N210" s="46">
        <v>0</v>
      </c>
      <c r="O210" s="5">
        <v>0</v>
      </c>
      <c r="P210" s="5">
        <v>0</v>
      </c>
      <c r="Q210" s="5">
        <v>0</v>
      </c>
      <c r="R210" s="47">
        <v>0</v>
      </c>
      <c r="S210" s="46">
        <v>0</v>
      </c>
      <c r="T210" s="5">
        <v>2.1079276400979037</v>
      </c>
      <c r="U210" s="5">
        <v>0</v>
      </c>
      <c r="V210" s="5">
        <v>0</v>
      </c>
      <c r="W210" s="47">
        <v>0</v>
      </c>
      <c r="X210" s="46">
        <v>0</v>
      </c>
      <c r="Y210" s="5">
        <v>2.1079276400979037</v>
      </c>
      <c r="Z210" s="5">
        <v>0</v>
      </c>
      <c r="AA210" s="5">
        <v>0</v>
      </c>
      <c r="AB210" s="47">
        <v>0</v>
      </c>
    </row>
    <row r="211" spans="1:28" s="1" customFormat="1">
      <c r="A211" s="48" t="s">
        <v>884</v>
      </c>
      <c r="B211" s="1" t="s">
        <v>885</v>
      </c>
      <c r="C211" s="1" t="s">
        <v>886</v>
      </c>
      <c r="D211" s="1" t="s">
        <v>124</v>
      </c>
      <c r="E211" s="1">
        <v>0</v>
      </c>
      <c r="F211" s="44" t="s">
        <v>887</v>
      </c>
      <c r="G211" s="45">
        <v>0.49</v>
      </c>
      <c r="H211" s="46">
        <v>57.239020326092181</v>
      </c>
      <c r="I211" s="5">
        <v>11.958845194196787</v>
      </c>
      <c r="J211" s="5">
        <v>45.28017513189539</v>
      </c>
      <c r="K211" s="5">
        <v>26.861355435680498</v>
      </c>
      <c r="L211" s="47">
        <v>41.88416199700324</v>
      </c>
      <c r="M211" s="5">
        <v>0</v>
      </c>
      <c r="N211" s="46">
        <v>11.282900986201875</v>
      </c>
      <c r="O211" s="5">
        <v>0.67594420799491184</v>
      </c>
      <c r="P211" s="5">
        <v>0</v>
      </c>
      <c r="Q211" s="5">
        <v>0</v>
      </c>
      <c r="R211" s="47">
        <v>0</v>
      </c>
      <c r="S211" s="46">
        <v>38.692867166520053</v>
      </c>
      <c r="T211" s="5">
        <v>6.5873079653753415</v>
      </c>
      <c r="U211" s="5">
        <v>0</v>
      </c>
      <c r="V211" s="5">
        <v>0</v>
      </c>
      <c r="W211" s="47">
        <v>0</v>
      </c>
      <c r="X211" s="46">
        <v>49.975768152721926</v>
      </c>
      <c r="Y211" s="5">
        <v>7.2632521733702529</v>
      </c>
      <c r="Z211" s="5">
        <v>0</v>
      </c>
      <c r="AA211" s="5">
        <v>0</v>
      </c>
      <c r="AB211" s="47">
        <v>0</v>
      </c>
    </row>
    <row r="212" spans="1:28" s="1" customFormat="1">
      <c r="A212" s="48" t="s">
        <v>888</v>
      </c>
      <c r="B212" s="1" t="s">
        <v>889</v>
      </c>
      <c r="C212" s="1" t="s">
        <v>890</v>
      </c>
      <c r="D212" s="1" t="s">
        <v>124</v>
      </c>
      <c r="E212" s="1">
        <v>0</v>
      </c>
      <c r="F212" s="44" t="s">
        <v>891</v>
      </c>
      <c r="G212" s="45">
        <v>0.49</v>
      </c>
      <c r="H212" s="46">
        <v>51.22824606089408</v>
      </c>
      <c r="I212" s="5">
        <v>5.502478684615979</v>
      </c>
      <c r="J212" s="5">
        <v>45.7257673762781</v>
      </c>
      <c r="K212" s="5">
        <v>-28.19588725414394</v>
      </c>
      <c r="L212" s="47">
        <v>42.296334823057251</v>
      </c>
      <c r="M212" s="5">
        <v>0.3814293307571619</v>
      </c>
      <c r="N212" s="46">
        <v>6.1386374709867981</v>
      </c>
      <c r="O212" s="5">
        <v>-0.63615878637081946</v>
      </c>
      <c r="P212" s="5">
        <v>0</v>
      </c>
      <c r="Q212" s="5">
        <v>0</v>
      </c>
      <c r="R212" s="47">
        <v>0</v>
      </c>
      <c r="S212" s="46">
        <v>37.936762231883904</v>
      </c>
      <c r="T212" s="5">
        <v>7.7890051443941939</v>
      </c>
      <c r="U212" s="5">
        <v>0</v>
      </c>
      <c r="V212" s="5">
        <v>0</v>
      </c>
      <c r="W212" s="47">
        <v>0</v>
      </c>
      <c r="X212" s="46">
        <v>44.075399702870705</v>
      </c>
      <c r="Y212" s="5">
        <v>7.1528463580233748</v>
      </c>
      <c r="Z212" s="5">
        <v>0</v>
      </c>
      <c r="AA212" s="5">
        <v>0</v>
      </c>
      <c r="AB212" s="47">
        <v>0</v>
      </c>
    </row>
    <row r="213" spans="1:28" s="1" customFormat="1">
      <c r="A213" s="48" t="s">
        <v>892</v>
      </c>
      <c r="B213" s="1" t="s">
        <v>893</v>
      </c>
      <c r="C213" s="1" t="s">
        <v>894</v>
      </c>
      <c r="D213" s="1" t="s">
        <v>53</v>
      </c>
      <c r="E213" s="1">
        <v>0</v>
      </c>
      <c r="F213" s="44" t="s">
        <v>895</v>
      </c>
      <c r="G213" s="45">
        <v>0.4</v>
      </c>
      <c r="H213" s="46">
        <v>1.2655895065280476</v>
      </c>
      <c r="I213" s="5">
        <v>0</v>
      </c>
      <c r="J213" s="5">
        <v>1.2655895065280476</v>
      </c>
      <c r="K213" s="5">
        <v>-15.945360857915738</v>
      </c>
      <c r="L213" s="47">
        <v>1.1706702935384443</v>
      </c>
      <c r="M213" s="5">
        <v>0.5</v>
      </c>
      <c r="N213" s="46">
        <v>0</v>
      </c>
      <c r="O213" s="5">
        <v>0</v>
      </c>
      <c r="P213" s="5">
        <v>0</v>
      </c>
      <c r="Q213" s="5">
        <v>0</v>
      </c>
      <c r="R213" s="47">
        <v>0</v>
      </c>
      <c r="S213" s="46">
        <v>0</v>
      </c>
      <c r="T213" s="5">
        <v>1.2655895065280476</v>
      </c>
      <c r="U213" s="5">
        <v>0</v>
      </c>
      <c r="V213" s="5">
        <v>0</v>
      </c>
      <c r="W213" s="47">
        <v>0</v>
      </c>
      <c r="X213" s="46">
        <v>0</v>
      </c>
      <c r="Y213" s="5">
        <v>1.2655895065280476</v>
      </c>
      <c r="Z213" s="5">
        <v>0</v>
      </c>
      <c r="AA213" s="5">
        <v>0</v>
      </c>
      <c r="AB213" s="47">
        <v>0</v>
      </c>
    </row>
    <row r="214" spans="1:28" s="1" customFormat="1">
      <c r="A214" s="48" t="s">
        <v>896</v>
      </c>
      <c r="B214" s="1" t="s">
        <v>897</v>
      </c>
      <c r="C214" s="1" t="s">
        <v>898</v>
      </c>
      <c r="D214" s="1" t="s">
        <v>53</v>
      </c>
      <c r="E214" s="1">
        <v>0</v>
      </c>
      <c r="F214" s="44" t="s">
        <v>899</v>
      </c>
      <c r="G214" s="45">
        <v>0.4</v>
      </c>
      <c r="H214" s="46">
        <v>3.9333112145032216</v>
      </c>
      <c r="I214" s="5">
        <v>0</v>
      </c>
      <c r="J214" s="5">
        <v>3.9333112145032216</v>
      </c>
      <c r="K214" s="5">
        <v>-23.195758878891407</v>
      </c>
      <c r="L214" s="47">
        <v>3.6383128734154804</v>
      </c>
      <c r="M214" s="5">
        <v>0.5</v>
      </c>
      <c r="N214" s="46">
        <v>0</v>
      </c>
      <c r="O214" s="5">
        <v>0</v>
      </c>
      <c r="P214" s="5">
        <v>0</v>
      </c>
      <c r="Q214" s="5">
        <v>0</v>
      </c>
      <c r="R214" s="47">
        <v>0</v>
      </c>
      <c r="S214" s="46">
        <v>0</v>
      </c>
      <c r="T214" s="5">
        <v>3.9333112145032216</v>
      </c>
      <c r="U214" s="5">
        <v>0</v>
      </c>
      <c r="V214" s="5">
        <v>0</v>
      </c>
      <c r="W214" s="47">
        <v>0</v>
      </c>
      <c r="X214" s="46">
        <v>0</v>
      </c>
      <c r="Y214" s="5">
        <v>3.9333112145032216</v>
      </c>
      <c r="Z214" s="5">
        <v>0</v>
      </c>
      <c r="AA214" s="5">
        <v>0</v>
      </c>
      <c r="AB214" s="47">
        <v>0</v>
      </c>
    </row>
    <row r="215" spans="1:28" s="1" customFormat="1">
      <c r="A215" s="48" t="s">
        <v>900</v>
      </c>
      <c r="B215" s="1" t="s">
        <v>901</v>
      </c>
      <c r="C215" s="1" t="s">
        <v>902</v>
      </c>
      <c r="D215" s="1" t="s">
        <v>53</v>
      </c>
      <c r="E215" s="1">
        <v>0</v>
      </c>
      <c r="F215" s="44" t="s">
        <v>903</v>
      </c>
      <c r="G215" s="45">
        <v>0.4</v>
      </c>
      <c r="H215" s="46">
        <v>3.70155966116549</v>
      </c>
      <c r="I215" s="5">
        <v>8.2785191232413985E-2</v>
      </c>
      <c r="J215" s="5">
        <v>3.6187744699330757</v>
      </c>
      <c r="K215" s="5">
        <v>-11.205542414060162</v>
      </c>
      <c r="L215" s="47">
        <v>3.3473663846880952</v>
      </c>
      <c r="M215" s="5">
        <v>0.5</v>
      </c>
      <c r="N215" s="46">
        <v>0</v>
      </c>
      <c r="O215" s="5">
        <v>8.2785191232413985E-2</v>
      </c>
      <c r="P215" s="5">
        <v>0</v>
      </c>
      <c r="Q215" s="5">
        <v>0</v>
      </c>
      <c r="R215" s="47">
        <v>0</v>
      </c>
      <c r="S215" s="46">
        <v>0</v>
      </c>
      <c r="T215" s="5">
        <v>3.6187744699330757</v>
      </c>
      <c r="U215" s="5">
        <v>0</v>
      </c>
      <c r="V215" s="5">
        <v>0</v>
      </c>
      <c r="W215" s="47">
        <v>0</v>
      </c>
      <c r="X215" s="46">
        <v>0</v>
      </c>
      <c r="Y215" s="5">
        <v>3.70155966116549</v>
      </c>
      <c r="Z215" s="5">
        <v>0</v>
      </c>
      <c r="AA215" s="5">
        <v>0</v>
      </c>
      <c r="AB215" s="47">
        <v>0</v>
      </c>
    </row>
    <row r="216" spans="1:28" s="1" customFormat="1">
      <c r="A216" s="48" t="s">
        <v>904</v>
      </c>
      <c r="B216" s="1" t="s">
        <v>905</v>
      </c>
      <c r="C216" s="1" t="s">
        <v>906</v>
      </c>
      <c r="D216" s="1" t="s">
        <v>103</v>
      </c>
      <c r="E216" s="1" t="s">
        <v>907</v>
      </c>
      <c r="F216" s="44" t="s">
        <v>908</v>
      </c>
      <c r="G216" s="45">
        <v>0.74</v>
      </c>
      <c r="H216" s="46">
        <v>115.15229749036862</v>
      </c>
      <c r="I216" s="5">
        <v>0</v>
      </c>
      <c r="J216" s="5">
        <v>115.15229749036862</v>
      </c>
      <c r="K216" s="5">
        <v>6.9129646503703892</v>
      </c>
      <c r="L216" s="47">
        <v>109.39468261585017</v>
      </c>
      <c r="M216" s="5">
        <v>0</v>
      </c>
      <c r="N216" s="46">
        <v>0</v>
      </c>
      <c r="O216" s="5">
        <v>0</v>
      </c>
      <c r="P216" s="5">
        <v>0</v>
      </c>
      <c r="Q216" s="5">
        <v>0</v>
      </c>
      <c r="R216" s="47">
        <v>0</v>
      </c>
      <c r="S216" s="46">
        <v>100.11693244987462</v>
      </c>
      <c r="T216" s="5">
        <v>15.035365040493994</v>
      </c>
      <c r="U216" s="5">
        <v>0</v>
      </c>
      <c r="V216" s="5">
        <v>0</v>
      </c>
      <c r="W216" s="47">
        <v>0</v>
      </c>
      <c r="X216" s="46">
        <v>100.11693244987462</v>
      </c>
      <c r="Y216" s="5">
        <v>15.035365040493994</v>
      </c>
      <c r="Z216" s="5">
        <v>0</v>
      </c>
      <c r="AA216" s="5">
        <v>0</v>
      </c>
      <c r="AB216" s="47">
        <v>0</v>
      </c>
    </row>
    <row r="217" spans="1:28" s="1" customFormat="1">
      <c r="A217" s="48" t="s">
        <v>909</v>
      </c>
      <c r="B217" s="1" t="s">
        <v>910</v>
      </c>
      <c r="C217" s="1" t="s">
        <v>911</v>
      </c>
      <c r="D217" s="1" t="s">
        <v>53</v>
      </c>
      <c r="E217" s="1" t="s">
        <v>275</v>
      </c>
      <c r="F217" s="44" t="s">
        <v>912</v>
      </c>
      <c r="G217" s="45">
        <v>0.4</v>
      </c>
      <c r="H217" s="46">
        <v>3.7385991837517412</v>
      </c>
      <c r="I217" s="5">
        <v>0</v>
      </c>
      <c r="J217" s="5">
        <v>3.7385991837517412</v>
      </c>
      <c r="K217" s="5">
        <v>-9.1496122884935414</v>
      </c>
      <c r="L217" s="47">
        <v>3.5516692245641539</v>
      </c>
      <c r="M217" s="5">
        <v>0</v>
      </c>
      <c r="N217" s="46">
        <v>0</v>
      </c>
      <c r="O217" s="5">
        <v>0</v>
      </c>
      <c r="P217" s="5">
        <v>0</v>
      </c>
      <c r="Q217" s="5">
        <v>0</v>
      </c>
      <c r="R217" s="47">
        <v>0</v>
      </c>
      <c r="S217" s="46">
        <v>0</v>
      </c>
      <c r="T217" s="5">
        <v>3.7385991837517412</v>
      </c>
      <c r="U217" s="5">
        <v>0</v>
      </c>
      <c r="V217" s="5">
        <v>0</v>
      </c>
      <c r="W217" s="47">
        <v>0</v>
      </c>
      <c r="X217" s="46">
        <v>0</v>
      </c>
      <c r="Y217" s="5">
        <v>3.7385991837517412</v>
      </c>
      <c r="Z217" s="5">
        <v>0</v>
      </c>
      <c r="AA217" s="5">
        <v>0</v>
      </c>
      <c r="AB217" s="47">
        <v>0</v>
      </c>
    </row>
    <row r="218" spans="1:28" s="1" customFormat="1">
      <c r="A218" s="48" t="s">
        <v>913</v>
      </c>
      <c r="B218" s="1" t="s">
        <v>914</v>
      </c>
      <c r="C218" s="1" t="s">
        <v>915</v>
      </c>
      <c r="D218" s="1" t="s">
        <v>93</v>
      </c>
      <c r="E218" s="1" t="s">
        <v>94</v>
      </c>
      <c r="F218" s="44" t="s">
        <v>916</v>
      </c>
      <c r="G218" s="45">
        <v>0.48</v>
      </c>
      <c r="H218" s="46">
        <v>145.8803223792228</v>
      </c>
      <c r="I218" s="5">
        <v>0</v>
      </c>
      <c r="J218" s="5">
        <v>145.8803223792228</v>
      </c>
      <c r="K218" s="5">
        <v>88.042745913887984</v>
      </c>
      <c r="L218" s="47">
        <v>138.58630626026167</v>
      </c>
      <c r="M218" s="5">
        <v>0</v>
      </c>
      <c r="N218" s="46">
        <v>0</v>
      </c>
      <c r="O218" s="5">
        <v>0</v>
      </c>
      <c r="P218" s="5">
        <v>0</v>
      </c>
      <c r="Q218" s="5">
        <v>0</v>
      </c>
      <c r="R218" s="47">
        <v>0</v>
      </c>
      <c r="S218" s="46">
        <v>117.75843312927658</v>
      </c>
      <c r="T218" s="5">
        <v>28.121889249946236</v>
      </c>
      <c r="U218" s="5">
        <v>0</v>
      </c>
      <c r="V218" s="5">
        <v>0</v>
      </c>
      <c r="W218" s="47">
        <v>0</v>
      </c>
      <c r="X218" s="46">
        <v>117.75843312927658</v>
      </c>
      <c r="Y218" s="5">
        <v>28.121889249946236</v>
      </c>
      <c r="Z218" s="5">
        <v>0</v>
      </c>
      <c r="AA218" s="5">
        <v>0</v>
      </c>
      <c r="AB218" s="47">
        <v>0</v>
      </c>
    </row>
    <row r="219" spans="1:28" s="1" customFormat="1">
      <c r="A219" s="48" t="s">
        <v>917</v>
      </c>
      <c r="B219" s="1" t="s">
        <v>918</v>
      </c>
      <c r="C219" s="1" t="s">
        <v>919</v>
      </c>
      <c r="D219" s="1" t="s">
        <v>391</v>
      </c>
      <c r="E219" s="1" t="s">
        <v>194</v>
      </c>
      <c r="F219" s="44" t="s">
        <v>920</v>
      </c>
      <c r="G219" s="45">
        <v>0.32500000000000001</v>
      </c>
      <c r="H219" s="46">
        <v>195.3246499893649</v>
      </c>
      <c r="I219" s="5">
        <v>0</v>
      </c>
      <c r="J219" s="5">
        <v>195.3246499893649</v>
      </c>
      <c r="K219" s="5">
        <v>108.59266730300416</v>
      </c>
      <c r="L219" s="47">
        <v>185.55841748989661</v>
      </c>
      <c r="M219" s="5">
        <v>0</v>
      </c>
      <c r="N219" s="46">
        <v>0</v>
      </c>
      <c r="O219" s="5">
        <v>0</v>
      </c>
      <c r="P219" s="5">
        <v>0</v>
      </c>
      <c r="Q219" s="5">
        <v>0</v>
      </c>
      <c r="R219" s="47">
        <v>0</v>
      </c>
      <c r="S219" s="46">
        <v>183.54760810054066</v>
      </c>
      <c r="T219" s="5">
        <v>0</v>
      </c>
      <c r="U219" s="5">
        <v>11.77704188882422</v>
      </c>
      <c r="V219" s="5">
        <v>0</v>
      </c>
      <c r="W219" s="47">
        <v>0</v>
      </c>
      <c r="X219" s="46">
        <v>183.54760810054066</v>
      </c>
      <c r="Y219" s="5">
        <v>0</v>
      </c>
      <c r="Z219" s="5">
        <v>11.77704188882422</v>
      </c>
      <c r="AA219" s="5">
        <v>0</v>
      </c>
      <c r="AB219" s="47">
        <v>0</v>
      </c>
    </row>
    <row r="220" spans="1:28" s="1" customFormat="1">
      <c r="A220" s="48" t="s">
        <v>921</v>
      </c>
      <c r="B220" s="1" t="s">
        <v>922</v>
      </c>
      <c r="C220" s="1" t="s">
        <v>923</v>
      </c>
      <c r="D220" s="1" t="s">
        <v>53</v>
      </c>
      <c r="E220" s="1">
        <v>0</v>
      </c>
      <c r="F220" s="44" t="s">
        <v>924</v>
      </c>
      <c r="G220" s="45">
        <v>0.4</v>
      </c>
      <c r="H220" s="46">
        <v>2.9585829715117855</v>
      </c>
      <c r="I220" s="5">
        <v>1.5787432686416431E-2</v>
      </c>
      <c r="J220" s="5">
        <v>2.942795538825369</v>
      </c>
      <c r="K220" s="5">
        <v>-9.839055551434944</v>
      </c>
      <c r="L220" s="47">
        <v>2.7220858734134663</v>
      </c>
      <c r="M220" s="5">
        <v>0.5</v>
      </c>
      <c r="N220" s="46">
        <v>0</v>
      </c>
      <c r="O220" s="5">
        <v>1.5787432686416431E-2</v>
      </c>
      <c r="P220" s="5">
        <v>0</v>
      </c>
      <c r="Q220" s="5">
        <v>0</v>
      </c>
      <c r="R220" s="47">
        <v>0</v>
      </c>
      <c r="S220" s="46">
        <v>0</v>
      </c>
      <c r="T220" s="5">
        <v>2.942795538825369</v>
      </c>
      <c r="U220" s="5">
        <v>0</v>
      </c>
      <c r="V220" s="5">
        <v>0</v>
      </c>
      <c r="W220" s="47">
        <v>0</v>
      </c>
      <c r="X220" s="46">
        <v>0</v>
      </c>
      <c r="Y220" s="5">
        <v>2.9585829715117855</v>
      </c>
      <c r="Z220" s="5">
        <v>0</v>
      </c>
      <c r="AA220" s="5">
        <v>0</v>
      </c>
      <c r="AB220" s="47">
        <v>0</v>
      </c>
    </row>
    <row r="221" spans="1:28" s="1" customFormat="1">
      <c r="A221" s="48" t="s">
        <v>925</v>
      </c>
      <c r="B221" s="1" t="s">
        <v>926</v>
      </c>
      <c r="C221" s="1" t="s">
        <v>927</v>
      </c>
      <c r="D221" s="1" t="s">
        <v>53</v>
      </c>
      <c r="E221" s="1">
        <v>0</v>
      </c>
      <c r="F221" s="44" t="s">
        <v>928</v>
      </c>
      <c r="G221" s="45">
        <v>0.4</v>
      </c>
      <c r="H221" s="46">
        <v>2.7569939193792012</v>
      </c>
      <c r="I221" s="5">
        <v>0</v>
      </c>
      <c r="J221" s="5">
        <v>2.7569939193792012</v>
      </c>
      <c r="K221" s="5">
        <v>-3.2060156397164152</v>
      </c>
      <c r="L221" s="47">
        <v>2.5502193754257609</v>
      </c>
      <c r="M221" s="5">
        <v>0.5</v>
      </c>
      <c r="N221" s="46">
        <v>0</v>
      </c>
      <c r="O221" s="5">
        <v>0</v>
      </c>
      <c r="P221" s="5">
        <v>0</v>
      </c>
      <c r="Q221" s="5">
        <v>0</v>
      </c>
      <c r="R221" s="47">
        <v>0</v>
      </c>
      <c r="S221" s="46">
        <v>0</v>
      </c>
      <c r="T221" s="5">
        <v>2.7569939193792012</v>
      </c>
      <c r="U221" s="5">
        <v>0</v>
      </c>
      <c r="V221" s="5">
        <v>0</v>
      </c>
      <c r="W221" s="47">
        <v>0</v>
      </c>
      <c r="X221" s="46">
        <v>0</v>
      </c>
      <c r="Y221" s="5">
        <v>2.7569939193792012</v>
      </c>
      <c r="Z221" s="5">
        <v>0</v>
      </c>
      <c r="AA221" s="5">
        <v>0</v>
      </c>
      <c r="AB221" s="47">
        <v>0</v>
      </c>
    </row>
    <row r="222" spans="1:28" s="1" customFormat="1">
      <c r="A222" s="48" t="s">
        <v>929</v>
      </c>
      <c r="B222" s="1" t="s">
        <v>930</v>
      </c>
      <c r="C222" s="1" t="s">
        <v>931</v>
      </c>
      <c r="D222" s="1" t="s">
        <v>124</v>
      </c>
      <c r="E222" s="1">
        <v>0</v>
      </c>
      <c r="F222" s="44" t="s">
        <v>932</v>
      </c>
      <c r="G222" s="45">
        <v>0.49</v>
      </c>
      <c r="H222" s="46">
        <v>48.089816224494179</v>
      </c>
      <c r="I222" s="5">
        <v>8.995111648941144</v>
      </c>
      <c r="J222" s="5">
        <v>39.094704575553038</v>
      </c>
      <c r="K222" s="5">
        <v>9.1136020654715608</v>
      </c>
      <c r="L222" s="47">
        <v>36.162601732386563</v>
      </c>
      <c r="M222" s="5">
        <v>0</v>
      </c>
      <c r="N222" s="46">
        <v>8.8226432270769841</v>
      </c>
      <c r="O222" s="5">
        <v>0.17246842186415939</v>
      </c>
      <c r="P222" s="5">
        <v>0</v>
      </c>
      <c r="Q222" s="5">
        <v>0</v>
      </c>
      <c r="R222" s="47">
        <v>0</v>
      </c>
      <c r="S222" s="46">
        <v>33.157425031739763</v>
      </c>
      <c r="T222" s="5">
        <v>5.9372795438132773</v>
      </c>
      <c r="U222" s="5">
        <v>0</v>
      </c>
      <c r="V222" s="5">
        <v>0</v>
      </c>
      <c r="W222" s="47">
        <v>0</v>
      </c>
      <c r="X222" s="46">
        <v>41.98006825881675</v>
      </c>
      <c r="Y222" s="5">
        <v>6.1097479656774363</v>
      </c>
      <c r="Z222" s="5">
        <v>0</v>
      </c>
      <c r="AA222" s="5">
        <v>0</v>
      </c>
      <c r="AB222" s="47">
        <v>0</v>
      </c>
    </row>
    <row r="223" spans="1:28" s="1" customFormat="1">
      <c r="A223" s="48" t="s">
        <v>933</v>
      </c>
      <c r="B223" s="1" t="s">
        <v>934</v>
      </c>
      <c r="C223" s="1" t="s">
        <v>935</v>
      </c>
      <c r="D223" s="1" t="s">
        <v>53</v>
      </c>
      <c r="E223" s="1" t="s">
        <v>228</v>
      </c>
      <c r="F223" s="44" t="s">
        <v>936</v>
      </c>
      <c r="G223" s="45">
        <v>0.35</v>
      </c>
      <c r="H223" s="46">
        <v>2.6822494294010615</v>
      </c>
      <c r="I223" s="5">
        <v>0</v>
      </c>
      <c r="J223" s="5">
        <v>2.6822494294010615</v>
      </c>
      <c r="K223" s="5">
        <v>-10.83526816246432</v>
      </c>
      <c r="L223" s="47">
        <v>2.5481369579310083</v>
      </c>
      <c r="M223" s="5">
        <v>0</v>
      </c>
      <c r="N223" s="46">
        <v>0</v>
      </c>
      <c r="O223" s="5">
        <v>0</v>
      </c>
      <c r="P223" s="5">
        <v>0</v>
      </c>
      <c r="Q223" s="5">
        <v>0</v>
      </c>
      <c r="R223" s="47">
        <v>0</v>
      </c>
      <c r="S223" s="46">
        <v>0</v>
      </c>
      <c r="T223" s="5">
        <v>2.6822494294010615</v>
      </c>
      <c r="U223" s="5">
        <v>0</v>
      </c>
      <c r="V223" s="5">
        <v>0</v>
      </c>
      <c r="W223" s="47">
        <v>0</v>
      </c>
      <c r="X223" s="46">
        <v>0</v>
      </c>
      <c r="Y223" s="5">
        <v>2.6822494294010615</v>
      </c>
      <c r="Z223" s="5">
        <v>0</v>
      </c>
      <c r="AA223" s="5">
        <v>0</v>
      </c>
      <c r="AB223" s="47">
        <v>0</v>
      </c>
    </row>
    <row r="224" spans="1:28" s="1" customFormat="1">
      <c r="A224" s="48" t="s">
        <v>937</v>
      </c>
      <c r="B224" s="1" t="s">
        <v>938</v>
      </c>
      <c r="C224" s="1" t="s">
        <v>939</v>
      </c>
      <c r="D224" s="1" t="s">
        <v>53</v>
      </c>
      <c r="E224" s="1">
        <v>0</v>
      </c>
      <c r="F224" s="44" t="s">
        <v>940</v>
      </c>
      <c r="G224" s="45">
        <v>0.4</v>
      </c>
      <c r="H224" s="46">
        <v>3.0638002183748112</v>
      </c>
      <c r="I224" s="5">
        <v>0</v>
      </c>
      <c r="J224" s="5">
        <v>3.0638002183748112</v>
      </c>
      <c r="K224" s="5">
        <v>-6.4092327674045464</v>
      </c>
      <c r="L224" s="47">
        <v>2.8340152019967002</v>
      </c>
      <c r="M224" s="5">
        <v>0.5</v>
      </c>
      <c r="N224" s="46">
        <v>0</v>
      </c>
      <c r="O224" s="5">
        <v>0</v>
      </c>
      <c r="P224" s="5">
        <v>0</v>
      </c>
      <c r="Q224" s="5">
        <v>0</v>
      </c>
      <c r="R224" s="47">
        <v>0</v>
      </c>
      <c r="S224" s="46">
        <v>0</v>
      </c>
      <c r="T224" s="5">
        <v>3.0638002183748112</v>
      </c>
      <c r="U224" s="5">
        <v>0</v>
      </c>
      <c r="V224" s="5">
        <v>0</v>
      </c>
      <c r="W224" s="47">
        <v>0</v>
      </c>
      <c r="X224" s="46">
        <v>0</v>
      </c>
      <c r="Y224" s="5">
        <v>3.0638002183748112</v>
      </c>
      <c r="Z224" s="5">
        <v>0</v>
      </c>
      <c r="AA224" s="5">
        <v>0</v>
      </c>
      <c r="AB224" s="47">
        <v>0</v>
      </c>
    </row>
    <row r="225" spans="1:29">
      <c r="A225" s="48" t="s">
        <v>941</v>
      </c>
      <c r="B225" s="1" t="s">
        <v>942</v>
      </c>
      <c r="C225" s="1" t="s">
        <v>943</v>
      </c>
      <c r="D225" s="1" t="s">
        <v>124</v>
      </c>
      <c r="E225" s="1">
        <v>0</v>
      </c>
      <c r="F225" s="44" t="s">
        <v>944</v>
      </c>
      <c r="G225" s="45">
        <v>0.49</v>
      </c>
      <c r="H225" s="46">
        <v>38.737691446972697</v>
      </c>
      <c r="I225" s="5">
        <v>6.0984831929491721</v>
      </c>
      <c r="J225" s="5">
        <v>32.639208254023522</v>
      </c>
      <c r="K225" s="5">
        <v>-3.6869681941958317</v>
      </c>
      <c r="L225" s="47">
        <v>30.191267634971759</v>
      </c>
      <c r="M225" s="5">
        <v>0.1014961813955666</v>
      </c>
      <c r="N225" s="46">
        <v>6.1743682115080132</v>
      </c>
      <c r="O225" s="5">
        <v>-7.5885018558841194E-2</v>
      </c>
      <c r="P225" s="5">
        <v>0</v>
      </c>
      <c r="Q225" s="5">
        <v>0</v>
      </c>
      <c r="R225" s="47">
        <v>0</v>
      </c>
      <c r="S225" s="46">
        <v>26.808012944715099</v>
      </c>
      <c r="T225" s="5">
        <v>5.8311953093084243</v>
      </c>
      <c r="U225" s="5">
        <v>0</v>
      </c>
      <c r="V225" s="5">
        <v>0</v>
      </c>
      <c r="W225" s="47">
        <v>0</v>
      </c>
      <c r="X225" s="46">
        <v>32.982381156223113</v>
      </c>
      <c r="Y225" s="5">
        <v>5.7553102907495832</v>
      </c>
      <c r="Z225" s="5">
        <v>0</v>
      </c>
      <c r="AA225" s="5">
        <v>0</v>
      </c>
      <c r="AB225" s="47">
        <v>0</v>
      </c>
    </row>
    <row r="226" spans="1:29">
      <c r="A226" s="48" t="s">
        <v>945</v>
      </c>
      <c r="B226" s="1" t="s">
        <v>946</v>
      </c>
      <c r="C226" s="1" t="s">
        <v>947</v>
      </c>
      <c r="D226" s="1" t="s">
        <v>53</v>
      </c>
      <c r="E226" s="1" t="s">
        <v>194</v>
      </c>
      <c r="F226" s="44" t="s">
        <v>948</v>
      </c>
      <c r="G226" s="45">
        <v>0.42499999999999999</v>
      </c>
      <c r="H226" s="46">
        <v>3.7456493502414134</v>
      </c>
      <c r="I226" s="5">
        <v>0</v>
      </c>
      <c r="J226" s="5">
        <v>3.7456493502414134</v>
      </c>
      <c r="K226" s="5">
        <v>-7.9820168677333765</v>
      </c>
      <c r="L226" s="47">
        <v>3.5583668827293429</v>
      </c>
      <c r="M226" s="5">
        <v>0</v>
      </c>
      <c r="N226" s="46">
        <v>0</v>
      </c>
      <c r="O226" s="5">
        <v>0</v>
      </c>
      <c r="P226" s="5">
        <v>0</v>
      </c>
      <c r="Q226" s="5">
        <v>0</v>
      </c>
      <c r="R226" s="47">
        <v>0</v>
      </c>
      <c r="S226" s="46">
        <v>0</v>
      </c>
      <c r="T226" s="5">
        <v>3.7456493502414134</v>
      </c>
      <c r="U226" s="5">
        <v>0</v>
      </c>
      <c r="V226" s="5">
        <v>0</v>
      </c>
      <c r="W226" s="47">
        <v>0</v>
      </c>
      <c r="X226" s="46">
        <v>0</v>
      </c>
      <c r="Y226" s="5">
        <v>3.7456493502414134</v>
      </c>
      <c r="Z226" s="5">
        <v>0</v>
      </c>
      <c r="AA226" s="5">
        <v>0</v>
      </c>
      <c r="AB226" s="47">
        <v>0</v>
      </c>
    </row>
    <row r="227" spans="1:29">
      <c r="A227" s="48" t="s">
        <v>949</v>
      </c>
      <c r="B227" s="1" t="s">
        <v>950</v>
      </c>
      <c r="C227" s="1" t="s">
        <v>951</v>
      </c>
      <c r="D227" s="1" t="s">
        <v>124</v>
      </c>
      <c r="E227" s="1">
        <v>0</v>
      </c>
      <c r="F227" s="44" t="s">
        <v>952</v>
      </c>
      <c r="G227" s="45">
        <v>0.49</v>
      </c>
      <c r="H227" s="46">
        <v>33.405797738856016</v>
      </c>
      <c r="I227" s="5">
        <v>2.1323018084277363</v>
      </c>
      <c r="J227" s="5">
        <v>31.273495930428282</v>
      </c>
      <c r="K227" s="5">
        <v>2.609528597339136</v>
      </c>
      <c r="L227" s="47">
        <v>28.927983735646162</v>
      </c>
      <c r="M227" s="5">
        <v>0</v>
      </c>
      <c r="N227" s="46">
        <v>3.2745473596311658</v>
      </c>
      <c r="O227" s="5">
        <v>-1.1422455512034297</v>
      </c>
      <c r="P227" s="5">
        <v>0</v>
      </c>
      <c r="Q227" s="5">
        <v>0</v>
      </c>
      <c r="R227" s="47">
        <v>0</v>
      </c>
      <c r="S227" s="46">
        <v>26.356832053680968</v>
      </c>
      <c r="T227" s="5">
        <v>4.9166638767473136</v>
      </c>
      <c r="U227" s="5">
        <v>0</v>
      </c>
      <c r="V227" s="5">
        <v>0</v>
      </c>
      <c r="W227" s="47">
        <v>0</v>
      </c>
      <c r="X227" s="46">
        <v>29.631379413312132</v>
      </c>
      <c r="Y227" s="5">
        <v>3.7744183255438841</v>
      </c>
      <c r="Z227" s="5">
        <v>0</v>
      </c>
      <c r="AA227" s="5">
        <v>0</v>
      </c>
      <c r="AB227" s="47">
        <v>0</v>
      </c>
    </row>
    <row r="228" spans="1:29">
      <c r="A228" s="48" t="s">
        <v>953</v>
      </c>
      <c r="B228" s="1" t="s">
        <v>954</v>
      </c>
      <c r="C228" s="1" t="s">
        <v>955</v>
      </c>
      <c r="D228" s="1" t="s">
        <v>103</v>
      </c>
      <c r="E228" s="1" t="s">
        <v>907</v>
      </c>
      <c r="F228" s="44" t="s">
        <v>956</v>
      </c>
      <c r="G228" s="45">
        <v>0.74</v>
      </c>
      <c r="H228" s="46">
        <v>58.72445838008246</v>
      </c>
      <c r="I228" s="5">
        <v>0</v>
      </c>
      <c r="J228" s="5">
        <v>58.72445838008246</v>
      </c>
      <c r="K228" s="5">
        <v>17.41937297704348</v>
      </c>
      <c r="L228" s="47">
        <v>55.788235461078337</v>
      </c>
      <c r="M228" s="5">
        <v>0</v>
      </c>
      <c r="N228" s="46">
        <v>0</v>
      </c>
      <c r="O228" s="5">
        <v>0</v>
      </c>
      <c r="P228" s="5">
        <v>0</v>
      </c>
      <c r="Q228" s="5">
        <v>0</v>
      </c>
      <c r="R228" s="47">
        <v>0</v>
      </c>
      <c r="S228" s="46">
        <v>51.747899256826003</v>
      </c>
      <c r="T228" s="5">
        <v>6.9765591232564557</v>
      </c>
      <c r="U228" s="5">
        <v>0</v>
      </c>
      <c r="V228" s="5">
        <v>0</v>
      </c>
      <c r="W228" s="47">
        <v>0</v>
      </c>
      <c r="X228" s="46">
        <v>51.747899256826003</v>
      </c>
      <c r="Y228" s="5">
        <v>6.9765591232564557</v>
      </c>
      <c r="Z228" s="5">
        <v>0</v>
      </c>
      <c r="AA228" s="5">
        <v>0</v>
      </c>
      <c r="AB228" s="47">
        <v>0</v>
      </c>
    </row>
    <row r="229" spans="1:29">
      <c r="A229" s="48" t="s">
        <v>957</v>
      </c>
      <c r="B229" s="1" t="s">
        <v>958</v>
      </c>
      <c r="C229" s="1" t="s">
        <v>959</v>
      </c>
      <c r="D229" s="1" t="s">
        <v>53</v>
      </c>
      <c r="E229" s="1">
        <v>0</v>
      </c>
      <c r="F229" s="44" t="s">
        <v>960</v>
      </c>
      <c r="G229" s="45">
        <v>0.4</v>
      </c>
      <c r="H229" s="46">
        <v>1.8908475732104875</v>
      </c>
      <c r="I229" s="5">
        <v>0</v>
      </c>
      <c r="J229" s="5">
        <v>1.8908475732104875</v>
      </c>
      <c r="K229" s="5">
        <v>-15.099194982016845</v>
      </c>
      <c r="L229" s="47">
        <v>1.7490340052197009</v>
      </c>
      <c r="M229" s="5">
        <v>0.5</v>
      </c>
      <c r="N229" s="46">
        <v>0</v>
      </c>
      <c r="O229" s="5">
        <v>0</v>
      </c>
      <c r="P229" s="5">
        <v>0</v>
      </c>
      <c r="Q229" s="5">
        <v>0</v>
      </c>
      <c r="R229" s="47">
        <v>0</v>
      </c>
      <c r="S229" s="46">
        <v>0</v>
      </c>
      <c r="T229" s="5">
        <v>1.8908475732104875</v>
      </c>
      <c r="U229" s="5">
        <v>0</v>
      </c>
      <c r="V229" s="5">
        <v>0</v>
      </c>
      <c r="W229" s="47">
        <v>0</v>
      </c>
      <c r="X229" s="46">
        <v>0</v>
      </c>
      <c r="Y229" s="5">
        <v>1.8908475732104875</v>
      </c>
      <c r="Z229" s="5">
        <v>0</v>
      </c>
      <c r="AA229" s="5">
        <v>0</v>
      </c>
      <c r="AB229" s="47">
        <v>0</v>
      </c>
    </row>
    <row r="230" spans="1:29">
      <c r="A230" s="48" t="s">
        <v>961</v>
      </c>
      <c r="B230" s="1" t="s">
        <v>962</v>
      </c>
      <c r="C230" s="1" t="s">
        <v>963</v>
      </c>
      <c r="D230" s="1" t="s">
        <v>53</v>
      </c>
      <c r="E230" s="1" t="s">
        <v>151</v>
      </c>
      <c r="F230" s="44" t="s">
        <v>964</v>
      </c>
      <c r="G230" s="45">
        <v>0.375</v>
      </c>
      <c r="H230" s="46">
        <v>2.3650823535848673</v>
      </c>
      <c r="I230" s="5">
        <v>0</v>
      </c>
      <c r="J230" s="5">
        <v>2.3650823535848673</v>
      </c>
      <c r="K230" s="5">
        <v>-16.656969415088394</v>
      </c>
      <c r="L230" s="47">
        <v>2.2468282359056242</v>
      </c>
      <c r="M230" s="5">
        <v>0</v>
      </c>
      <c r="N230" s="46">
        <v>0</v>
      </c>
      <c r="O230" s="5">
        <v>0</v>
      </c>
      <c r="P230" s="5">
        <v>0</v>
      </c>
      <c r="Q230" s="5">
        <v>0</v>
      </c>
      <c r="R230" s="47">
        <v>0</v>
      </c>
      <c r="S230" s="46">
        <v>0</v>
      </c>
      <c r="T230" s="5">
        <v>2.3650823535848673</v>
      </c>
      <c r="U230" s="5">
        <v>0</v>
      </c>
      <c r="V230" s="5">
        <v>0</v>
      </c>
      <c r="W230" s="47">
        <v>0</v>
      </c>
      <c r="X230" s="46">
        <v>0</v>
      </c>
      <c r="Y230" s="5">
        <v>2.3650823535848673</v>
      </c>
      <c r="Z230" s="5">
        <v>0</v>
      </c>
      <c r="AA230" s="5">
        <v>0</v>
      </c>
      <c r="AB230" s="47">
        <v>0</v>
      </c>
    </row>
    <row r="231" spans="1:29">
      <c r="A231" s="48" t="s">
        <v>965</v>
      </c>
      <c r="B231" s="1" t="s">
        <v>966</v>
      </c>
      <c r="C231" s="1" t="s">
        <v>967</v>
      </c>
      <c r="D231" s="1" t="s">
        <v>237</v>
      </c>
      <c r="E231" s="1" t="s">
        <v>185</v>
      </c>
      <c r="F231" s="44" t="s">
        <v>968</v>
      </c>
      <c r="G231" s="45">
        <v>0.215</v>
      </c>
      <c r="H231" s="46">
        <v>74.915491211523502</v>
      </c>
      <c r="I231" s="5">
        <v>0</v>
      </c>
      <c r="J231" s="5">
        <v>74.915491211523502</v>
      </c>
      <c r="K231" s="5">
        <v>28.67096037598078</v>
      </c>
      <c r="L231" s="47">
        <v>71.169716650947322</v>
      </c>
      <c r="M231" s="5">
        <v>0</v>
      </c>
      <c r="N231" s="46">
        <v>0</v>
      </c>
      <c r="O231" s="5">
        <v>0</v>
      </c>
      <c r="P231" s="5">
        <v>0</v>
      </c>
      <c r="Q231" s="5">
        <v>0</v>
      </c>
      <c r="R231" s="47">
        <v>0</v>
      </c>
      <c r="S231" s="46">
        <v>74.915491211523502</v>
      </c>
      <c r="T231" s="5">
        <v>0</v>
      </c>
      <c r="U231" s="5">
        <v>0</v>
      </c>
      <c r="V231" s="5">
        <v>0</v>
      </c>
      <c r="W231" s="47">
        <v>0</v>
      </c>
      <c r="X231" s="46">
        <v>74.915491211523502</v>
      </c>
      <c r="Y231" s="5">
        <v>0</v>
      </c>
      <c r="Z231" s="5">
        <v>0</v>
      </c>
      <c r="AA231" s="5">
        <v>0</v>
      </c>
      <c r="AB231" s="47">
        <v>0</v>
      </c>
    </row>
    <row r="232" spans="1:29">
      <c r="A232" s="48" t="s">
        <v>969</v>
      </c>
      <c r="B232" s="1" t="s">
        <v>970</v>
      </c>
      <c r="C232" s="1" t="s">
        <v>971</v>
      </c>
      <c r="D232" s="50" t="s">
        <v>866</v>
      </c>
      <c r="E232" s="1">
        <v>0</v>
      </c>
      <c r="F232" s="44" t="s">
        <v>1907</v>
      </c>
      <c r="G232" s="45">
        <v>0.01</v>
      </c>
      <c r="H232" s="46">
        <v>8.555029583002872</v>
      </c>
      <c r="I232" s="5">
        <v>2.49898769113189</v>
      </c>
      <c r="J232" s="5">
        <v>6.056041891870982</v>
      </c>
      <c r="K232" s="5">
        <v>2.9387872936955231</v>
      </c>
      <c r="L232" s="47">
        <v>5.6018387499806579</v>
      </c>
      <c r="M232" s="5">
        <v>0</v>
      </c>
      <c r="N232" s="46">
        <v>0</v>
      </c>
      <c r="O232" s="5">
        <v>0</v>
      </c>
      <c r="P232" s="5">
        <v>2.49898769113189</v>
      </c>
      <c r="Q232" s="5">
        <v>0</v>
      </c>
      <c r="R232" s="47">
        <v>0</v>
      </c>
      <c r="S232" s="46">
        <v>0</v>
      </c>
      <c r="T232" s="5">
        <v>0</v>
      </c>
      <c r="U232" s="5">
        <v>6.056041891870982</v>
      </c>
      <c r="V232" s="5">
        <v>0</v>
      </c>
      <c r="W232" s="47">
        <v>0</v>
      </c>
      <c r="X232" s="46">
        <v>0</v>
      </c>
      <c r="Y232" s="5">
        <v>0</v>
      </c>
      <c r="Z232" s="5">
        <v>8.555029583002872</v>
      </c>
      <c r="AA232" s="5">
        <v>0</v>
      </c>
      <c r="AB232" s="47">
        <v>0</v>
      </c>
    </row>
    <row r="233" spans="1:29">
      <c r="A233" s="48" t="s">
        <v>972</v>
      </c>
      <c r="B233" s="1" t="s">
        <v>973</v>
      </c>
      <c r="C233" s="1" t="s">
        <v>974</v>
      </c>
      <c r="D233" s="1" t="s">
        <v>53</v>
      </c>
      <c r="E233" s="1" t="s">
        <v>356</v>
      </c>
      <c r="F233" s="44" t="s">
        <v>975</v>
      </c>
      <c r="G233" s="45">
        <v>0.4</v>
      </c>
      <c r="H233" s="46">
        <v>6.7221676096551608</v>
      </c>
      <c r="I233" s="5">
        <v>0</v>
      </c>
      <c r="J233" s="5">
        <v>6.7221676096551608</v>
      </c>
      <c r="K233" s="5">
        <v>-30.682369295121966</v>
      </c>
      <c r="L233" s="47">
        <v>6.3860592291724023</v>
      </c>
      <c r="M233" s="5">
        <v>0</v>
      </c>
      <c r="N233" s="46">
        <v>0</v>
      </c>
      <c r="O233" s="5">
        <v>0</v>
      </c>
      <c r="P233" s="5">
        <v>0</v>
      </c>
      <c r="Q233" s="5">
        <v>0</v>
      </c>
      <c r="R233" s="47">
        <v>0</v>
      </c>
      <c r="S233" s="46">
        <v>0</v>
      </c>
      <c r="T233" s="5">
        <v>6.7221676096551608</v>
      </c>
      <c r="U233" s="5">
        <v>0</v>
      </c>
      <c r="V233" s="5">
        <v>0</v>
      </c>
      <c r="W233" s="47">
        <v>0</v>
      </c>
      <c r="X233" s="46">
        <v>0</v>
      </c>
      <c r="Y233" s="5">
        <v>6.7221676096551608</v>
      </c>
      <c r="Z233" s="5">
        <v>0</v>
      </c>
      <c r="AA233" s="5">
        <v>0</v>
      </c>
      <c r="AB233" s="47">
        <v>0</v>
      </c>
    </row>
    <row r="234" spans="1:29">
      <c r="A234" s="48" t="s">
        <v>976</v>
      </c>
      <c r="B234" s="1" t="s">
        <v>977</v>
      </c>
      <c r="C234" s="1" t="s">
        <v>978</v>
      </c>
      <c r="D234" s="1" t="s">
        <v>237</v>
      </c>
      <c r="E234" s="1" t="s">
        <v>356</v>
      </c>
      <c r="F234" s="44" t="s">
        <v>1689</v>
      </c>
      <c r="G234" s="45">
        <v>0.33999999999999997</v>
      </c>
      <c r="H234" s="46">
        <v>92.982290315543523</v>
      </c>
      <c r="I234" s="5">
        <v>0</v>
      </c>
      <c r="J234" s="5">
        <v>92.982290315543523</v>
      </c>
      <c r="K234" s="5">
        <v>6.4511965523645136</v>
      </c>
      <c r="L234" s="47">
        <v>88.333175799766337</v>
      </c>
      <c r="M234" s="5">
        <v>0</v>
      </c>
      <c r="N234" s="46">
        <v>0</v>
      </c>
      <c r="O234" s="5">
        <v>0</v>
      </c>
      <c r="P234" s="5">
        <v>0</v>
      </c>
      <c r="Q234" s="5">
        <v>0</v>
      </c>
      <c r="R234" s="47">
        <v>0</v>
      </c>
      <c r="S234" s="46">
        <v>92.982290315543523</v>
      </c>
      <c r="T234" s="5">
        <v>0</v>
      </c>
      <c r="U234" s="5">
        <v>0</v>
      </c>
      <c r="V234" s="5">
        <v>0</v>
      </c>
      <c r="W234" s="47">
        <v>0</v>
      </c>
      <c r="X234" s="46">
        <v>92.982290315543523</v>
      </c>
      <c r="Y234" s="5">
        <v>0</v>
      </c>
      <c r="Z234" s="5">
        <v>0</v>
      </c>
      <c r="AA234" s="5">
        <v>0</v>
      </c>
      <c r="AB234" s="47">
        <v>0</v>
      </c>
    </row>
    <row r="235" spans="1:29">
      <c r="A235" s="51" t="s">
        <v>980</v>
      </c>
      <c r="B235" s="1" t="s">
        <v>981</v>
      </c>
      <c r="C235" s="1" t="s">
        <v>982</v>
      </c>
      <c r="D235" s="1" t="s">
        <v>866</v>
      </c>
      <c r="E235" s="1">
        <v>0</v>
      </c>
      <c r="F235" s="44" t="s">
        <v>1927</v>
      </c>
      <c r="G235" s="45">
        <v>0.01</v>
      </c>
      <c r="H235" s="46">
        <v>7.5433686283071051</v>
      </c>
      <c r="I235" s="5">
        <v>2.2297087682739738</v>
      </c>
      <c r="J235" s="5">
        <v>5.3136598600331313</v>
      </c>
      <c r="K235" s="5">
        <v>2.7686276905278628</v>
      </c>
      <c r="L235" s="47">
        <v>4.9151353705306464</v>
      </c>
      <c r="M235" s="5">
        <v>0</v>
      </c>
      <c r="N235" s="46">
        <v>0</v>
      </c>
      <c r="O235" s="5">
        <v>0</v>
      </c>
      <c r="P235" s="5">
        <v>2.2297087682739738</v>
      </c>
      <c r="Q235" s="5">
        <v>0</v>
      </c>
      <c r="R235" s="47">
        <v>0</v>
      </c>
      <c r="S235" s="46">
        <v>0</v>
      </c>
      <c r="T235" s="5">
        <v>0</v>
      </c>
      <c r="U235" s="5">
        <v>5.3136598600331313</v>
      </c>
      <c r="V235" s="5">
        <v>0</v>
      </c>
      <c r="W235" s="47">
        <v>0</v>
      </c>
      <c r="X235" s="46">
        <v>0</v>
      </c>
      <c r="Y235" s="5">
        <v>0</v>
      </c>
      <c r="Z235" s="5">
        <v>7.5433686283071051</v>
      </c>
      <c r="AA235" s="5">
        <v>0</v>
      </c>
      <c r="AB235" s="47">
        <v>0</v>
      </c>
      <c r="AC235"/>
    </row>
    <row r="236" spans="1:29">
      <c r="A236" s="48" t="s">
        <v>983</v>
      </c>
      <c r="B236" s="1" t="s">
        <v>984</v>
      </c>
      <c r="C236" s="1" t="s">
        <v>985</v>
      </c>
      <c r="D236" s="1" t="s">
        <v>361</v>
      </c>
      <c r="E236" s="1" t="s">
        <v>907</v>
      </c>
      <c r="F236" s="44" t="s">
        <v>986</v>
      </c>
      <c r="G236" s="45">
        <v>0.75</v>
      </c>
      <c r="H236" s="46">
        <v>80.433089504891981</v>
      </c>
      <c r="I236" s="5">
        <v>0</v>
      </c>
      <c r="J236" s="5">
        <v>80.433089504891981</v>
      </c>
      <c r="K236" s="5">
        <v>19.358495784878446</v>
      </c>
      <c r="L236" s="47">
        <v>76.411435029647365</v>
      </c>
      <c r="M236" s="5">
        <v>0</v>
      </c>
      <c r="N236" s="46">
        <v>0</v>
      </c>
      <c r="O236" s="5">
        <v>0</v>
      </c>
      <c r="P236" s="5">
        <v>0</v>
      </c>
      <c r="Q236" s="5">
        <v>0</v>
      </c>
      <c r="R236" s="47">
        <v>0</v>
      </c>
      <c r="S236" s="46">
        <v>66.158009457339176</v>
      </c>
      <c r="T236" s="5">
        <v>8.8996112685748159</v>
      </c>
      <c r="U236" s="5">
        <v>5.3754687789779858</v>
      </c>
      <c r="V236" s="5">
        <v>0</v>
      </c>
      <c r="W236" s="47">
        <v>0</v>
      </c>
      <c r="X236" s="46">
        <v>66.158009457339176</v>
      </c>
      <c r="Y236" s="5">
        <v>8.8996112685748159</v>
      </c>
      <c r="Z236" s="5">
        <v>5.3754687789779858</v>
      </c>
      <c r="AA236" s="5">
        <v>0</v>
      </c>
      <c r="AB236" s="47">
        <v>0</v>
      </c>
    </row>
    <row r="237" spans="1:29">
      <c r="A237" s="48" t="s">
        <v>987</v>
      </c>
      <c r="B237" s="1" t="s">
        <v>988</v>
      </c>
      <c r="C237" s="1" t="s">
        <v>989</v>
      </c>
      <c r="D237" s="1" t="s">
        <v>53</v>
      </c>
      <c r="E237" s="1" t="s">
        <v>194</v>
      </c>
      <c r="F237" s="44" t="s">
        <v>990</v>
      </c>
      <c r="G237" s="45">
        <v>0.42499999999999999</v>
      </c>
      <c r="H237" s="46">
        <v>6.1032265409195583</v>
      </c>
      <c r="I237" s="5">
        <v>0</v>
      </c>
      <c r="J237" s="5">
        <v>6.1032265409195583</v>
      </c>
      <c r="K237" s="5">
        <v>-27.866408534707723</v>
      </c>
      <c r="L237" s="47">
        <v>5.7980652138735804</v>
      </c>
      <c r="M237" s="5">
        <v>0</v>
      </c>
      <c r="N237" s="46">
        <v>0</v>
      </c>
      <c r="O237" s="5">
        <v>0</v>
      </c>
      <c r="P237" s="5">
        <v>0</v>
      </c>
      <c r="Q237" s="5">
        <v>0</v>
      </c>
      <c r="R237" s="47">
        <v>0</v>
      </c>
      <c r="S237" s="46">
        <v>0</v>
      </c>
      <c r="T237" s="5">
        <v>6.1032265409195583</v>
      </c>
      <c r="U237" s="5">
        <v>0</v>
      </c>
      <c r="V237" s="5">
        <v>0</v>
      </c>
      <c r="W237" s="47">
        <v>0</v>
      </c>
      <c r="X237" s="46">
        <v>0</v>
      </c>
      <c r="Y237" s="5">
        <v>6.1032265409195583</v>
      </c>
      <c r="Z237" s="5">
        <v>0</v>
      </c>
      <c r="AA237" s="5">
        <v>0</v>
      </c>
      <c r="AB237" s="47">
        <v>0</v>
      </c>
    </row>
    <row r="238" spans="1:29">
      <c r="A238" s="48" t="s">
        <v>991</v>
      </c>
      <c r="B238" s="1" t="s">
        <v>992</v>
      </c>
      <c r="C238" s="1" t="s">
        <v>993</v>
      </c>
      <c r="D238" s="1" t="s">
        <v>124</v>
      </c>
      <c r="E238" s="1">
        <v>0</v>
      </c>
      <c r="F238" s="44" t="s">
        <v>994</v>
      </c>
      <c r="G238" s="45">
        <v>0.49</v>
      </c>
      <c r="H238" s="46">
        <v>120.36218529636967</v>
      </c>
      <c r="I238" s="5">
        <v>25.331965503863202</v>
      </c>
      <c r="J238" s="5">
        <v>95.030219792506472</v>
      </c>
      <c r="K238" s="5">
        <v>28.125320224749888</v>
      </c>
      <c r="L238" s="47">
        <v>87.90295330806849</v>
      </c>
      <c r="M238" s="5">
        <v>0</v>
      </c>
      <c r="N238" s="46">
        <v>23.696998747814821</v>
      </c>
      <c r="O238" s="5">
        <v>1.6349667560483832</v>
      </c>
      <c r="P238" s="5">
        <v>0</v>
      </c>
      <c r="Q238" s="5">
        <v>0</v>
      </c>
      <c r="R238" s="47">
        <v>0</v>
      </c>
      <c r="S238" s="46">
        <v>79.246709064891377</v>
      </c>
      <c r="T238" s="5">
        <v>15.78351072761509</v>
      </c>
      <c r="U238" s="5">
        <v>0</v>
      </c>
      <c r="V238" s="5">
        <v>0</v>
      </c>
      <c r="W238" s="47">
        <v>0</v>
      </c>
      <c r="X238" s="46">
        <v>102.94370781270621</v>
      </c>
      <c r="Y238" s="5">
        <v>17.418477483663473</v>
      </c>
      <c r="Z238" s="5">
        <v>0</v>
      </c>
      <c r="AA238" s="5">
        <v>0</v>
      </c>
      <c r="AB238" s="47">
        <v>0</v>
      </c>
    </row>
    <row r="239" spans="1:29">
      <c r="A239" s="48" t="s">
        <v>995</v>
      </c>
      <c r="B239" s="1" t="s">
        <v>996</v>
      </c>
      <c r="C239" s="1" t="s">
        <v>997</v>
      </c>
      <c r="D239" s="1" t="s">
        <v>237</v>
      </c>
      <c r="E239" s="1">
        <v>0</v>
      </c>
      <c r="F239" s="44" t="s">
        <v>998</v>
      </c>
      <c r="G239" s="45">
        <v>0.09</v>
      </c>
      <c r="H239" s="46">
        <v>114.10388936760296</v>
      </c>
      <c r="I239" s="5">
        <v>6.9511680042285917</v>
      </c>
      <c r="J239" s="5">
        <v>107.15272136337437</v>
      </c>
      <c r="K239" s="5">
        <v>87.87734766777092</v>
      </c>
      <c r="L239" s="47">
        <v>99.116267261121294</v>
      </c>
      <c r="M239" s="5">
        <v>0</v>
      </c>
      <c r="N239" s="46">
        <v>6.9511680042285917</v>
      </c>
      <c r="O239" s="5">
        <v>0</v>
      </c>
      <c r="P239" s="5">
        <v>0</v>
      </c>
      <c r="Q239" s="5">
        <v>0</v>
      </c>
      <c r="R239" s="47">
        <v>0</v>
      </c>
      <c r="S239" s="46">
        <v>107.15272136337437</v>
      </c>
      <c r="T239" s="5">
        <v>0</v>
      </c>
      <c r="U239" s="5">
        <v>0</v>
      </c>
      <c r="V239" s="5">
        <v>0</v>
      </c>
      <c r="W239" s="47">
        <v>0</v>
      </c>
      <c r="X239" s="46">
        <v>114.10388936760296</v>
      </c>
      <c r="Y239" s="5">
        <v>0</v>
      </c>
      <c r="Z239" s="5">
        <v>0</v>
      </c>
      <c r="AA239" s="5">
        <v>0</v>
      </c>
      <c r="AB239" s="47">
        <v>0</v>
      </c>
    </row>
    <row r="240" spans="1:29">
      <c r="A240" s="48" t="s">
        <v>999</v>
      </c>
      <c r="B240" s="1" t="s">
        <v>1000</v>
      </c>
      <c r="C240" s="1" t="s">
        <v>1001</v>
      </c>
      <c r="D240" s="1" t="s">
        <v>79</v>
      </c>
      <c r="E240" s="1">
        <v>0</v>
      </c>
      <c r="F240" s="44" t="s">
        <v>1924</v>
      </c>
      <c r="G240" s="45">
        <v>0.01</v>
      </c>
      <c r="H240" s="46">
        <v>16.007833722382372</v>
      </c>
      <c r="I240" s="5">
        <v>5.3353089400236238</v>
      </c>
      <c r="J240" s="5">
        <v>10.672524782358749</v>
      </c>
      <c r="K240" s="5">
        <v>7.1603545596615845</v>
      </c>
      <c r="L240" s="47">
        <v>9.8720854236818436</v>
      </c>
      <c r="M240" s="5">
        <v>0</v>
      </c>
      <c r="N240" s="46">
        <v>0</v>
      </c>
      <c r="O240" s="5">
        <v>0</v>
      </c>
      <c r="P240" s="5">
        <v>5.3353089400236238</v>
      </c>
      <c r="Q240" s="5">
        <v>0</v>
      </c>
      <c r="R240" s="47">
        <v>0</v>
      </c>
      <c r="S240" s="46">
        <v>0</v>
      </c>
      <c r="T240" s="5">
        <v>0</v>
      </c>
      <c r="U240" s="5">
        <v>10.672524782358749</v>
      </c>
      <c r="V240" s="5">
        <v>0</v>
      </c>
      <c r="W240" s="47">
        <v>0</v>
      </c>
      <c r="X240" s="46">
        <v>0</v>
      </c>
      <c r="Y240" s="5">
        <v>0</v>
      </c>
      <c r="Z240" s="5">
        <v>16.007833722382372</v>
      </c>
      <c r="AA240" s="5">
        <v>0</v>
      </c>
      <c r="AB240" s="47">
        <v>0</v>
      </c>
    </row>
    <row r="241" spans="1:28" s="1" customFormat="1">
      <c r="A241" s="48" t="s">
        <v>1003</v>
      </c>
      <c r="B241" s="1" t="s">
        <v>1004</v>
      </c>
      <c r="C241" s="1" t="s">
        <v>1005</v>
      </c>
      <c r="D241" s="1" t="s">
        <v>53</v>
      </c>
      <c r="E241" s="1">
        <v>0</v>
      </c>
      <c r="F241" s="44" t="s">
        <v>1006</v>
      </c>
      <c r="G241" s="45">
        <v>0.4</v>
      </c>
      <c r="H241" s="46">
        <v>3.632536896993515</v>
      </c>
      <c r="I241" s="5">
        <v>0</v>
      </c>
      <c r="J241" s="5">
        <v>3.632536896993515</v>
      </c>
      <c r="K241" s="5">
        <v>-9.2635571028183712</v>
      </c>
      <c r="L241" s="47">
        <v>3.3600966297190018</v>
      </c>
      <c r="M241" s="5">
        <v>0.5</v>
      </c>
      <c r="N241" s="46">
        <v>0</v>
      </c>
      <c r="O241" s="5">
        <v>0</v>
      </c>
      <c r="P241" s="5">
        <v>0</v>
      </c>
      <c r="Q241" s="5">
        <v>0</v>
      </c>
      <c r="R241" s="47">
        <v>0</v>
      </c>
      <c r="S241" s="46">
        <v>0</v>
      </c>
      <c r="T241" s="5">
        <v>3.632536896993515</v>
      </c>
      <c r="U241" s="5">
        <v>0</v>
      </c>
      <c r="V241" s="5">
        <v>0</v>
      </c>
      <c r="W241" s="47">
        <v>0</v>
      </c>
      <c r="X241" s="46">
        <v>0</v>
      </c>
      <c r="Y241" s="5">
        <v>3.632536896993515</v>
      </c>
      <c r="Z241" s="5">
        <v>0</v>
      </c>
      <c r="AA241" s="5">
        <v>0</v>
      </c>
      <c r="AB241" s="47">
        <v>0</v>
      </c>
    </row>
    <row r="242" spans="1:28" s="1" customFormat="1">
      <c r="A242" s="48" t="s">
        <v>1007</v>
      </c>
      <c r="B242" s="1" t="s">
        <v>1008</v>
      </c>
      <c r="C242" s="1" t="s">
        <v>1009</v>
      </c>
      <c r="D242" s="1" t="s">
        <v>53</v>
      </c>
      <c r="E242" s="1" t="s">
        <v>151</v>
      </c>
      <c r="F242" s="44" t="s">
        <v>1010</v>
      </c>
      <c r="G242" s="45">
        <v>0.375</v>
      </c>
      <c r="H242" s="46">
        <v>1.5175466254539434</v>
      </c>
      <c r="I242" s="5">
        <v>0</v>
      </c>
      <c r="J242" s="5">
        <v>1.5175466254539434</v>
      </c>
      <c r="K242" s="5">
        <v>-3.3748028281083657</v>
      </c>
      <c r="L242" s="47">
        <v>1.4416692941812461</v>
      </c>
      <c r="M242" s="5">
        <v>0</v>
      </c>
      <c r="N242" s="46">
        <v>0</v>
      </c>
      <c r="O242" s="5">
        <v>0</v>
      </c>
      <c r="P242" s="5">
        <v>0</v>
      </c>
      <c r="Q242" s="5">
        <v>0</v>
      </c>
      <c r="R242" s="47">
        <v>0</v>
      </c>
      <c r="S242" s="46">
        <v>0</v>
      </c>
      <c r="T242" s="5">
        <v>1.5175466254539434</v>
      </c>
      <c r="U242" s="5">
        <v>0</v>
      </c>
      <c r="V242" s="5">
        <v>0</v>
      </c>
      <c r="W242" s="47">
        <v>0</v>
      </c>
      <c r="X242" s="46">
        <v>0</v>
      </c>
      <c r="Y242" s="5">
        <v>1.5175466254539434</v>
      </c>
      <c r="Z242" s="5">
        <v>0</v>
      </c>
      <c r="AA242" s="5">
        <v>0</v>
      </c>
      <c r="AB242" s="47">
        <v>0</v>
      </c>
    </row>
    <row r="243" spans="1:28" s="1" customFormat="1">
      <c r="A243" s="48" t="s">
        <v>1011</v>
      </c>
      <c r="B243" s="1" t="s">
        <v>1012</v>
      </c>
      <c r="C243" s="1" t="s">
        <v>1013</v>
      </c>
      <c r="D243" s="1" t="s">
        <v>103</v>
      </c>
      <c r="E243" s="1" t="s">
        <v>169</v>
      </c>
      <c r="F243" s="44" t="s">
        <v>1014</v>
      </c>
      <c r="G243" s="45">
        <v>0.99</v>
      </c>
      <c r="H243" s="46">
        <v>96.898990169606137</v>
      </c>
      <c r="I243" s="5">
        <v>0</v>
      </c>
      <c r="J243" s="5">
        <v>96.898990169606137</v>
      </c>
      <c r="K243" s="5">
        <v>40.653497525651161</v>
      </c>
      <c r="L243" s="47">
        <v>93.99202046451795</v>
      </c>
      <c r="M243" s="5">
        <v>0</v>
      </c>
      <c r="N243" s="46">
        <v>0</v>
      </c>
      <c r="O243" s="5">
        <v>0</v>
      </c>
      <c r="P243" s="5">
        <v>0</v>
      </c>
      <c r="Q243" s="5">
        <v>0</v>
      </c>
      <c r="R243" s="47">
        <v>0</v>
      </c>
      <c r="S243" s="46">
        <v>86.811033860574341</v>
      </c>
      <c r="T243" s="5">
        <v>10.087956309031799</v>
      </c>
      <c r="U243" s="5">
        <v>0</v>
      </c>
      <c r="V243" s="5">
        <v>0</v>
      </c>
      <c r="W243" s="47">
        <v>0</v>
      </c>
      <c r="X243" s="46">
        <v>86.811033860574341</v>
      </c>
      <c r="Y243" s="5">
        <v>10.087956309031799</v>
      </c>
      <c r="Z243" s="5">
        <v>0</v>
      </c>
      <c r="AA243" s="5">
        <v>0</v>
      </c>
      <c r="AB243" s="47">
        <v>0</v>
      </c>
    </row>
    <row r="244" spans="1:28" s="1" customFormat="1">
      <c r="A244" s="48" t="s">
        <v>1015</v>
      </c>
      <c r="B244" s="1" t="s">
        <v>1016</v>
      </c>
      <c r="C244" s="1" t="s">
        <v>1017</v>
      </c>
      <c r="D244" s="1" t="s">
        <v>53</v>
      </c>
      <c r="E244" s="1">
        <v>0</v>
      </c>
      <c r="F244" s="44" t="s">
        <v>1018</v>
      </c>
      <c r="G244" s="45">
        <v>0.4</v>
      </c>
      <c r="H244" s="46">
        <v>6.1594672006099307</v>
      </c>
      <c r="I244" s="5">
        <v>0</v>
      </c>
      <c r="J244" s="5">
        <v>6.1594672006099307</v>
      </c>
      <c r="K244" s="5">
        <v>-29.909986141030512</v>
      </c>
      <c r="L244" s="47">
        <v>5.6975071605641858</v>
      </c>
      <c r="M244" s="5">
        <v>0.5</v>
      </c>
      <c r="N244" s="46">
        <v>0</v>
      </c>
      <c r="O244" s="5">
        <v>0</v>
      </c>
      <c r="P244" s="5">
        <v>0</v>
      </c>
      <c r="Q244" s="5">
        <v>0</v>
      </c>
      <c r="R244" s="47">
        <v>0</v>
      </c>
      <c r="S244" s="46">
        <v>0</v>
      </c>
      <c r="T244" s="5">
        <v>6.1594672006099307</v>
      </c>
      <c r="U244" s="5">
        <v>0</v>
      </c>
      <c r="V244" s="5">
        <v>0</v>
      </c>
      <c r="W244" s="47">
        <v>0</v>
      </c>
      <c r="X244" s="46">
        <v>0</v>
      </c>
      <c r="Y244" s="5">
        <v>6.1594672006099307</v>
      </c>
      <c r="Z244" s="5">
        <v>0</v>
      </c>
      <c r="AA244" s="5">
        <v>0</v>
      </c>
      <c r="AB244" s="47">
        <v>0</v>
      </c>
    </row>
    <row r="245" spans="1:28" s="1" customFormat="1">
      <c r="A245" s="48" t="s">
        <v>1019</v>
      </c>
      <c r="B245" s="1" t="s">
        <v>1020</v>
      </c>
      <c r="C245" s="1" t="s">
        <v>1021</v>
      </c>
      <c r="D245" s="1" t="s">
        <v>391</v>
      </c>
      <c r="E245" s="1">
        <v>0</v>
      </c>
      <c r="F245" s="44" t="s">
        <v>1022</v>
      </c>
      <c r="G245" s="45">
        <v>0.1</v>
      </c>
      <c r="H245" s="46">
        <v>70.802265169791397</v>
      </c>
      <c r="I245" s="5">
        <v>0</v>
      </c>
      <c r="J245" s="5">
        <v>70.802265169791397</v>
      </c>
      <c r="K245" s="5">
        <v>39.896372109745123</v>
      </c>
      <c r="L245" s="47">
        <v>65.492095282057051</v>
      </c>
      <c r="M245" s="5">
        <v>0</v>
      </c>
      <c r="N245" s="46">
        <v>0</v>
      </c>
      <c r="O245" s="5">
        <v>0</v>
      </c>
      <c r="P245" s="5">
        <v>0</v>
      </c>
      <c r="Q245" s="5">
        <v>0</v>
      </c>
      <c r="R245" s="47">
        <v>0</v>
      </c>
      <c r="S245" s="46">
        <v>65.683868663160268</v>
      </c>
      <c r="T245" s="5">
        <v>0</v>
      </c>
      <c r="U245" s="5">
        <v>5.1183965066311332</v>
      </c>
      <c r="V245" s="5">
        <v>0</v>
      </c>
      <c r="W245" s="47">
        <v>0</v>
      </c>
      <c r="X245" s="46">
        <v>65.683868663160268</v>
      </c>
      <c r="Y245" s="5">
        <v>0</v>
      </c>
      <c r="Z245" s="5">
        <v>5.1183965066311332</v>
      </c>
      <c r="AA245" s="5">
        <v>0</v>
      </c>
      <c r="AB245" s="47">
        <v>0</v>
      </c>
    </row>
    <row r="246" spans="1:28" s="1" customFormat="1">
      <c r="A246" s="48" t="s">
        <v>1023</v>
      </c>
      <c r="B246" s="1" t="s">
        <v>1024</v>
      </c>
      <c r="C246" s="1" t="s">
        <v>1025</v>
      </c>
      <c r="D246" s="1" t="s">
        <v>53</v>
      </c>
      <c r="E246" s="1" t="s">
        <v>156</v>
      </c>
      <c r="F246" s="44" t="s">
        <v>1026</v>
      </c>
      <c r="G246" s="45">
        <v>0.56000000000000005</v>
      </c>
      <c r="H246" s="46">
        <v>5.1514022094981549</v>
      </c>
      <c r="I246" s="5">
        <v>0</v>
      </c>
      <c r="J246" s="5">
        <v>5.1514022094981549</v>
      </c>
      <c r="K246" s="5">
        <v>-5.1251682236977789</v>
      </c>
      <c r="L246" s="47">
        <v>4.8938320990232471</v>
      </c>
      <c r="M246" s="5">
        <v>0</v>
      </c>
      <c r="N246" s="46">
        <v>0</v>
      </c>
      <c r="O246" s="5">
        <v>0</v>
      </c>
      <c r="P246" s="5">
        <v>0</v>
      </c>
      <c r="Q246" s="5">
        <v>0</v>
      </c>
      <c r="R246" s="47">
        <v>0</v>
      </c>
      <c r="S246" s="46">
        <v>0</v>
      </c>
      <c r="T246" s="5">
        <v>5.1514022094981549</v>
      </c>
      <c r="U246" s="5">
        <v>0</v>
      </c>
      <c r="V246" s="5">
        <v>0</v>
      </c>
      <c r="W246" s="47">
        <v>0</v>
      </c>
      <c r="X246" s="46">
        <v>0</v>
      </c>
      <c r="Y246" s="5">
        <v>5.1514022094981549</v>
      </c>
      <c r="Z246" s="5">
        <v>0</v>
      </c>
      <c r="AA246" s="5">
        <v>0</v>
      </c>
      <c r="AB246" s="47">
        <v>0</v>
      </c>
    </row>
    <row r="247" spans="1:28" s="1" customFormat="1">
      <c r="A247" s="48" t="s">
        <v>1027</v>
      </c>
      <c r="B247" s="1" t="s">
        <v>1028</v>
      </c>
      <c r="C247" s="1" t="s">
        <v>1029</v>
      </c>
      <c r="D247" s="1" t="s">
        <v>124</v>
      </c>
      <c r="E247" s="1">
        <v>0</v>
      </c>
      <c r="F247" s="44" t="s">
        <v>1030</v>
      </c>
      <c r="G247" s="45">
        <v>0.49</v>
      </c>
      <c r="H247" s="46">
        <v>51.58370341050324</v>
      </c>
      <c r="I247" s="5">
        <v>10.246087262016735</v>
      </c>
      <c r="J247" s="5">
        <v>41.337616148486504</v>
      </c>
      <c r="K247" s="5">
        <v>-2.4241586029862305</v>
      </c>
      <c r="L247" s="47">
        <v>38.237294937350022</v>
      </c>
      <c r="M247" s="5">
        <v>5.5394430796128713E-2</v>
      </c>
      <c r="N247" s="46">
        <v>9.9839474384125246</v>
      </c>
      <c r="O247" s="5">
        <v>0.26213982360420934</v>
      </c>
      <c r="P247" s="5">
        <v>0</v>
      </c>
      <c r="Q247" s="5">
        <v>0</v>
      </c>
      <c r="R247" s="47">
        <v>0</v>
      </c>
      <c r="S247" s="46">
        <v>34.834476503578898</v>
      </c>
      <c r="T247" s="5">
        <v>6.5031396449076011</v>
      </c>
      <c r="U247" s="5">
        <v>0</v>
      </c>
      <c r="V247" s="5">
        <v>0</v>
      </c>
      <c r="W247" s="47">
        <v>0</v>
      </c>
      <c r="X247" s="46">
        <v>44.818423941991426</v>
      </c>
      <c r="Y247" s="5">
        <v>6.7652794685118103</v>
      </c>
      <c r="Z247" s="5">
        <v>0</v>
      </c>
      <c r="AA247" s="5">
        <v>0</v>
      </c>
      <c r="AB247" s="47">
        <v>0</v>
      </c>
    </row>
    <row r="248" spans="1:28" s="1" customFormat="1">
      <c r="A248" s="48" t="s">
        <v>1031</v>
      </c>
      <c r="B248" s="1" t="s">
        <v>1032</v>
      </c>
      <c r="C248" s="1" t="s">
        <v>1033</v>
      </c>
      <c r="D248" s="1" t="s">
        <v>124</v>
      </c>
      <c r="E248" s="1">
        <v>0</v>
      </c>
      <c r="F248" s="44" t="s">
        <v>1034</v>
      </c>
      <c r="G248" s="45">
        <v>0.49</v>
      </c>
      <c r="H248" s="46">
        <v>66.932431251457771</v>
      </c>
      <c r="I248" s="5">
        <v>9.5328403433989894</v>
      </c>
      <c r="J248" s="5">
        <v>57.399590908058777</v>
      </c>
      <c r="K248" s="5">
        <v>14.597625315543098</v>
      </c>
      <c r="L248" s="47">
        <v>53.094621589954372</v>
      </c>
      <c r="M248" s="5">
        <v>0</v>
      </c>
      <c r="N248" s="46">
        <v>9.5584426333759573</v>
      </c>
      <c r="O248" s="5">
        <v>-2.56022899769675E-2</v>
      </c>
      <c r="P248" s="5">
        <v>0</v>
      </c>
      <c r="Q248" s="5">
        <v>0</v>
      </c>
      <c r="R248" s="47">
        <v>0</v>
      </c>
      <c r="S248" s="46">
        <v>48.454488244827445</v>
      </c>
      <c r="T248" s="5">
        <v>8.9451026632313333</v>
      </c>
      <c r="U248" s="5">
        <v>0</v>
      </c>
      <c r="V248" s="5">
        <v>0</v>
      </c>
      <c r="W248" s="47">
        <v>0</v>
      </c>
      <c r="X248" s="46">
        <v>58.012930878203399</v>
      </c>
      <c r="Y248" s="5">
        <v>8.9195003732543654</v>
      </c>
      <c r="Z248" s="5">
        <v>0</v>
      </c>
      <c r="AA248" s="5">
        <v>0</v>
      </c>
      <c r="AB248" s="47">
        <v>0</v>
      </c>
    </row>
    <row r="249" spans="1:28" s="1" customFormat="1">
      <c r="A249" s="48" t="s">
        <v>1035</v>
      </c>
      <c r="B249" s="1" t="s">
        <v>1036</v>
      </c>
      <c r="C249" s="1" t="s">
        <v>1037</v>
      </c>
      <c r="D249" s="1" t="s">
        <v>124</v>
      </c>
      <c r="E249" s="1" t="s">
        <v>724</v>
      </c>
      <c r="F249" s="44" t="s">
        <v>1038</v>
      </c>
      <c r="G249" s="45">
        <v>0.74</v>
      </c>
      <c r="H249" s="46">
        <v>59.225683581027425</v>
      </c>
      <c r="I249" s="5">
        <v>0</v>
      </c>
      <c r="J249" s="5">
        <v>59.225683581027425</v>
      </c>
      <c r="K249" s="5">
        <v>-2.5448421179416179</v>
      </c>
      <c r="L249" s="47">
        <v>56.26439940197605</v>
      </c>
      <c r="M249" s="5">
        <v>0</v>
      </c>
      <c r="N249" s="46">
        <v>0</v>
      </c>
      <c r="O249" s="5">
        <v>0</v>
      </c>
      <c r="P249" s="5">
        <v>0</v>
      </c>
      <c r="Q249" s="5">
        <v>0</v>
      </c>
      <c r="R249" s="47">
        <v>0</v>
      </c>
      <c r="S249" s="46">
        <v>47.224398167416133</v>
      </c>
      <c r="T249" s="5">
        <v>12.00128541361129</v>
      </c>
      <c r="U249" s="5">
        <v>0</v>
      </c>
      <c r="V249" s="5">
        <v>0</v>
      </c>
      <c r="W249" s="47">
        <v>0</v>
      </c>
      <c r="X249" s="46">
        <v>47.224398167416133</v>
      </c>
      <c r="Y249" s="5">
        <v>12.00128541361129</v>
      </c>
      <c r="Z249" s="5">
        <v>0</v>
      </c>
      <c r="AA249" s="5">
        <v>0</v>
      </c>
      <c r="AB249" s="47">
        <v>0</v>
      </c>
    </row>
    <row r="250" spans="1:28" s="1" customFormat="1">
      <c r="A250" s="48" t="s">
        <v>1039</v>
      </c>
      <c r="B250" s="1" t="s">
        <v>1040</v>
      </c>
      <c r="C250" s="1" t="s">
        <v>1041</v>
      </c>
      <c r="D250" s="1" t="s">
        <v>53</v>
      </c>
      <c r="E250" s="1" t="s">
        <v>156</v>
      </c>
      <c r="F250" s="44" t="s">
        <v>1042</v>
      </c>
      <c r="G250" s="45">
        <v>0.56000000000000005</v>
      </c>
      <c r="H250" s="46">
        <v>5.4704532760487865</v>
      </c>
      <c r="I250" s="5">
        <v>0</v>
      </c>
      <c r="J250" s="5">
        <v>5.4704532760487865</v>
      </c>
      <c r="K250" s="5">
        <v>-27.181714866896211</v>
      </c>
      <c r="L250" s="47">
        <v>5.1969306122463479</v>
      </c>
      <c r="M250" s="5">
        <v>0</v>
      </c>
      <c r="N250" s="46">
        <v>0</v>
      </c>
      <c r="O250" s="5">
        <v>0</v>
      </c>
      <c r="P250" s="5">
        <v>0</v>
      </c>
      <c r="Q250" s="5">
        <v>0</v>
      </c>
      <c r="R250" s="47">
        <v>0</v>
      </c>
      <c r="S250" s="46">
        <v>0</v>
      </c>
      <c r="T250" s="5">
        <v>5.4704532760487865</v>
      </c>
      <c r="U250" s="5">
        <v>0</v>
      </c>
      <c r="V250" s="5">
        <v>0</v>
      </c>
      <c r="W250" s="47">
        <v>0</v>
      </c>
      <c r="X250" s="46">
        <v>0</v>
      </c>
      <c r="Y250" s="5">
        <v>5.4704532760487865</v>
      </c>
      <c r="Z250" s="5">
        <v>0</v>
      </c>
      <c r="AA250" s="5">
        <v>0</v>
      </c>
      <c r="AB250" s="47">
        <v>0</v>
      </c>
    </row>
    <row r="251" spans="1:28" s="1" customFormat="1">
      <c r="A251" s="48" t="s">
        <v>1043</v>
      </c>
      <c r="B251" s="1" t="s">
        <v>1044</v>
      </c>
      <c r="C251" s="1" t="s">
        <v>1045</v>
      </c>
      <c r="D251" s="1" t="s">
        <v>124</v>
      </c>
      <c r="E251" s="1" t="s">
        <v>137</v>
      </c>
      <c r="F251" s="44" t="s">
        <v>1046</v>
      </c>
      <c r="G251" s="45">
        <v>0.74</v>
      </c>
      <c r="H251" s="46">
        <v>32.200751854190571</v>
      </c>
      <c r="I251" s="5">
        <v>0</v>
      </c>
      <c r="J251" s="5">
        <v>32.200751854190571</v>
      </c>
      <c r="K251" s="5">
        <v>-57.084065871056723</v>
      </c>
      <c r="L251" s="47">
        <v>30.590714261481047</v>
      </c>
      <c r="M251" s="5">
        <v>0</v>
      </c>
      <c r="N251" s="46">
        <v>0</v>
      </c>
      <c r="O251" s="5">
        <v>0</v>
      </c>
      <c r="P251" s="5">
        <v>0</v>
      </c>
      <c r="Q251" s="5">
        <v>0</v>
      </c>
      <c r="R251" s="47">
        <v>0</v>
      </c>
      <c r="S251" s="46">
        <v>27.070622364810834</v>
      </c>
      <c r="T251" s="5">
        <v>5.1301294893797396</v>
      </c>
      <c r="U251" s="5">
        <v>0</v>
      </c>
      <c r="V251" s="5">
        <v>0</v>
      </c>
      <c r="W251" s="47">
        <v>0</v>
      </c>
      <c r="X251" s="46">
        <v>27.070622364810834</v>
      </c>
      <c r="Y251" s="5">
        <v>5.1301294893797396</v>
      </c>
      <c r="Z251" s="5">
        <v>0</v>
      </c>
      <c r="AA251" s="5">
        <v>0</v>
      </c>
      <c r="AB251" s="47">
        <v>0</v>
      </c>
    </row>
    <row r="252" spans="1:28" s="1" customFormat="1">
      <c r="A252" s="48" t="s">
        <v>1047</v>
      </c>
      <c r="B252" s="1" t="s">
        <v>1048</v>
      </c>
      <c r="C252" s="1" t="s">
        <v>1049</v>
      </c>
      <c r="D252" s="1" t="s">
        <v>93</v>
      </c>
      <c r="E252" s="1" t="s">
        <v>94</v>
      </c>
      <c r="F252" s="44" t="s">
        <v>1050</v>
      </c>
      <c r="G252" s="45">
        <v>0.48</v>
      </c>
      <c r="H252" s="46">
        <v>62.817430968917684</v>
      </c>
      <c r="I252" s="5">
        <v>0</v>
      </c>
      <c r="J252" s="5">
        <v>62.817430968917684</v>
      </c>
      <c r="K252" s="5">
        <v>32.285859697095269</v>
      </c>
      <c r="L252" s="47">
        <v>59.67655942047179</v>
      </c>
      <c r="M252" s="5">
        <v>0</v>
      </c>
      <c r="N252" s="46">
        <v>0</v>
      </c>
      <c r="O252" s="5">
        <v>0</v>
      </c>
      <c r="P252" s="5">
        <v>0</v>
      </c>
      <c r="Q252" s="5">
        <v>0</v>
      </c>
      <c r="R252" s="47">
        <v>0</v>
      </c>
      <c r="S252" s="46">
        <v>51.207073275039782</v>
      </c>
      <c r="T252" s="5">
        <v>11.610357693877894</v>
      </c>
      <c r="U252" s="5">
        <v>0</v>
      </c>
      <c r="V252" s="5">
        <v>0</v>
      </c>
      <c r="W252" s="47">
        <v>0</v>
      </c>
      <c r="X252" s="46">
        <v>51.207073275039782</v>
      </c>
      <c r="Y252" s="5">
        <v>11.610357693877894</v>
      </c>
      <c r="Z252" s="5">
        <v>0</v>
      </c>
      <c r="AA252" s="5">
        <v>0</v>
      </c>
      <c r="AB252" s="47">
        <v>0</v>
      </c>
    </row>
    <row r="253" spans="1:28" s="1" customFormat="1">
      <c r="A253" s="48" t="s">
        <v>1051</v>
      </c>
      <c r="B253" s="1" t="s">
        <v>1052</v>
      </c>
      <c r="C253" s="1" t="s">
        <v>1053</v>
      </c>
      <c r="D253" s="1" t="s">
        <v>124</v>
      </c>
      <c r="E253" s="1">
        <v>0</v>
      </c>
      <c r="F253" s="44" t="s">
        <v>1054</v>
      </c>
      <c r="G253" s="45">
        <v>0.49</v>
      </c>
      <c r="H253" s="46">
        <v>42.789823653014082</v>
      </c>
      <c r="I253" s="5">
        <v>7.3121468037858355</v>
      </c>
      <c r="J253" s="5">
        <v>35.477676849228239</v>
      </c>
      <c r="K253" s="5">
        <v>14.496212222036164</v>
      </c>
      <c r="L253" s="47">
        <v>32.816851085536122</v>
      </c>
      <c r="M253" s="5">
        <v>0</v>
      </c>
      <c r="N253" s="46">
        <v>7.2241080382974223</v>
      </c>
      <c r="O253" s="5">
        <v>8.8038765488413162E-2</v>
      </c>
      <c r="P253" s="5">
        <v>0</v>
      </c>
      <c r="Q253" s="5">
        <v>0</v>
      </c>
      <c r="R253" s="47">
        <v>0</v>
      </c>
      <c r="S253" s="46">
        <v>30.335475556862743</v>
      </c>
      <c r="T253" s="5">
        <v>5.1422012923654972</v>
      </c>
      <c r="U253" s="5">
        <v>0</v>
      </c>
      <c r="V253" s="5">
        <v>0</v>
      </c>
      <c r="W253" s="47">
        <v>0</v>
      </c>
      <c r="X253" s="46">
        <v>37.559583595160163</v>
      </c>
      <c r="Y253" s="5">
        <v>5.2302400578539103</v>
      </c>
      <c r="Z253" s="5">
        <v>0</v>
      </c>
      <c r="AA253" s="5">
        <v>0</v>
      </c>
      <c r="AB253" s="47">
        <v>0</v>
      </c>
    </row>
    <row r="254" spans="1:28" s="1" customFormat="1">
      <c r="A254" s="48" t="s">
        <v>1055</v>
      </c>
      <c r="B254" s="1" t="s">
        <v>1056</v>
      </c>
      <c r="C254" s="1" t="s">
        <v>1057</v>
      </c>
      <c r="D254" s="1" t="s">
        <v>53</v>
      </c>
      <c r="E254" s="1" t="s">
        <v>223</v>
      </c>
      <c r="F254" s="44" t="s">
        <v>1058</v>
      </c>
      <c r="G254" s="45">
        <v>0</v>
      </c>
      <c r="H254" s="46">
        <v>2.1710090121979628</v>
      </c>
      <c r="I254" s="5">
        <v>0</v>
      </c>
      <c r="J254" s="5">
        <v>2.1710090121979628</v>
      </c>
      <c r="K254" s="5">
        <v>2.1710090121979628</v>
      </c>
      <c r="L254" s="47">
        <v>2.0624585615880648</v>
      </c>
      <c r="M254" s="5">
        <v>0</v>
      </c>
      <c r="N254" s="46">
        <v>0</v>
      </c>
      <c r="O254" s="5">
        <v>0</v>
      </c>
      <c r="P254" s="5">
        <v>0</v>
      </c>
      <c r="Q254" s="5">
        <v>0</v>
      </c>
      <c r="R254" s="47">
        <v>0</v>
      </c>
      <c r="S254" s="46">
        <v>0</v>
      </c>
      <c r="T254" s="5">
        <v>2.1710090121979628</v>
      </c>
      <c r="U254" s="5">
        <v>0</v>
      </c>
      <c r="V254" s="5">
        <v>0</v>
      </c>
      <c r="W254" s="47">
        <v>0</v>
      </c>
      <c r="X254" s="46">
        <v>0</v>
      </c>
      <c r="Y254" s="5">
        <v>2.1710090121979628</v>
      </c>
      <c r="Z254" s="5">
        <v>0</v>
      </c>
      <c r="AA254" s="5">
        <v>0</v>
      </c>
      <c r="AB254" s="47">
        <v>0</v>
      </c>
    </row>
    <row r="255" spans="1:28" s="1" customFormat="1">
      <c r="A255" s="48" t="s">
        <v>1059</v>
      </c>
      <c r="B255" s="1" t="s">
        <v>1060</v>
      </c>
      <c r="C255" s="1" t="s">
        <v>1061</v>
      </c>
      <c r="D255" s="1" t="s">
        <v>53</v>
      </c>
      <c r="E255" s="1">
        <v>0</v>
      </c>
      <c r="F255" s="44" t="s">
        <v>1062</v>
      </c>
      <c r="G255" s="45">
        <v>0.4</v>
      </c>
      <c r="H255" s="46">
        <v>2.347314284655603</v>
      </c>
      <c r="I255" s="5">
        <v>0</v>
      </c>
      <c r="J255" s="5">
        <v>2.347314284655603</v>
      </c>
      <c r="K255" s="5">
        <v>-19.181927037557081</v>
      </c>
      <c r="L255" s="47">
        <v>2.171265713306433</v>
      </c>
      <c r="M255" s="5">
        <v>0.5</v>
      </c>
      <c r="N255" s="46">
        <v>0</v>
      </c>
      <c r="O255" s="5">
        <v>0</v>
      </c>
      <c r="P255" s="5">
        <v>0</v>
      </c>
      <c r="Q255" s="5">
        <v>0</v>
      </c>
      <c r="R255" s="47">
        <v>0</v>
      </c>
      <c r="S255" s="46">
        <v>0</v>
      </c>
      <c r="T255" s="5">
        <v>2.347314284655603</v>
      </c>
      <c r="U255" s="5">
        <v>0</v>
      </c>
      <c r="V255" s="5">
        <v>0</v>
      </c>
      <c r="W255" s="47">
        <v>0</v>
      </c>
      <c r="X255" s="46">
        <v>0</v>
      </c>
      <c r="Y255" s="5">
        <v>2.347314284655603</v>
      </c>
      <c r="Z255" s="5">
        <v>0</v>
      </c>
      <c r="AA255" s="5">
        <v>0</v>
      </c>
      <c r="AB255" s="47">
        <v>0</v>
      </c>
    </row>
    <row r="256" spans="1:28" s="1" customFormat="1">
      <c r="A256" s="48" t="s">
        <v>1063</v>
      </c>
      <c r="B256" s="1" t="s">
        <v>1064</v>
      </c>
      <c r="C256" s="1" t="s">
        <v>1065</v>
      </c>
      <c r="D256" s="1" t="s">
        <v>53</v>
      </c>
      <c r="E256" s="1" t="s">
        <v>156</v>
      </c>
      <c r="F256" s="44" t="s">
        <v>1066</v>
      </c>
      <c r="G256" s="45">
        <v>0.56000000000000005</v>
      </c>
      <c r="H256" s="46">
        <v>1.4406001169028062</v>
      </c>
      <c r="I256" s="5">
        <v>0</v>
      </c>
      <c r="J256" s="5">
        <v>1.4406001169028062</v>
      </c>
      <c r="K256" s="5">
        <v>-6.3643754458109916</v>
      </c>
      <c r="L256" s="47">
        <v>1.3685701110576656</v>
      </c>
      <c r="M256" s="5">
        <v>0</v>
      </c>
      <c r="N256" s="46">
        <v>0</v>
      </c>
      <c r="O256" s="5">
        <v>0</v>
      </c>
      <c r="P256" s="5">
        <v>0</v>
      </c>
      <c r="Q256" s="5">
        <v>0</v>
      </c>
      <c r="R256" s="47">
        <v>0</v>
      </c>
      <c r="S256" s="46">
        <v>0</v>
      </c>
      <c r="T256" s="5">
        <v>1.4406001169028062</v>
      </c>
      <c r="U256" s="5">
        <v>0</v>
      </c>
      <c r="V256" s="5">
        <v>0</v>
      </c>
      <c r="W256" s="47">
        <v>0</v>
      </c>
      <c r="X256" s="46">
        <v>0</v>
      </c>
      <c r="Y256" s="5">
        <v>1.4406001169028062</v>
      </c>
      <c r="Z256" s="5">
        <v>0</v>
      </c>
      <c r="AA256" s="5">
        <v>0</v>
      </c>
      <c r="AB256" s="47">
        <v>0</v>
      </c>
    </row>
    <row r="257" spans="1:28" s="1" customFormat="1">
      <c r="A257" s="48" t="s">
        <v>1067</v>
      </c>
      <c r="B257" s="1" t="s">
        <v>1068</v>
      </c>
      <c r="C257" s="1" t="s">
        <v>1069</v>
      </c>
      <c r="D257" s="1" t="s">
        <v>93</v>
      </c>
      <c r="E257" s="1" t="s">
        <v>94</v>
      </c>
      <c r="F257" s="44" t="s">
        <v>1070</v>
      </c>
      <c r="G257" s="45">
        <v>0.48</v>
      </c>
      <c r="H257" s="46">
        <v>22.211923166877657</v>
      </c>
      <c r="I257" s="5">
        <v>0</v>
      </c>
      <c r="J257" s="5">
        <v>22.211923166877657</v>
      </c>
      <c r="K257" s="5">
        <v>-21.13100655894079</v>
      </c>
      <c r="L257" s="47">
        <v>21.101327008533772</v>
      </c>
      <c r="M257" s="5">
        <v>0</v>
      </c>
      <c r="N257" s="46">
        <v>0</v>
      </c>
      <c r="O257" s="5">
        <v>0</v>
      </c>
      <c r="P257" s="5">
        <v>0</v>
      </c>
      <c r="Q257" s="5">
        <v>0</v>
      </c>
      <c r="R257" s="47">
        <v>0</v>
      </c>
      <c r="S257" s="46">
        <v>8.0452190780532309</v>
      </c>
      <c r="T257" s="5">
        <v>14.166704088824428</v>
      </c>
      <c r="U257" s="5">
        <v>0</v>
      </c>
      <c r="V257" s="5">
        <v>0</v>
      </c>
      <c r="W257" s="47">
        <v>0</v>
      </c>
      <c r="X257" s="46">
        <v>8.0452190780532309</v>
      </c>
      <c r="Y257" s="5">
        <v>14.166704088824428</v>
      </c>
      <c r="Z257" s="5">
        <v>0</v>
      </c>
      <c r="AA257" s="5">
        <v>0</v>
      </c>
      <c r="AB257" s="47">
        <v>0</v>
      </c>
    </row>
    <row r="258" spans="1:28" s="1" customFormat="1">
      <c r="A258" s="48" t="s">
        <v>1071</v>
      </c>
      <c r="B258" s="1" t="s">
        <v>1072</v>
      </c>
      <c r="C258" s="1" t="s">
        <v>1073</v>
      </c>
      <c r="D258" s="1" t="s">
        <v>53</v>
      </c>
      <c r="E258" s="1" t="s">
        <v>185</v>
      </c>
      <c r="F258" s="44" t="s">
        <v>1074</v>
      </c>
      <c r="G258" s="45">
        <v>0.52500000000000002</v>
      </c>
      <c r="H258" s="46">
        <v>1.8420209098546347</v>
      </c>
      <c r="I258" s="5">
        <v>0</v>
      </c>
      <c r="J258" s="5">
        <v>1.8420209098546347</v>
      </c>
      <c r="K258" s="5">
        <v>-5.087351663670213</v>
      </c>
      <c r="L258" s="47">
        <v>1.7499198643619029</v>
      </c>
      <c r="M258" s="5">
        <v>0</v>
      </c>
      <c r="N258" s="46">
        <v>0</v>
      </c>
      <c r="O258" s="5">
        <v>0</v>
      </c>
      <c r="P258" s="5">
        <v>0</v>
      </c>
      <c r="Q258" s="5">
        <v>0</v>
      </c>
      <c r="R258" s="47">
        <v>0</v>
      </c>
      <c r="S258" s="46">
        <v>0</v>
      </c>
      <c r="T258" s="5">
        <v>1.8420209098546347</v>
      </c>
      <c r="U258" s="5">
        <v>0</v>
      </c>
      <c r="V258" s="5">
        <v>0</v>
      </c>
      <c r="W258" s="47">
        <v>0</v>
      </c>
      <c r="X258" s="46">
        <v>0</v>
      </c>
      <c r="Y258" s="5">
        <v>1.8420209098546347</v>
      </c>
      <c r="Z258" s="5">
        <v>0</v>
      </c>
      <c r="AA258" s="5">
        <v>0</v>
      </c>
      <c r="AB258" s="47">
        <v>0</v>
      </c>
    </row>
    <row r="259" spans="1:28" s="1" customFormat="1">
      <c r="A259" s="48" t="s">
        <v>1075</v>
      </c>
      <c r="B259" s="1" t="s">
        <v>1076</v>
      </c>
      <c r="C259" s="1" t="s">
        <v>1077</v>
      </c>
      <c r="D259" s="1" t="s">
        <v>103</v>
      </c>
      <c r="E259" s="1" t="s">
        <v>169</v>
      </c>
      <c r="F259" s="44" t="s">
        <v>1078</v>
      </c>
      <c r="G259" s="45">
        <v>0.99</v>
      </c>
      <c r="H259" s="46">
        <v>93.610112010407335</v>
      </c>
      <c r="I259" s="5">
        <v>0</v>
      </c>
      <c r="J259" s="5">
        <v>93.610112010407335</v>
      </c>
      <c r="K259" s="5">
        <v>35.597834047613119</v>
      </c>
      <c r="L259" s="47">
        <v>90.801808650095111</v>
      </c>
      <c r="M259" s="5">
        <v>0</v>
      </c>
      <c r="N259" s="46">
        <v>0</v>
      </c>
      <c r="O259" s="5">
        <v>0</v>
      </c>
      <c r="P259" s="5">
        <v>0</v>
      </c>
      <c r="Q259" s="5">
        <v>0</v>
      </c>
      <c r="R259" s="47">
        <v>0</v>
      </c>
      <c r="S259" s="46">
        <v>84.567699776588469</v>
      </c>
      <c r="T259" s="5">
        <v>9.0424122338188671</v>
      </c>
      <c r="U259" s="5">
        <v>0</v>
      </c>
      <c r="V259" s="5">
        <v>0</v>
      </c>
      <c r="W259" s="47">
        <v>0</v>
      </c>
      <c r="X259" s="46">
        <v>84.567699776588469</v>
      </c>
      <c r="Y259" s="5">
        <v>9.0424122338188671</v>
      </c>
      <c r="Z259" s="5">
        <v>0</v>
      </c>
      <c r="AA259" s="5">
        <v>0</v>
      </c>
      <c r="AB259" s="47">
        <v>0</v>
      </c>
    </row>
    <row r="260" spans="1:28" s="1" customFormat="1">
      <c r="A260" s="48" t="s">
        <v>1079</v>
      </c>
      <c r="B260" s="1" t="s">
        <v>1080</v>
      </c>
      <c r="C260" s="1" t="s">
        <v>1081</v>
      </c>
      <c r="D260" s="1" t="s">
        <v>53</v>
      </c>
      <c r="E260" s="1">
        <v>0</v>
      </c>
      <c r="F260" s="44" t="s">
        <v>1082</v>
      </c>
      <c r="G260" s="45">
        <v>0.4</v>
      </c>
      <c r="H260" s="46">
        <v>1.7099433634618249</v>
      </c>
      <c r="I260" s="5">
        <v>0</v>
      </c>
      <c r="J260" s="5">
        <v>1.7099433634618249</v>
      </c>
      <c r="K260" s="5">
        <v>-5.0760239630374242</v>
      </c>
      <c r="L260" s="47">
        <v>1.5816976112021881</v>
      </c>
      <c r="M260" s="5">
        <v>0.5</v>
      </c>
      <c r="N260" s="46">
        <v>0</v>
      </c>
      <c r="O260" s="5">
        <v>0</v>
      </c>
      <c r="P260" s="5">
        <v>0</v>
      </c>
      <c r="Q260" s="5">
        <v>0</v>
      </c>
      <c r="R260" s="47">
        <v>0</v>
      </c>
      <c r="S260" s="46">
        <v>0</v>
      </c>
      <c r="T260" s="5">
        <v>1.7099433634618249</v>
      </c>
      <c r="U260" s="5">
        <v>0</v>
      </c>
      <c r="V260" s="5">
        <v>0</v>
      </c>
      <c r="W260" s="47">
        <v>0</v>
      </c>
      <c r="X260" s="46">
        <v>0</v>
      </c>
      <c r="Y260" s="5">
        <v>1.7099433634618249</v>
      </c>
      <c r="Z260" s="5">
        <v>0</v>
      </c>
      <c r="AA260" s="5">
        <v>0</v>
      </c>
      <c r="AB260" s="47">
        <v>0</v>
      </c>
    </row>
    <row r="261" spans="1:28" s="1" customFormat="1">
      <c r="A261" s="48" t="s">
        <v>1083</v>
      </c>
      <c r="B261" s="1" t="s">
        <v>1084</v>
      </c>
      <c r="C261" s="1" t="s">
        <v>1085</v>
      </c>
      <c r="D261" s="1" t="s">
        <v>53</v>
      </c>
      <c r="E261" s="1" t="s">
        <v>156</v>
      </c>
      <c r="F261" s="44" t="s">
        <v>1086</v>
      </c>
      <c r="G261" s="45">
        <v>0.56000000000000005</v>
      </c>
      <c r="H261" s="46">
        <v>2.1446149834243822</v>
      </c>
      <c r="I261" s="5">
        <v>0</v>
      </c>
      <c r="J261" s="5">
        <v>2.1446149834243822</v>
      </c>
      <c r="K261" s="5">
        <v>-4.5958682975910419</v>
      </c>
      <c r="L261" s="47">
        <v>2.037384234253163</v>
      </c>
      <c r="M261" s="5">
        <v>0</v>
      </c>
      <c r="N261" s="46">
        <v>0</v>
      </c>
      <c r="O261" s="5">
        <v>0</v>
      </c>
      <c r="P261" s="5">
        <v>0</v>
      </c>
      <c r="Q261" s="5">
        <v>0</v>
      </c>
      <c r="R261" s="47">
        <v>0</v>
      </c>
      <c r="S261" s="46">
        <v>0</v>
      </c>
      <c r="T261" s="5">
        <v>2.1446149834243822</v>
      </c>
      <c r="U261" s="5">
        <v>0</v>
      </c>
      <c r="V261" s="5">
        <v>0</v>
      </c>
      <c r="W261" s="47">
        <v>0</v>
      </c>
      <c r="X261" s="46">
        <v>0</v>
      </c>
      <c r="Y261" s="5">
        <v>2.1446149834243822</v>
      </c>
      <c r="Z261" s="5">
        <v>0</v>
      </c>
      <c r="AA261" s="5">
        <v>0</v>
      </c>
      <c r="AB261" s="47">
        <v>0</v>
      </c>
    </row>
    <row r="262" spans="1:28" s="1" customFormat="1">
      <c r="A262" s="48" t="s">
        <v>1087</v>
      </c>
      <c r="B262" s="1" t="s">
        <v>1088</v>
      </c>
      <c r="C262" s="1" t="s">
        <v>1089</v>
      </c>
      <c r="D262" s="1" t="s">
        <v>53</v>
      </c>
      <c r="E262" s="1" t="s">
        <v>498</v>
      </c>
      <c r="F262" s="44" t="s">
        <v>1090</v>
      </c>
      <c r="G262" s="45">
        <v>0.44</v>
      </c>
      <c r="H262" s="46">
        <v>2.3987220642466394</v>
      </c>
      <c r="I262" s="5">
        <v>0</v>
      </c>
      <c r="J262" s="5">
        <v>2.3987220642466394</v>
      </c>
      <c r="K262" s="5">
        <v>-5.714873290088212</v>
      </c>
      <c r="L262" s="47">
        <v>2.2787859610343073</v>
      </c>
      <c r="M262" s="5">
        <v>0</v>
      </c>
      <c r="N262" s="46">
        <v>0</v>
      </c>
      <c r="O262" s="5">
        <v>0</v>
      </c>
      <c r="P262" s="5">
        <v>0</v>
      </c>
      <c r="Q262" s="5">
        <v>0</v>
      </c>
      <c r="R262" s="47">
        <v>0</v>
      </c>
      <c r="S262" s="46">
        <v>0</v>
      </c>
      <c r="T262" s="5">
        <v>2.3987220642466394</v>
      </c>
      <c r="U262" s="5">
        <v>0</v>
      </c>
      <c r="V262" s="5">
        <v>0</v>
      </c>
      <c r="W262" s="47">
        <v>0</v>
      </c>
      <c r="X262" s="46">
        <v>0</v>
      </c>
      <c r="Y262" s="5">
        <v>2.3987220642466394</v>
      </c>
      <c r="Z262" s="5">
        <v>0</v>
      </c>
      <c r="AA262" s="5">
        <v>0</v>
      </c>
      <c r="AB262" s="47">
        <v>0</v>
      </c>
    </row>
    <row r="263" spans="1:28" s="1" customFormat="1">
      <c r="A263" s="48" t="s">
        <v>1091</v>
      </c>
      <c r="B263" s="1" t="s">
        <v>1092</v>
      </c>
      <c r="C263" s="1" t="s">
        <v>1093</v>
      </c>
      <c r="D263" s="1" t="s">
        <v>103</v>
      </c>
      <c r="E263" s="1">
        <v>0</v>
      </c>
      <c r="F263" s="44" t="s">
        <v>1094</v>
      </c>
      <c r="G263" s="45">
        <v>0.49</v>
      </c>
      <c r="H263" s="46">
        <v>78.028023106791892</v>
      </c>
      <c r="I263" s="5">
        <v>14.857473008079371</v>
      </c>
      <c r="J263" s="5">
        <v>63.170550098712525</v>
      </c>
      <c r="K263" s="5">
        <v>28.943620491722832</v>
      </c>
      <c r="L263" s="47">
        <v>58.432758841309095</v>
      </c>
      <c r="M263" s="5">
        <v>0</v>
      </c>
      <c r="N263" s="46">
        <v>14.555450322162672</v>
      </c>
      <c r="O263" s="5">
        <v>0.30202268591669762</v>
      </c>
      <c r="P263" s="5">
        <v>0</v>
      </c>
      <c r="Q263" s="5">
        <v>0</v>
      </c>
      <c r="R263" s="47">
        <v>0</v>
      </c>
      <c r="S263" s="46">
        <v>54.990720486633606</v>
      </c>
      <c r="T263" s="5">
        <v>8.1798296120789171</v>
      </c>
      <c r="U263" s="5">
        <v>0</v>
      </c>
      <c r="V263" s="5">
        <v>0</v>
      </c>
      <c r="W263" s="47">
        <v>0</v>
      </c>
      <c r="X263" s="46">
        <v>69.54617080879629</v>
      </c>
      <c r="Y263" s="5">
        <v>8.4818522979956157</v>
      </c>
      <c r="Z263" s="5">
        <v>0</v>
      </c>
      <c r="AA263" s="5">
        <v>0</v>
      </c>
      <c r="AB263" s="47">
        <v>0</v>
      </c>
    </row>
    <row r="264" spans="1:28" s="1" customFormat="1">
      <c r="A264" s="48" t="s">
        <v>1095</v>
      </c>
      <c r="B264" s="1" t="s">
        <v>1096</v>
      </c>
      <c r="C264" s="1" t="s">
        <v>1097</v>
      </c>
      <c r="D264" s="1" t="s">
        <v>53</v>
      </c>
      <c r="E264" s="1">
        <v>0</v>
      </c>
      <c r="F264" s="44" t="s">
        <v>1098</v>
      </c>
      <c r="G264" s="45">
        <v>0.4</v>
      </c>
      <c r="H264" s="46">
        <v>2.3756519957488331</v>
      </c>
      <c r="I264" s="5">
        <v>0</v>
      </c>
      <c r="J264" s="5">
        <v>2.3756519957488331</v>
      </c>
      <c r="K264" s="5">
        <v>-13.059710480781355</v>
      </c>
      <c r="L264" s="47">
        <v>2.1974780960676705</v>
      </c>
      <c r="M264" s="5">
        <v>0.5</v>
      </c>
      <c r="N264" s="46">
        <v>0</v>
      </c>
      <c r="O264" s="5">
        <v>0</v>
      </c>
      <c r="P264" s="5">
        <v>0</v>
      </c>
      <c r="Q264" s="5">
        <v>0</v>
      </c>
      <c r="R264" s="47">
        <v>0</v>
      </c>
      <c r="S264" s="46">
        <v>0</v>
      </c>
      <c r="T264" s="5">
        <v>2.3756519957488331</v>
      </c>
      <c r="U264" s="5">
        <v>0</v>
      </c>
      <c r="V264" s="5">
        <v>0</v>
      </c>
      <c r="W264" s="47">
        <v>0</v>
      </c>
      <c r="X264" s="46">
        <v>0</v>
      </c>
      <c r="Y264" s="5">
        <v>2.3756519957488331</v>
      </c>
      <c r="Z264" s="5">
        <v>0</v>
      </c>
      <c r="AA264" s="5">
        <v>0</v>
      </c>
      <c r="AB264" s="47">
        <v>0</v>
      </c>
    </row>
    <row r="265" spans="1:28" s="1" customFormat="1">
      <c r="A265" s="48" t="s">
        <v>1099</v>
      </c>
      <c r="B265" s="1" t="s">
        <v>1100</v>
      </c>
      <c r="C265" s="1" t="s">
        <v>1101</v>
      </c>
      <c r="D265" s="1" t="s">
        <v>53</v>
      </c>
      <c r="E265" s="1">
        <v>0</v>
      </c>
      <c r="F265" s="44" t="s">
        <v>1102</v>
      </c>
      <c r="G265" s="45">
        <v>0.4</v>
      </c>
      <c r="H265" s="46">
        <v>1.8237861459751008</v>
      </c>
      <c r="I265" s="5">
        <v>0</v>
      </c>
      <c r="J265" s="5">
        <v>1.8237861459751008</v>
      </c>
      <c r="K265" s="5">
        <v>-19.579996324651489</v>
      </c>
      <c r="L265" s="47">
        <v>1.6870021850269683</v>
      </c>
      <c r="M265" s="5">
        <v>0.5</v>
      </c>
      <c r="N265" s="46">
        <v>0</v>
      </c>
      <c r="O265" s="5">
        <v>0</v>
      </c>
      <c r="P265" s="5">
        <v>0</v>
      </c>
      <c r="Q265" s="5">
        <v>0</v>
      </c>
      <c r="R265" s="47">
        <v>0</v>
      </c>
      <c r="S265" s="46">
        <v>0</v>
      </c>
      <c r="T265" s="5">
        <v>1.8237861459751008</v>
      </c>
      <c r="U265" s="5">
        <v>0</v>
      </c>
      <c r="V265" s="5">
        <v>0</v>
      </c>
      <c r="W265" s="47">
        <v>0</v>
      </c>
      <c r="X265" s="46">
        <v>0</v>
      </c>
      <c r="Y265" s="5">
        <v>1.8237861459751008</v>
      </c>
      <c r="Z265" s="5">
        <v>0</v>
      </c>
      <c r="AA265" s="5">
        <v>0</v>
      </c>
      <c r="AB265" s="47">
        <v>0</v>
      </c>
    </row>
    <row r="266" spans="1:28" s="1" customFormat="1">
      <c r="A266" s="48" t="s">
        <v>1103</v>
      </c>
      <c r="B266" s="1" t="s">
        <v>1104</v>
      </c>
      <c r="C266" s="1" t="s">
        <v>1105</v>
      </c>
      <c r="D266" s="1" t="s">
        <v>53</v>
      </c>
      <c r="E266" s="1">
        <v>0</v>
      </c>
      <c r="F266" s="44" t="s">
        <v>1106</v>
      </c>
      <c r="G266" s="45">
        <v>0.4</v>
      </c>
      <c r="H266" s="46">
        <v>2.3460975536801936</v>
      </c>
      <c r="I266" s="5">
        <v>0</v>
      </c>
      <c r="J266" s="5">
        <v>2.3460975536801936</v>
      </c>
      <c r="K266" s="5">
        <v>-8.0358047864678035</v>
      </c>
      <c r="L266" s="47">
        <v>2.1701402371541794</v>
      </c>
      <c r="M266" s="5">
        <v>0.5</v>
      </c>
      <c r="N266" s="46">
        <v>0</v>
      </c>
      <c r="O266" s="5">
        <v>0</v>
      </c>
      <c r="P266" s="5">
        <v>0</v>
      </c>
      <c r="Q266" s="5">
        <v>0</v>
      </c>
      <c r="R266" s="47">
        <v>0</v>
      </c>
      <c r="S266" s="46">
        <v>0</v>
      </c>
      <c r="T266" s="5">
        <v>2.3460975536801936</v>
      </c>
      <c r="U266" s="5">
        <v>0</v>
      </c>
      <c r="V266" s="5">
        <v>0</v>
      </c>
      <c r="W266" s="47">
        <v>0</v>
      </c>
      <c r="X266" s="46">
        <v>0</v>
      </c>
      <c r="Y266" s="5">
        <v>2.3460975536801936</v>
      </c>
      <c r="Z266" s="5">
        <v>0</v>
      </c>
      <c r="AA266" s="5">
        <v>0</v>
      </c>
      <c r="AB266" s="47">
        <v>0</v>
      </c>
    </row>
    <row r="267" spans="1:28" s="1" customFormat="1">
      <c r="A267" s="48" t="s">
        <v>1107</v>
      </c>
      <c r="B267" s="1" t="s">
        <v>1108</v>
      </c>
      <c r="C267" s="1" t="s">
        <v>1109</v>
      </c>
      <c r="D267" s="1" t="s">
        <v>53</v>
      </c>
      <c r="E267" s="1">
        <v>0</v>
      </c>
      <c r="F267" s="44" t="s">
        <v>1110</v>
      </c>
      <c r="G267" s="45">
        <v>0.4</v>
      </c>
      <c r="H267" s="46">
        <v>2.3427649016531817</v>
      </c>
      <c r="I267" s="5">
        <v>0</v>
      </c>
      <c r="J267" s="5">
        <v>2.3427649016531817</v>
      </c>
      <c r="K267" s="5">
        <v>-16.069975858853734</v>
      </c>
      <c r="L267" s="47">
        <v>2.1670575340291931</v>
      </c>
      <c r="M267" s="5">
        <v>0.5</v>
      </c>
      <c r="N267" s="46">
        <v>0</v>
      </c>
      <c r="O267" s="5">
        <v>0</v>
      </c>
      <c r="P267" s="5">
        <v>0</v>
      </c>
      <c r="Q267" s="5">
        <v>0</v>
      </c>
      <c r="R267" s="47">
        <v>0</v>
      </c>
      <c r="S267" s="46">
        <v>0</v>
      </c>
      <c r="T267" s="5">
        <v>2.3427649016531817</v>
      </c>
      <c r="U267" s="5">
        <v>0</v>
      </c>
      <c r="V267" s="5">
        <v>0</v>
      </c>
      <c r="W267" s="47">
        <v>0</v>
      </c>
      <c r="X267" s="46">
        <v>0</v>
      </c>
      <c r="Y267" s="5">
        <v>2.3427649016531817</v>
      </c>
      <c r="Z267" s="5">
        <v>0</v>
      </c>
      <c r="AA267" s="5">
        <v>0</v>
      </c>
      <c r="AB267" s="47">
        <v>0</v>
      </c>
    </row>
    <row r="268" spans="1:28" s="1" customFormat="1">
      <c r="A268" s="48" t="s">
        <v>1111</v>
      </c>
      <c r="B268" s="1" t="s">
        <v>1112</v>
      </c>
      <c r="C268" s="1" t="s">
        <v>1113</v>
      </c>
      <c r="D268" s="1" t="s">
        <v>124</v>
      </c>
      <c r="E268" s="1">
        <v>0</v>
      </c>
      <c r="F268" s="44" t="s">
        <v>1114</v>
      </c>
      <c r="G268" s="45">
        <v>0.49</v>
      </c>
      <c r="H268" s="46">
        <v>4.3830393016609746</v>
      </c>
      <c r="I268" s="5">
        <v>0</v>
      </c>
      <c r="J268" s="5">
        <v>4.3830393016609746</v>
      </c>
      <c r="K268" s="5">
        <v>-1.0227851832623698</v>
      </c>
      <c r="L268" s="47">
        <v>4.0543113540364013</v>
      </c>
      <c r="M268" s="5">
        <v>0.18920059023649061</v>
      </c>
      <c r="N268" s="46">
        <v>0</v>
      </c>
      <c r="O268" s="5">
        <v>0</v>
      </c>
      <c r="P268" s="5">
        <v>0</v>
      </c>
      <c r="Q268" s="5">
        <v>0</v>
      </c>
      <c r="R268" s="47">
        <v>0</v>
      </c>
      <c r="S268" s="46">
        <v>3.3500054184031915</v>
      </c>
      <c r="T268" s="5">
        <v>1.0330338832577828</v>
      </c>
      <c r="U268" s="5">
        <v>0</v>
      </c>
      <c r="V268" s="5">
        <v>0</v>
      </c>
      <c r="W268" s="47">
        <v>0</v>
      </c>
      <c r="X268" s="46">
        <v>3.3500054184031915</v>
      </c>
      <c r="Y268" s="5">
        <v>1.0330338832577828</v>
      </c>
      <c r="Z268" s="5">
        <v>0</v>
      </c>
      <c r="AA268" s="5">
        <v>0</v>
      </c>
      <c r="AB268" s="47">
        <v>0</v>
      </c>
    </row>
    <row r="269" spans="1:28" s="1" customFormat="1">
      <c r="A269" s="48" t="s">
        <v>1115</v>
      </c>
      <c r="B269" s="1" t="s">
        <v>1116</v>
      </c>
      <c r="C269" s="1" t="s">
        <v>1117</v>
      </c>
      <c r="D269" s="1" t="s">
        <v>53</v>
      </c>
      <c r="E269" s="1" t="s">
        <v>185</v>
      </c>
      <c r="F269" s="44" t="s">
        <v>1118</v>
      </c>
      <c r="G269" s="45">
        <v>0.52500000000000002</v>
      </c>
      <c r="H269" s="46">
        <v>2.1845745767572544</v>
      </c>
      <c r="I269" s="5">
        <v>0</v>
      </c>
      <c r="J269" s="5">
        <v>2.1845745767572544</v>
      </c>
      <c r="K269" s="5">
        <v>-7.3203634707147645</v>
      </c>
      <c r="L269" s="47">
        <v>2.0753458479193916</v>
      </c>
      <c r="M269" s="5">
        <v>0</v>
      </c>
      <c r="N269" s="46">
        <v>0</v>
      </c>
      <c r="O269" s="5">
        <v>0</v>
      </c>
      <c r="P269" s="5">
        <v>0</v>
      </c>
      <c r="Q269" s="5">
        <v>0</v>
      </c>
      <c r="R269" s="47">
        <v>0</v>
      </c>
      <c r="S269" s="46">
        <v>0</v>
      </c>
      <c r="T269" s="5">
        <v>2.1845745767572544</v>
      </c>
      <c r="U269" s="5">
        <v>0</v>
      </c>
      <c r="V269" s="5">
        <v>0</v>
      </c>
      <c r="W269" s="47">
        <v>0</v>
      </c>
      <c r="X269" s="46">
        <v>0</v>
      </c>
      <c r="Y269" s="5">
        <v>2.1845745767572544</v>
      </c>
      <c r="Z269" s="5">
        <v>0</v>
      </c>
      <c r="AA269" s="5">
        <v>0</v>
      </c>
      <c r="AB269" s="47">
        <v>0</v>
      </c>
    </row>
    <row r="270" spans="1:28" s="1" customFormat="1">
      <c r="A270" s="48" t="s">
        <v>1119</v>
      </c>
      <c r="B270" s="1" t="s">
        <v>1120</v>
      </c>
      <c r="C270" s="1" t="s">
        <v>1121</v>
      </c>
      <c r="D270" s="1" t="s">
        <v>103</v>
      </c>
      <c r="E270" s="1" t="s">
        <v>169</v>
      </c>
      <c r="F270" s="44" t="s">
        <v>1122</v>
      </c>
      <c r="G270" s="45">
        <v>0.99</v>
      </c>
      <c r="H270" s="46">
        <v>112.15586953716873</v>
      </c>
      <c r="I270" s="5">
        <v>0</v>
      </c>
      <c r="J270" s="5">
        <v>112.15586953716873</v>
      </c>
      <c r="K270" s="5">
        <v>35.561229481746182</v>
      </c>
      <c r="L270" s="47">
        <v>108.79119345105364</v>
      </c>
      <c r="M270" s="5">
        <v>0</v>
      </c>
      <c r="N270" s="46">
        <v>0</v>
      </c>
      <c r="O270" s="5">
        <v>0</v>
      </c>
      <c r="P270" s="5">
        <v>0</v>
      </c>
      <c r="Q270" s="5">
        <v>0</v>
      </c>
      <c r="R270" s="47">
        <v>0</v>
      </c>
      <c r="S270" s="46">
        <v>101.16695491040683</v>
      </c>
      <c r="T270" s="5">
        <v>10.988914626761895</v>
      </c>
      <c r="U270" s="5">
        <v>0</v>
      </c>
      <c r="V270" s="5">
        <v>0</v>
      </c>
      <c r="W270" s="47">
        <v>0</v>
      </c>
      <c r="X270" s="46">
        <v>101.16695491040683</v>
      </c>
      <c r="Y270" s="5">
        <v>10.988914626761895</v>
      </c>
      <c r="Z270" s="5">
        <v>0</v>
      </c>
      <c r="AA270" s="5">
        <v>0</v>
      </c>
      <c r="AB270" s="47">
        <v>0</v>
      </c>
    </row>
    <row r="271" spans="1:28" s="1" customFormat="1">
      <c r="A271" s="48" t="s">
        <v>1123</v>
      </c>
      <c r="B271" s="1" t="s">
        <v>1124</v>
      </c>
      <c r="C271" s="1" t="s">
        <v>1125</v>
      </c>
      <c r="D271" s="1" t="s">
        <v>103</v>
      </c>
      <c r="E271" s="1" t="s">
        <v>146</v>
      </c>
      <c r="F271" s="44" t="s">
        <v>1126</v>
      </c>
      <c r="G271" s="45">
        <v>0.99</v>
      </c>
      <c r="H271" s="46">
        <v>133.78519197858935</v>
      </c>
      <c r="I271" s="5">
        <v>0</v>
      </c>
      <c r="J271" s="5">
        <v>133.78519197858935</v>
      </c>
      <c r="K271" s="5">
        <v>40.914977874377428</v>
      </c>
      <c r="L271" s="47">
        <v>129.77163621923165</v>
      </c>
      <c r="M271" s="5">
        <v>0</v>
      </c>
      <c r="N271" s="46">
        <v>0</v>
      </c>
      <c r="O271" s="5">
        <v>0</v>
      </c>
      <c r="P271" s="5">
        <v>0</v>
      </c>
      <c r="Q271" s="5">
        <v>0</v>
      </c>
      <c r="R271" s="47">
        <v>0</v>
      </c>
      <c r="S271" s="46">
        <v>118.7747006019608</v>
      </c>
      <c r="T271" s="5">
        <v>15.010491376628535</v>
      </c>
      <c r="U271" s="5">
        <v>0</v>
      </c>
      <c r="V271" s="5">
        <v>0</v>
      </c>
      <c r="W271" s="47">
        <v>0</v>
      </c>
      <c r="X271" s="46">
        <v>118.7747006019608</v>
      </c>
      <c r="Y271" s="5">
        <v>15.010491376628535</v>
      </c>
      <c r="Z271" s="5">
        <v>0</v>
      </c>
      <c r="AA271" s="5">
        <v>0</v>
      </c>
      <c r="AB271" s="47">
        <v>0</v>
      </c>
    </row>
    <row r="272" spans="1:28" s="1" customFormat="1">
      <c r="A272" s="48" t="s">
        <v>1127</v>
      </c>
      <c r="B272" s="1" t="s">
        <v>1128</v>
      </c>
      <c r="C272" s="1" t="s">
        <v>1129</v>
      </c>
      <c r="D272" s="1" t="s">
        <v>53</v>
      </c>
      <c r="E272" s="1" t="s">
        <v>185</v>
      </c>
      <c r="F272" s="44" t="s">
        <v>1130</v>
      </c>
      <c r="G272" s="45">
        <v>0.52500000000000002</v>
      </c>
      <c r="H272" s="46">
        <v>4.287012258008903</v>
      </c>
      <c r="I272" s="5">
        <v>0</v>
      </c>
      <c r="J272" s="5">
        <v>4.287012258008903</v>
      </c>
      <c r="K272" s="5">
        <v>-14.80774406588672</v>
      </c>
      <c r="L272" s="47">
        <v>4.0726616451084574</v>
      </c>
      <c r="M272" s="5">
        <v>0</v>
      </c>
      <c r="N272" s="46">
        <v>0</v>
      </c>
      <c r="O272" s="5">
        <v>0</v>
      </c>
      <c r="P272" s="5">
        <v>0</v>
      </c>
      <c r="Q272" s="5">
        <v>0</v>
      </c>
      <c r="R272" s="47">
        <v>0</v>
      </c>
      <c r="S272" s="46">
        <v>0</v>
      </c>
      <c r="T272" s="5">
        <v>4.287012258008903</v>
      </c>
      <c r="U272" s="5">
        <v>0</v>
      </c>
      <c r="V272" s="5">
        <v>0</v>
      </c>
      <c r="W272" s="47">
        <v>0</v>
      </c>
      <c r="X272" s="46">
        <v>0</v>
      </c>
      <c r="Y272" s="5">
        <v>4.287012258008903</v>
      </c>
      <c r="Z272" s="5">
        <v>0</v>
      </c>
      <c r="AA272" s="5">
        <v>0</v>
      </c>
      <c r="AB272" s="47">
        <v>0</v>
      </c>
    </row>
    <row r="273" spans="1:28" s="1" customFormat="1">
      <c r="A273" s="48" t="s">
        <v>1131</v>
      </c>
      <c r="B273" s="1" t="s">
        <v>1132</v>
      </c>
      <c r="C273" s="1" t="s">
        <v>1133</v>
      </c>
      <c r="D273" s="1" t="s">
        <v>53</v>
      </c>
      <c r="E273" s="1" t="s">
        <v>861</v>
      </c>
      <c r="F273" s="44" t="s">
        <v>1134</v>
      </c>
      <c r="G273" s="45">
        <v>0.44</v>
      </c>
      <c r="H273" s="46">
        <v>3.5159535808096392</v>
      </c>
      <c r="I273" s="5">
        <v>0</v>
      </c>
      <c r="J273" s="5">
        <v>3.5159535808096392</v>
      </c>
      <c r="K273" s="5">
        <v>-12.191342229170237</v>
      </c>
      <c r="L273" s="47">
        <v>3.3401559017691569</v>
      </c>
      <c r="M273" s="5">
        <v>0</v>
      </c>
      <c r="N273" s="46">
        <v>0</v>
      </c>
      <c r="O273" s="5">
        <v>0</v>
      </c>
      <c r="P273" s="5">
        <v>0</v>
      </c>
      <c r="Q273" s="5">
        <v>0</v>
      </c>
      <c r="R273" s="47">
        <v>0</v>
      </c>
      <c r="S273" s="46">
        <v>0</v>
      </c>
      <c r="T273" s="5">
        <v>3.5159535808096392</v>
      </c>
      <c r="U273" s="5">
        <v>0</v>
      </c>
      <c r="V273" s="5">
        <v>0</v>
      </c>
      <c r="W273" s="47">
        <v>0</v>
      </c>
      <c r="X273" s="46">
        <v>0</v>
      </c>
      <c r="Y273" s="5">
        <v>3.5159535808096392</v>
      </c>
      <c r="Z273" s="5">
        <v>0</v>
      </c>
      <c r="AA273" s="5">
        <v>0</v>
      </c>
      <c r="AB273" s="47">
        <v>0</v>
      </c>
    </row>
    <row r="274" spans="1:28" s="1" customFormat="1">
      <c r="A274" s="48" t="s">
        <v>1135</v>
      </c>
      <c r="B274" s="1" t="s">
        <v>1136</v>
      </c>
      <c r="C274" s="1" t="s">
        <v>1137</v>
      </c>
      <c r="D274" s="1" t="s">
        <v>103</v>
      </c>
      <c r="E274" s="1" t="s">
        <v>611</v>
      </c>
      <c r="F274" s="44" t="s">
        <v>1138</v>
      </c>
      <c r="G274" s="45">
        <v>0.99</v>
      </c>
      <c r="H274" s="46">
        <v>89.399516305494998</v>
      </c>
      <c r="I274" s="5">
        <v>0</v>
      </c>
      <c r="J274" s="5">
        <v>89.399516305494998</v>
      </c>
      <c r="K274" s="5">
        <v>19.627987073480352</v>
      </c>
      <c r="L274" s="47">
        <v>86.717530816330139</v>
      </c>
      <c r="M274" s="5">
        <v>0</v>
      </c>
      <c r="N274" s="46">
        <v>0</v>
      </c>
      <c r="O274" s="5">
        <v>0</v>
      </c>
      <c r="P274" s="5">
        <v>0</v>
      </c>
      <c r="Q274" s="5">
        <v>0</v>
      </c>
      <c r="R274" s="47">
        <v>0</v>
      </c>
      <c r="S274" s="46">
        <v>79.604372819137566</v>
      </c>
      <c r="T274" s="5">
        <v>9.7951434863574178</v>
      </c>
      <c r="U274" s="5">
        <v>0</v>
      </c>
      <c r="V274" s="5">
        <v>0</v>
      </c>
      <c r="W274" s="47">
        <v>0</v>
      </c>
      <c r="X274" s="46">
        <v>79.604372819137566</v>
      </c>
      <c r="Y274" s="5">
        <v>9.7951434863574178</v>
      </c>
      <c r="Z274" s="5">
        <v>0</v>
      </c>
      <c r="AA274" s="5">
        <v>0</v>
      </c>
      <c r="AB274" s="47">
        <v>0</v>
      </c>
    </row>
    <row r="275" spans="1:28" s="1" customFormat="1">
      <c r="A275" s="48" t="s">
        <v>1139</v>
      </c>
      <c r="B275" s="1" t="s">
        <v>1140</v>
      </c>
      <c r="C275" s="1" t="s">
        <v>1141</v>
      </c>
      <c r="D275" s="1" t="s">
        <v>53</v>
      </c>
      <c r="E275" s="1" t="s">
        <v>185</v>
      </c>
      <c r="F275" s="44" t="s">
        <v>1142</v>
      </c>
      <c r="G275" s="45">
        <v>0.52500000000000002</v>
      </c>
      <c r="H275" s="46">
        <v>2.5544031292272709</v>
      </c>
      <c r="I275" s="5">
        <v>0</v>
      </c>
      <c r="J275" s="5">
        <v>2.5544031292272709</v>
      </c>
      <c r="K275" s="5">
        <v>-18.016846236078244</v>
      </c>
      <c r="L275" s="47">
        <v>2.4266829727659074</v>
      </c>
      <c r="M275" s="5">
        <v>0</v>
      </c>
      <c r="N275" s="46">
        <v>0</v>
      </c>
      <c r="O275" s="5">
        <v>0</v>
      </c>
      <c r="P275" s="5">
        <v>0</v>
      </c>
      <c r="Q275" s="5">
        <v>0</v>
      </c>
      <c r="R275" s="47">
        <v>0</v>
      </c>
      <c r="S275" s="46">
        <v>0</v>
      </c>
      <c r="T275" s="5">
        <v>2.5544031292272709</v>
      </c>
      <c r="U275" s="5">
        <v>0</v>
      </c>
      <c r="V275" s="5">
        <v>0</v>
      </c>
      <c r="W275" s="47">
        <v>0</v>
      </c>
      <c r="X275" s="46">
        <v>0</v>
      </c>
      <c r="Y275" s="5">
        <v>2.5544031292272709</v>
      </c>
      <c r="Z275" s="5">
        <v>0</v>
      </c>
      <c r="AA275" s="5">
        <v>0</v>
      </c>
      <c r="AB275" s="47">
        <v>0</v>
      </c>
    </row>
    <row r="276" spans="1:28" s="1" customFormat="1">
      <c r="A276" s="48" t="s">
        <v>1143</v>
      </c>
      <c r="B276" s="1" t="s">
        <v>1144</v>
      </c>
      <c r="C276" s="1" t="s">
        <v>1145</v>
      </c>
      <c r="D276" s="1" t="s">
        <v>53</v>
      </c>
      <c r="E276" s="1">
        <v>0</v>
      </c>
      <c r="F276" s="44" t="s">
        <v>1146</v>
      </c>
      <c r="G276" s="45">
        <v>0.4</v>
      </c>
      <c r="H276" s="46">
        <v>2.2673034279954929</v>
      </c>
      <c r="I276" s="5">
        <v>0</v>
      </c>
      <c r="J276" s="5">
        <v>2.2673034279954929</v>
      </c>
      <c r="K276" s="5">
        <v>-12.398939337564022</v>
      </c>
      <c r="L276" s="47">
        <v>2.0972556708958305</v>
      </c>
      <c r="M276" s="5">
        <v>0.5</v>
      </c>
      <c r="N276" s="46">
        <v>0</v>
      </c>
      <c r="O276" s="5">
        <v>0</v>
      </c>
      <c r="P276" s="5">
        <v>0</v>
      </c>
      <c r="Q276" s="5">
        <v>0</v>
      </c>
      <c r="R276" s="47">
        <v>0</v>
      </c>
      <c r="S276" s="46">
        <v>0</v>
      </c>
      <c r="T276" s="5">
        <v>2.2673034279954929</v>
      </c>
      <c r="U276" s="5">
        <v>0</v>
      </c>
      <c r="V276" s="5">
        <v>0</v>
      </c>
      <c r="W276" s="47">
        <v>0</v>
      </c>
      <c r="X276" s="46">
        <v>0</v>
      </c>
      <c r="Y276" s="5">
        <v>2.2673034279954929</v>
      </c>
      <c r="Z276" s="5">
        <v>0</v>
      </c>
      <c r="AA276" s="5">
        <v>0</v>
      </c>
      <c r="AB276" s="47">
        <v>0</v>
      </c>
    </row>
    <row r="277" spans="1:28" s="1" customFormat="1">
      <c r="A277" s="48" t="s">
        <v>1147</v>
      </c>
      <c r="B277" s="1" t="s">
        <v>1148</v>
      </c>
      <c r="C277" s="1" t="s">
        <v>1149</v>
      </c>
      <c r="D277" s="1" t="s">
        <v>103</v>
      </c>
      <c r="E277" s="1">
        <v>0</v>
      </c>
      <c r="F277" s="44" t="s">
        <v>1150</v>
      </c>
      <c r="G277" s="45">
        <v>0.49</v>
      </c>
      <c r="H277" s="46">
        <v>179.34527117259501</v>
      </c>
      <c r="I277" s="5">
        <v>36.892805201611608</v>
      </c>
      <c r="J277" s="5">
        <v>142.45246597098338</v>
      </c>
      <c r="K277" s="5">
        <v>42.52922908928408</v>
      </c>
      <c r="L277" s="47">
        <v>131.76853102315962</v>
      </c>
      <c r="M277" s="5">
        <v>0</v>
      </c>
      <c r="N277" s="46">
        <v>35.346437266538651</v>
      </c>
      <c r="O277" s="5">
        <v>1.5463679350729584</v>
      </c>
      <c r="P277" s="5">
        <v>0</v>
      </c>
      <c r="Q277" s="5">
        <v>0</v>
      </c>
      <c r="R277" s="47">
        <v>0</v>
      </c>
      <c r="S277" s="46">
        <v>121.81687567467483</v>
      </c>
      <c r="T277" s="5">
        <v>20.635590296308536</v>
      </c>
      <c r="U277" s="5">
        <v>0</v>
      </c>
      <c r="V277" s="5">
        <v>0</v>
      </c>
      <c r="W277" s="47">
        <v>0</v>
      </c>
      <c r="X277" s="46">
        <v>157.16331294121349</v>
      </c>
      <c r="Y277" s="5">
        <v>22.181958231381493</v>
      </c>
      <c r="Z277" s="5">
        <v>0</v>
      </c>
      <c r="AA277" s="5">
        <v>0</v>
      </c>
      <c r="AB277" s="47">
        <v>0</v>
      </c>
    </row>
    <row r="278" spans="1:28" s="1" customFormat="1">
      <c r="A278" s="48" t="s">
        <v>1151</v>
      </c>
      <c r="B278" s="1" t="s">
        <v>1152</v>
      </c>
      <c r="C278" s="1" t="s">
        <v>1153</v>
      </c>
      <c r="D278" s="1" t="s">
        <v>53</v>
      </c>
      <c r="E278" s="1">
        <v>0</v>
      </c>
      <c r="F278" s="44" t="s">
        <v>1154</v>
      </c>
      <c r="G278" s="45">
        <v>0.4</v>
      </c>
      <c r="H278" s="46">
        <v>3.6727088040400235</v>
      </c>
      <c r="I278" s="5">
        <v>0</v>
      </c>
      <c r="J278" s="5">
        <v>3.6727088040400235</v>
      </c>
      <c r="K278" s="5">
        <v>-6.1050118551254799</v>
      </c>
      <c r="L278" s="47">
        <v>3.3972556437370218</v>
      </c>
      <c r="M278" s="5">
        <v>0.5</v>
      </c>
      <c r="N278" s="46">
        <v>0</v>
      </c>
      <c r="O278" s="5">
        <v>0</v>
      </c>
      <c r="P278" s="5">
        <v>0</v>
      </c>
      <c r="Q278" s="5">
        <v>0</v>
      </c>
      <c r="R278" s="47">
        <v>0</v>
      </c>
      <c r="S278" s="46">
        <v>0</v>
      </c>
      <c r="T278" s="5">
        <v>3.6727088040400235</v>
      </c>
      <c r="U278" s="5">
        <v>0</v>
      </c>
      <c r="V278" s="5">
        <v>0</v>
      </c>
      <c r="W278" s="47">
        <v>0</v>
      </c>
      <c r="X278" s="46">
        <v>0</v>
      </c>
      <c r="Y278" s="5">
        <v>3.6727088040400235</v>
      </c>
      <c r="Z278" s="5">
        <v>0</v>
      </c>
      <c r="AA278" s="5">
        <v>0</v>
      </c>
      <c r="AB278" s="47">
        <v>0</v>
      </c>
    </row>
    <row r="279" spans="1:28" s="1" customFormat="1">
      <c r="A279" s="48" t="s">
        <v>1155</v>
      </c>
      <c r="B279" s="1" t="s">
        <v>1156</v>
      </c>
      <c r="C279" s="1" t="s">
        <v>1157</v>
      </c>
      <c r="D279" s="1" t="s">
        <v>124</v>
      </c>
      <c r="E279" s="1">
        <v>0</v>
      </c>
      <c r="F279" s="44" t="s">
        <v>1158</v>
      </c>
      <c r="G279" s="45">
        <v>0.49</v>
      </c>
      <c r="H279" s="46">
        <v>56.379933305412052</v>
      </c>
      <c r="I279" s="5">
        <v>6.1190501436060707</v>
      </c>
      <c r="J279" s="5">
        <v>50.260883161805978</v>
      </c>
      <c r="K279" s="5">
        <v>9.8704397810514717</v>
      </c>
      <c r="L279" s="47">
        <v>46.491316924670535</v>
      </c>
      <c r="M279" s="5">
        <v>0</v>
      </c>
      <c r="N279" s="46">
        <v>7.1087341061273817</v>
      </c>
      <c r="O279" s="5">
        <v>-0.98968396252131086</v>
      </c>
      <c r="P279" s="5">
        <v>0</v>
      </c>
      <c r="Q279" s="5">
        <v>0</v>
      </c>
      <c r="R279" s="47">
        <v>0</v>
      </c>
      <c r="S279" s="46">
        <v>41.714621488730145</v>
      </c>
      <c r="T279" s="5">
        <v>8.5462616730758327</v>
      </c>
      <c r="U279" s="5">
        <v>0</v>
      </c>
      <c r="V279" s="5">
        <v>0</v>
      </c>
      <c r="W279" s="47">
        <v>0</v>
      </c>
      <c r="X279" s="46">
        <v>48.823355594857532</v>
      </c>
      <c r="Y279" s="5">
        <v>7.5565777105545218</v>
      </c>
      <c r="Z279" s="5">
        <v>0</v>
      </c>
      <c r="AA279" s="5">
        <v>0</v>
      </c>
      <c r="AB279" s="47">
        <v>0</v>
      </c>
    </row>
    <row r="280" spans="1:28" s="1" customFormat="1">
      <c r="A280" s="48" t="s">
        <v>1159</v>
      </c>
      <c r="B280" s="1" t="s">
        <v>1160</v>
      </c>
      <c r="C280" s="1" t="s">
        <v>1161</v>
      </c>
      <c r="D280" s="1" t="s">
        <v>79</v>
      </c>
      <c r="E280" s="1">
        <v>0</v>
      </c>
      <c r="F280" s="44" t="s">
        <v>1162</v>
      </c>
      <c r="G280" s="45">
        <v>0.01</v>
      </c>
      <c r="H280" s="46">
        <v>5.1522693720442474</v>
      </c>
      <c r="I280" s="5">
        <v>1.2936772184360885</v>
      </c>
      <c r="J280" s="5">
        <v>3.8585921536081593</v>
      </c>
      <c r="K280" s="5">
        <v>2.3504104709519407</v>
      </c>
      <c r="L280" s="47">
        <v>3.5691977420875474</v>
      </c>
      <c r="M280" s="5">
        <v>0</v>
      </c>
      <c r="N280" s="46">
        <v>0</v>
      </c>
      <c r="O280" s="5">
        <v>0</v>
      </c>
      <c r="P280" s="5">
        <v>1.2936772184360885</v>
      </c>
      <c r="Q280" s="5">
        <v>0</v>
      </c>
      <c r="R280" s="47">
        <v>0</v>
      </c>
      <c r="S280" s="46">
        <v>0</v>
      </c>
      <c r="T280" s="5">
        <v>0</v>
      </c>
      <c r="U280" s="5">
        <v>3.8585921536081593</v>
      </c>
      <c r="V280" s="5">
        <v>0</v>
      </c>
      <c r="W280" s="47">
        <v>0</v>
      </c>
      <c r="X280" s="46">
        <v>0</v>
      </c>
      <c r="Y280" s="5">
        <v>0</v>
      </c>
      <c r="Z280" s="5">
        <v>5.1522693720442474</v>
      </c>
      <c r="AA280" s="5">
        <v>0</v>
      </c>
      <c r="AB280" s="47">
        <v>0</v>
      </c>
    </row>
    <row r="281" spans="1:28" s="1" customFormat="1">
      <c r="A281" s="48" t="s">
        <v>1163</v>
      </c>
      <c r="B281" s="1" t="s">
        <v>1164</v>
      </c>
      <c r="C281" s="1" t="s">
        <v>1165</v>
      </c>
      <c r="D281" s="1" t="s">
        <v>124</v>
      </c>
      <c r="E281" s="1" t="s">
        <v>137</v>
      </c>
      <c r="F281" s="44" t="s">
        <v>1166</v>
      </c>
      <c r="G281" s="45">
        <v>0.74</v>
      </c>
      <c r="H281" s="46">
        <v>35.918374009995517</v>
      </c>
      <c r="I281" s="5">
        <v>0</v>
      </c>
      <c r="J281" s="5">
        <v>35.918374009995517</v>
      </c>
      <c r="K281" s="5">
        <v>-38.34515456916931</v>
      </c>
      <c r="L281" s="47">
        <v>34.122455309495741</v>
      </c>
      <c r="M281" s="5">
        <v>0</v>
      </c>
      <c r="N281" s="46">
        <v>0</v>
      </c>
      <c r="O281" s="5">
        <v>0</v>
      </c>
      <c r="P281" s="5">
        <v>0</v>
      </c>
      <c r="Q281" s="5">
        <v>0</v>
      </c>
      <c r="R281" s="47">
        <v>0</v>
      </c>
      <c r="S281" s="46">
        <v>29.593072257672318</v>
      </c>
      <c r="T281" s="5">
        <v>6.3253017523232025</v>
      </c>
      <c r="U281" s="5">
        <v>0</v>
      </c>
      <c r="V281" s="5">
        <v>0</v>
      </c>
      <c r="W281" s="47">
        <v>0</v>
      </c>
      <c r="X281" s="46">
        <v>29.593072257672318</v>
      </c>
      <c r="Y281" s="5">
        <v>6.3253017523232025</v>
      </c>
      <c r="Z281" s="5">
        <v>0</v>
      </c>
      <c r="AA281" s="5">
        <v>0</v>
      </c>
      <c r="AB281" s="47">
        <v>0</v>
      </c>
    </row>
    <row r="282" spans="1:28" s="1" customFormat="1">
      <c r="A282" s="48" t="s">
        <v>1167</v>
      </c>
      <c r="B282" s="1" t="s">
        <v>1168</v>
      </c>
      <c r="C282" s="1" t="s">
        <v>1169</v>
      </c>
      <c r="D282" s="1" t="s">
        <v>103</v>
      </c>
      <c r="E282" s="1" t="s">
        <v>146</v>
      </c>
      <c r="F282" s="44" t="s">
        <v>1170</v>
      </c>
      <c r="G282" s="45">
        <v>0.99</v>
      </c>
      <c r="H282" s="46">
        <v>32.293696854119624</v>
      </c>
      <c r="I282" s="5">
        <v>0</v>
      </c>
      <c r="J282" s="5">
        <v>32.293696854119624</v>
      </c>
      <c r="K282" s="5">
        <v>-70.427486574922611</v>
      </c>
      <c r="L282" s="47">
        <v>31.324885948496039</v>
      </c>
      <c r="M282" s="5">
        <v>0</v>
      </c>
      <c r="N282" s="46">
        <v>0</v>
      </c>
      <c r="O282" s="5">
        <v>0</v>
      </c>
      <c r="P282" s="5">
        <v>0</v>
      </c>
      <c r="Q282" s="5">
        <v>0</v>
      </c>
      <c r="R282" s="47">
        <v>0</v>
      </c>
      <c r="S282" s="46">
        <v>28.739591287570647</v>
      </c>
      <c r="T282" s="5">
        <v>3.5541055665489778</v>
      </c>
      <c r="U282" s="5">
        <v>0</v>
      </c>
      <c r="V282" s="5">
        <v>0</v>
      </c>
      <c r="W282" s="47">
        <v>0</v>
      </c>
      <c r="X282" s="46">
        <v>28.739591287570647</v>
      </c>
      <c r="Y282" s="5">
        <v>3.5541055665489778</v>
      </c>
      <c r="Z282" s="5">
        <v>0</v>
      </c>
      <c r="AA282" s="5">
        <v>0</v>
      </c>
      <c r="AB282" s="47">
        <v>0</v>
      </c>
    </row>
    <row r="283" spans="1:28" s="1" customFormat="1">
      <c r="A283" s="48" t="s">
        <v>1171</v>
      </c>
      <c r="B283" s="1" t="s">
        <v>1172</v>
      </c>
      <c r="C283" s="1" t="s">
        <v>1173</v>
      </c>
      <c r="D283" s="1" t="s">
        <v>237</v>
      </c>
      <c r="E283" s="1" t="s">
        <v>861</v>
      </c>
      <c r="F283" s="44" t="s">
        <v>1174</v>
      </c>
      <c r="G283" s="45">
        <v>0.3</v>
      </c>
      <c r="H283" s="46">
        <v>75.68539604311546</v>
      </c>
      <c r="I283" s="5">
        <v>0</v>
      </c>
      <c r="J283" s="5">
        <v>75.68539604311546</v>
      </c>
      <c r="K283" s="5">
        <v>25.858318429309563</v>
      </c>
      <c r="L283" s="47">
        <v>71.901126240959684</v>
      </c>
      <c r="M283" s="5">
        <v>0</v>
      </c>
      <c r="N283" s="46">
        <v>0</v>
      </c>
      <c r="O283" s="5">
        <v>0</v>
      </c>
      <c r="P283" s="5">
        <v>0</v>
      </c>
      <c r="Q283" s="5">
        <v>0</v>
      </c>
      <c r="R283" s="47">
        <v>0</v>
      </c>
      <c r="S283" s="46">
        <v>75.68539604311546</v>
      </c>
      <c r="T283" s="5">
        <v>0</v>
      </c>
      <c r="U283" s="5">
        <v>0</v>
      </c>
      <c r="V283" s="5">
        <v>0</v>
      </c>
      <c r="W283" s="47">
        <v>0</v>
      </c>
      <c r="X283" s="46">
        <v>75.68539604311546</v>
      </c>
      <c r="Y283" s="5">
        <v>0</v>
      </c>
      <c r="Z283" s="5">
        <v>0</v>
      </c>
      <c r="AA283" s="5">
        <v>0</v>
      </c>
      <c r="AB283" s="47">
        <v>0</v>
      </c>
    </row>
    <row r="284" spans="1:28" s="1" customFormat="1">
      <c r="A284" s="48" t="s">
        <v>1175</v>
      </c>
      <c r="B284" s="1" t="s">
        <v>1176</v>
      </c>
      <c r="C284" s="1" t="s">
        <v>1177</v>
      </c>
      <c r="D284" s="1" t="s">
        <v>53</v>
      </c>
      <c r="E284" s="1" t="s">
        <v>861</v>
      </c>
      <c r="F284" s="44" t="s">
        <v>1928</v>
      </c>
      <c r="G284" s="45">
        <v>0.44</v>
      </c>
      <c r="H284" s="46">
        <v>4.0959802978969488</v>
      </c>
      <c r="I284" s="5">
        <v>0</v>
      </c>
      <c r="J284" s="5">
        <v>4.0959802978969488</v>
      </c>
      <c r="K284" s="5">
        <v>-20.046812965253746</v>
      </c>
      <c r="L284" s="47">
        <v>3.8911812830021009</v>
      </c>
      <c r="M284" s="5">
        <v>0</v>
      </c>
      <c r="N284" s="46">
        <v>0</v>
      </c>
      <c r="O284" s="5">
        <v>0</v>
      </c>
      <c r="P284" s="5">
        <v>0</v>
      </c>
      <c r="Q284" s="5">
        <v>0</v>
      </c>
      <c r="R284" s="47">
        <v>0</v>
      </c>
      <c r="S284" s="46">
        <v>0</v>
      </c>
      <c r="T284" s="5">
        <v>4.0959802978969488</v>
      </c>
      <c r="U284" s="5">
        <v>0</v>
      </c>
      <c r="V284" s="5">
        <v>0</v>
      </c>
      <c r="W284" s="47">
        <v>0</v>
      </c>
      <c r="X284" s="46">
        <v>0</v>
      </c>
      <c r="Y284" s="5">
        <v>4.0959802978969488</v>
      </c>
      <c r="Z284" s="5">
        <v>0</v>
      </c>
      <c r="AA284" s="5">
        <v>0</v>
      </c>
      <c r="AB284" s="47">
        <v>0</v>
      </c>
    </row>
    <row r="285" spans="1:28" s="1" customFormat="1">
      <c r="A285" s="48" t="s">
        <v>1178</v>
      </c>
      <c r="B285" s="1" t="s">
        <v>1179</v>
      </c>
      <c r="C285" s="1" t="s">
        <v>1180</v>
      </c>
      <c r="D285" s="1" t="s">
        <v>53</v>
      </c>
      <c r="E285" s="1" t="s">
        <v>84</v>
      </c>
      <c r="F285" s="44" t="s">
        <v>1181</v>
      </c>
      <c r="G285" s="45">
        <v>0.42499999999999999</v>
      </c>
      <c r="H285" s="46">
        <v>1.0879587987590553</v>
      </c>
      <c r="I285" s="5">
        <v>0</v>
      </c>
      <c r="J285" s="5">
        <v>1.0879587987590553</v>
      </c>
      <c r="K285" s="5">
        <v>-12.109868037850033</v>
      </c>
      <c r="L285" s="47">
        <v>1.0335608588211025</v>
      </c>
      <c r="M285" s="5">
        <v>0</v>
      </c>
      <c r="N285" s="46">
        <v>0</v>
      </c>
      <c r="O285" s="5">
        <v>0</v>
      </c>
      <c r="P285" s="5">
        <v>0</v>
      </c>
      <c r="Q285" s="5">
        <v>0</v>
      </c>
      <c r="R285" s="47">
        <v>0</v>
      </c>
      <c r="S285" s="46">
        <v>0</v>
      </c>
      <c r="T285" s="5">
        <v>1.0879587987590553</v>
      </c>
      <c r="U285" s="5">
        <v>0</v>
      </c>
      <c r="V285" s="5">
        <v>0</v>
      </c>
      <c r="W285" s="47">
        <v>0</v>
      </c>
      <c r="X285" s="46">
        <v>0</v>
      </c>
      <c r="Y285" s="5">
        <v>1.0879587987590553</v>
      </c>
      <c r="Z285" s="5">
        <v>0</v>
      </c>
      <c r="AA285" s="5">
        <v>0</v>
      </c>
      <c r="AB285" s="47">
        <v>0</v>
      </c>
    </row>
    <row r="286" spans="1:28" s="1" customFormat="1">
      <c r="A286" s="48" t="s">
        <v>1182</v>
      </c>
      <c r="B286" s="1" t="s">
        <v>1183</v>
      </c>
      <c r="C286" s="1" t="s">
        <v>1184</v>
      </c>
      <c r="D286" s="1" t="s">
        <v>53</v>
      </c>
      <c r="E286" s="1">
        <v>0</v>
      </c>
      <c r="F286" s="44" t="s">
        <v>1185</v>
      </c>
      <c r="G286" s="45">
        <v>0.4</v>
      </c>
      <c r="H286" s="46">
        <v>2.6047193389531089</v>
      </c>
      <c r="I286" s="5">
        <v>0</v>
      </c>
      <c r="J286" s="5">
        <v>2.6047193389531089</v>
      </c>
      <c r="K286" s="5">
        <v>-26.057561066063467</v>
      </c>
      <c r="L286" s="47">
        <v>2.4093653885316257</v>
      </c>
      <c r="M286" s="5">
        <v>0.5</v>
      </c>
      <c r="N286" s="46">
        <v>0</v>
      </c>
      <c r="O286" s="5">
        <v>0</v>
      </c>
      <c r="P286" s="5">
        <v>0</v>
      </c>
      <c r="Q286" s="5">
        <v>0</v>
      </c>
      <c r="R286" s="47">
        <v>0</v>
      </c>
      <c r="S286" s="46">
        <v>0</v>
      </c>
      <c r="T286" s="5">
        <v>2.6047193389531089</v>
      </c>
      <c r="U286" s="5">
        <v>0</v>
      </c>
      <c r="V286" s="5">
        <v>0</v>
      </c>
      <c r="W286" s="47">
        <v>0</v>
      </c>
      <c r="X286" s="46">
        <v>0</v>
      </c>
      <c r="Y286" s="5">
        <v>2.6047193389531089</v>
      </c>
      <c r="Z286" s="5">
        <v>0</v>
      </c>
      <c r="AA286" s="5">
        <v>0</v>
      </c>
      <c r="AB286" s="47">
        <v>0</v>
      </c>
    </row>
    <row r="287" spans="1:28" s="1" customFormat="1">
      <c r="A287" s="48" t="s">
        <v>1186</v>
      </c>
      <c r="B287" s="1" t="s">
        <v>1187</v>
      </c>
      <c r="C287" s="1" t="s">
        <v>1188</v>
      </c>
      <c r="D287" s="1" t="s">
        <v>53</v>
      </c>
      <c r="E287" s="1">
        <v>0</v>
      </c>
      <c r="F287" s="44" t="s">
        <v>1189</v>
      </c>
      <c r="G287" s="45">
        <v>0.4</v>
      </c>
      <c r="H287" s="46">
        <v>2.4833418201954407</v>
      </c>
      <c r="I287" s="5">
        <v>0</v>
      </c>
      <c r="J287" s="5">
        <v>2.4833418201954407</v>
      </c>
      <c r="K287" s="5">
        <v>-6.524882899596431</v>
      </c>
      <c r="L287" s="47">
        <v>2.2970911836807826</v>
      </c>
      <c r="M287" s="5">
        <v>0.5</v>
      </c>
      <c r="N287" s="46">
        <v>0</v>
      </c>
      <c r="O287" s="5">
        <v>0</v>
      </c>
      <c r="P287" s="5">
        <v>0</v>
      </c>
      <c r="Q287" s="5">
        <v>0</v>
      </c>
      <c r="R287" s="47">
        <v>0</v>
      </c>
      <c r="S287" s="46">
        <v>0</v>
      </c>
      <c r="T287" s="5">
        <v>2.4833418201954407</v>
      </c>
      <c r="U287" s="5">
        <v>0</v>
      </c>
      <c r="V287" s="5">
        <v>0</v>
      </c>
      <c r="W287" s="47">
        <v>0</v>
      </c>
      <c r="X287" s="46">
        <v>0</v>
      </c>
      <c r="Y287" s="5">
        <v>2.4833418201954407</v>
      </c>
      <c r="Z287" s="5">
        <v>0</v>
      </c>
      <c r="AA287" s="5">
        <v>0</v>
      </c>
      <c r="AB287" s="47">
        <v>0</v>
      </c>
    </row>
    <row r="288" spans="1:28" s="1" customFormat="1">
      <c r="A288" s="48" t="s">
        <v>1190</v>
      </c>
      <c r="B288" s="1" t="s">
        <v>1191</v>
      </c>
      <c r="C288" s="1" t="s">
        <v>1192</v>
      </c>
      <c r="D288" s="1" t="s">
        <v>124</v>
      </c>
      <c r="E288" s="1" t="s">
        <v>125</v>
      </c>
      <c r="F288" s="44" t="s">
        <v>1193</v>
      </c>
      <c r="G288" s="45">
        <v>0.94</v>
      </c>
      <c r="H288" s="46">
        <v>40.977551359200113</v>
      </c>
      <c r="I288" s="5">
        <v>0</v>
      </c>
      <c r="J288" s="5">
        <v>40.977551359200113</v>
      </c>
      <c r="K288" s="5">
        <v>-81.452097858865471</v>
      </c>
      <c r="L288" s="47">
        <v>39.748224818424113</v>
      </c>
      <c r="M288" s="5">
        <v>0</v>
      </c>
      <c r="N288" s="46">
        <v>0</v>
      </c>
      <c r="O288" s="5">
        <v>0</v>
      </c>
      <c r="P288" s="5">
        <v>0</v>
      </c>
      <c r="Q288" s="5">
        <v>0</v>
      </c>
      <c r="R288" s="47">
        <v>0</v>
      </c>
      <c r="S288" s="46">
        <v>36.744115322558017</v>
      </c>
      <c r="T288" s="5">
        <v>4.2334360366420993</v>
      </c>
      <c r="U288" s="5">
        <v>0</v>
      </c>
      <c r="V288" s="5">
        <v>0</v>
      </c>
      <c r="W288" s="47">
        <v>0</v>
      </c>
      <c r="X288" s="46">
        <v>36.744115322558017</v>
      </c>
      <c r="Y288" s="5">
        <v>4.2334360366420993</v>
      </c>
      <c r="Z288" s="5">
        <v>0</v>
      </c>
      <c r="AA288" s="5">
        <v>0</v>
      </c>
      <c r="AB288" s="47">
        <v>0</v>
      </c>
    </row>
    <row r="289" spans="1:28" s="1" customFormat="1">
      <c r="A289" s="48" t="s">
        <v>1194</v>
      </c>
      <c r="B289" s="1" t="s">
        <v>1195</v>
      </c>
      <c r="C289" s="1" t="s">
        <v>1196</v>
      </c>
      <c r="D289" s="1" t="s">
        <v>53</v>
      </c>
      <c r="E289" s="1">
        <v>0</v>
      </c>
      <c r="F289" s="44" t="s">
        <v>1197</v>
      </c>
      <c r="G289" s="45">
        <v>0.4</v>
      </c>
      <c r="H289" s="46">
        <v>1.8974403625110154</v>
      </c>
      <c r="I289" s="5">
        <v>0</v>
      </c>
      <c r="J289" s="5">
        <v>1.8974403625110154</v>
      </c>
      <c r="K289" s="5">
        <v>-11.279917313084516</v>
      </c>
      <c r="L289" s="47">
        <v>1.7551323353226895</v>
      </c>
      <c r="M289" s="5">
        <v>0.5</v>
      </c>
      <c r="N289" s="46">
        <v>0</v>
      </c>
      <c r="O289" s="5">
        <v>0</v>
      </c>
      <c r="P289" s="5">
        <v>0</v>
      </c>
      <c r="Q289" s="5">
        <v>0</v>
      </c>
      <c r="R289" s="47">
        <v>0</v>
      </c>
      <c r="S289" s="46">
        <v>0</v>
      </c>
      <c r="T289" s="5">
        <v>1.8974403625110154</v>
      </c>
      <c r="U289" s="5">
        <v>0</v>
      </c>
      <c r="V289" s="5">
        <v>0</v>
      </c>
      <c r="W289" s="47">
        <v>0</v>
      </c>
      <c r="X289" s="46">
        <v>0</v>
      </c>
      <c r="Y289" s="5">
        <v>1.8974403625110154</v>
      </c>
      <c r="Z289" s="5">
        <v>0</v>
      </c>
      <c r="AA289" s="5">
        <v>0</v>
      </c>
      <c r="AB289" s="47">
        <v>0</v>
      </c>
    </row>
    <row r="290" spans="1:28" s="1" customFormat="1">
      <c r="A290" s="48" t="s">
        <v>1198</v>
      </c>
      <c r="B290" s="1" t="s">
        <v>1199</v>
      </c>
      <c r="C290" s="1" t="s">
        <v>1200</v>
      </c>
      <c r="D290" s="1" t="s">
        <v>53</v>
      </c>
      <c r="E290" s="1">
        <v>0</v>
      </c>
      <c r="F290" s="44" t="s">
        <v>1201</v>
      </c>
      <c r="G290" s="45">
        <v>0.4</v>
      </c>
      <c r="H290" s="46">
        <v>3.5628130589141507</v>
      </c>
      <c r="I290" s="5">
        <v>0.27071423648766146</v>
      </c>
      <c r="J290" s="5">
        <v>3.2920988224264889</v>
      </c>
      <c r="K290" s="5">
        <v>-5.7984458475555787</v>
      </c>
      <c r="L290" s="47">
        <v>3.0451914107445028</v>
      </c>
      <c r="M290" s="5">
        <v>0.5</v>
      </c>
      <c r="N290" s="46">
        <v>0</v>
      </c>
      <c r="O290" s="5">
        <v>0.27071423648766146</v>
      </c>
      <c r="P290" s="5">
        <v>0</v>
      </c>
      <c r="Q290" s="5">
        <v>0</v>
      </c>
      <c r="R290" s="47">
        <v>0</v>
      </c>
      <c r="S290" s="46">
        <v>0</v>
      </c>
      <c r="T290" s="5">
        <v>3.2920988224264889</v>
      </c>
      <c r="U290" s="5">
        <v>0</v>
      </c>
      <c r="V290" s="5">
        <v>0</v>
      </c>
      <c r="W290" s="47">
        <v>0</v>
      </c>
      <c r="X290" s="46">
        <v>0</v>
      </c>
      <c r="Y290" s="5">
        <v>3.5628130589141507</v>
      </c>
      <c r="Z290" s="5">
        <v>0</v>
      </c>
      <c r="AA290" s="5">
        <v>0</v>
      </c>
      <c r="AB290" s="47">
        <v>0</v>
      </c>
    </row>
    <row r="291" spans="1:28" s="1" customFormat="1">
      <c r="A291" s="48" t="s">
        <v>1202</v>
      </c>
      <c r="B291" s="1" t="s">
        <v>1203</v>
      </c>
      <c r="C291" s="1" t="s">
        <v>1204</v>
      </c>
      <c r="D291" s="1" t="s">
        <v>53</v>
      </c>
      <c r="E291" s="1">
        <v>0</v>
      </c>
      <c r="F291" s="44" t="s">
        <v>1205</v>
      </c>
      <c r="G291" s="45">
        <v>0.4</v>
      </c>
      <c r="H291" s="46">
        <v>3.6104319820800455</v>
      </c>
      <c r="I291" s="5">
        <v>0</v>
      </c>
      <c r="J291" s="5">
        <v>3.6104319820800455</v>
      </c>
      <c r="K291" s="5">
        <v>-13.012693664489399</v>
      </c>
      <c r="L291" s="47">
        <v>3.3396495834240425</v>
      </c>
      <c r="M291" s="5">
        <v>0.5</v>
      </c>
      <c r="N291" s="46">
        <v>0</v>
      </c>
      <c r="O291" s="5">
        <v>0</v>
      </c>
      <c r="P291" s="5">
        <v>0</v>
      </c>
      <c r="Q291" s="5">
        <v>0</v>
      </c>
      <c r="R291" s="47">
        <v>0</v>
      </c>
      <c r="S291" s="46">
        <v>0</v>
      </c>
      <c r="T291" s="5">
        <v>3.6104319820800455</v>
      </c>
      <c r="U291" s="5">
        <v>0</v>
      </c>
      <c r="V291" s="5">
        <v>0</v>
      </c>
      <c r="W291" s="47">
        <v>0</v>
      </c>
      <c r="X291" s="46">
        <v>0</v>
      </c>
      <c r="Y291" s="5">
        <v>3.6104319820800455</v>
      </c>
      <c r="Z291" s="5">
        <v>0</v>
      </c>
      <c r="AA291" s="5">
        <v>0</v>
      </c>
      <c r="AB291" s="47">
        <v>0</v>
      </c>
    </row>
    <row r="292" spans="1:28" s="1" customFormat="1">
      <c r="A292" s="48" t="s">
        <v>1206</v>
      </c>
      <c r="B292" s="1" t="s">
        <v>1207</v>
      </c>
      <c r="C292" s="1" t="s">
        <v>1208</v>
      </c>
      <c r="D292" s="1" t="s">
        <v>53</v>
      </c>
      <c r="E292" s="1">
        <v>0</v>
      </c>
      <c r="F292" s="44" t="s">
        <v>1209</v>
      </c>
      <c r="G292" s="45">
        <v>0.4</v>
      </c>
      <c r="H292" s="46">
        <v>2.21308638278729</v>
      </c>
      <c r="I292" s="5">
        <v>0</v>
      </c>
      <c r="J292" s="5">
        <v>2.21308638278729</v>
      </c>
      <c r="K292" s="5">
        <v>-15.112393523613319</v>
      </c>
      <c r="L292" s="47">
        <v>2.0471049040782434</v>
      </c>
      <c r="M292" s="5">
        <v>0.5</v>
      </c>
      <c r="N292" s="46">
        <v>0</v>
      </c>
      <c r="O292" s="5">
        <v>0</v>
      </c>
      <c r="P292" s="5">
        <v>0</v>
      </c>
      <c r="Q292" s="5">
        <v>0</v>
      </c>
      <c r="R292" s="47">
        <v>0</v>
      </c>
      <c r="S292" s="46">
        <v>0</v>
      </c>
      <c r="T292" s="5">
        <v>2.21308638278729</v>
      </c>
      <c r="U292" s="5">
        <v>0</v>
      </c>
      <c r="V292" s="5">
        <v>0</v>
      </c>
      <c r="W292" s="47">
        <v>0</v>
      </c>
      <c r="X292" s="46">
        <v>0</v>
      </c>
      <c r="Y292" s="5">
        <v>2.21308638278729</v>
      </c>
      <c r="Z292" s="5">
        <v>0</v>
      </c>
      <c r="AA292" s="5">
        <v>0</v>
      </c>
      <c r="AB292" s="47">
        <v>0</v>
      </c>
    </row>
    <row r="293" spans="1:28" s="1" customFormat="1">
      <c r="A293" s="48" t="s">
        <v>1210</v>
      </c>
      <c r="B293" s="1" t="s">
        <v>1211</v>
      </c>
      <c r="C293" s="1" t="s">
        <v>1212</v>
      </c>
      <c r="D293" s="1" t="s">
        <v>53</v>
      </c>
      <c r="E293" s="1" t="s">
        <v>194</v>
      </c>
      <c r="F293" s="44" t="s">
        <v>1213</v>
      </c>
      <c r="G293" s="45">
        <v>0.42499999999999999</v>
      </c>
      <c r="H293" s="46">
        <v>3.3566033450902224</v>
      </c>
      <c r="I293" s="5">
        <v>0</v>
      </c>
      <c r="J293" s="5">
        <v>3.3566033450902224</v>
      </c>
      <c r="K293" s="5">
        <v>-8.4311279745349701</v>
      </c>
      <c r="L293" s="47">
        <v>3.1887731778357113</v>
      </c>
      <c r="M293" s="5">
        <v>0</v>
      </c>
      <c r="N293" s="46">
        <v>0</v>
      </c>
      <c r="O293" s="5">
        <v>0</v>
      </c>
      <c r="P293" s="5">
        <v>0</v>
      </c>
      <c r="Q293" s="5">
        <v>0</v>
      </c>
      <c r="R293" s="47">
        <v>0</v>
      </c>
      <c r="S293" s="46">
        <v>0</v>
      </c>
      <c r="T293" s="5">
        <v>3.3566033450902224</v>
      </c>
      <c r="U293" s="5">
        <v>0</v>
      </c>
      <c r="V293" s="5">
        <v>0</v>
      </c>
      <c r="W293" s="47">
        <v>0</v>
      </c>
      <c r="X293" s="46">
        <v>0</v>
      </c>
      <c r="Y293" s="5">
        <v>3.3566033450902224</v>
      </c>
      <c r="Z293" s="5">
        <v>0</v>
      </c>
      <c r="AA293" s="5">
        <v>0</v>
      </c>
      <c r="AB293" s="47">
        <v>0</v>
      </c>
    </row>
    <row r="294" spans="1:28" s="1" customFormat="1">
      <c r="A294" s="48" t="s">
        <v>1214</v>
      </c>
      <c r="B294" s="1" t="s">
        <v>1215</v>
      </c>
      <c r="C294" s="1" t="s">
        <v>1216</v>
      </c>
      <c r="D294" s="1" t="s">
        <v>53</v>
      </c>
      <c r="E294" s="1" t="s">
        <v>356</v>
      </c>
      <c r="F294" s="44" t="s">
        <v>1217</v>
      </c>
      <c r="G294" s="45">
        <v>0.4</v>
      </c>
      <c r="H294" s="46">
        <v>2.0441942793985723</v>
      </c>
      <c r="I294" s="5">
        <v>0</v>
      </c>
      <c r="J294" s="5">
        <v>2.0441942793985723</v>
      </c>
      <c r="K294" s="5">
        <v>-6.3049133465763374</v>
      </c>
      <c r="L294" s="47">
        <v>1.9419845654286436</v>
      </c>
      <c r="M294" s="5">
        <v>0</v>
      </c>
      <c r="N294" s="46">
        <v>0</v>
      </c>
      <c r="O294" s="5">
        <v>0</v>
      </c>
      <c r="P294" s="5">
        <v>0</v>
      </c>
      <c r="Q294" s="5">
        <v>0</v>
      </c>
      <c r="R294" s="47">
        <v>0</v>
      </c>
      <c r="S294" s="46">
        <v>0</v>
      </c>
      <c r="T294" s="5">
        <v>2.0441942793985723</v>
      </c>
      <c r="U294" s="5">
        <v>0</v>
      </c>
      <c r="V294" s="5">
        <v>0</v>
      </c>
      <c r="W294" s="47">
        <v>0</v>
      </c>
      <c r="X294" s="46">
        <v>0</v>
      </c>
      <c r="Y294" s="5">
        <v>2.0441942793985723</v>
      </c>
      <c r="Z294" s="5">
        <v>0</v>
      </c>
      <c r="AA294" s="5">
        <v>0</v>
      </c>
      <c r="AB294" s="47">
        <v>0</v>
      </c>
    </row>
    <row r="295" spans="1:28" s="1" customFormat="1">
      <c r="A295" s="48" t="s">
        <v>1218</v>
      </c>
      <c r="B295" s="1" t="s">
        <v>1219</v>
      </c>
      <c r="C295" s="1" t="s">
        <v>1220</v>
      </c>
      <c r="D295" s="1" t="s">
        <v>53</v>
      </c>
      <c r="E295" s="1">
        <v>0</v>
      </c>
      <c r="F295" s="44" t="s">
        <v>1221</v>
      </c>
      <c r="G295" s="45">
        <v>0.4</v>
      </c>
      <c r="H295" s="46">
        <v>2.5631299033848438</v>
      </c>
      <c r="I295" s="5">
        <v>0</v>
      </c>
      <c r="J295" s="5">
        <v>2.5631299033848438</v>
      </c>
      <c r="K295" s="5">
        <v>-16.12742176018666</v>
      </c>
      <c r="L295" s="47">
        <v>2.3708951606309805</v>
      </c>
      <c r="M295" s="5">
        <v>0.5</v>
      </c>
      <c r="N295" s="46">
        <v>0</v>
      </c>
      <c r="O295" s="5">
        <v>0</v>
      </c>
      <c r="P295" s="5">
        <v>0</v>
      </c>
      <c r="Q295" s="5">
        <v>0</v>
      </c>
      <c r="R295" s="47">
        <v>0</v>
      </c>
      <c r="S295" s="46">
        <v>0</v>
      </c>
      <c r="T295" s="5">
        <v>2.5631299033848438</v>
      </c>
      <c r="U295" s="5">
        <v>0</v>
      </c>
      <c r="V295" s="5">
        <v>0</v>
      </c>
      <c r="W295" s="47">
        <v>0</v>
      </c>
      <c r="X295" s="46">
        <v>0</v>
      </c>
      <c r="Y295" s="5">
        <v>2.5631299033848438</v>
      </c>
      <c r="Z295" s="5">
        <v>0</v>
      </c>
      <c r="AA295" s="5">
        <v>0</v>
      </c>
      <c r="AB295" s="47">
        <v>0</v>
      </c>
    </row>
    <row r="296" spans="1:28" s="1" customFormat="1">
      <c r="A296" s="48" t="s">
        <v>1222</v>
      </c>
      <c r="B296" s="1" t="s">
        <v>1223</v>
      </c>
      <c r="C296" s="1" t="s">
        <v>1224</v>
      </c>
      <c r="D296" s="1" t="s">
        <v>53</v>
      </c>
      <c r="E296" s="1" t="s">
        <v>156</v>
      </c>
      <c r="F296" s="44" t="s">
        <v>1225</v>
      </c>
      <c r="G296" s="45">
        <v>0.56000000000000005</v>
      </c>
      <c r="H296" s="46">
        <v>2.3088297374317994</v>
      </c>
      <c r="I296" s="5">
        <v>0</v>
      </c>
      <c r="J296" s="5">
        <v>2.3088297374317994</v>
      </c>
      <c r="K296" s="5">
        <v>-15.149823123420308</v>
      </c>
      <c r="L296" s="47">
        <v>2.1933882505602096</v>
      </c>
      <c r="M296" s="5">
        <v>0</v>
      </c>
      <c r="N296" s="46">
        <v>0</v>
      </c>
      <c r="O296" s="5">
        <v>0</v>
      </c>
      <c r="P296" s="5">
        <v>0</v>
      </c>
      <c r="Q296" s="5">
        <v>0</v>
      </c>
      <c r="R296" s="47">
        <v>0</v>
      </c>
      <c r="S296" s="46">
        <v>0</v>
      </c>
      <c r="T296" s="5">
        <v>2.3088297374317994</v>
      </c>
      <c r="U296" s="5">
        <v>0</v>
      </c>
      <c r="V296" s="5">
        <v>0</v>
      </c>
      <c r="W296" s="47">
        <v>0</v>
      </c>
      <c r="X296" s="46">
        <v>0</v>
      </c>
      <c r="Y296" s="5">
        <v>2.3088297374317994</v>
      </c>
      <c r="Z296" s="5">
        <v>0</v>
      </c>
      <c r="AA296" s="5">
        <v>0</v>
      </c>
      <c r="AB296" s="47">
        <v>0</v>
      </c>
    </row>
    <row r="297" spans="1:28" s="1" customFormat="1">
      <c r="A297" s="48" t="s">
        <v>1226</v>
      </c>
      <c r="B297" s="1" t="s">
        <v>1227</v>
      </c>
      <c r="C297" s="1" t="s">
        <v>1228</v>
      </c>
      <c r="D297" s="1" t="s">
        <v>53</v>
      </c>
      <c r="E297" s="1" t="s">
        <v>861</v>
      </c>
      <c r="F297" s="44" t="s">
        <v>1229</v>
      </c>
      <c r="G297" s="45">
        <v>0.44</v>
      </c>
      <c r="H297" s="46">
        <v>3.7747168907641471</v>
      </c>
      <c r="I297" s="5">
        <v>0</v>
      </c>
      <c r="J297" s="5">
        <v>3.7747168907641471</v>
      </c>
      <c r="K297" s="5">
        <v>-15.20040121385359</v>
      </c>
      <c r="L297" s="47">
        <v>3.5859810462259394</v>
      </c>
      <c r="M297" s="5">
        <v>0</v>
      </c>
      <c r="N297" s="46">
        <v>0</v>
      </c>
      <c r="O297" s="5">
        <v>0</v>
      </c>
      <c r="P297" s="5">
        <v>0</v>
      </c>
      <c r="Q297" s="5">
        <v>0</v>
      </c>
      <c r="R297" s="47">
        <v>0</v>
      </c>
      <c r="S297" s="46">
        <v>0</v>
      </c>
      <c r="T297" s="5">
        <v>3.7747168907641471</v>
      </c>
      <c r="U297" s="5">
        <v>0</v>
      </c>
      <c r="V297" s="5">
        <v>0</v>
      </c>
      <c r="W297" s="47">
        <v>0</v>
      </c>
      <c r="X297" s="46">
        <v>0</v>
      </c>
      <c r="Y297" s="5">
        <v>3.7747168907641471</v>
      </c>
      <c r="Z297" s="5">
        <v>0</v>
      </c>
      <c r="AA297" s="5">
        <v>0</v>
      </c>
      <c r="AB297" s="47">
        <v>0</v>
      </c>
    </row>
    <row r="298" spans="1:28" s="1" customFormat="1">
      <c r="A298" s="48" t="s">
        <v>1230</v>
      </c>
      <c r="B298" s="1" t="s">
        <v>1231</v>
      </c>
      <c r="C298" s="1" t="s">
        <v>1232</v>
      </c>
      <c r="D298" s="1" t="s">
        <v>53</v>
      </c>
      <c r="E298" s="1" t="s">
        <v>275</v>
      </c>
      <c r="F298" s="44" t="s">
        <v>1233</v>
      </c>
      <c r="G298" s="45">
        <v>0.4</v>
      </c>
      <c r="H298" s="46">
        <v>2.4032545284676772</v>
      </c>
      <c r="I298" s="5">
        <v>0</v>
      </c>
      <c r="J298" s="5">
        <v>2.4032545284676772</v>
      </c>
      <c r="K298" s="5">
        <v>-5.7091954621169272</v>
      </c>
      <c r="L298" s="47">
        <v>2.283091802044293</v>
      </c>
      <c r="M298" s="5">
        <v>0</v>
      </c>
      <c r="N298" s="46">
        <v>0</v>
      </c>
      <c r="O298" s="5">
        <v>0</v>
      </c>
      <c r="P298" s="5">
        <v>0</v>
      </c>
      <c r="Q298" s="5">
        <v>0</v>
      </c>
      <c r="R298" s="47">
        <v>0</v>
      </c>
      <c r="S298" s="46">
        <v>0</v>
      </c>
      <c r="T298" s="5">
        <v>2.4032545284676772</v>
      </c>
      <c r="U298" s="5">
        <v>0</v>
      </c>
      <c r="V298" s="5">
        <v>0</v>
      </c>
      <c r="W298" s="47">
        <v>0</v>
      </c>
      <c r="X298" s="46">
        <v>0</v>
      </c>
      <c r="Y298" s="5">
        <v>2.4032545284676772</v>
      </c>
      <c r="Z298" s="5">
        <v>0</v>
      </c>
      <c r="AA298" s="5">
        <v>0</v>
      </c>
      <c r="AB298" s="47">
        <v>0</v>
      </c>
    </row>
    <row r="299" spans="1:28" s="1" customFormat="1">
      <c r="A299" s="48" t="s">
        <v>1234</v>
      </c>
      <c r="B299" s="1" t="s">
        <v>1235</v>
      </c>
      <c r="C299" s="1" t="s">
        <v>1236</v>
      </c>
      <c r="D299" s="1" t="s">
        <v>103</v>
      </c>
      <c r="E299" s="1">
        <v>0</v>
      </c>
      <c r="F299" s="44" t="s">
        <v>1237</v>
      </c>
      <c r="G299" s="45">
        <v>0.49</v>
      </c>
      <c r="H299" s="46">
        <v>63.33397435681416</v>
      </c>
      <c r="I299" s="5">
        <v>14.666312696173943</v>
      </c>
      <c r="J299" s="5">
        <v>48.667661660640221</v>
      </c>
      <c r="K299" s="5">
        <v>34.376926958692437</v>
      </c>
      <c r="L299" s="47">
        <v>45.017587036092209</v>
      </c>
      <c r="M299" s="5">
        <v>0</v>
      </c>
      <c r="N299" s="46">
        <v>14.001886538148501</v>
      </c>
      <c r="O299" s="5">
        <v>0.66442615802544358</v>
      </c>
      <c r="P299" s="5">
        <v>0</v>
      </c>
      <c r="Q299" s="5">
        <v>0</v>
      </c>
      <c r="R299" s="47">
        <v>0</v>
      </c>
      <c r="S299" s="46">
        <v>42.375273756027212</v>
      </c>
      <c r="T299" s="5">
        <v>6.292387904613002</v>
      </c>
      <c r="U299" s="5">
        <v>0</v>
      </c>
      <c r="V299" s="5">
        <v>0</v>
      </c>
      <c r="W299" s="47">
        <v>0</v>
      </c>
      <c r="X299" s="46">
        <v>56.377160294175717</v>
      </c>
      <c r="Y299" s="5">
        <v>6.956814062638446</v>
      </c>
      <c r="Z299" s="5">
        <v>0</v>
      </c>
      <c r="AA299" s="5">
        <v>0</v>
      </c>
      <c r="AB299" s="47">
        <v>0</v>
      </c>
    </row>
    <row r="300" spans="1:28" s="1" customFormat="1">
      <c r="A300" s="48" t="s">
        <v>1238</v>
      </c>
      <c r="B300" s="1" t="s">
        <v>1239</v>
      </c>
      <c r="C300" s="1" t="s">
        <v>1240</v>
      </c>
      <c r="D300" s="1" t="s">
        <v>866</v>
      </c>
      <c r="E300" s="1">
        <v>0</v>
      </c>
      <c r="F300" s="44" t="s">
        <v>1241</v>
      </c>
      <c r="G300" s="45">
        <v>0.01</v>
      </c>
      <c r="H300" s="46">
        <v>23.699495814758837</v>
      </c>
      <c r="I300" s="5">
        <v>8.2763604861157614</v>
      </c>
      <c r="J300" s="5">
        <v>15.423135328643077</v>
      </c>
      <c r="K300" s="5">
        <v>11.36571750003127</v>
      </c>
      <c r="L300" s="47">
        <v>14.266400178994848</v>
      </c>
      <c r="M300" s="5">
        <v>0</v>
      </c>
      <c r="N300" s="46">
        <v>0</v>
      </c>
      <c r="O300" s="5">
        <v>0</v>
      </c>
      <c r="P300" s="5">
        <v>8.2763604861157614</v>
      </c>
      <c r="Q300" s="5">
        <v>0</v>
      </c>
      <c r="R300" s="47">
        <v>0</v>
      </c>
      <c r="S300" s="46">
        <v>0</v>
      </c>
      <c r="T300" s="5">
        <v>0</v>
      </c>
      <c r="U300" s="5">
        <v>15.423135328643077</v>
      </c>
      <c r="V300" s="5">
        <v>0</v>
      </c>
      <c r="W300" s="47">
        <v>0</v>
      </c>
      <c r="X300" s="46">
        <v>0</v>
      </c>
      <c r="Y300" s="5">
        <v>0</v>
      </c>
      <c r="Z300" s="5">
        <v>23.699495814758837</v>
      </c>
      <c r="AA300" s="5">
        <v>0</v>
      </c>
      <c r="AB300" s="47">
        <v>0</v>
      </c>
    </row>
    <row r="301" spans="1:28" s="1" customFormat="1">
      <c r="A301" s="48" t="s">
        <v>1242</v>
      </c>
      <c r="B301" s="1" t="s">
        <v>1243</v>
      </c>
      <c r="C301" s="1" t="s">
        <v>1244</v>
      </c>
      <c r="D301" s="1" t="s">
        <v>124</v>
      </c>
      <c r="E301" s="1" t="s">
        <v>724</v>
      </c>
      <c r="F301" s="44" t="s">
        <v>1245</v>
      </c>
      <c r="G301" s="45">
        <v>0.74</v>
      </c>
      <c r="H301" s="46">
        <v>65.255243902498464</v>
      </c>
      <c r="I301" s="5">
        <v>0</v>
      </c>
      <c r="J301" s="5">
        <v>65.255243902498464</v>
      </c>
      <c r="K301" s="5">
        <v>-10.123427875562504</v>
      </c>
      <c r="L301" s="47">
        <v>61.992481707373543</v>
      </c>
      <c r="M301" s="5">
        <v>0</v>
      </c>
      <c r="N301" s="46">
        <v>0</v>
      </c>
      <c r="O301" s="5">
        <v>0</v>
      </c>
      <c r="P301" s="5">
        <v>0</v>
      </c>
      <c r="Q301" s="5">
        <v>0</v>
      </c>
      <c r="R301" s="47">
        <v>0</v>
      </c>
      <c r="S301" s="46">
        <v>55.335043980420345</v>
      </c>
      <c r="T301" s="5">
        <v>9.9201999220781261</v>
      </c>
      <c r="U301" s="5">
        <v>0</v>
      </c>
      <c r="V301" s="5">
        <v>0</v>
      </c>
      <c r="W301" s="47">
        <v>0</v>
      </c>
      <c r="X301" s="46">
        <v>55.335043980420345</v>
      </c>
      <c r="Y301" s="5">
        <v>9.9201999220781261</v>
      </c>
      <c r="Z301" s="5">
        <v>0</v>
      </c>
      <c r="AA301" s="5">
        <v>0</v>
      </c>
      <c r="AB301" s="47">
        <v>0</v>
      </c>
    </row>
    <row r="302" spans="1:28" s="1" customFormat="1">
      <c r="A302" s="48" t="s">
        <v>1246</v>
      </c>
      <c r="B302" s="1" t="s">
        <v>1247</v>
      </c>
      <c r="C302" s="1" t="s">
        <v>1248</v>
      </c>
      <c r="D302" s="1" t="s">
        <v>124</v>
      </c>
      <c r="E302" s="1">
        <v>0</v>
      </c>
      <c r="F302" s="44" t="s">
        <v>1249</v>
      </c>
      <c r="G302" s="45">
        <v>0.49</v>
      </c>
      <c r="H302" s="46">
        <v>40.65394274720402</v>
      </c>
      <c r="I302" s="5">
        <v>5.9252551616904849</v>
      </c>
      <c r="J302" s="5">
        <v>34.728687585513541</v>
      </c>
      <c r="K302" s="5">
        <v>12.337328177289841</v>
      </c>
      <c r="L302" s="47">
        <v>32.124036016600023</v>
      </c>
      <c r="M302" s="5">
        <v>0</v>
      </c>
      <c r="N302" s="46">
        <v>6.2413706061522811</v>
      </c>
      <c r="O302" s="5">
        <v>-0.31611544446179646</v>
      </c>
      <c r="P302" s="5">
        <v>0</v>
      </c>
      <c r="Q302" s="5">
        <v>0</v>
      </c>
      <c r="R302" s="47">
        <v>0</v>
      </c>
      <c r="S302" s="46">
        <v>29.231581610382676</v>
      </c>
      <c r="T302" s="5">
        <v>5.4971059751308617</v>
      </c>
      <c r="U302" s="5">
        <v>0</v>
      </c>
      <c r="V302" s="5">
        <v>0</v>
      </c>
      <c r="W302" s="47">
        <v>0</v>
      </c>
      <c r="X302" s="46">
        <v>35.472952216534956</v>
      </c>
      <c r="Y302" s="5">
        <v>5.1809905306690656</v>
      </c>
      <c r="Z302" s="5">
        <v>0</v>
      </c>
      <c r="AA302" s="5">
        <v>0</v>
      </c>
      <c r="AB302" s="47">
        <v>0</v>
      </c>
    </row>
    <row r="303" spans="1:28" s="1" customFormat="1">
      <c r="A303" s="48" t="s">
        <v>1250</v>
      </c>
      <c r="B303" s="1" t="s">
        <v>1251</v>
      </c>
      <c r="C303" s="1" t="s">
        <v>1252</v>
      </c>
      <c r="D303" s="1" t="s">
        <v>270</v>
      </c>
      <c r="E303" s="1" t="s">
        <v>94</v>
      </c>
      <c r="F303" s="44" t="s">
        <v>1253</v>
      </c>
      <c r="G303" s="45">
        <v>0.48</v>
      </c>
      <c r="H303" s="46">
        <v>149.87507403209793</v>
      </c>
      <c r="I303" s="5">
        <v>0</v>
      </c>
      <c r="J303" s="5">
        <v>149.87507403209793</v>
      </c>
      <c r="K303" s="5">
        <v>23.90293027773583</v>
      </c>
      <c r="L303" s="47">
        <v>142.38132033049303</v>
      </c>
      <c r="M303" s="5">
        <v>0</v>
      </c>
      <c r="N303" s="46">
        <v>0</v>
      </c>
      <c r="O303" s="5">
        <v>0</v>
      </c>
      <c r="P303" s="5">
        <v>0</v>
      </c>
      <c r="Q303" s="5">
        <v>0</v>
      </c>
      <c r="R303" s="47">
        <v>0</v>
      </c>
      <c r="S303" s="46">
        <v>115.68001495928641</v>
      </c>
      <c r="T303" s="5">
        <v>34.195059072811524</v>
      </c>
      <c r="U303" s="5">
        <v>0</v>
      </c>
      <c r="V303" s="5">
        <v>0</v>
      </c>
      <c r="W303" s="47">
        <v>0</v>
      </c>
      <c r="X303" s="46">
        <v>115.68001495928641</v>
      </c>
      <c r="Y303" s="5">
        <v>34.195059072811524</v>
      </c>
      <c r="Z303" s="5">
        <v>0</v>
      </c>
      <c r="AA303" s="5">
        <v>0</v>
      </c>
      <c r="AB303" s="47">
        <v>0</v>
      </c>
    </row>
    <row r="304" spans="1:28" s="1" customFormat="1">
      <c r="A304" s="48" t="s">
        <v>1254</v>
      </c>
      <c r="B304" s="1" t="s">
        <v>1255</v>
      </c>
      <c r="C304" s="1" t="s">
        <v>1256</v>
      </c>
      <c r="D304" s="1" t="s">
        <v>53</v>
      </c>
      <c r="E304" s="1">
        <v>0</v>
      </c>
      <c r="F304" s="44" t="s">
        <v>1257</v>
      </c>
      <c r="G304" s="45">
        <v>0.4</v>
      </c>
      <c r="H304" s="46">
        <v>1.8979457025818365</v>
      </c>
      <c r="I304" s="5">
        <v>0</v>
      </c>
      <c r="J304" s="5">
        <v>1.8979457025818365</v>
      </c>
      <c r="K304" s="5">
        <v>-15.789568225583183</v>
      </c>
      <c r="L304" s="47">
        <v>1.7555997748881988</v>
      </c>
      <c r="M304" s="5">
        <v>0.5</v>
      </c>
      <c r="N304" s="46">
        <v>0</v>
      </c>
      <c r="O304" s="5">
        <v>0</v>
      </c>
      <c r="P304" s="5">
        <v>0</v>
      </c>
      <c r="Q304" s="5">
        <v>0</v>
      </c>
      <c r="R304" s="47">
        <v>0</v>
      </c>
      <c r="S304" s="46">
        <v>0</v>
      </c>
      <c r="T304" s="5">
        <v>1.8979457025818365</v>
      </c>
      <c r="U304" s="5">
        <v>0</v>
      </c>
      <c r="V304" s="5">
        <v>0</v>
      </c>
      <c r="W304" s="47">
        <v>0</v>
      </c>
      <c r="X304" s="46">
        <v>0</v>
      </c>
      <c r="Y304" s="5">
        <v>1.8979457025818365</v>
      </c>
      <c r="Z304" s="5">
        <v>0</v>
      </c>
      <c r="AA304" s="5">
        <v>0</v>
      </c>
      <c r="AB304" s="47">
        <v>0</v>
      </c>
    </row>
    <row r="305" spans="1:28" s="1" customFormat="1">
      <c r="A305" s="48" t="s">
        <v>1258</v>
      </c>
      <c r="B305" s="1" t="s">
        <v>1259</v>
      </c>
      <c r="C305" s="1" t="s">
        <v>1260</v>
      </c>
      <c r="D305" s="1" t="s">
        <v>53</v>
      </c>
      <c r="E305" s="1" t="s">
        <v>228</v>
      </c>
      <c r="F305" s="44" t="s">
        <v>1261</v>
      </c>
      <c r="G305" s="45">
        <v>0.35</v>
      </c>
      <c r="H305" s="46">
        <v>2.4845755343129192</v>
      </c>
      <c r="I305" s="5">
        <v>0</v>
      </c>
      <c r="J305" s="5">
        <v>2.4845755343129192</v>
      </c>
      <c r="K305" s="5">
        <v>-19.786647947126546</v>
      </c>
      <c r="L305" s="47">
        <v>2.3603467575972732</v>
      </c>
      <c r="M305" s="5">
        <v>0</v>
      </c>
      <c r="N305" s="46">
        <v>0</v>
      </c>
      <c r="O305" s="5">
        <v>0</v>
      </c>
      <c r="P305" s="5">
        <v>0</v>
      </c>
      <c r="Q305" s="5">
        <v>0</v>
      </c>
      <c r="R305" s="47">
        <v>0</v>
      </c>
      <c r="S305" s="46">
        <v>0</v>
      </c>
      <c r="T305" s="5">
        <v>2.4845755343129192</v>
      </c>
      <c r="U305" s="5">
        <v>0</v>
      </c>
      <c r="V305" s="5">
        <v>0</v>
      </c>
      <c r="W305" s="47">
        <v>0</v>
      </c>
      <c r="X305" s="46">
        <v>0</v>
      </c>
      <c r="Y305" s="5">
        <v>2.4845755343129192</v>
      </c>
      <c r="Z305" s="5">
        <v>0</v>
      </c>
      <c r="AA305" s="5">
        <v>0</v>
      </c>
      <c r="AB305" s="47">
        <v>0</v>
      </c>
    </row>
    <row r="306" spans="1:28" s="1" customFormat="1">
      <c r="A306" s="48" t="s">
        <v>1262</v>
      </c>
      <c r="B306" s="1" t="s">
        <v>1263</v>
      </c>
      <c r="C306" s="1" t="s">
        <v>1264</v>
      </c>
      <c r="D306" s="1" t="s">
        <v>103</v>
      </c>
      <c r="E306" s="1" t="s">
        <v>611</v>
      </c>
      <c r="F306" s="44" t="s">
        <v>1265</v>
      </c>
      <c r="G306" s="45">
        <v>0.99</v>
      </c>
      <c r="H306" s="46">
        <v>65.33187944942479</v>
      </c>
      <c r="I306" s="5">
        <v>0</v>
      </c>
      <c r="J306" s="5">
        <v>65.33187944942479</v>
      </c>
      <c r="K306" s="5">
        <v>19.240153871309893</v>
      </c>
      <c r="L306" s="47">
        <v>63.371923065942042</v>
      </c>
      <c r="M306" s="5">
        <v>0</v>
      </c>
      <c r="N306" s="46">
        <v>0</v>
      </c>
      <c r="O306" s="5">
        <v>0</v>
      </c>
      <c r="P306" s="5">
        <v>0</v>
      </c>
      <c r="Q306" s="5">
        <v>0</v>
      </c>
      <c r="R306" s="47">
        <v>0</v>
      </c>
      <c r="S306" s="46">
        <v>58.796258523029287</v>
      </c>
      <c r="T306" s="5">
        <v>6.5356209263955005</v>
      </c>
      <c r="U306" s="5">
        <v>0</v>
      </c>
      <c r="V306" s="5">
        <v>0</v>
      </c>
      <c r="W306" s="47">
        <v>0</v>
      </c>
      <c r="X306" s="46">
        <v>58.796258523029287</v>
      </c>
      <c r="Y306" s="5">
        <v>6.5356209263955005</v>
      </c>
      <c r="Z306" s="5">
        <v>0</v>
      </c>
      <c r="AA306" s="5">
        <v>0</v>
      </c>
      <c r="AB306" s="47">
        <v>0</v>
      </c>
    </row>
    <row r="307" spans="1:28" s="1" customFormat="1">
      <c r="A307" s="48" t="s">
        <v>1266</v>
      </c>
      <c r="B307" s="1" t="s">
        <v>1267</v>
      </c>
      <c r="C307" s="1" t="s">
        <v>1268</v>
      </c>
      <c r="D307" s="1" t="s">
        <v>53</v>
      </c>
      <c r="E307" s="1" t="s">
        <v>275</v>
      </c>
      <c r="F307" s="44" t="s">
        <v>1269</v>
      </c>
      <c r="G307" s="45">
        <v>0.4</v>
      </c>
      <c r="H307" s="46">
        <v>2.8042844420180595</v>
      </c>
      <c r="I307" s="5">
        <v>0</v>
      </c>
      <c r="J307" s="5">
        <v>2.8042844420180595</v>
      </c>
      <c r="K307" s="5">
        <v>-14.473653561341385</v>
      </c>
      <c r="L307" s="47">
        <v>2.6640702199171562</v>
      </c>
      <c r="M307" s="5">
        <v>0</v>
      </c>
      <c r="N307" s="46">
        <v>0</v>
      </c>
      <c r="O307" s="5">
        <v>0</v>
      </c>
      <c r="P307" s="5">
        <v>0</v>
      </c>
      <c r="Q307" s="5">
        <v>0</v>
      </c>
      <c r="R307" s="47">
        <v>0</v>
      </c>
      <c r="S307" s="46">
        <v>0</v>
      </c>
      <c r="T307" s="5">
        <v>2.8042844420180595</v>
      </c>
      <c r="U307" s="5">
        <v>0</v>
      </c>
      <c r="V307" s="5">
        <v>0</v>
      </c>
      <c r="W307" s="47">
        <v>0</v>
      </c>
      <c r="X307" s="46">
        <v>0</v>
      </c>
      <c r="Y307" s="5">
        <v>2.8042844420180595</v>
      </c>
      <c r="Z307" s="5">
        <v>0</v>
      </c>
      <c r="AA307" s="5">
        <v>0</v>
      </c>
      <c r="AB307" s="47">
        <v>0</v>
      </c>
    </row>
    <row r="308" spans="1:28" s="1" customFormat="1">
      <c r="A308" s="48" t="s">
        <v>1270</v>
      </c>
      <c r="B308" s="1" t="s">
        <v>1271</v>
      </c>
      <c r="C308" s="1" t="s">
        <v>1272</v>
      </c>
      <c r="D308" s="1" t="s">
        <v>237</v>
      </c>
      <c r="E308" s="1" t="s">
        <v>275</v>
      </c>
      <c r="F308" s="44" t="s">
        <v>1273</v>
      </c>
      <c r="G308" s="45">
        <v>0.33999999999999997</v>
      </c>
      <c r="H308" s="46">
        <v>110.26086424975345</v>
      </c>
      <c r="I308" s="5">
        <v>0</v>
      </c>
      <c r="J308" s="5">
        <v>110.26086424975345</v>
      </c>
      <c r="K308" s="5">
        <v>19.854088832562223</v>
      </c>
      <c r="L308" s="47">
        <v>104.74782103726578</v>
      </c>
      <c r="M308" s="5">
        <v>0</v>
      </c>
      <c r="N308" s="46">
        <v>0</v>
      </c>
      <c r="O308" s="5">
        <v>0</v>
      </c>
      <c r="P308" s="5">
        <v>0</v>
      </c>
      <c r="Q308" s="5">
        <v>0</v>
      </c>
      <c r="R308" s="47">
        <v>0</v>
      </c>
      <c r="S308" s="46">
        <v>110.26086424975345</v>
      </c>
      <c r="T308" s="5">
        <v>0</v>
      </c>
      <c r="U308" s="5">
        <v>0</v>
      </c>
      <c r="V308" s="5">
        <v>0</v>
      </c>
      <c r="W308" s="47">
        <v>0</v>
      </c>
      <c r="X308" s="46">
        <v>110.26086424975345</v>
      </c>
      <c r="Y308" s="5">
        <v>0</v>
      </c>
      <c r="Z308" s="5">
        <v>0</v>
      </c>
      <c r="AA308" s="5">
        <v>0</v>
      </c>
      <c r="AB308" s="47">
        <v>0</v>
      </c>
    </row>
    <row r="309" spans="1:28" s="1" customFormat="1">
      <c r="A309" s="48" t="s">
        <v>1274</v>
      </c>
      <c r="B309" s="1" t="s">
        <v>1275</v>
      </c>
      <c r="C309" s="1" t="s">
        <v>1276</v>
      </c>
      <c r="D309" s="50" t="s">
        <v>866</v>
      </c>
      <c r="E309" s="1" t="s">
        <v>275</v>
      </c>
      <c r="F309" s="44" t="s">
        <v>1618</v>
      </c>
      <c r="G309" s="45">
        <v>0.01</v>
      </c>
      <c r="H309" s="46">
        <v>14.139093509922223</v>
      </c>
      <c r="I309" s="5">
        <v>0</v>
      </c>
      <c r="J309" s="5">
        <v>14.139093509922223</v>
      </c>
      <c r="K309" s="5">
        <v>10.636462134145923</v>
      </c>
      <c r="L309" s="47">
        <v>13.432138834426111</v>
      </c>
      <c r="M309" s="5">
        <v>0</v>
      </c>
      <c r="N309" s="46">
        <v>0</v>
      </c>
      <c r="O309" s="5">
        <v>0</v>
      </c>
      <c r="P309" s="5">
        <v>0</v>
      </c>
      <c r="Q309" s="5">
        <v>0</v>
      </c>
      <c r="R309" s="47">
        <v>0</v>
      </c>
      <c r="S309" s="46">
        <v>0</v>
      </c>
      <c r="T309" s="5">
        <v>0</v>
      </c>
      <c r="U309" s="5">
        <v>14.139093509922223</v>
      </c>
      <c r="V309" s="5">
        <v>0</v>
      </c>
      <c r="W309" s="47">
        <v>0</v>
      </c>
      <c r="X309" s="46">
        <v>0</v>
      </c>
      <c r="Y309" s="5">
        <v>0</v>
      </c>
      <c r="Z309" s="5">
        <v>14.139093509922223</v>
      </c>
      <c r="AA309" s="5">
        <v>0</v>
      </c>
      <c r="AB309" s="47">
        <v>0</v>
      </c>
    </row>
    <row r="310" spans="1:28" s="1" customFormat="1">
      <c r="A310" s="48" t="s">
        <v>1277</v>
      </c>
      <c r="B310" s="1" t="s">
        <v>1278</v>
      </c>
      <c r="C310" s="1" t="s">
        <v>1279</v>
      </c>
      <c r="D310" s="1" t="s">
        <v>53</v>
      </c>
      <c r="E310" s="1" t="s">
        <v>275</v>
      </c>
      <c r="F310" s="44" t="s">
        <v>1280</v>
      </c>
      <c r="G310" s="45">
        <v>0.4</v>
      </c>
      <c r="H310" s="46">
        <v>2.6408353450896143</v>
      </c>
      <c r="I310" s="5">
        <v>0</v>
      </c>
      <c r="J310" s="5">
        <v>2.6408353450896143</v>
      </c>
      <c r="K310" s="5">
        <v>-5.2581810314197694</v>
      </c>
      <c r="L310" s="47">
        <v>2.5087935778351338</v>
      </c>
      <c r="M310" s="5">
        <v>0</v>
      </c>
      <c r="N310" s="46">
        <v>0</v>
      </c>
      <c r="O310" s="5">
        <v>0</v>
      </c>
      <c r="P310" s="5">
        <v>0</v>
      </c>
      <c r="Q310" s="5">
        <v>0</v>
      </c>
      <c r="R310" s="47">
        <v>0</v>
      </c>
      <c r="S310" s="46">
        <v>0</v>
      </c>
      <c r="T310" s="5">
        <v>2.6408353450896143</v>
      </c>
      <c r="U310" s="5">
        <v>0</v>
      </c>
      <c r="V310" s="5">
        <v>0</v>
      </c>
      <c r="W310" s="47">
        <v>0</v>
      </c>
      <c r="X310" s="46">
        <v>0</v>
      </c>
      <c r="Y310" s="5">
        <v>2.6408353450896143</v>
      </c>
      <c r="Z310" s="5">
        <v>0</v>
      </c>
      <c r="AA310" s="5">
        <v>0</v>
      </c>
      <c r="AB310" s="47">
        <v>0</v>
      </c>
    </row>
    <row r="311" spans="1:28" s="1" customFormat="1">
      <c r="A311" s="48" t="s">
        <v>1281</v>
      </c>
      <c r="B311" s="1" t="s">
        <v>1282</v>
      </c>
      <c r="C311" s="1" t="s">
        <v>1283</v>
      </c>
      <c r="D311" s="1" t="s">
        <v>53</v>
      </c>
      <c r="E311" s="1" t="s">
        <v>228</v>
      </c>
      <c r="F311" s="44" t="s">
        <v>1284</v>
      </c>
      <c r="G311" s="45">
        <v>0.35</v>
      </c>
      <c r="H311" s="46">
        <v>2.5311972586330986</v>
      </c>
      <c r="I311" s="5">
        <v>0</v>
      </c>
      <c r="J311" s="5">
        <v>2.5311972586330986</v>
      </c>
      <c r="K311" s="5">
        <v>-12.96783458750955</v>
      </c>
      <c r="L311" s="47">
        <v>2.4046373957014433</v>
      </c>
      <c r="M311" s="5">
        <v>0</v>
      </c>
      <c r="N311" s="46">
        <v>0</v>
      </c>
      <c r="O311" s="5">
        <v>0</v>
      </c>
      <c r="P311" s="5">
        <v>0</v>
      </c>
      <c r="Q311" s="5">
        <v>0</v>
      </c>
      <c r="R311" s="47">
        <v>0</v>
      </c>
      <c r="S311" s="46">
        <v>0</v>
      </c>
      <c r="T311" s="5">
        <v>2.5311972586330986</v>
      </c>
      <c r="U311" s="5">
        <v>0</v>
      </c>
      <c r="V311" s="5">
        <v>0</v>
      </c>
      <c r="W311" s="47">
        <v>0</v>
      </c>
      <c r="X311" s="46">
        <v>0</v>
      </c>
      <c r="Y311" s="5">
        <v>2.5311972586330986</v>
      </c>
      <c r="Z311" s="5">
        <v>0</v>
      </c>
      <c r="AA311" s="5">
        <v>0</v>
      </c>
      <c r="AB311" s="47">
        <v>0</v>
      </c>
    </row>
    <row r="312" spans="1:28" s="1" customFormat="1">
      <c r="A312" s="48" t="s">
        <v>1285</v>
      </c>
      <c r="B312" s="1" t="s">
        <v>1286</v>
      </c>
      <c r="C312" s="1" t="s">
        <v>1287</v>
      </c>
      <c r="D312" s="1" t="s">
        <v>103</v>
      </c>
      <c r="E312" s="1" t="s">
        <v>169</v>
      </c>
      <c r="F312" s="44" t="s">
        <v>1288</v>
      </c>
      <c r="G312" s="45">
        <v>0.99</v>
      </c>
      <c r="H312" s="46">
        <v>65.591427222667889</v>
      </c>
      <c r="I312" s="5">
        <v>0</v>
      </c>
      <c r="J312" s="5">
        <v>65.591427222667889</v>
      </c>
      <c r="K312" s="5">
        <v>-17.103366822168649</v>
      </c>
      <c r="L312" s="47">
        <v>63.623684405987852</v>
      </c>
      <c r="M312" s="5">
        <v>0</v>
      </c>
      <c r="N312" s="46">
        <v>0</v>
      </c>
      <c r="O312" s="5">
        <v>0</v>
      </c>
      <c r="P312" s="5">
        <v>0</v>
      </c>
      <c r="Q312" s="5">
        <v>0</v>
      </c>
      <c r="R312" s="47">
        <v>0</v>
      </c>
      <c r="S312" s="46">
        <v>59.656631477110253</v>
      </c>
      <c r="T312" s="5">
        <v>5.9347957455576319</v>
      </c>
      <c r="U312" s="5">
        <v>0</v>
      </c>
      <c r="V312" s="5">
        <v>0</v>
      </c>
      <c r="W312" s="47">
        <v>0</v>
      </c>
      <c r="X312" s="46">
        <v>59.656631477110253</v>
      </c>
      <c r="Y312" s="5">
        <v>5.9347957455576319</v>
      </c>
      <c r="Z312" s="5">
        <v>0</v>
      </c>
      <c r="AA312" s="5">
        <v>0</v>
      </c>
      <c r="AB312" s="47">
        <v>0</v>
      </c>
    </row>
    <row r="313" spans="1:28" s="1" customFormat="1">
      <c r="A313" s="48" t="s">
        <v>1289</v>
      </c>
      <c r="B313" s="1" t="s">
        <v>1290</v>
      </c>
      <c r="C313" s="1" t="s">
        <v>1291</v>
      </c>
      <c r="D313" s="1" t="s">
        <v>124</v>
      </c>
      <c r="E313" s="1">
        <v>0</v>
      </c>
      <c r="F313" s="44" t="s">
        <v>1292</v>
      </c>
      <c r="G313" s="45">
        <v>0.49</v>
      </c>
      <c r="H313" s="46">
        <v>44.029226844135472</v>
      </c>
      <c r="I313" s="5">
        <v>4.9951024183084796</v>
      </c>
      <c r="J313" s="5">
        <v>39.034124425826988</v>
      </c>
      <c r="K313" s="5">
        <v>2.3690861508384535</v>
      </c>
      <c r="L313" s="47">
        <v>36.106565093889969</v>
      </c>
      <c r="M313" s="5">
        <v>0</v>
      </c>
      <c r="N313" s="46">
        <v>5.3827307323932798</v>
      </c>
      <c r="O313" s="5">
        <v>-0.38762831408479997</v>
      </c>
      <c r="P313" s="5">
        <v>0</v>
      </c>
      <c r="Q313" s="5">
        <v>0</v>
      </c>
      <c r="R313" s="47">
        <v>0</v>
      </c>
      <c r="S313" s="46">
        <v>32.746158672467203</v>
      </c>
      <c r="T313" s="5">
        <v>6.2879657533597868</v>
      </c>
      <c r="U313" s="5">
        <v>0</v>
      </c>
      <c r="V313" s="5">
        <v>0</v>
      </c>
      <c r="W313" s="47">
        <v>0</v>
      </c>
      <c r="X313" s="46">
        <v>38.12888940486048</v>
      </c>
      <c r="Y313" s="5">
        <v>5.9003374392749874</v>
      </c>
      <c r="Z313" s="5">
        <v>0</v>
      </c>
      <c r="AA313" s="5">
        <v>0</v>
      </c>
      <c r="AB313" s="47">
        <v>0</v>
      </c>
    </row>
    <row r="314" spans="1:28" s="1" customFormat="1">
      <c r="A314" s="48" t="s">
        <v>1293</v>
      </c>
      <c r="B314" s="1" t="s">
        <v>1294</v>
      </c>
      <c r="C314" s="1" t="s">
        <v>1295</v>
      </c>
      <c r="D314" s="1" t="s">
        <v>124</v>
      </c>
      <c r="E314" s="1" t="s">
        <v>275</v>
      </c>
      <c r="F314" s="44" t="s">
        <v>1296</v>
      </c>
      <c r="G314" s="45">
        <v>0.74</v>
      </c>
      <c r="H314" s="46">
        <v>94.680851767838064</v>
      </c>
      <c r="I314" s="5">
        <v>0</v>
      </c>
      <c r="J314" s="5">
        <v>94.680851767838064</v>
      </c>
      <c r="K314" s="5">
        <v>32.254332170756513</v>
      </c>
      <c r="L314" s="47">
        <v>89.946809179446149</v>
      </c>
      <c r="M314" s="5">
        <v>0</v>
      </c>
      <c r="N314" s="46">
        <v>0</v>
      </c>
      <c r="O314" s="5">
        <v>0</v>
      </c>
      <c r="P314" s="5">
        <v>0</v>
      </c>
      <c r="Q314" s="5">
        <v>0</v>
      </c>
      <c r="R314" s="47">
        <v>0</v>
      </c>
      <c r="S314" s="46">
        <v>83.782745067903306</v>
      </c>
      <c r="T314" s="5">
        <v>10.898106699934749</v>
      </c>
      <c r="U314" s="5">
        <v>0</v>
      </c>
      <c r="V314" s="5">
        <v>0</v>
      </c>
      <c r="W314" s="47">
        <v>0</v>
      </c>
      <c r="X314" s="46">
        <v>83.782745067903306</v>
      </c>
      <c r="Y314" s="5">
        <v>10.898106699934749</v>
      </c>
      <c r="Z314" s="5">
        <v>0</v>
      </c>
      <c r="AA314" s="5">
        <v>0</v>
      </c>
      <c r="AB314" s="47">
        <v>0</v>
      </c>
    </row>
    <row r="315" spans="1:28" s="1" customFormat="1">
      <c r="A315" s="48" t="s">
        <v>1297</v>
      </c>
      <c r="B315" s="1" t="s">
        <v>1298</v>
      </c>
      <c r="C315" s="1" t="s">
        <v>1299</v>
      </c>
      <c r="D315" s="1" t="s">
        <v>53</v>
      </c>
      <c r="E315" s="1">
        <v>0</v>
      </c>
      <c r="F315" s="44" t="s">
        <v>1300</v>
      </c>
      <c r="G315" s="45">
        <v>0.4</v>
      </c>
      <c r="H315" s="46">
        <v>2.4308051674609432</v>
      </c>
      <c r="I315" s="5">
        <v>0</v>
      </c>
      <c r="J315" s="5">
        <v>2.4308051674609432</v>
      </c>
      <c r="K315" s="5">
        <v>-18.907393416522876</v>
      </c>
      <c r="L315" s="47">
        <v>2.2484947799013724</v>
      </c>
      <c r="M315" s="5">
        <v>0.5</v>
      </c>
      <c r="N315" s="46">
        <v>0</v>
      </c>
      <c r="O315" s="5">
        <v>0</v>
      </c>
      <c r="P315" s="5">
        <v>0</v>
      </c>
      <c r="Q315" s="5">
        <v>0</v>
      </c>
      <c r="R315" s="47">
        <v>0</v>
      </c>
      <c r="S315" s="46">
        <v>0</v>
      </c>
      <c r="T315" s="5">
        <v>2.4308051674609432</v>
      </c>
      <c r="U315" s="5">
        <v>0</v>
      </c>
      <c r="V315" s="5">
        <v>0</v>
      </c>
      <c r="W315" s="47">
        <v>0</v>
      </c>
      <c r="X315" s="46">
        <v>0</v>
      </c>
      <c r="Y315" s="5">
        <v>2.4308051674609432</v>
      </c>
      <c r="Z315" s="5">
        <v>0</v>
      </c>
      <c r="AA315" s="5">
        <v>0</v>
      </c>
      <c r="AB315" s="47">
        <v>0</v>
      </c>
    </row>
    <row r="316" spans="1:28" s="1" customFormat="1">
      <c r="A316" s="48" t="s">
        <v>1301</v>
      </c>
      <c r="B316" s="1" t="s">
        <v>1302</v>
      </c>
      <c r="C316" s="1" t="s">
        <v>1303</v>
      </c>
      <c r="D316" s="1" t="s">
        <v>53</v>
      </c>
      <c r="E316" s="1">
        <v>0</v>
      </c>
      <c r="F316" s="44" t="s">
        <v>1304</v>
      </c>
      <c r="G316" s="45">
        <v>0.4</v>
      </c>
      <c r="H316" s="46">
        <v>2.430562088430952</v>
      </c>
      <c r="I316" s="5">
        <v>0</v>
      </c>
      <c r="J316" s="5">
        <v>2.430562088430952</v>
      </c>
      <c r="K316" s="5">
        <v>-7.8500143262240059</v>
      </c>
      <c r="L316" s="47">
        <v>2.2482699317986303</v>
      </c>
      <c r="M316" s="5">
        <v>0.5</v>
      </c>
      <c r="N316" s="46">
        <v>0</v>
      </c>
      <c r="O316" s="5">
        <v>0</v>
      </c>
      <c r="P316" s="5">
        <v>0</v>
      </c>
      <c r="Q316" s="5">
        <v>0</v>
      </c>
      <c r="R316" s="47">
        <v>0</v>
      </c>
      <c r="S316" s="46">
        <v>0</v>
      </c>
      <c r="T316" s="5">
        <v>2.430562088430952</v>
      </c>
      <c r="U316" s="5">
        <v>0</v>
      </c>
      <c r="V316" s="5">
        <v>0</v>
      </c>
      <c r="W316" s="47">
        <v>0</v>
      </c>
      <c r="X316" s="46">
        <v>0</v>
      </c>
      <c r="Y316" s="5">
        <v>2.430562088430952</v>
      </c>
      <c r="Z316" s="5">
        <v>0</v>
      </c>
      <c r="AA316" s="5">
        <v>0</v>
      </c>
      <c r="AB316" s="47">
        <v>0</v>
      </c>
    </row>
    <row r="317" spans="1:28" s="1" customFormat="1">
      <c r="A317" s="48" t="s">
        <v>1305</v>
      </c>
      <c r="B317" s="1" t="s">
        <v>1306</v>
      </c>
      <c r="C317" s="1" t="s">
        <v>1307</v>
      </c>
      <c r="D317" s="1" t="s">
        <v>391</v>
      </c>
      <c r="E317" s="1">
        <v>0</v>
      </c>
      <c r="F317" s="44" t="s">
        <v>1308</v>
      </c>
      <c r="G317" s="45">
        <v>0.1</v>
      </c>
      <c r="H317" s="46">
        <v>117.33735706838229</v>
      </c>
      <c r="I317" s="5">
        <v>16.279148387178562</v>
      </c>
      <c r="J317" s="5">
        <v>101.05820868120374</v>
      </c>
      <c r="K317" s="5">
        <v>77.159574194372951</v>
      </c>
      <c r="L317" s="47">
        <v>93.478843030113453</v>
      </c>
      <c r="M317" s="5">
        <v>0</v>
      </c>
      <c r="N317" s="46">
        <v>13.677654889695704</v>
      </c>
      <c r="O317" s="5">
        <v>0</v>
      </c>
      <c r="P317" s="5">
        <v>2.6014934974828567</v>
      </c>
      <c r="Q317" s="5">
        <v>0</v>
      </c>
      <c r="R317" s="47">
        <v>0</v>
      </c>
      <c r="S317" s="46">
        <v>95.6825949130168</v>
      </c>
      <c r="T317" s="5">
        <v>0</v>
      </c>
      <c r="U317" s="5">
        <v>5.3756137681869465</v>
      </c>
      <c r="V317" s="5">
        <v>0</v>
      </c>
      <c r="W317" s="47">
        <v>0</v>
      </c>
      <c r="X317" s="46">
        <v>109.3602498027125</v>
      </c>
      <c r="Y317" s="5">
        <v>0</v>
      </c>
      <c r="Z317" s="5">
        <v>7.9771072656698028</v>
      </c>
      <c r="AA317" s="5">
        <v>0</v>
      </c>
      <c r="AB317" s="47">
        <v>0</v>
      </c>
    </row>
    <row r="318" spans="1:28" s="1" customFormat="1">
      <c r="A318" s="48" t="s">
        <v>1309</v>
      </c>
      <c r="B318" s="1" t="s">
        <v>1310</v>
      </c>
      <c r="C318" s="1" t="s">
        <v>1311</v>
      </c>
      <c r="D318" s="1" t="s">
        <v>103</v>
      </c>
      <c r="E318" s="1">
        <v>0</v>
      </c>
      <c r="F318" s="44" t="s">
        <v>1312</v>
      </c>
      <c r="G318" s="45">
        <v>0.49</v>
      </c>
      <c r="H318" s="46">
        <v>112.00015482671577</v>
      </c>
      <c r="I318" s="5">
        <v>27.507382788301722</v>
      </c>
      <c r="J318" s="5">
        <v>84.492772038414046</v>
      </c>
      <c r="K318" s="5">
        <v>43.022700645790174</v>
      </c>
      <c r="L318" s="47">
        <v>78.155814135532992</v>
      </c>
      <c r="M318" s="5">
        <v>0</v>
      </c>
      <c r="N318" s="46">
        <v>26.089025766351483</v>
      </c>
      <c r="O318" s="5">
        <v>1.4183570219502393</v>
      </c>
      <c r="P318" s="5">
        <v>0</v>
      </c>
      <c r="Q318" s="5">
        <v>0</v>
      </c>
      <c r="R318" s="47">
        <v>0</v>
      </c>
      <c r="S318" s="46">
        <v>72.970041000722048</v>
      </c>
      <c r="T318" s="5">
        <v>11.52273103769199</v>
      </c>
      <c r="U318" s="5">
        <v>0</v>
      </c>
      <c r="V318" s="5">
        <v>0</v>
      </c>
      <c r="W318" s="47">
        <v>0</v>
      </c>
      <c r="X318" s="46">
        <v>99.059066767073546</v>
      </c>
      <c r="Y318" s="5">
        <v>12.94108805964223</v>
      </c>
      <c r="Z318" s="5">
        <v>0</v>
      </c>
      <c r="AA318" s="5">
        <v>0</v>
      </c>
      <c r="AB318" s="47">
        <v>0</v>
      </c>
    </row>
    <row r="319" spans="1:28" s="1" customFormat="1">
      <c r="A319" s="48" t="s">
        <v>1313</v>
      </c>
      <c r="B319" s="1" t="s">
        <v>1314</v>
      </c>
      <c r="C319" s="1" t="s">
        <v>1315</v>
      </c>
      <c r="D319" s="1" t="s">
        <v>391</v>
      </c>
      <c r="E319" s="1">
        <v>0</v>
      </c>
      <c r="F319" s="44" t="s">
        <v>1316</v>
      </c>
      <c r="G319" s="45">
        <v>0.1</v>
      </c>
      <c r="H319" s="46">
        <v>113.27598037271126</v>
      </c>
      <c r="I319" s="5">
        <v>0</v>
      </c>
      <c r="J319" s="5">
        <v>113.27598037271126</v>
      </c>
      <c r="K319" s="5">
        <v>62.077015598157573</v>
      </c>
      <c r="L319" s="47">
        <v>104.78028184475791</v>
      </c>
      <c r="M319" s="5">
        <v>0</v>
      </c>
      <c r="N319" s="46">
        <v>0</v>
      </c>
      <c r="O319" s="5">
        <v>0</v>
      </c>
      <c r="P319" s="5">
        <v>0</v>
      </c>
      <c r="Q319" s="5">
        <v>0</v>
      </c>
      <c r="R319" s="47">
        <v>0</v>
      </c>
      <c r="S319" s="46">
        <v>101.79083455543561</v>
      </c>
      <c r="T319" s="5">
        <v>0</v>
      </c>
      <c r="U319" s="5">
        <v>11.485145817275638</v>
      </c>
      <c r="V319" s="5">
        <v>0</v>
      </c>
      <c r="W319" s="47">
        <v>0</v>
      </c>
      <c r="X319" s="46">
        <v>101.79083455543561</v>
      </c>
      <c r="Y319" s="5">
        <v>0</v>
      </c>
      <c r="Z319" s="5">
        <v>11.485145817275638</v>
      </c>
      <c r="AA319" s="5">
        <v>0</v>
      </c>
      <c r="AB319" s="47">
        <v>0</v>
      </c>
    </row>
    <row r="320" spans="1:28" s="1" customFormat="1">
      <c r="A320" s="48" t="s">
        <v>1317</v>
      </c>
      <c r="B320" s="1" t="s">
        <v>1318</v>
      </c>
      <c r="C320" s="1" t="s">
        <v>1319</v>
      </c>
      <c r="D320" s="1" t="s">
        <v>53</v>
      </c>
      <c r="E320" s="1">
        <v>0</v>
      </c>
      <c r="F320" s="44" t="s">
        <v>1320</v>
      </c>
      <c r="G320" s="45">
        <v>0.4</v>
      </c>
      <c r="H320" s="46">
        <v>1.5432396838339042</v>
      </c>
      <c r="I320" s="5">
        <v>0</v>
      </c>
      <c r="J320" s="5">
        <v>1.5432396838339042</v>
      </c>
      <c r="K320" s="5">
        <v>-12.375935805885341</v>
      </c>
      <c r="L320" s="47">
        <v>1.4274967075463612</v>
      </c>
      <c r="M320" s="5">
        <v>0.5</v>
      </c>
      <c r="N320" s="46">
        <v>0</v>
      </c>
      <c r="O320" s="5">
        <v>0</v>
      </c>
      <c r="P320" s="5">
        <v>0</v>
      </c>
      <c r="Q320" s="5">
        <v>0</v>
      </c>
      <c r="R320" s="47">
        <v>0</v>
      </c>
      <c r="S320" s="46">
        <v>0</v>
      </c>
      <c r="T320" s="5">
        <v>1.5432396838339042</v>
      </c>
      <c r="U320" s="5">
        <v>0</v>
      </c>
      <c r="V320" s="5">
        <v>0</v>
      </c>
      <c r="W320" s="47">
        <v>0</v>
      </c>
      <c r="X320" s="46">
        <v>0</v>
      </c>
      <c r="Y320" s="5">
        <v>1.5432396838339042</v>
      </c>
      <c r="Z320" s="5">
        <v>0</v>
      </c>
      <c r="AA320" s="5">
        <v>0</v>
      </c>
      <c r="AB320" s="47">
        <v>0</v>
      </c>
    </row>
    <row r="321" spans="1:28" s="1" customFormat="1">
      <c r="A321" s="48" t="s">
        <v>1321</v>
      </c>
      <c r="B321" s="1" t="s">
        <v>1322</v>
      </c>
      <c r="C321" s="1" t="s">
        <v>1323</v>
      </c>
      <c r="D321" s="1" t="s">
        <v>93</v>
      </c>
      <c r="E321" s="1" t="s">
        <v>94</v>
      </c>
      <c r="F321" s="44" t="s">
        <v>1324</v>
      </c>
      <c r="G321" s="45">
        <v>0.48</v>
      </c>
      <c r="H321" s="46">
        <v>42.442697355506233</v>
      </c>
      <c r="I321" s="5">
        <v>0</v>
      </c>
      <c r="J321" s="5">
        <v>42.442697355506233</v>
      </c>
      <c r="K321" s="5">
        <v>15.731046216085568</v>
      </c>
      <c r="L321" s="47">
        <v>40.320562487730925</v>
      </c>
      <c r="M321" s="5">
        <v>0</v>
      </c>
      <c r="N321" s="46">
        <v>0</v>
      </c>
      <c r="O321" s="5">
        <v>0</v>
      </c>
      <c r="P321" s="5">
        <v>0</v>
      </c>
      <c r="Q321" s="5">
        <v>0</v>
      </c>
      <c r="R321" s="47">
        <v>0</v>
      </c>
      <c r="S321" s="46">
        <v>36.973349824115154</v>
      </c>
      <c r="T321" s="5">
        <v>5.4693475313910787</v>
      </c>
      <c r="U321" s="5">
        <v>0</v>
      </c>
      <c r="V321" s="5">
        <v>0</v>
      </c>
      <c r="W321" s="47">
        <v>0</v>
      </c>
      <c r="X321" s="46">
        <v>36.973349824115154</v>
      </c>
      <c r="Y321" s="5">
        <v>5.4693475313910787</v>
      </c>
      <c r="Z321" s="5">
        <v>0</v>
      </c>
      <c r="AA321" s="5">
        <v>0</v>
      </c>
      <c r="AB321" s="47">
        <v>0</v>
      </c>
    </row>
    <row r="322" spans="1:28" s="1" customFormat="1">
      <c r="A322" s="48" t="s">
        <v>1325</v>
      </c>
      <c r="B322" s="1" t="s">
        <v>1326</v>
      </c>
      <c r="C322" s="1" t="s">
        <v>1327</v>
      </c>
      <c r="D322" s="1" t="s">
        <v>53</v>
      </c>
      <c r="E322" s="1">
        <v>0</v>
      </c>
      <c r="F322" s="44" t="s">
        <v>1328</v>
      </c>
      <c r="G322" s="45">
        <v>0.4</v>
      </c>
      <c r="H322" s="46">
        <v>4.3346713278259283</v>
      </c>
      <c r="I322" s="5">
        <v>0.11314375097513944</v>
      </c>
      <c r="J322" s="5">
        <v>4.2215275768507885</v>
      </c>
      <c r="K322" s="5">
        <v>-11.559132474339334</v>
      </c>
      <c r="L322" s="47">
        <v>3.9049130085869801</v>
      </c>
      <c r="M322" s="5">
        <v>0.5</v>
      </c>
      <c r="N322" s="46">
        <v>0</v>
      </c>
      <c r="O322" s="5">
        <v>0.11314375097513944</v>
      </c>
      <c r="P322" s="5">
        <v>0</v>
      </c>
      <c r="Q322" s="5">
        <v>0</v>
      </c>
      <c r="R322" s="47">
        <v>0</v>
      </c>
      <c r="S322" s="46">
        <v>0</v>
      </c>
      <c r="T322" s="5">
        <v>4.2215275768507885</v>
      </c>
      <c r="U322" s="5">
        <v>0</v>
      </c>
      <c r="V322" s="5">
        <v>0</v>
      </c>
      <c r="W322" s="47">
        <v>0</v>
      </c>
      <c r="X322" s="46">
        <v>0</v>
      </c>
      <c r="Y322" s="5">
        <v>4.3346713278259283</v>
      </c>
      <c r="Z322" s="5">
        <v>0</v>
      </c>
      <c r="AA322" s="5">
        <v>0</v>
      </c>
      <c r="AB322" s="47">
        <v>0</v>
      </c>
    </row>
    <row r="323" spans="1:28" s="1" customFormat="1">
      <c r="A323" s="48" t="s">
        <v>1329</v>
      </c>
      <c r="B323" s="1" t="s">
        <v>1330</v>
      </c>
      <c r="C323" s="1" t="s">
        <v>1331</v>
      </c>
      <c r="D323" s="1" t="s">
        <v>124</v>
      </c>
      <c r="E323" s="1">
        <v>0</v>
      </c>
      <c r="F323" s="44" t="s">
        <v>1332</v>
      </c>
      <c r="G323" s="45">
        <v>0.49</v>
      </c>
      <c r="H323" s="46">
        <v>36.0407520258142</v>
      </c>
      <c r="I323" s="5">
        <v>4.2678953007975888</v>
      </c>
      <c r="J323" s="5">
        <v>31.772856725016609</v>
      </c>
      <c r="K323" s="5">
        <v>-17.011066456703446</v>
      </c>
      <c r="L323" s="47">
        <v>29.389892470640365</v>
      </c>
      <c r="M323" s="5">
        <v>0.3487023049240473</v>
      </c>
      <c r="N323" s="46">
        <v>5.4540163032482045</v>
      </c>
      <c r="O323" s="5">
        <v>-1.1861210024506152</v>
      </c>
      <c r="P323" s="5">
        <v>0</v>
      </c>
      <c r="Q323" s="5">
        <v>0</v>
      </c>
      <c r="R323" s="47">
        <v>0</v>
      </c>
      <c r="S323" s="46">
        <v>25.287142348995971</v>
      </c>
      <c r="T323" s="5">
        <v>6.4857143760206375</v>
      </c>
      <c r="U323" s="5">
        <v>0</v>
      </c>
      <c r="V323" s="5">
        <v>0</v>
      </c>
      <c r="W323" s="47">
        <v>0</v>
      </c>
      <c r="X323" s="46">
        <v>30.741158652244177</v>
      </c>
      <c r="Y323" s="5">
        <v>5.2995933735700218</v>
      </c>
      <c r="Z323" s="5">
        <v>0</v>
      </c>
      <c r="AA323" s="5">
        <v>0</v>
      </c>
      <c r="AB323" s="47">
        <v>0</v>
      </c>
    </row>
    <row r="324" spans="1:28" s="1" customFormat="1">
      <c r="A324" s="48" t="s">
        <v>1333</v>
      </c>
      <c r="B324" s="1" t="s">
        <v>1334</v>
      </c>
      <c r="C324" s="1" t="s">
        <v>1335</v>
      </c>
      <c r="D324" s="1" t="s">
        <v>103</v>
      </c>
      <c r="E324" s="1" t="s">
        <v>169</v>
      </c>
      <c r="F324" s="44" t="s">
        <v>1336</v>
      </c>
      <c r="G324" s="45">
        <v>0.99</v>
      </c>
      <c r="H324" s="46">
        <v>83.156761469371958</v>
      </c>
      <c r="I324" s="5">
        <v>0</v>
      </c>
      <c r="J324" s="5">
        <v>83.156761469371958</v>
      </c>
      <c r="K324" s="5">
        <v>30.123822335262812</v>
      </c>
      <c r="L324" s="47">
        <v>80.662058625290797</v>
      </c>
      <c r="M324" s="5">
        <v>0</v>
      </c>
      <c r="N324" s="46">
        <v>0</v>
      </c>
      <c r="O324" s="5">
        <v>0</v>
      </c>
      <c r="P324" s="5">
        <v>0</v>
      </c>
      <c r="Q324" s="5">
        <v>0</v>
      </c>
      <c r="R324" s="47">
        <v>0</v>
      </c>
      <c r="S324" s="46">
        <v>74.726230852435904</v>
      </c>
      <c r="T324" s="5">
        <v>8.4305306169360623</v>
      </c>
      <c r="U324" s="5">
        <v>0</v>
      </c>
      <c r="V324" s="5">
        <v>0</v>
      </c>
      <c r="W324" s="47">
        <v>0</v>
      </c>
      <c r="X324" s="46">
        <v>74.726230852435904</v>
      </c>
      <c r="Y324" s="5">
        <v>8.4305306169360623</v>
      </c>
      <c r="Z324" s="5">
        <v>0</v>
      </c>
      <c r="AA324" s="5">
        <v>0</v>
      </c>
      <c r="AB324" s="47">
        <v>0</v>
      </c>
    </row>
    <row r="325" spans="1:28" s="1" customFormat="1">
      <c r="A325" s="48" t="s">
        <v>1337</v>
      </c>
      <c r="B325" s="1" t="s">
        <v>1338</v>
      </c>
      <c r="C325" s="1" t="s">
        <v>1339</v>
      </c>
      <c r="D325" s="1" t="s">
        <v>53</v>
      </c>
      <c r="E325" s="1" t="s">
        <v>275</v>
      </c>
      <c r="F325" s="44" t="s">
        <v>1340</v>
      </c>
      <c r="G325" s="45">
        <v>0.4</v>
      </c>
      <c r="H325" s="46">
        <v>2.4855439405382591</v>
      </c>
      <c r="I325" s="5">
        <v>0</v>
      </c>
      <c r="J325" s="5">
        <v>2.4855439405382591</v>
      </c>
      <c r="K325" s="5">
        <v>-10.054485189484369</v>
      </c>
      <c r="L325" s="47">
        <v>2.3612667435113464</v>
      </c>
      <c r="M325" s="5">
        <v>0</v>
      </c>
      <c r="N325" s="46">
        <v>0</v>
      </c>
      <c r="O325" s="5">
        <v>0</v>
      </c>
      <c r="P325" s="5">
        <v>0</v>
      </c>
      <c r="Q325" s="5">
        <v>0</v>
      </c>
      <c r="R325" s="47">
        <v>0</v>
      </c>
      <c r="S325" s="46">
        <v>0</v>
      </c>
      <c r="T325" s="5">
        <v>2.4855439405382591</v>
      </c>
      <c r="U325" s="5">
        <v>0</v>
      </c>
      <c r="V325" s="5">
        <v>0</v>
      </c>
      <c r="W325" s="47">
        <v>0</v>
      </c>
      <c r="X325" s="46">
        <v>0</v>
      </c>
      <c r="Y325" s="5">
        <v>2.4855439405382591</v>
      </c>
      <c r="Z325" s="5">
        <v>0</v>
      </c>
      <c r="AA325" s="5">
        <v>0</v>
      </c>
      <c r="AB325" s="47">
        <v>0</v>
      </c>
    </row>
    <row r="326" spans="1:28" s="1" customFormat="1">
      <c r="A326" s="48" t="s">
        <v>1341</v>
      </c>
      <c r="B326" s="1" t="s">
        <v>1342</v>
      </c>
      <c r="C326" s="1" t="s">
        <v>1343</v>
      </c>
      <c r="D326" s="1" t="s">
        <v>53</v>
      </c>
      <c r="E326" s="1">
        <v>0</v>
      </c>
      <c r="F326" s="44" t="s">
        <v>1344</v>
      </c>
      <c r="G326" s="45">
        <v>0.4</v>
      </c>
      <c r="H326" s="46">
        <v>1.435767209527596</v>
      </c>
      <c r="I326" s="5">
        <v>0</v>
      </c>
      <c r="J326" s="5">
        <v>1.435767209527596</v>
      </c>
      <c r="K326" s="5">
        <v>-7.824060015865232</v>
      </c>
      <c r="L326" s="47">
        <v>1.3280846688130263</v>
      </c>
      <c r="M326" s="5">
        <v>0.5</v>
      </c>
      <c r="N326" s="46">
        <v>0</v>
      </c>
      <c r="O326" s="5">
        <v>0</v>
      </c>
      <c r="P326" s="5">
        <v>0</v>
      </c>
      <c r="Q326" s="5">
        <v>0</v>
      </c>
      <c r="R326" s="47">
        <v>0</v>
      </c>
      <c r="S326" s="46">
        <v>0</v>
      </c>
      <c r="T326" s="5">
        <v>1.435767209527596</v>
      </c>
      <c r="U326" s="5">
        <v>0</v>
      </c>
      <c r="V326" s="5">
        <v>0</v>
      </c>
      <c r="W326" s="47">
        <v>0</v>
      </c>
      <c r="X326" s="46">
        <v>0</v>
      </c>
      <c r="Y326" s="5">
        <v>1.435767209527596</v>
      </c>
      <c r="Z326" s="5">
        <v>0</v>
      </c>
      <c r="AA326" s="5">
        <v>0</v>
      </c>
      <c r="AB326" s="47">
        <v>0</v>
      </c>
    </row>
    <row r="327" spans="1:28" s="1" customFormat="1">
      <c r="A327" s="48" t="s">
        <v>1345</v>
      </c>
      <c r="B327" s="1" t="s">
        <v>1346</v>
      </c>
      <c r="C327" s="1" t="s">
        <v>1347</v>
      </c>
      <c r="D327" s="1" t="s">
        <v>53</v>
      </c>
      <c r="E327" s="1">
        <v>0</v>
      </c>
      <c r="F327" s="44" t="s">
        <v>1348</v>
      </c>
      <c r="G327" s="45">
        <v>0.4</v>
      </c>
      <c r="H327" s="46">
        <v>3.3393853376271387</v>
      </c>
      <c r="I327" s="5">
        <v>0</v>
      </c>
      <c r="J327" s="5">
        <v>3.3393853376271387</v>
      </c>
      <c r="K327" s="5">
        <v>-9.0000169368174738</v>
      </c>
      <c r="L327" s="47">
        <v>3.0889314373051033</v>
      </c>
      <c r="M327" s="5">
        <v>0.5</v>
      </c>
      <c r="N327" s="46">
        <v>0</v>
      </c>
      <c r="O327" s="5">
        <v>0</v>
      </c>
      <c r="P327" s="5">
        <v>0</v>
      </c>
      <c r="Q327" s="5">
        <v>0</v>
      </c>
      <c r="R327" s="47">
        <v>0</v>
      </c>
      <c r="S327" s="46">
        <v>0</v>
      </c>
      <c r="T327" s="5">
        <v>3.3393853376271387</v>
      </c>
      <c r="U327" s="5">
        <v>0</v>
      </c>
      <c r="V327" s="5">
        <v>0</v>
      </c>
      <c r="W327" s="47">
        <v>0</v>
      </c>
      <c r="X327" s="46">
        <v>0</v>
      </c>
      <c r="Y327" s="5">
        <v>3.3393853376271387</v>
      </c>
      <c r="Z327" s="5">
        <v>0</v>
      </c>
      <c r="AA327" s="5">
        <v>0</v>
      </c>
      <c r="AB327" s="47">
        <v>0</v>
      </c>
    </row>
    <row r="328" spans="1:28" s="1" customFormat="1">
      <c r="A328" s="48" t="s">
        <v>1349</v>
      </c>
      <c r="B328" s="1" t="s">
        <v>1350</v>
      </c>
      <c r="C328" s="1" t="s">
        <v>1351</v>
      </c>
      <c r="D328" s="1" t="s">
        <v>124</v>
      </c>
      <c r="E328" s="1">
        <v>0</v>
      </c>
      <c r="F328" s="44" t="s">
        <v>1352</v>
      </c>
      <c r="G328" s="45">
        <v>0.49</v>
      </c>
      <c r="H328" s="46">
        <v>47.931082304549577</v>
      </c>
      <c r="I328" s="5">
        <v>9.8117196946867793</v>
      </c>
      <c r="J328" s="5">
        <v>38.119362609862797</v>
      </c>
      <c r="K328" s="5">
        <v>4.7023058440097723</v>
      </c>
      <c r="L328" s="47">
        <v>35.260410414123086</v>
      </c>
      <c r="M328" s="5">
        <v>0</v>
      </c>
      <c r="N328" s="46">
        <v>9.6383048257218533</v>
      </c>
      <c r="O328" s="5">
        <v>0.17341486896492728</v>
      </c>
      <c r="P328" s="5">
        <v>0</v>
      </c>
      <c r="Q328" s="5">
        <v>0</v>
      </c>
      <c r="R328" s="47">
        <v>0</v>
      </c>
      <c r="S328" s="46">
        <v>33.17416470205773</v>
      </c>
      <c r="T328" s="5">
        <v>4.9451979078050696</v>
      </c>
      <c r="U328" s="5">
        <v>0</v>
      </c>
      <c r="V328" s="5">
        <v>0</v>
      </c>
      <c r="W328" s="47">
        <v>0</v>
      </c>
      <c r="X328" s="46">
        <v>42.812469527779577</v>
      </c>
      <c r="Y328" s="5">
        <v>5.1186127767699965</v>
      </c>
      <c r="Z328" s="5">
        <v>0</v>
      </c>
      <c r="AA328" s="5">
        <v>0</v>
      </c>
      <c r="AB328" s="47">
        <v>0</v>
      </c>
    </row>
    <row r="329" spans="1:28" s="1" customFormat="1">
      <c r="A329" s="48" t="s">
        <v>1353</v>
      </c>
      <c r="B329" s="1" t="s">
        <v>1354</v>
      </c>
      <c r="C329" s="1" t="s">
        <v>1355</v>
      </c>
      <c r="D329" s="1" t="s">
        <v>53</v>
      </c>
      <c r="E329" s="1">
        <v>0</v>
      </c>
      <c r="F329" s="44" t="s">
        <v>1356</v>
      </c>
      <c r="G329" s="45">
        <v>0.4</v>
      </c>
      <c r="H329" s="46">
        <v>5.3997392468260026</v>
      </c>
      <c r="I329" s="5">
        <v>0.42191919627471269</v>
      </c>
      <c r="J329" s="5">
        <v>4.9778200505512897</v>
      </c>
      <c r="K329" s="5">
        <v>-5.427203238981293</v>
      </c>
      <c r="L329" s="47">
        <v>4.6044835467599432</v>
      </c>
      <c r="M329" s="5">
        <v>0.5</v>
      </c>
      <c r="N329" s="46">
        <v>0</v>
      </c>
      <c r="O329" s="5">
        <v>0.42191919627471269</v>
      </c>
      <c r="P329" s="5">
        <v>0</v>
      </c>
      <c r="Q329" s="5">
        <v>0</v>
      </c>
      <c r="R329" s="47">
        <v>0</v>
      </c>
      <c r="S329" s="46">
        <v>0</v>
      </c>
      <c r="T329" s="5">
        <v>4.9778200505512897</v>
      </c>
      <c r="U329" s="5">
        <v>0</v>
      </c>
      <c r="V329" s="5">
        <v>0</v>
      </c>
      <c r="W329" s="47">
        <v>0</v>
      </c>
      <c r="X329" s="46">
        <v>0</v>
      </c>
      <c r="Y329" s="5">
        <v>5.3997392468260026</v>
      </c>
      <c r="Z329" s="5">
        <v>0</v>
      </c>
      <c r="AA329" s="5">
        <v>0</v>
      </c>
      <c r="AB329" s="47">
        <v>0</v>
      </c>
    </row>
    <row r="330" spans="1:28" s="1" customFormat="1">
      <c r="A330" s="48" t="s">
        <v>1357</v>
      </c>
      <c r="B330" s="1" t="s">
        <v>1358</v>
      </c>
      <c r="C330" s="1" t="s">
        <v>1359</v>
      </c>
      <c r="D330" s="1" t="s">
        <v>53</v>
      </c>
      <c r="E330" s="1">
        <v>0</v>
      </c>
      <c r="F330" s="44" t="s">
        <v>1360</v>
      </c>
      <c r="G330" s="45">
        <v>0.4</v>
      </c>
      <c r="H330" s="46">
        <v>2.3431042792108272</v>
      </c>
      <c r="I330" s="5">
        <v>0</v>
      </c>
      <c r="J330" s="5">
        <v>2.3431042792108272</v>
      </c>
      <c r="K330" s="5">
        <v>-16.875722426543504</v>
      </c>
      <c r="L330" s="47">
        <v>2.167371458270015</v>
      </c>
      <c r="M330" s="5">
        <v>0.5</v>
      </c>
      <c r="N330" s="46">
        <v>0</v>
      </c>
      <c r="O330" s="5">
        <v>0</v>
      </c>
      <c r="P330" s="5">
        <v>0</v>
      </c>
      <c r="Q330" s="5">
        <v>0</v>
      </c>
      <c r="R330" s="47">
        <v>0</v>
      </c>
      <c r="S330" s="46">
        <v>0</v>
      </c>
      <c r="T330" s="5">
        <v>2.3431042792108272</v>
      </c>
      <c r="U330" s="5">
        <v>0</v>
      </c>
      <c r="V330" s="5">
        <v>0</v>
      </c>
      <c r="W330" s="47">
        <v>0</v>
      </c>
      <c r="X330" s="46">
        <v>0</v>
      </c>
      <c r="Y330" s="5">
        <v>2.3431042792108272</v>
      </c>
      <c r="Z330" s="5">
        <v>0</v>
      </c>
      <c r="AA330" s="5">
        <v>0</v>
      </c>
      <c r="AB330" s="47">
        <v>0</v>
      </c>
    </row>
    <row r="331" spans="1:28" s="1" customFormat="1">
      <c r="A331" s="48" t="s">
        <v>1361</v>
      </c>
      <c r="B331" s="1" t="s">
        <v>1362</v>
      </c>
      <c r="C331" s="1" t="s">
        <v>1363</v>
      </c>
      <c r="D331" s="1" t="s">
        <v>53</v>
      </c>
      <c r="E331" s="1">
        <v>0</v>
      </c>
      <c r="F331" s="44" t="s">
        <v>1364</v>
      </c>
      <c r="G331" s="45">
        <v>0.4</v>
      </c>
      <c r="H331" s="46">
        <v>1.8394211648228347</v>
      </c>
      <c r="I331" s="5">
        <v>2.2786184641650879E-2</v>
      </c>
      <c r="J331" s="5">
        <v>1.8166349801811839</v>
      </c>
      <c r="K331" s="5">
        <v>-12.811639369822055</v>
      </c>
      <c r="L331" s="47">
        <v>1.6803873566675953</v>
      </c>
      <c r="M331" s="5">
        <v>0.5</v>
      </c>
      <c r="N331" s="46">
        <v>0</v>
      </c>
      <c r="O331" s="5">
        <v>2.2786184641650879E-2</v>
      </c>
      <c r="P331" s="5">
        <v>0</v>
      </c>
      <c r="Q331" s="5">
        <v>0</v>
      </c>
      <c r="R331" s="47">
        <v>0</v>
      </c>
      <c r="S331" s="46">
        <v>0</v>
      </c>
      <c r="T331" s="5">
        <v>1.8166349801811839</v>
      </c>
      <c r="U331" s="5">
        <v>0</v>
      </c>
      <c r="V331" s="5">
        <v>0</v>
      </c>
      <c r="W331" s="47">
        <v>0</v>
      </c>
      <c r="X331" s="46">
        <v>0</v>
      </c>
      <c r="Y331" s="5">
        <v>1.8394211648228347</v>
      </c>
      <c r="Z331" s="5">
        <v>0</v>
      </c>
      <c r="AA331" s="5">
        <v>0</v>
      </c>
      <c r="AB331" s="47">
        <v>0</v>
      </c>
    </row>
    <row r="332" spans="1:28" s="1" customFormat="1">
      <c r="A332" s="48" t="s">
        <v>1365</v>
      </c>
      <c r="B332" s="1" t="s">
        <v>1366</v>
      </c>
      <c r="C332" s="1" t="s">
        <v>1367</v>
      </c>
      <c r="D332" s="1" t="s">
        <v>53</v>
      </c>
      <c r="E332" s="1">
        <v>0</v>
      </c>
      <c r="F332" s="44" t="s">
        <v>1368</v>
      </c>
      <c r="G332" s="45">
        <v>0.4</v>
      </c>
      <c r="H332" s="46">
        <v>5.0702850422114523</v>
      </c>
      <c r="I332" s="5">
        <v>9.7453363580401992E-2</v>
      </c>
      <c r="J332" s="5">
        <v>4.9728316786310502</v>
      </c>
      <c r="K332" s="5">
        <v>-8.4317668638254251</v>
      </c>
      <c r="L332" s="47">
        <v>4.5998693027337225</v>
      </c>
      <c r="M332" s="5">
        <v>0.5</v>
      </c>
      <c r="N332" s="46">
        <v>0</v>
      </c>
      <c r="O332" s="5">
        <v>9.7453363580401992E-2</v>
      </c>
      <c r="P332" s="5">
        <v>0</v>
      </c>
      <c r="Q332" s="5">
        <v>0</v>
      </c>
      <c r="R332" s="47">
        <v>0</v>
      </c>
      <c r="S332" s="46">
        <v>0</v>
      </c>
      <c r="T332" s="5">
        <v>4.9728316786310502</v>
      </c>
      <c r="U332" s="5">
        <v>0</v>
      </c>
      <c r="V332" s="5">
        <v>0</v>
      </c>
      <c r="W332" s="47">
        <v>0</v>
      </c>
      <c r="X332" s="46">
        <v>0</v>
      </c>
      <c r="Y332" s="5">
        <v>5.0702850422114523</v>
      </c>
      <c r="Z332" s="5">
        <v>0</v>
      </c>
      <c r="AA332" s="5">
        <v>0</v>
      </c>
      <c r="AB332" s="47">
        <v>0</v>
      </c>
    </row>
    <row r="333" spans="1:28" s="1" customFormat="1">
      <c r="A333" s="48" t="s">
        <v>1369</v>
      </c>
      <c r="B333" s="1" t="s">
        <v>1370</v>
      </c>
      <c r="C333" s="1" t="s">
        <v>1371</v>
      </c>
      <c r="D333" s="1" t="s">
        <v>53</v>
      </c>
      <c r="E333" s="1" t="s">
        <v>228</v>
      </c>
      <c r="F333" s="44" t="s">
        <v>1372</v>
      </c>
      <c r="G333" s="45">
        <v>0.35</v>
      </c>
      <c r="H333" s="46">
        <v>1.9628186114282749</v>
      </c>
      <c r="I333" s="5">
        <v>0</v>
      </c>
      <c r="J333" s="5">
        <v>1.9628186114282749</v>
      </c>
      <c r="K333" s="5">
        <v>-7.2710223152512841</v>
      </c>
      <c r="L333" s="47">
        <v>1.864677680856861</v>
      </c>
      <c r="M333" s="5">
        <v>0</v>
      </c>
      <c r="N333" s="46">
        <v>0</v>
      </c>
      <c r="O333" s="5">
        <v>0</v>
      </c>
      <c r="P333" s="5">
        <v>0</v>
      </c>
      <c r="Q333" s="5">
        <v>0</v>
      </c>
      <c r="R333" s="47">
        <v>0</v>
      </c>
      <c r="S333" s="46">
        <v>0</v>
      </c>
      <c r="T333" s="5">
        <v>1.9628186114282749</v>
      </c>
      <c r="U333" s="5">
        <v>0</v>
      </c>
      <c r="V333" s="5">
        <v>0</v>
      </c>
      <c r="W333" s="47">
        <v>0</v>
      </c>
      <c r="X333" s="46">
        <v>0</v>
      </c>
      <c r="Y333" s="5">
        <v>1.9628186114282749</v>
      </c>
      <c r="Z333" s="5">
        <v>0</v>
      </c>
      <c r="AA333" s="5">
        <v>0</v>
      </c>
      <c r="AB333" s="47">
        <v>0</v>
      </c>
    </row>
    <row r="334" spans="1:28" s="1" customFormat="1">
      <c r="A334" s="48" t="s">
        <v>1373</v>
      </c>
      <c r="B334" s="1" t="s">
        <v>1374</v>
      </c>
      <c r="C334" s="1" t="s">
        <v>1375</v>
      </c>
      <c r="D334" s="1" t="s">
        <v>124</v>
      </c>
      <c r="E334" s="1">
        <v>0</v>
      </c>
      <c r="F334" s="44" t="s">
        <v>1376</v>
      </c>
      <c r="G334" s="45">
        <v>0.49</v>
      </c>
      <c r="H334" s="46">
        <v>39.372022605871166</v>
      </c>
      <c r="I334" s="5">
        <v>6.6973264092727058</v>
      </c>
      <c r="J334" s="5">
        <v>32.674696196598454</v>
      </c>
      <c r="K334" s="5">
        <v>-22.19253794981655</v>
      </c>
      <c r="L334" s="47">
        <v>30.224093981853571</v>
      </c>
      <c r="M334" s="5">
        <v>0.4044770671434802</v>
      </c>
      <c r="N334" s="46">
        <v>6.8210977649465425</v>
      </c>
      <c r="O334" s="5">
        <v>-0.12377135567383654</v>
      </c>
      <c r="P334" s="5">
        <v>0</v>
      </c>
      <c r="Q334" s="5">
        <v>0</v>
      </c>
      <c r="R334" s="47">
        <v>0</v>
      </c>
      <c r="S334" s="46">
        <v>27.163673295702566</v>
      </c>
      <c r="T334" s="5">
        <v>5.51102290089589</v>
      </c>
      <c r="U334" s="5">
        <v>0</v>
      </c>
      <c r="V334" s="5">
        <v>0</v>
      </c>
      <c r="W334" s="47">
        <v>0</v>
      </c>
      <c r="X334" s="46">
        <v>33.984771060649109</v>
      </c>
      <c r="Y334" s="5">
        <v>5.3872515452220533</v>
      </c>
      <c r="Z334" s="5">
        <v>0</v>
      </c>
      <c r="AA334" s="5">
        <v>0</v>
      </c>
      <c r="AB334" s="47">
        <v>0</v>
      </c>
    </row>
    <row r="335" spans="1:28" s="1" customFormat="1">
      <c r="A335" s="48" t="s">
        <v>1377</v>
      </c>
      <c r="B335" s="1" t="s">
        <v>1378</v>
      </c>
      <c r="C335" s="1" t="s">
        <v>1379</v>
      </c>
      <c r="D335" s="1" t="s">
        <v>53</v>
      </c>
      <c r="E335" s="1">
        <v>0</v>
      </c>
      <c r="F335" s="44" t="s">
        <v>1380</v>
      </c>
      <c r="G335" s="45">
        <v>0.4</v>
      </c>
      <c r="H335" s="46">
        <v>2.2648498074192949</v>
      </c>
      <c r="I335" s="5">
        <v>0</v>
      </c>
      <c r="J335" s="5">
        <v>2.2648498074192949</v>
      </c>
      <c r="K335" s="5">
        <v>-20.968607977395237</v>
      </c>
      <c r="L335" s="47">
        <v>2.0949860718628481</v>
      </c>
      <c r="M335" s="5">
        <v>0.5</v>
      </c>
      <c r="N335" s="46">
        <v>0</v>
      </c>
      <c r="O335" s="5">
        <v>0</v>
      </c>
      <c r="P335" s="5">
        <v>0</v>
      </c>
      <c r="Q335" s="5">
        <v>0</v>
      </c>
      <c r="R335" s="47">
        <v>0</v>
      </c>
      <c r="S335" s="46">
        <v>0</v>
      </c>
      <c r="T335" s="5">
        <v>2.2648498074192949</v>
      </c>
      <c r="U335" s="5">
        <v>0</v>
      </c>
      <c r="V335" s="5">
        <v>0</v>
      </c>
      <c r="W335" s="47">
        <v>0</v>
      </c>
      <c r="X335" s="46">
        <v>0</v>
      </c>
      <c r="Y335" s="5">
        <v>2.2648498074192949</v>
      </c>
      <c r="Z335" s="5">
        <v>0</v>
      </c>
      <c r="AA335" s="5">
        <v>0</v>
      </c>
      <c r="AB335" s="47">
        <v>0</v>
      </c>
    </row>
    <row r="336" spans="1:28" s="1" customFormat="1">
      <c r="A336" s="48" t="s">
        <v>1381</v>
      </c>
      <c r="B336" s="1" t="s">
        <v>1382</v>
      </c>
      <c r="C336" s="1" t="s">
        <v>1383</v>
      </c>
      <c r="D336" s="1" t="s">
        <v>124</v>
      </c>
      <c r="E336" s="1">
        <v>0</v>
      </c>
      <c r="F336" s="44" t="s">
        <v>1384</v>
      </c>
      <c r="G336" s="45">
        <v>0.49</v>
      </c>
      <c r="H336" s="46">
        <v>38.439959405828787</v>
      </c>
      <c r="I336" s="5">
        <v>6.4211212044010519</v>
      </c>
      <c r="J336" s="5">
        <v>32.018838201427741</v>
      </c>
      <c r="K336" s="5">
        <v>14.813080220693704</v>
      </c>
      <c r="L336" s="47">
        <v>29.617425336320661</v>
      </c>
      <c r="M336" s="5">
        <v>0</v>
      </c>
      <c r="N336" s="46">
        <v>6.3035052138724401</v>
      </c>
      <c r="O336" s="5">
        <v>0.11761599052861146</v>
      </c>
      <c r="P336" s="5">
        <v>0</v>
      </c>
      <c r="Q336" s="5">
        <v>0</v>
      </c>
      <c r="R336" s="47">
        <v>0</v>
      </c>
      <c r="S336" s="46">
        <v>27.908912430471915</v>
      </c>
      <c r="T336" s="5">
        <v>4.1099257709558241</v>
      </c>
      <c r="U336" s="5">
        <v>0</v>
      </c>
      <c r="V336" s="5">
        <v>0</v>
      </c>
      <c r="W336" s="47">
        <v>0</v>
      </c>
      <c r="X336" s="46">
        <v>34.212417644344363</v>
      </c>
      <c r="Y336" s="5">
        <v>4.2275417614844359</v>
      </c>
      <c r="Z336" s="5">
        <v>0</v>
      </c>
      <c r="AA336" s="5">
        <v>0</v>
      </c>
      <c r="AB336" s="47">
        <v>0</v>
      </c>
    </row>
    <row r="337" spans="1:28" s="1" customFormat="1">
      <c r="A337" s="48" t="s">
        <v>1385</v>
      </c>
      <c r="B337" s="1" t="s">
        <v>1386</v>
      </c>
      <c r="C337" s="1" t="s">
        <v>1387</v>
      </c>
      <c r="D337" s="1" t="s">
        <v>53</v>
      </c>
      <c r="E337" s="1">
        <v>0</v>
      </c>
      <c r="F337" s="44" t="s">
        <v>1388</v>
      </c>
      <c r="G337" s="45">
        <v>0.4</v>
      </c>
      <c r="H337" s="46">
        <v>2.4730368983316509</v>
      </c>
      <c r="I337" s="5">
        <v>0.13066381346954406</v>
      </c>
      <c r="J337" s="5">
        <v>2.3423730848621069</v>
      </c>
      <c r="K337" s="5">
        <v>-2.3790233780420262</v>
      </c>
      <c r="L337" s="47">
        <v>2.1666951034974486</v>
      </c>
      <c r="M337" s="5">
        <v>0.5</v>
      </c>
      <c r="N337" s="46">
        <v>0</v>
      </c>
      <c r="O337" s="5">
        <v>0.13066381346954406</v>
      </c>
      <c r="P337" s="5">
        <v>0</v>
      </c>
      <c r="Q337" s="5">
        <v>0</v>
      </c>
      <c r="R337" s="47">
        <v>0</v>
      </c>
      <c r="S337" s="46">
        <v>0</v>
      </c>
      <c r="T337" s="5">
        <v>2.3423730848621069</v>
      </c>
      <c r="U337" s="5">
        <v>0</v>
      </c>
      <c r="V337" s="5">
        <v>0</v>
      </c>
      <c r="W337" s="47">
        <v>0</v>
      </c>
      <c r="X337" s="46">
        <v>0</v>
      </c>
      <c r="Y337" s="5">
        <v>2.4730368983316509</v>
      </c>
      <c r="Z337" s="5">
        <v>0</v>
      </c>
      <c r="AA337" s="5">
        <v>0</v>
      </c>
      <c r="AB337" s="47">
        <v>0</v>
      </c>
    </row>
    <row r="338" spans="1:28" s="1" customFormat="1">
      <c r="A338" s="48" t="s">
        <v>1389</v>
      </c>
      <c r="B338" s="1" t="s">
        <v>1390</v>
      </c>
      <c r="C338" s="1" t="s">
        <v>1391</v>
      </c>
      <c r="D338" s="1" t="s">
        <v>270</v>
      </c>
      <c r="E338" s="1" t="s">
        <v>94</v>
      </c>
      <c r="F338" s="44" t="s">
        <v>1392</v>
      </c>
      <c r="G338" s="45">
        <v>0.48</v>
      </c>
      <c r="H338" s="46">
        <v>143.01452606789294</v>
      </c>
      <c r="I338" s="5">
        <v>0</v>
      </c>
      <c r="J338" s="5">
        <v>143.01452606789294</v>
      </c>
      <c r="K338" s="5">
        <v>-42.046717797760103</v>
      </c>
      <c r="L338" s="47">
        <v>135.86379976449828</v>
      </c>
      <c r="M338" s="5">
        <v>0</v>
      </c>
      <c r="N338" s="46">
        <v>0</v>
      </c>
      <c r="O338" s="5">
        <v>0</v>
      </c>
      <c r="P338" s="5">
        <v>0</v>
      </c>
      <c r="Q338" s="5">
        <v>0</v>
      </c>
      <c r="R338" s="47">
        <v>0</v>
      </c>
      <c r="S338" s="46">
        <v>104.52178446315438</v>
      </c>
      <c r="T338" s="5">
        <v>38.492741604738562</v>
      </c>
      <c r="U338" s="5">
        <v>0</v>
      </c>
      <c r="V338" s="5">
        <v>0</v>
      </c>
      <c r="W338" s="47">
        <v>0</v>
      </c>
      <c r="X338" s="46">
        <v>104.52178446315438</v>
      </c>
      <c r="Y338" s="5">
        <v>38.492741604738562</v>
      </c>
      <c r="Z338" s="5">
        <v>0</v>
      </c>
      <c r="AA338" s="5">
        <v>0</v>
      </c>
      <c r="AB338" s="47">
        <v>0</v>
      </c>
    </row>
    <row r="339" spans="1:28" s="1" customFormat="1">
      <c r="A339" s="48" t="s">
        <v>1393</v>
      </c>
      <c r="B339" s="1" t="s">
        <v>1394</v>
      </c>
      <c r="C339" s="1" t="s">
        <v>1395</v>
      </c>
      <c r="D339" s="1" t="s">
        <v>103</v>
      </c>
      <c r="E339" s="1" t="s">
        <v>169</v>
      </c>
      <c r="F339" s="44" t="s">
        <v>1396</v>
      </c>
      <c r="G339" s="45">
        <v>0.99</v>
      </c>
      <c r="H339" s="46">
        <v>53.196875980895264</v>
      </c>
      <c r="I339" s="5">
        <v>0</v>
      </c>
      <c r="J339" s="5">
        <v>53.196875980895264</v>
      </c>
      <c r="K339" s="5">
        <v>-94.589988957326923</v>
      </c>
      <c r="L339" s="47">
        <v>51.600969701468401</v>
      </c>
      <c r="M339" s="5">
        <v>0</v>
      </c>
      <c r="N339" s="46">
        <v>0</v>
      </c>
      <c r="O339" s="5">
        <v>0</v>
      </c>
      <c r="P339" s="5">
        <v>0</v>
      </c>
      <c r="Q339" s="5">
        <v>0</v>
      </c>
      <c r="R339" s="47">
        <v>0</v>
      </c>
      <c r="S339" s="46">
        <v>47.706308328646323</v>
      </c>
      <c r="T339" s="5">
        <v>5.4905676522489415</v>
      </c>
      <c r="U339" s="5">
        <v>0</v>
      </c>
      <c r="V339" s="5">
        <v>0</v>
      </c>
      <c r="W339" s="47">
        <v>0</v>
      </c>
      <c r="X339" s="46">
        <v>47.706308328646323</v>
      </c>
      <c r="Y339" s="5">
        <v>5.4905676522489415</v>
      </c>
      <c r="Z339" s="5">
        <v>0</v>
      </c>
      <c r="AA339" s="5">
        <v>0</v>
      </c>
      <c r="AB339" s="47">
        <v>0</v>
      </c>
    </row>
    <row r="340" spans="1:28" s="1" customFormat="1">
      <c r="A340" s="48" t="s">
        <v>1397</v>
      </c>
      <c r="B340" s="1" t="s">
        <v>1398</v>
      </c>
      <c r="C340" s="1" t="s">
        <v>1399</v>
      </c>
      <c r="D340" s="1" t="s">
        <v>53</v>
      </c>
      <c r="E340" s="1">
        <v>0</v>
      </c>
      <c r="F340" s="44" t="s">
        <v>1400</v>
      </c>
      <c r="G340" s="45">
        <v>0.4</v>
      </c>
      <c r="H340" s="46">
        <v>2.3366125782363016</v>
      </c>
      <c r="I340" s="5">
        <v>0</v>
      </c>
      <c r="J340" s="5">
        <v>2.3366125782363016</v>
      </c>
      <c r="K340" s="5">
        <v>-18.365008227413551</v>
      </c>
      <c r="L340" s="47">
        <v>2.1613666348685792</v>
      </c>
      <c r="M340" s="5">
        <v>0.5</v>
      </c>
      <c r="N340" s="46">
        <v>0</v>
      </c>
      <c r="O340" s="5">
        <v>0</v>
      </c>
      <c r="P340" s="5">
        <v>0</v>
      </c>
      <c r="Q340" s="5">
        <v>0</v>
      </c>
      <c r="R340" s="47">
        <v>0</v>
      </c>
      <c r="S340" s="46">
        <v>0</v>
      </c>
      <c r="T340" s="5">
        <v>2.3366125782363016</v>
      </c>
      <c r="U340" s="5">
        <v>0</v>
      </c>
      <c r="V340" s="5">
        <v>0</v>
      </c>
      <c r="W340" s="47">
        <v>0</v>
      </c>
      <c r="X340" s="46">
        <v>0</v>
      </c>
      <c r="Y340" s="5">
        <v>2.3366125782363016</v>
      </c>
      <c r="Z340" s="5">
        <v>0</v>
      </c>
      <c r="AA340" s="5">
        <v>0</v>
      </c>
      <c r="AB340" s="47">
        <v>0</v>
      </c>
    </row>
    <row r="341" spans="1:28" s="1" customFormat="1">
      <c r="A341" s="48" t="s">
        <v>1401</v>
      </c>
      <c r="B341" s="1" t="s">
        <v>1402</v>
      </c>
      <c r="C341" s="1" t="s">
        <v>1403</v>
      </c>
      <c r="D341" s="1" t="s">
        <v>866</v>
      </c>
      <c r="E341" s="1">
        <v>0</v>
      </c>
      <c r="F341" s="44" t="s">
        <v>1404</v>
      </c>
      <c r="G341" s="45">
        <v>0.01</v>
      </c>
      <c r="H341" s="46">
        <v>24.09224377230511</v>
      </c>
      <c r="I341" s="5">
        <v>8.7962248364876618</v>
      </c>
      <c r="J341" s="5">
        <v>15.296018935817445</v>
      </c>
      <c r="K341" s="5">
        <v>11.273372903025304</v>
      </c>
      <c r="L341" s="47">
        <v>14.148817515631137</v>
      </c>
      <c r="M341" s="5">
        <v>0</v>
      </c>
      <c r="N341" s="46">
        <v>0</v>
      </c>
      <c r="O341" s="5">
        <v>0</v>
      </c>
      <c r="P341" s="5">
        <v>8.7962248364876618</v>
      </c>
      <c r="Q341" s="5">
        <v>0</v>
      </c>
      <c r="R341" s="47">
        <v>0</v>
      </c>
      <c r="S341" s="46">
        <v>0</v>
      </c>
      <c r="T341" s="5">
        <v>0</v>
      </c>
      <c r="U341" s="5">
        <v>15.296018935817445</v>
      </c>
      <c r="V341" s="5">
        <v>0</v>
      </c>
      <c r="W341" s="47">
        <v>0</v>
      </c>
      <c r="X341" s="46">
        <v>0</v>
      </c>
      <c r="Y341" s="5">
        <v>0</v>
      </c>
      <c r="Z341" s="5">
        <v>24.09224377230511</v>
      </c>
      <c r="AA341" s="5">
        <v>0</v>
      </c>
      <c r="AB341" s="47">
        <v>0</v>
      </c>
    </row>
    <row r="342" spans="1:28" s="1" customFormat="1">
      <c r="A342" s="48" t="s">
        <v>1405</v>
      </c>
      <c r="B342" s="1" t="s">
        <v>1406</v>
      </c>
      <c r="C342" s="1" t="s">
        <v>1407</v>
      </c>
      <c r="D342" s="1" t="s">
        <v>53</v>
      </c>
      <c r="E342" s="1">
        <v>0</v>
      </c>
      <c r="F342" s="44" t="s">
        <v>1408</v>
      </c>
      <c r="G342" s="45">
        <v>0.4</v>
      </c>
      <c r="H342" s="46">
        <v>1.5273928949169964</v>
      </c>
      <c r="I342" s="5">
        <v>0</v>
      </c>
      <c r="J342" s="5">
        <v>1.5273928949169964</v>
      </c>
      <c r="K342" s="5">
        <v>-15.20555261137976</v>
      </c>
      <c r="L342" s="47">
        <v>1.4128384277982216</v>
      </c>
      <c r="M342" s="5">
        <v>0.5</v>
      </c>
      <c r="N342" s="46">
        <v>0</v>
      </c>
      <c r="O342" s="5">
        <v>0</v>
      </c>
      <c r="P342" s="5">
        <v>0</v>
      </c>
      <c r="Q342" s="5">
        <v>0</v>
      </c>
      <c r="R342" s="47">
        <v>0</v>
      </c>
      <c r="S342" s="46">
        <v>0</v>
      </c>
      <c r="T342" s="5">
        <v>1.5273928949169964</v>
      </c>
      <c r="U342" s="5">
        <v>0</v>
      </c>
      <c r="V342" s="5">
        <v>0</v>
      </c>
      <c r="W342" s="47">
        <v>0</v>
      </c>
      <c r="X342" s="46">
        <v>0</v>
      </c>
      <c r="Y342" s="5">
        <v>1.5273928949169964</v>
      </c>
      <c r="Z342" s="5">
        <v>0</v>
      </c>
      <c r="AA342" s="5">
        <v>0</v>
      </c>
      <c r="AB342" s="47">
        <v>0</v>
      </c>
    </row>
    <row r="343" spans="1:28" s="1" customFormat="1">
      <c r="A343" s="48" t="s">
        <v>1409</v>
      </c>
      <c r="B343" s="1" t="s">
        <v>1410</v>
      </c>
      <c r="C343" s="1" t="s">
        <v>1411</v>
      </c>
      <c r="D343" s="1" t="s">
        <v>53</v>
      </c>
      <c r="E343" s="1">
        <v>0</v>
      </c>
      <c r="F343" s="44" t="s">
        <v>1412</v>
      </c>
      <c r="G343" s="45">
        <v>0.4</v>
      </c>
      <c r="H343" s="46">
        <v>2.3320499446843761</v>
      </c>
      <c r="I343" s="5">
        <v>0</v>
      </c>
      <c r="J343" s="5">
        <v>2.3320499446843761</v>
      </c>
      <c r="K343" s="5">
        <v>-20.439775080472984</v>
      </c>
      <c r="L343" s="47">
        <v>2.1571461988330478</v>
      </c>
      <c r="M343" s="5">
        <v>0.5</v>
      </c>
      <c r="N343" s="46">
        <v>0</v>
      </c>
      <c r="O343" s="5">
        <v>0</v>
      </c>
      <c r="P343" s="5">
        <v>0</v>
      </c>
      <c r="Q343" s="5">
        <v>0</v>
      </c>
      <c r="R343" s="47">
        <v>0</v>
      </c>
      <c r="S343" s="46">
        <v>0</v>
      </c>
      <c r="T343" s="5">
        <v>2.3320499446843761</v>
      </c>
      <c r="U343" s="5">
        <v>0</v>
      </c>
      <c r="V343" s="5">
        <v>0</v>
      </c>
      <c r="W343" s="47">
        <v>0</v>
      </c>
      <c r="X343" s="46">
        <v>0</v>
      </c>
      <c r="Y343" s="5">
        <v>2.3320499446843761</v>
      </c>
      <c r="Z343" s="5">
        <v>0</v>
      </c>
      <c r="AA343" s="5">
        <v>0</v>
      </c>
      <c r="AB343" s="47">
        <v>0</v>
      </c>
    </row>
    <row r="344" spans="1:28" s="1" customFormat="1">
      <c r="A344" s="48" t="s">
        <v>1413</v>
      </c>
      <c r="B344" s="1" t="s">
        <v>1414</v>
      </c>
      <c r="C344" s="1" t="s">
        <v>1415</v>
      </c>
      <c r="D344" s="1" t="s">
        <v>103</v>
      </c>
      <c r="E344" s="1" t="s">
        <v>185</v>
      </c>
      <c r="F344" s="44" t="s">
        <v>1416</v>
      </c>
      <c r="G344" s="45">
        <v>0.74</v>
      </c>
      <c r="H344" s="46">
        <v>85.054229863198103</v>
      </c>
      <c r="I344" s="5">
        <v>0</v>
      </c>
      <c r="J344" s="5">
        <v>85.054229863198103</v>
      </c>
      <c r="K344" s="5">
        <v>-0.40685217937394974</v>
      </c>
      <c r="L344" s="47">
        <v>80.801518370038195</v>
      </c>
      <c r="M344" s="5">
        <v>0</v>
      </c>
      <c r="N344" s="46">
        <v>0</v>
      </c>
      <c r="O344" s="5">
        <v>0</v>
      </c>
      <c r="P344" s="5">
        <v>0</v>
      </c>
      <c r="Q344" s="5">
        <v>0</v>
      </c>
      <c r="R344" s="47">
        <v>0</v>
      </c>
      <c r="S344" s="46">
        <v>75.304492281562844</v>
      </c>
      <c r="T344" s="5">
        <v>9.7497375816352516</v>
      </c>
      <c r="U344" s="5">
        <v>0</v>
      </c>
      <c r="V344" s="5">
        <v>0</v>
      </c>
      <c r="W344" s="47">
        <v>0</v>
      </c>
      <c r="X344" s="46">
        <v>75.304492281562844</v>
      </c>
      <c r="Y344" s="5">
        <v>9.7497375816352516</v>
      </c>
      <c r="Z344" s="5">
        <v>0</v>
      </c>
      <c r="AA344" s="5">
        <v>0</v>
      </c>
      <c r="AB344" s="47">
        <v>0</v>
      </c>
    </row>
    <row r="345" spans="1:28" s="1" customFormat="1">
      <c r="A345" s="48" t="s">
        <v>1417</v>
      </c>
      <c r="B345" s="1" t="s">
        <v>1418</v>
      </c>
      <c r="C345" s="1" t="s">
        <v>1419</v>
      </c>
      <c r="D345" s="1" t="s">
        <v>103</v>
      </c>
      <c r="E345" s="1" t="s">
        <v>146</v>
      </c>
      <c r="F345" s="44" t="s">
        <v>1420</v>
      </c>
      <c r="G345" s="45">
        <v>0.99</v>
      </c>
      <c r="H345" s="46">
        <v>91.114586410478765</v>
      </c>
      <c r="I345" s="5">
        <v>0</v>
      </c>
      <c r="J345" s="5">
        <v>91.114586410478765</v>
      </c>
      <c r="K345" s="5">
        <v>17.697012983051657</v>
      </c>
      <c r="L345" s="47">
        <v>88.381148818164405</v>
      </c>
      <c r="M345" s="5">
        <v>0</v>
      </c>
      <c r="N345" s="46">
        <v>0</v>
      </c>
      <c r="O345" s="5">
        <v>0</v>
      </c>
      <c r="P345" s="5">
        <v>0</v>
      </c>
      <c r="Q345" s="5">
        <v>0</v>
      </c>
      <c r="R345" s="47">
        <v>0</v>
      </c>
      <c r="S345" s="46">
        <v>80.495319387108395</v>
      </c>
      <c r="T345" s="5">
        <v>10.619267023370378</v>
      </c>
      <c r="U345" s="5">
        <v>0</v>
      </c>
      <c r="V345" s="5">
        <v>0</v>
      </c>
      <c r="W345" s="47">
        <v>0</v>
      </c>
      <c r="X345" s="46">
        <v>80.495319387108395</v>
      </c>
      <c r="Y345" s="5">
        <v>10.619267023370378</v>
      </c>
      <c r="Z345" s="5">
        <v>0</v>
      </c>
      <c r="AA345" s="5">
        <v>0</v>
      </c>
      <c r="AB345" s="47">
        <v>0</v>
      </c>
    </row>
    <row r="346" spans="1:28" s="1" customFormat="1">
      <c r="A346" s="48" t="s">
        <v>1421</v>
      </c>
      <c r="B346" s="1" t="s">
        <v>1422</v>
      </c>
      <c r="C346" s="1" t="s">
        <v>1423</v>
      </c>
      <c r="D346" s="1" t="s">
        <v>93</v>
      </c>
      <c r="E346" s="1" t="s">
        <v>94</v>
      </c>
      <c r="F346" s="44" t="s">
        <v>1424</v>
      </c>
      <c r="G346" s="45">
        <v>0.48</v>
      </c>
      <c r="H346" s="46">
        <v>87.533549659440226</v>
      </c>
      <c r="I346" s="5">
        <v>0</v>
      </c>
      <c r="J346" s="5">
        <v>87.533549659440226</v>
      </c>
      <c r="K346" s="5">
        <v>53.342510297964211</v>
      </c>
      <c r="L346" s="47">
        <v>83.156872176468198</v>
      </c>
      <c r="M346" s="5">
        <v>0</v>
      </c>
      <c r="N346" s="46">
        <v>0</v>
      </c>
      <c r="O346" s="5">
        <v>0</v>
      </c>
      <c r="P346" s="5">
        <v>0</v>
      </c>
      <c r="Q346" s="5">
        <v>0</v>
      </c>
      <c r="R346" s="47">
        <v>0</v>
      </c>
      <c r="S346" s="46">
        <v>71.746426513645616</v>
      </c>
      <c r="T346" s="5">
        <v>15.787123145794595</v>
      </c>
      <c r="U346" s="5">
        <v>0</v>
      </c>
      <c r="V346" s="5">
        <v>0</v>
      </c>
      <c r="W346" s="47">
        <v>0</v>
      </c>
      <c r="X346" s="46">
        <v>71.746426513645616</v>
      </c>
      <c r="Y346" s="5">
        <v>15.787123145794595</v>
      </c>
      <c r="Z346" s="5">
        <v>0</v>
      </c>
      <c r="AA346" s="5">
        <v>0</v>
      </c>
      <c r="AB346" s="47">
        <v>0</v>
      </c>
    </row>
    <row r="347" spans="1:28" s="1" customFormat="1">
      <c r="A347" s="48" t="s">
        <v>1425</v>
      </c>
      <c r="B347" s="1" t="s">
        <v>1426</v>
      </c>
      <c r="C347" s="1" t="s">
        <v>1427</v>
      </c>
      <c r="D347" s="1" t="s">
        <v>270</v>
      </c>
      <c r="E347" s="1" t="s">
        <v>94</v>
      </c>
      <c r="F347" s="44" t="s">
        <v>1428</v>
      </c>
      <c r="G347" s="45">
        <v>0.48</v>
      </c>
      <c r="H347" s="46">
        <v>95.802385134004609</v>
      </c>
      <c r="I347" s="5">
        <v>0</v>
      </c>
      <c r="J347" s="5">
        <v>95.802385134004609</v>
      </c>
      <c r="K347" s="5">
        <v>37.674803181563078</v>
      </c>
      <c r="L347" s="47">
        <v>91.012265877304358</v>
      </c>
      <c r="M347" s="5">
        <v>0</v>
      </c>
      <c r="N347" s="46">
        <v>0</v>
      </c>
      <c r="O347" s="5">
        <v>0</v>
      </c>
      <c r="P347" s="5">
        <v>0</v>
      </c>
      <c r="Q347" s="5">
        <v>0</v>
      </c>
      <c r="R347" s="47">
        <v>0</v>
      </c>
      <c r="S347" s="46">
        <v>66.069821302217832</v>
      </c>
      <c r="T347" s="5">
        <v>29.732563831786777</v>
      </c>
      <c r="U347" s="5">
        <v>0</v>
      </c>
      <c r="V347" s="5">
        <v>0</v>
      </c>
      <c r="W347" s="47">
        <v>0</v>
      </c>
      <c r="X347" s="46">
        <v>66.069821302217832</v>
      </c>
      <c r="Y347" s="5">
        <v>29.732563831786777</v>
      </c>
      <c r="Z347" s="5">
        <v>0</v>
      </c>
      <c r="AA347" s="5">
        <v>0</v>
      </c>
      <c r="AB347" s="47">
        <v>0</v>
      </c>
    </row>
    <row r="348" spans="1:28" s="1" customFormat="1">
      <c r="A348" s="48" t="s">
        <v>1429</v>
      </c>
      <c r="B348" s="1" t="s">
        <v>1430</v>
      </c>
      <c r="C348" s="1" t="s">
        <v>1431</v>
      </c>
      <c r="D348" s="1" t="s">
        <v>124</v>
      </c>
      <c r="E348" s="1">
        <v>0</v>
      </c>
      <c r="F348" s="44" t="s">
        <v>1432</v>
      </c>
      <c r="G348" s="45">
        <v>0.49</v>
      </c>
      <c r="H348" s="46">
        <v>32.17071407092817</v>
      </c>
      <c r="I348" s="5">
        <v>1.3427967288118545</v>
      </c>
      <c r="J348" s="5">
        <v>30.827917342116315</v>
      </c>
      <c r="K348" s="5">
        <v>-16.766064403058447</v>
      </c>
      <c r="L348" s="47">
        <v>28.515823541457593</v>
      </c>
      <c r="M348" s="5">
        <v>0.35227278299232123</v>
      </c>
      <c r="N348" s="46">
        <v>2.5935887139876037</v>
      </c>
      <c r="O348" s="5">
        <v>-1.2507919851757492</v>
      </c>
      <c r="P348" s="5">
        <v>0</v>
      </c>
      <c r="Q348" s="5">
        <v>0</v>
      </c>
      <c r="R348" s="47">
        <v>0</v>
      </c>
      <c r="S348" s="46">
        <v>25.484763065368753</v>
      </c>
      <c r="T348" s="5">
        <v>5.3431542767475619</v>
      </c>
      <c r="U348" s="5">
        <v>0</v>
      </c>
      <c r="V348" s="5">
        <v>0</v>
      </c>
      <c r="W348" s="47">
        <v>0</v>
      </c>
      <c r="X348" s="46">
        <v>28.078351779356357</v>
      </c>
      <c r="Y348" s="5">
        <v>4.0923622915718125</v>
      </c>
      <c r="Z348" s="5">
        <v>0</v>
      </c>
      <c r="AA348" s="5">
        <v>0</v>
      </c>
      <c r="AB348" s="47">
        <v>0</v>
      </c>
    </row>
    <row r="349" spans="1:28" s="1" customFormat="1">
      <c r="A349" s="48" t="s">
        <v>1433</v>
      </c>
      <c r="B349" s="1" t="s">
        <v>1434</v>
      </c>
      <c r="C349" s="1" t="s">
        <v>1435</v>
      </c>
      <c r="D349" s="1" t="s">
        <v>53</v>
      </c>
      <c r="E349" s="1">
        <v>0</v>
      </c>
      <c r="F349" s="44" t="s">
        <v>1436</v>
      </c>
      <c r="G349" s="45">
        <v>0.4</v>
      </c>
      <c r="H349" s="46">
        <v>3.3916088260401227</v>
      </c>
      <c r="I349" s="5">
        <v>0</v>
      </c>
      <c r="J349" s="5">
        <v>3.3916088260401227</v>
      </c>
      <c r="K349" s="5">
        <v>-22.667225013981028</v>
      </c>
      <c r="L349" s="47">
        <v>3.1372381640871136</v>
      </c>
      <c r="M349" s="5">
        <v>0.5</v>
      </c>
      <c r="N349" s="46">
        <v>0</v>
      </c>
      <c r="O349" s="5">
        <v>0</v>
      </c>
      <c r="P349" s="5">
        <v>0</v>
      </c>
      <c r="Q349" s="5">
        <v>0</v>
      </c>
      <c r="R349" s="47">
        <v>0</v>
      </c>
      <c r="S349" s="46">
        <v>0</v>
      </c>
      <c r="T349" s="5">
        <v>3.3916088260401227</v>
      </c>
      <c r="U349" s="5">
        <v>0</v>
      </c>
      <c r="V349" s="5">
        <v>0</v>
      </c>
      <c r="W349" s="47">
        <v>0</v>
      </c>
      <c r="X349" s="46">
        <v>0</v>
      </c>
      <c r="Y349" s="5">
        <v>3.3916088260401227</v>
      </c>
      <c r="Z349" s="5">
        <v>0</v>
      </c>
      <c r="AA349" s="5">
        <v>0</v>
      </c>
      <c r="AB349" s="47">
        <v>0</v>
      </c>
    </row>
    <row r="350" spans="1:28" s="1" customFormat="1">
      <c r="A350" s="48" t="s">
        <v>1437</v>
      </c>
      <c r="B350" s="1" t="s">
        <v>1438</v>
      </c>
      <c r="C350" s="1" t="s">
        <v>1439</v>
      </c>
      <c r="D350" s="1" t="s">
        <v>391</v>
      </c>
      <c r="E350" s="1">
        <v>0</v>
      </c>
      <c r="F350" s="44" t="s">
        <v>1440</v>
      </c>
      <c r="G350" s="45">
        <v>0.1</v>
      </c>
      <c r="H350" s="46">
        <v>63.068415273158237</v>
      </c>
      <c r="I350" s="5">
        <v>0</v>
      </c>
      <c r="J350" s="5">
        <v>63.068415273158237</v>
      </c>
      <c r="K350" s="5">
        <v>39.888887038829075</v>
      </c>
      <c r="L350" s="47">
        <v>58.338284127671379</v>
      </c>
      <c r="M350" s="5">
        <v>0</v>
      </c>
      <c r="N350" s="46">
        <v>0</v>
      </c>
      <c r="O350" s="5">
        <v>0</v>
      </c>
      <c r="P350" s="5">
        <v>0</v>
      </c>
      <c r="Q350" s="5">
        <v>0</v>
      </c>
      <c r="R350" s="47">
        <v>0</v>
      </c>
      <c r="S350" s="46">
        <v>58.903101242039888</v>
      </c>
      <c r="T350" s="5">
        <v>0</v>
      </c>
      <c r="U350" s="5">
        <v>4.1653140311183519</v>
      </c>
      <c r="V350" s="5">
        <v>0</v>
      </c>
      <c r="W350" s="47">
        <v>0</v>
      </c>
      <c r="X350" s="46">
        <v>58.903101242039888</v>
      </c>
      <c r="Y350" s="5">
        <v>0</v>
      </c>
      <c r="Z350" s="5">
        <v>4.1653140311183519</v>
      </c>
      <c r="AA350" s="5">
        <v>0</v>
      </c>
      <c r="AB350" s="47">
        <v>0</v>
      </c>
    </row>
    <row r="351" spans="1:28" s="1" customFormat="1">
      <c r="A351" s="48" t="s">
        <v>1441</v>
      </c>
      <c r="B351" s="1" t="s">
        <v>1442</v>
      </c>
      <c r="C351" s="1" t="s">
        <v>1443</v>
      </c>
      <c r="D351" s="1" t="s">
        <v>53</v>
      </c>
      <c r="E351" s="1" t="s">
        <v>228</v>
      </c>
      <c r="F351" s="44" t="s">
        <v>1444</v>
      </c>
      <c r="G351" s="45">
        <v>0.35</v>
      </c>
      <c r="H351" s="46">
        <v>2.7936072731762756</v>
      </c>
      <c r="I351" s="5">
        <v>0</v>
      </c>
      <c r="J351" s="5">
        <v>2.7936072731762756</v>
      </c>
      <c r="K351" s="5">
        <v>-20.108012712424657</v>
      </c>
      <c r="L351" s="47">
        <v>2.653926909517462</v>
      </c>
      <c r="M351" s="5">
        <v>0</v>
      </c>
      <c r="N351" s="46">
        <v>0</v>
      </c>
      <c r="O351" s="5">
        <v>0</v>
      </c>
      <c r="P351" s="5">
        <v>0</v>
      </c>
      <c r="Q351" s="5">
        <v>0</v>
      </c>
      <c r="R351" s="47">
        <v>0</v>
      </c>
      <c r="S351" s="46">
        <v>0</v>
      </c>
      <c r="T351" s="5">
        <v>2.7936072731762756</v>
      </c>
      <c r="U351" s="5">
        <v>0</v>
      </c>
      <c r="V351" s="5">
        <v>0</v>
      </c>
      <c r="W351" s="47">
        <v>0</v>
      </c>
      <c r="X351" s="46">
        <v>0</v>
      </c>
      <c r="Y351" s="5">
        <v>2.7936072731762756</v>
      </c>
      <c r="Z351" s="5">
        <v>0</v>
      </c>
      <c r="AA351" s="5">
        <v>0</v>
      </c>
      <c r="AB351" s="47">
        <v>0</v>
      </c>
    </row>
    <row r="352" spans="1:28" s="1" customFormat="1">
      <c r="A352" s="48" t="s">
        <v>1445</v>
      </c>
      <c r="B352" s="1" t="s">
        <v>1446</v>
      </c>
      <c r="C352" s="1" t="s">
        <v>1447</v>
      </c>
      <c r="D352" s="1" t="s">
        <v>53</v>
      </c>
      <c r="E352" s="1">
        <v>0</v>
      </c>
      <c r="F352" s="44" t="s">
        <v>1448</v>
      </c>
      <c r="G352" s="45">
        <v>0.4</v>
      </c>
      <c r="H352" s="46">
        <v>1.9705375876879838</v>
      </c>
      <c r="I352" s="5">
        <v>0</v>
      </c>
      <c r="J352" s="5">
        <v>1.9705375876879838</v>
      </c>
      <c r="K352" s="5">
        <v>-14.171471064982333</v>
      </c>
      <c r="L352" s="47">
        <v>1.8227472686113853</v>
      </c>
      <c r="M352" s="5">
        <v>0.5</v>
      </c>
      <c r="N352" s="46">
        <v>0</v>
      </c>
      <c r="O352" s="5">
        <v>0</v>
      </c>
      <c r="P352" s="5">
        <v>0</v>
      </c>
      <c r="Q352" s="5">
        <v>0</v>
      </c>
      <c r="R352" s="47">
        <v>0</v>
      </c>
      <c r="S352" s="46">
        <v>0</v>
      </c>
      <c r="T352" s="5">
        <v>1.9705375876879838</v>
      </c>
      <c r="U352" s="5">
        <v>0</v>
      </c>
      <c r="V352" s="5">
        <v>0</v>
      </c>
      <c r="W352" s="47">
        <v>0</v>
      </c>
      <c r="X352" s="46">
        <v>0</v>
      </c>
      <c r="Y352" s="5">
        <v>1.9705375876879838</v>
      </c>
      <c r="Z352" s="5">
        <v>0</v>
      </c>
      <c r="AA352" s="5">
        <v>0</v>
      </c>
      <c r="AB352" s="47">
        <v>0</v>
      </c>
    </row>
    <row r="353" spans="1:28" s="1" customFormat="1">
      <c r="A353" s="48" t="s">
        <v>1449</v>
      </c>
      <c r="B353" s="1" t="s">
        <v>1450</v>
      </c>
      <c r="C353" s="1" t="s">
        <v>1451</v>
      </c>
      <c r="D353" s="1" t="s">
        <v>53</v>
      </c>
      <c r="E353" s="1" t="s">
        <v>498</v>
      </c>
      <c r="F353" s="44" t="s">
        <v>1452</v>
      </c>
      <c r="G353" s="45">
        <v>0.44</v>
      </c>
      <c r="H353" s="46">
        <v>3.1120999899298236</v>
      </c>
      <c r="I353" s="5">
        <v>0</v>
      </c>
      <c r="J353" s="5">
        <v>3.1120999899298236</v>
      </c>
      <c r="K353" s="5">
        <v>-10.809065280093746</v>
      </c>
      <c r="L353" s="47">
        <v>2.9564949904333324</v>
      </c>
      <c r="M353" s="5">
        <v>0</v>
      </c>
      <c r="N353" s="46">
        <v>0</v>
      </c>
      <c r="O353" s="5">
        <v>0</v>
      </c>
      <c r="P353" s="5">
        <v>0</v>
      </c>
      <c r="Q353" s="5">
        <v>0</v>
      </c>
      <c r="R353" s="47">
        <v>0</v>
      </c>
      <c r="S353" s="46">
        <v>0</v>
      </c>
      <c r="T353" s="5">
        <v>3.1120999899298236</v>
      </c>
      <c r="U353" s="5">
        <v>0</v>
      </c>
      <c r="V353" s="5">
        <v>0</v>
      </c>
      <c r="W353" s="47">
        <v>0</v>
      </c>
      <c r="X353" s="46">
        <v>0</v>
      </c>
      <c r="Y353" s="5">
        <v>3.1120999899298236</v>
      </c>
      <c r="Z353" s="5">
        <v>0</v>
      </c>
      <c r="AA353" s="5">
        <v>0</v>
      </c>
      <c r="AB353" s="47">
        <v>0</v>
      </c>
    </row>
    <row r="354" spans="1:28" s="1" customFormat="1">
      <c r="A354" s="48" t="s">
        <v>1453</v>
      </c>
      <c r="B354" s="1" t="s">
        <v>1454</v>
      </c>
      <c r="C354" s="1" t="s">
        <v>1455</v>
      </c>
      <c r="D354" s="1" t="s">
        <v>53</v>
      </c>
      <c r="E354" s="1" t="s">
        <v>356</v>
      </c>
      <c r="F354" s="44" t="s">
        <v>1456</v>
      </c>
      <c r="G354" s="45">
        <v>0.4</v>
      </c>
      <c r="H354" s="46">
        <v>2.6049434101968516</v>
      </c>
      <c r="I354" s="5">
        <v>0</v>
      </c>
      <c r="J354" s="5">
        <v>2.6049434101968516</v>
      </c>
      <c r="K354" s="5">
        <v>-7.759477395276595</v>
      </c>
      <c r="L354" s="47">
        <v>2.4746962396870087</v>
      </c>
      <c r="M354" s="5">
        <v>0</v>
      </c>
      <c r="N354" s="46">
        <v>0</v>
      </c>
      <c r="O354" s="5">
        <v>0</v>
      </c>
      <c r="P354" s="5">
        <v>0</v>
      </c>
      <c r="Q354" s="5">
        <v>0</v>
      </c>
      <c r="R354" s="47">
        <v>0</v>
      </c>
      <c r="S354" s="46">
        <v>0</v>
      </c>
      <c r="T354" s="5">
        <v>2.6049434101968516</v>
      </c>
      <c r="U354" s="5">
        <v>0</v>
      </c>
      <c r="V354" s="5">
        <v>0</v>
      </c>
      <c r="W354" s="47">
        <v>0</v>
      </c>
      <c r="X354" s="46">
        <v>0</v>
      </c>
      <c r="Y354" s="5">
        <v>2.6049434101968516</v>
      </c>
      <c r="Z354" s="5">
        <v>0</v>
      </c>
      <c r="AA354" s="5">
        <v>0</v>
      </c>
      <c r="AB354" s="47">
        <v>0</v>
      </c>
    </row>
    <row r="355" spans="1:28" s="1" customFormat="1">
      <c r="A355" s="48" t="s">
        <v>1457</v>
      </c>
      <c r="B355" s="1" t="s">
        <v>1458</v>
      </c>
      <c r="C355" s="1" t="s">
        <v>1459</v>
      </c>
      <c r="D355" s="1" t="s">
        <v>53</v>
      </c>
      <c r="E355" s="1" t="s">
        <v>228</v>
      </c>
      <c r="F355" s="44" t="s">
        <v>1460</v>
      </c>
      <c r="G355" s="45">
        <v>0.35</v>
      </c>
      <c r="H355" s="46">
        <v>2.8642481438250655</v>
      </c>
      <c r="I355" s="5">
        <v>0</v>
      </c>
      <c r="J355" s="5">
        <v>2.8642481438250655</v>
      </c>
      <c r="K355" s="5">
        <v>-17.166249385692197</v>
      </c>
      <c r="L355" s="47">
        <v>2.7210357366338123</v>
      </c>
      <c r="M355" s="5">
        <v>0</v>
      </c>
      <c r="N355" s="46">
        <v>0</v>
      </c>
      <c r="O355" s="5">
        <v>0</v>
      </c>
      <c r="P355" s="5">
        <v>0</v>
      </c>
      <c r="Q355" s="5">
        <v>0</v>
      </c>
      <c r="R355" s="47">
        <v>0</v>
      </c>
      <c r="S355" s="46">
        <v>0</v>
      </c>
      <c r="T355" s="5">
        <v>2.8642481438250655</v>
      </c>
      <c r="U355" s="5">
        <v>0</v>
      </c>
      <c r="V355" s="5">
        <v>0</v>
      </c>
      <c r="W355" s="47">
        <v>0</v>
      </c>
      <c r="X355" s="46">
        <v>0</v>
      </c>
      <c r="Y355" s="5">
        <v>2.8642481438250655</v>
      </c>
      <c r="Z355" s="5">
        <v>0</v>
      </c>
      <c r="AA355" s="5">
        <v>0</v>
      </c>
      <c r="AB355" s="47">
        <v>0</v>
      </c>
    </row>
    <row r="356" spans="1:28" s="1" customFormat="1">
      <c r="A356" s="48" t="s">
        <v>1461</v>
      </c>
      <c r="B356" s="1" t="s">
        <v>1462</v>
      </c>
      <c r="C356" s="1" t="s">
        <v>1463</v>
      </c>
      <c r="D356" s="1" t="s">
        <v>124</v>
      </c>
      <c r="E356" s="1" t="s">
        <v>137</v>
      </c>
      <c r="F356" s="44" t="s">
        <v>1464</v>
      </c>
      <c r="G356" s="45">
        <v>0.74</v>
      </c>
      <c r="H356" s="46">
        <v>17.810648397210695</v>
      </c>
      <c r="I356" s="5">
        <v>0</v>
      </c>
      <c r="J356" s="5">
        <v>17.810648397210695</v>
      </c>
      <c r="K356" s="5">
        <v>-41.566222852112332</v>
      </c>
      <c r="L356" s="47">
        <v>16.920115977350161</v>
      </c>
      <c r="M356" s="5">
        <v>0</v>
      </c>
      <c r="N356" s="46">
        <v>0</v>
      </c>
      <c r="O356" s="5">
        <v>0</v>
      </c>
      <c r="P356" s="5">
        <v>0</v>
      </c>
      <c r="Q356" s="5">
        <v>0</v>
      </c>
      <c r="R356" s="47">
        <v>0</v>
      </c>
      <c r="S356" s="46">
        <v>13.309615083808747</v>
      </c>
      <c r="T356" s="5">
        <v>4.5010333134019458</v>
      </c>
      <c r="U356" s="5">
        <v>0</v>
      </c>
      <c r="V356" s="5">
        <v>0</v>
      </c>
      <c r="W356" s="47">
        <v>0</v>
      </c>
      <c r="X356" s="46">
        <v>13.309615083808747</v>
      </c>
      <c r="Y356" s="5">
        <v>4.5010333134019458</v>
      </c>
      <c r="Z356" s="5">
        <v>0</v>
      </c>
      <c r="AA356" s="5">
        <v>0</v>
      </c>
      <c r="AB356" s="47">
        <v>0</v>
      </c>
    </row>
    <row r="357" spans="1:28" s="1" customFormat="1">
      <c r="A357" s="48" t="s">
        <v>1465</v>
      </c>
      <c r="B357" s="1" t="s">
        <v>1466</v>
      </c>
      <c r="C357" s="1" t="s">
        <v>1467</v>
      </c>
      <c r="D357" s="1" t="s">
        <v>53</v>
      </c>
      <c r="E357" s="1">
        <v>0</v>
      </c>
      <c r="F357" s="44" t="s">
        <v>1468</v>
      </c>
      <c r="G357" s="45">
        <v>0.4</v>
      </c>
      <c r="H357" s="46">
        <v>1.6215357301008522</v>
      </c>
      <c r="I357" s="5">
        <v>0</v>
      </c>
      <c r="J357" s="5">
        <v>1.6215357301008522</v>
      </c>
      <c r="K357" s="5">
        <v>-3.1789280892640792</v>
      </c>
      <c r="L357" s="47">
        <v>1.4999205503432884</v>
      </c>
      <c r="M357" s="5">
        <v>0.5</v>
      </c>
      <c r="N357" s="46">
        <v>0</v>
      </c>
      <c r="O357" s="5">
        <v>0</v>
      </c>
      <c r="P357" s="5">
        <v>0</v>
      </c>
      <c r="Q357" s="5">
        <v>0</v>
      </c>
      <c r="R357" s="47">
        <v>0</v>
      </c>
      <c r="S357" s="46">
        <v>0</v>
      </c>
      <c r="T357" s="5">
        <v>1.6215357301008522</v>
      </c>
      <c r="U357" s="5">
        <v>0</v>
      </c>
      <c r="V357" s="5">
        <v>0</v>
      </c>
      <c r="W357" s="47">
        <v>0</v>
      </c>
      <c r="X357" s="46">
        <v>0</v>
      </c>
      <c r="Y357" s="5">
        <v>1.6215357301008522</v>
      </c>
      <c r="Z357" s="5">
        <v>0</v>
      </c>
      <c r="AA357" s="5">
        <v>0</v>
      </c>
      <c r="AB357" s="47">
        <v>0</v>
      </c>
    </row>
    <row r="358" spans="1:28" s="1" customFormat="1">
      <c r="A358" s="48" t="s">
        <v>1469</v>
      </c>
      <c r="B358" s="1" t="s">
        <v>1470</v>
      </c>
      <c r="C358" s="1" t="s">
        <v>1471</v>
      </c>
      <c r="D358" s="1" t="s">
        <v>53</v>
      </c>
      <c r="E358" s="1" t="s">
        <v>156</v>
      </c>
      <c r="F358" s="44" t="s">
        <v>1472</v>
      </c>
      <c r="G358" s="45">
        <v>0.56000000000000005</v>
      </c>
      <c r="H358" s="46">
        <v>3.2615920759076777</v>
      </c>
      <c r="I358" s="5">
        <v>0</v>
      </c>
      <c r="J358" s="5">
        <v>3.2615920759076777</v>
      </c>
      <c r="K358" s="5">
        <v>-13.287104158953072</v>
      </c>
      <c r="L358" s="47">
        <v>3.0985124721122936</v>
      </c>
      <c r="M358" s="5">
        <v>0</v>
      </c>
      <c r="N358" s="46">
        <v>0</v>
      </c>
      <c r="O358" s="5">
        <v>0</v>
      </c>
      <c r="P358" s="5">
        <v>0</v>
      </c>
      <c r="Q358" s="5">
        <v>0</v>
      </c>
      <c r="R358" s="47">
        <v>0</v>
      </c>
      <c r="S358" s="46">
        <v>0</v>
      </c>
      <c r="T358" s="5">
        <v>3.2615920759076777</v>
      </c>
      <c r="U358" s="5">
        <v>0</v>
      </c>
      <c r="V358" s="5">
        <v>0</v>
      </c>
      <c r="W358" s="47">
        <v>0</v>
      </c>
      <c r="X358" s="46">
        <v>0</v>
      </c>
      <c r="Y358" s="5">
        <v>3.2615920759076777</v>
      </c>
      <c r="Z358" s="5">
        <v>0</v>
      </c>
      <c r="AA358" s="5">
        <v>0</v>
      </c>
      <c r="AB358" s="47">
        <v>0</v>
      </c>
    </row>
    <row r="359" spans="1:28" s="1" customFormat="1">
      <c r="A359" s="48" t="s">
        <v>1473</v>
      </c>
      <c r="B359" s="1" t="s">
        <v>1474</v>
      </c>
      <c r="C359" s="1" t="s">
        <v>1475</v>
      </c>
      <c r="D359" s="1" t="s">
        <v>53</v>
      </c>
      <c r="E359" s="1">
        <v>0</v>
      </c>
      <c r="F359" s="44" t="s">
        <v>1476</v>
      </c>
      <c r="G359" s="45">
        <v>0.4</v>
      </c>
      <c r="H359" s="46">
        <v>2.9742340271828556</v>
      </c>
      <c r="I359" s="5">
        <v>0</v>
      </c>
      <c r="J359" s="5">
        <v>2.9742340271828556</v>
      </c>
      <c r="K359" s="5">
        <v>-3.5251552414932132</v>
      </c>
      <c r="L359" s="47">
        <v>2.7511664751441418</v>
      </c>
      <c r="M359" s="5">
        <v>0.5</v>
      </c>
      <c r="N359" s="46">
        <v>0</v>
      </c>
      <c r="O359" s="5">
        <v>0</v>
      </c>
      <c r="P359" s="5">
        <v>0</v>
      </c>
      <c r="Q359" s="5">
        <v>0</v>
      </c>
      <c r="R359" s="47">
        <v>0</v>
      </c>
      <c r="S359" s="46">
        <v>0</v>
      </c>
      <c r="T359" s="5">
        <v>2.9742340271828556</v>
      </c>
      <c r="U359" s="5">
        <v>0</v>
      </c>
      <c r="V359" s="5">
        <v>0</v>
      </c>
      <c r="W359" s="47">
        <v>0</v>
      </c>
      <c r="X359" s="46">
        <v>0</v>
      </c>
      <c r="Y359" s="5">
        <v>2.9742340271828556</v>
      </c>
      <c r="Z359" s="5">
        <v>0</v>
      </c>
      <c r="AA359" s="5">
        <v>0</v>
      </c>
      <c r="AB359" s="47">
        <v>0</v>
      </c>
    </row>
    <row r="360" spans="1:28" s="1" customFormat="1">
      <c r="A360" s="48" t="s">
        <v>1477</v>
      </c>
      <c r="B360" s="1" t="s">
        <v>1478</v>
      </c>
      <c r="C360" s="1" t="s">
        <v>1479</v>
      </c>
      <c r="D360" s="1" t="s">
        <v>866</v>
      </c>
      <c r="E360" s="1">
        <v>0</v>
      </c>
      <c r="F360" s="44" t="s">
        <v>1480</v>
      </c>
      <c r="G360" s="45">
        <v>0.01</v>
      </c>
      <c r="H360" s="46">
        <v>52.047981119674965</v>
      </c>
      <c r="I360" s="5">
        <v>18.856799613504759</v>
      </c>
      <c r="J360" s="5">
        <v>33.191181506170203</v>
      </c>
      <c r="K360" s="5">
        <v>23.502935359672399</v>
      </c>
      <c r="L360" s="47">
        <v>30.701842893207438</v>
      </c>
      <c r="M360" s="5">
        <v>0</v>
      </c>
      <c r="N360" s="46">
        <v>0</v>
      </c>
      <c r="O360" s="5">
        <v>0</v>
      </c>
      <c r="P360" s="5">
        <v>18.856799613504759</v>
      </c>
      <c r="Q360" s="5">
        <v>0</v>
      </c>
      <c r="R360" s="47">
        <v>0</v>
      </c>
      <c r="S360" s="46">
        <v>0</v>
      </c>
      <c r="T360" s="5">
        <v>0</v>
      </c>
      <c r="U360" s="5">
        <v>33.191181506170203</v>
      </c>
      <c r="V360" s="5">
        <v>0</v>
      </c>
      <c r="W360" s="47">
        <v>0</v>
      </c>
      <c r="X360" s="46">
        <v>0</v>
      </c>
      <c r="Y360" s="5">
        <v>0</v>
      </c>
      <c r="Z360" s="5">
        <v>52.047981119674965</v>
      </c>
      <c r="AA360" s="5">
        <v>0</v>
      </c>
      <c r="AB360" s="47">
        <v>0</v>
      </c>
    </row>
    <row r="361" spans="1:28" s="1" customFormat="1">
      <c r="A361" s="48" t="s">
        <v>1481</v>
      </c>
      <c r="B361" s="1" t="s">
        <v>1482</v>
      </c>
      <c r="C361" s="1" t="s">
        <v>1483</v>
      </c>
      <c r="D361" s="1" t="s">
        <v>53</v>
      </c>
      <c r="E361" s="1">
        <v>0</v>
      </c>
      <c r="F361" s="44" t="s">
        <v>1484</v>
      </c>
      <c r="G361" s="45">
        <v>0.4</v>
      </c>
      <c r="H361" s="46">
        <v>2.1892315720263</v>
      </c>
      <c r="I361" s="5">
        <v>7.7568433854578067E-2</v>
      </c>
      <c r="J361" s="5">
        <v>2.1116631381717221</v>
      </c>
      <c r="K361" s="5">
        <v>-11.842115444682561</v>
      </c>
      <c r="L361" s="47">
        <v>1.9532884028088431</v>
      </c>
      <c r="M361" s="5">
        <v>0.5</v>
      </c>
      <c r="N361" s="46">
        <v>0</v>
      </c>
      <c r="O361" s="5">
        <v>7.7568433854578067E-2</v>
      </c>
      <c r="P361" s="5">
        <v>0</v>
      </c>
      <c r="Q361" s="5">
        <v>0</v>
      </c>
      <c r="R361" s="47">
        <v>0</v>
      </c>
      <c r="S361" s="46">
        <v>0</v>
      </c>
      <c r="T361" s="5">
        <v>2.1116631381717221</v>
      </c>
      <c r="U361" s="5">
        <v>0</v>
      </c>
      <c r="V361" s="5">
        <v>0</v>
      </c>
      <c r="W361" s="47">
        <v>0</v>
      </c>
      <c r="X361" s="46">
        <v>0</v>
      </c>
      <c r="Y361" s="5">
        <v>2.1892315720263</v>
      </c>
      <c r="Z361" s="5">
        <v>0</v>
      </c>
      <c r="AA361" s="5">
        <v>0</v>
      </c>
      <c r="AB361" s="47">
        <v>0</v>
      </c>
    </row>
    <row r="362" spans="1:28" s="1" customFormat="1">
      <c r="A362" s="48" t="s">
        <v>1485</v>
      </c>
      <c r="B362" s="1" t="s">
        <v>1486</v>
      </c>
      <c r="C362" s="1" t="s">
        <v>1487</v>
      </c>
      <c r="D362" s="50" t="s">
        <v>53</v>
      </c>
      <c r="E362" s="1">
        <v>0</v>
      </c>
      <c r="F362" s="44" t="s">
        <v>1929</v>
      </c>
      <c r="G362" s="45">
        <v>0.4</v>
      </c>
      <c r="H362" s="46">
        <v>4.6469992537693123</v>
      </c>
      <c r="I362" s="5">
        <v>0.19578167553509446</v>
      </c>
      <c r="J362" s="5">
        <v>4.4512175782342185</v>
      </c>
      <c r="K362" s="5">
        <v>-23.098828933394628</v>
      </c>
      <c r="L362" s="47">
        <v>4.1173762598666519</v>
      </c>
      <c r="M362" s="5">
        <v>0.5</v>
      </c>
      <c r="N362" s="46">
        <v>0</v>
      </c>
      <c r="O362" s="5">
        <v>0.19578167553509446</v>
      </c>
      <c r="P362" s="5">
        <v>0</v>
      </c>
      <c r="Q362" s="5">
        <v>0</v>
      </c>
      <c r="R362" s="47">
        <v>0</v>
      </c>
      <c r="S362" s="46">
        <v>0</v>
      </c>
      <c r="T362" s="5">
        <v>4.4512175782342185</v>
      </c>
      <c r="U362" s="5">
        <v>0</v>
      </c>
      <c r="V362" s="5">
        <v>0</v>
      </c>
      <c r="W362" s="47">
        <v>0</v>
      </c>
      <c r="X362" s="46">
        <v>0</v>
      </c>
      <c r="Y362" s="5">
        <v>4.6469992537693123</v>
      </c>
      <c r="Z362" s="5">
        <v>0</v>
      </c>
      <c r="AA362" s="5">
        <v>0</v>
      </c>
      <c r="AB362" s="47">
        <v>0</v>
      </c>
    </row>
    <row r="363" spans="1:28" s="1" customFormat="1">
      <c r="A363" s="48" t="s">
        <v>1488</v>
      </c>
      <c r="B363" s="1" t="s">
        <v>1489</v>
      </c>
      <c r="C363" s="1" t="s">
        <v>1490</v>
      </c>
      <c r="D363" s="1" t="s">
        <v>391</v>
      </c>
      <c r="E363" s="1" t="s">
        <v>54</v>
      </c>
      <c r="F363" s="44" t="s">
        <v>1491</v>
      </c>
      <c r="G363" s="45">
        <v>0.55000000000000004</v>
      </c>
      <c r="H363" s="46">
        <v>77.986186249939422</v>
      </c>
      <c r="I363" s="5">
        <v>0</v>
      </c>
      <c r="J363" s="5">
        <v>77.986186249939422</v>
      </c>
      <c r="K363" s="5">
        <v>-103.12028905816753</v>
      </c>
      <c r="L363" s="47">
        <v>74.086876937442455</v>
      </c>
      <c r="M363" s="5">
        <v>0</v>
      </c>
      <c r="N363" s="46">
        <v>0</v>
      </c>
      <c r="O363" s="5">
        <v>0</v>
      </c>
      <c r="P363" s="5">
        <v>0</v>
      </c>
      <c r="Q363" s="5">
        <v>0</v>
      </c>
      <c r="R363" s="47">
        <v>0</v>
      </c>
      <c r="S363" s="46">
        <v>72.536374821482838</v>
      </c>
      <c r="T363" s="5">
        <v>0</v>
      </c>
      <c r="U363" s="5">
        <v>5.4498114284565853</v>
      </c>
      <c r="V363" s="5">
        <v>0</v>
      </c>
      <c r="W363" s="47">
        <v>0</v>
      </c>
      <c r="X363" s="46">
        <v>72.536374821482838</v>
      </c>
      <c r="Y363" s="5">
        <v>0</v>
      </c>
      <c r="Z363" s="5">
        <v>5.4498114284565853</v>
      </c>
      <c r="AA363" s="5">
        <v>0</v>
      </c>
      <c r="AB363" s="47">
        <v>0</v>
      </c>
    </row>
    <row r="364" spans="1:28" s="1" customFormat="1">
      <c r="A364" s="48" t="s">
        <v>1492</v>
      </c>
      <c r="B364" s="1" t="s">
        <v>1493</v>
      </c>
      <c r="C364" s="1" t="s">
        <v>1494</v>
      </c>
      <c r="D364" s="1" t="s">
        <v>866</v>
      </c>
      <c r="E364" s="1">
        <v>0</v>
      </c>
      <c r="F364" s="44" t="s">
        <v>1495</v>
      </c>
      <c r="G364" s="45">
        <v>0.01</v>
      </c>
      <c r="H364" s="46">
        <v>37.678314737052574</v>
      </c>
      <c r="I364" s="5">
        <v>13.339001599559829</v>
      </c>
      <c r="J364" s="5">
        <v>24.339313137492745</v>
      </c>
      <c r="K364" s="5">
        <v>16.650219753931314</v>
      </c>
      <c r="L364" s="47">
        <v>22.513864652180789</v>
      </c>
      <c r="M364" s="5">
        <v>0</v>
      </c>
      <c r="N364" s="46">
        <v>0</v>
      </c>
      <c r="O364" s="5">
        <v>0</v>
      </c>
      <c r="P364" s="5">
        <v>13.339001599559829</v>
      </c>
      <c r="Q364" s="5">
        <v>0</v>
      </c>
      <c r="R364" s="47">
        <v>0</v>
      </c>
      <c r="S364" s="46">
        <v>0</v>
      </c>
      <c r="T364" s="5">
        <v>0</v>
      </c>
      <c r="U364" s="5">
        <v>24.339313137492745</v>
      </c>
      <c r="V364" s="5">
        <v>0</v>
      </c>
      <c r="W364" s="47">
        <v>0</v>
      </c>
      <c r="X364" s="46">
        <v>0</v>
      </c>
      <c r="Y364" s="5">
        <v>0</v>
      </c>
      <c r="Z364" s="5">
        <v>37.678314737052574</v>
      </c>
      <c r="AA364" s="5">
        <v>0</v>
      </c>
      <c r="AB364" s="47">
        <v>0</v>
      </c>
    </row>
    <row r="365" spans="1:28" s="1" customFormat="1">
      <c r="A365" s="48" t="s">
        <v>1496</v>
      </c>
      <c r="B365" s="1" t="s">
        <v>1497</v>
      </c>
      <c r="C365" s="1" t="s">
        <v>1498</v>
      </c>
      <c r="D365" s="1" t="s">
        <v>270</v>
      </c>
      <c r="E365" s="1" t="s">
        <v>94</v>
      </c>
      <c r="F365" s="44" t="s">
        <v>1499</v>
      </c>
      <c r="G365" s="45">
        <v>0.48</v>
      </c>
      <c r="H365" s="46">
        <v>118.56927874241119</v>
      </c>
      <c r="I365" s="5">
        <v>0</v>
      </c>
      <c r="J365" s="5">
        <v>118.56927874241119</v>
      </c>
      <c r="K365" s="5">
        <v>-940.96769185608287</v>
      </c>
      <c r="L365" s="47">
        <v>112.6408148052906</v>
      </c>
      <c r="M365" s="5">
        <v>0</v>
      </c>
      <c r="N365" s="46">
        <v>0</v>
      </c>
      <c r="O365" s="5">
        <v>0</v>
      </c>
      <c r="P365" s="5">
        <v>0</v>
      </c>
      <c r="Q365" s="5">
        <v>0</v>
      </c>
      <c r="R365" s="47">
        <v>0</v>
      </c>
      <c r="S365" s="46">
        <v>73.304011094985839</v>
      </c>
      <c r="T365" s="5">
        <v>45.26526764742534</v>
      </c>
      <c r="U365" s="5">
        <v>0</v>
      </c>
      <c r="V365" s="5">
        <v>0</v>
      </c>
      <c r="W365" s="47">
        <v>0</v>
      </c>
      <c r="X365" s="46">
        <v>73.304011094985839</v>
      </c>
      <c r="Y365" s="5">
        <v>45.26526764742534</v>
      </c>
      <c r="Z365" s="5">
        <v>0</v>
      </c>
      <c r="AA365" s="5">
        <v>0</v>
      </c>
      <c r="AB365" s="47">
        <v>0</v>
      </c>
    </row>
    <row r="366" spans="1:28" s="1" customFormat="1">
      <c r="A366" s="48" t="s">
        <v>1500</v>
      </c>
      <c r="B366" s="1" t="s">
        <v>1501</v>
      </c>
      <c r="C366" s="1" t="s">
        <v>1502</v>
      </c>
      <c r="D366" s="1" t="s">
        <v>103</v>
      </c>
      <c r="E366" s="1" t="s">
        <v>169</v>
      </c>
      <c r="F366" s="44" t="s">
        <v>1503</v>
      </c>
      <c r="G366" s="45">
        <v>0.99</v>
      </c>
      <c r="H366" s="46">
        <v>110.14392138419676</v>
      </c>
      <c r="I366" s="5">
        <v>0</v>
      </c>
      <c r="J366" s="5">
        <v>110.14392138419676</v>
      </c>
      <c r="K366" s="5">
        <v>34.692035440824895</v>
      </c>
      <c r="L366" s="47">
        <v>106.83960374267086</v>
      </c>
      <c r="M366" s="5">
        <v>0</v>
      </c>
      <c r="N366" s="46">
        <v>0</v>
      </c>
      <c r="O366" s="5">
        <v>0</v>
      </c>
      <c r="P366" s="5">
        <v>0</v>
      </c>
      <c r="Q366" s="5">
        <v>0</v>
      </c>
      <c r="R366" s="47">
        <v>0</v>
      </c>
      <c r="S366" s="46">
        <v>99.27884365832378</v>
      </c>
      <c r="T366" s="5">
        <v>10.865077725872979</v>
      </c>
      <c r="U366" s="5">
        <v>0</v>
      </c>
      <c r="V366" s="5">
        <v>0</v>
      </c>
      <c r="W366" s="47">
        <v>0</v>
      </c>
      <c r="X366" s="46">
        <v>99.27884365832378</v>
      </c>
      <c r="Y366" s="5">
        <v>10.865077725872979</v>
      </c>
      <c r="Z366" s="5">
        <v>0</v>
      </c>
      <c r="AA366" s="5">
        <v>0</v>
      </c>
      <c r="AB366" s="47">
        <v>0</v>
      </c>
    </row>
    <row r="367" spans="1:28" s="1" customFormat="1">
      <c r="A367" s="48" t="s">
        <v>1504</v>
      </c>
      <c r="B367" s="1" t="s">
        <v>1505</v>
      </c>
      <c r="C367" s="1" t="s">
        <v>1506</v>
      </c>
      <c r="D367" s="1" t="s">
        <v>124</v>
      </c>
      <c r="E367" s="1">
        <v>0</v>
      </c>
      <c r="F367" s="44" t="s">
        <v>1507</v>
      </c>
      <c r="G367" s="45">
        <v>0.49</v>
      </c>
      <c r="H367" s="46">
        <v>56.961570608457727</v>
      </c>
      <c r="I367" s="5">
        <v>0</v>
      </c>
      <c r="J367" s="5">
        <v>56.961570608457727</v>
      </c>
      <c r="K367" s="5">
        <v>-14.078348227055915</v>
      </c>
      <c r="L367" s="47">
        <v>52.689452812823397</v>
      </c>
      <c r="M367" s="5">
        <v>0.19817517330858769</v>
      </c>
      <c r="N367" s="46">
        <v>0</v>
      </c>
      <c r="O367" s="5">
        <v>0</v>
      </c>
      <c r="P367" s="5">
        <v>0</v>
      </c>
      <c r="Q367" s="5">
        <v>0</v>
      </c>
      <c r="R367" s="47">
        <v>0</v>
      </c>
      <c r="S367" s="46">
        <v>46.031309195024512</v>
      </c>
      <c r="T367" s="5">
        <v>10.930261413433216</v>
      </c>
      <c r="U367" s="5">
        <v>0</v>
      </c>
      <c r="V367" s="5">
        <v>0</v>
      </c>
      <c r="W367" s="47">
        <v>0</v>
      </c>
      <c r="X367" s="46">
        <v>46.031309195024512</v>
      </c>
      <c r="Y367" s="5">
        <v>10.930261413433216</v>
      </c>
      <c r="Z367" s="5">
        <v>0</v>
      </c>
      <c r="AA367" s="5">
        <v>0</v>
      </c>
      <c r="AB367" s="47">
        <v>0</v>
      </c>
    </row>
    <row r="368" spans="1:28" s="1" customFormat="1">
      <c r="A368" s="48" t="s">
        <v>1508</v>
      </c>
      <c r="B368" s="1" t="s">
        <v>1509</v>
      </c>
      <c r="C368" s="1" t="s">
        <v>1510</v>
      </c>
      <c r="D368" s="1" t="s">
        <v>53</v>
      </c>
      <c r="E368" s="1">
        <v>0</v>
      </c>
      <c r="F368" s="44" t="s">
        <v>1511</v>
      </c>
      <c r="G368" s="45">
        <v>0.4</v>
      </c>
      <c r="H368" s="46">
        <v>2.1942917373917208</v>
      </c>
      <c r="I368" s="5">
        <v>0</v>
      </c>
      <c r="J368" s="5">
        <v>2.1942917373917208</v>
      </c>
      <c r="K368" s="5">
        <v>-20.101504458760388</v>
      </c>
      <c r="L368" s="47">
        <v>2.029719857087342</v>
      </c>
      <c r="M368" s="5">
        <v>0.5</v>
      </c>
      <c r="N368" s="46">
        <v>0</v>
      </c>
      <c r="O368" s="5">
        <v>0</v>
      </c>
      <c r="P368" s="5">
        <v>0</v>
      </c>
      <c r="Q368" s="5">
        <v>0</v>
      </c>
      <c r="R368" s="47">
        <v>0</v>
      </c>
      <c r="S368" s="46">
        <v>0</v>
      </c>
      <c r="T368" s="5">
        <v>2.1942917373917208</v>
      </c>
      <c r="U368" s="5">
        <v>0</v>
      </c>
      <c r="V368" s="5">
        <v>0</v>
      </c>
      <c r="W368" s="47">
        <v>0</v>
      </c>
      <c r="X368" s="46">
        <v>0</v>
      </c>
      <c r="Y368" s="5">
        <v>2.1942917373917208</v>
      </c>
      <c r="Z368" s="5">
        <v>0</v>
      </c>
      <c r="AA368" s="5">
        <v>0</v>
      </c>
      <c r="AB368" s="47">
        <v>0</v>
      </c>
    </row>
    <row r="369" spans="1:28" s="1" customFormat="1">
      <c r="A369" s="48" t="s">
        <v>1512</v>
      </c>
      <c r="B369" s="1" t="s">
        <v>1513</v>
      </c>
      <c r="C369" s="1" t="s">
        <v>1514</v>
      </c>
      <c r="D369" s="1" t="s">
        <v>124</v>
      </c>
      <c r="E369" s="1" t="s">
        <v>137</v>
      </c>
      <c r="F369" s="44" t="s">
        <v>1515</v>
      </c>
      <c r="G369" s="45">
        <v>0.74</v>
      </c>
      <c r="H369" s="46">
        <v>12.523591574411247</v>
      </c>
      <c r="I369" s="5">
        <v>0</v>
      </c>
      <c r="J369" s="5">
        <v>12.523591574411247</v>
      </c>
      <c r="K369" s="5">
        <v>-52.157884227921976</v>
      </c>
      <c r="L369" s="47">
        <v>11.897411995690685</v>
      </c>
      <c r="M369" s="5">
        <v>0</v>
      </c>
      <c r="N369" s="46">
        <v>0</v>
      </c>
      <c r="O369" s="5">
        <v>0</v>
      </c>
      <c r="P369" s="5">
        <v>0</v>
      </c>
      <c r="Q369" s="5">
        <v>0</v>
      </c>
      <c r="R369" s="47">
        <v>0</v>
      </c>
      <c r="S369" s="46">
        <v>8.3928608264663929</v>
      </c>
      <c r="T369" s="5">
        <v>4.1307307479448534</v>
      </c>
      <c r="U369" s="5">
        <v>0</v>
      </c>
      <c r="V369" s="5">
        <v>0</v>
      </c>
      <c r="W369" s="47">
        <v>0</v>
      </c>
      <c r="X369" s="46">
        <v>8.3928608264663929</v>
      </c>
      <c r="Y369" s="5">
        <v>4.1307307479448534</v>
      </c>
      <c r="Z369" s="5">
        <v>0</v>
      </c>
      <c r="AA369" s="5">
        <v>0</v>
      </c>
      <c r="AB369" s="47">
        <v>0</v>
      </c>
    </row>
    <row r="370" spans="1:28" s="1" customFormat="1">
      <c r="A370" s="48" t="s">
        <v>1516</v>
      </c>
      <c r="B370" s="1" t="s">
        <v>1517</v>
      </c>
      <c r="C370" s="1" t="s">
        <v>1518</v>
      </c>
      <c r="D370" s="1" t="s">
        <v>103</v>
      </c>
      <c r="E370" s="1" t="s">
        <v>611</v>
      </c>
      <c r="F370" s="44" t="s">
        <v>1519</v>
      </c>
      <c r="G370" s="45">
        <v>0.99</v>
      </c>
      <c r="H370" s="46">
        <v>115.5916575380882</v>
      </c>
      <c r="I370" s="5">
        <v>0</v>
      </c>
      <c r="J370" s="5">
        <v>115.5916575380882</v>
      </c>
      <c r="K370" s="5">
        <v>50.68153281391524</v>
      </c>
      <c r="L370" s="47">
        <v>112.12390781194556</v>
      </c>
      <c r="M370" s="5">
        <v>0</v>
      </c>
      <c r="N370" s="46">
        <v>0</v>
      </c>
      <c r="O370" s="5">
        <v>0</v>
      </c>
      <c r="P370" s="5">
        <v>0</v>
      </c>
      <c r="Q370" s="5">
        <v>0</v>
      </c>
      <c r="R370" s="47">
        <v>0</v>
      </c>
      <c r="S370" s="46">
        <v>104.0482407060841</v>
      </c>
      <c r="T370" s="5">
        <v>11.543416832004102</v>
      </c>
      <c r="U370" s="5">
        <v>0</v>
      </c>
      <c r="V370" s="5">
        <v>0</v>
      </c>
      <c r="W370" s="47">
        <v>0</v>
      </c>
      <c r="X370" s="46">
        <v>104.0482407060841</v>
      </c>
      <c r="Y370" s="5">
        <v>11.543416832004102</v>
      </c>
      <c r="Z370" s="5">
        <v>0</v>
      </c>
      <c r="AA370" s="5">
        <v>0</v>
      </c>
      <c r="AB370" s="47">
        <v>0</v>
      </c>
    </row>
    <row r="371" spans="1:28" s="1" customFormat="1">
      <c r="A371" s="48" t="s">
        <v>1520</v>
      </c>
      <c r="B371" s="1" t="s">
        <v>1521</v>
      </c>
      <c r="C371" s="1" t="s">
        <v>1522</v>
      </c>
      <c r="D371" s="1" t="s">
        <v>53</v>
      </c>
      <c r="E371" s="1">
        <v>0</v>
      </c>
      <c r="F371" s="44" t="s">
        <v>1523</v>
      </c>
      <c r="G371" s="45">
        <v>0.4</v>
      </c>
      <c r="H371" s="46">
        <v>2.1004028215652486</v>
      </c>
      <c r="I371" s="5">
        <v>0</v>
      </c>
      <c r="J371" s="5">
        <v>2.1004028215652486</v>
      </c>
      <c r="K371" s="5">
        <v>-16.153583404921914</v>
      </c>
      <c r="L371" s="47">
        <v>1.9428726099478548</v>
      </c>
      <c r="M371" s="5">
        <v>0.5</v>
      </c>
      <c r="N371" s="46">
        <v>0</v>
      </c>
      <c r="O371" s="5">
        <v>0</v>
      </c>
      <c r="P371" s="5">
        <v>0</v>
      </c>
      <c r="Q371" s="5">
        <v>0</v>
      </c>
      <c r="R371" s="47">
        <v>0</v>
      </c>
      <c r="S371" s="46">
        <v>0</v>
      </c>
      <c r="T371" s="5">
        <v>2.1004028215652486</v>
      </c>
      <c r="U371" s="5">
        <v>0</v>
      </c>
      <c r="V371" s="5">
        <v>0</v>
      </c>
      <c r="W371" s="47">
        <v>0</v>
      </c>
      <c r="X371" s="46">
        <v>0</v>
      </c>
      <c r="Y371" s="5">
        <v>2.1004028215652486</v>
      </c>
      <c r="Z371" s="5">
        <v>0</v>
      </c>
      <c r="AA371" s="5">
        <v>0</v>
      </c>
      <c r="AB371" s="47">
        <v>0</v>
      </c>
    </row>
    <row r="372" spans="1:28" s="1" customFormat="1">
      <c r="A372" s="48" t="s">
        <v>1524</v>
      </c>
      <c r="B372" s="1" t="s">
        <v>1525</v>
      </c>
      <c r="C372" s="1" t="s">
        <v>1526</v>
      </c>
      <c r="D372" s="1" t="s">
        <v>124</v>
      </c>
      <c r="E372" s="1" t="s">
        <v>137</v>
      </c>
      <c r="F372" s="44" t="s">
        <v>1527</v>
      </c>
      <c r="G372" s="45">
        <v>0.74</v>
      </c>
      <c r="H372" s="46">
        <v>13.894968658721309</v>
      </c>
      <c r="I372" s="5">
        <v>0</v>
      </c>
      <c r="J372" s="5">
        <v>13.894968658721309</v>
      </c>
      <c r="K372" s="5">
        <v>-36.009789514700145</v>
      </c>
      <c r="L372" s="47">
        <v>13.200220225785243</v>
      </c>
      <c r="M372" s="5">
        <v>0</v>
      </c>
      <c r="N372" s="46">
        <v>0</v>
      </c>
      <c r="O372" s="5">
        <v>0</v>
      </c>
      <c r="P372" s="5">
        <v>0</v>
      </c>
      <c r="Q372" s="5">
        <v>0</v>
      </c>
      <c r="R372" s="47">
        <v>0</v>
      </c>
      <c r="S372" s="46">
        <v>6.635016634012004</v>
      </c>
      <c r="T372" s="5">
        <v>7.2599520247093041</v>
      </c>
      <c r="U372" s="5">
        <v>0</v>
      </c>
      <c r="V372" s="5">
        <v>0</v>
      </c>
      <c r="W372" s="47">
        <v>0</v>
      </c>
      <c r="X372" s="46">
        <v>6.635016634012004</v>
      </c>
      <c r="Y372" s="5">
        <v>7.2599520247093041</v>
      </c>
      <c r="Z372" s="5">
        <v>0</v>
      </c>
      <c r="AA372" s="5">
        <v>0</v>
      </c>
      <c r="AB372" s="47">
        <v>0</v>
      </c>
    </row>
    <row r="373" spans="1:28" s="1" customFormat="1">
      <c r="A373" s="48" t="s">
        <v>1528</v>
      </c>
      <c r="B373" s="1" t="s">
        <v>1529</v>
      </c>
      <c r="C373" s="1" t="s">
        <v>1530</v>
      </c>
      <c r="D373" s="1" t="s">
        <v>103</v>
      </c>
      <c r="E373" s="1" t="s">
        <v>146</v>
      </c>
      <c r="F373" s="44" t="s">
        <v>1531</v>
      </c>
      <c r="G373" s="45">
        <v>0.99</v>
      </c>
      <c r="H373" s="46">
        <v>100.52098565097894</v>
      </c>
      <c r="I373" s="5">
        <v>0</v>
      </c>
      <c r="J373" s="5">
        <v>100.52098565097894</v>
      </c>
      <c r="K373" s="5">
        <v>26.151890912300349</v>
      </c>
      <c r="L373" s="47">
        <v>97.505356081449563</v>
      </c>
      <c r="M373" s="5">
        <v>0</v>
      </c>
      <c r="N373" s="46">
        <v>0</v>
      </c>
      <c r="O373" s="5">
        <v>0</v>
      </c>
      <c r="P373" s="5">
        <v>0</v>
      </c>
      <c r="Q373" s="5">
        <v>0</v>
      </c>
      <c r="R373" s="47">
        <v>0</v>
      </c>
      <c r="S373" s="46">
        <v>89.120079185492258</v>
      </c>
      <c r="T373" s="5">
        <v>11.400906465486678</v>
      </c>
      <c r="U373" s="5">
        <v>0</v>
      </c>
      <c r="V373" s="5">
        <v>0</v>
      </c>
      <c r="W373" s="47">
        <v>0</v>
      </c>
      <c r="X373" s="46">
        <v>89.120079185492258</v>
      </c>
      <c r="Y373" s="5">
        <v>11.400906465486678</v>
      </c>
      <c r="Z373" s="5">
        <v>0</v>
      </c>
      <c r="AA373" s="5">
        <v>0</v>
      </c>
      <c r="AB373" s="47">
        <v>0</v>
      </c>
    </row>
    <row r="374" spans="1:28" s="1" customFormat="1">
      <c r="A374" s="48" t="s">
        <v>1532</v>
      </c>
      <c r="B374" s="1" t="s">
        <v>1533</v>
      </c>
      <c r="C374" s="1" t="s">
        <v>1534</v>
      </c>
      <c r="D374" s="1" t="s">
        <v>53</v>
      </c>
      <c r="E374" s="1" t="s">
        <v>223</v>
      </c>
      <c r="F374" s="44" t="s">
        <v>1535</v>
      </c>
      <c r="G374" s="45">
        <v>0</v>
      </c>
      <c r="H374" s="46">
        <v>2.573246502955266</v>
      </c>
      <c r="I374" s="5">
        <v>0</v>
      </c>
      <c r="J374" s="5">
        <v>2.573246502955266</v>
      </c>
      <c r="K374" s="5">
        <v>2.573246502955266</v>
      </c>
      <c r="L374" s="47">
        <v>2.4445841778075024</v>
      </c>
      <c r="M374" s="5">
        <v>0</v>
      </c>
      <c r="N374" s="46">
        <v>0</v>
      </c>
      <c r="O374" s="5">
        <v>0</v>
      </c>
      <c r="P374" s="5">
        <v>0</v>
      </c>
      <c r="Q374" s="5">
        <v>0</v>
      </c>
      <c r="R374" s="47">
        <v>0</v>
      </c>
      <c r="S374" s="46">
        <v>0</v>
      </c>
      <c r="T374" s="5">
        <v>2.573246502955266</v>
      </c>
      <c r="U374" s="5">
        <v>0</v>
      </c>
      <c r="V374" s="5">
        <v>0</v>
      </c>
      <c r="W374" s="47">
        <v>0</v>
      </c>
      <c r="X374" s="46">
        <v>0</v>
      </c>
      <c r="Y374" s="5">
        <v>2.573246502955266</v>
      </c>
      <c r="Z374" s="5">
        <v>0</v>
      </c>
      <c r="AA374" s="5">
        <v>0</v>
      </c>
      <c r="AB374" s="47">
        <v>0</v>
      </c>
    </row>
    <row r="375" spans="1:28" s="1" customFormat="1">
      <c r="A375" s="48" t="s">
        <v>1536</v>
      </c>
      <c r="B375" s="1" t="s">
        <v>1537</v>
      </c>
      <c r="C375" s="1" t="s">
        <v>1538</v>
      </c>
      <c r="D375" s="1" t="s">
        <v>237</v>
      </c>
      <c r="E375" s="1" t="s">
        <v>223</v>
      </c>
      <c r="F375" s="44" t="s">
        <v>1539</v>
      </c>
      <c r="G375" s="45">
        <v>0.74</v>
      </c>
      <c r="H375" s="46">
        <v>62.470646614407656</v>
      </c>
      <c r="I375" s="5">
        <v>0</v>
      </c>
      <c r="J375" s="5">
        <v>62.470646614407656</v>
      </c>
      <c r="K375" s="5">
        <v>-71.556377319395793</v>
      </c>
      <c r="L375" s="47">
        <v>59.347114283687269</v>
      </c>
      <c r="M375" s="5">
        <v>0</v>
      </c>
      <c r="N375" s="46">
        <v>0</v>
      </c>
      <c r="O375" s="5">
        <v>0</v>
      </c>
      <c r="P375" s="5">
        <v>0</v>
      </c>
      <c r="Q375" s="5">
        <v>0</v>
      </c>
      <c r="R375" s="47">
        <v>0</v>
      </c>
      <c r="S375" s="46">
        <v>62.470646614407656</v>
      </c>
      <c r="T375" s="5">
        <v>0</v>
      </c>
      <c r="U375" s="5">
        <v>0</v>
      </c>
      <c r="V375" s="5">
        <v>0</v>
      </c>
      <c r="W375" s="47">
        <v>0</v>
      </c>
      <c r="X375" s="46">
        <v>62.470646614407656</v>
      </c>
      <c r="Y375" s="5">
        <v>0</v>
      </c>
      <c r="Z375" s="5">
        <v>0</v>
      </c>
      <c r="AA375" s="5">
        <v>0</v>
      </c>
      <c r="AB375" s="47">
        <v>0</v>
      </c>
    </row>
    <row r="376" spans="1:28" s="1" customFormat="1">
      <c r="A376" s="48" t="s">
        <v>1540</v>
      </c>
      <c r="B376" s="1" t="s">
        <v>1541</v>
      </c>
      <c r="C376" s="1" t="s">
        <v>1542</v>
      </c>
      <c r="D376" s="1" t="s">
        <v>53</v>
      </c>
      <c r="E376" s="1" t="s">
        <v>54</v>
      </c>
      <c r="F376" s="44" t="s">
        <v>1543</v>
      </c>
      <c r="G376" s="45">
        <v>0.2</v>
      </c>
      <c r="H376" s="46">
        <v>2.6493854449223164</v>
      </c>
      <c r="I376" s="5">
        <v>0</v>
      </c>
      <c r="J376" s="5">
        <v>2.6493854449223164</v>
      </c>
      <c r="K376" s="5">
        <v>-3.7073123255512366</v>
      </c>
      <c r="L376" s="47">
        <v>2.5169161726762006</v>
      </c>
      <c r="M376" s="5">
        <v>0</v>
      </c>
      <c r="N376" s="46">
        <v>0</v>
      </c>
      <c r="O376" s="5">
        <v>0</v>
      </c>
      <c r="P376" s="5">
        <v>0</v>
      </c>
      <c r="Q376" s="5">
        <v>0</v>
      </c>
      <c r="R376" s="47">
        <v>0</v>
      </c>
      <c r="S376" s="46">
        <v>0</v>
      </c>
      <c r="T376" s="5">
        <v>2.6493854449223164</v>
      </c>
      <c r="U376" s="5">
        <v>0</v>
      </c>
      <c r="V376" s="5">
        <v>0</v>
      </c>
      <c r="W376" s="47">
        <v>0</v>
      </c>
      <c r="X376" s="46">
        <v>0</v>
      </c>
      <c r="Y376" s="5">
        <v>2.6493854449223164</v>
      </c>
      <c r="Z376" s="5">
        <v>0</v>
      </c>
      <c r="AA376" s="5">
        <v>0</v>
      </c>
      <c r="AB376" s="47">
        <v>0</v>
      </c>
    </row>
    <row r="377" spans="1:28" s="1" customFormat="1">
      <c r="A377" s="48" t="s">
        <v>1544</v>
      </c>
      <c r="B377" s="1" t="s">
        <v>1545</v>
      </c>
      <c r="C377" s="1" t="s">
        <v>1546</v>
      </c>
      <c r="D377" s="1" t="s">
        <v>53</v>
      </c>
      <c r="E377" s="1" t="s">
        <v>223</v>
      </c>
      <c r="F377" s="44" t="s">
        <v>1547</v>
      </c>
      <c r="G377" s="45">
        <v>0</v>
      </c>
      <c r="H377" s="46">
        <v>2.6648972496230052</v>
      </c>
      <c r="I377" s="5">
        <v>0</v>
      </c>
      <c r="J377" s="5">
        <v>2.6648972496230052</v>
      </c>
      <c r="K377" s="5">
        <v>2.6648972496230052</v>
      </c>
      <c r="L377" s="47">
        <v>2.5316523871418548</v>
      </c>
      <c r="M377" s="5">
        <v>0</v>
      </c>
      <c r="N377" s="46">
        <v>0</v>
      </c>
      <c r="O377" s="5">
        <v>0</v>
      </c>
      <c r="P377" s="5">
        <v>0</v>
      </c>
      <c r="Q377" s="5">
        <v>0</v>
      </c>
      <c r="R377" s="47">
        <v>0</v>
      </c>
      <c r="S377" s="46">
        <v>0</v>
      </c>
      <c r="T377" s="5">
        <v>2.6648972496230052</v>
      </c>
      <c r="U377" s="5">
        <v>0</v>
      </c>
      <c r="V377" s="5">
        <v>0</v>
      </c>
      <c r="W377" s="47">
        <v>0</v>
      </c>
      <c r="X377" s="46">
        <v>0</v>
      </c>
      <c r="Y377" s="5">
        <v>2.6648972496230052</v>
      </c>
      <c r="Z377" s="5">
        <v>0</v>
      </c>
      <c r="AA377" s="5">
        <v>0</v>
      </c>
      <c r="AB377" s="47">
        <v>0</v>
      </c>
    </row>
    <row r="378" spans="1:28" s="1" customFormat="1">
      <c r="A378" s="48" t="s">
        <v>1548</v>
      </c>
      <c r="B378" s="1" t="s">
        <v>1549</v>
      </c>
      <c r="C378" s="1" t="s">
        <v>1550</v>
      </c>
      <c r="D378" s="1" t="s">
        <v>53</v>
      </c>
      <c r="E378" s="1" t="s">
        <v>84</v>
      </c>
      <c r="F378" s="44" t="s">
        <v>1551</v>
      </c>
      <c r="G378" s="45">
        <v>0.42499999999999999</v>
      </c>
      <c r="H378" s="46">
        <v>3.2925739288187454</v>
      </c>
      <c r="I378" s="5">
        <v>0</v>
      </c>
      <c r="J378" s="5">
        <v>3.2925739288187454</v>
      </c>
      <c r="K378" s="5">
        <v>-26.584666193875506</v>
      </c>
      <c r="L378" s="47">
        <v>3.1279452323778081</v>
      </c>
      <c r="M378" s="5">
        <v>0</v>
      </c>
      <c r="N378" s="46">
        <v>0</v>
      </c>
      <c r="O378" s="5">
        <v>0</v>
      </c>
      <c r="P378" s="5">
        <v>0</v>
      </c>
      <c r="Q378" s="5">
        <v>0</v>
      </c>
      <c r="R378" s="47">
        <v>0</v>
      </c>
      <c r="S378" s="46">
        <v>0</v>
      </c>
      <c r="T378" s="5">
        <v>3.2925739288187454</v>
      </c>
      <c r="U378" s="5">
        <v>0</v>
      </c>
      <c r="V378" s="5">
        <v>0</v>
      </c>
      <c r="W378" s="47">
        <v>0</v>
      </c>
      <c r="X378" s="46">
        <v>0</v>
      </c>
      <c r="Y378" s="5">
        <v>3.2925739288187454</v>
      </c>
      <c r="Z378" s="5">
        <v>0</v>
      </c>
      <c r="AA378" s="5">
        <v>0</v>
      </c>
      <c r="AB378" s="47">
        <v>0</v>
      </c>
    </row>
    <row r="379" spans="1:28" s="1" customFormat="1">
      <c r="A379" s="48" t="s">
        <v>1552</v>
      </c>
      <c r="B379" s="1" t="s">
        <v>1553</v>
      </c>
      <c r="C379" s="1" t="s">
        <v>1554</v>
      </c>
      <c r="D379" s="1" t="s">
        <v>53</v>
      </c>
      <c r="E379" s="1" t="s">
        <v>156</v>
      </c>
      <c r="F379" s="44" t="s">
        <v>1555</v>
      </c>
      <c r="G379" s="45">
        <v>0.56000000000000005</v>
      </c>
      <c r="H379" s="46">
        <v>3.3546063235610677</v>
      </c>
      <c r="I379" s="5">
        <v>0</v>
      </c>
      <c r="J379" s="5">
        <v>3.3546063235610677</v>
      </c>
      <c r="K379" s="5">
        <v>-10.760888217494447</v>
      </c>
      <c r="L379" s="47">
        <v>3.186876007383014</v>
      </c>
      <c r="M379" s="5">
        <v>0</v>
      </c>
      <c r="N379" s="46">
        <v>0</v>
      </c>
      <c r="O379" s="5">
        <v>0</v>
      </c>
      <c r="P379" s="5">
        <v>0</v>
      </c>
      <c r="Q379" s="5">
        <v>0</v>
      </c>
      <c r="R379" s="47">
        <v>0</v>
      </c>
      <c r="S379" s="46">
        <v>0</v>
      </c>
      <c r="T379" s="5">
        <v>3.3546063235610677</v>
      </c>
      <c r="U379" s="5">
        <v>0</v>
      </c>
      <c r="V379" s="5">
        <v>0</v>
      </c>
      <c r="W379" s="47">
        <v>0</v>
      </c>
      <c r="X379" s="46">
        <v>0</v>
      </c>
      <c r="Y379" s="5">
        <v>3.3546063235610677</v>
      </c>
      <c r="Z379" s="5">
        <v>0</v>
      </c>
      <c r="AA379" s="5">
        <v>0</v>
      </c>
      <c r="AB379" s="47">
        <v>0</v>
      </c>
    </row>
    <row r="380" spans="1:28" s="1" customFormat="1">
      <c r="A380" s="48" t="s">
        <v>1556</v>
      </c>
      <c r="B380" s="1" t="s">
        <v>1557</v>
      </c>
      <c r="C380" s="1" t="s">
        <v>1558</v>
      </c>
      <c r="D380" s="1" t="s">
        <v>53</v>
      </c>
      <c r="E380" s="1" t="s">
        <v>223</v>
      </c>
      <c r="F380" s="44" t="s">
        <v>1559</v>
      </c>
      <c r="G380" s="45">
        <v>0</v>
      </c>
      <c r="H380" s="46">
        <v>2.7976287533693971</v>
      </c>
      <c r="I380" s="5">
        <v>0</v>
      </c>
      <c r="J380" s="5">
        <v>2.7976287533693971</v>
      </c>
      <c r="K380" s="5">
        <v>2.7976287533693971</v>
      </c>
      <c r="L380" s="47">
        <v>2.6577473157009268</v>
      </c>
      <c r="M380" s="5">
        <v>0</v>
      </c>
      <c r="N380" s="46">
        <v>0</v>
      </c>
      <c r="O380" s="5">
        <v>0</v>
      </c>
      <c r="P380" s="5">
        <v>0</v>
      </c>
      <c r="Q380" s="5">
        <v>0</v>
      </c>
      <c r="R380" s="47">
        <v>0</v>
      </c>
      <c r="S380" s="46">
        <v>0</v>
      </c>
      <c r="T380" s="5">
        <v>2.7976287533693971</v>
      </c>
      <c r="U380" s="5">
        <v>0</v>
      </c>
      <c r="V380" s="5">
        <v>0</v>
      </c>
      <c r="W380" s="47">
        <v>0</v>
      </c>
      <c r="X380" s="46">
        <v>0</v>
      </c>
      <c r="Y380" s="5">
        <v>2.7976287533693971</v>
      </c>
      <c r="Z380" s="5">
        <v>0</v>
      </c>
      <c r="AA380" s="5">
        <v>0</v>
      </c>
      <c r="AB380" s="47">
        <v>0</v>
      </c>
    </row>
    <row r="381" spans="1:28" s="1" customFormat="1">
      <c r="A381" s="48" t="s">
        <v>1560</v>
      </c>
      <c r="B381" s="1" t="s">
        <v>1561</v>
      </c>
      <c r="C381" s="1" t="s">
        <v>1562</v>
      </c>
      <c r="D381" s="1" t="s">
        <v>124</v>
      </c>
      <c r="E381" s="1" t="s">
        <v>185</v>
      </c>
      <c r="F381" s="44" t="s">
        <v>1563</v>
      </c>
      <c r="G381" s="45">
        <v>0.74</v>
      </c>
      <c r="H381" s="46">
        <v>26.657959514233092</v>
      </c>
      <c r="I381" s="5">
        <v>0</v>
      </c>
      <c r="J381" s="5">
        <v>26.657959514233092</v>
      </c>
      <c r="K381" s="5">
        <v>-44.834895615043997</v>
      </c>
      <c r="L381" s="47">
        <v>25.325061538521439</v>
      </c>
      <c r="M381" s="5">
        <v>0</v>
      </c>
      <c r="N381" s="46">
        <v>0</v>
      </c>
      <c r="O381" s="5">
        <v>0</v>
      </c>
      <c r="P381" s="5">
        <v>0</v>
      </c>
      <c r="Q381" s="5">
        <v>0</v>
      </c>
      <c r="R381" s="47">
        <v>0</v>
      </c>
      <c r="S381" s="46">
        <v>22.476786504504041</v>
      </c>
      <c r="T381" s="5">
        <v>4.1811730097290516</v>
      </c>
      <c r="U381" s="5">
        <v>0</v>
      </c>
      <c r="V381" s="5">
        <v>0</v>
      </c>
      <c r="W381" s="47">
        <v>0</v>
      </c>
      <c r="X381" s="46">
        <v>22.476786504504041</v>
      </c>
      <c r="Y381" s="5">
        <v>4.1811730097290516</v>
      </c>
      <c r="Z381" s="5">
        <v>0</v>
      </c>
      <c r="AA381" s="5">
        <v>0</v>
      </c>
      <c r="AB381" s="47">
        <v>0</v>
      </c>
    </row>
    <row r="382" spans="1:28" s="1" customFormat="1">
      <c r="A382" s="48" t="s">
        <v>1564</v>
      </c>
      <c r="B382" s="1" t="s">
        <v>1565</v>
      </c>
      <c r="C382" s="50" t="s">
        <v>594</v>
      </c>
      <c r="D382" s="1" t="s">
        <v>1566</v>
      </c>
      <c r="E382" s="1" t="s">
        <v>169</v>
      </c>
      <c r="F382" s="44" t="s">
        <v>1908</v>
      </c>
      <c r="G382" s="45">
        <v>0.01</v>
      </c>
      <c r="H382" s="46">
        <v>93.154524946532845</v>
      </c>
      <c r="I382" s="5">
        <v>0</v>
      </c>
      <c r="J382" s="5">
        <v>93.154524946532845</v>
      </c>
      <c r="K382" s="5">
        <v>82.981802531149739</v>
      </c>
      <c r="L382" s="47">
        <v>90.359889198136855</v>
      </c>
      <c r="M382" s="5">
        <v>0</v>
      </c>
      <c r="N382" s="46">
        <v>0</v>
      </c>
      <c r="O382" s="5">
        <v>0</v>
      </c>
      <c r="P382" s="5">
        <v>0</v>
      </c>
      <c r="Q382" s="5">
        <v>0</v>
      </c>
      <c r="R382" s="47">
        <v>0</v>
      </c>
      <c r="S382" s="46">
        <v>0</v>
      </c>
      <c r="T382" s="5">
        <v>0</v>
      </c>
      <c r="U382" s="5">
        <v>0</v>
      </c>
      <c r="V382" s="5">
        <v>0</v>
      </c>
      <c r="W382" s="47">
        <v>0</v>
      </c>
      <c r="X382" s="46">
        <v>0</v>
      </c>
      <c r="Y382" s="5">
        <v>0</v>
      </c>
      <c r="Z382" s="5">
        <v>0</v>
      </c>
      <c r="AA382" s="5">
        <v>0</v>
      </c>
      <c r="AB382" s="47">
        <v>0</v>
      </c>
    </row>
    <row r="383" spans="1:28" s="1" customFormat="1" ht="15" thickBot="1">
      <c r="A383" s="52" t="s">
        <v>1567</v>
      </c>
      <c r="B383" s="26" t="s">
        <v>1568</v>
      </c>
      <c r="C383" s="27" t="s">
        <v>594</v>
      </c>
      <c r="D383" s="26" t="s">
        <v>1566</v>
      </c>
      <c r="E383" s="26" t="s">
        <v>125</v>
      </c>
      <c r="F383" s="28" t="s">
        <v>1569</v>
      </c>
      <c r="G383" s="53">
        <v>0.05</v>
      </c>
      <c r="H383" s="34">
        <v>17.571999999999999</v>
      </c>
      <c r="I383" s="35">
        <v>0</v>
      </c>
      <c r="J383" s="35">
        <v>17.571999999999999</v>
      </c>
      <c r="K383" s="35">
        <v>-2.9650027913143111</v>
      </c>
      <c r="L383" s="36">
        <v>17.044840000000001</v>
      </c>
      <c r="M383" s="54">
        <v>0</v>
      </c>
      <c r="N383" s="34">
        <v>0</v>
      </c>
      <c r="O383" s="35">
        <v>0</v>
      </c>
      <c r="P383" s="35">
        <v>0</v>
      </c>
      <c r="Q383" s="35">
        <v>0</v>
      </c>
      <c r="R383" s="36">
        <v>0</v>
      </c>
      <c r="S383" s="34">
        <v>0</v>
      </c>
      <c r="T383" s="35">
        <v>0</v>
      </c>
      <c r="U383" s="35">
        <v>0</v>
      </c>
      <c r="V383" s="35">
        <v>0</v>
      </c>
      <c r="W383" s="36">
        <v>0</v>
      </c>
      <c r="X383" s="34">
        <v>0</v>
      </c>
      <c r="Y383" s="35">
        <v>0</v>
      </c>
      <c r="Z383" s="35">
        <v>0</v>
      </c>
      <c r="AA383" s="35">
        <v>0</v>
      </c>
      <c r="AB383" s="36">
        <v>0</v>
      </c>
    </row>
    <row r="385" spans="1:16384" ht="16.2">
      <c r="A385" s="55"/>
      <c r="B385" s="55"/>
      <c r="C385" s="55"/>
      <c r="D385" s="55"/>
      <c r="E385" s="55"/>
      <c r="F385" s="8" t="s">
        <v>1959</v>
      </c>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c r="DQ385" s="55"/>
      <c r="DR385" s="55"/>
      <c r="DS385" s="55"/>
      <c r="DT385" s="55"/>
      <c r="DU385" s="55"/>
      <c r="DV385" s="55"/>
      <c r="DW385" s="55"/>
      <c r="DX385" s="55"/>
      <c r="DY385" s="55"/>
      <c r="DZ385" s="55"/>
      <c r="EA385" s="55"/>
      <c r="EB385" s="55"/>
      <c r="EC385" s="55"/>
      <c r="ED385" s="55"/>
      <c r="EE385" s="55"/>
      <c r="EF385" s="55"/>
      <c r="EG385" s="55"/>
      <c r="EH385" s="55"/>
      <c r="EI385" s="55"/>
      <c r="EJ385" s="55"/>
      <c r="EK385" s="55"/>
      <c r="EL385" s="55"/>
      <c r="EM385" s="55"/>
      <c r="EN385" s="55"/>
      <c r="EO385" s="55"/>
      <c r="EP385" s="55"/>
      <c r="EQ385" s="55"/>
      <c r="ER385" s="55"/>
      <c r="ES385" s="55"/>
      <c r="ET385" s="55"/>
      <c r="EU385" s="55"/>
      <c r="EV385" s="55"/>
      <c r="EW385" s="55"/>
      <c r="EX385" s="55"/>
      <c r="EY385" s="55"/>
      <c r="EZ385" s="55"/>
      <c r="FA385" s="55"/>
      <c r="FB385" s="55"/>
      <c r="FC385" s="55"/>
      <c r="FD385" s="55"/>
      <c r="FE385" s="55"/>
      <c r="FF385" s="55"/>
      <c r="FG385" s="55"/>
      <c r="FH385" s="55"/>
      <c r="FI385" s="55"/>
      <c r="FJ385" s="55"/>
      <c r="FK385" s="55"/>
      <c r="FL385" s="55"/>
      <c r="FM385" s="55"/>
      <c r="FN385" s="55"/>
      <c r="FO385" s="55"/>
      <c r="FP385" s="55"/>
      <c r="FQ385" s="55"/>
      <c r="FR385" s="55"/>
      <c r="FS385" s="55"/>
      <c r="FT385" s="55"/>
      <c r="FU385" s="55"/>
      <c r="FV385" s="55"/>
      <c r="FW385" s="55"/>
      <c r="FX385" s="55"/>
      <c r="FY385" s="55"/>
      <c r="FZ385" s="55"/>
      <c r="GA385" s="55"/>
      <c r="GB385" s="55"/>
      <c r="GC385" s="55"/>
      <c r="GD385" s="55"/>
      <c r="GE385" s="55"/>
      <c r="GF385" s="55"/>
      <c r="GG385" s="55"/>
      <c r="GH385" s="55"/>
      <c r="GI385" s="55"/>
      <c r="GJ385" s="55"/>
      <c r="GK385" s="55"/>
      <c r="GL385" s="55"/>
      <c r="GM385" s="55"/>
      <c r="GN385" s="55"/>
      <c r="GO385" s="55"/>
      <c r="GP385" s="55"/>
      <c r="GQ385" s="55"/>
      <c r="GR385" s="55"/>
      <c r="GS385" s="55"/>
      <c r="GT385" s="55"/>
      <c r="GU385" s="55"/>
      <c r="GV385" s="55"/>
      <c r="GW385" s="55"/>
      <c r="GX385" s="55"/>
      <c r="GY385" s="55"/>
      <c r="GZ385" s="55"/>
      <c r="HA385" s="55"/>
      <c r="HB385" s="55"/>
      <c r="HC385" s="55"/>
      <c r="HD385" s="55"/>
      <c r="HE385" s="55"/>
      <c r="HF385" s="55"/>
      <c r="HG385" s="55"/>
      <c r="HH385" s="55"/>
      <c r="HI385" s="55"/>
      <c r="HJ385" s="55"/>
      <c r="HK385" s="55"/>
      <c r="HL385" s="55"/>
      <c r="HM385" s="55"/>
      <c r="HN385" s="55"/>
      <c r="HO385" s="55"/>
      <c r="HP385" s="55"/>
      <c r="HQ385" s="55"/>
      <c r="HR385" s="55"/>
      <c r="HS385" s="55"/>
      <c r="HT385" s="55"/>
      <c r="HU385" s="55"/>
      <c r="HV385" s="55"/>
      <c r="HW385" s="55"/>
      <c r="HX385" s="55"/>
      <c r="HY385" s="55"/>
      <c r="HZ385" s="55"/>
      <c r="IA385" s="55"/>
      <c r="IB385" s="55"/>
      <c r="IC385" s="55"/>
      <c r="ID385" s="55"/>
      <c r="IE385" s="55"/>
      <c r="IF385" s="55"/>
      <c r="IG385" s="55"/>
      <c r="IH385" s="55"/>
      <c r="II385" s="55"/>
      <c r="IJ385" s="55"/>
      <c r="IK385" s="55"/>
      <c r="IL385" s="55"/>
      <c r="IM385" s="55"/>
      <c r="IN385" s="55"/>
      <c r="IO385" s="55"/>
      <c r="IP385" s="55"/>
      <c r="IQ385" s="55"/>
      <c r="IR385" s="55"/>
      <c r="IS385" s="55"/>
      <c r="IT385" s="55"/>
      <c r="IU385" s="55"/>
      <c r="IV385" s="55"/>
      <c r="IW385" s="55"/>
      <c r="IX385" s="55"/>
      <c r="IY385" s="55"/>
      <c r="IZ385" s="55"/>
      <c r="JA385" s="55"/>
      <c r="JB385" s="55"/>
      <c r="JC385" s="55"/>
      <c r="JD385" s="55"/>
      <c r="JE385" s="55"/>
      <c r="JF385" s="55"/>
      <c r="JG385" s="55"/>
      <c r="JH385" s="55"/>
      <c r="JI385" s="55"/>
      <c r="JJ385" s="55"/>
      <c r="JK385" s="55"/>
      <c r="JL385" s="55"/>
      <c r="JM385" s="55"/>
      <c r="JN385" s="55"/>
      <c r="JO385" s="55"/>
      <c r="JP385" s="55"/>
      <c r="JQ385" s="55"/>
      <c r="JR385" s="55"/>
      <c r="JS385" s="55"/>
      <c r="JT385" s="55"/>
      <c r="JU385" s="55"/>
      <c r="JV385" s="55"/>
      <c r="JW385" s="55"/>
      <c r="JX385" s="55"/>
      <c r="JY385" s="55"/>
      <c r="JZ385" s="55"/>
      <c r="KA385" s="55"/>
      <c r="KB385" s="55"/>
      <c r="KC385" s="55"/>
      <c r="KD385" s="55"/>
      <c r="KE385" s="55"/>
      <c r="KF385" s="55"/>
      <c r="KG385" s="55"/>
      <c r="KH385" s="55"/>
      <c r="KI385" s="55"/>
      <c r="KJ385" s="55"/>
      <c r="KK385" s="55"/>
      <c r="KL385" s="55"/>
      <c r="KM385" s="55"/>
      <c r="KN385" s="55"/>
      <c r="KO385" s="55"/>
      <c r="KP385" s="55"/>
      <c r="KQ385" s="55"/>
      <c r="KR385" s="55"/>
      <c r="KS385" s="55"/>
      <c r="KT385" s="55"/>
      <c r="KU385" s="55"/>
      <c r="KV385" s="55"/>
      <c r="KW385" s="55"/>
      <c r="KX385" s="55"/>
      <c r="KY385" s="55"/>
      <c r="KZ385" s="55"/>
      <c r="LA385" s="55"/>
      <c r="LB385" s="55"/>
      <c r="LC385" s="55"/>
      <c r="LD385" s="55"/>
      <c r="LE385" s="55"/>
      <c r="LF385" s="55"/>
      <c r="LG385" s="55"/>
      <c r="LH385" s="55"/>
      <c r="LI385" s="55"/>
      <c r="LJ385" s="55"/>
      <c r="LK385" s="55"/>
      <c r="LL385" s="55"/>
      <c r="LM385" s="55"/>
      <c r="LN385" s="55"/>
      <c r="LO385" s="55"/>
      <c r="LP385" s="55"/>
      <c r="LQ385" s="55"/>
      <c r="LR385" s="55"/>
      <c r="LS385" s="55"/>
      <c r="LT385" s="55"/>
      <c r="LU385" s="55"/>
      <c r="LV385" s="55"/>
      <c r="LW385" s="55"/>
      <c r="LX385" s="55"/>
      <c r="LY385" s="55"/>
      <c r="LZ385" s="55"/>
      <c r="MA385" s="55"/>
      <c r="MB385" s="55"/>
      <c r="MC385" s="55"/>
      <c r="MD385" s="55"/>
      <c r="ME385" s="55"/>
      <c r="MF385" s="55"/>
      <c r="MG385" s="55"/>
      <c r="MH385" s="55"/>
      <c r="MI385" s="55"/>
      <c r="MJ385" s="55"/>
      <c r="MK385" s="55"/>
      <c r="ML385" s="55"/>
      <c r="MM385" s="55"/>
      <c r="MN385" s="55"/>
      <c r="MO385" s="55"/>
      <c r="MP385" s="55"/>
      <c r="MQ385" s="55"/>
      <c r="MR385" s="55"/>
      <c r="MS385" s="55"/>
      <c r="MT385" s="55"/>
      <c r="MU385" s="55"/>
      <c r="MV385" s="55"/>
      <c r="MW385" s="55"/>
      <c r="MX385" s="55"/>
      <c r="MY385" s="55"/>
      <c r="MZ385" s="55"/>
      <c r="NA385" s="55"/>
      <c r="NB385" s="55"/>
      <c r="NC385" s="55"/>
      <c r="ND385" s="55"/>
      <c r="NE385" s="55"/>
      <c r="NF385" s="55"/>
      <c r="NG385" s="55"/>
      <c r="NH385" s="55"/>
      <c r="NI385" s="55"/>
      <c r="NJ385" s="55"/>
      <c r="NK385" s="55"/>
      <c r="NL385" s="55"/>
      <c r="NM385" s="55"/>
      <c r="NN385" s="55"/>
      <c r="NO385" s="55"/>
      <c r="NP385" s="55"/>
      <c r="NQ385" s="55"/>
      <c r="NR385" s="55"/>
      <c r="NS385" s="55"/>
      <c r="NT385" s="55"/>
      <c r="NU385" s="55"/>
      <c r="NV385" s="55"/>
      <c r="NW385" s="55"/>
      <c r="NX385" s="55"/>
      <c r="NY385" s="55"/>
      <c r="NZ385" s="55"/>
      <c r="OA385" s="55"/>
      <c r="OB385" s="55"/>
      <c r="OC385" s="55"/>
      <c r="OD385" s="55"/>
      <c r="OE385" s="55"/>
      <c r="OF385" s="55"/>
      <c r="OG385" s="55"/>
      <c r="OH385" s="55"/>
      <c r="OI385" s="55"/>
      <c r="OJ385" s="55"/>
      <c r="OK385" s="55"/>
      <c r="OL385" s="55"/>
      <c r="OM385" s="55"/>
      <c r="ON385" s="55"/>
      <c r="OO385" s="55"/>
      <c r="OP385" s="55"/>
      <c r="OQ385" s="55"/>
      <c r="OR385" s="55"/>
      <c r="OS385" s="55"/>
      <c r="OT385" s="55"/>
      <c r="OU385" s="55"/>
      <c r="OV385" s="55"/>
      <c r="OW385" s="55"/>
      <c r="OX385" s="55"/>
      <c r="OY385" s="55"/>
      <c r="OZ385" s="55"/>
      <c r="PA385" s="55"/>
      <c r="PB385" s="55"/>
      <c r="PC385" s="55"/>
      <c r="PD385" s="55"/>
      <c r="PE385" s="55"/>
      <c r="PF385" s="55"/>
      <c r="PG385" s="55"/>
      <c r="PH385" s="55"/>
      <c r="PI385" s="55"/>
      <c r="PJ385" s="55"/>
      <c r="PK385" s="55"/>
      <c r="PL385" s="55"/>
      <c r="PM385" s="55"/>
      <c r="PN385" s="55"/>
      <c r="PO385" s="55"/>
      <c r="PP385" s="55"/>
      <c r="PQ385" s="55"/>
      <c r="PR385" s="55"/>
      <c r="PS385" s="55"/>
      <c r="PT385" s="55"/>
      <c r="PU385" s="55"/>
      <c r="PV385" s="55"/>
      <c r="PW385" s="55"/>
      <c r="PX385" s="55"/>
      <c r="PY385" s="55"/>
      <c r="PZ385" s="55"/>
      <c r="QA385" s="55"/>
      <c r="QB385" s="55"/>
      <c r="QC385" s="55"/>
      <c r="QD385" s="55"/>
      <c r="QE385" s="55"/>
      <c r="QF385" s="55"/>
      <c r="QG385" s="55"/>
      <c r="QH385" s="55"/>
      <c r="QI385" s="55"/>
      <c r="QJ385" s="55"/>
      <c r="QK385" s="55"/>
      <c r="QL385" s="55"/>
      <c r="QM385" s="55"/>
      <c r="QN385" s="55"/>
      <c r="QO385" s="55"/>
      <c r="QP385" s="55"/>
      <c r="QQ385" s="55"/>
      <c r="QR385" s="55"/>
      <c r="QS385" s="55"/>
      <c r="QT385" s="55"/>
      <c r="QU385" s="55"/>
      <c r="QV385" s="55"/>
      <c r="QW385" s="55"/>
      <c r="QX385" s="55"/>
      <c r="QY385" s="55"/>
      <c r="QZ385" s="55"/>
      <c r="RA385" s="55"/>
      <c r="RB385" s="55"/>
      <c r="RC385" s="55"/>
      <c r="RD385" s="55"/>
      <c r="RE385" s="55"/>
      <c r="RF385" s="55"/>
      <c r="RG385" s="55"/>
      <c r="RH385" s="55"/>
      <c r="RI385" s="55"/>
      <c r="RJ385" s="55"/>
      <c r="RK385" s="55"/>
      <c r="RL385" s="55"/>
      <c r="RM385" s="55"/>
      <c r="RN385" s="55"/>
      <c r="RO385" s="55"/>
      <c r="RP385" s="55"/>
      <c r="RQ385" s="55"/>
      <c r="RR385" s="55"/>
      <c r="RS385" s="55"/>
      <c r="RT385" s="55"/>
      <c r="RU385" s="55"/>
      <c r="RV385" s="55"/>
      <c r="RW385" s="55"/>
      <c r="RX385" s="55"/>
      <c r="RY385" s="55"/>
      <c r="RZ385" s="55"/>
      <c r="SA385" s="55"/>
      <c r="SB385" s="55"/>
      <c r="SC385" s="55"/>
      <c r="SD385" s="55"/>
      <c r="SE385" s="55"/>
      <c r="SF385" s="55"/>
      <c r="SG385" s="55"/>
      <c r="SH385" s="55"/>
      <c r="SI385" s="55"/>
      <c r="SJ385" s="55"/>
      <c r="SK385" s="55"/>
      <c r="SL385" s="55"/>
      <c r="SM385" s="55"/>
      <c r="SN385" s="55"/>
      <c r="SO385" s="55"/>
      <c r="SP385" s="55"/>
      <c r="SQ385" s="55"/>
      <c r="SR385" s="55"/>
      <c r="SS385" s="55"/>
      <c r="ST385" s="55"/>
      <c r="SU385" s="55"/>
      <c r="SV385" s="55"/>
      <c r="SW385" s="55"/>
      <c r="SX385" s="55"/>
      <c r="SY385" s="55"/>
      <c r="SZ385" s="55"/>
      <c r="TA385" s="55"/>
      <c r="TB385" s="55"/>
      <c r="TC385" s="55"/>
      <c r="TD385" s="55"/>
      <c r="TE385" s="55"/>
      <c r="TF385" s="55"/>
      <c r="TG385" s="55"/>
      <c r="TH385" s="55"/>
      <c r="TI385" s="55"/>
      <c r="TJ385" s="55"/>
      <c r="TK385" s="55"/>
      <c r="TL385" s="55"/>
      <c r="TM385" s="55"/>
      <c r="TN385" s="55"/>
      <c r="TO385" s="55"/>
      <c r="TP385" s="55"/>
      <c r="TQ385" s="55"/>
      <c r="TR385" s="55"/>
      <c r="TS385" s="55"/>
      <c r="TT385" s="55"/>
      <c r="TU385" s="55"/>
      <c r="TV385" s="55"/>
      <c r="TW385" s="55"/>
      <c r="TX385" s="55"/>
      <c r="TY385" s="55"/>
      <c r="TZ385" s="55"/>
      <c r="UA385" s="55"/>
      <c r="UB385" s="55"/>
      <c r="UC385" s="55"/>
      <c r="UD385" s="55"/>
      <c r="UE385" s="55"/>
      <c r="UF385" s="55"/>
      <c r="UG385" s="55"/>
      <c r="UH385" s="55"/>
      <c r="UI385" s="55"/>
      <c r="UJ385" s="55"/>
      <c r="UK385" s="55"/>
      <c r="UL385" s="55"/>
      <c r="UM385" s="55"/>
      <c r="UN385" s="55"/>
      <c r="UO385" s="55"/>
      <c r="UP385" s="55"/>
      <c r="UQ385" s="55"/>
      <c r="UR385" s="55"/>
      <c r="US385" s="55"/>
      <c r="UT385" s="55"/>
      <c r="UU385" s="55"/>
      <c r="UV385" s="55"/>
      <c r="UW385" s="55"/>
      <c r="UX385" s="55"/>
      <c r="UY385" s="55"/>
      <c r="UZ385" s="55"/>
      <c r="VA385" s="55"/>
      <c r="VB385" s="55"/>
      <c r="VC385" s="55"/>
      <c r="VD385" s="55"/>
      <c r="VE385" s="55"/>
      <c r="VF385" s="55"/>
      <c r="VG385" s="55"/>
      <c r="VH385" s="55"/>
      <c r="VI385" s="55"/>
      <c r="VJ385" s="55"/>
      <c r="VK385" s="55"/>
      <c r="VL385" s="55"/>
      <c r="VM385" s="55"/>
      <c r="VN385" s="55"/>
      <c r="VO385" s="55"/>
      <c r="VP385" s="55"/>
      <c r="VQ385" s="55"/>
      <c r="VR385" s="55"/>
      <c r="VS385" s="55"/>
      <c r="VT385" s="55"/>
      <c r="VU385" s="55"/>
      <c r="VV385" s="55"/>
      <c r="VW385" s="55"/>
      <c r="VX385" s="55"/>
      <c r="VY385" s="55"/>
      <c r="VZ385" s="55"/>
      <c r="WA385" s="55"/>
      <c r="WB385" s="55"/>
      <c r="WC385" s="55"/>
      <c r="WD385" s="55"/>
      <c r="WE385" s="55"/>
      <c r="WF385" s="55"/>
      <c r="WG385" s="55"/>
      <c r="WH385" s="55"/>
      <c r="WI385" s="55"/>
      <c r="WJ385" s="55"/>
      <c r="WK385" s="55"/>
      <c r="WL385" s="55"/>
      <c r="WM385" s="55"/>
      <c r="WN385" s="55"/>
      <c r="WO385" s="55"/>
      <c r="WP385" s="55"/>
      <c r="WQ385" s="55"/>
      <c r="WR385" s="55"/>
      <c r="WS385" s="55"/>
      <c r="WT385" s="55"/>
      <c r="WU385" s="55"/>
      <c r="WV385" s="55"/>
      <c r="WW385" s="55"/>
      <c r="WX385" s="55"/>
      <c r="WY385" s="55"/>
      <c r="WZ385" s="55"/>
      <c r="XA385" s="55"/>
      <c r="XB385" s="55"/>
      <c r="XC385" s="55"/>
      <c r="XD385" s="55"/>
      <c r="XE385" s="55"/>
      <c r="XF385" s="55"/>
      <c r="XG385" s="55"/>
      <c r="XH385" s="55"/>
      <c r="XI385" s="55"/>
      <c r="XJ385" s="55"/>
      <c r="XK385" s="55"/>
      <c r="XL385" s="55"/>
      <c r="XM385" s="55"/>
      <c r="XN385" s="55"/>
      <c r="XO385" s="55"/>
      <c r="XP385" s="55"/>
      <c r="XQ385" s="55"/>
      <c r="XR385" s="55"/>
      <c r="XS385" s="55"/>
      <c r="XT385" s="55"/>
      <c r="XU385" s="55"/>
      <c r="XV385" s="55"/>
      <c r="XW385" s="55"/>
      <c r="XX385" s="55"/>
      <c r="XY385" s="55"/>
      <c r="XZ385" s="55"/>
      <c r="YA385" s="55"/>
      <c r="YB385" s="55"/>
      <c r="YC385" s="55"/>
      <c r="YD385" s="55"/>
      <c r="YE385" s="55"/>
      <c r="YF385" s="55"/>
      <c r="YG385" s="55"/>
      <c r="YH385" s="55"/>
      <c r="YI385" s="55"/>
      <c r="YJ385" s="55"/>
      <c r="YK385" s="55"/>
      <c r="YL385" s="55"/>
      <c r="YM385" s="55"/>
      <c r="YN385" s="55"/>
      <c r="YO385" s="55"/>
      <c r="YP385" s="55"/>
      <c r="YQ385" s="55"/>
      <c r="YR385" s="55"/>
      <c r="YS385" s="55"/>
      <c r="YT385" s="55"/>
      <c r="YU385" s="55"/>
      <c r="YV385" s="55"/>
      <c r="YW385" s="55"/>
      <c r="YX385" s="55"/>
      <c r="YY385" s="55"/>
      <c r="YZ385" s="55"/>
      <c r="ZA385" s="55"/>
      <c r="ZB385" s="55"/>
      <c r="ZC385" s="55"/>
      <c r="ZD385" s="55"/>
      <c r="ZE385" s="55"/>
      <c r="ZF385" s="55"/>
      <c r="ZG385" s="55"/>
      <c r="ZH385" s="55"/>
      <c r="ZI385" s="55"/>
      <c r="ZJ385" s="55"/>
      <c r="ZK385" s="55"/>
      <c r="ZL385" s="55"/>
      <c r="ZM385" s="55"/>
      <c r="ZN385" s="55"/>
      <c r="ZO385" s="55"/>
      <c r="ZP385" s="55"/>
      <c r="ZQ385" s="55"/>
      <c r="ZR385" s="55"/>
      <c r="ZS385" s="55"/>
      <c r="ZT385" s="55"/>
      <c r="ZU385" s="55"/>
      <c r="ZV385" s="55"/>
      <c r="ZW385" s="55"/>
      <c r="ZX385" s="55"/>
      <c r="ZY385" s="55"/>
      <c r="ZZ385" s="55"/>
      <c r="AAA385" s="55"/>
      <c r="AAB385" s="55"/>
      <c r="AAC385" s="55"/>
      <c r="AAD385" s="55"/>
      <c r="AAE385" s="55"/>
      <c r="AAF385" s="55"/>
      <c r="AAG385" s="55"/>
      <c r="AAH385" s="55"/>
      <c r="AAI385" s="55"/>
      <c r="AAJ385" s="55"/>
      <c r="AAK385" s="55"/>
      <c r="AAL385" s="55"/>
      <c r="AAM385" s="55"/>
      <c r="AAN385" s="55"/>
      <c r="AAO385" s="55"/>
      <c r="AAP385" s="55"/>
      <c r="AAQ385" s="55"/>
      <c r="AAR385" s="55"/>
      <c r="AAS385" s="55"/>
      <c r="AAT385" s="55"/>
      <c r="AAU385" s="55"/>
      <c r="AAV385" s="55"/>
      <c r="AAW385" s="55"/>
      <c r="AAX385" s="55"/>
      <c r="AAY385" s="55"/>
      <c r="AAZ385" s="55"/>
      <c r="ABA385" s="55"/>
      <c r="ABB385" s="55"/>
      <c r="ABC385" s="55"/>
      <c r="ABD385" s="55"/>
      <c r="ABE385" s="55"/>
      <c r="ABF385" s="55"/>
      <c r="ABG385" s="55"/>
      <c r="ABH385" s="55"/>
      <c r="ABI385" s="55"/>
      <c r="ABJ385" s="55"/>
      <c r="ABK385" s="55"/>
      <c r="ABL385" s="55"/>
      <c r="ABM385" s="55"/>
      <c r="ABN385" s="55"/>
      <c r="ABO385" s="55"/>
      <c r="ABP385" s="55"/>
      <c r="ABQ385" s="55"/>
      <c r="ABR385" s="55"/>
      <c r="ABS385" s="55"/>
      <c r="ABT385" s="55"/>
      <c r="ABU385" s="55"/>
      <c r="ABV385" s="55"/>
      <c r="ABW385" s="55"/>
      <c r="ABX385" s="55"/>
      <c r="ABY385" s="55"/>
      <c r="ABZ385" s="55"/>
      <c r="ACA385" s="55"/>
      <c r="ACB385" s="55"/>
      <c r="ACC385" s="55"/>
      <c r="ACD385" s="55"/>
      <c r="ACE385" s="55"/>
      <c r="ACF385" s="55"/>
      <c r="ACG385" s="55"/>
      <c r="ACH385" s="55"/>
      <c r="ACI385" s="55"/>
      <c r="ACJ385" s="55"/>
      <c r="ACK385" s="55"/>
      <c r="ACL385" s="55"/>
      <c r="ACM385" s="55"/>
      <c r="ACN385" s="55"/>
      <c r="ACO385" s="55"/>
      <c r="ACP385" s="55"/>
      <c r="ACQ385" s="55"/>
      <c r="ACR385" s="55"/>
      <c r="ACS385" s="55"/>
      <c r="ACT385" s="55"/>
      <c r="ACU385" s="55"/>
      <c r="ACV385" s="55"/>
      <c r="ACW385" s="55"/>
      <c r="ACX385" s="55"/>
      <c r="ACY385" s="55"/>
      <c r="ACZ385" s="55"/>
      <c r="ADA385" s="55"/>
      <c r="ADB385" s="55"/>
      <c r="ADC385" s="55"/>
      <c r="ADD385" s="55"/>
      <c r="ADE385" s="55"/>
      <c r="ADF385" s="55"/>
      <c r="ADG385" s="55"/>
      <c r="ADH385" s="55"/>
      <c r="ADI385" s="55"/>
      <c r="ADJ385" s="55"/>
      <c r="ADK385" s="55"/>
      <c r="ADL385" s="55"/>
      <c r="ADM385" s="55"/>
      <c r="ADN385" s="55"/>
      <c r="ADO385" s="55"/>
      <c r="ADP385" s="55"/>
      <c r="ADQ385" s="55"/>
      <c r="ADR385" s="55"/>
      <c r="ADS385" s="55"/>
      <c r="ADT385" s="55"/>
      <c r="ADU385" s="55"/>
      <c r="ADV385" s="55"/>
      <c r="ADW385" s="55"/>
      <c r="ADX385" s="55"/>
      <c r="ADY385" s="55"/>
      <c r="ADZ385" s="55"/>
      <c r="AEA385" s="55"/>
      <c r="AEB385" s="55"/>
      <c r="AEC385" s="55"/>
      <c r="AED385" s="55"/>
      <c r="AEE385" s="55"/>
      <c r="AEF385" s="55"/>
      <c r="AEG385" s="55"/>
      <c r="AEH385" s="55"/>
      <c r="AEI385" s="55"/>
      <c r="AEJ385" s="55"/>
      <c r="AEK385" s="55"/>
      <c r="AEL385" s="55"/>
      <c r="AEM385" s="55"/>
      <c r="AEN385" s="55"/>
      <c r="AEO385" s="55"/>
      <c r="AEP385" s="55"/>
      <c r="AEQ385" s="55"/>
      <c r="AER385" s="55"/>
      <c r="AES385" s="55"/>
      <c r="AET385" s="55"/>
      <c r="AEU385" s="55"/>
      <c r="AEV385" s="55"/>
      <c r="AEW385" s="55"/>
      <c r="AEX385" s="55"/>
      <c r="AEY385" s="55"/>
      <c r="AEZ385" s="55"/>
      <c r="AFA385" s="55"/>
      <c r="AFB385" s="55"/>
      <c r="AFC385" s="55"/>
      <c r="AFD385" s="55"/>
      <c r="AFE385" s="55"/>
      <c r="AFF385" s="55"/>
      <c r="AFG385" s="55"/>
      <c r="AFH385" s="55"/>
      <c r="AFI385" s="55"/>
      <c r="AFJ385" s="55"/>
      <c r="AFK385" s="55"/>
      <c r="AFL385" s="55"/>
      <c r="AFM385" s="55"/>
      <c r="AFN385" s="55"/>
      <c r="AFO385" s="55"/>
      <c r="AFP385" s="55"/>
      <c r="AFQ385" s="55"/>
      <c r="AFR385" s="55"/>
      <c r="AFS385" s="55"/>
      <c r="AFT385" s="55"/>
      <c r="AFU385" s="55"/>
      <c r="AFV385" s="55"/>
      <c r="AFW385" s="55"/>
      <c r="AFX385" s="55"/>
      <c r="AFY385" s="55"/>
      <c r="AFZ385" s="55"/>
      <c r="AGA385" s="55"/>
      <c r="AGB385" s="55"/>
      <c r="AGC385" s="55"/>
      <c r="AGD385" s="55"/>
      <c r="AGE385" s="55"/>
      <c r="AGF385" s="55"/>
      <c r="AGG385" s="55"/>
      <c r="AGH385" s="55"/>
      <c r="AGI385" s="55"/>
      <c r="AGJ385" s="55"/>
      <c r="AGK385" s="55"/>
      <c r="AGL385" s="55"/>
      <c r="AGM385" s="55"/>
      <c r="AGN385" s="55"/>
      <c r="AGO385" s="55"/>
      <c r="AGP385" s="55"/>
      <c r="AGQ385" s="55"/>
      <c r="AGR385" s="55"/>
      <c r="AGS385" s="55"/>
      <c r="AGT385" s="55"/>
      <c r="AGU385" s="55"/>
      <c r="AGV385" s="55"/>
      <c r="AGW385" s="55"/>
      <c r="AGX385" s="55"/>
      <c r="AGY385" s="55"/>
      <c r="AGZ385" s="55"/>
      <c r="AHA385" s="55"/>
      <c r="AHB385" s="55"/>
      <c r="AHC385" s="55"/>
      <c r="AHD385" s="55"/>
      <c r="AHE385" s="55"/>
      <c r="AHF385" s="55"/>
      <c r="AHG385" s="55"/>
      <c r="AHH385" s="55"/>
      <c r="AHI385" s="55"/>
      <c r="AHJ385" s="55"/>
      <c r="AHK385" s="55"/>
      <c r="AHL385" s="55"/>
      <c r="AHM385" s="55"/>
      <c r="AHN385" s="55"/>
      <c r="AHO385" s="55"/>
      <c r="AHP385" s="55"/>
      <c r="AHQ385" s="55"/>
      <c r="AHR385" s="55"/>
      <c r="AHS385" s="55"/>
      <c r="AHT385" s="55"/>
      <c r="AHU385" s="55"/>
      <c r="AHV385" s="55"/>
      <c r="AHW385" s="55"/>
      <c r="AHX385" s="55"/>
      <c r="AHY385" s="55"/>
      <c r="AHZ385" s="55"/>
      <c r="AIA385" s="55"/>
      <c r="AIB385" s="55"/>
      <c r="AIC385" s="55"/>
      <c r="AID385" s="55"/>
      <c r="AIE385" s="55"/>
      <c r="AIF385" s="55"/>
      <c r="AIG385" s="55"/>
      <c r="AIH385" s="55"/>
      <c r="AII385" s="55"/>
      <c r="AIJ385" s="55"/>
      <c r="AIK385" s="55"/>
      <c r="AIL385" s="55"/>
      <c r="AIM385" s="55"/>
      <c r="AIN385" s="55"/>
      <c r="AIO385" s="55"/>
      <c r="AIP385" s="55"/>
      <c r="AIQ385" s="55"/>
      <c r="AIR385" s="55"/>
      <c r="AIS385" s="55"/>
      <c r="AIT385" s="55"/>
      <c r="AIU385" s="55"/>
      <c r="AIV385" s="55"/>
      <c r="AIW385" s="55"/>
      <c r="AIX385" s="55"/>
      <c r="AIY385" s="55"/>
      <c r="AIZ385" s="55"/>
      <c r="AJA385" s="55"/>
      <c r="AJB385" s="55"/>
      <c r="AJC385" s="55"/>
      <c r="AJD385" s="55"/>
      <c r="AJE385" s="55"/>
      <c r="AJF385" s="55"/>
      <c r="AJG385" s="55"/>
      <c r="AJH385" s="55"/>
      <c r="AJI385" s="55"/>
      <c r="AJJ385" s="55"/>
      <c r="AJK385" s="55"/>
      <c r="AJL385" s="55"/>
      <c r="AJM385" s="55"/>
      <c r="AJN385" s="55"/>
      <c r="AJO385" s="55"/>
      <c r="AJP385" s="55"/>
      <c r="AJQ385" s="55"/>
      <c r="AJR385" s="55"/>
      <c r="AJS385" s="55"/>
      <c r="AJT385" s="55"/>
      <c r="AJU385" s="55"/>
      <c r="AJV385" s="55"/>
      <c r="AJW385" s="55"/>
      <c r="AJX385" s="55"/>
      <c r="AJY385" s="55"/>
      <c r="AJZ385" s="55"/>
      <c r="AKA385" s="55"/>
      <c r="AKB385" s="55"/>
      <c r="AKC385" s="55"/>
      <c r="AKD385" s="55"/>
      <c r="AKE385" s="55"/>
      <c r="AKF385" s="55"/>
      <c r="AKG385" s="55"/>
      <c r="AKH385" s="55"/>
      <c r="AKI385" s="55"/>
      <c r="AKJ385" s="55"/>
      <c r="AKK385" s="55"/>
      <c r="AKL385" s="55"/>
      <c r="AKM385" s="55"/>
      <c r="AKN385" s="55"/>
      <c r="AKO385" s="55"/>
      <c r="AKP385" s="55"/>
      <c r="AKQ385" s="55"/>
      <c r="AKR385" s="55"/>
      <c r="AKS385" s="55"/>
      <c r="AKT385" s="55"/>
      <c r="AKU385" s="55"/>
      <c r="AKV385" s="55"/>
      <c r="AKW385" s="55"/>
      <c r="AKX385" s="55"/>
      <c r="AKY385" s="55"/>
      <c r="AKZ385" s="55"/>
      <c r="ALA385" s="55"/>
      <c r="ALB385" s="55"/>
      <c r="ALC385" s="55"/>
      <c r="ALD385" s="55"/>
      <c r="ALE385" s="55"/>
      <c r="ALF385" s="55"/>
      <c r="ALG385" s="55"/>
      <c r="ALH385" s="55"/>
      <c r="ALI385" s="55"/>
      <c r="ALJ385" s="55"/>
      <c r="ALK385" s="55"/>
      <c r="ALL385" s="55"/>
      <c r="ALM385" s="55"/>
      <c r="ALN385" s="55"/>
      <c r="ALO385" s="55"/>
      <c r="ALP385" s="55"/>
      <c r="ALQ385" s="55"/>
      <c r="ALR385" s="55"/>
      <c r="ALS385" s="55"/>
      <c r="ALT385" s="55"/>
      <c r="ALU385" s="55"/>
      <c r="ALV385" s="55"/>
      <c r="ALW385" s="55"/>
      <c r="ALX385" s="55"/>
      <c r="ALY385" s="55"/>
      <c r="ALZ385" s="55"/>
      <c r="AMA385" s="55"/>
      <c r="AMB385" s="55"/>
      <c r="AMC385" s="55"/>
      <c r="AMD385" s="55"/>
      <c r="AME385" s="55"/>
      <c r="AMF385" s="55"/>
      <c r="AMG385" s="55"/>
      <c r="AMH385" s="55"/>
      <c r="AMI385" s="55"/>
      <c r="AMJ385" s="55"/>
      <c r="AMK385" s="55"/>
      <c r="AML385" s="55"/>
      <c r="AMM385" s="55"/>
      <c r="AMN385" s="55"/>
      <c r="AMO385" s="55"/>
      <c r="AMP385" s="55"/>
      <c r="AMQ385" s="55"/>
      <c r="AMR385" s="55"/>
      <c r="AMS385" s="55"/>
      <c r="AMT385" s="55"/>
      <c r="AMU385" s="55"/>
      <c r="AMV385" s="55"/>
      <c r="AMW385" s="55"/>
      <c r="AMX385" s="55"/>
      <c r="AMY385" s="55"/>
      <c r="AMZ385" s="55"/>
      <c r="ANA385" s="55"/>
      <c r="ANB385" s="55"/>
      <c r="ANC385" s="55"/>
      <c r="AND385" s="55"/>
      <c r="ANE385" s="55"/>
      <c r="ANF385" s="55"/>
      <c r="ANG385" s="55"/>
      <c r="ANH385" s="55"/>
      <c r="ANI385" s="55"/>
      <c r="ANJ385" s="55"/>
      <c r="ANK385" s="55"/>
      <c r="ANL385" s="55"/>
      <c r="ANM385" s="55"/>
      <c r="ANN385" s="55"/>
      <c r="ANO385" s="55"/>
      <c r="ANP385" s="55"/>
      <c r="ANQ385" s="55"/>
      <c r="ANR385" s="55"/>
      <c r="ANS385" s="55"/>
      <c r="ANT385" s="55"/>
      <c r="ANU385" s="55"/>
      <c r="ANV385" s="55"/>
      <c r="ANW385" s="55"/>
      <c r="ANX385" s="55"/>
      <c r="ANY385" s="55"/>
      <c r="ANZ385" s="55"/>
      <c r="AOA385" s="55"/>
      <c r="AOB385" s="55"/>
      <c r="AOC385" s="55"/>
      <c r="AOD385" s="55"/>
      <c r="AOE385" s="55"/>
      <c r="AOF385" s="55"/>
      <c r="AOG385" s="55"/>
      <c r="AOH385" s="55"/>
      <c r="AOI385" s="55"/>
      <c r="AOJ385" s="55"/>
      <c r="AOK385" s="55"/>
      <c r="AOL385" s="55"/>
      <c r="AOM385" s="55"/>
      <c r="AON385" s="55"/>
      <c r="AOO385" s="55"/>
      <c r="AOP385" s="55"/>
      <c r="AOQ385" s="55"/>
      <c r="AOR385" s="55"/>
      <c r="AOS385" s="55"/>
      <c r="AOT385" s="55"/>
      <c r="AOU385" s="55"/>
      <c r="AOV385" s="55"/>
      <c r="AOW385" s="55"/>
      <c r="AOX385" s="55"/>
      <c r="AOY385" s="55"/>
      <c r="AOZ385" s="55"/>
      <c r="APA385" s="55"/>
      <c r="APB385" s="55"/>
      <c r="APC385" s="55"/>
      <c r="APD385" s="55"/>
      <c r="APE385" s="55"/>
      <c r="APF385" s="55"/>
      <c r="APG385" s="55"/>
      <c r="APH385" s="55"/>
      <c r="API385" s="55"/>
      <c r="APJ385" s="55"/>
      <c r="APK385" s="55"/>
      <c r="APL385" s="55"/>
      <c r="APM385" s="55"/>
      <c r="APN385" s="55"/>
      <c r="APO385" s="55"/>
      <c r="APP385" s="55"/>
      <c r="APQ385" s="55"/>
      <c r="APR385" s="55"/>
      <c r="APS385" s="55"/>
      <c r="APT385" s="55"/>
      <c r="APU385" s="55"/>
      <c r="APV385" s="55"/>
      <c r="APW385" s="55"/>
      <c r="APX385" s="55"/>
      <c r="APY385" s="55"/>
      <c r="APZ385" s="55"/>
      <c r="AQA385" s="55"/>
      <c r="AQB385" s="55"/>
      <c r="AQC385" s="55"/>
      <c r="AQD385" s="55"/>
      <c r="AQE385" s="55"/>
      <c r="AQF385" s="55"/>
      <c r="AQG385" s="55"/>
      <c r="AQH385" s="55"/>
      <c r="AQI385" s="55"/>
      <c r="AQJ385" s="55"/>
      <c r="AQK385" s="55"/>
      <c r="AQL385" s="55"/>
      <c r="AQM385" s="55"/>
      <c r="AQN385" s="55"/>
      <c r="AQO385" s="55"/>
      <c r="AQP385" s="55"/>
      <c r="AQQ385" s="55"/>
      <c r="AQR385" s="55"/>
      <c r="AQS385" s="55"/>
      <c r="AQT385" s="55"/>
      <c r="AQU385" s="55"/>
      <c r="AQV385" s="55"/>
      <c r="AQW385" s="55"/>
      <c r="AQX385" s="55"/>
      <c r="AQY385" s="55"/>
      <c r="AQZ385" s="55"/>
      <c r="ARA385" s="55"/>
      <c r="ARB385" s="55"/>
      <c r="ARC385" s="55"/>
      <c r="ARD385" s="55"/>
      <c r="ARE385" s="55"/>
      <c r="ARF385" s="55"/>
      <c r="ARG385" s="55"/>
      <c r="ARH385" s="55"/>
      <c r="ARI385" s="55"/>
      <c r="ARJ385" s="55"/>
      <c r="ARK385" s="55"/>
      <c r="ARL385" s="55"/>
      <c r="ARM385" s="55"/>
      <c r="ARN385" s="55"/>
      <c r="ARO385" s="55"/>
      <c r="ARP385" s="55"/>
      <c r="ARQ385" s="55"/>
      <c r="ARR385" s="55"/>
      <c r="ARS385" s="55"/>
      <c r="ART385" s="55"/>
      <c r="ARU385" s="55"/>
      <c r="ARV385" s="55"/>
      <c r="ARW385" s="55"/>
      <c r="ARX385" s="55"/>
      <c r="ARY385" s="55"/>
      <c r="ARZ385" s="55"/>
      <c r="ASA385" s="55"/>
      <c r="ASB385" s="55"/>
      <c r="ASC385" s="55"/>
      <c r="ASD385" s="55"/>
      <c r="ASE385" s="55"/>
      <c r="ASF385" s="55"/>
      <c r="ASG385" s="55"/>
      <c r="ASH385" s="55"/>
      <c r="ASI385" s="55"/>
      <c r="ASJ385" s="55"/>
      <c r="ASK385" s="55"/>
      <c r="ASL385" s="55"/>
      <c r="ASM385" s="55"/>
      <c r="ASN385" s="55"/>
      <c r="ASO385" s="55"/>
      <c r="ASP385" s="55"/>
      <c r="ASQ385" s="55"/>
      <c r="ASR385" s="55"/>
      <c r="ASS385" s="55"/>
      <c r="AST385" s="55"/>
      <c r="ASU385" s="55"/>
      <c r="ASV385" s="55"/>
      <c r="ASW385" s="55"/>
      <c r="ASX385" s="55"/>
      <c r="ASY385" s="55"/>
      <c r="ASZ385" s="55"/>
      <c r="ATA385" s="55"/>
      <c r="ATB385" s="55"/>
      <c r="ATC385" s="55"/>
      <c r="ATD385" s="55"/>
      <c r="ATE385" s="55"/>
      <c r="ATF385" s="55"/>
      <c r="ATG385" s="55"/>
      <c r="ATH385" s="55"/>
      <c r="ATI385" s="55"/>
      <c r="ATJ385" s="55"/>
      <c r="ATK385" s="55"/>
      <c r="ATL385" s="55"/>
      <c r="ATM385" s="55"/>
      <c r="ATN385" s="55"/>
      <c r="ATO385" s="55"/>
      <c r="ATP385" s="55"/>
      <c r="ATQ385" s="55"/>
      <c r="ATR385" s="55"/>
      <c r="ATS385" s="55"/>
      <c r="ATT385" s="55"/>
      <c r="ATU385" s="55"/>
      <c r="ATV385" s="55"/>
      <c r="ATW385" s="55"/>
      <c r="ATX385" s="55"/>
      <c r="ATY385" s="55"/>
      <c r="ATZ385" s="55"/>
      <c r="AUA385" s="55"/>
      <c r="AUB385" s="55"/>
      <c r="AUC385" s="55"/>
      <c r="AUD385" s="55"/>
      <c r="AUE385" s="55"/>
      <c r="AUF385" s="55"/>
      <c r="AUG385" s="55"/>
      <c r="AUH385" s="55"/>
      <c r="AUI385" s="55"/>
      <c r="AUJ385" s="55"/>
      <c r="AUK385" s="55"/>
      <c r="AUL385" s="55"/>
      <c r="AUM385" s="55"/>
      <c r="AUN385" s="55"/>
      <c r="AUO385" s="55"/>
      <c r="AUP385" s="55"/>
      <c r="AUQ385" s="55"/>
      <c r="AUR385" s="55"/>
      <c r="AUS385" s="55"/>
      <c r="AUT385" s="55"/>
      <c r="AUU385" s="55"/>
      <c r="AUV385" s="55"/>
      <c r="AUW385" s="55"/>
      <c r="AUX385" s="55"/>
      <c r="AUY385" s="55"/>
      <c r="AUZ385" s="55"/>
      <c r="AVA385" s="55"/>
      <c r="AVB385" s="55"/>
      <c r="AVC385" s="55"/>
      <c r="AVD385" s="55"/>
      <c r="AVE385" s="55"/>
      <c r="AVF385" s="55"/>
      <c r="AVG385" s="55"/>
      <c r="AVH385" s="55"/>
      <c r="AVI385" s="55"/>
      <c r="AVJ385" s="55"/>
      <c r="AVK385" s="55"/>
      <c r="AVL385" s="55"/>
      <c r="AVM385" s="55"/>
      <c r="AVN385" s="55"/>
      <c r="AVO385" s="55"/>
      <c r="AVP385" s="55"/>
      <c r="AVQ385" s="55"/>
      <c r="AVR385" s="55"/>
      <c r="AVS385" s="55"/>
      <c r="AVT385" s="55"/>
      <c r="AVU385" s="55"/>
      <c r="AVV385" s="55"/>
      <c r="AVW385" s="55"/>
      <c r="AVX385" s="55"/>
      <c r="AVY385" s="55"/>
      <c r="AVZ385" s="55"/>
      <c r="AWA385" s="55"/>
      <c r="AWB385" s="55"/>
      <c r="AWC385" s="55"/>
      <c r="AWD385" s="55"/>
      <c r="AWE385" s="55"/>
      <c r="AWF385" s="55"/>
      <c r="AWG385" s="55"/>
      <c r="AWH385" s="55"/>
      <c r="AWI385" s="55"/>
      <c r="AWJ385" s="55"/>
      <c r="AWK385" s="55"/>
      <c r="AWL385" s="55"/>
      <c r="AWM385" s="55"/>
      <c r="AWN385" s="55"/>
      <c r="AWO385" s="55"/>
      <c r="AWP385" s="55"/>
      <c r="AWQ385" s="55"/>
      <c r="AWR385" s="55"/>
      <c r="AWS385" s="55"/>
      <c r="AWT385" s="55"/>
      <c r="AWU385" s="55"/>
      <c r="AWV385" s="55"/>
      <c r="AWW385" s="55"/>
      <c r="AWX385" s="55"/>
      <c r="AWY385" s="55"/>
      <c r="AWZ385" s="55"/>
      <c r="AXA385" s="55"/>
      <c r="AXB385" s="55"/>
      <c r="AXC385" s="55"/>
      <c r="AXD385" s="55"/>
      <c r="AXE385" s="55"/>
      <c r="AXF385" s="55"/>
      <c r="AXG385" s="55"/>
      <c r="AXH385" s="55"/>
      <c r="AXI385" s="55"/>
      <c r="AXJ385" s="55"/>
      <c r="AXK385" s="55"/>
      <c r="AXL385" s="55"/>
      <c r="AXM385" s="55"/>
      <c r="AXN385" s="55"/>
      <c r="AXO385" s="55"/>
      <c r="AXP385" s="55"/>
      <c r="AXQ385" s="55"/>
      <c r="AXR385" s="55"/>
      <c r="AXS385" s="55"/>
      <c r="AXT385" s="55"/>
      <c r="AXU385" s="55"/>
      <c r="AXV385" s="55"/>
      <c r="AXW385" s="55"/>
      <c r="AXX385" s="55"/>
      <c r="AXY385" s="55"/>
      <c r="AXZ385" s="55"/>
      <c r="AYA385" s="55"/>
      <c r="AYB385" s="55"/>
      <c r="AYC385" s="55"/>
      <c r="AYD385" s="55"/>
      <c r="AYE385" s="55"/>
      <c r="AYF385" s="55"/>
      <c r="AYG385" s="55"/>
      <c r="AYH385" s="55"/>
      <c r="AYI385" s="55"/>
      <c r="AYJ385" s="55"/>
      <c r="AYK385" s="55"/>
      <c r="AYL385" s="55"/>
      <c r="AYM385" s="55"/>
      <c r="AYN385" s="55"/>
      <c r="AYO385" s="55"/>
      <c r="AYP385" s="55"/>
      <c r="AYQ385" s="55"/>
      <c r="AYR385" s="55"/>
      <c r="AYS385" s="55"/>
      <c r="AYT385" s="55"/>
      <c r="AYU385" s="55"/>
      <c r="AYV385" s="55"/>
      <c r="AYW385" s="55"/>
      <c r="AYX385" s="55"/>
      <c r="AYY385" s="55"/>
      <c r="AYZ385" s="55"/>
      <c r="AZA385" s="55"/>
      <c r="AZB385" s="55"/>
      <c r="AZC385" s="55"/>
      <c r="AZD385" s="55"/>
      <c r="AZE385" s="55"/>
      <c r="AZF385" s="55"/>
      <c r="AZG385" s="55"/>
      <c r="AZH385" s="55"/>
      <c r="AZI385" s="55"/>
      <c r="AZJ385" s="55"/>
      <c r="AZK385" s="55"/>
      <c r="AZL385" s="55"/>
      <c r="AZM385" s="55"/>
      <c r="AZN385" s="55"/>
      <c r="AZO385" s="55"/>
      <c r="AZP385" s="55"/>
      <c r="AZQ385" s="55"/>
      <c r="AZR385" s="55"/>
      <c r="AZS385" s="55"/>
      <c r="AZT385" s="55"/>
      <c r="AZU385" s="55"/>
      <c r="AZV385" s="55"/>
      <c r="AZW385" s="55"/>
      <c r="AZX385" s="55"/>
      <c r="AZY385" s="55"/>
      <c r="AZZ385" s="55"/>
      <c r="BAA385" s="55"/>
      <c r="BAB385" s="55"/>
      <c r="BAC385" s="55"/>
      <c r="BAD385" s="55"/>
      <c r="BAE385" s="55"/>
      <c r="BAF385" s="55"/>
      <c r="BAG385" s="55"/>
      <c r="BAH385" s="55"/>
      <c r="BAI385" s="55"/>
      <c r="BAJ385" s="55"/>
      <c r="BAK385" s="55"/>
      <c r="BAL385" s="55"/>
      <c r="BAM385" s="55"/>
      <c r="BAN385" s="55"/>
      <c r="BAO385" s="55"/>
      <c r="BAP385" s="55"/>
      <c r="BAQ385" s="55"/>
      <c r="BAR385" s="55"/>
      <c r="BAS385" s="55"/>
      <c r="BAT385" s="55"/>
      <c r="BAU385" s="55"/>
      <c r="BAV385" s="55"/>
      <c r="BAW385" s="55"/>
      <c r="BAX385" s="55"/>
      <c r="BAY385" s="55"/>
      <c r="BAZ385" s="55"/>
      <c r="BBA385" s="55"/>
      <c r="BBB385" s="55"/>
      <c r="BBC385" s="55"/>
      <c r="BBD385" s="55"/>
      <c r="BBE385" s="55"/>
      <c r="BBF385" s="55"/>
      <c r="BBG385" s="55"/>
      <c r="BBH385" s="55"/>
      <c r="BBI385" s="55"/>
      <c r="BBJ385" s="55"/>
      <c r="BBK385" s="55"/>
      <c r="BBL385" s="55"/>
      <c r="BBM385" s="55"/>
      <c r="BBN385" s="55"/>
      <c r="BBO385" s="55"/>
      <c r="BBP385" s="55"/>
      <c r="BBQ385" s="55"/>
      <c r="BBR385" s="55"/>
      <c r="BBS385" s="55"/>
      <c r="BBT385" s="55"/>
      <c r="BBU385" s="55"/>
      <c r="BBV385" s="55"/>
      <c r="BBW385" s="55"/>
      <c r="BBX385" s="55"/>
      <c r="BBY385" s="55"/>
      <c r="BBZ385" s="55"/>
      <c r="BCA385" s="55"/>
      <c r="BCB385" s="55"/>
      <c r="BCC385" s="55"/>
      <c r="BCD385" s="55"/>
      <c r="BCE385" s="55"/>
      <c r="BCF385" s="55"/>
      <c r="BCG385" s="55"/>
      <c r="BCH385" s="55"/>
      <c r="BCI385" s="55"/>
      <c r="BCJ385" s="55"/>
      <c r="BCK385" s="55"/>
      <c r="BCL385" s="55"/>
      <c r="BCM385" s="55"/>
      <c r="BCN385" s="55"/>
      <c r="BCO385" s="55"/>
      <c r="BCP385" s="55"/>
      <c r="BCQ385" s="55"/>
      <c r="BCR385" s="55"/>
      <c r="BCS385" s="55"/>
      <c r="BCT385" s="55"/>
      <c r="BCU385" s="55"/>
      <c r="BCV385" s="55"/>
      <c r="BCW385" s="55"/>
      <c r="BCX385" s="55"/>
      <c r="BCY385" s="55"/>
      <c r="BCZ385" s="55"/>
      <c r="BDA385" s="55"/>
      <c r="BDB385" s="55"/>
      <c r="BDC385" s="55"/>
      <c r="BDD385" s="55"/>
      <c r="BDE385" s="55"/>
      <c r="BDF385" s="55"/>
      <c r="BDG385" s="55"/>
      <c r="BDH385" s="55"/>
      <c r="BDI385" s="55"/>
      <c r="BDJ385" s="55"/>
      <c r="BDK385" s="55"/>
      <c r="BDL385" s="55"/>
      <c r="BDM385" s="55"/>
      <c r="BDN385" s="55"/>
      <c r="BDO385" s="55"/>
      <c r="BDP385" s="55"/>
      <c r="BDQ385" s="55"/>
      <c r="BDR385" s="55"/>
      <c r="BDS385" s="55"/>
      <c r="BDT385" s="55"/>
      <c r="BDU385" s="55"/>
      <c r="BDV385" s="55"/>
      <c r="BDW385" s="55"/>
      <c r="BDX385" s="55"/>
      <c r="BDY385" s="55"/>
      <c r="BDZ385" s="55"/>
      <c r="BEA385" s="55"/>
      <c r="BEB385" s="55"/>
      <c r="BEC385" s="55"/>
      <c r="BED385" s="55"/>
      <c r="BEE385" s="55"/>
      <c r="BEF385" s="55"/>
      <c r="BEG385" s="55"/>
      <c r="BEH385" s="55"/>
      <c r="BEI385" s="55"/>
      <c r="BEJ385" s="55"/>
      <c r="BEK385" s="55"/>
      <c r="BEL385" s="55"/>
      <c r="BEM385" s="55"/>
      <c r="BEN385" s="55"/>
      <c r="BEO385" s="55"/>
      <c r="BEP385" s="55"/>
      <c r="BEQ385" s="55"/>
      <c r="BER385" s="55"/>
      <c r="BES385" s="55"/>
      <c r="BET385" s="55"/>
      <c r="BEU385" s="55"/>
      <c r="BEV385" s="55"/>
      <c r="BEW385" s="55"/>
      <c r="BEX385" s="55"/>
      <c r="BEY385" s="55"/>
      <c r="BEZ385" s="55"/>
      <c r="BFA385" s="55"/>
      <c r="BFB385" s="55"/>
      <c r="BFC385" s="55"/>
      <c r="BFD385" s="55"/>
      <c r="BFE385" s="55"/>
      <c r="BFF385" s="55"/>
      <c r="BFG385" s="55"/>
      <c r="BFH385" s="55"/>
      <c r="BFI385" s="55"/>
      <c r="BFJ385" s="55"/>
      <c r="BFK385" s="55"/>
      <c r="BFL385" s="55"/>
      <c r="BFM385" s="55"/>
      <c r="BFN385" s="55"/>
      <c r="BFO385" s="55"/>
      <c r="BFP385" s="55"/>
      <c r="BFQ385" s="55"/>
      <c r="BFR385" s="55"/>
      <c r="BFS385" s="55"/>
      <c r="BFT385" s="55"/>
      <c r="BFU385" s="55"/>
      <c r="BFV385" s="55"/>
      <c r="BFW385" s="55"/>
      <c r="BFX385" s="55"/>
      <c r="BFY385" s="55"/>
      <c r="BFZ385" s="55"/>
      <c r="BGA385" s="55"/>
      <c r="BGB385" s="55"/>
      <c r="BGC385" s="55"/>
      <c r="BGD385" s="55"/>
      <c r="BGE385" s="55"/>
      <c r="BGF385" s="55"/>
      <c r="BGG385" s="55"/>
      <c r="BGH385" s="55"/>
      <c r="BGI385" s="55"/>
      <c r="BGJ385" s="55"/>
      <c r="BGK385" s="55"/>
      <c r="BGL385" s="55"/>
      <c r="BGM385" s="55"/>
      <c r="BGN385" s="55"/>
      <c r="BGO385" s="55"/>
      <c r="BGP385" s="55"/>
      <c r="BGQ385" s="55"/>
      <c r="BGR385" s="55"/>
      <c r="BGS385" s="55"/>
      <c r="BGT385" s="55"/>
      <c r="BGU385" s="55"/>
      <c r="BGV385" s="55"/>
      <c r="BGW385" s="55"/>
      <c r="BGX385" s="55"/>
      <c r="BGY385" s="55"/>
      <c r="BGZ385" s="55"/>
      <c r="BHA385" s="55"/>
      <c r="BHB385" s="55"/>
      <c r="BHC385" s="55"/>
      <c r="BHD385" s="55"/>
      <c r="BHE385" s="55"/>
      <c r="BHF385" s="55"/>
      <c r="BHG385" s="55"/>
      <c r="BHH385" s="55"/>
      <c r="BHI385" s="55"/>
      <c r="BHJ385" s="55"/>
      <c r="BHK385" s="55"/>
      <c r="BHL385" s="55"/>
      <c r="BHM385" s="55"/>
      <c r="BHN385" s="55"/>
      <c r="BHO385" s="55"/>
      <c r="BHP385" s="55"/>
      <c r="BHQ385" s="55"/>
      <c r="BHR385" s="55"/>
      <c r="BHS385" s="55"/>
      <c r="BHT385" s="55"/>
      <c r="BHU385" s="55"/>
      <c r="BHV385" s="55"/>
      <c r="BHW385" s="55"/>
      <c r="BHX385" s="55"/>
      <c r="BHY385" s="55"/>
      <c r="BHZ385" s="55"/>
      <c r="BIA385" s="55"/>
      <c r="BIB385" s="55"/>
      <c r="BIC385" s="55"/>
      <c r="BID385" s="55"/>
      <c r="BIE385" s="55"/>
      <c r="BIF385" s="55"/>
      <c r="BIG385" s="55"/>
      <c r="BIH385" s="55"/>
      <c r="BII385" s="55"/>
      <c r="BIJ385" s="55"/>
      <c r="BIK385" s="55"/>
      <c r="BIL385" s="55"/>
      <c r="BIM385" s="55"/>
      <c r="BIN385" s="55"/>
      <c r="BIO385" s="55"/>
      <c r="BIP385" s="55"/>
      <c r="BIQ385" s="55"/>
      <c r="BIR385" s="55"/>
      <c r="BIS385" s="55"/>
      <c r="BIT385" s="55"/>
      <c r="BIU385" s="55"/>
      <c r="BIV385" s="55"/>
      <c r="BIW385" s="55"/>
      <c r="BIX385" s="55"/>
      <c r="BIY385" s="55"/>
      <c r="BIZ385" s="55"/>
      <c r="BJA385" s="55"/>
      <c r="BJB385" s="55"/>
      <c r="BJC385" s="55"/>
      <c r="BJD385" s="55"/>
      <c r="BJE385" s="55"/>
      <c r="BJF385" s="55"/>
      <c r="BJG385" s="55"/>
      <c r="BJH385" s="55"/>
      <c r="BJI385" s="55"/>
      <c r="BJJ385" s="55"/>
      <c r="BJK385" s="55"/>
      <c r="BJL385" s="55"/>
      <c r="BJM385" s="55"/>
      <c r="BJN385" s="55"/>
      <c r="BJO385" s="55"/>
      <c r="BJP385" s="55"/>
      <c r="BJQ385" s="55"/>
      <c r="BJR385" s="55"/>
      <c r="BJS385" s="55"/>
      <c r="BJT385" s="55"/>
      <c r="BJU385" s="55"/>
      <c r="BJV385" s="55"/>
      <c r="BJW385" s="55"/>
      <c r="BJX385" s="55"/>
      <c r="BJY385" s="55"/>
      <c r="BJZ385" s="55"/>
      <c r="BKA385" s="55"/>
      <c r="BKB385" s="55"/>
      <c r="BKC385" s="55"/>
      <c r="BKD385" s="55"/>
      <c r="BKE385" s="55"/>
      <c r="BKF385" s="55"/>
      <c r="BKG385" s="55"/>
      <c r="BKH385" s="55"/>
      <c r="BKI385" s="55"/>
      <c r="BKJ385" s="55"/>
      <c r="BKK385" s="55"/>
      <c r="BKL385" s="55"/>
      <c r="BKM385" s="55"/>
      <c r="BKN385" s="55"/>
      <c r="BKO385" s="55"/>
      <c r="BKP385" s="55"/>
      <c r="BKQ385" s="55"/>
      <c r="BKR385" s="55"/>
      <c r="BKS385" s="55"/>
      <c r="BKT385" s="55"/>
      <c r="BKU385" s="55"/>
      <c r="BKV385" s="55"/>
      <c r="BKW385" s="55"/>
      <c r="BKX385" s="55"/>
      <c r="BKY385" s="55"/>
      <c r="BKZ385" s="55"/>
      <c r="BLA385" s="55"/>
      <c r="BLB385" s="55"/>
      <c r="BLC385" s="55"/>
      <c r="BLD385" s="55"/>
      <c r="BLE385" s="55"/>
      <c r="BLF385" s="55"/>
      <c r="BLG385" s="55"/>
      <c r="BLH385" s="55"/>
      <c r="BLI385" s="55"/>
      <c r="BLJ385" s="55"/>
      <c r="BLK385" s="55"/>
      <c r="BLL385" s="55"/>
      <c r="BLM385" s="55"/>
      <c r="BLN385" s="55"/>
      <c r="BLO385" s="55"/>
      <c r="BLP385" s="55"/>
      <c r="BLQ385" s="55"/>
      <c r="BLR385" s="55"/>
      <c r="BLS385" s="55"/>
      <c r="BLT385" s="55"/>
      <c r="BLU385" s="55"/>
      <c r="BLV385" s="55"/>
      <c r="BLW385" s="55"/>
      <c r="BLX385" s="55"/>
      <c r="BLY385" s="55"/>
      <c r="BLZ385" s="55"/>
      <c r="BMA385" s="55"/>
      <c r="BMB385" s="55"/>
      <c r="BMC385" s="55"/>
      <c r="BMD385" s="55"/>
      <c r="BME385" s="55"/>
      <c r="BMF385" s="55"/>
      <c r="BMG385" s="55"/>
      <c r="BMH385" s="55"/>
      <c r="BMI385" s="55"/>
      <c r="BMJ385" s="55"/>
      <c r="BMK385" s="55"/>
      <c r="BML385" s="55"/>
      <c r="BMM385" s="55"/>
      <c r="BMN385" s="55"/>
      <c r="BMO385" s="55"/>
      <c r="BMP385" s="55"/>
      <c r="BMQ385" s="55"/>
      <c r="BMR385" s="55"/>
      <c r="BMS385" s="55"/>
      <c r="BMT385" s="55"/>
      <c r="BMU385" s="55"/>
      <c r="BMV385" s="55"/>
      <c r="BMW385" s="55"/>
      <c r="BMX385" s="55"/>
      <c r="BMY385" s="55"/>
      <c r="BMZ385" s="55"/>
      <c r="BNA385" s="55"/>
      <c r="BNB385" s="55"/>
      <c r="BNC385" s="55"/>
      <c r="BND385" s="55"/>
      <c r="BNE385" s="55"/>
      <c r="BNF385" s="55"/>
      <c r="BNG385" s="55"/>
      <c r="BNH385" s="55"/>
      <c r="BNI385" s="55"/>
      <c r="BNJ385" s="55"/>
      <c r="BNK385" s="55"/>
      <c r="BNL385" s="55"/>
      <c r="BNM385" s="55"/>
      <c r="BNN385" s="55"/>
      <c r="BNO385" s="55"/>
      <c r="BNP385" s="55"/>
      <c r="BNQ385" s="55"/>
      <c r="BNR385" s="55"/>
      <c r="BNS385" s="55"/>
      <c r="BNT385" s="55"/>
      <c r="BNU385" s="55"/>
      <c r="BNV385" s="55"/>
      <c r="BNW385" s="55"/>
      <c r="BNX385" s="55"/>
      <c r="BNY385" s="55"/>
      <c r="BNZ385" s="55"/>
      <c r="BOA385" s="55"/>
      <c r="BOB385" s="55"/>
      <c r="BOC385" s="55"/>
      <c r="BOD385" s="55"/>
      <c r="BOE385" s="55"/>
      <c r="BOF385" s="55"/>
      <c r="BOG385" s="55"/>
      <c r="BOH385" s="55"/>
      <c r="BOI385" s="55"/>
      <c r="BOJ385" s="55"/>
      <c r="BOK385" s="55"/>
      <c r="BOL385" s="55"/>
      <c r="BOM385" s="55"/>
      <c r="BON385" s="55"/>
      <c r="BOO385" s="55"/>
      <c r="BOP385" s="55"/>
      <c r="BOQ385" s="55"/>
      <c r="BOR385" s="55"/>
      <c r="BOS385" s="55"/>
      <c r="BOT385" s="55"/>
      <c r="BOU385" s="55"/>
      <c r="BOV385" s="55"/>
      <c r="BOW385" s="55"/>
      <c r="BOX385" s="55"/>
      <c r="BOY385" s="55"/>
      <c r="BOZ385" s="55"/>
      <c r="BPA385" s="55"/>
      <c r="BPB385" s="55"/>
      <c r="BPC385" s="55"/>
      <c r="BPD385" s="55"/>
      <c r="BPE385" s="55"/>
      <c r="BPF385" s="55"/>
      <c r="BPG385" s="55"/>
      <c r="BPH385" s="55"/>
      <c r="BPI385" s="55"/>
      <c r="BPJ385" s="55"/>
      <c r="BPK385" s="55"/>
      <c r="BPL385" s="55"/>
      <c r="BPM385" s="55"/>
      <c r="BPN385" s="55"/>
      <c r="BPO385" s="55"/>
      <c r="BPP385" s="55"/>
      <c r="BPQ385" s="55"/>
      <c r="BPR385" s="55"/>
      <c r="BPS385" s="55"/>
      <c r="BPT385" s="55"/>
      <c r="BPU385" s="55"/>
      <c r="BPV385" s="55"/>
      <c r="BPW385" s="55"/>
      <c r="BPX385" s="55"/>
      <c r="BPY385" s="55"/>
      <c r="BPZ385" s="55"/>
      <c r="BQA385" s="55"/>
      <c r="BQB385" s="55"/>
      <c r="BQC385" s="55"/>
      <c r="BQD385" s="55"/>
      <c r="BQE385" s="55"/>
      <c r="BQF385" s="55"/>
      <c r="BQG385" s="55"/>
      <c r="BQH385" s="55"/>
      <c r="BQI385" s="55"/>
      <c r="BQJ385" s="55"/>
      <c r="BQK385" s="55"/>
      <c r="BQL385" s="55"/>
      <c r="BQM385" s="55"/>
      <c r="BQN385" s="55"/>
      <c r="BQO385" s="55"/>
      <c r="BQP385" s="55"/>
      <c r="BQQ385" s="55"/>
      <c r="BQR385" s="55"/>
      <c r="BQS385" s="55"/>
      <c r="BQT385" s="55"/>
      <c r="BQU385" s="55"/>
      <c r="BQV385" s="55"/>
      <c r="BQW385" s="55"/>
      <c r="BQX385" s="55"/>
      <c r="BQY385" s="55"/>
      <c r="BQZ385" s="55"/>
      <c r="BRA385" s="55"/>
      <c r="BRB385" s="55"/>
      <c r="BRC385" s="55"/>
      <c r="BRD385" s="55"/>
      <c r="BRE385" s="55"/>
      <c r="BRF385" s="55"/>
      <c r="BRG385" s="55"/>
      <c r="BRH385" s="55"/>
      <c r="BRI385" s="55"/>
      <c r="BRJ385" s="55"/>
      <c r="BRK385" s="55"/>
      <c r="BRL385" s="55"/>
      <c r="BRM385" s="55"/>
      <c r="BRN385" s="55"/>
      <c r="BRO385" s="55"/>
      <c r="BRP385" s="55"/>
      <c r="BRQ385" s="55"/>
      <c r="BRR385" s="55"/>
      <c r="BRS385" s="55"/>
      <c r="BRT385" s="55"/>
      <c r="BRU385" s="55"/>
      <c r="BRV385" s="55"/>
      <c r="BRW385" s="55"/>
      <c r="BRX385" s="55"/>
      <c r="BRY385" s="55"/>
      <c r="BRZ385" s="55"/>
      <c r="BSA385" s="55"/>
      <c r="BSB385" s="55"/>
      <c r="BSC385" s="55"/>
      <c r="BSD385" s="55"/>
      <c r="BSE385" s="55"/>
      <c r="BSF385" s="55"/>
      <c r="BSG385" s="55"/>
      <c r="BSH385" s="55"/>
      <c r="BSI385" s="55"/>
      <c r="BSJ385" s="55"/>
      <c r="BSK385" s="55"/>
      <c r="BSL385" s="55"/>
      <c r="BSM385" s="55"/>
      <c r="BSN385" s="55"/>
      <c r="BSO385" s="55"/>
      <c r="BSP385" s="55"/>
      <c r="BSQ385" s="55"/>
      <c r="BSR385" s="55"/>
      <c r="BSS385" s="55"/>
      <c r="BST385" s="55"/>
      <c r="BSU385" s="55"/>
      <c r="BSV385" s="55"/>
      <c r="BSW385" s="55"/>
      <c r="BSX385" s="55"/>
      <c r="BSY385" s="55"/>
      <c r="BSZ385" s="55"/>
      <c r="BTA385" s="55"/>
      <c r="BTB385" s="55"/>
      <c r="BTC385" s="55"/>
      <c r="BTD385" s="55"/>
      <c r="BTE385" s="55"/>
      <c r="BTF385" s="55"/>
      <c r="BTG385" s="55"/>
      <c r="BTH385" s="55"/>
      <c r="BTI385" s="55"/>
      <c r="BTJ385" s="55"/>
      <c r="BTK385" s="55"/>
      <c r="BTL385" s="55"/>
      <c r="BTM385" s="55"/>
      <c r="BTN385" s="55"/>
      <c r="BTO385" s="55"/>
      <c r="BTP385" s="55"/>
      <c r="BTQ385" s="55"/>
      <c r="BTR385" s="55"/>
      <c r="BTS385" s="55"/>
      <c r="BTT385" s="55"/>
      <c r="BTU385" s="55"/>
      <c r="BTV385" s="55"/>
      <c r="BTW385" s="55"/>
      <c r="BTX385" s="55"/>
      <c r="BTY385" s="55"/>
      <c r="BTZ385" s="55"/>
      <c r="BUA385" s="55"/>
      <c r="BUB385" s="55"/>
      <c r="BUC385" s="55"/>
      <c r="BUD385" s="55"/>
      <c r="BUE385" s="55"/>
      <c r="BUF385" s="55"/>
      <c r="BUG385" s="55"/>
      <c r="BUH385" s="55"/>
      <c r="BUI385" s="55"/>
      <c r="BUJ385" s="55"/>
      <c r="BUK385" s="55"/>
      <c r="BUL385" s="55"/>
      <c r="BUM385" s="55"/>
      <c r="BUN385" s="55"/>
      <c r="BUO385" s="55"/>
      <c r="BUP385" s="55"/>
      <c r="BUQ385" s="55"/>
      <c r="BUR385" s="55"/>
      <c r="BUS385" s="55"/>
      <c r="BUT385" s="55"/>
      <c r="BUU385" s="55"/>
      <c r="BUV385" s="55"/>
      <c r="BUW385" s="55"/>
      <c r="BUX385" s="55"/>
      <c r="BUY385" s="55"/>
      <c r="BUZ385" s="55"/>
      <c r="BVA385" s="55"/>
      <c r="BVB385" s="55"/>
      <c r="BVC385" s="55"/>
      <c r="BVD385" s="55"/>
      <c r="BVE385" s="55"/>
      <c r="BVF385" s="55"/>
      <c r="BVG385" s="55"/>
      <c r="BVH385" s="55"/>
      <c r="BVI385" s="55"/>
      <c r="BVJ385" s="55"/>
      <c r="BVK385" s="55"/>
      <c r="BVL385" s="55"/>
      <c r="BVM385" s="55"/>
      <c r="BVN385" s="55"/>
      <c r="BVO385" s="55"/>
      <c r="BVP385" s="55"/>
      <c r="BVQ385" s="55"/>
      <c r="BVR385" s="55"/>
      <c r="BVS385" s="55"/>
      <c r="BVT385" s="55"/>
      <c r="BVU385" s="55"/>
      <c r="BVV385" s="55"/>
      <c r="BVW385" s="55"/>
      <c r="BVX385" s="55"/>
      <c r="BVY385" s="55"/>
      <c r="BVZ385" s="55"/>
      <c r="BWA385" s="55"/>
      <c r="BWB385" s="55"/>
      <c r="BWC385" s="55"/>
      <c r="BWD385" s="55"/>
      <c r="BWE385" s="55"/>
      <c r="BWF385" s="55"/>
      <c r="BWG385" s="55"/>
      <c r="BWH385" s="55"/>
      <c r="BWI385" s="55"/>
      <c r="BWJ385" s="55"/>
      <c r="BWK385" s="55"/>
      <c r="BWL385" s="55"/>
      <c r="BWM385" s="55"/>
      <c r="BWN385" s="55"/>
      <c r="BWO385" s="55"/>
      <c r="BWP385" s="55"/>
      <c r="BWQ385" s="55"/>
      <c r="BWR385" s="55"/>
      <c r="BWS385" s="55"/>
      <c r="BWT385" s="55"/>
      <c r="BWU385" s="55"/>
      <c r="BWV385" s="55"/>
      <c r="BWW385" s="55"/>
      <c r="BWX385" s="55"/>
      <c r="BWY385" s="55"/>
      <c r="BWZ385" s="55"/>
      <c r="BXA385" s="55"/>
      <c r="BXB385" s="55"/>
      <c r="BXC385" s="55"/>
      <c r="BXD385" s="55"/>
      <c r="BXE385" s="55"/>
      <c r="BXF385" s="55"/>
      <c r="BXG385" s="55"/>
      <c r="BXH385" s="55"/>
      <c r="BXI385" s="55"/>
      <c r="BXJ385" s="55"/>
      <c r="BXK385" s="55"/>
      <c r="BXL385" s="55"/>
      <c r="BXM385" s="55"/>
      <c r="BXN385" s="55"/>
      <c r="BXO385" s="55"/>
      <c r="BXP385" s="55"/>
      <c r="BXQ385" s="55"/>
      <c r="BXR385" s="55"/>
      <c r="BXS385" s="55"/>
      <c r="BXT385" s="55"/>
      <c r="BXU385" s="55"/>
      <c r="BXV385" s="55"/>
      <c r="BXW385" s="55"/>
      <c r="BXX385" s="55"/>
      <c r="BXY385" s="55"/>
      <c r="BXZ385" s="55"/>
      <c r="BYA385" s="55"/>
      <c r="BYB385" s="55"/>
      <c r="BYC385" s="55"/>
      <c r="BYD385" s="55"/>
      <c r="BYE385" s="55"/>
      <c r="BYF385" s="55"/>
      <c r="BYG385" s="55"/>
      <c r="BYH385" s="55"/>
      <c r="BYI385" s="55"/>
      <c r="BYJ385" s="55"/>
      <c r="BYK385" s="55"/>
      <c r="BYL385" s="55"/>
      <c r="BYM385" s="55"/>
      <c r="BYN385" s="55"/>
      <c r="BYO385" s="55"/>
      <c r="BYP385" s="55"/>
      <c r="BYQ385" s="55"/>
      <c r="BYR385" s="55"/>
      <c r="BYS385" s="55"/>
      <c r="BYT385" s="55"/>
      <c r="BYU385" s="55"/>
      <c r="BYV385" s="55"/>
      <c r="BYW385" s="55"/>
      <c r="BYX385" s="55"/>
      <c r="BYY385" s="55"/>
      <c r="BYZ385" s="55"/>
      <c r="BZA385" s="55"/>
      <c r="BZB385" s="55"/>
      <c r="BZC385" s="55"/>
      <c r="BZD385" s="55"/>
      <c r="BZE385" s="55"/>
      <c r="BZF385" s="55"/>
      <c r="BZG385" s="55"/>
      <c r="BZH385" s="55"/>
      <c r="BZI385" s="55"/>
      <c r="BZJ385" s="55"/>
      <c r="BZK385" s="55"/>
      <c r="BZL385" s="55"/>
      <c r="BZM385" s="55"/>
      <c r="BZN385" s="55"/>
      <c r="BZO385" s="55"/>
      <c r="BZP385" s="55"/>
      <c r="BZQ385" s="55"/>
      <c r="BZR385" s="55"/>
      <c r="BZS385" s="55"/>
      <c r="BZT385" s="55"/>
      <c r="BZU385" s="55"/>
      <c r="BZV385" s="55"/>
      <c r="BZW385" s="55"/>
      <c r="BZX385" s="55"/>
      <c r="BZY385" s="55"/>
      <c r="BZZ385" s="55"/>
      <c r="CAA385" s="55"/>
      <c r="CAB385" s="55"/>
      <c r="CAC385" s="55"/>
      <c r="CAD385" s="55"/>
      <c r="CAE385" s="55"/>
      <c r="CAF385" s="55"/>
      <c r="CAG385" s="55"/>
      <c r="CAH385" s="55"/>
      <c r="CAI385" s="55"/>
      <c r="CAJ385" s="55"/>
      <c r="CAK385" s="55"/>
      <c r="CAL385" s="55"/>
      <c r="CAM385" s="55"/>
      <c r="CAN385" s="55"/>
      <c r="CAO385" s="55"/>
      <c r="CAP385" s="55"/>
      <c r="CAQ385" s="55"/>
      <c r="CAR385" s="55"/>
      <c r="CAS385" s="55"/>
      <c r="CAT385" s="55"/>
      <c r="CAU385" s="55"/>
      <c r="CAV385" s="55"/>
      <c r="CAW385" s="55"/>
      <c r="CAX385" s="55"/>
      <c r="CAY385" s="55"/>
      <c r="CAZ385" s="55"/>
      <c r="CBA385" s="55"/>
      <c r="CBB385" s="55"/>
      <c r="CBC385" s="55"/>
      <c r="CBD385" s="55"/>
      <c r="CBE385" s="55"/>
      <c r="CBF385" s="55"/>
      <c r="CBG385" s="55"/>
      <c r="CBH385" s="55"/>
      <c r="CBI385" s="55"/>
      <c r="CBJ385" s="55"/>
      <c r="CBK385" s="55"/>
      <c r="CBL385" s="55"/>
      <c r="CBM385" s="55"/>
      <c r="CBN385" s="55"/>
      <c r="CBO385" s="55"/>
      <c r="CBP385" s="55"/>
      <c r="CBQ385" s="55"/>
      <c r="CBR385" s="55"/>
      <c r="CBS385" s="55"/>
      <c r="CBT385" s="55"/>
      <c r="CBU385" s="55"/>
      <c r="CBV385" s="55"/>
      <c r="CBW385" s="55"/>
      <c r="CBX385" s="55"/>
      <c r="CBY385" s="55"/>
      <c r="CBZ385" s="55"/>
      <c r="CCA385" s="55"/>
      <c r="CCB385" s="55"/>
      <c r="CCC385" s="55"/>
      <c r="CCD385" s="55"/>
      <c r="CCE385" s="55"/>
      <c r="CCF385" s="55"/>
      <c r="CCG385" s="55"/>
      <c r="CCH385" s="55"/>
      <c r="CCI385" s="55"/>
      <c r="CCJ385" s="55"/>
      <c r="CCK385" s="55"/>
      <c r="CCL385" s="55"/>
      <c r="CCM385" s="55"/>
      <c r="CCN385" s="55"/>
      <c r="CCO385" s="55"/>
      <c r="CCP385" s="55"/>
      <c r="CCQ385" s="55"/>
      <c r="CCR385" s="55"/>
      <c r="CCS385" s="55"/>
      <c r="CCT385" s="55"/>
      <c r="CCU385" s="55"/>
      <c r="CCV385" s="55"/>
      <c r="CCW385" s="55"/>
      <c r="CCX385" s="55"/>
      <c r="CCY385" s="55"/>
      <c r="CCZ385" s="55"/>
      <c r="CDA385" s="55"/>
      <c r="CDB385" s="55"/>
      <c r="CDC385" s="55"/>
      <c r="CDD385" s="55"/>
      <c r="CDE385" s="55"/>
      <c r="CDF385" s="55"/>
      <c r="CDG385" s="55"/>
      <c r="CDH385" s="55"/>
      <c r="CDI385" s="55"/>
      <c r="CDJ385" s="55"/>
      <c r="CDK385" s="55"/>
      <c r="CDL385" s="55"/>
      <c r="CDM385" s="55"/>
      <c r="CDN385" s="55"/>
      <c r="CDO385" s="55"/>
      <c r="CDP385" s="55"/>
      <c r="CDQ385" s="55"/>
      <c r="CDR385" s="55"/>
      <c r="CDS385" s="55"/>
      <c r="CDT385" s="55"/>
      <c r="CDU385" s="55"/>
      <c r="CDV385" s="55"/>
      <c r="CDW385" s="55"/>
      <c r="CDX385" s="55"/>
      <c r="CDY385" s="55"/>
      <c r="CDZ385" s="55"/>
      <c r="CEA385" s="55"/>
      <c r="CEB385" s="55"/>
      <c r="CEC385" s="55"/>
      <c r="CED385" s="55"/>
      <c r="CEE385" s="55"/>
      <c r="CEF385" s="55"/>
      <c r="CEG385" s="55"/>
      <c r="CEH385" s="55"/>
      <c r="CEI385" s="55"/>
      <c r="CEJ385" s="55"/>
      <c r="CEK385" s="55"/>
      <c r="CEL385" s="55"/>
      <c r="CEM385" s="55"/>
      <c r="CEN385" s="55"/>
      <c r="CEO385" s="55"/>
      <c r="CEP385" s="55"/>
      <c r="CEQ385" s="55"/>
      <c r="CER385" s="55"/>
      <c r="CES385" s="55"/>
      <c r="CET385" s="55"/>
      <c r="CEU385" s="55"/>
      <c r="CEV385" s="55"/>
      <c r="CEW385" s="55"/>
      <c r="CEX385" s="55"/>
      <c r="CEY385" s="55"/>
      <c r="CEZ385" s="55"/>
      <c r="CFA385" s="55"/>
      <c r="CFB385" s="55"/>
      <c r="CFC385" s="55"/>
      <c r="CFD385" s="55"/>
      <c r="CFE385" s="55"/>
      <c r="CFF385" s="55"/>
      <c r="CFG385" s="55"/>
      <c r="CFH385" s="55"/>
      <c r="CFI385" s="55"/>
      <c r="CFJ385" s="55"/>
      <c r="CFK385" s="55"/>
      <c r="CFL385" s="55"/>
      <c r="CFM385" s="55"/>
      <c r="CFN385" s="55"/>
      <c r="CFO385" s="55"/>
      <c r="CFP385" s="55"/>
      <c r="CFQ385" s="55"/>
      <c r="CFR385" s="55"/>
      <c r="CFS385" s="55"/>
      <c r="CFT385" s="55"/>
      <c r="CFU385" s="55"/>
      <c r="CFV385" s="55"/>
      <c r="CFW385" s="55"/>
      <c r="CFX385" s="55"/>
      <c r="CFY385" s="55"/>
      <c r="CFZ385" s="55"/>
      <c r="CGA385" s="55"/>
      <c r="CGB385" s="55"/>
      <c r="CGC385" s="55"/>
      <c r="CGD385" s="55"/>
      <c r="CGE385" s="55"/>
      <c r="CGF385" s="55"/>
      <c r="CGG385" s="55"/>
      <c r="CGH385" s="55"/>
      <c r="CGI385" s="55"/>
      <c r="CGJ385" s="55"/>
      <c r="CGK385" s="55"/>
      <c r="CGL385" s="55"/>
      <c r="CGM385" s="55"/>
      <c r="CGN385" s="55"/>
      <c r="CGO385" s="55"/>
      <c r="CGP385" s="55"/>
      <c r="CGQ385" s="55"/>
      <c r="CGR385" s="55"/>
      <c r="CGS385" s="55"/>
      <c r="CGT385" s="55"/>
      <c r="CGU385" s="55"/>
      <c r="CGV385" s="55"/>
      <c r="CGW385" s="55"/>
      <c r="CGX385" s="55"/>
      <c r="CGY385" s="55"/>
      <c r="CGZ385" s="55"/>
      <c r="CHA385" s="55"/>
      <c r="CHB385" s="55"/>
      <c r="CHC385" s="55"/>
      <c r="CHD385" s="55"/>
      <c r="CHE385" s="55"/>
      <c r="CHF385" s="55"/>
      <c r="CHG385" s="55"/>
      <c r="CHH385" s="55"/>
      <c r="CHI385" s="55"/>
      <c r="CHJ385" s="55"/>
      <c r="CHK385" s="55"/>
      <c r="CHL385" s="55"/>
      <c r="CHM385" s="55"/>
      <c r="CHN385" s="55"/>
      <c r="CHO385" s="55"/>
      <c r="CHP385" s="55"/>
      <c r="CHQ385" s="55"/>
      <c r="CHR385" s="55"/>
      <c r="CHS385" s="55"/>
      <c r="CHT385" s="55"/>
      <c r="CHU385" s="55"/>
      <c r="CHV385" s="55"/>
      <c r="CHW385" s="55"/>
      <c r="CHX385" s="55"/>
      <c r="CHY385" s="55"/>
      <c r="CHZ385" s="55"/>
      <c r="CIA385" s="55"/>
      <c r="CIB385" s="55"/>
      <c r="CIC385" s="55"/>
      <c r="CID385" s="55"/>
      <c r="CIE385" s="55"/>
      <c r="CIF385" s="55"/>
      <c r="CIG385" s="55"/>
      <c r="CIH385" s="55"/>
      <c r="CII385" s="55"/>
      <c r="CIJ385" s="55"/>
      <c r="CIK385" s="55"/>
      <c r="CIL385" s="55"/>
      <c r="CIM385" s="55"/>
      <c r="CIN385" s="55"/>
      <c r="CIO385" s="55"/>
      <c r="CIP385" s="55"/>
      <c r="CIQ385" s="55"/>
      <c r="CIR385" s="55"/>
      <c r="CIS385" s="55"/>
      <c r="CIT385" s="55"/>
      <c r="CIU385" s="55"/>
      <c r="CIV385" s="55"/>
      <c r="CIW385" s="55"/>
      <c r="CIX385" s="55"/>
      <c r="CIY385" s="55"/>
      <c r="CIZ385" s="55"/>
      <c r="CJA385" s="55"/>
      <c r="CJB385" s="55"/>
      <c r="CJC385" s="55"/>
      <c r="CJD385" s="55"/>
      <c r="CJE385" s="55"/>
      <c r="CJF385" s="55"/>
      <c r="CJG385" s="55"/>
      <c r="CJH385" s="55"/>
      <c r="CJI385" s="55"/>
      <c r="CJJ385" s="55"/>
      <c r="CJK385" s="55"/>
      <c r="CJL385" s="55"/>
      <c r="CJM385" s="55"/>
      <c r="CJN385" s="55"/>
      <c r="CJO385" s="55"/>
      <c r="CJP385" s="55"/>
      <c r="CJQ385" s="55"/>
      <c r="CJR385" s="55"/>
      <c r="CJS385" s="55"/>
      <c r="CJT385" s="55"/>
      <c r="CJU385" s="55"/>
      <c r="CJV385" s="55"/>
      <c r="CJW385" s="55"/>
      <c r="CJX385" s="55"/>
      <c r="CJY385" s="55"/>
      <c r="CJZ385" s="55"/>
      <c r="CKA385" s="55"/>
      <c r="CKB385" s="55"/>
      <c r="CKC385" s="55"/>
      <c r="CKD385" s="55"/>
      <c r="CKE385" s="55"/>
      <c r="CKF385" s="55"/>
      <c r="CKG385" s="55"/>
      <c r="CKH385" s="55"/>
      <c r="CKI385" s="55"/>
      <c r="CKJ385" s="55"/>
      <c r="CKK385" s="55"/>
      <c r="CKL385" s="55"/>
      <c r="CKM385" s="55"/>
      <c r="CKN385" s="55"/>
      <c r="CKO385" s="55"/>
      <c r="CKP385" s="55"/>
      <c r="CKQ385" s="55"/>
      <c r="CKR385" s="55"/>
      <c r="CKS385" s="55"/>
      <c r="CKT385" s="55"/>
      <c r="CKU385" s="55"/>
      <c r="CKV385" s="55"/>
      <c r="CKW385" s="55"/>
      <c r="CKX385" s="55"/>
      <c r="CKY385" s="55"/>
      <c r="CKZ385" s="55"/>
      <c r="CLA385" s="55"/>
      <c r="CLB385" s="55"/>
      <c r="CLC385" s="55"/>
      <c r="CLD385" s="55"/>
      <c r="CLE385" s="55"/>
      <c r="CLF385" s="55"/>
      <c r="CLG385" s="55"/>
      <c r="CLH385" s="55"/>
      <c r="CLI385" s="55"/>
      <c r="CLJ385" s="55"/>
      <c r="CLK385" s="55"/>
      <c r="CLL385" s="55"/>
      <c r="CLM385" s="55"/>
      <c r="CLN385" s="55"/>
      <c r="CLO385" s="55"/>
      <c r="CLP385" s="55"/>
      <c r="CLQ385" s="55"/>
      <c r="CLR385" s="55"/>
      <c r="CLS385" s="55"/>
      <c r="CLT385" s="55"/>
      <c r="CLU385" s="55"/>
      <c r="CLV385" s="55"/>
      <c r="CLW385" s="55"/>
      <c r="CLX385" s="55"/>
      <c r="CLY385" s="55"/>
      <c r="CLZ385" s="55"/>
      <c r="CMA385" s="55"/>
      <c r="CMB385" s="55"/>
      <c r="CMC385" s="55"/>
      <c r="CMD385" s="55"/>
      <c r="CME385" s="55"/>
      <c r="CMF385" s="55"/>
      <c r="CMG385" s="55"/>
      <c r="CMH385" s="55"/>
      <c r="CMI385" s="55"/>
      <c r="CMJ385" s="55"/>
      <c r="CMK385" s="55"/>
      <c r="CML385" s="55"/>
      <c r="CMM385" s="55"/>
      <c r="CMN385" s="55"/>
      <c r="CMO385" s="55"/>
      <c r="CMP385" s="55"/>
      <c r="CMQ385" s="55"/>
      <c r="CMR385" s="55"/>
      <c r="CMS385" s="55"/>
      <c r="CMT385" s="55"/>
      <c r="CMU385" s="55"/>
      <c r="CMV385" s="55"/>
      <c r="CMW385" s="55"/>
      <c r="CMX385" s="55"/>
      <c r="CMY385" s="55"/>
      <c r="CMZ385" s="55"/>
      <c r="CNA385" s="55"/>
      <c r="CNB385" s="55"/>
      <c r="CNC385" s="55"/>
      <c r="CND385" s="55"/>
      <c r="CNE385" s="55"/>
      <c r="CNF385" s="55"/>
      <c r="CNG385" s="55"/>
      <c r="CNH385" s="55"/>
      <c r="CNI385" s="55"/>
      <c r="CNJ385" s="55"/>
      <c r="CNK385" s="55"/>
      <c r="CNL385" s="55"/>
      <c r="CNM385" s="55"/>
      <c r="CNN385" s="55"/>
      <c r="CNO385" s="55"/>
      <c r="CNP385" s="55"/>
      <c r="CNQ385" s="55"/>
      <c r="CNR385" s="55"/>
      <c r="CNS385" s="55"/>
      <c r="CNT385" s="55"/>
      <c r="CNU385" s="55"/>
      <c r="CNV385" s="55"/>
      <c r="CNW385" s="55"/>
      <c r="CNX385" s="55"/>
      <c r="CNY385" s="55"/>
      <c r="CNZ385" s="55"/>
      <c r="COA385" s="55"/>
      <c r="COB385" s="55"/>
      <c r="COC385" s="55"/>
      <c r="COD385" s="55"/>
      <c r="COE385" s="55"/>
      <c r="COF385" s="55"/>
      <c r="COG385" s="55"/>
      <c r="COH385" s="55"/>
      <c r="COI385" s="55"/>
      <c r="COJ385" s="55"/>
      <c r="COK385" s="55"/>
      <c r="COL385" s="55"/>
      <c r="COM385" s="55"/>
      <c r="CON385" s="55"/>
      <c r="COO385" s="55"/>
      <c r="COP385" s="55"/>
      <c r="COQ385" s="55"/>
      <c r="COR385" s="55"/>
      <c r="COS385" s="55"/>
      <c r="COT385" s="55"/>
      <c r="COU385" s="55"/>
      <c r="COV385" s="55"/>
      <c r="COW385" s="55"/>
      <c r="COX385" s="55"/>
      <c r="COY385" s="55"/>
      <c r="COZ385" s="55"/>
      <c r="CPA385" s="55"/>
      <c r="CPB385" s="55"/>
      <c r="CPC385" s="55"/>
      <c r="CPD385" s="55"/>
      <c r="CPE385" s="55"/>
      <c r="CPF385" s="55"/>
      <c r="CPG385" s="55"/>
      <c r="CPH385" s="55"/>
      <c r="CPI385" s="55"/>
      <c r="CPJ385" s="55"/>
      <c r="CPK385" s="55"/>
      <c r="CPL385" s="55"/>
      <c r="CPM385" s="55"/>
      <c r="CPN385" s="55"/>
      <c r="CPO385" s="55"/>
      <c r="CPP385" s="55"/>
      <c r="CPQ385" s="55"/>
      <c r="CPR385" s="55"/>
      <c r="CPS385" s="55"/>
      <c r="CPT385" s="55"/>
      <c r="CPU385" s="55"/>
      <c r="CPV385" s="55"/>
      <c r="CPW385" s="55"/>
      <c r="CPX385" s="55"/>
      <c r="CPY385" s="55"/>
      <c r="CPZ385" s="55"/>
      <c r="CQA385" s="55"/>
      <c r="CQB385" s="55"/>
      <c r="CQC385" s="55"/>
      <c r="CQD385" s="55"/>
      <c r="CQE385" s="55"/>
      <c r="CQF385" s="55"/>
      <c r="CQG385" s="55"/>
      <c r="CQH385" s="55"/>
      <c r="CQI385" s="55"/>
      <c r="CQJ385" s="55"/>
      <c r="CQK385" s="55"/>
      <c r="CQL385" s="55"/>
      <c r="CQM385" s="55"/>
      <c r="CQN385" s="55"/>
      <c r="CQO385" s="55"/>
      <c r="CQP385" s="55"/>
      <c r="CQQ385" s="55"/>
      <c r="CQR385" s="55"/>
      <c r="CQS385" s="55"/>
      <c r="CQT385" s="55"/>
      <c r="CQU385" s="55"/>
      <c r="CQV385" s="55"/>
      <c r="CQW385" s="55"/>
      <c r="CQX385" s="55"/>
      <c r="CQY385" s="55"/>
      <c r="CQZ385" s="55"/>
      <c r="CRA385" s="55"/>
      <c r="CRB385" s="55"/>
      <c r="CRC385" s="55"/>
      <c r="CRD385" s="55"/>
      <c r="CRE385" s="55"/>
      <c r="CRF385" s="55"/>
      <c r="CRG385" s="55"/>
      <c r="CRH385" s="55"/>
      <c r="CRI385" s="55"/>
      <c r="CRJ385" s="55"/>
      <c r="CRK385" s="55"/>
      <c r="CRL385" s="55"/>
      <c r="CRM385" s="55"/>
      <c r="CRN385" s="55"/>
      <c r="CRO385" s="55"/>
      <c r="CRP385" s="55"/>
      <c r="CRQ385" s="55"/>
      <c r="CRR385" s="55"/>
      <c r="CRS385" s="55"/>
      <c r="CRT385" s="55"/>
      <c r="CRU385" s="55"/>
      <c r="CRV385" s="55"/>
      <c r="CRW385" s="55"/>
      <c r="CRX385" s="55"/>
      <c r="CRY385" s="55"/>
      <c r="CRZ385" s="55"/>
      <c r="CSA385" s="55"/>
      <c r="CSB385" s="55"/>
      <c r="CSC385" s="55"/>
      <c r="CSD385" s="55"/>
      <c r="CSE385" s="55"/>
      <c r="CSF385" s="55"/>
      <c r="CSG385" s="55"/>
      <c r="CSH385" s="55"/>
      <c r="CSI385" s="55"/>
      <c r="CSJ385" s="55"/>
      <c r="CSK385" s="55"/>
      <c r="CSL385" s="55"/>
      <c r="CSM385" s="55"/>
      <c r="CSN385" s="55"/>
      <c r="CSO385" s="55"/>
      <c r="CSP385" s="55"/>
      <c r="CSQ385" s="55"/>
      <c r="CSR385" s="55"/>
      <c r="CSS385" s="55"/>
      <c r="CST385" s="55"/>
      <c r="CSU385" s="55"/>
      <c r="CSV385" s="55"/>
      <c r="CSW385" s="55"/>
      <c r="CSX385" s="55"/>
      <c r="CSY385" s="55"/>
      <c r="CSZ385" s="55"/>
      <c r="CTA385" s="55"/>
      <c r="CTB385" s="55"/>
      <c r="CTC385" s="55"/>
      <c r="CTD385" s="55"/>
      <c r="CTE385" s="55"/>
      <c r="CTF385" s="55"/>
      <c r="CTG385" s="55"/>
      <c r="CTH385" s="55"/>
      <c r="CTI385" s="55"/>
      <c r="CTJ385" s="55"/>
      <c r="CTK385" s="55"/>
      <c r="CTL385" s="55"/>
      <c r="CTM385" s="55"/>
      <c r="CTN385" s="55"/>
      <c r="CTO385" s="55"/>
      <c r="CTP385" s="55"/>
      <c r="CTQ385" s="55"/>
      <c r="CTR385" s="55"/>
      <c r="CTS385" s="55"/>
      <c r="CTT385" s="55"/>
      <c r="CTU385" s="55"/>
      <c r="CTV385" s="55"/>
      <c r="CTW385" s="55"/>
      <c r="CTX385" s="55"/>
      <c r="CTY385" s="55"/>
      <c r="CTZ385" s="55"/>
      <c r="CUA385" s="55"/>
      <c r="CUB385" s="55"/>
      <c r="CUC385" s="55"/>
      <c r="CUD385" s="55"/>
      <c r="CUE385" s="55"/>
      <c r="CUF385" s="55"/>
      <c r="CUG385" s="55"/>
      <c r="CUH385" s="55"/>
      <c r="CUI385" s="55"/>
      <c r="CUJ385" s="55"/>
      <c r="CUK385" s="55"/>
      <c r="CUL385" s="55"/>
      <c r="CUM385" s="55"/>
      <c r="CUN385" s="55"/>
      <c r="CUO385" s="55"/>
      <c r="CUP385" s="55"/>
      <c r="CUQ385" s="55"/>
      <c r="CUR385" s="55"/>
      <c r="CUS385" s="55"/>
      <c r="CUT385" s="55"/>
      <c r="CUU385" s="55"/>
      <c r="CUV385" s="55"/>
      <c r="CUW385" s="55"/>
      <c r="CUX385" s="55"/>
      <c r="CUY385" s="55"/>
      <c r="CUZ385" s="55"/>
      <c r="CVA385" s="55"/>
      <c r="CVB385" s="55"/>
      <c r="CVC385" s="55"/>
      <c r="CVD385" s="55"/>
      <c r="CVE385" s="55"/>
      <c r="CVF385" s="55"/>
      <c r="CVG385" s="55"/>
      <c r="CVH385" s="55"/>
      <c r="CVI385" s="55"/>
      <c r="CVJ385" s="55"/>
      <c r="CVK385" s="55"/>
      <c r="CVL385" s="55"/>
      <c r="CVM385" s="55"/>
      <c r="CVN385" s="55"/>
      <c r="CVO385" s="55"/>
      <c r="CVP385" s="55"/>
      <c r="CVQ385" s="55"/>
      <c r="CVR385" s="55"/>
      <c r="CVS385" s="55"/>
      <c r="CVT385" s="55"/>
      <c r="CVU385" s="55"/>
      <c r="CVV385" s="55"/>
      <c r="CVW385" s="55"/>
      <c r="CVX385" s="55"/>
      <c r="CVY385" s="55"/>
      <c r="CVZ385" s="55"/>
      <c r="CWA385" s="55"/>
      <c r="CWB385" s="55"/>
      <c r="CWC385" s="55"/>
      <c r="CWD385" s="55"/>
      <c r="CWE385" s="55"/>
      <c r="CWF385" s="55"/>
      <c r="CWG385" s="55"/>
      <c r="CWH385" s="55"/>
      <c r="CWI385" s="55"/>
      <c r="CWJ385" s="55"/>
      <c r="CWK385" s="55"/>
      <c r="CWL385" s="55"/>
      <c r="CWM385" s="55"/>
      <c r="CWN385" s="55"/>
      <c r="CWO385" s="55"/>
      <c r="CWP385" s="55"/>
      <c r="CWQ385" s="55"/>
      <c r="CWR385" s="55"/>
      <c r="CWS385" s="55"/>
      <c r="CWT385" s="55"/>
      <c r="CWU385" s="55"/>
      <c r="CWV385" s="55"/>
      <c r="CWW385" s="55"/>
      <c r="CWX385" s="55"/>
      <c r="CWY385" s="55"/>
      <c r="CWZ385" s="55"/>
      <c r="CXA385" s="55"/>
      <c r="CXB385" s="55"/>
      <c r="CXC385" s="55"/>
      <c r="CXD385" s="55"/>
      <c r="CXE385" s="55"/>
      <c r="CXF385" s="55"/>
      <c r="CXG385" s="55"/>
      <c r="CXH385" s="55"/>
      <c r="CXI385" s="55"/>
      <c r="CXJ385" s="55"/>
      <c r="CXK385" s="55"/>
      <c r="CXL385" s="55"/>
      <c r="CXM385" s="55"/>
      <c r="CXN385" s="55"/>
      <c r="CXO385" s="55"/>
      <c r="CXP385" s="55"/>
      <c r="CXQ385" s="55"/>
      <c r="CXR385" s="55"/>
      <c r="CXS385" s="55"/>
      <c r="CXT385" s="55"/>
      <c r="CXU385" s="55"/>
      <c r="CXV385" s="55"/>
      <c r="CXW385" s="55"/>
      <c r="CXX385" s="55"/>
      <c r="CXY385" s="55"/>
      <c r="CXZ385" s="55"/>
      <c r="CYA385" s="55"/>
      <c r="CYB385" s="55"/>
      <c r="CYC385" s="55"/>
      <c r="CYD385" s="55"/>
      <c r="CYE385" s="55"/>
      <c r="CYF385" s="55"/>
      <c r="CYG385" s="55"/>
      <c r="CYH385" s="55"/>
      <c r="CYI385" s="55"/>
      <c r="CYJ385" s="55"/>
      <c r="CYK385" s="55"/>
      <c r="CYL385" s="55"/>
      <c r="CYM385" s="55"/>
      <c r="CYN385" s="55"/>
      <c r="CYO385" s="55"/>
      <c r="CYP385" s="55"/>
      <c r="CYQ385" s="55"/>
      <c r="CYR385" s="55"/>
      <c r="CYS385" s="55"/>
      <c r="CYT385" s="55"/>
      <c r="CYU385" s="55"/>
      <c r="CYV385" s="55"/>
      <c r="CYW385" s="55"/>
      <c r="CYX385" s="55"/>
      <c r="CYY385" s="55"/>
      <c r="CYZ385" s="55"/>
      <c r="CZA385" s="55"/>
      <c r="CZB385" s="55"/>
      <c r="CZC385" s="55"/>
      <c r="CZD385" s="55"/>
      <c r="CZE385" s="55"/>
      <c r="CZF385" s="55"/>
      <c r="CZG385" s="55"/>
      <c r="CZH385" s="55"/>
      <c r="CZI385" s="55"/>
      <c r="CZJ385" s="55"/>
      <c r="CZK385" s="55"/>
      <c r="CZL385" s="55"/>
      <c r="CZM385" s="55"/>
      <c r="CZN385" s="55"/>
      <c r="CZO385" s="55"/>
      <c r="CZP385" s="55"/>
      <c r="CZQ385" s="55"/>
      <c r="CZR385" s="55"/>
      <c r="CZS385" s="55"/>
      <c r="CZT385" s="55"/>
      <c r="CZU385" s="55"/>
      <c r="CZV385" s="55"/>
      <c r="CZW385" s="55"/>
      <c r="CZX385" s="55"/>
      <c r="CZY385" s="55"/>
      <c r="CZZ385" s="55"/>
      <c r="DAA385" s="55"/>
      <c r="DAB385" s="55"/>
      <c r="DAC385" s="55"/>
      <c r="DAD385" s="55"/>
      <c r="DAE385" s="55"/>
      <c r="DAF385" s="55"/>
      <c r="DAG385" s="55"/>
      <c r="DAH385" s="55"/>
      <c r="DAI385" s="55"/>
      <c r="DAJ385" s="55"/>
      <c r="DAK385" s="55"/>
      <c r="DAL385" s="55"/>
      <c r="DAM385" s="55"/>
      <c r="DAN385" s="55"/>
      <c r="DAO385" s="55"/>
      <c r="DAP385" s="55"/>
      <c r="DAQ385" s="55"/>
      <c r="DAR385" s="55"/>
      <c r="DAS385" s="55"/>
      <c r="DAT385" s="55"/>
      <c r="DAU385" s="55"/>
      <c r="DAV385" s="55"/>
      <c r="DAW385" s="55"/>
      <c r="DAX385" s="55"/>
      <c r="DAY385" s="55"/>
      <c r="DAZ385" s="55"/>
      <c r="DBA385" s="55"/>
      <c r="DBB385" s="55"/>
      <c r="DBC385" s="55"/>
      <c r="DBD385" s="55"/>
      <c r="DBE385" s="55"/>
      <c r="DBF385" s="55"/>
      <c r="DBG385" s="55"/>
      <c r="DBH385" s="55"/>
      <c r="DBI385" s="55"/>
      <c r="DBJ385" s="55"/>
      <c r="DBK385" s="55"/>
      <c r="DBL385" s="55"/>
      <c r="DBM385" s="55"/>
      <c r="DBN385" s="55"/>
      <c r="DBO385" s="55"/>
      <c r="DBP385" s="55"/>
      <c r="DBQ385" s="55"/>
      <c r="DBR385" s="55"/>
      <c r="DBS385" s="55"/>
      <c r="DBT385" s="55"/>
      <c r="DBU385" s="55"/>
      <c r="DBV385" s="55"/>
      <c r="DBW385" s="55"/>
      <c r="DBX385" s="55"/>
      <c r="DBY385" s="55"/>
      <c r="DBZ385" s="55"/>
      <c r="DCA385" s="55"/>
      <c r="DCB385" s="55"/>
      <c r="DCC385" s="55"/>
      <c r="DCD385" s="55"/>
      <c r="DCE385" s="55"/>
      <c r="DCF385" s="55"/>
      <c r="DCG385" s="55"/>
      <c r="DCH385" s="55"/>
      <c r="DCI385" s="55"/>
      <c r="DCJ385" s="55"/>
      <c r="DCK385" s="55"/>
      <c r="DCL385" s="55"/>
      <c r="DCM385" s="55"/>
      <c r="DCN385" s="55"/>
      <c r="DCO385" s="55"/>
      <c r="DCP385" s="55"/>
      <c r="DCQ385" s="55"/>
      <c r="DCR385" s="55"/>
      <c r="DCS385" s="55"/>
      <c r="DCT385" s="55"/>
      <c r="DCU385" s="55"/>
      <c r="DCV385" s="55"/>
      <c r="DCW385" s="55"/>
      <c r="DCX385" s="55"/>
      <c r="DCY385" s="55"/>
      <c r="DCZ385" s="55"/>
      <c r="DDA385" s="55"/>
      <c r="DDB385" s="55"/>
      <c r="DDC385" s="55"/>
      <c r="DDD385" s="55"/>
      <c r="DDE385" s="55"/>
      <c r="DDF385" s="55"/>
      <c r="DDG385" s="55"/>
      <c r="DDH385" s="55"/>
      <c r="DDI385" s="55"/>
      <c r="DDJ385" s="55"/>
      <c r="DDK385" s="55"/>
      <c r="DDL385" s="55"/>
      <c r="DDM385" s="55"/>
      <c r="DDN385" s="55"/>
      <c r="DDO385" s="55"/>
      <c r="DDP385" s="55"/>
      <c r="DDQ385" s="55"/>
      <c r="DDR385" s="55"/>
      <c r="DDS385" s="55"/>
      <c r="DDT385" s="55"/>
      <c r="DDU385" s="55"/>
      <c r="DDV385" s="55"/>
      <c r="DDW385" s="55"/>
      <c r="DDX385" s="55"/>
      <c r="DDY385" s="55"/>
      <c r="DDZ385" s="55"/>
      <c r="DEA385" s="55"/>
      <c r="DEB385" s="55"/>
      <c r="DEC385" s="55"/>
      <c r="DED385" s="55"/>
      <c r="DEE385" s="55"/>
      <c r="DEF385" s="55"/>
      <c r="DEG385" s="55"/>
      <c r="DEH385" s="55"/>
      <c r="DEI385" s="55"/>
      <c r="DEJ385" s="55"/>
      <c r="DEK385" s="55"/>
      <c r="DEL385" s="55"/>
      <c r="DEM385" s="55"/>
      <c r="DEN385" s="55"/>
      <c r="DEO385" s="55"/>
      <c r="DEP385" s="55"/>
      <c r="DEQ385" s="55"/>
      <c r="DER385" s="55"/>
      <c r="DES385" s="55"/>
      <c r="DET385" s="55"/>
      <c r="DEU385" s="55"/>
      <c r="DEV385" s="55"/>
      <c r="DEW385" s="55"/>
      <c r="DEX385" s="55"/>
      <c r="DEY385" s="55"/>
      <c r="DEZ385" s="55"/>
      <c r="DFA385" s="55"/>
      <c r="DFB385" s="55"/>
      <c r="DFC385" s="55"/>
      <c r="DFD385" s="55"/>
      <c r="DFE385" s="55"/>
      <c r="DFF385" s="55"/>
      <c r="DFG385" s="55"/>
      <c r="DFH385" s="55"/>
      <c r="DFI385" s="55"/>
      <c r="DFJ385" s="55"/>
      <c r="DFK385" s="55"/>
      <c r="DFL385" s="55"/>
      <c r="DFM385" s="55"/>
      <c r="DFN385" s="55"/>
      <c r="DFO385" s="55"/>
      <c r="DFP385" s="55"/>
      <c r="DFQ385" s="55"/>
      <c r="DFR385" s="55"/>
      <c r="DFS385" s="55"/>
      <c r="DFT385" s="55"/>
      <c r="DFU385" s="55"/>
      <c r="DFV385" s="55"/>
      <c r="DFW385" s="55"/>
      <c r="DFX385" s="55"/>
      <c r="DFY385" s="55"/>
      <c r="DFZ385" s="55"/>
      <c r="DGA385" s="55"/>
      <c r="DGB385" s="55"/>
      <c r="DGC385" s="55"/>
      <c r="DGD385" s="55"/>
      <c r="DGE385" s="55"/>
      <c r="DGF385" s="55"/>
      <c r="DGG385" s="55"/>
      <c r="DGH385" s="55"/>
      <c r="DGI385" s="55"/>
      <c r="DGJ385" s="55"/>
      <c r="DGK385" s="55"/>
      <c r="DGL385" s="55"/>
      <c r="DGM385" s="55"/>
      <c r="DGN385" s="55"/>
      <c r="DGO385" s="55"/>
      <c r="DGP385" s="55"/>
      <c r="DGQ385" s="55"/>
      <c r="DGR385" s="55"/>
      <c r="DGS385" s="55"/>
      <c r="DGT385" s="55"/>
      <c r="DGU385" s="55"/>
      <c r="DGV385" s="55"/>
      <c r="DGW385" s="55"/>
      <c r="DGX385" s="55"/>
      <c r="DGY385" s="55"/>
      <c r="DGZ385" s="55"/>
      <c r="DHA385" s="55"/>
      <c r="DHB385" s="55"/>
      <c r="DHC385" s="55"/>
      <c r="DHD385" s="55"/>
      <c r="DHE385" s="55"/>
      <c r="DHF385" s="55"/>
      <c r="DHG385" s="55"/>
      <c r="DHH385" s="55"/>
      <c r="DHI385" s="55"/>
      <c r="DHJ385" s="55"/>
      <c r="DHK385" s="55"/>
      <c r="DHL385" s="55"/>
      <c r="DHM385" s="55"/>
      <c r="DHN385" s="55"/>
      <c r="DHO385" s="55"/>
      <c r="DHP385" s="55"/>
      <c r="DHQ385" s="55"/>
      <c r="DHR385" s="55"/>
      <c r="DHS385" s="55"/>
      <c r="DHT385" s="55"/>
      <c r="DHU385" s="55"/>
      <c r="DHV385" s="55"/>
      <c r="DHW385" s="55"/>
      <c r="DHX385" s="55"/>
      <c r="DHY385" s="55"/>
      <c r="DHZ385" s="55"/>
      <c r="DIA385" s="55"/>
      <c r="DIB385" s="55"/>
      <c r="DIC385" s="55"/>
      <c r="DID385" s="55"/>
      <c r="DIE385" s="55"/>
      <c r="DIF385" s="55"/>
      <c r="DIG385" s="55"/>
      <c r="DIH385" s="55"/>
      <c r="DII385" s="55"/>
      <c r="DIJ385" s="55"/>
      <c r="DIK385" s="55"/>
      <c r="DIL385" s="55"/>
      <c r="DIM385" s="55"/>
      <c r="DIN385" s="55"/>
      <c r="DIO385" s="55"/>
      <c r="DIP385" s="55"/>
      <c r="DIQ385" s="55"/>
      <c r="DIR385" s="55"/>
      <c r="DIS385" s="55"/>
      <c r="DIT385" s="55"/>
      <c r="DIU385" s="55"/>
      <c r="DIV385" s="55"/>
      <c r="DIW385" s="55"/>
      <c r="DIX385" s="55"/>
      <c r="DIY385" s="55"/>
      <c r="DIZ385" s="55"/>
      <c r="DJA385" s="55"/>
      <c r="DJB385" s="55"/>
      <c r="DJC385" s="55"/>
      <c r="DJD385" s="55"/>
      <c r="DJE385" s="55"/>
      <c r="DJF385" s="55"/>
      <c r="DJG385" s="55"/>
      <c r="DJH385" s="55"/>
      <c r="DJI385" s="55"/>
      <c r="DJJ385" s="55"/>
      <c r="DJK385" s="55"/>
      <c r="DJL385" s="55"/>
      <c r="DJM385" s="55"/>
      <c r="DJN385" s="55"/>
      <c r="DJO385" s="55"/>
      <c r="DJP385" s="55"/>
      <c r="DJQ385" s="55"/>
      <c r="DJR385" s="55"/>
      <c r="DJS385" s="55"/>
      <c r="DJT385" s="55"/>
      <c r="DJU385" s="55"/>
      <c r="DJV385" s="55"/>
      <c r="DJW385" s="55"/>
      <c r="DJX385" s="55"/>
      <c r="DJY385" s="55"/>
      <c r="DJZ385" s="55"/>
      <c r="DKA385" s="55"/>
      <c r="DKB385" s="55"/>
      <c r="DKC385" s="55"/>
      <c r="DKD385" s="55"/>
      <c r="DKE385" s="55"/>
      <c r="DKF385" s="55"/>
      <c r="DKG385" s="55"/>
      <c r="DKH385" s="55"/>
      <c r="DKI385" s="55"/>
      <c r="DKJ385" s="55"/>
      <c r="DKK385" s="55"/>
      <c r="DKL385" s="55"/>
      <c r="DKM385" s="55"/>
      <c r="DKN385" s="55"/>
      <c r="DKO385" s="55"/>
      <c r="DKP385" s="55"/>
      <c r="DKQ385" s="55"/>
      <c r="DKR385" s="55"/>
      <c r="DKS385" s="55"/>
      <c r="DKT385" s="55"/>
      <c r="DKU385" s="55"/>
      <c r="DKV385" s="55"/>
      <c r="DKW385" s="55"/>
      <c r="DKX385" s="55"/>
      <c r="DKY385" s="55"/>
      <c r="DKZ385" s="55"/>
      <c r="DLA385" s="55"/>
      <c r="DLB385" s="55"/>
      <c r="DLC385" s="55"/>
      <c r="DLD385" s="55"/>
      <c r="DLE385" s="55"/>
      <c r="DLF385" s="55"/>
      <c r="DLG385" s="55"/>
      <c r="DLH385" s="55"/>
      <c r="DLI385" s="55"/>
      <c r="DLJ385" s="55"/>
      <c r="DLK385" s="55"/>
      <c r="DLL385" s="55"/>
      <c r="DLM385" s="55"/>
      <c r="DLN385" s="55"/>
      <c r="DLO385" s="55"/>
      <c r="DLP385" s="55"/>
      <c r="DLQ385" s="55"/>
      <c r="DLR385" s="55"/>
      <c r="DLS385" s="55"/>
      <c r="DLT385" s="55"/>
      <c r="DLU385" s="55"/>
      <c r="DLV385" s="55"/>
      <c r="DLW385" s="55"/>
      <c r="DLX385" s="55"/>
      <c r="DLY385" s="55"/>
      <c r="DLZ385" s="55"/>
      <c r="DMA385" s="55"/>
      <c r="DMB385" s="55"/>
      <c r="DMC385" s="55"/>
      <c r="DMD385" s="55"/>
      <c r="DME385" s="55"/>
      <c r="DMF385" s="55"/>
      <c r="DMG385" s="55"/>
      <c r="DMH385" s="55"/>
      <c r="DMI385" s="55"/>
      <c r="DMJ385" s="55"/>
      <c r="DMK385" s="55"/>
      <c r="DML385" s="55"/>
      <c r="DMM385" s="55"/>
      <c r="DMN385" s="55"/>
      <c r="DMO385" s="55"/>
      <c r="DMP385" s="55"/>
      <c r="DMQ385" s="55"/>
      <c r="DMR385" s="55"/>
      <c r="DMS385" s="55"/>
      <c r="DMT385" s="55"/>
      <c r="DMU385" s="55"/>
      <c r="DMV385" s="55"/>
      <c r="DMW385" s="55"/>
      <c r="DMX385" s="55"/>
      <c r="DMY385" s="55"/>
      <c r="DMZ385" s="55"/>
      <c r="DNA385" s="55"/>
      <c r="DNB385" s="55"/>
      <c r="DNC385" s="55"/>
      <c r="DND385" s="55"/>
      <c r="DNE385" s="55"/>
      <c r="DNF385" s="55"/>
      <c r="DNG385" s="55"/>
      <c r="DNH385" s="55"/>
      <c r="DNI385" s="55"/>
      <c r="DNJ385" s="55"/>
      <c r="DNK385" s="55"/>
      <c r="DNL385" s="55"/>
      <c r="DNM385" s="55"/>
      <c r="DNN385" s="55"/>
      <c r="DNO385" s="55"/>
      <c r="DNP385" s="55"/>
      <c r="DNQ385" s="55"/>
      <c r="DNR385" s="55"/>
      <c r="DNS385" s="55"/>
      <c r="DNT385" s="55"/>
      <c r="DNU385" s="55"/>
      <c r="DNV385" s="55"/>
      <c r="DNW385" s="55"/>
      <c r="DNX385" s="55"/>
      <c r="DNY385" s="55"/>
      <c r="DNZ385" s="55"/>
      <c r="DOA385" s="55"/>
      <c r="DOB385" s="55"/>
      <c r="DOC385" s="55"/>
      <c r="DOD385" s="55"/>
      <c r="DOE385" s="55"/>
      <c r="DOF385" s="55"/>
      <c r="DOG385" s="55"/>
      <c r="DOH385" s="55"/>
      <c r="DOI385" s="55"/>
      <c r="DOJ385" s="55"/>
      <c r="DOK385" s="55"/>
      <c r="DOL385" s="55"/>
      <c r="DOM385" s="55"/>
      <c r="DON385" s="55"/>
      <c r="DOO385" s="55"/>
      <c r="DOP385" s="55"/>
      <c r="DOQ385" s="55"/>
      <c r="DOR385" s="55"/>
      <c r="DOS385" s="55"/>
      <c r="DOT385" s="55"/>
      <c r="DOU385" s="55"/>
      <c r="DOV385" s="55"/>
      <c r="DOW385" s="55"/>
      <c r="DOX385" s="55"/>
      <c r="DOY385" s="55"/>
      <c r="DOZ385" s="55"/>
      <c r="DPA385" s="55"/>
      <c r="DPB385" s="55"/>
      <c r="DPC385" s="55"/>
      <c r="DPD385" s="55"/>
      <c r="DPE385" s="55"/>
      <c r="DPF385" s="55"/>
      <c r="DPG385" s="55"/>
      <c r="DPH385" s="55"/>
      <c r="DPI385" s="55"/>
      <c r="DPJ385" s="55"/>
      <c r="DPK385" s="55"/>
      <c r="DPL385" s="55"/>
      <c r="DPM385" s="55"/>
      <c r="DPN385" s="55"/>
      <c r="DPO385" s="55"/>
      <c r="DPP385" s="55"/>
      <c r="DPQ385" s="55"/>
      <c r="DPR385" s="55"/>
      <c r="DPS385" s="55"/>
      <c r="DPT385" s="55"/>
      <c r="DPU385" s="55"/>
      <c r="DPV385" s="55"/>
      <c r="DPW385" s="55"/>
      <c r="DPX385" s="55"/>
      <c r="DPY385" s="55"/>
      <c r="DPZ385" s="55"/>
      <c r="DQA385" s="55"/>
      <c r="DQB385" s="55"/>
      <c r="DQC385" s="55"/>
      <c r="DQD385" s="55"/>
      <c r="DQE385" s="55"/>
      <c r="DQF385" s="55"/>
      <c r="DQG385" s="55"/>
      <c r="DQH385" s="55"/>
      <c r="DQI385" s="55"/>
      <c r="DQJ385" s="55"/>
      <c r="DQK385" s="55"/>
      <c r="DQL385" s="55"/>
      <c r="DQM385" s="55"/>
      <c r="DQN385" s="55"/>
      <c r="DQO385" s="55"/>
      <c r="DQP385" s="55"/>
      <c r="DQQ385" s="55"/>
      <c r="DQR385" s="55"/>
      <c r="DQS385" s="55"/>
      <c r="DQT385" s="55"/>
      <c r="DQU385" s="55"/>
      <c r="DQV385" s="55"/>
      <c r="DQW385" s="55"/>
      <c r="DQX385" s="55"/>
      <c r="DQY385" s="55"/>
      <c r="DQZ385" s="55"/>
      <c r="DRA385" s="55"/>
      <c r="DRB385" s="55"/>
      <c r="DRC385" s="55"/>
      <c r="DRD385" s="55"/>
      <c r="DRE385" s="55"/>
      <c r="DRF385" s="55"/>
      <c r="DRG385" s="55"/>
      <c r="DRH385" s="55"/>
      <c r="DRI385" s="55"/>
      <c r="DRJ385" s="55"/>
      <c r="DRK385" s="55"/>
      <c r="DRL385" s="55"/>
      <c r="DRM385" s="55"/>
      <c r="DRN385" s="55"/>
      <c r="DRO385" s="55"/>
      <c r="DRP385" s="55"/>
      <c r="DRQ385" s="55"/>
      <c r="DRR385" s="55"/>
      <c r="DRS385" s="55"/>
      <c r="DRT385" s="55"/>
      <c r="DRU385" s="55"/>
      <c r="DRV385" s="55"/>
      <c r="DRW385" s="55"/>
      <c r="DRX385" s="55"/>
      <c r="DRY385" s="55"/>
      <c r="DRZ385" s="55"/>
      <c r="DSA385" s="55"/>
      <c r="DSB385" s="55"/>
      <c r="DSC385" s="55"/>
      <c r="DSD385" s="55"/>
      <c r="DSE385" s="55"/>
      <c r="DSF385" s="55"/>
      <c r="DSG385" s="55"/>
      <c r="DSH385" s="55"/>
      <c r="DSI385" s="55"/>
      <c r="DSJ385" s="55"/>
      <c r="DSK385" s="55"/>
      <c r="DSL385" s="55"/>
      <c r="DSM385" s="55"/>
      <c r="DSN385" s="55"/>
      <c r="DSO385" s="55"/>
      <c r="DSP385" s="55"/>
      <c r="DSQ385" s="55"/>
      <c r="DSR385" s="55"/>
      <c r="DSS385" s="55"/>
      <c r="DST385" s="55"/>
      <c r="DSU385" s="55"/>
      <c r="DSV385" s="55"/>
      <c r="DSW385" s="55"/>
      <c r="DSX385" s="55"/>
      <c r="DSY385" s="55"/>
      <c r="DSZ385" s="55"/>
      <c r="DTA385" s="55"/>
      <c r="DTB385" s="55"/>
      <c r="DTC385" s="55"/>
      <c r="DTD385" s="55"/>
      <c r="DTE385" s="55"/>
      <c r="DTF385" s="55"/>
      <c r="DTG385" s="55"/>
      <c r="DTH385" s="55"/>
      <c r="DTI385" s="55"/>
      <c r="DTJ385" s="55"/>
      <c r="DTK385" s="55"/>
      <c r="DTL385" s="55"/>
      <c r="DTM385" s="55"/>
      <c r="DTN385" s="55"/>
      <c r="DTO385" s="55"/>
      <c r="DTP385" s="55"/>
      <c r="DTQ385" s="55"/>
      <c r="DTR385" s="55"/>
      <c r="DTS385" s="55"/>
      <c r="DTT385" s="55"/>
      <c r="DTU385" s="55"/>
      <c r="DTV385" s="55"/>
      <c r="DTW385" s="55"/>
      <c r="DTX385" s="55"/>
      <c r="DTY385" s="55"/>
      <c r="DTZ385" s="55"/>
      <c r="DUA385" s="55"/>
      <c r="DUB385" s="55"/>
      <c r="DUC385" s="55"/>
      <c r="DUD385" s="55"/>
      <c r="DUE385" s="55"/>
      <c r="DUF385" s="55"/>
      <c r="DUG385" s="55"/>
      <c r="DUH385" s="55"/>
      <c r="DUI385" s="55"/>
      <c r="DUJ385" s="55"/>
      <c r="DUK385" s="55"/>
      <c r="DUL385" s="55"/>
      <c r="DUM385" s="55"/>
      <c r="DUN385" s="55"/>
      <c r="DUO385" s="55"/>
      <c r="DUP385" s="55"/>
      <c r="DUQ385" s="55"/>
      <c r="DUR385" s="55"/>
      <c r="DUS385" s="55"/>
      <c r="DUT385" s="55"/>
      <c r="DUU385" s="55"/>
      <c r="DUV385" s="55"/>
      <c r="DUW385" s="55"/>
      <c r="DUX385" s="55"/>
      <c r="DUY385" s="55"/>
      <c r="DUZ385" s="55"/>
      <c r="DVA385" s="55"/>
      <c r="DVB385" s="55"/>
      <c r="DVC385" s="55"/>
      <c r="DVD385" s="55"/>
      <c r="DVE385" s="55"/>
      <c r="DVF385" s="55"/>
      <c r="DVG385" s="55"/>
      <c r="DVH385" s="55"/>
      <c r="DVI385" s="55"/>
      <c r="DVJ385" s="55"/>
      <c r="DVK385" s="55"/>
      <c r="DVL385" s="55"/>
      <c r="DVM385" s="55"/>
      <c r="DVN385" s="55"/>
      <c r="DVO385" s="55"/>
      <c r="DVP385" s="55"/>
      <c r="DVQ385" s="55"/>
      <c r="DVR385" s="55"/>
      <c r="DVS385" s="55"/>
      <c r="DVT385" s="55"/>
      <c r="DVU385" s="55"/>
      <c r="DVV385" s="55"/>
      <c r="DVW385" s="55"/>
      <c r="DVX385" s="55"/>
      <c r="DVY385" s="55"/>
      <c r="DVZ385" s="55"/>
      <c r="DWA385" s="55"/>
      <c r="DWB385" s="55"/>
      <c r="DWC385" s="55"/>
      <c r="DWD385" s="55"/>
      <c r="DWE385" s="55"/>
      <c r="DWF385" s="55"/>
      <c r="DWG385" s="55"/>
      <c r="DWH385" s="55"/>
      <c r="DWI385" s="55"/>
      <c r="DWJ385" s="55"/>
      <c r="DWK385" s="55"/>
      <c r="DWL385" s="55"/>
      <c r="DWM385" s="55"/>
      <c r="DWN385" s="55"/>
      <c r="DWO385" s="55"/>
      <c r="DWP385" s="55"/>
      <c r="DWQ385" s="55"/>
      <c r="DWR385" s="55"/>
      <c r="DWS385" s="55"/>
      <c r="DWT385" s="55"/>
      <c r="DWU385" s="55"/>
      <c r="DWV385" s="55"/>
      <c r="DWW385" s="55"/>
      <c r="DWX385" s="55"/>
      <c r="DWY385" s="55"/>
      <c r="DWZ385" s="55"/>
      <c r="DXA385" s="55"/>
      <c r="DXB385" s="55"/>
      <c r="DXC385" s="55"/>
      <c r="DXD385" s="55"/>
      <c r="DXE385" s="55"/>
      <c r="DXF385" s="55"/>
      <c r="DXG385" s="55"/>
      <c r="DXH385" s="55"/>
      <c r="DXI385" s="55"/>
      <c r="DXJ385" s="55"/>
      <c r="DXK385" s="55"/>
      <c r="DXL385" s="55"/>
      <c r="DXM385" s="55"/>
      <c r="DXN385" s="55"/>
      <c r="DXO385" s="55"/>
      <c r="DXP385" s="55"/>
      <c r="DXQ385" s="55"/>
      <c r="DXR385" s="55"/>
      <c r="DXS385" s="55"/>
      <c r="DXT385" s="55"/>
      <c r="DXU385" s="55"/>
      <c r="DXV385" s="55"/>
      <c r="DXW385" s="55"/>
      <c r="DXX385" s="55"/>
      <c r="DXY385" s="55"/>
      <c r="DXZ385" s="55"/>
      <c r="DYA385" s="55"/>
      <c r="DYB385" s="55"/>
      <c r="DYC385" s="55"/>
      <c r="DYD385" s="55"/>
      <c r="DYE385" s="55"/>
      <c r="DYF385" s="55"/>
      <c r="DYG385" s="55"/>
      <c r="DYH385" s="55"/>
      <c r="DYI385" s="55"/>
      <c r="DYJ385" s="55"/>
      <c r="DYK385" s="55"/>
      <c r="DYL385" s="55"/>
      <c r="DYM385" s="55"/>
      <c r="DYN385" s="55"/>
      <c r="DYO385" s="55"/>
      <c r="DYP385" s="55"/>
      <c r="DYQ385" s="55"/>
      <c r="DYR385" s="55"/>
      <c r="DYS385" s="55"/>
      <c r="DYT385" s="55"/>
      <c r="DYU385" s="55"/>
      <c r="DYV385" s="55"/>
      <c r="DYW385" s="55"/>
      <c r="DYX385" s="55"/>
      <c r="DYY385" s="55"/>
      <c r="DYZ385" s="55"/>
      <c r="DZA385" s="55"/>
      <c r="DZB385" s="55"/>
      <c r="DZC385" s="55"/>
      <c r="DZD385" s="55"/>
      <c r="DZE385" s="55"/>
      <c r="DZF385" s="55"/>
      <c r="DZG385" s="55"/>
      <c r="DZH385" s="55"/>
      <c r="DZI385" s="55"/>
      <c r="DZJ385" s="55"/>
      <c r="DZK385" s="55"/>
      <c r="DZL385" s="55"/>
      <c r="DZM385" s="55"/>
      <c r="DZN385" s="55"/>
      <c r="DZO385" s="55"/>
      <c r="DZP385" s="55"/>
      <c r="DZQ385" s="55"/>
      <c r="DZR385" s="55"/>
      <c r="DZS385" s="55"/>
      <c r="DZT385" s="55"/>
      <c r="DZU385" s="55"/>
      <c r="DZV385" s="55"/>
      <c r="DZW385" s="55"/>
      <c r="DZX385" s="55"/>
      <c r="DZY385" s="55"/>
      <c r="DZZ385" s="55"/>
      <c r="EAA385" s="55"/>
      <c r="EAB385" s="55"/>
      <c r="EAC385" s="55"/>
      <c r="EAD385" s="55"/>
      <c r="EAE385" s="55"/>
      <c r="EAF385" s="55"/>
      <c r="EAG385" s="55"/>
      <c r="EAH385" s="55"/>
      <c r="EAI385" s="55"/>
      <c r="EAJ385" s="55"/>
      <c r="EAK385" s="55"/>
      <c r="EAL385" s="55"/>
      <c r="EAM385" s="55"/>
      <c r="EAN385" s="55"/>
      <c r="EAO385" s="55"/>
      <c r="EAP385" s="55"/>
      <c r="EAQ385" s="55"/>
      <c r="EAR385" s="55"/>
      <c r="EAS385" s="55"/>
      <c r="EAT385" s="55"/>
      <c r="EAU385" s="55"/>
      <c r="EAV385" s="55"/>
      <c r="EAW385" s="55"/>
      <c r="EAX385" s="55"/>
      <c r="EAY385" s="55"/>
      <c r="EAZ385" s="55"/>
      <c r="EBA385" s="55"/>
      <c r="EBB385" s="55"/>
      <c r="EBC385" s="55"/>
      <c r="EBD385" s="55"/>
      <c r="EBE385" s="55"/>
      <c r="EBF385" s="55"/>
      <c r="EBG385" s="55"/>
      <c r="EBH385" s="55"/>
      <c r="EBI385" s="55"/>
      <c r="EBJ385" s="55"/>
      <c r="EBK385" s="55"/>
      <c r="EBL385" s="55"/>
      <c r="EBM385" s="55"/>
      <c r="EBN385" s="55"/>
      <c r="EBO385" s="55"/>
      <c r="EBP385" s="55"/>
      <c r="EBQ385" s="55"/>
      <c r="EBR385" s="55"/>
      <c r="EBS385" s="55"/>
      <c r="EBT385" s="55"/>
      <c r="EBU385" s="55"/>
      <c r="EBV385" s="55"/>
      <c r="EBW385" s="55"/>
      <c r="EBX385" s="55"/>
      <c r="EBY385" s="55"/>
      <c r="EBZ385" s="55"/>
      <c r="ECA385" s="55"/>
      <c r="ECB385" s="55"/>
      <c r="ECC385" s="55"/>
      <c r="ECD385" s="55"/>
      <c r="ECE385" s="55"/>
      <c r="ECF385" s="55"/>
      <c r="ECG385" s="55"/>
      <c r="ECH385" s="55"/>
      <c r="ECI385" s="55"/>
      <c r="ECJ385" s="55"/>
      <c r="ECK385" s="55"/>
      <c r="ECL385" s="55"/>
      <c r="ECM385" s="55"/>
      <c r="ECN385" s="55"/>
      <c r="ECO385" s="55"/>
      <c r="ECP385" s="55"/>
      <c r="ECQ385" s="55"/>
      <c r="ECR385" s="55"/>
      <c r="ECS385" s="55"/>
      <c r="ECT385" s="55"/>
      <c r="ECU385" s="55"/>
      <c r="ECV385" s="55"/>
      <c r="ECW385" s="55"/>
      <c r="ECX385" s="55"/>
      <c r="ECY385" s="55"/>
      <c r="ECZ385" s="55"/>
      <c r="EDA385" s="55"/>
      <c r="EDB385" s="55"/>
      <c r="EDC385" s="55"/>
      <c r="EDD385" s="55"/>
      <c r="EDE385" s="55"/>
      <c r="EDF385" s="55"/>
      <c r="EDG385" s="55"/>
      <c r="EDH385" s="55"/>
      <c r="EDI385" s="55"/>
      <c r="EDJ385" s="55"/>
      <c r="EDK385" s="55"/>
      <c r="EDL385" s="55"/>
      <c r="EDM385" s="55"/>
      <c r="EDN385" s="55"/>
      <c r="EDO385" s="55"/>
      <c r="EDP385" s="55"/>
      <c r="EDQ385" s="55"/>
      <c r="EDR385" s="55"/>
      <c r="EDS385" s="55"/>
      <c r="EDT385" s="55"/>
      <c r="EDU385" s="55"/>
      <c r="EDV385" s="55"/>
      <c r="EDW385" s="55"/>
      <c r="EDX385" s="55"/>
      <c r="EDY385" s="55"/>
      <c r="EDZ385" s="55"/>
      <c r="EEA385" s="55"/>
      <c r="EEB385" s="55"/>
      <c r="EEC385" s="55"/>
      <c r="EED385" s="55"/>
      <c r="EEE385" s="55"/>
      <c r="EEF385" s="55"/>
      <c r="EEG385" s="55"/>
      <c r="EEH385" s="55"/>
      <c r="EEI385" s="55"/>
      <c r="EEJ385" s="55"/>
      <c r="EEK385" s="55"/>
      <c r="EEL385" s="55"/>
      <c r="EEM385" s="55"/>
      <c r="EEN385" s="55"/>
      <c r="EEO385" s="55"/>
      <c r="EEP385" s="55"/>
      <c r="EEQ385" s="55"/>
      <c r="EER385" s="55"/>
      <c r="EES385" s="55"/>
      <c r="EET385" s="55"/>
      <c r="EEU385" s="55"/>
      <c r="EEV385" s="55"/>
      <c r="EEW385" s="55"/>
      <c r="EEX385" s="55"/>
      <c r="EEY385" s="55"/>
      <c r="EEZ385" s="55"/>
      <c r="EFA385" s="55"/>
      <c r="EFB385" s="55"/>
      <c r="EFC385" s="55"/>
      <c r="EFD385" s="55"/>
      <c r="EFE385" s="55"/>
      <c r="EFF385" s="55"/>
      <c r="EFG385" s="55"/>
      <c r="EFH385" s="55"/>
      <c r="EFI385" s="55"/>
      <c r="EFJ385" s="55"/>
      <c r="EFK385" s="55"/>
      <c r="EFL385" s="55"/>
      <c r="EFM385" s="55"/>
      <c r="EFN385" s="55"/>
      <c r="EFO385" s="55"/>
      <c r="EFP385" s="55"/>
      <c r="EFQ385" s="55"/>
      <c r="EFR385" s="55"/>
      <c r="EFS385" s="55"/>
      <c r="EFT385" s="55"/>
      <c r="EFU385" s="55"/>
      <c r="EFV385" s="55"/>
      <c r="EFW385" s="55"/>
      <c r="EFX385" s="55"/>
      <c r="EFY385" s="55"/>
      <c r="EFZ385" s="55"/>
      <c r="EGA385" s="55"/>
      <c r="EGB385" s="55"/>
      <c r="EGC385" s="55"/>
      <c r="EGD385" s="55"/>
      <c r="EGE385" s="55"/>
      <c r="EGF385" s="55"/>
      <c r="EGG385" s="55"/>
      <c r="EGH385" s="55"/>
      <c r="EGI385" s="55"/>
      <c r="EGJ385" s="55"/>
      <c r="EGK385" s="55"/>
      <c r="EGL385" s="55"/>
      <c r="EGM385" s="55"/>
      <c r="EGN385" s="55"/>
      <c r="EGO385" s="55"/>
      <c r="EGP385" s="55"/>
      <c r="EGQ385" s="55"/>
      <c r="EGR385" s="55"/>
      <c r="EGS385" s="55"/>
      <c r="EGT385" s="55"/>
      <c r="EGU385" s="55"/>
      <c r="EGV385" s="55"/>
      <c r="EGW385" s="55"/>
      <c r="EGX385" s="55"/>
      <c r="EGY385" s="55"/>
      <c r="EGZ385" s="55"/>
      <c r="EHA385" s="55"/>
      <c r="EHB385" s="55"/>
      <c r="EHC385" s="55"/>
      <c r="EHD385" s="55"/>
      <c r="EHE385" s="55"/>
      <c r="EHF385" s="55"/>
      <c r="EHG385" s="55"/>
      <c r="EHH385" s="55"/>
      <c r="EHI385" s="55"/>
      <c r="EHJ385" s="55"/>
      <c r="EHK385" s="55"/>
      <c r="EHL385" s="55"/>
      <c r="EHM385" s="55"/>
      <c r="EHN385" s="55"/>
      <c r="EHO385" s="55"/>
      <c r="EHP385" s="55"/>
      <c r="EHQ385" s="55"/>
      <c r="EHR385" s="55"/>
      <c r="EHS385" s="55"/>
      <c r="EHT385" s="55"/>
      <c r="EHU385" s="55"/>
      <c r="EHV385" s="55"/>
      <c r="EHW385" s="55"/>
      <c r="EHX385" s="55"/>
      <c r="EHY385" s="55"/>
      <c r="EHZ385" s="55"/>
      <c r="EIA385" s="55"/>
      <c r="EIB385" s="55"/>
      <c r="EIC385" s="55"/>
      <c r="EID385" s="55"/>
      <c r="EIE385" s="55"/>
      <c r="EIF385" s="55"/>
      <c r="EIG385" s="55"/>
      <c r="EIH385" s="55"/>
      <c r="EII385" s="55"/>
      <c r="EIJ385" s="55"/>
      <c r="EIK385" s="55"/>
      <c r="EIL385" s="55"/>
      <c r="EIM385" s="55"/>
      <c r="EIN385" s="55"/>
      <c r="EIO385" s="55"/>
      <c r="EIP385" s="55"/>
      <c r="EIQ385" s="55"/>
      <c r="EIR385" s="55"/>
      <c r="EIS385" s="55"/>
      <c r="EIT385" s="55"/>
      <c r="EIU385" s="55"/>
      <c r="EIV385" s="55"/>
      <c r="EIW385" s="55"/>
      <c r="EIX385" s="55"/>
      <c r="EIY385" s="55"/>
      <c r="EIZ385" s="55"/>
      <c r="EJA385" s="55"/>
      <c r="EJB385" s="55"/>
      <c r="EJC385" s="55"/>
      <c r="EJD385" s="55"/>
      <c r="EJE385" s="55"/>
      <c r="EJF385" s="55"/>
      <c r="EJG385" s="55"/>
      <c r="EJH385" s="55"/>
      <c r="EJI385" s="55"/>
      <c r="EJJ385" s="55"/>
      <c r="EJK385" s="55"/>
      <c r="EJL385" s="55"/>
      <c r="EJM385" s="55"/>
      <c r="EJN385" s="55"/>
      <c r="EJO385" s="55"/>
      <c r="EJP385" s="55"/>
      <c r="EJQ385" s="55"/>
      <c r="EJR385" s="55"/>
      <c r="EJS385" s="55"/>
      <c r="EJT385" s="55"/>
      <c r="EJU385" s="55"/>
      <c r="EJV385" s="55"/>
      <c r="EJW385" s="55"/>
      <c r="EJX385" s="55"/>
      <c r="EJY385" s="55"/>
      <c r="EJZ385" s="55"/>
      <c r="EKA385" s="55"/>
      <c r="EKB385" s="55"/>
      <c r="EKC385" s="55"/>
      <c r="EKD385" s="55"/>
      <c r="EKE385" s="55"/>
      <c r="EKF385" s="55"/>
      <c r="EKG385" s="55"/>
      <c r="EKH385" s="55"/>
      <c r="EKI385" s="55"/>
      <c r="EKJ385" s="55"/>
      <c r="EKK385" s="55"/>
      <c r="EKL385" s="55"/>
      <c r="EKM385" s="55"/>
      <c r="EKN385" s="55"/>
      <c r="EKO385" s="55"/>
      <c r="EKP385" s="55"/>
      <c r="EKQ385" s="55"/>
      <c r="EKR385" s="55"/>
      <c r="EKS385" s="55"/>
      <c r="EKT385" s="55"/>
      <c r="EKU385" s="55"/>
      <c r="EKV385" s="55"/>
      <c r="EKW385" s="55"/>
      <c r="EKX385" s="55"/>
      <c r="EKY385" s="55"/>
      <c r="EKZ385" s="55"/>
      <c r="ELA385" s="55"/>
      <c r="ELB385" s="55"/>
      <c r="ELC385" s="55"/>
      <c r="ELD385" s="55"/>
      <c r="ELE385" s="55"/>
      <c r="ELF385" s="55"/>
      <c r="ELG385" s="55"/>
      <c r="ELH385" s="55"/>
      <c r="ELI385" s="55"/>
      <c r="ELJ385" s="55"/>
      <c r="ELK385" s="55"/>
      <c r="ELL385" s="55"/>
      <c r="ELM385" s="55"/>
      <c r="ELN385" s="55"/>
      <c r="ELO385" s="55"/>
      <c r="ELP385" s="55"/>
      <c r="ELQ385" s="55"/>
      <c r="ELR385" s="55"/>
      <c r="ELS385" s="55"/>
      <c r="ELT385" s="55"/>
      <c r="ELU385" s="55"/>
      <c r="ELV385" s="55"/>
      <c r="ELW385" s="55"/>
      <c r="ELX385" s="55"/>
      <c r="ELY385" s="55"/>
      <c r="ELZ385" s="55"/>
      <c r="EMA385" s="55"/>
      <c r="EMB385" s="55"/>
      <c r="EMC385" s="55"/>
      <c r="EMD385" s="55"/>
      <c r="EME385" s="55"/>
      <c r="EMF385" s="55"/>
      <c r="EMG385" s="55"/>
      <c r="EMH385" s="55"/>
      <c r="EMI385" s="55"/>
      <c r="EMJ385" s="55"/>
      <c r="EMK385" s="55"/>
      <c r="EML385" s="55"/>
      <c r="EMM385" s="55"/>
      <c r="EMN385" s="55"/>
      <c r="EMO385" s="55"/>
      <c r="EMP385" s="55"/>
      <c r="EMQ385" s="55"/>
      <c r="EMR385" s="55"/>
      <c r="EMS385" s="55"/>
      <c r="EMT385" s="55"/>
      <c r="EMU385" s="55"/>
      <c r="EMV385" s="55"/>
      <c r="EMW385" s="55"/>
      <c r="EMX385" s="55"/>
      <c r="EMY385" s="55"/>
      <c r="EMZ385" s="55"/>
      <c r="ENA385" s="55"/>
      <c r="ENB385" s="55"/>
      <c r="ENC385" s="55"/>
      <c r="END385" s="55"/>
      <c r="ENE385" s="55"/>
      <c r="ENF385" s="55"/>
      <c r="ENG385" s="55"/>
      <c r="ENH385" s="55"/>
      <c r="ENI385" s="55"/>
      <c r="ENJ385" s="55"/>
      <c r="ENK385" s="55"/>
      <c r="ENL385" s="55"/>
      <c r="ENM385" s="55"/>
      <c r="ENN385" s="55"/>
      <c r="ENO385" s="55"/>
      <c r="ENP385" s="55"/>
      <c r="ENQ385" s="55"/>
      <c r="ENR385" s="55"/>
      <c r="ENS385" s="55"/>
      <c r="ENT385" s="55"/>
      <c r="ENU385" s="55"/>
      <c r="ENV385" s="55"/>
      <c r="ENW385" s="55"/>
      <c r="ENX385" s="55"/>
      <c r="ENY385" s="55"/>
      <c r="ENZ385" s="55"/>
      <c r="EOA385" s="55"/>
      <c r="EOB385" s="55"/>
      <c r="EOC385" s="55"/>
      <c r="EOD385" s="55"/>
      <c r="EOE385" s="55"/>
      <c r="EOF385" s="55"/>
      <c r="EOG385" s="55"/>
      <c r="EOH385" s="55"/>
      <c r="EOI385" s="55"/>
      <c r="EOJ385" s="55"/>
      <c r="EOK385" s="55"/>
      <c r="EOL385" s="55"/>
      <c r="EOM385" s="55"/>
      <c r="EON385" s="55"/>
      <c r="EOO385" s="55"/>
      <c r="EOP385" s="55"/>
      <c r="EOQ385" s="55"/>
      <c r="EOR385" s="55"/>
      <c r="EOS385" s="55"/>
      <c r="EOT385" s="55"/>
      <c r="EOU385" s="55"/>
      <c r="EOV385" s="55"/>
      <c r="EOW385" s="55"/>
      <c r="EOX385" s="55"/>
      <c r="EOY385" s="55"/>
      <c r="EOZ385" s="55"/>
      <c r="EPA385" s="55"/>
      <c r="EPB385" s="55"/>
      <c r="EPC385" s="55"/>
      <c r="EPD385" s="55"/>
      <c r="EPE385" s="55"/>
      <c r="EPF385" s="55"/>
      <c r="EPG385" s="55"/>
      <c r="EPH385" s="55"/>
      <c r="EPI385" s="55"/>
      <c r="EPJ385" s="55"/>
      <c r="EPK385" s="55"/>
      <c r="EPL385" s="55"/>
      <c r="EPM385" s="55"/>
      <c r="EPN385" s="55"/>
      <c r="EPO385" s="55"/>
      <c r="EPP385" s="55"/>
      <c r="EPQ385" s="55"/>
      <c r="EPR385" s="55"/>
      <c r="EPS385" s="55"/>
      <c r="EPT385" s="55"/>
      <c r="EPU385" s="55"/>
      <c r="EPV385" s="55"/>
      <c r="EPW385" s="55"/>
      <c r="EPX385" s="55"/>
      <c r="EPY385" s="55"/>
      <c r="EPZ385" s="55"/>
      <c r="EQA385" s="55"/>
      <c r="EQB385" s="55"/>
      <c r="EQC385" s="55"/>
      <c r="EQD385" s="55"/>
      <c r="EQE385" s="55"/>
      <c r="EQF385" s="55"/>
      <c r="EQG385" s="55"/>
      <c r="EQH385" s="55"/>
      <c r="EQI385" s="55"/>
      <c r="EQJ385" s="55"/>
      <c r="EQK385" s="55"/>
      <c r="EQL385" s="55"/>
      <c r="EQM385" s="55"/>
      <c r="EQN385" s="55"/>
      <c r="EQO385" s="55"/>
      <c r="EQP385" s="55"/>
      <c r="EQQ385" s="55"/>
      <c r="EQR385" s="55"/>
      <c r="EQS385" s="55"/>
      <c r="EQT385" s="55"/>
      <c r="EQU385" s="55"/>
      <c r="EQV385" s="55"/>
      <c r="EQW385" s="55"/>
      <c r="EQX385" s="55"/>
      <c r="EQY385" s="55"/>
      <c r="EQZ385" s="55"/>
      <c r="ERA385" s="55"/>
      <c r="ERB385" s="55"/>
      <c r="ERC385" s="55"/>
      <c r="ERD385" s="55"/>
      <c r="ERE385" s="55"/>
      <c r="ERF385" s="55"/>
      <c r="ERG385" s="55"/>
      <c r="ERH385" s="55"/>
      <c r="ERI385" s="55"/>
      <c r="ERJ385" s="55"/>
      <c r="ERK385" s="55"/>
      <c r="ERL385" s="55"/>
      <c r="ERM385" s="55"/>
      <c r="ERN385" s="55"/>
      <c r="ERO385" s="55"/>
      <c r="ERP385" s="55"/>
      <c r="ERQ385" s="55"/>
      <c r="ERR385" s="55"/>
      <c r="ERS385" s="55"/>
      <c r="ERT385" s="55"/>
      <c r="ERU385" s="55"/>
      <c r="ERV385" s="55"/>
      <c r="ERW385" s="55"/>
      <c r="ERX385" s="55"/>
      <c r="ERY385" s="55"/>
      <c r="ERZ385" s="55"/>
      <c r="ESA385" s="55"/>
      <c r="ESB385" s="55"/>
      <c r="ESC385" s="55"/>
      <c r="ESD385" s="55"/>
      <c r="ESE385" s="55"/>
      <c r="ESF385" s="55"/>
      <c r="ESG385" s="55"/>
      <c r="ESH385" s="55"/>
      <c r="ESI385" s="55"/>
      <c r="ESJ385" s="55"/>
      <c r="ESK385" s="55"/>
      <c r="ESL385" s="55"/>
      <c r="ESM385" s="55"/>
      <c r="ESN385" s="55"/>
      <c r="ESO385" s="55"/>
      <c r="ESP385" s="55"/>
      <c r="ESQ385" s="55"/>
      <c r="ESR385" s="55"/>
      <c r="ESS385" s="55"/>
      <c r="EST385" s="55"/>
      <c r="ESU385" s="55"/>
      <c r="ESV385" s="55"/>
      <c r="ESW385" s="55"/>
      <c r="ESX385" s="55"/>
      <c r="ESY385" s="55"/>
      <c r="ESZ385" s="55"/>
      <c r="ETA385" s="55"/>
      <c r="ETB385" s="55"/>
      <c r="ETC385" s="55"/>
      <c r="ETD385" s="55"/>
      <c r="ETE385" s="55"/>
      <c r="ETF385" s="55"/>
      <c r="ETG385" s="55"/>
      <c r="ETH385" s="55"/>
      <c r="ETI385" s="55"/>
      <c r="ETJ385" s="55"/>
      <c r="ETK385" s="55"/>
      <c r="ETL385" s="55"/>
      <c r="ETM385" s="55"/>
      <c r="ETN385" s="55"/>
      <c r="ETO385" s="55"/>
      <c r="ETP385" s="55"/>
      <c r="ETQ385" s="55"/>
      <c r="ETR385" s="55"/>
      <c r="ETS385" s="55"/>
      <c r="ETT385" s="55"/>
      <c r="ETU385" s="55"/>
      <c r="ETV385" s="55"/>
      <c r="ETW385" s="55"/>
      <c r="ETX385" s="55"/>
      <c r="ETY385" s="55"/>
      <c r="ETZ385" s="55"/>
      <c r="EUA385" s="55"/>
      <c r="EUB385" s="55"/>
      <c r="EUC385" s="55"/>
      <c r="EUD385" s="55"/>
      <c r="EUE385" s="55"/>
      <c r="EUF385" s="55"/>
      <c r="EUG385" s="55"/>
      <c r="EUH385" s="55"/>
      <c r="EUI385" s="55"/>
      <c r="EUJ385" s="55"/>
      <c r="EUK385" s="55"/>
      <c r="EUL385" s="55"/>
      <c r="EUM385" s="55"/>
      <c r="EUN385" s="55"/>
      <c r="EUO385" s="55"/>
      <c r="EUP385" s="55"/>
      <c r="EUQ385" s="55"/>
      <c r="EUR385" s="55"/>
      <c r="EUS385" s="55"/>
      <c r="EUT385" s="55"/>
      <c r="EUU385" s="55"/>
      <c r="EUV385" s="55"/>
      <c r="EUW385" s="55"/>
      <c r="EUX385" s="55"/>
      <c r="EUY385" s="55"/>
      <c r="EUZ385" s="55"/>
      <c r="EVA385" s="55"/>
      <c r="EVB385" s="55"/>
      <c r="EVC385" s="55"/>
      <c r="EVD385" s="55"/>
      <c r="EVE385" s="55"/>
      <c r="EVF385" s="55"/>
      <c r="EVG385" s="55"/>
      <c r="EVH385" s="55"/>
      <c r="EVI385" s="55"/>
      <c r="EVJ385" s="55"/>
      <c r="EVK385" s="55"/>
      <c r="EVL385" s="55"/>
      <c r="EVM385" s="55"/>
      <c r="EVN385" s="55"/>
      <c r="EVO385" s="55"/>
      <c r="EVP385" s="55"/>
      <c r="EVQ385" s="55"/>
      <c r="EVR385" s="55"/>
      <c r="EVS385" s="55"/>
      <c r="EVT385" s="55"/>
      <c r="EVU385" s="55"/>
      <c r="EVV385" s="55"/>
      <c r="EVW385" s="55"/>
      <c r="EVX385" s="55"/>
      <c r="EVY385" s="55"/>
      <c r="EVZ385" s="55"/>
      <c r="EWA385" s="55"/>
      <c r="EWB385" s="55"/>
      <c r="EWC385" s="55"/>
      <c r="EWD385" s="55"/>
      <c r="EWE385" s="55"/>
      <c r="EWF385" s="55"/>
      <c r="EWG385" s="55"/>
      <c r="EWH385" s="55"/>
      <c r="EWI385" s="55"/>
      <c r="EWJ385" s="55"/>
      <c r="EWK385" s="55"/>
      <c r="EWL385" s="55"/>
      <c r="EWM385" s="55"/>
      <c r="EWN385" s="55"/>
      <c r="EWO385" s="55"/>
      <c r="EWP385" s="55"/>
      <c r="EWQ385" s="55"/>
      <c r="EWR385" s="55"/>
      <c r="EWS385" s="55"/>
      <c r="EWT385" s="55"/>
      <c r="EWU385" s="55"/>
      <c r="EWV385" s="55"/>
      <c r="EWW385" s="55"/>
      <c r="EWX385" s="55"/>
      <c r="EWY385" s="55"/>
      <c r="EWZ385" s="55"/>
      <c r="EXA385" s="55"/>
      <c r="EXB385" s="55"/>
      <c r="EXC385" s="55"/>
      <c r="EXD385" s="55"/>
      <c r="EXE385" s="55"/>
      <c r="EXF385" s="55"/>
      <c r="EXG385" s="55"/>
      <c r="EXH385" s="55"/>
      <c r="EXI385" s="55"/>
      <c r="EXJ385" s="55"/>
      <c r="EXK385" s="55"/>
      <c r="EXL385" s="55"/>
      <c r="EXM385" s="55"/>
      <c r="EXN385" s="55"/>
      <c r="EXO385" s="55"/>
      <c r="EXP385" s="55"/>
      <c r="EXQ385" s="55"/>
      <c r="EXR385" s="55"/>
      <c r="EXS385" s="55"/>
      <c r="EXT385" s="55"/>
      <c r="EXU385" s="55"/>
      <c r="EXV385" s="55"/>
      <c r="EXW385" s="55"/>
      <c r="EXX385" s="55"/>
      <c r="EXY385" s="55"/>
      <c r="EXZ385" s="55"/>
      <c r="EYA385" s="55"/>
      <c r="EYB385" s="55"/>
      <c r="EYC385" s="55"/>
      <c r="EYD385" s="55"/>
      <c r="EYE385" s="55"/>
      <c r="EYF385" s="55"/>
      <c r="EYG385" s="55"/>
      <c r="EYH385" s="55"/>
      <c r="EYI385" s="55"/>
      <c r="EYJ385" s="55"/>
      <c r="EYK385" s="55"/>
      <c r="EYL385" s="55"/>
      <c r="EYM385" s="55"/>
      <c r="EYN385" s="55"/>
      <c r="EYO385" s="55"/>
      <c r="EYP385" s="55"/>
      <c r="EYQ385" s="55"/>
      <c r="EYR385" s="55"/>
      <c r="EYS385" s="55"/>
      <c r="EYT385" s="55"/>
      <c r="EYU385" s="55"/>
      <c r="EYV385" s="55"/>
      <c r="EYW385" s="55"/>
      <c r="EYX385" s="55"/>
      <c r="EYY385" s="55"/>
      <c r="EYZ385" s="55"/>
      <c r="EZA385" s="55"/>
      <c r="EZB385" s="55"/>
      <c r="EZC385" s="55"/>
      <c r="EZD385" s="55"/>
      <c r="EZE385" s="55"/>
      <c r="EZF385" s="55"/>
      <c r="EZG385" s="55"/>
      <c r="EZH385" s="55"/>
      <c r="EZI385" s="55"/>
      <c r="EZJ385" s="55"/>
      <c r="EZK385" s="55"/>
      <c r="EZL385" s="55"/>
      <c r="EZM385" s="55"/>
      <c r="EZN385" s="55"/>
      <c r="EZO385" s="55"/>
      <c r="EZP385" s="55"/>
      <c r="EZQ385" s="55"/>
      <c r="EZR385" s="55"/>
      <c r="EZS385" s="55"/>
      <c r="EZT385" s="55"/>
      <c r="EZU385" s="55"/>
      <c r="EZV385" s="55"/>
      <c r="EZW385" s="55"/>
      <c r="EZX385" s="55"/>
      <c r="EZY385" s="55"/>
      <c r="EZZ385" s="55"/>
      <c r="FAA385" s="55"/>
      <c r="FAB385" s="55"/>
      <c r="FAC385" s="55"/>
      <c r="FAD385" s="55"/>
      <c r="FAE385" s="55"/>
      <c r="FAF385" s="55"/>
      <c r="FAG385" s="55"/>
      <c r="FAH385" s="55"/>
      <c r="FAI385" s="55"/>
      <c r="FAJ385" s="55"/>
      <c r="FAK385" s="55"/>
      <c r="FAL385" s="55"/>
      <c r="FAM385" s="55"/>
      <c r="FAN385" s="55"/>
      <c r="FAO385" s="55"/>
      <c r="FAP385" s="55"/>
      <c r="FAQ385" s="55"/>
      <c r="FAR385" s="55"/>
      <c r="FAS385" s="55"/>
      <c r="FAT385" s="55"/>
      <c r="FAU385" s="55"/>
      <c r="FAV385" s="55"/>
      <c r="FAW385" s="55"/>
      <c r="FAX385" s="55"/>
      <c r="FAY385" s="55"/>
      <c r="FAZ385" s="55"/>
      <c r="FBA385" s="55"/>
      <c r="FBB385" s="55"/>
      <c r="FBC385" s="55"/>
      <c r="FBD385" s="55"/>
      <c r="FBE385" s="55"/>
      <c r="FBF385" s="55"/>
      <c r="FBG385" s="55"/>
      <c r="FBH385" s="55"/>
      <c r="FBI385" s="55"/>
      <c r="FBJ385" s="55"/>
      <c r="FBK385" s="55"/>
      <c r="FBL385" s="55"/>
      <c r="FBM385" s="55"/>
      <c r="FBN385" s="55"/>
      <c r="FBO385" s="55"/>
      <c r="FBP385" s="55"/>
      <c r="FBQ385" s="55"/>
      <c r="FBR385" s="55"/>
      <c r="FBS385" s="55"/>
      <c r="FBT385" s="55"/>
      <c r="FBU385" s="55"/>
      <c r="FBV385" s="55"/>
      <c r="FBW385" s="55"/>
      <c r="FBX385" s="55"/>
      <c r="FBY385" s="55"/>
      <c r="FBZ385" s="55"/>
      <c r="FCA385" s="55"/>
      <c r="FCB385" s="55"/>
      <c r="FCC385" s="55"/>
      <c r="FCD385" s="55"/>
      <c r="FCE385" s="55"/>
      <c r="FCF385" s="55"/>
      <c r="FCG385" s="55"/>
      <c r="FCH385" s="55"/>
      <c r="FCI385" s="55"/>
      <c r="FCJ385" s="55"/>
      <c r="FCK385" s="55"/>
      <c r="FCL385" s="55"/>
      <c r="FCM385" s="55"/>
      <c r="FCN385" s="55"/>
      <c r="FCO385" s="55"/>
      <c r="FCP385" s="55"/>
      <c r="FCQ385" s="55"/>
      <c r="FCR385" s="55"/>
      <c r="FCS385" s="55"/>
      <c r="FCT385" s="55"/>
      <c r="FCU385" s="55"/>
      <c r="FCV385" s="55"/>
      <c r="FCW385" s="55"/>
      <c r="FCX385" s="55"/>
      <c r="FCY385" s="55"/>
      <c r="FCZ385" s="55"/>
      <c r="FDA385" s="55"/>
      <c r="FDB385" s="55"/>
      <c r="FDC385" s="55"/>
      <c r="FDD385" s="55"/>
      <c r="FDE385" s="55"/>
      <c r="FDF385" s="55"/>
      <c r="FDG385" s="55"/>
      <c r="FDH385" s="55"/>
      <c r="FDI385" s="55"/>
      <c r="FDJ385" s="55"/>
      <c r="FDK385" s="55"/>
      <c r="FDL385" s="55"/>
      <c r="FDM385" s="55"/>
      <c r="FDN385" s="55"/>
      <c r="FDO385" s="55"/>
      <c r="FDP385" s="55"/>
      <c r="FDQ385" s="55"/>
      <c r="FDR385" s="55"/>
      <c r="FDS385" s="55"/>
      <c r="FDT385" s="55"/>
      <c r="FDU385" s="55"/>
      <c r="FDV385" s="55"/>
      <c r="FDW385" s="55"/>
      <c r="FDX385" s="55"/>
      <c r="FDY385" s="55"/>
      <c r="FDZ385" s="55"/>
      <c r="FEA385" s="55"/>
      <c r="FEB385" s="55"/>
      <c r="FEC385" s="55"/>
      <c r="FED385" s="55"/>
      <c r="FEE385" s="55"/>
      <c r="FEF385" s="55"/>
      <c r="FEG385" s="55"/>
      <c r="FEH385" s="55"/>
      <c r="FEI385" s="55"/>
      <c r="FEJ385" s="55"/>
      <c r="FEK385" s="55"/>
      <c r="FEL385" s="55"/>
      <c r="FEM385" s="55"/>
      <c r="FEN385" s="55"/>
      <c r="FEO385" s="55"/>
      <c r="FEP385" s="55"/>
      <c r="FEQ385" s="55"/>
      <c r="FER385" s="55"/>
      <c r="FES385" s="55"/>
      <c r="FET385" s="55"/>
      <c r="FEU385" s="55"/>
      <c r="FEV385" s="55"/>
      <c r="FEW385" s="55"/>
      <c r="FEX385" s="55"/>
      <c r="FEY385" s="55"/>
      <c r="FEZ385" s="55"/>
      <c r="FFA385" s="55"/>
      <c r="FFB385" s="55"/>
      <c r="FFC385" s="55"/>
      <c r="FFD385" s="55"/>
      <c r="FFE385" s="55"/>
      <c r="FFF385" s="55"/>
      <c r="FFG385" s="55"/>
      <c r="FFH385" s="55"/>
      <c r="FFI385" s="55"/>
      <c r="FFJ385" s="55"/>
      <c r="FFK385" s="55"/>
      <c r="FFL385" s="55"/>
      <c r="FFM385" s="55"/>
      <c r="FFN385" s="55"/>
      <c r="FFO385" s="55"/>
      <c r="FFP385" s="55"/>
      <c r="FFQ385" s="55"/>
      <c r="FFR385" s="55"/>
      <c r="FFS385" s="55"/>
      <c r="FFT385" s="55"/>
      <c r="FFU385" s="55"/>
      <c r="FFV385" s="55"/>
      <c r="FFW385" s="55"/>
      <c r="FFX385" s="55"/>
      <c r="FFY385" s="55"/>
      <c r="FFZ385" s="55"/>
      <c r="FGA385" s="55"/>
      <c r="FGB385" s="55"/>
      <c r="FGC385" s="55"/>
      <c r="FGD385" s="55"/>
      <c r="FGE385" s="55"/>
      <c r="FGF385" s="55"/>
      <c r="FGG385" s="55"/>
      <c r="FGH385" s="55"/>
      <c r="FGI385" s="55"/>
      <c r="FGJ385" s="55"/>
      <c r="FGK385" s="55"/>
      <c r="FGL385" s="55"/>
      <c r="FGM385" s="55"/>
      <c r="FGN385" s="55"/>
      <c r="FGO385" s="55"/>
      <c r="FGP385" s="55"/>
      <c r="FGQ385" s="55"/>
      <c r="FGR385" s="55"/>
      <c r="FGS385" s="55"/>
      <c r="FGT385" s="55"/>
      <c r="FGU385" s="55"/>
      <c r="FGV385" s="55"/>
      <c r="FGW385" s="55"/>
      <c r="FGX385" s="55"/>
      <c r="FGY385" s="55"/>
      <c r="FGZ385" s="55"/>
      <c r="FHA385" s="55"/>
      <c r="FHB385" s="55"/>
      <c r="FHC385" s="55"/>
      <c r="FHD385" s="55"/>
      <c r="FHE385" s="55"/>
      <c r="FHF385" s="55"/>
      <c r="FHG385" s="55"/>
      <c r="FHH385" s="55"/>
      <c r="FHI385" s="55"/>
      <c r="FHJ385" s="55"/>
      <c r="FHK385" s="55"/>
      <c r="FHL385" s="55"/>
      <c r="FHM385" s="55"/>
      <c r="FHN385" s="55"/>
      <c r="FHO385" s="55"/>
      <c r="FHP385" s="55"/>
      <c r="FHQ385" s="55"/>
      <c r="FHR385" s="55"/>
      <c r="FHS385" s="55"/>
      <c r="FHT385" s="55"/>
      <c r="FHU385" s="55"/>
      <c r="FHV385" s="55"/>
      <c r="FHW385" s="55"/>
      <c r="FHX385" s="55"/>
      <c r="FHY385" s="55"/>
      <c r="FHZ385" s="55"/>
      <c r="FIA385" s="55"/>
      <c r="FIB385" s="55"/>
      <c r="FIC385" s="55"/>
      <c r="FID385" s="55"/>
      <c r="FIE385" s="55"/>
      <c r="FIF385" s="55"/>
      <c r="FIG385" s="55"/>
      <c r="FIH385" s="55"/>
      <c r="FII385" s="55"/>
      <c r="FIJ385" s="55"/>
      <c r="FIK385" s="55"/>
      <c r="FIL385" s="55"/>
      <c r="FIM385" s="55"/>
      <c r="FIN385" s="55"/>
      <c r="FIO385" s="55"/>
      <c r="FIP385" s="55"/>
      <c r="FIQ385" s="55"/>
      <c r="FIR385" s="55"/>
      <c r="FIS385" s="55"/>
      <c r="FIT385" s="55"/>
      <c r="FIU385" s="55"/>
      <c r="FIV385" s="55"/>
      <c r="FIW385" s="55"/>
      <c r="FIX385" s="55"/>
      <c r="FIY385" s="55"/>
      <c r="FIZ385" s="55"/>
      <c r="FJA385" s="55"/>
      <c r="FJB385" s="55"/>
      <c r="FJC385" s="55"/>
      <c r="FJD385" s="55"/>
      <c r="FJE385" s="55"/>
      <c r="FJF385" s="55"/>
      <c r="FJG385" s="55"/>
      <c r="FJH385" s="55"/>
      <c r="FJI385" s="55"/>
      <c r="FJJ385" s="55"/>
      <c r="FJK385" s="55"/>
      <c r="FJL385" s="55"/>
      <c r="FJM385" s="55"/>
      <c r="FJN385" s="55"/>
      <c r="FJO385" s="55"/>
      <c r="FJP385" s="55"/>
      <c r="FJQ385" s="55"/>
      <c r="FJR385" s="55"/>
      <c r="FJS385" s="55"/>
      <c r="FJT385" s="55"/>
      <c r="FJU385" s="55"/>
      <c r="FJV385" s="55"/>
      <c r="FJW385" s="55"/>
      <c r="FJX385" s="55"/>
      <c r="FJY385" s="55"/>
      <c r="FJZ385" s="55"/>
      <c r="FKA385" s="55"/>
      <c r="FKB385" s="55"/>
      <c r="FKC385" s="55"/>
      <c r="FKD385" s="55"/>
      <c r="FKE385" s="55"/>
      <c r="FKF385" s="55"/>
      <c r="FKG385" s="55"/>
      <c r="FKH385" s="55"/>
      <c r="FKI385" s="55"/>
      <c r="FKJ385" s="55"/>
      <c r="FKK385" s="55"/>
      <c r="FKL385" s="55"/>
      <c r="FKM385" s="55"/>
      <c r="FKN385" s="55"/>
      <c r="FKO385" s="55"/>
      <c r="FKP385" s="55"/>
      <c r="FKQ385" s="55"/>
      <c r="FKR385" s="55"/>
      <c r="FKS385" s="55"/>
      <c r="FKT385" s="55"/>
      <c r="FKU385" s="55"/>
      <c r="FKV385" s="55"/>
      <c r="FKW385" s="55"/>
      <c r="FKX385" s="55"/>
      <c r="FKY385" s="55"/>
      <c r="FKZ385" s="55"/>
      <c r="FLA385" s="55"/>
      <c r="FLB385" s="55"/>
      <c r="FLC385" s="55"/>
      <c r="FLD385" s="55"/>
      <c r="FLE385" s="55"/>
      <c r="FLF385" s="55"/>
      <c r="FLG385" s="55"/>
      <c r="FLH385" s="55"/>
      <c r="FLI385" s="55"/>
      <c r="FLJ385" s="55"/>
      <c r="FLK385" s="55"/>
      <c r="FLL385" s="55"/>
      <c r="FLM385" s="55"/>
      <c r="FLN385" s="55"/>
      <c r="FLO385" s="55"/>
      <c r="FLP385" s="55"/>
      <c r="FLQ385" s="55"/>
      <c r="FLR385" s="55"/>
      <c r="FLS385" s="55"/>
      <c r="FLT385" s="55"/>
      <c r="FLU385" s="55"/>
      <c r="FLV385" s="55"/>
      <c r="FLW385" s="55"/>
      <c r="FLX385" s="55"/>
      <c r="FLY385" s="55"/>
      <c r="FLZ385" s="55"/>
      <c r="FMA385" s="55"/>
      <c r="FMB385" s="55"/>
      <c r="FMC385" s="55"/>
      <c r="FMD385" s="55"/>
      <c r="FME385" s="55"/>
      <c r="FMF385" s="55"/>
      <c r="FMG385" s="55"/>
      <c r="FMH385" s="55"/>
      <c r="FMI385" s="55"/>
      <c r="FMJ385" s="55"/>
      <c r="FMK385" s="55"/>
      <c r="FML385" s="55"/>
      <c r="FMM385" s="55"/>
      <c r="FMN385" s="55"/>
      <c r="FMO385" s="55"/>
      <c r="FMP385" s="55"/>
      <c r="FMQ385" s="55"/>
      <c r="FMR385" s="55"/>
      <c r="FMS385" s="55"/>
      <c r="FMT385" s="55"/>
      <c r="FMU385" s="55"/>
      <c r="FMV385" s="55"/>
      <c r="FMW385" s="55"/>
      <c r="FMX385" s="55"/>
      <c r="FMY385" s="55"/>
      <c r="FMZ385" s="55"/>
      <c r="FNA385" s="55"/>
      <c r="FNB385" s="55"/>
      <c r="FNC385" s="55"/>
      <c r="FND385" s="55"/>
      <c r="FNE385" s="55"/>
      <c r="FNF385" s="55"/>
      <c r="FNG385" s="55"/>
      <c r="FNH385" s="55"/>
      <c r="FNI385" s="55"/>
      <c r="FNJ385" s="55"/>
      <c r="FNK385" s="55"/>
      <c r="FNL385" s="55"/>
      <c r="FNM385" s="55"/>
      <c r="FNN385" s="55"/>
      <c r="FNO385" s="55"/>
      <c r="FNP385" s="55"/>
      <c r="FNQ385" s="55"/>
      <c r="FNR385" s="55"/>
      <c r="FNS385" s="55"/>
      <c r="FNT385" s="55"/>
      <c r="FNU385" s="55"/>
      <c r="FNV385" s="55"/>
      <c r="FNW385" s="55"/>
      <c r="FNX385" s="55"/>
      <c r="FNY385" s="55"/>
      <c r="FNZ385" s="55"/>
      <c r="FOA385" s="55"/>
      <c r="FOB385" s="55"/>
      <c r="FOC385" s="55"/>
      <c r="FOD385" s="55"/>
      <c r="FOE385" s="55"/>
      <c r="FOF385" s="55"/>
      <c r="FOG385" s="55"/>
      <c r="FOH385" s="55"/>
      <c r="FOI385" s="55"/>
      <c r="FOJ385" s="55"/>
      <c r="FOK385" s="55"/>
      <c r="FOL385" s="55"/>
      <c r="FOM385" s="55"/>
      <c r="FON385" s="55"/>
      <c r="FOO385" s="55"/>
      <c r="FOP385" s="55"/>
      <c r="FOQ385" s="55"/>
      <c r="FOR385" s="55"/>
      <c r="FOS385" s="55"/>
      <c r="FOT385" s="55"/>
      <c r="FOU385" s="55"/>
      <c r="FOV385" s="55"/>
      <c r="FOW385" s="55"/>
      <c r="FOX385" s="55"/>
      <c r="FOY385" s="55"/>
      <c r="FOZ385" s="55"/>
      <c r="FPA385" s="55"/>
      <c r="FPB385" s="55"/>
      <c r="FPC385" s="55"/>
      <c r="FPD385" s="55"/>
      <c r="FPE385" s="55"/>
      <c r="FPF385" s="55"/>
      <c r="FPG385" s="55"/>
      <c r="FPH385" s="55"/>
      <c r="FPI385" s="55"/>
      <c r="FPJ385" s="55"/>
      <c r="FPK385" s="55"/>
      <c r="FPL385" s="55"/>
      <c r="FPM385" s="55"/>
      <c r="FPN385" s="55"/>
      <c r="FPO385" s="55"/>
      <c r="FPP385" s="55"/>
      <c r="FPQ385" s="55"/>
      <c r="FPR385" s="55"/>
      <c r="FPS385" s="55"/>
      <c r="FPT385" s="55"/>
      <c r="FPU385" s="55"/>
      <c r="FPV385" s="55"/>
      <c r="FPW385" s="55"/>
      <c r="FPX385" s="55"/>
      <c r="FPY385" s="55"/>
      <c r="FPZ385" s="55"/>
      <c r="FQA385" s="55"/>
      <c r="FQB385" s="55"/>
      <c r="FQC385" s="55"/>
      <c r="FQD385" s="55"/>
      <c r="FQE385" s="55"/>
      <c r="FQF385" s="55"/>
      <c r="FQG385" s="55"/>
      <c r="FQH385" s="55"/>
      <c r="FQI385" s="55"/>
      <c r="FQJ385" s="55"/>
      <c r="FQK385" s="55"/>
      <c r="FQL385" s="55"/>
      <c r="FQM385" s="55"/>
      <c r="FQN385" s="55"/>
      <c r="FQO385" s="55"/>
      <c r="FQP385" s="55"/>
      <c r="FQQ385" s="55"/>
      <c r="FQR385" s="55"/>
      <c r="FQS385" s="55"/>
      <c r="FQT385" s="55"/>
      <c r="FQU385" s="55"/>
      <c r="FQV385" s="55"/>
      <c r="FQW385" s="55"/>
      <c r="FQX385" s="55"/>
      <c r="FQY385" s="55"/>
      <c r="FQZ385" s="55"/>
      <c r="FRA385" s="55"/>
      <c r="FRB385" s="55"/>
      <c r="FRC385" s="55"/>
      <c r="FRD385" s="55"/>
      <c r="FRE385" s="55"/>
      <c r="FRF385" s="55"/>
      <c r="FRG385" s="55"/>
      <c r="FRH385" s="55"/>
      <c r="FRI385" s="55"/>
      <c r="FRJ385" s="55"/>
      <c r="FRK385" s="55"/>
      <c r="FRL385" s="55"/>
      <c r="FRM385" s="55"/>
      <c r="FRN385" s="55"/>
      <c r="FRO385" s="55"/>
      <c r="FRP385" s="55"/>
      <c r="FRQ385" s="55"/>
      <c r="FRR385" s="55"/>
      <c r="FRS385" s="55"/>
      <c r="FRT385" s="55"/>
      <c r="FRU385" s="55"/>
      <c r="FRV385" s="55"/>
      <c r="FRW385" s="55"/>
      <c r="FRX385" s="55"/>
      <c r="FRY385" s="55"/>
      <c r="FRZ385" s="55"/>
      <c r="FSA385" s="55"/>
      <c r="FSB385" s="55"/>
      <c r="FSC385" s="55"/>
      <c r="FSD385" s="55"/>
      <c r="FSE385" s="55"/>
      <c r="FSF385" s="55"/>
      <c r="FSG385" s="55"/>
      <c r="FSH385" s="55"/>
      <c r="FSI385" s="55"/>
      <c r="FSJ385" s="55"/>
      <c r="FSK385" s="55"/>
      <c r="FSL385" s="55"/>
      <c r="FSM385" s="55"/>
      <c r="FSN385" s="55"/>
      <c r="FSO385" s="55"/>
      <c r="FSP385" s="55"/>
      <c r="FSQ385" s="55"/>
      <c r="FSR385" s="55"/>
      <c r="FSS385" s="55"/>
      <c r="FST385" s="55"/>
      <c r="FSU385" s="55"/>
      <c r="FSV385" s="55"/>
      <c r="FSW385" s="55"/>
      <c r="FSX385" s="55"/>
      <c r="FSY385" s="55"/>
      <c r="FSZ385" s="55"/>
      <c r="FTA385" s="55"/>
      <c r="FTB385" s="55"/>
      <c r="FTC385" s="55"/>
      <c r="FTD385" s="55"/>
      <c r="FTE385" s="55"/>
      <c r="FTF385" s="55"/>
      <c r="FTG385" s="55"/>
      <c r="FTH385" s="55"/>
      <c r="FTI385" s="55"/>
      <c r="FTJ385" s="55"/>
      <c r="FTK385" s="55"/>
      <c r="FTL385" s="55"/>
      <c r="FTM385" s="55"/>
      <c r="FTN385" s="55"/>
      <c r="FTO385" s="55"/>
      <c r="FTP385" s="55"/>
      <c r="FTQ385" s="55"/>
      <c r="FTR385" s="55"/>
      <c r="FTS385" s="55"/>
      <c r="FTT385" s="55"/>
      <c r="FTU385" s="55"/>
      <c r="FTV385" s="55"/>
      <c r="FTW385" s="55"/>
      <c r="FTX385" s="55"/>
      <c r="FTY385" s="55"/>
      <c r="FTZ385" s="55"/>
      <c r="FUA385" s="55"/>
      <c r="FUB385" s="55"/>
      <c r="FUC385" s="55"/>
      <c r="FUD385" s="55"/>
      <c r="FUE385" s="55"/>
      <c r="FUF385" s="55"/>
      <c r="FUG385" s="55"/>
      <c r="FUH385" s="55"/>
      <c r="FUI385" s="55"/>
      <c r="FUJ385" s="55"/>
      <c r="FUK385" s="55"/>
      <c r="FUL385" s="55"/>
      <c r="FUM385" s="55"/>
      <c r="FUN385" s="55"/>
      <c r="FUO385" s="55"/>
      <c r="FUP385" s="55"/>
      <c r="FUQ385" s="55"/>
      <c r="FUR385" s="55"/>
      <c r="FUS385" s="55"/>
      <c r="FUT385" s="55"/>
      <c r="FUU385" s="55"/>
      <c r="FUV385" s="55"/>
      <c r="FUW385" s="55"/>
      <c r="FUX385" s="55"/>
      <c r="FUY385" s="55"/>
      <c r="FUZ385" s="55"/>
      <c r="FVA385" s="55"/>
      <c r="FVB385" s="55"/>
      <c r="FVC385" s="55"/>
      <c r="FVD385" s="55"/>
      <c r="FVE385" s="55"/>
      <c r="FVF385" s="55"/>
      <c r="FVG385" s="55"/>
      <c r="FVH385" s="55"/>
      <c r="FVI385" s="55"/>
      <c r="FVJ385" s="55"/>
      <c r="FVK385" s="55"/>
      <c r="FVL385" s="55"/>
      <c r="FVM385" s="55"/>
      <c r="FVN385" s="55"/>
      <c r="FVO385" s="55"/>
      <c r="FVP385" s="55"/>
      <c r="FVQ385" s="55"/>
      <c r="FVR385" s="55"/>
      <c r="FVS385" s="55"/>
      <c r="FVT385" s="55"/>
      <c r="FVU385" s="55"/>
      <c r="FVV385" s="55"/>
      <c r="FVW385" s="55"/>
      <c r="FVX385" s="55"/>
      <c r="FVY385" s="55"/>
      <c r="FVZ385" s="55"/>
      <c r="FWA385" s="55"/>
      <c r="FWB385" s="55"/>
      <c r="FWC385" s="55"/>
      <c r="FWD385" s="55"/>
      <c r="FWE385" s="55"/>
      <c r="FWF385" s="55"/>
      <c r="FWG385" s="55"/>
      <c r="FWH385" s="55"/>
      <c r="FWI385" s="55"/>
      <c r="FWJ385" s="55"/>
      <c r="FWK385" s="55"/>
      <c r="FWL385" s="55"/>
      <c r="FWM385" s="55"/>
      <c r="FWN385" s="55"/>
      <c r="FWO385" s="55"/>
      <c r="FWP385" s="55"/>
      <c r="FWQ385" s="55"/>
      <c r="FWR385" s="55"/>
      <c r="FWS385" s="55"/>
      <c r="FWT385" s="55"/>
      <c r="FWU385" s="55"/>
      <c r="FWV385" s="55"/>
      <c r="FWW385" s="55"/>
      <c r="FWX385" s="55"/>
      <c r="FWY385" s="55"/>
      <c r="FWZ385" s="55"/>
      <c r="FXA385" s="55"/>
      <c r="FXB385" s="55"/>
      <c r="FXC385" s="55"/>
      <c r="FXD385" s="55"/>
      <c r="FXE385" s="55"/>
      <c r="FXF385" s="55"/>
      <c r="FXG385" s="55"/>
      <c r="FXH385" s="55"/>
      <c r="FXI385" s="55"/>
      <c r="FXJ385" s="55"/>
      <c r="FXK385" s="55"/>
      <c r="FXL385" s="55"/>
      <c r="FXM385" s="55"/>
      <c r="FXN385" s="55"/>
      <c r="FXO385" s="55"/>
      <c r="FXP385" s="55"/>
      <c r="FXQ385" s="55"/>
      <c r="FXR385" s="55"/>
      <c r="FXS385" s="55"/>
      <c r="FXT385" s="55"/>
      <c r="FXU385" s="55"/>
      <c r="FXV385" s="55"/>
      <c r="FXW385" s="55"/>
      <c r="FXX385" s="55"/>
      <c r="FXY385" s="55"/>
      <c r="FXZ385" s="55"/>
      <c r="FYA385" s="55"/>
      <c r="FYB385" s="55"/>
      <c r="FYC385" s="55"/>
      <c r="FYD385" s="55"/>
      <c r="FYE385" s="55"/>
      <c r="FYF385" s="55"/>
      <c r="FYG385" s="55"/>
      <c r="FYH385" s="55"/>
      <c r="FYI385" s="55"/>
      <c r="FYJ385" s="55"/>
      <c r="FYK385" s="55"/>
      <c r="FYL385" s="55"/>
      <c r="FYM385" s="55"/>
      <c r="FYN385" s="55"/>
      <c r="FYO385" s="55"/>
      <c r="FYP385" s="55"/>
      <c r="FYQ385" s="55"/>
      <c r="FYR385" s="55"/>
      <c r="FYS385" s="55"/>
      <c r="FYT385" s="55"/>
      <c r="FYU385" s="55"/>
      <c r="FYV385" s="55"/>
      <c r="FYW385" s="55"/>
      <c r="FYX385" s="55"/>
      <c r="FYY385" s="55"/>
      <c r="FYZ385" s="55"/>
      <c r="FZA385" s="55"/>
      <c r="FZB385" s="55"/>
      <c r="FZC385" s="55"/>
      <c r="FZD385" s="55"/>
      <c r="FZE385" s="55"/>
      <c r="FZF385" s="55"/>
      <c r="FZG385" s="55"/>
      <c r="FZH385" s="55"/>
      <c r="FZI385" s="55"/>
      <c r="FZJ385" s="55"/>
      <c r="FZK385" s="55"/>
      <c r="FZL385" s="55"/>
      <c r="FZM385" s="55"/>
      <c r="FZN385" s="55"/>
      <c r="FZO385" s="55"/>
      <c r="FZP385" s="55"/>
      <c r="FZQ385" s="55"/>
      <c r="FZR385" s="55"/>
      <c r="FZS385" s="55"/>
      <c r="FZT385" s="55"/>
      <c r="FZU385" s="55"/>
      <c r="FZV385" s="55"/>
      <c r="FZW385" s="55"/>
      <c r="FZX385" s="55"/>
      <c r="FZY385" s="55"/>
      <c r="FZZ385" s="55"/>
      <c r="GAA385" s="55"/>
      <c r="GAB385" s="55"/>
      <c r="GAC385" s="55"/>
      <c r="GAD385" s="55"/>
      <c r="GAE385" s="55"/>
      <c r="GAF385" s="55"/>
      <c r="GAG385" s="55"/>
      <c r="GAH385" s="55"/>
      <c r="GAI385" s="55"/>
      <c r="GAJ385" s="55"/>
      <c r="GAK385" s="55"/>
      <c r="GAL385" s="55"/>
      <c r="GAM385" s="55"/>
      <c r="GAN385" s="55"/>
      <c r="GAO385" s="55"/>
      <c r="GAP385" s="55"/>
      <c r="GAQ385" s="55"/>
      <c r="GAR385" s="55"/>
      <c r="GAS385" s="55"/>
      <c r="GAT385" s="55"/>
      <c r="GAU385" s="55"/>
      <c r="GAV385" s="55"/>
      <c r="GAW385" s="55"/>
      <c r="GAX385" s="55"/>
      <c r="GAY385" s="55"/>
      <c r="GAZ385" s="55"/>
      <c r="GBA385" s="55"/>
      <c r="GBB385" s="55"/>
      <c r="GBC385" s="55"/>
      <c r="GBD385" s="55"/>
      <c r="GBE385" s="55"/>
      <c r="GBF385" s="55"/>
      <c r="GBG385" s="55"/>
      <c r="GBH385" s="55"/>
      <c r="GBI385" s="55"/>
      <c r="GBJ385" s="55"/>
      <c r="GBK385" s="55"/>
      <c r="GBL385" s="55"/>
      <c r="GBM385" s="55"/>
      <c r="GBN385" s="55"/>
      <c r="GBO385" s="55"/>
      <c r="GBP385" s="55"/>
      <c r="GBQ385" s="55"/>
      <c r="GBR385" s="55"/>
      <c r="GBS385" s="55"/>
      <c r="GBT385" s="55"/>
      <c r="GBU385" s="55"/>
      <c r="GBV385" s="55"/>
      <c r="GBW385" s="55"/>
      <c r="GBX385" s="55"/>
      <c r="GBY385" s="55"/>
      <c r="GBZ385" s="55"/>
      <c r="GCA385" s="55"/>
      <c r="GCB385" s="55"/>
      <c r="GCC385" s="55"/>
      <c r="GCD385" s="55"/>
      <c r="GCE385" s="55"/>
      <c r="GCF385" s="55"/>
      <c r="GCG385" s="55"/>
      <c r="GCH385" s="55"/>
      <c r="GCI385" s="55"/>
      <c r="GCJ385" s="55"/>
      <c r="GCK385" s="55"/>
      <c r="GCL385" s="55"/>
      <c r="GCM385" s="55"/>
      <c r="GCN385" s="55"/>
      <c r="GCO385" s="55"/>
      <c r="GCP385" s="55"/>
      <c r="GCQ385" s="55"/>
      <c r="GCR385" s="55"/>
      <c r="GCS385" s="55"/>
      <c r="GCT385" s="55"/>
      <c r="GCU385" s="55"/>
      <c r="GCV385" s="55"/>
      <c r="GCW385" s="55"/>
      <c r="GCX385" s="55"/>
      <c r="GCY385" s="55"/>
      <c r="GCZ385" s="55"/>
      <c r="GDA385" s="55"/>
      <c r="GDB385" s="55"/>
      <c r="GDC385" s="55"/>
      <c r="GDD385" s="55"/>
      <c r="GDE385" s="55"/>
      <c r="GDF385" s="55"/>
      <c r="GDG385" s="55"/>
      <c r="GDH385" s="55"/>
      <c r="GDI385" s="55"/>
      <c r="GDJ385" s="55"/>
      <c r="GDK385" s="55"/>
      <c r="GDL385" s="55"/>
      <c r="GDM385" s="55"/>
      <c r="GDN385" s="55"/>
      <c r="GDO385" s="55"/>
      <c r="GDP385" s="55"/>
      <c r="GDQ385" s="55"/>
      <c r="GDR385" s="55"/>
      <c r="GDS385" s="55"/>
      <c r="GDT385" s="55"/>
      <c r="GDU385" s="55"/>
      <c r="GDV385" s="55"/>
      <c r="GDW385" s="55"/>
      <c r="GDX385" s="55"/>
      <c r="GDY385" s="55"/>
      <c r="GDZ385" s="55"/>
      <c r="GEA385" s="55"/>
      <c r="GEB385" s="55"/>
      <c r="GEC385" s="55"/>
      <c r="GED385" s="55"/>
      <c r="GEE385" s="55"/>
      <c r="GEF385" s="55"/>
      <c r="GEG385" s="55"/>
      <c r="GEH385" s="55"/>
      <c r="GEI385" s="55"/>
      <c r="GEJ385" s="55"/>
      <c r="GEK385" s="55"/>
      <c r="GEL385" s="55"/>
      <c r="GEM385" s="55"/>
      <c r="GEN385" s="55"/>
      <c r="GEO385" s="55"/>
      <c r="GEP385" s="55"/>
      <c r="GEQ385" s="55"/>
      <c r="GER385" s="55"/>
      <c r="GES385" s="55"/>
      <c r="GET385" s="55"/>
      <c r="GEU385" s="55"/>
      <c r="GEV385" s="55"/>
      <c r="GEW385" s="55"/>
      <c r="GEX385" s="55"/>
      <c r="GEY385" s="55"/>
      <c r="GEZ385" s="55"/>
      <c r="GFA385" s="55"/>
      <c r="GFB385" s="55"/>
      <c r="GFC385" s="55"/>
      <c r="GFD385" s="55"/>
      <c r="GFE385" s="55"/>
      <c r="GFF385" s="55"/>
      <c r="GFG385" s="55"/>
      <c r="GFH385" s="55"/>
      <c r="GFI385" s="55"/>
      <c r="GFJ385" s="55"/>
      <c r="GFK385" s="55"/>
      <c r="GFL385" s="55"/>
      <c r="GFM385" s="55"/>
      <c r="GFN385" s="55"/>
      <c r="GFO385" s="55"/>
      <c r="GFP385" s="55"/>
      <c r="GFQ385" s="55"/>
      <c r="GFR385" s="55"/>
      <c r="GFS385" s="55"/>
      <c r="GFT385" s="55"/>
      <c r="GFU385" s="55"/>
      <c r="GFV385" s="55"/>
      <c r="GFW385" s="55"/>
      <c r="GFX385" s="55"/>
      <c r="GFY385" s="55"/>
      <c r="GFZ385" s="55"/>
      <c r="GGA385" s="55"/>
      <c r="GGB385" s="55"/>
      <c r="GGC385" s="55"/>
      <c r="GGD385" s="55"/>
      <c r="GGE385" s="55"/>
      <c r="GGF385" s="55"/>
      <c r="GGG385" s="55"/>
      <c r="GGH385" s="55"/>
      <c r="GGI385" s="55"/>
      <c r="GGJ385" s="55"/>
      <c r="GGK385" s="55"/>
      <c r="GGL385" s="55"/>
      <c r="GGM385" s="55"/>
      <c r="GGN385" s="55"/>
      <c r="GGO385" s="55"/>
      <c r="GGP385" s="55"/>
      <c r="GGQ385" s="55"/>
      <c r="GGR385" s="55"/>
      <c r="GGS385" s="55"/>
      <c r="GGT385" s="55"/>
      <c r="GGU385" s="55"/>
      <c r="GGV385" s="55"/>
      <c r="GGW385" s="55"/>
      <c r="GGX385" s="55"/>
      <c r="GGY385" s="55"/>
      <c r="GGZ385" s="55"/>
      <c r="GHA385" s="55"/>
      <c r="GHB385" s="55"/>
      <c r="GHC385" s="55"/>
      <c r="GHD385" s="55"/>
      <c r="GHE385" s="55"/>
      <c r="GHF385" s="55"/>
      <c r="GHG385" s="55"/>
      <c r="GHH385" s="55"/>
      <c r="GHI385" s="55"/>
      <c r="GHJ385" s="55"/>
      <c r="GHK385" s="55"/>
      <c r="GHL385" s="55"/>
      <c r="GHM385" s="55"/>
      <c r="GHN385" s="55"/>
      <c r="GHO385" s="55"/>
      <c r="GHP385" s="55"/>
      <c r="GHQ385" s="55"/>
      <c r="GHR385" s="55"/>
      <c r="GHS385" s="55"/>
      <c r="GHT385" s="55"/>
      <c r="GHU385" s="55"/>
      <c r="GHV385" s="55"/>
      <c r="GHW385" s="55"/>
      <c r="GHX385" s="55"/>
      <c r="GHY385" s="55"/>
      <c r="GHZ385" s="55"/>
      <c r="GIA385" s="55"/>
      <c r="GIB385" s="55"/>
      <c r="GIC385" s="55"/>
      <c r="GID385" s="55"/>
      <c r="GIE385" s="55"/>
      <c r="GIF385" s="55"/>
      <c r="GIG385" s="55"/>
      <c r="GIH385" s="55"/>
      <c r="GII385" s="55"/>
      <c r="GIJ385" s="55"/>
      <c r="GIK385" s="55"/>
      <c r="GIL385" s="55"/>
      <c r="GIM385" s="55"/>
      <c r="GIN385" s="55"/>
      <c r="GIO385" s="55"/>
      <c r="GIP385" s="55"/>
      <c r="GIQ385" s="55"/>
      <c r="GIR385" s="55"/>
      <c r="GIS385" s="55"/>
      <c r="GIT385" s="55"/>
      <c r="GIU385" s="55"/>
      <c r="GIV385" s="55"/>
      <c r="GIW385" s="55"/>
      <c r="GIX385" s="55"/>
      <c r="GIY385" s="55"/>
      <c r="GIZ385" s="55"/>
      <c r="GJA385" s="55"/>
      <c r="GJB385" s="55"/>
      <c r="GJC385" s="55"/>
      <c r="GJD385" s="55"/>
      <c r="GJE385" s="55"/>
      <c r="GJF385" s="55"/>
      <c r="GJG385" s="55"/>
      <c r="GJH385" s="55"/>
      <c r="GJI385" s="55"/>
      <c r="GJJ385" s="55"/>
      <c r="GJK385" s="55"/>
      <c r="GJL385" s="55"/>
      <c r="GJM385" s="55"/>
      <c r="GJN385" s="55"/>
      <c r="GJO385" s="55"/>
      <c r="GJP385" s="55"/>
      <c r="GJQ385" s="55"/>
      <c r="GJR385" s="55"/>
      <c r="GJS385" s="55"/>
      <c r="GJT385" s="55"/>
      <c r="GJU385" s="55"/>
      <c r="GJV385" s="55"/>
      <c r="GJW385" s="55"/>
      <c r="GJX385" s="55"/>
      <c r="GJY385" s="55"/>
      <c r="GJZ385" s="55"/>
      <c r="GKA385" s="55"/>
      <c r="GKB385" s="55"/>
      <c r="GKC385" s="55"/>
      <c r="GKD385" s="55"/>
      <c r="GKE385" s="55"/>
      <c r="GKF385" s="55"/>
      <c r="GKG385" s="55"/>
      <c r="GKH385" s="55"/>
      <c r="GKI385" s="55"/>
      <c r="GKJ385" s="55"/>
      <c r="GKK385" s="55"/>
      <c r="GKL385" s="55"/>
      <c r="GKM385" s="55"/>
      <c r="GKN385" s="55"/>
      <c r="GKO385" s="55"/>
      <c r="GKP385" s="55"/>
      <c r="GKQ385" s="55"/>
      <c r="GKR385" s="55"/>
      <c r="GKS385" s="55"/>
      <c r="GKT385" s="55"/>
      <c r="GKU385" s="55"/>
      <c r="GKV385" s="55"/>
      <c r="GKW385" s="55"/>
      <c r="GKX385" s="55"/>
      <c r="GKY385" s="55"/>
      <c r="GKZ385" s="55"/>
      <c r="GLA385" s="55"/>
      <c r="GLB385" s="55"/>
      <c r="GLC385" s="55"/>
      <c r="GLD385" s="55"/>
      <c r="GLE385" s="55"/>
      <c r="GLF385" s="55"/>
      <c r="GLG385" s="55"/>
      <c r="GLH385" s="55"/>
      <c r="GLI385" s="55"/>
      <c r="GLJ385" s="55"/>
      <c r="GLK385" s="55"/>
      <c r="GLL385" s="55"/>
      <c r="GLM385" s="55"/>
      <c r="GLN385" s="55"/>
      <c r="GLO385" s="55"/>
      <c r="GLP385" s="55"/>
      <c r="GLQ385" s="55"/>
      <c r="GLR385" s="55"/>
      <c r="GLS385" s="55"/>
      <c r="GLT385" s="55"/>
      <c r="GLU385" s="55"/>
      <c r="GLV385" s="55"/>
      <c r="GLW385" s="55"/>
      <c r="GLX385" s="55"/>
      <c r="GLY385" s="55"/>
      <c r="GLZ385" s="55"/>
      <c r="GMA385" s="55"/>
      <c r="GMB385" s="55"/>
      <c r="GMC385" s="55"/>
      <c r="GMD385" s="55"/>
      <c r="GME385" s="55"/>
      <c r="GMF385" s="55"/>
      <c r="GMG385" s="55"/>
      <c r="GMH385" s="55"/>
      <c r="GMI385" s="55"/>
      <c r="GMJ385" s="55"/>
      <c r="GMK385" s="55"/>
      <c r="GML385" s="55"/>
      <c r="GMM385" s="55"/>
      <c r="GMN385" s="55"/>
      <c r="GMO385" s="55"/>
      <c r="GMP385" s="55"/>
      <c r="GMQ385" s="55"/>
      <c r="GMR385" s="55"/>
      <c r="GMS385" s="55"/>
      <c r="GMT385" s="55"/>
      <c r="GMU385" s="55"/>
      <c r="GMV385" s="55"/>
      <c r="GMW385" s="55"/>
      <c r="GMX385" s="55"/>
      <c r="GMY385" s="55"/>
      <c r="GMZ385" s="55"/>
      <c r="GNA385" s="55"/>
      <c r="GNB385" s="55"/>
      <c r="GNC385" s="55"/>
      <c r="GND385" s="55"/>
      <c r="GNE385" s="55"/>
      <c r="GNF385" s="55"/>
      <c r="GNG385" s="55"/>
      <c r="GNH385" s="55"/>
      <c r="GNI385" s="55"/>
      <c r="GNJ385" s="55"/>
      <c r="GNK385" s="55"/>
      <c r="GNL385" s="55"/>
      <c r="GNM385" s="55"/>
      <c r="GNN385" s="55"/>
      <c r="GNO385" s="55"/>
      <c r="GNP385" s="55"/>
      <c r="GNQ385" s="55"/>
      <c r="GNR385" s="55"/>
      <c r="GNS385" s="55"/>
      <c r="GNT385" s="55"/>
      <c r="GNU385" s="55"/>
      <c r="GNV385" s="55"/>
      <c r="GNW385" s="55"/>
      <c r="GNX385" s="55"/>
      <c r="GNY385" s="55"/>
      <c r="GNZ385" s="55"/>
      <c r="GOA385" s="55"/>
      <c r="GOB385" s="55"/>
      <c r="GOC385" s="55"/>
      <c r="GOD385" s="55"/>
      <c r="GOE385" s="55"/>
      <c r="GOF385" s="55"/>
      <c r="GOG385" s="55"/>
      <c r="GOH385" s="55"/>
      <c r="GOI385" s="55"/>
      <c r="GOJ385" s="55"/>
      <c r="GOK385" s="55"/>
      <c r="GOL385" s="55"/>
      <c r="GOM385" s="55"/>
      <c r="GON385" s="55"/>
      <c r="GOO385" s="55"/>
      <c r="GOP385" s="55"/>
      <c r="GOQ385" s="55"/>
      <c r="GOR385" s="55"/>
      <c r="GOS385" s="55"/>
      <c r="GOT385" s="55"/>
      <c r="GOU385" s="55"/>
      <c r="GOV385" s="55"/>
      <c r="GOW385" s="55"/>
      <c r="GOX385" s="55"/>
      <c r="GOY385" s="55"/>
      <c r="GOZ385" s="55"/>
      <c r="GPA385" s="55"/>
      <c r="GPB385" s="55"/>
      <c r="GPC385" s="55"/>
      <c r="GPD385" s="55"/>
      <c r="GPE385" s="55"/>
      <c r="GPF385" s="55"/>
      <c r="GPG385" s="55"/>
      <c r="GPH385" s="55"/>
      <c r="GPI385" s="55"/>
      <c r="GPJ385" s="55"/>
      <c r="GPK385" s="55"/>
      <c r="GPL385" s="55"/>
      <c r="GPM385" s="55"/>
      <c r="GPN385" s="55"/>
      <c r="GPO385" s="55"/>
      <c r="GPP385" s="55"/>
      <c r="GPQ385" s="55"/>
      <c r="GPR385" s="55"/>
      <c r="GPS385" s="55"/>
      <c r="GPT385" s="55"/>
      <c r="GPU385" s="55"/>
      <c r="GPV385" s="55"/>
      <c r="GPW385" s="55"/>
      <c r="GPX385" s="55"/>
      <c r="GPY385" s="55"/>
      <c r="GPZ385" s="55"/>
      <c r="GQA385" s="55"/>
      <c r="GQB385" s="55"/>
      <c r="GQC385" s="55"/>
      <c r="GQD385" s="55"/>
      <c r="GQE385" s="55"/>
      <c r="GQF385" s="55"/>
      <c r="GQG385" s="55"/>
      <c r="GQH385" s="55"/>
      <c r="GQI385" s="55"/>
      <c r="GQJ385" s="55"/>
      <c r="GQK385" s="55"/>
      <c r="GQL385" s="55"/>
      <c r="GQM385" s="55"/>
      <c r="GQN385" s="55"/>
      <c r="GQO385" s="55"/>
      <c r="GQP385" s="55"/>
      <c r="GQQ385" s="55"/>
      <c r="GQR385" s="55"/>
      <c r="GQS385" s="55"/>
      <c r="GQT385" s="55"/>
      <c r="GQU385" s="55"/>
      <c r="GQV385" s="55"/>
      <c r="GQW385" s="55"/>
      <c r="GQX385" s="55"/>
      <c r="GQY385" s="55"/>
      <c r="GQZ385" s="55"/>
      <c r="GRA385" s="55"/>
      <c r="GRB385" s="55"/>
      <c r="GRC385" s="55"/>
      <c r="GRD385" s="55"/>
      <c r="GRE385" s="55"/>
      <c r="GRF385" s="55"/>
      <c r="GRG385" s="55"/>
      <c r="GRH385" s="55"/>
      <c r="GRI385" s="55"/>
      <c r="GRJ385" s="55"/>
      <c r="GRK385" s="55"/>
      <c r="GRL385" s="55"/>
      <c r="GRM385" s="55"/>
      <c r="GRN385" s="55"/>
      <c r="GRO385" s="55"/>
      <c r="GRP385" s="55"/>
      <c r="GRQ385" s="55"/>
      <c r="GRR385" s="55"/>
      <c r="GRS385" s="55"/>
      <c r="GRT385" s="55"/>
      <c r="GRU385" s="55"/>
      <c r="GRV385" s="55"/>
      <c r="GRW385" s="55"/>
      <c r="GRX385" s="55"/>
      <c r="GRY385" s="55"/>
      <c r="GRZ385" s="55"/>
      <c r="GSA385" s="55"/>
      <c r="GSB385" s="55"/>
      <c r="GSC385" s="55"/>
      <c r="GSD385" s="55"/>
      <c r="GSE385" s="55"/>
      <c r="GSF385" s="55"/>
      <c r="GSG385" s="55"/>
      <c r="GSH385" s="55"/>
      <c r="GSI385" s="55"/>
      <c r="GSJ385" s="55"/>
      <c r="GSK385" s="55"/>
      <c r="GSL385" s="55"/>
      <c r="GSM385" s="55"/>
      <c r="GSN385" s="55"/>
      <c r="GSO385" s="55"/>
      <c r="GSP385" s="55"/>
      <c r="GSQ385" s="55"/>
      <c r="GSR385" s="55"/>
      <c r="GSS385" s="55"/>
      <c r="GST385" s="55"/>
      <c r="GSU385" s="55"/>
      <c r="GSV385" s="55"/>
      <c r="GSW385" s="55"/>
      <c r="GSX385" s="55"/>
      <c r="GSY385" s="55"/>
      <c r="GSZ385" s="55"/>
      <c r="GTA385" s="55"/>
      <c r="GTB385" s="55"/>
      <c r="GTC385" s="55"/>
      <c r="GTD385" s="55"/>
      <c r="GTE385" s="55"/>
      <c r="GTF385" s="55"/>
      <c r="GTG385" s="55"/>
      <c r="GTH385" s="55"/>
      <c r="GTI385" s="55"/>
      <c r="GTJ385" s="55"/>
      <c r="GTK385" s="55"/>
      <c r="GTL385" s="55"/>
      <c r="GTM385" s="55"/>
      <c r="GTN385" s="55"/>
      <c r="GTO385" s="55"/>
      <c r="GTP385" s="55"/>
      <c r="GTQ385" s="55"/>
      <c r="GTR385" s="55"/>
      <c r="GTS385" s="55"/>
      <c r="GTT385" s="55"/>
      <c r="GTU385" s="55"/>
      <c r="GTV385" s="55"/>
      <c r="GTW385" s="55"/>
      <c r="GTX385" s="55"/>
      <c r="GTY385" s="55"/>
      <c r="GTZ385" s="55"/>
      <c r="GUA385" s="55"/>
      <c r="GUB385" s="55"/>
      <c r="GUC385" s="55"/>
      <c r="GUD385" s="55"/>
      <c r="GUE385" s="55"/>
      <c r="GUF385" s="55"/>
      <c r="GUG385" s="55"/>
      <c r="GUH385" s="55"/>
      <c r="GUI385" s="55"/>
      <c r="GUJ385" s="55"/>
      <c r="GUK385" s="55"/>
      <c r="GUL385" s="55"/>
      <c r="GUM385" s="55"/>
      <c r="GUN385" s="55"/>
      <c r="GUO385" s="55"/>
      <c r="GUP385" s="55"/>
      <c r="GUQ385" s="55"/>
      <c r="GUR385" s="55"/>
      <c r="GUS385" s="55"/>
      <c r="GUT385" s="55"/>
      <c r="GUU385" s="55"/>
      <c r="GUV385" s="55"/>
      <c r="GUW385" s="55"/>
      <c r="GUX385" s="55"/>
      <c r="GUY385" s="55"/>
      <c r="GUZ385" s="55"/>
      <c r="GVA385" s="55"/>
      <c r="GVB385" s="55"/>
      <c r="GVC385" s="55"/>
      <c r="GVD385" s="55"/>
      <c r="GVE385" s="55"/>
      <c r="GVF385" s="55"/>
      <c r="GVG385" s="55"/>
      <c r="GVH385" s="55"/>
      <c r="GVI385" s="55"/>
      <c r="GVJ385" s="55"/>
      <c r="GVK385" s="55"/>
      <c r="GVL385" s="55"/>
      <c r="GVM385" s="55"/>
      <c r="GVN385" s="55"/>
      <c r="GVO385" s="55"/>
      <c r="GVP385" s="55"/>
      <c r="GVQ385" s="55"/>
      <c r="GVR385" s="55"/>
      <c r="GVS385" s="55"/>
      <c r="GVT385" s="55"/>
      <c r="GVU385" s="55"/>
      <c r="GVV385" s="55"/>
      <c r="GVW385" s="55"/>
      <c r="GVX385" s="55"/>
      <c r="GVY385" s="55"/>
      <c r="GVZ385" s="55"/>
      <c r="GWA385" s="55"/>
      <c r="GWB385" s="55"/>
      <c r="GWC385" s="55"/>
      <c r="GWD385" s="55"/>
      <c r="GWE385" s="55"/>
      <c r="GWF385" s="55"/>
      <c r="GWG385" s="55"/>
      <c r="GWH385" s="55"/>
      <c r="GWI385" s="55"/>
      <c r="GWJ385" s="55"/>
      <c r="GWK385" s="55"/>
      <c r="GWL385" s="55"/>
      <c r="GWM385" s="55"/>
      <c r="GWN385" s="55"/>
      <c r="GWO385" s="55"/>
      <c r="GWP385" s="55"/>
      <c r="GWQ385" s="55"/>
      <c r="GWR385" s="55"/>
      <c r="GWS385" s="55"/>
      <c r="GWT385" s="55"/>
      <c r="GWU385" s="55"/>
      <c r="GWV385" s="55"/>
      <c r="GWW385" s="55"/>
      <c r="GWX385" s="55"/>
      <c r="GWY385" s="55"/>
      <c r="GWZ385" s="55"/>
      <c r="GXA385" s="55"/>
      <c r="GXB385" s="55"/>
      <c r="GXC385" s="55"/>
      <c r="GXD385" s="55"/>
      <c r="GXE385" s="55"/>
      <c r="GXF385" s="55"/>
      <c r="GXG385" s="55"/>
      <c r="GXH385" s="55"/>
      <c r="GXI385" s="55"/>
      <c r="GXJ385" s="55"/>
      <c r="GXK385" s="55"/>
      <c r="GXL385" s="55"/>
      <c r="GXM385" s="55"/>
      <c r="GXN385" s="55"/>
      <c r="GXO385" s="55"/>
      <c r="GXP385" s="55"/>
      <c r="GXQ385" s="55"/>
      <c r="GXR385" s="55"/>
      <c r="GXS385" s="55"/>
      <c r="GXT385" s="55"/>
      <c r="GXU385" s="55"/>
      <c r="GXV385" s="55"/>
      <c r="GXW385" s="55"/>
      <c r="GXX385" s="55"/>
      <c r="GXY385" s="55"/>
      <c r="GXZ385" s="55"/>
      <c r="GYA385" s="55"/>
      <c r="GYB385" s="55"/>
      <c r="GYC385" s="55"/>
      <c r="GYD385" s="55"/>
      <c r="GYE385" s="55"/>
      <c r="GYF385" s="55"/>
      <c r="GYG385" s="55"/>
      <c r="GYH385" s="55"/>
      <c r="GYI385" s="55"/>
      <c r="GYJ385" s="55"/>
      <c r="GYK385" s="55"/>
      <c r="GYL385" s="55"/>
      <c r="GYM385" s="55"/>
      <c r="GYN385" s="55"/>
      <c r="GYO385" s="55"/>
      <c r="GYP385" s="55"/>
      <c r="GYQ385" s="55"/>
      <c r="GYR385" s="55"/>
      <c r="GYS385" s="55"/>
      <c r="GYT385" s="55"/>
      <c r="GYU385" s="55"/>
      <c r="GYV385" s="55"/>
      <c r="GYW385" s="55"/>
      <c r="GYX385" s="55"/>
      <c r="GYY385" s="55"/>
      <c r="GYZ385" s="55"/>
      <c r="GZA385" s="55"/>
      <c r="GZB385" s="55"/>
      <c r="GZC385" s="55"/>
      <c r="GZD385" s="55"/>
      <c r="GZE385" s="55"/>
      <c r="GZF385" s="55"/>
      <c r="GZG385" s="55"/>
      <c r="GZH385" s="55"/>
      <c r="GZI385" s="55"/>
      <c r="GZJ385" s="55"/>
      <c r="GZK385" s="55"/>
      <c r="GZL385" s="55"/>
      <c r="GZM385" s="55"/>
      <c r="GZN385" s="55"/>
      <c r="GZO385" s="55"/>
      <c r="GZP385" s="55"/>
      <c r="GZQ385" s="55"/>
      <c r="GZR385" s="55"/>
      <c r="GZS385" s="55"/>
      <c r="GZT385" s="55"/>
      <c r="GZU385" s="55"/>
      <c r="GZV385" s="55"/>
      <c r="GZW385" s="55"/>
      <c r="GZX385" s="55"/>
      <c r="GZY385" s="55"/>
      <c r="GZZ385" s="55"/>
      <c r="HAA385" s="55"/>
      <c r="HAB385" s="55"/>
      <c r="HAC385" s="55"/>
      <c r="HAD385" s="55"/>
      <c r="HAE385" s="55"/>
      <c r="HAF385" s="55"/>
      <c r="HAG385" s="55"/>
      <c r="HAH385" s="55"/>
      <c r="HAI385" s="55"/>
      <c r="HAJ385" s="55"/>
      <c r="HAK385" s="55"/>
      <c r="HAL385" s="55"/>
      <c r="HAM385" s="55"/>
      <c r="HAN385" s="55"/>
      <c r="HAO385" s="55"/>
      <c r="HAP385" s="55"/>
      <c r="HAQ385" s="55"/>
      <c r="HAR385" s="55"/>
      <c r="HAS385" s="55"/>
      <c r="HAT385" s="55"/>
      <c r="HAU385" s="55"/>
      <c r="HAV385" s="55"/>
      <c r="HAW385" s="55"/>
      <c r="HAX385" s="55"/>
      <c r="HAY385" s="55"/>
      <c r="HAZ385" s="55"/>
      <c r="HBA385" s="55"/>
      <c r="HBB385" s="55"/>
      <c r="HBC385" s="55"/>
      <c r="HBD385" s="55"/>
      <c r="HBE385" s="55"/>
      <c r="HBF385" s="55"/>
      <c r="HBG385" s="55"/>
      <c r="HBH385" s="55"/>
      <c r="HBI385" s="55"/>
      <c r="HBJ385" s="55"/>
      <c r="HBK385" s="55"/>
      <c r="HBL385" s="55"/>
      <c r="HBM385" s="55"/>
      <c r="HBN385" s="55"/>
      <c r="HBO385" s="55"/>
      <c r="HBP385" s="55"/>
      <c r="HBQ385" s="55"/>
      <c r="HBR385" s="55"/>
      <c r="HBS385" s="55"/>
      <c r="HBT385" s="55"/>
      <c r="HBU385" s="55"/>
      <c r="HBV385" s="55"/>
      <c r="HBW385" s="55"/>
      <c r="HBX385" s="55"/>
      <c r="HBY385" s="55"/>
      <c r="HBZ385" s="55"/>
      <c r="HCA385" s="55"/>
      <c r="HCB385" s="55"/>
      <c r="HCC385" s="55"/>
      <c r="HCD385" s="55"/>
      <c r="HCE385" s="55"/>
      <c r="HCF385" s="55"/>
      <c r="HCG385" s="55"/>
      <c r="HCH385" s="55"/>
      <c r="HCI385" s="55"/>
      <c r="HCJ385" s="55"/>
      <c r="HCK385" s="55"/>
      <c r="HCL385" s="55"/>
      <c r="HCM385" s="55"/>
      <c r="HCN385" s="55"/>
      <c r="HCO385" s="55"/>
      <c r="HCP385" s="55"/>
      <c r="HCQ385" s="55"/>
      <c r="HCR385" s="55"/>
      <c r="HCS385" s="55"/>
      <c r="HCT385" s="55"/>
      <c r="HCU385" s="55"/>
      <c r="HCV385" s="55"/>
      <c r="HCW385" s="55"/>
      <c r="HCX385" s="55"/>
      <c r="HCY385" s="55"/>
      <c r="HCZ385" s="55"/>
      <c r="HDA385" s="55"/>
      <c r="HDB385" s="55"/>
      <c r="HDC385" s="55"/>
      <c r="HDD385" s="55"/>
      <c r="HDE385" s="55"/>
      <c r="HDF385" s="55"/>
      <c r="HDG385" s="55"/>
      <c r="HDH385" s="55"/>
      <c r="HDI385" s="55"/>
      <c r="HDJ385" s="55"/>
      <c r="HDK385" s="55"/>
      <c r="HDL385" s="55"/>
      <c r="HDM385" s="55"/>
      <c r="HDN385" s="55"/>
      <c r="HDO385" s="55"/>
      <c r="HDP385" s="55"/>
      <c r="HDQ385" s="55"/>
      <c r="HDR385" s="55"/>
      <c r="HDS385" s="55"/>
      <c r="HDT385" s="55"/>
      <c r="HDU385" s="55"/>
      <c r="HDV385" s="55"/>
      <c r="HDW385" s="55"/>
      <c r="HDX385" s="55"/>
      <c r="HDY385" s="55"/>
      <c r="HDZ385" s="55"/>
      <c r="HEA385" s="55"/>
      <c r="HEB385" s="55"/>
      <c r="HEC385" s="55"/>
      <c r="HED385" s="55"/>
      <c r="HEE385" s="55"/>
      <c r="HEF385" s="55"/>
      <c r="HEG385" s="55"/>
      <c r="HEH385" s="55"/>
      <c r="HEI385" s="55"/>
      <c r="HEJ385" s="55"/>
      <c r="HEK385" s="55"/>
      <c r="HEL385" s="55"/>
      <c r="HEM385" s="55"/>
      <c r="HEN385" s="55"/>
      <c r="HEO385" s="55"/>
      <c r="HEP385" s="55"/>
      <c r="HEQ385" s="55"/>
      <c r="HER385" s="55"/>
      <c r="HES385" s="55"/>
      <c r="HET385" s="55"/>
      <c r="HEU385" s="55"/>
      <c r="HEV385" s="55"/>
      <c r="HEW385" s="55"/>
      <c r="HEX385" s="55"/>
      <c r="HEY385" s="55"/>
      <c r="HEZ385" s="55"/>
      <c r="HFA385" s="55"/>
      <c r="HFB385" s="55"/>
      <c r="HFC385" s="55"/>
      <c r="HFD385" s="55"/>
      <c r="HFE385" s="55"/>
      <c r="HFF385" s="55"/>
      <c r="HFG385" s="55"/>
      <c r="HFH385" s="55"/>
      <c r="HFI385" s="55"/>
      <c r="HFJ385" s="55"/>
      <c r="HFK385" s="55"/>
      <c r="HFL385" s="55"/>
      <c r="HFM385" s="55"/>
      <c r="HFN385" s="55"/>
      <c r="HFO385" s="55"/>
      <c r="HFP385" s="55"/>
      <c r="HFQ385" s="55"/>
      <c r="HFR385" s="55"/>
      <c r="HFS385" s="55"/>
      <c r="HFT385" s="55"/>
      <c r="HFU385" s="55"/>
      <c r="HFV385" s="55"/>
      <c r="HFW385" s="55"/>
      <c r="HFX385" s="55"/>
      <c r="HFY385" s="55"/>
      <c r="HFZ385" s="55"/>
      <c r="HGA385" s="55"/>
      <c r="HGB385" s="55"/>
      <c r="HGC385" s="55"/>
      <c r="HGD385" s="55"/>
      <c r="HGE385" s="55"/>
      <c r="HGF385" s="55"/>
      <c r="HGG385" s="55"/>
      <c r="HGH385" s="55"/>
      <c r="HGI385" s="55"/>
      <c r="HGJ385" s="55"/>
      <c r="HGK385" s="55"/>
      <c r="HGL385" s="55"/>
      <c r="HGM385" s="55"/>
      <c r="HGN385" s="55"/>
      <c r="HGO385" s="55"/>
      <c r="HGP385" s="55"/>
      <c r="HGQ385" s="55"/>
      <c r="HGR385" s="55"/>
      <c r="HGS385" s="55"/>
      <c r="HGT385" s="55"/>
      <c r="HGU385" s="55"/>
      <c r="HGV385" s="55"/>
      <c r="HGW385" s="55"/>
      <c r="HGX385" s="55"/>
      <c r="HGY385" s="55"/>
      <c r="HGZ385" s="55"/>
      <c r="HHA385" s="55"/>
      <c r="HHB385" s="55"/>
      <c r="HHC385" s="55"/>
      <c r="HHD385" s="55"/>
      <c r="HHE385" s="55"/>
      <c r="HHF385" s="55"/>
      <c r="HHG385" s="55"/>
      <c r="HHH385" s="55"/>
      <c r="HHI385" s="55"/>
      <c r="HHJ385" s="55"/>
      <c r="HHK385" s="55"/>
      <c r="HHL385" s="55"/>
      <c r="HHM385" s="55"/>
      <c r="HHN385" s="55"/>
      <c r="HHO385" s="55"/>
      <c r="HHP385" s="55"/>
      <c r="HHQ385" s="55"/>
      <c r="HHR385" s="55"/>
      <c r="HHS385" s="55"/>
      <c r="HHT385" s="55"/>
      <c r="HHU385" s="55"/>
      <c r="HHV385" s="55"/>
      <c r="HHW385" s="55"/>
      <c r="HHX385" s="55"/>
      <c r="HHY385" s="55"/>
      <c r="HHZ385" s="55"/>
      <c r="HIA385" s="55"/>
      <c r="HIB385" s="55"/>
      <c r="HIC385" s="55"/>
      <c r="HID385" s="55"/>
      <c r="HIE385" s="55"/>
      <c r="HIF385" s="55"/>
      <c r="HIG385" s="55"/>
      <c r="HIH385" s="55"/>
      <c r="HII385" s="55"/>
      <c r="HIJ385" s="55"/>
      <c r="HIK385" s="55"/>
      <c r="HIL385" s="55"/>
      <c r="HIM385" s="55"/>
      <c r="HIN385" s="55"/>
      <c r="HIO385" s="55"/>
      <c r="HIP385" s="55"/>
      <c r="HIQ385" s="55"/>
      <c r="HIR385" s="55"/>
      <c r="HIS385" s="55"/>
      <c r="HIT385" s="55"/>
      <c r="HIU385" s="55"/>
      <c r="HIV385" s="55"/>
      <c r="HIW385" s="55"/>
      <c r="HIX385" s="55"/>
      <c r="HIY385" s="55"/>
      <c r="HIZ385" s="55"/>
      <c r="HJA385" s="55"/>
      <c r="HJB385" s="55"/>
      <c r="HJC385" s="55"/>
      <c r="HJD385" s="55"/>
      <c r="HJE385" s="55"/>
      <c r="HJF385" s="55"/>
      <c r="HJG385" s="55"/>
      <c r="HJH385" s="55"/>
      <c r="HJI385" s="55"/>
      <c r="HJJ385" s="55"/>
      <c r="HJK385" s="55"/>
      <c r="HJL385" s="55"/>
      <c r="HJM385" s="55"/>
      <c r="HJN385" s="55"/>
      <c r="HJO385" s="55"/>
      <c r="HJP385" s="55"/>
      <c r="HJQ385" s="55"/>
      <c r="HJR385" s="55"/>
      <c r="HJS385" s="55"/>
      <c r="HJT385" s="55"/>
      <c r="HJU385" s="55"/>
      <c r="HJV385" s="55"/>
      <c r="HJW385" s="55"/>
      <c r="HJX385" s="55"/>
      <c r="HJY385" s="55"/>
      <c r="HJZ385" s="55"/>
      <c r="HKA385" s="55"/>
      <c r="HKB385" s="55"/>
      <c r="HKC385" s="55"/>
      <c r="HKD385" s="55"/>
      <c r="HKE385" s="55"/>
      <c r="HKF385" s="55"/>
      <c r="HKG385" s="55"/>
      <c r="HKH385" s="55"/>
      <c r="HKI385" s="55"/>
      <c r="HKJ385" s="55"/>
      <c r="HKK385" s="55"/>
      <c r="HKL385" s="55"/>
      <c r="HKM385" s="55"/>
      <c r="HKN385" s="55"/>
      <c r="HKO385" s="55"/>
      <c r="HKP385" s="55"/>
      <c r="HKQ385" s="55"/>
      <c r="HKR385" s="55"/>
      <c r="HKS385" s="55"/>
      <c r="HKT385" s="55"/>
      <c r="HKU385" s="55"/>
      <c r="HKV385" s="55"/>
      <c r="HKW385" s="55"/>
      <c r="HKX385" s="55"/>
      <c r="HKY385" s="55"/>
      <c r="HKZ385" s="55"/>
      <c r="HLA385" s="55"/>
      <c r="HLB385" s="55"/>
      <c r="HLC385" s="55"/>
      <c r="HLD385" s="55"/>
      <c r="HLE385" s="55"/>
      <c r="HLF385" s="55"/>
      <c r="HLG385" s="55"/>
      <c r="HLH385" s="55"/>
      <c r="HLI385" s="55"/>
      <c r="HLJ385" s="55"/>
      <c r="HLK385" s="55"/>
      <c r="HLL385" s="55"/>
      <c r="HLM385" s="55"/>
      <c r="HLN385" s="55"/>
      <c r="HLO385" s="55"/>
      <c r="HLP385" s="55"/>
      <c r="HLQ385" s="55"/>
      <c r="HLR385" s="55"/>
      <c r="HLS385" s="55"/>
      <c r="HLT385" s="55"/>
      <c r="HLU385" s="55"/>
      <c r="HLV385" s="55"/>
      <c r="HLW385" s="55"/>
      <c r="HLX385" s="55"/>
      <c r="HLY385" s="55"/>
      <c r="HLZ385" s="55"/>
      <c r="HMA385" s="55"/>
      <c r="HMB385" s="55"/>
      <c r="HMC385" s="55"/>
      <c r="HMD385" s="55"/>
      <c r="HME385" s="55"/>
      <c r="HMF385" s="55"/>
      <c r="HMG385" s="55"/>
      <c r="HMH385" s="55"/>
      <c r="HMI385" s="55"/>
      <c r="HMJ385" s="55"/>
      <c r="HMK385" s="55"/>
      <c r="HML385" s="55"/>
      <c r="HMM385" s="55"/>
      <c r="HMN385" s="55"/>
      <c r="HMO385" s="55"/>
      <c r="HMP385" s="55"/>
      <c r="HMQ385" s="55"/>
      <c r="HMR385" s="55"/>
      <c r="HMS385" s="55"/>
      <c r="HMT385" s="55"/>
      <c r="HMU385" s="55"/>
      <c r="HMV385" s="55"/>
      <c r="HMW385" s="55"/>
      <c r="HMX385" s="55"/>
      <c r="HMY385" s="55"/>
      <c r="HMZ385" s="55"/>
      <c r="HNA385" s="55"/>
      <c r="HNB385" s="55"/>
      <c r="HNC385" s="55"/>
      <c r="HND385" s="55"/>
      <c r="HNE385" s="55"/>
      <c r="HNF385" s="55"/>
      <c r="HNG385" s="55"/>
      <c r="HNH385" s="55"/>
      <c r="HNI385" s="55"/>
      <c r="HNJ385" s="55"/>
      <c r="HNK385" s="55"/>
      <c r="HNL385" s="55"/>
      <c r="HNM385" s="55"/>
      <c r="HNN385" s="55"/>
      <c r="HNO385" s="55"/>
      <c r="HNP385" s="55"/>
      <c r="HNQ385" s="55"/>
      <c r="HNR385" s="55"/>
      <c r="HNS385" s="55"/>
      <c r="HNT385" s="55"/>
      <c r="HNU385" s="55"/>
      <c r="HNV385" s="55"/>
      <c r="HNW385" s="55"/>
      <c r="HNX385" s="55"/>
      <c r="HNY385" s="55"/>
      <c r="HNZ385" s="55"/>
      <c r="HOA385" s="55"/>
      <c r="HOB385" s="55"/>
      <c r="HOC385" s="55"/>
      <c r="HOD385" s="55"/>
      <c r="HOE385" s="55"/>
      <c r="HOF385" s="55"/>
      <c r="HOG385" s="55"/>
      <c r="HOH385" s="55"/>
      <c r="HOI385" s="55"/>
      <c r="HOJ385" s="55"/>
      <c r="HOK385" s="55"/>
      <c r="HOL385" s="55"/>
      <c r="HOM385" s="55"/>
      <c r="HON385" s="55"/>
      <c r="HOO385" s="55"/>
      <c r="HOP385" s="55"/>
      <c r="HOQ385" s="55"/>
      <c r="HOR385" s="55"/>
      <c r="HOS385" s="55"/>
      <c r="HOT385" s="55"/>
      <c r="HOU385" s="55"/>
      <c r="HOV385" s="55"/>
      <c r="HOW385" s="55"/>
      <c r="HOX385" s="55"/>
      <c r="HOY385" s="55"/>
      <c r="HOZ385" s="55"/>
      <c r="HPA385" s="55"/>
      <c r="HPB385" s="55"/>
      <c r="HPC385" s="55"/>
      <c r="HPD385" s="55"/>
      <c r="HPE385" s="55"/>
      <c r="HPF385" s="55"/>
      <c r="HPG385" s="55"/>
      <c r="HPH385" s="55"/>
      <c r="HPI385" s="55"/>
      <c r="HPJ385" s="55"/>
      <c r="HPK385" s="55"/>
      <c r="HPL385" s="55"/>
      <c r="HPM385" s="55"/>
      <c r="HPN385" s="55"/>
      <c r="HPO385" s="55"/>
      <c r="HPP385" s="55"/>
      <c r="HPQ385" s="55"/>
      <c r="HPR385" s="55"/>
      <c r="HPS385" s="55"/>
      <c r="HPT385" s="55"/>
      <c r="HPU385" s="55"/>
      <c r="HPV385" s="55"/>
      <c r="HPW385" s="55"/>
      <c r="HPX385" s="55"/>
      <c r="HPY385" s="55"/>
      <c r="HPZ385" s="55"/>
      <c r="HQA385" s="55"/>
      <c r="HQB385" s="55"/>
      <c r="HQC385" s="55"/>
      <c r="HQD385" s="55"/>
      <c r="HQE385" s="55"/>
      <c r="HQF385" s="55"/>
      <c r="HQG385" s="55"/>
      <c r="HQH385" s="55"/>
      <c r="HQI385" s="55"/>
      <c r="HQJ385" s="55"/>
      <c r="HQK385" s="55"/>
      <c r="HQL385" s="55"/>
      <c r="HQM385" s="55"/>
      <c r="HQN385" s="55"/>
      <c r="HQO385" s="55"/>
      <c r="HQP385" s="55"/>
      <c r="HQQ385" s="55"/>
      <c r="HQR385" s="55"/>
      <c r="HQS385" s="55"/>
      <c r="HQT385" s="55"/>
      <c r="HQU385" s="55"/>
      <c r="HQV385" s="55"/>
      <c r="HQW385" s="55"/>
      <c r="HQX385" s="55"/>
      <c r="HQY385" s="55"/>
      <c r="HQZ385" s="55"/>
      <c r="HRA385" s="55"/>
      <c r="HRB385" s="55"/>
      <c r="HRC385" s="55"/>
      <c r="HRD385" s="55"/>
      <c r="HRE385" s="55"/>
      <c r="HRF385" s="55"/>
      <c r="HRG385" s="55"/>
      <c r="HRH385" s="55"/>
      <c r="HRI385" s="55"/>
      <c r="HRJ385" s="55"/>
      <c r="HRK385" s="55"/>
      <c r="HRL385" s="55"/>
      <c r="HRM385" s="55"/>
      <c r="HRN385" s="55"/>
      <c r="HRO385" s="55"/>
      <c r="HRP385" s="55"/>
      <c r="HRQ385" s="55"/>
      <c r="HRR385" s="55"/>
      <c r="HRS385" s="55"/>
      <c r="HRT385" s="55"/>
      <c r="HRU385" s="55"/>
      <c r="HRV385" s="55"/>
      <c r="HRW385" s="55"/>
      <c r="HRX385" s="55"/>
      <c r="HRY385" s="55"/>
      <c r="HRZ385" s="55"/>
      <c r="HSA385" s="55"/>
      <c r="HSB385" s="55"/>
      <c r="HSC385" s="55"/>
      <c r="HSD385" s="55"/>
      <c r="HSE385" s="55"/>
      <c r="HSF385" s="55"/>
      <c r="HSG385" s="55"/>
      <c r="HSH385" s="55"/>
      <c r="HSI385" s="55"/>
      <c r="HSJ385" s="55"/>
      <c r="HSK385" s="55"/>
      <c r="HSL385" s="55"/>
      <c r="HSM385" s="55"/>
      <c r="HSN385" s="55"/>
      <c r="HSO385" s="55"/>
      <c r="HSP385" s="55"/>
      <c r="HSQ385" s="55"/>
      <c r="HSR385" s="55"/>
      <c r="HSS385" s="55"/>
      <c r="HST385" s="55"/>
      <c r="HSU385" s="55"/>
      <c r="HSV385" s="55"/>
      <c r="HSW385" s="55"/>
      <c r="HSX385" s="55"/>
      <c r="HSY385" s="55"/>
      <c r="HSZ385" s="55"/>
      <c r="HTA385" s="55"/>
      <c r="HTB385" s="55"/>
      <c r="HTC385" s="55"/>
      <c r="HTD385" s="55"/>
      <c r="HTE385" s="55"/>
      <c r="HTF385" s="55"/>
      <c r="HTG385" s="55"/>
      <c r="HTH385" s="55"/>
      <c r="HTI385" s="55"/>
      <c r="HTJ385" s="55"/>
      <c r="HTK385" s="55"/>
      <c r="HTL385" s="55"/>
      <c r="HTM385" s="55"/>
      <c r="HTN385" s="55"/>
      <c r="HTO385" s="55"/>
      <c r="HTP385" s="55"/>
      <c r="HTQ385" s="55"/>
      <c r="HTR385" s="55"/>
      <c r="HTS385" s="55"/>
      <c r="HTT385" s="55"/>
      <c r="HTU385" s="55"/>
      <c r="HTV385" s="55"/>
      <c r="HTW385" s="55"/>
      <c r="HTX385" s="55"/>
      <c r="HTY385" s="55"/>
      <c r="HTZ385" s="55"/>
      <c r="HUA385" s="55"/>
      <c r="HUB385" s="55"/>
      <c r="HUC385" s="55"/>
      <c r="HUD385" s="55"/>
      <c r="HUE385" s="55"/>
      <c r="HUF385" s="55"/>
      <c r="HUG385" s="55"/>
      <c r="HUH385" s="55"/>
      <c r="HUI385" s="55"/>
      <c r="HUJ385" s="55"/>
      <c r="HUK385" s="55"/>
      <c r="HUL385" s="55"/>
      <c r="HUM385" s="55"/>
      <c r="HUN385" s="55"/>
      <c r="HUO385" s="55"/>
      <c r="HUP385" s="55"/>
      <c r="HUQ385" s="55"/>
      <c r="HUR385" s="55"/>
      <c r="HUS385" s="55"/>
      <c r="HUT385" s="55"/>
      <c r="HUU385" s="55"/>
      <c r="HUV385" s="55"/>
      <c r="HUW385" s="55"/>
      <c r="HUX385" s="55"/>
      <c r="HUY385" s="55"/>
      <c r="HUZ385" s="55"/>
      <c r="HVA385" s="55"/>
      <c r="HVB385" s="55"/>
      <c r="HVC385" s="55"/>
      <c r="HVD385" s="55"/>
      <c r="HVE385" s="55"/>
      <c r="HVF385" s="55"/>
      <c r="HVG385" s="55"/>
      <c r="HVH385" s="55"/>
      <c r="HVI385" s="55"/>
      <c r="HVJ385" s="55"/>
      <c r="HVK385" s="55"/>
      <c r="HVL385" s="55"/>
      <c r="HVM385" s="55"/>
      <c r="HVN385" s="55"/>
      <c r="HVO385" s="55"/>
      <c r="HVP385" s="55"/>
      <c r="HVQ385" s="55"/>
      <c r="HVR385" s="55"/>
      <c r="HVS385" s="55"/>
      <c r="HVT385" s="55"/>
      <c r="HVU385" s="55"/>
      <c r="HVV385" s="55"/>
      <c r="HVW385" s="55"/>
      <c r="HVX385" s="55"/>
      <c r="HVY385" s="55"/>
      <c r="HVZ385" s="55"/>
      <c r="HWA385" s="55"/>
      <c r="HWB385" s="55"/>
      <c r="HWC385" s="55"/>
      <c r="HWD385" s="55"/>
      <c r="HWE385" s="55"/>
      <c r="HWF385" s="55"/>
      <c r="HWG385" s="55"/>
      <c r="HWH385" s="55"/>
      <c r="HWI385" s="55"/>
      <c r="HWJ385" s="55"/>
      <c r="HWK385" s="55"/>
      <c r="HWL385" s="55"/>
      <c r="HWM385" s="55"/>
      <c r="HWN385" s="55"/>
      <c r="HWO385" s="55"/>
      <c r="HWP385" s="55"/>
      <c r="HWQ385" s="55"/>
      <c r="HWR385" s="55"/>
      <c r="HWS385" s="55"/>
      <c r="HWT385" s="55"/>
      <c r="HWU385" s="55"/>
      <c r="HWV385" s="55"/>
      <c r="HWW385" s="55"/>
      <c r="HWX385" s="55"/>
      <c r="HWY385" s="55"/>
      <c r="HWZ385" s="55"/>
      <c r="HXA385" s="55"/>
      <c r="HXB385" s="55"/>
      <c r="HXC385" s="55"/>
      <c r="HXD385" s="55"/>
      <c r="HXE385" s="55"/>
      <c r="HXF385" s="55"/>
      <c r="HXG385" s="55"/>
      <c r="HXH385" s="55"/>
      <c r="HXI385" s="55"/>
      <c r="HXJ385" s="55"/>
      <c r="HXK385" s="55"/>
      <c r="HXL385" s="55"/>
      <c r="HXM385" s="55"/>
      <c r="HXN385" s="55"/>
      <c r="HXO385" s="55"/>
      <c r="HXP385" s="55"/>
      <c r="HXQ385" s="55"/>
      <c r="HXR385" s="55"/>
      <c r="HXS385" s="55"/>
      <c r="HXT385" s="55"/>
      <c r="HXU385" s="55"/>
      <c r="HXV385" s="55"/>
      <c r="HXW385" s="55"/>
      <c r="HXX385" s="55"/>
      <c r="HXY385" s="55"/>
      <c r="HXZ385" s="55"/>
      <c r="HYA385" s="55"/>
      <c r="HYB385" s="55"/>
      <c r="HYC385" s="55"/>
      <c r="HYD385" s="55"/>
      <c r="HYE385" s="55"/>
      <c r="HYF385" s="55"/>
      <c r="HYG385" s="55"/>
      <c r="HYH385" s="55"/>
      <c r="HYI385" s="55"/>
      <c r="HYJ385" s="55"/>
      <c r="HYK385" s="55"/>
      <c r="HYL385" s="55"/>
      <c r="HYM385" s="55"/>
      <c r="HYN385" s="55"/>
      <c r="HYO385" s="55"/>
      <c r="HYP385" s="55"/>
      <c r="HYQ385" s="55"/>
      <c r="HYR385" s="55"/>
      <c r="HYS385" s="55"/>
      <c r="HYT385" s="55"/>
      <c r="HYU385" s="55"/>
      <c r="HYV385" s="55"/>
      <c r="HYW385" s="55"/>
      <c r="HYX385" s="55"/>
      <c r="HYY385" s="55"/>
      <c r="HYZ385" s="55"/>
      <c r="HZA385" s="55"/>
      <c r="HZB385" s="55"/>
      <c r="HZC385" s="55"/>
      <c r="HZD385" s="55"/>
      <c r="HZE385" s="55"/>
      <c r="HZF385" s="55"/>
      <c r="HZG385" s="55"/>
      <c r="HZH385" s="55"/>
      <c r="HZI385" s="55"/>
      <c r="HZJ385" s="55"/>
      <c r="HZK385" s="55"/>
      <c r="HZL385" s="55"/>
      <c r="HZM385" s="55"/>
      <c r="HZN385" s="55"/>
      <c r="HZO385" s="55"/>
      <c r="HZP385" s="55"/>
      <c r="HZQ385" s="55"/>
      <c r="HZR385" s="55"/>
      <c r="HZS385" s="55"/>
      <c r="HZT385" s="55"/>
      <c r="HZU385" s="55"/>
      <c r="HZV385" s="55"/>
      <c r="HZW385" s="55"/>
      <c r="HZX385" s="55"/>
      <c r="HZY385" s="55"/>
      <c r="HZZ385" s="55"/>
      <c r="IAA385" s="55"/>
      <c r="IAB385" s="55"/>
      <c r="IAC385" s="55"/>
      <c r="IAD385" s="55"/>
      <c r="IAE385" s="55"/>
      <c r="IAF385" s="55"/>
      <c r="IAG385" s="55"/>
      <c r="IAH385" s="55"/>
      <c r="IAI385" s="55"/>
      <c r="IAJ385" s="55"/>
      <c r="IAK385" s="55"/>
      <c r="IAL385" s="55"/>
      <c r="IAM385" s="55"/>
      <c r="IAN385" s="55"/>
      <c r="IAO385" s="55"/>
      <c r="IAP385" s="55"/>
      <c r="IAQ385" s="55"/>
      <c r="IAR385" s="55"/>
      <c r="IAS385" s="55"/>
      <c r="IAT385" s="55"/>
      <c r="IAU385" s="55"/>
      <c r="IAV385" s="55"/>
      <c r="IAW385" s="55"/>
      <c r="IAX385" s="55"/>
      <c r="IAY385" s="55"/>
      <c r="IAZ385" s="55"/>
      <c r="IBA385" s="55"/>
      <c r="IBB385" s="55"/>
      <c r="IBC385" s="55"/>
      <c r="IBD385" s="55"/>
      <c r="IBE385" s="55"/>
      <c r="IBF385" s="55"/>
      <c r="IBG385" s="55"/>
      <c r="IBH385" s="55"/>
      <c r="IBI385" s="55"/>
      <c r="IBJ385" s="55"/>
      <c r="IBK385" s="55"/>
      <c r="IBL385" s="55"/>
      <c r="IBM385" s="55"/>
      <c r="IBN385" s="55"/>
      <c r="IBO385" s="55"/>
      <c r="IBP385" s="55"/>
      <c r="IBQ385" s="55"/>
      <c r="IBR385" s="55"/>
      <c r="IBS385" s="55"/>
      <c r="IBT385" s="55"/>
      <c r="IBU385" s="55"/>
      <c r="IBV385" s="55"/>
      <c r="IBW385" s="55"/>
      <c r="IBX385" s="55"/>
      <c r="IBY385" s="55"/>
      <c r="IBZ385" s="55"/>
      <c r="ICA385" s="55"/>
      <c r="ICB385" s="55"/>
      <c r="ICC385" s="55"/>
      <c r="ICD385" s="55"/>
      <c r="ICE385" s="55"/>
      <c r="ICF385" s="55"/>
      <c r="ICG385" s="55"/>
      <c r="ICH385" s="55"/>
      <c r="ICI385" s="55"/>
      <c r="ICJ385" s="55"/>
      <c r="ICK385" s="55"/>
      <c r="ICL385" s="55"/>
      <c r="ICM385" s="55"/>
      <c r="ICN385" s="55"/>
      <c r="ICO385" s="55"/>
      <c r="ICP385" s="55"/>
      <c r="ICQ385" s="55"/>
      <c r="ICR385" s="55"/>
      <c r="ICS385" s="55"/>
      <c r="ICT385" s="55"/>
      <c r="ICU385" s="55"/>
      <c r="ICV385" s="55"/>
      <c r="ICW385" s="55"/>
      <c r="ICX385" s="55"/>
      <c r="ICY385" s="55"/>
      <c r="ICZ385" s="55"/>
      <c r="IDA385" s="55"/>
      <c r="IDB385" s="55"/>
      <c r="IDC385" s="55"/>
      <c r="IDD385" s="55"/>
      <c r="IDE385" s="55"/>
      <c r="IDF385" s="55"/>
      <c r="IDG385" s="55"/>
      <c r="IDH385" s="55"/>
      <c r="IDI385" s="55"/>
      <c r="IDJ385" s="55"/>
      <c r="IDK385" s="55"/>
      <c r="IDL385" s="55"/>
      <c r="IDM385" s="55"/>
      <c r="IDN385" s="55"/>
      <c r="IDO385" s="55"/>
      <c r="IDP385" s="55"/>
      <c r="IDQ385" s="55"/>
      <c r="IDR385" s="55"/>
      <c r="IDS385" s="55"/>
      <c r="IDT385" s="55"/>
      <c r="IDU385" s="55"/>
      <c r="IDV385" s="55"/>
      <c r="IDW385" s="55"/>
      <c r="IDX385" s="55"/>
      <c r="IDY385" s="55"/>
      <c r="IDZ385" s="55"/>
      <c r="IEA385" s="55"/>
      <c r="IEB385" s="55"/>
      <c r="IEC385" s="55"/>
      <c r="IED385" s="55"/>
      <c r="IEE385" s="55"/>
      <c r="IEF385" s="55"/>
      <c r="IEG385" s="55"/>
      <c r="IEH385" s="55"/>
      <c r="IEI385" s="55"/>
      <c r="IEJ385" s="55"/>
      <c r="IEK385" s="55"/>
      <c r="IEL385" s="55"/>
      <c r="IEM385" s="55"/>
      <c r="IEN385" s="55"/>
      <c r="IEO385" s="55"/>
      <c r="IEP385" s="55"/>
      <c r="IEQ385" s="55"/>
      <c r="IER385" s="55"/>
      <c r="IES385" s="55"/>
      <c r="IET385" s="55"/>
      <c r="IEU385" s="55"/>
      <c r="IEV385" s="55"/>
      <c r="IEW385" s="55"/>
      <c r="IEX385" s="55"/>
      <c r="IEY385" s="55"/>
      <c r="IEZ385" s="55"/>
      <c r="IFA385" s="55"/>
      <c r="IFB385" s="55"/>
      <c r="IFC385" s="55"/>
      <c r="IFD385" s="55"/>
      <c r="IFE385" s="55"/>
      <c r="IFF385" s="55"/>
      <c r="IFG385" s="55"/>
      <c r="IFH385" s="55"/>
      <c r="IFI385" s="55"/>
      <c r="IFJ385" s="55"/>
      <c r="IFK385" s="55"/>
      <c r="IFL385" s="55"/>
      <c r="IFM385" s="55"/>
      <c r="IFN385" s="55"/>
      <c r="IFO385" s="55"/>
      <c r="IFP385" s="55"/>
      <c r="IFQ385" s="55"/>
      <c r="IFR385" s="55"/>
      <c r="IFS385" s="55"/>
      <c r="IFT385" s="55"/>
      <c r="IFU385" s="55"/>
      <c r="IFV385" s="55"/>
      <c r="IFW385" s="55"/>
      <c r="IFX385" s="55"/>
      <c r="IFY385" s="55"/>
      <c r="IFZ385" s="55"/>
      <c r="IGA385" s="55"/>
      <c r="IGB385" s="55"/>
      <c r="IGC385" s="55"/>
      <c r="IGD385" s="55"/>
      <c r="IGE385" s="55"/>
      <c r="IGF385" s="55"/>
      <c r="IGG385" s="55"/>
      <c r="IGH385" s="55"/>
      <c r="IGI385" s="55"/>
      <c r="IGJ385" s="55"/>
      <c r="IGK385" s="55"/>
      <c r="IGL385" s="55"/>
      <c r="IGM385" s="55"/>
      <c r="IGN385" s="55"/>
      <c r="IGO385" s="55"/>
      <c r="IGP385" s="55"/>
      <c r="IGQ385" s="55"/>
      <c r="IGR385" s="55"/>
      <c r="IGS385" s="55"/>
      <c r="IGT385" s="55"/>
      <c r="IGU385" s="55"/>
      <c r="IGV385" s="55"/>
      <c r="IGW385" s="55"/>
      <c r="IGX385" s="55"/>
      <c r="IGY385" s="55"/>
      <c r="IGZ385" s="55"/>
      <c r="IHA385" s="55"/>
      <c r="IHB385" s="55"/>
      <c r="IHC385" s="55"/>
      <c r="IHD385" s="55"/>
      <c r="IHE385" s="55"/>
      <c r="IHF385" s="55"/>
      <c r="IHG385" s="55"/>
      <c r="IHH385" s="55"/>
      <c r="IHI385" s="55"/>
      <c r="IHJ385" s="55"/>
      <c r="IHK385" s="55"/>
      <c r="IHL385" s="55"/>
      <c r="IHM385" s="55"/>
      <c r="IHN385" s="55"/>
      <c r="IHO385" s="55"/>
      <c r="IHP385" s="55"/>
      <c r="IHQ385" s="55"/>
      <c r="IHR385" s="55"/>
      <c r="IHS385" s="55"/>
      <c r="IHT385" s="55"/>
      <c r="IHU385" s="55"/>
      <c r="IHV385" s="55"/>
      <c r="IHW385" s="55"/>
      <c r="IHX385" s="55"/>
      <c r="IHY385" s="55"/>
      <c r="IHZ385" s="55"/>
      <c r="IIA385" s="55"/>
      <c r="IIB385" s="55"/>
      <c r="IIC385" s="55"/>
      <c r="IID385" s="55"/>
      <c r="IIE385" s="55"/>
      <c r="IIF385" s="55"/>
      <c r="IIG385" s="55"/>
      <c r="IIH385" s="55"/>
      <c r="III385" s="55"/>
      <c r="IIJ385" s="55"/>
      <c r="IIK385" s="55"/>
      <c r="IIL385" s="55"/>
      <c r="IIM385" s="55"/>
      <c r="IIN385" s="55"/>
      <c r="IIO385" s="55"/>
      <c r="IIP385" s="55"/>
      <c r="IIQ385" s="55"/>
      <c r="IIR385" s="55"/>
      <c r="IIS385" s="55"/>
      <c r="IIT385" s="55"/>
      <c r="IIU385" s="55"/>
      <c r="IIV385" s="55"/>
      <c r="IIW385" s="55"/>
      <c r="IIX385" s="55"/>
      <c r="IIY385" s="55"/>
      <c r="IIZ385" s="55"/>
      <c r="IJA385" s="55"/>
      <c r="IJB385" s="55"/>
      <c r="IJC385" s="55"/>
      <c r="IJD385" s="55"/>
      <c r="IJE385" s="55"/>
      <c r="IJF385" s="55"/>
      <c r="IJG385" s="55"/>
      <c r="IJH385" s="55"/>
      <c r="IJI385" s="55"/>
      <c r="IJJ385" s="55"/>
      <c r="IJK385" s="55"/>
      <c r="IJL385" s="55"/>
      <c r="IJM385" s="55"/>
      <c r="IJN385" s="55"/>
      <c r="IJO385" s="55"/>
      <c r="IJP385" s="55"/>
      <c r="IJQ385" s="55"/>
      <c r="IJR385" s="55"/>
      <c r="IJS385" s="55"/>
      <c r="IJT385" s="55"/>
      <c r="IJU385" s="55"/>
      <c r="IJV385" s="55"/>
      <c r="IJW385" s="55"/>
      <c r="IJX385" s="55"/>
      <c r="IJY385" s="55"/>
      <c r="IJZ385" s="55"/>
      <c r="IKA385" s="55"/>
      <c r="IKB385" s="55"/>
      <c r="IKC385" s="55"/>
      <c r="IKD385" s="55"/>
      <c r="IKE385" s="55"/>
      <c r="IKF385" s="55"/>
      <c r="IKG385" s="55"/>
      <c r="IKH385" s="55"/>
      <c r="IKI385" s="55"/>
      <c r="IKJ385" s="55"/>
      <c r="IKK385" s="55"/>
      <c r="IKL385" s="55"/>
      <c r="IKM385" s="55"/>
      <c r="IKN385" s="55"/>
      <c r="IKO385" s="55"/>
      <c r="IKP385" s="55"/>
      <c r="IKQ385" s="55"/>
      <c r="IKR385" s="55"/>
      <c r="IKS385" s="55"/>
      <c r="IKT385" s="55"/>
      <c r="IKU385" s="55"/>
      <c r="IKV385" s="55"/>
      <c r="IKW385" s="55"/>
      <c r="IKX385" s="55"/>
      <c r="IKY385" s="55"/>
      <c r="IKZ385" s="55"/>
      <c r="ILA385" s="55"/>
      <c r="ILB385" s="55"/>
      <c r="ILC385" s="55"/>
      <c r="ILD385" s="55"/>
      <c r="ILE385" s="55"/>
      <c r="ILF385" s="55"/>
      <c r="ILG385" s="55"/>
      <c r="ILH385" s="55"/>
      <c r="ILI385" s="55"/>
      <c r="ILJ385" s="55"/>
      <c r="ILK385" s="55"/>
      <c r="ILL385" s="55"/>
      <c r="ILM385" s="55"/>
      <c r="ILN385" s="55"/>
      <c r="ILO385" s="55"/>
      <c r="ILP385" s="55"/>
      <c r="ILQ385" s="55"/>
      <c r="ILR385" s="55"/>
      <c r="ILS385" s="55"/>
      <c r="ILT385" s="55"/>
      <c r="ILU385" s="55"/>
      <c r="ILV385" s="55"/>
      <c r="ILW385" s="55"/>
      <c r="ILX385" s="55"/>
      <c r="ILY385" s="55"/>
      <c r="ILZ385" s="55"/>
      <c r="IMA385" s="55"/>
      <c r="IMB385" s="55"/>
      <c r="IMC385" s="55"/>
      <c r="IMD385" s="55"/>
      <c r="IME385" s="55"/>
      <c r="IMF385" s="55"/>
      <c r="IMG385" s="55"/>
      <c r="IMH385" s="55"/>
      <c r="IMI385" s="55"/>
      <c r="IMJ385" s="55"/>
      <c r="IMK385" s="55"/>
      <c r="IML385" s="55"/>
      <c r="IMM385" s="55"/>
      <c r="IMN385" s="55"/>
      <c r="IMO385" s="55"/>
      <c r="IMP385" s="55"/>
      <c r="IMQ385" s="55"/>
      <c r="IMR385" s="55"/>
      <c r="IMS385" s="55"/>
      <c r="IMT385" s="55"/>
      <c r="IMU385" s="55"/>
      <c r="IMV385" s="55"/>
      <c r="IMW385" s="55"/>
      <c r="IMX385" s="55"/>
      <c r="IMY385" s="55"/>
      <c r="IMZ385" s="55"/>
      <c r="INA385" s="55"/>
      <c r="INB385" s="55"/>
      <c r="INC385" s="55"/>
      <c r="IND385" s="55"/>
      <c r="INE385" s="55"/>
      <c r="INF385" s="55"/>
      <c r="ING385" s="55"/>
      <c r="INH385" s="55"/>
      <c r="INI385" s="55"/>
      <c r="INJ385" s="55"/>
      <c r="INK385" s="55"/>
      <c r="INL385" s="55"/>
      <c r="INM385" s="55"/>
      <c r="INN385" s="55"/>
      <c r="INO385" s="55"/>
      <c r="INP385" s="55"/>
      <c r="INQ385" s="55"/>
      <c r="INR385" s="55"/>
      <c r="INS385" s="55"/>
      <c r="INT385" s="55"/>
      <c r="INU385" s="55"/>
      <c r="INV385" s="55"/>
      <c r="INW385" s="55"/>
      <c r="INX385" s="55"/>
      <c r="INY385" s="55"/>
      <c r="INZ385" s="55"/>
      <c r="IOA385" s="55"/>
      <c r="IOB385" s="55"/>
      <c r="IOC385" s="55"/>
      <c r="IOD385" s="55"/>
      <c r="IOE385" s="55"/>
      <c r="IOF385" s="55"/>
      <c r="IOG385" s="55"/>
      <c r="IOH385" s="55"/>
      <c r="IOI385" s="55"/>
      <c r="IOJ385" s="55"/>
      <c r="IOK385" s="55"/>
      <c r="IOL385" s="55"/>
      <c r="IOM385" s="55"/>
      <c r="ION385" s="55"/>
      <c r="IOO385" s="55"/>
      <c r="IOP385" s="55"/>
      <c r="IOQ385" s="55"/>
      <c r="IOR385" s="55"/>
      <c r="IOS385" s="55"/>
      <c r="IOT385" s="55"/>
      <c r="IOU385" s="55"/>
      <c r="IOV385" s="55"/>
      <c r="IOW385" s="55"/>
      <c r="IOX385" s="55"/>
      <c r="IOY385" s="55"/>
      <c r="IOZ385" s="55"/>
      <c r="IPA385" s="55"/>
      <c r="IPB385" s="55"/>
      <c r="IPC385" s="55"/>
      <c r="IPD385" s="55"/>
      <c r="IPE385" s="55"/>
      <c r="IPF385" s="55"/>
      <c r="IPG385" s="55"/>
      <c r="IPH385" s="55"/>
      <c r="IPI385" s="55"/>
      <c r="IPJ385" s="55"/>
      <c r="IPK385" s="55"/>
      <c r="IPL385" s="55"/>
      <c r="IPM385" s="55"/>
      <c r="IPN385" s="55"/>
      <c r="IPO385" s="55"/>
      <c r="IPP385" s="55"/>
      <c r="IPQ385" s="55"/>
      <c r="IPR385" s="55"/>
      <c r="IPS385" s="55"/>
      <c r="IPT385" s="55"/>
      <c r="IPU385" s="55"/>
      <c r="IPV385" s="55"/>
      <c r="IPW385" s="55"/>
      <c r="IPX385" s="55"/>
      <c r="IPY385" s="55"/>
      <c r="IPZ385" s="55"/>
      <c r="IQA385" s="55"/>
      <c r="IQB385" s="55"/>
      <c r="IQC385" s="55"/>
      <c r="IQD385" s="55"/>
      <c r="IQE385" s="55"/>
      <c r="IQF385" s="55"/>
      <c r="IQG385" s="55"/>
      <c r="IQH385" s="55"/>
      <c r="IQI385" s="55"/>
      <c r="IQJ385" s="55"/>
      <c r="IQK385" s="55"/>
      <c r="IQL385" s="55"/>
      <c r="IQM385" s="55"/>
      <c r="IQN385" s="55"/>
      <c r="IQO385" s="55"/>
      <c r="IQP385" s="55"/>
      <c r="IQQ385" s="55"/>
      <c r="IQR385" s="55"/>
      <c r="IQS385" s="55"/>
      <c r="IQT385" s="55"/>
      <c r="IQU385" s="55"/>
      <c r="IQV385" s="55"/>
      <c r="IQW385" s="55"/>
      <c r="IQX385" s="55"/>
      <c r="IQY385" s="55"/>
      <c r="IQZ385" s="55"/>
      <c r="IRA385" s="55"/>
      <c r="IRB385" s="55"/>
      <c r="IRC385" s="55"/>
      <c r="IRD385" s="55"/>
      <c r="IRE385" s="55"/>
      <c r="IRF385" s="55"/>
      <c r="IRG385" s="55"/>
      <c r="IRH385" s="55"/>
      <c r="IRI385" s="55"/>
      <c r="IRJ385" s="55"/>
      <c r="IRK385" s="55"/>
      <c r="IRL385" s="55"/>
      <c r="IRM385" s="55"/>
      <c r="IRN385" s="55"/>
      <c r="IRO385" s="55"/>
      <c r="IRP385" s="55"/>
      <c r="IRQ385" s="55"/>
      <c r="IRR385" s="55"/>
      <c r="IRS385" s="55"/>
      <c r="IRT385" s="55"/>
      <c r="IRU385" s="55"/>
      <c r="IRV385" s="55"/>
      <c r="IRW385" s="55"/>
      <c r="IRX385" s="55"/>
      <c r="IRY385" s="55"/>
      <c r="IRZ385" s="55"/>
      <c r="ISA385" s="55"/>
      <c r="ISB385" s="55"/>
      <c r="ISC385" s="55"/>
      <c r="ISD385" s="55"/>
      <c r="ISE385" s="55"/>
      <c r="ISF385" s="55"/>
      <c r="ISG385" s="55"/>
      <c r="ISH385" s="55"/>
      <c r="ISI385" s="55"/>
      <c r="ISJ385" s="55"/>
      <c r="ISK385" s="55"/>
      <c r="ISL385" s="55"/>
      <c r="ISM385" s="55"/>
      <c r="ISN385" s="55"/>
      <c r="ISO385" s="55"/>
      <c r="ISP385" s="55"/>
      <c r="ISQ385" s="55"/>
      <c r="ISR385" s="55"/>
      <c r="ISS385" s="55"/>
      <c r="IST385" s="55"/>
      <c r="ISU385" s="55"/>
      <c r="ISV385" s="55"/>
      <c r="ISW385" s="55"/>
      <c r="ISX385" s="55"/>
      <c r="ISY385" s="55"/>
      <c r="ISZ385" s="55"/>
      <c r="ITA385" s="55"/>
      <c r="ITB385" s="55"/>
      <c r="ITC385" s="55"/>
      <c r="ITD385" s="55"/>
      <c r="ITE385" s="55"/>
      <c r="ITF385" s="55"/>
      <c r="ITG385" s="55"/>
      <c r="ITH385" s="55"/>
      <c r="ITI385" s="55"/>
      <c r="ITJ385" s="55"/>
      <c r="ITK385" s="55"/>
      <c r="ITL385" s="55"/>
      <c r="ITM385" s="55"/>
      <c r="ITN385" s="55"/>
      <c r="ITO385" s="55"/>
      <c r="ITP385" s="55"/>
      <c r="ITQ385" s="55"/>
      <c r="ITR385" s="55"/>
      <c r="ITS385" s="55"/>
      <c r="ITT385" s="55"/>
      <c r="ITU385" s="55"/>
      <c r="ITV385" s="55"/>
      <c r="ITW385" s="55"/>
      <c r="ITX385" s="55"/>
      <c r="ITY385" s="55"/>
      <c r="ITZ385" s="55"/>
      <c r="IUA385" s="55"/>
      <c r="IUB385" s="55"/>
      <c r="IUC385" s="55"/>
      <c r="IUD385" s="55"/>
      <c r="IUE385" s="55"/>
      <c r="IUF385" s="55"/>
      <c r="IUG385" s="55"/>
      <c r="IUH385" s="55"/>
      <c r="IUI385" s="55"/>
      <c r="IUJ385" s="55"/>
      <c r="IUK385" s="55"/>
      <c r="IUL385" s="55"/>
      <c r="IUM385" s="55"/>
      <c r="IUN385" s="55"/>
      <c r="IUO385" s="55"/>
      <c r="IUP385" s="55"/>
      <c r="IUQ385" s="55"/>
      <c r="IUR385" s="55"/>
      <c r="IUS385" s="55"/>
      <c r="IUT385" s="55"/>
      <c r="IUU385" s="55"/>
      <c r="IUV385" s="55"/>
      <c r="IUW385" s="55"/>
      <c r="IUX385" s="55"/>
      <c r="IUY385" s="55"/>
      <c r="IUZ385" s="55"/>
      <c r="IVA385" s="55"/>
      <c r="IVB385" s="55"/>
      <c r="IVC385" s="55"/>
      <c r="IVD385" s="55"/>
      <c r="IVE385" s="55"/>
      <c r="IVF385" s="55"/>
      <c r="IVG385" s="55"/>
      <c r="IVH385" s="55"/>
      <c r="IVI385" s="55"/>
      <c r="IVJ385" s="55"/>
      <c r="IVK385" s="55"/>
      <c r="IVL385" s="55"/>
      <c r="IVM385" s="55"/>
      <c r="IVN385" s="55"/>
      <c r="IVO385" s="55"/>
      <c r="IVP385" s="55"/>
      <c r="IVQ385" s="55"/>
      <c r="IVR385" s="55"/>
      <c r="IVS385" s="55"/>
      <c r="IVT385" s="55"/>
      <c r="IVU385" s="55"/>
      <c r="IVV385" s="55"/>
      <c r="IVW385" s="55"/>
      <c r="IVX385" s="55"/>
      <c r="IVY385" s="55"/>
      <c r="IVZ385" s="55"/>
      <c r="IWA385" s="55"/>
      <c r="IWB385" s="55"/>
      <c r="IWC385" s="55"/>
      <c r="IWD385" s="55"/>
      <c r="IWE385" s="55"/>
      <c r="IWF385" s="55"/>
      <c r="IWG385" s="55"/>
      <c r="IWH385" s="55"/>
      <c r="IWI385" s="55"/>
      <c r="IWJ385" s="55"/>
      <c r="IWK385" s="55"/>
      <c r="IWL385" s="55"/>
      <c r="IWM385" s="55"/>
      <c r="IWN385" s="55"/>
      <c r="IWO385" s="55"/>
      <c r="IWP385" s="55"/>
      <c r="IWQ385" s="55"/>
      <c r="IWR385" s="55"/>
      <c r="IWS385" s="55"/>
      <c r="IWT385" s="55"/>
      <c r="IWU385" s="55"/>
      <c r="IWV385" s="55"/>
      <c r="IWW385" s="55"/>
      <c r="IWX385" s="55"/>
      <c r="IWY385" s="55"/>
      <c r="IWZ385" s="55"/>
      <c r="IXA385" s="55"/>
      <c r="IXB385" s="55"/>
      <c r="IXC385" s="55"/>
      <c r="IXD385" s="55"/>
      <c r="IXE385" s="55"/>
      <c r="IXF385" s="55"/>
      <c r="IXG385" s="55"/>
      <c r="IXH385" s="55"/>
      <c r="IXI385" s="55"/>
      <c r="IXJ385" s="55"/>
      <c r="IXK385" s="55"/>
      <c r="IXL385" s="55"/>
      <c r="IXM385" s="55"/>
      <c r="IXN385" s="55"/>
      <c r="IXO385" s="55"/>
      <c r="IXP385" s="55"/>
      <c r="IXQ385" s="55"/>
      <c r="IXR385" s="55"/>
      <c r="IXS385" s="55"/>
      <c r="IXT385" s="55"/>
      <c r="IXU385" s="55"/>
      <c r="IXV385" s="55"/>
      <c r="IXW385" s="55"/>
      <c r="IXX385" s="55"/>
      <c r="IXY385" s="55"/>
      <c r="IXZ385" s="55"/>
      <c r="IYA385" s="55"/>
      <c r="IYB385" s="55"/>
      <c r="IYC385" s="55"/>
      <c r="IYD385" s="55"/>
      <c r="IYE385" s="55"/>
      <c r="IYF385" s="55"/>
      <c r="IYG385" s="55"/>
      <c r="IYH385" s="55"/>
      <c r="IYI385" s="55"/>
      <c r="IYJ385" s="55"/>
      <c r="IYK385" s="55"/>
      <c r="IYL385" s="55"/>
      <c r="IYM385" s="55"/>
      <c r="IYN385" s="55"/>
      <c r="IYO385" s="55"/>
      <c r="IYP385" s="55"/>
      <c r="IYQ385" s="55"/>
      <c r="IYR385" s="55"/>
      <c r="IYS385" s="55"/>
      <c r="IYT385" s="55"/>
      <c r="IYU385" s="55"/>
      <c r="IYV385" s="55"/>
      <c r="IYW385" s="55"/>
      <c r="IYX385" s="55"/>
      <c r="IYY385" s="55"/>
      <c r="IYZ385" s="55"/>
      <c r="IZA385" s="55"/>
      <c r="IZB385" s="55"/>
      <c r="IZC385" s="55"/>
      <c r="IZD385" s="55"/>
      <c r="IZE385" s="55"/>
      <c r="IZF385" s="55"/>
      <c r="IZG385" s="55"/>
      <c r="IZH385" s="55"/>
      <c r="IZI385" s="55"/>
      <c r="IZJ385" s="55"/>
      <c r="IZK385" s="55"/>
      <c r="IZL385" s="55"/>
      <c r="IZM385" s="55"/>
      <c r="IZN385" s="55"/>
      <c r="IZO385" s="55"/>
      <c r="IZP385" s="55"/>
      <c r="IZQ385" s="55"/>
      <c r="IZR385" s="55"/>
      <c r="IZS385" s="55"/>
      <c r="IZT385" s="55"/>
      <c r="IZU385" s="55"/>
      <c r="IZV385" s="55"/>
      <c r="IZW385" s="55"/>
      <c r="IZX385" s="55"/>
      <c r="IZY385" s="55"/>
      <c r="IZZ385" s="55"/>
      <c r="JAA385" s="55"/>
      <c r="JAB385" s="55"/>
      <c r="JAC385" s="55"/>
      <c r="JAD385" s="55"/>
      <c r="JAE385" s="55"/>
      <c r="JAF385" s="55"/>
      <c r="JAG385" s="55"/>
      <c r="JAH385" s="55"/>
      <c r="JAI385" s="55"/>
      <c r="JAJ385" s="55"/>
      <c r="JAK385" s="55"/>
      <c r="JAL385" s="55"/>
      <c r="JAM385" s="55"/>
      <c r="JAN385" s="55"/>
      <c r="JAO385" s="55"/>
      <c r="JAP385" s="55"/>
      <c r="JAQ385" s="55"/>
      <c r="JAR385" s="55"/>
      <c r="JAS385" s="55"/>
      <c r="JAT385" s="55"/>
      <c r="JAU385" s="55"/>
      <c r="JAV385" s="55"/>
      <c r="JAW385" s="55"/>
      <c r="JAX385" s="55"/>
      <c r="JAY385" s="55"/>
      <c r="JAZ385" s="55"/>
      <c r="JBA385" s="55"/>
      <c r="JBB385" s="55"/>
      <c r="JBC385" s="55"/>
      <c r="JBD385" s="55"/>
      <c r="JBE385" s="55"/>
      <c r="JBF385" s="55"/>
      <c r="JBG385" s="55"/>
      <c r="JBH385" s="55"/>
      <c r="JBI385" s="55"/>
      <c r="JBJ385" s="55"/>
      <c r="JBK385" s="55"/>
      <c r="JBL385" s="55"/>
      <c r="JBM385" s="55"/>
      <c r="JBN385" s="55"/>
      <c r="JBO385" s="55"/>
      <c r="JBP385" s="55"/>
      <c r="JBQ385" s="55"/>
      <c r="JBR385" s="55"/>
      <c r="JBS385" s="55"/>
      <c r="JBT385" s="55"/>
      <c r="JBU385" s="55"/>
      <c r="JBV385" s="55"/>
      <c r="JBW385" s="55"/>
      <c r="JBX385" s="55"/>
      <c r="JBY385" s="55"/>
      <c r="JBZ385" s="55"/>
      <c r="JCA385" s="55"/>
      <c r="JCB385" s="55"/>
      <c r="JCC385" s="55"/>
      <c r="JCD385" s="55"/>
      <c r="JCE385" s="55"/>
      <c r="JCF385" s="55"/>
      <c r="JCG385" s="55"/>
      <c r="JCH385" s="55"/>
      <c r="JCI385" s="55"/>
      <c r="JCJ385" s="55"/>
      <c r="JCK385" s="55"/>
      <c r="JCL385" s="55"/>
      <c r="JCM385" s="55"/>
      <c r="JCN385" s="55"/>
      <c r="JCO385" s="55"/>
      <c r="JCP385" s="55"/>
      <c r="JCQ385" s="55"/>
      <c r="JCR385" s="55"/>
      <c r="JCS385" s="55"/>
      <c r="JCT385" s="55"/>
      <c r="JCU385" s="55"/>
      <c r="JCV385" s="55"/>
      <c r="JCW385" s="55"/>
      <c r="JCX385" s="55"/>
      <c r="JCY385" s="55"/>
      <c r="JCZ385" s="55"/>
      <c r="JDA385" s="55"/>
      <c r="JDB385" s="55"/>
      <c r="JDC385" s="55"/>
      <c r="JDD385" s="55"/>
      <c r="JDE385" s="55"/>
      <c r="JDF385" s="55"/>
      <c r="JDG385" s="55"/>
      <c r="JDH385" s="55"/>
      <c r="JDI385" s="55"/>
      <c r="JDJ385" s="55"/>
      <c r="JDK385" s="55"/>
      <c r="JDL385" s="55"/>
      <c r="JDM385" s="55"/>
      <c r="JDN385" s="55"/>
      <c r="JDO385" s="55"/>
      <c r="JDP385" s="55"/>
      <c r="JDQ385" s="55"/>
      <c r="JDR385" s="55"/>
      <c r="JDS385" s="55"/>
      <c r="JDT385" s="55"/>
      <c r="JDU385" s="55"/>
      <c r="JDV385" s="55"/>
      <c r="JDW385" s="55"/>
      <c r="JDX385" s="55"/>
      <c r="JDY385" s="55"/>
      <c r="JDZ385" s="55"/>
      <c r="JEA385" s="55"/>
      <c r="JEB385" s="55"/>
      <c r="JEC385" s="55"/>
      <c r="JED385" s="55"/>
      <c r="JEE385" s="55"/>
      <c r="JEF385" s="55"/>
      <c r="JEG385" s="55"/>
      <c r="JEH385" s="55"/>
      <c r="JEI385" s="55"/>
      <c r="JEJ385" s="55"/>
      <c r="JEK385" s="55"/>
      <c r="JEL385" s="55"/>
      <c r="JEM385" s="55"/>
      <c r="JEN385" s="55"/>
      <c r="JEO385" s="55"/>
      <c r="JEP385" s="55"/>
      <c r="JEQ385" s="55"/>
      <c r="JER385" s="55"/>
      <c r="JES385" s="55"/>
      <c r="JET385" s="55"/>
      <c r="JEU385" s="55"/>
      <c r="JEV385" s="55"/>
      <c r="JEW385" s="55"/>
      <c r="JEX385" s="55"/>
      <c r="JEY385" s="55"/>
      <c r="JEZ385" s="55"/>
      <c r="JFA385" s="55"/>
      <c r="JFB385" s="55"/>
      <c r="JFC385" s="55"/>
      <c r="JFD385" s="55"/>
      <c r="JFE385" s="55"/>
      <c r="JFF385" s="55"/>
      <c r="JFG385" s="55"/>
      <c r="JFH385" s="55"/>
      <c r="JFI385" s="55"/>
      <c r="JFJ385" s="55"/>
      <c r="JFK385" s="55"/>
      <c r="JFL385" s="55"/>
      <c r="JFM385" s="55"/>
      <c r="JFN385" s="55"/>
      <c r="JFO385" s="55"/>
      <c r="JFP385" s="55"/>
      <c r="JFQ385" s="55"/>
      <c r="JFR385" s="55"/>
      <c r="JFS385" s="55"/>
      <c r="JFT385" s="55"/>
      <c r="JFU385" s="55"/>
      <c r="JFV385" s="55"/>
      <c r="JFW385" s="55"/>
      <c r="JFX385" s="55"/>
      <c r="JFY385" s="55"/>
      <c r="JFZ385" s="55"/>
      <c r="JGA385" s="55"/>
      <c r="JGB385" s="55"/>
      <c r="JGC385" s="55"/>
      <c r="JGD385" s="55"/>
      <c r="JGE385" s="55"/>
      <c r="JGF385" s="55"/>
      <c r="JGG385" s="55"/>
      <c r="JGH385" s="55"/>
      <c r="JGI385" s="55"/>
      <c r="JGJ385" s="55"/>
      <c r="JGK385" s="55"/>
      <c r="JGL385" s="55"/>
      <c r="JGM385" s="55"/>
      <c r="JGN385" s="55"/>
      <c r="JGO385" s="55"/>
      <c r="JGP385" s="55"/>
      <c r="JGQ385" s="55"/>
      <c r="JGR385" s="55"/>
      <c r="JGS385" s="55"/>
      <c r="JGT385" s="55"/>
      <c r="JGU385" s="55"/>
      <c r="JGV385" s="55"/>
      <c r="JGW385" s="55"/>
      <c r="JGX385" s="55"/>
      <c r="JGY385" s="55"/>
      <c r="JGZ385" s="55"/>
      <c r="JHA385" s="55"/>
      <c r="JHB385" s="55"/>
      <c r="JHC385" s="55"/>
      <c r="JHD385" s="55"/>
      <c r="JHE385" s="55"/>
      <c r="JHF385" s="55"/>
      <c r="JHG385" s="55"/>
      <c r="JHH385" s="55"/>
      <c r="JHI385" s="55"/>
      <c r="JHJ385" s="55"/>
      <c r="JHK385" s="55"/>
      <c r="JHL385" s="55"/>
      <c r="JHM385" s="55"/>
      <c r="JHN385" s="55"/>
      <c r="JHO385" s="55"/>
      <c r="JHP385" s="55"/>
      <c r="JHQ385" s="55"/>
      <c r="JHR385" s="55"/>
      <c r="JHS385" s="55"/>
      <c r="JHT385" s="55"/>
      <c r="JHU385" s="55"/>
      <c r="JHV385" s="55"/>
      <c r="JHW385" s="55"/>
      <c r="JHX385" s="55"/>
      <c r="JHY385" s="55"/>
      <c r="JHZ385" s="55"/>
      <c r="JIA385" s="55"/>
      <c r="JIB385" s="55"/>
      <c r="JIC385" s="55"/>
      <c r="JID385" s="55"/>
      <c r="JIE385" s="55"/>
      <c r="JIF385" s="55"/>
      <c r="JIG385" s="55"/>
      <c r="JIH385" s="55"/>
      <c r="JII385" s="55"/>
      <c r="JIJ385" s="55"/>
      <c r="JIK385" s="55"/>
      <c r="JIL385" s="55"/>
      <c r="JIM385" s="55"/>
      <c r="JIN385" s="55"/>
      <c r="JIO385" s="55"/>
      <c r="JIP385" s="55"/>
      <c r="JIQ385" s="55"/>
      <c r="JIR385" s="55"/>
      <c r="JIS385" s="55"/>
      <c r="JIT385" s="55"/>
      <c r="JIU385" s="55"/>
      <c r="JIV385" s="55"/>
      <c r="JIW385" s="55"/>
      <c r="JIX385" s="55"/>
      <c r="JIY385" s="55"/>
      <c r="JIZ385" s="55"/>
      <c r="JJA385" s="55"/>
      <c r="JJB385" s="55"/>
      <c r="JJC385" s="55"/>
      <c r="JJD385" s="55"/>
      <c r="JJE385" s="55"/>
      <c r="JJF385" s="55"/>
      <c r="JJG385" s="55"/>
      <c r="JJH385" s="55"/>
      <c r="JJI385" s="55"/>
      <c r="JJJ385" s="55"/>
      <c r="JJK385" s="55"/>
      <c r="JJL385" s="55"/>
      <c r="JJM385" s="55"/>
      <c r="JJN385" s="55"/>
      <c r="JJO385" s="55"/>
      <c r="JJP385" s="55"/>
      <c r="JJQ385" s="55"/>
      <c r="JJR385" s="55"/>
      <c r="JJS385" s="55"/>
      <c r="JJT385" s="55"/>
      <c r="JJU385" s="55"/>
      <c r="JJV385" s="55"/>
      <c r="JJW385" s="55"/>
      <c r="JJX385" s="55"/>
      <c r="JJY385" s="55"/>
      <c r="JJZ385" s="55"/>
      <c r="JKA385" s="55"/>
      <c r="JKB385" s="55"/>
      <c r="JKC385" s="55"/>
      <c r="JKD385" s="55"/>
      <c r="JKE385" s="55"/>
      <c r="JKF385" s="55"/>
      <c r="JKG385" s="55"/>
      <c r="JKH385" s="55"/>
      <c r="JKI385" s="55"/>
      <c r="JKJ385" s="55"/>
      <c r="JKK385" s="55"/>
      <c r="JKL385" s="55"/>
      <c r="JKM385" s="55"/>
      <c r="JKN385" s="55"/>
      <c r="JKO385" s="55"/>
      <c r="JKP385" s="55"/>
      <c r="JKQ385" s="55"/>
      <c r="JKR385" s="55"/>
      <c r="JKS385" s="55"/>
      <c r="JKT385" s="55"/>
      <c r="JKU385" s="55"/>
      <c r="JKV385" s="55"/>
      <c r="JKW385" s="55"/>
      <c r="JKX385" s="55"/>
      <c r="JKY385" s="55"/>
      <c r="JKZ385" s="55"/>
      <c r="JLA385" s="55"/>
      <c r="JLB385" s="55"/>
      <c r="JLC385" s="55"/>
      <c r="JLD385" s="55"/>
      <c r="JLE385" s="55"/>
      <c r="JLF385" s="55"/>
      <c r="JLG385" s="55"/>
      <c r="JLH385" s="55"/>
      <c r="JLI385" s="55"/>
      <c r="JLJ385" s="55"/>
      <c r="JLK385" s="55"/>
      <c r="JLL385" s="55"/>
      <c r="JLM385" s="55"/>
      <c r="JLN385" s="55"/>
      <c r="JLO385" s="55"/>
      <c r="JLP385" s="55"/>
      <c r="JLQ385" s="55"/>
      <c r="JLR385" s="55"/>
      <c r="JLS385" s="55"/>
      <c r="JLT385" s="55"/>
      <c r="JLU385" s="55"/>
      <c r="JLV385" s="55"/>
      <c r="JLW385" s="55"/>
      <c r="JLX385" s="55"/>
      <c r="JLY385" s="55"/>
      <c r="JLZ385" s="55"/>
      <c r="JMA385" s="55"/>
      <c r="JMB385" s="55"/>
      <c r="JMC385" s="55"/>
      <c r="JMD385" s="55"/>
      <c r="JME385" s="55"/>
      <c r="JMF385" s="55"/>
      <c r="JMG385" s="55"/>
      <c r="JMH385" s="55"/>
      <c r="JMI385" s="55"/>
      <c r="JMJ385" s="55"/>
      <c r="JMK385" s="55"/>
      <c r="JML385" s="55"/>
      <c r="JMM385" s="55"/>
      <c r="JMN385" s="55"/>
      <c r="JMO385" s="55"/>
      <c r="JMP385" s="55"/>
      <c r="JMQ385" s="55"/>
      <c r="JMR385" s="55"/>
      <c r="JMS385" s="55"/>
      <c r="JMT385" s="55"/>
      <c r="JMU385" s="55"/>
      <c r="JMV385" s="55"/>
      <c r="JMW385" s="55"/>
      <c r="JMX385" s="55"/>
      <c r="JMY385" s="55"/>
      <c r="JMZ385" s="55"/>
      <c r="JNA385" s="55"/>
      <c r="JNB385" s="55"/>
      <c r="JNC385" s="55"/>
      <c r="JND385" s="55"/>
      <c r="JNE385" s="55"/>
      <c r="JNF385" s="55"/>
      <c r="JNG385" s="55"/>
      <c r="JNH385" s="55"/>
      <c r="JNI385" s="55"/>
      <c r="JNJ385" s="55"/>
      <c r="JNK385" s="55"/>
      <c r="JNL385" s="55"/>
      <c r="JNM385" s="55"/>
      <c r="JNN385" s="55"/>
      <c r="JNO385" s="55"/>
      <c r="JNP385" s="55"/>
      <c r="JNQ385" s="55"/>
      <c r="JNR385" s="55"/>
      <c r="JNS385" s="55"/>
      <c r="JNT385" s="55"/>
      <c r="JNU385" s="55"/>
      <c r="JNV385" s="55"/>
      <c r="JNW385" s="55"/>
      <c r="JNX385" s="55"/>
      <c r="JNY385" s="55"/>
      <c r="JNZ385" s="55"/>
      <c r="JOA385" s="55"/>
      <c r="JOB385" s="55"/>
      <c r="JOC385" s="55"/>
      <c r="JOD385" s="55"/>
      <c r="JOE385" s="55"/>
      <c r="JOF385" s="55"/>
      <c r="JOG385" s="55"/>
      <c r="JOH385" s="55"/>
      <c r="JOI385" s="55"/>
      <c r="JOJ385" s="55"/>
      <c r="JOK385" s="55"/>
      <c r="JOL385" s="55"/>
      <c r="JOM385" s="55"/>
      <c r="JON385" s="55"/>
      <c r="JOO385" s="55"/>
      <c r="JOP385" s="55"/>
      <c r="JOQ385" s="55"/>
      <c r="JOR385" s="55"/>
      <c r="JOS385" s="55"/>
      <c r="JOT385" s="55"/>
      <c r="JOU385" s="55"/>
      <c r="JOV385" s="55"/>
      <c r="JOW385" s="55"/>
      <c r="JOX385" s="55"/>
      <c r="JOY385" s="55"/>
      <c r="JOZ385" s="55"/>
      <c r="JPA385" s="55"/>
      <c r="JPB385" s="55"/>
      <c r="JPC385" s="55"/>
      <c r="JPD385" s="55"/>
      <c r="JPE385" s="55"/>
      <c r="JPF385" s="55"/>
      <c r="JPG385" s="55"/>
      <c r="JPH385" s="55"/>
      <c r="JPI385" s="55"/>
      <c r="JPJ385" s="55"/>
      <c r="JPK385" s="55"/>
      <c r="JPL385" s="55"/>
      <c r="JPM385" s="55"/>
      <c r="JPN385" s="55"/>
      <c r="JPO385" s="55"/>
      <c r="JPP385" s="55"/>
      <c r="JPQ385" s="55"/>
      <c r="JPR385" s="55"/>
      <c r="JPS385" s="55"/>
      <c r="JPT385" s="55"/>
      <c r="JPU385" s="55"/>
      <c r="JPV385" s="55"/>
      <c r="JPW385" s="55"/>
      <c r="JPX385" s="55"/>
      <c r="JPY385" s="55"/>
      <c r="JPZ385" s="55"/>
      <c r="JQA385" s="55"/>
      <c r="JQB385" s="55"/>
      <c r="JQC385" s="55"/>
      <c r="JQD385" s="55"/>
      <c r="JQE385" s="55"/>
      <c r="JQF385" s="55"/>
      <c r="JQG385" s="55"/>
      <c r="JQH385" s="55"/>
      <c r="JQI385" s="55"/>
      <c r="JQJ385" s="55"/>
      <c r="JQK385" s="55"/>
      <c r="JQL385" s="55"/>
      <c r="JQM385" s="55"/>
      <c r="JQN385" s="55"/>
      <c r="JQO385" s="55"/>
      <c r="JQP385" s="55"/>
      <c r="JQQ385" s="55"/>
      <c r="JQR385" s="55"/>
      <c r="JQS385" s="55"/>
      <c r="JQT385" s="55"/>
      <c r="JQU385" s="55"/>
      <c r="JQV385" s="55"/>
      <c r="JQW385" s="55"/>
      <c r="JQX385" s="55"/>
      <c r="JQY385" s="55"/>
      <c r="JQZ385" s="55"/>
      <c r="JRA385" s="55"/>
      <c r="JRB385" s="55"/>
      <c r="JRC385" s="55"/>
      <c r="JRD385" s="55"/>
      <c r="JRE385" s="55"/>
      <c r="JRF385" s="55"/>
      <c r="JRG385" s="55"/>
      <c r="JRH385" s="55"/>
      <c r="JRI385" s="55"/>
      <c r="JRJ385" s="55"/>
      <c r="JRK385" s="55"/>
      <c r="JRL385" s="55"/>
      <c r="JRM385" s="55"/>
      <c r="JRN385" s="55"/>
      <c r="JRO385" s="55"/>
      <c r="JRP385" s="55"/>
      <c r="JRQ385" s="55"/>
      <c r="JRR385" s="55"/>
      <c r="JRS385" s="55"/>
      <c r="JRT385" s="55"/>
      <c r="JRU385" s="55"/>
      <c r="JRV385" s="55"/>
      <c r="JRW385" s="55"/>
      <c r="JRX385" s="55"/>
      <c r="JRY385" s="55"/>
      <c r="JRZ385" s="55"/>
      <c r="JSA385" s="55"/>
      <c r="JSB385" s="55"/>
      <c r="JSC385" s="55"/>
      <c r="JSD385" s="55"/>
      <c r="JSE385" s="55"/>
      <c r="JSF385" s="55"/>
      <c r="JSG385" s="55"/>
      <c r="JSH385" s="55"/>
      <c r="JSI385" s="55"/>
      <c r="JSJ385" s="55"/>
      <c r="JSK385" s="55"/>
      <c r="JSL385" s="55"/>
      <c r="JSM385" s="55"/>
      <c r="JSN385" s="55"/>
      <c r="JSO385" s="55"/>
      <c r="JSP385" s="55"/>
      <c r="JSQ385" s="55"/>
      <c r="JSR385" s="55"/>
      <c r="JSS385" s="55"/>
      <c r="JST385" s="55"/>
      <c r="JSU385" s="55"/>
      <c r="JSV385" s="55"/>
      <c r="JSW385" s="55"/>
      <c r="JSX385" s="55"/>
      <c r="JSY385" s="55"/>
      <c r="JSZ385" s="55"/>
      <c r="JTA385" s="55"/>
      <c r="JTB385" s="55"/>
      <c r="JTC385" s="55"/>
      <c r="JTD385" s="55"/>
      <c r="JTE385" s="55"/>
      <c r="JTF385" s="55"/>
      <c r="JTG385" s="55"/>
      <c r="JTH385" s="55"/>
      <c r="JTI385" s="55"/>
      <c r="JTJ385" s="55"/>
      <c r="JTK385" s="55"/>
      <c r="JTL385" s="55"/>
      <c r="JTM385" s="55"/>
      <c r="JTN385" s="55"/>
      <c r="JTO385" s="55"/>
      <c r="JTP385" s="55"/>
      <c r="JTQ385" s="55"/>
      <c r="JTR385" s="55"/>
      <c r="JTS385" s="55"/>
      <c r="JTT385" s="55"/>
      <c r="JTU385" s="55"/>
      <c r="JTV385" s="55"/>
      <c r="JTW385" s="55"/>
      <c r="JTX385" s="55"/>
      <c r="JTY385" s="55"/>
      <c r="JTZ385" s="55"/>
      <c r="JUA385" s="55"/>
      <c r="JUB385" s="55"/>
      <c r="JUC385" s="55"/>
      <c r="JUD385" s="55"/>
      <c r="JUE385" s="55"/>
      <c r="JUF385" s="55"/>
      <c r="JUG385" s="55"/>
      <c r="JUH385" s="55"/>
      <c r="JUI385" s="55"/>
      <c r="JUJ385" s="55"/>
      <c r="JUK385" s="55"/>
      <c r="JUL385" s="55"/>
      <c r="JUM385" s="55"/>
      <c r="JUN385" s="55"/>
      <c r="JUO385" s="55"/>
      <c r="JUP385" s="55"/>
      <c r="JUQ385" s="55"/>
      <c r="JUR385" s="55"/>
      <c r="JUS385" s="55"/>
      <c r="JUT385" s="55"/>
      <c r="JUU385" s="55"/>
      <c r="JUV385" s="55"/>
      <c r="JUW385" s="55"/>
      <c r="JUX385" s="55"/>
      <c r="JUY385" s="55"/>
      <c r="JUZ385" s="55"/>
      <c r="JVA385" s="55"/>
      <c r="JVB385" s="55"/>
      <c r="JVC385" s="55"/>
      <c r="JVD385" s="55"/>
      <c r="JVE385" s="55"/>
      <c r="JVF385" s="55"/>
      <c r="JVG385" s="55"/>
      <c r="JVH385" s="55"/>
      <c r="JVI385" s="55"/>
      <c r="JVJ385" s="55"/>
      <c r="JVK385" s="55"/>
      <c r="JVL385" s="55"/>
      <c r="JVM385" s="55"/>
      <c r="JVN385" s="55"/>
      <c r="JVO385" s="55"/>
      <c r="JVP385" s="55"/>
      <c r="JVQ385" s="55"/>
      <c r="JVR385" s="55"/>
      <c r="JVS385" s="55"/>
      <c r="JVT385" s="55"/>
      <c r="JVU385" s="55"/>
      <c r="JVV385" s="55"/>
      <c r="JVW385" s="55"/>
      <c r="JVX385" s="55"/>
      <c r="JVY385" s="55"/>
      <c r="JVZ385" s="55"/>
      <c r="JWA385" s="55"/>
      <c r="JWB385" s="55"/>
      <c r="JWC385" s="55"/>
      <c r="JWD385" s="55"/>
      <c r="JWE385" s="55"/>
      <c r="JWF385" s="55"/>
      <c r="JWG385" s="55"/>
      <c r="JWH385" s="55"/>
      <c r="JWI385" s="55"/>
      <c r="JWJ385" s="55"/>
      <c r="JWK385" s="55"/>
      <c r="JWL385" s="55"/>
      <c r="JWM385" s="55"/>
      <c r="JWN385" s="55"/>
      <c r="JWO385" s="55"/>
      <c r="JWP385" s="55"/>
      <c r="JWQ385" s="55"/>
      <c r="JWR385" s="55"/>
      <c r="JWS385" s="55"/>
      <c r="JWT385" s="55"/>
      <c r="JWU385" s="55"/>
      <c r="JWV385" s="55"/>
      <c r="JWW385" s="55"/>
      <c r="JWX385" s="55"/>
      <c r="JWY385" s="55"/>
      <c r="JWZ385" s="55"/>
      <c r="JXA385" s="55"/>
      <c r="JXB385" s="55"/>
      <c r="JXC385" s="55"/>
      <c r="JXD385" s="55"/>
      <c r="JXE385" s="55"/>
      <c r="JXF385" s="55"/>
      <c r="JXG385" s="55"/>
      <c r="JXH385" s="55"/>
      <c r="JXI385" s="55"/>
      <c r="JXJ385" s="55"/>
      <c r="JXK385" s="55"/>
      <c r="JXL385" s="55"/>
      <c r="JXM385" s="55"/>
      <c r="JXN385" s="55"/>
      <c r="JXO385" s="55"/>
      <c r="JXP385" s="55"/>
      <c r="JXQ385" s="55"/>
      <c r="JXR385" s="55"/>
      <c r="JXS385" s="55"/>
      <c r="JXT385" s="55"/>
      <c r="JXU385" s="55"/>
      <c r="JXV385" s="55"/>
      <c r="JXW385" s="55"/>
      <c r="JXX385" s="55"/>
      <c r="JXY385" s="55"/>
      <c r="JXZ385" s="55"/>
      <c r="JYA385" s="55"/>
      <c r="JYB385" s="55"/>
      <c r="JYC385" s="55"/>
      <c r="JYD385" s="55"/>
      <c r="JYE385" s="55"/>
      <c r="JYF385" s="55"/>
      <c r="JYG385" s="55"/>
      <c r="JYH385" s="55"/>
      <c r="JYI385" s="55"/>
      <c r="JYJ385" s="55"/>
      <c r="JYK385" s="55"/>
      <c r="JYL385" s="55"/>
      <c r="JYM385" s="55"/>
      <c r="JYN385" s="55"/>
      <c r="JYO385" s="55"/>
      <c r="JYP385" s="55"/>
      <c r="JYQ385" s="55"/>
      <c r="JYR385" s="55"/>
      <c r="JYS385" s="55"/>
      <c r="JYT385" s="55"/>
      <c r="JYU385" s="55"/>
      <c r="JYV385" s="55"/>
      <c r="JYW385" s="55"/>
      <c r="JYX385" s="55"/>
      <c r="JYY385" s="55"/>
      <c r="JYZ385" s="55"/>
      <c r="JZA385" s="55"/>
      <c r="JZB385" s="55"/>
      <c r="JZC385" s="55"/>
      <c r="JZD385" s="55"/>
      <c r="JZE385" s="55"/>
      <c r="JZF385" s="55"/>
      <c r="JZG385" s="55"/>
      <c r="JZH385" s="55"/>
      <c r="JZI385" s="55"/>
      <c r="JZJ385" s="55"/>
      <c r="JZK385" s="55"/>
      <c r="JZL385" s="55"/>
      <c r="JZM385" s="55"/>
      <c r="JZN385" s="55"/>
      <c r="JZO385" s="55"/>
      <c r="JZP385" s="55"/>
      <c r="JZQ385" s="55"/>
      <c r="JZR385" s="55"/>
      <c r="JZS385" s="55"/>
      <c r="JZT385" s="55"/>
      <c r="JZU385" s="55"/>
      <c r="JZV385" s="55"/>
      <c r="JZW385" s="55"/>
      <c r="JZX385" s="55"/>
      <c r="JZY385" s="55"/>
      <c r="JZZ385" s="55"/>
      <c r="KAA385" s="55"/>
      <c r="KAB385" s="55"/>
      <c r="KAC385" s="55"/>
      <c r="KAD385" s="55"/>
      <c r="KAE385" s="55"/>
      <c r="KAF385" s="55"/>
      <c r="KAG385" s="55"/>
      <c r="KAH385" s="55"/>
      <c r="KAI385" s="55"/>
      <c r="KAJ385" s="55"/>
      <c r="KAK385" s="55"/>
      <c r="KAL385" s="55"/>
      <c r="KAM385" s="55"/>
      <c r="KAN385" s="55"/>
      <c r="KAO385" s="55"/>
      <c r="KAP385" s="55"/>
      <c r="KAQ385" s="55"/>
      <c r="KAR385" s="55"/>
      <c r="KAS385" s="55"/>
      <c r="KAT385" s="55"/>
      <c r="KAU385" s="55"/>
      <c r="KAV385" s="55"/>
      <c r="KAW385" s="55"/>
      <c r="KAX385" s="55"/>
      <c r="KAY385" s="55"/>
      <c r="KAZ385" s="55"/>
      <c r="KBA385" s="55"/>
      <c r="KBB385" s="55"/>
      <c r="KBC385" s="55"/>
      <c r="KBD385" s="55"/>
      <c r="KBE385" s="55"/>
      <c r="KBF385" s="55"/>
      <c r="KBG385" s="55"/>
      <c r="KBH385" s="55"/>
      <c r="KBI385" s="55"/>
      <c r="KBJ385" s="55"/>
      <c r="KBK385" s="55"/>
      <c r="KBL385" s="55"/>
      <c r="KBM385" s="55"/>
      <c r="KBN385" s="55"/>
      <c r="KBO385" s="55"/>
      <c r="KBP385" s="55"/>
      <c r="KBQ385" s="55"/>
      <c r="KBR385" s="55"/>
      <c r="KBS385" s="55"/>
      <c r="KBT385" s="55"/>
      <c r="KBU385" s="55"/>
      <c r="KBV385" s="55"/>
      <c r="KBW385" s="55"/>
      <c r="KBX385" s="55"/>
      <c r="KBY385" s="55"/>
      <c r="KBZ385" s="55"/>
      <c r="KCA385" s="55"/>
      <c r="KCB385" s="55"/>
      <c r="KCC385" s="55"/>
      <c r="KCD385" s="55"/>
      <c r="KCE385" s="55"/>
      <c r="KCF385" s="55"/>
      <c r="KCG385" s="55"/>
      <c r="KCH385" s="55"/>
      <c r="KCI385" s="55"/>
      <c r="KCJ385" s="55"/>
      <c r="KCK385" s="55"/>
      <c r="KCL385" s="55"/>
      <c r="KCM385" s="55"/>
      <c r="KCN385" s="55"/>
      <c r="KCO385" s="55"/>
      <c r="KCP385" s="55"/>
      <c r="KCQ385" s="55"/>
      <c r="KCR385" s="55"/>
      <c r="KCS385" s="55"/>
      <c r="KCT385" s="55"/>
      <c r="KCU385" s="55"/>
      <c r="KCV385" s="55"/>
      <c r="KCW385" s="55"/>
      <c r="KCX385" s="55"/>
      <c r="KCY385" s="55"/>
      <c r="KCZ385" s="55"/>
      <c r="KDA385" s="55"/>
      <c r="KDB385" s="55"/>
      <c r="KDC385" s="55"/>
      <c r="KDD385" s="55"/>
      <c r="KDE385" s="55"/>
      <c r="KDF385" s="55"/>
      <c r="KDG385" s="55"/>
      <c r="KDH385" s="55"/>
      <c r="KDI385" s="55"/>
      <c r="KDJ385" s="55"/>
      <c r="KDK385" s="55"/>
      <c r="KDL385" s="55"/>
      <c r="KDM385" s="55"/>
      <c r="KDN385" s="55"/>
      <c r="KDO385" s="55"/>
      <c r="KDP385" s="55"/>
      <c r="KDQ385" s="55"/>
      <c r="KDR385" s="55"/>
      <c r="KDS385" s="55"/>
      <c r="KDT385" s="55"/>
      <c r="KDU385" s="55"/>
      <c r="KDV385" s="55"/>
      <c r="KDW385" s="55"/>
      <c r="KDX385" s="55"/>
      <c r="KDY385" s="55"/>
      <c r="KDZ385" s="55"/>
      <c r="KEA385" s="55"/>
      <c r="KEB385" s="55"/>
      <c r="KEC385" s="55"/>
      <c r="KED385" s="55"/>
      <c r="KEE385" s="55"/>
      <c r="KEF385" s="55"/>
      <c r="KEG385" s="55"/>
      <c r="KEH385" s="55"/>
      <c r="KEI385" s="55"/>
      <c r="KEJ385" s="55"/>
      <c r="KEK385" s="55"/>
      <c r="KEL385" s="55"/>
      <c r="KEM385" s="55"/>
      <c r="KEN385" s="55"/>
      <c r="KEO385" s="55"/>
      <c r="KEP385" s="55"/>
      <c r="KEQ385" s="55"/>
      <c r="KER385" s="55"/>
      <c r="KES385" s="55"/>
      <c r="KET385" s="55"/>
      <c r="KEU385" s="55"/>
      <c r="KEV385" s="55"/>
      <c r="KEW385" s="55"/>
      <c r="KEX385" s="55"/>
      <c r="KEY385" s="55"/>
      <c r="KEZ385" s="55"/>
      <c r="KFA385" s="55"/>
      <c r="KFB385" s="55"/>
      <c r="KFC385" s="55"/>
      <c r="KFD385" s="55"/>
      <c r="KFE385" s="55"/>
      <c r="KFF385" s="55"/>
      <c r="KFG385" s="55"/>
      <c r="KFH385" s="55"/>
      <c r="KFI385" s="55"/>
      <c r="KFJ385" s="55"/>
      <c r="KFK385" s="55"/>
      <c r="KFL385" s="55"/>
      <c r="KFM385" s="55"/>
      <c r="KFN385" s="55"/>
      <c r="KFO385" s="55"/>
      <c r="KFP385" s="55"/>
      <c r="KFQ385" s="55"/>
      <c r="KFR385" s="55"/>
      <c r="KFS385" s="55"/>
      <c r="KFT385" s="55"/>
      <c r="KFU385" s="55"/>
      <c r="KFV385" s="55"/>
      <c r="KFW385" s="55"/>
      <c r="KFX385" s="55"/>
      <c r="KFY385" s="55"/>
      <c r="KFZ385" s="55"/>
      <c r="KGA385" s="55"/>
      <c r="KGB385" s="55"/>
      <c r="KGC385" s="55"/>
      <c r="KGD385" s="55"/>
      <c r="KGE385" s="55"/>
      <c r="KGF385" s="55"/>
      <c r="KGG385" s="55"/>
      <c r="KGH385" s="55"/>
      <c r="KGI385" s="55"/>
      <c r="KGJ385" s="55"/>
      <c r="KGK385" s="55"/>
      <c r="KGL385" s="55"/>
      <c r="KGM385" s="55"/>
      <c r="KGN385" s="55"/>
      <c r="KGO385" s="55"/>
      <c r="KGP385" s="55"/>
      <c r="KGQ385" s="55"/>
      <c r="KGR385" s="55"/>
      <c r="KGS385" s="55"/>
      <c r="KGT385" s="55"/>
      <c r="KGU385" s="55"/>
      <c r="KGV385" s="55"/>
      <c r="KGW385" s="55"/>
      <c r="KGX385" s="55"/>
      <c r="KGY385" s="55"/>
      <c r="KGZ385" s="55"/>
      <c r="KHA385" s="55"/>
      <c r="KHB385" s="55"/>
      <c r="KHC385" s="55"/>
      <c r="KHD385" s="55"/>
      <c r="KHE385" s="55"/>
      <c r="KHF385" s="55"/>
      <c r="KHG385" s="55"/>
      <c r="KHH385" s="55"/>
      <c r="KHI385" s="55"/>
      <c r="KHJ385" s="55"/>
      <c r="KHK385" s="55"/>
      <c r="KHL385" s="55"/>
      <c r="KHM385" s="55"/>
      <c r="KHN385" s="55"/>
      <c r="KHO385" s="55"/>
      <c r="KHP385" s="55"/>
      <c r="KHQ385" s="55"/>
      <c r="KHR385" s="55"/>
      <c r="KHS385" s="55"/>
      <c r="KHT385" s="55"/>
      <c r="KHU385" s="55"/>
      <c r="KHV385" s="55"/>
      <c r="KHW385" s="55"/>
      <c r="KHX385" s="55"/>
      <c r="KHY385" s="55"/>
      <c r="KHZ385" s="55"/>
      <c r="KIA385" s="55"/>
      <c r="KIB385" s="55"/>
      <c r="KIC385" s="55"/>
      <c r="KID385" s="55"/>
      <c r="KIE385" s="55"/>
      <c r="KIF385" s="55"/>
      <c r="KIG385" s="55"/>
      <c r="KIH385" s="55"/>
      <c r="KII385" s="55"/>
      <c r="KIJ385" s="55"/>
      <c r="KIK385" s="55"/>
      <c r="KIL385" s="55"/>
      <c r="KIM385" s="55"/>
      <c r="KIN385" s="55"/>
      <c r="KIO385" s="55"/>
      <c r="KIP385" s="55"/>
      <c r="KIQ385" s="55"/>
      <c r="KIR385" s="55"/>
      <c r="KIS385" s="55"/>
      <c r="KIT385" s="55"/>
      <c r="KIU385" s="55"/>
      <c r="KIV385" s="55"/>
      <c r="KIW385" s="55"/>
      <c r="KIX385" s="55"/>
      <c r="KIY385" s="55"/>
      <c r="KIZ385" s="55"/>
      <c r="KJA385" s="55"/>
      <c r="KJB385" s="55"/>
      <c r="KJC385" s="55"/>
      <c r="KJD385" s="55"/>
      <c r="KJE385" s="55"/>
      <c r="KJF385" s="55"/>
      <c r="KJG385" s="55"/>
      <c r="KJH385" s="55"/>
      <c r="KJI385" s="55"/>
      <c r="KJJ385" s="55"/>
      <c r="KJK385" s="55"/>
      <c r="KJL385" s="55"/>
      <c r="KJM385" s="55"/>
      <c r="KJN385" s="55"/>
      <c r="KJO385" s="55"/>
      <c r="KJP385" s="55"/>
      <c r="KJQ385" s="55"/>
      <c r="KJR385" s="55"/>
      <c r="KJS385" s="55"/>
      <c r="KJT385" s="55"/>
      <c r="KJU385" s="55"/>
      <c r="KJV385" s="55"/>
      <c r="KJW385" s="55"/>
      <c r="KJX385" s="55"/>
      <c r="KJY385" s="55"/>
      <c r="KJZ385" s="55"/>
      <c r="KKA385" s="55"/>
      <c r="KKB385" s="55"/>
      <c r="KKC385" s="55"/>
      <c r="KKD385" s="55"/>
      <c r="KKE385" s="55"/>
      <c r="KKF385" s="55"/>
      <c r="KKG385" s="55"/>
      <c r="KKH385" s="55"/>
      <c r="KKI385" s="55"/>
      <c r="KKJ385" s="55"/>
      <c r="KKK385" s="55"/>
      <c r="KKL385" s="55"/>
      <c r="KKM385" s="55"/>
      <c r="KKN385" s="55"/>
      <c r="KKO385" s="55"/>
      <c r="KKP385" s="55"/>
      <c r="KKQ385" s="55"/>
      <c r="KKR385" s="55"/>
      <c r="KKS385" s="55"/>
      <c r="KKT385" s="55"/>
      <c r="KKU385" s="55"/>
      <c r="KKV385" s="55"/>
      <c r="KKW385" s="55"/>
      <c r="KKX385" s="55"/>
      <c r="KKY385" s="55"/>
      <c r="KKZ385" s="55"/>
      <c r="KLA385" s="55"/>
      <c r="KLB385" s="55"/>
      <c r="KLC385" s="55"/>
      <c r="KLD385" s="55"/>
      <c r="KLE385" s="55"/>
      <c r="KLF385" s="55"/>
      <c r="KLG385" s="55"/>
      <c r="KLH385" s="55"/>
      <c r="KLI385" s="55"/>
      <c r="KLJ385" s="55"/>
      <c r="KLK385" s="55"/>
      <c r="KLL385" s="55"/>
      <c r="KLM385" s="55"/>
      <c r="KLN385" s="55"/>
      <c r="KLO385" s="55"/>
      <c r="KLP385" s="55"/>
      <c r="KLQ385" s="55"/>
      <c r="KLR385" s="55"/>
      <c r="KLS385" s="55"/>
      <c r="KLT385" s="55"/>
      <c r="KLU385" s="55"/>
      <c r="KLV385" s="55"/>
      <c r="KLW385" s="55"/>
      <c r="KLX385" s="55"/>
      <c r="KLY385" s="55"/>
      <c r="KLZ385" s="55"/>
      <c r="KMA385" s="55"/>
      <c r="KMB385" s="55"/>
      <c r="KMC385" s="55"/>
      <c r="KMD385" s="55"/>
      <c r="KME385" s="55"/>
      <c r="KMF385" s="55"/>
      <c r="KMG385" s="55"/>
      <c r="KMH385" s="55"/>
      <c r="KMI385" s="55"/>
      <c r="KMJ385" s="55"/>
      <c r="KMK385" s="55"/>
      <c r="KML385" s="55"/>
      <c r="KMM385" s="55"/>
      <c r="KMN385" s="55"/>
      <c r="KMO385" s="55"/>
      <c r="KMP385" s="55"/>
      <c r="KMQ385" s="55"/>
      <c r="KMR385" s="55"/>
      <c r="KMS385" s="55"/>
      <c r="KMT385" s="55"/>
      <c r="KMU385" s="55"/>
      <c r="KMV385" s="55"/>
      <c r="KMW385" s="55"/>
      <c r="KMX385" s="55"/>
      <c r="KMY385" s="55"/>
      <c r="KMZ385" s="55"/>
      <c r="KNA385" s="55"/>
      <c r="KNB385" s="55"/>
      <c r="KNC385" s="55"/>
      <c r="KND385" s="55"/>
      <c r="KNE385" s="55"/>
      <c r="KNF385" s="55"/>
      <c r="KNG385" s="55"/>
      <c r="KNH385" s="55"/>
      <c r="KNI385" s="55"/>
      <c r="KNJ385" s="55"/>
      <c r="KNK385" s="55"/>
      <c r="KNL385" s="55"/>
      <c r="KNM385" s="55"/>
      <c r="KNN385" s="55"/>
      <c r="KNO385" s="55"/>
      <c r="KNP385" s="55"/>
      <c r="KNQ385" s="55"/>
      <c r="KNR385" s="55"/>
      <c r="KNS385" s="55"/>
      <c r="KNT385" s="55"/>
      <c r="KNU385" s="55"/>
      <c r="KNV385" s="55"/>
      <c r="KNW385" s="55"/>
      <c r="KNX385" s="55"/>
      <c r="KNY385" s="55"/>
      <c r="KNZ385" s="55"/>
      <c r="KOA385" s="55"/>
      <c r="KOB385" s="55"/>
      <c r="KOC385" s="55"/>
      <c r="KOD385" s="55"/>
      <c r="KOE385" s="55"/>
      <c r="KOF385" s="55"/>
      <c r="KOG385" s="55"/>
      <c r="KOH385" s="55"/>
      <c r="KOI385" s="55"/>
      <c r="KOJ385" s="55"/>
      <c r="KOK385" s="55"/>
      <c r="KOL385" s="55"/>
      <c r="KOM385" s="55"/>
      <c r="KON385" s="55"/>
      <c r="KOO385" s="55"/>
      <c r="KOP385" s="55"/>
      <c r="KOQ385" s="55"/>
      <c r="KOR385" s="55"/>
      <c r="KOS385" s="55"/>
      <c r="KOT385" s="55"/>
      <c r="KOU385" s="55"/>
      <c r="KOV385" s="55"/>
      <c r="KOW385" s="55"/>
      <c r="KOX385" s="55"/>
      <c r="KOY385" s="55"/>
      <c r="KOZ385" s="55"/>
      <c r="KPA385" s="55"/>
      <c r="KPB385" s="55"/>
      <c r="KPC385" s="55"/>
      <c r="KPD385" s="55"/>
      <c r="KPE385" s="55"/>
      <c r="KPF385" s="55"/>
      <c r="KPG385" s="55"/>
      <c r="KPH385" s="55"/>
      <c r="KPI385" s="55"/>
      <c r="KPJ385" s="55"/>
      <c r="KPK385" s="55"/>
      <c r="KPL385" s="55"/>
      <c r="KPM385" s="55"/>
      <c r="KPN385" s="55"/>
      <c r="KPO385" s="55"/>
      <c r="KPP385" s="55"/>
      <c r="KPQ385" s="55"/>
      <c r="KPR385" s="55"/>
      <c r="KPS385" s="55"/>
      <c r="KPT385" s="55"/>
      <c r="KPU385" s="55"/>
      <c r="KPV385" s="55"/>
      <c r="KPW385" s="55"/>
      <c r="KPX385" s="55"/>
      <c r="KPY385" s="55"/>
      <c r="KPZ385" s="55"/>
      <c r="KQA385" s="55"/>
      <c r="KQB385" s="55"/>
      <c r="KQC385" s="55"/>
      <c r="KQD385" s="55"/>
      <c r="KQE385" s="55"/>
      <c r="KQF385" s="55"/>
      <c r="KQG385" s="55"/>
      <c r="KQH385" s="55"/>
      <c r="KQI385" s="55"/>
      <c r="KQJ385" s="55"/>
      <c r="KQK385" s="55"/>
      <c r="KQL385" s="55"/>
      <c r="KQM385" s="55"/>
      <c r="KQN385" s="55"/>
      <c r="KQO385" s="55"/>
      <c r="KQP385" s="55"/>
      <c r="KQQ385" s="55"/>
      <c r="KQR385" s="55"/>
      <c r="KQS385" s="55"/>
      <c r="KQT385" s="55"/>
      <c r="KQU385" s="55"/>
      <c r="KQV385" s="55"/>
      <c r="KQW385" s="55"/>
      <c r="KQX385" s="55"/>
      <c r="KQY385" s="55"/>
      <c r="KQZ385" s="55"/>
      <c r="KRA385" s="55"/>
      <c r="KRB385" s="55"/>
      <c r="KRC385" s="55"/>
      <c r="KRD385" s="55"/>
      <c r="KRE385" s="55"/>
      <c r="KRF385" s="55"/>
      <c r="KRG385" s="55"/>
      <c r="KRH385" s="55"/>
      <c r="KRI385" s="55"/>
      <c r="KRJ385" s="55"/>
      <c r="KRK385" s="55"/>
      <c r="KRL385" s="55"/>
      <c r="KRM385" s="55"/>
      <c r="KRN385" s="55"/>
      <c r="KRO385" s="55"/>
      <c r="KRP385" s="55"/>
      <c r="KRQ385" s="55"/>
      <c r="KRR385" s="55"/>
      <c r="KRS385" s="55"/>
      <c r="KRT385" s="55"/>
      <c r="KRU385" s="55"/>
      <c r="KRV385" s="55"/>
      <c r="KRW385" s="55"/>
      <c r="KRX385" s="55"/>
      <c r="KRY385" s="55"/>
      <c r="KRZ385" s="55"/>
      <c r="KSA385" s="55"/>
      <c r="KSB385" s="55"/>
      <c r="KSC385" s="55"/>
      <c r="KSD385" s="55"/>
      <c r="KSE385" s="55"/>
      <c r="KSF385" s="55"/>
      <c r="KSG385" s="55"/>
      <c r="KSH385" s="55"/>
      <c r="KSI385" s="55"/>
      <c r="KSJ385" s="55"/>
      <c r="KSK385" s="55"/>
      <c r="KSL385" s="55"/>
      <c r="KSM385" s="55"/>
      <c r="KSN385" s="55"/>
      <c r="KSO385" s="55"/>
      <c r="KSP385" s="55"/>
      <c r="KSQ385" s="55"/>
      <c r="KSR385" s="55"/>
      <c r="KSS385" s="55"/>
      <c r="KST385" s="55"/>
      <c r="KSU385" s="55"/>
      <c r="KSV385" s="55"/>
      <c r="KSW385" s="55"/>
      <c r="KSX385" s="55"/>
      <c r="KSY385" s="55"/>
      <c r="KSZ385" s="55"/>
      <c r="KTA385" s="55"/>
      <c r="KTB385" s="55"/>
      <c r="KTC385" s="55"/>
      <c r="KTD385" s="55"/>
      <c r="KTE385" s="55"/>
      <c r="KTF385" s="55"/>
      <c r="KTG385" s="55"/>
      <c r="KTH385" s="55"/>
      <c r="KTI385" s="55"/>
      <c r="KTJ385" s="55"/>
      <c r="KTK385" s="55"/>
      <c r="KTL385" s="55"/>
      <c r="KTM385" s="55"/>
      <c r="KTN385" s="55"/>
      <c r="KTO385" s="55"/>
      <c r="KTP385" s="55"/>
      <c r="KTQ385" s="55"/>
      <c r="KTR385" s="55"/>
      <c r="KTS385" s="55"/>
      <c r="KTT385" s="55"/>
      <c r="KTU385" s="55"/>
      <c r="KTV385" s="55"/>
      <c r="KTW385" s="55"/>
      <c r="KTX385" s="55"/>
      <c r="KTY385" s="55"/>
      <c r="KTZ385" s="55"/>
      <c r="KUA385" s="55"/>
      <c r="KUB385" s="55"/>
      <c r="KUC385" s="55"/>
      <c r="KUD385" s="55"/>
      <c r="KUE385" s="55"/>
      <c r="KUF385" s="55"/>
      <c r="KUG385" s="55"/>
      <c r="KUH385" s="55"/>
      <c r="KUI385" s="55"/>
      <c r="KUJ385" s="55"/>
      <c r="KUK385" s="55"/>
      <c r="KUL385" s="55"/>
      <c r="KUM385" s="55"/>
      <c r="KUN385" s="55"/>
      <c r="KUO385" s="55"/>
      <c r="KUP385" s="55"/>
      <c r="KUQ385" s="55"/>
      <c r="KUR385" s="55"/>
      <c r="KUS385" s="55"/>
      <c r="KUT385" s="55"/>
      <c r="KUU385" s="55"/>
      <c r="KUV385" s="55"/>
      <c r="KUW385" s="55"/>
      <c r="KUX385" s="55"/>
      <c r="KUY385" s="55"/>
      <c r="KUZ385" s="55"/>
      <c r="KVA385" s="55"/>
      <c r="KVB385" s="55"/>
      <c r="KVC385" s="55"/>
      <c r="KVD385" s="55"/>
      <c r="KVE385" s="55"/>
      <c r="KVF385" s="55"/>
      <c r="KVG385" s="55"/>
      <c r="KVH385" s="55"/>
      <c r="KVI385" s="55"/>
      <c r="KVJ385" s="55"/>
      <c r="KVK385" s="55"/>
      <c r="KVL385" s="55"/>
      <c r="KVM385" s="55"/>
      <c r="KVN385" s="55"/>
      <c r="KVO385" s="55"/>
      <c r="KVP385" s="55"/>
      <c r="KVQ385" s="55"/>
      <c r="KVR385" s="55"/>
      <c r="KVS385" s="55"/>
      <c r="KVT385" s="55"/>
      <c r="KVU385" s="55"/>
      <c r="KVV385" s="55"/>
      <c r="KVW385" s="55"/>
      <c r="KVX385" s="55"/>
      <c r="KVY385" s="55"/>
      <c r="KVZ385" s="55"/>
      <c r="KWA385" s="55"/>
      <c r="KWB385" s="55"/>
      <c r="KWC385" s="55"/>
      <c r="KWD385" s="55"/>
      <c r="KWE385" s="55"/>
      <c r="KWF385" s="55"/>
      <c r="KWG385" s="55"/>
      <c r="KWH385" s="55"/>
      <c r="KWI385" s="55"/>
      <c r="KWJ385" s="55"/>
      <c r="KWK385" s="55"/>
      <c r="KWL385" s="55"/>
      <c r="KWM385" s="55"/>
      <c r="KWN385" s="55"/>
      <c r="KWO385" s="55"/>
      <c r="KWP385" s="55"/>
      <c r="KWQ385" s="55"/>
      <c r="KWR385" s="55"/>
      <c r="KWS385" s="55"/>
      <c r="KWT385" s="55"/>
      <c r="KWU385" s="55"/>
      <c r="KWV385" s="55"/>
      <c r="KWW385" s="55"/>
      <c r="KWX385" s="55"/>
      <c r="KWY385" s="55"/>
      <c r="KWZ385" s="55"/>
      <c r="KXA385" s="55"/>
      <c r="KXB385" s="55"/>
      <c r="KXC385" s="55"/>
      <c r="KXD385" s="55"/>
      <c r="KXE385" s="55"/>
      <c r="KXF385" s="55"/>
      <c r="KXG385" s="55"/>
      <c r="KXH385" s="55"/>
      <c r="KXI385" s="55"/>
      <c r="KXJ385" s="55"/>
      <c r="KXK385" s="55"/>
      <c r="KXL385" s="55"/>
      <c r="KXM385" s="55"/>
      <c r="KXN385" s="55"/>
      <c r="KXO385" s="55"/>
      <c r="KXP385" s="55"/>
      <c r="KXQ385" s="55"/>
      <c r="KXR385" s="55"/>
      <c r="KXS385" s="55"/>
      <c r="KXT385" s="55"/>
      <c r="KXU385" s="55"/>
      <c r="KXV385" s="55"/>
      <c r="KXW385" s="55"/>
      <c r="KXX385" s="55"/>
      <c r="KXY385" s="55"/>
      <c r="KXZ385" s="55"/>
      <c r="KYA385" s="55"/>
      <c r="KYB385" s="55"/>
      <c r="KYC385" s="55"/>
      <c r="KYD385" s="55"/>
      <c r="KYE385" s="55"/>
      <c r="KYF385" s="55"/>
      <c r="KYG385" s="55"/>
      <c r="KYH385" s="55"/>
      <c r="KYI385" s="55"/>
      <c r="KYJ385" s="55"/>
      <c r="KYK385" s="55"/>
      <c r="KYL385" s="55"/>
      <c r="KYM385" s="55"/>
      <c r="KYN385" s="55"/>
      <c r="KYO385" s="55"/>
      <c r="KYP385" s="55"/>
      <c r="KYQ385" s="55"/>
      <c r="KYR385" s="55"/>
      <c r="KYS385" s="55"/>
      <c r="KYT385" s="55"/>
      <c r="KYU385" s="55"/>
      <c r="KYV385" s="55"/>
      <c r="KYW385" s="55"/>
      <c r="KYX385" s="55"/>
      <c r="KYY385" s="55"/>
      <c r="KYZ385" s="55"/>
      <c r="KZA385" s="55"/>
      <c r="KZB385" s="55"/>
      <c r="KZC385" s="55"/>
      <c r="KZD385" s="55"/>
      <c r="KZE385" s="55"/>
      <c r="KZF385" s="55"/>
      <c r="KZG385" s="55"/>
      <c r="KZH385" s="55"/>
      <c r="KZI385" s="55"/>
      <c r="KZJ385" s="55"/>
      <c r="KZK385" s="55"/>
      <c r="KZL385" s="55"/>
      <c r="KZM385" s="55"/>
      <c r="KZN385" s="55"/>
      <c r="KZO385" s="55"/>
      <c r="KZP385" s="55"/>
      <c r="KZQ385" s="55"/>
      <c r="KZR385" s="55"/>
      <c r="KZS385" s="55"/>
      <c r="KZT385" s="55"/>
      <c r="KZU385" s="55"/>
      <c r="KZV385" s="55"/>
      <c r="KZW385" s="55"/>
      <c r="KZX385" s="55"/>
      <c r="KZY385" s="55"/>
      <c r="KZZ385" s="55"/>
      <c r="LAA385" s="55"/>
      <c r="LAB385" s="55"/>
      <c r="LAC385" s="55"/>
      <c r="LAD385" s="55"/>
      <c r="LAE385" s="55"/>
      <c r="LAF385" s="55"/>
      <c r="LAG385" s="55"/>
      <c r="LAH385" s="55"/>
      <c r="LAI385" s="55"/>
      <c r="LAJ385" s="55"/>
      <c r="LAK385" s="55"/>
      <c r="LAL385" s="55"/>
      <c r="LAM385" s="55"/>
      <c r="LAN385" s="55"/>
      <c r="LAO385" s="55"/>
      <c r="LAP385" s="55"/>
      <c r="LAQ385" s="55"/>
      <c r="LAR385" s="55"/>
      <c r="LAS385" s="55"/>
      <c r="LAT385" s="55"/>
      <c r="LAU385" s="55"/>
      <c r="LAV385" s="55"/>
      <c r="LAW385" s="55"/>
      <c r="LAX385" s="55"/>
      <c r="LAY385" s="55"/>
      <c r="LAZ385" s="55"/>
      <c r="LBA385" s="55"/>
      <c r="LBB385" s="55"/>
      <c r="LBC385" s="55"/>
      <c r="LBD385" s="55"/>
      <c r="LBE385" s="55"/>
      <c r="LBF385" s="55"/>
      <c r="LBG385" s="55"/>
      <c r="LBH385" s="55"/>
      <c r="LBI385" s="55"/>
      <c r="LBJ385" s="55"/>
      <c r="LBK385" s="55"/>
      <c r="LBL385" s="55"/>
      <c r="LBM385" s="55"/>
      <c r="LBN385" s="55"/>
      <c r="LBO385" s="55"/>
      <c r="LBP385" s="55"/>
      <c r="LBQ385" s="55"/>
      <c r="LBR385" s="55"/>
      <c r="LBS385" s="55"/>
      <c r="LBT385" s="55"/>
      <c r="LBU385" s="55"/>
      <c r="LBV385" s="55"/>
      <c r="LBW385" s="55"/>
      <c r="LBX385" s="55"/>
      <c r="LBY385" s="55"/>
      <c r="LBZ385" s="55"/>
      <c r="LCA385" s="55"/>
      <c r="LCB385" s="55"/>
      <c r="LCC385" s="55"/>
      <c r="LCD385" s="55"/>
      <c r="LCE385" s="55"/>
      <c r="LCF385" s="55"/>
      <c r="LCG385" s="55"/>
      <c r="LCH385" s="55"/>
      <c r="LCI385" s="55"/>
      <c r="LCJ385" s="55"/>
      <c r="LCK385" s="55"/>
      <c r="LCL385" s="55"/>
      <c r="LCM385" s="55"/>
      <c r="LCN385" s="55"/>
      <c r="LCO385" s="55"/>
      <c r="LCP385" s="55"/>
      <c r="LCQ385" s="55"/>
      <c r="LCR385" s="55"/>
      <c r="LCS385" s="55"/>
      <c r="LCT385" s="55"/>
      <c r="LCU385" s="55"/>
      <c r="LCV385" s="55"/>
      <c r="LCW385" s="55"/>
      <c r="LCX385" s="55"/>
      <c r="LCY385" s="55"/>
      <c r="LCZ385" s="55"/>
      <c r="LDA385" s="55"/>
      <c r="LDB385" s="55"/>
      <c r="LDC385" s="55"/>
      <c r="LDD385" s="55"/>
      <c r="LDE385" s="55"/>
      <c r="LDF385" s="55"/>
      <c r="LDG385" s="55"/>
      <c r="LDH385" s="55"/>
      <c r="LDI385" s="55"/>
      <c r="LDJ385" s="55"/>
      <c r="LDK385" s="55"/>
      <c r="LDL385" s="55"/>
      <c r="LDM385" s="55"/>
      <c r="LDN385" s="55"/>
      <c r="LDO385" s="55"/>
      <c r="LDP385" s="55"/>
      <c r="LDQ385" s="55"/>
      <c r="LDR385" s="55"/>
      <c r="LDS385" s="55"/>
      <c r="LDT385" s="55"/>
      <c r="LDU385" s="55"/>
      <c r="LDV385" s="55"/>
      <c r="LDW385" s="55"/>
      <c r="LDX385" s="55"/>
      <c r="LDY385" s="55"/>
      <c r="LDZ385" s="55"/>
      <c r="LEA385" s="55"/>
      <c r="LEB385" s="55"/>
      <c r="LEC385" s="55"/>
      <c r="LED385" s="55"/>
      <c r="LEE385" s="55"/>
      <c r="LEF385" s="55"/>
      <c r="LEG385" s="55"/>
      <c r="LEH385" s="55"/>
      <c r="LEI385" s="55"/>
      <c r="LEJ385" s="55"/>
      <c r="LEK385" s="55"/>
      <c r="LEL385" s="55"/>
      <c r="LEM385" s="55"/>
      <c r="LEN385" s="55"/>
      <c r="LEO385" s="55"/>
      <c r="LEP385" s="55"/>
      <c r="LEQ385" s="55"/>
      <c r="LER385" s="55"/>
      <c r="LES385" s="55"/>
      <c r="LET385" s="55"/>
      <c r="LEU385" s="55"/>
      <c r="LEV385" s="55"/>
      <c r="LEW385" s="55"/>
      <c r="LEX385" s="55"/>
      <c r="LEY385" s="55"/>
      <c r="LEZ385" s="55"/>
      <c r="LFA385" s="55"/>
      <c r="LFB385" s="55"/>
      <c r="LFC385" s="55"/>
      <c r="LFD385" s="55"/>
      <c r="LFE385" s="55"/>
      <c r="LFF385" s="55"/>
      <c r="LFG385" s="55"/>
      <c r="LFH385" s="55"/>
      <c r="LFI385" s="55"/>
      <c r="LFJ385" s="55"/>
      <c r="LFK385" s="55"/>
      <c r="LFL385" s="55"/>
      <c r="LFM385" s="55"/>
      <c r="LFN385" s="55"/>
      <c r="LFO385" s="55"/>
      <c r="LFP385" s="55"/>
      <c r="LFQ385" s="55"/>
      <c r="LFR385" s="55"/>
      <c r="LFS385" s="55"/>
      <c r="LFT385" s="55"/>
      <c r="LFU385" s="55"/>
      <c r="LFV385" s="55"/>
      <c r="LFW385" s="55"/>
      <c r="LFX385" s="55"/>
      <c r="LFY385" s="55"/>
      <c r="LFZ385" s="55"/>
      <c r="LGA385" s="55"/>
      <c r="LGB385" s="55"/>
      <c r="LGC385" s="55"/>
      <c r="LGD385" s="55"/>
      <c r="LGE385" s="55"/>
      <c r="LGF385" s="55"/>
      <c r="LGG385" s="55"/>
      <c r="LGH385" s="55"/>
      <c r="LGI385" s="55"/>
      <c r="LGJ385" s="55"/>
      <c r="LGK385" s="55"/>
      <c r="LGL385" s="55"/>
      <c r="LGM385" s="55"/>
      <c r="LGN385" s="55"/>
      <c r="LGO385" s="55"/>
      <c r="LGP385" s="55"/>
      <c r="LGQ385" s="55"/>
      <c r="LGR385" s="55"/>
      <c r="LGS385" s="55"/>
      <c r="LGT385" s="55"/>
      <c r="LGU385" s="55"/>
      <c r="LGV385" s="55"/>
      <c r="LGW385" s="55"/>
      <c r="LGX385" s="55"/>
      <c r="LGY385" s="55"/>
      <c r="LGZ385" s="55"/>
      <c r="LHA385" s="55"/>
      <c r="LHB385" s="55"/>
      <c r="LHC385" s="55"/>
      <c r="LHD385" s="55"/>
      <c r="LHE385" s="55"/>
      <c r="LHF385" s="55"/>
      <c r="LHG385" s="55"/>
      <c r="LHH385" s="55"/>
      <c r="LHI385" s="55"/>
      <c r="LHJ385" s="55"/>
      <c r="LHK385" s="55"/>
      <c r="LHL385" s="55"/>
      <c r="LHM385" s="55"/>
      <c r="LHN385" s="55"/>
      <c r="LHO385" s="55"/>
      <c r="LHP385" s="55"/>
      <c r="LHQ385" s="55"/>
      <c r="LHR385" s="55"/>
      <c r="LHS385" s="55"/>
      <c r="LHT385" s="55"/>
      <c r="LHU385" s="55"/>
      <c r="LHV385" s="55"/>
      <c r="LHW385" s="55"/>
      <c r="LHX385" s="55"/>
      <c r="LHY385" s="55"/>
      <c r="LHZ385" s="55"/>
      <c r="LIA385" s="55"/>
      <c r="LIB385" s="55"/>
      <c r="LIC385" s="55"/>
      <c r="LID385" s="55"/>
      <c r="LIE385" s="55"/>
      <c r="LIF385" s="55"/>
      <c r="LIG385" s="55"/>
      <c r="LIH385" s="55"/>
      <c r="LII385" s="55"/>
      <c r="LIJ385" s="55"/>
      <c r="LIK385" s="55"/>
      <c r="LIL385" s="55"/>
      <c r="LIM385" s="55"/>
      <c r="LIN385" s="55"/>
      <c r="LIO385" s="55"/>
      <c r="LIP385" s="55"/>
      <c r="LIQ385" s="55"/>
      <c r="LIR385" s="55"/>
      <c r="LIS385" s="55"/>
      <c r="LIT385" s="55"/>
      <c r="LIU385" s="55"/>
      <c r="LIV385" s="55"/>
      <c r="LIW385" s="55"/>
      <c r="LIX385" s="55"/>
      <c r="LIY385" s="55"/>
      <c r="LIZ385" s="55"/>
      <c r="LJA385" s="55"/>
      <c r="LJB385" s="55"/>
      <c r="LJC385" s="55"/>
      <c r="LJD385" s="55"/>
      <c r="LJE385" s="55"/>
      <c r="LJF385" s="55"/>
      <c r="LJG385" s="55"/>
      <c r="LJH385" s="55"/>
      <c r="LJI385" s="55"/>
      <c r="LJJ385" s="55"/>
      <c r="LJK385" s="55"/>
      <c r="LJL385" s="55"/>
      <c r="LJM385" s="55"/>
      <c r="LJN385" s="55"/>
      <c r="LJO385" s="55"/>
      <c r="LJP385" s="55"/>
      <c r="LJQ385" s="55"/>
      <c r="LJR385" s="55"/>
      <c r="LJS385" s="55"/>
      <c r="LJT385" s="55"/>
      <c r="LJU385" s="55"/>
      <c r="LJV385" s="55"/>
      <c r="LJW385" s="55"/>
      <c r="LJX385" s="55"/>
      <c r="LJY385" s="55"/>
      <c r="LJZ385" s="55"/>
      <c r="LKA385" s="55"/>
      <c r="LKB385" s="55"/>
      <c r="LKC385" s="55"/>
      <c r="LKD385" s="55"/>
      <c r="LKE385" s="55"/>
      <c r="LKF385" s="55"/>
      <c r="LKG385" s="55"/>
      <c r="LKH385" s="55"/>
      <c r="LKI385" s="55"/>
      <c r="LKJ385" s="55"/>
      <c r="LKK385" s="55"/>
      <c r="LKL385" s="55"/>
      <c r="LKM385" s="55"/>
      <c r="LKN385" s="55"/>
      <c r="LKO385" s="55"/>
      <c r="LKP385" s="55"/>
      <c r="LKQ385" s="55"/>
      <c r="LKR385" s="55"/>
      <c r="LKS385" s="55"/>
      <c r="LKT385" s="55"/>
      <c r="LKU385" s="55"/>
      <c r="LKV385" s="55"/>
      <c r="LKW385" s="55"/>
      <c r="LKX385" s="55"/>
      <c r="LKY385" s="55"/>
      <c r="LKZ385" s="55"/>
      <c r="LLA385" s="55"/>
      <c r="LLB385" s="55"/>
      <c r="LLC385" s="55"/>
      <c r="LLD385" s="55"/>
      <c r="LLE385" s="55"/>
      <c r="LLF385" s="55"/>
      <c r="LLG385" s="55"/>
      <c r="LLH385" s="55"/>
      <c r="LLI385" s="55"/>
      <c r="LLJ385" s="55"/>
      <c r="LLK385" s="55"/>
      <c r="LLL385" s="55"/>
      <c r="LLM385" s="55"/>
      <c r="LLN385" s="55"/>
      <c r="LLO385" s="55"/>
      <c r="LLP385" s="55"/>
      <c r="LLQ385" s="55"/>
      <c r="LLR385" s="55"/>
      <c r="LLS385" s="55"/>
      <c r="LLT385" s="55"/>
      <c r="LLU385" s="55"/>
      <c r="LLV385" s="55"/>
      <c r="LLW385" s="55"/>
      <c r="LLX385" s="55"/>
      <c r="LLY385" s="55"/>
      <c r="LLZ385" s="55"/>
      <c r="LMA385" s="55"/>
      <c r="LMB385" s="55"/>
      <c r="LMC385" s="55"/>
      <c r="LMD385" s="55"/>
      <c r="LME385" s="55"/>
      <c r="LMF385" s="55"/>
      <c r="LMG385" s="55"/>
      <c r="LMH385" s="55"/>
      <c r="LMI385" s="55"/>
      <c r="LMJ385" s="55"/>
      <c r="LMK385" s="55"/>
      <c r="LML385" s="55"/>
      <c r="LMM385" s="55"/>
      <c r="LMN385" s="55"/>
      <c r="LMO385" s="55"/>
      <c r="LMP385" s="55"/>
      <c r="LMQ385" s="55"/>
      <c r="LMR385" s="55"/>
      <c r="LMS385" s="55"/>
      <c r="LMT385" s="55"/>
      <c r="LMU385" s="55"/>
      <c r="LMV385" s="55"/>
      <c r="LMW385" s="55"/>
      <c r="LMX385" s="55"/>
      <c r="LMY385" s="55"/>
      <c r="LMZ385" s="55"/>
      <c r="LNA385" s="55"/>
      <c r="LNB385" s="55"/>
      <c r="LNC385" s="55"/>
      <c r="LND385" s="55"/>
      <c r="LNE385" s="55"/>
      <c r="LNF385" s="55"/>
      <c r="LNG385" s="55"/>
      <c r="LNH385" s="55"/>
      <c r="LNI385" s="55"/>
      <c r="LNJ385" s="55"/>
      <c r="LNK385" s="55"/>
      <c r="LNL385" s="55"/>
      <c r="LNM385" s="55"/>
      <c r="LNN385" s="55"/>
      <c r="LNO385" s="55"/>
      <c r="LNP385" s="55"/>
      <c r="LNQ385" s="55"/>
      <c r="LNR385" s="55"/>
      <c r="LNS385" s="55"/>
      <c r="LNT385" s="55"/>
      <c r="LNU385" s="55"/>
      <c r="LNV385" s="55"/>
      <c r="LNW385" s="55"/>
      <c r="LNX385" s="55"/>
      <c r="LNY385" s="55"/>
      <c r="LNZ385" s="55"/>
      <c r="LOA385" s="55"/>
      <c r="LOB385" s="55"/>
      <c r="LOC385" s="55"/>
      <c r="LOD385" s="55"/>
      <c r="LOE385" s="55"/>
      <c r="LOF385" s="55"/>
      <c r="LOG385" s="55"/>
      <c r="LOH385" s="55"/>
      <c r="LOI385" s="55"/>
      <c r="LOJ385" s="55"/>
      <c r="LOK385" s="55"/>
      <c r="LOL385" s="55"/>
      <c r="LOM385" s="55"/>
      <c r="LON385" s="55"/>
      <c r="LOO385" s="55"/>
      <c r="LOP385" s="55"/>
      <c r="LOQ385" s="55"/>
      <c r="LOR385" s="55"/>
      <c r="LOS385" s="55"/>
      <c r="LOT385" s="55"/>
      <c r="LOU385" s="55"/>
      <c r="LOV385" s="55"/>
      <c r="LOW385" s="55"/>
      <c r="LOX385" s="55"/>
      <c r="LOY385" s="55"/>
      <c r="LOZ385" s="55"/>
      <c r="LPA385" s="55"/>
      <c r="LPB385" s="55"/>
      <c r="LPC385" s="55"/>
      <c r="LPD385" s="55"/>
      <c r="LPE385" s="55"/>
      <c r="LPF385" s="55"/>
      <c r="LPG385" s="55"/>
      <c r="LPH385" s="55"/>
      <c r="LPI385" s="55"/>
      <c r="LPJ385" s="55"/>
      <c r="LPK385" s="55"/>
      <c r="LPL385" s="55"/>
      <c r="LPM385" s="55"/>
      <c r="LPN385" s="55"/>
      <c r="LPO385" s="55"/>
      <c r="LPP385" s="55"/>
      <c r="LPQ385" s="55"/>
      <c r="LPR385" s="55"/>
      <c r="LPS385" s="55"/>
      <c r="LPT385" s="55"/>
      <c r="LPU385" s="55"/>
      <c r="LPV385" s="55"/>
      <c r="LPW385" s="55"/>
      <c r="LPX385" s="55"/>
      <c r="LPY385" s="55"/>
      <c r="LPZ385" s="55"/>
      <c r="LQA385" s="55"/>
      <c r="LQB385" s="55"/>
      <c r="LQC385" s="55"/>
      <c r="LQD385" s="55"/>
      <c r="LQE385" s="55"/>
      <c r="LQF385" s="55"/>
      <c r="LQG385" s="55"/>
      <c r="LQH385" s="55"/>
      <c r="LQI385" s="55"/>
      <c r="LQJ385" s="55"/>
      <c r="LQK385" s="55"/>
      <c r="LQL385" s="55"/>
      <c r="LQM385" s="55"/>
      <c r="LQN385" s="55"/>
      <c r="LQO385" s="55"/>
      <c r="LQP385" s="55"/>
      <c r="LQQ385" s="55"/>
      <c r="LQR385" s="55"/>
      <c r="LQS385" s="55"/>
      <c r="LQT385" s="55"/>
      <c r="LQU385" s="55"/>
      <c r="LQV385" s="55"/>
      <c r="LQW385" s="55"/>
      <c r="LQX385" s="55"/>
      <c r="LQY385" s="55"/>
      <c r="LQZ385" s="55"/>
      <c r="LRA385" s="55"/>
      <c r="LRB385" s="55"/>
      <c r="LRC385" s="55"/>
      <c r="LRD385" s="55"/>
      <c r="LRE385" s="55"/>
      <c r="LRF385" s="55"/>
      <c r="LRG385" s="55"/>
      <c r="LRH385" s="55"/>
      <c r="LRI385" s="55"/>
      <c r="LRJ385" s="55"/>
      <c r="LRK385" s="55"/>
      <c r="LRL385" s="55"/>
      <c r="LRM385" s="55"/>
      <c r="LRN385" s="55"/>
      <c r="LRO385" s="55"/>
      <c r="LRP385" s="55"/>
      <c r="LRQ385" s="55"/>
      <c r="LRR385" s="55"/>
      <c r="LRS385" s="55"/>
      <c r="LRT385" s="55"/>
      <c r="LRU385" s="55"/>
      <c r="LRV385" s="55"/>
      <c r="LRW385" s="55"/>
      <c r="LRX385" s="55"/>
      <c r="LRY385" s="55"/>
      <c r="LRZ385" s="55"/>
      <c r="LSA385" s="55"/>
      <c r="LSB385" s="55"/>
      <c r="LSC385" s="55"/>
      <c r="LSD385" s="55"/>
      <c r="LSE385" s="55"/>
      <c r="LSF385" s="55"/>
      <c r="LSG385" s="55"/>
      <c r="LSH385" s="55"/>
      <c r="LSI385" s="55"/>
      <c r="LSJ385" s="55"/>
      <c r="LSK385" s="55"/>
      <c r="LSL385" s="55"/>
      <c r="LSM385" s="55"/>
      <c r="LSN385" s="55"/>
      <c r="LSO385" s="55"/>
      <c r="LSP385" s="55"/>
      <c r="LSQ385" s="55"/>
      <c r="LSR385" s="55"/>
      <c r="LSS385" s="55"/>
      <c r="LST385" s="55"/>
      <c r="LSU385" s="55"/>
      <c r="LSV385" s="55"/>
      <c r="LSW385" s="55"/>
      <c r="LSX385" s="55"/>
      <c r="LSY385" s="55"/>
      <c r="LSZ385" s="55"/>
      <c r="LTA385" s="55"/>
      <c r="LTB385" s="55"/>
      <c r="LTC385" s="55"/>
      <c r="LTD385" s="55"/>
      <c r="LTE385" s="55"/>
      <c r="LTF385" s="55"/>
      <c r="LTG385" s="55"/>
      <c r="LTH385" s="55"/>
      <c r="LTI385" s="55"/>
      <c r="LTJ385" s="55"/>
      <c r="LTK385" s="55"/>
      <c r="LTL385" s="55"/>
      <c r="LTM385" s="55"/>
      <c r="LTN385" s="55"/>
      <c r="LTO385" s="55"/>
      <c r="LTP385" s="55"/>
      <c r="LTQ385" s="55"/>
      <c r="LTR385" s="55"/>
      <c r="LTS385" s="55"/>
      <c r="LTT385" s="55"/>
      <c r="LTU385" s="55"/>
      <c r="LTV385" s="55"/>
      <c r="LTW385" s="55"/>
      <c r="LTX385" s="55"/>
      <c r="LTY385" s="55"/>
      <c r="LTZ385" s="55"/>
      <c r="LUA385" s="55"/>
      <c r="LUB385" s="55"/>
      <c r="LUC385" s="55"/>
      <c r="LUD385" s="55"/>
      <c r="LUE385" s="55"/>
      <c r="LUF385" s="55"/>
      <c r="LUG385" s="55"/>
      <c r="LUH385" s="55"/>
      <c r="LUI385" s="55"/>
      <c r="LUJ385" s="55"/>
      <c r="LUK385" s="55"/>
      <c r="LUL385" s="55"/>
      <c r="LUM385" s="55"/>
      <c r="LUN385" s="55"/>
      <c r="LUO385" s="55"/>
      <c r="LUP385" s="55"/>
      <c r="LUQ385" s="55"/>
      <c r="LUR385" s="55"/>
      <c r="LUS385" s="55"/>
      <c r="LUT385" s="55"/>
      <c r="LUU385" s="55"/>
      <c r="LUV385" s="55"/>
      <c r="LUW385" s="55"/>
      <c r="LUX385" s="55"/>
      <c r="LUY385" s="55"/>
      <c r="LUZ385" s="55"/>
      <c r="LVA385" s="55"/>
      <c r="LVB385" s="55"/>
      <c r="LVC385" s="55"/>
      <c r="LVD385" s="55"/>
      <c r="LVE385" s="55"/>
      <c r="LVF385" s="55"/>
      <c r="LVG385" s="55"/>
      <c r="LVH385" s="55"/>
      <c r="LVI385" s="55"/>
      <c r="LVJ385" s="55"/>
      <c r="LVK385" s="55"/>
      <c r="LVL385" s="55"/>
      <c r="LVM385" s="55"/>
      <c r="LVN385" s="55"/>
      <c r="LVO385" s="55"/>
      <c r="LVP385" s="55"/>
      <c r="LVQ385" s="55"/>
      <c r="LVR385" s="55"/>
      <c r="LVS385" s="55"/>
      <c r="LVT385" s="55"/>
      <c r="LVU385" s="55"/>
      <c r="LVV385" s="55"/>
      <c r="LVW385" s="55"/>
      <c r="LVX385" s="55"/>
      <c r="LVY385" s="55"/>
      <c r="LVZ385" s="55"/>
      <c r="LWA385" s="55"/>
      <c r="LWB385" s="55"/>
      <c r="LWC385" s="55"/>
      <c r="LWD385" s="55"/>
      <c r="LWE385" s="55"/>
      <c r="LWF385" s="55"/>
      <c r="LWG385" s="55"/>
      <c r="LWH385" s="55"/>
      <c r="LWI385" s="55"/>
      <c r="LWJ385" s="55"/>
      <c r="LWK385" s="55"/>
      <c r="LWL385" s="55"/>
      <c r="LWM385" s="55"/>
      <c r="LWN385" s="55"/>
      <c r="LWO385" s="55"/>
      <c r="LWP385" s="55"/>
      <c r="LWQ385" s="55"/>
      <c r="LWR385" s="55"/>
      <c r="LWS385" s="55"/>
      <c r="LWT385" s="55"/>
      <c r="LWU385" s="55"/>
      <c r="LWV385" s="55"/>
      <c r="LWW385" s="55"/>
      <c r="LWX385" s="55"/>
      <c r="LWY385" s="55"/>
      <c r="LWZ385" s="55"/>
      <c r="LXA385" s="55"/>
      <c r="LXB385" s="55"/>
      <c r="LXC385" s="55"/>
      <c r="LXD385" s="55"/>
      <c r="LXE385" s="55"/>
      <c r="LXF385" s="55"/>
      <c r="LXG385" s="55"/>
      <c r="LXH385" s="55"/>
      <c r="LXI385" s="55"/>
      <c r="LXJ385" s="55"/>
      <c r="LXK385" s="55"/>
      <c r="LXL385" s="55"/>
      <c r="LXM385" s="55"/>
      <c r="LXN385" s="55"/>
      <c r="LXO385" s="55"/>
      <c r="LXP385" s="55"/>
      <c r="LXQ385" s="55"/>
      <c r="LXR385" s="55"/>
      <c r="LXS385" s="55"/>
      <c r="LXT385" s="55"/>
      <c r="LXU385" s="55"/>
      <c r="LXV385" s="55"/>
      <c r="LXW385" s="55"/>
      <c r="LXX385" s="55"/>
      <c r="LXY385" s="55"/>
      <c r="LXZ385" s="55"/>
      <c r="LYA385" s="55"/>
      <c r="LYB385" s="55"/>
      <c r="LYC385" s="55"/>
      <c r="LYD385" s="55"/>
      <c r="LYE385" s="55"/>
      <c r="LYF385" s="55"/>
      <c r="LYG385" s="55"/>
      <c r="LYH385" s="55"/>
      <c r="LYI385" s="55"/>
      <c r="LYJ385" s="55"/>
      <c r="LYK385" s="55"/>
      <c r="LYL385" s="55"/>
      <c r="LYM385" s="55"/>
      <c r="LYN385" s="55"/>
      <c r="LYO385" s="55"/>
      <c r="LYP385" s="55"/>
      <c r="LYQ385" s="55"/>
      <c r="LYR385" s="55"/>
      <c r="LYS385" s="55"/>
      <c r="LYT385" s="55"/>
      <c r="LYU385" s="55"/>
      <c r="LYV385" s="55"/>
      <c r="LYW385" s="55"/>
      <c r="LYX385" s="55"/>
      <c r="LYY385" s="55"/>
      <c r="LYZ385" s="55"/>
      <c r="LZA385" s="55"/>
      <c r="LZB385" s="55"/>
      <c r="LZC385" s="55"/>
      <c r="LZD385" s="55"/>
      <c r="LZE385" s="55"/>
      <c r="LZF385" s="55"/>
      <c r="LZG385" s="55"/>
      <c r="LZH385" s="55"/>
      <c r="LZI385" s="55"/>
      <c r="LZJ385" s="55"/>
      <c r="LZK385" s="55"/>
      <c r="LZL385" s="55"/>
      <c r="LZM385" s="55"/>
      <c r="LZN385" s="55"/>
      <c r="LZO385" s="55"/>
      <c r="LZP385" s="55"/>
      <c r="LZQ385" s="55"/>
      <c r="LZR385" s="55"/>
      <c r="LZS385" s="55"/>
      <c r="LZT385" s="55"/>
      <c r="LZU385" s="55"/>
      <c r="LZV385" s="55"/>
      <c r="LZW385" s="55"/>
      <c r="LZX385" s="55"/>
      <c r="LZY385" s="55"/>
      <c r="LZZ385" s="55"/>
      <c r="MAA385" s="55"/>
      <c r="MAB385" s="55"/>
      <c r="MAC385" s="55"/>
      <c r="MAD385" s="55"/>
      <c r="MAE385" s="55"/>
      <c r="MAF385" s="55"/>
      <c r="MAG385" s="55"/>
      <c r="MAH385" s="55"/>
      <c r="MAI385" s="55"/>
      <c r="MAJ385" s="55"/>
      <c r="MAK385" s="55"/>
      <c r="MAL385" s="55"/>
      <c r="MAM385" s="55"/>
      <c r="MAN385" s="55"/>
      <c r="MAO385" s="55"/>
      <c r="MAP385" s="55"/>
      <c r="MAQ385" s="55"/>
      <c r="MAR385" s="55"/>
      <c r="MAS385" s="55"/>
      <c r="MAT385" s="55"/>
      <c r="MAU385" s="55"/>
      <c r="MAV385" s="55"/>
      <c r="MAW385" s="55"/>
      <c r="MAX385" s="55"/>
      <c r="MAY385" s="55"/>
      <c r="MAZ385" s="55"/>
      <c r="MBA385" s="55"/>
      <c r="MBB385" s="55"/>
      <c r="MBC385" s="55"/>
      <c r="MBD385" s="55"/>
      <c r="MBE385" s="55"/>
      <c r="MBF385" s="55"/>
      <c r="MBG385" s="55"/>
      <c r="MBH385" s="55"/>
      <c r="MBI385" s="55"/>
      <c r="MBJ385" s="55"/>
      <c r="MBK385" s="55"/>
      <c r="MBL385" s="55"/>
      <c r="MBM385" s="55"/>
      <c r="MBN385" s="55"/>
      <c r="MBO385" s="55"/>
      <c r="MBP385" s="55"/>
      <c r="MBQ385" s="55"/>
      <c r="MBR385" s="55"/>
      <c r="MBS385" s="55"/>
      <c r="MBT385" s="55"/>
      <c r="MBU385" s="55"/>
      <c r="MBV385" s="55"/>
      <c r="MBW385" s="55"/>
      <c r="MBX385" s="55"/>
      <c r="MBY385" s="55"/>
      <c r="MBZ385" s="55"/>
      <c r="MCA385" s="55"/>
      <c r="MCB385" s="55"/>
      <c r="MCC385" s="55"/>
      <c r="MCD385" s="55"/>
      <c r="MCE385" s="55"/>
      <c r="MCF385" s="55"/>
      <c r="MCG385" s="55"/>
      <c r="MCH385" s="55"/>
      <c r="MCI385" s="55"/>
      <c r="MCJ385" s="55"/>
      <c r="MCK385" s="55"/>
      <c r="MCL385" s="55"/>
      <c r="MCM385" s="55"/>
      <c r="MCN385" s="55"/>
      <c r="MCO385" s="55"/>
      <c r="MCP385" s="55"/>
      <c r="MCQ385" s="55"/>
      <c r="MCR385" s="55"/>
      <c r="MCS385" s="55"/>
      <c r="MCT385" s="55"/>
      <c r="MCU385" s="55"/>
      <c r="MCV385" s="55"/>
      <c r="MCW385" s="55"/>
      <c r="MCX385" s="55"/>
      <c r="MCY385" s="55"/>
      <c r="MCZ385" s="55"/>
      <c r="MDA385" s="55"/>
      <c r="MDB385" s="55"/>
      <c r="MDC385" s="55"/>
      <c r="MDD385" s="55"/>
      <c r="MDE385" s="55"/>
      <c r="MDF385" s="55"/>
      <c r="MDG385" s="55"/>
      <c r="MDH385" s="55"/>
      <c r="MDI385" s="55"/>
      <c r="MDJ385" s="55"/>
      <c r="MDK385" s="55"/>
      <c r="MDL385" s="55"/>
      <c r="MDM385" s="55"/>
      <c r="MDN385" s="55"/>
      <c r="MDO385" s="55"/>
      <c r="MDP385" s="55"/>
      <c r="MDQ385" s="55"/>
      <c r="MDR385" s="55"/>
      <c r="MDS385" s="55"/>
      <c r="MDT385" s="55"/>
      <c r="MDU385" s="55"/>
      <c r="MDV385" s="55"/>
      <c r="MDW385" s="55"/>
      <c r="MDX385" s="55"/>
      <c r="MDY385" s="55"/>
      <c r="MDZ385" s="55"/>
      <c r="MEA385" s="55"/>
      <c r="MEB385" s="55"/>
      <c r="MEC385" s="55"/>
      <c r="MED385" s="55"/>
      <c r="MEE385" s="55"/>
      <c r="MEF385" s="55"/>
      <c r="MEG385" s="55"/>
      <c r="MEH385" s="55"/>
      <c r="MEI385" s="55"/>
      <c r="MEJ385" s="55"/>
      <c r="MEK385" s="55"/>
      <c r="MEL385" s="55"/>
      <c r="MEM385" s="55"/>
      <c r="MEN385" s="55"/>
      <c r="MEO385" s="55"/>
      <c r="MEP385" s="55"/>
      <c r="MEQ385" s="55"/>
      <c r="MER385" s="55"/>
      <c r="MES385" s="55"/>
      <c r="MET385" s="55"/>
      <c r="MEU385" s="55"/>
      <c r="MEV385" s="55"/>
      <c r="MEW385" s="55"/>
      <c r="MEX385" s="55"/>
      <c r="MEY385" s="55"/>
      <c r="MEZ385" s="55"/>
      <c r="MFA385" s="55"/>
      <c r="MFB385" s="55"/>
      <c r="MFC385" s="55"/>
      <c r="MFD385" s="55"/>
      <c r="MFE385" s="55"/>
      <c r="MFF385" s="55"/>
      <c r="MFG385" s="55"/>
      <c r="MFH385" s="55"/>
      <c r="MFI385" s="55"/>
      <c r="MFJ385" s="55"/>
      <c r="MFK385" s="55"/>
      <c r="MFL385" s="55"/>
      <c r="MFM385" s="55"/>
      <c r="MFN385" s="55"/>
      <c r="MFO385" s="55"/>
      <c r="MFP385" s="55"/>
      <c r="MFQ385" s="55"/>
      <c r="MFR385" s="55"/>
      <c r="MFS385" s="55"/>
      <c r="MFT385" s="55"/>
      <c r="MFU385" s="55"/>
      <c r="MFV385" s="55"/>
      <c r="MFW385" s="55"/>
      <c r="MFX385" s="55"/>
      <c r="MFY385" s="55"/>
      <c r="MFZ385" s="55"/>
      <c r="MGA385" s="55"/>
      <c r="MGB385" s="55"/>
      <c r="MGC385" s="55"/>
      <c r="MGD385" s="55"/>
      <c r="MGE385" s="55"/>
      <c r="MGF385" s="55"/>
      <c r="MGG385" s="55"/>
      <c r="MGH385" s="55"/>
      <c r="MGI385" s="55"/>
      <c r="MGJ385" s="55"/>
      <c r="MGK385" s="55"/>
      <c r="MGL385" s="55"/>
      <c r="MGM385" s="55"/>
      <c r="MGN385" s="55"/>
      <c r="MGO385" s="55"/>
      <c r="MGP385" s="55"/>
      <c r="MGQ385" s="55"/>
      <c r="MGR385" s="55"/>
      <c r="MGS385" s="55"/>
      <c r="MGT385" s="55"/>
      <c r="MGU385" s="55"/>
      <c r="MGV385" s="55"/>
      <c r="MGW385" s="55"/>
      <c r="MGX385" s="55"/>
      <c r="MGY385" s="55"/>
      <c r="MGZ385" s="55"/>
      <c r="MHA385" s="55"/>
      <c r="MHB385" s="55"/>
      <c r="MHC385" s="55"/>
      <c r="MHD385" s="55"/>
      <c r="MHE385" s="55"/>
      <c r="MHF385" s="55"/>
      <c r="MHG385" s="55"/>
      <c r="MHH385" s="55"/>
      <c r="MHI385" s="55"/>
      <c r="MHJ385" s="55"/>
      <c r="MHK385" s="55"/>
      <c r="MHL385" s="55"/>
      <c r="MHM385" s="55"/>
      <c r="MHN385" s="55"/>
      <c r="MHO385" s="55"/>
      <c r="MHP385" s="55"/>
      <c r="MHQ385" s="55"/>
      <c r="MHR385" s="55"/>
      <c r="MHS385" s="55"/>
      <c r="MHT385" s="55"/>
      <c r="MHU385" s="55"/>
      <c r="MHV385" s="55"/>
      <c r="MHW385" s="55"/>
      <c r="MHX385" s="55"/>
      <c r="MHY385" s="55"/>
      <c r="MHZ385" s="55"/>
      <c r="MIA385" s="55"/>
      <c r="MIB385" s="55"/>
      <c r="MIC385" s="55"/>
      <c r="MID385" s="55"/>
      <c r="MIE385" s="55"/>
      <c r="MIF385" s="55"/>
      <c r="MIG385" s="55"/>
      <c r="MIH385" s="55"/>
      <c r="MII385" s="55"/>
      <c r="MIJ385" s="55"/>
      <c r="MIK385" s="55"/>
      <c r="MIL385" s="55"/>
      <c r="MIM385" s="55"/>
      <c r="MIN385" s="55"/>
      <c r="MIO385" s="55"/>
      <c r="MIP385" s="55"/>
      <c r="MIQ385" s="55"/>
      <c r="MIR385" s="55"/>
      <c r="MIS385" s="55"/>
      <c r="MIT385" s="55"/>
      <c r="MIU385" s="55"/>
      <c r="MIV385" s="55"/>
      <c r="MIW385" s="55"/>
      <c r="MIX385" s="55"/>
      <c r="MIY385" s="55"/>
      <c r="MIZ385" s="55"/>
      <c r="MJA385" s="55"/>
      <c r="MJB385" s="55"/>
      <c r="MJC385" s="55"/>
      <c r="MJD385" s="55"/>
      <c r="MJE385" s="55"/>
      <c r="MJF385" s="55"/>
      <c r="MJG385" s="55"/>
      <c r="MJH385" s="55"/>
      <c r="MJI385" s="55"/>
      <c r="MJJ385" s="55"/>
      <c r="MJK385" s="55"/>
      <c r="MJL385" s="55"/>
      <c r="MJM385" s="55"/>
      <c r="MJN385" s="55"/>
      <c r="MJO385" s="55"/>
      <c r="MJP385" s="55"/>
      <c r="MJQ385" s="55"/>
      <c r="MJR385" s="55"/>
      <c r="MJS385" s="55"/>
      <c r="MJT385" s="55"/>
      <c r="MJU385" s="55"/>
      <c r="MJV385" s="55"/>
      <c r="MJW385" s="55"/>
      <c r="MJX385" s="55"/>
      <c r="MJY385" s="55"/>
      <c r="MJZ385" s="55"/>
      <c r="MKA385" s="55"/>
      <c r="MKB385" s="55"/>
      <c r="MKC385" s="55"/>
      <c r="MKD385" s="55"/>
      <c r="MKE385" s="55"/>
      <c r="MKF385" s="55"/>
      <c r="MKG385" s="55"/>
      <c r="MKH385" s="55"/>
      <c r="MKI385" s="55"/>
      <c r="MKJ385" s="55"/>
      <c r="MKK385" s="55"/>
      <c r="MKL385" s="55"/>
      <c r="MKM385" s="55"/>
      <c r="MKN385" s="55"/>
      <c r="MKO385" s="55"/>
      <c r="MKP385" s="55"/>
      <c r="MKQ385" s="55"/>
      <c r="MKR385" s="55"/>
      <c r="MKS385" s="55"/>
      <c r="MKT385" s="55"/>
      <c r="MKU385" s="55"/>
      <c r="MKV385" s="55"/>
      <c r="MKW385" s="55"/>
      <c r="MKX385" s="55"/>
      <c r="MKY385" s="55"/>
      <c r="MKZ385" s="55"/>
      <c r="MLA385" s="55"/>
      <c r="MLB385" s="55"/>
      <c r="MLC385" s="55"/>
      <c r="MLD385" s="55"/>
      <c r="MLE385" s="55"/>
      <c r="MLF385" s="55"/>
      <c r="MLG385" s="55"/>
      <c r="MLH385" s="55"/>
      <c r="MLI385" s="55"/>
      <c r="MLJ385" s="55"/>
      <c r="MLK385" s="55"/>
      <c r="MLL385" s="55"/>
      <c r="MLM385" s="55"/>
      <c r="MLN385" s="55"/>
      <c r="MLO385" s="55"/>
      <c r="MLP385" s="55"/>
      <c r="MLQ385" s="55"/>
      <c r="MLR385" s="55"/>
      <c r="MLS385" s="55"/>
      <c r="MLT385" s="55"/>
      <c r="MLU385" s="55"/>
      <c r="MLV385" s="55"/>
      <c r="MLW385" s="55"/>
      <c r="MLX385" s="55"/>
      <c r="MLY385" s="55"/>
      <c r="MLZ385" s="55"/>
      <c r="MMA385" s="55"/>
      <c r="MMB385" s="55"/>
      <c r="MMC385" s="55"/>
      <c r="MMD385" s="55"/>
      <c r="MME385" s="55"/>
      <c r="MMF385" s="55"/>
      <c r="MMG385" s="55"/>
      <c r="MMH385" s="55"/>
      <c r="MMI385" s="55"/>
      <c r="MMJ385" s="55"/>
      <c r="MMK385" s="55"/>
      <c r="MML385" s="55"/>
      <c r="MMM385" s="55"/>
      <c r="MMN385" s="55"/>
      <c r="MMO385" s="55"/>
      <c r="MMP385" s="55"/>
      <c r="MMQ385" s="55"/>
      <c r="MMR385" s="55"/>
      <c r="MMS385" s="55"/>
      <c r="MMT385" s="55"/>
      <c r="MMU385" s="55"/>
      <c r="MMV385" s="55"/>
      <c r="MMW385" s="55"/>
      <c r="MMX385" s="55"/>
      <c r="MMY385" s="55"/>
      <c r="MMZ385" s="55"/>
      <c r="MNA385" s="55"/>
      <c r="MNB385" s="55"/>
      <c r="MNC385" s="55"/>
      <c r="MND385" s="55"/>
      <c r="MNE385" s="55"/>
      <c r="MNF385" s="55"/>
      <c r="MNG385" s="55"/>
      <c r="MNH385" s="55"/>
      <c r="MNI385" s="55"/>
      <c r="MNJ385" s="55"/>
      <c r="MNK385" s="55"/>
      <c r="MNL385" s="55"/>
      <c r="MNM385" s="55"/>
      <c r="MNN385" s="55"/>
      <c r="MNO385" s="55"/>
      <c r="MNP385" s="55"/>
      <c r="MNQ385" s="55"/>
      <c r="MNR385" s="55"/>
      <c r="MNS385" s="55"/>
      <c r="MNT385" s="55"/>
      <c r="MNU385" s="55"/>
      <c r="MNV385" s="55"/>
      <c r="MNW385" s="55"/>
      <c r="MNX385" s="55"/>
      <c r="MNY385" s="55"/>
      <c r="MNZ385" s="55"/>
      <c r="MOA385" s="55"/>
      <c r="MOB385" s="55"/>
      <c r="MOC385" s="55"/>
      <c r="MOD385" s="55"/>
      <c r="MOE385" s="55"/>
      <c r="MOF385" s="55"/>
      <c r="MOG385" s="55"/>
      <c r="MOH385" s="55"/>
      <c r="MOI385" s="55"/>
      <c r="MOJ385" s="55"/>
      <c r="MOK385" s="55"/>
      <c r="MOL385" s="55"/>
      <c r="MOM385" s="55"/>
      <c r="MON385" s="55"/>
      <c r="MOO385" s="55"/>
      <c r="MOP385" s="55"/>
      <c r="MOQ385" s="55"/>
      <c r="MOR385" s="55"/>
      <c r="MOS385" s="55"/>
      <c r="MOT385" s="55"/>
      <c r="MOU385" s="55"/>
      <c r="MOV385" s="55"/>
      <c r="MOW385" s="55"/>
      <c r="MOX385" s="55"/>
      <c r="MOY385" s="55"/>
      <c r="MOZ385" s="55"/>
      <c r="MPA385" s="55"/>
      <c r="MPB385" s="55"/>
      <c r="MPC385" s="55"/>
      <c r="MPD385" s="55"/>
      <c r="MPE385" s="55"/>
      <c r="MPF385" s="55"/>
      <c r="MPG385" s="55"/>
      <c r="MPH385" s="55"/>
      <c r="MPI385" s="55"/>
      <c r="MPJ385" s="55"/>
      <c r="MPK385" s="55"/>
      <c r="MPL385" s="55"/>
      <c r="MPM385" s="55"/>
      <c r="MPN385" s="55"/>
      <c r="MPO385" s="55"/>
      <c r="MPP385" s="55"/>
      <c r="MPQ385" s="55"/>
      <c r="MPR385" s="55"/>
      <c r="MPS385" s="55"/>
      <c r="MPT385" s="55"/>
      <c r="MPU385" s="55"/>
      <c r="MPV385" s="55"/>
      <c r="MPW385" s="55"/>
      <c r="MPX385" s="55"/>
      <c r="MPY385" s="55"/>
      <c r="MPZ385" s="55"/>
      <c r="MQA385" s="55"/>
      <c r="MQB385" s="55"/>
      <c r="MQC385" s="55"/>
      <c r="MQD385" s="55"/>
      <c r="MQE385" s="55"/>
      <c r="MQF385" s="55"/>
      <c r="MQG385" s="55"/>
      <c r="MQH385" s="55"/>
      <c r="MQI385" s="55"/>
      <c r="MQJ385" s="55"/>
      <c r="MQK385" s="55"/>
      <c r="MQL385" s="55"/>
      <c r="MQM385" s="55"/>
      <c r="MQN385" s="55"/>
      <c r="MQO385" s="55"/>
      <c r="MQP385" s="55"/>
      <c r="MQQ385" s="55"/>
      <c r="MQR385" s="55"/>
      <c r="MQS385" s="55"/>
      <c r="MQT385" s="55"/>
      <c r="MQU385" s="55"/>
      <c r="MQV385" s="55"/>
      <c r="MQW385" s="55"/>
      <c r="MQX385" s="55"/>
      <c r="MQY385" s="55"/>
      <c r="MQZ385" s="55"/>
      <c r="MRA385" s="55"/>
      <c r="MRB385" s="55"/>
      <c r="MRC385" s="55"/>
      <c r="MRD385" s="55"/>
      <c r="MRE385" s="55"/>
      <c r="MRF385" s="55"/>
      <c r="MRG385" s="55"/>
      <c r="MRH385" s="55"/>
      <c r="MRI385" s="55"/>
      <c r="MRJ385" s="55"/>
      <c r="MRK385" s="55"/>
      <c r="MRL385" s="55"/>
      <c r="MRM385" s="55"/>
      <c r="MRN385" s="55"/>
      <c r="MRO385" s="55"/>
      <c r="MRP385" s="55"/>
      <c r="MRQ385" s="55"/>
      <c r="MRR385" s="55"/>
      <c r="MRS385" s="55"/>
      <c r="MRT385" s="55"/>
      <c r="MRU385" s="55"/>
      <c r="MRV385" s="55"/>
      <c r="MRW385" s="55"/>
      <c r="MRX385" s="55"/>
      <c r="MRY385" s="55"/>
      <c r="MRZ385" s="55"/>
      <c r="MSA385" s="55"/>
      <c r="MSB385" s="55"/>
      <c r="MSC385" s="55"/>
      <c r="MSD385" s="55"/>
      <c r="MSE385" s="55"/>
      <c r="MSF385" s="55"/>
      <c r="MSG385" s="55"/>
      <c r="MSH385" s="55"/>
      <c r="MSI385" s="55"/>
      <c r="MSJ385" s="55"/>
      <c r="MSK385" s="55"/>
      <c r="MSL385" s="55"/>
      <c r="MSM385" s="55"/>
      <c r="MSN385" s="55"/>
      <c r="MSO385" s="55"/>
      <c r="MSP385" s="55"/>
      <c r="MSQ385" s="55"/>
      <c r="MSR385" s="55"/>
      <c r="MSS385" s="55"/>
      <c r="MST385" s="55"/>
      <c r="MSU385" s="55"/>
      <c r="MSV385" s="55"/>
      <c r="MSW385" s="55"/>
      <c r="MSX385" s="55"/>
      <c r="MSY385" s="55"/>
      <c r="MSZ385" s="55"/>
      <c r="MTA385" s="55"/>
      <c r="MTB385" s="55"/>
      <c r="MTC385" s="55"/>
      <c r="MTD385" s="55"/>
      <c r="MTE385" s="55"/>
      <c r="MTF385" s="55"/>
      <c r="MTG385" s="55"/>
      <c r="MTH385" s="55"/>
      <c r="MTI385" s="55"/>
      <c r="MTJ385" s="55"/>
      <c r="MTK385" s="55"/>
      <c r="MTL385" s="55"/>
      <c r="MTM385" s="55"/>
      <c r="MTN385" s="55"/>
      <c r="MTO385" s="55"/>
      <c r="MTP385" s="55"/>
      <c r="MTQ385" s="55"/>
      <c r="MTR385" s="55"/>
      <c r="MTS385" s="55"/>
      <c r="MTT385" s="55"/>
      <c r="MTU385" s="55"/>
      <c r="MTV385" s="55"/>
      <c r="MTW385" s="55"/>
      <c r="MTX385" s="55"/>
      <c r="MTY385" s="55"/>
      <c r="MTZ385" s="55"/>
      <c r="MUA385" s="55"/>
      <c r="MUB385" s="55"/>
      <c r="MUC385" s="55"/>
      <c r="MUD385" s="55"/>
      <c r="MUE385" s="55"/>
      <c r="MUF385" s="55"/>
      <c r="MUG385" s="55"/>
      <c r="MUH385" s="55"/>
      <c r="MUI385" s="55"/>
      <c r="MUJ385" s="55"/>
      <c r="MUK385" s="55"/>
      <c r="MUL385" s="55"/>
      <c r="MUM385" s="55"/>
      <c r="MUN385" s="55"/>
      <c r="MUO385" s="55"/>
      <c r="MUP385" s="55"/>
      <c r="MUQ385" s="55"/>
      <c r="MUR385" s="55"/>
      <c r="MUS385" s="55"/>
      <c r="MUT385" s="55"/>
      <c r="MUU385" s="55"/>
      <c r="MUV385" s="55"/>
      <c r="MUW385" s="55"/>
      <c r="MUX385" s="55"/>
      <c r="MUY385" s="55"/>
      <c r="MUZ385" s="55"/>
      <c r="MVA385" s="55"/>
      <c r="MVB385" s="55"/>
      <c r="MVC385" s="55"/>
      <c r="MVD385" s="55"/>
      <c r="MVE385" s="55"/>
      <c r="MVF385" s="55"/>
      <c r="MVG385" s="55"/>
      <c r="MVH385" s="55"/>
      <c r="MVI385" s="55"/>
      <c r="MVJ385" s="55"/>
      <c r="MVK385" s="55"/>
      <c r="MVL385" s="55"/>
      <c r="MVM385" s="55"/>
      <c r="MVN385" s="55"/>
      <c r="MVO385" s="55"/>
      <c r="MVP385" s="55"/>
      <c r="MVQ385" s="55"/>
      <c r="MVR385" s="55"/>
      <c r="MVS385" s="55"/>
      <c r="MVT385" s="55"/>
      <c r="MVU385" s="55"/>
      <c r="MVV385" s="55"/>
      <c r="MVW385" s="55"/>
      <c r="MVX385" s="55"/>
      <c r="MVY385" s="55"/>
      <c r="MVZ385" s="55"/>
      <c r="MWA385" s="55"/>
      <c r="MWB385" s="55"/>
      <c r="MWC385" s="55"/>
      <c r="MWD385" s="55"/>
      <c r="MWE385" s="55"/>
      <c r="MWF385" s="55"/>
      <c r="MWG385" s="55"/>
      <c r="MWH385" s="55"/>
      <c r="MWI385" s="55"/>
      <c r="MWJ385" s="55"/>
      <c r="MWK385" s="55"/>
      <c r="MWL385" s="55"/>
      <c r="MWM385" s="55"/>
      <c r="MWN385" s="55"/>
      <c r="MWO385" s="55"/>
      <c r="MWP385" s="55"/>
      <c r="MWQ385" s="55"/>
      <c r="MWR385" s="55"/>
      <c r="MWS385" s="55"/>
      <c r="MWT385" s="55"/>
      <c r="MWU385" s="55"/>
      <c r="MWV385" s="55"/>
      <c r="MWW385" s="55"/>
      <c r="MWX385" s="55"/>
      <c r="MWY385" s="55"/>
      <c r="MWZ385" s="55"/>
      <c r="MXA385" s="55"/>
      <c r="MXB385" s="55"/>
      <c r="MXC385" s="55"/>
      <c r="MXD385" s="55"/>
      <c r="MXE385" s="55"/>
      <c r="MXF385" s="55"/>
      <c r="MXG385" s="55"/>
      <c r="MXH385" s="55"/>
      <c r="MXI385" s="55"/>
      <c r="MXJ385" s="55"/>
      <c r="MXK385" s="55"/>
      <c r="MXL385" s="55"/>
      <c r="MXM385" s="55"/>
      <c r="MXN385" s="55"/>
      <c r="MXO385" s="55"/>
      <c r="MXP385" s="55"/>
      <c r="MXQ385" s="55"/>
      <c r="MXR385" s="55"/>
      <c r="MXS385" s="55"/>
      <c r="MXT385" s="55"/>
      <c r="MXU385" s="55"/>
      <c r="MXV385" s="55"/>
      <c r="MXW385" s="55"/>
      <c r="MXX385" s="55"/>
      <c r="MXY385" s="55"/>
      <c r="MXZ385" s="55"/>
      <c r="MYA385" s="55"/>
      <c r="MYB385" s="55"/>
      <c r="MYC385" s="55"/>
      <c r="MYD385" s="55"/>
      <c r="MYE385" s="55"/>
      <c r="MYF385" s="55"/>
      <c r="MYG385" s="55"/>
      <c r="MYH385" s="55"/>
      <c r="MYI385" s="55"/>
      <c r="MYJ385" s="55"/>
      <c r="MYK385" s="55"/>
      <c r="MYL385" s="55"/>
      <c r="MYM385" s="55"/>
      <c r="MYN385" s="55"/>
      <c r="MYO385" s="55"/>
      <c r="MYP385" s="55"/>
      <c r="MYQ385" s="55"/>
      <c r="MYR385" s="55"/>
      <c r="MYS385" s="55"/>
      <c r="MYT385" s="55"/>
      <c r="MYU385" s="55"/>
      <c r="MYV385" s="55"/>
      <c r="MYW385" s="55"/>
      <c r="MYX385" s="55"/>
      <c r="MYY385" s="55"/>
      <c r="MYZ385" s="55"/>
      <c r="MZA385" s="55"/>
      <c r="MZB385" s="55"/>
      <c r="MZC385" s="55"/>
      <c r="MZD385" s="55"/>
      <c r="MZE385" s="55"/>
      <c r="MZF385" s="55"/>
      <c r="MZG385" s="55"/>
      <c r="MZH385" s="55"/>
      <c r="MZI385" s="55"/>
      <c r="MZJ385" s="55"/>
      <c r="MZK385" s="55"/>
      <c r="MZL385" s="55"/>
      <c r="MZM385" s="55"/>
      <c r="MZN385" s="55"/>
      <c r="MZO385" s="55"/>
      <c r="MZP385" s="55"/>
      <c r="MZQ385" s="55"/>
      <c r="MZR385" s="55"/>
      <c r="MZS385" s="55"/>
      <c r="MZT385" s="55"/>
      <c r="MZU385" s="55"/>
      <c r="MZV385" s="55"/>
      <c r="MZW385" s="55"/>
      <c r="MZX385" s="55"/>
      <c r="MZY385" s="55"/>
      <c r="MZZ385" s="55"/>
      <c r="NAA385" s="55"/>
      <c r="NAB385" s="55"/>
      <c r="NAC385" s="55"/>
      <c r="NAD385" s="55"/>
      <c r="NAE385" s="55"/>
      <c r="NAF385" s="55"/>
      <c r="NAG385" s="55"/>
      <c r="NAH385" s="55"/>
      <c r="NAI385" s="55"/>
      <c r="NAJ385" s="55"/>
      <c r="NAK385" s="55"/>
      <c r="NAL385" s="55"/>
      <c r="NAM385" s="55"/>
      <c r="NAN385" s="55"/>
      <c r="NAO385" s="55"/>
      <c r="NAP385" s="55"/>
      <c r="NAQ385" s="55"/>
      <c r="NAR385" s="55"/>
      <c r="NAS385" s="55"/>
      <c r="NAT385" s="55"/>
      <c r="NAU385" s="55"/>
      <c r="NAV385" s="55"/>
      <c r="NAW385" s="55"/>
      <c r="NAX385" s="55"/>
      <c r="NAY385" s="55"/>
      <c r="NAZ385" s="55"/>
      <c r="NBA385" s="55"/>
      <c r="NBB385" s="55"/>
      <c r="NBC385" s="55"/>
      <c r="NBD385" s="55"/>
      <c r="NBE385" s="55"/>
      <c r="NBF385" s="55"/>
      <c r="NBG385" s="55"/>
      <c r="NBH385" s="55"/>
      <c r="NBI385" s="55"/>
      <c r="NBJ385" s="55"/>
      <c r="NBK385" s="55"/>
      <c r="NBL385" s="55"/>
      <c r="NBM385" s="55"/>
      <c r="NBN385" s="55"/>
      <c r="NBO385" s="55"/>
      <c r="NBP385" s="55"/>
      <c r="NBQ385" s="55"/>
      <c r="NBR385" s="55"/>
      <c r="NBS385" s="55"/>
      <c r="NBT385" s="55"/>
      <c r="NBU385" s="55"/>
      <c r="NBV385" s="55"/>
      <c r="NBW385" s="55"/>
      <c r="NBX385" s="55"/>
      <c r="NBY385" s="55"/>
      <c r="NBZ385" s="55"/>
      <c r="NCA385" s="55"/>
      <c r="NCB385" s="55"/>
      <c r="NCC385" s="55"/>
      <c r="NCD385" s="55"/>
      <c r="NCE385" s="55"/>
      <c r="NCF385" s="55"/>
      <c r="NCG385" s="55"/>
      <c r="NCH385" s="55"/>
      <c r="NCI385" s="55"/>
      <c r="NCJ385" s="55"/>
      <c r="NCK385" s="55"/>
      <c r="NCL385" s="55"/>
      <c r="NCM385" s="55"/>
      <c r="NCN385" s="55"/>
      <c r="NCO385" s="55"/>
      <c r="NCP385" s="55"/>
      <c r="NCQ385" s="55"/>
      <c r="NCR385" s="55"/>
      <c r="NCS385" s="55"/>
      <c r="NCT385" s="55"/>
      <c r="NCU385" s="55"/>
      <c r="NCV385" s="55"/>
      <c r="NCW385" s="55"/>
      <c r="NCX385" s="55"/>
      <c r="NCY385" s="55"/>
      <c r="NCZ385" s="55"/>
      <c r="NDA385" s="55"/>
      <c r="NDB385" s="55"/>
      <c r="NDC385" s="55"/>
      <c r="NDD385" s="55"/>
      <c r="NDE385" s="55"/>
      <c r="NDF385" s="55"/>
      <c r="NDG385" s="55"/>
      <c r="NDH385" s="55"/>
      <c r="NDI385" s="55"/>
      <c r="NDJ385" s="55"/>
      <c r="NDK385" s="55"/>
      <c r="NDL385" s="55"/>
      <c r="NDM385" s="55"/>
      <c r="NDN385" s="55"/>
      <c r="NDO385" s="55"/>
      <c r="NDP385" s="55"/>
      <c r="NDQ385" s="55"/>
      <c r="NDR385" s="55"/>
      <c r="NDS385" s="55"/>
      <c r="NDT385" s="55"/>
      <c r="NDU385" s="55"/>
      <c r="NDV385" s="55"/>
      <c r="NDW385" s="55"/>
      <c r="NDX385" s="55"/>
      <c r="NDY385" s="55"/>
      <c r="NDZ385" s="55"/>
      <c r="NEA385" s="55"/>
      <c r="NEB385" s="55"/>
      <c r="NEC385" s="55"/>
      <c r="NED385" s="55"/>
      <c r="NEE385" s="55"/>
      <c r="NEF385" s="55"/>
      <c r="NEG385" s="55"/>
      <c r="NEH385" s="55"/>
      <c r="NEI385" s="55"/>
      <c r="NEJ385" s="55"/>
      <c r="NEK385" s="55"/>
      <c r="NEL385" s="55"/>
      <c r="NEM385" s="55"/>
      <c r="NEN385" s="55"/>
      <c r="NEO385" s="55"/>
      <c r="NEP385" s="55"/>
      <c r="NEQ385" s="55"/>
      <c r="NER385" s="55"/>
      <c r="NES385" s="55"/>
      <c r="NET385" s="55"/>
      <c r="NEU385" s="55"/>
      <c r="NEV385" s="55"/>
      <c r="NEW385" s="55"/>
      <c r="NEX385" s="55"/>
      <c r="NEY385" s="55"/>
      <c r="NEZ385" s="55"/>
      <c r="NFA385" s="55"/>
      <c r="NFB385" s="55"/>
      <c r="NFC385" s="55"/>
      <c r="NFD385" s="55"/>
      <c r="NFE385" s="55"/>
      <c r="NFF385" s="55"/>
      <c r="NFG385" s="55"/>
      <c r="NFH385" s="55"/>
      <c r="NFI385" s="55"/>
      <c r="NFJ385" s="55"/>
      <c r="NFK385" s="55"/>
      <c r="NFL385" s="55"/>
      <c r="NFM385" s="55"/>
      <c r="NFN385" s="55"/>
      <c r="NFO385" s="55"/>
      <c r="NFP385" s="55"/>
      <c r="NFQ385" s="55"/>
      <c r="NFR385" s="55"/>
      <c r="NFS385" s="55"/>
      <c r="NFT385" s="55"/>
      <c r="NFU385" s="55"/>
      <c r="NFV385" s="55"/>
      <c r="NFW385" s="55"/>
      <c r="NFX385" s="55"/>
      <c r="NFY385" s="55"/>
      <c r="NFZ385" s="55"/>
      <c r="NGA385" s="55"/>
      <c r="NGB385" s="55"/>
      <c r="NGC385" s="55"/>
      <c r="NGD385" s="55"/>
      <c r="NGE385" s="55"/>
      <c r="NGF385" s="55"/>
      <c r="NGG385" s="55"/>
      <c r="NGH385" s="55"/>
      <c r="NGI385" s="55"/>
      <c r="NGJ385" s="55"/>
      <c r="NGK385" s="55"/>
      <c r="NGL385" s="55"/>
      <c r="NGM385" s="55"/>
      <c r="NGN385" s="55"/>
      <c r="NGO385" s="55"/>
      <c r="NGP385" s="55"/>
      <c r="NGQ385" s="55"/>
      <c r="NGR385" s="55"/>
      <c r="NGS385" s="55"/>
      <c r="NGT385" s="55"/>
      <c r="NGU385" s="55"/>
      <c r="NGV385" s="55"/>
      <c r="NGW385" s="55"/>
      <c r="NGX385" s="55"/>
      <c r="NGY385" s="55"/>
      <c r="NGZ385" s="55"/>
      <c r="NHA385" s="55"/>
      <c r="NHB385" s="55"/>
      <c r="NHC385" s="55"/>
      <c r="NHD385" s="55"/>
      <c r="NHE385" s="55"/>
      <c r="NHF385" s="55"/>
      <c r="NHG385" s="55"/>
      <c r="NHH385" s="55"/>
      <c r="NHI385" s="55"/>
      <c r="NHJ385" s="55"/>
      <c r="NHK385" s="55"/>
      <c r="NHL385" s="55"/>
      <c r="NHM385" s="55"/>
      <c r="NHN385" s="55"/>
      <c r="NHO385" s="55"/>
      <c r="NHP385" s="55"/>
      <c r="NHQ385" s="55"/>
      <c r="NHR385" s="55"/>
      <c r="NHS385" s="55"/>
      <c r="NHT385" s="55"/>
      <c r="NHU385" s="55"/>
      <c r="NHV385" s="55"/>
      <c r="NHW385" s="55"/>
      <c r="NHX385" s="55"/>
      <c r="NHY385" s="55"/>
      <c r="NHZ385" s="55"/>
      <c r="NIA385" s="55"/>
      <c r="NIB385" s="55"/>
      <c r="NIC385" s="55"/>
      <c r="NID385" s="55"/>
      <c r="NIE385" s="55"/>
      <c r="NIF385" s="55"/>
      <c r="NIG385" s="55"/>
      <c r="NIH385" s="55"/>
      <c r="NII385" s="55"/>
      <c r="NIJ385" s="55"/>
      <c r="NIK385" s="55"/>
      <c r="NIL385" s="55"/>
      <c r="NIM385" s="55"/>
      <c r="NIN385" s="55"/>
      <c r="NIO385" s="55"/>
      <c r="NIP385" s="55"/>
      <c r="NIQ385" s="55"/>
      <c r="NIR385" s="55"/>
      <c r="NIS385" s="55"/>
      <c r="NIT385" s="55"/>
      <c r="NIU385" s="55"/>
      <c r="NIV385" s="55"/>
      <c r="NIW385" s="55"/>
      <c r="NIX385" s="55"/>
      <c r="NIY385" s="55"/>
      <c r="NIZ385" s="55"/>
      <c r="NJA385" s="55"/>
      <c r="NJB385" s="55"/>
      <c r="NJC385" s="55"/>
      <c r="NJD385" s="55"/>
      <c r="NJE385" s="55"/>
      <c r="NJF385" s="55"/>
      <c r="NJG385" s="55"/>
      <c r="NJH385" s="55"/>
      <c r="NJI385" s="55"/>
      <c r="NJJ385" s="55"/>
      <c r="NJK385" s="55"/>
      <c r="NJL385" s="55"/>
      <c r="NJM385" s="55"/>
      <c r="NJN385" s="55"/>
      <c r="NJO385" s="55"/>
      <c r="NJP385" s="55"/>
      <c r="NJQ385" s="55"/>
      <c r="NJR385" s="55"/>
      <c r="NJS385" s="55"/>
      <c r="NJT385" s="55"/>
      <c r="NJU385" s="55"/>
      <c r="NJV385" s="55"/>
      <c r="NJW385" s="55"/>
      <c r="NJX385" s="55"/>
      <c r="NJY385" s="55"/>
      <c r="NJZ385" s="55"/>
      <c r="NKA385" s="55"/>
      <c r="NKB385" s="55"/>
      <c r="NKC385" s="55"/>
      <c r="NKD385" s="55"/>
      <c r="NKE385" s="55"/>
      <c r="NKF385" s="55"/>
      <c r="NKG385" s="55"/>
      <c r="NKH385" s="55"/>
      <c r="NKI385" s="55"/>
      <c r="NKJ385" s="55"/>
      <c r="NKK385" s="55"/>
      <c r="NKL385" s="55"/>
      <c r="NKM385" s="55"/>
      <c r="NKN385" s="55"/>
      <c r="NKO385" s="55"/>
      <c r="NKP385" s="55"/>
      <c r="NKQ385" s="55"/>
      <c r="NKR385" s="55"/>
      <c r="NKS385" s="55"/>
      <c r="NKT385" s="55"/>
      <c r="NKU385" s="55"/>
      <c r="NKV385" s="55"/>
      <c r="NKW385" s="55"/>
      <c r="NKX385" s="55"/>
      <c r="NKY385" s="55"/>
      <c r="NKZ385" s="55"/>
      <c r="NLA385" s="55"/>
      <c r="NLB385" s="55"/>
      <c r="NLC385" s="55"/>
      <c r="NLD385" s="55"/>
      <c r="NLE385" s="55"/>
      <c r="NLF385" s="55"/>
      <c r="NLG385" s="55"/>
      <c r="NLH385" s="55"/>
      <c r="NLI385" s="55"/>
      <c r="NLJ385" s="55"/>
      <c r="NLK385" s="55"/>
      <c r="NLL385" s="55"/>
      <c r="NLM385" s="55"/>
      <c r="NLN385" s="55"/>
      <c r="NLO385" s="55"/>
      <c r="NLP385" s="55"/>
      <c r="NLQ385" s="55"/>
      <c r="NLR385" s="55"/>
      <c r="NLS385" s="55"/>
      <c r="NLT385" s="55"/>
      <c r="NLU385" s="55"/>
      <c r="NLV385" s="55"/>
      <c r="NLW385" s="55"/>
      <c r="NLX385" s="55"/>
      <c r="NLY385" s="55"/>
      <c r="NLZ385" s="55"/>
      <c r="NMA385" s="55"/>
      <c r="NMB385" s="55"/>
      <c r="NMC385" s="55"/>
      <c r="NMD385" s="55"/>
      <c r="NME385" s="55"/>
      <c r="NMF385" s="55"/>
      <c r="NMG385" s="55"/>
      <c r="NMH385" s="55"/>
      <c r="NMI385" s="55"/>
      <c r="NMJ385" s="55"/>
      <c r="NMK385" s="55"/>
      <c r="NML385" s="55"/>
      <c r="NMM385" s="55"/>
      <c r="NMN385" s="55"/>
      <c r="NMO385" s="55"/>
      <c r="NMP385" s="55"/>
      <c r="NMQ385" s="55"/>
      <c r="NMR385" s="55"/>
      <c r="NMS385" s="55"/>
      <c r="NMT385" s="55"/>
      <c r="NMU385" s="55"/>
      <c r="NMV385" s="55"/>
      <c r="NMW385" s="55"/>
      <c r="NMX385" s="55"/>
      <c r="NMY385" s="55"/>
      <c r="NMZ385" s="55"/>
      <c r="NNA385" s="55"/>
      <c r="NNB385" s="55"/>
      <c r="NNC385" s="55"/>
      <c r="NND385" s="55"/>
      <c r="NNE385" s="55"/>
      <c r="NNF385" s="55"/>
      <c r="NNG385" s="55"/>
      <c r="NNH385" s="55"/>
      <c r="NNI385" s="55"/>
      <c r="NNJ385" s="55"/>
      <c r="NNK385" s="55"/>
      <c r="NNL385" s="55"/>
      <c r="NNM385" s="55"/>
      <c r="NNN385" s="55"/>
      <c r="NNO385" s="55"/>
      <c r="NNP385" s="55"/>
      <c r="NNQ385" s="55"/>
      <c r="NNR385" s="55"/>
      <c r="NNS385" s="55"/>
      <c r="NNT385" s="55"/>
      <c r="NNU385" s="55"/>
      <c r="NNV385" s="55"/>
      <c r="NNW385" s="55"/>
      <c r="NNX385" s="55"/>
      <c r="NNY385" s="55"/>
      <c r="NNZ385" s="55"/>
      <c r="NOA385" s="55"/>
      <c r="NOB385" s="55"/>
      <c r="NOC385" s="55"/>
      <c r="NOD385" s="55"/>
      <c r="NOE385" s="55"/>
      <c r="NOF385" s="55"/>
      <c r="NOG385" s="55"/>
      <c r="NOH385" s="55"/>
      <c r="NOI385" s="55"/>
      <c r="NOJ385" s="55"/>
      <c r="NOK385" s="55"/>
      <c r="NOL385" s="55"/>
      <c r="NOM385" s="55"/>
      <c r="NON385" s="55"/>
      <c r="NOO385" s="55"/>
      <c r="NOP385" s="55"/>
      <c r="NOQ385" s="55"/>
      <c r="NOR385" s="55"/>
      <c r="NOS385" s="55"/>
      <c r="NOT385" s="55"/>
      <c r="NOU385" s="55"/>
      <c r="NOV385" s="55"/>
      <c r="NOW385" s="55"/>
      <c r="NOX385" s="55"/>
      <c r="NOY385" s="55"/>
      <c r="NOZ385" s="55"/>
      <c r="NPA385" s="55"/>
      <c r="NPB385" s="55"/>
      <c r="NPC385" s="55"/>
      <c r="NPD385" s="55"/>
      <c r="NPE385" s="55"/>
      <c r="NPF385" s="55"/>
      <c r="NPG385" s="55"/>
      <c r="NPH385" s="55"/>
      <c r="NPI385" s="55"/>
      <c r="NPJ385" s="55"/>
      <c r="NPK385" s="55"/>
      <c r="NPL385" s="55"/>
      <c r="NPM385" s="55"/>
      <c r="NPN385" s="55"/>
      <c r="NPO385" s="55"/>
      <c r="NPP385" s="55"/>
      <c r="NPQ385" s="55"/>
      <c r="NPR385" s="55"/>
      <c r="NPS385" s="55"/>
      <c r="NPT385" s="55"/>
      <c r="NPU385" s="55"/>
      <c r="NPV385" s="55"/>
      <c r="NPW385" s="55"/>
      <c r="NPX385" s="55"/>
      <c r="NPY385" s="55"/>
      <c r="NPZ385" s="55"/>
      <c r="NQA385" s="55"/>
      <c r="NQB385" s="55"/>
      <c r="NQC385" s="55"/>
      <c r="NQD385" s="55"/>
      <c r="NQE385" s="55"/>
      <c r="NQF385" s="55"/>
      <c r="NQG385" s="55"/>
      <c r="NQH385" s="55"/>
      <c r="NQI385" s="55"/>
      <c r="NQJ385" s="55"/>
      <c r="NQK385" s="55"/>
      <c r="NQL385" s="55"/>
      <c r="NQM385" s="55"/>
      <c r="NQN385" s="55"/>
      <c r="NQO385" s="55"/>
      <c r="NQP385" s="55"/>
      <c r="NQQ385" s="55"/>
      <c r="NQR385" s="55"/>
      <c r="NQS385" s="55"/>
      <c r="NQT385" s="55"/>
      <c r="NQU385" s="55"/>
      <c r="NQV385" s="55"/>
      <c r="NQW385" s="55"/>
      <c r="NQX385" s="55"/>
      <c r="NQY385" s="55"/>
      <c r="NQZ385" s="55"/>
      <c r="NRA385" s="55"/>
      <c r="NRB385" s="55"/>
      <c r="NRC385" s="55"/>
      <c r="NRD385" s="55"/>
      <c r="NRE385" s="55"/>
      <c r="NRF385" s="55"/>
      <c r="NRG385" s="55"/>
      <c r="NRH385" s="55"/>
      <c r="NRI385" s="55"/>
      <c r="NRJ385" s="55"/>
      <c r="NRK385" s="55"/>
      <c r="NRL385" s="55"/>
      <c r="NRM385" s="55"/>
      <c r="NRN385" s="55"/>
      <c r="NRO385" s="55"/>
      <c r="NRP385" s="55"/>
      <c r="NRQ385" s="55"/>
      <c r="NRR385" s="55"/>
      <c r="NRS385" s="55"/>
      <c r="NRT385" s="55"/>
      <c r="NRU385" s="55"/>
      <c r="NRV385" s="55"/>
      <c r="NRW385" s="55"/>
      <c r="NRX385" s="55"/>
      <c r="NRY385" s="55"/>
      <c r="NRZ385" s="55"/>
      <c r="NSA385" s="55"/>
      <c r="NSB385" s="55"/>
      <c r="NSC385" s="55"/>
      <c r="NSD385" s="55"/>
      <c r="NSE385" s="55"/>
      <c r="NSF385" s="55"/>
      <c r="NSG385" s="55"/>
      <c r="NSH385" s="55"/>
      <c r="NSI385" s="55"/>
      <c r="NSJ385" s="55"/>
      <c r="NSK385" s="55"/>
      <c r="NSL385" s="55"/>
      <c r="NSM385" s="55"/>
      <c r="NSN385" s="55"/>
      <c r="NSO385" s="55"/>
      <c r="NSP385" s="55"/>
      <c r="NSQ385" s="55"/>
      <c r="NSR385" s="55"/>
      <c r="NSS385" s="55"/>
      <c r="NST385" s="55"/>
      <c r="NSU385" s="55"/>
      <c r="NSV385" s="55"/>
      <c r="NSW385" s="55"/>
      <c r="NSX385" s="55"/>
      <c r="NSY385" s="55"/>
      <c r="NSZ385" s="55"/>
      <c r="NTA385" s="55"/>
      <c r="NTB385" s="55"/>
      <c r="NTC385" s="55"/>
      <c r="NTD385" s="55"/>
      <c r="NTE385" s="55"/>
      <c r="NTF385" s="55"/>
      <c r="NTG385" s="55"/>
      <c r="NTH385" s="55"/>
      <c r="NTI385" s="55"/>
      <c r="NTJ385" s="55"/>
      <c r="NTK385" s="55"/>
      <c r="NTL385" s="55"/>
      <c r="NTM385" s="55"/>
      <c r="NTN385" s="55"/>
      <c r="NTO385" s="55"/>
      <c r="NTP385" s="55"/>
      <c r="NTQ385" s="55"/>
      <c r="NTR385" s="55"/>
      <c r="NTS385" s="55"/>
      <c r="NTT385" s="55"/>
      <c r="NTU385" s="55"/>
      <c r="NTV385" s="55"/>
      <c r="NTW385" s="55"/>
      <c r="NTX385" s="55"/>
      <c r="NTY385" s="55"/>
      <c r="NTZ385" s="55"/>
      <c r="NUA385" s="55"/>
      <c r="NUB385" s="55"/>
      <c r="NUC385" s="55"/>
      <c r="NUD385" s="55"/>
      <c r="NUE385" s="55"/>
      <c r="NUF385" s="55"/>
      <c r="NUG385" s="55"/>
      <c r="NUH385" s="55"/>
      <c r="NUI385" s="55"/>
      <c r="NUJ385" s="55"/>
      <c r="NUK385" s="55"/>
      <c r="NUL385" s="55"/>
      <c r="NUM385" s="55"/>
      <c r="NUN385" s="55"/>
      <c r="NUO385" s="55"/>
      <c r="NUP385" s="55"/>
      <c r="NUQ385" s="55"/>
      <c r="NUR385" s="55"/>
      <c r="NUS385" s="55"/>
      <c r="NUT385" s="55"/>
      <c r="NUU385" s="55"/>
      <c r="NUV385" s="55"/>
      <c r="NUW385" s="55"/>
      <c r="NUX385" s="55"/>
      <c r="NUY385" s="55"/>
      <c r="NUZ385" s="55"/>
      <c r="NVA385" s="55"/>
      <c r="NVB385" s="55"/>
      <c r="NVC385" s="55"/>
      <c r="NVD385" s="55"/>
      <c r="NVE385" s="55"/>
      <c r="NVF385" s="55"/>
      <c r="NVG385" s="55"/>
      <c r="NVH385" s="55"/>
      <c r="NVI385" s="55"/>
      <c r="NVJ385" s="55"/>
      <c r="NVK385" s="55"/>
      <c r="NVL385" s="55"/>
      <c r="NVM385" s="55"/>
      <c r="NVN385" s="55"/>
      <c r="NVO385" s="55"/>
      <c r="NVP385" s="55"/>
      <c r="NVQ385" s="55"/>
      <c r="NVR385" s="55"/>
      <c r="NVS385" s="55"/>
      <c r="NVT385" s="55"/>
      <c r="NVU385" s="55"/>
      <c r="NVV385" s="55"/>
      <c r="NVW385" s="55"/>
      <c r="NVX385" s="55"/>
      <c r="NVY385" s="55"/>
      <c r="NVZ385" s="55"/>
      <c r="NWA385" s="55"/>
      <c r="NWB385" s="55"/>
      <c r="NWC385" s="55"/>
      <c r="NWD385" s="55"/>
      <c r="NWE385" s="55"/>
      <c r="NWF385" s="55"/>
      <c r="NWG385" s="55"/>
      <c r="NWH385" s="55"/>
      <c r="NWI385" s="55"/>
      <c r="NWJ385" s="55"/>
      <c r="NWK385" s="55"/>
      <c r="NWL385" s="55"/>
      <c r="NWM385" s="55"/>
      <c r="NWN385" s="55"/>
      <c r="NWO385" s="55"/>
      <c r="NWP385" s="55"/>
      <c r="NWQ385" s="55"/>
      <c r="NWR385" s="55"/>
      <c r="NWS385" s="55"/>
      <c r="NWT385" s="55"/>
      <c r="NWU385" s="55"/>
      <c r="NWV385" s="55"/>
      <c r="NWW385" s="55"/>
      <c r="NWX385" s="55"/>
      <c r="NWY385" s="55"/>
      <c r="NWZ385" s="55"/>
      <c r="NXA385" s="55"/>
      <c r="NXB385" s="55"/>
      <c r="NXC385" s="55"/>
      <c r="NXD385" s="55"/>
      <c r="NXE385" s="55"/>
      <c r="NXF385" s="55"/>
      <c r="NXG385" s="55"/>
      <c r="NXH385" s="55"/>
      <c r="NXI385" s="55"/>
      <c r="NXJ385" s="55"/>
      <c r="NXK385" s="55"/>
      <c r="NXL385" s="55"/>
      <c r="NXM385" s="55"/>
      <c r="NXN385" s="55"/>
      <c r="NXO385" s="55"/>
      <c r="NXP385" s="55"/>
      <c r="NXQ385" s="55"/>
      <c r="NXR385" s="55"/>
      <c r="NXS385" s="55"/>
      <c r="NXT385" s="55"/>
      <c r="NXU385" s="55"/>
      <c r="NXV385" s="55"/>
      <c r="NXW385" s="55"/>
      <c r="NXX385" s="55"/>
      <c r="NXY385" s="55"/>
      <c r="NXZ385" s="55"/>
      <c r="NYA385" s="55"/>
      <c r="NYB385" s="55"/>
      <c r="NYC385" s="55"/>
      <c r="NYD385" s="55"/>
      <c r="NYE385" s="55"/>
      <c r="NYF385" s="55"/>
      <c r="NYG385" s="55"/>
      <c r="NYH385" s="55"/>
      <c r="NYI385" s="55"/>
      <c r="NYJ385" s="55"/>
      <c r="NYK385" s="55"/>
      <c r="NYL385" s="55"/>
      <c r="NYM385" s="55"/>
      <c r="NYN385" s="55"/>
      <c r="NYO385" s="55"/>
      <c r="NYP385" s="55"/>
      <c r="NYQ385" s="55"/>
      <c r="NYR385" s="55"/>
      <c r="NYS385" s="55"/>
      <c r="NYT385" s="55"/>
      <c r="NYU385" s="55"/>
      <c r="NYV385" s="55"/>
      <c r="NYW385" s="55"/>
      <c r="NYX385" s="55"/>
      <c r="NYY385" s="55"/>
      <c r="NYZ385" s="55"/>
      <c r="NZA385" s="55"/>
      <c r="NZB385" s="55"/>
      <c r="NZC385" s="55"/>
      <c r="NZD385" s="55"/>
      <c r="NZE385" s="55"/>
      <c r="NZF385" s="55"/>
      <c r="NZG385" s="55"/>
      <c r="NZH385" s="55"/>
      <c r="NZI385" s="55"/>
      <c r="NZJ385" s="55"/>
      <c r="NZK385" s="55"/>
      <c r="NZL385" s="55"/>
      <c r="NZM385" s="55"/>
      <c r="NZN385" s="55"/>
      <c r="NZO385" s="55"/>
      <c r="NZP385" s="55"/>
      <c r="NZQ385" s="55"/>
      <c r="NZR385" s="55"/>
      <c r="NZS385" s="55"/>
      <c r="NZT385" s="55"/>
      <c r="NZU385" s="55"/>
      <c r="NZV385" s="55"/>
      <c r="NZW385" s="55"/>
      <c r="NZX385" s="55"/>
      <c r="NZY385" s="55"/>
      <c r="NZZ385" s="55"/>
      <c r="OAA385" s="55"/>
      <c r="OAB385" s="55"/>
      <c r="OAC385" s="55"/>
      <c r="OAD385" s="55"/>
      <c r="OAE385" s="55"/>
      <c r="OAF385" s="55"/>
      <c r="OAG385" s="55"/>
      <c r="OAH385" s="55"/>
      <c r="OAI385" s="55"/>
      <c r="OAJ385" s="55"/>
      <c r="OAK385" s="55"/>
      <c r="OAL385" s="55"/>
      <c r="OAM385" s="55"/>
      <c r="OAN385" s="55"/>
      <c r="OAO385" s="55"/>
      <c r="OAP385" s="55"/>
      <c r="OAQ385" s="55"/>
      <c r="OAR385" s="55"/>
      <c r="OAS385" s="55"/>
      <c r="OAT385" s="55"/>
      <c r="OAU385" s="55"/>
      <c r="OAV385" s="55"/>
      <c r="OAW385" s="55"/>
      <c r="OAX385" s="55"/>
      <c r="OAY385" s="55"/>
      <c r="OAZ385" s="55"/>
      <c r="OBA385" s="55"/>
      <c r="OBB385" s="55"/>
      <c r="OBC385" s="55"/>
      <c r="OBD385" s="55"/>
      <c r="OBE385" s="55"/>
      <c r="OBF385" s="55"/>
      <c r="OBG385" s="55"/>
      <c r="OBH385" s="55"/>
      <c r="OBI385" s="55"/>
      <c r="OBJ385" s="55"/>
      <c r="OBK385" s="55"/>
      <c r="OBL385" s="55"/>
      <c r="OBM385" s="55"/>
      <c r="OBN385" s="55"/>
      <c r="OBO385" s="55"/>
      <c r="OBP385" s="55"/>
      <c r="OBQ385" s="55"/>
      <c r="OBR385" s="55"/>
      <c r="OBS385" s="55"/>
      <c r="OBT385" s="55"/>
      <c r="OBU385" s="55"/>
      <c r="OBV385" s="55"/>
      <c r="OBW385" s="55"/>
      <c r="OBX385" s="55"/>
      <c r="OBY385" s="55"/>
      <c r="OBZ385" s="55"/>
      <c r="OCA385" s="55"/>
      <c r="OCB385" s="55"/>
      <c r="OCC385" s="55"/>
      <c r="OCD385" s="55"/>
      <c r="OCE385" s="55"/>
      <c r="OCF385" s="55"/>
      <c r="OCG385" s="55"/>
      <c r="OCH385" s="55"/>
      <c r="OCI385" s="55"/>
      <c r="OCJ385" s="55"/>
      <c r="OCK385" s="55"/>
      <c r="OCL385" s="55"/>
      <c r="OCM385" s="55"/>
      <c r="OCN385" s="55"/>
      <c r="OCO385" s="55"/>
      <c r="OCP385" s="55"/>
      <c r="OCQ385" s="55"/>
      <c r="OCR385" s="55"/>
      <c r="OCS385" s="55"/>
      <c r="OCT385" s="55"/>
      <c r="OCU385" s="55"/>
      <c r="OCV385" s="55"/>
      <c r="OCW385" s="55"/>
      <c r="OCX385" s="55"/>
      <c r="OCY385" s="55"/>
      <c r="OCZ385" s="55"/>
      <c r="ODA385" s="55"/>
      <c r="ODB385" s="55"/>
      <c r="ODC385" s="55"/>
      <c r="ODD385" s="55"/>
      <c r="ODE385" s="55"/>
      <c r="ODF385" s="55"/>
      <c r="ODG385" s="55"/>
      <c r="ODH385" s="55"/>
      <c r="ODI385" s="55"/>
      <c r="ODJ385" s="55"/>
      <c r="ODK385" s="55"/>
      <c r="ODL385" s="55"/>
      <c r="ODM385" s="55"/>
      <c r="ODN385" s="55"/>
      <c r="ODO385" s="55"/>
      <c r="ODP385" s="55"/>
      <c r="ODQ385" s="55"/>
      <c r="ODR385" s="55"/>
      <c r="ODS385" s="55"/>
      <c r="ODT385" s="55"/>
      <c r="ODU385" s="55"/>
      <c r="ODV385" s="55"/>
      <c r="ODW385" s="55"/>
      <c r="ODX385" s="55"/>
      <c r="ODY385" s="55"/>
      <c r="ODZ385" s="55"/>
      <c r="OEA385" s="55"/>
      <c r="OEB385" s="55"/>
      <c r="OEC385" s="55"/>
      <c r="OED385" s="55"/>
      <c r="OEE385" s="55"/>
      <c r="OEF385" s="55"/>
      <c r="OEG385" s="55"/>
      <c r="OEH385" s="55"/>
      <c r="OEI385" s="55"/>
      <c r="OEJ385" s="55"/>
      <c r="OEK385" s="55"/>
      <c r="OEL385" s="55"/>
      <c r="OEM385" s="55"/>
      <c r="OEN385" s="55"/>
      <c r="OEO385" s="55"/>
      <c r="OEP385" s="55"/>
      <c r="OEQ385" s="55"/>
      <c r="OER385" s="55"/>
      <c r="OES385" s="55"/>
      <c r="OET385" s="55"/>
      <c r="OEU385" s="55"/>
      <c r="OEV385" s="55"/>
      <c r="OEW385" s="55"/>
      <c r="OEX385" s="55"/>
      <c r="OEY385" s="55"/>
      <c r="OEZ385" s="55"/>
      <c r="OFA385" s="55"/>
      <c r="OFB385" s="55"/>
      <c r="OFC385" s="55"/>
      <c r="OFD385" s="55"/>
      <c r="OFE385" s="55"/>
      <c r="OFF385" s="55"/>
      <c r="OFG385" s="55"/>
      <c r="OFH385" s="55"/>
      <c r="OFI385" s="55"/>
      <c r="OFJ385" s="55"/>
      <c r="OFK385" s="55"/>
      <c r="OFL385" s="55"/>
      <c r="OFM385" s="55"/>
      <c r="OFN385" s="55"/>
      <c r="OFO385" s="55"/>
      <c r="OFP385" s="55"/>
      <c r="OFQ385" s="55"/>
      <c r="OFR385" s="55"/>
      <c r="OFS385" s="55"/>
      <c r="OFT385" s="55"/>
      <c r="OFU385" s="55"/>
      <c r="OFV385" s="55"/>
      <c r="OFW385" s="55"/>
      <c r="OFX385" s="55"/>
      <c r="OFY385" s="55"/>
      <c r="OFZ385" s="55"/>
      <c r="OGA385" s="55"/>
      <c r="OGB385" s="55"/>
      <c r="OGC385" s="55"/>
      <c r="OGD385" s="55"/>
      <c r="OGE385" s="55"/>
      <c r="OGF385" s="55"/>
      <c r="OGG385" s="55"/>
      <c r="OGH385" s="55"/>
      <c r="OGI385" s="55"/>
      <c r="OGJ385" s="55"/>
      <c r="OGK385" s="55"/>
      <c r="OGL385" s="55"/>
      <c r="OGM385" s="55"/>
      <c r="OGN385" s="55"/>
      <c r="OGO385" s="55"/>
      <c r="OGP385" s="55"/>
      <c r="OGQ385" s="55"/>
      <c r="OGR385" s="55"/>
      <c r="OGS385" s="55"/>
      <c r="OGT385" s="55"/>
      <c r="OGU385" s="55"/>
      <c r="OGV385" s="55"/>
      <c r="OGW385" s="55"/>
      <c r="OGX385" s="55"/>
      <c r="OGY385" s="55"/>
      <c r="OGZ385" s="55"/>
      <c r="OHA385" s="55"/>
      <c r="OHB385" s="55"/>
      <c r="OHC385" s="55"/>
      <c r="OHD385" s="55"/>
      <c r="OHE385" s="55"/>
      <c r="OHF385" s="55"/>
      <c r="OHG385" s="55"/>
      <c r="OHH385" s="55"/>
      <c r="OHI385" s="55"/>
      <c r="OHJ385" s="55"/>
      <c r="OHK385" s="55"/>
      <c r="OHL385" s="55"/>
      <c r="OHM385" s="55"/>
      <c r="OHN385" s="55"/>
      <c r="OHO385" s="55"/>
      <c r="OHP385" s="55"/>
      <c r="OHQ385" s="55"/>
      <c r="OHR385" s="55"/>
      <c r="OHS385" s="55"/>
      <c r="OHT385" s="55"/>
      <c r="OHU385" s="55"/>
      <c r="OHV385" s="55"/>
      <c r="OHW385" s="55"/>
      <c r="OHX385" s="55"/>
      <c r="OHY385" s="55"/>
      <c r="OHZ385" s="55"/>
      <c r="OIA385" s="55"/>
      <c r="OIB385" s="55"/>
      <c r="OIC385" s="55"/>
      <c r="OID385" s="55"/>
      <c r="OIE385" s="55"/>
      <c r="OIF385" s="55"/>
      <c r="OIG385" s="55"/>
      <c r="OIH385" s="55"/>
      <c r="OII385" s="55"/>
      <c r="OIJ385" s="55"/>
      <c r="OIK385" s="55"/>
      <c r="OIL385" s="55"/>
      <c r="OIM385" s="55"/>
      <c r="OIN385" s="55"/>
      <c r="OIO385" s="55"/>
      <c r="OIP385" s="55"/>
      <c r="OIQ385" s="55"/>
      <c r="OIR385" s="55"/>
      <c r="OIS385" s="55"/>
      <c r="OIT385" s="55"/>
      <c r="OIU385" s="55"/>
      <c r="OIV385" s="55"/>
      <c r="OIW385" s="55"/>
      <c r="OIX385" s="55"/>
      <c r="OIY385" s="55"/>
      <c r="OIZ385" s="55"/>
      <c r="OJA385" s="55"/>
      <c r="OJB385" s="55"/>
      <c r="OJC385" s="55"/>
      <c r="OJD385" s="55"/>
      <c r="OJE385" s="55"/>
      <c r="OJF385" s="55"/>
      <c r="OJG385" s="55"/>
      <c r="OJH385" s="55"/>
      <c r="OJI385" s="55"/>
      <c r="OJJ385" s="55"/>
      <c r="OJK385" s="55"/>
      <c r="OJL385" s="55"/>
      <c r="OJM385" s="55"/>
      <c r="OJN385" s="55"/>
      <c r="OJO385" s="55"/>
      <c r="OJP385" s="55"/>
      <c r="OJQ385" s="55"/>
      <c r="OJR385" s="55"/>
      <c r="OJS385" s="55"/>
      <c r="OJT385" s="55"/>
      <c r="OJU385" s="55"/>
      <c r="OJV385" s="55"/>
      <c r="OJW385" s="55"/>
      <c r="OJX385" s="55"/>
      <c r="OJY385" s="55"/>
      <c r="OJZ385" s="55"/>
      <c r="OKA385" s="55"/>
      <c r="OKB385" s="55"/>
      <c r="OKC385" s="55"/>
      <c r="OKD385" s="55"/>
      <c r="OKE385" s="55"/>
      <c r="OKF385" s="55"/>
      <c r="OKG385" s="55"/>
      <c r="OKH385" s="55"/>
      <c r="OKI385" s="55"/>
      <c r="OKJ385" s="55"/>
      <c r="OKK385" s="55"/>
      <c r="OKL385" s="55"/>
      <c r="OKM385" s="55"/>
      <c r="OKN385" s="55"/>
      <c r="OKO385" s="55"/>
      <c r="OKP385" s="55"/>
      <c r="OKQ385" s="55"/>
      <c r="OKR385" s="55"/>
      <c r="OKS385" s="55"/>
      <c r="OKT385" s="55"/>
      <c r="OKU385" s="55"/>
      <c r="OKV385" s="55"/>
      <c r="OKW385" s="55"/>
      <c r="OKX385" s="55"/>
      <c r="OKY385" s="55"/>
      <c r="OKZ385" s="55"/>
      <c r="OLA385" s="55"/>
      <c r="OLB385" s="55"/>
      <c r="OLC385" s="55"/>
      <c r="OLD385" s="55"/>
      <c r="OLE385" s="55"/>
      <c r="OLF385" s="55"/>
      <c r="OLG385" s="55"/>
      <c r="OLH385" s="55"/>
      <c r="OLI385" s="55"/>
      <c r="OLJ385" s="55"/>
      <c r="OLK385" s="55"/>
      <c r="OLL385" s="55"/>
      <c r="OLM385" s="55"/>
      <c r="OLN385" s="55"/>
      <c r="OLO385" s="55"/>
      <c r="OLP385" s="55"/>
      <c r="OLQ385" s="55"/>
      <c r="OLR385" s="55"/>
      <c r="OLS385" s="55"/>
      <c r="OLT385" s="55"/>
      <c r="OLU385" s="55"/>
      <c r="OLV385" s="55"/>
      <c r="OLW385" s="55"/>
      <c r="OLX385" s="55"/>
      <c r="OLY385" s="55"/>
      <c r="OLZ385" s="55"/>
      <c r="OMA385" s="55"/>
      <c r="OMB385" s="55"/>
      <c r="OMC385" s="55"/>
      <c r="OMD385" s="55"/>
      <c r="OME385" s="55"/>
      <c r="OMF385" s="55"/>
      <c r="OMG385" s="55"/>
      <c r="OMH385" s="55"/>
      <c r="OMI385" s="55"/>
      <c r="OMJ385" s="55"/>
      <c r="OMK385" s="55"/>
      <c r="OML385" s="55"/>
      <c r="OMM385" s="55"/>
      <c r="OMN385" s="55"/>
      <c r="OMO385" s="55"/>
      <c r="OMP385" s="55"/>
      <c r="OMQ385" s="55"/>
      <c r="OMR385" s="55"/>
      <c r="OMS385" s="55"/>
      <c r="OMT385" s="55"/>
      <c r="OMU385" s="55"/>
      <c r="OMV385" s="55"/>
      <c r="OMW385" s="55"/>
      <c r="OMX385" s="55"/>
      <c r="OMY385" s="55"/>
      <c r="OMZ385" s="55"/>
      <c r="ONA385" s="55"/>
      <c r="ONB385" s="55"/>
      <c r="ONC385" s="55"/>
      <c r="OND385" s="55"/>
      <c r="ONE385" s="55"/>
      <c r="ONF385" s="55"/>
      <c r="ONG385" s="55"/>
      <c r="ONH385" s="55"/>
      <c r="ONI385" s="55"/>
      <c r="ONJ385" s="55"/>
      <c r="ONK385" s="55"/>
      <c r="ONL385" s="55"/>
      <c r="ONM385" s="55"/>
      <c r="ONN385" s="55"/>
      <c r="ONO385" s="55"/>
      <c r="ONP385" s="55"/>
      <c r="ONQ385" s="55"/>
      <c r="ONR385" s="55"/>
      <c r="ONS385" s="55"/>
      <c r="ONT385" s="55"/>
      <c r="ONU385" s="55"/>
      <c r="ONV385" s="55"/>
      <c r="ONW385" s="55"/>
      <c r="ONX385" s="55"/>
      <c r="ONY385" s="55"/>
      <c r="ONZ385" s="55"/>
      <c r="OOA385" s="55"/>
      <c r="OOB385" s="55"/>
      <c r="OOC385" s="55"/>
      <c r="OOD385" s="55"/>
      <c r="OOE385" s="55"/>
      <c r="OOF385" s="55"/>
      <c r="OOG385" s="55"/>
      <c r="OOH385" s="55"/>
      <c r="OOI385" s="55"/>
      <c r="OOJ385" s="55"/>
      <c r="OOK385" s="55"/>
      <c r="OOL385" s="55"/>
      <c r="OOM385" s="55"/>
      <c r="OON385" s="55"/>
      <c r="OOO385" s="55"/>
      <c r="OOP385" s="55"/>
      <c r="OOQ385" s="55"/>
      <c r="OOR385" s="55"/>
      <c r="OOS385" s="55"/>
      <c r="OOT385" s="55"/>
      <c r="OOU385" s="55"/>
      <c r="OOV385" s="55"/>
      <c r="OOW385" s="55"/>
      <c r="OOX385" s="55"/>
      <c r="OOY385" s="55"/>
      <c r="OOZ385" s="55"/>
      <c r="OPA385" s="55"/>
      <c r="OPB385" s="55"/>
      <c r="OPC385" s="55"/>
      <c r="OPD385" s="55"/>
      <c r="OPE385" s="55"/>
      <c r="OPF385" s="55"/>
      <c r="OPG385" s="55"/>
      <c r="OPH385" s="55"/>
      <c r="OPI385" s="55"/>
      <c r="OPJ385" s="55"/>
      <c r="OPK385" s="55"/>
      <c r="OPL385" s="55"/>
      <c r="OPM385" s="55"/>
      <c r="OPN385" s="55"/>
      <c r="OPO385" s="55"/>
      <c r="OPP385" s="55"/>
      <c r="OPQ385" s="55"/>
      <c r="OPR385" s="55"/>
      <c r="OPS385" s="55"/>
      <c r="OPT385" s="55"/>
      <c r="OPU385" s="55"/>
      <c r="OPV385" s="55"/>
      <c r="OPW385" s="55"/>
      <c r="OPX385" s="55"/>
      <c r="OPY385" s="55"/>
      <c r="OPZ385" s="55"/>
      <c r="OQA385" s="55"/>
      <c r="OQB385" s="55"/>
      <c r="OQC385" s="55"/>
      <c r="OQD385" s="55"/>
      <c r="OQE385" s="55"/>
      <c r="OQF385" s="55"/>
      <c r="OQG385" s="55"/>
      <c r="OQH385" s="55"/>
      <c r="OQI385" s="55"/>
      <c r="OQJ385" s="55"/>
      <c r="OQK385" s="55"/>
      <c r="OQL385" s="55"/>
      <c r="OQM385" s="55"/>
      <c r="OQN385" s="55"/>
      <c r="OQO385" s="55"/>
      <c r="OQP385" s="55"/>
      <c r="OQQ385" s="55"/>
      <c r="OQR385" s="55"/>
      <c r="OQS385" s="55"/>
      <c r="OQT385" s="55"/>
      <c r="OQU385" s="55"/>
      <c r="OQV385" s="55"/>
      <c r="OQW385" s="55"/>
      <c r="OQX385" s="55"/>
      <c r="OQY385" s="55"/>
      <c r="OQZ385" s="55"/>
      <c r="ORA385" s="55"/>
      <c r="ORB385" s="55"/>
      <c r="ORC385" s="55"/>
      <c r="ORD385" s="55"/>
      <c r="ORE385" s="55"/>
      <c r="ORF385" s="55"/>
      <c r="ORG385" s="55"/>
      <c r="ORH385" s="55"/>
      <c r="ORI385" s="55"/>
      <c r="ORJ385" s="55"/>
      <c r="ORK385" s="55"/>
      <c r="ORL385" s="55"/>
      <c r="ORM385" s="55"/>
      <c r="ORN385" s="55"/>
      <c r="ORO385" s="55"/>
      <c r="ORP385" s="55"/>
      <c r="ORQ385" s="55"/>
      <c r="ORR385" s="55"/>
      <c r="ORS385" s="55"/>
      <c r="ORT385" s="55"/>
      <c r="ORU385" s="55"/>
      <c r="ORV385" s="55"/>
      <c r="ORW385" s="55"/>
      <c r="ORX385" s="55"/>
      <c r="ORY385" s="55"/>
      <c r="ORZ385" s="55"/>
      <c r="OSA385" s="55"/>
      <c r="OSB385" s="55"/>
      <c r="OSC385" s="55"/>
      <c r="OSD385" s="55"/>
      <c r="OSE385" s="55"/>
      <c r="OSF385" s="55"/>
      <c r="OSG385" s="55"/>
      <c r="OSH385" s="55"/>
      <c r="OSI385" s="55"/>
      <c r="OSJ385" s="55"/>
      <c r="OSK385" s="55"/>
      <c r="OSL385" s="55"/>
      <c r="OSM385" s="55"/>
      <c r="OSN385" s="55"/>
      <c r="OSO385" s="55"/>
      <c r="OSP385" s="55"/>
      <c r="OSQ385" s="55"/>
      <c r="OSR385" s="55"/>
      <c r="OSS385" s="55"/>
      <c r="OST385" s="55"/>
      <c r="OSU385" s="55"/>
      <c r="OSV385" s="55"/>
      <c r="OSW385" s="55"/>
      <c r="OSX385" s="55"/>
      <c r="OSY385" s="55"/>
      <c r="OSZ385" s="55"/>
      <c r="OTA385" s="55"/>
      <c r="OTB385" s="55"/>
      <c r="OTC385" s="55"/>
      <c r="OTD385" s="55"/>
      <c r="OTE385" s="55"/>
      <c r="OTF385" s="55"/>
      <c r="OTG385" s="55"/>
      <c r="OTH385" s="55"/>
      <c r="OTI385" s="55"/>
      <c r="OTJ385" s="55"/>
      <c r="OTK385" s="55"/>
      <c r="OTL385" s="55"/>
      <c r="OTM385" s="55"/>
      <c r="OTN385" s="55"/>
      <c r="OTO385" s="55"/>
      <c r="OTP385" s="55"/>
      <c r="OTQ385" s="55"/>
      <c r="OTR385" s="55"/>
      <c r="OTS385" s="55"/>
      <c r="OTT385" s="55"/>
      <c r="OTU385" s="55"/>
      <c r="OTV385" s="55"/>
      <c r="OTW385" s="55"/>
      <c r="OTX385" s="55"/>
      <c r="OTY385" s="55"/>
      <c r="OTZ385" s="55"/>
      <c r="OUA385" s="55"/>
      <c r="OUB385" s="55"/>
      <c r="OUC385" s="55"/>
      <c r="OUD385" s="55"/>
      <c r="OUE385" s="55"/>
      <c r="OUF385" s="55"/>
      <c r="OUG385" s="55"/>
      <c r="OUH385" s="55"/>
      <c r="OUI385" s="55"/>
      <c r="OUJ385" s="55"/>
      <c r="OUK385" s="55"/>
      <c r="OUL385" s="55"/>
      <c r="OUM385" s="55"/>
      <c r="OUN385" s="55"/>
      <c r="OUO385" s="55"/>
      <c r="OUP385" s="55"/>
      <c r="OUQ385" s="55"/>
      <c r="OUR385" s="55"/>
      <c r="OUS385" s="55"/>
      <c r="OUT385" s="55"/>
      <c r="OUU385" s="55"/>
      <c r="OUV385" s="55"/>
      <c r="OUW385" s="55"/>
      <c r="OUX385" s="55"/>
      <c r="OUY385" s="55"/>
      <c r="OUZ385" s="55"/>
      <c r="OVA385" s="55"/>
      <c r="OVB385" s="55"/>
      <c r="OVC385" s="55"/>
      <c r="OVD385" s="55"/>
      <c r="OVE385" s="55"/>
      <c r="OVF385" s="55"/>
      <c r="OVG385" s="55"/>
      <c r="OVH385" s="55"/>
      <c r="OVI385" s="55"/>
      <c r="OVJ385" s="55"/>
      <c r="OVK385" s="55"/>
      <c r="OVL385" s="55"/>
      <c r="OVM385" s="55"/>
      <c r="OVN385" s="55"/>
      <c r="OVO385" s="55"/>
      <c r="OVP385" s="55"/>
      <c r="OVQ385" s="55"/>
      <c r="OVR385" s="55"/>
      <c r="OVS385" s="55"/>
      <c r="OVT385" s="55"/>
      <c r="OVU385" s="55"/>
      <c r="OVV385" s="55"/>
      <c r="OVW385" s="55"/>
      <c r="OVX385" s="55"/>
      <c r="OVY385" s="55"/>
      <c r="OVZ385" s="55"/>
      <c r="OWA385" s="55"/>
      <c r="OWB385" s="55"/>
      <c r="OWC385" s="55"/>
      <c r="OWD385" s="55"/>
      <c r="OWE385" s="55"/>
      <c r="OWF385" s="55"/>
      <c r="OWG385" s="55"/>
      <c r="OWH385" s="55"/>
      <c r="OWI385" s="55"/>
      <c r="OWJ385" s="55"/>
      <c r="OWK385" s="55"/>
      <c r="OWL385" s="55"/>
      <c r="OWM385" s="55"/>
      <c r="OWN385" s="55"/>
      <c r="OWO385" s="55"/>
      <c r="OWP385" s="55"/>
      <c r="OWQ385" s="55"/>
      <c r="OWR385" s="55"/>
      <c r="OWS385" s="55"/>
      <c r="OWT385" s="55"/>
      <c r="OWU385" s="55"/>
      <c r="OWV385" s="55"/>
      <c r="OWW385" s="55"/>
      <c r="OWX385" s="55"/>
      <c r="OWY385" s="55"/>
      <c r="OWZ385" s="55"/>
      <c r="OXA385" s="55"/>
      <c r="OXB385" s="55"/>
      <c r="OXC385" s="55"/>
      <c r="OXD385" s="55"/>
      <c r="OXE385" s="55"/>
      <c r="OXF385" s="55"/>
      <c r="OXG385" s="55"/>
      <c r="OXH385" s="55"/>
      <c r="OXI385" s="55"/>
      <c r="OXJ385" s="55"/>
      <c r="OXK385" s="55"/>
      <c r="OXL385" s="55"/>
      <c r="OXM385" s="55"/>
      <c r="OXN385" s="55"/>
      <c r="OXO385" s="55"/>
      <c r="OXP385" s="55"/>
      <c r="OXQ385" s="55"/>
      <c r="OXR385" s="55"/>
      <c r="OXS385" s="55"/>
      <c r="OXT385" s="55"/>
      <c r="OXU385" s="55"/>
      <c r="OXV385" s="55"/>
      <c r="OXW385" s="55"/>
      <c r="OXX385" s="55"/>
      <c r="OXY385" s="55"/>
      <c r="OXZ385" s="55"/>
      <c r="OYA385" s="55"/>
      <c r="OYB385" s="55"/>
      <c r="OYC385" s="55"/>
      <c r="OYD385" s="55"/>
      <c r="OYE385" s="55"/>
      <c r="OYF385" s="55"/>
      <c r="OYG385" s="55"/>
      <c r="OYH385" s="55"/>
      <c r="OYI385" s="55"/>
      <c r="OYJ385" s="55"/>
      <c r="OYK385" s="55"/>
      <c r="OYL385" s="55"/>
      <c r="OYM385" s="55"/>
      <c r="OYN385" s="55"/>
      <c r="OYO385" s="55"/>
      <c r="OYP385" s="55"/>
      <c r="OYQ385" s="55"/>
      <c r="OYR385" s="55"/>
      <c r="OYS385" s="55"/>
      <c r="OYT385" s="55"/>
      <c r="OYU385" s="55"/>
      <c r="OYV385" s="55"/>
      <c r="OYW385" s="55"/>
      <c r="OYX385" s="55"/>
      <c r="OYY385" s="55"/>
      <c r="OYZ385" s="55"/>
      <c r="OZA385" s="55"/>
      <c r="OZB385" s="55"/>
      <c r="OZC385" s="55"/>
      <c r="OZD385" s="55"/>
      <c r="OZE385" s="55"/>
      <c r="OZF385" s="55"/>
      <c r="OZG385" s="55"/>
      <c r="OZH385" s="55"/>
      <c r="OZI385" s="55"/>
      <c r="OZJ385" s="55"/>
      <c r="OZK385" s="55"/>
      <c r="OZL385" s="55"/>
      <c r="OZM385" s="55"/>
      <c r="OZN385" s="55"/>
      <c r="OZO385" s="55"/>
      <c r="OZP385" s="55"/>
      <c r="OZQ385" s="55"/>
      <c r="OZR385" s="55"/>
      <c r="OZS385" s="55"/>
      <c r="OZT385" s="55"/>
      <c r="OZU385" s="55"/>
      <c r="OZV385" s="55"/>
      <c r="OZW385" s="55"/>
      <c r="OZX385" s="55"/>
      <c r="OZY385" s="55"/>
      <c r="OZZ385" s="55"/>
      <c r="PAA385" s="55"/>
      <c r="PAB385" s="55"/>
      <c r="PAC385" s="55"/>
      <c r="PAD385" s="55"/>
      <c r="PAE385" s="55"/>
      <c r="PAF385" s="55"/>
      <c r="PAG385" s="55"/>
      <c r="PAH385" s="55"/>
      <c r="PAI385" s="55"/>
      <c r="PAJ385" s="55"/>
      <c r="PAK385" s="55"/>
      <c r="PAL385" s="55"/>
      <c r="PAM385" s="55"/>
      <c r="PAN385" s="55"/>
      <c r="PAO385" s="55"/>
      <c r="PAP385" s="55"/>
      <c r="PAQ385" s="55"/>
      <c r="PAR385" s="55"/>
      <c r="PAS385" s="55"/>
      <c r="PAT385" s="55"/>
      <c r="PAU385" s="55"/>
      <c r="PAV385" s="55"/>
      <c r="PAW385" s="55"/>
      <c r="PAX385" s="55"/>
      <c r="PAY385" s="55"/>
      <c r="PAZ385" s="55"/>
      <c r="PBA385" s="55"/>
      <c r="PBB385" s="55"/>
      <c r="PBC385" s="55"/>
      <c r="PBD385" s="55"/>
      <c r="PBE385" s="55"/>
      <c r="PBF385" s="55"/>
      <c r="PBG385" s="55"/>
      <c r="PBH385" s="55"/>
      <c r="PBI385" s="55"/>
      <c r="PBJ385" s="55"/>
      <c r="PBK385" s="55"/>
      <c r="PBL385" s="55"/>
      <c r="PBM385" s="55"/>
      <c r="PBN385" s="55"/>
      <c r="PBO385" s="55"/>
      <c r="PBP385" s="55"/>
      <c r="PBQ385" s="55"/>
      <c r="PBR385" s="55"/>
      <c r="PBS385" s="55"/>
      <c r="PBT385" s="55"/>
      <c r="PBU385" s="55"/>
      <c r="PBV385" s="55"/>
      <c r="PBW385" s="55"/>
      <c r="PBX385" s="55"/>
      <c r="PBY385" s="55"/>
      <c r="PBZ385" s="55"/>
      <c r="PCA385" s="55"/>
      <c r="PCB385" s="55"/>
      <c r="PCC385" s="55"/>
      <c r="PCD385" s="55"/>
      <c r="PCE385" s="55"/>
      <c r="PCF385" s="55"/>
      <c r="PCG385" s="55"/>
      <c r="PCH385" s="55"/>
      <c r="PCI385" s="55"/>
      <c r="PCJ385" s="55"/>
      <c r="PCK385" s="55"/>
      <c r="PCL385" s="55"/>
      <c r="PCM385" s="55"/>
      <c r="PCN385" s="55"/>
      <c r="PCO385" s="55"/>
      <c r="PCP385" s="55"/>
      <c r="PCQ385" s="55"/>
      <c r="PCR385" s="55"/>
      <c r="PCS385" s="55"/>
      <c r="PCT385" s="55"/>
      <c r="PCU385" s="55"/>
      <c r="PCV385" s="55"/>
      <c r="PCW385" s="55"/>
      <c r="PCX385" s="55"/>
      <c r="PCY385" s="55"/>
      <c r="PCZ385" s="55"/>
      <c r="PDA385" s="55"/>
      <c r="PDB385" s="55"/>
      <c r="PDC385" s="55"/>
      <c r="PDD385" s="55"/>
      <c r="PDE385" s="55"/>
      <c r="PDF385" s="55"/>
      <c r="PDG385" s="55"/>
      <c r="PDH385" s="55"/>
      <c r="PDI385" s="55"/>
      <c r="PDJ385" s="55"/>
      <c r="PDK385" s="55"/>
      <c r="PDL385" s="55"/>
      <c r="PDM385" s="55"/>
      <c r="PDN385" s="55"/>
      <c r="PDO385" s="55"/>
      <c r="PDP385" s="55"/>
      <c r="PDQ385" s="55"/>
      <c r="PDR385" s="55"/>
      <c r="PDS385" s="55"/>
      <c r="PDT385" s="55"/>
      <c r="PDU385" s="55"/>
      <c r="PDV385" s="55"/>
      <c r="PDW385" s="55"/>
      <c r="PDX385" s="55"/>
      <c r="PDY385" s="55"/>
      <c r="PDZ385" s="55"/>
      <c r="PEA385" s="55"/>
      <c r="PEB385" s="55"/>
      <c r="PEC385" s="55"/>
      <c r="PED385" s="55"/>
      <c r="PEE385" s="55"/>
      <c r="PEF385" s="55"/>
      <c r="PEG385" s="55"/>
      <c r="PEH385" s="55"/>
      <c r="PEI385" s="55"/>
      <c r="PEJ385" s="55"/>
      <c r="PEK385" s="55"/>
      <c r="PEL385" s="55"/>
      <c r="PEM385" s="55"/>
      <c r="PEN385" s="55"/>
      <c r="PEO385" s="55"/>
      <c r="PEP385" s="55"/>
      <c r="PEQ385" s="55"/>
      <c r="PER385" s="55"/>
      <c r="PES385" s="55"/>
      <c r="PET385" s="55"/>
      <c r="PEU385" s="55"/>
      <c r="PEV385" s="55"/>
      <c r="PEW385" s="55"/>
      <c r="PEX385" s="55"/>
      <c r="PEY385" s="55"/>
      <c r="PEZ385" s="55"/>
      <c r="PFA385" s="55"/>
      <c r="PFB385" s="55"/>
      <c r="PFC385" s="55"/>
      <c r="PFD385" s="55"/>
      <c r="PFE385" s="55"/>
      <c r="PFF385" s="55"/>
      <c r="PFG385" s="55"/>
      <c r="PFH385" s="55"/>
      <c r="PFI385" s="55"/>
      <c r="PFJ385" s="55"/>
      <c r="PFK385" s="55"/>
      <c r="PFL385" s="55"/>
      <c r="PFM385" s="55"/>
      <c r="PFN385" s="55"/>
      <c r="PFO385" s="55"/>
      <c r="PFP385" s="55"/>
      <c r="PFQ385" s="55"/>
      <c r="PFR385" s="55"/>
      <c r="PFS385" s="55"/>
      <c r="PFT385" s="55"/>
      <c r="PFU385" s="55"/>
      <c r="PFV385" s="55"/>
      <c r="PFW385" s="55"/>
      <c r="PFX385" s="55"/>
      <c r="PFY385" s="55"/>
      <c r="PFZ385" s="55"/>
      <c r="PGA385" s="55"/>
      <c r="PGB385" s="55"/>
      <c r="PGC385" s="55"/>
      <c r="PGD385" s="55"/>
      <c r="PGE385" s="55"/>
      <c r="PGF385" s="55"/>
      <c r="PGG385" s="55"/>
      <c r="PGH385" s="55"/>
      <c r="PGI385" s="55"/>
      <c r="PGJ385" s="55"/>
      <c r="PGK385" s="55"/>
      <c r="PGL385" s="55"/>
      <c r="PGM385" s="55"/>
      <c r="PGN385" s="55"/>
      <c r="PGO385" s="55"/>
      <c r="PGP385" s="55"/>
      <c r="PGQ385" s="55"/>
      <c r="PGR385" s="55"/>
      <c r="PGS385" s="55"/>
      <c r="PGT385" s="55"/>
      <c r="PGU385" s="55"/>
      <c r="PGV385" s="55"/>
      <c r="PGW385" s="55"/>
      <c r="PGX385" s="55"/>
      <c r="PGY385" s="55"/>
      <c r="PGZ385" s="55"/>
      <c r="PHA385" s="55"/>
      <c r="PHB385" s="55"/>
      <c r="PHC385" s="55"/>
      <c r="PHD385" s="55"/>
      <c r="PHE385" s="55"/>
      <c r="PHF385" s="55"/>
      <c r="PHG385" s="55"/>
      <c r="PHH385" s="55"/>
      <c r="PHI385" s="55"/>
      <c r="PHJ385" s="55"/>
      <c r="PHK385" s="55"/>
      <c r="PHL385" s="55"/>
      <c r="PHM385" s="55"/>
      <c r="PHN385" s="55"/>
      <c r="PHO385" s="55"/>
      <c r="PHP385" s="55"/>
      <c r="PHQ385" s="55"/>
      <c r="PHR385" s="55"/>
      <c r="PHS385" s="55"/>
      <c r="PHT385" s="55"/>
      <c r="PHU385" s="55"/>
      <c r="PHV385" s="55"/>
      <c r="PHW385" s="55"/>
      <c r="PHX385" s="55"/>
      <c r="PHY385" s="55"/>
      <c r="PHZ385" s="55"/>
      <c r="PIA385" s="55"/>
      <c r="PIB385" s="55"/>
      <c r="PIC385" s="55"/>
      <c r="PID385" s="55"/>
      <c r="PIE385" s="55"/>
      <c r="PIF385" s="55"/>
      <c r="PIG385" s="55"/>
      <c r="PIH385" s="55"/>
      <c r="PII385" s="55"/>
      <c r="PIJ385" s="55"/>
      <c r="PIK385" s="55"/>
      <c r="PIL385" s="55"/>
      <c r="PIM385" s="55"/>
      <c r="PIN385" s="55"/>
      <c r="PIO385" s="55"/>
      <c r="PIP385" s="55"/>
      <c r="PIQ385" s="55"/>
      <c r="PIR385" s="55"/>
      <c r="PIS385" s="55"/>
      <c r="PIT385" s="55"/>
      <c r="PIU385" s="55"/>
      <c r="PIV385" s="55"/>
      <c r="PIW385" s="55"/>
      <c r="PIX385" s="55"/>
      <c r="PIY385" s="55"/>
      <c r="PIZ385" s="55"/>
      <c r="PJA385" s="55"/>
      <c r="PJB385" s="55"/>
      <c r="PJC385" s="55"/>
      <c r="PJD385" s="55"/>
      <c r="PJE385" s="55"/>
      <c r="PJF385" s="55"/>
      <c r="PJG385" s="55"/>
      <c r="PJH385" s="55"/>
      <c r="PJI385" s="55"/>
      <c r="PJJ385" s="55"/>
      <c r="PJK385" s="55"/>
      <c r="PJL385" s="55"/>
      <c r="PJM385" s="55"/>
      <c r="PJN385" s="55"/>
      <c r="PJO385" s="55"/>
      <c r="PJP385" s="55"/>
      <c r="PJQ385" s="55"/>
      <c r="PJR385" s="55"/>
      <c r="PJS385" s="55"/>
      <c r="PJT385" s="55"/>
      <c r="PJU385" s="55"/>
      <c r="PJV385" s="55"/>
      <c r="PJW385" s="55"/>
      <c r="PJX385" s="55"/>
      <c r="PJY385" s="55"/>
      <c r="PJZ385" s="55"/>
      <c r="PKA385" s="55"/>
      <c r="PKB385" s="55"/>
      <c r="PKC385" s="55"/>
      <c r="PKD385" s="55"/>
      <c r="PKE385" s="55"/>
      <c r="PKF385" s="55"/>
      <c r="PKG385" s="55"/>
      <c r="PKH385" s="55"/>
      <c r="PKI385" s="55"/>
      <c r="PKJ385" s="55"/>
      <c r="PKK385" s="55"/>
      <c r="PKL385" s="55"/>
      <c r="PKM385" s="55"/>
      <c r="PKN385" s="55"/>
      <c r="PKO385" s="55"/>
      <c r="PKP385" s="55"/>
      <c r="PKQ385" s="55"/>
      <c r="PKR385" s="55"/>
      <c r="PKS385" s="55"/>
      <c r="PKT385" s="55"/>
      <c r="PKU385" s="55"/>
      <c r="PKV385" s="55"/>
      <c r="PKW385" s="55"/>
      <c r="PKX385" s="55"/>
      <c r="PKY385" s="55"/>
      <c r="PKZ385" s="55"/>
      <c r="PLA385" s="55"/>
      <c r="PLB385" s="55"/>
      <c r="PLC385" s="55"/>
      <c r="PLD385" s="55"/>
      <c r="PLE385" s="55"/>
      <c r="PLF385" s="55"/>
      <c r="PLG385" s="55"/>
      <c r="PLH385" s="55"/>
      <c r="PLI385" s="55"/>
      <c r="PLJ385" s="55"/>
      <c r="PLK385" s="55"/>
      <c r="PLL385" s="55"/>
      <c r="PLM385" s="55"/>
      <c r="PLN385" s="55"/>
      <c r="PLO385" s="55"/>
      <c r="PLP385" s="55"/>
      <c r="PLQ385" s="55"/>
      <c r="PLR385" s="55"/>
      <c r="PLS385" s="55"/>
      <c r="PLT385" s="55"/>
      <c r="PLU385" s="55"/>
      <c r="PLV385" s="55"/>
      <c r="PLW385" s="55"/>
      <c r="PLX385" s="55"/>
      <c r="PLY385" s="55"/>
      <c r="PLZ385" s="55"/>
      <c r="PMA385" s="55"/>
      <c r="PMB385" s="55"/>
      <c r="PMC385" s="55"/>
      <c r="PMD385" s="55"/>
      <c r="PME385" s="55"/>
      <c r="PMF385" s="55"/>
      <c r="PMG385" s="55"/>
      <c r="PMH385" s="55"/>
      <c r="PMI385" s="55"/>
      <c r="PMJ385" s="55"/>
      <c r="PMK385" s="55"/>
      <c r="PML385" s="55"/>
      <c r="PMM385" s="55"/>
      <c r="PMN385" s="55"/>
      <c r="PMO385" s="55"/>
      <c r="PMP385" s="55"/>
      <c r="PMQ385" s="55"/>
      <c r="PMR385" s="55"/>
      <c r="PMS385" s="55"/>
      <c r="PMT385" s="55"/>
      <c r="PMU385" s="55"/>
      <c r="PMV385" s="55"/>
      <c r="PMW385" s="55"/>
      <c r="PMX385" s="55"/>
      <c r="PMY385" s="55"/>
      <c r="PMZ385" s="55"/>
      <c r="PNA385" s="55"/>
      <c r="PNB385" s="55"/>
      <c r="PNC385" s="55"/>
      <c r="PND385" s="55"/>
      <c r="PNE385" s="55"/>
      <c r="PNF385" s="55"/>
      <c r="PNG385" s="55"/>
      <c r="PNH385" s="55"/>
      <c r="PNI385" s="55"/>
      <c r="PNJ385" s="55"/>
      <c r="PNK385" s="55"/>
      <c r="PNL385" s="55"/>
      <c r="PNM385" s="55"/>
      <c r="PNN385" s="55"/>
      <c r="PNO385" s="55"/>
      <c r="PNP385" s="55"/>
      <c r="PNQ385" s="55"/>
      <c r="PNR385" s="55"/>
      <c r="PNS385" s="55"/>
      <c r="PNT385" s="55"/>
      <c r="PNU385" s="55"/>
      <c r="PNV385" s="55"/>
      <c r="PNW385" s="55"/>
      <c r="PNX385" s="55"/>
      <c r="PNY385" s="55"/>
      <c r="PNZ385" s="55"/>
      <c r="POA385" s="55"/>
      <c r="POB385" s="55"/>
      <c r="POC385" s="55"/>
      <c r="POD385" s="55"/>
      <c r="POE385" s="55"/>
      <c r="POF385" s="55"/>
      <c r="POG385" s="55"/>
      <c r="POH385" s="55"/>
      <c r="POI385" s="55"/>
      <c r="POJ385" s="55"/>
      <c r="POK385" s="55"/>
      <c r="POL385" s="55"/>
      <c r="POM385" s="55"/>
      <c r="PON385" s="55"/>
      <c r="POO385" s="55"/>
      <c r="POP385" s="55"/>
      <c r="POQ385" s="55"/>
      <c r="POR385" s="55"/>
      <c r="POS385" s="55"/>
      <c r="POT385" s="55"/>
      <c r="POU385" s="55"/>
      <c r="POV385" s="55"/>
      <c r="POW385" s="55"/>
      <c r="POX385" s="55"/>
      <c r="POY385" s="55"/>
      <c r="POZ385" s="55"/>
      <c r="PPA385" s="55"/>
      <c r="PPB385" s="55"/>
      <c r="PPC385" s="55"/>
      <c r="PPD385" s="55"/>
      <c r="PPE385" s="55"/>
      <c r="PPF385" s="55"/>
      <c r="PPG385" s="55"/>
      <c r="PPH385" s="55"/>
      <c r="PPI385" s="55"/>
      <c r="PPJ385" s="55"/>
      <c r="PPK385" s="55"/>
      <c r="PPL385" s="55"/>
      <c r="PPM385" s="55"/>
      <c r="PPN385" s="55"/>
      <c r="PPO385" s="55"/>
      <c r="PPP385" s="55"/>
      <c r="PPQ385" s="55"/>
      <c r="PPR385" s="55"/>
      <c r="PPS385" s="55"/>
      <c r="PPT385" s="55"/>
      <c r="PPU385" s="55"/>
      <c r="PPV385" s="55"/>
      <c r="PPW385" s="55"/>
      <c r="PPX385" s="55"/>
      <c r="PPY385" s="55"/>
      <c r="PPZ385" s="55"/>
      <c r="PQA385" s="55"/>
      <c r="PQB385" s="55"/>
      <c r="PQC385" s="55"/>
      <c r="PQD385" s="55"/>
      <c r="PQE385" s="55"/>
      <c r="PQF385" s="55"/>
      <c r="PQG385" s="55"/>
      <c r="PQH385" s="55"/>
      <c r="PQI385" s="55"/>
      <c r="PQJ385" s="55"/>
      <c r="PQK385" s="55"/>
      <c r="PQL385" s="55"/>
      <c r="PQM385" s="55"/>
      <c r="PQN385" s="55"/>
      <c r="PQO385" s="55"/>
      <c r="PQP385" s="55"/>
      <c r="PQQ385" s="55"/>
      <c r="PQR385" s="55"/>
      <c r="PQS385" s="55"/>
      <c r="PQT385" s="55"/>
      <c r="PQU385" s="55"/>
      <c r="PQV385" s="55"/>
      <c r="PQW385" s="55"/>
      <c r="PQX385" s="55"/>
      <c r="PQY385" s="55"/>
      <c r="PQZ385" s="55"/>
      <c r="PRA385" s="55"/>
      <c r="PRB385" s="55"/>
      <c r="PRC385" s="55"/>
      <c r="PRD385" s="55"/>
      <c r="PRE385" s="55"/>
      <c r="PRF385" s="55"/>
      <c r="PRG385" s="55"/>
      <c r="PRH385" s="55"/>
      <c r="PRI385" s="55"/>
      <c r="PRJ385" s="55"/>
      <c r="PRK385" s="55"/>
      <c r="PRL385" s="55"/>
      <c r="PRM385" s="55"/>
      <c r="PRN385" s="55"/>
      <c r="PRO385" s="55"/>
      <c r="PRP385" s="55"/>
      <c r="PRQ385" s="55"/>
      <c r="PRR385" s="55"/>
      <c r="PRS385" s="55"/>
      <c r="PRT385" s="55"/>
      <c r="PRU385" s="55"/>
      <c r="PRV385" s="55"/>
      <c r="PRW385" s="55"/>
      <c r="PRX385" s="55"/>
      <c r="PRY385" s="55"/>
      <c r="PRZ385" s="55"/>
      <c r="PSA385" s="55"/>
      <c r="PSB385" s="55"/>
      <c r="PSC385" s="55"/>
      <c r="PSD385" s="55"/>
      <c r="PSE385" s="55"/>
      <c r="PSF385" s="55"/>
      <c r="PSG385" s="55"/>
      <c r="PSH385" s="55"/>
      <c r="PSI385" s="55"/>
      <c r="PSJ385" s="55"/>
      <c r="PSK385" s="55"/>
      <c r="PSL385" s="55"/>
      <c r="PSM385" s="55"/>
      <c r="PSN385" s="55"/>
      <c r="PSO385" s="55"/>
      <c r="PSP385" s="55"/>
      <c r="PSQ385" s="55"/>
      <c r="PSR385" s="55"/>
      <c r="PSS385" s="55"/>
      <c r="PST385" s="55"/>
      <c r="PSU385" s="55"/>
      <c r="PSV385" s="55"/>
      <c r="PSW385" s="55"/>
      <c r="PSX385" s="55"/>
      <c r="PSY385" s="55"/>
      <c r="PSZ385" s="55"/>
      <c r="PTA385" s="55"/>
      <c r="PTB385" s="55"/>
      <c r="PTC385" s="55"/>
      <c r="PTD385" s="55"/>
      <c r="PTE385" s="55"/>
      <c r="PTF385" s="55"/>
      <c r="PTG385" s="55"/>
      <c r="PTH385" s="55"/>
      <c r="PTI385" s="55"/>
      <c r="PTJ385" s="55"/>
      <c r="PTK385" s="55"/>
      <c r="PTL385" s="55"/>
      <c r="PTM385" s="55"/>
      <c r="PTN385" s="55"/>
      <c r="PTO385" s="55"/>
      <c r="PTP385" s="55"/>
      <c r="PTQ385" s="55"/>
      <c r="PTR385" s="55"/>
      <c r="PTS385" s="55"/>
      <c r="PTT385" s="55"/>
      <c r="PTU385" s="55"/>
      <c r="PTV385" s="55"/>
      <c r="PTW385" s="55"/>
      <c r="PTX385" s="55"/>
      <c r="PTY385" s="55"/>
      <c r="PTZ385" s="55"/>
      <c r="PUA385" s="55"/>
      <c r="PUB385" s="55"/>
      <c r="PUC385" s="55"/>
      <c r="PUD385" s="55"/>
      <c r="PUE385" s="55"/>
      <c r="PUF385" s="55"/>
      <c r="PUG385" s="55"/>
      <c r="PUH385" s="55"/>
      <c r="PUI385" s="55"/>
      <c r="PUJ385" s="55"/>
      <c r="PUK385" s="55"/>
      <c r="PUL385" s="55"/>
      <c r="PUM385" s="55"/>
      <c r="PUN385" s="55"/>
      <c r="PUO385" s="55"/>
      <c r="PUP385" s="55"/>
      <c r="PUQ385" s="55"/>
      <c r="PUR385" s="55"/>
      <c r="PUS385" s="55"/>
      <c r="PUT385" s="55"/>
      <c r="PUU385" s="55"/>
      <c r="PUV385" s="55"/>
      <c r="PUW385" s="55"/>
      <c r="PUX385" s="55"/>
      <c r="PUY385" s="55"/>
      <c r="PUZ385" s="55"/>
      <c r="PVA385" s="55"/>
      <c r="PVB385" s="55"/>
      <c r="PVC385" s="55"/>
      <c r="PVD385" s="55"/>
      <c r="PVE385" s="55"/>
      <c r="PVF385" s="55"/>
      <c r="PVG385" s="55"/>
      <c r="PVH385" s="55"/>
      <c r="PVI385" s="55"/>
      <c r="PVJ385" s="55"/>
      <c r="PVK385" s="55"/>
      <c r="PVL385" s="55"/>
      <c r="PVM385" s="55"/>
      <c r="PVN385" s="55"/>
      <c r="PVO385" s="55"/>
      <c r="PVP385" s="55"/>
      <c r="PVQ385" s="55"/>
      <c r="PVR385" s="55"/>
      <c r="PVS385" s="55"/>
      <c r="PVT385" s="55"/>
      <c r="PVU385" s="55"/>
      <c r="PVV385" s="55"/>
      <c r="PVW385" s="55"/>
      <c r="PVX385" s="55"/>
      <c r="PVY385" s="55"/>
      <c r="PVZ385" s="55"/>
      <c r="PWA385" s="55"/>
      <c r="PWB385" s="55"/>
      <c r="PWC385" s="55"/>
      <c r="PWD385" s="55"/>
      <c r="PWE385" s="55"/>
      <c r="PWF385" s="55"/>
      <c r="PWG385" s="55"/>
      <c r="PWH385" s="55"/>
      <c r="PWI385" s="55"/>
      <c r="PWJ385" s="55"/>
      <c r="PWK385" s="55"/>
      <c r="PWL385" s="55"/>
      <c r="PWM385" s="55"/>
      <c r="PWN385" s="55"/>
      <c r="PWO385" s="55"/>
      <c r="PWP385" s="55"/>
      <c r="PWQ385" s="55"/>
      <c r="PWR385" s="55"/>
      <c r="PWS385" s="55"/>
      <c r="PWT385" s="55"/>
      <c r="PWU385" s="55"/>
      <c r="PWV385" s="55"/>
      <c r="PWW385" s="55"/>
      <c r="PWX385" s="55"/>
      <c r="PWY385" s="55"/>
      <c r="PWZ385" s="55"/>
      <c r="PXA385" s="55"/>
      <c r="PXB385" s="55"/>
      <c r="PXC385" s="55"/>
      <c r="PXD385" s="55"/>
      <c r="PXE385" s="55"/>
      <c r="PXF385" s="55"/>
      <c r="PXG385" s="55"/>
      <c r="PXH385" s="55"/>
      <c r="PXI385" s="55"/>
      <c r="PXJ385" s="55"/>
      <c r="PXK385" s="55"/>
      <c r="PXL385" s="55"/>
      <c r="PXM385" s="55"/>
      <c r="PXN385" s="55"/>
      <c r="PXO385" s="55"/>
      <c r="PXP385" s="55"/>
      <c r="PXQ385" s="55"/>
      <c r="PXR385" s="55"/>
      <c r="PXS385" s="55"/>
      <c r="PXT385" s="55"/>
      <c r="PXU385" s="55"/>
      <c r="PXV385" s="55"/>
      <c r="PXW385" s="55"/>
      <c r="PXX385" s="55"/>
      <c r="PXY385" s="55"/>
      <c r="PXZ385" s="55"/>
      <c r="PYA385" s="55"/>
      <c r="PYB385" s="55"/>
      <c r="PYC385" s="55"/>
      <c r="PYD385" s="55"/>
      <c r="PYE385" s="55"/>
      <c r="PYF385" s="55"/>
      <c r="PYG385" s="55"/>
      <c r="PYH385" s="55"/>
      <c r="PYI385" s="55"/>
      <c r="PYJ385" s="55"/>
      <c r="PYK385" s="55"/>
      <c r="PYL385" s="55"/>
      <c r="PYM385" s="55"/>
      <c r="PYN385" s="55"/>
      <c r="PYO385" s="55"/>
      <c r="PYP385" s="55"/>
      <c r="PYQ385" s="55"/>
      <c r="PYR385" s="55"/>
      <c r="PYS385" s="55"/>
      <c r="PYT385" s="55"/>
      <c r="PYU385" s="55"/>
      <c r="PYV385" s="55"/>
      <c r="PYW385" s="55"/>
      <c r="PYX385" s="55"/>
      <c r="PYY385" s="55"/>
      <c r="PYZ385" s="55"/>
      <c r="PZA385" s="55"/>
      <c r="PZB385" s="55"/>
      <c r="PZC385" s="55"/>
      <c r="PZD385" s="55"/>
      <c r="PZE385" s="55"/>
      <c r="PZF385" s="55"/>
      <c r="PZG385" s="55"/>
      <c r="PZH385" s="55"/>
      <c r="PZI385" s="55"/>
      <c r="PZJ385" s="55"/>
      <c r="PZK385" s="55"/>
      <c r="PZL385" s="55"/>
      <c r="PZM385" s="55"/>
      <c r="PZN385" s="55"/>
      <c r="PZO385" s="55"/>
      <c r="PZP385" s="55"/>
      <c r="PZQ385" s="55"/>
      <c r="PZR385" s="55"/>
      <c r="PZS385" s="55"/>
      <c r="PZT385" s="55"/>
      <c r="PZU385" s="55"/>
      <c r="PZV385" s="55"/>
      <c r="PZW385" s="55"/>
      <c r="PZX385" s="55"/>
      <c r="PZY385" s="55"/>
      <c r="PZZ385" s="55"/>
      <c r="QAA385" s="55"/>
      <c r="QAB385" s="55"/>
      <c r="QAC385" s="55"/>
      <c r="QAD385" s="55"/>
      <c r="QAE385" s="55"/>
      <c r="QAF385" s="55"/>
      <c r="QAG385" s="55"/>
      <c r="QAH385" s="55"/>
      <c r="QAI385" s="55"/>
      <c r="QAJ385" s="55"/>
      <c r="QAK385" s="55"/>
      <c r="QAL385" s="55"/>
      <c r="QAM385" s="55"/>
      <c r="QAN385" s="55"/>
      <c r="QAO385" s="55"/>
      <c r="QAP385" s="55"/>
      <c r="QAQ385" s="55"/>
      <c r="QAR385" s="55"/>
      <c r="QAS385" s="55"/>
      <c r="QAT385" s="55"/>
      <c r="QAU385" s="55"/>
      <c r="QAV385" s="55"/>
      <c r="QAW385" s="55"/>
      <c r="QAX385" s="55"/>
      <c r="QAY385" s="55"/>
      <c r="QAZ385" s="55"/>
      <c r="QBA385" s="55"/>
      <c r="QBB385" s="55"/>
      <c r="QBC385" s="55"/>
      <c r="QBD385" s="55"/>
      <c r="QBE385" s="55"/>
      <c r="QBF385" s="55"/>
      <c r="QBG385" s="55"/>
      <c r="QBH385" s="55"/>
      <c r="QBI385" s="55"/>
      <c r="QBJ385" s="55"/>
      <c r="QBK385" s="55"/>
      <c r="QBL385" s="55"/>
      <c r="QBM385" s="55"/>
      <c r="QBN385" s="55"/>
      <c r="QBO385" s="55"/>
      <c r="QBP385" s="55"/>
      <c r="QBQ385" s="55"/>
      <c r="QBR385" s="55"/>
      <c r="QBS385" s="55"/>
      <c r="QBT385" s="55"/>
      <c r="QBU385" s="55"/>
      <c r="QBV385" s="55"/>
      <c r="QBW385" s="55"/>
      <c r="QBX385" s="55"/>
      <c r="QBY385" s="55"/>
      <c r="QBZ385" s="55"/>
      <c r="QCA385" s="55"/>
      <c r="QCB385" s="55"/>
      <c r="QCC385" s="55"/>
      <c r="QCD385" s="55"/>
      <c r="QCE385" s="55"/>
      <c r="QCF385" s="55"/>
      <c r="QCG385" s="55"/>
      <c r="QCH385" s="55"/>
      <c r="QCI385" s="55"/>
      <c r="QCJ385" s="55"/>
      <c r="QCK385" s="55"/>
      <c r="QCL385" s="55"/>
      <c r="QCM385" s="55"/>
      <c r="QCN385" s="55"/>
      <c r="QCO385" s="55"/>
      <c r="QCP385" s="55"/>
      <c r="QCQ385" s="55"/>
      <c r="QCR385" s="55"/>
      <c r="QCS385" s="55"/>
      <c r="QCT385" s="55"/>
      <c r="QCU385" s="55"/>
      <c r="QCV385" s="55"/>
      <c r="QCW385" s="55"/>
      <c r="QCX385" s="55"/>
      <c r="QCY385" s="55"/>
      <c r="QCZ385" s="55"/>
      <c r="QDA385" s="55"/>
      <c r="QDB385" s="55"/>
      <c r="QDC385" s="55"/>
      <c r="QDD385" s="55"/>
      <c r="QDE385" s="55"/>
      <c r="QDF385" s="55"/>
      <c r="QDG385" s="55"/>
      <c r="QDH385" s="55"/>
      <c r="QDI385" s="55"/>
      <c r="QDJ385" s="55"/>
      <c r="QDK385" s="55"/>
      <c r="QDL385" s="55"/>
      <c r="QDM385" s="55"/>
      <c r="QDN385" s="55"/>
      <c r="QDO385" s="55"/>
      <c r="QDP385" s="55"/>
      <c r="QDQ385" s="55"/>
      <c r="QDR385" s="55"/>
      <c r="QDS385" s="55"/>
      <c r="QDT385" s="55"/>
      <c r="QDU385" s="55"/>
      <c r="QDV385" s="55"/>
      <c r="QDW385" s="55"/>
      <c r="QDX385" s="55"/>
      <c r="QDY385" s="55"/>
      <c r="QDZ385" s="55"/>
      <c r="QEA385" s="55"/>
      <c r="QEB385" s="55"/>
      <c r="QEC385" s="55"/>
      <c r="QED385" s="55"/>
      <c r="QEE385" s="55"/>
      <c r="QEF385" s="55"/>
      <c r="QEG385" s="55"/>
      <c r="QEH385" s="55"/>
      <c r="QEI385" s="55"/>
      <c r="QEJ385" s="55"/>
      <c r="QEK385" s="55"/>
      <c r="QEL385" s="55"/>
      <c r="QEM385" s="55"/>
      <c r="QEN385" s="55"/>
      <c r="QEO385" s="55"/>
      <c r="QEP385" s="55"/>
      <c r="QEQ385" s="55"/>
      <c r="QER385" s="55"/>
      <c r="QES385" s="55"/>
      <c r="QET385" s="55"/>
      <c r="QEU385" s="55"/>
      <c r="QEV385" s="55"/>
      <c r="QEW385" s="55"/>
      <c r="QEX385" s="55"/>
      <c r="QEY385" s="55"/>
      <c r="QEZ385" s="55"/>
      <c r="QFA385" s="55"/>
      <c r="QFB385" s="55"/>
      <c r="QFC385" s="55"/>
      <c r="QFD385" s="55"/>
      <c r="QFE385" s="55"/>
      <c r="QFF385" s="55"/>
      <c r="QFG385" s="55"/>
      <c r="QFH385" s="55"/>
      <c r="QFI385" s="55"/>
      <c r="QFJ385" s="55"/>
      <c r="QFK385" s="55"/>
      <c r="QFL385" s="55"/>
      <c r="QFM385" s="55"/>
      <c r="QFN385" s="55"/>
      <c r="QFO385" s="55"/>
      <c r="QFP385" s="55"/>
      <c r="QFQ385" s="55"/>
      <c r="QFR385" s="55"/>
      <c r="QFS385" s="55"/>
      <c r="QFT385" s="55"/>
      <c r="QFU385" s="55"/>
      <c r="QFV385" s="55"/>
      <c r="QFW385" s="55"/>
      <c r="QFX385" s="55"/>
      <c r="QFY385" s="55"/>
      <c r="QFZ385" s="55"/>
      <c r="QGA385" s="55"/>
      <c r="QGB385" s="55"/>
      <c r="QGC385" s="55"/>
      <c r="QGD385" s="55"/>
      <c r="QGE385" s="55"/>
      <c r="QGF385" s="55"/>
      <c r="QGG385" s="55"/>
      <c r="QGH385" s="55"/>
      <c r="QGI385" s="55"/>
      <c r="QGJ385" s="55"/>
      <c r="QGK385" s="55"/>
      <c r="QGL385" s="55"/>
      <c r="QGM385" s="55"/>
      <c r="QGN385" s="55"/>
      <c r="QGO385" s="55"/>
      <c r="QGP385" s="55"/>
      <c r="QGQ385" s="55"/>
      <c r="QGR385" s="55"/>
      <c r="QGS385" s="55"/>
      <c r="QGT385" s="55"/>
      <c r="QGU385" s="55"/>
      <c r="QGV385" s="55"/>
      <c r="QGW385" s="55"/>
      <c r="QGX385" s="55"/>
      <c r="QGY385" s="55"/>
      <c r="QGZ385" s="55"/>
      <c r="QHA385" s="55"/>
      <c r="QHB385" s="55"/>
      <c r="QHC385" s="55"/>
      <c r="QHD385" s="55"/>
      <c r="QHE385" s="55"/>
      <c r="QHF385" s="55"/>
      <c r="QHG385" s="55"/>
      <c r="QHH385" s="55"/>
      <c r="QHI385" s="55"/>
      <c r="QHJ385" s="55"/>
      <c r="QHK385" s="55"/>
      <c r="QHL385" s="55"/>
      <c r="QHM385" s="55"/>
      <c r="QHN385" s="55"/>
      <c r="QHO385" s="55"/>
      <c r="QHP385" s="55"/>
      <c r="QHQ385" s="55"/>
      <c r="QHR385" s="55"/>
      <c r="QHS385" s="55"/>
      <c r="QHT385" s="55"/>
      <c r="QHU385" s="55"/>
      <c r="QHV385" s="55"/>
      <c r="QHW385" s="55"/>
      <c r="QHX385" s="55"/>
      <c r="QHY385" s="55"/>
      <c r="QHZ385" s="55"/>
      <c r="QIA385" s="55"/>
      <c r="QIB385" s="55"/>
      <c r="QIC385" s="55"/>
      <c r="QID385" s="55"/>
      <c r="QIE385" s="55"/>
      <c r="QIF385" s="55"/>
      <c r="QIG385" s="55"/>
      <c r="QIH385" s="55"/>
      <c r="QII385" s="55"/>
      <c r="QIJ385" s="55"/>
      <c r="QIK385" s="55"/>
      <c r="QIL385" s="55"/>
      <c r="QIM385" s="55"/>
      <c r="QIN385" s="55"/>
      <c r="QIO385" s="55"/>
      <c r="QIP385" s="55"/>
      <c r="QIQ385" s="55"/>
      <c r="QIR385" s="55"/>
      <c r="QIS385" s="55"/>
      <c r="QIT385" s="55"/>
      <c r="QIU385" s="55"/>
      <c r="QIV385" s="55"/>
      <c r="QIW385" s="55"/>
      <c r="QIX385" s="55"/>
      <c r="QIY385" s="55"/>
      <c r="QIZ385" s="55"/>
      <c r="QJA385" s="55"/>
      <c r="QJB385" s="55"/>
      <c r="QJC385" s="55"/>
      <c r="QJD385" s="55"/>
      <c r="QJE385" s="55"/>
      <c r="QJF385" s="55"/>
      <c r="QJG385" s="55"/>
      <c r="QJH385" s="55"/>
      <c r="QJI385" s="55"/>
      <c r="QJJ385" s="55"/>
      <c r="QJK385" s="55"/>
      <c r="QJL385" s="55"/>
      <c r="QJM385" s="55"/>
      <c r="QJN385" s="55"/>
      <c r="QJO385" s="55"/>
      <c r="QJP385" s="55"/>
      <c r="QJQ385" s="55"/>
      <c r="QJR385" s="55"/>
      <c r="QJS385" s="55"/>
      <c r="QJT385" s="55"/>
      <c r="QJU385" s="55"/>
      <c r="QJV385" s="55"/>
      <c r="QJW385" s="55"/>
      <c r="QJX385" s="55"/>
      <c r="QJY385" s="55"/>
      <c r="QJZ385" s="55"/>
      <c r="QKA385" s="55"/>
      <c r="QKB385" s="55"/>
      <c r="QKC385" s="55"/>
      <c r="QKD385" s="55"/>
      <c r="QKE385" s="55"/>
      <c r="QKF385" s="55"/>
      <c r="QKG385" s="55"/>
      <c r="QKH385" s="55"/>
      <c r="QKI385" s="55"/>
      <c r="QKJ385" s="55"/>
      <c r="QKK385" s="55"/>
      <c r="QKL385" s="55"/>
      <c r="QKM385" s="55"/>
      <c r="QKN385" s="55"/>
      <c r="QKO385" s="55"/>
      <c r="QKP385" s="55"/>
      <c r="QKQ385" s="55"/>
      <c r="QKR385" s="55"/>
      <c r="QKS385" s="55"/>
      <c r="QKT385" s="55"/>
      <c r="QKU385" s="55"/>
      <c r="QKV385" s="55"/>
      <c r="QKW385" s="55"/>
      <c r="QKX385" s="55"/>
      <c r="QKY385" s="55"/>
      <c r="QKZ385" s="55"/>
      <c r="QLA385" s="55"/>
      <c r="QLB385" s="55"/>
      <c r="QLC385" s="55"/>
      <c r="QLD385" s="55"/>
      <c r="QLE385" s="55"/>
      <c r="QLF385" s="55"/>
      <c r="QLG385" s="55"/>
      <c r="QLH385" s="55"/>
      <c r="QLI385" s="55"/>
      <c r="QLJ385" s="55"/>
      <c r="QLK385" s="55"/>
      <c r="QLL385" s="55"/>
      <c r="QLM385" s="55"/>
      <c r="QLN385" s="55"/>
      <c r="QLO385" s="55"/>
      <c r="QLP385" s="55"/>
      <c r="QLQ385" s="55"/>
      <c r="QLR385" s="55"/>
      <c r="QLS385" s="55"/>
      <c r="QLT385" s="55"/>
      <c r="QLU385" s="55"/>
      <c r="QLV385" s="55"/>
      <c r="QLW385" s="55"/>
      <c r="QLX385" s="55"/>
      <c r="QLY385" s="55"/>
      <c r="QLZ385" s="55"/>
      <c r="QMA385" s="55"/>
      <c r="QMB385" s="55"/>
      <c r="QMC385" s="55"/>
      <c r="QMD385" s="55"/>
      <c r="QME385" s="55"/>
      <c r="QMF385" s="55"/>
      <c r="QMG385" s="55"/>
      <c r="QMH385" s="55"/>
      <c r="QMI385" s="55"/>
      <c r="QMJ385" s="55"/>
      <c r="QMK385" s="55"/>
      <c r="QML385" s="55"/>
      <c r="QMM385" s="55"/>
      <c r="QMN385" s="55"/>
      <c r="QMO385" s="55"/>
      <c r="QMP385" s="55"/>
      <c r="QMQ385" s="55"/>
      <c r="QMR385" s="55"/>
      <c r="QMS385" s="55"/>
      <c r="QMT385" s="55"/>
      <c r="QMU385" s="55"/>
      <c r="QMV385" s="55"/>
      <c r="QMW385" s="55"/>
      <c r="QMX385" s="55"/>
      <c r="QMY385" s="55"/>
      <c r="QMZ385" s="55"/>
      <c r="QNA385" s="55"/>
      <c r="QNB385" s="55"/>
      <c r="QNC385" s="55"/>
      <c r="QND385" s="55"/>
      <c r="QNE385" s="55"/>
      <c r="QNF385" s="55"/>
      <c r="QNG385" s="55"/>
      <c r="QNH385" s="55"/>
      <c r="QNI385" s="55"/>
      <c r="QNJ385" s="55"/>
      <c r="QNK385" s="55"/>
      <c r="QNL385" s="55"/>
      <c r="QNM385" s="55"/>
      <c r="QNN385" s="55"/>
      <c r="QNO385" s="55"/>
      <c r="QNP385" s="55"/>
      <c r="QNQ385" s="55"/>
      <c r="QNR385" s="55"/>
      <c r="QNS385" s="55"/>
      <c r="QNT385" s="55"/>
      <c r="QNU385" s="55"/>
      <c r="QNV385" s="55"/>
      <c r="QNW385" s="55"/>
      <c r="QNX385" s="55"/>
      <c r="QNY385" s="55"/>
      <c r="QNZ385" s="55"/>
      <c r="QOA385" s="55"/>
      <c r="QOB385" s="55"/>
      <c r="QOC385" s="55"/>
      <c r="QOD385" s="55"/>
      <c r="QOE385" s="55"/>
      <c r="QOF385" s="55"/>
      <c r="QOG385" s="55"/>
      <c r="QOH385" s="55"/>
      <c r="QOI385" s="55"/>
      <c r="QOJ385" s="55"/>
      <c r="QOK385" s="55"/>
      <c r="QOL385" s="55"/>
      <c r="QOM385" s="55"/>
      <c r="QON385" s="55"/>
      <c r="QOO385" s="55"/>
      <c r="QOP385" s="55"/>
      <c r="QOQ385" s="55"/>
      <c r="QOR385" s="55"/>
      <c r="QOS385" s="55"/>
      <c r="QOT385" s="55"/>
      <c r="QOU385" s="55"/>
      <c r="QOV385" s="55"/>
      <c r="QOW385" s="55"/>
      <c r="QOX385" s="55"/>
      <c r="QOY385" s="55"/>
      <c r="QOZ385" s="55"/>
      <c r="QPA385" s="55"/>
      <c r="QPB385" s="55"/>
      <c r="QPC385" s="55"/>
      <c r="QPD385" s="55"/>
      <c r="QPE385" s="55"/>
      <c r="QPF385" s="55"/>
      <c r="QPG385" s="55"/>
      <c r="QPH385" s="55"/>
      <c r="QPI385" s="55"/>
      <c r="QPJ385" s="55"/>
      <c r="QPK385" s="55"/>
      <c r="QPL385" s="55"/>
      <c r="QPM385" s="55"/>
      <c r="QPN385" s="55"/>
      <c r="QPO385" s="55"/>
      <c r="QPP385" s="55"/>
      <c r="QPQ385" s="55"/>
      <c r="QPR385" s="55"/>
      <c r="QPS385" s="55"/>
      <c r="QPT385" s="55"/>
      <c r="QPU385" s="55"/>
      <c r="QPV385" s="55"/>
      <c r="QPW385" s="55"/>
      <c r="QPX385" s="55"/>
      <c r="QPY385" s="55"/>
      <c r="QPZ385" s="55"/>
      <c r="QQA385" s="55"/>
      <c r="QQB385" s="55"/>
      <c r="QQC385" s="55"/>
      <c r="QQD385" s="55"/>
      <c r="QQE385" s="55"/>
      <c r="QQF385" s="55"/>
      <c r="QQG385" s="55"/>
      <c r="QQH385" s="55"/>
      <c r="QQI385" s="55"/>
      <c r="QQJ385" s="55"/>
      <c r="QQK385" s="55"/>
      <c r="QQL385" s="55"/>
      <c r="QQM385" s="55"/>
      <c r="QQN385" s="55"/>
      <c r="QQO385" s="55"/>
      <c r="QQP385" s="55"/>
      <c r="QQQ385" s="55"/>
      <c r="QQR385" s="55"/>
      <c r="QQS385" s="55"/>
      <c r="QQT385" s="55"/>
      <c r="QQU385" s="55"/>
      <c r="QQV385" s="55"/>
      <c r="QQW385" s="55"/>
      <c r="QQX385" s="55"/>
      <c r="QQY385" s="55"/>
      <c r="QQZ385" s="55"/>
      <c r="QRA385" s="55"/>
      <c r="QRB385" s="55"/>
      <c r="QRC385" s="55"/>
      <c r="QRD385" s="55"/>
      <c r="QRE385" s="55"/>
      <c r="QRF385" s="55"/>
      <c r="QRG385" s="55"/>
      <c r="QRH385" s="55"/>
      <c r="QRI385" s="55"/>
      <c r="QRJ385" s="55"/>
      <c r="QRK385" s="55"/>
      <c r="QRL385" s="55"/>
      <c r="QRM385" s="55"/>
      <c r="QRN385" s="55"/>
      <c r="QRO385" s="55"/>
      <c r="QRP385" s="55"/>
      <c r="QRQ385" s="55"/>
      <c r="QRR385" s="55"/>
      <c r="QRS385" s="55"/>
      <c r="QRT385" s="55"/>
      <c r="QRU385" s="55"/>
      <c r="QRV385" s="55"/>
      <c r="QRW385" s="55"/>
      <c r="QRX385" s="55"/>
      <c r="QRY385" s="55"/>
      <c r="QRZ385" s="55"/>
      <c r="QSA385" s="55"/>
      <c r="QSB385" s="55"/>
      <c r="QSC385" s="55"/>
      <c r="QSD385" s="55"/>
      <c r="QSE385" s="55"/>
      <c r="QSF385" s="55"/>
      <c r="QSG385" s="55"/>
      <c r="QSH385" s="55"/>
      <c r="QSI385" s="55"/>
      <c r="QSJ385" s="55"/>
      <c r="QSK385" s="55"/>
      <c r="QSL385" s="55"/>
      <c r="QSM385" s="55"/>
      <c r="QSN385" s="55"/>
      <c r="QSO385" s="55"/>
      <c r="QSP385" s="55"/>
      <c r="QSQ385" s="55"/>
      <c r="QSR385" s="55"/>
      <c r="QSS385" s="55"/>
      <c r="QST385" s="55"/>
      <c r="QSU385" s="55"/>
      <c r="QSV385" s="55"/>
      <c r="QSW385" s="55"/>
      <c r="QSX385" s="55"/>
      <c r="QSY385" s="55"/>
      <c r="QSZ385" s="55"/>
      <c r="QTA385" s="55"/>
      <c r="QTB385" s="55"/>
      <c r="QTC385" s="55"/>
      <c r="QTD385" s="55"/>
      <c r="QTE385" s="55"/>
      <c r="QTF385" s="55"/>
      <c r="QTG385" s="55"/>
      <c r="QTH385" s="55"/>
      <c r="QTI385" s="55"/>
      <c r="QTJ385" s="55"/>
      <c r="QTK385" s="55"/>
      <c r="QTL385" s="55"/>
      <c r="QTM385" s="55"/>
      <c r="QTN385" s="55"/>
      <c r="QTO385" s="55"/>
      <c r="QTP385" s="55"/>
      <c r="QTQ385" s="55"/>
      <c r="QTR385" s="55"/>
      <c r="QTS385" s="55"/>
      <c r="QTT385" s="55"/>
      <c r="QTU385" s="55"/>
      <c r="QTV385" s="55"/>
      <c r="QTW385" s="55"/>
      <c r="QTX385" s="55"/>
      <c r="QTY385" s="55"/>
      <c r="QTZ385" s="55"/>
      <c r="QUA385" s="55"/>
      <c r="QUB385" s="55"/>
      <c r="QUC385" s="55"/>
      <c r="QUD385" s="55"/>
      <c r="QUE385" s="55"/>
      <c r="QUF385" s="55"/>
      <c r="QUG385" s="55"/>
      <c r="QUH385" s="55"/>
      <c r="QUI385" s="55"/>
      <c r="QUJ385" s="55"/>
      <c r="QUK385" s="55"/>
      <c r="QUL385" s="55"/>
      <c r="QUM385" s="55"/>
      <c r="QUN385" s="55"/>
      <c r="QUO385" s="55"/>
      <c r="QUP385" s="55"/>
      <c r="QUQ385" s="55"/>
      <c r="QUR385" s="55"/>
      <c r="QUS385" s="55"/>
      <c r="QUT385" s="55"/>
      <c r="QUU385" s="55"/>
      <c r="QUV385" s="55"/>
      <c r="QUW385" s="55"/>
      <c r="QUX385" s="55"/>
      <c r="QUY385" s="55"/>
      <c r="QUZ385" s="55"/>
      <c r="QVA385" s="55"/>
      <c r="QVB385" s="55"/>
      <c r="QVC385" s="55"/>
      <c r="QVD385" s="55"/>
      <c r="QVE385" s="55"/>
      <c r="QVF385" s="55"/>
      <c r="QVG385" s="55"/>
      <c r="QVH385" s="55"/>
      <c r="QVI385" s="55"/>
      <c r="QVJ385" s="55"/>
      <c r="QVK385" s="55"/>
      <c r="QVL385" s="55"/>
      <c r="QVM385" s="55"/>
      <c r="QVN385" s="55"/>
      <c r="QVO385" s="55"/>
      <c r="QVP385" s="55"/>
      <c r="QVQ385" s="55"/>
      <c r="QVR385" s="55"/>
      <c r="QVS385" s="55"/>
      <c r="QVT385" s="55"/>
      <c r="QVU385" s="55"/>
      <c r="QVV385" s="55"/>
      <c r="QVW385" s="55"/>
      <c r="QVX385" s="55"/>
      <c r="QVY385" s="55"/>
      <c r="QVZ385" s="55"/>
      <c r="QWA385" s="55"/>
      <c r="QWB385" s="55"/>
      <c r="QWC385" s="55"/>
      <c r="QWD385" s="55"/>
      <c r="QWE385" s="55"/>
      <c r="QWF385" s="55"/>
      <c r="QWG385" s="55"/>
      <c r="QWH385" s="55"/>
      <c r="QWI385" s="55"/>
      <c r="QWJ385" s="55"/>
      <c r="QWK385" s="55"/>
      <c r="QWL385" s="55"/>
      <c r="QWM385" s="55"/>
      <c r="QWN385" s="55"/>
      <c r="QWO385" s="55"/>
      <c r="QWP385" s="55"/>
      <c r="QWQ385" s="55"/>
      <c r="QWR385" s="55"/>
      <c r="QWS385" s="55"/>
      <c r="QWT385" s="55"/>
      <c r="QWU385" s="55"/>
      <c r="QWV385" s="55"/>
      <c r="QWW385" s="55"/>
      <c r="QWX385" s="55"/>
      <c r="QWY385" s="55"/>
      <c r="QWZ385" s="55"/>
      <c r="QXA385" s="55"/>
      <c r="QXB385" s="55"/>
      <c r="QXC385" s="55"/>
      <c r="QXD385" s="55"/>
      <c r="QXE385" s="55"/>
      <c r="QXF385" s="55"/>
      <c r="QXG385" s="55"/>
      <c r="QXH385" s="55"/>
      <c r="QXI385" s="55"/>
      <c r="QXJ385" s="55"/>
      <c r="QXK385" s="55"/>
      <c r="QXL385" s="55"/>
      <c r="QXM385" s="55"/>
      <c r="QXN385" s="55"/>
      <c r="QXO385" s="55"/>
      <c r="QXP385" s="55"/>
      <c r="QXQ385" s="55"/>
      <c r="QXR385" s="55"/>
      <c r="QXS385" s="55"/>
      <c r="QXT385" s="55"/>
      <c r="QXU385" s="55"/>
      <c r="QXV385" s="55"/>
      <c r="QXW385" s="55"/>
      <c r="QXX385" s="55"/>
      <c r="QXY385" s="55"/>
      <c r="QXZ385" s="55"/>
      <c r="QYA385" s="55"/>
      <c r="QYB385" s="55"/>
      <c r="QYC385" s="55"/>
      <c r="QYD385" s="55"/>
      <c r="QYE385" s="55"/>
      <c r="QYF385" s="55"/>
      <c r="QYG385" s="55"/>
      <c r="QYH385" s="55"/>
      <c r="QYI385" s="55"/>
      <c r="QYJ385" s="55"/>
      <c r="QYK385" s="55"/>
      <c r="QYL385" s="55"/>
      <c r="QYM385" s="55"/>
      <c r="QYN385" s="55"/>
      <c r="QYO385" s="55"/>
      <c r="QYP385" s="55"/>
      <c r="QYQ385" s="55"/>
      <c r="QYR385" s="55"/>
      <c r="QYS385" s="55"/>
      <c r="QYT385" s="55"/>
      <c r="QYU385" s="55"/>
      <c r="QYV385" s="55"/>
      <c r="QYW385" s="55"/>
      <c r="QYX385" s="55"/>
      <c r="QYY385" s="55"/>
      <c r="QYZ385" s="55"/>
      <c r="QZA385" s="55"/>
      <c r="QZB385" s="55"/>
      <c r="QZC385" s="55"/>
      <c r="QZD385" s="55"/>
      <c r="QZE385" s="55"/>
      <c r="QZF385" s="55"/>
      <c r="QZG385" s="55"/>
      <c r="QZH385" s="55"/>
      <c r="QZI385" s="55"/>
      <c r="QZJ385" s="55"/>
      <c r="QZK385" s="55"/>
      <c r="QZL385" s="55"/>
      <c r="QZM385" s="55"/>
      <c r="QZN385" s="55"/>
      <c r="QZO385" s="55"/>
      <c r="QZP385" s="55"/>
      <c r="QZQ385" s="55"/>
      <c r="QZR385" s="55"/>
      <c r="QZS385" s="55"/>
      <c r="QZT385" s="55"/>
      <c r="QZU385" s="55"/>
      <c r="QZV385" s="55"/>
      <c r="QZW385" s="55"/>
      <c r="QZX385" s="55"/>
      <c r="QZY385" s="55"/>
      <c r="QZZ385" s="55"/>
      <c r="RAA385" s="55"/>
      <c r="RAB385" s="55"/>
      <c r="RAC385" s="55"/>
      <c r="RAD385" s="55"/>
      <c r="RAE385" s="55"/>
      <c r="RAF385" s="55"/>
      <c r="RAG385" s="55"/>
      <c r="RAH385" s="55"/>
      <c r="RAI385" s="55"/>
      <c r="RAJ385" s="55"/>
      <c r="RAK385" s="55"/>
      <c r="RAL385" s="55"/>
      <c r="RAM385" s="55"/>
      <c r="RAN385" s="55"/>
      <c r="RAO385" s="55"/>
      <c r="RAP385" s="55"/>
      <c r="RAQ385" s="55"/>
      <c r="RAR385" s="55"/>
      <c r="RAS385" s="55"/>
      <c r="RAT385" s="55"/>
      <c r="RAU385" s="55"/>
      <c r="RAV385" s="55"/>
      <c r="RAW385" s="55"/>
      <c r="RAX385" s="55"/>
      <c r="RAY385" s="55"/>
      <c r="RAZ385" s="55"/>
      <c r="RBA385" s="55"/>
      <c r="RBB385" s="55"/>
      <c r="RBC385" s="55"/>
      <c r="RBD385" s="55"/>
      <c r="RBE385" s="55"/>
      <c r="RBF385" s="55"/>
      <c r="RBG385" s="55"/>
      <c r="RBH385" s="55"/>
      <c r="RBI385" s="55"/>
      <c r="RBJ385" s="55"/>
      <c r="RBK385" s="55"/>
      <c r="RBL385" s="55"/>
      <c r="RBM385" s="55"/>
      <c r="RBN385" s="55"/>
      <c r="RBO385" s="55"/>
      <c r="RBP385" s="55"/>
      <c r="RBQ385" s="55"/>
      <c r="RBR385" s="55"/>
      <c r="RBS385" s="55"/>
      <c r="RBT385" s="55"/>
      <c r="RBU385" s="55"/>
      <c r="RBV385" s="55"/>
      <c r="RBW385" s="55"/>
      <c r="RBX385" s="55"/>
      <c r="RBY385" s="55"/>
      <c r="RBZ385" s="55"/>
      <c r="RCA385" s="55"/>
      <c r="RCB385" s="55"/>
      <c r="RCC385" s="55"/>
      <c r="RCD385" s="55"/>
      <c r="RCE385" s="55"/>
      <c r="RCF385" s="55"/>
      <c r="RCG385" s="55"/>
      <c r="RCH385" s="55"/>
      <c r="RCI385" s="55"/>
      <c r="RCJ385" s="55"/>
      <c r="RCK385" s="55"/>
      <c r="RCL385" s="55"/>
      <c r="RCM385" s="55"/>
      <c r="RCN385" s="55"/>
      <c r="RCO385" s="55"/>
      <c r="RCP385" s="55"/>
      <c r="RCQ385" s="55"/>
      <c r="RCR385" s="55"/>
      <c r="RCS385" s="55"/>
      <c r="RCT385" s="55"/>
      <c r="RCU385" s="55"/>
      <c r="RCV385" s="55"/>
      <c r="RCW385" s="55"/>
      <c r="RCX385" s="55"/>
      <c r="RCY385" s="55"/>
      <c r="RCZ385" s="55"/>
      <c r="RDA385" s="55"/>
      <c r="RDB385" s="55"/>
      <c r="RDC385" s="55"/>
      <c r="RDD385" s="55"/>
      <c r="RDE385" s="55"/>
      <c r="RDF385" s="55"/>
      <c r="RDG385" s="55"/>
      <c r="RDH385" s="55"/>
      <c r="RDI385" s="55"/>
      <c r="RDJ385" s="55"/>
      <c r="RDK385" s="55"/>
      <c r="RDL385" s="55"/>
      <c r="RDM385" s="55"/>
      <c r="RDN385" s="55"/>
      <c r="RDO385" s="55"/>
      <c r="RDP385" s="55"/>
      <c r="RDQ385" s="55"/>
      <c r="RDR385" s="55"/>
      <c r="RDS385" s="55"/>
      <c r="RDT385" s="55"/>
      <c r="RDU385" s="55"/>
      <c r="RDV385" s="55"/>
      <c r="RDW385" s="55"/>
      <c r="RDX385" s="55"/>
      <c r="RDY385" s="55"/>
      <c r="RDZ385" s="55"/>
      <c r="REA385" s="55"/>
      <c r="REB385" s="55"/>
      <c r="REC385" s="55"/>
      <c r="RED385" s="55"/>
      <c r="REE385" s="55"/>
      <c r="REF385" s="55"/>
      <c r="REG385" s="55"/>
      <c r="REH385" s="55"/>
      <c r="REI385" s="55"/>
      <c r="REJ385" s="55"/>
      <c r="REK385" s="55"/>
      <c r="REL385" s="55"/>
      <c r="REM385" s="55"/>
      <c r="REN385" s="55"/>
      <c r="REO385" s="55"/>
      <c r="REP385" s="55"/>
      <c r="REQ385" s="55"/>
      <c r="RER385" s="55"/>
      <c r="RES385" s="55"/>
      <c r="RET385" s="55"/>
      <c r="REU385" s="55"/>
      <c r="REV385" s="55"/>
      <c r="REW385" s="55"/>
      <c r="REX385" s="55"/>
      <c r="REY385" s="55"/>
      <c r="REZ385" s="55"/>
      <c r="RFA385" s="55"/>
      <c r="RFB385" s="55"/>
      <c r="RFC385" s="55"/>
      <c r="RFD385" s="55"/>
      <c r="RFE385" s="55"/>
      <c r="RFF385" s="55"/>
      <c r="RFG385" s="55"/>
      <c r="RFH385" s="55"/>
      <c r="RFI385" s="55"/>
      <c r="RFJ385" s="55"/>
      <c r="RFK385" s="55"/>
      <c r="RFL385" s="55"/>
      <c r="RFM385" s="55"/>
      <c r="RFN385" s="55"/>
      <c r="RFO385" s="55"/>
      <c r="RFP385" s="55"/>
      <c r="RFQ385" s="55"/>
      <c r="RFR385" s="55"/>
      <c r="RFS385" s="55"/>
      <c r="RFT385" s="55"/>
      <c r="RFU385" s="55"/>
      <c r="RFV385" s="55"/>
      <c r="RFW385" s="55"/>
      <c r="RFX385" s="55"/>
      <c r="RFY385" s="55"/>
      <c r="RFZ385" s="55"/>
      <c r="RGA385" s="55"/>
      <c r="RGB385" s="55"/>
      <c r="RGC385" s="55"/>
      <c r="RGD385" s="55"/>
      <c r="RGE385" s="55"/>
      <c r="RGF385" s="55"/>
      <c r="RGG385" s="55"/>
      <c r="RGH385" s="55"/>
      <c r="RGI385" s="55"/>
      <c r="RGJ385" s="55"/>
      <c r="RGK385" s="55"/>
      <c r="RGL385" s="55"/>
      <c r="RGM385" s="55"/>
      <c r="RGN385" s="55"/>
      <c r="RGO385" s="55"/>
      <c r="RGP385" s="55"/>
      <c r="RGQ385" s="55"/>
      <c r="RGR385" s="55"/>
      <c r="RGS385" s="55"/>
      <c r="RGT385" s="55"/>
      <c r="RGU385" s="55"/>
      <c r="RGV385" s="55"/>
      <c r="RGW385" s="55"/>
      <c r="RGX385" s="55"/>
      <c r="RGY385" s="55"/>
      <c r="RGZ385" s="55"/>
      <c r="RHA385" s="55"/>
      <c r="RHB385" s="55"/>
      <c r="RHC385" s="55"/>
      <c r="RHD385" s="55"/>
      <c r="RHE385" s="55"/>
      <c r="RHF385" s="55"/>
      <c r="RHG385" s="55"/>
      <c r="RHH385" s="55"/>
      <c r="RHI385" s="55"/>
      <c r="RHJ385" s="55"/>
      <c r="RHK385" s="55"/>
      <c r="RHL385" s="55"/>
      <c r="RHM385" s="55"/>
      <c r="RHN385" s="55"/>
      <c r="RHO385" s="55"/>
      <c r="RHP385" s="55"/>
      <c r="RHQ385" s="55"/>
      <c r="RHR385" s="55"/>
      <c r="RHS385" s="55"/>
      <c r="RHT385" s="55"/>
      <c r="RHU385" s="55"/>
      <c r="RHV385" s="55"/>
      <c r="RHW385" s="55"/>
      <c r="RHX385" s="55"/>
      <c r="RHY385" s="55"/>
      <c r="RHZ385" s="55"/>
      <c r="RIA385" s="55"/>
      <c r="RIB385" s="55"/>
      <c r="RIC385" s="55"/>
      <c r="RID385" s="55"/>
      <c r="RIE385" s="55"/>
      <c r="RIF385" s="55"/>
      <c r="RIG385" s="55"/>
      <c r="RIH385" s="55"/>
      <c r="RII385" s="55"/>
      <c r="RIJ385" s="55"/>
      <c r="RIK385" s="55"/>
      <c r="RIL385" s="55"/>
      <c r="RIM385" s="55"/>
      <c r="RIN385" s="55"/>
      <c r="RIO385" s="55"/>
      <c r="RIP385" s="55"/>
      <c r="RIQ385" s="55"/>
      <c r="RIR385" s="55"/>
      <c r="RIS385" s="55"/>
      <c r="RIT385" s="55"/>
      <c r="RIU385" s="55"/>
      <c r="RIV385" s="55"/>
      <c r="RIW385" s="55"/>
      <c r="RIX385" s="55"/>
      <c r="RIY385" s="55"/>
      <c r="RIZ385" s="55"/>
      <c r="RJA385" s="55"/>
      <c r="RJB385" s="55"/>
      <c r="RJC385" s="55"/>
      <c r="RJD385" s="55"/>
      <c r="RJE385" s="55"/>
      <c r="RJF385" s="55"/>
      <c r="RJG385" s="55"/>
      <c r="RJH385" s="55"/>
      <c r="RJI385" s="55"/>
      <c r="RJJ385" s="55"/>
      <c r="RJK385" s="55"/>
      <c r="RJL385" s="55"/>
      <c r="RJM385" s="55"/>
      <c r="RJN385" s="55"/>
      <c r="RJO385" s="55"/>
      <c r="RJP385" s="55"/>
      <c r="RJQ385" s="55"/>
      <c r="RJR385" s="55"/>
      <c r="RJS385" s="55"/>
      <c r="RJT385" s="55"/>
      <c r="RJU385" s="55"/>
      <c r="RJV385" s="55"/>
      <c r="RJW385" s="55"/>
      <c r="RJX385" s="55"/>
      <c r="RJY385" s="55"/>
      <c r="RJZ385" s="55"/>
      <c r="RKA385" s="55"/>
      <c r="RKB385" s="55"/>
      <c r="RKC385" s="55"/>
      <c r="RKD385" s="55"/>
      <c r="RKE385" s="55"/>
      <c r="RKF385" s="55"/>
      <c r="RKG385" s="55"/>
      <c r="RKH385" s="55"/>
      <c r="RKI385" s="55"/>
      <c r="RKJ385" s="55"/>
      <c r="RKK385" s="55"/>
      <c r="RKL385" s="55"/>
      <c r="RKM385" s="55"/>
      <c r="RKN385" s="55"/>
      <c r="RKO385" s="55"/>
      <c r="RKP385" s="55"/>
      <c r="RKQ385" s="55"/>
      <c r="RKR385" s="55"/>
      <c r="RKS385" s="55"/>
      <c r="RKT385" s="55"/>
      <c r="RKU385" s="55"/>
      <c r="RKV385" s="55"/>
      <c r="RKW385" s="55"/>
      <c r="RKX385" s="55"/>
      <c r="RKY385" s="55"/>
      <c r="RKZ385" s="55"/>
      <c r="RLA385" s="55"/>
      <c r="RLB385" s="55"/>
      <c r="RLC385" s="55"/>
      <c r="RLD385" s="55"/>
      <c r="RLE385" s="55"/>
      <c r="RLF385" s="55"/>
      <c r="RLG385" s="55"/>
      <c r="RLH385" s="55"/>
      <c r="RLI385" s="55"/>
      <c r="RLJ385" s="55"/>
      <c r="RLK385" s="55"/>
      <c r="RLL385" s="55"/>
      <c r="RLM385" s="55"/>
      <c r="RLN385" s="55"/>
      <c r="RLO385" s="55"/>
      <c r="RLP385" s="55"/>
      <c r="RLQ385" s="55"/>
      <c r="RLR385" s="55"/>
      <c r="RLS385" s="55"/>
      <c r="RLT385" s="55"/>
      <c r="RLU385" s="55"/>
      <c r="RLV385" s="55"/>
      <c r="RLW385" s="55"/>
      <c r="RLX385" s="55"/>
      <c r="RLY385" s="55"/>
      <c r="RLZ385" s="55"/>
      <c r="RMA385" s="55"/>
      <c r="RMB385" s="55"/>
      <c r="RMC385" s="55"/>
      <c r="RMD385" s="55"/>
      <c r="RME385" s="55"/>
      <c r="RMF385" s="55"/>
      <c r="RMG385" s="55"/>
      <c r="RMH385" s="55"/>
      <c r="RMI385" s="55"/>
      <c r="RMJ385" s="55"/>
      <c r="RMK385" s="55"/>
      <c r="RML385" s="55"/>
      <c r="RMM385" s="55"/>
      <c r="RMN385" s="55"/>
      <c r="RMO385" s="55"/>
      <c r="RMP385" s="55"/>
      <c r="RMQ385" s="55"/>
      <c r="RMR385" s="55"/>
      <c r="RMS385" s="55"/>
      <c r="RMT385" s="55"/>
      <c r="RMU385" s="55"/>
      <c r="RMV385" s="55"/>
      <c r="RMW385" s="55"/>
      <c r="RMX385" s="55"/>
      <c r="RMY385" s="55"/>
      <c r="RMZ385" s="55"/>
      <c r="RNA385" s="55"/>
      <c r="RNB385" s="55"/>
      <c r="RNC385" s="55"/>
      <c r="RND385" s="55"/>
      <c r="RNE385" s="55"/>
      <c r="RNF385" s="55"/>
      <c r="RNG385" s="55"/>
      <c r="RNH385" s="55"/>
      <c r="RNI385" s="55"/>
      <c r="RNJ385" s="55"/>
      <c r="RNK385" s="55"/>
      <c r="RNL385" s="55"/>
      <c r="RNM385" s="55"/>
      <c r="RNN385" s="55"/>
      <c r="RNO385" s="55"/>
      <c r="RNP385" s="55"/>
      <c r="RNQ385" s="55"/>
      <c r="RNR385" s="55"/>
      <c r="RNS385" s="55"/>
      <c r="RNT385" s="55"/>
      <c r="RNU385" s="55"/>
      <c r="RNV385" s="55"/>
      <c r="RNW385" s="55"/>
      <c r="RNX385" s="55"/>
      <c r="RNY385" s="55"/>
      <c r="RNZ385" s="55"/>
      <c r="ROA385" s="55"/>
      <c r="ROB385" s="55"/>
      <c r="ROC385" s="55"/>
      <c r="ROD385" s="55"/>
      <c r="ROE385" s="55"/>
      <c r="ROF385" s="55"/>
      <c r="ROG385" s="55"/>
      <c r="ROH385" s="55"/>
      <c r="ROI385" s="55"/>
      <c r="ROJ385" s="55"/>
      <c r="ROK385" s="55"/>
      <c r="ROL385" s="55"/>
      <c r="ROM385" s="55"/>
      <c r="RON385" s="55"/>
      <c r="ROO385" s="55"/>
      <c r="ROP385" s="55"/>
      <c r="ROQ385" s="55"/>
      <c r="ROR385" s="55"/>
      <c r="ROS385" s="55"/>
      <c r="ROT385" s="55"/>
      <c r="ROU385" s="55"/>
      <c r="ROV385" s="55"/>
      <c r="ROW385" s="55"/>
      <c r="ROX385" s="55"/>
      <c r="ROY385" s="55"/>
      <c r="ROZ385" s="55"/>
      <c r="RPA385" s="55"/>
      <c r="RPB385" s="55"/>
      <c r="RPC385" s="55"/>
      <c r="RPD385" s="55"/>
      <c r="RPE385" s="55"/>
      <c r="RPF385" s="55"/>
      <c r="RPG385" s="55"/>
      <c r="RPH385" s="55"/>
      <c r="RPI385" s="55"/>
      <c r="RPJ385" s="55"/>
      <c r="RPK385" s="55"/>
      <c r="RPL385" s="55"/>
      <c r="RPM385" s="55"/>
      <c r="RPN385" s="55"/>
      <c r="RPO385" s="55"/>
      <c r="RPP385" s="55"/>
      <c r="RPQ385" s="55"/>
      <c r="RPR385" s="55"/>
      <c r="RPS385" s="55"/>
      <c r="RPT385" s="55"/>
      <c r="RPU385" s="55"/>
      <c r="RPV385" s="55"/>
      <c r="RPW385" s="55"/>
      <c r="RPX385" s="55"/>
      <c r="RPY385" s="55"/>
      <c r="RPZ385" s="55"/>
      <c r="RQA385" s="55"/>
      <c r="RQB385" s="55"/>
      <c r="RQC385" s="55"/>
      <c r="RQD385" s="55"/>
      <c r="RQE385" s="55"/>
      <c r="RQF385" s="55"/>
      <c r="RQG385" s="55"/>
      <c r="RQH385" s="55"/>
      <c r="RQI385" s="55"/>
      <c r="RQJ385" s="55"/>
      <c r="RQK385" s="55"/>
      <c r="RQL385" s="55"/>
      <c r="RQM385" s="55"/>
      <c r="RQN385" s="55"/>
      <c r="RQO385" s="55"/>
      <c r="RQP385" s="55"/>
      <c r="RQQ385" s="55"/>
      <c r="RQR385" s="55"/>
      <c r="RQS385" s="55"/>
      <c r="RQT385" s="55"/>
      <c r="RQU385" s="55"/>
      <c r="RQV385" s="55"/>
      <c r="RQW385" s="55"/>
      <c r="RQX385" s="55"/>
      <c r="RQY385" s="55"/>
      <c r="RQZ385" s="55"/>
      <c r="RRA385" s="55"/>
      <c r="RRB385" s="55"/>
      <c r="RRC385" s="55"/>
      <c r="RRD385" s="55"/>
      <c r="RRE385" s="55"/>
      <c r="RRF385" s="55"/>
      <c r="RRG385" s="55"/>
      <c r="RRH385" s="55"/>
      <c r="RRI385" s="55"/>
      <c r="RRJ385" s="55"/>
      <c r="RRK385" s="55"/>
      <c r="RRL385" s="55"/>
      <c r="RRM385" s="55"/>
      <c r="RRN385" s="55"/>
      <c r="RRO385" s="55"/>
      <c r="RRP385" s="55"/>
      <c r="RRQ385" s="55"/>
      <c r="RRR385" s="55"/>
      <c r="RRS385" s="55"/>
      <c r="RRT385" s="55"/>
      <c r="RRU385" s="55"/>
      <c r="RRV385" s="55"/>
      <c r="RRW385" s="55"/>
      <c r="RRX385" s="55"/>
      <c r="RRY385" s="55"/>
      <c r="RRZ385" s="55"/>
      <c r="RSA385" s="55"/>
      <c r="RSB385" s="55"/>
      <c r="RSC385" s="55"/>
      <c r="RSD385" s="55"/>
      <c r="RSE385" s="55"/>
      <c r="RSF385" s="55"/>
      <c r="RSG385" s="55"/>
      <c r="RSH385" s="55"/>
      <c r="RSI385" s="55"/>
      <c r="RSJ385" s="55"/>
      <c r="RSK385" s="55"/>
      <c r="RSL385" s="55"/>
      <c r="RSM385" s="55"/>
      <c r="RSN385" s="55"/>
      <c r="RSO385" s="55"/>
      <c r="RSP385" s="55"/>
      <c r="RSQ385" s="55"/>
      <c r="RSR385" s="55"/>
      <c r="RSS385" s="55"/>
      <c r="RST385" s="55"/>
      <c r="RSU385" s="55"/>
      <c r="RSV385" s="55"/>
      <c r="RSW385" s="55"/>
      <c r="RSX385" s="55"/>
      <c r="RSY385" s="55"/>
      <c r="RSZ385" s="55"/>
      <c r="RTA385" s="55"/>
      <c r="RTB385" s="55"/>
      <c r="RTC385" s="55"/>
      <c r="RTD385" s="55"/>
      <c r="RTE385" s="55"/>
      <c r="RTF385" s="55"/>
      <c r="RTG385" s="55"/>
      <c r="RTH385" s="55"/>
      <c r="RTI385" s="55"/>
      <c r="RTJ385" s="55"/>
      <c r="RTK385" s="55"/>
      <c r="RTL385" s="55"/>
      <c r="RTM385" s="55"/>
      <c r="RTN385" s="55"/>
      <c r="RTO385" s="55"/>
      <c r="RTP385" s="55"/>
      <c r="RTQ385" s="55"/>
      <c r="RTR385" s="55"/>
      <c r="RTS385" s="55"/>
      <c r="RTT385" s="55"/>
      <c r="RTU385" s="55"/>
      <c r="RTV385" s="55"/>
      <c r="RTW385" s="55"/>
      <c r="RTX385" s="55"/>
      <c r="RTY385" s="55"/>
      <c r="RTZ385" s="55"/>
      <c r="RUA385" s="55"/>
      <c r="RUB385" s="55"/>
      <c r="RUC385" s="55"/>
      <c r="RUD385" s="55"/>
      <c r="RUE385" s="55"/>
      <c r="RUF385" s="55"/>
      <c r="RUG385" s="55"/>
      <c r="RUH385" s="55"/>
      <c r="RUI385" s="55"/>
      <c r="RUJ385" s="55"/>
      <c r="RUK385" s="55"/>
      <c r="RUL385" s="55"/>
      <c r="RUM385" s="55"/>
      <c r="RUN385" s="55"/>
      <c r="RUO385" s="55"/>
      <c r="RUP385" s="55"/>
      <c r="RUQ385" s="55"/>
      <c r="RUR385" s="55"/>
      <c r="RUS385" s="55"/>
      <c r="RUT385" s="55"/>
      <c r="RUU385" s="55"/>
      <c r="RUV385" s="55"/>
      <c r="RUW385" s="55"/>
      <c r="RUX385" s="55"/>
      <c r="RUY385" s="55"/>
      <c r="RUZ385" s="55"/>
      <c r="RVA385" s="55"/>
      <c r="RVB385" s="55"/>
      <c r="RVC385" s="55"/>
      <c r="RVD385" s="55"/>
      <c r="RVE385" s="55"/>
      <c r="RVF385" s="55"/>
      <c r="RVG385" s="55"/>
      <c r="RVH385" s="55"/>
      <c r="RVI385" s="55"/>
      <c r="RVJ385" s="55"/>
      <c r="RVK385" s="55"/>
      <c r="RVL385" s="55"/>
      <c r="RVM385" s="55"/>
      <c r="RVN385" s="55"/>
      <c r="RVO385" s="55"/>
      <c r="RVP385" s="55"/>
      <c r="RVQ385" s="55"/>
      <c r="RVR385" s="55"/>
      <c r="RVS385" s="55"/>
      <c r="RVT385" s="55"/>
      <c r="RVU385" s="55"/>
      <c r="RVV385" s="55"/>
      <c r="RVW385" s="55"/>
      <c r="RVX385" s="55"/>
      <c r="RVY385" s="55"/>
      <c r="RVZ385" s="55"/>
      <c r="RWA385" s="55"/>
      <c r="RWB385" s="55"/>
      <c r="RWC385" s="55"/>
      <c r="RWD385" s="55"/>
      <c r="RWE385" s="55"/>
      <c r="RWF385" s="55"/>
      <c r="RWG385" s="55"/>
      <c r="RWH385" s="55"/>
      <c r="RWI385" s="55"/>
      <c r="RWJ385" s="55"/>
      <c r="RWK385" s="55"/>
      <c r="RWL385" s="55"/>
      <c r="RWM385" s="55"/>
      <c r="RWN385" s="55"/>
      <c r="RWO385" s="55"/>
      <c r="RWP385" s="55"/>
      <c r="RWQ385" s="55"/>
      <c r="RWR385" s="55"/>
      <c r="RWS385" s="55"/>
      <c r="RWT385" s="55"/>
      <c r="RWU385" s="55"/>
      <c r="RWV385" s="55"/>
      <c r="RWW385" s="55"/>
      <c r="RWX385" s="55"/>
      <c r="RWY385" s="55"/>
      <c r="RWZ385" s="55"/>
      <c r="RXA385" s="55"/>
      <c r="RXB385" s="55"/>
      <c r="RXC385" s="55"/>
      <c r="RXD385" s="55"/>
      <c r="RXE385" s="55"/>
      <c r="RXF385" s="55"/>
      <c r="RXG385" s="55"/>
      <c r="RXH385" s="55"/>
      <c r="RXI385" s="55"/>
      <c r="RXJ385" s="55"/>
      <c r="RXK385" s="55"/>
      <c r="RXL385" s="55"/>
      <c r="RXM385" s="55"/>
      <c r="RXN385" s="55"/>
      <c r="RXO385" s="55"/>
      <c r="RXP385" s="55"/>
      <c r="RXQ385" s="55"/>
      <c r="RXR385" s="55"/>
      <c r="RXS385" s="55"/>
      <c r="RXT385" s="55"/>
      <c r="RXU385" s="55"/>
      <c r="RXV385" s="55"/>
      <c r="RXW385" s="55"/>
      <c r="RXX385" s="55"/>
      <c r="RXY385" s="55"/>
      <c r="RXZ385" s="55"/>
      <c r="RYA385" s="55"/>
      <c r="RYB385" s="55"/>
      <c r="RYC385" s="55"/>
      <c r="RYD385" s="55"/>
      <c r="RYE385" s="55"/>
      <c r="RYF385" s="55"/>
      <c r="RYG385" s="55"/>
      <c r="RYH385" s="55"/>
      <c r="RYI385" s="55"/>
      <c r="RYJ385" s="55"/>
      <c r="RYK385" s="55"/>
      <c r="RYL385" s="55"/>
      <c r="RYM385" s="55"/>
      <c r="RYN385" s="55"/>
      <c r="RYO385" s="55"/>
      <c r="RYP385" s="55"/>
      <c r="RYQ385" s="55"/>
      <c r="RYR385" s="55"/>
      <c r="RYS385" s="55"/>
      <c r="RYT385" s="55"/>
      <c r="RYU385" s="55"/>
      <c r="RYV385" s="55"/>
      <c r="RYW385" s="55"/>
      <c r="RYX385" s="55"/>
      <c r="RYY385" s="55"/>
      <c r="RYZ385" s="55"/>
      <c r="RZA385" s="55"/>
      <c r="RZB385" s="55"/>
      <c r="RZC385" s="55"/>
      <c r="RZD385" s="55"/>
      <c r="RZE385" s="55"/>
      <c r="RZF385" s="55"/>
      <c r="RZG385" s="55"/>
      <c r="RZH385" s="55"/>
      <c r="RZI385" s="55"/>
      <c r="RZJ385" s="55"/>
      <c r="RZK385" s="55"/>
      <c r="RZL385" s="55"/>
      <c r="RZM385" s="55"/>
      <c r="RZN385" s="55"/>
      <c r="RZO385" s="55"/>
      <c r="RZP385" s="55"/>
      <c r="RZQ385" s="55"/>
      <c r="RZR385" s="55"/>
      <c r="RZS385" s="55"/>
      <c r="RZT385" s="55"/>
      <c r="RZU385" s="55"/>
      <c r="RZV385" s="55"/>
      <c r="RZW385" s="55"/>
      <c r="RZX385" s="55"/>
      <c r="RZY385" s="55"/>
      <c r="RZZ385" s="55"/>
      <c r="SAA385" s="55"/>
      <c r="SAB385" s="55"/>
      <c r="SAC385" s="55"/>
      <c r="SAD385" s="55"/>
      <c r="SAE385" s="55"/>
      <c r="SAF385" s="55"/>
      <c r="SAG385" s="55"/>
      <c r="SAH385" s="55"/>
      <c r="SAI385" s="55"/>
      <c r="SAJ385" s="55"/>
      <c r="SAK385" s="55"/>
      <c r="SAL385" s="55"/>
      <c r="SAM385" s="55"/>
      <c r="SAN385" s="55"/>
      <c r="SAO385" s="55"/>
      <c r="SAP385" s="55"/>
      <c r="SAQ385" s="55"/>
      <c r="SAR385" s="55"/>
      <c r="SAS385" s="55"/>
      <c r="SAT385" s="55"/>
      <c r="SAU385" s="55"/>
      <c r="SAV385" s="55"/>
      <c r="SAW385" s="55"/>
      <c r="SAX385" s="55"/>
      <c r="SAY385" s="55"/>
      <c r="SAZ385" s="55"/>
      <c r="SBA385" s="55"/>
      <c r="SBB385" s="55"/>
      <c r="SBC385" s="55"/>
      <c r="SBD385" s="55"/>
      <c r="SBE385" s="55"/>
      <c r="SBF385" s="55"/>
      <c r="SBG385" s="55"/>
      <c r="SBH385" s="55"/>
      <c r="SBI385" s="55"/>
      <c r="SBJ385" s="55"/>
      <c r="SBK385" s="55"/>
      <c r="SBL385" s="55"/>
      <c r="SBM385" s="55"/>
      <c r="SBN385" s="55"/>
      <c r="SBO385" s="55"/>
      <c r="SBP385" s="55"/>
      <c r="SBQ385" s="55"/>
      <c r="SBR385" s="55"/>
      <c r="SBS385" s="55"/>
      <c r="SBT385" s="55"/>
      <c r="SBU385" s="55"/>
      <c r="SBV385" s="55"/>
      <c r="SBW385" s="55"/>
      <c r="SBX385" s="55"/>
      <c r="SBY385" s="55"/>
      <c r="SBZ385" s="55"/>
      <c r="SCA385" s="55"/>
      <c r="SCB385" s="55"/>
      <c r="SCC385" s="55"/>
      <c r="SCD385" s="55"/>
      <c r="SCE385" s="55"/>
      <c r="SCF385" s="55"/>
      <c r="SCG385" s="55"/>
      <c r="SCH385" s="55"/>
      <c r="SCI385" s="55"/>
      <c r="SCJ385" s="55"/>
      <c r="SCK385" s="55"/>
      <c r="SCL385" s="55"/>
      <c r="SCM385" s="55"/>
      <c r="SCN385" s="55"/>
      <c r="SCO385" s="55"/>
      <c r="SCP385" s="55"/>
      <c r="SCQ385" s="55"/>
      <c r="SCR385" s="55"/>
      <c r="SCS385" s="55"/>
      <c r="SCT385" s="55"/>
      <c r="SCU385" s="55"/>
      <c r="SCV385" s="55"/>
      <c r="SCW385" s="55"/>
      <c r="SCX385" s="55"/>
      <c r="SCY385" s="55"/>
      <c r="SCZ385" s="55"/>
      <c r="SDA385" s="55"/>
      <c r="SDB385" s="55"/>
      <c r="SDC385" s="55"/>
      <c r="SDD385" s="55"/>
      <c r="SDE385" s="55"/>
      <c r="SDF385" s="55"/>
      <c r="SDG385" s="55"/>
      <c r="SDH385" s="55"/>
      <c r="SDI385" s="55"/>
      <c r="SDJ385" s="55"/>
      <c r="SDK385" s="55"/>
      <c r="SDL385" s="55"/>
      <c r="SDM385" s="55"/>
      <c r="SDN385" s="55"/>
      <c r="SDO385" s="55"/>
      <c r="SDP385" s="55"/>
      <c r="SDQ385" s="55"/>
      <c r="SDR385" s="55"/>
      <c r="SDS385" s="55"/>
      <c r="SDT385" s="55"/>
      <c r="SDU385" s="55"/>
      <c r="SDV385" s="55"/>
      <c r="SDW385" s="55"/>
      <c r="SDX385" s="55"/>
      <c r="SDY385" s="55"/>
      <c r="SDZ385" s="55"/>
      <c r="SEA385" s="55"/>
      <c r="SEB385" s="55"/>
      <c r="SEC385" s="55"/>
      <c r="SED385" s="55"/>
      <c r="SEE385" s="55"/>
      <c r="SEF385" s="55"/>
      <c r="SEG385" s="55"/>
      <c r="SEH385" s="55"/>
      <c r="SEI385" s="55"/>
      <c r="SEJ385" s="55"/>
      <c r="SEK385" s="55"/>
      <c r="SEL385" s="55"/>
      <c r="SEM385" s="55"/>
      <c r="SEN385" s="55"/>
      <c r="SEO385" s="55"/>
      <c r="SEP385" s="55"/>
      <c r="SEQ385" s="55"/>
      <c r="SER385" s="55"/>
      <c r="SES385" s="55"/>
      <c r="SET385" s="55"/>
      <c r="SEU385" s="55"/>
      <c r="SEV385" s="55"/>
      <c r="SEW385" s="55"/>
      <c r="SEX385" s="55"/>
      <c r="SEY385" s="55"/>
      <c r="SEZ385" s="55"/>
      <c r="SFA385" s="55"/>
      <c r="SFB385" s="55"/>
      <c r="SFC385" s="55"/>
      <c r="SFD385" s="55"/>
      <c r="SFE385" s="55"/>
      <c r="SFF385" s="55"/>
      <c r="SFG385" s="55"/>
      <c r="SFH385" s="55"/>
      <c r="SFI385" s="55"/>
      <c r="SFJ385" s="55"/>
      <c r="SFK385" s="55"/>
      <c r="SFL385" s="55"/>
      <c r="SFM385" s="55"/>
      <c r="SFN385" s="55"/>
      <c r="SFO385" s="55"/>
      <c r="SFP385" s="55"/>
      <c r="SFQ385" s="55"/>
      <c r="SFR385" s="55"/>
      <c r="SFS385" s="55"/>
      <c r="SFT385" s="55"/>
      <c r="SFU385" s="55"/>
      <c r="SFV385" s="55"/>
      <c r="SFW385" s="55"/>
      <c r="SFX385" s="55"/>
      <c r="SFY385" s="55"/>
      <c r="SFZ385" s="55"/>
      <c r="SGA385" s="55"/>
      <c r="SGB385" s="55"/>
      <c r="SGC385" s="55"/>
      <c r="SGD385" s="55"/>
      <c r="SGE385" s="55"/>
      <c r="SGF385" s="55"/>
      <c r="SGG385" s="55"/>
      <c r="SGH385" s="55"/>
      <c r="SGI385" s="55"/>
      <c r="SGJ385" s="55"/>
      <c r="SGK385" s="55"/>
      <c r="SGL385" s="55"/>
      <c r="SGM385" s="55"/>
      <c r="SGN385" s="55"/>
      <c r="SGO385" s="55"/>
      <c r="SGP385" s="55"/>
      <c r="SGQ385" s="55"/>
      <c r="SGR385" s="55"/>
      <c r="SGS385" s="55"/>
      <c r="SGT385" s="55"/>
      <c r="SGU385" s="55"/>
      <c r="SGV385" s="55"/>
      <c r="SGW385" s="55"/>
      <c r="SGX385" s="55"/>
      <c r="SGY385" s="55"/>
      <c r="SGZ385" s="55"/>
      <c r="SHA385" s="55"/>
      <c r="SHB385" s="55"/>
      <c r="SHC385" s="55"/>
      <c r="SHD385" s="55"/>
      <c r="SHE385" s="55"/>
      <c r="SHF385" s="55"/>
      <c r="SHG385" s="55"/>
      <c r="SHH385" s="55"/>
      <c r="SHI385" s="55"/>
      <c r="SHJ385" s="55"/>
      <c r="SHK385" s="55"/>
      <c r="SHL385" s="55"/>
      <c r="SHM385" s="55"/>
      <c r="SHN385" s="55"/>
      <c r="SHO385" s="55"/>
      <c r="SHP385" s="55"/>
      <c r="SHQ385" s="55"/>
      <c r="SHR385" s="55"/>
      <c r="SHS385" s="55"/>
      <c r="SHT385" s="55"/>
      <c r="SHU385" s="55"/>
      <c r="SHV385" s="55"/>
      <c r="SHW385" s="55"/>
      <c r="SHX385" s="55"/>
      <c r="SHY385" s="55"/>
      <c r="SHZ385" s="55"/>
      <c r="SIA385" s="55"/>
      <c r="SIB385" s="55"/>
      <c r="SIC385" s="55"/>
      <c r="SID385" s="55"/>
      <c r="SIE385" s="55"/>
      <c r="SIF385" s="55"/>
      <c r="SIG385" s="55"/>
      <c r="SIH385" s="55"/>
      <c r="SII385" s="55"/>
      <c r="SIJ385" s="55"/>
      <c r="SIK385" s="55"/>
      <c r="SIL385" s="55"/>
      <c r="SIM385" s="55"/>
      <c r="SIN385" s="55"/>
      <c r="SIO385" s="55"/>
      <c r="SIP385" s="55"/>
      <c r="SIQ385" s="55"/>
      <c r="SIR385" s="55"/>
      <c r="SIS385" s="55"/>
      <c r="SIT385" s="55"/>
      <c r="SIU385" s="55"/>
      <c r="SIV385" s="55"/>
      <c r="SIW385" s="55"/>
      <c r="SIX385" s="55"/>
      <c r="SIY385" s="55"/>
      <c r="SIZ385" s="55"/>
      <c r="SJA385" s="55"/>
      <c r="SJB385" s="55"/>
      <c r="SJC385" s="55"/>
      <c r="SJD385" s="55"/>
      <c r="SJE385" s="55"/>
      <c r="SJF385" s="55"/>
      <c r="SJG385" s="55"/>
      <c r="SJH385" s="55"/>
      <c r="SJI385" s="55"/>
      <c r="SJJ385" s="55"/>
      <c r="SJK385" s="55"/>
      <c r="SJL385" s="55"/>
      <c r="SJM385" s="55"/>
      <c r="SJN385" s="55"/>
      <c r="SJO385" s="55"/>
      <c r="SJP385" s="55"/>
      <c r="SJQ385" s="55"/>
      <c r="SJR385" s="55"/>
      <c r="SJS385" s="55"/>
      <c r="SJT385" s="55"/>
      <c r="SJU385" s="55"/>
      <c r="SJV385" s="55"/>
      <c r="SJW385" s="55"/>
      <c r="SJX385" s="55"/>
      <c r="SJY385" s="55"/>
      <c r="SJZ385" s="55"/>
      <c r="SKA385" s="55"/>
      <c r="SKB385" s="55"/>
      <c r="SKC385" s="55"/>
      <c r="SKD385" s="55"/>
      <c r="SKE385" s="55"/>
      <c r="SKF385" s="55"/>
      <c r="SKG385" s="55"/>
      <c r="SKH385" s="55"/>
      <c r="SKI385" s="55"/>
      <c r="SKJ385" s="55"/>
      <c r="SKK385" s="55"/>
      <c r="SKL385" s="55"/>
      <c r="SKM385" s="55"/>
      <c r="SKN385" s="55"/>
      <c r="SKO385" s="55"/>
      <c r="SKP385" s="55"/>
      <c r="SKQ385" s="55"/>
      <c r="SKR385" s="55"/>
      <c r="SKS385" s="55"/>
      <c r="SKT385" s="55"/>
      <c r="SKU385" s="55"/>
      <c r="SKV385" s="55"/>
      <c r="SKW385" s="55"/>
      <c r="SKX385" s="55"/>
      <c r="SKY385" s="55"/>
      <c r="SKZ385" s="55"/>
      <c r="SLA385" s="55"/>
      <c r="SLB385" s="55"/>
      <c r="SLC385" s="55"/>
      <c r="SLD385" s="55"/>
      <c r="SLE385" s="55"/>
      <c r="SLF385" s="55"/>
      <c r="SLG385" s="55"/>
      <c r="SLH385" s="55"/>
      <c r="SLI385" s="55"/>
      <c r="SLJ385" s="55"/>
      <c r="SLK385" s="55"/>
      <c r="SLL385" s="55"/>
      <c r="SLM385" s="55"/>
      <c r="SLN385" s="55"/>
      <c r="SLO385" s="55"/>
      <c r="SLP385" s="55"/>
      <c r="SLQ385" s="55"/>
      <c r="SLR385" s="55"/>
      <c r="SLS385" s="55"/>
      <c r="SLT385" s="55"/>
      <c r="SLU385" s="55"/>
      <c r="SLV385" s="55"/>
      <c r="SLW385" s="55"/>
      <c r="SLX385" s="55"/>
      <c r="SLY385" s="55"/>
      <c r="SLZ385" s="55"/>
      <c r="SMA385" s="55"/>
      <c r="SMB385" s="55"/>
      <c r="SMC385" s="55"/>
      <c r="SMD385" s="55"/>
      <c r="SME385" s="55"/>
      <c r="SMF385" s="55"/>
      <c r="SMG385" s="55"/>
      <c r="SMH385" s="55"/>
      <c r="SMI385" s="55"/>
      <c r="SMJ385" s="55"/>
      <c r="SMK385" s="55"/>
      <c r="SML385" s="55"/>
      <c r="SMM385" s="55"/>
      <c r="SMN385" s="55"/>
      <c r="SMO385" s="55"/>
      <c r="SMP385" s="55"/>
      <c r="SMQ385" s="55"/>
      <c r="SMR385" s="55"/>
      <c r="SMS385" s="55"/>
      <c r="SMT385" s="55"/>
      <c r="SMU385" s="55"/>
      <c r="SMV385" s="55"/>
      <c r="SMW385" s="55"/>
      <c r="SMX385" s="55"/>
      <c r="SMY385" s="55"/>
      <c r="SMZ385" s="55"/>
      <c r="SNA385" s="55"/>
      <c r="SNB385" s="55"/>
      <c r="SNC385" s="55"/>
      <c r="SND385" s="55"/>
      <c r="SNE385" s="55"/>
      <c r="SNF385" s="55"/>
      <c r="SNG385" s="55"/>
      <c r="SNH385" s="55"/>
      <c r="SNI385" s="55"/>
      <c r="SNJ385" s="55"/>
      <c r="SNK385" s="55"/>
      <c r="SNL385" s="55"/>
      <c r="SNM385" s="55"/>
      <c r="SNN385" s="55"/>
      <c r="SNO385" s="55"/>
      <c r="SNP385" s="55"/>
      <c r="SNQ385" s="55"/>
      <c r="SNR385" s="55"/>
      <c r="SNS385" s="55"/>
      <c r="SNT385" s="55"/>
      <c r="SNU385" s="55"/>
      <c r="SNV385" s="55"/>
      <c r="SNW385" s="55"/>
      <c r="SNX385" s="55"/>
      <c r="SNY385" s="55"/>
      <c r="SNZ385" s="55"/>
      <c r="SOA385" s="55"/>
      <c r="SOB385" s="55"/>
      <c r="SOC385" s="55"/>
      <c r="SOD385" s="55"/>
      <c r="SOE385" s="55"/>
      <c r="SOF385" s="55"/>
      <c r="SOG385" s="55"/>
      <c r="SOH385" s="55"/>
      <c r="SOI385" s="55"/>
      <c r="SOJ385" s="55"/>
      <c r="SOK385" s="55"/>
      <c r="SOL385" s="55"/>
      <c r="SOM385" s="55"/>
      <c r="SON385" s="55"/>
      <c r="SOO385" s="55"/>
      <c r="SOP385" s="55"/>
      <c r="SOQ385" s="55"/>
      <c r="SOR385" s="55"/>
      <c r="SOS385" s="55"/>
      <c r="SOT385" s="55"/>
      <c r="SOU385" s="55"/>
      <c r="SOV385" s="55"/>
      <c r="SOW385" s="55"/>
      <c r="SOX385" s="55"/>
      <c r="SOY385" s="55"/>
      <c r="SOZ385" s="55"/>
      <c r="SPA385" s="55"/>
      <c r="SPB385" s="55"/>
      <c r="SPC385" s="55"/>
      <c r="SPD385" s="55"/>
      <c r="SPE385" s="55"/>
      <c r="SPF385" s="55"/>
      <c r="SPG385" s="55"/>
      <c r="SPH385" s="55"/>
      <c r="SPI385" s="55"/>
      <c r="SPJ385" s="55"/>
      <c r="SPK385" s="55"/>
      <c r="SPL385" s="55"/>
      <c r="SPM385" s="55"/>
      <c r="SPN385" s="55"/>
      <c r="SPO385" s="55"/>
      <c r="SPP385" s="55"/>
      <c r="SPQ385" s="55"/>
      <c r="SPR385" s="55"/>
      <c r="SPS385" s="55"/>
      <c r="SPT385" s="55"/>
      <c r="SPU385" s="55"/>
      <c r="SPV385" s="55"/>
      <c r="SPW385" s="55"/>
      <c r="SPX385" s="55"/>
      <c r="SPY385" s="55"/>
      <c r="SPZ385" s="55"/>
      <c r="SQA385" s="55"/>
      <c r="SQB385" s="55"/>
      <c r="SQC385" s="55"/>
      <c r="SQD385" s="55"/>
      <c r="SQE385" s="55"/>
      <c r="SQF385" s="55"/>
      <c r="SQG385" s="55"/>
      <c r="SQH385" s="55"/>
      <c r="SQI385" s="55"/>
      <c r="SQJ385" s="55"/>
      <c r="SQK385" s="55"/>
      <c r="SQL385" s="55"/>
      <c r="SQM385" s="55"/>
      <c r="SQN385" s="55"/>
      <c r="SQO385" s="55"/>
      <c r="SQP385" s="55"/>
      <c r="SQQ385" s="55"/>
      <c r="SQR385" s="55"/>
      <c r="SQS385" s="55"/>
      <c r="SQT385" s="55"/>
      <c r="SQU385" s="55"/>
      <c r="SQV385" s="55"/>
      <c r="SQW385" s="55"/>
      <c r="SQX385" s="55"/>
      <c r="SQY385" s="55"/>
      <c r="SQZ385" s="55"/>
      <c r="SRA385" s="55"/>
      <c r="SRB385" s="55"/>
      <c r="SRC385" s="55"/>
      <c r="SRD385" s="55"/>
      <c r="SRE385" s="55"/>
      <c r="SRF385" s="55"/>
      <c r="SRG385" s="55"/>
      <c r="SRH385" s="55"/>
      <c r="SRI385" s="55"/>
      <c r="SRJ385" s="55"/>
      <c r="SRK385" s="55"/>
      <c r="SRL385" s="55"/>
      <c r="SRM385" s="55"/>
      <c r="SRN385" s="55"/>
      <c r="SRO385" s="55"/>
      <c r="SRP385" s="55"/>
      <c r="SRQ385" s="55"/>
      <c r="SRR385" s="55"/>
      <c r="SRS385" s="55"/>
      <c r="SRT385" s="55"/>
      <c r="SRU385" s="55"/>
      <c r="SRV385" s="55"/>
      <c r="SRW385" s="55"/>
      <c r="SRX385" s="55"/>
      <c r="SRY385" s="55"/>
      <c r="SRZ385" s="55"/>
      <c r="SSA385" s="55"/>
      <c r="SSB385" s="55"/>
      <c r="SSC385" s="55"/>
      <c r="SSD385" s="55"/>
      <c r="SSE385" s="55"/>
      <c r="SSF385" s="55"/>
      <c r="SSG385" s="55"/>
      <c r="SSH385" s="55"/>
      <c r="SSI385" s="55"/>
      <c r="SSJ385" s="55"/>
      <c r="SSK385" s="55"/>
      <c r="SSL385" s="55"/>
      <c r="SSM385" s="55"/>
      <c r="SSN385" s="55"/>
      <c r="SSO385" s="55"/>
      <c r="SSP385" s="55"/>
      <c r="SSQ385" s="55"/>
      <c r="SSR385" s="55"/>
      <c r="SSS385" s="55"/>
      <c r="SST385" s="55"/>
      <c r="SSU385" s="55"/>
      <c r="SSV385" s="55"/>
      <c r="SSW385" s="55"/>
      <c r="SSX385" s="55"/>
      <c r="SSY385" s="55"/>
      <c r="SSZ385" s="55"/>
      <c r="STA385" s="55"/>
      <c r="STB385" s="55"/>
      <c r="STC385" s="55"/>
      <c r="STD385" s="55"/>
      <c r="STE385" s="55"/>
      <c r="STF385" s="55"/>
      <c r="STG385" s="55"/>
      <c r="STH385" s="55"/>
      <c r="STI385" s="55"/>
      <c r="STJ385" s="55"/>
      <c r="STK385" s="55"/>
      <c r="STL385" s="55"/>
      <c r="STM385" s="55"/>
      <c r="STN385" s="55"/>
      <c r="STO385" s="55"/>
      <c r="STP385" s="55"/>
      <c r="STQ385" s="55"/>
      <c r="STR385" s="55"/>
      <c r="STS385" s="55"/>
      <c r="STT385" s="55"/>
      <c r="STU385" s="55"/>
      <c r="STV385" s="55"/>
      <c r="STW385" s="55"/>
      <c r="STX385" s="55"/>
      <c r="STY385" s="55"/>
      <c r="STZ385" s="55"/>
      <c r="SUA385" s="55"/>
      <c r="SUB385" s="55"/>
      <c r="SUC385" s="55"/>
      <c r="SUD385" s="55"/>
      <c r="SUE385" s="55"/>
      <c r="SUF385" s="55"/>
      <c r="SUG385" s="55"/>
      <c r="SUH385" s="55"/>
      <c r="SUI385" s="55"/>
      <c r="SUJ385" s="55"/>
      <c r="SUK385" s="55"/>
      <c r="SUL385" s="55"/>
      <c r="SUM385" s="55"/>
      <c r="SUN385" s="55"/>
      <c r="SUO385" s="55"/>
      <c r="SUP385" s="55"/>
      <c r="SUQ385" s="55"/>
      <c r="SUR385" s="55"/>
      <c r="SUS385" s="55"/>
      <c r="SUT385" s="55"/>
      <c r="SUU385" s="55"/>
      <c r="SUV385" s="55"/>
      <c r="SUW385" s="55"/>
      <c r="SUX385" s="55"/>
      <c r="SUY385" s="55"/>
      <c r="SUZ385" s="55"/>
      <c r="SVA385" s="55"/>
      <c r="SVB385" s="55"/>
      <c r="SVC385" s="55"/>
      <c r="SVD385" s="55"/>
      <c r="SVE385" s="55"/>
      <c r="SVF385" s="55"/>
      <c r="SVG385" s="55"/>
      <c r="SVH385" s="55"/>
      <c r="SVI385" s="55"/>
      <c r="SVJ385" s="55"/>
      <c r="SVK385" s="55"/>
      <c r="SVL385" s="55"/>
      <c r="SVM385" s="55"/>
      <c r="SVN385" s="55"/>
      <c r="SVO385" s="55"/>
      <c r="SVP385" s="55"/>
      <c r="SVQ385" s="55"/>
      <c r="SVR385" s="55"/>
      <c r="SVS385" s="55"/>
      <c r="SVT385" s="55"/>
      <c r="SVU385" s="55"/>
      <c r="SVV385" s="55"/>
      <c r="SVW385" s="55"/>
      <c r="SVX385" s="55"/>
      <c r="SVY385" s="55"/>
      <c r="SVZ385" s="55"/>
      <c r="SWA385" s="55"/>
      <c r="SWB385" s="55"/>
      <c r="SWC385" s="55"/>
      <c r="SWD385" s="55"/>
      <c r="SWE385" s="55"/>
      <c r="SWF385" s="55"/>
      <c r="SWG385" s="55"/>
      <c r="SWH385" s="55"/>
      <c r="SWI385" s="55"/>
      <c r="SWJ385" s="55"/>
      <c r="SWK385" s="55"/>
      <c r="SWL385" s="55"/>
      <c r="SWM385" s="55"/>
      <c r="SWN385" s="55"/>
      <c r="SWO385" s="55"/>
      <c r="SWP385" s="55"/>
      <c r="SWQ385" s="55"/>
      <c r="SWR385" s="55"/>
      <c r="SWS385" s="55"/>
      <c r="SWT385" s="55"/>
      <c r="SWU385" s="55"/>
      <c r="SWV385" s="55"/>
      <c r="SWW385" s="55"/>
      <c r="SWX385" s="55"/>
      <c r="SWY385" s="55"/>
      <c r="SWZ385" s="55"/>
      <c r="SXA385" s="55"/>
      <c r="SXB385" s="55"/>
      <c r="SXC385" s="55"/>
      <c r="SXD385" s="55"/>
      <c r="SXE385" s="55"/>
      <c r="SXF385" s="55"/>
      <c r="SXG385" s="55"/>
      <c r="SXH385" s="55"/>
      <c r="SXI385" s="55"/>
      <c r="SXJ385" s="55"/>
      <c r="SXK385" s="55"/>
      <c r="SXL385" s="55"/>
      <c r="SXM385" s="55"/>
      <c r="SXN385" s="55"/>
      <c r="SXO385" s="55"/>
      <c r="SXP385" s="55"/>
      <c r="SXQ385" s="55"/>
      <c r="SXR385" s="55"/>
      <c r="SXS385" s="55"/>
      <c r="SXT385" s="55"/>
      <c r="SXU385" s="55"/>
      <c r="SXV385" s="55"/>
      <c r="SXW385" s="55"/>
      <c r="SXX385" s="55"/>
      <c r="SXY385" s="55"/>
      <c r="SXZ385" s="55"/>
      <c r="SYA385" s="55"/>
      <c r="SYB385" s="55"/>
      <c r="SYC385" s="55"/>
      <c r="SYD385" s="55"/>
      <c r="SYE385" s="55"/>
      <c r="SYF385" s="55"/>
      <c r="SYG385" s="55"/>
      <c r="SYH385" s="55"/>
      <c r="SYI385" s="55"/>
      <c r="SYJ385" s="55"/>
      <c r="SYK385" s="55"/>
      <c r="SYL385" s="55"/>
      <c r="SYM385" s="55"/>
      <c r="SYN385" s="55"/>
      <c r="SYO385" s="55"/>
      <c r="SYP385" s="55"/>
      <c r="SYQ385" s="55"/>
      <c r="SYR385" s="55"/>
      <c r="SYS385" s="55"/>
      <c r="SYT385" s="55"/>
      <c r="SYU385" s="55"/>
      <c r="SYV385" s="55"/>
      <c r="SYW385" s="55"/>
      <c r="SYX385" s="55"/>
      <c r="SYY385" s="55"/>
      <c r="SYZ385" s="55"/>
      <c r="SZA385" s="55"/>
      <c r="SZB385" s="55"/>
      <c r="SZC385" s="55"/>
      <c r="SZD385" s="55"/>
      <c r="SZE385" s="55"/>
      <c r="SZF385" s="55"/>
      <c r="SZG385" s="55"/>
      <c r="SZH385" s="55"/>
      <c r="SZI385" s="55"/>
      <c r="SZJ385" s="55"/>
      <c r="SZK385" s="55"/>
      <c r="SZL385" s="55"/>
      <c r="SZM385" s="55"/>
      <c r="SZN385" s="55"/>
      <c r="SZO385" s="55"/>
      <c r="SZP385" s="55"/>
      <c r="SZQ385" s="55"/>
      <c r="SZR385" s="55"/>
      <c r="SZS385" s="55"/>
      <c r="SZT385" s="55"/>
      <c r="SZU385" s="55"/>
      <c r="SZV385" s="55"/>
      <c r="SZW385" s="55"/>
      <c r="SZX385" s="55"/>
      <c r="SZY385" s="55"/>
      <c r="SZZ385" s="55"/>
      <c r="TAA385" s="55"/>
      <c r="TAB385" s="55"/>
      <c r="TAC385" s="55"/>
      <c r="TAD385" s="55"/>
      <c r="TAE385" s="55"/>
      <c r="TAF385" s="55"/>
      <c r="TAG385" s="55"/>
      <c r="TAH385" s="55"/>
      <c r="TAI385" s="55"/>
      <c r="TAJ385" s="55"/>
      <c r="TAK385" s="55"/>
      <c r="TAL385" s="55"/>
      <c r="TAM385" s="55"/>
      <c r="TAN385" s="55"/>
      <c r="TAO385" s="55"/>
      <c r="TAP385" s="55"/>
      <c r="TAQ385" s="55"/>
      <c r="TAR385" s="55"/>
      <c r="TAS385" s="55"/>
      <c r="TAT385" s="55"/>
      <c r="TAU385" s="55"/>
      <c r="TAV385" s="55"/>
      <c r="TAW385" s="55"/>
      <c r="TAX385" s="55"/>
      <c r="TAY385" s="55"/>
      <c r="TAZ385" s="55"/>
      <c r="TBA385" s="55"/>
      <c r="TBB385" s="55"/>
      <c r="TBC385" s="55"/>
      <c r="TBD385" s="55"/>
      <c r="TBE385" s="55"/>
      <c r="TBF385" s="55"/>
      <c r="TBG385" s="55"/>
      <c r="TBH385" s="55"/>
      <c r="TBI385" s="55"/>
      <c r="TBJ385" s="55"/>
      <c r="TBK385" s="55"/>
      <c r="TBL385" s="55"/>
      <c r="TBM385" s="55"/>
      <c r="TBN385" s="55"/>
      <c r="TBO385" s="55"/>
      <c r="TBP385" s="55"/>
      <c r="TBQ385" s="55"/>
      <c r="TBR385" s="55"/>
      <c r="TBS385" s="55"/>
      <c r="TBT385" s="55"/>
      <c r="TBU385" s="55"/>
      <c r="TBV385" s="55"/>
      <c r="TBW385" s="55"/>
      <c r="TBX385" s="55"/>
      <c r="TBY385" s="55"/>
      <c r="TBZ385" s="55"/>
      <c r="TCA385" s="55"/>
      <c r="TCB385" s="55"/>
      <c r="TCC385" s="55"/>
      <c r="TCD385" s="55"/>
      <c r="TCE385" s="55"/>
      <c r="TCF385" s="55"/>
      <c r="TCG385" s="55"/>
      <c r="TCH385" s="55"/>
      <c r="TCI385" s="55"/>
      <c r="TCJ385" s="55"/>
      <c r="TCK385" s="55"/>
      <c r="TCL385" s="55"/>
      <c r="TCM385" s="55"/>
      <c r="TCN385" s="55"/>
      <c r="TCO385" s="55"/>
      <c r="TCP385" s="55"/>
      <c r="TCQ385" s="55"/>
      <c r="TCR385" s="55"/>
      <c r="TCS385" s="55"/>
      <c r="TCT385" s="55"/>
      <c r="TCU385" s="55"/>
      <c r="TCV385" s="55"/>
      <c r="TCW385" s="55"/>
      <c r="TCX385" s="55"/>
      <c r="TCY385" s="55"/>
      <c r="TCZ385" s="55"/>
      <c r="TDA385" s="55"/>
      <c r="TDB385" s="55"/>
      <c r="TDC385" s="55"/>
      <c r="TDD385" s="55"/>
      <c r="TDE385" s="55"/>
      <c r="TDF385" s="55"/>
      <c r="TDG385" s="55"/>
      <c r="TDH385" s="55"/>
      <c r="TDI385" s="55"/>
      <c r="TDJ385" s="55"/>
      <c r="TDK385" s="55"/>
      <c r="TDL385" s="55"/>
      <c r="TDM385" s="55"/>
      <c r="TDN385" s="55"/>
      <c r="TDO385" s="55"/>
      <c r="TDP385" s="55"/>
      <c r="TDQ385" s="55"/>
      <c r="TDR385" s="55"/>
      <c r="TDS385" s="55"/>
      <c r="TDT385" s="55"/>
      <c r="TDU385" s="55"/>
      <c r="TDV385" s="55"/>
      <c r="TDW385" s="55"/>
      <c r="TDX385" s="55"/>
      <c r="TDY385" s="55"/>
      <c r="TDZ385" s="55"/>
      <c r="TEA385" s="55"/>
      <c r="TEB385" s="55"/>
      <c r="TEC385" s="55"/>
      <c r="TED385" s="55"/>
      <c r="TEE385" s="55"/>
      <c r="TEF385" s="55"/>
      <c r="TEG385" s="55"/>
      <c r="TEH385" s="55"/>
      <c r="TEI385" s="55"/>
      <c r="TEJ385" s="55"/>
      <c r="TEK385" s="55"/>
      <c r="TEL385" s="55"/>
      <c r="TEM385" s="55"/>
      <c r="TEN385" s="55"/>
      <c r="TEO385" s="55"/>
      <c r="TEP385" s="55"/>
      <c r="TEQ385" s="55"/>
      <c r="TER385" s="55"/>
      <c r="TES385" s="55"/>
      <c r="TET385" s="55"/>
      <c r="TEU385" s="55"/>
      <c r="TEV385" s="55"/>
      <c r="TEW385" s="55"/>
      <c r="TEX385" s="55"/>
      <c r="TEY385" s="55"/>
      <c r="TEZ385" s="55"/>
      <c r="TFA385" s="55"/>
      <c r="TFB385" s="55"/>
      <c r="TFC385" s="55"/>
      <c r="TFD385" s="55"/>
      <c r="TFE385" s="55"/>
      <c r="TFF385" s="55"/>
      <c r="TFG385" s="55"/>
      <c r="TFH385" s="55"/>
      <c r="TFI385" s="55"/>
      <c r="TFJ385" s="55"/>
      <c r="TFK385" s="55"/>
      <c r="TFL385" s="55"/>
      <c r="TFM385" s="55"/>
      <c r="TFN385" s="55"/>
      <c r="TFO385" s="55"/>
      <c r="TFP385" s="55"/>
      <c r="TFQ385" s="55"/>
      <c r="TFR385" s="55"/>
      <c r="TFS385" s="55"/>
      <c r="TFT385" s="55"/>
      <c r="TFU385" s="55"/>
      <c r="TFV385" s="55"/>
      <c r="TFW385" s="55"/>
      <c r="TFX385" s="55"/>
      <c r="TFY385" s="55"/>
      <c r="TFZ385" s="55"/>
      <c r="TGA385" s="55"/>
      <c r="TGB385" s="55"/>
      <c r="TGC385" s="55"/>
      <c r="TGD385" s="55"/>
      <c r="TGE385" s="55"/>
      <c r="TGF385" s="55"/>
      <c r="TGG385" s="55"/>
      <c r="TGH385" s="55"/>
      <c r="TGI385" s="55"/>
      <c r="TGJ385" s="55"/>
      <c r="TGK385" s="55"/>
      <c r="TGL385" s="55"/>
      <c r="TGM385" s="55"/>
      <c r="TGN385" s="55"/>
      <c r="TGO385" s="55"/>
      <c r="TGP385" s="55"/>
      <c r="TGQ385" s="55"/>
      <c r="TGR385" s="55"/>
      <c r="TGS385" s="55"/>
      <c r="TGT385" s="55"/>
      <c r="TGU385" s="55"/>
      <c r="TGV385" s="55"/>
      <c r="TGW385" s="55"/>
      <c r="TGX385" s="55"/>
      <c r="TGY385" s="55"/>
      <c r="TGZ385" s="55"/>
      <c r="THA385" s="55"/>
      <c r="THB385" s="55"/>
      <c r="THC385" s="55"/>
      <c r="THD385" s="55"/>
      <c r="THE385" s="55"/>
      <c r="THF385" s="55"/>
      <c r="THG385" s="55"/>
      <c r="THH385" s="55"/>
      <c r="THI385" s="55"/>
      <c r="THJ385" s="55"/>
      <c r="THK385" s="55"/>
      <c r="THL385" s="55"/>
      <c r="THM385" s="55"/>
      <c r="THN385" s="55"/>
      <c r="THO385" s="55"/>
      <c r="THP385" s="55"/>
      <c r="THQ385" s="55"/>
      <c r="THR385" s="55"/>
      <c r="THS385" s="55"/>
      <c r="THT385" s="55"/>
      <c r="THU385" s="55"/>
      <c r="THV385" s="55"/>
      <c r="THW385" s="55"/>
      <c r="THX385" s="55"/>
      <c r="THY385" s="55"/>
      <c r="THZ385" s="55"/>
      <c r="TIA385" s="55"/>
      <c r="TIB385" s="55"/>
      <c r="TIC385" s="55"/>
      <c r="TID385" s="55"/>
      <c r="TIE385" s="55"/>
      <c r="TIF385" s="55"/>
      <c r="TIG385" s="55"/>
      <c r="TIH385" s="55"/>
      <c r="TII385" s="55"/>
      <c r="TIJ385" s="55"/>
      <c r="TIK385" s="55"/>
      <c r="TIL385" s="55"/>
      <c r="TIM385" s="55"/>
      <c r="TIN385" s="55"/>
      <c r="TIO385" s="55"/>
      <c r="TIP385" s="55"/>
      <c r="TIQ385" s="55"/>
      <c r="TIR385" s="55"/>
      <c r="TIS385" s="55"/>
      <c r="TIT385" s="55"/>
      <c r="TIU385" s="55"/>
      <c r="TIV385" s="55"/>
      <c r="TIW385" s="55"/>
      <c r="TIX385" s="55"/>
      <c r="TIY385" s="55"/>
      <c r="TIZ385" s="55"/>
      <c r="TJA385" s="55"/>
      <c r="TJB385" s="55"/>
      <c r="TJC385" s="55"/>
      <c r="TJD385" s="55"/>
      <c r="TJE385" s="55"/>
      <c r="TJF385" s="55"/>
      <c r="TJG385" s="55"/>
      <c r="TJH385" s="55"/>
      <c r="TJI385" s="55"/>
      <c r="TJJ385" s="55"/>
      <c r="TJK385" s="55"/>
      <c r="TJL385" s="55"/>
      <c r="TJM385" s="55"/>
      <c r="TJN385" s="55"/>
      <c r="TJO385" s="55"/>
      <c r="TJP385" s="55"/>
      <c r="TJQ385" s="55"/>
      <c r="TJR385" s="55"/>
      <c r="TJS385" s="55"/>
      <c r="TJT385" s="55"/>
      <c r="TJU385" s="55"/>
      <c r="TJV385" s="55"/>
      <c r="TJW385" s="55"/>
      <c r="TJX385" s="55"/>
      <c r="TJY385" s="55"/>
      <c r="TJZ385" s="55"/>
      <c r="TKA385" s="55"/>
      <c r="TKB385" s="55"/>
      <c r="TKC385" s="55"/>
      <c r="TKD385" s="55"/>
      <c r="TKE385" s="55"/>
      <c r="TKF385" s="55"/>
      <c r="TKG385" s="55"/>
      <c r="TKH385" s="55"/>
      <c r="TKI385" s="55"/>
      <c r="TKJ385" s="55"/>
      <c r="TKK385" s="55"/>
      <c r="TKL385" s="55"/>
      <c r="TKM385" s="55"/>
      <c r="TKN385" s="55"/>
      <c r="TKO385" s="55"/>
      <c r="TKP385" s="55"/>
      <c r="TKQ385" s="55"/>
      <c r="TKR385" s="55"/>
      <c r="TKS385" s="55"/>
      <c r="TKT385" s="55"/>
      <c r="TKU385" s="55"/>
      <c r="TKV385" s="55"/>
      <c r="TKW385" s="55"/>
      <c r="TKX385" s="55"/>
      <c r="TKY385" s="55"/>
      <c r="TKZ385" s="55"/>
      <c r="TLA385" s="55"/>
      <c r="TLB385" s="55"/>
      <c r="TLC385" s="55"/>
      <c r="TLD385" s="55"/>
      <c r="TLE385" s="55"/>
      <c r="TLF385" s="55"/>
      <c r="TLG385" s="55"/>
      <c r="TLH385" s="55"/>
      <c r="TLI385" s="55"/>
      <c r="TLJ385" s="55"/>
      <c r="TLK385" s="55"/>
      <c r="TLL385" s="55"/>
      <c r="TLM385" s="55"/>
      <c r="TLN385" s="55"/>
      <c r="TLO385" s="55"/>
      <c r="TLP385" s="55"/>
      <c r="TLQ385" s="55"/>
      <c r="TLR385" s="55"/>
      <c r="TLS385" s="55"/>
      <c r="TLT385" s="55"/>
      <c r="TLU385" s="55"/>
      <c r="TLV385" s="55"/>
      <c r="TLW385" s="55"/>
      <c r="TLX385" s="55"/>
      <c r="TLY385" s="55"/>
      <c r="TLZ385" s="55"/>
      <c r="TMA385" s="55"/>
      <c r="TMB385" s="55"/>
      <c r="TMC385" s="55"/>
      <c r="TMD385" s="55"/>
      <c r="TME385" s="55"/>
      <c r="TMF385" s="55"/>
      <c r="TMG385" s="55"/>
      <c r="TMH385" s="55"/>
      <c r="TMI385" s="55"/>
      <c r="TMJ385" s="55"/>
      <c r="TMK385" s="55"/>
      <c r="TML385" s="55"/>
      <c r="TMM385" s="55"/>
      <c r="TMN385" s="55"/>
      <c r="TMO385" s="55"/>
      <c r="TMP385" s="55"/>
      <c r="TMQ385" s="55"/>
      <c r="TMR385" s="55"/>
      <c r="TMS385" s="55"/>
      <c r="TMT385" s="55"/>
      <c r="TMU385" s="55"/>
      <c r="TMV385" s="55"/>
      <c r="TMW385" s="55"/>
      <c r="TMX385" s="55"/>
      <c r="TMY385" s="55"/>
      <c r="TMZ385" s="55"/>
      <c r="TNA385" s="55"/>
      <c r="TNB385" s="55"/>
      <c r="TNC385" s="55"/>
      <c r="TND385" s="55"/>
      <c r="TNE385" s="55"/>
      <c r="TNF385" s="55"/>
      <c r="TNG385" s="55"/>
      <c r="TNH385" s="55"/>
      <c r="TNI385" s="55"/>
      <c r="TNJ385" s="55"/>
      <c r="TNK385" s="55"/>
      <c r="TNL385" s="55"/>
      <c r="TNM385" s="55"/>
      <c r="TNN385" s="55"/>
      <c r="TNO385" s="55"/>
      <c r="TNP385" s="55"/>
      <c r="TNQ385" s="55"/>
      <c r="TNR385" s="55"/>
      <c r="TNS385" s="55"/>
      <c r="TNT385" s="55"/>
      <c r="TNU385" s="55"/>
      <c r="TNV385" s="55"/>
      <c r="TNW385" s="55"/>
      <c r="TNX385" s="55"/>
      <c r="TNY385" s="55"/>
      <c r="TNZ385" s="55"/>
      <c r="TOA385" s="55"/>
      <c r="TOB385" s="55"/>
      <c r="TOC385" s="55"/>
      <c r="TOD385" s="55"/>
      <c r="TOE385" s="55"/>
      <c r="TOF385" s="55"/>
      <c r="TOG385" s="55"/>
      <c r="TOH385" s="55"/>
      <c r="TOI385" s="55"/>
      <c r="TOJ385" s="55"/>
      <c r="TOK385" s="55"/>
      <c r="TOL385" s="55"/>
      <c r="TOM385" s="55"/>
      <c r="TON385" s="55"/>
      <c r="TOO385" s="55"/>
      <c r="TOP385" s="55"/>
      <c r="TOQ385" s="55"/>
      <c r="TOR385" s="55"/>
      <c r="TOS385" s="55"/>
      <c r="TOT385" s="55"/>
      <c r="TOU385" s="55"/>
      <c r="TOV385" s="55"/>
      <c r="TOW385" s="55"/>
      <c r="TOX385" s="55"/>
      <c r="TOY385" s="55"/>
      <c r="TOZ385" s="55"/>
      <c r="TPA385" s="55"/>
      <c r="TPB385" s="55"/>
      <c r="TPC385" s="55"/>
      <c r="TPD385" s="55"/>
      <c r="TPE385" s="55"/>
      <c r="TPF385" s="55"/>
      <c r="TPG385" s="55"/>
      <c r="TPH385" s="55"/>
      <c r="TPI385" s="55"/>
      <c r="TPJ385" s="55"/>
      <c r="TPK385" s="55"/>
      <c r="TPL385" s="55"/>
      <c r="TPM385" s="55"/>
      <c r="TPN385" s="55"/>
      <c r="TPO385" s="55"/>
      <c r="TPP385" s="55"/>
      <c r="TPQ385" s="55"/>
      <c r="TPR385" s="55"/>
      <c r="TPS385" s="55"/>
      <c r="TPT385" s="55"/>
      <c r="TPU385" s="55"/>
      <c r="TPV385" s="55"/>
      <c r="TPW385" s="55"/>
      <c r="TPX385" s="55"/>
      <c r="TPY385" s="55"/>
      <c r="TPZ385" s="55"/>
      <c r="TQA385" s="55"/>
      <c r="TQB385" s="55"/>
      <c r="TQC385" s="55"/>
      <c r="TQD385" s="55"/>
      <c r="TQE385" s="55"/>
      <c r="TQF385" s="55"/>
      <c r="TQG385" s="55"/>
      <c r="TQH385" s="55"/>
      <c r="TQI385" s="55"/>
      <c r="TQJ385" s="55"/>
      <c r="TQK385" s="55"/>
      <c r="TQL385" s="55"/>
      <c r="TQM385" s="55"/>
      <c r="TQN385" s="55"/>
      <c r="TQO385" s="55"/>
      <c r="TQP385" s="55"/>
      <c r="TQQ385" s="55"/>
      <c r="TQR385" s="55"/>
      <c r="TQS385" s="55"/>
      <c r="TQT385" s="55"/>
      <c r="TQU385" s="55"/>
      <c r="TQV385" s="55"/>
      <c r="TQW385" s="55"/>
      <c r="TQX385" s="55"/>
      <c r="TQY385" s="55"/>
      <c r="TQZ385" s="55"/>
      <c r="TRA385" s="55"/>
      <c r="TRB385" s="55"/>
      <c r="TRC385" s="55"/>
      <c r="TRD385" s="55"/>
      <c r="TRE385" s="55"/>
      <c r="TRF385" s="55"/>
      <c r="TRG385" s="55"/>
      <c r="TRH385" s="55"/>
      <c r="TRI385" s="55"/>
      <c r="TRJ385" s="55"/>
      <c r="TRK385" s="55"/>
      <c r="TRL385" s="55"/>
      <c r="TRM385" s="55"/>
      <c r="TRN385" s="55"/>
      <c r="TRO385" s="55"/>
      <c r="TRP385" s="55"/>
      <c r="TRQ385" s="55"/>
      <c r="TRR385" s="55"/>
      <c r="TRS385" s="55"/>
      <c r="TRT385" s="55"/>
      <c r="TRU385" s="55"/>
      <c r="TRV385" s="55"/>
      <c r="TRW385" s="55"/>
      <c r="TRX385" s="55"/>
      <c r="TRY385" s="55"/>
      <c r="TRZ385" s="55"/>
      <c r="TSA385" s="55"/>
      <c r="TSB385" s="55"/>
      <c r="TSC385" s="55"/>
      <c r="TSD385" s="55"/>
      <c r="TSE385" s="55"/>
      <c r="TSF385" s="55"/>
      <c r="TSG385" s="55"/>
      <c r="TSH385" s="55"/>
      <c r="TSI385" s="55"/>
      <c r="TSJ385" s="55"/>
      <c r="TSK385" s="55"/>
      <c r="TSL385" s="55"/>
      <c r="TSM385" s="55"/>
      <c r="TSN385" s="55"/>
      <c r="TSO385" s="55"/>
      <c r="TSP385" s="55"/>
      <c r="TSQ385" s="55"/>
      <c r="TSR385" s="55"/>
      <c r="TSS385" s="55"/>
      <c r="TST385" s="55"/>
      <c r="TSU385" s="55"/>
      <c r="TSV385" s="55"/>
      <c r="TSW385" s="55"/>
      <c r="TSX385" s="55"/>
      <c r="TSY385" s="55"/>
      <c r="TSZ385" s="55"/>
      <c r="TTA385" s="55"/>
      <c r="TTB385" s="55"/>
      <c r="TTC385" s="55"/>
      <c r="TTD385" s="55"/>
      <c r="TTE385" s="55"/>
      <c r="TTF385" s="55"/>
      <c r="TTG385" s="55"/>
      <c r="TTH385" s="55"/>
      <c r="TTI385" s="55"/>
      <c r="TTJ385" s="55"/>
      <c r="TTK385" s="55"/>
      <c r="TTL385" s="55"/>
      <c r="TTM385" s="55"/>
      <c r="TTN385" s="55"/>
      <c r="TTO385" s="55"/>
      <c r="TTP385" s="55"/>
      <c r="TTQ385" s="55"/>
      <c r="TTR385" s="55"/>
      <c r="TTS385" s="55"/>
      <c r="TTT385" s="55"/>
      <c r="TTU385" s="55"/>
      <c r="TTV385" s="55"/>
      <c r="TTW385" s="55"/>
      <c r="TTX385" s="55"/>
      <c r="TTY385" s="55"/>
      <c r="TTZ385" s="55"/>
      <c r="TUA385" s="55"/>
      <c r="TUB385" s="55"/>
      <c r="TUC385" s="55"/>
      <c r="TUD385" s="55"/>
      <c r="TUE385" s="55"/>
      <c r="TUF385" s="55"/>
      <c r="TUG385" s="55"/>
      <c r="TUH385" s="55"/>
      <c r="TUI385" s="55"/>
      <c r="TUJ385" s="55"/>
      <c r="TUK385" s="55"/>
      <c r="TUL385" s="55"/>
      <c r="TUM385" s="55"/>
      <c r="TUN385" s="55"/>
      <c r="TUO385" s="55"/>
      <c r="TUP385" s="55"/>
      <c r="TUQ385" s="55"/>
      <c r="TUR385" s="55"/>
      <c r="TUS385" s="55"/>
      <c r="TUT385" s="55"/>
      <c r="TUU385" s="55"/>
      <c r="TUV385" s="55"/>
      <c r="TUW385" s="55"/>
      <c r="TUX385" s="55"/>
      <c r="TUY385" s="55"/>
      <c r="TUZ385" s="55"/>
      <c r="TVA385" s="55"/>
      <c r="TVB385" s="55"/>
      <c r="TVC385" s="55"/>
      <c r="TVD385" s="55"/>
      <c r="TVE385" s="55"/>
      <c r="TVF385" s="55"/>
      <c r="TVG385" s="55"/>
      <c r="TVH385" s="55"/>
      <c r="TVI385" s="55"/>
      <c r="TVJ385" s="55"/>
      <c r="TVK385" s="55"/>
      <c r="TVL385" s="55"/>
      <c r="TVM385" s="55"/>
      <c r="TVN385" s="55"/>
      <c r="TVO385" s="55"/>
      <c r="TVP385" s="55"/>
      <c r="TVQ385" s="55"/>
      <c r="TVR385" s="55"/>
      <c r="TVS385" s="55"/>
      <c r="TVT385" s="55"/>
      <c r="TVU385" s="55"/>
      <c r="TVV385" s="55"/>
      <c r="TVW385" s="55"/>
      <c r="TVX385" s="55"/>
      <c r="TVY385" s="55"/>
      <c r="TVZ385" s="55"/>
      <c r="TWA385" s="55"/>
      <c r="TWB385" s="55"/>
      <c r="TWC385" s="55"/>
      <c r="TWD385" s="55"/>
      <c r="TWE385" s="55"/>
      <c r="TWF385" s="55"/>
      <c r="TWG385" s="55"/>
      <c r="TWH385" s="55"/>
      <c r="TWI385" s="55"/>
      <c r="TWJ385" s="55"/>
      <c r="TWK385" s="55"/>
      <c r="TWL385" s="55"/>
      <c r="TWM385" s="55"/>
      <c r="TWN385" s="55"/>
      <c r="TWO385" s="55"/>
      <c r="TWP385" s="55"/>
      <c r="TWQ385" s="55"/>
      <c r="TWR385" s="55"/>
      <c r="TWS385" s="55"/>
      <c r="TWT385" s="55"/>
      <c r="TWU385" s="55"/>
      <c r="TWV385" s="55"/>
      <c r="TWW385" s="55"/>
      <c r="TWX385" s="55"/>
      <c r="TWY385" s="55"/>
      <c r="TWZ385" s="55"/>
      <c r="TXA385" s="55"/>
      <c r="TXB385" s="55"/>
      <c r="TXC385" s="55"/>
      <c r="TXD385" s="55"/>
      <c r="TXE385" s="55"/>
      <c r="TXF385" s="55"/>
      <c r="TXG385" s="55"/>
      <c r="TXH385" s="55"/>
      <c r="TXI385" s="55"/>
      <c r="TXJ385" s="55"/>
      <c r="TXK385" s="55"/>
      <c r="TXL385" s="55"/>
      <c r="TXM385" s="55"/>
      <c r="TXN385" s="55"/>
      <c r="TXO385" s="55"/>
      <c r="TXP385" s="55"/>
      <c r="TXQ385" s="55"/>
      <c r="TXR385" s="55"/>
      <c r="TXS385" s="55"/>
      <c r="TXT385" s="55"/>
      <c r="TXU385" s="55"/>
      <c r="TXV385" s="55"/>
      <c r="TXW385" s="55"/>
      <c r="TXX385" s="55"/>
      <c r="TXY385" s="55"/>
      <c r="TXZ385" s="55"/>
      <c r="TYA385" s="55"/>
      <c r="TYB385" s="55"/>
      <c r="TYC385" s="55"/>
      <c r="TYD385" s="55"/>
      <c r="TYE385" s="55"/>
      <c r="TYF385" s="55"/>
      <c r="TYG385" s="55"/>
      <c r="TYH385" s="55"/>
      <c r="TYI385" s="55"/>
      <c r="TYJ385" s="55"/>
      <c r="TYK385" s="55"/>
      <c r="TYL385" s="55"/>
      <c r="TYM385" s="55"/>
      <c r="TYN385" s="55"/>
      <c r="TYO385" s="55"/>
      <c r="TYP385" s="55"/>
      <c r="TYQ385" s="55"/>
      <c r="TYR385" s="55"/>
      <c r="TYS385" s="55"/>
      <c r="TYT385" s="55"/>
      <c r="TYU385" s="55"/>
      <c r="TYV385" s="55"/>
      <c r="TYW385" s="55"/>
      <c r="TYX385" s="55"/>
      <c r="TYY385" s="55"/>
      <c r="TYZ385" s="55"/>
      <c r="TZA385" s="55"/>
      <c r="TZB385" s="55"/>
      <c r="TZC385" s="55"/>
      <c r="TZD385" s="55"/>
      <c r="TZE385" s="55"/>
      <c r="TZF385" s="55"/>
      <c r="TZG385" s="55"/>
      <c r="TZH385" s="55"/>
      <c r="TZI385" s="55"/>
      <c r="TZJ385" s="55"/>
      <c r="TZK385" s="55"/>
      <c r="TZL385" s="55"/>
      <c r="TZM385" s="55"/>
      <c r="TZN385" s="55"/>
      <c r="TZO385" s="55"/>
      <c r="TZP385" s="55"/>
      <c r="TZQ385" s="55"/>
      <c r="TZR385" s="55"/>
      <c r="TZS385" s="55"/>
      <c r="TZT385" s="55"/>
      <c r="TZU385" s="55"/>
      <c r="TZV385" s="55"/>
      <c r="TZW385" s="55"/>
      <c r="TZX385" s="55"/>
      <c r="TZY385" s="55"/>
      <c r="TZZ385" s="55"/>
      <c r="UAA385" s="55"/>
      <c r="UAB385" s="55"/>
      <c r="UAC385" s="55"/>
      <c r="UAD385" s="55"/>
      <c r="UAE385" s="55"/>
      <c r="UAF385" s="55"/>
      <c r="UAG385" s="55"/>
      <c r="UAH385" s="55"/>
      <c r="UAI385" s="55"/>
      <c r="UAJ385" s="55"/>
      <c r="UAK385" s="55"/>
      <c r="UAL385" s="55"/>
      <c r="UAM385" s="55"/>
      <c r="UAN385" s="55"/>
      <c r="UAO385" s="55"/>
      <c r="UAP385" s="55"/>
      <c r="UAQ385" s="55"/>
      <c r="UAR385" s="55"/>
      <c r="UAS385" s="55"/>
      <c r="UAT385" s="55"/>
      <c r="UAU385" s="55"/>
      <c r="UAV385" s="55"/>
      <c r="UAW385" s="55"/>
      <c r="UAX385" s="55"/>
      <c r="UAY385" s="55"/>
      <c r="UAZ385" s="55"/>
      <c r="UBA385" s="55"/>
      <c r="UBB385" s="55"/>
      <c r="UBC385" s="55"/>
      <c r="UBD385" s="55"/>
      <c r="UBE385" s="55"/>
      <c r="UBF385" s="55"/>
      <c r="UBG385" s="55"/>
      <c r="UBH385" s="55"/>
      <c r="UBI385" s="55"/>
      <c r="UBJ385" s="55"/>
      <c r="UBK385" s="55"/>
      <c r="UBL385" s="55"/>
      <c r="UBM385" s="55"/>
      <c r="UBN385" s="55"/>
      <c r="UBO385" s="55"/>
      <c r="UBP385" s="55"/>
      <c r="UBQ385" s="55"/>
      <c r="UBR385" s="55"/>
      <c r="UBS385" s="55"/>
      <c r="UBT385" s="55"/>
      <c r="UBU385" s="55"/>
      <c r="UBV385" s="55"/>
      <c r="UBW385" s="55"/>
      <c r="UBX385" s="55"/>
      <c r="UBY385" s="55"/>
      <c r="UBZ385" s="55"/>
      <c r="UCA385" s="55"/>
      <c r="UCB385" s="55"/>
      <c r="UCC385" s="55"/>
      <c r="UCD385" s="55"/>
      <c r="UCE385" s="55"/>
      <c r="UCF385" s="55"/>
      <c r="UCG385" s="55"/>
      <c r="UCH385" s="55"/>
      <c r="UCI385" s="55"/>
      <c r="UCJ385" s="55"/>
      <c r="UCK385" s="55"/>
      <c r="UCL385" s="55"/>
      <c r="UCM385" s="55"/>
      <c r="UCN385" s="55"/>
      <c r="UCO385" s="55"/>
      <c r="UCP385" s="55"/>
      <c r="UCQ385" s="55"/>
      <c r="UCR385" s="55"/>
      <c r="UCS385" s="55"/>
      <c r="UCT385" s="55"/>
      <c r="UCU385" s="55"/>
      <c r="UCV385" s="55"/>
      <c r="UCW385" s="55"/>
      <c r="UCX385" s="55"/>
      <c r="UCY385" s="55"/>
      <c r="UCZ385" s="55"/>
      <c r="UDA385" s="55"/>
      <c r="UDB385" s="55"/>
      <c r="UDC385" s="55"/>
      <c r="UDD385" s="55"/>
      <c r="UDE385" s="55"/>
      <c r="UDF385" s="55"/>
      <c r="UDG385" s="55"/>
      <c r="UDH385" s="55"/>
      <c r="UDI385" s="55"/>
      <c r="UDJ385" s="55"/>
      <c r="UDK385" s="55"/>
      <c r="UDL385" s="55"/>
      <c r="UDM385" s="55"/>
      <c r="UDN385" s="55"/>
      <c r="UDO385" s="55"/>
      <c r="UDP385" s="55"/>
      <c r="UDQ385" s="55"/>
      <c r="UDR385" s="55"/>
      <c r="UDS385" s="55"/>
      <c r="UDT385" s="55"/>
      <c r="UDU385" s="55"/>
      <c r="UDV385" s="55"/>
      <c r="UDW385" s="55"/>
      <c r="UDX385" s="55"/>
      <c r="UDY385" s="55"/>
      <c r="UDZ385" s="55"/>
      <c r="UEA385" s="55"/>
      <c r="UEB385" s="55"/>
      <c r="UEC385" s="55"/>
      <c r="UED385" s="55"/>
      <c r="UEE385" s="55"/>
      <c r="UEF385" s="55"/>
      <c r="UEG385" s="55"/>
      <c r="UEH385" s="55"/>
      <c r="UEI385" s="55"/>
      <c r="UEJ385" s="55"/>
      <c r="UEK385" s="55"/>
      <c r="UEL385" s="55"/>
      <c r="UEM385" s="55"/>
      <c r="UEN385" s="55"/>
      <c r="UEO385" s="55"/>
      <c r="UEP385" s="55"/>
      <c r="UEQ385" s="55"/>
      <c r="UER385" s="55"/>
      <c r="UES385" s="55"/>
      <c r="UET385" s="55"/>
      <c r="UEU385" s="55"/>
      <c r="UEV385" s="55"/>
      <c r="UEW385" s="55"/>
      <c r="UEX385" s="55"/>
      <c r="UEY385" s="55"/>
      <c r="UEZ385" s="55"/>
      <c r="UFA385" s="55"/>
      <c r="UFB385" s="55"/>
      <c r="UFC385" s="55"/>
      <c r="UFD385" s="55"/>
      <c r="UFE385" s="55"/>
      <c r="UFF385" s="55"/>
      <c r="UFG385" s="55"/>
      <c r="UFH385" s="55"/>
      <c r="UFI385" s="55"/>
      <c r="UFJ385" s="55"/>
      <c r="UFK385" s="55"/>
      <c r="UFL385" s="55"/>
      <c r="UFM385" s="55"/>
      <c r="UFN385" s="55"/>
      <c r="UFO385" s="55"/>
      <c r="UFP385" s="55"/>
      <c r="UFQ385" s="55"/>
      <c r="UFR385" s="55"/>
      <c r="UFS385" s="55"/>
      <c r="UFT385" s="55"/>
      <c r="UFU385" s="55"/>
      <c r="UFV385" s="55"/>
      <c r="UFW385" s="55"/>
      <c r="UFX385" s="55"/>
      <c r="UFY385" s="55"/>
      <c r="UFZ385" s="55"/>
      <c r="UGA385" s="55"/>
      <c r="UGB385" s="55"/>
      <c r="UGC385" s="55"/>
      <c r="UGD385" s="55"/>
      <c r="UGE385" s="55"/>
      <c r="UGF385" s="55"/>
      <c r="UGG385" s="55"/>
      <c r="UGH385" s="55"/>
      <c r="UGI385" s="55"/>
      <c r="UGJ385" s="55"/>
      <c r="UGK385" s="55"/>
      <c r="UGL385" s="55"/>
      <c r="UGM385" s="55"/>
      <c r="UGN385" s="55"/>
      <c r="UGO385" s="55"/>
      <c r="UGP385" s="55"/>
      <c r="UGQ385" s="55"/>
      <c r="UGR385" s="55"/>
      <c r="UGS385" s="55"/>
      <c r="UGT385" s="55"/>
      <c r="UGU385" s="55"/>
      <c r="UGV385" s="55"/>
      <c r="UGW385" s="55"/>
      <c r="UGX385" s="55"/>
      <c r="UGY385" s="55"/>
      <c r="UGZ385" s="55"/>
      <c r="UHA385" s="55"/>
      <c r="UHB385" s="55"/>
      <c r="UHC385" s="55"/>
      <c r="UHD385" s="55"/>
      <c r="UHE385" s="55"/>
      <c r="UHF385" s="55"/>
      <c r="UHG385" s="55"/>
      <c r="UHH385" s="55"/>
      <c r="UHI385" s="55"/>
      <c r="UHJ385" s="55"/>
      <c r="UHK385" s="55"/>
      <c r="UHL385" s="55"/>
      <c r="UHM385" s="55"/>
      <c r="UHN385" s="55"/>
      <c r="UHO385" s="55"/>
      <c r="UHP385" s="55"/>
      <c r="UHQ385" s="55"/>
      <c r="UHR385" s="55"/>
      <c r="UHS385" s="55"/>
      <c r="UHT385" s="55"/>
      <c r="UHU385" s="55"/>
      <c r="UHV385" s="55"/>
      <c r="UHW385" s="55"/>
      <c r="UHX385" s="55"/>
      <c r="UHY385" s="55"/>
      <c r="UHZ385" s="55"/>
      <c r="UIA385" s="55"/>
      <c r="UIB385" s="55"/>
      <c r="UIC385" s="55"/>
      <c r="UID385" s="55"/>
      <c r="UIE385" s="55"/>
      <c r="UIF385" s="55"/>
      <c r="UIG385" s="55"/>
      <c r="UIH385" s="55"/>
      <c r="UII385" s="55"/>
      <c r="UIJ385" s="55"/>
      <c r="UIK385" s="55"/>
      <c r="UIL385" s="55"/>
      <c r="UIM385" s="55"/>
      <c r="UIN385" s="55"/>
      <c r="UIO385" s="55"/>
      <c r="UIP385" s="55"/>
      <c r="UIQ385" s="55"/>
      <c r="UIR385" s="55"/>
      <c r="UIS385" s="55"/>
      <c r="UIT385" s="55"/>
      <c r="UIU385" s="55"/>
      <c r="UIV385" s="55"/>
      <c r="UIW385" s="55"/>
      <c r="UIX385" s="55"/>
      <c r="UIY385" s="55"/>
      <c r="UIZ385" s="55"/>
      <c r="UJA385" s="55"/>
      <c r="UJB385" s="55"/>
      <c r="UJC385" s="55"/>
      <c r="UJD385" s="55"/>
      <c r="UJE385" s="55"/>
      <c r="UJF385" s="55"/>
      <c r="UJG385" s="55"/>
      <c r="UJH385" s="55"/>
      <c r="UJI385" s="55"/>
      <c r="UJJ385" s="55"/>
      <c r="UJK385" s="55"/>
      <c r="UJL385" s="55"/>
      <c r="UJM385" s="55"/>
      <c r="UJN385" s="55"/>
      <c r="UJO385" s="55"/>
      <c r="UJP385" s="55"/>
      <c r="UJQ385" s="55"/>
      <c r="UJR385" s="55"/>
      <c r="UJS385" s="55"/>
      <c r="UJT385" s="55"/>
      <c r="UJU385" s="55"/>
      <c r="UJV385" s="55"/>
      <c r="UJW385" s="55"/>
      <c r="UJX385" s="55"/>
      <c r="UJY385" s="55"/>
      <c r="UJZ385" s="55"/>
      <c r="UKA385" s="55"/>
      <c r="UKB385" s="55"/>
      <c r="UKC385" s="55"/>
      <c r="UKD385" s="55"/>
      <c r="UKE385" s="55"/>
      <c r="UKF385" s="55"/>
      <c r="UKG385" s="55"/>
      <c r="UKH385" s="55"/>
      <c r="UKI385" s="55"/>
      <c r="UKJ385" s="55"/>
      <c r="UKK385" s="55"/>
      <c r="UKL385" s="55"/>
      <c r="UKM385" s="55"/>
      <c r="UKN385" s="55"/>
      <c r="UKO385" s="55"/>
      <c r="UKP385" s="55"/>
      <c r="UKQ385" s="55"/>
      <c r="UKR385" s="55"/>
      <c r="UKS385" s="55"/>
      <c r="UKT385" s="55"/>
      <c r="UKU385" s="55"/>
      <c r="UKV385" s="55"/>
      <c r="UKW385" s="55"/>
      <c r="UKX385" s="55"/>
      <c r="UKY385" s="55"/>
      <c r="UKZ385" s="55"/>
      <c r="ULA385" s="55"/>
      <c r="ULB385" s="55"/>
      <c r="ULC385" s="55"/>
      <c r="ULD385" s="55"/>
      <c r="ULE385" s="55"/>
      <c r="ULF385" s="55"/>
      <c r="ULG385" s="55"/>
      <c r="ULH385" s="55"/>
      <c r="ULI385" s="55"/>
      <c r="ULJ385" s="55"/>
      <c r="ULK385" s="55"/>
      <c r="ULL385" s="55"/>
      <c r="ULM385" s="55"/>
      <c r="ULN385" s="55"/>
      <c r="ULO385" s="55"/>
      <c r="ULP385" s="55"/>
      <c r="ULQ385" s="55"/>
      <c r="ULR385" s="55"/>
      <c r="ULS385" s="55"/>
      <c r="ULT385" s="55"/>
      <c r="ULU385" s="55"/>
      <c r="ULV385" s="55"/>
      <c r="ULW385" s="55"/>
      <c r="ULX385" s="55"/>
      <c r="ULY385" s="55"/>
      <c r="ULZ385" s="55"/>
      <c r="UMA385" s="55"/>
      <c r="UMB385" s="55"/>
      <c r="UMC385" s="55"/>
      <c r="UMD385" s="55"/>
      <c r="UME385" s="55"/>
      <c r="UMF385" s="55"/>
      <c r="UMG385" s="55"/>
      <c r="UMH385" s="55"/>
      <c r="UMI385" s="55"/>
      <c r="UMJ385" s="55"/>
      <c r="UMK385" s="55"/>
      <c r="UML385" s="55"/>
      <c r="UMM385" s="55"/>
      <c r="UMN385" s="55"/>
      <c r="UMO385" s="55"/>
      <c r="UMP385" s="55"/>
      <c r="UMQ385" s="55"/>
      <c r="UMR385" s="55"/>
      <c r="UMS385" s="55"/>
      <c r="UMT385" s="55"/>
      <c r="UMU385" s="55"/>
      <c r="UMV385" s="55"/>
      <c r="UMW385" s="55"/>
      <c r="UMX385" s="55"/>
      <c r="UMY385" s="55"/>
      <c r="UMZ385" s="55"/>
      <c r="UNA385" s="55"/>
      <c r="UNB385" s="55"/>
      <c r="UNC385" s="55"/>
      <c r="UND385" s="55"/>
      <c r="UNE385" s="55"/>
      <c r="UNF385" s="55"/>
      <c r="UNG385" s="55"/>
      <c r="UNH385" s="55"/>
      <c r="UNI385" s="55"/>
      <c r="UNJ385" s="55"/>
      <c r="UNK385" s="55"/>
      <c r="UNL385" s="55"/>
      <c r="UNM385" s="55"/>
      <c r="UNN385" s="55"/>
      <c r="UNO385" s="55"/>
      <c r="UNP385" s="55"/>
      <c r="UNQ385" s="55"/>
      <c r="UNR385" s="55"/>
      <c r="UNS385" s="55"/>
      <c r="UNT385" s="55"/>
      <c r="UNU385" s="55"/>
      <c r="UNV385" s="55"/>
      <c r="UNW385" s="55"/>
      <c r="UNX385" s="55"/>
      <c r="UNY385" s="55"/>
      <c r="UNZ385" s="55"/>
      <c r="UOA385" s="55"/>
      <c r="UOB385" s="55"/>
      <c r="UOC385" s="55"/>
      <c r="UOD385" s="55"/>
      <c r="UOE385" s="55"/>
      <c r="UOF385" s="55"/>
      <c r="UOG385" s="55"/>
      <c r="UOH385" s="55"/>
      <c r="UOI385" s="55"/>
      <c r="UOJ385" s="55"/>
      <c r="UOK385" s="55"/>
      <c r="UOL385" s="55"/>
      <c r="UOM385" s="55"/>
      <c r="UON385" s="55"/>
      <c r="UOO385" s="55"/>
      <c r="UOP385" s="55"/>
      <c r="UOQ385" s="55"/>
      <c r="UOR385" s="55"/>
      <c r="UOS385" s="55"/>
      <c r="UOT385" s="55"/>
      <c r="UOU385" s="55"/>
      <c r="UOV385" s="55"/>
      <c r="UOW385" s="55"/>
      <c r="UOX385" s="55"/>
      <c r="UOY385" s="55"/>
      <c r="UOZ385" s="55"/>
      <c r="UPA385" s="55"/>
      <c r="UPB385" s="55"/>
      <c r="UPC385" s="55"/>
      <c r="UPD385" s="55"/>
      <c r="UPE385" s="55"/>
      <c r="UPF385" s="55"/>
      <c r="UPG385" s="55"/>
      <c r="UPH385" s="55"/>
      <c r="UPI385" s="55"/>
      <c r="UPJ385" s="55"/>
      <c r="UPK385" s="55"/>
      <c r="UPL385" s="55"/>
      <c r="UPM385" s="55"/>
      <c r="UPN385" s="55"/>
      <c r="UPO385" s="55"/>
      <c r="UPP385" s="55"/>
      <c r="UPQ385" s="55"/>
      <c r="UPR385" s="55"/>
      <c r="UPS385" s="55"/>
      <c r="UPT385" s="55"/>
      <c r="UPU385" s="55"/>
      <c r="UPV385" s="55"/>
      <c r="UPW385" s="55"/>
      <c r="UPX385" s="55"/>
      <c r="UPY385" s="55"/>
      <c r="UPZ385" s="55"/>
      <c r="UQA385" s="55"/>
      <c r="UQB385" s="55"/>
      <c r="UQC385" s="55"/>
      <c r="UQD385" s="55"/>
      <c r="UQE385" s="55"/>
      <c r="UQF385" s="55"/>
      <c r="UQG385" s="55"/>
      <c r="UQH385" s="55"/>
      <c r="UQI385" s="55"/>
      <c r="UQJ385" s="55"/>
      <c r="UQK385" s="55"/>
      <c r="UQL385" s="55"/>
      <c r="UQM385" s="55"/>
      <c r="UQN385" s="55"/>
      <c r="UQO385" s="55"/>
      <c r="UQP385" s="55"/>
      <c r="UQQ385" s="55"/>
      <c r="UQR385" s="55"/>
      <c r="UQS385" s="55"/>
      <c r="UQT385" s="55"/>
      <c r="UQU385" s="55"/>
      <c r="UQV385" s="55"/>
      <c r="UQW385" s="55"/>
      <c r="UQX385" s="55"/>
      <c r="UQY385" s="55"/>
      <c r="UQZ385" s="55"/>
      <c r="URA385" s="55"/>
      <c r="URB385" s="55"/>
      <c r="URC385" s="55"/>
      <c r="URD385" s="55"/>
      <c r="URE385" s="55"/>
      <c r="URF385" s="55"/>
      <c r="URG385" s="55"/>
      <c r="URH385" s="55"/>
      <c r="URI385" s="55"/>
      <c r="URJ385" s="55"/>
      <c r="URK385" s="55"/>
      <c r="URL385" s="55"/>
      <c r="URM385" s="55"/>
      <c r="URN385" s="55"/>
      <c r="URO385" s="55"/>
      <c r="URP385" s="55"/>
      <c r="URQ385" s="55"/>
      <c r="URR385" s="55"/>
      <c r="URS385" s="55"/>
      <c r="URT385" s="55"/>
      <c r="URU385" s="55"/>
      <c r="URV385" s="55"/>
      <c r="URW385" s="55"/>
      <c r="URX385" s="55"/>
      <c r="URY385" s="55"/>
      <c r="URZ385" s="55"/>
      <c r="USA385" s="55"/>
      <c r="USB385" s="55"/>
      <c r="USC385" s="55"/>
      <c r="USD385" s="55"/>
      <c r="USE385" s="55"/>
      <c r="USF385" s="55"/>
      <c r="USG385" s="55"/>
      <c r="USH385" s="55"/>
      <c r="USI385" s="55"/>
      <c r="USJ385" s="55"/>
      <c r="USK385" s="55"/>
      <c r="USL385" s="55"/>
      <c r="USM385" s="55"/>
      <c r="USN385" s="55"/>
      <c r="USO385" s="55"/>
      <c r="USP385" s="55"/>
      <c r="USQ385" s="55"/>
      <c r="USR385" s="55"/>
      <c r="USS385" s="55"/>
      <c r="UST385" s="55"/>
      <c r="USU385" s="55"/>
      <c r="USV385" s="55"/>
      <c r="USW385" s="55"/>
      <c r="USX385" s="55"/>
      <c r="USY385" s="55"/>
      <c r="USZ385" s="55"/>
      <c r="UTA385" s="55"/>
      <c r="UTB385" s="55"/>
      <c r="UTC385" s="55"/>
      <c r="UTD385" s="55"/>
      <c r="UTE385" s="55"/>
      <c r="UTF385" s="55"/>
      <c r="UTG385" s="55"/>
      <c r="UTH385" s="55"/>
      <c r="UTI385" s="55"/>
      <c r="UTJ385" s="55"/>
      <c r="UTK385" s="55"/>
      <c r="UTL385" s="55"/>
      <c r="UTM385" s="55"/>
      <c r="UTN385" s="55"/>
      <c r="UTO385" s="55"/>
      <c r="UTP385" s="55"/>
      <c r="UTQ385" s="55"/>
      <c r="UTR385" s="55"/>
      <c r="UTS385" s="55"/>
      <c r="UTT385" s="55"/>
      <c r="UTU385" s="55"/>
      <c r="UTV385" s="55"/>
      <c r="UTW385" s="55"/>
      <c r="UTX385" s="55"/>
      <c r="UTY385" s="55"/>
      <c r="UTZ385" s="55"/>
      <c r="UUA385" s="55"/>
      <c r="UUB385" s="55"/>
      <c r="UUC385" s="55"/>
      <c r="UUD385" s="55"/>
      <c r="UUE385" s="55"/>
      <c r="UUF385" s="55"/>
      <c r="UUG385" s="55"/>
      <c r="UUH385" s="55"/>
      <c r="UUI385" s="55"/>
      <c r="UUJ385" s="55"/>
      <c r="UUK385" s="55"/>
      <c r="UUL385" s="55"/>
      <c r="UUM385" s="55"/>
      <c r="UUN385" s="55"/>
      <c r="UUO385" s="55"/>
      <c r="UUP385" s="55"/>
      <c r="UUQ385" s="55"/>
      <c r="UUR385" s="55"/>
      <c r="UUS385" s="55"/>
      <c r="UUT385" s="55"/>
      <c r="UUU385" s="55"/>
      <c r="UUV385" s="55"/>
      <c r="UUW385" s="55"/>
      <c r="UUX385" s="55"/>
      <c r="UUY385" s="55"/>
      <c r="UUZ385" s="55"/>
      <c r="UVA385" s="55"/>
      <c r="UVB385" s="55"/>
      <c r="UVC385" s="55"/>
      <c r="UVD385" s="55"/>
      <c r="UVE385" s="55"/>
      <c r="UVF385" s="55"/>
      <c r="UVG385" s="55"/>
      <c r="UVH385" s="55"/>
      <c r="UVI385" s="55"/>
      <c r="UVJ385" s="55"/>
      <c r="UVK385" s="55"/>
      <c r="UVL385" s="55"/>
      <c r="UVM385" s="55"/>
      <c r="UVN385" s="55"/>
      <c r="UVO385" s="55"/>
      <c r="UVP385" s="55"/>
      <c r="UVQ385" s="55"/>
      <c r="UVR385" s="55"/>
      <c r="UVS385" s="55"/>
      <c r="UVT385" s="55"/>
      <c r="UVU385" s="55"/>
      <c r="UVV385" s="55"/>
      <c r="UVW385" s="55"/>
      <c r="UVX385" s="55"/>
      <c r="UVY385" s="55"/>
      <c r="UVZ385" s="55"/>
      <c r="UWA385" s="55"/>
      <c r="UWB385" s="55"/>
      <c r="UWC385" s="55"/>
      <c r="UWD385" s="55"/>
      <c r="UWE385" s="55"/>
      <c r="UWF385" s="55"/>
      <c r="UWG385" s="55"/>
      <c r="UWH385" s="55"/>
      <c r="UWI385" s="55"/>
      <c r="UWJ385" s="55"/>
      <c r="UWK385" s="55"/>
      <c r="UWL385" s="55"/>
      <c r="UWM385" s="55"/>
      <c r="UWN385" s="55"/>
      <c r="UWO385" s="55"/>
      <c r="UWP385" s="55"/>
      <c r="UWQ385" s="55"/>
      <c r="UWR385" s="55"/>
      <c r="UWS385" s="55"/>
      <c r="UWT385" s="55"/>
      <c r="UWU385" s="55"/>
      <c r="UWV385" s="55"/>
      <c r="UWW385" s="55"/>
      <c r="UWX385" s="55"/>
      <c r="UWY385" s="55"/>
      <c r="UWZ385" s="55"/>
      <c r="UXA385" s="55"/>
      <c r="UXB385" s="55"/>
      <c r="UXC385" s="55"/>
      <c r="UXD385" s="55"/>
      <c r="UXE385" s="55"/>
      <c r="UXF385" s="55"/>
      <c r="UXG385" s="55"/>
      <c r="UXH385" s="55"/>
      <c r="UXI385" s="55"/>
      <c r="UXJ385" s="55"/>
      <c r="UXK385" s="55"/>
      <c r="UXL385" s="55"/>
      <c r="UXM385" s="55"/>
      <c r="UXN385" s="55"/>
      <c r="UXO385" s="55"/>
      <c r="UXP385" s="55"/>
      <c r="UXQ385" s="55"/>
      <c r="UXR385" s="55"/>
      <c r="UXS385" s="55"/>
      <c r="UXT385" s="55"/>
      <c r="UXU385" s="55"/>
      <c r="UXV385" s="55"/>
      <c r="UXW385" s="55"/>
      <c r="UXX385" s="55"/>
      <c r="UXY385" s="55"/>
      <c r="UXZ385" s="55"/>
      <c r="UYA385" s="55"/>
      <c r="UYB385" s="55"/>
      <c r="UYC385" s="55"/>
      <c r="UYD385" s="55"/>
      <c r="UYE385" s="55"/>
      <c r="UYF385" s="55"/>
      <c r="UYG385" s="55"/>
      <c r="UYH385" s="55"/>
      <c r="UYI385" s="55"/>
      <c r="UYJ385" s="55"/>
      <c r="UYK385" s="55"/>
      <c r="UYL385" s="55"/>
      <c r="UYM385" s="55"/>
      <c r="UYN385" s="55"/>
      <c r="UYO385" s="55"/>
      <c r="UYP385" s="55"/>
      <c r="UYQ385" s="55"/>
      <c r="UYR385" s="55"/>
      <c r="UYS385" s="55"/>
      <c r="UYT385" s="55"/>
      <c r="UYU385" s="55"/>
      <c r="UYV385" s="55"/>
      <c r="UYW385" s="55"/>
      <c r="UYX385" s="55"/>
      <c r="UYY385" s="55"/>
      <c r="UYZ385" s="55"/>
      <c r="UZA385" s="55"/>
      <c r="UZB385" s="55"/>
      <c r="UZC385" s="55"/>
      <c r="UZD385" s="55"/>
      <c r="UZE385" s="55"/>
      <c r="UZF385" s="55"/>
      <c r="UZG385" s="55"/>
      <c r="UZH385" s="55"/>
      <c r="UZI385" s="55"/>
      <c r="UZJ385" s="55"/>
      <c r="UZK385" s="55"/>
      <c r="UZL385" s="55"/>
      <c r="UZM385" s="55"/>
      <c r="UZN385" s="55"/>
      <c r="UZO385" s="55"/>
      <c r="UZP385" s="55"/>
      <c r="UZQ385" s="55"/>
      <c r="UZR385" s="55"/>
      <c r="UZS385" s="55"/>
      <c r="UZT385" s="55"/>
      <c r="UZU385" s="55"/>
      <c r="UZV385" s="55"/>
      <c r="UZW385" s="55"/>
      <c r="UZX385" s="55"/>
      <c r="UZY385" s="55"/>
      <c r="UZZ385" s="55"/>
      <c r="VAA385" s="55"/>
      <c r="VAB385" s="55"/>
      <c r="VAC385" s="55"/>
      <c r="VAD385" s="55"/>
      <c r="VAE385" s="55"/>
      <c r="VAF385" s="55"/>
      <c r="VAG385" s="55"/>
      <c r="VAH385" s="55"/>
      <c r="VAI385" s="55"/>
      <c r="VAJ385" s="55"/>
      <c r="VAK385" s="55"/>
      <c r="VAL385" s="55"/>
      <c r="VAM385" s="55"/>
      <c r="VAN385" s="55"/>
      <c r="VAO385" s="55"/>
      <c r="VAP385" s="55"/>
      <c r="VAQ385" s="55"/>
      <c r="VAR385" s="55"/>
      <c r="VAS385" s="55"/>
      <c r="VAT385" s="55"/>
      <c r="VAU385" s="55"/>
      <c r="VAV385" s="55"/>
      <c r="VAW385" s="55"/>
      <c r="VAX385" s="55"/>
      <c r="VAY385" s="55"/>
      <c r="VAZ385" s="55"/>
      <c r="VBA385" s="55"/>
      <c r="VBB385" s="55"/>
      <c r="VBC385" s="55"/>
      <c r="VBD385" s="55"/>
      <c r="VBE385" s="55"/>
      <c r="VBF385" s="55"/>
      <c r="VBG385" s="55"/>
      <c r="VBH385" s="55"/>
      <c r="VBI385" s="55"/>
      <c r="VBJ385" s="55"/>
      <c r="VBK385" s="55"/>
      <c r="VBL385" s="55"/>
      <c r="VBM385" s="55"/>
      <c r="VBN385" s="55"/>
      <c r="VBO385" s="55"/>
      <c r="VBP385" s="55"/>
      <c r="VBQ385" s="55"/>
      <c r="VBR385" s="55"/>
      <c r="VBS385" s="55"/>
      <c r="VBT385" s="55"/>
      <c r="VBU385" s="55"/>
      <c r="VBV385" s="55"/>
      <c r="VBW385" s="55"/>
      <c r="VBX385" s="55"/>
      <c r="VBY385" s="55"/>
      <c r="VBZ385" s="55"/>
      <c r="VCA385" s="55"/>
      <c r="VCB385" s="55"/>
      <c r="VCC385" s="55"/>
      <c r="VCD385" s="55"/>
      <c r="VCE385" s="55"/>
      <c r="VCF385" s="55"/>
      <c r="VCG385" s="55"/>
      <c r="VCH385" s="55"/>
      <c r="VCI385" s="55"/>
      <c r="VCJ385" s="55"/>
      <c r="VCK385" s="55"/>
      <c r="VCL385" s="55"/>
      <c r="VCM385" s="55"/>
      <c r="VCN385" s="55"/>
      <c r="VCO385" s="55"/>
      <c r="VCP385" s="55"/>
      <c r="VCQ385" s="55"/>
      <c r="VCR385" s="55"/>
      <c r="VCS385" s="55"/>
      <c r="VCT385" s="55"/>
      <c r="VCU385" s="55"/>
      <c r="VCV385" s="55"/>
      <c r="VCW385" s="55"/>
      <c r="VCX385" s="55"/>
      <c r="VCY385" s="55"/>
      <c r="VCZ385" s="55"/>
      <c r="VDA385" s="55"/>
      <c r="VDB385" s="55"/>
      <c r="VDC385" s="55"/>
      <c r="VDD385" s="55"/>
      <c r="VDE385" s="55"/>
      <c r="VDF385" s="55"/>
      <c r="VDG385" s="55"/>
      <c r="VDH385" s="55"/>
      <c r="VDI385" s="55"/>
      <c r="VDJ385" s="55"/>
      <c r="VDK385" s="55"/>
      <c r="VDL385" s="55"/>
      <c r="VDM385" s="55"/>
      <c r="VDN385" s="55"/>
      <c r="VDO385" s="55"/>
      <c r="VDP385" s="55"/>
      <c r="VDQ385" s="55"/>
      <c r="VDR385" s="55"/>
      <c r="VDS385" s="55"/>
      <c r="VDT385" s="55"/>
      <c r="VDU385" s="55"/>
      <c r="VDV385" s="55"/>
      <c r="VDW385" s="55"/>
      <c r="VDX385" s="55"/>
      <c r="VDY385" s="55"/>
      <c r="VDZ385" s="55"/>
      <c r="VEA385" s="55"/>
      <c r="VEB385" s="55"/>
      <c r="VEC385" s="55"/>
      <c r="VED385" s="55"/>
      <c r="VEE385" s="55"/>
      <c r="VEF385" s="55"/>
      <c r="VEG385" s="55"/>
      <c r="VEH385" s="55"/>
      <c r="VEI385" s="55"/>
      <c r="VEJ385" s="55"/>
      <c r="VEK385" s="55"/>
      <c r="VEL385" s="55"/>
      <c r="VEM385" s="55"/>
      <c r="VEN385" s="55"/>
      <c r="VEO385" s="55"/>
      <c r="VEP385" s="55"/>
      <c r="VEQ385" s="55"/>
      <c r="VER385" s="55"/>
      <c r="VES385" s="55"/>
      <c r="VET385" s="55"/>
      <c r="VEU385" s="55"/>
      <c r="VEV385" s="55"/>
      <c r="VEW385" s="55"/>
      <c r="VEX385" s="55"/>
      <c r="VEY385" s="55"/>
      <c r="VEZ385" s="55"/>
      <c r="VFA385" s="55"/>
      <c r="VFB385" s="55"/>
      <c r="VFC385" s="55"/>
      <c r="VFD385" s="55"/>
      <c r="VFE385" s="55"/>
      <c r="VFF385" s="55"/>
      <c r="VFG385" s="55"/>
      <c r="VFH385" s="55"/>
      <c r="VFI385" s="55"/>
      <c r="VFJ385" s="55"/>
      <c r="VFK385" s="55"/>
      <c r="VFL385" s="55"/>
      <c r="VFM385" s="55"/>
      <c r="VFN385" s="55"/>
      <c r="VFO385" s="55"/>
      <c r="VFP385" s="55"/>
      <c r="VFQ385" s="55"/>
      <c r="VFR385" s="55"/>
      <c r="VFS385" s="55"/>
      <c r="VFT385" s="55"/>
      <c r="VFU385" s="55"/>
      <c r="VFV385" s="55"/>
      <c r="VFW385" s="55"/>
      <c r="VFX385" s="55"/>
      <c r="VFY385" s="55"/>
      <c r="VFZ385" s="55"/>
      <c r="VGA385" s="55"/>
      <c r="VGB385" s="55"/>
      <c r="VGC385" s="55"/>
      <c r="VGD385" s="55"/>
      <c r="VGE385" s="55"/>
      <c r="VGF385" s="55"/>
      <c r="VGG385" s="55"/>
      <c r="VGH385" s="55"/>
      <c r="VGI385" s="55"/>
      <c r="VGJ385" s="55"/>
      <c r="VGK385" s="55"/>
      <c r="VGL385" s="55"/>
      <c r="VGM385" s="55"/>
      <c r="VGN385" s="55"/>
      <c r="VGO385" s="55"/>
      <c r="VGP385" s="55"/>
      <c r="VGQ385" s="55"/>
      <c r="VGR385" s="55"/>
      <c r="VGS385" s="55"/>
      <c r="VGT385" s="55"/>
      <c r="VGU385" s="55"/>
      <c r="VGV385" s="55"/>
      <c r="VGW385" s="55"/>
      <c r="VGX385" s="55"/>
      <c r="VGY385" s="55"/>
      <c r="VGZ385" s="55"/>
      <c r="VHA385" s="55"/>
      <c r="VHB385" s="55"/>
      <c r="VHC385" s="55"/>
      <c r="VHD385" s="55"/>
      <c r="VHE385" s="55"/>
      <c r="VHF385" s="55"/>
      <c r="VHG385" s="55"/>
      <c r="VHH385" s="55"/>
      <c r="VHI385" s="55"/>
      <c r="VHJ385" s="55"/>
      <c r="VHK385" s="55"/>
      <c r="VHL385" s="55"/>
      <c r="VHM385" s="55"/>
      <c r="VHN385" s="55"/>
      <c r="VHO385" s="55"/>
      <c r="VHP385" s="55"/>
      <c r="VHQ385" s="55"/>
      <c r="VHR385" s="55"/>
      <c r="VHS385" s="55"/>
      <c r="VHT385" s="55"/>
      <c r="VHU385" s="55"/>
      <c r="VHV385" s="55"/>
      <c r="VHW385" s="55"/>
      <c r="VHX385" s="55"/>
      <c r="VHY385" s="55"/>
      <c r="VHZ385" s="55"/>
      <c r="VIA385" s="55"/>
      <c r="VIB385" s="55"/>
      <c r="VIC385" s="55"/>
      <c r="VID385" s="55"/>
      <c r="VIE385" s="55"/>
      <c r="VIF385" s="55"/>
      <c r="VIG385" s="55"/>
      <c r="VIH385" s="55"/>
      <c r="VII385" s="55"/>
      <c r="VIJ385" s="55"/>
      <c r="VIK385" s="55"/>
      <c r="VIL385" s="55"/>
      <c r="VIM385" s="55"/>
      <c r="VIN385" s="55"/>
      <c r="VIO385" s="55"/>
      <c r="VIP385" s="55"/>
      <c r="VIQ385" s="55"/>
      <c r="VIR385" s="55"/>
      <c r="VIS385" s="55"/>
      <c r="VIT385" s="55"/>
      <c r="VIU385" s="55"/>
      <c r="VIV385" s="55"/>
      <c r="VIW385" s="55"/>
      <c r="VIX385" s="55"/>
      <c r="VIY385" s="55"/>
      <c r="VIZ385" s="55"/>
      <c r="VJA385" s="55"/>
      <c r="VJB385" s="55"/>
      <c r="VJC385" s="55"/>
      <c r="VJD385" s="55"/>
      <c r="VJE385" s="55"/>
      <c r="VJF385" s="55"/>
      <c r="VJG385" s="55"/>
      <c r="VJH385" s="55"/>
      <c r="VJI385" s="55"/>
      <c r="VJJ385" s="55"/>
      <c r="VJK385" s="55"/>
      <c r="VJL385" s="55"/>
      <c r="VJM385" s="55"/>
      <c r="VJN385" s="55"/>
      <c r="VJO385" s="55"/>
      <c r="VJP385" s="55"/>
      <c r="VJQ385" s="55"/>
      <c r="VJR385" s="55"/>
      <c r="VJS385" s="55"/>
      <c r="VJT385" s="55"/>
      <c r="VJU385" s="55"/>
      <c r="VJV385" s="55"/>
      <c r="VJW385" s="55"/>
      <c r="VJX385" s="55"/>
      <c r="VJY385" s="55"/>
      <c r="VJZ385" s="55"/>
      <c r="VKA385" s="55"/>
      <c r="VKB385" s="55"/>
      <c r="VKC385" s="55"/>
      <c r="VKD385" s="55"/>
      <c r="VKE385" s="55"/>
      <c r="VKF385" s="55"/>
      <c r="VKG385" s="55"/>
      <c r="VKH385" s="55"/>
      <c r="VKI385" s="55"/>
      <c r="VKJ385" s="55"/>
      <c r="VKK385" s="55"/>
      <c r="VKL385" s="55"/>
      <c r="VKM385" s="55"/>
      <c r="VKN385" s="55"/>
      <c r="VKO385" s="55"/>
      <c r="VKP385" s="55"/>
      <c r="VKQ385" s="55"/>
      <c r="VKR385" s="55"/>
      <c r="VKS385" s="55"/>
      <c r="VKT385" s="55"/>
      <c r="VKU385" s="55"/>
      <c r="VKV385" s="55"/>
      <c r="VKW385" s="55"/>
      <c r="VKX385" s="55"/>
      <c r="VKY385" s="55"/>
      <c r="VKZ385" s="55"/>
      <c r="VLA385" s="55"/>
      <c r="VLB385" s="55"/>
      <c r="VLC385" s="55"/>
      <c r="VLD385" s="55"/>
      <c r="VLE385" s="55"/>
      <c r="VLF385" s="55"/>
      <c r="VLG385" s="55"/>
      <c r="VLH385" s="55"/>
      <c r="VLI385" s="55"/>
      <c r="VLJ385" s="55"/>
      <c r="VLK385" s="55"/>
      <c r="VLL385" s="55"/>
      <c r="VLM385" s="55"/>
      <c r="VLN385" s="55"/>
      <c r="VLO385" s="55"/>
      <c r="VLP385" s="55"/>
      <c r="VLQ385" s="55"/>
      <c r="VLR385" s="55"/>
      <c r="VLS385" s="55"/>
      <c r="VLT385" s="55"/>
      <c r="VLU385" s="55"/>
      <c r="VLV385" s="55"/>
      <c r="VLW385" s="55"/>
      <c r="VLX385" s="55"/>
      <c r="VLY385" s="55"/>
      <c r="VLZ385" s="55"/>
      <c r="VMA385" s="55"/>
      <c r="VMB385" s="55"/>
      <c r="VMC385" s="55"/>
      <c r="VMD385" s="55"/>
      <c r="VME385" s="55"/>
      <c r="VMF385" s="55"/>
      <c r="VMG385" s="55"/>
      <c r="VMH385" s="55"/>
      <c r="VMI385" s="55"/>
      <c r="VMJ385" s="55"/>
      <c r="VMK385" s="55"/>
      <c r="VML385" s="55"/>
      <c r="VMM385" s="55"/>
      <c r="VMN385" s="55"/>
      <c r="VMO385" s="55"/>
      <c r="VMP385" s="55"/>
      <c r="VMQ385" s="55"/>
      <c r="VMR385" s="55"/>
      <c r="VMS385" s="55"/>
      <c r="VMT385" s="55"/>
      <c r="VMU385" s="55"/>
      <c r="VMV385" s="55"/>
      <c r="VMW385" s="55"/>
      <c r="VMX385" s="55"/>
      <c r="VMY385" s="55"/>
      <c r="VMZ385" s="55"/>
      <c r="VNA385" s="55"/>
      <c r="VNB385" s="55"/>
      <c r="VNC385" s="55"/>
      <c r="VND385" s="55"/>
      <c r="VNE385" s="55"/>
      <c r="VNF385" s="55"/>
      <c r="VNG385" s="55"/>
      <c r="VNH385" s="55"/>
      <c r="VNI385" s="55"/>
      <c r="VNJ385" s="55"/>
      <c r="VNK385" s="55"/>
      <c r="VNL385" s="55"/>
      <c r="VNM385" s="55"/>
      <c r="VNN385" s="55"/>
      <c r="VNO385" s="55"/>
      <c r="VNP385" s="55"/>
      <c r="VNQ385" s="55"/>
      <c r="VNR385" s="55"/>
      <c r="VNS385" s="55"/>
      <c r="VNT385" s="55"/>
      <c r="VNU385" s="55"/>
      <c r="VNV385" s="55"/>
      <c r="VNW385" s="55"/>
      <c r="VNX385" s="55"/>
      <c r="VNY385" s="55"/>
      <c r="VNZ385" s="55"/>
      <c r="VOA385" s="55"/>
      <c r="VOB385" s="55"/>
      <c r="VOC385" s="55"/>
      <c r="VOD385" s="55"/>
      <c r="VOE385" s="55"/>
      <c r="VOF385" s="55"/>
      <c r="VOG385" s="55"/>
      <c r="VOH385" s="55"/>
      <c r="VOI385" s="55"/>
      <c r="VOJ385" s="55"/>
      <c r="VOK385" s="55"/>
      <c r="VOL385" s="55"/>
      <c r="VOM385" s="55"/>
      <c r="VON385" s="55"/>
      <c r="VOO385" s="55"/>
      <c r="VOP385" s="55"/>
      <c r="VOQ385" s="55"/>
      <c r="VOR385" s="55"/>
      <c r="VOS385" s="55"/>
      <c r="VOT385" s="55"/>
      <c r="VOU385" s="55"/>
      <c r="VOV385" s="55"/>
      <c r="VOW385" s="55"/>
      <c r="VOX385" s="55"/>
      <c r="VOY385" s="55"/>
      <c r="VOZ385" s="55"/>
      <c r="VPA385" s="55"/>
      <c r="VPB385" s="55"/>
      <c r="VPC385" s="55"/>
      <c r="VPD385" s="55"/>
      <c r="VPE385" s="55"/>
      <c r="VPF385" s="55"/>
      <c r="VPG385" s="55"/>
      <c r="VPH385" s="55"/>
      <c r="VPI385" s="55"/>
      <c r="VPJ385" s="55"/>
      <c r="VPK385" s="55"/>
      <c r="VPL385" s="55"/>
      <c r="VPM385" s="55"/>
      <c r="VPN385" s="55"/>
      <c r="VPO385" s="55"/>
      <c r="VPP385" s="55"/>
      <c r="VPQ385" s="55"/>
      <c r="VPR385" s="55"/>
      <c r="VPS385" s="55"/>
      <c r="VPT385" s="55"/>
      <c r="VPU385" s="55"/>
      <c r="VPV385" s="55"/>
      <c r="VPW385" s="55"/>
      <c r="VPX385" s="55"/>
      <c r="VPY385" s="55"/>
      <c r="VPZ385" s="55"/>
      <c r="VQA385" s="55"/>
      <c r="VQB385" s="55"/>
      <c r="VQC385" s="55"/>
      <c r="VQD385" s="55"/>
      <c r="VQE385" s="55"/>
      <c r="VQF385" s="55"/>
      <c r="VQG385" s="55"/>
      <c r="VQH385" s="55"/>
      <c r="VQI385" s="55"/>
      <c r="VQJ385" s="55"/>
      <c r="VQK385" s="55"/>
      <c r="VQL385" s="55"/>
      <c r="VQM385" s="55"/>
      <c r="VQN385" s="55"/>
      <c r="VQO385" s="55"/>
      <c r="VQP385" s="55"/>
      <c r="VQQ385" s="55"/>
      <c r="VQR385" s="55"/>
      <c r="VQS385" s="55"/>
      <c r="VQT385" s="55"/>
      <c r="VQU385" s="55"/>
      <c r="VQV385" s="55"/>
      <c r="VQW385" s="55"/>
      <c r="VQX385" s="55"/>
      <c r="VQY385" s="55"/>
      <c r="VQZ385" s="55"/>
      <c r="VRA385" s="55"/>
      <c r="VRB385" s="55"/>
      <c r="VRC385" s="55"/>
      <c r="VRD385" s="55"/>
      <c r="VRE385" s="55"/>
      <c r="VRF385" s="55"/>
      <c r="VRG385" s="55"/>
      <c r="VRH385" s="55"/>
      <c r="VRI385" s="55"/>
      <c r="VRJ385" s="55"/>
      <c r="VRK385" s="55"/>
      <c r="VRL385" s="55"/>
      <c r="VRM385" s="55"/>
      <c r="VRN385" s="55"/>
      <c r="VRO385" s="55"/>
      <c r="VRP385" s="55"/>
      <c r="VRQ385" s="55"/>
      <c r="VRR385" s="55"/>
      <c r="VRS385" s="55"/>
      <c r="VRT385" s="55"/>
      <c r="VRU385" s="55"/>
      <c r="VRV385" s="55"/>
      <c r="VRW385" s="55"/>
      <c r="VRX385" s="55"/>
      <c r="VRY385" s="55"/>
      <c r="VRZ385" s="55"/>
      <c r="VSA385" s="55"/>
      <c r="VSB385" s="55"/>
      <c r="VSC385" s="55"/>
      <c r="VSD385" s="55"/>
      <c r="VSE385" s="55"/>
      <c r="VSF385" s="55"/>
      <c r="VSG385" s="55"/>
      <c r="VSH385" s="55"/>
      <c r="VSI385" s="55"/>
      <c r="VSJ385" s="55"/>
      <c r="VSK385" s="55"/>
      <c r="VSL385" s="55"/>
      <c r="VSM385" s="55"/>
      <c r="VSN385" s="55"/>
      <c r="VSO385" s="55"/>
      <c r="VSP385" s="55"/>
      <c r="VSQ385" s="55"/>
      <c r="VSR385" s="55"/>
      <c r="VSS385" s="55"/>
      <c r="VST385" s="55"/>
      <c r="VSU385" s="55"/>
      <c r="VSV385" s="55"/>
      <c r="VSW385" s="55"/>
      <c r="VSX385" s="55"/>
      <c r="VSY385" s="55"/>
      <c r="VSZ385" s="55"/>
      <c r="VTA385" s="55"/>
      <c r="VTB385" s="55"/>
      <c r="VTC385" s="55"/>
      <c r="VTD385" s="55"/>
      <c r="VTE385" s="55"/>
      <c r="VTF385" s="55"/>
      <c r="VTG385" s="55"/>
      <c r="VTH385" s="55"/>
      <c r="VTI385" s="55"/>
      <c r="VTJ385" s="55"/>
      <c r="VTK385" s="55"/>
      <c r="VTL385" s="55"/>
      <c r="VTM385" s="55"/>
      <c r="VTN385" s="55"/>
      <c r="VTO385" s="55"/>
      <c r="VTP385" s="55"/>
      <c r="VTQ385" s="55"/>
      <c r="VTR385" s="55"/>
      <c r="VTS385" s="55"/>
      <c r="VTT385" s="55"/>
      <c r="VTU385" s="55"/>
      <c r="VTV385" s="55"/>
      <c r="VTW385" s="55"/>
      <c r="VTX385" s="55"/>
      <c r="VTY385" s="55"/>
      <c r="VTZ385" s="55"/>
      <c r="VUA385" s="55"/>
      <c r="VUB385" s="55"/>
      <c r="VUC385" s="55"/>
      <c r="VUD385" s="55"/>
      <c r="VUE385" s="55"/>
      <c r="VUF385" s="55"/>
      <c r="VUG385" s="55"/>
      <c r="VUH385" s="55"/>
      <c r="VUI385" s="55"/>
      <c r="VUJ385" s="55"/>
      <c r="VUK385" s="55"/>
      <c r="VUL385" s="55"/>
      <c r="VUM385" s="55"/>
      <c r="VUN385" s="55"/>
      <c r="VUO385" s="55"/>
      <c r="VUP385" s="55"/>
      <c r="VUQ385" s="55"/>
      <c r="VUR385" s="55"/>
      <c r="VUS385" s="55"/>
      <c r="VUT385" s="55"/>
      <c r="VUU385" s="55"/>
      <c r="VUV385" s="55"/>
      <c r="VUW385" s="55"/>
      <c r="VUX385" s="55"/>
      <c r="VUY385" s="55"/>
      <c r="VUZ385" s="55"/>
      <c r="VVA385" s="55"/>
      <c r="VVB385" s="55"/>
      <c r="VVC385" s="55"/>
      <c r="VVD385" s="55"/>
      <c r="VVE385" s="55"/>
      <c r="VVF385" s="55"/>
      <c r="VVG385" s="55"/>
      <c r="VVH385" s="55"/>
      <c r="VVI385" s="55"/>
      <c r="VVJ385" s="55"/>
      <c r="VVK385" s="55"/>
      <c r="VVL385" s="55"/>
      <c r="VVM385" s="55"/>
      <c r="VVN385" s="55"/>
      <c r="VVO385" s="55"/>
      <c r="VVP385" s="55"/>
      <c r="VVQ385" s="55"/>
      <c r="VVR385" s="55"/>
      <c r="VVS385" s="55"/>
      <c r="VVT385" s="55"/>
      <c r="VVU385" s="55"/>
      <c r="VVV385" s="55"/>
      <c r="VVW385" s="55"/>
      <c r="VVX385" s="55"/>
      <c r="VVY385" s="55"/>
      <c r="VVZ385" s="55"/>
      <c r="VWA385" s="55"/>
      <c r="VWB385" s="55"/>
      <c r="VWC385" s="55"/>
      <c r="VWD385" s="55"/>
      <c r="VWE385" s="55"/>
      <c r="VWF385" s="55"/>
      <c r="VWG385" s="55"/>
      <c r="VWH385" s="55"/>
      <c r="VWI385" s="55"/>
      <c r="VWJ385" s="55"/>
      <c r="VWK385" s="55"/>
      <c r="VWL385" s="55"/>
      <c r="VWM385" s="55"/>
      <c r="VWN385" s="55"/>
      <c r="VWO385" s="55"/>
      <c r="VWP385" s="55"/>
      <c r="VWQ385" s="55"/>
      <c r="VWR385" s="55"/>
      <c r="VWS385" s="55"/>
      <c r="VWT385" s="55"/>
      <c r="VWU385" s="55"/>
      <c r="VWV385" s="55"/>
      <c r="VWW385" s="55"/>
      <c r="VWX385" s="55"/>
      <c r="VWY385" s="55"/>
      <c r="VWZ385" s="55"/>
      <c r="VXA385" s="55"/>
      <c r="VXB385" s="55"/>
      <c r="VXC385" s="55"/>
      <c r="VXD385" s="55"/>
      <c r="VXE385" s="55"/>
      <c r="VXF385" s="55"/>
      <c r="VXG385" s="55"/>
      <c r="VXH385" s="55"/>
      <c r="VXI385" s="55"/>
      <c r="VXJ385" s="55"/>
      <c r="VXK385" s="55"/>
      <c r="VXL385" s="55"/>
      <c r="VXM385" s="55"/>
      <c r="VXN385" s="55"/>
      <c r="VXO385" s="55"/>
      <c r="VXP385" s="55"/>
      <c r="VXQ385" s="55"/>
      <c r="VXR385" s="55"/>
      <c r="VXS385" s="55"/>
      <c r="VXT385" s="55"/>
      <c r="VXU385" s="55"/>
      <c r="VXV385" s="55"/>
      <c r="VXW385" s="55"/>
      <c r="VXX385" s="55"/>
      <c r="VXY385" s="55"/>
      <c r="VXZ385" s="55"/>
      <c r="VYA385" s="55"/>
      <c r="VYB385" s="55"/>
      <c r="VYC385" s="55"/>
      <c r="VYD385" s="55"/>
      <c r="VYE385" s="55"/>
      <c r="VYF385" s="55"/>
      <c r="VYG385" s="55"/>
      <c r="VYH385" s="55"/>
      <c r="VYI385" s="55"/>
      <c r="VYJ385" s="55"/>
      <c r="VYK385" s="55"/>
      <c r="VYL385" s="55"/>
      <c r="VYM385" s="55"/>
      <c r="VYN385" s="55"/>
      <c r="VYO385" s="55"/>
      <c r="VYP385" s="55"/>
      <c r="VYQ385" s="55"/>
      <c r="VYR385" s="55"/>
      <c r="VYS385" s="55"/>
      <c r="VYT385" s="55"/>
      <c r="VYU385" s="55"/>
      <c r="VYV385" s="55"/>
      <c r="VYW385" s="55"/>
      <c r="VYX385" s="55"/>
      <c r="VYY385" s="55"/>
      <c r="VYZ385" s="55"/>
      <c r="VZA385" s="55"/>
      <c r="VZB385" s="55"/>
      <c r="VZC385" s="55"/>
      <c r="VZD385" s="55"/>
      <c r="VZE385" s="55"/>
      <c r="VZF385" s="55"/>
      <c r="VZG385" s="55"/>
      <c r="VZH385" s="55"/>
      <c r="VZI385" s="55"/>
      <c r="VZJ385" s="55"/>
      <c r="VZK385" s="55"/>
      <c r="VZL385" s="55"/>
      <c r="VZM385" s="55"/>
      <c r="VZN385" s="55"/>
      <c r="VZO385" s="55"/>
      <c r="VZP385" s="55"/>
      <c r="VZQ385" s="55"/>
      <c r="VZR385" s="55"/>
      <c r="VZS385" s="55"/>
      <c r="VZT385" s="55"/>
      <c r="VZU385" s="55"/>
      <c r="VZV385" s="55"/>
      <c r="VZW385" s="55"/>
      <c r="VZX385" s="55"/>
      <c r="VZY385" s="55"/>
      <c r="VZZ385" s="55"/>
      <c r="WAA385" s="55"/>
      <c r="WAB385" s="55"/>
      <c r="WAC385" s="55"/>
      <c r="WAD385" s="55"/>
      <c r="WAE385" s="55"/>
      <c r="WAF385" s="55"/>
      <c r="WAG385" s="55"/>
      <c r="WAH385" s="55"/>
      <c r="WAI385" s="55"/>
      <c r="WAJ385" s="55"/>
      <c r="WAK385" s="55"/>
      <c r="WAL385" s="55"/>
      <c r="WAM385" s="55"/>
      <c r="WAN385" s="55"/>
      <c r="WAO385" s="55"/>
      <c r="WAP385" s="55"/>
      <c r="WAQ385" s="55"/>
      <c r="WAR385" s="55"/>
      <c r="WAS385" s="55"/>
      <c r="WAT385" s="55"/>
      <c r="WAU385" s="55"/>
      <c r="WAV385" s="55"/>
      <c r="WAW385" s="55"/>
      <c r="WAX385" s="55"/>
      <c r="WAY385" s="55"/>
      <c r="WAZ385" s="55"/>
      <c r="WBA385" s="55"/>
      <c r="WBB385" s="55"/>
      <c r="WBC385" s="55"/>
      <c r="WBD385" s="55"/>
      <c r="WBE385" s="55"/>
      <c r="WBF385" s="55"/>
      <c r="WBG385" s="55"/>
      <c r="WBH385" s="55"/>
      <c r="WBI385" s="55"/>
      <c r="WBJ385" s="55"/>
      <c r="WBK385" s="55"/>
      <c r="WBL385" s="55"/>
      <c r="WBM385" s="55"/>
      <c r="WBN385" s="55"/>
      <c r="WBO385" s="55"/>
      <c r="WBP385" s="55"/>
      <c r="WBQ385" s="55"/>
      <c r="WBR385" s="55"/>
      <c r="WBS385" s="55"/>
      <c r="WBT385" s="55"/>
      <c r="WBU385" s="55"/>
      <c r="WBV385" s="55"/>
      <c r="WBW385" s="55"/>
      <c r="WBX385" s="55"/>
      <c r="WBY385" s="55"/>
      <c r="WBZ385" s="55"/>
      <c r="WCA385" s="55"/>
      <c r="WCB385" s="55"/>
      <c r="WCC385" s="55"/>
      <c r="WCD385" s="55"/>
      <c r="WCE385" s="55"/>
      <c r="WCF385" s="55"/>
      <c r="WCG385" s="55"/>
      <c r="WCH385" s="55"/>
      <c r="WCI385" s="55"/>
      <c r="WCJ385" s="55"/>
      <c r="WCK385" s="55"/>
      <c r="WCL385" s="55"/>
      <c r="WCM385" s="55"/>
      <c r="WCN385" s="55"/>
      <c r="WCO385" s="55"/>
      <c r="WCP385" s="55"/>
      <c r="WCQ385" s="55"/>
      <c r="WCR385" s="55"/>
      <c r="WCS385" s="55"/>
      <c r="WCT385" s="55"/>
      <c r="WCU385" s="55"/>
      <c r="WCV385" s="55"/>
      <c r="WCW385" s="55"/>
      <c r="WCX385" s="55"/>
      <c r="WCY385" s="55"/>
      <c r="WCZ385" s="55"/>
      <c r="WDA385" s="55"/>
      <c r="WDB385" s="55"/>
      <c r="WDC385" s="55"/>
      <c r="WDD385" s="55"/>
      <c r="WDE385" s="55"/>
      <c r="WDF385" s="55"/>
      <c r="WDG385" s="55"/>
      <c r="WDH385" s="55"/>
      <c r="WDI385" s="55"/>
      <c r="WDJ385" s="55"/>
      <c r="WDK385" s="55"/>
      <c r="WDL385" s="55"/>
      <c r="WDM385" s="55"/>
      <c r="WDN385" s="55"/>
      <c r="WDO385" s="55"/>
      <c r="WDP385" s="55"/>
      <c r="WDQ385" s="55"/>
      <c r="WDR385" s="55"/>
      <c r="WDS385" s="55"/>
      <c r="WDT385" s="55"/>
      <c r="WDU385" s="55"/>
      <c r="WDV385" s="55"/>
      <c r="WDW385" s="55"/>
      <c r="WDX385" s="55"/>
      <c r="WDY385" s="55"/>
      <c r="WDZ385" s="55"/>
      <c r="WEA385" s="55"/>
      <c r="WEB385" s="55"/>
      <c r="WEC385" s="55"/>
      <c r="WED385" s="55"/>
      <c r="WEE385" s="55"/>
      <c r="WEF385" s="55"/>
      <c r="WEG385" s="55"/>
      <c r="WEH385" s="55"/>
      <c r="WEI385" s="55"/>
      <c r="WEJ385" s="55"/>
      <c r="WEK385" s="55"/>
      <c r="WEL385" s="55"/>
      <c r="WEM385" s="55"/>
      <c r="WEN385" s="55"/>
      <c r="WEO385" s="55"/>
      <c r="WEP385" s="55"/>
      <c r="WEQ385" s="55"/>
      <c r="WER385" s="55"/>
      <c r="WES385" s="55"/>
      <c r="WET385" s="55"/>
      <c r="WEU385" s="55"/>
      <c r="WEV385" s="55"/>
      <c r="WEW385" s="55"/>
      <c r="WEX385" s="55"/>
      <c r="WEY385" s="55"/>
      <c r="WEZ385" s="55"/>
      <c r="WFA385" s="55"/>
      <c r="WFB385" s="55"/>
      <c r="WFC385" s="55"/>
      <c r="WFD385" s="55"/>
      <c r="WFE385" s="55"/>
      <c r="WFF385" s="55"/>
      <c r="WFG385" s="55"/>
      <c r="WFH385" s="55"/>
      <c r="WFI385" s="55"/>
      <c r="WFJ385" s="55"/>
      <c r="WFK385" s="55"/>
      <c r="WFL385" s="55"/>
      <c r="WFM385" s="55"/>
      <c r="WFN385" s="55"/>
      <c r="WFO385" s="55"/>
      <c r="WFP385" s="55"/>
      <c r="WFQ385" s="55"/>
      <c r="WFR385" s="55"/>
      <c r="WFS385" s="55"/>
      <c r="WFT385" s="55"/>
      <c r="WFU385" s="55"/>
      <c r="WFV385" s="55"/>
      <c r="WFW385" s="55"/>
      <c r="WFX385" s="55"/>
      <c r="WFY385" s="55"/>
      <c r="WFZ385" s="55"/>
      <c r="WGA385" s="55"/>
      <c r="WGB385" s="55"/>
      <c r="WGC385" s="55"/>
      <c r="WGD385" s="55"/>
      <c r="WGE385" s="55"/>
      <c r="WGF385" s="55"/>
      <c r="WGG385" s="55"/>
      <c r="WGH385" s="55"/>
      <c r="WGI385" s="55"/>
      <c r="WGJ385" s="55"/>
      <c r="WGK385" s="55"/>
      <c r="WGL385" s="55"/>
      <c r="WGM385" s="55"/>
      <c r="WGN385" s="55"/>
      <c r="WGO385" s="55"/>
      <c r="WGP385" s="55"/>
      <c r="WGQ385" s="55"/>
      <c r="WGR385" s="55"/>
      <c r="WGS385" s="55"/>
      <c r="WGT385" s="55"/>
      <c r="WGU385" s="55"/>
      <c r="WGV385" s="55"/>
      <c r="WGW385" s="55"/>
      <c r="WGX385" s="55"/>
      <c r="WGY385" s="55"/>
      <c r="WGZ385" s="55"/>
      <c r="WHA385" s="55"/>
      <c r="WHB385" s="55"/>
      <c r="WHC385" s="55"/>
      <c r="WHD385" s="55"/>
      <c r="WHE385" s="55"/>
      <c r="WHF385" s="55"/>
      <c r="WHG385" s="55"/>
      <c r="WHH385" s="55"/>
      <c r="WHI385" s="55"/>
      <c r="WHJ385" s="55"/>
      <c r="WHK385" s="55"/>
      <c r="WHL385" s="55"/>
      <c r="WHM385" s="55"/>
      <c r="WHN385" s="55"/>
      <c r="WHO385" s="55"/>
      <c r="WHP385" s="55"/>
      <c r="WHQ385" s="55"/>
      <c r="WHR385" s="55"/>
      <c r="WHS385" s="55"/>
      <c r="WHT385" s="55"/>
      <c r="WHU385" s="55"/>
      <c r="WHV385" s="55"/>
      <c r="WHW385" s="55"/>
      <c r="WHX385" s="55"/>
      <c r="WHY385" s="55"/>
      <c r="WHZ385" s="55"/>
      <c r="WIA385" s="55"/>
      <c r="WIB385" s="55"/>
      <c r="WIC385" s="55"/>
      <c r="WID385" s="55"/>
      <c r="WIE385" s="55"/>
      <c r="WIF385" s="55"/>
      <c r="WIG385" s="55"/>
      <c r="WIH385" s="55"/>
      <c r="WII385" s="55"/>
      <c r="WIJ385" s="55"/>
      <c r="WIK385" s="55"/>
      <c r="WIL385" s="55"/>
      <c r="WIM385" s="55"/>
      <c r="WIN385" s="55"/>
      <c r="WIO385" s="55"/>
      <c r="WIP385" s="55"/>
      <c r="WIQ385" s="55"/>
      <c r="WIR385" s="55"/>
      <c r="WIS385" s="55"/>
      <c r="WIT385" s="55"/>
      <c r="WIU385" s="55"/>
      <c r="WIV385" s="55"/>
      <c r="WIW385" s="55"/>
      <c r="WIX385" s="55"/>
      <c r="WIY385" s="55"/>
      <c r="WIZ385" s="55"/>
      <c r="WJA385" s="55"/>
      <c r="WJB385" s="55"/>
      <c r="WJC385" s="55"/>
      <c r="WJD385" s="55"/>
      <c r="WJE385" s="55"/>
      <c r="WJF385" s="55"/>
      <c r="WJG385" s="55"/>
      <c r="WJH385" s="55"/>
      <c r="WJI385" s="55"/>
      <c r="WJJ385" s="55"/>
      <c r="WJK385" s="55"/>
      <c r="WJL385" s="55"/>
      <c r="WJM385" s="55"/>
      <c r="WJN385" s="55"/>
      <c r="WJO385" s="55"/>
      <c r="WJP385" s="55"/>
      <c r="WJQ385" s="55"/>
      <c r="WJR385" s="55"/>
      <c r="WJS385" s="55"/>
      <c r="WJT385" s="55"/>
      <c r="WJU385" s="55"/>
      <c r="WJV385" s="55"/>
      <c r="WJW385" s="55"/>
      <c r="WJX385" s="55"/>
      <c r="WJY385" s="55"/>
      <c r="WJZ385" s="55"/>
      <c r="WKA385" s="55"/>
      <c r="WKB385" s="55"/>
      <c r="WKC385" s="55"/>
      <c r="WKD385" s="55"/>
      <c r="WKE385" s="55"/>
      <c r="WKF385" s="55"/>
      <c r="WKG385" s="55"/>
      <c r="WKH385" s="55"/>
      <c r="WKI385" s="55"/>
      <c r="WKJ385" s="55"/>
      <c r="WKK385" s="55"/>
      <c r="WKL385" s="55"/>
      <c r="WKM385" s="55"/>
      <c r="WKN385" s="55"/>
      <c r="WKO385" s="55"/>
      <c r="WKP385" s="55"/>
      <c r="WKQ385" s="55"/>
      <c r="WKR385" s="55"/>
      <c r="WKS385" s="55"/>
      <c r="WKT385" s="55"/>
      <c r="WKU385" s="55"/>
      <c r="WKV385" s="55"/>
      <c r="WKW385" s="55"/>
      <c r="WKX385" s="55"/>
      <c r="WKY385" s="55"/>
      <c r="WKZ385" s="55"/>
      <c r="WLA385" s="55"/>
      <c r="WLB385" s="55"/>
      <c r="WLC385" s="55"/>
      <c r="WLD385" s="55"/>
      <c r="WLE385" s="55"/>
      <c r="WLF385" s="55"/>
      <c r="WLG385" s="55"/>
      <c r="WLH385" s="55"/>
      <c r="WLI385" s="55"/>
      <c r="WLJ385" s="55"/>
      <c r="WLK385" s="55"/>
      <c r="WLL385" s="55"/>
      <c r="WLM385" s="55"/>
      <c r="WLN385" s="55"/>
      <c r="WLO385" s="55"/>
      <c r="WLP385" s="55"/>
      <c r="WLQ385" s="55"/>
      <c r="WLR385" s="55"/>
      <c r="WLS385" s="55"/>
      <c r="WLT385" s="55"/>
      <c r="WLU385" s="55"/>
      <c r="WLV385" s="55"/>
      <c r="WLW385" s="55"/>
      <c r="WLX385" s="55"/>
      <c r="WLY385" s="55"/>
      <c r="WLZ385" s="55"/>
      <c r="WMA385" s="55"/>
      <c r="WMB385" s="55"/>
      <c r="WMC385" s="55"/>
      <c r="WMD385" s="55"/>
      <c r="WME385" s="55"/>
      <c r="WMF385" s="55"/>
      <c r="WMG385" s="55"/>
      <c r="WMH385" s="55"/>
      <c r="WMI385" s="55"/>
      <c r="WMJ385" s="55"/>
      <c r="WMK385" s="55"/>
      <c r="WML385" s="55"/>
      <c r="WMM385" s="55"/>
      <c r="WMN385" s="55"/>
      <c r="WMO385" s="55"/>
      <c r="WMP385" s="55"/>
      <c r="WMQ385" s="55"/>
      <c r="WMR385" s="55"/>
      <c r="WMS385" s="55"/>
      <c r="WMT385" s="55"/>
      <c r="WMU385" s="55"/>
      <c r="WMV385" s="55"/>
      <c r="WMW385" s="55"/>
      <c r="WMX385" s="55"/>
      <c r="WMY385" s="55"/>
      <c r="WMZ385" s="55"/>
      <c r="WNA385" s="55"/>
      <c r="WNB385" s="55"/>
      <c r="WNC385" s="55"/>
      <c r="WND385" s="55"/>
      <c r="WNE385" s="55"/>
      <c r="WNF385" s="55"/>
      <c r="WNG385" s="55"/>
      <c r="WNH385" s="55"/>
      <c r="WNI385" s="55"/>
      <c r="WNJ385" s="55"/>
      <c r="WNK385" s="55"/>
      <c r="WNL385" s="55"/>
      <c r="WNM385" s="55"/>
      <c r="WNN385" s="55"/>
      <c r="WNO385" s="55"/>
      <c r="WNP385" s="55"/>
      <c r="WNQ385" s="55"/>
      <c r="WNR385" s="55"/>
      <c r="WNS385" s="55"/>
      <c r="WNT385" s="55"/>
      <c r="WNU385" s="55"/>
      <c r="WNV385" s="55"/>
      <c r="WNW385" s="55"/>
      <c r="WNX385" s="55"/>
      <c r="WNY385" s="55"/>
      <c r="WNZ385" s="55"/>
      <c r="WOA385" s="55"/>
      <c r="WOB385" s="55"/>
      <c r="WOC385" s="55"/>
      <c r="WOD385" s="55"/>
      <c r="WOE385" s="55"/>
      <c r="WOF385" s="55"/>
      <c r="WOG385" s="55"/>
      <c r="WOH385" s="55"/>
      <c r="WOI385" s="55"/>
      <c r="WOJ385" s="55"/>
      <c r="WOK385" s="55"/>
      <c r="WOL385" s="55"/>
      <c r="WOM385" s="55"/>
      <c r="WON385" s="55"/>
      <c r="WOO385" s="55"/>
      <c r="WOP385" s="55"/>
      <c r="WOQ385" s="55"/>
      <c r="WOR385" s="55"/>
      <c r="WOS385" s="55"/>
      <c r="WOT385" s="55"/>
      <c r="WOU385" s="55"/>
      <c r="WOV385" s="55"/>
      <c r="WOW385" s="55"/>
      <c r="WOX385" s="55"/>
      <c r="WOY385" s="55"/>
      <c r="WOZ385" s="55"/>
      <c r="WPA385" s="55"/>
      <c r="WPB385" s="55"/>
      <c r="WPC385" s="55"/>
      <c r="WPD385" s="55"/>
      <c r="WPE385" s="55"/>
      <c r="WPF385" s="55"/>
      <c r="WPG385" s="55"/>
      <c r="WPH385" s="55"/>
      <c r="WPI385" s="55"/>
      <c r="WPJ385" s="55"/>
      <c r="WPK385" s="55"/>
      <c r="WPL385" s="55"/>
      <c r="WPM385" s="55"/>
      <c r="WPN385" s="55"/>
      <c r="WPO385" s="55"/>
      <c r="WPP385" s="55"/>
      <c r="WPQ385" s="55"/>
      <c r="WPR385" s="55"/>
      <c r="WPS385" s="55"/>
      <c r="WPT385" s="55"/>
      <c r="WPU385" s="55"/>
      <c r="WPV385" s="55"/>
      <c r="WPW385" s="55"/>
      <c r="WPX385" s="55"/>
      <c r="WPY385" s="55"/>
      <c r="WPZ385" s="55"/>
      <c r="WQA385" s="55"/>
      <c r="WQB385" s="55"/>
      <c r="WQC385" s="55"/>
      <c r="WQD385" s="55"/>
      <c r="WQE385" s="55"/>
      <c r="WQF385" s="55"/>
      <c r="WQG385" s="55"/>
      <c r="WQH385" s="55"/>
      <c r="WQI385" s="55"/>
      <c r="WQJ385" s="55"/>
      <c r="WQK385" s="55"/>
      <c r="WQL385" s="55"/>
      <c r="WQM385" s="55"/>
      <c r="WQN385" s="55"/>
      <c r="WQO385" s="55"/>
      <c r="WQP385" s="55"/>
      <c r="WQQ385" s="55"/>
      <c r="WQR385" s="55"/>
      <c r="WQS385" s="55"/>
      <c r="WQT385" s="55"/>
      <c r="WQU385" s="55"/>
      <c r="WQV385" s="55"/>
      <c r="WQW385" s="55"/>
      <c r="WQX385" s="55"/>
      <c r="WQY385" s="55"/>
      <c r="WQZ385" s="55"/>
      <c r="WRA385" s="55"/>
      <c r="WRB385" s="55"/>
      <c r="WRC385" s="55"/>
      <c r="WRD385" s="55"/>
      <c r="WRE385" s="55"/>
      <c r="WRF385" s="55"/>
      <c r="WRG385" s="55"/>
      <c r="WRH385" s="55"/>
      <c r="WRI385" s="55"/>
      <c r="WRJ385" s="55"/>
      <c r="WRK385" s="55"/>
      <c r="WRL385" s="55"/>
      <c r="WRM385" s="55"/>
      <c r="WRN385" s="55"/>
      <c r="WRO385" s="55"/>
      <c r="WRP385" s="55"/>
      <c r="WRQ385" s="55"/>
      <c r="WRR385" s="55"/>
      <c r="WRS385" s="55"/>
      <c r="WRT385" s="55"/>
      <c r="WRU385" s="55"/>
      <c r="WRV385" s="55"/>
      <c r="WRW385" s="55"/>
      <c r="WRX385" s="55"/>
      <c r="WRY385" s="55"/>
      <c r="WRZ385" s="55"/>
      <c r="WSA385" s="55"/>
      <c r="WSB385" s="55"/>
      <c r="WSC385" s="55"/>
      <c r="WSD385" s="55"/>
      <c r="WSE385" s="55"/>
      <c r="WSF385" s="55"/>
      <c r="WSG385" s="55"/>
      <c r="WSH385" s="55"/>
      <c r="WSI385" s="55"/>
      <c r="WSJ385" s="55"/>
      <c r="WSK385" s="55"/>
      <c r="WSL385" s="55"/>
      <c r="WSM385" s="55"/>
      <c r="WSN385" s="55"/>
      <c r="WSO385" s="55"/>
      <c r="WSP385" s="55"/>
      <c r="WSQ385" s="55"/>
      <c r="WSR385" s="55"/>
      <c r="WSS385" s="55"/>
      <c r="WST385" s="55"/>
      <c r="WSU385" s="55"/>
      <c r="WSV385" s="55"/>
      <c r="WSW385" s="55"/>
      <c r="WSX385" s="55"/>
      <c r="WSY385" s="55"/>
      <c r="WSZ385" s="55"/>
      <c r="WTA385" s="55"/>
      <c r="WTB385" s="55"/>
      <c r="WTC385" s="55"/>
      <c r="WTD385" s="55"/>
      <c r="WTE385" s="55"/>
      <c r="WTF385" s="55"/>
      <c r="WTG385" s="55"/>
      <c r="WTH385" s="55"/>
      <c r="WTI385" s="55"/>
      <c r="WTJ385" s="55"/>
      <c r="WTK385" s="55"/>
      <c r="WTL385" s="55"/>
      <c r="WTM385" s="55"/>
      <c r="WTN385" s="55"/>
      <c r="WTO385" s="55"/>
      <c r="WTP385" s="55"/>
      <c r="WTQ385" s="55"/>
      <c r="WTR385" s="55"/>
      <c r="WTS385" s="55"/>
      <c r="WTT385" s="55"/>
      <c r="WTU385" s="55"/>
      <c r="WTV385" s="55"/>
      <c r="WTW385" s="55"/>
      <c r="WTX385" s="55"/>
      <c r="WTY385" s="55"/>
      <c r="WTZ385" s="55"/>
      <c r="WUA385" s="55"/>
      <c r="WUB385" s="55"/>
      <c r="WUC385" s="55"/>
      <c r="WUD385" s="55"/>
      <c r="WUE385" s="55"/>
      <c r="WUF385" s="55"/>
      <c r="WUG385" s="55"/>
      <c r="WUH385" s="55"/>
      <c r="WUI385" s="55"/>
      <c r="WUJ385" s="55"/>
      <c r="WUK385" s="55"/>
      <c r="WUL385" s="55"/>
      <c r="WUM385" s="55"/>
      <c r="WUN385" s="55"/>
      <c r="WUO385" s="55"/>
      <c r="WUP385" s="55"/>
      <c r="WUQ385" s="55"/>
      <c r="WUR385" s="55"/>
      <c r="WUS385" s="55"/>
      <c r="WUT385" s="55"/>
      <c r="WUU385" s="55"/>
      <c r="WUV385" s="55"/>
      <c r="WUW385" s="55"/>
      <c r="WUX385" s="55"/>
      <c r="WUY385" s="55"/>
      <c r="WUZ385" s="55"/>
      <c r="WVA385" s="55"/>
      <c r="WVB385" s="55"/>
      <c r="WVC385" s="55"/>
      <c r="WVD385" s="55"/>
      <c r="WVE385" s="55"/>
      <c r="WVF385" s="55"/>
      <c r="WVG385" s="55"/>
      <c r="WVH385" s="55"/>
      <c r="WVI385" s="55"/>
      <c r="WVJ385" s="55"/>
      <c r="WVK385" s="55"/>
      <c r="WVL385" s="55"/>
      <c r="WVM385" s="55"/>
      <c r="WVN385" s="55"/>
      <c r="WVO385" s="55"/>
      <c r="WVP385" s="55"/>
      <c r="WVQ385" s="55"/>
      <c r="WVR385" s="55"/>
      <c r="WVS385" s="55"/>
      <c r="WVT385" s="55"/>
      <c r="WVU385" s="55"/>
      <c r="WVV385" s="55"/>
      <c r="WVW385" s="55"/>
      <c r="WVX385" s="55"/>
      <c r="WVY385" s="55"/>
      <c r="WVZ385" s="55"/>
      <c r="WWA385" s="55"/>
      <c r="WWB385" s="55"/>
      <c r="WWC385" s="55"/>
      <c r="WWD385" s="55"/>
      <c r="WWE385" s="55"/>
      <c r="WWF385" s="55"/>
      <c r="WWG385" s="55"/>
      <c r="WWH385" s="55"/>
      <c r="WWI385" s="55"/>
      <c r="WWJ385" s="55"/>
      <c r="WWK385" s="55"/>
      <c r="WWL385" s="55"/>
      <c r="WWM385" s="55"/>
      <c r="WWN385" s="55"/>
      <c r="WWO385" s="55"/>
      <c r="WWP385" s="55"/>
      <c r="WWQ385" s="55"/>
      <c r="WWR385" s="55"/>
      <c r="WWS385" s="55"/>
      <c r="WWT385" s="55"/>
      <c r="WWU385" s="55"/>
      <c r="WWV385" s="55"/>
      <c r="WWW385" s="55"/>
      <c r="WWX385" s="55"/>
      <c r="WWY385" s="55"/>
      <c r="WWZ385" s="55"/>
      <c r="WXA385" s="55"/>
      <c r="WXB385" s="55"/>
      <c r="WXC385" s="55"/>
      <c r="WXD385" s="55"/>
      <c r="WXE385" s="55"/>
      <c r="WXF385" s="55"/>
      <c r="WXG385" s="55"/>
      <c r="WXH385" s="55"/>
      <c r="WXI385" s="55"/>
      <c r="WXJ385" s="55"/>
      <c r="WXK385" s="55"/>
      <c r="WXL385" s="55"/>
      <c r="WXM385" s="55"/>
      <c r="WXN385" s="55"/>
      <c r="WXO385" s="55"/>
      <c r="WXP385" s="55"/>
      <c r="WXQ385" s="55"/>
      <c r="WXR385" s="55"/>
      <c r="WXS385" s="55"/>
      <c r="WXT385" s="55"/>
      <c r="WXU385" s="55"/>
      <c r="WXV385" s="55"/>
      <c r="WXW385" s="55"/>
      <c r="WXX385" s="55"/>
      <c r="WXY385" s="55"/>
      <c r="WXZ385" s="55"/>
      <c r="WYA385" s="55"/>
      <c r="WYB385" s="55"/>
      <c r="WYC385" s="55"/>
      <c r="WYD385" s="55"/>
      <c r="WYE385" s="55"/>
      <c r="WYF385" s="55"/>
      <c r="WYG385" s="55"/>
      <c r="WYH385" s="55"/>
      <c r="WYI385" s="55"/>
      <c r="WYJ385" s="55"/>
      <c r="WYK385" s="55"/>
      <c r="WYL385" s="55"/>
      <c r="WYM385" s="55"/>
      <c r="WYN385" s="55"/>
      <c r="WYO385" s="55"/>
      <c r="WYP385" s="55"/>
      <c r="WYQ385" s="55"/>
      <c r="WYR385" s="55"/>
      <c r="WYS385" s="55"/>
      <c r="WYT385" s="55"/>
      <c r="WYU385" s="55"/>
      <c r="WYV385" s="55"/>
      <c r="WYW385" s="55"/>
      <c r="WYX385" s="55"/>
      <c r="WYY385" s="55"/>
      <c r="WYZ385" s="55"/>
      <c r="WZA385" s="55"/>
      <c r="WZB385" s="55"/>
      <c r="WZC385" s="55"/>
      <c r="WZD385" s="55"/>
      <c r="WZE385" s="55"/>
      <c r="WZF385" s="55"/>
      <c r="WZG385" s="55"/>
      <c r="WZH385" s="55"/>
      <c r="WZI385" s="55"/>
      <c r="WZJ385" s="55"/>
      <c r="WZK385" s="55"/>
      <c r="WZL385" s="55"/>
      <c r="WZM385" s="55"/>
      <c r="WZN385" s="55"/>
      <c r="WZO385" s="55"/>
      <c r="WZP385" s="55"/>
      <c r="WZQ385" s="55"/>
      <c r="WZR385" s="55"/>
      <c r="WZS385" s="55"/>
      <c r="WZT385" s="55"/>
      <c r="WZU385" s="55"/>
      <c r="WZV385" s="55"/>
      <c r="WZW385" s="55"/>
      <c r="WZX385" s="55"/>
      <c r="WZY385" s="55"/>
      <c r="WZZ385" s="55"/>
      <c r="XAA385" s="55"/>
      <c r="XAB385" s="55"/>
      <c r="XAC385" s="55"/>
      <c r="XAD385" s="55"/>
      <c r="XAE385" s="55"/>
      <c r="XAF385" s="55"/>
      <c r="XAG385" s="55"/>
      <c r="XAH385" s="55"/>
      <c r="XAI385" s="55"/>
      <c r="XAJ385" s="55"/>
      <c r="XAK385" s="55"/>
      <c r="XAL385" s="55"/>
      <c r="XAM385" s="55"/>
      <c r="XAN385" s="55"/>
      <c r="XAO385" s="55"/>
      <c r="XAP385" s="55"/>
      <c r="XAQ385" s="55"/>
      <c r="XAR385" s="55"/>
      <c r="XAS385" s="55"/>
      <c r="XAT385" s="55"/>
      <c r="XAU385" s="55"/>
      <c r="XAV385" s="55"/>
      <c r="XAW385" s="55"/>
      <c r="XAX385" s="55"/>
      <c r="XAY385" s="55"/>
      <c r="XAZ385" s="55"/>
      <c r="XBA385" s="55"/>
      <c r="XBB385" s="55"/>
      <c r="XBC385" s="55"/>
      <c r="XBD385" s="55"/>
      <c r="XBE385" s="55"/>
      <c r="XBF385" s="55"/>
      <c r="XBG385" s="55"/>
      <c r="XBH385" s="55"/>
      <c r="XBI385" s="55"/>
      <c r="XBJ385" s="55"/>
      <c r="XBK385" s="55"/>
      <c r="XBL385" s="55"/>
      <c r="XBM385" s="55"/>
      <c r="XBN385" s="55"/>
      <c r="XBO385" s="55"/>
      <c r="XBP385" s="55"/>
      <c r="XBQ385" s="55"/>
      <c r="XBR385" s="55"/>
      <c r="XBS385" s="55"/>
      <c r="XBT385" s="55"/>
      <c r="XBU385" s="55"/>
      <c r="XBV385" s="55"/>
      <c r="XBW385" s="55"/>
      <c r="XBX385" s="55"/>
      <c r="XBY385" s="55"/>
      <c r="XBZ385" s="55"/>
      <c r="XCA385" s="55"/>
      <c r="XCB385" s="55"/>
      <c r="XCC385" s="55"/>
      <c r="XCD385" s="55"/>
      <c r="XCE385" s="55"/>
      <c r="XCF385" s="55"/>
      <c r="XCG385" s="55"/>
      <c r="XCH385" s="55"/>
      <c r="XCI385" s="55"/>
      <c r="XCJ385" s="55"/>
      <c r="XCK385" s="55"/>
      <c r="XCL385" s="55"/>
      <c r="XCM385" s="55"/>
      <c r="XCN385" s="55"/>
      <c r="XCO385" s="55"/>
      <c r="XCP385" s="55"/>
      <c r="XCQ385" s="55"/>
      <c r="XCR385" s="55"/>
      <c r="XCS385" s="55"/>
      <c r="XCT385" s="55"/>
      <c r="XCU385" s="55"/>
      <c r="XCV385" s="55"/>
      <c r="XCW385" s="55"/>
      <c r="XCX385" s="55"/>
      <c r="XCY385" s="55"/>
      <c r="XCZ385" s="55"/>
      <c r="XDA385" s="55"/>
      <c r="XDB385" s="55"/>
      <c r="XDC385" s="55"/>
      <c r="XDD385" s="55"/>
      <c r="XDE385" s="55"/>
      <c r="XDF385" s="55"/>
      <c r="XDG385" s="55"/>
      <c r="XDH385" s="55"/>
      <c r="XDI385" s="55"/>
      <c r="XDJ385" s="55"/>
      <c r="XDK385" s="55"/>
      <c r="XDL385" s="55"/>
      <c r="XDM385" s="55"/>
      <c r="XDN385" s="55"/>
      <c r="XDO385" s="55"/>
      <c r="XDP385" s="55"/>
      <c r="XDQ385" s="55"/>
      <c r="XDR385" s="55"/>
      <c r="XDS385" s="55"/>
      <c r="XDT385" s="55"/>
      <c r="XDU385" s="55"/>
      <c r="XDV385" s="55"/>
      <c r="XDW385" s="55"/>
      <c r="XDX385" s="55"/>
      <c r="XDY385" s="55"/>
      <c r="XDZ385" s="55"/>
      <c r="XEA385" s="55"/>
      <c r="XEB385" s="55"/>
      <c r="XEC385" s="55"/>
      <c r="XED385" s="55"/>
      <c r="XEE385" s="55"/>
      <c r="XEF385" s="55"/>
      <c r="XEG385" s="55"/>
      <c r="XEH385" s="55"/>
      <c r="XEI385" s="55"/>
      <c r="XEJ385" s="55"/>
      <c r="XEK385" s="55"/>
      <c r="XEL385" s="55"/>
      <c r="XEM385" s="55"/>
      <c r="XEN385" s="55"/>
      <c r="XEO385" s="55"/>
      <c r="XEP385" s="55"/>
      <c r="XEQ385" s="55"/>
      <c r="XER385" s="55"/>
      <c r="XES385" s="55"/>
      <c r="XET385" s="55"/>
      <c r="XEU385" s="55"/>
      <c r="XEV385" s="55"/>
      <c r="XEW385" s="55"/>
      <c r="XEX385" s="55"/>
      <c r="XEY385" s="55"/>
      <c r="XEZ385" s="55"/>
      <c r="XFA385" s="55"/>
      <c r="XFB385" s="55"/>
      <c r="XFC385" s="55"/>
      <c r="XFD385" s="55"/>
    </row>
    <row r="386" spans="1:16384" ht="16.2">
      <c r="A386" s="55"/>
      <c r="B386" s="55"/>
      <c r="C386" s="55"/>
      <c r="D386" s="55"/>
      <c r="E386" s="55"/>
      <c r="F386" s="8" t="s">
        <v>1962</v>
      </c>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c r="DQ386" s="55"/>
      <c r="DR386" s="55"/>
      <c r="DS386" s="55"/>
      <c r="DT386" s="55"/>
      <c r="DU386" s="55"/>
      <c r="DV386" s="55"/>
      <c r="DW386" s="55"/>
      <c r="DX386" s="55"/>
      <c r="DY386" s="55"/>
      <c r="DZ386" s="55"/>
      <c r="EA386" s="55"/>
      <c r="EB386" s="55"/>
      <c r="EC386" s="55"/>
      <c r="ED386" s="55"/>
      <c r="EE386" s="55"/>
      <c r="EF386" s="55"/>
      <c r="EG386" s="55"/>
      <c r="EH386" s="55"/>
      <c r="EI386" s="55"/>
      <c r="EJ386" s="55"/>
      <c r="EK386" s="55"/>
      <c r="EL386" s="55"/>
      <c r="EM386" s="55"/>
      <c r="EN386" s="55"/>
      <c r="EO386" s="55"/>
      <c r="EP386" s="55"/>
      <c r="EQ386" s="55"/>
      <c r="ER386" s="55"/>
      <c r="ES386" s="55"/>
      <c r="ET386" s="55"/>
      <c r="EU386" s="55"/>
      <c r="EV386" s="55"/>
      <c r="EW386" s="55"/>
      <c r="EX386" s="55"/>
      <c r="EY386" s="55"/>
      <c r="EZ386" s="55"/>
      <c r="FA386" s="55"/>
      <c r="FB386" s="55"/>
      <c r="FC386" s="55"/>
      <c r="FD386" s="55"/>
      <c r="FE386" s="55"/>
      <c r="FF386" s="55"/>
      <c r="FG386" s="55"/>
      <c r="FH386" s="55"/>
      <c r="FI386" s="55"/>
      <c r="FJ386" s="55"/>
      <c r="FK386" s="55"/>
      <c r="FL386" s="55"/>
      <c r="FM386" s="55"/>
      <c r="FN386" s="55"/>
      <c r="FO386" s="55"/>
      <c r="FP386" s="55"/>
      <c r="FQ386" s="55"/>
      <c r="FR386" s="55"/>
      <c r="FS386" s="55"/>
      <c r="FT386" s="55"/>
      <c r="FU386" s="55"/>
      <c r="FV386" s="55"/>
      <c r="FW386" s="55"/>
      <c r="FX386" s="55"/>
      <c r="FY386" s="55"/>
      <c r="FZ386" s="55"/>
      <c r="GA386" s="55"/>
      <c r="GB386" s="55"/>
      <c r="GC386" s="55"/>
      <c r="GD386" s="55"/>
      <c r="GE386" s="55"/>
      <c r="GF386" s="55"/>
      <c r="GG386" s="55"/>
      <c r="GH386" s="55"/>
      <c r="GI386" s="55"/>
      <c r="GJ386" s="55"/>
      <c r="GK386" s="55"/>
      <c r="GL386" s="55"/>
      <c r="GM386" s="55"/>
      <c r="GN386" s="55"/>
      <c r="GO386" s="55"/>
      <c r="GP386" s="55"/>
      <c r="GQ386" s="55"/>
      <c r="GR386" s="55"/>
      <c r="GS386" s="55"/>
      <c r="GT386" s="55"/>
      <c r="GU386" s="55"/>
      <c r="GV386" s="55"/>
      <c r="GW386" s="55"/>
      <c r="GX386" s="55"/>
      <c r="GY386" s="55"/>
      <c r="GZ386" s="55"/>
      <c r="HA386" s="55"/>
      <c r="HB386" s="55"/>
      <c r="HC386" s="55"/>
      <c r="HD386" s="55"/>
      <c r="HE386" s="55"/>
      <c r="HF386" s="55"/>
      <c r="HG386" s="55"/>
      <c r="HH386" s="55"/>
      <c r="HI386" s="55"/>
      <c r="HJ386" s="55"/>
      <c r="HK386" s="55"/>
      <c r="HL386" s="55"/>
      <c r="HM386" s="55"/>
      <c r="HN386" s="55"/>
      <c r="HO386" s="55"/>
      <c r="HP386" s="55"/>
      <c r="HQ386" s="55"/>
      <c r="HR386" s="55"/>
      <c r="HS386" s="55"/>
      <c r="HT386" s="55"/>
      <c r="HU386" s="55"/>
      <c r="HV386" s="55"/>
      <c r="HW386" s="55"/>
      <c r="HX386" s="55"/>
      <c r="HY386" s="55"/>
      <c r="HZ386" s="55"/>
      <c r="IA386" s="55"/>
      <c r="IB386" s="55"/>
      <c r="IC386" s="55"/>
      <c r="ID386" s="55"/>
      <c r="IE386" s="55"/>
      <c r="IF386" s="55"/>
      <c r="IG386" s="55"/>
      <c r="IH386" s="55"/>
      <c r="II386" s="55"/>
      <c r="IJ386" s="55"/>
      <c r="IK386" s="55"/>
      <c r="IL386" s="55"/>
      <c r="IM386" s="55"/>
      <c r="IN386" s="55"/>
      <c r="IO386" s="55"/>
      <c r="IP386" s="55"/>
      <c r="IQ386" s="55"/>
      <c r="IR386" s="55"/>
      <c r="IS386" s="55"/>
      <c r="IT386" s="55"/>
      <c r="IU386" s="55"/>
      <c r="IV386" s="55"/>
      <c r="IW386" s="55"/>
      <c r="IX386" s="55"/>
      <c r="IY386" s="55"/>
      <c r="IZ386" s="55"/>
      <c r="JA386" s="55"/>
      <c r="JB386" s="55"/>
      <c r="JC386" s="55"/>
      <c r="JD386" s="55"/>
      <c r="JE386" s="55"/>
      <c r="JF386" s="55"/>
      <c r="JG386" s="55"/>
      <c r="JH386" s="55"/>
      <c r="JI386" s="55"/>
      <c r="JJ386" s="55"/>
      <c r="JK386" s="55"/>
      <c r="JL386" s="55"/>
      <c r="JM386" s="55"/>
      <c r="JN386" s="55"/>
      <c r="JO386" s="55"/>
      <c r="JP386" s="55"/>
      <c r="JQ386" s="55"/>
      <c r="JR386" s="55"/>
      <c r="JS386" s="55"/>
      <c r="JT386" s="55"/>
      <c r="JU386" s="55"/>
      <c r="JV386" s="55"/>
      <c r="JW386" s="55"/>
      <c r="JX386" s="55"/>
      <c r="JY386" s="55"/>
      <c r="JZ386" s="55"/>
      <c r="KA386" s="55"/>
      <c r="KB386" s="55"/>
      <c r="KC386" s="55"/>
      <c r="KD386" s="55"/>
      <c r="KE386" s="55"/>
      <c r="KF386" s="55"/>
      <c r="KG386" s="55"/>
      <c r="KH386" s="55"/>
      <c r="KI386" s="55"/>
      <c r="KJ386" s="55"/>
      <c r="KK386" s="55"/>
      <c r="KL386" s="55"/>
      <c r="KM386" s="55"/>
      <c r="KN386" s="55"/>
      <c r="KO386" s="55"/>
      <c r="KP386" s="55"/>
      <c r="KQ386" s="55"/>
      <c r="KR386" s="55"/>
      <c r="KS386" s="55"/>
      <c r="KT386" s="55"/>
      <c r="KU386" s="55"/>
      <c r="KV386" s="55"/>
      <c r="KW386" s="55"/>
      <c r="KX386" s="55"/>
      <c r="KY386" s="55"/>
      <c r="KZ386" s="55"/>
      <c r="LA386" s="55"/>
      <c r="LB386" s="55"/>
      <c r="LC386" s="55"/>
      <c r="LD386" s="55"/>
      <c r="LE386" s="55"/>
      <c r="LF386" s="55"/>
      <c r="LG386" s="55"/>
      <c r="LH386" s="55"/>
      <c r="LI386" s="55"/>
      <c r="LJ386" s="55"/>
      <c r="LK386" s="55"/>
      <c r="LL386" s="55"/>
      <c r="LM386" s="55"/>
      <c r="LN386" s="55"/>
      <c r="LO386" s="55"/>
      <c r="LP386" s="55"/>
      <c r="LQ386" s="55"/>
      <c r="LR386" s="55"/>
      <c r="LS386" s="55"/>
      <c r="LT386" s="55"/>
      <c r="LU386" s="55"/>
      <c r="LV386" s="55"/>
      <c r="LW386" s="55"/>
      <c r="LX386" s="55"/>
      <c r="LY386" s="55"/>
      <c r="LZ386" s="55"/>
      <c r="MA386" s="55"/>
      <c r="MB386" s="55"/>
      <c r="MC386" s="55"/>
      <c r="MD386" s="55"/>
      <c r="ME386" s="55"/>
      <c r="MF386" s="55"/>
      <c r="MG386" s="55"/>
      <c r="MH386" s="55"/>
      <c r="MI386" s="55"/>
      <c r="MJ386" s="55"/>
      <c r="MK386" s="55"/>
      <c r="ML386" s="55"/>
      <c r="MM386" s="55"/>
      <c r="MN386" s="55"/>
      <c r="MO386" s="55"/>
      <c r="MP386" s="55"/>
      <c r="MQ386" s="55"/>
      <c r="MR386" s="55"/>
      <c r="MS386" s="55"/>
      <c r="MT386" s="55"/>
      <c r="MU386" s="55"/>
      <c r="MV386" s="55"/>
      <c r="MW386" s="55"/>
      <c r="MX386" s="55"/>
      <c r="MY386" s="55"/>
      <c r="MZ386" s="55"/>
      <c r="NA386" s="55"/>
      <c r="NB386" s="55"/>
      <c r="NC386" s="55"/>
      <c r="ND386" s="55"/>
      <c r="NE386" s="55"/>
      <c r="NF386" s="55"/>
      <c r="NG386" s="55"/>
      <c r="NH386" s="55"/>
      <c r="NI386" s="55"/>
      <c r="NJ386" s="55"/>
      <c r="NK386" s="55"/>
      <c r="NL386" s="55"/>
      <c r="NM386" s="55"/>
      <c r="NN386" s="55"/>
      <c r="NO386" s="55"/>
      <c r="NP386" s="55"/>
      <c r="NQ386" s="55"/>
      <c r="NR386" s="55"/>
      <c r="NS386" s="55"/>
      <c r="NT386" s="55"/>
      <c r="NU386" s="55"/>
      <c r="NV386" s="55"/>
      <c r="NW386" s="55"/>
      <c r="NX386" s="55"/>
      <c r="NY386" s="55"/>
      <c r="NZ386" s="55"/>
      <c r="OA386" s="55"/>
      <c r="OB386" s="55"/>
      <c r="OC386" s="55"/>
      <c r="OD386" s="55"/>
      <c r="OE386" s="55"/>
      <c r="OF386" s="55"/>
      <c r="OG386" s="55"/>
      <c r="OH386" s="55"/>
      <c r="OI386" s="55"/>
      <c r="OJ386" s="55"/>
      <c r="OK386" s="55"/>
      <c r="OL386" s="55"/>
      <c r="OM386" s="55"/>
      <c r="ON386" s="55"/>
      <c r="OO386" s="55"/>
      <c r="OP386" s="55"/>
      <c r="OQ386" s="55"/>
      <c r="OR386" s="55"/>
      <c r="OS386" s="55"/>
      <c r="OT386" s="55"/>
      <c r="OU386" s="55"/>
      <c r="OV386" s="55"/>
      <c r="OW386" s="55"/>
      <c r="OX386" s="55"/>
      <c r="OY386" s="55"/>
      <c r="OZ386" s="55"/>
      <c r="PA386" s="55"/>
      <c r="PB386" s="55"/>
      <c r="PC386" s="55"/>
      <c r="PD386" s="55"/>
      <c r="PE386" s="55"/>
      <c r="PF386" s="55"/>
      <c r="PG386" s="55"/>
      <c r="PH386" s="55"/>
      <c r="PI386" s="55"/>
      <c r="PJ386" s="55"/>
      <c r="PK386" s="55"/>
      <c r="PL386" s="55"/>
      <c r="PM386" s="55"/>
      <c r="PN386" s="55"/>
      <c r="PO386" s="55"/>
      <c r="PP386" s="55"/>
      <c r="PQ386" s="55"/>
      <c r="PR386" s="55"/>
      <c r="PS386" s="55"/>
      <c r="PT386" s="55"/>
      <c r="PU386" s="55"/>
      <c r="PV386" s="55"/>
      <c r="PW386" s="55"/>
      <c r="PX386" s="55"/>
      <c r="PY386" s="55"/>
      <c r="PZ386" s="55"/>
      <c r="QA386" s="55"/>
      <c r="QB386" s="55"/>
      <c r="QC386" s="55"/>
      <c r="QD386" s="55"/>
      <c r="QE386" s="55"/>
      <c r="QF386" s="55"/>
      <c r="QG386" s="55"/>
      <c r="QH386" s="55"/>
      <c r="QI386" s="55"/>
      <c r="QJ386" s="55"/>
      <c r="QK386" s="55"/>
      <c r="QL386" s="55"/>
      <c r="QM386" s="55"/>
      <c r="QN386" s="55"/>
      <c r="QO386" s="55"/>
      <c r="QP386" s="55"/>
      <c r="QQ386" s="55"/>
      <c r="QR386" s="55"/>
      <c r="QS386" s="55"/>
      <c r="QT386" s="55"/>
      <c r="QU386" s="55"/>
      <c r="QV386" s="55"/>
      <c r="QW386" s="55"/>
      <c r="QX386" s="55"/>
      <c r="QY386" s="55"/>
      <c r="QZ386" s="55"/>
      <c r="RA386" s="55"/>
      <c r="RB386" s="55"/>
      <c r="RC386" s="55"/>
      <c r="RD386" s="55"/>
      <c r="RE386" s="55"/>
      <c r="RF386" s="55"/>
      <c r="RG386" s="55"/>
      <c r="RH386" s="55"/>
      <c r="RI386" s="55"/>
      <c r="RJ386" s="55"/>
      <c r="RK386" s="55"/>
      <c r="RL386" s="55"/>
      <c r="RM386" s="55"/>
      <c r="RN386" s="55"/>
      <c r="RO386" s="55"/>
      <c r="RP386" s="55"/>
      <c r="RQ386" s="55"/>
      <c r="RR386" s="55"/>
      <c r="RS386" s="55"/>
      <c r="RT386" s="55"/>
      <c r="RU386" s="55"/>
      <c r="RV386" s="55"/>
      <c r="RW386" s="55"/>
      <c r="RX386" s="55"/>
      <c r="RY386" s="55"/>
      <c r="RZ386" s="55"/>
      <c r="SA386" s="55"/>
      <c r="SB386" s="55"/>
      <c r="SC386" s="55"/>
      <c r="SD386" s="55"/>
      <c r="SE386" s="55"/>
      <c r="SF386" s="55"/>
      <c r="SG386" s="55"/>
      <c r="SH386" s="55"/>
      <c r="SI386" s="55"/>
      <c r="SJ386" s="55"/>
      <c r="SK386" s="55"/>
      <c r="SL386" s="55"/>
      <c r="SM386" s="55"/>
      <c r="SN386" s="55"/>
      <c r="SO386" s="55"/>
      <c r="SP386" s="55"/>
      <c r="SQ386" s="55"/>
      <c r="SR386" s="55"/>
      <c r="SS386" s="55"/>
      <c r="ST386" s="55"/>
      <c r="SU386" s="55"/>
      <c r="SV386" s="55"/>
      <c r="SW386" s="55"/>
      <c r="SX386" s="55"/>
      <c r="SY386" s="55"/>
      <c r="SZ386" s="55"/>
      <c r="TA386" s="55"/>
      <c r="TB386" s="55"/>
      <c r="TC386" s="55"/>
      <c r="TD386" s="55"/>
      <c r="TE386" s="55"/>
      <c r="TF386" s="55"/>
      <c r="TG386" s="55"/>
      <c r="TH386" s="55"/>
      <c r="TI386" s="55"/>
      <c r="TJ386" s="55"/>
      <c r="TK386" s="55"/>
      <c r="TL386" s="55"/>
      <c r="TM386" s="55"/>
      <c r="TN386" s="55"/>
      <c r="TO386" s="55"/>
      <c r="TP386" s="55"/>
      <c r="TQ386" s="55"/>
      <c r="TR386" s="55"/>
      <c r="TS386" s="55"/>
      <c r="TT386" s="55"/>
      <c r="TU386" s="55"/>
      <c r="TV386" s="55"/>
      <c r="TW386" s="55"/>
      <c r="TX386" s="55"/>
      <c r="TY386" s="55"/>
      <c r="TZ386" s="55"/>
      <c r="UA386" s="55"/>
      <c r="UB386" s="55"/>
      <c r="UC386" s="55"/>
      <c r="UD386" s="55"/>
      <c r="UE386" s="55"/>
      <c r="UF386" s="55"/>
      <c r="UG386" s="55"/>
      <c r="UH386" s="55"/>
      <c r="UI386" s="55"/>
      <c r="UJ386" s="55"/>
      <c r="UK386" s="55"/>
      <c r="UL386" s="55"/>
      <c r="UM386" s="55"/>
      <c r="UN386" s="55"/>
      <c r="UO386" s="55"/>
      <c r="UP386" s="55"/>
      <c r="UQ386" s="55"/>
      <c r="UR386" s="55"/>
      <c r="US386" s="55"/>
      <c r="UT386" s="55"/>
      <c r="UU386" s="55"/>
      <c r="UV386" s="55"/>
      <c r="UW386" s="55"/>
      <c r="UX386" s="55"/>
      <c r="UY386" s="55"/>
      <c r="UZ386" s="55"/>
      <c r="VA386" s="55"/>
      <c r="VB386" s="55"/>
      <c r="VC386" s="55"/>
      <c r="VD386" s="55"/>
      <c r="VE386" s="55"/>
      <c r="VF386" s="55"/>
      <c r="VG386" s="55"/>
      <c r="VH386" s="55"/>
      <c r="VI386" s="55"/>
      <c r="VJ386" s="55"/>
      <c r="VK386" s="55"/>
      <c r="VL386" s="55"/>
      <c r="VM386" s="55"/>
      <c r="VN386" s="55"/>
      <c r="VO386" s="55"/>
      <c r="VP386" s="55"/>
      <c r="VQ386" s="55"/>
      <c r="VR386" s="55"/>
      <c r="VS386" s="55"/>
      <c r="VT386" s="55"/>
      <c r="VU386" s="55"/>
      <c r="VV386" s="55"/>
      <c r="VW386" s="55"/>
      <c r="VX386" s="55"/>
      <c r="VY386" s="55"/>
      <c r="VZ386" s="55"/>
      <c r="WA386" s="55"/>
      <c r="WB386" s="55"/>
      <c r="WC386" s="55"/>
      <c r="WD386" s="55"/>
      <c r="WE386" s="55"/>
      <c r="WF386" s="55"/>
      <c r="WG386" s="55"/>
      <c r="WH386" s="55"/>
      <c r="WI386" s="55"/>
      <c r="WJ386" s="55"/>
      <c r="WK386" s="55"/>
      <c r="WL386" s="55"/>
      <c r="WM386" s="55"/>
      <c r="WN386" s="55"/>
      <c r="WO386" s="55"/>
      <c r="WP386" s="55"/>
      <c r="WQ386" s="55"/>
      <c r="WR386" s="55"/>
      <c r="WS386" s="55"/>
      <c r="WT386" s="55"/>
      <c r="WU386" s="55"/>
      <c r="WV386" s="55"/>
      <c r="WW386" s="55"/>
      <c r="WX386" s="55"/>
      <c r="WY386" s="55"/>
      <c r="WZ386" s="55"/>
      <c r="XA386" s="55"/>
      <c r="XB386" s="55"/>
      <c r="XC386" s="55"/>
      <c r="XD386" s="55"/>
      <c r="XE386" s="55"/>
      <c r="XF386" s="55"/>
      <c r="XG386" s="55"/>
      <c r="XH386" s="55"/>
      <c r="XI386" s="55"/>
      <c r="XJ386" s="55"/>
      <c r="XK386" s="55"/>
      <c r="XL386" s="55"/>
      <c r="XM386" s="55"/>
      <c r="XN386" s="55"/>
      <c r="XO386" s="55"/>
      <c r="XP386" s="55"/>
      <c r="XQ386" s="55"/>
      <c r="XR386" s="55"/>
      <c r="XS386" s="55"/>
      <c r="XT386" s="55"/>
      <c r="XU386" s="55"/>
      <c r="XV386" s="55"/>
      <c r="XW386" s="55"/>
      <c r="XX386" s="55"/>
      <c r="XY386" s="55"/>
      <c r="XZ386" s="55"/>
      <c r="YA386" s="55"/>
      <c r="YB386" s="55"/>
      <c r="YC386" s="55"/>
      <c r="YD386" s="55"/>
      <c r="YE386" s="55"/>
      <c r="YF386" s="55"/>
      <c r="YG386" s="55"/>
      <c r="YH386" s="55"/>
      <c r="YI386" s="55"/>
      <c r="YJ386" s="55"/>
      <c r="YK386" s="55"/>
      <c r="YL386" s="55"/>
      <c r="YM386" s="55"/>
      <c r="YN386" s="55"/>
      <c r="YO386" s="55"/>
      <c r="YP386" s="55"/>
      <c r="YQ386" s="55"/>
      <c r="YR386" s="55"/>
      <c r="YS386" s="55"/>
      <c r="YT386" s="55"/>
      <c r="YU386" s="55"/>
      <c r="YV386" s="55"/>
      <c r="YW386" s="55"/>
      <c r="YX386" s="55"/>
      <c r="YY386" s="55"/>
      <c r="YZ386" s="55"/>
      <c r="ZA386" s="55"/>
      <c r="ZB386" s="55"/>
      <c r="ZC386" s="55"/>
      <c r="ZD386" s="55"/>
      <c r="ZE386" s="55"/>
      <c r="ZF386" s="55"/>
      <c r="ZG386" s="55"/>
      <c r="ZH386" s="55"/>
      <c r="ZI386" s="55"/>
      <c r="ZJ386" s="55"/>
      <c r="ZK386" s="55"/>
      <c r="ZL386" s="55"/>
      <c r="ZM386" s="55"/>
      <c r="ZN386" s="55"/>
      <c r="ZO386" s="55"/>
      <c r="ZP386" s="55"/>
      <c r="ZQ386" s="55"/>
      <c r="ZR386" s="55"/>
      <c r="ZS386" s="55"/>
      <c r="ZT386" s="55"/>
      <c r="ZU386" s="55"/>
      <c r="ZV386" s="55"/>
      <c r="ZW386" s="55"/>
      <c r="ZX386" s="55"/>
      <c r="ZY386" s="55"/>
      <c r="ZZ386" s="55"/>
      <c r="AAA386" s="55"/>
      <c r="AAB386" s="55"/>
      <c r="AAC386" s="55"/>
      <c r="AAD386" s="55"/>
      <c r="AAE386" s="55"/>
      <c r="AAF386" s="55"/>
      <c r="AAG386" s="55"/>
      <c r="AAH386" s="55"/>
      <c r="AAI386" s="55"/>
      <c r="AAJ386" s="55"/>
      <c r="AAK386" s="55"/>
      <c r="AAL386" s="55"/>
      <c r="AAM386" s="55"/>
      <c r="AAN386" s="55"/>
      <c r="AAO386" s="55"/>
      <c r="AAP386" s="55"/>
      <c r="AAQ386" s="55"/>
      <c r="AAR386" s="55"/>
      <c r="AAS386" s="55"/>
      <c r="AAT386" s="55"/>
      <c r="AAU386" s="55"/>
      <c r="AAV386" s="55"/>
      <c r="AAW386" s="55"/>
      <c r="AAX386" s="55"/>
      <c r="AAY386" s="55"/>
      <c r="AAZ386" s="55"/>
      <c r="ABA386" s="55"/>
      <c r="ABB386" s="55"/>
      <c r="ABC386" s="55"/>
      <c r="ABD386" s="55"/>
      <c r="ABE386" s="55"/>
      <c r="ABF386" s="55"/>
      <c r="ABG386" s="55"/>
      <c r="ABH386" s="55"/>
      <c r="ABI386" s="55"/>
      <c r="ABJ386" s="55"/>
      <c r="ABK386" s="55"/>
      <c r="ABL386" s="55"/>
      <c r="ABM386" s="55"/>
      <c r="ABN386" s="55"/>
      <c r="ABO386" s="55"/>
      <c r="ABP386" s="55"/>
      <c r="ABQ386" s="55"/>
      <c r="ABR386" s="55"/>
      <c r="ABS386" s="55"/>
      <c r="ABT386" s="55"/>
      <c r="ABU386" s="55"/>
      <c r="ABV386" s="55"/>
      <c r="ABW386" s="55"/>
      <c r="ABX386" s="55"/>
      <c r="ABY386" s="55"/>
      <c r="ABZ386" s="55"/>
      <c r="ACA386" s="55"/>
      <c r="ACB386" s="55"/>
      <c r="ACC386" s="55"/>
      <c r="ACD386" s="55"/>
      <c r="ACE386" s="55"/>
      <c r="ACF386" s="55"/>
      <c r="ACG386" s="55"/>
      <c r="ACH386" s="55"/>
      <c r="ACI386" s="55"/>
      <c r="ACJ386" s="55"/>
      <c r="ACK386" s="55"/>
      <c r="ACL386" s="55"/>
      <c r="ACM386" s="55"/>
      <c r="ACN386" s="55"/>
      <c r="ACO386" s="55"/>
      <c r="ACP386" s="55"/>
      <c r="ACQ386" s="55"/>
      <c r="ACR386" s="55"/>
      <c r="ACS386" s="55"/>
      <c r="ACT386" s="55"/>
      <c r="ACU386" s="55"/>
      <c r="ACV386" s="55"/>
      <c r="ACW386" s="55"/>
      <c r="ACX386" s="55"/>
      <c r="ACY386" s="55"/>
      <c r="ACZ386" s="55"/>
      <c r="ADA386" s="55"/>
      <c r="ADB386" s="55"/>
      <c r="ADC386" s="55"/>
      <c r="ADD386" s="55"/>
      <c r="ADE386" s="55"/>
      <c r="ADF386" s="55"/>
      <c r="ADG386" s="55"/>
      <c r="ADH386" s="55"/>
      <c r="ADI386" s="55"/>
      <c r="ADJ386" s="55"/>
      <c r="ADK386" s="55"/>
      <c r="ADL386" s="55"/>
      <c r="ADM386" s="55"/>
      <c r="ADN386" s="55"/>
      <c r="ADO386" s="55"/>
      <c r="ADP386" s="55"/>
      <c r="ADQ386" s="55"/>
      <c r="ADR386" s="55"/>
      <c r="ADS386" s="55"/>
      <c r="ADT386" s="55"/>
      <c r="ADU386" s="55"/>
      <c r="ADV386" s="55"/>
      <c r="ADW386" s="55"/>
      <c r="ADX386" s="55"/>
      <c r="ADY386" s="55"/>
      <c r="ADZ386" s="55"/>
      <c r="AEA386" s="55"/>
      <c r="AEB386" s="55"/>
      <c r="AEC386" s="55"/>
      <c r="AED386" s="55"/>
      <c r="AEE386" s="55"/>
      <c r="AEF386" s="55"/>
      <c r="AEG386" s="55"/>
      <c r="AEH386" s="55"/>
      <c r="AEI386" s="55"/>
      <c r="AEJ386" s="55"/>
      <c r="AEK386" s="55"/>
      <c r="AEL386" s="55"/>
      <c r="AEM386" s="55"/>
      <c r="AEN386" s="55"/>
      <c r="AEO386" s="55"/>
      <c r="AEP386" s="55"/>
      <c r="AEQ386" s="55"/>
      <c r="AER386" s="55"/>
      <c r="AES386" s="55"/>
      <c r="AET386" s="55"/>
      <c r="AEU386" s="55"/>
      <c r="AEV386" s="55"/>
      <c r="AEW386" s="55"/>
      <c r="AEX386" s="55"/>
      <c r="AEY386" s="55"/>
      <c r="AEZ386" s="55"/>
      <c r="AFA386" s="55"/>
      <c r="AFB386" s="55"/>
      <c r="AFC386" s="55"/>
      <c r="AFD386" s="55"/>
      <c r="AFE386" s="55"/>
      <c r="AFF386" s="55"/>
      <c r="AFG386" s="55"/>
      <c r="AFH386" s="55"/>
      <c r="AFI386" s="55"/>
      <c r="AFJ386" s="55"/>
      <c r="AFK386" s="55"/>
      <c r="AFL386" s="55"/>
      <c r="AFM386" s="55"/>
      <c r="AFN386" s="55"/>
      <c r="AFO386" s="55"/>
      <c r="AFP386" s="55"/>
      <c r="AFQ386" s="55"/>
      <c r="AFR386" s="55"/>
      <c r="AFS386" s="55"/>
      <c r="AFT386" s="55"/>
      <c r="AFU386" s="55"/>
      <c r="AFV386" s="55"/>
      <c r="AFW386" s="55"/>
      <c r="AFX386" s="55"/>
      <c r="AFY386" s="55"/>
      <c r="AFZ386" s="55"/>
      <c r="AGA386" s="55"/>
      <c r="AGB386" s="55"/>
      <c r="AGC386" s="55"/>
      <c r="AGD386" s="55"/>
      <c r="AGE386" s="55"/>
      <c r="AGF386" s="55"/>
      <c r="AGG386" s="55"/>
      <c r="AGH386" s="55"/>
      <c r="AGI386" s="55"/>
      <c r="AGJ386" s="55"/>
      <c r="AGK386" s="55"/>
      <c r="AGL386" s="55"/>
      <c r="AGM386" s="55"/>
      <c r="AGN386" s="55"/>
      <c r="AGO386" s="55"/>
      <c r="AGP386" s="55"/>
      <c r="AGQ386" s="55"/>
      <c r="AGR386" s="55"/>
      <c r="AGS386" s="55"/>
      <c r="AGT386" s="55"/>
      <c r="AGU386" s="55"/>
      <c r="AGV386" s="55"/>
      <c r="AGW386" s="55"/>
      <c r="AGX386" s="55"/>
      <c r="AGY386" s="55"/>
      <c r="AGZ386" s="55"/>
      <c r="AHA386" s="55"/>
      <c r="AHB386" s="55"/>
      <c r="AHC386" s="55"/>
      <c r="AHD386" s="55"/>
      <c r="AHE386" s="55"/>
      <c r="AHF386" s="55"/>
      <c r="AHG386" s="55"/>
      <c r="AHH386" s="55"/>
      <c r="AHI386" s="55"/>
      <c r="AHJ386" s="55"/>
      <c r="AHK386" s="55"/>
      <c r="AHL386" s="55"/>
      <c r="AHM386" s="55"/>
      <c r="AHN386" s="55"/>
      <c r="AHO386" s="55"/>
      <c r="AHP386" s="55"/>
      <c r="AHQ386" s="55"/>
      <c r="AHR386" s="55"/>
      <c r="AHS386" s="55"/>
      <c r="AHT386" s="55"/>
      <c r="AHU386" s="55"/>
      <c r="AHV386" s="55"/>
      <c r="AHW386" s="55"/>
      <c r="AHX386" s="55"/>
      <c r="AHY386" s="55"/>
      <c r="AHZ386" s="55"/>
      <c r="AIA386" s="55"/>
      <c r="AIB386" s="55"/>
      <c r="AIC386" s="55"/>
      <c r="AID386" s="55"/>
      <c r="AIE386" s="55"/>
      <c r="AIF386" s="55"/>
      <c r="AIG386" s="55"/>
      <c r="AIH386" s="55"/>
      <c r="AII386" s="55"/>
      <c r="AIJ386" s="55"/>
      <c r="AIK386" s="55"/>
      <c r="AIL386" s="55"/>
      <c r="AIM386" s="55"/>
      <c r="AIN386" s="55"/>
      <c r="AIO386" s="55"/>
      <c r="AIP386" s="55"/>
      <c r="AIQ386" s="55"/>
      <c r="AIR386" s="55"/>
      <c r="AIS386" s="55"/>
      <c r="AIT386" s="55"/>
      <c r="AIU386" s="55"/>
      <c r="AIV386" s="55"/>
      <c r="AIW386" s="55"/>
      <c r="AIX386" s="55"/>
      <c r="AIY386" s="55"/>
      <c r="AIZ386" s="55"/>
      <c r="AJA386" s="55"/>
      <c r="AJB386" s="55"/>
      <c r="AJC386" s="55"/>
      <c r="AJD386" s="55"/>
      <c r="AJE386" s="55"/>
      <c r="AJF386" s="55"/>
      <c r="AJG386" s="55"/>
      <c r="AJH386" s="55"/>
      <c r="AJI386" s="55"/>
      <c r="AJJ386" s="55"/>
      <c r="AJK386" s="55"/>
      <c r="AJL386" s="55"/>
      <c r="AJM386" s="55"/>
      <c r="AJN386" s="55"/>
      <c r="AJO386" s="55"/>
      <c r="AJP386" s="55"/>
      <c r="AJQ386" s="55"/>
      <c r="AJR386" s="55"/>
      <c r="AJS386" s="55"/>
      <c r="AJT386" s="55"/>
      <c r="AJU386" s="55"/>
      <c r="AJV386" s="55"/>
      <c r="AJW386" s="55"/>
      <c r="AJX386" s="55"/>
      <c r="AJY386" s="55"/>
      <c r="AJZ386" s="55"/>
      <c r="AKA386" s="55"/>
      <c r="AKB386" s="55"/>
      <c r="AKC386" s="55"/>
      <c r="AKD386" s="55"/>
      <c r="AKE386" s="55"/>
      <c r="AKF386" s="55"/>
      <c r="AKG386" s="55"/>
      <c r="AKH386" s="55"/>
      <c r="AKI386" s="55"/>
      <c r="AKJ386" s="55"/>
      <c r="AKK386" s="55"/>
      <c r="AKL386" s="55"/>
      <c r="AKM386" s="55"/>
      <c r="AKN386" s="55"/>
      <c r="AKO386" s="55"/>
      <c r="AKP386" s="55"/>
      <c r="AKQ386" s="55"/>
      <c r="AKR386" s="55"/>
      <c r="AKS386" s="55"/>
      <c r="AKT386" s="55"/>
      <c r="AKU386" s="55"/>
      <c r="AKV386" s="55"/>
      <c r="AKW386" s="55"/>
      <c r="AKX386" s="55"/>
      <c r="AKY386" s="55"/>
      <c r="AKZ386" s="55"/>
      <c r="ALA386" s="55"/>
      <c r="ALB386" s="55"/>
      <c r="ALC386" s="55"/>
      <c r="ALD386" s="55"/>
      <c r="ALE386" s="55"/>
      <c r="ALF386" s="55"/>
      <c r="ALG386" s="55"/>
      <c r="ALH386" s="55"/>
      <c r="ALI386" s="55"/>
      <c r="ALJ386" s="55"/>
      <c r="ALK386" s="55"/>
      <c r="ALL386" s="55"/>
      <c r="ALM386" s="55"/>
      <c r="ALN386" s="55"/>
      <c r="ALO386" s="55"/>
      <c r="ALP386" s="55"/>
      <c r="ALQ386" s="55"/>
      <c r="ALR386" s="55"/>
      <c r="ALS386" s="55"/>
      <c r="ALT386" s="55"/>
      <c r="ALU386" s="55"/>
      <c r="ALV386" s="55"/>
      <c r="ALW386" s="55"/>
      <c r="ALX386" s="55"/>
      <c r="ALY386" s="55"/>
      <c r="ALZ386" s="55"/>
      <c r="AMA386" s="55"/>
      <c r="AMB386" s="55"/>
      <c r="AMC386" s="55"/>
      <c r="AMD386" s="55"/>
      <c r="AME386" s="55"/>
      <c r="AMF386" s="55"/>
      <c r="AMG386" s="55"/>
      <c r="AMH386" s="55"/>
      <c r="AMI386" s="55"/>
      <c r="AMJ386" s="55"/>
      <c r="AMK386" s="55"/>
      <c r="AML386" s="55"/>
      <c r="AMM386" s="55"/>
      <c r="AMN386" s="55"/>
      <c r="AMO386" s="55"/>
      <c r="AMP386" s="55"/>
      <c r="AMQ386" s="55"/>
      <c r="AMR386" s="55"/>
      <c r="AMS386" s="55"/>
      <c r="AMT386" s="55"/>
      <c r="AMU386" s="55"/>
      <c r="AMV386" s="55"/>
      <c r="AMW386" s="55"/>
      <c r="AMX386" s="55"/>
      <c r="AMY386" s="55"/>
      <c r="AMZ386" s="55"/>
      <c r="ANA386" s="55"/>
      <c r="ANB386" s="55"/>
      <c r="ANC386" s="55"/>
      <c r="AND386" s="55"/>
      <c r="ANE386" s="55"/>
      <c r="ANF386" s="55"/>
      <c r="ANG386" s="55"/>
      <c r="ANH386" s="55"/>
      <c r="ANI386" s="55"/>
      <c r="ANJ386" s="55"/>
      <c r="ANK386" s="55"/>
      <c r="ANL386" s="55"/>
      <c r="ANM386" s="55"/>
      <c r="ANN386" s="55"/>
      <c r="ANO386" s="55"/>
      <c r="ANP386" s="55"/>
      <c r="ANQ386" s="55"/>
      <c r="ANR386" s="55"/>
      <c r="ANS386" s="55"/>
      <c r="ANT386" s="55"/>
      <c r="ANU386" s="55"/>
      <c r="ANV386" s="55"/>
      <c r="ANW386" s="55"/>
      <c r="ANX386" s="55"/>
      <c r="ANY386" s="55"/>
      <c r="ANZ386" s="55"/>
      <c r="AOA386" s="55"/>
      <c r="AOB386" s="55"/>
      <c r="AOC386" s="55"/>
      <c r="AOD386" s="55"/>
      <c r="AOE386" s="55"/>
      <c r="AOF386" s="55"/>
      <c r="AOG386" s="55"/>
      <c r="AOH386" s="55"/>
      <c r="AOI386" s="55"/>
      <c r="AOJ386" s="55"/>
      <c r="AOK386" s="55"/>
      <c r="AOL386" s="55"/>
      <c r="AOM386" s="55"/>
      <c r="AON386" s="55"/>
      <c r="AOO386" s="55"/>
      <c r="AOP386" s="55"/>
      <c r="AOQ386" s="55"/>
      <c r="AOR386" s="55"/>
      <c r="AOS386" s="55"/>
      <c r="AOT386" s="55"/>
      <c r="AOU386" s="55"/>
      <c r="AOV386" s="55"/>
      <c r="AOW386" s="55"/>
      <c r="AOX386" s="55"/>
      <c r="AOY386" s="55"/>
      <c r="AOZ386" s="55"/>
      <c r="APA386" s="55"/>
      <c r="APB386" s="55"/>
      <c r="APC386" s="55"/>
      <c r="APD386" s="55"/>
      <c r="APE386" s="55"/>
      <c r="APF386" s="55"/>
      <c r="APG386" s="55"/>
      <c r="APH386" s="55"/>
      <c r="API386" s="55"/>
      <c r="APJ386" s="55"/>
      <c r="APK386" s="55"/>
      <c r="APL386" s="55"/>
      <c r="APM386" s="55"/>
      <c r="APN386" s="55"/>
      <c r="APO386" s="55"/>
      <c r="APP386" s="55"/>
      <c r="APQ386" s="55"/>
      <c r="APR386" s="55"/>
      <c r="APS386" s="55"/>
      <c r="APT386" s="55"/>
      <c r="APU386" s="55"/>
      <c r="APV386" s="55"/>
      <c r="APW386" s="55"/>
      <c r="APX386" s="55"/>
      <c r="APY386" s="55"/>
      <c r="APZ386" s="55"/>
      <c r="AQA386" s="55"/>
      <c r="AQB386" s="55"/>
      <c r="AQC386" s="55"/>
      <c r="AQD386" s="55"/>
      <c r="AQE386" s="55"/>
      <c r="AQF386" s="55"/>
      <c r="AQG386" s="55"/>
      <c r="AQH386" s="55"/>
      <c r="AQI386" s="55"/>
      <c r="AQJ386" s="55"/>
      <c r="AQK386" s="55"/>
      <c r="AQL386" s="55"/>
      <c r="AQM386" s="55"/>
      <c r="AQN386" s="55"/>
      <c r="AQO386" s="55"/>
      <c r="AQP386" s="55"/>
      <c r="AQQ386" s="55"/>
      <c r="AQR386" s="55"/>
      <c r="AQS386" s="55"/>
      <c r="AQT386" s="55"/>
      <c r="AQU386" s="55"/>
      <c r="AQV386" s="55"/>
      <c r="AQW386" s="55"/>
      <c r="AQX386" s="55"/>
      <c r="AQY386" s="55"/>
      <c r="AQZ386" s="55"/>
      <c r="ARA386" s="55"/>
      <c r="ARB386" s="55"/>
      <c r="ARC386" s="55"/>
      <c r="ARD386" s="55"/>
      <c r="ARE386" s="55"/>
      <c r="ARF386" s="55"/>
      <c r="ARG386" s="55"/>
      <c r="ARH386" s="55"/>
      <c r="ARI386" s="55"/>
      <c r="ARJ386" s="55"/>
      <c r="ARK386" s="55"/>
      <c r="ARL386" s="55"/>
      <c r="ARM386" s="55"/>
      <c r="ARN386" s="55"/>
      <c r="ARO386" s="55"/>
      <c r="ARP386" s="55"/>
      <c r="ARQ386" s="55"/>
      <c r="ARR386" s="55"/>
      <c r="ARS386" s="55"/>
      <c r="ART386" s="55"/>
      <c r="ARU386" s="55"/>
      <c r="ARV386" s="55"/>
      <c r="ARW386" s="55"/>
      <c r="ARX386" s="55"/>
      <c r="ARY386" s="55"/>
      <c r="ARZ386" s="55"/>
      <c r="ASA386" s="55"/>
      <c r="ASB386" s="55"/>
      <c r="ASC386" s="55"/>
      <c r="ASD386" s="55"/>
      <c r="ASE386" s="55"/>
      <c r="ASF386" s="55"/>
      <c r="ASG386" s="55"/>
      <c r="ASH386" s="55"/>
      <c r="ASI386" s="55"/>
      <c r="ASJ386" s="55"/>
      <c r="ASK386" s="55"/>
      <c r="ASL386" s="55"/>
      <c r="ASM386" s="55"/>
      <c r="ASN386" s="55"/>
      <c r="ASO386" s="55"/>
      <c r="ASP386" s="55"/>
      <c r="ASQ386" s="55"/>
      <c r="ASR386" s="55"/>
      <c r="ASS386" s="55"/>
      <c r="AST386" s="55"/>
      <c r="ASU386" s="55"/>
      <c r="ASV386" s="55"/>
      <c r="ASW386" s="55"/>
      <c r="ASX386" s="55"/>
      <c r="ASY386" s="55"/>
      <c r="ASZ386" s="55"/>
      <c r="ATA386" s="55"/>
      <c r="ATB386" s="55"/>
      <c r="ATC386" s="55"/>
      <c r="ATD386" s="55"/>
      <c r="ATE386" s="55"/>
      <c r="ATF386" s="55"/>
      <c r="ATG386" s="55"/>
      <c r="ATH386" s="55"/>
      <c r="ATI386" s="55"/>
      <c r="ATJ386" s="55"/>
      <c r="ATK386" s="55"/>
      <c r="ATL386" s="55"/>
      <c r="ATM386" s="55"/>
      <c r="ATN386" s="55"/>
      <c r="ATO386" s="55"/>
      <c r="ATP386" s="55"/>
      <c r="ATQ386" s="55"/>
      <c r="ATR386" s="55"/>
      <c r="ATS386" s="55"/>
      <c r="ATT386" s="55"/>
      <c r="ATU386" s="55"/>
      <c r="ATV386" s="55"/>
      <c r="ATW386" s="55"/>
      <c r="ATX386" s="55"/>
      <c r="ATY386" s="55"/>
      <c r="ATZ386" s="55"/>
      <c r="AUA386" s="55"/>
      <c r="AUB386" s="55"/>
      <c r="AUC386" s="55"/>
      <c r="AUD386" s="55"/>
      <c r="AUE386" s="55"/>
      <c r="AUF386" s="55"/>
      <c r="AUG386" s="55"/>
      <c r="AUH386" s="55"/>
      <c r="AUI386" s="55"/>
      <c r="AUJ386" s="55"/>
      <c r="AUK386" s="55"/>
      <c r="AUL386" s="55"/>
      <c r="AUM386" s="55"/>
      <c r="AUN386" s="55"/>
      <c r="AUO386" s="55"/>
      <c r="AUP386" s="55"/>
      <c r="AUQ386" s="55"/>
      <c r="AUR386" s="55"/>
      <c r="AUS386" s="55"/>
      <c r="AUT386" s="55"/>
      <c r="AUU386" s="55"/>
      <c r="AUV386" s="55"/>
      <c r="AUW386" s="55"/>
      <c r="AUX386" s="55"/>
      <c r="AUY386" s="55"/>
      <c r="AUZ386" s="55"/>
      <c r="AVA386" s="55"/>
      <c r="AVB386" s="55"/>
      <c r="AVC386" s="55"/>
      <c r="AVD386" s="55"/>
      <c r="AVE386" s="55"/>
      <c r="AVF386" s="55"/>
      <c r="AVG386" s="55"/>
      <c r="AVH386" s="55"/>
      <c r="AVI386" s="55"/>
      <c r="AVJ386" s="55"/>
      <c r="AVK386" s="55"/>
      <c r="AVL386" s="55"/>
      <c r="AVM386" s="55"/>
      <c r="AVN386" s="55"/>
      <c r="AVO386" s="55"/>
      <c r="AVP386" s="55"/>
      <c r="AVQ386" s="55"/>
      <c r="AVR386" s="55"/>
      <c r="AVS386" s="55"/>
      <c r="AVT386" s="55"/>
      <c r="AVU386" s="55"/>
      <c r="AVV386" s="55"/>
      <c r="AVW386" s="55"/>
      <c r="AVX386" s="55"/>
      <c r="AVY386" s="55"/>
      <c r="AVZ386" s="55"/>
      <c r="AWA386" s="55"/>
      <c r="AWB386" s="55"/>
      <c r="AWC386" s="55"/>
      <c r="AWD386" s="55"/>
      <c r="AWE386" s="55"/>
      <c r="AWF386" s="55"/>
      <c r="AWG386" s="55"/>
      <c r="AWH386" s="55"/>
      <c r="AWI386" s="55"/>
      <c r="AWJ386" s="55"/>
      <c r="AWK386" s="55"/>
      <c r="AWL386" s="55"/>
      <c r="AWM386" s="55"/>
      <c r="AWN386" s="55"/>
      <c r="AWO386" s="55"/>
      <c r="AWP386" s="55"/>
      <c r="AWQ386" s="55"/>
      <c r="AWR386" s="55"/>
      <c r="AWS386" s="55"/>
      <c r="AWT386" s="55"/>
      <c r="AWU386" s="55"/>
      <c r="AWV386" s="55"/>
      <c r="AWW386" s="55"/>
      <c r="AWX386" s="55"/>
      <c r="AWY386" s="55"/>
      <c r="AWZ386" s="55"/>
      <c r="AXA386" s="55"/>
      <c r="AXB386" s="55"/>
      <c r="AXC386" s="55"/>
      <c r="AXD386" s="55"/>
      <c r="AXE386" s="55"/>
      <c r="AXF386" s="55"/>
      <c r="AXG386" s="55"/>
      <c r="AXH386" s="55"/>
      <c r="AXI386" s="55"/>
      <c r="AXJ386" s="55"/>
      <c r="AXK386" s="55"/>
      <c r="AXL386" s="55"/>
      <c r="AXM386" s="55"/>
      <c r="AXN386" s="55"/>
      <c r="AXO386" s="55"/>
      <c r="AXP386" s="55"/>
      <c r="AXQ386" s="55"/>
      <c r="AXR386" s="55"/>
      <c r="AXS386" s="55"/>
      <c r="AXT386" s="55"/>
      <c r="AXU386" s="55"/>
      <c r="AXV386" s="55"/>
      <c r="AXW386" s="55"/>
      <c r="AXX386" s="55"/>
      <c r="AXY386" s="55"/>
      <c r="AXZ386" s="55"/>
      <c r="AYA386" s="55"/>
      <c r="AYB386" s="55"/>
      <c r="AYC386" s="55"/>
      <c r="AYD386" s="55"/>
      <c r="AYE386" s="55"/>
      <c r="AYF386" s="55"/>
      <c r="AYG386" s="55"/>
      <c r="AYH386" s="55"/>
      <c r="AYI386" s="55"/>
      <c r="AYJ386" s="55"/>
      <c r="AYK386" s="55"/>
      <c r="AYL386" s="55"/>
      <c r="AYM386" s="55"/>
      <c r="AYN386" s="55"/>
      <c r="AYO386" s="55"/>
      <c r="AYP386" s="55"/>
      <c r="AYQ386" s="55"/>
      <c r="AYR386" s="55"/>
      <c r="AYS386" s="55"/>
      <c r="AYT386" s="55"/>
      <c r="AYU386" s="55"/>
      <c r="AYV386" s="55"/>
      <c r="AYW386" s="55"/>
      <c r="AYX386" s="55"/>
      <c r="AYY386" s="55"/>
      <c r="AYZ386" s="55"/>
      <c r="AZA386" s="55"/>
      <c r="AZB386" s="55"/>
      <c r="AZC386" s="55"/>
      <c r="AZD386" s="55"/>
      <c r="AZE386" s="55"/>
      <c r="AZF386" s="55"/>
      <c r="AZG386" s="55"/>
      <c r="AZH386" s="55"/>
      <c r="AZI386" s="55"/>
      <c r="AZJ386" s="55"/>
      <c r="AZK386" s="55"/>
      <c r="AZL386" s="55"/>
      <c r="AZM386" s="55"/>
      <c r="AZN386" s="55"/>
      <c r="AZO386" s="55"/>
      <c r="AZP386" s="55"/>
      <c r="AZQ386" s="55"/>
      <c r="AZR386" s="55"/>
      <c r="AZS386" s="55"/>
      <c r="AZT386" s="55"/>
      <c r="AZU386" s="55"/>
      <c r="AZV386" s="55"/>
      <c r="AZW386" s="55"/>
      <c r="AZX386" s="55"/>
      <c r="AZY386" s="55"/>
      <c r="AZZ386" s="55"/>
      <c r="BAA386" s="55"/>
      <c r="BAB386" s="55"/>
      <c r="BAC386" s="55"/>
      <c r="BAD386" s="55"/>
      <c r="BAE386" s="55"/>
      <c r="BAF386" s="55"/>
      <c r="BAG386" s="55"/>
      <c r="BAH386" s="55"/>
      <c r="BAI386" s="55"/>
      <c r="BAJ386" s="55"/>
      <c r="BAK386" s="55"/>
      <c r="BAL386" s="55"/>
      <c r="BAM386" s="55"/>
      <c r="BAN386" s="55"/>
      <c r="BAO386" s="55"/>
      <c r="BAP386" s="55"/>
      <c r="BAQ386" s="55"/>
      <c r="BAR386" s="55"/>
      <c r="BAS386" s="55"/>
      <c r="BAT386" s="55"/>
      <c r="BAU386" s="55"/>
      <c r="BAV386" s="55"/>
      <c r="BAW386" s="55"/>
      <c r="BAX386" s="55"/>
      <c r="BAY386" s="55"/>
      <c r="BAZ386" s="55"/>
      <c r="BBA386" s="55"/>
      <c r="BBB386" s="55"/>
      <c r="BBC386" s="55"/>
      <c r="BBD386" s="55"/>
      <c r="BBE386" s="55"/>
      <c r="BBF386" s="55"/>
      <c r="BBG386" s="55"/>
      <c r="BBH386" s="55"/>
      <c r="BBI386" s="55"/>
      <c r="BBJ386" s="55"/>
      <c r="BBK386" s="55"/>
      <c r="BBL386" s="55"/>
      <c r="BBM386" s="55"/>
      <c r="BBN386" s="55"/>
      <c r="BBO386" s="55"/>
      <c r="BBP386" s="55"/>
      <c r="BBQ386" s="55"/>
      <c r="BBR386" s="55"/>
      <c r="BBS386" s="55"/>
      <c r="BBT386" s="55"/>
      <c r="BBU386" s="55"/>
      <c r="BBV386" s="55"/>
      <c r="BBW386" s="55"/>
      <c r="BBX386" s="55"/>
      <c r="BBY386" s="55"/>
      <c r="BBZ386" s="55"/>
      <c r="BCA386" s="55"/>
      <c r="BCB386" s="55"/>
      <c r="BCC386" s="55"/>
      <c r="BCD386" s="55"/>
      <c r="BCE386" s="55"/>
      <c r="BCF386" s="55"/>
      <c r="BCG386" s="55"/>
      <c r="BCH386" s="55"/>
      <c r="BCI386" s="55"/>
      <c r="BCJ386" s="55"/>
      <c r="BCK386" s="55"/>
      <c r="BCL386" s="55"/>
      <c r="BCM386" s="55"/>
      <c r="BCN386" s="55"/>
      <c r="BCO386" s="55"/>
      <c r="BCP386" s="55"/>
      <c r="BCQ386" s="55"/>
      <c r="BCR386" s="55"/>
      <c r="BCS386" s="55"/>
      <c r="BCT386" s="55"/>
      <c r="BCU386" s="55"/>
      <c r="BCV386" s="55"/>
      <c r="BCW386" s="55"/>
      <c r="BCX386" s="55"/>
      <c r="BCY386" s="55"/>
      <c r="BCZ386" s="55"/>
      <c r="BDA386" s="55"/>
      <c r="BDB386" s="55"/>
      <c r="BDC386" s="55"/>
      <c r="BDD386" s="55"/>
      <c r="BDE386" s="55"/>
      <c r="BDF386" s="55"/>
      <c r="BDG386" s="55"/>
      <c r="BDH386" s="55"/>
      <c r="BDI386" s="55"/>
      <c r="BDJ386" s="55"/>
      <c r="BDK386" s="55"/>
      <c r="BDL386" s="55"/>
      <c r="BDM386" s="55"/>
      <c r="BDN386" s="55"/>
      <c r="BDO386" s="55"/>
      <c r="BDP386" s="55"/>
      <c r="BDQ386" s="55"/>
      <c r="BDR386" s="55"/>
      <c r="BDS386" s="55"/>
      <c r="BDT386" s="55"/>
      <c r="BDU386" s="55"/>
      <c r="BDV386" s="55"/>
      <c r="BDW386" s="55"/>
      <c r="BDX386" s="55"/>
      <c r="BDY386" s="55"/>
      <c r="BDZ386" s="55"/>
      <c r="BEA386" s="55"/>
      <c r="BEB386" s="55"/>
      <c r="BEC386" s="55"/>
      <c r="BED386" s="55"/>
      <c r="BEE386" s="55"/>
      <c r="BEF386" s="55"/>
      <c r="BEG386" s="55"/>
      <c r="BEH386" s="55"/>
      <c r="BEI386" s="55"/>
      <c r="BEJ386" s="55"/>
      <c r="BEK386" s="55"/>
      <c r="BEL386" s="55"/>
      <c r="BEM386" s="55"/>
      <c r="BEN386" s="55"/>
      <c r="BEO386" s="55"/>
      <c r="BEP386" s="55"/>
      <c r="BEQ386" s="55"/>
      <c r="BER386" s="55"/>
      <c r="BES386" s="55"/>
      <c r="BET386" s="55"/>
      <c r="BEU386" s="55"/>
      <c r="BEV386" s="55"/>
      <c r="BEW386" s="55"/>
      <c r="BEX386" s="55"/>
      <c r="BEY386" s="55"/>
      <c r="BEZ386" s="55"/>
      <c r="BFA386" s="55"/>
      <c r="BFB386" s="55"/>
      <c r="BFC386" s="55"/>
      <c r="BFD386" s="55"/>
      <c r="BFE386" s="55"/>
      <c r="BFF386" s="55"/>
      <c r="BFG386" s="55"/>
      <c r="BFH386" s="55"/>
      <c r="BFI386" s="55"/>
      <c r="BFJ386" s="55"/>
      <c r="BFK386" s="55"/>
      <c r="BFL386" s="55"/>
      <c r="BFM386" s="55"/>
      <c r="BFN386" s="55"/>
      <c r="BFO386" s="55"/>
      <c r="BFP386" s="55"/>
      <c r="BFQ386" s="55"/>
      <c r="BFR386" s="55"/>
      <c r="BFS386" s="55"/>
      <c r="BFT386" s="55"/>
      <c r="BFU386" s="55"/>
      <c r="BFV386" s="55"/>
      <c r="BFW386" s="55"/>
      <c r="BFX386" s="55"/>
      <c r="BFY386" s="55"/>
      <c r="BFZ386" s="55"/>
      <c r="BGA386" s="55"/>
      <c r="BGB386" s="55"/>
      <c r="BGC386" s="55"/>
      <c r="BGD386" s="55"/>
      <c r="BGE386" s="55"/>
      <c r="BGF386" s="55"/>
      <c r="BGG386" s="55"/>
      <c r="BGH386" s="55"/>
      <c r="BGI386" s="55"/>
      <c r="BGJ386" s="55"/>
      <c r="BGK386" s="55"/>
      <c r="BGL386" s="55"/>
      <c r="BGM386" s="55"/>
      <c r="BGN386" s="55"/>
      <c r="BGO386" s="55"/>
      <c r="BGP386" s="55"/>
      <c r="BGQ386" s="55"/>
      <c r="BGR386" s="55"/>
      <c r="BGS386" s="55"/>
      <c r="BGT386" s="55"/>
      <c r="BGU386" s="55"/>
      <c r="BGV386" s="55"/>
      <c r="BGW386" s="55"/>
      <c r="BGX386" s="55"/>
      <c r="BGY386" s="55"/>
      <c r="BGZ386" s="55"/>
      <c r="BHA386" s="55"/>
      <c r="BHB386" s="55"/>
      <c r="BHC386" s="55"/>
      <c r="BHD386" s="55"/>
      <c r="BHE386" s="55"/>
      <c r="BHF386" s="55"/>
      <c r="BHG386" s="55"/>
      <c r="BHH386" s="55"/>
      <c r="BHI386" s="55"/>
      <c r="BHJ386" s="55"/>
      <c r="BHK386" s="55"/>
      <c r="BHL386" s="55"/>
      <c r="BHM386" s="55"/>
      <c r="BHN386" s="55"/>
      <c r="BHO386" s="55"/>
      <c r="BHP386" s="55"/>
      <c r="BHQ386" s="55"/>
      <c r="BHR386" s="55"/>
      <c r="BHS386" s="55"/>
      <c r="BHT386" s="55"/>
      <c r="BHU386" s="55"/>
      <c r="BHV386" s="55"/>
      <c r="BHW386" s="55"/>
      <c r="BHX386" s="55"/>
      <c r="BHY386" s="55"/>
      <c r="BHZ386" s="55"/>
      <c r="BIA386" s="55"/>
      <c r="BIB386" s="55"/>
      <c r="BIC386" s="55"/>
      <c r="BID386" s="55"/>
      <c r="BIE386" s="55"/>
      <c r="BIF386" s="55"/>
      <c r="BIG386" s="55"/>
      <c r="BIH386" s="55"/>
      <c r="BII386" s="55"/>
      <c r="BIJ386" s="55"/>
      <c r="BIK386" s="55"/>
      <c r="BIL386" s="55"/>
      <c r="BIM386" s="55"/>
      <c r="BIN386" s="55"/>
      <c r="BIO386" s="55"/>
      <c r="BIP386" s="55"/>
      <c r="BIQ386" s="55"/>
      <c r="BIR386" s="55"/>
      <c r="BIS386" s="55"/>
      <c r="BIT386" s="55"/>
      <c r="BIU386" s="55"/>
      <c r="BIV386" s="55"/>
      <c r="BIW386" s="55"/>
      <c r="BIX386" s="55"/>
      <c r="BIY386" s="55"/>
      <c r="BIZ386" s="55"/>
      <c r="BJA386" s="55"/>
      <c r="BJB386" s="55"/>
      <c r="BJC386" s="55"/>
      <c r="BJD386" s="55"/>
      <c r="BJE386" s="55"/>
      <c r="BJF386" s="55"/>
      <c r="BJG386" s="55"/>
      <c r="BJH386" s="55"/>
      <c r="BJI386" s="55"/>
      <c r="BJJ386" s="55"/>
      <c r="BJK386" s="55"/>
      <c r="BJL386" s="55"/>
      <c r="BJM386" s="55"/>
      <c r="BJN386" s="55"/>
      <c r="BJO386" s="55"/>
      <c r="BJP386" s="55"/>
      <c r="BJQ386" s="55"/>
      <c r="BJR386" s="55"/>
      <c r="BJS386" s="55"/>
      <c r="BJT386" s="55"/>
      <c r="BJU386" s="55"/>
      <c r="BJV386" s="55"/>
      <c r="BJW386" s="55"/>
      <c r="BJX386" s="55"/>
      <c r="BJY386" s="55"/>
      <c r="BJZ386" s="55"/>
      <c r="BKA386" s="55"/>
      <c r="BKB386" s="55"/>
      <c r="BKC386" s="55"/>
      <c r="BKD386" s="55"/>
      <c r="BKE386" s="55"/>
      <c r="BKF386" s="55"/>
      <c r="BKG386" s="55"/>
      <c r="BKH386" s="55"/>
      <c r="BKI386" s="55"/>
      <c r="BKJ386" s="55"/>
      <c r="BKK386" s="55"/>
      <c r="BKL386" s="55"/>
      <c r="BKM386" s="55"/>
      <c r="BKN386" s="55"/>
      <c r="BKO386" s="55"/>
      <c r="BKP386" s="55"/>
      <c r="BKQ386" s="55"/>
      <c r="BKR386" s="55"/>
      <c r="BKS386" s="55"/>
      <c r="BKT386" s="55"/>
      <c r="BKU386" s="55"/>
      <c r="BKV386" s="55"/>
      <c r="BKW386" s="55"/>
      <c r="BKX386" s="55"/>
      <c r="BKY386" s="55"/>
      <c r="BKZ386" s="55"/>
      <c r="BLA386" s="55"/>
      <c r="BLB386" s="55"/>
      <c r="BLC386" s="55"/>
      <c r="BLD386" s="55"/>
      <c r="BLE386" s="55"/>
      <c r="BLF386" s="55"/>
      <c r="BLG386" s="55"/>
      <c r="BLH386" s="55"/>
      <c r="BLI386" s="55"/>
      <c r="BLJ386" s="55"/>
      <c r="BLK386" s="55"/>
      <c r="BLL386" s="55"/>
      <c r="BLM386" s="55"/>
      <c r="BLN386" s="55"/>
      <c r="BLO386" s="55"/>
      <c r="BLP386" s="55"/>
      <c r="BLQ386" s="55"/>
      <c r="BLR386" s="55"/>
      <c r="BLS386" s="55"/>
      <c r="BLT386" s="55"/>
      <c r="BLU386" s="55"/>
      <c r="BLV386" s="55"/>
      <c r="BLW386" s="55"/>
      <c r="BLX386" s="55"/>
      <c r="BLY386" s="55"/>
      <c r="BLZ386" s="55"/>
      <c r="BMA386" s="55"/>
      <c r="BMB386" s="55"/>
      <c r="BMC386" s="55"/>
      <c r="BMD386" s="55"/>
      <c r="BME386" s="55"/>
      <c r="BMF386" s="55"/>
      <c r="BMG386" s="55"/>
      <c r="BMH386" s="55"/>
      <c r="BMI386" s="55"/>
      <c r="BMJ386" s="55"/>
      <c r="BMK386" s="55"/>
      <c r="BML386" s="55"/>
      <c r="BMM386" s="55"/>
      <c r="BMN386" s="55"/>
      <c r="BMO386" s="55"/>
      <c r="BMP386" s="55"/>
      <c r="BMQ386" s="55"/>
      <c r="BMR386" s="55"/>
      <c r="BMS386" s="55"/>
      <c r="BMT386" s="55"/>
      <c r="BMU386" s="55"/>
      <c r="BMV386" s="55"/>
      <c r="BMW386" s="55"/>
      <c r="BMX386" s="55"/>
      <c r="BMY386" s="55"/>
      <c r="BMZ386" s="55"/>
      <c r="BNA386" s="55"/>
      <c r="BNB386" s="55"/>
      <c r="BNC386" s="55"/>
      <c r="BND386" s="55"/>
      <c r="BNE386" s="55"/>
      <c r="BNF386" s="55"/>
      <c r="BNG386" s="55"/>
      <c r="BNH386" s="55"/>
      <c r="BNI386" s="55"/>
      <c r="BNJ386" s="55"/>
      <c r="BNK386" s="55"/>
      <c r="BNL386" s="55"/>
      <c r="BNM386" s="55"/>
      <c r="BNN386" s="55"/>
      <c r="BNO386" s="55"/>
      <c r="BNP386" s="55"/>
      <c r="BNQ386" s="55"/>
      <c r="BNR386" s="55"/>
      <c r="BNS386" s="55"/>
      <c r="BNT386" s="55"/>
      <c r="BNU386" s="55"/>
      <c r="BNV386" s="55"/>
      <c r="BNW386" s="55"/>
      <c r="BNX386" s="55"/>
      <c r="BNY386" s="55"/>
      <c r="BNZ386" s="55"/>
      <c r="BOA386" s="55"/>
      <c r="BOB386" s="55"/>
      <c r="BOC386" s="55"/>
      <c r="BOD386" s="55"/>
      <c r="BOE386" s="55"/>
      <c r="BOF386" s="55"/>
      <c r="BOG386" s="55"/>
      <c r="BOH386" s="55"/>
      <c r="BOI386" s="55"/>
      <c r="BOJ386" s="55"/>
      <c r="BOK386" s="55"/>
      <c r="BOL386" s="55"/>
      <c r="BOM386" s="55"/>
      <c r="BON386" s="55"/>
      <c r="BOO386" s="55"/>
      <c r="BOP386" s="55"/>
      <c r="BOQ386" s="55"/>
      <c r="BOR386" s="55"/>
      <c r="BOS386" s="55"/>
      <c r="BOT386" s="55"/>
      <c r="BOU386" s="55"/>
      <c r="BOV386" s="55"/>
      <c r="BOW386" s="55"/>
      <c r="BOX386" s="55"/>
      <c r="BOY386" s="55"/>
      <c r="BOZ386" s="55"/>
      <c r="BPA386" s="55"/>
      <c r="BPB386" s="55"/>
      <c r="BPC386" s="55"/>
      <c r="BPD386" s="55"/>
      <c r="BPE386" s="55"/>
      <c r="BPF386" s="55"/>
      <c r="BPG386" s="55"/>
      <c r="BPH386" s="55"/>
      <c r="BPI386" s="55"/>
      <c r="BPJ386" s="55"/>
      <c r="BPK386" s="55"/>
      <c r="BPL386" s="55"/>
      <c r="BPM386" s="55"/>
      <c r="BPN386" s="55"/>
      <c r="BPO386" s="55"/>
      <c r="BPP386" s="55"/>
      <c r="BPQ386" s="55"/>
      <c r="BPR386" s="55"/>
      <c r="BPS386" s="55"/>
      <c r="BPT386" s="55"/>
      <c r="BPU386" s="55"/>
      <c r="BPV386" s="55"/>
      <c r="BPW386" s="55"/>
      <c r="BPX386" s="55"/>
      <c r="BPY386" s="55"/>
      <c r="BPZ386" s="55"/>
      <c r="BQA386" s="55"/>
      <c r="BQB386" s="55"/>
      <c r="BQC386" s="55"/>
      <c r="BQD386" s="55"/>
      <c r="BQE386" s="55"/>
      <c r="BQF386" s="55"/>
      <c r="BQG386" s="55"/>
      <c r="BQH386" s="55"/>
      <c r="BQI386" s="55"/>
      <c r="BQJ386" s="55"/>
      <c r="BQK386" s="55"/>
      <c r="BQL386" s="55"/>
      <c r="BQM386" s="55"/>
      <c r="BQN386" s="55"/>
      <c r="BQO386" s="55"/>
      <c r="BQP386" s="55"/>
      <c r="BQQ386" s="55"/>
      <c r="BQR386" s="55"/>
      <c r="BQS386" s="55"/>
      <c r="BQT386" s="55"/>
      <c r="BQU386" s="55"/>
      <c r="BQV386" s="55"/>
      <c r="BQW386" s="55"/>
      <c r="BQX386" s="55"/>
      <c r="BQY386" s="55"/>
      <c r="BQZ386" s="55"/>
      <c r="BRA386" s="55"/>
      <c r="BRB386" s="55"/>
      <c r="BRC386" s="55"/>
      <c r="BRD386" s="55"/>
      <c r="BRE386" s="55"/>
      <c r="BRF386" s="55"/>
      <c r="BRG386" s="55"/>
      <c r="BRH386" s="55"/>
      <c r="BRI386" s="55"/>
      <c r="BRJ386" s="55"/>
      <c r="BRK386" s="55"/>
      <c r="BRL386" s="55"/>
      <c r="BRM386" s="55"/>
      <c r="BRN386" s="55"/>
      <c r="BRO386" s="55"/>
      <c r="BRP386" s="55"/>
      <c r="BRQ386" s="55"/>
      <c r="BRR386" s="55"/>
      <c r="BRS386" s="55"/>
      <c r="BRT386" s="55"/>
      <c r="BRU386" s="55"/>
      <c r="BRV386" s="55"/>
      <c r="BRW386" s="55"/>
      <c r="BRX386" s="55"/>
      <c r="BRY386" s="55"/>
      <c r="BRZ386" s="55"/>
      <c r="BSA386" s="55"/>
      <c r="BSB386" s="55"/>
      <c r="BSC386" s="55"/>
      <c r="BSD386" s="55"/>
      <c r="BSE386" s="55"/>
      <c r="BSF386" s="55"/>
      <c r="BSG386" s="55"/>
      <c r="BSH386" s="55"/>
      <c r="BSI386" s="55"/>
      <c r="BSJ386" s="55"/>
      <c r="BSK386" s="55"/>
      <c r="BSL386" s="55"/>
      <c r="BSM386" s="55"/>
      <c r="BSN386" s="55"/>
      <c r="BSO386" s="55"/>
      <c r="BSP386" s="55"/>
      <c r="BSQ386" s="55"/>
      <c r="BSR386" s="55"/>
      <c r="BSS386" s="55"/>
      <c r="BST386" s="55"/>
      <c r="BSU386" s="55"/>
      <c r="BSV386" s="55"/>
      <c r="BSW386" s="55"/>
      <c r="BSX386" s="55"/>
      <c r="BSY386" s="55"/>
      <c r="BSZ386" s="55"/>
      <c r="BTA386" s="55"/>
      <c r="BTB386" s="55"/>
      <c r="BTC386" s="55"/>
      <c r="BTD386" s="55"/>
      <c r="BTE386" s="55"/>
      <c r="BTF386" s="55"/>
      <c r="BTG386" s="55"/>
      <c r="BTH386" s="55"/>
      <c r="BTI386" s="55"/>
      <c r="BTJ386" s="55"/>
      <c r="BTK386" s="55"/>
      <c r="BTL386" s="55"/>
      <c r="BTM386" s="55"/>
      <c r="BTN386" s="55"/>
      <c r="BTO386" s="55"/>
      <c r="BTP386" s="55"/>
      <c r="BTQ386" s="55"/>
      <c r="BTR386" s="55"/>
      <c r="BTS386" s="55"/>
      <c r="BTT386" s="55"/>
      <c r="BTU386" s="55"/>
      <c r="BTV386" s="55"/>
      <c r="BTW386" s="55"/>
      <c r="BTX386" s="55"/>
      <c r="BTY386" s="55"/>
      <c r="BTZ386" s="55"/>
      <c r="BUA386" s="55"/>
      <c r="BUB386" s="55"/>
      <c r="BUC386" s="55"/>
      <c r="BUD386" s="55"/>
      <c r="BUE386" s="55"/>
      <c r="BUF386" s="55"/>
      <c r="BUG386" s="55"/>
      <c r="BUH386" s="55"/>
      <c r="BUI386" s="55"/>
      <c r="BUJ386" s="55"/>
      <c r="BUK386" s="55"/>
      <c r="BUL386" s="55"/>
      <c r="BUM386" s="55"/>
      <c r="BUN386" s="55"/>
      <c r="BUO386" s="55"/>
      <c r="BUP386" s="55"/>
      <c r="BUQ386" s="55"/>
      <c r="BUR386" s="55"/>
      <c r="BUS386" s="55"/>
      <c r="BUT386" s="55"/>
      <c r="BUU386" s="55"/>
      <c r="BUV386" s="55"/>
      <c r="BUW386" s="55"/>
      <c r="BUX386" s="55"/>
      <c r="BUY386" s="55"/>
      <c r="BUZ386" s="55"/>
      <c r="BVA386" s="55"/>
      <c r="BVB386" s="55"/>
      <c r="BVC386" s="55"/>
      <c r="BVD386" s="55"/>
      <c r="BVE386" s="55"/>
      <c r="BVF386" s="55"/>
      <c r="BVG386" s="55"/>
      <c r="BVH386" s="55"/>
      <c r="BVI386" s="55"/>
      <c r="BVJ386" s="55"/>
      <c r="BVK386" s="55"/>
      <c r="BVL386" s="55"/>
      <c r="BVM386" s="55"/>
      <c r="BVN386" s="55"/>
      <c r="BVO386" s="55"/>
      <c r="BVP386" s="55"/>
      <c r="BVQ386" s="55"/>
      <c r="BVR386" s="55"/>
      <c r="BVS386" s="55"/>
      <c r="BVT386" s="55"/>
      <c r="BVU386" s="55"/>
      <c r="BVV386" s="55"/>
      <c r="BVW386" s="55"/>
      <c r="BVX386" s="55"/>
      <c r="BVY386" s="55"/>
      <c r="BVZ386" s="55"/>
      <c r="BWA386" s="55"/>
      <c r="BWB386" s="55"/>
      <c r="BWC386" s="55"/>
      <c r="BWD386" s="55"/>
      <c r="BWE386" s="55"/>
      <c r="BWF386" s="55"/>
      <c r="BWG386" s="55"/>
      <c r="BWH386" s="55"/>
      <c r="BWI386" s="55"/>
      <c r="BWJ386" s="55"/>
      <c r="BWK386" s="55"/>
      <c r="BWL386" s="55"/>
      <c r="BWM386" s="55"/>
      <c r="BWN386" s="55"/>
      <c r="BWO386" s="55"/>
      <c r="BWP386" s="55"/>
      <c r="BWQ386" s="55"/>
      <c r="BWR386" s="55"/>
      <c r="BWS386" s="55"/>
      <c r="BWT386" s="55"/>
      <c r="BWU386" s="55"/>
      <c r="BWV386" s="55"/>
      <c r="BWW386" s="55"/>
      <c r="BWX386" s="55"/>
      <c r="BWY386" s="55"/>
      <c r="BWZ386" s="55"/>
      <c r="BXA386" s="55"/>
      <c r="BXB386" s="55"/>
      <c r="BXC386" s="55"/>
      <c r="BXD386" s="55"/>
      <c r="BXE386" s="55"/>
      <c r="BXF386" s="55"/>
      <c r="BXG386" s="55"/>
      <c r="BXH386" s="55"/>
      <c r="BXI386" s="55"/>
      <c r="BXJ386" s="55"/>
      <c r="BXK386" s="55"/>
      <c r="BXL386" s="55"/>
      <c r="BXM386" s="55"/>
      <c r="BXN386" s="55"/>
      <c r="BXO386" s="55"/>
      <c r="BXP386" s="55"/>
      <c r="BXQ386" s="55"/>
      <c r="BXR386" s="55"/>
      <c r="BXS386" s="55"/>
      <c r="BXT386" s="55"/>
      <c r="BXU386" s="55"/>
      <c r="BXV386" s="55"/>
      <c r="BXW386" s="55"/>
      <c r="BXX386" s="55"/>
      <c r="BXY386" s="55"/>
      <c r="BXZ386" s="55"/>
      <c r="BYA386" s="55"/>
      <c r="BYB386" s="55"/>
      <c r="BYC386" s="55"/>
      <c r="BYD386" s="55"/>
      <c r="BYE386" s="55"/>
      <c r="BYF386" s="55"/>
      <c r="BYG386" s="55"/>
      <c r="BYH386" s="55"/>
      <c r="BYI386" s="55"/>
      <c r="BYJ386" s="55"/>
      <c r="BYK386" s="55"/>
      <c r="BYL386" s="55"/>
      <c r="BYM386" s="55"/>
      <c r="BYN386" s="55"/>
      <c r="BYO386" s="55"/>
      <c r="BYP386" s="55"/>
      <c r="BYQ386" s="55"/>
      <c r="BYR386" s="55"/>
      <c r="BYS386" s="55"/>
      <c r="BYT386" s="55"/>
      <c r="BYU386" s="55"/>
      <c r="BYV386" s="55"/>
      <c r="BYW386" s="55"/>
      <c r="BYX386" s="55"/>
      <c r="BYY386" s="55"/>
      <c r="BYZ386" s="55"/>
      <c r="BZA386" s="55"/>
      <c r="BZB386" s="55"/>
      <c r="BZC386" s="55"/>
      <c r="BZD386" s="55"/>
      <c r="BZE386" s="55"/>
      <c r="BZF386" s="55"/>
      <c r="BZG386" s="55"/>
      <c r="BZH386" s="55"/>
      <c r="BZI386" s="55"/>
      <c r="BZJ386" s="55"/>
      <c r="BZK386" s="55"/>
      <c r="BZL386" s="55"/>
      <c r="BZM386" s="55"/>
      <c r="BZN386" s="55"/>
      <c r="BZO386" s="55"/>
      <c r="BZP386" s="55"/>
      <c r="BZQ386" s="55"/>
      <c r="BZR386" s="55"/>
      <c r="BZS386" s="55"/>
      <c r="BZT386" s="55"/>
      <c r="BZU386" s="55"/>
      <c r="BZV386" s="55"/>
      <c r="BZW386" s="55"/>
      <c r="BZX386" s="55"/>
      <c r="BZY386" s="55"/>
      <c r="BZZ386" s="55"/>
      <c r="CAA386" s="55"/>
      <c r="CAB386" s="55"/>
      <c r="CAC386" s="55"/>
      <c r="CAD386" s="55"/>
      <c r="CAE386" s="55"/>
      <c r="CAF386" s="55"/>
      <c r="CAG386" s="55"/>
      <c r="CAH386" s="55"/>
      <c r="CAI386" s="55"/>
      <c r="CAJ386" s="55"/>
      <c r="CAK386" s="55"/>
      <c r="CAL386" s="55"/>
      <c r="CAM386" s="55"/>
      <c r="CAN386" s="55"/>
      <c r="CAO386" s="55"/>
      <c r="CAP386" s="55"/>
      <c r="CAQ386" s="55"/>
      <c r="CAR386" s="55"/>
      <c r="CAS386" s="55"/>
      <c r="CAT386" s="55"/>
      <c r="CAU386" s="55"/>
      <c r="CAV386" s="55"/>
      <c r="CAW386" s="55"/>
      <c r="CAX386" s="55"/>
      <c r="CAY386" s="55"/>
      <c r="CAZ386" s="55"/>
      <c r="CBA386" s="55"/>
      <c r="CBB386" s="55"/>
      <c r="CBC386" s="55"/>
      <c r="CBD386" s="55"/>
      <c r="CBE386" s="55"/>
      <c r="CBF386" s="55"/>
      <c r="CBG386" s="55"/>
      <c r="CBH386" s="55"/>
      <c r="CBI386" s="55"/>
      <c r="CBJ386" s="55"/>
      <c r="CBK386" s="55"/>
      <c r="CBL386" s="55"/>
      <c r="CBM386" s="55"/>
      <c r="CBN386" s="55"/>
      <c r="CBO386" s="55"/>
      <c r="CBP386" s="55"/>
      <c r="CBQ386" s="55"/>
      <c r="CBR386" s="55"/>
      <c r="CBS386" s="55"/>
      <c r="CBT386" s="55"/>
      <c r="CBU386" s="55"/>
      <c r="CBV386" s="55"/>
      <c r="CBW386" s="55"/>
      <c r="CBX386" s="55"/>
      <c r="CBY386" s="55"/>
      <c r="CBZ386" s="55"/>
      <c r="CCA386" s="55"/>
      <c r="CCB386" s="55"/>
      <c r="CCC386" s="55"/>
      <c r="CCD386" s="55"/>
      <c r="CCE386" s="55"/>
      <c r="CCF386" s="55"/>
      <c r="CCG386" s="55"/>
      <c r="CCH386" s="55"/>
      <c r="CCI386" s="55"/>
      <c r="CCJ386" s="55"/>
      <c r="CCK386" s="55"/>
      <c r="CCL386" s="55"/>
      <c r="CCM386" s="55"/>
      <c r="CCN386" s="55"/>
      <c r="CCO386" s="55"/>
      <c r="CCP386" s="55"/>
      <c r="CCQ386" s="55"/>
      <c r="CCR386" s="55"/>
      <c r="CCS386" s="55"/>
      <c r="CCT386" s="55"/>
      <c r="CCU386" s="55"/>
      <c r="CCV386" s="55"/>
      <c r="CCW386" s="55"/>
      <c r="CCX386" s="55"/>
      <c r="CCY386" s="55"/>
      <c r="CCZ386" s="55"/>
      <c r="CDA386" s="55"/>
      <c r="CDB386" s="55"/>
      <c r="CDC386" s="55"/>
      <c r="CDD386" s="55"/>
      <c r="CDE386" s="55"/>
      <c r="CDF386" s="55"/>
      <c r="CDG386" s="55"/>
      <c r="CDH386" s="55"/>
      <c r="CDI386" s="55"/>
      <c r="CDJ386" s="55"/>
      <c r="CDK386" s="55"/>
      <c r="CDL386" s="55"/>
      <c r="CDM386" s="55"/>
      <c r="CDN386" s="55"/>
      <c r="CDO386" s="55"/>
      <c r="CDP386" s="55"/>
      <c r="CDQ386" s="55"/>
      <c r="CDR386" s="55"/>
      <c r="CDS386" s="55"/>
      <c r="CDT386" s="55"/>
      <c r="CDU386" s="55"/>
      <c r="CDV386" s="55"/>
      <c r="CDW386" s="55"/>
      <c r="CDX386" s="55"/>
      <c r="CDY386" s="55"/>
      <c r="CDZ386" s="55"/>
      <c r="CEA386" s="55"/>
      <c r="CEB386" s="55"/>
      <c r="CEC386" s="55"/>
      <c r="CED386" s="55"/>
      <c r="CEE386" s="55"/>
      <c r="CEF386" s="55"/>
      <c r="CEG386" s="55"/>
      <c r="CEH386" s="55"/>
      <c r="CEI386" s="55"/>
      <c r="CEJ386" s="55"/>
      <c r="CEK386" s="55"/>
      <c r="CEL386" s="55"/>
      <c r="CEM386" s="55"/>
      <c r="CEN386" s="55"/>
      <c r="CEO386" s="55"/>
      <c r="CEP386" s="55"/>
      <c r="CEQ386" s="55"/>
      <c r="CER386" s="55"/>
      <c r="CES386" s="55"/>
      <c r="CET386" s="55"/>
      <c r="CEU386" s="55"/>
      <c r="CEV386" s="55"/>
      <c r="CEW386" s="55"/>
      <c r="CEX386" s="55"/>
      <c r="CEY386" s="55"/>
      <c r="CEZ386" s="55"/>
      <c r="CFA386" s="55"/>
      <c r="CFB386" s="55"/>
      <c r="CFC386" s="55"/>
      <c r="CFD386" s="55"/>
      <c r="CFE386" s="55"/>
      <c r="CFF386" s="55"/>
      <c r="CFG386" s="55"/>
      <c r="CFH386" s="55"/>
      <c r="CFI386" s="55"/>
      <c r="CFJ386" s="55"/>
      <c r="CFK386" s="55"/>
      <c r="CFL386" s="55"/>
      <c r="CFM386" s="55"/>
      <c r="CFN386" s="55"/>
      <c r="CFO386" s="55"/>
      <c r="CFP386" s="55"/>
      <c r="CFQ386" s="55"/>
      <c r="CFR386" s="55"/>
      <c r="CFS386" s="55"/>
      <c r="CFT386" s="55"/>
      <c r="CFU386" s="55"/>
      <c r="CFV386" s="55"/>
      <c r="CFW386" s="55"/>
      <c r="CFX386" s="55"/>
      <c r="CFY386" s="55"/>
      <c r="CFZ386" s="55"/>
      <c r="CGA386" s="55"/>
      <c r="CGB386" s="55"/>
      <c r="CGC386" s="55"/>
      <c r="CGD386" s="55"/>
      <c r="CGE386" s="55"/>
      <c r="CGF386" s="55"/>
      <c r="CGG386" s="55"/>
      <c r="CGH386" s="55"/>
      <c r="CGI386" s="55"/>
      <c r="CGJ386" s="55"/>
      <c r="CGK386" s="55"/>
      <c r="CGL386" s="55"/>
      <c r="CGM386" s="55"/>
      <c r="CGN386" s="55"/>
      <c r="CGO386" s="55"/>
      <c r="CGP386" s="55"/>
      <c r="CGQ386" s="55"/>
      <c r="CGR386" s="55"/>
      <c r="CGS386" s="55"/>
      <c r="CGT386" s="55"/>
      <c r="CGU386" s="55"/>
      <c r="CGV386" s="55"/>
      <c r="CGW386" s="55"/>
      <c r="CGX386" s="55"/>
      <c r="CGY386" s="55"/>
      <c r="CGZ386" s="55"/>
      <c r="CHA386" s="55"/>
      <c r="CHB386" s="55"/>
      <c r="CHC386" s="55"/>
      <c r="CHD386" s="55"/>
      <c r="CHE386" s="55"/>
      <c r="CHF386" s="55"/>
      <c r="CHG386" s="55"/>
      <c r="CHH386" s="55"/>
      <c r="CHI386" s="55"/>
      <c r="CHJ386" s="55"/>
      <c r="CHK386" s="55"/>
      <c r="CHL386" s="55"/>
      <c r="CHM386" s="55"/>
      <c r="CHN386" s="55"/>
      <c r="CHO386" s="55"/>
      <c r="CHP386" s="55"/>
      <c r="CHQ386" s="55"/>
      <c r="CHR386" s="55"/>
      <c r="CHS386" s="55"/>
      <c r="CHT386" s="55"/>
      <c r="CHU386" s="55"/>
      <c r="CHV386" s="55"/>
      <c r="CHW386" s="55"/>
      <c r="CHX386" s="55"/>
      <c r="CHY386" s="55"/>
      <c r="CHZ386" s="55"/>
      <c r="CIA386" s="55"/>
      <c r="CIB386" s="55"/>
      <c r="CIC386" s="55"/>
      <c r="CID386" s="55"/>
      <c r="CIE386" s="55"/>
      <c r="CIF386" s="55"/>
      <c r="CIG386" s="55"/>
      <c r="CIH386" s="55"/>
      <c r="CII386" s="55"/>
      <c r="CIJ386" s="55"/>
      <c r="CIK386" s="55"/>
      <c r="CIL386" s="55"/>
      <c r="CIM386" s="55"/>
      <c r="CIN386" s="55"/>
      <c r="CIO386" s="55"/>
      <c r="CIP386" s="55"/>
      <c r="CIQ386" s="55"/>
      <c r="CIR386" s="55"/>
      <c r="CIS386" s="55"/>
      <c r="CIT386" s="55"/>
      <c r="CIU386" s="55"/>
      <c r="CIV386" s="55"/>
      <c r="CIW386" s="55"/>
      <c r="CIX386" s="55"/>
      <c r="CIY386" s="55"/>
      <c r="CIZ386" s="55"/>
      <c r="CJA386" s="55"/>
      <c r="CJB386" s="55"/>
      <c r="CJC386" s="55"/>
      <c r="CJD386" s="55"/>
      <c r="CJE386" s="55"/>
      <c r="CJF386" s="55"/>
      <c r="CJG386" s="55"/>
      <c r="CJH386" s="55"/>
      <c r="CJI386" s="55"/>
      <c r="CJJ386" s="55"/>
      <c r="CJK386" s="55"/>
      <c r="CJL386" s="55"/>
      <c r="CJM386" s="55"/>
      <c r="CJN386" s="55"/>
      <c r="CJO386" s="55"/>
      <c r="CJP386" s="55"/>
      <c r="CJQ386" s="55"/>
      <c r="CJR386" s="55"/>
      <c r="CJS386" s="55"/>
      <c r="CJT386" s="55"/>
      <c r="CJU386" s="55"/>
      <c r="CJV386" s="55"/>
      <c r="CJW386" s="55"/>
      <c r="CJX386" s="55"/>
      <c r="CJY386" s="55"/>
      <c r="CJZ386" s="55"/>
      <c r="CKA386" s="55"/>
      <c r="CKB386" s="55"/>
      <c r="CKC386" s="55"/>
      <c r="CKD386" s="55"/>
      <c r="CKE386" s="55"/>
      <c r="CKF386" s="55"/>
      <c r="CKG386" s="55"/>
      <c r="CKH386" s="55"/>
      <c r="CKI386" s="55"/>
      <c r="CKJ386" s="55"/>
      <c r="CKK386" s="55"/>
      <c r="CKL386" s="55"/>
      <c r="CKM386" s="55"/>
      <c r="CKN386" s="55"/>
      <c r="CKO386" s="55"/>
      <c r="CKP386" s="55"/>
      <c r="CKQ386" s="55"/>
      <c r="CKR386" s="55"/>
      <c r="CKS386" s="55"/>
      <c r="CKT386" s="55"/>
      <c r="CKU386" s="55"/>
      <c r="CKV386" s="55"/>
      <c r="CKW386" s="55"/>
      <c r="CKX386" s="55"/>
      <c r="CKY386" s="55"/>
      <c r="CKZ386" s="55"/>
      <c r="CLA386" s="55"/>
      <c r="CLB386" s="55"/>
      <c r="CLC386" s="55"/>
      <c r="CLD386" s="55"/>
      <c r="CLE386" s="55"/>
      <c r="CLF386" s="55"/>
      <c r="CLG386" s="55"/>
      <c r="CLH386" s="55"/>
      <c r="CLI386" s="55"/>
      <c r="CLJ386" s="55"/>
      <c r="CLK386" s="55"/>
      <c r="CLL386" s="55"/>
      <c r="CLM386" s="55"/>
      <c r="CLN386" s="55"/>
      <c r="CLO386" s="55"/>
      <c r="CLP386" s="55"/>
      <c r="CLQ386" s="55"/>
      <c r="CLR386" s="55"/>
      <c r="CLS386" s="55"/>
      <c r="CLT386" s="55"/>
      <c r="CLU386" s="55"/>
      <c r="CLV386" s="55"/>
      <c r="CLW386" s="55"/>
      <c r="CLX386" s="55"/>
      <c r="CLY386" s="55"/>
      <c r="CLZ386" s="55"/>
      <c r="CMA386" s="55"/>
      <c r="CMB386" s="55"/>
      <c r="CMC386" s="55"/>
      <c r="CMD386" s="55"/>
      <c r="CME386" s="55"/>
      <c r="CMF386" s="55"/>
      <c r="CMG386" s="55"/>
      <c r="CMH386" s="55"/>
      <c r="CMI386" s="55"/>
      <c r="CMJ386" s="55"/>
      <c r="CMK386" s="55"/>
      <c r="CML386" s="55"/>
      <c r="CMM386" s="55"/>
      <c r="CMN386" s="55"/>
      <c r="CMO386" s="55"/>
      <c r="CMP386" s="55"/>
      <c r="CMQ386" s="55"/>
      <c r="CMR386" s="55"/>
      <c r="CMS386" s="55"/>
      <c r="CMT386" s="55"/>
      <c r="CMU386" s="55"/>
      <c r="CMV386" s="55"/>
      <c r="CMW386" s="55"/>
      <c r="CMX386" s="55"/>
      <c r="CMY386" s="55"/>
      <c r="CMZ386" s="55"/>
      <c r="CNA386" s="55"/>
      <c r="CNB386" s="55"/>
      <c r="CNC386" s="55"/>
      <c r="CND386" s="55"/>
      <c r="CNE386" s="55"/>
      <c r="CNF386" s="55"/>
      <c r="CNG386" s="55"/>
      <c r="CNH386" s="55"/>
      <c r="CNI386" s="55"/>
      <c r="CNJ386" s="55"/>
      <c r="CNK386" s="55"/>
      <c r="CNL386" s="55"/>
      <c r="CNM386" s="55"/>
      <c r="CNN386" s="55"/>
      <c r="CNO386" s="55"/>
      <c r="CNP386" s="55"/>
      <c r="CNQ386" s="55"/>
      <c r="CNR386" s="55"/>
      <c r="CNS386" s="55"/>
      <c r="CNT386" s="55"/>
      <c r="CNU386" s="55"/>
      <c r="CNV386" s="55"/>
      <c r="CNW386" s="55"/>
      <c r="CNX386" s="55"/>
      <c r="CNY386" s="55"/>
      <c r="CNZ386" s="55"/>
      <c r="COA386" s="55"/>
      <c r="COB386" s="55"/>
      <c r="COC386" s="55"/>
      <c r="COD386" s="55"/>
      <c r="COE386" s="55"/>
      <c r="COF386" s="55"/>
      <c r="COG386" s="55"/>
      <c r="COH386" s="55"/>
      <c r="COI386" s="55"/>
      <c r="COJ386" s="55"/>
      <c r="COK386" s="55"/>
      <c r="COL386" s="55"/>
      <c r="COM386" s="55"/>
      <c r="CON386" s="55"/>
      <c r="COO386" s="55"/>
      <c r="COP386" s="55"/>
      <c r="COQ386" s="55"/>
      <c r="COR386" s="55"/>
      <c r="COS386" s="55"/>
      <c r="COT386" s="55"/>
      <c r="COU386" s="55"/>
      <c r="COV386" s="55"/>
      <c r="COW386" s="55"/>
      <c r="COX386" s="55"/>
      <c r="COY386" s="55"/>
      <c r="COZ386" s="55"/>
      <c r="CPA386" s="55"/>
      <c r="CPB386" s="55"/>
      <c r="CPC386" s="55"/>
      <c r="CPD386" s="55"/>
      <c r="CPE386" s="55"/>
      <c r="CPF386" s="55"/>
      <c r="CPG386" s="55"/>
      <c r="CPH386" s="55"/>
      <c r="CPI386" s="55"/>
      <c r="CPJ386" s="55"/>
      <c r="CPK386" s="55"/>
      <c r="CPL386" s="55"/>
      <c r="CPM386" s="55"/>
      <c r="CPN386" s="55"/>
      <c r="CPO386" s="55"/>
      <c r="CPP386" s="55"/>
      <c r="CPQ386" s="55"/>
      <c r="CPR386" s="55"/>
      <c r="CPS386" s="55"/>
      <c r="CPT386" s="55"/>
      <c r="CPU386" s="55"/>
      <c r="CPV386" s="55"/>
      <c r="CPW386" s="55"/>
      <c r="CPX386" s="55"/>
      <c r="CPY386" s="55"/>
      <c r="CPZ386" s="55"/>
      <c r="CQA386" s="55"/>
      <c r="CQB386" s="55"/>
      <c r="CQC386" s="55"/>
      <c r="CQD386" s="55"/>
      <c r="CQE386" s="55"/>
      <c r="CQF386" s="55"/>
      <c r="CQG386" s="55"/>
      <c r="CQH386" s="55"/>
      <c r="CQI386" s="55"/>
      <c r="CQJ386" s="55"/>
      <c r="CQK386" s="55"/>
      <c r="CQL386" s="55"/>
      <c r="CQM386" s="55"/>
      <c r="CQN386" s="55"/>
      <c r="CQO386" s="55"/>
      <c r="CQP386" s="55"/>
      <c r="CQQ386" s="55"/>
      <c r="CQR386" s="55"/>
      <c r="CQS386" s="55"/>
      <c r="CQT386" s="55"/>
      <c r="CQU386" s="55"/>
      <c r="CQV386" s="55"/>
      <c r="CQW386" s="55"/>
      <c r="CQX386" s="55"/>
      <c r="CQY386" s="55"/>
      <c r="CQZ386" s="55"/>
      <c r="CRA386" s="55"/>
      <c r="CRB386" s="55"/>
      <c r="CRC386" s="55"/>
      <c r="CRD386" s="55"/>
      <c r="CRE386" s="55"/>
      <c r="CRF386" s="55"/>
      <c r="CRG386" s="55"/>
      <c r="CRH386" s="55"/>
      <c r="CRI386" s="55"/>
      <c r="CRJ386" s="55"/>
      <c r="CRK386" s="55"/>
      <c r="CRL386" s="55"/>
      <c r="CRM386" s="55"/>
      <c r="CRN386" s="55"/>
      <c r="CRO386" s="55"/>
      <c r="CRP386" s="55"/>
      <c r="CRQ386" s="55"/>
      <c r="CRR386" s="55"/>
      <c r="CRS386" s="55"/>
      <c r="CRT386" s="55"/>
      <c r="CRU386" s="55"/>
      <c r="CRV386" s="55"/>
      <c r="CRW386" s="55"/>
      <c r="CRX386" s="55"/>
      <c r="CRY386" s="55"/>
      <c r="CRZ386" s="55"/>
      <c r="CSA386" s="55"/>
      <c r="CSB386" s="55"/>
      <c r="CSC386" s="55"/>
      <c r="CSD386" s="55"/>
      <c r="CSE386" s="55"/>
      <c r="CSF386" s="55"/>
      <c r="CSG386" s="55"/>
      <c r="CSH386" s="55"/>
      <c r="CSI386" s="55"/>
      <c r="CSJ386" s="55"/>
      <c r="CSK386" s="55"/>
      <c r="CSL386" s="55"/>
      <c r="CSM386" s="55"/>
      <c r="CSN386" s="55"/>
      <c r="CSO386" s="55"/>
      <c r="CSP386" s="55"/>
      <c r="CSQ386" s="55"/>
      <c r="CSR386" s="55"/>
      <c r="CSS386" s="55"/>
      <c r="CST386" s="55"/>
      <c r="CSU386" s="55"/>
      <c r="CSV386" s="55"/>
      <c r="CSW386" s="55"/>
      <c r="CSX386" s="55"/>
      <c r="CSY386" s="55"/>
      <c r="CSZ386" s="55"/>
      <c r="CTA386" s="55"/>
      <c r="CTB386" s="55"/>
      <c r="CTC386" s="55"/>
      <c r="CTD386" s="55"/>
      <c r="CTE386" s="55"/>
      <c r="CTF386" s="55"/>
      <c r="CTG386" s="55"/>
      <c r="CTH386" s="55"/>
      <c r="CTI386" s="55"/>
      <c r="CTJ386" s="55"/>
      <c r="CTK386" s="55"/>
      <c r="CTL386" s="55"/>
      <c r="CTM386" s="55"/>
      <c r="CTN386" s="55"/>
      <c r="CTO386" s="55"/>
      <c r="CTP386" s="55"/>
      <c r="CTQ386" s="55"/>
      <c r="CTR386" s="55"/>
      <c r="CTS386" s="55"/>
      <c r="CTT386" s="55"/>
      <c r="CTU386" s="55"/>
      <c r="CTV386" s="55"/>
      <c r="CTW386" s="55"/>
      <c r="CTX386" s="55"/>
      <c r="CTY386" s="55"/>
      <c r="CTZ386" s="55"/>
      <c r="CUA386" s="55"/>
      <c r="CUB386" s="55"/>
      <c r="CUC386" s="55"/>
      <c r="CUD386" s="55"/>
      <c r="CUE386" s="55"/>
      <c r="CUF386" s="55"/>
      <c r="CUG386" s="55"/>
      <c r="CUH386" s="55"/>
      <c r="CUI386" s="55"/>
      <c r="CUJ386" s="55"/>
      <c r="CUK386" s="55"/>
      <c r="CUL386" s="55"/>
      <c r="CUM386" s="55"/>
      <c r="CUN386" s="55"/>
      <c r="CUO386" s="55"/>
      <c r="CUP386" s="55"/>
      <c r="CUQ386" s="55"/>
      <c r="CUR386" s="55"/>
      <c r="CUS386" s="55"/>
      <c r="CUT386" s="55"/>
      <c r="CUU386" s="55"/>
      <c r="CUV386" s="55"/>
      <c r="CUW386" s="55"/>
      <c r="CUX386" s="55"/>
      <c r="CUY386" s="55"/>
      <c r="CUZ386" s="55"/>
      <c r="CVA386" s="55"/>
      <c r="CVB386" s="55"/>
      <c r="CVC386" s="55"/>
      <c r="CVD386" s="55"/>
      <c r="CVE386" s="55"/>
      <c r="CVF386" s="55"/>
      <c r="CVG386" s="55"/>
      <c r="CVH386" s="55"/>
      <c r="CVI386" s="55"/>
      <c r="CVJ386" s="55"/>
      <c r="CVK386" s="55"/>
      <c r="CVL386" s="55"/>
      <c r="CVM386" s="55"/>
      <c r="CVN386" s="55"/>
      <c r="CVO386" s="55"/>
      <c r="CVP386" s="55"/>
      <c r="CVQ386" s="55"/>
      <c r="CVR386" s="55"/>
      <c r="CVS386" s="55"/>
      <c r="CVT386" s="55"/>
      <c r="CVU386" s="55"/>
      <c r="CVV386" s="55"/>
      <c r="CVW386" s="55"/>
      <c r="CVX386" s="55"/>
      <c r="CVY386" s="55"/>
      <c r="CVZ386" s="55"/>
      <c r="CWA386" s="55"/>
      <c r="CWB386" s="55"/>
      <c r="CWC386" s="55"/>
      <c r="CWD386" s="55"/>
      <c r="CWE386" s="55"/>
      <c r="CWF386" s="55"/>
      <c r="CWG386" s="55"/>
      <c r="CWH386" s="55"/>
      <c r="CWI386" s="55"/>
      <c r="CWJ386" s="55"/>
      <c r="CWK386" s="55"/>
      <c r="CWL386" s="55"/>
      <c r="CWM386" s="55"/>
      <c r="CWN386" s="55"/>
      <c r="CWO386" s="55"/>
      <c r="CWP386" s="55"/>
      <c r="CWQ386" s="55"/>
      <c r="CWR386" s="55"/>
      <c r="CWS386" s="55"/>
      <c r="CWT386" s="55"/>
      <c r="CWU386" s="55"/>
      <c r="CWV386" s="55"/>
      <c r="CWW386" s="55"/>
      <c r="CWX386" s="55"/>
      <c r="CWY386" s="55"/>
      <c r="CWZ386" s="55"/>
      <c r="CXA386" s="55"/>
      <c r="CXB386" s="55"/>
      <c r="CXC386" s="55"/>
      <c r="CXD386" s="55"/>
      <c r="CXE386" s="55"/>
      <c r="CXF386" s="55"/>
      <c r="CXG386" s="55"/>
      <c r="CXH386" s="55"/>
      <c r="CXI386" s="55"/>
      <c r="CXJ386" s="55"/>
      <c r="CXK386" s="55"/>
      <c r="CXL386" s="55"/>
      <c r="CXM386" s="55"/>
      <c r="CXN386" s="55"/>
      <c r="CXO386" s="55"/>
      <c r="CXP386" s="55"/>
      <c r="CXQ386" s="55"/>
      <c r="CXR386" s="55"/>
      <c r="CXS386" s="55"/>
      <c r="CXT386" s="55"/>
      <c r="CXU386" s="55"/>
      <c r="CXV386" s="55"/>
      <c r="CXW386" s="55"/>
      <c r="CXX386" s="55"/>
      <c r="CXY386" s="55"/>
      <c r="CXZ386" s="55"/>
      <c r="CYA386" s="55"/>
      <c r="CYB386" s="55"/>
      <c r="CYC386" s="55"/>
      <c r="CYD386" s="55"/>
      <c r="CYE386" s="55"/>
      <c r="CYF386" s="55"/>
      <c r="CYG386" s="55"/>
      <c r="CYH386" s="55"/>
      <c r="CYI386" s="55"/>
      <c r="CYJ386" s="55"/>
      <c r="CYK386" s="55"/>
      <c r="CYL386" s="55"/>
      <c r="CYM386" s="55"/>
      <c r="CYN386" s="55"/>
      <c r="CYO386" s="55"/>
      <c r="CYP386" s="55"/>
      <c r="CYQ386" s="55"/>
      <c r="CYR386" s="55"/>
      <c r="CYS386" s="55"/>
      <c r="CYT386" s="55"/>
      <c r="CYU386" s="55"/>
      <c r="CYV386" s="55"/>
      <c r="CYW386" s="55"/>
      <c r="CYX386" s="55"/>
      <c r="CYY386" s="55"/>
      <c r="CYZ386" s="55"/>
      <c r="CZA386" s="55"/>
      <c r="CZB386" s="55"/>
      <c r="CZC386" s="55"/>
      <c r="CZD386" s="55"/>
      <c r="CZE386" s="55"/>
      <c r="CZF386" s="55"/>
      <c r="CZG386" s="55"/>
      <c r="CZH386" s="55"/>
      <c r="CZI386" s="55"/>
      <c r="CZJ386" s="55"/>
      <c r="CZK386" s="55"/>
      <c r="CZL386" s="55"/>
      <c r="CZM386" s="55"/>
      <c r="CZN386" s="55"/>
      <c r="CZO386" s="55"/>
      <c r="CZP386" s="55"/>
      <c r="CZQ386" s="55"/>
      <c r="CZR386" s="55"/>
      <c r="CZS386" s="55"/>
      <c r="CZT386" s="55"/>
      <c r="CZU386" s="55"/>
      <c r="CZV386" s="55"/>
      <c r="CZW386" s="55"/>
      <c r="CZX386" s="55"/>
      <c r="CZY386" s="55"/>
      <c r="CZZ386" s="55"/>
      <c r="DAA386" s="55"/>
      <c r="DAB386" s="55"/>
      <c r="DAC386" s="55"/>
      <c r="DAD386" s="55"/>
      <c r="DAE386" s="55"/>
      <c r="DAF386" s="55"/>
      <c r="DAG386" s="55"/>
      <c r="DAH386" s="55"/>
      <c r="DAI386" s="55"/>
      <c r="DAJ386" s="55"/>
      <c r="DAK386" s="55"/>
      <c r="DAL386" s="55"/>
      <c r="DAM386" s="55"/>
      <c r="DAN386" s="55"/>
      <c r="DAO386" s="55"/>
      <c r="DAP386" s="55"/>
      <c r="DAQ386" s="55"/>
      <c r="DAR386" s="55"/>
      <c r="DAS386" s="55"/>
      <c r="DAT386" s="55"/>
      <c r="DAU386" s="55"/>
      <c r="DAV386" s="55"/>
      <c r="DAW386" s="55"/>
      <c r="DAX386" s="55"/>
      <c r="DAY386" s="55"/>
      <c r="DAZ386" s="55"/>
      <c r="DBA386" s="55"/>
      <c r="DBB386" s="55"/>
      <c r="DBC386" s="55"/>
      <c r="DBD386" s="55"/>
      <c r="DBE386" s="55"/>
      <c r="DBF386" s="55"/>
      <c r="DBG386" s="55"/>
      <c r="DBH386" s="55"/>
      <c r="DBI386" s="55"/>
      <c r="DBJ386" s="55"/>
      <c r="DBK386" s="55"/>
      <c r="DBL386" s="55"/>
      <c r="DBM386" s="55"/>
      <c r="DBN386" s="55"/>
      <c r="DBO386" s="55"/>
      <c r="DBP386" s="55"/>
      <c r="DBQ386" s="55"/>
      <c r="DBR386" s="55"/>
      <c r="DBS386" s="55"/>
      <c r="DBT386" s="55"/>
      <c r="DBU386" s="55"/>
      <c r="DBV386" s="55"/>
      <c r="DBW386" s="55"/>
      <c r="DBX386" s="55"/>
      <c r="DBY386" s="55"/>
      <c r="DBZ386" s="55"/>
      <c r="DCA386" s="55"/>
      <c r="DCB386" s="55"/>
      <c r="DCC386" s="55"/>
      <c r="DCD386" s="55"/>
      <c r="DCE386" s="55"/>
      <c r="DCF386" s="55"/>
      <c r="DCG386" s="55"/>
      <c r="DCH386" s="55"/>
      <c r="DCI386" s="55"/>
      <c r="DCJ386" s="55"/>
      <c r="DCK386" s="55"/>
      <c r="DCL386" s="55"/>
      <c r="DCM386" s="55"/>
      <c r="DCN386" s="55"/>
      <c r="DCO386" s="55"/>
      <c r="DCP386" s="55"/>
      <c r="DCQ386" s="55"/>
      <c r="DCR386" s="55"/>
      <c r="DCS386" s="55"/>
      <c r="DCT386" s="55"/>
      <c r="DCU386" s="55"/>
      <c r="DCV386" s="55"/>
      <c r="DCW386" s="55"/>
      <c r="DCX386" s="55"/>
      <c r="DCY386" s="55"/>
      <c r="DCZ386" s="55"/>
      <c r="DDA386" s="55"/>
      <c r="DDB386" s="55"/>
      <c r="DDC386" s="55"/>
      <c r="DDD386" s="55"/>
      <c r="DDE386" s="55"/>
      <c r="DDF386" s="55"/>
      <c r="DDG386" s="55"/>
      <c r="DDH386" s="55"/>
      <c r="DDI386" s="55"/>
      <c r="DDJ386" s="55"/>
      <c r="DDK386" s="55"/>
      <c r="DDL386" s="55"/>
      <c r="DDM386" s="55"/>
      <c r="DDN386" s="55"/>
      <c r="DDO386" s="55"/>
      <c r="DDP386" s="55"/>
      <c r="DDQ386" s="55"/>
      <c r="DDR386" s="55"/>
      <c r="DDS386" s="55"/>
      <c r="DDT386" s="55"/>
      <c r="DDU386" s="55"/>
      <c r="DDV386" s="55"/>
      <c r="DDW386" s="55"/>
      <c r="DDX386" s="55"/>
      <c r="DDY386" s="55"/>
      <c r="DDZ386" s="55"/>
      <c r="DEA386" s="55"/>
      <c r="DEB386" s="55"/>
      <c r="DEC386" s="55"/>
      <c r="DED386" s="55"/>
      <c r="DEE386" s="55"/>
      <c r="DEF386" s="55"/>
      <c r="DEG386" s="55"/>
      <c r="DEH386" s="55"/>
      <c r="DEI386" s="55"/>
      <c r="DEJ386" s="55"/>
      <c r="DEK386" s="55"/>
      <c r="DEL386" s="55"/>
      <c r="DEM386" s="55"/>
      <c r="DEN386" s="55"/>
      <c r="DEO386" s="55"/>
      <c r="DEP386" s="55"/>
      <c r="DEQ386" s="55"/>
      <c r="DER386" s="55"/>
      <c r="DES386" s="55"/>
      <c r="DET386" s="55"/>
      <c r="DEU386" s="55"/>
      <c r="DEV386" s="55"/>
      <c r="DEW386" s="55"/>
      <c r="DEX386" s="55"/>
      <c r="DEY386" s="55"/>
      <c r="DEZ386" s="55"/>
      <c r="DFA386" s="55"/>
      <c r="DFB386" s="55"/>
      <c r="DFC386" s="55"/>
      <c r="DFD386" s="55"/>
      <c r="DFE386" s="55"/>
      <c r="DFF386" s="55"/>
      <c r="DFG386" s="55"/>
      <c r="DFH386" s="55"/>
      <c r="DFI386" s="55"/>
      <c r="DFJ386" s="55"/>
      <c r="DFK386" s="55"/>
      <c r="DFL386" s="55"/>
      <c r="DFM386" s="55"/>
      <c r="DFN386" s="55"/>
      <c r="DFO386" s="55"/>
      <c r="DFP386" s="55"/>
      <c r="DFQ386" s="55"/>
      <c r="DFR386" s="55"/>
      <c r="DFS386" s="55"/>
      <c r="DFT386" s="55"/>
      <c r="DFU386" s="55"/>
      <c r="DFV386" s="55"/>
      <c r="DFW386" s="55"/>
      <c r="DFX386" s="55"/>
      <c r="DFY386" s="55"/>
      <c r="DFZ386" s="55"/>
      <c r="DGA386" s="55"/>
      <c r="DGB386" s="55"/>
      <c r="DGC386" s="55"/>
      <c r="DGD386" s="55"/>
      <c r="DGE386" s="55"/>
      <c r="DGF386" s="55"/>
      <c r="DGG386" s="55"/>
      <c r="DGH386" s="55"/>
      <c r="DGI386" s="55"/>
      <c r="DGJ386" s="55"/>
      <c r="DGK386" s="55"/>
      <c r="DGL386" s="55"/>
      <c r="DGM386" s="55"/>
      <c r="DGN386" s="55"/>
      <c r="DGO386" s="55"/>
      <c r="DGP386" s="55"/>
      <c r="DGQ386" s="55"/>
      <c r="DGR386" s="55"/>
      <c r="DGS386" s="55"/>
      <c r="DGT386" s="55"/>
      <c r="DGU386" s="55"/>
      <c r="DGV386" s="55"/>
      <c r="DGW386" s="55"/>
      <c r="DGX386" s="55"/>
      <c r="DGY386" s="55"/>
      <c r="DGZ386" s="55"/>
      <c r="DHA386" s="55"/>
      <c r="DHB386" s="55"/>
      <c r="DHC386" s="55"/>
      <c r="DHD386" s="55"/>
      <c r="DHE386" s="55"/>
      <c r="DHF386" s="55"/>
      <c r="DHG386" s="55"/>
      <c r="DHH386" s="55"/>
      <c r="DHI386" s="55"/>
      <c r="DHJ386" s="55"/>
      <c r="DHK386" s="55"/>
      <c r="DHL386" s="55"/>
      <c r="DHM386" s="55"/>
      <c r="DHN386" s="55"/>
      <c r="DHO386" s="55"/>
      <c r="DHP386" s="55"/>
      <c r="DHQ386" s="55"/>
      <c r="DHR386" s="55"/>
      <c r="DHS386" s="55"/>
      <c r="DHT386" s="55"/>
      <c r="DHU386" s="55"/>
      <c r="DHV386" s="55"/>
      <c r="DHW386" s="55"/>
      <c r="DHX386" s="55"/>
      <c r="DHY386" s="55"/>
      <c r="DHZ386" s="55"/>
      <c r="DIA386" s="55"/>
      <c r="DIB386" s="55"/>
      <c r="DIC386" s="55"/>
      <c r="DID386" s="55"/>
      <c r="DIE386" s="55"/>
      <c r="DIF386" s="55"/>
      <c r="DIG386" s="55"/>
      <c r="DIH386" s="55"/>
      <c r="DII386" s="55"/>
      <c r="DIJ386" s="55"/>
      <c r="DIK386" s="55"/>
      <c r="DIL386" s="55"/>
      <c r="DIM386" s="55"/>
      <c r="DIN386" s="55"/>
      <c r="DIO386" s="55"/>
      <c r="DIP386" s="55"/>
      <c r="DIQ386" s="55"/>
      <c r="DIR386" s="55"/>
      <c r="DIS386" s="55"/>
      <c r="DIT386" s="55"/>
      <c r="DIU386" s="55"/>
      <c r="DIV386" s="55"/>
      <c r="DIW386" s="55"/>
      <c r="DIX386" s="55"/>
      <c r="DIY386" s="55"/>
      <c r="DIZ386" s="55"/>
      <c r="DJA386" s="55"/>
      <c r="DJB386" s="55"/>
      <c r="DJC386" s="55"/>
      <c r="DJD386" s="55"/>
      <c r="DJE386" s="55"/>
      <c r="DJF386" s="55"/>
      <c r="DJG386" s="55"/>
      <c r="DJH386" s="55"/>
      <c r="DJI386" s="55"/>
      <c r="DJJ386" s="55"/>
      <c r="DJK386" s="55"/>
      <c r="DJL386" s="55"/>
      <c r="DJM386" s="55"/>
      <c r="DJN386" s="55"/>
      <c r="DJO386" s="55"/>
      <c r="DJP386" s="55"/>
      <c r="DJQ386" s="55"/>
      <c r="DJR386" s="55"/>
      <c r="DJS386" s="55"/>
      <c r="DJT386" s="55"/>
      <c r="DJU386" s="55"/>
      <c r="DJV386" s="55"/>
      <c r="DJW386" s="55"/>
      <c r="DJX386" s="55"/>
      <c r="DJY386" s="55"/>
      <c r="DJZ386" s="55"/>
      <c r="DKA386" s="55"/>
      <c r="DKB386" s="55"/>
      <c r="DKC386" s="55"/>
      <c r="DKD386" s="55"/>
      <c r="DKE386" s="55"/>
      <c r="DKF386" s="55"/>
      <c r="DKG386" s="55"/>
      <c r="DKH386" s="55"/>
      <c r="DKI386" s="55"/>
      <c r="DKJ386" s="55"/>
      <c r="DKK386" s="55"/>
      <c r="DKL386" s="55"/>
      <c r="DKM386" s="55"/>
      <c r="DKN386" s="55"/>
      <c r="DKO386" s="55"/>
      <c r="DKP386" s="55"/>
      <c r="DKQ386" s="55"/>
      <c r="DKR386" s="55"/>
      <c r="DKS386" s="55"/>
      <c r="DKT386" s="55"/>
      <c r="DKU386" s="55"/>
      <c r="DKV386" s="55"/>
      <c r="DKW386" s="55"/>
      <c r="DKX386" s="55"/>
      <c r="DKY386" s="55"/>
      <c r="DKZ386" s="55"/>
      <c r="DLA386" s="55"/>
      <c r="DLB386" s="55"/>
      <c r="DLC386" s="55"/>
      <c r="DLD386" s="55"/>
      <c r="DLE386" s="55"/>
      <c r="DLF386" s="55"/>
      <c r="DLG386" s="55"/>
      <c r="DLH386" s="55"/>
      <c r="DLI386" s="55"/>
      <c r="DLJ386" s="55"/>
      <c r="DLK386" s="55"/>
      <c r="DLL386" s="55"/>
      <c r="DLM386" s="55"/>
      <c r="DLN386" s="55"/>
      <c r="DLO386" s="55"/>
      <c r="DLP386" s="55"/>
      <c r="DLQ386" s="55"/>
      <c r="DLR386" s="55"/>
      <c r="DLS386" s="55"/>
      <c r="DLT386" s="55"/>
      <c r="DLU386" s="55"/>
      <c r="DLV386" s="55"/>
      <c r="DLW386" s="55"/>
      <c r="DLX386" s="55"/>
      <c r="DLY386" s="55"/>
      <c r="DLZ386" s="55"/>
      <c r="DMA386" s="55"/>
      <c r="DMB386" s="55"/>
      <c r="DMC386" s="55"/>
      <c r="DMD386" s="55"/>
      <c r="DME386" s="55"/>
      <c r="DMF386" s="55"/>
      <c r="DMG386" s="55"/>
      <c r="DMH386" s="55"/>
      <c r="DMI386" s="55"/>
      <c r="DMJ386" s="55"/>
      <c r="DMK386" s="55"/>
      <c r="DML386" s="55"/>
      <c r="DMM386" s="55"/>
      <c r="DMN386" s="55"/>
      <c r="DMO386" s="55"/>
      <c r="DMP386" s="55"/>
      <c r="DMQ386" s="55"/>
      <c r="DMR386" s="55"/>
      <c r="DMS386" s="55"/>
      <c r="DMT386" s="55"/>
      <c r="DMU386" s="55"/>
      <c r="DMV386" s="55"/>
      <c r="DMW386" s="55"/>
      <c r="DMX386" s="55"/>
      <c r="DMY386" s="55"/>
      <c r="DMZ386" s="55"/>
      <c r="DNA386" s="55"/>
      <c r="DNB386" s="55"/>
      <c r="DNC386" s="55"/>
      <c r="DND386" s="55"/>
      <c r="DNE386" s="55"/>
      <c r="DNF386" s="55"/>
      <c r="DNG386" s="55"/>
      <c r="DNH386" s="55"/>
      <c r="DNI386" s="55"/>
      <c r="DNJ386" s="55"/>
      <c r="DNK386" s="55"/>
      <c r="DNL386" s="55"/>
      <c r="DNM386" s="55"/>
      <c r="DNN386" s="55"/>
      <c r="DNO386" s="55"/>
      <c r="DNP386" s="55"/>
      <c r="DNQ386" s="55"/>
      <c r="DNR386" s="55"/>
      <c r="DNS386" s="55"/>
      <c r="DNT386" s="55"/>
      <c r="DNU386" s="55"/>
      <c r="DNV386" s="55"/>
      <c r="DNW386" s="55"/>
      <c r="DNX386" s="55"/>
      <c r="DNY386" s="55"/>
      <c r="DNZ386" s="55"/>
      <c r="DOA386" s="55"/>
      <c r="DOB386" s="55"/>
      <c r="DOC386" s="55"/>
      <c r="DOD386" s="55"/>
      <c r="DOE386" s="55"/>
      <c r="DOF386" s="55"/>
      <c r="DOG386" s="55"/>
      <c r="DOH386" s="55"/>
      <c r="DOI386" s="55"/>
      <c r="DOJ386" s="55"/>
      <c r="DOK386" s="55"/>
      <c r="DOL386" s="55"/>
      <c r="DOM386" s="55"/>
      <c r="DON386" s="55"/>
      <c r="DOO386" s="55"/>
      <c r="DOP386" s="55"/>
      <c r="DOQ386" s="55"/>
      <c r="DOR386" s="55"/>
      <c r="DOS386" s="55"/>
      <c r="DOT386" s="55"/>
      <c r="DOU386" s="55"/>
      <c r="DOV386" s="55"/>
      <c r="DOW386" s="55"/>
      <c r="DOX386" s="55"/>
      <c r="DOY386" s="55"/>
      <c r="DOZ386" s="55"/>
      <c r="DPA386" s="55"/>
      <c r="DPB386" s="55"/>
      <c r="DPC386" s="55"/>
      <c r="DPD386" s="55"/>
      <c r="DPE386" s="55"/>
      <c r="DPF386" s="55"/>
      <c r="DPG386" s="55"/>
      <c r="DPH386" s="55"/>
      <c r="DPI386" s="55"/>
      <c r="DPJ386" s="55"/>
      <c r="DPK386" s="55"/>
      <c r="DPL386" s="55"/>
      <c r="DPM386" s="55"/>
      <c r="DPN386" s="55"/>
      <c r="DPO386" s="55"/>
      <c r="DPP386" s="55"/>
      <c r="DPQ386" s="55"/>
      <c r="DPR386" s="55"/>
      <c r="DPS386" s="55"/>
      <c r="DPT386" s="55"/>
      <c r="DPU386" s="55"/>
      <c r="DPV386" s="55"/>
      <c r="DPW386" s="55"/>
      <c r="DPX386" s="55"/>
      <c r="DPY386" s="55"/>
      <c r="DPZ386" s="55"/>
      <c r="DQA386" s="55"/>
      <c r="DQB386" s="55"/>
      <c r="DQC386" s="55"/>
      <c r="DQD386" s="55"/>
      <c r="DQE386" s="55"/>
      <c r="DQF386" s="55"/>
      <c r="DQG386" s="55"/>
      <c r="DQH386" s="55"/>
      <c r="DQI386" s="55"/>
      <c r="DQJ386" s="55"/>
      <c r="DQK386" s="55"/>
      <c r="DQL386" s="55"/>
      <c r="DQM386" s="55"/>
      <c r="DQN386" s="55"/>
      <c r="DQO386" s="55"/>
      <c r="DQP386" s="55"/>
      <c r="DQQ386" s="55"/>
      <c r="DQR386" s="55"/>
      <c r="DQS386" s="55"/>
      <c r="DQT386" s="55"/>
      <c r="DQU386" s="55"/>
      <c r="DQV386" s="55"/>
      <c r="DQW386" s="55"/>
      <c r="DQX386" s="55"/>
      <c r="DQY386" s="55"/>
      <c r="DQZ386" s="55"/>
      <c r="DRA386" s="55"/>
      <c r="DRB386" s="55"/>
      <c r="DRC386" s="55"/>
      <c r="DRD386" s="55"/>
      <c r="DRE386" s="55"/>
      <c r="DRF386" s="55"/>
      <c r="DRG386" s="55"/>
      <c r="DRH386" s="55"/>
      <c r="DRI386" s="55"/>
      <c r="DRJ386" s="55"/>
      <c r="DRK386" s="55"/>
      <c r="DRL386" s="55"/>
      <c r="DRM386" s="55"/>
      <c r="DRN386" s="55"/>
      <c r="DRO386" s="55"/>
      <c r="DRP386" s="55"/>
      <c r="DRQ386" s="55"/>
      <c r="DRR386" s="55"/>
      <c r="DRS386" s="55"/>
      <c r="DRT386" s="55"/>
      <c r="DRU386" s="55"/>
      <c r="DRV386" s="55"/>
      <c r="DRW386" s="55"/>
      <c r="DRX386" s="55"/>
      <c r="DRY386" s="55"/>
      <c r="DRZ386" s="55"/>
      <c r="DSA386" s="55"/>
      <c r="DSB386" s="55"/>
      <c r="DSC386" s="55"/>
      <c r="DSD386" s="55"/>
      <c r="DSE386" s="55"/>
      <c r="DSF386" s="55"/>
      <c r="DSG386" s="55"/>
      <c r="DSH386" s="55"/>
      <c r="DSI386" s="55"/>
      <c r="DSJ386" s="55"/>
      <c r="DSK386" s="55"/>
      <c r="DSL386" s="55"/>
      <c r="DSM386" s="55"/>
      <c r="DSN386" s="55"/>
      <c r="DSO386" s="55"/>
      <c r="DSP386" s="55"/>
      <c r="DSQ386" s="55"/>
      <c r="DSR386" s="55"/>
      <c r="DSS386" s="55"/>
      <c r="DST386" s="55"/>
      <c r="DSU386" s="55"/>
      <c r="DSV386" s="55"/>
      <c r="DSW386" s="55"/>
      <c r="DSX386" s="55"/>
      <c r="DSY386" s="55"/>
      <c r="DSZ386" s="55"/>
      <c r="DTA386" s="55"/>
      <c r="DTB386" s="55"/>
      <c r="DTC386" s="55"/>
      <c r="DTD386" s="55"/>
      <c r="DTE386" s="55"/>
      <c r="DTF386" s="55"/>
      <c r="DTG386" s="55"/>
      <c r="DTH386" s="55"/>
      <c r="DTI386" s="55"/>
      <c r="DTJ386" s="55"/>
      <c r="DTK386" s="55"/>
      <c r="DTL386" s="55"/>
      <c r="DTM386" s="55"/>
      <c r="DTN386" s="55"/>
      <c r="DTO386" s="55"/>
      <c r="DTP386" s="55"/>
      <c r="DTQ386" s="55"/>
      <c r="DTR386" s="55"/>
      <c r="DTS386" s="55"/>
      <c r="DTT386" s="55"/>
      <c r="DTU386" s="55"/>
      <c r="DTV386" s="55"/>
      <c r="DTW386" s="55"/>
      <c r="DTX386" s="55"/>
      <c r="DTY386" s="55"/>
      <c r="DTZ386" s="55"/>
      <c r="DUA386" s="55"/>
      <c r="DUB386" s="55"/>
      <c r="DUC386" s="55"/>
      <c r="DUD386" s="55"/>
      <c r="DUE386" s="55"/>
      <c r="DUF386" s="55"/>
      <c r="DUG386" s="55"/>
      <c r="DUH386" s="55"/>
      <c r="DUI386" s="55"/>
      <c r="DUJ386" s="55"/>
      <c r="DUK386" s="55"/>
      <c r="DUL386" s="55"/>
      <c r="DUM386" s="55"/>
      <c r="DUN386" s="55"/>
      <c r="DUO386" s="55"/>
      <c r="DUP386" s="55"/>
      <c r="DUQ386" s="55"/>
      <c r="DUR386" s="55"/>
      <c r="DUS386" s="55"/>
      <c r="DUT386" s="55"/>
      <c r="DUU386" s="55"/>
      <c r="DUV386" s="55"/>
      <c r="DUW386" s="55"/>
      <c r="DUX386" s="55"/>
      <c r="DUY386" s="55"/>
      <c r="DUZ386" s="55"/>
      <c r="DVA386" s="55"/>
      <c r="DVB386" s="55"/>
      <c r="DVC386" s="55"/>
      <c r="DVD386" s="55"/>
      <c r="DVE386" s="55"/>
      <c r="DVF386" s="55"/>
      <c r="DVG386" s="55"/>
      <c r="DVH386" s="55"/>
      <c r="DVI386" s="55"/>
      <c r="DVJ386" s="55"/>
      <c r="DVK386" s="55"/>
      <c r="DVL386" s="55"/>
      <c r="DVM386" s="55"/>
      <c r="DVN386" s="55"/>
      <c r="DVO386" s="55"/>
      <c r="DVP386" s="55"/>
      <c r="DVQ386" s="55"/>
      <c r="DVR386" s="55"/>
      <c r="DVS386" s="55"/>
      <c r="DVT386" s="55"/>
      <c r="DVU386" s="55"/>
      <c r="DVV386" s="55"/>
      <c r="DVW386" s="55"/>
      <c r="DVX386" s="55"/>
      <c r="DVY386" s="55"/>
      <c r="DVZ386" s="55"/>
      <c r="DWA386" s="55"/>
      <c r="DWB386" s="55"/>
      <c r="DWC386" s="55"/>
      <c r="DWD386" s="55"/>
      <c r="DWE386" s="55"/>
      <c r="DWF386" s="55"/>
      <c r="DWG386" s="55"/>
      <c r="DWH386" s="55"/>
      <c r="DWI386" s="55"/>
      <c r="DWJ386" s="55"/>
      <c r="DWK386" s="55"/>
      <c r="DWL386" s="55"/>
      <c r="DWM386" s="55"/>
      <c r="DWN386" s="55"/>
      <c r="DWO386" s="55"/>
      <c r="DWP386" s="55"/>
      <c r="DWQ386" s="55"/>
      <c r="DWR386" s="55"/>
      <c r="DWS386" s="55"/>
      <c r="DWT386" s="55"/>
      <c r="DWU386" s="55"/>
      <c r="DWV386" s="55"/>
      <c r="DWW386" s="55"/>
      <c r="DWX386" s="55"/>
      <c r="DWY386" s="55"/>
      <c r="DWZ386" s="55"/>
      <c r="DXA386" s="55"/>
      <c r="DXB386" s="55"/>
      <c r="DXC386" s="55"/>
      <c r="DXD386" s="55"/>
      <c r="DXE386" s="55"/>
      <c r="DXF386" s="55"/>
      <c r="DXG386" s="55"/>
      <c r="DXH386" s="55"/>
      <c r="DXI386" s="55"/>
      <c r="DXJ386" s="55"/>
      <c r="DXK386" s="55"/>
      <c r="DXL386" s="55"/>
      <c r="DXM386" s="55"/>
      <c r="DXN386" s="55"/>
      <c r="DXO386" s="55"/>
      <c r="DXP386" s="55"/>
      <c r="DXQ386" s="55"/>
      <c r="DXR386" s="55"/>
      <c r="DXS386" s="55"/>
      <c r="DXT386" s="55"/>
      <c r="DXU386" s="55"/>
      <c r="DXV386" s="55"/>
      <c r="DXW386" s="55"/>
      <c r="DXX386" s="55"/>
      <c r="DXY386" s="55"/>
      <c r="DXZ386" s="55"/>
      <c r="DYA386" s="55"/>
      <c r="DYB386" s="55"/>
      <c r="DYC386" s="55"/>
      <c r="DYD386" s="55"/>
      <c r="DYE386" s="55"/>
      <c r="DYF386" s="55"/>
      <c r="DYG386" s="55"/>
      <c r="DYH386" s="55"/>
      <c r="DYI386" s="55"/>
      <c r="DYJ386" s="55"/>
      <c r="DYK386" s="55"/>
      <c r="DYL386" s="55"/>
      <c r="DYM386" s="55"/>
      <c r="DYN386" s="55"/>
      <c r="DYO386" s="55"/>
      <c r="DYP386" s="55"/>
      <c r="DYQ386" s="55"/>
      <c r="DYR386" s="55"/>
      <c r="DYS386" s="55"/>
      <c r="DYT386" s="55"/>
      <c r="DYU386" s="55"/>
      <c r="DYV386" s="55"/>
      <c r="DYW386" s="55"/>
      <c r="DYX386" s="55"/>
      <c r="DYY386" s="55"/>
      <c r="DYZ386" s="55"/>
      <c r="DZA386" s="55"/>
      <c r="DZB386" s="55"/>
      <c r="DZC386" s="55"/>
      <c r="DZD386" s="55"/>
      <c r="DZE386" s="55"/>
      <c r="DZF386" s="55"/>
      <c r="DZG386" s="55"/>
      <c r="DZH386" s="55"/>
      <c r="DZI386" s="55"/>
      <c r="DZJ386" s="55"/>
      <c r="DZK386" s="55"/>
      <c r="DZL386" s="55"/>
      <c r="DZM386" s="55"/>
      <c r="DZN386" s="55"/>
      <c r="DZO386" s="55"/>
      <c r="DZP386" s="55"/>
      <c r="DZQ386" s="55"/>
      <c r="DZR386" s="55"/>
      <c r="DZS386" s="55"/>
      <c r="DZT386" s="55"/>
      <c r="DZU386" s="55"/>
      <c r="DZV386" s="55"/>
      <c r="DZW386" s="55"/>
      <c r="DZX386" s="55"/>
      <c r="DZY386" s="55"/>
      <c r="DZZ386" s="55"/>
      <c r="EAA386" s="55"/>
      <c r="EAB386" s="55"/>
      <c r="EAC386" s="55"/>
      <c r="EAD386" s="55"/>
      <c r="EAE386" s="55"/>
      <c r="EAF386" s="55"/>
      <c r="EAG386" s="55"/>
      <c r="EAH386" s="55"/>
      <c r="EAI386" s="55"/>
      <c r="EAJ386" s="55"/>
      <c r="EAK386" s="55"/>
      <c r="EAL386" s="55"/>
      <c r="EAM386" s="55"/>
      <c r="EAN386" s="55"/>
      <c r="EAO386" s="55"/>
      <c r="EAP386" s="55"/>
      <c r="EAQ386" s="55"/>
      <c r="EAR386" s="55"/>
      <c r="EAS386" s="55"/>
      <c r="EAT386" s="55"/>
      <c r="EAU386" s="55"/>
      <c r="EAV386" s="55"/>
      <c r="EAW386" s="55"/>
      <c r="EAX386" s="55"/>
      <c r="EAY386" s="55"/>
      <c r="EAZ386" s="55"/>
      <c r="EBA386" s="55"/>
      <c r="EBB386" s="55"/>
      <c r="EBC386" s="55"/>
      <c r="EBD386" s="55"/>
      <c r="EBE386" s="55"/>
      <c r="EBF386" s="55"/>
      <c r="EBG386" s="55"/>
      <c r="EBH386" s="55"/>
      <c r="EBI386" s="55"/>
      <c r="EBJ386" s="55"/>
      <c r="EBK386" s="55"/>
      <c r="EBL386" s="55"/>
      <c r="EBM386" s="55"/>
      <c r="EBN386" s="55"/>
      <c r="EBO386" s="55"/>
      <c r="EBP386" s="55"/>
      <c r="EBQ386" s="55"/>
      <c r="EBR386" s="55"/>
      <c r="EBS386" s="55"/>
      <c r="EBT386" s="55"/>
      <c r="EBU386" s="55"/>
      <c r="EBV386" s="55"/>
      <c r="EBW386" s="55"/>
      <c r="EBX386" s="55"/>
      <c r="EBY386" s="55"/>
      <c r="EBZ386" s="55"/>
      <c r="ECA386" s="55"/>
      <c r="ECB386" s="55"/>
      <c r="ECC386" s="55"/>
      <c r="ECD386" s="55"/>
      <c r="ECE386" s="55"/>
      <c r="ECF386" s="55"/>
      <c r="ECG386" s="55"/>
      <c r="ECH386" s="55"/>
      <c r="ECI386" s="55"/>
      <c r="ECJ386" s="55"/>
      <c r="ECK386" s="55"/>
      <c r="ECL386" s="55"/>
      <c r="ECM386" s="55"/>
      <c r="ECN386" s="55"/>
      <c r="ECO386" s="55"/>
      <c r="ECP386" s="55"/>
      <c r="ECQ386" s="55"/>
      <c r="ECR386" s="55"/>
      <c r="ECS386" s="55"/>
      <c r="ECT386" s="55"/>
      <c r="ECU386" s="55"/>
      <c r="ECV386" s="55"/>
      <c r="ECW386" s="55"/>
      <c r="ECX386" s="55"/>
      <c r="ECY386" s="55"/>
      <c r="ECZ386" s="55"/>
      <c r="EDA386" s="55"/>
      <c r="EDB386" s="55"/>
      <c r="EDC386" s="55"/>
      <c r="EDD386" s="55"/>
      <c r="EDE386" s="55"/>
      <c r="EDF386" s="55"/>
      <c r="EDG386" s="55"/>
      <c r="EDH386" s="55"/>
      <c r="EDI386" s="55"/>
      <c r="EDJ386" s="55"/>
      <c r="EDK386" s="55"/>
      <c r="EDL386" s="55"/>
      <c r="EDM386" s="55"/>
      <c r="EDN386" s="55"/>
      <c r="EDO386" s="55"/>
      <c r="EDP386" s="55"/>
      <c r="EDQ386" s="55"/>
      <c r="EDR386" s="55"/>
      <c r="EDS386" s="55"/>
      <c r="EDT386" s="55"/>
      <c r="EDU386" s="55"/>
      <c r="EDV386" s="55"/>
      <c r="EDW386" s="55"/>
      <c r="EDX386" s="55"/>
      <c r="EDY386" s="55"/>
      <c r="EDZ386" s="55"/>
      <c r="EEA386" s="55"/>
      <c r="EEB386" s="55"/>
      <c r="EEC386" s="55"/>
      <c r="EED386" s="55"/>
      <c r="EEE386" s="55"/>
      <c r="EEF386" s="55"/>
      <c r="EEG386" s="55"/>
      <c r="EEH386" s="55"/>
      <c r="EEI386" s="55"/>
      <c r="EEJ386" s="55"/>
      <c r="EEK386" s="55"/>
      <c r="EEL386" s="55"/>
      <c r="EEM386" s="55"/>
      <c r="EEN386" s="55"/>
      <c r="EEO386" s="55"/>
      <c r="EEP386" s="55"/>
      <c r="EEQ386" s="55"/>
      <c r="EER386" s="55"/>
      <c r="EES386" s="55"/>
      <c r="EET386" s="55"/>
      <c r="EEU386" s="55"/>
      <c r="EEV386" s="55"/>
      <c r="EEW386" s="55"/>
      <c r="EEX386" s="55"/>
      <c r="EEY386" s="55"/>
      <c r="EEZ386" s="55"/>
      <c r="EFA386" s="55"/>
      <c r="EFB386" s="55"/>
      <c r="EFC386" s="55"/>
      <c r="EFD386" s="55"/>
      <c r="EFE386" s="55"/>
      <c r="EFF386" s="55"/>
      <c r="EFG386" s="55"/>
      <c r="EFH386" s="55"/>
      <c r="EFI386" s="55"/>
      <c r="EFJ386" s="55"/>
      <c r="EFK386" s="55"/>
      <c r="EFL386" s="55"/>
      <c r="EFM386" s="55"/>
      <c r="EFN386" s="55"/>
      <c r="EFO386" s="55"/>
      <c r="EFP386" s="55"/>
      <c r="EFQ386" s="55"/>
      <c r="EFR386" s="55"/>
      <c r="EFS386" s="55"/>
      <c r="EFT386" s="55"/>
      <c r="EFU386" s="55"/>
      <c r="EFV386" s="55"/>
      <c r="EFW386" s="55"/>
      <c r="EFX386" s="55"/>
      <c r="EFY386" s="55"/>
      <c r="EFZ386" s="55"/>
      <c r="EGA386" s="55"/>
      <c r="EGB386" s="55"/>
      <c r="EGC386" s="55"/>
      <c r="EGD386" s="55"/>
      <c r="EGE386" s="55"/>
      <c r="EGF386" s="55"/>
      <c r="EGG386" s="55"/>
      <c r="EGH386" s="55"/>
      <c r="EGI386" s="55"/>
      <c r="EGJ386" s="55"/>
      <c r="EGK386" s="55"/>
      <c r="EGL386" s="55"/>
      <c r="EGM386" s="55"/>
      <c r="EGN386" s="55"/>
      <c r="EGO386" s="55"/>
      <c r="EGP386" s="55"/>
      <c r="EGQ386" s="55"/>
      <c r="EGR386" s="55"/>
      <c r="EGS386" s="55"/>
      <c r="EGT386" s="55"/>
      <c r="EGU386" s="55"/>
      <c r="EGV386" s="55"/>
      <c r="EGW386" s="55"/>
      <c r="EGX386" s="55"/>
      <c r="EGY386" s="55"/>
      <c r="EGZ386" s="55"/>
      <c r="EHA386" s="55"/>
      <c r="EHB386" s="55"/>
      <c r="EHC386" s="55"/>
      <c r="EHD386" s="55"/>
      <c r="EHE386" s="55"/>
      <c r="EHF386" s="55"/>
      <c r="EHG386" s="55"/>
      <c r="EHH386" s="55"/>
      <c r="EHI386" s="55"/>
      <c r="EHJ386" s="55"/>
      <c r="EHK386" s="55"/>
      <c r="EHL386" s="55"/>
      <c r="EHM386" s="55"/>
      <c r="EHN386" s="55"/>
      <c r="EHO386" s="55"/>
      <c r="EHP386" s="55"/>
      <c r="EHQ386" s="55"/>
      <c r="EHR386" s="55"/>
      <c r="EHS386" s="55"/>
      <c r="EHT386" s="55"/>
      <c r="EHU386" s="55"/>
      <c r="EHV386" s="55"/>
      <c r="EHW386" s="55"/>
      <c r="EHX386" s="55"/>
      <c r="EHY386" s="55"/>
      <c r="EHZ386" s="55"/>
      <c r="EIA386" s="55"/>
      <c r="EIB386" s="55"/>
      <c r="EIC386" s="55"/>
      <c r="EID386" s="55"/>
      <c r="EIE386" s="55"/>
      <c r="EIF386" s="55"/>
      <c r="EIG386" s="55"/>
      <c r="EIH386" s="55"/>
      <c r="EII386" s="55"/>
      <c r="EIJ386" s="55"/>
      <c r="EIK386" s="55"/>
      <c r="EIL386" s="55"/>
      <c r="EIM386" s="55"/>
      <c r="EIN386" s="55"/>
      <c r="EIO386" s="55"/>
      <c r="EIP386" s="55"/>
      <c r="EIQ386" s="55"/>
      <c r="EIR386" s="55"/>
      <c r="EIS386" s="55"/>
      <c r="EIT386" s="55"/>
      <c r="EIU386" s="55"/>
      <c r="EIV386" s="55"/>
      <c r="EIW386" s="55"/>
      <c r="EIX386" s="55"/>
      <c r="EIY386" s="55"/>
      <c r="EIZ386" s="55"/>
      <c r="EJA386" s="55"/>
      <c r="EJB386" s="55"/>
      <c r="EJC386" s="55"/>
      <c r="EJD386" s="55"/>
      <c r="EJE386" s="55"/>
      <c r="EJF386" s="55"/>
      <c r="EJG386" s="55"/>
      <c r="EJH386" s="55"/>
      <c r="EJI386" s="55"/>
      <c r="EJJ386" s="55"/>
      <c r="EJK386" s="55"/>
      <c r="EJL386" s="55"/>
      <c r="EJM386" s="55"/>
      <c r="EJN386" s="55"/>
      <c r="EJO386" s="55"/>
      <c r="EJP386" s="55"/>
      <c r="EJQ386" s="55"/>
      <c r="EJR386" s="55"/>
      <c r="EJS386" s="55"/>
      <c r="EJT386" s="55"/>
      <c r="EJU386" s="55"/>
      <c r="EJV386" s="55"/>
      <c r="EJW386" s="55"/>
      <c r="EJX386" s="55"/>
      <c r="EJY386" s="55"/>
      <c r="EJZ386" s="55"/>
      <c r="EKA386" s="55"/>
      <c r="EKB386" s="55"/>
      <c r="EKC386" s="55"/>
      <c r="EKD386" s="55"/>
      <c r="EKE386" s="55"/>
      <c r="EKF386" s="55"/>
      <c r="EKG386" s="55"/>
      <c r="EKH386" s="55"/>
      <c r="EKI386" s="55"/>
      <c r="EKJ386" s="55"/>
      <c r="EKK386" s="55"/>
      <c r="EKL386" s="55"/>
      <c r="EKM386" s="55"/>
      <c r="EKN386" s="55"/>
      <c r="EKO386" s="55"/>
      <c r="EKP386" s="55"/>
      <c r="EKQ386" s="55"/>
      <c r="EKR386" s="55"/>
      <c r="EKS386" s="55"/>
      <c r="EKT386" s="55"/>
      <c r="EKU386" s="55"/>
      <c r="EKV386" s="55"/>
      <c r="EKW386" s="55"/>
      <c r="EKX386" s="55"/>
      <c r="EKY386" s="55"/>
      <c r="EKZ386" s="55"/>
      <c r="ELA386" s="55"/>
      <c r="ELB386" s="55"/>
      <c r="ELC386" s="55"/>
      <c r="ELD386" s="55"/>
      <c r="ELE386" s="55"/>
      <c r="ELF386" s="55"/>
      <c r="ELG386" s="55"/>
      <c r="ELH386" s="55"/>
      <c r="ELI386" s="55"/>
      <c r="ELJ386" s="55"/>
      <c r="ELK386" s="55"/>
      <c r="ELL386" s="55"/>
      <c r="ELM386" s="55"/>
      <c r="ELN386" s="55"/>
      <c r="ELO386" s="55"/>
      <c r="ELP386" s="55"/>
      <c r="ELQ386" s="55"/>
      <c r="ELR386" s="55"/>
      <c r="ELS386" s="55"/>
      <c r="ELT386" s="55"/>
      <c r="ELU386" s="55"/>
      <c r="ELV386" s="55"/>
      <c r="ELW386" s="55"/>
      <c r="ELX386" s="55"/>
      <c r="ELY386" s="55"/>
      <c r="ELZ386" s="55"/>
      <c r="EMA386" s="55"/>
      <c r="EMB386" s="55"/>
      <c r="EMC386" s="55"/>
      <c r="EMD386" s="55"/>
      <c r="EME386" s="55"/>
      <c r="EMF386" s="55"/>
      <c r="EMG386" s="55"/>
      <c r="EMH386" s="55"/>
      <c r="EMI386" s="55"/>
      <c r="EMJ386" s="55"/>
      <c r="EMK386" s="55"/>
      <c r="EML386" s="55"/>
      <c r="EMM386" s="55"/>
      <c r="EMN386" s="55"/>
      <c r="EMO386" s="55"/>
      <c r="EMP386" s="55"/>
      <c r="EMQ386" s="55"/>
      <c r="EMR386" s="55"/>
      <c r="EMS386" s="55"/>
      <c r="EMT386" s="55"/>
      <c r="EMU386" s="55"/>
      <c r="EMV386" s="55"/>
      <c r="EMW386" s="55"/>
      <c r="EMX386" s="55"/>
      <c r="EMY386" s="55"/>
      <c r="EMZ386" s="55"/>
      <c r="ENA386" s="55"/>
      <c r="ENB386" s="55"/>
      <c r="ENC386" s="55"/>
      <c r="END386" s="55"/>
      <c r="ENE386" s="55"/>
      <c r="ENF386" s="55"/>
      <c r="ENG386" s="55"/>
      <c r="ENH386" s="55"/>
      <c r="ENI386" s="55"/>
      <c r="ENJ386" s="55"/>
      <c r="ENK386" s="55"/>
      <c r="ENL386" s="55"/>
      <c r="ENM386" s="55"/>
      <c r="ENN386" s="55"/>
      <c r="ENO386" s="55"/>
      <c r="ENP386" s="55"/>
      <c r="ENQ386" s="55"/>
      <c r="ENR386" s="55"/>
      <c r="ENS386" s="55"/>
      <c r="ENT386" s="55"/>
      <c r="ENU386" s="55"/>
      <c r="ENV386" s="55"/>
      <c r="ENW386" s="55"/>
      <c r="ENX386" s="55"/>
      <c r="ENY386" s="55"/>
      <c r="ENZ386" s="55"/>
      <c r="EOA386" s="55"/>
      <c r="EOB386" s="55"/>
      <c r="EOC386" s="55"/>
      <c r="EOD386" s="55"/>
      <c r="EOE386" s="55"/>
      <c r="EOF386" s="55"/>
      <c r="EOG386" s="55"/>
      <c r="EOH386" s="55"/>
      <c r="EOI386" s="55"/>
      <c r="EOJ386" s="55"/>
      <c r="EOK386" s="55"/>
      <c r="EOL386" s="55"/>
      <c r="EOM386" s="55"/>
      <c r="EON386" s="55"/>
      <c r="EOO386" s="55"/>
      <c r="EOP386" s="55"/>
      <c r="EOQ386" s="55"/>
      <c r="EOR386" s="55"/>
      <c r="EOS386" s="55"/>
      <c r="EOT386" s="55"/>
      <c r="EOU386" s="55"/>
      <c r="EOV386" s="55"/>
      <c r="EOW386" s="55"/>
      <c r="EOX386" s="55"/>
      <c r="EOY386" s="55"/>
      <c r="EOZ386" s="55"/>
      <c r="EPA386" s="55"/>
      <c r="EPB386" s="55"/>
      <c r="EPC386" s="55"/>
      <c r="EPD386" s="55"/>
      <c r="EPE386" s="55"/>
      <c r="EPF386" s="55"/>
      <c r="EPG386" s="55"/>
      <c r="EPH386" s="55"/>
      <c r="EPI386" s="55"/>
      <c r="EPJ386" s="55"/>
      <c r="EPK386" s="55"/>
      <c r="EPL386" s="55"/>
      <c r="EPM386" s="55"/>
      <c r="EPN386" s="55"/>
      <c r="EPO386" s="55"/>
      <c r="EPP386" s="55"/>
      <c r="EPQ386" s="55"/>
      <c r="EPR386" s="55"/>
      <c r="EPS386" s="55"/>
      <c r="EPT386" s="55"/>
      <c r="EPU386" s="55"/>
      <c r="EPV386" s="55"/>
      <c r="EPW386" s="55"/>
      <c r="EPX386" s="55"/>
      <c r="EPY386" s="55"/>
      <c r="EPZ386" s="55"/>
      <c r="EQA386" s="55"/>
      <c r="EQB386" s="55"/>
      <c r="EQC386" s="55"/>
      <c r="EQD386" s="55"/>
      <c r="EQE386" s="55"/>
      <c r="EQF386" s="55"/>
      <c r="EQG386" s="55"/>
      <c r="EQH386" s="55"/>
      <c r="EQI386" s="55"/>
      <c r="EQJ386" s="55"/>
      <c r="EQK386" s="55"/>
      <c r="EQL386" s="55"/>
      <c r="EQM386" s="55"/>
      <c r="EQN386" s="55"/>
      <c r="EQO386" s="55"/>
      <c r="EQP386" s="55"/>
      <c r="EQQ386" s="55"/>
      <c r="EQR386" s="55"/>
      <c r="EQS386" s="55"/>
      <c r="EQT386" s="55"/>
      <c r="EQU386" s="55"/>
      <c r="EQV386" s="55"/>
      <c r="EQW386" s="55"/>
      <c r="EQX386" s="55"/>
      <c r="EQY386" s="55"/>
      <c r="EQZ386" s="55"/>
      <c r="ERA386" s="55"/>
      <c r="ERB386" s="55"/>
      <c r="ERC386" s="55"/>
      <c r="ERD386" s="55"/>
      <c r="ERE386" s="55"/>
      <c r="ERF386" s="55"/>
      <c r="ERG386" s="55"/>
      <c r="ERH386" s="55"/>
      <c r="ERI386" s="55"/>
      <c r="ERJ386" s="55"/>
      <c r="ERK386" s="55"/>
      <c r="ERL386" s="55"/>
      <c r="ERM386" s="55"/>
      <c r="ERN386" s="55"/>
      <c r="ERO386" s="55"/>
      <c r="ERP386" s="55"/>
      <c r="ERQ386" s="55"/>
      <c r="ERR386" s="55"/>
      <c r="ERS386" s="55"/>
      <c r="ERT386" s="55"/>
      <c r="ERU386" s="55"/>
      <c r="ERV386" s="55"/>
      <c r="ERW386" s="55"/>
      <c r="ERX386" s="55"/>
      <c r="ERY386" s="55"/>
      <c r="ERZ386" s="55"/>
      <c r="ESA386" s="55"/>
      <c r="ESB386" s="55"/>
      <c r="ESC386" s="55"/>
      <c r="ESD386" s="55"/>
      <c r="ESE386" s="55"/>
      <c r="ESF386" s="55"/>
      <c r="ESG386" s="55"/>
      <c r="ESH386" s="55"/>
      <c r="ESI386" s="55"/>
      <c r="ESJ386" s="55"/>
      <c r="ESK386" s="55"/>
      <c r="ESL386" s="55"/>
      <c r="ESM386" s="55"/>
      <c r="ESN386" s="55"/>
      <c r="ESO386" s="55"/>
      <c r="ESP386" s="55"/>
      <c r="ESQ386" s="55"/>
      <c r="ESR386" s="55"/>
      <c r="ESS386" s="55"/>
      <c r="EST386" s="55"/>
      <c r="ESU386" s="55"/>
      <c r="ESV386" s="55"/>
      <c r="ESW386" s="55"/>
      <c r="ESX386" s="55"/>
      <c r="ESY386" s="55"/>
      <c r="ESZ386" s="55"/>
      <c r="ETA386" s="55"/>
      <c r="ETB386" s="55"/>
      <c r="ETC386" s="55"/>
      <c r="ETD386" s="55"/>
      <c r="ETE386" s="55"/>
      <c r="ETF386" s="55"/>
      <c r="ETG386" s="55"/>
      <c r="ETH386" s="55"/>
      <c r="ETI386" s="55"/>
      <c r="ETJ386" s="55"/>
      <c r="ETK386" s="55"/>
      <c r="ETL386" s="55"/>
      <c r="ETM386" s="55"/>
      <c r="ETN386" s="55"/>
      <c r="ETO386" s="55"/>
      <c r="ETP386" s="55"/>
      <c r="ETQ386" s="55"/>
      <c r="ETR386" s="55"/>
      <c r="ETS386" s="55"/>
      <c r="ETT386" s="55"/>
      <c r="ETU386" s="55"/>
      <c r="ETV386" s="55"/>
      <c r="ETW386" s="55"/>
      <c r="ETX386" s="55"/>
      <c r="ETY386" s="55"/>
      <c r="ETZ386" s="55"/>
      <c r="EUA386" s="55"/>
      <c r="EUB386" s="55"/>
      <c r="EUC386" s="55"/>
      <c r="EUD386" s="55"/>
      <c r="EUE386" s="55"/>
      <c r="EUF386" s="55"/>
      <c r="EUG386" s="55"/>
      <c r="EUH386" s="55"/>
      <c r="EUI386" s="55"/>
      <c r="EUJ386" s="55"/>
      <c r="EUK386" s="55"/>
      <c r="EUL386" s="55"/>
      <c r="EUM386" s="55"/>
      <c r="EUN386" s="55"/>
      <c r="EUO386" s="55"/>
      <c r="EUP386" s="55"/>
      <c r="EUQ386" s="55"/>
      <c r="EUR386" s="55"/>
      <c r="EUS386" s="55"/>
      <c r="EUT386" s="55"/>
      <c r="EUU386" s="55"/>
      <c r="EUV386" s="55"/>
      <c r="EUW386" s="55"/>
      <c r="EUX386" s="55"/>
      <c r="EUY386" s="55"/>
      <c r="EUZ386" s="55"/>
      <c r="EVA386" s="55"/>
      <c r="EVB386" s="55"/>
      <c r="EVC386" s="55"/>
      <c r="EVD386" s="55"/>
      <c r="EVE386" s="55"/>
      <c r="EVF386" s="55"/>
      <c r="EVG386" s="55"/>
      <c r="EVH386" s="55"/>
      <c r="EVI386" s="55"/>
      <c r="EVJ386" s="55"/>
      <c r="EVK386" s="55"/>
      <c r="EVL386" s="55"/>
      <c r="EVM386" s="55"/>
      <c r="EVN386" s="55"/>
      <c r="EVO386" s="55"/>
      <c r="EVP386" s="55"/>
      <c r="EVQ386" s="55"/>
      <c r="EVR386" s="55"/>
      <c r="EVS386" s="55"/>
      <c r="EVT386" s="55"/>
      <c r="EVU386" s="55"/>
      <c r="EVV386" s="55"/>
      <c r="EVW386" s="55"/>
      <c r="EVX386" s="55"/>
      <c r="EVY386" s="55"/>
      <c r="EVZ386" s="55"/>
      <c r="EWA386" s="55"/>
      <c r="EWB386" s="55"/>
      <c r="EWC386" s="55"/>
      <c r="EWD386" s="55"/>
      <c r="EWE386" s="55"/>
      <c r="EWF386" s="55"/>
      <c r="EWG386" s="55"/>
      <c r="EWH386" s="55"/>
      <c r="EWI386" s="55"/>
      <c r="EWJ386" s="55"/>
      <c r="EWK386" s="55"/>
      <c r="EWL386" s="55"/>
      <c r="EWM386" s="55"/>
      <c r="EWN386" s="55"/>
      <c r="EWO386" s="55"/>
      <c r="EWP386" s="55"/>
      <c r="EWQ386" s="55"/>
      <c r="EWR386" s="55"/>
      <c r="EWS386" s="55"/>
      <c r="EWT386" s="55"/>
      <c r="EWU386" s="55"/>
      <c r="EWV386" s="55"/>
      <c r="EWW386" s="55"/>
      <c r="EWX386" s="55"/>
      <c r="EWY386" s="55"/>
      <c r="EWZ386" s="55"/>
      <c r="EXA386" s="55"/>
      <c r="EXB386" s="55"/>
      <c r="EXC386" s="55"/>
      <c r="EXD386" s="55"/>
      <c r="EXE386" s="55"/>
      <c r="EXF386" s="55"/>
      <c r="EXG386" s="55"/>
      <c r="EXH386" s="55"/>
      <c r="EXI386" s="55"/>
      <c r="EXJ386" s="55"/>
      <c r="EXK386" s="55"/>
      <c r="EXL386" s="55"/>
      <c r="EXM386" s="55"/>
      <c r="EXN386" s="55"/>
      <c r="EXO386" s="55"/>
      <c r="EXP386" s="55"/>
      <c r="EXQ386" s="55"/>
      <c r="EXR386" s="55"/>
      <c r="EXS386" s="55"/>
      <c r="EXT386" s="55"/>
      <c r="EXU386" s="55"/>
      <c r="EXV386" s="55"/>
      <c r="EXW386" s="55"/>
      <c r="EXX386" s="55"/>
      <c r="EXY386" s="55"/>
      <c r="EXZ386" s="55"/>
      <c r="EYA386" s="55"/>
      <c r="EYB386" s="55"/>
      <c r="EYC386" s="55"/>
      <c r="EYD386" s="55"/>
      <c r="EYE386" s="55"/>
      <c r="EYF386" s="55"/>
      <c r="EYG386" s="55"/>
      <c r="EYH386" s="55"/>
      <c r="EYI386" s="55"/>
      <c r="EYJ386" s="55"/>
      <c r="EYK386" s="55"/>
      <c r="EYL386" s="55"/>
      <c r="EYM386" s="55"/>
      <c r="EYN386" s="55"/>
      <c r="EYO386" s="55"/>
      <c r="EYP386" s="55"/>
      <c r="EYQ386" s="55"/>
      <c r="EYR386" s="55"/>
      <c r="EYS386" s="55"/>
      <c r="EYT386" s="55"/>
      <c r="EYU386" s="55"/>
      <c r="EYV386" s="55"/>
      <c r="EYW386" s="55"/>
      <c r="EYX386" s="55"/>
      <c r="EYY386" s="55"/>
      <c r="EYZ386" s="55"/>
      <c r="EZA386" s="55"/>
      <c r="EZB386" s="55"/>
      <c r="EZC386" s="55"/>
      <c r="EZD386" s="55"/>
      <c r="EZE386" s="55"/>
      <c r="EZF386" s="55"/>
      <c r="EZG386" s="55"/>
      <c r="EZH386" s="55"/>
      <c r="EZI386" s="55"/>
      <c r="EZJ386" s="55"/>
      <c r="EZK386" s="55"/>
      <c r="EZL386" s="55"/>
      <c r="EZM386" s="55"/>
      <c r="EZN386" s="55"/>
      <c r="EZO386" s="55"/>
      <c r="EZP386" s="55"/>
      <c r="EZQ386" s="55"/>
      <c r="EZR386" s="55"/>
      <c r="EZS386" s="55"/>
      <c r="EZT386" s="55"/>
      <c r="EZU386" s="55"/>
      <c r="EZV386" s="55"/>
      <c r="EZW386" s="55"/>
      <c r="EZX386" s="55"/>
      <c r="EZY386" s="55"/>
      <c r="EZZ386" s="55"/>
      <c r="FAA386" s="55"/>
      <c r="FAB386" s="55"/>
      <c r="FAC386" s="55"/>
      <c r="FAD386" s="55"/>
      <c r="FAE386" s="55"/>
      <c r="FAF386" s="55"/>
      <c r="FAG386" s="55"/>
      <c r="FAH386" s="55"/>
      <c r="FAI386" s="55"/>
      <c r="FAJ386" s="55"/>
      <c r="FAK386" s="55"/>
      <c r="FAL386" s="55"/>
      <c r="FAM386" s="55"/>
      <c r="FAN386" s="55"/>
      <c r="FAO386" s="55"/>
      <c r="FAP386" s="55"/>
      <c r="FAQ386" s="55"/>
      <c r="FAR386" s="55"/>
      <c r="FAS386" s="55"/>
      <c r="FAT386" s="55"/>
      <c r="FAU386" s="55"/>
      <c r="FAV386" s="55"/>
      <c r="FAW386" s="55"/>
      <c r="FAX386" s="55"/>
      <c r="FAY386" s="55"/>
      <c r="FAZ386" s="55"/>
      <c r="FBA386" s="55"/>
      <c r="FBB386" s="55"/>
      <c r="FBC386" s="55"/>
      <c r="FBD386" s="55"/>
      <c r="FBE386" s="55"/>
      <c r="FBF386" s="55"/>
      <c r="FBG386" s="55"/>
      <c r="FBH386" s="55"/>
      <c r="FBI386" s="55"/>
      <c r="FBJ386" s="55"/>
      <c r="FBK386" s="55"/>
      <c r="FBL386" s="55"/>
      <c r="FBM386" s="55"/>
      <c r="FBN386" s="55"/>
      <c r="FBO386" s="55"/>
      <c r="FBP386" s="55"/>
      <c r="FBQ386" s="55"/>
      <c r="FBR386" s="55"/>
      <c r="FBS386" s="55"/>
      <c r="FBT386" s="55"/>
      <c r="FBU386" s="55"/>
      <c r="FBV386" s="55"/>
      <c r="FBW386" s="55"/>
      <c r="FBX386" s="55"/>
      <c r="FBY386" s="55"/>
      <c r="FBZ386" s="55"/>
      <c r="FCA386" s="55"/>
      <c r="FCB386" s="55"/>
      <c r="FCC386" s="55"/>
      <c r="FCD386" s="55"/>
      <c r="FCE386" s="55"/>
      <c r="FCF386" s="55"/>
      <c r="FCG386" s="55"/>
      <c r="FCH386" s="55"/>
      <c r="FCI386" s="55"/>
      <c r="FCJ386" s="55"/>
      <c r="FCK386" s="55"/>
      <c r="FCL386" s="55"/>
      <c r="FCM386" s="55"/>
      <c r="FCN386" s="55"/>
      <c r="FCO386" s="55"/>
      <c r="FCP386" s="55"/>
      <c r="FCQ386" s="55"/>
      <c r="FCR386" s="55"/>
      <c r="FCS386" s="55"/>
      <c r="FCT386" s="55"/>
      <c r="FCU386" s="55"/>
      <c r="FCV386" s="55"/>
      <c r="FCW386" s="55"/>
      <c r="FCX386" s="55"/>
      <c r="FCY386" s="55"/>
      <c r="FCZ386" s="55"/>
      <c r="FDA386" s="55"/>
      <c r="FDB386" s="55"/>
      <c r="FDC386" s="55"/>
      <c r="FDD386" s="55"/>
      <c r="FDE386" s="55"/>
      <c r="FDF386" s="55"/>
      <c r="FDG386" s="55"/>
      <c r="FDH386" s="55"/>
      <c r="FDI386" s="55"/>
      <c r="FDJ386" s="55"/>
      <c r="FDK386" s="55"/>
      <c r="FDL386" s="55"/>
      <c r="FDM386" s="55"/>
      <c r="FDN386" s="55"/>
      <c r="FDO386" s="55"/>
      <c r="FDP386" s="55"/>
      <c r="FDQ386" s="55"/>
      <c r="FDR386" s="55"/>
      <c r="FDS386" s="55"/>
      <c r="FDT386" s="55"/>
      <c r="FDU386" s="55"/>
      <c r="FDV386" s="55"/>
      <c r="FDW386" s="55"/>
      <c r="FDX386" s="55"/>
      <c r="FDY386" s="55"/>
      <c r="FDZ386" s="55"/>
      <c r="FEA386" s="55"/>
      <c r="FEB386" s="55"/>
      <c r="FEC386" s="55"/>
      <c r="FED386" s="55"/>
      <c r="FEE386" s="55"/>
      <c r="FEF386" s="55"/>
      <c r="FEG386" s="55"/>
      <c r="FEH386" s="55"/>
      <c r="FEI386" s="55"/>
      <c r="FEJ386" s="55"/>
      <c r="FEK386" s="55"/>
      <c r="FEL386" s="55"/>
      <c r="FEM386" s="55"/>
      <c r="FEN386" s="55"/>
      <c r="FEO386" s="55"/>
      <c r="FEP386" s="55"/>
      <c r="FEQ386" s="55"/>
      <c r="FER386" s="55"/>
      <c r="FES386" s="55"/>
      <c r="FET386" s="55"/>
      <c r="FEU386" s="55"/>
      <c r="FEV386" s="55"/>
      <c r="FEW386" s="55"/>
      <c r="FEX386" s="55"/>
      <c r="FEY386" s="55"/>
      <c r="FEZ386" s="55"/>
      <c r="FFA386" s="55"/>
      <c r="FFB386" s="55"/>
      <c r="FFC386" s="55"/>
      <c r="FFD386" s="55"/>
      <c r="FFE386" s="55"/>
      <c r="FFF386" s="55"/>
      <c r="FFG386" s="55"/>
      <c r="FFH386" s="55"/>
      <c r="FFI386" s="55"/>
      <c r="FFJ386" s="55"/>
      <c r="FFK386" s="55"/>
      <c r="FFL386" s="55"/>
      <c r="FFM386" s="55"/>
      <c r="FFN386" s="55"/>
      <c r="FFO386" s="55"/>
      <c r="FFP386" s="55"/>
      <c r="FFQ386" s="55"/>
      <c r="FFR386" s="55"/>
      <c r="FFS386" s="55"/>
      <c r="FFT386" s="55"/>
      <c r="FFU386" s="55"/>
      <c r="FFV386" s="55"/>
      <c r="FFW386" s="55"/>
      <c r="FFX386" s="55"/>
      <c r="FFY386" s="55"/>
      <c r="FFZ386" s="55"/>
      <c r="FGA386" s="55"/>
      <c r="FGB386" s="55"/>
      <c r="FGC386" s="55"/>
      <c r="FGD386" s="55"/>
      <c r="FGE386" s="55"/>
      <c r="FGF386" s="55"/>
      <c r="FGG386" s="55"/>
      <c r="FGH386" s="55"/>
      <c r="FGI386" s="55"/>
      <c r="FGJ386" s="55"/>
      <c r="FGK386" s="55"/>
      <c r="FGL386" s="55"/>
      <c r="FGM386" s="55"/>
      <c r="FGN386" s="55"/>
      <c r="FGO386" s="55"/>
      <c r="FGP386" s="55"/>
      <c r="FGQ386" s="55"/>
      <c r="FGR386" s="55"/>
      <c r="FGS386" s="55"/>
      <c r="FGT386" s="55"/>
      <c r="FGU386" s="55"/>
      <c r="FGV386" s="55"/>
      <c r="FGW386" s="55"/>
      <c r="FGX386" s="55"/>
      <c r="FGY386" s="55"/>
      <c r="FGZ386" s="55"/>
      <c r="FHA386" s="55"/>
      <c r="FHB386" s="55"/>
      <c r="FHC386" s="55"/>
      <c r="FHD386" s="55"/>
      <c r="FHE386" s="55"/>
      <c r="FHF386" s="55"/>
      <c r="FHG386" s="55"/>
      <c r="FHH386" s="55"/>
      <c r="FHI386" s="55"/>
      <c r="FHJ386" s="55"/>
      <c r="FHK386" s="55"/>
      <c r="FHL386" s="55"/>
      <c r="FHM386" s="55"/>
      <c r="FHN386" s="55"/>
      <c r="FHO386" s="55"/>
      <c r="FHP386" s="55"/>
      <c r="FHQ386" s="55"/>
      <c r="FHR386" s="55"/>
      <c r="FHS386" s="55"/>
      <c r="FHT386" s="55"/>
      <c r="FHU386" s="55"/>
      <c r="FHV386" s="55"/>
      <c r="FHW386" s="55"/>
      <c r="FHX386" s="55"/>
      <c r="FHY386" s="55"/>
      <c r="FHZ386" s="55"/>
      <c r="FIA386" s="55"/>
      <c r="FIB386" s="55"/>
      <c r="FIC386" s="55"/>
      <c r="FID386" s="55"/>
      <c r="FIE386" s="55"/>
      <c r="FIF386" s="55"/>
      <c r="FIG386" s="55"/>
      <c r="FIH386" s="55"/>
      <c r="FII386" s="55"/>
      <c r="FIJ386" s="55"/>
      <c r="FIK386" s="55"/>
      <c r="FIL386" s="55"/>
      <c r="FIM386" s="55"/>
      <c r="FIN386" s="55"/>
      <c r="FIO386" s="55"/>
      <c r="FIP386" s="55"/>
      <c r="FIQ386" s="55"/>
      <c r="FIR386" s="55"/>
      <c r="FIS386" s="55"/>
      <c r="FIT386" s="55"/>
      <c r="FIU386" s="55"/>
      <c r="FIV386" s="55"/>
      <c r="FIW386" s="55"/>
      <c r="FIX386" s="55"/>
      <c r="FIY386" s="55"/>
      <c r="FIZ386" s="55"/>
      <c r="FJA386" s="55"/>
      <c r="FJB386" s="55"/>
      <c r="FJC386" s="55"/>
      <c r="FJD386" s="55"/>
      <c r="FJE386" s="55"/>
      <c r="FJF386" s="55"/>
      <c r="FJG386" s="55"/>
      <c r="FJH386" s="55"/>
      <c r="FJI386" s="55"/>
      <c r="FJJ386" s="55"/>
      <c r="FJK386" s="55"/>
      <c r="FJL386" s="55"/>
      <c r="FJM386" s="55"/>
      <c r="FJN386" s="55"/>
      <c r="FJO386" s="55"/>
      <c r="FJP386" s="55"/>
      <c r="FJQ386" s="55"/>
      <c r="FJR386" s="55"/>
      <c r="FJS386" s="55"/>
      <c r="FJT386" s="55"/>
      <c r="FJU386" s="55"/>
      <c r="FJV386" s="55"/>
      <c r="FJW386" s="55"/>
      <c r="FJX386" s="55"/>
      <c r="FJY386" s="55"/>
      <c r="FJZ386" s="55"/>
      <c r="FKA386" s="55"/>
      <c r="FKB386" s="55"/>
      <c r="FKC386" s="55"/>
      <c r="FKD386" s="55"/>
      <c r="FKE386" s="55"/>
      <c r="FKF386" s="55"/>
      <c r="FKG386" s="55"/>
      <c r="FKH386" s="55"/>
      <c r="FKI386" s="55"/>
      <c r="FKJ386" s="55"/>
      <c r="FKK386" s="55"/>
      <c r="FKL386" s="55"/>
      <c r="FKM386" s="55"/>
      <c r="FKN386" s="55"/>
      <c r="FKO386" s="55"/>
      <c r="FKP386" s="55"/>
      <c r="FKQ386" s="55"/>
      <c r="FKR386" s="55"/>
      <c r="FKS386" s="55"/>
      <c r="FKT386" s="55"/>
      <c r="FKU386" s="55"/>
      <c r="FKV386" s="55"/>
      <c r="FKW386" s="55"/>
      <c r="FKX386" s="55"/>
      <c r="FKY386" s="55"/>
      <c r="FKZ386" s="55"/>
      <c r="FLA386" s="55"/>
      <c r="FLB386" s="55"/>
      <c r="FLC386" s="55"/>
      <c r="FLD386" s="55"/>
      <c r="FLE386" s="55"/>
      <c r="FLF386" s="55"/>
      <c r="FLG386" s="55"/>
      <c r="FLH386" s="55"/>
      <c r="FLI386" s="55"/>
      <c r="FLJ386" s="55"/>
      <c r="FLK386" s="55"/>
      <c r="FLL386" s="55"/>
      <c r="FLM386" s="55"/>
      <c r="FLN386" s="55"/>
      <c r="FLO386" s="55"/>
      <c r="FLP386" s="55"/>
      <c r="FLQ386" s="55"/>
      <c r="FLR386" s="55"/>
      <c r="FLS386" s="55"/>
      <c r="FLT386" s="55"/>
      <c r="FLU386" s="55"/>
      <c r="FLV386" s="55"/>
      <c r="FLW386" s="55"/>
      <c r="FLX386" s="55"/>
      <c r="FLY386" s="55"/>
      <c r="FLZ386" s="55"/>
      <c r="FMA386" s="55"/>
      <c r="FMB386" s="55"/>
      <c r="FMC386" s="55"/>
      <c r="FMD386" s="55"/>
      <c r="FME386" s="55"/>
      <c r="FMF386" s="55"/>
      <c r="FMG386" s="55"/>
      <c r="FMH386" s="55"/>
      <c r="FMI386" s="55"/>
      <c r="FMJ386" s="55"/>
      <c r="FMK386" s="55"/>
      <c r="FML386" s="55"/>
      <c r="FMM386" s="55"/>
      <c r="FMN386" s="55"/>
      <c r="FMO386" s="55"/>
      <c r="FMP386" s="55"/>
      <c r="FMQ386" s="55"/>
      <c r="FMR386" s="55"/>
      <c r="FMS386" s="55"/>
      <c r="FMT386" s="55"/>
      <c r="FMU386" s="55"/>
      <c r="FMV386" s="55"/>
      <c r="FMW386" s="55"/>
      <c r="FMX386" s="55"/>
      <c r="FMY386" s="55"/>
      <c r="FMZ386" s="55"/>
      <c r="FNA386" s="55"/>
      <c r="FNB386" s="55"/>
      <c r="FNC386" s="55"/>
      <c r="FND386" s="55"/>
      <c r="FNE386" s="55"/>
      <c r="FNF386" s="55"/>
      <c r="FNG386" s="55"/>
      <c r="FNH386" s="55"/>
      <c r="FNI386" s="55"/>
      <c r="FNJ386" s="55"/>
      <c r="FNK386" s="55"/>
      <c r="FNL386" s="55"/>
      <c r="FNM386" s="55"/>
      <c r="FNN386" s="55"/>
      <c r="FNO386" s="55"/>
      <c r="FNP386" s="55"/>
      <c r="FNQ386" s="55"/>
      <c r="FNR386" s="55"/>
      <c r="FNS386" s="55"/>
      <c r="FNT386" s="55"/>
      <c r="FNU386" s="55"/>
      <c r="FNV386" s="55"/>
      <c r="FNW386" s="55"/>
      <c r="FNX386" s="55"/>
      <c r="FNY386" s="55"/>
      <c r="FNZ386" s="55"/>
      <c r="FOA386" s="55"/>
      <c r="FOB386" s="55"/>
      <c r="FOC386" s="55"/>
      <c r="FOD386" s="55"/>
      <c r="FOE386" s="55"/>
      <c r="FOF386" s="55"/>
      <c r="FOG386" s="55"/>
      <c r="FOH386" s="55"/>
      <c r="FOI386" s="55"/>
      <c r="FOJ386" s="55"/>
      <c r="FOK386" s="55"/>
      <c r="FOL386" s="55"/>
      <c r="FOM386" s="55"/>
      <c r="FON386" s="55"/>
      <c r="FOO386" s="55"/>
      <c r="FOP386" s="55"/>
      <c r="FOQ386" s="55"/>
      <c r="FOR386" s="55"/>
      <c r="FOS386" s="55"/>
      <c r="FOT386" s="55"/>
      <c r="FOU386" s="55"/>
      <c r="FOV386" s="55"/>
      <c r="FOW386" s="55"/>
      <c r="FOX386" s="55"/>
      <c r="FOY386" s="55"/>
      <c r="FOZ386" s="55"/>
      <c r="FPA386" s="55"/>
      <c r="FPB386" s="55"/>
      <c r="FPC386" s="55"/>
      <c r="FPD386" s="55"/>
      <c r="FPE386" s="55"/>
      <c r="FPF386" s="55"/>
      <c r="FPG386" s="55"/>
      <c r="FPH386" s="55"/>
      <c r="FPI386" s="55"/>
      <c r="FPJ386" s="55"/>
      <c r="FPK386" s="55"/>
      <c r="FPL386" s="55"/>
      <c r="FPM386" s="55"/>
      <c r="FPN386" s="55"/>
      <c r="FPO386" s="55"/>
      <c r="FPP386" s="55"/>
      <c r="FPQ386" s="55"/>
      <c r="FPR386" s="55"/>
      <c r="FPS386" s="55"/>
      <c r="FPT386" s="55"/>
      <c r="FPU386" s="55"/>
      <c r="FPV386" s="55"/>
      <c r="FPW386" s="55"/>
      <c r="FPX386" s="55"/>
      <c r="FPY386" s="55"/>
      <c r="FPZ386" s="55"/>
      <c r="FQA386" s="55"/>
      <c r="FQB386" s="55"/>
      <c r="FQC386" s="55"/>
      <c r="FQD386" s="55"/>
      <c r="FQE386" s="55"/>
      <c r="FQF386" s="55"/>
      <c r="FQG386" s="55"/>
      <c r="FQH386" s="55"/>
      <c r="FQI386" s="55"/>
      <c r="FQJ386" s="55"/>
      <c r="FQK386" s="55"/>
      <c r="FQL386" s="55"/>
      <c r="FQM386" s="55"/>
      <c r="FQN386" s="55"/>
      <c r="FQO386" s="55"/>
      <c r="FQP386" s="55"/>
      <c r="FQQ386" s="55"/>
      <c r="FQR386" s="55"/>
      <c r="FQS386" s="55"/>
      <c r="FQT386" s="55"/>
      <c r="FQU386" s="55"/>
      <c r="FQV386" s="55"/>
      <c r="FQW386" s="55"/>
      <c r="FQX386" s="55"/>
      <c r="FQY386" s="55"/>
      <c r="FQZ386" s="55"/>
      <c r="FRA386" s="55"/>
      <c r="FRB386" s="55"/>
      <c r="FRC386" s="55"/>
      <c r="FRD386" s="55"/>
      <c r="FRE386" s="55"/>
      <c r="FRF386" s="55"/>
      <c r="FRG386" s="55"/>
      <c r="FRH386" s="55"/>
      <c r="FRI386" s="55"/>
      <c r="FRJ386" s="55"/>
      <c r="FRK386" s="55"/>
      <c r="FRL386" s="55"/>
      <c r="FRM386" s="55"/>
      <c r="FRN386" s="55"/>
      <c r="FRO386" s="55"/>
      <c r="FRP386" s="55"/>
      <c r="FRQ386" s="55"/>
      <c r="FRR386" s="55"/>
      <c r="FRS386" s="55"/>
      <c r="FRT386" s="55"/>
      <c r="FRU386" s="55"/>
      <c r="FRV386" s="55"/>
      <c r="FRW386" s="55"/>
      <c r="FRX386" s="55"/>
      <c r="FRY386" s="55"/>
      <c r="FRZ386" s="55"/>
      <c r="FSA386" s="55"/>
      <c r="FSB386" s="55"/>
      <c r="FSC386" s="55"/>
      <c r="FSD386" s="55"/>
      <c r="FSE386" s="55"/>
      <c r="FSF386" s="55"/>
      <c r="FSG386" s="55"/>
      <c r="FSH386" s="55"/>
      <c r="FSI386" s="55"/>
      <c r="FSJ386" s="55"/>
      <c r="FSK386" s="55"/>
      <c r="FSL386" s="55"/>
      <c r="FSM386" s="55"/>
      <c r="FSN386" s="55"/>
      <c r="FSO386" s="55"/>
      <c r="FSP386" s="55"/>
      <c r="FSQ386" s="55"/>
      <c r="FSR386" s="55"/>
      <c r="FSS386" s="55"/>
      <c r="FST386" s="55"/>
      <c r="FSU386" s="55"/>
      <c r="FSV386" s="55"/>
      <c r="FSW386" s="55"/>
      <c r="FSX386" s="55"/>
      <c r="FSY386" s="55"/>
      <c r="FSZ386" s="55"/>
      <c r="FTA386" s="55"/>
      <c r="FTB386" s="55"/>
      <c r="FTC386" s="55"/>
      <c r="FTD386" s="55"/>
      <c r="FTE386" s="55"/>
      <c r="FTF386" s="55"/>
      <c r="FTG386" s="55"/>
      <c r="FTH386" s="55"/>
      <c r="FTI386" s="55"/>
      <c r="FTJ386" s="55"/>
      <c r="FTK386" s="55"/>
      <c r="FTL386" s="55"/>
      <c r="FTM386" s="55"/>
      <c r="FTN386" s="55"/>
      <c r="FTO386" s="55"/>
      <c r="FTP386" s="55"/>
      <c r="FTQ386" s="55"/>
      <c r="FTR386" s="55"/>
      <c r="FTS386" s="55"/>
      <c r="FTT386" s="55"/>
      <c r="FTU386" s="55"/>
      <c r="FTV386" s="55"/>
      <c r="FTW386" s="55"/>
      <c r="FTX386" s="55"/>
      <c r="FTY386" s="55"/>
      <c r="FTZ386" s="55"/>
      <c r="FUA386" s="55"/>
      <c r="FUB386" s="55"/>
      <c r="FUC386" s="55"/>
      <c r="FUD386" s="55"/>
      <c r="FUE386" s="55"/>
      <c r="FUF386" s="55"/>
      <c r="FUG386" s="55"/>
      <c r="FUH386" s="55"/>
      <c r="FUI386" s="55"/>
      <c r="FUJ386" s="55"/>
      <c r="FUK386" s="55"/>
      <c r="FUL386" s="55"/>
      <c r="FUM386" s="55"/>
      <c r="FUN386" s="55"/>
      <c r="FUO386" s="55"/>
      <c r="FUP386" s="55"/>
      <c r="FUQ386" s="55"/>
      <c r="FUR386" s="55"/>
      <c r="FUS386" s="55"/>
      <c r="FUT386" s="55"/>
      <c r="FUU386" s="55"/>
      <c r="FUV386" s="55"/>
      <c r="FUW386" s="55"/>
      <c r="FUX386" s="55"/>
      <c r="FUY386" s="55"/>
      <c r="FUZ386" s="55"/>
      <c r="FVA386" s="55"/>
      <c r="FVB386" s="55"/>
      <c r="FVC386" s="55"/>
      <c r="FVD386" s="55"/>
      <c r="FVE386" s="55"/>
      <c r="FVF386" s="55"/>
      <c r="FVG386" s="55"/>
      <c r="FVH386" s="55"/>
      <c r="FVI386" s="55"/>
      <c r="FVJ386" s="55"/>
      <c r="FVK386" s="55"/>
      <c r="FVL386" s="55"/>
      <c r="FVM386" s="55"/>
      <c r="FVN386" s="55"/>
      <c r="FVO386" s="55"/>
      <c r="FVP386" s="55"/>
      <c r="FVQ386" s="55"/>
      <c r="FVR386" s="55"/>
      <c r="FVS386" s="55"/>
      <c r="FVT386" s="55"/>
      <c r="FVU386" s="55"/>
      <c r="FVV386" s="55"/>
      <c r="FVW386" s="55"/>
      <c r="FVX386" s="55"/>
      <c r="FVY386" s="55"/>
      <c r="FVZ386" s="55"/>
      <c r="FWA386" s="55"/>
      <c r="FWB386" s="55"/>
      <c r="FWC386" s="55"/>
      <c r="FWD386" s="55"/>
      <c r="FWE386" s="55"/>
      <c r="FWF386" s="55"/>
      <c r="FWG386" s="55"/>
      <c r="FWH386" s="55"/>
      <c r="FWI386" s="55"/>
      <c r="FWJ386" s="55"/>
      <c r="FWK386" s="55"/>
      <c r="FWL386" s="55"/>
      <c r="FWM386" s="55"/>
      <c r="FWN386" s="55"/>
      <c r="FWO386" s="55"/>
      <c r="FWP386" s="55"/>
      <c r="FWQ386" s="55"/>
      <c r="FWR386" s="55"/>
      <c r="FWS386" s="55"/>
      <c r="FWT386" s="55"/>
      <c r="FWU386" s="55"/>
      <c r="FWV386" s="55"/>
      <c r="FWW386" s="55"/>
      <c r="FWX386" s="55"/>
      <c r="FWY386" s="55"/>
      <c r="FWZ386" s="55"/>
      <c r="FXA386" s="55"/>
      <c r="FXB386" s="55"/>
      <c r="FXC386" s="55"/>
      <c r="FXD386" s="55"/>
      <c r="FXE386" s="55"/>
      <c r="FXF386" s="55"/>
      <c r="FXG386" s="55"/>
      <c r="FXH386" s="55"/>
      <c r="FXI386" s="55"/>
      <c r="FXJ386" s="55"/>
      <c r="FXK386" s="55"/>
      <c r="FXL386" s="55"/>
      <c r="FXM386" s="55"/>
      <c r="FXN386" s="55"/>
      <c r="FXO386" s="55"/>
      <c r="FXP386" s="55"/>
      <c r="FXQ386" s="55"/>
      <c r="FXR386" s="55"/>
      <c r="FXS386" s="55"/>
      <c r="FXT386" s="55"/>
      <c r="FXU386" s="55"/>
      <c r="FXV386" s="55"/>
      <c r="FXW386" s="55"/>
      <c r="FXX386" s="55"/>
      <c r="FXY386" s="55"/>
      <c r="FXZ386" s="55"/>
      <c r="FYA386" s="55"/>
      <c r="FYB386" s="55"/>
      <c r="FYC386" s="55"/>
      <c r="FYD386" s="55"/>
      <c r="FYE386" s="55"/>
      <c r="FYF386" s="55"/>
      <c r="FYG386" s="55"/>
      <c r="FYH386" s="55"/>
      <c r="FYI386" s="55"/>
      <c r="FYJ386" s="55"/>
      <c r="FYK386" s="55"/>
      <c r="FYL386" s="55"/>
      <c r="FYM386" s="55"/>
      <c r="FYN386" s="55"/>
      <c r="FYO386" s="55"/>
      <c r="FYP386" s="55"/>
      <c r="FYQ386" s="55"/>
      <c r="FYR386" s="55"/>
      <c r="FYS386" s="55"/>
      <c r="FYT386" s="55"/>
      <c r="FYU386" s="55"/>
      <c r="FYV386" s="55"/>
      <c r="FYW386" s="55"/>
      <c r="FYX386" s="55"/>
      <c r="FYY386" s="55"/>
      <c r="FYZ386" s="55"/>
      <c r="FZA386" s="55"/>
      <c r="FZB386" s="55"/>
      <c r="FZC386" s="55"/>
      <c r="FZD386" s="55"/>
      <c r="FZE386" s="55"/>
      <c r="FZF386" s="55"/>
      <c r="FZG386" s="55"/>
      <c r="FZH386" s="55"/>
      <c r="FZI386" s="55"/>
      <c r="FZJ386" s="55"/>
      <c r="FZK386" s="55"/>
      <c r="FZL386" s="55"/>
      <c r="FZM386" s="55"/>
      <c r="FZN386" s="55"/>
      <c r="FZO386" s="55"/>
      <c r="FZP386" s="55"/>
      <c r="FZQ386" s="55"/>
      <c r="FZR386" s="55"/>
      <c r="FZS386" s="55"/>
      <c r="FZT386" s="55"/>
      <c r="FZU386" s="55"/>
      <c r="FZV386" s="55"/>
      <c r="FZW386" s="55"/>
      <c r="FZX386" s="55"/>
      <c r="FZY386" s="55"/>
      <c r="FZZ386" s="55"/>
      <c r="GAA386" s="55"/>
      <c r="GAB386" s="55"/>
      <c r="GAC386" s="55"/>
      <c r="GAD386" s="55"/>
      <c r="GAE386" s="55"/>
      <c r="GAF386" s="55"/>
      <c r="GAG386" s="55"/>
      <c r="GAH386" s="55"/>
      <c r="GAI386" s="55"/>
      <c r="GAJ386" s="55"/>
      <c r="GAK386" s="55"/>
      <c r="GAL386" s="55"/>
      <c r="GAM386" s="55"/>
      <c r="GAN386" s="55"/>
      <c r="GAO386" s="55"/>
      <c r="GAP386" s="55"/>
      <c r="GAQ386" s="55"/>
      <c r="GAR386" s="55"/>
      <c r="GAS386" s="55"/>
      <c r="GAT386" s="55"/>
      <c r="GAU386" s="55"/>
      <c r="GAV386" s="55"/>
      <c r="GAW386" s="55"/>
      <c r="GAX386" s="55"/>
      <c r="GAY386" s="55"/>
      <c r="GAZ386" s="55"/>
      <c r="GBA386" s="55"/>
      <c r="GBB386" s="55"/>
      <c r="GBC386" s="55"/>
      <c r="GBD386" s="55"/>
      <c r="GBE386" s="55"/>
      <c r="GBF386" s="55"/>
      <c r="GBG386" s="55"/>
      <c r="GBH386" s="55"/>
      <c r="GBI386" s="55"/>
      <c r="GBJ386" s="55"/>
      <c r="GBK386" s="55"/>
      <c r="GBL386" s="55"/>
      <c r="GBM386" s="55"/>
      <c r="GBN386" s="55"/>
      <c r="GBO386" s="55"/>
      <c r="GBP386" s="55"/>
      <c r="GBQ386" s="55"/>
      <c r="GBR386" s="55"/>
      <c r="GBS386" s="55"/>
      <c r="GBT386" s="55"/>
      <c r="GBU386" s="55"/>
      <c r="GBV386" s="55"/>
      <c r="GBW386" s="55"/>
      <c r="GBX386" s="55"/>
      <c r="GBY386" s="55"/>
      <c r="GBZ386" s="55"/>
      <c r="GCA386" s="55"/>
      <c r="GCB386" s="55"/>
      <c r="GCC386" s="55"/>
      <c r="GCD386" s="55"/>
      <c r="GCE386" s="55"/>
      <c r="GCF386" s="55"/>
      <c r="GCG386" s="55"/>
      <c r="GCH386" s="55"/>
      <c r="GCI386" s="55"/>
      <c r="GCJ386" s="55"/>
      <c r="GCK386" s="55"/>
      <c r="GCL386" s="55"/>
      <c r="GCM386" s="55"/>
      <c r="GCN386" s="55"/>
      <c r="GCO386" s="55"/>
      <c r="GCP386" s="55"/>
      <c r="GCQ386" s="55"/>
      <c r="GCR386" s="55"/>
      <c r="GCS386" s="55"/>
      <c r="GCT386" s="55"/>
      <c r="GCU386" s="55"/>
      <c r="GCV386" s="55"/>
      <c r="GCW386" s="55"/>
      <c r="GCX386" s="55"/>
      <c r="GCY386" s="55"/>
      <c r="GCZ386" s="55"/>
      <c r="GDA386" s="55"/>
      <c r="GDB386" s="55"/>
      <c r="GDC386" s="55"/>
      <c r="GDD386" s="55"/>
      <c r="GDE386" s="55"/>
      <c r="GDF386" s="55"/>
      <c r="GDG386" s="55"/>
      <c r="GDH386" s="55"/>
      <c r="GDI386" s="55"/>
      <c r="GDJ386" s="55"/>
      <c r="GDK386" s="55"/>
      <c r="GDL386" s="55"/>
      <c r="GDM386" s="55"/>
      <c r="GDN386" s="55"/>
      <c r="GDO386" s="55"/>
      <c r="GDP386" s="55"/>
      <c r="GDQ386" s="55"/>
      <c r="GDR386" s="55"/>
      <c r="GDS386" s="55"/>
      <c r="GDT386" s="55"/>
      <c r="GDU386" s="55"/>
      <c r="GDV386" s="55"/>
      <c r="GDW386" s="55"/>
      <c r="GDX386" s="55"/>
      <c r="GDY386" s="55"/>
      <c r="GDZ386" s="55"/>
      <c r="GEA386" s="55"/>
      <c r="GEB386" s="55"/>
      <c r="GEC386" s="55"/>
      <c r="GED386" s="55"/>
      <c r="GEE386" s="55"/>
      <c r="GEF386" s="55"/>
      <c r="GEG386" s="55"/>
      <c r="GEH386" s="55"/>
      <c r="GEI386" s="55"/>
      <c r="GEJ386" s="55"/>
      <c r="GEK386" s="55"/>
      <c r="GEL386" s="55"/>
      <c r="GEM386" s="55"/>
      <c r="GEN386" s="55"/>
      <c r="GEO386" s="55"/>
      <c r="GEP386" s="55"/>
      <c r="GEQ386" s="55"/>
      <c r="GER386" s="55"/>
      <c r="GES386" s="55"/>
      <c r="GET386" s="55"/>
      <c r="GEU386" s="55"/>
      <c r="GEV386" s="55"/>
      <c r="GEW386" s="55"/>
      <c r="GEX386" s="55"/>
      <c r="GEY386" s="55"/>
      <c r="GEZ386" s="55"/>
      <c r="GFA386" s="55"/>
      <c r="GFB386" s="55"/>
      <c r="GFC386" s="55"/>
      <c r="GFD386" s="55"/>
      <c r="GFE386" s="55"/>
      <c r="GFF386" s="55"/>
      <c r="GFG386" s="55"/>
      <c r="GFH386" s="55"/>
      <c r="GFI386" s="55"/>
      <c r="GFJ386" s="55"/>
      <c r="GFK386" s="55"/>
      <c r="GFL386" s="55"/>
      <c r="GFM386" s="55"/>
      <c r="GFN386" s="55"/>
      <c r="GFO386" s="55"/>
      <c r="GFP386" s="55"/>
      <c r="GFQ386" s="55"/>
      <c r="GFR386" s="55"/>
      <c r="GFS386" s="55"/>
      <c r="GFT386" s="55"/>
      <c r="GFU386" s="55"/>
      <c r="GFV386" s="55"/>
      <c r="GFW386" s="55"/>
      <c r="GFX386" s="55"/>
      <c r="GFY386" s="55"/>
      <c r="GFZ386" s="55"/>
      <c r="GGA386" s="55"/>
      <c r="GGB386" s="55"/>
      <c r="GGC386" s="55"/>
      <c r="GGD386" s="55"/>
      <c r="GGE386" s="55"/>
      <c r="GGF386" s="55"/>
      <c r="GGG386" s="55"/>
      <c r="GGH386" s="55"/>
      <c r="GGI386" s="55"/>
      <c r="GGJ386" s="55"/>
      <c r="GGK386" s="55"/>
      <c r="GGL386" s="55"/>
      <c r="GGM386" s="55"/>
      <c r="GGN386" s="55"/>
      <c r="GGO386" s="55"/>
      <c r="GGP386" s="55"/>
      <c r="GGQ386" s="55"/>
      <c r="GGR386" s="55"/>
      <c r="GGS386" s="55"/>
      <c r="GGT386" s="55"/>
      <c r="GGU386" s="55"/>
      <c r="GGV386" s="55"/>
      <c r="GGW386" s="55"/>
      <c r="GGX386" s="55"/>
      <c r="GGY386" s="55"/>
      <c r="GGZ386" s="55"/>
      <c r="GHA386" s="55"/>
      <c r="GHB386" s="55"/>
      <c r="GHC386" s="55"/>
      <c r="GHD386" s="55"/>
      <c r="GHE386" s="55"/>
      <c r="GHF386" s="55"/>
      <c r="GHG386" s="55"/>
      <c r="GHH386" s="55"/>
      <c r="GHI386" s="55"/>
      <c r="GHJ386" s="55"/>
      <c r="GHK386" s="55"/>
      <c r="GHL386" s="55"/>
      <c r="GHM386" s="55"/>
      <c r="GHN386" s="55"/>
      <c r="GHO386" s="55"/>
      <c r="GHP386" s="55"/>
      <c r="GHQ386" s="55"/>
      <c r="GHR386" s="55"/>
      <c r="GHS386" s="55"/>
      <c r="GHT386" s="55"/>
      <c r="GHU386" s="55"/>
      <c r="GHV386" s="55"/>
      <c r="GHW386" s="55"/>
      <c r="GHX386" s="55"/>
      <c r="GHY386" s="55"/>
      <c r="GHZ386" s="55"/>
      <c r="GIA386" s="55"/>
      <c r="GIB386" s="55"/>
      <c r="GIC386" s="55"/>
      <c r="GID386" s="55"/>
      <c r="GIE386" s="55"/>
      <c r="GIF386" s="55"/>
      <c r="GIG386" s="55"/>
      <c r="GIH386" s="55"/>
      <c r="GII386" s="55"/>
      <c r="GIJ386" s="55"/>
      <c r="GIK386" s="55"/>
      <c r="GIL386" s="55"/>
      <c r="GIM386" s="55"/>
      <c r="GIN386" s="55"/>
      <c r="GIO386" s="55"/>
      <c r="GIP386" s="55"/>
      <c r="GIQ386" s="55"/>
      <c r="GIR386" s="55"/>
      <c r="GIS386" s="55"/>
      <c r="GIT386" s="55"/>
      <c r="GIU386" s="55"/>
      <c r="GIV386" s="55"/>
      <c r="GIW386" s="55"/>
      <c r="GIX386" s="55"/>
      <c r="GIY386" s="55"/>
      <c r="GIZ386" s="55"/>
      <c r="GJA386" s="55"/>
      <c r="GJB386" s="55"/>
      <c r="GJC386" s="55"/>
      <c r="GJD386" s="55"/>
      <c r="GJE386" s="55"/>
      <c r="GJF386" s="55"/>
      <c r="GJG386" s="55"/>
      <c r="GJH386" s="55"/>
      <c r="GJI386" s="55"/>
      <c r="GJJ386" s="55"/>
      <c r="GJK386" s="55"/>
      <c r="GJL386" s="55"/>
      <c r="GJM386" s="55"/>
      <c r="GJN386" s="55"/>
      <c r="GJO386" s="55"/>
      <c r="GJP386" s="55"/>
      <c r="GJQ386" s="55"/>
      <c r="GJR386" s="55"/>
      <c r="GJS386" s="55"/>
      <c r="GJT386" s="55"/>
      <c r="GJU386" s="55"/>
      <c r="GJV386" s="55"/>
      <c r="GJW386" s="55"/>
      <c r="GJX386" s="55"/>
      <c r="GJY386" s="55"/>
      <c r="GJZ386" s="55"/>
      <c r="GKA386" s="55"/>
      <c r="GKB386" s="55"/>
      <c r="GKC386" s="55"/>
      <c r="GKD386" s="55"/>
      <c r="GKE386" s="55"/>
      <c r="GKF386" s="55"/>
      <c r="GKG386" s="55"/>
      <c r="GKH386" s="55"/>
      <c r="GKI386" s="55"/>
      <c r="GKJ386" s="55"/>
      <c r="GKK386" s="55"/>
      <c r="GKL386" s="55"/>
      <c r="GKM386" s="55"/>
      <c r="GKN386" s="55"/>
      <c r="GKO386" s="55"/>
      <c r="GKP386" s="55"/>
      <c r="GKQ386" s="55"/>
      <c r="GKR386" s="55"/>
      <c r="GKS386" s="55"/>
      <c r="GKT386" s="55"/>
      <c r="GKU386" s="55"/>
      <c r="GKV386" s="55"/>
      <c r="GKW386" s="55"/>
      <c r="GKX386" s="55"/>
      <c r="GKY386" s="55"/>
      <c r="GKZ386" s="55"/>
      <c r="GLA386" s="55"/>
      <c r="GLB386" s="55"/>
      <c r="GLC386" s="55"/>
      <c r="GLD386" s="55"/>
      <c r="GLE386" s="55"/>
      <c r="GLF386" s="55"/>
      <c r="GLG386" s="55"/>
      <c r="GLH386" s="55"/>
      <c r="GLI386" s="55"/>
      <c r="GLJ386" s="55"/>
      <c r="GLK386" s="55"/>
      <c r="GLL386" s="55"/>
      <c r="GLM386" s="55"/>
      <c r="GLN386" s="55"/>
      <c r="GLO386" s="55"/>
      <c r="GLP386" s="55"/>
      <c r="GLQ386" s="55"/>
      <c r="GLR386" s="55"/>
      <c r="GLS386" s="55"/>
      <c r="GLT386" s="55"/>
      <c r="GLU386" s="55"/>
      <c r="GLV386" s="55"/>
      <c r="GLW386" s="55"/>
      <c r="GLX386" s="55"/>
      <c r="GLY386" s="55"/>
      <c r="GLZ386" s="55"/>
      <c r="GMA386" s="55"/>
      <c r="GMB386" s="55"/>
      <c r="GMC386" s="55"/>
      <c r="GMD386" s="55"/>
      <c r="GME386" s="55"/>
      <c r="GMF386" s="55"/>
      <c r="GMG386" s="55"/>
      <c r="GMH386" s="55"/>
      <c r="GMI386" s="55"/>
      <c r="GMJ386" s="55"/>
      <c r="GMK386" s="55"/>
      <c r="GML386" s="55"/>
      <c r="GMM386" s="55"/>
      <c r="GMN386" s="55"/>
      <c r="GMO386" s="55"/>
      <c r="GMP386" s="55"/>
      <c r="GMQ386" s="55"/>
      <c r="GMR386" s="55"/>
      <c r="GMS386" s="55"/>
      <c r="GMT386" s="55"/>
      <c r="GMU386" s="55"/>
      <c r="GMV386" s="55"/>
      <c r="GMW386" s="55"/>
      <c r="GMX386" s="55"/>
      <c r="GMY386" s="55"/>
      <c r="GMZ386" s="55"/>
      <c r="GNA386" s="55"/>
      <c r="GNB386" s="55"/>
      <c r="GNC386" s="55"/>
      <c r="GND386" s="55"/>
      <c r="GNE386" s="55"/>
      <c r="GNF386" s="55"/>
      <c r="GNG386" s="55"/>
      <c r="GNH386" s="55"/>
      <c r="GNI386" s="55"/>
      <c r="GNJ386" s="55"/>
      <c r="GNK386" s="55"/>
      <c r="GNL386" s="55"/>
      <c r="GNM386" s="55"/>
      <c r="GNN386" s="55"/>
      <c r="GNO386" s="55"/>
      <c r="GNP386" s="55"/>
      <c r="GNQ386" s="55"/>
      <c r="GNR386" s="55"/>
      <c r="GNS386" s="55"/>
      <c r="GNT386" s="55"/>
      <c r="GNU386" s="55"/>
      <c r="GNV386" s="55"/>
      <c r="GNW386" s="55"/>
      <c r="GNX386" s="55"/>
      <c r="GNY386" s="55"/>
      <c r="GNZ386" s="55"/>
      <c r="GOA386" s="55"/>
      <c r="GOB386" s="55"/>
      <c r="GOC386" s="55"/>
      <c r="GOD386" s="55"/>
      <c r="GOE386" s="55"/>
      <c r="GOF386" s="55"/>
      <c r="GOG386" s="55"/>
      <c r="GOH386" s="55"/>
      <c r="GOI386" s="55"/>
      <c r="GOJ386" s="55"/>
      <c r="GOK386" s="55"/>
      <c r="GOL386" s="55"/>
      <c r="GOM386" s="55"/>
      <c r="GON386" s="55"/>
      <c r="GOO386" s="55"/>
      <c r="GOP386" s="55"/>
      <c r="GOQ386" s="55"/>
      <c r="GOR386" s="55"/>
      <c r="GOS386" s="55"/>
      <c r="GOT386" s="55"/>
      <c r="GOU386" s="55"/>
      <c r="GOV386" s="55"/>
      <c r="GOW386" s="55"/>
      <c r="GOX386" s="55"/>
      <c r="GOY386" s="55"/>
      <c r="GOZ386" s="55"/>
      <c r="GPA386" s="55"/>
      <c r="GPB386" s="55"/>
      <c r="GPC386" s="55"/>
      <c r="GPD386" s="55"/>
      <c r="GPE386" s="55"/>
      <c r="GPF386" s="55"/>
      <c r="GPG386" s="55"/>
      <c r="GPH386" s="55"/>
      <c r="GPI386" s="55"/>
      <c r="GPJ386" s="55"/>
      <c r="GPK386" s="55"/>
      <c r="GPL386" s="55"/>
      <c r="GPM386" s="55"/>
      <c r="GPN386" s="55"/>
      <c r="GPO386" s="55"/>
      <c r="GPP386" s="55"/>
      <c r="GPQ386" s="55"/>
      <c r="GPR386" s="55"/>
      <c r="GPS386" s="55"/>
      <c r="GPT386" s="55"/>
      <c r="GPU386" s="55"/>
      <c r="GPV386" s="55"/>
      <c r="GPW386" s="55"/>
      <c r="GPX386" s="55"/>
      <c r="GPY386" s="55"/>
      <c r="GPZ386" s="55"/>
      <c r="GQA386" s="55"/>
      <c r="GQB386" s="55"/>
      <c r="GQC386" s="55"/>
      <c r="GQD386" s="55"/>
      <c r="GQE386" s="55"/>
      <c r="GQF386" s="55"/>
      <c r="GQG386" s="55"/>
      <c r="GQH386" s="55"/>
      <c r="GQI386" s="55"/>
      <c r="GQJ386" s="55"/>
      <c r="GQK386" s="55"/>
      <c r="GQL386" s="55"/>
      <c r="GQM386" s="55"/>
      <c r="GQN386" s="55"/>
      <c r="GQO386" s="55"/>
      <c r="GQP386" s="55"/>
      <c r="GQQ386" s="55"/>
      <c r="GQR386" s="55"/>
      <c r="GQS386" s="55"/>
      <c r="GQT386" s="55"/>
      <c r="GQU386" s="55"/>
      <c r="GQV386" s="55"/>
      <c r="GQW386" s="55"/>
      <c r="GQX386" s="55"/>
      <c r="GQY386" s="55"/>
      <c r="GQZ386" s="55"/>
      <c r="GRA386" s="55"/>
      <c r="GRB386" s="55"/>
      <c r="GRC386" s="55"/>
      <c r="GRD386" s="55"/>
      <c r="GRE386" s="55"/>
      <c r="GRF386" s="55"/>
      <c r="GRG386" s="55"/>
      <c r="GRH386" s="55"/>
      <c r="GRI386" s="55"/>
      <c r="GRJ386" s="55"/>
      <c r="GRK386" s="55"/>
      <c r="GRL386" s="55"/>
      <c r="GRM386" s="55"/>
      <c r="GRN386" s="55"/>
      <c r="GRO386" s="55"/>
      <c r="GRP386" s="55"/>
      <c r="GRQ386" s="55"/>
      <c r="GRR386" s="55"/>
      <c r="GRS386" s="55"/>
      <c r="GRT386" s="55"/>
      <c r="GRU386" s="55"/>
      <c r="GRV386" s="55"/>
      <c r="GRW386" s="55"/>
      <c r="GRX386" s="55"/>
      <c r="GRY386" s="55"/>
      <c r="GRZ386" s="55"/>
      <c r="GSA386" s="55"/>
      <c r="GSB386" s="55"/>
      <c r="GSC386" s="55"/>
      <c r="GSD386" s="55"/>
      <c r="GSE386" s="55"/>
      <c r="GSF386" s="55"/>
      <c r="GSG386" s="55"/>
      <c r="GSH386" s="55"/>
      <c r="GSI386" s="55"/>
      <c r="GSJ386" s="55"/>
      <c r="GSK386" s="55"/>
      <c r="GSL386" s="55"/>
      <c r="GSM386" s="55"/>
      <c r="GSN386" s="55"/>
      <c r="GSO386" s="55"/>
      <c r="GSP386" s="55"/>
      <c r="GSQ386" s="55"/>
      <c r="GSR386" s="55"/>
      <c r="GSS386" s="55"/>
      <c r="GST386" s="55"/>
      <c r="GSU386" s="55"/>
      <c r="GSV386" s="55"/>
      <c r="GSW386" s="55"/>
      <c r="GSX386" s="55"/>
      <c r="GSY386" s="55"/>
      <c r="GSZ386" s="55"/>
      <c r="GTA386" s="55"/>
      <c r="GTB386" s="55"/>
      <c r="GTC386" s="55"/>
      <c r="GTD386" s="55"/>
      <c r="GTE386" s="55"/>
      <c r="GTF386" s="55"/>
      <c r="GTG386" s="55"/>
      <c r="GTH386" s="55"/>
      <c r="GTI386" s="55"/>
      <c r="GTJ386" s="55"/>
      <c r="GTK386" s="55"/>
      <c r="GTL386" s="55"/>
      <c r="GTM386" s="55"/>
      <c r="GTN386" s="55"/>
      <c r="GTO386" s="55"/>
      <c r="GTP386" s="55"/>
      <c r="GTQ386" s="55"/>
      <c r="GTR386" s="55"/>
      <c r="GTS386" s="55"/>
      <c r="GTT386" s="55"/>
      <c r="GTU386" s="55"/>
      <c r="GTV386" s="55"/>
      <c r="GTW386" s="55"/>
      <c r="GTX386" s="55"/>
      <c r="GTY386" s="55"/>
      <c r="GTZ386" s="55"/>
      <c r="GUA386" s="55"/>
      <c r="GUB386" s="55"/>
      <c r="GUC386" s="55"/>
      <c r="GUD386" s="55"/>
      <c r="GUE386" s="55"/>
      <c r="GUF386" s="55"/>
      <c r="GUG386" s="55"/>
      <c r="GUH386" s="55"/>
      <c r="GUI386" s="55"/>
      <c r="GUJ386" s="55"/>
      <c r="GUK386" s="55"/>
      <c r="GUL386" s="55"/>
      <c r="GUM386" s="55"/>
      <c r="GUN386" s="55"/>
      <c r="GUO386" s="55"/>
      <c r="GUP386" s="55"/>
      <c r="GUQ386" s="55"/>
      <c r="GUR386" s="55"/>
      <c r="GUS386" s="55"/>
      <c r="GUT386" s="55"/>
      <c r="GUU386" s="55"/>
      <c r="GUV386" s="55"/>
      <c r="GUW386" s="55"/>
      <c r="GUX386" s="55"/>
      <c r="GUY386" s="55"/>
      <c r="GUZ386" s="55"/>
      <c r="GVA386" s="55"/>
      <c r="GVB386" s="55"/>
      <c r="GVC386" s="55"/>
      <c r="GVD386" s="55"/>
      <c r="GVE386" s="55"/>
      <c r="GVF386" s="55"/>
      <c r="GVG386" s="55"/>
      <c r="GVH386" s="55"/>
      <c r="GVI386" s="55"/>
      <c r="GVJ386" s="55"/>
      <c r="GVK386" s="55"/>
      <c r="GVL386" s="55"/>
      <c r="GVM386" s="55"/>
      <c r="GVN386" s="55"/>
      <c r="GVO386" s="55"/>
      <c r="GVP386" s="55"/>
      <c r="GVQ386" s="55"/>
      <c r="GVR386" s="55"/>
      <c r="GVS386" s="55"/>
      <c r="GVT386" s="55"/>
      <c r="GVU386" s="55"/>
      <c r="GVV386" s="55"/>
      <c r="GVW386" s="55"/>
      <c r="GVX386" s="55"/>
      <c r="GVY386" s="55"/>
      <c r="GVZ386" s="55"/>
      <c r="GWA386" s="55"/>
      <c r="GWB386" s="55"/>
      <c r="GWC386" s="55"/>
      <c r="GWD386" s="55"/>
      <c r="GWE386" s="55"/>
      <c r="GWF386" s="55"/>
      <c r="GWG386" s="55"/>
      <c r="GWH386" s="55"/>
      <c r="GWI386" s="55"/>
      <c r="GWJ386" s="55"/>
      <c r="GWK386" s="55"/>
      <c r="GWL386" s="55"/>
      <c r="GWM386" s="55"/>
      <c r="GWN386" s="55"/>
      <c r="GWO386" s="55"/>
      <c r="GWP386" s="55"/>
      <c r="GWQ386" s="55"/>
      <c r="GWR386" s="55"/>
      <c r="GWS386" s="55"/>
      <c r="GWT386" s="55"/>
      <c r="GWU386" s="55"/>
      <c r="GWV386" s="55"/>
      <c r="GWW386" s="55"/>
      <c r="GWX386" s="55"/>
      <c r="GWY386" s="55"/>
      <c r="GWZ386" s="55"/>
      <c r="GXA386" s="55"/>
      <c r="GXB386" s="55"/>
      <c r="GXC386" s="55"/>
      <c r="GXD386" s="55"/>
      <c r="GXE386" s="55"/>
      <c r="GXF386" s="55"/>
      <c r="GXG386" s="55"/>
      <c r="GXH386" s="55"/>
      <c r="GXI386" s="55"/>
      <c r="GXJ386" s="55"/>
      <c r="GXK386" s="55"/>
      <c r="GXL386" s="55"/>
      <c r="GXM386" s="55"/>
      <c r="GXN386" s="55"/>
      <c r="GXO386" s="55"/>
      <c r="GXP386" s="55"/>
      <c r="GXQ386" s="55"/>
      <c r="GXR386" s="55"/>
      <c r="GXS386" s="55"/>
      <c r="GXT386" s="55"/>
      <c r="GXU386" s="55"/>
      <c r="GXV386" s="55"/>
      <c r="GXW386" s="55"/>
      <c r="GXX386" s="55"/>
      <c r="GXY386" s="55"/>
      <c r="GXZ386" s="55"/>
      <c r="GYA386" s="55"/>
      <c r="GYB386" s="55"/>
      <c r="GYC386" s="55"/>
      <c r="GYD386" s="55"/>
      <c r="GYE386" s="55"/>
      <c r="GYF386" s="55"/>
      <c r="GYG386" s="55"/>
      <c r="GYH386" s="55"/>
      <c r="GYI386" s="55"/>
      <c r="GYJ386" s="55"/>
      <c r="GYK386" s="55"/>
      <c r="GYL386" s="55"/>
      <c r="GYM386" s="55"/>
      <c r="GYN386" s="55"/>
      <c r="GYO386" s="55"/>
      <c r="GYP386" s="55"/>
      <c r="GYQ386" s="55"/>
      <c r="GYR386" s="55"/>
      <c r="GYS386" s="55"/>
      <c r="GYT386" s="55"/>
      <c r="GYU386" s="55"/>
      <c r="GYV386" s="55"/>
      <c r="GYW386" s="55"/>
      <c r="GYX386" s="55"/>
      <c r="GYY386" s="55"/>
      <c r="GYZ386" s="55"/>
      <c r="GZA386" s="55"/>
      <c r="GZB386" s="55"/>
      <c r="GZC386" s="55"/>
      <c r="GZD386" s="55"/>
      <c r="GZE386" s="55"/>
      <c r="GZF386" s="55"/>
      <c r="GZG386" s="55"/>
      <c r="GZH386" s="55"/>
      <c r="GZI386" s="55"/>
      <c r="GZJ386" s="55"/>
      <c r="GZK386" s="55"/>
      <c r="GZL386" s="55"/>
      <c r="GZM386" s="55"/>
      <c r="GZN386" s="55"/>
      <c r="GZO386" s="55"/>
      <c r="GZP386" s="55"/>
      <c r="GZQ386" s="55"/>
      <c r="GZR386" s="55"/>
      <c r="GZS386" s="55"/>
      <c r="GZT386" s="55"/>
      <c r="GZU386" s="55"/>
      <c r="GZV386" s="55"/>
      <c r="GZW386" s="55"/>
      <c r="GZX386" s="55"/>
      <c r="GZY386" s="55"/>
      <c r="GZZ386" s="55"/>
      <c r="HAA386" s="55"/>
      <c r="HAB386" s="55"/>
      <c r="HAC386" s="55"/>
      <c r="HAD386" s="55"/>
      <c r="HAE386" s="55"/>
      <c r="HAF386" s="55"/>
      <c r="HAG386" s="55"/>
      <c r="HAH386" s="55"/>
      <c r="HAI386" s="55"/>
      <c r="HAJ386" s="55"/>
      <c r="HAK386" s="55"/>
      <c r="HAL386" s="55"/>
      <c r="HAM386" s="55"/>
      <c r="HAN386" s="55"/>
      <c r="HAO386" s="55"/>
      <c r="HAP386" s="55"/>
      <c r="HAQ386" s="55"/>
      <c r="HAR386" s="55"/>
      <c r="HAS386" s="55"/>
      <c r="HAT386" s="55"/>
      <c r="HAU386" s="55"/>
      <c r="HAV386" s="55"/>
      <c r="HAW386" s="55"/>
      <c r="HAX386" s="55"/>
      <c r="HAY386" s="55"/>
      <c r="HAZ386" s="55"/>
      <c r="HBA386" s="55"/>
      <c r="HBB386" s="55"/>
      <c r="HBC386" s="55"/>
      <c r="HBD386" s="55"/>
      <c r="HBE386" s="55"/>
      <c r="HBF386" s="55"/>
      <c r="HBG386" s="55"/>
      <c r="HBH386" s="55"/>
      <c r="HBI386" s="55"/>
      <c r="HBJ386" s="55"/>
      <c r="HBK386" s="55"/>
      <c r="HBL386" s="55"/>
      <c r="HBM386" s="55"/>
      <c r="HBN386" s="55"/>
      <c r="HBO386" s="55"/>
      <c r="HBP386" s="55"/>
      <c r="HBQ386" s="55"/>
      <c r="HBR386" s="55"/>
      <c r="HBS386" s="55"/>
      <c r="HBT386" s="55"/>
      <c r="HBU386" s="55"/>
      <c r="HBV386" s="55"/>
      <c r="HBW386" s="55"/>
      <c r="HBX386" s="55"/>
      <c r="HBY386" s="55"/>
      <c r="HBZ386" s="55"/>
      <c r="HCA386" s="55"/>
      <c r="HCB386" s="55"/>
      <c r="HCC386" s="55"/>
      <c r="HCD386" s="55"/>
      <c r="HCE386" s="55"/>
      <c r="HCF386" s="55"/>
      <c r="HCG386" s="55"/>
      <c r="HCH386" s="55"/>
      <c r="HCI386" s="55"/>
      <c r="HCJ386" s="55"/>
      <c r="HCK386" s="55"/>
      <c r="HCL386" s="55"/>
      <c r="HCM386" s="55"/>
      <c r="HCN386" s="55"/>
      <c r="HCO386" s="55"/>
      <c r="HCP386" s="55"/>
      <c r="HCQ386" s="55"/>
      <c r="HCR386" s="55"/>
      <c r="HCS386" s="55"/>
      <c r="HCT386" s="55"/>
      <c r="HCU386" s="55"/>
      <c r="HCV386" s="55"/>
      <c r="HCW386" s="55"/>
      <c r="HCX386" s="55"/>
      <c r="HCY386" s="55"/>
      <c r="HCZ386" s="55"/>
      <c r="HDA386" s="55"/>
      <c r="HDB386" s="55"/>
      <c r="HDC386" s="55"/>
      <c r="HDD386" s="55"/>
      <c r="HDE386" s="55"/>
      <c r="HDF386" s="55"/>
      <c r="HDG386" s="55"/>
      <c r="HDH386" s="55"/>
      <c r="HDI386" s="55"/>
      <c r="HDJ386" s="55"/>
      <c r="HDK386" s="55"/>
      <c r="HDL386" s="55"/>
      <c r="HDM386" s="55"/>
      <c r="HDN386" s="55"/>
      <c r="HDO386" s="55"/>
      <c r="HDP386" s="55"/>
      <c r="HDQ386" s="55"/>
      <c r="HDR386" s="55"/>
      <c r="HDS386" s="55"/>
      <c r="HDT386" s="55"/>
      <c r="HDU386" s="55"/>
      <c r="HDV386" s="55"/>
      <c r="HDW386" s="55"/>
      <c r="HDX386" s="55"/>
      <c r="HDY386" s="55"/>
      <c r="HDZ386" s="55"/>
      <c r="HEA386" s="55"/>
      <c r="HEB386" s="55"/>
      <c r="HEC386" s="55"/>
      <c r="HED386" s="55"/>
      <c r="HEE386" s="55"/>
      <c r="HEF386" s="55"/>
      <c r="HEG386" s="55"/>
      <c r="HEH386" s="55"/>
      <c r="HEI386" s="55"/>
      <c r="HEJ386" s="55"/>
      <c r="HEK386" s="55"/>
      <c r="HEL386" s="55"/>
      <c r="HEM386" s="55"/>
      <c r="HEN386" s="55"/>
      <c r="HEO386" s="55"/>
      <c r="HEP386" s="55"/>
      <c r="HEQ386" s="55"/>
      <c r="HER386" s="55"/>
      <c r="HES386" s="55"/>
      <c r="HET386" s="55"/>
      <c r="HEU386" s="55"/>
      <c r="HEV386" s="55"/>
      <c r="HEW386" s="55"/>
      <c r="HEX386" s="55"/>
      <c r="HEY386" s="55"/>
      <c r="HEZ386" s="55"/>
      <c r="HFA386" s="55"/>
      <c r="HFB386" s="55"/>
      <c r="HFC386" s="55"/>
      <c r="HFD386" s="55"/>
      <c r="HFE386" s="55"/>
      <c r="HFF386" s="55"/>
      <c r="HFG386" s="55"/>
      <c r="HFH386" s="55"/>
      <c r="HFI386" s="55"/>
      <c r="HFJ386" s="55"/>
      <c r="HFK386" s="55"/>
      <c r="HFL386" s="55"/>
      <c r="HFM386" s="55"/>
      <c r="HFN386" s="55"/>
      <c r="HFO386" s="55"/>
      <c r="HFP386" s="55"/>
      <c r="HFQ386" s="55"/>
      <c r="HFR386" s="55"/>
      <c r="HFS386" s="55"/>
      <c r="HFT386" s="55"/>
      <c r="HFU386" s="55"/>
      <c r="HFV386" s="55"/>
      <c r="HFW386" s="55"/>
      <c r="HFX386" s="55"/>
      <c r="HFY386" s="55"/>
      <c r="HFZ386" s="55"/>
      <c r="HGA386" s="55"/>
      <c r="HGB386" s="55"/>
      <c r="HGC386" s="55"/>
      <c r="HGD386" s="55"/>
      <c r="HGE386" s="55"/>
      <c r="HGF386" s="55"/>
      <c r="HGG386" s="55"/>
      <c r="HGH386" s="55"/>
      <c r="HGI386" s="55"/>
      <c r="HGJ386" s="55"/>
      <c r="HGK386" s="55"/>
      <c r="HGL386" s="55"/>
      <c r="HGM386" s="55"/>
      <c r="HGN386" s="55"/>
      <c r="HGO386" s="55"/>
      <c r="HGP386" s="55"/>
      <c r="HGQ386" s="55"/>
      <c r="HGR386" s="55"/>
      <c r="HGS386" s="55"/>
      <c r="HGT386" s="55"/>
      <c r="HGU386" s="55"/>
      <c r="HGV386" s="55"/>
      <c r="HGW386" s="55"/>
      <c r="HGX386" s="55"/>
      <c r="HGY386" s="55"/>
      <c r="HGZ386" s="55"/>
      <c r="HHA386" s="55"/>
      <c r="HHB386" s="55"/>
      <c r="HHC386" s="55"/>
      <c r="HHD386" s="55"/>
      <c r="HHE386" s="55"/>
      <c r="HHF386" s="55"/>
      <c r="HHG386" s="55"/>
      <c r="HHH386" s="55"/>
      <c r="HHI386" s="55"/>
      <c r="HHJ386" s="55"/>
      <c r="HHK386" s="55"/>
      <c r="HHL386" s="55"/>
      <c r="HHM386" s="55"/>
      <c r="HHN386" s="55"/>
      <c r="HHO386" s="55"/>
      <c r="HHP386" s="55"/>
      <c r="HHQ386" s="55"/>
      <c r="HHR386" s="55"/>
      <c r="HHS386" s="55"/>
      <c r="HHT386" s="55"/>
      <c r="HHU386" s="55"/>
      <c r="HHV386" s="55"/>
      <c r="HHW386" s="55"/>
      <c r="HHX386" s="55"/>
      <c r="HHY386" s="55"/>
      <c r="HHZ386" s="55"/>
      <c r="HIA386" s="55"/>
      <c r="HIB386" s="55"/>
      <c r="HIC386" s="55"/>
      <c r="HID386" s="55"/>
      <c r="HIE386" s="55"/>
      <c r="HIF386" s="55"/>
      <c r="HIG386" s="55"/>
      <c r="HIH386" s="55"/>
      <c r="HII386" s="55"/>
      <c r="HIJ386" s="55"/>
      <c r="HIK386" s="55"/>
      <c r="HIL386" s="55"/>
      <c r="HIM386" s="55"/>
      <c r="HIN386" s="55"/>
      <c r="HIO386" s="55"/>
      <c r="HIP386" s="55"/>
      <c r="HIQ386" s="55"/>
      <c r="HIR386" s="55"/>
      <c r="HIS386" s="55"/>
      <c r="HIT386" s="55"/>
      <c r="HIU386" s="55"/>
      <c r="HIV386" s="55"/>
      <c r="HIW386" s="55"/>
      <c r="HIX386" s="55"/>
      <c r="HIY386" s="55"/>
      <c r="HIZ386" s="55"/>
      <c r="HJA386" s="55"/>
      <c r="HJB386" s="55"/>
      <c r="HJC386" s="55"/>
      <c r="HJD386" s="55"/>
      <c r="HJE386" s="55"/>
      <c r="HJF386" s="55"/>
      <c r="HJG386" s="55"/>
      <c r="HJH386" s="55"/>
      <c r="HJI386" s="55"/>
      <c r="HJJ386" s="55"/>
      <c r="HJK386" s="55"/>
      <c r="HJL386" s="55"/>
      <c r="HJM386" s="55"/>
      <c r="HJN386" s="55"/>
      <c r="HJO386" s="55"/>
      <c r="HJP386" s="55"/>
      <c r="HJQ386" s="55"/>
      <c r="HJR386" s="55"/>
      <c r="HJS386" s="55"/>
      <c r="HJT386" s="55"/>
      <c r="HJU386" s="55"/>
      <c r="HJV386" s="55"/>
      <c r="HJW386" s="55"/>
      <c r="HJX386" s="55"/>
      <c r="HJY386" s="55"/>
      <c r="HJZ386" s="55"/>
      <c r="HKA386" s="55"/>
      <c r="HKB386" s="55"/>
      <c r="HKC386" s="55"/>
      <c r="HKD386" s="55"/>
      <c r="HKE386" s="55"/>
      <c r="HKF386" s="55"/>
      <c r="HKG386" s="55"/>
      <c r="HKH386" s="55"/>
      <c r="HKI386" s="55"/>
      <c r="HKJ386" s="55"/>
      <c r="HKK386" s="55"/>
      <c r="HKL386" s="55"/>
      <c r="HKM386" s="55"/>
      <c r="HKN386" s="55"/>
      <c r="HKO386" s="55"/>
      <c r="HKP386" s="55"/>
      <c r="HKQ386" s="55"/>
      <c r="HKR386" s="55"/>
      <c r="HKS386" s="55"/>
      <c r="HKT386" s="55"/>
      <c r="HKU386" s="55"/>
      <c r="HKV386" s="55"/>
      <c r="HKW386" s="55"/>
      <c r="HKX386" s="55"/>
      <c r="HKY386" s="55"/>
      <c r="HKZ386" s="55"/>
      <c r="HLA386" s="55"/>
      <c r="HLB386" s="55"/>
      <c r="HLC386" s="55"/>
      <c r="HLD386" s="55"/>
      <c r="HLE386" s="55"/>
      <c r="HLF386" s="55"/>
      <c r="HLG386" s="55"/>
      <c r="HLH386" s="55"/>
      <c r="HLI386" s="55"/>
      <c r="HLJ386" s="55"/>
      <c r="HLK386" s="55"/>
      <c r="HLL386" s="55"/>
      <c r="HLM386" s="55"/>
      <c r="HLN386" s="55"/>
      <c r="HLO386" s="55"/>
      <c r="HLP386" s="55"/>
      <c r="HLQ386" s="55"/>
      <c r="HLR386" s="55"/>
      <c r="HLS386" s="55"/>
      <c r="HLT386" s="55"/>
      <c r="HLU386" s="55"/>
      <c r="HLV386" s="55"/>
      <c r="HLW386" s="55"/>
      <c r="HLX386" s="55"/>
      <c r="HLY386" s="55"/>
      <c r="HLZ386" s="55"/>
      <c r="HMA386" s="55"/>
      <c r="HMB386" s="55"/>
      <c r="HMC386" s="55"/>
      <c r="HMD386" s="55"/>
      <c r="HME386" s="55"/>
      <c r="HMF386" s="55"/>
      <c r="HMG386" s="55"/>
      <c r="HMH386" s="55"/>
      <c r="HMI386" s="55"/>
      <c r="HMJ386" s="55"/>
      <c r="HMK386" s="55"/>
      <c r="HML386" s="55"/>
      <c r="HMM386" s="55"/>
      <c r="HMN386" s="55"/>
      <c r="HMO386" s="55"/>
      <c r="HMP386" s="55"/>
      <c r="HMQ386" s="55"/>
      <c r="HMR386" s="55"/>
      <c r="HMS386" s="55"/>
      <c r="HMT386" s="55"/>
      <c r="HMU386" s="55"/>
      <c r="HMV386" s="55"/>
      <c r="HMW386" s="55"/>
      <c r="HMX386" s="55"/>
      <c r="HMY386" s="55"/>
      <c r="HMZ386" s="55"/>
      <c r="HNA386" s="55"/>
      <c r="HNB386" s="55"/>
      <c r="HNC386" s="55"/>
      <c r="HND386" s="55"/>
      <c r="HNE386" s="55"/>
      <c r="HNF386" s="55"/>
      <c r="HNG386" s="55"/>
      <c r="HNH386" s="55"/>
      <c r="HNI386" s="55"/>
      <c r="HNJ386" s="55"/>
      <c r="HNK386" s="55"/>
      <c r="HNL386" s="55"/>
      <c r="HNM386" s="55"/>
      <c r="HNN386" s="55"/>
      <c r="HNO386" s="55"/>
      <c r="HNP386" s="55"/>
      <c r="HNQ386" s="55"/>
      <c r="HNR386" s="55"/>
      <c r="HNS386" s="55"/>
      <c r="HNT386" s="55"/>
      <c r="HNU386" s="55"/>
      <c r="HNV386" s="55"/>
      <c r="HNW386" s="55"/>
      <c r="HNX386" s="55"/>
      <c r="HNY386" s="55"/>
      <c r="HNZ386" s="55"/>
      <c r="HOA386" s="55"/>
      <c r="HOB386" s="55"/>
      <c r="HOC386" s="55"/>
      <c r="HOD386" s="55"/>
      <c r="HOE386" s="55"/>
      <c r="HOF386" s="55"/>
      <c r="HOG386" s="55"/>
      <c r="HOH386" s="55"/>
      <c r="HOI386" s="55"/>
      <c r="HOJ386" s="55"/>
      <c r="HOK386" s="55"/>
      <c r="HOL386" s="55"/>
      <c r="HOM386" s="55"/>
      <c r="HON386" s="55"/>
      <c r="HOO386" s="55"/>
      <c r="HOP386" s="55"/>
      <c r="HOQ386" s="55"/>
      <c r="HOR386" s="55"/>
      <c r="HOS386" s="55"/>
      <c r="HOT386" s="55"/>
      <c r="HOU386" s="55"/>
      <c r="HOV386" s="55"/>
      <c r="HOW386" s="55"/>
      <c r="HOX386" s="55"/>
      <c r="HOY386" s="55"/>
      <c r="HOZ386" s="55"/>
      <c r="HPA386" s="55"/>
      <c r="HPB386" s="55"/>
      <c r="HPC386" s="55"/>
      <c r="HPD386" s="55"/>
      <c r="HPE386" s="55"/>
      <c r="HPF386" s="55"/>
      <c r="HPG386" s="55"/>
      <c r="HPH386" s="55"/>
      <c r="HPI386" s="55"/>
      <c r="HPJ386" s="55"/>
      <c r="HPK386" s="55"/>
      <c r="HPL386" s="55"/>
      <c r="HPM386" s="55"/>
      <c r="HPN386" s="55"/>
      <c r="HPO386" s="55"/>
      <c r="HPP386" s="55"/>
      <c r="HPQ386" s="55"/>
      <c r="HPR386" s="55"/>
      <c r="HPS386" s="55"/>
      <c r="HPT386" s="55"/>
      <c r="HPU386" s="55"/>
      <c r="HPV386" s="55"/>
      <c r="HPW386" s="55"/>
      <c r="HPX386" s="55"/>
      <c r="HPY386" s="55"/>
      <c r="HPZ386" s="55"/>
      <c r="HQA386" s="55"/>
      <c r="HQB386" s="55"/>
      <c r="HQC386" s="55"/>
      <c r="HQD386" s="55"/>
      <c r="HQE386" s="55"/>
      <c r="HQF386" s="55"/>
      <c r="HQG386" s="55"/>
      <c r="HQH386" s="55"/>
      <c r="HQI386" s="55"/>
      <c r="HQJ386" s="55"/>
      <c r="HQK386" s="55"/>
      <c r="HQL386" s="55"/>
      <c r="HQM386" s="55"/>
      <c r="HQN386" s="55"/>
      <c r="HQO386" s="55"/>
      <c r="HQP386" s="55"/>
      <c r="HQQ386" s="55"/>
      <c r="HQR386" s="55"/>
      <c r="HQS386" s="55"/>
      <c r="HQT386" s="55"/>
      <c r="HQU386" s="55"/>
      <c r="HQV386" s="55"/>
      <c r="HQW386" s="55"/>
      <c r="HQX386" s="55"/>
      <c r="HQY386" s="55"/>
      <c r="HQZ386" s="55"/>
      <c r="HRA386" s="55"/>
      <c r="HRB386" s="55"/>
      <c r="HRC386" s="55"/>
      <c r="HRD386" s="55"/>
      <c r="HRE386" s="55"/>
      <c r="HRF386" s="55"/>
      <c r="HRG386" s="55"/>
      <c r="HRH386" s="55"/>
      <c r="HRI386" s="55"/>
      <c r="HRJ386" s="55"/>
      <c r="HRK386" s="55"/>
      <c r="HRL386" s="55"/>
      <c r="HRM386" s="55"/>
      <c r="HRN386" s="55"/>
      <c r="HRO386" s="55"/>
      <c r="HRP386" s="55"/>
      <c r="HRQ386" s="55"/>
      <c r="HRR386" s="55"/>
      <c r="HRS386" s="55"/>
      <c r="HRT386" s="55"/>
      <c r="HRU386" s="55"/>
      <c r="HRV386" s="55"/>
      <c r="HRW386" s="55"/>
      <c r="HRX386" s="55"/>
      <c r="HRY386" s="55"/>
      <c r="HRZ386" s="55"/>
      <c r="HSA386" s="55"/>
      <c r="HSB386" s="55"/>
      <c r="HSC386" s="55"/>
      <c r="HSD386" s="55"/>
      <c r="HSE386" s="55"/>
      <c r="HSF386" s="55"/>
      <c r="HSG386" s="55"/>
      <c r="HSH386" s="55"/>
      <c r="HSI386" s="55"/>
      <c r="HSJ386" s="55"/>
      <c r="HSK386" s="55"/>
      <c r="HSL386" s="55"/>
      <c r="HSM386" s="55"/>
      <c r="HSN386" s="55"/>
      <c r="HSO386" s="55"/>
      <c r="HSP386" s="55"/>
      <c r="HSQ386" s="55"/>
      <c r="HSR386" s="55"/>
      <c r="HSS386" s="55"/>
      <c r="HST386" s="55"/>
      <c r="HSU386" s="55"/>
      <c r="HSV386" s="55"/>
      <c r="HSW386" s="55"/>
      <c r="HSX386" s="55"/>
      <c r="HSY386" s="55"/>
      <c r="HSZ386" s="55"/>
      <c r="HTA386" s="55"/>
      <c r="HTB386" s="55"/>
      <c r="HTC386" s="55"/>
      <c r="HTD386" s="55"/>
      <c r="HTE386" s="55"/>
      <c r="HTF386" s="55"/>
      <c r="HTG386" s="55"/>
      <c r="HTH386" s="55"/>
      <c r="HTI386" s="55"/>
      <c r="HTJ386" s="55"/>
      <c r="HTK386" s="55"/>
      <c r="HTL386" s="55"/>
      <c r="HTM386" s="55"/>
      <c r="HTN386" s="55"/>
      <c r="HTO386" s="55"/>
      <c r="HTP386" s="55"/>
      <c r="HTQ386" s="55"/>
      <c r="HTR386" s="55"/>
      <c r="HTS386" s="55"/>
      <c r="HTT386" s="55"/>
      <c r="HTU386" s="55"/>
      <c r="HTV386" s="55"/>
      <c r="HTW386" s="55"/>
      <c r="HTX386" s="55"/>
      <c r="HTY386" s="55"/>
      <c r="HTZ386" s="55"/>
      <c r="HUA386" s="55"/>
      <c r="HUB386" s="55"/>
      <c r="HUC386" s="55"/>
      <c r="HUD386" s="55"/>
      <c r="HUE386" s="55"/>
      <c r="HUF386" s="55"/>
      <c r="HUG386" s="55"/>
      <c r="HUH386" s="55"/>
      <c r="HUI386" s="55"/>
      <c r="HUJ386" s="55"/>
      <c r="HUK386" s="55"/>
      <c r="HUL386" s="55"/>
      <c r="HUM386" s="55"/>
      <c r="HUN386" s="55"/>
      <c r="HUO386" s="55"/>
      <c r="HUP386" s="55"/>
      <c r="HUQ386" s="55"/>
      <c r="HUR386" s="55"/>
      <c r="HUS386" s="55"/>
      <c r="HUT386" s="55"/>
      <c r="HUU386" s="55"/>
      <c r="HUV386" s="55"/>
      <c r="HUW386" s="55"/>
      <c r="HUX386" s="55"/>
      <c r="HUY386" s="55"/>
      <c r="HUZ386" s="55"/>
      <c r="HVA386" s="55"/>
      <c r="HVB386" s="55"/>
      <c r="HVC386" s="55"/>
      <c r="HVD386" s="55"/>
      <c r="HVE386" s="55"/>
      <c r="HVF386" s="55"/>
      <c r="HVG386" s="55"/>
      <c r="HVH386" s="55"/>
      <c r="HVI386" s="55"/>
      <c r="HVJ386" s="55"/>
      <c r="HVK386" s="55"/>
      <c r="HVL386" s="55"/>
      <c r="HVM386" s="55"/>
      <c r="HVN386" s="55"/>
      <c r="HVO386" s="55"/>
      <c r="HVP386" s="55"/>
      <c r="HVQ386" s="55"/>
      <c r="HVR386" s="55"/>
      <c r="HVS386" s="55"/>
      <c r="HVT386" s="55"/>
      <c r="HVU386" s="55"/>
      <c r="HVV386" s="55"/>
      <c r="HVW386" s="55"/>
      <c r="HVX386" s="55"/>
      <c r="HVY386" s="55"/>
      <c r="HVZ386" s="55"/>
      <c r="HWA386" s="55"/>
      <c r="HWB386" s="55"/>
      <c r="HWC386" s="55"/>
      <c r="HWD386" s="55"/>
      <c r="HWE386" s="55"/>
      <c r="HWF386" s="55"/>
      <c r="HWG386" s="55"/>
      <c r="HWH386" s="55"/>
      <c r="HWI386" s="55"/>
      <c r="HWJ386" s="55"/>
      <c r="HWK386" s="55"/>
      <c r="HWL386" s="55"/>
      <c r="HWM386" s="55"/>
      <c r="HWN386" s="55"/>
      <c r="HWO386" s="55"/>
      <c r="HWP386" s="55"/>
      <c r="HWQ386" s="55"/>
      <c r="HWR386" s="55"/>
      <c r="HWS386" s="55"/>
      <c r="HWT386" s="55"/>
      <c r="HWU386" s="55"/>
      <c r="HWV386" s="55"/>
      <c r="HWW386" s="55"/>
      <c r="HWX386" s="55"/>
      <c r="HWY386" s="55"/>
      <c r="HWZ386" s="55"/>
      <c r="HXA386" s="55"/>
      <c r="HXB386" s="55"/>
      <c r="HXC386" s="55"/>
      <c r="HXD386" s="55"/>
      <c r="HXE386" s="55"/>
      <c r="HXF386" s="55"/>
      <c r="HXG386" s="55"/>
      <c r="HXH386" s="55"/>
      <c r="HXI386" s="55"/>
      <c r="HXJ386" s="55"/>
      <c r="HXK386" s="55"/>
      <c r="HXL386" s="55"/>
      <c r="HXM386" s="55"/>
      <c r="HXN386" s="55"/>
      <c r="HXO386" s="55"/>
      <c r="HXP386" s="55"/>
      <c r="HXQ386" s="55"/>
      <c r="HXR386" s="55"/>
      <c r="HXS386" s="55"/>
      <c r="HXT386" s="55"/>
      <c r="HXU386" s="55"/>
      <c r="HXV386" s="55"/>
      <c r="HXW386" s="55"/>
      <c r="HXX386" s="55"/>
      <c r="HXY386" s="55"/>
      <c r="HXZ386" s="55"/>
      <c r="HYA386" s="55"/>
      <c r="HYB386" s="55"/>
      <c r="HYC386" s="55"/>
      <c r="HYD386" s="55"/>
      <c r="HYE386" s="55"/>
      <c r="HYF386" s="55"/>
      <c r="HYG386" s="55"/>
      <c r="HYH386" s="55"/>
      <c r="HYI386" s="55"/>
      <c r="HYJ386" s="55"/>
      <c r="HYK386" s="55"/>
      <c r="HYL386" s="55"/>
      <c r="HYM386" s="55"/>
      <c r="HYN386" s="55"/>
      <c r="HYO386" s="55"/>
      <c r="HYP386" s="55"/>
      <c r="HYQ386" s="55"/>
      <c r="HYR386" s="55"/>
      <c r="HYS386" s="55"/>
      <c r="HYT386" s="55"/>
      <c r="HYU386" s="55"/>
      <c r="HYV386" s="55"/>
      <c r="HYW386" s="55"/>
      <c r="HYX386" s="55"/>
      <c r="HYY386" s="55"/>
      <c r="HYZ386" s="55"/>
      <c r="HZA386" s="55"/>
      <c r="HZB386" s="55"/>
      <c r="HZC386" s="55"/>
      <c r="HZD386" s="55"/>
      <c r="HZE386" s="55"/>
      <c r="HZF386" s="55"/>
      <c r="HZG386" s="55"/>
      <c r="HZH386" s="55"/>
      <c r="HZI386" s="55"/>
      <c r="HZJ386" s="55"/>
      <c r="HZK386" s="55"/>
      <c r="HZL386" s="55"/>
      <c r="HZM386" s="55"/>
      <c r="HZN386" s="55"/>
      <c r="HZO386" s="55"/>
      <c r="HZP386" s="55"/>
      <c r="HZQ386" s="55"/>
      <c r="HZR386" s="55"/>
      <c r="HZS386" s="55"/>
      <c r="HZT386" s="55"/>
      <c r="HZU386" s="55"/>
      <c r="HZV386" s="55"/>
      <c r="HZW386" s="55"/>
      <c r="HZX386" s="55"/>
      <c r="HZY386" s="55"/>
      <c r="HZZ386" s="55"/>
      <c r="IAA386" s="55"/>
      <c r="IAB386" s="55"/>
      <c r="IAC386" s="55"/>
      <c r="IAD386" s="55"/>
      <c r="IAE386" s="55"/>
      <c r="IAF386" s="55"/>
      <c r="IAG386" s="55"/>
      <c r="IAH386" s="55"/>
      <c r="IAI386" s="55"/>
      <c r="IAJ386" s="55"/>
      <c r="IAK386" s="55"/>
      <c r="IAL386" s="55"/>
      <c r="IAM386" s="55"/>
      <c r="IAN386" s="55"/>
      <c r="IAO386" s="55"/>
      <c r="IAP386" s="55"/>
      <c r="IAQ386" s="55"/>
      <c r="IAR386" s="55"/>
      <c r="IAS386" s="55"/>
      <c r="IAT386" s="55"/>
      <c r="IAU386" s="55"/>
      <c r="IAV386" s="55"/>
      <c r="IAW386" s="55"/>
      <c r="IAX386" s="55"/>
      <c r="IAY386" s="55"/>
      <c r="IAZ386" s="55"/>
      <c r="IBA386" s="55"/>
      <c r="IBB386" s="55"/>
      <c r="IBC386" s="55"/>
      <c r="IBD386" s="55"/>
      <c r="IBE386" s="55"/>
      <c r="IBF386" s="55"/>
      <c r="IBG386" s="55"/>
      <c r="IBH386" s="55"/>
      <c r="IBI386" s="55"/>
      <c r="IBJ386" s="55"/>
      <c r="IBK386" s="55"/>
      <c r="IBL386" s="55"/>
      <c r="IBM386" s="55"/>
      <c r="IBN386" s="55"/>
      <c r="IBO386" s="55"/>
      <c r="IBP386" s="55"/>
      <c r="IBQ386" s="55"/>
      <c r="IBR386" s="55"/>
      <c r="IBS386" s="55"/>
      <c r="IBT386" s="55"/>
      <c r="IBU386" s="55"/>
      <c r="IBV386" s="55"/>
      <c r="IBW386" s="55"/>
      <c r="IBX386" s="55"/>
      <c r="IBY386" s="55"/>
      <c r="IBZ386" s="55"/>
      <c r="ICA386" s="55"/>
      <c r="ICB386" s="55"/>
      <c r="ICC386" s="55"/>
      <c r="ICD386" s="55"/>
      <c r="ICE386" s="55"/>
      <c r="ICF386" s="55"/>
      <c r="ICG386" s="55"/>
      <c r="ICH386" s="55"/>
      <c r="ICI386" s="55"/>
      <c r="ICJ386" s="55"/>
      <c r="ICK386" s="55"/>
      <c r="ICL386" s="55"/>
      <c r="ICM386" s="55"/>
      <c r="ICN386" s="55"/>
      <c r="ICO386" s="55"/>
      <c r="ICP386" s="55"/>
      <c r="ICQ386" s="55"/>
      <c r="ICR386" s="55"/>
      <c r="ICS386" s="55"/>
      <c r="ICT386" s="55"/>
      <c r="ICU386" s="55"/>
      <c r="ICV386" s="55"/>
      <c r="ICW386" s="55"/>
      <c r="ICX386" s="55"/>
      <c r="ICY386" s="55"/>
      <c r="ICZ386" s="55"/>
      <c r="IDA386" s="55"/>
      <c r="IDB386" s="55"/>
      <c r="IDC386" s="55"/>
      <c r="IDD386" s="55"/>
      <c r="IDE386" s="55"/>
      <c r="IDF386" s="55"/>
      <c r="IDG386" s="55"/>
      <c r="IDH386" s="55"/>
      <c r="IDI386" s="55"/>
      <c r="IDJ386" s="55"/>
      <c r="IDK386" s="55"/>
      <c r="IDL386" s="55"/>
      <c r="IDM386" s="55"/>
      <c r="IDN386" s="55"/>
      <c r="IDO386" s="55"/>
      <c r="IDP386" s="55"/>
      <c r="IDQ386" s="55"/>
      <c r="IDR386" s="55"/>
      <c r="IDS386" s="55"/>
      <c r="IDT386" s="55"/>
      <c r="IDU386" s="55"/>
      <c r="IDV386" s="55"/>
      <c r="IDW386" s="55"/>
      <c r="IDX386" s="55"/>
      <c r="IDY386" s="55"/>
      <c r="IDZ386" s="55"/>
      <c r="IEA386" s="55"/>
      <c r="IEB386" s="55"/>
      <c r="IEC386" s="55"/>
      <c r="IED386" s="55"/>
      <c r="IEE386" s="55"/>
      <c r="IEF386" s="55"/>
      <c r="IEG386" s="55"/>
      <c r="IEH386" s="55"/>
      <c r="IEI386" s="55"/>
      <c r="IEJ386" s="55"/>
      <c r="IEK386" s="55"/>
      <c r="IEL386" s="55"/>
      <c r="IEM386" s="55"/>
      <c r="IEN386" s="55"/>
      <c r="IEO386" s="55"/>
      <c r="IEP386" s="55"/>
      <c r="IEQ386" s="55"/>
      <c r="IER386" s="55"/>
      <c r="IES386" s="55"/>
      <c r="IET386" s="55"/>
      <c r="IEU386" s="55"/>
      <c r="IEV386" s="55"/>
      <c r="IEW386" s="55"/>
      <c r="IEX386" s="55"/>
      <c r="IEY386" s="55"/>
      <c r="IEZ386" s="55"/>
      <c r="IFA386" s="55"/>
      <c r="IFB386" s="55"/>
      <c r="IFC386" s="55"/>
      <c r="IFD386" s="55"/>
      <c r="IFE386" s="55"/>
      <c r="IFF386" s="55"/>
      <c r="IFG386" s="55"/>
      <c r="IFH386" s="55"/>
      <c r="IFI386" s="55"/>
      <c r="IFJ386" s="55"/>
      <c r="IFK386" s="55"/>
      <c r="IFL386" s="55"/>
      <c r="IFM386" s="55"/>
      <c r="IFN386" s="55"/>
      <c r="IFO386" s="55"/>
      <c r="IFP386" s="55"/>
      <c r="IFQ386" s="55"/>
      <c r="IFR386" s="55"/>
      <c r="IFS386" s="55"/>
      <c r="IFT386" s="55"/>
      <c r="IFU386" s="55"/>
      <c r="IFV386" s="55"/>
      <c r="IFW386" s="55"/>
      <c r="IFX386" s="55"/>
      <c r="IFY386" s="55"/>
      <c r="IFZ386" s="55"/>
      <c r="IGA386" s="55"/>
      <c r="IGB386" s="55"/>
      <c r="IGC386" s="55"/>
      <c r="IGD386" s="55"/>
      <c r="IGE386" s="55"/>
      <c r="IGF386" s="55"/>
      <c r="IGG386" s="55"/>
      <c r="IGH386" s="55"/>
      <c r="IGI386" s="55"/>
      <c r="IGJ386" s="55"/>
      <c r="IGK386" s="55"/>
      <c r="IGL386" s="55"/>
      <c r="IGM386" s="55"/>
      <c r="IGN386" s="55"/>
      <c r="IGO386" s="55"/>
      <c r="IGP386" s="55"/>
      <c r="IGQ386" s="55"/>
      <c r="IGR386" s="55"/>
      <c r="IGS386" s="55"/>
      <c r="IGT386" s="55"/>
      <c r="IGU386" s="55"/>
      <c r="IGV386" s="55"/>
      <c r="IGW386" s="55"/>
      <c r="IGX386" s="55"/>
      <c r="IGY386" s="55"/>
      <c r="IGZ386" s="55"/>
      <c r="IHA386" s="55"/>
      <c r="IHB386" s="55"/>
      <c r="IHC386" s="55"/>
      <c r="IHD386" s="55"/>
      <c r="IHE386" s="55"/>
      <c r="IHF386" s="55"/>
      <c r="IHG386" s="55"/>
      <c r="IHH386" s="55"/>
      <c r="IHI386" s="55"/>
      <c r="IHJ386" s="55"/>
      <c r="IHK386" s="55"/>
      <c r="IHL386" s="55"/>
      <c r="IHM386" s="55"/>
      <c r="IHN386" s="55"/>
      <c r="IHO386" s="55"/>
      <c r="IHP386" s="55"/>
      <c r="IHQ386" s="55"/>
      <c r="IHR386" s="55"/>
      <c r="IHS386" s="55"/>
      <c r="IHT386" s="55"/>
      <c r="IHU386" s="55"/>
      <c r="IHV386" s="55"/>
      <c r="IHW386" s="55"/>
      <c r="IHX386" s="55"/>
      <c r="IHY386" s="55"/>
      <c r="IHZ386" s="55"/>
      <c r="IIA386" s="55"/>
      <c r="IIB386" s="55"/>
      <c r="IIC386" s="55"/>
      <c r="IID386" s="55"/>
      <c r="IIE386" s="55"/>
      <c r="IIF386" s="55"/>
      <c r="IIG386" s="55"/>
      <c r="IIH386" s="55"/>
      <c r="III386" s="55"/>
      <c r="IIJ386" s="55"/>
      <c r="IIK386" s="55"/>
      <c r="IIL386" s="55"/>
      <c r="IIM386" s="55"/>
      <c r="IIN386" s="55"/>
      <c r="IIO386" s="55"/>
      <c r="IIP386" s="55"/>
      <c r="IIQ386" s="55"/>
      <c r="IIR386" s="55"/>
      <c r="IIS386" s="55"/>
      <c r="IIT386" s="55"/>
      <c r="IIU386" s="55"/>
      <c r="IIV386" s="55"/>
      <c r="IIW386" s="55"/>
      <c r="IIX386" s="55"/>
      <c r="IIY386" s="55"/>
      <c r="IIZ386" s="55"/>
      <c r="IJA386" s="55"/>
      <c r="IJB386" s="55"/>
      <c r="IJC386" s="55"/>
      <c r="IJD386" s="55"/>
      <c r="IJE386" s="55"/>
      <c r="IJF386" s="55"/>
      <c r="IJG386" s="55"/>
      <c r="IJH386" s="55"/>
      <c r="IJI386" s="55"/>
      <c r="IJJ386" s="55"/>
      <c r="IJK386" s="55"/>
      <c r="IJL386" s="55"/>
      <c r="IJM386" s="55"/>
      <c r="IJN386" s="55"/>
      <c r="IJO386" s="55"/>
      <c r="IJP386" s="55"/>
      <c r="IJQ386" s="55"/>
      <c r="IJR386" s="55"/>
      <c r="IJS386" s="55"/>
      <c r="IJT386" s="55"/>
      <c r="IJU386" s="55"/>
      <c r="IJV386" s="55"/>
      <c r="IJW386" s="55"/>
      <c r="IJX386" s="55"/>
      <c r="IJY386" s="55"/>
      <c r="IJZ386" s="55"/>
      <c r="IKA386" s="55"/>
      <c r="IKB386" s="55"/>
      <c r="IKC386" s="55"/>
      <c r="IKD386" s="55"/>
      <c r="IKE386" s="55"/>
      <c r="IKF386" s="55"/>
      <c r="IKG386" s="55"/>
      <c r="IKH386" s="55"/>
      <c r="IKI386" s="55"/>
      <c r="IKJ386" s="55"/>
      <c r="IKK386" s="55"/>
      <c r="IKL386" s="55"/>
      <c r="IKM386" s="55"/>
      <c r="IKN386" s="55"/>
      <c r="IKO386" s="55"/>
      <c r="IKP386" s="55"/>
      <c r="IKQ386" s="55"/>
      <c r="IKR386" s="55"/>
      <c r="IKS386" s="55"/>
      <c r="IKT386" s="55"/>
      <c r="IKU386" s="55"/>
      <c r="IKV386" s="55"/>
      <c r="IKW386" s="55"/>
      <c r="IKX386" s="55"/>
      <c r="IKY386" s="55"/>
      <c r="IKZ386" s="55"/>
      <c r="ILA386" s="55"/>
      <c r="ILB386" s="55"/>
      <c r="ILC386" s="55"/>
      <c r="ILD386" s="55"/>
      <c r="ILE386" s="55"/>
      <c r="ILF386" s="55"/>
      <c r="ILG386" s="55"/>
      <c r="ILH386" s="55"/>
      <c r="ILI386" s="55"/>
      <c r="ILJ386" s="55"/>
      <c r="ILK386" s="55"/>
      <c r="ILL386" s="55"/>
      <c r="ILM386" s="55"/>
      <c r="ILN386" s="55"/>
      <c r="ILO386" s="55"/>
      <c r="ILP386" s="55"/>
      <c r="ILQ386" s="55"/>
      <c r="ILR386" s="55"/>
      <c r="ILS386" s="55"/>
      <c r="ILT386" s="55"/>
      <c r="ILU386" s="55"/>
      <c r="ILV386" s="55"/>
      <c r="ILW386" s="55"/>
      <c r="ILX386" s="55"/>
      <c r="ILY386" s="55"/>
      <c r="ILZ386" s="55"/>
      <c r="IMA386" s="55"/>
      <c r="IMB386" s="55"/>
      <c r="IMC386" s="55"/>
      <c r="IMD386" s="55"/>
      <c r="IME386" s="55"/>
      <c r="IMF386" s="55"/>
      <c r="IMG386" s="55"/>
      <c r="IMH386" s="55"/>
      <c r="IMI386" s="55"/>
      <c r="IMJ386" s="55"/>
      <c r="IMK386" s="55"/>
      <c r="IML386" s="55"/>
      <c r="IMM386" s="55"/>
      <c r="IMN386" s="55"/>
      <c r="IMO386" s="55"/>
      <c r="IMP386" s="55"/>
      <c r="IMQ386" s="55"/>
      <c r="IMR386" s="55"/>
      <c r="IMS386" s="55"/>
      <c r="IMT386" s="55"/>
      <c r="IMU386" s="55"/>
      <c r="IMV386" s="55"/>
      <c r="IMW386" s="55"/>
      <c r="IMX386" s="55"/>
      <c r="IMY386" s="55"/>
      <c r="IMZ386" s="55"/>
      <c r="INA386" s="55"/>
      <c r="INB386" s="55"/>
      <c r="INC386" s="55"/>
      <c r="IND386" s="55"/>
      <c r="INE386" s="55"/>
      <c r="INF386" s="55"/>
      <c r="ING386" s="55"/>
      <c r="INH386" s="55"/>
      <c r="INI386" s="55"/>
      <c r="INJ386" s="55"/>
      <c r="INK386" s="55"/>
      <c r="INL386" s="55"/>
      <c r="INM386" s="55"/>
      <c r="INN386" s="55"/>
      <c r="INO386" s="55"/>
      <c r="INP386" s="55"/>
      <c r="INQ386" s="55"/>
      <c r="INR386" s="55"/>
      <c r="INS386" s="55"/>
      <c r="INT386" s="55"/>
      <c r="INU386" s="55"/>
      <c r="INV386" s="55"/>
      <c r="INW386" s="55"/>
      <c r="INX386" s="55"/>
      <c r="INY386" s="55"/>
      <c r="INZ386" s="55"/>
      <c r="IOA386" s="55"/>
      <c r="IOB386" s="55"/>
      <c r="IOC386" s="55"/>
      <c r="IOD386" s="55"/>
      <c r="IOE386" s="55"/>
      <c r="IOF386" s="55"/>
      <c r="IOG386" s="55"/>
      <c r="IOH386" s="55"/>
      <c r="IOI386" s="55"/>
      <c r="IOJ386" s="55"/>
      <c r="IOK386" s="55"/>
      <c r="IOL386" s="55"/>
      <c r="IOM386" s="55"/>
      <c r="ION386" s="55"/>
      <c r="IOO386" s="55"/>
      <c r="IOP386" s="55"/>
      <c r="IOQ386" s="55"/>
      <c r="IOR386" s="55"/>
      <c r="IOS386" s="55"/>
      <c r="IOT386" s="55"/>
      <c r="IOU386" s="55"/>
      <c r="IOV386" s="55"/>
      <c r="IOW386" s="55"/>
      <c r="IOX386" s="55"/>
      <c r="IOY386" s="55"/>
      <c r="IOZ386" s="55"/>
      <c r="IPA386" s="55"/>
      <c r="IPB386" s="55"/>
      <c r="IPC386" s="55"/>
      <c r="IPD386" s="55"/>
      <c r="IPE386" s="55"/>
      <c r="IPF386" s="55"/>
      <c r="IPG386" s="55"/>
      <c r="IPH386" s="55"/>
      <c r="IPI386" s="55"/>
      <c r="IPJ386" s="55"/>
      <c r="IPK386" s="55"/>
      <c r="IPL386" s="55"/>
      <c r="IPM386" s="55"/>
      <c r="IPN386" s="55"/>
      <c r="IPO386" s="55"/>
      <c r="IPP386" s="55"/>
      <c r="IPQ386" s="55"/>
      <c r="IPR386" s="55"/>
      <c r="IPS386" s="55"/>
      <c r="IPT386" s="55"/>
      <c r="IPU386" s="55"/>
      <c r="IPV386" s="55"/>
      <c r="IPW386" s="55"/>
      <c r="IPX386" s="55"/>
      <c r="IPY386" s="55"/>
      <c r="IPZ386" s="55"/>
      <c r="IQA386" s="55"/>
      <c r="IQB386" s="55"/>
      <c r="IQC386" s="55"/>
      <c r="IQD386" s="55"/>
      <c r="IQE386" s="55"/>
      <c r="IQF386" s="55"/>
      <c r="IQG386" s="55"/>
      <c r="IQH386" s="55"/>
      <c r="IQI386" s="55"/>
      <c r="IQJ386" s="55"/>
      <c r="IQK386" s="55"/>
      <c r="IQL386" s="55"/>
      <c r="IQM386" s="55"/>
      <c r="IQN386" s="55"/>
      <c r="IQO386" s="55"/>
      <c r="IQP386" s="55"/>
      <c r="IQQ386" s="55"/>
      <c r="IQR386" s="55"/>
      <c r="IQS386" s="55"/>
      <c r="IQT386" s="55"/>
      <c r="IQU386" s="55"/>
      <c r="IQV386" s="55"/>
      <c r="IQW386" s="55"/>
      <c r="IQX386" s="55"/>
      <c r="IQY386" s="55"/>
      <c r="IQZ386" s="55"/>
      <c r="IRA386" s="55"/>
      <c r="IRB386" s="55"/>
      <c r="IRC386" s="55"/>
      <c r="IRD386" s="55"/>
      <c r="IRE386" s="55"/>
      <c r="IRF386" s="55"/>
      <c r="IRG386" s="55"/>
      <c r="IRH386" s="55"/>
      <c r="IRI386" s="55"/>
      <c r="IRJ386" s="55"/>
      <c r="IRK386" s="55"/>
      <c r="IRL386" s="55"/>
      <c r="IRM386" s="55"/>
      <c r="IRN386" s="55"/>
      <c r="IRO386" s="55"/>
      <c r="IRP386" s="55"/>
      <c r="IRQ386" s="55"/>
      <c r="IRR386" s="55"/>
      <c r="IRS386" s="55"/>
      <c r="IRT386" s="55"/>
      <c r="IRU386" s="55"/>
      <c r="IRV386" s="55"/>
      <c r="IRW386" s="55"/>
      <c r="IRX386" s="55"/>
      <c r="IRY386" s="55"/>
      <c r="IRZ386" s="55"/>
      <c r="ISA386" s="55"/>
      <c r="ISB386" s="55"/>
      <c r="ISC386" s="55"/>
      <c r="ISD386" s="55"/>
      <c r="ISE386" s="55"/>
      <c r="ISF386" s="55"/>
      <c r="ISG386" s="55"/>
      <c r="ISH386" s="55"/>
      <c r="ISI386" s="55"/>
      <c r="ISJ386" s="55"/>
      <c r="ISK386" s="55"/>
      <c r="ISL386" s="55"/>
      <c r="ISM386" s="55"/>
      <c r="ISN386" s="55"/>
      <c r="ISO386" s="55"/>
      <c r="ISP386" s="55"/>
      <c r="ISQ386" s="55"/>
      <c r="ISR386" s="55"/>
      <c r="ISS386" s="55"/>
      <c r="IST386" s="55"/>
      <c r="ISU386" s="55"/>
      <c r="ISV386" s="55"/>
      <c r="ISW386" s="55"/>
      <c r="ISX386" s="55"/>
      <c r="ISY386" s="55"/>
      <c r="ISZ386" s="55"/>
      <c r="ITA386" s="55"/>
      <c r="ITB386" s="55"/>
      <c r="ITC386" s="55"/>
      <c r="ITD386" s="55"/>
      <c r="ITE386" s="55"/>
      <c r="ITF386" s="55"/>
      <c r="ITG386" s="55"/>
      <c r="ITH386" s="55"/>
      <c r="ITI386" s="55"/>
      <c r="ITJ386" s="55"/>
      <c r="ITK386" s="55"/>
      <c r="ITL386" s="55"/>
      <c r="ITM386" s="55"/>
      <c r="ITN386" s="55"/>
      <c r="ITO386" s="55"/>
      <c r="ITP386" s="55"/>
      <c r="ITQ386" s="55"/>
      <c r="ITR386" s="55"/>
      <c r="ITS386" s="55"/>
      <c r="ITT386" s="55"/>
      <c r="ITU386" s="55"/>
      <c r="ITV386" s="55"/>
      <c r="ITW386" s="55"/>
      <c r="ITX386" s="55"/>
      <c r="ITY386" s="55"/>
      <c r="ITZ386" s="55"/>
      <c r="IUA386" s="55"/>
      <c r="IUB386" s="55"/>
      <c r="IUC386" s="55"/>
      <c r="IUD386" s="55"/>
      <c r="IUE386" s="55"/>
      <c r="IUF386" s="55"/>
      <c r="IUG386" s="55"/>
      <c r="IUH386" s="55"/>
      <c r="IUI386" s="55"/>
      <c r="IUJ386" s="55"/>
      <c r="IUK386" s="55"/>
      <c r="IUL386" s="55"/>
      <c r="IUM386" s="55"/>
      <c r="IUN386" s="55"/>
      <c r="IUO386" s="55"/>
      <c r="IUP386" s="55"/>
      <c r="IUQ386" s="55"/>
      <c r="IUR386" s="55"/>
      <c r="IUS386" s="55"/>
      <c r="IUT386" s="55"/>
      <c r="IUU386" s="55"/>
      <c r="IUV386" s="55"/>
      <c r="IUW386" s="55"/>
      <c r="IUX386" s="55"/>
      <c r="IUY386" s="55"/>
      <c r="IUZ386" s="55"/>
      <c r="IVA386" s="55"/>
      <c r="IVB386" s="55"/>
      <c r="IVC386" s="55"/>
      <c r="IVD386" s="55"/>
      <c r="IVE386" s="55"/>
      <c r="IVF386" s="55"/>
      <c r="IVG386" s="55"/>
      <c r="IVH386" s="55"/>
      <c r="IVI386" s="55"/>
      <c r="IVJ386" s="55"/>
      <c r="IVK386" s="55"/>
      <c r="IVL386" s="55"/>
      <c r="IVM386" s="55"/>
      <c r="IVN386" s="55"/>
      <c r="IVO386" s="55"/>
      <c r="IVP386" s="55"/>
      <c r="IVQ386" s="55"/>
      <c r="IVR386" s="55"/>
      <c r="IVS386" s="55"/>
      <c r="IVT386" s="55"/>
      <c r="IVU386" s="55"/>
      <c r="IVV386" s="55"/>
      <c r="IVW386" s="55"/>
      <c r="IVX386" s="55"/>
      <c r="IVY386" s="55"/>
      <c r="IVZ386" s="55"/>
      <c r="IWA386" s="55"/>
      <c r="IWB386" s="55"/>
      <c r="IWC386" s="55"/>
      <c r="IWD386" s="55"/>
      <c r="IWE386" s="55"/>
      <c r="IWF386" s="55"/>
      <c r="IWG386" s="55"/>
      <c r="IWH386" s="55"/>
      <c r="IWI386" s="55"/>
      <c r="IWJ386" s="55"/>
      <c r="IWK386" s="55"/>
      <c r="IWL386" s="55"/>
      <c r="IWM386" s="55"/>
      <c r="IWN386" s="55"/>
      <c r="IWO386" s="55"/>
      <c r="IWP386" s="55"/>
      <c r="IWQ386" s="55"/>
      <c r="IWR386" s="55"/>
      <c r="IWS386" s="55"/>
      <c r="IWT386" s="55"/>
      <c r="IWU386" s="55"/>
      <c r="IWV386" s="55"/>
      <c r="IWW386" s="55"/>
      <c r="IWX386" s="55"/>
      <c r="IWY386" s="55"/>
      <c r="IWZ386" s="55"/>
      <c r="IXA386" s="55"/>
      <c r="IXB386" s="55"/>
      <c r="IXC386" s="55"/>
      <c r="IXD386" s="55"/>
      <c r="IXE386" s="55"/>
      <c r="IXF386" s="55"/>
      <c r="IXG386" s="55"/>
      <c r="IXH386" s="55"/>
      <c r="IXI386" s="55"/>
      <c r="IXJ386" s="55"/>
      <c r="IXK386" s="55"/>
      <c r="IXL386" s="55"/>
      <c r="IXM386" s="55"/>
      <c r="IXN386" s="55"/>
      <c r="IXO386" s="55"/>
      <c r="IXP386" s="55"/>
      <c r="IXQ386" s="55"/>
      <c r="IXR386" s="55"/>
      <c r="IXS386" s="55"/>
      <c r="IXT386" s="55"/>
      <c r="IXU386" s="55"/>
      <c r="IXV386" s="55"/>
      <c r="IXW386" s="55"/>
      <c r="IXX386" s="55"/>
      <c r="IXY386" s="55"/>
      <c r="IXZ386" s="55"/>
      <c r="IYA386" s="55"/>
      <c r="IYB386" s="55"/>
      <c r="IYC386" s="55"/>
      <c r="IYD386" s="55"/>
      <c r="IYE386" s="55"/>
      <c r="IYF386" s="55"/>
      <c r="IYG386" s="55"/>
      <c r="IYH386" s="55"/>
      <c r="IYI386" s="55"/>
      <c r="IYJ386" s="55"/>
      <c r="IYK386" s="55"/>
      <c r="IYL386" s="55"/>
      <c r="IYM386" s="55"/>
      <c r="IYN386" s="55"/>
      <c r="IYO386" s="55"/>
      <c r="IYP386" s="55"/>
      <c r="IYQ386" s="55"/>
      <c r="IYR386" s="55"/>
      <c r="IYS386" s="55"/>
      <c r="IYT386" s="55"/>
      <c r="IYU386" s="55"/>
      <c r="IYV386" s="55"/>
      <c r="IYW386" s="55"/>
      <c r="IYX386" s="55"/>
      <c r="IYY386" s="55"/>
      <c r="IYZ386" s="55"/>
      <c r="IZA386" s="55"/>
      <c r="IZB386" s="55"/>
      <c r="IZC386" s="55"/>
      <c r="IZD386" s="55"/>
      <c r="IZE386" s="55"/>
      <c r="IZF386" s="55"/>
      <c r="IZG386" s="55"/>
      <c r="IZH386" s="55"/>
      <c r="IZI386" s="55"/>
      <c r="IZJ386" s="55"/>
      <c r="IZK386" s="55"/>
      <c r="IZL386" s="55"/>
      <c r="IZM386" s="55"/>
      <c r="IZN386" s="55"/>
      <c r="IZO386" s="55"/>
      <c r="IZP386" s="55"/>
      <c r="IZQ386" s="55"/>
      <c r="IZR386" s="55"/>
      <c r="IZS386" s="55"/>
      <c r="IZT386" s="55"/>
      <c r="IZU386" s="55"/>
      <c r="IZV386" s="55"/>
      <c r="IZW386" s="55"/>
      <c r="IZX386" s="55"/>
      <c r="IZY386" s="55"/>
      <c r="IZZ386" s="55"/>
      <c r="JAA386" s="55"/>
      <c r="JAB386" s="55"/>
      <c r="JAC386" s="55"/>
      <c r="JAD386" s="55"/>
      <c r="JAE386" s="55"/>
      <c r="JAF386" s="55"/>
      <c r="JAG386" s="55"/>
      <c r="JAH386" s="55"/>
      <c r="JAI386" s="55"/>
      <c r="JAJ386" s="55"/>
      <c r="JAK386" s="55"/>
      <c r="JAL386" s="55"/>
      <c r="JAM386" s="55"/>
      <c r="JAN386" s="55"/>
      <c r="JAO386" s="55"/>
      <c r="JAP386" s="55"/>
      <c r="JAQ386" s="55"/>
      <c r="JAR386" s="55"/>
      <c r="JAS386" s="55"/>
      <c r="JAT386" s="55"/>
      <c r="JAU386" s="55"/>
      <c r="JAV386" s="55"/>
      <c r="JAW386" s="55"/>
      <c r="JAX386" s="55"/>
      <c r="JAY386" s="55"/>
      <c r="JAZ386" s="55"/>
      <c r="JBA386" s="55"/>
      <c r="JBB386" s="55"/>
      <c r="JBC386" s="55"/>
      <c r="JBD386" s="55"/>
      <c r="JBE386" s="55"/>
      <c r="JBF386" s="55"/>
      <c r="JBG386" s="55"/>
      <c r="JBH386" s="55"/>
      <c r="JBI386" s="55"/>
      <c r="JBJ386" s="55"/>
      <c r="JBK386" s="55"/>
      <c r="JBL386" s="55"/>
      <c r="JBM386" s="55"/>
      <c r="JBN386" s="55"/>
      <c r="JBO386" s="55"/>
      <c r="JBP386" s="55"/>
      <c r="JBQ386" s="55"/>
      <c r="JBR386" s="55"/>
      <c r="JBS386" s="55"/>
      <c r="JBT386" s="55"/>
      <c r="JBU386" s="55"/>
      <c r="JBV386" s="55"/>
      <c r="JBW386" s="55"/>
      <c r="JBX386" s="55"/>
      <c r="JBY386" s="55"/>
      <c r="JBZ386" s="55"/>
      <c r="JCA386" s="55"/>
      <c r="JCB386" s="55"/>
      <c r="JCC386" s="55"/>
      <c r="JCD386" s="55"/>
      <c r="JCE386" s="55"/>
      <c r="JCF386" s="55"/>
      <c r="JCG386" s="55"/>
      <c r="JCH386" s="55"/>
      <c r="JCI386" s="55"/>
      <c r="JCJ386" s="55"/>
      <c r="JCK386" s="55"/>
      <c r="JCL386" s="55"/>
      <c r="JCM386" s="55"/>
      <c r="JCN386" s="55"/>
      <c r="JCO386" s="55"/>
      <c r="JCP386" s="55"/>
      <c r="JCQ386" s="55"/>
      <c r="JCR386" s="55"/>
      <c r="JCS386" s="55"/>
      <c r="JCT386" s="55"/>
      <c r="JCU386" s="55"/>
      <c r="JCV386" s="55"/>
      <c r="JCW386" s="55"/>
      <c r="JCX386" s="55"/>
      <c r="JCY386" s="55"/>
      <c r="JCZ386" s="55"/>
      <c r="JDA386" s="55"/>
      <c r="JDB386" s="55"/>
      <c r="JDC386" s="55"/>
      <c r="JDD386" s="55"/>
      <c r="JDE386" s="55"/>
      <c r="JDF386" s="55"/>
      <c r="JDG386" s="55"/>
      <c r="JDH386" s="55"/>
      <c r="JDI386" s="55"/>
      <c r="JDJ386" s="55"/>
      <c r="JDK386" s="55"/>
      <c r="JDL386" s="55"/>
      <c r="JDM386" s="55"/>
      <c r="JDN386" s="55"/>
      <c r="JDO386" s="55"/>
      <c r="JDP386" s="55"/>
      <c r="JDQ386" s="55"/>
      <c r="JDR386" s="55"/>
      <c r="JDS386" s="55"/>
      <c r="JDT386" s="55"/>
      <c r="JDU386" s="55"/>
      <c r="JDV386" s="55"/>
      <c r="JDW386" s="55"/>
      <c r="JDX386" s="55"/>
      <c r="JDY386" s="55"/>
      <c r="JDZ386" s="55"/>
      <c r="JEA386" s="55"/>
      <c r="JEB386" s="55"/>
      <c r="JEC386" s="55"/>
      <c r="JED386" s="55"/>
      <c r="JEE386" s="55"/>
      <c r="JEF386" s="55"/>
      <c r="JEG386" s="55"/>
      <c r="JEH386" s="55"/>
      <c r="JEI386" s="55"/>
      <c r="JEJ386" s="55"/>
      <c r="JEK386" s="55"/>
      <c r="JEL386" s="55"/>
      <c r="JEM386" s="55"/>
      <c r="JEN386" s="55"/>
      <c r="JEO386" s="55"/>
      <c r="JEP386" s="55"/>
      <c r="JEQ386" s="55"/>
      <c r="JER386" s="55"/>
      <c r="JES386" s="55"/>
      <c r="JET386" s="55"/>
      <c r="JEU386" s="55"/>
      <c r="JEV386" s="55"/>
      <c r="JEW386" s="55"/>
      <c r="JEX386" s="55"/>
      <c r="JEY386" s="55"/>
      <c r="JEZ386" s="55"/>
      <c r="JFA386" s="55"/>
      <c r="JFB386" s="55"/>
      <c r="JFC386" s="55"/>
      <c r="JFD386" s="55"/>
      <c r="JFE386" s="55"/>
      <c r="JFF386" s="55"/>
      <c r="JFG386" s="55"/>
      <c r="JFH386" s="55"/>
      <c r="JFI386" s="55"/>
      <c r="JFJ386" s="55"/>
      <c r="JFK386" s="55"/>
      <c r="JFL386" s="55"/>
      <c r="JFM386" s="55"/>
      <c r="JFN386" s="55"/>
      <c r="JFO386" s="55"/>
      <c r="JFP386" s="55"/>
      <c r="JFQ386" s="55"/>
      <c r="JFR386" s="55"/>
      <c r="JFS386" s="55"/>
      <c r="JFT386" s="55"/>
      <c r="JFU386" s="55"/>
      <c r="JFV386" s="55"/>
      <c r="JFW386" s="55"/>
      <c r="JFX386" s="55"/>
      <c r="JFY386" s="55"/>
      <c r="JFZ386" s="55"/>
      <c r="JGA386" s="55"/>
      <c r="JGB386" s="55"/>
      <c r="JGC386" s="55"/>
      <c r="JGD386" s="55"/>
      <c r="JGE386" s="55"/>
      <c r="JGF386" s="55"/>
      <c r="JGG386" s="55"/>
      <c r="JGH386" s="55"/>
      <c r="JGI386" s="55"/>
      <c r="JGJ386" s="55"/>
      <c r="JGK386" s="55"/>
      <c r="JGL386" s="55"/>
      <c r="JGM386" s="55"/>
      <c r="JGN386" s="55"/>
      <c r="JGO386" s="55"/>
      <c r="JGP386" s="55"/>
      <c r="JGQ386" s="55"/>
      <c r="JGR386" s="55"/>
      <c r="JGS386" s="55"/>
      <c r="JGT386" s="55"/>
      <c r="JGU386" s="55"/>
      <c r="JGV386" s="55"/>
      <c r="JGW386" s="55"/>
      <c r="JGX386" s="55"/>
      <c r="JGY386" s="55"/>
      <c r="JGZ386" s="55"/>
      <c r="JHA386" s="55"/>
      <c r="JHB386" s="55"/>
      <c r="JHC386" s="55"/>
      <c r="JHD386" s="55"/>
      <c r="JHE386" s="55"/>
      <c r="JHF386" s="55"/>
      <c r="JHG386" s="55"/>
      <c r="JHH386" s="55"/>
      <c r="JHI386" s="55"/>
      <c r="JHJ386" s="55"/>
      <c r="JHK386" s="55"/>
      <c r="JHL386" s="55"/>
      <c r="JHM386" s="55"/>
      <c r="JHN386" s="55"/>
      <c r="JHO386" s="55"/>
      <c r="JHP386" s="55"/>
      <c r="JHQ386" s="55"/>
      <c r="JHR386" s="55"/>
      <c r="JHS386" s="55"/>
      <c r="JHT386" s="55"/>
      <c r="JHU386" s="55"/>
      <c r="JHV386" s="55"/>
      <c r="JHW386" s="55"/>
      <c r="JHX386" s="55"/>
      <c r="JHY386" s="55"/>
      <c r="JHZ386" s="55"/>
      <c r="JIA386" s="55"/>
      <c r="JIB386" s="55"/>
      <c r="JIC386" s="55"/>
      <c r="JID386" s="55"/>
      <c r="JIE386" s="55"/>
      <c r="JIF386" s="55"/>
      <c r="JIG386" s="55"/>
      <c r="JIH386" s="55"/>
      <c r="JII386" s="55"/>
      <c r="JIJ386" s="55"/>
      <c r="JIK386" s="55"/>
      <c r="JIL386" s="55"/>
      <c r="JIM386" s="55"/>
      <c r="JIN386" s="55"/>
      <c r="JIO386" s="55"/>
      <c r="JIP386" s="55"/>
      <c r="JIQ386" s="55"/>
      <c r="JIR386" s="55"/>
      <c r="JIS386" s="55"/>
      <c r="JIT386" s="55"/>
      <c r="JIU386" s="55"/>
      <c r="JIV386" s="55"/>
      <c r="JIW386" s="55"/>
      <c r="JIX386" s="55"/>
      <c r="JIY386" s="55"/>
      <c r="JIZ386" s="55"/>
      <c r="JJA386" s="55"/>
      <c r="JJB386" s="55"/>
      <c r="JJC386" s="55"/>
      <c r="JJD386" s="55"/>
      <c r="JJE386" s="55"/>
      <c r="JJF386" s="55"/>
      <c r="JJG386" s="55"/>
      <c r="JJH386" s="55"/>
      <c r="JJI386" s="55"/>
      <c r="JJJ386" s="55"/>
      <c r="JJK386" s="55"/>
      <c r="JJL386" s="55"/>
      <c r="JJM386" s="55"/>
      <c r="JJN386" s="55"/>
      <c r="JJO386" s="55"/>
      <c r="JJP386" s="55"/>
      <c r="JJQ386" s="55"/>
      <c r="JJR386" s="55"/>
      <c r="JJS386" s="55"/>
      <c r="JJT386" s="55"/>
      <c r="JJU386" s="55"/>
      <c r="JJV386" s="55"/>
      <c r="JJW386" s="55"/>
      <c r="JJX386" s="55"/>
      <c r="JJY386" s="55"/>
      <c r="JJZ386" s="55"/>
      <c r="JKA386" s="55"/>
      <c r="JKB386" s="55"/>
      <c r="JKC386" s="55"/>
      <c r="JKD386" s="55"/>
      <c r="JKE386" s="55"/>
      <c r="JKF386" s="55"/>
      <c r="JKG386" s="55"/>
      <c r="JKH386" s="55"/>
      <c r="JKI386" s="55"/>
      <c r="JKJ386" s="55"/>
      <c r="JKK386" s="55"/>
      <c r="JKL386" s="55"/>
      <c r="JKM386" s="55"/>
      <c r="JKN386" s="55"/>
      <c r="JKO386" s="55"/>
      <c r="JKP386" s="55"/>
      <c r="JKQ386" s="55"/>
      <c r="JKR386" s="55"/>
      <c r="JKS386" s="55"/>
      <c r="JKT386" s="55"/>
      <c r="JKU386" s="55"/>
      <c r="JKV386" s="55"/>
      <c r="JKW386" s="55"/>
      <c r="JKX386" s="55"/>
      <c r="JKY386" s="55"/>
      <c r="JKZ386" s="55"/>
      <c r="JLA386" s="55"/>
      <c r="JLB386" s="55"/>
      <c r="JLC386" s="55"/>
      <c r="JLD386" s="55"/>
      <c r="JLE386" s="55"/>
      <c r="JLF386" s="55"/>
      <c r="JLG386" s="55"/>
      <c r="JLH386" s="55"/>
      <c r="JLI386" s="55"/>
      <c r="JLJ386" s="55"/>
      <c r="JLK386" s="55"/>
      <c r="JLL386" s="55"/>
      <c r="JLM386" s="55"/>
      <c r="JLN386" s="55"/>
      <c r="JLO386" s="55"/>
      <c r="JLP386" s="55"/>
      <c r="JLQ386" s="55"/>
      <c r="JLR386" s="55"/>
      <c r="JLS386" s="55"/>
      <c r="JLT386" s="55"/>
      <c r="JLU386" s="55"/>
      <c r="JLV386" s="55"/>
      <c r="JLW386" s="55"/>
      <c r="JLX386" s="55"/>
      <c r="JLY386" s="55"/>
      <c r="JLZ386" s="55"/>
      <c r="JMA386" s="55"/>
      <c r="JMB386" s="55"/>
      <c r="JMC386" s="55"/>
      <c r="JMD386" s="55"/>
      <c r="JME386" s="55"/>
      <c r="JMF386" s="55"/>
      <c r="JMG386" s="55"/>
      <c r="JMH386" s="55"/>
      <c r="JMI386" s="55"/>
      <c r="JMJ386" s="55"/>
      <c r="JMK386" s="55"/>
      <c r="JML386" s="55"/>
      <c r="JMM386" s="55"/>
      <c r="JMN386" s="55"/>
      <c r="JMO386" s="55"/>
      <c r="JMP386" s="55"/>
      <c r="JMQ386" s="55"/>
      <c r="JMR386" s="55"/>
      <c r="JMS386" s="55"/>
      <c r="JMT386" s="55"/>
      <c r="JMU386" s="55"/>
      <c r="JMV386" s="55"/>
      <c r="JMW386" s="55"/>
      <c r="JMX386" s="55"/>
      <c r="JMY386" s="55"/>
      <c r="JMZ386" s="55"/>
      <c r="JNA386" s="55"/>
      <c r="JNB386" s="55"/>
      <c r="JNC386" s="55"/>
      <c r="JND386" s="55"/>
      <c r="JNE386" s="55"/>
      <c r="JNF386" s="55"/>
      <c r="JNG386" s="55"/>
      <c r="JNH386" s="55"/>
      <c r="JNI386" s="55"/>
      <c r="JNJ386" s="55"/>
      <c r="JNK386" s="55"/>
      <c r="JNL386" s="55"/>
      <c r="JNM386" s="55"/>
      <c r="JNN386" s="55"/>
      <c r="JNO386" s="55"/>
      <c r="JNP386" s="55"/>
      <c r="JNQ386" s="55"/>
      <c r="JNR386" s="55"/>
      <c r="JNS386" s="55"/>
      <c r="JNT386" s="55"/>
      <c r="JNU386" s="55"/>
      <c r="JNV386" s="55"/>
      <c r="JNW386" s="55"/>
      <c r="JNX386" s="55"/>
      <c r="JNY386" s="55"/>
      <c r="JNZ386" s="55"/>
      <c r="JOA386" s="55"/>
      <c r="JOB386" s="55"/>
      <c r="JOC386" s="55"/>
      <c r="JOD386" s="55"/>
      <c r="JOE386" s="55"/>
      <c r="JOF386" s="55"/>
      <c r="JOG386" s="55"/>
      <c r="JOH386" s="55"/>
      <c r="JOI386" s="55"/>
      <c r="JOJ386" s="55"/>
      <c r="JOK386" s="55"/>
      <c r="JOL386" s="55"/>
      <c r="JOM386" s="55"/>
      <c r="JON386" s="55"/>
      <c r="JOO386" s="55"/>
      <c r="JOP386" s="55"/>
      <c r="JOQ386" s="55"/>
      <c r="JOR386" s="55"/>
      <c r="JOS386" s="55"/>
      <c r="JOT386" s="55"/>
      <c r="JOU386" s="55"/>
      <c r="JOV386" s="55"/>
      <c r="JOW386" s="55"/>
      <c r="JOX386" s="55"/>
      <c r="JOY386" s="55"/>
      <c r="JOZ386" s="55"/>
      <c r="JPA386" s="55"/>
      <c r="JPB386" s="55"/>
      <c r="JPC386" s="55"/>
      <c r="JPD386" s="55"/>
      <c r="JPE386" s="55"/>
      <c r="JPF386" s="55"/>
      <c r="JPG386" s="55"/>
      <c r="JPH386" s="55"/>
      <c r="JPI386" s="55"/>
      <c r="JPJ386" s="55"/>
      <c r="JPK386" s="55"/>
      <c r="JPL386" s="55"/>
      <c r="JPM386" s="55"/>
      <c r="JPN386" s="55"/>
      <c r="JPO386" s="55"/>
      <c r="JPP386" s="55"/>
      <c r="JPQ386" s="55"/>
      <c r="JPR386" s="55"/>
      <c r="JPS386" s="55"/>
      <c r="JPT386" s="55"/>
      <c r="JPU386" s="55"/>
      <c r="JPV386" s="55"/>
      <c r="JPW386" s="55"/>
      <c r="JPX386" s="55"/>
      <c r="JPY386" s="55"/>
      <c r="JPZ386" s="55"/>
      <c r="JQA386" s="55"/>
      <c r="JQB386" s="55"/>
      <c r="JQC386" s="55"/>
      <c r="JQD386" s="55"/>
      <c r="JQE386" s="55"/>
      <c r="JQF386" s="55"/>
      <c r="JQG386" s="55"/>
      <c r="JQH386" s="55"/>
      <c r="JQI386" s="55"/>
      <c r="JQJ386" s="55"/>
      <c r="JQK386" s="55"/>
      <c r="JQL386" s="55"/>
      <c r="JQM386" s="55"/>
      <c r="JQN386" s="55"/>
      <c r="JQO386" s="55"/>
      <c r="JQP386" s="55"/>
      <c r="JQQ386" s="55"/>
      <c r="JQR386" s="55"/>
      <c r="JQS386" s="55"/>
      <c r="JQT386" s="55"/>
      <c r="JQU386" s="55"/>
      <c r="JQV386" s="55"/>
      <c r="JQW386" s="55"/>
      <c r="JQX386" s="55"/>
      <c r="JQY386" s="55"/>
      <c r="JQZ386" s="55"/>
      <c r="JRA386" s="55"/>
      <c r="JRB386" s="55"/>
      <c r="JRC386" s="55"/>
      <c r="JRD386" s="55"/>
      <c r="JRE386" s="55"/>
      <c r="JRF386" s="55"/>
      <c r="JRG386" s="55"/>
      <c r="JRH386" s="55"/>
      <c r="JRI386" s="55"/>
      <c r="JRJ386" s="55"/>
      <c r="JRK386" s="55"/>
      <c r="JRL386" s="55"/>
      <c r="JRM386" s="55"/>
      <c r="JRN386" s="55"/>
      <c r="JRO386" s="55"/>
      <c r="JRP386" s="55"/>
      <c r="JRQ386" s="55"/>
      <c r="JRR386" s="55"/>
      <c r="JRS386" s="55"/>
      <c r="JRT386" s="55"/>
      <c r="JRU386" s="55"/>
      <c r="JRV386" s="55"/>
      <c r="JRW386" s="55"/>
      <c r="JRX386" s="55"/>
      <c r="JRY386" s="55"/>
      <c r="JRZ386" s="55"/>
      <c r="JSA386" s="55"/>
      <c r="JSB386" s="55"/>
      <c r="JSC386" s="55"/>
      <c r="JSD386" s="55"/>
      <c r="JSE386" s="55"/>
      <c r="JSF386" s="55"/>
      <c r="JSG386" s="55"/>
      <c r="JSH386" s="55"/>
      <c r="JSI386" s="55"/>
      <c r="JSJ386" s="55"/>
      <c r="JSK386" s="55"/>
      <c r="JSL386" s="55"/>
      <c r="JSM386" s="55"/>
      <c r="JSN386" s="55"/>
      <c r="JSO386" s="55"/>
      <c r="JSP386" s="55"/>
      <c r="JSQ386" s="55"/>
      <c r="JSR386" s="55"/>
      <c r="JSS386" s="55"/>
      <c r="JST386" s="55"/>
      <c r="JSU386" s="55"/>
      <c r="JSV386" s="55"/>
      <c r="JSW386" s="55"/>
      <c r="JSX386" s="55"/>
      <c r="JSY386" s="55"/>
      <c r="JSZ386" s="55"/>
      <c r="JTA386" s="55"/>
      <c r="JTB386" s="55"/>
      <c r="JTC386" s="55"/>
      <c r="JTD386" s="55"/>
      <c r="JTE386" s="55"/>
      <c r="JTF386" s="55"/>
      <c r="JTG386" s="55"/>
      <c r="JTH386" s="55"/>
      <c r="JTI386" s="55"/>
      <c r="JTJ386" s="55"/>
      <c r="JTK386" s="55"/>
      <c r="JTL386" s="55"/>
      <c r="JTM386" s="55"/>
      <c r="JTN386" s="55"/>
      <c r="JTO386" s="55"/>
      <c r="JTP386" s="55"/>
      <c r="JTQ386" s="55"/>
      <c r="JTR386" s="55"/>
      <c r="JTS386" s="55"/>
      <c r="JTT386" s="55"/>
      <c r="JTU386" s="55"/>
      <c r="JTV386" s="55"/>
      <c r="JTW386" s="55"/>
      <c r="JTX386" s="55"/>
      <c r="JTY386" s="55"/>
      <c r="JTZ386" s="55"/>
      <c r="JUA386" s="55"/>
      <c r="JUB386" s="55"/>
      <c r="JUC386" s="55"/>
      <c r="JUD386" s="55"/>
      <c r="JUE386" s="55"/>
      <c r="JUF386" s="55"/>
      <c r="JUG386" s="55"/>
      <c r="JUH386" s="55"/>
      <c r="JUI386" s="55"/>
      <c r="JUJ386" s="55"/>
      <c r="JUK386" s="55"/>
      <c r="JUL386" s="55"/>
      <c r="JUM386" s="55"/>
      <c r="JUN386" s="55"/>
      <c r="JUO386" s="55"/>
      <c r="JUP386" s="55"/>
      <c r="JUQ386" s="55"/>
      <c r="JUR386" s="55"/>
      <c r="JUS386" s="55"/>
      <c r="JUT386" s="55"/>
      <c r="JUU386" s="55"/>
      <c r="JUV386" s="55"/>
      <c r="JUW386" s="55"/>
      <c r="JUX386" s="55"/>
      <c r="JUY386" s="55"/>
      <c r="JUZ386" s="55"/>
      <c r="JVA386" s="55"/>
      <c r="JVB386" s="55"/>
      <c r="JVC386" s="55"/>
      <c r="JVD386" s="55"/>
      <c r="JVE386" s="55"/>
      <c r="JVF386" s="55"/>
      <c r="JVG386" s="55"/>
      <c r="JVH386" s="55"/>
      <c r="JVI386" s="55"/>
      <c r="JVJ386" s="55"/>
      <c r="JVK386" s="55"/>
      <c r="JVL386" s="55"/>
      <c r="JVM386" s="55"/>
      <c r="JVN386" s="55"/>
      <c r="JVO386" s="55"/>
      <c r="JVP386" s="55"/>
      <c r="JVQ386" s="55"/>
      <c r="JVR386" s="55"/>
      <c r="JVS386" s="55"/>
      <c r="JVT386" s="55"/>
      <c r="JVU386" s="55"/>
      <c r="JVV386" s="55"/>
      <c r="JVW386" s="55"/>
      <c r="JVX386" s="55"/>
      <c r="JVY386" s="55"/>
      <c r="JVZ386" s="55"/>
      <c r="JWA386" s="55"/>
      <c r="JWB386" s="55"/>
      <c r="JWC386" s="55"/>
      <c r="JWD386" s="55"/>
      <c r="JWE386" s="55"/>
      <c r="JWF386" s="55"/>
      <c r="JWG386" s="55"/>
      <c r="JWH386" s="55"/>
      <c r="JWI386" s="55"/>
      <c r="JWJ386" s="55"/>
      <c r="JWK386" s="55"/>
      <c r="JWL386" s="55"/>
      <c r="JWM386" s="55"/>
      <c r="JWN386" s="55"/>
      <c r="JWO386" s="55"/>
      <c r="JWP386" s="55"/>
      <c r="JWQ386" s="55"/>
      <c r="JWR386" s="55"/>
      <c r="JWS386" s="55"/>
      <c r="JWT386" s="55"/>
      <c r="JWU386" s="55"/>
      <c r="JWV386" s="55"/>
      <c r="JWW386" s="55"/>
      <c r="JWX386" s="55"/>
      <c r="JWY386" s="55"/>
      <c r="JWZ386" s="55"/>
      <c r="JXA386" s="55"/>
      <c r="JXB386" s="55"/>
      <c r="JXC386" s="55"/>
      <c r="JXD386" s="55"/>
      <c r="JXE386" s="55"/>
      <c r="JXF386" s="55"/>
      <c r="JXG386" s="55"/>
      <c r="JXH386" s="55"/>
      <c r="JXI386" s="55"/>
      <c r="JXJ386" s="55"/>
      <c r="JXK386" s="55"/>
      <c r="JXL386" s="55"/>
      <c r="JXM386" s="55"/>
      <c r="JXN386" s="55"/>
      <c r="JXO386" s="55"/>
      <c r="JXP386" s="55"/>
      <c r="JXQ386" s="55"/>
      <c r="JXR386" s="55"/>
      <c r="JXS386" s="55"/>
      <c r="JXT386" s="55"/>
      <c r="JXU386" s="55"/>
      <c r="JXV386" s="55"/>
      <c r="JXW386" s="55"/>
      <c r="JXX386" s="55"/>
      <c r="JXY386" s="55"/>
      <c r="JXZ386" s="55"/>
      <c r="JYA386" s="55"/>
      <c r="JYB386" s="55"/>
      <c r="JYC386" s="55"/>
      <c r="JYD386" s="55"/>
      <c r="JYE386" s="55"/>
      <c r="JYF386" s="55"/>
      <c r="JYG386" s="55"/>
      <c r="JYH386" s="55"/>
      <c r="JYI386" s="55"/>
      <c r="JYJ386" s="55"/>
      <c r="JYK386" s="55"/>
      <c r="JYL386" s="55"/>
      <c r="JYM386" s="55"/>
      <c r="JYN386" s="55"/>
      <c r="JYO386" s="55"/>
      <c r="JYP386" s="55"/>
      <c r="JYQ386" s="55"/>
      <c r="JYR386" s="55"/>
      <c r="JYS386" s="55"/>
      <c r="JYT386" s="55"/>
      <c r="JYU386" s="55"/>
      <c r="JYV386" s="55"/>
      <c r="JYW386" s="55"/>
      <c r="JYX386" s="55"/>
      <c r="JYY386" s="55"/>
      <c r="JYZ386" s="55"/>
      <c r="JZA386" s="55"/>
      <c r="JZB386" s="55"/>
      <c r="JZC386" s="55"/>
      <c r="JZD386" s="55"/>
      <c r="JZE386" s="55"/>
      <c r="JZF386" s="55"/>
      <c r="JZG386" s="55"/>
      <c r="JZH386" s="55"/>
      <c r="JZI386" s="55"/>
      <c r="JZJ386" s="55"/>
      <c r="JZK386" s="55"/>
      <c r="JZL386" s="55"/>
      <c r="JZM386" s="55"/>
      <c r="JZN386" s="55"/>
      <c r="JZO386" s="55"/>
      <c r="JZP386" s="55"/>
      <c r="JZQ386" s="55"/>
      <c r="JZR386" s="55"/>
      <c r="JZS386" s="55"/>
      <c r="JZT386" s="55"/>
      <c r="JZU386" s="55"/>
      <c r="JZV386" s="55"/>
      <c r="JZW386" s="55"/>
      <c r="JZX386" s="55"/>
      <c r="JZY386" s="55"/>
      <c r="JZZ386" s="55"/>
      <c r="KAA386" s="55"/>
      <c r="KAB386" s="55"/>
      <c r="KAC386" s="55"/>
      <c r="KAD386" s="55"/>
      <c r="KAE386" s="55"/>
      <c r="KAF386" s="55"/>
      <c r="KAG386" s="55"/>
      <c r="KAH386" s="55"/>
      <c r="KAI386" s="55"/>
      <c r="KAJ386" s="55"/>
      <c r="KAK386" s="55"/>
      <c r="KAL386" s="55"/>
      <c r="KAM386" s="55"/>
      <c r="KAN386" s="55"/>
      <c r="KAO386" s="55"/>
      <c r="KAP386" s="55"/>
      <c r="KAQ386" s="55"/>
      <c r="KAR386" s="55"/>
      <c r="KAS386" s="55"/>
      <c r="KAT386" s="55"/>
      <c r="KAU386" s="55"/>
      <c r="KAV386" s="55"/>
      <c r="KAW386" s="55"/>
      <c r="KAX386" s="55"/>
      <c r="KAY386" s="55"/>
      <c r="KAZ386" s="55"/>
      <c r="KBA386" s="55"/>
      <c r="KBB386" s="55"/>
      <c r="KBC386" s="55"/>
      <c r="KBD386" s="55"/>
      <c r="KBE386" s="55"/>
      <c r="KBF386" s="55"/>
      <c r="KBG386" s="55"/>
      <c r="KBH386" s="55"/>
      <c r="KBI386" s="55"/>
      <c r="KBJ386" s="55"/>
      <c r="KBK386" s="55"/>
      <c r="KBL386" s="55"/>
      <c r="KBM386" s="55"/>
      <c r="KBN386" s="55"/>
      <c r="KBO386" s="55"/>
      <c r="KBP386" s="55"/>
      <c r="KBQ386" s="55"/>
      <c r="KBR386" s="55"/>
      <c r="KBS386" s="55"/>
      <c r="KBT386" s="55"/>
      <c r="KBU386" s="55"/>
      <c r="KBV386" s="55"/>
      <c r="KBW386" s="55"/>
      <c r="KBX386" s="55"/>
      <c r="KBY386" s="55"/>
      <c r="KBZ386" s="55"/>
      <c r="KCA386" s="55"/>
      <c r="KCB386" s="55"/>
      <c r="KCC386" s="55"/>
      <c r="KCD386" s="55"/>
      <c r="KCE386" s="55"/>
      <c r="KCF386" s="55"/>
      <c r="KCG386" s="55"/>
      <c r="KCH386" s="55"/>
      <c r="KCI386" s="55"/>
      <c r="KCJ386" s="55"/>
      <c r="KCK386" s="55"/>
      <c r="KCL386" s="55"/>
      <c r="KCM386" s="55"/>
      <c r="KCN386" s="55"/>
      <c r="KCO386" s="55"/>
      <c r="KCP386" s="55"/>
      <c r="KCQ386" s="55"/>
      <c r="KCR386" s="55"/>
      <c r="KCS386" s="55"/>
      <c r="KCT386" s="55"/>
      <c r="KCU386" s="55"/>
      <c r="KCV386" s="55"/>
      <c r="KCW386" s="55"/>
      <c r="KCX386" s="55"/>
      <c r="KCY386" s="55"/>
      <c r="KCZ386" s="55"/>
      <c r="KDA386" s="55"/>
      <c r="KDB386" s="55"/>
      <c r="KDC386" s="55"/>
      <c r="KDD386" s="55"/>
      <c r="KDE386" s="55"/>
      <c r="KDF386" s="55"/>
      <c r="KDG386" s="55"/>
      <c r="KDH386" s="55"/>
      <c r="KDI386" s="55"/>
      <c r="KDJ386" s="55"/>
      <c r="KDK386" s="55"/>
      <c r="KDL386" s="55"/>
      <c r="KDM386" s="55"/>
      <c r="KDN386" s="55"/>
      <c r="KDO386" s="55"/>
      <c r="KDP386" s="55"/>
      <c r="KDQ386" s="55"/>
      <c r="KDR386" s="55"/>
      <c r="KDS386" s="55"/>
      <c r="KDT386" s="55"/>
      <c r="KDU386" s="55"/>
      <c r="KDV386" s="55"/>
      <c r="KDW386" s="55"/>
      <c r="KDX386" s="55"/>
      <c r="KDY386" s="55"/>
      <c r="KDZ386" s="55"/>
      <c r="KEA386" s="55"/>
      <c r="KEB386" s="55"/>
      <c r="KEC386" s="55"/>
      <c r="KED386" s="55"/>
      <c r="KEE386" s="55"/>
      <c r="KEF386" s="55"/>
      <c r="KEG386" s="55"/>
      <c r="KEH386" s="55"/>
      <c r="KEI386" s="55"/>
      <c r="KEJ386" s="55"/>
      <c r="KEK386" s="55"/>
      <c r="KEL386" s="55"/>
      <c r="KEM386" s="55"/>
      <c r="KEN386" s="55"/>
      <c r="KEO386" s="55"/>
      <c r="KEP386" s="55"/>
      <c r="KEQ386" s="55"/>
      <c r="KER386" s="55"/>
      <c r="KES386" s="55"/>
      <c r="KET386" s="55"/>
      <c r="KEU386" s="55"/>
      <c r="KEV386" s="55"/>
      <c r="KEW386" s="55"/>
      <c r="KEX386" s="55"/>
      <c r="KEY386" s="55"/>
      <c r="KEZ386" s="55"/>
      <c r="KFA386" s="55"/>
      <c r="KFB386" s="55"/>
      <c r="KFC386" s="55"/>
      <c r="KFD386" s="55"/>
      <c r="KFE386" s="55"/>
      <c r="KFF386" s="55"/>
      <c r="KFG386" s="55"/>
      <c r="KFH386" s="55"/>
      <c r="KFI386" s="55"/>
      <c r="KFJ386" s="55"/>
      <c r="KFK386" s="55"/>
      <c r="KFL386" s="55"/>
      <c r="KFM386" s="55"/>
      <c r="KFN386" s="55"/>
      <c r="KFO386" s="55"/>
      <c r="KFP386" s="55"/>
      <c r="KFQ386" s="55"/>
      <c r="KFR386" s="55"/>
      <c r="KFS386" s="55"/>
      <c r="KFT386" s="55"/>
      <c r="KFU386" s="55"/>
      <c r="KFV386" s="55"/>
      <c r="KFW386" s="55"/>
      <c r="KFX386" s="55"/>
      <c r="KFY386" s="55"/>
      <c r="KFZ386" s="55"/>
      <c r="KGA386" s="55"/>
      <c r="KGB386" s="55"/>
      <c r="KGC386" s="55"/>
      <c r="KGD386" s="55"/>
      <c r="KGE386" s="55"/>
      <c r="KGF386" s="55"/>
      <c r="KGG386" s="55"/>
      <c r="KGH386" s="55"/>
      <c r="KGI386" s="55"/>
      <c r="KGJ386" s="55"/>
      <c r="KGK386" s="55"/>
      <c r="KGL386" s="55"/>
      <c r="KGM386" s="55"/>
      <c r="KGN386" s="55"/>
      <c r="KGO386" s="55"/>
      <c r="KGP386" s="55"/>
      <c r="KGQ386" s="55"/>
      <c r="KGR386" s="55"/>
      <c r="KGS386" s="55"/>
      <c r="KGT386" s="55"/>
      <c r="KGU386" s="55"/>
      <c r="KGV386" s="55"/>
      <c r="KGW386" s="55"/>
      <c r="KGX386" s="55"/>
      <c r="KGY386" s="55"/>
      <c r="KGZ386" s="55"/>
      <c r="KHA386" s="55"/>
      <c r="KHB386" s="55"/>
      <c r="KHC386" s="55"/>
      <c r="KHD386" s="55"/>
      <c r="KHE386" s="55"/>
      <c r="KHF386" s="55"/>
      <c r="KHG386" s="55"/>
      <c r="KHH386" s="55"/>
      <c r="KHI386" s="55"/>
      <c r="KHJ386" s="55"/>
      <c r="KHK386" s="55"/>
      <c r="KHL386" s="55"/>
      <c r="KHM386" s="55"/>
      <c r="KHN386" s="55"/>
      <c r="KHO386" s="55"/>
      <c r="KHP386" s="55"/>
      <c r="KHQ386" s="55"/>
      <c r="KHR386" s="55"/>
      <c r="KHS386" s="55"/>
      <c r="KHT386" s="55"/>
      <c r="KHU386" s="55"/>
      <c r="KHV386" s="55"/>
      <c r="KHW386" s="55"/>
      <c r="KHX386" s="55"/>
      <c r="KHY386" s="55"/>
      <c r="KHZ386" s="55"/>
      <c r="KIA386" s="55"/>
      <c r="KIB386" s="55"/>
      <c r="KIC386" s="55"/>
      <c r="KID386" s="55"/>
      <c r="KIE386" s="55"/>
      <c r="KIF386" s="55"/>
      <c r="KIG386" s="55"/>
      <c r="KIH386" s="55"/>
      <c r="KII386" s="55"/>
      <c r="KIJ386" s="55"/>
      <c r="KIK386" s="55"/>
      <c r="KIL386" s="55"/>
      <c r="KIM386" s="55"/>
      <c r="KIN386" s="55"/>
      <c r="KIO386" s="55"/>
      <c r="KIP386" s="55"/>
      <c r="KIQ386" s="55"/>
      <c r="KIR386" s="55"/>
      <c r="KIS386" s="55"/>
      <c r="KIT386" s="55"/>
      <c r="KIU386" s="55"/>
      <c r="KIV386" s="55"/>
      <c r="KIW386" s="55"/>
      <c r="KIX386" s="55"/>
      <c r="KIY386" s="55"/>
      <c r="KIZ386" s="55"/>
      <c r="KJA386" s="55"/>
      <c r="KJB386" s="55"/>
      <c r="KJC386" s="55"/>
      <c r="KJD386" s="55"/>
      <c r="KJE386" s="55"/>
      <c r="KJF386" s="55"/>
      <c r="KJG386" s="55"/>
      <c r="KJH386" s="55"/>
      <c r="KJI386" s="55"/>
      <c r="KJJ386" s="55"/>
      <c r="KJK386" s="55"/>
      <c r="KJL386" s="55"/>
      <c r="KJM386" s="55"/>
      <c r="KJN386" s="55"/>
      <c r="KJO386" s="55"/>
      <c r="KJP386" s="55"/>
      <c r="KJQ386" s="55"/>
      <c r="KJR386" s="55"/>
      <c r="KJS386" s="55"/>
      <c r="KJT386" s="55"/>
      <c r="KJU386" s="55"/>
      <c r="KJV386" s="55"/>
      <c r="KJW386" s="55"/>
      <c r="KJX386" s="55"/>
      <c r="KJY386" s="55"/>
      <c r="KJZ386" s="55"/>
      <c r="KKA386" s="55"/>
      <c r="KKB386" s="55"/>
      <c r="KKC386" s="55"/>
      <c r="KKD386" s="55"/>
      <c r="KKE386" s="55"/>
      <c r="KKF386" s="55"/>
      <c r="KKG386" s="55"/>
      <c r="KKH386" s="55"/>
      <c r="KKI386" s="55"/>
      <c r="KKJ386" s="55"/>
      <c r="KKK386" s="55"/>
      <c r="KKL386" s="55"/>
      <c r="KKM386" s="55"/>
      <c r="KKN386" s="55"/>
      <c r="KKO386" s="55"/>
      <c r="KKP386" s="55"/>
      <c r="KKQ386" s="55"/>
      <c r="KKR386" s="55"/>
      <c r="KKS386" s="55"/>
      <c r="KKT386" s="55"/>
      <c r="KKU386" s="55"/>
      <c r="KKV386" s="55"/>
      <c r="KKW386" s="55"/>
      <c r="KKX386" s="55"/>
      <c r="KKY386" s="55"/>
      <c r="KKZ386" s="55"/>
      <c r="KLA386" s="55"/>
      <c r="KLB386" s="55"/>
      <c r="KLC386" s="55"/>
      <c r="KLD386" s="55"/>
      <c r="KLE386" s="55"/>
      <c r="KLF386" s="55"/>
      <c r="KLG386" s="55"/>
      <c r="KLH386" s="55"/>
      <c r="KLI386" s="55"/>
      <c r="KLJ386" s="55"/>
      <c r="KLK386" s="55"/>
      <c r="KLL386" s="55"/>
      <c r="KLM386" s="55"/>
      <c r="KLN386" s="55"/>
      <c r="KLO386" s="55"/>
      <c r="KLP386" s="55"/>
      <c r="KLQ386" s="55"/>
      <c r="KLR386" s="55"/>
      <c r="KLS386" s="55"/>
      <c r="KLT386" s="55"/>
      <c r="KLU386" s="55"/>
      <c r="KLV386" s="55"/>
      <c r="KLW386" s="55"/>
      <c r="KLX386" s="55"/>
      <c r="KLY386" s="55"/>
      <c r="KLZ386" s="55"/>
      <c r="KMA386" s="55"/>
      <c r="KMB386" s="55"/>
      <c r="KMC386" s="55"/>
      <c r="KMD386" s="55"/>
      <c r="KME386" s="55"/>
      <c r="KMF386" s="55"/>
      <c r="KMG386" s="55"/>
      <c r="KMH386" s="55"/>
      <c r="KMI386" s="55"/>
      <c r="KMJ386" s="55"/>
      <c r="KMK386" s="55"/>
      <c r="KML386" s="55"/>
      <c r="KMM386" s="55"/>
      <c r="KMN386" s="55"/>
      <c r="KMO386" s="55"/>
      <c r="KMP386" s="55"/>
      <c r="KMQ386" s="55"/>
      <c r="KMR386" s="55"/>
      <c r="KMS386" s="55"/>
      <c r="KMT386" s="55"/>
      <c r="KMU386" s="55"/>
      <c r="KMV386" s="55"/>
      <c r="KMW386" s="55"/>
      <c r="KMX386" s="55"/>
      <c r="KMY386" s="55"/>
      <c r="KMZ386" s="55"/>
      <c r="KNA386" s="55"/>
      <c r="KNB386" s="55"/>
      <c r="KNC386" s="55"/>
      <c r="KND386" s="55"/>
      <c r="KNE386" s="55"/>
      <c r="KNF386" s="55"/>
      <c r="KNG386" s="55"/>
      <c r="KNH386" s="55"/>
      <c r="KNI386" s="55"/>
      <c r="KNJ386" s="55"/>
      <c r="KNK386" s="55"/>
      <c r="KNL386" s="55"/>
      <c r="KNM386" s="55"/>
      <c r="KNN386" s="55"/>
      <c r="KNO386" s="55"/>
      <c r="KNP386" s="55"/>
      <c r="KNQ386" s="55"/>
      <c r="KNR386" s="55"/>
      <c r="KNS386" s="55"/>
      <c r="KNT386" s="55"/>
      <c r="KNU386" s="55"/>
      <c r="KNV386" s="55"/>
      <c r="KNW386" s="55"/>
      <c r="KNX386" s="55"/>
      <c r="KNY386" s="55"/>
      <c r="KNZ386" s="55"/>
      <c r="KOA386" s="55"/>
      <c r="KOB386" s="55"/>
      <c r="KOC386" s="55"/>
      <c r="KOD386" s="55"/>
      <c r="KOE386" s="55"/>
      <c r="KOF386" s="55"/>
      <c r="KOG386" s="55"/>
      <c r="KOH386" s="55"/>
      <c r="KOI386" s="55"/>
      <c r="KOJ386" s="55"/>
      <c r="KOK386" s="55"/>
      <c r="KOL386" s="55"/>
      <c r="KOM386" s="55"/>
      <c r="KON386" s="55"/>
      <c r="KOO386" s="55"/>
      <c r="KOP386" s="55"/>
      <c r="KOQ386" s="55"/>
      <c r="KOR386" s="55"/>
      <c r="KOS386" s="55"/>
      <c r="KOT386" s="55"/>
      <c r="KOU386" s="55"/>
      <c r="KOV386" s="55"/>
      <c r="KOW386" s="55"/>
      <c r="KOX386" s="55"/>
      <c r="KOY386" s="55"/>
      <c r="KOZ386" s="55"/>
      <c r="KPA386" s="55"/>
      <c r="KPB386" s="55"/>
      <c r="KPC386" s="55"/>
      <c r="KPD386" s="55"/>
      <c r="KPE386" s="55"/>
      <c r="KPF386" s="55"/>
      <c r="KPG386" s="55"/>
      <c r="KPH386" s="55"/>
      <c r="KPI386" s="55"/>
      <c r="KPJ386" s="55"/>
      <c r="KPK386" s="55"/>
      <c r="KPL386" s="55"/>
      <c r="KPM386" s="55"/>
      <c r="KPN386" s="55"/>
      <c r="KPO386" s="55"/>
      <c r="KPP386" s="55"/>
      <c r="KPQ386" s="55"/>
      <c r="KPR386" s="55"/>
      <c r="KPS386" s="55"/>
      <c r="KPT386" s="55"/>
      <c r="KPU386" s="55"/>
      <c r="KPV386" s="55"/>
      <c r="KPW386" s="55"/>
      <c r="KPX386" s="55"/>
      <c r="KPY386" s="55"/>
      <c r="KPZ386" s="55"/>
      <c r="KQA386" s="55"/>
      <c r="KQB386" s="55"/>
      <c r="KQC386" s="55"/>
      <c r="KQD386" s="55"/>
      <c r="KQE386" s="55"/>
      <c r="KQF386" s="55"/>
      <c r="KQG386" s="55"/>
      <c r="KQH386" s="55"/>
      <c r="KQI386" s="55"/>
      <c r="KQJ386" s="55"/>
      <c r="KQK386" s="55"/>
      <c r="KQL386" s="55"/>
      <c r="KQM386" s="55"/>
      <c r="KQN386" s="55"/>
      <c r="KQO386" s="55"/>
      <c r="KQP386" s="55"/>
      <c r="KQQ386" s="55"/>
      <c r="KQR386" s="55"/>
      <c r="KQS386" s="55"/>
      <c r="KQT386" s="55"/>
      <c r="KQU386" s="55"/>
      <c r="KQV386" s="55"/>
      <c r="KQW386" s="55"/>
      <c r="KQX386" s="55"/>
      <c r="KQY386" s="55"/>
      <c r="KQZ386" s="55"/>
      <c r="KRA386" s="55"/>
      <c r="KRB386" s="55"/>
      <c r="KRC386" s="55"/>
      <c r="KRD386" s="55"/>
      <c r="KRE386" s="55"/>
      <c r="KRF386" s="55"/>
      <c r="KRG386" s="55"/>
      <c r="KRH386" s="55"/>
      <c r="KRI386" s="55"/>
      <c r="KRJ386" s="55"/>
      <c r="KRK386" s="55"/>
      <c r="KRL386" s="55"/>
      <c r="KRM386" s="55"/>
      <c r="KRN386" s="55"/>
      <c r="KRO386" s="55"/>
      <c r="KRP386" s="55"/>
      <c r="KRQ386" s="55"/>
      <c r="KRR386" s="55"/>
      <c r="KRS386" s="55"/>
      <c r="KRT386" s="55"/>
      <c r="KRU386" s="55"/>
      <c r="KRV386" s="55"/>
      <c r="KRW386" s="55"/>
      <c r="KRX386" s="55"/>
      <c r="KRY386" s="55"/>
      <c r="KRZ386" s="55"/>
      <c r="KSA386" s="55"/>
      <c r="KSB386" s="55"/>
      <c r="KSC386" s="55"/>
      <c r="KSD386" s="55"/>
      <c r="KSE386" s="55"/>
      <c r="KSF386" s="55"/>
      <c r="KSG386" s="55"/>
      <c r="KSH386" s="55"/>
      <c r="KSI386" s="55"/>
      <c r="KSJ386" s="55"/>
      <c r="KSK386" s="55"/>
      <c r="KSL386" s="55"/>
      <c r="KSM386" s="55"/>
      <c r="KSN386" s="55"/>
      <c r="KSO386" s="55"/>
      <c r="KSP386" s="55"/>
      <c r="KSQ386" s="55"/>
      <c r="KSR386" s="55"/>
      <c r="KSS386" s="55"/>
      <c r="KST386" s="55"/>
      <c r="KSU386" s="55"/>
      <c r="KSV386" s="55"/>
      <c r="KSW386" s="55"/>
      <c r="KSX386" s="55"/>
      <c r="KSY386" s="55"/>
      <c r="KSZ386" s="55"/>
      <c r="KTA386" s="55"/>
      <c r="KTB386" s="55"/>
      <c r="KTC386" s="55"/>
      <c r="KTD386" s="55"/>
      <c r="KTE386" s="55"/>
      <c r="KTF386" s="55"/>
      <c r="KTG386" s="55"/>
      <c r="KTH386" s="55"/>
      <c r="KTI386" s="55"/>
      <c r="KTJ386" s="55"/>
      <c r="KTK386" s="55"/>
      <c r="KTL386" s="55"/>
      <c r="KTM386" s="55"/>
      <c r="KTN386" s="55"/>
      <c r="KTO386" s="55"/>
      <c r="KTP386" s="55"/>
      <c r="KTQ386" s="55"/>
      <c r="KTR386" s="55"/>
      <c r="KTS386" s="55"/>
      <c r="KTT386" s="55"/>
      <c r="KTU386" s="55"/>
      <c r="KTV386" s="55"/>
      <c r="KTW386" s="55"/>
      <c r="KTX386" s="55"/>
      <c r="KTY386" s="55"/>
      <c r="KTZ386" s="55"/>
      <c r="KUA386" s="55"/>
      <c r="KUB386" s="55"/>
      <c r="KUC386" s="55"/>
      <c r="KUD386" s="55"/>
      <c r="KUE386" s="55"/>
      <c r="KUF386" s="55"/>
      <c r="KUG386" s="55"/>
      <c r="KUH386" s="55"/>
      <c r="KUI386" s="55"/>
      <c r="KUJ386" s="55"/>
      <c r="KUK386" s="55"/>
      <c r="KUL386" s="55"/>
      <c r="KUM386" s="55"/>
      <c r="KUN386" s="55"/>
      <c r="KUO386" s="55"/>
      <c r="KUP386" s="55"/>
      <c r="KUQ386" s="55"/>
      <c r="KUR386" s="55"/>
      <c r="KUS386" s="55"/>
      <c r="KUT386" s="55"/>
      <c r="KUU386" s="55"/>
      <c r="KUV386" s="55"/>
      <c r="KUW386" s="55"/>
      <c r="KUX386" s="55"/>
      <c r="KUY386" s="55"/>
      <c r="KUZ386" s="55"/>
      <c r="KVA386" s="55"/>
      <c r="KVB386" s="55"/>
      <c r="KVC386" s="55"/>
      <c r="KVD386" s="55"/>
      <c r="KVE386" s="55"/>
      <c r="KVF386" s="55"/>
      <c r="KVG386" s="55"/>
      <c r="KVH386" s="55"/>
      <c r="KVI386" s="55"/>
      <c r="KVJ386" s="55"/>
      <c r="KVK386" s="55"/>
      <c r="KVL386" s="55"/>
      <c r="KVM386" s="55"/>
      <c r="KVN386" s="55"/>
      <c r="KVO386" s="55"/>
      <c r="KVP386" s="55"/>
      <c r="KVQ386" s="55"/>
      <c r="KVR386" s="55"/>
      <c r="KVS386" s="55"/>
      <c r="KVT386" s="55"/>
      <c r="KVU386" s="55"/>
      <c r="KVV386" s="55"/>
      <c r="KVW386" s="55"/>
      <c r="KVX386" s="55"/>
      <c r="KVY386" s="55"/>
      <c r="KVZ386" s="55"/>
      <c r="KWA386" s="55"/>
      <c r="KWB386" s="55"/>
      <c r="KWC386" s="55"/>
      <c r="KWD386" s="55"/>
      <c r="KWE386" s="55"/>
      <c r="KWF386" s="55"/>
      <c r="KWG386" s="55"/>
      <c r="KWH386" s="55"/>
      <c r="KWI386" s="55"/>
      <c r="KWJ386" s="55"/>
      <c r="KWK386" s="55"/>
      <c r="KWL386" s="55"/>
      <c r="KWM386" s="55"/>
      <c r="KWN386" s="55"/>
      <c r="KWO386" s="55"/>
      <c r="KWP386" s="55"/>
      <c r="KWQ386" s="55"/>
      <c r="KWR386" s="55"/>
      <c r="KWS386" s="55"/>
      <c r="KWT386" s="55"/>
      <c r="KWU386" s="55"/>
      <c r="KWV386" s="55"/>
      <c r="KWW386" s="55"/>
      <c r="KWX386" s="55"/>
      <c r="KWY386" s="55"/>
      <c r="KWZ386" s="55"/>
      <c r="KXA386" s="55"/>
      <c r="KXB386" s="55"/>
      <c r="KXC386" s="55"/>
      <c r="KXD386" s="55"/>
      <c r="KXE386" s="55"/>
      <c r="KXF386" s="55"/>
      <c r="KXG386" s="55"/>
      <c r="KXH386" s="55"/>
      <c r="KXI386" s="55"/>
      <c r="KXJ386" s="55"/>
      <c r="KXK386" s="55"/>
      <c r="KXL386" s="55"/>
      <c r="KXM386" s="55"/>
      <c r="KXN386" s="55"/>
      <c r="KXO386" s="55"/>
      <c r="KXP386" s="55"/>
      <c r="KXQ386" s="55"/>
      <c r="KXR386" s="55"/>
      <c r="KXS386" s="55"/>
      <c r="KXT386" s="55"/>
      <c r="KXU386" s="55"/>
      <c r="KXV386" s="55"/>
      <c r="KXW386" s="55"/>
      <c r="KXX386" s="55"/>
      <c r="KXY386" s="55"/>
      <c r="KXZ386" s="55"/>
      <c r="KYA386" s="55"/>
      <c r="KYB386" s="55"/>
      <c r="KYC386" s="55"/>
      <c r="KYD386" s="55"/>
      <c r="KYE386" s="55"/>
      <c r="KYF386" s="55"/>
      <c r="KYG386" s="55"/>
      <c r="KYH386" s="55"/>
      <c r="KYI386" s="55"/>
      <c r="KYJ386" s="55"/>
      <c r="KYK386" s="55"/>
      <c r="KYL386" s="55"/>
      <c r="KYM386" s="55"/>
      <c r="KYN386" s="55"/>
      <c r="KYO386" s="55"/>
      <c r="KYP386" s="55"/>
      <c r="KYQ386" s="55"/>
      <c r="KYR386" s="55"/>
      <c r="KYS386" s="55"/>
      <c r="KYT386" s="55"/>
      <c r="KYU386" s="55"/>
      <c r="KYV386" s="55"/>
      <c r="KYW386" s="55"/>
      <c r="KYX386" s="55"/>
      <c r="KYY386" s="55"/>
      <c r="KYZ386" s="55"/>
      <c r="KZA386" s="55"/>
      <c r="KZB386" s="55"/>
      <c r="KZC386" s="55"/>
      <c r="KZD386" s="55"/>
      <c r="KZE386" s="55"/>
      <c r="KZF386" s="55"/>
      <c r="KZG386" s="55"/>
      <c r="KZH386" s="55"/>
      <c r="KZI386" s="55"/>
      <c r="KZJ386" s="55"/>
      <c r="KZK386" s="55"/>
      <c r="KZL386" s="55"/>
      <c r="KZM386" s="55"/>
      <c r="KZN386" s="55"/>
      <c r="KZO386" s="55"/>
      <c r="KZP386" s="55"/>
      <c r="KZQ386" s="55"/>
      <c r="KZR386" s="55"/>
      <c r="KZS386" s="55"/>
      <c r="KZT386" s="55"/>
      <c r="KZU386" s="55"/>
      <c r="KZV386" s="55"/>
      <c r="KZW386" s="55"/>
      <c r="KZX386" s="55"/>
      <c r="KZY386" s="55"/>
      <c r="KZZ386" s="55"/>
      <c r="LAA386" s="55"/>
      <c r="LAB386" s="55"/>
      <c r="LAC386" s="55"/>
      <c r="LAD386" s="55"/>
      <c r="LAE386" s="55"/>
      <c r="LAF386" s="55"/>
      <c r="LAG386" s="55"/>
      <c r="LAH386" s="55"/>
      <c r="LAI386" s="55"/>
      <c r="LAJ386" s="55"/>
      <c r="LAK386" s="55"/>
      <c r="LAL386" s="55"/>
      <c r="LAM386" s="55"/>
      <c r="LAN386" s="55"/>
      <c r="LAO386" s="55"/>
      <c r="LAP386" s="55"/>
      <c r="LAQ386" s="55"/>
      <c r="LAR386" s="55"/>
      <c r="LAS386" s="55"/>
      <c r="LAT386" s="55"/>
      <c r="LAU386" s="55"/>
      <c r="LAV386" s="55"/>
      <c r="LAW386" s="55"/>
      <c r="LAX386" s="55"/>
      <c r="LAY386" s="55"/>
      <c r="LAZ386" s="55"/>
      <c r="LBA386" s="55"/>
      <c r="LBB386" s="55"/>
      <c r="LBC386" s="55"/>
      <c r="LBD386" s="55"/>
      <c r="LBE386" s="55"/>
      <c r="LBF386" s="55"/>
      <c r="LBG386" s="55"/>
      <c r="LBH386" s="55"/>
      <c r="LBI386" s="55"/>
      <c r="LBJ386" s="55"/>
      <c r="LBK386" s="55"/>
      <c r="LBL386" s="55"/>
      <c r="LBM386" s="55"/>
      <c r="LBN386" s="55"/>
      <c r="LBO386" s="55"/>
      <c r="LBP386" s="55"/>
      <c r="LBQ386" s="55"/>
      <c r="LBR386" s="55"/>
      <c r="LBS386" s="55"/>
      <c r="LBT386" s="55"/>
      <c r="LBU386" s="55"/>
      <c r="LBV386" s="55"/>
      <c r="LBW386" s="55"/>
      <c r="LBX386" s="55"/>
      <c r="LBY386" s="55"/>
      <c r="LBZ386" s="55"/>
      <c r="LCA386" s="55"/>
      <c r="LCB386" s="55"/>
      <c r="LCC386" s="55"/>
      <c r="LCD386" s="55"/>
      <c r="LCE386" s="55"/>
      <c r="LCF386" s="55"/>
      <c r="LCG386" s="55"/>
      <c r="LCH386" s="55"/>
      <c r="LCI386" s="55"/>
      <c r="LCJ386" s="55"/>
      <c r="LCK386" s="55"/>
      <c r="LCL386" s="55"/>
      <c r="LCM386" s="55"/>
      <c r="LCN386" s="55"/>
      <c r="LCO386" s="55"/>
      <c r="LCP386" s="55"/>
      <c r="LCQ386" s="55"/>
      <c r="LCR386" s="55"/>
      <c r="LCS386" s="55"/>
      <c r="LCT386" s="55"/>
      <c r="LCU386" s="55"/>
      <c r="LCV386" s="55"/>
      <c r="LCW386" s="55"/>
      <c r="LCX386" s="55"/>
      <c r="LCY386" s="55"/>
      <c r="LCZ386" s="55"/>
      <c r="LDA386" s="55"/>
      <c r="LDB386" s="55"/>
      <c r="LDC386" s="55"/>
      <c r="LDD386" s="55"/>
      <c r="LDE386" s="55"/>
      <c r="LDF386" s="55"/>
      <c r="LDG386" s="55"/>
      <c r="LDH386" s="55"/>
      <c r="LDI386" s="55"/>
      <c r="LDJ386" s="55"/>
      <c r="LDK386" s="55"/>
      <c r="LDL386" s="55"/>
      <c r="LDM386" s="55"/>
      <c r="LDN386" s="55"/>
      <c r="LDO386" s="55"/>
      <c r="LDP386" s="55"/>
      <c r="LDQ386" s="55"/>
      <c r="LDR386" s="55"/>
      <c r="LDS386" s="55"/>
      <c r="LDT386" s="55"/>
      <c r="LDU386" s="55"/>
      <c r="LDV386" s="55"/>
      <c r="LDW386" s="55"/>
      <c r="LDX386" s="55"/>
      <c r="LDY386" s="55"/>
      <c r="LDZ386" s="55"/>
      <c r="LEA386" s="55"/>
      <c r="LEB386" s="55"/>
      <c r="LEC386" s="55"/>
      <c r="LED386" s="55"/>
      <c r="LEE386" s="55"/>
      <c r="LEF386" s="55"/>
      <c r="LEG386" s="55"/>
      <c r="LEH386" s="55"/>
      <c r="LEI386" s="55"/>
      <c r="LEJ386" s="55"/>
      <c r="LEK386" s="55"/>
      <c r="LEL386" s="55"/>
      <c r="LEM386" s="55"/>
      <c r="LEN386" s="55"/>
      <c r="LEO386" s="55"/>
      <c r="LEP386" s="55"/>
      <c r="LEQ386" s="55"/>
      <c r="LER386" s="55"/>
      <c r="LES386" s="55"/>
      <c r="LET386" s="55"/>
      <c r="LEU386" s="55"/>
      <c r="LEV386" s="55"/>
      <c r="LEW386" s="55"/>
      <c r="LEX386" s="55"/>
      <c r="LEY386" s="55"/>
      <c r="LEZ386" s="55"/>
      <c r="LFA386" s="55"/>
      <c r="LFB386" s="55"/>
      <c r="LFC386" s="55"/>
      <c r="LFD386" s="55"/>
      <c r="LFE386" s="55"/>
      <c r="LFF386" s="55"/>
      <c r="LFG386" s="55"/>
      <c r="LFH386" s="55"/>
      <c r="LFI386" s="55"/>
      <c r="LFJ386" s="55"/>
      <c r="LFK386" s="55"/>
      <c r="LFL386" s="55"/>
      <c r="LFM386" s="55"/>
      <c r="LFN386" s="55"/>
      <c r="LFO386" s="55"/>
      <c r="LFP386" s="55"/>
      <c r="LFQ386" s="55"/>
      <c r="LFR386" s="55"/>
      <c r="LFS386" s="55"/>
      <c r="LFT386" s="55"/>
      <c r="LFU386" s="55"/>
      <c r="LFV386" s="55"/>
      <c r="LFW386" s="55"/>
      <c r="LFX386" s="55"/>
      <c r="LFY386" s="55"/>
      <c r="LFZ386" s="55"/>
      <c r="LGA386" s="55"/>
      <c r="LGB386" s="55"/>
      <c r="LGC386" s="55"/>
      <c r="LGD386" s="55"/>
      <c r="LGE386" s="55"/>
      <c r="LGF386" s="55"/>
      <c r="LGG386" s="55"/>
      <c r="LGH386" s="55"/>
      <c r="LGI386" s="55"/>
      <c r="LGJ386" s="55"/>
      <c r="LGK386" s="55"/>
      <c r="LGL386" s="55"/>
      <c r="LGM386" s="55"/>
      <c r="LGN386" s="55"/>
      <c r="LGO386" s="55"/>
      <c r="LGP386" s="55"/>
      <c r="LGQ386" s="55"/>
      <c r="LGR386" s="55"/>
      <c r="LGS386" s="55"/>
      <c r="LGT386" s="55"/>
      <c r="LGU386" s="55"/>
      <c r="LGV386" s="55"/>
      <c r="LGW386" s="55"/>
      <c r="LGX386" s="55"/>
      <c r="LGY386" s="55"/>
      <c r="LGZ386" s="55"/>
      <c r="LHA386" s="55"/>
      <c r="LHB386" s="55"/>
      <c r="LHC386" s="55"/>
      <c r="LHD386" s="55"/>
      <c r="LHE386" s="55"/>
      <c r="LHF386" s="55"/>
      <c r="LHG386" s="55"/>
      <c r="LHH386" s="55"/>
      <c r="LHI386" s="55"/>
      <c r="LHJ386" s="55"/>
      <c r="LHK386" s="55"/>
      <c r="LHL386" s="55"/>
      <c r="LHM386" s="55"/>
      <c r="LHN386" s="55"/>
      <c r="LHO386" s="55"/>
      <c r="LHP386" s="55"/>
      <c r="LHQ386" s="55"/>
      <c r="LHR386" s="55"/>
      <c r="LHS386" s="55"/>
      <c r="LHT386" s="55"/>
      <c r="LHU386" s="55"/>
      <c r="LHV386" s="55"/>
      <c r="LHW386" s="55"/>
      <c r="LHX386" s="55"/>
      <c r="LHY386" s="55"/>
      <c r="LHZ386" s="55"/>
      <c r="LIA386" s="55"/>
      <c r="LIB386" s="55"/>
      <c r="LIC386" s="55"/>
      <c r="LID386" s="55"/>
      <c r="LIE386" s="55"/>
      <c r="LIF386" s="55"/>
      <c r="LIG386" s="55"/>
      <c r="LIH386" s="55"/>
      <c r="LII386" s="55"/>
      <c r="LIJ386" s="55"/>
      <c r="LIK386" s="55"/>
      <c r="LIL386" s="55"/>
      <c r="LIM386" s="55"/>
      <c r="LIN386" s="55"/>
      <c r="LIO386" s="55"/>
      <c r="LIP386" s="55"/>
      <c r="LIQ386" s="55"/>
      <c r="LIR386" s="55"/>
      <c r="LIS386" s="55"/>
      <c r="LIT386" s="55"/>
      <c r="LIU386" s="55"/>
      <c r="LIV386" s="55"/>
      <c r="LIW386" s="55"/>
      <c r="LIX386" s="55"/>
      <c r="LIY386" s="55"/>
      <c r="LIZ386" s="55"/>
      <c r="LJA386" s="55"/>
      <c r="LJB386" s="55"/>
      <c r="LJC386" s="55"/>
      <c r="LJD386" s="55"/>
      <c r="LJE386" s="55"/>
      <c r="LJF386" s="55"/>
      <c r="LJG386" s="55"/>
      <c r="LJH386" s="55"/>
      <c r="LJI386" s="55"/>
      <c r="LJJ386" s="55"/>
      <c r="LJK386" s="55"/>
      <c r="LJL386" s="55"/>
      <c r="LJM386" s="55"/>
      <c r="LJN386" s="55"/>
      <c r="LJO386" s="55"/>
      <c r="LJP386" s="55"/>
      <c r="LJQ386" s="55"/>
      <c r="LJR386" s="55"/>
      <c r="LJS386" s="55"/>
      <c r="LJT386" s="55"/>
      <c r="LJU386" s="55"/>
      <c r="LJV386" s="55"/>
      <c r="LJW386" s="55"/>
      <c r="LJX386" s="55"/>
      <c r="LJY386" s="55"/>
      <c r="LJZ386" s="55"/>
      <c r="LKA386" s="55"/>
      <c r="LKB386" s="55"/>
      <c r="LKC386" s="55"/>
      <c r="LKD386" s="55"/>
      <c r="LKE386" s="55"/>
      <c r="LKF386" s="55"/>
      <c r="LKG386" s="55"/>
      <c r="LKH386" s="55"/>
      <c r="LKI386" s="55"/>
      <c r="LKJ386" s="55"/>
      <c r="LKK386" s="55"/>
      <c r="LKL386" s="55"/>
      <c r="LKM386" s="55"/>
      <c r="LKN386" s="55"/>
      <c r="LKO386" s="55"/>
      <c r="LKP386" s="55"/>
      <c r="LKQ386" s="55"/>
      <c r="LKR386" s="55"/>
      <c r="LKS386" s="55"/>
      <c r="LKT386" s="55"/>
      <c r="LKU386" s="55"/>
      <c r="LKV386" s="55"/>
      <c r="LKW386" s="55"/>
      <c r="LKX386" s="55"/>
      <c r="LKY386" s="55"/>
      <c r="LKZ386" s="55"/>
      <c r="LLA386" s="55"/>
      <c r="LLB386" s="55"/>
      <c r="LLC386" s="55"/>
      <c r="LLD386" s="55"/>
      <c r="LLE386" s="55"/>
      <c r="LLF386" s="55"/>
      <c r="LLG386" s="55"/>
      <c r="LLH386" s="55"/>
      <c r="LLI386" s="55"/>
      <c r="LLJ386" s="55"/>
      <c r="LLK386" s="55"/>
      <c r="LLL386" s="55"/>
      <c r="LLM386" s="55"/>
      <c r="LLN386" s="55"/>
      <c r="LLO386" s="55"/>
      <c r="LLP386" s="55"/>
      <c r="LLQ386" s="55"/>
      <c r="LLR386" s="55"/>
      <c r="LLS386" s="55"/>
      <c r="LLT386" s="55"/>
      <c r="LLU386" s="55"/>
      <c r="LLV386" s="55"/>
      <c r="LLW386" s="55"/>
      <c r="LLX386" s="55"/>
      <c r="LLY386" s="55"/>
      <c r="LLZ386" s="55"/>
      <c r="LMA386" s="55"/>
      <c r="LMB386" s="55"/>
      <c r="LMC386" s="55"/>
      <c r="LMD386" s="55"/>
      <c r="LME386" s="55"/>
      <c r="LMF386" s="55"/>
      <c r="LMG386" s="55"/>
      <c r="LMH386" s="55"/>
      <c r="LMI386" s="55"/>
      <c r="LMJ386" s="55"/>
      <c r="LMK386" s="55"/>
      <c r="LML386" s="55"/>
      <c r="LMM386" s="55"/>
      <c r="LMN386" s="55"/>
      <c r="LMO386" s="55"/>
      <c r="LMP386" s="55"/>
      <c r="LMQ386" s="55"/>
      <c r="LMR386" s="55"/>
      <c r="LMS386" s="55"/>
      <c r="LMT386" s="55"/>
      <c r="LMU386" s="55"/>
      <c r="LMV386" s="55"/>
      <c r="LMW386" s="55"/>
      <c r="LMX386" s="55"/>
      <c r="LMY386" s="55"/>
      <c r="LMZ386" s="55"/>
      <c r="LNA386" s="55"/>
      <c r="LNB386" s="55"/>
      <c r="LNC386" s="55"/>
      <c r="LND386" s="55"/>
      <c r="LNE386" s="55"/>
      <c r="LNF386" s="55"/>
      <c r="LNG386" s="55"/>
      <c r="LNH386" s="55"/>
      <c r="LNI386" s="55"/>
      <c r="LNJ386" s="55"/>
      <c r="LNK386" s="55"/>
      <c r="LNL386" s="55"/>
      <c r="LNM386" s="55"/>
      <c r="LNN386" s="55"/>
      <c r="LNO386" s="55"/>
      <c r="LNP386" s="55"/>
      <c r="LNQ386" s="55"/>
      <c r="LNR386" s="55"/>
      <c r="LNS386" s="55"/>
      <c r="LNT386" s="55"/>
      <c r="LNU386" s="55"/>
      <c r="LNV386" s="55"/>
      <c r="LNW386" s="55"/>
      <c r="LNX386" s="55"/>
      <c r="LNY386" s="55"/>
      <c r="LNZ386" s="55"/>
      <c r="LOA386" s="55"/>
      <c r="LOB386" s="55"/>
      <c r="LOC386" s="55"/>
      <c r="LOD386" s="55"/>
      <c r="LOE386" s="55"/>
      <c r="LOF386" s="55"/>
      <c r="LOG386" s="55"/>
      <c r="LOH386" s="55"/>
      <c r="LOI386" s="55"/>
      <c r="LOJ386" s="55"/>
      <c r="LOK386" s="55"/>
      <c r="LOL386" s="55"/>
      <c r="LOM386" s="55"/>
      <c r="LON386" s="55"/>
      <c r="LOO386" s="55"/>
      <c r="LOP386" s="55"/>
      <c r="LOQ386" s="55"/>
      <c r="LOR386" s="55"/>
      <c r="LOS386" s="55"/>
      <c r="LOT386" s="55"/>
      <c r="LOU386" s="55"/>
      <c r="LOV386" s="55"/>
      <c r="LOW386" s="55"/>
      <c r="LOX386" s="55"/>
      <c r="LOY386" s="55"/>
      <c r="LOZ386" s="55"/>
      <c r="LPA386" s="55"/>
      <c r="LPB386" s="55"/>
      <c r="LPC386" s="55"/>
      <c r="LPD386" s="55"/>
      <c r="LPE386" s="55"/>
      <c r="LPF386" s="55"/>
      <c r="LPG386" s="55"/>
      <c r="LPH386" s="55"/>
      <c r="LPI386" s="55"/>
      <c r="LPJ386" s="55"/>
      <c r="LPK386" s="55"/>
      <c r="LPL386" s="55"/>
      <c r="LPM386" s="55"/>
      <c r="LPN386" s="55"/>
      <c r="LPO386" s="55"/>
      <c r="LPP386" s="55"/>
      <c r="LPQ386" s="55"/>
      <c r="LPR386" s="55"/>
      <c r="LPS386" s="55"/>
      <c r="LPT386" s="55"/>
      <c r="LPU386" s="55"/>
      <c r="LPV386" s="55"/>
      <c r="LPW386" s="55"/>
      <c r="LPX386" s="55"/>
      <c r="LPY386" s="55"/>
      <c r="LPZ386" s="55"/>
      <c r="LQA386" s="55"/>
      <c r="LQB386" s="55"/>
      <c r="LQC386" s="55"/>
      <c r="LQD386" s="55"/>
      <c r="LQE386" s="55"/>
      <c r="LQF386" s="55"/>
      <c r="LQG386" s="55"/>
      <c r="LQH386" s="55"/>
      <c r="LQI386" s="55"/>
      <c r="LQJ386" s="55"/>
      <c r="LQK386" s="55"/>
      <c r="LQL386" s="55"/>
      <c r="LQM386" s="55"/>
      <c r="LQN386" s="55"/>
      <c r="LQO386" s="55"/>
      <c r="LQP386" s="55"/>
      <c r="LQQ386" s="55"/>
      <c r="LQR386" s="55"/>
      <c r="LQS386" s="55"/>
      <c r="LQT386" s="55"/>
      <c r="LQU386" s="55"/>
      <c r="LQV386" s="55"/>
      <c r="LQW386" s="55"/>
      <c r="LQX386" s="55"/>
      <c r="LQY386" s="55"/>
      <c r="LQZ386" s="55"/>
      <c r="LRA386" s="55"/>
      <c r="LRB386" s="55"/>
      <c r="LRC386" s="55"/>
      <c r="LRD386" s="55"/>
      <c r="LRE386" s="55"/>
      <c r="LRF386" s="55"/>
      <c r="LRG386" s="55"/>
      <c r="LRH386" s="55"/>
      <c r="LRI386" s="55"/>
      <c r="LRJ386" s="55"/>
      <c r="LRK386" s="55"/>
      <c r="LRL386" s="55"/>
      <c r="LRM386" s="55"/>
      <c r="LRN386" s="55"/>
      <c r="LRO386" s="55"/>
      <c r="LRP386" s="55"/>
      <c r="LRQ386" s="55"/>
      <c r="LRR386" s="55"/>
      <c r="LRS386" s="55"/>
      <c r="LRT386" s="55"/>
      <c r="LRU386" s="55"/>
      <c r="LRV386" s="55"/>
      <c r="LRW386" s="55"/>
      <c r="LRX386" s="55"/>
      <c r="LRY386" s="55"/>
      <c r="LRZ386" s="55"/>
      <c r="LSA386" s="55"/>
      <c r="LSB386" s="55"/>
      <c r="LSC386" s="55"/>
      <c r="LSD386" s="55"/>
      <c r="LSE386" s="55"/>
      <c r="LSF386" s="55"/>
      <c r="LSG386" s="55"/>
      <c r="LSH386" s="55"/>
      <c r="LSI386" s="55"/>
      <c r="LSJ386" s="55"/>
      <c r="LSK386" s="55"/>
      <c r="LSL386" s="55"/>
      <c r="LSM386" s="55"/>
      <c r="LSN386" s="55"/>
      <c r="LSO386" s="55"/>
      <c r="LSP386" s="55"/>
      <c r="LSQ386" s="55"/>
      <c r="LSR386" s="55"/>
      <c r="LSS386" s="55"/>
      <c r="LST386" s="55"/>
      <c r="LSU386" s="55"/>
      <c r="LSV386" s="55"/>
      <c r="LSW386" s="55"/>
      <c r="LSX386" s="55"/>
      <c r="LSY386" s="55"/>
      <c r="LSZ386" s="55"/>
      <c r="LTA386" s="55"/>
      <c r="LTB386" s="55"/>
      <c r="LTC386" s="55"/>
      <c r="LTD386" s="55"/>
      <c r="LTE386" s="55"/>
      <c r="LTF386" s="55"/>
      <c r="LTG386" s="55"/>
      <c r="LTH386" s="55"/>
      <c r="LTI386" s="55"/>
      <c r="LTJ386" s="55"/>
      <c r="LTK386" s="55"/>
      <c r="LTL386" s="55"/>
      <c r="LTM386" s="55"/>
      <c r="LTN386" s="55"/>
      <c r="LTO386" s="55"/>
      <c r="LTP386" s="55"/>
      <c r="LTQ386" s="55"/>
      <c r="LTR386" s="55"/>
      <c r="LTS386" s="55"/>
      <c r="LTT386" s="55"/>
      <c r="LTU386" s="55"/>
      <c r="LTV386" s="55"/>
      <c r="LTW386" s="55"/>
      <c r="LTX386" s="55"/>
      <c r="LTY386" s="55"/>
      <c r="LTZ386" s="55"/>
      <c r="LUA386" s="55"/>
      <c r="LUB386" s="55"/>
      <c r="LUC386" s="55"/>
      <c r="LUD386" s="55"/>
      <c r="LUE386" s="55"/>
      <c r="LUF386" s="55"/>
      <c r="LUG386" s="55"/>
      <c r="LUH386" s="55"/>
      <c r="LUI386" s="55"/>
      <c r="LUJ386" s="55"/>
      <c r="LUK386" s="55"/>
      <c r="LUL386" s="55"/>
      <c r="LUM386" s="55"/>
      <c r="LUN386" s="55"/>
      <c r="LUO386" s="55"/>
      <c r="LUP386" s="55"/>
      <c r="LUQ386" s="55"/>
      <c r="LUR386" s="55"/>
      <c r="LUS386" s="55"/>
      <c r="LUT386" s="55"/>
      <c r="LUU386" s="55"/>
      <c r="LUV386" s="55"/>
      <c r="LUW386" s="55"/>
      <c r="LUX386" s="55"/>
      <c r="LUY386" s="55"/>
      <c r="LUZ386" s="55"/>
      <c r="LVA386" s="55"/>
      <c r="LVB386" s="55"/>
      <c r="LVC386" s="55"/>
      <c r="LVD386" s="55"/>
      <c r="LVE386" s="55"/>
      <c r="LVF386" s="55"/>
      <c r="LVG386" s="55"/>
      <c r="LVH386" s="55"/>
      <c r="LVI386" s="55"/>
      <c r="LVJ386" s="55"/>
      <c r="LVK386" s="55"/>
      <c r="LVL386" s="55"/>
      <c r="LVM386" s="55"/>
      <c r="LVN386" s="55"/>
      <c r="LVO386" s="55"/>
      <c r="LVP386" s="55"/>
      <c r="LVQ386" s="55"/>
      <c r="LVR386" s="55"/>
      <c r="LVS386" s="55"/>
      <c r="LVT386" s="55"/>
      <c r="LVU386" s="55"/>
      <c r="LVV386" s="55"/>
      <c r="LVW386" s="55"/>
      <c r="LVX386" s="55"/>
      <c r="LVY386" s="55"/>
      <c r="LVZ386" s="55"/>
      <c r="LWA386" s="55"/>
      <c r="LWB386" s="55"/>
      <c r="LWC386" s="55"/>
      <c r="LWD386" s="55"/>
      <c r="LWE386" s="55"/>
      <c r="LWF386" s="55"/>
      <c r="LWG386" s="55"/>
      <c r="LWH386" s="55"/>
      <c r="LWI386" s="55"/>
      <c r="LWJ386" s="55"/>
      <c r="LWK386" s="55"/>
      <c r="LWL386" s="55"/>
      <c r="LWM386" s="55"/>
      <c r="LWN386" s="55"/>
      <c r="LWO386" s="55"/>
      <c r="LWP386" s="55"/>
      <c r="LWQ386" s="55"/>
      <c r="LWR386" s="55"/>
      <c r="LWS386" s="55"/>
      <c r="LWT386" s="55"/>
      <c r="LWU386" s="55"/>
      <c r="LWV386" s="55"/>
      <c r="LWW386" s="55"/>
      <c r="LWX386" s="55"/>
      <c r="LWY386" s="55"/>
      <c r="LWZ386" s="55"/>
      <c r="LXA386" s="55"/>
      <c r="LXB386" s="55"/>
      <c r="LXC386" s="55"/>
      <c r="LXD386" s="55"/>
      <c r="LXE386" s="55"/>
      <c r="LXF386" s="55"/>
      <c r="LXG386" s="55"/>
      <c r="LXH386" s="55"/>
      <c r="LXI386" s="55"/>
      <c r="LXJ386" s="55"/>
      <c r="LXK386" s="55"/>
      <c r="LXL386" s="55"/>
      <c r="LXM386" s="55"/>
      <c r="LXN386" s="55"/>
      <c r="LXO386" s="55"/>
      <c r="LXP386" s="55"/>
      <c r="LXQ386" s="55"/>
      <c r="LXR386" s="55"/>
      <c r="LXS386" s="55"/>
      <c r="LXT386" s="55"/>
      <c r="LXU386" s="55"/>
      <c r="LXV386" s="55"/>
      <c r="LXW386" s="55"/>
      <c r="LXX386" s="55"/>
      <c r="LXY386" s="55"/>
      <c r="LXZ386" s="55"/>
      <c r="LYA386" s="55"/>
      <c r="LYB386" s="55"/>
      <c r="LYC386" s="55"/>
      <c r="LYD386" s="55"/>
      <c r="LYE386" s="55"/>
      <c r="LYF386" s="55"/>
      <c r="LYG386" s="55"/>
      <c r="LYH386" s="55"/>
      <c r="LYI386" s="55"/>
      <c r="LYJ386" s="55"/>
      <c r="LYK386" s="55"/>
      <c r="LYL386" s="55"/>
      <c r="LYM386" s="55"/>
      <c r="LYN386" s="55"/>
      <c r="LYO386" s="55"/>
      <c r="LYP386" s="55"/>
      <c r="LYQ386" s="55"/>
      <c r="LYR386" s="55"/>
      <c r="LYS386" s="55"/>
      <c r="LYT386" s="55"/>
      <c r="LYU386" s="55"/>
      <c r="LYV386" s="55"/>
      <c r="LYW386" s="55"/>
      <c r="LYX386" s="55"/>
      <c r="LYY386" s="55"/>
      <c r="LYZ386" s="55"/>
      <c r="LZA386" s="55"/>
      <c r="LZB386" s="55"/>
      <c r="LZC386" s="55"/>
      <c r="LZD386" s="55"/>
      <c r="LZE386" s="55"/>
      <c r="LZF386" s="55"/>
      <c r="LZG386" s="55"/>
      <c r="LZH386" s="55"/>
      <c r="LZI386" s="55"/>
      <c r="LZJ386" s="55"/>
      <c r="LZK386" s="55"/>
      <c r="LZL386" s="55"/>
      <c r="LZM386" s="55"/>
      <c r="LZN386" s="55"/>
      <c r="LZO386" s="55"/>
      <c r="LZP386" s="55"/>
      <c r="LZQ386" s="55"/>
      <c r="LZR386" s="55"/>
      <c r="LZS386" s="55"/>
      <c r="LZT386" s="55"/>
      <c r="LZU386" s="55"/>
      <c r="LZV386" s="55"/>
      <c r="LZW386" s="55"/>
      <c r="LZX386" s="55"/>
      <c r="LZY386" s="55"/>
      <c r="LZZ386" s="55"/>
      <c r="MAA386" s="55"/>
      <c r="MAB386" s="55"/>
      <c r="MAC386" s="55"/>
      <c r="MAD386" s="55"/>
      <c r="MAE386" s="55"/>
      <c r="MAF386" s="55"/>
      <c r="MAG386" s="55"/>
      <c r="MAH386" s="55"/>
      <c r="MAI386" s="55"/>
      <c r="MAJ386" s="55"/>
      <c r="MAK386" s="55"/>
      <c r="MAL386" s="55"/>
      <c r="MAM386" s="55"/>
      <c r="MAN386" s="55"/>
      <c r="MAO386" s="55"/>
      <c r="MAP386" s="55"/>
      <c r="MAQ386" s="55"/>
      <c r="MAR386" s="55"/>
      <c r="MAS386" s="55"/>
      <c r="MAT386" s="55"/>
      <c r="MAU386" s="55"/>
      <c r="MAV386" s="55"/>
      <c r="MAW386" s="55"/>
      <c r="MAX386" s="55"/>
      <c r="MAY386" s="55"/>
      <c r="MAZ386" s="55"/>
      <c r="MBA386" s="55"/>
      <c r="MBB386" s="55"/>
      <c r="MBC386" s="55"/>
      <c r="MBD386" s="55"/>
      <c r="MBE386" s="55"/>
      <c r="MBF386" s="55"/>
      <c r="MBG386" s="55"/>
      <c r="MBH386" s="55"/>
      <c r="MBI386" s="55"/>
      <c r="MBJ386" s="55"/>
      <c r="MBK386" s="55"/>
      <c r="MBL386" s="55"/>
      <c r="MBM386" s="55"/>
      <c r="MBN386" s="55"/>
      <c r="MBO386" s="55"/>
      <c r="MBP386" s="55"/>
      <c r="MBQ386" s="55"/>
      <c r="MBR386" s="55"/>
      <c r="MBS386" s="55"/>
      <c r="MBT386" s="55"/>
      <c r="MBU386" s="55"/>
      <c r="MBV386" s="55"/>
      <c r="MBW386" s="55"/>
      <c r="MBX386" s="55"/>
      <c r="MBY386" s="55"/>
      <c r="MBZ386" s="55"/>
      <c r="MCA386" s="55"/>
      <c r="MCB386" s="55"/>
      <c r="MCC386" s="55"/>
      <c r="MCD386" s="55"/>
      <c r="MCE386" s="55"/>
      <c r="MCF386" s="55"/>
      <c r="MCG386" s="55"/>
      <c r="MCH386" s="55"/>
      <c r="MCI386" s="55"/>
      <c r="MCJ386" s="55"/>
      <c r="MCK386" s="55"/>
      <c r="MCL386" s="55"/>
      <c r="MCM386" s="55"/>
      <c r="MCN386" s="55"/>
      <c r="MCO386" s="55"/>
      <c r="MCP386" s="55"/>
      <c r="MCQ386" s="55"/>
      <c r="MCR386" s="55"/>
      <c r="MCS386" s="55"/>
      <c r="MCT386" s="55"/>
      <c r="MCU386" s="55"/>
      <c r="MCV386" s="55"/>
      <c r="MCW386" s="55"/>
      <c r="MCX386" s="55"/>
      <c r="MCY386" s="55"/>
      <c r="MCZ386" s="55"/>
      <c r="MDA386" s="55"/>
      <c r="MDB386" s="55"/>
      <c r="MDC386" s="55"/>
      <c r="MDD386" s="55"/>
      <c r="MDE386" s="55"/>
      <c r="MDF386" s="55"/>
      <c r="MDG386" s="55"/>
      <c r="MDH386" s="55"/>
      <c r="MDI386" s="55"/>
      <c r="MDJ386" s="55"/>
      <c r="MDK386" s="55"/>
      <c r="MDL386" s="55"/>
      <c r="MDM386" s="55"/>
      <c r="MDN386" s="55"/>
      <c r="MDO386" s="55"/>
      <c r="MDP386" s="55"/>
      <c r="MDQ386" s="55"/>
      <c r="MDR386" s="55"/>
      <c r="MDS386" s="55"/>
      <c r="MDT386" s="55"/>
      <c r="MDU386" s="55"/>
      <c r="MDV386" s="55"/>
      <c r="MDW386" s="55"/>
      <c r="MDX386" s="55"/>
      <c r="MDY386" s="55"/>
      <c r="MDZ386" s="55"/>
      <c r="MEA386" s="55"/>
      <c r="MEB386" s="55"/>
      <c r="MEC386" s="55"/>
      <c r="MED386" s="55"/>
      <c r="MEE386" s="55"/>
      <c r="MEF386" s="55"/>
      <c r="MEG386" s="55"/>
      <c r="MEH386" s="55"/>
      <c r="MEI386" s="55"/>
      <c r="MEJ386" s="55"/>
      <c r="MEK386" s="55"/>
      <c r="MEL386" s="55"/>
      <c r="MEM386" s="55"/>
      <c r="MEN386" s="55"/>
      <c r="MEO386" s="55"/>
      <c r="MEP386" s="55"/>
      <c r="MEQ386" s="55"/>
      <c r="MER386" s="55"/>
      <c r="MES386" s="55"/>
      <c r="MET386" s="55"/>
      <c r="MEU386" s="55"/>
      <c r="MEV386" s="55"/>
      <c r="MEW386" s="55"/>
      <c r="MEX386" s="55"/>
      <c r="MEY386" s="55"/>
      <c r="MEZ386" s="55"/>
      <c r="MFA386" s="55"/>
      <c r="MFB386" s="55"/>
      <c r="MFC386" s="55"/>
      <c r="MFD386" s="55"/>
      <c r="MFE386" s="55"/>
      <c r="MFF386" s="55"/>
      <c r="MFG386" s="55"/>
      <c r="MFH386" s="55"/>
      <c r="MFI386" s="55"/>
      <c r="MFJ386" s="55"/>
      <c r="MFK386" s="55"/>
      <c r="MFL386" s="55"/>
      <c r="MFM386" s="55"/>
      <c r="MFN386" s="55"/>
      <c r="MFO386" s="55"/>
      <c r="MFP386" s="55"/>
      <c r="MFQ386" s="55"/>
      <c r="MFR386" s="55"/>
      <c r="MFS386" s="55"/>
      <c r="MFT386" s="55"/>
      <c r="MFU386" s="55"/>
      <c r="MFV386" s="55"/>
      <c r="MFW386" s="55"/>
      <c r="MFX386" s="55"/>
      <c r="MFY386" s="55"/>
      <c r="MFZ386" s="55"/>
      <c r="MGA386" s="55"/>
      <c r="MGB386" s="55"/>
      <c r="MGC386" s="55"/>
      <c r="MGD386" s="55"/>
      <c r="MGE386" s="55"/>
      <c r="MGF386" s="55"/>
      <c r="MGG386" s="55"/>
      <c r="MGH386" s="55"/>
      <c r="MGI386" s="55"/>
      <c r="MGJ386" s="55"/>
      <c r="MGK386" s="55"/>
      <c r="MGL386" s="55"/>
      <c r="MGM386" s="55"/>
      <c r="MGN386" s="55"/>
      <c r="MGO386" s="55"/>
      <c r="MGP386" s="55"/>
      <c r="MGQ386" s="55"/>
      <c r="MGR386" s="55"/>
      <c r="MGS386" s="55"/>
      <c r="MGT386" s="55"/>
      <c r="MGU386" s="55"/>
      <c r="MGV386" s="55"/>
      <c r="MGW386" s="55"/>
      <c r="MGX386" s="55"/>
      <c r="MGY386" s="55"/>
      <c r="MGZ386" s="55"/>
      <c r="MHA386" s="55"/>
      <c r="MHB386" s="55"/>
      <c r="MHC386" s="55"/>
      <c r="MHD386" s="55"/>
      <c r="MHE386" s="55"/>
      <c r="MHF386" s="55"/>
      <c r="MHG386" s="55"/>
      <c r="MHH386" s="55"/>
      <c r="MHI386" s="55"/>
      <c r="MHJ386" s="55"/>
      <c r="MHK386" s="55"/>
      <c r="MHL386" s="55"/>
      <c r="MHM386" s="55"/>
      <c r="MHN386" s="55"/>
      <c r="MHO386" s="55"/>
      <c r="MHP386" s="55"/>
      <c r="MHQ386" s="55"/>
      <c r="MHR386" s="55"/>
      <c r="MHS386" s="55"/>
      <c r="MHT386" s="55"/>
      <c r="MHU386" s="55"/>
      <c r="MHV386" s="55"/>
      <c r="MHW386" s="55"/>
      <c r="MHX386" s="55"/>
      <c r="MHY386" s="55"/>
      <c r="MHZ386" s="55"/>
      <c r="MIA386" s="55"/>
      <c r="MIB386" s="55"/>
      <c r="MIC386" s="55"/>
      <c r="MID386" s="55"/>
      <c r="MIE386" s="55"/>
      <c r="MIF386" s="55"/>
      <c r="MIG386" s="55"/>
      <c r="MIH386" s="55"/>
      <c r="MII386" s="55"/>
      <c r="MIJ386" s="55"/>
      <c r="MIK386" s="55"/>
      <c r="MIL386" s="55"/>
      <c r="MIM386" s="55"/>
      <c r="MIN386" s="55"/>
      <c r="MIO386" s="55"/>
      <c r="MIP386" s="55"/>
      <c r="MIQ386" s="55"/>
      <c r="MIR386" s="55"/>
      <c r="MIS386" s="55"/>
      <c r="MIT386" s="55"/>
      <c r="MIU386" s="55"/>
      <c r="MIV386" s="55"/>
      <c r="MIW386" s="55"/>
      <c r="MIX386" s="55"/>
      <c r="MIY386" s="55"/>
      <c r="MIZ386" s="55"/>
      <c r="MJA386" s="55"/>
      <c r="MJB386" s="55"/>
      <c r="MJC386" s="55"/>
      <c r="MJD386" s="55"/>
      <c r="MJE386" s="55"/>
      <c r="MJF386" s="55"/>
      <c r="MJG386" s="55"/>
      <c r="MJH386" s="55"/>
      <c r="MJI386" s="55"/>
      <c r="MJJ386" s="55"/>
      <c r="MJK386" s="55"/>
      <c r="MJL386" s="55"/>
      <c r="MJM386" s="55"/>
      <c r="MJN386" s="55"/>
      <c r="MJO386" s="55"/>
      <c r="MJP386" s="55"/>
      <c r="MJQ386" s="55"/>
      <c r="MJR386" s="55"/>
      <c r="MJS386" s="55"/>
      <c r="MJT386" s="55"/>
      <c r="MJU386" s="55"/>
      <c r="MJV386" s="55"/>
      <c r="MJW386" s="55"/>
      <c r="MJX386" s="55"/>
      <c r="MJY386" s="55"/>
      <c r="MJZ386" s="55"/>
      <c r="MKA386" s="55"/>
      <c r="MKB386" s="55"/>
      <c r="MKC386" s="55"/>
      <c r="MKD386" s="55"/>
      <c r="MKE386" s="55"/>
      <c r="MKF386" s="55"/>
      <c r="MKG386" s="55"/>
      <c r="MKH386" s="55"/>
      <c r="MKI386" s="55"/>
      <c r="MKJ386" s="55"/>
      <c r="MKK386" s="55"/>
      <c r="MKL386" s="55"/>
      <c r="MKM386" s="55"/>
      <c r="MKN386" s="55"/>
      <c r="MKO386" s="55"/>
      <c r="MKP386" s="55"/>
      <c r="MKQ386" s="55"/>
      <c r="MKR386" s="55"/>
      <c r="MKS386" s="55"/>
      <c r="MKT386" s="55"/>
      <c r="MKU386" s="55"/>
      <c r="MKV386" s="55"/>
      <c r="MKW386" s="55"/>
      <c r="MKX386" s="55"/>
      <c r="MKY386" s="55"/>
      <c r="MKZ386" s="55"/>
      <c r="MLA386" s="55"/>
      <c r="MLB386" s="55"/>
      <c r="MLC386" s="55"/>
      <c r="MLD386" s="55"/>
      <c r="MLE386" s="55"/>
      <c r="MLF386" s="55"/>
      <c r="MLG386" s="55"/>
      <c r="MLH386" s="55"/>
      <c r="MLI386" s="55"/>
      <c r="MLJ386" s="55"/>
      <c r="MLK386" s="55"/>
      <c r="MLL386" s="55"/>
      <c r="MLM386" s="55"/>
      <c r="MLN386" s="55"/>
      <c r="MLO386" s="55"/>
      <c r="MLP386" s="55"/>
      <c r="MLQ386" s="55"/>
      <c r="MLR386" s="55"/>
      <c r="MLS386" s="55"/>
      <c r="MLT386" s="55"/>
      <c r="MLU386" s="55"/>
      <c r="MLV386" s="55"/>
      <c r="MLW386" s="55"/>
      <c r="MLX386" s="55"/>
      <c r="MLY386" s="55"/>
      <c r="MLZ386" s="55"/>
      <c r="MMA386" s="55"/>
      <c r="MMB386" s="55"/>
      <c r="MMC386" s="55"/>
      <c r="MMD386" s="55"/>
      <c r="MME386" s="55"/>
      <c r="MMF386" s="55"/>
      <c r="MMG386" s="55"/>
      <c r="MMH386" s="55"/>
      <c r="MMI386" s="55"/>
      <c r="MMJ386" s="55"/>
      <c r="MMK386" s="55"/>
      <c r="MML386" s="55"/>
      <c r="MMM386" s="55"/>
      <c r="MMN386" s="55"/>
      <c r="MMO386" s="55"/>
      <c r="MMP386" s="55"/>
      <c r="MMQ386" s="55"/>
      <c r="MMR386" s="55"/>
      <c r="MMS386" s="55"/>
      <c r="MMT386" s="55"/>
      <c r="MMU386" s="55"/>
      <c r="MMV386" s="55"/>
      <c r="MMW386" s="55"/>
      <c r="MMX386" s="55"/>
      <c r="MMY386" s="55"/>
      <c r="MMZ386" s="55"/>
      <c r="MNA386" s="55"/>
      <c r="MNB386" s="55"/>
      <c r="MNC386" s="55"/>
      <c r="MND386" s="55"/>
      <c r="MNE386" s="55"/>
      <c r="MNF386" s="55"/>
      <c r="MNG386" s="55"/>
      <c r="MNH386" s="55"/>
      <c r="MNI386" s="55"/>
      <c r="MNJ386" s="55"/>
      <c r="MNK386" s="55"/>
      <c r="MNL386" s="55"/>
      <c r="MNM386" s="55"/>
      <c r="MNN386" s="55"/>
      <c r="MNO386" s="55"/>
      <c r="MNP386" s="55"/>
      <c r="MNQ386" s="55"/>
      <c r="MNR386" s="55"/>
      <c r="MNS386" s="55"/>
      <c r="MNT386" s="55"/>
      <c r="MNU386" s="55"/>
      <c r="MNV386" s="55"/>
      <c r="MNW386" s="55"/>
      <c r="MNX386" s="55"/>
      <c r="MNY386" s="55"/>
      <c r="MNZ386" s="55"/>
      <c r="MOA386" s="55"/>
      <c r="MOB386" s="55"/>
      <c r="MOC386" s="55"/>
      <c r="MOD386" s="55"/>
      <c r="MOE386" s="55"/>
      <c r="MOF386" s="55"/>
      <c r="MOG386" s="55"/>
      <c r="MOH386" s="55"/>
      <c r="MOI386" s="55"/>
      <c r="MOJ386" s="55"/>
      <c r="MOK386" s="55"/>
      <c r="MOL386" s="55"/>
      <c r="MOM386" s="55"/>
      <c r="MON386" s="55"/>
      <c r="MOO386" s="55"/>
      <c r="MOP386" s="55"/>
      <c r="MOQ386" s="55"/>
      <c r="MOR386" s="55"/>
      <c r="MOS386" s="55"/>
      <c r="MOT386" s="55"/>
      <c r="MOU386" s="55"/>
      <c r="MOV386" s="55"/>
      <c r="MOW386" s="55"/>
      <c r="MOX386" s="55"/>
      <c r="MOY386" s="55"/>
      <c r="MOZ386" s="55"/>
      <c r="MPA386" s="55"/>
      <c r="MPB386" s="55"/>
      <c r="MPC386" s="55"/>
      <c r="MPD386" s="55"/>
      <c r="MPE386" s="55"/>
      <c r="MPF386" s="55"/>
      <c r="MPG386" s="55"/>
      <c r="MPH386" s="55"/>
      <c r="MPI386" s="55"/>
      <c r="MPJ386" s="55"/>
      <c r="MPK386" s="55"/>
      <c r="MPL386" s="55"/>
      <c r="MPM386" s="55"/>
      <c r="MPN386" s="55"/>
      <c r="MPO386" s="55"/>
      <c r="MPP386" s="55"/>
      <c r="MPQ386" s="55"/>
      <c r="MPR386" s="55"/>
      <c r="MPS386" s="55"/>
      <c r="MPT386" s="55"/>
      <c r="MPU386" s="55"/>
      <c r="MPV386" s="55"/>
      <c r="MPW386" s="55"/>
      <c r="MPX386" s="55"/>
      <c r="MPY386" s="55"/>
      <c r="MPZ386" s="55"/>
      <c r="MQA386" s="55"/>
      <c r="MQB386" s="55"/>
      <c r="MQC386" s="55"/>
      <c r="MQD386" s="55"/>
      <c r="MQE386" s="55"/>
      <c r="MQF386" s="55"/>
      <c r="MQG386" s="55"/>
      <c r="MQH386" s="55"/>
      <c r="MQI386" s="55"/>
      <c r="MQJ386" s="55"/>
      <c r="MQK386" s="55"/>
      <c r="MQL386" s="55"/>
      <c r="MQM386" s="55"/>
      <c r="MQN386" s="55"/>
      <c r="MQO386" s="55"/>
      <c r="MQP386" s="55"/>
      <c r="MQQ386" s="55"/>
      <c r="MQR386" s="55"/>
      <c r="MQS386" s="55"/>
      <c r="MQT386" s="55"/>
      <c r="MQU386" s="55"/>
      <c r="MQV386" s="55"/>
      <c r="MQW386" s="55"/>
      <c r="MQX386" s="55"/>
      <c r="MQY386" s="55"/>
      <c r="MQZ386" s="55"/>
      <c r="MRA386" s="55"/>
      <c r="MRB386" s="55"/>
      <c r="MRC386" s="55"/>
      <c r="MRD386" s="55"/>
      <c r="MRE386" s="55"/>
      <c r="MRF386" s="55"/>
      <c r="MRG386" s="55"/>
      <c r="MRH386" s="55"/>
      <c r="MRI386" s="55"/>
      <c r="MRJ386" s="55"/>
      <c r="MRK386" s="55"/>
      <c r="MRL386" s="55"/>
      <c r="MRM386" s="55"/>
      <c r="MRN386" s="55"/>
      <c r="MRO386" s="55"/>
      <c r="MRP386" s="55"/>
      <c r="MRQ386" s="55"/>
      <c r="MRR386" s="55"/>
      <c r="MRS386" s="55"/>
      <c r="MRT386" s="55"/>
      <c r="MRU386" s="55"/>
      <c r="MRV386" s="55"/>
      <c r="MRW386" s="55"/>
      <c r="MRX386" s="55"/>
      <c r="MRY386" s="55"/>
      <c r="MRZ386" s="55"/>
      <c r="MSA386" s="55"/>
      <c r="MSB386" s="55"/>
      <c r="MSC386" s="55"/>
      <c r="MSD386" s="55"/>
      <c r="MSE386" s="55"/>
      <c r="MSF386" s="55"/>
      <c r="MSG386" s="55"/>
      <c r="MSH386" s="55"/>
      <c r="MSI386" s="55"/>
      <c r="MSJ386" s="55"/>
      <c r="MSK386" s="55"/>
      <c r="MSL386" s="55"/>
      <c r="MSM386" s="55"/>
      <c r="MSN386" s="55"/>
      <c r="MSO386" s="55"/>
      <c r="MSP386" s="55"/>
      <c r="MSQ386" s="55"/>
      <c r="MSR386" s="55"/>
      <c r="MSS386" s="55"/>
      <c r="MST386" s="55"/>
      <c r="MSU386" s="55"/>
      <c r="MSV386" s="55"/>
      <c r="MSW386" s="55"/>
      <c r="MSX386" s="55"/>
      <c r="MSY386" s="55"/>
      <c r="MSZ386" s="55"/>
      <c r="MTA386" s="55"/>
      <c r="MTB386" s="55"/>
      <c r="MTC386" s="55"/>
      <c r="MTD386" s="55"/>
      <c r="MTE386" s="55"/>
      <c r="MTF386" s="55"/>
      <c r="MTG386" s="55"/>
      <c r="MTH386" s="55"/>
      <c r="MTI386" s="55"/>
      <c r="MTJ386" s="55"/>
      <c r="MTK386" s="55"/>
      <c r="MTL386" s="55"/>
      <c r="MTM386" s="55"/>
      <c r="MTN386" s="55"/>
      <c r="MTO386" s="55"/>
      <c r="MTP386" s="55"/>
      <c r="MTQ386" s="55"/>
      <c r="MTR386" s="55"/>
      <c r="MTS386" s="55"/>
      <c r="MTT386" s="55"/>
      <c r="MTU386" s="55"/>
      <c r="MTV386" s="55"/>
      <c r="MTW386" s="55"/>
      <c r="MTX386" s="55"/>
      <c r="MTY386" s="55"/>
      <c r="MTZ386" s="55"/>
      <c r="MUA386" s="55"/>
      <c r="MUB386" s="55"/>
      <c r="MUC386" s="55"/>
      <c r="MUD386" s="55"/>
      <c r="MUE386" s="55"/>
      <c r="MUF386" s="55"/>
      <c r="MUG386" s="55"/>
      <c r="MUH386" s="55"/>
      <c r="MUI386" s="55"/>
      <c r="MUJ386" s="55"/>
      <c r="MUK386" s="55"/>
      <c r="MUL386" s="55"/>
      <c r="MUM386" s="55"/>
      <c r="MUN386" s="55"/>
      <c r="MUO386" s="55"/>
      <c r="MUP386" s="55"/>
      <c r="MUQ386" s="55"/>
      <c r="MUR386" s="55"/>
      <c r="MUS386" s="55"/>
      <c r="MUT386" s="55"/>
      <c r="MUU386" s="55"/>
      <c r="MUV386" s="55"/>
      <c r="MUW386" s="55"/>
      <c r="MUX386" s="55"/>
      <c r="MUY386" s="55"/>
      <c r="MUZ386" s="55"/>
      <c r="MVA386" s="55"/>
      <c r="MVB386" s="55"/>
      <c r="MVC386" s="55"/>
      <c r="MVD386" s="55"/>
      <c r="MVE386" s="55"/>
      <c r="MVF386" s="55"/>
      <c r="MVG386" s="55"/>
      <c r="MVH386" s="55"/>
      <c r="MVI386" s="55"/>
      <c r="MVJ386" s="55"/>
      <c r="MVK386" s="55"/>
      <c r="MVL386" s="55"/>
      <c r="MVM386" s="55"/>
      <c r="MVN386" s="55"/>
      <c r="MVO386" s="55"/>
      <c r="MVP386" s="55"/>
      <c r="MVQ386" s="55"/>
      <c r="MVR386" s="55"/>
      <c r="MVS386" s="55"/>
      <c r="MVT386" s="55"/>
      <c r="MVU386" s="55"/>
      <c r="MVV386" s="55"/>
      <c r="MVW386" s="55"/>
      <c r="MVX386" s="55"/>
      <c r="MVY386" s="55"/>
      <c r="MVZ386" s="55"/>
      <c r="MWA386" s="55"/>
      <c r="MWB386" s="55"/>
      <c r="MWC386" s="55"/>
      <c r="MWD386" s="55"/>
      <c r="MWE386" s="55"/>
      <c r="MWF386" s="55"/>
      <c r="MWG386" s="55"/>
      <c r="MWH386" s="55"/>
      <c r="MWI386" s="55"/>
      <c r="MWJ386" s="55"/>
      <c r="MWK386" s="55"/>
      <c r="MWL386" s="55"/>
      <c r="MWM386" s="55"/>
      <c r="MWN386" s="55"/>
      <c r="MWO386" s="55"/>
      <c r="MWP386" s="55"/>
      <c r="MWQ386" s="55"/>
      <c r="MWR386" s="55"/>
      <c r="MWS386" s="55"/>
      <c r="MWT386" s="55"/>
      <c r="MWU386" s="55"/>
      <c r="MWV386" s="55"/>
      <c r="MWW386" s="55"/>
      <c r="MWX386" s="55"/>
      <c r="MWY386" s="55"/>
      <c r="MWZ386" s="55"/>
      <c r="MXA386" s="55"/>
      <c r="MXB386" s="55"/>
      <c r="MXC386" s="55"/>
      <c r="MXD386" s="55"/>
      <c r="MXE386" s="55"/>
      <c r="MXF386" s="55"/>
      <c r="MXG386" s="55"/>
      <c r="MXH386" s="55"/>
      <c r="MXI386" s="55"/>
      <c r="MXJ386" s="55"/>
      <c r="MXK386" s="55"/>
      <c r="MXL386" s="55"/>
      <c r="MXM386" s="55"/>
      <c r="MXN386" s="55"/>
      <c r="MXO386" s="55"/>
      <c r="MXP386" s="55"/>
      <c r="MXQ386" s="55"/>
      <c r="MXR386" s="55"/>
      <c r="MXS386" s="55"/>
      <c r="MXT386" s="55"/>
      <c r="MXU386" s="55"/>
      <c r="MXV386" s="55"/>
      <c r="MXW386" s="55"/>
      <c r="MXX386" s="55"/>
      <c r="MXY386" s="55"/>
      <c r="MXZ386" s="55"/>
      <c r="MYA386" s="55"/>
      <c r="MYB386" s="55"/>
      <c r="MYC386" s="55"/>
      <c r="MYD386" s="55"/>
      <c r="MYE386" s="55"/>
      <c r="MYF386" s="55"/>
      <c r="MYG386" s="55"/>
      <c r="MYH386" s="55"/>
      <c r="MYI386" s="55"/>
      <c r="MYJ386" s="55"/>
      <c r="MYK386" s="55"/>
      <c r="MYL386" s="55"/>
      <c r="MYM386" s="55"/>
      <c r="MYN386" s="55"/>
      <c r="MYO386" s="55"/>
      <c r="MYP386" s="55"/>
      <c r="MYQ386" s="55"/>
      <c r="MYR386" s="55"/>
      <c r="MYS386" s="55"/>
      <c r="MYT386" s="55"/>
      <c r="MYU386" s="55"/>
      <c r="MYV386" s="55"/>
      <c r="MYW386" s="55"/>
      <c r="MYX386" s="55"/>
      <c r="MYY386" s="55"/>
      <c r="MYZ386" s="55"/>
      <c r="MZA386" s="55"/>
      <c r="MZB386" s="55"/>
      <c r="MZC386" s="55"/>
      <c r="MZD386" s="55"/>
      <c r="MZE386" s="55"/>
      <c r="MZF386" s="55"/>
      <c r="MZG386" s="55"/>
      <c r="MZH386" s="55"/>
      <c r="MZI386" s="55"/>
      <c r="MZJ386" s="55"/>
      <c r="MZK386" s="55"/>
      <c r="MZL386" s="55"/>
      <c r="MZM386" s="55"/>
      <c r="MZN386" s="55"/>
      <c r="MZO386" s="55"/>
      <c r="MZP386" s="55"/>
      <c r="MZQ386" s="55"/>
      <c r="MZR386" s="55"/>
      <c r="MZS386" s="55"/>
      <c r="MZT386" s="55"/>
      <c r="MZU386" s="55"/>
      <c r="MZV386" s="55"/>
      <c r="MZW386" s="55"/>
      <c r="MZX386" s="55"/>
      <c r="MZY386" s="55"/>
      <c r="MZZ386" s="55"/>
      <c r="NAA386" s="55"/>
      <c r="NAB386" s="55"/>
      <c r="NAC386" s="55"/>
      <c r="NAD386" s="55"/>
      <c r="NAE386" s="55"/>
      <c r="NAF386" s="55"/>
      <c r="NAG386" s="55"/>
      <c r="NAH386" s="55"/>
      <c r="NAI386" s="55"/>
      <c r="NAJ386" s="55"/>
      <c r="NAK386" s="55"/>
      <c r="NAL386" s="55"/>
      <c r="NAM386" s="55"/>
      <c r="NAN386" s="55"/>
      <c r="NAO386" s="55"/>
      <c r="NAP386" s="55"/>
      <c r="NAQ386" s="55"/>
      <c r="NAR386" s="55"/>
      <c r="NAS386" s="55"/>
      <c r="NAT386" s="55"/>
      <c r="NAU386" s="55"/>
      <c r="NAV386" s="55"/>
      <c r="NAW386" s="55"/>
      <c r="NAX386" s="55"/>
      <c r="NAY386" s="55"/>
      <c r="NAZ386" s="55"/>
      <c r="NBA386" s="55"/>
      <c r="NBB386" s="55"/>
      <c r="NBC386" s="55"/>
      <c r="NBD386" s="55"/>
      <c r="NBE386" s="55"/>
      <c r="NBF386" s="55"/>
      <c r="NBG386" s="55"/>
      <c r="NBH386" s="55"/>
      <c r="NBI386" s="55"/>
      <c r="NBJ386" s="55"/>
      <c r="NBK386" s="55"/>
      <c r="NBL386" s="55"/>
      <c r="NBM386" s="55"/>
      <c r="NBN386" s="55"/>
      <c r="NBO386" s="55"/>
      <c r="NBP386" s="55"/>
      <c r="NBQ386" s="55"/>
      <c r="NBR386" s="55"/>
      <c r="NBS386" s="55"/>
      <c r="NBT386" s="55"/>
      <c r="NBU386" s="55"/>
      <c r="NBV386" s="55"/>
      <c r="NBW386" s="55"/>
      <c r="NBX386" s="55"/>
      <c r="NBY386" s="55"/>
      <c r="NBZ386" s="55"/>
      <c r="NCA386" s="55"/>
      <c r="NCB386" s="55"/>
      <c r="NCC386" s="55"/>
      <c r="NCD386" s="55"/>
      <c r="NCE386" s="55"/>
      <c r="NCF386" s="55"/>
      <c r="NCG386" s="55"/>
      <c r="NCH386" s="55"/>
      <c r="NCI386" s="55"/>
      <c r="NCJ386" s="55"/>
      <c r="NCK386" s="55"/>
      <c r="NCL386" s="55"/>
      <c r="NCM386" s="55"/>
      <c r="NCN386" s="55"/>
      <c r="NCO386" s="55"/>
      <c r="NCP386" s="55"/>
      <c r="NCQ386" s="55"/>
      <c r="NCR386" s="55"/>
      <c r="NCS386" s="55"/>
      <c r="NCT386" s="55"/>
      <c r="NCU386" s="55"/>
      <c r="NCV386" s="55"/>
      <c r="NCW386" s="55"/>
      <c r="NCX386" s="55"/>
      <c r="NCY386" s="55"/>
      <c r="NCZ386" s="55"/>
      <c r="NDA386" s="55"/>
      <c r="NDB386" s="55"/>
      <c r="NDC386" s="55"/>
      <c r="NDD386" s="55"/>
      <c r="NDE386" s="55"/>
      <c r="NDF386" s="55"/>
      <c r="NDG386" s="55"/>
      <c r="NDH386" s="55"/>
      <c r="NDI386" s="55"/>
      <c r="NDJ386" s="55"/>
      <c r="NDK386" s="55"/>
      <c r="NDL386" s="55"/>
      <c r="NDM386" s="55"/>
      <c r="NDN386" s="55"/>
      <c r="NDO386" s="55"/>
      <c r="NDP386" s="55"/>
      <c r="NDQ386" s="55"/>
      <c r="NDR386" s="55"/>
      <c r="NDS386" s="55"/>
      <c r="NDT386" s="55"/>
      <c r="NDU386" s="55"/>
      <c r="NDV386" s="55"/>
      <c r="NDW386" s="55"/>
      <c r="NDX386" s="55"/>
      <c r="NDY386" s="55"/>
      <c r="NDZ386" s="55"/>
      <c r="NEA386" s="55"/>
      <c r="NEB386" s="55"/>
      <c r="NEC386" s="55"/>
      <c r="NED386" s="55"/>
      <c r="NEE386" s="55"/>
      <c r="NEF386" s="55"/>
      <c r="NEG386" s="55"/>
      <c r="NEH386" s="55"/>
      <c r="NEI386" s="55"/>
      <c r="NEJ386" s="55"/>
      <c r="NEK386" s="55"/>
      <c r="NEL386" s="55"/>
      <c r="NEM386" s="55"/>
      <c r="NEN386" s="55"/>
      <c r="NEO386" s="55"/>
      <c r="NEP386" s="55"/>
      <c r="NEQ386" s="55"/>
      <c r="NER386" s="55"/>
      <c r="NES386" s="55"/>
      <c r="NET386" s="55"/>
      <c r="NEU386" s="55"/>
      <c r="NEV386" s="55"/>
      <c r="NEW386" s="55"/>
      <c r="NEX386" s="55"/>
      <c r="NEY386" s="55"/>
      <c r="NEZ386" s="55"/>
      <c r="NFA386" s="55"/>
      <c r="NFB386" s="55"/>
      <c r="NFC386" s="55"/>
      <c r="NFD386" s="55"/>
      <c r="NFE386" s="55"/>
      <c r="NFF386" s="55"/>
      <c r="NFG386" s="55"/>
      <c r="NFH386" s="55"/>
      <c r="NFI386" s="55"/>
      <c r="NFJ386" s="55"/>
      <c r="NFK386" s="55"/>
      <c r="NFL386" s="55"/>
      <c r="NFM386" s="55"/>
      <c r="NFN386" s="55"/>
      <c r="NFO386" s="55"/>
      <c r="NFP386" s="55"/>
      <c r="NFQ386" s="55"/>
      <c r="NFR386" s="55"/>
      <c r="NFS386" s="55"/>
      <c r="NFT386" s="55"/>
      <c r="NFU386" s="55"/>
      <c r="NFV386" s="55"/>
      <c r="NFW386" s="55"/>
      <c r="NFX386" s="55"/>
      <c r="NFY386" s="55"/>
      <c r="NFZ386" s="55"/>
      <c r="NGA386" s="55"/>
      <c r="NGB386" s="55"/>
      <c r="NGC386" s="55"/>
      <c r="NGD386" s="55"/>
      <c r="NGE386" s="55"/>
      <c r="NGF386" s="55"/>
      <c r="NGG386" s="55"/>
      <c r="NGH386" s="55"/>
      <c r="NGI386" s="55"/>
      <c r="NGJ386" s="55"/>
      <c r="NGK386" s="55"/>
      <c r="NGL386" s="55"/>
      <c r="NGM386" s="55"/>
      <c r="NGN386" s="55"/>
      <c r="NGO386" s="55"/>
      <c r="NGP386" s="55"/>
      <c r="NGQ386" s="55"/>
      <c r="NGR386" s="55"/>
      <c r="NGS386" s="55"/>
      <c r="NGT386" s="55"/>
      <c r="NGU386" s="55"/>
      <c r="NGV386" s="55"/>
      <c r="NGW386" s="55"/>
      <c r="NGX386" s="55"/>
      <c r="NGY386" s="55"/>
      <c r="NGZ386" s="55"/>
      <c r="NHA386" s="55"/>
      <c r="NHB386" s="55"/>
      <c r="NHC386" s="55"/>
      <c r="NHD386" s="55"/>
      <c r="NHE386" s="55"/>
      <c r="NHF386" s="55"/>
      <c r="NHG386" s="55"/>
      <c r="NHH386" s="55"/>
      <c r="NHI386" s="55"/>
      <c r="NHJ386" s="55"/>
      <c r="NHK386" s="55"/>
      <c r="NHL386" s="55"/>
      <c r="NHM386" s="55"/>
      <c r="NHN386" s="55"/>
      <c r="NHO386" s="55"/>
      <c r="NHP386" s="55"/>
      <c r="NHQ386" s="55"/>
      <c r="NHR386" s="55"/>
      <c r="NHS386" s="55"/>
      <c r="NHT386" s="55"/>
      <c r="NHU386" s="55"/>
      <c r="NHV386" s="55"/>
      <c r="NHW386" s="55"/>
      <c r="NHX386" s="55"/>
      <c r="NHY386" s="55"/>
      <c r="NHZ386" s="55"/>
      <c r="NIA386" s="55"/>
      <c r="NIB386" s="55"/>
      <c r="NIC386" s="55"/>
      <c r="NID386" s="55"/>
      <c r="NIE386" s="55"/>
      <c r="NIF386" s="55"/>
      <c r="NIG386" s="55"/>
      <c r="NIH386" s="55"/>
      <c r="NII386" s="55"/>
      <c r="NIJ386" s="55"/>
      <c r="NIK386" s="55"/>
      <c r="NIL386" s="55"/>
      <c r="NIM386" s="55"/>
      <c r="NIN386" s="55"/>
      <c r="NIO386" s="55"/>
      <c r="NIP386" s="55"/>
      <c r="NIQ386" s="55"/>
      <c r="NIR386" s="55"/>
      <c r="NIS386" s="55"/>
      <c r="NIT386" s="55"/>
      <c r="NIU386" s="55"/>
      <c r="NIV386" s="55"/>
      <c r="NIW386" s="55"/>
      <c r="NIX386" s="55"/>
      <c r="NIY386" s="55"/>
      <c r="NIZ386" s="55"/>
      <c r="NJA386" s="55"/>
      <c r="NJB386" s="55"/>
      <c r="NJC386" s="55"/>
      <c r="NJD386" s="55"/>
      <c r="NJE386" s="55"/>
      <c r="NJF386" s="55"/>
      <c r="NJG386" s="55"/>
      <c r="NJH386" s="55"/>
      <c r="NJI386" s="55"/>
      <c r="NJJ386" s="55"/>
      <c r="NJK386" s="55"/>
      <c r="NJL386" s="55"/>
      <c r="NJM386" s="55"/>
      <c r="NJN386" s="55"/>
      <c r="NJO386" s="55"/>
      <c r="NJP386" s="55"/>
      <c r="NJQ386" s="55"/>
      <c r="NJR386" s="55"/>
      <c r="NJS386" s="55"/>
      <c r="NJT386" s="55"/>
      <c r="NJU386" s="55"/>
      <c r="NJV386" s="55"/>
      <c r="NJW386" s="55"/>
      <c r="NJX386" s="55"/>
      <c r="NJY386" s="55"/>
      <c r="NJZ386" s="55"/>
      <c r="NKA386" s="55"/>
      <c r="NKB386" s="55"/>
      <c r="NKC386" s="55"/>
      <c r="NKD386" s="55"/>
      <c r="NKE386" s="55"/>
      <c r="NKF386" s="55"/>
      <c r="NKG386" s="55"/>
      <c r="NKH386" s="55"/>
      <c r="NKI386" s="55"/>
      <c r="NKJ386" s="55"/>
      <c r="NKK386" s="55"/>
      <c r="NKL386" s="55"/>
      <c r="NKM386" s="55"/>
      <c r="NKN386" s="55"/>
      <c r="NKO386" s="55"/>
      <c r="NKP386" s="55"/>
      <c r="NKQ386" s="55"/>
      <c r="NKR386" s="55"/>
      <c r="NKS386" s="55"/>
      <c r="NKT386" s="55"/>
      <c r="NKU386" s="55"/>
      <c r="NKV386" s="55"/>
      <c r="NKW386" s="55"/>
      <c r="NKX386" s="55"/>
      <c r="NKY386" s="55"/>
      <c r="NKZ386" s="55"/>
      <c r="NLA386" s="55"/>
      <c r="NLB386" s="55"/>
      <c r="NLC386" s="55"/>
      <c r="NLD386" s="55"/>
      <c r="NLE386" s="55"/>
      <c r="NLF386" s="55"/>
      <c r="NLG386" s="55"/>
      <c r="NLH386" s="55"/>
      <c r="NLI386" s="55"/>
      <c r="NLJ386" s="55"/>
      <c r="NLK386" s="55"/>
      <c r="NLL386" s="55"/>
      <c r="NLM386" s="55"/>
      <c r="NLN386" s="55"/>
      <c r="NLO386" s="55"/>
      <c r="NLP386" s="55"/>
      <c r="NLQ386" s="55"/>
      <c r="NLR386" s="55"/>
      <c r="NLS386" s="55"/>
      <c r="NLT386" s="55"/>
      <c r="NLU386" s="55"/>
      <c r="NLV386" s="55"/>
      <c r="NLW386" s="55"/>
      <c r="NLX386" s="55"/>
      <c r="NLY386" s="55"/>
      <c r="NLZ386" s="55"/>
      <c r="NMA386" s="55"/>
      <c r="NMB386" s="55"/>
      <c r="NMC386" s="55"/>
      <c r="NMD386" s="55"/>
      <c r="NME386" s="55"/>
      <c r="NMF386" s="55"/>
      <c r="NMG386" s="55"/>
      <c r="NMH386" s="55"/>
      <c r="NMI386" s="55"/>
      <c r="NMJ386" s="55"/>
      <c r="NMK386" s="55"/>
      <c r="NML386" s="55"/>
      <c r="NMM386" s="55"/>
      <c r="NMN386" s="55"/>
      <c r="NMO386" s="55"/>
      <c r="NMP386" s="55"/>
      <c r="NMQ386" s="55"/>
      <c r="NMR386" s="55"/>
      <c r="NMS386" s="55"/>
      <c r="NMT386" s="55"/>
      <c r="NMU386" s="55"/>
      <c r="NMV386" s="55"/>
      <c r="NMW386" s="55"/>
      <c r="NMX386" s="55"/>
      <c r="NMY386" s="55"/>
      <c r="NMZ386" s="55"/>
      <c r="NNA386" s="55"/>
      <c r="NNB386" s="55"/>
      <c r="NNC386" s="55"/>
      <c r="NND386" s="55"/>
      <c r="NNE386" s="55"/>
      <c r="NNF386" s="55"/>
      <c r="NNG386" s="55"/>
      <c r="NNH386" s="55"/>
      <c r="NNI386" s="55"/>
      <c r="NNJ386" s="55"/>
      <c r="NNK386" s="55"/>
      <c r="NNL386" s="55"/>
      <c r="NNM386" s="55"/>
      <c r="NNN386" s="55"/>
      <c r="NNO386" s="55"/>
      <c r="NNP386" s="55"/>
      <c r="NNQ386" s="55"/>
      <c r="NNR386" s="55"/>
      <c r="NNS386" s="55"/>
      <c r="NNT386" s="55"/>
      <c r="NNU386" s="55"/>
      <c r="NNV386" s="55"/>
      <c r="NNW386" s="55"/>
      <c r="NNX386" s="55"/>
      <c r="NNY386" s="55"/>
      <c r="NNZ386" s="55"/>
      <c r="NOA386" s="55"/>
      <c r="NOB386" s="55"/>
      <c r="NOC386" s="55"/>
      <c r="NOD386" s="55"/>
      <c r="NOE386" s="55"/>
      <c r="NOF386" s="55"/>
      <c r="NOG386" s="55"/>
      <c r="NOH386" s="55"/>
      <c r="NOI386" s="55"/>
      <c r="NOJ386" s="55"/>
      <c r="NOK386" s="55"/>
      <c r="NOL386" s="55"/>
      <c r="NOM386" s="55"/>
      <c r="NON386" s="55"/>
      <c r="NOO386" s="55"/>
      <c r="NOP386" s="55"/>
      <c r="NOQ386" s="55"/>
      <c r="NOR386" s="55"/>
      <c r="NOS386" s="55"/>
      <c r="NOT386" s="55"/>
      <c r="NOU386" s="55"/>
      <c r="NOV386" s="55"/>
      <c r="NOW386" s="55"/>
      <c r="NOX386" s="55"/>
      <c r="NOY386" s="55"/>
      <c r="NOZ386" s="55"/>
      <c r="NPA386" s="55"/>
      <c r="NPB386" s="55"/>
      <c r="NPC386" s="55"/>
      <c r="NPD386" s="55"/>
      <c r="NPE386" s="55"/>
      <c r="NPF386" s="55"/>
      <c r="NPG386" s="55"/>
      <c r="NPH386" s="55"/>
      <c r="NPI386" s="55"/>
      <c r="NPJ386" s="55"/>
      <c r="NPK386" s="55"/>
      <c r="NPL386" s="55"/>
      <c r="NPM386" s="55"/>
      <c r="NPN386" s="55"/>
      <c r="NPO386" s="55"/>
      <c r="NPP386" s="55"/>
      <c r="NPQ386" s="55"/>
      <c r="NPR386" s="55"/>
      <c r="NPS386" s="55"/>
      <c r="NPT386" s="55"/>
      <c r="NPU386" s="55"/>
      <c r="NPV386" s="55"/>
      <c r="NPW386" s="55"/>
      <c r="NPX386" s="55"/>
      <c r="NPY386" s="55"/>
      <c r="NPZ386" s="55"/>
      <c r="NQA386" s="55"/>
      <c r="NQB386" s="55"/>
      <c r="NQC386" s="55"/>
      <c r="NQD386" s="55"/>
      <c r="NQE386" s="55"/>
      <c r="NQF386" s="55"/>
      <c r="NQG386" s="55"/>
      <c r="NQH386" s="55"/>
      <c r="NQI386" s="55"/>
      <c r="NQJ386" s="55"/>
      <c r="NQK386" s="55"/>
      <c r="NQL386" s="55"/>
      <c r="NQM386" s="55"/>
      <c r="NQN386" s="55"/>
      <c r="NQO386" s="55"/>
      <c r="NQP386" s="55"/>
      <c r="NQQ386" s="55"/>
      <c r="NQR386" s="55"/>
      <c r="NQS386" s="55"/>
      <c r="NQT386" s="55"/>
      <c r="NQU386" s="55"/>
      <c r="NQV386" s="55"/>
      <c r="NQW386" s="55"/>
      <c r="NQX386" s="55"/>
      <c r="NQY386" s="55"/>
      <c r="NQZ386" s="55"/>
      <c r="NRA386" s="55"/>
      <c r="NRB386" s="55"/>
      <c r="NRC386" s="55"/>
      <c r="NRD386" s="55"/>
      <c r="NRE386" s="55"/>
      <c r="NRF386" s="55"/>
      <c r="NRG386" s="55"/>
      <c r="NRH386" s="55"/>
      <c r="NRI386" s="55"/>
      <c r="NRJ386" s="55"/>
      <c r="NRK386" s="55"/>
      <c r="NRL386" s="55"/>
      <c r="NRM386" s="55"/>
      <c r="NRN386" s="55"/>
      <c r="NRO386" s="55"/>
      <c r="NRP386" s="55"/>
      <c r="NRQ386" s="55"/>
      <c r="NRR386" s="55"/>
      <c r="NRS386" s="55"/>
      <c r="NRT386" s="55"/>
      <c r="NRU386" s="55"/>
      <c r="NRV386" s="55"/>
      <c r="NRW386" s="55"/>
      <c r="NRX386" s="55"/>
      <c r="NRY386" s="55"/>
      <c r="NRZ386" s="55"/>
      <c r="NSA386" s="55"/>
      <c r="NSB386" s="55"/>
      <c r="NSC386" s="55"/>
      <c r="NSD386" s="55"/>
      <c r="NSE386" s="55"/>
      <c r="NSF386" s="55"/>
      <c r="NSG386" s="55"/>
      <c r="NSH386" s="55"/>
      <c r="NSI386" s="55"/>
      <c r="NSJ386" s="55"/>
      <c r="NSK386" s="55"/>
      <c r="NSL386" s="55"/>
      <c r="NSM386" s="55"/>
      <c r="NSN386" s="55"/>
      <c r="NSO386" s="55"/>
      <c r="NSP386" s="55"/>
      <c r="NSQ386" s="55"/>
      <c r="NSR386" s="55"/>
      <c r="NSS386" s="55"/>
      <c r="NST386" s="55"/>
      <c r="NSU386" s="55"/>
      <c r="NSV386" s="55"/>
      <c r="NSW386" s="55"/>
      <c r="NSX386" s="55"/>
      <c r="NSY386" s="55"/>
      <c r="NSZ386" s="55"/>
      <c r="NTA386" s="55"/>
      <c r="NTB386" s="55"/>
      <c r="NTC386" s="55"/>
      <c r="NTD386" s="55"/>
      <c r="NTE386" s="55"/>
      <c r="NTF386" s="55"/>
      <c r="NTG386" s="55"/>
      <c r="NTH386" s="55"/>
      <c r="NTI386" s="55"/>
      <c r="NTJ386" s="55"/>
      <c r="NTK386" s="55"/>
      <c r="NTL386" s="55"/>
      <c r="NTM386" s="55"/>
      <c r="NTN386" s="55"/>
      <c r="NTO386" s="55"/>
      <c r="NTP386" s="55"/>
      <c r="NTQ386" s="55"/>
      <c r="NTR386" s="55"/>
      <c r="NTS386" s="55"/>
      <c r="NTT386" s="55"/>
      <c r="NTU386" s="55"/>
      <c r="NTV386" s="55"/>
      <c r="NTW386" s="55"/>
      <c r="NTX386" s="55"/>
      <c r="NTY386" s="55"/>
      <c r="NTZ386" s="55"/>
      <c r="NUA386" s="55"/>
      <c r="NUB386" s="55"/>
      <c r="NUC386" s="55"/>
      <c r="NUD386" s="55"/>
      <c r="NUE386" s="55"/>
      <c r="NUF386" s="55"/>
      <c r="NUG386" s="55"/>
      <c r="NUH386" s="55"/>
      <c r="NUI386" s="55"/>
      <c r="NUJ386" s="55"/>
      <c r="NUK386" s="55"/>
      <c r="NUL386" s="55"/>
      <c r="NUM386" s="55"/>
      <c r="NUN386" s="55"/>
      <c r="NUO386" s="55"/>
      <c r="NUP386" s="55"/>
      <c r="NUQ386" s="55"/>
      <c r="NUR386" s="55"/>
      <c r="NUS386" s="55"/>
      <c r="NUT386" s="55"/>
      <c r="NUU386" s="55"/>
      <c r="NUV386" s="55"/>
      <c r="NUW386" s="55"/>
      <c r="NUX386" s="55"/>
      <c r="NUY386" s="55"/>
      <c r="NUZ386" s="55"/>
      <c r="NVA386" s="55"/>
      <c r="NVB386" s="55"/>
      <c r="NVC386" s="55"/>
      <c r="NVD386" s="55"/>
      <c r="NVE386" s="55"/>
      <c r="NVF386" s="55"/>
      <c r="NVG386" s="55"/>
      <c r="NVH386" s="55"/>
      <c r="NVI386" s="55"/>
      <c r="NVJ386" s="55"/>
      <c r="NVK386" s="55"/>
      <c r="NVL386" s="55"/>
      <c r="NVM386" s="55"/>
      <c r="NVN386" s="55"/>
      <c r="NVO386" s="55"/>
      <c r="NVP386" s="55"/>
      <c r="NVQ386" s="55"/>
      <c r="NVR386" s="55"/>
      <c r="NVS386" s="55"/>
      <c r="NVT386" s="55"/>
      <c r="NVU386" s="55"/>
      <c r="NVV386" s="55"/>
      <c r="NVW386" s="55"/>
      <c r="NVX386" s="55"/>
      <c r="NVY386" s="55"/>
      <c r="NVZ386" s="55"/>
      <c r="NWA386" s="55"/>
      <c r="NWB386" s="55"/>
      <c r="NWC386" s="55"/>
      <c r="NWD386" s="55"/>
      <c r="NWE386" s="55"/>
      <c r="NWF386" s="55"/>
      <c r="NWG386" s="55"/>
      <c r="NWH386" s="55"/>
      <c r="NWI386" s="55"/>
      <c r="NWJ386" s="55"/>
      <c r="NWK386" s="55"/>
      <c r="NWL386" s="55"/>
      <c r="NWM386" s="55"/>
      <c r="NWN386" s="55"/>
      <c r="NWO386" s="55"/>
      <c r="NWP386" s="55"/>
      <c r="NWQ386" s="55"/>
      <c r="NWR386" s="55"/>
      <c r="NWS386" s="55"/>
      <c r="NWT386" s="55"/>
      <c r="NWU386" s="55"/>
      <c r="NWV386" s="55"/>
      <c r="NWW386" s="55"/>
      <c r="NWX386" s="55"/>
      <c r="NWY386" s="55"/>
      <c r="NWZ386" s="55"/>
      <c r="NXA386" s="55"/>
      <c r="NXB386" s="55"/>
      <c r="NXC386" s="55"/>
      <c r="NXD386" s="55"/>
      <c r="NXE386" s="55"/>
      <c r="NXF386" s="55"/>
      <c r="NXG386" s="55"/>
      <c r="NXH386" s="55"/>
      <c r="NXI386" s="55"/>
      <c r="NXJ386" s="55"/>
      <c r="NXK386" s="55"/>
      <c r="NXL386" s="55"/>
      <c r="NXM386" s="55"/>
      <c r="NXN386" s="55"/>
      <c r="NXO386" s="55"/>
      <c r="NXP386" s="55"/>
      <c r="NXQ386" s="55"/>
      <c r="NXR386" s="55"/>
      <c r="NXS386" s="55"/>
      <c r="NXT386" s="55"/>
      <c r="NXU386" s="55"/>
      <c r="NXV386" s="55"/>
      <c r="NXW386" s="55"/>
      <c r="NXX386" s="55"/>
      <c r="NXY386" s="55"/>
      <c r="NXZ386" s="55"/>
      <c r="NYA386" s="55"/>
      <c r="NYB386" s="55"/>
      <c r="NYC386" s="55"/>
      <c r="NYD386" s="55"/>
      <c r="NYE386" s="55"/>
      <c r="NYF386" s="55"/>
      <c r="NYG386" s="55"/>
      <c r="NYH386" s="55"/>
      <c r="NYI386" s="55"/>
      <c r="NYJ386" s="55"/>
      <c r="NYK386" s="55"/>
      <c r="NYL386" s="55"/>
      <c r="NYM386" s="55"/>
      <c r="NYN386" s="55"/>
      <c r="NYO386" s="55"/>
      <c r="NYP386" s="55"/>
      <c r="NYQ386" s="55"/>
      <c r="NYR386" s="55"/>
      <c r="NYS386" s="55"/>
      <c r="NYT386" s="55"/>
      <c r="NYU386" s="55"/>
      <c r="NYV386" s="55"/>
      <c r="NYW386" s="55"/>
      <c r="NYX386" s="55"/>
      <c r="NYY386" s="55"/>
      <c r="NYZ386" s="55"/>
      <c r="NZA386" s="55"/>
      <c r="NZB386" s="55"/>
      <c r="NZC386" s="55"/>
      <c r="NZD386" s="55"/>
      <c r="NZE386" s="55"/>
      <c r="NZF386" s="55"/>
      <c r="NZG386" s="55"/>
      <c r="NZH386" s="55"/>
      <c r="NZI386" s="55"/>
      <c r="NZJ386" s="55"/>
      <c r="NZK386" s="55"/>
      <c r="NZL386" s="55"/>
      <c r="NZM386" s="55"/>
      <c r="NZN386" s="55"/>
      <c r="NZO386" s="55"/>
      <c r="NZP386" s="55"/>
      <c r="NZQ386" s="55"/>
      <c r="NZR386" s="55"/>
      <c r="NZS386" s="55"/>
      <c r="NZT386" s="55"/>
      <c r="NZU386" s="55"/>
      <c r="NZV386" s="55"/>
      <c r="NZW386" s="55"/>
      <c r="NZX386" s="55"/>
      <c r="NZY386" s="55"/>
      <c r="NZZ386" s="55"/>
      <c r="OAA386" s="55"/>
      <c r="OAB386" s="55"/>
      <c r="OAC386" s="55"/>
      <c r="OAD386" s="55"/>
      <c r="OAE386" s="55"/>
      <c r="OAF386" s="55"/>
      <c r="OAG386" s="55"/>
      <c r="OAH386" s="55"/>
      <c r="OAI386" s="55"/>
      <c r="OAJ386" s="55"/>
      <c r="OAK386" s="55"/>
      <c r="OAL386" s="55"/>
      <c r="OAM386" s="55"/>
      <c r="OAN386" s="55"/>
      <c r="OAO386" s="55"/>
      <c r="OAP386" s="55"/>
      <c r="OAQ386" s="55"/>
      <c r="OAR386" s="55"/>
      <c r="OAS386" s="55"/>
      <c r="OAT386" s="55"/>
      <c r="OAU386" s="55"/>
      <c r="OAV386" s="55"/>
      <c r="OAW386" s="55"/>
      <c r="OAX386" s="55"/>
      <c r="OAY386" s="55"/>
      <c r="OAZ386" s="55"/>
      <c r="OBA386" s="55"/>
      <c r="OBB386" s="55"/>
      <c r="OBC386" s="55"/>
      <c r="OBD386" s="55"/>
      <c r="OBE386" s="55"/>
      <c r="OBF386" s="55"/>
      <c r="OBG386" s="55"/>
      <c r="OBH386" s="55"/>
      <c r="OBI386" s="55"/>
      <c r="OBJ386" s="55"/>
      <c r="OBK386" s="55"/>
      <c r="OBL386" s="55"/>
      <c r="OBM386" s="55"/>
      <c r="OBN386" s="55"/>
      <c r="OBO386" s="55"/>
      <c r="OBP386" s="55"/>
      <c r="OBQ386" s="55"/>
      <c r="OBR386" s="55"/>
      <c r="OBS386" s="55"/>
      <c r="OBT386" s="55"/>
      <c r="OBU386" s="55"/>
      <c r="OBV386" s="55"/>
      <c r="OBW386" s="55"/>
      <c r="OBX386" s="55"/>
      <c r="OBY386" s="55"/>
      <c r="OBZ386" s="55"/>
      <c r="OCA386" s="55"/>
      <c r="OCB386" s="55"/>
      <c r="OCC386" s="55"/>
      <c r="OCD386" s="55"/>
      <c r="OCE386" s="55"/>
      <c r="OCF386" s="55"/>
      <c r="OCG386" s="55"/>
      <c r="OCH386" s="55"/>
      <c r="OCI386" s="55"/>
      <c r="OCJ386" s="55"/>
      <c r="OCK386" s="55"/>
      <c r="OCL386" s="55"/>
      <c r="OCM386" s="55"/>
      <c r="OCN386" s="55"/>
      <c r="OCO386" s="55"/>
      <c r="OCP386" s="55"/>
      <c r="OCQ386" s="55"/>
      <c r="OCR386" s="55"/>
      <c r="OCS386" s="55"/>
      <c r="OCT386" s="55"/>
      <c r="OCU386" s="55"/>
      <c r="OCV386" s="55"/>
      <c r="OCW386" s="55"/>
      <c r="OCX386" s="55"/>
      <c r="OCY386" s="55"/>
      <c r="OCZ386" s="55"/>
      <c r="ODA386" s="55"/>
      <c r="ODB386" s="55"/>
      <c r="ODC386" s="55"/>
      <c r="ODD386" s="55"/>
      <c r="ODE386" s="55"/>
      <c r="ODF386" s="55"/>
      <c r="ODG386" s="55"/>
      <c r="ODH386" s="55"/>
      <c r="ODI386" s="55"/>
      <c r="ODJ386" s="55"/>
      <c r="ODK386" s="55"/>
      <c r="ODL386" s="55"/>
      <c r="ODM386" s="55"/>
      <c r="ODN386" s="55"/>
      <c r="ODO386" s="55"/>
      <c r="ODP386" s="55"/>
      <c r="ODQ386" s="55"/>
      <c r="ODR386" s="55"/>
      <c r="ODS386" s="55"/>
      <c r="ODT386" s="55"/>
      <c r="ODU386" s="55"/>
      <c r="ODV386" s="55"/>
      <c r="ODW386" s="55"/>
      <c r="ODX386" s="55"/>
      <c r="ODY386" s="55"/>
      <c r="ODZ386" s="55"/>
      <c r="OEA386" s="55"/>
      <c r="OEB386" s="55"/>
      <c r="OEC386" s="55"/>
      <c r="OED386" s="55"/>
      <c r="OEE386" s="55"/>
      <c r="OEF386" s="55"/>
      <c r="OEG386" s="55"/>
      <c r="OEH386" s="55"/>
      <c r="OEI386" s="55"/>
      <c r="OEJ386" s="55"/>
      <c r="OEK386" s="55"/>
      <c r="OEL386" s="55"/>
      <c r="OEM386" s="55"/>
      <c r="OEN386" s="55"/>
      <c r="OEO386" s="55"/>
      <c r="OEP386" s="55"/>
      <c r="OEQ386" s="55"/>
      <c r="OER386" s="55"/>
      <c r="OES386" s="55"/>
      <c r="OET386" s="55"/>
      <c r="OEU386" s="55"/>
      <c r="OEV386" s="55"/>
      <c r="OEW386" s="55"/>
      <c r="OEX386" s="55"/>
      <c r="OEY386" s="55"/>
      <c r="OEZ386" s="55"/>
      <c r="OFA386" s="55"/>
      <c r="OFB386" s="55"/>
      <c r="OFC386" s="55"/>
      <c r="OFD386" s="55"/>
      <c r="OFE386" s="55"/>
      <c r="OFF386" s="55"/>
      <c r="OFG386" s="55"/>
      <c r="OFH386" s="55"/>
      <c r="OFI386" s="55"/>
      <c r="OFJ386" s="55"/>
      <c r="OFK386" s="55"/>
      <c r="OFL386" s="55"/>
      <c r="OFM386" s="55"/>
      <c r="OFN386" s="55"/>
      <c r="OFO386" s="55"/>
      <c r="OFP386" s="55"/>
      <c r="OFQ386" s="55"/>
      <c r="OFR386" s="55"/>
      <c r="OFS386" s="55"/>
      <c r="OFT386" s="55"/>
      <c r="OFU386" s="55"/>
      <c r="OFV386" s="55"/>
      <c r="OFW386" s="55"/>
      <c r="OFX386" s="55"/>
      <c r="OFY386" s="55"/>
      <c r="OFZ386" s="55"/>
      <c r="OGA386" s="55"/>
      <c r="OGB386" s="55"/>
      <c r="OGC386" s="55"/>
      <c r="OGD386" s="55"/>
      <c r="OGE386" s="55"/>
      <c r="OGF386" s="55"/>
      <c r="OGG386" s="55"/>
      <c r="OGH386" s="55"/>
      <c r="OGI386" s="55"/>
      <c r="OGJ386" s="55"/>
      <c r="OGK386" s="55"/>
      <c r="OGL386" s="55"/>
      <c r="OGM386" s="55"/>
      <c r="OGN386" s="55"/>
      <c r="OGO386" s="55"/>
      <c r="OGP386" s="55"/>
      <c r="OGQ386" s="55"/>
      <c r="OGR386" s="55"/>
      <c r="OGS386" s="55"/>
      <c r="OGT386" s="55"/>
      <c r="OGU386" s="55"/>
      <c r="OGV386" s="55"/>
      <c r="OGW386" s="55"/>
      <c r="OGX386" s="55"/>
      <c r="OGY386" s="55"/>
      <c r="OGZ386" s="55"/>
      <c r="OHA386" s="55"/>
      <c r="OHB386" s="55"/>
      <c r="OHC386" s="55"/>
      <c r="OHD386" s="55"/>
      <c r="OHE386" s="55"/>
      <c r="OHF386" s="55"/>
      <c r="OHG386" s="55"/>
      <c r="OHH386" s="55"/>
      <c r="OHI386" s="55"/>
      <c r="OHJ386" s="55"/>
      <c r="OHK386" s="55"/>
      <c r="OHL386" s="55"/>
      <c r="OHM386" s="55"/>
      <c r="OHN386" s="55"/>
      <c r="OHO386" s="55"/>
      <c r="OHP386" s="55"/>
      <c r="OHQ386" s="55"/>
      <c r="OHR386" s="55"/>
      <c r="OHS386" s="55"/>
      <c r="OHT386" s="55"/>
      <c r="OHU386" s="55"/>
      <c r="OHV386" s="55"/>
      <c r="OHW386" s="55"/>
      <c r="OHX386" s="55"/>
      <c r="OHY386" s="55"/>
      <c r="OHZ386" s="55"/>
      <c r="OIA386" s="55"/>
      <c r="OIB386" s="55"/>
      <c r="OIC386" s="55"/>
      <c r="OID386" s="55"/>
      <c r="OIE386" s="55"/>
      <c r="OIF386" s="55"/>
      <c r="OIG386" s="55"/>
      <c r="OIH386" s="55"/>
      <c r="OII386" s="55"/>
      <c r="OIJ386" s="55"/>
      <c r="OIK386" s="55"/>
      <c r="OIL386" s="55"/>
      <c r="OIM386" s="55"/>
      <c r="OIN386" s="55"/>
      <c r="OIO386" s="55"/>
      <c r="OIP386" s="55"/>
      <c r="OIQ386" s="55"/>
      <c r="OIR386" s="55"/>
      <c r="OIS386" s="55"/>
      <c r="OIT386" s="55"/>
      <c r="OIU386" s="55"/>
      <c r="OIV386" s="55"/>
      <c r="OIW386" s="55"/>
      <c r="OIX386" s="55"/>
      <c r="OIY386" s="55"/>
      <c r="OIZ386" s="55"/>
      <c r="OJA386" s="55"/>
      <c r="OJB386" s="55"/>
      <c r="OJC386" s="55"/>
      <c r="OJD386" s="55"/>
      <c r="OJE386" s="55"/>
      <c r="OJF386" s="55"/>
      <c r="OJG386" s="55"/>
      <c r="OJH386" s="55"/>
      <c r="OJI386" s="55"/>
      <c r="OJJ386" s="55"/>
      <c r="OJK386" s="55"/>
      <c r="OJL386" s="55"/>
      <c r="OJM386" s="55"/>
      <c r="OJN386" s="55"/>
      <c r="OJO386" s="55"/>
      <c r="OJP386" s="55"/>
      <c r="OJQ386" s="55"/>
      <c r="OJR386" s="55"/>
      <c r="OJS386" s="55"/>
      <c r="OJT386" s="55"/>
      <c r="OJU386" s="55"/>
      <c r="OJV386" s="55"/>
      <c r="OJW386" s="55"/>
      <c r="OJX386" s="55"/>
      <c r="OJY386" s="55"/>
      <c r="OJZ386" s="55"/>
      <c r="OKA386" s="55"/>
      <c r="OKB386" s="55"/>
      <c r="OKC386" s="55"/>
      <c r="OKD386" s="55"/>
      <c r="OKE386" s="55"/>
      <c r="OKF386" s="55"/>
      <c r="OKG386" s="55"/>
      <c r="OKH386" s="55"/>
      <c r="OKI386" s="55"/>
      <c r="OKJ386" s="55"/>
      <c r="OKK386" s="55"/>
      <c r="OKL386" s="55"/>
      <c r="OKM386" s="55"/>
      <c r="OKN386" s="55"/>
      <c r="OKO386" s="55"/>
      <c r="OKP386" s="55"/>
      <c r="OKQ386" s="55"/>
      <c r="OKR386" s="55"/>
      <c r="OKS386" s="55"/>
      <c r="OKT386" s="55"/>
      <c r="OKU386" s="55"/>
      <c r="OKV386" s="55"/>
      <c r="OKW386" s="55"/>
      <c r="OKX386" s="55"/>
      <c r="OKY386" s="55"/>
      <c r="OKZ386" s="55"/>
      <c r="OLA386" s="55"/>
      <c r="OLB386" s="55"/>
      <c r="OLC386" s="55"/>
      <c r="OLD386" s="55"/>
      <c r="OLE386" s="55"/>
      <c r="OLF386" s="55"/>
      <c r="OLG386" s="55"/>
      <c r="OLH386" s="55"/>
      <c r="OLI386" s="55"/>
      <c r="OLJ386" s="55"/>
      <c r="OLK386" s="55"/>
      <c r="OLL386" s="55"/>
      <c r="OLM386" s="55"/>
      <c r="OLN386" s="55"/>
      <c r="OLO386" s="55"/>
      <c r="OLP386" s="55"/>
      <c r="OLQ386" s="55"/>
      <c r="OLR386" s="55"/>
      <c r="OLS386" s="55"/>
      <c r="OLT386" s="55"/>
      <c r="OLU386" s="55"/>
      <c r="OLV386" s="55"/>
      <c r="OLW386" s="55"/>
      <c r="OLX386" s="55"/>
      <c r="OLY386" s="55"/>
      <c r="OLZ386" s="55"/>
      <c r="OMA386" s="55"/>
      <c r="OMB386" s="55"/>
      <c r="OMC386" s="55"/>
      <c r="OMD386" s="55"/>
      <c r="OME386" s="55"/>
      <c r="OMF386" s="55"/>
      <c r="OMG386" s="55"/>
      <c r="OMH386" s="55"/>
      <c r="OMI386" s="55"/>
      <c r="OMJ386" s="55"/>
      <c r="OMK386" s="55"/>
      <c r="OML386" s="55"/>
      <c r="OMM386" s="55"/>
      <c r="OMN386" s="55"/>
      <c r="OMO386" s="55"/>
      <c r="OMP386" s="55"/>
      <c r="OMQ386" s="55"/>
      <c r="OMR386" s="55"/>
      <c r="OMS386" s="55"/>
      <c r="OMT386" s="55"/>
      <c r="OMU386" s="55"/>
      <c r="OMV386" s="55"/>
      <c r="OMW386" s="55"/>
      <c r="OMX386" s="55"/>
      <c r="OMY386" s="55"/>
      <c r="OMZ386" s="55"/>
      <c r="ONA386" s="55"/>
      <c r="ONB386" s="55"/>
      <c r="ONC386" s="55"/>
      <c r="OND386" s="55"/>
      <c r="ONE386" s="55"/>
      <c r="ONF386" s="55"/>
      <c r="ONG386" s="55"/>
      <c r="ONH386" s="55"/>
      <c r="ONI386" s="55"/>
      <c r="ONJ386" s="55"/>
      <c r="ONK386" s="55"/>
      <c r="ONL386" s="55"/>
      <c r="ONM386" s="55"/>
      <c r="ONN386" s="55"/>
      <c r="ONO386" s="55"/>
      <c r="ONP386" s="55"/>
      <c r="ONQ386" s="55"/>
      <c r="ONR386" s="55"/>
      <c r="ONS386" s="55"/>
      <c r="ONT386" s="55"/>
      <c r="ONU386" s="55"/>
      <c r="ONV386" s="55"/>
      <c r="ONW386" s="55"/>
      <c r="ONX386" s="55"/>
      <c r="ONY386" s="55"/>
      <c r="ONZ386" s="55"/>
      <c r="OOA386" s="55"/>
      <c r="OOB386" s="55"/>
      <c r="OOC386" s="55"/>
      <c r="OOD386" s="55"/>
      <c r="OOE386" s="55"/>
      <c r="OOF386" s="55"/>
      <c r="OOG386" s="55"/>
      <c r="OOH386" s="55"/>
      <c r="OOI386" s="55"/>
      <c r="OOJ386" s="55"/>
      <c r="OOK386" s="55"/>
      <c r="OOL386" s="55"/>
      <c r="OOM386" s="55"/>
      <c r="OON386" s="55"/>
      <c r="OOO386" s="55"/>
      <c r="OOP386" s="55"/>
      <c r="OOQ386" s="55"/>
      <c r="OOR386" s="55"/>
      <c r="OOS386" s="55"/>
      <c r="OOT386" s="55"/>
      <c r="OOU386" s="55"/>
      <c r="OOV386" s="55"/>
      <c r="OOW386" s="55"/>
      <c r="OOX386" s="55"/>
      <c r="OOY386" s="55"/>
      <c r="OOZ386" s="55"/>
      <c r="OPA386" s="55"/>
      <c r="OPB386" s="55"/>
      <c r="OPC386" s="55"/>
      <c r="OPD386" s="55"/>
      <c r="OPE386" s="55"/>
      <c r="OPF386" s="55"/>
      <c r="OPG386" s="55"/>
      <c r="OPH386" s="55"/>
      <c r="OPI386" s="55"/>
      <c r="OPJ386" s="55"/>
      <c r="OPK386" s="55"/>
      <c r="OPL386" s="55"/>
      <c r="OPM386" s="55"/>
      <c r="OPN386" s="55"/>
      <c r="OPO386" s="55"/>
      <c r="OPP386" s="55"/>
      <c r="OPQ386" s="55"/>
      <c r="OPR386" s="55"/>
      <c r="OPS386" s="55"/>
      <c r="OPT386" s="55"/>
      <c r="OPU386" s="55"/>
      <c r="OPV386" s="55"/>
      <c r="OPW386" s="55"/>
      <c r="OPX386" s="55"/>
      <c r="OPY386" s="55"/>
      <c r="OPZ386" s="55"/>
      <c r="OQA386" s="55"/>
      <c r="OQB386" s="55"/>
      <c r="OQC386" s="55"/>
      <c r="OQD386" s="55"/>
      <c r="OQE386" s="55"/>
      <c r="OQF386" s="55"/>
      <c r="OQG386" s="55"/>
      <c r="OQH386" s="55"/>
      <c r="OQI386" s="55"/>
      <c r="OQJ386" s="55"/>
      <c r="OQK386" s="55"/>
      <c r="OQL386" s="55"/>
      <c r="OQM386" s="55"/>
      <c r="OQN386" s="55"/>
      <c r="OQO386" s="55"/>
      <c r="OQP386" s="55"/>
      <c r="OQQ386" s="55"/>
      <c r="OQR386" s="55"/>
      <c r="OQS386" s="55"/>
      <c r="OQT386" s="55"/>
      <c r="OQU386" s="55"/>
      <c r="OQV386" s="55"/>
      <c r="OQW386" s="55"/>
      <c r="OQX386" s="55"/>
      <c r="OQY386" s="55"/>
      <c r="OQZ386" s="55"/>
      <c r="ORA386" s="55"/>
      <c r="ORB386" s="55"/>
      <c r="ORC386" s="55"/>
      <c r="ORD386" s="55"/>
      <c r="ORE386" s="55"/>
      <c r="ORF386" s="55"/>
      <c r="ORG386" s="55"/>
      <c r="ORH386" s="55"/>
      <c r="ORI386" s="55"/>
      <c r="ORJ386" s="55"/>
      <c r="ORK386" s="55"/>
      <c r="ORL386" s="55"/>
      <c r="ORM386" s="55"/>
      <c r="ORN386" s="55"/>
      <c r="ORO386" s="55"/>
      <c r="ORP386" s="55"/>
      <c r="ORQ386" s="55"/>
      <c r="ORR386" s="55"/>
      <c r="ORS386" s="55"/>
      <c r="ORT386" s="55"/>
      <c r="ORU386" s="55"/>
      <c r="ORV386" s="55"/>
      <c r="ORW386" s="55"/>
      <c r="ORX386" s="55"/>
      <c r="ORY386" s="55"/>
      <c r="ORZ386" s="55"/>
      <c r="OSA386" s="55"/>
      <c r="OSB386" s="55"/>
      <c r="OSC386" s="55"/>
      <c r="OSD386" s="55"/>
      <c r="OSE386" s="55"/>
      <c r="OSF386" s="55"/>
      <c r="OSG386" s="55"/>
      <c r="OSH386" s="55"/>
      <c r="OSI386" s="55"/>
      <c r="OSJ386" s="55"/>
      <c r="OSK386" s="55"/>
      <c r="OSL386" s="55"/>
      <c r="OSM386" s="55"/>
      <c r="OSN386" s="55"/>
      <c r="OSO386" s="55"/>
      <c r="OSP386" s="55"/>
      <c r="OSQ386" s="55"/>
      <c r="OSR386" s="55"/>
      <c r="OSS386" s="55"/>
      <c r="OST386" s="55"/>
      <c r="OSU386" s="55"/>
      <c r="OSV386" s="55"/>
      <c r="OSW386" s="55"/>
      <c r="OSX386" s="55"/>
      <c r="OSY386" s="55"/>
      <c r="OSZ386" s="55"/>
      <c r="OTA386" s="55"/>
      <c r="OTB386" s="55"/>
      <c r="OTC386" s="55"/>
      <c r="OTD386" s="55"/>
      <c r="OTE386" s="55"/>
      <c r="OTF386" s="55"/>
      <c r="OTG386" s="55"/>
      <c r="OTH386" s="55"/>
      <c r="OTI386" s="55"/>
      <c r="OTJ386" s="55"/>
      <c r="OTK386" s="55"/>
      <c r="OTL386" s="55"/>
      <c r="OTM386" s="55"/>
      <c r="OTN386" s="55"/>
      <c r="OTO386" s="55"/>
      <c r="OTP386" s="55"/>
      <c r="OTQ386" s="55"/>
      <c r="OTR386" s="55"/>
      <c r="OTS386" s="55"/>
      <c r="OTT386" s="55"/>
      <c r="OTU386" s="55"/>
      <c r="OTV386" s="55"/>
      <c r="OTW386" s="55"/>
      <c r="OTX386" s="55"/>
      <c r="OTY386" s="55"/>
      <c r="OTZ386" s="55"/>
      <c r="OUA386" s="55"/>
      <c r="OUB386" s="55"/>
      <c r="OUC386" s="55"/>
      <c r="OUD386" s="55"/>
      <c r="OUE386" s="55"/>
      <c r="OUF386" s="55"/>
      <c r="OUG386" s="55"/>
      <c r="OUH386" s="55"/>
      <c r="OUI386" s="55"/>
      <c r="OUJ386" s="55"/>
      <c r="OUK386" s="55"/>
      <c r="OUL386" s="55"/>
      <c r="OUM386" s="55"/>
      <c r="OUN386" s="55"/>
      <c r="OUO386" s="55"/>
      <c r="OUP386" s="55"/>
      <c r="OUQ386" s="55"/>
      <c r="OUR386" s="55"/>
      <c r="OUS386" s="55"/>
      <c r="OUT386" s="55"/>
      <c r="OUU386" s="55"/>
      <c r="OUV386" s="55"/>
      <c r="OUW386" s="55"/>
      <c r="OUX386" s="55"/>
      <c r="OUY386" s="55"/>
      <c r="OUZ386" s="55"/>
      <c r="OVA386" s="55"/>
      <c r="OVB386" s="55"/>
      <c r="OVC386" s="55"/>
      <c r="OVD386" s="55"/>
      <c r="OVE386" s="55"/>
      <c r="OVF386" s="55"/>
      <c r="OVG386" s="55"/>
      <c r="OVH386" s="55"/>
      <c r="OVI386" s="55"/>
      <c r="OVJ386" s="55"/>
      <c r="OVK386" s="55"/>
      <c r="OVL386" s="55"/>
      <c r="OVM386" s="55"/>
      <c r="OVN386" s="55"/>
      <c r="OVO386" s="55"/>
      <c r="OVP386" s="55"/>
      <c r="OVQ386" s="55"/>
      <c r="OVR386" s="55"/>
      <c r="OVS386" s="55"/>
      <c r="OVT386" s="55"/>
      <c r="OVU386" s="55"/>
      <c r="OVV386" s="55"/>
      <c r="OVW386" s="55"/>
      <c r="OVX386" s="55"/>
      <c r="OVY386" s="55"/>
      <c r="OVZ386" s="55"/>
      <c r="OWA386" s="55"/>
      <c r="OWB386" s="55"/>
      <c r="OWC386" s="55"/>
      <c r="OWD386" s="55"/>
      <c r="OWE386" s="55"/>
      <c r="OWF386" s="55"/>
      <c r="OWG386" s="55"/>
      <c r="OWH386" s="55"/>
      <c r="OWI386" s="55"/>
      <c r="OWJ386" s="55"/>
      <c r="OWK386" s="55"/>
      <c r="OWL386" s="55"/>
      <c r="OWM386" s="55"/>
      <c r="OWN386" s="55"/>
      <c r="OWO386" s="55"/>
      <c r="OWP386" s="55"/>
      <c r="OWQ386" s="55"/>
      <c r="OWR386" s="55"/>
      <c r="OWS386" s="55"/>
      <c r="OWT386" s="55"/>
      <c r="OWU386" s="55"/>
      <c r="OWV386" s="55"/>
      <c r="OWW386" s="55"/>
      <c r="OWX386" s="55"/>
      <c r="OWY386" s="55"/>
      <c r="OWZ386" s="55"/>
      <c r="OXA386" s="55"/>
      <c r="OXB386" s="55"/>
      <c r="OXC386" s="55"/>
      <c r="OXD386" s="55"/>
      <c r="OXE386" s="55"/>
      <c r="OXF386" s="55"/>
      <c r="OXG386" s="55"/>
      <c r="OXH386" s="55"/>
      <c r="OXI386" s="55"/>
      <c r="OXJ386" s="55"/>
      <c r="OXK386" s="55"/>
      <c r="OXL386" s="55"/>
      <c r="OXM386" s="55"/>
      <c r="OXN386" s="55"/>
      <c r="OXO386" s="55"/>
      <c r="OXP386" s="55"/>
      <c r="OXQ386" s="55"/>
      <c r="OXR386" s="55"/>
      <c r="OXS386" s="55"/>
      <c r="OXT386" s="55"/>
      <c r="OXU386" s="55"/>
      <c r="OXV386" s="55"/>
      <c r="OXW386" s="55"/>
      <c r="OXX386" s="55"/>
      <c r="OXY386" s="55"/>
      <c r="OXZ386" s="55"/>
      <c r="OYA386" s="55"/>
      <c r="OYB386" s="55"/>
      <c r="OYC386" s="55"/>
      <c r="OYD386" s="55"/>
      <c r="OYE386" s="55"/>
      <c r="OYF386" s="55"/>
      <c r="OYG386" s="55"/>
      <c r="OYH386" s="55"/>
      <c r="OYI386" s="55"/>
      <c r="OYJ386" s="55"/>
      <c r="OYK386" s="55"/>
      <c r="OYL386" s="55"/>
      <c r="OYM386" s="55"/>
      <c r="OYN386" s="55"/>
      <c r="OYO386" s="55"/>
      <c r="OYP386" s="55"/>
      <c r="OYQ386" s="55"/>
      <c r="OYR386" s="55"/>
      <c r="OYS386" s="55"/>
      <c r="OYT386" s="55"/>
      <c r="OYU386" s="55"/>
      <c r="OYV386" s="55"/>
      <c r="OYW386" s="55"/>
      <c r="OYX386" s="55"/>
      <c r="OYY386" s="55"/>
      <c r="OYZ386" s="55"/>
      <c r="OZA386" s="55"/>
      <c r="OZB386" s="55"/>
      <c r="OZC386" s="55"/>
      <c r="OZD386" s="55"/>
      <c r="OZE386" s="55"/>
      <c r="OZF386" s="55"/>
      <c r="OZG386" s="55"/>
      <c r="OZH386" s="55"/>
      <c r="OZI386" s="55"/>
      <c r="OZJ386" s="55"/>
      <c r="OZK386" s="55"/>
      <c r="OZL386" s="55"/>
      <c r="OZM386" s="55"/>
      <c r="OZN386" s="55"/>
      <c r="OZO386" s="55"/>
      <c r="OZP386" s="55"/>
      <c r="OZQ386" s="55"/>
      <c r="OZR386" s="55"/>
      <c r="OZS386" s="55"/>
      <c r="OZT386" s="55"/>
      <c r="OZU386" s="55"/>
      <c r="OZV386" s="55"/>
      <c r="OZW386" s="55"/>
      <c r="OZX386" s="55"/>
      <c r="OZY386" s="55"/>
      <c r="OZZ386" s="55"/>
      <c r="PAA386" s="55"/>
      <c r="PAB386" s="55"/>
      <c r="PAC386" s="55"/>
      <c r="PAD386" s="55"/>
      <c r="PAE386" s="55"/>
      <c r="PAF386" s="55"/>
      <c r="PAG386" s="55"/>
      <c r="PAH386" s="55"/>
      <c r="PAI386" s="55"/>
      <c r="PAJ386" s="55"/>
      <c r="PAK386" s="55"/>
      <c r="PAL386" s="55"/>
      <c r="PAM386" s="55"/>
      <c r="PAN386" s="55"/>
      <c r="PAO386" s="55"/>
      <c r="PAP386" s="55"/>
      <c r="PAQ386" s="55"/>
      <c r="PAR386" s="55"/>
      <c r="PAS386" s="55"/>
      <c r="PAT386" s="55"/>
      <c r="PAU386" s="55"/>
      <c r="PAV386" s="55"/>
      <c r="PAW386" s="55"/>
      <c r="PAX386" s="55"/>
      <c r="PAY386" s="55"/>
      <c r="PAZ386" s="55"/>
      <c r="PBA386" s="55"/>
      <c r="PBB386" s="55"/>
      <c r="PBC386" s="55"/>
      <c r="PBD386" s="55"/>
      <c r="PBE386" s="55"/>
      <c r="PBF386" s="55"/>
      <c r="PBG386" s="55"/>
      <c r="PBH386" s="55"/>
      <c r="PBI386" s="55"/>
      <c r="PBJ386" s="55"/>
      <c r="PBK386" s="55"/>
      <c r="PBL386" s="55"/>
      <c r="PBM386" s="55"/>
      <c r="PBN386" s="55"/>
      <c r="PBO386" s="55"/>
      <c r="PBP386" s="55"/>
      <c r="PBQ386" s="55"/>
      <c r="PBR386" s="55"/>
      <c r="PBS386" s="55"/>
      <c r="PBT386" s="55"/>
      <c r="PBU386" s="55"/>
      <c r="PBV386" s="55"/>
      <c r="PBW386" s="55"/>
      <c r="PBX386" s="55"/>
      <c r="PBY386" s="55"/>
      <c r="PBZ386" s="55"/>
      <c r="PCA386" s="55"/>
      <c r="PCB386" s="55"/>
      <c r="PCC386" s="55"/>
      <c r="PCD386" s="55"/>
      <c r="PCE386" s="55"/>
      <c r="PCF386" s="55"/>
      <c r="PCG386" s="55"/>
      <c r="PCH386" s="55"/>
      <c r="PCI386" s="55"/>
      <c r="PCJ386" s="55"/>
      <c r="PCK386" s="55"/>
      <c r="PCL386" s="55"/>
      <c r="PCM386" s="55"/>
      <c r="PCN386" s="55"/>
      <c r="PCO386" s="55"/>
      <c r="PCP386" s="55"/>
      <c r="PCQ386" s="55"/>
      <c r="PCR386" s="55"/>
      <c r="PCS386" s="55"/>
      <c r="PCT386" s="55"/>
      <c r="PCU386" s="55"/>
      <c r="PCV386" s="55"/>
      <c r="PCW386" s="55"/>
      <c r="PCX386" s="55"/>
      <c r="PCY386" s="55"/>
      <c r="PCZ386" s="55"/>
      <c r="PDA386" s="55"/>
      <c r="PDB386" s="55"/>
      <c r="PDC386" s="55"/>
      <c r="PDD386" s="55"/>
      <c r="PDE386" s="55"/>
      <c r="PDF386" s="55"/>
      <c r="PDG386" s="55"/>
      <c r="PDH386" s="55"/>
      <c r="PDI386" s="55"/>
      <c r="PDJ386" s="55"/>
      <c r="PDK386" s="55"/>
      <c r="PDL386" s="55"/>
      <c r="PDM386" s="55"/>
      <c r="PDN386" s="55"/>
      <c r="PDO386" s="55"/>
      <c r="PDP386" s="55"/>
      <c r="PDQ386" s="55"/>
      <c r="PDR386" s="55"/>
      <c r="PDS386" s="55"/>
      <c r="PDT386" s="55"/>
      <c r="PDU386" s="55"/>
      <c r="PDV386" s="55"/>
      <c r="PDW386" s="55"/>
      <c r="PDX386" s="55"/>
      <c r="PDY386" s="55"/>
      <c r="PDZ386" s="55"/>
      <c r="PEA386" s="55"/>
      <c r="PEB386" s="55"/>
      <c r="PEC386" s="55"/>
      <c r="PED386" s="55"/>
      <c r="PEE386" s="55"/>
      <c r="PEF386" s="55"/>
      <c r="PEG386" s="55"/>
      <c r="PEH386" s="55"/>
      <c r="PEI386" s="55"/>
      <c r="PEJ386" s="55"/>
      <c r="PEK386" s="55"/>
      <c r="PEL386" s="55"/>
      <c r="PEM386" s="55"/>
      <c r="PEN386" s="55"/>
      <c r="PEO386" s="55"/>
      <c r="PEP386" s="55"/>
      <c r="PEQ386" s="55"/>
      <c r="PER386" s="55"/>
      <c r="PES386" s="55"/>
      <c r="PET386" s="55"/>
      <c r="PEU386" s="55"/>
      <c r="PEV386" s="55"/>
      <c r="PEW386" s="55"/>
      <c r="PEX386" s="55"/>
      <c r="PEY386" s="55"/>
      <c r="PEZ386" s="55"/>
      <c r="PFA386" s="55"/>
      <c r="PFB386" s="55"/>
      <c r="PFC386" s="55"/>
      <c r="PFD386" s="55"/>
      <c r="PFE386" s="55"/>
      <c r="PFF386" s="55"/>
      <c r="PFG386" s="55"/>
      <c r="PFH386" s="55"/>
      <c r="PFI386" s="55"/>
      <c r="PFJ386" s="55"/>
      <c r="PFK386" s="55"/>
      <c r="PFL386" s="55"/>
      <c r="PFM386" s="55"/>
      <c r="PFN386" s="55"/>
      <c r="PFO386" s="55"/>
      <c r="PFP386" s="55"/>
      <c r="PFQ386" s="55"/>
      <c r="PFR386" s="55"/>
      <c r="PFS386" s="55"/>
      <c r="PFT386" s="55"/>
      <c r="PFU386" s="55"/>
      <c r="PFV386" s="55"/>
      <c r="PFW386" s="55"/>
      <c r="PFX386" s="55"/>
      <c r="PFY386" s="55"/>
      <c r="PFZ386" s="55"/>
      <c r="PGA386" s="55"/>
      <c r="PGB386" s="55"/>
      <c r="PGC386" s="55"/>
      <c r="PGD386" s="55"/>
      <c r="PGE386" s="55"/>
      <c r="PGF386" s="55"/>
      <c r="PGG386" s="55"/>
      <c r="PGH386" s="55"/>
      <c r="PGI386" s="55"/>
      <c r="PGJ386" s="55"/>
      <c r="PGK386" s="55"/>
      <c r="PGL386" s="55"/>
      <c r="PGM386" s="55"/>
      <c r="PGN386" s="55"/>
      <c r="PGO386" s="55"/>
      <c r="PGP386" s="55"/>
      <c r="PGQ386" s="55"/>
      <c r="PGR386" s="55"/>
      <c r="PGS386" s="55"/>
      <c r="PGT386" s="55"/>
      <c r="PGU386" s="55"/>
      <c r="PGV386" s="55"/>
      <c r="PGW386" s="55"/>
      <c r="PGX386" s="55"/>
      <c r="PGY386" s="55"/>
      <c r="PGZ386" s="55"/>
      <c r="PHA386" s="55"/>
      <c r="PHB386" s="55"/>
      <c r="PHC386" s="55"/>
      <c r="PHD386" s="55"/>
      <c r="PHE386" s="55"/>
      <c r="PHF386" s="55"/>
      <c r="PHG386" s="55"/>
      <c r="PHH386" s="55"/>
      <c r="PHI386" s="55"/>
      <c r="PHJ386" s="55"/>
      <c r="PHK386" s="55"/>
      <c r="PHL386" s="55"/>
      <c r="PHM386" s="55"/>
      <c r="PHN386" s="55"/>
      <c r="PHO386" s="55"/>
      <c r="PHP386" s="55"/>
      <c r="PHQ386" s="55"/>
      <c r="PHR386" s="55"/>
      <c r="PHS386" s="55"/>
      <c r="PHT386" s="55"/>
      <c r="PHU386" s="55"/>
      <c r="PHV386" s="55"/>
      <c r="PHW386" s="55"/>
      <c r="PHX386" s="55"/>
      <c r="PHY386" s="55"/>
      <c r="PHZ386" s="55"/>
      <c r="PIA386" s="55"/>
      <c r="PIB386" s="55"/>
      <c r="PIC386" s="55"/>
      <c r="PID386" s="55"/>
      <c r="PIE386" s="55"/>
      <c r="PIF386" s="55"/>
      <c r="PIG386" s="55"/>
      <c r="PIH386" s="55"/>
      <c r="PII386" s="55"/>
      <c r="PIJ386" s="55"/>
      <c r="PIK386" s="55"/>
      <c r="PIL386" s="55"/>
      <c r="PIM386" s="55"/>
      <c r="PIN386" s="55"/>
      <c r="PIO386" s="55"/>
      <c r="PIP386" s="55"/>
      <c r="PIQ386" s="55"/>
      <c r="PIR386" s="55"/>
      <c r="PIS386" s="55"/>
      <c r="PIT386" s="55"/>
      <c r="PIU386" s="55"/>
      <c r="PIV386" s="55"/>
      <c r="PIW386" s="55"/>
      <c r="PIX386" s="55"/>
      <c r="PIY386" s="55"/>
      <c r="PIZ386" s="55"/>
      <c r="PJA386" s="55"/>
      <c r="PJB386" s="55"/>
      <c r="PJC386" s="55"/>
      <c r="PJD386" s="55"/>
      <c r="PJE386" s="55"/>
      <c r="PJF386" s="55"/>
      <c r="PJG386" s="55"/>
      <c r="PJH386" s="55"/>
      <c r="PJI386" s="55"/>
      <c r="PJJ386" s="55"/>
      <c r="PJK386" s="55"/>
      <c r="PJL386" s="55"/>
      <c r="PJM386" s="55"/>
      <c r="PJN386" s="55"/>
      <c r="PJO386" s="55"/>
      <c r="PJP386" s="55"/>
      <c r="PJQ386" s="55"/>
      <c r="PJR386" s="55"/>
      <c r="PJS386" s="55"/>
      <c r="PJT386" s="55"/>
      <c r="PJU386" s="55"/>
      <c r="PJV386" s="55"/>
      <c r="PJW386" s="55"/>
      <c r="PJX386" s="55"/>
      <c r="PJY386" s="55"/>
      <c r="PJZ386" s="55"/>
      <c r="PKA386" s="55"/>
      <c r="PKB386" s="55"/>
      <c r="PKC386" s="55"/>
      <c r="PKD386" s="55"/>
      <c r="PKE386" s="55"/>
      <c r="PKF386" s="55"/>
      <c r="PKG386" s="55"/>
      <c r="PKH386" s="55"/>
      <c r="PKI386" s="55"/>
      <c r="PKJ386" s="55"/>
      <c r="PKK386" s="55"/>
      <c r="PKL386" s="55"/>
      <c r="PKM386" s="55"/>
      <c r="PKN386" s="55"/>
      <c r="PKO386" s="55"/>
      <c r="PKP386" s="55"/>
      <c r="PKQ386" s="55"/>
      <c r="PKR386" s="55"/>
      <c r="PKS386" s="55"/>
      <c r="PKT386" s="55"/>
      <c r="PKU386" s="55"/>
      <c r="PKV386" s="55"/>
      <c r="PKW386" s="55"/>
      <c r="PKX386" s="55"/>
      <c r="PKY386" s="55"/>
      <c r="PKZ386" s="55"/>
      <c r="PLA386" s="55"/>
      <c r="PLB386" s="55"/>
      <c r="PLC386" s="55"/>
      <c r="PLD386" s="55"/>
      <c r="PLE386" s="55"/>
      <c r="PLF386" s="55"/>
      <c r="PLG386" s="55"/>
      <c r="PLH386" s="55"/>
      <c r="PLI386" s="55"/>
      <c r="PLJ386" s="55"/>
      <c r="PLK386" s="55"/>
      <c r="PLL386" s="55"/>
      <c r="PLM386" s="55"/>
      <c r="PLN386" s="55"/>
      <c r="PLO386" s="55"/>
      <c r="PLP386" s="55"/>
      <c r="PLQ386" s="55"/>
      <c r="PLR386" s="55"/>
      <c r="PLS386" s="55"/>
      <c r="PLT386" s="55"/>
      <c r="PLU386" s="55"/>
      <c r="PLV386" s="55"/>
      <c r="PLW386" s="55"/>
      <c r="PLX386" s="55"/>
      <c r="PLY386" s="55"/>
      <c r="PLZ386" s="55"/>
      <c r="PMA386" s="55"/>
      <c r="PMB386" s="55"/>
      <c r="PMC386" s="55"/>
      <c r="PMD386" s="55"/>
      <c r="PME386" s="55"/>
      <c r="PMF386" s="55"/>
      <c r="PMG386" s="55"/>
      <c r="PMH386" s="55"/>
      <c r="PMI386" s="55"/>
      <c r="PMJ386" s="55"/>
      <c r="PMK386" s="55"/>
      <c r="PML386" s="55"/>
      <c r="PMM386" s="55"/>
      <c r="PMN386" s="55"/>
      <c r="PMO386" s="55"/>
      <c r="PMP386" s="55"/>
      <c r="PMQ386" s="55"/>
      <c r="PMR386" s="55"/>
      <c r="PMS386" s="55"/>
      <c r="PMT386" s="55"/>
      <c r="PMU386" s="55"/>
      <c r="PMV386" s="55"/>
      <c r="PMW386" s="55"/>
      <c r="PMX386" s="55"/>
      <c r="PMY386" s="55"/>
      <c r="PMZ386" s="55"/>
      <c r="PNA386" s="55"/>
      <c r="PNB386" s="55"/>
      <c r="PNC386" s="55"/>
      <c r="PND386" s="55"/>
      <c r="PNE386" s="55"/>
      <c r="PNF386" s="55"/>
      <c r="PNG386" s="55"/>
      <c r="PNH386" s="55"/>
      <c r="PNI386" s="55"/>
      <c r="PNJ386" s="55"/>
      <c r="PNK386" s="55"/>
      <c r="PNL386" s="55"/>
      <c r="PNM386" s="55"/>
      <c r="PNN386" s="55"/>
      <c r="PNO386" s="55"/>
      <c r="PNP386" s="55"/>
      <c r="PNQ386" s="55"/>
      <c r="PNR386" s="55"/>
      <c r="PNS386" s="55"/>
      <c r="PNT386" s="55"/>
      <c r="PNU386" s="55"/>
      <c r="PNV386" s="55"/>
      <c r="PNW386" s="55"/>
      <c r="PNX386" s="55"/>
      <c r="PNY386" s="55"/>
      <c r="PNZ386" s="55"/>
      <c r="POA386" s="55"/>
      <c r="POB386" s="55"/>
      <c r="POC386" s="55"/>
      <c r="POD386" s="55"/>
      <c r="POE386" s="55"/>
      <c r="POF386" s="55"/>
      <c r="POG386" s="55"/>
      <c r="POH386" s="55"/>
      <c r="POI386" s="55"/>
      <c r="POJ386" s="55"/>
      <c r="POK386" s="55"/>
      <c r="POL386" s="55"/>
      <c r="POM386" s="55"/>
      <c r="PON386" s="55"/>
      <c r="POO386" s="55"/>
      <c r="POP386" s="55"/>
      <c r="POQ386" s="55"/>
      <c r="POR386" s="55"/>
      <c r="POS386" s="55"/>
      <c r="POT386" s="55"/>
      <c r="POU386" s="55"/>
      <c r="POV386" s="55"/>
      <c r="POW386" s="55"/>
      <c r="POX386" s="55"/>
      <c r="POY386" s="55"/>
      <c r="POZ386" s="55"/>
      <c r="PPA386" s="55"/>
      <c r="PPB386" s="55"/>
      <c r="PPC386" s="55"/>
      <c r="PPD386" s="55"/>
      <c r="PPE386" s="55"/>
      <c r="PPF386" s="55"/>
      <c r="PPG386" s="55"/>
      <c r="PPH386" s="55"/>
      <c r="PPI386" s="55"/>
      <c r="PPJ386" s="55"/>
      <c r="PPK386" s="55"/>
      <c r="PPL386" s="55"/>
      <c r="PPM386" s="55"/>
      <c r="PPN386" s="55"/>
      <c r="PPO386" s="55"/>
      <c r="PPP386" s="55"/>
      <c r="PPQ386" s="55"/>
      <c r="PPR386" s="55"/>
      <c r="PPS386" s="55"/>
      <c r="PPT386" s="55"/>
      <c r="PPU386" s="55"/>
      <c r="PPV386" s="55"/>
      <c r="PPW386" s="55"/>
      <c r="PPX386" s="55"/>
      <c r="PPY386" s="55"/>
      <c r="PPZ386" s="55"/>
      <c r="PQA386" s="55"/>
      <c r="PQB386" s="55"/>
      <c r="PQC386" s="55"/>
      <c r="PQD386" s="55"/>
      <c r="PQE386" s="55"/>
      <c r="PQF386" s="55"/>
      <c r="PQG386" s="55"/>
      <c r="PQH386" s="55"/>
      <c r="PQI386" s="55"/>
      <c r="PQJ386" s="55"/>
      <c r="PQK386" s="55"/>
      <c r="PQL386" s="55"/>
      <c r="PQM386" s="55"/>
      <c r="PQN386" s="55"/>
      <c r="PQO386" s="55"/>
      <c r="PQP386" s="55"/>
      <c r="PQQ386" s="55"/>
      <c r="PQR386" s="55"/>
      <c r="PQS386" s="55"/>
      <c r="PQT386" s="55"/>
      <c r="PQU386" s="55"/>
      <c r="PQV386" s="55"/>
      <c r="PQW386" s="55"/>
      <c r="PQX386" s="55"/>
      <c r="PQY386" s="55"/>
      <c r="PQZ386" s="55"/>
      <c r="PRA386" s="55"/>
      <c r="PRB386" s="55"/>
      <c r="PRC386" s="55"/>
      <c r="PRD386" s="55"/>
      <c r="PRE386" s="55"/>
      <c r="PRF386" s="55"/>
      <c r="PRG386" s="55"/>
      <c r="PRH386" s="55"/>
      <c r="PRI386" s="55"/>
      <c r="PRJ386" s="55"/>
      <c r="PRK386" s="55"/>
      <c r="PRL386" s="55"/>
      <c r="PRM386" s="55"/>
      <c r="PRN386" s="55"/>
      <c r="PRO386" s="55"/>
      <c r="PRP386" s="55"/>
      <c r="PRQ386" s="55"/>
      <c r="PRR386" s="55"/>
      <c r="PRS386" s="55"/>
      <c r="PRT386" s="55"/>
      <c r="PRU386" s="55"/>
      <c r="PRV386" s="55"/>
      <c r="PRW386" s="55"/>
      <c r="PRX386" s="55"/>
      <c r="PRY386" s="55"/>
      <c r="PRZ386" s="55"/>
      <c r="PSA386" s="55"/>
      <c r="PSB386" s="55"/>
      <c r="PSC386" s="55"/>
      <c r="PSD386" s="55"/>
      <c r="PSE386" s="55"/>
      <c r="PSF386" s="55"/>
      <c r="PSG386" s="55"/>
      <c r="PSH386" s="55"/>
      <c r="PSI386" s="55"/>
      <c r="PSJ386" s="55"/>
      <c r="PSK386" s="55"/>
      <c r="PSL386" s="55"/>
      <c r="PSM386" s="55"/>
      <c r="PSN386" s="55"/>
      <c r="PSO386" s="55"/>
      <c r="PSP386" s="55"/>
      <c r="PSQ386" s="55"/>
      <c r="PSR386" s="55"/>
      <c r="PSS386" s="55"/>
      <c r="PST386" s="55"/>
      <c r="PSU386" s="55"/>
      <c r="PSV386" s="55"/>
      <c r="PSW386" s="55"/>
      <c r="PSX386" s="55"/>
      <c r="PSY386" s="55"/>
      <c r="PSZ386" s="55"/>
      <c r="PTA386" s="55"/>
      <c r="PTB386" s="55"/>
      <c r="PTC386" s="55"/>
      <c r="PTD386" s="55"/>
      <c r="PTE386" s="55"/>
      <c r="PTF386" s="55"/>
      <c r="PTG386" s="55"/>
      <c r="PTH386" s="55"/>
      <c r="PTI386" s="55"/>
      <c r="PTJ386" s="55"/>
      <c r="PTK386" s="55"/>
      <c r="PTL386" s="55"/>
      <c r="PTM386" s="55"/>
      <c r="PTN386" s="55"/>
      <c r="PTO386" s="55"/>
      <c r="PTP386" s="55"/>
      <c r="PTQ386" s="55"/>
      <c r="PTR386" s="55"/>
      <c r="PTS386" s="55"/>
      <c r="PTT386" s="55"/>
      <c r="PTU386" s="55"/>
      <c r="PTV386" s="55"/>
      <c r="PTW386" s="55"/>
      <c r="PTX386" s="55"/>
      <c r="PTY386" s="55"/>
      <c r="PTZ386" s="55"/>
      <c r="PUA386" s="55"/>
      <c r="PUB386" s="55"/>
      <c r="PUC386" s="55"/>
      <c r="PUD386" s="55"/>
      <c r="PUE386" s="55"/>
      <c r="PUF386" s="55"/>
      <c r="PUG386" s="55"/>
      <c r="PUH386" s="55"/>
      <c r="PUI386" s="55"/>
      <c r="PUJ386" s="55"/>
      <c r="PUK386" s="55"/>
      <c r="PUL386" s="55"/>
      <c r="PUM386" s="55"/>
      <c r="PUN386" s="55"/>
      <c r="PUO386" s="55"/>
      <c r="PUP386" s="55"/>
      <c r="PUQ386" s="55"/>
      <c r="PUR386" s="55"/>
      <c r="PUS386" s="55"/>
      <c r="PUT386" s="55"/>
      <c r="PUU386" s="55"/>
      <c r="PUV386" s="55"/>
      <c r="PUW386" s="55"/>
      <c r="PUX386" s="55"/>
      <c r="PUY386" s="55"/>
      <c r="PUZ386" s="55"/>
      <c r="PVA386" s="55"/>
      <c r="PVB386" s="55"/>
      <c r="PVC386" s="55"/>
      <c r="PVD386" s="55"/>
      <c r="PVE386" s="55"/>
      <c r="PVF386" s="55"/>
      <c r="PVG386" s="55"/>
      <c r="PVH386" s="55"/>
      <c r="PVI386" s="55"/>
      <c r="PVJ386" s="55"/>
      <c r="PVK386" s="55"/>
      <c r="PVL386" s="55"/>
      <c r="PVM386" s="55"/>
      <c r="PVN386" s="55"/>
      <c r="PVO386" s="55"/>
      <c r="PVP386" s="55"/>
      <c r="PVQ386" s="55"/>
      <c r="PVR386" s="55"/>
      <c r="PVS386" s="55"/>
      <c r="PVT386" s="55"/>
      <c r="PVU386" s="55"/>
      <c r="PVV386" s="55"/>
      <c r="PVW386" s="55"/>
      <c r="PVX386" s="55"/>
      <c r="PVY386" s="55"/>
      <c r="PVZ386" s="55"/>
      <c r="PWA386" s="55"/>
      <c r="PWB386" s="55"/>
      <c r="PWC386" s="55"/>
      <c r="PWD386" s="55"/>
      <c r="PWE386" s="55"/>
      <c r="PWF386" s="55"/>
      <c r="PWG386" s="55"/>
      <c r="PWH386" s="55"/>
      <c r="PWI386" s="55"/>
      <c r="PWJ386" s="55"/>
      <c r="PWK386" s="55"/>
      <c r="PWL386" s="55"/>
      <c r="PWM386" s="55"/>
      <c r="PWN386" s="55"/>
      <c r="PWO386" s="55"/>
      <c r="PWP386" s="55"/>
      <c r="PWQ386" s="55"/>
      <c r="PWR386" s="55"/>
      <c r="PWS386" s="55"/>
      <c r="PWT386" s="55"/>
      <c r="PWU386" s="55"/>
      <c r="PWV386" s="55"/>
      <c r="PWW386" s="55"/>
      <c r="PWX386" s="55"/>
      <c r="PWY386" s="55"/>
      <c r="PWZ386" s="55"/>
      <c r="PXA386" s="55"/>
      <c r="PXB386" s="55"/>
      <c r="PXC386" s="55"/>
      <c r="PXD386" s="55"/>
      <c r="PXE386" s="55"/>
      <c r="PXF386" s="55"/>
      <c r="PXG386" s="55"/>
      <c r="PXH386" s="55"/>
      <c r="PXI386" s="55"/>
      <c r="PXJ386" s="55"/>
      <c r="PXK386" s="55"/>
      <c r="PXL386" s="55"/>
      <c r="PXM386" s="55"/>
      <c r="PXN386" s="55"/>
      <c r="PXO386" s="55"/>
      <c r="PXP386" s="55"/>
      <c r="PXQ386" s="55"/>
      <c r="PXR386" s="55"/>
      <c r="PXS386" s="55"/>
      <c r="PXT386" s="55"/>
      <c r="PXU386" s="55"/>
      <c r="PXV386" s="55"/>
      <c r="PXW386" s="55"/>
      <c r="PXX386" s="55"/>
      <c r="PXY386" s="55"/>
      <c r="PXZ386" s="55"/>
      <c r="PYA386" s="55"/>
      <c r="PYB386" s="55"/>
      <c r="PYC386" s="55"/>
      <c r="PYD386" s="55"/>
      <c r="PYE386" s="55"/>
      <c r="PYF386" s="55"/>
      <c r="PYG386" s="55"/>
      <c r="PYH386" s="55"/>
      <c r="PYI386" s="55"/>
      <c r="PYJ386" s="55"/>
      <c r="PYK386" s="55"/>
      <c r="PYL386" s="55"/>
      <c r="PYM386" s="55"/>
      <c r="PYN386" s="55"/>
      <c r="PYO386" s="55"/>
      <c r="PYP386" s="55"/>
      <c r="PYQ386" s="55"/>
      <c r="PYR386" s="55"/>
      <c r="PYS386" s="55"/>
      <c r="PYT386" s="55"/>
      <c r="PYU386" s="55"/>
      <c r="PYV386" s="55"/>
      <c r="PYW386" s="55"/>
      <c r="PYX386" s="55"/>
      <c r="PYY386" s="55"/>
      <c r="PYZ386" s="55"/>
      <c r="PZA386" s="55"/>
      <c r="PZB386" s="55"/>
      <c r="PZC386" s="55"/>
      <c r="PZD386" s="55"/>
      <c r="PZE386" s="55"/>
      <c r="PZF386" s="55"/>
      <c r="PZG386" s="55"/>
      <c r="PZH386" s="55"/>
      <c r="PZI386" s="55"/>
      <c r="PZJ386" s="55"/>
      <c r="PZK386" s="55"/>
      <c r="PZL386" s="55"/>
      <c r="PZM386" s="55"/>
      <c r="PZN386" s="55"/>
      <c r="PZO386" s="55"/>
      <c r="PZP386" s="55"/>
      <c r="PZQ386" s="55"/>
      <c r="PZR386" s="55"/>
      <c r="PZS386" s="55"/>
      <c r="PZT386" s="55"/>
      <c r="PZU386" s="55"/>
      <c r="PZV386" s="55"/>
      <c r="PZW386" s="55"/>
      <c r="PZX386" s="55"/>
      <c r="PZY386" s="55"/>
      <c r="PZZ386" s="55"/>
      <c r="QAA386" s="55"/>
      <c r="QAB386" s="55"/>
      <c r="QAC386" s="55"/>
      <c r="QAD386" s="55"/>
      <c r="QAE386" s="55"/>
      <c r="QAF386" s="55"/>
      <c r="QAG386" s="55"/>
      <c r="QAH386" s="55"/>
      <c r="QAI386" s="55"/>
      <c r="QAJ386" s="55"/>
      <c r="QAK386" s="55"/>
      <c r="QAL386" s="55"/>
      <c r="QAM386" s="55"/>
      <c r="QAN386" s="55"/>
      <c r="QAO386" s="55"/>
      <c r="QAP386" s="55"/>
      <c r="QAQ386" s="55"/>
      <c r="QAR386" s="55"/>
      <c r="QAS386" s="55"/>
      <c r="QAT386" s="55"/>
      <c r="QAU386" s="55"/>
      <c r="QAV386" s="55"/>
      <c r="QAW386" s="55"/>
      <c r="QAX386" s="55"/>
      <c r="QAY386" s="55"/>
      <c r="QAZ386" s="55"/>
      <c r="QBA386" s="55"/>
      <c r="QBB386" s="55"/>
      <c r="QBC386" s="55"/>
      <c r="QBD386" s="55"/>
      <c r="QBE386" s="55"/>
      <c r="QBF386" s="55"/>
      <c r="QBG386" s="55"/>
      <c r="QBH386" s="55"/>
      <c r="QBI386" s="55"/>
      <c r="QBJ386" s="55"/>
      <c r="QBK386" s="55"/>
      <c r="QBL386" s="55"/>
      <c r="QBM386" s="55"/>
      <c r="QBN386" s="55"/>
      <c r="QBO386" s="55"/>
      <c r="QBP386" s="55"/>
      <c r="QBQ386" s="55"/>
      <c r="QBR386" s="55"/>
      <c r="QBS386" s="55"/>
      <c r="QBT386" s="55"/>
      <c r="QBU386" s="55"/>
      <c r="QBV386" s="55"/>
      <c r="QBW386" s="55"/>
      <c r="QBX386" s="55"/>
      <c r="QBY386" s="55"/>
      <c r="QBZ386" s="55"/>
      <c r="QCA386" s="55"/>
      <c r="QCB386" s="55"/>
      <c r="QCC386" s="55"/>
      <c r="QCD386" s="55"/>
      <c r="QCE386" s="55"/>
      <c r="QCF386" s="55"/>
      <c r="QCG386" s="55"/>
      <c r="QCH386" s="55"/>
      <c r="QCI386" s="55"/>
      <c r="QCJ386" s="55"/>
      <c r="QCK386" s="55"/>
      <c r="QCL386" s="55"/>
      <c r="QCM386" s="55"/>
      <c r="QCN386" s="55"/>
      <c r="QCO386" s="55"/>
      <c r="QCP386" s="55"/>
      <c r="QCQ386" s="55"/>
      <c r="QCR386" s="55"/>
      <c r="QCS386" s="55"/>
      <c r="QCT386" s="55"/>
      <c r="QCU386" s="55"/>
      <c r="QCV386" s="55"/>
      <c r="QCW386" s="55"/>
      <c r="QCX386" s="55"/>
      <c r="QCY386" s="55"/>
      <c r="QCZ386" s="55"/>
      <c r="QDA386" s="55"/>
      <c r="QDB386" s="55"/>
      <c r="QDC386" s="55"/>
      <c r="QDD386" s="55"/>
      <c r="QDE386" s="55"/>
      <c r="QDF386" s="55"/>
      <c r="QDG386" s="55"/>
      <c r="QDH386" s="55"/>
      <c r="QDI386" s="55"/>
      <c r="QDJ386" s="55"/>
      <c r="QDK386" s="55"/>
      <c r="QDL386" s="55"/>
      <c r="QDM386" s="55"/>
      <c r="QDN386" s="55"/>
      <c r="QDO386" s="55"/>
      <c r="QDP386" s="55"/>
      <c r="QDQ386" s="55"/>
      <c r="QDR386" s="55"/>
      <c r="QDS386" s="55"/>
      <c r="QDT386" s="55"/>
      <c r="QDU386" s="55"/>
      <c r="QDV386" s="55"/>
      <c r="QDW386" s="55"/>
      <c r="QDX386" s="55"/>
      <c r="QDY386" s="55"/>
      <c r="QDZ386" s="55"/>
      <c r="QEA386" s="55"/>
      <c r="QEB386" s="55"/>
      <c r="QEC386" s="55"/>
      <c r="QED386" s="55"/>
      <c r="QEE386" s="55"/>
      <c r="QEF386" s="55"/>
      <c r="QEG386" s="55"/>
      <c r="QEH386" s="55"/>
      <c r="QEI386" s="55"/>
      <c r="QEJ386" s="55"/>
      <c r="QEK386" s="55"/>
      <c r="QEL386" s="55"/>
      <c r="QEM386" s="55"/>
      <c r="QEN386" s="55"/>
      <c r="QEO386" s="55"/>
      <c r="QEP386" s="55"/>
      <c r="QEQ386" s="55"/>
      <c r="QER386" s="55"/>
      <c r="QES386" s="55"/>
      <c r="QET386" s="55"/>
      <c r="QEU386" s="55"/>
      <c r="QEV386" s="55"/>
      <c r="QEW386" s="55"/>
      <c r="QEX386" s="55"/>
      <c r="QEY386" s="55"/>
      <c r="QEZ386" s="55"/>
      <c r="QFA386" s="55"/>
      <c r="QFB386" s="55"/>
      <c r="QFC386" s="55"/>
      <c r="QFD386" s="55"/>
      <c r="QFE386" s="55"/>
      <c r="QFF386" s="55"/>
      <c r="QFG386" s="55"/>
      <c r="QFH386" s="55"/>
      <c r="QFI386" s="55"/>
      <c r="QFJ386" s="55"/>
      <c r="QFK386" s="55"/>
      <c r="QFL386" s="55"/>
      <c r="QFM386" s="55"/>
      <c r="QFN386" s="55"/>
      <c r="QFO386" s="55"/>
      <c r="QFP386" s="55"/>
      <c r="QFQ386" s="55"/>
      <c r="QFR386" s="55"/>
      <c r="QFS386" s="55"/>
      <c r="QFT386" s="55"/>
      <c r="QFU386" s="55"/>
      <c r="QFV386" s="55"/>
      <c r="QFW386" s="55"/>
      <c r="QFX386" s="55"/>
      <c r="QFY386" s="55"/>
      <c r="QFZ386" s="55"/>
      <c r="QGA386" s="55"/>
      <c r="QGB386" s="55"/>
      <c r="QGC386" s="55"/>
      <c r="QGD386" s="55"/>
      <c r="QGE386" s="55"/>
      <c r="QGF386" s="55"/>
      <c r="QGG386" s="55"/>
      <c r="QGH386" s="55"/>
      <c r="QGI386" s="55"/>
      <c r="QGJ386" s="55"/>
      <c r="QGK386" s="55"/>
      <c r="QGL386" s="55"/>
      <c r="QGM386" s="55"/>
      <c r="QGN386" s="55"/>
      <c r="QGO386" s="55"/>
      <c r="QGP386" s="55"/>
      <c r="QGQ386" s="55"/>
      <c r="QGR386" s="55"/>
      <c r="QGS386" s="55"/>
      <c r="QGT386" s="55"/>
      <c r="QGU386" s="55"/>
      <c r="QGV386" s="55"/>
      <c r="QGW386" s="55"/>
      <c r="QGX386" s="55"/>
      <c r="QGY386" s="55"/>
      <c r="QGZ386" s="55"/>
      <c r="QHA386" s="55"/>
      <c r="QHB386" s="55"/>
      <c r="QHC386" s="55"/>
      <c r="QHD386" s="55"/>
      <c r="QHE386" s="55"/>
      <c r="QHF386" s="55"/>
      <c r="QHG386" s="55"/>
      <c r="QHH386" s="55"/>
      <c r="QHI386" s="55"/>
      <c r="QHJ386" s="55"/>
      <c r="QHK386" s="55"/>
      <c r="QHL386" s="55"/>
      <c r="QHM386" s="55"/>
      <c r="QHN386" s="55"/>
      <c r="QHO386" s="55"/>
      <c r="QHP386" s="55"/>
      <c r="QHQ386" s="55"/>
      <c r="QHR386" s="55"/>
      <c r="QHS386" s="55"/>
      <c r="QHT386" s="55"/>
      <c r="QHU386" s="55"/>
      <c r="QHV386" s="55"/>
      <c r="QHW386" s="55"/>
      <c r="QHX386" s="55"/>
      <c r="QHY386" s="55"/>
      <c r="QHZ386" s="55"/>
      <c r="QIA386" s="55"/>
      <c r="QIB386" s="55"/>
      <c r="QIC386" s="55"/>
      <c r="QID386" s="55"/>
      <c r="QIE386" s="55"/>
      <c r="QIF386" s="55"/>
      <c r="QIG386" s="55"/>
      <c r="QIH386" s="55"/>
      <c r="QII386" s="55"/>
      <c r="QIJ386" s="55"/>
      <c r="QIK386" s="55"/>
      <c r="QIL386" s="55"/>
      <c r="QIM386" s="55"/>
      <c r="QIN386" s="55"/>
      <c r="QIO386" s="55"/>
      <c r="QIP386" s="55"/>
      <c r="QIQ386" s="55"/>
      <c r="QIR386" s="55"/>
      <c r="QIS386" s="55"/>
      <c r="QIT386" s="55"/>
      <c r="QIU386" s="55"/>
      <c r="QIV386" s="55"/>
      <c r="QIW386" s="55"/>
      <c r="QIX386" s="55"/>
      <c r="QIY386" s="55"/>
      <c r="QIZ386" s="55"/>
      <c r="QJA386" s="55"/>
      <c r="QJB386" s="55"/>
      <c r="QJC386" s="55"/>
      <c r="QJD386" s="55"/>
      <c r="QJE386" s="55"/>
      <c r="QJF386" s="55"/>
      <c r="QJG386" s="55"/>
      <c r="QJH386" s="55"/>
      <c r="QJI386" s="55"/>
      <c r="QJJ386" s="55"/>
      <c r="QJK386" s="55"/>
      <c r="QJL386" s="55"/>
      <c r="QJM386" s="55"/>
      <c r="QJN386" s="55"/>
      <c r="QJO386" s="55"/>
      <c r="QJP386" s="55"/>
      <c r="QJQ386" s="55"/>
      <c r="QJR386" s="55"/>
      <c r="QJS386" s="55"/>
      <c r="QJT386" s="55"/>
      <c r="QJU386" s="55"/>
      <c r="QJV386" s="55"/>
      <c r="QJW386" s="55"/>
      <c r="QJX386" s="55"/>
      <c r="QJY386" s="55"/>
      <c r="QJZ386" s="55"/>
      <c r="QKA386" s="55"/>
      <c r="QKB386" s="55"/>
      <c r="QKC386" s="55"/>
      <c r="QKD386" s="55"/>
      <c r="QKE386" s="55"/>
      <c r="QKF386" s="55"/>
      <c r="QKG386" s="55"/>
      <c r="QKH386" s="55"/>
      <c r="QKI386" s="55"/>
      <c r="QKJ386" s="55"/>
      <c r="QKK386" s="55"/>
      <c r="QKL386" s="55"/>
      <c r="QKM386" s="55"/>
      <c r="QKN386" s="55"/>
      <c r="QKO386" s="55"/>
      <c r="QKP386" s="55"/>
      <c r="QKQ386" s="55"/>
      <c r="QKR386" s="55"/>
      <c r="QKS386" s="55"/>
      <c r="QKT386" s="55"/>
      <c r="QKU386" s="55"/>
      <c r="QKV386" s="55"/>
      <c r="QKW386" s="55"/>
      <c r="QKX386" s="55"/>
      <c r="QKY386" s="55"/>
      <c r="QKZ386" s="55"/>
      <c r="QLA386" s="55"/>
      <c r="QLB386" s="55"/>
      <c r="QLC386" s="55"/>
      <c r="QLD386" s="55"/>
      <c r="QLE386" s="55"/>
      <c r="QLF386" s="55"/>
      <c r="QLG386" s="55"/>
      <c r="QLH386" s="55"/>
      <c r="QLI386" s="55"/>
      <c r="QLJ386" s="55"/>
      <c r="QLK386" s="55"/>
      <c r="QLL386" s="55"/>
      <c r="QLM386" s="55"/>
      <c r="QLN386" s="55"/>
      <c r="QLO386" s="55"/>
      <c r="QLP386" s="55"/>
      <c r="QLQ386" s="55"/>
      <c r="QLR386" s="55"/>
      <c r="QLS386" s="55"/>
      <c r="QLT386" s="55"/>
      <c r="QLU386" s="55"/>
      <c r="QLV386" s="55"/>
      <c r="QLW386" s="55"/>
      <c r="QLX386" s="55"/>
      <c r="QLY386" s="55"/>
      <c r="QLZ386" s="55"/>
      <c r="QMA386" s="55"/>
      <c r="QMB386" s="55"/>
      <c r="QMC386" s="55"/>
      <c r="QMD386" s="55"/>
      <c r="QME386" s="55"/>
      <c r="QMF386" s="55"/>
      <c r="QMG386" s="55"/>
      <c r="QMH386" s="55"/>
      <c r="QMI386" s="55"/>
      <c r="QMJ386" s="55"/>
      <c r="QMK386" s="55"/>
      <c r="QML386" s="55"/>
      <c r="QMM386" s="55"/>
      <c r="QMN386" s="55"/>
      <c r="QMO386" s="55"/>
      <c r="QMP386" s="55"/>
      <c r="QMQ386" s="55"/>
      <c r="QMR386" s="55"/>
      <c r="QMS386" s="55"/>
      <c r="QMT386" s="55"/>
      <c r="QMU386" s="55"/>
      <c r="QMV386" s="55"/>
      <c r="QMW386" s="55"/>
      <c r="QMX386" s="55"/>
      <c r="QMY386" s="55"/>
      <c r="QMZ386" s="55"/>
      <c r="QNA386" s="55"/>
      <c r="QNB386" s="55"/>
      <c r="QNC386" s="55"/>
      <c r="QND386" s="55"/>
      <c r="QNE386" s="55"/>
      <c r="QNF386" s="55"/>
      <c r="QNG386" s="55"/>
      <c r="QNH386" s="55"/>
      <c r="QNI386" s="55"/>
      <c r="QNJ386" s="55"/>
      <c r="QNK386" s="55"/>
      <c r="QNL386" s="55"/>
      <c r="QNM386" s="55"/>
      <c r="QNN386" s="55"/>
      <c r="QNO386" s="55"/>
      <c r="QNP386" s="55"/>
      <c r="QNQ386" s="55"/>
      <c r="QNR386" s="55"/>
      <c r="QNS386" s="55"/>
      <c r="QNT386" s="55"/>
      <c r="QNU386" s="55"/>
      <c r="QNV386" s="55"/>
      <c r="QNW386" s="55"/>
      <c r="QNX386" s="55"/>
      <c r="QNY386" s="55"/>
      <c r="QNZ386" s="55"/>
      <c r="QOA386" s="55"/>
      <c r="QOB386" s="55"/>
      <c r="QOC386" s="55"/>
      <c r="QOD386" s="55"/>
      <c r="QOE386" s="55"/>
      <c r="QOF386" s="55"/>
      <c r="QOG386" s="55"/>
      <c r="QOH386" s="55"/>
      <c r="QOI386" s="55"/>
      <c r="QOJ386" s="55"/>
      <c r="QOK386" s="55"/>
      <c r="QOL386" s="55"/>
      <c r="QOM386" s="55"/>
      <c r="QON386" s="55"/>
      <c r="QOO386" s="55"/>
      <c r="QOP386" s="55"/>
      <c r="QOQ386" s="55"/>
      <c r="QOR386" s="55"/>
      <c r="QOS386" s="55"/>
      <c r="QOT386" s="55"/>
      <c r="QOU386" s="55"/>
      <c r="QOV386" s="55"/>
      <c r="QOW386" s="55"/>
      <c r="QOX386" s="55"/>
      <c r="QOY386" s="55"/>
      <c r="QOZ386" s="55"/>
      <c r="QPA386" s="55"/>
      <c r="QPB386" s="55"/>
      <c r="QPC386" s="55"/>
      <c r="QPD386" s="55"/>
      <c r="QPE386" s="55"/>
      <c r="QPF386" s="55"/>
      <c r="QPG386" s="55"/>
      <c r="QPH386" s="55"/>
      <c r="QPI386" s="55"/>
      <c r="QPJ386" s="55"/>
      <c r="QPK386" s="55"/>
      <c r="QPL386" s="55"/>
      <c r="QPM386" s="55"/>
      <c r="QPN386" s="55"/>
      <c r="QPO386" s="55"/>
      <c r="QPP386" s="55"/>
      <c r="QPQ386" s="55"/>
      <c r="QPR386" s="55"/>
      <c r="QPS386" s="55"/>
      <c r="QPT386" s="55"/>
      <c r="QPU386" s="55"/>
      <c r="QPV386" s="55"/>
      <c r="QPW386" s="55"/>
      <c r="QPX386" s="55"/>
      <c r="QPY386" s="55"/>
      <c r="QPZ386" s="55"/>
      <c r="QQA386" s="55"/>
      <c r="QQB386" s="55"/>
      <c r="QQC386" s="55"/>
      <c r="QQD386" s="55"/>
      <c r="QQE386" s="55"/>
      <c r="QQF386" s="55"/>
      <c r="QQG386" s="55"/>
      <c r="QQH386" s="55"/>
      <c r="QQI386" s="55"/>
      <c r="QQJ386" s="55"/>
      <c r="QQK386" s="55"/>
      <c r="QQL386" s="55"/>
      <c r="QQM386" s="55"/>
      <c r="QQN386" s="55"/>
      <c r="QQO386" s="55"/>
      <c r="QQP386" s="55"/>
      <c r="QQQ386" s="55"/>
      <c r="QQR386" s="55"/>
      <c r="QQS386" s="55"/>
      <c r="QQT386" s="55"/>
      <c r="QQU386" s="55"/>
      <c r="QQV386" s="55"/>
      <c r="QQW386" s="55"/>
      <c r="QQX386" s="55"/>
      <c r="QQY386" s="55"/>
      <c r="QQZ386" s="55"/>
      <c r="QRA386" s="55"/>
      <c r="QRB386" s="55"/>
      <c r="QRC386" s="55"/>
      <c r="QRD386" s="55"/>
      <c r="QRE386" s="55"/>
      <c r="QRF386" s="55"/>
      <c r="QRG386" s="55"/>
      <c r="QRH386" s="55"/>
      <c r="QRI386" s="55"/>
      <c r="QRJ386" s="55"/>
      <c r="QRK386" s="55"/>
      <c r="QRL386" s="55"/>
      <c r="QRM386" s="55"/>
      <c r="QRN386" s="55"/>
      <c r="QRO386" s="55"/>
      <c r="QRP386" s="55"/>
      <c r="QRQ386" s="55"/>
      <c r="QRR386" s="55"/>
      <c r="QRS386" s="55"/>
      <c r="QRT386" s="55"/>
      <c r="QRU386" s="55"/>
      <c r="QRV386" s="55"/>
      <c r="QRW386" s="55"/>
      <c r="QRX386" s="55"/>
      <c r="QRY386" s="55"/>
      <c r="QRZ386" s="55"/>
      <c r="QSA386" s="55"/>
      <c r="QSB386" s="55"/>
      <c r="QSC386" s="55"/>
      <c r="QSD386" s="55"/>
      <c r="QSE386" s="55"/>
      <c r="QSF386" s="55"/>
      <c r="QSG386" s="55"/>
      <c r="QSH386" s="55"/>
      <c r="QSI386" s="55"/>
      <c r="QSJ386" s="55"/>
      <c r="QSK386" s="55"/>
      <c r="QSL386" s="55"/>
      <c r="QSM386" s="55"/>
      <c r="QSN386" s="55"/>
      <c r="QSO386" s="55"/>
      <c r="QSP386" s="55"/>
      <c r="QSQ386" s="55"/>
      <c r="QSR386" s="55"/>
      <c r="QSS386" s="55"/>
      <c r="QST386" s="55"/>
      <c r="QSU386" s="55"/>
      <c r="QSV386" s="55"/>
      <c r="QSW386" s="55"/>
      <c r="QSX386" s="55"/>
      <c r="QSY386" s="55"/>
      <c r="QSZ386" s="55"/>
      <c r="QTA386" s="55"/>
      <c r="QTB386" s="55"/>
      <c r="QTC386" s="55"/>
      <c r="QTD386" s="55"/>
      <c r="QTE386" s="55"/>
      <c r="QTF386" s="55"/>
      <c r="QTG386" s="55"/>
      <c r="QTH386" s="55"/>
      <c r="QTI386" s="55"/>
      <c r="QTJ386" s="55"/>
      <c r="QTK386" s="55"/>
      <c r="QTL386" s="55"/>
      <c r="QTM386" s="55"/>
      <c r="QTN386" s="55"/>
      <c r="QTO386" s="55"/>
      <c r="QTP386" s="55"/>
      <c r="QTQ386" s="55"/>
      <c r="QTR386" s="55"/>
      <c r="QTS386" s="55"/>
      <c r="QTT386" s="55"/>
      <c r="QTU386" s="55"/>
      <c r="QTV386" s="55"/>
      <c r="QTW386" s="55"/>
      <c r="QTX386" s="55"/>
      <c r="QTY386" s="55"/>
      <c r="QTZ386" s="55"/>
      <c r="QUA386" s="55"/>
      <c r="QUB386" s="55"/>
      <c r="QUC386" s="55"/>
      <c r="QUD386" s="55"/>
      <c r="QUE386" s="55"/>
      <c r="QUF386" s="55"/>
      <c r="QUG386" s="55"/>
      <c r="QUH386" s="55"/>
      <c r="QUI386" s="55"/>
      <c r="QUJ386" s="55"/>
      <c r="QUK386" s="55"/>
      <c r="QUL386" s="55"/>
      <c r="QUM386" s="55"/>
      <c r="QUN386" s="55"/>
      <c r="QUO386" s="55"/>
      <c r="QUP386" s="55"/>
      <c r="QUQ386" s="55"/>
      <c r="QUR386" s="55"/>
      <c r="QUS386" s="55"/>
      <c r="QUT386" s="55"/>
      <c r="QUU386" s="55"/>
      <c r="QUV386" s="55"/>
      <c r="QUW386" s="55"/>
      <c r="QUX386" s="55"/>
      <c r="QUY386" s="55"/>
      <c r="QUZ386" s="55"/>
      <c r="QVA386" s="55"/>
      <c r="QVB386" s="55"/>
      <c r="QVC386" s="55"/>
      <c r="QVD386" s="55"/>
      <c r="QVE386" s="55"/>
      <c r="QVF386" s="55"/>
      <c r="QVG386" s="55"/>
      <c r="QVH386" s="55"/>
      <c r="QVI386" s="55"/>
      <c r="QVJ386" s="55"/>
      <c r="QVK386" s="55"/>
      <c r="QVL386" s="55"/>
      <c r="QVM386" s="55"/>
      <c r="QVN386" s="55"/>
      <c r="QVO386" s="55"/>
      <c r="QVP386" s="55"/>
      <c r="QVQ386" s="55"/>
      <c r="QVR386" s="55"/>
      <c r="QVS386" s="55"/>
      <c r="QVT386" s="55"/>
      <c r="QVU386" s="55"/>
      <c r="QVV386" s="55"/>
      <c r="QVW386" s="55"/>
      <c r="QVX386" s="55"/>
      <c r="QVY386" s="55"/>
      <c r="QVZ386" s="55"/>
      <c r="QWA386" s="55"/>
      <c r="QWB386" s="55"/>
      <c r="QWC386" s="55"/>
      <c r="QWD386" s="55"/>
      <c r="QWE386" s="55"/>
      <c r="QWF386" s="55"/>
      <c r="QWG386" s="55"/>
      <c r="QWH386" s="55"/>
      <c r="QWI386" s="55"/>
      <c r="QWJ386" s="55"/>
      <c r="QWK386" s="55"/>
      <c r="QWL386" s="55"/>
      <c r="QWM386" s="55"/>
      <c r="QWN386" s="55"/>
      <c r="QWO386" s="55"/>
      <c r="QWP386" s="55"/>
      <c r="QWQ386" s="55"/>
      <c r="QWR386" s="55"/>
      <c r="QWS386" s="55"/>
      <c r="QWT386" s="55"/>
      <c r="QWU386" s="55"/>
      <c r="QWV386" s="55"/>
      <c r="QWW386" s="55"/>
      <c r="QWX386" s="55"/>
      <c r="QWY386" s="55"/>
      <c r="QWZ386" s="55"/>
      <c r="QXA386" s="55"/>
      <c r="QXB386" s="55"/>
      <c r="QXC386" s="55"/>
      <c r="QXD386" s="55"/>
      <c r="QXE386" s="55"/>
      <c r="QXF386" s="55"/>
      <c r="QXG386" s="55"/>
      <c r="QXH386" s="55"/>
      <c r="QXI386" s="55"/>
      <c r="QXJ386" s="55"/>
      <c r="QXK386" s="55"/>
      <c r="QXL386" s="55"/>
      <c r="QXM386" s="55"/>
      <c r="QXN386" s="55"/>
      <c r="QXO386" s="55"/>
      <c r="QXP386" s="55"/>
      <c r="QXQ386" s="55"/>
      <c r="QXR386" s="55"/>
      <c r="QXS386" s="55"/>
      <c r="QXT386" s="55"/>
      <c r="QXU386" s="55"/>
      <c r="QXV386" s="55"/>
      <c r="QXW386" s="55"/>
      <c r="QXX386" s="55"/>
      <c r="QXY386" s="55"/>
      <c r="QXZ386" s="55"/>
      <c r="QYA386" s="55"/>
      <c r="QYB386" s="55"/>
      <c r="QYC386" s="55"/>
      <c r="QYD386" s="55"/>
      <c r="QYE386" s="55"/>
      <c r="QYF386" s="55"/>
      <c r="QYG386" s="55"/>
      <c r="QYH386" s="55"/>
      <c r="QYI386" s="55"/>
      <c r="QYJ386" s="55"/>
      <c r="QYK386" s="55"/>
      <c r="QYL386" s="55"/>
      <c r="QYM386" s="55"/>
      <c r="QYN386" s="55"/>
      <c r="QYO386" s="55"/>
      <c r="QYP386" s="55"/>
      <c r="QYQ386" s="55"/>
      <c r="QYR386" s="55"/>
      <c r="QYS386" s="55"/>
      <c r="QYT386" s="55"/>
      <c r="QYU386" s="55"/>
      <c r="QYV386" s="55"/>
      <c r="QYW386" s="55"/>
      <c r="QYX386" s="55"/>
      <c r="QYY386" s="55"/>
      <c r="QYZ386" s="55"/>
      <c r="QZA386" s="55"/>
      <c r="QZB386" s="55"/>
      <c r="QZC386" s="55"/>
      <c r="QZD386" s="55"/>
      <c r="QZE386" s="55"/>
      <c r="QZF386" s="55"/>
      <c r="QZG386" s="55"/>
      <c r="QZH386" s="55"/>
      <c r="QZI386" s="55"/>
      <c r="QZJ386" s="55"/>
      <c r="QZK386" s="55"/>
      <c r="QZL386" s="55"/>
      <c r="QZM386" s="55"/>
      <c r="QZN386" s="55"/>
      <c r="QZO386" s="55"/>
      <c r="QZP386" s="55"/>
      <c r="QZQ386" s="55"/>
      <c r="QZR386" s="55"/>
      <c r="QZS386" s="55"/>
      <c r="QZT386" s="55"/>
      <c r="QZU386" s="55"/>
      <c r="QZV386" s="55"/>
      <c r="QZW386" s="55"/>
      <c r="QZX386" s="55"/>
      <c r="QZY386" s="55"/>
      <c r="QZZ386" s="55"/>
      <c r="RAA386" s="55"/>
      <c r="RAB386" s="55"/>
      <c r="RAC386" s="55"/>
      <c r="RAD386" s="55"/>
      <c r="RAE386" s="55"/>
      <c r="RAF386" s="55"/>
      <c r="RAG386" s="55"/>
      <c r="RAH386" s="55"/>
      <c r="RAI386" s="55"/>
      <c r="RAJ386" s="55"/>
      <c r="RAK386" s="55"/>
      <c r="RAL386" s="55"/>
      <c r="RAM386" s="55"/>
      <c r="RAN386" s="55"/>
      <c r="RAO386" s="55"/>
      <c r="RAP386" s="55"/>
      <c r="RAQ386" s="55"/>
      <c r="RAR386" s="55"/>
      <c r="RAS386" s="55"/>
      <c r="RAT386" s="55"/>
      <c r="RAU386" s="55"/>
      <c r="RAV386" s="55"/>
      <c r="RAW386" s="55"/>
      <c r="RAX386" s="55"/>
      <c r="RAY386" s="55"/>
      <c r="RAZ386" s="55"/>
      <c r="RBA386" s="55"/>
      <c r="RBB386" s="55"/>
      <c r="RBC386" s="55"/>
      <c r="RBD386" s="55"/>
      <c r="RBE386" s="55"/>
      <c r="RBF386" s="55"/>
      <c r="RBG386" s="55"/>
      <c r="RBH386" s="55"/>
      <c r="RBI386" s="55"/>
      <c r="RBJ386" s="55"/>
      <c r="RBK386" s="55"/>
      <c r="RBL386" s="55"/>
      <c r="RBM386" s="55"/>
      <c r="RBN386" s="55"/>
      <c r="RBO386" s="55"/>
      <c r="RBP386" s="55"/>
      <c r="RBQ386" s="55"/>
      <c r="RBR386" s="55"/>
      <c r="RBS386" s="55"/>
      <c r="RBT386" s="55"/>
      <c r="RBU386" s="55"/>
      <c r="RBV386" s="55"/>
      <c r="RBW386" s="55"/>
      <c r="RBX386" s="55"/>
      <c r="RBY386" s="55"/>
      <c r="RBZ386" s="55"/>
      <c r="RCA386" s="55"/>
      <c r="RCB386" s="55"/>
      <c r="RCC386" s="55"/>
      <c r="RCD386" s="55"/>
      <c r="RCE386" s="55"/>
      <c r="RCF386" s="55"/>
      <c r="RCG386" s="55"/>
      <c r="RCH386" s="55"/>
      <c r="RCI386" s="55"/>
      <c r="RCJ386" s="55"/>
      <c r="RCK386" s="55"/>
      <c r="RCL386" s="55"/>
      <c r="RCM386" s="55"/>
      <c r="RCN386" s="55"/>
      <c r="RCO386" s="55"/>
      <c r="RCP386" s="55"/>
      <c r="RCQ386" s="55"/>
      <c r="RCR386" s="55"/>
      <c r="RCS386" s="55"/>
      <c r="RCT386" s="55"/>
      <c r="RCU386" s="55"/>
      <c r="RCV386" s="55"/>
      <c r="RCW386" s="55"/>
      <c r="RCX386" s="55"/>
      <c r="RCY386" s="55"/>
      <c r="RCZ386" s="55"/>
      <c r="RDA386" s="55"/>
      <c r="RDB386" s="55"/>
      <c r="RDC386" s="55"/>
      <c r="RDD386" s="55"/>
      <c r="RDE386" s="55"/>
      <c r="RDF386" s="55"/>
      <c r="RDG386" s="55"/>
      <c r="RDH386" s="55"/>
      <c r="RDI386" s="55"/>
      <c r="RDJ386" s="55"/>
      <c r="RDK386" s="55"/>
      <c r="RDL386" s="55"/>
      <c r="RDM386" s="55"/>
      <c r="RDN386" s="55"/>
      <c r="RDO386" s="55"/>
      <c r="RDP386" s="55"/>
      <c r="RDQ386" s="55"/>
      <c r="RDR386" s="55"/>
      <c r="RDS386" s="55"/>
      <c r="RDT386" s="55"/>
      <c r="RDU386" s="55"/>
      <c r="RDV386" s="55"/>
      <c r="RDW386" s="55"/>
      <c r="RDX386" s="55"/>
      <c r="RDY386" s="55"/>
      <c r="RDZ386" s="55"/>
      <c r="REA386" s="55"/>
      <c r="REB386" s="55"/>
      <c r="REC386" s="55"/>
      <c r="RED386" s="55"/>
      <c r="REE386" s="55"/>
      <c r="REF386" s="55"/>
      <c r="REG386" s="55"/>
      <c r="REH386" s="55"/>
      <c r="REI386" s="55"/>
      <c r="REJ386" s="55"/>
      <c r="REK386" s="55"/>
      <c r="REL386" s="55"/>
      <c r="REM386" s="55"/>
      <c r="REN386" s="55"/>
      <c r="REO386" s="55"/>
      <c r="REP386" s="55"/>
      <c r="REQ386" s="55"/>
      <c r="RER386" s="55"/>
      <c r="RES386" s="55"/>
      <c r="RET386" s="55"/>
      <c r="REU386" s="55"/>
      <c r="REV386" s="55"/>
      <c r="REW386" s="55"/>
      <c r="REX386" s="55"/>
      <c r="REY386" s="55"/>
      <c r="REZ386" s="55"/>
      <c r="RFA386" s="55"/>
      <c r="RFB386" s="55"/>
      <c r="RFC386" s="55"/>
      <c r="RFD386" s="55"/>
      <c r="RFE386" s="55"/>
      <c r="RFF386" s="55"/>
      <c r="RFG386" s="55"/>
      <c r="RFH386" s="55"/>
      <c r="RFI386" s="55"/>
      <c r="RFJ386" s="55"/>
      <c r="RFK386" s="55"/>
      <c r="RFL386" s="55"/>
      <c r="RFM386" s="55"/>
      <c r="RFN386" s="55"/>
      <c r="RFO386" s="55"/>
      <c r="RFP386" s="55"/>
      <c r="RFQ386" s="55"/>
      <c r="RFR386" s="55"/>
      <c r="RFS386" s="55"/>
      <c r="RFT386" s="55"/>
      <c r="RFU386" s="55"/>
      <c r="RFV386" s="55"/>
      <c r="RFW386" s="55"/>
      <c r="RFX386" s="55"/>
      <c r="RFY386" s="55"/>
      <c r="RFZ386" s="55"/>
      <c r="RGA386" s="55"/>
      <c r="RGB386" s="55"/>
      <c r="RGC386" s="55"/>
      <c r="RGD386" s="55"/>
      <c r="RGE386" s="55"/>
      <c r="RGF386" s="55"/>
      <c r="RGG386" s="55"/>
      <c r="RGH386" s="55"/>
      <c r="RGI386" s="55"/>
      <c r="RGJ386" s="55"/>
      <c r="RGK386" s="55"/>
      <c r="RGL386" s="55"/>
      <c r="RGM386" s="55"/>
      <c r="RGN386" s="55"/>
      <c r="RGO386" s="55"/>
      <c r="RGP386" s="55"/>
      <c r="RGQ386" s="55"/>
      <c r="RGR386" s="55"/>
      <c r="RGS386" s="55"/>
      <c r="RGT386" s="55"/>
      <c r="RGU386" s="55"/>
      <c r="RGV386" s="55"/>
      <c r="RGW386" s="55"/>
      <c r="RGX386" s="55"/>
      <c r="RGY386" s="55"/>
      <c r="RGZ386" s="55"/>
      <c r="RHA386" s="55"/>
      <c r="RHB386" s="55"/>
      <c r="RHC386" s="55"/>
      <c r="RHD386" s="55"/>
      <c r="RHE386" s="55"/>
      <c r="RHF386" s="55"/>
      <c r="RHG386" s="55"/>
      <c r="RHH386" s="55"/>
      <c r="RHI386" s="55"/>
      <c r="RHJ386" s="55"/>
      <c r="RHK386" s="55"/>
      <c r="RHL386" s="55"/>
      <c r="RHM386" s="55"/>
      <c r="RHN386" s="55"/>
      <c r="RHO386" s="55"/>
      <c r="RHP386" s="55"/>
      <c r="RHQ386" s="55"/>
      <c r="RHR386" s="55"/>
      <c r="RHS386" s="55"/>
      <c r="RHT386" s="55"/>
      <c r="RHU386" s="55"/>
      <c r="RHV386" s="55"/>
      <c r="RHW386" s="55"/>
      <c r="RHX386" s="55"/>
      <c r="RHY386" s="55"/>
      <c r="RHZ386" s="55"/>
      <c r="RIA386" s="55"/>
      <c r="RIB386" s="55"/>
      <c r="RIC386" s="55"/>
      <c r="RID386" s="55"/>
      <c r="RIE386" s="55"/>
      <c r="RIF386" s="55"/>
      <c r="RIG386" s="55"/>
      <c r="RIH386" s="55"/>
      <c r="RII386" s="55"/>
      <c r="RIJ386" s="55"/>
      <c r="RIK386" s="55"/>
      <c r="RIL386" s="55"/>
      <c r="RIM386" s="55"/>
      <c r="RIN386" s="55"/>
      <c r="RIO386" s="55"/>
      <c r="RIP386" s="55"/>
      <c r="RIQ386" s="55"/>
      <c r="RIR386" s="55"/>
      <c r="RIS386" s="55"/>
      <c r="RIT386" s="55"/>
      <c r="RIU386" s="55"/>
      <c r="RIV386" s="55"/>
      <c r="RIW386" s="55"/>
      <c r="RIX386" s="55"/>
      <c r="RIY386" s="55"/>
      <c r="RIZ386" s="55"/>
      <c r="RJA386" s="55"/>
      <c r="RJB386" s="55"/>
      <c r="RJC386" s="55"/>
      <c r="RJD386" s="55"/>
      <c r="RJE386" s="55"/>
      <c r="RJF386" s="55"/>
      <c r="RJG386" s="55"/>
      <c r="RJH386" s="55"/>
      <c r="RJI386" s="55"/>
      <c r="RJJ386" s="55"/>
      <c r="RJK386" s="55"/>
      <c r="RJL386" s="55"/>
      <c r="RJM386" s="55"/>
      <c r="RJN386" s="55"/>
      <c r="RJO386" s="55"/>
      <c r="RJP386" s="55"/>
      <c r="RJQ386" s="55"/>
      <c r="RJR386" s="55"/>
      <c r="RJS386" s="55"/>
      <c r="RJT386" s="55"/>
      <c r="RJU386" s="55"/>
      <c r="RJV386" s="55"/>
      <c r="RJW386" s="55"/>
      <c r="RJX386" s="55"/>
      <c r="RJY386" s="55"/>
      <c r="RJZ386" s="55"/>
      <c r="RKA386" s="55"/>
      <c r="RKB386" s="55"/>
      <c r="RKC386" s="55"/>
      <c r="RKD386" s="55"/>
      <c r="RKE386" s="55"/>
      <c r="RKF386" s="55"/>
      <c r="RKG386" s="55"/>
      <c r="RKH386" s="55"/>
      <c r="RKI386" s="55"/>
      <c r="RKJ386" s="55"/>
      <c r="RKK386" s="55"/>
      <c r="RKL386" s="55"/>
      <c r="RKM386" s="55"/>
      <c r="RKN386" s="55"/>
      <c r="RKO386" s="55"/>
      <c r="RKP386" s="55"/>
      <c r="RKQ386" s="55"/>
      <c r="RKR386" s="55"/>
      <c r="RKS386" s="55"/>
      <c r="RKT386" s="55"/>
      <c r="RKU386" s="55"/>
      <c r="RKV386" s="55"/>
      <c r="RKW386" s="55"/>
      <c r="RKX386" s="55"/>
      <c r="RKY386" s="55"/>
      <c r="RKZ386" s="55"/>
      <c r="RLA386" s="55"/>
      <c r="RLB386" s="55"/>
      <c r="RLC386" s="55"/>
      <c r="RLD386" s="55"/>
      <c r="RLE386" s="55"/>
      <c r="RLF386" s="55"/>
      <c r="RLG386" s="55"/>
      <c r="RLH386" s="55"/>
      <c r="RLI386" s="55"/>
      <c r="RLJ386" s="55"/>
      <c r="RLK386" s="55"/>
      <c r="RLL386" s="55"/>
      <c r="RLM386" s="55"/>
      <c r="RLN386" s="55"/>
      <c r="RLO386" s="55"/>
      <c r="RLP386" s="55"/>
      <c r="RLQ386" s="55"/>
      <c r="RLR386" s="55"/>
      <c r="RLS386" s="55"/>
      <c r="RLT386" s="55"/>
      <c r="RLU386" s="55"/>
      <c r="RLV386" s="55"/>
      <c r="RLW386" s="55"/>
      <c r="RLX386" s="55"/>
      <c r="RLY386" s="55"/>
      <c r="RLZ386" s="55"/>
      <c r="RMA386" s="55"/>
      <c r="RMB386" s="55"/>
      <c r="RMC386" s="55"/>
      <c r="RMD386" s="55"/>
      <c r="RME386" s="55"/>
      <c r="RMF386" s="55"/>
      <c r="RMG386" s="55"/>
      <c r="RMH386" s="55"/>
      <c r="RMI386" s="55"/>
      <c r="RMJ386" s="55"/>
      <c r="RMK386" s="55"/>
      <c r="RML386" s="55"/>
      <c r="RMM386" s="55"/>
      <c r="RMN386" s="55"/>
      <c r="RMO386" s="55"/>
      <c r="RMP386" s="55"/>
      <c r="RMQ386" s="55"/>
      <c r="RMR386" s="55"/>
      <c r="RMS386" s="55"/>
      <c r="RMT386" s="55"/>
      <c r="RMU386" s="55"/>
      <c r="RMV386" s="55"/>
      <c r="RMW386" s="55"/>
      <c r="RMX386" s="55"/>
      <c r="RMY386" s="55"/>
      <c r="RMZ386" s="55"/>
      <c r="RNA386" s="55"/>
      <c r="RNB386" s="55"/>
      <c r="RNC386" s="55"/>
      <c r="RND386" s="55"/>
      <c r="RNE386" s="55"/>
      <c r="RNF386" s="55"/>
      <c r="RNG386" s="55"/>
      <c r="RNH386" s="55"/>
      <c r="RNI386" s="55"/>
      <c r="RNJ386" s="55"/>
      <c r="RNK386" s="55"/>
      <c r="RNL386" s="55"/>
      <c r="RNM386" s="55"/>
      <c r="RNN386" s="55"/>
      <c r="RNO386" s="55"/>
      <c r="RNP386" s="55"/>
      <c r="RNQ386" s="55"/>
      <c r="RNR386" s="55"/>
      <c r="RNS386" s="55"/>
      <c r="RNT386" s="55"/>
      <c r="RNU386" s="55"/>
      <c r="RNV386" s="55"/>
      <c r="RNW386" s="55"/>
      <c r="RNX386" s="55"/>
      <c r="RNY386" s="55"/>
      <c r="RNZ386" s="55"/>
      <c r="ROA386" s="55"/>
      <c r="ROB386" s="55"/>
      <c r="ROC386" s="55"/>
      <c r="ROD386" s="55"/>
      <c r="ROE386" s="55"/>
      <c r="ROF386" s="55"/>
      <c r="ROG386" s="55"/>
      <c r="ROH386" s="55"/>
      <c r="ROI386" s="55"/>
      <c r="ROJ386" s="55"/>
      <c r="ROK386" s="55"/>
      <c r="ROL386" s="55"/>
      <c r="ROM386" s="55"/>
      <c r="RON386" s="55"/>
      <c r="ROO386" s="55"/>
      <c r="ROP386" s="55"/>
      <c r="ROQ386" s="55"/>
      <c r="ROR386" s="55"/>
      <c r="ROS386" s="55"/>
      <c r="ROT386" s="55"/>
      <c r="ROU386" s="55"/>
      <c r="ROV386" s="55"/>
      <c r="ROW386" s="55"/>
      <c r="ROX386" s="55"/>
      <c r="ROY386" s="55"/>
      <c r="ROZ386" s="55"/>
      <c r="RPA386" s="55"/>
      <c r="RPB386" s="55"/>
      <c r="RPC386" s="55"/>
      <c r="RPD386" s="55"/>
      <c r="RPE386" s="55"/>
      <c r="RPF386" s="55"/>
      <c r="RPG386" s="55"/>
      <c r="RPH386" s="55"/>
      <c r="RPI386" s="55"/>
      <c r="RPJ386" s="55"/>
      <c r="RPK386" s="55"/>
      <c r="RPL386" s="55"/>
      <c r="RPM386" s="55"/>
      <c r="RPN386" s="55"/>
      <c r="RPO386" s="55"/>
      <c r="RPP386" s="55"/>
      <c r="RPQ386" s="55"/>
      <c r="RPR386" s="55"/>
      <c r="RPS386" s="55"/>
      <c r="RPT386" s="55"/>
      <c r="RPU386" s="55"/>
      <c r="RPV386" s="55"/>
      <c r="RPW386" s="55"/>
      <c r="RPX386" s="55"/>
      <c r="RPY386" s="55"/>
      <c r="RPZ386" s="55"/>
      <c r="RQA386" s="55"/>
      <c r="RQB386" s="55"/>
      <c r="RQC386" s="55"/>
      <c r="RQD386" s="55"/>
      <c r="RQE386" s="55"/>
      <c r="RQF386" s="55"/>
      <c r="RQG386" s="55"/>
      <c r="RQH386" s="55"/>
      <c r="RQI386" s="55"/>
      <c r="RQJ386" s="55"/>
      <c r="RQK386" s="55"/>
      <c r="RQL386" s="55"/>
      <c r="RQM386" s="55"/>
      <c r="RQN386" s="55"/>
      <c r="RQO386" s="55"/>
      <c r="RQP386" s="55"/>
      <c r="RQQ386" s="55"/>
      <c r="RQR386" s="55"/>
      <c r="RQS386" s="55"/>
      <c r="RQT386" s="55"/>
      <c r="RQU386" s="55"/>
      <c r="RQV386" s="55"/>
      <c r="RQW386" s="55"/>
      <c r="RQX386" s="55"/>
      <c r="RQY386" s="55"/>
      <c r="RQZ386" s="55"/>
      <c r="RRA386" s="55"/>
      <c r="RRB386" s="55"/>
      <c r="RRC386" s="55"/>
      <c r="RRD386" s="55"/>
      <c r="RRE386" s="55"/>
      <c r="RRF386" s="55"/>
      <c r="RRG386" s="55"/>
      <c r="RRH386" s="55"/>
      <c r="RRI386" s="55"/>
      <c r="RRJ386" s="55"/>
      <c r="RRK386" s="55"/>
      <c r="RRL386" s="55"/>
      <c r="RRM386" s="55"/>
      <c r="RRN386" s="55"/>
      <c r="RRO386" s="55"/>
      <c r="RRP386" s="55"/>
      <c r="RRQ386" s="55"/>
      <c r="RRR386" s="55"/>
      <c r="RRS386" s="55"/>
      <c r="RRT386" s="55"/>
      <c r="RRU386" s="55"/>
      <c r="RRV386" s="55"/>
      <c r="RRW386" s="55"/>
      <c r="RRX386" s="55"/>
      <c r="RRY386" s="55"/>
      <c r="RRZ386" s="55"/>
      <c r="RSA386" s="55"/>
      <c r="RSB386" s="55"/>
      <c r="RSC386" s="55"/>
      <c r="RSD386" s="55"/>
      <c r="RSE386" s="55"/>
      <c r="RSF386" s="55"/>
      <c r="RSG386" s="55"/>
      <c r="RSH386" s="55"/>
      <c r="RSI386" s="55"/>
      <c r="RSJ386" s="55"/>
      <c r="RSK386" s="55"/>
      <c r="RSL386" s="55"/>
      <c r="RSM386" s="55"/>
      <c r="RSN386" s="55"/>
      <c r="RSO386" s="55"/>
      <c r="RSP386" s="55"/>
      <c r="RSQ386" s="55"/>
      <c r="RSR386" s="55"/>
      <c r="RSS386" s="55"/>
      <c r="RST386" s="55"/>
      <c r="RSU386" s="55"/>
      <c r="RSV386" s="55"/>
      <c r="RSW386" s="55"/>
      <c r="RSX386" s="55"/>
      <c r="RSY386" s="55"/>
      <c r="RSZ386" s="55"/>
      <c r="RTA386" s="55"/>
      <c r="RTB386" s="55"/>
      <c r="RTC386" s="55"/>
      <c r="RTD386" s="55"/>
      <c r="RTE386" s="55"/>
      <c r="RTF386" s="55"/>
      <c r="RTG386" s="55"/>
      <c r="RTH386" s="55"/>
      <c r="RTI386" s="55"/>
      <c r="RTJ386" s="55"/>
      <c r="RTK386" s="55"/>
      <c r="RTL386" s="55"/>
      <c r="RTM386" s="55"/>
      <c r="RTN386" s="55"/>
      <c r="RTO386" s="55"/>
      <c r="RTP386" s="55"/>
      <c r="RTQ386" s="55"/>
      <c r="RTR386" s="55"/>
      <c r="RTS386" s="55"/>
      <c r="RTT386" s="55"/>
      <c r="RTU386" s="55"/>
      <c r="RTV386" s="55"/>
      <c r="RTW386" s="55"/>
      <c r="RTX386" s="55"/>
      <c r="RTY386" s="55"/>
      <c r="RTZ386" s="55"/>
      <c r="RUA386" s="55"/>
      <c r="RUB386" s="55"/>
      <c r="RUC386" s="55"/>
      <c r="RUD386" s="55"/>
      <c r="RUE386" s="55"/>
      <c r="RUF386" s="55"/>
      <c r="RUG386" s="55"/>
      <c r="RUH386" s="55"/>
      <c r="RUI386" s="55"/>
      <c r="RUJ386" s="55"/>
      <c r="RUK386" s="55"/>
      <c r="RUL386" s="55"/>
      <c r="RUM386" s="55"/>
      <c r="RUN386" s="55"/>
      <c r="RUO386" s="55"/>
      <c r="RUP386" s="55"/>
      <c r="RUQ386" s="55"/>
      <c r="RUR386" s="55"/>
      <c r="RUS386" s="55"/>
      <c r="RUT386" s="55"/>
      <c r="RUU386" s="55"/>
      <c r="RUV386" s="55"/>
      <c r="RUW386" s="55"/>
      <c r="RUX386" s="55"/>
      <c r="RUY386" s="55"/>
      <c r="RUZ386" s="55"/>
      <c r="RVA386" s="55"/>
      <c r="RVB386" s="55"/>
      <c r="RVC386" s="55"/>
      <c r="RVD386" s="55"/>
      <c r="RVE386" s="55"/>
      <c r="RVF386" s="55"/>
      <c r="RVG386" s="55"/>
      <c r="RVH386" s="55"/>
      <c r="RVI386" s="55"/>
      <c r="RVJ386" s="55"/>
      <c r="RVK386" s="55"/>
      <c r="RVL386" s="55"/>
      <c r="RVM386" s="55"/>
      <c r="RVN386" s="55"/>
      <c r="RVO386" s="55"/>
      <c r="RVP386" s="55"/>
      <c r="RVQ386" s="55"/>
      <c r="RVR386" s="55"/>
      <c r="RVS386" s="55"/>
      <c r="RVT386" s="55"/>
      <c r="RVU386" s="55"/>
      <c r="RVV386" s="55"/>
      <c r="RVW386" s="55"/>
      <c r="RVX386" s="55"/>
      <c r="RVY386" s="55"/>
      <c r="RVZ386" s="55"/>
      <c r="RWA386" s="55"/>
      <c r="RWB386" s="55"/>
      <c r="RWC386" s="55"/>
      <c r="RWD386" s="55"/>
      <c r="RWE386" s="55"/>
      <c r="RWF386" s="55"/>
      <c r="RWG386" s="55"/>
      <c r="RWH386" s="55"/>
      <c r="RWI386" s="55"/>
      <c r="RWJ386" s="55"/>
      <c r="RWK386" s="55"/>
      <c r="RWL386" s="55"/>
      <c r="RWM386" s="55"/>
      <c r="RWN386" s="55"/>
      <c r="RWO386" s="55"/>
      <c r="RWP386" s="55"/>
      <c r="RWQ386" s="55"/>
      <c r="RWR386" s="55"/>
      <c r="RWS386" s="55"/>
      <c r="RWT386" s="55"/>
      <c r="RWU386" s="55"/>
      <c r="RWV386" s="55"/>
      <c r="RWW386" s="55"/>
      <c r="RWX386" s="55"/>
      <c r="RWY386" s="55"/>
      <c r="RWZ386" s="55"/>
      <c r="RXA386" s="55"/>
      <c r="RXB386" s="55"/>
      <c r="RXC386" s="55"/>
      <c r="RXD386" s="55"/>
      <c r="RXE386" s="55"/>
      <c r="RXF386" s="55"/>
      <c r="RXG386" s="55"/>
      <c r="RXH386" s="55"/>
      <c r="RXI386" s="55"/>
      <c r="RXJ386" s="55"/>
      <c r="RXK386" s="55"/>
      <c r="RXL386" s="55"/>
      <c r="RXM386" s="55"/>
      <c r="RXN386" s="55"/>
      <c r="RXO386" s="55"/>
      <c r="RXP386" s="55"/>
      <c r="RXQ386" s="55"/>
      <c r="RXR386" s="55"/>
      <c r="RXS386" s="55"/>
      <c r="RXT386" s="55"/>
      <c r="RXU386" s="55"/>
      <c r="RXV386" s="55"/>
      <c r="RXW386" s="55"/>
      <c r="RXX386" s="55"/>
      <c r="RXY386" s="55"/>
      <c r="RXZ386" s="55"/>
      <c r="RYA386" s="55"/>
      <c r="RYB386" s="55"/>
      <c r="RYC386" s="55"/>
      <c r="RYD386" s="55"/>
      <c r="RYE386" s="55"/>
      <c r="RYF386" s="55"/>
      <c r="RYG386" s="55"/>
      <c r="RYH386" s="55"/>
      <c r="RYI386" s="55"/>
      <c r="RYJ386" s="55"/>
      <c r="RYK386" s="55"/>
      <c r="RYL386" s="55"/>
      <c r="RYM386" s="55"/>
      <c r="RYN386" s="55"/>
      <c r="RYO386" s="55"/>
      <c r="RYP386" s="55"/>
      <c r="RYQ386" s="55"/>
      <c r="RYR386" s="55"/>
      <c r="RYS386" s="55"/>
      <c r="RYT386" s="55"/>
      <c r="RYU386" s="55"/>
      <c r="RYV386" s="55"/>
      <c r="RYW386" s="55"/>
      <c r="RYX386" s="55"/>
      <c r="RYY386" s="55"/>
      <c r="RYZ386" s="55"/>
      <c r="RZA386" s="55"/>
      <c r="RZB386" s="55"/>
      <c r="RZC386" s="55"/>
      <c r="RZD386" s="55"/>
      <c r="RZE386" s="55"/>
      <c r="RZF386" s="55"/>
      <c r="RZG386" s="55"/>
      <c r="RZH386" s="55"/>
      <c r="RZI386" s="55"/>
      <c r="RZJ386" s="55"/>
      <c r="RZK386" s="55"/>
      <c r="RZL386" s="55"/>
      <c r="RZM386" s="55"/>
      <c r="RZN386" s="55"/>
      <c r="RZO386" s="55"/>
      <c r="RZP386" s="55"/>
      <c r="RZQ386" s="55"/>
      <c r="RZR386" s="55"/>
      <c r="RZS386" s="55"/>
      <c r="RZT386" s="55"/>
      <c r="RZU386" s="55"/>
      <c r="RZV386" s="55"/>
      <c r="RZW386" s="55"/>
      <c r="RZX386" s="55"/>
      <c r="RZY386" s="55"/>
      <c r="RZZ386" s="55"/>
      <c r="SAA386" s="55"/>
      <c r="SAB386" s="55"/>
      <c r="SAC386" s="55"/>
      <c r="SAD386" s="55"/>
      <c r="SAE386" s="55"/>
      <c r="SAF386" s="55"/>
      <c r="SAG386" s="55"/>
      <c r="SAH386" s="55"/>
      <c r="SAI386" s="55"/>
      <c r="SAJ386" s="55"/>
      <c r="SAK386" s="55"/>
      <c r="SAL386" s="55"/>
      <c r="SAM386" s="55"/>
      <c r="SAN386" s="55"/>
      <c r="SAO386" s="55"/>
      <c r="SAP386" s="55"/>
      <c r="SAQ386" s="55"/>
      <c r="SAR386" s="55"/>
      <c r="SAS386" s="55"/>
      <c r="SAT386" s="55"/>
      <c r="SAU386" s="55"/>
      <c r="SAV386" s="55"/>
      <c r="SAW386" s="55"/>
      <c r="SAX386" s="55"/>
      <c r="SAY386" s="55"/>
      <c r="SAZ386" s="55"/>
      <c r="SBA386" s="55"/>
      <c r="SBB386" s="55"/>
      <c r="SBC386" s="55"/>
      <c r="SBD386" s="55"/>
      <c r="SBE386" s="55"/>
      <c r="SBF386" s="55"/>
      <c r="SBG386" s="55"/>
      <c r="SBH386" s="55"/>
      <c r="SBI386" s="55"/>
      <c r="SBJ386" s="55"/>
      <c r="SBK386" s="55"/>
      <c r="SBL386" s="55"/>
      <c r="SBM386" s="55"/>
      <c r="SBN386" s="55"/>
      <c r="SBO386" s="55"/>
      <c r="SBP386" s="55"/>
      <c r="SBQ386" s="55"/>
      <c r="SBR386" s="55"/>
      <c r="SBS386" s="55"/>
      <c r="SBT386" s="55"/>
      <c r="SBU386" s="55"/>
      <c r="SBV386" s="55"/>
      <c r="SBW386" s="55"/>
      <c r="SBX386" s="55"/>
      <c r="SBY386" s="55"/>
      <c r="SBZ386" s="55"/>
      <c r="SCA386" s="55"/>
      <c r="SCB386" s="55"/>
      <c r="SCC386" s="55"/>
      <c r="SCD386" s="55"/>
      <c r="SCE386" s="55"/>
      <c r="SCF386" s="55"/>
      <c r="SCG386" s="55"/>
      <c r="SCH386" s="55"/>
      <c r="SCI386" s="55"/>
      <c r="SCJ386" s="55"/>
      <c r="SCK386" s="55"/>
      <c r="SCL386" s="55"/>
      <c r="SCM386" s="55"/>
      <c r="SCN386" s="55"/>
      <c r="SCO386" s="55"/>
      <c r="SCP386" s="55"/>
      <c r="SCQ386" s="55"/>
      <c r="SCR386" s="55"/>
      <c r="SCS386" s="55"/>
      <c r="SCT386" s="55"/>
      <c r="SCU386" s="55"/>
      <c r="SCV386" s="55"/>
      <c r="SCW386" s="55"/>
      <c r="SCX386" s="55"/>
      <c r="SCY386" s="55"/>
      <c r="SCZ386" s="55"/>
      <c r="SDA386" s="55"/>
      <c r="SDB386" s="55"/>
      <c r="SDC386" s="55"/>
      <c r="SDD386" s="55"/>
      <c r="SDE386" s="55"/>
      <c r="SDF386" s="55"/>
      <c r="SDG386" s="55"/>
      <c r="SDH386" s="55"/>
      <c r="SDI386" s="55"/>
      <c r="SDJ386" s="55"/>
      <c r="SDK386" s="55"/>
      <c r="SDL386" s="55"/>
      <c r="SDM386" s="55"/>
      <c r="SDN386" s="55"/>
      <c r="SDO386" s="55"/>
      <c r="SDP386" s="55"/>
      <c r="SDQ386" s="55"/>
      <c r="SDR386" s="55"/>
      <c r="SDS386" s="55"/>
      <c r="SDT386" s="55"/>
      <c r="SDU386" s="55"/>
      <c r="SDV386" s="55"/>
      <c r="SDW386" s="55"/>
      <c r="SDX386" s="55"/>
      <c r="SDY386" s="55"/>
      <c r="SDZ386" s="55"/>
      <c r="SEA386" s="55"/>
      <c r="SEB386" s="55"/>
      <c r="SEC386" s="55"/>
      <c r="SED386" s="55"/>
      <c r="SEE386" s="55"/>
      <c r="SEF386" s="55"/>
      <c r="SEG386" s="55"/>
      <c r="SEH386" s="55"/>
      <c r="SEI386" s="55"/>
      <c r="SEJ386" s="55"/>
      <c r="SEK386" s="55"/>
      <c r="SEL386" s="55"/>
      <c r="SEM386" s="55"/>
      <c r="SEN386" s="55"/>
      <c r="SEO386" s="55"/>
      <c r="SEP386" s="55"/>
      <c r="SEQ386" s="55"/>
      <c r="SER386" s="55"/>
      <c r="SES386" s="55"/>
      <c r="SET386" s="55"/>
      <c r="SEU386" s="55"/>
      <c r="SEV386" s="55"/>
      <c r="SEW386" s="55"/>
      <c r="SEX386" s="55"/>
      <c r="SEY386" s="55"/>
      <c r="SEZ386" s="55"/>
      <c r="SFA386" s="55"/>
      <c r="SFB386" s="55"/>
      <c r="SFC386" s="55"/>
      <c r="SFD386" s="55"/>
      <c r="SFE386" s="55"/>
      <c r="SFF386" s="55"/>
      <c r="SFG386" s="55"/>
      <c r="SFH386" s="55"/>
      <c r="SFI386" s="55"/>
      <c r="SFJ386" s="55"/>
      <c r="SFK386" s="55"/>
      <c r="SFL386" s="55"/>
      <c r="SFM386" s="55"/>
      <c r="SFN386" s="55"/>
      <c r="SFO386" s="55"/>
      <c r="SFP386" s="55"/>
      <c r="SFQ386" s="55"/>
      <c r="SFR386" s="55"/>
      <c r="SFS386" s="55"/>
      <c r="SFT386" s="55"/>
      <c r="SFU386" s="55"/>
      <c r="SFV386" s="55"/>
      <c r="SFW386" s="55"/>
      <c r="SFX386" s="55"/>
      <c r="SFY386" s="55"/>
      <c r="SFZ386" s="55"/>
      <c r="SGA386" s="55"/>
      <c r="SGB386" s="55"/>
      <c r="SGC386" s="55"/>
      <c r="SGD386" s="55"/>
      <c r="SGE386" s="55"/>
      <c r="SGF386" s="55"/>
      <c r="SGG386" s="55"/>
      <c r="SGH386" s="55"/>
      <c r="SGI386" s="55"/>
      <c r="SGJ386" s="55"/>
      <c r="SGK386" s="55"/>
      <c r="SGL386" s="55"/>
      <c r="SGM386" s="55"/>
      <c r="SGN386" s="55"/>
      <c r="SGO386" s="55"/>
      <c r="SGP386" s="55"/>
      <c r="SGQ386" s="55"/>
      <c r="SGR386" s="55"/>
      <c r="SGS386" s="55"/>
      <c r="SGT386" s="55"/>
      <c r="SGU386" s="55"/>
      <c r="SGV386" s="55"/>
      <c r="SGW386" s="55"/>
      <c r="SGX386" s="55"/>
      <c r="SGY386" s="55"/>
      <c r="SGZ386" s="55"/>
      <c r="SHA386" s="55"/>
      <c r="SHB386" s="55"/>
      <c r="SHC386" s="55"/>
      <c r="SHD386" s="55"/>
      <c r="SHE386" s="55"/>
      <c r="SHF386" s="55"/>
      <c r="SHG386" s="55"/>
      <c r="SHH386" s="55"/>
      <c r="SHI386" s="55"/>
      <c r="SHJ386" s="55"/>
      <c r="SHK386" s="55"/>
      <c r="SHL386" s="55"/>
      <c r="SHM386" s="55"/>
      <c r="SHN386" s="55"/>
      <c r="SHO386" s="55"/>
      <c r="SHP386" s="55"/>
      <c r="SHQ386" s="55"/>
      <c r="SHR386" s="55"/>
      <c r="SHS386" s="55"/>
      <c r="SHT386" s="55"/>
      <c r="SHU386" s="55"/>
      <c r="SHV386" s="55"/>
      <c r="SHW386" s="55"/>
      <c r="SHX386" s="55"/>
      <c r="SHY386" s="55"/>
      <c r="SHZ386" s="55"/>
      <c r="SIA386" s="55"/>
      <c r="SIB386" s="55"/>
      <c r="SIC386" s="55"/>
      <c r="SID386" s="55"/>
      <c r="SIE386" s="55"/>
      <c r="SIF386" s="55"/>
      <c r="SIG386" s="55"/>
      <c r="SIH386" s="55"/>
      <c r="SII386" s="55"/>
      <c r="SIJ386" s="55"/>
      <c r="SIK386" s="55"/>
      <c r="SIL386" s="55"/>
      <c r="SIM386" s="55"/>
      <c r="SIN386" s="55"/>
      <c r="SIO386" s="55"/>
      <c r="SIP386" s="55"/>
      <c r="SIQ386" s="55"/>
      <c r="SIR386" s="55"/>
      <c r="SIS386" s="55"/>
      <c r="SIT386" s="55"/>
      <c r="SIU386" s="55"/>
      <c r="SIV386" s="55"/>
      <c r="SIW386" s="55"/>
      <c r="SIX386" s="55"/>
      <c r="SIY386" s="55"/>
      <c r="SIZ386" s="55"/>
      <c r="SJA386" s="55"/>
      <c r="SJB386" s="55"/>
      <c r="SJC386" s="55"/>
      <c r="SJD386" s="55"/>
      <c r="SJE386" s="55"/>
      <c r="SJF386" s="55"/>
      <c r="SJG386" s="55"/>
      <c r="SJH386" s="55"/>
      <c r="SJI386" s="55"/>
      <c r="SJJ386" s="55"/>
      <c r="SJK386" s="55"/>
      <c r="SJL386" s="55"/>
      <c r="SJM386" s="55"/>
      <c r="SJN386" s="55"/>
      <c r="SJO386" s="55"/>
      <c r="SJP386" s="55"/>
      <c r="SJQ386" s="55"/>
      <c r="SJR386" s="55"/>
      <c r="SJS386" s="55"/>
      <c r="SJT386" s="55"/>
      <c r="SJU386" s="55"/>
      <c r="SJV386" s="55"/>
      <c r="SJW386" s="55"/>
      <c r="SJX386" s="55"/>
      <c r="SJY386" s="55"/>
      <c r="SJZ386" s="55"/>
      <c r="SKA386" s="55"/>
      <c r="SKB386" s="55"/>
      <c r="SKC386" s="55"/>
      <c r="SKD386" s="55"/>
      <c r="SKE386" s="55"/>
      <c r="SKF386" s="55"/>
      <c r="SKG386" s="55"/>
      <c r="SKH386" s="55"/>
      <c r="SKI386" s="55"/>
      <c r="SKJ386" s="55"/>
      <c r="SKK386" s="55"/>
      <c r="SKL386" s="55"/>
      <c r="SKM386" s="55"/>
      <c r="SKN386" s="55"/>
      <c r="SKO386" s="55"/>
      <c r="SKP386" s="55"/>
      <c r="SKQ386" s="55"/>
      <c r="SKR386" s="55"/>
      <c r="SKS386" s="55"/>
      <c r="SKT386" s="55"/>
      <c r="SKU386" s="55"/>
      <c r="SKV386" s="55"/>
      <c r="SKW386" s="55"/>
      <c r="SKX386" s="55"/>
      <c r="SKY386" s="55"/>
      <c r="SKZ386" s="55"/>
      <c r="SLA386" s="55"/>
      <c r="SLB386" s="55"/>
      <c r="SLC386" s="55"/>
      <c r="SLD386" s="55"/>
      <c r="SLE386" s="55"/>
      <c r="SLF386" s="55"/>
      <c r="SLG386" s="55"/>
      <c r="SLH386" s="55"/>
      <c r="SLI386" s="55"/>
      <c r="SLJ386" s="55"/>
      <c r="SLK386" s="55"/>
      <c r="SLL386" s="55"/>
      <c r="SLM386" s="55"/>
      <c r="SLN386" s="55"/>
      <c r="SLO386" s="55"/>
      <c r="SLP386" s="55"/>
      <c r="SLQ386" s="55"/>
      <c r="SLR386" s="55"/>
      <c r="SLS386" s="55"/>
      <c r="SLT386" s="55"/>
      <c r="SLU386" s="55"/>
      <c r="SLV386" s="55"/>
      <c r="SLW386" s="55"/>
      <c r="SLX386" s="55"/>
      <c r="SLY386" s="55"/>
      <c r="SLZ386" s="55"/>
      <c r="SMA386" s="55"/>
      <c r="SMB386" s="55"/>
      <c r="SMC386" s="55"/>
      <c r="SMD386" s="55"/>
      <c r="SME386" s="55"/>
      <c r="SMF386" s="55"/>
      <c r="SMG386" s="55"/>
      <c r="SMH386" s="55"/>
      <c r="SMI386" s="55"/>
      <c r="SMJ386" s="55"/>
      <c r="SMK386" s="55"/>
      <c r="SML386" s="55"/>
      <c r="SMM386" s="55"/>
      <c r="SMN386" s="55"/>
      <c r="SMO386" s="55"/>
      <c r="SMP386" s="55"/>
      <c r="SMQ386" s="55"/>
      <c r="SMR386" s="55"/>
      <c r="SMS386" s="55"/>
      <c r="SMT386" s="55"/>
      <c r="SMU386" s="55"/>
      <c r="SMV386" s="55"/>
      <c r="SMW386" s="55"/>
      <c r="SMX386" s="55"/>
      <c r="SMY386" s="55"/>
      <c r="SMZ386" s="55"/>
      <c r="SNA386" s="55"/>
      <c r="SNB386" s="55"/>
      <c r="SNC386" s="55"/>
      <c r="SND386" s="55"/>
      <c r="SNE386" s="55"/>
      <c r="SNF386" s="55"/>
      <c r="SNG386" s="55"/>
      <c r="SNH386" s="55"/>
      <c r="SNI386" s="55"/>
      <c r="SNJ386" s="55"/>
      <c r="SNK386" s="55"/>
      <c r="SNL386" s="55"/>
      <c r="SNM386" s="55"/>
      <c r="SNN386" s="55"/>
      <c r="SNO386" s="55"/>
      <c r="SNP386" s="55"/>
      <c r="SNQ386" s="55"/>
      <c r="SNR386" s="55"/>
      <c r="SNS386" s="55"/>
      <c r="SNT386" s="55"/>
      <c r="SNU386" s="55"/>
      <c r="SNV386" s="55"/>
      <c r="SNW386" s="55"/>
      <c r="SNX386" s="55"/>
      <c r="SNY386" s="55"/>
      <c r="SNZ386" s="55"/>
      <c r="SOA386" s="55"/>
      <c r="SOB386" s="55"/>
      <c r="SOC386" s="55"/>
      <c r="SOD386" s="55"/>
      <c r="SOE386" s="55"/>
      <c r="SOF386" s="55"/>
      <c r="SOG386" s="55"/>
      <c r="SOH386" s="55"/>
      <c r="SOI386" s="55"/>
      <c r="SOJ386" s="55"/>
      <c r="SOK386" s="55"/>
      <c r="SOL386" s="55"/>
      <c r="SOM386" s="55"/>
      <c r="SON386" s="55"/>
      <c r="SOO386" s="55"/>
      <c r="SOP386" s="55"/>
      <c r="SOQ386" s="55"/>
      <c r="SOR386" s="55"/>
      <c r="SOS386" s="55"/>
      <c r="SOT386" s="55"/>
      <c r="SOU386" s="55"/>
      <c r="SOV386" s="55"/>
      <c r="SOW386" s="55"/>
      <c r="SOX386" s="55"/>
      <c r="SOY386" s="55"/>
      <c r="SOZ386" s="55"/>
      <c r="SPA386" s="55"/>
      <c r="SPB386" s="55"/>
      <c r="SPC386" s="55"/>
      <c r="SPD386" s="55"/>
      <c r="SPE386" s="55"/>
      <c r="SPF386" s="55"/>
      <c r="SPG386" s="55"/>
      <c r="SPH386" s="55"/>
      <c r="SPI386" s="55"/>
      <c r="SPJ386" s="55"/>
      <c r="SPK386" s="55"/>
      <c r="SPL386" s="55"/>
      <c r="SPM386" s="55"/>
      <c r="SPN386" s="55"/>
      <c r="SPO386" s="55"/>
      <c r="SPP386" s="55"/>
      <c r="SPQ386" s="55"/>
      <c r="SPR386" s="55"/>
      <c r="SPS386" s="55"/>
      <c r="SPT386" s="55"/>
      <c r="SPU386" s="55"/>
      <c r="SPV386" s="55"/>
      <c r="SPW386" s="55"/>
      <c r="SPX386" s="55"/>
      <c r="SPY386" s="55"/>
      <c r="SPZ386" s="55"/>
      <c r="SQA386" s="55"/>
      <c r="SQB386" s="55"/>
      <c r="SQC386" s="55"/>
      <c r="SQD386" s="55"/>
      <c r="SQE386" s="55"/>
      <c r="SQF386" s="55"/>
      <c r="SQG386" s="55"/>
      <c r="SQH386" s="55"/>
      <c r="SQI386" s="55"/>
      <c r="SQJ386" s="55"/>
      <c r="SQK386" s="55"/>
      <c r="SQL386" s="55"/>
      <c r="SQM386" s="55"/>
      <c r="SQN386" s="55"/>
      <c r="SQO386" s="55"/>
      <c r="SQP386" s="55"/>
      <c r="SQQ386" s="55"/>
      <c r="SQR386" s="55"/>
      <c r="SQS386" s="55"/>
      <c r="SQT386" s="55"/>
      <c r="SQU386" s="55"/>
      <c r="SQV386" s="55"/>
      <c r="SQW386" s="55"/>
      <c r="SQX386" s="55"/>
      <c r="SQY386" s="55"/>
      <c r="SQZ386" s="55"/>
      <c r="SRA386" s="55"/>
      <c r="SRB386" s="55"/>
      <c r="SRC386" s="55"/>
      <c r="SRD386" s="55"/>
      <c r="SRE386" s="55"/>
      <c r="SRF386" s="55"/>
      <c r="SRG386" s="55"/>
      <c r="SRH386" s="55"/>
      <c r="SRI386" s="55"/>
      <c r="SRJ386" s="55"/>
      <c r="SRK386" s="55"/>
      <c r="SRL386" s="55"/>
      <c r="SRM386" s="55"/>
      <c r="SRN386" s="55"/>
      <c r="SRO386" s="55"/>
      <c r="SRP386" s="55"/>
      <c r="SRQ386" s="55"/>
      <c r="SRR386" s="55"/>
      <c r="SRS386" s="55"/>
      <c r="SRT386" s="55"/>
      <c r="SRU386" s="55"/>
      <c r="SRV386" s="55"/>
      <c r="SRW386" s="55"/>
      <c r="SRX386" s="55"/>
      <c r="SRY386" s="55"/>
      <c r="SRZ386" s="55"/>
      <c r="SSA386" s="55"/>
      <c r="SSB386" s="55"/>
      <c r="SSC386" s="55"/>
      <c r="SSD386" s="55"/>
      <c r="SSE386" s="55"/>
      <c r="SSF386" s="55"/>
      <c r="SSG386" s="55"/>
      <c r="SSH386" s="55"/>
      <c r="SSI386" s="55"/>
      <c r="SSJ386" s="55"/>
      <c r="SSK386" s="55"/>
      <c r="SSL386" s="55"/>
      <c r="SSM386" s="55"/>
      <c r="SSN386" s="55"/>
      <c r="SSO386" s="55"/>
      <c r="SSP386" s="55"/>
      <c r="SSQ386" s="55"/>
      <c r="SSR386" s="55"/>
      <c r="SSS386" s="55"/>
      <c r="SST386" s="55"/>
      <c r="SSU386" s="55"/>
      <c r="SSV386" s="55"/>
      <c r="SSW386" s="55"/>
      <c r="SSX386" s="55"/>
      <c r="SSY386" s="55"/>
      <c r="SSZ386" s="55"/>
      <c r="STA386" s="55"/>
      <c r="STB386" s="55"/>
      <c r="STC386" s="55"/>
      <c r="STD386" s="55"/>
      <c r="STE386" s="55"/>
      <c r="STF386" s="55"/>
      <c r="STG386" s="55"/>
      <c r="STH386" s="55"/>
      <c r="STI386" s="55"/>
      <c r="STJ386" s="55"/>
      <c r="STK386" s="55"/>
      <c r="STL386" s="55"/>
      <c r="STM386" s="55"/>
      <c r="STN386" s="55"/>
      <c r="STO386" s="55"/>
      <c r="STP386" s="55"/>
      <c r="STQ386" s="55"/>
      <c r="STR386" s="55"/>
      <c r="STS386" s="55"/>
      <c r="STT386" s="55"/>
      <c r="STU386" s="55"/>
      <c r="STV386" s="55"/>
      <c r="STW386" s="55"/>
      <c r="STX386" s="55"/>
      <c r="STY386" s="55"/>
      <c r="STZ386" s="55"/>
      <c r="SUA386" s="55"/>
      <c r="SUB386" s="55"/>
      <c r="SUC386" s="55"/>
      <c r="SUD386" s="55"/>
      <c r="SUE386" s="55"/>
      <c r="SUF386" s="55"/>
      <c r="SUG386" s="55"/>
      <c r="SUH386" s="55"/>
      <c r="SUI386" s="55"/>
      <c r="SUJ386" s="55"/>
      <c r="SUK386" s="55"/>
      <c r="SUL386" s="55"/>
      <c r="SUM386" s="55"/>
      <c r="SUN386" s="55"/>
      <c r="SUO386" s="55"/>
      <c r="SUP386" s="55"/>
      <c r="SUQ386" s="55"/>
      <c r="SUR386" s="55"/>
      <c r="SUS386" s="55"/>
      <c r="SUT386" s="55"/>
      <c r="SUU386" s="55"/>
      <c r="SUV386" s="55"/>
      <c r="SUW386" s="55"/>
      <c r="SUX386" s="55"/>
      <c r="SUY386" s="55"/>
      <c r="SUZ386" s="55"/>
      <c r="SVA386" s="55"/>
      <c r="SVB386" s="55"/>
      <c r="SVC386" s="55"/>
      <c r="SVD386" s="55"/>
      <c r="SVE386" s="55"/>
      <c r="SVF386" s="55"/>
      <c r="SVG386" s="55"/>
      <c r="SVH386" s="55"/>
      <c r="SVI386" s="55"/>
      <c r="SVJ386" s="55"/>
      <c r="SVK386" s="55"/>
      <c r="SVL386" s="55"/>
      <c r="SVM386" s="55"/>
      <c r="SVN386" s="55"/>
      <c r="SVO386" s="55"/>
      <c r="SVP386" s="55"/>
      <c r="SVQ386" s="55"/>
      <c r="SVR386" s="55"/>
      <c r="SVS386" s="55"/>
      <c r="SVT386" s="55"/>
      <c r="SVU386" s="55"/>
      <c r="SVV386" s="55"/>
      <c r="SVW386" s="55"/>
      <c r="SVX386" s="55"/>
      <c r="SVY386" s="55"/>
      <c r="SVZ386" s="55"/>
      <c r="SWA386" s="55"/>
      <c r="SWB386" s="55"/>
      <c r="SWC386" s="55"/>
      <c r="SWD386" s="55"/>
      <c r="SWE386" s="55"/>
      <c r="SWF386" s="55"/>
      <c r="SWG386" s="55"/>
      <c r="SWH386" s="55"/>
      <c r="SWI386" s="55"/>
      <c r="SWJ386" s="55"/>
      <c r="SWK386" s="55"/>
      <c r="SWL386" s="55"/>
      <c r="SWM386" s="55"/>
      <c r="SWN386" s="55"/>
      <c r="SWO386" s="55"/>
      <c r="SWP386" s="55"/>
      <c r="SWQ386" s="55"/>
      <c r="SWR386" s="55"/>
      <c r="SWS386" s="55"/>
      <c r="SWT386" s="55"/>
      <c r="SWU386" s="55"/>
      <c r="SWV386" s="55"/>
      <c r="SWW386" s="55"/>
      <c r="SWX386" s="55"/>
      <c r="SWY386" s="55"/>
      <c r="SWZ386" s="55"/>
      <c r="SXA386" s="55"/>
      <c r="SXB386" s="55"/>
      <c r="SXC386" s="55"/>
      <c r="SXD386" s="55"/>
      <c r="SXE386" s="55"/>
      <c r="SXF386" s="55"/>
      <c r="SXG386" s="55"/>
      <c r="SXH386" s="55"/>
      <c r="SXI386" s="55"/>
      <c r="SXJ386" s="55"/>
      <c r="SXK386" s="55"/>
      <c r="SXL386" s="55"/>
      <c r="SXM386" s="55"/>
      <c r="SXN386" s="55"/>
      <c r="SXO386" s="55"/>
      <c r="SXP386" s="55"/>
      <c r="SXQ386" s="55"/>
      <c r="SXR386" s="55"/>
      <c r="SXS386" s="55"/>
      <c r="SXT386" s="55"/>
      <c r="SXU386" s="55"/>
      <c r="SXV386" s="55"/>
      <c r="SXW386" s="55"/>
      <c r="SXX386" s="55"/>
      <c r="SXY386" s="55"/>
      <c r="SXZ386" s="55"/>
      <c r="SYA386" s="55"/>
      <c r="SYB386" s="55"/>
      <c r="SYC386" s="55"/>
      <c r="SYD386" s="55"/>
      <c r="SYE386" s="55"/>
      <c r="SYF386" s="55"/>
      <c r="SYG386" s="55"/>
      <c r="SYH386" s="55"/>
      <c r="SYI386" s="55"/>
      <c r="SYJ386" s="55"/>
      <c r="SYK386" s="55"/>
      <c r="SYL386" s="55"/>
      <c r="SYM386" s="55"/>
      <c r="SYN386" s="55"/>
      <c r="SYO386" s="55"/>
      <c r="SYP386" s="55"/>
      <c r="SYQ386" s="55"/>
      <c r="SYR386" s="55"/>
      <c r="SYS386" s="55"/>
      <c r="SYT386" s="55"/>
      <c r="SYU386" s="55"/>
      <c r="SYV386" s="55"/>
      <c r="SYW386" s="55"/>
      <c r="SYX386" s="55"/>
      <c r="SYY386" s="55"/>
      <c r="SYZ386" s="55"/>
      <c r="SZA386" s="55"/>
      <c r="SZB386" s="55"/>
      <c r="SZC386" s="55"/>
      <c r="SZD386" s="55"/>
      <c r="SZE386" s="55"/>
      <c r="SZF386" s="55"/>
      <c r="SZG386" s="55"/>
      <c r="SZH386" s="55"/>
      <c r="SZI386" s="55"/>
      <c r="SZJ386" s="55"/>
      <c r="SZK386" s="55"/>
      <c r="SZL386" s="55"/>
      <c r="SZM386" s="55"/>
      <c r="SZN386" s="55"/>
      <c r="SZO386" s="55"/>
      <c r="SZP386" s="55"/>
      <c r="SZQ386" s="55"/>
      <c r="SZR386" s="55"/>
      <c r="SZS386" s="55"/>
      <c r="SZT386" s="55"/>
      <c r="SZU386" s="55"/>
      <c r="SZV386" s="55"/>
      <c r="SZW386" s="55"/>
      <c r="SZX386" s="55"/>
      <c r="SZY386" s="55"/>
      <c r="SZZ386" s="55"/>
      <c r="TAA386" s="55"/>
      <c r="TAB386" s="55"/>
      <c r="TAC386" s="55"/>
      <c r="TAD386" s="55"/>
      <c r="TAE386" s="55"/>
      <c r="TAF386" s="55"/>
      <c r="TAG386" s="55"/>
      <c r="TAH386" s="55"/>
      <c r="TAI386" s="55"/>
      <c r="TAJ386" s="55"/>
      <c r="TAK386" s="55"/>
      <c r="TAL386" s="55"/>
      <c r="TAM386" s="55"/>
      <c r="TAN386" s="55"/>
      <c r="TAO386" s="55"/>
      <c r="TAP386" s="55"/>
      <c r="TAQ386" s="55"/>
      <c r="TAR386" s="55"/>
      <c r="TAS386" s="55"/>
      <c r="TAT386" s="55"/>
      <c r="TAU386" s="55"/>
      <c r="TAV386" s="55"/>
      <c r="TAW386" s="55"/>
      <c r="TAX386" s="55"/>
      <c r="TAY386" s="55"/>
      <c r="TAZ386" s="55"/>
      <c r="TBA386" s="55"/>
      <c r="TBB386" s="55"/>
      <c r="TBC386" s="55"/>
      <c r="TBD386" s="55"/>
      <c r="TBE386" s="55"/>
      <c r="TBF386" s="55"/>
      <c r="TBG386" s="55"/>
      <c r="TBH386" s="55"/>
      <c r="TBI386" s="55"/>
      <c r="TBJ386" s="55"/>
      <c r="TBK386" s="55"/>
      <c r="TBL386" s="55"/>
      <c r="TBM386" s="55"/>
      <c r="TBN386" s="55"/>
      <c r="TBO386" s="55"/>
      <c r="TBP386" s="55"/>
      <c r="TBQ386" s="55"/>
      <c r="TBR386" s="55"/>
      <c r="TBS386" s="55"/>
      <c r="TBT386" s="55"/>
      <c r="TBU386" s="55"/>
      <c r="TBV386" s="55"/>
      <c r="TBW386" s="55"/>
      <c r="TBX386" s="55"/>
      <c r="TBY386" s="55"/>
      <c r="TBZ386" s="55"/>
      <c r="TCA386" s="55"/>
      <c r="TCB386" s="55"/>
      <c r="TCC386" s="55"/>
      <c r="TCD386" s="55"/>
      <c r="TCE386" s="55"/>
      <c r="TCF386" s="55"/>
      <c r="TCG386" s="55"/>
      <c r="TCH386" s="55"/>
      <c r="TCI386" s="55"/>
      <c r="TCJ386" s="55"/>
      <c r="TCK386" s="55"/>
      <c r="TCL386" s="55"/>
      <c r="TCM386" s="55"/>
      <c r="TCN386" s="55"/>
      <c r="TCO386" s="55"/>
      <c r="TCP386" s="55"/>
      <c r="TCQ386" s="55"/>
      <c r="TCR386" s="55"/>
      <c r="TCS386" s="55"/>
      <c r="TCT386" s="55"/>
      <c r="TCU386" s="55"/>
      <c r="TCV386" s="55"/>
      <c r="TCW386" s="55"/>
      <c r="TCX386" s="55"/>
      <c r="TCY386" s="55"/>
      <c r="TCZ386" s="55"/>
      <c r="TDA386" s="55"/>
      <c r="TDB386" s="55"/>
      <c r="TDC386" s="55"/>
      <c r="TDD386" s="55"/>
      <c r="TDE386" s="55"/>
      <c r="TDF386" s="55"/>
      <c r="TDG386" s="55"/>
      <c r="TDH386" s="55"/>
      <c r="TDI386" s="55"/>
      <c r="TDJ386" s="55"/>
      <c r="TDK386" s="55"/>
      <c r="TDL386" s="55"/>
      <c r="TDM386" s="55"/>
      <c r="TDN386" s="55"/>
      <c r="TDO386" s="55"/>
      <c r="TDP386" s="55"/>
      <c r="TDQ386" s="55"/>
      <c r="TDR386" s="55"/>
      <c r="TDS386" s="55"/>
      <c r="TDT386" s="55"/>
      <c r="TDU386" s="55"/>
      <c r="TDV386" s="55"/>
      <c r="TDW386" s="55"/>
      <c r="TDX386" s="55"/>
      <c r="TDY386" s="55"/>
      <c r="TDZ386" s="55"/>
      <c r="TEA386" s="55"/>
      <c r="TEB386" s="55"/>
      <c r="TEC386" s="55"/>
      <c r="TED386" s="55"/>
      <c r="TEE386" s="55"/>
      <c r="TEF386" s="55"/>
      <c r="TEG386" s="55"/>
      <c r="TEH386" s="55"/>
      <c r="TEI386" s="55"/>
      <c r="TEJ386" s="55"/>
      <c r="TEK386" s="55"/>
      <c r="TEL386" s="55"/>
      <c r="TEM386" s="55"/>
      <c r="TEN386" s="55"/>
      <c r="TEO386" s="55"/>
      <c r="TEP386" s="55"/>
      <c r="TEQ386" s="55"/>
      <c r="TER386" s="55"/>
      <c r="TES386" s="55"/>
      <c r="TET386" s="55"/>
      <c r="TEU386" s="55"/>
      <c r="TEV386" s="55"/>
      <c r="TEW386" s="55"/>
      <c r="TEX386" s="55"/>
      <c r="TEY386" s="55"/>
      <c r="TEZ386" s="55"/>
      <c r="TFA386" s="55"/>
      <c r="TFB386" s="55"/>
      <c r="TFC386" s="55"/>
      <c r="TFD386" s="55"/>
      <c r="TFE386" s="55"/>
      <c r="TFF386" s="55"/>
      <c r="TFG386" s="55"/>
      <c r="TFH386" s="55"/>
      <c r="TFI386" s="55"/>
      <c r="TFJ386" s="55"/>
      <c r="TFK386" s="55"/>
      <c r="TFL386" s="55"/>
      <c r="TFM386" s="55"/>
      <c r="TFN386" s="55"/>
      <c r="TFO386" s="55"/>
      <c r="TFP386" s="55"/>
      <c r="TFQ386" s="55"/>
      <c r="TFR386" s="55"/>
      <c r="TFS386" s="55"/>
      <c r="TFT386" s="55"/>
      <c r="TFU386" s="55"/>
      <c r="TFV386" s="55"/>
      <c r="TFW386" s="55"/>
      <c r="TFX386" s="55"/>
      <c r="TFY386" s="55"/>
      <c r="TFZ386" s="55"/>
      <c r="TGA386" s="55"/>
      <c r="TGB386" s="55"/>
      <c r="TGC386" s="55"/>
      <c r="TGD386" s="55"/>
      <c r="TGE386" s="55"/>
      <c r="TGF386" s="55"/>
      <c r="TGG386" s="55"/>
      <c r="TGH386" s="55"/>
      <c r="TGI386" s="55"/>
      <c r="TGJ386" s="55"/>
      <c r="TGK386" s="55"/>
      <c r="TGL386" s="55"/>
      <c r="TGM386" s="55"/>
      <c r="TGN386" s="55"/>
      <c r="TGO386" s="55"/>
      <c r="TGP386" s="55"/>
      <c r="TGQ386" s="55"/>
      <c r="TGR386" s="55"/>
      <c r="TGS386" s="55"/>
      <c r="TGT386" s="55"/>
      <c r="TGU386" s="55"/>
      <c r="TGV386" s="55"/>
      <c r="TGW386" s="55"/>
      <c r="TGX386" s="55"/>
      <c r="TGY386" s="55"/>
      <c r="TGZ386" s="55"/>
      <c r="THA386" s="55"/>
      <c r="THB386" s="55"/>
      <c r="THC386" s="55"/>
      <c r="THD386" s="55"/>
      <c r="THE386" s="55"/>
      <c r="THF386" s="55"/>
      <c r="THG386" s="55"/>
      <c r="THH386" s="55"/>
      <c r="THI386" s="55"/>
      <c r="THJ386" s="55"/>
      <c r="THK386" s="55"/>
      <c r="THL386" s="55"/>
      <c r="THM386" s="55"/>
      <c r="THN386" s="55"/>
      <c r="THO386" s="55"/>
      <c r="THP386" s="55"/>
      <c r="THQ386" s="55"/>
      <c r="THR386" s="55"/>
      <c r="THS386" s="55"/>
      <c r="THT386" s="55"/>
      <c r="THU386" s="55"/>
      <c r="THV386" s="55"/>
      <c r="THW386" s="55"/>
      <c r="THX386" s="55"/>
      <c r="THY386" s="55"/>
      <c r="THZ386" s="55"/>
      <c r="TIA386" s="55"/>
      <c r="TIB386" s="55"/>
      <c r="TIC386" s="55"/>
      <c r="TID386" s="55"/>
      <c r="TIE386" s="55"/>
      <c r="TIF386" s="55"/>
      <c r="TIG386" s="55"/>
      <c r="TIH386" s="55"/>
      <c r="TII386" s="55"/>
      <c r="TIJ386" s="55"/>
      <c r="TIK386" s="55"/>
      <c r="TIL386" s="55"/>
      <c r="TIM386" s="55"/>
      <c r="TIN386" s="55"/>
      <c r="TIO386" s="55"/>
      <c r="TIP386" s="55"/>
      <c r="TIQ386" s="55"/>
      <c r="TIR386" s="55"/>
      <c r="TIS386" s="55"/>
      <c r="TIT386" s="55"/>
      <c r="TIU386" s="55"/>
      <c r="TIV386" s="55"/>
      <c r="TIW386" s="55"/>
      <c r="TIX386" s="55"/>
      <c r="TIY386" s="55"/>
      <c r="TIZ386" s="55"/>
      <c r="TJA386" s="55"/>
      <c r="TJB386" s="55"/>
      <c r="TJC386" s="55"/>
      <c r="TJD386" s="55"/>
      <c r="TJE386" s="55"/>
      <c r="TJF386" s="55"/>
      <c r="TJG386" s="55"/>
      <c r="TJH386" s="55"/>
      <c r="TJI386" s="55"/>
      <c r="TJJ386" s="55"/>
      <c r="TJK386" s="55"/>
      <c r="TJL386" s="55"/>
      <c r="TJM386" s="55"/>
      <c r="TJN386" s="55"/>
      <c r="TJO386" s="55"/>
      <c r="TJP386" s="55"/>
      <c r="TJQ386" s="55"/>
      <c r="TJR386" s="55"/>
      <c r="TJS386" s="55"/>
      <c r="TJT386" s="55"/>
      <c r="TJU386" s="55"/>
      <c r="TJV386" s="55"/>
      <c r="TJW386" s="55"/>
      <c r="TJX386" s="55"/>
      <c r="TJY386" s="55"/>
      <c r="TJZ386" s="55"/>
      <c r="TKA386" s="55"/>
      <c r="TKB386" s="55"/>
      <c r="TKC386" s="55"/>
      <c r="TKD386" s="55"/>
      <c r="TKE386" s="55"/>
      <c r="TKF386" s="55"/>
      <c r="TKG386" s="55"/>
      <c r="TKH386" s="55"/>
      <c r="TKI386" s="55"/>
      <c r="TKJ386" s="55"/>
      <c r="TKK386" s="55"/>
      <c r="TKL386" s="55"/>
      <c r="TKM386" s="55"/>
      <c r="TKN386" s="55"/>
      <c r="TKO386" s="55"/>
      <c r="TKP386" s="55"/>
      <c r="TKQ386" s="55"/>
      <c r="TKR386" s="55"/>
      <c r="TKS386" s="55"/>
      <c r="TKT386" s="55"/>
      <c r="TKU386" s="55"/>
      <c r="TKV386" s="55"/>
      <c r="TKW386" s="55"/>
      <c r="TKX386" s="55"/>
      <c r="TKY386" s="55"/>
      <c r="TKZ386" s="55"/>
      <c r="TLA386" s="55"/>
      <c r="TLB386" s="55"/>
      <c r="TLC386" s="55"/>
      <c r="TLD386" s="55"/>
      <c r="TLE386" s="55"/>
      <c r="TLF386" s="55"/>
      <c r="TLG386" s="55"/>
      <c r="TLH386" s="55"/>
      <c r="TLI386" s="55"/>
      <c r="TLJ386" s="55"/>
      <c r="TLK386" s="55"/>
      <c r="TLL386" s="55"/>
      <c r="TLM386" s="55"/>
      <c r="TLN386" s="55"/>
      <c r="TLO386" s="55"/>
      <c r="TLP386" s="55"/>
      <c r="TLQ386" s="55"/>
      <c r="TLR386" s="55"/>
      <c r="TLS386" s="55"/>
      <c r="TLT386" s="55"/>
      <c r="TLU386" s="55"/>
      <c r="TLV386" s="55"/>
      <c r="TLW386" s="55"/>
      <c r="TLX386" s="55"/>
      <c r="TLY386" s="55"/>
      <c r="TLZ386" s="55"/>
      <c r="TMA386" s="55"/>
      <c r="TMB386" s="55"/>
      <c r="TMC386" s="55"/>
      <c r="TMD386" s="55"/>
      <c r="TME386" s="55"/>
      <c r="TMF386" s="55"/>
      <c r="TMG386" s="55"/>
      <c r="TMH386" s="55"/>
      <c r="TMI386" s="55"/>
      <c r="TMJ386" s="55"/>
      <c r="TMK386" s="55"/>
      <c r="TML386" s="55"/>
      <c r="TMM386" s="55"/>
      <c r="TMN386" s="55"/>
      <c r="TMO386" s="55"/>
      <c r="TMP386" s="55"/>
      <c r="TMQ386" s="55"/>
      <c r="TMR386" s="55"/>
      <c r="TMS386" s="55"/>
      <c r="TMT386" s="55"/>
      <c r="TMU386" s="55"/>
      <c r="TMV386" s="55"/>
      <c r="TMW386" s="55"/>
      <c r="TMX386" s="55"/>
      <c r="TMY386" s="55"/>
      <c r="TMZ386" s="55"/>
      <c r="TNA386" s="55"/>
      <c r="TNB386" s="55"/>
      <c r="TNC386" s="55"/>
      <c r="TND386" s="55"/>
      <c r="TNE386" s="55"/>
      <c r="TNF386" s="55"/>
      <c r="TNG386" s="55"/>
      <c r="TNH386" s="55"/>
      <c r="TNI386" s="55"/>
      <c r="TNJ386" s="55"/>
      <c r="TNK386" s="55"/>
      <c r="TNL386" s="55"/>
      <c r="TNM386" s="55"/>
      <c r="TNN386" s="55"/>
      <c r="TNO386" s="55"/>
      <c r="TNP386" s="55"/>
      <c r="TNQ386" s="55"/>
      <c r="TNR386" s="55"/>
      <c r="TNS386" s="55"/>
      <c r="TNT386" s="55"/>
      <c r="TNU386" s="55"/>
      <c r="TNV386" s="55"/>
      <c r="TNW386" s="55"/>
      <c r="TNX386" s="55"/>
      <c r="TNY386" s="55"/>
      <c r="TNZ386" s="55"/>
      <c r="TOA386" s="55"/>
      <c r="TOB386" s="55"/>
      <c r="TOC386" s="55"/>
      <c r="TOD386" s="55"/>
      <c r="TOE386" s="55"/>
      <c r="TOF386" s="55"/>
      <c r="TOG386" s="55"/>
      <c r="TOH386" s="55"/>
      <c r="TOI386" s="55"/>
      <c r="TOJ386" s="55"/>
      <c r="TOK386" s="55"/>
      <c r="TOL386" s="55"/>
      <c r="TOM386" s="55"/>
      <c r="TON386" s="55"/>
      <c r="TOO386" s="55"/>
      <c r="TOP386" s="55"/>
      <c r="TOQ386" s="55"/>
      <c r="TOR386" s="55"/>
      <c r="TOS386" s="55"/>
      <c r="TOT386" s="55"/>
      <c r="TOU386" s="55"/>
      <c r="TOV386" s="55"/>
      <c r="TOW386" s="55"/>
      <c r="TOX386" s="55"/>
      <c r="TOY386" s="55"/>
      <c r="TOZ386" s="55"/>
      <c r="TPA386" s="55"/>
      <c r="TPB386" s="55"/>
      <c r="TPC386" s="55"/>
      <c r="TPD386" s="55"/>
      <c r="TPE386" s="55"/>
      <c r="TPF386" s="55"/>
      <c r="TPG386" s="55"/>
      <c r="TPH386" s="55"/>
      <c r="TPI386" s="55"/>
      <c r="TPJ386" s="55"/>
      <c r="TPK386" s="55"/>
      <c r="TPL386" s="55"/>
      <c r="TPM386" s="55"/>
      <c r="TPN386" s="55"/>
      <c r="TPO386" s="55"/>
      <c r="TPP386" s="55"/>
      <c r="TPQ386" s="55"/>
      <c r="TPR386" s="55"/>
      <c r="TPS386" s="55"/>
      <c r="TPT386" s="55"/>
      <c r="TPU386" s="55"/>
      <c r="TPV386" s="55"/>
      <c r="TPW386" s="55"/>
      <c r="TPX386" s="55"/>
      <c r="TPY386" s="55"/>
      <c r="TPZ386" s="55"/>
      <c r="TQA386" s="55"/>
      <c r="TQB386" s="55"/>
      <c r="TQC386" s="55"/>
      <c r="TQD386" s="55"/>
      <c r="TQE386" s="55"/>
      <c r="TQF386" s="55"/>
      <c r="TQG386" s="55"/>
      <c r="TQH386" s="55"/>
      <c r="TQI386" s="55"/>
      <c r="TQJ386" s="55"/>
      <c r="TQK386" s="55"/>
      <c r="TQL386" s="55"/>
      <c r="TQM386" s="55"/>
      <c r="TQN386" s="55"/>
      <c r="TQO386" s="55"/>
      <c r="TQP386" s="55"/>
      <c r="TQQ386" s="55"/>
      <c r="TQR386" s="55"/>
      <c r="TQS386" s="55"/>
      <c r="TQT386" s="55"/>
      <c r="TQU386" s="55"/>
      <c r="TQV386" s="55"/>
      <c r="TQW386" s="55"/>
      <c r="TQX386" s="55"/>
      <c r="TQY386" s="55"/>
      <c r="TQZ386" s="55"/>
      <c r="TRA386" s="55"/>
      <c r="TRB386" s="55"/>
      <c r="TRC386" s="55"/>
      <c r="TRD386" s="55"/>
      <c r="TRE386" s="55"/>
      <c r="TRF386" s="55"/>
      <c r="TRG386" s="55"/>
      <c r="TRH386" s="55"/>
      <c r="TRI386" s="55"/>
      <c r="TRJ386" s="55"/>
      <c r="TRK386" s="55"/>
      <c r="TRL386" s="55"/>
      <c r="TRM386" s="55"/>
      <c r="TRN386" s="55"/>
      <c r="TRO386" s="55"/>
      <c r="TRP386" s="55"/>
      <c r="TRQ386" s="55"/>
      <c r="TRR386" s="55"/>
      <c r="TRS386" s="55"/>
      <c r="TRT386" s="55"/>
      <c r="TRU386" s="55"/>
      <c r="TRV386" s="55"/>
      <c r="TRW386" s="55"/>
      <c r="TRX386" s="55"/>
      <c r="TRY386" s="55"/>
      <c r="TRZ386" s="55"/>
      <c r="TSA386" s="55"/>
      <c r="TSB386" s="55"/>
      <c r="TSC386" s="55"/>
      <c r="TSD386" s="55"/>
      <c r="TSE386" s="55"/>
      <c r="TSF386" s="55"/>
      <c r="TSG386" s="55"/>
      <c r="TSH386" s="55"/>
      <c r="TSI386" s="55"/>
      <c r="TSJ386" s="55"/>
      <c r="TSK386" s="55"/>
      <c r="TSL386" s="55"/>
      <c r="TSM386" s="55"/>
      <c r="TSN386" s="55"/>
      <c r="TSO386" s="55"/>
      <c r="TSP386" s="55"/>
      <c r="TSQ386" s="55"/>
      <c r="TSR386" s="55"/>
      <c r="TSS386" s="55"/>
      <c r="TST386" s="55"/>
      <c r="TSU386" s="55"/>
      <c r="TSV386" s="55"/>
      <c r="TSW386" s="55"/>
      <c r="TSX386" s="55"/>
      <c r="TSY386" s="55"/>
      <c r="TSZ386" s="55"/>
      <c r="TTA386" s="55"/>
      <c r="TTB386" s="55"/>
      <c r="TTC386" s="55"/>
      <c r="TTD386" s="55"/>
      <c r="TTE386" s="55"/>
      <c r="TTF386" s="55"/>
      <c r="TTG386" s="55"/>
      <c r="TTH386" s="55"/>
      <c r="TTI386" s="55"/>
      <c r="TTJ386" s="55"/>
      <c r="TTK386" s="55"/>
      <c r="TTL386" s="55"/>
      <c r="TTM386" s="55"/>
      <c r="TTN386" s="55"/>
      <c r="TTO386" s="55"/>
      <c r="TTP386" s="55"/>
      <c r="TTQ386" s="55"/>
      <c r="TTR386" s="55"/>
      <c r="TTS386" s="55"/>
      <c r="TTT386" s="55"/>
      <c r="TTU386" s="55"/>
      <c r="TTV386" s="55"/>
      <c r="TTW386" s="55"/>
      <c r="TTX386" s="55"/>
      <c r="TTY386" s="55"/>
      <c r="TTZ386" s="55"/>
      <c r="TUA386" s="55"/>
      <c r="TUB386" s="55"/>
      <c r="TUC386" s="55"/>
      <c r="TUD386" s="55"/>
      <c r="TUE386" s="55"/>
      <c r="TUF386" s="55"/>
      <c r="TUG386" s="55"/>
      <c r="TUH386" s="55"/>
      <c r="TUI386" s="55"/>
      <c r="TUJ386" s="55"/>
      <c r="TUK386" s="55"/>
      <c r="TUL386" s="55"/>
      <c r="TUM386" s="55"/>
      <c r="TUN386" s="55"/>
      <c r="TUO386" s="55"/>
      <c r="TUP386" s="55"/>
      <c r="TUQ386" s="55"/>
      <c r="TUR386" s="55"/>
      <c r="TUS386" s="55"/>
      <c r="TUT386" s="55"/>
      <c r="TUU386" s="55"/>
      <c r="TUV386" s="55"/>
      <c r="TUW386" s="55"/>
      <c r="TUX386" s="55"/>
      <c r="TUY386" s="55"/>
      <c r="TUZ386" s="55"/>
      <c r="TVA386" s="55"/>
      <c r="TVB386" s="55"/>
      <c r="TVC386" s="55"/>
      <c r="TVD386" s="55"/>
      <c r="TVE386" s="55"/>
      <c r="TVF386" s="55"/>
      <c r="TVG386" s="55"/>
      <c r="TVH386" s="55"/>
      <c r="TVI386" s="55"/>
      <c r="TVJ386" s="55"/>
      <c r="TVK386" s="55"/>
      <c r="TVL386" s="55"/>
      <c r="TVM386" s="55"/>
      <c r="TVN386" s="55"/>
      <c r="TVO386" s="55"/>
      <c r="TVP386" s="55"/>
      <c r="TVQ386" s="55"/>
      <c r="TVR386" s="55"/>
      <c r="TVS386" s="55"/>
      <c r="TVT386" s="55"/>
      <c r="TVU386" s="55"/>
      <c r="TVV386" s="55"/>
      <c r="TVW386" s="55"/>
      <c r="TVX386" s="55"/>
      <c r="TVY386" s="55"/>
      <c r="TVZ386" s="55"/>
      <c r="TWA386" s="55"/>
      <c r="TWB386" s="55"/>
      <c r="TWC386" s="55"/>
      <c r="TWD386" s="55"/>
      <c r="TWE386" s="55"/>
      <c r="TWF386" s="55"/>
      <c r="TWG386" s="55"/>
      <c r="TWH386" s="55"/>
      <c r="TWI386" s="55"/>
      <c r="TWJ386" s="55"/>
      <c r="TWK386" s="55"/>
      <c r="TWL386" s="55"/>
      <c r="TWM386" s="55"/>
      <c r="TWN386" s="55"/>
      <c r="TWO386" s="55"/>
      <c r="TWP386" s="55"/>
      <c r="TWQ386" s="55"/>
      <c r="TWR386" s="55"/>
      <c r="TWS386" s="55"/>
      <c r="TWT386" s="55"/>
      <c r="TWU386" s="55"/>
      <c r="TWV386" s="55"/>
      <c r="TWW386" s="55"/>
      <c r="TWX386" s="55"/>
      <c r="TWY386" s="55"/>
      <c r="TWZ386" s="55"/>
      <c r="TXA386" s="55"/>
      <c r="TXB386" s="55"/>
      <c r="TXC386" s="55"/>
      <c r="TXD386" s="55"/>
      <c r="TXE386" s="55"/>
      <c r="TXF386" s="55"/>
      <c r="TXG386" s="55"/>
      <c r="TXH386" s="55"/>
      <c r="TXI386" s="55"/>
      <c r="TXJ386" s="55"/>
      <c r="TXK386" s="55"/>
      <c r="TXL386" s="55"/>
      <c r="TXM386" s="55"/>
      <c r="TXN386" s="55"/>
      <c r="TXO386" s="55"/>
      <c r="TXP386" s="55"/>
      <c r="TXQ386" s="55"/>
      <c r="TXR386" s="55"/>
      <c r="TXS386" s="55"/>
      <c r="TXT386" s="55"/>
      <c r="TXU386" s="55"/>
      <c r="TXV386" s="55"/>
      <c r="TXW386" s="55"/>
      <c r="TXX386" s="55"/>
      <c r="TXY386" s="55"/>
      <c r="TXZ386" s="55"/>
      <c r="TYA386" s="55"/>
      <c r="TYB386" s="55"/>
      <c r="TYC386" s="55"/>
      <c r="TYD386" s="55"/>
      <c r="TYE386" s="55"/>
      <c r="TYF386" s="55"/>
      <c r="TYG386" s="55"/>
      <c r="TYH386" s="55"/>
      <c r="TYI386" s="55"/>
      <c r="TYJ386" s="55"/>
      <c r="TYK386" s="55"/>
      <c r="TYL386" s="55"/>
      <c r="TYM386" s="55"/>
      <c r="TYN386" s="55"/>
      <c r="TYO386" s="55"/>
      <c r="TYP386" s="55"/>
      <c r="TYQ386" s="55"/>
      <c r="TYR386" s="55"/>
      <c r="TYS386" s="55"/>
      <c r="TYT386" s="55"/>
      <c r="TYU386" s="55"/>
      <c r="TYV386" s="55"/>
      <c r="TYW386" s="55"/>
      <c r="TYX386" s="55"/>
      <c r="TYY386" s="55"/>
      <c r="TYZ386" s="55"/>
      <c r="TZA386" s="55"/>
      <c r="TZB386" s="55"/>
      <c r="TZC386" s="55"/>
      <c r="TZD386" s="55"/>
      <c r="TZE386" s="55"/>
      <c r="TZF386" s="55"/>
      <c r="TZG386" s="55"/>
      <c r="TZH386" s="55"/>
      <c r="TZI386" s="55"/>
      <c r="TZJ386" s="55"/>
      <c r="TZK386" s="55"/>
      <c r="TZL386" s="55"/>
      <c r="TZM386" s="55"/>
      <c r="TZN386" s="55"/>
      <c r="TZO386" s="55"/>
      <c r="TZP386" s="55"/>
      <c r="TZQ386" s="55"/>
      <c r="TZR386" s="55"/>
      <c r="TZS386" s="55"/>
      <c r="TZT386" s="55"/>
      <c r="TZU386" s="55"/>
      <c r="TZV386" s="55"/>
      <c r="TZW386" s="55"/>
      <c r="TZX386" s="55"/>
      <c r="TZY386" s="55"/>
      <c r="TZZ386" s="55"/>
      <c r="UAA386" s="55"/>
      <c r="UAB386" s="55"/>
      <c r="UAC386" s="55"/>
      <c r="UAD386" s="55"/>
      <c r="UAE386" s="55"/>
      <c r="UAF386" s="55"/>
      <c r="UAG386" s="55"/>
      <c r="UAH386" s="55"/>
      <c r="UAI386" s="55"/>
      <c r="UAJ386" s="55"/>
      <c r="UAK386" s="55"/>
      <c r="UAL386" s="55"/>
      <c r="UAM386" s="55"/>
      <c r="UAN386" s="55"/>
      <c r="UAO386" s="55"/>
      <c r="UAP386" s="55"/>
      <c r="UAQ386" s="55"/>
      <c r="UAR386" s="55"/>
      <c r="UAS386" s="55"/>
      <c r="UAT386" s="55"/>
      <c r="UAU386" s="55"/>
      <c r="UAV386" s="55"/>
      <c r="UAW386" s="55"/>
      <c r="UAX386" s="55"/>
      <c r="UAY386" s="55"/>
      <c r="UAZ386" s="55"/>
      <c r="UBA386" s="55"/>
      <c r="UBB386" s="55"/>
      <c r="UBC386" s="55"/>
      <c r="UBD386" s="55"/>
      <c r="UBE386" s="55"/>
      <c r="UBF386" s="55"/>
      <c r="UBG386" s="55"/>
      <c r="UBH386" s="55"/>
      <c r="UBI386" s="55"/>
      <c r="UBJ386" s="55"/>
      <c r="UBK386" s="55"/>
      <c r="UBL386" s="55"/>
      <c r="UBM386" s="55"/>
      <c r="UBN386" s="55"/>
      <c r="UBO386" s="55"/>
      <c r="UBP386" s="55"/>
      <c r="UBQ386" s="55"/>
      <c r="UBR386" s="55"/>
      <c r="UBS386" s="55"/>
      <c r="UBT386" s="55"/>
      <c r="UBU386" s="55"/>
      <c r="UBV386" s="55"/>
      <c r="UBW386" s="55"/>
      <c r="UBX386" s="55"/>
      <c r="UBY386" s="55"/>
      <c r="UBZ386" s="55"/>
      <c r="UCA386" s="55"/>
      <c r="UCB386" s="55"/>
      <c r="UCC386" s="55"/>
      <c r="UCD386" s="55"/>
      <c r="UCE386" s="55"/>
      <c r="UCF386" s="55"/>
      <c r="UCG386" s="55"/>
      <c r="UCH386" s="55"/>
      <c r="UCI386" s="55"/>
      <c r="UCJ386" s="55"/>
      <c r="UCK386" s="55"/>
      <c r="UCL386" s="55"/>
      <c r="UCM386" s="55"/>
      <c r="UCN386" s="55"/>
      <c r="UCO386" s="55"/>
      <c r="UCP386" s="55"/>
      <c r="UCQ386" s="55"/>
      <c r="UCR386" s="55"/>
      <c r="UCS386" s="55"/>
      <c r="UCT386" s="55"/>
      <c r="UCU386" s="55"/>
      <c r="UCV386" s="55"/>
      <c r="UCW386" s="55"/>
      <c r="UCX386" s="55"/>
      <c r="UCY386" s="55"/>
      <c r="UCZ386" s="55"/>
      <c r="UDA386" s="55"/>
      <c r="UDB386" s="55"/>
      <c r="UDC386" s="55"/>
      <c r="UDD386" s="55"/>
      <c r="UDE386" s="55"/>
      <c r="UDF386" s="55"/>
      <c r="UDG386" s="55"/>
      <c r="UDH386" s="55"/>
      <c r="UDI386" s="55"/>
      <c r="UDJ386" s="55"/>
      <c r="UDK386" s="55"/>
      <c r="UDL386" s="55"/>
      <c r="UDM386" s="55"/>
      <c r="UDN386" s="55"/>
      <c r="UDO386" s="55"/>
      <c r="UDP386" s="55"/>
      <c r="UDQ386" s="55"/>
      <c r="UDR386" s="55"/>
      <c r="UDS386" s="55"/>
      <c r="UDT386" s="55"/>
      <c r="UDU386" s="55"/>
      <c r="UDV386" s="55"/>
      <c r="UDW386" s="55"/>
      <c r="UDX386" s="55"/>
      <c r="UDY386" s="55"/>
      <c r="UDZ386" s="55"/>
      <c r="UEA386" s="55"/>
      <c r="UEB386" s="55"/>
      <c r="UEC386" s="55"/>
      <c r="UED386" s="55"/>
      <c r="UEE386" s="55"/>
      <c r="UEF386" s="55"/>
      <c r="UEG386" s="55"/>
      <c r="UEH386" s="55"/>
      <c r="UEI386" s="55"/>
      <c r="UEJ386" s="55"/>
      <c r="UEK386" s="55"/>
      <c r="UEL386" s="55"/>
      <c r="UEM386" s="55"/>
      <c r="UEN386" s="55"/>
      <c r="UEO386" s="55"/>
      <c r="UEP386" s="55"/>
      <c r="UEQ386" s="55"/>
      <c r="UER386" s="55"/>
      <c r="UES386" s="55"/>
      <c r="UET386" s="55"/>
      <c r="UEU386" s="55"/>
      <c r="UEV386" s="55"/>
      <c r="UEW386" s="55"/>
      <c r="UEX386" s="55"/>
      <c r="UEY386" s="55"/>
      <c r="UEZ386" s="55"/>
      <c r="UFA386" s="55"/>
      <c r="UFB386" s="55"/>
      <c r="UFC386" s="55"/>
      <c r="UFD386" s="55"/>
      <c r="UFE386" s="55"/>
      <c r="UFF386" s="55"/>
      <c r="UFG386" s="55"/>
      <c r="UFH386" s="55"/>
      <c r="UFI386" s="55"/>
      <c r="UFJ386" s="55"/>
      <c r="UFK386" s="55"/>
      <c r="UFL386" s="55"/>
      <c r="UFM386" s="55"/>
      <c r="UFN386" s="55"/>
      <c r="UFO386" s="55"/>
      <c r="UFP386" s="55"/>
      <c r="UFQ386" s="55"/>
      <c r="UFR386" s="55"/>
      <c r="UFS386" s="55"/>
      <c r="UFT386" s="55"/>
      <c r="UFU386" s="55"/>
      <c r="UFV386" s="55"/>
      <c r="UFW386" s="55"/>
      <c r="UFX386" s="55"/>
      <c r="UFY386" s="55"/>
      <c r="UFZ386" s="55"/>
      <c r="UGA386" s="55"/>
      <c r="UGB386" s="55"/>
      <c r="UGC386" s="55"/>
      <c r="UGD386" s="55"/>
      <c r="UGE386" s="55"/>
      <c r="UGF386" s="55"/>
      <c r="UGG386" s="55"/>
      <c r="UGH386" s="55"/>
      <c r="UGI386" s="55"/>
      <c r="UGJ386" s="55"/>
      <c r="UGK386" s="55"/>
      <c r="UGL386" s="55"/>
      <c r="UGM386" s="55"/>
      <c r="UGN386" s="55"/>
      <c r="UGO386" s="55"/>
      <c r="UGP386" s="55"/>
      <c r="UGQ386" s="55"/>
      <c r="UGR386" s="55"/>
      <c r="UGS386" s="55"/>
      <c r="UGT386" s="55"/>
      <c r="UGU386" s="55"/>
      <c r="UGV386" s="55"/>
      <c r="UGW386" s="55"/>
      <c r="UGX386" s="55"/>
      <c r="UGY386" s="55"/>
      <c r="UGZ386" s="55"/>
      <c r="UHA386" s="55"/>
      <c r="UHB386" s="55"/>
      <c r="UHC386" s="55"/>
      <c r="UHD386" s="55"/>
      <c r="UHE386" s="55"/>
      <c r="UHF386" s="55"/>
      <c r="UHG386" s="55"/>
      <c r="UHH386" s="55"/>
      <c r="UHI386" s="55"/>
      <c r="UHJ386" s="55"/>
      <c r="UHK386" s="55"/>
      <c r="UHL386" s="55"/>
      <c r="UHM386" s="55"/>
      <c r="UHN386" s="55"/>
      <c r="UHO386" s="55"/>
      <c r="UHP386" s="55"/>
      <c r="UHQ386" s="55"/>
      <c r="UHR386" s="55"/>
      <c r="UHS386" s="55"/>
      <c r="UHT386" s="55"/>
      <c r="UHU386" s="55"/>
      <c r="UHV386" s="55"/>
      <c r="UHW386" s="55"/>
      <c r="UHX386" s="55"/>
      <c r="UHY386" s="55"/>
      <c r="UHZ386" s="55"/>
      <c r="UIA386" s="55"/>
      <c r="UIB386" s="55"/>
      <c r="UIC386" s="55"/>
      <c r="UID386" s="55"/>
      <c r="UIE386" s="55"/>
      <c r="UIF386" s="55"/>
      <c r="UIG386" s="55"/>
      <c r="UIH386" s="55"/>
      <c r="UII386" s="55"/>
      <c r="UIJ386" s="55"/>
      <c r="UIK386" s="55"/>
      <c r="UIL386" s="55"/>
      <c r="UIM386" s="55"/>
      <c r="UIN386" s="55"/>
      <c r="UIO386" s="55"/>
      <c r="UIP386" s="55"/>
      <c r="UIQ386" s="55"/>
      <c r="UIR386" s="55"/>
      <c r="UIS386" s="55"/>
      <c r="UIT386" s="55"/>
      <c r="UIU386" s="55"/>
      <c r="UIV386" s="55"/>
      <c r="UIW386" s="55"/>
      <c r="UIX386" s="55"/>
      <c r="UIY386" s="55"/>
      <c r="UIZ386" s="55"/>
      <c r="UJA386" s="55"/>
      <c r="UJB386" s="55"/>
      <c r="UJC386" s="55"/>
      <c r="UJD386" s="55"/>
      <c r="UJE386" s="55"/>
      <c r="UJF386" s="55"/>
      <c r="UJG386" s="55"/>
      <c r="UJH386" s="55"/>
      <c r="UJI386" s="55"/>
      <c r="UJJ386" s="55"/>
      <c r="UJK386" s="55"/>
      <c r="UJL386" s="55"/>
      <c r="UJM386" s="55"/>
      <c r="UJN386" s="55"/>
      <c r="UJO386" s="55"/>
      <c r="UJP386" s="55"/>
      <c r="UJQ386" s="55"/>
      <c r="UJR386" s="55"/>
      <c r="UJS386" s="55"/>
      <c r="UJT386" s="55"/>
      <c r="UJU386" s="55"/>
      <c r="UJV386" s="55"/>
      <c r="UJW386" s="55"/>
      <c r="UJX386" s="55"/>
      <c r="UJY386" s="55"/>
      <c r="UJZ386" s="55"/>
      <c r="UKA386" s="55"/>
      <c r="UKB386" s="55"/>
      <c r="UKC386" s="55"/>
      <c r="UKD386" s="55"/>
      <c r="UKE386" s="55"/>
      <c r="UKF386" s="55"/>
      <c r="UKG386" s="55"/>
      <c r="UKH386" s="55"/>
      <c r="UKI386" s="55"/>
      <c r="UKJ386" s="55"/>
      <c r="UKK386" s="55"/>
      <c r="UKL386" s="55"/>
      <c r="UKM386" s="55"/>
      <c r="UKN386" s="55"/>
      <c r="UKO386" s="55"/>
      <c r="UKP386" s="55"/>
      <c r="UKQ386" s="55"/>
      <c r="UKR386" s="55"/>
      <c r="UKS386" s="55"/>
      <c r="UKT386" s="55"/>
      <c r="UKU386" s="55"/>
      <c r="UKV386" s="55"/>
      <c r="UKW386" s="55"/>
      <c r="UKX386" s="55"/>
      <c r="UKY386" s="55"/>
      <c r="UKZ386" s="55"/>
      <c r="ULA386" s="55"/>
      <c r="ULB386" s="55"/>
      <c r="ULC386" s="55"/>
      <c r="ULD386" s="55"/>
      <c r="ULE386" s="55"/>
      <c r="ULF386" s="55"/>
      <c r="ULG386" s="55"/>
      <c r="ULH386" s="55"/>
      <c r="ULI386" s="55"/>
      <c r="ULJ386" s="55"/>
      <c r="ULK386" s="55"/>
      <c r="ULL386" s="55"/>
      <c r="ULM386" s="55"/>
      <c r="ULN386" s="55"/>
      <c r="ULO386" s="55"/>
      <c r="ULP386" s="55"/>
      <c r="ULQ386" s="55"/>
      <c r="ULR386" s="55"/>
      <c r="ULS386" s="55"/>
      <c r="ULT386" s="55"/>
      <c r="ULU386" s="55"/>
      <c r="ULV386" s="55"/>
      <c r="ULW386" s="55"/>
      <c r="ULX386" s="55"/>
      <c r="ULY386" s="55"/>
      <c r="ULZ386" s="55"/>
      <c r="UMA386" s="55"/>
      <c r="UMB386" s="55"/>
      <c r="UMC386" s="55"/>
      <c r="UMD386" s="55"/>
      <c r="UME386" s="55"/>
      <c r="UMF386" s="55"/>
      <c r="UMG386" s="55"/>
      <c r="UMH386" s="55"/>
      <c r="UMI386" s="55"/>
      <c r="UMJ386" s="55"/>
      <c r="UMK386" s="55"/>
      <c r="UML386" s="55"/>
      <c r="UMM386" s="55"/>
      <c r="UMN386" s="55"/>
      <c r="UMO386" s="55"/>
      <c r="UMP386" s="55"/>
      <c r="UMQ386" s="55"/>
      <c r="UMR386" s="55"/>
      <c r="UMS386" s="55"/>
      <c r="UMT386" s="55"/>
      <c r="UMU386" s="55"/>
      <c r="UMV386" s="55"/>
      <c r="UMW386" s="55"/>
      <c r="UMX386" s="55"/>
      <c r="UMY386" s="55"/>
      <c r="UMZ386" s="55"/>
      <c r="UNA386" s="55"/>
      <c r="UNB386" s="55"/>
      <c r="UNC386" s="55"/>
      <c r="UND386" s="55"/>
      <c r="UNE386" s="55"/>
      <c r="UNF386" s="55"/>
      <c r="UNG386" s="55"/>
      <c r="UNH386" s="55"/>
      <c r="UNI386" s="55"/>
      <c r="UNJ386" s="55"/>
      <c r="UNK386" s="55"/>
      <c r="UNL386" s="55"/>
      <c r="UNM386" s="55"/>
      <c r="UNN386" s="55"/>
      <c r="UNO386" s="55"/>
      <c r="UNP386" s="55"/>
      <c r="UNQ386" s="55"/>
      <c r="UNR386" s="55"/>
      <c r="UNS386" s="55"/>
      <c r="UNT386" s="55"/>
      <c r="UNU386" s="55"/>
      <c r="UNV386" s="55"/>
      <c r="UNW386" s="55"/>
      <c r="UNX386" s="55"/>
      <c r="UNY386" s="55"/>
      <c r="UNZ386" s="55"/>
      <c r="UOA386" s="55"/>
      <c r="UOB386" s="55"/>
      <c r="UOC386" s="55"/>
      <c r="UOD386" s="55"/>
      <c r="UOE386" s="55"/>
      <c r="UOF386" s="55"/>
      <c r="UOG386" s="55"/>
      <c r="UOH386" s="55"/>
      <c r="UOI386" s="55"/>
      <c r="UOJ386" s="55"/>
      <c r="UOK386" s="55"/>
      <c r="UOL386" s="55"/>
      <c r="UOM386" s="55"/>
      <c r="UON386" s="55"/>
      <c r="UOO386" s="55"/>
      <c r="UOP386" s="55"/>
      <c r="UOQ386" s="55"/>
      <c r="UOR386" s="55"/>
      <c r="UOS386" s="55"/>
      <c r="UOT386" s="55"/>
      <c r="UOU386" s="55"/>
      <c r="UOV386" s="55"/>
      <c r="UOW386" s="55"/>
      <c r="UOX386" s="55"/>
      <c r="UOY386" s="55"/>
      <c r="UOZ386" s="55"/>
      <c r="UPA386" s="55"/>
      <c r="UPB386" s="55"/>
      <c r="UPC386" s="55"/>
      <c r="UPD386" s="55"/>
      <c r="UPE386" s="55"/>
      <c r="UPF386" s="55"/>
      <c r="UPG386" s="55"/>
      <c r="UPH386" s="55"/>
      <c r="UPI386" s="55"/>
      <c r="UPJ386" s="55"/>
      <c r="UPK386" s="55"/>
      <c r="UPL386" s="55"/>
      <c r="UPM386" s="55"/>
      <c r="UPN386" s="55"/>
      <c r="UPO386" s="55"/>
      <c r="UPP386" s="55"/>
      <c r="UPQ386" s="55"/>
      <c r="UPR386" s="55"/>
      <c r="UPS386" s="55"/>
      <c r="UPT386" s="55"/>
      <c r="UPU386" s="55"/>
      <c r="UPV386" s="55"/>
      <c r="UPW386" s="55"/>
      <c r="UPX386" s="55"/>
      <c r="UPY386" s="55"/>
      <c r="UPZ386" s="55"/>
      <c r="UQA386" s="55"/>
      <c r="UQB386" s="55"/>
      <c r="UQC386" s="55"/>
      <c r="UQD386" s="55"/>
      <c r="UQE386" s="55"/>
      <c r="UQF386" s="55"/>
      <c r="UQG386" s="55"/>
      <c r="UQH386" s="55"/>
      <c r="UQI386" s="55"/>
      <c r="UQJ386" s="55"/>
      <c r="UQK386" s="55"/>
      <c r="UQL386" s="55"/>
      <c r="UQM386" s="55"/>
      <c r="UQN386" s="55"/>
      <c r="UQO386" s="55"/>
      <c r="UQP386" s="55"/>
      <c r="UQQ386" s="55"/>
      <c r="UQR386" s="55"/>
      <c r="UQS386" s="55"/>
      <c r="UQT386" s="55"/>
      <c r="UQU386" s="55"/>
      <c r="UQV386" s="55"/>
      <c r="UQW386" s="55"/>
      <c r="UQX386" s="55"/>
      <c r="UQY386" s="55"/>
      <c r="UQZ386" s="55"/>
      <c r="URA386" s="55"/>
      <c r="URB386" s="55"/>
      <c r="URC386" s="55"/>
      <c r="URD386" s="55"/>
      <c r="URE386" s="55"/>
      <c r="URF386" s="55"/>
      <c r="URG386" s="55"/>
      <c r="URH386" s="55"/>
      <c r="URI386" s="55"/>
      <c r="URJ386" s="55"/>
      <c r="URK386" s="55"/>
      <c r="URL386" s="55"/>
      <c r="URM386" s="55"/>
      <c r="URN386" s="55"/>
      <c r="URO386" s="55"/>
      <c r="URP386" s="55"/>
      <c r="URQ386" s="55"/>
      <c r="URR386" s="55"/>
      <c r="URS386" s="55"/>
      <c r="URT386" s="55"/>
      <c r="URU386" s="55"/>
      <c r="URV386" s="55"/>
      <c r="URW386" s="55"/>
      <c r="URX386" s="55"/>
      <c r="URY386" s="55"/>
      <c r="URZ386" s="55"/>
      <c r="USA386" s="55"/>
      <c r="USB386" s="55"/>
      <c r="USC386" s="55"/>
      <c r="USD386" s="55"/>
      <c r="USE386" s="55"/>
      <c r="USF386" s="55"/>
      <c r="USG386" s="55"/>
      <c r="USH386" s="55"/>
      <c r="USI386" s="55"/>
      <c r="USJ386" s="55"/>
      <c r="USK386" s="55"/>
      <c r="USL386" s="55"/>
      <c r="USM386" s="55"/>
      <c r="USN386" s="55"/>
      <c r="USO386" s="55"/>
      <c r="USP386" s="55"/>
      <c r="USQ386" s="55"/>
      <c r="USR386" s="55"/>
      <c r="USS386" s="55"/>
      <c r="UST386" s="55"/>
      <c r="USU386" s="55"/>
      <c r="USV386" s="55"/>
      <c r="USW386" s="55"/>
      <c r="USX386" s="55"/>
      <c r="USY386" s="55"/>
      <c r="USZ386" s="55"/>
      <c r="UTA386" s="55"/>
      <c r="UTB386" s="55"/>
      <c r="UTC386" s="55"/>
      <c r="UTD386" s="55"/>
      <c r="UTE386" s="55"/>
      <c r="UTF386" s="55"/>
      <c r="UTG386" s="55"/>
      <c r="UTH386" s="55"/>
      <c r="UTI386" s="55"/>
      <c r="UTJ386" s="55"/>
      <c r="UTK386" s="55"/>
      <c r="UTL386" s="55"/>
      <c r="UTM386" s="55"/>
      <c r="UTN386" s="55"/>
      <c r="UTO386" s="55"/>
      <c r="UTP386" s="55"/>
      <c r="UTQ386" s="55"/>
      <c r="UTR386" s="55"/>
      <c r="UTS386" s="55"/>
      <c r="UTT386" s="55"/>
      <c r="UTU386" s="55"/>
      <c r="UTV386" s="55"/>
      <c r="UTW386" s="55"/>
      <c r="UTX386" s="55"/>
      <c r="UTY386" s="55"/>
      <c r="UTZ386" s="55"/>
      <c r="UUA386" s="55"/>
      <c r="UUB386" s="55"/>
      <c r="UUC386" s="55"/>
      <c r="UUD386" s="55"/>
      <c r="UUE386" s="55"/>
      <c r="UUF386" s="55"/>
      <c r="UUG386" s="55"/>
      <c r="UUH386" s="55"/>
      <c r="UUI386" s="55"/>
      <c r="UUJ386" s="55"/>
      <c r="UUK386" s="55"/>
      <c r="UUL386" s="55"/>
      <c r="UUM386" s="55"/>
      <c r="UUN386" s="55"/>
      <c r="UUO386" s="55"/>
      <c r="UUP386" s="55"/>
      <c r="UUQ386" s="55"/>
      <c r="UUR386" s="55"/>
      <c r="UUS386" s="55"/>
      <c r="UUT386" s="55"/>
      <c r="UUU386" s="55"/>
      <c r="UUV386" s="55"/>
      <c r="UUW386" s="55"/>
      <c r="UUX386" s="55"/>
      <c r="UUY386" s="55"/>
      <c r="UUZ386" s="55"/>
      <c r="UVA386" s="55"/>
      <c r="UVB386" s="55"/>
      <c r="UVC386" s="55"/>
      <c r="UVD386" s="55"/>
      <c r="UVE386" s="55"/>
      <c r="UVF386" s="55"/>
      <c r="UVG386" s="55"/>
      <c r="UVH386" s="55"/>
      <c r="UVI386" s="55"/>
      <c r="UVJ386" s="55"/>
      <c r="UVK386" s="55"/>
      <c r="UVL386" s="55"/>
      <c r="UVM386" s="55"/>
      <c r="UVN386" s="55"/>
      <c r="UVO386" s="55"/>
      <c r="UVP386" s="55"/>
      <c r="UVQ386" s="55"/>
      <c r="UVR386" s="55"/>
      <c r="UVS386" s="55"/>
      <c r="UVT386" s="55"/>
      <c r="UVU386" s="55"/>
      <c r="UVV386" s="55"/>
      <c r="UVW386" s="55"/>
      <c r="UVX386" s="55"/>
      <c r="UVY386" s="55"/>
      <c r="UVZ386" s="55"/>
      <c r="UWA386" s="55"/>
      <c r="UWB386" s="55"/>
      <c r="UWC386" s="55"/>
      <c r="UWD386" s="55"/>
      <c r="UWE386" s="55"/>
      <c r="UWF386" s="55"/>
      <c r="UWG386" s="55"/>
      <c r="UWH386" s="55"/>
      <c r="UWI386" s="55"/>
      <c r="UWJ386" s="55"/>
      <c r="UWK386" s="55"/>
      <c r="UWL386" s="55"/>
      <c r="UWM386" s="55"/>
      <c r="UWN386" s="55"/>
      <c r="UWO386" s="55"/>
      <c r="UWP386" s="55"/>
      <c r="UWQ386" s="55"/>
      <c r="UWR386" s="55"/>
      <c r="UWS386" s="55"/>
      <c r="UWT386" s="55"/>
      <c r="UWU386" s="55"/>
      <c r="UWV386" s="55"/>
      <c r="UWW386" s="55"/>
      <c r="UWX386" s="55"/>
      <c r="UWY386" s="55"/>
      <c r="UWZ386" s="55"/>
      <c r="UXA386" s="55"/>
      <c r="UXB386" s="55"/>
      <c r="UXC386" s="55"/>
      <c r="UXD386" s="55"/>
      <c r="UXE386" s="55"/>
      <c r="UXF386" s="55"/>
      <c r="UXG386" s="55"/>
      <c r="UXH386" s="55"/>
      <c r="UXI386" s="55"/>
      <c r="UXJ386" s="55"/>
      <c r="UXK386" s="55"/>
      <c r="UXL386" s="55"/>
      <c r="UXM386" s="55"/>
      <c r="UXN386" s="55"/>
      <c r="UXO386" s="55"/>
      <c r="UXP386" s="55"/>
      <c r="UXQ386" s="55"/>
      <c r="UXR386" s="55"/>
      <c r="UXS386" s="55"/>
      <c r="UXT386" s="55"/>
      <c r="UXU386" s="55"/>
      <c r="UXV386" s="55"/>
      <c r="UXW386" s="55"/>
      <c r="UXX386" s="55"/>
      <c r="UXY386" s="55"/>
      <c r="UXZ386" s="55"/>
      <c r="UYA386" s="55"/>
      <c r="UYB386" s="55"/>
      <c r="UYC386" s="55"/>
      <c r="UYD386" s="55"/>
      <c r="UYE386" s="55"/>
      <c r="UYF386" s="55"/>
      <c r="UYG386" s="55"/>
      <c r="UYH386" s="55"/>
      <c r="UYI386" s="55"/>
      <c r="UYJ386" s="55"/>
      <c r="UYK386" s="55"/>
      <c r="UYL386" s="55"/>
      <c r="UYM386" s="55"/>
      <c r="UYN386" s="55"/>
      <c r="UYO386" s="55"/>
      <c r="UYP386" s="55"/>
      <c r="UYQ386" s="55"/>
      <c r="UYR386" s="55"/>
      <c r="UYS386" s="55"/>
      <c r="UYT386" s="55"/>
      <c r="UYU386" s="55"/>
      <c r="UYV386" s="55"/>
      <c r="UYW386" s="55"/>
      <c r="UYX386" s="55"/>
      <c r="UYY386" s="55"/>
      <c r="UYZ386" s="55"/>
      <c r="UZA386" s="55"/>
      <c r="UZB386" s="55"/>
      <c r="UZC386" s="55"/>
      <c r="UZD386" s="55"/>
      <c r="UZE386" s="55"/>
      <c r="UZF386" s="55"/>
      <c r="UZG386" s="55"/>
      <c r="UZH386" s="55"/>
      <c r="UZI386" s="55"/>
      <c r="UZJ386" s="55"/>
      <c r="UZK386" s="55"/>
      <c r="UZL386" s="55"/>
      <c r="UZM386" s="55"/>
      <c r="UZN386" s="55"/>
      <c r="UZO386" s="55"/>
      <c r="UZP386" s="55"/>
      <c r="UZQ386" s="55"/>
      <c r="UZR386" s="55"/>
      <c r="UZS386" s="55"/>
      <c r="UZT386" s="55"/>
      <c r="UZU386" s="55"/>
      <c r="UZV386" s="55"/>
      <c r="UZW386" s="55"/>
      <c r="UZX386" s="55"/>
      <c r="UZY386" s="55"/>
      <c r="UZZ386" s="55"/>
      <c r="VAA386" s="55"/>
      <c r="VAB386" s="55"/>
      <c r="VAC386" s="55"/>
      <c r="VAD386" s="55"/>
      <c r="VAE386" s="55"/>
      <c r="VAF386" s="55"/>
      <c r="VAG386" s="55"/>
      <c r="VAH386" s="55"/>
      <c r="VAI386" s="55"/>
      <c r="VAJ386" s="55"/>
      <c r="VAK386" s="55"/>
      <c r="VAL386" s="55"/>
      <c r="VAM386" s="55"/>
      <c r="VAN386" s="55"/>
      <c r="VAO386" s="55"/>
      <c r="VAP386" s="55"/>
      <c r="VAQ386" s="55"/>
      <c r="VAR386" s="55"/>
      <c r="VAS386" s="55"/>
      <c r="VAT386" s="55"/>
      <c r="VAU386" s="55"/>
      <c r="VAV386" s="55"/>
      <c r="VAW386" s="55"/>
      <c r="VAX386" s="55"/>
      <c r="VAY386" s="55"/>
      <c r="VAZ386" s="55"/>
      <c r="VBA386" s="55"/>
      <c r="VBB386" s="55"/>
      <c r="VBC386" s="55"/>
      <c r="VBD386" s="55"/>
      <c r="VBE386" s="55"/>
      <c r="VBF386" s="55"/>
      <c r="VBG386" s="55"/>
      <c r="VBH386" s="55"/>
      <c r="VBI386" s="55"/>
      <c r="VBJ386" s="55"/>
      <c r="VBK386" s="55"/>
      <c r="VBL386" s="55"/>
      <c r="VBM386" s="55"/>
      <c r="VBN386" s="55"/>
      <c r="VBO386" s="55"/>
      <c r="VBP386" s="55"/>
      <c r="VBQ386" s="55"/>
      <c r="VBR386" s="55"/>
      <c r="VBS386" s="55"/>
      <c r="VBT386" s="55"/>
      <c r="VBU386" s="55"/>
      <c r="VBV386" s="55"/>
      <c r="VBW386" s="55"/>
      <c r="VBX386" s="55"/>
      <c r="VBY386" s="55"/>
      <c r="VBZ386" s="55"/>
      <c r="VCA386" s="55"/>
      <c r="VCB386" s="55"/>
      <c r="VCC386" s="55"/>
      <c r="VCD386" s="55"/>
      <c r="VCE386" s="55"/>
      <c r="VCF386" s="55"/>
      <c r="VCG386" s="55"/>
      <c r="VCH386" s="55"/>
      <c r="VCI386" s="55"/>
      <c r="VCJ386" s="55"/>
      <c r="VCK386" s="55"/>
      <c r="VCL386" s="55"/>
      <c r="VCM386" s="55"/>
      <c r="VCN386" s="55"/>
      <c r="VCO386" s="55"/>
      <c r="VCP386" s="55"/>
      <c r="VCQ386" s="55"/>
      <c r="VCR386" s="55"/>
      <c r="VCS386" s="55"/>
      <c r="VCT386" s="55"/>
      <c r="VCU386" s="55"/>
      <c r="VCV386" s="55"/>
      <c r="VCW386" s="55"/>
      <c r="VCX386" s="55"/>
      <c r="VCY386" s="55"/>
      <c r="VCZ386" s="55"/>
      <c r="VDA386" s="55"/>
      <c r="VDB386" s="55"/>
      <c r="VDC386" s="55"/>
      <c r="VDD386" s="55"/>
      <c r="VDE386" s="55"/>
      <c r="VDF386" s="55"/>
      <c r="VDG386" s="55"/>
      <c r="VDH386" s="55"/>
      <c r="VDI386" s="55"/>
      <c r="VDJ386" s="55"/>
      <c r="VDK386" s="55"/>
      <c r="VDL386" s="55"/>
      <c r="VDM386" s="55"/>
      <c r="VDN386" s="55"/>
      <c r="VDO386" s="55"/>
      <c r="VDP386" s="55"/>
      <c r="VDQ386" s="55"/>
      <c r="VDR386" s="55"/>
      <c r="VDS386" s="55"/>
      <c r="VDT386" s="55"/>
      <c r="VDU386" s="55"/>
      <c r="VDV386" s="55"/>
      <c r="VDW386" s="55"/>
      <c r="VDX386" s="55"/>
      <c r="VDY386" s="55"/>
      <c r="VDZ386" s="55"/>
      <c r="VEA386" s="55"/>
      <c r="VEB386" s="55"/>
      <c r="VEC386" s="55"/>
      <c r="VED386" s="55"/>
      <c r="VEE386" s="55"/>
      <c r="VEF386" s="55"/>
      <c r="VEG386" s="55"/>
      <c r="VEH386" s="55"/>
      <c r="VEI386" s="55"/>
      <c r="VEJ386" s="55"/>
      <c r="VEK386" s="55"/>
      <c r="VEL386" s="55"/>
      <c r="VEM386" s="55"/>
      <c r="VEN386" s="55"/>
      <c r="VEO386" s="55"/>
      <c r="VEP386" s="55"/>
      <c r="VEQ386" s="55"/>
      <c r="VER386" s="55"/>
      <c r="VES386" s="55"/>
      <c r="VET386" s="55"/>
      <c r="VEU386" s="55"/>
      <c r="VEV386" s="55"/>
      <c r="VEW386" s="55"/>
      <c r="VEX386" s="55"/>
      <c r="VEY386" s="55"/>
      <c r="VEZ386" s="55"/>
      <c r="VFA386" s="55"/>
      <c r="VFB386" s="55"/>
      <c r="VFC386" s="55"/>
      <c r="VFD386" s="55"/>
      <c r="VFE386" s="55"/>
      <c r="VFF386" s="55"/>
      <c r="VFG386" s="55"/>
      <c r="VFH386" s="55"/>
      <c r="VFI386" s="55"/>
      <c r="VFJ386" s="55"/>
      <c r="VFK386" s="55"/>
      <c r="VFL386" s="55"/>
      <c r="VFM386" s="55"/>
      <c r="VFN386" s="55"/>
      <c r="VFO386" s="55"/>
      <c r="VFP386" s="55"/>
      <c r="VFQ386" s="55"/>
      <c r="VFR386" s="55"/>
      <c r="VFS386" s="55"/>
      <c r="VFT386" s="55"/>
      <c r="VFU386" s="55"/>
      <c r="VFV386" s="55"/>
      <c r="VFW386" s="55"/>
      <c r="VFX386" s="55"/>
      <c r="VFY386" s="55"/>
      <c r="VFZ386" s="55"/>
      <c r="VGA386" s="55"/>
      <c r="VGB386" s="55"/>
      <c r="VGC386" s="55"/>
      <c r="VGD386" s="55"/>
      <c r="VGE386" s="55"/>
      <c r="VGF386" s="55"/>
      <c r="VGG386" s="55"/>
      <c r="VGH386" s="55"/>
      <c r="VGI386" s="55"/>
      <c r="VGJ386" s="55"/>
      <c r="VGK386" s="55"/>
      <c r="VGL386" s="55"/>
      <c r="VGM386" s="55"/>
      <c r="VGN386" s="55"/>
      <c r="VGO386" s="55"/>
      <c r="VGP386" s="55"/>
      <c r="VGQ386" s="55"/>
      <c r="VGR386" s="55"/>
      <c r="VGS386" s="55"/>
      <c r="VGT386" s="55"/>
      <c r="VGU386" s="55"/>
      <c r="VGV386" s="55"/>
      <c r="VGW386" s="55"/>
      <c r="VGX386" s="55"/>
      <c r="VGY386" s="55"/>
      <c r="VGZ386" s="55"/>
      <c r="VHA386" s="55"/>
      <c r="VHB386" s="55"/>
      <c r="VHC386" s="55"/>
      <c r="VHD386" s="55"/>
      <c r="VHE386" s="55"/>
      <c r="VHF386" s="55"/>
      <c r="VHG386" s="55"/>
      <c r="VHH386" s="55"/>
      <c r="VHI386" s="55"/>
      <c r="VHJ386" s="55"/>
      <c r="VHK386" s="55"/>
      <c r="VHL386" s="55"/>
      <c r="VHM386" s="55"/>
      <c r="VHN386" s="55"/>
      <c r="VHO386" s="55"/>
      <c r="VHP386" s="55"/>
      <c r="VHQ386" s="55"/>
      <c r="VHR386" s="55"/>
      <c r="VHS386" s="55"/>
      <c r="VHT386" s="55"/>
      <c r="VHU386" s="55"/>
      <c r="VHV386" s="55"/>
      <c r="VHW386" s="55"/>
      <c r="VHX386" s="55"/>
      <c r="VHY386" s="55"/>
      <c r="VHZ386" s="55"/>
      <c r="VIA386" s="55"/>
      <c r="VIB386" s="55"/>
      <c r="VIC386" s="55"/>
      <c r="VID386" s="55"/>
      <c r="VIE386" s="55"/>
      <c r="VIF386" s="55"/>
      <c r="VIG386" s="55"/>
      <c r="VIH386" s="55"/>
      <c r="VII386" s="55"/>
      <c r="VIJ386" s="55"/>
      <c r="VIK386" s="55"/>
      <c r="VIL386" s="55"/>
      <c r="VIM386" s="55"/>
      <c r="VIN386" s="55"/>
      <c r="VIO386" s="55"/>
      <c r="VIP386" s="55"/>
      <c r="VIQ386" s="55"/>
      <c r="VIR386" s="55"/>
      <c r="VIS386" s="55"/>
      <c r="VIT386" s="55"/>
      <c r="VIU386" s="55"/>
      <c r="VIV386" s="55"/>
      <c r="VIW386" s="55"/>
      <c r="VIX386" s="55"/>
      <c r="VIY386" s="55"/>
      <c r="VIZ386" s="55"/>
      <c r="VJA386" s="55"/>
      <c r="VJB386" s="55"/>
      <c r="VJC386" s="55"/>
      <c r="VJD386" s="55"/>
      <c r="VJE386" s="55"/>
      <c r="VJF386" s="55"/>
      <c r="VJG386" s="55"/>
      <c r="VJH386" s="55"/>
      <c r="VJI386" s="55"/>
      <c r="VJJ386" s="55"/>
      <c r="VJK386" s="55"/>
      <c r="VJL386" s="55"/>
      <c r="VJM386" s="55"/>
      <c r="VJN386" s="55"/>
      <c r="VJO386" s="55"/>
      <c r="VJP386" s="55"/>
      <c r="VJQ386" s="55"/>
      <c r="VJR386" s="55"/>
      <c r="VJS386" s="55"/>
      <c r="VJT386" s="55"/>
      <c r="VJU386" s="55"/>
      <c r="VJV386" s="55"/>
      <c r="VJW386" s="55"/>
      <c r="VJX386" s="55"/>
      <c r="VJY386" s="55"/>
      <c r="VJZ386" s="55"/>
      <c r="VKA386" s="55"/>
      <c r="VKB386" s="55"/>
      <c r="VKC386" s="55"/>
      <c r="VKD386" s="55"/>
      <c r="VKE386" s="55"/>
      <c r="VKF386" s="55"/>
      <c r="VKG386" s="55"/>
      <c r="VKH386" s="55"/>
      <c r="VKI386" s="55"/>
      <c r="VKJ386" s="55"/>
      <c r="VKK386" s="55"/>
      <c r="VKL386" s="55"/>
      <c r="VKM386" s="55"/>
      <c r="VKN386" s="55"/>
      <c r="VKO386" s="55"/>
      <c r="VKP386" s="55"/>
      <c r="VKQ386" s="55"/>
      <c r="VKR386" s="55"/>
      <c r="VKS386" s="55"/>
      <c r="VKT386" s="55"/>
      <c r="VKU386" s="55"/>
      <c r="VKV386" s="55"/>
      <c r="VKW386" s="55"/>
      <c r="VKX386" s="55"/>
      <c r="VKY386" s="55"/>
      <c r="VKZ386" s="55"/>
      <c r="VLA386" s="55"/>
      <c r="VLB386" s="55"/>
      <c r="VLC386" s="55"/>
      <c r="VLD386" s="55"/>
      <c r="VLE386" s="55"/>
      <c r="VLF386" s="55"/>
      <c r="VLG386" s="55"/>
      <c r="VLH386" s="55"/>
      <c r="VLI386" s="55"/>
      <c r="VLJ386" s="55"/>
      <c r="VLK386" s="55"/>
      <c r="VLL386" s="55"/>
      <c r="VLM386" s="55"/>
      <c r="VLN386" s="55"/>
      <c r="VLO386" s="55"/>
      <c r="VLP386" s="55"/>
      <c r="VLQ386" s="55"/>
      <c r="VLR386" s="55"/>
      <c r="VLS386" s="55"/>
      <c r="VLT386" s="55"/>
      <c r="VLU386" s="55"/>
      <c r="VLV386" s="55"/>
      <c r="VLW386" s="55"/>
      <c r="VLX386" s="55"/>
      <c r="VLY386" s="55"/>
      <c r="VLZ386" s="55"/>
      <c r="VMA386" s="55"/>
      <c r="VMB386" s="55"/>
      <c r="VMC386" s="55"/>
      <c r="VMD386" s="55"/>
      <c r="VME386" s="55"/>
      <c r="VMF386" s="55"/>
      <c r="VMG386" s="55"/>
      <c r="VMH386" s="55"/>
      <c r="VMI386" s="55"/>
      <c r="VMJ386" s="55"/>
      <c r="VMK386" s="55"/>
      <c r="VML386" s="55"/>
      <c r="VMM386" s="55"/>
      <c r="VMN386" s="55"/>
      <c r="VMO386" s="55"/>
      <c r="VMP386" s="55"/>
      <c r="VMQ386" s="55"/>
      <c r="VMR386" s="55"/>
      <c r="VMS386" s="55"/>
      <c r="VMT386" s="55"/>
      <c r="VMU386" s="55"/>
      <c r="VMV386" s="55"/>
      <c r="VMW386" s="55"/>
      <c r="VMX386" s="55"/>
      <c r="VMY386" s="55"/>
      <c r="VMZ386" s="55"/>
      <c r="VNA386" s="55"/>
      <c r="VNB386" s="55"/>
      <c r="VNC386" s="55"/>
      <c r="VND386" s="55"/>
      <c r="VNE386" s="55"/>
      <c r="VNF386" s="55"/>
      <c r="VNG386" s="55"/>
      <c r="VNH386" s="55"/>
      <c r="VNI386" s="55"/>
      <c r="VNJ386" s="55"/>
      <c r="VNK386" s="55"/>
      <c r="VNL386" s="55"/>
      <c r="VNM386" s="55"/>
      <c r="VNN386" s="55"/>
      <c r="VNO386" s="55"/>
      <c r="VNP386" s="55"/>
      <c r="VNQ386" s="55"/>
      <c r="VNR386" s="55"/>
      <c r="VNS386" s="55"/>
      <c r="VNT386" s="55"/>
      <c r="VNU386" s="55"/>
      <c r="VNV386" s="55"/>
      <c r="VNW386" s="55"/>
      <c r="VNX386" s="55"/>
      <c r="VNY386" s="55"/>
      <c r="VNZ386" s="55"/>
      <c r="VOA386" s="55"/>
      <c r="VOB386" s="55"/>
      <c r="VOC386" s="55"/>
      <c r="VOD386" s="55"/>
      <c r="VOE386" s="55"/>
      <c r="VOF386" s="55"/>
      <c r="VOG386" s="55"/>
      <c r="VOH386" s="55"/>
      <c r="VOI386" s="55"/>
      <c r="VOJ386" s="55"/>
      <c r="VOK386" s="55"/>
      <c r="VOL386" s="55"/>
      <c r="VOM386" s="55"/>
      <c r="VON386" s="55"/>
      <c r="VOO386" s="55"/>
      <c r="VOP386" s="55"/>
      <c r="VOQ386" s="55"/>
      <c r="VOR386" s="55"/>
      <c r="VOS386" s="55"/>
      <c r="VOT386" s="55"/>
      <c r="VOU386" s="55"/>
      <c r="VOV386" s="55"/>
      <c r="VOW386" s="55"/>
      <c r="VOX386" s="55"/>
      <c r="VOY386" s="55"/>
      <c r="VOZ386" s="55"/>
      <c r="VPA386" s="55"/>
      <c r="VPB386" s="55"/>
      <c r="VPC386" s="55"/>
      <c r="VPD386" s="55"/>
      <c r="VPE386" s="55"/>
      <c r="VPF386" s="55"/>
      <c r="VPG386" s="55"/>
      <c r="VPH386" s="55"/>
      <c r="VPI386" s="55"/>
      <c r="VPJ386" s="55"/>
      <c r="VPK386" s="55"/>
      <c r="VPL386" s="55"/>
      <c r="VPM386" s="55"/>
      <c r="VPN386" s="55"/>
      <c r="VPO386" s="55"/>
      <c r="VPP386" s="55"/>
      <c r="VPQ386" s="55"/>
      <c r="VPR386" s="55"/>
      <c r="VPS386" s="55"/>
      <c r="VPT386" s="55"/>
      <c r="VPU386" s="55"/>
      <c r="VPV386" s="55"/>
      <c r="VPW386" s="55"/>
      <c r="VPX386" s="55"/>
      <c r="VPY386" s="55"/>
      <c r="VPZ386" s="55"/>
      <c r="VQA386" s="55"/>
      <c r="VQB386" s="55"/>
      <c r="VQC386" s="55"/>
      <c r="VQD386" s="55"/>
      <c r="VQE386" s="55"/>
      <c r="VQF386" s="55"/>
      <c r="VQG386" s="55"/>
      <c r="VQH386" s="55"/>
      <c r="VQI386" s="55"/>
      <c r="VQJ386" s="55"/>
      <c r="VQK386" s="55"/>
      <c r="VQL386" s="55"/>
      <c r="VQM386" s="55"/>
      <c r="VQN386" s="55"/>
      <c r="VQO386" s="55"/>
      <c r="VQP386" s="55"/>
      <c r="VQQ386" s="55"/>
      <c r="VQR386" s="55"/>
      <c r="VQS386" s="55"/>
      <c r="VQT386" s="55"/>
      <c r="VQU386" s="55"/>
      <c r="VQV386" s="55"/>
      <c r="VQW386" s="55"/>
      <c r="VQX386" s="55"/>
      <c r="VQY386" s="55"/>
      <c r="VQZ386" s="55"/>
      <c r="VRA386" s="55"/>
      <c r="VRB386" s="55"/>
      <c r="VRC386" s="55"/>
      <c r="VRD386" s="55"/>
      <c r="VRE386" s="55"/>
      <c r="VRF386" s="55"/>
      <c r="VRG386" s="55"/>
      <c r="VRH386" s="55"/>
      <c r="VRI386" s="55"/>
      <c r="VRJ386" s="55"/>
      <c r="VRK386" s="55"/>
      <c r="VRL386" s="55"/>
      <c r="VRM386" s="55"/>
      <c r="VRN386" s="55"/>
      <c r="VRO386" s="55"/>
      <c r="VRP386" s="55"/>
      <c r="VRQ386" s="55"/>
      <c r="VRR386" s="55"/>
      <c r="VRS386" s="55"/>
      <c r="VRT386" s="55"/>
      <c r="VRU386" s="55"/>
      <c r="VRV386" s="55"/>
      <c r="VRW386" s="55"/>
      <c r="VRX386" s="55"/>
      <c r="VRY386" s="55"/>
      <c r="VRZ386" s="55"/>
      <c r="VSA386" s="55"/>
      <c r="VSB386" s="55"/>
      <c r="VSC386" s="55"/>
      <c r="VSD386" s="55"/>
      <c r="VSE386" s="55"/>
      <c r="VSF386" s="55"/>
      <c r="VSG386" s="55"/>
      <c r="VSH386" s="55"/>
      <c r="VSI386" s="55"/>
      <c r="VSJ386" s="55"/>
      <c r="VSK386" s="55"/>
      <c r="VSL386" s="55"/>
      <c r="VSM386" s="55"/>
      <c r="VSN386" s="55"/>
      <c r="VSO386" s="55"/>
      <c r="VSP386" s="55"/>
      <c r="VSQ386" s="55"/>
      <c r="VSR386" s="55"/>
      <c r="VSS386" s="55"/>
      <c r="VST386" s="55"/>
      <c r="VSU386" s="55"/>
      <c r="VSV386" s="55"/>
      <c r="VSW386" s="55"/>
      <c r="VSX386" s="55"/>
      <c r="VSY386" s="55"/>
      <c r="VSZ386" s="55"/>
      <c r="VTA386" s="55"/>
      <c r="VTB386" s="55"/>
      <c r="VTC386" s="55"/>
      <c r="VTD386" s="55"/>
      <c r="VTE386" s="55"/>
      <c r="VTF386" s="55"/>
      <c r="VTG386" s="55"/>
      <c r="VTH386" s="55"/>
      <c r="VTI386" s="55"/>
      <c r="VTJ386" s="55"/>
      <c r="VTK386" s="55"/>
      <c r="VTL386" s="55"/>
      <c r="VTM386" s="55"/>
      <c r="VTN386" s="55"/>
      <c r="VTO386" s="55"/>
      <c r="VTP386" s="55"/>
      <c r="VTQ386" s="55"/>
      <c r="VTR386" s="55"/>
      <c r="VTS386" s="55"/>
      <c r="VTT386" s="55"/>
      <c r="VTU386" s="55"/>
      <c r="VTV386" s="55"/>
      <c r="VTW386" s="55"/>
      <c r="VTX386" s="55"/>
      <c r="VTY386" s="55"/>
      <c r="VTZ386" s="55"/>
      <c r="VUA386" s="55"/>
      <c r="VUB386" s="55"/>
      <c r="VUC386" s="55"/>
      <c r="VUD386" s="55"/>
      <c r="VUE386" s="55"/>
      <c r="VUF386" s="55"/>
      <c r="VUG386" s="55"/>
      <c r="VUH386" s="55"/>
      <c r="VUI386" s="55"/>
      <c r="VUJ386" s="55"/>
      <c r="VUK386" s="55"/>
      <c r="VUL386" s="55"/>
      <c r="VUM386" s="55"/>
      <c r="VUN386" s="55"/>
      <c r="VUO386" s="55"/>
      <c r="VUP386" s="55"/>
      <c r="VUQ386" s="55"/>
      <c r="VUR386" s="55"/>
      <c r="VUS386" s="55"/>
      <c r="VUT386" s="55"/>
      <c r="VUU386" s="55"/>
      <c r="VUV386" s="55"/>
      <c r="VUW386" s="55"/>
      <c r="VUX386" s="55"/>
      <c r="VUY386" s="55"/>
      <c r="VUZ386" s="55"/>
      <c r="VVA386" s="55"/>
      <c r="VVB386" s="55"/>
      <c r="VVC386" s="55"/>
      <c r="VVD386" s="55"/>
      <c r="VVE386" s="55"/>
      <c r="VVF386" s="55"/>
      <c r="VVG386" s="55"/>
      <c r="VVH386" s="55"/>
      <c r="VVI386" s="55"/>
      <c r="VVJ386" s="55"/>
      <c r="VVK386" s="55"/>
      <c r="VVL386" s="55"/>
      <c r="VVM386" s="55"/>
      <c r="VVN386" s="55"/>
      <c r="VVO386" s="55"/>
      <c r="VVP386" s="55"/>
      <c r="VVQ386" s="55"/>
      <c r="VVR386" s="55"/>
      <c r="VVS386" s="55"/>
      <c r="VVT386" s="55"/>
      <c r="VVU386" s="55"/>
      <c r="VVV386" s="55"/>
      <c r="VVW386" s="55"/>
      <c r="VVX386" s="55"/>
      <c r="VVY386" s="55"/>
      <c r="VVZ386" s="55"/>
      <c r="VWA386" s="55"/>
      <c r="VWB386" s="55"/>
      <c r="VWC386" s="55"/>
      <c r="VWD386" s="55"/>
      <c r="VWE386" s="55"/>
      <c r="VWF386" s="55"/>
      <c r="VWG386" s="55"/>
      <c r="VWH386" s="55"/>
      <c r="VWI386" s="55"/>
      <c r="VWJ386" s="55"/>
      <c r="VWK386" s="55"/>
      <c r="VWL386" s="55"/>
      <c r="VWM386" s="55"/>
      <c r="VWN386" s="55"/>
      <c r="VWO386" s="55"/>
      <c r="VWP386" s="55"/>
      <c r="VWQ386" s="55"/>
      <c r="VWR386" s="55"/>
      <c r="VWS386" s="55"/>
      <c r="VWT386" s="55"/>
      <c r="VWU386" s="55"/>
      <c r="VWV386" s="55"/>
      <c r="VWW386" s="55"/>
      <c r="VWX386" s="55"/>
      <c r="VWY386" s="55"/>
      <c r="VWZ386" s="55"/>
      <c r="VXA386" s="55"/>
      <c r="VXB386" s="55"/>
      <c r="VXC386" s="55"/>
      <c r="VXD386" s="55"/>
      <c r="VXE386" s="55"/>
      <c r="VXF386" s="55"/>
      <c r="VXG386" s="55"/>
      <c r="VXH386" s="55"/>
      <c r="VXI386" s="55"/>
      <c r="VXJ386" s="55"/>
      <c r="VXK386" s="55"/>
      <c r="VXL386" s="55"/>
      <c r="VXM386" s="55"/>
      <c r="VXN386" s="55"/>
      <c r="VXO386" s="55"/>
      <c r="VXP386" s="55"/>
      <c r="VXQ386" s="55"/>
      <c r="VXR386" s="55"/>
      <c r="VXS386" s="55"/>
      <c r="VXT386" s="55"/>
      <c r="VXU386" s="55"/>
      <c r="VXV386" s="55"/>
      <c r="VXW386" s="55"/>
      <c r="VXX386" s="55"/>
      <c r="VXY386" s="55"/>
      <c r="VXZ386" s="55"/>
      <c r="VYA386" s="55"/>
      <c r="VYB386" s="55"/>
      <c r="VYC386" s="55"/>
      <c r="VYD386" s="55"/>
      <c r="VYE386" s="55"/>
      <c r="VYF386" s="55"/>
      <c r="VYG386" s="55"/>
      <c r="VYH386" s="55"/>
      <c r="VYI386" s="55"/>
      <c r="VYJ386" s="55"/>
      <c r="VYK386" s="55"/>
      <c r="VYL386" s="55"/>
      <c r="VYM386" s="55"/>
      <c r="VYN386" s="55"/>
      <c r="VYO386" s="55"/>
      <c r="VYP386" s="55"/>
      <c r="VYQ386" s="55"/>
      <c r="VYR386" s="55"/>
      <c r="VYS386" s="55"/>
      <c r="VYT386" s="55"/>
      <c r="VYU386" s="55"/>
      <c r="VYV386" s="55"/>
      <c r="VYW386" s="55"/>
      <c r="VYX386" s="55"/>
      <c r="VYY386" s="55"/>
      <c r="VYZ386" s="55"/>
      <c r="VZA386" s="55"/>
      <c r="VZB386" s="55"/>
      <c r="VZC386" s="55"/>
      <c r="VZD386" s="55"/>
      <c r="VZE386" s="55"/>
      <c r="VZF386" s="55"/>
      <c r="VZG386" s="55"/>
      <c r="VZH386" s="55"/>
      <c r="VZI386" s="55"/>
      <c r="VZJ386" s="55"/>
      <c r="VZK386" s="55"/>
      <c r="VZL386" s="55"/>
      <c r="VZM386" s="55"/>
      <c r="VZN386" s="55"/>
      <c r="VZO386" s="55"/>
      <c r="VZP386" s="55"/>
      <c r="VZQ386" s="55"/>
      <c r="VZR386" s="55"/>
      <c r="VZS386" s="55"/>
      <c r="VZT386" s="55"/>
      <c r="VZU386" s="55"/>
      <c r="VZV386" s="55"/>
      <c r="VZW386" s="55"/>
      <c r="VZX386" s="55"/>
      <c r="VZY386" s="55"/>
      <c r="VZZ386" s="55"/>
      <c r="WAA386" s="55"/>
      <c r="WAB386" s="55"/>
      <c r="WAC386" s="55"/>
      <c r="WAD386" s="55"/>
      <c r="WAE386" s="55"/>
      <c r="WAF386" s="55"/>
      <c r="WAG386" s="55"/>
      <c r="WAH386" s="55"/>
      <c r="WAI386" s="55"/>
      <c r="WAJ386" s="55"/>
      <c r="WAK386" s="55"/>
      <c r="WAL386" s="55"/>
      <c r="WAM386" s="55"/>
      <c r="WAN386" s="55"/>
      <c r="WAO386" s="55"/>
      <c r="WAP386" s="55"/>
      <c r="WAQ386" s="55"/>
      <c r="WAR386" s="55"/>
      <c r="WAS386" s="55"/>
      <c r="WAT386" s="55"/>
      <c r="WAU386" s="55"/>
      <c r="WAV386" s="55"/>
      <c r="WAW386" s="55"/>
      <c r="WAX386" s="55"/>
      <c r="WAY386" s="55"/>
      <c r="WAZ386" s="55"/>
      <c r="WBA386" s="55"/>
      <c r="WBB386" s="55"/>
      <c r="WBC386" s="55"/>
      <c r="WBD386" s="55"/>
      <c r="WBE386" s="55"/>
      <c r="WBF386" s="55"/>
      <c r="WBG386" s="55"/>
      <c r="WBH386" s="55"/>
      <c r="WBI386" s="55"/>
      <c r="WBJ386" s="55"/>
      <c r="WBK386" s="55"/>
      <c r="WBL386" s="55"/>
      <c r="WBM386" s="55"/>
      <c r="WBN386" s="55"/>
      <c r="WBO386" s="55"/>
      <c r="WBP386" s="55"/>
      <c r="WBQ386" s="55"/>
      <c r="WBR386" s="55"/>
      <c r="WBS386" s="55"/>
      <c r="WBT386" s="55"/>
      <c r="WBU386" s="55"/>
      <c r="WBV386" s="55"/>
      <c r="WBW386" s="55"/>
      <c r="WBX386" s="55"/>
      <c r="WBY386" s="55"/>
      <c r="WBZ386" s="55"/>
      <c r="WCA386" s="55"/>
      <c r="WCB386" s="55"/>
      <c r="WCC386" s="55"/>
      <c r="WCD386" s="55"/>
      <c r="WCE386" s="55"/>
      <c r="WCF386" s="55"/>
      <c r="WCG386" s="55"/>
      <c r="WCH386" s="55"/>
      <c r="WCI386" s="55"/>
      <c r="WCJ386" s="55"/>
      <c r="WCK386" s="55"/>
      <c r="WCL386" s="55"/>
      <c r="WCM386" s="55"/>
      <c r="WCN386" s="55"/>
      <c r="WCO386" s="55"/>
      <c r="WCP386" s="55"/>
      <c r="WCQ386" s="55"/>
      <c r="WCR386" s="55"/>
      <c r="WCS386" s="55"/>
      <c r="WCT386" s="55"/>
      <c r="WCU386" s="55"/>
      <c r="WCV386" s="55"/>
      <c r="WCW386" s="55"/>
      <c r="WCX386" s="55"/>
      <c r="WCY386" s="55"/>
      <c r="WCZ386" s="55"/>
      <c r="WDA386" s="55"/>
      <c r="WDB386" s="55"/>
      <c r="WDC386" s="55"/>
      <c r="WDD386" s="55"/>
      <c r="WDE386" s="55"/>
      <c r="WDF386" s="55"/>
      <c r="WDG386" s="55"/>
      <c r="WDH386" s="55"/>
      <c r="WDI386" s="55"/>
      <c r="WDJ386" s="55"/>
      <c r="WDK386" s="55"/>
      <c r="WDL386" s="55"/>
      <c r="WDM386" s="55"/>
      <c r="WDN386" s="55"/>
      <c r="WDO386" s="55"/>
      <c r="WDP386" s="55"/>
      <c r="WDQ386" s="55"/>
      <c r="WDR386" s="55"/>
      <c r="WDS386" s="55"/>
      <c r="WDT386" s="55"/>
      <c r="WDU386" s="55"/>
      <c r="WDV386" s="55"/>
      <c r="WDW386" s="55"/>
      <c r="WDX386" s="55"/>
      <c r="WDY386" s="55"/>
      <c r="WDZ386" s="55"/>
      <c r="WEA386" s="55"/>
      <c r="WEB386" s="55"/>
      <c r="WEC386" s="55"/>
      <c r="WED386" s="55"/>
      <c r="WEE386" s="55"/>
      <c r="WEF386" s="55"/>
      <c r="WEG386" s="55"/>
      <c r="WEH386" s="55"/>
      <c r="WEI386" s="55"/>
      <c r="WEJ386" s="55"/>
      <c r="WEK386" s="55"/>
      <c r="WEL386" s="55"/>
      <c r="WEM386" s="55"/>
      <c r="WEN386" s="55"/>
      <c r="WEO386" s="55"/>
      <c r="WEP386" s="55"/>
      <c r="WEQ386" s="55"/>
      <c r="WER386" s="55"/>
      <c r="WES386" s="55"/>
      <c r="WET386" s="55"/>
      <c r="WEU386" s="55"/>
      <c r="WEV386" s="55"/>
      <c r="WEW386" s="55"/>
      <c r="WEX386" s="55"/>
      <c r="WEY386" s="55"/>
      <c r="WEZ386" s="55"/>
      <c r="WFA386" s="55"/>
      <c r="WFB386" s="55"/>
      <c r="WFC386" s="55"/>
      <c r="WFD386" s="55"/>
      <c r="WFE386" s="55"/>
      <c r="WFF386" s="55"/>
      <c r="WFG386" s="55"/>
      <c r="WFH386" s="55"/>
      <c r="WFI386" s="55"/>
      <c r="WFJ386" s="55"/>
      <c r="WFK386" s="55"/>
      <c r="WFL386" s="55"/>
      <c r="WFM386" s="55"/>
      <c r="WFN386" s="55"/>
      <c r="WFO386" s="55"/>
      <c r="WFP386" s="55"/>
      <c r="WFQ386" s="55"/>
      <c r="WFR386" s="55"/>
      <c r="WFS386" s="55"/>
      <c r="WFT386" s="55"/>
      <c r="WFU386" s="55"/>
      <c r="WFV386" s="55"/>
      <c r="WFW386" s="55"/>
      <c r="WFX386" s="55"/>
      <c r="WFY386" s="55"/>
      <c r="WFZ386" s="55"/>
      <c r="WGA386" s="55"/>
      <c r="WGB386" s="55"/>
      <c r="WGC386" s="55"/>
      <c r="WGD386" s="55"/>
      <c r="WGE386" s="55"/>
      <c r="WGF386" s="55"/>
      <c r="WGG386" s="55"/>
      <c r="WGH386" s="55"/>
      <c r="WGI386" s="55"/>
      <c r="WGJ386" s="55"/>
      <c r="WGK386" s="55"/>
      <c r="WGL386" s="55"/>
      <c r="WGM386" s="55"/>
      <c r="WGN386" s="55"/>
      <c r="WGO386" s="55"/>
      <c r="WGP386" s="55"/>
      <c r="WGQ386" s="55"/>
      <c r="WGR386" s="55"/>
      <c r="WGS386" s="55"/>
      <c r="WGT386" s="55"/>
      <c r="WGU386" s="55"/>
      <c r="WGV386" s="55"/>
      <c r="WGW386" s="55"/>
      <c r="WGX386" s="55"/>
      <c r="WGY386" s="55"/>
      <c r="WGZ386" s="55"/>
      <c r="WHA386" s="55"/>
      <c r="WHB386" s="55"/>
      <c r="WHC386" s="55"/>
      <c r="WHD386" s="55"/>
      <c r="WHE386" s="55"/>
      <c r="WHF386" s="55"/>
      <c r="WHG386" s="55"/>
      <c r="WHH386" s="55"/>
      <c r="WHI386" s="55"/>
      <c r="WHJ386" s="55"/>
      <c r="WHK386" s="55"/>
      <c r="WHL386" s="55"/>
      <c r="WHM386" s="55"/>
      <c r="WHN386" s="55"/>
      <c r="WHO386" s="55"/>
      <c r="WHP386" s="55"/>
      <c r="WHQ386" s="55"/>
      <c r="WHR386" s="55"/>
      <c r="WHS386" s="55"/>
      <c r="WHT386" s="55"/>
      <c r="WHU386" s="55"/>
      <c r="WHV386" s="55"/>
      <c r="WHW386" s="55"/>
      <c r="WHX386" s="55"/>
      <c r="WHY386" s="55"/>
      <c r="WHZ386" s="55"/>
      <c r="WIA386" s="55"/>
      <c r="WIB386" s="55"/>
      <c r="WIC386" s="55"/>
      <c r="WID386" s="55"/>
      <c r="WIE386" s="55"/>
      <c r="WIF386" s="55"/>
      <c r="WIG386" s="55"/>
      <c r="WIH386" s="55"/>
      <c r="WII386" s="55"/>
      <c r="WIJ386" s="55"/>
      <c r="WIK386" s="55"/>
      <c r="WIL386" s="55"/>
      <c r="WIM386" s="55"/>
      <c r="WIN386" s="55"/>
      <c r="WIO386" s="55"/>
      <c r="WIP386" s="55"/>
      <c r="WIQ386" s="55"/>
      <c r="WIR386" s="55"/>
      <c r="WIS386" s="55"/>
      <c r="WIT386" s="55"/>
      <c r="WIU386" s="55"/>
      <c r="WIV386" s="55"/>
      <c r="WIW386" s="55"/>
      <c r="WIX386" s="55"/>
      <c r="WIY386" s="55"/>
      <c r="WIZ386" s="55"/>
      <c r="WJA386" s="55"/>
      <c r="WJB386" s="55"/>
      <c r="WJC386" s="55"/>
      <c r="WJD386" s="55"/>
      <c r="WJE386" s="55"/>
      <c r="WJF386" s="55"/>
      <c r="WJG386" s="55"/>
      <c r="WJH386" s="55"/>
      <c r="WJI386" s="55"/>
      <c r="WJJ386" s="55"/>
      <c r="WJK386" s="55"/>
      <c r="WJL386" s="55"/>
      <c r="WJM386" s="55"/>
      <c r="WJN386" s="55"/>
      <c r="WJO386" s="55"/>
      <c r="WJP386" s="55"/>
      <c r="WJQ386" s="55"/>
      <c r="WJR386" s="55"/>
      <c r="WJS386" s="55"/>
      <c r="WJT386" s="55"/>
      <c r="WJU386" s="55"/>
      <c r="WJV386" s="55"/>
      <c r="WJW386" s="55"/>
      <c r="WJX386" s="55"/>
      <c r="WJY386" s="55"/>
      <c r="WJZ386" s="55"/>
      <c r="WKA386" s="55"/>
      <c r="WKB386" s="55"/>
      <c r="WKC386" s="55"/>
      <c r="WKD386" s="55"/>
      <c r="WKE386" s="55"/>
      <c r="WKF386" s="55"/>
      <c r="WKG386" s="55"/>
      <c r="WKH386" s="55"/>
      <c r="WKI386" s="55"/>
      <c r="WKJ386" s="55"/>
      <c r="WKK386" s="55"/>
      <c r="WKL386" s="55"/>
      <c r="WKM386" s="55"/>
      <c r="WKN386" s="55"/>
      <c r="WKO386" s="55"/>
      <c r="WKP386" s="55"/>
      <c r="WKQ386" s="55"/>
      <c r="WKR386" s="55"/>
      <c r="WKS386" s="55"/>
      <c r="WKT386" s="55"/>
      <c r="WKU386" s="55"/>
      <c r="WKV386" s="55"/>
      <c r="WKW386" s="55"/>
      <c r="WKX386" s="55"/>
      <c r="WKY386" s="55"/>
      <c r="WKZ386" s="55"/>
      <c r="WLA386" s="55"/>
      <c r="WLB386" s="55"/>
      <c r="WLC386" s="55"/>
      <c r="WLD386" s="55"/>
      <c r="WLE386" s="55"/>
      <c r="WLF386" s="55"/>
      <c r="WLG386" s="55"/>
      <c r="WLH386" s="55"/>
      <c r="WLI386" s="55"/>
      <c r="WLJ386" s="55"/>
      <c r="WLK386" s="55"/>
      <c r="WLL386" s="55"/>
      <c r="WLM386" s="55"/>
      <c r="WLN386" s="55"/>
      <c r="WLO386" s="55"/>
      <c r="WLP386" s="55"/>
      <c r="WLQ386" s="55"/>
      <c r="WLR386" s="55"/>
      <c r="WLS386" s="55"/>
      <c r="WLT386" s="55"/>
      <c r="WLU386" s="55"/>
      <c r="WLV386" s="55"/>
      <c r="WLW386" s="55"/>
      <c r="WLX386" s="55"/>
      <c r="WLY386" s="55"/>
      <c r="WLZ386" s="55"/>
      <c r="WMA386" s="55"/>
      <c r="WMB386" s="55"/>
      <c r="WMC386" s="55"/>
      <c r="WMD386" s="55"/>
      <c r="WME386" s="55"/>
      <c r="WMF386" s="55"/>
      <c r="WMG386" s="55"/>
      <c r="WMH386" s="55"/>
      <c r="WMI386" s="55"/>
      <c r="WMJ386" s="55"/>
      <c r="WMK386" s="55"/>
      <c r="WML386" s="55"/>
      <c r="WMM386" s="55"/>
      <c r="WMN386" s="55"/>
      <c r="WMO386" s="55"/>
      <c r="WMP386" s="55"/>
      <c r="WMQ386" s="55"/>
      <c r="WMR386" s="55"/>
      <c r="WMS386" s="55"/>
      <c r="WMT386" s="55"/>
      <c r="WMU386" s="55"/>
      <c r="WMV386" s="55"/>
      <c r="WMW386" s="55"/>
      <c r="WMX386" s="55"/>
      <c r="WMY386" s="55"/>
      <c r="WMZ386" s="55"/>
      <c r="WNA386" s="55"/>
      <c r="WNB386" s="55"/>
      <c r="WNC386" s="55"/>
      <c r="WND386" s="55"/>
      <c r="WNE386" s="55"/>
      <c r="WNF386" s="55"/>
      <c r="WNG386" s="55"/>
      <c r="WNH386" s="55"/>
      <c r="WNI386" s="55"/>
      <c r="WNJ386" s="55"/>
      <c r="WNK386" s="55"/>
      <c r="WNL386" s="55"/>
      <c r="WNM386" s="55"/>
      <c r="WNN386" s="55"/>
      <c r="WNO386" s="55"/>
      <c r="WNP386" s="55"/>
      <c r="WNQ386" s="55"/>
      <c r="WNR386" s="55"/>
      <c r="WNS386" s="55"/>
      <c r="WNT386" s="55"/>
      <c r="WNU386" s="55"/>
      <c r="WNV386" s="55"/>
      <c r="WNW386" s="55"/>
      <c r="WNX386" s="55"/>
      <c r="WNY386" s="55"/>
      <c r="WNZ386" s="55"/>
      <c r="WOA386" s="55"/>
      <c r="WOB386" s="55"/>
      <c r="WOC386" s="55"/>
      <c r="WOD386" s="55"/>
      <c r="WOE386" s="55"/>
      <c r="WOF386" s="55"/>
      <c r="WOG386" s="55"/>
      <c r="WOH386" s="55"/>
      <c r="WOI386" s="55"/>
      <c r="WOJ386" s="55"/>
      <c r="WOK386" s="55"/>
      <c r="WOL386" s="55"/>
      <c r="WOM386" s="55"/>
      <c r="WON386" s="55"/>
      <c r="WOO386" s="55"/>
      <c r="WOP386" s="55"/>
      <c r="WOQ386" s="55"/>
      <c r="WOR386" s="55"/>
      <c r="WOS386" s="55"/>
      <c r="WOT386" s="55"/>
      <c r="WOU386" s="55"/>
      <c r="WOV386" s="55"/>
      <c r="WOW386" s="55"/>
      <c r="WOX386" s="55"/>
      <c r="WOY386" s="55"/>
      <c r="WOZ386" s="55"/>
      <c r="WPA386" s="55"/>
      <c r="WPB386" s="55"/>
      <c r="WPC386" s="55"/>
      <c r="WPD386" s="55"/>
      <c r="WPE386" s="55"/>
      <c r="WPF386" s="55"/>
      <c r="WPG386" s="55"/>
      <c r="WPH386" s="55"/>
      <c r="WPI386" s="55"/>
      <c r="WPJ386" s="55"/>
      <c r="WPK386" s="55"/>
      <c r="WPL386" s="55"/>
      <c r="WPM386" s="55"/>
      <c r="WPN386" s="55"/>
      <c r="WPO386" s="55"/>
      <c r="WPP386" s="55"/>
      <c r="WPQ386" s="55"/>
      <c r="WPR386" s="55"/>
      <c r="WPS386" s="55"/>
      <c r="WPT386" s="55"/>
      <c r="WPU386" s="55"/>
      <c r="WPV386" s="55"/>
      <c r="WPW386" s="55"/>
      <c r="WPX386" s="55"/>
      <c r="WPY386" s="55"/>
      <c r="WPZ386" s="55"/>
      <c r="WQA386" s="55"/>
      <c r="WQB386" s="55"/>
      <c r="WQC386" s="55"/>
      <c r="WQD386" s="55"/>
      <c r="WQE386" s="55"/>
      <c r="WQF386" s="55"/>
      <c r="WQG386" s="55"/>
      <c r="WQH386" s="55"/>
      <c r="WQI386" s="55"/>
      <c r="WQJ386" s="55"/>
      <c r="WQK386" s="55"/>
      <c r="WQL386" s="55"/>
      <c r="WQM386" s="55"/>
      <c r="WQN386" s="55"/>
      <c r="WQO386" s="55"/>
      <c r="WQP386" s="55"/>
      <c r="WQQ386" s="55"/>
      <c r="WQR386" s="55"/>
      <c r="WQS386" s="55"/>
      <c r="WQT386" s="55"/>
      <c r="WQU386" s="55"/>
      <c r="WQV386" s="55"/>
      <c r="WQW386" s="55"/>
      <c r="WQX386" s="55"/>
      <c r="WQY386" s="55"/>
      <c r="WQZ386" s="55"/>
      <c r="WRA386" s="55"/>
      <c r="WRB386" s="55"/>
      <c r="WRC386" s="55"/>
      <c r="WRD386" s="55"/>
      <c r="WRE386" s="55"/>
      <c r="WRF386" s="55"/>
      <c r="WRG386" s="55"/>
      <c r="WRH386" s="55"/>
      <c r="WRI386" s="55"/>
      <c r="WRJ386" s="55"/>
      <c r="WRK386" s="55"/>
      <c r="WRL386" s="55"/>
      <c r="WRM386" s="55"/>
      <c r="WRN386" s="55"/>
      <c r="WRO386" s="55"/>
      <c r="WRP386" s="55"/>
      <c r="WRQ386" s="55"/>
      <c r="WRR386" s="55"/>
      <c r="WRS386" s="55"/>
      <c r="WRT386" s="55"/>
      <c r="WRU386" s="55"/>
      <c r="WRV386" s="55"/>
      <c r="WRW386" s="55"/>
      <c r="WRX386" s="55"/>
      <c r="WRY386" s="55"/>
      <c r="WRZ386" s="55"/>
      <c r="WSA386" s="55"/>
      <c r="WSB386" s="55"/>
      <c r="WSC386" s="55"/>
      <c r="WSD386" s="55"/>
      <c r="WSE386" s="55"/>
      <c r="WSF386" s="55"/>
      <c r="WSG386" s="55"/>
      <c r="WSH386" s="55"/>
      <c r="WSI386" s="55"/>
      <c r="WSJ386" s="55"/>
      <c r="WSK386" s="55"/>
      <c r="WSL386" s="55"/>
      <c r="WSM386" s="55"/>
      <c r="WSN386" s="55"/>
      <c r="WSO386" s="55"/>
      <c r="WSP386" s="55"/>
      <c r="WSQ386" s="55"/>
      <c r="WSR386" s="55"/>
      <c r="WSS386" s="55"/>
      <c r="WST386" s="55"/>
      <c r="WSU386" s="55"/>
      <c r="WSV386" s="55"/>
      <c r="WSW386" s="55"/>
      <c r="WSX386" s="55"/>
      <c r="WSY386" s="55"/>
      <c r="WSZ386" s="55"/>
      <c r="WTA386" s="55"/>
      <c r="WTB386" s="55"/>
      <c r="WTC386" s="55"/>
      <c r="WTD386" s="55"/>
      <c r="WTE386" s="55"/>
      <c r="WTF386" s="55"/>
      <c r="WTG386" s="55"/>
      <c r="WTH386" s="55"/>
      <c r="WTI386" s="55"/>
      <c r="WTJ386" s="55"/>
      <c r="WTK386" s="55"/>
      <c r="WTL386" s="55"/>
      <c r="WTM386" s="55"/>
      <c r="WTN386" s="55"/>
      <c r="WTO386" s="55"/>
      <c r="WTP386" s="55"/>
      <c r="WTQ386" s="55"/>
      <c r="WTR386" s="55"/>
      <c r="WTS386" s="55"/>
      <c r="WTT386" s="55"/>
      <c r="WTU386" s="55"/>
      <c r="WTV386" s="55"/>
      <c r="WTW386" s="55"/>
      <c r="WTX386" s="55"/>
      <c r="WTY386" s="55"/>
      <c r="WTZ386" s="55"/>
      <c r="WUA386" s="55"/>
      <c r="WUB386" s="55"/>
      <c r="WUC386" s="55"/>
      <c r="WUD386" s="55"/>
      <c r="WUE386" s="55"/>
      <c r="WUF386" s="55"/>
      <c r="WUG386" s="55"/>
      <c r="WUH386" s="55"/>
      <c r="WUI386" s="55"/>
      <c r="WUJ386" s="55"/>
      <c r="WUK386" s="55"/>
      <c r="WUL386" s="55"/>
      <c r="WUM386" s="55"/>
      <c r="WUN386" s="55"/>
      <c r="WUO386" s="55"/>
      <c r="WUP386" s="55"/>
      <c r="WUQ386" s="55"/>
      <c r="WUR386" s="55"/>
      <c r="WUS386" s="55"/>
      <c r="WUT386" s="55"/>
      <c r="WUU386" s="55"/>
      <c r="WUV386" s="55"/>
      <c r="WUW386" s="55"/>
      <c r="WUX386" s="55"/>
      <c r="WUY386" s="55"/>
      <c r="WUZ386" s="55"/>
      <c r="WVA386" s="55"/>
      <c r="WVB386" s="55"/>
      <c r="WVC386" s="55"/>
      <c r="WVD386" s="55"/>
      <c r="WVE386" s="55"/>
      <c r="WVF386" s="55"/>
      <c r="WVG386" s="55"/>
      <c r="WVH386" s="55"/>
      <c r="WVI386" s="55"/>
      <c r="WVJ386" s="55"/>
      <c r="WVK386" s="55"/>
      <c r="WVL386" s="55"/>
      <c r="WVM386" s="55"/>
      <c r="WVN386" s="55"/>
      <c r="WVO386" s="55"/>
      <c r="WVP386" s="55"/>
      <c r="WVQ386" s="55"/>
      <c r="WVR386" s="55"/>
      <c r="WVS386" s="55"/>
      <c r="WVT386" s="55"/>
      <c r="WVU386" s="55"/>
      <c r="WVV386" s="55"/>
      <c r="WVW386" s="55"/>
      <c r="WVX386" s="55"/>
      <c r="WVY386" s="55"/>
      <c r="WVZ386" s="55"/>
      <c r="WWA386" s="55"/>
      <c r="WWB386" s="55"/>
      <c r="WWC386" s="55"/>
      <c r="WWD386" s="55"/>
      <c r="WWE386" s="55"/>
      <c r="WWF386" s="55"/>
      <c r="WWG386" s="55"/>
      <c r="WWH386" s="55"/>
      <c r="WWI386" s="55"/>
      <c r="WWJ386" s="55"/>
      <c r="WWK386" s="55"/>
      <c r="WWL386" s="55"/>
      <c r="WWM386" s="55"/>
      <c r="WWN386" s="55"/>
      <c r="WWO386" s="55"/>
      <c r="WWP386" s="55"/>
      <c r="WWQ386" s="55"/>
      <c r="WWR386" s="55"/>
      <c r="WWS386" s="55"/>
      <c r="WWT386" s="55"/>
      <c r="WWU386" s="55"/>
      <c r="WWV386" s="55"/>
      <c r="WWW386" s="55"/>
      <c r="WWX386" s="55"/>
      <c r="WWY386" s="55"/>
      <c r="WWZ386" s="55"/>
      <c r="WXA386" s="55"/>
      <c r="WXB386" s="55"/>
      <c r="WXC386" s="55"/>
      <c r="WXD386" s="55"/>
      <c r="WXE386" s="55"/>
      <c r="WXF386" s="55"/>
      <c r="WXG386" s="55"/>
      <c r="WXH386" s="55"/>
      <c r="WXI386" s="55"/>
      <c r="WXJ386" s="55"/>
      <c r="WXK386" s="55"/>
      <c r="WXL386" s="55"/>
      <c r="WXM386" s="55"/>
      <c r="WXN386" s="55"/>
      <c r="WXO386" s="55"/>
      <c r="WXP386" s="55"/>
      <c r="WXQ386" s="55"/>
      <c r="WXR386" s="55"/>
      <c r="WXS386" s="55"/>
      <c r="WXT386" s="55"/>
      <c r="WXU386" s="55"/>
      <c r="WXV386" s="55"/>
      <c r="WXW386" s="55"/>
      <c r="WXX386" s="55"/>
      <c r="WXY386" s="55"/>
      <c r="WXZ386" s="55"/>
      <c r="WYA386" s="55"/>
      <c r="WYB386" s="55"/>
      <c r="WYC386" s="55"/>
      <c r="WYD386" s="55"/>
      <c r="WYE386" s="55"/>
      <c r="WYF386" s="55"/>
      <c r="WYG386" s="55"/>
      <c r="WYH386" s="55"/>
      <c r="WYI386" s="55"/>
      <c r="WYJ386" s="55"/>
      <c r="WYK386" s="55"/>
      <c r="WYL386" s="55"/>
      <c r="WYM386" s="55"/>
      <c r="WYN386" s="55"/>
      <c r="WYO386" s="55"/>
      <c r="WYP386" s="55"/>
      <c r="WYQ386" s="55"/>
      <c r="WYR386" s="55"/>
      <c r="WYS386" s="55"/>
      <c r="WYT386" s="55"/>
      <c r="WYU386" s="55"/>
      <c r="WYV386" s="55"/>
      <c r="WYW386" s="55"/>
      <c r="WYX386" s="55"/>
      <c r="WYY386" s="55"/>
      <c r="WYZ386" s="55"/>
      <c r="WZA386" s="55"/>
      <c r="WZB386" s="55"/>
      <c r="WZC386" s="55"/>
      <c r="WZD386" s="55"/>
      <c r="WZE386" s="55"/>
      <c r="WZF386" s="55"/>
      <c r="WZG386" s="55"/>
      <c r="WZH386" s="55"/>
      <c r="WZI386" s="55"/>
      <c r="WZJ386" s="55"/>
      <c r="WZK386" s="55"/>
      <c r="WZL386" s="55"/>
      <c r="WZM386" s="55"/>
      <c r="WZN386" s="55"/>
      <c r="WZO386" s="55"/>
      <c r="WZP386" s="55"/>
      <c r="WZQ386" s="55"/>
      <c r="WZR386" s="55"/>
      <c r="WZS386" s="55"/>
      <c r="WZT386" s="55"/>
      <c r="WZU386" s="55"/>
      <c r="WZV386" s="55"/>
      <c r="WZW386" s="55"/>
      <c r="WZX386" s="55"/>
      <c r="WZY386" s="55"/>
      <c r="WZZ386" s="55"/>
      <c r="XAA386" s="55"/>
      <c r="XAB386" s="55"/>
      <c r="XAC386" s="55"/>
      <c r="XAD386" s="55"/>
      <c r="XAE386" s="55"/>
      <c r="XAF386" s="55"/>
      <c r="XAG386" s="55"/>
      <c r="XAH386" s="55"/>
      <c r="XAI386" s="55"/>
      <c r="XAJ386" s="55"/>
      <c r="XAK386" s="55"/>
      <c r="XAL386" s="55"/>
      <c r="XAM386" s="55"/>
      <c r="XAN386" s="55"/>
      <c r="XAO386" s="55"/>
      <c r="XAP386" s="55"/>
      <c r="XAQ386" s="55"/>
      <c r="XAR386" s="55"/>
      <c r="XAS386" s="55"/>
      <c r="XAT386" s="55"/>
      <c r="XAU386" s="55"/>
      <c r="XAV386" s="55"/>
      <c r="XAW386" s="55"/>
      <c r="XAX386" s="55"/>
      <c r="XAY386" s="55"/>
      <c r="XAZ386" s="55"/>
      <c r="XBA386" s="55"/>
      <c r="XBB386" s="55"/>
      <c r="XBC386" s="55"/>
      <c r="XBD386" s="55"/>
      <c r="XBE386" s="55"/>
      <c r="XBF386" s="55"/>
      <c r="XBG386" s="55"/>
      <c r="XBH386" s="55"/>
      <c r="XBI386" s="55"/>
      <c r="XBJ386" s="55"/>
      <c r="XBK386" s="55"/>
      <c r="XBL386" s="55"/>
      <c r="XBM386" s="55"/>
      <c r="XBN386" s="55"/>
      <c r="XBO386" s="55"/>
      <c r="XBP386" s="55"/>
      <c r="XBQ386" s="55"/>
      <c r="XBR386" s="55"/>
      <c r="XBS386" s="55"/>
      <c r="XBT386" s="55"/>
      <c r="XBU386" s="55"/>
      <c r="XBV386" s="55"/>
      <c r="XBW386" s="55"/>
      <c r="XBX386" s="55"/>
      <c r="XBY386" s="55"/>
      <c r="XBZ386" s="55"/>
      <c r="XCA386" s="55"/>
      <c r="XCB386" s="55"/>
      <c r="XCC386" s="55"/>
      <c r="XCD386" s="55"/>
      <c r="XCE386" s="55"/>
      <c r="XCF386" s="55"/>
      <c r="XCG386" s="55"/>
      <c r="XCH386" s="55"/>
      <c r="XCI386" s="55"/>
      <c r="XCJ386" s="55"/>
      <c r="XCK386" s="55"/>
      <c r="XCL386" s="55"/>
      <c r="XCM386" s="55"/>
      <c r="XCN386" s="55"/>
      <c r="XCO386" s="55"/>
      <c r="XCP386" s="55"/>
      <c r="XCQ386" s="55"/>
      <c r="XCR386" s="55"/>
      <c r="XCS386" s="55"/>
      <c r="XCT386" s="55"/>
      <c r="XCU386" s="55"/>
      <c r="XCV386" s="55"/>
      <c r="XCW386" s="55"/>
      <c r="XCX386" s="55"/>
      <c r="XCY386" s="55"/>
      <c r="XCZ386" s="55"/>
      <c r="XDA386" s="55"/>
      <c r="XDB386" s="55"/>
      <c r="XDC386" s="55"/>
      <c r="XDD386" s="55"/>
      <c r="XDE386" s="55"/>
      <c r="XDF386" s="55"/>
      <c r="XDG386" s="55"/>
      <c r="XDH386" s="55"/>
      <c r="XDI386" s="55"/>
      <c r="XDJ386" s="55"/>
      <c r="XDK386" s="55"/>
      <c r="XDL386" s="55"/>
      <c r="XDM386" s="55"/>
      <c r="XDN386" s="55"/>
      <c r="XDO386" s="55"/>
      <c r="XDP386" s="55"/>
      <c r="XDQ386" s="55"/>
      <c r="XDR386" s="55"/>
      <c r="XDS386" s="55"/>
      <c r="XDT386" s="55"/>
      <c r="XDU386" s="55"/>
      <c r="XDV386" s="55"/>
      <c r="XDW386" s="55"/>
      <c r="XDX386" s="55"/>
      <c r="XDY386" s="55"/>
      <c r="XDZ386" s="55"/>
      <c r="XEA386" s="55"/>
      <c r="XEB386" s="55"/>
      <c r="XEC386" s="55"/>
      <c r="XED386" s="55"/>
      <c r="XEE386" s="55"/>
      <c r="XEF386" s="55"/>
      <c r="XEG386" s="55"/>
      <c r="XEH386" s="55"/>
      <c r="XEI386" s="55"/>
      <c r="XEJ386" s="55"/>
      <c r="XEK386" s="55"/>
      <c r="XEL386" s="55"/>
      <c r="XEM386" s="55"/>
      <c r="XEN386" s="55"/>
      <c r="XEO386" s="55"/>
      <c r="XEP386" s="55"/>
      <c r="XEQ386" s="55"/>
      <c r="XER386" s="55"/>
      <c r="XES386" s="55"/>
      <c r="XET386" s="55"/>
      <c r="XEU386" s="55"/>
      <c r="XEV386" s="55"/>
      <c r="XEW386" s="55"/>
      <c r="XEX386" s="55"/>
      <c r="XEY386" s="55"/>
      <c r="XEZ386" s="55"/>
      <c r="XFA386" s="55"/>
      <c r="XFB386" s="55"/>
      <c r="XFC386" s="55"/>
      <c r="XFD386" s="55"/>
    </row>
    <row r="387" spans="1:16384" s="1" customFormat="1">
      <c r="F387" s="3" t="s">
        <v>1570</v>
      </c>
      <c r="G387" s="55"/>
      <c r="H387" s="5"/>
      <c r="I387" s="5"/>
      <c r="J387" s="5"/>
      <c r="K387" s="5"/>
      <c r="L387" s="5"/>
      <c r="M387" s="6"/>
      <c r="N387" s="5"/>
      <c r="O387" s="5"/>
      <c r="P387" s="5"/>
      <c r="Q387" s="5"/>
      <c r="R387" s="5"/>
      <c r="S387" s="5"/>
      <c r="T387" s="5"/>
      <c r="U387" s="5"/>
      <c r="V387" s="5"/>
      <c r="W387" s="5"/>
      <c r="X387" s="5"/>
      <c r="Y387" s="5"/>
      <c r="Z387" s="5"/>
      <c r="AA387" s="5"/>
      <c r="AB387" s="5"/>
    </row>
    <row r="388" spans="1:16384" s="1" customFormat="1">
      <c r="F388" s="50" t="s">
        <v>1571</v>
      </c>
      <c r="G388" s="55"/>
      <c r="H388" s="5"/>
      <c r="I388" s="5"/>
      <c r="J388" s="5"/>
      <c r="K388" s="5"/>
      <c r="L388" s="5"/>
      <c r="M388" s="6"/>
      <c r="N388" s="5"/>
      <c r="O388" s="5"/>
      <c r="P388" s="5"/>
      <c r="Q388" s="5"/>
      <c r="R388" s="5"/>
      <c r="S388" s="5"/>
      <c r="T388" s="5"/>
      <c r="U388" s="5"/>
      <c r="V388" s="5"/>
      <c r="W388" s="5"/>
      <c r="X388" s="5"/>
      <c r="Y388" s="5"/>
      <c r="Z388" s="5"/>
      <c r="AA388" s="5"/>
      <c r="AB388" s="5"/>
    </row>
    <row r="389" spans="1:16384" s="1" customFormat="1">
      <c r="F389" s="50" t="s">
        <v>1572</v>
      </c>
      <c r="G389" s="55"/>
      <c r="H389" s="5"/>
      <c r="I389" s="5"/>
      <c r="J389" s="5"/>
      <c r="K389" s="5"/>
      <c r="L389" s="5"/>
      <c r="M389" s="6"/>
      <c r="N389" s="5"/>
      <c r="O389" s="5"/>
      <c r="P389" s="5"/>
      <c r="Q389" s="5"/>
      <c r="R389" s="5"/>
      <c r="S389" s="5"/>
      <c r="T389" s="5"/>
      <c r="U389" s="5"/>
      <c r="V389" s="5"/>
      <c r="W389" s="5"/>
      <c r="X389" s="5"/>
      <c r="Y389" s="5"/>
      <c r="Z389" s="5"/>
      <c r="AA389" s="5"/>
      <c r="AB389" s="5"/>
    </row>
    <row r="390" spans="1:16384" s="1" customFormat="1">
      <c r="F390" s="50" t="s">
        <v>1573</v>
      </c>
      <c r="G390" s="55"/>
      <c r="H390" s="5"/>
      <c r="I390" s="5"/>
      <c r="J390" s="5"/>
      <c r="K390" s="5"/>
      <c r="L390" s="5"/>
      <c r="M390" s="6"/>
      <c r="N390" s="5"/>
      <c r="O390" s="5"/>
      <c r="P390" s="5"/>
      <c r="Q390" s="5"/>
      <c r="R390" s="5"/>
      <c r="S390" s="5"/>
      <c r="T390" s="5"/>
      <c r="U390" s="5"/>
      <c r="V390" s="5"/>
      <c r="W390" s="5"/>
      <c r="X390" s="5"/>
      <c r="Y390" s="5"/>
      <c r="Z390" s="5"/>
      <c r="AA390" s="5"/>
      <c r="AB390" s="5"/>
    </row>
    <row r="391" spans="1:16384" s="1" customFormat="1">
      <c r="F391" s="50" t="s">
        <v>1574</v>
      </c>
      <c r="G391" s="55"/>
      <c r="H391" s="5"/>
      <c r="I391" s="5"/>
      <c r="J391" s="5"/>
      <c r="K391" s="5"/>
      <c r="L391" s="5"/>
      <c r="M391" s="6"/>
      <c r="N391" s="5"/>
      <c r="O391" s="5"/>
      <c r="P391" s="5"/>
      <c r="Q391" s="5"/>
      <c r="R391" s="5"/>
      <c r="S391" s="5"/>
      <c r="T391" s="5"/>
      <c r="U391" s="5"/>
      <c r="V391" s="5"/>
      <c r="W391" s="5"/>
      <c r="X391" s="5"/>
      <c r="Y391" s="5"/>
      <c r="Z391" s="5"/>
      <c r="AA391" s="5"/>
      <c r="AB391" s="5"/>
    </row>
    <row r="392" spans="1:16384" s="1" customFormat="1">
      <c r="F392" s="50" t="s">
        <v>1575</v>
      </c>
      <c r="G392" s="55"/>
      <c r="H392" s="5"/>
      <c r="I392" s="5"/>
      <c r="J392" s="5"/>
      <c r="K392" s="5"/>
      <c r="L392" s="5"/>
      <c r="M392" s="6"/>
      <c r="N392" s="5"/>
      <c r="O392" s="5"/>
      <c r="P392" s="5"/>
      <c r="Q392" s="5"/>
      <c r="R392" s="5"/>
      <c r="S392" s="5"/>
      <c r="T392" s="5"/>
      <c r="U392" s="5"/>
      <c r="V392" s="5"/>
      <c r="W392" s="5"/>
      <c r="X392" s="5"/>
      <c r="Y392" s="5"/>
      <c r="Z392" s="5"/>
      <c r="AA392" s="5"/>
      <c r="AB392" s="5"/>
    </row>
    <row r="393" spans="1:16384" s="1" customFormat="1">
      <c r="F393" s="50" t="s">
        <v>1576</v>
      </c>
      <c r="G393" s="55"/>
      <c r="H393" s="5"/>
      <c r="I393" s="5"/>
      <c r="J393" s="5"/>
      <c r="K393" s="5"/>
      <c r="L393" s="5"/>
      <c r="M393" s="6"/>
      <c r="N393" s="5"/>
      <c r="O393" s="5"/>
      <c r="P393" s="5"/>
      <c r="Q393" s="5"/>
      <c r="R393" s="5"/>
      <c r="S393" s="5"/>
      <c r="T393" s="5"/>
      <c r="U393" s="5"/>
      <c r="V393" s="5"/>
      <c r="W393" s="5"/>
      <c r="X393" s="5"/>
      <c r="Y393" s="5"/>
      <c r="Z393" s="5"/>
      <c r="AA393" s="5"/>
      <c r="AB393" s="5"/>
    </row>
    <row r="394" spans="1:16384" s="1" customFormat="1">
      <c r="F394" s="50" t="s">
        <v>1577</v>
      </c>
      <c r="G394" s="55"/>
      <c r="H394" s="5"/>
      <c r="I394" s="5"/>
      <c r="J394" s="5"/>
      <c r="K394" s="5"/>
      <c r="L394" s="5"/>
      <c r="M394" s="6"/>
      <c r="N394" s="5"/>
      <c r="O394" s="5"/>
      <c r="P394" s="5"/>
      <c r="Q394" s="5"/>
      <c r="R394" s="5"/>
      <c r="S394" s="5"/>
      <c r="T394" s="5"/>
      <c r="U394" s="5"/>
      <c r="V394" s="5"/>
      <c r="W394" s="5"/>
      <c r="X394" s="5"/>
      <c r="Y394" s="5"/>
      <c r="Z394" s="5"/>
      <c r="AA394" s="5"/>
      <c r="AB394" s="5"/>
    </row>
    <row r="395" spans="1:16384" s="1" customFormat="1">
      <c r="F395" s="50" t="s">
        <v>1578</v>
      </c>
      <c r="G395" s="55"/>
      <c r="H395" s="5"/>
      <c r="I395" s="5"/>
      <c r="J395" s="5"/>
      <c r="K395" s="5"/>
      <c r="L395" s="5"/>
      <c r="M395" s="6"/>
      <c r="N395" s="5"/>
      <c r="O395" s="5"/>
      <c r="P395" s="5"/>
      <c r="Q395" s="5"/>
      <c r="R395" s="5"/>
      <c r="S395" s="5"/>
      <c r="T395" s="5"/>
      <c r="U395" s="5"/>
      <c r="V395" s="5"/>
      <c r="W395" s="5"/>
      <c r="X395" s="5"/>
      <c r="Y395" s="5"/>
      <c r="Z395" s="5"/>
      <c r="AA395" s="5"/>
      <c r="AB395" s="5"/>
    </row>
    <row r="396" spans="1:16384" s="1" customFormat="1">
      <c r="F396" s="50" t="s">
        <v>1579</v>
      </c>
      <c r="G396" s="55"/>
      <c r="H396" s="5"/>
      <c r="I396" s="5"/>
      <c r="J396" s="5"/>
      <c r="K396" s="5"/>
      <c r="L396" s="5"/>
      <c r="M396" s="6"/>
      <c r="N396" s="5"/>
      <c r="O396" s="5"/>
      <c r="P396" s="5"/>
      <c r="Q396" s="5"/>
      <c r="R396" s="5"/>
      <c r="S396" s="5"/>
      <c r="T396" s="5"/>
      <c r="U396" s="5"/>
      <c r="V396" s="5"/>
      <c r="W396" s="5"/>
      <c r="X396" s="5"/>
      <c r="Y396" s="5"/>
      <c r="Z396" s="5"/>
      <c r="AA396" s="5"/>
      <c r="AB396" s="5"/>
    </row>
    <row r="397" spans="1:16384" s="1" customFormat="1">
      <c r="F397" s="50" t="s">
        <v>1580</v>
      </c>
      <c r="G397" s="55"/>
      <c r="H397" s="5"/>
      <c r="I397" s="5"/>
      <c r="J397" s="5"/>
      <c r="K397" s="5"/>
      <c r="L397" s="5"/>
      <c r="M397" s="6"/>
      <c r="N397" s="5"/>
      <c r="O397" s="5"/>
      <c r="P397" s="5"/>
      <c r="Q397" s="5"/>
      <c r="R397" s="5"/>
      <c r="S397" s="5"/>
      <c r="T397" s="5"/>
      <c r="U397" s="5"/>
      <c r="V397" s="5"/>
      <c r="W397" s="5"/>
      <c r="X397" s="5"/>
      <c r="Y397" s="5"/>
      <c r="Z397" s="5"/>
      <c r="AA397" s="5"/>
      <c r="AB397" s="5"/>
    </row>
    <row r="398" spans="1:16384">
      <c r="F398" s="50"/>
    </row>
  </sheetData>
  <sheetProtection sheet="1" objects="1" scenarios="1"/>
  <mergeCells count="4">
    <mergeCell ref="H5:L5"/>
    <mergeCell ref="N5:R5"/>
    <mergeCell ref="S5:W5"/>
    <mergeCell ref="X5:A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1A109-69FE-4263-878C-F460C41A5A1F}">
  <sheetPr>
    <tabColor rgb="FF92D050"/>
  </sheetPr>
  <dimension ref="A1:AB197"/>
  <sheetViews>
    <sheetView topLeftCell="F1" workbookViewId="0">
      <selection activeCell="F1" sqref="F1"/>
    </sheetView>
  </sheetViews>
  <sheetFormatPr defaultColWidth="10.6640625" defaultRowHeight="14.4" outlineLevelCol="1"/>
  <cols>
    <col min="1" max="5" width="0" style="1" hidden="1" customWidth="1" outlineLevel="1"/>
    <col min="6" max="6" width="43.109375" style="1" customWidth="1" collapsed="1"/>
    <col min="7" max="7" width="8.33203125" style="55" bestFit="1" customWidth="1"/>
    <col min="8" max="8" width="15.5546875" style="5" bestFit="1" customWidth="1"/>
    <col min="9" max="9" width="14.6640625" style="5" bestFit="1" customWidth="1"/>
    <col min="10" max="10" width="15.5546875" style="5" bestFit="1" customWidth="1"/>
    <col min="11" max="11" width="13.6640625" style="5" bestFit="1" customWidth="1"/>
    <col min="12" max="12" width="14.6640625" style="5" bestFit="1" customWidth="1"/>
    <col min="13" max="13" width="10.6640625" style="6" customWidth="1"/>
    <col min="14" max="14" width="14.6640625" style="5" bestFit="1" customWidth="1"/>
    <col min="15" max="15" width="12" style="5" bestFit="1" customWidth="1"/>
    <col min="16" max="16" width="13.109375" style="5" customWidth="1"/>
    <col min="17" max="18" width="11" style="5" customWidth="1"/>
    <col min="19" max="19" width="15.5546875" style="5" bestFit="1" customWidth="1"/>
    <col min="20" max="20" width="14.6640625" style="5" bestFit="1" customWidth="1"/>
    <col min="21" max="22" width="13.109375" style="5" customWidth="1"/>
    <col min="23" max="23" width="12" style="5" bestFit="1" customWidth="1"/>
    <col min="24" max="24" width="15.5546875" style="5" bestFit="1" customWidth="1"/>
    <col min="25" max="26" width="14.6640625" style="5" bestFit="1" customWidth="1"/>
    <col min="27" max="27" width="13.109375" style="5" customWidth="1"/>
    <col min="28" max="28" width="12" style="5" bestFit="1" customWidth="1"/>
    <col min="29" max="16384" width="10.6640625" style="1"/>
  </cols>
  <sheetData>
    <row r="1" spans="1:28">
      <c r="F1" s="3" t="s">
        <v>1581</v>
      </c>
      <c r="G1" s="4"/>
      <c r="N1" s="7"/>
      <c r="O1" s="7"/>
      <c r="P1" s="7"/>
      <c r="Q1" s="7"/>
      <c r="R1" s="7"/>
      <c r="S1" s="7"/>
      <c r="T1" s="7"/>
      <c r="U1" s="7"/>
      <c r="V1" s="7"/>
      <c r="W1" s="7"/>
      <c r="X1" s="7"/>
      <c r="Y1" s="7"/>
      <c r="Z1" s="7"/>
      <c r="AA1" s="7"/>
      <c r="AB1" s="7"/>
    </row>
    <row r="2" spans="1:28">
      <c r="F2" s="56" t="s">
        <v>1582</v>
      </c>
      <c r="G2" s="4"/>
      <c r="H2" s="9"/>
      <c r="I2" s="9"/>
      <c r="J2" s="9"/>
      <c r="K2" s="9"/>
      <c r="L2" s="9"/>
      <c r="M2" s="10"/>
      <c r="N2" s="9"/>
      <c r="O2" s="9"/>
      <c r="P2" s="57"/>
      <c r="Q2" s="9"/>
      <c r="R2" s="9"/>
      <c r="S2" s="9"/>
      <c r="T2" s="9"/>
      <c r="U2" s="9"/>
      <c r="V2" s="9"/>
      <c r="W2" s="9"/>
      <c r="X2" s="9"/>
      <c r="Y2" s="9"/>
      <c r="Z2" s="9"/>
      <c r="AA2" s="9"/>
      <c r="AB2" s="9"/>
    </row>
    <row r="3" spans="1:28" s="58" customFormat="1" ht="28.8" hidden="1">
      <c r="B3" s="58" t="s">
        <v>4</v>
      </c>
      <c r="C3" s="58" t="s">
        <v>3</v>
      </c>
      <c r="F3" s="58" t="s">
        <v>1583</v>
      </c>
      <c r="G3" s="58" t="s">
        <v>1584</v>
      </c>
      <c r="H3" s="59" t="s">
        <v>1585</v>
      </c>
      <c r="I3" s="59" t="s">
        <v>1586</v>
      </c>
      <c r="J3" s="59" t="s">
        <v>1587</v>
      </c>
      <c r="K3" s="59" t="s">
        <v>1588</v>
      </c>
      <c r="L3" s="59" t="s">
        <v>1589</v>
      </c>
      <c r="M3" s="59" t="s">
        <v>1590</v>
      </c>
      <c r="N3" s="59" t="s">
        <v>1591</v>
      </c>
      <c r="O3" s="59" t="s">
        <v>1592</v>
      </c>
      <c r="P3" s="59" t="s">
        <v>1593</v>
      </c>
      <c r="Q3" s="59" t="s">
        <v>1594</v>
      </c>
      <c r="R3" s="59" t="s">
        <v>1595</v>
      </c>
      <c r="S3" s="60" t="s">
        <v>1596</v>
      </c>
      <c r="T3" s="60" t="s">
        <v>1597</v>
      </c>
      <c r="U3" s="60" t="s">
        <v>1598</v>
      </c>
      <c r="V3" s="60" t="s">
        <v>1599</v>
      </c>
      <c r="W3" s="60" t="s">
        <v>1600</v>
      </c>
      <c r="X3" s="60" t="s">
        <v>1601</v>
      </c>
      <c r="Y3" s="60" t="s">
        <v>1602</v>
      </c>
      <c r="Z3" s="60" t="s">
        <v>1603</v>
      </c>
      <c r="AA3" s="60" t="s">
        <v>1604</v>
      </c>
      <c r="AB3" s="60" t="s">
        <v>1605</v>
      </c>
    </row>
    <row r="4" spans="1:28" ht="15" thickBot="1">
      <c r="B4" s="58"/>
      <c r="C4" s="58"/>
      <c r="D4" s="58"/>
      <c r="E4" s="58"/>
      <c r="F4" s="165" t="s">
        <v>1931</v>
      </c>
      <c r="G4" s="58"/>
      <c r="H4" s="58"/>
      <c r="I4" s="58"/>
      <c r="J4" s="58"/>
      <c r="K4" s="58"/>
      <c r="L4" s="58"/>
      <c r="M4" s="58"/>
      <c r="N4" s="58"/>
      <c r="O4" s="58"/>
      <c r="P4" s="58"/>
      <c r="Q4" s="58"/>
      <c r="R4" s="58"/>
      <c r="S4" s="58"/>
      <c r="T4" s="58"/>
      <c r="U4" s="58"/>
      <c r="V4" s="58"/>
      <c r="W4" s="58"/>
      <c r="X4" s="58"/>
      <c r="Y4" s="58"/>
      <c r="Z4" s="58"/>
      <c r="AA4" s="58"/>
      <c r="AB4" s="58"/>
    </row>
    <row r="5" spans="1:28">
      <c r="A5" s="20"/>
      <c r="B5" s="21"/>
      <c r="C5" s="21"/>
      <c r="D5" s="21"/>
      <c r="E5" s="21"/>
      <c r="F5" s="22"/>
      <c r="G5" s="61"/>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52" t="s">
        <v>1607</v>
      </c>
      <c r="B6" s="26" t="s">
        <v>4</v>
      </c>
      <c r="C6" s="26" t="s">
        <v>1608</v>
      </c>
      <c r="D6" s="26" t="s">
        <v>33</v>
      </c>
      <c r="E6" s="26" t="s">
        <v>34</v>
      </c>
      <c r="F6" s="28" t="s">
        <v>35</v>
      </c>
      <c r="G6" s="63" t="s">
        <v>36</v>
      </c>
      <c r="H6" s="31" t="s">
        <v>37</v>
      </c>
      <c r="I6" s="31" t="s">
        <v>38</v>
      </c>
      <c r="J6" s="31" t="s">
        <v>39</v>
      </c>
      <c r="K6" s="31" t="s">
        <v>1609</v>
      </c>
      <c r="L6" s="31" t="s">
        <v>1610</v>
      </c>
      <c r="M6" s="64" t="s">
        <v>1611</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48"/>
      <c r="F7" s="66"/>
      <c r="G7" s="67"/>
      <c r="H7" s="68"/>
      <c r="I7" s="68"/>
      <c r="J7" s="68"/>
      <c r="K7" s="68"/>
      <c r="L7" s="68"/>
      <c r="M7" s="69"/>
      <c r="N7" s="70"/>
      <c r="O7" s="68"/>
      <c r="P7" s="68"/>
      <c r="Q7" s="68"/>
      <c r="R7" s="173"/>
      <c r="S7" s="174"/>
      <c r="T7" s="68"/>
      <c r="U7" s="68"/>
      <c r="V7" s="68"/>
      <c r="W7" s="41"/>
      <c r="X7" s="68"/>
      <c r="Y7" s="68"/>
      <c r="Z7" s="68"/>
      <c r="AA7" s="68"/>
      <c r="AB7" s="72"/>
    </row>
    <row r="8" spans="1:28">
      <c r="A8" s="48" t="s">
        <v>50</v>
      </c>
      <c r="B8" s="55" t="s">
        <v>51</v>
      </c>
      <c r="C8" s="1" t="s">
        <v>52</v>
      </c>
      <c r="D8" s="1" t="s">
        <v>53</v>
      </c>
      <c r="E8" s="1" t="s">
        <v>54</v>
      </c>
      <c r="F8" s="44" t="s">
        <v>55</v>
      </c>
      <c r="G8" s="49">
        <v>0.4</v>
      </c>
      <c r="H8" s="5">
        <v>1.7388222766959629</v>
      </c>
      <c r="I8" s="5">
        <v>0</v>
      </c>
      <c r="J8" s="5">
        <v>1.7388222766959629</v>
      </c>
      <c r="K8" s="5">
        <v>-5.0435770963903312</v>
      </c>
      <c r="L8" s="5">
        <v>1.6084106059437659</v>
      </c>
      <c r="M8" s="73">
        <v>0.5</v>
      </c>
      <c r="N8" s="5">
        <v>0</v>
      </c>
      <c r="O8" s="5">
        <v>0</v>
      </c>
      <c r="P8" s="5">
        <v>0</v>
      </c>
      <c r="Q8" s="5">
        <v>0</v>
      </c>
      <c r="R8" s="5">
        <v>0</v>
      </c>
      <c r="S8" s="46">
        <v>0</v>
      </c>
      <c r="T8" s="5">
        <v>1.7388222766959629</v>
      </c>
      <c r="U8" s="5">
        <v>0</v>
      </c>
      <c r="V8" s="5">
        <v>0</v>
      </c>
      <c r="W8" s="175">
        <v>0</v>
      </c>
      <c r="X8" s="5">
        <v>0</v>
      </c>
      <c r="Y8" s="5">
        <v>1.7388222766959629</v>
      </c>
      <c r="Z8" s="5">
        <v>0</v>
      </c>
      <c r="AA8" s="5">
        <v>0</v>
      </c>
      <c r="AB8" s="72">
        <v>0</v>
      </c>
    </row>
    <row r="9" spans="1:28">
      <c r="A9" s="48" t="s">
        <v>64</v>
      </c>
      <c r="B9" s="55" t="s">
        <v>65</v>
      </c>
      <c r="C9" s="1" t="s">
        <v>66</v>
      </c>
      <c r="D9" s="1" t="s">
        <v>53</v>
      </c>
      <c r="E9" s="1" t="s">
        <v>54</v>
      </c>
      <c r="F9" s="44" t="s">
        <v>67</v>
      </c>
      <c r="G9" s="49">
        <v>0.4</v>
      </c>
      <c r="H9" s="5">
        <v>3.6098748878002578</v>
      </c>
      <c r="I9" s="5">
        <v>0</v>
      </c>
      <c r="J9" s="5">
        <v>3.6098748878002578</v>
      </c>
      <c r="K9" s="5">
        <v>-8.8978318507659981</v>
      </c>
      <c r="L9" s="5">
        <v>3.3391342712152388</v>
      </c>
      <c r="M9" s="73">
        <v>0.5</v>
      </c>
      <c r="N9" s="5">
        <v>0</v>
      </c>
      <c r="O9" s="5">
        <v>0</v>
      </c>
      <c r="P9" s="5">
        <v>0</v>
      </c>
      <c r="Q9" s="5">
        <v>0</v>
      </c>
      <c r="R9" s="5">
        <v>0</v>
      </c>
      <c r="S9" s="46">
        <v>0</v>
      </c>
      <c r="T9" s="5">
        <v>3.6098748878002578</v>
      </c>
      <c r="U9" s="5">
        <v>0</v>
      </c>
      <c r="V9" s="5">
        <v>0</v>
      </c>
      <c r="W9" s="175">
        <v>0</v>
      </c>
      <c r="X9" s="5">
        <v>0</v>
      </c>
      <c r="Y9" s="5">
        <v>3.6098748878002578</v>
      </c>
      <c r="Z9" s="5">
        <v>0</v>
      </c>
      <c r="AA9" s="5">
        <v>0</v>
      </c>
      <c r="AB9" s="72">
        <v>0</v>
      </c>
    </row>
    <row r="10" spans="1:28">
      <c r="A10" s="48" t="s">
        <v>81</v>
      </c>
      <c r="B10" s="55" t="s">
        <v>82</v>
      </c>
      <c r="C10" s="1" t="s">
        <v>83</v>
      </c>
      <c r="D10" s="1" t="s">
        <v>53</v>
      </c>
      <c r="E10" s="1" t="s">
        <v>84</v>
      </c>
      <c r="F10" s="44" t="s">
        <v>85</v>
      </c>
      <c r="G10" s="49">
        <v>0.4</v>
      </c>
      <c r="H10" s="5">
        <v>3.919111956810823</v>
      </c>
      <c r="I10" s="5">
        <v>0</v>
      </c>
      <c r="J10" s="5">
        <v>3.919111956810823</v>
      </c>
      <c r="K10" s="5">
        <v>-16.333166806706494</v>
      </c>
      <c r="L10" s="5">
        <v>3.6251785600500117</v>
      </c>
      <c r="M10" s="73">
        <v>0.5</v>
      </c>
      <c r="N10" s="5">
        <v>0</v>
      </c>
      <c r="O10" s="5">
        <v>0</v>
      </c>
      <c r="P10" s="5">
        <v>0</v>
      </c>
      <c r="Q10" s="5">
        <v>0</v>
      </c>
      <c r="R10" s="5">
        <v>0</v>
      </c>
      <c r="S10" s="46">
        <v>0</v>
      </c>
      <c r="T10" s="5">
        <v>3.919111956810823</v>
      </c>
      <c r="U10" s="5">
        <v>0</v>
      </c>
      <c r="V10" s="5">
        <v>0</v>
      </c>
      <c r="W10" s="175">
        <v>0</v>
      </c>
      <c r="X10" s="5">
        <v>0</v>
      </c>
      <c r="Y10" s="5">
        <v>3.919111956810823</v>
      </c>
      <c r="Z10" s="5">
        <v>0</v>
      </c>
      <c r="AA10" s="5">
        <v>0</v>
      </c>
      <c r="AB10" s="72">
        <v>0</v>
      </c>
    </row>
    <row r="11" spans="1:28">
      <c r="A11" s="48" t="s">
        <v>90</v>
      </c>
      <c r="B11" s="55" t="s">
        <v>91</v>
      </c>
      <c r="C11" s="1" t="s">
        <v>92</v>
      </c>
      <c r="D11" s="1" t="s">
        <v>93</v>
      </c>
      <c r="E11" s="1" t="s">
        <v>94</v>
      </c>
      <c r="F11" s="44" t="s">
        <v>95</v>
      </c>
      <c r="G11" s="49">
        <v>0.3</v>
      </c>
      <c r="H11" s="5">
        <v>74.504296206114674</v>
      </c>
      <c r="I11" s="5">
        <v>17.730489713972545</v>
      </c>
      <c r="J11" s="5">
        <v>56.773806492142143</v>
      </c>
      <c r="K11" s="5">
        <v>38.214844703703044</v>
      </c>
      <c r="L11" s="5">
        <v>52.515771005231485</v>
      </c>
      <c r="M11" s="73">
        <v>0</v>
      </c>
      <c r="N11" s="5">
        <v>16.283624745612578</v>
      </c>
      <c r="O11" s="5">
        <v>1.4468649683599706</v>
      </c>
      <c r="P11" s="5">
        <v>0</v>
      </c>
      <c r="Q11" s="5">
        <v>0</v>
      </c>
      <c r="R11" s="5">
        <v>0</v>
      </c>
      <c r="S11" s="46">
        <v>47.247342108931242</v>
      </c>
      <c r="T11" s="5">
        <v>9.5264643832108966</v>
      </c>
      <c r="U11" s="5">
        <v>0</v>
      </c>
      <c r="V11" s="5">
        <v>0</v>
      </c>
      <c r="W11" s="175">
        <v>0</v>
      </c>
      <c r="X11" s="5">
        <v>63.53096685454382</v>
      </c>
      <c r="Y11" s="5">
        <v>10.973329351570866</v>
      </c>
      <c r="Z11" s="5">
        <v>0</v>
      </c>
      <c r="AA11" s="5">
        <v>0</v>
      </c>
      <c r="AB11" s="72">
        <v>0</v>
      </c>
    </row>
    <row r="12" spans="1:28">
      <c r="A12" s="48" t="s">
        <v>96</v>
      </c>
      <c r="B12" s="55" t="s">
        <v>97</v>
      </c>
      <c r="C12" s="1" t="s">
        <v>98</v>
      </c>
      <c r="D12" s="1" t="s">
        <v>93</v>
      </c>
      <c r="E12" s="1" t="s">
        <v>94</v>
      </c>
      <c r="F12" s="44" t="s">
        <v>99</v>
      </c>
      <c r="G12" s="49">
        <v>0.3</v>
      </c>
      <c r="H12" s="5">
        <v>63.971758448377315</v>
      </c>
      <c r="I12" s="5">
        <v>6.1824795919889439</v>
      </c>
      <c r="J12" s="5">
        <v>57.789278856388378</v>
      </c>
      <c r="K12" s="5">
        <v>19.414879404140301</v>
      </c>
      <c r="L12" s="5">
        <v>53.455082942159251</v>
      </c>
      <c r="M12" s="73">
        <v>0</v>
      </c>
      <c r="N12" s="5">
        <v>8.5850067486364239</v>
      </c>
      <c r="O12" s="5">
        <v>-2.4025271566474808</v>
      </c>
      <c r="P12" s="5">
        <v>0</v>
      </c>
      <c r="Q12" s="5">
        <v>0</v>
      </c>
      <c r="R12" s="5">
        <v>0</v>
      </c>
      <c r="S12" s="46">
        <v>44.219997248150811</v>
      </c>
      <c r="T12" s="5">
        <v>13.569281608237565</v>
      </c>
      <c r="U12" s="5">
        <v>0</v>
      </c>
      <c r="V12" s="5">
        <v>0</v>
      </c>
      <c r="W12" s="175">
        <v>0</v>
      </c>
      <c r="X12" s="5">
        <v>52.805003996787235</v>
      </c>
      <c r="Y12" s="5">
        <v>11.166754451590084</v>
      </c>
      <c r="Z12" s="5">
        <v>0</v>
      </c>
      <c r="AA12" s="5">
        <v>0</v>
      </c>
      <c r="AB12" s="72">
        <v>0</v>
      </c>
    </row>
    <row r="13" spans="1:28">
      <c r="A13" s="48" t="s">
        <v>121</v>
      </c>
      <c r="B13" s="55" t="s">
        <v>122</v>
      </c>
      <c r="C13" s="1" t="s">
        <v>123</v>
      </c>
      <c r="D13" s="1" t="s">
        <v>124</v>
      </c>
      <c r="E13" s="1" t="s">
        <v>125</v>
      </c>
      <c r="F13" s="44" t="s">
        <v>126</v>
      </c>
      <c r="G13" s="49">
        <v>0.49</v>
      </c>
      <c r="H13" s="5">
        <v>23.796619811716354</v>
      </c>
      <c r="I13" s="5">
        <v>0.48771781217725019</v>
      </c>
      <c r="J13" s="5">
        <v>23.308901999539106</v>
      </c>
      <c r="K13" s="5">
        <v>-9.4148981116235788</v>
      </c>
      <c r="L13" s="5">
        <v>21.560734349573675</v>
      </c>
      <c r="M13" s="73">
        <v>0.28770797394070224</v>
      </c>
      <c r="N13" s="5">
        <v>1.6909595428180397</v>
      </c>
      <c r="O13" s="5">
        <v>-1.2032417306407894</v>
      </c>
      <c r="P13" s="5">
        <v>0</v>
      </c>
      <c r="Q13" s="5">
        <v>0</v>
      </c>
      <c r="R13" s="5">
        <v>0</v>
      </c>
      <c r="S13" s="46">
        <v>18.816215371627543</v>
      </c>
      <c r="T13" s="5">
        <v>4.4926866279115627</v>
      </c>
      <c r="U13" s="5">
        <v>0</v>
      </c>
      <c r="V13" s="5">
        <v>0</v>
      </c>
      <c r="W13" s="175">
        <v>0</v>
      </c>
      <c r="X13" s="5">
        <v>20.507174914445581</v>
      </c>
      <c r="Y13" s="5">
        <v>3.2894448972707737</v>
      </c>
      <c r="Z13" s="5">
        <v>0</v>
      </c>
      <c r="AA13" s="5">
        <v>0</v>
      </c>
      <c r="AB13" s="72">
        <v>0</v>
      </c>
    </row>
    <row r="14" spans="1:28">
      <c r="A14" s="48" t="s">
        <v>134</v>
      </c>
      <c r="B14" s="55" t="s">
        <v>135</v>
      </c>
      <c r="C14" s="1" t="s">
        <v>136</v>
      </c>
      <c r="D14" s="1" t="s">
        <v>79</v>
      </c>
      <c r="E14" s="1" t="s">
        <v>137</v>
      </c>
      <c r="F14" s="44" t="s">
        <v>1612</v>
      </c>
      <c r="G14" s="49">
        <v>0.01</v>
      </c>
      <c r="H14" s="5">
        <v>10.232371933505103</v>
      </c>
      <c r="I14" s="5">
        <v>3.2194507732365403</v>
      </c>
      <c r="J14" s="5">
        <v>7.0129211602685633</v>
      </c>
      <c r="K14" s="5">
        <v>1.9202963228322727</v>
      </c>
      <c r="L14" s="5">
        <v>6.4869520732484212</v>
      </c>
      <c r="M14" s="73">
        <v>0</v>
      </c>
      <c r="N14" s="5">
        <v>0</v>
      </c>
      <c r="O14" s="5">
        <v>0</v>
      </c>
      <c r="P14" s="5">
        <v>3.2194507732365403</v>
      </c>
      <c r="Q14" s="5">
        <v>0</v>
      </c>
      <c r="R14" s="5">
        <v>0</v>
      </c>
      <c r="S14" s="46">
        <v>0</v>
      </c>
      <c r="T14" s="5">
        <v>0</v>
      </c>
      <c r="U14" s="5">
        <v>7.0129211602685633</v>
      </c>
      <c r="V14" s="5">
        <v>0</v>
      </c>
      <c r="W14" s="175">
        <v>0</v>
      </c>
      <c r="X14" s="5">
        <v>0</v>
      </c>
      <c r="Y14" s="5">
        <v>0</v>
      </c>
      <c r="Z14" s="5">
        <v>10.232371933505103</v>
      </c>
      <c r="AA14" s="5">
        <v>0</v>
      </c>
      <c r="AB14" s="72">
        <v>0</v>
      </c>
    </row>
    <row r="15" spans="1:28">
      <c r="A15" s="48" t="s">
        <v>139</v>
      </c>
      <c r="B15" s="55" t="s">
        <v>140</v>
      </c>
      <c r="C15" s="1" t="s">
        <v>141</v>
      </c>
      <c r="D15" s="1" t="s">
        <v>93</v>
      </c>
      <c r="E15" s="1" t="s">
        <v>94</v>
      </c>
      <c r="F15" s="44" t="s">
        <v>142</v>
      </c>
      <c r="G15" s="49">
        <v>0.3</v>
      </c>
      <c r="H15" s="5">
        <v>39.313915554657697</v>
      </c>
      <c r="I15" s="5">
        <v>3.2496876961827317</v>
      </c>
      <c r="J15" s="5">
        <v>36.064227858474965</v>
      </c>
      <c r="K15" s="5">
        <v>16.524624736252381</v>
      </c>
      <c r="L15" s="5">
        <v>33.359410769089344</v>
      </c>
      <c r="M15" s="73">
        <v>0</v>
      </c>
      <c r="N15" s="5">
        <v>4.4301525595930071</v>
      </c>
      <c r="O15" s="5">
        <v>-1.1804648634102755</v>
      </c>
      <c r="P15" s="5">
        <v>0</v>
      </c>
      <c r="Q15" s="5">
        <v>0</v>
      </c>
      <c r="R15" s="5">
        <v>0</v>
      </c>
      <c r="S15" s="46">
        <v>28.677041642123559</v>
      </c>
      <c r="T15" s="5">
        <v>7.3871862163514077</v>
      </c>
      <c r="U15" s="5">
        <v>0</v>
      </c>
      <c r="V15" s="5">
        <v>0</v>
      </c>
      <c r="W15" s="175">
        <v>0</v>
      </c>
      <c r="X15" s="5">
        <v>33.107194201716567</v>
      </c>
      <c r="Y15" s="5">
        <v>6.2067213529411323</v>
      </c>
      <c r="Z15" s="5">
        <v>0</v>
      </c>
      <c r="AA15" s="5">
        <v>0</v>
      </c>
      <c r="AB15" s="72">
        <v>0</v>
      </c>
    </row>
    <row r="16" spans="1:28">
      <c r="A16" s="48" t="s">
        <v>143</v>
      </c>
      <c r="B16" s="55" t="s">
        <v>144</v>
      </c>
      <c r="C16" s="1" t="s">
        <v>145</v>
      </c>
      <c r="D16" s="1" t="s">
        <v>103</v>
      </c>
      <c r="E16" s="1" t="s">
        <v>146</v>
      </c>
      <c r="F16" s="44" t="s">
        <v>147</v>
      </c>
      <c r="G16" s="49">
        <v>0.49</v>
      </c>
      <c r="H16" s="5">
        <v>462.21227596518145</v>
      </c>
      <c r="I16" s="5">
        <v>109.74274702864336</v>
      </c>
      <c r="J16" s="5">
        <v>352.4695289365381</v>
      </c>
      <c r="K16" s="5">
        <v>150.64634306675737</v>
      </c>
      <c r="L16" s="5">
        <v>326.03431426629777</v>
      </c>
      <c r="M16" s="73">
        <v>0</v>
      </c>
      <c r="N16" s="5">
        <v>102.45322027493766</v>
      </c>
      <c r="O16" s="5">
        <v>7.2895267537057027</v>
      </c>
      <c r="P16" s="5">
        <v>0</v>
      </c>
      <c r="Q16" s="5">
        <v>0</v>
      </c>
      <c r="R16" s="5">
        <v>0</v>
      </c>
      <c r="S16" s="46">
        <v>300.59980791212632</v>
      </c>
      <c r="T16" s="5">
        <v>51.869721024411824</v>
      </c>
      <c r="U16" s="5">
        <v>0</v>
      </c>
      <c r="V16" s="5">
        <v>0</v>
      </c>
      <c r="W16" s="175">
        <v>0</v>
      </c>
      <c r="X16" s="5">
        <v>403.05302818706394</v>
      </c>
      <c r="Y16" s="5">
        <v>59.159247778117532</v>
      </c>
      <c r="Z16" s="5">
        <v>0</v>
      </c>
      <c r="AA16" s="5">
        <v>0</v>
      </c>
      <c r="AB16" s="72">
        <v>0</v>
      </c>
    </row>
    <row r="17" spans="1:28">
      <c r="A17" s="48" t="s">
        <v>148</v>
      </c>
      <c r="B17" s="55" t="s">
        <v>149</v>
      </c>
      <c r="C17" s="1" t="s">
        <v>150</v>
      </c>
      <c r="D17" s="1" t="s">
        <v>53</v>
      </c>
      <c r="E17" s="1" t="s">
        <v>151</v>
      </c>
      <c r="F17" s="44" t="s">
        <v>152</v>
      </c>
      <c r="G17" s="49">
        <v>0.4</v>
      </c>
      <c r="H17" s="5">
        <v>2.1944834206235821</v>
      </c>
      <c r="I17" s="5">
        <v>0</v>
      </c>
      <c r="J17" s="5">
        <v>2.1944834206235821</v>
      </c>
      <c r="K17" s="5">
        <v>-14.295918270520083</v>
      </c>
      <c r="L17" s="5">
        <v>2.0298971640768135</v>
      </c>
      <c r="M17" s="73">
        <v>0.5</v>
      </c>
      <c r="N17" s="5">
        <v>0</v>
      </c>
      <c r="O17" s="5">
        <v>0</v>
      </c>
      <c r="P17" s="5">
        <v>0</v>
      </c>
      <c r="Q17" s="5">
        <v>0</v>
      </c>
      <c r="R17" s="5">
        <v>0</v>
      </c>
      <c r="S17" s="46">
        <v>0</v>
      </c>
      <c r="T17" s="5">
        <v>2.1944834206235821</v>
      </c>
      <c r="U17" s="5">
        <v>0</v>
      </c>
      <c r="V17" s="5">
        <v>0</v>
      </c>
      <c r="W17" s="175">
        <v>0</v>
      </c>
      <c r="X17" s="5">
        <v>0</v>
      </c>
      <c r="Y17" s="5">
        <v>2.1944834206235821</v>
      </c>
      <c r="Z17" s="5">
        <v>0</v>
      </c>
      <c r="AA17" s="5">
        <v>0</v>
      </c>
      <c r="AB17" s="72">
        <v>0</v>
      </c>
    </row>
    <row r="18" spans="1:28">
      <c r="A18" s="48" t="s">
        <v>153</v>
      </c>
      <c r="B18" s="55" t="s">
        <v>154</v>
      </c>
      <c r="C18" s="1" t="s">
        <v>155</v>
      </c>
      <c r="D18" s="1" t="s">
        <v>124</v>
      </c>
      <c r="E18" s="1" t="s">
        <v>156</v>
      </c>
      <c r="F18" s="44" t="s">
        <v>157</v>
      </c>
      <c r="G18" s="49">
        <v>0.49</v>
      </c>
      <c r="H18" s="5">
        <v>57.157334470000905</v>
      </c>
      <c r="I18" s="5">
        <v>13.305642328075891</v>
      </c>
      <c r="J18" s="5">
        <v>43.851692141925014</v>
      </c>
      <c r="K18" s="5">
        <v>23.886239341655994</v>
      </c>
      <c r="L18" s="5">
        <v>40.562815231280638</v>
      </c>
      <c r="M18" s="73">
        <v>0</v>
      </c>
      <c r="N18" s="5">
        <v>12.44411525955484</v>
      </c>
      <c r="O18" s="5">
        <v>0.86152706852105077</v>
      </c>
      <c r="P18" s="5">
        <v>0</v>
      </c>
      <c r="Q18" s="5">
        <v>0</v>
      </c>
      <c r="R18" s="5">
        <v>0</v>
      </c>
      <c r="S18" s="46">
        <v>36.526505567364808</v>
      </c>
      <c r="T18" s="5">
        <v>7.3251865745602096</v>
      </c>
      <c r="U18" s="5">
        <v>0</v>
      </c>
      <c r="V18" s="5">
        <v>0</v>
      </c>
      <c r="W18" s="175">
        <v>0</v>
      </c>
      <c r="X18" s="5">
        <v>48.970620826919642</v>
      </c>
      <c r="Y18" s="5">
        <v>8.1867136430812604</v>
      </c>
      <c r="Z18" s="5">
        <v>0</v>
      </c>
      <c r="AA18" s="5">
        <v>0</v>
      </c>
      <c r="AB18" s="72">
        <v>0</v>
      </c>
    </row>
    <row r="19" spans="1:28">
      <c r="A19" s="48" t="s">
        <v>158</v>
      </c>
      <c r="B19" s="55" t="s">
        <v>159</v>
      </c>
      <c r="C19" s="1" t="s">
        <v>160</v>
      </c>
      <c r="D19" s="1" t="s">
        <v>124</v>
      </c>
      <c r="E19" s="1" t="s">
        <v>156</v>
      </c>
      <c r="F19" s="44" t="s">
        <v>161</v>
      </c>
      <c r="G19" s="49">
        <v>0.49</v>
      </c>
      <c r="H19" s="5">
        <v>62.321368846508385</v>
      </c>
      <c r="I19" s="5">
        <v>14.789150709046528</v>
      </c>
      <c r="J19" s="5">
        <v>47.532218137461854</v>
      </c>
      <c r="K19" s="5">
        <v>24.075749889026632</v>
      </c>
      <c r="L19" s="5">
        <v>43.967301777152215</v>
      </c>
      <c r="M19" s="73">
        <v>0</v>
      </c>
      <c r="N19" s="5">
        <v>13.776165551867507</v>
      </c>
      <c r="O19" s="5">
        <v>1.0129851571790214</v>
      </c>
      <c r="P19" s="5">
        <v>0</v>
      </c>
      <c r="Q19" s="5">
        <v>0</v>
      </c>
      <c r="R19" s="5">
        <v>0</v>
      </c>
      <c r="S19" s="46">
        <v>40.533011678428366</v>
      </c>
      <c r="T19" s="5">
        <v>6.9992064590334877</v>
      </c>
      <c r="U19" s="5">
        <v>0</v>
      </c>
      <c r="V19" s="5">
        <v>0</v>
      </c>
      <c r="W19" s="175">
        <v>0</v>
      </c>
      <c r="X19" s="5">
        <v>54.309177230295873</v>
      </c>
      <c r="Y19" s="5">
        <v>8.0121916162125082</v>
      </c>
      <c r="Z19" s="5">
        <v>0</v>
      </c>
      <c r="AA19" s="5">
        <v>0</v>
      </c>
      <c r="AB19" s="72">
        <v>0</v>
      </c>
    </row>
    <row r="20" spans="1:28">
      <c r="A20" s="48" t="s">
        <v>166</v>
      </c>
      <c r="B20" s="55" t="s">
        <v>167</v>
      </c>
      <c r="C20" s="1" t="s">
        <v>168</v>
      </c>
      <c r="D20" s="1" t="s">
        <v>103</v>
      </c>
      <c r="E20" s="1" t="s">
        <v>169</v>
      </c>
      <c r="F20" s="44" t="s">
        <v>170</v>
      </c>
      <c r="G20" s="49">
        <v>0.49</v>
      </c>
      <c r="H20" s="5">
        <v>82.818741278905435</v>
      </c>
      <c r="I20" s="5">
        <v>15.753129159031694</v>
      </c>
      <c r="J20" s="5">
        <v>67.065612119873734</v>
      </c>
      <c r="K20" s="5">
        <v>26.277708456498157</v>
      </c>
      <c r="L20" s="5">
        <v>62.035691210883215</v>
      </c>
      <c r="M20" s="73">
        <v>0</v>
      </c>
      <c r="N20" s="5">
        <v>15.450922743452088</v>
      </c>
      <c r="O20" s="5">
        <v>0.3022064155796077</v>
      </c>
      <c r="P20" s="5">
        <v>0</v>
      </c>
      <c r="Q20" s="5">
        <v>0</v>
      </c>
      <c r="R20" s="5">
        <v>0</v>
      </c>
      <c r="S20" s="46">
        <v>57.037814358406557</v>
      </c>
      <c r="T20" s="5">
        <v>10.02779776146718</v>
      </c>
      <c r="U20" s="5">
        <v>0</v>
      </c>
      <c r="V20" s="5">
        <v>0</v>
      </c>
      <c r="W20" s="175">
        <v>0</v>
      </c>
      <c r="X20" s="5">
        <v>72.488737101858646</v>
      </c>
      <c r="Y20" s="5">
        <v>10.330004177046789</v>
      </c>
      <c r="Z20" s="5">
        <v>0</v>
      </c>
      <c r="AA20" s="5">
        <v>0</v>
      </c>
      <c r="AB20" s="72">
        <v>0</v>
      </c>
    </row>
    <row r="21" spans="1:28">
      <c r="A21" s="48" t="s">
        <v>178</v>
      </c>
      <c r="B21" s="55" t="s">
        <v>179</v>
      </c>
      <c r="C21" s="1" t="s">
        <v>180</v>
      </c>
      <c r="D21" s="1" t="s">
        <v>124</v>
      </c>
      <c r="E21" s="1" t="s">
        <v>137</v>
      </c>
      <c r="F21" s="44" t="s">
        <v>181</v>
      </c>
      <c r="G21" s="49">
        <v>0.49</v>
      </c>
      <c r="H21" s="5">
        <v>18.304676358935748</v>
      </c>
      <c r="I21" s="5">
        <v>1.7426270607771761</v>
      </c>
      <c r="J21" s="5">
        <v>16.56204929815857</v>
      </c>
      <c r="K21" s="5">
        <v>-9.3496114314444512</v>
      </c>
      <c r="L21" s="5">
        <v>15.319895600796679</v>
      </c>
      <c r="M21" s="73">
        <v>0.3608264135335425</v>
      </c>
      <c r="N21" s="5">
        <v>3.3539600433240273</v>
      </c>
      <c r="O21" s="5">
        <v>-1.611332982546851</v>
      </c>
      <c r="P21" s="5">
        <v>0</v>
      </c>
      <c r="Q21" s="5">
        <v>0</v>
      </c>
      <c r="R21" s="5">
        <v>0</v>
      </c>
      <c r="S21" s="46">
        <v>12.193918888679725</v>
      </c>
      <c r="T21" s="5">
        <v>4.3681304094788445</v>
      </c>
      <c r="U21" s="5">
        <v>0</v>
      </c>
      <c r="V21" s="5">
        <v>0</v>
      </c>
      <c r="W21" s="175">
        <v>0</v>
      </c>
      <c r="X21" s="5">
        <v>15.547878932003753</v>
      </c>
      <c r="Y21" s="5">
        <v>2.756797426931993</v>
      </c>
      <c r="Z21" s="5">
        <v>0</v>
      </c>
      <c r="AA21" s="5">
        <v>0</v>
      </c>
      <c r="AB21" s="72">
        <v>0</v>
      </c>
    </row>
    <row r="22" spans="1:28">
      <c r="A22" s="48" t="s">
        <v>182</v>
      </c>
      <c r="B22" s="55" t="s">
        <v>183</v>
      </c>
      <c r="C22" s="1" t="s">
        <v>184</v>
      </c>
      <c r="D22" s="1" t="s">
        <v>103</v>
      </c>
      <c r="E22" s="1" t="s">
        <v>185</v>
      </c>
      <c r="F22" s="44" t="s">
        <v>186</v>
      </c>
      <c r="G22" s="49">
        <v>0.49</v>
      </c>
      <c r="H22" s="5">
        <v>171.07876115582152</v>
      </c>
      <c r="I22" s="5">
        <v>34.053748287431262</v>
      </c>
      <c r="J22" s="5">
        <v>137.02501286839026</v>
      </c>
      <c r="K22" s="5">
        <v>68.148874548592644</v>
      </c>
      <c r="L22" s="5">
        <v>126.748136903261</v>
      </c>
      <c r="M22" s="73">
        <v>0</v>
      </c>
      <c r="N22" s="5">
        <v>32.730166933367492</v>
      </c>
      <c r="O22" s="5">
        <v>1.3235813540637718</v>
      </c>
      <c r="P22" s="5">
        <v>0</v>
      </c>
      <c r="Q22" s="5">
        <v>0</v>
      </c>
      <c r="R22" s="5">
        <v>0</v>
      </c>
      <c r="S22" s="46">
        <v>115.86263377562697</v>
      </c>
      <c r="T22" s="5">
        <v>21.162379092763285</v>
      </c>
      <c r="U22" s="5">
        <v>0</v>
      </c>
      <c r="V22" s="5">
        <v>0</v>
      </c>
      <c r="W22" s="175">
        <v>0</v>
      </c>
      <c r="X22" s="5">
        <v>148.59280070899445</v>
      </c>
      <c r="Y22" s="5">
        <v>22.485960446827058</v>
      </c>
      <c r="Z22" s="5">
        <v>0</v>
      </c>
      <c r="AA22" s="5">
        <v>0</v>
      </c>
      <c r="AB22" s="72">
        <v>0</v>
      </c>
    </row>
    <row r="23" spans="1:28">
      <c r="A23" s="48" t="s">
        <v>191</v>
      </c>
      <c r="B23" s="55" t="s">
        <v>192</v>
      </c>
      <c r="C23" s="1" t="s">
        <v>193</v>
      </c>
      <c r="D23" s="1" t="s">
        <v>53</v>
      </c>
      <c r="E23" s="1" t="s">
        <v>194</v>
      </c>
      <c r="F23" s="44" t="s">
        <v>195</v>
      </c>
      <c r="G23" s="49">
        <v>0.4</v>
      </c>
      <c r="H23" s="5">
        <v>4.5422012976269617</v>
      </c>
      <c r="I23" s="5">
        <v>0.64626548590437971</v>
      </c>
      <c r="J23" s="5">
        <v>3.8959358117225822</v>
      </c>
      <c r="K23" s="5">
        <v>-8.3787083751832832</v>
      </c>
      <c r="L23" s="5">
        <v>3.6037406258433884</v>
      </c>
      <c r="M23" s="73">
        <v>0.5</v>
      </c>
      <c r="N23" s="5">
        <v>0</v>
      </c>
      <c r="O23" s="5">
        <v>0.64626548590437971</v>
      </c>
      <c r="P23" s="5">
        <v>0</v>
      </c>
      <c r="Q23" s="5">
        <v>0</v>
      </c>
      <c r="R23" s="5">
        <v>0</v>
      </c>
      <c r="S23" s="46">
        <v>0</v>
      </c>
      <c r="T23" s="5">
        <v>3.8959358117225822</v>
      </c>
      <c r="U23" s="5">
        <v>0</v>
      </c>
      <c r="V23" s="5">
        <v>0</v>
      </c>
      <c r="W23" s="175">
        <v>0</v>
      </c>
      <c r="X23" s="5">
        <v>0</v>
      </c>
      <c r="Y23" s="5">
        <v>4.5422012976269617</v>
      </c>
      <c r="Z23" s="5">
        <v>0</v>
      </c>
      <c r="AA23" s="5">
        <v>0</v>
      </c>
      <c r="AB23" s="72">
        <v>0</v>
      </c>
    </row>
    <row r="24" spans="1:28">
      <c r="A24" s="48" t="s">
        <v>196</v>
      </c>
      <c r="B24" s="55" t="s">
        <v>197</v>
      </c>
      <c r="C24" s="1" t="s">
        <v>198</v>
      </c>
      <c r="D24" s="1" t="s">
        <v>93</v>
      </c>
      <c r="E24" s="1" t="s">
        <v>94</v>
      </c>
      <c r="F24" s="44" t="s">
        <v>199</v>
      </c>
      <c r="G24" s="49">
        <v>0.3</v>
      </c>
      <c r="H24" s="5">
        <v>111.40874173482065</v>
      </c>
      <c r="I24" s="5">
        <v>24.503742935280929</v>
      </c>
      <c r="J24" s="5">
        <v>86.904998799539712</v>
      </c>
      <c r="K24" s="5">
        <v>52.155130406102231</v>
      </c>
      <c r="L24" s="5">
        <v>80.387123889574241</v>
      </c>
      <c r="M24" s="73">
        <v>0</v>
      </c>
      <c r="N24" s="5">
        <v>21.968721785008729</v>
      </c>
      <c r="O24" s="5">
        <v>2.5350211502722018</v>
      </c>
      <c r="P24" s="5">
        <v>0</v>
      </c>
      <c r="Q24" s="5">
        <v>0</v>
      </c>
      <c r="R24" s="5">
        <v>0</v>
      </c>
      <c r="S24" s="46">
        <v>67.087095111455383</v>
      </c>
      <c r="T24" s="5">
        <v>19.817903688084336</v>
      </c>
      <c r="U24" s="5">
        <v>0</v>
      </c>
      <c r="V24" s="5">
        <v>0</v>
      </c>
      <c r="W24" s="175">
        <v>0</v>
      </c>
      <c r="X24" s="5">
        <v>89.055816896464108</v>
      </c>
      <c r="Y24" s="5">
        <v>22.352924838356536</v>
      </c>
      <c r="Z24" s="5">
        <v>0</v>
      </c>
      <c r="AA24" s="5">
        <v>0</v>
      </c>
      <c r="AB24" s="72">
        <v>0</v>
      </c>
    </row>
    <row r="25" spans="1:28">
      <c r="A25" s="48" t="s">
        <v>208</v>
      </c>
      <c r="B25" s="55" t="s">
        <v>209</v>
      </c>
      <c r="C25" s="1" t="s">
        <v>210</v>
      </c>
      <c r="D25" s="1" t="s">
        <v>124</v>
      </c>
      <c r="E25" s="1" t="s">
        <v>125</v>
      </c>
      <c r="F25" s="44" t="s">
        <v>211</v>
      </c>
      <c r="G25" s="49">
        <v>0.49</v>
      </c>
      <c r="H25" s="5">
        <v>117.68477412844646</v>
      </c>
      <c r="I25" s="5">
        <v>17.321387851617391</v>
      </c>
      <c r="J25" s="5">
        <v>100.36338627682906</v>
      </c>
      <c r="K25" s="5">
        <v>-4.3557302042798245</v>
      </c>
      <c r="L25" s="5">
        <v>92.836132306066887</v>
      </c>
      <c r="M25" s="73">
        <v>4.1594414132272384E-2</v>
      </c>
      <c r="N25" s="5">
        <v>18.269312919112174</v>
      </c>
      <c r="O25" s="5">
        <v>-0.94792506749478356</v>
      </c>
      <c r="P25" s="5">
        <v>0</v>
      </c>
      <c r="Q25" s="5">
        <v>0</v>
      </c>
      <c r="R25" s="5">
        <v>0</v>
      </c>
      <c r="S25" s="46">
        <v>82.509811182273921</v>
      </c>
      <c r="T25" s="5">
        <v>17.853575094555143</v>
      </c>
      <c r="U25" s="5">
        <v>0</v>
      </c>
      <c r="V25" s="5">
        <v>0</v>
      </c>
      <c r="W25" s="175">
        <v>0</v>
      </c>
      <c r="X25" s="5">
        <v>100.7791241013861</v>
      </c>
      <c r="Y25" s="5">
        <v>16.905650027060361</v>
      </c>
      <c r="Z25" s="5">
        <v>0</v>
      </c>
      <c r="AA25" s="5">
        <v>0</v>
      </c>
      <c r="AB25" s="72">
        <v>0</v>
      </c>
    </row>
    <row r="26" spans="1:28">
      <c r="A26" s="48" t="s">
        <v>212</v>
      </c>
      <c r="B26" s="55" t="s">
        <v>213</v>
      </c>
      <c r="C26" s="1" t="s">
        <v>214</v>
      </c>
      <c r="D26" s="1" t="s">
        <v>53</v>
      </c>
      <c r="E26" s="1" t="s">
        <v>194</v>
      </c>
      <c r="F26" s="44" t="s">
        <v>215</v>
      </c>
      <c r="G26" s="49">
        <v>0.4</v>
      </c>
      <c r="H26" s="5">
        <v>2.8594208888664805</v>
      </c>
      <c r="I26" s="5">
        <v>2.9972930911099538E-2</v>
      </c>
      <c r="J26" s="5">
        <v>2.8294479579553808</v>
      </c>
      <c r="K26" s="5">
        <v>-8.8517055606869253</v>
      </c>
      <c r="L26" s="5">
        <v>2.6172393611087275</v>
      </c>
      <c r="M26" s="73">
        <v>0.5</v>
      </c>
      <c r="N26" s="5">
        <v>0</v>
      </c>
      <c r="O26" s="5">
        <v>2.9972930911099538E-2</v>
      </c>
      <c r="P26" s="5">
        <v>0</v>
      </c>
      <c r="Q26" s="5">
        <v>0</v>
      </c>
      <c r="R26" s="5">
        <v>0</v>
      </c>
      <c r="S26" s="46">
        <v>0</v>
      </c>
      <c r="T26" s="5">
        <v>2.8294479579553808</v>
      </c>
      <c r="U26" s="5">
        <v>0</v>
      </c>
      <c r="V26" s="5">
        <v>0</v>
      </c>
      <c r="W26" s="175">
        <v>0</v>
      </c>
      <c r="X26" s="5">
        <v>0</v>
      </c>
      <c r="Y26" s="5">
        <v>2.8594208888664805</v>
      </c>
      <c r="Z26" s="5">
        <v>0</v>
      </c>
      <c r="AA26" s="5">
        <v>0</v>
      </c>
      <c r="AB26" s="72">
        <v>0</v>
      </c>
    </row>
    <row r="27" spans="1:28">
      <c r="A27" s="48" t="s">
        <v>216</v>
      </c>
      <c r="B27" s="55" t="s">
        <v>217</v>
      </c>
      <c r="C27" s="1" t="s">
        <v>218</v>
      </c>
      <c r="D27" s="1" t="s">
        <v>93</v>
      </c>
      <c r="E27" s="1" t="s">
        <v>94</v>
      </c>
      <c r="F27" s="44" t="s">
        <v>219</v>
      </c>
      <c r="G27" s="49">
        <v>0.3</v>
      </c>
      <c r="H27" s="5">
        <v>37.856581376245984</v>
      </c>
      <c r="I27" s="5">
        <v>0</v>
      </c>
      <c r="J27" s="5">
        <v>37.856581376245984</v>
      </c>
      <c r="K27" s="5">
        <v>9.5548536684842613</v>
      </c>
      <c r="L27" s="5">
        <v>35.017337773027542</v>
      </c>
      <c r="M27" s="73">
        <v>0</v>
      </c>
      <c r="N27" s="5">
        <v>0</v>
      </c>
      <c r="O27" s="5">
        <v>0</v>
      </c>
      <c r="P27" s="5">
        <v>0</v>
      </c>
      <c r="Q27" s="5">
        <v>0</v>
      </c>
      <c r="R27" s="5">
        <v>0</v>
      </c>
      <c r="S27" s="46">
        <v>28.71854699537738</v>
      </c>
      <c r="T27" s="5">
        <v>9.1380343808686018</v>
      </c>
      <c r="U27" s="5">
        <v>0</v>
      </c>
      <c r="V27" s="5">
        <v>0</v>
      </c>
      <c r="W27" s="175">
        <v>0</v>
      </c>
      <c r="X27" s="5">
        <v>28.71854699537738</v>
      </c>
      <c r="Y27" s="5">
        <v>9.1380343808686018</v>
      </c>
      <c r="Z27" s="5">
        <v>0</v>
      </c>
      <c r="AA27" s="5">
        <v>0</v>
      </c>
      <c r="AB27" s="72">
        <v>0</v>
      </c>
    </row>
    <row r="28" spans="1:28">
      <c r="A28" s="48" t="s">
        <v>220</v>
      </c>
      <c r="B28" s="55" t="s">
        <v>221</v>
      </c>
      <c r="C28" s="1" t="s">
        <v>222</v>
      </c>
      <c r="D28" s="1" t="s">
        <v>53</v>
      </c>
      <c r="E28" s="1" t="s">
        <v>223</v>
      </c>
      <c r="F28" s="44" t="s">
        <v>224</v>
      </c>
      <c r="G28" s="49">
        <v>0.4</v>
      </c>
      <c r="H28" s="5">
        <v>1.7181792584438382</v>
      </c>
      <c r="I28" s="5">
        <v>0</v>
      </c>
      <c r="J28" s="5">
        <v>1.7181792584438382</v>
      </c>
      <c r="K28" s="5">
        <v>-8.1307785315447916</v>
      </c>
      <c r="L28" s="5">
        <v>1.5893158140605503</v>
      </c>
      <c r="M28" s="73">
        <v>0.5</v>
      </c>
      <c r="N28" s="5">
        <v>0</v>
      </c>
      <c r="O28" s="5">
        <v>0</v>
      </c>
      <c r="P28" s="5">
        <v>0</v>
      </c>
      <c r="Q28" s="5">
        <v>0</v>
      </c>
      <c r="R28" s="5">
        <v>0</v>
      </c>
      <c r="S28" s="46">
        <v>0</v>
      </c>
      <c r="T28" s="5">
        <v>1.7181792584438382</v>
      </c>
      <c r="U28" s="5">
        <v>0</v>
      </c>
      <c r="V28" s="5">
        <v>0</v>
      </c>
      <c r="W28" s="175">
        <v>0</v>
      </c>
      <c r="X28" s="5">
        <v>0</v>
      </c>
      <c r="Y28" s="5">
        <v>1.7181792584438382</v>
      </c>
      <c r="Z28" s="5">
        <v>0</v>
      </c>
      <c r="AA28" s="5">
        <v>0</v>
      </c>
      <c r="AB28" s="72">
        <v>0</v>
      </c>
    </row>
    <row r="29" spans="1:28">
      <c r="A29" s="48" t="s">
        <v>225</v>
      </c>
      <c r="B29" s="55" t="s">
        <v>226</v>
      </c>
      <c r="C29" s="1" t="s">
        <v>227</v>
      </c>
      <c r="D29" s="1" t="s">
        <v>53</v>
      </c>
      <c r="E29" s="1" t="s">
        <v>228</v>
      </c>
      <c r="F29" s="44" t="s">
        <v>229</v>
      </c>
      <c r="G29" s="49">
        <v>0.4</v>
      </c>
      <c r="H29" s="5">
        <v>2.3705613027023853</v>
      </c>
      <c r="I29" s="5">
        <v>5.4180740956649182E-2</v>
      </c>
      <c r="J29" s="5">
        <v>2.3163805617457363</v>
      </c>
      <c r="K29" s="5">
        <v>-13.394077309721894</v>
      </c>
      <c r="L29" s="5">
        <v>2.1426520196148058</v>
      </c>
      <c r="M29" s="73">
        <v>0.5</v>
      </c>
      <c r="N29" s="5">
        <v>0</v>
      </c>
      <c r="O29" s="5">
        <v>5.4180740956649182E-2</v>
      </c>
      <c r="P29" s="5">
        <v>0</v>
      </c>
      <c r="Q29" s="5">
        <v>0</v>
      </c>
      <c r="R29" s="5">
        <v>0</v>
      </c>
      <c r="S29" s="46">
        <v>0</v>
      </c>
      <c r="T29" s="5">
        <v>2.3163805617457363</v>
      </c>
      <c r="U29" s="5">
        <v>0</v>
      </c>
      <c r="V29" s="5">
        <v>0</v>
      </c>
      <c r="W29" s="175">
        <v>0</v>
      </c>
      <c r="X29" s="5">
        <v>0</v>
      </c>
      <c r="Y29" s="5">
        <v>2.3705613027023853</v>
      </c>
      <c r="Z29" s="5">
        <v>0</v>
      </c>
      <c r="AA29" s="5">
        <v>0</v>
      </c>
      <c r="AB29" s="72">
        <v>0</v>
      </c>
    </row>
    <row r="30" spans="1:28">
      <c r="A30" s="48" t="s">
        <v>234</v>
      </c>
      <c r="B30" s="55" t="s">
        <v>235</v>
      </c>
      <c r="C30" s="1" t="s">
        <v>236</v>
      </c>
      <c r="D30" s="1" t="s">
        <v>237</v>
      </c>
      <c r="E30" s="1" t="s">
        <v>84</v>
      </c>
      <c r="F30" s="44" t="s">
        <v>238</v>
      </c>
      <c r="G30" s="49">
        <v>0.09</v>
      </c>
      <c r="H30" s="5">
        <v>43.793675688036011</v>
      </c>
      <c r="I30" s="5">
        <v>0</v>
      </c>
      <c r="J30" s="5">
        <v>43.793675688036011</v>
      </c>
      <c r="K30" s="5">
        <v>28.120444900326611</v>
      </c>
      <c r="L30" s="5">
        <v>40.509150011433313</v>
      </c>
      <c r="M30" s="73">
        <v>0</v>
      </c>
      <c r="N30" s="5">
        <v>0</v>
      </c>
      <c r="O30" s="5">
        <v>0</v>
      </c>
      <c r="P30" s="5">
        <v>0</v>
      </c>
      <c r="Q30" s="5">
        <v>0</v>
      </c>
      <c r="R30" s="5">
        <v>0</v>
      </c>
      <c r="S30" s="46">
        <v>43.793675688036011</v>
      </c>
      <c r="T30" s="5">
        <v>0</v>
      </c>
      <c r="U30" s="5">
        <v>0</v>
      </c>
      <c r="V30" s="5">
        <v>0</v>
      </c>
      <c r="W30" s="175">
        <v>0</v>
      </c>
      <c r="X30" s="5">
        <v>43.793675688036011</v>
      </c>
      <c r="Y30" s="5">
        <v>0</v>
      </c>
      <c r="Z30" s="5">
        <v>0</v>
      </c>
      <c r="AA30" s="5">
        <v>0</v>
      </c>
      <c r="AB30" s="72">
        <v>0</v>
      </c>
    </row>
    <row r="31" spans="1:28">
      <c r="A31" s="48" t="s">
        <v>243</v>
      </c>
      <c r="B31" s="55" t="s">
        <v>244</v>
      </c>
      <c r="C31" s="1" t="s">
        <v>245</v>
      </c>
      <c r="D31" s="1" t="s">
        <v>53</v>
      </c>
      <c r="E31" s="1" t="s">
        <v>156</v>
      </c>
      <c r="F31" s="44" t="s">
        <v>246</v>
      </c>
      <c r="G31" s="49">
        <v>0.4</v>
      </c>
      <c r="H31" s="5">
        <v>5.8099895526582266</v>
      </c>
      <c r="I31" s="5">
        <v>1.6138629276411607</v>
      </c>
      <c r="J31" s="5">
        <v>4.1961266250170652</v>
      </c>
      <c r="K31" s="5">
        <v>-5.946609363386286</v>
      </c>
      <c r="L31" s="5">
        <v>3.8814171281407859</v>
      </c>
      <c r="M31" s="73">
        <v>0.5</v>
      </c>
      <c r="N31" s="5">
        <v>0</v>
      </c>
      <c r="O31" s="5">
        <v>1.6138629276411607</v>
      </c>
      <c r="P31" s="5">
        <v>0</v>
      </c>
      <c r="Q31" s="5">
        <v>0</v>
      </c>
      <c r="R31" s="5">
        <v>0</v>
      </c>
      <c r="S31" s="46">
        <v>0</v>
      </c>
      <c r="T31" s="5">
        <v>4.1961266250170652</v>
      </c>
      <c r="U31" s="5">
        <v>0</v>
      </c>
      <c r="V31" s="5">
        <v>0</v>
      </c>
      <c r="W31" s="175">
        <v>0</v>
      </c>
      <c r="X31" s="5">
        <v>0</v>
      </c>
      <c r="Y31" s="5">
        <v>5.8099895526582266</v>
      </c>
      <c r="Z31" s="5">
        <v>0</v>
      </c>
      <c r="AA31" s="5">
        <v>0</v>
      </c>
      <c r="AB31" s="72">
        <v>0</v>
      </c>
    </row>
    <row r="32" spans="1:28">
      <c r="A32" s="48" t="s">
        <v>247</v>
      </c>
      <c r="B32" s="55" t="s">
        <v>248</v>
      </c>
      <c r="C32" s="1" t="s">
        <v>249</v>
      </c>
      <c r="D32" s="1" t="s">
        <v>103</v>
      </c>
      <c r="E32" s="1" t="s">
        <v>169</v>
      </c>
      <c r="F32" s="44" t="s">
        <v>250</v>
      </c>
      <c r="G32" s="49">
        <v>0.49</v>
      </c>
      <c r="H32" s="5">
        <v>41.647424599756093</v>
      </c>
      <c r="I32" s="5">
        <v>6.2157799175907744</v>
      </c>
      <c r="J32" s="5">
        <v>35.43164468216532</v>
      </c>
      <c r="K32" s="5">
        <v>10.668274901823418</v>
      </c>
      <c r="L32" s="5">
        <v>32.774271331002922</v>
      </c>
      <c r="M32" s="73">
        <v>0</v>
      </c>
      <c r="N32" s="5">
        <v>6.4118314546456192</v>
      </c>
      <c r="O32" s="5">
        <v>-0.19605153705484421</v>
      </c>
      <c r="P32" s="5">
        <v>0</v>
      </c>
      <c r="Q32" s="5">
        <v>0</v>
      </c>
      <c r="R32" s="5">
        <v>0</v>
      </c>
      <c r="S32" s="46">
        <v>29.602294847533695</v>
      </c>
      <c r="T32" s="5">
        <v>5.829349834631623</v>
      </c>
      <c r="U32" s="5">
        <v>0</v>
      </c>
      <c r="V32" s="5">
        <v>0</v>
      </c>
      <c r="W32" s="175">
        <v>0</v>
      </c>
      <c r="X32" s="5">
        <v>36.014126302179314</v>
      </c>
      <c r="Y32" s="5">
        <v>5.6332982975767782</v>
      </c>
      <c r="Z32" s="5">
        <v>0</v>
      </c>
      <c r="AA32" s="5">
        <v>0</v>
      </c>
      <c r="AB32" s="72">
        <v>0</v>
      </c>
    </row>
    <row r="33" spans="1:28">
      <c r="A33" s="48" t="s">
        <v>251</v>
      </c>
      <c r="B33" s="55" t="s">
        <v>252</v>
      </c>
      <c r="C33" s="1" t="s">
        <v>253</v>
      </c>
      <c r="D33" s="1" t="s">
        <v>103</v>
      </c>
      <c r="E33" s="1" t="s">
        <v>185</v>
      </c>
      <c r="F33" s="44" t="s">
        <v>254</v>
      </c>
      <c r="G33" s="49">
        <v>0.49</v>
      </c>
      <c r="H33" s="5">
        <v>48.736481545462269</v>
      </c>
      <c r="I33" s="5">
        <v>7.1849661532175872</v>
      </c>
      <c r="J33" s="5">
        <v>41.551515392244674</v>
      </c>
      <c r="K33" s="5">
        <v>13.364321564146564</v>
      </c>
      <c r="L33" s="5">
        <v>38.435151737826324</v>
      </c>
      <c r="M33" s="73">
        <v>0</v>
      </c>
      <c r="N33" s="5">
        <v>7.3274313716631454</v>
      </c>
      <c r="O33" s="5">
        <v>-0.14246521844555809</v>
      </c>
      <c r="P33" s="5">
        <v>0</v>
      </c>
      <c r="Q33" s="5">
        <v>0</v>
      </c>
      <c r="R33" s="5">
        <v>0</v>
      </c>
      <c r="S33" s="46">
        <v>34.869632221400018</v>
      </c>
      <c r="T33" s="5">
        <v>6.6818831708446611</v>
      </c>
      <c r="U33" s="5">
        <v>0</v>
      </c>
      <c r="V33" s="5">
        <v>0</v>
      </c>
      <c r="W33" s="175">
        <v>0</v>
      </c>
      <c r="X33" s="5">
        <v>42.197063593063163</v>
      </c>
      <c r="Y33" s="5">
        <v>6.539417952399103</v>
      </c>
      <c r="Z33" s="5">
        <v>0</v>
      </c>
      <c r="AA33" s="5">
        <v>0</v>
      </c>
      <c r="AB33" s="72">
        <v>0</v>
      </c>
    </row>
    <row r="34" spans="1:28">
      <c r="A34" s="48" t="s">
        <v>267</v>
      </c>
      <c r="B34" s="55" t="s">
        <v>268</v>
      </c>
      <c r="C34" s="1" t="s">
        <v>269</v>
      </c>
      <c r="D34" s="1" t="s">
        <v>270</v>
      </c>
      <c r="E34" s="1" t="s">
        <v>94</v>
      </c>
      <c r="F34" s="44" t="s">
        <v>271</v>
      </c>
      <c r="G34" s="49">
        <v>0.3</v>
      </c>
      <c r="H34" s="5">
        <v>112.33772936425409</v>
      </c>
      <c r="I34" s="5">
        <v>22.317857585459592</v>
      </c>
      <c r="J34" s="5">
        <v>90.019871778794496</v>
      </c>
      <c r="K34" s="5">
        <v>-96.827222683108744</v>
      </c>
      <c r="L34" s="5">
        <v>83.268381395384907</v>
      </c>
      <c r="M34" s="73">
        <v>0.5</v>
      </c>
      <c r="N34" s="5">
        <v>18.867937007773353</v>
      </c>
      <c r="O34" s="5">
        <v>3.4499205776862389</v>
      </c>
      <c r="P34" s="5">
        <v>0</v>
      </c>
      <c r="Q34" s="5">
        <v>0</v>
      </c>
      <c r="R34" s="5">
        <v>0</v>
      </c>
      <c r="S34" s="46">
        <v>61.566121692647997</v>
      </c>
      <c r="T34" s="5">
        <v>28.45375008614651</v>
      </c>
      <c r="U34" s="5">
        <v>0</v>
      </c>
      <c r="V34" s="5">
        <v>0</v>
      </c>
      <c r="W34" s="175">
        <v>0</v>
      </c>
      <c r="X34" s="5">
        <v>80.434058700421346</v>
      </c>
      <c r="Y34" s="5">
        <v>31.903670663832749</v>
      </c>
      <c r="Z34" s="5">
        <v>0</v>
      </c>
      <c r="AA34" s="5">
        <v>0</v>
      </c>
      <c r="AB34" s="72">
        <v>0</v>
      </c>
    </row>
    <row r="35" spans="1:28">
      <c r="A35" s="48" t="s">
        <v>272</v>
      </c>
      <c r="B35" s="55" t="s">
        <v>273</v>
      </c>
      <c r="C35" s="1" t="s">
        <v>274</v>
      </c>
      <c r="D35" s="1" t="s">
        <v>53</v>
      </c>
      <c r="E35" s="1" t="s">
        <v>275</v>
      </c>
      <c r="F35" s="44" t="s">
        <v>276</v>
      </c>
      <c r="G35" s="49">
        <v>0.4</v>
      </c>
      <c r="H35" s="5">
        <v>2.9967409055314707</v>
      </c>
      <c r="I35" s="5">
        <v>0</v>
      </c>
      <c r="J35" s="5">
        <v>2.9967409055314707</v>
      </c>
      <c r="K35" s="5">
        <v>-9.32347721869548</v>
      </c>
      <c r="L35" s="5">
        <v>2.7719853376166101</v>
      </c>
      <c r="M35" s="73">
        <v>0.5</v>
      </c>
      <c r="N35" s="5">
        <v>0</v>
      </c>
      <c r="O35" s="5">
        <v>0</v>
      </c>
      <c r="P35" s="5">
        <v>0</v>
      </c>
      <c r="Q35" s="5">
        <v>0</v>
      </c>
      <c r="R35" s="5">
        <v>0</v>
      </c>
      <c r="S35" s="46">
        <v>0</v>
      </c>
      <c r="T35" s="5">
        <v>2.9967409055314707</v>
      </c>
      <c r="U35" s="5">
        <v>0</v>
      </c>
      <c r="V35" s="5">
        <v>0</v>
      </c>
      <c r="W35" s="175">
        <v>0</v>
      </c>
      <c r="X35" s="5">
        <v>0</v>
      </c>
      <c r="Y35" s="5">
        <v>2.9967409055314707</v>
      </c>
      <c r="Z35" s="5">
        <v>0</v>
      </c>
      <c r="AA35" s="5">
        <v>0</v>
      </c>
      <c r="AB35" s="72">
        <v>0</v>
      </c>
    </row>
    <row r="36" spans="1:28">
      <c r="A36" s="48" t="s">
        <v>293</v>
      </c>
      <c r="B36" s="55" t="s">
        <v>294</v>
      </c>
      <c r="C36" s="1" t="s">
        <v>295</v>
      </c>
      <c r="D36" s="1" t="s">
        <v>53</v>
      </c>
      <c r="E36" s="1" t="s">
        <v>151</v>
      </c>
      <c r="F36" s="44" t="s">
        <v>296</v>
      </c>
      <c r="G36" s="49">
        <v>0.4</v>
      </c>
      <c r="H36" s="5">
        <v>4.3888152899610224</v>
      </c>
      <c r="I36" s="5">
        <v>0.16487571454481872</v>
      </c>
      <c r="J36" s="5">
        <v>4.2239395754162032</v>
      </c>
      <c r="K36" s="5">
        <v>-15.12502264772233</v>
      </c>
      <c r="L36" s="5">
        <v>3.9071441072599882</v>
      </c>
      <c r="M36" s="73">
        <v>0.5</v>
      </c>
      <c r="N36" s="5">
        <v>0</v>
      </c>
      <c r="O36" s="5">
        <v>0.16487571454481872</v>
      </c>
      <c r="P36" s="5">
        <v>0</v>
      </c>
      <c r="Q36" s="5">
        <v>0</v>
      </c>
      <c r="R36" s="5">
        <v>0</v>
      </c>
      <c r="S36" s="46">
        <v>0</v>
      </c>
      <c r="T36" s="5">
        <v>4.2239395754162032</v>
      </c>
      <c r="U36" s="5">
        <v>0</v>
      </c>
      <c r="V36" s="5">
        <v>0</v>
      </c>
      <c r="W36" s="175">
        <v>0</v>
      </c>
      <c r="X36" s="5">
        <v>0</v>
      </c>
      <c r="Y36" s="5">
        <v>4.3888152899610224</v>
      </c>
      <c r="Z36" s="5">
        <v>0</v>
      </c>
      <c r="AA36" s="5">
        <v>0</v>
      </c>
      <c r="AB36" s="72">
        <v>0</v>
      </c>
    </row>
    <row r="37" spans="1:28">
      <c r="A37" s="48" t="s">
        <v>325</v>
      </c>
      <c r="B37" s="55" t="s">
        <v>326</v>
      </c>
      <c r="C37" s="1" t="s">
        <v>327</v>
      </c>
      <c r="D37" s="1" t="s">
        <v>53</v>
      </c>
      <c r="E37" s="1" t="s">
        <v>54</v>
      </c>
      <c r="F37" s="44" t="s">
        <v>328</v>
      </c>
      <c r="G37" s="49">
        <v>0.4</v>
      </c>
      <c r="H37" s="5">
        <v>2.2158012010244801</v>
      </c>
      <c r="I37" s="5">
        <v>0</v>
      </c>
      <c r="J37" s="5">
        <v>2.2158012010244801</v>
      </c>
      <c r="K37" s="5">
        <v>-17.052569093611677</v>
      </c>
      <c r="L37" s="5">
        <v>2.0496161109476443</v>
      </c>
      <c r="M37" s="73">
        <v>0.5</v>
      </c>
      <c r="N37" s="5">
        <v>0</v>
      </c>
      <c r="O37" s="5">
        <v>0</v>
      </c>
      <c r="P37" s="5">
        <v>0</v>
      </c>
      <c r="Q37" s="5">
        <v>0</v>
      </c>
      <c r="R37" s="5">
        <v>0</v>
      </c>
      <c r="S37" s="46">
        <v>0</v>
      </c>
      <c r="T37" s="5">
        <v>2.2158012010244801</v>
      </c>
      <c r="U37" s="5">
        <v>0</v>
      </c>
      <c r="V37" s="5">
        <v>0</v>
      </c>
      <c r="W37" s="175">
        <v>0</v>
      </c>
      <c r="X37" s="5">
        <v>0</v>
      </c>
      <c r="Y37" s="5">
        <v>2.2158012010244801</v>
      </c>
      <c r="Z37" s="5">
        <v>0</v>
      </c>
      <c r="AA37" s="5">
        <v>0</v>
      </c>
      <c r="AB37" s="72">
        <v>0</v>
      </c>
    </row>
    <row r="38" spans="1:28">
      <c r="A38" s="48" t="s">
        <v>329</v>
      </c>
      <c r="B38" s="55" t="s">
        <v>330</v>
      </c>
      <c r="C38" s="1" t="s">
        <v>331</v>
      </c>
      <c r="D38" s="1" t="s">
        <v>53</v>
      </c>
      <c r="E38" s="1" t="s">
        <v>84</v>
      </c>
      <c r="F38" s="44" t="s">
        <v>332</v>
      </c>
      <c r="G38" s="49">
        <v>0.4</v>
      </c>
      <c r="H38" s="5">
        <v>1.4692646865599894</v>
      </c>
      <c r="I38" s="5">
        <v>0</v>
      </c>
      <c r="J38" s="5">
        <v>1.4692646865599894</v>
      </c>
      <c r="K38" s="5">
        <v>-7.3623768676226735</v>
      </c>
      <c r="L38" s="5">
        <v>1.3590698350679902</v>
      </c>
      <c r="M38" s="73">
        <v>0.5</v>
      </c>
      <c r="N38" s="5">
        <v>0</v>
      </c>
      <c r="O38" s="5">
        <v>0</v>
      </c>
      <c r="P38" s="5">
        <v>0</v>
      </c>
      <c r="Q38" s="5">
        <v>0</v>
      </c>
      <c r="R38" s="5">
        <v>0</v>
      </c>
      <c r="S38" s="46">
        <v>0</v>
      </c>
      <c r="T38" s="5">
        <v>1.4692646865599894</v>
      </c>
      <c r="U38" s="5">
        <v>0</v>
      </c>
      <c r="V38" s="5">
        <v>0</v>
      </c>
      <c r="W38" s="175">
        <v>0</v>
      </c>
      <c r="X38" s="5">
        <v>0</v>
      </c>
      <c r="Y38" s="5">
        <v>1.4692646865599894</v>
      </c>
      <c r="Z38" s="5">
        <v>0</v>
      </c>
      <c r="AA38" s="5">
        <v>0</v>
      </c>
      <c r="AB38" s="72">
        <v>0</v>
      </c>
    </row>
    <row r="39" spans="1:28">
      <c r="A39" s="48" t="s">
        <v>333</v>
      </c>
      <c r="B39" s="55" t="s">
        <v>334</v>
      </c>
      <c r="C39" s="1" t="s">
        <v>335</v>
      </c>
      <c r="D39" s="1" t="s">
        <v>53</v>
      </c>
      <c r="E39" s="1" t="s">
        <v>156</v>
      </c>
      <c r="F39" s="44" t="s">
        <v>336</v>
      </c>
      <c r="G39" s="49">
        <v>0.4</v>
      </c>
      <c r="H39" s="5">
        <v>2.893898691883988</v>
      </c>
      <c r="I39" s="5">
        <v>0</v>
      </c>
      <c r="J39" s="5">
        <v>2.893898691883988</v>
      </c>
      <c r="K39" s="5">
        <v>-6.3989596844854892</v>
      </c>
      <c r="L39" s="5">
        <v>2.6768562899926889</v>
      </c>
      <c r="M39" s="73">
        <v>0.5</v>
      </c>
      <c r="N39" s="5">
        <v>0</v>
      </c>
      <c r="O39" s="5">
        <v>0</v>
      </c>
      <c r="P39" s="5">
        <v>0</v>
      </c>
      <c r="Q39" s="5">
        <v>0</v>
      </c>
      <c r="R39" s="5">
        <v>0</v>
      </c>
      <c r="S39" s="46">
        <v>0</v>
      </c>
      <c r="T39" s="5">
        <v>2.893898691883988</v>
      </c>
      <c r="U39" s="5">
        <v>0</v>
      </c>
      <c r="V39" s="5">
        <v>0</v>
      </c>
      <c r="W39" s="175">
        <v>0</v>
      </c>
      <c r="X39" s="5">
        <v>0</v>
      </c>
      <c r="Y39" s="5">
        <v>2.893898691883988</v>
      </c>
      <c r="Z39" s="5">
        <v>0</v>
      </c>
      <c r="AA39" s="5">
        <v>0</v>
      </c>
      <c r="AB39" s="72">
        <v>0</v>
      </c>
    </row>
    <row r="40" spans="1:28">
      <c r="A40" s="48" t="s">
        <v>337</v>
      </c>
      <c r="B40" s="55" t="s">
        <v>338</v>
      </c>
      <c r="C40" s="1" t="s">
        <v>339</v>
      </c>
      <c r="D40" s="1" t="s">
        <v>270</v>
      </c>
      <c r="E40" s="1" t="s">
        <v>94</v>
      </c>
      <c r="F40" s="44" t="s">
        <v>340</v>
      </c>
      <c r="G40" s="49">
        <v>0.3</v>
      </c>
      <c r="H40" s="5">
        <v>22.58274163577525</v>
      </c>
      <c r="I40" s="5">
        <v>6.1762316094336622</v>
      </c>
      <c r="J40" s="5">
        <v>16.406510026341586</v>
      </c>
      <c r="K40" s="5">
        <v>-270.31944519548478</v>
      </c>
      <c r="L40" s="5">
        <v>15.176021774365969</v>
      </c>
      <c r="M40" s="73">
        <v>0.5</v>
      </c>
      <c r="N40" s="5">
        <v>3.8775909632236698</v>
      </c>
      <c r="O40" s="5">
        <v>2.1679147579880649</v>
      </c>
      <c r="P40" s="5">
        <v>0</v>
      </c>
      <c r="Q40" s="5">
        <v>0</v>
      </c>
      <c r="R40" s="5">
        <v>0.13072588822192746</v>
      </c>
      <c r="S40" s="46">
        <v>9.135510144184618</v>
      </c>
      <c r="T40" s="5">
        <v>7.2382723041623427</v>
      </c>
      <c r="U40" s="5">
        <v>0</v>
      </c>
      <c r="V40" s="5">
        <v>0</v>
      </c>
      <c r="W40" s="175">
        <v>3.2727577994628283E-2</v>
      </c>
      <c r="X40" s="5">
        <v>13.013101107408287</v>
      </c>
      <c r="Y40" s="5">
        <v>9.4061870621504085</v>
      </c>
      <c r="Z40" s="5">
        <v>0</v>
      </c>
      <c r="AA40" s="5">
        <v>0</v>
      </c>
      <c r="AB40" s="72">
        <v>0.16345346621655574</v>
      </c>
    </row>
    <row r="41" spans="1:28">
      <c r="A41" s="48" t="s">
        <v>353</v>
      </c>
      <c r="B41" s="55" t="s">
        <v>354</v>
      </c>
      <c r="C41" s="1" t="s">
        <v>355</v>
      </c>
      <c r="D41" s="1" t="s">
        <v>53</v>
      </c>
      <c r="E41" s="1" t="s">
        <v>356</v>
      </c>
      <c r="F41" s="44" t="s">
        <v>357</v>
      </c>
      <c r="G41" s="49">
        <v>0.4</v>
      </c>
      <c r="H41" s="5">
        <v>2.188316432193345</v>
      </c>
      <c r="I41" s="5">
        <v>0.1076875697135292</v>
      </c>
      <c r="J41" s="5">
        <v>2.0806288624798159</v>
      </c>
      <c r="K41" s="5">
        <v>-10.121493281373146</v>
      </c>
      <c r="L41" s="5">
        <v>1.9245816977938297</v>
      </c>
      <c r="M41" s="73">
        <v>0.5</v>
      </c>
      <c r="N41" s="5">
        <v>0</v>
      </c>
      <c r="O41" s="5">
        <v>0.1076875697135292</v>
      </c>
      <c r="P41" s="5">
        <v>0</v>
      </c>
      <c r="Q41" s="5">
        <v>0</v>
      </c>
      <c r="R41" s="5">
        <v>0</v>
      </c>
      <c r="S41" s="46">
        <v>0</v>
      </c>
      <c r="T41" s="5">
        <v>2.0806288624798159</v>
      </c>
      <c r="U41" s="5">
        <v>0</v>
      </c>
      <c r="V41" s="5">
        <v>0</v>
      </c>
      <c r="W41" s="175">
        <v>0</v>
      </c>
      <c r="X41" s="5">
        <v>0</v>
      </c>
      <c r="Y41" s="5">
        <v>2.188316432193345</v>
      </c>
      <c r="Z41" s="5">
        <v>0</v>
      </c>
      <c r="AA41" s="5">
        <v>0</v>
      </c>
      <c r="AB41" s="72">
        <v>0</v>
      </c>
    </row>
    <row r="42" spans="1:28">
      <c r="A42" s="48" t="s">
        <v>358</v>
      </c>
      <c r="B42" s="55" t="s">
        <v>359</v>
      </c>
      <c r="C42" s="1" t="s">
        <v>360</v>
      </c>
      <c r="D42" s="1" t="s">
        <v>361</v>
      </c>
      <c r="E42" s="1" t="s">
        <v>362</v>
      </c>
      <c r="F42" s="44" t="s">
        <v>363</v>
      </c>
      <c r="G42" s="49">
        <v>0.5</v>
      </c>
      <c r="H42" s="5">
        <v>124.86242899502059</v>
      </c>
      <c r="I42" s="5">
        <v>14.524407074332192</v>
      </c>
      <c r="J42" s="5">
        <v>110.3380219206884</v>
      </c>
      <c r="K42" s="5">
        <v>27.199253792363226</v>
      </c>
      <c r="L42" s="5">
        <v>102.06267027663678</v>
      </c>
      <c r="M42" s="73">
        <v>0</v>
      </c>
      <c r="N42" s="5">
        <v>12.188933762461811</v>
      </c>
      <c r="O42" s="5">
        <v>-1.3278904294045717</v>
      </c>
      <c r="P42" s="5">
        <v>3.6633637412749529</v>
      </c>
      <c r="Q42" s="5">
        <v>0</v>
      </c>
      <c r="R42" s="5">
        <v>0</v>
      </c>
      <c r="S42" s="46">
        <v>87.050586465671628</v>
      </c>
      <c r="T42" s="5">
        <v>15.650693122210191</v>
      </c>
      <c r="U42" s="5">
        <v>7.6367423328065867</v>
      </c>
      <c r="V42" s="5">
        <v>0</v>
      </c>
      <c r="W42" s="175">
        <v>0</v>
      </c>
      <c r="X42" s="5">
        <v>99.239520228133443</v>
      </c>
      <c r="Y42" s="5">
        <v>14.32280269280562</v>
      </c>
      <c r="Z42" s="5">
        <v>11.30010607408154</v>
      </c>
      <c r="AA42" s="5">
        <v>0</v>
      </c>
      <c r="AB42" s="72">
        <v>0</v>
      </c>
    </row>
    <row r="43" spans="1:28">
      <c r="A43" s="48" t="s">
        <v>372</v>
      </c>
      <c r="B43" s="55" t="s">
        <v>373</v>
      </c>
      <c r="C43" s="1" t="s">
        <v>374</v>
      </c>
      <c r="D43" s="1" t="s">
        <v>103</v>
      </c>
      <c r="E43" s="1" t="s">
        <v>146</v>
      </c>
      <c r="F43" s="44" t="s">
        <v>375</v>
      </c>
      <c r="G43" s="49">
        <v>0.49</v>
      </c>
      <c r="H43" s="5">
        <v>96.678206270253028</v>
      </c>
      <c r="I43" s="5">
        <v>17.111540238295131</v>
      </c>
      <c r="J43" s="5">
        <v>79.566666031957894</v>
      </c>
      <c r="K43" s="5">
        <v>22.00597734460586</v>
      </c>
      <c r="L43" s="5">
        <v>73.599166079561058</v>
      </c>
      <c r="M43" s="73">
        <v>0</v>
      </c>
      <c r="N43" s="5">
        <v>16.446061388388038</v>
      </c>
      <c r="O43" s="5">
        <v>0.66547884990709272</v>
      </c>
      <c r="P43" s="5">
        <v>0</v>
      </c>
      <c r="Q43" s="5">
        <v>0</v>
      </c>
      <c r="R43" s="5">
        <v>0</v>
      </c>
      <c r="S43" s="46">
        <v>66.603018721532322</v>
      </c>
      <c r="T43" s="5">
        <v>12.963647310425573</v>
      </c>
      <c r="U43" s="5">
        <v>0</v>
      </c>
      <c r="V43" s="5">
        <v>0</v>
      </c>
      <c r="W43" s="175">
        <v>0</v>
      </c>
      <c r="X43" s="5">
        <v>83.049080109920354</v>
      </c>
      <c r="Y43" s="5">
        <v>13.629126160332667</v>
      </c>
      <c r="Z43" s="5">
        <v>0</v>
      </c>
      <c r="AA43" s="5">
        <v>0</v>
      </c>
      <c r="AB43" s="72">
        <v>0</v>
      </c>
    </row>
    <row r="44" spans="1:28">
      <c r="A44" s="48" t="s">
        <v>376</v>
      </c>
      <c r="B44" s="55" t="s">
        <v>377</v>
      </c>
      <c r="C44" s="1" t="s">
        <v>378</v>
      </c>
      <c r="D44" s="1" t="s">
        <v>53</v>
      </c>
      <c r="E44" s="1" t="s">
        <v>185</v>
      </c>
      <c r="F44" s="44" t="s">
        <v>379</v>
      </c>
      <c r="G44" s="49">
        <v>0.4</v>
      </c>
      <c r="H44" s="5">
        <v>1.4617175174899781</v>
      </c>
      <c r="I44" s="5">
        <v>0</v>
      </c>
      <c r="J44" s="5">
        <v>1.4617175174899781</v>
      </c>
      <c r="K44" s="5">
        <v>-5.9056242759860051</v>
      </c>
      <c r="L44" s="5">
        <v>1.3520887036782299</v>
      </c>
      <c r="M44" s="73">
        <v>0.5</v>
      </c>
      <c r="N44" s="5">
        <v>0</v>
      </c>
      <c r="O44" s="5">
        <v>0</v>
      </c>
      <c r="P44" s="5">
        <v>0</v>
      </c>
      <c r="Q44" s="5">
        <v>0</v>
      </c>
      <c r="R44" s="5">
        <v>0</v>
      </c>
      <c r="S44" s="46">
        <v>0</v>
      </c>
      <c r="T44" s="5">
        <v>1.4617175174899781</v>
      </c>
      <c r="U44" s="5">
        <v>0</v>
      </c>
      <c r="V44" s="5">
        <v>0</v>
      </c>
      <c r="W44" s="175">
        <v>0</v>
      </c>
      <c r="X44" s="5">
        <v>0</v>
      </c>
      <c r="Y44" s="5">
        <v>1.4617175174899781</v>
      </c>
      <c r="Z44" s="5">
        <v>0</v>
      </c>
      <c r="AA44" s="5">
        <v>0</v>
      </c>
      <c r="AB44" s="72">
        <v>0</v>
      </c>
    </row>
    <row r="45" spans="1:28">
      <c r="A45" s="48" t="s">
        <v>380</v>
      </c>
      <c r="B45" s="55" t="s">
        <v>381</v>
      </c>
      <c r="C45" s="1" t="s">
        <v>382</v>
      </c>
      <c r="D45" s="1" t="s">
        <v>53</v>
      </c>
      <c r="E45" s="1" t="s">
        <v>54</v>
      </c>
      <c r="F45" s="44" t="s">
        <v>383</v>
      </c>
      <c r="G45" s="49">
        <v>0.4</v>
      </c>
      <c r="H45" s="5">
        <v>3.6436296424493788</v>
      </c>
      <c r="I45" s="5">
        <v>5.9106829628787938E-2</v>
      </c>
      <c r="J45" s="5">
        <v>3.584522812820591</v>
      </c>
      <c r="K45" s="5">
        <v>-41.909586919613886</v>
      </c>
      <c r="L45" s="5">
        <v>3.315683601859047</v>
      </c>
      <c r="M45" s="73">
        <v>0.5</v>
      </c>
      <c r="N45" s="5">
        <v>0</v>
      </c>
      <c r="O45" s="5">
        <v>5.9106829628787938E-2</v>
      </c>
      <c r="P45" s="5">
        <v>0</v>
      </c>
      <c r="Q45" s="5">
        <v>0</v>
      </c>
      <c r="R45" s="5">
        <v>0</v>
      </c>
      <c r="S45" s="46">
        <v>0</v>
      </c>
      <c r="T45" s="5">
        <v>3.584522812820591</v>
      </c>
      <c r="U45" s="5">
        <v>0</v>
      </c>
      <c r="V45" s="5">
        <v>0</v>
      </c>
      <c r="W45" s="175">
        <v>0</v>
      </c>
      <c r="X45" s="5">
        <v>0</v>
      </c>
      <c r="Y45" s="5">
        <v>3.6436296424493788</v>
      </c>
      <c r="Z45" s="5">
        <v>0</v>
      </c>
      <c r="AA45" s="5">
        <v>0</v>
      </c>
      <c r="AB45" s="72">
        <v>0</v>
      </c>
    </row>
    <row r="46" spans="1:28">
      <c r="A46" s="48" t="s">
        <v>384</v>
      </c>
      <c r="B46" s="55" t="s">
        <v>385</v>
      </c>
      <c r="C46" s="1" t="s">
        <v>386</v>
      </c>
      <c r="D46" s="1" t="s">
        <v>93</v>
      </c>
      <c r="E46" s="1" t="s">
        <v>94</v>
      </c>
      <c r="F46" s="44" t="s">
        <v>387</v>
      </c>
      <c r="G46" s="49">
        <v>0.3</v>
      </c>
      <c r="H46" s="5">
        <v>86.757293799182591</v>
      </c>
      <c r="I46" s="5">
        <v>13.900141996042478</v>
      </c>
      <c r="J46" s="5">
        <v>72.857151803140113</v>
      </c>
      <c r="K46" s="5">
        <v>33.644276799412978</v>
      </c>
      <c r="L46" s="5">
        <v>67.392865417904616</v>
      </c>
      <c r="M46" s="73">
        <v>0</v>
      </c>
      <c r="N46" s="5">
        <v>14.704988971469193</v>
      </c>
      <c r="O46" s="5">
        <v>-0.80484697542671491</v>
      </c>
      <c r="P46" s="5">
        <v>0</v>
      </c>
      <c r="Q46" s="5">
        <v>0</v>
      </c>
      <c r="R46" s="5">
        <v>0</v>
      </c>
      <c r="S46" s="46">
        <v>58.203026942512068</v>
      </c>
      <c r="T46" s="5">
        <v>14.654124860628057</v>
      </c>
      <c r="U46" s="5">
        <v>0</v>
      </c>
      <c r="V46" s="5">
        <v>0</v>
      </c>
      <c r="W46" s="175">
        <v>0</v>
      </c>
      <c r="X46" s="5">
        <v>72.908015913981259</v>
      </c>
      <c r="Y46" s="5">
        <v>13.849277885201342</v>
      </c>
      <c r="Z46" s="5">
        <v>0</v>
      </c>
      <c r="AA46" s="5">
        <v>0</v>
      </c>
      <c r="AB46" s="72">
        <v>0</v>
      </c>
    </row>
    <row r="47" spans="1:28">
      <c r="A47" s="48" t="s">
        <v>393</v>
      </c>
      <c r="B47" s="55" t="s">
        <v>394</v>
      </c>
      <c r="C47" s="1" t="s">
        <v>395</v>
      </c>
      <c r="D47" s="1" t="s">
        <v>53</v>
      </c>
      <c r="E47" s="1" t="s">
        <v>228</v>
      </c>
      <c r="F47" s="44" t="s">
        <v>396</v>
      </c>
      <c r="G47" s="49">
        <v>0.4</v>
      </c>
      <c r="H47" s="5">
        <v>2.9687644535812918</v>
      </c>
      <c r="I47" s="5">
        <v>0</v>
      </c>
      <c r="J47" s="5">
        <v>2.9687644535812918</v>
      </c>
      <c r="K47" s="5">
        <v>-22.53311126058669</v>
      </c>
      <c r="L47" s="5">
        <v>2.7461071195626947</v>
      </c>
      <c r="M47" s="73">
        <v>0.5</v>
      </c>
      <c r="N47" s="5">
        <v>0</v>
      </c>
      <c r="O47" s="5">
        <v>0</v>
      </c>
      <c r="P47" s="5">
        <v>0</v>
      </c>
      <c r="Q47" s="5">
        <v>0</v>
      </c>
      <c r="R47" s="5">
        <v>0</v>
      </c>
      <c r="S47" s="46">
        <v>0</v>
      </c>
      <c r="T47" s="5">
        <v>2.9687644535812918</v>
      </c>
      <c r="U47" s="5">
        <v>0</v>
      </c>
      <c r="V47" s="5">
        <v>0</v>
      </c>
      <c r="W47" s="175">
        <v>0</v>
      </c>
      <c r="X47" s="5">
        <v>0</v>
      </c>
      <c r="Y47" s="5">
        <v>2.9687644535812918</v>
      </c>
      <c r="Z47" s="5">
        <v>0</v>
      </c>
      <c r="AA47" s="5">
        <v>0</v>
      </c>
      <c r="AB47" s="72">
        <v>0</v>
      </c>
    </row>
    <row r="48" spans="1:28">
      <c r="A48" s="48" t="s">
        <v>405</v>
      </c>
      <c r="B48" s="55" t="s">
        <v>406</v>
      </c>
      <c r="C48" s="1" t="s">
        <v>407</v>
      </c>
      <c r="D48" s="1" t="s">
        <v>53</v>
      </c>
      <c r="E48" s="1" t="s">
        <v>356</v>
      </c>
      <c r="F48" s="44" t="s">
        <v>408</v>
      </c>
      <c r="G48" s="49">
        <v>0.4</v>
      </c>
      <c r="H48" s="5">
        <v>2.0839072388494722</v>
      </c>
      <c r="I48" s="5">
        <v>0</v>
      </c>
      <c r="J48" s="5">
        <v>2.0839072388494722</v>
      </c>
      <c r="K48" s="5">
        <v>-12.526391458681863</v>
      </c>
      <c r="L48" s="5">
        <v>1.927614195935762</v>
      </c>
      <c r="M48" s="73">
        <v>0.5</v>
      </c>
      <c r="N48" s="5">
        <v>0</v>
      </c>
      <c r="O48" s="5">
        <v>0</v>
      </c>
      <c r="P48" s="5">
        <v>0</v>
      </c>
      <c r="Q48" s="5">
        <v>0</v>
      </c>
      <c r="R48" s="5">
        <v>0</v>
      </c>
      <c r="S48" s="46">
        <v>0</v>
      </c>
      <c r="T48" s="5">
        <v>2.0839072388494722</v>
      </c>
      <c r="U48" s="5">
        <v>0</v>
      </c>
      <c r="V48" s="5">
        <v>0</v>
      </c>
      <c r="W48" s="175">
        <v>0</v>
      </c>
      <c r="X48" s="5">
        <v>0</v>
      </c>
      <c r="Y48" s="5">
        <v>2.0839072388494722</v>
      </c>
      <c r="Z48" s="5">
        <v>0</v>
      </c>
      <c r="AA48" s="5">
        <v>0</v>
      </c>
      <c r="AB48" s="72">
        <v>0</v>
      </c>
    </row>
    <row r="49" spans="1:28">
      <c r="A49" s="48" t="s">
        <v>448</v>
      </c>
      <c r="B49" s="55" t="s">
        <v>449</v>
      </c>
      <c r="C49" s="1" t="s">
        <v>450</v>
      </c>
      <c r="D49" s="1" t="s">
        <v>103</v>
      </c>
      <c r="E49" s="1" t="s">
        <v>146</v>
      </c>
      <c r="F49" s="44" t="s">
        <v>451</v>
      </c>
      <c r="G49" s="49">
        <v>0.49</v>
      </c>
      <c r="H49" s="5">
        <v>85.298045747225856</v>
      </c>
      <c r="I49" s="5">
        <v>17.525668935653442</v>
      </c>
      <c r="J49" s="5">
        <v>67.7723768115724</v>
      </c>
      <c r="K49" s="5">
        <v>22.579509067606395</v>
      </c>
      <c r="L49" s="5">
        <v>62.689448550704476</v>
      </c>
      <c r="M49" s="73">
        <v>0</v>
      </c>
      <c r="N49" s="5">
        <v>17.112425208815591</v>
      </c>
      <c r="O49" s="5">
        <v>0.4132437268378511</v>
      </c>
      <c r="P49" s="5">
        <v>0</v>
      </c>
      <c r="Q49" s="5">
        <v>0</v>
      </c>
      <c r="R49" s="5">
        <v>0</v>
      </c>
      <c r="S49" s="46">
        <v>58.716945539788561</v>
      </c>
      <c r="T49" s="5">
        <v>9.0554312717838439</v>
      </c>
      <c r="U49" s="5">
        <v>0</v>
      </c>
      <c r="V49" s="5">
        <v>0</v>
      </c>
      <c r="W49" s="175">
        <v>0</v>
      </c>
      <c r="X49" s="5">
        <v>75.829370748604148</v>
      </c>
      <c r="Y49" s="5">
        <v>9.4686749986216956</v>
      </c>
      <c r="Z49" s="5">
        <v>0</v>
      </c>
      <c r="AA49" s="5">
        <v>0</v>
      </c>
      <c r="AB49" s="72">
        <v>0</v>
      </c>
    </row>
    <row r="50" spans="1:28">
      <c r="A50" s="48" t="s">
        <v>456</v>
      </c>
      <c r="B50" s="55" t="s">
        <v>457</v>
      </c>
      <c r="C50" s="1" t="s">
        <v>458</v>
      </c>
      <c r="D50" s="1" t="s">
        <v>93</v>
      </c>
      <c r="E50" s="1" t="s">
        <v>94</v>
      </c>
      <c r="F50" s="44" t="s">
        <v>459</v>
      </c>
      <c r="G50" s="49">
        <v>0.3</v>
      </c>
      <c r="H50" s="5">
        <v>93.035571168897889</v>
      </c>
      <c r="I50" s="5">
        <v>17.16674152191074</v>
      </c>
      <c r="J50" s="5">
        <v>75.868829646987137</v>
      </c>
      <c r="K50" s="5">
        <v>30.993933324100695</v>
      </c>
      <c r="L50" s="5">
        <v>70.178667423463111</v>
      </c>
      <c r="M50" s="73">
        <v>0</v>
      </c>
      <c r="N50" s="5">
        <v>16.429156832967834</v>
      </c>
      <c r="O50" s="5">
        <v>0.73758468894290929</v>
      </c>
      <c r="P50" s="5">
        <v>0</v>
      </c>
      <c r="Q50" s="5">
        <v>0</v>
      </c>
      <c r="R50" s="5">
        <v>0</v>
      </c>
      <c r="S50" s="46">
        <v>59.126517995366903</v>
      </c>
      <c r="T50" s="5">
        <v>16.742311651620241</v>
      </c>
      <c r="U50" s="5">
        <v>0</v>
      </c>
      <c r="V50" s="5">
        <v>0</v>
      </c>
      <c r="W50" s="175">
        <v>0</v>
      </c>
      <c r="X50" s="5">
        <v>75.55567482833473</v>
      </c>
      <c r="Y50" s="5">
        <v>17.479896340563148</v>
      </c>
      <c r="Z50" s="5">
        <v>0</v>
      </c>
      <c r="AA50" s="5">
        <v>0</v>
      </c>
      <c r="AB50" s="72">
        <v>0</v>
      </c>
    </row>
    <row r="51" spans="1:28">
      <c r="A51" s="48" t="s">
        <v>472</v>
      </c>
      <c r="B51" s="55" t="s">
        <v>473</v>
      </c>
      <c r="C51" s="1" t="s">
        <v>474</v>
      </c>
      <c r="D51" s="1" t="s">
        <v>53</v>
      </c>
      <c r="E51" s="1" t="s">
        <v>228</v>
      </c>
      <c r="F51" s="44" t="s">
        <v>475</v>
      </c>
      <c r="G51" s="49">
        <v>0.4</v>
      </c>
      <c r="H51" s="5">
        <v>2.6769021597398344</v>
      </c>
      <c r="I51" s="5">
        <v>0</v>
      </c>
      <c r="J51" s="5">
        <v>2.6769021597398344</v>
      </c>
      <c r="K51" s="5">
        <v>-15.599221388729084</v>
      </c>
      <c r="L51" s="5">
        <v>2.4761344977593467</v>
      </c>
      <c r="M51" s="73">
        <v>0.5</v>
      </c>
      <c r="N51" s="5">
        <v>0</v>
      </c>
      <c r="O51" s="5">
        <v>0</v>
      </c>
      <c r="P51" s="5">
        <v>0</v>
      </c>
      <c r="Q51" s="5">
        <v>0</v>
      </c>
      <c r="R51" s="5">
        <v>0</v>
      </c>
      <c r="S51" s="46">
        <v>0</v>
      </c>
      <c r="T51" s="5">
        <v>2.6769021597398344</v>
      </c>
      <c r="U51" s="5">
        <v>0</v>
      </c>
      <c r="V51" s="5">
        <v>0</v>
      </c>
      <c r="W51" s="175">
        <v>0</v>
      </c>
      <c r="X51" s="5">
        <v>0</v>
      </c>
      <c r="Y51" s="5">
        <v>2.6769021597398344</v>
      </c>
      <c r="Z51" s="5">
        <v>0</v>
      </c>
      <c r="AA51" s="5">
        <v>0</v>
      </c>
      <c r="AB51" s="72">
        <v>0</v>
      </c>
    </row>
    <row r="52" spans="1:28">
      <c r="A52" s="48" t="s">
        <v>480</v>
      </c>
      <c r="B52" s="55" t="s">
        <v>481</v>
      </c>
      <c r="C52" s="1" t="s">
        <v>482</v>
      </c>
      <c r="D52" s="1" t="s">
        <v>53</v>
      </c>
      <c r="E52" s="1" t="s">
        <v>356</v>
      </c>
      <c r="F52" s="44" t="s">
        <v>483</v>
      </c>
      <c r="G52" s="49">
        <v>0.4</v>
      </c>
      <c r="H52" s="5">
        <v>2.459677499756598</v>
      </c>
      <c r="I52" s="5">
        <v>8.8393914805007162E-2</v>
      </c>
      <c r="J52" s="5">
        <v>2.3712835849515908</v>
      </c>
      <c r="K52" s="5">
        <v>-5.509646123818368</v>
      </c>
      <c r="L52" s="5">
        <v>2.1934373160802214</v>
      </c>
      <c r="M52" s="73">
        <v>0.5</v>
      </c>
      <c r="N52" s="5">
        <v>0</v>
      </c>
      <c r="O52" s="5">
        <v>8.8393914805007162E-2</v>
      </c>
      <c r="P52" s="5">
        <v>0</v>
      </c>
      <c r="Q52" s="5">
        <v>0</v>
      </c>
      <c r="R52" s="5">
        <v>0</v>
      </c>
      <c r="S52" s="46">
        <v>0</v>
      </c>
      <c r="T52" s="5">
        <v>2.3712835849515908</v>
      </c>
      <c r="U52" s="5">
        <v>0</v>
      </c>
      <c r="V52" s="5">
        <v>0</v>
      </c>
      <c r="W52" s="175">
        <v>0</v>
      </c>
      <c r="X52" s="5">
        <v>0</v>
      </c>
      <c r="Y52" s="5">
        <v>2.459677499756598</v>
      </c>
      <c r="Z52" s="5">
        <v>0</v>
      </c>
      <c r="AA52" s="5">
        <v>0</v>
      </c>
      <c r="AB52" s="72">
        <v>0</v>
      </c>
    </row>
    <row r="53" spans="1:28">
      <c r="A53" s="48" t="s">
        <v>488</v>
      </c>
      <c r="B53" s="55" t="s">
        <v>489</v>
      </c>
      <c r="C53" s="1" t="s">
        <v>490</v>
      </c>
      <c r="D53" s="1" t="s">
        <v>53</v>
      </c>
      <c r="E53" s="1" t="s">
        <v>275</v>
      </c>
      <c r="F53" s="44" t="s">
        <v>491</v>
      </c>
      <c r="G53" s="49">
        <v>0.4</v>
      </c>
      <c r="H53" s="5">
        <v>3.148012343921069</v>
      </c>
      <c r="I53" s="5">
        <v>0</v>
      </c>
      <c r="J53" s="5">
        <v>3.148012343921069</v>
      </c>
      <c r="K53" s="5">
        <v>-18.609814802288017</v>
      </c>
      <c r="L53" s="5">
        <v>2.9119114181269889</v>
      </c>
      <c r="M53" s="73">
        <v>0.5</v>
      </c>
      <c r="N53" s="5">
        <v>0</v>
      </c>
      <c r="O53" s="5">
        <v>0</v>
      </c>
      <c r="P53" s="5">
        <v>0</v>
      </c>
      <c r="Q53" s="5">
        <v>0</v>
      </c>
      <c r="R53" s="5">
        <v>0</v>
      </c>
      <c r="S53" s="46">
        <v>0</v>
      </c>
      <c r="T53" s="5">
        <v>3.148012343921069</v>
      </c>
      <c r="U53" s="5">
        <v>0</v>
      </c>
      <c r="V53" s="5">
        <v>0</v>
      </c>
      <c r="W53" s="175">
        <v>0</v>
      </c>
      <c r="X53" s="5">
        <v>0</v>
      </c>
      <c r="Y53" s="5">
        <v>3.148012343921069</v>
      </c>
      <c r="Z53" s="5">
        <v>0</v>
      </c>
      <c r="AA53" s="5">
        <v>0</v>
      </c>
      <c r="AB53" s="72">
        <v>0</v>
      </c>
    </row>
    <row r="54" spans="1:28">
      <c r="A54" s="48" t="s">
        <v>495</v>
      </c>
      <c r="B54" s="55" t="s">
        <v>496</v>
      </c>
      <c r="C54" s="1" t="s">
        <v>497</v>
      </c>
      <c r="D54" s="1" t="s">
        <v>237</v>
      </c>
      <c r="E54" s="1" t="s">
        <v>498</v>
      </c>
      <c r="F54" s="44" t="s">
        <v>499</v>
      </c>
      <c r="G54" s="49">
        <v>0.09</v>
      </c>
      <c r="H54" s="5">
        <v>77.352049593572843</v>
      </c>
      <c r="I54" s="5">
        <v>3.4910806698478161</v>
      </c>
      <c r="J54" s="5">
        <v>73.860968923725025</v>
      </c>
      <c r="K54" s="5">
        <v>61.766769455849726</v>
      </c>
      <c r="L54" s="5">
        <v>68.321396254445659</v>
      </c>
      <c r="M54" s="73">
        <v>0</v>
      </c>
      <c r="N54" s="5">
        <v>3.4910806698478161</v>
      </c>
      <c r="O54" s="5">
        <v>0</v>
      </c>
      <c r="P54" s="5">
        <v>0</v>
      </c>
      <c r="Q54" s="5">
        <v>0</v>
      </c>
      <c r="R54" s="5">
        <v>0</v>
      </c>
      <c r="S54" s="46">
        <v>73.860968923725025</v>
      </c>
      <c r="T54" s="5">
        <v>0</v>
      </c>
      <c r="U54" s="5">
        <v>0</v>
      </c>
      <c r="V54" s="5">
        <v>0</v>
      </c>
      <c r="W54" s="175">
        <v>0</v>
      </c>
      <c r="X54" s="5">
        <v>77.352049593572843</v>
      </c>
      <c r="Y54" s="5">
        <v>0</v>
      </c>
      <c r="Z54" s="5">
        <v>0</v>
      </c>
      <c r="AA54" s="5">
        <v>0</v>
      </c>
      <c r="AB54" s="72">
        <v>0</v>
      </c>
    </row>
    <row r="55" spans="1:28">
      <c r="A55" s="48" t="s">
        <v>500</v>
      </c>
      <c r="B55" s="55" t="s">
        <v>501</v>
      </c>
      <c r="C55" s="1" t="s">
        <v>502</v>
      </c>
      <c r="D55" s="1" t="s">
        <v>79</v>
      </c>
      <c r="E55" s="1" t="s">
        <v>498</v>
      </c>
      <c r="F55" s="44" t="s">
        <v>1613</v>
      </c>
      <c r="G55" s="49">
        <v>0.01</v>
      </c>
      <c r="H55" s="5">
        <v>10.795680936606578</v>
      </c>
      <c r="I55" s="5">
        <v>3.1565576327690592</v>
      </c>
      <c r="J55" s="5">
        <v>7.6391233038375184</v>
      </c>
      <c r="K55" s="5">
        <v>5.0870965663694596</v>
      </c>
      <c r="L55" s="5">
        <v>7.0661890560497049</v>
      </c>
      <c r="M55" s="73">
        <v>0</v>
      </c>
      <c r="N55" s="5">
        <v>0</v>
      </c>
      <c r="O55" s="5">
        <v>0</v>
      </c>
      <c r="P55" s="5">
        <v>3.1565576327690592</v>
      </c>
      <c r="Q55" s="5">
        <v>0</v>
      </c>
      <c r="R55" s="5">
        <v>0</v>
      </c>
      <c r="S55" s="46">
        <v>0</v>
      </c>
      <c r="T55" s="5">
        <v>0</v>
      </c>
      <c r="U55" s="5">
        <v>7.6391233038375184</v>
      </c>
      <c r="V55" s="5">
        <v>0</v>
      </c>
      <c r="W55" s="175">
        <v>0</v>
      </c>
      <c r="X55" s="5">
        <v>0</v>
      </c>
      <c r="Y55" s="5">
        <v>0</v>
      </c>
      <c r="Z55" s="5">
        <v>10.795680936606578</v>
      </c>
      <c r="AA55" s="5">
        <v>0</v>
      </c>
      <c r="AB55" s="72">
        <v>0</v>
      </c>
    </row>
    <row r="56" spans="1:28">
      <c r="A56" s="48" t="s">
        <v>504</v>
      </c>
      <c r="B56" s="55" t="s">
        <v>505</v>
      </c>
      <c r="C56" s="1" t="s">
        <v>506</v>
      </c>
      <c r="D56" s="1" t="s">
        <v>53</v>
      </c>
      <c r="E56" s="1" t="s">
        <v>498</v>
      </c>
      <c r="F56" s="44" t="s">
        <v>507</v>
      </c>
      <c r="G56" s="49">
        <v>0.4</v>
      </c>
      <c r="H56" s="5">
        <v>3.5936338101978844</v>
      </c>
      <c r="I56" s="5">
        <v>0</v>
      </c>
      <c r="J56" s="5">
        <v>3.5936338101978844</v>
      </c>
      <c r="K56" s="5">
        <v>-10.91139374802246</v>
      </c>
      <c r="L56" s="5">
        <v>3.3241112744330428</v>
      </c>
      <c r="M56" s="73">
        <v>0.5</v>
      </c>
      <c r="N56" s="5">
        <v>0</v>
      </c>
      <c r="O56" s="5">
        <v>0</v>
      </c>
      <c r="P56" s="5">
        <v>0</v>
      </c>
      <c r="Q56" s="5">
        <v>0</v>
      </c>
      <c r="R56" s="5">
        <v>0</v>
      </c>
      <c r="S56" s="46">
        <v>0</v>
      </c>
      <c r="T56" s="5">
        <v>3.5936338101978844</v>
      </c>
      <c r="U56" s="5">
        <v>0</v>
      </c>
      <c r="V56" s="5">
        <v>0</v>
      </c>
      <c r="W56" s="175">
        <v>0</v>
      </c>
      <c r="X56" s="5">
        <v>0</v>
      </c>
      <c r="Y56" s="5">
        <v>3.5936338101978844</v>
      </c>
      <c r="Z56" s="5">
        <v>0</v>
      </c>
      <c r="AA56" s="5">
        <v>0</v>
      </c>
      <c r="AB56" s="72">
        <v>0</v>
      </c>
    </row>
    <row r="57" spans="1:28">
      <c r="A57" s="48" t="s">
        <v>520</v>
      </c>
      <c r="B57" s="55" t="s">
        <v>521</v>
      </c>
      <c r="C57" s="1" t="s">
        <v>522</v>
      </c>
      <c r="D57" s="1" t="s">
        <v>93</v>
      </c>
      <c r="E57" s="1" t="s">
        <v>94</v>
      </c>
      <c r="F57" s="44" t="s">
        <v>523</v>
      </c>
      <c r="G57" s="49">
        <v>0.3</v>
      </c>
      <c r="H57" s="5">
        <v>90.263856433167064</v>
      </c>
      <c r="I57" s="5">
        <v>17.288743881135151</v>
      </c>
      <c r="J57" s="5">
        <v>72.975112552031916</v>
      </c>
      <c r="K57" s="5">
        <v>38.84113777579141</v>
      </c>
      <c r="L57" s="5">
        <v>67.501979110629534</v>
      </c>
      <c r="M57" s="73">
        <v>0</v>
      </c>
      <c r="N57" s="5">
        <v>16.442868152689321</v>
      </c>
      <c r="O57" s="5">
        <v>0.84587572844582792</v>
      </c>
      <c r="P57" s="5">
        <v>0</v>
      </c>
      <c r="Q57" s="5">
        <v>0</v>
      </c>
      <c r="R57" s="5">
        <v>0</v>
      </c>
      <c r="S57" s="46">
        <v>58.55024963226203</v>
      </c>
      <c r="T57" s="5">
        <v>14.424862919769897</v>
      </c>
      <c r="U57" s="5">
        <v>0</v>
      </c>
      <c r="V57" s="5">
        <v>0</v>
      </c>
      <c r="W57" s="175">
        <v>0</v>
      </c>
      <c r="X57" s="5">
        <v>74.993117784951366</v>
      </c>
      <c r="Y57" s="5">
        <v>15.270738648215724</v>
      </c>
      <c r="Z57" s="5">
        <v>0</v>
      </c>
      <c r="AA57" s="5">
        <v>0</v>
      </c>
      <c r="AB57" s="72">
        <v>0</v>
      </c>
    </row>
    <row r="58" spans="1:28">
      <c r="A58" s="48" t="s">
        <v>560</v>
      </c>
      <c r="B58" s="55" t="s">
        <v>561</v>
      </c>
      <c r="C58" s="1" t="s">
        <v>562</v>
      </c>
      <c r="D58" s="1" t="s">
        <v>53</v>
      </c>
      <c r="E58" s="1" t="s">
        <v>156</v>
      </c>
      <c r="F58" s="44" t="s">
        <v>563</v>
      </c>
      <c r="G58" s="49">
        <v>0.4</v>
      </c>
      <c r="H58" s="5">
        <v>1.90429892453292</v>
      </c>
      <c r="I58" s="5">
        <v>0</v>
      </c>
      <c r="J58" s="5">
        <v>1.90429892453292</v>
      </c>
      <c r="K58" s="5">
        <v>-7.9713925580324565</v>
      </c>
      <c r="L58" s="5">
        <v>1.7614765051929513</v>
      </c>
      <c r="M58" s="73">
        <v>0.5</v>
      </c>
      <c r="N58" s="5">
        <v>0</v>
      </c>
      <c r="O58" s="5">
        <v>0</v>
      </c>
      <c r="P58" s="5">
        <v>0</v>
      </c>
      <c r="Q58" s="5">
        <v>0</v>
      </c>
      <c r="R58" s="5">
        <v>0</v>
      </c>
      <c r="S58" s="46">
        <v>0</v>
      </c>
      <c r="T58" s="5">
        <v>1.90429892453292</v>
      </c>
      <c r="U58" s="5">
        <v>0</v>
      </c>
      <c r="V58" s="5">
        <v>0</v>
      </c>
      <c r="W58" s="175">
        <v>0</v>
      </c>
      <c r="X58" s="5">
        <v>0</v>
      </c>
      <c r="Y58" s="5">
        <v>1.90429892453292</v>
      </c>
      <c r="Z58" s="5">
        <v>0</v>
      </c>
      <c r="AA58" s="5">
        <v>0</v>
      </c>
      <c r="AB58" s="72">
        <v>0</v>
      </c>
    </row>
    <row r="59" spans="1:28">
      <c r="A59" s="48" t="s">
        <v>588</v>
      </c>
      <c r="B59" s="55" t="s">
        <v>589</v>
      </c>
      <c r="C59" s="1" t="s">
        <v>590</v>
      </c>
      <c r="D59" s="1" t="s">
        <v>53</v>
      </c>
      <c r="E59" s="1" t="s">
        <v>194</v>
      </c>
      <c r="F59" s="44" t="s">
        <v>591</v>
      </c>
      <c r="G59" s="49">
        <v>0.4</v>
      </c>
      <c r="H59" s="5">
        <v>5.8082296790612151</v>
      </c>
      <c r="I59" s="5">
        <v>2.0291226995763982</v>
      </c>
      <c r="J59" s="5">
        <v>3.7791069794848173</v>
      </c>
      <c r="K59" s="5">
        <v>-8.2675057741821814</v>
      </c>
      <c r="L59" s="5">
        <v>3.4956739560234564</v>
      </c>
      <c r="M59" s="73">
        <v>0.5</v>
      </c>
      <c r="N59" s="5">
        <v>0</v>
      </c>
      <c r="O59" s="5">
        <v>2.0291226995763982</v>
      </c>
      <c r="P59" s="5">
        <v>0</v>
      </c>
      <c r="Q59" s="5">
        <v>0</v>
      </c>
      <c r="R59" s="5">
        <v>0</v>
      </c>
      <c r="S59" s="46">
        <v>0</v>
      </c>
      <c r="T59" s="5">
        <v>3.7791069794848173</v>
      </c>
      <c r="U59" s="5">
        <v>0</v>
      </c>
      <c r="V59" s="5">
        <v>0</v>
      </c>
      <c r="W59" s="175">
        <v>0</v>
      </c>
      <c r="X59" s="5">
        <v>0</v>
      </c>
      <c r="Y59" s="5">
        <v>5.8082296790612151</v>
      </c>
      <c r="Z59" s="5">
        <v>0</v>
      </c>
      <c r="AA59" s="5">
        <v>0</v>
      </c>
      <c r="AB59" s="72">
        <v>0</v>
      </c>
    </row>
    <row r="60" spans="1:28">
      <c r="A60" s="48" t="s">
        <v>592</v>
      </c>
      <c r="B60" s="55" t="s">
        <v>593</v>
      </c>
      <c r="C60" s="1" t="s">
        <v>594</v>
      </c>
      <c r="D60" s="1" t="s">
        <v>46</v>
      </c>
      <c r="E60" s="1" t="s">
        <v>94</v>
      </c>
      <c r="F60" s="44" t="s">
        <v>595</v>
      </c>
      <c r="G60" s="49">
        <v>0.2</v>
      </c>
      <c r="H60" s="5">
        <v>1190.5838455931694</v>
      </c>
      <c r="I60" s="5">
        <v>127.85775687193842</v>
      </c>
      <c r="J60" s="5">
        <v>1062.726088721231</v>
      </c>
      <c r="K60" s="5">
        <v>-550.47811497132034</v>
      </c>
      <c r="L60" s="5">
        <v>983.02163206713874</v>
      </c>
      <c r="M60" s="73">
        <v>0.34123275519709906</v>
      </c>
      <c r="N60" s="5">
        <v>0</v>
      </c>
      <c r="O60" s="5">
        <v>0</v>
      </c>
      <c r="P60" s="5">
        <v>78.199967091251281</v>
      </c>
      <c r="Q60" s="5">
        <v>20.647926765099808</v>
      </c>
      <c r="R60" s="5">
        <v>29.009863015587332</v>
      </c>
      <c r="S60" s="46">
        <v>0</v>
      </c>
      <c r="T60" s="5">
        <v>0</v>
      </c>
      <c r="U60" s="5">
        <v>129.24805160519773</v>
      </c>
      <c r="V60" s="5">
        <v>926.04253917815947</v>
      </c>
      <c r="W60" s="175">
        <v>7.4354979378737838</v>
      </c>
      <c r="X60" s="5">
        <v>0</v>
      </c>
      <c r="Y60" s="5">
        <v>0</v>
      </c>
      <c r="Z60" s="5">
        <v>207.44801869644905</v>
      </c>
      <c r="AA60" s="5">
        <v>946.69046594325926</v>
      </c>
      <c r="AB60" s="72">
        <v>36.445360953461112</v>
      </c>
    </row>
    <row r="61" spans="1:28">
      <c r="A61" s="48" t="s">
        <v>1564</v>
      </c>
      <c r="B61" s="55" t="s">
        <v>1565</v>
      </c>
      <c r="C61" s="1" t="s">
        <v>594</v>
      </c>
      <c r="D61" s="1" t="s">
        <v>1566</v>
      </c>
      <c r="E61" s="1" t="s">
        <v>169</v>
      </c>
      <c r="F61" s="44" t="s">
        <v>1614</v>
      </c>
      <c r="G61" s="49">
        <v>0.01</v>
      </c>
      <c r="H61" s="5">
        <v>49.777524946533184</v>
      </c>
      <c r="I61" s="5">
        <v>18.254566570180685</v>
      </c>
      <c r="J61" s="5">
        <v>31.522958376352495</v>
      </c>
      <c r="K61" s="5">
        <v>21.350235960969396</v>
      </c>
      <c r="L61" s="5">
        <v>0</v>
      </c>
      <c r="M61" s="73">
        <v>0</v>
      </c>
      <c r="N61" s="5">
        <v>0</v>
      </c>
      <c r="O61" s="5">
        <v>0</v>
      </c>
      <c r="P61" s="5">
        <v>18.254566570180685</v>
      </c>
      <c r="Q61" s="5">
        <v>0</v>
      </c>
      <c r="R61" s="5">
        <v>0</v>
      </c>
      <c r="S61" s="46">
        <v>0</v>
      </c>
      <c r="T61" s="5">
        <v>0</v>
      </c>
      <c r="U61" s="5">
        <v>31.522958376352495</v>
      </c>
      <c r="V61" s="5">
        <v>0</v>
      </c>
      <c r="W61" s="175">
        <v>0</v>
      </c>
      <c r="X61" s="5">
        <v>0</v>
      </c>
      <c r="Y61" s="5">
        <v>0</v>
      </c>
      <c r="Z61" s="5">
        <v>49.777524946533184</v>
      </c>
      <c r="AA61" s="5">
        <v>0</v>
      </c>
      <c r="AB61" s="72">
        <v>0</v>
      </c>
    </row>
    <row r="62" spans="1:28">
      <c r="A62" s="48" t="s">
        <v>596</v>
      </c>
      <c r="B62" s="55" t="s">
        <v>597</v>
      </c>
      <c r="C62" s="1" t="s">
        <v>598</v>
      </c>
      <c r="D62" s="1" t="s">
        <v>270</v>
      </c>
      <c r="E62" s="1" t="s">
        <v>94</v>
      </c>
      <c r="F62" s="44" t="s">
        <v>599</v>
      </c>
      <c r="G62" s="49">
        <v>0.3</v>
      </c>
      <c r="H62" s="5">
        <v>107.29725146192085</v>
      </c>
      <c r="I62" s="5">
        <v>25.148992860743331</v>
      </c>
      <c r="J62" s="5">
        <v>82.148258601177531</v>
      </c>
      <c r="K62" s="5">
        <v>59.770746681577798</v>
      </c>
      <c r="L62" s="5">
        <v>75.987139206089211</v>
      </c>
      <c r="M62" s="73">
        <v>0</v>
      </c>
      <c r="N62" s="5">
        <v>23.015371811076776</v>
      </c>
      <c r="O62" s="5">
        <v>2.1336210496665555</v>
      </c>
      <c r="P62" s="5">
        <v>0</v>
      </c>
      <c r="Q62" s="5">
        <v>0</v>
      </c>
      <c r="R62" s="5">
        <v>0</v>
      </c>
      <c r="S62" s="46">
        <v>67.456141487570946</v>
      </c>
      <c r="T62" s="5">
        <v>14.692117113606585</v>
      </c>
      <c r="U62" s="5">
        <v>0</v>
      </c>
      <c r="V62" s="5">
        <v>0</v>
      </c>
      <c r="W62" s="175">
        <v>0</v>
      </c>
      <c r="X62" s="5">
        <v>90.471513298647722</v>
      </c>
      <c r="Y62" s="5">
        <v>16.82573816327314</v>
      </c>
      <c r="Z62" s="5">
        <v>0</v>
      </c>
      <c r="AA62" s="5">
        <v>0</v>
      </c>
      <c r="AB62" s="72">
        <v>0</v>
      </c>
    </row>
    <row r="63" spans="1:28">
      <c r="A63" s="48" t="s">
        <v>604</v>
      </c>
      <c r="B63" s="55" t="s">
        <v>605</v>
      </c>
      <c r="C63" s="1" t="s">
        <v>606</v>
      </c>
      <c r="D63" s="1" t="s">
        <v>270</v>
      </c>
      <c r="E63" s="1" t="s">
        <v>94</v>
      </c>
      <c r="F63" s="44" t="s">
        <v>607</v>
      </c>
      <c r="G63" s="49">
        <v>0.3</v>
      </c>
      <c r="H63" s="5">
        <v>144.05002629493339</v>
      </c>
      <c r="I63" s="5">
        <v>34.793887663614157</v>
      </c>
      <c r="J63" s="5">
        <v>109.2561386313192</v>
      </c>
      <c r="K63" s="5">
        <v>71.363178021209407</v>
      </c>
      <c r="L63" s="5">
        <v>101.06192823397026</v>
      </c>
      <c r="M63" s="73">
        <v>0</v>
      </c>
      <c r="N63" s="5">
        <v>29.885741991297177</v>
      </c>
      <c r="O63" s="5">
        <v>4.9081456723169792</v>
      </c>
      <c r="P63" s="5">
        <v>0</v>
      </c>
      <c r="Q63" s="5">
        <v>0</v>
      </c>
      <c r="R63" s="5">
        <v>0</v>
      </c>
      <c r="S63" s="46">
        <v>83.842510458804497</v>
      </c>
      <c r="T63" s="5">
        <v>25.413628172514706</v>
      </c>
      <c r="U63" s="5">
        <v>0</v>
      </c>
      <c r="V63" s="5">
        <v>0</v>
      </c>
      <c r="W63" s="175">
        <v>0</v>
      </c>
      <c r="X63" s="5">
        <v>113.72825245010168</v>
      </c>
      <c r="Y63" s="5">
        <v>30.321773844831686</v>
      </c>
      <c r="Z63" s="5">
        <v>0</v>
      </c>
      <c r="AA63" s="5">
        <v>0</v>
      </c>
      <c r="AB63" s="72">
        <v>0</v>
      </c>
    </row>
    <row r="64" spans="1:28">
      <c r="A64" s="48" t="s">
        <v>608</v>
      </c>
      <c r="B64" s="55" t="s">
        <v>609</v>
      </c>
      <c r="C64" s="1" t="s">
        <v>610</v>
      </c>
      <c r="D64" s="1" t="s">
        <v>124</v>
      </c>
      <c r="E64" s="1" t="s">
        <v>611</v>
      </c>
      <c r="F64" s="44" t="s">
        <v>612</v>
      </c>
      <c r="G64" s="49">
        <v>0.49</v>
      </c>
      <c r="H64" s="5">
        <v>44.864173545949562</v>
      </c>
      <c r="I64" s="5">
        <v>9.339175009983455</v>
      </c>
      <c r="J64" s="5">
        <v>35.524998535966105</v>
      </c>
      <c r="K64" s="5">
        <v>12.704802607354383</v>
      </c>
      <c r="L64" s="5">
        <v>32.860623645768648</v>
      </c>
      <c r="M64" s="73">
        <v>0</v>
      </c>
      <c r="N64" s="5">
        <v>9.066664755282007</v>
      </c>
      <c r="O64" s="5">
        <v>0.27251025470144863</v>
      </c>
      <c r="P64" s="5">
        <v>0</v>
      </c>
      <c r="Q64" s="5">
        <v>0</v>
      </c>
      <c r="R64" s="5">
        <v>0</v>
      </c>
      <c r="S64" s="46">
        <v>30.897849732279976</v>
      </c>
      <c r="T64" s="5">
        <v>4.6271488036861301</v>
      </c>
      <c r="U64" s="5">
        <v>0</v>
      </c>
      <c r="V64" s="5">
        <v>0</v>
      </c>
      <c r="W64" s="175">
        <v>0</v>
      </c>
      <c r="X64" s="5">
        <v>39.964514487561985</v>
      </c>
      <c r="Y64" s="5">
        <v>4.8996590583875781</v>
      </c>
      <c r="Z64" s="5">
        <v>0</v>
      </c>
      <c r="AA64" s="5">
        <v>0</v>
      </c>
      <c r="AB64" s="72">
        <v>0</v>
      </c>
    </row>
    <row r="65" spans="1:28">
      <c r="A65" s="48" t="s">
        <v>613</v>
      </c>
      <c r="B65" s="55" t="s">
        <v>614</v>
      </c>
      <c r="C65" s="1" t="s">
        <v>615</v>
      </c>
      <c r="D65" s="1" t="s">
        <v>53</v>
      </c>
      <c r="E65" s="1" t="s">
        <v>185</v>
      </c>
      <c r="F65" s="44" t="s">
        <v>616</v>
      </c>
      <c r="G65" s="49">
        <v>0.4</v>
      </c>
      <c r="H65" s="5">
        <v>2.1436636344156237</v>
      </c>
      <c r="I65" s="5">
        <v>8.9510374645580537E-2</v>
      </c>
      <c r="J65" s="5">
        <v>2.0541532597700436</v>
      </c>
      <c r="K65" s="5">
        <v>-8.9308988165456533</v>
      </c>
      <c r="L65" s="5">
        <v>1.9000917652872904</v>
      </c>
      <c r="M65" s="73">
        <v>0.5</v>
      </c>
      <c r="N65" s="5">
        <v>0</v>
      </c>
      <c r="O65" s="5">
        <v>8.9510374645580537E-2</v>
      </c>
      <c r="P65" s="5">
        <v>0</v>
      </c>
      <c r="Q65" s="5">
        <v>0</v>
      </c>
      <c r="R65" s="5">
        <v>0</v>
      </c>
      <c r="S65" s="46">
        <v>0</v>
      </c>
      <c r="T65" s="5">
        <v>2.0541532597700436</v>
      </c>
      <c r="U65" s="5">
        <v>0</v>
      </c>
      <c r="V65" s="5">
        <v>0</v>
      </c>
      <c r="W65" s="175">
        <v>0</v>
      </c>
      <c r="X65" s="5">
        <v>0</v>
      </c>
      <c r="Y65" s="5">
        <v>2.1436636344156237</v>
      </c>
      <c r="Z65" s="5">
        <v>0</v>
      </c>
      <c r="AA65" s="5">
        <v>0</v>
      </c>
      <c r="AB65" s="72">
        <v>0</v>
      </c>
    </row>
    <row r="66" spans="1:28">
      <c r="A66" s="48" t="s">
        <v>617</v>
      </c>
      <c r="B66" s="55" t="s">
        <v>618</v>
      </c>
      <c r="C66" s="1" t="s">
        <v>619</v>
      </c>
      <c r="D66" s="1" t="s">
        <v>270</v>
      </c>
      <c r="E66" s="1" t="s">
        <v>94</v>
      </c>
      <c r="F66" s="44" t="s">
        <v>620</v>
      </c>
      <c r="G66" s="49">
        <v>0.3</v>
      </c>
      <c r="H66" s="5">
        <v>77.995226067535071</v>
      </c>
      <c r="I66" s="5">
        <v>17.131023170616814</v>
      </c>
      <c r="J66" s="5">
        <v>60.864202896918265</v>
      </c>
      <c r="K66" s="5">
        <v>-16.037701995033782</v>
      </c>
      <c r="L66" s="5">
        <v>56.299387679649399</v>
      </c>
      <c r="M66" s="73">
        <v>0.20854752270034382</v>
      </c>
      <c r="N66" s="5">
        <v>14.074649710728311</v>
      </c>
      <c r="O66" s="5">
        <v>3.0563734598885031</v>
      </c>
      <c r="P66" s="5">
        <v>0</v>
      </c>
      <c r="Q66" s="5">
        <v>0</v>
      </c>
      <c r="R66" s="5">
        <v>0</v>
      </c>
      <c r="S66" s="46">
        <v>40.711875205615243</v>
      </c>
      <c r="T66" s="5">
        <v>20.152327691303018</v>
      </c>
      <c r="U66" s="5">
        <v>0</v>
      </c>
      <c r="V66" s="5">
        <v>0</v>
      </c>
      <c r="W66" s="175">
        <v>0</v>
      </c>
      <c r="X66" s="5">
        <v>54.786524916343552</v>
      </c>
      <c r="Y66" s="5">
        <v>23.208701151191523</v>
      </c>
      <c r="Z66" s="5">
        <v>0</v>
      </c>
      <c r="AA66" s="5">
        <v>0</v>
      </c>
      <c r="AB66" s="72">
        <v>0</v>
      </c>
    </row>
    <row r="67" spans="1:28">
      <c r="A67" s="48" t="s">
        <v>629</v>
      </c>
      <c r="B67" s="55" t="s">
        <v>630</v>
      </c>
      <c r="C67" s="1" t="s">
        <v>631</v>
      </c>
      <c r="D67" s="1" t="s">
        <v>53</v>
      </c>
      <c r="E67" s="1" t="s">
        <v>151</v>
      </c>
      <c r="F67" s="44" t="s">
        <v>632</v>
      </c>
      <c r="G67" s="49">
        <v>0.4</v>
      </c>
      <c r="H67" s="5">
        <v>1.7421885621858231</v>
      </c>
      <c r="I67" s="5">
        <v>0</v>
      </c>
      <c r="J67" s="5">
        <v>1.7421885621858231</v>
      </c>
      <c r="K67" s="5">
        <v>-13.425984881944851</v>
      </c>
      <c r="L67" s="5">
        <v>1.6115244200218863</v>
      </c>
      <c r="M67" s="73">
        <v>0.5</v>
      </c>
      <c r="N67" s="5">
        <v>0</v>
      </c>
      <c r="O67" s="5">
        <v>0</v>
      </c>
      <c r="P67" s="5">
        <v>0</v>
      </c>
      <c r="Q67" s="5">
        <v>0</v>
      </c>
      <c r="R67" s="5">
        <v>0</v>
      </c>
      <c r="S67" s="46">
        <v>0</v>
      </c>
      <c r="T67" s="5">
        <v>1.7421885621858231</v>
      </c>
      <c r="U67" s="5">
        <v>0</v>
      </c>
      <c r="V67" s="5">
        <v>0</v>
      </c>
      <c r="W67" s="175">
        <v>0</v>
      </c>
      <c r="X67" s="5">
        <v>0</v>
      </c>
      <c r="Y67" s="5">
        <v>1.7421885621858231</v>
      </c>
      <c r="Z67" s="5">
        <v>0</v>
      </c>
      <c r="AA67" s="5">
        <v>0</v>
      </c>
      <c r="AB67" s="72">
        <v>0</v>
      </c>
    </row>
    <row r="68" spans="1:28">
      <c r="A68" s="48" t="s">
        <v>633</v>
      </c>
      <c r="B68" s="55" t="s">
        <v>634</v>
      </c>
      <c r="C68" s="1" t="s">
        <v>635</v>
      </c>
      <c r="D68" s="1" t="s">
        <v>93</v>
      </c>
      <c r="E68" s="1" t="s">
        <v>94</v>
      </c>
      <c r="F68" s="44" t="s">
        <v>636</v>
      </c>
      <c r="G68" s="49">
        <v>0.3</v>
      </c>
      <c r="H68" s="5">
        <v>102.31530074959164</v>
      </c>
      <c r="I68" s="5">
        <v>21.640505691537111</v>
      </c>
      <c r="J68" s="5">
        <v>80.674795058054542</v>
      </c>
      <c r="K68" s="5">
        <v>57.47537471914557</v>
      </c>
      <c r="L68" s="5">
        <v>74.624185428700443</v>
      </c>
      <c r="M68" s="73">
        <v>0</v>
      </c>
      <c r="N68" s="5">
        <v>19.602163738209121</v>
      </c>
      <c r="O68" s="5">
        <v>2.0383419533279912</v>
      </c>
      <c r="P68" s="5">
        <v>0</v>
      </c>
      <c r="Q68" s="5">
        <v>0</v>
      </c>
      <c r="R68" s="5">
        <v>0</v>
      </c>
      <c r="S68" s="46">
        <v>63.21279070773722</v>
      </c>
      <c r="T68" s="5">
        <v>17.462004350317311</v>
      </c>
      <c r="U68" s="5">
        <v>0</v>
      </c>
      <c r="V68" s="5">
        <v>0</v>
      </c>
      <c r="W68" s="175">
        <v>0</v>
      </c>
      <c r="X68" s="5">
        <v>82.814954445946341</v>
      </c>
      <c r="Y68" s="5">
        <v>19.500346303645301</v>
      </c>
      <c r="Z68" s="5">
        <v>0</v>
      </c>
      <c r="AA68" s="5">
        <v>0</v>
      </c>
      <c r="AB68" s="72">
        <v>0</v>
      </c>
    </row>
    <row r="69" spans="1:28">
      <c r="A69" s="48" t="s">
        <v>641</v>
      </c>
      <c r="B69" s="55" t="s">
        <v>642</v>
      </c>
      <c r="C69" s="1" t="s">
        <v>643</v>
      </c>
      <c r="D69" s="1" t="s">
        <v>53</v>
      </c>
      <c r="E69" s="1" t="s">
        <v>185</v>
      </c>
      <c r="F69" s="44" t="s">
        <v>644</v>
      </c>
      <c r="G69" s="49">
        <v>0.4</v>
      </c>
      <c r="H69" s="5">
        <v>3.6825510536439001</v>
      </c>
      <c r="I69" s="5">
        <v>0</v>
      </c>
      <c r="J69" s="5">
        <v>3.6825510536439001</v>
      </c>
      <c r="K69" s="5">
        <v>-21.493449738750513</v>
      </c>
      <c r="L69" s="5">
        <v>3.4063597246206077</v>
      </c>
      <c r="M69" s="73">
        <v>0.5</v>
      </c>
      <c r="N69" s="5">
        <v>0</v>
      </c>
      <c r="O69" s="5">
        <v>0</v>
      </c>
      <c r="P69" s="5">
        <v>0</v>
      </c>
      <c r="Q69" s="5">
        <v>0</v>
      </c>
      <c r="R69" s="5">
        <v>0</v>
      </c>
      <c r="S69" s="46">
        <v>0</v>
      </c>
      <c r="T69" s="5">
        <v>3.6825510536439001</v>
      </c>
      <c r="U69" s="5">
        <v>0</v>
      </c>
      <c r="V69" s="5">
        <v>0</v>
      </c>
      <c r="W69" s="175">
        <v>0</v>
      </c>
      <c r="X69" s="5">
        <v>0</v>
      </c>
      <c r="Y69" s="5">
        <v>3.6825510536439001</v>
      </c>
      <c r="Z69" s="5">
        <v>0</v>
      </c>
      <c r="AA69" s="5">
        <v>0</v>
      </c>
      <c r="AB69" s="72">
        <v>0</v>
      </c>
    </row>
    <row r="70" spans="1:28">
      <c r="A70" s="48" t="s">
        <v>645</v>
      </c>
      <c r="B70" s="55" t="s">
        <v>646</v>
      </c>
      <c r="C70" s="1" t="s">
        <v>647</v>
      </c>
      <c r="D70" s="1" t="s">
        <v>93</v>
      </c>
      <c r="E70" s="1" t="s">
        <v>94</v>
      </c>
      <c r="F70" s="44" t="s">
        <v>648</v>
      </c>
      <c r="G70" s="49">
        <v>0.3</v>
      </c>
      <c r="H70" s="5">
        <v>40.599144832383971</v>
      </c>
      <c r="I70" s="5">
        <v>1.5597117373085096</v>
      </c>
      <c r="J70" s="5">
        <v>39.039433095075459</v>
      </c>
      <c r="K70" s="5">
        <v>22.260625680059331</v>
      </c>
      <c r="L70" s="5">
        <v>36.111475612944801</v>
      </c>
      <c r="M70" s="73">
        <v>0</v>
      </c>
      <c r="N70" s="5">
        <v>3.4091794569037108</v>
      </c>
      <c r="O70" s="5">
        <v>-1.8494677195952014</v>
      </c>
      <c r="P70" s="5">
        <v>0</v>
      </c>
      <c r="Q70" s="5">
        <v>0</v>
      </c>
      <c r="R70" s="5">
        <v>0</v>
      </c>
      <c r="S70" s="46">
        <v>29.831042947422784</v>
      </c>
      <c r="T70" s="5">
        <v>9.208390147652679</v>
      </c>
      <c r="U70" s="5">
        <v>0</v>
      </c>
      <c r="V70" s="5">
        <v>0</v>
      </c>
      <c r="W70" s="175">
        <v>0</v>
      </c>
      <c r="X70" s="5">
        <v>33.240222404326495</v>
      </c>
      <c r="Y70" s="5">
        <v>7.3589224280574772</v>
      </c>
      <c r="Z70" s="5">
        <v>0</v>
      </c>
      <c r="AA70" s="5">
        <v>0</v>
      </c>
      <c r="AB70" s="72">
        <v>0</v>
      </c>
    </row>
    <row r="71" spans="1:28">
      <c r="A71" s="48" t="s">
        <v>657</v>
      </c>
      <c r="B71" s="55" t="s">
        <v>658</v>
      </c>
      <c r="C71" s="1" t="s">
        <v>659</v>
      </c>
      <c r="D71" s="1" t="s">
        <v>53</v>
      </c>
      <c r="E71" s="1" t="s">
        <v>498</v>
      </c>
      <c r="F71" s="44" t="s">
        <v>660</v>
      </c>
      <c r="G71" s="49">
        <v>0.4</v>
      </c>
      <c r="H71" s="5">
        <v>4.7464654898539766</v>
      </c>
      <c r="I71" s="5">
        <v>0.98818273472839591</v>
      </c>
      <c r="J71" s="5">
        <v>3.7582827551255797</v>
      </c>
      <c r="K71" s="5">
        <v>-5.5765444432157167</v>
      </c>
      <c r="L71" s="5">
        <v>3.476411548491162</v>
      </c>
      <c r="M71" s="73">
        <v>0.5</v>
      </c>
      <c r="N71" s="5">
        <v>0</v>
      </c>
      <c r="O71" s="5">
        <v>0.98818273472839591</v>
      </c>
      <c r="P71" s="5">
        <v>0</v>
      </c>
      <c r="Q71" s="5">
        <v>0</v>
      </c>
      <c r="R71" s="5">
        <v>0</v>
      </c>
      <c r="S71" s="46">
        <v>0</v>
      </c>
      <c r="T71" s="5">
        <v>3.7582827551255797</v>
      </c>
      <c r="U71" s="5">
        <v>0</v>
      </c>
      <c r="V71" s="5">
        <v>0</v>
      </c>
      <c r="W71" s="175">
        <v>0</v>
      </c>
      <c r="X71" s="5">
        <v>0</v>
      </c>
      <c r="Y71" s="5">
        <v>4.7464654898539766</v>
      </c>
      <c r="Z71" s="5">
        <v>0</v>
      </c>
      <c r="AA71" s="5">
        <v>0</v>
      </c>
      <c r="AB71" s="72">
        <v>0</v>
      </c>
    </row>
    <row r="72" spans="1:28">
      <c r="A72" s="48" t="s">
        <v>665</v>
      </c>
      <c r="B72" s="55" t="s">
        <v>666</v>
      </c>
      <c r="C72" s="1" t="s">
        <v>667</v>
      </c>
      <c r="D72" s="1" t="s">
        <v>93</v>
      </c>
      <c r="E72" s="1" t="s">
        <v>94</v>
      </c>
      <c r="F72" s="44" t="s">
        <v>668</v>
      </c>
      <c r="G72" s="49">
        <v>0.3</v>
      </c>
      <c r="H72" s="5">
        <v>35.379317894154241</v>
      </c>
      <c r="I72" s="5">
        <v>1.3756625740275457</v>
      </c>
      <c r="J72" s="5">
        <v>34.003655320126697</v>
      </c>
      <c r="K72" s="5">
        <v>9.785420974272796</v>
      </c>
      <c r="L72" s="5">
        <v>31.453381171117197</v>
      </c>
      <c r="M72" s="73">
        <v>0</v>
      </c>
      <c r="N72" s="5">
        <v>3.165525740597293</v>
      </c>
      <c r="O72" s="5">
        <v>-1.7898631665697471</v>
      </c>
      <c r="P72" s="5">
        <v>0</v>
      </c>
      <c r="Q72" s="5">
        <v>0</v>
      </c>
      <c r="R72" s="5">
        <v>0</v>
      </c>
      <c r="S72" s="46">
        <v>27.559641238979808</v>
      </c>
      <c r="T72" s="5">
        <v>6.4440140811468911</v>
      </c>
      <c r="U72" s="5">
        <v>0</v>
      </c>
      <c r="V72" s="5">
        <v>0</v>
      </c>
      <c r="W72" s="175">
        <v>0</v>
      </c>
      <c r="X72" s="5">
        <v>30.7251669795771</v>
      </c>
      <c r="Y72" s="5">
        <v>4.6541509145771442</v>
      </c>
      <c r="Z72" s="5">
        <v>0</v>
      </c>
      <c r="AA72" s="5">
        <v>0</v>
      </c>
      <c r="AB72" s="72">
        <v>0</v>
      </c>
    </row>
    <row r="73" spans="1:28">
      <c r="A73" s="48" t="s">
        <v>677</v>
      </c>
      <c r="B73" s="55" t="s">
        <v>678</v>
      </c>
      <c r="C73" s="1" t="s">
        <v>679</v>
      </c>
      <c r="D73" s="1" t="s">
        <v>391</v>
      </c>
      <c r="E73" s="1" t="s">
        <v>228</v>
      </c>
      <c r="F73" s="44" t="s">
        <v>680</v>
      </c>
      <c r="G73" s="49">
        <v>0.1</v>
      </c>
      <c r="H73" s="5">
        <v>123.9639783650167</v>
      </c>
      <c r="I73" s="5">
        <v>1.8903905812338069</v>
      </c>
      <c r="J73" s="5">
        <v>122.0735877837829</v>
      </c>
      <c r="K73" s="5">
        <v>73.120967152776572</v>
      </c>
      <c r="L73" s="5">
        <v>112.91806869999918</v>
      </c>
      <c r="M73" s="73">
        <v>0</v>
      </c>
      <c r="N73" s="5">
        <v>-0.83938163525593279</v>
      </c>
      <c r="O73" s="5">
        <v>0</v>
      </c>
      <c r="P73" s="5">
        <v>2.7297722164897396</v>
      </c>
      <c r="Q73" s="5">
        <v>0</v>
      </c>
      <c r="R73" s="5">
        <v>0</v>
      </c>
      <c r="S73" s="46">
        <v>112.60389418165521</v>
      </c>
      <c r="T73" s="5">
        <v>0</v>
      </c>
      <c r="U73" s="5">
        <v>9.4696936021276823</v>
      </c>
      <c r="V73" s="5">
        <v>0</v>
      </c>
      <c r="W73" s="175">
        <v>0</v>
      </c>
      <c r="X73" s="5">
        <v>111.76451254639927</v>
      </c>
      <c r="Y73" s="5">
        <v>0</v>
      </c>
      <c r="Z73" s="5">
        <v>12.199465818617423</v>
      </c>
      <c r="AA73" s="5">
        <v>0</v>
      </c>
      <c r="AB73" s="72">
        <v>0</v>
      </c>
    </row>
    <row r="74" spans="1:28">
      <c r="A74" s="48" t="s">
        <v>681</v>
      </c>
      <c r="B74" s="55" t="s">
        <v>682</v>
      </c>
      <c r="C74" s="1" t="s">
        <v>683</v>
      </c>
      <c r="D74" s="1" t="s">
        <v>53</v>
      </c>
      <c r="E74" s="1" t="s">
        <v>228</v>
      </c>
      <c r="F74" s="44" t="s">
        <v>684</v>
      </c>
      <c r="G74" s="49">
        <v>0.4</v>
      </c>
      <c r="H74" s="5">
        <v>2.6791177083212441</v>
      </c>
      <c r="I74" s="5">
        <v>0</v>
      </c>
      <c r="J74" s="5">
        <v>2.6791177083212441</v>
      </c>
      <c r="K74" s="5">
        <v>-15.429871393965971</v>
      </c>
      <c r="L74" s="5">
        <v>2.4781838801971507</v>
      </c>
      <c r="M74" s="73">
        <v>0.5</v>
      </c>
      <c r="N74" s="5">
        <v>0</v>
      </c>
      <c r="O74" s="5">
        <v>0</v>
      </c>
      <c r="P74" s="5">
        <v>0</v>
      </c>
      <c r="Q74" s="5">
        <v>0</v>
      </c>
      <c r="R74" s="5">
        <v>0</v>
      </c>
      <c r="S74" s="46">
        <v>0</v>
      </c>
      <c r="T74" s="5">
        <v>2.6791177083212441</v>
      </c>
      <c r="U74" s="5">
        <v>0</v>
      </c>
      <c r="V74" s="5">
        <v>0</v>
      </c>
      <c r="W74" s="175">
        <v>0</v>
      </c>
      <c r="X74" s="5">
        <v>0</v>
      </c>
      <c r="Y74" s="5">
        <v>2.6791177083212441</v>
      </c>
      <c r="Z74" s="5">
        <v>0</v>
      </c>
      <c r="AA74" s="5">
        <v>0</v>
      </c>
      <c r="AB74" s="72">
        <v>0</v>
      </c>
    </row>
    <row r="75" spans="1:28">
      <c r="A75" s="48" t="s">
        <v>689</v>
      </c>
      <c r="B75" s="55" t="s">
        <v>690</v>
      </c>
      <c r="C75" s="1" t="s">
        <v>691</v>
      </c>
      <c r="D75" s="1" t="s">
        <v>93</v>
      </c>
      <c r="E75" s="1" t="s">
        <v>94</v>
      </c>
      <c r="F75" s="44" t="s">
        <v>692</v>
      </c>
      <c r="G75" s="49">
        <v>0.3</v>
      </c>
      <c r="H75" s="5">
        <v>53.118857330964097</v>
      </c>
      <c r="I75" s="5">
        <v>6.6546763418151516</v>
      </c>
      <c r="J75" s="5">
        <v>46.464180989148943</v>
      </c>
      <c r="K75" s="5">
        <v>-52.806000893748163</v>
      </c>
      <c r="L75" s="5">
        <v>42.979367414962773</v>
      </c>
      <c r="M75" s="73">
        <v>0.5</v>
      </c>
      <c r="N75" s="5">
        <v>7.5501641393797252</v>
      </c>
      <c r="O75" s="5">
        <v>-0.89548779756457364</v>
      </c>
      <c r="P75" s="5">
        <v>0</v>
      </c>
      <c r="Q75" s="5">
        <v>0</v>
      </c>
      <c r="R75" s="5">
        <v>0</v>
      </c>
      <c r="S75" s="46">
        <v>36.593432881015133</v>
      </c>
      <c r="T75" s="5">
        <v>9.8707481081338173</v>
      </c>
      <c r="U75" s="5">
        <v>0</v>
      </c>
      <c r="V75" s="5">
        <v>0</v>
      </c>
      <c r="W75" s="175">
        <v>0</v>
      </c>
      <c r="X75" s="5">
        <v>44.143597020394857</v>
      </c>
      <c r="Y75" s="5">
        <v>8.9752603105692437</v>
      </c>
      <c r="Z75" s="5">
        <v>0</v>
      </c>
      <c r="AA75" s="5">
        <v>0</v>
      </c>
      <c r="AB75" s="72">
        <v>0</v>
      </c>
    </row>
    <row r="76" spans="1:28">
      <c r="A76" s="48" t="s">
        <v>693</v>
      </c>
      <c r="B76" s="55" t="s">
        <v>694</v>
      </c>
      <c r="C76" s="1" t="s">
        <v>695</v>
      </c>
      <c r="D76" s="1" t="s">
        <v>53</v>
      </c>
      <c r="E76" s="1" t="s">
        <v>151</v>
      </c>
      <c r="F76" s="44" t="s">
        <v>696</v>
      </c>
      <c r="G76" s="49">
        <v>0.4</v>
      </c>
      <c r="H76" s="5">
        <v>2.6410898047551221</v>
      </c>
      <c r="I76" s="5">
        <v>8.3975477083384528E-2</v>
      </c>
      <c r="J76" s="5">
        <v>2.5571143276717376</v>
      </c>
      <c r="K76" s="5">
        <v>-9.4908936407786371</v>
      </c>
      <c r="L76" s="5">
        <v>2.365330753096357</v>
      </c>
      <c r="M76" s="73">
        <v>0.5</v>
      </c>
      <c r="N76" s="5">
        <v>0</v>
      </c>
      <c r="O76" s="5">
        <v>8.3975477083384528E-2</v>
      </c>
      <c r="P76" s="5">
        <v>0</v>
      </c>
      <c r="Q76" s="5">
        <v>0</v>
      </c>
      <c r="R76" s="5">
        <v>0</v>
      </c>
      <c r="S76" s="46">
        <v>0</v>
      </c>
      <c r="T76" s="5">
        <v>2.5571143276717376</v>
      </c>
      <c r="U76" s="5">
        <v>0</v>
      </c>
      <c r="V76" s="5">
        <v>0</v>
      </c>
      <c r="W76" s="175">
        <v>0</v>
      </c>
      <c r="X76" s="5">
        <v>0</v>
      </c>
      <c r="Y76" s="5">
        <v>2.6410898047551221</v>
      </c>
      <c r="Z76" s="5">
        <v>0</v>
      </c>
      <c r="AA76" s="5">
        <v>0</v>
      </c>
      <c r="AB76" s="72">
        <v>0</v>
      </c>
    </row>
    <row r="77" spans="1:28">
      <c r="A77" s="48" t="s">
        <v>697</v>
      </c>
      <c r="B77" s="55" t="s">
        <v>698</v>
      </c>
      <c r="C77" s="1" t="s">
        <v>699</v>
      </c>
      <c r="D77" s="1" t="s">
        <v>53</v>
      </c>
      <c r="E77" s="1" t="s">
        <v>54</v>
      </c>
      <c r="F77" s="44" t="s">
        <v>700</v>
      </c>
      <c r="G77" s="49">
        <v>0.4</v>
      </c>
      <c r="H77" s="5">
        <v>2.0192356140521341</v>
      </c>
      <c r="I77" s="5">
        <v>0</v>
      </c>
      <c r="J77" s="5">
        <v>2.0192356140521341</v>
      </c>
      <c r="K77" s="5">
        <v>-14.898810580943929</v>
      </c>
      <c r="L77" s="5">
        <v>1.8677929429982245</v>
      </c>
      <c r="M77" s="73">
        <v>0.5</v>
      </c>
      <c r="N77" s="5">
        <v>0</v>
      </c>
      <c r="O77" s="5">
        <v>0</v>
      </c>
      <c r="P77" s="5">
        <v>0</v>
      </c>
      <c r="Q77" s="5">
        <v>0</v>
      </c>
      <c r="R77" s="5">
        <v>0</v>
      </c>
      <c r="S77" s="46">
        <v>0</v>
      </c>
      <c r="T77" s="5">
        <v>2.0192356140521341</v>
      </c>
      <c r="U77" s="5">
        <v>0</v>
      </c>
      <c r="V77" s="5">
        <v>0</v>
      </c>
      <c r="W77" s="175">
        <v>0</v>
      </c>
      <c r="X77" s="5">
        <v>0</v>
      </c>
      <c r="Y77" s="5">
        <v>2.0192356140521341</v>
      </c>
      <c r="Z77" s="5">
        <v>0</v>
      </c>
      <c r="AA77" s="5">
        <v>0</v>
      </c>
      <c r="AB77" s="72">
        <v>0</v>
      </c>
    </row>
    <row r="78" spans="1:28">
      <c r="A78" s="48" t="s">
        <v>701</v>
      </c>
      <c r="B78" s="55" t="s">
        <v>702</v>
      </c>
      <c r="C78" s="1" t="s">
        <v>703</v>
      </c>
      <c r="D78" s="1" t="s">
        <v>93</v>
      </c>
      <c r="E78" s="1" t="s">
        <v>94</v>
      </c>
      <c r="F78" s="44" t="s">
        <v>704</v>
      </c>
      <c r="G78" s="49">
        <v>0.3</v>
      </c>
      <c r="H78" s="5">
        <v>58.00836742208967</v>
      </c>
      <c r="I78" s="5">
        <v>9.4975643330809145</v>
      </c>
      <c r="J78" s="5">
        <v>48.510803089008746</v>
      </c>
      <c r="K78" s="5">
        <v>-5.6388594638080098</v>
      </c>
      <c r="L78" s="5">
        <v>44.872492857333093</v>
      </c>
      <c r="M78" s="73">
        <v>0.10413470365135791</v>
      </c>
      <c r="N78" s="5">
        <v>9.7247424664539395</v>
      </c>
      <c r="O78" s="5">
        <v>-0.22717813337302581</v>
      </c>
      <c r="P78" s="5">
        <v>0</v>
      </c>
      <c r="Q78" s="5">
        <v>0</v>
      </c>
      <c r="R78" s="5">
        <v>0</v>
      </c>
      <c r="S78" s="46">
        <v>37.323556985989185</v>
      </c>
      <c r="T78" s="5">
        <v>11.187246103019564</v>
      </c>
      <c r="U78" s="5">
        <v>0</v>
      </c>
      <c r="V78" s="5">
        <v>0</v>
      </c>
      <c r="W78" s="175">
        <v>0</v>
      </c>
      <c r="X78" s="5">
        <v>47.048299452443125</v>
      </c>
      <c r="Y78" s="5">
        <v>10.96006796964654</v>
      </c>
      <c r="Z78" s="5">
        <v>0</v>
      </c>
      <c r="AA78" s="5">
        <v>0</v>
      </c>
      <c r="AB78" s="72">
        <v>0</v>
      </c>
    </row>
    <row r="79" spans="1:28">
      <c r="A79" s="48" t="s">
        <v>713</v>
      </c>
      <c r="B79" s="55" t="s">
        <v>714</v>
      </c>
      <c r="C79" s="1" t="s">
        <v>715</v>
      </c>
      <c r="D79" s="1" t="s">
        <v>53</v>
      </c>
      <c r="E79" s="1" t="s">
        <v>156</v>
      </c>
      <c r="F79" s="44" t="s">
        <v>716</v>
      </c>
      <c r="G79" s="49">
        <v>0.4</v>
      </c>
      <c r="H79" s="5">
        <v>5.0776386957858914</v>
      </c>
      <c r="I79" s="5">
        <v>1.5346509066826739</v>
      </c>
      <c r="J79" s="5">
        <v>3.542987789103218</v>
      </c>
      <c r="K79" s="5">
        <v>-3.9054727836718115</v>
      </c>
      <c r="L79" s="5">
        <v>3.2772637049204767</v>
      </c>
      <c r="M79" s="73">
        <v>0.5</v>
      </c>
      <c r="N79" s="5">
        <v>0</v>
      </c>
      <c r="O79" s="5">
        <v>1.5346509066826739</v>
      </c>
      <c r="P79" s="5">
        <v>0</v>
      </c>
      <c r="Q79" s="5">
        <v>0</v>
      </c>
      <c r="R79" s="5">
        <v>0</v>
      </c>
      <c r="S79" s="46">
        <v>0</v>
      </c>
      <c r="T79" s="5">
        <v>3.542987789103218</v>
      </c>
      <c r="U79" s="5">
        <v>0</v>
      </c>
      <c r="V79" s="5">
        <v>0</v>
      </c>
      <c r="W79" s="175">
        <v>0</v>
      </c>
      <c r="X79" s="5">
        <v>0</v>
      </c>
      <c r="Y79" s="5">
        <v>5.0776386957858914</v>
      </c>
      <c r="Z79" s="5">
        <v>0</v>
      </c>
      <c r="AA79" s="5">
        <v>0</v>
      </c>
      <c r="AB79" s="72">
        <v>0</v>
      </c>
    </row>
    <row r="80" spans="1:28">
      <c r="A80" s="48" t="s">
        <v>721</v>
      </c>
      <c r="B80" s="55" t="s">
        <v>722</v>
      </c>
      <c r="C80" s="1" t="s">
        <v>723</v>
      </c>
      <c r="D80" s="1" t="s">
        <v>361</v>
      </c>
      <c r="E80" s="1" t="s">
        <v>724</v>
      </c>
      <c r="F80" s="44" t="s">
        <v>725</v>
      </c>
      <c r="G80" s="49">
        <v>0.5</v>
      </c>
      <c r="H80" s="5">
        <v>36.69135646763678</v>
      </c>
      <c r="I80" s="5">
        <v>4.4466797096849993</v>
      </c>
      <c r="J80" s="5">
        <v>32.24467675795178</v>
      </c>
      <c r="K80" s="5">
        <v>12.942043743755448</v>
      </c>
      <c r="L80" s="5">
        <v>29.826326001105397</v>
      </c>
      <c r="M80" s="73">
        <v>0</v>
      </c>
      <c r="N80" s="5">
        <v>3.9108633594551829</v>
      </c>
      <c r="O80" s="5">
        <v>-0.34662362164675259</v>
      </c>
      <c r="P80" s="5">
        <v>0.88243997187656953</v>
      </c>
      <c r="Q80" s="5">
        <v>0</v>
      </c>
      <c r="R80" s="5">
        <v>0</v>
      </c>
      <c r="S80" s="46">
        <v>26.167276945908103</v>
      </c>
      <c r="T80" s="5">
        <v>4.2571592088542554</v>
      </c>
      <c r="U80" s="5">
        <v>1.8202406031894212</v>
      </c>
      <c r="V80" s="5">
        <v>0</v>
      </c>
      <c r="W80" s="175">
        <v>0</v>
      </c>
      <c r="X80" s="5">
        <v>30.078140305363288</v>
      </c>
      <c r="Y80" s="5">
        <v>3.9105355872075025</v>
      </c>
      <c r="Z80" s="5">
        <v>2.7026805750659908</v>
      </c>
      <c r="AA80" s="5">
        <v>0</v>
      </c>
      <c r="AB80" s="72">
        <v>0</v>
      </c>
    </row>
    <row r="81" spans="1:28">
      <c r="A81" s="48" t="s">
        <v>730</v>
      </c>
      <c r="B81" s="55" t="s">
        <v>731</v>
      </c>
      <c r="C81" s="1" t="s">
        <v>732</v>
      </c>
      <c r="D81" s="1" t="s">
        <v>270</v>
      </c>
      <c r="E81" s="1" t="s">
        <v>94</v>
      </c>
      <c r="F81" s="44" t="s">
        <v>733</v>
      </c>
      <c r="G81" s="49">
        <v>0.3</v>
      </c>
      <c r="H81" s="5">
        <v>107.95351920325092</v>
      </c>
      <c r="I81" s="5">
        <v>24.06650027386015</v>
      </c>
      <c r="J81" s="5">
        <v>83.887018929390777</v>
      </c>
      <c r="K81" s="5">
        <v>2.7531094884819036</v>
      </c>
      <c r="L81" s="5">
        <v>77.595492509686466</v>
      </c>
      <c r="M81" s="73">
        <v>0</v>
      </c>
      <c r="N81" s="5">
        <v>21.161491736878201</v>
      </c>
      <c r="O81" s="5">
        <v>2.9050085369819478</v>
      </c>
      <c r="P81" s="5">
        <v>0</v>
      </c>
      <c r="Q81" s="5">
        <v>0</v>
      </c>
      <c r="R81" s="5">
        <v>0</v>
      </c>
      <c r="S81" s="46">
        <v>62.590102205624937</v>
      </c>
      <c r="T81" s="5">
        <v>21.296916723765836</v>
      </c>
      <c r="U81" s="5">
        <v>0</v>
      </c>
      <c r="V81" s="5">
        <v>0</v>
      </c>
      <c r="W81" s="175">
        <v>0</v>
      </c>
      <c r="X81" s="5">
        <v>83.751593942503135</v>
      </c>
      <c r="Y81" s="5">
        <v>24.201925260747782</v>
      </c>
      <c r="Z81" s="5">
        <v>0</v>
      </c>
      <c r="AA81" s="5">
        <v>0</v>
      </c>
      <c r="AB81" s="72">
        <v>0</v>
      </c>
    </row>
    <row r="82" spans="1:28">
      <c r="A82" s="48" t="s">
        <v>734</v>
      </c>
      <c r="B82" s="55" t="s">
        <v>735</v>
      </c>
      <c r="C82" s="1" t="s">
        <v>736</v>
      </c>
      <c r="D82" s="1" t="s">
        <v>270</v>
      </c>
      <c r="E82" s="1" t="s">
        <v>94</v>
      </c>
      <c r="F82" s="44" t="s">
        <v>737</v>
      </c>
      <c r="G82" s="49">
        <v>0.3</v>
      </c>
      <c r="H82" s="5">
        <v>61.830039824450353</v>
      </c>
      <c r="I82" s="5">
        <v>9.9457953112334465</v>
      </c>
      <c r="J82" s="5">
        <v>51.884244513216906</v>
      </c>
      <c r="K82" s="5">
        <v>-52.811940414324667</v>
      </c>
      <c r="L82" s="5">
        <v>47.992926174725639</v>
      </c>
      <c r="M82" s="73">
        <v>0.5</v>
      </c>
      <c r="N82" s="5">
        <v>8.621763619361289</v>
      </c>
      <c r="O82" s="5">
        <v>1.3240316918721571</v>
      </c>
      <c r="P82" s="5">
        <v>0</v>
      </c>
      <c r="Q82" s="5">
        <v>0</v>
      </c>
      <c r="R82" s="5">
        <v>0</v>
      </c>
      <c r="S82" s="46">
        <v>28.862385978048867</v>
      </c>
      <c r="T82" s="5">
        <v>23.02185853516804</v>
      </c>
      <c r="U82" s="5">
        <v>0</v>
      </c>
      <c r="V82" s="5">
        <v>0</v>
      </c>
      <c r="W82" s="175">
        <v>0</v>
      </c>
      <c r="X82" s="5">
        <v>37.484149597410159</v>
      </c>
      <c r="Y82" s="5">
        <v>24.345890227040197</v>
      </c>
      <c r="Z82" s="5">
        <v>0</v>
      </c>
      <c r="AA82" s="5">
        <v>0</v>
      </c>
      <c r="AB82" s="72">
        <v>0</v>
      </c>
    </row>
    <row r="83" spans="1:28">
      <c r="A83" s="48" t="s">
        <v>746</v>
      </c>
      <c r="B83" s="55" t="s">
        <v>747</v>
      </c>
      <c r="C83" s="1" t="s">
        <v>748</v>
      </c>
      <c r="D83" s="1" t="s">
        <v>53</v>
      </c>
      <c r="E83" s="1" t="s">
        <v>356</v>
      </c>
      <c r="F83" s="44" t="s">
        <v>749</v>
      </c>
      <c r="G83" s="49">
        <v>0.4</v>
      </c>
      <c r="H83" s="5">
        <v>2.4838685804690357</v>
      </c>
      <c r="I83" s="5">
        <v>0</v>
      </c>
      <c r="J83" s="5">
        <v>2.4838685804690357</v>
      </c>
      <c r="K83" s="5">
        <v>-8.4891141639657306</v>
      </c>
      <c r="L83" s="5">
        <v>2.2975784369338577</v>
      </c>
      <c r="M83" s="73">
        <v>0.5</v>
      </c>
      <c r="N83" s="5">
        <v>0</v>
      </c>
      <c r="O83" s="5">
        <v>0</v>
      </c>
      <c r="P83" s="5">
        <v>0</v>
      </c>
      <c r="Q83" s="5">
        <v>0</v>
      </c>
      <c r="R83" s="5">
        <v>0</v>
      </c>
      <c r="S83" s="46">
        <v>0</v>
      </c>
      <c r="T83" s="5">
        <v>2.4838685804690357</v>
      </c>
      <c r="U83" s="5">
        <v>0</v>
      </c>
      <c r="V83" s="5">
        <v>0</v>
      </c>
      <c r="W83" s="175">
        <v>0</v>
      </c>
      <c r="X83" s="5">
        <v>0</v>
      </c>
      <c r="Y83" s="5">
        <v>2.4838685804690357</v>
      </c>
      <c r="Z83" s="5">
        <v>0</v>
      </c>
      <c r="AA83" s="5">
        <v>0</v>
      </c>
      <c r="AB83" s="72">
        <v>0</v>
      </c>
    </row>
    <row r="84" spans="1:28">
      <c r="A84" s="48" t="s">
        <v>750</v>
      </c>
      <c r="B84" s="55" t="s">
        <v>751</v>
      </c>
      <c r="C84" s="1" t="s">
        <v>752</v>
      </c>
      <c r="D84" s="1" t="s">
        <v>53</v>
      </c>
      <c r="E84" s="1" t="s">
        <v>194</v>
      </c>
      <c r="F84" s="44" t="s">
        <v>753</v>
      </c>
      <c r="G84" s="49">
        <v>0.4</v>
      </c>
      <c r="H84" s="5">
        <v>6.0173973792698554</v>
      </c>
      <c r="I84" s="5">
        <v>0.61420724930667037</v>
      </c>
      <c r="J84" s="5">
        <v>5.4031901299631846</v>
      </c>
      <c r="K84" s="5">
        <v>-11.220493580384108</v>
      </c>
      <c r="L84" s="5">
        <v>4.9979508702159459</v>
      </c>
      <c r="M84" s="73">
        <v>0.5</v>
      </c>
      <c r="N84" s="5">
        <v>0</v>
      </c>
      <c r="O84" s="5">
        <v>0.61420724930667037</v>
      </c>
      <c r="P84" s="5">
        <v>0</v>
      </c>
      <c r="Q84" s="5">
        <v>0</v>
      </c>
      <c r="R84" s="5">
        <v>0</v>
      </c>
      <c r="S84" s="46">
        <v>0</v>
      </c>
      <c r="T84" s="5">
        <v>5.4031901299631846</v>
      </c>
      <c r="U84" s="5">
        <v>0</v>
      </c>
      <c r="V84" s="5">
        <v>0</v>
      </c>
      <c r="W84" s="175">
        <v>0</v>
      </c>
      <c r="X84" s="5">
        <v>0</v>
      </c>
      <c r="Y84" s="5">
        <v>6.0173973792698554</v>
      </c>
      <c r="Z84" s="5">
        <v>0</v>
      </c>
      <c r="AA84" s="5">
        <v>0</v>
      </c>
      <c r="AB84" s="72">
        <v>0</v>
      </c>
    </row>
    <row r="85" spans="1:28">
      <c r="A85" s="48" t="s">
        <v>758</v>
      </c>
      <c r="B85" s="55" t="s">
        <v>759</v>
      </c>
      <c r="C85" s="1" t="s">
        <v>760</v>
      </c>
      <c r="D85" s="1" t="s">
        <v>93</v>
      </c>
      <c r="E85" s="1" t="s">
        <v>94</v>
      </c>
      <c r="F85" s="44" t="s">
        <v>761</v>
      </c>
      <c r="G85" s="49">
        <v>0.3</v>
      </c>
      <c r="H85" s="5">
        <v>21.71124882340435</v>
      </c>
      <c r="I85" s="5">
        <v>0</v>
      </c>
      <c r="J85" s="5">
        <v>21.71124882340435</v>
      </c>
      <c r="K85" s="5">
        <v>-4.2489347343927948</v>
      </c>
      <c r="L85" s="5">
        <v>20.082905161649027</v>
      </c>
      <c r="M85" s="73">
        <v>0.16367121473259516</v>
      </c>
      <c r="N85" s="5">
        <v>0</v>
      </c>
      <c r="O85" s="5">
        <v>0</v>
      </c>
      <c r="P85" s="5">
        <v>0</v>
      </c>
      <c r="Q85" s="5">
        <v>0</v>
      </c>
      <c r="R85" s="5">
        <v>0</v>
      </c>
      <c r="S85" s="46">
        <v>15.49033790232909</v>
      </c>
      <c r="T85" s="5">
        <v>6.2209109210752587</v>
      </c>
      <c r="U85" s="5">
        <v>0</v>
      </c>
      <c r="V85" s="5">
        <v>0</v>
      </c>
      <c r="W85" s="175">
        <v>0</v>
      </c>
      <c r="X85" s="5">
        <v>15.49033790232909</v>
      </c>
      <c r="Y85" s="5">
        <v>6.2209109210752587</v>
      </c>
      <c r="Z85" s="5">
        <v>0</v>
      </c>
      <c r="AA85" s="5">
        <v>0</v>
      </c>
      <c r="AB85" s="72">
        <v>0</v>
      </c>
    </row>
    <row r="86" spans="1:28">
      <c r="A86" s="48" t="s">
        <v>762</v>
      </c>
      <c r="B86" s="55" t="s">
        <v>763</v>
      </c>
      <c r="C86" s="1" t="s">
        <v>764</v>
      </c>
      <c r="D86" s="1" t="s">
        <v>103</v>
      </c>
      <c r="E86" s="1" t="s">
        <v>185</v>
      </c>
      <c r="F86" s="44" t="s">
        <v>765</v>
      </c>
      <c r="G86" s="49">
        <v>0.49</v>
      </c>
      <c r="H86" s="5">
        <v>94.176837274447806</v>
      </c>
      <c r="I86" s="5">
        <v>12.823684598587759</v>
      </c>
      <c r="J86" s="5">
        <v>81.353152675860031</v>
      </c>
      <c r="K86" s="5">
        <v>28.346481293685262</v>
      </c>
      <c r="L86" s="5">
        <v>75.251666225170538</v>
      </c>
      <c r="M86" s="73">
        <v>0</v>
      </c>
      <c r="N86" s="5">
        <v>13.233862082856774</v>
      </c>
      <c r="O86" s="5">
        <v>-0.41017748426901551</v>
      </c>
      <c r="P86" s="5">
        <v>0</v>
      </c>
      <c r="Q86" s="5">
        <v>0</v>
      </c>
      <c r="R86" s="5">
        <v>0</v>
      </c>
      <c r="S86" s="46">
        <v>69.011960105287216</v>
      </c>
      <c r="T86" s="5">
        <v>12.341192570572828</v>
      </c>
      <c r="U86" s="5">
        <v>0</v>
      </c>
      <c r="V86" s="5">
        <v>0</v>
      </c>
      <c r="W86" s="175">
        <v>0</v>
      </c>
      <c r="X86" s="5">
        <v>82.24582218814399</v>
      </c>
      <c r="Y86" s="5">
        <v>11.931015086303811</v>
      </c>
      <c r="Z86" s="5">
        <v>0</v>
      </c>
      <c r="AA86" s="5">
        <v>0</v>
      </c>
      <c r="AB86" s="72">
        <v>0</v>
      </c>
    </row>
    <row r="87" spans="1:28">
      <c r="A87" s="48" t="s">
        <v>766</v>
      </c>
      <c r="B87" s="55" t="s">
        <v>767</v>
      </c>
      <c r="C87" s="1" t="s">
        <v>768</v>
      </c>
      <c r="D87" s="1" t="s">
        <v>103</v>
      </c>
      <c r="E87" s="1" t="s">
        <v>611</v>
      </c>
      <c r="F87" s="44" t="s">
        <v>769</v>
      </c>
      <c r="G87" s="49">
        <v>0.49</v>
      </c>
      <c r="H87" s="5">
        <v>82.705000349711057</v>
      </c>
      <c r="I87" s="5">
        <v>21.317682447942442</v>
      </c>
      <c r="J87" s="5">
        <v>61.387317901768611</v>
      </c>
      <c r="K87" s="5">
        <v>40.703157208237911</v>
      </c>
      <c r="L87" s="5">
        <v>56.783269059135968</v>
      </c>
      <c r="M87" s="73">
        <v>0</v>
      </c>
      <c r="N87" s="5">
        <v>20.048911997387791</v>
      </c>
      <c r="O87" s="5">
        <v>1.268770450554654</v>
      </c>
      <c r="P87" s="5">
        <v>0</v>
      </c>
      <c r="Q87" s="5">
        <v>0</v>
      </c>
      <c r="R87" s="5">
        <v>0</v>
      </c>
      <c r="S87" s="46">
        <v>53.998200985054396</v>
      </c>
      <c r="T87" s="5">
        <v>7.3891169167142099</v>
      </c>
      <c r="U87" s="5">
        <v>0</v>
      </c>
      <c r="V87" s="5">
        <v>0</v>
      </c>
      <c r="W87" s="175">
        <v>0</v>
      </c>
      <c r="X87" s="5">
        <v>74.047112982442187</v>
      </c>
      <c r="Y87" s="5">
        <v>8.6578873672688648</v>
      </c>
      <c r="Z87" s="5">
        <v>0</v>
      </c>
      <c r="AA87" s="5">
        <v>0</v>
      </c>
      <c r="AB87" s="72">
        <v>0</v>
      </c>
    </row>
    <row r="88" spans="1:28">
      <c r="A88" s="48" t="s">
        <v>770</v>
      </c>
      <c r="B88" s="55" t="s">
        <v>771</v>
      </c>
      <c r="C88" s="1" t="s">
        <v>772</v>
      </c>
      <c r="D88" s="1" t="s">
        <v>270</v>
      </c>
      <c r="E88" s="1" t="s">
        <v>94</v>
      </c>
      <c r="F88" s="44" t="s">
        <v>773</v>
      </c>
      <c r="G88" s="49">
        <v>0.3</v>
      </c>
      <c r="H88" s="5">
        <v>141.43081100146728</v>
      </c>
      <c r="I88" s="5">
        <v>31.69097387195265</v>
      </c>
      <c r="J88" s="5">
        <v>109.73983712951464</v>
      </c>
      <c r="K88" s="5">
        <v>62.731635058824097</v>
      </c>
      <c r="L88" s="5">
        <v>101.50934934480104</v>
      </c>
      <c r="M88" s="73">
        <v>0</v>
      </c>
      <c r="N88" s="5">
        <v>27.675225313668935</v>
      </c>
      <c r="O88" s="5">
        <v>4.0157485582837129</v>
      </c>
      <c r="P88" s="5">
        <v>0</v>
      </c>
      <c r="Q88" s="5">
        <v>0</v>
      </c>
      <c r="R88" s="5">
        <v>0</v>
      </c>
      <c r="S88" s="46">
        <v>83.385372233658401</v>
      </c>
      <c r="T88" s="5">
        <v>26.354464895856239</v>
      </c>
      <c r="U88" s="5">
        <v>0</v>
      </c>
      <c r="V88" s="5">
        <v>0</v>
      </c>
      <c r="W88" s="175">
        <v>0</v>
      </c>
      <c r="X88" s="5">
        <v>111.06059754732733</v>
      </c>
      <c r="Y88" s="5">
        <v>30.37021345413995</v>
      </c>
      <c r="Z88" s="5">
        <v>0</v>
      </c>
      <c r="AA88" s="5">
        <v>0</v>
      </c>
      <c r="AB88" s="72">
        <v>0</v>
      </c>
    </row>
    <row r="89" spans="1:28">
      <c r="A89" s="48" t="s">
        <v>774</v>
      </c>
      <c r="B89" s="55" t="s">
        <v>775</v>
      </c>
      <c r="C89" s="1" t="s">
        <v>776</v>
      </c>
      <c r="D89" s="1" t="s">
        <v>237</v>
      </c>
      <c r="E89" s="1" t="s">
        <v>156</v>
      </c>
      <c r="F89" s="44" t="s">
        <v>777</v>
      </c>
      <c r="G89" s="49">
        <v>0.09</v>
      </c>
      <c r="H89" s="5">
        <v>219.33508091348662</v>
      </c>
      <c r="I89" s="5">
        <v>32.893985288544776</v>
      </c>
      <c r="J89" s="5">
        <v>186.44109562494185</v>
      </c>
      <c r="K89" s="5">
        <v>155.564032528741</v>
      </c>
      <c r="L89" s="5">
        <v>172.45801345307123</v>
      </c>
      <c r="M89" s="73">
        <v>0</v>
      </c>
      <c r="N89" s="5">
        <v>32.893985288544776</v>
      </c>
      <c r="O89" s="5">
        <v>0</v>
      </c>
      <c r="P89" s="5">
        <v>0</v>
      </c>
      <c r="Q89" s="5">
        <v>0</v>
      </c>
      <c r="R89" s="5">
        <v>0</v>
      </c>
      <c r="S89" s="46">
        <v>186.44109562494185</v>
      </c>
      <c r="T89" s="5">
        <v>0</v>
      </c>
      <c r="U89" s="5">
        <v>0</v>
      </c>
      <c r="V89" s="5">
        <v>0</v>
      </c>
      <c r="W89" s="175">
        <v>0</v>
      </c>
      <c r="X89" s="5">
        <v>219.33508091348662</v>
      </c>
      <c r="Y89" s="5">
        <v>0</v>
      </c>
      <c r="Z89" s="5">
        <v>0</v>
      </c>
      <c r="AA89" s="5">
        <v>0</v>
      </c>
      <c r="AB89" s="72">
        <v>0</v>
      </c>
    </row>
    <row r="90" spans="1:28">
      <c r="A90" s="48" t="s">
        <v>778</v>
      </c>
      <c r="B90" s="55" t="s">
        <v>779</v>
      </c>
      <c r="C90" s="1" t="s">
        <v>780</v>
      </c>
      <c r="D90" s="1" t="s">
        <v>79</v>
      </c>
      <c r="E90" s="1" t="s">
        <v>156</v>
      </c>
      <c r="F90" s="44" t="s">
        <v>1615</v>
      </c>
      <c r="G90" s="49">
        <v>0.01</v>
      </c>
      <c r="H90" s="5">
        <v>23.81619483922621</v>
      </c>
      <c r="I90" s="5">
        <v>8.3860863929388891</v>
      </c>
      <c r="J90" s="5">
        <v>15.430108446287319</v>
      </c>
      <c r="K90" s="5">
        <v>11.11420818714274</v>
      </c>
      <c r="L90" s="5">
        <v>14.27285031281577</v>
      </c>
      <c r="M90" s="73">
        <v>0</v>
      </c>
      <c r="N90" s="5">
        <v>0</v>
      </c>
      <c r="O90" s="5">
        <v>0</v>
      </c>
      <c r="P90" s="5">
        <v>8.3860863929388891</v>
      </c>
      <c r="Q90" s="5">
        <v>0</v>
      </c>
      <c r="R90" s="5">
        <v>0</v>
      </c>
      <c r="S90" s="46">
        <v>0</v>
      </c>
      <c r="T90" s="5">
        <v>0</v>
      </c>
      <c r="U90" s="5">
        <v>15.430108446287319</v>
      </c>
      <c r="V90" s="5">
        <v>0</v>
      </c>
      <c r="W90" s="175">
        <v>0</v>
      </c>
      <c r="X90" s="5">
        <v>0</v>
      </c>
      <c r="Y90" s="5">
        <v>0</v>
      </c>
      <c r="Z90" s="5">
        <v>23.81619483922621</v>
      </c>
      <c r="AA90" s="5">
        <v>0</v>
      </c>
      <c r="AB90" s="72">
        <v>0</v>
      </c>
    </row>
    <row r="91" spans="1:28">
      <c r="A91" s="48" t="s">
        <v>786</v>
      </c>
      <c r="B91" s="55" t="s">
        <v>787</v>
      </c>
      <c r="C91" s="1" t="s">
        <v>788</v>
      </c>
      <c r="D91" s="1" t="s">
        <v>103</v>
      </c>
      <c r="E91" s="1" t="s">
        <v>185</v>
      </c>
      <c r="F91" s="44" t="s">
        <v>789</v>
      </c>
      <c r="G91" s="49">
        <v>0.49</v>
      </c>
      <c r="H91" s="5">
        <v>183.65529723166244</v>
      </c>
      <c r="I91" s="5">
        <v>27.760911278612912</v>
      </c>
      <c r="J91" s="5">
        <v>155.89438595304955</v>
      </c>
      <c r="K91" s="5">
        <v>-14.12817020594294</v>
      </c>
      <c r="L91" s="5">
        <v>144.20230700657083</v>
      </c>
      <c r="M91" s="73">
        <v>8.3095857009091501E-2</v>
      </c>
      <c r="N91" s="5">
        <v>27.984442179854899</v>
      </c>
      <c r="O91" s="5">
        <v>-0.22353090124198793</v>
      </c>
      <c r="P91" s="5">
        <v>0</v>
      </c>
      <c r="Q91" s="5">
        <v>0</v>
      </c>
      <c r="R91" s="5">
        <v>0</v>
      </c>
      <c r="S91" s="46">
        <v>129.11578694995512</v>
      </c>
      <c r="T91" s="5">
        <v>26.77859900309441</v>
      </c>
      <c r="U91" s="5">
        <v>0</v>
      </c>
      <c r="V91" s="5">
        <v>0</v>
      </c>
      <c r="W91" s="175">
        <v>0</v>
      </c>
      <c r="X91" s="5">
        <v>157.10022912981003</v>
      </c>
      <c r="Y91" s="5">
        <v>26.55506810185242</v>
      </c>
      <c r="Z91" s="5">
        <v>0</v>
      </c>
      <c r="AA91" s="5">
        <v>0</v>
      </c>
      <c r="AB91" s="72">
        <v>0</v>
      </c>
    </row>
    <row r="92" spans="1:28">
      <c r="A92" s="48" t="s">
        <v>790</v>
      </c>
      <c r="B92" s="55" t="s">
        <v>791</v>
      </c>
      <c r="C92" s="1" t="s">
        <v>792</v>
      </c>
      <c r="D92" s="1" t="s">
        <v>124</v>
      </c>
      <c r="E92" s="1" t="s">
        <v>151</v>
      </c>
      <c r="F92" s="44" t="s">
        <v>793</v>
      </c>
      <c r="G92" s="49">
        <v>0.49</v>
      </c>
      <c r="H92" s="5">
        <v>128.1087324703247</v>
      </c>
      <c r="I92" s="5">
        <v>28.406728740793245</v>
      </c>
      <c r="J92" s="5">
        <v>99.702003729531469</v>
      </c>
      <c r="K92" s="5">
        <v>45.222255987157098</v>
      </c>
      <c r="L92" s="5">
        <v>92.224353449816618</v>
      </c>
      <c r="M92" s="73">
        <v>0</v>
      </c>
      <c r="N92" s="5">
        <v>26.450479949520304</v>
      </c>
      <c r="O92" s="5">
        <v>1.9562487912729383</v>
      </c>
      <c r="P92" s="5">
        <v>0</v>
      </c>
      <c r="Q92" s="5">
        <v>0</v>
      </c>
      <c r="R92" s="5">
        <v>0</v>
      </c>
      <c r="S92" s="46">
        <v>82.559928798301044</v>
      </c>
      <c r="T92" s="5">
        <v>17.142074931230418</v>
      </c>
      <c r="U92" s="5">
        <v>0</v>
      </c>
      <c r="V92" s="5">
        <v>0</v>
      </c>
      <c r="W92" s="175">
        <v>0</v>
      </c>
      <c r="X92" s="5">
        <v>109.01040874782134</v>
      </c>
      <c r="Y92" s="5">
        <v>19.098323722503356</v>
      </c>
      <c r="Z92" s="5">
        <v>0</v>
      </c>
      <c r="AA92" s="5">
        <v>0</v>
      </c>
      <c r="AB92" s="72">
        <v>0</v>
      </c>
    </row>
    <row r="93" spans="1:28">
      <c r="A93" s="48" t="s">
        <v>794</v>
      </c>
      <c r="B93" s="55" t="s">
        <v>795</v>
      </c>
      <c r="C93" s="1" t="s">
        <v>796</v>
      </c>
      <c r="D93" s="1" t="s">
        <v>237</v>
      </c>
      <c r="E93" s="1" t="s">
        <v>151</v>
      </c>
      <c r="F93" s="44" t="s">
        <v>797</v>
      </c>
      <c r="G93" s="49">
        <v>0.09</v>
      </c>
      <c r="H93" s="5">
        <v>60.882646431516918</v>
      </c>
      <c r="I93" s="5">
        <v>0</v>
      </c>
      <c r="J93" s="5">
        <v>60.882646431516918</v>
      </c>
      <c r="K93" s="5">
        <v>39.699518229800887</v>
      </c>
      <c r="L93" s="5">
        <v>56.316447949153151</v>
      </c>
      <c r="M93" s="73">
        <v>0</v>
      </c>
      <c r="N93" s="5">
        <v>0</v>
      </c>
      <c r="O93" s="5">
        <v>0</v>
      </c>
      <c r="P93" s="5">
        <v>0</v>
      </c>
      <c r="Q93" s="5">
        <v>0</v>
      </c>
      <c r="R93" s="5">
        <v>0</v>
      </c>
      <c r="S93" s="46">
        <v>60.882646431516918</v>
      </c>
      <c r="T93" s="5">
        <v>0</v>
      </c>
      <c r="U93" s="5">
        <v>0</v>
      </c>
      <c r="V93" s="5">
        <v>0</v>
      </c>
      <c r="W93" s="175">
        <v>0</v>
      </c>
      <c r="X93" s="5">
        <v>60.882646431516918</v>
      </c>
      <c r="Y93" s="5">
        <v>0</v>
      </c>
      <c r="Z93" s="5">
        <v>0</v>
      </c>
      <c r="AA93" s="5">
        <v>0</v>
      </c>
      <c r="AB93" s="72">
        <v>0</v>
      </c>
    </row>
    <row r="94" spans="1:28">
      <c r="A94" s="48" t="s">
        <v>798</v>
      </c>
      <c r="B94" s="55" t="s">
        <v>799</v>
      </c>
      <c r="C94" s="1" t="s">
        <v>800</v>
      </c>
      <c r="D94" s="1" t="s">
        <v>79</v>
      </c>
      <c r="E94" s="1" t="s">
        <v>151</v>
      </c>
      <c r="F94" s="44" t="s">
        <v>1616</v>
      </c>
      <c r="G94" s="49">
        <v>0.01</v>
      </c>
      <c r="H94" s="5">
        <v>13.112341120077696</v>
      </c>
      <c r="I94" s="5">
        <v>4.2491378042627277</v>
      </c>
      <c r="J94" s="5">
        <v>8.8632033158149675</v>
      </c>
      <c r="K94" s="5">
        <v>5.2852685982401146</v>
      </c>
      <c r="L94" s="5">
        <v>8.1984630671288468</v>
      </c>
      <c r="M94" s="73">
        <v>0</v>
      </c>
      <c r="N94" s="5">
        <v>0</v>
      </c>
      <c r="O94" s="5">
        <v>0</v>
      </c>
      <c r="P94" s="5">
        <v>4.2491378042627277</v>
      </c>
      <c r="Q94" s="5">
        <v>0</v>
      </c>
      <c r="R94" s="5">
        <v>0</v>
      </c>
      <c r="S94" s="46">
        <v>0</v>
      </c>
      <c r="T94" s="5">
        <v>0</v>
      </c>
      <c r="U94" s="5">
        <v>8.8632033158149675</v>
      </c>
      <c r="V94" s="5">
        <v>0</v>
      </c>
      <c r="W94" s="175">
        <v>0</v>
      </c>
      <c r="X94" s="5">
        <v>0</v>
      </c>
      <c r="Y94" s="5">
        <v>0</v>
      </c>
      <c r="Z94" s="5">
        <v>13.112341120077696</v>
      </c>
      <c r="AA94" s="5">
        <v>0</v>
      </c>
      <c r="AB94" s="72">
        <v>0</v>
      </c>
    </row>
    <row r="95" spans="1:28">
      <c r="A95" s="48" t="s">
        <v>802</v>
      </c>
      <c r="B95" s="55" t="s">
        <v>803</v>
      </c>
      <c r="C95" s="1" t="s">
        <v>804</v>
      </c>
      <c r="D95" s="1" t="s">
        <v>53</v>
      </c>
      <c r="E95" s="1" t="s">
        <v>498</v>
      </c>
      <c r="F95" s="44" t="s">
        <v>805</v>
      </c>
      <c r="G95" s="49">
        <v>0.4</v>
      </c>
      <c r="H95" s="5">
        <v>2.2069038591043935</v>
      </c>
      <c r="I95" s="5">
        <v>0</v>
      </c>
      <c r="J95" s="5">
        <v>2.2069038591043935</v>
      </c>
      <c r="K95" s="5">
        <v>-7.6798484723172153</v>
      </c>
      <c r="L95" s="5">
        <v>2.0413860696715642</v>
      </c>
      <c r="M95" s="73">
        <v>0.5</v>
      </c>
      <c r="N95" s="5">
        <v>0</v>
      </c>
      <c r="O95" s="5">
        <v>0</v>
      </c>
      <c r="P95" s="5">
        <v>0</v>
      </c>
      <c r="Q95" s="5">
        <v>0</v>
      </c>
      <c r="R95" s="5">
        <v>0</v>
      </c>
      <c r="S95" s="46">
        <v>0</v>
      </c>
      <c r="T95" s="5">
        <v>2.2069038591043935</v>
      </c>
      <c r="U95" s="5">
        <v>0</v>
      </c>
      <c r="V95" s="5">
        <v>0</v>
      </c>
      <c r="W95" s="175">
        <v>0</v>
      </c>
      <c r="X95" s="5">
        <v>0</v>
      </c>
      <c r="Y95" s="5">
        <v>2.2069038591043935</v>
      </c>
      <c r="Z95" s="5">
        <v>0</v>
      </c>
      <c r="AA95" s="5">
        <v>0</v>
      </c>
      <c r="AB95" s="72">
        <v>0</v>
      </c>
    </row>
    <row r="96" spans="1:28">
      <c r="A96" s="48" t="s">
        <v>806</v>
      </c>
      <c r="B96" s="55" t="s">
        <v>807</v>
      </c>
      <c r="C96" s="1" t="s">
        <v>808</v>
      </c>
      <c r="D96" s="1" t="s">
        <v>270</v>
      </c>
      <c r="E96" s="1" t="s">
        <v>94</v>
      </c>
      <c r="F96" s="44" t="s">
        <v>809</v>
      </c>
      <c r="G96" s="49">
        <v>0.3</v>
      </c>
      <c r="H96" s="5">
        <v>121.17486843337861</v>
      </c>
      <c r="I96" s="5">
        <v>27.547074099747853</v>
      </c>
      <c r="J96" s="5">
        <v>93.62779433363076</v>
      </c>
      <c r="K96" s="5">
        <v>73.970403732334802</v>
      </c>
      <c r="L96" s="5">
        <v>86.605709758608455</v>
      </c>
      <c r="M96" s="73">
        <v>0</v>
      </c>
      <c r="N96" s="5">
        <v>25.212323671569468</v>
      </c>
      <c r="O96" s="5">
        <v>2.3347504281783866</v>
      </c>
      <c r="P96" s="5">
        <v>0</v>
      </c>
      <c r="Q96" s="5">
        <v>0</v>
      </c>
      <c r="R96" s="5">
        <v>0</v>
      </c>
      <c r="S96" s="46">
        <v>76.039297377806221</v>
      </c>
      <c r="T96" s="5">
        <v>17.588496955824539</v>
      </c>
      <c r="U96" s="5">
        <v>0</v>
      </c>
      <c r="V96" s="5">
        <v>0</v>
      </c>
      <c r="W96" s="175">
        <v>0</v>
      </c>
      <c r="X96" s="5">
        <v>101.25162104937569</v>
      </c>
      <c r="Y96" s="5">
        <v>19.923247384002924</v>
      </c>
      <c r="Z96" s="5">
        <v>0</v>
      </c>
      <c r="AA96" s="5">
        <v>0</v>
      </c>
      <c r="AB96" s="72">
        <v>0</v>
      </c>
    </row>
    <row r="97" spans="1:28">
      <c r="A97" s="48" t="s">
        <v>810</v>
      </c>
      <c r="B97" s="55" t="s">
        <v>811</v>
      </c>
      <c r="C97" s="1" t="s">
        <v>812</v>
      </c>
      <c r="D97" s="1" t="s">
        <v>53</v>
      </c>
      <c r="E97" s="1" t="s">
        <v>275</v>
      </c>
      <c r="F97" s="44" t="s">
        <v>813</v>
      </c>
      <c r="G97" s="49">
        <v>0.4</v>
      </c>
      <c r="H97" s="5">
        <v>2.0828164702553917</v>
      </c>
      <c r="I97" s="5">
        <v>0</v>
      </c>
      <c r="J97" s="5">
        <v>2.0828164702553917</v>
      </c>
      <c r="K97" s="5">
        <v>-11.445580982967968</v>
      </c>
      <c r="L97" s="5">
        <v>1.9266052349862377</v>
      </c>
      <c r="M97" s="73">
        <v>0.5</v>
      </c>
      <c r="N97" s="5">
        <v>0</v>
      </c>
      <c r="O97" s="5">
        <v>0</v>
      </c>
      <c r="P97" s="5">
        <v>0</v>
      </c>
      <c r="Q97" s="5">
        <v>0</v>
      </c>
      <c r="R97" s="5">
        <v>0</v>
      </c>
      <c r="S97" s="46">
        <v>0</v>
      </c>
      <c r="T97" s="5">
        <v>2.0828164702553917</v>
      </c>
      <c r="U97" s="5">
        <v>0</v>
      </c>
      <c r="V97" s="5">
        <v>0</v>
      </c>
      <c r="W97" s="175">
        <v>0</v>
      </c>
      <c r="X97" s="5">
        <v>0</v>
      </c>
      <c r="Y97" s="5">
        <v>2.0828164702553917</v>
      </c>
      <c r="Z97" s="5">
        <v>0</v>
      </c>
      <c r="AA97" s="5">
        <v>0</v>
      </c>
      <c r="AB97" s="72">
        <v>0</v>
      </c>
    </row>
    <row r="98" spans="1:28">
      <c r="A98" s="48" t="s">
        <v>822</v>
      </c>
      <c r="B98" s="55" t="s">
        <v>823</v>
      </c>
      <c r="C98" s="1" t="s">
        <v>824</v>
      </c>
      <c r="D98" s="1" t="s">
        <v>103</v>
      </c>
      <c r="E98" s="1" t="s">
        <v>611</v>
      </c>
      <c r="F98" s="44" t="s">
        <v>825</v>
      </c>
      <c r="G98" s="49">
        <v>0.49</v>
      </c>
      <c r="H98" s="5">
        <v>226.18005198473531</v>
      </c>
      <c r="I98" s="5">
        <v>52.306239006732341</v>
      </c>
      <c r="J98" s="5">
        <v>173.87381297800297</v>
      </c>
      <c r="K98" s="5">
        <v>76.91589530551451</v>
      </c>
      <c r="L98" s="5">
        <v>160.83327700465273</v>
      </c>
      <c r="M98" s="73">
        <v>0</v>
      </c>
      <c r="N98" s="5">
        <v>48.664752309523102</v>
      </c>
      <c r="O98" s="5">
        <v>3.6414866972092317</v>
      </c>
      <c r="P98" s="5">
        <v>0</v>
      </c>
      <c r="Q98" s="5">
        <v>0</v>
      </c>
      <c r="R98" s="5">
        <v>0</v>
      </c>
      <c r="S98" s="46">
        <v>147.03039162773254</v>
      </c>
      <c r="T98" s="5">
        <v>26.843421350270404</v>
      </c>
      <c r="U98" s="5">
        <v>0</v>
      </c>
      <c r="V98" s="5">
        <v>0</v>
      </c>
      <c r="W98" s="175">
        <v>0</v>
      </c>
      <c r="X98" s="5">
        <v>195.69514393725566</v>
      </c>
      <c r="Y98" s="5">
        <v>30.484908047479635</v>
      </c>
      <c r="Z98" s="5">
        <v>0</v>
      </c>
      <c r="AA98" s="5">
        <v>0</v>
      </c>
      <c r="AB98" s="72">
        <v>0</v>
      </c>
    </row>
    <row r="99" spans="1:28">
      <c r="A99" s="48" t="s">
        <v>838</v>
      </c>
      <c r="B99" s="55" t="s">
        <v>839</v>
      </c>
      <c r="C99" s="1" t="s">
        <v>840</v>
      </c>
      <c r="D99" s="1" t="s">
        <v>53</v>
      </c>
      <c r="E99" s="1" t="s">
        <v>223</v>
      </c>
      <c r="F99" s="44" t="s">
        <v>841</v>
      </c>
      <c r="G99" s="49">
        <v>0.4</v>
      </c>
      <c r="H99" s="5">
        <v>1.7990637063619674</v>
      </c>
      <c r="I99" s="5">
        <v>0</v>
      </c>
      <c r="J99" s="5">
        <v>1.7990637063619674</v>
      </c>
      <c r="K99" s="5">
        <v>-4.9000556102275992</v>
      </c>
      <c r="L99" s="5">
        <v>1.66413392838482</v>
      </c>
      <c r="M99" s="73">
        <v>0.5</v>
      </c>
      <c r="N99" s="5">
        <v>0</v>
      </c>
      <c r="O99" s="5">
        <v>0</v>
      </c>
      <c r="P99" s="5">
        <v>0</v>
      </c>
      <c r="Q99" s="5">
        <v>0</v>
      </c>
      <c r="R99" s="5">
        <v>0</v>
      </c>
      <c r="S99" s="46">
        <v>0</v>
      </c>
      <c r="T99" s="5">
        <v>1.7990637063619674</v>
      </c>
      <c r="U99" s="5">
        <v>0</v>
      </c>
      <c r="V99" s="5">
        <v>0</v>
      </c>
      <c r="W99" s="175">
        <v>0</v>
      </c>
      <c r="X99" s="5">
        <v>0</v>
      </c>
      <c r="Y99" s="5">
        <v>1.7990637063619674</v>
      </c>
      <c r="Z99" s="5">
        <v>0</v>
      </c>
      <c r="AA99" s="5">
        <v>0</v>
      </c>
      <c r="AB99" s="72">
        <v>0</v>
      </c>
    </row>
    <row r="100" spans="1:28">
      <c r="A100" s="48" t="s">
        <v>842</v>
      </c>
      <c r="B100" s="55" t="s">
        <v>843</v>
      </c>
      <c r="C100" s="1" t="s">
        <v>844</v>
      </c>
      <c r="D100" s="1" t="s">
        <v>103</v>
      </c>
      <c r="E100" s="1" t="s">
        <v>169</v>
      </c>
      <c r="F100" s="44" t="s">
        <v>845</v>
      </c>
      <c r="G100" s="49">
        <v>0.49</v>
      </c>
      <c r="H100" s="5">
        <v>232.94252473830161</v>
      </c>
      <c r="I100" s="5">
        <v>57.041093729389637</v>
      </c>
      <c r="J100" s="5">
        <v>175.90143100891197</v>
      </c>
      <c r="K100" s="5">
        <v>15.611153298177701</v>
      </c>
      <c r="L100" s="5">
        <v>162.70882368324357</v>
      </c>
      <c r="M100" s="73">
        <v>0</v>
      </c>
      <c r="N100" s="5">
        <v>52.165777552922982</v>
      </c>
      <c r="O100" s="5">
        <v>4.8753161764666624</v>
      </c>
      <c r="P100" s="5">
        <v>0</v>
      </c>
      <c r="Q100" s="5">
        <v>0</v>
      </c>
      <c r="R100" s="5">
        <v>0</v>
      </c>
      <c r="S100" s="46">
        <v>147.34013160610954</v>
      </c>
      <c r="T100" s="5">
        <v>28.561299402802437</v>
      </c>
      <c r="U100" s="5">
        <v>0</v>
      </c>
      <c r="V100" s="5">
        <v>0</v>
      </c>
      <c r="W100" s="175">
        <v>0</v>
      </c>
      <c r="X100" s="5">
        <v>199.50590915903251</v>
      </c>
      <c r="Y100" s="5">
        <v>33.436615579269102</v>
      </c>
      <c r="Z100" s="5">
        <v>0</v>
      </c>
      <c r="AA100" s="5">
        <v>0</v>
      </c>
      <c r="AB100" s="72">
        <v>0</v>
      </c>
    </row>
    <row r="101" spans="1:28">
      <c r="A101" s="48" t="s">
        <v>854</v>
      </c>
      <c r="B101" s="55" t="s">
        <v>855</v>
      </c>
      <c r="C101" s="1" t="s">
        <v>856</v>
      </c>
      <c r="D101" s="1" t="s">
        <v>53</v>
      </c>
      <c r="E101" s="1" t="s">
        <v>151</v>
      </c>
      <c r="F101" s="44" t="s">
        <v>857</v>
      </c>
      <c r="G101" s="49">
        <v>0.4</v>
      </c>
      <c r="H101" s="5">
        <v>1.3063461097396316</v>
      </c>
      <c r="I101" s="5">
        <v>0</v>
      </c>
      <c r="J101" s="5">
        <v>1.3063461097396316</v>
      </c>
      <c r="K101" s="5">
        <v>-4.2636073726937536</v>
      </c>
      <c r="L101" s="5">
        <v>1.2083701515091592</v>
      </c>
      <c r="M101" s="73">
        <v>0.5</v>
      </c>
      <c r="N101" s="5">
        <v>0</v>
      </c>
      <c r="O101" s="5">
        <v>0</v>
      </c>
      <c r="P101" s="5">
        <v>0</v>
      </c>
      <c r="Q101" s="5">
        <v>0</v>
      </c>
      <c r="R101" s="5">
        <v>0</v>
      </c>
      <c r="S101" s="46">
        <v>0</v>
      </c>
      <c r="T101" s="5">
        <v>1.3063461097396316</v>
      </c>
      <c r="U101" s="5">
        <v>0</v>
      </c>
      <c r="V101" s="5">
        <v>0</v>
      </c>
      <c r="W101" s="175">
        <v>0</v>
      </c>
      <c r="X101" s="5">
        <v>0</v>
      </c>
      <c r="Y101" s="5">
        <v>1.3063461097396316</v>
      </c>
      <c r="Z101" s="5">
        <v>0</v>
      </c>
      <c r="AA101" s="5">
        <v>0</v>
      </c>
      <c r="AB101" s="72">
        <v>0</v>
      </c>
    </row>
    <row r="102" spans="1:28">
      <c r="A102" s="48" t="s">
        <v>858</v>
      </c>
      <c r="B102" s="55" t="s">
        <v>859</v>
      </c>
      <c r="C102" s="1" t="s">
        <v>860</v>
      </c>
      <c r="D102" s="1" t="s">
        <v>53</v>
      </c>
      <c r="E102" s="1" t="s">
        <v>861</v>
      </c>
      <c r="F102" s="44" t="s">
        <v>862</v>
      </c>
      <c r="G102" s="49">
        <v>0.4</v>
      </c>
      <c r="H102" s="5">
        <v>2.8598287712469923</v>
      </c>
      <c r="I102" s="5">
        <v>0</v>
      </c>
      <c r="J102" s="5">
        <v>2.8598287712469923</v>
      </c>
      <c r="K102" s="5">
        <v>-10.298666029328848</v>
      </c>
      <c r="L102" s="5">
        <v>2.6453416134034682</v>
      </c>
      <c r="M102" s="73">
        <v>0.5</v>
      </c>
      <c r="N102" s="5">
        <v>0</v>
      </c>
      <c r="O102" s="5">
        <v>0</v>
      </c>
      <c r="P102" s="5">
        <v>0</v>
      </c>
      <c r="Q102" s="5">
        <v>0</v>
      </c>
      <c r="R102" s="5">
        <v>0</v>
      </c>
      <c r="S102" s="46">
        <v>0</v>
      </c>
      <c r="T102" s="5">
        <v>2.8598287712469923</v>
      </c>
      <c r="U102" s="5">
        <v>0</v>
      </c>
      <c r="V102" s="5">
        <v>0</v>
      </c>
      <c r="W102" s="175">
        <v>0</v>
      </c>
      <c r="X102" s="5">
        <v>0</v>
      </c>
      <c r="Y102" s="5">
        <v>2.8598287712469923</v>
      </c>
      <c r="Z102" s="5">
        <v>0</v>
      </c>
      <c r="AA102" s="5">
        <v>0</v>
      </c>
      <c r="AB102" s="72">
        <v>0</v>
      </c>
    </row>
    <row r="103" spans="1:28">
      <c r="A103" s="48" t="s">
        <v>868</v>
      </c>
      <c r="B103" s="55" t="s">
        <v>869</v>
      </c>
      <c r="C103" s="1" t="s">
        <v>870</v>
      </c>
      <c r="D103" s="1" t="s">
        <v>93</v>
      </c>
      <c r="E103" s="1" t="s">
        <v>94</v>
      </c>
      <c r="F103" s="44" t="s">
        <v>871</v>
      </c>
      <c r="G103" s="49">
        <v>0.3</v>
      </c>
      <c r="H103" s="5">
        <v>40.460473308625055</v>
      </c>
      <c r="I103" s="5">
        <v>5.0762543166123519</v>
      </c>
      <c r="J103" s="5">
        <v>35.384218992012698</v>
      </c>
      <c r="K103" s="5">
        <v>9.3813609335754737</v>
      </c>
      <c r="L103" s="5">
        <v>32.730402567611748</v>
      </c>
      <c r="M103" s="73">
        <v>0</v>
      </c>
      <c r="N103" s="5">
        <v>6.1382976597607133</v>
      </c>
      <c r="O103" s="5">
        <v>-1.0620433431483618</v>
      </c>
      <c r="P103" s="5">
        <v>0</v>
      </c>
      <c r="Q103" s="5">
        <v>0</v>
      </c>
      <c r="R103" s="5">
        <v>0</v>
      </c>
      <c r="S103" s="46">
        <v>26.16396319603745</v>
      </c>
      <c r="T103" s="5">
        <v>9.2202557959752536</v>
      </c>
      <c r="U103" s="5">
        <v>0</v>
      </c>
      <c r="V103" s="5">
        <v>0</v>
      </c>
      <c r="W103" s="175">
        <v>0</v>
      </c>
      <c r="X103" s="5">
        <v>32.30226085579816</v>
      </c>
      <c r="Y103" s="5">
        <v>8.1582124528268913</v>
      </c>
      <c r="Z103" s="5">
        <v>0</v>
      </c>
      <c r="AA103" s="5">
        <v>0</v>
      </c>
      <c r="AB103" s="72">
        <v>0</v>
      </c>
    </row>
    <row r="104" spans="1:28">
      <c r="A104" s="48" t="s">
        <v>880</v>
      </c>
      <c r="B104" s="55" t="s">
        <v>881</v>
      </c>
      <c r="C104" s="1" t="s">
        <v>882</v>
      </c>
      <c r="D104" s="1" t="s">
        <v>53</v>
      </c>
      <c r="E104" s="1" t="s">
        <v>54</v>
      </c>
      <c r="F104" s="44" t="s">
        <v>883</v>
      </c>
      <c r="G104" s="49">
        <v>0.4</v>
      </c>
      <c r="H104" s="5">
        <v>2.1079276400979037</v>
      </c>
      <c r="I104" s="5">
        <v>0</v>
      </c>
      <c r="J104" s="5">
        <v>2.1079276400979037</v>
      </c>
      <c r="K104" s="5">
        <v>-15.782590960202219</v>
      </c>
      <c r="L104" s="5">
        <v>1.9498330670905608</v>
      </c>
      <c r="M104" s="73">
        <v>0.5</v>
      </c>
      <c r="N104" s="5">
        <v>0</v>
      </c>
      <c r="O104" s="5">
        <v>0</v>
      </c>
      <c r="P104" s="5">
        <v>0</v>
      </c>
      <c r="Q104" s="5">
        <v>0</v>
      </c>
      <c r="R104" s="5">
        <v>0</v>
      </c>
      <c r="S104" s="46">
        <v>0</v>
      </c>
      <c r="T104" s="5">
        <v>2.1079276400979037</v>
      </c>
      <c r="U104" s="5">
        <v>0</v>
      </c>
      <c r="V104" s="5">
        <v>0</v>
      </c>
      <c r="W104" s="175">
        <v>0</v>
      </c>
      <c r="X104" s="5">
        <v>0</v>
      </c>
      <c r="Y104" s="5">
        <v>2.1079276400979037</v>
      </c>
      <c r="Z104" s="5">
        <v>0</v>
      </c>
      <c r="AA104" s="5">
        <v>0</v>
      </c>
      <c r="AB104" s="72">
        <v>0</v>
      </c>
    </row>
    <row r="105" spans="1:28">
      <c r="A105" s="48" t="s">
        <v>904</v>
      </c>
      <c r="B105" s="55" t="s">
        <v>905</v>
      </c>
      <c r="C105" s="1" t="s">
        <v>906</v>
      </c>
      <c r="D105" s="1" t="s">
        <v>103</v>
      </c>
      <c r="E105" s="1" t="s">
        <v>907</v>
      </c>
      <c r="F105" s="44" t="s">
        <v>908</v>
      </c>
      <c r="G105" s="49">
        <v>0.49</v>
      </c>
      <c r="H105" s="5">
        <v>115.15229749036861</v>
      </c>
      <c r="I105" s="5">
        <v>26.209606725517979</v>
      </c>
      <c r="J105" s="5">
        <v>88.942690764850624</v>
      </c>
      <c r="K105" s="5">
        <v>17.270700100527481</v>
      </c>
      <c r="L105" s="5">
        <v>82.27198895748684</v>
      </c>
      <c r="M105" s="73">
        <v>0</v>
      </c>
      <c r="N105" s="5">
        <v>24.686149717691062</v>
      </c>
      <c r="O105" s="5">
        <v>1.5234570078269187</v>
      </c>
      <c r="P105" s="5">
        <v>0</v>
      </c>
      <c r="Q105" s="5">
        <v>0</v>
      </c>
      <c r="R105" s="5">
        <v>0</v>
      </c>
      <c r="S105" s="46">
        <v>75.430782732183559</v>
      </c>
      <c r="T105" s="5">
        <v>13.511908032667076</v>
      </c>
      <c r="U105" s="5">
        <v>0</v>
      </c>
      <c r="V105" s="5">
        <v>0</v>
      </c>
      <c r="W105" s="175">
        <v>0</v>
      </c>
      <c r="X105" s="5">
        <v>100.11693244987462</v>
      </c>
      <c r="Y105" s="5">
        <v>15.035365040493994</v>
      </c>
      <c r="Z105" s="5">
        <v>0</v>
      </c>
      <c r="AA105" s="5">
        <v>0</v>
      </c>
      <c r="AB105" s="72">
        <v>0</v>
      </c>
    </row>
    <row r="106" spans="1:28">
      <c r="A106" s="48" t="s">
        <v>909</v>
      </c>
      <c r="B106" s="55" t="s">
        <v>910</v>
      </c>
      <c r="C106" s="1" t="s">
        <v>911</v>
      </c>
      <c r="D106" s="1" t="s">
        <v>53</v>
      </c>
      <c r="E106" s="1" t="s">
        <v>275</v>
      </c>
      <c r="F106" s="44" t="s">
        <v>912</v>
      </c>
      <c r="G106" s="49">
        <v>0.4</v>
      </c>
      <c r="H106" s="5">
        <v>3.7385991837517412</v>
      </c>
      <c r="I106" s="5">
        <v>6.2477238610170779E-2</v>
      </c>
      <c r="J106" s="5">
        <v>3.6761219451415701</v>
      </c>
      <c r="K106" s="5">
        <v>-9.2120895271037124</v>
      </c>
      <c r="L106" s="5">
        <v>3.4004127992559527</v>
      </c>
      <c r="M106" s="73">
        <v>0.5</v>
      </c>
      <c r="N106" s="5">
        <v>0</v>
      </c>
      <c r="O106" s="5">
        <v>6.2477238610170779E-2</v>
      </c>
      <c r="P106" s="5">
        <v>0</v>
      </c>
      <c r="Q106" s="5">
        <v>0</v>
      </c>
      <c r="R106" s="5">
        <v>0</v>
      </c>
      <c r="S106" s="46">
        <v>0</v>
      </c>
      <c r="T106" s="5">
        <v>3.6761219451415701</v>
      </c>
      <c r="U106" s="5">
        <v>0</v>
      </c>
      <c r="V106" s="5">
        <v>0</v>
      </c>
      <c r="W106" s="175">
        <v>0</v>
      </c>
      <c r="X106" s="5">
        <v>0</v>
      </c>
      <c r="Y106" s="5">
        <v>3.7385991837517412</v>
      </c>
      <c r="Z106" s="5">
        <v>0</v>
      </c>
      <c r="AA106" s="5">
        <v>0</v>
      </c>
      <c r="AB106" s="72">
        <v>0</v>
      </c>
    </row>
    <row r="107" spans="1:28">
      <c r="A107" s="48" t="s">
        <v>913</v>
      </c>
      <c r="B107" s="55" t="s">
        <v>914</v>
      </c>
      <c r="C107" s="1" t="s">
        <v>915</v>
      </c>
      <c r="D107" s="1" t="s">
        <v>93</v>
      </c>
      <c r="E107" s="1" t="s">
        <v>94</v>
      </c>
      <c r="F107" s="44" t="s">
        <v>916</v>
      </c>
      <c r="G107" s="49">
        <v>0.3</v>
      </c>
      <c r="H107" s="5">
        <v>145.8803223792228</v>
      </c>
      <c r="I107" s="5">
        <v>36.196887441651782</v>
      </c>
      <c r="J107" s="5">
        <v>109.68343493757104</v>
      </c>
      <c r="K107" s="5">
        <v>73.534949646736777</v>
      </c>
      <c r="L107" s="5">
        <v>101.45717731725321</v>
      </c>
      <c r="M107" s="73">
        <v>0</v>
      </c>
      <c r="N107" s="5">
        <v>31.76385494917427</v>
      </c>
      <c r="O107" s="5">
        <v>4.4330324924775155</v>
      </c>
      <c r="P107" s="5">
        <v>0</v>
      </c>
      <c r="Q107" s="5">
        <v>0</v>
      </c>
      <c r="R107" s="5">
        <v>0</v>
      </c>
      <c r="S107" s="46">
        <v>85.994578180102323</v>
      </c>
      <c r="T107" s="5">
        <v>23.68885675746872</v>
      </c>
      <c r="U107" s="5">
        <v>0</v>
      </c>
      <c r="V107" s="5">
        <v>0</v>
      </c>
      <c r="W107" s="175">
        <v>0</v>
      </c>
      <c r="X107" s="5">
        <v>117.75843312927658</v>
      </c>
      <c r="Y107" s="5">
        <v>28.121889249946236</v>
      </c>
      <c r="Z107" s="5">
        <v>0</v>
      </c>
      <c r="AA107" s="5">
        <v>0</v>
      </c>
      <c r="AB107" s="72">
        <v>0</v>
      </c>
    </row>
    <row r="108" spans="1:28">
      <c r="A108" s="48" t="s">
        <v>917</v>
      </c>
      <c r="B108" s="55" t="s">
        <v>918</v>
      </c>
      <c r="C108" s="1" t="s">
        <v>919</v>
      </c>
      <c r="D108" s="1" t="s">
        <v>391</v>
      </c>
      <c r="E108" s="1" t="s">
        <v>194</v>
      </c>
      <c r="F108" s="44" t="s">
        <v>920</v>
      </c>
      <c r="G108" s="49">
        <v>0.1</v>
      </c>
      <c r="H108" s="5">
        <v>191.34317520152246</v>
      </c>
      <c r="I108" s="5">
        <v>38.809892397773659</v>
      </c>
      <c r="J108" s="5">
        <v>152.53328280374882</v>
      </c>
      <c r="K108" s="5">
        <v>125.8465189002532</v>
      </c>
      <c r="L108" s="5">
        <v>141.09328659346767</v>
      </c>
      <c r="M108" s="73">
        <v>0</v>
      </c>
      <c r="N108" s="5">
        <v>34.790641101716581</v>
      </c>
      <c r="O108" s="5">
        <v>0</v>
      </c>
      <c r="P108" s="5">
        <v>4.0192512960570825</v>
      </c>
      <c r="Q108" s="5">
        <v>0</v>
      </c>
      <c r="R108" s="5">
        <v>0</v>
      </c>
      <c r="S108" s="46">
        <v>144.77549221098167</v>
      </c>
      <c r="T108" s="5">
        <v>0</v>
      </c>
      <c r="U108" s="5">
        <v>7.7577905927671384</v>
      </c>
      <c r="V108" s="5">
        <v>0</v>
      </c>
      <c r="W108" s="175">
        <v>0</v>
      </c>
      <c r="X108" s="5">
        <v>179.56613331269824</v>
      </c>
      <c r="Y108" s="5">
        <v>0</v>
      </c>
      <c r="Z108" s="5">
        <v>11.77704188882422</v>
      </c>
      <c r="AA108" s="5">
        <v>0</v>
      </c>
      <c r="AB108" s="72">
        <v>0</v>
      </c>
    </row>
    <row r="109" spans="1:28">
      <c r="A109" s="48" t="s">
        <v>933</v>
      </c>
      <c r="B109" s="55" t="s">
        <v>934</v>
      </c>
      <c r="C109" s="1" t="s">
        <v>935</v>
      </c>
      <c r="D109" s="1" t="s">
        <v>53</v>
      </c>
      <c r="E109" s="1" t="s">
        <v>228</v>
      </c>
      <c r="F109" s="44" t="s">
        <v>936</v>
      </c>
      <c r="G109" s="49">
        <v>0.4</v>
      </c>
      <c r="H109" s="5">
        <v>2.6822494294010615</v>
      </c>
      <c r="I109" s="5">
        <v>0</v>
      </c>
      <c r="J109" s="5">
        <v>2.6822494294010615</v>
      </c>
      <c r="K109" s="5">
        <v>-12.76634210415938</v>
      </c>
      <c r="L109" s="5">
        <v>2.4810807221959821</v>
      </c>
      <c r="M109" s="73">
        <v>0.5</v>
      </c>
      <c r="N109" s="5">
        <v>0</v>
      </c>
      <c r="O109" s="5">
        <v>0</v>
      </c>
      <c r="P109" s="5">
        <v>0</v>
      </c>
      <c r="Q109" s="5">
        <v>0</v>
      </c>
      <c r="R109" s="5">
        <v>0</v>
      </c>
      <c r="S109" s="46">
        <v>0</v>
      </c>
      <c r="T109" s="5">
        <v>2.6822494294010615</v>
      </c>
      <c r="U109" s="5">
        <v>0</v>
      </c>
      <c r="V109" s="5">
        <v>0</v>
      </c>
      <c r="W109" s="175">
        <v>0</v>
      </c>
      <c r="X109" s="5">
        <v>0</v>
      </c>
      <c r="Y109" s="5">
        <v>2.6822494294010615</v>
      </c>
      <c r="Z109" s="5">
        <v>0</v>
      </c>
      <c r="AA109" s="5">
        <v>0</v>
      </c>
      <c r="AB109" s="72">
        <v>0</v>
      </c>
    </row>
    <row r="110" spans="1:28">
      <c r="A110" s="48" t="s">
        <v>945</v>
      </c>
      <c r="B110" s="55" t="s">
        <v>946</v>
      </c>
      <c r="C110" s="1" t="s">
        <v>947</v>
      </c>
      <c r="D110" s="1" t="s">
        <v>53</v>
      </c>
      <c r="E110" s="1" t="s">
        <v>194</v>
      </c>
      <c r="F110" s="44" t="s">
        <v>948</v>
      </c>
      <c r="G110" s="49">
        <v>0.4</v>
      </c>
      <c r="H110" s="5">
        <v>3.2618779438262338</v>
      </c>
      <c r="I110" s="5">
        <v>8.8359356840354397E-2</v>
      </c>
      <c r="J110" s="5">
        <v>3.1735185869858795</v>
      </c>
      <c r="K110" s="5">
        <v>-7.8642849122845115</v>
      </c>
      <c r="L110" s="5">
        <v>2.9355046929619388</v>
      </c>
      <c r="M110" s="73">
        <v>0.5</v>
      </c>
      <c r="N110" s="5">
        <v>0</v>
      </c>
      <c r="O110" s="5">
        <v>8.8359356840354397E-2</v>
      </c>
      <c r="P110" s="5">
        <v>0</v>
      </c>
      <c r="Q110" s="5">
        <v>0</v>
      </c>
      <c r="R110" s="5">
        <v>0</v>
      </c>
      <c r="S110" s="46">
        <v>0</v>
      </c>
      <c r="T110" s="5">
        <v>3.1735185869858795</v>
      </c>
      <c r="U110" s="5">
        <v>0</v>
      </c>
      <c r="V110" s="5">
        <v>0</v>
      </c>
      <c r="W110" s="175">
        <v>0</v>
      </c>
      <c r="X110" s="5">
        <v>0</v>
      </c>
      <c r="Y110" s="5">
        <v>3.2618779438262338</v>
      </c>
      <c r="Z110" s="5">
        <v>0</v>
      </c>
      <c r="AA110" s="5">
        <v>0</v>
      </c>
      <c r="AB110" s="72">
        <v>0</v>
      </c>
    </row>
    <row r="111" spans="1:28">
      <c r="A111" s="48" t="s">
        <v>953</v>
      </c>
      <c r="B111" s="55" t="s">
        <v>954</v>
      </c>
      <c r="C111" s="1" t="s">
        <v>955</v>
      </c>
      <c r="D111" s="1" t="s">
        <v>103</v>
      </c>
      <c r="E111" s="1" t="s">
        <v>907</v>
      </c>
      <c r="F111" s="44" t="s">
        <v>956</v>
      </c>
      <c r="G111" s="49">
        <v>0.49</v>
      </c>
      <c r="H111" s="5">
        <v>58.724458380082467</v>
      </c>
      <c r="I111" s="5">
        <v>11.1975079377918</v>
      </c>
      <c r="J111" s="5">
        <v>47.526950442290662</v>
      </c>
      <c r="K111" s="5">
        <v>20.176285783521603</v>
      </c>
      <c r="L111" s="5">
        <v>43.962429159118869</v>
      </c>
      <c r="M111" s="73">
        <v>0</v>
      </c>
      <c r="N111" s="5">
        <v>11.071561819653697</v>
      </c>
      <c r="O111" s="5">
        <v>0.1259461181381028</v>
      </c>
      <c r="P111" s="5">
        <v>0</v>
      </c>
      <c r="Q111" s="5">
        <v>0</v>
      </c>
      <c r="R111" s="5">
        <v>0</v>
      </c>
      <c r="S111" s="46">
        <v>40.676337437172307</v>
      </c>
      <c r="T111" s="5">
        <v>6.8506130051183529</v>
      </c>
      <c r="U111" s="5">
        <v>0</v>
      </c>
      <c r="V111" s="5">
        <v>0</v>
      </c>
      <c r="W111" s="175">
        <v>0</v>
      </c>
      <c r="X111" s="5">
        <v>51.747899256826003</v>
      </c>
      <c r="Y111" s="5">
        <v>6.9765591232564557</v>
      </c>
      <c r="Z111" s="5">
        <v>0</v>
      </c>
      <c r="AA111" s="5">
        <v>0</v>
      </c>
      <c r="AB111" s="72">
        <v>0</v>
      </c>
    </row>
    <row r="112" spans="1:28">
      <c r="A112" s="48" t="s">
        <v>961</v>
      </c>
      <c r="B112" s="55" t="s">
        <v>962</v>
      </c>
      <c r="C112" s="1" t="s">
        <v>963</v>
      </c>
      <c r="D112" s="1" t="s">
        <v>53</v>
      </c>
      <c r="E112" s="1" t="s">
        <v>151</v>
      </c>
      <c r="F112" s="44" t="s">
        <v>964</v>
      </c>
      <c r="G112" s="49">
        <v>0.4</v>
      </c>
      <c r="H112" s="5">
        <v>2.3650823535848673</v>
      </c>
      <c r="I112" s="5">
        <v>0</v>
      </c>
      <c r="J112" s="5">
        <v>2.3650823535848673</v>
      </c>
      <c r="K112" s="5">
        <v>-17.925106199666612</v>
      </c>
      <c r="L112" s="5">
        <v>2.1877011770660024</v>
      </c>
      <c r="M112" s="73">
        <v>0.5</v>
      </c>
      <c r="N112" s="5">
        <v>0</v>
      </c>
      <c r="O112" s="5">
        <v>0</v>
      </c>
      <c r="P112" s="5">
        <v>0</v>
      </c>
      <c r="Q112" s="5">
        <v>0</v>
      </c>
      <c r="R112" s="5">
        <v>0</v>
      </c>
      <c r="S112" s="46">
        <v>0</v>
      </c>
      <c r="T112" s="5">
        <v>2.3650823535848673</v>
      </c>
      <c r="U112" s="5">
        <v>0</v>
      </c>
      <c r="V112" s="5">
        <v>0</v>
      </c>
      <c r="W112" s="175">
        <v>0</v>
      </c>
      <c r="X112" s="5">
        <v>0</v>
      </c>
      <c r="Y112" s="5">
        <v>2.3650823535848673</v>
      </c>
      <c r="Z112" s="5">
        <v>0</v>
      </c>
      <c r="AA112" s="5">
        <v>0</v>
      </c>
      <c r="AB112" s="72">
        <v>0</v>
      </c>
    </row>
    <row r="113" spans="1:28">
      <c r="A113" s="48" t="s">
        <v>965</v>
      </c>
      <c r="B113" s="55" t="s">
        <v>966</v>
      </c>
      <c r="C113" s="1" t="s">
        <v>967</v>
      </c>
      <c r="D113" s="1" t="s">
        <v>237</v>
      </c>
      <c r="E113" s="1" t="s">
        <v>185</v>
      </c>
      <c r="F113" s="44" t="s">
        <v>968</v>
      </c>
      <c r="G113" s="49">
        <v>0.09</v>
      </c>
      <c r="H113" s="5">
        <v>66.630786795079857</v>
      </c>
      <c r="I113" s="5">
        <v>0</v>
      </c>
      <c r="J113" s="5">
        <v>66.630786795079857</v>
      </c>
      <c r="K113" s="5">
        <v>47.272611096480581</v>
      </c>
      <c r="L113" s="5">
        <v>61.633477785448875</v>
      </c>
      <c r="M113" s="73">
        <v>0</v>
      </c>
      <c r="N113" s="5">
        <v>0</v>
      </c>
      <c r="O113" s="5">
        <v>0</v>
      </c>
      <c r="P113" s="5">
        <v>0</v>
      </c>
      <c r="Q113" s="5">
        <v>0</v>
      </c>
      <c r="R113" s="5">
        <v>0</v>
      </c>
      <c r="S113" s="46">
        <v>66.630786795079857</v>
      </c>
      <c r="T113" s="5">
        <v>0</v>
      </c>
      <c r="U113" s="5">
        <v>0</v>
      </c>
      <c r="V113" s="5">
        <v>0</v>
      </c>
      <c r="W113" s="175">
        <v>0</v>
      </c>
      <c r="X113" s="5">
        <v>66.630786795079857</v>
      </c>
      <c r="Y113" s="5">
        <v>0</v>
      </c>
      <c r="Z113" s="5">
        <v>0</v>
      </c>
      <c r="AA113" s="5">
        <v>0</v>
      </c>
      <c r="AB113" s="72">
        <v>0</v>
      </c>
    </row>
    <row r="114" spans="1:28">
      <c r="A114" s="48" t="s">
        <v>972</v>
      </c>
      <c r="B114" s="55" t="s">
        <v>973</v>
      </c>
      <c r="C114" s="1" t="s">
        <v>974</v>
      </c>
      <c r="D114" s="1" t="s">
        <v>53</v>
      </c>
      <c r="E114" s="1" t="s">
        <v>356</v>
      </c>
      <c r="F114" s="44" t="s">
        <v>975</v>
      </c>
      <c r="G114" s="49">
        <v>0.4</v>
      </c>
      <c r="H114" s="5">
        <v>6.7221676096551608</v>
      </c>
      <c r="I114" s="5">
        <v>0</v>
      </c>
      <c r="J114" s="5">
        <v>6.7221676096551608</v>
      </c>
      <c r="K114" s="5">
        <v>-30.682369295121962</v>
      </c>
      <c r="L114" s="5">
        <v>6.2180050389310235</v>
      </c>
      <c r="M114" s="73">
        <v>0.5</v>
      </c>
      <c r="N114" s="5">
        <v>0</v>
      </c>
      <c r="O114" s="5">
        <v>0</v>
      </c>
      <c r="P114" s="5">
        <v>0</v>
      </c>
      <c r="Q114" s="5">
        <v>0</v>
      </c>
      <c r="R114" s="5">
        <v>0</v>
      </c>
      <c r="S114" s="46">
        <v>0</v>
      </c>
      <c r="T114" s="5">
        <v>6.7221676096551608</v>
      </c>
      <c r="U114" s="5">
        <v>0</v>
      </c>
      <c r="V114" s="5">
        <v>0</v>
      </c>
      <c r="W114" s="175">
        <v>0</v>
      </c>
      <c r="X114" s="5">
        <v>0</v>
      </c>
      <c r="Y114" s="5">
        <v>6.7221676096551608</v>
      </c>
      <c r="Z114" s="5">
        <v>0</v>
      </c>
      <c r="AA114" s="5">
        <v>0</v>
      </c>
      <c r="AB114" s="72">
        <v>0</v>
      </c>
    </row>
    <row r="115" spans="1:28">
      <c r="A115" s="48" t="s">
        <v>976</v>
      </c>
      <c r="B115" s="55" t="s">
        <v>977</v>
      </c>
      <c r="C115" s="1" t="s">
        <v>978</v>
      </c>
      <c r="D115" s="1" t="s">
        <v>237</v>
      </c>
      <c r="E115" s="1" t="s">
        <v>356</v>
      </c>
      <c r="F115" s="44" t="s">
        <v>979</v>
      </c>
      <c r="G115" s="49">
        <v>0.09</v>
      </c>
      <c r="H115" s="5">
        <v>92.982290315543523</v>
      </c>
      <c r="I115" s="5">
        <v>7.7536581396328508</v>
      </c>
      <c r="J115" s="5">
        <v>85.228632175910661</v>
      </c>
      <c r="K115" s="5">
        <v>62.32334265036328</v>
      </c>
      <c r="L115" s="5">
        <v>78.836484762717362</v>
      </c>
      <c r="M115" s="73">
        <v>0</v>
      </c>
      <c r="N115" s="5">
        <v>7.7536581396328508</v>
      </c>
      <c r="O115" s="5">
        <v>0</v>
      </c>
      <c r="P115" s="5">
        <v>0</v>
      </c>
      <c r="Q115" s="5">
        <v>0</v>
      </c>
      <c r="R115" s="5">
        <v>0</v>
      </c>
      <c r="S115" s="46">
        <v>85.228632175910661</v>
      </c>
      <c r="T115" s="5">
        <v>0</v>
      </c>
      <c r="U115" s="5">
        <v>0</v>
      </c>
      <c r="V115" s="5">
        <v>0</v>
      </c>
      <c r="W115" s="175">
        <v>0</v>
      </c>
      <c r="X115" s="5">
        <v>92.982290315543523</v>
      </c>
      <c r="Y115" s="5">
        <v>0</v>
      </c>
      <c r="Z115" s="5">
        <v>0</v>
      </c>
      <c r="AA115" s="5">
        <v>0</v>
      </c>
      <c r="AB115" s="72">
        <v>0</v>
      </c>
    </row>
    <row r="116" spans="1:28">
      <c r="A116" s="48" t="s">
        <v>983</v>
      </c>
      <c r="B116" s="55" t="s">
        <v>984</v>
      </c>
      <c r="C116" s="1" t="s">
        <v>985</v>
      </c>
      <c r="D116" s="1" t="s">
        <v>361</v>
      </c>
      <c r="E116" s="1" t="s">
        <v>907</v>
      </c>
      <c r="F116" s="44" t="s">
        <v>986</v>
      </c>
      <c r="G116" s="49">
        <v>0.5</v>
      </c>
      <c r="H116" s="5">
        <v>78.092838397629137</v>
      </c>
      <c r="I116" s="5">
        <v>10.283147250130481</v>
      </c>
      <c r="J116" s="5">
        <v>67.809691147498668</v>
      </c>
      <c r="K116" s="5">
        <v>27.093295334156327</v>
      </c>
      <c r="L116" s="5">
        <v>62.723964311436276</v>
      </c>
      <c r="M116" s="73">
        <v>0</v>
      </c>
      <c r="N116" s="5">
        <v>9.5530911506786502</v>
      </c>
      <c r="O116" s="5">
        <v>-1.0093464482989869</v>
      </c>
      <c r="P116" s="5">
        <v>1.7394025477508204</v>
      </c>
      <c r="Q116" s="5">
        <v>0</v>
      </c>
      <c r="R116" s="5">
        <v>0</v>
      </c>
      <c r="S116" s="46">
        <v>54.264667199397707</v>
      </c>
      <c r="T116" s="5">
        <v>9.9089577168738021</v>
      </c>
      <c r="U116" s="5">
        <v>3.636066231227165</v>
      </c>
      <c r="V116" s="5">
        <v>0</v>
      </c>
      <c r="W116" s="175">
        <v>0</v>
      </c>
      <c r="X116" s="5">
        <v>63.817758350076353</v>
      </c>
      <c r="Y116" s="5">
        <v>8.8996112685748159</v>
      </c>
      <c r="Z116" s="5">
        <v>5.3754687789779858</v>
      </c>
      <c r="AA116" s="5">
        <v>0</v>
      </c>
      <c r="AB116" s="72">
        <v>0</v>
      </c>
    </row>
    <row r="117" spans="1:28">
      <c r="A117" s="48" t="s">
        <v>987</v>
      </c>
      <c r="B117" s="55" t="s">
        <v>988</v>
      </c>
      <c r="C117" s="1" t="s">
        <v>989</v>
      </c>
      <c r="D117" s="1" t="s">
        <v>53</v>
      </c>
      <c r="E117" s="1" t="s">
        <v>194</v>
      </c>
      <c r="F117" s="44" t="s">
        <v>990</v>
      </c>
      <c r="G117" s="49">
        <v>0.4</v>
      </c>
      <c r="H117" s="5">
        <v>6.1032265409195583</v>
      </c>
      <c r="I117" s="5">
        <v>0.21262092964821588</v>
      </c>
      <c r="J117" s="5">
        <v>5.8906056112713419</v>
      </c>
      <c r="K117" s="5">
        <v>-26.080815636377864</v>
      </c>
      <c r="L117" s="5">
        <v>5.4488101904259922</v>
      </c>
      <c r="M117" s="73">
        <v>0.5</v>
      </c>
      <c r="N117" s="5">
        <v>0</v>
      </c>
      <c r="O117" s="5">
        <v>0.21262092964821588</v>
      </c>
      <c r="P117" s="5">
        <v>0</v>
      </c>
      <c r="Q117" s="5">
        <v>0</v>
      </c>
      <c r="R117" s="5">
        <v>0</v>
      </c>
      <c r="S117" s="46">
        <v>0</v>
      </c>
      <c r="T117" s="5">
        <v>5.8906056112713419</v>
      </c>
      <c r="U117" s="5">
        <v>0</v>
      </c>
      <c r="V117" s="5">
        <v>0</v>
      </c>
      <c r="W117" s="175">
        <v>0</v>
      </c>
      <c r="X117" s="5">
        <v>0</v>
      </c>
      <c r="Y117" s="5">
        <v>6.1032265409195583</v>
      </c>
      <c r="Z117" s="5">
        <v>0</v>
      </c>
      <c r="AA117" s="5">
        <v>0</v>
      </c>
      <c r="AB117" s="72">
        <v>0</v>
      </c>
    </row>
    <row r="118" spans="1:28">
      <c r="A118" s="48" t="s">
        <v>1007</v>
      </c>
      <c r="B118" s="55" t="s">
        <v>1008</v>
      </c>
      <c r="C118" s="1" t="s">
        <v>1009</v>
      </c>
      <c r="D118" s="1" t="s">
        <v>53</v>
      </c>
      <c r="E118" s="1" t="s">
        <v>151</v>
      </c>
      <c r="F118" s="44" t="s">
        <v>1010</v>
      </c>
      <c r="G118" s="49">
        <v>0.4</v>
      </c>
      <c r="H118" s="5">
        <v>1.5175466254539434</v>
      </c>
      <c r="I118" s="5">
        <v>0</v>
      </c>
      <c r="J118" s="5">
        <v>1.5175466254539434</v>
      </c>
      <c r="K118" s="5">
        <v>-3.7009594583458529</v>
      </c>
      <c r="L118" s="5">
        <v>1.4037306285448978</v>
      </c>
      <c r="M118" s="73">
        <v>0.5</v>
      </c>
      <c r="N118" s="5">
        <v>0</v>
      </c>
      <c r="O118" s="5">
        <v>0</v>
      </c>
      <c r="P118" s="5">
        <v>0</v>
      </c>
      <c r="Q118" s="5">
        <v>0</v>
      </c>
      <c r="R118" s="5">
        <v>0</v>
      </c>
      <c r="S118" s="46">
        <v>0</v>
      </c>
      <c r="T118" s="5">
        <v>1.5175466254539434</v>
      </c>
      <c r="U118" s="5">
        <v>0</v>
      </c>
      <c r="V118" s="5">
        <v>0</v>
      </c>
      <c r="W118" s="175">
        <v>0</v>
      </c>
      <c r="X118" s="5">
        <v>0</v>
      </c>
      <c r="Y118" s="5">
        <v>1.5175466254539434</v>
      </c>
      <c r="Z118" s="5">
        <v>0</v>
      </c>
      <c r="AA118" s="5">
        <v>0</v>
      </c>
      <c r="AB118" s="72">
        <v>0</v>
      </c>
    </row>
    <row r="119" spans="1:28">
      <c r="A119" s="48" t="s">
        <v>1011</v>
      </c>
      <c r="B119" s="55" t="s">
        <v>1012</v>
      </c>
      <c r="C119" s="1" t="s">
        <v>1013</v>
      </c>
      <c r="D119" s="1" t="s">
        <v>103</v>
      </c>
      <c r="E119" s="1" t="s">
        <v>169</v>
      </c>
      <c r="F119" s="44" t="s">
        <v>1014</v>
      </c>
      <c r="G119" s="49">
        <v>0.49</v>
      </c>
      <c r="H119" s="5">
        <v>80.453990169606129</v>
      </c>
      <c r="I119" s="5">
        <v>16.700514776881452</v>
      </c>
      <c r="J119" s="5">
        <v>63.753475392724681</v>
      </c>
      <c r="K119" s="5">
        <v>35.914797215413628</v>
      </c>
      <c r="L119" s="5">
        <v>58.97196473827033</v>
      </c>
      <c r="M119" s="73">
        <v>0</v>
      </c>
      <c r="N119" s="5">
        <v>16.005817724607109</v>
      </c>
      <c r="O119" s="5">
        <v>0.69469705227434264</v>
      </c>
      <c r="P119" s="5">
        <v>0</v>
      </c>
      <c r="Q119" s="5">
        <v>0</v>
      </c>
      <c r="R119" s="5">
        <v>0</v>
      </c>
      <c r="S119" s="46">
        <v>54.360216135967228</v>
      </c>
      <c r="T119" s="5">
        <v>9.3932592567574567</v>
      </c>
      <c r="U119" s="5">
        <v>0</v>
      </c>
      <c r="V119" s="5">
        <v>0</v>
      </c>
      <c r="W119" s="175">
        <v>0</v>
      </c>
      <c r="X119" s="5">
        <v>70.366033860574333</v>
      </c>
      <c r="Y119" s="5">
        <v>10.087956309031799</v>
      </c>
      <c r="Z119" s="5">
        <v>0</v>
      </c>
      <c r="AA119" s="5">
        <v>0</v>
      </c>
      <c r="AB119" s="72">
        <v>0</v>
      </c>
    </row>
    <row r="120" spans="1:28">
      <c r="A120" s="48" t="s">
        <v>1023</v>
      </c>
      <c r="B120" s="55" t="s">
        <v>1024</v>
      </c>
      <c r="C120" s="1" t="s">
        <v>1025</v>
      </c>
      <c r="D120" s="1" t="s">
        <v>53</v>
      </c>
      <c r="E120" s="1" t="s">
        <v>156</v>
      </c>
      <c r="F120" s="44" t="s">
        <v>1026</v>
      </c>
      <c r="G120" s="49">
        <v>0.4</v>
      </c>
      <c r="H120" s="5">
        <v>5.1514022094981549</v>
      </c>
      <c r="I120" s="5">
        <v>1.1452864959024545</v>
      </c>
      <c r="J120" s="5">
        <v>4.0061157135957002</v>
      </c>
      <c r="K120" s="5">
        <v>-3.3342917386871083</v>
      </c>
      <c r="L120" s="5">
        <v>3.705657035076023</v>
      </c>
      <c r="M120" s="73">
        <v>0.45423799423206235</v>
      </c>
      <c r="N120" s="5">
        <v>0</v>
      </c>
      <c r="O120" s="5">
        <v>1.1452864959024545</v>
      </c>
      <c r="P120" s="5">
        <v>0</v>
      </c>
      <c r="Q120" s="5">
        <v>0</v>
      </c>
      <c r="R120" s="5">
        <v>0</v>
      </c>
      <c r="S120" s="46">
        <v>0</v>
      </c>
      <c r="T120" s="5">
        <v>4.0061157135957002</v>
      </c>
      <c r="U120" s="5">
        <v>0</v>
      </c>
      <c r="V120" s="5">
        <v>0</v>
      </c>
      <c r="W120" s="175">
        <v>0</v>
      </c>
      <c r="X120" s="5">
        <v>0</v>
      </c>
      <c r="Y120" s="5">
        <v>5.1514022094981549</v>
      </c>
      <c r="Z120" s="5">
        <v>0</v>
      </c>
      <c r="AA120" s="5">
        <v>0</v>
      </c>
      <c r="AB120" s="72">
        <v>0</v>
      </c>
    </row>
    <row r="121" spans="1:28">
      <c r="A121" s="48" t="s">
        <v>1035</v>
      </c>
      <c r="B121" s="55" t="s">
        <v>1036</v>
      </c>
      <c r="C121" s="1" t="s">
        <v>1037</v>
      </c>
      <c r="D121" s="1" t="s">
        <v>124</v>
      </c>
      <c r="E121" s="1" t="s">
        <v>724</v>
      </c>
      <c r="F121" s="44" t="s">
        <v>1038</v>
      </c>
      <c r="G121" s="49">
        <v>0.49</v>
      </c>
      <c r="H121" s="5">
        <v>59.225683581027425</v>
      </c>
      <c r="I121" s="5">
        <v>11.482606827600991</v>
      </c>
      <c r="J121" s="5">
        <v>47.743076753426429</v>
      </c>
      <c r="K121" s="5">
        <v>6.8409718987036854</v>
      </c>
      <c r="L121" s="5">
        <v>44.162345996919456</v>
      </c>
      <c r="M121" s="73">
        <v>0</v>
      </c>
      <c r="N121" s="5">
        <v>10.934791103540524</v>
      </c>
      <c r="O121" s="5">
        <v>0.54781572406046652</v>
      </c>
      <c r="P121" s="5">
        <v>0</v>
      </c>
      <c r="Q121" s="5">
        <v>0</v>
      </c>
      <c r="R121" s="5">
        <v>0</v>
      </c>
      <c r="S121" s="46">
        <v>36.289607063875607</v>
      </c>
      <c r="T121" s="5">
        <v>11.453469689550824</v>
      </c>
      <c r="U121" s="5">
        <v>0</v>
      </c>
      <c r="V121" s="5">
        <v>0</v>
      </c>
      <c r="W121" s="175">
        <v>0</v>
      </c>
      <c r="X121" s="5">
        <v>47.224398167416133</v>
      </c>
      <c r="Y121" s="5">
        <v>12.00128541361129</v>
      </c>
      <c r="Z121" s="5">
        <v>0</v>
      </c>
      <c r="AA121" s="5">
        <v>0</v>
      </c>
      <c r="AB121" s="72">
        <v>0</v>
      </c>
    </row>
    <row r="122" spans="1:28">
      <c r="A122" s="48" t="s">
        <v>1039</v>
      </c>
      <c r="B122" s="55" t="s">
        <v>1040</v>
      </c>
      <c r="C122" s="1" t="s">
        <v>1041</v>
      </c>
      <c r="D122" s="1" t="s">
        <v>53</v>
      </c>
      <c r="E122" s="1" t="s">
        <v>156</v>
      </c>
      <c r="F122" s="44" t="s">
        <v>1042</v>
      </c>
      <c r="G122" s="49">
        <v>0.4</v>
      </c>
      <c r="H122" s="5">
        <v>5.4704532760487865</v>
      </c>
      <c r="I122" s="5">
        <v>0</v>
      </c>
      <c r="J122" s="5">
        <v>5.4704532760487865</v>
      </c>
      <c r="K122" s="5">
        <v>-17.852523968911925</v>
      </c>
      <c r="L122" s="5">
        <v>5.0601692803451277</v>
      </c>
      <c r="M122" s="73">
        <v>0.5</v>
      </c>
      <c r="N122" s="5">
        <v>0</v>
      </c>
      <c r="O122" s="5">
        <v>0</v>
      </c>
      <c r="P122" s="5">
        <v>0</v>
      </c>
      <c r="Q122" s="5">
        <v>0</v>
      </c>
      <c r="R122" s="5">
        <v>0</v>
      </c>
      <c r="S122" s="46">
        <v>0</v>
      </c>
      <c r="T122" s="5">
        <v>5.4704532760487865</v>
      </c>
      <c r="U122" s="5">
        <v>0</v>
      </c>
      <c r="V122" s="5">
        <v>0</v>
      </c>
      <c r="W122" s="175">
        <v>0</v>
      </c>
      <c r="X122" s="5">
        <v>0</v>
      </c>
      <c r="Y122" s="5">
        <v>5.4704532760487865</v>
      </c>
      <c r="Z122" s="5">
        <v>0</v>
      </c>
      <c r="AA122" s="5">
        <v>0</v>
      </c>
      <c r="AB122" s="72">
        <v>0</v>
      </c>
    </row>
    <row r="123" spans="1:28">
      <c r="A123" s="48" t="s">
        <v>1043</v>
      </c>
      <c r="B123" s="55" t="s">
        <v>1044</v>
      </c>
      <c r="C123" s="1" t="s">
        <v>1045</v>
      </c>
      <c r="D123" s="1" t="s">
        <v>124</v>
      </c>
      <c r="E123" s="1" t="s">
        <v>137</v>
      </c>
      <c r="F123" s="44" t="s">
        <v>1046</v>
      </c>
      <c r="G123" s="49">
        <v>0.49</v>
      </c>
      <c r="H123" s="5">
        <v>32.200751854190578</v>
      </c>
      <c r="I123" s="5">
        <v>1.9978707380500846</v>
      </c>
      <c r="J123" s="5">
        <v>30.202881116140492</v>
      </c>
      <c r="K123" s="5">
        <v>-28.918146837063802</v>
      </c>
      <c r="L123" s="5">
        <v>27.937665032429955</v>
      </c>
      <c r="M123" s="73">
        <v>0.48913470670560721</v>
      </c>
      <c r="N123" s="5">
        <v>3.1776941538542731</v>
      </c>
      <c r="O123" s="5">
        <v>-1.1798234158041887</v>
      </c>
      <c r="P123" s="5">
        <v>0</v>
      </c>
      <c r="Q123" s="5">
        <v>0</v>
      </c>
      <c r="R123" s="5">
        <v>0</v>
      </c>
      <c r="S123" s="46">
        <v>23.892928210956562</v>
      </c>
      <c r="T123" s="5">
        <v>6.3099529051839278</v>
      </c>
      <c r="U123" s="5">
        <v>0</v>
      </c>
      <c r="V123" s="5">
        <v>0</v>
      </c>
      <c r="W123" s="175">
        <v>0</v>
      </c>
      <c r="X123" s="5">
        <v>27.070622364810834</v>
      </c>
      <c r="Y123" s="5">
        <v>5.1301294893797396</v>
      </c>
      <c r="Z123" s="5">
        <v>0</v>
      </c>
      <c r="AA123" s="5">
        <v>0</v>
      </c>
      <c r="AB123" s="72">
        <v>0</v>
      </c>
    </row>
    <row r="124" spans="1:28">
      <c r="A124" s="48" t="s">
        <v>1047</v>
      </c>
      <c r="B124" s="55" t="s">
        <v>1048</v>
      </c>
      <c r="C124" s="1" t="s">
        <v>1049</v>
      </c>
      <c r="D124" s="1" t="s">
        <v>93</v>
      </c>
      <c r="E124" s="1" t="s">
        <v>94</v>
      </c>
      <c r="F124" s="44" t="s">
        <v>1050</v>
      </c>
      <c r="G124" s="49">
        <v>0.3</v>
      </c>
      <c r="H124" s="5">
        <v>62.817430968917677</v>
      </c>
      <c r="I124" s="5">
        <v>10.234180162997284</v>
      </c>
      <c r="J124" s="5">
        <v>52.583250805920393</v>
      </c>
      <c r="K124" s="5">
        <v>33.501018761031389</v>
      </c>
      <c r="L124" s="5">
        <v>48.639506995476367</v>
      </c>
      <c r="M124" s="73">
        <v>0</v>
      </c>
      <c r="N124" s="5">
        <v>10.097913167020604</v>
      </c>
      <c r="O124" s="5">
        <v>0.13626699597667902</v>
      </c>
      <c r="P124" s="5">
        <v>0</v>
      </c>
      <c r="Q124" s="5">
        <v>0</v>
      </c>
      <c r="R124" s="5">
        <v>0</v>
      </c>
      <c r="S124" s="46">
        <v>41.109160108019182</v>
      </c>
      <c r="T124" s="5">
        <v>11.474090697901216</v>
      </c>
      <c r="U124" s="5">
        <v>0</v>
      </c>
      <c r="V124" s="5">
        <v>0</v>
      </c>
      <c r="W124" s="175">
        <v>0</v>
      </c>
      <c r="X124" s="5">
        <v>51.207073275039782</v>
      </c>
      <c r="Y124" s="5">
        <v>11.610357693877894</v>
      </c>
      <c r="Z124" s="5">
        <v>0</v>
      </c>
      <c r="AA124" s="5">
        <v>0</v>
      </c>
      <c r="AB124" s="72">
        <v>0</v>
      </c>
    </row>
    <row r="125" spans="1:28">
      <c r="A125" s="48" t="s">
        <v>1055</v>
      </c>
      <c r="B125" s="55" t="s">
        <v>1056</v>
      </c>
      <c r="C125" s="1" t="s">
        <v>1057</v>
      </c>
      <c r="D125" s="1" t="s">
        <v>53</v>
      </c>
      <c r="E125" s="1" t="s">
        <v>223</v>
      </c>
      <c r="F125" s="44" t="s">
        <v>1058</v>
      </c>
      <c r="G125" s="49">
        <v>0.4</v>
      </c>
      <c r="H125" s="5">
        <v>2.1710090121979628</v>
      </c>
      <c r="I125" s="5">
        <v>0</v>
      </c>
      <c r="J125" s="5">
        <v>2.1710090121979628</v>
      </c>
      <c r="K125" s="5">
        <v>-11.018748759108751</v>
      </c>
      <c r="L125" s="5">
        <v>2.0081833362831158</v>
      </c>
      <c r="M125" s="73">
        <v>0.5</v>
      </c>
      <c r="N125" s="5">
        <v>0</v>
      </c>
      <c r="O125" s="5">
        <v>0</v>
      </c>
      <c r="P125" s="5">
        <v>0</v>
      </c>
      <c r="Q125" s="5">
        <v>0</v>
      </c>
      <c r="R125" s="5">
        <v>0</v>
      </c>
      <c r="S125" s="46">
        <v>0</v>
      </c>
      <c r="T125" s="5">
        <v>2.1710090121979628</v>
      </c>
      <c r="U125" s="5">
        <v>0</v>
      </c>
      <c r="V125" s="5">
        <v>0</v>
      </c>
      <c r="W125" s="175">
        <v>0</v>
      </c>
      <c r="X125" s="5">
        <v>0</v>
      </c>
      <c r="Y125" s="5">
        <v>2.1710090121979628</v>
      </c>
      <c r="Z125" s="5">
        <v>0</v>
      </c>
      <c r="AA125" s="5">
        <v>0</v>
      </c>
      <c r="AB125" s="72">
        <v>0</v>
      </c>
    </row>
    <row r="126" spans="1:28">
      <c r="A126" s="48" t="s">
        <v>1063</v>
      </c>
      <c r="B126" s="55" t="s">
        <v>1064</v>
      </c>
      <c r="C126" s="1" t="s">
        <v>1065</v>
      </c>
      <c r="D126" s="1" t="s">
        <v>53</v>
      </c>
      <c r="E126" s="1" t="s">
        <v>156</v>
      </c>
      <c r="F126" s="44" t="s">
        <v>1066</v>
      </c>
      <c r="G126" s="49">
        <v>0.4</v>
      </c>
      <c r="H126" s="5">
        <v>1.3326795168794408</v>
      </c>
      <c r="I126" s="5">
        <v>0</v>
      </c>
      <c r="J126" s="5">
        <v>1.3326795168794408</v>
      </c>
      <c r="K126" s="5">
        <v>-4.2423030279161278</v>
      </c>
      <c r="L126" s="5">
        <v>1.2327285531134826</v>
      </c>
      <c r="M126" s="73">
        <v>0.5</v>
      </c>
      <c r="N126" s="5">
        <v>0</v>
      </c>
      <c r="O126" s="5">
        <v>0</v>
      </c>
      <c r="P126" s="5">
        <v>0</v>
      </c>
      <c r="Q126" s="5">
        <v>0</v>
      </c>
      <c r="R126" s="5">
        <v>0</v>
      </c>
      <c r="S126" s="46">
        <v>0</v>
      </c>
      <c r="T126" s="5">
        <v>1.3326795168794408</v>
      </c>
      <c r="U126" s="5">
        <v>0</v>
      </c>
      <c r="V126" s="5">
        <v>0</v>
      </c>
      <c r="W126" s="175">
        <v>0</v>
      </c>
      <c r="X126" s="5">
        <v>0</v>
      </c>
      <c r="Y126" s="5">
        <v>1.3326795168794408</v>
      </c>
      <c r="Z126" s="5">
        <v>0</v>
      </c>
      <c r="AA126" s="5">
        <v>0</v>
      </c>
      <c r="AB126" s="72">
        <v>0</v>
      </c>
    </row>
    <row r="127" spans="1:28">
      <c r="A127" s="48" t="s">
        <v>1067</v>
      </c>
      <c r="B127" s="55" t="s">
        <v>1068</v>
      </c>
      <c r="C127" s="1" t="s">
        <v>1069</v>
      </c>
      <c r="D127" s="1" t="s">
        <v>93</v>
      </c>
      <c r="E127" s="1" t="s">
        <v>94</v>
      </c>
      <c r="F127" s="44" t="s">
        <v>1070</v>
      </c>
      <c r="G127" s="49">
        <v>0.3</v>
      </c>
      <c r="H127" s="5">
        <v>22.211923166877657</v>
      </c>
      <c r="I127" s="5">
        <v>0</v>
      </c>
      <c r="J127" s="5">
        <v>22.211923166877657</v>
      </c>
      <c r="K127" s="5">
        <v>-4.87740791175887</v>
      </c>
      <c r="L127" s="5">
        <v>20.546028929361835</v>
      </c>
      <c r="M127" s="73">
        <v>0.18004902720255012</v>
      </c>
      <c r="N127" s="5">
        <v>0</v>
      </c>
      <c r="O127" s="5">
        <v>0</v>
      </c>
      <c r="P127" s="5">
        <v>0</v>
      </c>
      <c r="Q127" s="5">
        <v>0</v>
      </c>
      <c r="R127" s="5">
        <v>0</v>
      </c>
      <c r="S127" s="46">
        <v>8.0452190780532309</v>
      </c>
      <c r="T127" s="5">
        <v>14.166704088824428</v>
      </c>
      <c r="U127" s="5">
        <v>0</v>
      </c>
      <c r="V127" s="5">
        <v>0</v>
      </c>
      <c r="W127" s="175">
        <v>0</v>
      </c>
      <c r="X127" s="5">
        <v>8.0452190780532309</v>
      </c>
      <c r="Y127" s="5">
        <v>14.166704088824428</v>
      </c>
      <c r="Z127" s="5">
        <v>0</v>
      </c>
      <c r="AA127" s="5">
        <v>0</v>
      </c>
      <c r="AB127" s="72">
        <v>0</v>
      </c>
    </row>
    <row r="128" spans="1:28">
      <c r="A128" s="48" t="s">
        <v>1071</v>
      </c>
      <c r="B128" s="55" t="s">
        <v>1072</v>
      </c>
      <c r="C128" s="1" t="s">
        <v>1073</v>
      </c>
      <c r="D128" s="1" t="s">
        <v>53</v>
      </c>
      <c r="E128" s="1" t="s">
        <v>185</v>
      </c>
      <c r="F128" s="44" t="s">
        <v>1074</v>
      </c>
      <c r="G128" s="49">
        <v>0.4</v>
      </c>
      <c r="H128" s="5">
        <v>1.4801366973881174</v>
      </c>
      <c r="I128" s="5">
        <v>0</v>
      </c>
      <c r="J128" s="5">
        <v>1.4801366973881174</v>
      </c>
      <c r="K128" s="5">
        <v>-3.7993852633927196</v>
      </c>
      <c r="L128" s="5">
        <v>1.3691264450840086</v>
      </c>
      <c r="M128" s="73">
        <v>0.5</v>
      </c>
      <c r="N128" s="5">
        <v>0</v>
      </c>
      <c r="O128" s="5">
        <v>0</v>
      </c>
      <c r="P128" s="5">
        <v>0</v>
      </c>
      <c r="Q128" s="5">
        <v>0</v>
      </c>
      <c r="R128" s="5">
        <v>0</v>
      </c>
      <c r="S128" s="46">
        <v>0</v>
      </c>
      <c r="T128" s="5">
        <v>1.4801366973881174</v>
      </c>
      <c r="U128" s="5">
        <v>0</v>
      </c>
      <c r="V128" s="5">
        <v>0</v>
      </c>
      <c r="W128" s="175">
        <v>0</v>
      </c>
      <c r="X128" s="5">
        <v>0</v>
      </c>
      <c r="Y128" s="5">
        <v>1.4801366973881174</v>
      </c>
      <c r="Z128" s="5">
        <v>0</v>
      </c>
      <c r="AA128" s="5">
        <v>0</v>
      </c>
      <c r="AB128" s="72">
        <v>0</v>
      </c>
    </row>
    <row r="129" spans="1:28">
      <c r="A129" s="48" t="s">
        <v>1075</v>
      </c>
      <c r="B129" s="55" t="s">
        <v>1076</v>
      </c>
      <c r="C129" s="1" t="s">
        <v>1077</v>
      </c>
      <c r="D129" s="1" t="s">
        <v>103</v>
      </c>
      <c r="E129" s="1" t="s">
        <v>169</v>
      </c>
      <c r="F129" s="44" t="s">
        <v>1078</v>
      </c>
      <c r="G129" s="49">
        <v>0.49</v>
      </c>
      <c r="H129" s="5">
        <v>77.320112010407328</v>
      </c>
      <c r="I129" s="5">
        <v>16.94620688731581</v>
      </c>
      <c r="J129" s="5">
        <v>60.373905123091525</v>
      </c>
      <c r="K129" s="5">
        <v>31.660757444536817</v>
      </c>
      <c r="L129" s="5">
        <v>55.845862238859659</v>
      </c>
      <c r="M129" s="73">
        <v>0</v>
      </c>
      <c r="N129" s="5">
        <v>16.269779057917425</v>
      </c>
      <c r="O129" s="5">
        <v>0.67642782939838619</v>
      </c>
      <c r="P129" s="5">
        <v>0</v>
      </c>
      <c r="Q129" s="5">
        <v>0</v>
      </c>
      <c r="R129" s="5">
        <v>0</v>
      </c>
      <c r="S129" s="46">
        <v>52.007920718671045</v>
      </c>
      <c r="T129" s="5">
        <v>8.3659844044204785</v>
      </c>
      <c r="U129" s="5">
        <v>0</v>
      </c>
      <c r="V129" s="5">
        <v>0</v>
      </c>
      <c r="W129" s="175">
        <v>0</v>
      </c>
      <c r="X129" s="5">
        <v>68.277699776588463</v>
      </c>
      <c r="Y129" s="5">
        <v>9.0424122338188671</v>
      </c>
      <c r="Z129" s="5">
        <v>0</v>
      </c>
      <c r="AA129" s="5">
        <v>0</v>
      </c>
      <c r="AB129" s="72">
        <v>0</v>
      </c>
    </row>
    <row r="130" spans="1:28">
      <c r="A130" s="48" t="s">
        <v>1083</v>
      </c>
      <c r="B130" s="55" t="s">
        <v>1084</v>
      </c>
      <c r="C130" s="1" t="s">
        <v>1085</v>
      </c>
      <c r="D130" s="1" t="s">
        <v>53</v>
      </c>
      <c r="E130" s="1" t="s">
        <v>156</v>
      </c>
      <c r="F130" s="44" t="s">
        <v>1086</v>
      </c>
      <c r="G130" s="49">
        <v>0.4</v>
      </c>
      <c r="H130" s="5">
        <v>2.1446149834243822</v>
      </c>
      <c r="I130" s="5">
        <v>0</v>
      </c>
      <c r="J130" s="5">
        <v>2.1446149834243822</v>
      </c>
      <c r="K130" s="5">
        <v>-2.6700159315866339</v>
      </c>
      <c r="L130" s="5">
        <v>1.9837688596675538</v>
      </c>
      <c r="M130" s="73">
        <v>0.5</v>
      </c>
      <c r="N130" s="5">
        <v>0</v>
      </c>
      <c r="O130" s="5">
        <v>0</v>
      </c>
      <c r="P130" s="5">
        <v>0</v>
      </c>
      <c r="Q130" s="5">
        <v>0</v>
      </c>
      <c r="R130" s="5">
        <v>0</v>
      </c>
      <c r="S130" s="46">
        <v>0</v>
      </c>
      <c r="T130" s="5">
        <v>2.1446149834243822</v>
      </c>
      <c r="U130" s="5">
        <v>0</v>
      </c>
      <c r="V130" s="5">
        <v>0</v>
      </c>
      <c r="W130" s="175">
        <v>0</v>
      </c>
      <c r="X130" s="5">
        <v>0</v>
      </c>
      <c r="Y130" s="5">
        <v>2.1446149834243822</v>
      </c>
      <c r="Z130" s="5">
        <v>0</v>
      </c>
      <c r="AA130" s="5">
        <v>0</v>
      </c>
      <c r="AB130" s="72">
        <v>0</v>
      </c>
    </row>
    <row r="131" spans="1:28">
      <c r="A131" s="48" t="s">
        <v>1087</v>
      </c>
      <c r="B131" s="55" t="s">
        <v>1088</v>
      </c>
      <c r="C131" s="1" t="s">
        <v>1089</v>
      </c>
      <c r="D131" s="1" t="s">
        <v>53</v>
      </c>
      <c r="E131" s="1" t="s">
        <v>498</v>
      </c>
      <c r="F131" s="44" t="s">
        <v>1090</v>
      </c>
      <c r="G131" s="49">
        <v>0.4</v>
      </c>
      <c r="H131" s="5">
        <v>2.3373226945388881</v>
      </c>
      <c r="I131" s="5">
        <v>0</v>
      </c>
      <c r="J131" s="5">
        <v>2.3373226945388881</v>
      </c>
      <c r="K131" s="5">
        <v>-5.0386730821291597</v>
      </c>
      <c r="L131" s="5">
        <v>2.1620234924484714</v>
      </c>
      <c r="M131" s="73">
        <v>0.5</v>
      </c>
      <c r="N131" s="5">
        <v>0</v>
      </c>
      <c r="O131" s="5">
        <v>0</v>
      </c>
      <c r="P131" s="5">
        <v>0</v>
      </c>
      <c r="Q131" s="5">
        <v>0</v>
      </c>
      <c r="R131" s="5">
        <v>0</v>
      </c>
      <c r="S131" s="46">
        <v>0</v>
      </c>
      <c r="T131" s="5">
        <v>2.3373226945388881</v>
      </c>
      <c r="U131" s="5">
        <v>0</v>
      </c>
      <c r="V131" s="5">
        <v>0</v>
      </c>
      <c r="W131" s="175">
        <v>0</v>
      </c>
      <c r="X131" s="5">
        <v>0</v>
      </c>
      <c r="Y131" s="5">
        <v>2.3373226945388881</v>
      </c>
      <c r="Z131" s="5">
        <v>0</v>
      </c>
      <c r="AA131" s="5">
        <v>0</v>
      </c>
      <c r="AB131" s="72">
        <v>0</v>
      </c>
    </row>
    <row r="132" spans="1:28">
      <c r="A132" s="48" t="s">
        <v>1115</v>
      </c>
      <c r="B132" s="55" t="s">
        <v>1116</v>
      </c>
      <c r="C132" s="1" t="s">
        <v>1117</v>
      </c>
      <c r="D132" s="1" t="s">
        <v>53</v>
      </c>
      <c r="E132" s="1" t="s">
        <v>185</v>
      </c>
      <c r="F132" s="44" t="s">
        <v>1118</v>
      </c>
      <c r="G132" s="49">
        <v>0.4</v>
      </c>
      <c r="H132" s="5">
        <v>1.6123645937265718</v>
      </c>
      <c r="I132" s="5">
        <v>0</v>
      </c>
      <c r="J132" s="5">
        <v>1.6123645937265718</v>
      </c>
      <c r="K132" s="5">
        <v>-5.6294929662521094</v>
      </c>
      <c r="L132" s="5">
        <v>1.4914372491970791</v>
      </c>
      <c r="M132" s="73">
        <v>0.5</v>
      </c>
      <c r="N132" s="5">
        <v>0</v>
      </c>
      <c r="O132" s="5">
        <v>0</v>
      </c>
      <c r="P132" s="5">
        <v>0</v>
      </c>
      <c r="Q132" s="5">
        <v>0</v>
      </c>
      <c r="R132" s="5">
        <v>0</v>
      </c>
      <c r="S132" s="46">
        <v>0</v>
      </c>
      <c r="T132" s="5">
        <v>1.6123645937265718</v>
      </c>
      <c r="U132" s="5">
        <v>0</v>
      </c>
      <c r="V132" s="5">
        <v>0</v>
      </c>
      <c r="W132" s="175">
        <v>0</v>
      </c>
      <c r="X132" s="5">
        <v>0</v>
      </c>
      <c r="Y132" s="5">
        <v>1.6123645937265718</v>
      </c>
      <c r="Z132" s="5">
        <v>0</v>
      </c>
      <c r="AA132" s="5">
        <v>0</v>
      </c>
      <c r="AB132" s="72">
        <v>0</v>
      </c>
    </row>
    <row r="133" spans="1:28">
      <c r="A133" s="48" t="s">
        <v>1119</v>
      </c>
      <c r="B133" s="55" t="s">
        <v>1120</v>
      </c>
      <c r="C133" s="1" t="s">
        <v>1121</v>
      </c>
      <c r="D133" s="1" t="s">
        <v>103</v>
      </c>
      <c r="E133" s="1" t="s">
        <v>169</v>
      </c>
      <c r="F133" s="44" t="s">
        <v>1122</v>
      </c>
      <c r="G133" s="49">
        <v>0.49</v>
      </c>
      <c r="H133" s="5">
        <v>91.944869537168714</v>
      </c>
      <c r="I133" s="5">
        <v>20.476789798280425</v>
      </c>
      <c r="J133" s="5">
        <v>71.468079738888292</v>
      </c>
      <c r="K133" s="5">
        <v>33.557601327618556</v>
      </c>
      <c r="L133" s="5">
        <v>66.107973758471672</v>
      </c>
      <c r="M133" s="73">
        <v>0</v>
      </c>
      <c r="N133" s="5">
        <v>19.490561002633697</v>
      </c>
      <c r="O133" s="5">
        <v>0.98622879564672705</v>
      </c>
      <c r="P133" s="5">
        <v>0</v>
      </c>
      <c r="Q133" s="5">
        <v>0</v>
      </c>
      <c r="R133" s="5">
        <v>0</v>
      </c>
      <c r="S133" s="46">
        <v>61.46539390777312</v>
      </c>
      <c r="T133" s="5">
        <v>10.002685831115167</v>
      </c>
      <c r="U133" s="5">
        <v>0</v>
      </c>
      <c r="V133" s="5">
        <v>0</v>
      </c>
      <c r="W133" s="175">
        <v>0</v>
      </c>
      <c r="X133" s="5">
        <v>80.955954910406831</v>
      </c>
      <c r="Y133" s="5">
        <v>10.988914626761895</v>
      </c>
      <c r="Z133" s="5">
        <v>0</v>
      </c>
      <c r="AA133" s="5">
        <v>0</v>
      </c>
      <c r="AB133" s="72">
        <v>0</v>
      </c>
    </row>
    <row r="134" spans="1:28">
      <c r="A134" s="48" t="s">
        <v>1123</v>
      </c>
      <c r="B134" s="55" t="s">
        <v>1124</v>
      </c>
      <c r="C134" s="1" t="s">
        <v>1125</v>
      </c>
      <c r="D134" s="1" t="s">
        <v>103</v>
      </c>
      <c r="E134" s="1" t="s">
        <v>146</v>
      </c>
      <c r="F134" s="44" t="s">
        <v>1126</v>
      </c>
      <c r="G134" s="49">
        <v>0.49</v>
      </c>
      <c r="H134" s="5">
        <v>133.78519197858935</v>
      </c>
      <c r="I134" s="5">
        <v>33.65566050897943</v>
      </c>
      <c r="J134" s="5">
        <v>100.12953146960992</v>
      </c>
      <c r="K134" s="5">
        <v>54.163465902878755</v>
      </c>
      <c r="L134" s="5">
        <v>92.619816609389176</v>
      </c>
      <c r="M134" s="73">
        <v>0</v>
      </c>
      <c r="N134" s="5">
        <v>31.726473287850364</v>
      </c>
      <c r="O134" s="5">
        <v>1.9291872211290673</v>
      </c>
      <c r="P134" s="5">
        <v>0</v>
      </c>
      <c r="Q134" s="5">
        <v>0</v>
      </c>
      <c r="R134" s="5">
        <v>0</v>
      </c>
      <c r="S134" s="46">
        <v>87.048227314110449</v>
      </c>
      <c r="T134" s="5">
        <v>13.081304155499467</v>
      </c>
      <c r="U134" s="5">
        <v>0</v>
      </c>
      <c r="V134" s="5">
        <v>0</v>
      </c>
      <c r="W134" s="175">
        <v>0</v>
      </c>
      <c r="X134" s="5">
        <v>118.7747006019608</v>
      </c>
      <c r="Y134" s="5">
        <v>15.010491376628535</v>
      </c>
      <c r="Z134" s="5">
        <v>0</v>
      </c>
      <c r="AA134" s="5">
        <v>0</v>
      </c>
      <c r="AB134" s="72">
        <v>0</v>
      </c>
    </row>
    <row r="135" spans="1:28">
      <c r="A135" s="48" t="s">
        <v>1127</v>
      </c>
      <c r="B135" s="55" t="s">
        <v>1128</v>
      </c>
      <c r="C135" s="1" t="s">
        <v>1129</v>
      </c>
      <c r="D135" s="1" t="s">
        <v>53</v>
      </c>
      <c r="E135" s="1" t="s">
        <v>185</v>
      </c>
      <c r="F135" s="44" t="s">
        <v>1130</v>
      </c>
      <c r="G135" s="49">
        <v>0.4</v>
      </c>
      <c r="H135" s="5">
        <v>4.2662845480931821</v>
      </c>
      <c r="I135" s="5">
        <v>4.8930457567227074E-2</v>
      </c>
      <c r="J135" s="5">
        <v>4.217354090525955</v>
      </c>
      <c r="K135" s="5">
        <v>-10.331031680061185</v>
      </c>
      <c r="L135" s="5">
        <v>3.9010525337365083</v>
      </c>
      <c r="M135" s="73">
        <v>0.5</v>
      </c>
      <c r="N135" s="5">
        <v>0</v>
      </c>
      <c r="O135" s="5">
        <v>4.8930457567227074E-2</v>
      </c>
      <c r="P135" s="5">
        <v>0</v>
      </c>
      <c r="Q135" s="5">
        <v>0</v>
      </c>
      <c r="R135" s="5">
        <v>0</v>
      </c>
      <c r="S135" s="46">
        <v>0</v>
      </c>
      <c r="T135" s="5">
        <v>4.217354090525955</v>
      </c>
      <c r="U135" s="5">
        <v>0</v>
      </c>
      <c r="V135" s="5">
        <v>0</v>
      </c>
      <c r="W135" s="175">
        <v>0</v>
      </c>
      <c r="X135" s="5">
        <v>0</v>
      </c>
      <c r="Y135" s="5">
        <v>4.2662845480931821</v>
      </c>
      <c r="Z135" s="5">
        <v>0</v>
      </c>
      <c r="AA135" s="5">
        <v>0</v>
      </c>
      <c r="AB135" s="72">
        <v>0</v>
      </c>
    </row>
    <row r="136" spans="1:28">
      <c r="A136" s="48" t="s">
        <v>1131</v>
      </c>
      <c r="B136" s="55" t="s">
        <v>1132</v>
      </c>
      <c r="C136" s="1" t="s">
        <v>1133</v>
      </c>
      <c r="D136" s="1" t="s">
        <v>53</v>
      </c>
      <c r="E136" s="1" t="s">
        <v>861</v>
      </c>
      <c r="F136" s="44" t="s">
        <v>1134</v>
      </c>
      <c r="G136" s="49">
        <v>0.4</v>
      </c>
      <c r="H136" s="5">
        <v>3.5159535808096392</v>
      </c>
      <c r="I136" s="5">
        <v>2.0049578652050346E-2</v>
      </c>
      <c r="J136" s="5">
        <v>3.4959040021575891</v>
      </c>
      <c r="K136" s="5">
        <v>-10.783455825096846</v>
      </c>
      <c r="L136" s="5">
        <v>3.2337112019957699</v>
      </c>
      <c r="M136" s="73">
        <v>0.5</v>
      </c>
      <c r="N136" s="5">
        <v>0</v>
      </c>
      <c r="O136" s="5">
        <v>2.0049578652050346E-2</v>
      </c>
      <c r="P136" s="5">
        <v>0</v>
      </c>
      <c r="Q136" s="5">
        <v>0</v>
      </c>
      <c r="R136" s="5">
        <v>0</v>
      </c>
      <c r="S136" s="46">
        <v>0</v>
      </c>
      <c r="T136" s="5">
        <v>3.4959040021575891</v>
      </c>
      <c r="U136" s="5">
        <v>0</v>
      </c>
      <c r="V136" s="5">
        <v>0</v>
      </c>
      <c r="W136" s="175">
        <v>0</v>
      </c>
      <c r="X136" s="5">
        <v>0</v>
      </c>
      <c r="Y136" s="5">
        <v>3.5159535808096392</v>
      </c>
      <c r="Z136" s="5">
        <v>0</v>
      </c>
      <c r="AA136" s="5">
        <v>0</v>
      </c>
      <c r="AB136" s="72">
        <v>0</v>
      </c>
    </row>
    <row r="137" spans="1:28">
      <c r="A137" s="48" t="s">
        <v>1135</v>
      </c>
      <c r="B137" s="55" t="s">
        <v>1136</v>
      </c>
      <c r="C137" s="1" t="s">
        <v>1137</v>
      </c>
      <c r="D137" s="1" t="s">
        <v>103</v>
      </c>
      <c r="E137" s="1" t="s">
        <v>611</v>
      </c>
      <c r="F137" s="44" t="s">
        <v>1138</v>
      </c>
      <c r="G137" s="49">
        <v>0.49</v>
      </c>
      <c r="H137" s="5">
        <v>75.660881305494996</v>
      </c>
      <c r="I137" s="5">
        <v>11.762381678480764</v>
      </c>
      <c r="J137" s="5">
        <v>63.898499627014225</v>
      </c>
      <c r="K137" s="5">
        <v>29.365116471774652</v>
      </c>
      <c r="L137" s="5">
        <v>59.106112154988161</v>
      </c>
      <c r="M137" s="73">
        <v>0</v>
      </c>
      <c r="N137" s="5">
        <v>11.899315962809444</v>
      </c>
      <c r="O137" s="5">
        <v>-0.13693428432867863</v>
      </c>
      <c r="P137" s="5">
        <v>0</v>
      </c>
      <c r="Q137" s="5">
        <v>0</v>
      </c>
      <c r="R137" s="5">
        <v>0</v>
      </c>
      <c r="S137" s="46">
        <v>53.966421856328132</v>
      </c>
      <c r="T137" s="5">
        <v>9.9320777706860959</v>
      </c>
      <c r="U137" s="5">
        <v>0</v>
      </c>
      <c r="V137" s="5">
        <v>0</v>
      </c>
      <c r="W137" s="175">
        <v>0</v>
      </c>
      <c r="X137" s="5">
        <v>65.865737819137578</v>
      </c>
      <c r="Y137" s="5">
        <v>9.7951434863574178</v>
      </c>
      <c r="Z137" s="5">
        <v>0</v>
      </c>
      <c r="AA137" s="5">
        <v>0</v>
      </c>
      <c r="AB137" s="72">
        <v>0</v>
      </c>
    </row>
    <row r="138" spans="1:28">
      <c r="A138" s="48" t="s">
        <v>1139</v>
      </c>
      <c r="B138" s="55" t="s">
        <v>1140</v>
      </c>
      <c r="C138" s="1" t="s">
        <v>1141</v>
      </c>
      <c r="D138" s="1" t="s">
        <v>53</v>
      </c>
      <c r="E138" s="1" t="s">
        <v>185</v>
      </c>
      <c r="F138" s="44" t="s">
        <v>1142</v>
      </c>
      <c r="G138" s="49">
        <v>0.4</v>
      </c>
      <c r="H138" s="5">
        <v>2.419317179918302</v>
      </c>
      <c r="I138" s="5">
        <v>0</v>
      </c>
      <c r="J138" s="5">
        <v>2.419317179918302</v>
      </c>
      <c r="K138" s="5">
        <v>-13.25401566983828</v>
      </c>
      <c r="L138" s="5">
        <v>2.2378683914244291</v>
      </c>
      <c r="M138" s="73">
        <v>0.5</v>
      </c>
      <c r="N138" s="5">
        <v>0</v>
      </c>
      <c r="O138" s="5">
        <v>0</v>
      </c>
      <c r="P138" s="5">
        <v>0</v>
      </c>
      <c r="Q138" s="5">
        <v>0</v>
      </c>
      <c r="R138" s="5">
        <v>0</v>
      </c>
      <c r="S138" s="46">
        <v>0</v>
      </c>
      <c r="T138" s="5">
        <v>2.419317179918302</v>
      </c>
      <c r="U138" s="5">
        <v>0</v>
      </c>
      <c r="V138" s="5">
        <v>0</v>
      </c>
      <c r="W138" s="175">
        <v>0</v>
      </c>
      <c r="X138" s="5">
        <v>0</v>
      </c>
      <c r="Y138" s="5">
        <v>2.419317179918302</v>
      </c>
      <c r="Z138" s="5">
        <v>0</v>
      </c>
      <c r="AA138" s="5">
        <v>0</v>
      </c>
      <c r="AB138" s="72">
        <v>0</v>
      </c>
    </row>
    <row r="139" spans="1:28">
      <c r="A139" s="48" t="s">
        <v>1163</v>
      </c>
      <c r="B139" s="55" t="s">
        <v>1164</v>
      </c>
      <c r="C139" s="1" t="s">
        <v>1165</v>
      </c>
      <c r="D139" s="1" t="s">
        <v>124</v>
      </c>
      <c r="E139" s="1" t="s">
        <v>137</v>
      </c>
      <c r="F139" s="44" t="s">
        <v>1166</v>
      </c>
      <c r="G139" s="49">
        <v>0.49</v>
      </c>
      <c r="H139" s="5">
        <v>35.918374009995517</v>
      </c>
      <c r="I139" s="5">
        <v>6.1223956414391063</v>
      </c>
      <c r="J139" s="5">
        <v>29.795978368556415</v>
      </c>
      <c r="K139" s="5">
        <v>-19.378520285214893</v>
      </c>
      <c r="L139" s="5">
        <v>27.561279990914684</v>
      </c>
      <c r="M139" s="73">
        <v>0.39407661557760099</v>
      </c>
      <c r="N139" s="5">
        <v>6.075876363067314</v>
      </c>
      <c r="O139" s="5">
        <v>4.6519278371792289E-2</v>
      </c>
      <c r="P139" s="5">
        <v>0</v>
      </c>
      <c r="Q139" s="5">
        <v>0</v>
      </c>
      <c r="R139" s="5">
        <v>0</v>
      </c>
      <c r="S139" s="46">
        <v>23.517195894605003</v>
      </c>
      <c r="T139" s="5">
        <v>6.2787824739514102</v>
      </c>
      <c r="U139" s="5">
        <v>0</v>
      </c>
      <c r="V139" s="5">
        <v>0</v>
      </c>
      <c r="W139" s="175">
        <v>0</v>
      </c>
      <c r="X139" s="5">
        <v>29.593072257672318</v>
      </c>
      <c r="Y139" s="5">
        <v>6.3253017523232025</v>
      </c>
      <c r="Z139" s="5">
        <v>0</v>
      </c>
      <c r="AA139" s="5">
        <v>0</v>
      </c>
      <c r="AB139" s="72">
        <v>0</v>
      </c>
    </row>
    <row r="140" spans="1:28">
      <c r="A140" s="48" t="s">
        <v>1167</v>
      </c>
      <c r="B140" s="55" t="s">
        <v>1168</v>
      </c>
      <c r="C140" s="1" t="s">
        <v>1169</v>
      </c>
      <c r="D140" s="1" t="s">
        <v>103</v>
      </c>
      <c r="E140" s="1" t="s">
        <v>146</v>
      </c>
      <c r="F140" s="44" t="s">
        <v>1170</v>
      </c>
      <c r="G140" s="49">
        <v>0.49</v>
      </c>
      <c r="H140" s="5">
        <v>32.293696854119631</v>
      </c>
      <c r="I140" s="5">
        <v>2.5647977317975332</v>
      </c>
      <c r="J140" s="5">
        <v>29.728899122322094</v>
      </c>
      <c r="K140" s="5">
        <v>-21.112898736496795</v>
      </c>
      <c r="L140" s="5">
        <v>27.49923168814794</v>
      </c>
      <c r="M140" s="73">
        <v>0.41526656931512562</v>
      </c>
      <c r="N140" s="5">
        <v>3.4257888313711584</v>
      </c>
      <c r="O140" s="5">
        <v>-0.8609910995736253</v>
      </c>
      <c r="P140" s="5">
        <v>0</v>
      </c>
      <c r="Q140" s="5">
        <v>0</v>
      </c>
      <c r="R140" s="5">
        <v>0</v>
      </c>
      <c r="S140" s="46">
        <v>25.31380245619949</v>
      </c>
      <c r="T140" s="5">
        <v>4.4150966661226034</v>
      </c>
      <c r="U140" s="5">
        <v>0</v>
      </c>
      <c r="V140" s="5">
        <v>0</v>
      </c>
      <c r="W140" s="175">
        <v>0</v>
      </c>
      <c r="X140" s="5">
        <v>28.739591287570647</v>
      </c>
      <c r="Y140" s="5">
        <v>3.5541055665489778</v>
      </c>
      <c r="Z140" s="5">
        <v>0</v>
      </c>
      <c r="AA140" s="5">
        <v>0</v>
      </c>
      <c r="AB140" s="72">
        <v>0</v>
      </c>
    </row>
    <row r="141" spans="1:28">
      <c r="A141" s="48" t="s">
        <v>1171</v>
      </c>
      <c r="B141" s="55" t="s">
        <v>1172</v>
      </c>
      <c r="C141" s="1" t="s">
        <v>1173</v>
      </c>
      <c r="D141" s="1" t="s">
        <v>237</v>
      </c>
      <c r="E141" s="1" t="s">
        <v>861</v>
      </c>
      <c r="F141" s="44" t="s">
        <v>1174</v>
      </c>
      <c r="G141" s="49">
        <v>0.09</v>
      </c>
      <c r="H141" s="5">
        <v>73.28275582433362</v>
      </c>
      <c r="I141" s="5">
        <v>6.0754886785383526</v>
      </c>
      <c r="J141" s="5">
        <v>67.207267145795271</v>
      </c>
      <c r="K141" s="5">
        <v>52.259143861653499</v>
      </c>
      <c r="L141" s="5">
        <v>62.166722109860629</v>
      </c>
      <c r="M141" s="73">
        <v>0</v>
      </c>
      <c r="N141" s="5">
        <v>6.0754886785383526</v>
      </c>
      <c r="O141" s="5">
        <v>0</v>
      </c>
      <c r="P141" s="5">
        <v>0</v>
      </c>
      <c r="Q141" s="5">
        <v>0</v>
      </c>
      <c r="R141" s="5">
        <v>0</v>
      </c>
      <c r="S141" s="46">
        <v>67.207267145795271</v>
      </c>
      <c r="T141" s="5">
        <v>0</v>
      </c>
      <c r="U141" s="5">
        <v>0</v>
      </c>
      <c r="V141" s="5">
        <v>0</v>
      </c>
      <c r="W141" s="175">
        <v>0</v>
      </c>
      <c r="X141" s="5">
        <v>73.28275582433362</v>
      </c>
      <c r="Y141" s="5">
        <v>0</v>
      </c>
      <c r="Z141" s="5">
        <v>0</v>
      </c>
      <c r="AA141" s="5">
        <v>0</v>
      </c>
      <c r="AB141" s="72">
        <v>0</v>
      </c>
    </row>
    <row r="142" spans="1:28">
      <c r="A142" s="48" t="s">
        <v>1175</v>
      </c>
      <c r="B142" s="55" t="s">
        <v>1176</v>
      </c>
      <c r="C142" s="1" t="s">
        <v>1177</v>
      </c>
      <c r="D142" s="1" t="s">
        <v>53</v>
      </c>
      <c r="E142" s="1" t="s">
        <v>861</v>
      </c>
      <c r="F142" s="44" t="s">
        <v>1617</v>
      </c>
      <c r="G142" s="49">
        <v>0.4</v>
      </c>
      <c r="H142" s="5">
        <v>3.8544743795764327</v>
      </c>
      <c r="I142" s="5">
        <v>6.3404336094611789E-3</v>
      </c>
      <c r="J142" s="5">
        <v>3.8481339459669712</v>
      </c>
      <c r="K142" s="5">
        <v>-18.099859929624571</v>
      </c>
      <c r="L142" s="5">
        <v>3.5595239000194483</v>
      </c>
      <c r="M142" s="73">
        <v>0.5</v>
      </c>
      <c r="N142" s="5">
        <v>0</v>
      </c>
      <c r="O142" s="5">
        <v>6.3404336094611789E-3</v>
      </c>
      <c r="P142" s="5">
        <v>0</v>
      </c>
      <c r="Q142" s="5">
        <v>0</v>
      </c>
      <c r="R142" s="5">
        <v>0</v>
      </c>
      <c r="S142" s="46">
        <v>0</v>
      </c>
      <c r="T142" s="5">
        <v>3.8481339459669712</v>
      </c>
      <c r="U142" s="5">
        <v>0</v>
      </c>
      <c r="V142" s="5">
        <v>0</v>
      </c>
      <c r="W142" s="175">
        <v>0</v>
      </c>
      <c r="X142" s="5">
        <v>0</v>
      </c>
      <c r="Y142" s="5">
        <v>3.8544743795764327</v>
      </c>
      <c r="Z142" s="5">
        <v>0</v>
      </c>
      <c r="AA142" s="5">
        <v>0</v>
      </c>
      <c r="AB142" s="72">
        <v>0</v>
      </c>
    </row>
    <row r="143" spans="1:28">
      <c r="A143" s="48" t="s">
        <v>1178</v>
      </c>
      <c r="B143" s="55" t="s">
        <v>1179</v>
      </c>
      <c r="C143" s="1" t="s">
        <v>1180</v>
      </c>
      <c r="D143" s="1" t="s">
        <v>53</v>
      </c>
      <c r="E143" s="1" t="s">
        <v>84</v>
      </c>
      <c r="F143" s="44" t="s">
        <v>1181</v>
      </c>
      <c r="G143" s="49">
        <v>0.4</v>
      </c>
      <c r="H143" s="5">
        <v>1.0879587987590553</v>
      </c>
      <c r="I143" s="5">
        <v>0</v>
      </c>
      <c r="J143" s="5">
        <v>1.0879587987590553</v>
      </c>
      <c r="K143" s="5">
        <v>-11.33352528275538</v>
      </c>
      <c r="L143" s="5">
        <v>1.0063618888521262</v>
      </c>
      <c r="M143" s="73">
        <v>0.5</v>
      </c>
      <c r="N143" s="5">
        <v>0</v>
      </c>
      <c r="O143" s="5">
        <v>0</v>
      </c>
      <c r="P143" s="5">
        <v>0</v>
      </c>
      <c r="Q143" s="5">
        <v>0</v>
      </c>
      <c r="R143" s="5">
        <v>0</v>
      </c>
      <c r="S143" s="46">
        <v>0</v>
      </c>
      <c r="T143" s="5">
        <v>1.0879587987590553</v>
      </c>
      <c r="U143" s="5">
        <v>0</v>
      </c>
      <c r="V143" s="5">
        <v>0</v>
      </c>
      <c r="W143" s="175">
        <v>0</v>
      </c>
      <c r="X143" s="5">
        <v>0</v>
      </c>
      <c r="Y143" s="5">
        <v>1.0879587987590553</v>
      </c>
      <c r="Z143" s="5">
        <v>0</v>
      </c>
      <c r="AA143" s="5">
        <v>0</v>
      </c>
      <c r="AB143" s="72">
        <v>0</v>
      </c>
    </row>
    <row r="144" spans="1:28">
      <c r="A144" s="48" t="s">
        <v>1190</v>
      </c>
      <c r="B144" s="55" t="s">
        <v>1191</v>
      </c>
      <c r="C144" s="1" t="s">
        <v>1192</v>
      </c>
      <c r="D144" s="1" t="s">
        <v>124</v>
      </c>
      <c r="E144" s="1" t="s">
        <v>125</v>
      </c>
      <c r="F144" s="44" t="s">
        <v>1193</v>
      </c>
      <c r="G144" s="49">
        <v>0.49</v>
      </c>
      <c r="H144" s="5">
        <v>40.97755135920012</v>
      </c>
      <c r="I144" s="5">
        <v>3.9153554989938399</v>
      </c>
      <c r="J144" s="5">
        <v>37.062195860206273</v>
      </c>
      <c r="K144" s="5">
        <v>-26.757514902402391</v>
      </c>
      <c r="L144" s="5">
        <v>34.282531170690802</v>
      </c>
      <c r="M144" s="73">
        <v>0.41926725762389316</v>
      </c>
      <c r="N144" s="5">
        <v>5.8731008036975263</v>
      </c>
      <c r="O144" s="5">
        <v>-1.9577453047036864</v>
      </c>
      <c r="P144" s="5">
        <v>0</v>
      </c>
      <c r="Q144" s="5">
        <v>0</v>
      </c>
      <c r="R144" s="5">
        <v>0</v>
      </c>
      <c r="S144" s="46">
        <v>30.871014518860491</v>
      </c>
      <c r="T144" s="5">
        <v>6.1911813413457857</v>
      </c>
      <c r="U144" s="5">
        <v>0</v>
      </c>
      <c r="V144" s="5">
        <v>0</v>
      </c>
      <c r="W144" s="175">
        <v>0</v>
      </c>
      <c r="X144" s="5">
        <v>36.744115322558017</v>
      </c>
      <c r="Y144" s="5">
        <v>4.2334360366420993</v>
      </c>
      <c r="Z144" s="5">
        <v>0</v>
      </c>
      <c r="AA144" s="5">
        <v>0</v>
      </c>
      <c r="AB144" s="72">
        <v>0</v>
      </c>
    </row>
    <row r="145" spans="1:28">
      <c r="A145" s="48" t="s">
        <v>1210</v>
      </c>
      <c r="B145" s="55" t="s">
        <v>1211</v>
      </c>
      <c r="C145" s="1" t="s">
        <v>1212</v>
      </c>
      <c r="D145" s="1" t="s">
        <v>53</v>
      </c>
      <c r="E145" s="1" t="s">
        <v>194</v>
      </c>
      <c r="F145" s="44" t="s">
        <v>1213</v>
      </c>
      <c r="G145" s="49">
        <v>0.4</v>
      </c>
      <c r="H145" s="5">
        <v>3.0713999957921487</v>
      </c>
      <c r="I145" s="5">
        <v>0</v>
      </c>
      <c r="J145" s="5">
        <v>3.0713999957921487</v>
      </c>
      <c r="K145" s="5">
        <v>-8.0229353638550922</v>
      </c>
      <c r="L145" s="5">
        <v>2.8410449961077378</v>
      </c>
      <c r="M145" s="73">
        <v>0.5</v>
      </c>
      <c r="N145" s="5">
        <v>0</v>
      </c>
      <c r="O145" s="5">
        <v>0</v>
      </c>
      <c r="P145" s="5">
        <v>0</v>
      </c>
      <c r="Q145" s="5">
        <v>0</v>
      </c>
      <c r="R145" s="5">
        <v>0</v>
      </c>
      <c r="S145" s="46">
        <v>0</v>
      </c>
      <c r="T145" s="5">
        <v>3.0713999957921487</v>
      </c>
      <c r="U145" s="5">
        <v>0</v>
      </c>
      <c r="V145" s="5">
        <v>0</v>
      </c>
      <c r="W145" s="175">
        <v>0</v>
      </c>
      <c r="X145" s="5">
        <v>0</v>
      </c>
      <c r="Y145" s="5">
        <v>3.0713999957921487</v>
      </c>
      <c r="Z145" s="5">
        <v>0</v>
      </c>
      <c r="AA145" s="5">
        <v>0</v>
      </c>
      <c r="AB145" s="72">
        <v>0</v>
      </c>
    </row>
    <row r="146" spans="1:28">
      <c r="A146" s="48" t="s">
        <v>1214</v>
      </c>
      <c r="B146" s="55" t="s">
        <v>1215</v>
      </c>
      <c r="C146" s="1" t="s">
        <v>1216</v>
      </c>
      <c r="D146" s="1" t="s">
        <v>53</v>
      </c>
      <c r="E146" s="1" t="s">
        <v>356</v>
      </c>
      <c r="F146" s="44" t="s">
        <v>1217</v>
      </c>
      <c r="G146" s="49">
        <v>0.4</v>
      </c>
      <c r="H146" s="5">
        <v>1.855579223070096</v>
      </c>
      <c r="I146" s="5">
        <v>0</v>
      </c>
      <c r="J146" s="5">
        <v>1.855579223070096</v>
      </c>
      <c r="K146" s="5">
        <v>-6.4935284029048139</v>
      </c>
      <c r="L146" s="5">
        <v>1.7164107813398388</v>
      </c>
      <c r="M146" s="73">
        <v>0.5</v>
      </c>
      <c r="N146" s="5">
        <v>0</v>
      </c>
      <c r="O146" s="5">
        <v>0</v>
      </c>
      <c r="P146" s="5">
        <v>0</v>
      </c>
      <c r="Q146" s="5">
        <v>0</v>
      </c>
      <c r="R146" s="5">
        <v>0</v>
      </c>
      <c r="S146" s="46">
        <v>0</v>
      </c>
      <c r="T146" s="5">
        <v>1.855579223070096</v>
      </c>
      <c r="U146" s="5">
        <v>0</v>
      </c>
      <c r="V146" s="5">
        <v>0</v>
      </c>
      <c r="W146" s="175">
        <v>0</v>
      </c>
      <c r="X146" s="5">
        <v>0</v>
      </c>
      <c r="Y146" s="5">
        <v>1.855579223070096</v>
      </c>
      <c r="Z146" s="5">
        <v>0</v>
      </c>
      <c r="AA146" s="5">
        <v>0</v>
      </c>
      <c r="AB146" s="72">
        <v>0</v>
      </c>
    </row>
    <row r="147" spans="1:28">
      <c r="A147" s="48" t="s">
        <v>1222</v>
      </c>
      <c r="B147" s="55" t="s">
        <v>1223</v>
      </c>
      <c r="C147" s="1" t="s">
        <v>1224</v>
      </c>
      <c r="D147" s="1" t="s">
        <v>53</v>
      </c>
      <c r="E147" s="1" t="s">
        <v>156</v>
      </c>
      <c r="F147" s="44" t="s">
        <v>1225</v>
      </c>
      <c r="G147" s="49">
        <v>0.4</v>
      </c>
      <c r="H147" s="5">
        <v>2.3088297374317994</v>
      </c>
      <c r="I147" s="5">
        <v>0</v>
      </c>
      <c r="J147" s="5">
        <v>2.3088297374317994</v>
      </c>
      <c r="K147" s="5">
        <v>-10.161636591748275</v>
      </c>
      <c r="L147" s="5">
        <v>2.1356675071244147</v>
      </c>
      <c r="M147" s="73">
        <v>0.5</v>
      </c>
      <c r="N147" s="5">
        <v>0</v>
      </c>
      <c r="O147" s="5">
        <v>0</v>
      </c>
      <c r="P147" s="5">
        <v>0</v>
      </c>
      <c r="Q147" s="5">
        <v>0</v>
      </c>
      <c r="R147" s="5">
        <v>0</v>
      </c>
      <c r="S147" s="46">
        <v>0</v>
      </c>
      <c r="T147" s="5">
        <v>2.3088297374317994</v>
      </c>
      <c r="U147" s="5">
        <v>0</v>
      </c>
      <c r="V147" s="5">
        <v>0</v>
      </c>
      <c r="W147" s="175">
        <v>0</v>
      </c>
      <c r="X147" s="5">
        <v>0</v>
      </c>
      <c r="Y147" s="5">
        <v>2.3088297374317994</v>
      </c>
      <c r="Z147" s="5">
        <v>0</v>
      </c>
      <c r="AA147" s="5">
        <v>0</v>
      </c>
      <c r="AB147" s="72">
        <v>0</v>
      </c>
    </row>
    <row r="148" spans="1:28">
      <c r="A148" s="48" t="s">
        <v>1226</v>
      </c>
      <c r="B148" s="55" t="s">
        <v>1227</v>
      </c>
      <c r="C148" s="1" t="s">
        <v>1228</v>
      </c>
      <c r="D148" s="1" t="s">
        <v>53</v>
      </c>
      <c r="E148" s="1" t="s">
        <v>861</v>
      </c>
      <c r="F148" s="44" t="s">
        <v>1229</v>
      </c>
      <c r="G148" s="49">
        <v>0.4</v>
      </c>
      <c r="H148" s="5">
        <v>3.6084326318838804</v>
      </c>
      <c r="I148" s="5">
        <v>0</v>
      </c>
      <c r="J148" s="5">
        <v>3.6084326318838804</v>
      </c>
      <c r="K148" s="5">
        <v>-13.641674735950426</v>
      </c>
      <c r="L148" s="5">
        <v>3.3378001844925898</v>
      </c>
      <c r="M148" s="73">
        <v>0.5</v>
      </c>
      <c r="N148" s="5">
        <v>0</v>
      </c>
      <c r="O148" s="5">
        <v>0</v>
      </c>
      <c r="P148" s="5">
        <v>0</v>
      </c>
      <c r="Q148" s="5">
        <v>0</v>
      </c>
      <c r="R148" s="5">
        <v>0</v>
      </c>
      <c r="S148" s="46">
        <v>0</v>
      </c>
      <c r="T148" s="5">
        <v>3.6084326318838804</v>
      </c>
      <c r="U148" s="5">
        <v>0</v>
      </c>
      <c r="V148" s="5">
        <v>0</v>
      </c>
      <c r="W148" s="175">
        <v>0</v>
      </c>
      <c r="X148" s="5">
        <v>0</v>
      </c>
      <c r="Y148" s="5">
        <v>3.6084326318838804</v>
      </c>
      <c r="Z148" s="5">
        <v>0</v>
      </c>
      <c r="AA148" s="5">
        <v>0</v>
      </c>
      <c r="AB148" s="72">
        <v>0</v>
      </c>
    </row>
    <row r="149" spans="1:28">
      <c r="A149" s="48" t="s">
        <v>1230</v>
      </c>
      <c r="B149" s="55" t="s">
        <v>1231</v>
      </c>
      <c r="C149" s="1" t="s">
        <v>1232</v>
      </c>
      <c r="D149" s="1" t="s">
        <v>53</v>
      </c>
      <c r="E149" s="1" t="s">
        <v>275</v>
      </c>
      <c r="F149" s="44" t="s">
        <v>1233</v>
      </c>
      <c r="G149" s="49">
        <v>0.4</v>
      </c>
      <c r="H149" s="5">
        <v>2.4032545284676772</v>
      </c>
      <c r="I149" s="5">
        <v>9.3054953692124229E-2</v>
      </c>
      <c r="J149" s="5">
        <v>2.3101995747755528</v>
      </c>
      <c r="K149" s="5">
        <v>-5.802250415809052</v>
      </c>
      <c r="L149" s="5">
        <v>2.1369346066673862</v>
      </c>
      <c r="M149" s="73">
        <v>0.5</v>
      </c>
      <c r="N149" s="5">
        <v>0</v>
      </c>
      <c r="O149" s="5">
        <v>9.3054953692124229E-2</v>
      </c>
      <c r="P149" s="5">
        <v>0</v>
      </c>
      <c r="Q149" s="5">
        <v>0</v>
      </c>
      <c r="R149" s="5">
        <v>0</v>
      </c>
      <c r="S149" s="46">
        <v>0</v>
      </c>
      <c r="T149" s="5">
        <v>2.3101995747755528</v>
      </c>
      <c r="U149" s="5">
        <v>0</v>
      </c>
      <c r="V149" s="5">
        <v>0</v>
      </c>
      <c r="W149" s="175">
        <v>0</v>
      </c>
      <c r="X149" s="5">
        <v>0</v>
      </c>
      <c r="Y149" s="5">
        <v>2.4032545284676772</v>
      </c>
      <c r="Z149" s="5">
        <v>0</v>
      </c>
      <c r="AA149" s="5">
        <v>0</v>
      </c>
      <c r="AB149" s="72">
        <v>0</v>
      </c>
    </row>
    <row r="150" spans="1:28">
      <c r="A150" s="48" t="s">
        <v>1242</v>
      </c>
      <c r="B150" s="55" t="s">
        <v>1243</v>
      </c>
      <c r="C150" s="1" t="s">
        <v>1244</v>
      </c>
      <c r="D150" s="1" t="s">
        <v>124</v>
      </c>
      <c r="E150" s="1" t="s">
        <v>724</v>
      </c>
      <c r="F150" s="44" t="s">
        <v>1245</v>
      </c>
      <c r="G150" s="49">
        <v>0.49</v>
      </c>
      <c r="H150" s="5">
        <v>65.255243902498464</v>
      </c>
      <c r="I150" s="5">
        <v>10.788091528836146</v>
      </c>
      <c r="J150" s="5">
        <v>54.467152373662323</v>
      </c>
      <c r="K150" s="5">
        <v>4.5542480881895129</v>
      </c>
      <c r="L150" s="5">
        <v>50.382115945637651</v>
      </c>
      <c r="M150" s="73">
        <v>0</v>
      </c>
      <c r="N150" s="5">
        <v>10.674320298994497</v>
      </c>
      <c r="O150" s="5">
        <v>0.11377122984164953</v>
      </c>
      <c r="P150" s="5">
        <v>0</v>
      </c>
      <c r="Q150" s="5">
        <v>0</v>
      </c>
      <c r="R150" s="5">
        <v>0</v>
      </c>
      <c r="S150" s="46">
        <v>44.66072368142585</v>
      </c>
      <c r="T150" s="5">
        <v>9.8064286922364765</v>
      </c>
      <c r="U150" s="5">
        <v>0</v>
      </c>
      <c r="V150" s="5">
        <v>0</v>
      </c>
      <c r="W150" s="175">
        <v>0</v>
      </c>
      <c r="X150" s="5">
        <v>55.335043980420345</v>
      </c>
      <c r="Y150" s="5">
        <v>9.9201999220781261</v>
      </c>
      <c r="Z150" s="5">
        <v>0</v>
      </c>
      <c r="AA150" s="5">
        <v>0</v>
      </c>
      <c r="AB150" s="72">
        <v>0</v>
      </c>
    </row>
    <row r="151" spans="1:28">
      <c r="A151" s="48" t="s">
        <v>1250</v>
      </c>
      <c r="B151" s="55" t="s">
        <v>1251</v>
      </c>
      <c r="C151" s="1" t="s">
        <v>1252</v>
      </c>
      <c r="D151" s="1" t="s">
        <v>270</v>
      </c>
      <c r="E151" s="1" t="s">
        <v>94</v>
      </c>
      <c r="F151" s="44" t="s">
        <v>1253</v>
      </c>
      <c r="G151" s="49">
        <v>0.3</v>
      </c>
      <c r="H151" s="5">
        <v>149.87507403209793</v>
      </c>
      <c r="I151" s="5">
        <v>35.863587792868948</v>
      </c>
      <c r="J151" s="5">
        <v>114.01148623922897</v>
      </c>
      <c r="K151" s="5">
        <v>35.278896392752657</v>
      </c>
      <c r="L151" s="5">
        <v>105.46062477128682</v>
      </c>
      <c r="M151" s="73">
        <v>0</v>
      </c>
      <c r="N151" s="5">
        <v>30.866094439444588</v>
      </c>
      <c r="O151" s="5">
        <v>4.9974933534243631</v>
      </c>
      <c r="P151" s="5">
        <v>0</v>
      </c>
      <c r="Q151" s="5">
        <v>0</v>
      </c>
      <c r="R151" s="5">
        <v>0</v>
      </c>
      <c r="S151" s="46">
        <v>84.813920519841815</v>
      </c>
      <c r="T151" s="5">
        <v>29.19756571938716</v>
      </c>
      <c r="U151" s="5">
        <v>0</v>
      </c>
      <c r="V151" s="5">
        <v>0</v>
      </c>
      <c r="W151" s="175">
        <v>0</v>
      </c>
      <c r="X151" s="5">
        <v>115.68001495928641</v>
      </c>
      <c r="Y151" s="5">
        <v>34.195059072811524</v>
      </c>
      <c r="Z151" s="5">
        <v>0</v>
      </c>
      <c r="AA151" s="5">
        <v>0</v>
      </c>
      <c r="AB151" s="72">
        <v>0</v>
      </c>
    </row>
    <row r="152" spans="1:28">
      <c r="A152" s="48" t="s">
        <v>1258</v>
      </c>
      <c r="B152" s="55" t="s">
        <v>1259</v>
      </c>
      <c r="C152" s="1" t="s">
        <v>1260</v>
      </c>
      <c r="D152" s="1" t="s">
        <v>53</v>
      </c>
      <c r="E152" s="1" t="s">
        <v>228</v>
      </c>
      <c r="F152" s="44" t="s">
        <v>1261</v>
      </c>
      <c r="G152" s="49">
        <v>0.4</v>
      </c>
      <c r="H152" s="5">
        <v>2.4845755343129192</v>
      </c>
      <c r="I152" s="5">
        <v>0</v>
      </c>
      <c r="J152" s="5">
        <v>2.4845755343129192</v>
      </c>
      <c r="K152" s="5">
        <v>-22.968251301617901</v>
      </c>
      <c r="L152" s="5">
        <v>2.2982323692394506</v>
      </c>
      <c r="M152" s="73">
        <v>0.5</v>
      </c>
      <c r="N152" s="5">
        <v>0</v>
      </c>
      <c r="O152" s="5">
        <v>0</v>
      </c>
      <c r="P152" s="5">
        <v>0</v>
      </c>
      <c r="Q152" s="5">
        <v>0</v>
      </c>
      <c r="R152" s="5">
        <v>0</v>
      </c>
      <c r="S152" s="46">
        <v>0</v>
      </c>
      <c r="T152" s="5">
        <v>2.4845755343129192</v>
      </c>
      <c r="U152" s="5">
        <v>0</v>
      </c>
      <c r="V152" s="5">
        <v>0</v>
      </c>
      <c r="W152" s="175">
        <v>0</v>
      </c>
      <c r="X152" s="5">
        <v>0</v>
      </c>
      <c r="Y152" s="5">
        <v>2.4845755343129192</v>
      </c>
      <c r="Z152" s="5">
        <v>0</v>
      </c>
      <c r="AA152" s="5">
        <v>0</v>
      </c>
      <c r="AB152" s="72">
        <v>0</v>
      </c>
    </row>
    <row r="153" spans="1:28">
      <c r="A153" s="48" t="s">
        <v>1262</v>
      </c>
      <c r="B153" s="55" t="s">
        <v>1263</v>
      </c>
      <c r="C153" s="1" t="s">
        <v>1264</v>
      </c>
      <c r="D153" s="1" t="s">
        <v>103</v>
      </c>
      <c r="E153" s="1" t="s">
        <v>611</v>
      </c>
      <c r="F153" s="44" t="s">
        <v>1265</v>
      </c>
      <c r="G153" s="49">
        <v>0.49</v>
      </c>
      <c r="H153" s="5">
        <v>56.114333449424791</v>
      </c>
      <c r="I153" s="5">
        <v>10.634822918701422</v>
      </c>
      <c r="J153" s="5">
        <v>45.479510530723374</v>
      </c>
      <c r="K153" s="5">
        <v>22.666434234484683</v>
      </c>
      <c r="L153" s="5">
        <v>42.068547240919123</v>
      </c>
      <c r="M153" s="73">
        <v>0</v>
      </c>
      <c r="N153" s="5">
        <v>10.357305794763549</v>
      </c>
      <c r="O153" s="5">
        <v>0.27751712393787226</v>
      </c>
      <c r="P153" s="5">
        <v>0</v>
      </c>
      <c r="Q153" s="5">
        <v>0</v>
      </c>
      <c r="R153" s="5">
        <v>0</v>
      </c>
      <c r="S153" s="46">
        <v>39.221406728265741</v>
      </c>
      <c r="T153" s="5">
        <v>6.2581038024576277</v>
      </c>
      <c r="U153" s="5">
        <v>0</v>
      </c>
      <c r="V153" s="5">
        <v>0</v>
      </c>
      <c r="W153" s="175">
        <v>0</v>
      </c>
      <c r="X153" s="5">
        <v>49.578712523029289</v>
      </c>
      <c r="Y153" s="5">
        <v>6.5356209263955005</v>
      </c>
      <c r="Z153" s="5">
        <v>0</v>
      </c>
      <c r="AA153" s="5">
        <v>0</v>
      </c>
      <c r="AB153" s="72">
        <v>0</v>
      </c>
    </row>
    <row r="154" spans="1:28">
      <c r="A154" s="48" t="s">
        <v>1266</v>
      </c>
      <c r="B154" s="55" t="s">
        <v>1267</v>
      </c>
      <c r="C154" s="1" t="s">
        <v>1268</v>
      </c>
      <c r="D154" s="1" t="s">
        <v>53</v>
      </c>
      <c r="E154" s="1" t="s">
        <v>275</v>
      </c>
      <c r="F154" s="44" t="s">
        <v>1269</v>
      </c>
      <c r="G154" s="49">
        <v>0.4</v>
      </c>
      <c r="H154" s="5">
        <v>2.7791415501437835</v>
      </c>
      <c r="I154" s="5">
        <v>0</v>
      </c>
      <c r="J154" s="5">
        <v>2.7791415501437835</v>
      </c>
      <c r="K154" s="5">
        <v>-14.498796453215661</v>
      </c>
      <c r="L154" s="5">
        <v>2.5707059338829996</v>
      </c>
      <c r="M154" s="73">
        <v>0.5</v>
      </c>
      <c r="N154" s="5">
        <v>0</v>
      </c>
      <c r="O154" s="5">
        <v>0</v>
      </c>
      <c r="P154" s="5">
        <v>0</v>
      </c>
      <c r="Q154" s="5">
        <v>0</v>
      </c>
      <c r="R154" s="5">
        <v>0</v>
      </c>
      <c r="S154" s="46">
        <v>0</v>
      </c>
      <c r="T154" s="5">
        <v>2.7791415501437835</v>
      </c>
      <c r="U154" s="5">
        <v>0</v>
      </c>
      <c r="V154" s="5">
        <v>0</v>
      </c>
      <c r="W154" s="175">
        <v>0</v>
      </c>
      <c r="X154" s="5">
        <v>0</v>
      </c>
      <c r="Y154" s="5">
        <v>2.7791415501437835</v>
      </c>
      <c r="Z154" s="5">
        <v>0</v>
      </c>
      <c r="AA154" s="5">
        <v>0</v>
      </c>
      <c r="AB154" s="72">
        <v>0</v>
      </c>
    </row>
    <row r="155" spans="1:28">
      <c r="A155" s="48" t="s">
        <v>1270</v>
      </c>
      <c r="B155" s="55" t="s">
        <v>1271</v>
      </c>
      <c r="C155" s="1" t="s">
        <v>1272</v>
      </c>
      <c r="D155" s="1" t="s">
        <v>237</v>
      </c>
      <c r="E155" s="1" t="s">
        <v>275</v>
      </c>
      <c r="F155" s="44" t="s">
        <v>1273</v>
      </c>
      <c r="G155" s="49">
        <v>0.09</v>
      </c>
      <c r="H155" s="5">
        <v>110.26086424975345</v>
      </c>
      <c r="I155" s="5">
        <v>10.691152269623519</v>
      </c>
      <c r="J155" s="5">
        <v>99.569711980129938</v>
      </c>
      <c r="K155" s="5">
        <v>75.638506722638141</v>
      </c>
      <c r="L155" s="5">
        <v>92.101983581620203</v>
      </c>
      <c r="M155" s="73">
        <v>0</v>
      </c>
      <c r="N155" s="5">
        <v>10.691152269623519</v>
      </c>
      <c r="O155" s="5">
        <v>0</v>
      </c>
      <c r="P155" s="5">
        <v>0</v>
      </c>
      <c r="Q155" s="5">
        <v>0</v>
      </c>
      <c r="R155" s="5">
        <v>0</v>
      </c>
      <c r="S155" s="46">
        <v>99.569711980129938</v>
      </c>
      <c r="T155" s="5">
        <v>0</v>
      </c>
      <c r="U155" s="5">
        <v>0</v>
      </c>
      <c r="V155" s="5">
        <v>0</v>
      </c>
      <c r="W155" s="175">
        <v>0</v>
      </c>
      <c r="X155" s="5">
        <v>110.26086424975345</v>
      </c>
      <c r="Y155" s="5">
        <v>0</v>
      </c>
      <c r="Z155" s="5">
        <v>0</v>
      </c>
      <c r="AA155" s="5">
        <v>0</v>
      </c>
      <c r="AB155" s="72">
        <v>0</v>
      </c>
    </row>
    <row r="156" spans="1:28">
      <c r="A156" s="48" t="s">
        <v>1274</v>
      </c>
      <c r="B156" s="55" t="s">
        <v>1275</v>
      </c>
      <c r="C156" s="1" t="s">
        <v>1276</v>
      </c>
      <c r="D156" s="1" t="s">
        <v>866</v>
      </c>
      <c r="E156" s="1" t="s">
        <v>275</v>
      </c>
      <c r="F156" s="44" t="s">
        <v>1618</v>
      </c>
      <c r="G156" s="49">
        <v>0.01</v>
      </c>
      <c r="H156" s="5">
        <v>14.139093509922223</v>
      </c>
      <c r="I156" s="5">
        <v>4.6745244857113732</v>
      </c>
      <c r="J156" s="5">
        <v>9.4645690242108493</v>
      </c>
      <c r="K156" s="5">
        <v>5.9619376484345485</v>
      </c>
      <c r="L156" s="5">
        <v>8.754726347395037</v>
      </c>
      <c r="M156" s="73">
        <v>0</v>
      </c>
      <c r="N156" s="5">
        <v>0</v>
      </c>
      <c r="O156" s="5">
        <v>0</v>
      </c>
      <c r="P156" s="5">
        <v>4.6745244857113732</v>
      </c>
      <c r="Q156" s="5">
        <v>0</v>
      </c>
      <c r="R156" s="5">
        <v>0</v>
      </c>
      <c r="S156" s="46">
        <v>0</v>
      </c>
      <c r="T156" s="5">
        <v>0</v>
      </c>
      <c r="U156" s="5">
        <v>9.4645690242108493</v>
      </c>
      <c r="V156" s="5">
        <v>0</v>
      </c>
      <c r="W156" s="175">
        <v>0</v>
      </c>
      <c r="X156" s="5">
        <v>0</v>
      </c>
      <c r="Y156" s="5">
        <v>0</v>
      </c>
      <c r="Z156" s="5">
        <v>14.139093509922223</v>
      </c>
      <c r="AA156" s="5">
        <v>0</v>
      </c>
      <c r="AB156" s="72">
        <v>0</v>
      </c>
    </row>
    <row r="157" spans="1:28">
      <c r="A157" s="48" t="s">
        <v>1277</v>
      </c>
      <c r="B157" s="55" t="s">
        <v>1278</v>
      </c>
      <c r="C157" s="1" t="s">
        <v>1279</v>
      </c>
      <c r="D157" s="1" t="s">
        <v>53</v>
      </c>
      <c r="E157" s="1" t="s">
        <v>275</v>
      </c>
      <c r="F157" s="44" t="s">
        <v>1280</v>
      </c>
      <c r="G157" s="49">
        <v>0.4</v>
      </c>
      <c r="H157" s="5">
        <v>2.5803832884891014</v>
      </c>
      <c r="I157" s="5">
        <v>0</v>
      </c>
      <c r="J157" s="5">
        <v>2.5803832884891014</v>
      </c>
      <c r="K157" s="5">
        <v>-5.3186330880202828</v>
      </c>
      <c r="L157" s="5">
        <v>2.386854541852419</v>
      </c>
      <c r="M157" s="73">
        <v>0.5</v>
      </c>
      <c r="N157" s="5">
        <v>0</v>
      </c>
      <c r="O157" s="5">
        <v>0</v>
      </c>
      <c r="P157" s="5">
        <v>0</v>
      </c>
      <c r="Q157" s="5">
        <v>0</v>
      </c>
      <c r="R157" s="5">
        <v>0</v>
      </c>
      <c r="S157" s="46">
        <v>0</v>
      </c>
      <c r="T157" s="5">
        <v>2.5803832884891014</v>
      </c>
      <c r="U157" s="5">
        <v>0</v>
      </c>
      <c r="V157" s="5">
        <v>0</v>
      </c>
      <c r="W157" s="175">
        <v>0</v>
      </c>
      <c r="X157" s="5">
        <v>0</v>
      </c>
      <c r="Y157" s="5">
        <v>2.5803832884891014</v>
      </c>
      <c r="Z157" s="5">
        <v>0</v>
      </c>
      <c r="AA157" s="5">
        <v>0</v>
      </c>
      <c r="AB157" s="72">
        <v>0</v>
      </c>
    </row>
    <row r="158" spans="1:28">
      <c r="A158" s="48" t="s">
        <v>1281</v>
      </c>
      <c r="B158" s="55" t="s">
        <v>1282</v>
      </c>
      <c r="C158" s="1" t="s">
        <v>1283</v>
      </c>
      <c r="D158" s="1" t="s">
        <v>53</v>
      </c>
      <c r="E158" s="1" t="s">
        <v>228</v>
      </c>
      <c r="F158" s="44" t="s">
        <v>1284</v>
      </c>
      <c r="G158" s="49">
        <v>0.4</v>
      </c>
      <c r="H158" s="5">
        <v>2.5311972586330986</v>
      </c>
      <c r="I158" s="5">
        <v>0</v>
      </c>
      <c r="J158" s="5">
        <v>2.5311972586330986</v>
      </c>
      <c r="K158" s="5">
        <v>-15.181981994101358</v>
      </c>
      <c r="L158" s="5">
        <v>2.3413574642356165</v>
      </c>
      <c r="M158" s="73">
        <v>0.5</v>
      </c>
      <c r="N158" s="5">
        <v>0</v>
      </c>
      <c r="O158" s="5">
        <v>0</v>
      </c>
      <c r="P158" s="5">
        <v>0</v>
      </c>
      <c r="Q158" s="5">
        <v>0</v>
      </c>
      <c r="R158" s="5">
        <v>0</v>
      </c>
      <c r="S158" s="46">
        <v>0</v>
      </c>
      <c r="T158" s="5">
        <v>2.5311972586330986</v>
      </c>
      <c r="U158" s="5">
        <v>0</v>
      </c>
      <c r="V158" s="5">
        <v>0</v>
      </c>
      <c r="W158" s="175">
        <v>0</v>
      </c>
      <c r="X158" s="5">
        <v>0</v>
      </c>
      <c r="Y158" s="5">
        <v>2.5311972586330986</v>
      </c>
      <c r="Z158" s="5">
        <v>0</v>
      </c>
      <c r="AA158" s="5">
        <v>0</v>
      </c>
      <c r="AB158" s="72">
        <v>0</v>
      </c>
    </row>
    <row r="159" spans="1:28">
      <c r="A159" s="48" t="s">
        <v>1285</v>
      </c>
      <c r="B159" s="55" t="s">
        <v>1286</v>
      </c>
      <c r="C159" s="1" t="s">
        <v>1287</v>
      </c>
      <c r="D159" s="1" t="s">
        <v>103</v>
      </c>
      <c r="E159" s="1" t="s">
        <v>169</v>
      </c>
      <c r="F159" s="44" t="s">
        <v>1288</v>
      </c>
      <c r="G159" s="49">
        <v>0.49</v>
      </c>
      <c r="H159" s="5">
        <v>50.338427222667889</v>
      </c>
      <c r="I159" s="5">
        <v>3.1909953141158818</v>
      </c>
      <c r="J159" s="5">
        <v>47.147431908552008</v>
      </c>
      <c r="K159" s="5">
        <v>6.2176853611076526</v>
      </c>
      <c r="L159" s="5">
        <v>43.61137451541061</v>
      </c>
      <c r="M159" s="73">
        <v>0</v>
      </c>
      <c r="N159" s="5">
        <v>4.5837388953244833</v>
      </c>
      <c r="O159" s="5">
        <v>-1.3927435812086015</v>
      </c>
      <c r="P159" s="5">
        <v>0</v>
      </c>
      <c r="Q159" s="5">
        <v>0</v>
      </c>
      <c r="R159" s="5">
        <v>0</v>
      </c>
      <c r="S159" s="46">
        <v>39.819892581785766</v>
      </c>
      <c r="T159" s="5">
        <v>7.3275393267662343</v>
      </c>
      <c r="U159" s="5">
        <v>0</v>
      </c>
      <c r="V159" s="5">
        <v>0</v>
      </c>
      <c r="W159" s="175">
        <v>0</v>
      </c>
      <c r="X159" s="5">
        <v>44.403631477110252</v>
      </c>
      <c r="Y159" s="5">
        <v>5.9347957455576319</v>
      </c>
      <c r="Z159" s="5">
        <v>0</v>
      </c>
      <c r="AA159" s="5">
        <v>0</v>
      </c>
      <c r="AB159" s="72">
        <v>0</v>
      </c>
    </row>
    <row r="160" spans="1:28">
      <c r="A160" s="48" t="s">
        <v>1293</v>
      </c>
      <c r="B160" s="55" t="s">
        <v>1294</v>
      </c>
      <c r="C160" s="1" t="s">
        <v>1295</v>
      </c>
      <c r="D160" s="1" t="s">
        <v>124</v>
      </c>
      <c r="E160" s="1" t="s">
        <v>275</v>
      </c>
      <c r="F160" s="44" t="s">
        <v>1296</v>
      </c>
      <c r="G160" s="49">
        <v>0.49</v>
      </c>
      <c r="H160" s="5">
        <v>94.68085176783805</v>
      </c>
      <c r="I160" s="5">
        <v>22.981260735029743</v>
      </c>
      <c r="J160" s="5">
        <v>71.6995910328083</v>
      </c>
      <c r="K160" s="5">
        <v>30.363111840146207</v>
      </c>
      <c r="L160" s="5">
        <v>66.322121705347683</v>
      </c>
      <c r="M160" s="73">
        <v>0</v>
      </c>
      <c r="N160" s="5">
        <v>21.726880911836005</v>
      </c>
      <c r="O160" s="5">
        <v>1.2543798231937344</v>
      </c>
      <c r="P160" s="5">
        <v>0</v>
      </c>
      <c r="Q160" s="5">
        <v>0</v>
      </c>
      <c r="R160" s="5">
        <v>0</v>
      </c>
      <c r="S160" s="46">
        <v>62.055864156067294</v>
      </c>
      <c r="T160" s="5">
        <v>9.6437268767410149</v>
      </c>
      <c r="U160" s="5">
        <v>0</v>
      </c>
      <c r="V160" s="5">
        <v>0</v>
      </c>
      <c r="W160" s="175">
        <v>0</v>
      </c>
      <c r="X160" s="5">
        <v>83.782745067903306</v>
      </c>
      <c r="Y160" s="5">
        <v>10.898106699934749</v>
      </c>
      <c r="Z160" s="5">
        <v>0</v>
      </c>
      <c r="AA160" s="5">
        <v>0</v>
      </c>
      <c r="AB160" s="72">
        <v>0</v>
      </c>
    </row>
    <row r="161" spans="1:28">
      <c r="A161" s="48" t="s">
        <v>1321</v>
      </c>
      <c r="B161" s="55" t="s">
        <v>1322</v>
      </c>
      <c r="C161" s="1" t="s">
        <v>1323</v>
      </c>
      <c r="D161" s="1" t="s">
        <v>93</v>
      </c>
      <c r="E161" s="1" t="s">
        <v>94</v>
      </c>
      <c r="F161" s="44" t="s">
        <v>1324</v>
      </c>
      <c r="G161" s="49">
        <v>0.3</v>
      </c>
      <c r="H161" s="5">
        <v>42.44269735550624</v>
      </c>
      <c r="I161" s="5">
        <v>6.6092313068282085</v>
      </c>
      <c r="J161" s="5">
        <v>35.833466048678034</v>
      </c>
      <c r="K161" s="5">
        <v>19.138684086540113</v>
      </c>
      <c r="L161" s="5">
        <v>33.145956095027181</v>
      </c>
      <c r="M161" s="73">
        <v>0</v>
      </c>
      <c r="N161" s="5">
        <v>8.2569663292218074</v>
      </c>
      <c r="O161" s="5">
        <v>-1.6477350223935991</v>
      </c>
      <c r="P161" s="5">
        <v>0</v>
      </c>
      <c r="Q161" s="5">
        <v>0</v>
      </c>
      <c r="R161" s="5">
        <v>0</v>
      </c>
      <c r="S161" s="46">
        <v>28.716383494893353</v>
      </c>
      <c r="T161" s="5">
        <v>7.1170825537846776</v>
      </c>
      <c r="U161" s="5">
        <v>0</v>
      </c>
      <c r="V161" s="5">
        <v>0</v>
      </c>
      <c r="W161" s="175">
        <v>0</v>
      </c>
      <c r="X161" s="5">
        <v>36.973349824115154</v>
      </c>
      <c r="Y161" s="5">
        <v>5.4693475313910787</v>
      </c>
      <c r="Z161" s="5">
        <v>0</v>
      </c>
      <c r="AA161" s="5">
        <v>0</v>
      </c>
      <c r="AB161" s="72">
        <v>0</v>
      </c>
    </row>
    <row r="162" spans="1:28">
      <c r="A162" s="48" t="s">
        <v>1333</v>
      </c>
      <c r="B162" s="55" t="s">
        <v>1334</v>
      </c>
      <c r="C162" s="1" t="s">
        <v>1335</v>
      </c>
      <c r="D162" s="1" t="s">
        <v>103</v>
      </c>
      <c r="E162" s="1" t="s">
        <v>169</v>
      </c>
      <c r="F162" s="44" t="s">
        <v>1336</v>
      </c>
      <c r="G162" s="49">
        <v>0.49</v>
      </c>
      <c r="H162" s="5">
        <v>68.632761469371957</v>
      </c>
      <c r="I162" s="5">
        <v>13.237182140655573</v>
      </c>
      <c r="J162" s="5">
        <v>55.395579328716387</v>
      </c>
      <c r="K162" s="5">
        <v>29.146952888601756</v>
      </c>
      <c r="L162" s="5">
        <v>51.24091087906266</v>
      </c>
      <c r="M162" s="73">
        <v>0</v>
      </c>
      <c r="N162" s="5">
        <v>12.894446952950515</v>
      </c>
      <c r="O162" s="5">
        <v>0.34273518770505862</v>
      </c>
      <c r="P162" s="5">
        <v>0</v>
      </c>
      <c r="Q162" s="5">
        <v>0</v>
      </c>
      <c r="R162" s="5">
        <v>0</v>
      </c>
      <c r="S162" s="46">
        <v>47.307783899485386</v>
      </c>
      <c r="T162" s="5">
        <v>8.0877954292310044</v>
      </c>
      <c r="U162" s="5">
        <v>0</v>
      </c>
      <c r="V162" s="5">
        <v>0</v>
      </c>
      <c r="W162" s="175">
        <v>0</v>
      </c>
      <c r="X162" s="5">
        <v>60.202230852435903</v>
      </c>
      <c r="Y162" s="5">
        <v>8.4305306169360623</v>
      </c>
      <c r="Z162" s="5">
        <v>0</v>
      </c>
      <c r="AA162" s="5">
        <v>0</v>
      </c>
      <c r="AB162" s="72">
        <v>0</v>
      </c>
    </row>
    <row r="163" spans="1:28">
      <c r="A163" s="48" t="s">
        <v>1337</v>
      </c>
      <c r="B163" s="55" t="s">
        <v>1338</v>
      </c>
      <c r="C163" s="1" t="s">
        <v>1339</v>
      </c>
      <c r="D163" s="1" t="s">
        <v>53</v>
      </c>
      <c r="E163" s="1" t="s">
        <v>275</v>
      </c>
      <c r="F163" s="44" t="s">
        <v>1340</v>
      </c>
      <c r="G163" s="49">
        <v>0.4</v>
      </c>
      <c r="H163" s="5">
        <v>2.4855439405382591</v>
      </c>
      <c r="I163" s="5">
        <v>0.18452885133156552</v>
      </c>
      <c r="J163" s="5">
        <v>2.3010150892066936</v>
      </c>
      <c r="K163" s="5">
        <v>-10.239014040815935</v>
      </c>
      <c r="L163" s="5">
        <v>2.1284389575161922</v>
      </c>
      <c r="M163" s="73">
        <v>0.5</v>
      </c>
      <c r="N163" s="5">
        <v>0</v>
      </c>
      <c r="O163" s="5">
        <v>0.18452885133156552</v>
      </c>
      <c r="P163" s="5">
        <v>0</v>
      </c>
      <c r="Q163" s="5">
        <v>0</v>
      </c>
      <c r="R163" s="5">
        <v>0</v>
      </c>
      <c r="S163" s="46">
        <v>0</v>
      </c>
      <c r="T163" s="5">
        <v>2.3010150892066936</v>
      </c>
      <c r="U163" s="5">
        <v>0</v>
      </c>
      <c r="V163" s="5">
        <v>0</v>
      </c>
      <c r="W163" s="175">
        <v>0</v>
      </c>
      <c r="X163" s="5">
        <v>0</v>
      </c>
      <c r="Y163" s="5">
        <v>2.4855439405382591</v>
      </c>
      <c r="Z163" s="5">
        <v>0</v>
      </c>
      <c r="AA163" s="5">
        <v>0</v>
      </c>
      <c r="AB163" s="72">
        <v>0</v>
      </c>
    </row>
    <row r="164" spans="1:28">
      <c r="A164" s="48" t="s">
        <v>1369</v>
      </c>
      <c r="B164" s="55" t="s">
        <v>1370</v>
      </c>
      <c r="C164" s="1" t="s">
        <v>1371</v>
      </c>
      <c r="D164" s="1" t="s">
        <v>53</v>
      </c>
      <c r="E164" s="1" t="s">
        <v>228</v>
      </c>
      <c r="F164" s="44" t="s">
        <v>1372</v>
      </c>
      <c r="G164" s="49">
        <v>0.4</v>
      </c>
      <c r="H164" s="5">
        <v>1.9628186114282749</v>
      </c>
      <c r="I164" s="5">
        <v>0</v>
      </c>
      <c r="J164" s="5">
        <v>1.9628186114282749</v>
      </c>
      <c r="K164" s="5">
        <v>-8.5901424476340793</v>
      </c>
      <c r="L164" s="5">
        <v>1.8156072155711542</v>
      </c>
      <c r="M164" s="73">
        <v>0.5</v>
      </c>
      <c r="N164" s="5">
        <v>0</v>
      </c>
      <c r="O164" s="5">
        <v>0</v>
      </c>
      <c r="P164" s="5">
        <v>0</v>
      </c>
      <c r="Q164" s="5">
        <v>0</v>
      </c>
      <c r="R164" s="5">
        <v>0</v>
      </c>
      <c r="S164" s="46">
        <v>0</v>
      </c>
      <c r="T164" s="5">
        <v>1.9628186114282749</v>
      </c>
      <c r="U164" s="5">
        <v>0</v>
      </c>
      <c r="V164" s="5">
        <v>0</v>
      </c>
      <c r="W164" s="175">
        <v>0</v>
      </c>
      <c r="X164" s="5">
        <v>0</v>
      </c>
      <c r="Y164" s="5">
        <v>1.9628186114282749</v>
      </c>
      <c r="Z164" s="5">
        <v>0</v>
      </c>
      <c r="AA164" s="5">
        <v>0</v>
      </c>
      <c r="AB164" s="72">
        <v>0</v>
      </c>
    </row>
    <row r="165" spans="1:28">
      <c r="A165" s="48" t="s">
        <v>1389</v>
      </c>
      <c r="B165" s="55" t="s">
        <v>1390</v>
      </c>
      <c r="C165" s="1" t="s">
        <v>1391</v>
      </c>
      <c r="D165" s="1" t="s">
        <v>270</v>
      </c>
      <c r="E165" s="1" t="s">
        <v>94</v>
      </c>
      <c r="F165" s="44" t="s">
        <v>1392</v>
      </c>
      <c r="G165" s="49">
        <v>0.3</v>
      </c>
      <c r="H165" s="5">
        <v>143.01452606789294</v>
      </c>
      <c r="I165" s="5">
        <v>33.280612987762517</v>
      </c>
      <c r="J165" s="5">
        <v>109.73391308013043</v>
      </c>
      <c r="K165" s="5">
        <v>-5.9293643359027079</v>
      </c>
      <c r="L165" s="5">
        <v>101.50386959912065</v>
      </c>
      <c r="M165" s="73">
        <v>5.1264022283958988E-2</v>
      </c>
      <c r="N165" s="5">
        <v>27.232393798114963</v>
      </c>
      <c r="O165" s="5">
        <v>6.0482191896475515</v>
      </c>
      <c r="P165" s="5">
        <v>0</v>
      </c>
      <c r="Q165" s="5">
        <v>0</v>
      </c>
      <c r="R165" s="5">
        <v>0</v>
      </c>
      <c r="S165" s="46">
        <v>77.28939066503942</v>
      </c>
      <c r="T165" s="5">
        <v>32.444522415091008</v>
      </c>
      <c r="U165" s="5">
        <v>0</v>
      </c>
      <c r="V165" s="5">
        <v>0</v>
      </c>
      <c r="W165" s="175">
        <v>0</v>
      </c>
      <c r="X165" s="5">
        <v>104.52178446315438</v>
      </c>
      <c r="Y165" s="5">
        <v>38.492741604738562</v>
      </c>
      <c r="Z165" s="5">
        <v>0</v>
      </c>
      <c r="AA165" s="5">
        <v>0</v>
      </c>
      <c r="AB165" s="72">
        <v>0</v>
      </c>
    </row>
    <row r="166" spans="1:28">
      <c r="A166" s="48" t="s">
        <v>1393</v>
      </c>
      <c r="B166" s="55" t="s">
        <v>1394</v>
      </c>
      <c r="C166" s="1" t="s">
        <v>1395</v>
      </c>
      <c r="D166" s="1" t="s">
        <v>103</v>
      </c>
      <c r="E166" s="1" t="s">
        <v>169</v>
      </c>
      <c r="F166" s="44" t="s">
        <v>1396</v>
      </c>
      <c r="G166" s="49">
        <v>0.49</v>
      </c>
      <c r="H166" s="5">
        <v>41.132875980895257</v>
      </c>
      <c r="I166" s="5">
        <v>5.2986008453078641</v>
      </c>
      <c r="J166" s="5">
        <v>35.834275135587397</v>
      </c>
      <c r="K166" s="5">
        <v>-37.312759025754907</v>
      </c>
      <c r="L166" s="5">
        <v>33.146704500418345</v>
      </c>
      <c r="M166" s="73">
        <v>0.5</v>
      </c>
      <c r="N166" s="5">
        <v>5.9498615777647723</v>
      </c>
      <c r="O166" s="5">
        <v>-0.65126073245690763</v>
      </c>
      <c r="P166" s="5">
        <v>0</v>
      </c>
      <c r="Q166" s="5">
        <v>0</v>
      </c>
      <c r="R166" s="5">
        <v>0</v>
      </c>
      <c r="S166" s="46">
        <v>29.692446750881548</v>
      </c>
      <c r="T166" s="5">
        <v>6.1418283847058488</v>
      </c>
      <c r="U166" s="5">
        <v>0</v>
      </c>
      <c r="V166" s="5">
        <v>0</v>
      </c>
      <c r="W166" s="175">
        <v>0</v>
      </c>
      <c r="X166" s="5">
        <v>35.642308328646315</v>
      </c>
      <c r="Y166" s="5">
        <v>5.4905676522489415</v>
      </c>
      <c r="Z166" s="5">
        <v>0</v>
      </c>
      <c r="AA166" s="5">
        <v>0</v>
      </c>
      <c r="AB166" s="72">
        <v>0</v>
      </c>
    </row>
    <row r="167" spans="1:28">
      <c r="A167" s="48" t="s">
        <v>1413</v>
      </c>
      <c r="B167" s="55" t="s">
        <v>1414</v>
      </c>
      <c r="C167" s="1" t="s">
        <v>1415</v>
      </c>
      <c r="D167" s="1" t="s">
        <v>103</v>
      </c>
      <c r="E167" s="1" t="s">
        <v>185</v>
      </c>
      <c r="F167" s="44" t="s">
        <v>1416</v>
      </c>
      <c r="G167" s="49">
        <v>0.49</v>
      </c>
      <c r="H167" s="5">
        <v>85.054229863198103</v>
      </c>
      <c r="I167" s="5">
        <v>14.075888305118504</v>
      </c>
      <c r="J167" s="5">
        <v>70.978341558079606</v>
      </c>
      <c r="K167" s="5">
        <v>14.389246692052152</v>
      </c>
      <c r="L167" s="5">
        <v>65.654965941223637</v>
      </c>
      <c r="M167" s="73">
        <v>0</v>
      </c>
      <c r="N167" s="5">
        <v>14.25051382431665</v>
      </c>
      <c r="O167" s="5">
        <v>-0.17462551919814759</v>
      </c>
      <c r="P167" s="5">
        <v>0</v>
      </c>
      <c r="Q167" s="5">
        <v>0</v>
      </c>
      <c r="R167" s="5">
        <v>0</v>
      </c>
      <c r="S167" s="46">
        <v>61.053978457246203</v>
      </c>
      <c r="T167" s="5">
        <v>9.9243631008333999</v>
      </c>
      <c r="U167" s="5">
        <v>0</v>
      </c>
      <c r="V167" s="5">
        <v>0</v>
      </c>
      <c r="W167" s="175">
        <v>0</v>
      </c>
      <c r="X167" s="5">
        <v>75.304492281562844</v>
      </c>
      <c r="Y167" s="5">
        <v>9.7497375816352516</v>
      </c>
      <c r="Z167" s="5">
        <v>0</v>
      </c>
      <c r="AA167" s="5">
        <v>0</v>
      </c>
      <c r="AB167" s="72">
        <v>0</v>
      </c>
    </row>
    <row r="168" spans="1:28">
      <c r="A168" s="48" t="s">
        <v>1417</v>
      </c>
      <c r="B168" s="55" t="s">
        <v>1418</v>
      </c>
      <c r="C168" s="1" t="s">
        <v>1419</v>
      </c>
      <c r="D168" s="1" t="s">
        <v>103</v>
      </c>
      <c r="E168" s="1" t="s">
        <v>146</v>
      </c>
      <c r="F168" s="44" t="s">
        <v>1420</v>
      </c>
      <c r="G168" s="49">
        <v>0.49</v>
      </c>
      <c r="H168" s="5">
        <v>91.114586410478765</v>
      </c>
      <c r="I168" s="5">
        <v>17.551397015176811</v>
      </c>
      <c r="J168" s="5">
        <v>73.563189395301961</v>
      </c>
      <c r="K168" s="5">
        <v>37.225198506979453</v>
      </c>
      <c r="L168" s="5">
        <v>68.045950190654324</v>
      </c>
      <c r="M168" s="73">
        <v>0</v>
      </c>
      <c r="N168" s="5">
        <v>17.074098841794072</v>
      </c>
      <c r="O168" s="5">
        <v>0.47729817338273861</v>
      </c>
      <c r="P168" s="5">
        <v>0</v>
      </c>
      <c r="Q168" s="5">
        <v>0</v>
      </c>
      <c r="R168" s="5">
        <v>0</v>
      </c>
      <c r="S168" s="46">
        <v>63.421220545314327</v>
      </c>
      <c r="T168" s="5">
        <v>10.14196884998764</v>
      </c>
      <c r="U168" s="5">
        <v>0</v>
      </c>
      <c r="V168" s="5">
        <v>0</v>
      </c>
      <c r="W168" s="175">
        <v>0</v>
      </c>
      <c r="X168" s="5">
        <v>80.495319387108395</v>
      </c>
      <c r="Y168" s="5">
        <v>10.619267023370378</v>
      </c>
      <c r="Z168" s="5">
        <v>0</v>
      </c>
      <c r="AA168" s="5">
        <v>0</v>
      </c>
      <c r="AB168" s="72">
        <v>0</v>
      </c>
    </row>
    <row r="169" spans="1:28">
      <c r="A169" s="48" t="s">
        <v>1421</v>
      </c>
      <c r="B169" s="55" t="s">
        <v>1422</v>
      </c>
      <c r="C169" s="1" t="s">
        <v>1423</v>
      </c>
      <c r="D169" s="1" t="s">
        <v>93</v>
      </c>
      <c r="E169" s="1" t="s">
        <v>94</v>
      </c>
      <c r="F169" s="44" t="s">
        <v>1424</v>
      </c>
      <c r="G169" s="49">
        <v>0.3</v>
      </c>
      <c r="H169" s="5">
        <v>87.533549659440212</v>
      </c>
      <c r="I169" s="5">
        <v>18.502194920564328</v>
      </c>
      <c r="J169" s="5">
        <v>69.031354738875876</v>
      </c>
      <c r="K169" s="5">
        <v>47.661955137953385</v>
      </c>
      <c r="L169" s="5">
        <v>63.854003133460196</v>
      </c>
      <c r="M169" s="73">
        <v>0</v>
      </c>
      <c r="N169" s="5">
        <v>17.220850501910462</v>
      </c>
      <c r="O169" s="5">
        <v>1.2813444186538645</v>
      </c>
      <c r="P169" s="5">
        <v>0</v>
      </c>
      <c r="Q169" s="5">
        <v>0</v>
      </c>
      <c r="R169" s="5">
        <v>0</v>
      </c>
      <c r="S169" s="46">
        <v>54.525576011735154</v>
      </c>
      <c r="T169" s="5">
        <v>14.505778727140731</v>
      </c>
      <c r="U169" s="5">
        <v>0</v>
      </c>
      <c r="V169" s="5">
        <v>0</v>
      </c>
      <c r="W169" s="175">
        <v>0</v>
      </c>
      <c r="X169" s="5">
        <v>71.746426513645616</v>
      </c>
      <c r="Y169" s="5">
        <v>15.787123145794595</v>
      </c>
      <c r="Z169" s="5">
        <v>0</v>
      </c>
      <c r="AA169" s="5">
        <v>0</v>
      </c>
      <c r="AB169" s="72">
        <v>0</v>
      </c>
    </row>
    <row r="170" spans="1:28">
      <c r="A170" s="48" t="s">
        <v>1425</v>
      </c>
      <c r="B170" s="55" t="s">
        <v>1426</v>
      </c>
      <c r="C170" s="1" t="s">
        <v>1427</v>
      </c>
      <c r="D170" s="1" t="s">
        <v>270</v>
      </c>
      <c r="E170" s="1" t="s">
        <v>94</v>
      </c>
      <c r="F170" s="44" t="s">
        <v>1428</v>
      </c>
      <c r="G170" s="49">
        <v>0.3</v>
      </c>
      <c r="H170" s="5">
        <v>95.802385134004595</v>
      </c>
      <c r="I170" s="5">
        <v>23.076364501454982</v>
      </c>
      <c r="J170" s="5">
        <v>72.72602063254962</v>
      </c>
      <c r="K170" s="5">
        <v>36.396281912273665</v>
      </c>
      <c r="L170" s="5">
        <v>67.271569085108396</v>
      </c>
      <c r="M170" s="73">
        <v>0</v>
      </c>
      <c r="N170" s="5">
        <v>18.902171331044812</v>
      </c>
      <c r="O170" s="5">
        <v>4.1741931704101711</v>
      </c>
      <c r="P170" s="5">
        <v>0</v>
      </c>
      <c r="Q170" s="5">
        <v>0</v>
      </c>
      <c r="R170" s="5">
        <v>0</v>
      </c>
      <c r="S170" s="46">
        <v>47.167649971173013</v>
      </c>
      <c r="T170" s="5">
        <v>25.558370661376607</v>
      </c>
      <c r="U170" s="5">
        <v>0</v>
      </c>
      <c r="V170" s="5">
        <v>0</v>
      </c>
      <c r="W170" s="175">
        <v>0</v>
      </c>
      <c r="X170" s="5">
        <v>66.069821302217832</v>
      </c>
      <c r="Y170" s="5">
        <v>29.732563831786777</v>
      </c>
      <c r="Z170" s="5">
        <v>0</v>
      </c>
      <c r="AA170" s="5">
        <v>0</v>
      </c>
      <c r="AB170" s="72">
        <v>0</v>
      </c>
    </row>
    <row r="171" spans="1:28">
      <c r="A171" s="48" t="s">
        <v>1441</v>
      </c>
      <c r="B171" s="55" t="s">
        <v>1442</v>
      </c>
      <c r="C171" s="1" t="s">
        <v>1443</v>
      </c>
      <c r="D171" s="1" t="s">
        <v>53</v>
      </c>
      <c r="E171" s="1" t="s">
        <v>228</v>
      </c>
      <c r="F171" s="44" t="s">
        <v>1444</v>
      </c>
      <c r="G171" s="49">
        <v>0.4</v>
      </c>
      <c r="H171" s="5">
        <v>2.7936072731762756</v>
      </c>
      <c r="I171" s="5">
        <v>0</v>
      </c>
      <c r="J171" s="5">
        <v>2.7936072731762756</v>
      </c>
      <c r="K171" s="5">
        <v>-23.379672710367654</v>
      </c>
      <c r="L171" s="5">
        <v>2.5840867276880548</v>
      </c>
      <c r="M171" s="73">
        <v>0.5</v>
      </c>
      <c r="N171" s="5">
        <v>0</v>
      </c>
      <c r="O171" s="5">
        <v>0</v>
      </c>
      <c r="P171" s="5">
        <v>0</v>
      </c>
      <c r="Q171" s="5">
        <v>0</v>
      </c>
      <c r="R171" s="5">
        <v>0</v>
      </c>
      <c r="S171" s="46">
        <v>0</v>
      </c>
      <c r="T171" s="5">
        <v>2.7936072731762756</v>
      </c>
      <c r="U171" s="5">
        <v>0</v>
      </c>
      <c r="V171" s="5">
        <v>0</v>
      </c>
      <c r="W171" s="175">
        <v>0</v>
      </c>
      <c r="X171" s="5">
        <v>0</v>
      </c>
      <c r="Y171" s="5">
        <v>2.7936072731762756</v>
      </c>
      <c r="Z171" s="5">
        <v>0</v>
      </c>
      <c r="AA171" s="5">
        <v>0</v>
      </c>
      <c r="AB171" s="72">
        <v>0</v>
      </c>
    </row>
    <row r="172" spans="1:28">
      <c r="A172" s="48" t="s">
        <v>1449</v>
      </c>
      <c r="B172" s="55" t="s">
        <v>1450</v>
      </c>
      <c r="C172" s="1" t="s">
        <v>1451</v>
      </c>
      <c r="D172" s="1" t="s">
        <v>53</v>
      </c>
      <c r="E172" s="1" t="s">
        <v>498</v>
      </c>
      <c r="F172" s="44" t="s">
        <v>1452</v>
      </c>
      <c r="G172" s="49">
        <v>0.4</v>
      </c>
      <c r="H172" s="5">
        <v>2.9055339784880343</v>
      </c>
      <c r="I172" s="5">
        <v>0</v>
      </c>
      <c r="J172" s="5">
        <v>2.9055339784880343</v>
      </c>
      <c r="K172" s="5">
        <v>-9.7500708124424857</v>
      </c>
      <c r="L172" s="5">
        <v>2.6876189301014319</v>
      </c>
      <c r="M172" s="73">
        <v>0.5</v>
      </c>
      <c r="N172" s="5">
        <v>0</v>
      </c>
      <c r="O172" s="5">
        <v>0</v>
      </c>
      <c r="P172" s="5">
        <v>0</v>
      </c>
      <c r="Q172" s="5">
        <v>0</v>
      </c>
      <c r="R172" s="5">
        <v>0</v>
      </c>
      <c r="S172" s="46">
        <v>0</v>
      </c>
      <c r="T172" s="5">
        <v>2.9055339784880343</v>
      </c>
      <c r="U172" s="5">
        <v>0</v>
      </c>
      <c r="V172" s="5">
        <v>0</v>
      </c>
      <c r="W172" s="175">
        <v>0</v>
      </c>
      <c r="X172" s="5">
        <v>0</v>
      </c>
      <c r="Y172" s="5">
        <v>2.9055339784880343</v>
      </c>
      <c r="Z172" s="5">
        <v>0</v>
      </c>
      <c r="AA172" s="5">
        <v>0</v>
      </c>
      <c r="AB172" s="72">
        <v>0</v>
      </c>
    </row>
    <row r="173" spans="1:28">
      <c r="A173" s="48" t="s">
        <v>1453</v>
      </c>
      <c r="B173" s="55" t="s">
        <v>1454</v>
      </c>
      <c r="C173" s="1" t="s">
        <v>1455</v>
      </c>
      <c r="D173" s="1" t="s">
        <v>53</v>
      </c>
      <c r="E173" s="1" t="s">
        <v>356</v>
      </c>
      <c r="F173" s="44" t="s">
        <v>1456</v>
      </c>
      <c r="G173" s="49">
        <v>0.4</v>
      </c>
      <c r="H173" s="5">
        <v>2.6049434101968516</v>
      </c>
      <c r="I173" s="5">
        <v>0.22328738207230064</v>
      </c>
      <c r="J173" s="5">
        <v>2.3816560281245507</v>
      </c>
      <c r="K173" s="5">
        <v>-7.9827647773488968</v>
      </c>
      <c r="L173" s="5">
        <v>2.2030318260152097</v>
      </c>
      <c r="M173" s="73">
        <v>0.5</v>
      </c>
      <c r="N173" s="5">
        <v>0</v>
      </c>
      <c r="O173" s="5">
        <v>0.22328738207230064</v>
      </c>
      <c r="P173" s="5">
        <v>0</v>
      </c>
      <c r="Q173" s="5">
        <v>0</v>
      </c>
      <c r="R173" s="5">
        <v>0</v>
      </c>
      <c r="S173" s="46">
        <v>0</v>
      </c>
      <c r="T173" s="5">
        <v>2.3816560281245507</v>
      </c>
      <c r="U173" s="5">
        <v>0</v>
      </c>
      <c r="V173" s="5">
        <v>0</v>
      </c>
      <c r="W173" s="175">
        <v>0</v>
      </c>
      <c r="X173" s="5">
        <v>0</v>
      </c>
      <c r="Y173" s="5">
        <v>2.6049434101968516</v>
      </c>
      <c r="Z173" s="5">
        <v>0</v>
      </c>
      <c r="AA173" s="5">
        <v>0</v>
      </c>
      <c r="AB173" s="72">
        <v>0</v>
      </c>
    </row>
    <row r="174" spans="1:28">
      <c r="A174" s="48" t="s">
        <v>1457</v>
      </c>
      <c r="B174" s="55" t="s">
        <v>1458</v>
      </c>
      <c r="C174" s="1" t="s">
        <v>1459</v>
      </c>
      <c r="D174" s="1" t="s">
        <v>53</v>
      </c>
      <c r="E174" s="1" t="s">
        <v>228</v>
      </c>
      <c r="F174" s="44" t="s">
        <v>1460</v>
      </c>
      <c r="G174" s="49">
        <v>0.4</v>
      </c>
      <c r="H174" s="5">
        <v>2.8642481438250655</v>
      </c>
      <c r="I174" s="5">
        <v>0</v>
      </c>
      <c r="J174" s="5">
        <v>2.8642481438250655</v>
      </c>
      <c r="K174" s="5">
        <v>-20.027749032766096</v>
      </c>
      <c r="L174" s="5">
        <v>2.6494295330381856</v>
      </c>
      <c r="M174" s="73">
        <v>0.5</v>
      </c>
      <c r="N174" s="5">
        <v>0</v>
      </c>
      <c r="O174" s="5">
        <v>0</v>
      </c>
      <c r="P174" s="5">
        <v>0</v>
      </c>
      <c r="Q174" s="5">
        <v>0</v>
      </c>
      <c r="R174" s="5">
        <v>0</v>
      </c>
      <c r="S174" s="46">
        <v>0</v>
      </c>
      <c r="T174" s="5">
        <v>2.8642481438250655</v>
      </c>
      <c r="U174" s="5">
        <v>0</v>
      </c>
      <c r="V174" s="5">
        <v>0</v>
      </c>
      <c r="W174" s="175">
        <v>0</v>
      </c>
      <c r="X174" s="5">
        <v>0</v>
      </c>
      <c r="Y174" s="5">
        <v>2.8642481438250655</v>
      </c>
      <c r="Z174" s="5">
        <v>0</v>
      </c>
      <c r="AA174" s="5">
        <v>0</v>
      </c>
      <c r="AB174" s="72">
        <v>0</v>
      </c>
    </row>
    <row r="175" spans="1:28">
      <c r="A175" s="48" t="s">
        <v>1461</v>
      </c>
      <c r="B175" s="55" t="s">
        <v>1462</v>
      </c>
      <c r="C175" s="1" t="s">
        <v>1463</v>
      </c>
      <c r="D175" s="1" t="s">
        <v>124</v>
      </c>
      <c r="E175" s="1" t="s">
        <v>137</v>
      </c>
      <c r="F175" s="44" t="s">
        <v>1464</v>
      </c>
      <c r="G175" s="49">
        <v>0.49</v>
      </c>
      <c r="H175" s="5">
        <v>17.810648397210695</v>
      </c>
      <c r="I175" s="5">
        <v>0</v>
      </c>
      <c r="J175" s="5">
        <v>17.810648397210695</v>
      </c>
      <c r="K175" s="5">
        <v>-21.506469051665366</v>
      </c>
      <c r="L175" s="5">
        <v>16.474849767419894</v>
      </c>
      <c r="M175" s="73">
        <v>0.5</v>
      </c>
      <c r="N175" s="5">
        <v>0</v>
      </c>
      <c r="O175" s="5">
        <v>0</v>
      </c>
      <c r="P175" s="5">
        <v>0</v>
      </c>
      <c r="Q175" s="5">
        <v>0</v>
      </c>
      <c r="R175" s="5">
        <v>0</v>
      </c>
      <c r="S175" s="46">
        <v>13.309615083808747</v>
      </c>
      <c r="T175" s="5">
        <v>4.5010333134019458</v>
      </c>
      <c r="U175" s="5">
        <v>0</v>
      </c>
      <c r="V175" s="5">
        <v>0</v>
      </c>
      <c r="W175" s="175">
        <v>0</v>
      </c>
      <c r="X175" s="5">
        <v>13.309615083808747</v>
      </c>
      <c r="Y175" s="5">
        <v>4.5010333134019458</v>
      </c>
      <c r="Z175" s="5">
        <v>0</v>
      </c>
      <c r="AA175" s="5">
        <v>0</v>
      </c>
      <c r="AB175" s="72">
        <v>0</v>
      </c>
    </row>
    <row r="176" spans="1:28">
      <c r="A176" s="48" t="s">
        <v>1469</v>
      </c>
      <c r="B176" s="55" t="s">
        <v>1470</v>
      </c>
      <c r="C176" s="1" t="s">
        <v>1471</v>
      </c>
      <c r="D176" s="1" t="s">
        <v>53</v>
      </c>
      <c r="E176" s="1" t="s">
        <v>156</v>
      </c>
      <c r="F176" s="44" t="s">
        <v>1472</v>
      </c>
      <c r="G176" s="49">
        <v>0.4</v>
      </c>
      <c r="H176" s="5">
        <v>3.2615920759076777</v>
      </c>
      <c r="I176" s="5">
        <v>0</v>
      </c>
      <c r="J176" s="5">
        <v>3.2615920759076777</v>
      </c>
      <c r="K176" s="5">
        <v>-8.5589052347071437</v>
      </c>
      <c r="L176" s="5">
        <v>3.0169726702146025</v>
      </c>
      <c r="M176" s="73">
        <v>0.5</v>
      </c>
      <c r="N176" s="5">
        <v>0</v>
      </c>
      <c r="O176" s="5">
        <v>0</v>
      </c>
      <c r="P176" s="5">
        <v>0</v>
      </c>
      <c r="Q176" s="5">
        <v>0</v>
      </c>
      <c r="R176" s="5">
        <v>0</v>
      </c>
      <c r="S176" s="46">
        <v>0</v>
      </c>
      <c r="T176" s="5">
        <v>3.2615920759076777</v>
      </c>
      <c r="U176" s="5">
        <v>0</v>
      </c>
      <c r="V176" s="5">
        <v>0</v>
      </c>
      <c r="W176" s="175">
        <v>0</v>
      </c>
      <c r="X176" s="5">
        <v>0</v>
      </c>
      <c r="Y176" s="5">
        <v>3.2615920759076777</v>
      </c>
      <c r="Z176" s="5">
        <v>0</v>
      </c>
      <c r="AA176" s="5">
        <v>0</v>
      </c>
      <c r="AB176" s="72">
        <v>0</v>
      </c>
    </row>
    <row r="177" spans="1:28">
      <c r="A177" s="48" t="s">
        <v>1488</v>
      </c>
      <c r="B177" s="55" t="s">
        <v>1489</v>
      </c>
      <c r="C177" s="1" t="s">
        <v>1490</v>
      </c>
      <c r="D177" s="1" t="s">
        <v>391</v>
      </c>
      <c r="E177" s="1" t="s">
        <v>54</v>
      </c>
      <c r="F177" s="44" t="s">
        <v>1491</v>
      </c>
      <c r="G177" s="49">
        <v>0.1</v>
      </c>
      <c r="H177" s="5">
        <v>77.986186249939422</v>
      </c>
      <c r="I177" s="5">
        <v>0</v>
      </c>
      <c r="J177" s="5">
        <v>77.986186249939422</v>
      </c>
      <c r="K177" s="5">
        <v>45.057736193919979</v>
      </c>
      <c r="L177" s="5">
        <v>72.137222281193971</v>
      </c>
      <c r="M177" s="73">
        <v>0</v>
      </c>
      <c r="N177" s="5">
        <v>0</v>
      </c>
      <c r="O177" s="5">
        <v>0</v>
      </c>
      <c r="P177" s="5">
        <v>0</v>
      </c>
      <c r="Q177" s="5">
        <v>0</v>
      </c>
      <c r="R177" s="5">
        <v>0</v>
      </c>
      <c r="S177" s="46">
        <v>72.536374821482838</v>
      </c>
      <c r="T177" s="5">
        <v>0</v>
      </c>
      <c r="U177" s="5">
        <v>5.4498114284565853</v>
      </c>
      <c r="V177" s="5">
        <v>0</v>
      </c>
      <c r="W177" s="175">
        <v>0</v>
      </c>
      <c r="X177" s="5">
        <v>72.536374821482838</v>
      </c>
      <c r="Y177" s="5">
        <v>0</v>
      </c>
      <c r="Z177" s="5">
        <v>5.4498114284565853</v>
      </c>
      <c r="AA177" s="5">
        <v>0</v>
      </c>
      <c r="AB177" s="72">
        <v>0</v>
      </c>
    </row>
    <row r="178" spans="1:28">
      <c r="A178" s="48" t="s">
        <v>1496</v>
      </c>
      <c r="B178" s="55" t="s">
        <v>1497</v>
      </c>
      <c r="C178" s="1" t="s">
        <v>1498</v>
      </c>
      <c r="D178" s="1" t="s">
        <v>270</v>
      </c>
      <c r="E178" s="1" t="s">
        <v>94</v>
      </c>
      <c r="F178" s="44" t="s">
        <v>1499</v>
      </c>
      <c r="G178" s="49">
        <v>0.3</v>
      </c>
      <c r="H178" s="5">
        <v>118.56927874241119</v>
      </c>
      <c r="I178" s="5">
        <v>29.635918553341728</v>
      </c>
      <c r="J178" s="5">
        <v>88.933360189069447</v>
      </c>
      <c r="K178" s="5">
        <v>-573.27724643498937</v>
      </c>
      <c r="L178" s="5">
        <v>82.263358174889248</v>
      </c>
      <c r="M178" s="73">
        <v>0.5</v>
      </c>
      <c r="N178" s="5">
        <v>20.811619842947884</v>
      </c>
      <c r="O178" s="5">
        <v>8.8242987103938422</v>
      </c>
      <c r="P178" s="5">
        <v>0</v>
      </c>
      <c r="Q178" s="5">
        <v>0</v>
      </c>
      <c r="R178" s="5">
        <v>0</v>
      </c>
      <c r="S178" s="46">
        <v>52.492391252037962</v>
      </c>
      <c r="T178" s="5">
        <v>36.440968937031492</v>
      </c>
      <c r="U178" s="5">
        <v>0</v>
      </c>
      <c r="V178" s="5">
        <v>0</v>
      </c>
      <c r="W178" s="175">
        <v>0</v>
      </c>
      <c r="X178" s="5">
        <v>73.304011094985839</v>
      </c>
      <c r="Y178" s="5">
        <v>45.26526764742534</v>
      </c>
      <c r="Z178" s="5">
        <v>0</v>
      </c>
      <c r="AA178" s="5">
        <v>0</v>
      </c>
      <c r="AB178" s="72">
        <v>0</v>
      </c>
    </row>
    <row r="179" spans="1:28">
      <c r="A179" s="48" t="s">
        <v>1500</v>
      </c>
      <c r="B179" s="55" t="s">
        <v>1501</v>
      </c>
      <c r="C179" s="1" t="s">
        <v>1502</v>
      </c>
      <c r="D179" s="1" t="s">
        <v>103</v>
      </c>
      <c r="E179" s="1" t="s">
        <v>169</v>
      </c>
      <c r="F179" s="44" t="s">
        <v>1503</v>
      </c>
      <c r="G179" s="49">
        <v>0.49</v>
      </c>
      <c r="H179" s="5">
        <v>85.229921384196771</v>
      </c>
      <c r="I179" s="5">
        <v>15.768336611842226</v>
      </c>
      <c r="J179" s="5">
        <v>69.461584772354541</v>
      </c>
      <c r="K179" s="5">
        <v>32.116711931695725</v>
      </c>
      <c r="L179" s="5">
        <v>64.251965914427956</v>
      </c>
      <c r="M179" s="73">
        <v>0</v>
      </c>
      <c r="N179" s="5">
        <v>15.546229357137456</v>
      </c>
      <c r="O179" s="5">
        <v>0.22210725470476969</v>
      </c>
      <c r="P179" s="5">
        <v>0</v>
      </c>
      <c r="Q179" s="5">
        <v>0</v>
      </c>
      <c r="R179" s="5">
        <v>0</v>
      </c>
      <c r="S179" s="46">
        <v>58.818614301186329</v>
      </c>
      <c r="T179" s="5">
        <v>10.642970471168208</v>
      </c>
      <c r="U179" s="5">
        <v>0</v>
      </c>
      <c r="V179" s="5">
        <v>0</v>
      </c>
      <c r="W179" s="175">
        <v>0</v>
      </c>
      <c r="X179" s="5">
        <v>74.364843658323792</v>
      </c>
      <c r="Y179" s="5">
        <v>10.865077725872979</v>
      </c>
      <c r="Z179" s="5">
        <v>0</v>
      </c>
      <c r="AA179" s="5">
        <v>0</v>
      </c>
      <c r="AB179" s="72">
        <v>0</v>
      </c>
    </row>
    <row r="180" spans="1:28">
      <c r="A180" s="48" t="s">
        <v>1512</v>
      </c>
      <c r="B180" s="55" t="s">
        <v>1513</v>
      </c>
      <c r="C180" s="1" t="s">
        <v>1514</v>
      </c>
      <c r="D180" s="1" t="s">
        <v>124</v>
      </c>
      <c r="E180" s="1" t="s">
        <v>137</v>
      </c>
      <c r="F180" s="44" t="s">
        <v>1515</v>
      </c>
      <c r="G180" s="49">
        <v>0.49</v>
      </c>
      <c r="H180" s="5">
        <v>12.523591574411247</v>
      </c>
      <c r="I180" s="5">
        <v>0</v>
      </c>
      <c r="J180" s="5">
        <v>12.523591574411247</v>
      </c>
      <c r="K180" s="5">
        <v>-30.306034294701298</v>
      </c>
      <c r="L180" s="5">
        <v>11.584322206330404</v>
      </c>
      <c r="M180" s="73">
        <v>0.5</v>
      </c>
      <c r="N180" s="5">
        <v>0</v>
      </c>
      <c r="O180" s="5">
        <v>0</v>
      </c>
      <c r="P180" s="5">
        <v>0</v>
      </c>
      <c r="Q180" s="5">
        <v>0</v>
      </c>
      <c r="R180" s="5">
        <v>0</v>
      </c>
      <c r="S180" s="46">
        <v>8.3928608264663929</v>
      </c>
      <c r="T180" s="5">
        <v>4.1307307479448534</v>
      </c>
      <c r="U180" s="5">
        <v>0</v>
      </c>
      <c r="V180" s="5">
        <v>0</v>
      </c>
      <c r="W180" s="175">
        <v>0</v>
      </c>
      <c r="X180" s="5">
        <v>8.3928608264663929</v>
      </c>
      <c r="Y180" s="5">
        <v>4.1307307479448534</v>
      </c>
      <c r="Z180" s="5">
        <v>0</v>
      </c>
      <c r="AA180" s="5">
        <v>0</v>
      </c>
      <c r="AB180" s="72">
        <v>0</v>
      </c>
    </row>
    <row r="181" spans="1:28">
      <c r="A181" s="48" t="s">
        <v>1516</v>
      </c>
      <c r="B181" s="55" t="s">
        <v>1517</v>
      </c>
      <c r="C181" s="1" t="s">
        <v>1518</v>
      </c>
      <c r="D181" s="1" t="s">
        <v>103</v>
      </c>
      <c r="E181" s="1" t="s">
        <v>611</v>
      </c>
      <c r="F181" s="44" t="s">
        <v>1519</v>
      </c>
      <c r="G181" s="49">
        <v>0.49</v>
      </c>
      <c r="H181" s="5">
        <v>98.718815538088208</v>
      </c>
      <c r="I181" s="5">
        <v>18.56465603770431</v>
      </c>
      <c r="J181" s="5">
        <v>80.154159500383898</v>
      </c>
      <c r="K181" s="5">
        <v>48.026926051045763</v>
      </c>
      <c r="L181" s="5">
        <v>74.14259753785511</v>
      </c>
      <c r="M181" s="73">
        <v>0</v>
      </c>
      <c r="N181" s="5">
        <v>18.203880252873407</v>
      </c>
      <c r="O181" s="5">
        <v>0.3607757848309055</v>
      </c>
      <c r="P181" s="5">
        <v>0</v>
      </c>
      <c r="Q181" s="5">
        <v>0</v>
      </c>
      <c r="R181" s="5">
        <v>0</v>
      </c>
      <c r="S181" s="46">
        <v>68.971518453210692</v>
      </c>
      <c r="T181" s="5">
        <v>11.182641047173197</v>
      </c>
      <c r="U181" s="5">
        <v>0</v>
      </c>
      <c r="V181" s="5">
        <v>0</v>
      </c>
      <c r="W181" s="175">
        <v>0</v>
      </c>
      <c r="X181" s="5">
        <v>87.175398706084096</v>
      </c>
      <c r="Y181" s="5">
        <v>11.543416832004102</v>
      </c>
      <c r="Z181" s="5">
        <v>0</v>
      </c>
      <c r="AA181" s="5">
        <v>0</v>
      </c>
      <c r="AB181" s="72">
        <v>0</v>
      </c>
    </row>
    <row r="182" spans="1:28">
      <c r="A182" s="48" t="s">
        <v>1524</v>
      </c>
      <c r="B182" s="55" t="s">
        <v>1525</v>
      </c>
      <c r="C182" s="1" t="s">
        <v>1526</v>
      </c>
      <c r="D182" s="1" t="s">
        <v>124</v>
      </c>
      <c r="E182" s="1" t="s">
        <v>137</v>
      </c>
      <c r="F182" s="44" t="s">
        <v>1527</v>
      </c>
      <c r="G182" s="49">
        <v>0.49</v>
      </c>
      <c r="H182" s="5">
        <v>13.894968658721309</v>
      </c>
      <c r="I182" s="5">
        <v>0</v>
      </c>
      <c r="J182" s="5">
        <v>13.894968658721309</v>
      </c>
      <c r="K182" s="5">
        <v>-19.150073915571273</v>
      </c>
      <c r="L182" s="5">
        <v>12.852846009317211</v>
      </c>
      <c r="M182" s="73">
        <v>0.5</v>
      </c>
      <c r="N182" s="5">
        <v>0</v>
      </c>
      <c r="O182" s="5">
        <v>0</v>
      </c>
      <c r="P182" s="5">
        <v>0</v>
      </c>
      <c r="Q182" s="5">
        <v>0</v>
      </c>
      <c r="R182" s="5">
        <v>0</v>
      </c>
      <c r="S182" s="46">
        <v>6.635016634012004</v>
      </c>
      <c r="T182" s="5">
        <v>7.2599520247093041</v>
      </c>
      <c r="U182" s="5">
        <v>0</v>
      </c>
      <c r="V182" s="5">
        <v>0</v>
      </c>
      <c r="W182" s="175">
        <v>0</v>
      </c>
      <c r="X182" s="5">
        <v>6.635016634012004</v>
      </c>
      <c r="Y182" s="5">
        <v>7.2599520247093041</v>
      </c>
      <c r="Z182" s="5">
        <v>0</v>
      </c>
      <c r="AA182" s="5">
        <v>0</v>
      </c>
      <c r="AB182" s="72">
        <v>0</v>
      </c>
    </row>
    <row r="183" spans="1:28">
      <c r="A183" s="48" t="s">
        <v>1528</v>
      </c>
      <c r="B183" s="55" t="s">
        <v>1529</v>
      </c>
      <c r="C183" s="1" t="s">
        <v>1530</v>
      </c>
      <c r="D183" s="1" t="s">
        <v>103</v>
      </c>
      <c r="E183" s="1" t="s">
        <v>146</v>
      </c>
      <c r="F183" s="44" t="s">
        <v>1531</v>
      </c>
      <c r="G183" s="49">
        <v>0.49</v>
      </c>
      <c r="H183" s="5">
        <v>100.52098565097894</v>
      </c>
      <c r="I183" s="5">
        <v>22.123958709413841</v>
      </c>
      <c r="J183" s="5">
        <v>78.397026941565102</v>
      </c>
      <c r="K183" s="5">
        <v>41.588081060804988</v>
      </c>
      <c r="L183" s="5">
        <v>72.517249920947719</v>
      </c>
      <c r="M183" s="73">
        <v>0</v>
      </c>
      <c r="N183" s="5">
        <v>21.205358871911809</v>
      </c>
      <c r="O183" s="5">
        <v>0.91859983750203256</v>
      </c>
      <c r="P183" s="5">
        <v>0</v>
      </c>
      <c r="Q183" s="5">
        <v>0</v>
      </c>
      <c r="R183" s="5">
        <v>0</v>
      </c>
      <c r="S183" s="46">
        <v>67.91472031358046</v>
      </c>
      <c r="T183" s="5">
        <v>10.482306627984645</v>
      </c>
      <c r="U183" s="5">
        <v>0</v>
      </c>
      <c r="V183" s="5">
        <v>0</v>
      </c>
      <c r="W183" s="175">
        <v>0</v>
      </c>
      <c r="X183" s="5">
        <v>89.120079185492258</v>
      </c>
      <c r="Y183" s="5">
        <v>11.400906465486678</v>
      </c>
      <c r="Z183" s="5">
        <v>0</v>
      </c>
      <c r="AA183" s="5">
        <v>0</v>
      </c>
      <c r="AB183" s="72">
        <v>0</v>
      </c>
    </row>
    <row r="184" spans="1:28">
      <c r="A184" s="48" t="s">
        <v>1532</v>
      </c>
      <c r="B184" s="55" t="s">
        <v>1533</v>
      </c>
      <c r="C184" s="1" t="s">
        <v>1534</v>
      </c>
      <c r="D184" s="1" t="s">
        <v>53</v>
      </c>
      <c r="E184" s="1" t="s">
        <v>223</v>
      </c>
      <c r="F184" s="44" t="s">
        <v>1535</v>
      </c>
      <c r="G184" s="49">
        <v>0.4</v>
      </c>
      <c r="H184" s="5">
        <v>2.573246502955266</v>
      </c>
      <c r="I184" s="5">
        <v>0</v>
      </c>
      <c r="J184" s="5">
        <v>2.573246502955266</v>
      </c>
      <c r="K184" s="5">
        <v>-13.154320263298004</v>
      </c>
      <c r="L184" s="5">
        <v>2.3802530152336212</v>
      </c>
      <c r="M184" s="73">
        <v>0.5</v>
      </c>
      <c r="N184" s="5">
        <v>0</v>
      </c>
      <c r="O184" s="5">
        <v>0</v>
      </c>
      <c r="P184" s="5">
        <v>0</v>
      </c>
      <c r="Q184" s="5">
        <v>0</v>
      </c>
      <c r="R184" s="5">
        <v>0</v>
      </c>
      <c r="S184" s="46">
        <v>0</v>
      </c>
      <c r="T184" s="5">
        <v>2.573246502955266</v>
      </c>
      <c r="U184" s="5">
        <v>0</v>
      </c>
      <c r="V184" s="5">
        <v>0</v>
      </c>
      <c r="W184" s="175">
        <v>0</v>
      </c>
      <c r="X184" s="5">
        <v>0</v>
      </c>
      <c r="Y184" s="5">
        <v>2.573246502955266</v>
      </c>
      <c r="Z184" s="5">
        <v>0</v>
      </c>
      <c r="AA184" s="5">
        <v>0</v>
      </c>
      <c r="AB184" s="72">
        <v>0</v>
      </c>
    </row>
    <row r="185" spans="1:28">
      <c r="A185" s="48" t="s">
        <v>1536</v>
      </c>
      <c r="B185" s="55" t="s">
        <v>1537</v>
      </c>
      <c r="C185" s="1" t="s">
        <v>1538</v>
      </c>
      <c r="D185" s="1" t="s">
        <v>237</v>
      </c>
      <c r="E185" s="1" t="s">
        <v>223</v>
      </c>
      <c r="F185" s="44" t="s">
        <v>1539</v>
      </c>
      <c r="G185" s="49">
        <v>0.09</v>
      </c>
      <c r="H185" s="5">
        <v>62.470646614407656</v>
      </c>
      <c r="I185" s="5">
        <v>0</v>
      </c>
      <c r="J185" s="5">
        <v>62.470646614407656</v>
      </c>
      <c r="K185" s="5">
        <v>46.170062622458595</v>
      </c>
      <c r="L185" s="5">
        <v>57.785348118327086</v>
      </c>
      <c r="M185" s="73">
        <v>0</v>
      </c>
      <c r="N185" s="5">
        <v>0</v>
      </c>
      <c r="O185" s="5">
        <v>0</v>
      </c>
      <c r="P185" s="5">
        <v>0</v>
      </c>
      <c r="Q185" s="5">
        <v>0</v>
      </c>
      <c r="R185" s="5">
        <v>0</v>
      </c>
      <c r="S185" s="46">
        <v>62.470646614407656</v>
      </c>
      <c r="T185" s="5">
        <v>0</v>
      </c>
      <c r="U185" s="5">
        <v>0</v>
      </c>
      <c r="V185" s="5">
        <v>0</v>
      </c>
      <c r="W185" s="175">
        <v>0</v>
      </c>
      <c r="X185" s="5">
        <v>62.470646614407656</v>
      </c>
      <c r="Y185" s="5">
        <v>0</v>
      </c>
      <c r="Z185" s="5">
        <v>0</v>
      </c>
      <c r="AA185" s="5">
        <v>0</v>
      </c>
      <c r="AB185" s="72">
        <v>0</v>
      </c>
    </row>
    <row r="186" spans="1:28">
      <c r="A186" s="48" t="s">
        <v>1540</v>
      </c>
      <c r="B186" s="55" t="s">
        <v>1541</v>
      </c>
      <c r="C186" s="1" t="s">
        <v>1542</v>
      </c>
      <c r="D186" s="1" t="s">
        <v>53</v>
      </c>
      <c r="E186" s="1" t="s">
        <v>54</v>
      </c>
      <c r="F186" s="44" t="s">
        <v>1543</v>
      </c>
      <c r="G186" s="49">
        <v>0.4</v>
      </c>
      <c r="H186" s="5">
        <v>2.6493854449223164</v>
      </c>
      <c r="I186" s="5">
        <v>0</v>
      </c>
      <c r="J186" s="5">
        <v>2.6493854449223164</v>
      </c>
      <c r="K186" s="5">
        <v>-10.06401009602479</v>
      </c>
      <c r="L186" s="5">
        <v>2.4506815365531427</v>
      </c>
      <c r="M186" s="73">
        <v>0.5</v>
      </c>
      <c r="N186" s="5">
        <v>0</v>
      </c>
      <c r="O186" s="5">
        <v>0</v>
      </c>
      <c r="P186" s="5">
        <v>0</v>
      </c>
      <c r="Q186" s="5">
        <v>0</v>
      </c>
      <c r="R186" s="5">
        <v>0</v>
      </c>
      <c r="S186" s="46">
        <v>0</v>
      </c>
      <c r="T186" s="5">
        <v>2.6493854449223164</v>
      </c>
      <c r="U186" s="5">
        <v>0</v>
      </c>
      <c r="V186" s="5">
        <v>0</v>
      </c>
      <c r="W186" s="175">
        <v>0</v>
      </c>
      <c r="X186" s="5">
        <v>0</v>
      </c>
      <c r="Y186" s="5">
        <v>2.6493854449223164</v>
      </c>
      <c r="Z186" s="5">
        <v>0</v>
      </c>
      <c r="AA186" s="5">
        <v>0</v>
      </c>
      <c r="AB186" s="72">
        <v>0</v>
      </c>
    </row>
    <row r="187" spans="1:28">
      <c r="A187" s="48" t="s">
        <v>1544</v>
      </c>
      <c r="B187" s="55" t="s">
        <v>1545</v>
      </c>
      <c r="C187" s="1" t="s">
        <v>1546</v>
      </c>
      <c r="D187" s="1" t="s">
        <v>53</v>
      </c>
      <c r="E187" s="1" t="s">
        <v>223</v>
      </c>
      <c r="F187" s="44" t="s">
        <v>1547</v>
      </c>
      <c r="G187" s="49">
        <v>0.4</v>
      </c>
      <c r="H187" s="5">
        <v>2.6097329358710173</v>
      </c>
      <c r="I187" s="5">
        <v>0</v>
      </c>
      <c r="J187" s="5">
        <v>2.6097329358710173</v>
      </c>
      <c r="K187" s="5">
        <v>-13.177927335971816</v>
      </c>
      <c r="L187" s="5">
        <v>2.4140029656806909</v>
      </c>
      <c r="M187" s="73">
        <v>0.5</v>
      </c>
      <c r="N187" s="5">
        <v>0</v>
      </c>
      <c r="O187" s="5">
        <v>0</v>
      </c>
      <c r="P187" s="5">
        <v>0</v>
      </c>
      <c r="Q187" s="5">
        <v>0</v>
      </c>
      <c r="R187" s="5">
        <v>0</v>
      </c>
      <c r="S187" s="46">
        <v>0</v>
      </c>
      <c r="T187" s="5">
        <v>2.6097329358710173</v>
      </c>
      <c r="U187" s="5">
        <v>0</v>
      </c>
      <c r="V187" s="5">
        <v>0</v>
      </c>
      <c r="W187" s="175">
        <v>0</v>
      </c>
      <c r="X187" s="5">
        <v>0</v>
      </c>
      <c r="Y187" s="5">
        <v>2.6097329358710173</v>
      </c>
      <c r="Z187" s="5">
        <v>0</v>
      </c>
      <c r="AA187" s="5">
        <v>0</v>
      </c>
      <c r="AB187" s="72">
        <v>0</v>
      </c>
    </row>
    <row r="188" spans="1:28">
      <c r="A188" s="48" t="s">
        <v>1548</v>
      </c>
      <c r="B188" s="55" t="s">
        <v>1549</v>
      </c>
      <c r="C188" s="1" t="s">
        <v>1550</v>
      </c>
      <c r="D188" s="1" t="s">
        <v>53</v>
      </c>
      <c r="E188" s="1" t="s">
        <v>84</v>
      </c>
      <c r="F188" s="44" t="s">
        <v>1551</v>
      </c>
      <c r="G188" s="49">
        <v>0.4</v>
      </c>
      <c r="H188" s="5">
        <v>3.2925739288187454</v>
      </c>
      <c r="I188" s="5">
        <v>0</v>
      </c>
      <c r="J188" s="5">
        <v>3.2925739288187454</v>
      </c>
      <c r="K188" s="5">
        <v>-24.827181480775842</v>
      </c>
      <c r="L188" s="5">
        <v>3.0456308841573394</v>
      </c>
      <c r="M188" s="73">
        <v>0.5</v>
      </c>
      <c r="N188" s="5">
        <v>0</v>
      </c>
      <c r="O188" s="5">
        <v>0</v>
      </c>
      <c r="P188" s="5">
        <v>0</v>
      </c>
      <c r="Q188" s="5">
        <v>0</v>
      </c>
      <c r="R188" s="5">
        <v>0</v>
      </c>
      <c r="S188" s="46">
        <v>0</v>
      </c>
      <c r="T188" s="5">
        <v>3.2925739288187454</v>
      </c>
      <c r="U188" s="5">
        <v>0</v>
      </c>
      <c r="V188" s="5">
        <v>0</v>
      </c>
      <c r="W188" s="175">
        <v>0</v>
      </c>
      <c r="X188" s="5">
        <v>0</v>
      </c>
      <c r="Y188" s="5">
        <v>3.2925739288187454</v>
      </c>
      <c r="Z188" s="5">
        <v>0</v>
      </c>
      <c r="AA188" s="5">
        <v>0</v>
      </c>
      <c r="AB188" s="72">
        <v>0</v>
      </c>
    </row>
    <row r="189" spans="1:28">
      <c r="A189" s="48" t="s">
        <v>1552</v>
      </c>
      <c r="B189" s="55" t="s">
        <v>1553</v>
      </c>
      <c r="C189" s="1" t="s">
        <v>1554</v>
      </c>
      <c r="D189" s="1" t="s">
        <v>53</v>
      </c>
      <c r="E189" s="1" t="s">
        <v>156</v>
      </c>
      <c r="F189" s="44" t="s">
        <v>1555</v>
      </c>
      <c r="G189" s="49">
        <v>0.4</v>
      </c>
      <c r="H189" s="5">
        <v>3.3546063235610677</v>
      </c>
      <c r="I189" s="5">
        <v>0</v>
      </c>
      <c r="J189" s="5">
        <v>3.3546063235610677</v>
      </c>
      <c r="K189" s="5">
        <v>-6.7278897771928712</v>
      </c>
      <c r="L189" s="5">
        <v>3.1030108492939878</v>
      </c>
      <c r="M189" s="73">
        <v>0.5</v>
      </c>
      <c r="N189" s="5">
        <v>0</v>
      </c>
      <c r="O189" s="5">
        <v>0</v>
      </c>
      <c r="P189" s="5">
        <v>0</v>
      </c>
      <c r="Q189" s="5">
        <v>0</v>
      </c>
      <c r="R189" s="5">
        <v>0</v>
      </c>
      <c r="S189" s="46">
        <v>0</v>
      </c>
      <c r="T189" s="5">
        <v>3.3546063235610677</v>
      </c>
      <c r="U189" s="5">
        <v>0</v>
      </c>
      <c r="V189" s="5">
        <v>0</v>
      </c>
      <c r="W189" s="175">
        <v>0</v>
      </c>
      <c r="X189" s="5">
        <v>0</v>
      </c>
      <c r="Y189" s="5">
        <v>3.3546063235610677</v>
      </c>
      <c r="Z189" s="5">
        <v>0</v>
      </c>
      <c r="AA189" s="5">
        <v>0</v>
      </c>
      <c r="AB189" s="72">
        <v>0</v>
      </c>
    </row>
    <row r="190" spans="1:28">
      <c r="A190" s="48" t="s">
        <v>1556</v>
      </c>
      <c r="B190" s="55" t="s">
        <v>1557</v>
      </c>
      <c r="C190" s="1" t="s">
        <v>1558</v>
      </c>
      <c r="D190" s="1" t="s">
        <v>53</v>
      </c>
      <c r="E190" s="1" t="s">
        <v>223</v>
      </c>
      <c r="F190" s="44" t="s">
        <v>1559</v>
      </c>
      <c r="G190" s="49">
        <v>0.4</v>
      </c>
      <c r="H190" s="5">
        <v>2.7976287533693971</v>
      </c>
      <c r="I190" s="5">
        <v>0</v>
      </c>
      <c r="J190" s="5">
        <v>2.7976287533693971</v>
      </c>
      <c r="K190" s="5">
        <v>-8.3438996405001991</v>
      </c>
      <c r="L190" s="5">
        <v>2.5878065968666926</v>
      </c>
      <c r="M190" s="73">
        <v>0.5</v>
      </c>
      <c r="N190" s="5">
        <v>0</v>
      </c>
      <c r="O190" s="5">
        <v>0</v>
      </c>
      <c r="P190" s="5">
        <v>0</v>
      </c>
      <c r="Q190" s="5">
        <v>0</v>
      </c>
      <c r="R190" s="5">
        <v>0</v>
      </c>
      <c r="S190" s="46">
        <v>0</v>
      </c>
      <c r="T190" s="5">
        <v>2.7976287533693971</v>
      </c>
      <c r="U190" s="5">
        <v>0</v>
      </c>
      <c r="V190" s="5">
        <v>0</v>
      </c>
      <c r="W190" s="175">
        <v>0</v>
      </c>
      <c r="X190" s="5">
        <v>0</v>
      </c>
      <c r="Y190" s="5">
        <v>2.7976287533693971</v>
      </c>
      <c r="Z190" s="5">
        <v>0</v>
      </c>
      <c r="AA190" s="5">
        <v>0</v>
      </c>
      <c r="AB190" s="72">
        <v>0</v>
      </c>
    </row>
    <row r="191" spans="1:28" ht="15" thickBot="1">
      <c r="A191" s="52" t="s">
        <v>1560</v>
      </c>
      <c r="B191" s="74" t="s">
        <v>1561</v>
      </c>
      <c r="C191" s="26" t="s">
        <v>1562</v>
      </c>
      <c r="D191" s="26" t="s">
        <v>124</v>
      </c>
      <c r="E191" s="26" t="s">
        <v>185</v>
      </c>
      <c r="F191" s="28" t="s">
        <v>1563</v>
      </c>
      <c r="G191" s="63">
        <v>0.49</v>
      </c>
      <c r="H191" s="35">
        <v>26.657959514233095</v>
      </c>
      <c r="I191" s="35">
        <v>0.52866811845354367</v>
      </c>
      <c r="J191" s="35">
        <v>26.12929139577955</v>
      </c>
      <c r="K191" s="35">
        <v>-21.210572135768796</v>
      </c>
      <c r="L191" s="35">
        <v>24.169594541096085</v>
      </c>
      <c r="M191" s="75">
        <v>0.44804887119890724</v>
      </c>
      <c r="N191" s="35">
        <v>1.9468899499080776</v>
      </c>
      <c r="O191" s="35">
        <v>-1.4182218314545341</v>
      </c>
      <c r="P191" s="35">
        <v>0</v>
      </c>
      <c r="Q191" s="35">
        <v>0</v>
      </c>
      <c r="R191" s="35">
        <v>0</v>
      </c>
      <c r="S191" s="34">
        <v>20.529896554595961</v>
      </c>
      <c r="T191" s="35">
        <v>5.5993948411835861</v>
      </c>
      <c r="U191" s="35">
        <v>0</v>
      </c>
      <c r="V191" s="35">
        <v>0</v>
      </c>
      <c r="W191" s="36">
        <v>0</v>
      </c>
      <c r="X191" s="35">
        <v>22.476786504504041</v>
      </c>
      <c r="Y191" s="35">
        <v>4.1811730097290516</v>
      </c>
      <c r="Z191" s="35">
        <v>0</v>
      </c>
      <c r="AA191" s="35">
        <v>0</v>
      </c>
      <c r="AB191" s="65">
        <v>0</v>
      </c>
    </row>
    <row r="194" spans="6:6" ht="16.2">
      <c r="F194" s="50" t="s">
        <v>1963</v>
      </c>
    </row>
    <row r="195" spans="6:6">
      <c r="F195" s="1" t="s">
        <v>1619</v>
      </c>
    </row>
    <row r="196" spans="6:6">
      <c r="F196" s="1" t="s">
        <v>1620</v>
      </c>
    </row>
    <row r="197" spans="6:6">
      <c r="F197" s="1" t="s">
        <v>1621</v>
      </c>
    </row>
  </sheetData>
  <sheetProtection sheet="1" objects="1" scenarios="1"/>
  <mergeCells count="4">
    <mergeCell ref="H5:L5"/>
    <mergeCell ref="N5:R5"/>
    <mergeCell ref="S5:W5"/>
    <mergeCell ref="X5:AB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3B46-CF72-4891-97EE-FAFC15686490}">
  <sheetPr>
    <tabColor rgb="FF00B0F0"/>
  </sheetPr>
  <dimension ref="A2:CC396"/>
  <sheetViews>
    <sheetView showGridLines="0" zoomScaleNormal="100" workbookViewId="0">
      <pane xSplit="8" ySplit="7" topLeftCell="I8" activePane="bottomRight" state="frozen"/>
      <selection activeCell="E384" sqref="E384"/>
      <selection pane="topRight" activeCell="E384" sqref="E384"/>
      <selection pane="bottomLeft" activeCell="E384" sqref="E384"/>
      <selection pane="bottomRight" activeCell="H1" sqref="H1"/>
    </sheetView>
  </sheetViews>
  <sheetFormatPr defaultRowHeight="14.4" outlineLevelCol="1"/>
  <cols>
    <col min="1" max="1" width="3.6640625" hidden="1" customWidth="1" outlineLevel="1"/>
    <col min="2" max="6" width="8.88671875" hidden="1" customWidth="1" outlineLevel="1"/>
    <col min="7" max="7" width="6.88671875" hidden="1" customWidth="1" outlineLevel="1"/>
    <col min="8" max="8" width="46.109375" customWidth="1" collapsed="1"/>
    <col min="9" max="23" width="10.6640625" customWidth="1"/>
    <col min="24" max="24" width="2.44140625" customWidth="1"/>
    <col min="25" max="27" width="15.44140625" customWidth="1"/>
    <col min="28" max="28" width="7.5546875" customWidth="1"/>
    <col min="29" max="43" width="10.6640625" customWidth="1"/>
    <col min="44" max="44" width="2" customWidth="1"/>
    <col min="45" max="45" width="15.44140625" customWidth="1"/>
    <col min="46" max="47" width="15.44140625" style="164" customWidth="1"/>
    <col min="48" max="48" width="10.109375" style="164" customWidth="1"/>
    <col min="49" max="63" width="10.6640625" style="164" customWidth="1"/>
    <col min="64" max="64" width="6" style="164" customWidth="1"/>
    <col min="65" max="66" width="15.44140625" style="164" customWidth="1"/>
    <col min="67" max="67" width="15.44140625" customWidth="1"/>
  </cols>
  <sheetData>
    <row r="2" spans="2:81" ht="18" thickBot="1">
      <c r="G2" s="231"/>
      <c r="H2" s="76" t="s">
        <v>2021</v>
      </c>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201"/>
      <c r="AU2" s="201"/>
      <c r="AV2" s="201"/>
      <c r="AW2" s="201"/>
      <c r="AX2" s="201"/>
      <c r="AY2" s="201"/>
      <c r="AZ2" s="201"/>
      <c r="BA2" s="201"/>
      <c r="BB2" s="201"/>
      <c r="BC2" s="201"/>
      <c r="BD2" s="201"/>
      <c r="BE2" s="201"/>
      <c r="BF2" s="201"/>
      <c r="BG2" s="201"/>
      <c r="BH2" s="201"/>
      <c r="BI2" s="201"/>
      <c r="BJ2" s="201"/>
      <c r="BK2" s="201"/>
      <c r="BL2" s="201"/>
      <c r="BM2" s="201"/>
      <c r="BN2" s="201"/>
      <c r="BO2" s="76"/>
      <c r="BP2" s="76"/>
      <c r="BQ2" s="76"/>
      <c r="BR2" s="76"/>
      <c r="BS2" s="76"/>
      <c r="BT2" s="76"/>
      <c r="BU2" s="76"/>
      <c r="BV2" s="76"/>
      <c r="BW2" s="76"/>
      <c r="BX2" s="76"/>
      <c r="BY2" s="76"/>
      <c r="BZ2" s="76"/>
      <c r="CA2" s="76"/>
      <c r="CB2" s="76"/>
      <c r="CC2" s="76"/>
    </row>
    <row r="3" spans="2:81" ht="15" thickTop="1"/>
    <row r="4" spans="2:81" hidden="1">
      <c r="F4" t="s">
        <v>1858</v>
      </c>
      <c r="H4" t="s">
        <v>1895</v>
      </c>
      <c r="I4" s="12" t="s">
        <v>1591</v>
      </c>
      <c r="J4" s="12" t="s">
        <v>1592</v>
      </c>
      <c r="K4" s="12" t="s">
        <v>1593</v>
      </c>
      <c r="L4" s="12" t="s">
        <v>1594</v>
      </c>
      <c r="M4" s="12" t="s">
        <v>1595</v>
      </c>
      <c r="N4" s="12" t="s">
        <v>1596</v>
      </c>
      <c r="O4" s="12" t="s">
        <v>1597</v>
      </c>
      <c r="P4" s="12" t="s">
        <v>1598</v>
      </c>
      <c r="Q4" s="12" t="s">
        <v>1599</v>
      </c>
      <c r="R4" s="12" t="s">
        <v>1600</v>
      </c>
      <c r="S4" s="12" t="s">
        <v>1601</v>
      </c>
      <c r="T4" s="12" t="s">
        <v>1602</v>
      </c>
      <c r="U4" s="12" t="s">
        <v>1603</v>
      </c>
      <c r="V4" s="12" t="s">
        <v>1604</v>
      </c>
      <c r="W4" s="12" t="s">
        <v>1605</v>
      </c>
      <c r="Y4" s="12" t="s">
        <v>1586</v>
      </c>
      <c r="Z4" s="12" t="s">
        <v>1587</v>
      </c>
      <c r="AA4" s="12" t="s">
        <v>1585</v>
      </c>
      <c r="AC4" s="12" t="s">
        <v>1886</v>
      </c>
      <c r="AD4" s="12" t="s">
        <v>1888</v>
      </c>
      <c r="AE4" s="12" t="s">
        <v>1890</v>
      </c>
      <c r="AF4" s="12" t="s">
        <v>1894</v>
      </c>
      <c r="AG4" s="12" t="s">
        <v>1892</v>
      </c>
      <c r="AH4" s="12" t="s">
        <v>1874</v>
      </c>
      <c r="AI4" s="12" t="s">
        <v>1876</v>
      </c>
      <c r="AJ4" s="12" t="s">
        <v>1878</v>
      </c>
      <c r="AK4" s="12" t="s">
        <v>1882</v>
      </c>
      <c r="AL4" s="12" t="s">
        <v>1880</v>
      </c>
      <c r="AM4" s="12" t="s">
        <v>1861</v>
      </c>
      <c r="AN4" s="12" t="s">
        <v>1863</v>
      </c>
      <c r="AO4" s="12" t="s">
        <v>1865</v>
      </c>
      <c r="AP4" s="12" t="s">
        <v>1869</v>
      </c>
      <c r="AQ4" s="12" t="s">
        <v>1867</v>
      </c>
      <c r="AS4" s="12" t="s">
        <v>1884</v>
      </c>
      <c r="AT4" s="202" t="s">
        <v>1872</v>
      </c>
      <c r="AU4" s="202" t="s">
        <v>1860</v>
      </c>
      <c r="AW4" s="202" t="s">
        <v>1983</v>
      </c>
      <c r="AX4" s="202" t="s">
        <v>1984</v>
      </c>
      <c r="AY4" s="202" t="s">
        <v>1985</v>
      </c>
      <c r="AZ4" s="202" t="s">
        <v>1986</v>
      </c>
      <c r="BA4" s="202" t="s">
        <v>1987</v>
      </c>
      <c r="BB4" s="202" t="s">
        <v>1988</v>
      </c>
      <c r="BC4" s="202" t="s">
        <v>1989</v>
      </c>
      <c r="BD4" s="202" t="s">
        <v>1990</v>
      </c>
      <c r="BE4" s="202" t="s">
        <v>1991</v>
      </c>
      <c r="BF4" s="202" t="s">
        <v>1992</v>
      </c>
      <c r="BG4" s="202" t="s">
        <v>1978</v>
      </c>
      <c r="BH4" s="202" t="s">
        <v>1979</v>
      </c>
      <c r="BI4" s="202" t="s">
        <v>1980</v>
      </c>
      <c r="BJ4" s="202" t="s">
        <v>1982</v>
      </c>
      <c r="BK4" s="202" t="s">
        <v>1981</v>
      </c>
      <c r="BM4" s="202" t="s">
        <v>1993</v>
      </c>
      <c r="BN4" s="202" t="s">
        <v>1994</v>
      </c>
      <c r="BO4" s="12" t="s">
        <v>1977</v>
      </c>
    </row>
    <row r="5" spans="2:81">
      <c r="Y5" s="160"/>
      <c r="Z5" s="160"/>
      <c r="AA5" s="160"/>
      <c r="AS5" s="160"/>
      <c r="AT5" s="203"/>
      <c r="AU5" s="203"/>
    </row>
    <row r="6" spans="2:81" s="1" customFormat="1">
      <c r="B6" s="177"/>
      <c r="C6" s="178"/>
      <c r="D6" s="178"/>
      <c r="E6" s="178"/>
      <c r="F6" s="178"/>
      <c r="G6" s="178"/>
      <c r="H6" s="179"/>
      <c r="I6" s="256" t="s">
        <v>1624</v>
      </c>
      <c r="J6" s="257"/>
      <c r="K6" s="257"/>
      <c r="L6" s="257"/>
      <c r="M6" s="258"/>
      <c r="N6" s="256" t="s">
        <v>1623</v>
      </c>
      <c r="O6" s="257"/>
      <c r="P6" s="257"/>
      <c r="Q6" s="257"/>
      <c r="R6" s="258"/>
      <c r="S6" s="256" t="s">
        <v>2020</v>
      </c>
      <c r="T6" s="257"/>
      <c r="U6" s="257"/>
      <c r="V6" s="257"/>
      <c r="W6" s="258"/>
      <c r="Y6" s="248" t="s">
        <v>1941</v>
      </c>
      <c r="Z6" s="253" t="s">
        <v>1942</v>
      </c>
      <c r="AA6" s="239" t="s">
        <v>1943</v>
      </c>
      <c r="AB6" s="117"/>
      <c r="AC6" s="256" t="s">
        <v>1626</v>
      </c>
      <c r="AD6" s="257"/>
      <c r="AE6" s="257"/>
      <c r="AF6" s="257"/>
      <c r="AG6" s="258"/>
      <c r="AH6" s="256" t="s">
        <v>1627</v>
      </c>
      <c r="AI6" s="257"/>
      <c r="AJ6" s="257"/>
      <c r="AK6" s="257"/>
      <c r="AL6" s="258"/>
      <c r="AM6" s="256" t="s">
        <v>2019</v>
      </c>
      <c r="AN6" s="257"/>
      <c r="AO6" s="257"/>
      <c r="AP6" s="257"/>
      <c r="AQ6" s="258"/>
      <c r="AS6" s="248" t="s">
        <v>1944</v>
      </c>
      <c r="AT6" s="246" t="s">
        <v>1945</v>
      </c>
      <c r="AU6" s="250" t="s">
        <v>1946</v>
      </c>
      <c r="AV6" s="204"/>
      <c r="AW6" s="241" t="s">
        <v>1965</v>
      </c>
      <c r="AX6" s="242"/>
      <c r="AY6" s="242"/>
      <c r="AZ6" s="242"/>
      <c r="BA6" s="243"/>
      <c r="BB6" s="241" t="s">
        <v>1966</v>
      </c>
      <c r="BC6" s="242"/>
      <c r="BD6" s="242"/>
      <c r="BE6" s="242"/>
      <c r="BF6" s="243"/>
      <c r="BG6" s="241" t="s">
        <v>2018</v>
      </c>
      <c r="BH6" s="242"/>
      <c r="BI6" s="242"/>
      <c r="BJ6" s="242"/>
      <c r="BK6" s="243"/>
      <c r="BL6" s="204"/>
      <c r="BM6" s="244" t="s">
        <v>1967</v>
      </c>
      <c r="BN6" s="246" t="s">
        <v>1968</v>
      </c>
      <c r="BO6" s="239" t="s">
        <v>1969</v>
      </c>
    </row>
    <row r="7" spans="2:81" s="1" customFormat="1" ht="61.5" customHeight="1">
      <c r="B7" s="181" t="s">
        <v>1951</v>
      </c>
      <c r="C7" s="182" t="s">
        <v>1952</v>
      </c>
      <c r="D7" s="182" t="s">
        <v>2009</v>
      </c>
      <c r="E7" s="183" t="s">
        <v>33</v>
      </c>
      <c r="F7" s="183" t="s">
        <v>34</v>
      </c>
      <c r="G7" s="217" t="s">
        <v>2008</v>
      </c>
      <c r="H7" s="184" t="s">
        <v>35</v>
      </c>
      <c r="I7" s="185" t="s">
        <v>43</v>
      </c>
      <c r="J7" s="186" t="s">
        <v>44</v>
      </c>
      <c r="K7" s="186" t="s">
        <v>45</v>
      </c>
      <c r="L7" s="186" t="s">
        <v>46</v>
      </c>
      <c r="M7" s="187" t="s">
        <v>47</v>
      </c>
      <c r="N7" s="185" t="s">
        <v>43</v>
      </c>
      <c r="O7" s="186" t="s">
        <v>44</v>
      </c>
      <c r="P7" s="186" t="s">
        <v>45</v>
      </c>
      <c r="Q7" s="186" t="s">
        <v>46</v>
      </c>
      <c r="R7" s="187" t="s">
        <v>47</v>
      </c>
      <c r="S7" s="185" t="s">
        <v>43</v>
      </c>
      <c r="T7" s="186" t="s">
        <v>44</v>
      </c>
      <c r="U7" s="186" t="s">
        <v>45</v>
      </c>
      <c r="V7" s="186" t="s">
        <v>46</v>
      </c>
      <c r="W7" s="187" t="s">
        <v>47</v>
      </c>
      <c r="Y7" s="252"/>
      <c r="Z7" s="254"/>
      <c r="AA7" s="255"/>
      <c r="AB7" s="117"/>
      <c r="AC7" s="185" t="s">
        <v>43</v>
      </c>
      <c r="AD7" s="186" t="s">
        <v>44</v>
      </c>
      <c r="AE7" s="186" t="s">
        <v>45</v>
      </c>
      <c r="AF7" s="186" t="s">
        <v>46</v>
      </c>
      <c r="AG7" s="187" t="s">
        <v>47</v>
      </c>
      <c r="AH7" s="185" t="s">
        <v>43</v>
      </c>
      <c r="AI7" s="186" t="s">
        <v>44</v>
      </c>
      <c r="AJ7" s="186" t="s">
        <v>45</v>
      </c>
      <c r="AK7" s="186" t="s">
        <v>46</v>
      </c>
      <c r="AL7" s="187" t="s">
        <v>47</v>
      </c>
      <c r="AM7" s="185" t="s">
        <v>43</v>
      </c>
      <c r="AN7" s="186" t="s">
        <v>44</v>
      </c>
      <c r="AO7" s="186" t="s">
        <v>45</v>
      </c>
      <c r="AP7" s="186" t="s">
        <v>46</v>
      </c>
      <c r="AQ7" s="194" t="s">
        <v>47</v>
      </c>
      <c r="AS7" s="249"/>
      <c r="AT7" s="247"/>
      <c r="AU7" s="251"/>
      <c r="AV7" s="205"/>
      <c r="AW7" s="206" t="s">
        <v>43</v>
      </c>
      <c r="AX7" s="207" t="s">
        <v>44</v>
      </c>
      <c r="AY7" s="207" t="s">
        <v>45</v>
      </c>
      <c r="AZ7" s="207" t="s">
        <v>46</v>
      </c>
      <c r="BA7" s="208" t="s">
        <v>47</v>
      </c>
      <c r="BB7" s="206" t="s">
        <v>43</v>
      </c>
      <c r="BC7" s="207" t="s">
        <v>44</v>
      </c>
      <c r="BD7" s="207" t="s">
        <v>45</v>
      </c>
      <c r="BE7" s="207" t="s">
        <v>46</v>
      </c>
      <c r="BF7" s="208" t="s">
        <v>47</v>
      </c>
      <c r="BG7" s="206" t="s">
        <v>43</v>
      </c>
      <c r="BH7" s="207" t="s">
        <v>44</v>
      </c>
      <c r="BI7" s="207" t="s">
        <v>45</v>
      </c>
      <c r="BJ7" s="207" t="s">
        <v>46</v>
      </c>
      <c r="BK7" s="208" t="s">
        <v>47</v>
      </c>
      <c r="BL7" s="204"/>
      <c r="BM7" s="245"/>
      <c r="BN7" s="247"/>
      <c r="BO7" s="240"/>
    </row>
    <row r="8" spans="2:81">
      <c r="B8" s="121" t="str">
        <f>'KI 2019-20'!B9</f>
        <v>E3831</v>
      </c>
      <c r="C8" s="160" t="str">
        <f>IF(B8="E7034","E6134",IF(B8="E7028","E6128",IF(B8="E7027","E6127",B8)))</f>
        <v>E3831</v>
      </c>
      <c r="D8" s="160" t="str">
        <f>IF(C8=$C$170,"E2101O",C8)</f>
        <v>E3831</v>
      </c>
      <c r="E8" t="str">
        <f>INDEX('KI 2019-20'!D$9:D$383,MATCH($B8,'KI 2019-20'!$B$9:$B$383,0))</f>
        <v>SD</v>
      </c>
      <c r="F8" t="str">
        <f>INDEX('KI 2019-20'!E$9:E$383,MATCH($B8,'KI 2019-20'!$B$9:$B$383,0))</f>
        <v>P1908</v>
      </c>
      <c r="G8" s="119">
        <v>0</v>
      </c>
      <c r="H8" s="176" t="str">
        <f>INDEX('KI 2019-20'!F$9:F$383,MATCH($B8,'KI 2019-20'!$B$9:$B$383,0))</f>
        <v>Adur</v>
      </c>
      <c r="I8" s="154">
        <f>_xlfn.IFNA(IF($B8=$B$382,0,INDEX('I.Supplementary 2019-20'!N$8:N$191,MATCH($B8,'I.Supplementary 2019-20'!$B$8:$B$191,0))),INDEX('KI 2019-20'!N$9:N$383,MATCH($B8,'KI 2019-20'!$B$9:$B$383,0)))</f>
        <v>0</v>
      </c>
      <c r="J8" s="153">
        <f>_xlfn.IFNA(IF($B8=$B$382,0,INDEX('I.Supplementary 2019-20'!O$8:O$191,MATCH($B8,'I.Supplementary 2019-20'!$B$8:$B$191,0))),INDEX('KI 2019-20'!O$9:O$383,MATCH($B8,'KI 2019-20'!$B$9:$B$383,0)))</f>
        <v>0</v>
      </c>
      <c r="K8" s="153">
        <f>_xlfn.IFNA(IF($B8=$B$382,0,INDEX('I.Supplementary 2019-20'!P$8:P$191,MATCH($B8,'I.Supplementary 2019-20'!$B$8:$B$191,0))),INDEX('KI 2019-20'!P$9:P$383,MATCH($B8,'KI 2019-20'!$B$9:$B$383,0)))</f>
        <v>0</v>
      </c>
      <c r="L8" s="153">
        <f>_xlfn.IFNA(IF($B8=$B$382,0,INDEX('I.Supplementary 2019-20'!Q$8:Q$191,MATCH($B8,'I.Supplementary 2019-20'!$B$8:$B$191,0))),INDEX('KI 2019-20'!Q$9:Q$383,MATCH($B8,'KI 2019-20'!$B$9:$B$383,0)))</f>
        <v>0</v>
      </c>
      <c r="M8" s="180">
        <f>_xlfn.IFNA(IF($B8=$B$382,0,INDEX('I.Supplementary 2019-20'!R$8:R$191,MATCH($B8,'I.Supplementary 2019-20'!$B$8:$B$191,0))),INDEX('KI 2019-20'!R$9:R$383,MATCH($B8,'KI 2019-20'!$B$9:$B$383,0)))</f>
        <v>0</v>
      </c>
      <c r="N8" s="153">
        <f>_xlfn.IFNA(IF($B8=$B$382,0,INDEX('I.Supplementary 2019-20'!S$8:S$191,MATCH($B8,'I.Supplementary 2019-20'!$B$8:$B$191,0))),INDEX('KI 2019-20'!S$9:S$383,MATCH($B8,'KI 2019-20'!$B$9:$B$383,0)))</f>
        <v>0</v>
      </c>
      <c r="O8" s="153">
        <f>_xlfn.IFNA(IF($B8=$B$382,0,INDEX('I.Supplementary 2019-20'!T$8:T$191,MATCH($B8,'I.Supplementary 2019-20'!$B$8:$B$191,0))),INDEX('KI 2019-20'!T$9:T$383,MATCH($B8,'KI 2019-20'!$B$9:$B$383,0)))</f>
        <v>1.7388222766959629</v>
      </c>
      <c r="P8" s="153">
        <f>_xlfn.IFNA(IF($B8=$B$382,0,INDEX('I.Supplementary 2019-20'!U$8:U$191,MATCH($B8,'I.Supplementary 2019-20'!$B$8:$B$191,0))),INDEX('KI 2019-20'!U$9:U$383,MATCH($B8,'KI 2019-20'!$B$9:$B$383,0)))</f>
        <v>0</v>
      </c>
      <c r="Q8" s="153">
        <f>_xlfn.IFNA(IF($B8=$B$382,0,INDEX('I.Supplementary 2019-20'!V$8:V$191,MATCH($B8,'I.Supplementary 2019-20'!$B$8:$B$191,0))),INDEX('KI 2019-20'!V$9:V$383,MATCH($B8,'KI 2019-20'!$B$9:$B$383,0)))</f>
        <v>0</v>
      </c>
      <c r="R8" s="180">
        <f>_xlfn.IFNA(IF($B8=$B$382,0,INDEX('I.Supplementary 2019-20'!W$8:W$191,MATCH($B8,'I.Supplementary 2019-20'!$B$8:$B$191,0))),INDEX('KI 2019-20'!W$9:W$383,MATCH($B8,'KI 2019-20'!$B$9:$B$383,0)))</f>
        <v>0</v>
      </c>
      <c r="S8" s="153">
        <f>_xlfn.IFNA(IF($B8=$B$382,0,INDEX('I.Supplementary 2019-20'!X$8:X$191,MATCH($B8,'I.Supplementary 2019-20'!$B$8:$B$191,0))),INDEX('KI 2019-20'!X$9:X$383,MATCH($B8,'KI 2019-20'!$B$9:$B$383,0)))</f>
        <v>0</v>
      </c>
      <c r="T8" s="153">
        <f>_xlfn.IFNA(IF($B8=$B$382,0,INDEX('I.Supplementary 2019-20'!Y$8:Y$191,MATCH($B8,'I.Supplementary 2019-20'!$B$8:$B$191,0))),INDEX('KI 2019-20'!Y$9:Y$383,MATCH($B8,'KI 2019-20'!$B$9:$B$383,0)))</f>
        <v>1.7388222766959629</v>
      </c>
      <c r="U8" s="153">
        <f>_xlfn.IFNA(IF($B8=$B$382,0,INDEX('I.Supplementary 2019-20'!Z$8:Z$191,MATCH($B8,'I.Supplementary 2019-20'!$B$8:$B$191,0))),INDEX('KI 2019-20'!Z$9:Z$383,MATCH($B8,'KI 2019-20'!$B$9:$B$383,0)))</f>
        <v>0</v>
      </c>
      <c r="V8" s="153">
        <f>_xlfn.IFNA(IF($B8=$B$382,0,INDEX('I.Supplementary 2019-20'!AA$8:AA$191,MATCH($B8,'I.Supplementary 2019-20'!$B$8:$B$191,0))),INDEX('KI 2019-20'!AA$9:AA$383,MATCH($B8,'KI 2019-20'!$B$9:$B$383,0)))</f>
        <v>0</v>
      </c>
      <c r="W8" s="180">
        <f>_xlfn.IFNA(IF($B8=$B$382,0,INDEX('I.Supplementary 2019-20'!AB$8:AB$191,MATCH($B8,'I.Supplementary 2019-20'!$B$8:$B$191,0))),INDEX('KI 2019-20'!AB$9:AB$383,MATCH($B8,'KI 2019-20'!$B$9:$B$383,0)))</f>
        <v>0</v>
      </c>
      <c r="X8" s="78"/>
      <c r="Y8" s="154">
        <f>_xlfn.IFNA(IF($B8=$B$382,0,INDEX('I.Supplementary 2019-20'!$I$8:$I$191,MATCH($B8,'I.Supplementary 2019-20'!$B$8:$B$191,0))),INDEX('KI 2019-20'!$I$9:$I$383,MATCH($B8,'KI 2019-20'!$B$9:$B$383,0)))</f>
        <v>0</v>
      </c>
      <c r="Z8" s="153">
        <f>_xlfn.IFNA(IF($B8=$B$382,0,INDEX('I.Supplementary 2019-20'!$J$8:$J$191,MATCH($B8,'I.Supplementary 2019-20'!$B$8:$B$191,0))),INDEX('KI 2019-20'!$J$9:$J$383,MATCH($B8,'KI 2019-20'!$B$9:$B$383,0)))</f>
        <v>1.7388222766959629</v>
      </c>
      <c r="AA8" s="180">
        <f>_xlfn.IFNA(IF($B8=$B$382,0,INDEX('I.Supplementary 2019-20'!$H$8:$H$191,MATCH($B8,'I.Supplementary 2019-20'!$B$8:$B$191,0))),INDEX('KI 2019-20'!$H$9:$H$383,MATCH($B8,'KI 2019-20'!$B$9:$B$383,0)))</f>
        <v>1.7388222766959629</v>
      </c>
      <c r="AB8" s="78"/>
      <c r="AC8" s="156">
        <f>I8*('Other inputs'!$C$6/'Other inputs'!$C$5)</f>
        <v>0</v>
      </c>
      <c r="AD8" s="149">
        <f>IF(B8=$B$35,J8*('Other inputs'!$C$6/'Other inputs'!$C$5)-('Other inputs'!$C$18/1000000),J8*('Other inputs'!$C$6/'Other inputs'!$C$5))</f>
        <v>0</v>
      </c>
      <c r="AE8" s="149">
        <f>K8*('Other inputs'!$C$6/'Other inputs'!$C$5)</f>
        <v>0</v>
      </c>
      <c r="AF8" s="149">
        <f>L8*('Other inputs'!$C$6/'Other inputs'!$C$5)</f>
        <v>0</v>
      </c>
      <c r="AG8" s="188">
        <f>M8*('Other inputs'!$C$6/'Other inputs'!$C$5)</f>
        <v>0</v>
      </c>
      <c r="AH8" s="149">
        <f>N8*('Other inputs'!$C$6/'Other inputs'!$C$5)</f>
        <v>0</v>
      </c>
      <c r="AI8" s="149">
        <f>O8*('Other inputs'!$C$6/'Other inputs'!$C$5)</f>
        <v>1.7671533932205408</v>
      </c>
      <c r="AJ8" s="149">
        <f>P8*('Other inputs'!$C$6/'Other inputs'!$C$5)</f>
        <v>0</v>
      </c>
      <c r="AK8" s="149">
        <f>Q8*('Other inputs'!$C$6/'Other inputs'!$C$5)</f>
        <v>0</v>
      </c>
      <c r="AL8" s="188">
        <f>R8*('Other inputs'!$C$6/'Other inputs'!$C$5)</f>
        <v>0</v>
      </c>
      <c r="AM8" s="156">
        <f t="shared" ref="AM8:AQ8" si="0">SUM(AC8,AH8)</f>
        <v>0</v>
      </c>
      <c r="AN8" s="149">
        <f t="shared" si="0"/>
        <v>1.7671533932205408</v>
      </c>
      <c r="AO8" s="149">
        <f t="shared" si="0"/>
        <v>0</v>
      </c>
      <c r="AP8" s="149">
        <f t="shared" si="0"/>
        <v>0</v>
      </c>
      <c r="AQ8" s="188">
        <f t="shared" si="0"/>
        <v>0</v>
      </c>
      <c r="AR8" s="149"/>
      <c r="AS8" s="156">
        <f>IF(D8=$C$171,'Other inputs'!$C$12/1000000,SUM(AC8:AG8))</f>
        <v>0</v>
      </c>
      <c r="AT8" s="200">
        <f>IF(D8=$C$171,$Z$171*('Other inputs'!$C$6/'Other inputs'!$C$5),SUM(AH8:AL8))</f>
        <v>1.7671533932205408</v>
      </c>
      <c r="AU8" s="210">
        <f>SUM(AS8:AT8)</f>
        <v>1.7671533932205408</v>
      </c>
      <c r="AV8" s="214"/>
      <c r="AW8" s="199">
        <f>IF($G8=1,0,AC8*('Other inputs'!$F$6/'Other inputs'!$F$5))</f>
        <v>0</v>
      </c>
      <c r="AX8" s="200">
        <f>IF($G8=1,0,AD8*('Other inputs'!$F$6/'Other inputs'!$F$5))</f>
        <v>0</v>
      </c>
      <c r="AY8" s="200">
        <f>IF($G8=1,0,AE8*('Other inputs'!$F$6/'Other inputs'!$F$5))</f>
        <v>0</v>
      </c>
      <c r="AZ8" s="200">
        <f>IF($G8=1,0,AF8*('Other inputs'!$F$6/'Other inputs'!$F$5))</f>
        <v>0</v>
      </c>
      <c r="BA8" s="200">
        <f>IF($G8=1,0,AG8*('Other inputs'!$F$6/'Other inputs'!$F$5))</f>
        <v>0</v>
      </c>
      <c r="BB8" s="199">
        <f>IF($G8=1,0,AH8*('Other inputs'!$C$7/'Other inputs'!$C$6))</f>
        <v>0</v>
      </c>
      <c r="BC8" s="200">
        <f>IF($G8=1,0,AI8*('Other inputs'!$C$7/'Other inputs'!$C$6))</f>
        <v>1.7671533932205408</v>
      </c>
      <c r="BD8" s="200">
        <f>IF($G8=1,0,AJ8*('Other inputs'!$C$7/'Other inputs'!$C$6))</f>
        <v>0</v>
      </c>
      <c r="BE8" s="200">
        <f>IF($G8=1,0,AK8*('Other inputs'!$C$7/'Other inputs'!$C$6))</f>
        <v>0</v>
      </c>
      <c r="BF8" s="200">
        <f>IF($G8=1,0,AL8*('Other inputs'!$C$7/'Other inputs'!$C$6))</f>
        <v>0</v>
      </c>
      <c r="BG8" s="199">
        <f>SUM(AW8,BB8)</f>
        <v>0</v>
      </c>
      <c r="BH8" s="200">
        <f t="shared" ref="BH8:BK8" si="1">SUM(AX8,BC8)</f>
        <v>1.7671533932205408</v>
      </c>
      <c r="BI8" s="200">
        <f t="shared" si="1"/>
        <v>0</v>
      </c>
      <c r="BJ8" s="200">
        <f t="shared" si="1"/>
        <v>0</v>
      </c>
      <c r="BK8" s="209">
        <f t="shared" si="1"/>
        <v>0</v>
      </c>
      <c r="BL8" s="200"/>
      <c r="BM8" s="199">
        <f>IF(D8=C$171,'Other inputs'!$C$13/1000000,SUM(AW8:BA8))</f>
        <v>0</v>
      </c>
      <c r="BN8" s="200">
        <f>IF(B8=$B$171,$AT$171*('Other inputs'!$C$7/'Other inputs'!$C$6),SUM(BB8:BF8))</f>
        <v>1.7671533932205408</v>
      </c>
      <c r="BO8" s="188">
        <f>SUM(BM8:BN8)</f>
        <v>1.7671533932205408</v>
      </c>
    </row>
    <row r="9" spans="2:81">
      <c r="B9" s="121" t="str">
        <f>'KI 2019-20'!B10</f>
        <v>E0931</v>
      </c>
      <c r="C9" s="160" t="str">
        <f t="shared" ref="C9:C72" si="2">IF(B9="E7034","E6134",IF(B9="E7028","E6128",IF(B9="E7027","E6127",B9)))</f>
        <v>E0931</v>
      </c>
      <c r="D9" s="160" t="str">
        <f t="shared" ref="D9:D72" si="3">IF(C9=$C$170,"E2101O",C9)</f>
        <v>E0931</v>
      </c>
      <c r="E9" t="str">
        <f>INDEX('KI 2019-20'!D$9:D$383,MATCH($B9,'KI 2019-20'!$B$9:$B$383,0))</f>
        <v>SD</v>
      </c>
      <c r="F9">
        <f>INDEX('KI 2019-20'!E$9:E$383,MATCH($B9,'KI 2019-20'!$B$9:$B$383,0))</f>
        <v>0</v>
      </c>
      <c r="G9" s="119">
        <v>0</v>
      </c>
      <c r="H9" s="120" t="str">
        <f>INDEX('KI 2019-20'!F$9:F$383,MATCH($B9,'KI 2019-20'!$B$9:$B$383,0))</f>
        <v>Allerdale</v>
      </c>
      <c r="I9" s="154">
        <f>_xlfn.IFNA(IF($B9=$B$382,0,INDEX('I.Supplementary 2019-20'!N$8:N$191,MATCH($B9,'I.Supplementary 2019-20'!$B$8:$B$191,0))),INDEX('KI 2019-20'!N$9:N$383,MATCH($B9,'KI 2019-20'!$B$9:$B$383,0)))</f>
        <v>0</v>
      </c>
      <c r="J9" s="153">
        <f>_xlfn.IFNA(IF($B9=$B$382,0,INDEX('I.Supplementary 2019-20'!O$8:O$191,MATCH($B9,'I.Supplementary 2019-20'!$B$8:$B$191,0))),INDEX('KI 2019-20'!O$9:O$383,MATCH($B9,'KI 2019-20'!$B$9:$B$383,0)))</f>
        <v>0.19618684916647711</v>
      </c>
      <c r="K9" s="153">
        <f>_xlfn.IFNA(IF($B9=$B$382,0,INDEX('I.Supplementary 2019-20'!P$8:P$191,MATCH($B9,'I.Supplementary 2019-20'!$B$8:$B$191,0))),INDEX('KI 2019-20'!P$9:P$383,MATCH($B9,'KI 2019-20'!$B$9:$B$383,0)))</f>
        <v>0</v>
      </c>
      <c r="L9" s="153">
        <f>_xlfn.IFNA(IF($B9=$B$382,0,INDEX('I.Supplementary 2019-20'!Q$8:Q$191,MATCH($B9,'I.Supplementary 2019-20'!$B$8:$B$191,0))),INDEX('KI 2019-20'!Q$9:Q$383,MATCH($B9,'KI 2019-20'!$B$9:$B$383,0)))</f>
        <v>0</v>
      </c>
      <c r="M9" s="155">
        <f>_xlfn.IFNA(IF($B9=$B$382,0,INDEX('I.Supplementary 2019-20'!R$8:R$191,MATCH($B9,'I.Supplementary 2019-20'!$B$8:$B$191,0))),INDEX('KI 2019-20'!R$9:R$383,MATCH($B9,'KI 2019-20'!$B$9:$B$383,0)))</f>
        <v>0</v>
      </c>
      <c r="N9" s="153">
        <f>_xlfn.IFNA(IF($B9=$B$382,0,INDEX('I.Supplementary 2019-20'!S$8:S$191,MATCH($B9,'I.Supplementary 2019-20'!$B$8:$B$191,0))),INDEX('KI 2019-20'!S$9:S$383,MATCH($B9,'KI 2019-20'!$B$9:$B$383,0)))</f>
        <v>0</v>
      </c>
      <c r="O9" s="153">
        <f>_xlfn.IFNA(IF($B9=$B$382,0,INDEX('I.Supplementary 2019-20'!T$8:T$191,MATCH($B9,'I.Supplementary 2019-20'!$B$8:$B$191,0))),INDEX('KI 2019-20'!T$9:T$383,MATCH($B9,'KI 2019-20'!$B$9:$B$383,0)))</f>
        <v>3.5969962673783078</v>
      </c>
      <c r="P9" s="153">
        <f>_xlfn.IFNA(IF($B9=$B$382,0,INDEX('I.Supplementary 2019-20'!U$8:U$191,MATCH($B9,'I.Supplementary 2019-20'!$B$8:$B$191,0))),INDEX('KI 2019-20'!U$9:U$383,MATCH($B9,'KI 2019-20'!$B$9:$B$383,0)))</f>
        <v>0</v>
      </c>
      <c r="Q9" s="153">
        <f>_xlfn.IFNA(IF($B9=$B$382,0,INDEX('I.Supplementary 2019-20'!V$8:V$191,MATCH($B9,'I.Supplementary 2019-20'!$B$8:$B$191,0))),INDEX('KI 2019-20'!V$9:V$383,MATCH($B9,'KI 2019-20'!$B$9:$B$383,0)))</f>
        <v>0</v>
      </c>
      <c r="R9" s="155">
        <f>_xlfn.IFNA(IF($B9=$B$382,0,INDEX('I.Supplementary 2019-20'!W$8:W$191,MATCH($B9,'I.Supplementary 2019-20'!$B$8:$B$191,0))),INDEX('KI 2019-20'!W$9:W$383,MATCH($B9,'KI 2019-20'!$B$9:$B$383,0)))</f>
        <v>0</v>
      </c>
      <c r="S9" s="153">
        <f>_xlfn.IFNA(IF($B9=$B$382,0,INDEX('I.Supplementary 2019-20'!X$8:X$191,MATCH($B9,'I.Supplementary 2019-20'!$B$8:$B$191,0))),INDEX('KI 2019-20'!X$9:X$383,MATCH($B9,'KI 2019-20'!$B$9:$B$383,0)))</f>
        <v>0</v>
      </c>
      <c r="T9" s="153">
        <f>_xlfn.IFNA(IF($B9=$B$382,0,INDEX('I.Supplementary 2019-20'!Y$8:Y$191,MATCH($B9,'I.Supplementary 2019-20'!$B$8:$B$191,0))),INDEX('KI 2019-20'!Y$9:Y$383,MATCH($B9,'KI 2019-20'!$B$9:$B$383,0)))</f>
        <v>3.7931831165447849</v>
      </c>
      <c r="U9" s="153">
        <f>_xlfn.IFNA(IF($B9=$B$382,0,INDEX('I.Supplementary 2019-20'!Z$8:Z$191,MATCH($B9,'I.Supplementary 2019-20'!$B$8:$B$191,0))),INDEX('KI 2019-20'!Z$9:Z$383,MATCH($B9,'KI 2019-20'!$B$9:$B$383,0)))</f>
        <v>0</v>
      </c>
      <c r="V9" s="153">
        <f>_xlfn.IFNA(IF($B9=$B$382,0,INDEX('I.Supplementary 2019-20'!AA$8:AA$191,MATCH($B9,'I.Supplementary 2019-20'!$B$8:$B$191,0))),INDEX('KI 2019-20'!AA$9:AA$383,MATCH($B9,'KI 2019-20'!$B$9:$B$383,0)))</f>
        <v>0</v>
      </c>
      <c r="W9" s="155">
        <f>_xlfn.IFNA(IF($B9=$B$382,0,INDEX('I.Supplementary 2019-20'!AB$8:AB$191,MATCH($B9,'I.Supplementary 2019-20'!$B$8:$B$191,0))),INDEX('KI 2019-20'!AB$9:AB$383,MATCH($B9,'KI 2019-20'!$B$9:$B$383,0)))</f>
        <v>0</v>
      </c>
      <c r="Y9" s="154">
        <f>_xlfn.IFNA(IF($B9=$B$382,0,INDEX('I.Supplementary 2019-20'!$I$8:$I$191,MATCH($B9,'I.Supplementary 2019-20'!$B$8:$B$191,0))),INDEX('KI 2019-20'!$I$9:$I$383,MATCH($B9,'KI 2019-20'!$B$9:$B$383,0)))</f>
        <v>0.19618684916647711</v>
      </c>
      <c r="Z9" s="153">
        <f>_xlfn.IFNA(IF($B9=$B$382,0,INDEX('I.Supplementary 2019-20'!$J$8:$J$191,MATCH($B9,'I.Supplementary 2019-20'!$B$8:$B$191,0))),INDEX('KI 2019-20'!$J$9:$J$383,MATCH($B9,'KI 2019-20'!$B$9:$B$383,0)))</f>
        <v>3.5969962673783078</v>
      </c>
      <c r="AA9" s="155">
        <f>_xlfn.IFNA(IF($B9=$B$382,0,INDEX('I.Supplementary 2019-20'!$H$8:$H$191,MATCH($B9,'I.Supplementary 2019-20'!$B$8:$B$191,0))),INDEX('KI 2019-20'!$H$9:$H$383,MATCH($B9,'KI 2019-20'!$B$9:$B$383,0)))</f>
        <v>3.7931831165447849</v>
      </c>
      <c r="AC9" s="156">
        <f>I9*('Other inputs'!$C$6/'Other inputs'!$C$5)</f>
        <v>0</v>
      </c>
      <c r="AD9" s="149">
        <f>IF(B9=$B$35,J9*('Other inputs'!$C$6/'Other inputs'!$C$5)-('Other inputs'!$C$18/1000000),J9*('Other inputs'!$C$6/'Other inputs'!$C$5))</f>
        <v>0.19938337624047267</v>
      </c>
      <c r="AE9" s="149">
        <f>K9*('Other inputs'!$C$6/'Other inputs'!$C$5)</f>
        <v>0</v>
      </c>
      <c r="AF9" s="149">
        <f>L9*('Other inputs'!$C$6/'Other inputs'!$C$5)</f>
        <v>0</v>
      </c>
      <c r="AG9" s="188">
        <f>M9*('Other inputs'!$C$6/'Other inputs'!$C$5)</f>
        <v>0</v>
      </c>
      <c r="AH9" s="149">
        <f>N9*('Other inputs'!$C$6/'Other inputs'!$C$5)</f>
        <v>0</v>
      </c>
      <c r="AI9" s="149">
        <f>O9*('Other inputs'!$C$6/'Other inputs'!$C$5)</f>
        <v>3.6556031312052459</v>
      </c>
      <c r="AJ9" s="149">
        <f>P9*('Other inputs'!$C$6/'Other inputs'!$C$5)</f>
        <v>0</v>
      </c>
      <c r="AK9" s="149">
        <f>Q9*('Other inputs'!$C$6/'Other inputs'!$C$5)</f>
        <v>0</v>
      </c>
      <c r="AL9" s="188">
        <f>R9*('Other inputs'!$C$6/'Other inputs'!$C$5)</f>
        <v>0</v>
      </c>
      <c r="AM9" s="156">
        <f t="shared" ref="AM9:AM72" si="4">SUM(AC9,AH9)</f>
        <v>0</v>
      </c>
      <c r="AN9" s="149">
        <f t="shared" ref="AN9:AN72" si="5">SUM(AD9,AI9)</f>
        <v>3.8549865074457186</v>
      </c>
      <c r="AO9" s="149">
        <f t="shared" ref="AO9:AO72" si="6">SUM(AE9,AJ9)</f>
        <v>0</v>
      </c>
      <c r="AP9" s="149">
        <f t="shared" ref="AP9:AP72" si="7">SUM(AF9,AK9)</f>
        <v>0</v>
      </c>
      <c r="AQ9" s="188">
        <f t="shared" ref="AQ9:AQ72" si="8">SUM(AG9,AL9)</f>
        <v>0</v>
      </c>
      <c r="AR9" s="149"/>
      <c r="AS9" s="156">
        <f>IF(D9=$C$171,'Other inputs'!$C$12/1000000,SUM(AC9:AG9))</f>
        <v>0.19938337624047267</v>
      </c>
      <c r="AT9" s="200">
        <f>IF(D9=$C$171,$Z$171*('Other inputs'!$C$6/'Other inputs'!$C$5),SUM(AH9:AL9))</f>
        <v>3.6556031312052459</v>
      </c>
      <c r="AU9" s="210">
        <f t="shared" ref="AU9:AU72" si="9">SUM(AS9:AT9)</f>
        <v>3.8549865074457186</v>
      </c>
      <c r="AV9" s="214"/>
      <c r="AW9" s="199">
        <f>IF($G9=1,0,AC9*('Other inputs'!$F$6/'Other inputs'!$F$5))</f>
        <v>0</v>
      </c>
      <c r="AX9" s="200">
        <f>IF($G9=1,0,AD9*('Other inputs'!$F$6/'Other inputs'!$F$5))</f>
        <v>0.20048595712290845</v>
      </c>
      <c r="AY9" s="200">
        <f>IF($G9=1,0,AE9*('Other inputs'!$F$6/'Other inputs'!$F$5))</f>
        <v>0</v>
      </c>
      <c r="AZ9" s="200">
        <f>IF($G9=1,0,AF9*('Other inputs'!$F$6/'Other inputs'!$F$5))</f>
        <v>0</v>
      </c>
      <c r="BA9" s="200">
        <f>IF($G9=1,0,AG9*('Other inputs'!$F$6/'Other inputs'!$F$5))</f>
        <v>0</v>
      </c>
      <c r="BB9" s="199">
        <f>IF($G9=1,0,AH9*('Other inputs'!$C$7/'Other inputs'!$C$6))</f>
        <v>0</v>
      </c>
      <c r="BC9" s="200">
        <f>IF($G9=1,0,AI9*('Other inputs'!$C$7/'Other inputs'!$C$6))</f>
        <v>3.6556031312052459</v>
      </c>
      <c r="BD9" s="200">
        <f>IF($G9=1,0,AJ9*('Other inputs'!$C$7/'Other inputs'!$C$6))</f>
        <v>0</v>
      </c>
      <c r="BE9" s="200">
        <f>IF($G9=1,0,AK9*('Other inputs'!$C$7/'Other inputs'!$C$6))</f>
        <v>0</v>
      </c>
      <c r="BF9" s="200">
        <f>IF($G9=1,0,AL9*('Other inputs'!$C$7/'Other inputs'!$C$6))</f>
        <v>0</v>
      </c>
      <c r="BG9" s="199">
        <f t="shared" ref="BG9:BG72" si="10">SUM(AW9,BB9)</f>
        <v>0</v>
      </c>
      <c r="BH9" s="200">
        <f t="shared" ref="BH9:BH72" si="11">SUM(AX9,BC9)</f>
        <v>3.8560890883281544</v>
      </c>
      <c r="BI9" s="200">
        <f t="shared" ref="BI9:BI72" si="12">SUM(AY9,BD9)</f>
        <v>0</v>
      </c>
      <c r="BJ9" s="200">
        <f t="shared" ref="BJ9:BJ72" si="13">SUM(AZ9,BE9)</f>
        <v>0</v>
      </c>
      <c r="BK9" s="210">
        <f t="shared" ref="BK9:BK72" si="14">SUM(BA9,BF9)</f>
        <v>0</v>
      </c>
      <c r="BL9" s="200"/>
      <c r="BM9" s="199">
        <f>IF(D9=C$171,'Other inputs'!$C$13/1000000,SUM(AW9:BA9))</f>
        <v>0.20048595712290845</v>
      </c>
      <c r="BN9" s="200">
        <f>IF(B9=$B$171,$AT$171*('Other inputs'!$C$7/'Other inputs'!$C$6),SUM(BB9:BF9))</f>
        <v>3.6556031312052459</v>
      </c>
      <c r="BO9" s="188">
        <f t="shared" ref="BO9:BO72" si="15">SUM(BM9:BN9)</f>
        <v>3.8560890883281544</v>
      </c>
    </row>
    <row r="10" spans="2:81">
      <c r="B10" s="121" t="str">
        <f>'KI 2019-20'!B11</f>
        <v>E1031</v>
      </c>
      <c r="C10" s="160" t="str">
        <f t="shared" si="2"/>
        <v>E1031</v>
      </c>
      <c r="D10" s="160" t="str">
        <f t="shared" si="3"/>
        <v>E1031</v>
      </c>
      <c r="E10" t="str">
        <f>INDEX('KI 2019-20'!D$9:D$383,MATCH($B10,'KI 2019-20'!$B$9:$B$383,0))</f>
        <v>SD</v>
      </c>
      <c r="F10">
        <f>INDEX('KI 2019-20'!E$9:E$383,MATCH($B10,'KI 2019-20'!$B$9:$B$383,0))</f>
        <v>0</v>
      </c>
      <c r="G10" s="119">
        <v>0</v>
      </c>
      <c r="H10" s="120" t="str">
        <f>INDEX('KI 2019-20'!F$9:F$383,MATCH($B10,'KI 2019-20'!$B$9:$B$383,0))</f>
        <v>Amber Valley</v>
      </c>
      <c r="I10" s="154">
        <f>_xlfn.IFNA(IF($B10=$B$382,0,INDEX('I.Supplementary 2019-20'!N$8:N$191,MATCH($B10,'I.Supplementary 2019-20'!$B$8:$B$191,0))),INDEX('KI 2019-20'!N$9:N$383,MATCH($B10,'KI 2019-20'!$B$9:$B$383,0)))</f>
        <v>0</v>
      </c>
      <c r="J10" s="153">
        <f>_xlfn.IFNA(IF($B10=$B$382,0,INDEX('I.Supplementary 2019-20'!O$8:O$191,MATCH($B10,'I.Supplementary 2019-20'!$B$8:$B$191,0))),INDEX('KI 2019-20'!O$9:O$383,MATCH($B10,'KI 2019-20'!$B$9:$B$383,0)))</f>
        <v>4.6128397865854206E-3</v>
      </c>
      <c r="K10" s="153">
        <f>_xlfn.IFNA(IF($B10=$B$382,0,INDEX('I.Supplementary 2019-20'!P$8:P$191,MATCH($B10,'I.Supplementary 2019-20'!$B$8:$B$191,0))),INDEX('KI 2019-20'!P$9:P$383,MATCH($B10,'KI 2019-20'!$B$9:$B$383,0)))</f>
        <v>0</v>
      </c>
      <c r="L10" s="153">
        <f>_xlfn.IFNA(IF($B10=$B$382,0,INDEX('I.Supplementary 2019-20'!Q$8:Q$191,MATCH($B10,'I.Supplementary 2019-20'!$B$8:$B$191,0))),INDEX('KI 2019-20'!Q$9:Q$383,MATCH($B10,'KI 2019-20'!$B$9:$B$383,0)))</f>
        <v>0</v>
      </c>
      <c r="M10" s="155">
        <f>_xlfn.IFNA(IF($B10=$B$382,0,INDEX('I.Supplementary 2019-20'!R$8:R$191,MATCH($B10,'I.Supplementary 2019-20'!$B$8:$B$191,0))),INDEX('KI 2019-20'!R$9:R$383,MATCH($B10,'KI 2019-20'!$B$9:$B$383,0)))</f>
        <v>0</v>
      </c>
      <c r="N10" s="153">
        <f>_xlfn.IFNA(IF($B10=$B$382,0,INDEX('I.Supplementary 2019-20'!S$8:S$191,MATCH($B10,'I.Supplementary 2019-20'!$B$8:$B$191,0))),INDEX('KI 2019-20'!S$9:S$383,MATCH($B10,'KI 2019-20'!$B$9:$B$383,0)))</f>
        <v>0</v>
      </c>
      <c r="O10" s="153">
        <f>_xlfn.IFNA(IF($B10=$B$382,0,INDEX('I.Supplementary 2019-20'!T$8:T$191,MATCH($B10,'I.Supplementary 2019-20'!$B$8:$B$191,0))),INDEX('KI 2019-20'!T$9:T$383,MATCH($B10,'KI 2019-20'!$B$9:$B$383,0)))</f>
        <v>3.1706777121389869</v>
      </c>
      <c r="P10" s="153">
        <f>_xlfn.IFNA(IF($B10=$B$382,0,INDEX('I.Supplementary 2019-20'!U$8:U$191,MATCH($B10,'I.Supplementary 2019-20'!$B$8:$B$191,0))),INDEX('KI 2019-20'!U$9:U$383,MATCH($B10,'KI 2019-20'!$B$9:$B$383,0)))</f>
        <v>0</v>
      </c>
      <c r="Q10" s="153">
        <f>_xlfn.IFNA(IF($B10=$B$382,0,INDEX('I.Supplementary 2019-20'!V$8:V$191,MATCH($B10,'I.Supplementary 2019-20'!$B$8:$B$191,0))),INDEX('KI 2019-20'!V$9:V$383,MATCH($B10,'KI 2019-20'!$B$9:$B$383,0)))</f>
        <v>0</v>
      </c>
      <c r="R10" s="155">
        <f>_xlfn.IFNA(IF($B10=$B$382,0,INDEX('I.Supplementary 2019-20'!W$8:W$191,MATCH($B10,'I.Supplementary 2019-20'!$B$8:$B$191,0))),INDEX('KI 2019-20'!W$9:W$383,MATCH($B10,'KI 2019-20'!$B$9:$B$383,0)))</f>
        <v>0</v>
      </c>
      <c r="S10" s="153">
        <f>_xlfn.IFNA(IF($B10=$B$382,0,INDEX('I.Supplementary 2019-20'!X$8:X$191,MATCH($B10,'I.Supplementary 2019-20'!$B$8:$B$191,0))),INDEX('KI 2019-20'!X$9:X$383,MATCH($B10,'KI 2019-20'!$B$9:$B$383,0)))</f>
        <v>0</v>
      </c>
      <c r="T10" s="153">
        <f>_xlfn.IFNA(IF($B10=$B$382,0,INDEX('I.Supplementary 2019-20'!Y$8:Y$191,MATCH($B10,'I.Supplementary 2019-20'!$B$8:$B$191,0))),INDEX('KI 2019-20'!Y$9:Y$383,MATCH($B10,'KI 2019-20'!$B$9:$B$383,0)))</f>
        <v>3.1752905519255723</v>
      </c>
      <c r="U10" s="153">
        <f>_xlfn.IFNA(IF($B10=$B$382,0,INDEX('I.Supplementary 2019-20'!Z$8:Z$191,MATCH($B10,'I.Supplementary 2019-20'!$B$8:$B$191,0))),INDEX('KI 2019-20'!Z$9:Z$383,MATCH($B10,'KI 2019-20'!$B$9:$B$383,0)))</f>
        <v>0</v>
      </c>
      <c r="V10" s="153">
        <f>_xlfn.IFNA(IF($B10=$B$382,0,INDEX('I.Supplementary 2019-20'!AA$8:AA$191,MATCH($B10,'I.Supplementary 2019-20'!$B$8:$B$191,0))),INDEX('KI 2019-20'!AA$9:AA$383,MATCH($B10,'KI 2019-20'!$B$9:$B$383,0)))</f>
        <v>0</v>
      </c>
      <c r="W10" s="155">
        <f>_xlfn.IFNA(IF($B10=$B$382,0,INDEX('I.Supplementary 2019-20'!AB$8:AB$191,MATCH($B10,'I.Supplementary 2019-20'!$B$8:$B$191,0))),INDEX('KI 2019-20'!AB$9:AB$383,MATCH($B10,'KI 2019-20'!$B$9:$B$383,0)))</f>
        <v>0</v>
      </c>
      <c r="Y10" s="154">
        <f>_xlfn.IFNA(IF($B10=$B$382,0,INDEX('I.Supplementary 2019-20'!$I$8:$I$191,MATCH($B10,'I.Supplementary 2019-20'!$B$8:$B$191,0))),INDEX('KI 2019-20'!$I$9:$I$383,MATCH($B10,'KI 2019-20'!$B$9:$B$383,0)))</f>
        <v>4.6128397865854206E-3</v>
      </c>
      <c r="Z10" s="153">
        <f>_xlfn.IFNA(IF($B10=$B$382,0,INDEX('I.Supplementary 2019-20'!$J$8:$J$191,MATCH($B10,'I.Supplementary 2019-20'!$B$8:$B$191,0))),INDEX('KI 2019-20'!$J$9:$J$383,MATCH($B10,'KI 2019-20'!$B$9:$B$383,0)))</f>
        <v>3.1706777121389869</v>
      </c>
      <c r="AA10" s="155">
        <f>_xlfn.IFNA(IF($B10=$B$382,0,INDEX('I.Supplementary 2019-20'!$H$8:$H$191,MATCH($B10,'I.Supplementary 2019-20'!$B$8:$B$191,0))),INDEX('KI 2019-20'!$H$9:$H$383,MATCH($B10,'KI 2019-20'!$B$9:$B$383,0)))</f>
        <v>3.1752905519255723</v>
      </c>
      <c r="AC10" s="156">
        <f>I10*('Other inputs'!$C$6/'Other inputs'!$C$5)</f>
        <v>0</v>
      </c>
      <c r="AD10" s="149">
        <f>IF(B10=$B$35,J10*('Other inputs'!$C$6/'Other inputs'!$C$5)-('Other inputs'!$C$18/1000000),J10*('Other inputs'!$C$6/'Other inputs'!$C$5))</f>
        <v>4.6879980723139002E-3</v>
      </c>
      <c r="AE10" s="149">
        <f>K10*('Other inputs'!$C$6/'Other inputs'!$C$5)</f>
        <v>0</v>
      </c>
      <c r="AF10" s="149">
        <f>L10*('Other inputs'!$C$6/'Other inputs'!$C$5)</f>
        <v>0</v>
      </c>
      <c r="AG10" s="188">
        <f>M10*('Other inputs'!$C$6/'Other inputs'!$C$5)</f>
        <v>0</v>
      </c>
      <c r="AH10" s="149">
        <f>N10*('Other inputs'!$C$6/'Other inputs'!$C$5)</f>
        <v>0</v>
      </c>
      <c r="AI10" s="149">
        <f>O10*('Other inputs'!$C$6/'Other inputs'!$C$5)</f>
        <v>3.2223384487929825</v>
      </c>
      <c r="AJ10" s="149">
        <f>P10*('Other inputs'!$C$6/'Other inputs'!$C$5)</f>
        <v>0</v>
      </c>
      <c r="AK10" s="149">
        <f>Q10*('Other inputs'!$C$6/'Other inputs'!$C$5)</f>
        <v>0</v>
      </c>
      <c r="AL10" s="188">
        <f>R10*('Other inputs'!$C$6/'Other inputs'!$C$5)</f>
        <v>0</v>
      </c>
      <c r="AM10" s="156">
        <f t="shared" si="4"/>
        <v>0</v>
      </c>
      <c r="AN10" s="149">
        <f t="shared" si="5"/>
        <v>3.2270264468652963</v>
      </c>
      <c r="AO10" s="149">
        <f t="shared" si="6"/>
        <v>0</v>
      </c>
      <c r="AP10" s="149">
        <f t="shared" si="7"/>
        <v>0</v>
      </c>
      <c r="AQ10" s="188">
        <f t="shared" si="8"/>
        <v>0</v>
      </c>
      <c r="AR10" s="149"/>
      <c r="AS10" s="156">
        <f>IF(D10=$C$171,'Other inputs'!$C$12/1000000,SUM(AC10:AG10))</f>
        <v>4.6879980723139002E-3</v>
      </c>
      <c r="AT10" s="200">
        <f>IF(D10=$C$171,$Z$171*('Other inputs'!$C$6/'Other inputs'!$C$5),SUM(AH10:AL10))</f>
        <v>3.2223384487929825</v>
      </c>
      <c r="AU10" s="210">
        <f t="shared" si="9"/>
        <v>3.2270264468652963</v>
      </c>
      <c r="AV10" s="214"/>
      <c r="AW10" s="199">
        <f>IF($G10=1,0,AC10*('Other inputs'!$F$6/'Other inputs'!$F$5))</f>
        <v>0</v>
      </c>
      <c r="AX10" s="200">
        <f>IF($G10=1,0,AD10*('Other inputs'!$F$6/'Other inputs'!$F$5))</f>
        <v>4.7139224856170177E-3</v>
      </c>
      <c r="AY10" s="200">
        <f>IF($G10=1,0,AE10*('Other inputs'!$F$6/'Other inputs'!$F$5))</f>
        <v>0</v>
      </c>
      <c r="AZ10" s="200">
        <f>IF($G10=1,0,AF10*('Other inputs'!$F$6/'Other inputs'!$F$5))</f>
        <v>0</v>
      </c>
      <c r="BA10" s="200">
        <f>IF($G10=1,0,AG10*('Other inputs'!$F$6/'Other inputs'!$F$5))</f>
        <v>0</v>
      </c>
      <c r="BB10" s="199">
        <f>IF($G10=1,0,AH10*('Other inputs'!$C$7/'Other inputs'!$C$6))</f>
        <v>0</v>
      </c>
      <c r="BC10" s="200">
        <f>IF($G10=1,0,AI10*('Other inputs'!$C$7/'Other inputs'!$C$6))</f>
        <v>3.2223384487929825</v>
      </c>
      <c r="BD10" s="200">
        <f>IF($G10=1,0,AJ10*('Other inputs'!$C$7/'Other inputs'!$C$6))</f>
        <v>0</v>
      </c>
      <c r="BE10" s="200">
        <f>IF($G10=1,0,AK10*('Other inputs'!$C$7/'Other inputs'!$C$6))</f>
        <v>0</v>
      </c>
      <c r="BF10" s="200">
        <f>IF($G10=1,0,AL10*('Other inputs'!$C$7/'Other inputs'!$C$6))</f>
        <v>0</v>
      </c>
      <c r="BG10" s="199">
        <f t="shared" si="10"/>
        <v>0</v>
      </c>
      <c r="BH10" s="200">
        <f t="shared" si="11"/>
        <v>3.2270523712785995</v>
      </c>
      <c r="BI10" s="200">
        <f t="shared" si="12"/>
        <v>0</v>
      </c>
      <c r="BJ10" s="200">
        <f t="shared" si="13"/>
        <v>0</v>
      </c>
      <c r="BK10" s="210">
        <f t="shared" si="14"/>
        <v>0</v>
      </c>
      <c r="BL10" s="200"/>
      <c r="BM10" s="199">
        <f>IF(D10=C$171,'Other inputs'!$C$13/1000000,SUM(AW10:BA10))</f>
        <v>4.7139224856170177E-3</v>
      </c>
      <c r="BN10" s="200">
        <f>IF(B10=$B$171,$AT$171*('Other inputs'!$C$7/'Other inputs'!$C$6),SUM(BB10:BF10))</f>
        <v>3.2223384487929825</v>
      </c>
      <c r="BO10" s="188">
        <f t="shared" si="15"/>
        <v>3.2270523712785995</v>
      </c>
    </row>
    <row r="11" spans="2:81">
      <c r="B11" s="121" t="str">
        <f>'KI 2019-20'!B12</f>
        <v>E3832</v>
      </c>
      <c r="C11" s="160" t="str">
        <f t="shared" si="2"/>
        <v>E3832</v>
      </c>
      <c r="D11" s="160" t="str">
        <f t="shared" si="3"/>
        <v>E3832</v>
      </c>
      <c r="E11" t="str">
        <f>INDEX('KI 2019-20'!D$9:D$383,MATCH($B11,'KI 2019-20'!$B$9:$B$383,0))</f>
        <v>SD</v>
      </c>
      <c r="F11" t="str">
        <f>INDEX('KI 2019-20'!E$9:E$383,MATCH($B11,'KI 2019-20'!$B$9:$B$383,0))</f>
        <v>P1908</v>
      </c>
      <c r="G11" s="119">
        <v>0</v>
      </c>
      <c r="H11" s="120" t="str">
        <f>INDEX('KI 2019-20'!F$9:F$383,MATCH($B11,'KI 2019-20'!$B$9:$B$383,0))</f>
        <v>Arun</v>
      </c>
      <c r="I11" s="154">
        <f>_xlfn.IFNA(IF($B11=$B$382,0,INDEX('I.Supplementary 2019-20'!N$8:N$191,MATCH($B11,'I.Supplementary 2019-20'!$B$8:$B$191,0))),INDEX('KI 2019-20'!N$9:N$383,MATCH($B11,'KI 2019-20'!$B$9:$B$383,0)))</f>
        <v>0</v>
      </c>
      <c r="J11" s="153">
        <f>_xlfn.IFNA(IF($B11=$B$382,0,INDEX('I.Supplementary 2019-20'!O$8:O$191,MATCH($B11,'I.Supplementary 2019-20'!$B$8:$B$191,0))),INDEX('KI 2019-20'!O$9:O$383,MATCH($B11,'KI 2019-20'!$B$9:$B$383,0)))</f>
        <v>0</v>
      </c>
      <c r="K11" s="153">
        <f>_xlfn.IFNA(IF($B11=$B$382,0,INDEX('I.Supplementary 2019-20'!P$8:P$191,MATCH($B11,'I.Supplementary 2019-20'!$B$8:$B$191,0))),INDEX('KI 2019-20'!P$9:P$383,MATCH($B11,'KI 2019-20'!$B$9:$B$383,0)))</f>
        <v>0</v>
      </c>
      <c r="L11" s="153">
        <f>_xlfn.IFNA(IF($B11=$B$382,0,INDEX('I.Supplementary 2019-20'!Q$8:Q$191,MATCH($B11,'I.Supplementary 2019-20'!$B$8:$B$191,0))),INDEX('KI 2019-20'!Q$9:Q$383,MATCH($B11,'KI 2019-20'!$B$9:$B$383,0)))</f>
        <v>0</v>
      </c>
      <c r="M11" s="155">
        <f>_xlfn.IFNA(IF($B11=$B$382,0,INDEX('I.Supplementary 2019-20'!R$8:R$191,MATCH($B11,'I.Supplementary 2019-20'!$B$8:$B$191,0))),INDEX('KI 2019-20'!R$9:R$383,MATCH($B11,'KI 2019-20'!$B$9:$B$383,0)))</f>
        <v>0</v>
      </c>
      <c r="N11" s="153">
        <f>_xlfn.IFNA(IF($B11=$B$382,0,INDEX('I.Supplementary 2019-20'!S$8:S$191,MATCH($B11,'I.Supplementary 2019-20'!$B$8:$B$191,0))),INDEX('KI 2019-20'!S$9:S$383,MATCH($B11,'KI 2019-20'!$B$9:$B$383,0)))</f>
        <v>0</v>
      </c>
      <c r="O11" s="153">
        <f>_xlfn.IFNA(IF($B11=$B$382,0,INDEX('I.Supplementary 2019-20'!T$8:T$191,MATCH($B11,'I.Supplementary 2019-20'!$B$8:$B$191,0))),INDEX('KI 2019-20'!T$9:T$383,MATCH($B11,'KI 2019-20'!$B$9:$B$383,0)))</f>
        <v>3.6098748878002578</v>
      </c>
      <c r="P11" s="153">
        <f>_xlfn.IFNA(IF($B11=$B$382,0,INDEX('I.Supplementary 2019-20'!U$8:U$191,MATCH($B11,'I.Supplementary 2019-20'!$B$8:$B$191,0))),INDEX('KI 2019-20'!U$9:U$383,MATCH($B11,'KI 2019-20'!$B$9:$B$383,0)))</f>
        <v>0</v>
      </c>
      <c r="Q11" s="153">
        <f>_xlfn.IFNA(IF($B11=$B$382,0,INDEX('I.Supplementary 2019-20'!V$8:V$191,MATCH($B11,'I.Supplementary 2019-20'!$B$8:$B$191,0))),INDEX('KI 2019-20'!V$9:V$383,MATCH($B11,'KI 2019-20'!$B$9:$B$383,0)))</f>
        <v>0</v>
      </c>
      <c r="R11" s="155">
        <f>_xlfn.IFNA(IF($B11=$B$382,0,INDEX('I.Supplementary 2019-20'!W$8:W$191,MATCH($B11,'I.Supplementary 2019-20'!$B$8:$B$191,0))),INDEX('KI 2019-20'!W$9:W$383,MATCH($B11,'KI 2019-20'!$B$9:$B$383,0)))</f>
        <v>0</v>
      </c>
      <c r="S11" s="153">
        <f>_xlfn.IFNA(IF($B11=$B$382,0,INDEX('I.Supplementary 2019-20'!X$8:X$191,MATCH($B11,'I.Supplementary 2019-20'!$B$8:$B$191,0))),INDEX('KI 2019-20'!X$9:X$383,MATCH($B11,'KI 2019-20'!$B$9:$B$383,0)))</f>
        <v>0</v>
      </c>
      <c r="T11" s="153">
        <f>_xlfn.IFNA(IF($B11=$B$382,0,INDEX('I.Supplementary 2019-20'!Y$8:Y$191,MATCH($B11,'I.Supplementary 2019-20'!$B$8:$B$191,0))),INDEX('KI 2019-20'!Y$9:Y$383,MATCH($B11,'KI 2019-20'!$B$9:$B$383,0)))</f>
        <v>3.6098748878002578</v>
      </c>
      <c r="U11" s="153">
        <f>_xlfn.IFNA(IF($B11=$B$382,0,INDEX('I.Supplementary 2019-20'!Z$8:Z$191,MATCH($B11,'I.Supplementary 2019-20'!$B$8:$B$191,0))),INDEX('KI 2019-20'!Z$9:Z$383,MATCH($B11,'KI 2019-20'!$B$9:$B$383,0)))</f>
        <v>0</v>
      </c>
      <c r="V11" s="153">
        <f>_xlfn.IFNA(IF($B11=$B$382,0,INDEX('I.Supplementary 2019-20'!AA$8:AA$191,MATCH($B11,'I.Supplementary 2019-20'!$B$8:$B$191,0))),INDEX('KI 2019-20'!AA$9:AA$383,MATCH($B11,'KI 2019-20'!$B$9:$B$383,0)))</f>
        <v>0</v>
      </c>
      <c r="W11" s="155">
        <f>_xlfn.IFNA(IF($B11=$B$382,0,INDEX('I.Supplementary 2019-20'!AB$8:AB$191,MATCH($B11,'I.Supplementary 2019-20'!$B$8:$B$191,0))),INDEX('KI 2019-20'!AB$9:AB$383,MATCH($B11,'KI 2019-20'!$B$9:$B$383,0)))</f>
        <v>0</v>
      </c>
      <c r="Y11" s="154">
        <f>_xlfn.IFNA(IF($B11=$B$382,0,INDEX('I.Supplementary 2019-20'!$I$8:$I$191,MATCH($B11,'I.Supplementary 2019-20'!$B$8:$B$191,0))),INDEX('KI 2019-20'!$I$9:$I$383,MATCH($B11,'KI 2019-20'!$B$9:$B$383,0)))</f>
        <v>0</v>
      </c>
      <c r="Z11" s="153">
        <f>_xlfn.IFNA(IF($B11=$B$382,0,INDEX('I.Supplementary 2019-20'!$J$8:$J$191,MATCH($B11,'I.Supplementary 2019-20'!$B$8:$B$191,0))),INDEX('KI 2019-20'!$J$9:$J$383,MATCH($B11,'KI 2019-20'!$B$9:$B$383,0)))</f>
        <v>3.6098748878002578</v>
      </c>
      <c r="AA11" s="155">
        <f>_xlfn.IFNA(IF($B11=$B$382,0,INDEX('I.Supplementary 2019-20'!$H$8:$H$191,MATCH($B11,'I.Supplementary 2019-20'!$B$8:$B$191,0))),INDEX('KI 2019-20'!$H$9:$H$383,MATCH($B11,'KI 2019-20'!$B$9:$B$383,0)))</f>
        <v>3.6098748878002578</v>
      </c>
      <c r="AC11" s="156">
        <f>I11*('Other inputs'!$C$6/'Other inputs'!$C$5)</f>
        <v>0</v>
      </c>
      <c r="AD11" s="149">
        <f>IF(B11=$B$35,J11*('Other inputs'!$C$6/'Other inputs'!$C$5)-('Other inputs'!$C$18/1000000),J11*('Other inputs'!$C$6/'Other inputs'!$C$5))</f>
        <v>0</v>
      </c>
      <c r="AE11" s="149">
        <f>K11*('Other inputs'!$C$6/'Other inputs'!$C$5)</f>
        <v>0</v>
      </c>
      <c r="AF11" s="149">
        <f>L11*('Other inputs'!$C$6/'Other inputs'!$C$5)</f>
        <v>0</v>
      </c>
      <c r="AG11" s="188">
        <f>M11*('Other inputs'!$C$6/'Other inputs'!$C$5)</f>
        <v>0</v>
      </c>
      <c r="AH11" s="149">
        <f>N11*('Other inputs'!$C$6/'Other inputs'!$C$5)</f>
        <v>0</v>
      </c>
      <c r="AI11" s="149">
        <f>O11*('Other inputs'!$C$6/'Other inputs'!$C$5)</f>
        <v>3.668691586583154</v>
      </c>
      <c r="AJ11" s="149">
        <f>P11*('Other inputs'!$C$6/'Other inputs'!$C$5)</f>
        <v>0</v>
      </c>
      <c r="AK11" s="149">
        <f>Q11*('Other inputs'!$C$6/'Other inputs'!$C$5)</f>
        <v>0</v>
      </c>
      <c r="AL11" s="188">
        <f>R11*('Other inputs'!$C$6/'Other inputs'!$C$5)</f>
        <v>0</v>
      </c>
      <c r="AM11" s="156">
        <f t="shared" si="4"/>
        <v>0</v>
      </c>
      <c r="AN11" s="149">
        <f t="shared" si="5"/>
        <v>3.668691586583154</v>
      </c>
      <c r="AO11" s="149">
        <f t="shared" si="6"/>
        <v>0</v>
      </c>
      <c r="AP11" s="149">
        <f t="shared" si="7"/>
        <v>0</v>
      </c>
      <c r="AQ11" s="188">
        <f t="shared" si="8"/>
        <v>0</v>
      </c>
      <c r="AR11" s="149"/>
      <c r="AS11" s="156">
        <f>IF(D11=$C$171,'Other inputs'!$C$12/1000000,SUM(AC11:AG11))</f>
        <v>0</v>
      </c>
      <c r="AT11" s="200">
        <f>IF(D11=$C$171,$Z$171*('Other inputs'!$C$6/'Other inputs'!$C$5),SUM(AH11:AL11))</f>
        <v>3.668691586583154</v>
      </c>
      <c r="AU11" s="210">
        <f t="shared" si="9"/>
        <v>3.668691586583154</v>
      </c>
      <c r="AV11" s="214"/>
      <c r="AW11" s="199">
        <f>IF($G11=1,0,AC11*('Other inputs'!$F$6/'Other inputs'!$F$5))</f>
        <v>0</v>
      </c>
      <c r="AX11" s="200">
        <f>IF($G11=1,0,AD11*('Other inputs'!$F$6/'Other inputs'!$F$5))</f>
        <v>0</v>
      </c>
      <c r="AY11" s="200">
        <f>IF($G11=1,0,AE11*('Other inputs'!$F$6/'Other inputs'!$F$5))</f>
        <v>0</v>
      </c>
      <c r="AZ11" s="200">
        <f>IF($G11=1,0,AF11*('Other inputs'!$F$6/'Other inputs'!$F$5))</f>
        <v>0</v>
      </c>
      <c r="BA11" s="200">
        <f>IF($G11=1,0,AG11*('Other inputs'!$F$6/'Other inputs'!$F$5))</f>
        <v>0</v>
      </c>
      <c r="BB11" s="199">
        <f>IF($G11=1,0,AH11*('Other inputs'!$C$7/'Other inputs'!$C$6))</f>
        <v>0</v>
      </c>
      <c r="BC11" s="200">
        <f>IF($G11=1,0,AI11*('Other inputs'!$C$7/'Other inputs'!$C$6))</f>
        <v>3.668691586583154</v>
      </c>
      <c r="BD11" s="200">
        <f>IF($G11=1,0,AJ11*('Other inputs'!$C$7/'Other inputs'!$C$6))</f>
        <v>0</v>
      </c>
      <c r="BE11" s="200">
        <f>IF($G11=1,0,AK11*('Other inputs'!$C$7/'Other inputs'!$C$6))</f>
        <v>0</v>
      </c>
      <c r="BF11" s="200">
        <f>IF($G11=1,0,AL11*('Other inputs'!$C$7/'Other inputs'!$C$6))</f>
        <v>0</v>
      </c>
      <c r="BG11" s="199">
        <f t="shared" si="10"/>
        <v>0</v>
      </c>
      <c r="BH11" s="200">
        <f t="shared" si="11"/>
        <v>3.668691586583154</v>
      </c>
      <c r="BI11" s="200">
        <f t="shared" si="12"/>
        <v>0</v>
      </c>
      <c r="BJ11" s="200">
        <f t="shared" si="13"/>
        <v>0</v>
      </c>
      <c r="BK11" s="210">
        <f t="shared" si="14"/>
        <v>0</v>
      </c>
      <c r="BL11" s="200"/>
      <c r="BM11" s="199">
        <f>IF(D11=C$171,'Other inputs'!$C$13/1000000,SUM(AW11:BA11))</f>
        <v>0</v>
      </c>
      <c r="BN11" s="200">
        <f>IF(B11=$B$171,$AT$171*('Other inputs'!$C$7/'Other inputs'!$C$6),SUM(BB11:BF11))</f>
        <v>3.668691586583154</v>
      </c>
      <c r="BO11" s="188">
        <f t="shared" si="15"/>
        <v>3.668691586583154</v>
      </c>
    </row>
    <row r="12" spans="2:81">
      <c r="B12" s="121" t="str">
        <f>'KI 2019-20'!B13</f>
        <v>E3031</v>
      </c>
      <c r="C12" s="160" t="str">
        <f t="shared" si="2"/>
        <v>E3031</v>
      </c>
      <c r="D12" s="160" t="str">
        <f t="shared" si="3"/>
        <v>E3031</v>
      </c>
      <c r="E12" t="str">
        <f>INDEX('KI 2019-20'!D$9:D$383,MATCH($B12,'KI 2019-20'!$B$9:$B$383,0))</f>
        <v>SD</v>
      </c>
      <c r="F12">
        <f>INDEX('KI 2019-20'!E$9:E$383,MATCH($B12,'KI 2019-20'!$B$9:$B$383,0))</f>
        <v>0</v>
      </c>
      <c r="G12" s="119">
        <v>0</v>
      </c>
      <c r="H12" s="120" t="str">
        <f>INDEX('KI 2019-20'!F$9:F$383,MATCH($B12,'KI 2019-20'!$B$9:$B$383,0))</f>
        <v>Ashfield</v>
      </c>
      <c r="I12" s="154">
        <f>_xlfn.IFNA(IF($B12=$B$382,0,INDEX('I.Supplementary 2019-20'!N$8:N$191,MATCH($B12,'I.Supplementary 2019-20'!$B$8:$B$191,0))),INDEX('KI 2019-20'!N$9:N$383,MATCH($B12,'KI 2019-20'!$B$9:$B$383,0)))</f>
        <v>0</v>
      </c>
      <c r="J12" s="153">
        <f>_xlfn.IFNA(IF($B12=$B$382,0,INDEX('I.Supplementary 2019-20'!O$8:O$191,MATCH($B12,'I.Supplementary 2019-20'!$B$8:$B$191,0))),INDEX('KI 2019-20'!O$9:O$383,MATCH($B12,'KI 2019-20'!$B$9:$B$383,0)))</f>
        <v>0.19373958807779196</v>
      </c>
      <c r="K12" s="153">
        <f>_xlfn.IFNA(IF($B12=$B$382,0,INDEX('I.Supplementary 2019-20'!P$8:P$191,MATCH($B12,'I.Supplementary 2019-20'!$B$8:$B$191,0))),INDEX('KI 2019-20'!P$9:P$383,MATCH($B12,'KI 2019-20'!$B$9:$B$383,0)))</f>
        <v>0</v>
      </c>
      <c r="L12" s="153">
        <f>_xlfn.IFNA(IF($B12=$B$382,0,INDEX('I.Supplementary 2019-20'!Q$8:Q$191,MATCH($B12,'I.Supplementary 2019-20'!$B$8:$B$191,0))),INDEX('KI 2019-20'!Q$9:Q$383,MATCH($B12,'KI 2019-20'!$B$9:$B$383,0)))</f>
        <v>0</v>
      </c>
      <c r="M12" s="155">
        <f>_xlfn.IFNA(IF($B12=$B$382,0,INDEX('I.Supplementary 2019-20'!R$8:R$191,MATCH($B12,'I.Supplementary 2019-20'!$B$8:$B$191,0))),INDEX('KI 2019-20'!R$9:R$383,MATCH($B12,'KI 2019-20'!$B$9:$B$383,0)))</f>
        <v>0</v>
      </c>
      <c r="N12" s="153">
        <f>_xlfn.IFNA(IF($B12=$B$382,0,INDEX('I.Supplementary 2019-20'!S$8:S$191,MATCH($B12,'I.Supplementary 2019-20'!$B$8:$B$191,0))),INDEX('KI 2019-20'!S$9:S$383,MATCH($B12,'KI 2019-20'!$B$9:$B$383,0)))</f>
        <v>0</v>
      </c>
      <c r="O12" s="153">
        <f>_xlfn.IFNA(IF($B12=$B$382,0,INDEX('I.Supplementary 2019-20'!T$8:T$191,MATCH($B12,'I.Supplementary 2019-20'!$B$8:$B$191,0))),INDEX('KI 2019-20'!T$9:T$383,MATCH($B12,'KI 2019-20'!$B$9:$B$383,0)))</f>
        <v>3.822926799932497</v>
      </c>
      <c r="P12" s="153">
        <f>_xlfn.IFNA(IF($B12=$B$382,0,INDEX('I.Supplementary 2019-20'!U$8:U$191,MATCH($B12,'I.Supplementary 2019-20'!$B$8:$B$191,0))),INDEX('KI 2019-20'!U$9:U$383,MATCH($B12,'KI 2019-20'!$B$9:$B$383,0)))</f>
        <v>0</v>
      </c>
      <c r="Q12" s="153">
        <f>_xlfn.IFNA(IF($B12=$B$382,0,INDEX('I.Supplementary 2019-20'!V$8:V$191,MATCH($B12,'I.Supplementary 2019-20'!$B$8:$B$191,0))),INDEX('KI 2019-20'!V$9:V$383,MATCH($B12,'KI 2019-20'!$B$9:$B$383,0)))</f>
        <v>0</v>
      </c>
      <c r="R12" s="155">
        <f>_xlfn.IFNA(IF($B12=$B$382,0,INDEX('I.Supplementary 2019-20'!W$8:W$191,MATCH($B12,'I.Supplementary 2019-20'!$B$8:$B$191,0))),INDEX('KI 2019-20'!W$9:W$383,MATCH($B12,'KI 2019-20'!$B$9:$B$383,0)))</f>
        <v>0</v>
      </c>
      <c r="S12" s="153">
        <f>_xlfn.IFNA(IF($B12=$B$382,0,INDEX('I.Supplementary 2019-20'!X$8:X$191,MATCH($B12,'I.Supplementary 2019-20'!$B$8:$B$191,0))),INDEX('KI 2019-20'!X$9:X$383,MATCH($B12,'KI 2019-20'!$B$9:$B$383,0)))</f>
        <v>0</v>
      </c>
      <c r="T12" s="153">
        <f>_xlfn.IFNA(IF($B12=$B$382,0,INDEX('I.Supplementary 2019-20'!Y$8:Y$191,MATCH($B12,'I.Supplementary 2019-20'!$B$8:$B$191,0))),INDEX('KI 2019-20'!Y$9:Y$383,MATCH($B12,'KI 2019-20'!$B$9:$B$383,0)))</f>
        <v>4.0166663880102886</v>
      </c>
      <c r="U12" s="153">
        <f>_xlfn.IFNA(IF($B12=$B$382,0,INDEX('I.Supplementary 2019-20'!Z$8:Z$191,MATCH($B12,'I.Supplementary 2019-20'!$B$8:$B$191,0))),INDEX('KI 2019-20'!Z$9:Z$383,MATCH($B12,'KI 2019-20'!$B$9:$B$383,0)))</f>
        <v>0</v>
      </c>
      <c r="V12" s="153">
        <f>_xlfn.IFNA(IF($B12=$B$382,0,INDEX('I.Supplementary 2019-20'!AA$8:AA$191,MATCH($B12,'I.Supplementary 2019-20'!$B$8:$B$191,0))),INDEX('KI 2019-20'!AA$9:AA$383,MATCH($B12,'KI 2019-20'!$B$9:$B$383,0)))</f>
        <v>0</v>
      </c>
      <c r="W12" s="155">
        <f>_xlfn.IFNA(IF($B12=$B$382,0,INDEX('I.Supplementary 2019-20'!AB$8:AB$191,MATCH($B12,'I.Supplementary 2019-20'!$B$8:$B$191,0))),INDEX('KI 2019-20'!AB$9:AB$383,MATCH($B12,'KI 2019-20'!$B$9:$B$383,0)))</f>
        <v>0</v>
      </c>
      <c r="Y12" s="154">
        <f>_xlfn.IFNA(IF($B12=$B$382,0,INDEX('I.Supplementary 2019-20'!$I$8:$I$191,MATCH($B12,'I.Supplementary 2019-20'!$B$8:$B$191,0))),INDEX('KI 2019-20'!$I$9:$I$383,MATCH($B12,'KI 2019-20'!$B$9:$B$383,0)))</f>
        <v>0.19373958807779196</v>
      </c>
      <c r="Z12" s="153">
        <f>_xlfn.IFNA(IF($B12=$B$382,0,INDEX('I.Supplementary 2019-20'!$J$8:$J$191,MATCH($B12,'I.Supplementary 2019-20'!$B$8:$B$191,0))),INDEX('KI 2019-20'!$J$9:$J$383,MATCH($B12,'KI 2019-20'!$B$9:$B$383,0)))</f>
        <v>3.822926799932497</v>
      </c>
      <c r="AA12" s="155">
        <f>_xlfn.IFNA(IF($B12=$B$382,0,INDEX('I.Supplementary 2019-20'!$H$8:$H$191,MATCH($B12,'I.Supplementary 2019-20'!$B$8:$B$191,0))),INDEX('KI 2019-20'!$H$9:$H$383,MATCH($B12,'KI 2019-20'!$B$9:$B$383,0)))</f>
        <v>4.0166663880102886</v>
      </c>
      <c r="AC12" s="156">
        <f>I12*('Other inputs'!$C$6/'Other inputs'!$C$5)</f>
        <v>0</v>
      </c>
      <c r="AD12" s="149">
        <f>IF(B12=$B$35,J12*('Other inputs'!$C$6/'Other inputs'!$C$5)-('Other inputs'!$C$18/1000000),J12*('Other inputs'!$C$6/'Other inputs'!$C$5))</f>
        <v>0.19689624124402891</v>
      </c>
      <c r="AE12" s="149">
        <f>K12*('Other inputs'!$C$6/'Other inputs'!$C$5)</f>
        <v>0</v>
      </c>
      <c r="AF12" s="149">
        <f>L12*('Other inputs'!$C$6/'Other inputs'!$C$5)</f>
        <v>0</v>
      </c>
      <c r="AG12" s="188">
        <f>M12*('Other inputs'!$C$6/'Other inputs'!$C$5)</f>
        <v>0</v>
      </c>
      <c r="AH12" s="149">
        <f>N12*('Other inputs'!$C$6/'Other inputs'!$C$5)</f>
        <v>0</v>
      </c>
      <c r="AI12" s="149">
        <f>O12*('Other inputs'!$C$6/'Other inputs'!$C$5)</f>
        <v>3.8852148129660207</v>
      </c>
      <c r="AJ12" s="149">
        <f>P12*('Other inputs'!$C$6/'Other inputs'!$C$5)</f>
        <v>0</v>
      </c>
      <c r="AK12" s="149">
        <f>Q12*('Other inputs'!$C$6/'Other inputs'!$C$5)</f>
        <v>0</v>
      </c>
      <c r="AL12" s="188">
        <f>R12*('Other inputs'!$C$6/'Other inputs'!$C$5)</f>
        <v>0</v>
      </c>
      <c r="AM12" s="156">
        <f t="shared" si="4"/>
        <v>0</v>
      </c>
      <c r="AN12" s="149">
        <f t="shared" si="5"/>
        <v>4.0821110542100492</v>
      </c>
      <c r="AO12" s="149">
        <f t="shared" si="6"/>
        <v>0</v>
      </c>
      <c r="AP12" s="149">
        <f t="shared" si="7"/>
        <v>0</v>
      </c>
      <c r="AQ12" s="188">
        <f t="shared" si="8"/>
        <v>0</v>
      </c>
      <c r="AR12" s="149"/>
      <c r="AS12" s="156">
        <f>IF(D12=$C$171,'Other inputs'!$C$12/1000000,SUM(AC12:AG12))</f>
        <v>0.19689624124402891</v>
      </c>
      <c r="AT12" s="200">
        <f>IF(D12=$C$171,$Z$171*('Other inputs'!$C$6/'Other inputs'!$C$5),SUM(AH12:AL12))</f>
        <v>3.8852148129660207</v>
      </c>
      <c r="AU12" s="210">
        <f t="shared" si="9"/>
        <v>4.0821110542100492</v>
      </c>
      <c r="AV12" s="214"/>
      <c r="AW12" s="199">
        <f>IF($G12=1,0,AC12*('Other inputs'!$F$6/'Other inputs'!$F$5))</f>
        <v>0</v>
      </c>
      <c r="AX12" s="200">
        <f>IF($G12=1,0,AD12*('Other inputs'!$F$6/'Other inputs'!$F$5))</f>
        <v>0.19798506838454885</v>
      </c>
      <c r="AY12" s="200">
        <f>IF($G12=1,0,AE12*('Other inputs'!$F$6/'Other inputs'!$F$5))</f>
        <v>0</v>
      </c>
      <c r="AZ12" s="200">
        <f>IF($G12=1,0,AF12*('Other inputs'!$F$6/'Other inputs'!$F$5))</f>
        <v>0</v>
      </c>
      <c r="BA12" s="200">
        <f>IF($G12=1,0,AG12*('Other inputs'!$F$6/'Other inputs'!$F$5))</f>
        <v>0</v>
      </c>
      <c r="BB12" s="199">
        <f>IF($G12=1,0,AH12*('Other inputs'!$C$7/'Other inputs'!$C$6))</f>
        <v>0</v>
      </c>
      <c r="BC12" s="200">
        <f>IF($G12=1,0,AI12*('Other inputs'!$C$7/'Other inputs'!$C$6))</f>
        <v>3.8852148129660207</v>
      </c>
      <c r="BD12" s="200">
        <f>IF($G12=1,0,AJ12*('Other inputs'!$C$7/'Other inputs'!$C$6))</f>
        <v>0</v>
      </c>
      <c r="BE12" s="200">
        <f>IF($G12=1,0,AK12*('Other inputs'!$C$7/'Other inputs'!$C$6))</f>
        <v>0</v>
      </c>
      <c r="BF12" s="200">
        <f>IF($G12=1,0,AL12*('Other inputs'!$C$7/'Other inputs'!$C$6))</f>
        <v>0</v>
      </c>
      <c r="BG12" s="199">
        <f t="shared" si="10"/>
        <v>0</v>
      </c>
      <c r="BH12" s="200">
        <f t="shared" si="11"/>
        <v>4.0831998813505699</v>
      </c>
      <c r="BI12" s="200">
        <f t="shared" si="12"/>
        <v>0</v>
      </c>
      <c r="BJ12" s="200">
        <f t="shared" si="13"/>
        <v>0</v>
      </c>
      <c r="BK12" s="210">
        <f t="shared" si="14"/>
        <v>0</v>
      </c>
      <c r="BL12" s="200"/>
      <c r="BM12" s="199">
        <f>IF(D12=C$171,'Other inputs'!$C$13/1000000,SUM(AW12:BA12))</f>
        <v>0.19798506838454885</v>
      </c>
      <c r="BN12" s="200">
        <f>IF(B12=$B$171,$AT$171*('Other inputs'!$C$7/'Other inputs'!$C$6),SUM(BB12:BF12))</f>
        <v>3.8852148129660207</v>
      </c>
      <c r="BO12" s="188">
        <f t="shared" si="15"/>
        <v>4.0831998813505699</v>
      </c>
    </row>
    <row r="13" spans="2:81">
      <c r="B13" s="121" t="str">
        <f>'KI 2019-20'!B14</f>
        <v>E2231</v>
      </c>
      <c r="C13" s="160" t="str">
        <f t="shared" si="2"/>
        <v>E2231</v>
      </c>
      <c r="D13" s="160" t="str">
        <f t="shared" si="3"/>
        <v>E2231</v>
      </c>
      <c r="E13" t="str">
        <f>INDEX('KI 2019-20'!D$9:D$383,MATCH($B13,'KI 2019-20'!$B$9:$B$383,0))</f>
        <v>SD</v>
      </c>
      <c r="F13">
        <f>INDEX('KI 2019-20'!E$9:E$383,MATCH($B13,'KI 2019-20'!$B$9:$B$383,0))</f>
        <v>0</v>
      </c>
      <c r="G13" s="119">
        <v>0</v>
      </c>
      <c r="H13" s="120" t="str">
        <f>INDEX('KI 2019-20'!F$9:F$383,MATCH($B13,'KI 2019-20'!$B$9:$B$383,0))</f>
        <v>Ashford</v>
      </c>
      <c r="I13" s="154">
        <f>_xlfn.IFNA(IF($B13=$B$382,0,INDEX('I.Supplementary 2019-20'!N$8:N$191,MATCH($B13,'I.Supplementary 2019-20'!$B$8:$B$191,0))),INDEX('KI 2019-20'!N$9:N$383,MATCH($B13,'KI 2019-20'!$B$9:$B$383,0)))</f>
        <v>0</v>
      </c>
      <c r="J13" s="153">
        <f>_xlfn.IFNA(IF($B13=$B$382,0,INDEX('I.Supplementary 2019-20'!O$8:O$191,MATCH($B13,'I.Supplementary 2019-20'!$B$8:$B$191,0))),INDEX('KI 2019-20'!O$9:O$383,MATCH($B13,'KI 2019-20'!$B$9:$B$383,0)))</f>
        <v>0</v>
      </c>
      <c r="K13" s="153">
        <f>_xlfn.IFNA(IF($B13=$B$382,0,INDEX('I.Supplementary 2019-20'!P$8:P$191,MATCH($B13,'I.Supplementary 2019-20'!$B$8:$B$191,0))),INDEX('KI 2019-20'!P$9:P$383,MATCH($B13,'KI 2019-20'!$B$9:$B$383,0)))</f>
        <v>0</v>
      </c>
      <c r="L13" s="153">
        <f>_xlfn.IFNA(IF($B13=$B$382,0,INDEX('I.Supplementary 2019-20'!Q$8:Q$191,MATCH($B13,'I.Supplementary 2019-20'!$B$8:$B$191,0))),INDEX('KI 2019-20'!Q$9:Q$383,MATCH($B13,'KI 2019-20'!$B$9:$B$383,0)))</f>
        <v>0</v>
      </c>
      <c r="M13" s="155">
        <f>_xlfn.IFNA(IF($B13=$B$382,0,INDEX('I.Supplementary 2019-20'!R$8:R$191,MATCH($B13,'I.Supplementary 2019-20'!$B$8:$B$191,0))),INDEX('KI 2019-20'!R$9:R$383,MATCH($B13,'KI 2019-20'!$B$9:$B$383,0)))</f>
        <v>0</v>
      </c>
      <c r="N13" s="153">
        <f>_xlfn.IFNA(IF($B13=$B$382,0,INDEX('I.Supplementary 2019-20'!S$8:S$191,MATCH($B13,'I.Supplementary 2019-20'!$B$8:$B$191,0))),INDEX('KI 2019-20'!S$9:S$383,MATCH($B13,'KI 2019-20'!$B$9:$B$383,0)))</f>
        <v>0</v>
      </c>
      <c r="O13" s="153">
        <f>_xlfn.IFNA(IF($B13=$B$382,0,INDEX('I.Supplementary 2019-20'!T$8:T$191,MATCH($B13,'I.Supplementary 2019-20'!$B$8:$B$191,0))),INDEX('KI 2019-20'!T$9:T$383,MATCH($B13,'KI 2019-20'!$B$9:$B$383,0)))</f>
        <v>2.831494178511587</v>
      </c>
      <c r="P13" s="153">
        <f>_xlfn.IFNA(IF($B13=$B$382,0,INDEX('I.Supplementary 2019-20'!U$8:U$191,MATCH($B13,'I.Supplementary 2019-20'!$B$8:$B$191,0))),INDEX('KI 2019-20'!U$9:U$383,MATCH($B13,'KI 2019-20'!$B$9:$B$383,0)))</f>
        <v>0</v>
      </c>
      <c r="Q13" s="153">
        <f>_xlfn.IFNA(IF($B13=$B$382,0,INDEX('I.Supplementary 2019-20'!V$8:V$191,MATCH($B13,'I.Supplementary 2019-20'!$B$8:$B$191,0))),INDEX('KI 2019-20'!V$9:V$383,MATCH($B13,'KI 2019-20'!$B$9:$B$383,0)))</f>
        <v>0</v>
      </c>
      <c r="R13" s="155">
        <f>_xlfn.IFNA(IF($B13=$B$382,0,INDEX('I.Supplementary 2019-20'!W$8:W$191,MATCH($B13,'I.Supplementary 2019-20'!$B$8:$B$191,0))),INDEX('KI 2019-20'!W$9:W$383,MATCH($B13,'KI 2019-20'!$B$9:$B$383,0)))</f>
        <v>0</v>
      </c>
      <c r="S13" s="153">
        <f>_xlfn.IFNA(IF($B13=$B$382,0,INDEX('I.Supplementary 2019-20'!X$8:X$191,MATCH($B13,'I.Supplementary 2019-20'!$B$8:$B$191,0))),INDEX('KI 2019-20'!X$9:X$383,MATCH($B13,'KI 2019-20'!$B$9:$B$383,0)))</f>
        <v>0</v>
      </c>
      <c r="T13" s="153">
        <f>_xlfn.IFNA(IF($B13=$B$382,0,INDEX('I.Supplementary 2019-20'!Y$8:Y$191,MATCH($B13,'I.Supplementary 2019-20'!$B$8:$B$191,0))),INDEX('KI 2019-20'!Y$9:Y$383,MATCH($B13,'KI 2019-20'!$B$9:$B$383,0)))</f>
        <v>2.831494178511587</v>
      </c>
      <c r="U13" s="153">
        <f>_xlfn.IFNA(IF($B13=$B$382,0,INDEX('I.Supplementary 2019-20'!Z$8:Z$191,MATCH($B13,'I.Supplementary 2019-20'!$B$8:$B$191,0))),INDEX('KI 2019-20'!Z$9:Z$383,MATCH($B13,'KI 2019-20'!$B$9:$B$383,0)))</f>
        <v>0</v>
      </c>
      <c r="V13" s="153">
        <f>_xlfn.IFNA(IF($B13=$B$382,0,INDEX('I.Supplementary 2019-20'!AA$8:AA$191,MATCH($B13,'I.Supplementary 2019-20'!$B$8:$B$191,0))),INDEX('KI 2019-20'!AA$9:AA$383,MATCH($B13,'KI 2019-20'!$B$9:$B$383,0)))</f>
        <v>0</v>
      </c>
      <c r="W13" s="155">
        <f>_xlfn.IFNA(IF($B13=$B$382,0,INDEX('I.Supplementary 2019-20'!AB$8:AB$191,MATCH($B13,'I.Supplementary 2019-20'!$B$8:$B$191,0))),INDEX('KI 2019-20'!AB$9:AB$383,MATCH($B13,'KI 2019-20'!$B$9:$B$383,0)))</f>
        <v>0</v>
      </c>
      <c r="Y13" s="154">
        <f>_xlfn.IFNA(IF($B13=$B$382,0,INDEX('I.Supplementary 2019-20'!$I$8:$I$191,MATCH($B13,'I.Supplementary 2019-20'!$B$8:$B$191,0))),INDEX('KI 2019-20'!$I$9:$I$383,MATCH($B13,'KI 2019-20'!$B$9:$B$383,0)))</f>
        <v>0</v>
      </c>
      <c r="Z13" s="153">
        <f>_xlfn.IFNA(IF($B13=$B$382,0,INDEX('I.Supplementary 2019-20'!$J$8:$J$191,MATCH($B13,'I.Supplementary 2019-20'!$B$8:$B$191,0))),INDEX('KI 2019-20'!$J$9:$J$383,MATCH($B13,'KI 2019-20'!$B$9:$B$383,0)))</f>
        <v>2.831494178511587</v>
      </c>
      <c r="AA13" s="155">
        <f>_xlfn.IFNA(IF($B13=$B$382,0,INDEX('I.Supplementary 2019-20'!$H$8:$H$191,MATCH($B13,'I.Supplementary 2019-20'!$B$8:$B$191,0))),INDEX('KI 2019-20'!$H$9:$H$383,MATCH($B13,'KI 2019-20'!$B$9:$B$383,0)))</f>
        <v>2.831494178511587</v>
      </c>
      <c r="AC13" s="156">
        <f>I13*('Other inputs'!$C$6/'Other inputs'!$C$5)</f>
        <v>0</v>
      </c>
      <c r="AD13" s="149">
        <f>IF(B13=$B$35,J13*('Other inputs'!$C$6/'Other inputs'!$C$5)-('Other inputs'!$C$18/1000000),J13*('Other inputs'!$C$6/'Other inputs'!$C$5))</f>
        <v>0</v>
      </c>
      <c r="AE13" s="149">
        <f>K13*('Other inputs'!$C$6/'Other inputs'!$C$5)</f>
        <v>0</v>
      </c>
      <c r="AF13" s="149">
        <f>L13*('Other inputs'!$C$6/'Other inputs'!$C$5)</f>
        <v>0</v>
      </c>
      <c r="AG13" s="188">
        <f>M13*('Other inputs'!$C$6/'Other inputs'!$C$5)</f>
        <v>0</v>
      </c>
      <c r="AH13" s="149">
        <f>N13*('Other inputs'!$C$6/'Other inputs'!$C$5)</f>
        <v>0</v>
      </c>
      <c r="AI13" s="149">
        <f>O13*('Other inputs'!$C$6/'Other inputs'!$C$5)</f>
        <v>2.8776285032123869</v>
      </c>
      <c r="AJ13" s="149">
        <f>P13*('Other inputs'!$C$6/'Other inputs'!$C$5)</f>
        <v>0</v>
      </c>
      <c r="AK13" s="149">
        <f>Q13*('Other inputs'!$C$6/'Other inputs'!$C$5)</f>
        <v>0</v>
      </c>
      <c r="AL13" s="188">
        <f>R13*('Other inputs'!$C$6/'Other inputs'!$C$5)</f>
        <v>0</v>
      </c>
      <c r="AM13" s="156">
        <f t="shared" si="4"/>
        <v>0</v>
      </c>
      <c r="AN13" s="149">
        <f t="shared" si="5"/>
        <v>2.8776285032123869</v>
      </c>
      <c r="AO13" s="149">
        <f t="shared" si="6"/>
        <v>0</v>
      </c>
      <c r="AP13" s="149">
        <f t="shared" si="7"/>
        <v>0</v>
      </c>
      <c r="AQ13" s="188">
        <f t="shared" si="8"/>
        <v>0</v>
      </c>
      <c r="AR13" s="149"/>
      <c r="AS13" s="156">
        <f>IF(D13=$C$171,'Other inputs'!$C$12/1000000,SUM(AC13:AG13))</f>
        <v>0</v>
      </c>
      <c r="AT13" s="200">
        <f>IF(D13=$C$171,$Z$171*('Other inputs'!$C$6/'Other inputs'!$C$5),SUM(AH13:AL13))</f>
        <v>2.8776285032123869</v>
      </c>
      <c r="AU13" s="210">
        <f t="shared" si="9"/>
        <v>2.8776285032123869</v>
      </c>
      <c r="AV13" s="214"/>
      <c r="AW13" s="199">
        <f>IF($G13=1,0,AC13*('Other inputs'!$F$6/'Other inputs'!$F$5))</f>
        <v>0</v>
      </c>
      <c r="AX13" s="200">
        <f>IF($G13=1,0,AD13*('Other inputs'!$F$6/'Other inputs'!$F$5))</f>
        <v>0</v>
      </c>
      <c r="AY13" s="200">
        <f>IF($G13=1,0,AE13*('Other inputs'!$F$6/'Other inputs'!$F$5))</f>
        <v>0</v>
      </c>
      <c r="AZ13" s="200">
        <f>IF($G13=1,0,AF13*('Other inputs'!$F$6/'Other inputs'!$F$5))</f>
        <v>0</v>
      </c>
      <c r="BA13" s="200">
        <f>IF($G13=1,0,AG13*('Other inputs'!$F$6/'Other inputs'!$F$5))</f>
        <v>0</v>
      </c>
      <c r="BB13" s="199">
        <f>IF($G13=1,0,AH13*('Other inputs'!$C$7/'Other inputs'!$C$6))</f>
        <v>0</v>
      </c>
      <c r="BC13" s="200">
        <f>IF($G13=1,0,AI13*('Other inputs'!$C$7/'Other inputs'!$C$6))</f>
        <v>2.8776285032123869</v>
      </c>
      <c r="BD13" s="200">
        <f>IF($G13=1,0,AJ13*('Other inputs'!$C$7/'Other inputs'!$C$6))</f>
        <v>0</v>
      </c>
      <c r="BE13" s="200">
        <f>IF($G13=1,0,AK13*('Other inputs'!$C$7/'Other inputs'!$C$6))</f>
        <v>0</v>
      </c>
      <c r="BF13" s="200">
        <f>IF($G13=1,0,AL13*('Other inputs'!$C$7/'Other inputs'!$C$6))</f>
        <v>0</v>
      </c>
      <c r="BG13" s="199">
        <f t="shared" si="10"/>
        <v>0</v>
      </c>
      <c r="BH13" s="200">
        <f t="shared" si="11"/>
        <v>2.8776285032123869</v>
      </c>
      <c r="BI13" s="200">
        <f t="shared" si="12"/>
        <v>0</v>
      </c>
      <c r="BJ13" s="200">
        <f t="shared" si="13"/>
        <v>0</v>
      </c>
      <c r="BK13" s="210">
        <f t="shared" si="14"/>
        <v>0</v>
      </c>
      <c r="BL13" s="200"/>
      <c r="BM13" s="199">
        <f>IF(D13=C$171,'Other inputs'!$C$13/1000000,SUM(AW13:BA13))</f>
        <v>0</v>
      </c>
      <c r="BN13" s="200">
        <f>IF(B13=$B$171,$AT$171*('Other inputs'!$C$7/'Other inputs'!$C$6),SUM(BB13:BF13))</f>
        <v>2.8776285032123869</v>
      </c>
      <c r="BO13" s="188">
        <f t="shared" si="15"/>
        <v>2.8776285032123869</v>
      </c>
    </row>
    <row r="14" spans="2:81">
      <c r="B14" s="121" t="str">
        <f>'KI 2019-20'!B15</f>
        <v>E6101</v>
      </c>
      <c r="C14" s="160" t="str">
        <f t="shared" si="2"/>
        <v>E6101</v>
      </c>
      <c r="D14" s="160" t="str">
        <f t="shared" si="3"/>
        <v>E6101</v>
      </c>
      <c r="E14" t="str">
        <f>INDEX('KI 2019-20'!D$9:D$383,MATCH($B14,'KI 2019-20'!$B$9:$B$383,0))</f>
        <v>SFIR</v>
      </c>
      <c r="F14">
        <f>INDEX('KI 2019-20'!E$9:E$383,MATCH($B14,'KI 2019-20'!$B$9:$B$383,0))</f>
        <v>0</v>
      </c>
      <c r="G14" s="119">
        <v>0</v>
      </c>
      <c r="H14" s="120" t="str">
        <f>INDEX('KI 2019-20'!F$9:F$383,MATCH($B14,'KI 2019-20'!$B$9:$B$383,0))</f>
        <v>Avon Fire</v>
      </c>
      <c r="I14" s="154">
        <f>_xlfn.IFNA(IF($B14=$B$382,0,INDEX('I.Supplementary 2019-20'!N$8:N$191,MATCH($B14,'I.Supplementary 2019-20'!$B$8:$B$191,0))),INDEX('KI 2019-20'!N$9:N$383,MATCH($B14,'KI 2019-20'!$B$9:$B$383,0)))</f>
        <v>0</v>
      </c>
      <c r="J14" s="153">
        <f>_xlfn.IFNA(IF($B14=$B$382,0,INDEX('I.Supplementary 2019-20'!O$8:O$191,MATCH($B14,'I.Supplementary 2019-20'!$B$8:$B$191,0))),INDEX('KI 2019-20'!O$9:O$383,MATCH($B14,'KI 2019-20'!$B$9:$B$383,0)))</f>
        <v>0</v>
      </c>
      <c r="K14" s="153">
        <f>_xlfn.IFNA(IF($B14=$B$382,0,INDEX('I.Supplementary 2019-20'!P$8:P$191,MATCH($B14,'I.Supplementary 2019-20'!$B$8:$B$191,0))),INDEX('KI 2019-20'!P$9:P$383,MATCH($B14,'KI 2019-20'!$B$9:$B$383,0)))</f>
        <v>5.0339208809736071</v>
      </c>
      <c r="L14" s="153">
        <f>_xlfn.IFNA(IF($B14=$B$382,0,INDEX('I.Supplementary 2019-20'!Q$8:Q$191,MATCH($B14,'I.Supplementary 2019-20'!$B$8:$B$191,0))),INDEX('KI 2019-20'!Q$9:Q$383,MATCH($B14,'KI 2019-20'!$B$9:$B$383,0)))</f>
        <v>0</v>
      </c>
      <c r="M14" s="155">
        <f>_xlfn.IFNA(IF($B14=$B$382,0,INDEX('I.Supplementary 2019-20'!R$8:R$191,MATCH($B14,'I.Supplementary 2019-20'!$B$8:$B$191,0))),INDEX('KI 2019-20'!R$9:R$383,MATCH($B14,'KI 2019-20'!$B$9:$B$383,0)))</f>
        <v>0</v>
      </c>
      <c r="N14" s="153">
        <f>_xlfn.IFNA(IF($B14=$B$382,0,INDEX('I.Supplementary 2019-20'!S$8:S$191,MATCH($B14,'I.Supplementary 2019-20'!$B$8:$B$191,0))),INDEX('KI 2019-20'!S$9:S$383,MATCH($B14,'KI 2019-20'!$B$9:$B$383,0)))</f>
        <v>0</v>
      </c>
      <c r="O14" s="153">
        <f>_xlfn.IFNA(IF($B14=$B$382,0,INDEX('I.Supplementary 2019-20'!T$8:T$191,MATCH($B14,'I.Supplementary 2019-20'!$B$8:$B$191,0))),INDEX('KI 2019-20'!T$9:T$383,MATCH($B14,'KI 2019-20'!$B$9:$B$383,0)))</f>
        <v>0</v>
      </c>
      <c r="P14" s="153">
        <f>_xlfn.IFNA(IF($B14=$B$382,0,INDEX('I.Supplementary 2019-20'!U$8:U$191,MATCH($B14,'I.Supplementary 2019-20'!$B$8:$B$191,0))),INDEX('KI 2019-20'!U$9:U$383,MATCH($B14,'KI 2019-20'!$B$9:$B$383,0)))</f>
        <v>10.732478471502317</v>
      </c>
      <c r="Q14" s="153">
        <f>_xlfn.IFNA(IF($B14=$B$382,0,INDEX('I.Supplementary 2019-20'!V$8:V$191,MATCH($B14,'I.Supplementary 2019-20'!$B$8:$B$191,0))),INDEX('KI 2019-20'!V$9:V$383,MATCH($B14,'KI 2019-20'!$B$9:$B$383,0)))</f>
        <v>0</v>
      </c>
      <c r="R14" s="155">
        <f>_xlfn.IFNA(IF($B14=$B$382,0,INDEX('I.Supplementary 2019-20'!W$8:W$191,MATCH($B14,'I.Supplementary 2019-20'!$B$8:$B$191,0))),INDEX('KI 2019-20'!W$9:W$383,MATCH($B14,'KI 2019-20'!$B$9:$B$383,0)))</f>
        <v>0</v>
      </c>
      <c r="S14" s="153">
        <f>_xlfn.IFNA(IF($B14=$B$382,0,INDEX('I.Supplementary 2019-20'!X$8:X$191,MATCH($B14,'I.Supplementary 2019-20'!$B$8:$B$191,0))),INDEX('KI 2019-20'!X$9:X$383,MATCH($B14,'KI 2019-20'!$B$9:$B$383,0)))</f>
        <v>0</v>
      </c>
      <c r="T14" s="153">
        <f>_xlfn.IFNA(IF($B14=$B$382,0,INDEX('I.Supplementary 2019-20'!Y$8:Y$191,MATCH($B14,'I.Supplementary 2019-20'!$B$8:$B$191,0))),INDEX('KI 2019-20'!Y$9:Y$383,MATCH($B14,'KI 2019-20'!$B$9:$B$383,0)))</f>
        <v>0</v>
      </c>
      <c r="U14" s="153">
        <f>_xlfn.IFNA(IF($B14=$B$382,0,INDEX('I.Supplementary 2019-20'!Z$8:Z$191,MATCH($B14,'I.Supplementary 2019-20'!$B$8:$B$191,0))),INDEX('KI 2019-20'!Z$9:Z$383,MATCH($B14,'KI 2019-20'!$B$9:$B$383,0)))</f>
        <v>15.766399352475924</v>
      </c>
      <c r="V14" s="153">
        <f>_xlfn.IFNA(IF($B14=$B$382,0,INDEX('I.Supplementary 2019-20'!AA$8:AA$191,MATCH($B14,'I.Supplementary 2019-20'!$B$8:$B$191,0))),INDEX('KI 2019-20'!AA$9:AA$383,MATCH($B14,'KI 2019-20'!$B$9:$B$383,0)))</f>
        <v>0</v>
      </c>
      <c r="W14" s="155">
        <f>_xlfn.IFNA(IF($B14=$B$382,0,INDEX('I.Supplementary 2019-20'!AB$8:AB$191,MATCH($B14,'I.Supplementary 2019-20'!$B$8:$B$191,0))),INDEX('KI 2019-20'!AB$9:AB$383,MATCH($B14,'KI 2019-20'!$B$9:$B$383,0)))</f>
        <v>0</v>
      </c>
      <c r="Y14" s="154">
        <f>_xlfn.IFNA(IF($B14=$B$382,0,INDEX('I.Supplementary 2019-20'!$I$8:$I$191,MATCH($B14,'I.Supplementary 2019-20'!$B$8:$B$191,0))),INDEX('KI 2019-20'!$I$9:$I$383,MATCH($B14,'KI 2019-20'!$B$9:$B$383,0)))</f>
        <v>5.0339208809736071</v>
      </c>
      <c r="Z14" s="153">
        <f>_xlfn.IFNA(IF($B14=$B$382,0,INDEX('I.Supplementary 2019-20'!$J$8:$J$191,MATCH($B14,'I.Supplementary 2019-20'!$B$8:$B$191,0))),INDEX('KI 2019-20'!$J$9:$J$383,MATCH($B14,'KI 2019-20'!$B$9:$B$383,0)))</f>
        <v>10.732478471502317</v>
      </c>
      <c r="AA14" s="155">
        <f>_xlfn.IFNA(IF($B14=$B$382,0,INDEX('I.Supplementary 2019-20'!$H$8:$H$191,MATCH($B14,'I.Supplementary 2019-20'!$B$8:$B$191,0))),INDEX('KI 2019-20'!$H$9:$H$383,MATCH($B14,'KI 2019-20'!$B$9:$B$383,0)))</f>
        <v>15.766399352475924</v>
      </c>
      <c r="AC14" s="156">
        <f>I14*('Other inputs'!$C$6/'Other inputs'!$C$5)</f>
        <v>0</v>
      </c>
      <c r="AD14" s="149">
        <f>IF(B14=$B$35,J14*('Other inputs'!$C$6/'Other inputs'!$C$5)-('Other inputs'!$C$18/1000000),J14*('Other inputs'!$C$6/'Other inputs'!$C$5))</f>
        <v>0</v>
      </c>
      <c r="AE14" s="149">
        <f>K14*('Other inputs'!$C$6/'Other inputs'!$C$5)</f>
        <v>5.1159399584640122</v>
      </c>
      <c r="AF14" s="149">
        <f>L14*('Other inputs'!$C$6/'Other inputs'!$C$5)</f>
        <v>0</v>
      </c>
      <c r="AG14" s="188">
        <f>M14*('Other inputs'!$C$6/'Other inputs'!$C$5)</f>
        <v>0</v>
      </c>
      <c r="AH14" s="149">
        <f>N14*('Other inputs'!$C$6/'Other inputs'!$C$5)</f>
        <v>0</v>
      </c>
      <c r="AI14" s="149">
        <f>O14*('Other inputs'!$C$6/'Other inputs'!$C$5)</f>
        <v>0</v>
      </c>
      <c r="AJ14" s="149">
        <f>P14*('Other inputs'!$C$6/'Other inputs'!$C$5)</f>
        <v>10.907345737840441</v>
      </c>
      <c r="AK14" s="149">
        <f>Q14*('Other inputs'!$C$6/'Other inputs'!$C$5)</f>
        <v>0</v>
      </c>
      <c r="AL14" s="188">
        <f>R14*('Other inputs'!$C$6/'Other inputs'!$C$5)</f>
        <v>0</v>
      </c>
      <c r="AM14" s="156">
        <f t="shared" si="4"/>
        <v>0</v>
      </c>
      <c r="AN14" s="149">
        <f t="shared" si="5"/>
        <v>0</v>
      </c>
      <c r="AO14" s="149">
        <f t="shared" si="6"/>
        <v>16.023285696304452</v>
      </c>
      <c r="AP14" s="149">
        <f t="shared" si="7"/>
        <v>0</v>
      </c>
      <c r="AQ14" s="188">
        <f t="shared" si="8"/>
        <v>0</v>
      </c>
      <c r="AR14" s="149"/>
      <c r="AS14" s="156">
        <f>IF(D14=$C$171,'Other inputs'!$C$12/1000000,SUM(AC14:AG14))</f>
        <v>5.1159399584640122</v>
      </c>
      <c r="AT14" s="200">
        <f>IF(D14=$C$171,$Z$171*('Other inputs'!$C$6/'Other inputs'!$C$5),SUM(AH14:AL14))</f>
        <v>10.907345737840441</v>
      </c>
      <c r="AU14" s="210">
        <f t="shared" si="9"/>
        <v>16.023285696304452</v>
      </c>
      <c r="AV14" s="214"/>
      <c r="AW14" s="199">
        <f>IF($G14=1,0,AC14*('Other inputs'!$F$6/'Other inputs'!$F$5))</f>
        <v>0</v>
      </c>
      <c r="AX14" s="200">
        <f>IF($G14=1,0,AD14*('Other inputs'!$F$6/'Other inputs'!$F$5))</f>
        <v>0</v>
      </c>
      <c r="AY14" s="200">
        <f>IF($G14=1,0,AE14*('Other inputs'!$F$6/'Other inputs'!$F$5))</f>
        <v>5.1442308706767159</v>
      </c>
      <c r="AZ14" s="200">
        <f>IF($G14=1,0,AF14*('Other inputs'!$F$6/'Other inputs'!$F$5))</f>
        <v>0</v>
      </c>
      <c r="BA14" s="200">
        <f>IF($G14=1,0,AG14*('Other inputs'!$F$6/'Other inputs'!$F$5))</f>
        <v>0</v>
      </c>
      <c r="BB14" s="199">
        <f>IF($G14=1,0,AH14*('Other inputs'!$C$7/'Other inputs'!$C$6))</f>
        <v>0</v>
      </c>
      <c r="BC14" s="200">
        <f>IF($G14=1,0,AI14*('Other inputs'!$C$7/'Other inputs'!$C$6))</f>
        <v>0</v>
      </c>
      <c r="BD14" s="200">
        <f>IF($G14=1,0,AJ14*('Other inputs'!$C$7/'Other inputs'!$C$6))</f>
        <v>10.907345737840441</v>
      </c>
      <c r="BE14" s="200">
        <f>IF($G14=1,0,AK14*('Other inputs'!$C$7/'Other inputs'!$C$6))</f>
        <v>0</v>
      </c>
      <c r="BF14" s="200">
        <f>IF($G14=1,0,AL14*('Other inputs'!$C$7/'Other inputs'!$C$6))</f>
        <v>0</v>
      </c>
      <c r="BG14" s="199">
        <f t="shared" si="10"/>
        <v>0</v>
      </c>
      <c r="BH14" s="200">
        <f t="shared" si="11"/>
        <v>0</v>
      </c>
      <c r="BI14" s="200">
        <f t="shared" si="12"/>
        <v>16.051576608517156</v>
      </c>
      <c r="BJ14" s="200">
        <f t="shared" si="13"/>
        <v>0</v>
      </c>
      <c r="BK14" s="210">
        <f t="shared" si="14"/>
        <v>0</v>
      </c>
      <c r="BL14" s="200"/>
      <c r="BM14" s="199">
        <f>IF(D14=C$171,'Other inputs'!$C$13/1000000,SUM(AW14:BA14))</f>
        <v>5.1442308706767159</v>
      </c>
      <c r="BN14" s="200">
        <f>IF(B14=$B$171,$AT$171*('Other inputs'!$C$7/'Other inputs'!$C$6),SUM(BB14:BF14))</f>
        <v>10.907345737840441</v>
      </c>
      <c r="BO14" s="188">
        <f t="shared" si="15"/>
        <v>16.051576608517156</v>
      </c>
    </row>
    <row r="15" spans="2:81">
      <c r="B15" s="121" t="str">
        <f>'KI 2019-20'!B16</f>
        <v>E0431</v>
      </c>
      <c r="C15" s="160" t="str">
        <f t="shared" si="2"/>
        <v>E0431</v>
      </c>
      <c r="D15" s="160" t="str">
        <f t="shared" si="3"/>
        <v>E0431</v>
      </c>
      <c r="E15" t="str">
        <f>INDEX('KI 2019-20'!D$9:D$383,MATCH($B15,'KI 2019-20'!$B$9:$B$383,0))</f>
        <v>SD</v>
      </c>
      <c r="F15" t="str">
        <f>INDEX('KI 2019-20'!E$9:E$383,MATCH($B15,'KI 2019-20'!$B$9:$B$383,0))</f>
        <v>P1904</v>
      </c>
      <c r="G15" s="119">
        <v>1</v>
      </c>
      <c r="H15" s="120" t="str">
        <f>INDEX('KI 2019-20'!F$9:F$383,MATCH($B15,'KI 2019-20'!$B$9:$B$383,0))</f>
        <v>Aylesbury Vale</v>
      </c>
      <c r="I15" s="154">
        <f>_xlfn.IFNA(IF($B15=$B$382,0,INDEX('I.Supplementary 2019-20'!N$8:N$191,MATCH($B15,'I.Supplementary 2019-20'!$B$8:$B$191,0))),INDEX('KI 2019-20'!N$9:N$383,MATCH($B15,'KI 2019-20'!$B$9:$B$383,0)))</f>
        <v>0</v>
      </c>
      <c r="J15" s="153">
        <f>_xlfn.IFNA(IF($B15=$B$382,0,INDEX('I.Supplementary 2019-20'!O$8:O$191,MATCH($B15,'I.Supplementary 2019-20'!$B$8:$B$191,0))),INDEX('KI 2019-20'!O$9:O$383,MATCH($B15,'KI 2019-20'!$B$9:$B$383,0)))</f>
        <v>0</v>
      </c>
      <c r="K15" s="153">
        <f>_xlfn.IFNA(IF($B15=$B$382,0,INDEX('I.Supplementary 2019-20'!P$8:P$191,MATCH($B15,'I.Supplementary 2019-20'!$B$8:$B$191,0))),INDEX('KI 2019-20'!P$9:P$383,MATCH($B15,'KI 2019-20'!$B$9:$B$383,0)))</f>
        <v>0</v>
      </c>
      <c r="L15" s="153">
        <f>_xlfn.IFNA(IF($B15=$B$382,0,INDEX('I.Supplementary 2019-20'!Q$8:Q$191,MATCH($B15,'I.Supplementary 2019-20'!$B$8:$B$191,0))),INDEX('KI 2019-20'!Q$9:Q$383,MATCH($B15,'KI 2019-20'!$B$9:$B$383,0)))</f>
        <v>0</v>
      </c>
      <c r="M15" s="155">
        <f>_xlfn.IFNA(IF($B15=$B$382,0,INDEX('I.Supplementary 2019-20'!R$8:R$191,MATCH($B15,'I.Supplementary 2019-20'!$B$8:$B$191,0))),INDEX('KI 2019-20'!R$9:R$383,MATCH($B15,'KI 2019-20'!$B$9:$B$383,0)))</f>
        <v>0</v>
      </c>
      <c r="N15" s="153">
        <f>_xlfn.IFNA(IF($B15=$B$382,0,INDEX('I.Supplementary 2019-20'!S$8:S$191,MATCH($B15,'I.Supplementary 2019-20'!$B$8:$B$191,0))),INDEX('KI 2019-20'!S$9:S$383,MATCH($B15,'KI 2019-20'!$B$9:$B$383,0)))</f>
        <v>0</v>
      </c>
      <c r="O15" s="153">
        <f>_xlfn.IFNA(IF($B15=$B$382,0,INDEX('I.Supplementary 2019-20'!T$8:T$191,MATCH($B15,'I.Supplementary 2019-20'!$B$8:$B$191,0))),INDEX('KI 2019-20'!T$9:T$383,MATCH($B15,'KI 2019-20'!$B$9:$B$383,0)))</f>
        <v>3.919111956810823</v>
      </c>
      <c r="P15" s="153">
        <f>_xlfn.IFNA(IF($B15=$B$382,0,INDEX('I.Supplementary 2019-20'!U$8:U$191,MATCH($B15,'I.Supplementary 2019-20'!$B$8:$B$191,0))),INDEX('KI 2019-20'!U$9:U$383,MATCH($B15,'KI 2019-20'!$B$9:$B$383,0)))</f>
        <v>0</v>
      </c>
      <c r="Q15" s="153">
        <f>_xlfn.IFNA(IF($B15=$B$382,0,INDEX('I.Supplementary 2019-20'!V$8:V$191,MATCH($B15,'I.Supplementary 2019-20'!$B$8:$B$191,0))),INDEX('KI 2019-20'!V$9:V$383,MATCH($B15,'KI 2019-20'!$B$9:$B$383,0)))</f>
        <v>0</v>
      </c>
      <c r="R15" s="155">
        <f>_xlfn.IFNA(IF($B15=$B$382,0,INDEX('I.Supplementary 2019-20'!W$8:W$191,MATCH($B15,'I.Supplementary 2019-20'!$B$8:$B$191,0))),INDEX('KI 2019-20'!W$9:W$383,MATCH($B15,'KI 2019-20'!$B$9:$B$383,0)))</f>
        <v>0</v>
      </c>
      <c r="S15" s="153">
        <f>_xlfn.IFNA(IF($B15=$B$382,0,INDEX('I.Supplementary 2019-20'!X$8:X$191,MATCH($B15,'I.Supplementary 2019-20'!$B$8:$B$191,0))),INDEX('KI 2019-20'!X$9:X$383,MATCH($B15,'KI 2019-20'!$B$9:$B$383,0)))</f>
        <v>0</v>
      </c>
      <c r="T15" s="153">
        <f>_xlfn.IFNA(IF($B15=$B$382,0,INDEX('I.Supplementary 2019-20'!Y$8:Y$191,MATCH($B15,'I.Supplementary 2019-20'!$B$8:$B$191,0))),INDEX('KI 2019-20'!Y$9:Y$383,MATCH($B15,'KI 2019-20'!$B$9:$B$383,0)))</f>
        <v>3.919111956810823</v>
      </c>
      <c r="U15" s="153">
        <f>_xlfn.IFNA(IF($B15=$B$382,0,INDEX('I.Supplementary 2019-20'!Z$8:Z$191,MATCH($B15,'I.Supplementary 2019-20'!$B$8:$B$191,0))),INDEX('KI 2019-20'!Z$9:Z$383,MATCH($B15,'KI 2019-20'!$B$9:$B$383,0)))</f>
        <v>0</v>
      </c>
      <c r="V15" s="153">
        <f>_xlfn.IFNA(IF($B15=$B$382,0,INDEX('I.Supplementary 2019-20'!AA$8:AA$191,MATCH($B15,'I.Supplementary 2019-20'!$B$8:$B$191,0))),INDEX('KI 2019-20'!AA$9:AA$383,MATCH($B15,'KI 2019-20'!$B$9:$B$383,0)))</f>
        <v>0</v>
      </c>
      <c r="W15" s="155">
        <f>_xlfn.IFNA(IF($B15=$B$382,0,INDEX('I.Supplementary 2019-20'!AB$8:AB$191,MATCH($B15,'I.Supplementary 2019-20'!$B$8:$B$191,0))),INDEX('KI 2019-20'!AB$9:AB$383,MATCH($B15,'KI 2019-20'!$B$9:$B$383,0)))</f>
        <v>0</v>
      </c>
      <c r="Y15" s="154">
        <f>_xlfn.IFNA(IF($B15=$B$382,0,INDEX('I.Supplementary 2019-20'!$I$8:$I$191,MATCH($B15,'I.Supplementary 2019-20'!$B$8:$B$191,0))),INDEX('KI 2019-20'!$I$9:$I$383,MATCH($B15,'KI 2019-20'!$B$9:$B$383,0)))</f>
        <v>0</v>
      </c>
      <c r="Z15" s="153">
        <f>_xlfn.IFNA(IF($B15=$B$382,0,INDEX('I.Supplementary 2019-20'!$J$8:$J$191,MATCH($B15,'I.Supplementary 2019-20'!$B$8:$B$191,0))),INDEX('KI 2019-20'!$J$9:$J$383,MATCH($B15,'KI 2019-20'!$B$9:$B$383,0)))</f>
        <v>3.919111956810823</v>
      </c>
      <c r="AA15" s="155">
        <f>_xlfn.IFNA(IF($B15=$B$382,0,INDEX('I.Supplementary 2019-20'!$H$8:$H$191,MATCH($B15,'I.Supplementary 2019-20'!$B$8:$B$191,0))),INDEX('KI 2019-20'!$H$9:$H$383,MATCH($B15,'KI 2019-20'!$B$9:$B$383,0)))</f>
        <v>3.919111956810823</v>
      </c>
      <c r="AC15" s="156">
        <f>I15*('Other inputs'!$C$6/'Other inputs'!$C$5)</f>
        <v>0</v>
      </c>
      <c r="AD15" s="149">
        <f>IF(B15=$B$35,J15*('Other inputs'!$C$6/'Other inputs'!$C$5)-('Other inputs'!$C$18/1000000),J15*('Other inputs'!$C$6/'Other inputs'!$C$5))</f>
        <v>0</v>
      </c>
      <c r="AE15" s="149">
        <f>K15*('Other inputs'!$C$6/'Other inputs'!$C$5)</f>
        <v>0</v>
      </c>
      <c r="AF15" s="149">
        <f>L15*('Other inputs'!$C$6/'Other inputs'!$C$5)</f>
        <v>0</v>
      </c>
      <c r="AG15" s="188">
        <f>M15*('Other inputs'!$C$6/'Other inputs'!$C$5)</f>
        <v>0</v>
      </c>
      <c r="AH15" s="149">
        <f>N15*('Other inputs'!$C$6/'Other inputs'!$C$5)</f>
        <v>0</v>
      </c>
      <c r="AI15" s="149">
        <f>O15*('Other inputs'!$C$6/'Other inputs'!$C$5)</f>
        <v>3.9829671414431789</v>
      </c>
      <c r="AJ15" s="149">
        <f>P15*('Other inputs'!$C$6/'Other inputs'!$C$5)</f>
        <v>0</v>
      </c>
      <c r="AK15" s="149">
        <f>Q15*('Other inputs'!$C$6/'Other inputs'!$C$5)</f>
        <v>0</v>
      </c>
      <c r="AL15" s="188">
        <f>R15*('Other inputs'!$C$6/'Other inputs'!$C$5)</f>
        <v>0</v>
      </c>
      <c r="AM15" s="156">
        <f t="shared" si="4"/>
        <v>0</v>
      </c>
      <c r="AN15" s="149">
        <f t="shared" si="5"/>
        <v>3.9829671414431789</v>
      </c>
      <c r="AO15" s="149">
        <f t="shared" si="6"/>
        <v>0</v>
      </c>
      <c r="AP15" s="149">
        <f t="shared" si="7"/>
        <v>0</v>
      </c>
      <c r="AQ15" s="188">
        <f t="shared" si="8"/>
        <v>0</v>
      </c>
      <c r="AR15" s="193"/>
      <c r="AS15" s="156">
        <f>IF(D15=$C$171,'Other inputs'!$C$12/1000000,SUM(AC15:AG15))</f>
        <v>0</v>
      </c>
      <c r="AT15" s="200">
        <f>IF(D15=$C$171,$Z$171*('Other inputs'!$C$6/'Other inputs'!$C$5),SUM(AH15:AL15))</f>
        <v>3.9829671414431789</v>
      </c>
      <c r="AU15" s="210">
        <f t="shared" si="9"/>
        <v>3.9829671414431789</v>
      </c>
      <c r="AV15" s="214"/>
      <c r="AW15" s="199">
        <f>IF($G15=1,0,AC15*('Other inputs'!$F$6/'Other inputs'!$F$5))</f>
        <v>0</v>
      </c>
      <c r="AX15" s="200">
        <f>IF($G15=1,0,AD15*('Other inputs'!$F$6/'Other inputs'!$F$5))</f>
        <v>0</v>
      </c>
      <c r="AY15" s="200">
        <f>IF($G15=1,0,AE15*('Other inputs'!$F$6/'Other inputs'!$F$5))</f>
        <v>0</v>
      </c>
      <c r="AZ15" s="200">
        <f>IF($G15=1,0,AF15*('Other inputs'!$F$6/'Other inputs'!$F$5))</f>
        <v>0</v>
      </c>
      <c r="BA15" s="200">
        <f>IF($G15=1,0,AG15*('Other inputs'!$F$6/'Other inputs'!$F$5))</f>
        <v>0</v>
      </c>
      <c r="BB15" s="199">
        <f>IF($G15=1,0,AH15*('Other inputs'!$C$7/'Other inputs'!$C$6))</f>
        <v>0</v>
      </c>
      <c r="BC15" s="200">
        <f>IF($G15=1,0,AI15*('Other inputs'!$C$7/'Other inputs'!$C$6))</f>
        <v>0</v>
      </c>
      <c r="BD15" s="200">
        <f>IF($G15=1,0,AJ15*('Other inputs'!$C$7/'Other inputs'!$C$6))</f>
        <v>0</v>
      </c>
      <c r="BE15" s="200">
        <f>IF($G15=1,0,AK15*('Other inputs'!$C$7/'Other inputs'!$C$6))</f>
        <v>0</v>
      </c>
      <c r="BF15" s="200">
        <f>IF($G15=1,0,AL15*('Other inputs'!$C$7/'Other inputs'!$C$6))</f>
        <v>0</v>
      </c>
      <c r="BG15" s="199">
        <f t="shared" si="10"/>
        <v>0</v>
      </c>
      <c r="BH15" s="200">
        <f t="shared" si="11"/>
        <v>0</v>
      </c>
      <c r="BI15" s="200">
        <f t="shared" si="12"/>
        <v>0</v>
      </c>
      <c r="BJ15" s="200">
        <f t="shared" si="13"/>
        <v>0</v>
      </c>
      <c r="BK15" s="210">
        <f t="shared" si="14"/>
        <v>0</v>
      </c>
      <c r="BL15" s="200"/>
      <c r="BM15" s="199">
        <f>IF(D15=C$171,'Other inputs'!$C$13/1000000,SUM(AW15:BA15))</f>
        <v>0</v>
      </c>
      <c r="BN15" s="200">
        <f>IF(B15=$B$171,$AT$171*('Other inputs'!$C$7/'Other inputs'!$C$6),SUM(BB15:BF15))</f>
        <v>0</v>
      </c>
      <c r="BO15" s="188">
        <f t="shared" si="15"/>
        <v>0</v>
      </c>
    </row>
    <row r="16" spans="2:81">
      <c r="B16" s="121" t="str">
        <f>'KI 2019-20'!B17</f>
        <v>E3531</v>
      </c>
      <c r="C16" s="160" t="str">
        <f t="shared" si="2"/>
        <v>E3531</v>
      </c>
      <c r="D16" s="160" t="str">
        <f t="shared" si="3"/>
        <v>E3531</v>
      </c>
      <c r="E16" t="str">
        <f>INDEX('KI 2019-20'!D$9:D$383,MATCH($B16,'KI 2019-20'!$B$9:$B$383,0))</f>
        <v>SD</v>
      </c>
      <c r="F16">
        <f>INDEX('KI 2019-20'!E$9:E$383,MATCH($B16,'KI 2019-20'!$B$9:$B$383,0))</f>
        <v>0</v>
      </c>
      <c r="G16" s="119">
        <v>0</v>
      </c>
      <c r="H16" s="120" t="str">
        <f>INDEX('KI 2019-20'!F$9:F$383,MATCH($B16,'KI 2019-20'!$B$9:$B$383,0))</f>
        <v>Babergh</v>
      </c>
      <c r="I16" s="154">
        <f>_xlfn.IFNA(IF($B16=$B$382,0,INDEX('I.Supplementary 2019-20'!N$8:N$191,MATCH($B16,'I.Supplementary 2019-20'!$B$8:$B$191,0))),INDEX('KI 2019-20'!N$9:N$383,MATCH($B16,'KI 2019-20'!$B$9:$B$383,0)))</f>
        <v>0</v>
      </c>
      <c r="J16" s="153">
        <f>_xlfn.IFNA(IF($B16=$B$382,0,INDEX('I.Supplementary 2019-20'!O$8:O$191,MATCH($B16,'I.Supplementary 2019-20'!$B$8:$B$191,0))),INDEX('KI 2019-20'!O$9:O$383,MATCH($B16,'KI 2019-20'!$B$9:$B$383,0)))</f>
        <v>0</v>
      </c>
      <c r="K16" s="153">
        <f>_xlfn.IFNA(IF($B16=$B$382,0,INDEX('I.Supplementary 2019-20'!P$8:P$191,MATCH($B16,'I.Supplementary 2019-20'!$B$8:$B$191,0))),INDEX('KI 2019-20'!P$9:P$383,MATCH($B16,'KI 2019-20'!$B$9:$B$383,0)))</f>
        <v>0</v>
      </c>
      <c r="L16" s="153">
        <f>_xlfn.IFNA(IF($B16=$B$382,0,INDEX('I.Supplementary 2019-20'!Q$8:Q$191,MATCH($B16,'I.Supplementary 2019-20'!$B$8:$B$191,0))),INDEX('KI 2019-20'!Q$9:Q$383,MATCH($B16,'KI 2019-20'!$B$9:$B$383,0)))</f>
        <v>0</v>
      </c>
      <c r="M16" s="155">
        <f>_xlfn.IFNA(IF($B16=$B$382,0,INDEX('I.Supplementary 2019-20'!R$8:R$191,MATCH($B16,'I.Supplementary 2019-20'!$B$8:$B$191,0))),INDEX('KI 2019-20'!R$9:R$383,MATCH($B16,'KI 2019-20'!$B$9:$B$383,0)))</f>
        <v>0</v>
      </c>
      <c r="N16" s="153">
        <f>_xlfn.IFNA(IF($B16=$B$382,0,INDEX('I.Supplementary 2019-20'!S$8:S$191,MATCH($B16,'I.Supplementary 2019-20'!$B$8:$B$191,0))),INDEX('KI 2019-20'!S$9:S$383,MATCH($B16,'KI 2019-20'!$B$9:$B$383,0)))</f>
        <v>0</v>
      </c>
      <c r="O16" s="153">
        <f>_xlfn.IFNA(IF($B16=$B$382,0,INDEX('I.Supplementary 2019-20'!T$8:T$191,MATCH($B16,'I.Supplementary 2019-20'!$B$8:$B$191,0))),INDEX('KI 2019-20'!T$9:T$383,MATCH($B16,'KI 2019-20'!$B$9:$B$383,0)))</f>
        <v>2.1044091806655461</v>
      </c>
      <c r="P16" s="153">
        <f>_xlfn.IFNA(IF($B16=$B$382,0,INDEX('I.Supplementary 2019-20'!U$8:U$191,MATCH($B16,'I.Supplementary 2019-20'!$B$8:$B$191,0))),INDEX('KI 2019-20'!U$9:U$383,MATCH($B16,'KI 2019-20'!$B$9:$B$383,0)))</f>
        <v>0</v>
      </c>
      <c r="Q16" s="153">
        <f>_xlfn.IFNA(IF($B16=$B$382,0,INDEX('I.Supplementary 2019-20'!V$8:V$191,MATCH($B16,'I.Supplementary 2019-20'!$B$8:$B$191,0))),INDEX('KI 2019-20'!V$9:V$383,MATCH($B16,'KI 2019-20'!$B$9:$B$383,0)))</f>
        <v>0</v>
      </c>
      <c r="R16" s="155">
        <f>_xlfn.IFNA(IF($B16=$B$382,0,INDEX('I.Supplementary 2019-20'!W$8:W$191,MATCH($B16,'I.Supplementary 2019-20'!$B$8:$B$191,0))),INDEX('KI 2019-20'!W$9:W$383,MATCH($B16,'KI 2019-20'!$B$9:$B$383,0)))</f>
        <v>0</v>
      </c>
      <c r="S16" s="153">
        <f>_xlfn.IFNA(IF($B16=$B$382,0,INDEX('I.Supplementary 2019-20'!X$8:X$191,MATCH($B16,'I.Supplementary 2019-20'!$B$8:$B$191,0))),INDEX('KI 2019-20'!X$9:X$383,MATCH($B16,'KI 2019-20'!$B$9:$B$383,0)))</f>
        <v>0</v>
      </c>
      <c r="T16" s="153">
        <f>_xlfn.IFNA(IF($B16=$B$382,0,INDEX('I.Supplementary 2019-20'!Y$8:Y$191,MATCH($B16,'I.Supplementary 2019-20'!$B$8:$B$191,0))),INDEX('KI 2019-20'!Y$9:Y$383,MATCH($B16,'KI 2019-20'!$B$9:$B$383,0)))</f>
        <v>2.1044091806655461</v>
      </c>
      <c r="U16" s="153">
        <f>_xlfn.IFNA(IF($B16=$B$382,0,INDEX('I.Supplementary 2019-20'!Z$8:Z$191,MATCH($B16,'I.Supplementary 2019-20'!$B$8:$B$191,0))),INDEX('KI 2019-20'!Z$9:Z$383,MATCH($B16,'KI 2019-20'!$B$9:$B$383,0)))</f>
        <v>0</v>
      </c>
      <c r="V16" s="153">
        <f>_xlfn.IFNA(IF($B16=$B$382,0,INDEX('I.Supplementary 2019-20'!AA$8:AA$191,MATCH($B16,'I.Supplementary 2019-20'!$B$8:$B$191,0))),INDEX('KI 2019-20'!AA$9:AA$383,MATCH($B16,'KI 2019-20'!$B$9:$B$383,0)))</f>
        <v>0</v>
      </c>
      <c r="W16" s="155">
        <f>_xlfn.IFNA(IF($B16=$B$382,0,INDEX('I.Supplementary 2019-20'!AB$8:AB$191,MATCH($B16,'I.Supplementary 2019-20'!$B$8:$B$191,0))),INDEX('KI 2019-20'!AB$9:AB$383,MATCH($B16,'KI 2019-20'!$B$9:$B$383,0)))</f>
        <v>0</v>
      </c>
      <c r="Y16" s="154">
        <f>_xlfn.IFNA(IF($B16=$B$382,0,INDEX('I.Supplementary 2019-20'!$I$8:$I$191,MATCH($B16,'I.Supplementary 2019-20'!$B$8:$B$191,0))),INDEX('KI 2019-20'!$I$9:$I$383,MATCH($B16,'KI 2019-20'!$B$9:$B$383,0)))</f>
        <v>0</v>
      </c>
      <c r="Z16" s="153">
        <f>_xlfn.IFNA(IF($B16=$B$382,0,INDEX('I.Supplementary 2019-20'!$J$8:$J$191,MATCH($B16,'I.Supplementary 2019-20'!$B$8:$B$191,0))),INDEX('KI 2019-20'!$J$9:$J$383,MATCH($B16,'KI 2019-20'!$B$9:$B$383,0)))</f>
        <v>2.1044091806655461</v>
      </c>
      <c r="AA16" s="155">
        <f>_xlfn.IFNA(IF($B16=$B$382,0,INDEX('I.Supplementary 2019-20'!$H$8:$H$191,MATCH($B16,'I.Supplementary 2019-20'!$B$8:$B$191,0))),INDEX('KI 2019-20'!$H$9:$H$383,MATCH($B16,'KI 2019-20'!$B$9:$B$383,0)))</f>
        <v>2.1044091806655461</v>
      </c>
      <c r="AC16" s="156">
        <f>I16*('Other inputs'!$C$6/'Other inputs'!$C$5)</f>
        <v>0</v>
      </c>
      <c r="AD16" s="149">
        <f>IF(B16=$B$35,J16*('Other inputs'!$C$6/'Other inputs'!$C$5)-('Other inputs'!$C$18/1000000),J16*('Other inputs'!$C$6/'Other inputs'!$C$5))</f>
        <v>0</v>
      </c>
      <c r="AE16" s="149">
        <f>K16*('Other inputs'!$C$6/'Other inputs'!$C$5)</f>
        <v>0</v>
      </c>
      <c r="AF16" s="149">
        <f>L16*('Other inputs'!$C$6/'Other inputs'!$C$5)</f>
        <v>0</v>
      </c>
      <c r="AG16" s="188">
        <f>M16*('Other inputs'!$C$6/'Other inputs'!$C$5)</f>
        <v>0</v>
      </c>
      <c r="AH16" s="149">
        <f>N16*('Other inputs'!$C$6/'Other inputs'!$C$5)</f>
        <v>0</v>
      </c>
      <c r="AI16" s="149">
        <f>O16*('Other inputs'!$C$6/'Other inputs'!$C$5)</f>
        <v>2.1386969066234367</v>
      </c>
      <c r="AJ16" s="149">
        <f>P16*('Other inputs'!$C$6/'Other inputs'!$C$5)</f>
        <v>0</v>
      </c>
      <c r="AK16" s="149">
        <f>Q16*('Other inputs'!$C$6/'Other inputs'!$C$5)</f>
        <v>0</v>
      </c>
      <c r="AL16" s="188">
        <f>R16*('Other inputs'!$C$6/'Other inputs'!$C$5)</f>
        <v>0</v>
      </c>
      <c r="AM16" s="156">
        <f t="shared" si="4"/>
        <v>0</v>
      </c>
      <c r="AN16" s="149">
        <f t="shared" si="5"/>
        <v>2.1386969066234367</v>
      </c>
      <c r="AO16" s="149">
        <f t="shared" si="6"/>
        <v>0</v>
      </c>
      <c r="AP16" s="149">
        <f t="shared" si="7"/>
        <v>0</v>
      </c>
      <c r="AQ16" s="188">
        <f t="shared" si="8"/>
        <v>0</v>
      </c>
      <c r="AR16" s="149"/>
      <c r="AS16" s="156">
        <f>IF(D16=$C$171,'Other inputs'!$C$12/1000000,SUM(AC16:AG16))</f>
        <v>0</v>
      </c>
      <c r="AT16" s="200">
        <f>IF(D16=$C$171,$Z$171*('Other inputs'!$C$6/'Other inputs'!$C$5),SUM(AH16:AL16))</f>
        <v>2.1386969066234367</v>
      </c>
      <c r="AU16" s="210">
        <f t="shared" si="9"/>
        <v>2.1386969066234367</v>
      </c>
      <c r="AV16" s="214"/>
      <c r="AW16" s="199">
        <f>IF($G16=1,0,AC16*('Other inputs'!$F$6/'Other inputs'!$F$5))</f>
        <v>0</v>
      </c>
      <c r="AX16" s="200">
        <f>IF($G16=1,0,AD16*('Other inputs'!$F$6/'Other inputs'!$F$5))</f>
        <v>0</v>
      </c>
      <c r="AY16" s="200">
        <f>IF($G16=1,0,AE16*('Other inputs'!$F$6/'Other inputs'!$F$5))</f>
        <v>0</v>
      </c>
      <c r="AZ16" s="200">
        <f>IF($G16=1,0,AF16*('Other inputs'!$F$6/'Other inputs'!$F$5))</f>
        <v>0</v>
      </c>
      <c r="BA16" s="200">
        <f>IF($G16=1,0,AG16*('Other inputs'!$F$6/'Other inputs'!$F$5))</f>
        <v>0</v>
      </c>
      <c r="BB16" s="199">
        <f>IF($G16=1,0,AH16*('Other inputs'!$C$7/'Other inputs'!$C$6))</f>
        <v>0</v>
      </c>
      <c r="BC16" s="200">
        <f>IF($G16=1,0,AI16*('Other inputs'!$C$7/'Other inputs'!$C$6))</f>
        <v>2.1386969066234367</v>
      </c>
      <c r="BD16" s="200">
        <f>IF($G16=1,0,AJ16*('Other inputs'!$C$7/'Other inputs'!$C$6))</f>
        <v>0</v>
      </c>
      <c r="BE16" s="200">
        <f>IF($G16=1,0,AK16*('Other inputs'!$C$7/'Other inputs'!$C$6))</f>
        <v>0</v>
      </c>
      <c r="BF16" s="200">
        <f>IF($G16=1,0,AL16*('Other inputs'!$C$7/'Other inputs'!$C$6))</f>
        <v>0</v>
      </c>
      <c r="BG16" s="199">
        <f t="shared" si="10"/>
        <v>0</v>
      </c>
      <c r="BH16" s="200">
        <f t="shared" si="11"/>
        <v>2.1386969066234367</v>
      </c>
      <c r="BI16" s="200">
        <f t="shared" si="12"/>
        <v>0</v>
      </c>
      <c r="BJ16" s="200">
        <f t="shared" si="13"/>
        <v>0</v>
      </c>
      <c r="BK16" s="210">
        <f t="shared" si="14"/>
        <v>0</v>
      </c>
      <c r="BL16" s="200"/>
      <c r="BM16" s="199">
        <f>IF(D16=C$171,'Other inputs'!$C$13/1000000,SUM(AW16:BA16))</f>
        <v>0</v>
      </c>
      <c r="BN16" s="200">
        <f>IF(B16=$B$171,$AT$171*('Other inputs'!$C$7/'Other inputs'!$C$6),SUM(BB16:BF16))</f>
        <v>2.1386969066234367</v>
      </c>
      <c r="BO16" s="188">
        <f t="shared" si="15"/>
        <v>2.1386969066234367</v>
      </c>
    </row>
    <row r="17" spans="2:67">
      <c r="B17" s="121" t="str">
        <f>'KI 2019-20'!B18</f>
        <v>E5030</v>
      </c>
      <c r="C17" s="160" t="str">
        <f t="shared" si="2"/>
        <v>E5030</v>
      </c>
      <c r="D17" s="160" t="str">
        <f t="shared" si="3"/>
        <v>E5030</v>
      </c>
      <c r="E17" t="str">
        <f>INDEX('KI 2019-20'!D$9:D$383,MATCH($B17,'KI 2019-20'!$B$9:$B$383,0))</f>
        <v>OLB</v>
      </c>
      <c r="F17" t="str">
        <f>INDEX('KI 2019-20'!E$9:E$383,MATCH($B17,'KI 2019-20'!$B$9:$B$383,0))</f>
        <v>P1915</v>
      </c>
      <c r="G17" s="119">
        <v>0</v>
      </c>
      <c r="H17" s="120" t="str">
        <f>INDEX('KI 2019-20'!F$9:F$383,MATCH($B17,'KI 2019-20'!$B$9:$B$383,0))</f>
        <v>Barking and Dagenham</v>
      </c>
      <c r="I17" s="154">
        <f>_xlfn.IFNA(IF($B17=$B$382,0,INDEX('I.Supplementary 2019-20'!N$8:N$191,MATCH($B17,'I.Supplementary 2019-20'!$B$8:$B$191,0))),INDEX('KI 2019-20'!N$9:N$383,MATCH($B17,'KI 2019-20'!$B$9:$B$383,0)))</f>
        <v>16.283624745612578</v>
      </c>
      <c r="J17" s="153">
        <f>_xlfn.IFNA(IF($B17=$B$382,0,INDEX('I.Supplementary 2019-20'!O$8:O$191,MATCH($B17,'I.Supplementary 2019-20'!$B$8:$B$191,0))),INDEX('KI 2019-20'!O$9:O$383,MATCH($B17,'KI 2019-20'!$B$9:$B$383,0)))</f>
        <v>1.4468649683599706</v>
      </c>
      <c r="K17" s="153">
        <f>_xlfn.IFNA(IF($B17=$B$382,0,INDEX('I.Supplementary 2019-20'!P$8:P$191,MATCH($B17,'I.Supplementary 2019-20'!$B$8:$B$191,0))),INDEX('KI 2019-20'!P$9:P$383,MATCH($B17,'KI 2019-20'!$B$9:$B$383,0)))</f>
        <v>0</v>
      </c>
      <c r="L17" s="153">
        <f>_xlfn.IFNA(IF($B17=$B$382,0,INDEX('I.Supplementary 2019-20'!Q$8:Q$191,MATCH($B17,'I.Supplementary 2019-20'!$B$8:$B$191,0))),INDEX('KI 2019-20'!Q$9:Q$383,MATCH($B17,'KI 2019-20'!$B$9:$B$383,0)))</f>
        <v>0</v>
      </c>
      <c r="M17" s="155">
        <f>_xlfn.IFNA(IF($B17=$B$382,0,INDEX('I.Supplementary 2019-20'!R$8:R$191,MATCH($B17,'I.Supplementary 2019-20'!$B$8:$B$191,0))),INDEX('KI 2019-20'!R$9:R$383,MATCH($B17,'KI 2019-20'!$B$9:$B$383,0)))</f>
        <v>0</v>
      </c>
      <c r="N17" s="153">
        <f>_xlfn.IFNA(IF($B17=$B$382,0,INDEX('I.Supplementary 2019-20'!S$8:S$191,MATCH($B17,'I.Supplementary 2019-20'!$B$8:$B$191,0))),INDEX('KI 2019-20'!S$9:S$383,MATCH($B17,'KI 2019-20'!$B$9:$B$383,0)))</f>
        <v>47.247342108931242</v>
      </c>
      <c r="O17" s="153">
        <f>_xlfn.IFNA(IF($B17=$B$382,0,INDEX('I.Supplementary 2019-20'!T$8:T$191,MATCH($B17,'I.Supplementary 2019-20'!$B$8:$B$191,0))),INDEX('KI 2019-20'!T$9:T$383,MATCH($B17,'KI 2019-20'!$B$9:$B$383,0)))</f>
        <v>9.5264643832108966</v>
      </c>
      <c r="P17" s="153">
        <f>_xlfn.IFNA(IF($B17=$B$382,0,INDEX('I.Supplementary 2019-20'!U$8:U$191,MATCH($B17,'I.Supplementary 2019-20'!$B$8:$B$191,0))),INDEX('KI 2019-20'!U$9:U$383,MATCH($B17,'KI 2019-20'!$B$9:$B$383,0)))</f>
        <v>0</v>
      </c>
      <c r="Q17" s="153">
        <f>_xlfn.IFNA(IF($B17=$B$382,0,INDEX('I.Supplementary 2019-20'!V$8:V$191,MATCH($B17,'I.Supplementary 2019-20'!$B$8:$B$191,0))),INDEX('KI 2019-20'!V$9:V$383,MATCH($B17,'KI 2019-20'!$B$9:$B$383,0)))</f>
        <v>0</v>
      </c>
      <c r="R17" s="155">
        <f>_xlfn.IFNA(IF($B17=$B$382,0,INDEX('I.Supplementary 2019-20'!W$8:W$191,MATCH($B17,'I.Supplementary 2019-20'!$B$8:$B$191,0))),INDEX('KI 2019-20'!W$9:W$383,MATCH($B17,'KI 2019-20'!$B$9:$B$383,0)))</f>
        <v>0</v>
      </c>
      <c r="S17" s="153">
        <f>_xlfn.IFNA(IF($B17=$B$382,0,INDEX('I.Supplementary 2019-20'!X$8:X$191,MATCH($B17,'I.Supplementary 2019-20'!$B$8:$B$191,0))),INDEX('KI 2019-20'!X$9:X$383,MATCH($B17,'KI 2019-20'!$B$9:$B$383,0)))</f>
        <v>63.53096685454382</v>
      </c>
      <c r="T17" s="153">
        <f>_xlfn.IFNA(IF($B17=$B$382,0,INDEX('I.Supplementary 2019-20'!Y$8:Y$191,MATCH($B17,'I.Supplementary 2019-20'!$B$8:$B$191,0))),INDEX('KI 2019-20'!Y$9:Y$383,MATCH($B17,'KI 2019-20'!$B$9:$B$383,0)))</f>
        <v>10.973329351570866</v>
      </c>
      <c r="U17" s="153">
        <f>_xlfn.IFNA(IF($B17=$B$382,0,INDEX('I.Supplementary 2019-20'!Z$8:Z$191,MATCH($B17,'I.Supplementary 2019-20'!$B$8:$B$191,0))),INDEX('KI 2019-20'!Z$9:Z$383,MATCH($B17,'KI 2019-20'!$B$9:$B$383,0)))</f>
        <v>0</v>
      </c>
      <c r="V17" s="153">
        <f>_xlfn.IFNA(IF($B17=$B$382,0,INDEX('I.Supplementary 2019-20'!AA$8:AA$191,MATCH($B17,'I.Supplementary 2019-20'!$B$8:$B$191,0))),INDEX('KI 2019-20'!AA$9:AA$383,MATCH($B17,'KI 2019-20'!$B$9:$B$383,0)))</f>
        <v>0</v>
      </c>
      <c r="W17" s="155">
        <f>_xlfn.IFNA(IF($B17=$B$382,0,INDEX('I.Supplementary 2019-20'!AB$8:AB$191,MATCH($B17,'I.Supplementary 2019-20'!$B$8:$B$191,0))),INDEX('KI 2019-20'!AB$9:AB$383,MATCH($B17,'KI 2019-20'!$B$9:$B$383,0)))</f>
        <v>0</v>
      </c>
      <c r="Y17" s="154">
        <f>_xlfn.IFNA(IF($B17=$B$382,0,INDEX('I.Supplementary 2019-20'!$I$8:$I$191,MATCH($B17,'I.Supplementary 2019-20'!$B$8:$B$191,0))),INDEX('KI 2019-20'!$I$9:$I$383,MATCH($B17,'KI 2019-20'!$B$9:$B$383,0)))</f>
        <v>17.730489713972545</v>
      </c>
      <c r="Z17" s="153">
        <f>_xlfn.IFNA(IF($B17=$B$382,0,INDEX('I.Supplementary 2019-20'!$J$8:$J$191,MATCH($B17,'I.Supplementary 2019-20'!$B$8:$B$191,0))),INDEX('KI 2019-20'!$J$9:$J$383,MATCH($B17,'KI 2019-20'!$B$9:$B$383,0)))</f>
        <v>56.773806492142143</v>
      </c>
      <c r="AA17" s="155">
        <f>_xlfn.IFNA(IF($B17=$B$382,0,INDEX('I.Supplementary 2019-20'!$H$8:$H$191,MATCH($B17,'I.Supplementary 2019-20'!$B$8:$B$191,0))),INDEX('KI 2019-20'!$H$9:$H$383,MATCH($B17,'KI 2019-20'!$B$9:$B$383,0)))</f>
        <v>74.504296206114674</v>
      </c>
      <c r="AC17" s="156">
        <f>I17*('Other inputs'!$C$6/'Other inputs'!$C$5)</f>
        <v>16.548938387088953</v>
      </c>
      <c r="AD17" s="149">
        <f>IF(B17=$B$35,J17*('Other inputs'!$C$6/'Other inputs'!$C$5)-('Other inputs'!$C$18/1000000),J17*('Other inputs'!$C$6/'Other inputs'!$C$5))</f>
        <v>1.4704391429972004</v>
      </c>
      <c r="AE17" s="149">
        <f>K17*('Other inputs'!$C$6/'Other inputs'!$C$5)</f>
        <v>0</v>
      </c>
      <c r="AF17" s="149">
        <f>L17*('Other inputs'!$C$6/'Other inputs'!$C$5)</f>
        <v>0</v>
      </c>
      <c r="AG17" s="188">
        <f>M17*('Other inputs'!$C$6/'Other inputs'!$C$5)</f>
        <v>0</v>
      </c>
      <c r="AH17" s="149">
        <f>N17*('Other inputs'!$C$6/'Other inputs'!$C$5)</f>
        <v>48.017156236979005</v>
      </c>
      <c r="AI17" s="149">
        <f>O17*('Other inputs'!$C$6/'Other inputs'!$C$5)</f>
        <v>9.6816817255035392</v>
      </c>
      <c r="AJ17" s="149">
        <f>P17*('Other inputs'!$C$6/'Other inputs'!$C$5)</f>
        <v>0</v>
      </c>
      <c r="AK17" s="149">
        <f>Q17*('Other inputs'!$C$6/'Other inputs'!$C$5)</f>
        <v>0</v>
      </c>
      <c r="AL17" s="188">
        <f>R17*('Other inputs'!$C$6/'Other inputs'!$C$5)</f>
        <v>0</v>
      </c>
      <c r="AM17" s="156">
        <f t="shared" si="4"/>
        <v>64.566094624067958</v>
      </c>
      <c r="AN17" s="149">
        <f t="shared" si="5"/>
        <v>11.15212086850074</v>
      </c>
      <c r="AO17" s="149">
        <f t="shared" si="6"/>
        <v>0</v>
      </c>
      <c r="AP17" s="149">
        <f t="shared" si="7"/>
        <v>0</v>
      </c>
      <c r="AQ17" s="188">
        <f t="shared" si="8"/>
        <v>0</v>
      </c>
      <c r="AR17" s="149"/>
      <c r="AS17" s="156">
        <f>IF(D17=$C$171,'Other inputs'!$C$12/1000000,SUM(AC17:AG17))</f>
        <v>18.019377530086153</v>
      </c>
      <c r="AT17" s="200">
        <f>IF(D17=$C$171,$Z$171*('Other inputs'!$C$6/'Other inputs'!$C$5),SUM(AH17:AL17))</f>
        <v>57.698837962482543</v>
      </c>
      <c r="AU17" s="210">
        <f t="shared" si="9"/>
        <v>75.718215492568703</v>
      </c>
      <c r="AV17" s="214"/>
      <c r="AW17" s="199">
        <f>IF($G17=1,0,AC17*('Other inputs'!$F$6/'Other inputs'!$F$5))</f>
        <v>16.640453253745665</v>
      </c>
      <c r="AX17" s="200">
        <f>IF($G17=1,0,AD17*('Other inputs'!$F$6/'Other inputs'!$F$5))</f>
        <v>1.4785706036958022</v>
      </c>
      <c r="AY17" s="200">
        <f>IF($G17=1,0,AE17*('Other inputs'!$F$6/'Other inputs'!$F$5))</f>
        <v>0</v>
      </c>
      <c r="AZ17" s="200">
        <f>IF($G17=1,0,AF17*('Other inputs'!$F$6/'Other inputs'!$F$5))</f>
        <v>0</v>
      </c>
      <c r="BA17" s="200">
        <f>IF($G17=1,0,AG17*('Other inputs'!$F$6/'Other inputs'!$F$5))</f>
        <v>0</v>
      </c>
      <c r="BB17" s="199">
        <f>IF($G17=1,0,AH17*('Other inputs'!$C$7/'Other inputs'!$C$6))</f>
        <v>48.017156236979005</v>
      </c>
      <c r="BC17" s="200">
        <f>IF($G17=1,0,AI17*('Other inputs'!$C$7/'Other inputs'!$C$6))</f>
        <v>9.6816817255035392</v>
      </c>
      <c r="BD17" s="200">
        <f>IF($G17=1,0,AJ17*('Other inputs'!$C$7/'Other inputs'!$C$6))</f>
        <v>0</v>
      </c>
      <c r="BE17" s="200">
        <f>IF($G17=1,0,AK17*('Other inputs'!$C$7/'Other inputs'!$C$6))</f>
        <v>0</v>
      </c>
      <c r="BF17" s="200">
        <f>IF($G17=1,0,AL17*('Other inputs'!$C$7/'Other inputs'!$C$6))</f>
        <v>0</v>
      </c>
      <c r="BG17" s="199">
        <f t="shared" si="10"/>
        <v>64.657609490724667</v>
      </c>
      <c r="BH17" s="200">
        <f t="shared" si="11"/>
        <v>11.160252329199341</v>
      </c>
      <c r="BI17" s="200">
        <f t="shared" si="12"/>
        <v>0</v>
      </c>
      <c r="BJ17" s="200">
        <f t="shared" si="13"/>
        <v>0</v>
      </c>
      <c r="BK17" s="210">
        <f t="shared" si="14"/>
        <v>0</v>
      </c>
      <c r="BL17" s="200"/>
      <c r="BM17" s="199">
        <f>IF(D17=C$171,'Other inputs'!$C$13/1000000,SUM(AW17:BA17))</f>
        <v>18.119023857441469</v>
      </c>
      <c r="BN17" s="200">
        <f>IF(B17=$B$171,$AT$171*('Other inputs'!$C$7/'Other inputs'!$C$6),SUM(BB17:BF17))</f>
        <v>57.698837962482543</v>
      </c>
      <c r="BO17" s="188">
        <f t="shared" si="15"/>
        <v>75.817861819924019</v>
      </c>
    </row>
    <row r="18" spans="2:67">
      <c r="B18" s="121" t="str">
        <f>'KI 2019-20'!B19</f>
        <v>E5031</v>
      </c>
      <c r="C18" s="160" t="str">
        <f t="shared" si="2"/>
        <v>E5031</v>
      </c>
      <c r="D18" s="160" t="str">
        <f t="shared" si="3"/>
        <v>E5031</v>
      </c>
      <c r="E18" t="str">
        <f>INDEX('KI 2019-20'!D$9:D$383,MATCH($B18,'KI 2019-20'!$B$9:$B$383,0))</f>
        <v>OLB</v>
      </c>
      <c r="F18" t="str">
        <f>INDEX('KI 2019-20'!E$9:E$383,MATCH($B18,'KI 2019-20'!$B$9:$B$383,0))</f>
        <v>P1915</v>
      </c>
      <c r="G18" s="119">
        <v>0</v>
      </c>
      <c r="H18" s="120" t="str">
        <f>INDEX('KI 2019-20'!F$9:F$383,MATCH($B18,'KI 2019-20'!$B$9:$B$383,0))</f>
        <v>Barnet</v>
      </c>
      <c r="I18" s="154">
        <f>_xlfn.IFNA(IF($B18=$B$382,0,INDEX('I.Supplementary 2019-20'!N$8:N$191,MATCH($B18,'I.Supplementary 2019-20'!$B$8:$B$191,0))),INDEX('KI 2019-20'!N$9:N$383,MATCH($B18,'KI 2019-20'!$B$9:$B$383,0)))</f>
        <v>8.5850067486364239</v>
      </c>
      <c r="J18" s="153">
        <f>_xlfn.IFNA(IF($B18=$B$382,0,INDEX('I.Supplementary 2019-20'!O$8:O$191,MATCH($B18,'I.Supplementary 2019-20'!$B$8:$B$191,0))),INDEX('KI 2019-20'!O$9:O$383,MATCH($B18,'KI 2019-20'!$B$9:$B$383,0)))</f>
        <v>-2.4025271566474808</v>
      </c>
      <c r="K18" s="153">
        <f>_xlfn.IFNA(IF($B18=$B$382,0,INDEX('I.Supplementary 2019-20'!P$8:P$191,MATCH($B18,'I.Supplementary 2019-20'!$B$8:$B$191,0))),INDEX('KI 2019-20'!P$9:P$383,MATCH($B18,'KI 2019-20'!$B$9:$B$383,0)))</f>
        <v>0</v>
      </c>
      <c r="L18" s="153">
        <f>_xlfn.IFNA(IF($B18=$B$382,0,INDEX('I.Supplementary 2019-20'!Q$8:Q$191,MATCH($B18,'I.Supplementary 2019-20'!$B$8:$B$191,0))),INDEX('KI 2019-20'!Q$9:Q$383,MATCH($B18,'KI 2019-20'!$B$9:$B$383,0)))</f>
        <v>0</v>
      </c>
      <c r="M18" s="155">
        <f>_xlfn.IFNA(IF($B18=$B$382,0,INDEX('I.Supplementary 2019-20'!R$8:R$191,MATCH($B18,'I.Supplementary 2019-20'!$B$8:$B$191,0))),INDEX('KI 2019-20'!R$9:R$383,MATCH($B18,'KI 2019-20'!$B$9:$B$383,0)))</f>
        <v>0</v>
      </c>
      <c r="N18" s="153">
        <f>_xlfn.IFNA(IF($B18=$B$382,0,INDEX('I.Supplementary 2019-20'!S$8:S$191,MATCH($B18,'I.Supplementary 2019-20'!$B$8:$B$191,0))),INDEX('KI 2019-20'!S$9:S$383,MATCH($B18,'KI 2019-20'!$B$9:$B$383,0)))</f>
        <v>44.219997248150811</v>
      </c>
      <c r="O18" s="153">
        <f>_xlfn.IFNA(IF($B18=$B$382,0,INDEX('I.Supplementary 2019-20'!T$8:T$191,MATCH($B18,'I.Supplementary 2019-20'!$B$8:$B$191,0))),INDEX('KI 2019-20'!T$9:T$383,MATCH($B18,'KI 2019-20'!$B$9:$B$383,0)))</f>
        <v>13.569281608237565</v>
      </c>
      <c r="P18" s="153">
        <f>_xlfn.IFNA(IF($B18=$B$382,0,INDEX('I.Supplementary 2019-20'!U$8:U$191,MATCH($B18,'I.Supplementary 2019-20'!$B$8:$B$191,0))),INDEX('KI 2019-20'!U$9:U$383,MATCH($B18,'KI 2019-20'!$B$9:$B$383,0)))</f>
        <v>0</v>
      </c>
      <c r="Q18" s="153">
        <f>_xlfn.IFNA(IF($B18=$B$382,0,INDEX('I.Supplementary 2019-20'!V$8:V$191,MATCH($B18,'I.Supplementary 2019-20'!$B$8:$B$191,0))),INDEX('KI 2019-20'!V$9:V$383,MATCH($B18,'KI 2019-20'!$B$9:$B$383,0)))</f>
        <v>0</v>
      </c>
      <c r="R18" s="155">
        <f>_xlfn.IFNA(IF($B18=$B$382,0,INDEX('I.Supplementary 2019-20'!W$8:W$191,MATCH($B18,'I.Supplementary 2019-20'!$B$8:$B$191,0))),INDEX('KI 2019-20'!W$9:W$383,MATCH($B18,'KI 2019-20'!$B$9:$B$383,0)))</f>
        <v>0</v>
      </c>
      <c r="S18" s="153">
        <f>_xlfn.IFNA(IF($B18=$B$382,0,INDEX('I.Supplementary 2019-20'!X$8:X$191,MATCH($B18,'I.Supplementary 2019-20'!$B$8:$B$191,0))),INDEX('KI 2019-20'!X$9:X$383,MATCH($B18,'KI 2019-20'!$B$9:$B$383,0)))</f>
        <v>52.805003996787235</v>
      </c>
      <c r="T18" s="153">
        <f>_xlfn.IFNA(IF($B18=$B$382,0,INDEX('I.Supplementary 2019-20'!Y$8:Y$191,MATCH($B18,'I.Supplementary 2019-20'!$B$8:$B$191,0))),INDEX('KI 2019-20'!Y$9:Y$383,MATCH($B18,'KI 2019-20'!$B$9:$B$383,0)))</f>
        <v>11.166754451590084</v>
      </c>
      <c r="U18" s="153">
        <f>_xlfn.IFNA(IF($B18=$B$382,0,INDEX('I.Supplementary 2019-20'!Z$8:Z$191,MATCH($B18,'I.Supplementary 2019-20'!$B$8:$B$191,0))),INDEX('KI 2019-20'!Z$9:Z$383,MATCH($B18,'KI 2019-20'!$B$9:$B$383,0)))</f>
        <v>0</v>
      </c>
      <c r="V18" s="153">
        <f>_xlfn.IFNA(IF($B18=$B$382,0,INDEX('I.Supplementary 2019-20'!AA$8:AA$191,MATCH($B18,'I.Supplementary 2019-20'!$B$8:$B$191,0))),INDEX('KI 2019-20'!AA$9:AA$383,MATCH($B18,'KI 2019-20'!$B$9:$B$383,0)))</f>
        <v>0</v>
      </c>
      <c r="W18" s="155">
        <f>_xlfn.IFNA(IF($B18=$B$382,0,INDEX('I.Supplementary 2019-20'!AB$8:AB$191,MATCH($B18,'I.Supplementary 2019-20'!$B$8:$B$191,0))),INDEX('KI 2019-20'!AB$9:AB$383,MATCH($B18,'KI 2019-20'!$B$9:$B$383,0)))</f>
        <v>0</v>
      </c>
      <c r="Y18" s="154">
        <f>_xlfn.IFNA(IF($B18=$B$382,0,INDEX('I.Supplementary 2019-20'!$I$8:$I$191,MATCH($B18,'I.Supplementary 2019-20'!$B$8:$B$191,0))),INDEX('KI 2019-20'!$I$9:$I$383,MATCH($B18,'KI 2019-20'!$B$9:$B$383,0)))</f>
        <v>6.1824795919889439</v>
      </c>
      <c r="Z18" s="153">
        <f>_xlfn.IFNA(IF($B18=$B$382,0,INDEX('I.Supplementary 2019-20'!$J$8:$J$191,MATCH($B18,'I.Supplementary 2019-20'!$B$8:$B$191,0))),INDEX('KI 2019-20'!$J$9:$J$383,MATCH($B18,'KI 2019-20'!$B$9:$B$383,0)))</f>
        <v>57.789278856388378</v>
      </c>
      <c r="AA18" s="155">
        <f>_xlfn.IFNA(IF($B18=$B$382,0,INDEX('I.Supplementary 2019-20'!$H$8:$H$191,MATCH($B18,'I.Supplementary 2019-20'!$B$8:$B$191,0))),INDEX('KI 2019-20'!$H$9:$H$383,MATCH($B18,'KI 2019-20'!$B$9:$B$383,0)))</f>
        <v>63.971758448377315</v>
      </c>
      <c r="AC18" s="156">
        <f>I18*('Other inputs'!$C$6/'Other inputs'!$C$5)</f>
        <v>8.724884659001173</v>
      </c>
      <c r="AD18" s="149">
        <f>IF(B18=$B$35,J18*('Other inputs'!$C$6/'Other inputs'!$C$5)-('Other inputs'!$C$18/1000000),J18*('Other inputs'!$C$6/'Other inputs'!$C$5))</f>
        <v>-2.4416722019696393</v>
      </c>
      <c r="AE18" s="149">
        <f>K18*('Other inputs'!$C$6/'Other inputs'!$C$5)</f>
        <v>0</v>
      </c>
      <c r="AF18" s="149">
        <f>L18*('Other inputs'!$C$6/'Other inputs'!$C$5)</f>
        <v>0</v>
      </c>
      <c r="AG18" s="188">
        <f>M18*('Other inputs'!$C$6/'Other inputs'!$C$5)</f>
        <v>0</v>
      </c>
      <c r="AH18" s="149">
        <f>N18*('Other inputs'!$C$6/'Other inputs'!$C$5)</f>
        <v>44.940486001684839</v>
      </c>
      <c r="AI18" s="149">
        <f>O18*('Other inputs'!$C$6/'Other inputs'!$C$5)</f>
        <v>13.790369699614144</v>
      </c>
      <c r="AJ18" s="149">
        <f>P18*('Other inputs'!$C$6/'Other inputs'!$C$5)</f>
        <v>0</v>
      </c>
      <c r="AK18" s="149">
        <f>Q18*('Other inputs'!$C$6/'Other inputs'!$C$5)</f>
        <v>0</v>
      </c>
      <c r="AL18" s="188">
        <f>R18*('Other inputs'!$C$6/'Other inputs'!$C$5)</f>
        <v>0</v>
      </c>
      <c r="AM18" s="156">
        <f t="shared" si="4"/>
        <v>53.665370660686008</v>
      </c>
      <c r="AN18" s="149">
        <f t="shared" si="5"/>
        <v>11.348697497644505</v>
      </c>
      <c r="AO18" s="149">
        <f t="shared" si="6"/>
        <v>0</v>
      </c>
      <c r="AP18" s="149">
        <f t="shared" si="7"/>
        <v>0</v>
      </c>
      <c r="AQ18" s="188">
        <f t="shared" si="8"/>
        <v>0</v>
      </c>
      <c r="AR18" s="149"/>
      <c r="AS18" s="156">
        <f>IF(D18=$C$171,'Other inputs'!$C$12/1000000,SUM(AC18:AG18))</f>
        <v>6.2832124570315333</v>
      </c>
      <c r="AT18" s="200">
        <f>IF(D18=$C$171,$Z$171*('Other inputs'!$C$6/'Other inputs'!$C$5),SUM(AH18:AL18))</f>
        <v>58.730855701298985</v>
      </c>
      <c r="AU18" s="210">
        <f t="shared" si="9"/>
        <v>65.014068158330517</v>
      </c>
      <c r="AV18" s="214"/>
      <c r="AW18" s="199">
        <f>IF($G18=1,0,AC18*('Other inputs'!$F$6/'Other inputs'!$F$5))</f>
        <v>8.7731328690970312</v>
      </c>
      <c r="AX18" s="200">
        <f>IF($G18=1,0,AD18*('Other inputs'!$F$6/'Other inputs'!$F$5))</f>
        <v>-2.4551745367270748</v>
      </c>
      <c r="AY18" s="200">
        <f>IF($G18=1,0,AE18*('Other inputs'!$F$6/'Other inputs'!$F$5))</f>
        <v>0</v>
      </c>
      <c r="AZ18" s="200">
        <f>IF($G18=1,0,AF18*('Other inputs'!$F$6/'Other inputs'!$F$5))</f>
        <v>0</v>
      </c>
      <c r="BA18" s="200">
        <f>IF($G18=1,0,AG18*('Other inputs'!$F$6/'Other inputs'!$F$5))</f>
        <v>0</v>
      </c>
      <c r="BB18" s="199">
        <f>IF($G18=1,0,AH18*('Other inputs'!$C$7/'Other inputs'!$C$6))</f>
        <v>44.940486001684839</v>
      </c>
      <c r="BC18" s="200">
        <f>IF($G18=1,0,AI18*('Other inputs'!$C$7/'Other inputs'!$C$6))</f>
        <v>13.790369699614144</v>
      </c>
      <c r="BD18" s="200">
        <f>IF($G18=1,0,AJ18*('Other inputs'!$C$7/'Other inputs'!$C$6))</f>
        <v>0</v>
      </c>
      <c r="BE18" s="200">
        <f>IF($G18=1,0,AK18*('Other inputs'!$C$7/'Other inputs'!$C$6))</f>
        <v>0</v>
      </c>
      <c r="BF18" s="200">
        <f>IF($G18=1,0,AL18*('Other inputs'!$C$7/'Other inputs'!$C$6))</f>
        <v>0</v>
      </c>
      <c r="BG18" s="199">
        <f t="shared" si="10"/>
        <v>53.713618870781872</v>
      </c>
      <c r="BH18" s="200">
        <f t="shared" si="11"/>
        <v>11.33519516288707</v>
      </c>
      <c r="BI18" s="200">
        <f t="shared" si="12"/>
        <v>0</v>
      </c>
      <c r="BJ18" s="200">
        <f t="shared" si="13"/>
        <v>0</v>
      </c>
      <c r="BK18" s="210">
        <f t="shared" si="14"/>
        <v>0</v>
      </c>
      <c r="BL18" s="200"/>
      <c r="BM18" s="199">
        <f>IF(D18=C$171,'Other inputs'!$C$13/1000000,SUM(AW18:BA18))</f>
        <v>6.3179583323699564</v>
      </c>
      <c r="BN18" s="200">
        <f>IF(B18=$B$171,$AT$171*('Other inputs'!$C$7/'Other inputs'!$C$6),SUM(BB18:BF18))</f>
        <v>58.730855701298985</v>
      </c>
      <c r="BO18" s="188">
        <f t="shared" si="15"/>
        <v>65.048814033668947</v>
      </c>
    </row>
    <row r="19" spans="2:67">
      <c r="B19" s="121" t="str">
        <f>'KI 2019-20'!B20</f>
        <v>E4401</v>
      </c>
      <c r="C19" s="160" t="str">
        <f t="shared" si="2"/>
        <v>E4401</v>
      </c>
      <c r="D19" s="160" t="str">
        <f t="shared" si="3"/>
        <v>E4401</v>
      </c>
      <c r="E19" t="str">
        <f>INDEX('KI 2019-20'!D$9:D$383,MATCH($B19,'KI 2019-20'!$B$9:$B$383,0))</f>
        <v>MD</v>
      </c>
      <c r="F19">
        <f>INDEX('KI 2019-20'!E$9:E$383,MATCH($B19,'KI 2019-20'!$B$9:$B$383,0))</f>
        <v>0</v>
      </c>
      <c r="G19" s="119">
        <v>0</v>
      </c>
      <c r="H19" s="120" t="str">
        <f>INDEX('KI 2019-20'!F$9:F$383,MATCH($B19,'KI 2019-20'!$B$9:$B$383,0))</f>
        <v>Barnsley</v>
      </c>
      <c r="I19" s="154">
        <f>_xlfn.IFNA(IF($B19=$B$382,0,INDEX('I.Supplementary 2019-20'!N$8:N$191,MATCH($B19,'I.Supplementary 2019-20'!$B$8:$B$191,0))),INDEX('KI 2019-20'!N$9:N$383,MATCH($B19,'KI 2019-20'!$B$9:$B$383,0)))</f>
        <v>12.494638845572331</v>
      </c>
      <c r="J19" s="153">
        <f>_xlfn.IFNA(IF($B19=$B$382,0,INDEX('I.Supplementary 2019-20'!O$8:O$191,MATCH($B19,'I.Supplementary 2019-20'!$B$8:$B$191,0))),INDEX('KI 2019-20'!O$9:O$383,MATCH($B19,'KI 2019-20'!$B$9:$B$383,0)))</f>
        <v>0.25176430641458558</v>
      </c>
      <c r="K19" s="153">
        <f>_xlfn.IFNA(IF($B19=$B$382,0,INDEX('I.Supplementary 2019-20'!P$8:P$191,MATCH($B19,'I.Supplementary 2019-20'!$B$8:$B$191,0))),INDEX('KI 2019-20'!P$9:P$383,MATCH($B19,'KI 2019-20'!$B$9:$B$383,0)))</f>
        <v>0</v>
      </c>
      <c r="L19" s="153">
        <f>_xlfn.IFNA(IF($B19=$B$382,0,INDEX('I.Supplementary 2019-20'!Q$8:Q$191,MATCH($B19,'I.Supplementary 2019-20'!$B$8:$B$191,0))),INDEX('KI 2019-20'!Q$9:Q$383,MATCH($B19,'KI 2019-20'!$B$9:$B$383,0)))</f>
        <v>0</v>
      </c>
      <c r="M19" s="155">
        <f>_xlfn.IFNA(IF($B19=$B$382,0,INDEX('I.Supplementary 2019-20'!R$8:R$191,MATCH($B19,'I.Supplementary 2019-20'!$B$8:$B$191,0))),INDEX('KI 2019-20'!R$9:R$383,MATCH($B19,'KI 2019-20'!$B$9:$B$383,0)))</f>
        <v>0</v>
      </c>
      <c r="N19" s="153">
        <f>_xlfn.IFNA(IF($B19=$B$382,0,INDEX('I.Supplementary 2019-20'!S$8:S$191,MATCH($B19,'I.Supplementary 2019-20'!$B$8:$B$191,0))),INDEX('KI 2019-20'!S$9:S$383,MATCH($B19,'KI 2019-20'!$B$9:$B$383,0)))</f>
        <v>48.980217188636402</v>
      </c>
      <c r="O19" s="153">
        <f>_xlfn.IFNA(IF($B19=$B$382,0,INDEX('I.Supplementary 2019-20'!T$8:T$191,MATCH($B19,'I.Supplementary 2019-20'!$B$8:$B$191,0))),INDEX('KI 2019-20'!T$9:T$383,MATCH($B19,'KI 2019-20'!$B$9:$B$383,0)))</f>
        <v>7.0416433412765613</v>
      </c>
      <c r="P19" s="153">
        <f>_xlfn.IFNA(IF($B19=$B$382,0,INDEX('I.Supplementary 2019-20'!U$8:U$191,MATCH($B19,'I.Supplementary 2019-20'!$B$8:$B$191,0))),INDEX('KI 2019-20'!U$9:U$383,MATCH($B19,'KI 2019-20'!$B$9:$B$383,0)))</f>
        <v>0</v>
      </c>
      <c r="Q19" s="153">
        <f>_xlfn.IFNA(IF($B19=$B$382,0,INDEX('I.Supplementary 2019-20'!V$8:V$191,MATCH($B19,'I.Supplementary 2019-20'!$B$8:$B$191,0))),INDEX('KI 2019-20'!V$9:V$383,MATCH($B19,'KI 2019-20'!$B$9:$B$383,0)))</f>
        <v>0</v>
      </c>
      <c r="R19" s="155">
        <f>_xlfn.IFNA(IF($B19=$B$382,0,INDEX('I.Supplementary 2019-20'!W$8:W$191,MATCH($B19,'I.Supplementary 2019-20'!$B$8:$B$191,0))),INDEX('KI 2019-20'!W$9:W$383,MATCH($B19,'KI 2019-20'!$B$9:$B$383,0)))</f>
        <v>0</v>
      </c>
      <c r="S19" s="153">
        <f>_xlfn.IFNA(IF($B19=$B$382,0,INDEX('I.Supplementary 2019-20'!X$8:X$191,MATCH($B19,'I.Supplementary 2019-20'!$B$8:$B$191,0))),INDEX('KI 2019-20'!X$9:X$383,MATCH($B19,'KI 2019-20'!$B$9:$B$383,0)))</f>
        <v>61.474856034208727</v>
      </c>
      <c r="T19" s="153">
        <f>_xlfn.IFNA(IF($B19=$B$382,0,INDEX('I.Supplementary 2019-20'!Y$8:Y$191,MATCH($B19,'I.Supplementary 2019-20'!$B$8:$B$191,0))),INDEX('KI 2019-20'!Y$9:Y$383,MATCH($B19,'KI 2019-20'!$B$9:$B$383,0)))</f>
        <v>7.2934076476911462</v>
      </c>
      <c r="U19" s="153">
        <f>_xlfn.IFNA(IF($B19=$B$382,0,INDEX('I.Supplementary 2019-20'!Z$8:Z$191,MATCH($B19,'I.Supplementary 2019-20'!$B$8:$B$191,0))),INDEX('KI 2019-20'!Z$9:Z$383,MATCH($B19,'KI 2019-20'!$B$9:$B$383,0)))</f>
        <v>0</v>
      </c>
      <c r="V19" s="153">
        <f>_xlfn.IFNA(IF($B19=$B$382,0,INDEX('I.Supplementary 2019-20'!AA$8:AA$191,MATCH($B19,'I.Supplementary 2019-20'!$B$8:$B$191,0))),INDEX('KI 2019-20'!AA$9:AA$383,MATCH($B19,'KI 2019-20'!$B$9:$B$383,0)))</f>
        <v>0</v>
      </c>
      <c r="W19" s="155">
        <f>_xlfn.IFNA(IF($B19=$B$382,0,INDEX('I.Supplementary 2019-20'!AB$8:AB$191,MATCH($B19,'I.Supplementary 2019-20'!$B$8:$B$191,0))),INDEX('KI 2019-20'!AB$9:AB$383,MATCH($B19,'KI 2019-20'!$B$9:$B$383,0)))</f>
        <v>0</v>
      </c>
      <c r="Y19" s="154">
        <f>_xlfn.IFNA(IF($B19=$B$382,0,INDEX('I.Supplementary 2019-20'!$I$8:$I$191,MATCH($B19,'I.Supplementary 2019-20'!$B$8:$B$191,0))),INDEX('KI 2019-20'!$I$9:$I$383,MATCH($B19,'KI 2019-20'!$B$9:$B$383,0)))</f>
        <v>12.746403151986916</v>
      </c>
      <c r="Z19" s="153">
        <f>_xlfn.IFNA(IF($B19=$B$382,0,INDEX('I.Supplementary 2019-20'!$J$8:$J$191,MATCH($B19,'I.Supplementary 2019-20'!$B$8:$B$191,0))),INDEX('KI 2019-20'!$J$9:$J$383,MATCH($B19,'KI 2019-20'!$B$9:$B$383,0)))</f>
        <v>56.021860529912964</v>
      </c>
      <c r="AA19" s="155">
        <f>_xlfn.IFNA(IF($B19=$B$382,0,INDEX('I.Supplementary 2019-20'!$H$8:$H$191,MATCH($B19,'I.Supplementary 2019-20'!$B$8:$B$191,0))),INDEX('KI 2019-20'!$H$9:$H$383,MATCH($B19,'KI 2019-20'!$B$9:$B$383,0)))</f>
        <v>68.768263681899882</v>
      </c>
      <c r="AC19" s="156">
        <f>I19*('Other inputs'!$C$6/'Other inputs'!$C$5)</f>
        <v>12.698217482567399</v>
      </c>
      <c r="AD19" s="149">
        <f>IF(B19=$B$35,J19*('Other inputs'!$C$6/'Other inputs'!$C$5)-('Other inputs'!$C$18/1000000),J19*('Other inputs'!$C$6/'Other inputs'!$C$5))</f>
        <v>0.25586637250688027</v>
      </c>
      <c r="AE19" s="149">
        <f>K19*('Other inputs'!$C$6/'Other inputs'!$C$5)</f>
        <v>0</v>
      </c>
      <c r="AF19" s="149">
        <f>L19*('Other inputs'!$C$6/'Other inputs'!$C$5)</f>
        <v>0</v>
      </c>
      <c r="AG19" s="188">
        <f>M19*('Other inputs'!$C$6/'Other inputs'!$C$5)</f>
        <v>0</v>
      </c>
      <c r="AH19" s="149">
        <f>N19*('Other inputs'!$C$6/'Other inputs'!$C$5)</f>
        <v>49.778265533868769</v>
      </c>
      <c r="AI19" s="149">
        <f>O19*('Other inputs'!$C$6/'Other inputs'!$C$5)</f>
        <v>7.1563748010122286</v>
      </c>
      <c r="AJ19" s="149">
        <f>P19*('Other inputs'!$C$6/'Other inputs'!$C$5)</f>
        <v>0</v>
      </c>
      <c r="AK19" s="149">
        <f>Q19*('Other inputs'!$C$6/'Other inputs'!$C$5)</f>
        <v>0</v>
      </c>
      <c r="AL19" s="188">
        <f>R19*('Other inputs'!$C$6/'Other inputs'!$C$5)</f>
        <v>0</v>
      </c>
      <c r="AM19" s="156">
        <f t="shared" si="4"/>
        <v>62.47648301643617</v>
      </c>
      <c r="AN19" s="149">
        <f t="shared" si="5"/>
        <v>7.4122411735191092</v>
      </c>
      <c r="AO19" s="149">
        <f t="shared" si="6"/>
        <v>0</v>
      </c>
      <c r="AP19" s="149">
        <f t="shared" si="7"/>
        <v>0</v>
      </c>
      <c r="AQ19" s="188">
        <f t="shared" si="8"/>
        <v>0</v>
      </c>
      <c r="AR19" s="149"/>
      <c r="AS19" s="156">
        <f>IF(D19=$C$171,'Other inputs'!$C$12/1000000,SUM(AC19:AG19))</f>
        <v>12.954083855074279</v>
      </c>
      <c r="AT19" s="200">
        <f>IF(D19=$C$171,$Z$171*('Other inputs'!$C$6/'Other inputs'!$C$5),SUM(AH19:AL19))</f>
        <v>56.934640334880996</v>
      </c>
      <c r="AU19" s="210">
        <f t="shared" si="9"/>
        <v>69.888724189955269</v>
      </c>
      <c r="AV19" s="214"/>
      <c r="AW19" s="199">
        <f>IF($G19=1,0,AC19*('Other inputs'!$F$6/'Other inputs'!$F$5))</f>
        <v>12.768438040074683</v>
      </c>
      <c r="AX19" s="200">
        <f>IF($G19=1,0,AD19*('Other inputs'!$F$6/'Other inputs'!$F$5))</f>
        <v>0.25728130175576619</v>
      </c>
      <c r="AY19" s="200">
        <f>IF($G19=1,0,AE19*('Other inputs'!$F$6/'Other inputs'!$F$5))</f>
        <v>0</v>
      </c>
      <c r="AZ19" s="200">
        <f>IF($G19=1,0,AF19*('Other inputs'!$F$6/'Other inputs'!$F$5))</f>
        <v>0</v>
      </c>
      <c r="BA19" s="200">
        <f>IF($G19=1,0,AG19*('Other inputs'!$F$6/'Other inputs'!$F$5))</f>
        <v>0</v>
      </c>
      <c r="BB19" s="199">
        <f>IF($G19=1,0,AH19*('Other inputs'!$C$7/'Other inputs'!$C$6))</f>
        <v>49.778265533868769</v>
      </c>
      <c r="BC19" s="200">
        <f>IF($G19=1,0,AI19*('Other inputs'!$C$7/'Other inputs'!$C$6))</f>
        <v>7.1563748010122286</v>
      </c>
      <c r="BD19" s="200">
        <f>IF($G19=1,0,AJ19*('Other inputs'!$C$7/'Other inputs'!$C$6))</f>
        <v>0</v>
      </c>
      <c r="BE19" s="200">
        <f>IF($G19=1,0,AK19*('Other inputs'!$C$7/'Other inputs'!$C$6))</f>
        <v>0</v>
      </c>
      <c r="BF19" s="200">
        <f>IF($G19=1,0,AL19*('Other inputs'!$C$7/'Other inputs'!$C$6))</f>
        <v>0</v>
      </c>
      <c r="BG19" s="199">
        <f t="shared" si="10"/>
        <v>62.546703573943454</v>
      </c>
      <c r="BH19" s="200">
        <f t="shared" si="11"/>
        <v>7.4136561027679946</v>
      </c>
      <c r="BI19" s="200">
        <f t="shared" si="12"/>
        <v>0</v>
      </c>
      <c r="BJ19" s="200">
        <f t="shared" si="13"/>
        <v>0</v>
      </c>
      <c r="BK19" s="210">
        <f t="shared" si="14"/>
        <v>0</v>
      </c>
      <c r="BL19" s="200"/>
      <c r="BM19" s="199">
        <f>IF(D19=C$171,'Other inputs'!$C$13/1000000,SUM(AW19:BA19))</f>
        <v>13.025719341830449</v>
      </c>
      <c r="BN19" s="200">
        <f>IF(B19=$B$171,$AT$171*('Other inputs'!$C$7/'Other inputs'!$C$6),SUM(BB19:BF19))</f>
        <v>56.934640334880996</v>
      </c>
      <c r="BO19" s="188">
        <f t="shared" si="15"/>
        <v>69.960359676711448</v>
      </c>
    </row>
    <row r="20" spans="2:67">
      <c r="B20" s="121" t="str">
        <f>'KI 2019-20'!B21</f>
        <v>E0932</v>
      </c>
      <c r="C20" s="160" t="str">
        <f t="shared" si="2"/>
        <v>E0932</v>
      </c>
      <c r="D20" s="160" t="str">
        <f t="shared" si="3"/>
        <v>E0932</v>
      </c>
      <c r="E20" t="str">
        <f>INDEX('KI 2019-20'!D$9:D$383,MATCH($B20,'KI 2019-20'!$B$9:$B$383,0))</f>
        <v>SD</v>
      </c>
      <c r="F20">
        <f>INDEX('KI 2019-20'!E$9:E$383,MATCH($B20,'KI 2019-20'!$B$9:$B$383,0))</f>
        <v>0</v>
      </c>
      <c r="G20" s="119">
        <v>0</v>
      </c>
      <c r="H20" s="120" t="str">
        <f>INDEX('KI 2019-20'!F$9:F$383,MATCH($B20,'KI 2019-20'!$B$9:$B$383,0))</f>
        <v>Barrow-in-Furness</v>
      </c>
      <c r="I20" s="154">
        <f>_xlfn.IFNA(IF($B20=$B$382,0,INDEX('I.Supplementary 2019-20'!N$8:N$191,MATCH($B20,'I.Supplementary 2019-20'!$B$8:$B$191,0))),INDEX('KI 2019-20'!N$9:N$383,MATCH($B20,'KI 2019-20'!$B$9:$B$383,0)))</f>
        <v>0</v>
      </c>
      <c r="J20" s="153">
        <f>_xlfn.IFNA(IF($B20=$B$382,0,INDEX('I.Supplementary 2019-20'!O$8:O$191,MATCH($B20,'I.Supplementary 2019-20'!$B$8:$B$191,0))),INDEX('KI 2019-20'!O$9:O$383,MATCH($B20,'KI 2019-20'!$B$9:$B$383,0)))</f>
        <v>1.2518709247882376</v>
      </c>
      <c r="K20" s="153">
        <f>_xlfn.IFNA(IF($B20=$B$382,0,INDEX('I.Supplementary 2019-20'!P$8:P$191,MATCH($B20,'I.Supplementary 2019-20'!$B$8:$B$191,0))),INDEX('KI 2019-20'!P$9:P$383,MATCH($B20,'KI 2019-20'!$B$9:$B$383,0)))</f>
        <v>0</v>
      </c>
      <c r="L20" s="153">
        <f>_xlfn.IFNA(IF($B20=$B$382,0,INDEX('I.Supplementary 2019-20'!Q$8:Q$191,MATCH($B20,'I.Supplementary 2019-20'!$B$8:$B$191,0))),INDEX('KI 2019-20'!Q$9:Q$383,MATCH($B20,'KI 2019-20'!$B$9:$B$383,0)))</f>
        <v>0</v>
      </c>
      <c r="M20" s="155">
        <f>_xlfn.IFNA(IF($B20=$B$382,0,INDEX('I.Supplementary 2019-20'!R$8:R$191,MATCH($B20,'I.Supplementary 2019-20'!$B$8:$B$191,0))),INDEX('KI 2019-20'!R$9:R$383,MATCH($B20,'KI 2019-20'!$B$9:$B$383,0)))</f>
        <v>0</v>
      </c>
      <c r="N20" s="153">
        <f>_xlfn.IFNA(IF($B20=$B$382,0,INDEX('I.Supplementary 2019-20'!S$8:S$191,MATCH($B20,'I.Supplementary 2019-20'!$B$8:$B$191,0))),INDEX('KI 2019-20'!S$9:S$383,MATCH($B20,'KI 2019-20'!$B$9:$B$383,0)))</f>
        <v>0</v>
      </c>
      <c r="O20" s="153">
        <f>_xlfn.IFNA(IF($B20=$B$382,0,INDEX('I.Supplementary 2019-20'!T$8:T$191,MATCH($B20,'I.Supplementary 2019-20'!$B$8:$B$191,0))),INDEX('KI 2019-20'!T$9:T$383,MATCH($B20,'KI 2019-20'!$B$9:$B$383,0)))</f>
        <v>3.0793027277987899</v>
      </c>
      <c r="P20" s="153">
        <f>_xlfn.IFNA(IF($B20=$B$382,0,INDEX('I.Supplementary 2019-20'!U$8:U$191,MATCH($B20,'I.Supplementary 2019-20'!$B$8:$B$191,0))),INDEX('KI 2019-20'!U$9:U$383,MATCH($B20,'KI 2019-20'!$B$9:$B$383,0)))</f>
        <v>0</v>
      </c>
      <c r="Q20" s="153">
        <f>_xlfn.IFNA(IF($B20=$B$382,0,INDEX('I.Supplementary 2019-20'!V$8:V$191,MATCH($B20,'I.Supplementary 2019-20'!$B$8:$B$191,0))),INDEX('KI 2019-20'!V$9:V$383,MATCH($B20,'KI 2019-20'!$B$9:$B$383,0)))</f>
        <v>0</v>
      </c>
      <c r="R20" s="155">
        <f>_xlfn.IFNA(IF($B20=$B$382,0,INDEX('I.Supplementary 2019-20'!W$8:W$191,MATCH($B20,'I.Supplementary 2019-20'!$B$8:$B$191,0))),INDEX('KI 2019-20'!W$9:W$383,MATCH($B20,'KI 2019-20'!$B$9:$B$383,0)))</f>
        <v>0</v>
      </c>
      <c r="S20" s="153">
        <f>_xlfn.IFNA(IF($B20=$B$382,0,INDEX('I.Supplementary 2019-20'!X$8:X$191,MATCH($B20,'I.Supplementary 2019-20'!$B$8:$B$191,0))),INDEX('KI 2019-20'!X$9:X$383,MATCH($B20,'KI 2019-20'!$B$9:$B$383,0)))</f>
        <v>0</v>
      </c>
      <c r="T20" s="153">
        <f>_xlfn.IFNA(IF($B20=$B$382,0,INDEX('I.Supplementary 2019-20'!Y$8:Y$191,MATCH($B20,'I.Supplementary 2019-20'!$B$8:$B$191,0))),INDEX('KI 2019-20'!Y$9:Y$383,MATCH($B20,'KI 2019-20'!$B$9:$B$383,0)))</f>
        <v>4.3311736525870277</v>
      </c>
      <c r="U20" s="153">
        <f>_xlfn.IFNA(IF($B20=$B$382,0,INDEX('I.Supplementary 2019-20'!Z$8:Z$191,MATCH($B20,'I.Supplementary 2019-20'!$B$8:$B$191,0))),INDEX('KI 2019-20'!Z$9:Z$383,MATCH($B20,'KI 2019-20'!$B$9:$B$383,0)))</f>
        <v>0</v>
      </c>
      <c r="V20" s="153">
        <f>_xlfn.IFNA(IF($B20=$B$382,0,INDEX('I.Supplementary 2019-20'!AA$8:AA$191,MATCH($B20,'I.Supplementary 2019-20'!$B$8:$B$191,0))),INDEX('KI 2019-20'!AA$9:AA$383,MATCH($B20,'KI 2019-20'!$B$9:$B$383,0)))</f>
        <v>0</v>
      </c>
      <c r="W20" s="155">
        <f>_xlfn.IFNA(IF($B20=$B$382,0,INDEX('I.Supplementary 2019-20'!AB$8:AB$191,MATCH($B20,'I.Supplementary 2019-20'!$B$8:$B$191,0))),INDEX('KI 2019-20'!AB$9:AB$383,MATCH($B20,'KI 2019-20'!$B$9:$B$383,0)))</f>
        <v>0</v>
      </c>
      <c r="Y20" s="154">
        <f>_xlfn.IFNA(IF($B20=$B$382,0,INDEX('I.Supplementary 2019-20'!$I$8:$I$191,MATCH($B20,'I.Supplementary 2019-20'!$B$8:$B$191,0))),INDEX('KI 2019-20'!$I$9:$I$383,MATCH($B20,'KI 2019-20'!$B$9:$B$383,0)))</f>
        <v>1.2518709247882376</v>
      </c>
      <c r="Z20" s="153">
        <f>_xlfn.IFNA(IF($B20=$B$382,0,INDEX('I.Supplementary 2019-20'!$J$8:$J$191,MATCH($B20,'I.Supplementary 2019-20'!$B$8:$B$191,0))),INDEX('KI 2019-20'!$J$9:$J$383,MATCH($B20,'KI 2019-20'!$B$9:$B$383,0)))</f>
        <v>3.0793027277987899</v>
      </c>
      <c r="AA20" s="155">
        <f>_xlfn.IFNA(IF($B20=$B$382,0,INDEX('I.Supplementary 2019-20'!$H$8:$H$191,MATCH($B20,'I.Supplementary 2019-20'!$B$8:$B$191,0))),INDEX('KI 2019-20'!$H$9:$H$383,MATCH($B20,'KI 2019-20'!$B$9:$B$383,0)))</f>
        <v>4.3311736525870277</v>
      </c>
      <c r="AC20" s="156">
        <f>I20*('Other inputs'!$C$6/'Other inputs'!$C$5)</f>
        <v>0</v>
      </c>
      <c r="AD20" s="149">
        <f>IF(B20=$B$35,J20*('Other inputs'!$C$6/'Other inputs'!$C$5)-('Other inputs'!$C$18/1000000),J20*('Other inputs'!$C$6/'Other inputs'!$C$5))</f>
        <v>1.2722680070658463</v>
      </c>
      <c r="AE20" s="149">
        <f>K20*('Other inputs'!$C$6/'Other inputs'!$C$5)</f>
        <v>0</v>
      </c>
      <c r="AF20" s="149">
        <f>L20*('Other inputs'!$C$6/'Other inputs'!$C$5)</f>
        <v>0</v>
      </c>
      <c r="AG20" s="188">
        <f>M20*('Other inputs'!$C$6/'Other inputs'!$C$5)</f>
        <v>0</v>
      </c>
      <c r="AH20" s="149">
        <f>N20*('Other inputs'!$C$6/'Other inputs'!$C$5)</f>
        <v>0</v>
      </c>
      <c r="AI20" s="149">
        <f>O20*('Other inputs'!$C$6/'Other inputs'!$C$5)</f>
        <v>3.1294746663372632</v>
      </c>
      <c r="AJ20" s="149">
        <f>P20*('Other inputs'!$C$6/'Other inputs'!$C$5)</f>
        <v>0</v>
      </c>
      <c r="AK20" s="149">
        <f>Q20*('Other inputs'!$C$6/'Other inputs'!$C$5)</f>
        <v>0</v>
      </c>
      <c r="AL20" s="188">
        <f>R20*('Other inputs'!$C$6/'Other inputs'!$C$5)</f>
        <v>0</v>
      </c>
      <c r="AM20" s="156">
        <f t="shared" si="4"/>
        <v>0</v>
      </c>
      <c r="AN20" s="149">
        <f t="shared" si="5"/>
        <v>4.4017426734031098</v>
      </c>
      <c r="AO20" s="149">
        <f t="shared" si="6"/>
        <v>0</v>
      </c>
      <c r="AP20" s="149">
        <f t="shared" si="7"/>
        <v>0</v>
      </c>
      <c r="AQ20" s="188">
        <f t="shared" si="8"/>
        <v>0</v>
      </c>
      <c r="AR20" s="149"/>
      <c r="AS20" s="156">
        <f>IF(D20=$C$171,'Other inputs'!$C$12/1000000,SUM(AC20:AG20))</f>
        <v>1.2722680070658463</v>
      </c>
      <c r="AT20" s="200">
        <f>IF(D20=$C$171,$Z$171*('Other inputs'!$C$6/'Other inputs'!$C$5),SUM(AH20:AL20))</f>
        <v>3.1294746663372632</v>
      </c>
      <c r="AU20" s="210">
        <f t="shared" si="9"/>
        <v>4.4017426734031098</v>
      </c>
      <c r="AV20" s="214"/>
      <c r="AW20" s="199">
        <f>IF($G20=1,0,AC20*('Other inputs'!$F$6/'Other inputs'!$F$5))</f>
        <v>0</v>
      </c>
      <c r="AX20" s="200">
        <f>IF($G20=1,0,AD20*('Other inputs'!$F$6/'Other inputs'!$F$5))</f>
        <v>1.2793035905150583</v>
      </c>
      <c r="AY20" s="200">
        <f>IF($G20=1,0,AE20*('Other inputs'!$F$6/'Other inputs'!$F$5))</f>
        <v>0</v>
      </c>
      <c r="AZ20" s="200">
        <f>IF($G20=1,0,AF20*('Other inputs'!$F$6/'Other inputs'!$F$5))</f>
        <v>0</v>
      </c>
      <c r="BA20" s="200">
        <f>IF($G20=1,0,AG20*('Other inputs'!$F$6/'Other inputs'!$F$5))</f>
        <v>0</v>
      </c>
      <c r="BB20" s="199">
        <f>IF($G20=1,0,AH20*('Other inputs'!$C$7/'Other inputs'!$C$6))</f>
        <v>0</v>
      </c>
      <c r="BC20" s="200">
        <f>IF($G20=1,0,AI20*('Other inputs'!$C$7/'Other inputs'!$C$6))</f>
        <v>3.1294746663372632</v>
      </c>
      <c r="BD20" s="200">
        <f>IF($G20=1,0,AJ20*('Other inputs'!$C$7/'Other inputs'!$C$6))</f>
        <v>0</v>
      </c>
      <c r="BE20" s="200">
        <f>IF($G20=1,0,AK20*('Other inputs'!$C$7/'Other inputs'!$C$6))</f>
        <v>0</v>
      </c>
      <c r="BF20" s="200">
        <f>IF($G20=1,0,AL20*('Other inputs'!$C$7/'Other inputs'!$C$6))</f>
        <v>0</v>
      </c>
      <c r="BG20" s="199">
        <f t="shared" si="10"/>
        <v>0</v>
      </c>
      <c r="BH20" s="200">
        <f t="shared" si="11"/>
        <v>4.4087782568523215</v>
      </c>
      <c r="BI20" s="200">
        <f t="shared" si="12"/>
        <v>0</v>
      </c>
      <c r="BJ20" s="200">
        <f t="shared" si="13"/>
        <v>0</v>
      </c>
      <c r="BK20" s="210">
        <f t="shared" si="14"/>
        <v>0</v>
      </c>
      <c r="BL20" s="200"/>
      <c r="BM20" s="199">
        <f>IF(D20=C$171,'Other inputs'!$C$13/1000000,SUM(AW20:BA20))</f>
        <v>1.2793035905150583</v>
      </c>
      <c r="BN20" s="200">
        <f>IF(B20=$B$171,$AT$171*('Other inputs'!$C$7/'Other inputs'!$C$6),SUM(BB20:BF20))</f>
        <v>3.1294746663372632</v>
      </c>
      <c r="BO20" s="188">
        <f t="shared" si="15"/>
        <v>4.4087782568523215</v>
      </c>
    </row>
    <row r="21" spans="2:67">
      <c r="B21" s="121" t="str">
        <f>'KI 2019-20'!B22</f>
        <v>E1531</v>
      </c>
      <c r="C21" s="160" t="str">
        <f t="shared" si="2"/>
        <v>E1531</v>
      </c>
      <c r="D21" s="160" t="str">
        <f t="shared" si="3"/>
        <v>E1531</v>
      </c>
      <c r="E21" t="str">
        <f>INDEX('KI 2019-20'!D$9:D$383,MATCH($B21,'KI 2019-20'!$B$9:$B$383,0))</f>
        <v>SD</v>
      </c>
      <c r="F21">
        <f>INDEX('KI 2019-20'!E$9:E$383,MATCH($B21,'KI 2019-20'!$B$9:$B$383,0))</f>
        <v>0</v>
      </c>
      <c r="G21" s="119">
        <v>0</v>
      </c>
      <c r="H21" s="120" t="str">
        <f>INDEX('KI 2019-20'!F$9:F$383,MATCH($B21,'KI 2019-20'!$B$9:$B$383,0))</f>
        <v>Basildon</v>
      </c>
      <c r="I21" s="154">
        <f>_xlfn.IFNA(IF($B21=$B$382,0,INDEX('I.Supplementary 2019-20'!N$8:N$191,MATCH($B21,'I.Supplementary 2019-20'!$B$8:$B$191,0))),INDEX('KI 2019-20'!N$9:N$383,MATCH($B21,'KI 2019-20'!$B$9:$B$383,0)))</f>
        <v>0</v>
      </c>
      <c r="J21" s="153">
        <f>_xlfn.IFNA(IF($B21=$B$382,0,INDEX('I.Supplementary 2019-20'!O$8:O$191,MATCH($B21,'I.Supplementary 2019-20'!$B$8:$B$191,0))),INDEX('KI 2019-20'!O$9:O$383,MATCH($B21,'KI 2019-20'!$B$9:$B$383,0)))</f>
        <v>0</v>
      </c>
      <c r="K21" s="153">
        <f>_xlfn.IFNA(IF($B21=$B$382,0,INDEX('I.Supplementary 2019-20'!P$8:P$191,MATCH($B21,'I.Supplementary 2019-20'!$B$8:$B$191,0))),INDEX('KI 2019-20'!P$9:P$383,MATCH($B21,'KI 2019-20'!$B$9:$B$383,0)))</f>
        <v>0</v>
      </c>
      <c r="L21" s="153">
        <f>_xlfn.IFNA(IF($B21=$B$382,0,INDEX('I.Supplementary 2019-20'!Q$8:Q$191,MATCH($B21,'I.Supplementary 2019-20'!$B$8:$B$191,0))),INDEX('KI 2019-20'!Q$9:Q$383,MATCH($B21,'KI 2019-20'!$B$9:$B$383,0)))</f>
        <v>0</v>
      </c>
      <c r="M21" s="155">
        <f>_xlfn.IFNA(IF($B21=$B$382,0,INDEX('I.Supplementary 2019-20'!R$8:R$191,MATCH($B21,'I.Supplementary 2019-20'!$B$8:$B$191,0))),INDEX('KI 2019-20'!R$9:R$383,MATCH($B21,'KI 2019-20'!$B$9:$B$383,0)))</f>
        <v>0</v>
      </c>
      <c r="N21" s="153">
        <f>_xlfn.IFNA(IF($B21=$B$382,0,INDEX('I.Supplementary 2019-20'!S$8:S$191,MATCH($B21,'I.Supplementary 2019-20'!$B$8:$B$191,0))),INDEX('KI 2019-20'!S$9:S$383,MATCH($B21,'KI 2019-20'!$B$9:$B$383,0)))</f>
        <v>0</v>
      </c>
      <c r="O21" s="153">
        <f>_xlfn.IFNA(IF($B21=$B$382,0,INDEX('I.Supplementary 2019-20'!T$8:T$191,MATCH($B21,'I.Supplementary 2019-20'!$B$8:$B$191,0))),INDEX('KI 2019-20'!T$9:T$383,MATCH($B21,'KI 2019-20'!$B$9:$B$383,0)))</f>
        <v>5.6100643818984457</v>
      </c>
      <c r="P21" s="153">
        <f>_xlfn.IFNA(IF($B21=$B$382,0,INDEX('I.Supplementary 2019-20'!U$8:U$191,MATCH($B21,'I.Supplementary 2019-20'!$B$8:$B$191,0))),INDEX('KI 2019-20'!U$9:U$383,MATCH($B21,'KI 2019-20'!$B$9:$B$383,0)))</f>
        <v>0</v>
      </c>
      <c r="Q21" s="153">
        <f>_xlfn.IFNA(IF($B21=$B$382,0,INDEX('I.Supplementary 2019-20'!V$8:V$191,MATCH($B21,'I.Supplementary 2019-20'!$B$8:$B$191,0))),INDEX('KI 2019-20'!V$9:V$383,MATCH($B21,'KI 2019-20'!$B$9:$B$383,0)))</f>
        <v>0</v>
      </c>
      <c r="R21" s="155">
        <f>_xlfn.IFNA(IF($B21=$B$382,0,INDEX('I.Supplementary 2019-20'!W$8:W$191,MATCH($B21,'I.Supplementary 2019-20'!$B$8:$B$191,0))),INDEX('KI 2019-20'!W$9:W$383,MATCH($B21,'KI 2019-20'!$B$9:$B$383,0)))</f>
        <v>0</v>
      </c>
      <c r="S21" s="153">
        <f>_xlfn.IFNA(IF($B21=$B$382,0,INDEX('I.Supplementary 2019-20'!X$8:X$191,MATCH($B21,'I.Supplementary 2019-20'!$B$8:$B$191,0))),INDEX('KI 2019-20'!X$9:X$383,MATCH($B21,'KI 2019-20'!$B$9:$B$383,0)))</f>
        <v>0</v>
      </c>
      <c r="T21" s="153">
        <f>_xlfn.IFNA(IF($B21=$B$382,0,INDEX('I.Supplementary 2019-20'!Y$8:Y$191,MATCH($B21,'I.Supplementary 2019-20'!$B$8:$B$191,0))),INDEX('KI 2019-20'!Y$9:Y$383,MATCH($B21,'KI 2019-20'!$B$9:$B$383,0)))</f>
        <v>5.6100643818984457</v>
      </c>
      <c r="U21" s="153">
        <f>_xlfn.IFNA(IF($B21=$B$382,0,INDEX('I.Supplementary 2019-20'!Z$8:Z$191,MATCH($B21,'I.Supplementary 2019-20'!$B$8:$B$191,0))),INDEX('KI 2019-20'!Z$9:Z$383,MATCH($B21,'KI 2019-20'!$B$9:$B$383,0)))</f>
        <v>0</v>
      </c>
      <c r="V21" s="153">
        <f>_xlfn.IFNA(IF($B21=$B$382,0,INDEX('I.Supplementary 2019-20'!AA$8:AA$191,MATCH($B21,'I.Supplementary 2019-20'!$B$8:$B$191,0))),INDEX('KI 2019-20'!AA$9:AA$383,MATCH($B21,'KI 2019-20'!$B$9:$B$383,0)))</f>
        <v>0</v>
      </c>
      <c r="W21" s="155">
        <f>_xlfn.IFNA(IF($B21=$B$382,0,INDEX('I.Supplementary 2019-20'!AB$8:AB$191,MATCH($B21,'I.Supplementary 2019-20'!$B$8:$B$191,0))),INDEX('KI 2019-20'!AB$9:AB$383,MATCH($B21,'KI 2019-20'!$B$9:$B$383,0)))</f>
        <v>0</v>
      </c>
      <c r="Y21" s="154">
        <f>_xlfn.IFNA(IF($B21=$B$382,0,INDEX('I.Supplementary 2019-20'!$I$8:$I$191,MATCH($B21,'I.Supplementary 2019-20'!$B$8:$B$191,0))),INDEX('KI 2019-20'!$I$9:$I$383,MATCH($B21,'KI 2019-20'!$B$9:$B$383,0)))</f>
        <v>0</v>
      </c>
      <c r="Z21" s="153">
        <f>_xlfn.IFNA(IF($B21=$B$382,0,INDEX('I.Supplementary 2019-20'!$J$8:$J$191,MATCH($B21,'I.Supplementary 2019-20'!$B$8:$B$191,0))),INDEX('KI 2019-20'!$J$9:$J$383,MATCH($B21,'KI 2019-20'!$B$9:$B$383,0)))</f>
        <v>5.6100643818984457</v>
      </c>
      <c r="AA21" s="155">
        <f>_xlfn.IFNA(IF($B21=$B$382,0,INDEX('I.Supplementary 2019-20'!$H$8:$H$191,MATCH($B21,'I.Supplementary 2019-20'!$B$8:$B$191,0))),INDEX('KI 2019-20'!$H$9:$H$383,MATCH($B21,'KI 2019-20'!$B$9:$B$383,0)))</f>
        <v>5.6100643818984457</v>
      </c>
      <c r="AC21" s="156">
        <f>I21*('Other inputs'!$C$6/'Other inputs'!$C$5)</f>
        <v>0</v>
      </c>
      <c r="AD21" s="149">
        <f>IF(B21=$B$35,J21*('Other inputs'!$C$6/'Other inputs'!$C$5)-('Other inputs'!$C$18/1000000),J21*('Other inputs'!$C$6/'Other inputs'!$C$5))</f>
        <v>0</v>
      </c>
      <c r="AE21" s="149">
        <f>K21*('Other inputs'!$C$6/'Other inputs'!$C$5)</f>
        <v>0</v>
      </c>
      <c r="AF21" s="149">
        <f>L21*('Other inputs'!$C$6/'Other inputs'!$C$5)</f>
        <v>0</v>
      </c>
      <c r="AG21" s="188">
        <f>M21*('Other inputs'!$C$6/'Other inputs'!$C$5)</f>
        <v>0</v>
      </c>
      <c r="AH21" s="149">
        <f>N21*('Other inputs'!$C$6/'Other inputs'!$C$5)</f>
        <v>0</v>
      </c>
      <c r="AI21" s="149">
        <f>O21*('Other inputs'!$C$6/'Other inputs'!$C$5)</f>
        <v>5.701470726206364</v>
      </c>
      <c r="AJ21" s="149">
        <f>P21*('Other inputs'!$C$6/'Other inputs'!$C$5)</f>
        <v>0</v>
      </c>
      <c r="AK21" s="149">
        <f>Q21*('Other inputs'!$C$6/'Other inputs'!$C$5)</f>
        <v>0</v>
      </c>
      <c r="AL21" s="188">
        <f>R21*('Other inputs'!$C$6/'Other inputs'!$C$5)</f>
        <v>0</v>
      </c>
      <c r="AM21" s="156">
        <f t="shared" si="4"/>
        <v>0</v>
      </c>
      <c r="AN21" s="149">
        <f t="shared" si="5"/>
        <v>5.701470726206364</v>
      </c>
      <c r="AO21" s="149">
        <f t="shared" si="6"/>
        <v>0</v>
      </c>
      <c r="AP21" s="149">
        <f t="shared" si="7"/>
        <v>0</v>
      </c>
      <c r="AQ21" s="188">
        <f t="shared" si="8"/>
        <v>0</v>
      </c>
      <c r="AR21" s="149"/>
      <c r="AS21" s="156">
        <f>IF(D21=$C$171,'Other inputs'!$C$12/1000000,SUM(AC21:AG21))</f>
        <v>0</v>
      </c>
      <c r="AT21" s="200">
        <f>IF(D21=$C$171,$Z$171*('Other inputs'!$C$6/'Other inputs'!$C$5),SUM(AH21:AL21))</f>
        <v>5.701470726206364</v>
      </c>
      <c r="AU21" s="210">
        <f t="shared" si="9"/>
        <v>5.701470726206364</v>
      </c>
      <c r="AV21" s="214"/>
      <c r="AW21" s="199">
        <f>IF($G21=1,0,AC21*('Other inputs'!$F$6/'Other inputs'!$F$5))</f>
        <v>0</v>
      </c>
      <c r="AX21" s="200">
        <f>IF($G21=1,0,AD21*('Other inputs'!$F$6/'Other inputs'!$F$5))</f>
        <v>0</v>
      </c>
      <c r="AY21" s="200">
        <f>IF($G21=1,0,AE21*('Other inputs'!$F$6/'Other inputs'!$F$5))</f>
        <v>0</v>
      </c>
      <c r="AZ21" s="200">
        <f>IF($G21=1,0,AF21*('Other inputs'!$F$6/'Other inputs'!$F$5))</f>
        <v>0</v>
      </c>
      <c r="BA21" s="200">
        <f>IF($G21=1,0,AG21*('Other inputs'!$F$6/'Other inputs'!$F$5))</f>
        <v>0</v>
      </c>
      <c r="BB21" s="199">
        <f>IF($G21=1,0,AH21*('Other inputs'!$C$7/'Other inputs'!$C$6))</f>
        <v>0</v>
      </c>
      <c r="BC21" s="200">
        <f>IF($G21=1,0,AI21*('Other inputs'!$C$7/'Other inputs'!$C$6))</f>
        <v>5.701470726206364</v>
      </c>
      <c r="BD21" s="200">
        <f>IF($G21=1,0,AJ21*('Other inputs'!$C$7/'Other inputs'!$C$6))</f>
        <v>0</v>
      </c>
      <c r="BE21" s="200">
        <f>IF($G21=1,0,AK21*('Other inputs'!$C$7/'Other inputs'!$C$6))</f>
        <v>0</v>
      </c>
      <c r="BF21" s="200">
        <f>IF($G21=1,0,AL21*('Other inputs'!$C$7/'Other inputs'!$C$6))</f>
        <v>0</v>
      </c>
      <c r="BG21" s="199">
        <f t="shared" si="10"/>
        <v>0</v>
      </c>
      <c r="BH21" s="200">
        <f t="shared" si="11"/>
        <v>5.701470726206364</v>
      </c>
      <c r="BI21" s="200">
        <f t="shared" si="12"/>
        <v>0</v>
      </c>
      <c r="BJ21" s="200">
        <f t="shared" si="13"/>
        <v>0</v>
      </c>
      <c r="BK21" s="210">
        <f t="shared" si="14"/>
        <v>0</v>
      </c>
      <c r="BL21" s="200"/>
      <c r="BM21" s="199">
        <f>IF(D21=C$171,'Other inputs'!$C$13/1000000,SUM(AW21:BA21))</f>
        <v>0</v>
      </c>
      <c r="BN21" s="200">
        <f>IF(B21=$B$171,$AT$171*('Other inputs'!$C$7/'Other inputs'!$C$6),SUM(BB21:BF21))</f>
        <v>5.701470726206364</v>
      </c>
      <c r="BO21" s="188">
        <f t="shared" si="15"/>
        <v>5.701470726206364</v>
      </c>
    </row>
    <row r="22" spans="2:67">
      <c r="B22" s="121" t="str">
        <f>'KI 2019-20'!B23</f>
        <v>E1731</v>
      </c>
      <c r="C22" s="160" t="str">
        <f t="shared" si="2"/>
        <v>E1731</v>
      </c>
      <c r="D22" s="160" t="str">
        <f t="shared" si="3"/>
        <v>E1731</v>
      </c>
      <c r="E22" t="str">
        <f>INDEX('KI 2019-20'!D$9:D$383,MATCH($B22,'KI 2019-20'!$B$9:$B$383,0))</f>
        <v>SD</v>
      </c>
      <c r="F22">
        <f>INDEX('KI 2019-20'!E$9:E$383,MATCH($B22,'KI 2019-20'!$B$9:$B$383,0))</f>
        <v>0</v>
      </c>
      <c r="G22" s="119">
        <v>0</v>
      </c>
      <c r="H22" s="120" t="str">
        <f>INDEX('KI 2019-20'!F$9:F$383,MATCH($B22,'KI 2019-20'!$B$9:$B$383,0))</f>
        <v>Basingstoke and Deane</v>
      </c>
      <c r="I22" s="154">
        <f>_xlfn.IFNA(IF($B22=$B$382,0,INDEX('I.Supplementary 2019-20'!N$8:N$191,MATCH($B22,'I.Supplementary 2019-20'!$B$8:$B$191,0))),INDEX('KI 2019-20'!N$9:N$383,MATCH($B22,'KI 2019-20'!$B$9:$B$383,0)))</f>
        <v>0</v>
      </c>
      <c r="J22" s="153">
        <f>_xlfn.IFNA(IF($B22=$B$382,0,INDEX('I.Supplementary 2019-20'!O$8:O$191,MATCH($B22,'I.Supplementary 2019-20'!$B$8:$B$191,0))),INDEX('KI 2019-20'!O$9:O$383,MATCH($B22,'KI 2019-20'!$B$9:$B$383,0)))</f>
        <v>0</v>
      </c>
      <c r="K22" s="153">
        <f>_xlfn.IFNA(IF($B22=$B$382,0,INDEX('I.Supplementary 2019-20'!P$8:P$191,MATCH($B22,'I.Supplementary 2019-20'!$B$8:$B$191,0))),INDEX('KI 2019-20'!P$9:P$383,MATCH($B22,'KI 2019-20'!$B$9:$B$383,0)))</f>
        <v>0</v>
      </c>
      <c r="L22" s="153">
        <f>_xlfn.IFNA(IF($B22=$B$382,0,INDEX('I.Supplementary 2019-20'!Q$8:Q$191,MATCH($B22,'I.Supplementary 2019-20'!$B$8:$B$191,0))),INDEX('KI 2019-20'!Q$9:Q$383,MATCH($B22,'KI 2019-20'!$B$9:$B$383,0)))</f>
        <v>0</v>
      </c>
      <c r="M22" s="155">
        <f>_xlfn.IFNA(IF($B22=$B$382,0,INDEX('I.Supplementary 2019-20'!R$8:R$191,MATCH($B22,'I.Supplementary 2019-20'!$B$8:$B$191,0))),INDEX('KI 2019-20'!R$9:R$383,MATCH($B22,'KI 2019-20'!$B$9:$B$383,0)))</f>
        <v>0</v>
      </c>
      <c r="N22" s="153">
        <f>_xlfn.IFNA(IF($B22=$B$382,0,INDEX('I.Supplementary 2019-20'!S$8:S$191,MATCH($B22,'I.Supplementary 2019-20'!$B$8:$B$191,0))),INDEX('KI 2019-20'!S$9:S$383,MATCH($B22,'KI 2019-20'!$B$9:$B$383,0)))</f>
        <v>0</v>
      </c>
      <c r="O22" s="153">
        <f>_xlfn.IFNA(IF($B22=$B$382,0,INDEX('I.Supplementary 2019-20'!T$8:T$191,MATCH($B22,'I.Supplementary 2019-20'!$B$8:$B$191,0))),INDEX('KI 2019-20'!T$9:T$383,MATCH($B22,'KI 2019-20'!$B$9:$B$383,0)))</f>
        <v>3.0032449987248526</v>
      </c>
      <c r="P22" s="153">
        <f>_xlfn.IFNA(IF($B22=$B$382,0,INDEX('I.Supplementary 2019-20'!U$8:U$191,MATCH($B22,'I.Supplementary 2019-20'!$B$8:$B$191,0))),INDEX('KI 2019-20'!U$9:U$383,MATCH($B22,'KI 2019-20'!$B$9:$B$383,0)))</f>
        <v>0</v>
      </c>
      <c r="Q22" s="153">
        <f>_xlfn.IFNA(IF($B22=$B$382,0,INDEX('I.Supplementary 2019-20'!V$8:V$191,MATCH($B22,'I.Supplementary 2019-20'!$B$8:$B$191,0))),INDEX('KI 2019-20'!V$9:V$383,MATCH($B22,'KI 2019-20'!$B$9:$B$383,0)))</f>
        <v>0</v>
      </c>
      <c r="R22" s="155">
        <f>_xlfn.IFNA(IF($B22=$B$382,0,INDEX('I.Supplementary 2019-20'!W$8:W$191,MATCH($B22,'I.Supplementary 2019-20'!$B$8:$B$191,0))),INDEX('KI 2019-20'!W$9:W$383,MATCH($B22,'KI 2019-20'!$B$9:$B$383,0)))</f>
        <v>0</v>
      </c>
      <c r="S22" s="153">
        <f>_xlfn.IFNA(IF($B22=$B$382,0,INDEX('I.Supplementary 2019-20'!X$8:X$191,MATCH($B22,'I.Supplementary 2019-20'!$B$8:$B$191,0))),INDEX('KI 2019-20'!X$9:X$383,MATCH($B22,'KI 2019-20'!$B$9:$B$383,0)))</f>
        <v>0</v>
      </c>
      <c r="T22" s="153">
        <f>_xlfn.IFNA(IF($B22=$B$382,0,INDEX('I.Supplementary 2019-20'!Y$8:Y$191,MATCH($B22,'I.Supplementary 2019-20'!$B$8:$B$191,0))),INDEX('KI 2019-20'!Y$9:Y$383,MATCH($B22,'KI 2019-20'!$B$9:$B$383,0)))</f>
        <v>3.0032449987248526</v>
      </c>
      <c r="U22" s="153">
        <f>_xlfn.IFNA(IF($B22=$B$382,0,INDEX('I.Supplementary 2019-20'!Z$8:Z$191,MATCH($B22,'I.Supplementary 2019-20'!$B$8:$B$191,0))),INDEX('KI 2019-20'!Z$9:Z$383,MATCH($B22,'KI 2019-20'!$B$9:$B$383,0)))</f>
        <v>0</v>
      </c>
      <c r="V22" s="153">
        <f>_xlfn.IFNA(IF($B22=$B$382,0,INDEX('I.Supplementary 2019-20'!AA$8:AA$191,MATCH($B22,'I.Supplementary 2019-20'!$B$8:$B$191,0))),INDEX('KI 2019-20'!AA$9:AA$383,MATCH($B22,'KI 2019-20'!$B$9:$B$383,0)))</f>
        <v>0</v>
      </c>
      <c r="W22" s="155">
        <f>_xlfn.IFNA(IF($B22=$B$382,0,INDEX('I.Supplementary 2019-20'!AB$8:AB$191,MATCH($B22,'I.Supplementary 2019-20'!$B$8:$B$191,0))),INDEX('KI 2019-20'!AB$9:AB$383,MATCH($B22,'KI 2019-20'!$B$9:$B$383,0)))</f>
        <v>0</v>
      </c>
      <c r="Y22" s="154">
        <f>_xlfn.IFNA(IF($B22=$B$382,0,INDEX('I.Supplementary 2019-20'!$I$8:$I$191,MATCH($B22,'I.Supplementary 2019-20'!$B$8:$B$191,0))),INDEX('KI 2019-20'!$I$9:$I$383,MATCH($B22,'KI 2019-20'!$B$9:$B$383,0)))</f>
        <v>0</v>
      </c>
      <c r="Z22" s="153">
        <f>_xlfn.IFNA(IF($B22=$B$382,0,INDEX('I.Supplementary 2019-20'!$J$8:$J$191,MATCH($B22,'I.Supplementary 2019-20'!$B$8:$B$191,0))),INDEX('KI 2019-20'!$J$9:$J$383,MATCH($B22,'KI 2019-20'!$B$9:$B$383,0)))</f>
        <v>3.0032449987248526</v>
      </c>
      <c r="AA22" s="155">
        <f>_xlfn.IFNA(IF($B22=$B$382,0,INDEX('I.Supplementary 2019-20'!$H$8:$H$191,MATCH($B22,'I.Supplementary 2019-20'!$B$8:$B$191,0))),INDEX('KI 2019-20'!$H$9:$H$383,MATCH($B22,'KI 2019-20'!$B$9:$B$383,0)))</f>
        <v>3.0032449987248526</v>
      </c>
      <c r="AC22" s="156">
        <f>I22*('Other inputs'!$C$6/'Other inputs'!$C$5)</f>
        <v>0</v>
      </c>
      <c r="AD22" s="149">
        <f>IF(B22=$B$35,J22*('Other inputs'!$C$6/'Other inputs'!$C$5)-('Other inputs'!$C$18/1000000),J22*('Other inputs'!$C$6/'Other inputs'!$C$5))</f>
        <v>0</v>
      </c>
      <c r="AE22" s="149">
        <f>K22*('Other inputs'!$C$6/'Other inputs'!$C$5)</f>
        <v>0</v>
      </c>
      <c r="AF22" s="149">
        <f>L22*('Other inputs'!$C$6/'Other inputs'!$C$5)</f>
        <v>0</v>
      </c>
      <c r="AG22" s="188">
        <f>M22*('Other inputs'!$C$6/'Other inputs'!$C$5)</f>
        <v>0</v>
      </c>
      <c r="AH22" s="149">
        <f>N22*('Other inputs'!$C$6/'Other inputs'!$C$5)</f>
        <v>0</v>
      </c>
      <c r="AI22" s="149">
        <f>O22*('Other inputs'!$C$6/'Other inputs'!$C$5)</f>
        <v>3.052177707461714</v>
      </c>
      <c r="AJ22" s="149">
        <f>P22*('Other inputs'!$C$6/'Other inputs'!$C$5)</f>
        <v>0</v>
      </c>
      <c r="AK22" s="149">
        <f>Q22*('Other inputs'!$C$6/'Other inputs'!$C$5)</f>
        <v>0</v>
      </c>
      <c r="AL22" s="188">
        <f>R22*('Other inputs'!$C$6/'Other inputs'!$C$5)</f>
        <v>0</v>
      </c>
      <c r="AM22" s="156">
        <f t="shared" si="4"/>
        <v>0</v>
      </c>
      <c r="AN22" s="149">
        <f t="shared" si="5"/>
        <v>3.052177707461714</v>
      </c>
      <c r="AO22" s="149">
        <f t="shared" si="6"/>
        <v>0</v>
      </c>
      <c r="AP22" s="149">
        <f t="shared" si="7"/>
        <v>0</v>
      </c>
      <c r="AQ22" s="188">
        <f t="shared" si="8"/>
        <v>0</v>
      </c>
      <c r="AR22" s="149"/>
      <c r="AS22" s="156">
        <f>IF(D22=$C$171,'Other inputs'!$C$12/1000000,SUM(AC22:AG22))</f>
        <v>0</v>
      </c>
      <c r="AT22" s="200">
        <f>IF(D22=$C$171,$Z$171*('Other inputs'!$C$6/'Other inputs'!$C$5),SUM(AH22:AL22))</f>
        <v>3.052177707461714</v>
      </c>
      <c r="AU22" s="210">
        <f t="shared" si="9"/>
        <v>3.052177707461714</v>
      </c>
      <c r="AV22" s="214"/>
      <c r="AW22" s="199">
        <f>IF($G22=1,0,AC22*('Other inputs'!$F$6/'Other inputs'!$F$5))</f>
        <v>0</v>
      </c>
      <c r="AX22" s="200">
        <f>IF($G22=1,0,AD22*('Other inputs'!$F$6/'Other inputs'!$F$5))</f>
        <v>0</v>
      </c>
      <c r="AY22" s="200">
        <f>IF($G22=1,0,AE22*('Other inputs'!$F$6/'Other inputs'!$F$5))</f>
        <v>0</v>
      </c>
      <c r="AZ22" s="200">
        <f>IF($G22=1,0,AF22*('Other inputs'!$F$6/'Other inputs'!$F$5))</f>
        <v>0</v>
      </c>
      <c r="BA22" s="200">
        <f>IF($G22=1,0,AG22*('Other inputs'!$F$6/'Other inputs'!$F$5))</f>
        <v>0</v>
      </c>
      <c r="BB22" s="199">
        <f>IF($G22=1,0,AH22*('Other inputs'!$C$7/'Other inputs'!$C$6))</f>
        <v>0</v>
      </c>
      <c r="BC22" s="200">
        <f>IF($G22=1,0,AI22*('Other inputs'!$C$7/'Other inputs'!$C$6))</f>
        <v>3.052177707461714</v>
      </c>
      <c r="BD22" s="200">
        <f>IF($G22=1,0,AJ22*('Other inputs'!$C$7/'Other inputs'!$C$6))</f>
        <v>0</v>
      </c>
      <c r="BE22" s="200">
        <f>IF($G22=1,0,AK22*('Other inputs'!$C$7/'Other inputs'!$C$6))</f>
        <v>0</v>
      </c>
      <c r="BF22" s="200">
        <f>IF($G22=1,0,AL22*('Other inputs'!$C$7/'Other inputs'!$C$6))</f>
        <v>0</v>
      </c>
      <c r="BG22" s="199">
        <f t="shared" si="10"/>
        <v>0</v>
      </c>
      <c r="BH22" s="200">
        <f t="shared" si="11"/>
        <v>3.052177707461714</v>
      </c>
      <c r="BI22" s="200">
        <f t="shared" si="12"/>
        <v>0</v>
      </c>
      <c r="BJ22" s="200">
        <f t="shared" si="13"/>
        <v>0</v>
      </c>
      <c r="BK22" s="210">
        <f t="shared" si="14"/>
        <v>0</v>
      </c>
      <c r="BL22" s="200"/>
      <c r="BM22" s="199">
        <f>IF(D22=C$171,'Other inputs'!$C$13/1000000,SUM(AW22:BA22))</f>
        <v>0</v>
      </c>
      <c r="BN22" s="200">
        <f>IF(B22=$B$171,$AT$171*('Other inputs'!$C$7/'Other inputs'!$C$6),SUM(BB22:BF22))</f>
        <v>3.052177707461714</v>
      </c>
      <c r="BO22" s="188">
        <f t="shared" si="15"/>
        <v>3.052177707461714</v>
      </c>
    </row>
    <row r="23" spans="2:67">
      <c r="B23" s="121" t="str">
        <f>'KI 2019-20'!B24</f>
        <v>E3032</v>
      </c>
      <c r="C23" s="160" t="str">
        <f t="shared" si="2"/>
        <v>E3032</v>
      </c>
      <c r="D23" s="160" t="str">
        <f t="shared" si="3"/>
        <v>E3032</v>
      </c>
      <c r="E23" t="str">
        <f>INDEX('KI 2019-20'!D$9:D$383,MATCH($B23,'KI 2019-20'!$B$9:$B$383,0))</f>
        <v>SD</v>
      </c>
      <c r="F23">
        <f>INDEX('KI 2019-20'!E$9:E$383,MATCH($B23,'KI 2019-20'!$B$9:$B$383,0))</f>
        <v>0</v>
      </c>
      <c r="G23" s="119">
        <v>0</v>
      </c>
      <c r="H23" s="120" t="str">
        <f>INDEX('KI 2019-20'!F$9:F$383,MATCH($B23,'KI 2019-20'!$B$9:$B$383,0))</f>
        <v>Bassetlaw</v>
      </c>
      <c r="I23" s="154">
        <f>_xlfn.IFNA(IF($B23=$B$382,0,INDEX('I.Supplementary 2019-20'!N$8:N$191,MATCH($B23,'I.Supplementary 2019-20'!$B$8:$B$191,0))),INDEX('KI 2019-20'!N$9:N$383,MATCH($B23,'KI 2019-20'!$B$9:$B$383,0)))</f>
        <v>0</v>
      </c>
      <c r="J23" s="153">
        <f>_xlfn.IFNA(IF($B23=$B$382,0,INDEX('I.Supplementary 2019-20'!O$8:O$191,MATCH($B23,'I.Supplementary 2019-20'!$B$8:$B$191,0))),INDEX('KI 2019-20'!O$9:O$383,MATCH($B23,'KI 2019-20'!$B$9:$B$383,0)))</f>
        <v>0.22389876449046192</v>
      </c>
      <c r="K23" s="153">
        <f>_xlfn.IFNA(IF($B23=$B$382,0,INDEX('I.Supplementary 2019-20'!P$8:P$191,MATCH($B23,'I.Supplementary 2019-20'!$B$8:$B$191,0))),INDEX('KI 2019-20'!P$9:P$383,MATCH($B23,'KI 2019-20'!$B$9:$B$383,0)))</f>
        <v>0</v>
      </c>
      <c r="L23" s="153">
        <f>_xlfn.IFNA(IF($B23=$B$382,0,INDEX('I.Supplementary 2019-20'!Q$8:Q$191,MATCH($B23,'I.Supplementary 2019-20'!$B$8:$B$191,0))),INDEX('KI 2019-20'!Q$9:Q$383,MATCH($B23,'KI 2019-20'!$B$9:$B$383,0)))</f>
        <v>0</v>
      </c>
      <c r="M23" s="155">
        <f>_xlfn.IFNA(IF($B23=$B$382,0,INDEX('I.Supplementary 2019-20'!R$8:R$191,MATCH($B23,'I.Supplementary 2019-20'!$B$8:$B$191,0))),INDEX('KI 2019-20'!R$9:R$383,MATCH($B23,'KI 2019-20'!$B$9:$B$383,0)))</f>
        <v>0</v>
      </c>
      <c r="N23" s="153">
        <f>_xlfn.IFNA(IF($B23=$B$382,0,INDEX('I.Supplementary 2019-20'!S$8:S$191,MATCH($B23,'I.Supplementary 2019-20'!$B$8:$B$191,0))),INDEX('KI 2019-20'!S$9:S$383,MATCH($B23,'KI 2019-20'!$B$9:$B$383,0)))</f>
        <v>0</v>
      </c>
      <c r="O23" s="153">
        <f>_xlfn.IFNA(IF($B23=$B$382,0,INDEX('I.Supplementary 2019-20'!T$8:T$191,MATCH($B23,'I.Supplementary 2019-20'!$B$8:$B$191,0))),INDEX('KI 2019-20'!T$9:T$383,MATCH($B23,'KI 2019-20'!$B$9:$B$383,0)))</f>
        <v>3.9912015074978755</v>
      </c>
      <c r="P23" s="153">
        <f>_xlfn.IFNA(IF($B23=$B$382,0,INDEX('I.Supplementary 2019-20'!U$8:U$191,MATCH($B23,'I.Supplementary 2019-20'!$B$8:$B$191,0))),INDEX('KI 2019-20'!U$9:U$383,MATCH($B23,'KI 2019-20'!$B$9:$B$383,0)))</f>
        <v>0</v>
      </c>
      <c r="Q23" s="153">
        <f>_xlfn.IFNA(IF($B23=$B$382,0,INDEX('I.Supplementary 2019-20'!V$8:V$191,MATCH($B23,'I.Supplementary 2019-20'!$B$8:$B$191,0))),INDEX('KI 2019-20'!V$9:V$383,MATCH($B23,'KI 2019-20'!$B$9:$B$383,0)))</f>
        <v>0</v>
      </c>
      <c r="R23" s="155">
        <f>_xlfn.IFNA(IF($B23=$B$382,0,INDEX('I.Supplementary 2019-20'!W$8:W$191,MATCH($B23,'I.Supplementary 2019-20'!$B$8:$B$191,0))),INDEX('KI 2019-20'!W$9:W$383,MATCH($B23,'KI 2019-20'!$B$9:$B$383,0)))</f>
        <v>0</v>
      </c>
      <c r="S23" s="153">
        <f>_xlfn.IFNA(IF($B23=$B$382,0,INDEX('I.Supplementary 2019-20'!X$8:X$191,MATCH($B23,'I.Supplementary 2019-20'!$B$8:$B$191,0))),INDEX('KI 2019-20'!X$9:X$383,MATCH($B23,'KI 2019-20'!$B$9:$B$383,0)))</f>
        <v>0</v>
      </c>
      <c r="T23" s="153">
        <f>_xlfn.IFNA(IF($B23=$B$382,0,INDEX('I.Supplementary 2019-20'!Y$8:Y$191,MATCH($B23,'I.Supplementary 2019-20'!$B$8:$B$191,0))),INDEX('KI 2019-20'!Y$9:Y$383,MATCH($B23,'KI 2019-20'!$B$9:$B$383,0)))</f>
        <v>4.2151002719883381</v>
      </c>
      <c r="U23" s="153">
        <f>_xlfn.IFNA(IF($B23=$B$382,0,INDEX('I.Supplementary 2019-20'!Z$8:Z$191,MATCH($B23,'I.Supplementary 2019-20'!$B$8:$B$191,0))),INDEX('KI 2019-20'!Z$9:Z$383,MATCH($B23,'KI 2019-20'!$B$9:$B$383,0)))</f>
        <v>0</v>
      </c>
      <c r="V23" s="153">
        <f>_xlfn.IFNA(IF($B23=$B$382,0,INDEX('I.Supplementary 2019-20'!AA$8:AA$191,MATCH($B23,'I.Supplementary 2019-20'!$B$8:$B$191,0))),INDEX('KI 2019-20'!AA$9:AA$383,MATCH($B23,'KI 2019-20'!$B$9:$B$383,0)))</f>
        <v>0</v>
      </c>
      <c r="W23" s="155">
        <f>_xlfn.IFNA(IF($B23=$B$382,0,INDEX('I.Supplementary 2019-20'!AB$8:AB$191,MATCH($B23,'I.Supplementary 2019-20'!$B$8:$B$191,0))),INDEX('KI 2019-20'!AB$9:AB$383,MATCH($B23,'KI 2019-20'!$B$9:$B$383,0)))</f>
        <v>0</v>
      </c>
      <c r="Y23" s="154">
        <f>_xlfn.IFNA(IF($B23=$B$382,0,INDEX('I.Supplementary 2019-20'!$I$8:$I$191,MATCH($B23,'I.Supplementary 2019-20'!$B$8:$B$191,0))),INDEX('KI 2019-20'!$I$9:$I$383,MATCH($B23,'KI 2019-20'!$B$9:$B$383,0)))</f>
        <v>0.22389876449046192</v>
      </c>
      <c r="Z23" s="153">
        <f>_xlfn.IFNA(IF($B23=$B$382,0,INDEX('I.Supplementary 2019-20'!$J$8:$J$191,MATCH($B23,'I.Supplementary 2019-20'!$B$8:$B$191,0))),INDEX('KI 2019-20'!$J$9:$J$383,MATCH($B23,'KI 2019-20'!$B$9:$B$383,0)))</f>
        <v>3.9912015074978755</v>
      </c>
      <c r="AA23" s="155">
        <f>_xlfn.IFNA(IF($B23=$B$382,0,INDEX('I.Supplementary 2019-20'!$H$8:$H$191,MATCH($B23,'I.Supplementary 2019-20'!$B$8:$B$191,0))),INDEX('KI 2019-20'!$H$9:$H$383,MATCH($B23,'KI 2019-20'!$B$9:$B$383,0)))</f>
        <v>4.2151002719883381</v>
      </c>
      <c r="AC23" s="156">
        <f>I23*('Other inputs'!$C$6/'Other inputs'!$C$5)</f>
        <v>0</v>
      </c>
      <c r="AD23" s="149">
        <f>IF(B23=$B$35,J23*('Other inputs'!$C$6/'Other inputs'!$C$5)-('Other inputs'!$C$18/1000000),J23*('Other inputs'!$C$6/'Other inputs'!$C$5))</f>
        <v>0.22754680953307638</v>
      </c>
      <c r="AE23" s="149">
        <f>K23*('Other inputs'!$C$6/'Other inputs'!$C$5)</f>
        <v>0</v>
      </c>
      <c r="AF23" s="149">
        <f>L23*('Other inputs'!$C$6/'Other inputs'!$C$5)</f>
        <v>0</v>
      </c>
      <c r="AG23" s="188">
        <f>M23*('Other inputs'!$C$6/'Other inputs'!$C$5)</f>
        <v>0</v>
      </c>
      <c r="AH23" s="149">
        <f>N23*('Other inputs'!$C$6/'Other inputs'!$C$5)</f>
        <v>0</v>
      </c>
      <c r="AI23" s="149">
        <f>O23*('Other inputs'!$C$6/'Other inputs'!$C$5)</f>
        <v>4.0562312672941747</v>
      </c>
      <c r="AJ23" s="149">
        <f>P23*('Other inputs'!$C$6/'Other inputs'!$C$5)</f>
        <v>0</v>
      </c>
      <c r="AK23" s="149">
        <f>Q23*('Other inputs'!$C$6/'Other inputs'!$C$5)</f>
        <v>0</v>
      </c>
      <c r="AL23" s="188">
        <f>R23*('Other inputs'!$C$6/'Other inputs'!$C$5)</f>
        <v>0</v>
      </c>
      <c r="AM23" s="156">
        <f t="shared" si="4"/>
        <v>0</v>
      </c>
      <c r="AN23" s="149">
        <f t="shared" si="5"/>
        <v>4.2837780768272511</v>
      </c>
      <c r="AO23" s="149">
        <f t="shared" si="6"/>
        <v>0</v>
      </c>
      <c r="AP23" s="149">
        <f t="shared" si="7"/>
        <v>0</v>
      </c>
      <c r="AQ23" s="188">
        <f t="shared" si="8"/>
        <v>0</v>
      </c>
      <c r="AR23" s="149"/>
      <c r="AS23" s="156">
        <f>IF(D23=$C$171,'Other inputs'!$C$12/1000000,SUM(AC23:AG23))</f>
        <v>0.22754680953307638</v>
      </c>
      <c r="AT23" s="200">
        <f>IF(D23=$C$171,$Z$171*('Other inputs'!$C$6/'Other inputs'!$C$5),SUM(AH23:AL23))</f>
        <v>4.0562312672941747</v>
      </c>
      <c r="AU23" s="210">
        <f t="shared" si="9"/>
        <v>4.2837780768272511</v>
      </c>
      <c r="AV23" s="214"/>
      <c r="AW23" s="199">
        <f>IF($G23=1,0,AC23*('Other inputs'!$F$6/'Other inputs'!$F$5))</f>
        <v>0</v>
      </c>
      <c r="AX23" s="200">
        <f>IF($G23=1,0,AD23*('Other inputs'!$F$6/'Other inputs'!$F$5))</f>
        <v>0.22880513290376617</v>
      </c>
      <c r="AY23" s="200">
        <f>IF($G23=1,0,AE23*('Other inputs'!$F$6/'Other inputs'!$F$5))</f>
        <v>0</v>
      </c>
      <c r="AZ23" s="200">
        <f>IF($G23=1,0,AF23*('Other inputs'!$F$6/'Other inputs'!$F$5))</f>
        <v>0</v>
      </c>
      <c r="BA23" s="200">
        <f>IF($G23=1,0,AG23*('Other inputs'!$F$6/'Other inputs'!$F$5))</f>
        <v>0</v>
      </c>
      <c r="BB23" s="199">
        <f>IF($G23=1,0,AH23*('Other inputs'!$C$7/'Other inputs'!$C$6))</f>
        <v>0</v>
      </c>
      <c r="BC23" s="200">
        <f>IF($G23=1,0,AI23*('Other inputs'!$C$7/'Other inputs'!$C$6))</f>
        <v>4.0562312672941747</v>
      </c>
      <c r="BD23" s="200">
        <f>IF($G23=1,0,AJ23*('Other inputs'!$C$7/'Other inputs'!$C$6))</f>
        <v>0</v>
      </c>
      <c r="BE23" s="200">
        <f>IF($G23=1,0,AK23*('Other inputs'!$C$7/'Other inputs'!$C$6))</f>
        <v>0</v>
      </c>
      <c r="BF23" s="200">
        <f>IF($G23=1,0,AL23*('Other inputs'!$C$7/'Other inputs'!$C$6))</f>
        <v>0</v>
      </c>
      <c r="BG23" s="199">
        <f t="shared" si="10"/>
        <v>0</v>
      </c>
      <c r="BH23" s="200">
        <f t="shared" si="11"/>
        <v>4.2850364001979413</v>
      </c>
      <c r="BI23" s="200">
        <f t="shared" si="12"/>
        <v>0</v>
      </c>
      <c r="BJ23" s="200">
        <f t="shared" si="13"/>
        <v>0</v>
      </c>
      <c r="BK23" s="210">
        <f t="shared" si="14"/>
        <v>0</v>
      </c>
      <c r="BL23" s="200"/>
      <c r="BM23" s="199">
        <f>IF(D23=C$171,'Other inputs'!$C$13/1000000,SUM(AW23:BA23))</f>
        <v>0.22880513290376617</v>
      </c>
      <c r="BN23" s="200">
        <f>IF(B23=$B$171,$AT$171*('Other inputs'!$C$7/'Other inputs'!$C$6),SUM(BB23:BF23))</f>
        <v>4.0562312672941747</v>
      </c>
      <c r="BO23" s="188">
        <f t="shared" si="15"/>
        <v>4.2850364001979413</v>
      </c>
    </row>
    <row r="24" spans="2:67">
      <c r="B24" s="121" t="str">
        <f>'KI 2019-20'!B25</f>
        <v>E0101</v>
      </c>
      <c r="C24" s="160" t="str">
        <f t="shared" si="2"/>
        <v>E0101</v>
      </c>
      <c r="D24" s="160" t="str">
        <f t="shared" si="3"/>
        <v>E0101</v>
      </c>
      <c r="E24" t="str">
        <f>INDEX('KI 2019-20'!D$9:D$383,MATCH($B24,'KI 2019-20'!$B$9:$B$383,0))</f>
        <v>UNINFIR</v>
      </c>
      <c r="F24" t="str">
        <f>INDEX('KI 2019-20'!E$9:E$383,MATCH($B24,'KI 2019-20'!$B$9:$B$383,0))</f>
        <v>P1704</v>
      </c>
      <c r="G24" s="119">
        <v>0</v>
      </c>
      <c r="H24" s="120" t="str">
        <f>INDEX('KI 2019-20'!F$9:F$383,MATCH($B24,'KI 2019-20'!$B$9:$B$383,0))</f>
        <v>Bath &amp; North East Somerset</v>
      </c>
      <c r="I24" s="154">
        <f>_xlfn.IFNA(IF($B24=$B$382,0,INDEX('I.Supplementary 2019-20'!N$8:N$191,MATCH($B24,'I.Supplementary 2019-20'!$B$8:$B$191,0))),INDEX('KI 2019-20'!N$9:N$383,MATCH($B24,'KI 2019-20'!$B$9:$B$383,0)))</f>
        <v>1.6909595428180397</v>
      </c>
      <c r="J24" s="153">
        <f>_xlfn.IFNA(IF($B24=$B$382,0,INDEX('I.Supplementary 2019-20'!O$8:O$191,MATCH($B24,'I.Supplementary 2019-20'!$B$8:$B$191,0))),INDEX('KI 2019-20'!O$9:O$383,MATCH($B24,'KI 2019-20'!$B$9:$B$383,0)))</f>
        <v>-1.2032417306407894</v>
      </c>
      <c r="K24" s="153">
        <f>_xlfn.IFNA(IF($B24=$B$382,0,INDEX('I.Supplementary 2019-20'!P$8:P$191,MATCH($B24,'I.Supplementary 2019-20'!$B$8:$B$191,0))),INDEX('KI 2019-20'!P$9:P$383,MATCH($B24,'KI 2019-20'!$B$9:$B$383,0)))</f>
        <v>0</v>
      </c>
      <c r="L24" s="153">
        <f>_xlfn.IFNA(IF($B24=$B$382,0,INDEX('I.Supplementary 2019-20'!Q$8:Q$191,MATCH($B24,'I.Supplementary 2019-20'!$B$8:$B$191,0))),INDEX('KI 2019-20'!Q$9:Q$383,MATCH($B24,'KI 2019-20'!$B$9:$B$383,0)))</f>
        <v>0</v>
      </c>
      <c r="M24" s="155">
        <f>_xlfn.IFNA(IF($B24=$B$382,0,INDEX('I.Supplementary 2019-20'!R$8:R$191,MATCH($B24,'I.Supplementary 2019-20'!$B$8:$B$191,0))),INDEX('KI 2019-20'!R$9:R$383,MATCH($B24,'KI 2019-20'!$B$9:$B$383,0)))</f>
        <v>0</v>
      </c>
      <c r="N24" s="153">
        <f>_xlfn.IFNA(IF($B24=$B$382,0,INDEX('I.Supplementary 2019-20'!S$8:S$191,MATCH($B24,'I.Supplementary 2019-20'!$B$8:$B$191,0))),INDEX('KI 2019-20'!S$9:S$383,MATCH($B24,'KI 2019-20'!$B$9:$B$383,0)))</f>
        <v>18.816215371627543</v>
      </c>
      <c r="O24" s="153">
        <f>_xlfn.IFNA(IF($B24=$B$382,0,INDEX('I.Supplementary 2019-20'!T$8:T$191,MATCH($B24,'I.Supplementary 2019-20'!$B$8:$B$191,0))),INDEX('KI 2019-20'!T$9:T$383,MATCH($B24,'KI 2019-20'!$B$9:$B$383,0)))</f>
        <v>4.4926866279115627</v>
      </c>
      <c r="P24" s="153">
        <f>_xlfn.IFNA(IF($B24=$B$382,0,INDEX('I.Supplementary 2019-20'!U$8:U$191,MATCH($B24,'I.Supplementary 2019-20'!$B$8:$B$191,0))),INDEX('KI 2019-20'!U$9:U$383,MATCH($B24,'KI 2019-20'!$B$9:$B$383,0)))</f>
        <v>0</v>
      </c>
      <c r="Q24" s="153">
        <f>_xlfn.IFNA(IF($B24=$B$382,0,INDEX('I.Supplementary 2019-20'!V$8:V$191,MATCH($B24,'I.Supplementary 2019-20'!$B$8:$B$191,0))),INDEX('KI 2019-20'!V$9:V$383,MATCH($B24,'KI 2019-20'!$B$9:$B$383,0)))</f>
        <v>0</v>
      </c>
      <c r="R24" s="155">
        <f>_xlfn.IFNA(IF($B24=$B$382,0,INDEX('I.Supplementary 2019-20'!W$8:W$191,MATCH($B24,'I.Supplementary 2019-20'!$B$8:$B$191,0))),INDEX('KI 2019-20'!W$9:W$383,MATCH($B24,'KI 2019-20'!$B$9:$B$383,0)))</f>
        <v>0</v>
      </c>
      <c r="S24" s="153">
        <f>_xlfn.IFNA(IF($B24=$B$382,0,INDEX('I.Supplementary 2019-20'!X$8:X$191,MATCH($B24,'I.Supplementary 2019-20'!$B$8:$B$191,0))),INDEX('KI 2019-20'!X$9:X$383,MATCH($B24,'KI 2019-20'!$B$9:$B$383,0)))</f>
        <v>20.507174914445581</v>
      </c>
      <c r="T24" s="153">
        <f>_xlfn.IFNA(IF($B24=$B$382,0,INDEX('I.Supplementary 2019-20'!Y$8:Y$191,MATCH($B24,'I.Supplementary 2019-20'!$B$8:$B$191,0))),INDEX('KI 2019-20'!Y$9:Y$383,MATCH($B24,'KI 2019-20'!$B$9:$B$383,0)))</f>
        <v>3.2894448972707737</v>
      </c>
      <c r="U24" s="153">
        <f>_xlfn.IFNA(IF($B24=$B$382,0,INDEX('I.Supplementary 2019-20'!Z$8:Z$191,MATCH($B24,'I.Supplementary 2019-20'!$B$8:$B$191,0))),INDEX('KI 2019-20'!Z$9:Z$383,MATCH($B24,'KI 2019-20'!$B$9:$B$383,0)))</f>
        <v>0</v>
      </c>
      <c r="V24" s="153">
        <f>_xlfn.IFNA(IF($B24=$B$382,0,INDEX('I.Supplementary 2019-20'!AA$8:AA$191,MATCH($B24,'I.Supplementary 2019-20'!$B$8:$B$191,0))),INDEX('KI 2019-20'!AA$9:AA$383,MATCH($B24,'KI 2019-20'!$B$9:$B$383,0)))</f>
        <v>0</v>
      </c>
      <c r="W24" s="155">
        <f>_xlfn.IFNA(IF($B24=$B$382,0,INDEX('I.Supplementary 2019-20'!AB$8:AB$191,MATCH($B24,'I.Supplementary 2019-20'!$B$8:$B$191,0))),INDEX('KI 2019-20'!AB$9:AB$383,MATCH($B24,'KI 2019-20'!$B$9:$B$383,0)))</f>
        <v>0</v>
      </c>
      <c r="Y24" s="154">
        <f>_xlfn.IFNA(IF($B24=$B$382,0,INDEX('I.Supplementary 2019-20'!$I$8:$I$191,MATCH($B24,'I.Supplementary 2019-20'!$B$8:$B$191,0))),INDEX('KI 2019-20'!$I$9:$I$383,MATCH($B24,'KI 2019-20'!$B$9:$B$383,0)))</f>
        <v>0.48771781217725019</v>
      </c>
      <c r="Z24" s="153">
        <f>_xlfn.IFNA(IF($B24=$B$382,0,INDEX('I.Supplementary 2019-20'!$J$8:$J$191,MATCH($B24,'I.Supplementary 2019-20'!$B$8:$B$191,0))),INDEX('KI 2019-20'!$J$9:$J$383,MATCH($B24,'KI 2019-20'!$B$9:$B$383,0)))</f>
        <v>23.308901999539106</v>
      </c>
      <c r="AA24" s="155">
        <f>_xlfn.IFNA(IF($B24=$B$382,0,INDEX('I.Supplementary 2019-20'!$H$8:$H$191,MATCH($B24,'I.Supplementary 2019-20'!$B$8:$B$191,0))),INDEX('KI 2019-20'!$H$9:$H$383,MATCH($B24,'KI 2019-20'!$B$9:$B$383,0)))</f>
        <v>23.796619811716354</v>
      </c>
      <c r="AC24" s="156">
        <f>I24*('Other inputs'!$C$6/'Other inputs'!$C$5)</f>
        <v>1.7185108184647695</v>
      </c>
      <c r="AD24" s="149">
        <f>IF(B24=$B$35,J24*('Other inputs'!$C$6/'Other inputs'!$C$5)-('Other inputs'!$C$18/1000000),J24*('Other inputs'!$C$6/'Other inputs'!$C$5))</f>
        <v>-1.2228464838895192</v>
      </c>
      <c r="AE24" s="149">
        <f>K24*('Other inputs'!$C$6/'Other inputs'!$C$5)</f>
        <v>0</v>
      </c>
      <c r="AF24" s="149">
        <f>L24*('Other inputs'!$C$6/'Other inputs'!$C$5)</f>
        <v>0</v>
      </c>
      <c r="AG24" s="188">
        <f>M24*('Other inputs'!$C$6/'Other inputs'!$C$5)</f>
        <v>0</v>
      </c>
      <c r="AH24" s="149">
        <f>N24*('Other inputs'!$C$6/'Other inputs'!$C$5)</f>
        <v>19.122793218823105</v>
      </c>
      <c r="AI24" s="149">
        <f>O24*('Other inputs'!$C$6/'Other inputs'!$C$5)</f>
        <v>4.5658872247003464</v>
      </c>
      <c r="AJ24" s="149">
        <f>P24*('Other inputs'!$C$6/'Other inputs'!$C$5)</f>
        <v>0</v>
      </c>
      <c r="AK24" s="149">
        <f>Q24*('Other inputs'!$C$6/'Other inputs'!$C$5)</f>
        <v>0</v>
      </c>
      <c r="AL24" s="188">
        <f>R24*('Other inputs'!$C$6/'Other inputs'!$C$5)</f>
        <v>0</v>
      </c>
      <c r="AM24" s="156">
        <f t="shared" si="4"/>
        <v>20.841304037287873</v>
      </c>
      <c r="AN24" s="149">
        <f t="shared" si="5"/>
        <v>3.3430407408108271</v>
      </c>
      <c r="AO24" s="149">
        <f t="shared" si="6"/>
        <v>0</v>
      </c>
      <c r="AP24" s="149">
        <f t="shared" si="7"/>
        <v>0</v>
      </c>
      <c r="AQ24" s="188">
        <f t="shared" si="8"/>
        <v>0</v>
      </c>
      <c r="AR24" s="149"/>
      <c r="AS24" s="156">
        <f>IF(D24=$C$171,'Other inputs'!$C$12/1000000,SUM(AC24:AG24))</f>
        <v>0.49566433457525028</v>
      </c>
      <c r="AT24" s="200">
        <f>IF(D24=$C$171,$Z$171*('Other inputs'!$C$6/'Other inputs'!$C$5),SUM(AH24:AL24))</f>
        <v>23.688680443523452</v>
      </c>
      <c r="AU24" s="210">
        <f t="shared" si="9"/>
        <v>24.184344778098701</v>
      </c>
      <c r="AV24" s="214"/>
      <c r="AW24" s="199">
        <f>IF($G24=1,0,AC24*('Other inputs'!$F$6/'Other inputs'!$F$5))</f>
        <v>1.7280141040968326</v>
      </c>
      <c r="AX24" s="200">
        <f>IF($G24=1,0,AD24*('Other inputs'!$F$6/'Other inputs'!$F$5))</f>
        <v>-1.2296087685930557</v>
      </c>
      <c r="AY24" s="200">
        <f>IF($G24=1,0,AE24*('Other inputs'!$F$6/'Other inputs'!$F$5))</f>
        <v>0</v>
      </c>
      <c r="AZ24" s="200">
        <f>IF($G24=1,0,AF24*('Other inputs'!$F$6/'Other inputs'!$F$5))</f>
        <v>0</v>
      </c>
      <c r="BA24" s="200">
        <f>IF($G24=1,0,AG24*('Other inputs'!$F$6/'Other inputs'!$F$5))</f>
        <v>0</v>
      </c>
      <c r="BB24" s="199">
        <f>IF($G24=1,0,AH24*('Other inputs'!$C$7/'Other inputs'!$C$6))</f>
        <v>19.122793218823105</v>
      </c>
      <c r="BC24" s="200">
        <f>IF($G24=1,0,AI24*('Other inputs'!$C$7/'Other inputs'!$C$6))</f>
        <v>4.5658872247003464</v>
      </c>
      <c r="BD24" s="200">
        <f>IF($G24=1,0,AJ24*('Other inputs'!$C$7/'Other inputs'!$C$6))</f>
        <v>0</v>
      </c>
      <c r="BE24" s="200">
        <f>IF($G24=1,0,AK24*('Other inputs'!$C$7/'Other inputs'!$C$6))</f>
        <v>0</v>
      </c>
      <c r="BF24" s="200">
        <f>IF($G24=1,0,AL24*('Other inputs'!$C$7/'Other inputs'!$C$6))</f>
        <v>0</v>
      </c>
      <c r="BG24" s="199">
        <f t="shared" si="10"/>
        <v>20.850807322919938</v>
      </c>
      <c r="BH24" s="200">
        <f t="shared" si="11"/>
        <v>3.3362784561072907</v>
      </c>
      <c r="BI24" s="200">
        <f t="shared" si="12"/>
        <v>0</v>
      </c>
      <c r="BJ24" s="200">
        <f t="shared" si="13"/>
        <v>0</v>
      </c>
      <c r="BK24" s="210">
        <f t="shared" si="14"/>
        <v>0</v>
      </c>
      <c r="BL24" s="200"/>
      <c r="BM24" s="199">
        <f>IF(D24=C$171,'Other inputs'!$C$13/1000000,SUM(AW24:BA24))</f>
        <v>0.49840533550377697</v>
      </c>
      <c r="BN24" s="200">
        <f>IF(B24=$B$171,$AT$171*('Other inputs'!$C$7/'Other inputs'!$C$6),SUM(BB24:BF24))</f>
        <v>23.688680443523452</v>
      </c>
      <c r="BO24" s="188">
        <f t="shared" si="15"/>
        <v>24.187085779027228</v>
      </c>
    </row>
    <row r="25" spans="2:67">
      <c r="B25" s="121" t="str">
        <f>'KI 2019-20'!B26</f>
        <v>E0202</v>
      </c>
      <c r="C25" s="160" t="str">
        <f t="shared" si="2"/>
        <v>E0202</v>
      </c>
      <c r="D25" s="160" t="str">
        <f t="shared" si="3"/>
        <v>E0202</v>
      </c>
      <c r="E25" t="str">
        <f>INDEX('KI 2019-20'!D$9:D$383,MATCH($B25,'KI 2019-20'!$B$9:$B$383,0))</f>
        <v>UNINFIR</v>
      </c>
      <c r="F25">
        <f>INDEX('KI 2019-20'!E$9:E$383,MATCH($B25,'KI 2019-20'!$B$9:$B$383,0))</f>
        <v>0</v>
      </c>
      <c r="G25" s="119">
        <v>0</v>
      </c>
      <c r="H25" s="120" t="str">
        <f>INDEX('KI 2019-20'!F$9:F$383,MATCH($B25,'KI 2019-20'!$B$9:$B$383,0))</f>
        <v>Bedford</v>
      </c>
      <c r="I25" s="154">
        <f>_xlfn.IFNA(IF($B25=$B$382,0,INDEX('I.Supplementary 2019-20'!N$8:N$191,MATCH($B25,'I.Supplementary 2019-20'!$B$8:$B$191,0))),INDEX('KI 2019-20'!N$9:N$383,MATCH($B25,'KI 2019-20'!$B$9:$B$383,0)))</f>
        <v>6.5701346646945771</v>
      </c>
      <c r="J25" s="153">
        <f>_xlfn.IFNA(IF($B25=$B$382,0,INDEX('I.Supplementary 2019-20'!O$8:O$191,MATCH($B25,'I.Supplementary 2019-20'!$B$8:$B$191,0))),INDEX('KI 2019-20'!O$9:O$383,MATCH($B25,'KI 2019-20'!$B$9:$B$383,0)))</f>
        <v>-0.80328736154494063</v>
      </c>
      <c r="K25" s="153">
        <f>_xlfn.IFNA(IF($B25=$B$382,0,INDEX('I.Supplementary 2019-20'!P$8:P$191,MATCH($B25,'I.Supplementary 2019-20'!$B$8:$B$191,0))),INDEX('KI 2019-20'!P$9:P$383,MATCH($B25,'KI 2019-20'!$B$9:$B$383,0)))</f>
        <v>0</v>
      </c>
      <c r="L25" s="153">
        <f>_xlfn.IFNA(IF($B25=$B$382,0,INDEX('I.Supplementary 2019-20'!Q$8:Q$191,MATCH($B25,'I.Supplementary 2019-20'!$B$8:$B$191,0))),INDEX('KI 2019-20'!Q$9:Q$383,MATCH($B25,'KI 2019-20'!$B$9:$B$383,0)))</f>
        <v>0</v>
      </c>
      <c r="M25" s="155">
        <f>_xlfn.IFNA(IF($B25=$B$382,0,INDEX('I.Supplementary 2019-20'!R$8:R$191,MATCH($B25,'I.Supplementary 2019-20'!$B$8:$B$191,0))),INDEX('KI 2019-20'!R$9:R$383,MATCH($B25,'KI 2019-20'!$B$9:$B$383,0)))</f>
        <v>0</v>
      </c>
      <c r="N25" s="153">
        <f>_xlfn.IFNA(IF($B25=$B$382,0,INDEX('I.Supplementary 2019-20'!S$8:S$191,MATCH($B25,'I.Supplementary 2019-20'!$B$8:$B$191,0))),INDEX('KI 2019-20'!S$9:S$383,MATCH($B25,'KI 2019-20'!$B$9:$B$383,0)))</f>
        <v>25.900249250389731</v>
      </c>
      <c r="O25" s="153">
        <f>_xlfn.IFNA(IF($B25=$B$382,0,INDEX('I.Supplementary 2019-20'!T$8:T$191,MATCH($B25,'I.Supplementary 2019-20'!$B$8:$B$191,0))),INDEX('KI 2019-20'!T$9:T$383,MATCH($B25,'KI 2019-20'!$B$9:$B$383,0)))</f>
        <v>5.7237894887002199</v>
      </c>
      <c r="P25" s="153">
        <f>_xlfn.IFNA(IF($B25=$B$382,0,INDEX('I.Supplementary 2019-20'!U$8:U$191,MATCH($B25,'I.Supplementary 2019-20'!$B$8:$B$191,0))),INDEX('KI 2019-20'!U$9:U$383,MATCH($B25,'KI 2019-20'!$B$9:$B$383,0)))</f>
        <v>0</v>
      </c>
      <c r="Q25" s="153">
        <f>_xlfn.IFNA(IF($B25=$B$382,0,INDEX('I.Supplementary 2019-20'!V$8:V$191,MATCH($B25,'I.Supplementary 2019-20'!$B$8:$B$191,0))),INDEX('KI 2019-20'!V$9:V$383,MATCH($B25,'KI 2019-20'!$B$9:$B$383,0)))</f>
        <v>0</v>
      </c>
      <c r="R25" s="155">
        <f>_xlfn.IFNA(IF($B25=$B$382,0,INDEX('I.Supplementary 2019-20'!W$8:W$191,MATCH($B25,'I.Supplementary 2019-20'!$B$8:$B$191,0))),INDEX('KI 2019-20'!W$9:W$383,MATCH($B25,'KI 2019-20'!$B$9:$B$383,0)))</f>
        <v>0</v>
      </c>
      <c r="S25" s="153">
        <f>_xlfn.IFNA(IF($B25=$B$382,0,INDEX('I.Supplementary 2019-20'!X$8:X$191,MATCH($B25,'I.Supplementary 2019-20'!$B$8:$B$191,0))),INDEX('KI 2019-20'!X$9:X$383,MATCH($B25,'KI 2019-20'!$B$9:$B$383,0)))</f>
        <v>32.470383915084312</v>
      </c>
      <c r="T25" s="153">
        <f>_xlfn.IFNA(IF($B25=$B$382,0,INDEX('I.Supplementary 2019-20'!Y$8:Y$191,MATCH($B25,'I.Supplementary 2019-20'!$B$8:$B$191,0))),INDEX('KI 2019-20'!Y$9:Y$383,MATCH($B25,'KI 2019-20'!$B$9:$B$383,0)))</f>
        <v>4.9205021271552791</v>
      </c>
      <c r="U25" s="153">
        <f>_xlfn.IFNA(IF($B25=$B$382,0,INDEX('I.Supplementary 2019-20'!Z$8:Z$191,MATCH($B25,'I.Supplementary 2019-20'!$B$8:$B$191,0))),INDEX('KI 2019-20'!Z$9:Z$383,MATCH($B25,'KI 2019-20'!$B$9:$B$383,0)))</f>
        <v>0</v>
      </c>
      <c r="V25" s="153">
        <f>_xlfn.IFNA(IF($B25=$B$382,0,INDEX('I.Supplementary 2019-20'!AA$8:AA$191,MATCH($B25,'I.Supplementary 2019-20'!$B$8:$B$191,0))),INDEX('KI 2019-20'!AA$9:AA$383,MATCH($B25,'KI 2019-20'!$B$9:$B$383,0)))</f>
        <v>0</v>
      </c>
      <c r="W25" s="155">
        <f>_xlfn.IFNA(IF($B25=$B$382,0,INDEX('I.Supplementary 2019-20'!AB$8:AB$191,MATCH($B25,'I.Supplementary 2019-20'!$B$8:$B$191,0))),INDEX('KI 2019-20'!AB$9:AB$383,MATCH($B25,'KI 2019-20'!$B$9:$B$383,0)))</f>
        <v>0</v>
      </c>
      <c r="Y25" s="154">
        <f>_xlfn.IFNA(IF($B25=$B$382,0,INDEX('I.Supplementary 2019-20'!$I$8:$I$191,MATCH($B25,'I.Supplementary 2019-20'!$B$8:$B$191,0))),INDEX('KI 2019-20'!$I$9:$I$383,MATCH($B25,'KI 2019-20'!$B$9:$B$383,0)))</f>
        <v>5.7668473031496372</v>
      </c>
      <c r="Z25" s="153">
        <f>_xlfn.IFNA(IF($B25=$B$382,0,INDEX('I.Supplementary 2019-20'!$J$8:$J$191,MATCH($B25,'I.Supplementary 2019-20'!$B$8:$B$191,0))),INDEX('KI 2019-20'!$J$9:$J$383,MATCH($B25,'KI 2019-20'!$B$9:$B$383,0)))</f>
        <v>31.624038739089951</v>
      </c>
      <c r="AA25" s="155">
        <f>_xlfn.IFNA(IF($B25=$B$382,0,INDEX('I.Supplementary 2019-20'!$H$8:$H$191,MATCH($B25,'I.Supplementary 2019-20'!$B$8:$B$191,0))),INDEX('KI 2019-20'!$H$9:$H$383,MATCH($B25,'KI 2019-20'!$B$9:$B$383,0)))</f>
        <v>37.390886042239593</v>
      </c>
      <c r="AC25" s="156">
        <f>I25*('Other inputs'!$C$6/'Other inputs'!$C$5)</f>
        <v>6.6771837020012104</v>
      </c>
      <c r="AD25" s="149">
        <f>IF(B25=$B$35,J25*('Other inputs'!$C$6/'Other inputs'!$C$5)-('Other inputs'!$C$18/1000000),J25*('Other inputs'!$C$6/'Other inputs'!$C$5))</f>
        <v>-0.81637554666176249</v>
      </c>
      <c r="AE25" s="149">
        <f>K25*('Other inputs'!$C$6/'Other inputs'!$C$5)</f>
        <v>0</v>
      </c>
      <c r="AF25" s="149">
        <f>L25*('Other inputs'!$C$6/'Other inputs'!$C$5)</f>
        <v>0</v>
      </c>
      <c r="AG25" s="188">
        <f>M25*('Other inputs'!$C$6/'Other inputs'!$C$5)</f>
        <v>0</v>
      </c>
      <c r="AH25" s="149">
        <f>N25*('Other inputs'!$C$6/'Other inputs'!$C$5)</f>
        <v>26.322249238176123</v>
      </c>
      <c r="AI25" s="149">
        <f>O25*('Other inputs'!$C$6/'Other inputs'!$C$5)</f>
        <v>5.8170487879051116</v>
      </c>
      <c r="AJ25" s="149">
        <f>P25*('Other inputs'!$C$6/'Other inputs'!$C$5)</f>
        <v>0</v>
      </c>
      <c r="AK25" s="149">
        <f>Q25*('Other inputs'!$C$6/'Other inputs'!$C$5)</f>
        <v>0</v>
      </c>
      <c r="AL25" s="188">
        <f>R25*('Other inputs'!$C$6/'Other inputs'!$C$5)</f>
        <v>0</v>
      </c>
      <c r="AM25" s="156">
        <f t="shared" si="4"/>
        <v>32.999432940177336</v>
      </c>
      <c r="AN25" s="149">
        <f t="shared" si="5"/>
        <v>5.0006732412433488</v>
      </c>
      <c r="AO25" s="149">
        <f t="shared" si="6"/>
        <v>0</v>
      </c>
      <c r="AP25" s="149">
        <f t="shared" si="7"/>
        <v>0</v>
      </c>
      <c r="AQ25" s="188">
        <f t="shared" si="8"/>
        <v>0</v>
      </c>
      <c r="AR25" s="149"/>
      <c r="AS25" s="156">
        <f>IF(D25=$C$171,'Other inputs'!$C$12/1000000,SUM(AC25:AG25))</f>
        <v>5.8608081553394475</v>
      </c>
      <c r="AT25" s="200">
        <f>IF(D25=$C$171,$Z$171*('Other inputs'!$C$6/'Other inputs'!$C$5),SUM(AH25:AL25))</f>
        <v>32.139298026081235</v>
      </c>
      <c r="AU25" s="210">
        <f t="shared" si="9"/>
        <v>38.000106181420684</v>
      </c>
      <c r="AV25" s="214"/>
      <c r="AW25" s="199">
        <f>IF($G25=1,0,AC25*('Other inputs'!$F$6/'Other inputs'!$F$5))</f>
        <v>6.7141082201689581</v>
      </c>
      <c r="AX25" s="200">
        <f>IF($G25=1,0,AD25*('Other inputs'!$F$6/'Other inputs'!$F$5))</f>
        <v>-0.82089006581380897</v>
      </c>
      <c r="AY25" s="200">
        <f>IF($G25=1,0,AE25*('Other inputs'!$F$6/'Other inputs'!$F$5))</f>
        <v>0</v>
      </c>
      <c r="AZ25" s="200">
        <f>IF($G25=1,0,AF25*('Other inputs'!$F$6/'Other inputs'!$F$5))</f>
        <v>0</v>
      </c>
      <c r="BA25" s="200">
        <f>IF($G25=1,0,AG25*('Other inputs'!$F$6/'Other inputs'!$F$5))</f>
        <v>0</v>
      </c>
      <c r="BB25" s="199">
        <f>IF($G25=1,0,AH25*('Other inputs'!$C$7/'Other inputs'!$C$6))</f>
        <v>26.322249238176123</v>
      </c>
      <c r="BC25" s="200">
        <f>IF($G25=1,0,AI25*('Other inputs'!$C$7/'Other inputs'!$C$6))</f>
        <v>5.8170487879051116</v>
      </c>
      <c r="BD25" s="200">
        <f>IF($G25=1,0,AJ25*('Other inputs'!$C$7/'Other inputs'!$C$6))</f>
        <v>0</v>
      </c>
      <c r="BE25" s="200">
        <f>IF($G25=1,0,AK25*('Other inputs'!$C$7/'Other inputs'!$C$6))</f>
        <v>0</v>
      </c>
      <c r="BF25" s="200">
        <f>IF($G25=1,0,AL25*('Other inputs'!$C$7/'Other inputs'!$C$6))</f>
        <v>0</v>
      </c>
      <c r="BG25" s="199">
        <f t="shared" si="10"/>
        <v>33.03635745834508</v>
      </c>
      <c r="BH25" s="200">
        <f t="shared" si="11"/>
        <v>4.9961587220913026</v>
      </c>
      <c r="BI25" s="200">
        <f t="shared" si="12"/>
        <v>0</v>
      </c>
      <c r="BJ25" s="200">
        <f t="shared" si="13"/>
        <v>0</v>
      </c>
      <c r="BK25" s="210">
        <f t="shared" si="14"/>
        <v>0</v>
      </c>
      <c r="BL25" s="200"/>
      <c r="BM25" s="199">
        <f>IF(D25=C$171,'Other inputs'!$C$13/1000000,SUM(AW25:BA25))</f>
        <v>5.8932181543551492</v>
      </c>
      <c r="BN25" s="200">
        <f>IF(B25=$B$171,$AT$171*('Other inputs'!$C$7/'Other inputs'!$C$6),SUM(BB25:BF25))</f>
        <v>32.139298026081235</v>
      </c>
      <c r="BO25" s="188">
        <f t="shared" si="15"/>
        <v>38.032516180436382</v>
      </c>
    </row>
    <row r="26" spans="2:67">
      <c r="B26" s="121" t="str">
        <f>'KI 2019-20'!B27</f>
        <v>E6102</v>
      </c>
      <c r="C26" s="160" t="str">
        <f t="shared" si="2"/>
        <v>E6102</v>
      </c>
      <c r="D26" s="160" t="str">
        <f t="shared" si="3"/>
        <v>E6102</v>
      </c>
      <c r="E26" t="str">
        <f>INDEX('KI 2019-20'!D$9:D$383,MATCH($B26,'KI 2019-20'!$B$9:$B$383,0))</f>
        <v>SFIR</v>
      </c>
      <c r="F26">
        <f>INDEX('KI 2019-20'!E$9:E$383,MATCH($B26,'KI 2019-20'!$B$9:$B$383,0))</f>
        <v>0</v>
      </c>
      <c r="G26" s="119">
        <v>0</v>
      </c>
      <c r="H26" s="120" t="str">
        <f>INDEX('KI 2019-20'!F$9:F$383,MATCH($B26,'KI 2019-20'!$B$9:$B$383,0))</f>
        <v>Bedfordshire Fire</v>
      </c>
      <c r="I26" s="154">
        <f>_xlfn.IFNA(IF($B26=$B$382,0,INDEX('I.Supplementary 2019-20'!N$8:N$191,MATCH($B26,'I.Supplementary 2019-20'!$B$8:$B$191,0))),INDEX('KI 2019-20'!N$9:N$383,MATCH($B26,'KI 2019-20'!$B$9:$B$383,0)))</f>
        <v>0</v>
      </c>
      <c r="J26" s="153">
        <f>_xlfn.IFNA(IF($B26=$B$382,0,INDEX('I.Supplementary 2019-20'!O$8:O$191,MATCH($B26,'I.Supplementary 2019-20'!$B$8:$B$191,0))),INDEX('KI 2019-20'!O$9:O$383,MATCH($B26,'KI 2019-20'!$B$9:$B$383,0)))</f>
        <v>0</v>
      </c>
      <c r="K26" s="153">
        <f>_xlfn.IFNA(IF($B26=$B$382,0,INDEX('I.Supplementary 2019-20'!P$8:P$191,MATCH($B26,'I.Supplementary 2019-20'!$B$8:$B$191,0))),INDEX('KI 2019-20'!P$9:P$383,MATCH($B26,'KI 2019-20'!$B$9:$B$383,0)))</f>
        <v>2.2831065840866298</v>
      </c>
      <c r="L26" s="153">
        <f>_xlfn.IFNA(IF($B26=$B$382,0,INDEX('I.Supplementary 2019-20'!Q$8:Q$191,MATCH($B26,'I.Supplementary 2019-20'!$B$8:$B$191,0))),INDEX('KI 2019-20'!Q$9:Q$383,MATCH($B26,'KI 2019-20'!$B$9:$B$383,0)))</f>
        <v>0</v>
      </c>
      <c r="M26" s="155">
        <f>_xlfn.IFNA(IF($B26=$B$382,0,INDEX('I.Supplementary 2019-20'!R$8:R$191,MATCH($B26,'I.Supplementary 2019-20'!$B$8:$B$191,0))),INDEX('KI 2019-20'!R$9:R$383,MATCH($B26,'KI 2019-20'!$B$9:$B$383,0)))</f>
        <v>0</v>
      </c>
      <c r="N26" s="153">
        <f>_xlfn.IFNA(IF($B26=$B$382,0,INDEX('I.Supplementary 2019-20'!S$8:S$191,MATCH($B26,'I.Supplementary 2019-20'!$B$8:$B$191,0))),INDEX('KI 2019-20'!S$9:S$383,MATCH($B26,'KI 2019-20'!$B$9:$B$383,0)))</f>
        <v>0</v>
      </c>
      <c r="O26" s="153">
        <f>_xlfn.IFNA(IF($B26=$B$382,0,INDEX('I.Supplementary 2019-20'!T$8:T$191,MATCH($B26,'I.Supplementary 2019-20'!$B$8:$B$191,0))),INDEX('KI 2019-20'!T$9:T$383,MATCH($B26,'KI 2019-20'!$B$9:$B$383,0)))</f>
        <v>0</v>
      </c>
      <c r="P26" s="153">
        <f>_xlfn.IFNA(IF($B26=$B$382,0,INDEX('I.Supplementary 2019-20'!U$8:U$191,MATCH($B26,'I.Supplementary 2019-20'!$B$8:$B$191,0))),INDEX('KI 2019-20'!U$9:U$383,MATCH($B26,'KI 2019-20'!$B$9:$B$383,0)))</f>
        <v>5.8467032752119188</v>
      </c>
      <c r="Q26" s="153">
        <f>_xlfn.IFNA(IF($B26=$B$382,0,INDEX('I.Supplementary 2019-20'!V$8:V$191,MATCH($B26,'I.Supplementary 2019-20'!$B$8:$B$191,0))),INDEX('KI 2019-20'!V$9:V$383,MATCH($B26,'KI 2019-20'!$B$9:$B$383,0)))</f>
        <v>0</v>
      </c>
      <c r="R26" s="155">
        <f>_xlfn.IFNA(IF($B26=$B$382,0,INDEX('I.Supplementary 2019-20'!W$8:W$191,MATCH($B26,'I.Supplementary 2019-20'!$B$8:$B$191,0))),INDEX('KI 2019-20'!W$9:W$383,MATCH($B26,'KI 2019-20'!$B$9:$B$383,0)))</f>
        <v>0</v>
      </c>
      <c r="S26" s="153">
        <f>_xlfn.IFNA(IF($B26=$B$382,0,INDEX('I.Supplementary 2019-20'!X$8:X$191,MATCH($B26,'I.Supplementary 2019-20'!$B$8:$B$191,0))),INDEX('KI 2019-20'!X$9:X$383,MATCH($B26,'KI 2019-20'!$B$9:$B$383,0)))</f>
        <v>0</v>
      </c>
      <c r="T26" s="153">
        <f>_xlfn.IFNA(IF($B26=$B$382,0,INDEX('I.Supplementary 2019-20'!Y$8:Y$191,MATCH($B26,'I.Supplementary 2019-20'!$B$8:$B$191,0))),INDEX('KI 2019-20'!Y$9:Y$383,MATCH($B26,'KI 2019-20'!$B$9:$B$383,0)))</f>
        <v>0</v>
      </c>
      <c r="U26" s="153">
        <f>_xlfn.IFNA(IF($B26=$B$382,0,INDEX('I.Supplementary 2019-20'!Z$8:Z$191,MATCH($B26,'I.Supplementary 2019-20'!$B$8:$B$191,0))),INDEX('KI 2019-20'!Z$9:Z$383,MATCH($B26,'KI 2019-20'!$B$9:$B$383,0)))</f>
        <v>8.1298098592985504</v>
      </c>
      <c r="V26" s="153">
        <f>_xlfn.IFNA(IF($B26=$B$382,0,INDEX('I.Supplementary 2019-20'!AA$8:AA$191,MATCH($B26,'I.Supplementary 2019-20'!$B$8:$B$191,0))),INDEX('KI 2019-20'!AA$9:AA$383,MATCH($B26,'KI 2019-20'!$B$9:$B$383,0)))</f>
        <v>0</v>
      </c>
      <c r="W26" s="155">
        <f>_xlfn.IFNA(IF($B26=$B$382,0,INDEX('I.Supplementary 2019-20'!AB$8:AB$191,MATCH($B26,'I.Supplementary 2019-20'!$B$8:$B$191,0))),INDEX('KI 2019-20'!AB$9:AB$383,MATCH($B26,'KI 2019-20'!$B$9:$B$383,0)))</f>
        <v>0</v>
      </c>
      <c r="Y26" s="154">
        <f>_xlfn.IFNA(IF($B26=$B$382,0,INDEX('I.Supplementary 2019-20'!$I$8:$I$191,MATCH($B26,'I.Supplementary 2019-20'!$B$8:$B$191,0))),INDEX('KI 2019-20'!$I$9:$I$383,MATCH($B26,'KI 2019-20'!$B$9:$B$383,0)))</f>
        <v>2.2831065840866298</v>
      </c>
      <c r="Z26" s="153">
        <f>_xlfn.IFNA(IF($B26=$B$382,0,INDEX('I.Supplementary 2019-20'!$J$8:$J$191,MATCH($B26,'I.Supplementary 2019-20'!$B$8:$B$191,0))),INDEX('KI 2019-20'!$J$9:$J$383,MATCH($B26,'KI 2019-20'!$B$9:$B$383,0)))</f>
        <v>5.8467032752119188</v>
      </c>
      <c r="AA26" s="155">
        <f>_xlfn.IFNA(IF($B26=$B$382,0,INDEX('I.Supplementary 2019-20'!$H$8:$H$191,MATCH($B26,'I.Supplementary 2019-20'!$B$8:$B$191,0))),INDEX('KI 2019-20'!$H$9:$H$383,MATCH($B26,'KI 2019-20'!$B$9:$B$383,0)))</f>
        <v>8.1298098592985504</v>
      </c>
      <c r="AC26" s="156">
        <f>I26*('Other inputs'!$C$6/'Other inputs'!$C$5)</f>
        <v>0</v>
      </c>
      <c r="AD26" s="149">
        <f>IF(B26=$B$35,J26*('Other inputs'!$C$6/'Other inputs'!$C$5)-('Other inputs'!$C$18/1000000),J26*('Other inputs'!$C$6/'Other inputs'!$C$5))</f>
        <v>0</v>
      </c>
      <c r="AE26" s="149">
        <f>K26*('Other inputs'!$C$6/'Other inputs'!$C$5)</f>
        <v>2.3203058766990394</v>
      </c>
      <c r="AF26" s="149">
        <f>L26*('Other inputs'!$C$6/'Other inputs'!$C$5)</f>
        <v>0</v>
      </c>
      <c r="AG26" s="188">
        <f>M26*('Other inputs'!$C$6/'Other inputs'!$C$5)</f>
        <v>0</v>
      </c>
      <c r="AH26" s="149">
        <f>N26*('Other inputs'!$C$6/'Other inputs'!$C$5)</f>
        <v>0</v>
      </c>
      <c r="AI26" s="149">
        <f>O26*('Other inputs'!$C$6/'Other inputs'!$C$5)</f>
        <v>0</v>
      </c>
      <c r="AJ26" s="149">
        <f>P26*('Other inputs'!$C$6/'Other inputs'!$C$5)</f>
        <v>5.9419652430361456</v>
      </c>
      <c r="AK26" s="149">
        <f>Q26*('Other inputs'!$C$6/'Other inputs'!$C$5)</f>
        <v>0</v>
      </c>
      <c r="AL26" s="188">
        <f>R26*('Other inputs'!$C$6/'Other inputs'!$C$5)</f>
        <v>0</v>
      </c>
      <c r="AM26" s="156">
        <f t="shared" si="4"/>
        <v>0</v>
      </c>
      <c r="AN26" s="149">
        <f t="shared" si="5"/>
        <v>0</v>
      </c>
      <c r="AO26" s="149">
        <f t="shared" si="6"/>
        <v>8.2622711197351855</v>
      </c>
      <c r="AP26" s="149">
        <f t="shared" si="7"/>
        <v>0</v>
      </c>
      <c r="AQ26" s="188">
        <f t="shared" si="8"/>
        <v>0</v>
      </c>
      <c r="AR26" s="149"/>
      <c r="AS26" s="156">
        <f>IF(D26=$C$171,'Other inputs'!$C$12/1000000,SUM(AC26:AG26))</f>
        <v>2.3203058766990394</v>
      </c>
      <c r="AT26" s="200">
        <f>IF(D26=$C$171,$Z$171*('Other inputs'!$C$6/'Other inputs'!$C$5),SUM(AH26:AL26))</f>
        <v>5.9419652430361456</v>
      </c>
      <c r="AU26" s="210">
        <f t="shared" si="9"/>
        <v>8.2622711197351855</v>
      </c>
      <c r="AV26" s="214"/>
      <c r="AW26" s="199">
        <f>IF($G26=1,0,AC26*('Other inputs'!$F$6/'Other inputs'!$F$5))</f>
        <v>0</v>
      </c>
      <c r="AX26" s="200">
        <f>IF($G26=1,0,AD26*('Other inputs'!$F$6/'Other inputs'!$F$5))</f>
        <v>0</v>
      </c>
      <c r="AY26" s="200">
        <f>IF($G26=1,0,AE26*('Other inputs'!$F$6/'Other inputs'!$F$5))</f>
        <v>2.3331370612706466</v>
      </c>
      <c r="AZ26" s="200">
        <f>IF($G26=1,0,AF26*('Other inputs'!$F$6/'Other inputs'!$F$5))</f>
        <v>0</v>
      </c>
      <c r="BA26" s="200">
        <f>IF($G26=1,0,AG26*('Other inputs'!$F$6/'Other inputs'!$F$5))</f>
        <v>0</v>
      </c>
      <c r="BB26" s="199">
        <f>IF($G26=1,0,AH26*('Other inputs'!$C$7/'Other inputs'!$C$6))</f>
        <v>0</v>
      </c>
      <c r="BC26" s="200">
        <f>IF($G26=1,0,AI26*('Other inputs'!$C$7/'Other inputs'!$C$6))</f>
        <v>0</v>
      </c>
      <c r="BD26" s="200">
        <f>IF($G26=1,0,AJ26*('Other inputs'!$C$7/'Other inputs'!$C$6))</f>
        <v>5.9419652430361456</v>
      </c>
      <c r="BE26" s="200">
        <f>IF($G26=1,0,AK26*('Other inputs'!$C$7/'Other inputs'!$C$6))</f>
        <v>0</v>
      </c>
      <c r="BF26" s="200">
        <f>IF($G26=1,0,AL26*('Other inputs'!$C$7/'Other inputs'!$C$6))</f>
        <v>0</v>
      </c>
      <c r="BG26" s="199">
        <f t="shared" si="10"/>
        <v>0</v>
      </c>
      <c r="BH26" s="200">
        <f t="shared" si="11"/>
        <v>0</v>
      </c>
      <c r="BI26" s="200">
        <f t="shared" si="12"/>
        <v>8.2751023043067917</v>
      </c>
      <c r="BJ26" s="200">
        <f t="shared" si="13"/>
        <v>0</v>
      </c>
      <c r="BK26" s="210">
        <f t="shared" si="14"/>
        <v>0</v>
      </c>
      <c r="BL26" s="200"/>
      <c r="BM26" s="199">
        <f>IF(D26=C$171,'Other inputs'!$C$13/1000000,SUM(AW26:BA26))</f>
        <v>2.3331370612706466</v>
      </c>
      <c r="BN26" s="200">
        <f>IF(B26=$B$171,$AT$171*('Other inputs'!$C$7/'Other inputs'!$C$6),SUM(BB26:BF26))</f>
        <v>5.9419652430361456</v>
      </c>
      <c r="BO26" s="188">
        <f t="shared" si="15"/>
        <v>8.2751023043067917</v>
      </c>
    </row>
    <row r="27" spans="2:67">
      <c r="B27" s="121" t="str">
        <f>'KI 2019-20'!B28</f>
        <v>E6103</v>
      </c>
      <c r="C27" s="160" t="str">
        <f t="shared" si="2"/>
        <v>E6103</v>
      </c>
      <c r="D27" s="160" t="str">
        <f t="shared" si="3"/>
        <v>E6103</v>
      </c>
      <c r="E27" t="str">
        <f>INDEX('KI 2019-20'!D$9:D$383,MATCH($B27,'KI 2019-20'!$B$9:$B$383,0))</f>
        <v>SFIR</v>
      </c>
      <c r="F27" t="str">
        <f>INDEX('KI 2019-20'!E$9:E$383,MATCH($B27,'KI 2019-20'!$B$9:$B$383,0))</f>
        <v>P1916</v>
      </c>
      <c r="G27" s="119">
        <v>0</v>
      </c>
      <c r="H27" s="120" t="str">
        <f>INDEX('KI 2019-20'!F$9:F$383,MATCH($B27,'KI 2019-20'!$B$9:$B$383,0))</f>
        <v>Berkshire Fire</v>
      </c>
      <c r="I27" s="154">
        <f>_xlfn.IFNA(IF($B27=$B$382,0,INDEX('I.Supplementary 2019-20'!N$8:N$191,MATCH($B27,'I.Supplementary 2019-20'!$B$8:$B$191,0))),INDEX('KI 2019-20'!N$9:N$383,MATCH($B27,'KI 2019-20'!$B$9:$B$383,0)))</f>
        <v>0</v>
      </c>
      <c r="J27" s="153">
        <f>_xlfn.IFNA(IF($B27=$B$382,0,INDEX('I.Supplementary 2019-20'!O$8:O$191,MATCH($B27,'I.Supplementary 2019-20'!$B$8:$B$191,0))),INDEX('KI 2019-20'!O$9:O$383,MATCH($B27,'KI 2019-20'!$B$9:$B$383,0)))</f>
        <v>0</v>
      </c>
      <c r="K27" s="153">
        <f>_xlfn.IFNA(IF($B27=$B$382,0,INDEX('I.Supplementary 2019-20'!P$8:P$191,MATCH($B27,'I.Supplementary 2019-20'!$B$8:$B$191,0))),INDEX('KI 2019-20'!P$9:P$383,MATCH($B27,'KI 2019-20'!$B$9:$B$383,0)))</f>
        <v>3.2194507732365403</v>
      </c>
      <c r="L27" s="153">
        <f>_xlfn.IFNA(IF($B27=$B$382,0,INDEX('I.Supplementary 2019-20'!Q$8:Q$191,MATCH($B27,'I.Supplementary 2019-20'!$B$8:$B$191,0))),INDEX('KI 2019-20'!Q$9:Q$383,MATCH($B27,'KI 2019-20'!$B$9:$B$383,0)))</f>
        <v>0</v>
      </c>
      <c r="M27" s="155">
        <f>_xlfn.IFNA(IF($B27=$B$382,0,INDEX('I.Supplementary 2019-20'!R$8:R$191,MATCH($B27,'I.Supplementary 2019-20'!$B$8:$B$191,0))),INDEX('KI 2019-20'!R$9:R$383,MATCH($B27,'KI 2019-20'!$B$9:$B$383,0)))</f>
        <v>0</v>
      </c>
      <c r="N27" s="153">
        <f>_xlfn.IFNA(IF($B27=$B$382,0,INDEX('I.Supplementary 2019-20'!S$8:S$191,MATCH($B27,'I.Supplementary 2019-20'!$B$8:$B$191,0))),INDEX('KI 2019-20'!S$9:S$383,MATCH($B27,'KI 2019-20'!$B$9:$B$383,0)))</f>
        <v>0</v>
      </c>
      <c r="O27" s="153">
        <f>_xlfn.IFNA(IF($B27=$B$382,0,INDEX('I.Supplementary 2019-20'!T$8:T$191,MATCH($B27,'I.Supplementary 2019-20'!$B$8:$B$191,0))),INDEX('KI 2019-20'!T$9:T$383,MATCH($B27,'KI 2019-20'!$B$9:$B$383,0)))</f>
        <v>0</v>
      </c>
      <c r="P27" s="153">
        <f>_xlfn.IFNA(IF($B27=$B$382,0,INDEX('I.Supplementary 2019-20'!U$8:U$191,MATCH($B27,'I.Supplementary 2019-20'!$B$8:$B$191,0))),INDEX('KI 2019-20'!U$9:U$383,MATCH($B27,'KI 2019-20'!$B$9:$B$383,0)))</f>
        <v>7.0129211602685633</v>
      </c>
      <c r="Q27" s="153">
        <f>_xlfn.IFNA(IF($B27=$B$382,0,INDEX('I.Supplementary 2019-20'!V$8:V$191,MATCH($B27,'I.Supplementary 2019-20'!$B$8:$B$191,0))),INDEX('KI 2019-20'!V$9:V$383,MATCH($B27,'KI 2019-20'!$B$9:$B$383,0)))</f>
        <v>0</v>
      </c>
      <c r="R27" s="155">
        <f>_xlfn.IFNA(IF($B27=$B$382,0,INDEX('I.Supplementary 2019-20'!W$8:W$191,MATCH($B27,'I.Supplementary 2019-20'!$B$8:$B$191,0))),INDEX('KI 2019-20'!W$9:W$383,MATCH($B27,'KI 2019-20'!$B$9:$B$383,0)))</f>
        <v>0</v>
      </c>
      <c r="S27" s="153">
        <f>_xlfn.IFNA(IF($B27=$B$382,0,INDEX('I.Supplementary 2019-20'!X$8:X$191,MATCH($B27,'I.Supplementary 2019-20'!$B$8:$B$191,0))),INDEX('KI 2019-20'!X$9:X$383,MATCH($B27,'KI 2019-20'!$B$9:$B$383,0)))</f>
        <v>0</v>
      </c>
      <c r="T27" s="153">
        <f>_xlfn.IFNA(IF($B27=$B$382,0,INDEX('I.Supplementary 2019-20'!Y$8:Y$191,MATCH($B27,'I.Supplementary 2019-20'!$B$8:$B$191,0))),INDEX('KI 2019-20'!Y$9:Y$383,MATCH($B27,'KI 2019-20'!$B$9:$B$383,0)))</f>
        <v>0</v>
      </c>
      <c r="U27" s="153">
        <f>_xlfn.IFNA(IF($B27=$B$382,0,INDEX('I.Supplementary 2019-20'!Z$8:Z$191,MATCH($B27,'I.Supplementary 2019-20'!$B$8:$B$191,0))),INDEX('KI 2019-20'!Z$9:Z$383,MATCH($B27,'KI 2019-20'!$B$9:$B$383,0)))</f>
        <v>10.232371933505103</v>
      </c>
      <c r="V27" s="153">
        <f>_xlfn.IFNA(IF($B27=$B$382,0,INDEX('I.Supplementary 2019-20'!AA$8:AA$191,MATCH($B27,'I.Supplementary 2019-20'!$B$8:$B$191,0))),INDEX('KI 2019-20'!AA$9:AA$383,MATCH($B27,'KI 2019-20'!$B$9:$B$383,0)))</f>
        <v>0</v>
      </c>
      <c r="W27" s="155">
        <f>_xlfn.IFNA(IF($B27=$B$382,0,INDEX('I.Supplementary 2019-20'!AB$8:AB$191,MATCH($B27,'I.Supplementary 2019-20'!$B$8:$B$191,0))),INDEX('KI 2019-20'!AB$9:AB$383,MATCH($B27,'KI 2019-20'!$B$9:$B$383,0)))</f>
        <v>0</v>
      </c>
      <c r="Y27" s="154">
        <f>_xlfn.IFNA(IF($B27=$B$382,0,INDEX('I.Supplementary 2019-20'!$I$8:$I$191,MATCH($B27,'I.Supplementary 2019-20'!$B$8:$B$191,0))),INDEX('KI 2019-20'!$I$9:$I$383,MATCH($B27,'KI 2019-20'!$B$9:$B$383,0)))</f>
        <v>3.2194507732365403</v>
      </c>
      <c r="Z27" s="153">
        <f>_xlfn.IFNA(IF($B27=$B$382,0,INDEX('I.Supplementary 2019-20'!$J$8:$J$191,MATCH($B27,'I.Supplementary 2019-20'!$B$8:$B$191,0))),INDEX('KI 2019-20'!$J$9:$J$383,MATCH($B27,'KI 2019-20'!$B$9:$B$383,0)))</f>
        <v>7.0129211602685633</v>
      </c>
      <c r="AA27" s="155">
        <f>_xlfn.IFNA(IF($B27=$B$382,0,INDEX('I.Supplementary 2019-20'!$H$8:$H$191,MATCH($B27,'I.Supplementary 2019-20'!$B$8:$B$191,0))),INDEX('KI 2019-20'!$H$9:$H$383,MATCH($B27,'KI 2019-20'!$B$9:$B$383,0)))</f>
        <v>10.232371933505103</v>
      </c>
      <c r="AC27" s="156">
        <f>I27*('Other inputs'!$C$6/'Other inputs'!$C$5)</f>
        <v>0</v>
      </c>
      <c r="AD27" s="149">
        <f>IF(B27=$B$35,J27*('Other inputs'!$C$6/'Other inputs'!$C$5)-('Other inputs'!$C$18/1000000),J27*('Other inputs'!$C$6/'Other inputs'!$C$5))</f>
        <v>0</v>
      </c>
      <c r="AE27" s="149">
        <f>K27*('Other inputs'!$C$6/'Other inputs'!$C$5)</f>
        <v>3.2719061829837752</v>
      </c>
      <c r="AF27" s="149">
        <f>L27*('Other inputs'!$C$6/'Other inputs'!$C$5)</f>
        <v>0</v>
      </c>
      <c r="AG27" s="188">
        <f>M27*('Other inputs'!$C$6/'Other inputs'!$C$5)</f>
        <v>0</v>
      </c>
      <c r="AH27" s="149">
        <f>N27*('Other inputs'!$C$6/'Other inputs'!$C$5)</f>
        <v>0</v>
      </c>
      <c r="AI27" s="149">
        <f>O27*('Other inputs'!$C$6/'Other inputs'!$C$5)</f>
        <v>0</v>
      </c>
      <c r="AJ27" s="149">
        <f>P27*('Other inputs'!$C$6/'Other inputs'!$C$5)</f>
        <v>7.1271846414949351</v>
      </c>
      <c r="AK27" s="149">
        <f>Q27*('Other inputs'!$C$6/'Other inputs'!$C$5)</f>
        <v>0</v>
      </c>
      <c r="AL27" s="188">
        <f>R27*('Other inputs'!$C$6/'Other inputs'!$C$5)</f>
        <v>0</v>
      </c>
      <c r="AM27" s="156">
        <f t="shared" si="4"/>
        <v>0</v>
      </c>
      <c r="AN27" s="149">
        <f t="shared" si="5"/>
        <v>0</v>
      </c>
      <c r="AO27" s="149">
        <f t="shared" si="6"/>
        <v>10.39909082447871</v>
      </c>
      <c r="AP27" s="149">
        <f t="shared" si="7"/>
        <v>0</v>
      </c>
      <c r="AQ27" s="188">
        <f t="shared" si="8"/>
        <v>0</v>
      </c>
      <c r="AR27" s="149"/>
      <c r="AS27" s="156">
        <f>IF(D27=$C$171,'Other inputs'!$C$12/1000000,SUM(AC27:AG27))</f>
        <v>3.2719061829837752</v>
      </c>
      <c r="AT27" s="200">
        <f>IF(D27=$C$171,$Z$171*('Other inputs'!$C$6/'Other inputs'!$C$5),SUM(AH27:AL27))</f>
        <v>7.1271846414949351</v>
      </c>
      <c r="AU27" s="210">
        <f t="shared" si="9"/>
        <v>10.39909082447871</v>
      </c>
      <c r="AV27" s="214"/>
      <c r="AW27" s="199">
        <f>IF($G27=1,0,AC27*('Other inputs'!$F$6/'Other inputs'!$F$5))</f>
        <v>0</v>
      </c>
      <c r="AX27" s="200">
        <f>IF($G27=1,0,AD27*('Other inputs'!$F$6/'Other inputs'!$F$5))</f>
        <v>0</v>
      </c>
      <c r="AY27" s="200">
        <f>IF($G27=1,0,AE27*('Other inputs'!$F$6/'Other inputs'!$F$5))</f>
        <v>3.2899996733965882</v>
      </c>
      <c r="AZ27" s="200">
        <f>IF($G27=1,0,AF27*('Other inputs'!$F$6/'Other inputs'!$F$5))</f>
        <v>0</v>
      </c>
      <c r="BA27" s="200">
        <f>IF($G27=1,0,AG27*('Other inputs'!$F$6/'Other inputs'!$F$5))</f>
        <v>0</v>
      </c>
      <c r="BB27" s="199">
        <f>IF($G27=1,0,AH27*('Other inputs'!$C$7/'Other inputs'!$C$6))</f>
        <v>0</v>
      </c>
      <c r="BC27" s="200">
        <f>IF($G27=1,0,AI27*('Other inputs'!$C$7/'Other inputs'!$C$6))</f>
        <v>0</v>
      </c>
      <c r="BD27" s="200">
        <f>IF($G27=1,0,AJ27*('Other inputs'!$C$7/'Other inputs'!$C$6))</f>
        <v>7.1271846414949351</v>
      </c>
      <c r="BE27" s="200">
        <f>IF($G27=1,0,AK27*('Other inputs'!$C$7/'Other inputs'!$C$6))</f>
        <v>0</v>
      </c>
      <c r="BF27" s="200">
        <f>IF($G27=1,0,AL27*('Other inputs'!$C$7/'Other inputs'!$C$6))</f>
        <v>0</v>
      </c>
      <c r="BG27" s="199">
        <f t="shared" si="10"/>
        <v>0</v>
      </c>
      <c r="BH27" s="200">
        <f t="shared" si="11"/>
        <v>0</v>
      </c>
      <c r="BI27" s="200">
        <f t="shared" si="12"/>
        <v>10.417184314891523</v>
      </c>
      <c r="BJ27" s="200">
        <f t="shared" si="13"/>
        <v>0</v>
      </c>
      <c r="BK27" s="210">
        <f t="shared" si="14"/>
        <v>0</v>
      </c>
      <c r="BL27" s="200"/>
      <c r="BM27" s="199">
        <f>IF(D27=C$171,'Other inputs'!$C$13/1000000,SUM(AW27:BA27))</f>
        <v>3.2899996733965882</v>
      </c>
      <c r="BN27" s="200">
        <f>IF(B27=$B$171,$AT$171*('Other inputs'!$C$7/'Other inputs'!$C$6),SUM(BB27:BF27))</f>
        <v>7.1271846414949351</v>
      </c>
      <c r="BO27" s="188">
        <f t="shared" si="15"/>
        <v>10.417184314891523</v>
      </c>
    </row>
    <row r="28" spans="2:67">
      <c r="B28" s="121" t="str">
        <f>'KI 2019-20'!B29</f>
        <v>E5032</v>
      </c>
      <c r="C28" s="160" t="str">
        <f t="shared" si="2"/>
        <v>E5032</v>
      </c>
      <c r="D28" s="160" t="str">
        <f t="shared" si="3"/>
        <v>E5032</v>
      </c>
      <c r="E28" t="str">
        <f>INDEX('KI 2019-20'!D$9:D$383,MATCH($B28,'KI 2019-20'!$B$9:$B$383,0))</f>
        <v>OLB</v>
      </c>
      <c r="F28" t="str">
        <f>INDEX('KI 2019-20'!E$9:E$383,MATCH($B28,'KI 2019-20'!$B$9:$B$383,0))</f>
        <v>P1915</v>
      </c>
      <c r="G28" s="119">
        <v>0</v>
      </c>
      <c r="H28" s="120" t="str">
        <f>INDEX('KI 2019-20'!F$9:F$383,MATCH($B28,'KI 2019-20'!$B$9:$B$383,0))</f>
        <v>Bexley</v>
      </c>
      <c r="I28" s="154">
        <f>_xlfn.IFNA(IF($B28=$B$382,0,INDEX('I.Supplementary 2019-20'!N$8:N$191,MATCH($B28,'I.Supplementary 2019-20'!$B$8:$B$191,0))),INDEX('KI 2019-20'!N$9:N$383,MATCH($B28,'KI 2019-20'!$B$9:$B$383,0)))</f>
        <v>4.4301525595930071</v>
      </c>
      <c r="J28" s="153">
        <f>_xlfn.IFNA(IF($B28=$B$382,0,INDEX('I.Supplementary 2019-20'!O$8:O$191,MATCH($B28,'I.Supplementary 2019-20'!$B$8:$B$191,0))),INDEX('KI 2019-20'!O$9:O$383,MATCH($B28,'KI 2019-20'!$B$9:$B$383,0)))</f>
        <v>-1.1804648634102755</v>
      </c>
      <c r="K28" s="153">
        <f>_xlfn.IFNA(IF($B28=$B$382,0,INDEX('I.Supplementary 2019-20'!P$8:P$191,MATCH($B28,'I.Supplementary 2019-20'!$B$8:$B$191,0))),INDEX('KI 2019-20'!P$9:P$383,MATCH($B28,'KI 2019-20'!$B$9:$B$383,0)))</f>
        <v>0</v>
      </c>
      <c r="L28" s="153">
        <f>_xlfn.IFNA(IF($B28=$B$382,0,INDEX('I.Supplementary 2019-20'!Q$8:Q$191,MATCH($B28,'I.Supplementary 2019-20'!$B$8:$B$191,0))),INDEX('KI 2019-20'!Q$9:Q$383,MATCH($B28,'KI 2019-20'!$B$9:$B$383,0)))</f>
        <v>0</v>
      </c>
      <c r="M28" s="155">
        <f>_xlfn.IFNA(IF($B28=$B$382,0,INDEX('I.Supplementary 2019-20'!R$8:R$191,MATCH($B28,'I.Supplementary 2019-20'!$B$8:$B$191,0))),INDEX('KI 2019-20'!R$9:R$383,MATCH($B28,'KI 2019-20'!$B$9:$B$383,0)))</f>
        <v>0</v>
      </c>
      <c r="N28" s="153">
        <f>_xlfn.IFNA(IF($B28=$B$382,0,INDEX('I.Supplementary 2019-20'!S$8:S$191,MATCH($B28,'I.Supplementary 2019-20'!$B$8:$B$191,0))),INDEX('KI 2019-20'!S$9:S$383,MATCH($B28,'KI 2019-20'!$B$9:$B$383,0)))</f>
        <v>28.677041642123559</v>
      </c>
      <c r="O28" s="153">
        <f>_xlfn.IFNA(IF($B28=$B$382,0,INDEX('I.Supplementary 2019-20'!T$8:T$191,MATCH($B28,'I.Supplementary 2019-20'!$B$8:$B$191,0))),INDEX('KI 2019-20'!T$9:T$383,MATCH($B28,'KI 2019-20'!$B$9:$B$383,0)))</f>
        <v>7.3871862163514077</v>
      </c>
      <c r="P28" s="153">
        <f>_xlfn.IFNA(IF($B28=$B$382,0,INDEX('I.Supplementary 2019-20'!U$8:U$191,MATCH($B28,'I.Supplementary 2019-20'!$B$8:$B$191,0))),INDEX('KI 2019-20'!U$9:U$383,MATCH($B28,'KI 2019-20'!$B$9:$B$383,0)))</f>
        <v>0</v>
      </c>
      <c r="Q28" s="153">
        <f>_xlfn.IFNA(IF($B28=$B$382,0,INDEX('I.Supplementary 2019-20'!V$8:V$191,MATCH($B28,'I.Supplementary 2019-20'!$B$8:$B$191,0))),INDEX('KI 2019-20'!V$9:V$383,MATCH($B28,'KI 2019-20'!$B$9:$B$383,0)))</f>
        <v>0</v>
      </c>
      <c r="R28" s="155">
        <f>_xlfn.IFNA(IF($B28=$B$382,0,INDEX('I.Supplementary 2019-20'!W$8:W$191,MATCH($B28,'I.Supplementary 2019-20'!$B$8:$B$191,0))),INDEX('KI 2019-20'!W$9:W$383,MATCH($B28,'KI 2019-20'!$B$9:$B$383,0)))</f>
        <v>0</v>
      </c>
      <c r="S28" s="153">
        <f>_xlfn.IFNA(IF($B28=$B$382,0,INDEX('I.Supplementary 2019-20'!X$8:X$191,MATCH($B28,'I.Supplementary 2019-20'!$B$8:$B$191,0))),INDEX('KI 2019-20'!X$9:X$383,MATCH($B28,'KI 2019-20'!$B$9:$B$383,0)))</f>
        <v>33.107194201716567</v>
      </c>
      <c r="T28" s="153">
        <f>_xlfn.IFNA(IF($B28=$B$382,0,INDEX('I.Supplementary 2019-20'!Y$8:Y$191,MATCH($B28,'I.Supplementary 2019-20'!$B$8:$B$191,0))),INDEX('KI 2019-20'!Y$9:Y$383,MATCH($B28,'KI 2019-20'!$B$9:$B$383,0)))</f>
        <v>6.2067213529411323</v>
      </c>
      <c r="U28" s="153">
        <f>_xlfn.IFNA(IF($B28=$B$382,0,INDEX('I.Supplementary 2019-20'!Z$8:Z$191,MATCH($B28,'I.Supplementary 2019-20'!$B$8:$B$191,0))),INDEX('KI 2019-20'!Z$9:Z$383,MATCH($B28,'KI 2019-20'!$B$9:$B$383,0)))</f>
        <v>0</v>
      </c>
      <c r="V28" s="153">
        <f>_xlfn.IFNA(IF($B28=$B$382,0,INDEX('I.Supplementary 2019-20'!AA$8:AA$191,MATCH($B28,'I.Supplementary 2019-20'!$B$8:$B$191,0))),INDEX('KI 2019-20'!AA$9:AA$383,MATCH($B28,'KI 2019-20'!$B$9:$B$383,0)))</f>
        <v>0</v>
      </c>
      <c r="W28" s="155">
        <f>_xlfn.IFNA(IF($B28=$B$382,0,INDEX('I.Supplementary 2019-20'!AB$8:AB$191,MATCH($B28,'I.Supplementary 2019-20'!$B$8:$B$191,0))),INDEX('KI 2019-20'!AB$9:AB$383,MATCH($B28,'KI 2019-20'!$B$9:$B$383,0)))</f>
        <v>0</v>
      </c>
      <c r="Y28" s="154">
        <f>_xlfn.IFNA(IF($B28=$B$382,0,INDEX('I.Supplementary 2019-20'!$I$8:$I$191,MATCH($B28,'I.Supplementary 2019-20'!$B$8:$B$191,0))),INDEX('KI 2019-20'!$I$9:$I$383,MATCH($B28,'KI 2019-20'!$B$9:$B$383,0)))</f>
        <v>3.2496876961827317</v>
      </c>
      <c r="Z28" s="153">
        <f>_xlfn.IFNA(IF($B28=$B$382,0,INDEX('I.Supplementary 2019-20'!$J$8:$J$191,MATCH($B28,'I.Supplementary 2019-20'!$B$8:$B$191,0))),INDEX('KI 2019-20'!$J$9:$J$383,MATCH($B28,'KI 2019-20'!$B$9:$B$383,0)))</f>
        <v>36.064227858474965</v>
      </c>
      <c r="AA28" s="155">
        <f>_xlfn.IFNA(IF($B28=$B$382,0,INDEX('I.Supplementary 2019-20'!$H$8:$H$191,MATCH($B28,'I.Supplementary 2019-20'!$B$8:$B$191,0))),INDEX('KI 2019-20'!$H$9:$H$383,MATCH($B28,'KI 2019-20'!$B$9:$B$383,0)))</f>
        <v>39.313915554657697</v>
      </c>
      <c r="AC28" s="156">
        <f>I28*('Other inputs'!$C$6/'Other inputs'!$C$5)</f>
        <v>4.5023342713582704</v>
      </c>
      <c r="AD28" s="149">
        <f>IF(B28=$B$35,J28*('Other inputs'!$C$6/'Other inputs'!$C$5)-('Other inputs'!$C$18/1000000),J28*('Other inputs'!$C$6/'Other inputs'!$C$5))</f>
        <v>-1.1996985068059622</v>
      </c>
      <c r="AE28" s="149">
        <f>K28*('Other inputs'!$C$6/'Other inputs'!$C$5)</f>
        <v>0</v>
      </c>
      <c r="AF28" s="149">
        <f>L28*('Other inputs'!$C$6/'Other inputs'!$C$5)</f>
        <v>0</v>
      </c>
      <c r="AG28" s="188">
        <f>M28*('Other inputs'!$C$6/'Other inputs'!$C$5)</f>
        <v>0</v>
      </c>
      <c r="AH28" s="149">
        <f>N28*('Other inputs'!$C$6/'Other inputs'!$C$5)</f>
        <v>29.144284683135755</v>
      </c>
      <c r="AI28" s="149">
        <f>O28*('Other inputs'!$C$6/'Other inputs'!$C$5)</f>
        <v>7.5075477025648727</v>
      </c>
      <c r="AJ28" s="149">
        <f>P28*('Other inputs'!$C$6/'Other inputs'!$C$5)</f>
        <v>0</v>
      </c>
      <c r="AK28" s="149">
        <f>Q28*('Other inputs'!$C$6/'Other inputs'!$C$5)</f>
        <v>0</v>
      </c>
      <c r="AL28" s="188">
        <f>R28*('Other inputs'!$C$6/'Other inputs'!$C$5)</f>
        <v>0</v>
      </c>
      <c r="AM28" s="156">
        <f t="shared" si="4"/>
        <v>33.646618954494024</v>
      </c>
      <c r="AN28" s="149">
        <f t="shared" si="5"/>
        <v>6.3078491957589105</v>
      </c>
      <c r="AO28" s="149">
        <f t="shared" si="6"/>
        <v>0</v>
      </c>
      <c r="AP28" s="149">
        <f t="shared" si="7"/>
        <v>0</v>
      </c>
      <c r="AQ28" s="188">
        <f t="shared" si="8"/>
        <v>0</v>
      </c>
      <c r="AR28" s="149"/>
      <c r="AS28" s="156">
        <f>IF(D28=$C$171,'Other inputs'!$C$12/1000000,SUM(AC28:AG28))</f>
        <v>3.3026357645523081</v>
      </c>
      <c r="AT28" s="200">
        <f>IF(D28=$C$171,$Z$171*('Other inputs'!$C$6/'Other inputs'!$C$5),SUM(AH28:AL28))</f>
        <v>36.651832385700629</v>
      </c>
      <c r="AU28" s="210">
        <f t="shared" si="9"/>
        <v>39.954468150252936</v>
      </c>
      <c r="AV28" s="214"/>
      <c r="AW28" s="199">
        <f>IF($G28=1,0,AC28*('Other inputs'!$F$6/'Other inputs'!$F$5))</f>
        <v>4.527231972398039</v>
      </c>
      <c r="AX28" s="200">
        <f>IF($G28=1,0,AD28*('Other inputs'!$F$6/'Other inputs'!$F$5))</f>
        <v>-1.2063327842629537</v>
      </c>
      <c r="AY28" s="200">
        <f>IF($G28=1,0,AE28*('Other inputs'!$F$6/'Other inputs'!$F$5))</f>
        <v>0</v>
      </c>
      <c r="AZ28" s="200">
        <f>IF($G28=1,0,AF28*('Other inputs'!$F$6/'Other inputs'!$F$5))</f>
        <v>0</v>
      </c>
      <c r="BA28" s="200">
        <f>IF($G28=1,0,AG28*('Other inputs'!$F$6/'Other inputs'!$F$5))</f>
        <v>0</v>
      </c>
      <c r="BB28" s="199">
        <f>IF($G28=1,0,AH28*('Other inputs'!$C$7/'Other inputs'!$C$6))</f>
        <v>29.144284683135755</v>
      </c>
      <c r="BC28" s="200">
        <f>IF($G28=1,0,AI28*('Other inputs'!$C$7/'Other inputs'!$C$6))</f>
        <v>7.5075477025648727</v>
      </c>
      <c r="BD28" s="200">
        <f>IF($G28=1,0,AJ28*('Other inputs'!$C$7/'Other inputs'!$C$6))</f>
        <v>0</v>
      </c>
      <c r="BE28" s="200">
        <f>IF($G28=1,0,AK28*('Other inputs'!$C$7/'Other inputs'!$C$6))</f>
        <v>0</v>
      </c>
      <c r="BF28" s="200">
        <f>IF($G28=1,0,AL28*('Other inputs'!$C$7/'Other inputs'!$C$6))</f>
        <v>0</v>
      </c>
      <c r="BG28" s="199">
        <f t="shared" si="10"/>
        <v>33.671516655533793</v>
      </c>
      <c r="BH28" s="200">
        <f t="shared" si="11"/>
        <v>6.3012149183019188</v>
      </c>
      <c r="BI28" s="200">
        <f t="shared" si="12"/>
        <v>0</v>
      </c>
      <c r="BJ28" s="200">
        <f t="shared" si="13"/>
        <v>0</v>
      </c>
      <c r="BK28" s="210">
        <f t="shared" si="14"/>
        <v>0</v>
      </c>
      <c r="BL28" s="200"/>
      <c r="BM28" s="199">
        <f>IF(D28=C$171,'Other inputs'!$C$13/1000000,SUM(AW28:BA28))</f>
        <v>3.3208991881350851</v>
      </c>
      <c r="BN28" s="200">
        <f>IF(B28=$B$171,$AT$171*('Other inputs'!$C$7/'Other inputs'!$C$6),SUM(BB28:BF28))</f>
        <v>36.651832385700629</v>
      </c>
      <c r="BO28" s="188">
        <f t="shared" si="15"/>
        <v>39.972731573835716</v>
      </c>
    </row>
    <row r="29" spans="2:67">
      <c r="B29" s="121" t="str">
        <f>'KI 2019-20'!B30</f>
        <v>E4601</v>
      </c>
      <c r="C29" s="160" t="str">
        <f t="shared" si="2"/>
        <v>E4601</v>
      </c>
      <c r="D29" s="160" t="str">
        <f t="shared" si="3"/>
        <v>E4601</v>
      </c>
      <c r="E29" t="str">
        <f>INDEX('KI 2019-20'!D$9:D$383,MATCH($B29,'KI 2019-20'!$B$9:$B$383,0))</f>
        <v>MD</v>
      </c>
      <c r="F29" t="str">
        <f>INDEX('KI 2019-20'!E$9:E$383,MATCH($B29,'KI 2019-20'!$B$9:$B$383,0))</f>
        <v>P1703</v>
      </c>
      <c r="G29" s="119">
        <v>0</v>
      </c>
      <c r="H29" s="120" t="str">
        <f>INDEX('KI 2019-20'!F$9:F$383,MATCH($B29,'KI 2019-20'!$B$9:$B$383,0))</f>
        <v>Birmingham</v>
      </c>
      <c r="I29" s="154">
        <f>_xlfn.IFNA(IF($B29=$B$382,0,INDEX('I.Supplementary 2019-20'!N$8:N$191,MATCH($B29,'I.Supplementary 2019-20'!$B$8:$B$191,0))),INDEX('KI 2019-20'!N$9:N$383,MATCH($B29,'KI 2019-20'!$B$9:$B$383,0)))</f>
        <v>102.45322027493766</v>
      </c>
      <c r="J29" s="153">
        <f>_xlfn.IFNA(IF($B29=$B$382,0,INDEX('I.Supplementary 2019-20'!O$8:O$191,MATCH($B29,'I.Supplementary 2019-20'!$B$8:$B$191,0))),INDEX('KI 2019-20'!O$9:O$383,MATCH($B29,'KI 2019-20'!$B$9:$B$383,0)))</f>
        <v>7.2895267537057027</v>
      </c>
      <c r="K29" s="153">
        <f>_xlfn.IFNA(IF($B29=$B$382,0,INDEX('I.Supplementary 2019-20'!P$8:P$191,MATCH($B29,'I.Supplementary 2019-20'!$B$8:$B$191,0))),INDEX('KI 2019-20'!P$9:P$383,MATCH($B29,'KI 2019-20'!$B$9:$B$383,0)))</f>
        <v>0</v>
      </c>
      <c r="L29" s="153">
        <f>_xlfn.IFNA(IF($B29=$B$382,0,INDEX('I.Supplementary 2019-20'!Q$8:Q$191,MATCH($B29,'I.Supplementary 2019-20'!$B$8:$B$191,0))),INDEX('KI 2019-20'!Q$9:Q$383,MATCH($B29,'KI 2019-20'!$B$9:$B$383,0)))</f>
        <v>0</v>
      </c>
      <c r="M29" s="155">
        <f>_xlfn.IFNA(IF($B29=$B$382,0,INDEX('I.Supplementary 2019-20'!R$8:R$191,MATCH($B29,'I.Supplementary 2019-20'!$B$8:$B$191,0))),INDEX('KI 2019-20'!R$9:R$383,MATCH($B29,'KI 2019-20'!$B$9:$B$383,0)))</f>
        <v>0</v>
      </c>
      <c r="N29" s="153">
        <f>_xlfn.IFNA(IF($B29=$B$382,0,INDEX('I.Supplementary 2019-20'!S$8:S$191,MATCH($B29,'I.Supplementary 2019-20'!$B$8:$B$191,0))),INDEX('KI 2019-20'!S$9:S$383,MATCH($B29,'KI 2019-20'!$B$9:$B$383,0)))</f>
        <v>300.59980791212632</v>
      </c>
      <c r="O29" s="153">
        <f>_xlfn.IFNA(IF($B29=$B$382,0,INDEX('I.Supplementary 2019-20'!T$8:T$191,MATCH($B29,'I.Supplementary 2019-20'!$B$8:$B$191,0))),INDEX('KI 2019-20'!T$9:T$383,MATCH($B29,'KI 2019-20'!$B$9:$B$383,0)))</f>
        <v>51.869721024411824</v>
      </c>
      <c r="P29" s="153">
        <f>_xlfn.IFNA(IF($B29=$B$382,0,INDEX('I.Supplementary 2019-20'!U$8:U$191,MATCH($B29,'I.Supplementary 2019-20'!$B$8:$B$191,0))),INDEX('KI 2019-20'!U$9:U$383,MATCH($B29,'KI 2019-20'!$B$9:$B$383,0)))</f>
        <v>0</v>
      </c>
      <c r="Q29" s="153">
        <f>_xlfn.IFNA(IF($B29=$B$382,0,INDEX('I.Supplementary 2019-20'!V$8:V$191,MATCH($B29,'I.Supplementary 2019-20'!$B$8:$B$191,0))),INDEX('KI 2019-20'!V$9:V$383,MATCH($B29,'KI 2019-20'!$B$9:$B$383,0)))</f>
        <v>0</v>
      </c>
      <c r="R29" s="155">
        <f>_xlfn.IFNA(IF($B29=$B$382,0,INDEX('I.Supplementary 2019-20'!W$8:W$191,MATCH($B29,'I.Supplementary 2019-20'!$B$8:$B$191,0))),INDEX('KI 2019-20'!W$9:W$383,MATCH($B29,'KI 2019-20'!$B$9:$B$383,0)))</f>
        <v>0</v>
      </c>
      <c r="S29" s="153">
        <f>_xlfn.IFNA(IF($B29=$B$382,0,INDEX('I.Supplementary 2019-20'!X$8:X$191,MATCH($B29,'I.Supplementary 2019-20'!$B$8:$B$191,0))),INDEX('KI 2019-20'!X$9:X$383,MATCH($B29,'KI 2019-20'!$B$9:$B$383,0)))</f>
        <v>403.05302818706394</v>
      </c>
      <c r="T29" s="153">
        <f>_xlfn.IFNA(IF($B29=$B$382,0,INDEX('I.Supplementary 2019-20'!Y$8:Y$191,MATCH($B29,'I.Supplementary 2019-20'!$B$8:$B$191,0))),INDEX('KI 2019-20'!Y$9:Y$383,MATCH($B29,'KI 2019-20'!$B$9:$B$383,0)))</f>
        <v>59.159247778117532</v>
      </c>
      <c r="U29" s="153">
        <f>_xlfn.IFNA(IF($B29=$B$382,0,INDEX('I.Supplementary 2019-20'!Z$8:Z$191,MATCH($B29,'I.Supplementary 2019-20'!$B$8:$B$191,0))),INDEX('KI 2019-20'!Z$9:Z$383,MATCH($B29,'KI 2019-20'!$B$9:$B$383,0)))</f>
        <v>0</v>
      </c>
      <c r="V29" s="153">
        <f>_xlfn.IFNA(IF($B29=$B$382,0,INDEX('I.Supplementary 2019-20'!AA$8:AA$191,MATCH($B29,'I.Supplementary 2019-20'!$B$8:$B$191,0))),INDEX('KI 2019-20'!AA$9:AA$383,MATCH($B29,'KI 2019-20'!$B$9:$B$383,0)))</f>
        <v>0</v>
      </c>
      <c r="W29" s="155">
        <f>_xlfn.IFNA(IF($B29=$B$382,0,INDEX('I.Supplementary 2019-20'!AB$8:AB$191,MATCH($B29,'I.Supplementary 2019-20'!$B$8:$B$191,0))),INDEX('KI 2019-20'!AB$9:AB$383,MATCH($B29,'KI 2019-20'!$B$9:$B$383,0)))</f>
        <v>0</v>
      </c>
      <c r="Y29" s="154">
        <f>_xlfn.IFNA(IF($B29=$B$382,0,INDEX('I.Supplementary 2019-20'!$I$8:$I$191,MATCH($B29,'I.Supplementary 2019-20'!$B$8:$B$191,0))),INDEX('KI 2019-20'!$I$9:$I$383,MATCH($B29,'KI 2019-20'!$B$9:$B$383,0)))</f>
        <v>109.74274702864336</v>
      </c>
      <c r="Z29" s="153">
        <f>_xlfn.IFNA(IF($B29=$B$382,0,INDEX('I.Supplementary 2019-20'!$J$8:$J$191,MATCH($B29,'I.Supplementary 2019-20'!$B$8:$B$191,0))),INDEX('KI 2019-20'!$J$9:$J$383,MATCH($B29,'KI 2019-20'!$B$9:$B$383,0)))</f>
        <v>352.4695289365381</v>
      </c>
      <c r="AA29" s="155">
        <f>_xlfn.IFNA(IF($B29=$B$382,0,INDEX('I.Supplementary 2019-20'!$H$8:$H$191,MATCH($B29,'I.Supplementary 2019-20'!$B$8:$B$191,0))),INDEX('KI 2019-20'!$H$9:$H$383,MATCH($B29,'KI 2019-20'!$B$9:$B$383,0)))</f>
        <v>462.21227596518145</v>
      </c>
      <c r="AC29" s="156">
        <f>I29*('Other inputs'!$C$6/'Other inputs'!$C$5)</f>
        <v>104.12251917962097</v>
      </c>
      <c r="AD29" s="149">
        <f>IF(B29=$B$35,J29*('Other inputs'!$C$6/'Other inputs'!$C$5)-('Other inputs'!$C$18/1000000),J29*('Other inputs'!$C$6/'Other inputs'!$C$5))</f>
        <v>7.4082970470451031</v>
      </c>
      <c r="AE29" s="149">
        <f>K29*('Other inputs'!$C$6/'Other inputs'!$C$5)</f>
        <v>0</v>
      </c>
      <c r="AF29" s="149">
        <f>L29*('Other inputs'!$C$6/'Other inputs'!$C$5)</f>
        <v>0</v>
      </c>
      <c r="AG29" s="188">
        <f>M29*('Other inputs'!$C$6/'Other inputs'!$C$5)</f>
        <v>0</v>
      </c>
      <c r="AH29" s="149">
        <f>N29*('Other inputs'!$C$6/'Other inputs'!$C$5)</f>
        <v>305.49756445651946</v>
      </c>
      <c r="AI29" s="149">
        <f>O29*('Other inputs'!$C$6/'Other inputs'!$C$5)</f>
        <v>52.714848861876781</v>
      </c>
      <c r="AJ29" s="149">
        <f>P29*('Other inputs'!$C$6/'Other inputs'!$C$5)</f>
        <v>0</v>
      </c>
      <c r="AK29" s="149">
        <f>Q29*('Other inputs'!$C$6/'Other inputs'!$C$5)</f>
        <v>0</v>
      </c>
      <c r="AL29" s="188">
        <f>R29*('Other inputs'!$C$6/'Other inputs'!$C$5)</f>
        <v>0</v>
      </c>
      <c r="AM29" s="156">
        <f t="shared" si="4"/>
        <v>409.62008363614041</v>
      </c>
      <c r="AN29" s="149">
        <f t="shared" si="5"/>
        <v>60.123145908921884</v>
      </c>
      <c r="AO29" s="149">
        <f t="shared" si="6"/>
        <v>0</v>
      </c>
      <c r="AP29" s="149">
        <f t="shared" si="7"/>
        <v>0</v>
      </c>
      <c r="AQ29" s="188">
        <f t="shared" si="8"/>
        <v>0</v>
      </c>
      <c r="AR29" s="149"/>
      <c r="AS29" s="156">
        <f>IF(D29=$C$171,'Other inputs'!$C$12/1000000,SUM(AC29:AG29))</f>
        <v>111.53081622666608</v>
      </c>
      <c r="AT29" s="200">
        <f>IF(D29=$C$171,$Z$171*('Other inputs'!$C$6/'Other inputs'!$C$5),SUM(AH29:AL29))</f>
        <v>358.21241331839622</v>
      </c>
      <c r="AU29" s="210">
        <f t="shared" si="9"/>
        <v>469.74322954506226</v>
      </c>
      <c r="AV29" s="214"/>
      <c r="AW29" s="199">
        <f>IF($G29=1,0,AC29*('Other inputs'!$F$6/'Other inputs'!$F$5))</f>
        <v>104.69831191241148</v>
      </c>
      <c r="AX29" s="200">
        <f>IF($G29=1,0,AD29*('Other inputs'!$F$6/'Other inputs'!$F$5))</f>
        <v>7.4492645883190844</v>
      </c>
      <c r="AY29" s="200">
        <f>IF($G29=1,0,AE29*('Other inputs'!$F$6/'Other inputs'!$F$5))</f>
        <v>0</v>
      </c>
      <c r="AZ29" s="200">
        <f>IF($G29=1,0,AF29*('Other inputs'!$F$6/'Other inputs'!$F$5))</f>
        <v>0</v>
      </c>
      <c r="BA29" s="200">
        <f>IF($G29=1,0,AG29*('Other inputs'!$F$6/'Other inputs'!$F$5))</f>
        <v>0</v>
      </c>
      <c r="BB29" s="199">
        <f>IF($G29=1,0,AH29*('Other inputs'!$C$7/'Other inputs'!$C$6))</f>
        <v>305.49756445651946</v>
      </c>
      <c r="BC29" s="200">
        <f>IF($G29=1,0,AI29*('Other inputs'!$C$7/'Other inputs'!$C$6))</f>
        <v>52.714848861876781</v>
      </c>
      <c r="BD29" s="200">
        <f>IF($G29=1,0,AJ29*('Other inputs'!$C$7/'Other inputs'!$C$6))</f>
        <v>0</v>
      </c>
      <c r="BE29" s="200">
        <f>IF($G29=1,0,AK29*('Other inputs'!$C$7/'Other inputs'!$C$6))</f>
        <v>0</v>
      </c>
      <c r="BF29" s="200">
        <f>IF($G29=1,0,AL29*('Other inputs'!$C$7/'Other inputs'!$C$6))</f>
        <v>0</v>
      </c>
      <c r="BG29" s="199">
        <f t="shared" si="10"/>
        <v>410.19587636893095</v>
      </c>
      <c r="BH29" s="200">
        <f t="shared" si="11"/>
        <v>60.164113450195863</v>
      </c>
      <c r="BI29" s="200">
        <f t="shared" si="12"/>
        <v>0</v>
      </c>
      <c r="BJ29" s="200">
        <f t="shared" si="13"/>
        <v>0</v>
      </c>
      <c r="BK29" s="210">
        <f t="shared" si="14"/>
        <v>0</v>
      </c>
      <c r="BL29" s="200"/>
      <c r="BM29" s="199">
        <f>IF(D29=C$171,'Other inputs'!$C$13/1000000,SUM(AW29:BA29))</f>
        <v>112.14757650073057</v>
      </c>
      <c r="BN29" s="200">
        <f>IF(B29=$B$171,$AT$171*('Other inputs'!$C$7/'Other inputs'!$C$6),SUM(BB29:BF29))</f>
        <v>358.21241331839622</v>
      </c>
      <c r="BO29" s="188">
        <f t="shared" si="15"/>
        <v>470.35998981912678</v>
      </c>
    </row>
    <row r="30" spans="2:67">
      <c r="B30" s="121" t="str">
        <f>'KI 2019-20'!B31</f>
        <v>E2431</v>
      </c>
      <c r="C30" s="160" t="str">
        <f t="shared" si="2"/>
        <v>E2431</v>
      </c>
      <c r="D30" s="160" t="str">
        <f t="shared" si="3"/>
        <v>E2431</v>
      </c>
      <c r="E30" t="str">
        <f>INDEX('KI 2019-20'!D$9:D$383,MATCH($B30,'KI 2019-20'!$B$9:$B$383,0))</f>
        <v>SD</v>
      </c>
      <c r="F30" t="str">
        <f>INDEX('KI 2019-20'!E$9:E$383,MATCH($B30,'KI 2019-20'!$B$9:$B$383,0))</f>
        <v>P1913</v>
      </c>
      <c r="G30" s="119">
        <v>0</v>
      </c>
      <c r="H30" s="120" t="str">
        <f>INDEX('KI 2019-20'!F$9:F$383,MATCH($B30,'KI 2019-20'!$B$9:$B$383,0))</f>
        <v>Blaby</v>
      </c>
      <c r="I30" s="154">
        <f>_xlfn.IFNA(IF($B30=$B$382,0,INDEX('I.Supplementary 2019-20'!N$8:N$191,MATCH($B30,'I.Supplementary 2019-20'!$B$8:$B$191,0))),INDEX('KI 2019-20'!N$9:N$383,MATCH($B30,'KI 2019-20'!$B$9:$B$383,0)))</f>
        <v>0</v>
      </c>
      <c r="J30" s="153">
        <f>_xlfn.IFNA(IF($B30=$B$382,0,INDEX('I.Supplementary 2019-20'!O$8:O$191,MATCH($B30,'I.Supplementary 2019-20'!$B$8:$B$191,0))),INDEX('KI 2019-20'!O$9:O$383,MATCH($B30,'KI 2019-20'!$B$9:$B$383,0)))</f>
        <v>0</v>
      </c>
      <c r="K30" s="153">
        <f>_xlfn.IFNA(IF($B30=$B$382,0,INDEX('I.Supplementary 2019-20'!P$8:P$191,MATCH($B30,'I.Supplementary 2019-20'!$B$8:$B$191,0))),INDEX('KI 2019-20'!P$9:P$383,MATCH($B30,'KI 2019-20'!$B$9:$B$383,0)))</f>
        <v>0</v>
      </c>
      <c r="L30" s="153">
        <f>_xlfn.IFNA(IF($B30=$B$382,0,INDEX('I.Supplementary 2019-20'!Q$8:Q$191,MATCH($B30,'I.Supplementary 2019-20'!$B$8:$B$191,0))),INDEX('KI 2019-20'!Q$9:Q$383,MATCH($B30,'KI 2019-20'!$B$9:$B$383,0)))</f>
        <v>0</v>
      </c>
      <c r="M30" s="155">
        <f>_xlfn.IFNA(IF($B30=$B$382,0,INDEX('I.Supplementary 2019-20'!R$8:R$191,MATCH($B30,'I.Supplementary 2019-20'!$B$8:$B$191,0))),INDEX('KI 2019-20'!R$9:R$383,MATCH($B30,'KI 2019-20'!$B$9:$B$383,0)))</f>
        <v>0</v>
      </c>
      <c r="N30" s="153">
        <f>_xlfn.IFNA(IF($B30=$B$382,0,INDEX('I.Supplementary 2019-20'!S$8:S$191,MATCH($B30,'I.Supplementary 2019-20'!$B$8:$B$191,0))),INDEX('KI 2019-20'!S$9:S$383,MATCH($B30,'KI 2019-20'!$B$9:$B$383,0)))</f>
        <v>0</v>
      </c>
      <c r="O30" s="153">
        <f>_xlfn.IFNA(IF($B30=$B$382,0,INDEX('I.Supplementary 2019-20'!T$8:T$191,MATCH($B30,'I.Supplementary 2019-20'!$B$8:$B$191,0))),INDEX('KI 2019-20'!T$9:T$383,MATCH($B30,'KI 2019-20'!$B$9:$B$383,0)))</f>
        <v>2.1944834206235821</v>
      </c>
      <c r="P30" s="153">
        <f>_xlfn.IFNA(IF($B30=$B$382,0,INDEX('I.Supplementary 2019-20'!U$8:U$191,MATCH($B30,'I.Supplementary 2019-20'!$B$8:$B$191,0))),INDEX('KI 2019-20'!U$9:U$383,MATCH($B30,'KI 2019-20'!$B$9:$B$383,0)))</f>
        <v>0</v>
      </c>
      <c r="Q30" s="153">
        <f>_xlfn.IFNA(IF($B30=$B$382,0,INDEX('I.Supplementary 2019-20'!V$8:V$191,MATCH($B30,'I.Supplementary 2019-20'!$B$8:$B$191,0))),INDEX('KI 2019-20'!V$9:V$383,MATCH($B30,'KI 2019-20'!$B$9:$B$383,0)))</f>
        <v>0</v>
      </c>
      <c r="R30" s="155">
        <f>_xlfn.IFNA(IF($B30=$B$382,0,INDEX('I.Supplementary 2019-20'!W$8:W$191,MATCH($B30,'I.Supplementary 2019-20'!$B$8:$B$191,0))),INDEX('KI 2019-20'!W$9:W$383,MATCH($B30,'KI 2019-20'!$B$9:$B$383,0)))</f>
        <v>0</v>
      </c>
      <c r="S30" s="153">
        <f>_xlfn.IFNA(IF($B30=$B$382,0,INDEX('I.Supplementary 2019-20'!X$8:X$191,MATCH($B30,'I.Supplementary 2019-20'!$B$8:$B$191,0))),INDEX('KI 2019-20'!X$9:X$383,MATCH($B30,'KI 2019-20'!$B$9:$B$383,0)))</f>
        <v>0</v>
      </c>
      <c r="T30" s="153">
        <f>_xlfn.IFNA(IF($B30=$B$382,0,INDEX('I.Supplementary 2019-20'!Y$8:Y$191,MATCH($B30,'I.Supplementary 2019-20'!$B$8:$B$191,0))),INDEX('KI 2019-20'!Y$9:Y$383,MATCH($B30,'KI 2019-20'!$B$9:$B$383,0)))</f>
        <v>2.1944834206235821</v>
      </c>
      <c r="U30" s="153">
        <f>_xlfn.IFNA(IF($B30=$B$382,0,INDEX('I.Supplementary 2019-20'!Z$8:Z$191,MATCH($B30,'I.Supplementary 2019-20'!$B$8:$B$191,0))),INDEX('KI 2019-20'!Z$9:Z$383,MATCH($B30,'KI 2019-20'!$B$9:$B$383,0)))</f>
        <v>0</v>
      </c>
      <c r="V30" s="153">
        <f>_xlfn.IFNA(IF($B30=$B$382,0,INDEX('I.Supplementary 2019-20'!AA$8:AA$191,MATCH($B30,'I.Supplementary 2019-20'!$B$8:$B$191,0))),INDEX('KI 2019-20'!AA$9:AA$383,MATCH($B30,'KI 2019-20'!$B$9:$B$383,0)))</f>
        <v>0</v>
      </c>
      <c r="W30" s="155">
        <f>_xlfn.IFNA(IF($B30=$B$382,0,INDEX('I.Supplementary 2019-20'!AB$8:AB$191,MATCH($B30,'I.Supplementary 2019-20'!$B$8:$B$191,0))),INDEX('KI 2019-20'!AB$9:AB$383,MATCH($B30,'KI 2019-20'!$B$9:$B$383,0)))</f>
        <v>0</v>
      </c>
      <c r="Y30" s="154">
        <f>_xlfn.IFNA(IF($B30=$B$382,0,INDEX('I.Supplementary 2019-20'!$I$8:$I$191,MATCH($B30,'I.Supplementary 2019-20'!$B$8:$B$191,0))),INDEX('KI 2019-20'!$I$9:$I$383,MATCH($B30,'KI 2019-20'!$B$9:$B$383,0)))</f>
        <v>0</v>
      </c>
      <c r="Z30" s="153">
        <f>_xlfn.IFNA(IF($B30=$B$382,0,INDEX('I.Supplementary 2019-20'!$J$8:$J$191,MATCH($B30,'I.Supplementary 2019-20'!$B$8:$B$191,0))),INDEX('KI 2019-20'!$J$9:$J$383,MATCH($B30,'KI 2019-20'!$B$9:$B$383,0)))</f>
        <v>2.1944834206235821</v>
      </c>
      <c r="AA30" s="155">
        <f>_xlfn.IFNA(IF($B30=$B$382,0,INDEX('I.Supplementary 2019-20'!$H$8:$H$191,MATCH($B30,'I.Supplementary 2019-20'!$B$8:$B$191,0))),INDEX('KI 2019-20'!$H$9:$H$383,MATCH($B30,'KI 2019-20'!$B$9:$B$383,0)))</f>
        <v>2.1944834206235821</v>
      </c>
      <c r="AC30" s="156">
        <f>I30*('Other inputs'!$C$6/'Other inputs'!$C$5)</f>
        <v>0</v>
      </c>
      <c r="AD30" s="149">
        <f>IF(B30=$B$35,J30*('Other inputs'!$C$6/'Other inputs'!$C$5)-('Other inputs'!$C$18/1000000),J30*('Other inputs'!$C$6/'Other inputs'!$C$5))</f>
        <v>0</v>
      </c>
      <c r="AE30" s="149">
        <f>K30*('Other inputs'!$C$6/'Other inputs'!$C$5)</f>
        <v>0</v>
      </c>
      <c r="AF30" s="149">
        <f>L30*('Other inputs'!$C$6/'Other inputs'!$C$5)</f>
        <v>0</v>
      </c>
      <c r="AG30" s="188">
        <f>M30*('Other inputs'!$C$6/'Other inputs'!$C$5)</f>
        <v>0</v>
      </c>
      <c r="AH30" s="149">
        <f>N30*('Other inputs'!$C$6/'Other inputs'!$C$5)</f>
        <v>0</v>
      </c>
      <c r="AI30" s="149">
        <f>O30*('Other inputs'!$C$6/'Other inputs'!$C$5)</f>
        <v>2.2302387513058402</v>
      </c>
      <c r="AJ30" s="149">
        <f>P30*('Other inputs'!$C$6/'Other inputs'!$C$5)</f>
        <v>0</v>
      </c>
      <c r="AK30" s="149">
        <f>Q30*('Other inputs'!$C$6/'Other inputs'!$C$5)</f>
        <v>0</v>
      </c>
      <c r="AL30" s="188">
        <f>R30*('Other inputs'!$C$6/'Other inputs'!$C$5)</f>
        <v>0</v>
      </c>
      <c r="AM30" s="156">
        <f t="shared" si="4"/>
        <v>0</v>
      </c>
      <c r="AN30" s="149">
        <f t="shared" si="5"/>
        <v>2.2302387513058402</v>
      </c>
      <c r="AO30" s="149">
        <f t="shared" si="6"/>
        <v>0</v>
      </c>
      <c r="AP30" s="149">
        <f t="shared" si="7"/>
        <v>0</v>
      </c>
      <c r="AQ30" s="188">
        <f t="shared" si="8"/>
        <v>0</v>
      </c>
      <c r="AR30" s="149"/>
      <c r="AS30" s="156">
        <f>IF(D30=$C$171,'Other inputs'!$C$12/1000000,SUM(AC30:AG30))</f>
        <v>0</v>
      </c>
      <c r="AT30" s="200">
        <f>IF(D30=$C$171,$Z$171*('Other inputs'!$C$6/'Other inputs'!$C$5),SUM(AH30:AL30))</f>
        <v>2.2302387513058402</v>
      </c>
      <c r="AU30" s="210">
        <f t="shared" si="9"/>
        <v>2.2302387513058402</v>
      </c>
      <c r="AV30" s="214"/>
      <c r="AW30" s="199">
        <f>IF($G30=1,0,AC30*('Other inputs'!$F$6/'Other inputs'!$F$5))</f>
        <v>0</v>
      </c>
      <c r="AX30" s="200">
        <f>IF($G30=1,0,AD30*('Other inputs'!$F$6/'Other inputs'!$F$5))</f>
        <v>0</v>
      </c>
      <c r="AY30" s="200">
        <f>IF($G30=1,0,AE30*('Other inputs'!$F$6/'Other inputs'!$F$5))</f>
        <v>0</v>
      </c>
      <c r="AZ30" s="200">
        <f>IF($G30=1,0,AF30*('Other inputs'!$F$6/'Other inputs'!$F$5))</f>
        <v>0</v>
      </c>
      <c r="BA30" s="200">
        <f>IF($G30=1,0,AG30*('Other inputs'!$F$6/'Other inputs'!$F$5))</f>
        <v>0</v>
      </c>
      <c r="BB30" s="199">
        <f>IF($G30=1,0,AH30*('Other inputs'!$C$7/'Other inputs'!$C$6))</f>
        <v>0</v>
      </c>
      <c r="BC30" s="200">
        <f>IF($G30=1,0,AI30*('Other inputs'!$C$7/'Other inputs'!$C$6))</f>
        <v>2.2302387513058402</v>
      </c>
      <c r="BD30" s="200">
        <f>IF($G30=1,0,AJ30*('Other inputs'!$C$7/'Other inputs'!$C$6))</f>
        <v>0</v>
      </c>
      <c r="BE30" s="200">
        <f>IF($G30=1,0,AK30*('Other inputs'!$C$7/'Other inputs'!$C$6))</f>
        <v>0</v>
      </c>
      <c r="BF30" s="200">
        <f>IF($G30=1,0,AL30*('Other inputs'!$C$7/'Other inputs'!$C$6))</f>
        <v>0</v>
      </c>
      <c r="BG30" s="199">
        <f t="shared" si="10"/>
        <v>0</v>
      </c>
      <c r="BH30" s="200">
        <f t="shared" si="11"/>
        <v>2.2302387513058402</v>
      </c>
      <c r="BI30" s="200">
        <f t="shared" si="12"/>
        <v>0</v>
      </c>
      <c r="BJ30" s="200">
        <f t="shared" si="13"/>
        <v>0</v>
      </c>
      <c r="BK30" s="210">
        <f t="shared" si="14"/>
        <v>0</v>
      </c>
      <c r="BL30" s="200"/>
      <c r="BM30" s="199">
        <f>IF(D30=C$171,'Other inputs'!$C$13/1000000,SUM(AW30:BA30))</f>
        <v>0</v>
      </c>
      <c r="BN30" s="200">
        <f>IF(B30=$B$171,$AT$171*('Other inputs'!$C$7/'Other inputs'!$C$6),SUM(BB30:BF30))</f>
        <v>2.2302387513058402</v>
      </c>
      <c r="BO30" s="188">
        <f t="shared" si="15"/>
        <v>2.2302387513058402</v>
      </c>
    </row>
    <row r="31" spans="2:67">
      <c r="B31" s="121" t="str">
        <f>'KI 2019-20'!B32</f>
        <v>E2301</v>
      </c>
      <c r="C31" s="160" t="str">
        <f t="shared" si="2"/>
        <v>E2301</v>
      </c>
      <c r="D31" s="160" t="str">
        <f t="shared" si="3"/>
        <v>E2301</v>
      </c>
      <c r="E31" t="str">
        <f>INDEX('KI 2019-20'!D$9:D$383,MATCH($B31,'KI 2019-20'!$B$9:$B$383,0))</f>
        <v>UNINFIR</v>
      </c>
      <c r="F31" t="str">
        <f>INDEX('KI 2019-20'!E$9:E$383,MATCH($B31,'KI 2019-20'!$B$9:$B$383,0))</f>
        <v>P1909</v>
      </c>
      <c r="G31" s="119">
        <v>0</v>
      </c>
      <c r="H31" s="120" t="str">
        <f>INDEX('KI 2019-20'!F$9:F$383,MATCH($B31,'KI 2019-20'!$B$9:$B$383,0))</f>
        <v>Blackburn with Darwen</v>
      </c>
      <c r="I31" s="154">
        <f>_xlfn.IFNA(IF($B31=$B$382,0,INDEX('I.Supplementary 2019-20'!N$8:N$191,MATCH($B31,'I.Supplementary 2019-20'!$B$8:$B$191,0))),INDEX('KI 2019-20'!N$9:N$383,MATCH($B31,'KI 2019-20'!$B$9:$B$383,0)))</f>
        <v>12.44411525955484</v>
      </c>
      <c r="J31" s="153">
        <f>_xlfn.IFNA(IF($B31=$B$382,0,INDEX('I.Supplementary 2019-20'!O$8:O$191,MATCH($B31,'I.Supplementary 2019-20'!$B$8:$B$191,0))),INDEX('KI 2019-20'!O$9:O$383,MATCH($B31,'KI 2019-20'!$B$9:$B$383,0)))</f>
        <v>0.86152706852105077</v>
      </c>
      <c r="K31" s="153">
        <f>_xlfn.IFNA(IF($B31=$B$382,0,INDEX('I.Supplementary 2019-20'!P$8:P$191,MATCH($B31,'I.Supplementary 2019-20'!$B$8:$B$191,0))),INDEX('KI 2019-20'!P$9:P$383,MATCH($B31,'KI 2019-20'!$B$9:$B$383,0)))</f>
        <v>0</v>
      </c>
      <c r="L31" s="153">
        <f>_xlfn.IFNA(IF($B31=$B$382,0,INDEX('I.Supplementary 2019-20'!Q$8:Q$191,MATCH($B31,'I.Supplementary 2019-20'!$B$8:$B$191,0))),INDEX('KI 2019-20'!Q$9:Q$383,MATCH($B31,'KI 2019-20'!$B$9:$B$383,0)))</f>
        <v>0</v>
      </c>
      <c r="M31" s="155">
        <f>_xlfn.IFNA(IF($B31=$B$382,0,INDEX('I.Supplementary 2019-20'!R$8:R$191,MATCH($B31,'I.Supplementary 2019-20'!$B$8:$B$191,0))),INDEX('KI 2019-20'!R$9:R$383,MATCH($B31,'KI 2019-20'!$B$9:$B$383,0)))</f>
        <v>0</v>
      </c>
      <c r="N31" s="153">
        <f>_xlfn.IFNA(IF($B31=$B$382,0,INDEX('I.Supplementary 2019-20'!S$8:S$191,MATCH($B31,'I.Supplementary 2019-20'!$B$8:$B$191,0))),INDEX('KI 2019-20'!S$9:S$383,MATCH($B31,'KI 2019-20'!$B$9:$B$383,0)))</f>
        <v>36.526505567364808</v>
      </c>
      <c r="O31" s="153">
        <f>_xlfn.IFNA(IF($B31=$B$382,0,INDEX('I.Supplementary 2019-20'!T$8:T$191,MATCH($B31,'I.Supplementary 2019-20'!$B$8:$B$191,0))),INDEX('KI 2019-20'!T$9:T$383,MATCH($B31,'KI 2019-20'!$B$9:$B$383,0)))</f>
        <v>7.3251865745602096</v>
      </c>
      <c r="P31" s="153">
        <f>_xlfn.IFNA(IF($B31=$B$382,0,INDEX('I.Supplementary 2019-20'!U$8:U$191,MATCH($B31,'I.Supplementary 2019-20'!$B$8:$B$191,0))),INDEX('KI 2019-20'!U$9:U$383,MATCH($B31,'KI 2019-20'!$B$9:$B$383,0)))</f>
        <v>0</v>
      </c>
      <c r="Q31" s="153">
        <f>_xlfn.IFNA(IF($B31=$B$382,0,INDEX('I.Supplementary 2019-20'!V$8:V$191,MATCH($B31,'I.Supplementary 2019-20'!$B$8:$B$191,0))),INDEX('KI 2019-20'!V$9:V$383,MATCH($B31,'KI 2019-20'!$B$9:$B$383,0)))</f>
        <v>0</v>
      </c>
      <c r="R31" s="155">
        <f>_xlfn.IFNA(IF($B31=$B$382,0,INDEX('I.Supplementary 2019-20'!W$8:W$191,MATCH($B31,'I.Supplementary 2019-20'!$B$8:$B$191,0))),INDEX('KI 2019-20'!W$9:W$383,MATCH($B31,'KI 2019-20'!$B$9:$B$383,0)))</f>
        <v>0</v>
      </c>
      <c r="S31" s="153">
        <f>_xlfn.IFNA(IF($B31=$B$382,0,INDEX('I.Supplementary 2019-20'!X$8:X$191,MATCH($B31,'I.Supplementary 2019-20'!$B$8:$B$191,0))),INDEX('KI 2019-20'!X$9:X$383,MATCH($B31,'KI 2019-20'!$B$9:$B$383,0)))</f>
        <v>48.970620826919642</v>
      </c>
      <c r="T31" s="153">
        <f>_xlfn.IFNA(IF($B31=$B$382,0,INDEX('I.Supplementary 2019-20'!Y$8:Y$191,MATCH($B31,'I.Supplementary 2019-20'!$B$8:$B$191,0))),INDEX('KI 2019-20'!Y$9:Y$383,MATCH($B31,'KI 2019-20'!$B$9:$B$383,0)))</f>
        <v>8.1867136430812604</v>
      </c>
      <c r="U31" s="153">
        <f>_xlfn.IFNA(IF($B31=$B$382,0,INDEX('I.Supplementary 2019-20'!Z$8:Z$191,MATCH($B31,'I.Supplementary 2019-20'!$B$8:$B$191,0))),INDEX('KI 2019-20'!Z$9:Z$383,MATCH($B31,'KI 2019-20'!$B$9:$B$383,0)))</f>
        <v>0</v>
      </c>
      <c r="V31" s="153">
        <f>_xlfn.IFNA(IF($B31=$B$382,0,INDEX('I.Supplementary 2019-20'!AA$8:AA$191,MATCH($B31,'I.Supplementary 2019-20'!$B$8:$B$191,0))),INDEX('KI 2019-20'!AA$9:AA$383,MATCH($B31,'KI 2019-20'!$B$9:$B$383,0)))</f>
        <v>0</v>
      </c>
      <c r="W31" s="155">
        <f>_xlfn.IFNA(IF($B31=$B$382,0,INDEX('I.Supplementary 2019-20'!AB$8:AB$191,MATCH($B31,'I.Supplementary 2019-20'!$B$8:$B$191,0))),INDEX('KI 2019-20'!AB$9:AB$383,MATCH($B31,'KI 2019-20'!$B$9:$B$383,0)))</f>
        <v>0</v>
      </c>
      <c r="Y31" s="154">
        <f>_xlfn.IFNA(IF($B31=$B$382,0,INDEX('I.Supplementary 2019-20'!$I$8:$I$191,MATCH($B31,'I.Supplementary 2019-20'!$B$8:$B$191,0))),INDEX('KI 2019-20'!$I$9:$I$383,MATCH($B31,'KI 2019-20'!$B$9:$B$383,0)))</f>
        <v>13.305642328075891</v>
      </c>
      <c r="Z31" s="153">
        <f>_xlfn.IFNA(IF($B31=$B$382,0,INDEX('I.Supplementary 2019-20'!$J$8:$J$191,MATCH($B31,'I.Supplementary 2019-20'!$B$8:$B$191,0))),INDEX('KI 2019-20'!$J$9:$J$383,MATCH($B31,'KI 2019-20'!$B$9:$B$383,0)))</f>
        <v>43.851692141925014</v>
      </c>
      <c r="AA31" s="155">
        <f>_xlfn.IFNA(IF($B31=$B$382,0,INDEX('I.Supplementary 2019-20'!$H$8:$H$191,MATCH($B31,'I.Supplementary 2019-20'!$B$8:$B$191,0))),INDEX('KI 2019-20'!$H$9:$H$383,MATCH($B31,'KI 2019-20'!$B$9:$B$383,0)))</f>
        <v>57.157334470000905</v>
      </c>
      <c r="AC31" s="156">
        <f>I31*('Other inputs'!$C$6/'Other inputs'!$C$5)</f>
        <v>12.646870701665714</v>
      </c>
      <c r="AD31" s="149">
        <f>IF(B31=$B$35,J31*('Other inputs'!$C$6/'Other inputs'!$C$5)-('Other inputs'!$C$18/1000000),J31*('Other inputs'!$C$6/'Other inputs'!$C$5))</f>
        <v>0.87556416943381743</v>
      </c>
      <c r="AE31" s="149">
        <f>K31*('Other inputs'!$C$6/'Other inputs'!$C$5)</f>
        <v>0</v>
      </c>
      <c r="AF31" s="149">
        <f>L31*('Other inputs'!$C$6/'Other inputs'!$C$5)</f>
        <v>0</v>
      </c>
      <c r="AG31" s="188">
        <f>M31*('Other inputs'!$C$6/'Other inputs'!$C$5)</f>
        <v>0</v>
      </c>
      <c r="AH31" s="149">
        <f>N31*('Other inputs'!$C$6/'Other inputs'!$C$5)</f>
        <v>37.121642114287248</v>
      </c>
      <c r="AI31" s="149">
        <f>O31*('Other inputs'!$C$6/'Other inputs'!$C$5)</f>
        <v>7.4445378833106819</v>
      </c>
      <c r="AJ31" s="149">
        <f>P31*('Other inputs'!$C$6/'Other inputs'!$C$5)</f>
        <v>0</v>
      </c>
      <c r="AK31" s="149">
        <f>Q31*('Other inputs'!$C$6/'Other inputs'!$C$5)</f>
        <v>0</v>
      </c>
      <c r="AL31" s="188">
        <f>R31*('Other inputs'!$C$6/'Other inputs'!$C$5)</f>
        <v>0</v>
      </c>
      <c r="AM31" s="156">
        <f t="shared" si="4"/>
        <v>49.76851281595296</v>
      </c>
      <c r="AN31" s="149">
        <f t="shared" si="5"/>
        <v>8.3201020527444989</v>
      </c>
      <c r="AO31" s="149">
        <f t="shared" si="6"/>
        <v>0</v>
      </c>
      <c r="AP31" s="149">
        <f t="shared" si="7"/>
        <v>0</v>
      </c>
      <c r="AQ31" s="188">
        <f t="shared" si="8"/>
        <v>0</v>
      </c>
      <c r="AR31" s="149"/>
      <c r="AS31" s="156">
        <f>IF(D31=$C$171,'Other inputs'!$C$12/1000000,SUM(AC31:AG31))</f>
        <v>13.522434871099531</v>
      </c>
      <c r="AT31" s="200">
        <f>IF(D31=$C$171,$Z$171*('Other inputs'!$C$6/'Other inputs'!$C$5),SUM(AH31:AL31))</f>
        <v>44.566179997597928</v>
      </c>
      <c r="AU31" s="210">
        <f t="shared" si="9"/>
        <v>58.088614868697462</v>
      </c>
      <c r="AV31" s="214"/>
      <c r="AW31" s="199">
        <f>IF($G31=1,0,AC31*('Other inputs'!$F$6/'Other inputs'!$F$5))</f>
        <v>12.716807313840823</v>
      </c>
      <c r="AX31" s="200">
        <f>IF($G31=1,0,AD31*('Other inputs'!$F$6/'Other inputs'!$F$5))</f>
        <v>0.88040599894220706</v>
      </c>
      <c r="AY31" s="200">
        <f>IF($G31=1,0,AE31*('Other inputs'!$F$6/'Other inputs'!$F$5))</f>
        <v>0</v>
      </c>
      <c r="AZ31" s="200">
        <f>IF($G31=1,0,AF31*('Other inputs'!$F$6/'Other inputs'!$F$5))</f>
        <v>0</v>
      </c>
      <c r="BA31" s="200">
        <f>IF($G31=1,0,AG31*('Other inputs'!$F$6/'Other inputs'!$F$5))</f>
        <v>0</v>
      </c>
      <c r="BB31" s="199">
        <f>IF($G31=1,0,AH31*('Other inputs'!$C$7/'Other inputs'!$C$6))</f>
        <v>37.121642114287248</v>
      </c>
      <c r="BC31" s="200">
        <f>IF($G31=1,0,AI31*('Other inputs'!$C$7/'Other inputs'!$C$6))</f>
        <v>7.4445378833106819</v>
      </c>
      <c r="BD31" s="200">
        <f>IF($G31=1,0,AJ31*('Other inputs'!$C$7/'Other inputs'!$C$6))</f>
        <v>0</v>
      </c>
      <c r="BE31" s="200">
        <f>IF($G31=1,0,AK31*('Other inputs'!$C$7/'Other inputs'!$C$6))</f>
        <v>0</v>
      </c>
      <c r="BF31" s="200">
        <f>IF($G31=1,0,AL31*('Other inputs'!$C$7/'Other inputs'!$C$6))</f>
        <v>0</v>
      </c>
      <c r="BG31" s="199">
        <f t="shared" si="10"/>
        <v>49.838449428128072</v>
      </c>
      <c r="BH31" s="200">
        <f t="shared" si="11"/>
        <v>8.3249438822528887</v>
      </c>
      <c r="BI31" s="200">
        <f t="shared" si="12"/>
        <v>0</v>
      </c>
      <c r="BJ31" s="200">
        <f t="shared" si="13"/>
        <v>0</v>
      </c>
      <c r="BK31" s="210">
        <f t="shared" si="14"/>
        <v>0</v>
      </c>
      <c r="BL31" s="200"/>
      <c r="BM31" s="199">
        <f>IF(D31=C$171,'Other inputs'!$C$13/1000000,SUM(AW31:BA31))</f>
        <v>13.59721331278303</v>
      </c>
      <c r="BN31" s="200">
        <f>IF(B31=$B$171,$AT$171*('Other inputs'!$C$7/'Other inputs'!$C$6),SUM(BB31:BF31))</f>
        <v>44.566179997597928</v>
      </c>
      <c r="BO31" s="188">
        <f t="shared" si="15"/>
        <v>58.163393310380954</v>
      </c>
    </row>
    <row r="32" spans="2:67">
      <c r="B32" s="121" t="str">
        <f>'KI 2019-20'!B33</f>
        <v>E2302</v>
      </c>
      <c r="C32" s="160" t="str">
        <f t="shared" si="2"/>
        <v>E2302</v>
      </c>
      <c r="D32" s="160" t="str">
        <f t="shared" si="3"/>
        <v>E2302</v>
      </c>
      <c r="E32" t="str">
        <f>INDEX('KI 2019-20'!D$9:D$383,MATCH($B32,'KI 2019-20'!$B$9:$B$383,0))</f>
        <v>UNINFIR</v>
      </c>
      <c r="F32" t="str">
        <f>INDEX('KI 2019-20'!E$9:E$383,MATCH($B32,'KI 2019-20'!$B$9:$B$383,0))</f>
        <v>P1909</v>
      </c>
      <c r="G32" s="119">
        <v>0</v>
      </c>
      <c r="H32" s="120" t="str">
        <f>INDEX('KI 2019-20'!F$9:F$383,MATCH($B32,'KI 2019-20'!$B$9:$B$383,0))</f>
        <v>Blackpool</v>
      </c>
      <c r="I32" s="154">
        <f>_xlfn.IFNA(IF($B32=$B$382,0,INDEX('I.Supplementary 2019-20'!N$8:N$191,MATCH($B32,'I.Supplementary 2019-20'!$B$8:$B$191,0))),INDEX('KI 2019-20'!N$9:N$383,MATCH($B32,'KI 2019-20'!$B$9:$B$383,0)))</f>
        <v>13.776165551867507</v>
      </c>
      <c r="J32" s="153">
        <f>_xlfn.IFNA(IF($B32=$B$382,0,INDEX('I.Supplementary 2019-20'!O$8:O$191,MATCH($B32,'I.Supplementary 2019-20'!$B$8:$B$191,0))),INDEX('KI 2019-20'!O$9:O$383,MATCH($B32,'KI 2019-20'!$B$9:$B$383,0)))</f>
        <v>1.0129851571790214</v>
      </c>
      <c r="K32" s="153">
        <f>_xlfn.IFNA(IF($B32=$B$382,0,INDEX('I.Supplementary 2019-20'!P$8:P$191,MATCH($B32,'I.Supplementary 2019-20'!$B$8:$B$191,0))),INDEX('KI 2019-20'!P$9:P$383,MATCH($B32,'KI 2019-20'!$B$9:$B$383,0)))</f>
        <v>0</v>
      </c>
      <c r="L32" s="153">
        <f>_xlfn.IFNA(IF($B32=$B$382,0,INDEX('I.Supplementary 2019-20'!Q$8:Q$191,MATCH($B32,'I.Supplementary 2019-20'!$B$8:$B$191,0))),INDEX('KI 2019-20'!Q$9:Q$383,MATCH($B32,'KI 2019-20'!$B$9:$B$383,0)))</f>
        <v>0</v>
      </c>
      <c r="M32" s="155">
        <f>_xlfn.IFNA(IF($B32=$B$382,0,INDEX('I.Supplementary 2019-20'!R$8:R$191,MATCH($B32,'I.Supplementary 2019-20'!$B$8:$B$191,0))),INDEX('KI 2019-20'!R$9:R$383,MATCH($B32,'KI 2019-20'!$B$9:$B$383,0)))</f>
        <v>0</v>
      </c>
      <c r="N32" s="153">
        <f>_xlfn.IFNA(IF($B32=$B$382,0,INDEX('I.Supplementary 2019-20'!S$8:S$191,MATCH($B32,'I.Supplementary 2019-20'!$B$8:$B$191,0))),INDEX('KI 2019-20'!S$9:S$383,MATCH($B32,'KI 2019-20'!$B$9:$B$383,0)))</f>
        <v>40.533011678428366</v>
      </c>
      <c r="O32" s="153">
        <f>_xlfn.IFNA(IF($B32=$B$382,0,INDEX('I.Supplementary 2019-20'!T$8:T$191,MATCH($B32,'I.Supplementary 2019-20'!$B$8:$B$191,0))),INDEX('KI 2019-20'!T$9:T$383,MATCH($B32,'KI 2019-20'!$B$9:$B$383,0)))</f>
        <v>6.9992064590334877</v>
      </c>
      <c r="P32" s="153">
        <f>_xlfn.IFNA(IF($B32=$B$382,0,INDEX('I.Supplementary 2019-20'!U$8:U$191,MATCH($B32,'I.Supplementary 2019-20'!$B$8:$B$191,0))),INDEX('KI 2019-20'!U$9:U$383,MATCH($B32,'KI 2019-20'!$B$9:$B$383,0)))</f>
        <v>0</v>
      </c>
      <c r="Q32" s="153">
        <f>_xlfn.IFNA(IF($B32=$B$382,0,INDEX('I.Supplementary 2019-20'!V$8:V$191,MATCH($B32,'I.Supplementary 2019-20'!$B$8:$B$191,0))),INDEX('KI 2019-20'!V$9:V$383,MATCH($B32,'KI 2019-20'!$B$9:$B$383,0)))</f>
        <v>0</v>
      </c>
      <c r="R32" s="155">
        <f>_xlfn.IFNA(IF($B32=$B$382,0,INDEX('I.Supplementary 2019-20'!W$8:W$191,MATCH($B32,'I.Supplementary 2019-20'!$B$8:$B$191,0))),INDEX('KI 2019-20'!W$9:W$383,MATCH($B32,'KI 2019-20'!$B$9:$B$383,0)))</f>
        <v>0</v>
      </c>
      <c r="S32" s="153">
        <f>_xlfn.IFNA(IF($B32=$B$382,0,INDEX('I.Supplementary 2019-20'!X$8:X$191,MATCH($B32,'I.Supplementary 2019-20'!$B$8:$B$191,0))),INDEX('KI 2019-20'!X$9:X$383,MATCH($B32,'KI 2019-20'!$B$9:$B$383,0)))</f>
        <v>54.309177230295873</v>
      </c>
      <c r="T32" s="153">
        <f>_xlfn.IFNA(IF($B32=$B$382,0,INDEX('I.Supplementary 2019-20'!Y$8:Y$191,MATCH($B32,'I.Supplementary 2019-20'!$B$8:$B$191,0))),INDEX('KI 2019-20'!Y$9:Y$383,MATCH($B32,'KI 2019-20'!$B$9:$B$383,0)))</f>
        <v>8.0121916162125082</v>
      </c>
      <c r="U32" s="153">
        <f>_xlfn.IFNA(IF($B32=$B$382,0,INDEX('I.Supplementary 2019-20'!Z$8:Z$191,MATCH($B32,'I.Supplementary 2019-20'!$B$8:$B$191,0))),INDEX('KI 2019-20'!Z$9:Z$383,MATCH($B32,'KI 2019-20'!$B$9:$B$383,0)))</f>
        <v>0</v>
      </c>
      <c r="V32" s="153">
        <f>_xlfn.IFNA(IF($B32=$B$382,0,INDEX('I.Supplementary 2019-20'!AA$8:AA$191,MATCH($B32,'I.Supplementary 2019-20'!$B$8:$B$191,0))),INDEX('KI 2019-20'!AA$9:AA$383,MATCH($B32,'KI 2019-20'!$B$9:$B$383,0)))</f>
        <v>0</v>
      </c>
      <c r="W32" s="155">
        <f>_xlfn.IFNA(IF($B32=$B$382,0,INDEX('I.Supplementary 2019-20'!AB$8:AB$191,MATCH($B32,'I.Supplementary 2019-20'!$B$8:$B$191,0))),INDEX('KI 2019-20'!AB$9:AB$383,MATCH($B32,'KI 2019-20'!$B$9:$B$383,0)))</f>
        <v>0</v>
      </c>
      <c r="Y32" s="154">
        <f>_xlfn.IFNA(IF($B32=$B$382,0,INDEX('I.Supplementary 2019-20'!$I$8:$I$191,MATCH($B32,'I.Supplementary 2019-20'!$B$8:$B$191,0))),INDEX('KI 2019-20'!$I$9:$I$383,MATCH($B32,'KI 2019-20'!$B$9:$B$383,0)))</f>
        <v>14.789150709046528</v>
      </c>
      <c r="Z32" s="153">
        <f>_xlfn.IFNA(IF($B32=$B$382,0,INDEX('I.Supplementary 2019-20'!$J$8:$J$191,MATCH($B32,'I.Supplementary 2019-20'!$B$8:$B$191,0))),INDEX('KI 2019-20'!$J$9:$J$383,MATCH($B32,'KI 2019-20'!$B$9:$B$383,0)))</f>
        <v>47.532218137461854</v>
      </c>
      <c r="AA32" s="155">
        <f>_xlfn.IFNA(IF($B32=$B$382,0,INDEX('I.Supplementary 2019-20'!$H$8:$H$191,MATCH($B32,'I.Supplementary 2019-20'!$B$8:$B$191,0))),INDEX('KI 2019-20'!$H$9:$H$383,MATCH($B32,'KI 2019-20'!$B$9:$B$383,0)))</f>
        <v>62.321368846508385</v>
      </c>
      <c r="AC32" s="156">
        <f>I32*('Other inputs'!$C$6/'Other inputs'!$C$5)</f>
        <v>14.000624461062905</v>
      </c>
      <c r="AD32" s="149">
        <f>IF(B32=$B$35,J32*('Other inputs'!$C$6/'Other inputs'!$C$5)-('Other inputs'!$C$18/1000000),J32*('Other inputs'!$C$6/'Other inputs'!$C$5))</f>
        <v>1.0294900069904922</v>
      </c>
      <c r="AE32" s="149">
        <f>K32*('Other inputs'!$C$6/'Other inputs'!$C$5)</f>
        <v>0</v>
      </c>
      <c r="AF32" s="149">
        <f>L32*('Other inputs'!$C$6/'Other inputs'!$C$5)</f>
        <v>0</v>
      </c>
      <c r="AG32" s="188">
        <f>M32*('Other inputs'!$C$6/'Other inputs'!$C$5)</f>
        <v>0</v>
      </c>
      <c r="AH32" s="149">
        <f>N32*('Other inputs'!$C$6/'Other inputs'!$C$5)</f>
        <v>41.193427347323329</v>
      </c>
      <c r="AI32" s="149">
        <f>O32*('Other inputs'!$C$6/'Other inputs'!$C$5)</f>
        <v>7.1132464828059279</v>
      </c>
      <c r="AJ32" s="149">
        <f>P32*('Other inputs'!$C$6/'Other inputs'!$C$5)</f>
        <v>0</v>
      </c>
      <c r="AK32" s="149">
        <f>Q32*('Other inputs'!$C$6/'Other inputs'!$C$5)</f>
        <v>0</v>
      </c>
      <c r="AL32" s="188">
        <f>R32*('Other inputs'!$C$6/'Other inputs'!$C$5)</f>
        <v>0</v>
      </c>
      <c r="AM32" s="156">
        <f t="shared" si="4"/>
        <v>55.194051808386234</v>
      </c>
      <c r="AN32" s="149">
        <f t="shared" si="5"/>
        <v>8.1427364897964196</v>
      </c>
      <c r="AO32" s="149">
        <f t="shared" si="6"/>
        <v>0</v>
      </c>
      <c r="AP32" s="149">
        <f t="shared" si="7"/>
        <v>0</v>
      </c>
      <c r="AQ32" s="188">
        <f t="shared" si="8"/>
        <v>0</v>
      </c>
      <c r="AR32" s="149"/>
      <c r="AS32" s="156">
        <f>IF(D32=$C$171,'Other inputs'!$C$12/1000000,SUM(AC32:AG32))</f>
        <v>15.030114468053398</v>
      </c>
      <c r="AT32" s="200">
        <f>IF(D32=$C$171,$Z$171*('Other inputs'!$C$6/'Other inputs'!$C$5),SUM(AH32:AL32))</f>
        <v>48.306673830129256</v>
      </c>
      <c r="AU32" s="210">
        <f t="shared" si="9"/>
        <v>63.336788298182654</v>
      </c>
      <c r="AV32" s="214"/>
      <c r="AW32" s="199">
        <f>IF($G32=1,0,AC32*('Other inputs'!$F$6/'Other inputs'!$F$5))</f>
        <v>14.078047269142514</v>
      </c>
      <c r="AX32" s="200">
        <f>IF($G32=1,0,AD32*('Other inputs'!$F$6/'Other inputs'!$F$5))</f>
        <v>1.0351830392872137</v>
      </c>
      <c r="AY32" s="200">
        <f>IF($G32=1,0,AE32*('Other inputs'!$F$6/'Other inputs'!$F$5))</f>
        <v>0</v>
      </c>
      <c r="AZ32" s="200">
        <f>IF($G32=1,0,AF32*('Other inputs'!$F$6/'Other inputs'!$F$5))</f>
        <v>0</v>
      </c>
      <c r="BA32" s="200">
        <f>IF($G32=1,0,AG32*('Other inputs'!$F$6/'Other inputs'!$F$5))</f>
        <v>0</v>
      </c>
      <c r="BB32" s="199">
        <f>IF($G32=1,0,AH32*('Other inputs'!$C$7/'Other inputs'!$C$6))</f>
        <v>41.193427347323329</v>
      </c>
      <c r="BC32" s="200">
        <f>IF($G32=1,0,AI32*('Other inputs'!$C$7/'Other inputs'!$C$6))</f>
        <v>7.1132464828059279</v>
      </c>
      <c r="BD32" s="200">
        <f>IF($G32=1,0,AJ32*('Other inputs'!$C$7/'Other inputs'!$C$6))</f>
        <v>0</v>
      </c>
      <c r="BE32" s="200">
        <f>IF($G32=1,0,AK32*('Other inputs'!$C$7/'Other inputs'!$C$6))</f>
        <v>0</v>
      </c>
      <c r="BF32" s="200">
        <f>IF($G32=1,0,AL32*('Other inputs'!$C$7/'Other inputs'!$C$6))</f>
        <v>0</v>
      </c>
      <c r="BG32" s="199">
        <f t="shared" si="10"/>
        <v>55.271474616465845</v>
      </c>
      <c r="BH32" s="200">
        <f t="shared" si="11"/>
        <v>8.1484295220931422</v>
      </c>
      <c r="BI32" s="200">
        <f t="shared" si="12"/>
        <v>0</v>
      </c>
      <c r="BJ32" s="200">
        <f t="shared" si="13"/>
        <v>0</v>
      </c>
      <c r="BK32" s="210">
        <f t="shared" si="14"/>
        <v>0</v>
      </c>
      <c r="BL32" s="200"/>
      <c r="BM32" s="199">
        <f>IF(D32=C$171,'Other inputs'!$C$13/1000000,SUM(AW32:BA32))</f>
        <v>15.113230308429728</v>
      </c>
      <c r="BN32" s="200">
        <f>IF(B32=$B$171,$AT$171*('Other inputs'!$C$7/'Other inputs'!$C$6),SUM(BB32:BF32))</f>
        <v>48.306673830129256</v>
      </c>
      <c r="BO32" s="188">
        <f t="shared" si="15"/>
        <v>63.419904138558984</v>
      </c>
    </row>
    <row r="33" spans="2:67">
      <c r="B33" s="121" t="str">
        <f>'KI 2019-20'!B34</f>
        <v>E1032</v>
      </c>
      <c r="C33" s="160" t="str">
        <f t="shared" si="2"/>
        <v>E1032</v>
      </c>
      <c r="D33" s="160" t="str">
        <f t="shared" si="3"/>
        <v>E1032</v>
      </c>
      <c r="E33" t="str">
        <f>INDEX('KI 2019-20'!D$9:D$383,MATCH($B33,'KI 2019-20'!$B$9:$B$383,0))</f>
        <v>SD</v>
      </c>
      <c r="F33">
        <f>INDEX('KI 2019-20'!E$9:E$383,MATCH($B33,'KI 2019-20'!$B$9:$B$383,0))</f>
        <v>0</v>
      </c>
      <c r="G33" s="119">
        <v>0</v>
      </c>
      <c r="H33" s="120" t="str">
        <f>INDEX('KI 2019-20'!F$9:F$383,MATCH($B33,'KI 2019-20'!$B$9:$B$383,0))</f>
        <v>Bolsover</v>
      </c>
      <c r="I33" s="154">
        <f>_xlfn.IFNA(IF($B33=$B$382,0,INDEX('I.Supplementary 2019-20'!N$8:N$191,MATCH($B33,'I.Supplementary 2019-20'!$B$8:$B$191,0))),INDEX('KI 2019-20'!N$9:N$383,MATCH($B33,'KI 2019-20'!$B$9:$B$383,0)))</f>
        <v>0</v>
      </c>
      <c r="J33" s="153">
        <f>_xlfn.IFNA(IF($B33=$B$382,0,INDEX('I.Supplementary 2019-20'!O$8:O$191,MATCH($B33,'I.Supplementary 2019-20'!$B$8:$B$191,0))),INDEX('KI 2019-20'!O$9:O$383,MATCH($B33,'KI 2019-20'!$B$9:$B$383,0)))</f>
        <v>1.1692898767464459</v>
      </c>
      <c r="K33" s="153">
        <f>_xlfn.IFNA(IF($B33=$B$382,0,INDEX('I.Supplementary 2019-20'!P$8:P$191,MATCH($B33,'I.Supplementary 2019-20'!$B$8:$B$191,0))),INDEX('KI 2019-20'!P$9:P$383,MATCH($B33,'KI 2019-20'!$B$9:$B$383,0)))</f>
        <v>0</v>
      </c>
      <c r="L33" s="153">
        <f>_xlfn.IFNA(IF($B33=$B$382,0,INDEX('I.Supplementary 2019-20'!Q$8:Q$191,MATCH($B33,'I.Supplementary 2019-20'!$B$8:$B$191,0))),INDEX('KI 2019-20'!Q$9:Q$383,MATCH($B33,'KI 2019-20'!$B$9:$B$383,0)))</f>
        <v>0</v>
      </c>
      <c r="M33" s="155">
        <f>_xlfn.IFNA(IF($B33=$B$382,0,INDEX('I.Supplementary 2019-20'!R$8:R$191,MATCH($B33,'I.Supplementary 2019-20'!$B$8:$B$191,0))),INDEX('KI 2019-20'!R$9:R$383,MATCH($B33,'KI 2019-20'!$B$9:$B$383,0)))</f>
        <v>0</v>
      </c>
      <c r="N33" s="153">
        <f>_xlfn.IFNA(IF($B33=$B$382,0,INDEX('I.Supplementary 2019-20'!S$8:S$191,MATCH($B33,'I.Supplementary 2019-20'!$B$8:$B$191,0))),INDEX('KI 2019-20'!S$9:S$383,MATCH($B33,'KI 2019-20'!$B$9:$B$383,0)))</f>
        <v>0</v>
      </c>
      <c r="O33" s="153">
        <f>_xlfn.IFNA(IF($B33=$B$382,0,INDEX('I.Supplementary 2019-20'!T$8:T$191,MATCH($B33,'I.Supplementary 2019-20'!$B$8:$B$191,0))),INDEX('KI 2019-20'!T$9:T$383,MATCH($B33,'KI 2019-20'!$B$9:$B$383,0)))</f>
        <v>2.8794929553357007</v>
      </c>
      <c r="P33" s="153">
        <f>_xlfn.IFNA(IF($B33=$B$382,0,INDEX('I.Supplementary 2019-20'!U$8:U$191,MATCH($B33,'I.Supplementary 2019-20'!$B$8:$B$191,0))),INDEX('KI 2019-20'!U$9:U$383,MATCH($B33,'KI 2019-20'!$B$9:$B$383,0)))</f>
        <v>0</v>
      </c>
      <c r="Q33" s="153">
        <f>_xlfn.IFNA(IF($B33=$B$382,0,INDEX('I.Supplementary 2019-20'!V$8:V$191,MATCH($B33,'I.Supplementary 2019-20'!$B$8:$B$191,0))),INDEX('KI 2019-20'!V$9:V$383,MATCH($B33,'KI 2019-20'!$B$9:$B$383,0)))</f>
        <v>0</v>
      </c>
      <c r="R33" s="155">
        <f>_xlfn.IFNA(IF($B33=$B$382,0,INDEX('I.Supplementary 2019-20'!W$8:W$191,MATCH($B33,'I.Supplementary 2019-20'!$B$8:$B$191,0))),INDEX('KI 2019-20'!W$9:W$383,MATCH($B33,'KI 2019-20'!$B$9:$B$383,0)))</f>
        <v>0</v>
      </c>
      <c r="S33" s="153">
        <f>_xlfn.IFNA(IF($B33=$B$382,0,INDEX('I.Supplementary 2019-20'!X$8:X$191,MATCH($B33,'I.Supplementary 2019-20'!$B$8:$B$191,0))),INDEX('KI 2019-20'!X$9:X$383,MATCH($B33,'KI 2019-20'!$B$9:$B$383,0)))</f>
        <v>0</v>
      </c>
      <c r="T33" s="153">
        <f>_xlfn.IFNA(IF($B33=$B$382,0,INDEX('I.Supplementary 2019-20'!Y$8:Y$191,MATCH($B33,'I.Supplementary 2019-20'!$B$8:$B$191,0))),INDEX('KI 2019-20'!Y$9:Y$383,MATCH($B33,'KI 2019-20'!$B$9:$B$383,0)))</f>
        <v>4.0487828320821464</v>
      </c>
      <c r="U33" s="153">
        <f>_xlfn.IFNA(IF($B33=$B$382,0,INDEX('I.Supplementary 2019-20'!Z$8:Z$191,MATCH($B33,'I.Supplementary 2019-20'!$B$8:$B$191,0))),INDEX('KI 2019-20'!Z$9:Z$383,MATCH($B33,'KI 2019-20'!$B$9:$B$383,0)))</f>
        <v>0</v>
      </c>
      <c r="V33" s="153">
        <f>_xlfn.IFNA(IF($B33=$B$382,0,INDEX('I.Supplementary 2019-20'!AA$8:AA$191,MATCH($B33,'I.Supplementary 2019-20'!$B$8:$B$191,0))),INDEX('KI 2019-20'!AA$9:AA$383,MATCH($B33,'KI 2019-20'!$B$9:$B$383,0)))</f>
        <v>0</v>
      </c>
      <c r="W33" s="155">
        <f>_xlfn.IFNA(IF($B33=$B$382,0,INDEX('I.Supplementary 2019-20'!AB$8:AB$191,MATCH($B33,'I.Supplementary 2019-20'!$B$8:$B$191,0))),INDEX('KI 2019-20'!AB$9:AB$383,MATCH($B33,'KI 2019-20'!$B$9:$B$383,0)))</f>
        <v>0</v>
      </c>
      <c r="Y33" s="154">
        <f>_xlfn.IFNA(IF($B33=$B$382,0,INDEX('I.Supplementary 2019-20'!$I$8:$I$191,MATCH($B33,'I.Supplementary 2019-20'!$B$8:$B$191,0))),INDEX('KI 2019-20'!$I$9:$I$383,MATCH($B33,'KI 2019-20'!$B$9:$B$383,0)))</f>
        <v>1.1692898767464459</v>
      </c>
      <c r="Z33" s="153">
        <f>_xlfn.IFNA(IF($B33=$B$382,0,INDEX('I.Supplementary 2019-20'!$J$8:$J$191,MATCH($B33,'I.Supplementary 2019-20'!$B$8:$B$191,0))),INDEX('KI 2019-20'!$J$9:$J$383,MATCH($B33,'KI 2019-20'!$B$9:$B$383,0)))</f>
        <v>2.8794929553357007</v>
      </c>
      <c r="AA33" s="155">
        <f>_xlfn.IFNA(IF($B33=$B$382,0,INDEX('I.Supplementary 2019-20'!$H$8:$H$191,MATCH($B33,'I.Supplementary 2019-20'!$B$8:$B$191,0))),INDEX('KI 2019-20'!$H$9:$H$383,MATCH($B33,'KI 2019-20'!$B$9:$B$383,0)))</f>
        <v>4.0487828320821464</v>
      </c>
      <c r="AC33" s="156">
        <f>I33*('Other inputs'!$C$6/'Other inputs'!$C$5)</f>
        <v>0</v>
      </c>
      <c r="AD33" s="149">
        <f>IF(B33=$B$35,J33*('Other inputs'!$C$6/'Other inputs'!$C$5)-('Other inputs'!$C$18/1000000),J33*('Other inputs'!$C$6/'Other inputs'!$C$5))</f>
        <v>1.1883414429663473</v>
      </c>
      <c r="AE33" s="149">
        <f>K33*('Other inputs'!$C$6/'Other inputs'!$C$5)</f>
        <v>0</v>
      </c>
      <c r="AF33" s="149">
        <f>L33*('Other inputs'!$C$6/'Other inputs'!$C$5)</f>
        <v>0</v>
      </c>
      <c r="AG33" s="188">
        <f>M33*('Other inputs'!$C$6/'Other inputs'!$C$5)</f>
        <v>0</v>
      </c>
      <c r="AH33" s="149">
        <f>N33*('Other inputs'!$C$6/'Other inputs'!$C$5)</f>
        <v>0</v>
      </c>
      <c r="AI33" s="149">
        <f>O33*('Other inputs'!$C$6/'Other inputs'!$C$5)</f>
        <v>2.9264093375000297</v>
      </c>
      <c r="AJ33" s="149">
        <f>P33*('Other inputs'!$C$6/'Other inputs'!$C$5)</f>
        <v>0</v>
      </c>
      <c r="AK33" s="149">
        <f>Q33*('Other inputs'!$C$6/'Other inputs'!$C$5)</f>
        <v>0</v>
      </c>
      <c r="AL33" s="188">
        <f>R33*('Other inputs'!$C$6/'Other inputs'!$C$5)</f>
        <v>0</v>
      </c>
      <c r="AM33" s="156">
        <f t="shared" si="4"/>
        <v>0</v>
      </c>
      <c r="AN33" s="149">
        <f t="shared" si="5"/>
        <v>4.1147507804663768</v>
      </c>
      <c r="AO33" s="149">
        <f t="shared" si="6"/>
        <v>0</v>
      </c>
      <c r="AP33" s="149">
        <f t="shared" si="7"/>
        <v>0</v>
      </c>
      <c r="AQ33" s="188">
        <f t="shared" si="8"/>
        <v>0</v>
      </c>
      <c r="AR33" s="149"/>
      <c r="AS33" s="156">
        <f>IF(D33=$C$171,'Other inputs'!$C$12/1000000,SUM(AC33:AG33))</f>
        <v>1.1883414429663473</v>
      </c>
      <c r="AT33" s="200">
        <f>IF(D33=$C$171,$Z$171*('Other inputs'!$C$6/'Other inputs'!$C$5),SUM(AH33:AL33))</f>
        <v>2.9264093375000297</v>
      </c>
      <c r="AU33" s="210">
        <f t="shared" si="9"/>
        <v>4.1147507804663768</v>
      </c>
      <c r="AV33" s="214"/>
      <c r="AW33" s="199">
        <f>IF($G33=1,0,AC33*('Other inputs'!$F$6/'Other inputs'!$F$5))</f>
        <v>0</v>
      </c>
      <c r="AX33" s="200">
        <f>IF($G33=1,0,AD33*('Other inputs'!$F$6/'Other inputs'!$F$5))</f>
        <v>1.1949129163836725</v>
      </c>
      <c r="AY33" s="200">
        <f>IF($G33=1,0,AE33*('Other inputs'!$F$6/'Other inputs'!$F$5))</f>
        <v>0</v>
      </c>
      <c r="AZ33" s="200">
        <f>IF($G33=1,0,AF33*('Other inputs'!$F$6/'Other inputs'!$F$5))</f>
        <v>0</v>
      </c>
      <c r="BA33" s="200">
        <f>IF($G33=1,0,AG33*('Other inputs'!$F$6/'Other inputs'!$F$5))</f>
        <v>0</v>
      </c>
      <c r="BB33" s="199">
        <f>IF($G33=1,0,AH33*('Other inputs'!$C$7/'Other inputs'!$C$6))</f>
        <v>0</v>
      </c>
      <c r="BC33" s="200">
        <f>IF($G33=1,0,AI33*('Other inputs'!$C$7/'Other inputs'!$C$6))</f>
        <v>2.9264093375000297</v>
      </c>
      <c r="BD33" s="200">
        <f>IF($G33=1,0,AJ33*('Other inputs'!$C$7/'Other inputs'!$C$6))</f>
        <v>0</v>
      </c>
      <c r="BE33" s="200">
        <f>IF($G33=1,0,AK33*('Other inputs'!$C$7/'Other inputs'!$C$6))</f>
        <v>0</v>
      </c>
      <c r="BF33" s="200">
        <f>IF($G33=1,0,AL33*('Other inputs'!$C$7/'Other inputs'!$C$6))</f>
        <v>0</v>
      </c>
      <c r="BG33" s="199">
        <f t="shared" si="10"/>
        <v>0</v>
      </c>
      <c r="BH33" s="200">
        <f t="shared" si="11"/>
        <v>4.1213222538837027</v>
      </c>
      <c r="BI33" s="200">
        <f t="shared" si="12"/>
        <v>0</v>
      </c>
      <c r="BJ33" s="200">
        <f t="shared" si="13"/>
        <v>0</v>
      </c>
      <c r="BK33" s="210">
        <f t="shared" si="14"/>
        <v>0</v>
      </c>
      <c r="BL33" s="200"/>
      <c r="BM33" s="199">
        <f>IF(D33=C$171,'Other inputs'!$C$13/1000000,SUM(AW33:BA33))</f>
        <v>1.1949129163836725</v>
      </c>
      <c r="BN33" s="200">
        <f>IF(B33=$B$171,$AT$171*('Other inputs'!$C$7/'Other inputs'!$C$6),SUM(BB33:BF33))</f>
        <v>2.9264093375000297</v>
      </c>
      <c r="BO33" s="188">
        <f t="shared" si="15"/>
        <v>4.1213222538837027</v>
      </c>
    </row>
    <row r="34" spans="2:67">
      <c r="B34" s="121" t="str">
        <f>'KI 2019-20'!B35</f>
        <v>E4201</v>
      </c>
      <c r="C34" s="160" t="str">
        <f t="shared" si="2"/>
        <v>E4201</v>
      </c>
      <c r="D34" s="160" t="str">
        <f t="shared" si="3"/>
        <v>E4201</v>
      </c>
      <c r="E34" t="str">
        <f>INDEX('KI 2019-20'!D$9:D$383,MATCH($B34,'KI 2019-20'!$B$9:$B$383,0))</f>
        <v>MD</v>
      </c>
      <c r="F34" t="str">
        <f>INDEX('KI 2019-20'!E$9:E$383,MATCH($B34,'KI 2019-20'!$B$9:$B$383,0))</f>
        <v>P1701</v>
      </c>
      <c r="G34" s="119">
        <v>0</v>
      </c>
      <c r="H34" s="120" t="str">
        <f>INDEX('KI 2019-20'!F$9:F$383,MATCH($B34,'KI 2019-20'!$B$9:$B$383,0))</f>
        <v>Bolton</v>
      </c>
      <c r="I34" s="154">
        <f>_xlfn.IFNA(IF($B34=$B$382,0,INDEX('I.Supplementary 2019-20'!N$8:N$191,MATCH($B34,'I.Supplementary 2019-20'!$B$8:$B$191,0))),INDEX('KI 2019-20'!N$9:N$383,MATCH($B34,'KI 2019-20'!$B$9:$B$383,0)))</f>
        <v>15.450922743452088</v>
      </c>
      <c r="J34" s="153">
        <f>_xlfn.IFNA(IF($B34=$B$382,0,INDEX('I.Supplementary 2019-20'!O$8:O$191,MATCH($B34,'I.Supplementary 2019-20'!$B$8:$B$191,0))),INDEX('KI 2019-20'!O$9:O$383,MATCH($B34,'KI 2019-20'!$B$9:$B$383,0)))</f>
        <v>0.3022064155796077</v>
      </c>
      <c r="K34" s="153">
        <f>_xlfn.IFNA(IF($B34=$B$382,0,INDEX('I.Supplementary 2019-20'!P$8:P$191,MATCH($B34,'I.Supplementary 2019-20'!$B$8:$B$191,0))),INDEX('KI 2019-20'!P$9:P$383,MATCH($B34,'KI 2019-20'!$B$9:$B$383,0)))</f>
        <v>0</v>
      </c>
      <c r="L34" s="153">
        <f>_xlfn.IFNA(IF($B34=$B$382,0,INDEX('I.Supplementary 2019-20'!Q$8:Q$191,MATCH($B34,'I.Supplementary 2019-20'!$B$8:$B$191,0))),INDEX('KI 2019-20'!Q$9:Q$383,MATCH($B34,'KI 2019-20'!$B$9:$B$383,0)))</f>
        <v>0</v>
      </c>
      <c r="M34" s="155">
        <f>_xlfn.IFNA(IF($B34=$B$382,0,INDEX('I.Supplementary 2019-20'!R$8:R$191,MATCH($B34,'I.Supplementary 2019-20'!$B$8:$B$191,0))),INDEX('KI 2019-20'!R$9:R$383,MATCH($B34,'KI 2019-20'!$B$9:$B$383,0)))</f>
        <v>0</v>
      </c>
      <c r="N34" s="153">
        <f>_xlfn.IFNA(IF($B34=$B$382,0,INDEX('I.Supplementary 2019-20'!S$8:S$191,MATCH($B34,'I.Supplementary 2019-20'!$B$8:$B$191,0))),INDEX('KI 2019-20'!S$9:S$383,MATCH($B34,'KI 2019-20'!$B$9:$B$383,0)))</f>
        <v>57.037814358406557</v>
      </c>
      <c r="O34" s="153">
        <f>_xlfn.IFNA(IF($B34=$B$382,0,INDEX('I.Supplementary 2019-20'!T$8:T$191,MATCH($B34,'I.Supplementary 2019-20'!$B$8:$B$191,0))),INDEX('KI 2019-20'!T$9:T$383,MATCH($B34,'KI 2019-20'!$B$9:$B$383,0)))</f>
        <v>10.02779776146718</v>
      </c>
      <c r="P34" s="153">
        <f>_xlfn.IFNA(IF($B34=$B$382,0,INDEX('I.Supplementary 2019-20'!U$8:U$191,MATCH($B34,'I.Supplementary 2019-20'!$B$8:$B$191,0))),INDEX('KI 2019-20'!U$9:U$383,MATCH($B34,'KI 2019-20'!$B$9:$B$383,0)))</f>
        <v>0</v>
      </c>
      <c r="Q34" s="153">
        <f>_xlfn.IFNA(IF($B34=$B$382,0,INDEX('I.Supplementary 2019-20'!V$8:V$191,MATCH($B34,'I.Supplementary 2019-20'!$B$8:$B$191,0))),INDEX('KI 2019-20'!V$9:V$383,MATCH($B34,'KI 2019-20'!$B$9:$B$383,0)))</f>
        <v>0</v>
      </c>
      <c r="R34" s="155">
        <f>_xlfn.IFNA(IF($B34=$B$382,0,INDEX('I.Supplementary 2019-20'!W$8:W$191,MATCH($B34,'I.Supplementary 2019-20'!$B$8:$B$191,0))),INDEX('KI 2019-20'!W$9:W$383,MATCH($B34,'KI 2019-20'!$B$9:$B$383,0)))</f>
        <v>0</v>
      </c>
      <c r="S34" s="153">
        <f>_xlfn.IFNA(IF($B34=$B$382,0,INDEX('I.Supplementary 2019-20'!X$8:X$191,MATCH($B34,'I.Supplementary 2019-20'!$B$8:$B$191,0))),INDEX('KI 2019-20'!X$9:X$383,MATCH($B34,'KI 2019-20'!$B$9:$B$383,0)))</f>
        <v>72.488737101858646</v>
      </c>
      <c r="T34" s="153">
        <f>_xlfn.IFNA(IF($B34=$B$382,0,INDEX('I.Supplementary 2019-20'!Y$8:Y$191,MATCH($B34,'I.Supplementary 2019-20'!$B$8:$B$191,0))),INDEX('KI 2019-20'!Y$9:Y$383,MATCH($B34,'KI 2019-20'!$B$9:$B$383,0)))</f>
        <v>10.330004177046789</v>
      </c>
      <c r="U34" s="153">
        <f>_xlfn.IFNA(IF($B34=$B$382,0,INDEX('I.Supplementary 2019-20'!Z$8:Z$191,MATCH($B34,'I.Supplementary 2019-20'!$B$8:$B$191,0))),INDEX('KI 2019-20'!Z$9:Z$383,MATCH($B34,'KI 2019-20'!$B$9:$B$383,0)))</f>
        <v>0</v>
      </c>
      <c r="V34" s="153">
        <f>_xlfn.IFNA(IF($B34=$B$382,0,INDEX('I.Supplementary 2019-20'!AA$8:AA$191,MATCH($B34,'I.Supplementary 2019-20'!$B$8:$B$191,0))),INDEX('KI 2019-20'!AA$9:AA$383,MATCH($B34,'KI 2019-20'!$B$9:$B$383,0)))</f>
        <v>0</v>
      </c>
      <c r="W34" s="155">
        <f>_xlfn.IFNA(IF($B34=$B$382,0,INDEX('I.Supplementary 2019-20'!AB$8:AB$191,MATCH($B34,'I.Supplementary 2019-20'!$B$8:$B$191,0))),INDEX('KI 2019-20'!AB$9:AB$383,MATCH($B34,'KI 2019-20'!$B$9:$B$383,0)))</f>
        <v>0</v>
      </c>
      <c r="Y34" s="154">
        <f>_xlfn.IFNA(IF($B34=$B$382,0,INDEX('I.Supplementary 2019-20'!$I$8:$I$191,MATCH($B34,'I.Supplementary 2019-20'!$B$8:$B$191,0))),INDEX('KI 2019-20'!$I$9:$I$383,MATCH($B34,'KI 2019-20'!$B$9:$B$383,0)))</f>
        <v>15.753129159031694</v>
      </c>
      <c r="Z34" s="153">
        <f>_xlfn.IFNA(IF($B34=$B$382,0,INDEX('I.Supplementary 2019-20'!$J$8:$J$191,MATCH($B34,'I.Supplementary 2019-20'!$B$8:$B$191,0))),INDEX('KI 2019-20'!$J$9:$J$383,MATCH($B34,'KI 2019-20'!$B$9:$B$383,0)))</f>
        <v>67.065612119873734</v>
      </c>
      <c r="AA34" s="155">
        <f>_xlfn.IFNA(IF($B34=$B$382,0,INDEX('I.Supplementary 2019-20'!$H$8:$H$191,MATCH($B34,'I.Supplementary 2019-20'!$B$8:$B$191,0))),INDEX('KI 2019-20'!$H$9:$H$383,MATCH($B34,'KI 2019-20'!$B$9:$B$383,0)))</f>
        <v>82.818741278905435</v>
      </c>
      <c r="AC34" s="156">
        <f>I34*('Other inputs'!$C$6/'Other inputs'!$C$5)</f>
        <v>15.70266893886475</v>
      </c>
      <c r="AD34" s="149">
        <f>IF(B34=$B$35,J34*('Other inputs'!$C$6/'Other inputs'!$C$5)-('Other inputs'!$C$18/1000000),J34*('Other inputs'!$C$6/'Other inputs'!$C$5))</f>
        <v>0.30713034903100661</v>
      </c>
      <c r="AE34" s="149">
        <f>K34*('Other inputs'!$C$6/'Other inputs'!$C$5)</f>
        <v>0</v>
      </c>
      <c r="AF34" s="149">
        <f>L34*('Other inputs'!$C$6/'Other inputs'!$C$5)</f>
        <v>0</v>
      </c>
      <c r="AG34" s="188">
        <f>M34*('Other inputs'!$C$6/'Other inputs'!$C$5)</f>
        <v>0</v>
      </c>
      <c r="AH34" s="149">
        <f>N34*('Other inputs'!$C$6/'Other inputs'!$C$5)</f>
        <v>57.967147382576115</v>
      </c>
      <c r="AI34" s="149">
        <f>O34*('Other inputs'!$C$6/'Other inputs'!$C$5)</f>
        <v>10.191183468374996</v>
      </c>
      <c r="AJ34" s="149">
        <f>P34*('Other inputs'!$C$6/'Other inputs'!$C$5)</f>
        <v>0</v>
      </c>
      <c r="AK34" s="149">
        <f>Q34*('Other inputs'!$C$6/'Other inputs'!$C$5)</f>
        <v>0</v>
      </c>
      <c r="AL34" s="188">
        <f>R34*('Other inputs'!$C$6/'Other inputs'!$C$5)</f>
        <v>0</v>
      </c>
      <c r="AM34" s="156">
        <f t="shared" si="4"/>
        <v>73.669816321440862</v>
      </c>
      <c r="AN34" s="149">
        <f t="shared" si="5"/>
        <v>10.498313817406002</v>
      </c>
      <c r="AO34" s="149">
        <f t="shared" si="6"/>
        <v>0</v>
      </c>
      <c r="AP34" s="149">
        <f t="shared" si="7"/>
        <v>0</v>
      </c>
      <c r="AQ34" s="188">
        <f t="shared" si="8"/>
        <v>0</v>
      </c>
      <c r="AR34" s="149"/>
      <c r="AS34" s="156">
        <f>IF(D34=$C$171,'Other inputs'!$C$12/1000000,SUM(AC34:AG34))</f>
        <v>16.009799287895756</v>
      </c>
      <c r="AT34" s="200">
        <f>IF(D34=$C$171,$Z$171*('Other inputs'!$C$6/'Other inputs'!$C$5),SUM(AH34:AL34))</f>
        <v>68.158330850951117</v>
      </c>
      <c r="AU34" s="210">
        <f t="shared" si="9"/>
        <v>84.168130138846877</v>
      </c>
      <c r="AV34" s="214"/>
      <c r="AW34" s="199">
        <f>IF($G34=1,0,AC34*('Other inputs'!$F$6/'Other inputs'!$F$5))</f>
        <v>15.789503974471375</v>
      </c>
      <c r="AX34" s="200">
        <f>IF($G34=1,0,AD34*('Other inputs'!$F$6/'Other inputs'!$F$5))</f>
        <v>0.30882876570767576</v>
      </c>
      <c r="AY34" s="200">
        <f>IF($G34=1,0,AE34*('Other inputs'!$F$6/'Other inputs'!$F$5))</f>
        <v>0</v>
      </c>
      <c r="AZ34" s="200">
        <f>IF($G34=1,0,AF34*('Other inputs'!$F$6/'Other inputs'!$F$5))</f>
        <v>0</v>
      </c>
      <c r="BA34" s="200">
        <f>IF($G34=1,0,AG34*('Other inputs'!$F$6/'Other inputs'!$F$5))</f>
        <v>0</v>
      </c>
      <c r="BB34" s="199">
        <f>IF($G34=1,0,AH34*('Other inputs'!$C$7/'Other inputs'!$C$6))</f>
        <v>57.967147382576115</v>
      </c>
      <c r="BC34" s="200">
        <f>IF($G34=1,0,AI34*('Other inputs'!$C$7/'Other inputs'!$C$6))</f>
        <v>10.191183468374996</v>
      </c>
      <c r="BD34" s="200">
        <f>IF($G34=1,0,AJ34*('Other inputs'!$C$7/'Other inputs'!$C$6))</f>
        <v>0</v>
      </c>
      <c r="BE34" s="200">
        <f>IF($G34=1,0,AK34*('Other inputs'!$C$7/'Other inputs'!$C$6))</f>
        <v>0</v>
      </c>
      <c r="BF34" s="200">
        <f>IF($G34=1,0,AL34*('Other inputs'!$C$7/'Other inputs'!$C$6))</f>
        <v>0</v>
      </c>
      <c r="BG34" s="199">
        <f t="shared" si="10"/>
        <v>73.756651357047488</v>
      </c>
      <c r="BH34" s="200">
        <f t="shared" si="11"/>
        <v>10.500012234082671</v>
      </c>
      <c r="BI34" s="200">
        <f t="shared" si="12"/>
        <v>0</v>
      </c>
      <c r="BJ34" s="200">
        <f t="shared" si="13"/>
        <v>0</v>
      </c>
      <c r="BK34" s="210">
        <f t="shared" si="14"/>
        <v>0</v>
      </c>
      <c r="BL34" s="200"/>
      <c r="BM34" s="199">
        <f>IF(D34=C$171,'Other inputs'!$C$13/1000000,SUM(AW34:BA34))</f>
        <v>16.09833274017905</v>
      </c>
      <c r="BN34" s="200">
        <f>IF(B34=$B$171,$AT$171*('Other inputs'!$C$7/'Other inputs'!$C$6),SUM(BB34:BF34))</f>
        <v>68.158330850951117</v>
      </c>
      <c r="BO34" s="188">
        <f t="shared" si="15"/>
        <v>84.256663591130163</v>
      </c>
    </row>
    <row r="35" spans="2:67">
      <c r="B35" s="121" t="str">
        <f>'KI 2019-20'!B36</f>
        <v>E2531</v>
      </c>
      <c r="C35" s="160" t="str">
        <f t="shared" si="2"/>
        <v>E2531</v>
      </c>
      <c r="D35" s="160" t="str">
        <f t="shared" si="3"/>
        <v>E2531</v>
      </c>
      <c r="E35" t="str">
        <f>INDEX('KI 2019-20'!D$9:D$383,MATCH($B35,'KI 2019-20'!$B$9:$B$383,0))</f>
        <v>SD</v>
      </c>
      <c r="F35">
        <f>INDEX('KI 2019-20'!E$9:E$383,MATCH($B35,'KI 2019-20'!$B$9:$B$383,0))</f>
        <v>0</v>
      </c>
      <c r="G35" s="119">
        <v>0</v>
      </c>
      <c r="H35" s="120" t="str">
        <f>INDEX('KI 2019-20'!F$9:F$383,MATCH($B35,'KI 2019-20'!$B$9:$B$383,0))</f>
        <v>Boston</v>
      </c>
      <c r="I35" s="154">
        <f>_xlfn.IFNA(IF($B35=$B$382,0,INDEX('I.Supplementary 2019-20'!N$8:N$191,MATCH($B35,'I.Supplementary 2019-20'!$B$8:$B$191,0))),INDEX('KI 2019-20'!N$9:N$383,MATCH($B35,'KI 2019-20'!$B$9:$B$383,0)))</f>
        <v>0</v>
      </c>
      <c r="J35" s="153">
        <f>_xlfn.IFNA(IF($B35=$B$382,0,INDEX('I.Supplementary 2019-20'!O$8:O$191,MATCH($B35,'I.Supplementary 2019-20'!$B$8:$B$191,0))),INDEX('KI 2019-20'!O$9:O$383,MATCH($B35,'KI 2019-20'!$B$9:$B$383,0)))</f>
        <v>0.34246888359611621</v>
      </c>
      <c r="K35" s="153">
        <f>_xlfn.IFNA(IF($B35=$B$382,0,INDEX('I.Supplementary 2019-20'!P$8:P$191,MATCH($B35,'I.Supplementary 2019-20'!$B$8:$B$191,0))),INDEX('KI 2019-20'!P$9:P$383,MATCH($B35,'KI 2019-20'!$B$9:$B$383,0)))</f>
        <v>0</v>
      </c>
      <c r="L35" s="153">
        <f>_xlfn.IFNA(IF($B35=$B$382,0,INDEX('I.Supplementary 2019-20'!Q$8:Q$191,MATCH($B35,'I.Supplementary 2019-20'!$B$8:$B$191,0))),INDEX('KI 2019-20'!Q$9:Q$383,MATCH($B35,'KI 2019-20'!$B$9:$B$383,0)))</f>
        <v>0</v>
      </c>
      <c r="M35" s="155">
        <f>_xlfn.IFNA(IF($B35=$B$382,0,INDEX('I.Supplementary 2019-20'!R$8:R$191,MATCH($B35,'I.Supplementary 2019-20'!$B$8:$B$191,0))),INDEX('KI 2019-20'!R$9:R$383,MATCH($B35,'KI 2019-20'!$B$9:$B$383,0)))</f>
        <v>0</v>
      </c>
      <c r="N35" s="153">
        <f>_xlfn.IFNA(IF($B35=$B$382,0,INDEX('I.Supplementary 2019-20'!S$8:S$191,MATCH($B35,'I.Supplementary 2019-20'!$B$8:$B$191,0))),INDEX('KI 2019-20'!S$9:S$383,MATCH($B35,'KI 2019-20'!$B$9:$B$383,0)))</f>
        <v>0</v>
      </c>
      <c r="O35" s="153">
        <f>_xlfn.IFNA(IF($B35=$B$382,0,INDEX('I.Supplementary 2019-20'!T$8:T$191,MATCH($B35,'I.Supplementary 2019-20'!$B$8:$B$191,0))),INDEX('KI 2019-20'!T$9:T$383,MATCH($B35,'KI 2019-20'!$B$9:$B$383,0)))</f>
        <v>2.6596436091325262</v>
      </c>
      <c r="P35" s="153">
        <f>_xlfn.IFNA(IF($B35=$B$382,0,INDEX('I.Supplementary 2019-20'!U$8:U$191,MATCH($B35,'I.Supplementary 2019-20'!$B$8:$B$191,0))),INDEX('KI 2019-20'!U$9:U$383,MATCH($B35,'KI 2019-20'!$B$9:$B$383,0)))</f>
        <v>0</v>
      </c>
      <c r="Q35" s="153">
        <f>_xlfn.IFNA(IF($B35=$B$382,0,INDEX('I.Supplementary 2019-20'!V$8:V$191,MATCH($B35,'I.Supplementary 2019-20'!$B$8:$B$191,0))),INDEX('KI 2019-20'!V$9:V$383,MATCH($B35,'KI 2019-20'!$B$9:$B$383,0)))</f>
        <v>0</v>
      </c>
      <c r="R35" s="155">
        <f>_xlfn.IFNA(IF($B35=$B$382,0,INDEX('I.Supplementary 2019-20'!W$8:W$191,MATCH($B35,'I.Supplementary 2019-20'!$B$8:$B$191,0))),INDEX('KI 2019-20'!W$9:W$383,MATCH($B35,'KI 2019-20'!$B$9:$B$383,0)))</f>
        <v>0</v>
      </c>
      <c r="S35" s="153">
        <f>_xlfn.IFNA(IF($B35=$B$382,0,INDEX('I.Supplementary 2019-20'!X$8:X$191,MATCH($B35,'I.Supplementary 2019-20'!$B$8:$B$191,0))),INDEX('KI 2019-20'!X$9:X$383,MATCH($B35,'KI 2019-20'!$B$9:$B$383,0)))</f>
        <v>0</v>
      </c>
      <c r="T35" s="153">
        <f>_xlfn.IFNA(IF($B35=$B$382,0,INDEX('I.Supplementary 2019-20'!Y$8:Y$191,MATCH($B35,'I.Supplementary 2019-20'!$B$8:$B$191,0))),INDEX('KI 2019-20'!Y$9:Y$383,MATCH($B35,'KI 2019-20'!$B$9:$B$383,0)))</f>
        <v>3.0021124927286422</v>
      </c>
      <c r="U35" s="153">
        <f>_xlfn.IFNA(IF($B35=$B$382,0,INDEX('I.Supplementary 2019-20'!Z$8:Z$191,MATCH($B35,'I.Supplementary 2019-20'!$B$8:$B$191,0))),INDEX('KI 2019-20'!Z$9:Z$383,MATCH($B35,'KI 2019-20'!$B$9:$B$383,0)))</f>
        <v>0</v>
      </c>
      <c r="V35" s="153">
        <f>_xlfn.IFNA(IF($B35=$B$382,0,INDEX('I.Supplementary 2019-20'!AA$8:AA$191,MATCH($B35,'I.Supplementary 2019-20'!$B$8:$B$191,0))),INDEX('KI 2019-20'!AA$9:AA$383,MATCH($B35,'KI 2019-20'!$B$9:$B$383,0)))</f>
        <v>0</v>
      </c>
      <c r="W35" s="155">
        <f>_xlfn.IFNA(IF($B35=$B$382,0,INDEX('I.Supplementary 2019-20'!AB$8:AB$191,MATCH($B35,'I.Supplementary 2019-20'!$B$8:$B$191,0))),INDEX('KI 2019-20'!AB$9:AB$383,MATCH($B35,'KI 2019-20'!$B$9:$B$383,0)))</f>
        <v>0</v>
      </c>
      <c r="Y35" s="154">
        <f>_xlfn.IFNA(IF($B35=$B$382,0,INDEX('I.Supplementary 2019-20'!$I$8:$I$191,MATCH($B35,'I.Supplementary 2019-20'!$B$8:$B$191,0))),INDEX('KI 2019-20'!$I$9:$I$383,MATCH($B35,'KI 2019-20'!$B$9:$B$383,0)))</f>
        <v>0.34246888359611621</v>
      </c>
      <c r="Z35" s="153">
        <f>_xlfn.IFNA(IF($B35=$B$382,0,INDEX('I.Supplementary 2019-20'!$J$8:$J$191,MATCH($B35,'I.Supplementary 2019-20'!$B$8:$B$191,0))),INDEX('KI 2019-20'!$J$9:$J$383,MATCH($B35,'KI 2019-20'!$B$9:$B$383,0)))</f>
        <v>2.6596436091325262</v>
      </c>
      <c r="AA35" s="155">
        <f>_xlfn.IFNA(IF($B35=$B$382,0,INDEX('I.Supplementary 2019-20'!$H$8:$H$191,MATCH($B35,'I.Supplementary 2019-20'!$B$8:$B$191,0))),INDEX('KI 2019-20'!$H$9:$H$383,MATCH($B35,'KI 2019-20'!$B$9:$B$383,0)))</f>
        <v>3.0021124927286422</v>
      </c>
      <c r="AC35" s="156">
        <f>I35*('Other inputs'!$C$6/'Other inputs'!$C$5)</f>
        <v>0</v>
      </c>
      <c r="AD35" s="149">
        <f>IF(B35=$B$35,J35*('Other inputs'!$C$6/'Other inputs'!$C$5)-('Other inputs'!$C$18/1000000),J35*('Other inputs'!$C$6/'Other inputs'!$C$5))</f>
        <v>0.31127582467303871</v>
      </c>
      <c r="AE35" s="149">
        <f>K35*('Other inputs'!$C$6/'Other inputs'!$C$5)</f>
        <v>0</v>
      </c>
      <c r="AF35" s="149">
        <f>L35*('Other inputs'!$C$6/'Other inputs'!$C$5)</f>
        <v>0</v>
      </c>
      <c r="AG35" s="188">
        <f>M35*('Other inputs'!$C$6/'Other inputs'!$C$5)</f>
        <v>0</v>
      </c>
      <c r="AH35" s="149">
        <f>N35*('Other inputs'!$C$6/'Other inputs'!$C$5)</f>
        <v>0</v>
      </c>
      <c r="AI35" s="149">
        <f>O35*('Other inputs'!$C$6/'Other inputs'!$C$5)</f>
        <v>2.7029779245562739</v>
      </c>
      <c r="AJ35" s="149">
        <f>P35*('Other inputs'!$C$6/'Other inputs'!$C$5)</f>
        <v>0</v>
      </c>
      <c r="AK35" s="149">
        <f>Q35*('Other inputs'!$C$6/'Other inputs'!$C$5)</f>
        <v>0</v>
      </c>
      <c r="AL35" s="188">
        <f>R35*('Other inputs'!$C$6/'Other inputs'!$C$5)</f>
        <v>0</v>
      </c>
      <c r="AM35" s="156">
        <f t="shared" si="4"/>
        <v>0</v>
      </c>
      <c r="AN35" s="149">
        <f t="shared" si="5"/>
        <v>3.0142537492293124</v>
      </c>
      <c r="AO35" s="149">
        <f t="shared" si="6"/>
        <v>0</v>
      </c>
      <c r="AP35" s="149">
        <f t="shared" si="7"/>
        <v>0</v>
      </c>
      <c r="AQ35" s="188">
        <f t="shared" si="8"/>
        <v>0</v>
      </c>
      <c r="AR35" s="149"/>
      <c r="AS35" s="156">
        <f>IF(D35=$C$171,'Other inputs'!$C$12/1000000,SUM(AC35:AG35))</f>
        <v>0.31127582467303871</v>
      </c>
      <c r="AT35" s="200">
        <f>IF(D35=$C$171,$Z$171*('Other inputs'!$C$6/'Other inputs'!$C$5),SUM(AH35:AL35))</f>
        <v>2.7029779245562739</v>
      </c>
      <c r="AU35" s="210">
        <f t="shared" si="9"/>
        <v>3.0142537492293124</v>
      </c>
      <c r="AV35" s="214"/>
      <c r="AW35" s="199">
        <f>IF($G35=1,0,AC35*('Other inputs'!$F$6/'Other inputs'!$F$5))</f>
        <v>0</v>
      </c>
      <c r="AX35" s="200">
        <f>IF($G35=1,0,AD35*('Other inputs'!$F$6/'Other inputs'!$F$5))</f>
        <v>0.31299716563897251</v>
      </c>
      <c r="AY35" s="200">
        <f>IF($G35=1,0,AE35*('Other inputs'!$F$6/'Other inputs'!$F$5))</f>
        <v>0</v>
      </c>
      <c r="AZ35" s="200">
        <f>IF($G35=1,0,AF35*('Other inputs'!$F$6/'Other inputs'!$F$5))</f>
        <v>0</v>
      </c>
      <c r="BA35" s="200">
        <f>IF($G35=1,0,AG35*('Other inputs'!$F$6/'Other inputs'!$F$5))</f>
        <v>0</v>
      </c>
      <c r="BB35" s="199">
        <f>IF($G35=1,0,AH35*('Other inputs'!$C$7/'Other inputs'!$C$6))</f>
        <v>0</v>
      </c>
      <c r="BC35" s="200">
        <f>IF($G35=1,0,AI35*('Other inputs'!$C$7/'Other inputs'!$C$6))</f>
        <v>2.7029779245562739</v>
      </c>
      <c r="BD35" s="200">
        <f>IF($G35=1,0,AJ35*('Other inputs'!$C$7/'Other inputs'!$C$6))</f>
        <v>0</v>
      </c>
      <c r="BE35" s="200">
        <f>IF($G35=1,0,AK35*('Other inputs'!$C$7/'Other inputs'!$C$6))</f>
        <v>0</v>
      </c>
      <c r="BF35" s="200">
        <f>IF($G35=1,0,AL35*('Other inputs'!$C$7/'Other inputs'!$C$6))</f>
        <v>0</v>
      </c>
      <c r="BG35" s="199">
        <f t="shared" si="10"/>
        <v>0</v>
      </c>
      <c r="BH35" s="200">
        <f t="shared" si="11"/>
        <v>3.0159750901952465</v>
      </c>
      <c r="BI35" s="200">
        <f t="shared" si="12"/>
        <v>0</v>
      </c>
      <c r="BJ35" s="200">
        <f t="shared" si="13"/>
        <v>0</v>
      </c>
      <c r="BK35" s="210">
        <f t="shared" si="14"/>
        <v>0</v>
      </c>
      <c r="BL35" s="200"/>
      <c r="BM35" s="199">
        <f>IF(D35=C$171,'Other inputs'!$C$13/1000000,SUM(AW35:BA35))</f>
        <v>0.31299716563897251</v>
      </c>
      <c r="BN35" s="200">
        <f>IF(B35=$B$171,$AT$171*('Other inputs'!$C$7/'Other inputs'!$C$6),SUM(BB35:BF35))</f>
        <v>2.7029779245562739</v>
      </c>
      <c r="BO35" s="188">
        <f t="shared" si="15"/>
        <v>3.0159750901952465</v>
      </c>
    </row>
    <row r="36" spans="2:67">
      <c r="B36" s="121" t="str">
        <f>'KI 2019-20'!B37</f>
        <v>E1204</v>
      </c>
      <c r="C36" s="160" t="str">
        <f t="shared" si="2"/>
        <v>E1204</v>
      </c>
      <c r="D36" s="160" t="str">
        <f t="shared" si="3"/>
        <v>E1204</v>
      </c>
      <c r="E36" t="str">
        <f>INDEX('KI 2019-20'!D$9:D$383,MATCH($B36,'KI 2019-20'!$B$9:$B$383,0))</f>
        <v>UNINFIR</v>
      </c>
      <c r="F36">
        <f>INDEX('KI 2019-20'!E$9:E$383,MATCH($B36,'KI 2019-20'!$B$9:$B$383,0))</f>
        <v>0</v>
      </c>
      <c r="G36" s="119">
        <v>0</v>
      </c>
      <c r="H36" s="120" t="str">
        <f>INDEX('KI 2019-20'!F$9:F$383,MATCH($B36,'KI 2019-20'!$B$9:$B$383,0))</f>
        <v>Bournemouth, Christchurch and Poole</v>
      </c>
      <c r="I36" s="154">
        <f>_xlfn.IFNA(IF($B36=$B$382,0,INDEX('I.Supplementary 2019-20'!N$8:N$191,MATCH($B36,'I.Supplementary 2019-20'!$B$8:$B$191,0))),INDEX('KI 2019-20'!N$9:N$383,MATCH($B36,'KI 2019-20'!$B$9:$B$383,0)))</f>
        <v>3.5077600534853266</v>
      </c>
      <c r="J36" s="153">
        <f>_xlfn.IFNA(IF($B36=$B$382,0,INDEX('I.Supplementary 2019-20'!O$8:O$191,MATCH($B36,'I.Supplementary 2019-20'!$B$8:$B$191,0))),INDEX('KI 2019-20'!O$9:O$383,MATCH($B36,'KI 2019-20'!$B$9:$B$383,0)))</f>
        <v>-0.55062793526695109</v>
      </c>
      <c r="K36" s="153">
        <f>_xlfn.IFNA(IF($B36=$B$382,0,INDEX('I.Supplementary 2019-20'!P$8:P$191,MATCH($B36,'I.Supplementary 2019-20'!$B$8:$B$191,0))),INDEX('KI 2019-20'!P$9:P$383,MATCH($B36,'KI 2019-20'!$B$9:$B$383,0)))</f>
        <v>0</v>
      </c>
      <c r="L36" s="153">
        <f>_xlfn.IFNA(IF($B36=$B$382,0,INDEX('I.Supplementary 2019-20'!Q$8:Q$191,MATCH($B36,'I.Supplementary 2019-20'!$B$8:$B$191,0))),INDEX('KI 2019-20'!Q$9:Q$383,MATCH($B36,'KI 2019-20'!$B$9:$B$383,0)))</f>
        <v>0</v>
      </c>
      <c r="M36" s="155">
        <f>_xlfn.IFNA(IF($B36=$B$382,0,INDEX('I.Supplementary 2019-20'!R$8:R$191,MATCH($B36,'I.Supplementary 2019-20'!$B$8:$B$191,0))),INDEX('KI 2019-20'!R$9:R$383,MATCH($B36,'KI 2019-20'!$B$9:$B$383,0)))</f>
        <v>0</v>
      </c>
      <c r="N36" s="153">
        <f>_xlfn.IFNA(IF($B36=$B$382,0,INDEX('I.Supplementary 2019-20'!S$8:S$191,MATCH($B36,'I.Supplementary 2019-20'!$B$8:$B$191,0))),INDEX('KI 2019-20'!S$9:S$383,MATCH($B36,'KI 2019-20'!$B$9:$B$383,0)))</f>
        <v>43.729038876872657</v>
      </c>
      <c r="O36" s="153">
        <f>_xlfn.IFNA(IF($B36=$B$382,0,INDEX('I.Supplementary 2019-20'!T$8:T$191,MATCH($B36,'I.Supplementary 2019-20'!$B$8:$B$191,0))),INDEX('KI 2019-20'!T$9:T$383,MATCH($B36,'KI 2019-20'!$B$9:$B$383,0)))</f>
        <v>10.289529041288434</v>
      </c>
      <c r="P36" s="153">
        <f>_xlfn.IFNA(IF($B36=$B$382,0,INDEX('I.Supplementary 2019-20'!U$8:U$191,MATCH($B36,'I.Supplementary 2019-20'!$B$8:$B$191,0))),INDEX('KI 2019-20'!U$9:U$383,MATCH($B36,'KI 2019-20'!$B$9:$B$383,0)))</f>
        <v>0</v>
      </c>
      <c r="Q36" s="153">
        <f>_xlfn.IFNA(IF($B36=$B$382,0,INDEX('I.Supplementary 2019-20'!V$8:V$191,MATCH($B36,'I.Supplementary 2019-20'!$B$8:$B$191,0))),INDEX('KI 2019-20'!V$9:V$383,MATCH($B36,'KI 2019-20'!$B$9:$B$383,0)))</f>
        <v>0</v>
      </c>
      <c r="R36" s="155">
        <f>_xlfn.IFNA(IF($B36=$B$382,0,INDEX('I.Supplementary 2019-20'!W$8:W$191,MATCH($B36,'I.Supplementary 2019-20'!$B$8:$B$191,0))),INDEX('KI 2019-20'!W$9:W$383,MATCH($B36,'KI 2019-20'!$B$9:$B$383,0)))</f>
        <v>0</v>
      </c>
      <c r="S36" s="153">
        <f>_xlfn.IFNA(IF($B36=$B$382,0,INDEX('I.Supplementary 2019-20'!X$8:X$191,MATCH($B36,'I.Supplementary 2019-20'!$B$8:$B$191,0))),INDEX('KI 2019-20'!X$9:X$383,MATCH($B36,'KI 2019-20'!$B$9:$B$383,0)))</f>
        <v>47.236798930357985</v>
      </c>
      <c r="T36" s="153">
        <f>_xlfn.IFNA(IF($B36=$B$382,0,INDEX('I.Supplementary 2019-20'!Y$8:Y$191,MATCH($B36,'I.Supplementary 2019-20'!$B$8:$B$191,0))),INDEX('KI 2019-20'!Y$9:Y$383,MATCH($B36,'KI 2019-20'!$B$9:$B$383,0)))</f>
        <v>9.7389011060214816</v>
      </c>
      <c r="U36" s="153">
        <f>_xlfn.IFNA(IF($B36=$B$382,0,INDEX('I.Supplementary 2019-20'!Z$8:Z$191,MATCH($B36,'I.Supplementary 2019-20'!$B$8:$B$191,0))),INDEX('KI 2019-20'!Z$9:Z$383,MATCH($B36,'KI 2019-20'!$B$9:$B$383,0)))</f>
        <v>0</v>
      </c>
      <c r="V36" s="153">
        <f>_xlfn.IFNA(IF($B36=$B$382,0,INDEX('I.Supplementary 2019-20'!AA$8:AA$191,MATCH($B36,'I.Supplementary 2019-20'!$B$8:$B$191,0))),INDEX('KI 2019-20'!AA$9:AA$383,MATCH($B36,'KI 2019-20'!$B$9:$B$383,0)))</f>
        <v>0</v>
      </c>
      <c r="W36" s="155">
        <f>_xlfn.IFNA(IF($B36=$B$382,0,INDEX('I.Supplementary 2019-20'!AB$8:AB$191,MATCH($B36,'I.Supplementary 2019-20'!$B$8:$B$191,0))),INDEX('KI 2019-20'!AB$9:AB$383,MATCH($B36,'KI 2019-20'!$B$9:$B$383,0)))</f>
        <v>0</v>
      </c>
      <c r="Y36" s="154">
        <f>_xlfn.IFNA(IF($B36=$B$382,0,INDEX('I.Supplementary 2019-20'!$I$8:$I$191,MATCH($B36,'I.Supplementary 2019-20'!$B$8:$B$191,0))),INDEX('KI 2019-20'!$I$9:$I$383,MATCH($B36,'KI 2019-20'!$B$9:$B$383,0)))</f>
        <v>2.9571321182183752</v>
      </c>
      <c r="Z36" s="153">
        <f>_xlfn.IFNA(IF($B36=$B$382,0,INDEX('I.Supplementary 2019-20'!$J$8:$J$191,MATCH($B36,'I.Supplementary 2019-20'!$B$8:$B$191,0))),INDEX('KI 2019-20'!$J$9:$J$383,MATCH($B36,'KI 2019-20'!$B$9:$B$383,0)))</f>
        <v>54.018567918161096</v>
      </c>
      <c r="AA36" s="155">
        <f>_xlfn.IFNA(IF($B36=$B$382,0,INDEX('I.Supplementary 2019-20'!$H$8:$H$191,MATCH($B36,'I.Supplementary 2019-20'!$B$8:$B$191,0))),INDEX('KI 2019-20'!$H$9:$H$383,MATCH($B36,'KI 2019-20'!$B$9:$B$383,0)))</f>
        <v>56.975700036379472</v>
      </c>
      <c r="AC36" s="156">
        <f>I36*('Other inputs'!$C$6/'Other inputs'!$C$5)</f>
        <v>3.5649129667804034</v>
      </c>
      <c r="AD36" s="149">
        <f>IF(B36=$B$35,J36*('Other inputs'!$C$6/'Other inputs'!$C$5)-('Other inputs'!$C$18/1000000),J36*('Other inputs'!$C$6/'Other inputs'!$C$5))</f>
        <v>-0.55959946985378539</v>
      </c>
      <c r="AE36" s="149">
        <f>K36*('Other inputs'!$C$6/'Other inputs'!$C$5)</f>
        <v>0</v>
      </c>
      <c r="AF36" s="149">
        <f>L36*('Other inputs'!$C$6/'Other inputs'!$C$5)</f>
        <v>0</v>
      </c>
      <c r="AG36" s="188">
        <f>M36*('Other inputs'!$C$6/'Other inputs'!$C$5)</f>
        <v>0</v>
      </c>
      <c r="AH36" s="149">
        <f>N36*('Other inputs'!$C$6/'Other inputs'!$C$5)</f>
        <v>44.441528308675068</v>
      </c>
      <c r="AI36" s="149">
        <f>O36*('Other inputs'!$C$6/'Other inputs'!$C$5)</f>
        <v>10.457179208967268</v>
      </c>
      <c r="AJ36" s="149">
        <f>P36*('Other inputs'!$C$6/'Other inputs'!$C$5)</f>
        <v>0</v>
      </c>
      <c r="AK36" s="149">
        <f>Q36*('Other inputs'!$C$6/'Other inputs'!$C$5)</f>
        <v>0</v>
      </c>
      <c r="AL36" s="188">
        <f>R36*('Other inputs'!$C$6/'Other inputs'!$C$5)</f>
        <v>0</v>
      </c>
      <c r="AM36" s="156">
        <f t="shared" si="4"/>
        <v>48.006441275455472</v>
      </c>
      <c r="AN36" s="149">
        <f t="shared" si="5"/>
        <v>9.8975797391134837</v>
      </c>
      <c r="AO36" s="149">
        <f t="shared" si="6"/>
        <v>0</v>
      </c>
      <c r="AP36" s="149">
        <f t="shared" si="7"/>
        <v>0</v>
      </c>
      <c r="AQ36" s="188">
        <f t="shared" si="8"/>
        <v>0</v>
      </c>
      <c r="AR36" s="149"/>
      <c r="AS36" s="156">
        <f>IF(D36=$C$171,'Other inputs'!$C$12/1000000,SUM(AC36:AG36))</f>
        <v>3.0053134969266182</v>
      </c>
      <c r="AT36" s="200">
        <f>IF(D36=$C$171,$Z$171*('Other inputs'!$C$6/'Other inputs'!$C$5),SUM(AH36:AL36))</f>
        <v>54.898707517642336</v>
      </c>
      <c r="AU36" s="210">
        <f t="shared" si="9"/>
        <v>57.904021014568954</v>
      </c>
      <c r="AV36" s="214"/>
      <c r="AW36" s="199">
        <f>IF($G36=1,0,AC36*('Other inputs'!$F$6/'Other inputs'!$F$5))</f>
        <v>3.5846267712049951</v>
      </c>
      <c r="AX36" s="200">
        <f>IF($G36=1,0,AD36*('Other inputs'!$F$6/'Other inputs'!$F$5))</f>
        <v>-0.56269402913408273</v>
      </c>
      <c r="AY36" s="200">
        <f>IF($G36=1,0,AE36*('Other inputs'!$F$6/'Other inputs'!$F$5))</f>
        <v>0</v>
      </c>
      <c r="AZ36" s="200">
        <f>IF($G36=1,0,AF36*('Other inputs'!$F$6/'Other inputs'!$F$5))</f>
        <v>0</v>
      </c>
      <c r="BA36" s="200">
        <f>IF($G36=1,0,AG36*('Other inputs'!$F$6/'Other inputs'!$F$5))</f>
        <v>0</v>
      </c>
      <c r="BB36" s="199">
        <f>IF($G36=1,0,AH36*('Other inputs'!$C$7/'Other inputs'!$C$6))</f>
        <v>44.441528308675068</v>
      </c>
      <c r="BC36" s="200">
        <f>IF($G36=1,0,AI36*('Other inputs'!$C$7/'Other inputs'!$C$6))</f>
        <v>10.457179208967268</v>
      </c>
      <c r="BD36" s="200">
        <f>IF($G36=1,0,AJ36*('Other inputs'!$C$7/'Other inputs'!$C$6))</f>
        <v>0</v>
      </c>
      <c r="BE36" s="200">
        <f>IF($G36=1,0,AK36*('Other inputs'!$C$7/'Other inputs'!$C$6))</f>
        <v>0</v>
      </c>
      <c r="BF36" s="200">
        <f>IF($G36=1,0,AL36*('Other inputs'!$C$7/'Other inputs'!$C$6))</f>
        <v>0</v>
      </c>
      <c r="BG36" s="199">
        <f t="shared" si="10"/>
        <v>48.026155079880063</v>
      </c>
      <c r="BH36" s="200">
        <f t="shared" si="11"/>
        <v>9.8944851798331861</v>
      </c>
      <c r="BI36" s="200">
        <f t="shared" si="12"/>
        <v>0</v>
      </c>
      <c r="BJ36" s="200">
        <f t="shared" si="13"/>
        <v>0</v>
      </c>
      <c r="BK36" s="210">
        <f t="shared" si="14"/>
        <v>0</v>
      </c>
      <c r="BL36" s="200"/>
      <c r="BM36" s="199">
        <f>IF(D36=C$171,'Other inputs'!$C$13/1000000,SUM(AW36:BA36))</f>
        <v>3.0219327420709123</v>
      </c>
      <c r="BN36" s="200">
        <f>IF(B36=$B$171,$AT$171*('Other inputs'!$C$7/'Other inputs'!$C$6),SUM(BB36:BF36))</f>
        <v>54.898707517642336</v>
      </c>
      <c r="BO36" s="188">
        <f t="shared" si="15"/>
        <v>57.920640259713245</v>
      </c>
    </row>
    <row r="37" spans="2:67">
      <c r="B37" s="121" t="str">
        <f>'KI 2019-20'!B38</f>
        <v>E0301</v>
      </c>
      <c r="C37" s="160" t="str">
        <f t="shared" si="2"/>
        <v>E0301</v>
      </c>
      <c r="D37" s="160" t="str">
        <f t="shared" si="3"/>
        <v>E0301</v>
      </c>
      <c r="E37" t="str">
        <f>INDEX('KI 2019-20'!D$9:D$383,MATCH($B37,'KI 2019-20'!$B$9:$B$383,0))</f>
        <v>UNINFIR</v>
      </c>
      <c r="F37" t="str">
        <f>INDEX('KI 2019-20'!E$9:E$383,MATCH($B37,'KI 2019-20'!$B$9:$B$383,0))</f>
        <v>P1916</v>
      </c>
      <c r="G37" s="119">
        <v>0</v>
      </c>
      <c r="H37" s="120" t="str">
        <f>INDEX('KI 2019-20'!F$9:F$383,MATCH($B37,'KI 2019-20'!$B$9:$B$383,0))</f>
        <v>Bracknell Forest</v>
      </c>
      <c r="I37" s="154">
        <f>_xlfn.IFNA(IF($B37=$B$382,0,INDEX('I.Supplementary 2019-20'!N$8:N$191,MATCH($B37,'I.Supplementary 2019-20'!$B$8:$B$191,0))),INDEX('KI 2019-20'!N$9:N$383,MATCH($B37,'KI 2019-20'!$B$9:$B$383,0)))</f>
        <v>3.3539600433240273</v>
      </c>
      <c r="J37" s="153">
        <f>_xlfn.IFNA(IF($B37=$B$382,0,INDEX('I.Supplementary 2019-20'!O$8:O$191,MATCH($B37,'I.Supplementary 2019-20'!$B$8:$B$191,0))),INDEX('KI 2019-20'!O$9:O$383,MATCH($B37,'KI 2019-20'!$B$9:$B$383,0)))</f>
        <v>-1.611332982546851</v>
      </c>
      <c r="K37" s="153">
        <f>_xlfn.IFNA(IF($B37=$B$382,0,INDEX('I.Supplementary 2019-20'!P$8:P$191,MATCH($B37,'I.Supplementary 2019-20'!$B$8:$B$191,0))),INDEX('KI 2019-20'!P$9:P$383,MATCH($B37,'KI 2019-20'!$B$9:$B$383,0)))</f>
        <v>0</v>
      </c>
      <c r="L37" s="153">
        <f>_xlfn.IFNA(IF($B37=$B$382,0,INDEX('I.Supplementary 2019-20'!Q$8:Q$191,MATCH($B37,'I.Supplementary 2019-20'!$B$8:$B$191,0))),INDEX('KI 2019-20'!Q$9:Q$383,MATCH($B37,'KI 2019-20'!$B$9:$B$383,0)))</f>
        <v>0</v>
      </c>
      <c r="M37" s="155">
        <f>_xlfn.IFNA(IF($B37=$B$382,0,INDEX('I.Supplementary 2019-20'!R$8:R$191,MATCH($B37,'I.Supplementary 2019-20'!$B$8:$B$191,0))),INDEX('KI 2019-20'!R$9:R$383,MATCH($B37,'KI 2019-20'!$B$9:$B$383,0)))</f>
        <v>0</v>
      </c>
      <c r="N37" s="153">
        <f>_xlfn.IFNA(IF($B37=$B$382,0,INDEX('I.Supplementary 2019-20'!S$8:S$191,MATCH($B37,'I.Supplementary 2019-20'!$B$8:$B$191,0))),INDEX('KI 2019-20'!S$9:S$383,MATCH($B37,'KI 2019-20'!$B$9:$B$383,0)))</f>
        <v>12.193918888679725</v>
      </c>
      <c r="O37" s="153">
        <f>_xlfn.IFNA(IF($B37=$B$382,0,INDEX('I.Supplementary 2019-20'!T$8:T$191,MATCH($B37,'I.Supplementary 2019-20'!$B$8:$B$191,0))),INDEX('KI 2019-20'!T$9:T$383,MATCH($B37,'KI 2019-20'!$B$9:$B$383,0)))</f>
        <v>4.3681304094788445</v>
      </c>
      <c r="P37" s="153">
        <f>_xlfn.IFNA(IF($B37=$B$382,0,INDEX('I.Supplementary 2019-20'!U$8:U$191,MATCH($B37,'I.Supplementary 2019-20'!$B$8:$B$191,0))),INDEX('KI 2019-20'!U$9:U$383,MATCH($B37,'KI 2019-20'!$B$9:$B$383,0)))</f>
        <v>0</v>
      </c>
      <c r="Q37" s="153">
        <f>_xlfn.IFNA(IF($B37=$B$382,0,INDEX('I.Supplementary 2019-20'!V$8:V$191,MATCH($B37,'I.Supplementary 2019-20'!$B$8:$B$191,0))),INDEX('KI 2019-20'!V$9:V$383,MATCH($B37,'KI 2019-20'!$B$9:$B$383,0)))</f>
        <v>0</v>
      </c>
      <c r="R37" s="155">
        <f>_xlfn.IFNA(IF($B37=$B$382,0,INDEX('I.Supplementary 2019-20'!W$8:W$191,MATCH($B37,'I.Supplementary 2019-20'!$B$8:$B$191,0))),INDEX('KI 2019-20'!W$9:W$383,MATCH($B37,'KI 2019-20'!$B$9:$B$383,0)))</f>
        <v>0</v>
      </c>
      <c r="S37" s="153">
        <f>_xlfn.IFNA(IF($B37=$B$382,0,INDEX('I.Supplementary 2019-20'!X$8:X$191,MATCH($B37,'I.Supplementary 2019-20'!$B$8:$B$191,0))),INDEX('KI 2019-20'!X$9:X$383,MATCH($B37,'KI 2019-20'!$B$9:$B$383,0)))</f>
        <v>15.547878932003753</v>
      </c>
      <c r="T37" s="153">
        <f>_xlfn.IFNA(IF($B37=$B$382,0,INDEX('I.Supplementary 2019-20'!Y$8:Y$191,MATCH($B37,'I.Supplementary 2019-20'!$B$8:$B$191,0))),INDEX('KI 2019-20'!Y$9:Y$383,MATCH($B37,'KI 2019-20'!$B$9:$B$383,0)))</f>
        <v>2.756797426931993</v>
      </c>
      <c r="U37" s="153">
        <f>_xlfn.IFNA(IF($B37=$B$382,0,INDEX('I.Supplementary 2019-20'!Z$8:Z$191,MATCH($B37,'I.Supplementary 2019-20'!$B$8:$B$191,0))),INDEX('KI 2019-20'!Z$9:Z$383,MATCH($B37,'KI 2019-20'!$B$9:$B$383,0)))</f>
        <v>0</v>
      </c>
      <c r="V37" s="153">
        <f>_xlfn.IFNA(IF($B37=$B$382,0,INDEX('I.Supplementary 2019-20'!AA$8:AA$191,MATCH($B37,'I.Supplementary 2019-20'!$B$8:$B$191,0))),INDEX('KI 2019-20'!AA$9:AA$383,MATCH($B37,'KI 2019-20'!$B$9:$B$383,0)))</f>
        <v>0</v>
      </c>
      <c r="W37" s="155">
        <f>_xlfn.IFNA(IF($B37=$B$382,0,INDEX('I.Supplementary 2019-20'!AB$8:AB$191,MATCH($B37,'I.Supplementary 2019-20'!$B$8:$B$191,0))),INDEX('KI 2019-20'!AB$9:AB$383,MATCH($B37,'KI 2019-20'!$B$9:$B$383,0)))</f>
        <v>0</v>
      </c>
      <c r="Y37" s="154">
        <f>_xlfn.IFNA(IF($B37=$B$382,0,INDEX('I.Supplementary 2019-20'!$I$8:$I$191,MATCH($B37,'I.Supplementary 2019-20'!$B$8:$B$191,0))),INDEX('KI 2019-20'!$I$9:$I$383,MATCH($B37,'KI 2019-20'!$B$9:$B$383,0)))</f>
        <v>1.7426270607771761</v>
      </c>
      <c r="Z37" s="153">
        <f>_xlfn.IFNA(IF($B37=$B$382,0,INDEX('I.Supplementary 2019-20'!$J$8:$J$191,MATCH($B37,'I.Supplementary 2019-20'!$B$8:$B$191,0))),INDEX('KI 2019-20'!$J$9:$J$383,MATCH($B37,'KI 2019-20'!$B$9:$B$383,0)))</f>
        <v>16.56204929815857</v>
      </c>
      <c r="AA37" s="155">
        <f>_xlfn.IFNA(IF($B37=$B$382,0,INDEX('I.Supplementary 2019-20'!$H$8:$H$191,MATCH($B37,'I.Supplementary 2019-20'!$B$8:$B$191,0))),INDEX('KI 2019-20'!$H$9:$H$383,MATCH($B37,'KI 2019-20'!$B$9:$B$383,0)))</f>
        <v>18.304676358935748</v>
      </c>
      <c r="AC37" s="156">
        <f>I37*('Other inputs'!$C$6/'Other inputs'!$C$5)</f>
        <v>3.4086070501398975</v>
      </c>
      <c r="AD37" s="149">
        <f>IF(B37=$B$35,J37*('Other inputs'!$C$6/'Other inputs'!$C$5)-('Other inputs'!$C$18/1000000),J37*('Other inputs'!$C$6/'Other inputs'!$C$5))</f>
        <v>-1.6375868804294882</v>
      </c>
      <c r="AE37" s="149">
        <f>K37*('Other inputs'!$C$6/'Other inputs'!$C$5)</f>
        <v>0</v>
      </c>
      <c r="AF37" s="149">
        <f>L37*('Other inputs'!$C$6/'Other inputs'!$C$5)</f>
        <v>0</v>
      </c>
      <c r="AG37" s="188">
        <f>M37*('Other inputs'!$C$6/'Other inputs'!$C$5)</f>
        <v>0</v>
      </c>
      <c r="AH37" s="149">
        <f>N37*('Other inputs'!$C$6/'Other inputs'!$C$5)</f>
        <v>12.392597811509537</v>
      </c>
      <c r="AI37" s="149">
        <f>O37*('Other inputs'!$C$6/'Other inputs'!$C$5)</f>
        <v>4.4393015770467281</v>
      </c>
      <c r="AJ37" s="149">
        <f>P37*('Other inputs'!$C$6/'Other inputs'!$C$5)</f>
        <v>0</v>
      </c>
      <c r="AK37" s="149">
        <f>Q37*('Other inputs'!$C$6/'Other inputs'!$C$5)</f>
        <v>0</v>
      </c>
      <c r="AL37" s="188">
        <f>R37*('Other inputs'!$C$6/'Other inputs'!$C$5)</f>
        <v>0</v>
      </c>
      <c r="AM37" s="156">
        <f t="shared" si="4"/>
        <v>15.801204861649435</v>
      </c>
      <c r="AN37" s="149">
        <f t="shared" si="5"/>
        <v>2.8017146966172399</v>
      </c>
      <c r="AO37" s="149">
        <f t="shared" si="6"/>
        <v>0</v>
      </c>
      <c r="AP37" s="149">
        <f t="shared" si="7"/>
        <v>0</v>
      </c>
      <c r="AQ37" s="188">
        <f t="shared" si="8"/>
        <v>0</v>
      </c>
      <c r="AR37" s="149"/>
      <c r="AS37" s="156">
        <f>IF(D37=$C$171,'Other inputs'!$C$12/1000000,SUM(AC37:AG37))</f>
        <v>1.7710201697104093</v>
      </c>
      <c r="AT37" s="200">
        <f>IF(D37=$C$171,$Z$171*('Other inputs'!$C$6/'Other inputs'!$C$5),SUM(AH37:AL37))</f>
        <v>16.831899388556266</v>
      </c>
      <c r="AU37" s="210">
        <f t="shared" si="9"/>
        <v>18.602919558266677</v>
      </c>
      <c r="AV37" s="214"/>
      <c r="AW37" s="199">
        <f>IF($G37=1,0,AC37*('Other inputs'!$F$6/'Other inputs'!$F$5))</f>
        <v>3.4274564900485047</v>
      </c>
      <c r="AX37" s="200">
        <f>IF($G37=1,0,AD37*('Other inputs'!$F$6/'Other inputs'!$F$5))</f>
        <v>-1.6466426604134299</v>
      </c>
      <c r="AY37" s="200">
        <f>IF($G37=1,0,AE37*('Other inputs'!$F$6/'Other inputs'!$F$5))</f>
        <v>0</v>
      </c>
      <c r="AZ37" s="200">
        <f>IF($G37=1,0,AF37*('Other inputs'!$F$6/'Other inputs'!$F$5))</f>
        <v>0</v>
      </c>
      <c r="BA37" s="200">
        <f>IF($G37=1,0,AG37*('Other inputs'!$F$6/'Other inputs'!$F$5))</f>
        <v>0</v>
      </c>
      <c r="BB37" s="199">
        <f>IF($G37=1,0,AH37*('Other inputs'!$C$7/'Other inputs'!$C$6))</f>
        <v>12.392597811509537</v>
      </c>
      <c r="BC37" s="200">
        <f>IF($G37=1,0,AI37*('Other inputs'!$C$7/'Other inputs'!$C$6))</f>
        <v>4.4393015770467281</v>
      </c>
      <c r="BD37" s="200">
        <f>IF($G37=1,0,AJ37*('Other inputs'!$C$7/'Other inputs'!$C$6))</f>
        <v>0</v>
      </c>
      <c r="BE37" s="200">
        <f>IF($G37=1,0,AK37*('Other inputs'!$C$7/'Other inputs'!$C$6))</f>
        <v>0</v>
      </c>
      <c r="BF37" s="200">
        <f>IF($G37=1,0,AL37*('Other inputs'!$C$7/'Other inputs'!$C$6))</f>
        <v>0</v>
      </c>
      <c r="BG37" s="199">
        <f t="shared" si="10"/>
        <v>15.820054301558041</v>
      </c>
      <c r="BH37" s="200">
        <f t="shared" si="11"/>
        <v>2.7926589166332985</v>
      </c>
      <c r="BI37" s="200">
        <f t="shared" si="12"/>
        <v>0</v>
      </c>
      <c r="BJ37" s="200">
        <f t="shared" si="13"/>
        <v>0</v>
      </c>
      <c r="BK37" s="210">
        <f t="shared" si="14"/>
        <v>0</v>
      </c>
      <c r="BL37" s="200"/>
      <c r="BM37" s="199">
        <f>IF(D37=C$171,'Other inputs'!$C$13/1000000,SUM(AW37:BA37))</f>
        <v>1.7808138296350748</v>
      </c>
      <c r="BN37" s="200">
        <f>IF(B37=$B$171,$AT$171*('Other inputs'!$C$7/'Other inputs'!$C$6),SUM(BB37:BF37))</f>
        <v>16.831899388556266</v>
      </c>
      <c r="BO37" s="188">
        <f t="shared" si="15"/>
        <v>18.612713218191342</v>
      </c>
    </row>
    <row r="38" spans="2:67">
      <c r="B38" s="121" t="str">
        <f>'KI 2019-20'!B39</f>
        <v>E4701</v>
      </c>
      <c r="C38" s="160" t="str">
        <f t="shared" si="2"/>
        <v>E4701</v>
      </c>
      <c r="D38" s="160" t="str">
        <f t="shared" si="3"/>
        <v>E4701</v>
      </c>
      <c r="E38" t="str">
        <f>INDEX('KI 2019-20'!D$9:D$383,MATCH($B38,'KI 2019-20'!$B$9:$B$383,0))</f>
        <v>MD</v>
      </c>
      <c r="F38" t="str">
        <f>INDEX('KI 2019-20'!E$9:E$383,MATCH($B38,'KI 2019-20'!$B$9:$B$383,0))</f>
        <v>P1912</v>
      </c>
      <c r="G38" s="119">
        <v>0</v>
      </c>
      <c r="H38" s="120" t="str">
        <f>INDEX('KI 2019-20'!F$9:F$383,MATCH($B38,'KI 2019-20'!$B$9:$B$383,0))</f>
        <v>Bradford</v>
      </c>
      <c r="I38" s="154">
        <f>_xlfn.IFNA(IF($B38=$B$382,0,INDEX('I.Supplementary 2019-20'!N$8:N$191,MATCH($B38,'I.Supplementary 2019-20'!$B$8:$B$191,0))),INDEX('KI 2019-20'!N$9:N$383,MATCH($B38,'KI 2019-20'!$B$9:$B$383,0)))</f>
        <v>32.730166933367492</v>
      </c>
      <c r="J38" s="153">
        <f>_xlfn.IFNA(IF($B38=$B$382,0,INDEX('I.Supplementary 2019-20'!O$8:O$191,MATCH($B38,'I.Supplementary 2019-20'!$B$8:$B$191,0))),INDEX('KI 2019-20'!O$9:O$383,MATCH($B38,'KI 2019-20'!$B$9:$B$383,0)))</f>
        <v>1.3235813540637718</v>
      </c>
      <c r="K38" s="153">
        <f>_xlfn.IFNA(IF($B38=$B$382,0,INDEX('I.Supplementary 2019-20'!P$8:P$191,MATCH($B38,'I.Supplementary 2019-20'!$B$8:$B$191,0))),INDEX('KI 2019-20'!P$9:P$383,MATCH($B38,'KI 2019-20'!$B$9:$B$383,0)))</f>
        <v>0</v>
      </c>
      <c r="L38" s="153">
        <f>_xlfn.IFNA(IF($B38=$B$382,0,INDEX('I.Supplementary 2019-20'!Q$8:Q$191,MATCH($B38,'I.Supplementary 2019-20'!$B$8:$B$191,0))),INDEX('KI 2019-20'!Q$9:Q$383,MATCH($B38,'KI 2019-20'!$B$9:$B$383,0)))</f>
        <v>0</v>
      </c>
      <c r="M38" s="155">
        <f>_xlfn.IFNA(IF($B38=$B$382,0,INDEX('I.Supplementary 2019-20'!R$8:R$191,MATCH($B38,'I.Supplementary 2019-20'!$B$8:$B$191,0))),INDEX('KI 2019-20'!R$9:R$383,MATCH($B38,'KI 2019-20'!$B$9:$B$383,0)))</f>
        <v>0</v>
      </c>
      <c r="N38" s="153">
        <f>_xlfn.IFNA(IF($B38=$B$382,0,INDEX('I.Supplementary 2019-20'!S$8:S$191,MATCH($B38,'I.Supplementary 2019-20'!$B$8:$B$191,0))),INDEX('KI 2019-20'!S$9:S$383,MATCH($B38,'KI 2019-20'!$B$9:$B$383,0)))</f>
        <v>115.86263377562697</v>
      </c>
      <c r="O38" s="153">
        <f>_xlfn.IFNA(IF($B38=$B$382,0,INDEX('I.Supplementary 2019-20'!T$8:T$191,MATCH($B38,'I.Supplementary 2019-20'!$B$8:$B$191,0))),INDEX('KI 2019-20'!T$9:T$383,MATCH($B38,'KI 2019-20'!$B$9:$B$383,0)))</f>
        <v>21.162379092763285</v>
      </c>
      <c r="P38" s="153">
        <f>_xlfn.IFNA(IF($B38=$B$382,0,INDEX('I.Supplementary 2019-20'!U$8:U$191,MATCH($B38,'I.Supplementary 2019-20'!$B$8:$B$191,0))),INDEX('KI 2019-20'!U$9:U$383,MATCH($B38,'KI 2019-20'!$B$9:$B$383,0)))</f>
        <v>0</v>
      </c>
      <c r="Q38" s="153">
        <f>_xlfn.IFNA(IF($B38=$B$382,0,INDEX('I.Supplementary 2019-20'!V$8:V$191,MATCH($B38,'I.Supplementary 2019-20'!$B$8:$B$191,0))),INDEX('KI 2019-20'!V$9:V$383,MATCH($B38,'KI 2019-20'!$B$9:$B$383,0)))</f>
        <v>0</v>
      </c>
      <c r="R38" s="155">
        <f>_xlfn.IFNA(IF($B38=$B$382,0,INDEX('I.Supplementary 2019-20'!W$8:W$191,MATCH($B38,'I.Supplementary 2019-20'!$B$8:$B$191,0))),INDEX('KI 2019-20'!W$9:W$383,MATCH($B38,'KI 2019-20'!$B$9:$B$383,0)))</f>
        <v>0</v>
      </c>
      <c r="S38" s="153">
        <f>_xlfn.IFNA(IF($B38=$B$382,0,INDEX('I.Supplementary 2019-20'!X$8:X$191,MATCH($B38,'I.Supplementary 2019-20'!$B$8:$B$191,0))),INDEX('KI 2019-20'!X$9:X$383,MATCH($B38,'KI 2019-20'!$B$9:$B$383,0)))</f>
        <v>148.59280070899445</v>
      </c>
      <c r="T38" s="153">
        <f>_xlfn.IFNA(IF($B38=$B$382,0,INDEX('I.Supplementary 2019-20'!Y$8:Y$191,MATCH($B38,'I.Supplementary 2019-20'!$B$8:$B$191,0))),INDEX('KI 2019-20'!Y$9:Y$383,MATCH($B38,'KI 2019-20'!$B$9:$B$383,0)))</f>
        <v>22.485960446827058</v>
      </c>
      <c r="U38" s="153">
        <f>_xlfn.IFNA(IF($B38=$B$382,0,INDEX('I.Supplementary 2019-20'!Z$8:Z$191,MATCH($B38,'I.Supplementary 2019-20'!$B$8:$B$191,0))),INDEX('KI 2019-20'!Z$9:Z$383,MATCH($B38,'KI 2019-20'!$B$9:$B$383,0)))</f>
        <v>0</v>
      </c>
      <c r="V38" s="153">
        <f>_xlfn.IFNA(IF($B38=$B$382,0,INDEX('I.Supplementary 2019-20'!AA$8:AA$191,MATCH($B38,'I.Supplementary 2019-20'!$B$8:$B$191,0))),INDEX('KI 2019-20'!AA$9:AA$383,MATCH($B38,'KI 2019-20'!$B$9:$B$383,0)))</f>
        <v>0</v>
      </c>
      <c r="W38" s="155">
        <f>_xlfn.IFNA(IF($B38=$B$382,0,INDEX('I.Supplementary 2019-20'!AB$8:AB$191,MATCH($B38,'I.Supplementary 2019-20'!$B$8:$B$191,0))),INDEX('KI 2019-20'!AB$9:AB$383,MATCH($B38,'KI 2019-20'!$B$9:$B$383,0)))</f>
        <v>0</v>
      </c>
      <c r="Y38" s="154">
        <f>_xlfn.IFNA(IF($B38=$B$382,0,INDEX('I.Supplementary 2019-20'!$I$8:$I$191,MATCH($B38,'I.Supplementary 2019-20'!$B$8:$B$191,0))),INDEX('KI 2019-20'!$I$9:$I$383,MATCH($B38,'KI 2019-20'!$B$9:$B$383,0)))</f>
        <v>34.053748287431262</v>
      </c>
      <c r="Z38" s="153">
        <f>_xlfn.IFNA(IF($B38=$B$382,0,INDEX('I.Supplementary 2019-20'!$J$8:$J$191,MATCH($B38,'I.Supplementary 2019-20'!$B$8:$B$191,0))),INDEX('KI 2019-20'!$J$9:$J$383,MATCH($B38,'KI 2019-20'!$B$9:$B$383,0)))</f>
        <v>137.02501286839026</v>
      </c>
      <c r="AA38" s="155">
        <f>_xlfn.IFNA(IF($B38=$B$382,0,INDEX('I.Supplementary 2019-20'!$H$8:$H$191,MATCH($B38,'I.Supplementary 2019-20'!$B$8:$B$191,0))),INDEX('KI 2019-20'!$H$9:$H$383,MATCH($B38,'KI 2019-20'!$B$9:$B$383,0)))</f>
        <v>171.07876115582152</v>
      </c>
      <c r="AC38" s="156">
        <f>I38*('Other inputs'!$C$6/'Other inputs'!$C$5)</f>
        <v>33.263448675662687</v>
      </c>
      <c r="AD38" s="149">
        <f>IF(B38=$B$35,J38*('Other inputs'!$C$6/'Other inputs'!$C$5)-('Other inputs'!$C$18/1000000),J38*('Other inputs'!$C$6/'Other inputs'!$C$5))</f>
        <v>1.3451468343743831</v>
      </c>
      <c r="AE38" s="149">
        <f>K38*('Other inputs'!$C$6/'Other inputs'!$C$5)</f>
        <v>0</v>
      </c>
      <c r="AF38" s="149">
        <f>L38*('Other inputs'!$C$6/'Other inputs'!$C$5)</f>
        <v>0</v>
      </c>
      <c r="AG38" s="188">
        <f>M38*('Other inputs'!$C$6/'Other inputs'!$C$5)</f>
        <v>0</v>
      </c>
      <c r="AH38" s="149">
        <f>N38*('Other inputs'!$C$6/'Other inputs'!$C$5)</f>
        <v>117.7504159960038</v>
      </c>
      <c r="AI38" s="149">
        <f>O38*('Other inputs'!$C$6/'Other inputs'!$C$5)</f>
        <v>21.507183640099552</v>
      </c>
      <c r="AJ38" s="149">
        <f>P38*('Other inputs'!$C$6/'Other inputs'!$C$5)</f>
        <v>0</v>
      </c>
      <c r="AK38" s="149">
        <f>Q38*('Other inputs'!$C$6/'Other inputs'!$C$5)</f>
        <v>0</v>
      </c>
      <c r="AL38" s="188">
        <f>R38*('Other inputs'!$C$6/'Other inputs'!$C$5)</f>
        <v>0</v>
      </c>
      <c r="AM38" s="156">
        <f t="shared" si="4"/>
        <v>151.01386467166648</v>
      </c>
      <c r="AN38" s="149">
        <f t="shared" si="5"/>
        <v>22.852330474473934</v>
      </c>
      <c r="AO38" s="149">
        <f t="shared" si="6"/>
        <v>0</v>
      </c>
      <c r="AP38" s="149">
        <f t="shared" si="7"/>
        <v>0</v>
      </c>
      <c r="AQ38" s="188">
        <f t="shared" si="8"/>
        <v>0</v>
      </c>
      <c r="AR38" s="149"/>
      <c r="AS38" s="156">
        <f>IF(D38=$C$171,'Other inputs'!$C$12/1000000,SUM(AC38:AG38))</f>
        <v>34.60859551003707</v>
      </c>
      <c r="AT38" s="200">
        <f>IF(D38=$C$171,$Z$171*('Other inputs'!$C$6/'Other inputs'!$C$5),SUM(AH38:AL38))</f>
        <v>139.25759963610335</v>
      </c>
      <c r="AU38" s="210">
        <f t="shared" si="9"/>
        <v>173.86619514614043</v>
      </c>
      <c r="AV38" s="214"/>
      <c r="AW38" s="199">
        <f>IF($G38=1,0,AC38*('Other inputs'!$F$6/'Other inputs'!$F$5))</f>
        <v>33.447394013961279</v>
      </c>
      <c r="AX38" s="200">
        <f>IF($G38=1,0,AD38*('Other inputs'!$F$6/'Other inputs'!$F$5))</f>
        <v>1.35258543438014</v>
      </c>
      <c r="AY38" s="200">
        <f>IF($G38=1,0,AE38*('Other inputs'!$F$6/'Other inputs'!$F$5))</f>
        <v>0</v>
      </c>
      <c r="AZ38" s="200">
        <f>IF($G38=1,0,AF38*('Other inputs'!$F$6/'Other inputs'!$F$5))</f>
        <v>0</v>
      </c>
      <c r="BA38" s="200">
        <f>IF($G38=1,0,AG38*('Other inputs'!$F$6/'Other inputs'!$F$5))</f>
        <v>0</v>
      </c>
      <c r="BB38" s="199">
        <f>IF($G38=1,0,AH38*('Other inputs'!$C$7/'Other inputs'!$C$6))</f>
        <v>117.7504159960038</v>
      </c>
      <c r="BC38" s="200">
        <f>IF($G38=1,0,AI38*('Other inputs'!$C$7/'Other inputs'!$C$6))</f>
        <v>21.507183640099552</v>
      </c>
      <c r="BD38" s="200">
        <f>IF($G38=1,0,AJ38*('Other inputs'!$C$7/'Other inputs'!$C$6))</f>
        <v>0</v>
      </c>
      <c r="BE38" s="200">
        <f>IF($G38=1,0,AK38*('Other inputs'!$C$7/'Other inputs'!$C$6))</f>
        <v>0</v>
      </c>
      <c r="BF38" s="200">
        <f>IF($G38=1,0,AL38*('Other inputs'!$C$7/'Other inputs'!$C$6))</f>
        <v>0</v>
      </c>
      <c r="BG38" s="199">
        <f t="shared" si="10"/>
        <v>151.19781000996508</v>
      </c>
      <c r="BH38" s="200">
        <f t="shared" si="11"/>
        <v>22.85976907447969</v>
      </c>
      <c r="BI38" s="200">
        <f t="shared" si="12"/>
        <v>0</v>
      </c>
      <c r="BJ38" s="200">
        <f t="shared" si="13"/>
        <v>0</v>
      </c>
      <c r="BK38" s="210">
        <f t="shared" si="14"/>
        <v>0</v>
      </c>
      <c r="BL38" s="200"/>
      <c r="BM38" s="199">
        <f>IF(D38=C$171,'Other inputs'!$C$13/1000000,SUM(AW38:BA38))</f>
        <v>34.799979448341418</v>
      </c>
      <c r="BN38" s="200">
        <f>IF(B38=$B$171,$AT$171*('Other inputs'!$C$7/'Other inputs'!$C$6),SUM(BB38:BF38))</f>
        <v>139.25759963610335</v>
      </c>
      <c r="BO38" s="188">
        <f t="shared" si="15"/>
        <v>174.05757908444477</v>
      </c>
    </row>
    <row r="39" spans="2:67">
      <c r="B39" s="121" t="str">
        <f>'KI 2019-20'!B40</f>
        <v>E1532</v>
      </c>
      <c r="C39" s="160" t="str">
        <f t="shared" si="2"/>
        <v>E1532</v>
      </c>
      <c r="D39" s="160" t="str">
        <f t="shared" si="3"/>
        <v>E1532</v>
      </c>
      <c r="E39" t="str">
        <f>INDEX('KI 2019-20'!D$9:D$383,MATCH($B39,'KI 2019-20'!$B$9:$B$383,0))</f>
        <v>SD</v>
      </c>
      <c r="F39">
        <f>INDEX('KI 2019-20'!E$9:E$383,MATCH($B39,'KI 2019-20'!$B$9:$B$383,0))</f>
        <v>0</v>
      </c>
      <c r="G39" s="119">
        <v>0</v>
      </c>
      <c r="H39" s="120" t="str">
        <f>INDEX('KI 2019-20'!F$9:F$383,MATCH($B39,'KI 2019-20'!$B$9:$B$383,0))</f>
        <v>Braintree</v>
      </c>
      <c r="I39" s="154">
        <f>_xlfn.IFNA(IF($B39=$B$382,0,INDEX('I.Supplementary 2019-20'!N$8:N$191,MATCH($B39,'I.Supplementary 2019-20'!$B$8:$B$191,0))),INDEX('KI 2019-20'!N$9:N$383,MATCH($B39,'KI 2019-20'!$B$9:$B$383,0)))</f>
        <v>0</v>
      </c>
      <c r="J39" s="153">
        <f>_xlfn.IFNA(IF($B39=$B$382,0,INDEX('I.Supplementary 2019-20'!O$8:O$191,MATCH($B39,'I.Supplementary 2019-20'!$B$8:$B$191,0))),INDEX('KI 2019-20'!O$9:O$383,MATCH($B39,'KI 2019-20'!$B$9:$B$383,0)))</f>
        <v>0</v>
      </c>
      <c r="K39" s="153">
        <f>_xlfn.IFNA(IF($B39=$B$382,0,INDEX('I.Supplementary 2019-20'!P$8:P$191,MATCH($B39,'I.Supplementary 2019-20'!$B$8:$B$191,0))),INDEX('KI 2019-20'!P$9:P$383,MATCH($B39,'KI 2019-20'!$B$9:$B$383,0)))</f>
        <v>0</v>
      </c>
      <c r="L39" s="153">
        <f>_xlfn.IFNA(IF($B39=$B$382,0,INDEX('I.Supplementary 2019-20'!Q$8:Q$191,MATCH($B39,'I.Supplementary 2019-20'!$B$8:$B$191,0))),INDEX('KI 2019-20'!Q$9:Q$383,MATCH($B39,'KI 2019-20'!$B$9:$B$383,0)))</f>
        <v>0</v>
      </c>
      <c r="M39" s="155">
        <f>_xlfn.IFNA(IF($B39=$B$382,0,INDEX('I.Supplementary 2019-20'!R$8:R$191,MATCH($B39,'I.Supplementary 2019-20'!$B$8:$B$191,0))),INDEX('KI 2019-20'!R$9:R$383,MATCH($B39,'KI 2019-20'!$B$9:$B$383,0)))</f>
        <v>0</v>
      </c>
      <c r="N39" s="153">
        <f>_xlfn.IFNA(IF($B39=$B$382,0,INDEX('I.Supplementary 2019-20'!S$8:S$191,MATCH($B39,'I.Supplementary 2019-20'!$B$8:$B$191,0))),INDEX('KI 2019-20'!S$9:S$383,MATCH($B39,'KI 2019-20'!$B$9:$B$383,0)))</f>
        <v>0</v>
      </c>
      <c r="O39" s="153">
        <f>_xlfn.IFNA(IF($B39=$B$382,0,INDEX('I.Supplementary 2019-20'!T$8:T$191,MATCH($B39,'I.Supplementary 2019-20'!$B$8:$B$191,0))),INDEX('KI 2019-20'!T$9:T$383,MATCH($B39,'KI 2019-20'!$B$9:$B$383,0)))</f>
        <v>3.4310264029503705</v>
      </c>
      <c r="P39" s="153">
        <f>_xlfn.IFNA(IF($B39=$B$382,0,INDEX('I.Supplementary 2019-20'!U$8:U$191,MATCH($B39,'I.Supplementary 2019-20'!$B$8:$B$191,0))),INDEX('KI 2019-20'!U$9:U$383,MATCH($B39,'KI 2019-20'!$B$9:$B$383,0)))</f>
        <v>0</v>
      </c>
      <c r="Q39" s="153">
        <f>_xlfn.IFNA(IF($B39=$B$382,0,INDEX('I.Supplementary 2019-20'!V$8:V$191,MATCH($B39,'I.Supplementary 2019-20'!$B$8:$B$191,0))),INDEX('KI 2019-20'!V$9:V$383,MATCH($B39,'KI 2019-20'!$B$9:$B$383,0)))</f>
        <v>0</v>
      </c>
      <c r="R39" s="155">
        <f>_xlfn.IFNA(IF($B39=$B$382,0,INDEX('I.Supplementary 2019-20'!W$8:W$191,MATCH($B39,'I.Supplementary 2019-20'!$B$8:$B$191,0))),INDEX('KI 2019-20'!W$9:W$383,MATCH($B39,'KI 2019-20'!$B$9:$B$383,0)))</f>
        <v>0</v>
      </c>
      <c r="S39" s="153">
        <f>_xlfn.IFNA(IF($B39=$B$382,0,INDEX('I.Supplementary 2019-20'!X$8:X$191,MATCH($B39,'I.Supplementary 2019-20'!$B$8:$B$191,0))),INDEX('KI 2019-20'!X$9:X$383,MATCH($B39,'KI 2019-20'!$B$9:$B$383,0)))</f>
        <v>0</v>
      </c>
      <c r="T39" s="153">
        <f>_xlfn.IFNA(IF($B39=$B$382,0,INDEX('I.Supplementary 2019-20'!Y$8:Y$191,MATCH($B39,'I.Supplementary 2019-20'!$B$8:$B$191,0))),INDEX('KI 2019-20'!Y$9:Y$383,MATCH($B39,'KI 2019-20'!$B$9:$B$383,0)))</f>
        <v>3.4310264029503705</v>
      </c>
      <c r="U39" s="153">
        <f>_xlfn.IFNA(IF($B39=$B$382,0,INDEX('I.Supplementary 2019-20'!Z$8:Z$191,MATCH($B39,'I.Supplementary 2019-20'!$B$8:$B$191,0))),INDEX('KI 2019-20'!Z$9:Z$383,MATCH($B39,'KI 2019-20'!$B$9:$B$383,0)))</f>
        <v>0</v>
      </c>
      <c r="V39" s="153">
        <f>_xlfn.IFNA(IF($B39=$B$382,0,INDEX('I.Supplementary 2019-20'!AA$8:AA$191,MATCH($B39,'I.Supplementary 2019-20'!$B$8:$B$191,0))),INDEX('KI 2019-20'!AA$9:AA$383,MATCH($B39,'KI 2019-20'!$B$9:$B$383,0)))</f>
        <v>0</v>
      </c>
      <c r="W39" s="155">
        <f>_xlfn.IFNA(IF($B39=$B$382,0,INDEX('I.Supplementary 2019-20'!AB$8:AB$191,MATCH($B39,'I.Supplementary 2019-20'!$B$8:$B$191,0))),INDEX('KI 2019-20'!AB$9:AB$383,MATCH($B39,'KI 2019-20'!$B$9:$B$383,0)))</f>
        <v>0</v>
      </c>
      <c r="Y39" s="154">
        <f>_xlfn.IFNA(IF($B39=$B$382,0,INDEX('I.Supplementary 2019-20'!$I$8:$I$191,MATCH($B39,'I.Supplementary 2019-20'!$B$8:$B$191,0))),INDEX('KI 2019-20'!$I$9:$I$383,MATCH($B39,'KI 2019-20'!$B$9:$B$383,0)))</f>
        <v>0</v>
      </c>
      <c r="Z39" s="153">
        <f>_xlfn.IFNA(IF($B39=$B$382,0,INDEX('I.Supplementary 2019-20'!$J$8:$J$191,MATCH($B39,'I.Supplementary 2019-20'!$B$8:$B$191,0))),INDEX('KI 2019-20'!$J$9:$J$383,MATCH($B39,'KI 2019-20'!$B$9:$B$383,0)))</f>
        <v>3.4310264029503705</v>
      </c>
      <c r="AA39" s="155">
        <f>_xlfn.IFNA(IF($B39=$B$382,0,INDEX('I.Supplementary 2019-20'!$H$8:$H$191,MATCH($B39,'I.Supplementary 2019-20'!$B$8:$B$191,0))),INDEX('KI 2019-20'!$H$9:$H$383,MATCH($B39,'KI 2019-20'!$B$9:$B$383,0)))</f>
        <v>3.4310264029503705</v>
      </c>
      <c r="AC39" s="156">
        <f>I39*('Other inputs'!$C$6/'Other inputs'!$C$5)</f>
        <v>0</v>
      </c>
      <c r="AD39" s="149">
        <f>IF(B39=$B$35,J39*('Other inputs'!$C$6/'Other inputs'!$C$5)-('Other inputs'!$C$18/1000000),J39*('Other inputs'!$C$6/'Other inputs'!$C$5))</f>
        <v>0</v>
      </c>
      <c r="AE39" s="149">
        <f>K39*('Other inputs'!$C$6/'Other inputs'!$C$5)</f>
        <v>0</v>
      </c>
      <c r="AF39" s="149">
        <f>L39*('Other inputs'!$C$6/'Other inputs'!$C$5)</f>
        <v>0</v>
      </c>
      <c r="AG39" s="188">
        <f>M39*('Other inputs'!$C$6/'Other inputs'!$C$5)</f>
        <v>0</v>
      </c>
      <c r="AH39" s="149">
        <f>N39*('Other inputs'!$C$6/'Other inputs'!$C$5)</f>
        <v>0</v>
      </c>
      <c r="AI39" s="149">
        <f>O39*('Other inputs'!$C$6/'Other inputs'!$C$5)</f>
        <v>3.4869290734668739</v>
      </c>
      <c r="AJ39" s="149">
        <f>P39*('Other inputs'!$C$6/'Other inputs'!$C$5)</f>
        <v>0</v>
      </c>
      <c r="AK39" s="149">
        <f>Q39*('Other inputs'!$C$6/'Other inputs'!$C$5)</f>
        <v>0</v>
      </c>
      <c r="AL39" s="188">
        <f>R39*('Other inputs'!$C$6/'Other inputs'!$C$5)</f>
        <v>0</v>
      </c>
      <c r="AM39" s="156">
        <f t="shared" si="4"/>
        <v>0</v>
      </c>
      <c r="AN39" s="149">
        <f t="shared" si="5"/>
        <v>3.4869290734668739</v>
      </c>
      <c r="AO39" s="149">
        <f t="shared" si="6"/>
        <v>0</v>
      </c>
      <c r="AP39" s="149">
        <f t="shared" si="7"/>
        <v>0</v>
      </c>
      <c r="AQ39" s="188">
        <f t="shared" si="8"/>
        <v>0</v>
      </c>
      <c r="AR39" s="149"/>
      <c r="AS39" s="156">
        <f>IF(D39=$C$171,'Other inputs'!$C$12/1000000,SUM(AC39:AG39))</f>
        <v>0</v>
      </c>
      <c r="AT39" s="200">
        <f>IF(D39=$C$171,$Z$171*('Other inputs'!$C$6/'Other inputs'!$C$5),SUM(AH39:AL39))</f>
        <v>3.4869290734668739</v>
      </c>
      <c r="AU39" s="210">
        <f t="shared" si="9"/>
        <v>3.4869290734668739</v>
      </c>
      <c r="AV39" s="214"/>
      <c r="AW39" s="199">
        <f>IF($G39=1,0,AC39*('Other inputs'!$F$6/'Other inputs'!$F$5))</f>
        <v>0</v>
      </c>
      <c r="AX39" s="200">
        <f>IF($G39=1,0,AD39*('Other inputs'!$F$6/'Other inputs'!$F$5))</f>
        <v>0</v>
      </c>
      <c r="AY39" s="200">
        <f>IF($G39=1,0,AE39*('Other inputs'!$F$6/'Other inputs'!$F$5))</f>
        <v>0</v>
      </c>
      <c r="AZ39" s="200">
        <f>IF($G39=1,0,AF39*('Other inputs'!$F$6/'Other inputs'!$F$5))</f>
        <v>0</v>
      </c>
      <c r="BA39" s="200">
        <f>IF($G39=1,0,AG39*('Other inputs'!$F$6/'Other inputs'!$F$5))</f>
        <v>0</v>
      </c>
      <c r="BB39" s="199">
        <f>IF($G39=1,0,AH39*('Other inputs'!$C$7/'Other inputs'!$C$6))</f>
        <v>0</v>
      </c>
      <c r="BC39" s="200">
        <f>IF($G39=1,0,AI39*('Other inputs'!$C$7/'Other inputs'!$C$6))</f>
        <v>3.4869290734668739</v>
      </c>
      <c r="BD39" s="200">
        <f>IF($G39=1,0,AJ39*('Other inputs'!$C$7/'Other inputs'!$C$6))</f>
        <v>0</v>
      </c>
      <c r="BE39" s="200">
        <f>IF($G39=1,0,AK39*('Other inputs'!$C$7/'Other inputs'!$C$6))</f>
        <v>0</v>
      </c>
      <c r="BF39" s="200">
        <f>IF($G39=1,0,AL39*('Other inputs'!$C$7/'Other inputs'!$C$6))</f>
        <v>0</v>
      </c>
      <c r="BG39" s="199">
        <f t="shared" si="10"/>
        <v>0</v>
      </c>
      <c r="BH39" s="200">
        <f t="shared" si="11"/>
        <v>3.4869290734668739</v>
      </c>
      <c r="BI39" s="200">
        <f t="shared" si="12"/>
        <v>0</v>
      </c>
      <c r="BJ39" s="200">
        <f t="shared" si="13"/>
        <v>0</v>
      </c>
      <c r="BK39" s="210">
        <f t="shared" si="14"/>
        <v>0</v>
      </c>
      <c r="BL39" s="200"/>
      <c r="BM39" s="199">
        <f>IF(D39=C$171,'Other inputs'!$C$13/1000000,SUM(AW39:BA39))</f>
        <v>0</v>
      </c>
      <c r="BN39" s="200">
        <f>IF(B39=$B$171,$AT$171*('Other inputs'!$C$7/'Other inputs'!$C$6),SUM(BB39:BF39))</f>
        <v>3.4869290734668739</v>
      </c>
      <c r="BO39" s="188">
        <f t="shared" si="15"/>
        <v>3.4869290734668739</v>
      </c>
    </row>
    <row r="40" spans="2:67">
      <c r="B40" s="121" t="str">
        <f>'KI 2019-20'!B41</f>
        <v>E2631</v>
      </c>
      <c r="C40" s="160" t="str">
        <f t="shared" si="2"/>
        <v>E2631</v>
      </c>
      <c r="D40" s="160" t="str">
        <f t="shared" si="3"/>
        <v>E2631</v>
      </c>
      <c r="E40" t="str">
        <f>INDEX('KI 2019-20'!D$9:D$383,MATCH($B40,'KI 2019-20'!$B$9:$B$383,0))</f>
        <v>SD</v>
      </c>
      <c r="F40" t="str">
        <f>INDEX('KI 2019-20'!E$9:E$383,MATCH($B40,'KI 2019-20'!$B$9:$B$383,0))</f>
        <v>P1910</v>
      </c>
      <c r="G40" s="119">
        <v>0</v>
      </c>
      <c r="H40" s="120" t="str">
        <f>INDEX('KI 2019-20'!F$9:F$383,MATCH($B40,'KI 2019-20'!$B$9:$B$383,0))</f>
        <v>Breckland</v>
      </c>
      <c r="I40" s="154">
        <f>_xlfn.IFNA(IF($B40=$B$382,0,INDEX('I.Supplementary 2019-20'!N$8:N$191,MATCH($B40,'I.Supplementary 2019-20'!$B$8:$B$191,0))),INDEX('KI 2019-20'!N$9:N$383,MATCH($B40,'KI 2019-20'!$B$9:$B$383,0)))</f>
        <v>0</v>
      </c>
      <c r="J40" s="153">
        <f>_xlfn.IFNA(IF($B40=$B$382,0,INDEX('I.Supplementary 2019-20'!O$8:O$191,MATCH($B40,'I.Supplementary 2019-20'!$B$8:$B$191,0))),INDEX('KI 2019-20'!O$9:O$383,MATCH($B40,'KI 2019-20'!$B$9:$B$383,0)))</f>
        <v>0.64626548590437971</v>
      </c>
      <c r="K40" s="153">
        <f>_xlfn.IFNA(IF($B40=$B$382,0,INDEX('I.Supplementary 2019-20'!P$8:P$191,MATCH($B40,'I.Supplementary 2019-20'!$B$8:$B$191,0))),INDEX('KI 2019-20'!P$9:P$383,MATCH($B40,'KI 2019-20'!$B$9:$B$383,0)))</f>
        <v>0</v>
      </c>
      <c r="L40" s="153">
        <f>_xlfn.IFNA(IF($B40=$B$382,0,INDEX('I.Supplementary 2019-20'!Q$8:Q$191,MATCH($B40,'I.Supplementary 2019-20'!$B$8:$B$191,0))),INDEX('KI 2019-20'!Q$9:Q$383,MATCH($B40,'KI 2019-20'!$B$9:$B$383,0)))</f>
        <v>0</v>
      </c>
      <c r="M40" s="155">
        <f>_xlfn.IFNA(IF($B40=$B$382,0,INDEX('I.Supplementary 2019-20'!R$8:R$191,MATCH($B40,'I.Supplementary 2019-20'!$B$8:$B$191,0))),INDEX('KI 2019-20'!R$9:R$383,MATCH($B40,'KI 2019-20'!$B$9:$B$383,0)))</f>
        <v>0</v>
      </c>
      <c r="N40" s="153">
        <f>_xlfn.IFNA(IF($B40=$B$382,0,INDEX('I.Supplementary 2019-20'!S$8:S$191,MATCH($B40,'I.Supplementary 2019-20'!$B$8:$B$191,0))),INDEX('KI 2019-20'!S$9:S$383,MATCH($B40,'KI 2019-20'!$B$9:$B$383,0)))</f>
        <v>0</v>
      </c>
      <c r="O40" s="153">
        <f>_xlfn.IFNA(IF($B40=$B$382,0,INDEX('I.Supplementary 2019-20'!T$8:T$191,MATCH($B40,'I.Supplementary 2019-20'!$B$8:$B$191,0))),INDEX('KI 2019-20'!T$9:T$383,MATCH($B40,'KI 2019-20'!$B$9:$B$383,0)))</f>
        <v>3.8959358117225822</v>
      </c>
      <c r="P40" s="153">
        <f>_xlfn.IFNA(IF($B40=$B$382,0,INDEX('I.Supplementary 2019-20'!U$8:U$191,MATCH($B40,'I.Supplementary 2019-20'!$B$8:$B$191,0))),INDEX('KI 2019-20'!U$9:U$383,MATCH($B40,'KI 2019-20'!$B$9:$B$383,0)))</f>
        <v>0</v>
      </c>
      <c r="Q40" s="153">
        <f>_xlfn.IFNA(IF($B40=$B$382,0,INDEX('I.Supplementary 2019-20'!V$8:V$191,MATCH($B40,'I.Supplementary 2019-20'!$B$8:$B$191,0))),INDEX('KI 2019-20'!V$9:V$383,MATCH($B40,'KI 2019-20'!$B$9:$B$383,0)))</f>
        <v>0</v>
      </c>
      <c r="R40" s="155">
        <f>_xlfn.IFNA(IF($B40=$B$382,0,INDEX('I.Supplementary 2019-20'!W$8:W$191,MATCH($B40,'I.Supplementary 2019-20'!$B$8:$B$191,0))),INDEX('KI 2019-20'!W$9:W$383,MATCH($B40,'KI 2019-20'!$B$9:$B$383,0)))</f>
        <v>0</v>
      </c>
      <c r="S40" s="153">
        <f>_xlfn.IFNA(IF($B40=$B$382,0,INDEX('I.Supplementary 2019-20'!X$8:X$191,MATCH($B40,'I.Supplementary 2019-20'!$B$8:$B$191,0))),INDEX('KI 2019-20'!X$9:X$383,MATCH($B40,'KI 2019-20'!$B$9:$B$383,0)))</f>
        <v>0</v>
      </c>
      <c r="T40" s="153">
        <f>_xlfn.IFNA(IF($B40=$B$382,0,INDEX('I.Supplementary 2019-20'!Y$8:Y$191,MATCH($B40,'I.Supplementary 2019-20'!$B$8:$B$191,0))),INDEX('KI 2019-20'!Y$9:Y$383,MATCH($B40,'KI 2019-20'!$B$9:$B$383,0)))</f>
        <v>4.5422012976269617</v>
      </c>
      <c r="U40" s="153">
        <f>_xlfn.IFNA(IF($B40=$B$382,0,INDEX('I.Supplementary 2019-20'!Z$8:Z$191,MATCH($B40,'I.Supplementary 2019-20'!$B$8:$B$191,0))),INDEX('KI 2019-20'!Z$9:Z$383,MATCH($B40,'KI 2019-20'!$B$9:$B$383,0)))</f>
        <v>0</v>
      </c>
      <c r="V40" s="153">
        <f>_xlfn.IFNA(IF($B40=$B$382,0,INDEX('I.Supplementary 2019-20'!AA$8:AA$191,MATCH($B40,'I.Supplementary 2019-20'!$B$8:$B$191,0))),INDEX('KI 2019-20'!AA$9:AA$383,MATCH($B40,'KI 2019-20'!$B$9:$B$383,0)))</f>
        <v>0</v>
      </c>
      <c r="W40" s="155">
        <f>_xlfn.IFNA(IF($B40=$B$382,0,INDEX('I.Supplementary 2019-20'!AB$8:AB$191,MATCH($B40,'I.Supplementary 2019-20'!$B$8:$B$191,0))),INDEX('KI 2019-20'!AB$9:AB$383,MATCH($B40,'KI 2019-20'!$B$9:$B$383,0)))</f>
        <v>0</v>
      </c>
      <c r="Y40" s="154">
        <f>_xlfn.IFNA(IF($B40=$B$382,0,INDEX('I.Supplementary 2019-20'!$I$8:$I$191,MATCH($B40,'I.Supplementary 2019-20'!$B$8:$B$191,0))),INDEX('KI 2019-20'!$I$9:$I$383,MATCH($B40,'KI 2019-20'!$B$9:$B$383,0)))</f>
        <v>0.64626548590437971</v>
      </c>
      <c r="Z40" s="153">
        <f>_xlfn.IFNA(IF($B40=$B$382,0,INDEX('I.Supplementary 2019-20'!$J$8:$J$191,MATCH($B40,'I.Supplementary 2019-20'!$B$8:$B$191,0))),INDEX('KI 2019-20'!$J$9:$J$383,MATCH($B40,'KI 2019-20'!$B$9:$B$383,0)))</f>
        <v>3.8959358117225822</v>
      </c>
      <c r="AA40" s="155">
        <f>_xlfn.IFNA(IF($B40=$B$382,0,INDEX('I.Supplementary 2019-20'!$H$8:$H$191,MATCH($B40,'I.Supplementary 2019-20'!$B$8:$B$191,0))),INDEX('KI 2019-20'!$H$9:$H$383,MATCH($B40,'KI 2019-20'!$B$9:$B$383,0)))</f>
        <v>4.5422012976269617</v>
      </c>
      <c r="AC40" s="156">
        <f>I40*('Other inputs'!$C$6/'Other inputs'!$C$5)</f>
        <v>0</v>
      </c>
      <c r="AD40" s="149">
        <f>IF(B40=$B$35,J40*('Other inputs'!$C$6/'Other inputs'!$C$5)-('Other inputs'!$C$18/1000000),J40*('Other inputs'!$C$6/'Other inputs'!$C$5))</f>
        <v>0.65679526978876879</v>
      </c>
      <c r="AE40" s="149">
        <f>K40*('Other inputs'!$C$6/'Other inputs'!$C$5)</f>
        <v>0</v>
      </c>
      <c r="AF40" s="149">
        <f>L40*('Other inputs'!$C$6/'Other inputs'!$C$5)</f>
        <v>0</v>
      </c>
      <c r="AG40" s="188">
        <f>M40*('Other inputs'!$C$6/'Other inputs'!$C$5)</f>
        <v>0</v>
      </c>
      <c r="AH40" s="149">
        <f>N40*('Other inputs'!$C$6/'Other inputs'!$C$5)</f>
        <v>0</v>
      </c>
      <c r="AI40" s="149">
        <f>O40*('Other inputs'!$C$6/'Other inputs'!$C$5)</f>
        <v>3.9594133809563514</v>
      </c>
      <c r="AJ40" s="149">
        <f>P40*('Other inputs'!$C$6/'Other inputs'!$C$5)</f>
        <v>0</v>
      </c>
      <c r="AK40" s="149">
        <f>Q40*('Other inputs'!$C$6/'Other inputs'!$C$5)</f>
        <v>0</v>
      </c>
      <c r="AL40" s="188">
        <f>R40*('Other inputs'!$C$6/'Other inputs'!$C$5)</f>
        <v>0</v>
      </c>
      <c r="AM40" s="156">
        <f t="shared" si="4"/>
        <v>0</v>
      </c>
      <c r="AN40" s="149">
        <f t="shared" si="5"/>
        <v>4.6162086507451203</v>
      </c>
      <c r="AO40" s="149">
        <f t="shared" si="6"/>
        <v>0</v>
      </c>
      <c r="AP40" s="149">
        <f t="shared" si="7"/>
        <v>0</v>
      </c>
      <c r="AQ40" s="188">
        <f t="shared" si="8"/>
        <v>0</v>
      </c>
      <c r="AR40" s="149"/>
      <c r="AS40" s="156">
        <f>IF(D40=$C$171,'Other inputs'!$C$12/1000000,SUM(AC40:AG40))</f>
        <v>0.65679526978876879</v>
      </c>
      <c r="AT40" s="200">
        <f>IF(D40=$C$171,$Z$171*('Other inputs'!$C$6/'Other inputs'!$C$5),SUM(AH40:AL40))</f>
        <v>3.9594133809563514</v>
      </c>
      <c r="AU40" s="210">
        <f t="shared" si="9"/>
        <v>4.6162086507451203</v>
      </c>
      <c r="AV40" s="214"/>
      <c r="AW40" s="199">
        <f>IF($G40=1,0,AC40*('Other inputs'!$F$6/'Other inputs'!$F$5))</f>
        <v>0</v>
      </c>
      <c r="AX40" s="200">
        <f>IF($G40=1,0,AD40*('Other inputs'!$F$6/'Other inputs'!$F$5))</f>
        <v>0.66042731736363747</v>
      </c>
      <c r="AY40" s="200">
        <f>IF($G40=1,0,AE40*('Other inputs'!$F$6/'Other inputs'!$F$5))</f>
        <v>0</v>
      </c>
      <c r="AZ40" s="200">
        <f>IF($G40=1,0,AF40*('Other inputs'!$F$6/'Other inputs'!$F$5))</f>
        <v>0</v>
      </c>
      <c r="BA40" s="200">
        <f>IF($G40=1,0,AG40*('Other inputs'!$F$6/'Other inputs'!$F$5))</f>
        <v>0</v>
      </c>
      <c r="BB40" s="199">
        <f>IF($G40=1,0,AH40*('Other inputs'!$C$7/'Other inputs'!$C$6))</f>
        <v>0</v>
      </c>
      <c r="BC40" s="200">
        <f>IF($G40=1,0,AI40*('Other inputs'!$C$7/'Other inputs'!$C$6))</f>
        <v>3.9594133809563514</v>
      </c>
      <c r="BD40" s="200">
        <f>IF($G40=1,0,AJ40*('Other inputs'!$C$7/'Other inputs'!$C$6))</f>
        <v>0</v>
      </c>
      <c r="BE40" s="200">
        <f>IF($G40=1,0,AK40*('Other inputs'!$C$7/'Other inputs'!$C$6))</f>
        <v>0</v>
      </c>
      <c r="BF40" s="200">
        <f>IF($G40=1,0,AL40*('Other inputs'!$C$7/'Other inputs'!$C$6))</f>
        <v>0</v>
      </c>
      <c r="BG40" s="199">
        <f t="shared" si="10"/>
        <v>0</v>
      </c>
      <c r="BH40" s="200">
        <f t="shared" si="11"/>
        <v>4.6198406983199884</v>
      </c>
      <c r="BI40" s="200">
        <f t="shared" si="12"/>
        <v>0</v>
      </c>
      <c r="BJ40" s="200">
        <f t="shared" si="13"/>
        <v>0</v>
      </c>
      <c r="BK40" s="210">
        <f t="shared" si="14"/>
        <v>0</v>
      </c>
      <c r="BL40" s="200"/>
      <c r="BM40" s="199">
        <f>IF(D40=C$171,'Other inputs'!$C$13/1000000,SUM(AW40:BA40))</f>
        <v>0.66042731736363747</v>
      </c>
      <c r="BN40" s="200">
        <f>IF(B40=$B$171,$AT$171*('Other inputs'!$C$7/'Other inputs'!$C$6),SUM(BB40:BF40))</f>
        <v>3.9594133809563514</v>
      </c>
      <c r="BO40" s="188">
        <f t="shared" si="15"/>
        <v>4.6198406983199884</v>
      </c>
    </row>
    <row r="41" spans="2:67">
      <c r="B41" s="121" t="str">
        <f>'KI 2019-20'!B42</f>
        <v>E5033</v>
      </c>
      <c r="C41" s="160" t="str">
        <f t="shared" si="2"/>
        <v>E5033</v>
      </c>
      <c r="D41" s="160" t="str">
        <f t="shared" si="3"/>
        <v>E5033</v>
      </c>
      <c r="E41" t="str">
        <f>INDEX('KI 2019-20'!D$9:D$383,MATCH($B41,'KI 2019-20'!$B$9:$B$383,0))</f>
        <v>OLB</v>
      </c>
      <c r="F41" t="str">
        <f>INDEX('KI 2019-20'!E$9:E$383,MATCH($B41,'KI 2019-20'!$B$9:$B$383,0))</f>
        <v>P1915</v>
      </c>
      <c r="G41" s="119">
        <v>0</v>
      </c>
      <c r="H41" s="120" t="str">
        <f>INDEX('KI 2019-20'!F$9:F$383,MATCH($B41,'KI 2019-20'!$B$9:$B$383,0))</f>
        <v>Brent</v>
      </c>
      <c r="I41" s="154">
        <f>_xlfn.IFNA(IF($B41=$B$382,0,INDEX('I.Supplementary 2019-20'!N$8:N$191,MATCH($B41,'I.Supplementary 2019-20'!$B$8:$B$191,0))),INDEX('KI 2019-20'!N$9:N$383,MATCH($B41,'KI 2019-20'!$B$9:$B$383,0)))</f>
        <v>21.968721785008729</v>
      </c>
      <c r="J41" s="153">
        <f>_xlfn.IFNA(IF($B41=$B$382,0,INDEX('I.Supplementary 2019-20'!O$8:O$191,MATCH($B41,'I.Supplementary 2019-20'!$B$8:$B$191,0))),INDEX('KI 2019-20'!O$9:O$383,MATCH($B41,'KI 2019-20'!$B$9:$B$383,0)))</f>
        <v>2.5350211502722018</v>
      </c>
      <c r="K41" s="153">
        <f>_xlfn.IFNA(IF($B41=$B$382,0,INDEX('I.Supplementary 2019-20'!P$8:P$191,MATCH($B41,'I.Supplementary 2019-20'!$B$8:$B$191,0))),INDEX('KI 2019-20'!P$9:P$383,MATCH($B41,'KI 2019-20'!$B$9:$B$383,0)))</f>
        <v>0</v>
      </c>
      <c r="L41" s="153">
        <f>_xlfn.IFNA(IF($B41=$B$382,0,INDEX('I.Supplementary 2019-20'!Q$8:Q$191,MATCH($B41,'I.Supplementary 2019-20'!$B$8:$B$191,0))),INDEX('KI 2019-20'!Q$9:Q$383,MATCH($B41,'KI 2019-20'!$B$9:$B$383,0)))</f>
        <v>0</v>
      </c>
      <c r="M41" s="155">
        <f>_xlfn.IFNA(IF($B41=$B$382,0,INDEX('I.Supplementary 2019-20'!R$8:R$191,MATCH($B41,'I.Supplementary 2019-20'!$B$8:$B$191,0))),INDEX('KI 2019-20'!R$9:R$383,MATCH($B41,'KI 2019-20'!$B$9:$B$383,0)))</f>
        <v>0</v>
      </c>
      <c r="N41" s="153">
        <f>_xlfn.IFNA(IF($B41=$B$382,0,INDEX('I.Supplementary 2019-20'!S$8:S$191,MATCH($B41,'I.Supplementary 2019-20'!$B$8:$B$191,0))),INDEX('KI 2019-20'!S$9:S$383,MATCH($B41,'KI 2019-20'!$B$9:$B$383,0)))</f>
        <v>67.087095111455383</v>
      </c>
      <c r="O41" s="153">
        <f>_xlfn.IFNA(IF($B41=$B$382,0,INDEX('I.Supplementary 2019-20'!T$8:T$191,MATCH($B41,'I.Supplementary 2019-20'!$B$8:$B$191,0))),INDEX('KI 2019-20'!T$9:T$383,MATCH($B41,'KI 2019-20'!$B$9:$B$383,0)))</f>
        <v>19.817903688084336</v>
      </c>
      <c r="P41" s="153">
        <f>_xlfn.IFNA(IF($B41=$B$382,0,INDEX('I.Supplementary 2019-20'!U$8:U$191,MATCH($B41,'I.Supplementary 2019-20'!$B$8:$B$191,0))),INDEX('KI 2019-20'!U$9:U$383,MATCH($B41,'KI 2019-20'!$B$9:$B$383,0)))</f>
        <v>0</v>
      </c>
      <c r="Q41" s="153">
        <f>_xlfn.IFNA(IF($B41=$B$382,0,INDEX('I.Supplementary 2019-20'!V$8:V$191,MATCH($B41,'I.Supplementary 2019-20'!$B$8:$B$191,0))),INDEX('KI 2019-20'!V$9:V$383,MATCH($B41,'KI 2019-20'!$B$9:$B$383,0)))</f>
        <v>0</v>
      </c>
      <c r="R41" s="155">
        <f>_xlfn.IFNA(IF($B41=$B$382,0,INDEX('I.Supplementary 2019-20'!W$8:W$191,MATCH($B41,'I.Supplementary 2019-20'!$B$8:$B$191,0))),INDEX('KI 2019-20'!W$9:W$383,MATCH($B41,'KI 2019-20'!$B$9:$B$383,0)))</f>
        <v>0</v>
      </c>
      <c r="S41" s="153">
        <f>_xlfn.IFNA(IF($B41=$B$382,0,INDEX('I.Supplementary 2019-20'!X$8:X$191,MATCH($B41,'I.Supplementary 2019-20'!$B$8:$B$191,0))),INDEX('KI 2019-20'!X$9:X$383,MATCH($B41,'KI 2019-20'!$B$9:$B$383,0)))</f>
        <v>89.055816896464108</v>
      </c>
      <c r="T41" s="153">
        <f>_xlfn.IFNA(IF($B41=$B$382,0,INDEX('I.Supplementary 2019-20'!Y$8:Y$191,MATCH($B41,'I.Supplementary 2019-20'!$B$8:$B$191,0))),INDEX('KI 2019-20'!Y$9:Y$383,MATCH($B41,'KI 2019-20'!$B$9:$B$383,0)))</f>
        <v>22.352924838356536</v>
      </c>
      <c r="U41" s="153">
        <f>_xlfn.IFNA(IF($B41=$B$382,0,INDEX('I.Supplementary 2019-20'!Z$8:Z$191,MATCH($B41,'I.Supplementary 2019-20'!$B$8:$B$191,0))),INDEX('KI 2019-20'!Z$9:Z$383,MATCH($B41,'KI 2019-20'!$B$9:$B$383,0)))</f>
        <v>0</v>
      </c>
      <c r="V41" s="153">
        <f>_xlfn.IFNA(IF($B41=$B$382,0,INDEX('I.Supplementary 2019-20'!AA$8:AA$191,MATCH($B41,'I.Supplementary 2019-20'!$B$8:$B$191,0))),INDEX('KI 2019-20'!AA$9:AA$383,MATCH($B41,'KI 2019-20'!$B$9:$B$383,0)))</f>
        <v>0</v>
      </c>
      <c r="W41" s="155">
        <f>_xlfn.IFNA(IF($B41=$B$382,0,INDEX('I.Supplementary 2019-20'!AB$8:AB$191,MATCH($B41,'I.Supplementary 2019-20'!$B$8:$B$191,0))),INDEX('KI 2019-20'!AB$9:AB$383,MATCH($B41,'KI 2019-20'!$B$9:$B$383,0)))</f>
        <v>0</v>
      </c>
      <c r="Y41" s="154">
        <f>_xlfn.IFNA(IF($B41=$B$382,0,INDEX('I.Supplementary 2019-20'!$I$8:$I$191,MATCH($B41,'I.Supplementary 2019-20'!$B$8:$B$191,0))),INDEX('KI 2019-20'!$I$9:$I$383,MATCH($B41,'KI 2019-20'!$B$9:$B$383,0)))</f>
        <v>24.503742935280929</v>
      </c>
      <c r="Z41" s="153">
        <f>_xlfn.IFNA(IF($B41=$B$382,0,INDEX('I.Supplementary 2019-20'!$J$8:$J$191,MATCH($B41,'I.Supplementary 2019-20'!$B$8:$B$191,0))),INDEX('KI 2019-20'!$J$9:$J$383,MATCH($B41,'KI 2019-20'!$B$9:$B$383,0)))</f>
        <v>86.904998799539712</v>
      </c>
      <c r="AA41" s="155">
        <f>_xlfn.IFNA(IF($B41=$B$382,0,INDEX('I.Supplementary 2019-20'!$H$8:$H$191,MATCH($B41,'I.Supplementary 2019-20'!$B$8:$B$191,0))),INDEX('KI 2019-20'!$H$9:$H$383,MATCH($B41,'KI 2019-20'!$B$9:$B$383,0)))</f>
        <v>111.40874173482065</v>
      </c>
      <c r="AC41" s="156">
        <f>I41*('Other inputs'!$C$6/'Other inputs'!$C$5)</f>
        <v>22.326664298817427</v>
      </c>
      <c r="AD41" s="149">
        <f>IF(B41=$B$35,J41*('Other inputs'!$C$6/'Other inputs'!$C$5)-('Other inputs'!$C$18/1000000),J41*('Other inputs'!$C$6/'Other inputs'!$C$5))</f>
        <v>2.5763249572012805</v>
      </c>
      <c r="AE41" s="149">
        <f>K41*('Other inputs'!$C$6/'Other inputs'!$C$5)</f>
        <v>0</v>
      </c>
      <c r="AF41" s="149">
        <f>L41*('Other inputs'!$C$6/'Other inputs'!$C$5)</f>
        <v>0</v>
      </c>
      <c r="AG41" s="188">
        <f>M41*('Other inputs'!$C$6/'Other inputs'!$C$5)</f>
        <v>0</v>
      </c>
      <c r="AH41" s="149">
        <f>N41*('Other inputs'!$C$6/'Other inputs'!$C$5)</f>
        <v>68.180163870908828</v>
      </c>
      <c r="AI41" s="149">
        <f>O41*('Other inputs'!$C$6/'Other inputs'!$C$5)</f>
        <v>20.140802322513409</v>
      </c>
      <c r="AJ41" s="149">
        <f>P41*('Other inputs'!$C$6/'Other inputs'!$C$5)</f>
        <v>0</v>
      </c>
      <c r="AK41" s="149">
        <f>Q41*('Other inputs'!$C$6/'Other inputs'!$C$5)</f>
        <v>0</v>
      </c>
      <c r="AL41" s="188">
        <f>R41*('Other inputs'!$C$6/'Other inputs'!$C$5)</f>
        <v>0</v>
      </c>
      <c r="AM41" s="156">
        <f t="shared" si="4"/>
        <v>90.506828169726248</v>
      </c>
      <c r="AN41" s="149">
        <f t="shared" si="5"/>
        <v>22.717127279714688</v>
      </c>
      <c r="AO41" s="149">
        <f t="shared" si="6"/>
        <v>0</v>
      </c>
      <c r="AP41" s="149">
        <f t="shared" si="7"/>
        <v>0</v>
      </c>
      <c r="AQ41" s="188">
        <f t="shared" si="8"/>
        <v>0</v>
      </c>
      <c r="AR41" s="149"/>
      <c r="AS41" s="156">
        <f>IF(D41=$C$171,'Other inputs'!$C$12/1000000,SUM(AC41:AG41))</f>
        <v>24.902989256018706</v>
      </c>
      <c r="AT41" s="200">
        <f>IF(D41=$C$171,$Z$171*('Other inputs'!$C$6/'Other inputs'!$C$5),SUM(AH41:AL41))</f>
        <v>88.320966193422237</v>
      </c>
      <c r="AU41" s="210">
        <f t="shared" si="9"/>
        <v>113.22395544944095</v>
      </c>
      <c r="AV41" s="214"/>
      <c r="AW41" s="199">
        <f>IF($G41=1,0,AC41*('Other inputs'!$F$6/'Other inputs'!$F$5))</f>
        <v>22.450129723511346</v>
      </c>
      <c r="AX41" s="200">
        <f>IF($G41=1,0,AD41*('Other inputs'!$F$6/'Other inputs'!$F$5))</f>
        <v>2.5905719154899507</v>
      </c>
      <c r="AY41" s="200">
        <f>IF($G41=1,0,AE41*('Other inputs'!$F$6/'Other inputs'!$F$5))</f>
        <v>0</v>
      </c>
      <c r="AZ41" s="200">
        <f>IF($G41=1,0,AF41*('Other inputs'!$F$6/'Other inputs'!$F$5))</f>
        <v>0</v>
      </c>
      <c r="BA41" s="200">
        <f>IF($G41=1,0,AG41*('Other inputs'!$F$6/'Other inputs'!$F$5))</f>
        <v>0</v>
      </c>
      <c r="BB41" s="199">
        <f>IF($G41=1,0,AH41*('Other inputs'!$C$7/'Other inputs'!$C$6))</f>
        <v>68.180163870908828</v>
      </c>
      <c r="BC41" s="200">
        <f>IF($G41=1,0,AI41*('Other inputs'!$C$7/'Other inputs'!$C$6))</f>
        <v>20.140802322513409</v>
      </c>
      <c r="BD41" s="200">
        <f>IF($G41=1,0,AJ41*('Other inputs'!$C$7/'Other inputs'!$C$6))</f>
        <v>0</v>
      </c>
      <c r="BE41" s="200">
        <f>IF($G41=1,0,AK41*('Other inputs'!$C$7/'Other inputs'!$C$6))</f>
        <v>0</v>
      </c>
      <c r="BF41" s="200">
        <f>IF($G41=1,0,AL41*('Other inputs'!$C$7/'Other inputs'!$C$6))</f>
        <v>0</v>
      </c>
      <c r="BG41" s="199">
        <f t="shared" si="10"/>
        <v>90.630293594420181</v>
      </c>
      <c r="BH41" s="200">
        <f t="shared" si="11"/>
        <v>22.731374238003358</v>
      </c>
      <c r="BI41" s="200">
        <f t="shared" si="12"/>
        <v>0</v>
      </c>
      <c r="BJ41" s="200">
        <f t="shared" si="13"/>
        <v>0</v>
      </c>
      <c r="BK41" s="210">
        <f t="shared" si="14"/>
        <v>0</v>
      </c>
      <c r="BL41" s="200"/>
      <c r="BM41" s="199">
        <f>IF(D41=C$171,'Other inputs'!$C$13/1000000,SUM(AW41:BA41))</f>
        <v>25.040701639001295</v>
      </c>
      <c r="BN41" s="200">
        <f>IF(B41=$B$171,$AT$171*('Other inputs'!$C$7/'Other inputs'!$C$6),SUM(BB41:BF41))</f>
        <v>88.320966193422237</v>
      </c>
      <c r="BO41" s="188">
        <f t="shared" si="15"/>
        <v>113.36166783242354</v>
      </c>
    </row>
    <row r="42" spans="2:67">
      <c r="B42" s="121" t="str">
        <f>'KI 2019-20'!B43</f>
        <v>E1533</v>
      </c>
      <c r="C42" s="160" t="str">
        <f t="shared" si="2"/>
        <v>E1533</v>
      </c>
      <c r="D42" s="160" t="str">
        <f t="shared" si="3"/>
        <v>E1533</v>
      </c>
      <c r="E42" t="str">
        <f>INDEX('KI 2019-20'!D$9:D$383,MATCH($B42,'KI 2019-20'!$B$9:$B$383,0))</f>
        <v>SD</v>
      </c>
      <c r="F42">
        <f>INDEX('KI 2019-20'!E$9:E$383,MATCH($B42,'KI 2019-20'!$B$9:$B$383,0))</f>
        <v>0</v>
      </c>
      <c r="G42" s="119">
        <v>0</v>
      </c>
      <c r="H42" s="120" t="str">
        <f>INDEX('KI 2019-20'!F$9:F$383,MATCH($B42,'KI 2019-20'!$B$9:$B$383,0))</f>
        <v>Brentwood</v>
      </c>
      <c r="I42" s="154">
        <f>_xlfn.IFNA(IF($B42=$B$382,0,INDEX('I.Supplementary 2019-20'!N$8:N$191,MATCH($B42,'I.Supplementary 2019-20'!$B$8:$B$191,0))),INDEX('KI 2019-20'!N$9:N$383,MATCH($B42,'KI 2019-20'!$B$9:$B$383,0)))</f>
        <v>0</v>
      </c>
      <c r="J42" s="153">
        <f>_xlfn.IFNA(IF($B42=$B$382,0,INDEX('I.Supplementary 2019-20'!O$8:O$191,MATCH($B42,'I.Supplementary 2019-20'!$B$8:$B$191,0))),INDEX('KI 2019-20'!O$9:O$383,MATCH($B42,'KI 2019-20'!$B$9:$B$383,0)))</f>
        <v>0</v>
      </c>
      <c r="K42" s="153">
        <f>_xlfn.IFNA(IF($B42=$B$382,0,INDEX('I.Supplementary 2019-20'!P$8:P$191,MATCH($B42,'I.Supplementary 2019-20'!$B$8:$B$191,0))),INDEX('KI 2019-20'!P$9:P$383,MATCH($B42,'KI 2019-20'!$B$9:$B$383,0)))</f>
        <v>0</v>
      </c>
      <c r="L42" s="153">
        <f>_xlfn.IFNA(IF($B42=$B$382,0,INDEX('I.Supplementary 2019-20'!Q$8:Q$191,MATCH($B42,'I.Supplementary 2019-20'!$B$8:$B$191,0))),INDEX('KI 2019-20'!Q$9:Q$383,MATCH($B42,'KI 2019-20'!$B$9:$B$383,0)))</f>
        <v>0</v>
      </c>
      <c r="M42" s="155">
        <f>_xlfn.IFNA(IF($B42=$B$382,0,INDEX('I.Supplementary 2019-20'!R$8:R$191,MATCH($B42,'I.Supplementary 2019-20'!$B$8:$B$191,0))),INDEX('KI 2019-20'!R$9:R$383,MATCH($B42,'KI 2019-20'!$B$9:$B$383,0)))</f>
        <v>0</v>
      </c>
      <c r="N42" s="153">
        <f>_xlfn.IFNA(IF($B42=$B$382,0,INDEX('I.Supplementary 2019-20'!S$8:S$191,MATCH($B42,'I.Supplementary 2019-20'!$B$8:$B$191,0))),INDEX('KI 2019-20'!S$9:S$383,MATCH($B42,'KI 2019-20'!$B$9:$B$383,0)))</f>
        <v>0</v>
      </c>
      <c r="O42" s="153">
        <f>_xlfn.IFNA(IF($B42=$B$382,0,INDEX('I.Supplementary 2019-20'!T$8:T$191,MATCH($B42,'I.Supplementary 2019-20'!$B$8:$B$191,0))),INDEX('KI 2019-20'!T$9:T$383,MATCH($B42,'KI 2019-20'!$B$9:$B$383,0)))</f>
        <v>1.6326391900882835</v>
      </c>
      <c r="P42" s="153">
        <f>_xlfn.IFNA(IF($B42=$B$382,0,INDEX('I.Supplementary 2019-20'!U$8:U$191,MATCH($B42,'I.Supplementary 2019-20'!$B$8:$B$191,0))),INDEX('KI 2019-20'!U$9:U$383,MATCH($B42,'KI 2019-20'!$B$9:$B$383,0)))</f>
        <v>0</v>
      </c>
      <c r="Q42" s="153">
        <f>_xlfn.IFNA(IF($B42=$B$382,0,INDEX('I.Supplementary 2019-20'!V$8:V$191,MATCH($B42,'I.Supplementary 2019-20'!$B$8:$B$191,0))),INDEX('KI 2019-20'!V$9:V$383,MATCH($B42,'KI 2019-20'!$B$9:$B$383,0)))</f>
        <v>0</v>
      </c>
      <c r="R42" s="155">
        <f>_xlfn.IFNA(IF($B42=$B$382,0,INDEX('I.Supplementary 2019-20'!W$8:W$191,MATCH($B42,'I.Supplementary 2019-20'!$B$8:$B$191,0))),INDEX('KI 2019-20'!W$9:W$383,MATCH($B42,'KI 2019-20'!$B$9:$B$383,0)))</f>
        <v>0</v>
      </c>
      <c r="S42" s="153">
        <f>_xlfn.IFNA(IF($B42=$B$382,0,INDEX('I.Supplementary 2019-20'!X$8:X$191,MATCH($B42,'I.Supplementary 2019-20'!$B$8:$B$191,0))),INDEX('KI 2019-20'!X$9:X$383,MATCH($B42,'KI 2019-20'!$B$9:$B$383,0)))</f>
        <v>0</v>
      </c>
      <c r="T42" s="153">
        <f>_xlfn.IFNA(IF($B42=$B$382,0,INDEX('I.Supplementary 2019-20'!Y$8:Y$191,MATCH($B42,'I.Supplementary 2019-20'!$B$8:$B$191,0))),INDEX('KI 2019-20'!Y$9:Y$383,MATCH($B42,'KI 2019-20'!$B$9:$B$383,0)))</f>
        <v>1.6326391900882835</v>
      </c>
      <c r="U42" s="153">
        <f>_xlfn.IFNA(IF($B42=$B$382,0,INDEX('I.Supplementary 2019-20'!Z$8:Z$191,MATCH($B42,'I.Supplementary 2019-20'!$B$8:$B$191,0))),INDEX('KI 2019-20'!Z$9:Z$383,MATCH($B42,'KI 2019-20'!$B$9:$B$383,0)))</f>
        <v>0</v>
      </c>
      <c r="V42" s="153">
        <f>_xlfn.IFNA(IF($B42=$B$382,0,INDEX('I.Supplementary 2019-20'!AA$8:AA$191,MATCH($B42,'I.Supplementary 2019-20'!$B$8:$B$191,0))),INDEX('KI 2019-20'!AA$9:AA$383,MATCH($B42,'KI 2019-20'!$B$9:$B$383,0)))</f>
        <v>0</v>
      </c>
      <c r="W42" s="155">
        <f>_xlfn.IFNA(IF($B42=$B$382,0,INDEX('I.Supplementary 2019-20'!AB$8:AB$191,MATCH($B42,'I.Supplementary 2019-20'!$B$8:$B$191,0))),INDEX('KI 2019-20'!AB$9:AB$383,MATCH($B42,'KI 2019-20'!$B$9:$B$383,0)))</f>
        <v>0</v>
      </c>
      <c r="Y42" s="154">
        <f>_xlfn.IFNA(IF($B42=$B$382,0,INDEX('I.Supplementary 2019-20'!$I$8:$I$191,MATCH($B42,'I.Supplementary 2019-20'!$B$8:$B$191,0))),INDEX('KI 2019-20'!$I$9:$I$383,MATCH($B42,'KI 2019-20'!$B$9:$B$383,0)))</f>
        <v>0</v>
      </c>
      <c r="Z42" s="153">
        <f>_xlfn.IFNA(IF($B42=$B$382,0,INDEX('I.Supplementary 2019-20'!$J$8:$J$191,MATCH($B42,'I.Supplementary 2019-20'!$B$8:$B$191,0))),INDEX('KI 2019-20'!$J$9:$J$383,MATCH($B42,'KI 2019-20'!$B$9:$B$383,0)))</f>
        <v>1.6326391900882835</v>
      </c>
      <c r="AA42" s="155">
        <f>_xlfn.IFNA(IF($B42=$B$382,0,INDEX('I.Supplementary 2019-20'!$H$8:$H$191,MATCH($B42,'I.Supplementary 2019-20'!$B$8:$B$191,0))),INDEX('KI 2019-20'!$H$9:$H$383,MATCH($B42,'KI 2019-20'!$B$9:$B$383,0)))</f>
        <v>1.6326391900882835</v>
      </c>
      <c r="AC42" s="156">
        <f>I42*('Other inputs'!$C$6/'Other inputs'!$C$5)</f>
        <v>0</v>
      </c>
      <c r="AD42" s="149">
        <f>IF(B42=$B$35,J42*('Other inputs'!$C$6/'Other inputs'!$C$5)-('Other inputs'!$C$18/1000000),J42*('Other inputs'!$C$6/'Other inputs'!$C$5))</f>
        <v>0</v>
      </c>
      <c r="AE42" s="149">
        <f>K42*('Other inputs'!$C$6/'Other inputs'!$C$5)</f>
        <v>0</v>
      </c>
      <c r="AF42" s="149">
        <f>L42*('Other inputs'!$C$6/'Other inputs'!$C$5)</f>
        <v>0</v>
      </c>
      <c r="AG42" s="188">
        <f>M42*('Other inputs'!$C$6/'Other inputs'!$C$5)</f>
        <v>0</v>
      </c>
      <c r="AH42" s="149">
        <f>N42*('Other inputs'!$C$6/'Other inputs'!$C$5)</f>
        <v>0</v>
      </c>
      <c r="AI42" s="149">
        <f>O42*('Other inputs'!$C$6/'Other inputs'!$C$5)</f>
        <v>1.6592402359553025</v>
      </c>
      <c r="AJ42" s="149">
        <f>P42*('Other inputs'!$C$6/'Other inputs'!$C$5)</f>
        <v>0</v>
      </c>
      <c r="AK42" s="149">
        <f>Q42*('Other inputs'!$C$6/'Other inputs'!$C$5)</f>
        <v>0</v>
      </c>
      <c r="AL42" s="188">
        <f>R42*('Other inputs'!$C$6/'Other inputs'!$C$5)</f>
        <v>0</v>
      </c>
      <c r="AM42" s="156">
        <f t="shared" si="4"/>
        <v>0</v>
      </c>
      <c r="AN42" s="149">
        <f t="shared" si="5"/>
        <v>1.6592402359553025</v>
      </c>
      <c r="AO42" s="149">
        <f t="shared" si="6"/>
        <v>0</v>
      </c>
      <c r="AP42" s="149">
        <f t="shared" si="7"/>
        <v>0</v>
      </c>
      <c r="AQ42" s="188">
        <f t="shared" si="8"/>
        <v>0</v>
      </c>
      <c r="AR42" s="149"/>
      <c r="AS42" s="156">
        <f>IF(D42=$C$171,'Other inputs'!$C$12/1000000,SUM(AC42:AG42))</f>
        <v>0</v>
      </c>
      <c r="AT42" s="200">
        <f>IF(D42=$C$171,$Z$171*('Other inputs'!$C$6/'Other inputs'!$C$5),SUM(AH42:AL42))</f>
        <v>1.6592402359553025</v>
      </c>
      <c r="AU42" s="210">
        <f t="shared" si="9"/>
        <v>1.6592402359553025</v>
      </c>
      <c r="AV42" s="214"/>
      <c r="AW42" s="199">
        <f>IF($G42=1,0,AC42*('Other inputs'!$F$6/'Other inputs'!$F$5))</f>
        <v>0</v>
      </c>
      <c r="AX42" s="200">
        <f>IF($G42=1,0,AD42*('Other inputs'!$F$6/'Other inputs'!$F$5))</f>
        <v>0</v>
      </c>
      <c r="AY42" s="200">
        <f>IF($G42=1,0,AE42*('Other inputs'!$F$6/'Other inputs'!$F$5))</f>
        <v>0</v>
      </c>
      <c r="AZ42" s="200">
        <f>IF($G42=1,0,AF42*('Other inputs'!$F$6/'Other inputs'!$F$5))</f>
        <v>0</v>
      </c>
      <c r="BA42" s="200">
        <f>IF($G42=1,0,AG42*('Other inputs'!$F$6/'Other inputs'!$F$5))</f>
        <v>0</v>
      </c>
      <c r="BB42" s="199">
        <f>IF($G42=1,0,AH42*('Other inputs'!$C$7/'Other inputs'!$C$6))</f>
        <v>0</v>
      </c>
      <c r="BC42" s="200">
        <f>IF($G42=1,0,AI42*('Other inputs'!$C$7/'Other inputs'!$C$6))</f>
        <v>1.6592402359553025</v>
      </c>
      <c r="BD42" s="200">
        <f>IF($G42=1,0,AJ42*('Other inputs'!$C$7/'Other inputs'!$C$6))</f>
        <v>0</v>
      </c>
      <c r="BE42" s="200">
        <f>IF($G42=1,0,AK42*('Other inputs'!$C$7/'Other inputs'!$C$6))</f>
        <v>0</v>
      </c>
      <c r="BF42" s="200">
        <f>IF($G42=1,0,AL42*('Other inputs'!$C$7/'Other inputs'!$C$6))</f>
        <v>0</v>
      </c>
      <c r="BG42" s="199">
        <f t="shared" si="10"/>
        <v>0</v>
      </c>
      <c r="BH42" s="200">
        <f t="shared" si="11"/>
        <v>1.6592402359553025</v>
      </c>
      <c r="BI42" s="200">
        <f t="shared" si="12"/>
        <v>0</v>
      </c>
      <c r="BJ42" s="200">
        <f t="shared" si="13"/>
        <v>0</v>
      </c>
      <c r="BK42" s="210">
        <f t="shared" si="14"/>
        <v>0</v>
      </c>
      <c r="BL42" s="200"/>
      <c r="BM42" s="199">
        <f>IF(D42=C$171,'Other inputs'!$C$13/1000000,SUM(AW42:BA42))</f>
        <v>0</v>
      </c>
      <c r="BN42" s="200">
        <f>IF(B42=$B$171,$AT$171*('Other inputs'!$C$7/'Other inputs'!$C$6),SUM(BB42:BF42))</f>
        <v>1.6592402359553025</v>
      </c>
      <c r="BO42" s="188">
        <f t="shared" si="15"/>
        <v>1.6592402359553025</v>
      </c>
    </row>
    <row r="43" spans="2:67">
      <c r="B43" s="121" t="str">
        <f>'KI 2019-20'!B44</f>
        <v>E1401</v>
      </c>
      <c r="C43" s="160" t="str">
        <f t="shared" si="2"/>
        <v>E1401</v>
      </c>
      <c r="D43" s="160" t="str">
        <f t="shared" si="3"/>
        <v>E1401</v>
      </c>
      <c r="E43" t="str">
        <f>INDEX('KI 2019-20'!D$9:D$383,MATCH($B43,'KI 2019-20'!$B$9:$B$383,0))</f>
        <v>UNINFIR</v>
      </c>
      <c r="F43">
        <f>INDEX('KI 2019-20'!E$9:E$383,MATCH($B43,'KI 2019-20'!$B$9:$B$383,0))</f>
        <v>0</v>
      </c>
      <c r="G43" s="119">
        <v>0</v>
      </c>
      <c r="H43" s="120" t="str">
        <f>INDEX('KI 2019-20'!F$9:F$383,MATCH($B43,'KI 2019-20'!$B$9:$B$383,0))</f>
        <v>Brighton &amp; Hove</v>
      </c>
      <c r="I43" s="154">
        <f>_xlfn.IFNA(IF($B43=$B$382,0,INDEX('I.Supplementary 2019-20'!N$8:N$191,MATCH($B43,'I.Supplementary 2019-20'!$B$8:$B$191,0))),INDEX('KI 2019-20'!N$9:N$383,MATCH($B43,'KI 2019-20'!$B$9:$B$383,0)))</f>
        <v>7.8449194968573455</v>
      </c>
      <c r="J43" s="153">
        <f>_xlfn.IFNA(IF($B43=$B$382,0,INDEX('I.Supplementary 2019-20'!O$8:O$191,MATCH($B43,'I.Supplementary 2019-20'!$B$8:$B$191,0))),INDEX('KI 2019-20'!O$9:O$383,MATCH($B43,'KI 2019-20'!$B$9:$B$383,0)))</f>
        <v>-1.321486097786855</v>
      </c>
      <c r="K43" s="153">
        <f>_xlfn.IFNA(IF($B43=$B$382,0,INDEX('I.Supplementary 2019-20'!P$8:P$191,MATCH($B43,'I.Supplementary 2019-20'!$B$8:$B$191,0))),INDEX('KI 2019-20'!P$9:P$383,MATCH($B43,'KI 2019-20'!$B$9:$B$383,0)))</f>
        <v>0</v>
      </c>
      <c r="L43" s="153">
        <f>_xlfn.IFNA(IF($B43=$B$382,0,INDEX('I.Supplementary 2019-20'!Q$8:Q$191,MATCH($B43,'I.Supplementary 2019-20'!$B$8:$B$191,0))),INDEX('KI 2019-20'!Q$9:Q$383,MATCH($B43,'KI 2019-20'!$B$9:$B$383,0)))</f>
        <v>0</v>
      </c>
      <c r="M43" s="155">
        <f>_xlfn.IFNA(IF($B43=$B$382,0,INDEX('I.Supplementary 2019-20'!R$8:R$191,MATCH($B43,'I.Supplementary 2019-20'!$B$8:$B$191,0))),INDEX('KI 2019-20'!R$9:R$383,MATCH($B43,'KI 2019-20'!$B$9:$B$383,0)))</f>
        <v>0</v>
      </c>
      <c r="N43" s="153">
        <f>_xlfn.IFNA(IF($B43=$B$382,0,INDEX('I.Supplementary 2019-20'!S$8:S$191,MATCH($B43,'I.Supplementary 2019-20'!$B$8:$B$191,0))),INDEX('KI 2019-20'!S$9:S$383,MATCH($B43,'KI 2019-20'!$B$9:$B$383,0)))</f>
        <v>43.777603955146674</v>
      </c>
      <c r="O43" s="153">
        <f>_xlfn.IFNA(IF($B43=$B$382,0,INDEX('I.Supplementary 2019-20'!T$8:T$191,MATCH($B43,'I.Supplementary 2019-20'!$B$8:$B$191,0))),INDEX('KI 2019-20'!T$9:T$383,MATCH($B43,'KI 2019-20'!$B$9:$B$383,0)))</f>
        <v>14.40954650236937</v>
      </c>
      <c r="P43" s="153">
        <f>_xlfn.IFNA(IF($B43=$B$382,0,INDEX('I.Supplementary 2019-20'!U$8:U$191,MATCH($B43,'I.Supplementary 2019-20'!$B$8:$B$191,0))),INDEX('KI 2019-20'!U$9:U$383,MATCH($B43,'KI 2019-20'!$B$9:$B$383,0)))</f>
        <v>0</v>
      </c>
      <c r="Q43" s="153">
        <f>_xlfn.IFNA(IF($B43=$B$382,0,INDEX('I.Supplementary 2019-20'!V$8:V$191,MATCH($B43,'I.Supplementary 2019-20'!$B$8:$B$191,0))),INDEX('KI 2019-20'!V$9:V$383,MATCH($B43,'KI 2019-20'!$B$9:$B$383,0)))</f>
        <v>0</v>
      </c>
      <c r="R43" s="155">
        <f>_xlfn.IFNA(IF($B43=$B$382,0,INDEX('I.Supplementary 2019-20'!W$8:W$191,MATCH($B43,'I.Supplementary 2019-20'!$B$8:$B$191,0))),INDEX('KI 2019-20'!W$9:W$383,MATCH($B43,'KI 2019-20'!$B$9:$B$383,0)))</f>
        <v>0</v>
      </c>
      <c r="S43" s="153">
        <f>_xlfn.IFNA(IF($B43=$B$382,0,INDEX('I.Supplementary 2019-20'!X$8:X$191,MATCH($B43,'I.Supplementary 2019-20'!$B$8:$B$191,0))),INDEX('KI 2019-20'!X$9:X$383,MATCH($B43,'KI 2019-20'!$B$9:$B$383,0)))</f>
        <v>51.622523452004017</v>
      </c>
      <c r="T43" s="153">
        <f>_xlfn.IFNA(IF($B43=$B$382,0,INDEX('I.Supplementary 2019-20'!Y$8:Y$191,MATCH($B43,'I.Supplementary 2019-20'!$B$8:$B$191,0))),INDEX('KI 2019-20'!Y$9:Y$383,MATCH($B43,'KI 2019-20'!$B$9:$B$383,0)))</f>
        <v>13.088060404582516</v>
      </c>
      <c r="U43" s="153">
        <f>_xlfn.IFNA(IF($B43=$B$382,0,INDEX('I.Supplementary 2019-20'!Z$8:Z$191,MATCH($B43,'I.Supplementary 2019-20'!$B$8:$B$191,0))),INDEX('KI 2019-20'!Z$9:Z$383,MATCH($B43,'KI 2019-20'!$B$9:$B$383,0)))</f>
        <v>0</v>
      </c>
      <c r="V43" s="153">
        <f>_xlfn.IFNA(IF($B43=$B$382,0,INDEX('I.Supplementary 2019-20'!AA$8:AA$191,MATCH($B43,'I.Supplementary 2019-20'!$B$8:$B$191,0))),INDEX('KI 2019-20'!AA$9:AA$383,MATCH($B43,'KI 2019-20'!$B$9:$B$383,0)))</f>
        <v>0</v>
      </c>
      <c r="W43" s="155">
        <f>_xlfn.IFNA(IF($B43=$B$382,0,INDEX('I.Supplementary 2019-20'!AB$8:AB$191,MATCH($B43,'I.Supplementary 2019-20'!$B$8:$B$191,0))),INDEX('KI 2019-20'!AB$9:AB$383,MATCH($B43,'KI 2019-20'!$B$9:$B$383,0)))</f>
        <v>0</v>
      </c>
      <c r="Y43" s="154">
        <f>_xlfn.IFNA(IF($B43=$B$382,0,INDEX('I.Supplementary 2019-20'!$I$8:$I$191,MATCH($B43,'I.Supplementary 2019-20'!$B$8:$B$191,0))),INDEX('KI 2019-20'!$I$9:$I$383,MATCH($B43,'KI 2019-20'!$B$9:$B$383,0)))</f>
        <v>6.5234333990704902</v>
      </c>
      <c r="Z43" s="153">
        <f>_xlfn.IFNA(IF($B43=$B$382,0,INDEX('I.Supplementary 2019-20'!$J$8:$J$191,MATCH($B43,'I.Supplementary 2019-20'!$B$8:$B$191,0))),INDEX('KI 2019-20'!$J$9:$J$383,MATCH($B43,'KI 2019-20'!$B$9:$B$383,0)))</f>
        <v>58.187150457516047</v>
      </c>
      <c r="AA43" s="155">
        <f>_xlfn.IFNA(IF($B43=$B$382,0,INDEX('I.Supplementary 2019-20'!$H$8:$H$191,MATCH($B43,'I.Supplementary 2019-20'!$B$8:$B$191,0))),INDEX('KI 2019-20'!$H$9:$H$383,MATCH($B43,'KI 2019-20'!$B$9:$B$383,0)))</f>
        <v>64.710583856586524</v>
      </c>
      <c r="AC43" s="156">
        <f>I43*('Other inputs'!$C$6/'Other inputs'!$C$5)</f>
        <v>7.9727389591279341</v>
      </c>
      <c r="AD43" s="149">
        <f>IF(B43=$B$35,J43*('Other inputs'!$C$6/'Other inputs'!$C$5)-('Other inputs'!$C$18/1000000),J43*('Other inputs'!$C$6/'Other inputs'!$C$5))</f>
        <v>-1.3430174395023231</v>
      </c>
      <c r="AE43" s="149">
        <f>K43*('Other inputs'!$C$6/'Other inputs'!$C$5)</f>
        <v>0</v>
      </c>
      <c r="AF43" s="149">
        <f>L43*('Other inputs'!$C$6/'Other inputs'!$C$5)</f>
        <v>0</v>
      </c>
      <c r="AG43" s="188">
        <f>M43*('Other inputs'!$C$6/'Other inputs'!$C$5)</f>
        <v>0</v>
      </c>
      <c r="AH43" s="149">
        <f>N43*('Other inputs'!$C$6/'Other inputs'!$C$5)</f>
        <v>44.490884671320146</v>
      </c>
      <c r="AI43" s="149">
        <f>O43*('Other inputs'!$C$6/'Other inputs'!$C$5)</f>
        <v>14.64432526411877</v>
      </c>
      <c r="AJ43" s="149">
        <f>P43*('Other inputs'!$C$6/'Other inputs'!$C$5)</f>
        <v>0</v>
      </c>
      <c r="AK43" s="149">
        <f>Q43*('Other inputs'!$C$6/'Other inputs'!$C$5)</f>
        <v>0</v>
      </c>
      <c r="AL43" s="188">
        <f>R43*('Other inputs'!$C$6/'Other inputs'!$C$5)</f>
        <v>0</v>
      </c>
      <c r="AM43" s="156">
        <f t="shared" si="4"/>
        <v>52.463623630448083</v>
      </c>
      <c r="AN43" s="149">
        <f t="shared" si="5"/>
        <v>13.301307824616448</v>
      </c>
      <c r="AO43" s="149">
        <f t="shared" si="6"/>
        <v>0</v>
      </c>
      <c r="AP43" s="149">
        <f t="shared" si="7"/>
        <v>0</v>
      </c>
      <c r="AQ43" s="188">
        <f t="shared" si="8"/>
        <v>0</v>
      </c>
      <c r="AR43" s="149"/>
      <c r="AS43" s="156">
        <f>IF(D43=$C$171,'Other inputs'!$C$12/1000000,SUM(AC43:AG43))</f>
        <v>6.629721519625611</v>
      </c>
      <c r="AT43" s="200">
        <f>IF(D43=$C$171,$Z$171*('Other inputs'!$C$6/'Other inputs'!$C$5),SUM(AH43:AL43))</f>
        <v>59.135209935438915</v>
      </c>
      <c r="AU43" s="210">
        <f t="shared" si="9"/>
        <v>65.764931455064527</v>
      </c>
      <c r="AV43" s="214"/>
      <c r="AW43" s="199">
        <f>IF($G43=1,0,AC43*('Other inputs'!$F$6/'Other inputs'!$F$5))</f>
        <v>8.0168278381645859</v>
      </c>
      <c r="AX43" s="200">
        <f>IF($G43=1,0,AD43*('Other inputs'!$F$6/'Other inputs'!$F$5))</f>
        <v>-1.3504442640525662</v>
      </c>
      <c r="AY43" s="200">
        <f>IF($G43=1,0,AE43*('Other inputs'!$F$6/'Other inputs'!$F$5))</f>
        <v>0</v>
      </c>
      <c r="AZ43" s="200">
        <f>IF($G43=1,0,AF43*('Other inputs'!$F$6/'Other inputs'!$F$5))</f>
        <v>0</v>
      </c>
      <c r="BA43" s="200">
        <f>IF($G43=1,0,AG43*('Other inputs'!$F$6/'Other inputs'!$F$5))</f>
        <v>0</v>
      </c>
      <c r="BB43" s="199">
        <f>IF($G43=1,0,AH43*('Other inputs'!$C$7/'Other inputs'!$C$6))</f>
        <v>44.490884671320146</v>
      </c>
      <c r="BC43" s="200">
        <f>IF($G43=1,0,AI43*('Other inputs'!$C$7/'Other inputs'!$C$6))</f>
        <v>14.64432526411877</v>
      </c>
      <c r="BD43" s="200">
        <f>IF($G43=1,0,AJ43*('Other inputs'!$C$7/'Other inputs'!$C$6))</f>
        <v>0</v>
      </c>
      <c r="BE43" s="200">
        <f>IF($G43=1,0,AK43*('Other inputs'!$C$7/'Other inputs'!$C$6))</f>
        <v>0</v>
      </c>
      <c r="BF43" s="200">
        <f>IF($G43=1,0,AL43*('Other inputs'!$C$7/'Other inputs'!$C$6))</f>
        <v>0</v>
      </c>
      <c r="BG43" s="199">
        <f t="shared" si="10"/>
        <v>52.507712509484733</v>
      </c>
      <c r="BH43" s="200">
        <f t="shared" si="11"/>
        <v>13.293881000066204</v>
      </c>
      <c r="BI43" s="200">
        <f t="shared" si="12"/>
        <v>0</v>
      </c>
      <c r="BJ43" s="200">
        <f t="shared" si="13"/>
        <v>0</v>
      </c>
      <c r="BK43" s="210">
        <f t="shared" si="14"/>
        <v>0</v>
      </c>
      <c r="BL43" s="200"/>
      <c r="BM43" s="199">
        <f>IF(D43=C$171,'Other inputs'!$C$13/1000000,SUM(AW43:BA43))</f>
        <v>6.6663835741120199</v>
      </c>
      <c r="BN43" s="200">
        <f>IF(B43=$B$171,$AT$171*('Other inputs'!$C$7/'Other inputs'!$C$6),SUM(BB43:BF43))</f>
        <v>59.135209935438915</v>
      </c>
      <c r="BO43" s="188">
        <f t="shared" si="15"/>
        <v>65.801593509550941</v>
      </c>
    </row>
    <row r="44" spans="2:67">
      <c r="B44" s="121" t="str">
        <f>'KI 2019-20'!B45</f>
        <v>E0102</v>
      </c>
      <c r="C44" s="160" t="str">
        <f t="shared" si="2"/>
        <v>E0102</v>
      </c>
      <c r="D44" s="160" t="str">
        <f t="shared" si="3"/>
        <v>E0102</v>
      </c>
      <c r="E44" t="str">
        <f>INDEX('KI 2019-20'!D$9:D$383,MATCH($B44,'KI 2019-20'!$B$9:$B$383,0))</f>
        <v>UNINFIR</v>
      </c>
      <c r="F44" t="str">
        <f>INDEX('KI 2019-20'!E$9:E$383,MATCH($B44,'KI 2019-20'!$B$9:$B$383,0))</f>
        <v>P1704</v>
      </c>
      <c r="G44" s="119">
        <v>0</v>
      </c>
      <c r="H44" s="120" t="str">
        <f>INDEX('KI 2019-20'!F$9:F$383,MATCH($B44,'KI 2019-20'!$B$9:$B$383,0))</f>
        <v>Bristol</v>
      </c>
      <c r="I44" s="154">
        <f>_xlfn.IFNA(IF($B44=$B$382,0,INDEX('I.Supplementary 2019-20'!N$8:N$191,MATCH($B44,'I.Supplementary 2019-20'!$B$8:$B$191,0))),INDEX('KI 2019-20'!N$9:N$383,MATCH($B44,'KI 2019-20'!$B$9:$B$383,0)))</f>
        <v>18.269312919112174</v>
      </c>
      <c r="J44" s="153">
        <f>_xlfn.IFNA(IF($B44=$B$382,0,INDEX('I.Supplementary 2019-20'!O$8:O$191,MATCH($B44,'I.Supplementary 2019-20'!$B$8:$B$191,0))),INDEX('KI 2019-20'!O$9:O$383,MATCH($B44,'KI 2019-20'!$B$9:$B$383,0)))</f>
        <v>-0.94792506749478356</v>
      </c>
      <c r="K44" s="153">
        <f>_xlfn.IFNA(IF($B44=$B$382,0,INDEX('I.Supplementary 2019-20'!P$8:P$191,MATCH($B44,'I.Supplementary 2019-20'!$B$8:$B$191,0))),INDEX('KI 2019-20'!P$9:P$383,MATCH($B44,'KI 2019-20'!$B$9:$B$383,0)))</f>
        <v>0</v>
      </c>
      <c r="L44" s="153">
        <f>_xlfn.IFNA(IF($B44=$B$382,0,INDEX('I.Supplementary 2019-20'!Q$8:Q$191,MATCH($B44,'I.Supplementary 2019-20'!$B$8:$B$191,0))),INDEX('KI 2019-20'!Q$9:Q$383,MATCH($B44,'KI 2019-20'!$B$9:$B$383,0)))</f>
        <v>0</v>
      </c>
      <c r="M44" s="155">
        <f>_xlfn.IFNA(IF($B44=$B$382,0,INDEX('I.Supplementary 2019-20'!R$8:R$191,MATCH($B44,'I.Supplementary 2019-20'!$B$8:$B$191,0))),INDEX('KI 2019-20'!R$9:R$383,MATCH($B44,'KI 2019-20'!$B$9:$B$383,0)))</f>
        <v>0</v>
      </c>
      <c r="N44" s="153">
        <f>_xlfn.IFNA(IF($B44=$B$382,0,INDEX('I.Supplementary 2019-20'!S$8:S$191,MATCH($B44,'I.Supplementary 2019-20'!$B$8:$B$191,0))),INDEX('KI 2019-20'!S$9:S$383,MATCH($B44,'KI 2019-20'!$B$9:$B$383,0)))</f>
        <v>82.509811182273921</v>
      </c>
      <c r="O44" s="153">
        <f>_xlfn.IFNA(IF($B44=$B$382,0,INDEX('I.Supplementary 2019-20'!T$8:T$191,MATCH($B44,'I.Supplementary 2019-20'!$B$8:$B$191,0))),INDEX('KI 2019-20'!T$9:T$383,MATCH($B44,'KI 2019-20'!$B$9:$B$383,0)))</f>
        <v>17.853575094555143</v>
      </c>
      <c r="P44" s="153">
        <f>_xlfn.IFNA(IF($B44=$B$382,0,INDEX('I.Supplementary 2019-20'!U$8:U$191,MATCH($B44,'I.Supplementary 2019-20'!$B$8:$B$191,0))),INDEX('KI 2019-20'!U$9:U$383,MATCH($B44,'KI 2019-20'!$B$9:$B$383,0)))</f>
        <v>0</v>
      </c>
      <c r="Q44" s="153">
        <f>_xlfn.IFNA(IF($B44=$B$382,0,INDEX('I.Supplementary 2019-20'!V$8:V$191,MATCH($B44,'I.Supplementary 2019-20'!$B$8:$B$191,0))),INDEX('KI 2019-20'!V$9:V$383,MATCH($B44,'KI 2019-20'!$B$9:$B$383,0)))</f>
        <v>0</v>
      </c>
      <c r="R44" s="155">
        <f>_xlfn.IFNA(IF($B44=$B$382,0,INDEX('I.Supplementary 2019-20'!W$8:W$191,MATCH($B44,'I.Supplementary 2019-20'!$B$8:$B$191,0))),INDEX('KI 2019-20'!W$9:W$383,MATCH($B44,'KI 2019-20'!$B$9:$B$383,0)))</f>
        <v>0</v>
      </c>
      <c r="S44" s="153">
        <f>_xlfn.IFNA(IF($B44=$B$382,0,INDEX('I.Supplementary 2019-20'!X$8:X$191,MATCH($B44,'I.Supplementary 2019-20'!$B$8:$B$191,0))),INDEX('KI 2019-20'!X$9:X$383,MATCH($B44,'KI 2019-20'!$B$9:$B$383,0)))</f>
        <v>100.7791241013861</v>
      </c>
      <c r="T44" s="153">
        <f>_xlfn.IFNA(IF($B44=$B$382,0,INDEX('I.Supplementary 2019-20'!Y$8:Y$191,MATCH($B44,'I.Supplementary 2019-20'!$B$8:$B$191,0))),INDEX('KI 2019-20'!Y$9:Y$383,MATCH($B44,'KI 2019-20'!$B$9:$B$383,0)))</f>
        <v>16.905650027060361</v>
      </c>
      <c r="U44" s="153">
        <f>_xlfn.IFNA(IF($B44=$B$382,0,INDEX('I.Supplementary 2019-20'!Z$8:Z$191,MATCH($B44,'I.Supplementary 2019-20'!$B$8:$B$191,0))),INDEX('KI 2019-20'!Z$9:Z$383,MATCH($B44,'KI 2019-20'!$B$9:$B$383,0)))</f>
        <v>0</v>
      </c>
      <c r="V44" s="153">
        <f>_xlfn.IFNA(IF($B44=$B$382,0,INDEX('I.Supplementary 2019-20'!AA$8:AA$191,MATCH($B44,'I.Supplementary 2019-20'!$B$8:$B$191,0))),INDEX('KI 2019-20'!AA$9:AA$383,MATCH($B44,'KI 2019-20'!$B$9:$B$383,0)))</f>
        <v>0</v>
      </c>
      <c r="W44" s="155">
        <f>_xlfn.IFNA(IF($B44=$B$382,0,INDEX('I.Supplementary 2019-20'!AB$8:AB$191,MATCH($B44,'I.Supplementary 2019-20'!$B$8:$B$191,0))),INDEX('KI 2019-20'!AB$9:AB$383,MATCH($B44,'KI 2019-20'!$B$9:$B$383,0)))</f>
        <v>0</v>
      </c>
      <c r="Y44" s="154">
        <f>_xlfn.IFNA(IF($B44=$B$382,0,INDEX('I.Supplementary 2019-20'!$I$8:$I$191,MATCH($B44,'I.Supplementary 2019-20'!$B$8:$B$191,0))),INDEX('KI 2019-20'!$I$9:$I$383,MATCH($B44,'KI 2019-20'!$B$9:$B$383,0)))</f>
        <v>17.321387851617391</v>
      </c>
      <c r="Z44" s="153">
        <f>_xlfn.IFNA(IF($B44=$B$382,0,INDEX('I.Supplementary 2019-20'!$J$8:$J$191,MATCH($B44,'I.Supplementary 2019-20'!$B$8:$B$191,0))),INDEX('KI 2019-20'!$J$9:$J$383,MATCH($B44,'KI 2019-20'!$B$9:$B$383,0)))</f>
        <v>100.36338627682906</v>
      </c>
      <c r="AA44" s="155">
        <f>_xlfn.IFNA(IF($B44=$B$382,0,INDEX('I.Supplementary 2019-20'!$H$8:$H$191,MATCH($B44,'I.Supplementary 2019-20'!$B$8:$B$191,0))),INDEX('KI 2019-20'!$H$9:$H$383,MATCH($B44,'KI 2019-20'!$B$9:$B$383,0)))</f>
        <v>117.68477412844646</v>
      </c>
      <c r="AC44" s="156">
        <f>I44*('Other inputs'!$C$6/'Other inputs'!$C$5)</f>
        <v>18.566979932050867</v>
      </c>
      <c r="AD44" s="149">
        <f>IF(B44=$B$35,J44*('Other inputs'!$C$6/'Other inputs'!$C$5)-('Other inputs'!$C$18/1000000),J44*('Other inputs'!$C$6/'Other inputs'!$C$5))</f>
        <v>-0.9633698751118065</v>
      </c>
      <c r="AE44" s="149">
        <f>K44*('Other inputs'!$C$6/'Other inputs'!$C$5)</f>
        <v>0</v>
      </c>
      <c r="AF44" s="149">
        <f>L44*('Other inputs'!$C$6/'Other inputs'!$C$5)</f>
        <v>0</v>
      </c>
      <c r="AG44" s="188">
        <f>M44*('Other inputs'!$C$6/'Other inputs'!$C$5)</f>
        <v>0</v>
      </c>
      <c r="AH44" s="149">
        <f>N44*('Other inputs'!$C$6/'Other inputs'!$C$5)</f>
        <v>83.854166557952524</v>
      </c>
      <c r="AI44" s="149">
        <f>O44*('Other inputs'!$C$6/'Other inputs'!$C$5)</f>
        <v>18.144468375118162</v>
      </c>
      <c r="AJ44" s="149">
        <f>P44*('Other inputs'!$C$6/'Other inputs'!$C$5)</f>
        <v>0</v>
      </c>
      <c r="AK44" s="149">
        <f>Q44*('Other inputs'!$C$6/'Other inputs'!$C$5)</f>
        <v>0</v>
      </c>
      <c r="AL44" s="188">
        <f>R44*('Other inputs'!$C$6/'Other inputs'!$C$5)</f>
        <v>0</v>
      </c>
      <c r="AM44" s="156">
        <f t="shared" si="4"/>
        <v>102.42114649000339</v>
      </c>
      <c r="AN44" s="149">
        <f t="shared" si="5"/>
        <v>17.181098500006357</v>
      </c>
      <c r="AO44" s="149">
        <f t="shared" si="6"/>
        <v>0</v>
      </c>
      <c r="AP44" s="149">
        <f t="shared" si="7"/>
        <v>0</v>
      </c>
      <c r="AQ44" s="188">
        <f t="shared" si="8"/>
        <v>0</v>
      </c>
      <c r="AR44" s="149"/>
      <c r="AS44" s="156">
        <f>IF(D44=$C$171,'Other inputs'!$C$12/1000000,SUM(AC44:AG44))</f>
        <v>17.603610056939061</v>
      </c>
      <c r="AT44" s="200">
        <f>IF(D44=$C$171,$Z$171*('Other inputs'!$C$6/'Other inputs'!$C$5),SUM(AH44:AL44))</f>
        <v>101.99863493307069</v>
      </c>
      <c r="AU44" s="210">
        <f t="shared" si="9"/>
        <v>119.60224499000975</v>
      </c>
      <c r="AV44" s="214"/>
      <c r="AW44" s="199">
        <f>IF($G44=1,0,AC44*('Other inputs'!$F$6/'Other inputs'!$F$5))</f>
        <v>18.66965447545391</v>
      </c>
      <c r="AX44" s="200">
        <f>IF($G44=1,0,AD44*('Other inputs'!$F$6/'Other inputs'!$F$5))</f>
        <v>-0.96869726612624951</v>
      </c>
      <c r="AY44" s="200">
        <f>IF($G44=1,0,AE44*('Other inputs'!$F$6/'Other inputs'!$F$5))</f>
        <v>0</v>
      </c>
      <c r="AZ44" s="200">
        <f>IF($G44=1,0,AF44*('Other inputs'!$F$6/'Other inputs'!$F$5))</f>
        <v>0</v>
      </c>
      <c r="BA44" s="200">
        <f>IF($G44=1,0,AG44*('Other inputs'!$F$6/'Other inputs'!$F$5))</f>
        <v>0</v>
      </c>
      <c r="BB44" s="199">
        <f>IF($G44=1,0,AH44*('Other inputs'!$C$7/'Other inputs'!$C$6))</f>
        <v>83.854166557952524</v>
      </c>
      <c r="BC44" s="200">
        <f>IF($G44=1,0,AI44*('Other inputs'!$C$7/'Other inputs'!$C$6))</f>
        <v>18.144468375118162</v>
      </c>
      <c r="BD44" s="200">
        <f>IF($G44=1,0,AJ44*('Other inputs'!$C$7/'Other inputs'!$C$6))</f>
        <v>0</v>
      </c>
      <c r="BE44" s="200">
        <f>IF($G44=1,0,AK44*('Other inputs'!$C$7/'Other inputs'!$C$6))</f>
        <v>0</v>
      </c>
      <c r="BF44" s="200">
        <f>IF($G44=1,0,AL44*('Other inputs'!$C$7/'Other inputs'!$C$6))</f>
        <v>0</v>
      </c>
      <c r="BG44" s="199">
        <f t="shared" si="10"/>
        <v>102.52382103340643</v>
      </c>
      <c r="BH44" s="200">
        <f t="shared" si="11"/>
        <v>17.175771108991913</v>
      </c>
      <c r="BI44" s="200">
        <f t="shared" si="12"/>
        <v>0</v>
      </c>
      <c r="BJ44" s="200">
        <f t="shared" si="13"/>
        <v>0</v>
      </c>
      <c r="BK44" s="210">
        <f t="shared" si="14"/>
        <v>0</v>
      </c>
      <c r="BL44" s="200"/>
      <c r="BM44" s="199">
        <f>IF(D44=C$171,'Other inputs'!$C$13/1000000,SUM(AW44:BA44))</f>
        <v>17.700957209327662</v>
      </c>
      <c r="BN44" s="200">
        <f>IF(B44=$B$171,$AT$171*('Other inputs'!$C$7/'Other inputs'!$C$6),SUM(BB44:BF44))</f>
        <v>101.99863493307069</v>
      </c>
      <c r="BO44" s="188">
        <f t="shared" si="15"/>
        <v>119.69959214239836</v>
      </c>
    </row>
    <row r="45" spans="2:67">
      <c r="B45" s="121" t="str">
        <f>'KI 2019-20'!B46</f>
        <v>E2632</v>
      </c>
      <c r="C45" s="160" t="str">
        <f t="shared" si="2"/>
        <v>E2632</v>
      </c>
      <c r="D45" s="160" t="str">
        <f t="shared" si="3"/>
        <v>E2632</v>
      </c>
      <c r="E45" t="str">
        <f>INDEX('KI 2019-20'!D$9:D$383,MATCH($B45,'KI 2019-20'!$B$9:$B$383,0))</f>
        <v>SD</v>
      </c>
      <c r="F45" t="str">
        <f>INDEX('KI 2019-20'!E$9:E$383,MATCH($B45,'KI 2019-20'!$B$9:$B$383,0))</f>
        <v>P1910</v>
      </c>
      <c r="G45" s="119">
        <v>0</v>
      </c>
      <c r="H45" s="120" t="str">
        <f>INDEX('KI 2019-20'!F$9:F$383,MATCH($B45,'KI 2019-20'!$B$9:$B$383,0))</f>
        <v>Broadland</v>
      </c>
      <c r="I45" s="154">
        <f>_xlfn.IFNA(IF($B45=$B$382,0,INDEX('I.Supplementary 2019-20'!N$8:N$191,MATCH($B45,'I.Supplementary 2019-20'!$B$8:$B$191,0))),INDEX('KI 2019-20'!N$9:N$383,MATCH($B45,'KI 2019-20'!$B$9:$B$383,0)))</f>
        <v>0</v>
      </c>
      <c r="J45" s="153">
        <f>_xlfn.IFNA(IF($B45=$B$382,0,INDEX('I.Supplementary 2019-20'!O$8:O$191,MATCH($B45,'I.Supplementary 2019-20'!$B$8:$B$191,0))),INDEX('KI 2019-20'!O$9:O$383,MATCH($B45,'KI 2019-20'!$B$9:$B$383,0)))</f>
        <v>2.9972930911099538E-2</v>
      </c>
      <c r="K45" s="153">
        <f>_xlfn.IFNA(IF($B45=$B$382,0,INDEX('I.Supplementary 2019-20'!P$8:P$191,MATCH($B45,'I.Supplementary 2019-20'!$B$8:$B$191,0))),INDEX('KI 2019-20'!P$9:P$383,MATCH($B45,'KI 2019-20'!$B$9:$B$383,0)))</f>
        <v>0</v>
      </c>
      <c r="L45" s="153">
        <f>_xlfn.IFNA(IF($B45=$B$382,0,INDEX('I.Supplementary 2019-20'!Q$8:Q$191,MATCH($B45,'I.Supplementary 2019-20'!$B$8:$B$191,0))),INDEX('KI 2019-20'!Q$9:Q$383,MATCH($B45,'KI 2019-20'!$B$9:$B$383,0)))</f>
        <v>0</v>
      </c>
      <c r="M45" s="155">
        <f>_xlfn.IFNA(IF($B45=$B$382,0,INDEX('I.Supplementary 2019-20'!R$8:R$191,MATCH($B45,'I.Supplementary 2019-20'!$B$8:$B$191,0))),INDEX('KI 2019-20'!R$9:R$383,MATCH($B45,'KI 2019-20'!$B$9:$B$383,0)))</f>
        <v>0</v>
      </c>
      <c r="N45" s="153">
        <f>_xlfn.IFNA(IF($B45=$B$382,0,INDEX('I.Supplementary 2019-20'!S$8:S$191,MATCH($B45,'I.Supplementary 2019-20'!$B$8:$B$191,0))),INDEX('KI 2019-20'!S$9:S$383,MATCH($B45,'KI 2019-20'!$B$9:$B$383,0)))</f>
        <v>0</v>
      </c>
      <c r="O45" s="153">
        <f>_xlfn.IFNA(IF($B45=$B$382,0,INDEX('I.Supplementary 2019-20'!T$8:T$191,MATCH($B45,'I.Supplementary 2019-20'!$B$8:$B$191,0))),INDEX('KI 2019-20'!T$9:T$383,MATCH($B45,'KI 2019-20'!$B$9:$B$383,0)))</f>
        <v>2.8294479579553808</v>
      </c>
      <c r="P45" s="153">
        <f>_xlfn.IFNA(IF($B45=$B$382,0,INDEX('I.Supplementary 2019-20'!U$8:U$191,MATCH($B45,'I.Supplementary 2019-20'!$B$8:$B$191,0))),INDEX('KI 2019-20'!U$9:U$383,MATCH($B45,'KI 2019-20'!$B$9:$B$383,0)))</f>
        <v>0</v>
      </c>
      <c r="Q45" s="153">
        <f>_xlfn.IFNA(IF($B45=$B$382,0,INDEX('I.Supplementary 2019-20'!V$8:V$191,MATCH($B45,'I.Supplementary 2019-20'!$B$8:$B$191,0))),INDEX('KI 2019-20'!V$9:V$383,MATCH($B45,'KI 2019-20'!$B$9:$B$383,0)))</f>
        <v>0</v>
      </c>
      <c r="R45" s="155">
        <f>_xlfn.IFNA(IF($B45=$B$382,0,INDEX('I.Supplementary 2019-20'!W$8:W$191,MATCH($B45,'I.Supplementary 2019-20'!$B$8:$B$191,0))),INDEX('KI 2019-20'!W$9:W$383,MATCH($B45,'KI 2019-20'!$B$9:$B$383,0)))</f>
        <v>0</v>
      </c>
      <c r="S45" s="153">
        <f>_xlfn.IFNA(IF($B45=$B$382,0,INDEX('I.Supplementary 2019-20'!X$8:X$191,MATCH($B45,'I.Supplementary 2019-20'!$B$8:$B$191,0))),INDEX('KI 2019-20'!X$9:X$383,MATCH($B45,'KI 2019-20'!$B$9:$B$383,0)))</f>
        <v>0</v>
      </c>
      <c r="T45" s="153">
        <f>_xlfn.IFNA(IF($B45=$B$382,0,INDEX('I.Supplementary 2019-20'!Y$8:Y$191,MATCH($B45,'I.Supplementary 2019-20'!$B$8:$B$191,0))),INDEX('KI 2019-20'!Y$9:Y$383,MATCH($B45,'KI 2019-20'!$B$9:$B$383,0)))</f>
        <v>2.8594208888664805</v>
      </c>
      <c r="U45" s="153">
        <f>_xlfn.IFNA(IF($B45=$B$382,0,INDEX('I.Supplementary 2019-20'!Z$8:Z$191,MATCH($B45,'I.Supplementary 2019-20'!$B$8:$B$191,0))),INDEX('KI 2019-20'!Z$9:Z$383,MATCH($B45,'KI 2019-20'!$B$9:$B$383,0)))</f>
        <v>0</v>
      </c>
      <c r="V45" s="153">
        <f>_xlfn.IFNA(IF($B45=$B$382,0,INDEX('I.Supplementary 2019-20'!AA$8:AA$191,MATCH($B45,'I.Supplementary 2019-20'!$B$8:$B$191,0))),INDEX('KI 2019-20'!AA$9:AA$383,MATCH($B45,'KI 2019-20'!$B$9:$B$383,0)))</f>
        <v>0</v>
      </c>
      <c r="W45" s="155">
        <f>_xlfn.IFNA(IF($B45=$B$382,0,INDEX('I.Supplementary 2019-20'!AB$8:AB$191,MATCH($B45,'I.Supplementary 2019-20'!$B$8:$B$191,0))),INDEX('KI 2019-20'!AB$9:AB$383,MATCH($B45,'KI 2019-20'!$B$9:$B$383,0)))</f>
        <v>0</v>
      </c>
      <c r="Y45" s="154">
        <f>_xlfn.IFNA(IF($B45=$B$382,0,INDEX('I.Supplementary 2019-20'!$I$8:$I$191,MATCH($B45,'I.Supplementary 2019-20'!$B$8:$B$191,0))),INDEX('KI 2019-20'!$I$9:$I$383,MATCH($B45,'KI 2019-20'!$B$9:$B$383,0)))</f>
        <v>2.9972930911099538E-2</v>
      </c>
      <c r="Z45" s="153">
        <f>_xlfn.IFNA(IF($B45=$B$382,0,INDEX('I.Supplementary 2019-20'!$J$8:$J$191,MATCH($B45,'I.Supplementary 2019-20'!$B$8:$B$191,0))),INDEX('KI 2019-20'!$J$9:$J$383,MATCH($B45,'KI 2019-20'!$B$9:$B$383,0)))</f>
        <v>2.8294479579553808</v>
      </c>
      <c r="AA45" s="155">
        <f>_xlfn.IFNA(IF($B45=$B$382,0,INDEX('I.Supplementary 2019-20'!$H$8:$H$191,MATCH($B45,'I.Supplementary 2019-20'!$B$8:$B$191,0))),INDEX('KI 2019-20'!$H$9:$H$383,MATCH($B45,'KI 2019-20'!$B$9:$B$383,0)))</f>
        <v>2.8594208888664805</v>
      </c>
      <c r="AC45" s="156">
        <f>I45*('Other inputs'!$C$6/'Other inputs'!$C$5)</f>
        <v>0</v>
      </c>
      <c r="AD45" s="149">
        <f>IF(B45=$B$35,J45*('Other inputs'!$C$6/'Other inputs'!$C$5)-('Other inputs'!$C$18/1000000),J45*('Other inputs'!$C$6/'Other inputs'!$C$5))</f>
        <v>3.04612882375533E-2</v>
      </c>
      <c r="AE45" s="149">
        <f>K45*('Other inputs'!$C$6/'Other inputs'!$C$5)</f>
        <v>0</v>
      </c>
      <c r="AF45" s="149">
        <f>L45*('Other inputs'!$C$6/'Other inputs'!$C$5)</f>
        <v>0</v>
      </c>
      <c r="AG45" s="188">
        <f>M45*('Other inputs'!$C$6/'Other inputs'!$C$5)</f>
        <v>0</v>
      </c>
      <c r="AH45" s="149">
        <f>N45*('Other inputs'!$C$6/'Other inputs'!$C$5)</f>
        <v>0</v>
      </c>
      <c r="AI45" s="149">
        <f>O45*('Other inputs'!$C$6/'Other inputs'!$C$5)</f>
        <v>2.8755489430137171</v>
      </c>
      <c r="AJ45" s="149">
        <f>P45*('Other inputs'!$C$6/'Other inputs'!$C$5)</f>
        <v>0</v>
      </c>
      <c r="AK45" s="149">
        <f>Q45*('Other inputs'!$C$6/'Other inputs'!$C$5)</f>
        <v>0</v>
      </c>
      <c r="AL45" s="188">
        <f>R45*('Other inputs'!$C$6/'Other inputs'!$C$5)</f>
        <v>0</v>
      </c>
      <c r="AM45" s="156">
        <f t="shared" si="4"/>
        <v>0</v>
      </c>
      <c r="AN45" s="149">
        <f t="shared" si="5"/>
        <v>2.9060102312512703</v>
      </c>
      <c r="AO45" s="149">
        <f t="shared" si="6"/>
        <v>0</v>
      </c>
      <c r="AP45" s="149">
        <f t="shared" si="7"/>
        <v>0</v>
      </c>
      <c r="AQ45" s="188">
        <f t="shared" si="8"/>
        <v>0</v>
      </c>
      <c r="AR45" s="149"/>
      <c r="AS45" s="156">
        <f>IF(D45=$C$171,'Other inputs'!$C$12/1000000,SUM(AC45:AG45))</f>
        <v>3.04612882375533E-2</v>
      </c>
      <c r="AT45" s="200">
        <f>IF(D45=$C$171,$Z$171*('Other inputs'!$C$6/'Other inputs'!$C$5),SUM(AH45:AL45))</f>
        <v>2.8755489430137171</v>
      </c>
      <c r="AU45" s="210">
        <f t="shared" si="9"/>
        <v>2.9060102312512703</v>
      </c>
      <c r="AV45" s="214"/>
      <c r="AW45" s="199">
        <f>IF($G45=1,0,AC45*('Other inputs'!$F$6/'Other inputs'!$F$5))</f>
        <v>0</v>
      </c>
      <c r="AX45" s="200">
        <f>IF($G45=1,0,AD45*('Other inputs'!$F$6/'Other inputs'!$F$5))</f>
        <v>3.0629737757760966E-2</v>
      </c>
      <c r="AY45" s="200">
        <f>IF($G45=1,0,AE45*('Other inputs'!$F$6/'Other inputs'!$F$5))</f>
        <v>0</v>
      </c>
      <c r="AZ45" s="200">
        <f>IF($G45=1,0,AF45*('Other inputs'!$F$6/'Other inputs'!$F$5))</f>
        <v>0</v>
      </c>
      <c r="BA45" s="200">
        <f>IF($G45=1,0,AG45*('Other inputs'!$F$6/'Other inputs'!$F$5))</f>
        <v>0</v>
      </c>
      <c r="BB45" s="199">
        <f>IF($G45=1,0,AH45*('Other inputs'!$C$7/'Other inputs'!$C$6))</f>
        <v>0</v>
      </c>
      <c r="BC45" s="200">
        <f>IF($G45=1,0,AI45*('Other inputs'!$C$7/'Other inputs'!$C$6))</f>
        <v>2.8755489430137171</v>
      </c>
      <c r="BD45" s="200">
        <f>IF($G45=1,0,AJ45*('Other inputs'!$C$7/'Other inputs'!$C$6))</f>
        <v>0</v>
      </c>
      <c r="BE45" s="200">
        <f>IF($G45=1,0,AK45*('Other inputs'!$C$7/'Other inputs'!$C$6))</f>
        <v>0</v>
      </c>
      <c r="BF45" s="200">
        <f>IF($G45=1,0,AL45*('Other inputs'!$C$7/'Other inputs'!$C$6))</f>
        <v>0</v>
      </c>
      <c r="BG45" s="199">
        <f t="shared" si="10"/>
        <v>0</v>
      </c>
      <c r="BH45" s="200">
        <f t="shared" si="11"/>
        <v>2.906178680771478</v>
      </c>
      <c r="BI45" s="200">
        <f t="shared" si="12"/>
        <v>0</v>
      </c>
      <c r="BJ45" s="200">
        <f t="shared" si="13"/>
        <v>0</v>
      </c>
      <c r="BK45" s="210">
        <f t="shared" si="14"/>
        <v>0</v>
      </c>
      <c r="BL45" s="200"/>
      <c r="BM45" s="199">
        <f>IF(D45=C$171,'Other inputs'!$C$13/1000000,SUM(AW45:BA45))</f>
        <v>3.0629737757760966E-2</v>
      </c>
      <c r="BN45" s="200">
        <f>IF(B45=$B$171,$AT$171*('Other inputs'!$C$7/'Other inputs'!$C$6),SUM(BB45:BF45))</f>
        <v>2.8755489430137171</v>
      </c>
      <c r="BO45" s="188">
        <f t="shared" si="15"/>
        <v>2.906178680771478</v>
      </c>
    </row>
    <row r="46" spans="2:67">
      <c r="B46" s="121" t="str">
        <f>'KI 2019-20'!B47</f>
        <v>E5034</v>
      </c>
      <c r="C46" s="160" t="str">
        <f t="shared" si="2"/>
        <v>E5034</v>
      </c>
      <c r="D46" s="160" t="str">
        <f t="shared" si="3"/>
        <v>E5034</v>
      </c>
      <c r="E46" t="str">
        <f>INDEX('KI 2019-20'!D$9:D$383,MATCH($B46,'KI 2019-20'!$B$9:$B$383,0))</f>
        <v>OLB</v>
      </c>
      <c r="F46" t="str">
        <f>INDEX('KI 2019-20'!E$9:E$383,MATCH($B46,'KI 2019-20'!$B$9:$B$383,0))</f>
        <v>P1915</v>
      </c>
      <c r="G46" s="119">
        <v>0</v>
      </c>
      <c r="H46" s="120" t="str">
        <f>INDEX('KI 2019-20'!F$9:F$383,MATCH($B46,'KI 2019-20'!$B$9:$B$383,0))</f>
        <v>Bromley</v>
      </c>
      <c r="I46" s="154">
        <f>_xlfn.IFNA(IF($B46=$B$382,0,INDEX('I.Supplementary 2019-20'!N$8:N$191,MATCH($B46,'I.Supplementary 2019-20'!$B$8:$B$191,0))),INDEX('KI 2019-20'!N$9:N$383,MATCH($B46,'KI 2019-20'!$B$9:$B$383,0)))</f>
        <v>0</v>
      </c>
      <c r="J46" s="153">
        <f>_xlfn.IFNA(IF($B46=$B$382,0,INDEX('I.Supplementary 2019-20'!O$8:O$191,MATCH($B46,'I.Supplementary 2019-20'!$B$8:$B$191,0))),INDEX('KI 2019-20'!O$9:O$383,MATCH($B46,'KI 2019-20'!$B$9:$B$383,0)))</f>
        <v>0</v>
      </c>
      <c r="K46" s="153">
        <f>_xlfn.IFNA(IF($B46=$B$382,0,INDEX('I.Supplementary 2019-20'!P$8:P$191,MATCH($B46,'I.Supplementary 2019-20'!$B$8:$B$191,0))),INDEX('KI 2019-20'!P$9:P$383,MATCH($B46,'KI 2019-20'!$B$9:$B$383,0)))</f>
        <v>0</v>
      </c>
      <c r="L46" s="153">
        <f>_xlfn.IFNA(IF($B46=$B$382,0,INDEX('I.Supplementary 2019-20'!Q$8:Q$191,MATCH($B46,'I.Supplementary 2019-20'!$B$8:$B$191,0))),INDEX('KI 2019-20'!Q$9:Q$383,MATCH($B46,'KI 2019-20'!$B$9:$B$383,0)))</f>
        <v>0</v>
      </c>
      <c r="M46" s="155">
        <f>_xlfn.IFNA(IF($B46=$B$382,0,INDEX('I.Supplementary 2019-20'!R$8:R$191,MATCH($B46,'I.Supplementary 2019-20'!$B$8:$B$191,0))),INDEX('KI 2019-20'!R$9:R$383,MATCH($B46,'KI 2019-20'!$B$9:$B$383,0)))</f>
        <v>0</v>
      </c>
      <c r="N46" s="153">
        <f>_xlfn.IFNA(IF($B46=$B$382,0,INDEX('I.Supplementary 2019-20'!S$8:S$191,MATCH($B46,'I.Supplementary 2019-20'!$B$8:$B$191,0))),INDEX('KI 2019-20'!S$9:S$383,MATCH($B46,'KI 2019-20'!$B$9:$B$383,0)))</f>
        <v>28.71854699537738</v>
      </c>
      <c r="O46" s="153">
        <f>_xlfn.IFNA(IF($B46=$B$382,0,INDEX('I.Supplementary 2019-20'!T$8:T$191,MATCH($B46,'I.Supplementary 2019-20'!$B$8:$B$191,0))),INDEX('KI 2019-20'!T$9:T$383,MATCH($B46,'KI 2019-20'!$B$9:$B$383,0)))</f>
        <v>9.1380343808686018</v>
      </c>
      <c r="P46" s="153">
        <f>_xlfn.IFNA(IF($B46=$B$382,0,INDEX('I.Supplementary 2019-20'!U$8:U$191,MATCH($B46,'I.Supplementary 2019-20'!$B$8:$B$191,0))),INDEX('KI 2019-20'!U$9:U$383,MATCH($B46,'KI 2019-20'!$B$9:$B$383,0)))</f>
        <v>0</v>
      </c>
      <c r="Q46" s="153">
        <f>_xlfn.IFNA(IF($B46=$B$382,0,INDEX('I.Supplementary 2019-20'!V$8:V$191,MATCH($B46,'I.Supplementary 2019-20'!$B$8:$B$191,0))),INDEX('KI 2019-20'!V$9:V$383,MATCH($B46,'KI 2019-20'!$B$9:$B$383,0)))</f>
        <v>0</v>
      </c>
      <c r="R46" s="155">
        <f>_xlfn.IFNA(IF($B46=$B$382,0,INDEX('I.Supplementary 2019-20'!W$8:W$191,MATCH($B46,'I.Supplementary 2019-20'!$B$8:$B$191,0))),INDEX('KI 2019-20'!W$9:W$383,MATCH($B46,'KI 2019-20'!$B$9:$B$383,0)))</f>
        <v>0</v>
      </c>
      <c r="S46" s="153">
        <f>_xlfn.IFNA(IF($B46=$B$382,0,INDEX('I.Supplementary 2019-20'!X$8:X$191,MATCH($B46,'I.Supplementary 2019-20'!$B$8:$B$191,0))),INDEX('KI 2019-20'!X$9:X$383,MATCH($B46,'KI 2019-20'!$B$9:$B$383,0)))</f>
        <v>28.71854699537738</v>
      </c>
      <c r="T46" s="153">
        <f>_xlfn.IFNA(IF($B46=$B$382,0,INDEX('I.Supplementary 2019-20'!Y$8:Y$191,MATCH($B46,'I.Supplementary 2019-20'!$B$8:$B$191,0))),INDEX('KI 2019-20'!Y$9:Y$383,MATCH($B46,'KI 2019-20'!$B$9:$B$383,0)))</f>
        <v>9.1380343808686018</v>
      </c>
      <c r="U46" s="153">
        <f>_xlfn.IFNA(IF($B46=$B$382,0,INDEX('I.Supplementary 2019-20'!Z$8:Z$191,MATCH($B46,'I.Supplementary 2019-20'!$B$8:$B$191,0))),INDEX('KI 2019-20'!Z$9:Z$383,MATCH($B46,'KI 2019-20'!$B$9:$B$383,0)))</f>
        <v>0</v>
      </c>
      <c r="V46" s="153">
        <f>_xlfn.IFNA(IF($B46=$B$382,0,INDEX('I.Supplementary 2019-20'!AA$8:AA$191,MATCH($B46,'I.Supplementary 2019-20'!$B$8:$B$191,0))),INDEX('KI 2019-20'!AA$9:AA$383,MATCH($B46,'KI 2019-20'!$B$9:$B$383,0)))</f>
        <v>0</v>
      </c>
      <c r="W46" s="155">
        <f>_xlfn.IFNA(IF($B46=$B$382,0,INDEX('I.Supplementary 2019-20'!AB$8:AB$191,MATCH($B46,'I.Supplementary 2019-20'!$B$8:$B$191,0))),INDEX('KI 2019-20'!AB$9:AB$383,MATCH($B46,'KI 2019-20'!$B$9:$B$383,0)))</f>
        <v>0</v>
      </c>
      <c r="Y46" s="154">
        <f>_xlfn.IFNA(IF($B46=$B$382,0,INDEX('I.Supplementary 2019-20'!$I$8:$I$191,MATCH($B46,'I.Supplementary 2019-20'!$B$8:$B$191,0))),INDEX('KI 2019-20'!$I$9:$I$383,MATCH($B46,'KI 2019-20'!$B$9:$B$383,0)))</f>
        <v>0</v>
      </c>
      <c r="Z46" s="153">
        <f>_xlfn.IFNA(IF($B46=$B$382,0,INDEX('I.Supplementary 2019-20'!$J$8:$J$191,MATCH($B46,'I.Supplementary 2019-20'!$B$8:$B$191,0))),INDEX('KI 2019-20'!$J$9:$J$383,MATCH($B46,'KI 2019-20'!$B$9:$B$383,0)))</f>
        <v>37.856581376245984</v>
      </c>
      <c r="AA46" s="155">
        <f>_xlfn.IFNA(IF($B46=$B$382,0,INDEX('I.Supplementary 2019-20'!$H$8:$H$191,MATCH($B46,'I.Supplementary 2019-20'!$B$8:$B$191,0))),INDEX('KI 2019-20'!$H$9:$H$383,MATCH($B46,'KI 2019-20'!$B$9:$B$383,0)))</f>
        <v>37.856581376245984</v>
      </c>
      <c r="AC46" s="156">
        <f>I46*('Other inputs'!$C$6/'Other inputs'!$C$5)</f>
        <v>0</v>
      </c>
      <c r="AD46" s="149">
        <f>IF(B46=$B$35,J46*('Other inputs'!$C$6/'Other inputs'!$C$5)-('Other inputs'!$C$18/1000000),J46*('Other inputs'!$C$6/'Other inputs'!$C$5))</f>
        <v>0</v>
      </c>
      <c r="AE46" s="149">
        <f>K46*('Other inputs'!$C$6/'Other inputs'!$C$5)</f>
        <v>0</v>
      </c>
      <c r="AF46" s="149">
        <f>L46*('Other inputs'!$C$6/'Other inputs'!$C$5)</f>
        <v>0</v>
      </c>
      <c r="AG46" s="188">
        <f>M46*('Other inputs'!$C$6/'Other inputs'!$C$5)</f>
        <v>0</v>
      </c>
      <c r="AH46" s="149">
        <f>N46*('Other inputs'!$C$6/'Other inputs'!$C$5)</f>
        <v>29.186466294691066</v>
      </c>
      <c r="AI46" s="149">
        <f>O46*('Other inputs'!$C$6/'Other inputs'!$C$5)</f>
        <v>9.2869229247524085</v>
      </c>
      <c r="AJ46" s="149">
        <f>P46*('Other inputs'!$C$6/'Other inputs'!$C$5)</f>
        <v>0</v>
      </c>
      <c r="AK46" s="149">
        <f>Q46*('Other inputs'!$C$6/'Other inputs'!$C$5)</f>
        <v>0</v>
      </c>
      <c r="AL46" s="188">
        <f>R46*('Other inputs'!$C$6/'Other inputs'!$C$5)</f>
        <v>0</v>
      </c>
      <c r="AM46" s="156">
        <f t="shared" si="4"/>
        <v>29.186466294691066</v>
      </c>
      <c r="AN46" s="149">
        <f t="shared" si="5"/>
        <v>9.2869229247524085</v>
      </c>
      <c r="AO46" s="149">
        <f t="shared" si="6"/>
        <v>0</v>
      </c>
      <c r="AP46" s="149">
        <f t="shared" si="7"/>
        <v>0</v>
      </c>
      <c r="AQ46" s="188">
        <f t="shared" si="8"/>
        <v>0</v>
      </c>
      <c r="AR46" s="149"/>
      <c r="AS46" s="156">
        <f>IF(D46=$C$171,'Other inputs'!$C$12/1000000,SUM(AC46:AG46))</f>
        <v>0</v>
      </c>
      <c r="AT46" s="200">
        <f>IF(D46=$C$171,$Z$171*('Other inputs'!$C$6/'Other inputs'!$C$5),SUM(AH46:AL46))</f>
        <v>38.473389219443476</v>
      </c>
      <c r="AU46" s="210">
        <f t="shared" si="9"/>
        <v>38.473389219443476</v>
      </c>
      <c r="AV46" s="214"/>
      <c r="AW46" s="199">
        <f>IF($G46=1,0,AC46*('Other inputs'!$F$6/'Other inputs'!$F$5))</f>
        <v>0</v>
      </c>
      <c r="AX46" s="200">
        <f>IF($G46=1,0,AD46*('Other inputs'!$F$6/'Other inputs'!$F$5))</f>
        <v>0</v>
      </c>
      <c r="AY46" s="200">
        <f>IF($G46=1,0,AE46*('Other inputs'!$F$6/'Other inputs'!$F$5))</f>
        <v>0</v>
      </c>
      <c r="AZ46" s="200">
        <f>IF($G46=1,0,AF46*('Other inputs'!$F$6/'Other inputs'!$F$5))</f>
        <v>0</v>
      </c>
      <c r="BA46" s="200">
        <f>IF($G46=1,0,AG46*('Other inputs'!$F$6/'Other inputs'!$F$5))</f>
        <v>0</v>
      </c>
      <c r="BB46" s="199">
        <f>IF($G46=1,0,AH46*('Other inputs'!$C$7/'Other inputs'!$C$6))</f>
        <v>29.186466294691066</v>
      </c>
      <c r="BC46" s="200">
        <f>IF($G46=1,0,AI46*('Other inputs'!$C$7/'Other inputs'!$C$6))</f>
        <v>9.2869229247524085</v>
      </c>
      <c r="BD46" s="200">
        <f>IF($G46=1,0,AJ46*('Other inputs'!$C$7/'Other inputs'!$C$6))</f>
        <v>0</v>
      </c>
      <c r="BE46" s="200">
        <f>IF($G46=1,0,AK46*('Other inputs'!$C$7/'Other inputs'!$C$6))</f>
        <v>0</v>
      </c>
      <c r="BF46" s="200">
        <f>IF($G46=1,0,AL46*('Other inputs'!$C$7/'Other inputs'!$C$6))</f>
        <v>0</v>
      </c>
      <c r="BG46" s="199">
        <f t="shared" si="10"/>
        <v>29.186466294691066</v>
      </c>
      <c r="BH46" s="200">
        <f t="shared" si="11"/>
        <v>9.2869229247524085</v>
      </c>
      <c r="BI46" s="200">
        <f t="shared" si="12"/>
        <v>0</v>
      </c>
      <c r="BJ46" s="200">
        <f t="shared" si="13"/>
        <v>0</v>
      </c>
      <c r="BK46" s="210">
        <f t="shared" si="14"/>
        <v>0</v>
      </c>
      <c r="BL46" s="200"/>
      <c r="BM46" s="199">
        <f>IF(D46=C$171,'Other inputs'!$C$13/1000000,SUM(AW46:BA46))</f>
        <v>0</v>
      </c>
      <c r="BN46" s="200">
        <f>IF(B46=$B$171,$AT$171*('Other inputs'!$C$7/'Other inputs'!$C$6),SUM(BB46:BF46))</f>
        <v>38.473389219443476</v>
      </c>
      <c r="BO46" s="188">
        <f t="shared" si="15"/>
        <v>38.473389219443476</v>
      </c>
    </row>
    <row r="47" spans="2:67">
      <c r="B47" s="121" t="str">
        <f>'KI 2019-20'!B48</f>
        <v>E1831</v>
      </c>
      <c r="C47" s="160" t="str">
        <f t="shared" si="2"/>
        <v>E1831</v>
      </c>
      <c r="D47" s="160" t="str">
        <f t="shared" si="3"/>
        <v>E1831</v>
      </c>
      <c r="E47" t="str">
        <f>INDEX('KI 2019-20'!D$9:D$383,MATCH($B47,'KI 2019-20'!$B$9:$B$383,0))</f>
        <v>SD</v>
      </c>
      <c r="F47" t="str">
        <f>INDEX('KI 2019-20'!E$9:E$383,MATCH($B47,'KI 2019-20'!$B$9:$B$383,0))</f>
        <v>P1901</v>
      </c>
      <c r="G47" s="119">
        <v>0</v>
      </c>
      <c r="H47" s="120" t="str">
        <f>INDEX('KI 2019-20'!F$9:F$383,MATCH($B47,'KI 2019-20'!$B$9:$B$383,0))</f>
        <v>Bromsgrove</v>
      </c>
      <c r="I47" s="154">
        <f>_xlfn.IFNA(IF($B47=$B$382,0,INDEX('I.Supplementary 2019-20'!N$8:N$191,MATCH($B47,'I.Supplementary 2019-20'!$B$8:$B$191,0))),INDEX('KI 2019-20'!N$9:N$383,MATCH($B47,'KI 2019-20'!$B$9:$B$383,0)))</f>
        <v>0</v>
      </c>
      <c r="J47" s="153">
        <f>_xlfn.IFNA(IF($B47=$B$382,0,INDEX('I.Supplementary 2019-20'!O$8:O$191,MATCH($B47,'I.Supplementary 2019-20'!$B$8:$B$191,0))),INDEX('KI 2019-20'!O$9:O$383,MATCH($B47,'KI 2019-20'!$B$9:$B$383,0)))</f>
        <v>0</v>
      </c>
      <c r="K47" s="153">
        <f>_xlfn.IFNA(IF($B47=$B$382,0,INDEX('I.Supplementary 2019-20'!P$8:P$191,MATCH($B47,'I.Supplementary 2019-20'!$B$8:$B$191,0))),INDEX('KI 2019-20'!P$9:P$383,MATCH($B47,'KI 2019-20'!$B$9:$B$383,0)))</f>
        <v>0</v>
      </c>
      <c r="L47" s="153">
        <f>_xlfn.IFNA(IF($B47=$B$382,0,INDEX('I.Supplementary 2019-20'!Q$8:Q$191,MATCH($B47,'I.Supplementary 2019-20'!$B$8:$B$191,0))),INDEX('KI 2019-20'!Q$9:Q$383,MATCH($B47,'KI 2019-20'!$B$9:$B$383,0)))</f>
        <v>0</v>
      </c>
      <c r="M47" s="155">
        <f>_xlfn.IFNA(IF($B47=$B$382,0,INDEX('I.Supplementary 2019-20'!R$8:R$191,MATCH($B47,'I.Supplementary 2019-20'!$B$8:$B$191,0))),INDEX('KI 2019-20'!R$9:R$383,MATCH($B47,'KI 2019-20'!$B$9:$B$383,0)))</f>
        <v>0</v>
      </c>
      <c r="N47" s="153">
        <f>_xlfn.IFNA(IF($B47=$B$382,0,INDEX('I.Supplementary 2019-20'!S$8:S$191,MATCH($B47,'I.Supplementary 2019-20'!$B$8:$B$191,0))),INDEX('KI 2019-20'!S$9:S$383,MATCH($B47,'KI 2019-20'!$B$9:$B$383,0)))</f>
        <v>0</v>
      </c>
      <c r="O47" s="153">
        <f>_xlfn.IFNA(IF($B47=$B$382,0,INDEX('I.Supplementary 2019-20'!T$8:T$191,MATCH($B47,'I.Supplementary 2019-20'!$B$8:$B$191,0))),INDEX('KI 2019-20'!T$9:T$383,MATCH($B47,'KI 2019-20'!$B$9:$B$383,0)))</f>
        <v>1.7181792584438382</v>
      </c>
      <c r="P47" s="153">
        <f>_xlfn.IFNA(IF($B47=$B$382,0,INDEX('I.Supplementary 2019-20'!U$8:U$191,MATCH($B47,'I.Supplementary 2019-20'!$B$8:$B$191,0))),INDEX('KI 2019-20'!U$9:U$383,MATCH($B47,'KI 2019-20'!$B$9:$B$383,0)))</f>
        <v>0</v>
      </c>
      <c r="Q47" s="153">
        <f>_xlfn.IFNA(IF($B47=$B$382,0,INDEX('I.Supplementary 2019-20'!V$8:V$191,MATCH($B47,'I.Supplementary 2019-20'!$B$8:$B$191,0))),INDEX('KI 2019-20'!V$9:V$383,MATCH($B47,'KI 2019-20'!$B$9:$B$383,0)))</f>
        <v>0</v>
      </c>
      <c r="R47" s="155">
        <f>_xlfn.IFNA(IF($B47=$B$382,0,INDEX('I.Supplementary 2019-20'!W$8:W$191,MATCH($B47,'I.Supplementary 2019-20'!$B$8:$B$191,0))),INDEX('KI 2019-20'!W$9:W$383,MATCH($B47,'KI 2019-20'!$B$9:$B$383,0)))</f>
        <v>0</v>
      </c>
      <c r="S47" s="153">
        <f>_xlfn.IFNA(IF($B47=$B$382,0,INDEX('I.Supplementary 2019-20'!X$8:X$191,MATCH($B47,'I.Supplementary 2019-20'!$B$8:$B$191,0))),INDEX('KI 2019-20'!X$9:X$383,MATCH($B47,'KI 2019-20'!$B$9:$B$383,0)))</f>
        <v>0</v>
      </c>
      <c r="T47" s="153">
        <f>_xlfn.IFNA(IF($B47=$B$382,0,INDEX('I.Supplementary 2019-20'!Y$8:Y$191,MATCH($B47,'I.Supplementary 2019-20'!$B$8:$B$191,0))),INDEX('KI 2019-20'!Y$9:Y$383,MATCH($B47,'KI 2019-20'!$B$9:$B$383,0)))</f>
        <v>1.7181792584438382</v>
      </c>
      <c r="U47" s="153">
        <f>_xlfn.IFNA(IF($B47=$B$382,0,INDEX('I.Supplementary 2019-20'!Z$8:Z$191,MATCH($B47,'I.Supplementary 2019-20'!$B$8:$B$191,0))),INDEX('KI 2019-20'!Z$9:Z$383,MATCH($B47,'KI 2019-20'!$B$9:$B$383,0)))</f>
        <v>0</v>
      </c>
      <c r="V47" s="153">
        <f>_xlfn.IFNA(IF($B47=$B$382,0,INDEX('I.Supplementary 2019-20'!AA$8:AA$191,MATCH($B47,'I.Supplementary 2019-20'!$B$8:$B$191,0))),INDEX('KI 2019-20'!AA$9:AA$383,MATCH($B47,'KI 2019-20'!$B$9:$B$383,0)))</f>
        <v>0</v>
      </c>
      <c r="W47" s="155">
        <f>_xlfn.IFNA(IF($B47=$B$382,0,INDEX('I.Supplementary 2019-20'!AB$8:AB$191,MATCH($B47,'I.Supplementary 2019-20'!$B$8:$B$191,0))),INDEX('KI 2019-20'!AB$9:AB$383,MATCH($B47,'KI 2019-20'!$B$9:$B$383,0)))</f>
        <v>0</v>
      </c>
      <c r="Y47" s="154">
        <f>_xlfn.IFNA(IF($B47=$B$382,0,INDEX('I.Supplementary 2019-20'!$I$8:$I$191,MATCH($B47,'I.Supplementary 2019-20'!$B$8:$B$191,0))),INDEX('KI 2019-20'!$I$9:$I$383,MATCH($B47,'KI 2019-20'!$B$9:$B$383,0)))</f>
        <v>0</v>
      </c>
      <c r="Z47" s="153">
        <f>_xlfn.IFNA(IF($B47=$B$382,0,INDEX('I.Supplementary 2019-20'!$J$8:$J$191,MATCH($B47,'I.Supplementary 2019-20'!$B$8:$B$191,0))),INDEX('KI 2019-20'!$J$9:$J$383,MATCH($B47,'KI 2019-20'!$B$9:$B$383,0)))</f>
        <v>1.7181792584438382</v>
      </c>
      <c r="AA47" s="155">
        <f>_xlfn.IFNA(IF($B47=$B$382,0,INDEX('I.Supplementary 2019-20'!$H$8:$H$191,MATCH($B47,'I.Supplementary 2019-20'!$B$8:$B$191,0))),INDEX('KI 2019-20'!$H$9:$H$383,MATCH($B47,'KI 2019-20'!$B$9:$B$383,0)))</f>
        <v>1.7181792584438382</v>
      </c>
      <c r="AC47" s="156">
        <f>I47*('Other inputs'!$C$6/'Other inputs'!$C$5)</f>
        <v>0</v>
      </c>
      <c r="AD47" s="149">
        <f>IF(B47=$B$35,J47*('Other inputs'!$C$6/'Other inputs'!$C$5)-('Other inputs'!$C$18/1000000),J47*('Other inputs'!$C$6/'Other inputs'!$C$5))</f>
        <v>0</v>
      </c>
      <c r="AE47" s="149">
        <f>K47*('Other inputs'!$C$6/'Other inputs'!$C$5)</f>
        <v>0</v>
      </c>
      <c r="AF47" s="149">
        <f>L47*('Other inputs'!$C$6/'Other inputs'!$C$5)</f>
        <v>0</v>
      </c>
      <c r="AG47" s="188">
        <f>M47*('Other inputs'!$C$6/'Other inputs'!$C$5)</f>
        <v>0</v>
      </c>
      <c r="AH47" s="149">
        <f>N47*('Other inputs'!$C$6/'Other inputs'!$C$5)</f>
        <v>0</v>
      </c>
      <c r="AI47" s="149">
        <f>O47*('Other inputs'!$C$6/'Other inputs'!$C$5)</f>
        <v>1.7461740325121697</v>
      </c>
      <c r="AJ47" s="149">
        <f>P47*('Other inputs'!$C$6/'Other inputs'!$C$5)</f>
        <v>0</v>
      </c>
      <c r="AK47" s="149">
        <f>Q47*('Other inputs'!$C$6/'Other inputs'!$C$5)</f>
        <v>0</v>
      </c>
      <c r="AL47" s="188">
        <f>R47*('Other inputs'!$C$6/'Other inputs'!$C$5)</f>
        <v>0</v>
      </c>
      <c r="AM47" s="156">
        <f t="shared" si="4"/>
        <v>0</v>
      </c>
      <c r="AN47" s="149">
        <f t="shared" si="5"/>
        <v>1.7461740325121697</v>
      </c>
      <c r="AO47" s="149">
        <f t="shared" si="6"/>
        <v>0</v>
      </c>
      <c r="AP47" s="149">
        <f t="shared" si="7"/>
        <v>0</v>
      </c>
      <c r="AQ47" s="188">
        <f t="shared" si="8"/>
        <v>0</v>
      </c>
      <c r="AR47" s="149"/>
      <c r="AS47" s="156">
        <f>IF(D47=$C$171,'Other inputs'!$C$12/1000000,SUM(AC47:AG47))</f>
        <v>0</v>
      </c>
      <c r="AT47" s="200">
        <f>IF(D47=$C$171,$Z$171*('Other inputs'!$C$6/'Other inputs'!$C$5),SUM(AH47:AL47))</f>
        <v>1.7461740325121697</v>
      </c>
      <c r="AU47" s="210">
        <f t="shared" si="9"/>
        <v>1.7461740325121697</v>
      </c>
      <c r="AV47" s="214"/>
      <c r="AW47" s="199">
        <f>IF($G47=1,0,AC47*('Other inputs'!$F$6/'Other inputs'!$F$5))</f>
        <v>0</v>
      </c>
      <c r="AX47" s="200">
        <f>IF($G47=1,0,AD47*('Other inputs'!$F$6/'Other inputs'!$F$5))</f>
        <v>0</v>
      </c>
      <c r="AY47" s="200">
        <f>IF($G47=1,0,AE47*('Other inputs'!$F$6/'Other inputs'!$F$5))</f>
        <v>0</v>
      </c>
      <c r="AZ47" s="200">
        <f>IF($G47=1,0,AF47*('Other inputs'!$F$6/'Other inputs'!$F$5))</f>
        <v>0</v>
      </c>
      <c r="BA47" s="200">
        <f>IF($G47=1,0,AG47*('Other inputs'!$F$6/'Other inputs'!$F$5))</f>
        <v>0</v>
      </c>
      <c r="BB47" s="199">
        <f>IF($G47=1,0,AH47*('Other inputs'!$C$7/'Other inputs'!$C$6))</f>
        <v>0</v>
      </c>
      <c r="BC47" s="200">
        <f>IF($G47=1,0,AI47*('Other inputs'!$C$7/'Other inputs'!$C$6))</f>
        <v>1.7461740325121697</v>
      </c>
      <c r="BD47" s="200">
        <f>IF($G47=1,0,AJ47*('Other inputs'!$C$7/'Other inputs'!$C$6))</f>
        <v>0</v>
      </c>
      <c r="BE47" s="200">
        <f>IF($G47=1,0,AK47*('Other inputs'!$C$7/'Other inputs'!$C$6))</f>
        <v>0</v>
      </c>
      <c r="BF47" s="200">
        <f>IF($G47=1,0,AL47*('Other inputs'!$C$7/'Other inputs'!$C$6))</f>
        <v>0</v>
      </c>
      <c r="BG47" s="199">
        <f t="shared" si="10"/>
        <v>0</v>
      </c>
      <c r="BH47" s="200">
        <f t="shared" si="11"/>
        <v>1.7461740325121697</v>
      </c>
      <c r="BI47" s="200">
        <f t="shared" si="12"/>
        <v>0</v>
      </c>
      <c r="BJ47" s="200">
        <f t="shared" si="13"/>
        <v>0</v>
      </c>
      <c r="BK47" s="210">
        <f t="shared" si="14"/>
        <v>0</v>
      </c>
      <c r="BL47" s="200"/>
      <c r="BM47" s="199">
        <f>IF(D47=C$171,'Other inputs'!$C$13/1000000,SUM(AW47:BA47))</f>
        <v>0</v>
      </c>
      <c r="BN47" s="200">
        <f>IF(B47=$B$171,$AT$171*('Other inputs'!$C$7/'Other inputs'!$C$6),SUM(BB47:BF47))</f>
        <v>1.7461740325121697</v>
      </c>
      <c r="BO47" s="188">
        <f t="shared" si="15"/>
        <v>1.7461740325121697</v>
      </c>
    </row>
    <row r="48" spans="2:67">
      <c r="B48" s="121" t="str">
        <f>'KI 2019-20'!B49</f>
        <v>E1931</v>
      </c>
      <c r="C48" s="160" t="str">
        <f t="shared" si="2"/>
        <v>E1931</v>
      </c>
      <c r="D48" s="160" t="str">
        <f t="shared" si="3"/>
        <v>E1931</v>
      </c>
      <c r="E48" t="str">
        <f>INDEX('KI 2019-20'!D$9:D$383,MATCH($B48,'KI 2019-20'!$B$9:$B$383,0))</f>
        <v>SD</v>
      </c>
      <c r="F48" t="str">
        <f>INDEX('KI 2019-20'!E$9:E$383,MATCH($B48,'KI 2019-20'!$B$9:$B$383,0))</f>
        <v>P1905</v>
      </c>
      <c r="G48" s="119">
        <v>0</v>
      </c>
      <c r="H48" s="120" t="str">
        <f>INDEX('KI 2019-20'!F$9:F$383,MATCH($B48,'KI 2019-20'!$B$9:$B$383,0))</f>
        <v>Broxbourne</v>
      </c>
      <c r="I48" s="154">
        <f>_xlfn.IFNA(IF($B48=$B$382,0,INDEX('I.Supplementary 2019-20'!N$8:N$191,MATCH($B48,'I.Supplementary 2019-20'!$B$8:$B$191,0))),INDEX('KI 2019-20'!N$9:N$383,MATCH($B48,'KI 2019-20'!$B$9:$B$383,0)))</f>
        <v>0</v>
      </c>
      <c r="J48" s="153">
        <f>_xlfn.IFNA(IF($B48=$B$382,0,INDEX('I.Supplementary 2019-20'!O$8:O$191,MATCH($B48,'I.Supplementary 2019-20'!$B$8:$B$191,0))),INDEX('KI 2019-20'!O$9:O$383,MATCH($B48,'KI 2019-20'!$B$9:$B$383,0)))</f>
        <v>5.4180740956649182E-2</v>
      </c>
      <c r="K48" s="153">
        <f>_xlfn.IFNA(IF($B48=$B$382,0,INDEX('I.Supplementary 2019-20'!P$8:P$191,MATCH($B48,'I.Supplementary 2019-20'!$B$8:$B$191,0))),INDEX('KI 2019-20'!P$9:P$383,MATCH($B48,'KI 2019-20'!$B$9:$B$383,0)))</f>
        <v>0</v>
      </c>
      <c r="L48" s="153">
        <f>_xlfn.IFNA(IF($B48=$B$382,0,INDEX('I.Supplementary 2019-20'!Q$8:Q$191,MATCH($B48,'I.Supplementary 2019-20'!$B$8:$B$191,0))),INDEX('KI 2019-20'!Q$9:Q$383,MATCH($B48,'KI 2019-20'!$B$9:$B$383,0)))</f>
        <v>0</v>
      </c>
      <c r="M48" s="155">
        <f>_xlfn.IFNA(IF($B48=$B$382,0,INDEX('I.Supplementary 2019-20'!R$8:R$191,MATCH($B48,'I.Supplementary 2019-20'!$B$8:$B$191,0))),INDEX('KI 2019-20'!R$9:R$383,MATCH($B48,'KI 2019-20'!$B$9:$B$383,0)))</f>
        <v>0</v>
      </c>
      <c r="N48" s="153">
        <f>_xlfn.IFNA(IF($B48=$B$382,0,INDEX('I.Supplementary 2019-20'!S$8:S$191,MATCH($B48,'I.Supplementary 2019-20'!$B$8:$B$191,0))),INDEX('KI 2019-20'!S$9:S$383,MATCH($B48,'KI 2019-20'!$B$9:$B$383,0)))</f>
        <v>0</v>
      </c>
      <c r="O48" s="153">
        <f>_xlfn.IFNA(IF($B48=$B$382,0,INDEX('I.Supplementary 2019-20'!T$8:T$191,MATCH($B48,'I.Supplementary 2019-20'!$B$8:$B$191,0))),INDEX('KI 2019-20'!T$9:T$383,MATCH($B48,'KI 2019-20'!$B$9:$B$383,0)))</f>
        <v>2.3163805617457363</v>
      </c>
      <c r="P48" s="153">
        <f>_xlfn.IFNA(IF($B48=$B$382,0,INDEX('I.Supplementary 2019-20'!U$8:U$191,MATCH($B48,'I.Supplementary 2019-20'!$B$8:$B$191,0))),INDEX('KI 2019-20'!U$9:U$383,MATCH($B48,'KI 2019-20'!$B$9:$B$383,0)))</f>
        <v>0</v>
      </c>
      <c r="Q48" s="153">
        <f>_xlfn.IFNA(IF($B48=$B$382,0,INDEX('I.Supplementary 2019-20'!V$8:V$191,MATCH($B48,'I.Supplementary 2019-20'!$B$8:$B$191,0))),INDEX('KI 2019-20'!V$9:V$383,MATCH($B48,'KI 2019-20'!$B$9:$B$383,0)))</f>
        <v>0</v>
      </c>
      <c r="R48" s="155">
        <f>_xlfn.IFNA(IF($B48=$B$382,0,INDEX('I.Supplementary 2019-20'!W$8:W$191,MATCH($B48,'I.Supplementary 2019-20'!$B$8:$B$191,0))),INDEX('KI 2019-20'!W$9:W$383,MATCH($B48,'KI 2019-20'!$B$9:$B$383,0)))</f>
        <v>0</v>
      </c>
      <c r="S48" s="153">
        <f>_xlfn.IFNA(IF($B48=$B$382,0,INDEX('I.Supplementary 2019-20'!X$8:X$191,MATCH($B48,'I.Supplementary 2019-20'!$B$8:$B$191,0))),INDEX('KI 2019-20'!X$9:X$383,MATCH($B48,'KI 2019-20'!$B$9:$B$383,0)))</f>
        <v>0</v>
      </c>
      <c r="T48" s="153">
        <f>_xlfn.IFNA(IF($B48=$B$382,0,INDEX('I.Supplementary 2019-20'!Y$8:Y$191,MATCH($B48,'I.Supplementary 2019-20'!$B$8:$B$191,0))),INDEX('KI 2019-20'!Y$9:Y$383,MATCH($B48,'KI 2019-20'!$B$9:$B$383,0)))</f>
        <v>2.3705613027023853</v>
      </c>
      <c r="U48" s="153">
        <f>_xlfn.IFNA(IF($B48=$B$382,0,INDEX('I.Supplementary 2019-20'!Z$8:Z$191,MATCH($B48,'I.Supplementary 2019-20'!$B$8:$B$191,0))),INDEX('KI 2019-20'!Z$9:Z$383,MATCH($B48,'KI 2019-20'!$B$9:$B$383,0)))</f>
        <v>0</v>
      </c>
      <c r="V48" s="153">
        <f>_xlfn.IFNA(IF($B48=$B$382,0,INDEX('I.Supplementary 2019-20'!AA$8:AA$191,MATCH($B48,'I.Supplementary 2019-20'!$B$8:$B$191,0))),INDEX('KI 2019-20'!AA$9:AA$383,MATCH($B48,'KI 2019-20'!$B$9:$B$383,0)))</f>
        <v>0</v>
      </c>
      <c r="W48" s="155">
        <f>_xlfn.IFNA(IF($B48=$B$382,0,INDEX('I.Supplementary 2019-20'!AB$8:AB$191,MATCH($B48,'I.Supplementary 2019-20'!$B$8:$B$191,0))),INDEX('KI 2019-20'!AB$9:AB$383,MATCH($B48,'KI 2019-20'!$B$9:$B$383,0)))</f>
        <v>0</v>
      </c>
      <c r="Y48" s="154">
        <f>_xlfn.IFNA(IF($B48=$B$382,0,INDEX('I.Supplementary 2019-20'!$I$8:$I$191,MATCH($B48,'I.Supplementary 2019-20'!$B$8:$B$191,0))),INDEX('KI 2019-20'!$I$9:$I$383,MATCH($B48,'KI 2019-20'!$B$9:$B$383,0)))</f>
        <v>5.4180740956649182E-2</v>
      </c>
      <c r="Z48" s="153">
        <f>_xlfn.IFNA(IF($B48=$B$382,0,INDEX('I.Supplementary 2019-20'!$J$8:$J$191,MATCH($B48,'I.Supplementary 2019-20'!$B$8:$B$191,0))),INDEX('KI 2019-20'!$J$9:$J$383,MATCH($B48,'KI 2019-20'!$B$9:$B$383,0)))</f>
        <v>2.3163805617457363</v>
      </c>
      <c r="AA48" s="155">
        <f>_xlfn.IFNA(IF($B48=$B$382,0,INDEX('I.Supplementary 2019-20'!$H$8:$H$191,MATCH($B48,'I.Supplementary 2019-20'!$B$8:$B$191,0))),INDEX('KI 2019-20'!$H$9:$H$383,MATCH($B48,'KI 2019-20'!$B$9:$B$383,0)))</f>
        <v>2.3705613027023853</v>
      </c>
      <c r="AC48" s="156">
        <f>I48*('Other inputs'!$C$6/'Other inputs'!$C$5)</f>
        <v>0</v>
      </c>
      <c r="AD48" s="149">
        <f>IF(B48=$B$35,J48*('Other inputs'!$C$6/'Other inputs'!$C$5)-('Other inputs'!$C$18/1000000),J48*('Other inputs'!$C$6/'Other inputs'!$C$5))</f>
        <v>5.5063522886696421E-2</v>
      </c>
      <c r="AE48" s="149">
        <f>K48*('Other inputs'!$C$6/'Other inputs'!$C$5)</f>
        <v>0</v>
      </c>
      <c r="AF48" s="149">
        <f>L48*('Other inputs'!$C$6/'Other inputs'!$C$5)</f>
        <v>0</v>
      </c>
      <c r="AG48" s="188">
        <f>M48*('Other inputs'!$C$6/'Other inputs'!$C$5)</f>
        <v>0</v>
      </c>
      <c r="AH48" s="149">
        <f>N48*('Other inputs'!$C$6/'Other inputs'!$C$5)</f>
        <v>0</v>
      </c>
      <c r="AI48" s="149">
        <f>O48*('Other inputs'!$C$6/'Other inputs'!$C$5)</f>
        <v>2.3541219965603308</v>
      </c>
      <c r="AJ48" s="149">
        <f>P48*('Other inputs'!$C$6/'Other inputs'!$C$5)</f>
        <v>0</v>
      </c>
      <c r="AK48" s="149">
        <f>Q48*('Other inputs'!$C$6/'Other inputs'!$C$5)</f>
        <v>0</v>
      </c>
      <c r="AL48" s="188">
        <f>R48*('Other inputs'!$C$6/'Other inputs'!$C$5)</f>
        <v>0</v>
      </c>
      <c r="AM48" s="156">
        <f t="shared" si="4"/>
        <v>0</v>
      </c>
      <c r="AN48" s="149">
        <f t="shared" si="5"/>
        <v>2.4091855194470271</v>
      </c>
      <c r="AO48" s="149">
        <f t="shared" si="6"/>
        <v>0</v>
      </c>
      <c r="AP48" s="149">
        <f t="shared" si="7"/>
        <v>0</v>
      </c>
      <c r="AQ48" s="188">
        <f t="shared" si="8"/>
        <v>0</v>
      </c>
      <c r="AR48" s="149"/>
      <c r="AS48" s="156">
        <f>IF(D48=$C$171,'Other inputs'!$C$12/1000000,SUM(AC48:AG48))</f>
        <v>5.5063522886696421E-2</v>
      </c>
      <c r="AT48" s="200">
        <f>IF(D48=$C$171,$Z$171*('Other inputs'!$C$6/'Other inputs'!$C$5),SUM(AH48:AL48))</f>
        <v>2.3541219965603308</v>
      </c>
      <c r="AU48" s="210">
        <f t="shared" si="9"/>
        <v>2.4091855194470271</v>
      </c>
      <c r="AV48" s="214"/>
      <c r="AW48" s="199">
        <f>IF($G48=1,0,AC48*('Other inputs'!$F$6/'Other inputs'!$F$5))</f>
        <v>0</v>
      </c>
      <c r="AX48" s="200">
        <f>IF($G48=1,0,AD48*('Other inputs'!$F$6/'Other inputs'!$F$5))</f>
        <v>5.5368021630770314E-2</v>
      </c>
      <c r="AY48" s="200">
        <f>IF($G48=1,0,AE48*('Other inputs'!$F$6/'Other inputs'!$F$5))</f>
        <v>0</v>
      </c>
      <c r="AZ48" s="200">
        <f>IF($G48=1,0,AF48*('Other inputs'!$F$6/'Other inputs'!$F$5))</f>
        <v>0</v>
      </c>
      <c r="BA48" s="200">
        <f>IF($G48=1,0,AG48*('Other inputs'!$F$6/'Other inputs'!$F$5))</f>
        <v>0</v>
      </c>
      <c r="BB48" s="199">
        <f>IF($G48=1,0,AH48*('Other inputs'!$C$7/'Other inputs'!$C$6))</f>
        <v>0</v>
      </c>
      <c r="BC48" s="200">
        <f>IF($G48=1,0,AI48*('Other inputs'!$C$7/'Other inputs'!$C$6))</f>
        <v>2.3541219965603308</v>
      </c>
      <c r="BD48" s="200">
        <f>IF($G48=1,0,AJ48*('Other inputs'!$C$7/'Other inputs'!$C$6))</f>
        <v>0</v>
      </c>
      <c r="BE48" s="200">
        <f>IF($G48=1,0,AK48*('Other inputs'!$C$7/'Other inputs'!$C$6))</f>
        <v>0</v>
      </c>
      <c r="BF48" s="200">
        <f>IF($G48=1,0,AL48*('Other inputs'!$C$7/'Other inputs'!$C$6))</f>
        <v>0</v>
      </c>
      <c r="BG48" s="199">
        <f t="shared" si="10"/>
        <v>0</v>
      </c>
      <c r="BH48" s="200">
        <f t="shared" si="11"/>
        <v>2.409490018191101</v>
      </c>
      <c r="BI48" s="200">
        <f t="shared" si="12"/>
        <v>0</v>
      </c>
      <c r="BJ48" s="200">
        <f t="shared" si="13"/>
        <v>0</v>
      </c>
      <c r="BK48" s="210">
        <f t="shared" si="14"/>
        <v>0</v>
      </c>
      <c r="BL48" s="200"/>
      <c r="BM48" s="199">
        <f>IF(D48=C$171,'Other inputs'!$C$13/1000000,SUM(AW48:BA48))</f>
        <v>5.5368021630770314E-2</v>
      </c>
      <c r="BN48" s="200">
        <f>IF(B48=$B$171,$AT$171*('Other inputs'!$C$7/'Other inputs'!$C$6),SUM(BB48:BF48))</f>
        <v>2.3541219965603308</v>
      </c>
      <c r="BO48" s="188">
        <f t="shared" si="15"/>
        <v>2.409490018191101</v>
      </c>
    </row>
    <row r="49" spans="2:67">
      <c r="B49" s="121" t="str">
        <f>'KI 2019-20'!B50</f>
        <v>E3033</v>
      </c>
      <c r="C49" s="160" t="str">
        <f t="shared" si="2"/>
        <v>E3033</v>
      </c>
      <c r="D49" s="160" t="str">
        <f t="shared" si="3"/>
        <v>E3033</v>
      </c>
      <c r="E49" t="str">
        <f>INDEX('KI 2019-20'!D$9:D$383,MATCH($B49,'KI 2019-20'!$B$9:$B$383,0))</f>
        <v>SD</v>
      </c>
      <c r="F49">
        <f>INDEX('KI 2019-20'!E$9:E$383,MATCH($B49,'KI 2019-20'!$B$9:$B$383,0))</f>
        <v>0</v>
      </c>
      <c r="G49" s="119">
        <v>0</v>
      </c>
      <c r="H49" s="120" t="str">
        <f>INDEX('KI 2019-20'!F$9:F$383,MATCH($B49,'KI 2019-20'!$B$9:$B$383,0))</f>
        <v>Broxtowe</v>
      </c>
      <c r="I49" s="154">
        <f>_xlfn.IFNA(IF($B49=$B$382,0,INDEX('I.Supplementary 2019-20'!N$8:N$191,MATCH($B49,'I.Supplementary 2019-20'!$B$8:$B$191,0))),INDEX('KI 2019-20'!N$9:N$383,MATCH($B49,'KI 2019-20'!$B$9:$B$383,0)))</f>
        <v>0</v>
      </c>
      <c r="J49" s="153">
        <f>_xlfn.IFNA(IF($B49=$B$382,0,INDEX('I.Supplementary 2019-20'!O$8:O$191,MATCH($B49,'I.Supplementary 2019-20'!$B$8:$B$191,0))),INDEX('KI 2019-20'!O$9:O$383,MATCH($B49,'KI 2019-20'!$B$9:$B$383,0)))</f>
        <v>0</v>
      </c>
      <c r="K49" s="153">
        <f>_xlfn.IFNA(IF($B49=$B$382,0,INDEX('I.Supplementary 2019-20'!P$8:P$191,MATCH($B49,'I.Supplementary 2019-20'!$B$8:$B$191,0))),INDEX('KI 2019-20'!P$9:P$383,MATCH($B49,'KI 2019-20'!$B$9:$B$383,0)))</f>
        <v>0</v>
      </c>
      <c r="L49" s="153">
        <f>_xlfn.IFNA(IF($B49=$B$382,0,INDEX('I.Supplementary 2019-20'!Q$8:Q$191,MATCH($B49,'I.Supplementary 2019-20'!$B$8:$B$191,0))),INDEX('KI 2019-20'!Q$9:Q$383,MATCH($B49,'KI 2019-20'!$B$9:$B$383,0)))</f>
        <v>0</v>
      </c>
      <c r="M49" s="155">
        <f>_xlfn.IFNA(IF($B49=$B$382,0,INDEX('I.Supplementary 2019-20'!R$8:R$191,MATCH($B49,'I.Supplementary 2019-20'!$B$8:$B$191,0))),INDEX('KI 2019-20'!R$9:R$383,MATCH($B49,'KI 2019-20'!$B$9:$B$383,0)))</f>
        <v>0</v>
      </c>
      <c r="N49" s="153">
        <f>_xlfn.IFNA(IF($B49=$B$382,0,INDEX('I.Supplementary 2019-20'!S$8:S$191,MATCH($B49,'I.Supplementary 2019-20'!$B$8:$B$191,0))),INDEX('KI 2019-20'!S$9:S$383,MATCH($B49,'KI 2019-20'!$B$9:$B$383,0)))</f>
        <v>0</v>
      </c>
      <c r="O49" s="153">
        <f>_xlfn.IFNA(IF($B49=$B$382,0,INDEX('I.Supplementary 2019-20'!T$8:T$191,MATCH($B49,'I.Supplementary 2019-20'!$B$8:$B$191,0))),INDEX('KI 2019-20'!T$9:T$383,MATCH($B49,'KI 2019-20'!$B$9:$B$383,0)))</f>
        <v>2.8510238320652204</v>
      </c>
      <c r="P49" s="153">
        <f>_xlfn.IFNA(IF($B49=$B$382,0,INDEX('I.Supplementary 2019-20'!U$8:U$191,MATCH($B49,'I.Supplementary 2019-20'!$B$8:$B$191,0))),INDEX('KI 2019-20'!U$9:U$383,MATCH($B49,'KI 2019-20'!$B$9:$B$383,0)))</f>
        <v>0</v>
      </c>
      <c r="Q49" s="153">
        <f>_xlfn.IFNA(IF($B49=$B$382,0,INDEX('I.Supplementary 2019-20'!V$8:V$191,MATCH($B49,'I.Supplementary 2019-20'!$B$8:$B$191,0))),INDEX('KI 2019-20'!V$9:V$383,MATCH($B49,'KI 2019-20'!$B$9:$B$383,0)))</f>
        <v>0</v>
      </c>
      <c r="R49" s="155">
        <f>_xlfn.IFNA(IF($B49=$B$382,0,INDEX('I.Supplementary 2019-20'!W$8:W$191,MATCH($B49,'I.Supplementary 2019-20'!$B$8:$B$191,0))),INDEX('KI 2019-20'!W$9:W$383,MATCH($B49,'KI 2019-20'!$B$9:$B$383,0)))</f>
        <v>0</v>
      </c>
      <c r="S49" s="153">
        <f>_xlfn.IFNA(IF($B49=$B$382,0,INDEX('I.Supplementary 2019-20'!X$8:X$191,MATCH($B49,'I.Supplementary 2019-20'!$B$8:$B$191,0))),INDEX('KI 2019-20'!X$9:X$383,MATCH($B49,'KI 2019-20'!$B$9:$B$383,0)))</f>
        <v>0</v>
      </c>
      <c r="T49" s="153">
        <f>_xlfn.IFNA(IF($B49=$B$382,0,INDEX('I.Supplementary 2019-20'!Y$8:Y$191,MATCH($B49,'I.Supplementary 2019-20'!$B$8:$B$191,0))),INDEX('KI 2019-20'!Y$9:Y$383,MATCH($B49,'KI 2019-20'!$B$9:$B$383,0)))</f>
        <v>2.8510238320652204</v>
      </c>
      <c r="U49" s="153">
        <f>_xlfn.IFNA(IF($B49=$B$382,0,INDEX('I.Supplementary 2019-20'!Z$8:Z$191,MATCH($B49,'I.Supplementary 2019-20'!$B$8:$B$191,0))),INDEX('KI 2019-20'!Z$9:Z$383,MATCH($B49,'KI 2019-20'!$B$9:$B$383,0)))</f>
        <v>0</v>
      </c>
      <c r="V49" s="153">
        <f>_xlfn.IFNA(IF($B49=$B$382,0,INDEX('I.Supplementary 2019-20'!AA$8:AA$191,MATCH($B49,'I.Supplementary 2019-20'!$B$8:$B$191,0))),INDEX('KI 2019-20'!AA$9:AA$383,MATCH($B49,'KI 2019-20'!$B$9:$B$383,0)))</f>
        <v>0</v>
      </c>
      <c r="W49" s="155">
        <f>_xlfn.IFNA(IF($B49=$B$382,0,INDEX('I.Supplementary 2019-20'!AB$8:AB$191,MATCH($B49,'I.Supplementary 2019-20'!$B$8:$B$191,0))),INDEX('KI 2019-20'!AB$9:AB$383,MATCH($B49,'KI 2019-20'!$B$9:$B$383,0)))</f>
        <v>0</v>
      </c>
      <c r="Y49" s="154">
        <f>_xlfn.IFNA(IF($B49=$B$382,0,INDEX('I.Supplementary 2019-20'!$I$8:$I$191,MATCH($B49,'I.Supplementary 2019-20'!$B$8:$B$191,0))),INDEX('KI 2019-20'!$I$9:$I$383,MATCH($B49,'KI 2019-20'!$B$9:$B$383,0)))</f>
        <v>0</v>
      </c>
      <c r="Z49" s="153">
        <f>_xlfn.IFNA(IF($B49=$B$382,0,INDEX('I.Supplementary 2019-20'!$J$8:$J$191,MATCH($B49,'I.Supplementary 2019-20'!$B$8:$B$191,0))),INDEX('KI 2019-20'!$J$9:$J$383,MATCH($B49,'KI 2019-20'!$B$9:$B$383,0)))</f>
        <v>2.8510238320652204</v>
      </c>
      <c r="AA49" s="155">
        <f>_xlfn.IFNA(IF($B49=$B$382,0,INDEX('I.Supplementary 2019-20'!$H$8:$H$191,MATCH($B49,'I.Supplementary 2019-20'!$B$8:$B$191,0))),INDEX('KI 2019-20'!$H$9:$H$383,MATCH($B49,'KI 2019-20'!$B$9:$B$383,0)))</f>
        <v>2.8510238320652204</v>
      </c>
      <c r="AC49" s="156">
        <f>I49*('Other inputs'!$C$6/'Other inputs'!$C$5)</f>
        <v>0</v>
      </c>
      <c r="AD49" s="149">
        <f>IF(B49=$B$35,J49*('Other inputs'!$C$6/'Other inputs'!$C$5)-('Other inputs'!$C$18/1000000),J49*('Other inputs'!$C$6/'Other inputs'!$C$5))</f>
        <v>0</v>
      </c>
      <c r="AE49" s="149">
        <f>K49*('Other inputs'!$C$6/'Other inputs'!$C$5)</f>
        <v>0</v>
      </c>
      <c r="AF49" s="149">
        <f>L49*('Other inputs'!$C$6/'Other inputs'!$C$5)</f>
        <v>0</v>
      </c>
      <c r="AG49" s="188">
        <f>M49*('Other inputs'!$C$6/'Other inputs'!$C$5)</f>
        <v>0</v>
      </c>
      <c r="AH49" s="149">
        <f>N49*('Other inputs'!$C$6/'Other inputs'!$C$5)</f>
        <v>0</v>
      </c>
      <c r="AI49" s="149">
        <f>O49*('Other inputs'!$C$6/'Other inputs'!$C$5)</f>
        <v>2.8974763588605805</v>
      </c>
      <c r="AJ49" s="149">
        <f>P49*('Other inputs'!$C$6/'Other inputs'!$C$5)</f>
        <v>0</v>
      </c>
      <c r="AK49" s="149">
        <f>Q49*('Other inputs'!$C$6/'Other inputs'!$C$5)</f>
        <v>0</v>
      </c>
      <c r="AL49" s="188">
        <f>R49*('Other inputs'!$C$6/'Other inputs'!$C$5)</f>
        <v>0</v>
      </c>
      <c r="AM49" s="156">
        <f t="shared" si="4"/>
        <v>0</v>
      </c>
      <c r="AN49" s="149">
        <f t="shared" si="5"/>
        <v>2.8974763588605805</v>
      </c>
      <c r="AO49" s="149">
        <f t="shared" si="6"/>
        <v>0</v>
      </c>
      <c r="AP49" s="149">
        <f t="shared" si="7"/>
        <v>0</v>
      </c>
      <c r="AQ49" s="188">
        <f t="shared" si="8"/>
        <v>0</v>
      </c>
      <c r="AR49" s="149"/>
      <c r="AS49" s="156">
        <f>IF(D49=$C$171,'Other inputs'!$C$12/1000000,SUM(AC49:AG49))</f>
        <v>0</v>
      </c>
      <c r="AT49" s="200">
        <f>IF(D49=$C$171,$Z$171*('Other inputs'!$C$6/'Other inputs'!$C$5),SUM(AH49:AL49))</f>
        <v>2.8974763588605805</v>
      </c>
      <c r="AU49" s="210">
        <f t="shared" si="9"/>
        <v>2.8974763588605805</v>
      </c>
      <c r="AV49" s="214"/>
      <c r="AW49" s="199">
        <f>IF($G49=1,0,AC49*('Other inputs'!$F$6/'Other inputs'!$F$5))</f>
        <v>0</v>
      </c>
      <c r="AX49" s="200">
        <f>IF($G49=1,0,AD49*('Other inputs'!$F$6/'Other inputs'!$F$5))</f>
        <v>0</v>
      </c>
      <c r="AY49" s="200">
        <f>IF($G49=1,0,AE49*('Other inputs'!$F$6/'Other inputs'!$F$5))</f>
        <v>0</v>
      </c>
      <c r="AZ49" s="200">
        <f>IF($G49=1,0,AF49*('Other inputs'!$F$6/'Other inputs'!$F$5))</f>
        <v>0</v>
      </c>
      <c r="BA49" s="200">
        <f>IF($G49=1,0,AG49*('Other inputs'!$F$6/'Other inputs'!$F$5))</f>
        <v>0</v>
      </c>
      <c r="BB49" s="199">
        <f>IF($G49=1,0,AH49*('Other inputs'!$C$7/'Other inputs'!$C$6))</f>
        <v>0</v>
      </c>
      <c r="BC49" s="200">
        <f>IF($G49=1,0,AI49*('Other inputs'!$C$7/'Other inputs'!$C$6))</f>
        <v>2.8974763588605805</v>
      </c>
      <c r="BD49" s="200">
        <f>IF($G49=1,0,AJ49*('Other inputs'!$C$7/'Other inputs'!$C$6))</f>
        <v>0</v>
      </c>
      <c r="BE49" s="200">
        <f>IF($G49=1,0,AK49*('Other inputs'!$C$7/'Other inputs'!$C$6))</f>
        <v>0</v>
      </c>
      <c r="BF49" s="200">
        <f>IF($G49=1,0,AL49*('Other inputs'!$C$7/'Other inputs'!$C$6))</f>
        <v>0</v>
      </c>
      <c r="BG49" s="199">
        <f t="shared" si="10"/>
        <v>0</v>
      </c>
      <c r="BH49" s="200">
        <f t="shared" si="11"/>
        <v>2.8974763588605805</v>
      </c>
      <c r="BI49" s="200">
        <f t="shared" si="12"/>
        <v>0</v>
      </c>
      <c r="BJ49" s="200">
        <f t="shared" si="13"/>
        <v>0</v>
      </c>
      <c r="BK49" s="210">
        <f t="shared" si="14"/>
        <v>0</v>
      </c>
      <c r="BL49" s="200"/>
      <c r="BM49" s="199">
        <f>IF(D49=C$171,'Other inputs'!$C$13/1000000,SUM(AW49:BA49))</f>
        <v>0</v>
      </c>
      <c r="BN49" s="200">
        <f>IF(B49=$B$171,$AT$171*('Other inputs'!$C$7/'Other inputs'!$C$6),SUM(BB49:BF49))</f>
        <v>2.8974763588605805</v>
      </c>
      <c r="BO49" s="188">
        <f t="shared" si="15"/>
        <v>2.8974763588605805</v>
      </c>
    </row>
    <row r="50" spans="2:67">
      <c r="B50" s="121" t="str">
        <f>'KI 2019-20'!B51</f>
        <v>E0421</v>
      </c>
      <c r="C50" s="160" t="str">
        <f t="shared" si="2"/>
        <v>E0421</v>
      </c>
      <c r="D50" s="160" t="str">
        <f t="shared" si="3"/>
        <v>E0421</v>
      </c>
      <c r="E50" t="str">
        <f>INDEX('KI 2019-20'!D$9:D$383,MATCH($B50,'KI 2019-20'!$B$9:$B$383,0))</f>
        <v>SCNFIR</v>
      </c>
      <c r="F50" t="str">
        <f>INDEX('KI 2019-20'!E$9:E$383,MATCH($B50,'KI 2019-20'!$B$9:$B$383,0))</f>
        <v>P1904</v>
      </c>
      <c r="G50" s="119">
        <v>1</v>
      </c>
      <c r="H50" s="120" t="str">
        <f>INDEX('KI 2019-20'!F$9:F$383,MATCH($B50,'KI 2019-20'!$B$9:$B$383,0))&amp;" County Council"</f>
        <v>Buckinghamshire County Council</v>
      </c>
      <c r="I50" s="154">
        <f>_xlfn.IFNA(IF($B50=$B$382,0,INDEX('I.Supplementary 2019-20'!N$8:N$191,MATCH($B50,'I.Supplementary 2019-20'!$B$8:$B$191,0))),INDEX('KI 2019-20'!N$9:N$383,MATCH($B50,'KI 2019-20'!$B$9:$B$383,0)))</f>
        <v>0</v>
      </c>
      <c r="J50" s="153">
        <f>_xlfn.IFNA(IF($B50=$B$382,0,INDEX('I.Supplementary 2019-20'!O$8:O$191,MATCH($B50,'I.Supplementary 2019-20'!$B$8:$B$191,0))),INDEX('KI 2019-20'!O$9:O$383,MATCH($B50,'KI 2019-20'!$B$9:$B$383,0)))</f>
        <v>0</v>
      </c>
      <c r="K50" s="153">
        <f>_xlfn.IFNA(IF($B50=$B$382,0,INDEX('I.Supplementary 2019-20'!P$8:P$191,MATCH($B50,'I.Supplementary 2019-20'!$B$8:$B$191,0))),INDEX('KI 2019-20'!P$9:P$383,MATCH($B50,'KI 2019-20'!$B$9:$B$383,0)))</f>
        <v>0</v>
      </c>
      <c r="L50" s="153">
        <f>_xlfn.IFNA(IF($B50=$B$382,0,INDEX('I.Supplementary 2019-20'!Q$8:Q$191,MATCH($B50,'I.Supplementary 2019-20'!$B$8:$B$191,0))),INDEX('KI 2019-20'!Q$9:Q$383,MATCH($B50,'KI 2019-20'!$B$9:$B$383,0)))</f>
        <v>0</v>
      </c>
      <c r="M50" s="155">
        <f>_xlfn.IFNA(IF($B50=$B$382,0,INDEX('I.Supplementary 2019-20'!R$8:R$191,MATCH($B50,'I.Supplementary 2019-20'!$B$8:$B$191,0))),INDEX('KI 2019-20'!R$9:R$383,MATCH($B50,'KI 2019-20'!$B$9:$B$383,0)))</f>
        <v>0</v>
      </c>
      <c r="N50" s="153">
        <f>_xlfn.IFNA(IF($B50=$B$382,0,INDEX('I.Supplementary 2019-20'!S$8:S$191,MATCH($B50,'I.Supplementary 2019-20'!$B$8:$B$191,0))),INDEX('KI 2019-20'!S$9:S$383,MATCH($B50,'KI 2019-20'!$B$9:$B$383,0)))</f>
        <v>43.793675688036011</v>
      </c>
      <c r="O50" s="153">
        <f>_xlfn.IFNA(IF($B50=$B$382,0,INDEX('I.Supplementary 2019-20'!T$8:T$191,MATCH($B50,'I.Supplementary 2019-20'!$B$8:$B$191,0))),INDEX('KI 2019-20'!T$9:T$383,MATCH($B50,'KI 2019-20'!$B$9:$B$383,0)))</f>
        <v>0</v>
      </c>
      <c r="P50" s="153">
        <f>_xlfn.IFNA(IF($B50=$B$382,0,INDEX('I.Supplementary 2019-20'!U$8:U$191,MATCH($B50,'I.Supplementary 2019-20'!$B$8:$B$191,0))),INDEX('KI 2019-20'!U$9:U$383,MATCH($B50,'KI 2019-20'!$B$9:$B$383,0)))</f>
        <v>0</v>
      </c>
      <c r="Q50" s="153">
        <f>_xlfn.IFNA(IF($B50=$B$382,0,INDEX('I.Supplementary 2019-20'!V$8:V$191,MATCH($B50,'I.Supplementary 2019-20'!$B$8:$B$191,0))),INDEX('KI 2019-20'!V$9:V$383,MATCH($B50,'KI 2019-20'!$B$9:$B$383,0)))</f>
        <v>0</v>
      </c>
      <c r="R50" s="155">
        <f>_xlfn.IFNA(IF($B50=$B$382,0,INDEX('I.Supplementary 2019-20'!W$8:W$191,MATCH($B50,'I.Supplementary 2019-20'!$B$8:$B$191,0))),INDEX('KI 2019-20'!W$9:W$383,MATCH($B50,'KI 2019-20'!$B$9:$B$383,0)))</f>
        <v>0</v>
      </c>
      <c r="S50" s="153">
        <f>_xlfn.IFNA(IF($B50=$B$382,0,INDEX('I.Supplementary 2019-20'!X$8:X$191,MATCH($B50,'I.Supplementary 2019-20'!$B$8:$B$191,0))),INDEX('KI 2019-20'!X$9:X$383,MATCH($B50,'KI 2019-20'!$B$9:$B$383,0)))</f>
        <v>43.793675688036011</v>
      </c>
      <c r="T50" s="153">
        <f>_xlfn.IFNA(IF($B50=$B$382,0,INDEX('I.Supplementary 2019-20'!Y$8:Y$191,MATCH($B50,'I.Supplementary 2019-20'!$B$8:$B$191,0))),INDEX('KI 2019-20'!Y$9:Y$383,MATCH($B50,'KI 2019-20'!$B$9:$B$383,0)))</f>
        <v>0</v>
      </c>
      <c r="U50" s="153">
        <f>_xlfn.IFNA(IF($B50=$B$382,0,INDEX('I.Supplementary 2019-20'!Z$8:Z$191,MATCH($B50,'I.Supplementary 2019-20'!$B$8:$B$191,0))),INDEX('KI 2019-20'!Z$9:Z$383,MATCH($B50,'KI 2019-20'!$B$9:$B$383,0)))</f>
        <v>0</v>
      </c>
      <c r="V50" s="153">
        <f>_xlfn.IFNA(IF($B50=$B$382,0,INDEX('I.Supplementary 2019-20'!AA$8:AA$191,MATCH($B50,'I.Supplementary 2019-20'!$B$8:$B$191,0))),INDEX('KI 2019-20'!AA$9:AA$383,MATCH($B50,'KI 2019-20'!$B$9:$B$383,0)))</f>
        <v>0</v>
      </c>
      <c r="W50" s="155">
        <f>_xlfn.IFNA(IF($B50=$B$382,0,INDEX('I.Supplementary 2019-20'!AB$8:AB$191,MATCH($B50,'I.Supplementary 2019-20'!$B$8:$B$191,0))),INDEX('KI 2019-20'!AB$9:AB$383,MATCH($B50,'KI 2019-20'!$B$9:$B$383,0)))</f>
        <v>0</v>
      </c>
      <c r="Y50" s="154">
        <f>_xlfn.IFNA(IF($B50=$B$382,0,INDEX('I.Supplementary 2019-20'!$I$8:$I$191,MATCH($B50,'I.Supplementary 2019-20'!$B$8:$B$191,0))),INDEX('KI 2019-20'!$I$9:$I$383,MATCH($B50,'KI 2019-20'!$B$9:$B$383,0)))</f>
        <v>0</v>
      </c>
      <c r="Z50" s="153">
        <f>_xlfn.IFNA(IF($B50=$B$382,0,INDEX('I.Supplementary 2019-20'!$J$8:$J$191,MATCH($B50,'I.Supplementary 2019-20'!$B$8:$B$191,0))),INDEX('KI 2019-20'!$J$9:$J$383,MATCH($B50,'KI 2019-20'!$B$9:$B$383,0)))</f>
        <v>43.793675688036011</v>
      </c>
      <c r="AA50" s="155">
        <f>_xlfn.IFNA(IF($B50=$B$382,0,INDEX('I.Supplementary 2019-20'!$H$8:$H$191,MATCH($B50,'I.Supplementary 2019-20'!$B$8:$B$191,0))),INDEX('KI 2019-20'!$H$9:$H$383,MATCH($B50,'KI 2019-20'!$B$9:$B$383,0)))</f>
        <v>43.793675688036011</v>
      </c>
      <c r="AC50" s="156">
        <f>I50*('Other inputs'!$C$6/'Other inputs'!$C$5)</f>
        <v>0</v>
      </c>
      <c r="AD50" s="149">
        <f>IF(B50=$B$35,J50*('Other inputs'!$C$6/'Other inputs'!$C$5)-('Other inputs'!$C$18/1000000),J50*('Other inputs'!$C$6/'Other inputs'!$C$5))</f>
        <v>0</v>
      </c>
      <c r="AE50" s="149">
        <f>K50*('Other inputs'!$C$6/'Other inputs'!$C$5)</f>
        <v>0</v>
      </c>
      <c r="AF50" s="149">
        <f>L50*('Other inputs'!$C$6/'Other inputs'!$C$5)</f>
        <v>0</v>
      </c>
      <c r="AG50" s="188">
        <f>M50*('Other inputs'!$C$6/'Other inputs'!$C$5)</f>
        <v>0</v>
      </c>
      <c r="AH50" s="149">
        <f>N50*('Other inputs'!$C$6/'Other inputs'!$C$5)</f>
        <v>44.507218265437821</v>
      </c>
      <c r="AI50" s="149">
        <f>O50*('Other inputs'!$C$6/'Other inputs'!$C$5)</f>
        <v>0</v>
      </c>
      <c r="AJ50" s="149">
        <f>P50*('Other inputs'!$C$6/'Other inputs'!$C$5)</f>
        <v>0</v>
      </c>
      <c r="AK50" s="149">
        <f>Q50*('Other inputs'!$C$6/'Other inputs'!$C$5)</f>
        <v>0</v>
      </c>
      <c r="AL50" s="188">
        <f>R50*('Other inputs'!$C$6/'Other inputs'!$C$5)</f>
        <v>0</v>
      </c>
      <c r="AM50" s="156">
        <f t="shared" si="4"/>
        <v>44.507218265437821</v>
      </c>
      <c r="AN50" s="149">
        <f t="shared" si="5"/>
        <v>0</v>
      </c>
      <c r="AO50" s="149">
        <f t="shared" si="6"/>
        <v>0</v>
      </c>
      <c r="AP50" s="149">
        <f t="shared" si="7"/>
        <v>0</v>
      </c>
      <c r="AQ50" s="188">
        <f t="shared" si="8"/>
        <v>0</v>
      </c>
      <c r="AR50" s="193"/>
      <c r="AS50" s="156">
        <f>IF(D50=$C$171,'Other inputs'!$C$12/1000000,SUM(AC50:AG50))</f>
        <v>0</v>
      </c>
      <c r="AT50" s="200">
        <f>IF(D50=$C$171,$Z$171*('Other inputs'!$C$6/'Other inputs'!$C$5),SUM(AH50:AL50))</f>
        <v>44.507218265437821</v>
      </c>
      <c r="AU50" s="210">
        <f t="shared" si="9"/>
        <v>44.507218265437821</v>
      </c>
      <c r="AV50" s="214"/>
      <c r="AW50" s="199">
        <f>IF($G50=1,0,AC50*('Other inputs'!$F$6/'Other inputs'!$F$5))</f>
        <v>0</v>
      </c>
      <c r="AX50" s="200">
        <f>IF($G50=1,0,AD50*('Other inputs'!$F$6/'Other inputs'!$F$5))</f>
        <v>0</v>
      </c>
      <c r="AY50" s="200">
        <f>IF($G50=1,0,AE50*('Other inputs'!$F$6/'Other inputs'!$F$5))</f>
        <v>0</v>
      </c>
      <c r="AZ50" s="200">
        <f>IF($G50=1,0,AF50*('Other inputs'!$F$6/'Other inputs'!$F$5))</f>
        <v>0</v>
      </c>
      <c r="BA50" s="200">
        <f>IF($G50=1,0,AG50*('Other inputs'!$F$6/'Other inputs'!$F$5))</f>
        <v>0</v>
      </c>
      <c r="BB50" s="199">
        <f>IF($G50=1,0,AH50*('Other inputs'!$C$7/'Other inputs'!$C$6))</f>
        <v>0</v>
      </c>
      <c r="BC50" s="200">
        <f>IF($G50=1,0,AI50*('Other inputs'!$C$7/'Other inputs'!$C$6))</f>
        <v>0</v>
      </c>
      <c r="BD50" s="200">
        <f>IF($G50=1,0,AJ50*('Other inputs'!$C$7/'Other inputs'!$C$6))</f>
        <v>0</v>
      </c>
      <c r="BE50" s="200">
        <f>IF($G50=1,0,AK50*('Other inputs'!$C$7/'Other inputs'!$C$6))</f>
        <v>0</v>
      </c>
      <c r="BF50" s="200">
        <f>IF($G50=1,0,AL50*('Other inputs'!$C$7/'Other inputs'!$C$6))</f>
        <v>0</v>
      </c>
      <c r="BG50" s="199">
        <f t="shared" si="10"/>
        <v>0</v>
      </c>
      <c r="BH50" s="200">
        <f t="shared" si="11"/>
        <v>0</v>
      </c>
      <c r="BI50" s="200">
        <f t="shared" si="12"/>
        <v>0</v>
      </c>
      <c r="BJ50" s="200">
        <f t="shared" si="13"/>
        <v>0</v>
      </c>
      <c r="BK50" s="210">
        <f t="shared" si="14"/>
        <v>0</v>
      </c>
      <c r="BL50" s="200"/>
      <c r="BM50" s="199">
        <f>IF(D50=C$171,'Other inputs'!$C$13/1000000,SUM(AW50:BA50))</f>
        <v>0</v>
      </c>
      <c r="BN50" s="200">
        <f>IF(B50=$B$171,$AT$171*('Other inputs'!$C$7/'Other inputs'!$C$6),SUM(BB50:BF50))</f>
        <v>0</v>
      </c>
      <c r="BO50" s="188">
        <f t="shared" si="15"/>
        <v>0</v>
      </c>
    </row>
    <row r="51" spans="2:67">
      <c r="B51" s="121" t="str">
        <f>'KI 2019-20'!B52</f>
        <v>E6104</v>
      </c>
      <c r="C51" s="160" t="str">
        <f t="shared" si="2"/>
        <v>E6104</v>
      </c>
      <c r="D51" s="160" t="str">
        <f t="shared" si="3"/>
        <v>E6104</v>
      </c>
      <c r="E51" t="str">
        <f>INDEX('KI 2019-20'!D$9:D$383,MATCH($B51,'KI 2019-20'!$B$9:$B$383,0))</f>
        <v>SFIR</v>
      </c>
      <c r="F51">
        <f>INDEX('KI 2019-20'!E$9:E$383,MATCH($B51,'KI 2019-20'!$B$9:$B$383,0))</f>
        <v>0</v>
      </c>
      <c r="G51" s="119">
        <v>0</v>
      </c>
      <c r="H51" s="120" t="str">
        <f>INDEX('KI 2019-20'!F$9:F$383,MATCH($B51,'KI 2019-20'!$B$9:$B$383,0))</f>
        <v>Buckinghamshire Fire</v>
      </c>
      <c r="I51" s="154">
        <f>_xlfn.IFNA(IF($B51=$B$382,0,INDEX('I.Supplementary 2019-20'!N$8:N$191,MATCH($B51,'I.Supplementary 2019-20'!$B$8:$B$191,0))),INDEX('KI 2019-20'!N$9:N$383,MATCH($B51,'KI 2019-20'!$B$9:$B$383,0)))</f>
        <v>0</v>
      </c>
      <c r="J51" s="153">
        <f>_xlfn.IFNA(IF($B51=$B$382,0,INDEX('I.Supplementary 2019-20'!O$8:O$191,MATCH($B51,'I.Supplementary 2019-20'!$B$8:$B$191,0))),INDEX('KI 2019-20'!O$9:O$383,MATCH($B51,'KI 2019-20'!$B$9:$B$383,0)))</f>
        <v>0</v>
      </c>
      <c r="K51" s="153">
        <f>_xlfn.IFNA(IF($B51=$B$382,0,INDEX('I.Supplementary 2019-20'!P$8:P$191,MATCH($B51,'I.Supplementary 2019-20'!$B$8:$B$191,0))),INDEX('KI 2019-20'!P$9:P$383,MATCH($B51,'KI 2019-20'!$B$9:$B$383,0)))</f>
        <v>2.2861130688183309</v>
      </c>
      <c r="L51" s="153">
        <f>_xlfn.IFNA(IF($B51=$B$382,0,INDEX('I.Supplementary 2019-20'!Q$8:Q$191,MATCH($B51,'I.Supplementary 2019-20'!$B$8:$B$191,0))),INDEX('KI 2019-20'!Q$9:Q$383,MATCH($B51,'KI 2019-20'!$B$9:$B$383,0)))</f>
        <v>0</v>
      </c>
      <c r="M51" s="155">
        <f>_xlfn.IFNA(IF($B51=$B$382,0,INDEX('I.Supplementary 2019-20'!R$8:R$191,MATCH($B51,'I.Supplementary 2019-20'!$B$8:$B$191,0))),INDEX('KI 2019-20'!R$9:R$383,MATCH($B51,'KI 2019-20'!$B$9:$B$383,0)))</f>
        <v>0</v>
      </c>
      <c r="N51" s="153">
        <f>_xlfn.IFNA(IF($B51=$B$382,0,INDEX('I.Supplementary 2019-20'!S$8:S$191,MATCH($B51,'I.Supplementary 2019-20'!$B$8:$B$191,0))),INDEX('KI 2019-20'!S$9:S$383,MATCH($B51,'KI 2019-20'!$B$9:$B$383,0)))</f>
        <v>0</v>
      </c>
      <c r="O51" s="153">
        <f>_xlfn.IFNA(IF($B51=$B$382,0,INDEX('I.Supplementary 2019-20'!T$8:T$191,MATCH($B51,'I.Supplementary 2019-20'!$B$8:$B$191,0))),INDEX('KI 2019-20'!T$9:T$383,MATCH($B51,'KI 2019-20'!$B$9:$B$383,0)))</f>
        <v>0</v>
      </c>
      <c r="P51" s="153">
        <f>_xlfn.IFNA(IF($B51=$B$382,0,INDEX('I.Supplementary 2019-20'!U$8:U$191,MATCH($B51,'I.Supplementary 2019-20'!$B$8:$B$191,0))),INDEX('KI 2019-20'!U$9:U$383,MATCH($B51,'KI 2019-20'!$B$9:$B$383,0)))</f>
        <v>5.0631039791988721</v>
      </c>
      <c r="Q51" s="153">
        <f>_xlfn.IFNA(IF($B51=$B$382,0,INDEX('I.Supplementary 2019-20'!V$8:V$191,MATCH($B51,'I.Supplementary 2019-20'!$B$8:$B$191,0))),INDEX('KI 2019-20'!V$9:V$383,MATCH($B51,'KI 2019-20'!$B$9:$B$383,0)))</f>
        <v>0</v>
      </c>
      <c r="R51" s="155">
        <f>_xlfn.IFNA(IF($B51=$B$382,0,INDEX('I.Supplementary 2019-20'!W$8:W$191,MATCH($B51,'I.Supplementary 2019-20'!$B$8:$B$191,0))),INDEX('KI 2019-20'!W$9:W$383,MATCH($B51,'KI 2019-20'!$B$9:$B$383,0)))</f>
        <v>0</v>
      </c>
      <c r="S51" s="153">
        <f>_xlfn.IFNA(IF($B51=$B$382,0,INDEX('I.Supplementary 2019-20'!X$8:X$191,MATCH($B51,'I.Supplementary 2019-20'!$B$8:$B$191,0))),INDEX('KI 2019-20'!X$9:X$383,MATCH($B51,'KI 2019-20'!$B$9:$B$383,0)))</f>
        <v>0</v>
      </c>
      <c r="T51" s="153">
        <f>_xlfn.IFNA(IF($B51=$B$382,0,INDEX('I.Supplementary 2019-20'!Y$8:Y$191,MATCH($B51,'I.Supplementary 2019-20'!$B$8:$B$191,0))),INDEX('KI 2019-20'!Y$9:Y$383,MATCH($B51,'KI 2019-20'!$B$9:$B$383,0)))</f>
        <v>0</v>
      </c>
      <c r="U51" s="153">
        <f>_xlfn.IFNA(IF($B51=$B$382,0,INDEX('I.Supplementary 2019-20'!Z$8:Z$191,MATCH($B51,'I.Supplementary 2019-20'!$B$8:$B$191,0))),INDEX('KI 2019-20'!Z$9:Z$383,MATCH($B51,'KI 2019-20'!$B$9:$B$383,0)))</f>
        <v>7.349217048017203</v>
      </c>
      <c r="V51" s="153">
        <f>_xlfn.IFNA(IF($B51=$B$382,0,INDEX('I.Supplementary 2019-20'!AA$8:AA$191,MATCH($B51,'I.Supplementary 2019-20'!$B$8:$B$191,0))),INDEX('KI 2019-20'!AA$9:AA$383,MATCH($B51,'KI 2019-20'!$B$9:$B$383,0)))</f>
        <v>0</v>
      </c>
      <c r="W51" s="155">
        <f>_xlfn.IFNA(IF($B51=$B$382,0,INDEX('I.Supplementary 2019-20'!AB$8:AB$191,MATCH($B51,'I.Supplementary 2019-20'!$B$8:$B$191,0))),INDEX('KI 2019-20'!AB$9:AB$383,MATCH($B51,'KI 2019-20'!$B$9:$B$383,0)))</f>
        <v>0</v>
      </c>
      <c r="Y51" s="154">
        <f>_xlfn.IFNA(IF($B51=$B$382,0,INDEX('I.Supplementary 2019-20'!$I$8:$I$191,MATCH($B51,'I.Supplementary 2019-20'!$B$8:$B$191,0))),INDEX('KI 2019-20'!$I$9:$I$383,MATCH($B51,'KI 2019-20'!$B$9:$B$383,0)))</f>
        <v>2.2861130688183309</v>
      </c>
      <c r="Z51" s="153">
        <f>_xlfn.IFNA(IF($B51=$B$382,0,INDEX('I.Supplementary 2019-20'!$J$8:$J$191,MATCH($B51,'I.Supplementary 2019-20'!$B$8:$B$191,0))),INDEX('KI 2019-20'!$J$9:$J$383,MATCH($B51,'KI 2019-20'!$B$9:$B$383,0)))</f>
        <v>5.0631039791988721</v>
      </c>
      <c r="AA51" s="155">
        <f>_xlfn.IFNA(IF($B51=$B$382,0,INDEX('I.Supplementary 2019-20'!$H$8:$H$191,MATCH($B51,'I.Supplementary 2019-20'!$B$8:$B$191,0))),INDEX('KI 2019-20'!$H$9:$H$383,MATCH($B51,'KI 2019-20'!$B$9:$B$383,0)))</f>
        <v>7.349217048017203</v>
      </c>
      <c r="AC51" s="156">
        <f>I51*('Other inputs'!$C$6/'Other inputs'!$C$5)</f>
        <v>0</v>
      </c>
      <c r="AD51" s="149">
        <f>IF(B51=$B$35,J51*('Other inputs'!$C$6/'Other inputs'!$C$5)-('Other inputs'!$C$18/1000000),J51*('Other inputs'!$C$6/'Other inputs'!$C$5))</f>
        <v>0</v>
      </c>
      <c r="AE51" s="149">
        <f>K51*('Other inputs'!$C$6/'Other inputs'!$C$5)</f>
        <v>2.3233613469253505</v>
      </c>
      <c r="AF51" s="149">
        <f>L51*('Other inputs'!$C$6/'Other inputs'!$C$5)</f>
        <v>0</v>
      </c>
      <c r="AG51" s="188">
        <f>M51*('Other inputs'!$C$6/'Other inputs'!$C$5)</f>
        <v>0</v>
      </c>
      <c r="AH51" s="149">
        <f>N51*('Other inputs'!$C$6/'Other inputs'!$C$5)</f>
        <v>0</v>
      </c>
      <c r="AI51" s="149">
        <f>O51*('Other inputs'!$C$6/'Other inputs'!$C$5)</f>
        <v>0</v>
      </c>
      <c r="AJ51" s="149">
        <f>P51*('Other inputs'!$C$6/'Other inputs'!$C$5)</f>
        <v>5.1455985450514001</v>
      </c>
      <c r="AK51" s="149">
        <f>Q51*('Other inputs'!$C$6/'Other inputs'!$C$5)</f>
        <v>0</v>
      </c>
      <c r="AL51" s="188">
        <f>R51*('Other inputs'!$C$6/'Other inputs'!$C$5)</f>
        <v>0</v>
      </c>
      <c r="AM51" s="156">
        <f t="shared" si="4"/>
        <v>0</v>
      </c>
      <c r="AN51" s="149">
        <f t="shared" si="5"/>
        <v>0</v>
      </c>
      <c r="AO51" s="149">
        <f t="shared" si="6"/>
        <v>7.4689598919767501</v>
      </c>
      <c r="AP51" s="149">
        <f t="shared" si="7"/>
        <v>0</v>
      </c>
      <c r="AQ51" s="188">
        <f t="shared" si="8"/>
        <v>0</v>
      </c>
      <c r="AR51" s="149"/>
      <c r="AS51" s="156">
        <f>IF(D51=$C$171,'Other inputs'!$C$12/1000000,SUM(AC51:AG51))</f>
        <v>2.3233613469253505</v>
      </c>
      <c r="AT51" s="200">
        <f>IF(D51=$C$171,$Z$171*('Other inputs'!$C$6/'Other inputs'!$C$5),SUM(AH51:AL51))</f>
        <v>5.1455985450514001</v>
      </c>
      <c r="AU51" s="210">
        <f t="shared" si="9"/>
        <v>7.4689598919767501</v>
      </c>
      <c r="AV51" s="214"/>
      <c r="AW51" s="199">
        <f>IF($G51=1,0,AC51*('Other inputs'!$F$6/'Other inputs'!$F$5))</f>
        <v>0</v>
      </c>
      <c r="AX51" s="200">
        <f>IF($G51=1,0,AD51*('Other inputs'!$F$6/'Other inputs'!$F$5))</f>
        <v>0</v>
      </c>
      <c r="AY51" s="200">
        <f>IF($G51=1,0,AE51*('Other inputs'!$F$6/'Other inputs'!$F$5))</f>
        <v>2.3362094281065042</v>
      </c>
      <c r="AZ51" s="200">
        <f>IF($G51=1,0,AF51*('Other inputs'!$F$6/'Other inputs'!$F$5))</f>
        <v>0</v>
      </c>
      <c r="BA51" s="200">
        <f>IF($G51=1,0,AG51*('Other inputs'!$F$6/'Other inputs'!$F$5))</f>
        <v>0</v>
      </c>
      <c r="BB51" s="199">
        <f>IF($G51=1,0,AH51*('Other inputs'!$C$7/'Other inputs'!$C$6))</f>
        <v>0</v>
      </c>
      <c r="BC51" s="200">
        <f>IF($G51=1,0,AI51*('Other inputs'!$C$7/'Other inputs'!$C$6))</f>
        <v>0</v>
      </c>
      <c r="BD51" s="200">
        <f>IF($G51=1,0,AJ51*('Other inputs'!$C$7/'Other inputs'!$C$6))</f>
        <v>5.1455985450514001</v>
      </c>
      <c r="BE51" s="200">
        <f>IF($G51=1,0,AK51*('Other inputs'!$C$7/'Other inputs'!$C$6))</f>
        <v>0</v>
      </c>
      <c r="BF51" s="200">
        <f>IF($G51=1,0,AL51*('Other inputs'!$C$7/'Other inputs'!$C$6))</f>
        <v>0</v>
      </c>
      <c r="BG51" s="199">
        <f t="shared" si="10"/>
        <v>0</v>
      </c>
      <c r="BH51" s="200">
        <f t="shared" si="11"/>
        <v>0</v>
      </c>
      <c r="BI51" s="200">
        <f t="shared" si="12"/>
        <v>7.4818079731579044</v>
      </c>
      <c r="BJ51" s="200">
        <f t="shared" si="13"/>
        <v>0</v>
      </c>
      <c r="BK51" s="210">
        <f t="shared" si="14"/>
        <v>0</v>
      </c>
      <c r="BL51" s="200"/>
      <c r="BM51" s="199">
        <f>IF(D51=C$171,'Other inputs'!$C$13/1000000,SUM(AW51:BA51))</f>
        <v>2.3362094281065042</v>
      </c>
      <c r="BN51" s="200">
        <f>IF(B51=$B$171,$AT$171*('Other inputs'!$C$7/'Other inputs'!$C$6),SUM(BB51:BF51))</f>
        <v>5.1455985450514001</v>
      </c>
      <c r="BO51" s="188">
        <f t="shared" si="15"/>
        <v>7.4818079731579044</v>
      </c>
    </row>
    <row r="52" spans="2:67">
      <c r="B52" s="121" t="str">
        <f>'KI 2019-20'!B53</f>
        <v>E2333</v>
      </c>
      <c r="C52" s="160" t="str">
        <f t="shared" si="2"/>
        <v>E2333</v>
      </c>
      <c r="D52" s="160" t="str">
        <f t="shared" si="3"/>
        <v>E2333</v>
      </c>
      <c r="E52" t="str">
        <f>INDEX('KI 2019-20'!D$9:D$383,MATCH($B52,'KI 2019-20'!$B$9:$B$383,0))</f>
        <v>SD</v>
      </c>
      <c r="F52" t="str">
        <f>INDEX('KI 2019-20'!E$9:E$383,MATCH($B52,'KI 2019-20'!$B$9:$B$383,0))</f>
        <v>P1909</v>
      </c>
      <c r="G52" s="119">
        <v>0</v>
      </c>
      <c r="H52" s="120" t="str">
        <f>INDEX('KI 2019-20'!F$9:F$383,MATCH($B52,'KI 2019-20'!$B$9:$B$383,0))</f>
        <v>Burnley</v>
      </c>
      <c r="I52" s="154">
        <f>_xlfn.IFNA(IF($B52=$B$382,0,INDEX('I.Supplementary 2019-20'!N$8:N$191,MATCH($B52,'I.Supplementary 2019-20'!$B$8:$B$191,0))),INDEX('KI 2019-20'!N$9:N$383,MATCH($B52,'KI 2019-20'!$B$9:$B$383,0)))</f>
        <v>0</v>
      </c>
      <c r="J52" s="153">
        <f>_xlfn.IFNA(IF($B52=$B$382,0,INDEX('I.Supplementary 2019-20'!O$8:O$191,MATCH($B52,'I.Supplementary 2019-20'!$B$8:$B$191,0))),INDEX('KI 2019-20'!O$9:O$383,MATCH($B52,'KI 2019-20'!$B$9:$B$383,0)))</f>
        <v>1.6138629276411607</v>
      </c>
      <c r="K52" s="153">
        <f>_xlfn.IFNA(IF($B52=$B$382,0,INDEX('I.Supplementary 2019-20'!P$8:P$191,MATCH($B52,'I.Supplementary 2019-20'!$B$8:$B$191,0))),INDEX('KI 2019-20'!P$9:P$383,MATCH($B52,'KI 2019-20'!$B$9:$B$383,0)))</f>
        <v>0</v>
      </c>
      <c r="L52" s="153">
        <f>_xlfn.IFNA(IF($B52=$B$382,0,INDEX('I.Supplementary 2019-20'!Q$8:Q$191,MATCH($B52,'I.Supplementary 2019-20'!$B$8:$B$191,0))),INDEX('KI 2019-20'!Q$9:Q$383,MATCH($B52,'KI 2019-20'!$B$9:$B$383,0)))</f>
        <v>0</v>
      </c>
      <c r="M52" s="155">
        <f>_xlfn.IFNA(IF($B52=$B$382,0,INDEX('I.Supplementary 2019-20'!R$8:R$191,MATCH($B52,'I.Supplementary 2019-20'!$B$8:$B$191,0))),INDEX('KI 2019-20'!R$9:R$383,MATCH($B52,'KI 2019-20'!$B$9:$B$383,0)))</f>
        <v>0</v>
      </c>
      <c r="N52" s="153">
        <f>_xlfn.IFNA(IF($B52=$B$382,0,INDEX('I.Supplementary 2019-20'!S$8:S$191,MATCH($B52,'I.Supplementary 2019-20'!$B$8:$B$191,0))),INDEX('KI 2019-20'!S$9:S$383,MATCH($B52,'KI 2019-20'!$B$9:$B$383,0)))</f>
        <v>0</v>
      </c>
      <c r="O52" s="153">
        <f>_xlfn.IFNA(IF($B52=$B$382,0,INDEX('I.Supplementary 2019-20'!T$8:T$191,MATCH($B52,'I.Supplementary 2019-20'!$B$8:$B$191,0))),INDEX('KI 2019-20'!T$9:T$383,MATCH($B52,'KI 2019-20'!$B$9:$B$383,0)))</f>
        <v>4.1961266250170652</v>
      </c>
      <c r="P52" s="153">
        <f>_xlfn.IFNA(IF($B52=$B$382,0,INDEX('I.Supplementary 2019-20'!U$8:U$191,MATCH($B52,'I.Supplementary 2019-20'!$B$8:$B$191,0))),INDEX('KI 2019-20'!U$9:U$383,MATCH($B52,'KI 2019-20'!$B$9:$B$383,0)))</f>
        <v>0</v>
      </c>
      <c r="Q52" s="153">
        <f>_xlfn.IFNA(IF($B52=$B$382,0,INDEX('I.Supplementary 2019-20'!V$8:V$191,MATCH($B52,'I.Supplementary 2019-20'!$B$8:$B$191,0))),INDEX('KI 2019-20'!V$9:V$383,MATCH($B52,'KI 2019-20'!$B$9:$B$383,0)))</f>
        <v>0</v>
      </c>
      <c r="R52" s="155">
        <f>_xlfn.IFNA(IF($B52=$B$382,0,INDEX('I.Supplementary 2019-20'!W$8:W$191,MATCH($B52,'I.Supplementary 2019-20'!$B$8:$B$191,0))),INDEX('KI 2019-20'!W$9:W$383,MATCH($B52,'KI 2019-20'!$B$9:$B$383,0)))</f>
        <v>0</v>
      </c>
      <c r="S52" s="153">
        <f>_xlfn.IFNA(IF($B52=$B$382,0,INDEX('I.Supplementary 2019-20'!X$8:X$191,MATCH($B52,'I.Supplementary 2019-20'!$B$8:$B$191,0))),INDEX('KI 2019-20'!X$9:X$383,MATCH($B52,'KI 2019-20'!$B$9:$B$383,0)))</f>
        <v>0</v>
      </c>
      <c r="T52" s="153">
        <f>_xlfn.IFNA(IF($B52=$B$382,0,INDEX('I.Supplementary 2019-20'!Y$8:Y$191,MATCH($B52,'I.Supplementary 2019-20'!$B$8:$B$191,0))),INDEX('KI 2019-20'!Y$9:Y$383,MATCH($B52,'KI 2019-20'!$B$9:$B$383,0)))</f>
        <v>5.8099895526582266</v>
      </c>
      <c r="U52" s="153">
        <f>_xlfn.IFNA(IF($B52=$B$382,0,INDEX('I.Supplementary 2019-20'!Z$8:Z$191,MATCH($B52,'I.Supplementary 2019-20'!$B$8:$B$191,0))),INDEX('KI 2019-20'!Z$9:Z$383,MATCH($B52,'KI 2019-20'!$B$9:$B$383,0)))</f>
        <v>0</v>
      </c>
      <c r="V52" s="153">
        <f>_xlfn.IFNA(IF($B52=$B$382,0,INDEX('I.Supplementary 2019-20'!AA$8:AA$191,MATCH($B52,'I.Supplementary 2019-20'!$B$8:$B$191,0))),INDEX('KI 2019-20'!AA$9:AA$383,MATCH($B52,'KI 2019-20'!$B$9:$B$383,0)))</f>
        <v>0</v>
      </c>
      <c r="W52" s="155">
        <f>_xlfn.IFNA(IF($B52=$B$382,0,INDEX('I.Supplementary 2019-20'!AB$8:AB$191,MATCH($B52,'I.Supplementary 2019-20'!$B$8:$B$191,0))),INDEX('KI 2019-20'!AB$9:AB$383,MATCH($B52,'KI 2019-20'!$B$9:$B$383,0)))</f>
        <v>0</v>
      </c>
      <c r="Y52" s="154">
        <f>_xlfn.IFNA(IF($B52=$B$382,0,INDEX('I.Supplementary 2019-20'!$I$8:$I$191,MATCH($B52,'I.Supplementary 2019-20'!$B$8:$B$191,0))),INDEX('KI 2019-20'!$I$9:$I$383,MATCH($B52,'KI 2019-20'!$B$9:$B$383,0)))</f>
        <v>1.6138629276411607</v>
      </c>
      <c r="Z52" s="153">
        <f>_xlfn.IFNA(IF($B52=$B$382,0,INDEX('I.Supplementary 2019-20'!$J$8:$J$191,MATCH($B52,'I.Supplementary 2019-20'!$B$8:$B$191,0))),INDEX('KI 2019-20'!$J$9:$J$383,MATCH($B52,'KI 2019-20'!$B$9:$B$383,0)))</f>
        <v>4.1961266250170652</v>
      </c>
      <c r="AA52" s="155">
        <f>_xlfn.IFNA(IF($B52=$B$382,0,INDEX('I.Supplementary 2019-20'!$H$8:$H$191,MATCH($B52,'I.Supplementary 2019-20'!$B$8:$B$191,0))),INDEX('KI 2019-20'!$H$9:$H$383,MATCH($B52,'KI 2019-20'!$B$9:$B$383,0)))</f>
        <v>5.8099895526582266</v>
      </c>
      <c r="AC52" s="156">
        <f>I52*('Other inputs'!$C$6/'Other inputs'!$C$5)</f>
        <v>0</v>
      </c>
      <c r="AD52" s="149">
        <f>IF(B52=$B$35,J52*('Other inputs'!$C$6/'Other inputs'!$C$5)-('Other inputs'!$C$18/1000000),J52*('Other inputs'!$C$6/'Other inputs'!$C$5))</f>
        <v>1.6401580466251309</v>
      </c>
      <c r="AE52" s="149">
        <f>K52*('Other inputs'!$C$6/'Other inputs'!$C$5)</f>
        <v>0</v>
      </c>
      <c r="AF52" s="149">
        <f>L52*('Other inputs'!$C$6/'Other inputs'!$C$5)</f>
        <v>0</v>
      </c>
      <c r="AG52" s="188">
        <f>M52*('Other inputs'!$C$6/'Other inputs'!$C$5)</f>
        <v>0</v>
      </c>
      <c r="AH52" s="149">
        <f>N52*('Other inputs'!$C$6/'Other inputs'!$C$5)</f>
        <v>0</v>
      </c>
      <c r="AI52" s="149">
        <f>O52*('Other inputs'!$C$6/'Other inputs'!$C$5)</f>
        <v>4.2644952869318038</v>
      </c>
      <c r="AJ52" s="149">
        <f>P52*('Other inputs'!$C$6/'Other inputs'!$C$5)</f>
        <v>0</v>
      </c>
      <c r="AK52" s="149">
        <f>Q52*('Other inputs'!$C$6/'Other inputs'!$C$5)</f>
        <v>0</v>
      </c>
      <c r="AL52" s="188">
        <f>R52*('Other inputs'!$C$6/'Other inputs'!$C$5)</f>
        <v>0</v>
      </c>
      <c r="AM52" s="156">
        <f t="shared" si="4"/>
        <v>0</v>
      </c>
      <c r="AN52" s="149">
        <f t="shared" si="5"/>
        <v>5.9046533335569347</v>
      </c>
      <c r="AO52" s="149">
        <f t="shared" si="6"/>
        <v>0</v>
      </c>
      <c r="AP52" s="149">
        <f t="shared" si="7"/>
        <v>0</v>
      </c>
      <c r="AQ52" s="188">
        <f t="shared" si="8"/>
        <v>0</v>
      </c>
      <c r="AR52" s="149"/>
      <c r="AS52" s="156">
        <f>IF(D52=$C$171,'Other inputs'!$C$12/1000000,SUM(AC52:AG52))</f>
        <v>1.6401580466251309</v>
      </c>
      <c r="AT52" s="200">
        <f>IF(D52=$C$171,$Z$171*('Other inputs'!$C$6/'Other inputs'!$C$5),SUM(AH52:AL52))</f>
        <v>4.2644952869318038</v>
      </c>
      <c r="AU52" s="210">
        <f t="shared" si="9"/>
        <v>5.9046533335569347</v>
      </c>
      <c r="AV52" s="214"/>
      <c r="AW52" s="199">
        <f>IF($G52=1,0,AC52*('Other inputs'!$F$6/'Other inputs'!$F$5))</f>
        <v>0</v>
      </c>
      <c r="AX52" s="200">
        <f>IF($G52=1,0,AD52*('Other inputs'!$F$6/'Other inputs'!$F$5))</f>
        <v>1.6492280450396475</v>
      </c>
      <c r="AY52" s="200">
        <f>IF($G52=1,0,AE52*('Other inputs'!$F$6/'Other inputs'!$F$5))</f>
        <v>0</v>
      </c>
      <c r="AZ52" s="200">
        <f>IF($G52=1,0,AF52*('Other inputs'!$F$6/'Other inputs'!$F$5))</f>
        <v>0</v>
      </c>
      <c r="BA52" s="200">
        <f>IF($G52=1,0,AG52*('Other inputs'!$F$6/'Other inputs'!$F$5))</f>
        <v>0</v>
      </c>
      <c r="BB52" s="199">
        <f>IF($G52=1,0,AH52*('Other inputs'!$C$7/'Other inputs'!$C$6))</f>
        <v>0</v>
      </c>
      <c r="BC52" s="200">
        <f>IF($G52=1,0,AI52*('Other inputs'!$C$7/'Other inputs'!$C$6))</f>
        <v>4.2644952869318038</v>
      </c>
      <c r="BD52" s="200">
        <f>IF($G52=1,0,AJ52*('Other inputs'!$C$7/'Other inputs'!$C$6))</f>
        <v>0</v>
      </c>
      <c r="BE52" s="200">
        <f>IF($G52=1,0,AK52*('Other inputs'!$C$7/'Other inputs'!$C$6))</f>
        <v>0</v>
      </c>
      <c r="BF52" s="200">
        <f>IF($G52=1,0,AL52*('Other inputs'!$C$7/'Other inputs'!$C$6))</f>
        <v>0</v>
      </c>
      <c r="BG52" s="199">
        <f t="shared" si="10"/>
        <v>0</v>
      </c>
      <c r="BH52" s="200">
        <f t="shared" si="11"/>
        <v>5.9137233319714513</v>
      </c>
      <c r="BI52" s="200">
        <f t="shared" si="12"/>
        <v>0</v>
      </c>
      <c r="BJ52" s="200">
        <f t="shared" si="13"/>
        <v>0</v>
      </c>
      <c r="BK52" s="210">
        <f t="shared" si="14"/>
        <v>0</v>
      </c>
      <c r="BL52" s="200"/>
      <c r="BM52" s="199">
        <f>IF(D52=C$171,'Other inputs'!$C$13/1000000,SUM(AW52:BA52))</f>
        <v>1.6492280450396475</v>
      </c>
      <c r="BN52" s="200">
        <f>IF(B52=$B$171,$AT$171*('Other inputs'!$C$7/'Other inputs'!$C$6),SUM(BB52:BF52))</f>
        <v>4.2644952869318038</v>
      </c>
      <c r="BO52" s="188">
        <f t="shared" si="15"/>
        <v>5.9137233319714513</v>
      </c>
    </row>
    <row r="53" spans="2:67">
      <c r="B53" s="121" t="str">
        <f>'KI 2019-20'!B54</f>
        <v>E4202</v>
      </c>
      <c r="C53" s="160" t="str">
        <f t="shared" si="2"/>
        <v>E4202</v>
      </c>
      <c r="D53" s="160" t="str">
        <f t="shared" si="3"/>
        <v>E4202</v>
      </c>
      <c r="E53" t="str">
        <f>INDEX('KI 2019-20'!D$9:D$383,MATCH($B53,'KI 2019-20'!$B$9:$B$383,0))</f>
        <v>MD</v>
      </c>
      <c r="F53" t="str">
        <f>INDEX('KI 2019-20'!E$9:E$383,MATCH($B53,'KI 2019-20'!$B$9:$B$383,0))</f>
        <v>P1701</v>
      </c>
      <c r="G53" s="119">
        <v>0</v>
      </c>
      <c r="H53" s="120" t="str">
        <f>INDEX('KI 2019-20'!F$9:F$383,MATCH($B53,'KI 2019-20'!$B$9:$B$383,0))</f>
        <v>Bury</v>
      </c>
      <c r="I53" s="154">
        <f>_xlfn.IFNA(IF($B53=$B$382,0,INDEX('I.Supplementary 2019-20'!N$8:N$191,MATCH($B53,'I.Supplementary 2019-20'!$B$8:$B$191,0))),INDEX('KI 2019-20'!N$9:N$383,MATCH($B53,'KI 2019-20'!$B$9:$B$383,0)))</f>
        <v>6.4118314546456192</v>
      </c>
      <c r="J53" s="153">
        <f>_xlfn.IFNA(IF($B53=$B$382,0,INDEX('I.Supplementary 2019-20'!O$8:O$191,MATCH($B53,'I.Supplementary 2019-20'!$B$8:$B$191,0))),INDEX('KI 2019-20'!O$9:O$383,MATCH($B53,'KI 2019-20'!$B$9:$B$383,0)))</f>
        <v>-0.19605153705484421</v>
      </c>
      <c r="K53" s="153">
        <f>_xlfn.IFNA(IF($B53=$B$382,0,INDEX('I.Supplementary 2019-20'!P$8:P$191,MATCH($B53,'I.Supplementary 2019-20'!$B$8:$B$191,0))),INDEX('KI 2019-20'!P$9:P$383,MATCH($B53,'KI 2019-20'!$B$9:$B$383,0)))</f>
        <v>0</v>
      </c>
      <c r="L53" s="153">
        <f>_xlfn.IFNA(IF($B53=$B$382,0,INDEX('I.Supplementary 2019-20'!Q$8:Q$191,MATCH($B53,'I.Supplementary 2019-20'!$B$8:$B$191,0))),INDEX('KI 2019-20'!Q$9:Q$383,MATCH($B53,'KI 2019-20'!$B$9:$B$383,0)))</f>
        <v>0</v>
      </c>
      <c r="M53" s="155">
        <f>_xlfn.IFNA(IF($B53=$B$382,0,INDEX('I.Supplementary 2019-20'!R$8:R$191,MATCH($B53,'I.Supplementary 2019-20'!$B$8:$B$191,0))),INDEX('KI 2019-20'!R$9:R$383,MATCH($B53,'KI 2019-20'!$B$9:$B$383,0)))</f>
        <v>0</v>
      </c>
      <c r="N53" s="153">
        <f>_xlfn.IFNA(IF($B53=$B$382,0,INDEX('I.Supplementary 2019-20'!S$8:S$191,MATCH($B53,'I.Supplementary 2019-20'!$B$8:$B$191,0))),INDEX('KI 2019-20'!S$9:S$383,MATCH($B53,'KI 2019-20'!$B$9:$B$383,0)))</f>
        <v>29.602294847533695</v>
      </c>
      <c r="O53" s="153">
        <f>_xlfn.IFNA(IF($B53=$B$382,0,INDEX('I.Supplementary 2019-20'!T$8:T$191,MATCH($B53,'I.Supplementary 2019-20'!$B$8:$B$191,0))),INDEX('KI 2019-20'!T$9:T$383,MATCH($B53,'KI 2019-20'!$B$9:$B$383,0)))</f>
        <v>5.829349834631623</v>
      </c>
      <c r="P53" s="153">
        <f>_xlfn.IFNA(IF($B53=$B$382,0,INDEX('I.Supplementary 2019-20'!U$8:U$191,MATCH($B53,'I.Supplementary 2019-20'!$B$8:$B$191,0))),INDEX('KI 2019-20'!U$9:U$383,MATCH($B53,'KI 2019-20'!$B$9:$B$383,0)))</f>
        <v>0</v>
      </c>
      <c r="Q53" s="153">
        <f>_xlfn.IFNA(IF($B53=$B$382,0,INDEX('I.Supplementary 2019-20'!V$8:V$191,MATCH($B53,'I.Supplementary 2019-20'!$B$8:$B$191,0))),INDEX('KI 2019-20'!V$9:V$383,MATCH($B53,'KI 2019-20'!$B$9:$B$383,0)))</f>
        <v>0</v>
      </c>
      <c r="R53" s="155">
        <f>_xlfn.IFNA(IF($B53=$B$382,0,INDEX('I.Supplementary 2019-20'!W$8:W$191,MATCH($B53,'I.Supplementary 2019-20'!$B$8:$B$191,0))),INDEX('KI 2019-20'!W$9:W$383,MATCH($B53,'KI 2019-20'!$B$9:$B$383,0)))</f>
        <v>0</v>
      </c>
      <c r="S53" s="153">
        <f>_xlfn.IFNA(IF($B53=$B$382,0,INDEX('I.Supplementary 2019-20'!X$8:X$191,MATCH($B53,'I.Supplementary 2019-20'!$B$8:$B$191,0))),INDEX('KI 2019-20'!X$9:X$383,MATCH($B53,'KI 2019-20'!$B$9:$B$383,0)))</f>
        <v>36.014126302179314</v>
      </c>
      <c r="T53" s="153">
        <f>_xlfn.IFNA(IF($B53=$B$382,0,INDEX('I.Supplementary 2019-20'!Y$8:Y$191,MATCH($B53,'I.Supplementary 2019-20'!$B$8:$B$191,0))),INDEX('KI 2019-20'!Y$9:Y$383,MATCH($B53,'KI 2019-20'!$B$9:$B$383,0)))</f>
        <v>5.6332982975767782</v>
      </c>
      <c r="U53" s="153">
        <f>_xlfn.IFNA(IF($B53=$B$382,0,INDEX('I.Supplementary 2019-20'!Z$8:Z$191,MATCH($B53,'I.Supplementary 2019-20'!$B$8:$B$191,0))),INDEX('KI 2019-20'!Z$9:Z$383,MATCH($B53,'KI 2019-20'!$B$9:$B$383,0)))</f>
        <v>0</v>
      </c>
      <c r="V53" s="153">
        <f>_xlfn.IFNA(IF($B53=$B$382,0,INDEX('I.Supplementary 2019-20'!AA$8:AA$191,MATCH($B53,'I.Supplementary 2019-20'!$B$8:$B$191,0))),INDEX('KI 2019-20'!AA$9:AA$383,MATCH($B53,'KI 2019-20'!$B$9:$B$383,0)))</f>
        <v>0</v>
      </c>
      <c r="W53" s="155">
        <f>_xlfn.IFNA(IF($B53=$B$382,0,INDEX('I.Supplementary 2019-20'!AB$8:AB$191,MATCH($B53,'I.Supplementary 2019-20'!$B$8:$B$191,0))),INDEX('KI 2019-20'!AB$9:AB$383,MATCH($B53,'KI 2019-20'!$B$9:$B$383,0)))</f>
        <v>0</v>
      </c>
      <c r="Y53" s="154">
        <f>_xlfn.IFNA(IF($B53=$B$382,0,INDEX('I.Supplementary 2019-20'!$I$8:$I$191,MATCH($B53,'I.Supplementary 2019-20'!$B$8:$B$191,0))),INDEX('KI 2019-20'!$I$9:$I$383,MATCH($B53,'KI 2019-20'!$B$9:$B$383,0)))</f>
        <v>6.2157799175907744</v>
      </c>
      <c r="Z53" s="153">
        <f>_xlfn.IFNA(IF($B53=$B$382,0,INDEX('I.Supplementary 2019-20'!$J$8:$J$191,MATCH($B53,'I.Supplementary 2019-20'!$B$8:$B$191,0))),INDEX('KI 2019-20'!$J$9:$J$383,MATCH($B53,'KI 2019-20'!$B$9:$B$383,0)))</f>
        <v>35.43164468216532</v>
      </c>
      <c r="AA53" s="155">
        <f>_xlfn.IFNA(IF($B53=$B$382,0,INDEX('I.Supplementary 2019-20'!$H$8:$H$191,MATCH($B53,'I.Supplementary 2019-20'!$B$8:$B$191,0))),INDEX('KI 2019-20'!$H$9:$H$383,MATCH($B53,'KI 2019-20'!$B$9:$B$383,0)))</f>
        <v>41.647424599756093</v>
      </c>
      <c r="AC53" s="156">
        <f>I53*('Other inputs'!$C$6/'Other inputs'!$C$5)</f>
        <v>6.5163012135807818</v>
      </c>
      <c r="AD53" s="149">
        <f>IF(B53=$B$35,J53*('Other inputs'!$C$6/'Other inputs'!$C$5)-('Other inputs'!$C$18/1000000),J53*('Other inputs'!$C$6/'Other inputs'!$C$5))</f>
        <v>-0.19924585945084983</v>
      </c>
      <c r="AE53" s="149">
        <f>K53*('Other inputs'!$C$6/'Other inputs'!$C$5)</f>
        <v>0</v>
      </c>
      <c r="AF53" s="149">
        <f>L53*('Other inputs'!$C$6/'Other inputs'!$C$5)</f>
        <v>0</v>
      </c>
      <c r="AG53" s="188">
        <f>M53*('Other inputs'!$C$6/'Other inputs'!$C$5)</f>
        <v>0</v>
      </c>
      <c r="AH53" s="149">
        <f>N53*('Other inputs'!$C$6/'Other inputs'!$C$5)</f>
        <v>30.084613297188014</v>
      </c>
      <c r="AI53" s="149">
        <f>O53*('Other inputs'!$C$6/'Other inputs'!$C$5)</f>
        <v>5.9243290580064762</v>
      </c>
      <c r="AJ53" s="149">
        <f>P53*('Other inputs'!$C$6/'Other inputs'!$C$5)</f>
        <v>0</v>
      </c>
      <c r="AK53" s="149">
        <f>Q53*('Other inputs'!$C$6/'Other inputs'!$C$5)</f>
        <v>0</v>
      </c>
      <c r="AL53" s="188">
        <f>R53*('Other inputs'!$C$6/'Other inputs'!$C$5)</f>
        <v>0</v>
      </c>
      <c r="AM53" s="156">
        <f t="shared" si="4"/>
        <v>36.600914510768796</v>
      </c>
      <c r="AN53" s="149">
        <f t="shared" si="5"/>
        <v>5.7250831985556268</v>
      </c>
      <c r="AO53" s="149">
        <f t="shared" si="6"/>
        <v>0</v>
      </c>
      <c r="AP53" s="149">
        <f t="shared" si="7"/>
        <v>0</v>
      </c>
      <c r="AQ53" s="188">
        <f t="shared" si="8"/>
        <v>0</v>
      </c>
      <c r="AR53" s="149"/>
      <c r="AS53" s="156">
        <f>IF(D53=$C$171,'Other inputs'!$C$12/1000000,SUM(AC53:AG53))</f>
        <v>6.3170553541299324</v>
      </c>
      <c r="AT53" s="200">
        <f>IF(D53=$C$171,$Z$171*('Other inputs'!$C$6/'Other inputs'!$C$5),SUM(AH53:AL53))</f>
        <v>36.008942355194492</v>
      </c>
      <c r="AU53" s="210">
        <f t="shared" si="9"/>
        <v>42.325997709324426</v>
      </c>
      <c r="AV53" s="214"/>
      <c r="AW53" s="199">
        <f>IF($G53=1,0,AC53*('Other inputs'!$F$6/'Other inputs'!$F$5))</f>
        <v>6.5523360590015045</v>
      </c>
      <c r="AX53" s="200">
        <f>IF($G53=1,0,AD53*('Other inputs'!$F$6/'Other inputs'!$F$5))</f>
        <v>-0.20034767987177615</v>
      </c>
      <c r="AY53" s="200">
        <f>IF($G53=1,0,AE53*('Other inputs'!$F$6/'Other inputs'!$F$5))</f>
        <v>0</v>
      </c>
      <c r="AZ53" s="200">
        <f>IF($G53=1,0,AF53*('Other inputs'!$F$6/'Other inputs'!$F$5))</f>
        <v>0</v>
      </c>
      <c r="BA53" s="200">
        <f>IF($G53=1,0,AG53*('Other inputs'!$F$6/'Other inputs'!$F$5))</f>
        <v>0</v>
      </c>
      <c r="BB53" s="199">
        <f>IF($G53=1,0,AH53*('Other inputs'!$C$7/'Other inputs'!$C$6))</f>
        <v>30.084613297188014</v>
      </c>
      <c r="BC53" s="200">
        <f>IF($G53=1,0,AI53*('Other inputs'!$C$7/'Other inputs'!$C$6))</f>
        <v>5.9243290580064762</v>
      </c>
      <c r="BD53" s="200">
        <f>IF($G53=1,0,AJ53*('Other inputs'!$C$7/'Other inputs'!$C$6))</f>
        <v>0</v>
      </c>
      <c r="BE53" s="200">
        <f>IF($G53=1,0,AK53*('Other inputs'!$C$7/'Other inputs'!$C$6))</f>
        <v>0</v>
      </c>
      <c r="BF53" s="200">
        <f>IF($G53=1,0,AL53*('Other inputs'!$C$7/'Other inputs'!$C$6))</f>
        <v>0</v>
      </c>
      <c r="BG53" s="199">
        <f t="shared" si="10"/>
        <v>36.636949356189518</v>
      </c>
      <c r="BH53" s="200">
        <f t="shared" si="11"/>
        <v>5.7239813781346998</v>
      </c>
      <c r="BI53" s="200">
        <f t="shared" si="12"/>
        <v>0</v>
      </c>
      <c r="BJ53" s="200">
        <f t="shared" si="13"/>
        <v>0</v>
      </c>
      <c r="BK53" s="210">
        <f t="shared" si="14"/>
        <v>0</v>
      </c>
      <c r="BL53" s="200"/>
      <c r="BM53" s="199">
        <f>IF(D53=C$171,'Other inputs'!$C$13/1000000,SUM(AW53:BA53))</f>
        <v>6.351988379129728</v>
      </c>
      <c r="BN53" s="200">
        <f>IF(B53=$B$171,$AT$171*('Other inputs'!$C$7/'Other inputs'!$C$6),SUM(BB53:BF53))</f>
        <v>36.008942355194492</v>
      </c>
      <c r="BO53" s="188">
        <f t="shared" si="15"/>
        <v>42.360930734324221</v>
      </c>
    </row>
    <row r="54" spans="2:67">
      <c r="B54" s="121" t="str">
        <f>'KI 2019-20'!B55</f>
        <v>E4702</v>
      </c>
      <c r="C54" s="160" t="str">
        <f t="shared" si="2"/>
        <v>E4702</v>
      </c>
      <c r="D54" s="160" t="str">
        <f t="shared" si="3"/>
        <v>E4702</v>
      </c>
      <c r="E54" t="str">
        <f>INDEX('KI 2019-20'!D$9:D$383,MATCH($B54,'KI 2019-20'!$B$9:$B$383,0))</f>
        <v>MD</v>
      </c>
      <c r="F54" t="str">
        <f>INDEX('KI 2019-20'!E$9:E$383,MATCH($B54,'KI 2019-20'!$B$9:$B$383,0))</f>
        <v>P1912</v>
      </c>
      <c r="G54" s="119">
        <v>0</v>
      </c>
      <c r="H54" s="120" t="str">
        <f>INDEX('KI 2019-20'!F$9:F$383,MATCH($B54,'KI 2019-20'!$B$9:$B$383,0))</f>
        <v>Calderdale</v>
      </c>
      <c r="I54" s="154">
        <f>_xlfn.IFNA(IF($B54=$B$382,0,INDEX('I.Supplementary 2019-20'!N$8:N$191,MATCH($B54,'I.Supplementary 2019-20'!$B$8:$B$191,0))),INDEX('KI 2019-20'!N$9:N$383,MATCH($B54,'KI 2019-20'!$B$9:$B$383,0)))</f>
        <v>7.3274313716631454</v>
      </c>
      <c r="J54" s="153">
        <f>_xlfn.IFNA(IF($B54=$B$382,0,INDEX('I.Supplementary 2019-20'!O$8:O$191,MATCH($B54,'I.Supplementary 2019-20'!$B$8:$B$191,0))),INDEX('KI 2019-20'!O$9:O$383,MATCH($B54,'KI 2019-20'!$B$9:$B$383,0)))</f>
        <v>-0.14246521844555809</v>
      </c>
      <c r="K54" s="153">
        <f>_xlfn.IFNA(IF($B54=$B$382,0,INDEX('I.Supplementary 2019-20'!P$8:P$191,MATCH($B54,'I.Supplementary 2019-20'!$B$8:$B$191,0))),INDEX('KI 2019-20'!P$9:P$383,MATCH($B54,'KI 2019-20'!$B$9:$B$383,0)))</f>
        <v>0</v>
      </c>
      <c r="L54" s="153">
        <f>_xlfn.IFNA(IF($B54=$B$382,0,INDEX('I.Supplementary 2019-20'!Q$8:Q$191,MATCH($B54,'I.Supplementary 2019-20'!$B$8:$B$191,0))),INDEX('KI 2019-20'!Q$9:Q$383,MATCH($B54,'KI 2019-20'!$B$9:$B$383,0)))</f>
        <v>0</v>
      </c>
      <c r="M54" s="155">
        <f>_xlfn.IFNA(IF($B54=$B$382,0,INDEX('I.Supplementary 2019-20'!R$8:R$191,MATCH($B54,'I.Supplementary 2019-20'!$B$8:$B$191,0))),INDEX('KI 2019-20'!R$9:R$383,MATCH($B54,'KI 2019-20'!$B$9:$B$383,0)))</f>
        <v>0</v>
      </c>
      <c r="N54" s="153">
        <f>_xlfn.IFNA(IF($B54=$B$382,0,INDEX('I.Supplementary 2019-20'!S$8:S$191,MATCH($B54,'I.Supplementary 2019-20'!$B$8:$B$191,0))),INDEX('KI 2019-20'!S$9:S$383,MATCH($B54,'KI 2019-20'!$B$9:$B$383,0)))</f>
        <v>34.869632221400018</v>
      </c>
      <c r="O54" s="153">
        <f>_xlfn.IFNA(IF($B54=$B$382,0,INDEX('I.Supplementary 2019-20'!T$8:T$191,MATCH($B54,'I.Supplementary 2019-20'!$B$8:$B$191,0))),INDEX('KI 2019-20'!T$9:T$383,MATCH($B54,'KI 2019-20'!$B$9:$B$383,0)))</f>
        <v>6.6818831708446611</v>
      </c>
      <c r="P54" s="153">
        <f>_xlfn.IFNA(IF($B54=$B$382,0,INDEX('I.Supplementary 2019-20'!U$8:U$191,MATCH($B54,'I.Supplementary 2019-20'!$B$8:$B$191,0))),INDEX('KI 2019-20'!U$9:U$383,MATCH($B54,'KI 2019-20'!$B$9:$B$383,0)))</f>
        <v>0</v>
      </c>
      <c r="Q54" s="153">
        <f>_xlfn.IFNA(IF($B54=$B$382,0,INDEX('I.Supplementary 2019-20'!V$8:V$191,MATCH($B54,'I.Supplementary 2019-20'!$B$8:$B$191,0))),INDEX('KI 2019-20'!V$9:V$383,MATCH($B54,'KI 2019-20'!$B$9:$B$383,0)))</f>
        <v>0</v>
      </c>
      <c r="R54" s="155">
        <f>_xlfn.IFNA(IF($B54=$B$382,0,INDEX('I.Supplementary 2019-20'!W$8:W$191,MATCH($B54,'I.Supplementary 2019-20'!$B$8:$B$191,0))),INDEX('KI 2019-20'!W$9:W$383,MATCH($B54,'KI 2019-20'!$B$9:$B$383,0)))</f>
        <v>0</v>
      </c>
      <c r="S54" s="153">
        <f>_xlfn.IFNA(IF($B54=$B$382,0,INDEX('I.Supplementary 2019-20'!X$8:X$191,MATCH($B54,'I.Supplementary 2019-20'!$B$8:$B$191,0))),INDEX('KI 2019-20'!X$9:X$383,MATCH($B54,'KI 2019-20'!$B$9:$B$383,0)))</f>
        <v>42.197063593063163</v>
      </c>
      <c r="T54" s="153">
        <f>_xlfn.IFNA(IF($B54=$B$382,0,INDEX('I.Supplementary 2019-20'!Y$8:Y$191,MATCH($B54,'I.Supplementary 2019-20'!$B$8:$B$191,0))),INDEX('KI 2019-20'!Y$9:Y$383,MATCH($B54,'KI 2019-20'!$B$9:$B$383,0)))</f>
        <v>6.539417952399103</v>
      </c>
      <c r="U54" s="153">
        <f>_xlfn.IFNA(IF($B54=$B$382,0,INDEX('I.Supplementary 2019-20'!Z$8:Z$191,MATCH($B54,'I.Supplementary 2019-20'!$B$8:$B$191,0))),INDEX('KI 2019-20'!Z$9:Z$383,MATCH($B54,'KI 2019-20'!$B$9:$B$383,0)))</f>
        <v>0</v>
      </c>
      <c r="V54" s="153">
        <f>_xlfn.IFNA(IF($B54=$B$382,0,INDEX('I.Supplementary 2019-20'!AA$8:AA$191,MATCH($B54,'I.Supplementary 2019-20'!$B$8:$B$191,0))),INDEX('KI 2019-20'!AA$9:AA$383,MATCH($B54,'KI 2019-20'!$B$9:$B$383,0)))</f>
        <v>0</v>
      </c>
      <c r="W54" s="155">
        <f>_xlfn.IFNA(IF($B54=$B$382,0,INDEX('I.Supplementary 2019-20'!AB$8:AB$191,MATCH($B54,'I.Supplementary 2019-20'!$B$8:$B$191,0))),INDEX('KI 2019-20'!AB$9:AB$383,MATCH($B54,'KI 2019-20'!$B$9:$B$383,0)))</f>
        <v>0</v>
      </c>
      <c r="Y54" s="154">
        <f>_xlfn.IFNA(IF($B54=$B$382,0,INDEX('I.Supplementary 2019-20'!$I$8:$I$191,MATCH($B54,'I.Supplementary 2019-20'!$B$8:$B$191,0))),INDEX('KI 2019-20'!$I$9:$I$383,MATCH($B54,'KI 2019-20'!$B$9:$B$383,0)))</f>
        <v>7.1849661532175872</v>
      </c>
      <c r="Z54" s="153">
        <f>_xlfn.IFNA(IF($B54=$B$382,0,INDEX('I.Supplementary 2019-20'!$J$8:$J$191,MATCH($B54,'I.Supplementary 2019-20'!$B$8:$B$191,0))),INDEX('KI 2019-20'!$J$9:$J$383,MATCH($B54,'KI 2019-20'!$B$9:$B$383,0)))</f>
        <v>41.551515392244674</v>
      </c>
      <c r="AA54" s="155">
        <f>_xlfn.IFNA(IF($B54=$B$382,0,INDEX('I.Supplementary 2019-20'!$H$8:$H$191,MATCH($B54,'I.Supplementary 2019-20'!$B$8:$B$191,0))),INDEX('KI 2019-20'!$H$9:$H$383,MATCH($B54,'KI 2019-20'!$B$9:$B$383,0)))</f>
        <v>48.736481545462269</v>
      </c>
      <c r="AC54" s="156">
        <f>I54*('Other inputs'!$C$6/'Other inputs'!$C$5)</f>
        <v>7.4468192555191646</v>
      </c>
      <c r="AD54" s="149">
        <f>IF(B54=$B$35,J54*('Other inputs'!$C$6/'Other inputs'!$C$5)-('Other inputs'!$C$18/1000000),J54*('Other inputs'!$C$6/'Other inputs'!$C$5))</f>
        <v>-0.14478644400067922</v>
      </c>
      <c r="AE54" s="149">
        <f>K54*('Other inputs'!$C$6/'Other inputs'!$C$5)</f>
        <v>0</v>
      </c>
      <c r="AF54" s="149">
        <f>L54*('Other inputs'!$C$6/'Other inputs'!$C$5)</f>
        <v>0</v>
      </c>
      <c r="AG54" s="188">
        <f>M54*('Other inputs'!$C$6/'Other inputs'!$C$5)</f>
        <v>0</v>
      </c>
      <c r="AH54" s="149">
        <f>N54*('Other inputs'!$C$6/'Other inputs'!$C$5)</f>
        <v>35.437772868591871</v>
      </c>
      <c r="AI54" s="149">
        <f>O54*('Other inputs'!$C$6/'Other inputs'!$C$5)</f>
        <v>6.7907529577423338</v>
      </c>
      <c r="AJ54" s="149">
        <f>P54*('Other inputs'!$C$6/'Other inputs'!$C$5)</f>
        <v>0</v>
      </c>
      <c r="AK54" s="149">
        <f>Q54*('Other inputs'!$C$6/'Other inputs'!$C$5)</f>
        <v>0</v>
      </c>
      <c r="AL54" s="188">
        <f>R54*('Other inputs'!$C$6/'Other inputs'!$C$5)</f>
        <v>0</v>
      </c>
      <c r="AM54" s="156">
        <f t="shared" si="4"/>
        <v>42.884592124111037</v>
      </c>
      <c r="AN54" s="149">
        <f t="shared" si="5"/>
        <v>6.6459665137416541</v>
      </c>
      <c r="AO54" s="149">
        <f t="shared" si="6"/>
        <v>0</v>
      </c>
      <c r="AP54" s="149">
        <f t="shared" si="7"/>
        <v>0</v>
      </c>
      <c r="AQ54" s="188">
        <f t="shared" si="8"/>
        <v>0</v>
      </c>
      <c r="AR54" s="149"/>
      <c r="AS54" s="156">
        <f>IF(D54=$C$171,'Other inputs'!$C$12/1000000,SUM(AC54:AG54))</f>
        <v>7.3020328115184849</v>
      </c>
      <c r="AT54" s="200">
        <f>IF(D54=$C$171,$Z$171*('Other inputs'!$C$6/'Other inputs'!$C$5),SUM(AH54:AL54))</f>
        <v>42.228525826334206</v>
      </c>
      <c r="AU54" s="210">
        <f t="shared" si="9"/>
        <v>49.530558637852693</v>
      </c>
      <c r="AV54" s="214"/>
      <c r="AW54" s="199">
        <f>IF($G54=1,0,AC54*('Other inputs'!$F$6/'Other inputs'!$F$5))</f>
        <v>7.4879998228307905</v>
      </c>
      <c r="AX54" s="200">
        <f>IF($G54=1,0,AD54*('Other inputs'!$F$6/'Other inputs'!$F$5))</f>
        <v>-0.14558710636381661</v>
      </c>
      <c r="AY54" s="200">
        <f>IF($G54=1,0,AE54*('Other inputs'!$F$6/'Other inputs'!$F$5))</f>
        <v>0</v>
      </c>
      <c r="AZ54" s="200">
        <f>IF($G54=1,0,AF54*('Other inputs'!$F$6/'Other inputs'!$F$5))</f>
        <v>0</v>
      </c>
      <c r="BA54" s="200">
        <f>IF($G54=1,0,AG54*('Other inputs'!$F$6/'Other inputs'!$F$5))</f>
        <v>0</v>
      </c>
      <c r="BB54" s="199">
        <f>IF($G54=1,0,AH54*('Other inputs'!$C$7/'Other inputs'!$C$6))</f>
        <v>35.437772868591871</v>
      </c>
      <c r="BC54" s="200">
        <f>IF($G54=1,0,AI54*('Other inputs'!$C$7/'Other inputs'!$C$6))</f>
        <v>6.7907529577423338</v>
      </c>
      <c r="BD54" s="200">
        <f>IF($G54=1,0,AJ54*('Other inputs'!$C$7/'Other inputs'!$C$6))</f>
        <v>0</v>
      </c>
      <c r="BE54" s="200">
        <f>IF($G54=1,0,AK54*('Other inputs'!$C$7/'Other inputs'!$C$6))</f>
        <v>0</v>
      </c>
      <c r="BF54" s="200">
        <f>IF($G54=1,0,AL54*('Other inputs'!$C$7/'Other inputs'!$C$6))</f>
        <v>0</v>
      </c>
      <c r="BG54" s="199">
        <f t="shared" si="10"/>
        <v>42.925772691422665</v>
      </c>
      <c r="BH54" s="200">
        <f t="shared" si="11"/>
        <v>6.6451658513785175</v>
      </c>
      <c r="BI54" s="200">
        <f t="shared" si="12"/>
        <v>0</v>
      </c>
      <c r="BJ54" s="200">
        <f t="shared" si="13"/>
        <v>0</v>
      </c>
      <c r="BK54" s="210">
        <f t="shared" si="14"/>
        <v>0</v>
      </c>
      <c r="BL54" s="200"/>
      <c r="BM54" s="199">
        <f>IF(D54=C$171,'Other inputs'!$C$13/1000000,SUM(AW54:BA54))</f>
        <v>7.3424127164669741</v>
      </c>
      <c r="BN54" s="200">
        <f>IF(B54=$B$171,$AT$171*('Other inputs'!$C$7/'Other inputs'!$C$6),SUM(BB54:BF54))</f>
        <v>42.228525826334206</v>
      </c>
      <c r="BO54" s="188">
        <f t="shared" si="15"/>
        <v>49.57093854280118</v>
      </c>
    </row>
    <row r="55" spans="2:67">
      <c r="B55" s="121" t="str">
        <f>'KI 2019-20'!B56</f>
        <v>E0531</v>
      </c>
      <c r="C55" s="160" t="str">
        <f t="shared" si="2"/>
        <v>E0531</v>
      </c>
      <c r="D55" s="160" t="str">
        <f t="shared" si="3"/>
        <v>E0531</v>
      </c>
      <c r="E55" t="str">
        <f>INDEX('KI 2019-20'!D$9:D$383,MATCH($B55,'KI 2019-20'!$B$9:$B$383,0))</f>
        <v>SD</v>
      </c>
      <c r="F55">
        <f>INDEX('KI 2019-20'!E$9:E$383,MATCH($B55,'KI 2019-20'!$B$9:$B$383,0))</f>
        <v>0</v>
      </c>
      <c r="G55" s="119">
        <v>0</v>
      </c>
      <c r="H55" s="120" t="str">
        <f>INDEX('KI 2019-20'!F$9:F$383,MATCH($B55,'KI 2019-20'!$B$9:$B$383,0))</f>
        <v>Cambridge</v>
      </c>
      <c r="I55" s="154">
        <f>_xlfn.IFNA(IF($B55=$B$382,0,INDEX('I.Supplementary 2019-20'!N$8:N$191,MATCH($B55,'I.Supplementary 2019-20'!$B$8:$B$191,0))),INDEX('KI 2019-20'!N$9:N$383,MATCH($B55,'KI 2019-20'!$B$9:$B$383,0)))</f>
        <v>0</v>
      </c>
      <c r="J55" s="153">
        <f>_xlfn.IFNA(IF($B55=$B$382,0,INDEX('I.Supplementary 2019-20'!O$8:O$191,MATCH($B55,'I.Supplementary 2019-20'!$B$8:$B$191,0))),INDEX('KI 2019-20'!O$9:O$383,MATCH($B55,'KI 2019-20'!$B$9:$B$383,0)))</f>
        <v>0</v>
      </c>
      <c r="K55" s="153">
        <f>_xlfn.IFNA(IF($B55=$B$382,0,INDEX('I.Supplementary 2019-20'!P$8:P$191,MATCH($B55,'I.Supplementary 2019-20'!$B$8:$B$191,0))),INDEX('KI 2019-20'!P$9:P$383,MATCH($B55,'KI 2019-20'!$B$9:$B$383,0)))</f>
        <v>0</v>
      </c>
      <c r="L55" s="153">
        <f>_xlfn.IFNA(IF($B55=$B$382,0,INDEX('I.Supplementary 2019-20'!Q$8:Q$191,MATCH($B55,'I.Supplementary 2019-20'!$B$8:$B$191,0))),INDEX('KI 2019-20'!Q$9:Q$383,MATCH($B55,'KI 2019-20'!$B$9:$B$383,0)))</f>
        <v>0</v>
      </c>
      <c r="M55" s="155">
        <f>_xlfn.IFNA(IF($B55=$B$382,0,INDEX('I.Supplementary 2019-20'!R$8:R$191,MATCH($B55,'I.Supplementary 2019-20'!$B$8:$B$191,0))),INDEX('KI 2019-20'!R$9:R$383,MATCH($B55,'KI 2019-20'!$B$9:$B$383,0)))</f>
        <v>0</v>
      </c>
      <c r="N55" s="153">
        <f>_xlfn.IFNA(IF($B55=$B$382,0,INDEX('I.Supplementary 2019-20'!S$8:S$191,MATCH($B55,'I.Supplementary 2019-20'!$B$8:$B$191,0))),INDEX('KI 2019-20'!S$9:S$383,MATCH($B55,'KI 2019-20'!$B$9:$B$383,0)))</f>
        <v>0</v>
      </c>
      <c r="O55" s="153">
        <f>_xlfn.IFNA(IF($B55=$B$382,0,INDEX('I.Supplementary 2019-20'!T$8:T$191,MATCH($B55,'I.Supplementary 2019-20'!$B$8:$B$191,0))),INDEX('KI 2019-20'!T$9:T$383,MATCH($B55,'KI 2019-20'!$B$9:$B$383,0)))</f>
        <v>4.203294965909337</v>
      </c>
      <c r="P55" s="153">
        <f>_xlfn.IFNA(IF($B55=$B$382,0,INDEX('I.Supplementary 2019-20'!U$8:U$191,MATCH($B55,'I.Supplementary 2019-20'!$B$8:$B$191,0))),INDEX('KI 2019-20'!U$9:U$383,MATCH($B55,'KI 2019-20'!$B$9:$B$383,0)))</f>
        <v>0</v>
      </c>
      <c r="Q55" s="153">
        <f>_xlfn.IFNA(IF($B55=$B$382,0,INDEX('I.Supplementary 2019-20'!V$8:V$191,MATCH($B55,'I.Supplementary 2019-20'!$B$8:$B$191,0))),INDEX('KI 2019-20'!V$9:V$383,MATCH($B55,'KI 2019-20'!$B$9:$B$383,0)))</f>
        <v>0</v>
      </c>
      <c r="R55" s="155">
        <f>_xlfn.IFNA(IF($B55=$B$382,0,INDEX('I.Supplementary 2019-20'!W$8:W$191,MATCH($B55,'I.Supplementary 2019-20'!$B$8:$B$191,0))),INDEX('KI 2019-20'!W$9:W$383,MATCH($B55,'KI 2019-20'!$B$9:$B$383,0)))</f>
        <v>0</v>
      </c>
      <c r="S55" s="153">
        <f>_xlfn.IFNA(IF($B55=$B$382,0,INDEX('I.Supplementary 2019-20'!X$8:X$191,MATCH($B55,'I.Supplementary 2019-20'!$B$8:$B$191,0))),INDEX('KI 2019-20'!X$9:X$383,MATCH($B55,'KI 2019-20'!$B$9:$B$383,0)))</f>
        <v>0</v>
      </c>
      <c r="T55" s="153">
        <f>_xlfn.IFNA(IF($B55=$B$382,0,INDEX('I.Supplementary 2019-20'!Y$8:Y$191,MATCH($B55,'I.Supplementary 2019-20'!$B$8:$B$191,0))),INDEX('KI 2019-20'!Y$9:Y$383,MATCH($B55,'KI 2019-20'!$B$9:$B$383,0)))</f>
        <v>4.203294965909337</v>
      </c>
      <c r="U55" s="153">
        <f>_xlfn.IFNA(IF($B55=$B$382,0,INDEX('I.Supplementary 2019-20'!Z$8:Z$191,MATCH($B55,'I.Supplementary 2019-20'!$B$8:$B$191,0))),INDEX('KI 2019-20'!Z$9:Z$383,MATCH($B55,'KI 2019-20'!$B$9:$B$383,0)))</f>
        <v>0</v>
      </c>
      <c r="V55" s="153">
        <f>_xlfn.IFNA(IF($B55=$B$382,0,INDEX('I.Supplementary 2019-20'!AA$8:AA$191,MATCH($B55,'I.Supplementary 2019-20'!$B$8:$B$191,0))),INDEX('KI 2019-20'!AA$9:AA$383,MATCH($B55,'KI 2019-20'!$B$9:$B$383,0)))</f>
        <v>0</v>
      </c>
      <c r="W55" s="155">
        <f>_xlfn.IFNA(IF($B55=$B$382,0,INDEX('I.Supplementary 2019-20'!AB$8:AB$191,MATCH($B55,'I.Supplementary 2019-20'!$B$8:$B$191,0))),INDEX('KI 2019-20'!AB$9:AB$383,MATCH($B55,'KI 2019-20'!$B$9:$B$383,0)))</f>
        <v>0</v>
      </c>
      <c r="Y55" s="154">
        <f>_xlfn.IFNA(IF($B55=$B$382,0,INDEX('I.Supplementary 2019-20'!$I$8:$I$191,MATCH($B55,'I.Supplementary 2019-20'!$B$8:$B$191,0))),INDEX('KI 2019-20'!$I$9:$I$383,MATCH($B55,'KI 2019-20'!$B$9:$B$383,0)))</f>
        <v>0</v>
      </c>
      <c r="Z55" s="153">
        <f>_xlfn.IFNA(IF($B55=$B$382,0,INDEX('I.Supplementary 2019-20'!$J$8:$J$191,MATCH($B55,'I.Supplementary 2019-20'!$B$8:$B$191,0))),INDEX('KI 2019-20'!$J$9:$J$383,MATCH($B55,'KI 2019-20'!$B$9:$B$383,0)))</f>
        <v>4.203294965909337</v>
      </c>
      <c r="AA55" s="155">
        <f>_xlfn.IFNA(IF($B55=$B$382,0,INDEX('I.Supplementary 2019-20'!$H$8:$H$191,MATCH($B55,'I.Supplementary 2019-20'!$B$8:$B$191,0))),INDEX('KI 2019-20'!$H$9:$H$383,MATCH($B55,'KI 2019-20'!$B$9:$B$383,0)))</f>
        <v>4.203294965909337</v>
      </c>
      <c r="AC55" s="156">
        <f>I55*('Other inputs'!$C$6/'Other inputs'!$C$5)</f>
        <v>0</v>
      </c>
      <c r="AD55" s="149">
        <f>IF(B55=$B$35,J55*('Other inputs'!$C$6/'Other inputs'!$C$5)-('Other inputs'!$C$18/1000000),J55*('Other inputs'!$C$6/'Other inputs'!$C$5))</f>
        <v>0</v>
      </c>
      <c r="AE55" s="149">
        <f>K55*('Other inputs'!$C$6/'Other inputs'!$C$5)</f>
        <v>0</v>
      </c>
      <c r="AF55" s="149">
        <f>L55*('Other inputs'!$C$6/'Other inputs'!$C$5)</f>
        <v>0</v>
      </c>
      <c r="AG55" s="188">
        <f>M55*('Other inputs'!$C$6/'Other inputs'!$C$5)</f>
        <v>0</v>
      </c>
      <c r="AH55" s="149">
        <f>N55*('Other inputs'!$C$6/'Other inputs'!$C$5)</f>
        <v>0</v>
      </c>
      <c r="AI55" s="149">
        <f>O55*('Other inputs'!$C$6/'Other inputs'!$C$5)</f>
        <v>4.2717804236023609</v>
      </c>
      <c r="AJ55" s="149">
        <f>P55*('Other inputs'!$C$6/'Other inputs'!$C$5)</f>
        <v>0</v>
      </c>
      <c r="AK55" s="149">
        <f>Q55*('Other inputs'!$C$6/'Other inputs'!$C$5)</f>
        <v>0</v>
      </c>
      <c r="AL55" s="188">
        <f>R55*('Other inputs'!$C$6/'Other inputs'!$C$5)</f>
        <v>0</v>
      </c>
      <c r="AM55" s="156">
        <f t="shared" si="4"/>
        <v>0</v>
      </c>
      <c r="AN55" s="149">
        <f t="shared" si="5"/>
        <v>4.2717804236023609</v>
      </c>
      <c r="AO55" s="149">
        <f t="shared" si="6"/>
        <v>0</v>
      </c>
      <c r="AP55" s="149">
        <f t="shared" si="7"/>
        <v>0</v>
      </c>
      <c r="AQ55" s="188">
        <f t="shared" si="8"/>
        <v>0</v>
      </c>
      <c r="AR55" s="149"/>
      <c r="AS55" s="156">
        <f>IF(D55=$C$171,'Other inputs'!$C$12/1000000,SUM(AC55:AG55))</f>
        <v>0</v>
      </c>
      <c r="AT55" s="200">
        <f>IF(D55=$C$171,$Z$171*('Other inputs'!$C$6/'Other inputs'!$C$5),SUM(AH55:AL55))</f>
        <v>4.2717804236023609</v>
      </c>
      <c r="AU55" s="210">
        <f t="shared" si="9"/>
        <v>4.2717804236023609</v>
      </c>
      <c r="AV55" s="214"/>
      <c r="AW55" s="199">
        <f>IF($G55=1,0,AC55*('Other inputs'!$F$6/'Other inputs'!$F$5))</f>
        <v>0</v>
      </c>
      <c r="AX55" s="200">
        <f>IF($G55=1,0,AD55*('Other inputs'!$F$6/'Other inputs'!$F$5))</f>
        <v>0</v>
      </c>
      <c r="AY55" s="200">
        <f>IF($G55=1,0,AE55*('Other inputs'!$F$6/'Other inputs'!$F$5))</f>
        <v>0</v>
      </c>
      <c r="AZ55" s="200">
        <f>IF($G55=1,0,AF55*('Other inputs'!$F$6/'Other inputs'!$F$5))</f>
        <v>0</v>
      </c>
      <c r="BA55" s="200">
        <f>IF($G55=1,0,AG55*('Other inputs'!$F$6/'Other inputs'!$F$5))</f>
        <v>0</v>
      </c>
      <c r="BB55" s="199">
        <f>IF($G55=1,0,AH55*('Other inputs'!$C$7/'Other inputs'!$C$6))</f>
        <v>0</v>
      </c>
      <c r="BC55" s="200">
        <f>IF($G55=1,0,AI55*('Other inputs'!$C$7/'Other inputs'!$C$6))</f>
        <v>4.2717804236023609</v>
      </c>
      <c r="BD55" s="200">
        <f>IF($G55=1,0,AJ55*('Other inputs'!$C$7/'Other inputs'!$C$6))</f>
        <v>0</v>
      </c>
      <c r="BE55" s="200">
        <f>IF($G55=1,0,AK55*('Other inputs'!$C$7/'Other inputs'!$C$6))</f>
        <v>0</v>
      </c>
      <c r="BF55" s="200">
        <f>IF($G55=1,0,AL55*('Other inputs'!$C$7/'Other inputs'!$C$6))</f>
        <v>0</v>
      </c>
      <c r="BG55" s="199">
        <f t="shared" si="10"/>
        <v>0</v>
      </c>
      <c r="BH55" s="200">
        <f t="shared" si="11"/>
        <v>4.2717804236023609</v>
      </c>
      <c r="BI55" s="200">
        <f t="shared" si="12"/>
        <v>0</v>
      </c>
      <c r="BJ55" s="200">
        <f t="shared" si="13"/>
        <v>0</v>
      </c>
      <c r="BK55" s="210">
        <f t="shared" si="14"/>
        <v>0</v>
      </c>
      <c r="BL55" s="200"/>
      <c r="BM55" s="199">
        <f>IF(D55=C$171,'Other inputs'!$C$13/1000000,SUM(AW55:BA55))</f>
        <v>0</v>
      </c>
      <c r="BN55" s="200">
        <f>IF(B55=$B$171,$AT$171*('Other inputs'!$C$7/'Other inputs'!$C$6),SUM(BB55:BF55))</f>
        <v>4.2717804236023609</v>
      </c>
      <c r="BO55" s="188">
        <f t="shared" si="15"/>
        <v>4.2717804236023609</v>
      </c>
    </row>
    <row r="56" spans="2:67">
      <c r="B56" s="121" t="str">
        <f>'KI 2019-20'!B57</f>
        <v>E0521</v>
      </c>
      <c r="C56" s="160" t="str">
        <f t="shared" si="2"/>
        <v>E0521</v>
      </c>
      <c r="D56" s="160" t="str">
        <f t="shared" si="3"/>
        <v>E0521</v>
      </c>
      <c r="E56" t="str">
        <f>INDEX('KI 2019-20'!D$9:D$383,MATCH($B56,'KI 2019-20'!$B$9:$B$383,0))</f>
        <v>SCNFIR</v>
      </c>
      <c r="F56">
        <f>INDEX('KI 2019-20'!E$9:E$383,MATCH($B56,'KI 2019-20'!$B$9:$B$383,0))</f>
        <v>0</v>
      </c>
      <c r="G56" s="119">
        <v>0</v>
      </c>
      <c r="H56" s="120" t="str">
        <f>INDEX('KI 2019-20'!F$9:F$383,MATCH($B56,'KI 2019-20'!$B$9:$B$383,0))</f>
        <v>Cambridgeshire</v>
      </c>
      <c r="I56" s="154">
        <f>_xlfn.IFNA(IF($B56=$B$382,0,INDEX('I.Supplementary 2019-20'!N$8:N$191,MATCH($B56,'I.Supplementary 2019-20'!$B$8:$B$191,0))),INDEX('KI 2019-20'!N$9:N$383,MATCH($B56,'KI 2019-20'!$B$9:$B$383,0)))</f>
        <v>0</v>
      </c>
      <c r="J56" s="153">
        <f>_xlfn.IFNA(IF($B56=$B$382,0,INDEX('I.Supplementary 2019-20'!O$8:O$191,MATCH($B56,'I.Supplementary 2019-20'!$B$8:$B$191,0))),INDEX('KI 2019-20'!O$9:O$383,MATCH($B56,'KI 2019-20'!$B$9:$B$383,0)))</f>
        <v>0</v>
      </c>
      <c r="K56" s="153">
        <f>_xlfn.IFNA(IF($B56=$B$382,0,INDEX('I.Supplementary 2019-20'!P$8:P$191,MATCH($B56,'I.Supplementary 2019-20'!$B$8:$B$191,0))),INDEX('KI 2019-20'!P$9:P$383,MATCH($B56,'KI 2019-20'!$B$9:$B$383,0)))</f>
        <v>0</v>
      </c>
      <c r="L56" s="153">
        <f>_xlfn.IFNA(IF($B56=$B$382,0,INDEX('I.Supplementary 2019-20'!Q$8:Q$191,MATCH($B56,'I.Supplementary 2019-20'!$B$8:$B$191,0))),INDEX('KI 2019-20'!Q$9:Q$383,MATCH($B56,'KI 2019-20'!$B$9:$B$383,0)))</f>
        <v>0</v>
      </c>
      <c r="M56" s="155">
        <f>_xlfn.IFNA(IF($B56=$B$382,0,INDEX('I.Supplementary 2019-20'!R$8:R$191,MATCH($B56,'I.Supplementary 2019-20'!$B$8:$B$191,0))),INDEX('KI 2019-20'!R$9:R$383,MATCH($B56,'KI 2019-20'!$B$9:$B$383,0)))</f>
        <v>0</v>
      </c>
      <c r="N56" s="153">
        <f>_xlfn.IFNA(IF($B56=$B$382,0,INDEX('I.Supplementary 2019-20'!S$8:S$191,MATCH($B56,'I.Supplementary 2019-20'!$B$8:$B$191,0))),INDEX('KI 2019-20'!S$9:S$383,MATCH($B56,'KI 2019-20'!$B$9:$B$383,0)))</f>
        <v>64.344275136752373</v>
      </c>
      <c r="O56" s="153">
        <f>_xlfn.IFNA(IF($B56=$B$382,0,INDEX('I.Supplementary 2019-20'!T$8:T$191,MATCH($B56,'I.Supplementary 2019-20'!$B$8:$B$191,0))),INDEX('KI 2019-20'!T$9:T$383,MATCH($B56,'KI 2019-20'!$B$9:$B$383,0)))</f>
        <v>0</v>
      </c>
      <c r="P56" s="153">
        <f>_xlfn.IFNA(IF($B56=$B$382,0,INDEX('I.Supplementary 2019-20'!U$8:U$191,MATCH($B56,'I.Supplementary 2019-20'!$B$8:$B$191,0))),INDEX('KI 2019-20'!U$9:U$383,MATCH($B56,'KI 2019-20'!$B$9:$B$383,0)))</f>
        <v>0</v>
      </c>
      <c r="Q56" s="153">
        <f>_xlfn.IFNA(IF($B56=$B$382,0,INDEX('I.Supplementary 2019-20'!V$8:V$191,MATCH($B56,'I.Supplementary 2019-20'!$B$8:$B$191,0))),INDEX('KI 2019-20'!V$9:V$383,MATCH($B56,'KI 2019-20'!$B$9:$B$383,0)))</f>
        <v>0</v>
      </c>
      <c r="R56" s="155">
        <f>_xlfn.IFNA(IF($B56=$B$382,0,INDEX('I.Supplementary 2019-20'!W$8:W$191,MATCH($B56,'I.Supplementary 2019-20'!$B$8:$B$191,0))),INDEX('KI 2019-20'!W$9:W$383,MATCH($B56,'KI 2019-20'!$B$9:$B$383,0)))</f>
        <v>0</v>
      </c>
      <c r="S56" s="153">
        <f>_xlfn.IFNA(IF($B56=$B$382,0,INDEX('I.Supplementary 2019-20'!X$8:X$191,MATCH($B56,'I.Supplementary 2019-20'!$B$8:$B$191,0))),INDEX('KI 2019-20'!X$9:X$383,MATCH($B56,'KI 2019-20'!$B$9:$B$383,0)))</f>
        <v>64.344275136752373</v>
      </c>
      <c r="T56" s="153">
        <f>_xlfn.IFNA(IF($B56=$B$382,0,INDEX('I.Supplementary 2019-20'!Y$8:Y$191,MATCH($B56,'I.Supplementary 2019-20'!$B$8:$B$191,0))),INDEX('KI 2019-20'!Y$9:Y$383,MATCH($B56,'KI 2019-20'!$B$9:$B$383,0)))</f>
        <v>0</v>
      </c>
      <c r="U56" s="153">
        <f>_xlfn.IFNA(IF($B56=$B$382,0,INDEX('I.Supplementary 2019-20'!Z$8:Z$191,MATCH($B56,'I.Supplementary 2019-20'!$B$8:$B$191,0))),INDEX('KI 2019-20'!Z$9:Z$383,MATCH($B56,'KI 2019-20'!$B$9:$B$383,0)))</f>
        <v>0</v>
      </c>
      <c r="V56" s="153">
        <f>_xlfn.IFNA(IF($B56=$B$382,0,INDEX('I.Supplementary 2019-20'!AA$8:AA$191,MATCH($B56,'I.Supplementary 2019-20'!$B$8:$B$191,0))),INDEX('KI 2019-20'!AA$9:AA$383,MATCH($B56,'KI 2019-20'!$B$9:$B$383,0)))</f>
        <v>0</v>
      </c>
      <c r="W56" s="155">
        <f>_xlfn.IFNA(IF($B56=$B$382,0,INDEX('I.Supplementary 2019-20'!AB$8:AB$191,MATCH($B56,'I.Supplementary 2019-20'!$B$8:$B$191,0))),INDEX('KI 2019-20'!AB$9:AB$383,MATCH($B56,'KI 2019-20'!$B$9:$B$383,0)))</f>
        <v>0</v>
      </c>
      <c r="Y56" s="154">
        <f>_xlfn.IFNA(IF($B56=$B$382,0,INDEX('I.Supplementary 2019-20'!$I$8:$I$191,MATCH($B56,'I.Supplementary 2019-20'!$B$8:$B$191,0))),INDEX('KI 2019-20'!$I$9:$I$383,MATCH($B56,'KI 2019-20'!$B$9:$B$383,0)))</f>
        <v>0</v>
      </c>
      <c r="Z56" s="153">
        <f>_xlfn.IFNA(IF($B56=$B$382,0,INDEX('I.Supplementary 2019-20'!$J$8:$J$191,MATCH($B56,'I.Supplementary 2019-20'!$B$8:$B$191,0))),INDEX('KI 2019-20'!$J$9:$J$383,MATCH($B56,'KI 2019-20'!$B$9:$B$383,0)))</f>
        <v>64.344275136752373</v>
      </c>
      <c r="AA56" s="155">
        <f>_xlfn.IFNA(IF($B56=$B$382,0,INDEX('I.Supplementary 2019-20'!$H$8:$H$191,MATCH($B56,'I.Supplementary 2019-20'!$B$8:$B$191,0))),INDEX('KI 2019-20'!$H$9:$H$383,MATCH($B56,'KI 2019-20'!$B$9:$B$383,0)))</f>
        <v>64.344275136752373</v>
      </c>
      <c r="AC56" s="156">
        <f>I56*('Other inputs'!$C$6/'Other inputs'!$C$5)</f>
        <v>0</v>
      </c>
      <c r="AD56" s="149">
        <f>IF(B56=$B$35,J56*('Other inputs'!$C$6/'Other inputs'!$C$5)-('Other inputs'!$C$18/1000000),J56*('Other inputs'!$C$6/'Other inputs'!$C$5))</f>
        <v>0</v>
      </c>
      <c r="AE56" s="149">
        <f>K56*('Other inputs'!$C$6/'Other inputs'!$C$5)</f>
        <v>0</v>
      </c>
      <c r="AF56" s="149">
        <f>L56*('Other inputs'!$C$6/'Other inputs'!$C$5)</f>
        <v>0</v>
      </c>
      <c r="AG56" s="188">
        <f>M56*('Other inputs'!$C$6/'Other inputs'!$C$5)</f>
        <v>0</v>
      </c>
      <c r="AH56" s="149">
        <f>N56*('Other inputs'!$C$6/'Other inputs'!$C$5)</f>
        <v>65.392654365049765</v>
      </c>
      <c r="AI56" s="149">
        <f>O56*('Other inputs'!$C$6/'Other inputs'!$C$5)</f>
        <v>0</v>
      </c>
      <c r="AJ56" s="149">
        <f>P56*('Other inputs'!$C$6/'Other inputs'!$C$5)</f>
        <v>0</v>
      </c>
      <c r="AK56" s="149">
        <f>Q56*('Other inputs'!$C$6/'Other inputs'!$C$5)</f>
        <v>0</v>
      </c>
      <c r="AL56" s="188">
        <f>R56*('Other inputs'!$C$6/'Other inputs'!$C$5)</f>
        <v>0</v>
      </c>
      <c r="AM56" s="156">
        <f t="shared" si="4"/>
        <v>65.392654365049765</v>
      </c>
      <c r="AN56" s="149">
        <f t="shared" si="5"/>
        <v>0</v>
      </c>
      <c r="AO56" s="149">
        <f t="shared" si="6"/>
        <v>0</v>
      </c>
      <c r="AP56" s="149">
        <f t="shared" si="7"/>
        <v>0</v>
      </c>
      <c r="AQ56" s="188">
        <f t="shared" si="8"/>
        <v>0</v>
      </c>
      <c r="AR56" s="149"/>
      <c r="AS56" s="156">
        <f>IF(D56=$C$171,'Other inputs'!$C$12/1000000,SUM(AC56:AG56))</f>
        <v>0</v>
      </c>
      <c r="AT56" s="200">
        <f>IF(D56=$C$171,$Z$171*('Other inputs'!$C$6/'Other inputs'!$C$5),SUM(AH56:AL56))</f>
        <v>65.392654365049765</v>
      </c>
      <c r="AU56" s="210">
        <f t="shared" si="9"/>
        <v>65.392654365049765</v>
      </c>
      <c r="AV56" s="214"/>
      <c r="AW56" s="199">
        <f>IF($G56=1,0,AC56*('Other inputs'!$F$6/'Other inputs'!$F$5))</f>
        <v>0</v>
      </c>
      <c r="AX56" s="200">
        <f>IF($G56=1,0,AD56*('Other inputs'!$F$6/'Other inputs'!$F$5))</f>
        <v>0</v>
      </c>
      <c r="AY56" s="200">
        <f>IF($G56=1,0,AE56*('Other inputs'!$F$6/'Other inputs'!$F$5))</f>
        <v>0</v>
      </c>
      <c r="AZ56" s="200">
        <f>IF($G56=1,0,AF56*('Other inputs'!$F$6/'Other inputs'!$F$5))</f>
        <v>0</v>
      </c>
      <c r="BA56" s="200">
        <f>IF($G56=1,0,AG56*('Other inputs'!$F$6/'Other inputs'!$F$5))</f>
        <v>0</v>
      </c>
      <c r="BB56" s="199">
        <f>IF($G56=1,0,AH56*('Other inputs'!$C$7/'Other inputs'!$C$6))</f>
        <v>65.392654365049765</v>
      </c>
      <c r="BC56" s="200">
        <f>IF($G56=1,0,AI56*('Other inputs'!$C$7/'Other inputs'!$C$6))</f>
        <v>0</v>
      </c>
      <c r="BD56" s="200">
        <f>IF($G56=1,0,AJ56*('Other inputs'!$C$7/'Other inputs'!$C$6))</f>
        <v>0</v>
      </c>
      <c r="BE56" s="200">
        <f>IF($G56=1,0,AK56*('Other inputs'!$C$7/'Other inputs'!$C$6))</f>
        <v>0</v>
      </c>
      <c r="BF56" s="200">
        <f>IF($G56=1,0,AL56*('Other inputs'!$C$7/'Other inputs'!$C$6))</f>
        <v>0</v>
      </c>
      <c r="BG56" s="199">
        <f t="shared" si="10"/>
        <v>65.392654365049765</v>
      </c>
      <c r="BH56" s="200">
        <f t="shared" si="11"/>
        <v>0</v>
      </c>
      <c r="BI56" s="200">
        <f t="shared" si="12"/>
        <v>0</v>
      </c>
      <c r="BJ56" s="200">
        <f t="shared" si="13"/>
        <v>0</v>
      </c>
      <c r="BK56" s="210">
        <f t="shared" si="14"/>
        <v>0</v>
      </c>
      <c r="BL56" s="200"/>
      <c r="BM56" s="199">
        <f>IF(D56=C$171,'Other inputs'!$C$13/1000000,SUM(AW56:BA56))</f>
        <v>0</v>
      </c>
      <c r="BN56" s="200">
        <f>IF(B56=$B$171,$AT$171*('Other inputs'!$C$7/'Other inputs'!$C$6),SUM(BB56:BF56))</f>
        <v>65.392654365049765</v>
      </c>
      <c r="BO56" s="188">
        <f t="shared" si="15"/>
        <v>65.392654365049765</v>
      </c>
    </row>
    <row r="57" spans="2:67">
      <c r="B57" s="121" t="str">
        <f>'KI 2019-20'!B58</f>
        <v>E6105</v>
      </c>
      <c r="C57" s="160" t="str">
        <f t="shared" si="2"/>
        <v>E6105</v>
      </c>
      <c r="D57" s="160" t="str">
        <f t="shared" si="3"/>
        <v>E6105</v>
      </c>
      <c r="E57" t="str">
        <f>INDEX('KI 2019-20'!D$9:D$383,MATCH($B57,'KI 2019-20'!$B$9:$B$383,0))</f>
        <v>SFIR</v>
      </c>
      <c r="F57">
        <f>INDEX('KI 2019-20'!E$9:E$383,MATCH($B57,'KI 2019-20'!$B$9:$B$383,0))</f>
        <v>0</v>
      </c>
      <c r="G57" s="119">
        <v>0</v>
      </c>
      <c r="H57" s="120" t="str">
        <f>INDEX('KI 2019-20'!F$9:F$383,MATCH($B57,'KI 2019-20'!$B$9:$B$383,0))</f>
        <v>Cambridgeshire Fire</v>
      </c>
      <c r="I57" s="154">
        <f>_xlfn.IFNA(IF($B57=$B$382,0,INDEX('I.Supplementary 2019-20'!N$8:N$191,MATCH($B57,'I.Supplementary 2019-20'!$B$8:$B$191,0))),INDEX('KI 2019-20'!N$9:N$383,MATCH($B57,'KI 2019-20'!$B$9:$B$383,0)))</f>
        <v>0</v>
      </c>
      <c r="J57" s="153">
        <f>_xlfn.IFNA(IF($B57=$B$382,0,INDEX('I.Supplementary 2019-20'!O$8:O$191,MATCH($B57,'I.Supplementary 2019-20'!$B$8:$B$191,0))),INDEX('KI 2019-20'!O$9:O$383,MATCH($B57,'KI 2019-20'!$B$9:$B$383,0)))</f>
        <v>0</v>
      </c>
      <c r="K57" s="153">
        <f>_xlfn.IFNA(IF($B57=$B$382,0,INDEX('I.Supplementary 2019-20'!P$8:P$191,MATCH($B57,'I.Supplementary 2019-20'!$B$8:$B$191,0))),INDEX('KI 2019-20'!P$9:P$383,MATCH($B57,'KI 2019-20'!$B$9:$B$383,0)))</f>
        <v>2.7503994456663801</v>
      </c>
      <c r="L57" s="153">
        <f>_xlfn.IFNA(IF($B57=$B$382,0,INDEX('I.Supplementary 2019-20'!Q$8:Q$191,MATCH($B57,'I.Supplementary 2019-20'!$B$8:$B$191,0))),INDEX('KI 2019-20'!Q$9:Q$383,MATCH($B57,'KI 2019-20'!$B$9:$B$383,0)))</f>
        <v>0</v>
      </c>
      <c r="M57" s="155">
        <f>_xlfn.IFNA(IF($B57=$B$382,0,INDEX('I.Supplementary 2019-20'!R$8:R$191,MATCH($B57,'I.Supplementary 2019-20'!$B$8:$B$191,0))),INDEX('KI 2019-20'!R$9:R$383,MATCH($B57,'KI 2019-20'!$B$9:$B$383,0)))</f>
        <v>0</v>
      </c>
      <c r="N57" s="153">
        <f>_xlfn.IFNA(IF($B57=$B$382,0,INDEX('I.Supplementary 2019-20'!S$8:S$191,MATCH($B57,'I.Supplementary 2019-20'!$B$8:$B$191,0))),INDEX('KI 2019-20'!S$9:S$383,MATCH($B57,'KI 2019-20'!$B$9:$B$383,0)))</f>
        <v>0</v>
      </c>
      <c r="O57" s="153">
        <f>_xlfn.IFNA(IF($B57=$B$382,0,INDEX('I.Supplementary 2019-20'!T$8:T$191,MATCH($B57,'I.Supplementary 2019-20'!$B$8:$B$191,0))),INDEX('KI 2019-20'!T$9:T$383,MATCH($B57,'KI 2019-20'!$B$9:$B$383,0)))</f>
        <v>0</v>
      </c>
      <c r="P57" s="153">
        <f>_xlfn.IFNA(IF($B57=$B$382,0,INDEX('I.Supplementary 2019-20'!U$8:U$191,MATCH($B57,'I.Supplementary 2019-20'!$B$8:$B$191,0))),INDEX('KI 2019-20'!U$9:U$383,MATCH($B57,'KI 2019-20'!$B$9:$B$383,0)))</f>
        <v>6.017483013425136</v>
      </c>
      <c r="Q57" s="153">
        <f>_xlfn.IFNA(IF($B57=$B$382,0,INDEX('I.Supplementary 2019-20'!V$8:V$191,MATCH($B57,'I.Supplementary 2019-20'!$B$8:$B$191,0))),INDEX('KI 2019-20'!V$9:V$383,MATCH($B57,'KI 2019-20'!$B$9:$B$383,0)))</f>
        <v>0</v>
      </c>
      <c r="R57" s="155">
        <f>_xlfn.IFNA(IF($B57=$B$382,0,INDEX('I.Supplementary 2019-20'!W$8:W$191,MATCH($B57,'I.Supplementary 2019-20'!$B$8:$B$191,0))),INDEX('KI 2019-20'!W$9:W$383,MATCH($B57,'KI 2019-20'!$B$9:$B$383,0)))</f>
        <v>0</v>
      </c>
      <c r="S57" s="153">
        <f>_xlfn.IFNA(IF($B57=$B$382,0,INDEX('I.Supplementary 2019-20'!X$8:X$191,MATCH($B57,'I.Supplementary 2019-20'!$B$8:$B$191,0))),INDEX('KI 2019-20'!X$9:X$383,MATCH($B57,'KI 2019-20'!$B$9:$B$383,0)))</f>
        <v>0</v>
      </c>
      <c r="T57" s="153">
        <f>_xlfn.IFNA(IF($B57=$B$382,0,INDEX('I.Supplementary 2019-20'!Y$8:Y$191,MATCH($B57,'I.Supplementary 2019-20'!$B$8:$B$191,0))),INDEX('KI 2019-20'!Y$9:Y$383,MATCH($B57,'KI 2019-20'!$B$9:$B$383,0)))</f>
        <v>0</v>
      </c>
      <c r="U57" s="153">
        <f>_xlfn.IFNA(IF($B57=$B$382,0,INDEX('I.Supplementary 2019-20'!Z$8:Z$191,MATCH($B57,'I.Supplementary 2019-20'!$B$8:$B$191,0))),INDEX('KI 2019-20'!Z$9:Z$383,MATCH($B57,'KI 2019-20'!$B$9:$B$383,0)))</f>
        <v>8.767882459091517</v>
      </c>
      <c r="V57" s="153">
        <f>_xlfn.IFNA(IF($B57=$B$382,0,INDEX('I.Supplementary 2019-20'!AA$8:AA$191,MATCH($B57,'I.Supplementary 2019-20'!$B$8:$B$191,0))),INDEX('KI 2019-20'!AA$9:AA$383,MATCH($B57,'KI 2019-20'!$B$9:$B$383,0)))</f>
        <v>0</v>
      </c>
      <c r="W57" s="155">
        <f>_xlfn.IFNA(IF($B57=$B$382,0,INDEX('I.Supplementary 2019-20'!AB$8:AB$191,MATCH($B57,'I.Supplementary 2019-20'!$B$8:$B$191,0))),INDEX('KI 2019-20'!AB$9:AB$383,MATCH($B57,'KI 2019-20'!$B$9:$B$383,0)))</f>
        <v>0</v>
      </c>
      <c r="Y57" s="154">
        <f>_xlfn.IFNA(IF($B57=$B$382,0,INDEX('I.Supplementary 2019-20'!$I$8:$I$191,MATCH($B57,'I.Supplementary 2019-20'!$B$8:$B$191,0))),INDEX('KI 2019-20'!$I$9:$I$383,MATCH($B57,'KI 2019-20'!$B$9:$B$383,0)))</f>
        <v>2.7503994456663801</v>
      </c>
      <c r="Z57" s="153">
        <f>_xlfn.IFNA(IF($B57=$B$382,0,INDEX('I.Supplementary 2019-20'!$J$8:$J$191,MATCH($B57,'I.Supplementary 2019-20'!$B$8:$B$191,0))),INDEX('KI 2019-20'!$J$9:$J$383,MATCH($B57,'KI 2019-20'!$B$9:$B$383,0)))</f>
        <v>6.017483013425136</v>
      </c>
      <c r="AA57" s="155">
        <f>_xlfn.IFNA(IF($B57=$B$382,0,INDEX('I.Supplementary 2019-20'!$H$8:$H$191,MATCH($B57,'I.Supplementary 2019-20'!$B$8:$B$191,0))),INDEX('KI 2019-20'!$H$9:$H$383,MATCH($B57,'KI 2019-20'!$B$9:$B$383,0)))</f>
        <v>8.767882459091517</v>
      </c>
      <c r="AC57" s="156">
        <f>I57*('Other inputs'!$C$6/'Other inputs'!$C$5)</f>
        <v>0</v>
      </c>
      <c r="AD57" s="149">
        <f>IF(B57=$B$35,J57*('Other inputs'!$C$6/'Other inputs'!$C$5)-('Other inputs'!$C$18/1000000),J57*('Other inputs'!$C$6/'Other inputs'!$C$5))</f>
        <v>0</v>
      </c>
      <c r="AE57" s="149">
        <f>K57*('Other inputs'!$C$6/'Other inputs'!$C$5)</f>
        <v>2.7952124712576856</v>
      </c>
      <c r="AF57" s="149">
        <f>L57*('Other inputs'!$C$6/'Other inputs'!$C$5)</f>
        <v>0</v>
      </c>
      <c r="AG57" s="188">
        <f>M57*('Other inputs'!$C$6/'Other inputs'!$C$5)</f>
        <v>0</v>
      </c>
      <c r="AH57" s="149">
        <f>N57*('Other inputs'!$C$6/'Other inputs'!$C$5)</f>
        <v>0</v>
      </c>
      <c r="AI57" s="149">
        <f>O57*('Other inputs'!$C$6/'Other inputs'!$C$5)</f>
        <v>0</v>
      </c>
      <c r="AJ57" s="149">
        <f>P57*('Other inputs'!$C$6/'Other inputs'!$C$5)</f>
        <v>6.1155275431754443</v>
      </c>
      <c r="AK57" s="149">
        <f>Q57*('Other inputs'!$C$6/'Other inputs'!$C$5)</f>
        <v>0</v>
      </c>
      <c r="AL57" s="188">
        <f>R57*('Other inputs'!$C$6/'Other inputs'!$C$5)</f>
        <v>0</v>
      </c>
      <c r="AM57" s="156">
        <f t="shared" si="4"/>
        <v>0</v>
      </c>
      <c r="AN57" s="149">
        <f t="shared" si="5"/>
        <v>0</v>
      </c>
      <c r="AO57" s="149">
        <f t="shared" si="6"/>
        <v>8.9107400144331308</v>
      </c>
      <c r="AP57" s="149">
        <f t="shared" si="7"/>
        <v>0</v>
      </c>
      <c r="AQ57" s="188">
        <f t="shared" si="8"/>
        <v>0</v>
      </c>
      <c r="AR57" s="149"/>
      <c r="AS57" s="156">
        <f>IF(D57=$C$171,'Other inputs'!$C$12/1000000,SUM(AC57:AG57))</f>
        <v>2.7952124712576856</v>
      </c>
      <c r="AT57" s="200">
        <f>IF(D57=$C$171,$Z$171*('Other inputs'!$C$6/'Other inputs'!$C$5),SUM(AH57:AL57))</f>
        <v>6.1155275431754443</v>
      </c>
      <c r="AU57" s="210">
        <f t="shared" si="9"/>
        <v>8.9107400144331308</v>
      </c>
      <c r="AV57" s="214"/>
      <c r="AW57" s="199">
        <f>IF($G57=1,0,AC57*('Other inputs'!$F$6/'Other inputs'!$F$5))</f>
        <v>0</v>
      </c>
      <c r="AX57" s="200">
        <f>IF($G57=1,0,AD57*('Other inputs'!$F$6/'Other inputs'!$F$5))</f>
        <v>0</v>
      </c>
      <c r="AY57" s="200">
        <f>IF($G57=1,0,AE57*('Other inputs'!$F$6/'Other inputs'!$F$5))</f>
        <v>2.8106698674121056</v>
      </c>
      <c r="AZ57" s="200">
        <f>IF($G57=1,0,AF57*('Other inputs'!$F$6/'Other inputs'!$F$5))</f>
        <v>0</v>
      </c>
      <c r="BA57" s="200">
        <f>IF($G57=1,0,AG57*('Other inputs'!$F$6/'Other inputs'!$F$5))</f>
        <v>0</v>
      </c>
      <c r="BB57" s="199">
        <f>IF($G57=1,0,AH57*('Other inputs'!$C$7/'Other inputs'!$C$6))</f>
        <v>0</v>
      </c>
      <c r="BC57" s="200">
        <f>IF($G57=1,0,AI57*('Other inputs'!$C$7/'Other inputs'!$C$6))</f>
        <v>0</v>
      </c>
      <c r="BD57" s="200">
        <f>IF($G57=1,0,AJ57*('Other inputs'!$C$7/'Other inputs'!$C$6))</f>
        <v>6.1155275431754443</v>
      </c>
      <c r="BE57" s="200">
        <f>IF($G57=1,0,AK57*('Other inputs'!$C$7/'Other inputs'!$C$6))</f>
        <v>0</v>
      </c>
      <c r="BF57" s="200">
        <f>IF($G57=1,0,AL57*('Other inputs'!$C$7/'Other inputs'!$C$6))</f>
        <v>0</v>
      </c>
      <c r="BG57" s="199">
        <f t="shared" si="10"/>
        <v>0</v>
      </c>
      <c r="BH57" s="200">
        <f t="shared" si="11"/>
        <v>0</v>
      </c>
      <c r="BI57" s="200">
        <f t="shared" si="12"/>
        <v>8.9261974105875499</v>
      </c>
      <c r="BJ57" s="200">
        <f t="shared" si="13"/>
        <v>0</v>
      </c>
      <c r="BK57" s="210">
        <f t="shared" si="14"/>
        <v>0</v>
      </c>
      <c r="BL57" s="200"/>
      <c r="BM57" s="199">
        <f>IF(D57=C$171,'Other inputs'!$C$13/1000000,SUM(AW57:BA57))</f>
        <v>2.8106698674121056</v>
      </c>
      <c r="BN57" s="200">
        <f>IF(B57=$B$171,$AT$171*('Other inputs'!$C$7/'Other inputs'!$C$6),SUM(BB57:BF57))</f>
        <v>6.1155275431754443</v>
      </c>
      <c r="BO57" s="188">
        <f t="shared" si="15"/>
        <v>8.9261974105875499</v>
      </c>
    </row>
    <row r="58" spans="2:67">
      <c r="B58" s="121" t="str">
        <f>'KI 2019-20'!B59</f>
        <v>E5011</v>
      </c>
      <c r="C58" s="160" t="str">
        <f t="shared" si="2"/>
        <v>E5011</v>
      </c>
      <c r="D58" s="160" t="str">
        <f t="shared" si="3"/>
        <v>E5011</v>
      </c>
      <c r="E58" t="str">
        <f>INDEX('KI 2019-20'!D$9:D$383,MATCH($B58,'KI 2019-20'!$B$9:$B$383,0))</f>
        <v>ILB</v>
      </c>
      <c r="F58" t="str">
        <f>INDEX('KI 2019-20'!E$9:E$383,MATCH($B58,'KI 2019-20'!$B$9:$B$383,0))</f>
        <v>P1915</v>
      </c>
      <c r="G58" s="119">
        <v>0</v>
      </c>
      <c r="H58" s="120" t="str">
        <f>INDEX('KI 2019-20'!F$9:F$383,MATCH($B58,'KI 2019-20'!$B$9:$B$383,0))</f>
        <v>Camden</v>
      </c>
      <c r="I58" s="154">
        <f>_xlfn.IFNA(IF($B58=$B$382,0,INDEX('I.Supplementary 2019-20'!N$8:N$191,MATCH($B58,'I.Supplementary 2019-20'!$B$8:$B$191,0))),INDEX('KI 2019-20'!N$9:N$383,MATCH($B58,'KI 2019-20'!$B$9:$B$383,0)))</f>
        <v>18.867937007773353</v>
      </c>
      <c r="J58" s="153">
        <f>_xlfn.IFNA(IF($B58=$B$382,0,INDEX('I.Supplementary 2019-20'!O$8:O$191,MATCH($B58,'I.Supplementary 2019-20'!$B$8:$B$191,0))),INDEX('KI 2019-20'!O$9:O$383,MATCH($B58,'KI 2019-20'!$B$9:$B$383,0)))</f>
        <v>3.4499205776862389</v>
      </c>
      <c r="K58" s="153">
        <f>_xlfn.IFNA(IF($B58=$B$382,0,INDEX('I.Supplementary 2019-20'!P$8:P$191,MATCH($B58,'I.Supplementary 2019-20'!$B$8:$B$191,0))),INDEX('KI 2019-20'!P$9:P$383,MATCH($B58,'KI 2019-20'!$B$9:$B$383,0)))</f>
        <v>0</v>
      </c>
      <c r="L58" s="153">
        <f>_xlfn.IFNA(IF($B58=$B$382,0,INDEX('I.Supplementary 2019-20'!Q$8:Q$191,MATCH($B58,'I.Supplementary 2019-20'!$B$8:$B$191,0))),INDEX('KI 2019-20'!Q$9:Q$383,MATCH($B58,'KI 2019-20'!$B$9:$B$383,0)))</f>
        <v>0</v>
      </c>
      <c r="M58" s="155">
        <f>_xlfn.IFNA(IF($B58=$B$382,0,INDEX('I.Supplementary 2019-20'!R$8:R$191,MATCH($B58,'I.Supplementary 2019-20'!$B$8:$B$191,0))),INDEX('KI 2019-20'!R$9:R$383,MATCH($B58,'KI 2019-20'!$B$9:$B$383,0)))</f>
        <v>0</v>
      </c>
      <c r="N58" s="153">
        <f>_xlfn.IFNA(IF($B58=$B$382,0,INDEX('I.Supplementary 2019-20'!S$8:S$191,MATCH($B58,'I.Supplementary 2019-20'!$B$8:$B$191,0))),INDEX('KI 2019-20'!S$9:S$383,MATCH($B58,'KI 2019-20'!$B$9:$B$383,0)))</f>
        <v>61.566121692647997</v>
      </c>
      <c r="O58" s="153">
        <f>_xlfn.IFNA(IF($B58=$B$382,0,INDEX('I.Supplementary 2019-20'!T$8:T$191,MATCH($B58,'I.Supplementary 2019-20'!$B$8:$B$191,0))),INDEX('KI 2019-20'!T$9:T$383,MATCH($B58,'KI 2019-20'!$B$9:$B$383,0)))</f>
        <v>28.45375008614651</v>
      </c>
      <c r="P58" s="153">
        <f>_xlfn.IFNA(IF($B58=$B$382,0,INDEX('I.Supplementary 2019-20'!U$8:U$191,MATCH($B58,'I.Supplementary 2019-20'!$B$8:$B$191,0))),INDEX('KI 2019-20'!U$9:U$383,MATCH($B58,'KI 2019-20'!$B$9:$B$383,0)))</f>
        <v>0</v>
      </c>
      <c r="Q58" s="153">
        <f>_xlfn.IFNA(IF($B58=$B$382,0,INDEX('I.Supplementary 2019-20'!V$8:V$191,MATCH($B58,'I.Supplementary 2019-20'!$B$8:$B$191,0))),INDEX('KI 2019-20'!V$9:V$383,MATCH($B58,'KI 2019-20'!$B$9:$B$383,0)))</f>
        <v>0</v>
      </c>
      <c r="R58" s="155">
        <f>_xlfn.IFNA(IF($B58=$B$382,0,INDEX('I.Supplementary 2019-20'!W$8:W$191,MATCH($B58,'I.Supplementary 2019-20'!$B$8:$B$191,0))),INDEX('KI 2019-20'!W$9:W$383,MATCH($B58,'KI 2019-20'!$B$9:$B$383,0)))</f>
        <v>0</v>
      </c>
      <c r="S58" s="153">
        <f>_xlfn.IFNA(IF($B58=$B$382,0,INDEX('I.Supplementary 2019-20'!X$8:X$191,MATCH($B58,'I.Supplementary 2019-20'!$B$8:$B$191,0))),INDEX('KI 2019-20'!X$9:X$383,MATCH($B58,'KI 2019-20'!$B$9:$B$383,0)))</f>
        <v>80.434058700421346</v>
      </c>
      <c r="T58" s="153">
        <f>_xlfn.IFNA(IF($B58=$B$382,0,INDEX('I.Supplementary 2019-20'!Y$8:Y$191,MATCH($B58,'I.Supplementary 2019-20'!$B$8:$B$191,0))),INDEX('KI 2019-20'!Y$9:Y$383,MATCH($B58,'KI 2019-20'!$B$9:$B$383,0)))</f>
        <v>31.903670663832749</v>
      </c>
      <c r="U58" s="153">
        <f>_xlfn.IFNA(IF($B58=$B$382,0,INDEX('I.Supplementary 2019-20'!Z$8:Z$191,MATCH($B58,'I.Supplementary 2019-20'!$B$8:$B$191,0))),INDEX('KI 2019-20'!Z$9:Z$383,MATCH($B58,'KI 2019-20'!$B$9:$B$383,0)))</f>
        <v>0</v>
      </c>
      <c r="V58" s="153">
        <f>_xlfn.IFNA(IF($B58=$B$382,0,INDEX('I.Supplementary 2019-20'!AA$8:AA$191,MATCH($B58,'I.Supplementary 2019-20'!$B$8:$B$191,0))),INDEX('KI 2019-20'!AA$9:AA$383,MATCH($B58,'KI 2019-20'!$B$9:$B$383,0)))</f>
        <v>0</v>
      </c>
      <c r="W58" s="155">
        <f>_xlfn.IFNA(IF($B58=$B$382,0,INDEX('I.Supplementary 2019-20'!AB$8:AB$191,MATCH($B58,'I.Supplementary 2019-20'!$B$8:$B$191,0))),INDEX('KI 2019-20'!AB$9:AB$383,MATCH($B58,'KI 2019-20'!$B$9:$B$383,0)))</f>
        <v>0</v>
      </c>
      <c r="Y58" s="154">
        <f>_xlfn.IFNA(IF($B58=$B$382,0,INDEX('I.Supplementary 2019-20'!$I$8:$I$191,MATCH($B58,'I.Supplementary 2019-20'!$B$8:$B$191,0))),INDEX('KI 2019-20'!$I$9:$I$383,MATCH($B58,'KI 2019-20'!$B$9:$B$383,0)))</f>
        <v>22.317857585459592</v>
      </c>
      <c r="Z58" s="153">
        <f>_xlfn.IFNA(IF($B58=$B$382,0,INDEX('I.Supplementary 2019-20'!$J$8:$J$191,MATCH($B58,'I.Supplementary 2019-20'!$B$8:$B$191,0))),INDEX('KI 2019-20'!$J$9:$J$383,MATCH($B58,'KI 2019-20'!$B$9:$B$383,0)))</f>
        <v>90.019871778794496</v>
      </c>
      <c r="AA58" s="155">
        <f>_xlfn.IFNA(IF($B58=$B$382,0,INDEX('I.Supplementary 2019-20'!$H$8:$H$191,MATCH($B58,'I.Supplementary 2019-20'!$B$8:$B$191,0))),INDEX('KI 2019-20'!$H$9:$H$383,MATCH($B58,'KI 2019-20'!$B$9:$B$383,0)))</f>
        <v>112.33772936425409</v>
      </c>
      <c r="AC58" s="156">
        <f>I58*('Other inputs'!$C$6/'Other inputs'!$C$5)</f>
        <v>19.175357570018132</v>
      </c>
      <c r="AD58" s="149">
        <f>IF(B58=$B$35,J58*('Other inputs'!$C$6/'Other inputs'!$C$5)-('Other inputs'!$C$18/1000000),J58*('Other inputs'!$C$6/'Other inputs'!$C$5))</f>
        <v>3.5061310962636116</v>
      </c>
      <c r="AE58" s="149">
        <f>K58*('Other inputs'!$C$6/'Other inputs'!$C$5)</f>
        <v>0</v>
      </c>
      <c r="AF58" s="149">
        <f>L58*('Other inputs'!$C$6/'Other inputs'!$C$5)</f>
        <v>0</v>
      </c>
      <c r="AG58" s="188">
        <f>M58*('Other inputs'!$C$6/'Other inputs'!$C$5)</f>
        <v>0</v>
      </c>
      <c r="AH58" s="149">
        <f>N58*('Other inputs'!$C$6/'Other inputs'!$C$5)</f>
        <v>62.569235691713544</v>
      </c>
      <c r="AI58" s="149">
        <f>O58*('Other inputs'!$C$6/'Other inputs'!$C$5)</f>
        <v>28.917354975533826</v>
      </c>
      <c r="AJ58" s="149">
        <f>P58*('Other inputs'!$C$6/'Other inputs'!$C$5)</f>
        <v>0</v>
      </c>
      <c r="AK58" s="149">
        <f>Q58*('Other inputs'!$C$6/'Other inputs'!$C$5)</f>
        <v>0</v>
      </c>
      <c r="AL58" s="188">
        <f>R58*('Other inputs'!$C$6/'Other inputs'!$C$5)</f>
        <v>0</v>
      </c>
      <c r="AM58" s="156">
        <f t="shared" si="4"/>
        <v>81.74459326173168</v>
      </c>
      <c r="AN58" s="149">
        <f t="shared" si="5"/>
        <v>32.423486071797434</v>
      </c>
      <c r="AO58" s="149">
        <f t="shared" si="6"/>
        <v>0</v>
      </c>
      <c r="AP58" s="149">
        <f t="shared" si="7"/>
        <v>0</v>
      </c>
      <c r="AQ58" s="188">
        <f t="shared" si="8"/>
        <v>0</v>
      </c>
      <c r="AR58" s="149"/>
      <c r="AS58" s="156">
        <f>IF(D58=$C$171,'Other inputs'!$C$12/1000000,SUM(AC58:AG58))</f>
        <v>22.681488666281744</v>
      </c>
      <c r="AT58" s="200">
        <f>IF(D58=$C$171,$Z$171*('Other inputs'!$C$6/'Other inputs'!$C$5),SUM(AH58:AL58))</f>
        <v>91.48659066724737</v>
      </c>
      <c r="AU58" s="210">
        <f t="shared" si="9"/>
        <v>114.16807933352911</v>
      </c>
      <c r="AV58" s="214"/>
      <c r="AW58" s="199">
        <f>IF($G58=1,0,AC58*('Other inputs'!$F$6/'Other inputs'!$F$5))</f>
        <v>19.2813964137233</v>
      </c>
      <c r="AX58" s="200">
        <f>IF($G58=1,0,AD58*('Other inputs'!$F$6/'Other inputs'!$F$5))</f>
        <v>3.5255198396530876</v>
      </c>
      <c r="AY58" s="200">
        <f>IF($G58=1,0,AE58*('Other inputs'!$F$6/'Other inputs'!$F$5))</f>
        <v>0</v>
      </c>
      <c r="AZ58" s="200">
        <f>IF($G58=1,0,AF58*('Other inputs'!$F$6/'Other inputs'!$F$5))</f>
        <v>0</v>
      </c>
      <c r="BA58" s="200">
        <f>IF($G58=1,0,AG58*('Other inputs'!$F$6/'Other inputs'!$F$5))</f>
        <v>0</v>
      </c>
      <c r="BB58" s="199">
        <f>IF($G58=1,0,AH58*('Other inputs'!$C$7/'Other inputs'!$C$6))</f>
        <v>62.569235691713544</v>
      </c>
      <c r="BC58" s="200">
        <f>IF($G58=1,0,AI58*('Other inputs'!$C$7/'Other inputs'!$C$6))</f>
        <v>28.917354975533826</v>
      </c>
      <c r="BD58" s="200">
        <f>IF($G58=1,0,AJ58*('Other inputs'!$C$7/'Other inputs'!$C$6))</f>
        <v>0</v>
      </c>
      <c r="BE58" s="200">
        <f>IF($G58=1,0,AK58*('Other inputs'!$C$7/'Other inputs'!$C$6))</f>
        <v>0</v>
      </c>
      <c r="BF58" s="200">
        <f>IF($G58=1,0,AL58*('Other inputs'!$C$7/'Other inputs'!$C$6))</f>
        <v>0</v>
      </c>
      <c r="BG58" s="199">
        <f t="shared" si="10"/>
        <v>81.850632105436844</v>
      </c>
      <c r="BH58" s="200">
        <f t="shared" si="11"/>
        <v>32.442874815186912</v>
      </c>
      <c r="BI58" s="200">
        <f t="shared" si="12"/>
        <v>0</v>
      </c>
      <c r="BJ58" s="200">
        <f t="shared" si="13"/>
        <v>0</v>
      </c>
      <c r="BK58" s="210">
        <f t="shared" si="14"/>
        <v>0</v>
      </c>
      <c r="BL58" s="200"/>
      <c r="BM58" s="199">
        <f>IF(D58=C$171,'Other inputs'!$C$13/1000000,SUM(AW58:BA58))</f>
        <v>22.806916253376386</v>
      </c>
      <c r="BN58" s="200">
        <f>IF(B58=$B$171,$AT$171*('Other inputs'!$C$7/'Other inputs'!$C$6),SUM(BB58:BF58))</f>
        <v>91.48659066724737</v>
      </c>
      <c r="BO58" s="188">
        <f t="shared" si="15"/>
        <v>114.29350692062376</v>
      </c>
    </row>
    <row r="59" spans="2:67">
      <c r="B59" s="121" t="str">
        <f>'KI 2019-20'!B60</f>
        <v>E3431</v>
      </c>
      <c r="C59" s="160" t="str">
        <f t="shared" si="2"/>
        <v>E3431</v>
      </c>
      <c r="D59" s="160" t="str">
        <f t="shared" si="3"/>
        <v>E3431</v>
      </c>
      <c r="E59" t="str">
        <f>INDEX('KI 2019-20'!D$9:D$383,MATCH($B59,'KI 2019-20'!$B$9:$B$383,0))</f>
        <v>SD</v>
      </c>
      <c r="F59" t="str">
        <f>INDEX('KI 2019-20'!E$9:E$383,MATCH($B59,'KI 2019-20'!$B$9:$B$383,0))</f>
        <v>P1902</v>
      </c>
      <c r="G59" s="119">
        <v>0</v>
      </c>
      <c r="H59" s="120" t="str">
        <f>INDEX('KI 2019-20'!F$9:F$383,MATCH($B59,'KI 2019-20'!$B$9:$B$383,0))</f>
        <v>Cannock Chase</v>
      </c>
      <c r="I59" s="154">
        <f>_xlfn.IFNA(IF($B59=$B$382,0,INDEX('I.Supplementary 2019-20'!N$8:N$191,MATCH($B59,'I.Supplementary 2019-20'!$B$8:$B$191,0))),INDEX('KI 2019-20'!N$9:N$383,MATCH($B59,'KI 2019-20'!$B$9:$B$383,0)))</f>
        <v>0</v>
      </c>
      <c r="J59" s="153">
        <f>_xlfn.IFNA(IF($B59=$B$382,0,INDEX('I.Supplementary 2019-20'!O$8:O$191,MATCH($B59,'I.Supplementary 2019-20'!$B$8:$B$191,0))),INDEX('KI 2019-20'!O$9:O$383,MATCH($B59,'KI 2019-20'!$B$9:$B$383,0)))</f>
        <v>0</v>
      </c>
      <c r="K59" s="153">
        <f>_xlfn.IFNA(IF($B59=$B$382,0,INDEX('I.Supplementary 2019-20'!P$8:P$191,MATCH($B59,'I.Supplementary 2019-20'!$B$8:$B$191,0))),INDEX('KI 2019-20'!P$9:P$383,MATCH($B59,'KI 2019-20'!$B$9:$B$383,0)))</f>
        <v>0</v>
      </c>
      <c r="L59" s="153">
        <f>_xlfn.IFNA(IF($B59=$B$382,0,INDEX('I.Supplementary 2019-20'!Q$8:Q$191,MATCH($B59,'I.Supplementary 2019-20'!$B$8:$B$191,0))),INDEX('KI 2019-20'!Q$9:Q$383,MATCH($B59,'KI 2019-20'!$B$9:$B$383,0)))</f>
        <v>0</v>
      </c>
      <c r="M59" s="155">
        <f>_xlfn.IFNA(IF($B59=$B$382,0,INDEX('I.Supplementary 2019-20'!R$8:R$191,MATCH($B59,'I.Supplementary 2019-20'!$B$8:$B$191,0))),INDEX('KI 2019-20'!R$9:R$383,MATCH($B59,'KI 2019-20'!$B$9:$B$383,0)))</f>
        <v>0</v>
      </c>
      <c r="N59" s="153">
        <f>_xlfn.IFNA(IF($B59=$B$382,0,INDEX('I.Supplementary 2019-20'!S$8:S$191,MATCH($B59,'I.Supplementary 2019-20'!$B$8:$B$191,0))),INDEX('KI 2019-20'!S$9:S$383,MATCH($B59,'KI 2019-20'!$B$9:$B$383,0)))</f>
        <v>0</v>
      </c>
      <c r="O59" s="153">
        <f>_xlfn.IFNA(IF($B59=$B$382,0,INDEX('I.Supplementary 2019-20'!T$8:T$191,MATCH($B59,'I.Supplementary 2019-20'!$B$8:$B$191,0))),INDEX('KI 2019-20'!T$9:T$383,MATCH($B59,'KI 2019-20'!$B$9:$B$383,0)))</f>
        <v>2.9967409055314707</v>
      </c>
      <c r="P59" s="153">
        <f>_xlfn.IFNA(IF($B59=$B$382,0,INDEX('I.Supplementary 2019-20'!U$8:U$191,MATCH($B59,'I.Supplementary 2019-20'!$B$8:$B$191,0))),INDEX('KI 2019-20'!U$9:U$383,MATCH($B59,'KI 2019-20'!$B$9:$B$383,0)))</f>
        <v>0</v>
      </c>
      <c r="Q59" s="153">
        <f>_xlfn.IFNA(IF($B59=$B$382,0,INDEX('I.Supplementary 2019-20'!V$8:V$191,MATCH($B59,'I.Supplementary 2019-20'!$B$8:$B$191,0))),INDEX('KI 2019-20'!V$9:V$383,MATCH($B59,'KI 2019-20'!$B$9:$B$383,0)))</f>
        <v>0</v>
      </c>
      <c r="R59" s="155">
        <f>_xlfn.IFNA(IF($B59=$B$382,0,INDEX('I.Supplementary 2019-20'!W$8:W$191,MATCH($B59,'I.Supplementary 2019-20'!$B$8:$B$191,0))),INDEX('KI 2019-20'!W$9:W$383,MATCH($B59,'KI 2019-20'!$B$9:$B$383,0)))</f>
        <v>0</v>
      </c>
      <c r="S59" s="153">
        <f>_xlfn.IFNA(IF($B59=$B$382,0,INDEX('I.Supplementary 2019-20'!X$8:X$191,MATCH($B59,'I.Supplementary 2019-20'!$B$8:$B$191,0))),INDEX('KI 2019-20'!X$9:X$383,MATCH($B59,'KI 2019-20'!$B$9:$B$383,0)))</f>
        <v>0</v>
      </c>
      <c r="T59" s="153">
        <f>_xlfn.IFNA(IF($B59=$B$382,0,INDEX('I.Supplementary 2019-20'!Y$8:Y$191,MATCH($B59,'I.Supplementary 2019-20'!$B$8:$B$191,0))),INDEX('KI 2019-20'!Y$9:Y$383,MATCH($B59,'KI 2019-20'!$B$9:$B$383,0)))</f>
        <v>2.9967409055314707</v>
      </c>
      <c r="U59" s="153">
        <f>_xlfn.IFNA(IF($B59=$B$382,0,INDEX('I.Supplementary 2019-20'!Z$8:Z$191,MATCH($B59,'I.Supplementary 2019-20'!$B$8:$B$191,0))),INDEX('KI 2019-20'!Z$9:Z$383,MATCH($B59,'KI 2019-20'!$B$9:$B$383,0)))</f>
        <v>0</v>
      </c>
      <c r="V59" s="153">
        <f>_xlfn.IFNA(IF($B59=$B$382,0,INDEX('I.Supplementary 2019-20'!AA$8:AA$191,MATCH($B59,'I.Supplementary 2019-20'!$B$8:$B$191,0))),INDEX('KI 2019-20'!AA$9:AA$383,MATCH($B59,'KI 2019-20'!$B$9:$B$383,0)))</f>
        <v>0</v>
      </c>
      <c r="W59" s="155">
        <f>_xlfn.IFNA(IF($B59=$B$382,0,INDEX('I.Supplementary 2019-20'!AB$8:AB$191,MATCH($B59,'I.Supplementary 2019-20'!$B$8:$B$191,0))),INDEX('KI 2019-20'!AB$9:AB$383,MATCH($B59,'KI 2019-20'!$B$9:$B$383,0)))</f>
        <v>0</v>
      </c>
      <c r="Y59" s="154">
        <f>_xlfn.IFNA(IF($B59=$B$382,0,INDEX('I.Supplementary 2019-20'!$I$8:$I$191,MATCH($B59,'I.Supplementary 2019-20'!$B$8:$B$191,0))),INDEX('KI 2019-20'!$I$9:$I$383,MATCH($B59,'KI 2019-20'!$B$9:$B$383,0)))</f>
        <v>0</v>
      </c>
      <c r="Z59" s="153">
        <f>_xlfn.IFNA(IF($B59=$B$382,0,INDEX('I.Supplementary 2019-20'!$J$8:$J$191,MATCH($B59,'I.Supplementary 2019-20'!$B$8:$B$191,0))),INDEX('KI 2019-20'!$J$9:$J$383,MATCH($B59,'KI 2019-20'!$B$9:$B$383,0)))</f>
        <v>2.9967409055314707</v>
      </c>
      <c r="AA59" s="155">
        <f>_xlfn.IFNA(IF($B59=$B$382,0,INDEX('I.Supplementary 2019-20'!$H$8:$H$191,MATCH($B59,'I.Supplementary 2019-20'!$B$8:$B$191,0))),INDEX('KI 2019-20'!$H$9:$H$383,MATCH($B59,'KI 2019-20'!$B$9:$B$383,0)))</f>
        <v>2.9967409055314707</v>
      </c>
      <c r="AC59" s="156">
        <f>I59*('Other inputs'!$C$6/'Other inputs'!$C$5)</f>
        <v>0</v>
      </c>
      <c r="AD59" s="149">
        <f>IF(B59=$B$35,J59*('Other inputs'!$C$6/'Other inputs'!$C$5)-('Other inputs'!$C$18/1000000),J59*('Other inputs'!$C$6/'Other inputs'!$C$5))</f>
        <v>0</v>
      </c>
      <c r="AE59" s="149">
        <f>K59*('Other inputs'!$C$6/'Other inputs'!$C$5)</f>
        <v>0</v>
      </c>
      <c r="AF59" s="149">
        <f>L59*('Other inputs'!$C$6/'Other inputs'!$C$5)</f>
        <v>0</v>
      </c>
      <c r="AG59" s="188">
        <f>M59*('Other inputs'!$C$6/'Other inputs'!$C$5)</f>
        <v>0</v>
      </c>
      <c r="AH59" s="149">
        <f>N59*('Other inputs'!$C$6/'Other inputs'!$C$5)</f>
        <v>0</v>
      </c>
      <c r="AI59" s="149">
        <f>O59*('Other inputs'!$C$6/'Other inputs'!$C$5)</f>
        <v>3.0455676412631445</v>
      </c>
      <c r="AJ59" s="149">
        <f>P59*('Other inputs'!$C$6/'Other inputs'!$C$5)</f>
        <v>0</v>
      </c>
      <c r="AK59" s="149">
        <f>Q59*('Other inputs'!$C$6/'Other inputs'!$C$5)</f>
        <v>0</v>
      </c>
      <c r="AL59" s="188">
        <f>R59*('Other inputs'!$C$6/'Other inputs'!$C$5)</f>
        <v>0</v>
      </c>
      <c r="AM59" s="156">
        <f t="shared" si="4"/>
        <v>0</v>
      </c>
      <c r="AN59" s="149">
        <f t="shared" si="5"/>
        <v>3.0455676412631445</v>
      </c>
      <c r="AO59" s="149">
        <f t="shared" si="6"/>
        <v>0</v>
      </c>
      <c r="AP59" s="149">
        <f t="shared" si="7"/>
        <v>0</v>
      </c>
      <c r="AQ59" s="188">
        <f t="shared" si="8"/>
        <v>0</v>
      </c>
      <c r="AR59" s="149"/>
      <c r="AS59" s="156">
        <f>IF(D59=$C$171,'Other inputs'!$C$12/1000000,SUM(AC59:AG59))</f>
        <v>0</v>
      </c>
      <c r="AT59" s="200">
        <f>IF(D59=$C$171,$Z$171*('Other inputs'!$C$6/'Other inputs'!$C$5),SUM(AH59:AL59))</f>
        <v>3.0455676412631445</v>
      </c>
      <c r="AU59" s="210">
        <f t="shared" si="9"/>
        <v>3.0455676412631445</v>
      </c>
      <c r="AV59" s="214"/>
      <c r="AW59" s="199">
        <f>IF($G59=1,0,AC59*('Other inputs'!$F$6/'Other inputs'!$F$5))</f>
        <v>0</v>
      </c>
      <c r="AX59" s="200">
        <f>IF($G59=1,0,AD59*('Other inputs'!$F$6/'Other inputs'!$F$5))</f>
        <v>0</v>
      </c>
      <c r="AY59" s="200">
        <f>IF($G59=1,0,AE59*('Other inputs'!$F$6/'Other inputs'!$F$5))</f>
        <v>0</v>
      </c>
      <c r="AZ59" s="200">
        <f>IF($G59=1,0,AF59*('Other inputs'!$F$6/'Other inputs'!$F$5))</f>
        <v>0</v>
      </c>
      <c r="BA59" s="200">
        <f>IF($G59=1,0,AG59*('Other inputs'!$F$6/'Other inputs'!$F$5))</f>
        <v>0</v>
      </c>
      <c r="BB59" s="199">
        <f>IF($G59=1,0,AH59*('Other inputs'!$C$7/'Other inputs'!$C$6))</f>
        <v>0</v>
      </c>
      <c r="BC59" s="200">
        <f>IF($G59=1,0,AI59*('Other inputs'!$C$7/'Other inputs'!$C$6))</f>
        <v>3.0455676412631445</v>
      </c>
      <c r="BD59" s="200">
        <f>IF($G59=1,0,AJ59*('Other inputs'!$C$7/'Other inputs'!$C$6))</f>
        <v>0</v>
      </c>
      <c r="BE59" s="200">
        <f>IF($G59=1,0,AK59*('Other inputs'!$C$7/'Other inputs'!$C$6))</f>
        <v>0</v>
      </c>
      <c r="BF59" s="200">
        <f>IF($G59=1,0,AL59*('Other inputs'!$C$7/'Other inputs'!$C$6))</f>
        <v>0</v>
      </c>
      <c r="BG59" s="199">
        <f t="shared" si="10"/>
        <v>0</v>
      </c>
      <c r="BH59" s="200">
        <f t="shared" si="11"/>
        <v>3.0455676412631445</v>
      </c>
      <c r="BI59" s="200">
        <f t="shared" si="12"/>
        <v>0</v>
      </c>
      <c r="BJ59" s="200">
        <f t="shared" si="13"/>
        <v>0</v>
      </c>
      <c r="BK59" s="210">
        <f t="shared" si="14"/>
        <v>0</v>
      </c>
      <c r="BL59" s="200"/>
      <c r="BM59" s="199">
        <f>IF(D59=C$171,'Other inputs'!$C$13/1000000,SUM(AW59:BA59))</f>
        <v>0</v>
      </c>
      <c r="BN59" s="200">
        <f>IF(B59=$B$171,$AT$171*('Other inputs'!$C$7/'Other inputs'!$C$6),SUM(BB59:BF59))</f>
        <v>3.0455676412631445</v>
      </c>
      <c r="BO59" s="188">
        <f t="shared" si="15"/>
        <v>3.0455676412631445</v>
      </c>
    </row>
    <row r="60" spans="2:67">
      <c r="B60" s="121" t="str">
        <f>'KI 2019-20'!B61</f>
        <v>E2232</v>
      </c>
      <c r="C60" s="160" t="str">
        <f t="shared" si="2"/>
        <v>E2232</v>
      </c>
      <c r="D60" s="160" t="str">
        <f t="shared" si="3"/>
        <v>E2232</v>
      </c>
      <c r="E60" t="str">
        <f>INDEX('KI 2019-20'!D$9:D$383,MATCH($B60,'KI 2019-20'!$B$9:$B$383,0))</f>
        <v>SD</v>
      </c>
      <c r="F60">
        <f>INDEX('KI 2019-20'!E$9:E$383,MATCH($B60,'KI 2019-20'!$B$9:$B$383,0))</f>
        <v>0</v>
      </c>
      <c r="G60" s="119">
        <v>0</v>
      </c>
      <c r="H60" s="120" t="str">
        <f>INDEX('KI 2019-20'!F$9:F$383,MATCH($B60,'KI 2019-20'!$B$9:$B$383,0))</f>
        <v>Canterbury</v>
      </c>
      <c r="I60" s="154">
        <f>_xlfn.IFNA(IF($B60=$B$382,0,INDEX('I.Supplementary 2019-20'!N$8:N$191,MATCH($B60,'I.Supplementary 2019-20'!$B$8:$B$191,0))),INDEX('KI 2019-20'!N$9:N$383,MATCH($B60,'KI 2019-20'!$B$9:$B$383,0)))</f>
        <v>0</v>
      </c>
      <c r="J60" s="153">
        <f>_xlfn.IFNA(IF($B60=$B$382,0,INDEX('I.Supplementary 2019-20'!O$8:O$191,MATCH($B60,'I.Supplementary 2019-20'!$B$8:$B$191,0))),INDEX('KI 2019-20'!O$9:O$383,MATCH($B60,'KI 2019-20'!$B$9:$B$383,0)))</f>
        <v>0</v>
      </c>
      <c r="K60" s="153">
        <f>_xlfn.IFNA(IF($B60=$B$382,0,INDEX('I.Supplementary 2019-20'!P$8:P$191,MATCH($B60,'I.Supplementary 2019-20'!$B$8:$B$191,0))),INDEX('KI 2019-20'!P$9:P$383,MATCH($B60,'KI 2019-20'!$B$9:$B$383,0)))</f>
        <v>0</v>
      </c>
      <c r="L60" s="153">
        <f>_xlfn.IFNA(IF($B60=$B$382,0,INDEX('I.Supplementary 2019-20'!Q$8:Q$191,MATCH($B60,'I.Supplementary 2019-20'!$B$8:$B$191,0))),INDEX('KI 2019-20'!Q$9:Q$383,MATCH($B60,'KI 2019-20'!$B$9:$B$383,0)))</f>
        <v>0</v>
      </c>
      <c r="M60" s="155">
        <f>_xlfn.IFNA(IF($B60=$B$382,0,INDEX('I.Supplementary 2019-20'!R$8:R$191,MATCH($B60,'I.Supplementary 2019-20'!$B$8:$B$191,0))),INDEX('KI 2019-20'!R$9:R$383,MATCH($B60,'KI 2019-20'!$B$9:$B$383,0)))</f>
        <v>0</v>
      </c>
      <c r="N60" s="153">
        <f>_xlfn.IFNA(IF($B60=$B$382,0,INDEX('I.Supplementary 2019-20'!S$8:S$191,MATCH($B60,'I.Supplementary 2019-20'!$B$8:$B$191,0))),INDEX('KI 2019-20'!S$9:S$383,MATCH($B60,'KI 2019-20'!$B$9:$B$383,0)))</f>
        <v>0</v>
      </c>
      <c r="O60" s="153">
        <f>_xlfn.IFNA(IF($B60=$B$382,0,INDEX('I.Supplementary 2019-20'!T$8:T$191,MATCH($B60,'I.Supplementary 2019-20'!$B$8:$B$191,0))),INDEX('KI 2019-20'!T$9:T$383,MATCH($B60,'KI 2019-20'!$B$9:$B$383,0)))</f>
        <v>4.6122010423771682</v>
      </c>
      <c r="P60" s="153">
        <f>_xlfn.IFNA(IF($B60=$B$382,0,INDEX('I.Supplementary 2019-20'!U$8:U$191,MATCH($B60,'I.Supplementary 2019-20'!$B$8:$B$191,0))),INDEX('KI 2019-20'!U$9:U$383,MATCH($B60,'KI 2019-20'!$B$9:$B$383,0)))</f>
        <v>0</v>
      </c>
      <c r="Q60" s="153">
        <f>_xlfn.IFNA(IF($B60=$B$382,0,INDEX('I.Supplementary 2019-20'!V$8:V$191,MATCH($B60,'I.Supplementary 2019-20'!$B$8:$B$191,0))),INDEX('KI 2019-20'!V$9:V$383,MATCH($B60,'KI 2019-20'!$B$9:$B$383,0)))</f>
        <v>0</v>
      </c>
      <c r="R60" s="155">
        <f>_xlfn.IFNA(IF($B60=$B$382,0,INDEX('I.Supplementary 2019-20'!W$8:W$191,MATCH($B60,'I.Supplementary 2019-20'!$B$8:$B$191,0))),INDEX('KI 2019-20'!W$9:W$383,MATCH($B60,'KI 2019-20'!$B$9:$B$383,0)))</f>
        <v>0</v>
      </c>
      <c r="S60" s="153">
        <f>_xlfn.IFNA(IF($B60=$B$382,0,INDEX('I.Supplementary 2019-20'!X$8:X$191,MATCH($B60,'I.Supplementary 2019-20'!$B$8:$B$191,0))),INDEX('KI 2019-20'!X$9:X$383,MATCH($B60,'KI 2019-20'!$B$9:$B$383,0)))</f>
        <v>0</v>
      </c>
      <c r="T60" s="153">
        <f>_xlfn.IFNA(IF($B60=$B$382,0,INDEX('I.Supplementary 2019-20'!Y$8:Y$191,MATCH($B60,'I.Supplementary 2019-20'!$B$8:$B$191,0))),INDEX('KI 2019-20'!Y$9:Y$383,MATCH($B60,'KI 2019-20'!$B$9:$B$383,0)))</f>
        <v>4.6122010423771682</v>
      </c>
      <c r="U60" s="153">
        <f>_xlfn.IFNA(IF($B60=$B$382,0,INDEX('I.Supplementary 2019-20'!Z$8:Z$191,MATCH($B60,'I.Supplementary 2019-20'!$B$8:$B$191,0))),INDEX('KI 2019-20'!Z$9:Z$383,MATCH($B60,'KI 2019-20'!$B$9:$B$383,0)))</f>
        <v>0</v>
      </c>
      <c r="V60" s="153">
        <f>_xlfn.IFNA(IF($B60=$B$382,0,INDEX('I.Supplementary 2019-20'!AA$8:AA$191,MATCH($B60,'I.Supplementary 2019-20'!$B$8:$B$191,0))),INDEX('KI 2019-20'!AA$9:AA$383,MATCH($B60,'KI 2019-20'!$B$9:$B$383,0)))</f>
        <v>0</v>
      </c>
      <c r="W60" s="155">
        <f>_xlfn.IFNA(IF($B60=$B$382,0,INDEX('I.Supplementary 2019-20'!AB$8:AB$191,MATCH($B60,'I.Supplementary 2019-20'!$B$8:$B$191,0))),INDEX('KI 2019-20'!AB$9:AB$383,MATCH($B60,'KI 2019-20'!$B$9:$B$383,0)))</f>
        <v>0</v>
      </c>
      <c r="Y60" s="154">
        <f>_xlfn.IFNA(IF($B60=$B$382,0,INDEX('I.Supplementary 2019-20'!$I$8:$I$191,MATCH($B60,'I.Supplementary 2019-20'!$B$8:$B$191,0))),INDEX('KI 2019-20'!$I$9:$I$383,MATCH($B60,'KI 2019-20'!$B$9:$B$383,0)))</f>
        <v>0</v>
      </c>
      <c r="Z60" s="153">
        <f>_xlfn.IFNA(IF($B60=$B$382,0,INDEX('I.Supplementary 2019-20'!$J$8:$J$191,MATCH($B60,'I.Supplementary 2019-20'!$B$8:$B$191,0))),INDEX('KI 2019-20'!$J$9:$J$383,MATCH($B60,'KI 2019-20'!$B$9:$B$383,0)))</f>
        <v>4.6122010423771682</v>
      </c>
      <c r="AA60" s="155">
        <f>_xlfn.IFNA(IF($B60=$B$382,0,INDEX('I.Supplementary 2019-20'!$H$8:$H$191,MATCH($B60,'I.Supplementary 2019-20'!$B$8:$B$191,0))),INDEX('KI 2019-20'!$H$9:$H$383,MATCH($B60,'KI 2019-20'!$B$9:$B$383,0)))</f>
        <v>4.6122010423771682</v>
      </c>
      <c r="AC60" s="156">
        <f>I60*('Other inputs'!$C$6/'Other inputs'!$C$5)</f>
        <v>0</v>
      </c>
      <c r="AD60" s="149">
        <f>IF(B60=$B$35,J60*('Other inputs'!$C$6/'Other inputs'!$C$5)-('Other inputs'!$C$18/1000000),J60*('Other inputs'!$C$6/'Other inputs'!$C$5))</f>
        <v>0</v>
      </c>
      <c r="AE60" s="149">
        <f>K60*('Other inputs'!$C$6/'Other inputs'!$C$5)</f>
        <v>0</v>
      </c>
      <c r="AF60" s="149">
        <f>L60*('Other inputs'!$C$6/'Other inputs'!$C$5)</f>
        <v>0</v>
      </c>
      <c r="AG60" s="188">
        <f>M60*('Other inputs'!$C$6/'Other inputs'!$C$5)</f>
        <v>0</v>
      </c>
      <c r="AH60" s="149">
        <f>N60*('Other inputs'!$C$6/'Other inputs'!$C$5)</f>
        <v>0</v>
      </c>
      <c r="AI60" s="149">
        <f>O60*('Other inputs'!$C$6/'Other inputs'!$C$5)</f>
        <v>4.6873489208680388</v>
      </c>
      <c r="AJ60" s="149">
        <f>P60*('Other inputs'!$C$6/'Other inputs'!$C$5)</f>
        <v>0</v>
      </c>
      <c r="AK60" s="149">
        <f>Q60*('Other inputs'!$C$6/'Other inputs'!$C$5)</f>
        <v>0</v>
      </c>
      <c r="AL60" s="188">
        <f>R60*('Other inputs'!$C$6/'Other inputs'!$C$5)</f>
        <v>0</v>
      </c>
      <c r="AM60" s="156">
        <f t="shared" si="4"/>
        <v>0</v>
      </c>
      <c r="AN60" s="149">
        <f t="shared" si="5"/>
        <v>4.6873489208680388</v>
      </c>
      <c r="AO60" s="149">
        <f t="shared" si="6"/>
        <v>0</v>
      </c>
      <c r="AP60" s="149">
        <f t="shared" si="7"/>
        <v>0</v>
      </c>
      <c r="AQ60" s="188">
        <f t="shared" si="8"/>
        <v>0</v>
      </c>
      <c r="AR60" s="149"/>
      <c r="AS60" s="156">
        <f>IF(D60=$C$171,'Other inputs'!$C$12/1000000,SUM(AC60:AG60))</f>
        <v>0</v>
      </c>
      <c r="AT60" s="200">
        <f>IF(D60=$C$171,$Z$171*('Other inputs'!$C$6/'Other inputs'!$C$5),SUM(AH60:AL60))</f>
        <v>4.6873489208680388</v>
      </c>
      <c r="AU60" s="210">
        <f t="shared" si="9"/>
        <v>4.6873489208680388</v>
      </c>
      <c r="AV60" s="214"/>
      <c r="AW60" s="199">
        <f>IF($G60=1,0,AC60*('Other inputs'!$F$6/'Other inputs'!$F$5))</f>
        <v>0</v>
      </c>
      <c r="AX60" s="200">
        <f>IF($G60=1,0,AD60*('Other inputs'!$F$6/'Other inputs'!$F$5))</f>
        <v>0</v>
      </c>
      <c r="AY60" s="200">
        <f>IF($G60=1,0,AE60*('Other inputs'!$F$6/'Other inputs'!$F$5))</f>
        <v>0</v>
      </c>
      <c r="AZ60" s="200">
        <f>IF($G60=1,0,AF60*('Other inputs'!$F$6/'Other inputs'!$F$5))</f>
        <v>0</v>
      </c>
      <c r="BA60" s="200">
        <f>IF($G60=1,0,AG60*('Other inputs'!$F$6/'Other inputs'!$F$5))</f>
        <v>0</v>
      </c>
      <c r="BB60" s="199">
        <f>IF($G60=1,0,AH60*('Other inputs'!$C$7/'Other inputs'!$C$6))</f>
        <v>0</v>
      </c>
      <c r="BC60" s="200">
        <f>IF($G60=1,0,AI60*('Other inputs'!$C$7/'Other inputs'!$C$6))</f>
        <v>4.6873489208680388</v>
      </c>
      <c r="BD60" s="200">
        <f>IF($G60=1,0,AJ60*('Other inputs'!$C$7/'Other inputs'!$C$6))</f>
        <v>0</v>
      </c>
      <c r="BE60" s="200">
        <f>IF($G60=1,0,AK60*('Other inputs'!$C$7/'Other inputs'!$C$6))</f>
        <v>0</v>
      </c>
      <c r="BF60" s="200">
        <f>IF($G60=1,0,AL60*('Other inputs'!$C$7/'Other inputs'!$C$6))</f>
        <v>0</v>
      </c>
      <c r="BG60" s="199">
        <f t="shared" si="10"/>
        <v>0</v>
      </c>
      <c r="BH60" s="200">
        <f t="shared" si="11"/>
        <v>4.6873489208680388</v>
      </c>
      <c r="BI60" s="200">
        <f t="shared" si="12"/>
        <v>0</v>
      </c>
      <c r="BJ60" s="200">
        <f t="shared" si="13"/>
        <v>0</v>
      </c>
      <c r="BK60" s="210">
        <f t="shared" si="14"/>
        <v>0</v>
      </c>
      <c r="BL60" s="200"/>
      <c r="BM60" s="199">
        <f>IF(D60=C$171,'Other inputs'!$C$13/1000000,SUM(AW60:BA60))</f>
        <v>0</v>
      </c>
      <c r="BN60" s="200">
        <f>IF(B60=$B$171,$AT$171*('Other inputs'!$C$7/'Other inputs'!$C$6),SUM(BB60:BF60))</f>
        <v>4.6873489208680388</v>
      </c>
      <c r="BO60" s="188">
        <f t="shared" si="15"/>
        <v>4.6873489208680388</v>
      </c>
    </row>
    <row r="61" spans="2:67">
      <c r="B61" s="121" t="str">
        <f>'KI 2019-20'!B62</f>
        <v>E0933</v>
      </c>
      <c r="C61" s="160" t="str">
        <f t="shared" si="2"/>
        <v>E0933</v>
      </c>
      <c r="D61" s="160" t="str">
        <f t="shared" si="3"/>
        <v>E0933</v>
      </c>
      <c r="E61" t="str">
        <f>INDEX('KI 2019-20'!D$9:D$383,MATCH($B61,'KI 2019-20'!$B$9:$B$383,0))</f>
        <v>SD</v>
      </c>
      <c r="F61">
        <f>INDEX('KI 2019-20'!E$9:E$383,MATCH($B61,'KI 2019-20'!$B$9:$B$383,0))</f>
        <v>0</v>
      </c>
      <c r="G61" s="119">
        <v>0</v>
      </c>
      <c r="H61" s="120" t="str">
        <f>INDEX('KI 2019-20'!F$9:F$383,MATCH($B61,'KI 2019-20'!$B$9:$B$383,0))</f>
        <v>Carlisle</v>
      </c>
      <c r="I61" s="154">
        <f>_xlfn.IFNA(IF($B61=$B$382,0,INDEX('I.Supplementary 2019-20'!N$8:N$191,MATCH($B61,'I.Supplementary 2019-20'!$B$8:$B$191,0))),INDEX('KI 2019-20'!N$9:N$383,MATCH($B61,'KI 2019-20'!$B$9:$B$383,0)))</f>
        <v>0</v>
      </c>
      <c r="J61" s="153">
        <f>_xlfn.IFNA(IF($B61=$B$382,0,INDEX('I.Supplementary 2019-20'!O$8:O$191,MATCH($B61,'I.Supplementary 2019-20'!$B$8:$B$191,0))),INDEX('KI 2019-20'!O$9:O$383,MATCH($B61,'KI 2019-20'!$B$9:$B$383,0)))</f>
        <v>0</v>
      </c>
      <c r="K61" s="153">
        <f>_xlfn.IFNA(IF($B61=$B$382,0,INDEX('I.Supplementary 2019-20'!P$8:P$191,MATCH($B61,'I.Supplementary 2019-20'!$B$8:$B$191,0))),INDEX('KI 2019-20'!P$9:P$383,MATCH($B61,'KI 2019-20'!$B$9:$B$383,0)))</f>
        <v>0</v>
      </c>
      <c r="L61" s="153">
        <f>_xlfn.IFNA(IF($B61=$B$382,0,INDEX('I.Supplementary 2019-20'!Q$8:Q$191,MATCH($B61,'I.Supplementary 2019-20'!$B$8:$B$191,0))),INDEX('KI 2019-20'!Q$9:Q$383,MATCH($B61,'KI 2019-20'!$B$9:$B$383,0)))</f>
        <v>0</v>
      </c>
      <c r="M61" s="155">
        <f>_xlfn.IFNA(IF($B61=$B$382,0,INDEX('I.Supplementary 2019-20'!R$8:R$191,MATCH($B61,'I.Supplementary 2019-20'!$B$8:$B$191,0))),INDEX('KI 2019-20'!R$9:R$383,MATCH($B61,'KI 2019-20'!$B$9:$B$383,0)))</f>
        <v>0</v>
      </c>
      <c r="N61" s="153">
        <f>_xlfn.IFNA(IF($B61=$B$382,0,INDEX('I.Supplementary 2019-20'!S$8:S$191,MATCH($B61,'I.Supplementary 2019-20'!$B$8:$B$191,0))),INDEX('KI 2019-20'!S$9:S$383,MATCH($B61,'KI 2019-20'!$B$9:$B$383,0)))</f>
        <v>0</v>
      </c>
      <c r="O61" s="153">
        <f>_xlfn.IFNA(IF($B61=$B$382,0,INDEX('I.Supplementary 2019-20'!T$8:T$191,MATCH($B61,'I.Supplementary 2019-20'!$B$8:$B$191,0))),INDEX('KI 2019-20'!T$9:T$383,MATCH($B61,'KI 2019-20'!$B$9:$B$383,0)))</f>
        <v>3.2817083702052798</v>
      </c>
      <c r="P61" s="153">
        <f>_xlfn.IFNA(IF($B61=$B$382,0,INDEX('I.Supplementary 2019-20'!U$8:U$191,MATCH($B61,'I.Supplementary 2019-20'!$B$8:$B$191,0))),INDEX('KI 2019-20'!U$9:U$383,MATCH($B61,'KI 2019-20'!$B$9:$B$383,0)))</f>
        <v>0</v>
      </c>
      <c r="Q61" s="153">
        <f>_xlfn.IFNA(IF($B61=$B$382,0,INDEX('I.Supplementary 2019-20'!V$8:V$191,MATCH($B61,'I.Supplementary 2019-20'!$B$8:$B$191,0))),INDEX('KI 2019-20'!V$9:V$383,MATCH($B61,'KI 2019-20'!$B$9:$B$383,0)))</f>
        <v>0</v>
      </c>
      <c r="R61" s="155">
        <f>_xlfn.IFNA(IF($B61=$B$382,0,INDEX('I.Supplementary 2019-20'!W$8:W$191,MATCH($B61,'I.Supplementary 2019-20'!$B$8:$B$191,0))),INDEX('KI 2019-20'!W$9:W$383,MATCH($B61,'KI 2019-20'!$B$9:$B$383,0)))</f>
        <v>0</v>
      </c>
      <c r="S61" s="153">
        <f>_xlfn.IFNA(IF($B61=$B$382,0,INDEX('I.Supplementary 2019-20'!X$8:X$191,MATCH($B61,'I.Supplementary 2019-20'!$B$8:$B$191,0))),INDEX('KI 2019-20'!X$9:X$383,MATCH($B61,'KI 2019-20'!$B$9:$B$383,0)))</f>
        <v>0</v>
      </c>
      <c r="T61" s="153">
        <f>_xlfn.IFNA(IF($B61=$B$382,0,INDEX('I.Supplementary 2019-20'!Y$8:Y$191,MATCH($B61,'I.Supplementary 2019-20'!$B$8:$B$191,0))),INDEX('KI 2019-20'!Y$9:Y$383,MATCH($B61,'KI 2019-20'!$B$9:$B$383,0)))</f>
        <v>3.2817083702052798</v>
      </c>
      <c r="U61" s="153">
        <f>_xlfn.IFNA(IF($B61=$B$382,0,INDEX('I.Supplementary 2019-20'!Z$8:Z$191,MATCH($B61,'I.Supplementary 2019-20'!$B$8:$B$191,0))),INDEX('KI 2019-20'!Z$9:Z$383,MATCH($B61,'KI 2019-20'!$B$9:$B$383,0)))</f>
        <v>0</v>
      </c>
      <c r="V61" s="153">
        <f>_xlfn.IFNA(IF($B61=$B$382,0,INDEX('I.Supplementary 2019-20'!AA$8:AA$191,MATCH($B61,'I.Supplementary 2019-20'!$B$8:$B$191,0))),INDEX('KI 2019-20'!AA$9:AA$383,MATCH($B61,'KI 2019-20'!$B$9:$B$383,0)))</f>
        <v>0</v>
      </c>
      <c r="W61" s="155">
        <f>_xlfn.IFNA(IF($B61=$B$382,0,INDEX('I.Supplementary 2019-20'!AB$8:AB$191,MATCH($B61,'I.Supplementary 2019-20'!$B$8:$B$191,0))),INDEX('KI 2019-20'!AB$9:AB$383,MATCH($B61,'KI 2019-20'!$B$9:$B$383,0)))</f>
        <v>0</v>
      </c>
      <c r="Y61" s="154">
        <f>_xlfn.IFNA(IF($B61=$B$382,0,INDEX('I.Supplementary 2019-20'!$I$8:$I$191,MATCH($B61,'I.Supplementary 2019-20'!$B$8:$B$191,0))),INDEX('KI 2019-20'!$I$9:$I$383,MATCH($B61,'KI 2019-20'!$B$9:$B$383,0)))</f>
        <v>0</v>
      </c>
      <c r="Z61" s="153">
        <f>_xlfn.IFNA(IF($B61=$B$382,0,INDEX('I.Supplementary 2019-20'!$J$8:$J$191,MATCH($B61,'I.Supplementary 2019-20'!$B$8:$B$191,0))),INDEX('KI 2019-20'!$J$9:$J$383,MATCH($B61,'KI 2019-20'!$B$9:$B$383,0)))</f>
        <v>3.2817083702052798</v>
      </c>
      <c r="AA61" s="155">
        <f>_xlfn.IFNA(IF($B61=$B$382,0,INDEX('I.Supplementary 2019-20'!$H$8:$H$191,MATCH($B61,'I.Supplementary 2019-20'!$B$8:$B$191,0))),INDEX('KI 2019-20'!$H$9:$H$383,MATCH($B61,'KI 2019-20'!$B$9:$B$383,0)))</f>
        <v>3.2817083702052798</v>
      </c>
      <c r="AC61" s="156">
        <f>I61*('Other inputs'!$C$6/'Other inputs'!$C$5)</f>
        <v>0</v>
      </c>
      <c r="AD61" s="149">
        <f>IF(B61=$B$35,J61*('Other inputs'!$C$6/'Other inputs'!$C$5)-('Other inputs'!$C$18/1000000),J61*('Other inputs'!$C$6/'Other inputs'!$C$5))</f>
        <v>0</v>
      </c>
      <c r="AE61" s="149">
        <f>K61*('Other inputs'!$C$6/'Other inputs'!$C$5)</f>
        <v>0</v>
      </c>
      <c r="AF61" s="149">
        <f>L61*('Other inputs'!$C$6/'Other inputs'!$C$5)</f>
        <v>0</v>
      </c>
      <c r="AG61" s="188">
        <f>M61*('Other inputs'!$C$6/'Other inputs'!$C$5)</f>
        <v>0</v>
      </c>
      <c r="AH61" s="149">
        <f>N61*('Other inputs'!$C$6/'Other inputs'!$C$5)</f>
        <v>0</v>
      </c>
      <c r="AI61" s="149">
        <f>O61*('Other inputs'!$C$6/'Other inputs'!$C$5)</f>
        <v>3.335178160351191</v>
      </c>
      <c r="AJ61" s="149">
        <f>P61*('Other inputs'!$C$6/'Other inputs'!$C$5)</f>
        <v>0</v>
      </c>
      <c r="AK61" s="149">
        <f>Q61*('Other inputs'!$C$6/'Other inputs'!$C$5)</f>
        <v>0</v>
      </c>
      <c r="AL61" s="188">
        <f>R61*('Other inputs'!$C$6/'Other inputs'!$C$5)</f>
        <v>0</v>
      </c>
      <c r="AM61" s="156">
        <f t="shared" si="4"/>
        <v>0</v>
      </c>
      <c r="AN61" s="149">
        <f t="shared" si="5"/>
        <v>3.335178160351191</v>
      </c>
      <c r="AO61" s="149">
        <f t="shared" si="6"/>
        <v>0</v>
      </c>
      <c r="AP61" s="149">
        <f t="shared" si="7"/>
        <v>0</v>
      </c>
      <c r="AQ61" s="188">
        <f t="shared" si="8"/>
        <v>0</v>
      </c>
      <c r="AR61" s="149"/>
      <c r="AS61" s="156">
        <f>IF(D61=$C$171,'Other inputs'!$C$12/1000000,SUM(AC61:AG61))</f>
        <v>0</v>
      </c>
      <c r="AT61" s="200">
        <f>IF(D61=$C$171,$Z$171*('Other inputs'!$C$6/'Other inputs'!$C$5),SUM(AH61:AL61))</f>
        <v>3.335178160351191</v>
      </c>
      <c r="AU61" s="210">
        <f t="shared" si="9"/>
        <v>3.335178160351191</v>
      </c>
      <c r="AV61" s="214"/>
      <c r="AW61" s="199">
        <f>IF($G61=1,0,AC61*('Other inputs'!$F$6/'Other inputs'!$F$5))</f>
        <v>0</v>
      </c>
      <c r="AX61" s="200">
        <f>IF($G61=1,0,AD61*('Other inputs'!$F$6/'Other inputs'!$F$5))</f>
        <v>0</v>
      </c>
      <c r="AY61" s="200">
        <f>IF($G61=1,0,AE61*('Other inputs'!$F$6/'Other inputs'!$F$5))</f>
        <v>0</v>
      </c>
      <c r="AZ61" s="200">
        <f>IF($G61=1,0,AF61*('Other inputs'!$F$6/'Other inputs'!$F$5))</f>
        <v>0</v>
      </c>
      <c r="BA61" s="200">
        <f>IF($G61=1,0,AG61*('Other inputs'!$F$6/'Other inputs'!$F$5))</f>
        <v>0</v>
      </c>
      <c r="BB61" s="199">
        <f>IF($G61=1,0,AH61*('Other inputs'!$C$7/'Other inputs'!$C$6))</f>
        <v>0</v>
      </c>
      <c r="BC61" s="200">
        <f>IF($G61=1,0,AI61*('Other inputs'!$C$7/'Other inputs'!$C$6))</f>
        <v>3.335178160351191</v>
      </c>
      <c r="BD61" s="200">
        <f>IF($G61=1,0,AJ61*('Other inputs'!$C$7/'Other inputs'!$C$6))</f>
        <v>0</v>
      </c>
      <c r="BE61" s="200">
        <f>IF($G61=1,0,AK61*('Other inputs'!$C$7/'Other inputs'!$C$6))</f>
        <v>0</v>
      </c>
      <c r="BF61" s="200">
        <f>IF($G61=1,0,AL61*('Other inputs'!$C$7/'Other inputs'!$C$6))</f>
        <v>0</v>
      </c>
      <c r="BG61" s="199">
        <f t="shared" si="10"/>
        <v>0</v>
      </c>
      <c r="BH61" s="200">
        <f t="shared" si="11"/>
        <v>3.335178160351191</v>
      </c>
      <c r="BI61" s="200">
        <f t="shared" si="12"/>
        <v>0</v>
      </c>
      <c r="BJ61" s="200">
        <f t="shared" si="13"/>
        <v>0</v>
      </c>
      <c r="BK61" s="210">
        <f t="shared" si="14"/>
        <v>0</v>
      </c>
      <c r="BL61" s="200"/>
      <c r="BM61" s="199">
        <f>IF(D61=C$171,'Other inputs'!$C$13/1000000,SUM(AW61:BA61))</f>
        <v>0</v>
      </c>
      <c r="BN61" s="200">
        <f>IF(B61=$B$171,$AT$171*('Other inputs'!$C$7/'Other inputs'!$C$6),SUM(BB61:BF61))</f>
        <v>3.335178160351191</v>
      </c>
      <c r="BO61" s="188">
        <f t="shared" si="15"/>
        <v>3.335178160351191</v>
      </c>
    </row>
    <row r="62" spans="2:67">
      <c r="B62" s="121" t="str">
        <f>'KI 2019-20'!B63</f>
        <v>E1534</v>
      </c>
      <c r="C62" s="160" t="str">
        <f t="shared" si="2"/>
        <v>E1534</v>
      </c>
      <c r="D62" s="160" t="str">
        <f t="shared" si="3"/>
        <v>E1534</v>
      </c>
      <c r="E62" t="str">
        <f>INDEX('KI 2019-20'!D$9:D$383,MATCH($B62,'KI 2019-20'!$B$9:$B$383,0))</f>
        <v>SD</v>
      </c>
      <c r="F62">
        <f>INDEX('KI 2019-20'!E$9:E$383,MATCH($B62,'KI 2019-20'!$B$9:$B$383,0))</f>
        <v>0</v>
      </c>
      <c r="G62" s="119">
        <v>0</v>
      </c>
      <c r="H62" s="120" t="str">
        <f>INDEX('KI 2019-20'!F$9:F$383,MATCH($B62,'KI 2019-20'!$B$9:$B$383,0))</f>
        <v>Castle Point</v>
      </c>
      <c r="I62" s="154">
        <f>_xlfn.IFNA(IF($B62=$B$382,0,INDEX('I.Supplementary 2019-20'!N$8:N$191,MATCH($B62,'I.Supplementary 2019-20'!$B$8:$B$191,0))),INDEX('KI 2019-20'!N$9:N$383,MATCH($B62,'KI 2019-20'!$B$9:$B$383,0)))</f>
        <v>0</v>
      </c>
      <c r="J62" s="153">
        <f>_xlfn.IFNA(IF($B62=$B$382,0,INDEX('I.Supplementary 2019-20'!O$8:O$191,MATCH($B62,'I.Supplementary 2019-20'!$B$8:$B$191,0))),INDEX('KI 2019-20'!O$9:O$383,MATCH($B62,'KI 2019-20'!$B$9:$B$383,0)))</f>
        <v>0</v>
      </c>
      <c r="K62" s="153">
        <f>_xlfn.IFNA(IF($B62=$B$382,0,INDEX('I.Supplementary 2019-20'!P$8:P$191,MATCH($B62,'I.Supplementary 2019-20'!$B$8:$B$191,0))),INDEX('KI 2019-20'!P$9:P$383,MATCH($B62,'KI 2019-20'!$B$9:$B$383,0)))</f>
        <v>0</v>
      </c>
      <c r="L62" s="153">
        <f>_xlfn.IFNA(IF($B62=$B$382,0,INDEX('I.Supplementary 2019-20'!Q$8:Q$191,MATCH($B62,'I.Supplementary 2019-20'!$B$8:$B$191,0))),INDEX('KI 2019-20'!Q$9:Q$383,MATCH($B62,'KI 2019-20'!$B$9:$B$383,0)))</f>
        <v>0</v>
      </c>
      <c r="M62" s="155">
        <f>_xlfn.IFNA(IF($B62=$B$382,0,INDEX('I.Supplementary 2019-20'!R$8:R$191,MATCH($B62,'I.Supplementary 2019-20'!$B$8:$B$191,0))),INDEX('KI 2019-20'!R$9:R$383,MATCH($B62,'KI 2019-20'!$B$9:$B$383,0)))</f>
        <v>0</v>
      </c>
      <c r="N62" s="153">
        <f>_xlfn.IFNA(IF($B62=$B$382,0,INDEX('I.Supplementary 2019-20'!S$8:S$191,MATCH($B62,'I.Supplementary 2019-20'!$B$8:$B$191,0))),INDEX('KI 2019-20'!S$9:S$383,MATCH($B62,'KI 2019-20'!$B$9:$B$383,0)))</f>
        <v>0</v>
      </c>
      <c r="O62" s="153">
        <f>_xlfn.IFNA(IF($B62=$B$382,0,INDEX('I.Supplementary 2019-20'!T$8:T$191,MATCH($B62,'I.Supplementary 2019-20'!$B$8:$B$191,0))),INDEX('KI 2019-20'!T$9:T$383,MATCH($B62,'KI 2019-20'!$B$9:$B$383,0)))</f>
        <v>2.2269513526419207</v>
      </c>
      <c r="P62" s="153">
        <f>_xlfn.IFNA(IF($B62=$B$382,0,INDEX('I.Supplementary 2019-20'!U$8:U$191,MATCH($B62,'I.Supplementary 2019-20'!$B$8:$B$191,0))),INDEX('KI 2019-20'!U$9:U$383,MATCH($B62,'KI 2019-20'!$B$9:$B$383,0)))</f>
        <v>0</v>
      </c>
      <c r="Q62" s="153">
        <f>_xlfn.IFNA(IF($B62=$B$382,0,INDEX('I.Supplementary 2019-20'!V$8:V$191,MATCH($B62,'I.Supplementary 2019-20'!$B$8:$B$191,0))),INDEX('KI 2019-20'!V$9:V$383,MATCH($B62,'KI 2019-20'!$B$9:$B$383,0)))</f>
        <v>0</v>
      </c>
      <c r="R62" s="155">
        <f>_xlfn.IFNA(IF($B62=$B$382,0,INDEX('I.Supplementary 2019-20'!W$8:W$191,MATCH($B62,'I.Supplementary 2019-20'!$B$8:$B$191,0))),INDEX('KI 2019-20'!W$9:W$383,MATCH($B62,'KI 2019-20'!$B$9:$B$383,0)))</f>
        <v>0</v>
      </c>
      <c r="S62" s="153">
        <f>_xlfn.IFNA(IF($B62=$B$382,0,INDEX('I.Supplementary 2019-20'!X$8:X$191,MATCH($B62,'I.Supplementary 2019-20'!$B$8:$B$191,0))),INDEX('KI 2019-20'!X$9:X$383,MATCH($B62,'KI 2019-20'!$B$9:$B$383,0)))</f>
        <v>0</v>
      </c>
      <c r="T62" s="153">
        <f>_xlfn.IFNA(IF($B62=$B$382,0,INDEX('I.Supplementary 2019-20'!Y$8:Y$191,MATCH($B62,'I.Supplementary 2019-20'!$B$8:$B$191,0))),INDEX('KI 2019-20'!Y$9:Y$383,MATCH($B62,'KI 2019-20'!$B$9:$B$383,0)))</f>
        <v>2.2269513526419207</v>
      </c>
      <c r="U62" s="153">
        <f>_xlfn.IFNA(IF($B62=$B$382,0,INDEX('I.Supplementary 2019-20'!Z$8:Z$191,MATCH($B62,'I.Supplementary 2019-20'!$B$8:$B$191,0))),INDEX('KI 2019-20'!Z$9:Z$383,MATCH($B62,'KI 2019-20'!$B$9:$B$383,0)))</f>
        <v>0</v>
      </c>
      <c r="V62" s="153">
        <f>_xlfn.IFNA(IF($B62=$B$382,0,INDEX('I.Supplementary 2019-20'!AA$8:AA$191,MATCH($B62,'I.Supplementary 2019-20'!$B$8:$B$191,0))),INDEX('KI 2019-20'!AA$9:AA$383,MATCH($B62,'KI 2019-20'!$B$9:$B$383,0)))</f>
        <v>0</v>
      </c>
      <c r="W62" s="155">
        <f>_xlfn.IFNA(IF($B62=$B$382,0,INDEX('I.Supplementary 2019-20'!AB$8:AB$191,MATCH($B62,'I.Supplementary 2019-20'!$B$8:$B$191,0))),INDEX('KI 2019-20'!AB$9:AB$383,MATCH($B62,'KI 2019-20'!$B$9:$B$383,0)))</f>
        <v>0</v>
      </c>
      <c r="Y62" s="154">
        <f>_xlfn.IFNA(IF($B62=$B$382,0,INDEX('I.Supplementary 2019-20'!$I$8:$I$191,MATCH($B62,'I.Supplementary 2019-20'!$B$8:$B$191,0))),INDEX('KI 2019-20'!$I$9:$I$383,MATCH($B62,'KI 2019-20'!$B$9:$B$383,0)))</f>
        <v>0</v>
      </c>
      <c r="Z62" s="153">
        <f>_xlfn.IFNA(IF($B62=$B$382,0,INDEX('I.Supplementary 2019-20'!$J$8:$J$191,MATCH($B62,'I.Supplementary 2019-20'!$B$8:$B$191,0))),INDEX('KI 2019-20'!$J$9:$J$383,MATCH($B62,'KI 2019-20'!$B$9:$B$383,0)))</f>
        <v>2.2269513526419207</v>
      </c>
      <c r="AA62" s="155">
        <f>_xlfn.IFNA(IF($B62=$B$382,0,INDEX('I.Supplementary 2019-20'!$H$8:$H$191,MATCH($B62,'I.Supplementary 2019-20'!$B$8:$B$191,0))),INDEX('KI 2019-20'!$H$9:$H$383,MATCH($B62,'KI 2019-20'!$B$9:$B$383,0)))</f>
        <v>2.2269513526419207</v>
      </c>
      <c r="AC62" s="156">
        <f>I62*('Other inputs'!$C$6/'Other inputs'!$C$5)</f>
        <v>0</v>
      </c>
      <c r="AD62" s="149">
        <f>IF(B62=$B$35,J62*('Other inputs'!$C$6/'Other inputs'!$C$5)-('Other inputs'!$C$18/1000000),J62*('Other inputs'!$C$6/'Other inputs'!$C$5))</f>
        <v>0</v>
      </c>
      <c r="AE62" s="149">
        <f>K62*('Other inputs'!$C$6/'Other inputs'!$C$5)</f>
        <v>0</v>
      </c>
      <c r="AF62" s="149">
        <f>L62*('Other inputs'!$C$6/'Other inputs'!$C$5)</f>
        <v>0</v>
      </c>
      <c r="AG62" s="188">
        <f>M62*('Other inputs'!$C$6/'Other inputs'!$C$5)</f>
        <v>0</v>
      </c>
      <c r="AH62" s="149">
        <f>N62*('Other inputs'!$C$6/'Other inputs'!$C$5)</f>
        <v>0</v>
      </c>
      <c r="AI62" s="149">
        <f>O62*('Other inputs'!$C$6/'Other inputs'!$C$5)</f>
        <v>2.2632356923998338</v>
      </c>
      <c r="AJ62" s="149">
        <f>P62*('Other inputs'!$C$6/'Other inputs'!$C$5)</f>
        <v>0</v>
      </c>
      <c r="AK62" s="149">
        <f>Q62*('Other inputs'!$C$6/'Other inputs'!$C$5)</f>
        <v>0</v>
      </c>
      <c r="AL62" s="188">
        <f>R62*('Other inputs'!$C$6/'Other inputs'!$C$5)</f>
        <v>0</v>
      </c>
      <c r="AM62" s="156">
        <f t="shared" si="4"/>
        <v>0</v>
      </c>
      <c r="AN62" s="149">
        <f t="shared" si="5"/>
        <v>2.2632356923998338</v>
      </c>
      <c r="AO62" s="149">
        <f t="shared" si="6"/>
        <v>0</v>
      </c>
      <c r="AP62" s="149">
        <f t="shared" si="7"/>
        <v>0</v>
      </c>
      <c r="AQ62" s="188">
        <f t="shared" si="8"/>
        <v>0</v>
      </c>
      <c r="AR62" s="149"/>
      <c r="AS62" s="156">
        <f>IF(D62=$C$171,'Other inputs'!$C$12/1000000,SUM(AC62:AG62))</f>
        <v>0</v>
      </c>
      <c r="AT62" s="200">
        <f>IF(D62=$C$171,$Z$171*('Other inputs'!$C$6/'Other inputs'!$C$5),SUM(AH62:AL62))</f>
        <v>2.2632356923998338</v>
      </c>
      <c r="AU62" s="210">
        <f t="shared" si="9"/>
        <v>2.2632356923998338</v>
      </c>
      <c r="AV62" s="214"/>
      <c r="AW62" s="199">
        <f>IF($G62=1,0,AC62*('Other inputs'!$F$6/'Other inputs'!$F$5))</f>
        <v>0</v>
      </c>
      <c r="AX62" s="200">
        <f>IF($G62=1,0,AD62*('Other inputs'!$F$6/'Other inputs'!$F$5))</f>
        <v>0</v>
      </c>
      <c r="AY62" s="200">
        <f>IF($G62=1,0,AE62*('Other inputs'!$F$6/'Other inputs'!$F$5))</f>
        <v>0</v>
      </c>
      <c r="AZ62" s="200">
        <f>IF($G62=1,0,AF62*('Other inputs'!$F$6/'Other inputs'!$F$5))</f>
        <v>0</v>
      </c>
      <c r="BA62" s="200">
        <f>IF($G62=1,0,AG62*('Other inputs'!$F$6/'Other inputs'!$F$5))</f>
        <v>0</v>
      </c>
      <c r="BB62" s="199">
        <f>IF($G62=1,0,AH62*('Other inputs'!$C$7/'Other inputs'!$C$6))</f>
        <v>0</v>
      </c>
      <c r="BC62" s="200">
        <f>IF($G62=1,0,AI62*('Other inputs'!$C$7/'Other inputs'!$C$6))</f>
        <v>2.2632356923998338</v>
      </c>
      <c r="BD62" s="200">
        <f>IF($G62=1,0,AJ62*('Other inputs'!$C$7/'Other inputs'!$C$6))</f>
        <v>0</v>
      </c>
      <c r="BE62" s="200">
        <f>IF($G62=1,0,AK62*('Other inputs'!$C$7/'Other inputs'!$C$6))</f>
        <v>0</v>
      </c>
      <c r="BF62" s="200">
        <f>IF($G62=1,0,AL62*('Other inputs'!$C$7/'Other inputs'!$C$6))</f>
        <v>0</v>
      </c>
      <c r="BG62" s="199">
        <f t="shared" si="10"/>
        <v>0</v>
      </c>
      <c r="BH62" s="200">
        <f t="shared" si="11"/>
        <v>2.2632356923998338</v>
      </c>
      <c r="BI62" s="200">
        <f t="shared" si="12"/>
        <v>0</v>
      </c>
      <c r="BJ62" s="200">
        <f t="shared" si="13"/>
        <v>0</v>
      </c>
      <c r="BK62" s="210">
        <f t="shared" si="14"/>
        <v>0</v>
      </c>
      <c r="BL62" s="200"/>
      <c r="BM62" s="199">
        <f>IF(D62=C$171,'Other inputs'!$C$13/1000000,SUM(AW62:BA62))</f>
        <v>0</v>
      </c>
      <c r="BN62" s="200">
        <f>IF(B62=$B$171,$AT$171*('Other inputs'!$C$7/'Other inputs'!$C$6),SUM(BB62:BF62))</f>
        <v>2.2632356923998338</v>
      </c>
      <c r="BO62" s="188">
        <f t="shared" si="15"/>
        <v>2.2632356923998338</v>
      </c>
    </row>
    <row r="63" spans="2:67">
      <c r="B63" s="121" t="str">
        <f>'KI 2019-20'!B64</f>
        <v>E0203</v>
      </c>
      <c r="C63" s="160" t="str">
        <f t="shared" si="2"/>
        <v>E0203</v>
      </c>
      <c r="D63" s="160" t="str">
        <f t="shared" si="3"/>
        <v>E0203</v>
      </c>
      <c r="E63" t="str">
        <f>INDEX('KI 2019-20'!D$9:D$383,MATCH($B63,'KI 2019-20'!$B$9:$B$383,0))</f>
        <v>UNINFIR</v>
      </c>
      <c r="F63">
        <f>INDEX('KI 2019-20'!E$9:E$383,MATCH($B63,'KI 2019-20'!$B$9:$B$383,0))</f>
        <v>0</v>
      </c>
      <c r="G63" s="119">
        <v>0</v>
      </c>
      <c r="H63" s="120" t="str">
        <f>INDEX('KI 2019-20'!F$9:F$383,MATCH($B63,'KI 2019-20'!$B$9:$B$383,0))</f>
        <v>Central Bedfordshire</v>
      </c>
      <c r="I63" s="154">
        <f>_xlfn.IFNA(IF($B63=$B$382,0,INDEX('I.Supplementary 2019-20'!N$8:N$191,MATCH($B63,'I.Supplementary 2019-20'!$B$8:$B$191,0))),INDEX('KI 2019-20'!N$9:N$383,MATCH($B63,'KI 2019-20'!$B$9:$B$383,0)))</f>
        <v>0</v>
      </c>
      <c r="J63" s="153">
        <f>_xlfn.IFNA(IF($B63=$B$382,0,INDEX('I.Supplementary 2019-20'!O$8:O$191,MATCH($B63,'I.Supplementary 2019-20'!$B$8:$B$191,0))),INDEX('KI 2019-20'!O$9:O$383,MATCH($B63,'KI 2019-20'!$B$9:$B$383,0)))</f>
        <v>0</v>
      </c>
      <c r="K63" s="153">
        <f>_xlfn.IFNA(IF($B63=$B$382,0,INDEX('I.Supplementary 2019-20'!P$8:P$191,MATCH($B63,'I.Supplementary 2019-20'!$B$8:$B$191,0))),INDEX('KI 2019-20'!P$9:P$383,MATCH($B63,'KI 2019-20'!$B$9:$B$383,0)))</f>
        <v>0</v>
      </c>
      <c r="L63" s="153">
        <f>_xlfn.IFNA(IF($B63=$B$382,0,INDEX('I.Supplementary 2019-20'!Q$8:Q$191,MATCH($B63,'I.Supplementary 2019-20'!$B$8:$B$191,0))),INDEX('KI 2019-20'!Q$9:Q$383,MATCH($B63,'KI 2019-20'!$B$9:$B$383,0)))</f>
        <v>0</v>
      </c>
      <c r="M63" s="155">
        <f>_xlfn.IFNA(IF($B63=$B$382,0,INDEX('I.Supplementary 2019-20'!R$8:R$191,MATCH($B63,'I.Supplementary 2019-20'!$B$8:$B$191,0))),INDEX('KI 2019-20'!R$9:R$383,MATCH($B63,'KI 2019-20'!$B$9:$B$383,0)))</f>
        <v>0</v>
      </c>
      <c r="N63" s="153">
        <f>_xlfn.IFNA(IF($B63=$B$382,0,INDEX('I.Supplementary 2019-20'!S$8:S$191,MATCH($B63,'I.Supplementary 2019-20'!$B$8:$B$191,0))),INDEX('KI 2019-20'!S$9:S$383,MATCH($B63,'KI 2019-20'!$B$9:$B$383,0)))</f>
        <v>25.222737473665735</v>
      </c>
      <c r="O63" s="153">
        <f>_xlfn.IFNA(IF($B63=$B$382,0,INDEX('I.Supplementary 2019-20'!T$8:T$191,MATCH($B63,'I.Supplementary 2019-20'!$B$8:$B$191,0))),INDEX('KI 2019-20'!T$9:T$383,MATCH($B63,'KI 2019-20'!$B$9:$B$383,0)))</f>
        <v>6.4345437464129196</v>
      </c>
      <c r="P63" s="153">
        <f>_xlfn.IFNA(IF($B63=$B$382,0,INDEX('I.Supplementary 2019-20'!U$8:U$191,MATCH($B63,'I.Supplementary 2019-20'!$B$8:$B$191,0))),INDEX('KI 2019-20'!U$9:U$383,MATCH($B63,'KI 2019-20'!$B$9:$B$383,0)))</f>
        <v>0</v>
      </c>
      <c r="Q63" s="153">
        <f>_xlfn.IFNA(IF($B63=$B$382,0,INDEX('I.Supplementary 2019-20'!V$8:V$191,MATCH($B63,'I.Supplementary 2019-20'!$B$8:$B$191,0))),INDEX('KI 2019-20'!V$9:V$383,MATCH($B63,'KI 2019-20'!$B$9:$B$383,0)))</f>
        <v>0</v>
      </c>
      <c r="R63" s="155">
        <f>_xlfn.IFNA(IF($B63=$B$382,0,INDEX('I.Supplementary 2019-20'!W$8:W$191,MATCH($B63,'I.Supplementary 2019-20'!$B$8:$B$191,0))),INDEX('KI 2019-20'!W$9:W$383,MATCH($B63,'KI 2019-20'!$B$9:$B$383,0)))</f>
        <v>0</v>
      </c>
      <c r="S63" s="153">
        <f>_xlfn.IFNA(IF($B63=$B$382,0,INDEX('I.Supplementary 2019-20'!X$8:X$191,MATCH($B63,'I.Supplementary 2019-20'!$B$8:$B$191,0))),INDEX('KI 2019-20'!X$9:X$383,MATCH($B63,'KI 2019-20'!$B$9:$B$383,0)))</f>
        <v>25.222737473665735</v>
      </c>
      <c r="T63" s="153">
        <f>_xlfn.IFNA(IF($B63=$B$382,0,INDEX('I.Supplementary 2019-20'!Y$8:Y$191,MATCH($B63,'I.Supplementary 2019-20'!$B$8:$B$191,0))),INDEX('KI 2019-20'!Y$9:Y$383,MATCH($B63,'KI 2019-20'!$B$9:$B$383,0)))</f>
        <v>6.4345437464129196</v>
      </c>
      <c r="U63" s="153">
        <f>_xlfn.IFNA(IF($B63=$B$382,0,INDEX('I.Supplementary 2019-20'!Z$8:Z$191,MATCH($B63,'I.Supplementary 2019-20'!$B$8:$B$191,0))),INDEX('KI 2019-20'!Z$9:Z$383,MATCH($B63,'KI 2019-20'!$B$9:$B$383,0)))</f>
        <v>0</v>
      </c>
      <c r="V63" s="153">
        <f>_xlfn.IFNA(IF($B63=$B$382,0,INDEX('I.Supplementary 2019-20'!AA$8:AA$191,MATCH($B63,'I.Supplementary 2019-20'!$B$8:$B$191,0))),INDEX('KI 2019-20'!AA$9:AA$383,MATCH($B63,'KI 2019-20'!$B$9:$B$383,0)))</f>
        <v>0</v>
      </c>
      <c r="W63" s="155">
        <f>_xlfn.IFNA(IF($B63=$B$382,0,INDEX('I.Supplementary 2019-20'!AB$8:AB$191,MATCH($B63,'I.Supplementary 2019-20'!$B$8:$B$191,0))),INDEX('KI 2019-20'!AB$9:AB$383,MATCH($B63,'KI 2019-20'!$B$9:$B$383,0)))</f>
        <v>0</v>
      </c>
      <c r="Y63" s="154">
        <f>_xlfn.IFNA(IF($B63=$B$382,0,INDEX('I.Supplementary 2019-20'!$I$8:$I$191,MATCH($B63,'I.Supplementary 2019-20'!$B$8:$B$191,0))),INDEX('KI 2019-20'!$I$9:$I$383,MATCH($B63,'KI 2019-20'!$B$9:$B$383,0)))</f>
        <v>0</v>
      </c>
      <c r="Z63" s="153">
        <f>_xlfn.IFNA(IF($B63=$B$382,0,INDEX('I.Supplementary 2019-20'!$J$8:$J$191,MATCH($B63,'I.Supplementary 2019-20'!$B$8:$B$191,0))),INDEX('KI 2019-20'!$J$9:$J$383,MATCH($B63,'KI 2019-20'!$B$9:$B$383,0)))</f>
        <v>31.657281220078655</v>
      </c>
      <c r="AA63" s="155">
        <f>_xlfn.IFNA(IF($B63=$B$382,0,INDEX('I.Supplementary 2019-20'!$H$8:$H$191,MATCH($B63,'I.Supplementary 2019-20'!$B$8:$B$191,0))),INDEX('KI 2019-20'!$H$9:$H$383,MATCH($B63,'KI 2019-20'!$B$9:$B$383,0)))</f>
        <v>31.657281220078655</v>
      </c>
      <c r="AC63" s="156">
        <f>I63*('Other inputs'!$C$6/'Other inputs'!$C$5)</f>
        <v>0</v>
      </c>
      <c r="AD63" s="149">
        <f>IF(B63=$B$35,J63*('Other inputs'!$C$6/'Other inputs'!$C$5)-('Other inputs'!$C$18/1000000),J63*('Other inputs'!$C$6/'Other inputs'!$C$5))</f>
        <v>0</v>
      </c>
      <c r="AE63" s="149">
        <f>K63*('Other inputs'!$C$6/'Other inputs'!$C$5)</f>
        <v>0</v>
      </c>
      <c r="AF63" s="149">
        <f>L63*('Other inputs'!$C$6/'Other inputs'!$C$5)</f>
        <v>0</v>
      </c>
      <c r="AG63" s="188">
        <f>M63*('Other inputs'!$C$6/'Other inputs'!$C$5)</f>
        <v>0</v>
      </c>
      <c r="AH63" s="149">
        <f>N63*('Other inputs'!$C$6/'Other inputs'!$C$5)</f>
        <v>25.633698573032998</v>
      </c>
      <c r="AI63" s="149">
        <f>O63*('Other inputs'!$C$6/'Other inputs'!$C$5)</f>
        <v>6.5393835630550852</v>
      </c>
      <c r="AJ63" s="149">
        <f>P63*('Other inputs'!$C$6/'Other inputs'!$C$5)</f>
        <v>0</v>
      </c>
      <c r="AK63" s="149">
        <f>Q63*('Other inputs'!$C$6/'Other inputs'!$C$5)</f>
        <v>0</v>
      </c>
      <c r="AL63" s="188">
        <f>R63*('Other inputs'!$C$6/'Other inputs'!$C$5)</f>
        <v>0</v>
      </c>
      <c r="AM63" s="156">
        <f t="shared" si="4"/>
        <v>25.633698573032998</v>
      </c>
      <c r="AN63" s="149">
        <f t="shared" si="5"/>
        <v>6.5393835630550852</v>
      </c>
      <c r="AO63" s="149">
        <f t="shared" si="6"/>
        <v>0</v>
      </c>
      <c r="AP63" s="149">
        <f t="shared" si="7"/>
        <v>0</v>
      </c>
      <c r="AQ63" s="188">
        <f t="shared" si="8"/>
        <v>0</v>
      </c>
      <c r="AR63" s="149"/>
      <c r="AS63" s="156">
        <f>IF(D63=$C$171,'Other inputs'!$C$12/1000000,SUM(AC63:AG63))</f>
        <v>0</v>
      </c>
      <c r="AT63" s="200">
        <f>IF(D63=$C$171,$Z$171*('Other inputs'!$C$6/'Other inputs'!$C$5),SUM(AH63:AL63))</f>
        <v>32.173082136088084</v>
      </c>
      <c r="AU63" s="210">
        <f t="shared" si="9"/>
        <v>32.173082136088084</v>
      </c>
      <c r="AV63" s="214"/>
      <c r="AW63" s="199">
        <f>IF($G63=1,0,AC63*('Other inputs'!$F$6/'Other inputs'!$F$5))</f>
        <v>0</v>
      </c>
      <c r="AX63" s="200">
        <f>IF($G63=1,0,AD63*('Other inputs'!$F$6/'Other inputs'!$F$5))</f>
        <v>0</v>
      </c>
      <c r="AY63" s="200">
        <f>IF($G63=1,0,AE63*('Other inputs'!$F$6/'Other inputs'!$F$5))</f>
        <v>0</v>
      </c>
      <c r="AZ63" s="200">
        <f>IF($G63=1,0,AF63*('Other inputs'!$F$6/'Other inputs'!$F$5))</f>
        <v>0</v>
      </c>
      <c r="BA63" s="200">
        <f>IF($G63=1,0,AG63*('Other inputs'!$F$6/'Other inputs'!$F$5))</f>
        <v>0</v>
      </c>
      <c r="BB63" s="199">
        <f>IF($G63=1,0,AH63*('Other inputs'!$C$7/'Other inputs'!$C$6))</f>
        <v>25.633698573032998</v>
      </c>
      <c r="BC63" s="200">
        <f>IF($G63=1,0,AI63*('Other inputs'!$C$7/'Other inputs'!$C$6))</f>
        <v>6.5393835630550852</v>
      </c>
      <c r="BD63" s="200">
        <f>IF($G63=1,0,AJ63*('Other inputs'!$C$7/'Other inputs'!$C$6))</f>
        <v>0</v>
      </c>
      <c r="BE63" s="200">
        <f>IF($G63=1,0,AK63*('Other inputs'!$C$7/'Other inputs'!$C$6))</f>
        <v>0</v>
      </c>
      <c r="BF63" s="200">
        <f>IF($G63=1,0,AL63*('Other inputs'!$C$7/'Other inputs'!$C$6))</f>
        <v>0</v>
      </c>
      <c r="BG63" s="199">
        <f t="shared" si="10"/>
        <v>25.633698573032998</v>
      </c>
      <c r="BH63" s="200">
        <f t="shared" si="11"/>
        <v>6.5393835630550852</v>
      </c>
      <c r="BI63" s="200">
        <f t="shared" si="12"/>
        <v>0</v>
      </c>
      <c r="BJ63" s="200">
        <f t="shared" si="13"/>
        <v>0</v>
      </c>
      <c r="BK63" s="210">
        <f t="shared" si="14"/>
        <v>0</v>
      </c>
      <c r="BL63" s="200"/>
      <c r="BM63" s="199">
        <f>IF(D63=C$171,'Other inputs'!$C$13/1000000,SUM(AW63:BA63))</f>
        <v>0</v>
      </c>
      <c r="BN63" s="200">
        <f>IF(B63=$B$171,$AT$171*('Other inputs'!$C$7/'Other inputs'!$C$6),SUM(BB63:BF63))</f>
        <v>32.173082136088084</v>
      </c>
      <c r="BO63" s="188">
        <f t="shared" si="15"/>
        <v>32.173082136088084</v>
      </c>
    </row>
    <row r="64" spans="2:67">
      <c r="B64" s="121" t="str">
        <f>'KI 2019-20'!B65</f>
        <v>E2432</v>
      </c>
      <c r="C64" s="160" t="str">
        <f t="shared" si="2"/>
        <v>E2432</v>
      </c>
      <c r="D64" s="160" t="str">
        <f t="shared" si="3"/>
        <v>E2432</v>
      </c>
      <c r="E64" t="str">
        <f>INDEX('KI 2019-20'!D$9:D$383,MATCH($B64,'KI 2019-20'!$B$9:$B$383,0))</f>
        <v>SD</v>
      </c>
      <c r="F64" t="str">
        <f>INDEX('KI 2019-20'!E$9:E$383,MATCH($B64,'KI 2019-20'!$B$9:$B$383,0))</f>
        <v>P1913</v>
      </c>
      <c r="G64" s="119">
        <v>0</v>
      </c>
      <c r="H64" s="120" t="str">
        <f>INDEX('KI 2019-20'!F$9:F$383,MATCH($B64,'KI 2019-20'!$B$9:$B$383,0))</f>
        <v>Charnwood</v>
      </c>
      <c r="I64" s="154">
        <f>_xlfn.IFNA(IF($B64=$B$382,0,INDEX('I.Supplementary 2019-20'!N$8:N$191,MATCH($B64,'I.Supplementary 2019-20'!$B$8:$B$191,0))),INDEX('KI 2019-20'!N$9:N$383,MATCH($B64,'KI 2019-20'!$B$9:$B$383,0)))</f>
        <v>0</v>
      </c>
      <c r="J64" s="153">
        <f>_xlfn.IFNA(IF($B64=$B$382,0,INDEX('I.Supplementary 2019-20'!O$8:O$191,MATCH($B64,'I.Supplementary 2019-20'!$B$8:$B$191,0))),INDEX('KI 2019-20'!O$9:O$383,MATCH($B64,'KI 2019-20'!$B$9:$B$383,0)))</f>
        <v>0.16487571454481872</v>
      </c>
      <c r="K64" s="153">
        <f>_xlfn.IFNA(IF($B64=$B$382,0,INDEX('I.Supplementary 2019-20'!P$8:P$191,MATCH($B64,'I.Supplementary 2019-20'!$B$8:$B$191,0))),INDEX('KI 2019-20'!P$9:P$383,MATCH($B64,'KI 2019-20'!$B$9:$B$383,0)))</f>
        <v>0</v>
      </c>
      <c r="L64" s="153">
        <f>_xlfn.IFNA(IF($B64=$B$382,0,INDEX('I.Supplementary 2019-20'!Q$8:Q$191,MATCH($B64,'I.Supplementary 2019-20'!$B$8:$B$191,0))),INDEX('KI 2019-20'!Q$9:Q$383,MATCH($B64,'KI 2019-20'!$B$9:$B$383,0)))</f>
        <v>0</v>
      </c>
      <c r="M64" s="155">
        <f>_xlfn.IFNA(IF($B64=$B$382,0,INDEX('I.Supplementary 2019-20'!R$8:R$191,MATCH($B64,'I.Supplementary 2019-20'!$B$8:$B$191,0))),INDEX('KI 2019-20'!R$9:R$383,MATCH($B64,'KI 2019-20'!$B$9:$B$383,0)))</f>
        <v>0</v>
      </c>
      <c r="N64" s="153">
        <f>_xlfn.IFNA(IF($B64=$B$382,0,INDEX('I.Supplementary 2019-20'!S$8:S$191,MATCH($B64,'I.Supplementary 2019-20'!$B$8:$B$191,0))),INDEX('KI 2019-20'!S$9:S$383,MATCH($B64,'KI 2019-20'!$B$9:$B$383,0)))</f>
        <v>0</v>
      </c>
      <c r="O64" s="153">
        <f>_xlfn.IFNA(IF($B64=$B$382,0,INDEX('I.Supplementary 2019-20'!T$8:T$191,MATCH($B64,'I.Supplementary 2019-20'!$B$8:$B$191,0))),INDEX('KI 2019-20'!T$9:T$383,MATCH($B64,'KI 2019-20'!$B$9:$B$383,0)))</f>
        <v>4.2239395754162032</v>
      </c>
      <c r="P64" s="153">
        <f>_xlfn.IFNA(IF($B64=$B$382,0,INDEX('I.Supplementary 2019-20'!U$8:U$191,MATCH($B64,'I.Supplementary 2019-20'!$B$8:$B$191,0))),INDEX('KI 2019-20'!U$9:U$383,MATCH($B64,'KI 2019-20'!$B$9:$B$383,0)))</f>
        <v>0</v>
      </c>
      <c r="Q64" s="153">
        <f>_xlfn.IFNA(IF($B64=$B$382,0,INDEX('I.Supplementary 2019-20'!V$8:V$191,MATCH($B64,'I.Supplementary 2019-20'!$B$8:$B$191,0))),INDEX('KI 2019-20'!V$9:V$383,MATCH($B64,'KI 2019-20'!$B$9:$B$383,0)))</f>
        <v>0</v>
      </c>
      <c r="R64" s="155">
        <f>_xlfn.IFNA(IF($B64=$B$382,0,INDEX('I.Supplementary 2019-20'!W$8:W$191,MATCH($B64,'I.Supplementary 2019-20'!$B$8:$B$191,0))),INDEX('KI 2019-20'!W$9:W$383,MATCH($B64,'KI 2019-20'!$B$9:$B$383,0)))</f>
        <v>0</v>
      </c>
      <c r="S64" s="153">
        <f>_xlfn.IFNA(IF($B64=$B$382,0,INDEX('I.Supplementary 2019-20'!X$8:X$191,MATCH($B64,'I.Supplementary 2019-20'!$B$8:$B$191,0))),INDEX('KI 2019-20'!X$9:X$383,MATCH($B64,'KI 2019-20'!$B$9:$B$383,0)))</f>
        <v>0</v>
      </c>
      <c r="T64" s="153">
        <f>_xlfn.IFNA(IF($B64=$B$382,0,INDEX('I.Supplementary 2019-20'!Y$8:Y$191,MATCH($B64,'I.Supplementary 2019-20'!$B$8:$B$191,0))),INDEX('KI 2019-20'!Y$9:Y$383,MATCH($B64,'KI 2019-20'!$B$9:$B$383,0)))</f>
        <v>4.3888152899610224</v>
      </c>
      <c r="U64" s="153">
        <f>_xlfn.IFNA(IF($B64=$B$382,0,INDEX('I.Supplementary 2019-20'!Z$8:Z$191,MATCH($B64,'I.Supplementary 2019-20'!$B$8:$B$191,0))),INDEX('KI 2019-20'!Z$9:Z$383,MATCH($B64,'KI 2019-20'!$B$9:$B$383,0)))</f>
        <v>0</v>
      </c>
      <c r="V64" s="153">
        <f>_xlfn.IFNA(IF($B64=$B$382,0,INDEX('I.Supplementary 2019-20'!AA$8:AA$191,MATCH($B64,'I.Supplementary 2019-20'!$B$8:$B$191,0))),INDEX('KI 2019-20'!AA$9:AA$383,MATCH($B64,'KI 2019-20'!$B$9:$B$383,0)))</f>
        <v>0</v>
      </c>
      <c r="W64" s="155">
        <f>_xlfn.IFNA(IF($B64=$B$382,0,INDEX('I.Supplementary 2019-20'!AB$8:AB$191,MATCH($B64,'I.Supplementary 2019-20'!$B$8:$B$191,0))),INDEX('KI 2019-20'!AB$9:AB$383,MATCH($B64,'KI 2019-20'!$B$9:$B$383,0)))</f>
        <v>0</v>
      </c>
      <c r="Y64" s="154">
        <f>_xlfn.IFNA(IF($B64=$B$382,0,INDEX('I.Supplementary 2019-20'!$I$8:$I$191,MATCH($B64,'I.Supplementary 2019-20'!$B$8:$B$191,0))),INDEX('KI 2019-20'!$I$9:$I$383,MATCH($B64,'KI 2019-20'!$B$9:$B$383,0)))</f>
        <v>0.16487571454481872</v>
      </c>
      <c r="Z64" s="153">
        <f>_xlfn.IFNA(IF($B64=$B$382,0,INDEX('I.Supplementary 2019-20'!$J$8:$J$191,MATCH($B64,'I.Supplementary 2019-20'!$B$8:$B$191,0))),INDEX('KI 2019-20'!$J$9:$J$383,MATCH($B64,'KI 2019-20'!$B$9:$B$383,0)))</f>
        <v>4.2239395754162032</v>
      </c>
      <c r="AA64" s="155">
        <f>_xlfn.IFNA(IF($B64=$B$382,0,INDEX('I.Supplementary 2019-20'!$H$8:$H$191,MATCH($B64,'I.Supplementary 2019-20'!$B$8:$B$191,0))),INDEX('KI 2019-20'!$H$9:$H$383,MATCH($B64,'KI 2019-20'!$B$9:$B$383,0)))</f>
        <v>4.3888152899610224</v>
      </c>
      <c r="AC64" s="156">
        <f>I64*('Other inputs'!$C$6/'Other inputs'!$C$5)</f>
        <v>0</v>
      </c>
      <c r="AD64" s="149">
        <f>IF(B64=$B$35,J64*('Other inputs'!$C$6/'Other inputs'!$C$5)-('Other inputs'!$C$18/1000000),J64*('Other inputs'!$C$6/'Other inputs'!$C$5))</f>
        <v>0.16756208056591557</v>
      </c>
      <c r="AE64" s="149">
        <f>K64*('Other inputs'!$C$6/'Other inputs'!$C$5)</f>
        <v>0</v>
      </c>
      <c r="AF64" s="149">
        <f>L64*('Other inputs'!$C$6/'Other inputs'!$C$5)</f>
        <v>0</v>
      </c>
      <c r="AG64" s="188">
        <f>M64*('Other inputs'!$C$6/'Other inputs'!$C$5)</f>
        <v>0</v>
      </c>
      <c r="AH64" s="149">
        <f>N64*('Other inputs'!$C$6/'Other inputs'!$C$5)</f>
        <v>0</v>
      </c>
      <c r="AI64" s="149">
        <f>O64*('Other inputs'!$C$6/'Other inputs'!$C$5)</f>
        <v>4.2927614014922311</v>
      </c>
      <c r="AJ64" s="149">
        <f>P64*('Other inputs'!$C$6/'Other inputs'!$C$5)</f>
        <v>0</v>
      </c>
      <c r="AK64" s="149">
        <f>Q64*('Other inputs'!$C$6/'Other inputs'!$C$5)</f>
        <v>0</v>
      </c>
      <c r="AL64" s="188">
        <f>R64*('Other inputs'!$C$6/'Other inputs'!$C$5)</f>
        <v>0</v>
      </c>
      <c r="AM64" s="156">
        <f t="shared" si="4"/>
        <v>0</v>
      </c>
      <c r="AN64" s="149">
        <f t="shared" si="5"/>
        <v>4.460323482058147</v>
      </c>
      <c r="AO64" s="149">
        <f t="shared" si="6"/>
        <v>0</v>
      </c>
      <c r="AP64" s="149">
        <f t="shared" si="7"/>
        <v>0</v>
      </c>
      <c r="AQ64" s="188">
        <f t="shared" si="8"/>
        <v>0</v>
      </c>
      <c r="AR64" s="149"/>
      <c r="AS64" s="156">
        <f>IF(D64=$C$171,'Other inputs'!$C$12/1000000,SUM(AC64:AG64))</f>
        <v>0.16756208056591557</v>
      </c>
      <c r="AT64" s="200">
        <f>IF(D64=$C$171,$Z$171*('Other inputs'!$C$6/'Other inputs'!$C$5),SUM(AH64:AL64))</f>
        <v>4.2927614014922311</v>
      </c>
      <c r="AU64" s="210">
        <f t="shared" si="9"/>
        <v>4.460323482058147</v>
      </c>
      <c r="AV64" s="214"/>
      <c r="AW64" s="199">
        <f>IF($G64=1,0,AC64*('Other inputs'!$F$6/'Other inputs'!$F$5))</f>
        <v>0</v>
      </c>
      <c r="AX64" s="200">
        <f>IF($G64=1,0,AD64*('Other inputs'!$F$6/'Other inputs'!$F$5))</f>
        <v>0.1684886911496902</v>
      </c>
      <c r="AY64" s="200">
        <f>IF($G64=1,0,AE64*('Other inputs'!$F$6/'Other inputs'!$F$5))</f>
        <v>0</v>
      </c>
      <c r="AZ64" s="200">
        <f>IF($G64=1,0,AF64*('Other inputs'!$F$6/'Other inputs'!$F$5))</f>
        <v>0</v>
      </c>
      <c r="BA64" s="200">
        <f>IF($G64=1,0,AG64*('Other inputs'!$F$6/'Other inputs'!$F$5))</f>
        <v>0</v>
      </c>
      <c r="BB64" s="199">
        <f>IF($G64=1,0,AH64*('Other inputs'!$C$7/'Other inputs'!$C$6))</f>
        <v>0</v>
      </c>
      <c r="BC64" s="200">
        <f>IF($G64=1,0,AI64*('Other inputs'!$C$7/'Other inputs'!$C$6))</f>
        <v>4.2927614014922311</v>
      </c>
      <c r="BD64" s="200">
        <f>IF($G64=1,0,AJ64*('Other inputs'!$C$7/'Other inputs'!$C$6))</f>
        <v>0</v>
      </c>
      <c r="BE64" s="200">
        <f>IF($G64=1,0,AK64*('Other inputs'!$C$7/'Other inputs'!$C$6))</f>
        <v>0</v>
      </c>
      <c r="BF64" s="200">
        <f>IF($G64=1,0,AL64*('Other inputs'!$C$7/'Other inputs'!$C$6))</f>
        <v>0</v>
      </c>
      <c r="BG64" s="199">
        <f t="shared" si="10"/>
        <v>0</v>
      </c>
      <c r="BH64" s="200">
        <f t="shared" si="11"/>
        <v>4.4612500926419214</v>
      </c>
      <c r="BI64" s="200">
        <f t="shared" si="12"/>
        <v>0</v>
      </c>
      <c r="BJ64" s="200">
        <f t="shared" si="13"/>
        <v>0</v>
      </c>
      <c r="BK64" s="210">
        <f t="shared" si="14"/>
        <v>0</v>
      </c>
      <c r="BL64" s="200"/>
      <c r="BM64" s="199">
        <f>IF(D64=C$171,'Other inputs'!$C$13/1000000,SUM(AW64:BA64))</f>
        <v>0.1684886911496902</v>
      </c>
      <c r="BN64" s="200">
        <f>IF(B64=$B$171,$AT$171*('Other inputs'!$C$7/'Other inputs'!$C$6),SUM(BB64:BF64))</f>
        <v>4.2927614014922311</v>
      </c>
      <c r="BO64" s="188">
        <f t="shared" si="15"/>
        <v>4.4612500926419214</v>
      </c>
    </row>
    <row r="65" spans="2:67">
      <c r="B65" s="121" t="str">
        <f>'KI 2019-20'!B66</f>
        <v>E1535</v>
      </c>
      <c r="C65" s="160" t="str">
        <f t="shared" si="2"/>
        <v>E1535</v>
      </c>
      <c r="D65" s="160" t="str">
        <f t="shared" si="3"/>
        <v>E1535</v>
      </c>
      <c r="E65" t="str">
        <f>INDEX('KI 2019-20'!D$9:D$383,MATCH($B65,'KI 2019-20'!$B$9:$B$383,0))</f>
        <v>SD</v>
      </c>
      <c r="F65">
        <f>INDEX('KI 2019-20'!E$9:E$383,MATCH($B65,'KI 2019-20'!$B$9:$B$383,0))</f>
        <v>0</v>
      </c>
      <c r="G65" s="119">
        <v>0</v>
      </c>
      <c r="H65" s="120" t="str">
        <f>INDEX('KI 2019-20'!F$9:F$383,MATCH($B65,'KI 2019-20'!$B$9:$B$383,0))</f>
        <v>Chelmsford</v>
      </c>
      <c r="I65" s="154">
        <f>_xlfn.IFNA(IF($B65=$B$382,0,INDEX('I.Supplementary 2019-20'!N$8:N$191,MATCH($B65,'I.Supplementary 2019-20'!$B$8:$B$191,0))),INDEX('KI 2019-20'!N$9:N$383,MATCH($B65,'KI 2019-20'!$B$9:$B$383,0)))</f>
        <v>0</v>
      </c>
      <c r="J65" s="153">
        <f>_xlfn.IFNA(IF($B65=$B$382,0,INDEX('I.Supplementary 2019-20'!O$8:O$191,MATCH($B65,'I.Supplementary 2019-20'!$B$8:$B$191,0))),INDEX('KI 2019-20'!O$9:O$383,MATCH($B65,'KI 2019-20'!$B$9:$B$383,0)))</f>
        <v>0</v>
      </c>
      <c r="K65" s="153">
        <f>_xlfn.IFNA(IF($B65=$B$382,0,INDEX('I.Supplementary 2019-20'!P$8:P$191,MATCH($B65,'I.Supplementary 2019-20'!$B$8:$B$191,0))),INDEX('KI 2019-20'!P$9:P$383,MATCH($B65,'KI 2019-20'!$B$9:$B$383,0)))</f>
        <v>0</v>
      </c>
      <c r="L65" s="153">
        <f>_xlfn.IFNA(IF($B65=$B$382,0,INDEX('I.Supplementary 2019-20'!Q$8:Q$191,MATCH($B65,'I.Supplementary 2019-20'!$B$8:$B$191,0))),INDEX('KI 2019-20'!Q$9:Q$383,MATCH($B65,'KI 2019-20'!$B$9:$B$383,0)))</f>
        <v>0</v>
      </c>
      <c r="M65" s="155">
        <f>_xlfn.IFNA(IF($B65=$B$382,0,INDEX('I.Supplementary 2019-20'!R$8:R$191,MATCH($B65,'I.Supplementary 2019-20'!$B$8:$B$191,0))),INDEX('KI 2019-20'!R$9:R$383,MATCH($B65,'KI 2019-20'!$B$9:$B$383,0)))</f>
        <v>0</v>
      </c>
      <c r="N65" s="153">
        <f>_xlfn.IFNA(IF($B65=$B$382,0,INDEX('I.Supplementary 2019-20'!S$8:S$191,MATCH($B65,'I.Supplementary 2019-20'!$B$8:$B$191,0))),INDEX('KI 2019-20'!S$9:S$383,MATCH($B65,'KI 2019-20'!$B$9:$B$383,0)))</f>
        <v>0</v>
      </c>
      <c r="O65" s="153">
        <f>_xlfn.IFNA(IF($B65=$B$382,0,INDEX('I.Supplementary 2019-20'!T$8:T$191,MATCH($B65,'I.Supplementary 2019-20'!$B$8:$B$191,0))),INDEX('KI 2019-20'!T$9:T$383,MATCH($B65,'KI 2019-20'!$B$9:$B$383,0)))</f>
        <v>3.3534957981811711</v>
      </c>
      <c r="P65" s="153">
        <f>_xlfn.IFNA(IF($B65=$B$382,0,INDEX('I.Supplementary 2019-20'!U$8:U$191,MATCH($B65,'I.Supplementary 2019-20'!$B$8:$B$191,0))),INDEX('KI 2019-20'!U$9:U$383,MATCH($B65,'KI 2019-20'!$B$9:$B$383,0)))</f>
        <v>0</v>
      </c>
      <c r="Q65" s="153">
        <f>_xlfn.IFNA(IF($B65=$B$382,0,INDEX('I.Supplementary 2019-20'!V$8:V$191,MATCH($B65,'I.Supplementary 2019-20'!$B$8:$B$191,0))),INDEX('KI 2019-20'!V$9:V$383,MATCH($B65,'KI 2019-20'!$B$9:$B$383,0)))</f>
        <v>0</v>
      </c>
      <c r="R65" s="155">
        <f>_xlfn.IFNA(IF($B65=$B$382,0,INDEX('I.Supplementary 2019-20'!W$8:W$191,MATCH($B65,'I.Supplementary 2019-20'!$B$8:$B$191,0))),INDEX('KI 2019-20'!W$9:W$383,MATCH($B65,'KI 2019-20'!$B$9:$B$383,0)))</f>
        <v>0</v>
      </c>
      <c r="S65" s="153">
        <f>_xlfn.IFNA(IF($B65=$B$382,0,INDEX('I.Supplementary 2019-20'!X$8:X$191,MATCH($B65,'I.Supplementary 2019-20'!$B$8:$B$191,0))),INDEX('KI 2019-20'!X$9:X$383,MATCH($B65,'KI 2019-20'!$B$9:$B$383,0)))</f>
        <v>0</v>
      </c>
      <c r="T65" s="153">
        <f>_xlfn.IFNA(IF($B65=$B$382,0,INDEX('I.Supplementary 2019-20'!Y$8:Y$191,MATCH($B65,'I.Supplementary 2019-20'!$B$8:$B$191,0))),INDEX('KI 2019-20'!Y$9:Y$383,MATCH($B65,'KI 2019-20'!$B$9:$B$383,0)))</f>
        <v>3.3534957981811711</v>
      </c>
      <c r="U65" s="153">
        <f>_xlfn.IFNA(IF($B65=$B$382,0,INDEX('I.Supplementary 2019-20'!Z$8:Z$191,MATCH($B65,'I.Supplementary 2019-20'!$B$8:$B$191,0))),INDEX('KI 2019-20'!Z$9:Z$383,MATCH($B65,'KI 2019-20'!$B$9:$B$383,0)))</f>
        <v>0</v>
      </c>
      <c r="V65" s="153">
        <f>_xlfn.IFNA(IF($B65=$B$382,0,INDEX('I.Supplementary 2019-20'!AA$8:AA$191,MATCH($B65,'I.Supplementary 2019-20'!$B$8:$B$191,0))),INDEX('KI 2019-20'!AA$9:AA$383,MATCH($B65,'KI 2019-20'!$B$9:$B$383,0)))</f>
        <v>0</v>
      </c>
      <c r="W65" s="155">
        <f>_xlfn.IFNA(IF($B65=$B$382,0,INDEX('I.Supplementary 2019-20'!AB$8:AB$191,MATCH($B65,'I.Supplementary 2019-20'!$B$8:$B$191,0))),INDEX('KI 2019-20'!AB$9:AB$383,MATCH($B65,'KI 2019-20'!$B$9:$B$383,0)))</f>
        <v>0</v>
      </c>
      <c r="Y65" s="154">
        <f>_xlfn.IFNA(IF($B65=$B$382,0,INDEX('I.Supplementary 2019-20'!$I$8:$I$191,MATCH($B65,'I.Supplementary 2019-20'!$B$8:$B$191,0))),INDEX('KI 2019-20'!$I$9:$I$383,MATCH($B65,'KI 2019-20'!$B$9:$B$383,0)))</f>
        <v>0</v>
      </c>
      <c r="Z65" s="153">
        <f>_xlfn.IFNA(IF($B65=$B$382,0,INDEX('I.Supplementary 2019-20'!$J$8:$J$191,MATCH($B65,'I.Supplementary 2019-20'!$B$8:$B$191,0))),INDEX('KI 2019-20'!$J$9:$J$383,MATCH($B65,'KI 2019-20'!$B$9:$B$383,0)))</f>
        <v>3.3534957981811711</v>
      </c>
      <c r="AA65" s="155">
        <f>_xlfn.IFNA(IF($B65=$B$382,0,INDEX('I.Supplementary 2019-20'!$H$8:$H$191,MATCH($B65,'I.Supplementary 2019-20'!$B$8:$B$191,0))),INDEX('KI 2019-20'!$H$9:$H$383,MATCH($B65,'KI 2019-20'!$B$9:$B$383,0)))</f>
        <v>3.3534957981811711</v>
      </c>
      <c r="AC65" s="156">
        <f>I65*('Other inputs'!$C$6/'Other inputs'!$C$5)</f>
        <v>0</v>
      </c>
      <c r="AD65" s="149">
        <f>IF(B65=$B$35,J65*('Other inputs'!$C$6/'Other inputs'!$C$5)-('Other inputs'!$C$18/1000000),J65*('Other inputs'!$C$6/'Other inputs'!$C$5))</f>
        <v>0</v>
      </c>
      <c r="AE65" s="149">
        <f>K65*('Other inputs'!$C$6/'Other inputs'!$C$5)</f>
        <v>0</v>
      </c>
      <c r="AF65" s="149">
        <f>L65*('Other inputs'!$C$6/'Other inputs'!$C$5)</f>
        <v>0</v>
      </c>
      <c r="AG65" s="188">
        <f>M65*('Other inputs'!$C$6/'Other inputs'!$C$5)</f>
        <v>0</v>
      </c>
      <c r="AH65" s="149">
        <f>N65*('Other inputs'!$C$6/'Other inputs'!$C$5)</f>
        <v>0</v>
      </c>
      <c r="AI65" s="149">
        <f>O65*('Other inputs'!$C$6/'Other inputs'!$C$5)</f>
        <v>3.4081352409213941</v>
      </c>
      <c r="AJ65" s="149">
        <f>P65*('Other inputs'!$C$6/'Other inputs'!$C$5)</f>
        <v>0</v>
      </c>
      <c r="AK65" s="149">
        <f>Q65*('Other inputs'!$C$6/'Other inputs'!$C$5)</f>
        <v>0</v>
      </c>
      <c r="AL65" s="188">
        <f>R65*('Other inputs'!$C$6/'Other inputs'!$C$5)</f>
        <v>0</v>
      </c>
      <c r="AM65" s="156">
        <f t="shared" si="4"/>
        <v>0</v>
      </c>
      <c r="AN65" s="149">
        <f t="shared" si="5"/>
        <v>3.4081352409213941</v>
      </c>
      <c r="AO65" s="149">
        <f t="shared" si="6"/>
        <v>0</v>
      </c>
      <c r="AP65" s="149">
        <f t="shared" si="7"/>
        <v>0</v>
      </c>
      <c r="AQ65" s="188">
        <f t="shared" si="8"/>
        <v>0</v>
      </c>
      <c r="AR65" s="149"/>
      <c r="AS65" s="156">
        <f>IF(D65=$C$171,'Other inputs'!$C$12/1000000,SUM(AC65:AG65))</f>
        <v>0</v>
      </c>
      <c r="AT65" s="200">
        <f>IF(D65=$C$171,$Z$171*('Other inputs'!$C$6/'Other inputs'!$C$5),SUM(AH65:AL65))</f>
        <v>3.4081352409213941</v>
      </c>
      <c r="AU65" s="210">
        <f t="shared" si="9"/>
        <v>3.4081352409213941</v>
      </c>
      <c r="AV65" s="214"/>
      <c r="AW65" s="199">
        <f>IF($G65=1,0,AC65*('Other inputs'!$F$6/'Other inputs'!$F$5))</f>
        <v>0</v>
      </c>
      <c r="AX65" s="200">
        <f>IF($G65=1,0,AD65*('Other inputs'!$F$6/'Other inputs'!$F$5))</f>
        <v>0</v>
      </c>
      <c r="AY65" s="200">
        <f>IF($G65=1,0,AE65*('Other inputs'!$F$6/'Other inputs'!$F$5))</f>
        <v>0</v>
      </c>
      <c r="AZ65" s="200">
        <f>IF($G65=1,0,AF65*('Other inputs'!$F$6/'Other inputs'!$F$5))</f>
        <v>0</v>
      </c>
      <c r="BA65" s="200">
        <f>IF($G65=1,0,AG65*('Other inputs'!$F$6/'Other inputs'!$F$5))</f>
        <v>0</v>
      </c>
      <c r="BB65" s="199">
        <f>IF($G65=1,0,AH65*('Other inputs'!$C$7/'Other inputs'!$C$6))</f>
        <v>0</v>
      </c>
      <c r="BC65" s="200">
        <f>IF($G65=1,0,AI65*('Other inputs'!$C$7/'Other inputs'!$C$6))</f>
        <v>3.4081352409213941</v>
      </c>
      <c r="BD65" s="200">
        <f>IF($G65=1,0,AJ65*('Other inputs'!$C$7/'Other inputs'!$C$6))</f>
        <v>0</v>
      </c>
      <c r="BE65" s="200">
        <f>IF($G65=1,0,AK65*('Other inputs'!$C$7/'Other inputs'!$C$6))</f>
        <v>0</v>
      </c>
      <c r="BF65" s="200">
        <f>IF($G65=1,0,AL65*('Other inputs'!$C$7/'Other inputs'!$C$6))</f>
        <v>0</v>
      </c>
      <c r="BG65" s="199">
        <f t="shared" si="10"/>
        <v>0</v>
      </c>
      <c r="BH65" s="200">
        <f t="shared" si="11"/>
        <v>3.4081352409213941</v>
      </c>
      <c r="BI65" s="200">
        <f t="shared" si="12"/>
        <v>0</v>
      </c>
      <c r="BJ65" s="200">
        <f t="shared" si="13"/>
        <v>0</v>
      </c>
      <c r="BK65" s="210">
        <f t="shared" si="14"/>
        <v>0</v>
      </c>
      <c r="BL65" s="200"/>
      <c r="BM65" s="199">
        <f>IF(D65=C$171,'Other inputs'!$C$13/1000000,SUM(AW65:BA65))</f>
        <v>0</v>
      </c>
      <c r="BN65" s="200">
        <f>IF(B65=$B$171,$AT$171*('Other inputs'!$C$7/'Other inputs'!$C$6),SUM(BB65:BF65))</f>
        <v>3.4081352409213941</v>
      </c>
      <c r="BO65" s="188">
        <f t="shared" si="15"/>
        <v>3.4081352409213941</v>
      </c>
    </row>
    <row r="66" spans="2:67">
      <c r="B66" s="121" t="str">
        <f>'KI 2019-20'!B67</f>
        <v>E1631</v>
      </c>
      <c r="C66" s="160" t="str">
        <f t="shared" si="2"/>
        <v>E1631</v>
      </c>
      <c r="D66" s="160" t="str">
        <f t="shared" si="3"/>
        <v>E1631</v>
      </c>
      <c r="E66" t="str">
        <f>INDEX('KI 2019-20'!D$9:D$383,MATCH($B66,'KI 2019-20'!$B$9:$B$383,0))</f>
        <v>SD</v>
      </c>
      <c r="F66">
        <f>INDEX('KI 2019-20'!E$9:E$383,MATCH($B66,'KI 2019-20'!$B$9:$B$383,0))</f>
        <v>0</v>
      </c>
      <c r="G66" s="119">
        <v>0</v>
      </c>
      <c r="H66" s="120" t="str">
        <f>INDEX('KI 2019-20'!F$9:F$383,MATCH($B66,'KI 2019-20'!$B$9:$B$383,0))</f>
        <v>Cheltenham</v>
      </c>
      <c r="I66" s="154">
        <f>_xlfn.IFNA(IF($B66=$B$382,0,INDEX('I.Supplementary 2019-20'!N$8:N$191,MATCH($B66,'I.Supplementary 2019-20'!$B$8:$B$191,0))),INDEX('KI 2019-20'!N$9:N$383,MATCH($B66,'KI 2019-20'!$B$9:$B$383,0)))</f>
        <v>0</v>
      </c>
      <c r="J66" s="153">
        <f>_xlfn.IFNA(IF($B66=$B$382,0,INDEX('I.Supplementary 2019-20'!O$8:O$191,MATCH($B66,'I.Supplementary 2019-20'!$B$8:$B$191,0))),INDEX('KI 2019-20'!O$9:O$383,MATCH($B66,'KI 2019-20'!$B$9:$B$383,0)))</f>
        <v>0</v>
      </c>
      <c r="K66" s="153">
        <f>_xlfn.IFNA(IF($B66=$B$382,0,INDEX('I.Supplementary 2019-20'!P$8:P$191,MATCH($B66,'I.Supplementary 2019-20'!$B$8:$B$191,0))),INDEX('KI 2019-20'!P$9:P$383,MATCH($B66,'KI 2019-20'!$B$9:$B$383,0)))</f>
        <v>0</v>
      </c>
      <c r="L66" s="153">
        <f>_xlfn.IFNA(IF($B66=$B$382,0,INDEX('I.Supplementary 2019-20'!Q$8:Q$191,MATCH($B66,'I.Supplementary 2019-20'!$B$8:$B$191,0))),INDEX('KI 2019-20'!Q$9:Q$383,MATCH($B66,'KI 2019-20'!$B$9:$B$383,0)))</f>
        <v>0</v>
      </c>
      <c r="M66" s="155">
        <f>_xlfn.IFNA(IF($B66=$B$382,0,INDEX('I.Supplementary 2019-20'!R$8:R$191,MATCH($B66,'I.Supplementary 2019-20'!$B$8:$B$191,0))),INDEX('KI 2019-20'!R$9:R$383,MATCH($B66,'KI 2019-20'!$B$9:$B$383,0)))</f>
        <v>0</v>
      </c>
      <c r="N66" s="153">
        <f>_xlfn.IFNA(IF($B66=$B$382,0,INDEX('I.Supplementary 2019-20'!S$8:S$191,MATCH($B66,'I.Supplementary 2019-20'!$B$8:$B$191,0))),INDEX('KI 2019-20'!S$9:S$383,MATCH($B66,'KI 2019-20'!$B$9:$B$383,0)))</f>
        <v>0</v>
      </c>
      <c r="O66" s="153">
        <f>_xlfn.IFNA(IF($B66=$B$382,0,INDEX('I.Supplementary 2019-20'!T$8:T$191,MATCH($B66,'I.Supplementary 2019-20'!$B$8:$B$191,0))),INDEX('KI 2019-20'!T$9:T$383,MATCH($B66,'KI 2019-20'!$B$9:$B$383,0)))</f>
        <v>2.7958891799704721</v>
      </c>
      <c r="P66" s="153">
        <f>_xlfn.IFNA(IF($B66=$B$382,0,INDEX('I.Supplementary 2019-20'!U$8:U$191,MATCH($B66,'I.Supplementary 2019-20'!$B$8:$B$191,0))),INDEX('KI 2019-20'!U$9:U$383,MATCH($B66,'KI 2019-20'!$B$9:$B$383,0)))</f>
        <v>0</v>
      </c>
      <c r="Q66" s="153">
        <f>_xlfn.IFNA(IF($B66=$B$382,0,INDEX('I.Supplementary 2019-20'!V$8:V$191,MATCH($B66,'I.Supplementary 2019-20'!$B$8:$B$191,0))),INDEX('KI 2019-20'!V$9:V$383,MATCH($B66,'KI 2019-20'!$B$9:$B$383,0)))</f>
        <v>0</v>
      </c>
      <c r="R66" s="155">
        <f>_xlfn.IFNA(IF($B66=$B$382,0,INDEX('I.Supplementary 2019-20'!W$8:W$191,MATCH($B66,'I.Supplementary 2019-20'!$B$8:$B$191,0))),INDEX('KI 2019-20'!W$9:W$383,MATCH($B66,'KI 2019-20'!$B$9:$B$383,0)))</f>
        <v>0</v>
      </c>
      <c r="S66" s="153">
        <f>_xlfn.IFNA(IF($B66=$B$382,0,INDEX('I.Supplementary 2019-20'!X$8:X$191,MATCH($B66,'I.Supplementary 2019-20'!$B$8:$B$191,0))),INDEX('KI 2019-20'!X$9:X$383,MATCH($B66,'KI 2019-20'!$B$9:$B$383,0)))</f>
        <v>0</v>
      </c>
      <c r="T66" s="153">
        <f>_xlfn.IFNA(IF($B66=$B$382,0,INDEX('I.Supplementary 2019-20'!Y$8:Y$191,MATCH($B66,'I.Supplementary 2019-20'!$B$8:$B$191,0))),INDEX('KI 2019-20'!Y$9:Y$383,MATCH($B66,'KI 2019-20'!$B$9:$B$383,0)))</f>
        <v>2.7958891799704721</v>
      </c>
      <c r="U66" s="153">
        <f>_xlfn.IFNA(IF($B66=$B$382,0,INDEX('I.Supplementary 2019-20'!Z$8:Z$191,MATCH($B66,'I.Supplementary 2019-20'!$B$8:$B$191,0))),INDEX('KI 2019-20'!Z$9:Z$383,MATCH($B66,'KI 2019-20'!$B$9:$B$383,0)))</f>
        <v>0</v>
      </c>
      <c r="V66" s="153">
        <f>_xlfn.IFNA(IF($B66=$B$382,0,INDEX('I.Supplementary 2019-20'!AA$8:AA$191,MATCH($B66,'I.Supplementary 2019-20'!$B$8:$B$191,0))),INDEX('KI 2019-20'!AA$9:AA$383,MATCH($B66,'KI 2019-20'!$B$9:$B$383,0)))</f>
        <v>0</v>
      </c>
      <c r="W66" s="155">
        <f>_xlfn.IFNA(IF($B66=$B$382,0,INDEX('I.Supplementary 2019-20'!AB$8:AB$191,MATCH($B66,'I.Supplementary 2019-20'!$B$8:$B$191,0))),INDEX('KI 2019-20'!AB$9:AB$383,MATCH($B66,'KI 2019-20'!$B$9:$B$383,0)))</f>
        <v>0</v>
      </c>
      <c r="Y66" s="154">
        <f>_xlfn.IFNA(IF($B66=$B$382,0,INDEX('I.Supplementary 2019-20'!$I$8:$I$191,MATCH($B66,'I.Supplementary 2019-20'!$B$8:$B$191,0))),INDEX('KI 2019-20'!$I$9:$I$383,MATCH($B66,'KI 2019-20'!$B$9:$B$383,0)))</f>
        <v>0</v>
      </c>
      <c r="Z66" s="153">
        <f>_xlfn.IFNA(IF($B66=$B$382,0,INDEX('I.Supplementary 2019-20'!$J$8:$J$191,MATCH($B66,'I.Supplementary 2019-20'!$B$8:$B$191,0))),INDEX('KI 2019-20'!$J$9:$J$383,MATCH($B66,'KI 2019-20'!$B$9:$B$383,0)))</f>
        <v>2.7958891799704721</v>
      </c>
      <c r="AA66" s="155">
        <f>_xlfn.IFNA(IF($B66=$B$382,0,INDEX('I.Supplementary 2019-20'!$H$8:$H$191,MATCH($B66,'I.Supplementary 2019-20'!$B$8:$B$191,0))),INDEX('KI 2019-20'!$H$9:$H$383,MATCH($B66,'KI 2019-20'!$B$9:$B$383,0)))</f>
        <v>2.7958891799704721</v>
      </c>
      <c r="AC66" s="156">
        <f>I66*('Other inputs'!$C$6/'Other inputs'!$C$5)</f>
        <v>0</v>
      </c>
      <c r="AD66" s="149">
        <f>IF(B66=$B$35,J66*('Other inputs'!$C$6/'Other inputs'!$C$5)-('Other inputs'!$C$18/1000000),J66*('Other inputs'!$C$6/'Other inputs'!$C$5))</f>
        <v>0</v>
      </c>
      <c r="AE66" s="149">
        <f>K66*('Other inputs'!$C$6/'Other inputs'!$C$5)</f>
        <v>0</v>
      </c>
      <c r="AF66" s="149">
        <f>L66*('Other inputs'!$C$6/'Other inputs'!$C$5)</f>
        <v>0</v>
      </c>
      <c r="AG66" s="188">
        <f>M66*('Other inputs'!$C$6/'Other inputs'!$C$5)</f>
        <v>0</v>
      </c>
      <c r="AH66" s="149">
        <f>N66*('Other inputs'!$C$6/'Other inputs'!$C$5)</f>
        <v>0</v>
      </c>
      <c r="AI66" s="149">
        <f>O66*('Other inputs'!$C$6/'Other inputs'!$C$5)</f>
        <v>2.8414433824954495</v>
      </c>
      <c r="AJ66" s="149">
        <f>P66*('Other inputs'!$C$6/'Other inputs'!$C$5)</f>
        <v>0</v>
      </c>
      <c r="AK66" s="149">
        <f>Q66*('Other inputs'!$C$6/'Other inputs'!$C$5)</f>
        <v>0</v>
      </c>
      <c r="AL66" s="188">
        <f>R66*('Other inputs'!$C$6/'Other inputs'!$C$5)</f>
        <v>0</v>
      </c>
      <c r="AM66" s="156">
        <f t="shared" si="4"/>
        <v>0</v>
      </c>
      <c r="AN66" s="149">
        <f t="shared" si="5"/>
        <v>2.8414433824954495</v>
      </c>
      <c r="AO66" s="149">
        <f t="shared" si="6"/>
        <v>0</v>
      </c>
      <c r="AP66" s="149">
        <f t="shared" si="7"/>
        <v>0</v>
      </c>
      <c r="AQ66" s="188">
        <f t="shared" si="8"/>
        <v>0</v>
      </c>
      <c r="AR66" s="149"/>
      <c r="AS66" s="156">
        <f>IF(D66=$C$171,'Other inputs'!$C$12/1000000,SUM(AC66:AG66))</f>
        <v>0</v>
      </c>
      <c r="AT66" s="200">
        <f>IF(D66=$C$171,$Z$171*('Other inputs'!$C$6/'Other inputs'!$C$5),SUM(AH66:AL66))</f>
        <v>2.8414433824954495</v>
      </c>
      <c r="AU66" s="210">
        <f t="shared" si="9"/>
        <v>2.8414433824954495</v>
      </c>
      <c r="AV66" s="214"/>
      <c r="AW66" s="199">
        <f>IF($G66=1,0,AC66*('Other inputs'!$F$6/'Other inputs'!$F$5))</f>
        <v>0</v>
      </c>
      <c r="AX66" s="200">
        <f>IF($G66=1,0,AD66*('Other inputs'!$F$6/'Other inputs'!$F$5))</f>
        <v>0</v>
      </c>
      <c r="AY66" s="200">
        <f>IF($G66=1,0,AE66*('Other inputs'!$F$6/'Other inputs'!$F$5))</f>
        <v>0</v>
      </c>
      <c r="AZ66" s="200">
        <f>IF($G66=1,0,AF66*('Other inputs'!$F$6/'Other inputs'!$F$5))</f>
        <v>0</v>
      </c>
      <c r="BA66" s="200">
        <f>IF($G66=1,0,AG66*('Other inputs'!$F$6/'Other inputs'!$F$5))</f>
        <v>0</v>
      </c>
      <c r="BB66" s="199">
        <f>IF($G66=1,0,AH66*('Other inputs'!$C$7/'Other inputs'!$C$6))</f>
        <v>0</v>
      </c>
      <c r="BC66" s="200">
        <f>IF($G66=1,0,AI66*('Other inputs'!$C$7/'Other inputs'!$C$6))</f>
        <v>2.8414433824954495</v>
      </c>
      <c r="BD66" s="200">
        <f>IF($G66=1,0,AJ66*('Other inputs'!$C$7/'Other inputs'!$C$6))</f>
        <v>0</v>
      </c>
      <c r="BE66" s="200">
        <f>IF($G66=1,0,AK66*('Other inputs'!$C$7/'Other inputs'!$C$6))</f>
        <v>0</v>
      </c>
      <c r="BF66" s="200">
        <f>IF($G66=1,0,AL66*('Other inputs'!$C$7/'Other inputs'!$C$6))</f>
        <v>0</v>
      </c>
      <c r="BG66" s="199">
        <f t="shared" si="10"/>
        <v>0</v>
      </c>
      <c r="BH66" s="200">
        <f t="shared" si="11"/>
        <v>2.8414433824954495</v>
      </c>
      <c r="BI66" s="200">
        <f t="shared" si="12"/>
        <v>0</v>
      </c>
      <c r="BJ66" s="200">
        <f t="shared" si="13"/>
        <v>0</v>
      </c>
      <c r="BK66" s="210">
        <f t="shared" si="14"/>
        <v>0</v>
      </c>
      <c r="BL66" s="200"/>
      <c r="BM66" s="199">
        <f>IF(D66=C$171,'Other inputs'!$C$13/1000000,SUM(AW66:BA66))</f>
        <v>0</v>
      </c>
      <c r="BN66" s="200">
        <f>IF(B66=$B$171,$AT$171*('Other inputs'!$C$7/'Other inputs'!$C$6),SUM(BB66:BF66))</f>
        <v>2.8414433824954495</v>
      </c>
      <c r="BO66" s="188">
        <f t="shared" si="15"/>
        <v>2.8414433824954495</v>
      </c>
    </row>
    <row r="67" spans="2:67">
      <c r="B67" s="121" t="str">
        <f>'KI 2019-20'!B68</f>
        <v>E3131</v>
      </c>
      <c r="C67" s="160" t="str">
        <f t="shared" si="2"/>
        <v>E3131</v>
      </c>
      <c r="D67" s="160" t="str">
        <f t="shared" si="3"/>
        <v>E3131</v>
      </c>
      <c r="E67" t="str">
        <f>INDEX('KI 2019-20'!D$9:D$383,MATCH($B67,'KI 2019-20'!$B$9:$B$383,0))</f>
        <v>SD</v>
      </c>
      <c r="F67">
        <f>INDEX('KI 2019-20'!E$9:E$383,MATCH($B67,'KI 2019-20'!$B$9:$B$383,0))</f>
        <v>0</v>
      </c>
      <c r="G67" s="119">
        <v>0</v>
      </c>
      <c r="H67" s="120" t="str">
        <f>INDEX('KI 2019-20'!F$9:F$383,MATCH($B67,'KI 2019-20'!$B$9:$B$383,0))</f>
        <v>Cherwell</v>
      </c>
      <c r="I67" s="154">
        <f>_xlfn.IFNA(IF($B67=$B$382,0,INDEX('I.Supplementary 2019-20'!N$8:N$191,MATCH($B67,'I.Supplementary 2019-20'!$B$8:$B$191,0))),INDEX('KI 2019-20'!N$9:N$383,MATCH($B67,'KI 2019-20'!$B$9:$B$383,0)))</f>
        <v>0</v>
      </c>
      <c r="J67" s="153">
        <f>_xlfn.IFNA(IF($B67=$B$382,0,INDEX('I.Supplementary 2019-20'!O$8:O$191,MATCH($B67,'I.Supplementary 2019-20'!$B$8:$B$191,0))),INDEX('KI 2019-20'!O$9:O$383,MATCH($B67,'KI 2019-20'!$B$9:$B$383,0)))</f>
        <v>0.11422431428833306</v>
      </c>
      <c r="K67" s="153">
        <f>_xlfn.IFNA(IF($B67=$B$382,0,INDEX('I.Supplementary 2019-20'!P$8:P$191,MATCH($B67,'I.Supplementary 2019-20'!$B$8:$B$191,0))),INDEX('KI 2019-20'!P$9:P$383,MATCH($B67,'KI 2019-20'!$B$9:$B$383,0)))</f>
        <v>0</v>
      </c>
      <c r="L67" s="153">
        <f>_xlfn.IFNA(IF($B67=$B$382,0,INDEX('I.Supplementary 2019-20'!Q$8:Q$191,MATCH($B67,'I.Supplementary 2019-20'!$B$8:$B$191,0))),INDEX('KI 2019-20'!Q$9:Q$383,MATCH($B67,'KI 2019-20'!$B$9:$B$383,0)))</f>
        <v>0</v>
      </c>
      <c r="M67" s="155">
        <f>_xlfn.IFNA(IF($B67=$B$382,0,INDEX('I.Supplementary 2019-20'!R$8:R$191,MATCH($B67,'I.Supplementary 2019-20'!$B$8:$B$191,0))),INDEX('KI 2019-20'!R$9:R$383,MATCH($B67,'KI 2019-20'!$B$9:$B$383,0)))</f>
        <v>0</v>
      </c>
      <c r="N67" s="153">
        <f>_xlfn.IFNA(IF($B67=$B$382,0,INDEX('I.Supplementary 2019-20'!S$8:S$191,MATCH($B67,'I.Supplementary 2019-20'!$B$8:$B$191,0))),INDEX('KI 2019-20'!S$9:S$383,MATCH($B67,'KI 2019-20'!$B$9:$B$383,0)))</f>
        <v>0</v>
      </c>
      <c r="O67" s="153">
        <f>_xlfn.IFNA(IF($B67=$B$382,0,INDEX('I.Supplementary 2019-20'!T$8:T$191,MATCH($B67,'I.Supplementary 2019-20'!$B$8:$B$191,0))),INDEX('KI 2019-20'!T$9:T$383,MATCH($B67,'KI 2019-20'!$B$9:$B$383,0)))</f>
        <v>3.7576163465920693</v>
      </c>
      <c r="P67" s="153">
        <f>_xlfn.IFNA(IF($B67=$B$382,0,INDEX('I.Supplementary 2019-20'!U$8:U$191,MATCH($B67,'I.Supplementary 2019-20'!$B$8:$B$191,0))),INDEX('KI 2019-20'!U$9:U$383,MATCH($B67,'KI 2019-20'!$B$9:$B$383,0)))</f>
        <v>0</v>
      </c>
      <c r="Q67" s="153">
        <f>_xlfn.IFNA(IF($B67=$B$382,0,INDEX('I.Supplementary 2019-20'!V$8:V$191,MATCH($B67,'I.Supplementary 2019-20'!$B$8:$B$191,0))),INDEX('KI 2019-20'!V$9:V$383,MATCH($B67,'KI 2019-20'!$B$9:$B$383,0)))</f>
        <v>0</v>
      </c>
      <c r="R67" s="155">
        <f>_xlfn.IFNA(IF($B67=$B$382,0,INDEX('I.Supplementary 2019-20'!W$8:W$191,MATCH($B67,'I.Supplementary 2019-20'!$B$8:$B$191,0))),INDEX('KI 2019-20'!W$9:W$383,MATCH($B67,'KI 2019-20'!$B$9:$B$383,0)))</f>
        <v>0</v>
      </c>
      <c r="S67" s="153">
        <f>_xlfn.IFNA(IF($B67=$B$382,0,INDEX('I.Supplementary 2019-20'!X$8:X$191,MATCH($B67,'I.Supplementary 2019-20'!$B$8:$B$191,0))),INDEX('KI 2019-20'!X$9:X$383,MATCH($B67,'KI 2019-20'!$B$9:$B$383,0)))</f>
        <v>0</v>
      </c>
      <c r="T67" s="153">
        <f>_xlfn.IFNA(IF($B67=$B$382,0,INDEX('I.Supplementary 2019-20'!Y$8:Y$191,MATCH($B67,'I.Supplementary 2019-20'!$B$8:$B$191,0))),INDEX('KI 2019-20'!Y$9:Y$383,MATCH($B67,'KI 2019-20'!$B$9:$B$383,0)))</f>
        <v>3.8718406608804021</v>
      </c>
      <c r="U67" s="153">
        <f>_xlfn.IFNA(IF($B67=$B$382,0,INDEX('I.Supplementary 2019-20'!Z$8:Z$191,MATCH($B67,'I.Supplementary 2019-20'!$B$8:$B$191,0))),INDEX('KI 2019-20'!Z$9:Z$383,MATCH($B67,'KI 2019-20'!$B$9:$B$383,0)))</f>
        <v>0</v>
      </c>
      <c r="V67" s="153">
        <f>_xlfn.IFNA(IF($B67=$B$382,0,INDEX('I.Supplementary 2019-20'!AA$8:AA$191,MATCH($B67,'I.Supplementary 2019-20'!$B$8:$B$191,0))),INDEX('KI 2019-20'!AA$9:AA$383,MATCH($B67,'KI 2019-20'!$B$9:$B$383,0)))</f>
        <v>0</v>
      </c>
      <c r="W67" s="155">
        <f>_xlfn.IFNA(IF($B67=$B$382,0,INDEX('I.Supplementary 2019-20'!AB$8:AB$191,MATCH($B67,'I.Supplementary 2019-20'!$B$8:$B$191,0))),INDEX('KI 2019-20'!AB$9:AB$383,MATCH($B67,'KI 2019-20'!$B$9:$B$383,0)))</f>
        <v>0</v>
      </c>
      <c r="Y67" s="154">
        <f>_xlfn.IFNA(IF($B67=$B$382,0,INDEX('I.Supplementary 2019-20'!$I$8:$I$191,MATCH($B67,'I.Supplementary 2019-20'!$B$8:$B$191,0))),INDEX('KI 2019-20'!$I$9:$I$383,MATCH($B67,'KI 2019-20'!$B$9:$B$383,0)))</f>
        <v>0.11422431428833306</v>
      </c>
      <c r="Z67" s="153">
        <f>_xlfn.IFNA(IF($B67=$B$382,0,INDEX('I.Supplementary 2019-20'!$J$8:$J$191,MATCH($B67,'I.Supplementary 2019-20'!$B$8:$B$191,0))),INDEX('KI 2019-20'!$J$9:$J$383,MATCH($B67,'KI 2019-20'!$B$9:$B$383,0)))</f>
        <v>3.7576163465920693</v>
      </c>
      <c r="AA67" s="155">
        <f>_xlfn.IFNA(IF($B67=$B$382,0,INDEX('I.Supplementary 2019-20'!$H$8:$H$191,MATCH($B67,'I.Supplementary 2019-20'!$B$8:$B$191,0))),INDEX('KI 2019-20'!$H$9:$H$383,MATCH($B67,'KI 2019-20'!$B$9:$B$383,0)))</f>
        <v>3.8718406608804021</v>
      </c>
      <c r="AC67" s="156">
        <f>I67*('Other inputs'!$C$6/'Other inputs'!$C$5)</f>
        <v>0</v>
      </c>
      <c r="AD67" s="149">
        <f>IF(B67=$B$35,J67*('Other inputs'!$C$6/'Other inputs'!$C$5)-('Other inputs'!$C$18/1000000),J67*('Other inputs'!$C$6/'Other inputs'!$C$5))</f>
        <v>0.11608540291217556</v>
      </c>
      <c r="AE67" s="149">
        <f>K67*('Other inputs'!$C$6/'Other inputs'!$C$5)</f>
        <v>0</v>
      </c>
      <c r="AF67" s="149">
        <f>L67*('Other inputs'!$C$6/'Other inputs'!$C$5)</f>
        <v>0</v>
      </c>
      <c r="AG67" s="188">
        <f>M67*('Other inputs'!$C$6/'Other inputs'!$C$5)</f>
        <v>0</v>
      </c>
      <c r="AH67" s="149">
        <f>N67*('Other inputs'!$C$6/'Other inputs'!$C$5)</f>
        <v>0</v>
      </c>
      <c r="AI67" s="149">
        <f>O67*('Other inputs'!$C$6/'Other inputs'!$C$5)</f>
        <v>3.8188402381862376</v>
      </c>
      <c r="AJ67" s="149">
        <f>P67*('Other inputs'!$C$6/'Other inputs'!$C$5)</f>
        <v>0</v>
      </c>
      <c r="AK67" s="149">
        <f>Q67*('Other inputs'!$C$6/'Other inputs'!$C$5)</f>
        <v>0</v>
      </c>
      <c r="AL67" s="188">
        <f>R67*('Other inputs'!$C$6/'Other inputs'!$C$5)</f>
        <v>0</v>
      </c>
      <c r="AM67" s="156">
        <f t="shared" si="4"/>
        <v>0</v>
      </c>
      <c r="AN67" s="149">
        <f t="shared" si="5"/>
        <v>3.9349256410984133</v>
      </c>
      <c r="AO67" s="149">
        <f t="shared" si="6"/>
        <v>0</v>
      </c>
      <c r="AP67" s="149">
        <f t="shared" si="7"/>
        <v>0</v>
      </c>
      <c r="AQ67" s="188">
        <f t="shared" si="8"/>
        <v>0</v>
      </c>
      <c r="AR67" s="149"/>
      <c r="AS67" s="156">
        <f>IF(D67=$C$171,'Other inputs'!$C$12/1000000,SUM(AC67:AG67))</f>
        <v>0.11608540291217556</v>
      </c>
      <c r="AT67" s="200">
        <f>IF(D67=$C$171,$Z$171*('Other inputs'!$C$6/'Other inputs'!$C$5),SUM(AH67:AL67))</f>
        <v>3.8188402381862376</v>
      </c>
      <c r="AU67" s="210">
        <f t="shared" si="9"/>
        <v>3.9349256410984133</v>
      </c>
      <c r="AV67" s="214"/>
      <c r="AW67" s="199">
        <f>IF($G67=1,0,AC67*('Other inputs'!$F$6/'Other inputs'!$F$5))</f>
        <v>0</v>
      </c>
      <c r="AX67" s="200">
        <f>IF($G67=1,0,AD67*('Other inputs'!$F$6/'Other inputs'!$F$5))</f>
        <v>0.11672734984072214</v>
      </c>
      <c r="AY67" s="200">
        <f>IF($G67=1,0,AE67*('Other inputs'!$F$6/'Other inputs'!$F$5))</f>
        <v>0</v>
      </c>
      <c r="AZ67" s="200">
        <f>IF($G67=1,0,AF67*('Other inputs'!$F$6/'Other inputs'!$F$5))</f>
        <v>0</v>
      </c>
      <c r="BA67" s="200">
        <f>IF($G67=1,0,AG67*('Other inputs'!$F$6/'Other inputs'!$F$5))</f>
        <v>0</v>
      </c>
      <c r="BB67" s="199">
        <f>IF($G67=1,0,AH67*('Other inputs'!$C$7/'Other inputs'!$C$6))</f>
        <v>0</v>
      </c>
      <c r="BC67" s="200">
        <f>IF($G67=1,0,AI67*('Other inputs'!$C$7/'Other inputs'!$C$6))</f>
        <v>3.8188402381862376</v>
      </c>
      <c r="BD67" s="200">
        <f>IF($G67=1,0,AJ67*('Other inputs'!$C$7/'Other inputs'!$C$6))</f>
        <v>0</v>
      </c>
      <c r="BE67" s="200">
        <f>IF($G67=1,0,AK67*('Other inputs'!$C$7/'Other inputs'!$C$6))</f>
        <v>0</v>
      </c>
      <c r="BF67" s="200">
        <f>IF($G67=1,0,AL67*('Other inputs'!$C$7/'Other inputs'!$C$6))</f>
        <v>0</v>
      </c>
      <c r="BG67" s="199">
        <f t="shared" si="10"/>
        <v>0</v>
      </c>
      <c r="BH67" s="200">
        <f t="shared" si="11"/>
        <v>3.9355675880269598</v>
      </c>
      <c r="BI67" s="200">
        <f t="shared" si="12"/>
        <v>0</v>
      </c>
      <c r="BJ67" s="200">
        <f t="shared" si="13"/>
        <v>0</v>
      </c>
      <c r="BK67" s="210">
        <f t="shared" si="14"/>
        <v>0</v>
      </c>
      <c r="BL67" s="200"/>
      <c r="BM67" s="199">
        <f>IF(D67=C$171,'Other inputs'!$C$13/1000000,SUM(AW67:BA67))</f>
        <v>0.11672734984072214</v>
      </c>
      <c r="BN67" s="200">
        <f>IF(B67=$B$171,$AT$171*('Other inputs'!$C$7/'Other inputs'!$C$6),SUM(BB67:BF67))</f>
        <v>3.8188402381862376</v>
      </c>
      <c r="BO67" s="188">
        <f t="shared" si="15"/>
        <v>3.9355675880269598</v>
      </c>
    </row>
    <row r="68" spans="2:67">
      <c r="B68" s="121" t="str">
        <f>'KI 2019-20'!B69</f>
        <v>E0603</v>
      </c>
      <c r="C68" s="160" t="str">
        <f t="shared" si="2"/>
        <v>E0603</v>
      </c>
      <c r="D68" s="160" t="str">
        <f t="shared" si="3"/>
        <v>E0603</v>
      </c>
      <c r="E68" t="str">
        <f>INDEX('KI 2019-20'!D$9:D$383,MATCH($B68,'KI 2019-20'!$B$9:$B$383,0))</f>
        <v>UNINFIR</v>
      </c>
      <c r="F68">
        <f>INDEX('KI 2019-20'!E$9:E$383,MATCH($B68,'KI 2019-20'!$B$9:$B$383,0))</f>
        <v>0</v>
      </c>
      <c r="G68" s="119">
        <v>0</v>
      </c>
      <c r="H68" s="120" t="str">
        <f>INDEX('KI 2019-20'!F$9:F$383,MATCH($B68,'KI 2019-20'!$B$9:$B$383,0))</f>
        <v>Cheshire East</v>
      </c>
      <c r="I68" s="154">
        <f>_xlfn.IFNA(IF($B68=$B$382,0,INDEX('I.Supplementary 2019-20'!N$8:N$191,MATCH($B68,'I.Supplementary 2019-20'!$B$8:$B$191,0))),INDEX('KI 2019-20'!N$9:N$383,MATCH($B68,'KI 2019-20'!$B$9:$B$383,0)))</f>
        <v>0</v>
      </c>
      <c r="J68" s="153">
        <f>_xlfn.IFNA(IF($B68=$B$382,0,INDEX('I.Supplementary 2019-20'!O$8:O$191,MATCH($B68,'I.Supplementary 2019-20'!$B$8:$B$191,0))),INDEX('KI 2019-20'!O$9:O$383,MATCH($B68,'KI 2019-20'!$B$9:$B$383,0)))</f>
        <v>0</v>
      </c>
      <c r="K68" s="153">
        <f>_xlfn.IFNA(IF($B68=$B$382,0,INDEX('I.Supplementary 2019-20'!P$8:P$191,MATCH($B68,'I.Supplementary 2019-20'!$B$8:$B$191,0))),INDEX('KI 2019-20'!P$9:P$383,MATCH($B68,'KI 2019-20'!$B$9:$B$383,0)))</f>
        <v>0</v>
      </c>
      <c r="L68" s="153">
        <f>_xlfn.IFNA(IF($B68=$B$382,0,INDEX('I.Supplementary 2019-20'!Q$8:Q$191,MATCH($B68,'I.Supplementary 2019-20'!$B$8:$B$191,0))),INDEX('KI 2019-20'!Q$9:Q$383,MATCH($B68,'KI 2019-20'!$B$9:$B$383,0)))</f>
        <v>0</v>
      </c>
      <c r="M68" s="155">
        <f>_xlfn.IFNA(IF($B68=$B$382,0,INDEX('I.Supplementary 2019-20'!R$8:R$191,MATCH($B68,'I.Supplementary 2019-20'!$B$8:$B$191,0))),INDEX('KI 2019-20'!R$9:R$383,MATCH($B68,'KI 2019-20'!$B$9:$B$383,0)))</f>
        <v>0</v>
      </c>
      <c r="N68" s="153">
        <f>_xlfn.IFNA(IF($B68=$B$382,0,INDEX('I.Supplementary 2019-20'!S$8:S$191,MATCH($B68,'I.Supplementary 2019-20'!$B$8:$B$191,0))),INDEX('KI 2019-20'!S$9:S$383,MATCH($B68,'KI 2019-20'!$B$9:$B$383,0)))</f>
        <v>34.108321247622357</v>
      </c>
      <c r="O68" s="153">
        <f>_xlfn.IFNA(IF($B68=$B$382,0,INDEX('I.Supplementary 2019-20'!T$8:T$191,MATCH($B68,'I.Supplementary 2019-20'!$B$8:$B$191,0))),INDEX('KI 2019-20'!T$9:T$383,MATCH($B68,'KI 2019-20'!$B$9:$B$383,0)))</f>
        <v>7.7461302989204892</v>
      </c>
      <c r="P68" s="153">
        <f>_xlfn.IFNA(IF($B68=$B$382,0,INDEX('I.Supplementary 2019-20'!U$8:U$191,MATCH($B68,'I.Supplementary 2019-20'!$B$8:$B$191,0))),INDEX('KI 2019-20'!U$9:U$383,MATCH($B68,'KI 2019-20'!$B$9:$B$383,0)))</f>
        <v>0</v>
      </c>
      <c r="Q68" s="153">
        <f>_xlfn.IFNA(IF($B68=$B$382,0,INDEX('I.Supplementary 2019-20'!V$8:V$191,MATCH($B68,'I.Supplementary 2019-20'!$B$8:$B$191,0))),INDEX('KI 2019-20'!V$9:V$383,MATCH($B68,'KI 2019-20'!$B$9:$B$383,0)))</f>
        <v>0</v>
      </c>
      <c r="R68" s="155">
        <f>_xlfn.IFNA(IF($B68=$B$382,0,INDEX('I.Supplementary 2019-20'!W$8:W$191,MATCH($B68,'I.Supplementary 2019-20'!$B$8:$B$191,0))),INDEX('KI 2019-20'!W$9:W$383,MATCH($B68,'KI 2019-20'!$B$9:$B$383,0)))</f>
        <v>0</v>
      </c>
      <c r="S68" s="153">
        <f>_xlfn.IFNA(IF($B68=$B$382,0,INDEX('I.Supplementary 2019-20'!X$8:X$191,MATCH($B68,'I.Supplementary 2019-20'!$B$8:$B$191,0))),INDEX('KI 2019-20'!X$9:X$383,MATCH($B68,'KI 2019-20'!$B$9:$B$383,0)))</f>
        <v>34.108321247622357</v>
      </c>
      <c r="T68" s="153">
        <f>_xlfn.IFNA(IF($B68=$B$382,0,INDEX('I.Supplementary 2019-20'!Y$8:Y$191,MATCH($B68,'I.Supplementary 2019-20'!$B$8:$B$191,0))),INDEX('KI 2019-20'!Y$9:Y$383,MATCH($B68,'KI 2019-20'!$B$9:$B$383,0)))</f>
        <v>7.7461302989204892</v>
      </c>
      <c r="U68" s="153">
        <f>_xlfn.IFNA(IF($B68=$B$382,0,INDEX('I.Supplementary 2019-20'!Z$8:Z$191,MATCH($B68,'I.Supplementary 2019-20'!$B$8:$B$191,0))),INDEX('KI 2019-20'!Z$9:Z$383,MATCH($B68,'KI 2019-20'!$B$9:$B$383,0)))</f>
        <v>0</v>
      </c>
      <c r="V68" s="153">
        <f>_xlfn.IFNA(IF($B68=$B$382,0,INDEX('I.Supplementary 2019-20'!AA$8:AA$191,MATCH($B68,'I.Supplementary 2019-20'!$B$8:$B$191,0))),INDEX('KI 2019-20'!AA$9:AA$383,MATCH($B68,'KI 2019-20'!$B$9:$B$383,0)))</f>
        <v>0</v>
      </c>
      <c r="W68" s="155">
        <f>_xlfn.IFNA(IF($B68=$B$382,0,INDEX('I.Supplementary 2019-20'!AB$8:AB$191,MATCH($B68,'I.Supplementary 2019-20'!$B$8:$B$191,0))),INDEX('KI 2019-20'!AB$9:AB$383,MATCH($B68,'KI 2019-20'!$B$9:$B$383,0)))</f>
        <v>0</v>
      </c>
      <c r="Y68" s="154">
        <f>_xlfn.IFNA(IF($B68=$B$382,0,INDEX('I.Supplementary 2019-20'!$I$8:$I$191,MATCH($B68,'I.Supplementary 2019-20'!$B$8:$B$191,0))),INDEX('KI 2019-20'!$I$9:$I$383,MATCH($B68,'KI 2019-20'!$B$9:$B$383,0)))</f>
        <v>0</v>
      </c>
      <c r="Z68" s="153">
        <f>_xlfn.IFNA(IF($B68=$B$382,0,INDEX('I.Supplementary 2019-20'!$J$8:$J$191,MATCH($B68,'I.Supplementary 2019-20'!$B$8:$B$191,0))),INDEX('KI 2019-20'!$J$9:$J$383,MATCH($B68,'KI 2019-20'!$B$9:$B$383,0)))</f>
        <v>41.854451546542847</v>
      </c>
      <c r="AA68" s="155">
        <f>_xlfn.IFNA(IF($B68=$B$382,0,INDEX('I.Supplementary 2019-20'!$H$8:$H$191,MATCH($B68,'I.Supplementary 2019-20'!$B$8:$B$191,0))),INDEX('KI 2019-20'!$H$9:$H$383,MATCH($B68,'KI 2019-20'!$B$9:$B$383,0)))</f>
        <v>41.854451546542847</v>
      </c>
      <c r="AC68" s="156">
        <f>I68*('Other inputs'!$C$6/'Other inputs'!$C$5)</f>
        <v>0</v>
      </c>
      <c r="AD68" s="149">
        <f>IF(B68=$B$35,J68*('Other inputs'!$C$6/'Other inputs'!$C$5)-('Other inputs'!$C$18/1000000),J68*('Other inputs'!$C$6/'Other inputs'!$C$5))</f>
        <v>0</v>
      </c>
      <c r="AE68" s="149">
        <f>K68*('Other inputs'!$C$6/'Other inputs'!$C$5)</f>
        <v>0</v>
      </c>
      <c r="AF68" s="149">
        <f>L68*('Other inputs'!$C$6/'Other inputs'!$C$5)</f>
        <v>0</v>
      </c>
      <c r="AG68" s="188">
        <f>M68*('Other inputs'!$C$6/'Other inputs'!$C$5)</f>
        <v>0</v>
      </c>
      <c r="AH68" s="149">
        <f>N68*('Other inputs'!$C$6/'Other inputs'!$C$5)</f>
        <v>34.664057642695632</v>
      </c>
      <c r="AI68" s="149">
        <f>O68*('Other inputs'!$C$6/'Other inputs'!$C$5)</f>
        <v>7.8723401612246926</v>
      </c>
      <c r="AJ68" s="149">
        <f>P68*('Other inputs'!$C$6/'Other inputs'!$C$5)</f>
        <v>0</v>
      </c>
      <c r="AK68" s="149">
        <f>Q68*('Other inputs'!$C$6/'Other inputs'!$C$5)</f>
        <v>0</v>
      </c>
      <c r="AL68" s="188">
        <f>R68*('Other inputs'!$C$6/'Other inputs'!$C$5)</f>
        <v>0</v>
      </c>
      <c r="AM68" s="156">
        <f t="shared" si="4"/>
        <v>34.664057642695632</v>
      </c>
      <c r="AN68" s="149">
        <f t="shared" si="5"/>
        <v>7.8723401612246926</v>
      </c>
      <c r="AO68" s="149">
        <f t="shared" si="6"/>
        <v>0</v>
      </c>
      <c r="AP68" s="149">
        <f t="shared" si="7"/>
        <v>0</v>
      </c>
      <c r="AQ68" s="188">
        <f t="shared" si="8"/>
        <v>0</v>
      </c>
      <c r="AR68" s="149"/>
      <c r="AS68" s="156">
        <f>IF(D68=$C$171,'Other inputs'!$C$12/1000000,SUM(AC68:AG68))</f>
        <v>0</v>
      </c>
      <c r="AT68" s="200">
        <f>IF(D68=$C$171,$Z$171*('Other inputs'!$C$6/'Other inputs'!$C$5),SUM(AH68:AL68))</f>
        <v>42.536397803920323</v>
      </c>
      <c r="AU68" s="210">
        <f t="shared" si="9"/>
        <v>42.536397803920323</v>
      </c>
      <c r="AV68" s="214"/>
      <c r="AW68" s="199">
        <f>IF($G68=1,0,AC68*('Other inputs'!$F$6/'Other inputs'!$F$5))</f>
        <v>0</v>
      </c>
      <c r="AX68" s="200">
        <f>IF($G68=1,0,AD68*('Other inputs'!$F$6/'Other inputs'!$F$5))</f>
        <v>0</v>
      </c>
      <c r="AY68" s="200">
        <f>IF($G68=1,0,AE68*('Other inputs'!$F$6/'Other inputs'!$F$5))</f>
        <v>0</v>
      </c>
      <c r="AZ68" s="200">
        <f>IF($G68=1,0,AF68*('Other inputs'!$F$6/'Other inputs'!$F$5))</f>
        <v>0</v>
      </c>
      <c r="BA68" s="200">
        <f>IF($G68=1,0,AG68*('Other inputs'!$F$6/'Other inputs'!$F$5))</f>
        <v>0</v>
      </c>
      <c r="BB68" s="199">
        <f>IF($G68=1,0,AH68*('Other inputs'!$C$7/'Other inputs'!$C$6))</f>
        <v>34.664057642695632</v>
      </c>
      <c r="BC68" s="200">
        <f>IF($G68=1,0,AI68*('Other inputs'!$C$7/'Other inputs'!$C$6))</f>
        <v>7.8723401612246926</v>
      </c>
      <c r="BD68" s="200">
        <f>IF($G68=1,0,AJ68*('Other inputs'!$C$7/'Other inputs'!$C$6))</f>
        <v>0</v>
      </c>
      <c r="BE68" s="200">
        <f>IF($G68=1,0,AK68*('Other inputs'!$C$7/'Other inputs'!$C$6))</f>
        <v>0</v>
      </c>
      <c r="BF68" s="200">
        <f>IF($G68=1,0,AL68*('Other inputs'!$C$7/'Other inputs'!$C$6))</f>
        <v>0</v>
      </c>
      <c r="BG68" s="199">
        <f t="shared" si="10"/>
        <v>34.664057642695632</v>
      </c>
      <c r="BH68" s="200">
        <f t="shared" si="11"/>
        <v>7.8723401612246926</v>
      </c>
      <c r="BI68" s="200">
        <f t="shared" si="12"/>
        <v>0</v>
      </c>
      <c r="BJ68" s="200">
        <f t="shared" si="13"/>
        <v>0</v>
      </c>
      <c r="BK68" s="210">
        <f t="shared" si="14"/>
        <v>0</v>
      </c>
      <c r="BL68" s="200"/>
      <c r="BM68" s="199">
        <f>IF(D68=C$171,'Other inputs'!$C$13/1000000,SUM(AW68:BA68))</f>
        <v>0</v>
      </c>
      <c r="BN68" s="200">
        <f>IF(B68=$B$171,$AT$171*('Other inputs'!$C$7/'Other inputs'!$C$6),SUM(BB68:BF68))</f>
        <v>42.536397803920323</v>
      </c>
      <c r="BO68" s="188">
        <f t="shared" si="15"/>
        <v>42.536397803920323</v>
      </c>
    </row>
    <row r="69" spans="2:67">
      <c r="B69" s="121" t="str">
        <f>'KI 2019-20'!B70</f>
        <v>E6106</v>
      </c>
      <c r="C69" s="160" t="str">
        <f t="shared" si="2"/>
        <v>E6106</v>
      </c>
      <c r="D69" s="160" t="str">
        <f t="shared" si="3"/>
        <v>E6106</v>
      </c>
      <c r="E69" t="str">
        <f>INDEX('KI 2019-20'!D$9:D$383,MATCH($B69,'KI 2019-20'!$B$9:$B$383,0))</f>
        <v>SFIR</v>
      </c>
      <c r="F69">
        <f>INDEX('KI 2019-20'!E$9:E$383,MATCH($B69,'KI 2019-20'!$B$9:$B$383,0))</f>
        <v>0</v>
      </c>
      <c r="G69" s="119">
        <v>0</v>
      </c>
      <c r="H69" s="120" t="str">
        <f>INDEX('KI 2019-20'!F$9:F$383,MATCH($B69,'KI 2019-20'!$B$9:$B$383,0))</f>
        <v>Cheshire Fire</v>
      </c>
      <c r="I69" s="154">
        <f>_xlfn.IFNA(IF($B69=$B$382,0,INDEX('I.Supplementary 2019-20'!N$8:N$191,MATCH($B69,'I.Supplementary 2019-20'!$B$8:$B$191,0))),INDEX('KI 2019-20'!N$9:N$383,MATCH($B69,'KI 2019-20'!$B$9:$B$383,0)))</f>
        <v>0</v>
      </c>
      <c r="J69" s="153">
        <f>_xlfn.IFNA(IF($B69=$B$382,0,INDEX('I.Supplementary 2019-20'!O$8:O$191,MATCH($B69,'I.Supplementary 2019-20'!$B$8:$B$191,0))),INDEX('KI 2019-20'!O$9:O$383,MATCH($B69,'KI 2019-20'!$B$9:$B$383,0)))</f>
        <v>0</v>
      </c>
      <c r="K69" s="153">
        <f>_xlfn.IFNA(IF($B69=$B$382,0,INDEX('I.Supplementary 2019-20'!P$8:P$191,MATCH($B69,'I.Supplementary 2019-20'!$B$8:$B$191,0))),INDEX('KI 2019-20'!P$9:P$383,MATCH($B69,'KI 2019-20'!$B$9:$B$383,0)))</f>
        <v>3.9273200556330159</v>
      </c>
      <c r="L69" s="153">
        <f>_xlfn.IFNA(IF($B69=$B$382,0,INDEX('I.Supplementary 2019-20'!Q$8:Q$191,MATCH($B69,'I.Supplementary 2019-20'!$B$8:$B$191,0))),INDEX('KI 2019-20'!Q$9:Q$383,MATCH($B69,'KI 2019-20'!$B$9:$B$383,0)))</f>
        <v>0</v>
      </c>
      <c r="M69" s="155">
        <f>_xlfn.IFNA(IF($B69=$B$382,0,INDEX('I.Supplementary 2019-20'!R$8:R$191,MATCH($B69,'I.Supplementary 2019-20'!$B$8:$B$191,0))),INDEX('KI 2019-20'!R$9:R$383,MATCH($B69,'KI 2019-20'!$B$9:$B$383,0)))</f>
        <v>0</v>
      </c>
      <c r="N69" s="153">
        <f>_xlfn.IFNA(IF($B69=$B$382,0,INDEX('I.Supplementary 2019-20'!S$8:S$191,MATCH($B69,'I.Supplementary 2019-20'!$B$8:$B$191,0))),INDEX('KI 2019-20'!S$9:S$383,MATCH($B69,'KI 2019-20'!$B$9:$B$383,0)))</f>
        <v>0</v>
      </c>
      <c r="O69" s="153">
        <f>_xlfn.IFNA(IF($B69=$B$382,0,INDEX('I.Supplementary 2019-20'!T$8:T$191,MATCH($B69,'I.Supplementary 2019-20'!$B$8:$B$191,0))),INDEX('KI 2019-20'!T$9:T$383,MATCH($B69,'KI 2019-20'!$B$9:$B$383,0)))</f>
        <v>0</v>
      </c>
      <c r="P69" s="153">
        <f>_xlfn.IFNA(IF($B69=$B$382,0,INDEX('I.Supplementary 2019-20'!U$8:U$191,MATCH($B69,'I.Supplementary 2019-20'!$B$8:$B$191,0))),INDEX('KI 2019-20'!U$9:U$383,MATCH($B69,'KI 2019-20'!$B$9:$B$383,0)))</f>
        <v>9.3173085779649565</v>
      </c>
      <c r="Q69" s="153">
        <f>_xlfn.IFNA(IF($B69=$B$382,0,INDEX('I.Supplementary 2019-20'!V$8:V$191,MATCH($B69,'I.Supplementary 2019-20'!$B$8:$B$191,0))),INDEX('KI 2019-20'!V$9:V$383,MATCH($B69,'KI 2019-20'!$B$9:$B$383,0)))</f>
        <v>0</v>
      </c>
      <c r="R69" s="155">
        <f>_xlfn.IFNA(IF($B69=$B$382,0,INDEX('I.Supplementary 2019-20'!W$8:W$191,MATCH($B69,'I.Supplementary 2019-20'!$B$8:$B$191,0))),INDEX('KI 2019-20'!W$9:W$383,MATCH($B69,'KI 2019-20'!$B$9:$B$383,0)))</f>
        <v>0</v>
      </c>
      <c r="S69" s="153">
        <f>_xlfn.IFNA(IF($B69=$B$382,0,INDEX('I.Supplementary 2019-20'!X$8:X$191,MATCH($B69,'I.Supplementary 2019-20'!$B$8:$B$191,0))),INDEX('KI 2019-20'!X$9:X$383,MATCH($B69,'KI 2019-20'!$B$9:$B$383,0)))</f>
        <v>0</v>
      </c>
      <c r="T69" s="153">
        <f>_xlfn.IFNA(IF($B69=$B$382,0,INDEX('I.Supplementary 2019-20'!Y$8:Y$191,MATCH($B69,'I.Supplementary 2019-20'!$B$8:$B$191,0))),INDEX('KI 2019-20'!Y$9:Y$383,MATCH($B69,'KI 2019-20'!$B$9:$B$383,0)))</f>
        <v>0</v>
      </c>
      <c r="U69" s="153">
        <f>_xlfn.IFNA(IF($B69=$B$382,0,INDEX('I.Supplementary 2019-20'!Z$8:Z$191,MATCH($B69,'I.Supplementary 2019-20'!$B$8:$B$191,0))),INDEX('KI 2019-20'!Z$9:Z$383,MATCH($B69,'KI 2019-20'!$B$9:$B$383,0)))</f>
        <v>13.244628633597971</v>
      </c>
      <c r="V69" s="153">
        <f>_xlfn.IFNA(IF($B69=$B$382,0,INDEX('I.Supplementary 2019-20'!AA$8:AA$191,MATCH($B69,'I.Supplementary 2019-20'!$B$8:$B$191,0))),INDEX('KI 2019-20'!AA$9:AA$383,MATCH($B69,'KI 2019-20'!$B$9:$B$383,0)))</f>
        <v>0</v>
      </c>
      <c r="W69" s="155">
        <f>_xlfn.IFNA(IF($B69=$B$382,0,INDEX('I.Supplementary 2019-20'!AB$8:AB$191,MATCH($B69,'I.Supplementary 2019-20'!$B$8:$B$191,0))),INDEX('KI 2019-20'!AB$9:AB$383,MATCH($B69,'KI 2019-20'!$B$9:$B$383,0)))</f>
        <v>0</v>
      </c>
      <c r="Y69" s="154">
        <f>_xlfn.IFNA(IF($B69=$B$382,0,INDEX('I.Supplementary 2019-20'!$I$8:$I$191,MATCH($B69,'I.Supplementary 2019-20'!$B$8:$B$191,0))),INDEX('KI 2019-20'!$I$9:$I$383,MATCH($B69,'KI 2019-20'!$B$9:$B$383,0)))</f>
        <v>3.9273200556330159</v>
      </c>
      <c r="Z69" s="153">
        <f>_xlfn.IFNA(IF($B69=$B$382,0,INDEX('I.Supplementary 2019-20'!$J$8:$J$191,MATCH($B69,'I.Supplementary 2019-20'!$B$8:$B$191,0))),INDEX('KI 2019-20'!$J$9:$J$383,MATCH($B69,'KI 2019-20'!$B$9:$B$383,0)))</f>
        <v>9.3173085779649565</v>
      </c>
      <c r="AA69" s="155">
        <f>_xlfn.IFNA(IF($B69=$B$382,0,INDEX('I.Supplementary 2019-20'!$H$8:$H$191,MATCH($B69,'I.Supplementary 2019-20'!$B$8:$B$191,0))),INDEX('KI 2019-20'!$H$9:$H$383,MATCH($B69,'KI 2019-20'!$B$9:$B$383,0)))</f>
        <v>13.244628633597971</v>
      </c>
      <c r="AC69" s="156">
        <f>I69*('Other inputs'!$C$6/'Other inputs'!$C$5)</f>
        <v>0</v>
      </c>
      <c r="AD69" s="149">
        <f>IF(B69=$B$35,J69*('Other inputs'!$C$6/'Other inputs'!$C$5)-('Other inputs'!$C$18/1000000),J69*('Other inputs'!$C$6/'Other inputs'!$C$5))</f>
        <v>0</v>
      </c>
      <c r="AE69" s="149">
        <f>K69*('Other inputs'!$C$6/'Other inputs'!$C$5)</f>
        <v>3.9913089771097252</v>
      </c>
      <c r="AF69" s="149">
        <f>L69*('Other inputs'!$C$6/'Other inputs'!$C$5)</f>
        <v>0</v>
      </c>
      <c r="AG69" s="188">
        <f>M69*('Other inputs'!$C$6/'Other inputs'!$C$5)</f>
        <v>0</v>
      </c>
      <c r="AH69" s="149">
        <f>N69*('Other inputs'!$C$6/'Other inputs'!$C$5)</f>
        <v>0</v>
      </c>
      <c r="AI69" s="149">
        <f>O69*('Other inputs'!$C$6/'Other inputs'!$C$5)</f>
        <v>0</v>
      </c>
      <c r="AJ69" s="149">
        <f>P69*('Other inputs'!$C$6/'Other inputs'!$C$5)</f>
        <v>9.4691180863635704</v>
      </c>
      <c r="AK69" s="149">
        <f>Q69*('Other inputs'!$C$6/'Other inputs'!$C$5)</f>
        <v>0</v>
      </c>
      <c r="AL69" s="188">
        <f>R69*('Other inputs'!$C$6/'Other inputs'!$C$5)</f>
        <v>0</v>
      </c>
      <c r="AM69" s="156">
        <f t="shared" si="4"/>
        <v>0</v>
      </c>
      <c r="AN69" s="149">
        <f t="shared" si="5"/>
        <v>0</v>
      </c>
      <c r="AO69" s="149">
        <f t="shared" si="6"/>
        <v>13.460427063473295</v>
      </c>
      <c r="AP69" s="149">
        <f t="shared" si="7"/>
        <v>0</v>
      </c>
      <c r="AQ69" s="188">
        <f t="shared" si="8"/>
        <v>0</v>
      </c>
      <c r="AR69" s="149"/>
      <c r="AS69" s="156">
        <f>IF(D69=$C$171,'Other inputs'!$C$12/1000000,SUM(AC69:AG69))</f>
        <v>3.9913089771097252</v>
      </c>
      <c r="AT69" s="200">
        <f>IF(D69=$C$171,$Z$171*('Other inputs'!$C$6/'Other inputs'!$C$5),SUM(AH69:AL69))</f>
        <v>9.4691180863635704</v>
      </c>
      <c r="AU69" s="210">
        <f t="shared" si="9"/>
        <v>13.460427063473295</v>
      </c>
      <c r="AV69" s="214"/>
      <c r="AW69" s="199">
        <f>IF($G69=1,0,AC69*('Other inputs'!$F$6/'Other inputs'!$F$5))</f>
        <v>0</v>
      </c>
      <c r="AX69" s="200">
        <f>IF($G69=1,0,AD69*('Other inputs'!$F$6/'Other inputs'!$F$5))</f>
        <v>0</v>
      </c>
      <c r="AY69" s="200">
        <f>IF($G69=1,0,AE69*('Other inputs'!$F$6/'Other inputs'!$F$5))</f>
        <v>4.0133807318218526</v>
      </c>
      <c r="AZ69" s="200">
        <f>IF($G69=1,0,AF69*('Other inputs'!$F$6/'Other inputs'!$F$5))</f>
        <v>0</v>
      </c>
      <c r="BA69" s="200">
        <f>IF($G69=1,0,AG69*('Other inputs'!$F$6/'Other inputs'!$F$5))</f>
        <v>0</v>
      </c>
      <c r="BB69" s="199">
        <f>IF($G69=1,0,AH69*('Other inputs'!$C$7/'Other inputs'!$C$6))</f>
        <v>0</v>
      </c>
      <c r="BC69" s="200">
        <f>IF($G69=1,0,AI69*('Other inputs'!$C$7/'Other inputs'!$C$6))</f>
        <v>0</v>
      </c>
      <c r="BD69" s="200">
        <f>IF($G69=1,0,AJ69*('Other inputs'!$C$7/'Other inputs'!$C$6))</f>
        <v>9.4691180863635704</v>
      </c>
      <c r="BE69" s="200">
        <f>IF($G69=1,0,AK69*('Other inputs'!$C$7/'Other inputs'!$C$6))</f>
        <v>0</v>
      </c>
      <c r="BF69" s="200">
        <f>IF($G69=1,0,AL69*('Other inputs'!$C$7/'Other inputs'!$C$6))</f>
        <v>0</v>
      </c>
      <c r="BG69" s="199">
        <f t="shared" si="10"/>
        <v>0</v>
      </c>
      <c r="BH69" s="200">
        <f t="shared" si="11"/>
        <v>0</v>
      </c>
      <c r="BI69" s="200">
        <f t="shared" si="12"/>
        <v>13.482498818185423</v>
      </c>
      <c r="BJ69" s="200">
        <f t="shared" si="13"/>
        <v>0</v>
      </c>
      <c r="BK69" s="210">
        <f t="shared" si="14"/>
        <v>0</v>
      </c>
      <c r="BL69" s="200"/>
      <c r="BM69" s="199">
        <f>IF(D69=C$171,'Other inputs'!$C$13/1000000,SUM(AW69:BA69))</f>
        <v>4.0133807318218526</v>
      </c>
      <c r="BN69" s="200">
        <f>IF(B69=$B$171,$AT$171*('Other inputs'!$C$7/'Other inputs'!$C$6),SUM(BB69:BF69))</f>
        <v>9.4691180863635704</v>
      </c>
      <c r="BO69" s="188">
        <f t="shared" si="15"/>
        <v>13.482498818185423</v>
      </c>
    </row>
    <row r="70" spans="2:67">
      <c r="B70" s="121" t="str">
        <f>'KI 2019-20'!B71</f>
        <v>E0604</v>
      </c>
      <c r="C70" s="160" t="str">
        <f t="shared" si="2"/>
        <v>E0604</v>
      </c>
      <c r="D70" s="160" t="str">
        <f t="shared" si="3"/>
        <v>E0604</v>
      </c>
      <c r="E70" t="str">
        <f>INDEX('KI 2019-20'!D$9:D$383,MATCH($B70,'KI 2019-20'!$B$9:$B$383,0))</f>
        <v>UNINFIR</v>
      </c>
      <c r="F70">
        <f>INDEX('KI 2019-20'!E$9:E$383,MATCH($B70,'KI 2019-20'!$B$9:$B$383,0))</f>
        <v>0</v>
      </c>
      <c r="G70" s="119">
        <v>0</v>
      </c>
      <c r="H70" s="120" t="str">
        <f>INDEX('KI 2019-20'!F$9:F$383,MATCH($B70,'KI 2019-20'!$B$9:$B$383,0))</f>
        <v>Cheshire West and Chester</v>
      </c>
      <c r="I70" s="154">
        <f>_xlfn.IFNA(IF($B70=$B$382,0,INDEX('I.Supplementary 2019-20'!N$8:N$191,MATCH($B70,'I.Supplementary 2019-20'!$B$8:$B$191,0))),INDEX('KI 2019-20'!N$9:N$383,MATCH($B70,'KI 2019-20'!$B$9:$B$383,0)))</f>
        <v>5.0664569252685752</v>
      </c>
      <c r="J70" s="153">
        <f>_xlfn.IFNA(IF($B70=$B$382,0,INDEX('I.Supplementary 2019-20'!O$8:O$191,MATCH($B70,'I.Supplementary 2019-20'!$B$8:$B$191,0))),INDEX('KI 2019-20'!O$9:O$383,MATCH($B70,'KI 2019-20'!$B$9:$B$383,0)))</f>
        <v>-1.7800893483086637</v>
      </c>
      <c r="K70" s="153">
        <f>_xlfn.IFNA(IF($B70=$B$382,0,INDEX('I.Supplementary 2019-20'!P$8:P$191,MATCH($B70,'I.Supplementary 2019-20'!$B$8:$B$191,0))),INDEX('KI 2019-20'!P$9:P$383,MATCH($B70,'KI 2019-20'!$B$9:$B$383,0)))</f>
        <v>0</v>
      </c>
      <c r="L70" s="153">
        <f>_xlfn.IFNA(IF($B70=$B$382,0,INDEX('I.Supplementary 2019-20'!Q$8:Q$191,MATCH($B70,'I.Supplementary 2019-20'!$B$8:$B$191,0))),INDEX('KI 2019-20'!Q$9:Q$383,MATCH($B70,'KI 2019-20'!$B$9:$B$383,0)))</f>
        <v>0</v>
      </c>
      <c r="M70" s="155">
        <f>_xlfn.IFNA(IF($B70=$B$382,0,INDEX('I.Supplementary 2019-20'!R$8:R$191,MATCH($B70,'I.Supplementary 2019-20'!$B$8:$B$191,0))),INDEX('KI 2019-20'!R$9:R$383,MATCH($B70,'KI 2019-20'!$B$9:$B$383,0)))</f>
        <v>0</v>
      </c>
      <c r="N70" s="153">
        <f>_xlfn.IFNA(IF($B70=$B$382,0,INDEX('I.Supplementary 2019-20'!S$8:S$191,MATCH($B70,'I.Supplementary 2019-20'!$B$8:$B$191,0))),INDEX('KI 2019-20'!S$9:S$383,MATCH($B70,'KI 2019-20'!$B$9:$B$383,0)))</f>
        <v>43.618444794866342</v>
      </c>
      <c r="O70" s="153">
        <f>_xlfn.IFNA(IF($B70=$B$382,0,INDEX('I.Supplementary 2019-20'!T$8:T$191,MATCH($B70,'I.Supplementary 2019-20'!$B$8:$B$191,0))),INDEX('KI 2019-20'!T$9:T$383,MATCH($B70,'KI 2019-20'!$B$9:$B$383,0)))</f>
        <v>8.4853594390020071</v>
      </c>
      <c r="P70" s="153">
        <f>_xlfn.IFNA(IF($B70=$B$382,0,INDEX('I.Supplementary 2019-20'!U$8:U$191,MATCH($B70,'I.Supplementary 2019-20'!$B$8:$B$191,0))),INDEX('KI 2019-20'!U$9:U$383,MATCH($B70,'KI 2019-20'!$B$9:$B$383,0)))</f>
        <v>0</v>
      </c>
      <c r="Q70" s="153">
        <f>_xlfn.IFNA(IF($B70=$B$382,0,INDEX('I.Supplementary 2019-20'!V$8:V$191,MATCH($B70,'I.Supplementary 2019-20'!$B$8:$B$191,0))),INDEX('KI 2019-20'!V$9:V$383,MATCH($B70,'KI 2019-20'!$B$9:$B$383,0)))</f>
        <v>0</v>
      </c>
      <c r="R70" s="155">
        <f>_xlfn.IFNA(IF($B70=$B$382,0,INDEX('I.Supplementary 2019-20'!W$8:W$191,MATCH($B70,'I.Supplementary 2019-20'!$B$8:$B$191,0))),INDEX('KI 2019-20'!W$9:W$383,MATCH($B70,'KI 2019-20'!$B$9:$B$383,0)))</f>
        <v>0</v>
      </c>
      <c r="S70" s="153">
        <f>_xlfn.IFNA(IF($B70=$B$382,0,INDEX('I.Supplementary 2019-20'!X$8:X$191,MATCH($B70,'I.Supplementary 2019-20'!$B$8:$B$191,0))),INDEX('KI 2019-20'!X$9:X$383,MATCH($B70,'KI 2019-20'!$B$9:$B$383,0)))</f>
        <v>48.684901720134917</v>
      </c>
      <c r="T70" s="153">
        <f>_xlfn.IFNA(IF($B70=$B$382,0,INDEX('I.Supplementary 2019-20'!Y$8:Y$191,MATCH($B70,'I.Supplementary 2019-20'!$B$8:$B$191,0))),INDEX('KI 2019-20'!Y$9:Y$383,MATCH($B70,'KI 2019-20'!$B$9:$B$383,0)))</f>
        <v>6.7052700906933431</v>
      </c>
      <c r="U70" s="153">
        <f>_xlfn.IFNA(IF($B70=$B$382,0,INDEX('I.Supplementary 2019-20'!Z$8:Z$191,MATCH($B70,'I.Supplementary 2019-20'!$B$8:$B$191,0))),INDEX('KI 2019-20'!Z$9:Z$383,MATCH($B70,'KI 2019-20'!$B$9:$B$383,0)))</f>
        <v>0</v>
      </c>
      <c r="V70" s="153">
        <f>_xlfn.IFNA(IF($B70=$B$382,0,INDEX('I.Supplementary 2019-20'!AA$8:AA$191,MATCH($B70,'I.Supplementary 2019-20'!$B$8:$B$191,0))),INDEX('KI 2019-20'!AA$9:AA$383,MATCH($B70,'KI 2019-20'!$B$9:$B$383,0)))</f>
        <v>0</v>
      </c>
      <c r="W70" s="155">
        <f>_xlfn.IFNA(IF($B70=$B$382,0,INDEX('I.Supplementary 2019-20'!AB$8:AB$191,MATCH($B70,'I.Supplementary 2019-20'!$B$8:$B$191,0))),INDEX('KI 2019-20'!AB$9:AB$383,MATCH($B70,'KI 2019-20'!$B$9:$B$383,0)))</f>
        <v>0</v>
      </c>
      <c r="Y70" s="154">
        <f>_xlfn.IFNA(IF($B70=$B$382,0,INDEX('I.Supplementary 2019-20'!$I$8:$I$191,MATCH($B70,'I.Supplementary 2019-20'!$B$8:$B$191,0))),INDEX('KI 2019-20'!$I$9:$I$383,MATCH($B70,'KI 2019-20'!$B$9:$B$383,0)))</f>
        <v>3.2863675769599117</v>
      </c>
      <c r="Z70" s="153">
        <f>_xlfn.IFNA(IF($B70=$B$382,0,INDEX('I.Supplementary 2019-20'!$J$8:$J$191,MATCH($B70,'I.Supplementary 2019-20'!$B$8:$B$191,0))),INDEX('KI 2019-20'!$J$9:$J$383,MATCH($B70,'KI 2019-20'!$B$9:$B$383,0)))</f>
        <v>52.103804233868345</v>
      </c>
      <c r="AA70" s="155">
        <f>_xlfn.IFNA(IF($B70=$B$382,0,INDEX('I.Supplementary 2019-20'!$H$8:$H$191,MATCH($B70,'I.Supplementary 2019-20'!$B$8:$B$191,0))),INDEX('KI 2019-20'!$H$9:$H$383,MATCH($B70,'KI 2019-20'!$B$9:$B$383,0)))</f>
        <v>55.390171810828257</v>
      </c>
      <c r="AC70" s="156">
        <f>I70*('Other inputs'!$C$6/'Other inputs'!$C$5)</f>
        <v>5.1490061216069636</v>
      </c>
      <c r="AD70" s="149">
        <f>IF(B70=$B$35,J70*('Other inputs'!$C$6/'Other inputs'!$C$5)-('Other inputs'!$C$18/1000000),J70*('Other inputs'!$C$6/'Other inputs'!$C$5))</f>
        <v>-1.8090928407454647</v>
      </c>
      <c r="AE70" s="149">
        <f>K70*('Other inputs'!$C$6/'Other inputs'!$C$5)</f>
        <v>0</v>
      </c>
      <c r="AF70" s="149">
        <f>L70*('Other inputs'!$C$6/'Other inputs'!$C$5)</f>
        <v>0</v>
      </c>
      <c r="AG70" s="188">
        <f>M70*('Other inputs'!$C$6/'Other inputs'!$C$5)</f>
        <v>0</v>
      </c>
      <c r="AH70" s="149">
        <f>N70*('Other inputs'!$C$6/'Other inputs'!$C$5)</f>
        <v>44.329132286432397</v>
      </c>
      <c r="AI70" s="149">
        <f>O70*('Other inputs'!$C$6/'Other inputs'!$C$5)</f>
        <v>8.6236137679470506</v>
      </c>
      <c r="AJ70" s="149">
        <f>P70*('Other inputs'!$C$6/'Other inputs'!$C$5)</f>
        <v>0</v>
      </c>
      <c r="AK70" s="149">
        <f>Q70*('Other inputs'!$C$6/'Other inputs'!$C$5)</f>
        <v>0</v>
      </c>
      <c r="AL70" s="188">
        <f>R70*('Other inputs'!$C$6/'Other inputs'!$C$5)</f>
        <v>0</v>
      </c>
      <c r="AM70" s="156">
        <f t="shared" si="4"/>
        <v>49.478138408039364</v>
      </c>
      <c r="AN70" s="149">
        <f t="shared" si="5"/>
        <v>6.8145209272015856</v>
      </c>
      <c r="AO70" s="149">
        <f t="shared" si="6"/>
        <v>0</v>
      </c>
      <c r="AP70" s="149">
        <f t="shared" si="7"/>
        <v>0</v>
      </c>
      <c r="AQ70" s="188">
        <f t="shared" si="8"/>
        <v>0</v>
      </c>
      <c r="AR70" s="149"/>
      <c r="AS70" s="156">
        <f>IF(D70=$C$171,'Other inputs'!$C$12/1000000,SUM(AC70:AG70))</f>
        <v>3.3399132808614986</v>
      </c>
      <c r="AT70" s="200">
        <f>IF(D70=$C$171,$Z$171*('Other inputs'!$C$6/'Other inputs'!$C$5),SUM(AH70:AL70))</f>
        <v>52.952746054379446</v>
      </c>
      <c r="AU70" s="210">
        <f t="shared" si="9"/>
        <v>56.292659335240941</v>
      </c>
      <c r="AV70" s="214"/>
      <c r="AW70" s="199">
        <f>IF($G70=1,0,AC70*('Other inputs'!$F$6/'Other inputs'!$F$5))</f>
        <v>5.1774798881780617</v>
      </c>
      <c r="AX70" s="200">
        <f>IF($G70=1,0,AD70*('Other inputs'!$F$6/'Other inputs'!$F$5))</f>
        <v>-1.8190970407864533</v>
      </c>
      <c r="AY70" s="200">
        <f>IF($G70=1,0,AE70*('Other inputs'!$F$6/'Other inputs'!$F$5))</f>
        <v>0</v>
      </c>
      <c r="AZ70" s="200">
        <f>IF($G70=1,0,AF70*('Other inputs'!$F$6/'Other inputs'!$F$5))</f>
        <v>0</v>
      </c>
      <c r="BA70" s="200">
        <f>IF($G70=1,0,AG70*('Other inputs'!$F$6/'Other inputs'!$F$5))</f>
        <v>0</v>
      </c>
      <c r="BB70" s="199">
        <f>IF($G70=1,0,AH70*('Other inputs'!$C$7/'Other inputs'!$C$6))</f>
        <v>44.329132286432397</v>
      </c>
      <c r="BC70" s="200">
        <f>IF($G70=1,0,AI70*('Other inputs'!$C$7/'Other inputs'!$C$6))</f>
        <v>8.6236137679470506</v>
      </c>
      <c r="BD70" s="200">
        <f>IF($G70=1,0,AJ70*('Other inputs'!$C$7/'Other inputs'!$C$6))</f>
        <v>0</v>
      </c>
      <c r="BE70" s="200">
        <f>IF($G70=1,0,AK70*('Other inputs'!$C$7/'Other inputs'!$C$6))</f>
        <v>0</v>
      </c>
      <c r="BF70" s="200">
        <f>IF($G70=1,0,AL70*('Other inputs'!$C$7/'Other inputs'!$C$6))</f>
        <v>0</v>
      </c>
      <c r="BG70" s="199">
        <f t="shared" si="10"/>
        <v>49.50661217461046</v>
      </c>
      <c r="BH70" s="200">
        <f t="shared" si="11"/>
        <v>6.8045167271605971</v>
      </c>
      <c r="BI70" s="200">
        <f t="shared" si="12"/>
        <v>0</v>
      </c>
      <c r="BJ70" s="200">
        <f t="shared" si="13"/>
        <v>0</v>
      </c>
      <c r="BK70" s="210">
        <f t="shared" si="14"/>
        <v>0</v>
      </c>
      <c r="BL70" s="200"/>
      <c r="BM70" s="199">
        <f>IF(D70=C$171,'Other inputs'!$C$13/1000000,SUM(AW70:BA70))</f>
        <v>3.3583828473916082</v>
      </c>
      <c r="BN70" s="200">
        <f>IF(B70=$B$171,$AT$171*('Other inputs'!$C$7/'Other inputs'!$C$6),SUM(BB70:BF70))</f>
        <v>52.952746054379446</v>
      </c>
      <c r="BO70" s="188">
        <f t="shared" si="15"/>
        <v>56.311128901771056</v>
      </c>
    </row>
    <row r="71" spans="2:67">
      <c r="B71" s="121" t="str">
        <f>'KI 2019-20'!B72</f>
        <v>E1033</v>
      </c>
      <c r="C71" s="160" t="str">
        <f t="shared" si="2"/>
        <v>E1033</v>
      </c>
      <c r="D71" s="160" t="str">
        <f t="shared" si="3"/>
        <v>E1033</v>
      </c>
      <c r="E71" t="str">
        <f>INDEX('KI 2019-20'!D$9:D$383,MATCH($B71,'KI 2019-20'!$B$9:$B$383,0))</f>
        <v>SD</v>
      </c>
      <c r="F71">
        <f>INDEX('KI 2019-20'!E$9:E$383,MATCH($B71,'KI 2019-20'!$B$9:$B$383,0))</f>
        <v>0</v>
      </c>
      <c r="G71" s="119">
        <v>0</v>
      </c>
      <c r="H71" s="120" t="str">
        <f>INDEX('KI 2019-20'!F$9:F$383,MATCH($B71,'KI 2019-20'!$B$9:$B$383,0))</f>
        <v>Chesterfield</v>
      </c>
      <c r="I71" s="154">
        <f>_xlfn.IFNA(IF($B71=$B$382,0,INDEX('I.Supplementary 2019-20'!N$8:N$191,MATCH($B71,'I.Supplementary 2019-20'!$B$8:$B$191,0))),INDEX('KI 2019-20'!N$9:N$383,MATCH($B71,'KI 2019-20'!$B$9:$B$383,0)))</f>
        <v>0</v>
      </c>
      <c r="J71" s="153">
        <f>_xlfn.IFNA(IF($B71=$B$382,0,INDEX('I.Supplementary 2019-20'!O$8:O$191,MATCH($B71,'I.Supplementary 2019-20'!$B$8:$B$191,0))),INDEX('KI 2019-20'!O$9:O$383,MATCH($B71,'KI 2019-20'!$B$9:$B$383,0)))</f>
        <v>0.43445116203182377</v>
      </c>
      <c r="K71" s="153">
        <f>_xlfn.IFNA(IF($B71=$B$382,0,INDEX('I.Supplementary 2019-20'!P$8:P$191,MATCH($B71,'I.Supplementary 2019-20'!$B$8:$B$191,0))),INDEX('KI 2019-20'!P$9:P$383,MATCH($B71,'KI 2019-20'!$B$9:$B$383,0)))</f>
        <v>0</v>
      </c>
      <c r="L71" s="153">
        <f>_xlfn.IFNA(IF($B71=$B$382,0,INDEX('I.Supplementary 2019-20'!Q$8:Q$191,MATCH($B71,'I.Supplementary 2019-20'!$B$8:$B$191,0))),INDEX('KI 2019-20'!Q$9:Q$383,MATCH($B71,'KI 2019-20'!$B$9:$B$383,0)))</f>
        <v>0</v>
      </c>
      <c r="M71" s="155">
        <f>_xlfn.IFNA(IF($B71=$B$382,0,INDEX('I.Supplementary 2019-20'!R$8:R$191,MATCH($B71,'I.Supplementary 2019-20'!$B$8:$B$191,0))),INDEX('KI 2019-20'!R$9:R$383,MATCH($B71,'KI 2019-20'!$B$9:$B$383,0)))</f>
        <v>0</v>
      </c>
      <c r="N71" s="153">
        <f>_xlfn.IFNA(IF($B71=$B$382,0,INDEX('I.Supplementary 2019-20'!S$8:S$191,MATCH($B71,'I.Supplementary 2019-20'!$B$8:$B$191,0))),INDEX('KI 2019-20'!S$9:S$383,MATCH($B71,'KI 2019-20'!$B$9:$B$383,0)))</f>
        <v>0</v>
      </c>
      <c r="O71" s="153">
        <f>_xlfn.IFNA(IF($B71=$B$382,0,INDEX('I.Supplementary 2019-20'!T$8:T$191,MATCH($B71,'I.Supplementary 2019-20'!$B$8:$B$191,0))),INDEX('KI 2019-20'!T$9:T$383,MATCH($B71,'KI 2019-20'!$B$9:$B$383,0)))</f>
        <v>3.3194360179784108</v>
      </c>
      <c r="P71" s="153">
        <f>_xlfn.IFNA(IF($B71=$B$382,0,INDEX('I.Supplementary 2019-20'!U$8:U$191,MATCH($B71,'I.Supplementary 2019-20'!$B$8:$B$191,0))),INDEX('KI 2019-20'!U$9:U$383,MATCH($B71,'KI 2019-20'!$B$9:$B$383,0)))</f>
        <v>0</v>
      </c>
      <c r="Q71" s="153">
        <f>_xlfn.IFNA(IF($B71=$B$382,0,INDEX('I.Supplementary 2019-20'!V$8:V$191,MATCH($B71,'I.Supplementary 2019-20'!$B$8:$B$191,0))),INDEX('KI 2019-20'!V$9:V$383,MATCH($B71,'KI 2019-20'!$B$9:$B$383,0)))</f>
        <v>0</v>
      </c>
      <c r="R71" s="155">
        <f>_xlfn.IFNA(IF($B71=$B$382,0,INDEX('I.Supplementary 2019-20'!W$8:W$191,MATCH($B71,'I.Supplementary 2019-20'!$B$8:$B$191,0))),INDEX('KI 2019-20'!W$9:W$383,MATCH($B71,'KI 2019-20'!$B$9:$B$383,0)))</f>
        <v>0</v>
      </c>
      <c r="S71" s="153">
        <f>_xlfn.IFNA(IF($B71=$B$382,0,INDEX('I.Supplementary 2019-20'!X$8:X$191,MATCH($B71,'I.Supplementary 2019-20'!$B$8:$B$191,0))),INDEX('KI 2019-20'!X$9:X$383,MATCH($B71,'KI 2019-20'!$B$9:$B$383,0)))</f>
        <v>0</v>
      </c>
      <c r="T71" s="153">
        <f>_xlfn.IFNA(IF($B71=$B$382,0,INDEX('I.Supplementary 2019-20'!Y$8:Y$191,MATCH($B71,'I.Supplementary 2019-20'!$B$8:$B$191,0))),INDEX('KI 2019-20'!Y$9:Y$383,MATCH($B71,'KI 2019-20'!$B$9:$B$383,0)))</f>
        <v>3.7538871800102345</v>
      </c>
      <c r="U71" s="153">
        <f>_xlfn.IFNA(IF($B71=$B$382,0,INDEX('I.Supplementary 2019-20'!Z$8:Z$191,MATCH($B71,'I.Supplementary 2019-20'!$B$8:$B$191,0))),INDEX('KI 2019-20'!Z$9:Z$383,MATCH($B71,'KI 2019-20'!$B$9:$B$383,0)))</f>
        <v>0</v>
      </c>
      <c r="V71" s="153">
        <f>_xlfn.IFNA(IF($B71=$B$382,0,INDEX('I.Supplementary 2019-20'!AA$8:AA$191,MATCH($B71,'I.Supplementary 2019-20'!$B$8:$B$191,0))),INDEX('KI 2019-20'!AA$9:AA$383,MATCH($B71,'KI 2019-20'!$B$9:$B$383,0)))</f>
        <v>0</v>
      </c>
      <c r="W71" s="155">
        <f>_xlfn.IFNA(IF($B71=$B$382,0,INDEX('I.Supplementary 2019-20'!AB$8:AB$191,MATCH($B71,'I.Supplementary 2019-20'!$B$8:$B$191,0))),INDEX('KI 2019-20'!AB$9:AB$383,MATCH($B71,'KI 2019-20'!$B$9:$B$383,0)))</f>
        <v>0</v>
      </c>
      <c r="Y71" s="154">
        <f>_xlfn.IFNA(IF($B71=$B$382,0,INDEX('I.Supplementary 2019-20'!$I$8:$I$191,MATCH($B71,'I.Supplementary 2019-20'!$B$8:$B$191,0))),INDEX('KI 2019-20'!$I$9:$I$383,MATCH($B71,'KI 2019-20'!$B$9:$B$383,0)))</f>
        <v>0.43445116203182377</v>
      </c>
      <c r="Z71" s="153">
        <f>_xlfn.IFNA(IF($B71=$B$382,0,INDEX('I.Supplementary 2019-20'!$J$8:$J$191,MATCH($B71,'I.Supplementary 2019-20'!$B$8:$B$191,0))),INDEX('KI 2019-20'!$J$9:$J$383,MATCH($B71,'KI 2019-20'!$B$9:$B$383,0)))</f>
        <v>3.3194360179784108</v>
      </c>
      <c r="AA71" s="155">
        <f>_xlfn.IFNA(IF($B71=$B$382,0,INDEX('I.Supplementary 2019-20'!$H$8:$H$191,MATCH($B71,'I.Supplementary 2019-20'!$B$8:$B$191,0))),INDEX('KI 2019-20'!$H$9:$H$383,MATCH($B71,'KI 2019-20'!$B$9:$B$383,0)))</f>
        <v>3.7538871800102345</v>
      </c>
      <c r="AC71" s="156">
        <f>I71*('Other inputs'!$C$6/'Other inputs'!$C$5)</f>
        <v>0</v>
      </c>
      <c r="AD71" s="149">
        <f>IF(B71=$B$35,J71*('Other inputs'!$C$6/'Other inputs'!$C$5)-('Other inputs'!$C$18/1000000),J71*('Other inputs'!$C$6/'Other inputs'!$C$5))</f>
        <v>0.44152979603641562</v>
      </c>
      <c r="AE71" s="149">
        <f>K71*('Other inputs'!$C$6/'Other inputs'!$C$5)</f>
        <v>0</v>
      </c>
      <c r="AF71" s="149">
        <f>L71*('Other inputs'!$C$6/'Other inputs'!$C$5)</f>
        <v>0</v>
      </c>
      <c r="AG71" s="188">
        <f>M71*('Other inputs'!$C$6/'Other inputs'!$C$5)</f>
        <v>0</v>
      </c>
      <c r="AH71" s="149">
        <f>N71*('Other inputs'!$C$6/'Other inputs'!$C$5)</f>
        <v>0</v>
      </c>
      <c r="AI71" s="149">
        <f>O71*('Other inputs'!$C$6/'Other inputs'!$C$5)</f>
        <v>3.3735205152163483</v>
      </c>
      <c r="AJ71" s="149">
        <f>P71*('Other inputs'!$C$6/'Other inputs'!$C$5)</f>
        <v>0</v>
      </c>
      <c r="AK71" s="149">
        <f>Q71*('Other inputs'!$C$6/'Other inputs'!$C$5)</f>
        <v>0</v>
      </c>
      <c r="AL71" s="188">
        <f>R71*('Other inputs'!$C$6/'Other inputs'!$C$5)</f>
        <v>0</v>
      </c>
      <c r="AM71" s="156">
        <f t="shared" si="4"/>
        <v>0</v>
      </c>
      <c r="AN71" s="149">
        <f t="shared" si="5"/>
        <v>3.8150503112527638</v>
      </c>
      <c r="AO71" s="149">
        <f t="shared" si="6"/>
        <v>0</v>
      </c>
      <c r="AP71" s="149">
        <f t="shared" si="7"/>
        <v>0</v>
      </c>
      <c r="AQ71" s="188">
        <f t="shared" si="8"/>
        <v>0</v>
      </c>
      <c r="AR71" s="149"/>
      <c r="AS71" s="156">
        <f>IF(D71=$C$171,'Other inputs'!$C$12/1000000,SUM(AC71:AG71))</f>
        <v>0.44152979603641562</v>
      </c>
      <c r="AT71" s="200">
        <f>IF(D71=$C$171,$Z$171*('Other inputs'!$C$6/'Other inputs'!$C$5),SUM(AH71:AL71))</f>
        <v>3.3735205152163483</v>
      </c>
      <c r="AU71" s="210">
        <f t="shared" si="9"/>
        <v>3.8150503112527638</v>
      </c>
      <c r="AV71" s="214"/>
      <c r="AW71" s="199">
        <f>IF($G71=1,0,AC71*('Other inputs'!$F$6/'Other inputs'!$F$5))</f>
        <v>0</v>
      </c>
      <c r="AX71" s="200">
        <f>IF($G71=1,0,AD71*('Other inputs'!$F$6/'Other inputs'!$F$5))</f>
        <v>0.44397143546150175</v>
      </c>
      <c r="AY71" s="200">
        <f>IF($G71=1,0,AE71*('Other inputs'!$F$6/'Other inputs'!$F$5))</f>
        <v>0</v>
      </c>
      <c r="AZ71" s="200">
        <f>IF($G71=1,0,AF71*('Other inputs'!$F$6/'Other inputs'!$F$5))</f>
        <v>0</v>
      </c>
      <c r="BA71" s="200">
        <f>IF($G71=1,0,AG71*('Other inputs'!$F$6/'Other inputs'!$F$5))</f>
        <v>0</v>
      </c>
      <c r="BB71" s="199">
        <f>IF($G71=1,0,AH71*('Other inputs'!$C$7/'Other inputs'!$C$6))</f>
        <v>0</v>
      </c>
      <c r="BC71" s="200">
        <f>IF($G71=1,0,AI71*('Other inputs'!$C$7/'Other inputs'!$C$6))</f>
        <v>3.3735205152163483</v>
      </c>
      <c r="BD71" s="200">
        <f>IF($G71=1,0,AJ71*('Other inputs'!$C$7/'Other inputs'!$C$6))</f>
        <v>0</v>
      </c>
      <c r="BE71" s="200">
        <f>IF($G71=1,0,AK71*('Other inputs'!$C$7/'Other inputs'!$C$6))</f>
        <v>0</v>
      </c>
      <c r="BF71" s="200">
        <f>IF($G71=1,0,AL71*('Other inputs'!$C$7/'Other inputs'!$C$6))</f>
        <v>0</v>
      </c>
      <c r="BG71" s="199">
        <f t="shared" si="10"/>
        <v>0</v>
      </c>
      <c r="BH71" s="200">
        <f t="shared" si="11"/>
        <v>3.8174919506778502</v>
      </c>
      <c r="BI71" s="200">
        <f t="shared" si="12"/>
        <v>0</v>
      </c>
      <c r="BJ71" s="200">
        <f t="shared" si="13"/>
        <v>0</v>
      </c>
      <c r="BK71" s="210">
        <f t="shared" si="14"/>
        <v>0</v>
      </c>
      <c r="BL71" s="200"/>
      <c r="BM71" s="199">
        <f>IF(D71=C$171,'Other inputs'!$C$13/1000000,SUM(AW71:BA71))</f>
        <v>0.44397143546150175</v>
      </c>
      <c r="BN71" s="200">
        <f>IF(B71=$B$171,$AT$171*('Other inputs'!$C$7/'Other inputs'!$C$6),SUM(BB71:BF71))</f>
        <v>3.3735205152163483</v>
      </c>
      <c r="BO71" s="188">
        <f t="shared" si="15"/>
        <v>3.8174919506778502</v>
      </c>
    </row>
    <row r="72" spans="2:67">
      <c r="B72" s="121" t="str">
        <f>'KI 2019-20'!B73</f>
        <v>E3833</v>
      </c>
      <c r="C72" s="160" t="str">
        <f t="shared" si="2"/>
        <v>E3833</v>
      </c>
      <c r="D72" s="160" t="str">
        <f t="shared" si="3"/>
        <v>E3833</v>
      </c>
      <c r="E72" t="str">
        <f>INDEX('KI 2019-20'!D$9:D$383,MATCH($B72,'KI 2019-20'!$B$9:$B$383,0))</f>
        <v>SD</v>
      </c>
      <c r="F72" t="str">
        <f>INDEX('KI 2019-20'!E$9:E$383,MATCH($B72,'KI 2019-20'!$B$9:$B$383,0))</f>
        <v>P1908</v>
      </c>
      <c r="G72" s="119">
        <v>0</v>
      </c>
      <c r="H72" s="120" t="str">
        <f>INDEX('KI 2019-20'!F$9:F$383,MATCH($B72,'KI 2019-20'!$B$9:$B$383,0))</f>
        <v>Chichester</v>
      </c>
      <c r="I72" s="154">
        <f>_xlfn.IFNA(IF($B72=$B$382,0,INDEX('I.Supplementary 2019-20'!N$8:N$191,MATCH($B72,'I.Supplementary 2019-20'!$B$8:$B$191,0))),INDEX('KI 2019-20'!N$9:N$383,MATCH($B72,'KI 2019-20'!$B$9:$B$383,0)))</f>
        <v>0</v>
      </c>
      <c r="J72" s="153">
        <f>_xlfn.IFNA(IF($B72=$B$382,0,INDEX('I.Supplementary 2019-20'!O$8:O$191,MATCH($B72,'I.Supplementary 2019-20'!$B$8:$B$191,0))),INDEX('KI 2019-20'!O$9:O$383,MATCH($B72,'KI 2019-20'!$B$9:$B$383,0)))</f>
        <v>0</v>
      </c>
      <c r="K72" s="153">
        <f>_xlfn.IFNA(IF($B72=$B$382,0,INDEX('I.Supplementary 2019-20'!P$8:P$191,MATCH($B72,'I.Supplementary 2019-20'!$B$8:$B$191,0))),INDEX('KI 2019-20'!P$9:P$383,MATCH($B72,'KI 2019-20'!$B$9:$B$383,0)))</f>
        <v>0</v>
      </c>
      <c r="L72" s="153">
        <f>_xlfn.IFNA(IF($B72=$B$382,0,INDEX('I.Supplementary 2019-20'!Q$8:Q$191,MATCH($B72,'I.Supplementary 2019-20'!$B$8:$B$191,0))),INDEX('KI 2019-20'!Q$9:Q$383,MATCH($B72,'KI 2019-20'!$B$9:$B$383,0)))</f>
        <v>0</v>
      </c>
      <c r="M72" s="155">
        <f>_xlfn.IFNA(IF($B72=$B$382,0,INDEX('I.Supplementary 2019-20'!R$8:R$191,MATCH($B72,'I.Supplementary 2019-20'!$B$8:$B$191,0))),INDEX('KI 2019-20'!R$9:R$383,MATCH($B72,'KI 2019-20'!$B$9:$B$383,0)))</f>
        <v>0</v>
      </c>
      <c r="N72" s="153">
        <f>_xlfn.IFNA(IF($B72=$B$382,0,INDEX('I.Supplementary 2019-20'!S$8:S$191,MATCH($B72,'I.Supplementary 2019-20'!$B$8:$B$191,0))),INDEX('KI 2019-20'!S$9:S$383,MATCH($B72,'KI 2019-20'!$B$9:$B$383,0)))</f>
        <v>0</v>
      </c>
      <c r="O72" s="153">
        <f>_xlfn.IFNA(IF($B72=$B$382,0,INDEX('I.Supplementary 2019-20'!T$8:T$191,MATCH($B72,'I.Supplementary 2019-20'!$B$8:$B$191,0))),INDEX('KI 2019-20'!T$9:T$383,MATCH($B72,'KI 2019-20'!$B$9:$B$383,0)))</f>
        <v>2.2158012010244801</v>
      </c>
      <c r="P72" s="153">
        <f>_xlfn.IFNA(IF($B72=$B$382,0,INDEX('I.Supplementary 2019-20'!U$8:U$191,MATCH($B72,'I.Supplementary 2019-20'!$B$8:$B$191,0))),INDEX('KI 2019-20'!U$9:U$383,MATCH($B72,'KI 2019-20'!$B$9:$B$383,0)))</f>
        <v>0</v>
      </c>
      <c r="Q72" s="153">
        <f>_xlfn.IFNA(IF($B72=$B$382,0,INDEX('I.Supplementary 2019-20'!V$8:V$191,MATCH($B72,'I.Supplementary 2019-20'!$B$8:$B$191,0))),INDEX('KI 2019-20'!V$9:V$383,MATCH($B72,'KI 2019-20'!$B$9:$B$383,0)))</f>
        <v>0</v>
      </c>
      <c r="R72" s="155">
        <f>_xlfn.IFNA(IF($B72=$B$382,0,INDEX('I.Supplementary 2019-20'!W$8:W$191,MATCH($B72,'I.Supplementary 2019-20'!$B$8:$B$191,0))),INDEX('KI 2019-20'!W$9:W$383,MATCH($B72,'KI 2019-20'!$B$9:$B$383,0)))</f>
        <v>0</v>
      </c>
      <c r="S72" s="153">
        <f>_xlfn.IFNA(IF($B72=$B$382,0,INDEX('I.Supplementary 2019-20'!X$8:X$191,MATCH($B72,'I.Supplementary 2019-20'!$B$8:$B$191,0))),INDEX('KI 2019-20'!X$9:X$383,MATCH($B72,'KI 2019-20'!$B$9:$B$383,0)))</f>
        <v>0</v>
      </c>
      <c r="T72" s="153">
        <f>_xlfn.IFNA(IF($B72=$B$382,0,INDEX('I.Supplementary 2019-20'!Y$8:Y$191,MATCH($B72,'I.Supplementary 2019-20'!$B$8:$B$191,0))),INDEX('KI 2019-20'!Y$9:Y$383,MATCH($B72,'KI 2019-20'!$B$9:$B$383,0)))</f>
        <v>2.2158012010244801</v>
      </c>
      <c r="U72" s="153">
        <f>_xlfn.IFNA(IF($B72=$B$382,0,INDEX('I.Supplementary 2019-20'!Z$8:Z$191,MATCH($B72,'I.Supplementary 2019-20'!$B$8:$B$191,0))),INDEX('KI 2019-20'!Z$9:Z$383,MATCH($B72,'KI 2019-20'!$B$9:$B$383,0)))</f>
        <v>0</v>
      </c>
      <c r="V72" s="153">
        <f>_xlfn.IFNA(IF($B72=$B$382,0,INDEX('I.Supplementary 2019-20'!AA$8:AA$191,MATCH($B72,'I.Supplementary 2019-20'!$B$8:$B$191,0))),INDEX('KI 2019-20'!AA$9:AA$383,MATCH($B72,'KI 2019-20'!$B$9:$B$383,0)))</f>
        <v>0</v>
      </c>
      <c r="W72" s="155">
        <f>_xlfn.IFNA(IF($B72=$B$382,0,INDEX('I.Supplementary 2019-20'!AB$8:AB$191,MATCH($B72,'I.Supplementary 2019-20'!$B$8:$B$191,0))),INDEX('KI 2019-20'!AB$9:AB$383,MATCH($B72,'KI 2019-20'!$B$9:$B$383,0)))</f>
        <v>0</v>
      </c>
      <c r="Y72" s="154">
        <f>_xlfn.IFNA(IF($B72=$B$382,0,INDEX('I.Supplementary 2019-20'!$I$8:$I$191,MATCH($B72,'I.Supplementary 2019-20'!$B$8:$B$191,0))),INDEX('KI 2019-20'!$I$9:$I$383,MATCH($B72,'KI 2019-20'!$B$9:$B$383,0)))</f>
        <v>0</v>
      </c>
      <c r="Z72" s="153">
        <f>_xlfn.IFNA(IF($B72=$B$382,0,INDEX('I.Supplementary 2019-20'!$J$8:$J$191,MATCH($B72,'I.Supplementary 2019-20'!$B$8:$B$191,0))),INDEX('KI 2019-20'!$J$9:$J$383,MATCH($B72,'KI 2019-20'!$B$9:$B$383,0)))</f>
        <v>2.2158012010244801</v>
      </c>
      <c r="AA72" s="155">
        <f>_xlfn.IFNA(IF($B72=$B$382,0,INDEX('I.Supplementary 2019-20'!$H$8:$H$191,MATCH($B72,'I.Supplementary 2019-20'!$B$8:$B$191,0))),INDEX('KI 2019-20'!$H$9:$H$383,MATCH($B72,'KI 2019-20'!$B$9:$B$383,0)))</f>
        <v>2.2158012010244801</v>
      </c>
      <c r="AC72" s="156">
        <f>I72*('Other inputs'!$C$6/'Other inputs'!$C$5)</f>
        <v>0</v>
      </c>
      <c r="AD72" s="149">
        <f>IF(B72=$B$35,J72*('Other inputs'!$C$6/'Other inputs'!$C$5)-('Other inputs'!$C$18/1000000),J72*('Other inputs'!$C$6/'Other inputs'!$C$5))</f>
        <v>0</v>
      </c>
      <c r="AE72" s="149">
        <f>K72*('Other inputs'!$C$6/'Other inputs'!$C$5)</f>
        <v>0</v>
      </c>
      <c r="AF72" s="149">
        <f>L72*('Other inputs'!$C$6/'Other inputs'!$C$5)</f>
        <v>0</v>
      </c>
      <c r="AG72" s="188">
        <f>M72*('Other inputs'!$C$6/'Other inputs'!$C$5)</f>
        <v>0</v>
      </c>
      <c r="AH72" s="149">
        <f>N72*('Other inputs'!$C$6/'Other inputs'!$C$5)</f>
        <v>0</v>
      </c>
      <c r="AI72" s="149">
        <f>O72*('Other inputs'!$C$6/'Other inputs'!$C$5)</f>
        <v>2.2519038682509485</v>
      </c>
      <c r="AJ72" s="149">
        <f>P72*('Other inputs'!$C$6/'Other inputs'!$C$5)</f>
        <v>0</v>
      </c>
      <c r="AK72" s="149">
        <f>Q72*('Other inputs'!$C$6/'Other inputs'!$C$5)</f>
        <v>0</v>
      </c>
      <c r="AL72" s="188">
        <f>R72*('Other inputs'!$C$6/'Other inputs'!$C$5)</f>
        <v>0</v>
      </c>
      <c r="AM72" s="156">
        <f t="shared" si="4"/>
        <v>0</v>
      </c>
      <c r="AN72" s="149">
        <f t="shared" si="5"/>
        <v>2.2519038682509485</v>
      </c>
      <c r="AO72" s="149">
        <f t="shared" si="6"/>
        <v>0</v>
      </c>
      <c r="AP72" s="149">
        <f t="shared" si="7"/>
        <v>0</v>
      </c>
      <c r="AQ72" s="188">
        <f t="shared" si="8"/>
        <v>0</v>
      </c>
      <c r="AR72" s="149"/>
      <c r="AS72" s="156">
        <f>IF(D72=$C$171,'Other inputs'!$C$12/1000000,SUM(AC72:AG72))</f>
        <v>0</v>
      </c>
      <c r="AT72" s="200">
        <f>IF(D72=$C$171,$Z$171*('Other inputs'!$C$6/'Other inputs'!$C$5),SUM(AH72:AL72))</f>
        <v>2.2519038682509485</v>
      </c>
      <c r="AU72" s="210">
        <f t="shared" si="9"/>
        <v>2.2519038682509485</v>
      </c>
      <c r="AV72" s="214"/>
      <c r="AW72" s="199">
        <f>IF($G72=1,0,AC72*('Other inputs'!$F$6/'Other inputs'!$F$5))</f>
        <v>0</v>
      </c>
      <c r="AX72" s="200">
        <f>IF($G72=1,0,AD72*('Other inputs'!$F$6/'Other inputs'!$F$5))</f>
        <v>0</v>
      </c>
      <c r="AY72" s="200">
        <f>IF($G72=1,0,AE72*('Other inputs'!$F$6/'Other inputs'!$F$5))</f>
        <v>0</v>
      </c>
      <c r="AZ72" s="200">
        <f>IF($G72=1,0,AF72*('Other inputs'!$F$6/'Other inputs'!$F$5))</f>
        <v>0</v>
      </c>
      <c r="BA72" s="200">
        <f>IF($G72=1,0,AG72*('Other inputs'!$F$6/'Other inputs'!$F$5))</f>
        <v>0</v>
      </c>
      <c r="BB72" s="199">
        <f>IF($G72=1,0,AH72*('Other inputs'!$C$7/'Other inputs'!$C$6))</f>
        <v>0</v>
      </c>
      <c r="BC72" s="200">
        <f>IF($G72=1,0,AI72*('Other inputs'!$C$7/'Other inputs'!$C$6))</f>
        <v>2.2519038682509485</v>
      </c>
      <c r="BD72" s="200">
        <f>IF($G72=1,0,AJ72*('Other inputs'!$C$7/'Other inputs'!$C$6))</f>
        <v>0</v>
      </c>
      <c r="BE72" s="200">
        <f>IF($G72=1,0,AK72*('Other inputs'!$C$7/'Other inputs'!$C$6))</f>
        <v>0</v>
      </c>
      <c r="BF72" s="200">
        <f>IF($G72=1,0,AL72*('Other inputs'!$C$7/'Other inputs'!$C$6))</f>
        <v>0</v>
      </c>
      <c r="BG72" s="199">
        <f t="shared" si="10"/>
        <v>0</v>
      </c>
      <c r="BH72" s="200">
        <f t="shared" si="11"/>
        <v>2.2519038682509485</v>
      </c>
      <c r="BI72" s="200">
        <f t="shared" si="12"/>
        <v>0</v>
      </c>
      <c r="BJ72" s="200">
        <f t="shared" si="13"/>
        <v>0</v>
      </c>
      <c r="BK72" s="210">
        <f t="shared" si="14"/>
        <v>0</v>
      </c>
      <c r="BL72" s="200"/>
      <c r="BM72" s="199">
        <f>IF(D72=C$171,'Other inputs'!$C$13/1000000,SUM(AW72:BA72))</f>
        <v>0</v>
      </c>
      <c r="BN72" s="200">
        <f>IF(B72=$B$171,$AT$171*('Other inputs'!$C$7/'Other inputs'!$C$6),SUM(BB72:BF72))</f>
        <v>2.2519038682509485</v>
      </c>
      <c r="BO72" s="188">
        <f t="shared" si="15"/>
        <v>2.2519038682509485</v>
      </c>
    </row>
    <row r="73" spans="2:67">
      <c r="B73" s="121" t="str">
        <f>'KI 2019-20'!B74</f>
        <v>E0432</v>
      </c>
      <c r="C73" s="160" t="str">
        <f t="shared" ref="C73:C136" si="16">IF(B73="E7034","E6134",IF(B73="E7028","E6128",IF(B73="E7027","E6127",B73)))</f>
        <v>E0432</v>
      </c>
      <c r="D73" s="160" t="str">
        <f t="shared" ref="D73:D136" si="17">IF(C73=$C$170,"E2101O",C73)</f>
        <v>E0432</v>
      </c>
      <c r="E73" t="str">
        <f>INDEX('KI 2019-20'!D$9:D$383,MATCH($B73,'KI 2019-20'!$B$9:$B$383,0))</f>
        <v>SD</v>
      </c>
      <c r="F73" t="str">
        <f>INDEX('KI 2019-20'!E$9:E$383,MATCH($B73,'KI 2019-20'!$B$9:$B$383,0))</f>
        <v>P1904</v>
      </c>
      <c r="G73" s="119">
        <v>1</v>
      </c>
      <c r="H73" s="120" t="str">
        <f>INDEX('KI 2019-20'!F$9:F$383,MATCH($B73,'KI 2019-20'!$B$9:$B$383,0))</f>
        <v>Chiltern</v>
      </c>
      <c r="I73" s="154">
        <f>_xlfn.IFNA(IF($B73=$B$382,0,INDEX('I.Supplementary 2019-20'!N$8:N$191,MATCH($B73,'I.Supplementary 2019-20'!$B$8:$B$191,0))),INDEX('KI 2019-20'!N$9:N$383,MATCH($B73,'KI 2019-20'!$B$9:$B$383,0)))</f>
        <v>0</v>
      </c>
      <c r="J73" s="153">
        <f>_xlfn.IFNA(IF($B73=$B$382,0,INDEX('I.Supplementary 2019-20'!O$8:O$191,MATCH($B73,'I.Supplementary 2019-20'!$B$8:$B$191,0))),INDEX('KI 2019-20'!O$9:O$383,MATCH($B73,'KI 2019-20'!$B$9:$B$383,0)))</f>
        <v>0</v>
      </c>
      <c r="K73" s="153">
        <f>_xlfn.IFNA(IF($B73=$B$382,0,INDEX('I.Supplementary 2019-20'!P$8:P$191,MATCH($B73,'I.Supplementary 2019-20'!$B$8:$B$191,0))),INDEX('KI 2019-20'!P$9:P$383,MATCH($B73,'KI 2019-20'!$B$9:$B$383,0)))</f>
        <v>0</v>
      </c>
      <c r="L73" s="153">
        <f>_xlfn.IFNA(IF($B73=$B$382,0,INDEX('I.Supplementary 2019-20'!Q$8:Q$191,MATCH($B73,'I.Supplementary 2019-20'!$B$8:$B$191,0))),INDEX('KI 2019-20'!Q$9:Q$383,MATCH($B73,'KI 2019-20'!$B$9:$B$383,0)))</f>
        <v>0</v>
      </c>
      <c r="M73" s="155">
        <f>_xlfn.IFNA(IF($B73=$B$382,0,INDEX('I.Supplementary 2019-20'!R$8:R$191,MATCH($B73,'I.Supplementary 2019-20'!$B$8:$B$191,0))),INDEX('KI 2019-20'!R$9:R$383,MATCH($B73,'KI 2019-20'!$B$9:$B$383,0)))</f>
        <v>0</v>
      </c>
      <c r="N73" s="153">
        <f>_xlfn.IFNA(IF($B73=$B$382,0,INDEX('I.Supplementary 2019-20'!S$8:S$191,MATCH($B73,'I.Supplementary 2019-20'!$B$8:$B$191,0))),INDEX('KI 2019-20'!S$9:S$383,MATCH($B73,'KI 2019-20'!$B$9:$B$383,0)))</f>
        <v>0</v>
      </c>
      <c r="O73" s="153">
        <f>_xlfn.IFNA(IF($B73=$B$382,0,INDEX('I.Supplementary 2019-20'!T$8:T$191,MATCH($B73,'I.Supplementary 2019-20'!$B$8:$B$191,0))),INDEX('KI 2019-20'!T$9:T$383,MATCH($B73,'KI 2019-20'!$B$9:$B$383,0)))</f>
        <v>1.4692646865599894</v>
      </c>
      <c r="P73" s="153">
        <f>_xlfn.IFNA(IF($B73=$B$382,0,INDEX('I.Supplementary 2019-20'!U$8:U$191,MATCH($B73,'I.Supplementary 2019-20'!$B$8:$B$191,0))),INDEX('KI 2019-20'!U$9:U$383,MATCH($B73,'KI 2019-20'!$B$9:$B$383,0)))</f>
        <v>0</v>
      </c>
      <c r="Q73" s="153">
        <f>_xlfn.IFNA(IF($B73=$B$382,0,INDEX('I.Supplementary 2019-20'!V$8:V$191,MATCH($B73,'I.Supplementary 2019-20'!$B$8:$B$191,0))),INDEX('KI 2019-20'!V$9:V$383,MATCH($B73,'KI 2019-20'!$B$9:$B$383,0)))</f>
        <v>0</v>
      </c>
      <c r="R73" s="155">
        <f>_xlfn.IFNA(IF($B73=$B$382,0,INDEX('I.Supplementary 2019-20'!W$8:W$191,MATCH($B73,'I.Supplementary 2019-20'!$B$8:$B$191,0))),INDEX('KI 2019-20'!W$9:W$383,MATCH($B73,'KI 2019-20'!$B$9:$B$383,0)))</f>
        <v>0</v>
      </c>
      <c r="S73" s="153">
        <f>_xlfn.IFNA(IF($B73=$B$382,0,INDEX('I.Supplementary 2019-20'!X$8:X$191,MATCH($B73,'I.Supplementary 2019-20'!$B$8:$B$191,0))),INDEX('KI 2019-20'!X$9:X$383,MATCH($B73,'KI 2019-20'!$B$9:$B$383,0)))</f>
        <v>0</v>
      </c>
      <c r="T73" s="153">
        <f>_xlfn.IFNA(IF($B73=$B$382,0,INDEX('I.Supplementary 2019-20'!Y$8:Y$191,MATCH($B73,'I.Supplementary 2019-20'!$B$8:$B$191,0))),INDEX('KI 2019-20'!Y$9:Y$383,MATCH($B73,'KI 2019-20'!$B$9:$B$383,0)))</f>
        <v>1.4692646865599894</v>
      </c>
      <c r="U73" s="153">
        <f>_xlfn.IFNA(IF($B73=$B$382,0,INDEX('I.Supplementary 2019-20'!Z$8:Z$191,MATCH($B73,'I.Supplementary 2019-20'!$B$8:$B$191,0))),INDEX('KI 2019-20'!Z$9:Z$383,MATCH($B73,'KI 2019-20'!$B$9:$B$383,0)))</f>
        <v>0</v>
      </c>
      <c r="V73" s="153">
        <f>_xlfn.IFNA(IF($B73=$B$382,0,INDEX('I.Supplementary 2019-20'!AA$8:AA$191,MATCH($B73,'I.Supplementary 2019-20'!$B$8:$B$191,0))),INDEX('KI 2019-20'!AA$9:AA$383,MATCH($B73,'KI 2019-20'!$B$9:$B$383,0)))</f>
        <v>0</v>
      </c>
      <c r="W73" s="155">
        <f>_xlfn.IFNA(IF($B73=$B$382,0,INDEX('I.Supplementary 2019-20'!AB$8:AB$191,MATCH($B73,'I.Supplementary 2019-20'!$B$8:$B$191,0))),INDEX('KI 2019-20'!AB$9:AB$383,MATCH($B73,'KI 2019-20'!$B$9:$B$383,0)))</f>
        <v>0</v>
      </c>
      <c r="X73" s="155"/>
      <c r="Y73" s="154">
        <f>_xlfn.IFNA(IF($B73=$B$382,0,INDEX('I.Supplementary 2019-20'!$I$8:$I$191,MATCH($B73,'I.Supplementary 2019-20'!$B$8:$B$191,0))),INDEX('KI 2019-20'!$I$9:$I$383,MATCH($B73,'KI 2019-20'!$B$9:$B$383,0)))</f>
        <v>0</v>
      </c>
      <c r="Z73" s="153">
        <f>_xlfn.IFNA(IF($B73=$B$382,0,INDEX('I.Supplementary 2019-20'!$J$8:$J$191,MATCH($B73,'I.Supplementary 2019-20'!$B$8:$B$191,0))),INDEX('KI 2019-20'!$J$9:$J$383,MATCH($B73,'KI 2019-20'!$B$9:$B$383,0)))</f>
        <v>1.4692646865599894</v>
      </c>
      <c r="AA73" s="155">
        <f>_xlfn.IFNA(IF($B73=$B$382,0,INDEX('I.Supplementary 2019-20'!$H$8:$H$191,MATCH($B73,'I.Supplementary 2019-20'!$B$8:$B$191,0))),INDEX('KI 2019-20'!$H$9:$H$383,MATCH($B73,'KI 2019-20'!$B$9:$B$383,0)))</f>
        <v>1.4692646865599894</v>
      </c>
      <c r="AC73" s="156">
        <f>I73*('Other inputs'!$C$6/'Other inputs'!$C$5)</f>
        <v>0</v>
      </c>
      <c r="AD73" s="149">
        <f>IF(B73=$B$35,J73*('Other inputs'!$C$6/'Other inputs'!$C$5)-('Other inputs'!$C$18/1000000),J73*('Other inputs'!$C$6/'Other inputs'!$C$5))</f>
        <v>0</v>
      </c>
      <c r="AE73" s="149">
        <f>K73*('Other inputs'!$C$6/'Other inputs'!$C$5)</f>
        <v>0</v>
      </c>
      <c r="AF73" s="149">
        <f>L73*('Other inputs'!$C$6/'Other inputs'!$C$5)</f>
        <v>0</v>
      </c>
      <c r="AG73" s="188">
        <f>M73*('Other inputs'!$C$6/'Other inputs'!$C$5)</f>
        <v>0</v>
      </c>
      <c r="AH73" s="149">
        <f>N73*('Other inputs'!$C$6/'Other inputs'!$C$5)</f>
        <v>0</v>
      </c>
      <c r="AI73" s="149">
        <f>O73*('Other inputs'!$C$6/'Other inputs'!$C$5)</f>
        <v>1.4932038260558753</v>
      </c>
      <c r="AJ73" s="149">
        <f>P73*('Other inputs'!$C$6/'Other inputs'!$C$5)</f>
        <v>0</v>
      </c>
      <c r="AK73" s="149">
        <f>Q73*('Other inputs'!$C$6/'Other inputs'!$C$5)</f>
        <v>0</v>
      </c>
      <c r="AL73" s="188">
        <f>R73*('Other inputs'!$C$6/'Other inputs'!$C$5)</f>
        <v>0</v>
      </c>
      <c r="AM73" s="156">
        <f t="shared" ref="AM73:AM136" si="18">SUM(AC73,AH73)</f>
        <v>0</v>
      </c>
      <c r="AN73" s="149">
        <f t="shared" ref="AN73:AN136" si="19">SUM(AD73,AI73)</f>
        <v>1.4932038260558753</v>
      </c>
      <c r="AO73" s="149">
        <f t="shared" ref="AO73:AO136" si="20">SUM(AE73,AJ73)</f>
        <v>0</v>
      </c>
      <c r="AP73" s="149">
        <f t="shared" ref="AP73:AP136" si="21">SUM(AF73,AK73)</f>
        <v>0</v>
      </c>
      <c r="AQ73" s="188">
        <f t="shared" ref="AQ73:AQ136" si="22">SUM(AG73,AL73)</f>
        <v>0</v>
      </c>
      <c r="AR73" s="193"/>
      <c r="AS73" s="156">
        <f>IF(D73=$C$171,'Other inputs'!$C$12/1000000,SUM(AC73:AG73))</f>
        <v>0</v>
      </c>
      <c r="AT73" s="200">
        <f>IF(D73=$C$171,$Z$171*('Other inputs'!$C$6/'Other inputs'!$C$5),SUM(AH73:AL73))</f>
        <v>1.4932038260558753</v>
      </c>
      <c r="AU73" s="210">
        <f t="shared" ref="AU73:AU136" si="23">SUM(AS73:AT73)</f>
        <v>1.4932038260558753</v>
      </c>
      <c r="AV73" s="214"/>
      <c r="AW73" s="199">
        <f>IF($G73=1,0,AC73*('Other inputs'!$F$6/'Other inputs'!$F$5))</f>
        <v>0</v>
      </c>
      <c r="AX73" s="200">
        <f>IF($G73=1,0,AD73*('Other inputs'!$F$6/'Other inputs'!$F$5))</f>
        <v>0</v>
      </c>
      <c r="AY73" s="200">
        <f>IF($G73=1,0,AE73*('Other inputs'!$F$6/'Other inputs'!$F$5))</f>
        <v>0</v>
      </c>
      <c r="AZ73" s="200">
        <f>IF($G73=1,0,AF73*('Other inputs'!$F$6/'Other inputs'!$F$5))</f>
        <v>0</v>
      </c>
      <c r="BA73" s="200">
        <f>IF($G73=1,0,AG73*('Other inputs'!$F$6/'Other inputs'!$F$5))</f>
        <v>0</v>
      </c>
      <c r="BB73" s="199">
        <f>IF($G73=1,0,AH73*('Other inputs'!$C$7/'Other inputs'!$C$6))</f>
        <v>0</v>
      </c>
      <c r="BC73" s="200">
        <f>IF($G73=1,0,AI73*('Other inputs'!$C$7/'Other inputs'!$C$6))</f>
        <v>0</v>
      </c>
      <c r="BD73" s="200">
        <f>IF($G73=1,0,AJ73*('Other inputs'!$C$7/'Other inputs'!$C$6))</f>
        <v>0</v>
      </c>
      <c r="BE73" s="200">
        <f>IF($G73=1,0,AK73*('Other inputs'!$C$7/'Other inputs'!$C$6))</f>
        <v>0</v>
      </c>
      <c r="BF73" s="200">
        <f>IF($G73=1,0,AL73*('Other inputs'!$C$7/'Other inputs'!$C$6))</f>
        <v>0</v>
      </c>
      <c r="BG73" s="199">
        <f t="shared" ref="BG73:BG136" si="24">SUM(AW73,BB73)</f>
        <v>0</v>
      </c>
      <c r="BH73" s="200">
        <f t="shared" ref="BH73:BH136" si="25">SUM(AX73,BC73)</f>
        <v>0</v>
      </c>
      <c r="BI73" s="200">
        <f t="shared" ref="BI73:BI136" si="26">SUM(AY73,BD73)</f>
        <v>0</v>
      </c>
      <c r="BJ73" s="200">
        <f t="shared" ref="BJ73:BJ136" si="27">SUM(AZ73,BE73)</f>
        <v>0</v>
      </c>
      <c r="BK73" s="210">
        <f t="shared" ref="BK73:BK136" si="28">SUM(BA73,BF73)</f>
        <v>0</v>
      </c>
      <c r="BL73" s="200"/>
      <c r="BM73" s="199">
        <f>IF(D73=C$171,'Other inputs'!$C$13/1000000,SUM(AW73:BA73))</f>
        <v>0</v>
      </c>
      <c r="BN73" s="200">
        <f>IF(B73=$B$171,$AT$171*('Other inputs'!$C$7/'Other inputs'!$C$6),SUM(BB73:BF73))</f>
        <v>0</v>
      </c>
      <c r="BO73" s="188">
        <f t="shared" ref="BO73:BO136" si="29">SUM(BM73:BN73)</f>
        <v>0</v>
      </c>
    </row>
    <row r="74" spans="2:67">
      <c r="B74" s="121" t="str">
        <f>'KI 2019-20'!B75</f>
        <v>E2334</v>
      </c>
      <c r="C74" s="160" t="str">
        <f t="shared" si="16"/>
        <v>E2334</v>
      </c>
      <c r="D74" s="160" t="str">
        <f t="shared" si="17"/>
        <v>E2334</v>
      </c>
      <c r="E74" t="str">
        <f>INDEX('KI 2019-20'!D$9:D$383,MATCH($B74,'KI 2019-20'!$B$9:$B$383,0))</f>
        <v>SD</v>
      </c>
      <c r="F74" t="str">
        <f>INDEX('KI 2019-20'!E$9:E$383,MATCH($B74,'KI 2019-20'!$B$9:$B$383,0))</f>
        <v>P1909</v>
      </c>
      <c r="G74" s="119">
        <v>0</v>
      </c>
      <c r="H74" s="120" t="str">
        <f>INDEX('KI 2019-20'!F$9:F$383,MATCH($B74,'KI 2019-20'!$B$9:$B$383,0))</f>
        <v>Chorley</v>
      </c>
      <c r="I74" s="154">
        <f>_xlfn.IFNA(IF($B74=$B$382,0,INDEX('I.Supplementary 2019-20'!N$8:N$191,MATCH($B74,'I.Supplementary 2019-20'!$B$8:$B$191,0))),INDEX('KI 2019-20'!N$9:N$383,MATCH($B74,'KI 2019-20'!$B$9:$B$383,0)))</f>
        <v>0</v>
      </c>
      <c r="J74" s="153">
        <f>_xlfn.IFNA(IF($B74=$B$382,0,INDEX('I.Supplementary 2019-20'!O$8:O$191,MATCH($B74,'I.Supplementary 2019-20'!$B$8:$B$191,0))),INDEX('KI 2019-20'!O$9:O$383,MATCH($B74,'KI 2019-20'!$B$9:$B$383,0)))</f>
        <v>0</v>
      </c>
      <c r="K74" s="153">
        <f>_xlfn.IFNA(IF($B74=$B$382,0,INDEX('I.Supplementary 2019-20'!P$8:P$191,MATCH($B74,'I.Supplementary 2019-20'!$B$8:$B$191,0))),INDEX('KI 2019-20'!P$9:P$383,MATCH($B74,'KI 2019-20'!$B$9:$B$383,0)))</f>
        <v>0</v>
      </c>
      <c r="L74" s="153">
        <f>_xlfn.IFNA(IF($B74=$B$382,0,INDEX('I.Supplementary 2019-20'!Q$8:Q$191,MATCH($B74,'I.Supplementary 2019-20'!$B$8:$B$191,0))),INDEX('KI 2019-20'!Q$9:Q$383,MATCH($B74,'KI 2019-20'!$B$9:$B$383,0)))</f>
        <v>0</v>
      </c>
      <c r="M74" s="155">
        <f>_xlfn.IFNA(IF($B74=$B$382,0,INDEX('I.Supplementary 2019-20'!R$8:R$191,MATCH($B74,'I.Supplementary 2019-20'!$B$8:$B$191,0))),INDEX('KI 2019-20'!R$9:R$383,MATCH($B74,'KI 2019-20'!$B$9:$B$383,0)))</f>
        <v>0</v>
      </c>
      <c r="N74" s="153">
        <f>_xlfn.IFNA(IF($B74=$B$382,0,INDEX('I.Supplementary 2019-20'!S$8:S$191,MATCH($B74,'I.Supplementary 2019-20'!$B$8:$B$191,0))),INDEX('KI 2019-20'!S$9:S$383,MATCH($B74,'KI 2019-20'!$B$9:$B$383,0)))</f>
        <v>0</v>
      </c>
      <c r="O74" s="153">
        <f>_xlfn.IFNA(IF($B74=$B$382,0,INDEX('I.Supplementary 2019-20'!T$8:T$191,MATCH($B74,'I.Supplementary 2019-20'!$B$8:$B$191,0))),INDEX('KI 2019-20'!T$9:T$383,MATCH($B74,'KI 2019-20'!$B$9:$B$383,0)))</f>
        <v>2.893898691883988</v>
      </c>
      <c r="P74" s="153">
        <f>_xlfn.IFNA(IF($B74=$B$382,0,INDEX('I.Supplementary 2019-20'!U$8:U$191,MATCH($B74,'I.Supplementary 2019-20'!$B$8:$B$191,0))),INDEX('KI 2019-20'!U$9:U$383,MATCH($B74,'KI 2019-20'!$B$9:$B$383,0)))</f>
        <v>0</v>
      </c>
      <c r="Q74" s="153">
        <f>_xlfn.IFNA(IF($B74=$B$382,0,INDEX('I.Supplementary 2019-20'!V$8:V$191,MATCH($B74,'I.Supplementary 2019-20'!$B$8:$B$191,0))),INDEX('KI 2019-20'!V$9:V$383,MATCH($B74,'KI 2019-20'!$B$9:$B$383,0)))</f>
        <v>0</v>
      </c>
      <c r="R74" s="155">
        <f>_xlfn.IFNA(IF($B74=$B$382,0,INDEX('I.Supplementary 2019-20'!W$8:W$191,MATCH($B74,'I.Supplementary 2019-20'!$B$8:$B$191,0))),INDEX('KI 2019-20'!W$9:W$383,MATCH($B74,'KI 2019-20'!$B$9:$B$383,0)))</f>
        <v>0</v>
      </c>
      <c r="S74" s="153">
        <f>_xlfn.IFNA(IF($B74=$B$382,0,INDEX('I.Supplementary 2019-20'!X$8:X$191,MATCH($B74,'I.Supplementary 2019-20'!$B$8:$B$191,0))),INDEX('KI 2019-20'!X$9:X$383,MATCH($B74,'KI 2019-20'!$B$9:$B$383,0)))</f>
        <v>0</v>
      </c>
      <c r="T74" s="153">
        <f>_xlfn.IFNA(IF($B74=$B$382,0,INDEX('I.Supplementary 2019-20'!Y$8:Y$191,MATCH($B74,'I.Supplementary 2019-20'!$B$8:$B$191,0))),INDEX('KI 2019-20'!Y$9:Y$383,MATCH($B74,'KI 2019-20'!$B$9:$B$383,0)))</f>
        <v>2.893898691883988</v>
      </c>
      <c r="U74" s="153">
        <f>_xlfn.IFNA(IF($B74=$B$382,0,INDEX('I.Supplementary 2019-20'!Z$8:Z$191,MATCH($B74,'I.Supplementary 2019-20'!$B$8:$B$191,0))),INDEX('KI 2019-20'!Z$9:Z$383,MATCH($B74,'KI 2019-20'!$B$9:$B$383,0)))</f>
        <v>0</v>
      </c>
      <c r="V74" s="153">
        <f>_xlfn.IFNA(IF($B74=$B$382,0,INDEX('I.Supplementary 2019-20'!AA$8:AA$191,MATCH($B74,'I.Supplementary 2019-20'!$B$8:$B$191,0))),INDEX('KI 2019-20'!AA$9:AA$383,MATCH($B74,'KI 2019-20'!$B$9:$B$383,0)))</f>
        <v>0</v>
      </c>
      <c r="W74" s="155">
        <f>_xlfn.IFNA(IF($B74=$B$382,0,INDEX('I.Supplementary 2019-20'!AB$8:AB$191,MATCH($B74,'I.Supplementary 2019-20'!$B$8:$B$191,0))),INDEX('KI 2019-20'!AB$9:AB$383,MATCH($B74,'KI 2019-20'!$B$9:$B$383,0)))</f>
        <v>0</v>
      </c>
      <c r="Y74" s="154">
        <f>_xlfn.IFNA(IF($B74=$B$382,0,INDEX('I.Supplementary 2019-20'!$I$8:$I$191,MATCH($B74,'I.Supplementary 2019-20'!$B$8:$B$191,0))),INDEX('KI 2019-20'!$I$9:$I$383,MATCH($B74,'KI 2019-20'!$B$9:$B$383,0)))</f>
        <v>0</v>
      </c>
      <c r="Z74" s="153">
        <f>_xlfn.IFNA(IF($B74=$B$382,0,INDEX('I.Supplementary 2019-20'!$J$8:$J$191,MATCH($B74,'I.Supplementary 2019-20'!$B$8:$B$191,0))),INDEX('KI 2019-20'!$J$9:$J$383,MATCH($B74,'KI 2019-20'!$B$9:$B$383,0)))</f>
        <v>2.893898691883988</v>
      </c>
      <c r="AA74" s="155">
        <f>_xlfn.IFNA(IF($B74=$B$382,0,INDEX('I.Supplementary 2019-20'!$H$8:$H$191,MATCH($B74,'I.Supplementary 2019-20'!$B$8:$B$191,0))),INDEX('KI 2019-20'!$H$9:$H$383,MATCH($B74,'KI 2019-20'!$B$9:$B$383,0)))</f>
        <v>2.893898691883988</v>
      </c>
      <c r="AC74" s="156">
        <f>I74*('Other inputs'!$C$6/'Other inputs'!$C$5)</f>
        <v>0</v>
      </c>
      <c r="AD74" s="149">
        <f>IF(B74=$B$35,J74*('Other inputs'!$C$6/'Other inputs'!$C$5)-('Other inputs'!$C$18/1000000),J74*('Other inputs'!$C$6/'Other inputs'!$C$5))</f>
        <v>0</v>
      </c>
      <c r="AE74" s="149">
        <f>K74*('Other inputs'!$C$6/'Other inputs'!$C$5)</f>
        <v>0</v>
      </c>
      <c r="AF74" s="149">
        <f>L74*('Other inputs'!$C$6/'Other inputs'!$C$5)</f>
        <v>0</v>
      </c>
      <c r="AG74" s="188">
        <f>M74*('Other inputs'!$C$6/'Other inputs'!$C$5)</f>
        <v>0</v>
      </c>
      <c r="AH74" s="149">
        <f>N74*('Other inputs'!$C$6/'Other inputs'!$C$5)</f>
        <v>0</v>
      </c>
      <c r="AI74" s="149">
        <f>O74*('Other inputs'!$C$6/'Other inputs'!$C$5)</f>
        <v>2.9410497907334219</v>
      </c>
      <c r="AJ74" s="149">
        <f>P74*('Other inputs'!$C$6/'Other inputs'!$C$5)</f>
        <v>0</v>
      </c>
      <c r="AK74" s="149">
        <f>Q74*('Other inputs'!$C$6/'Other inputs'!$C$5)</f>
        <v>0</v>
      </c>
      <c r="AL74" s="188">
        <f>R74*('Other inputs'!$C$6/'Other inputs'!$C$5)</f>
        <v>0</v>
      </c>
      <c r="AM74" s="156">
        <f t="shared" si="18"/>
        <v>0</v>
      </c>
      <c r="AN74" s="149">
        <f t="shared" si="19"/>
        <v>2.9410497907334219</v>
      </c>
      <c r="AO74" s="149">
        <f t="shared" si="20"/>
        <v>0</v>
      </c>
      <c r="AP74" s="149">
        <f t="shared" si="21"/>
        <v>0</v>
      </c>
      <c r="AQ74" s="188">
        <f t="shared" si="22"/>
        <v>0</v>
      </c>
      <c r="AR74" s="149"/>
      <c r="AS74" s="156">
        <f>IF(D74=$C$171,'Other inputs'!$C$12/1000000,SUM(AC74:AG74))</f>
        <v>0</v>
      </c>
      <c r="AT74" s="200">
        <f>IF(D74=$C$171,$Z$171*('Other inputs'!$C$6/'Other inputs'!$C$5),SUM(AH74:AL74))</f>
        <v>2.9410497907334219</v>
      </c>
      <c r="AU74" s="210">
        <f t="shared" si="23"/>
        <v>2.9410497907334219</v>
      </c>
      <c r="AV74" s="214"/>
      <c r="AW74" s="199">
        <f>IF($G74=1,0,AC74*('Other inputs'!$F$6/'Other inputs'!$F$5))</f>
        <v>0</v>
      </c>
      <c r="AX74" s="200">
        <f>IF($G74=1,0,AD74*('Other inputs'!$F$6/'Other inputs'!$F$5))</f>
        <v>0</v>
      </c>
      <c r="AY74" s="200">
        <f>IF($G74=1,0,AE74*('Other inputs'!$F$6/'Other inputs'!$F$5))</f>
        <v>0</v>
      </c>
      <c r="AZ74" s="200">
        <f>IF($G74=1,0,AF74*('Other inputs'!$F$6/'Other inputs'!$F$5))</f>
        <v>0</v>
      </c>
      <c r="BA74" s="200">
        <f>IF($G74=1,0,AG74*('Other inputs'!$F$6/'Other inputs'!$F$5))</f>
        <v>0</v>
      </c>
      <c r="BB74" s="199">
        <f>IF($G74=1,0,AH74*('Other inputs'!$C$7/'Other inputs'!$C$6))</f>
        <v>0</v>
      </c>
      <c r="BC74" s="200">
        <f>IF($G74=1,0,AI74*('Other inputs'!$C$7/'Other inputs'!$C$6))</f>
        <v>2.9410497907334219</v>
      </c>
      <c r="BD74" s="200">
        <f>IF($G74=1,0,AJ74*('Other inputs'!$C$7/'Other inputs'!$C$6))</f>
        <v>0</v>
      </c>
      <c r="BE74" s="200">
        <f>IF($G74=1,0,AK74*('Other inputs'!$C$7/'Other inputs'!$C$6))</f>
        <v>0</v>
      </c>
      <c r="BF74" s="200">
        <f>IF($G74=1,0,AL74*('Other inputs'!$C$7/'Other inputs'!$C$6))</f>
        <v>0</v>
      </c>
      <c r="BG74" s="199">
        <f t="shared" si="24"/>
        <v>0</v>
      </c>
      <c r="BH74" s="200">
        <f t="shared" si="25"/>
        <v>2.9410497907334219</v>
      </c>
      <c r="BI74" s="200">
        <f t="shared" si="26"/>
        <v>0</v>
      </c>
      <c r="BJ74" s="200">
        <f t="shared" si="27"/>
        <v>0</v>
      </c>
      <c r="BK74" s="210">
        <f t="shared" si="28"/>
        <v>0</v>
      </c>
      <c r="BL74" s="200"/>
      <c r="BM74" s="199">
        <f>IF(D74=C$171,'Other inputs'!$C$13/1000000,SUM(AW74:BA74))</f>
        <v>0</v>
      </c>
      <c r="BN74" s="200">
        <f>IF(B74=$B$171,$AT$171*('Other inputs'!$C$7/'Other inputs'!$C$6),SUM(BB74:BF74))</f>
        <v>2.9410497907334219</v>
      </c>
      <c r="BO74" s="188">
        <f t="shared" si="29"/>
        <v>2.9410497907334219</v>
      </c>
    </row>
    <row r="75" spans="2:67">
      <c r="B75" s="121" t="str">
        <f>'KI 2019-20'!B76</f>
        <v>E5010</v>
      </c>
      <c r="C75" s="160" t="str">
        <f t="shared" si="16"/>
        <v>E5010</v>
      </c>
      <c r="D75" s="160" t="str">
        <f t="shared" si="17"/>
        <v>E5010</v>
      </c>
      <c r="E75" t="str">
        <f>INDEX('KI 2019-20'!D$9:D$383,MATCH($B75,'KI 2019-20'!$B$9:$B$383,0))</f>
        <v>ILB</v>
      </c>
      <c r="F75" t="str">
        <f>INDEX('KI 2019-20'!E$9:E$383,MATCH($B75,'KI 2019-20'!$B$9:$B$383,0))</f>
        <v>P1915</v>
      </c>
      <c r="G75" s="119">
        <v>0</v>
      </c>
      <c r="H75" s="120" t="str">
        <f>INDEX('KI 2019-20'!F$9:F$383,MATCH($B75,'KI 2019-20'!$B$9:$B$383,0))</f>
        <v>City of London</v>
      </c>
      <c r="I75" s="154">
        <f>_xlfn.IFNA(IF($B75=$B$382,0,INDEX('I.Supplementary 2019-20'!N$8:N$191,MATCH($B75,'I.Supplementary 2019-20'!$B$8:$B$191,0))),INDEX('KI 2019-20'!N$9:N$383,MATCH($B75,'KI 2019-20'!$B$9:$B$383,0)))</f>
        <v>3.8775909632236698</v>
      </c>
      <c r="J75" s="153">
        <f>_xlfn.IFNA(IF($B75=$B$382,0,INDEX('I.Supplementary 2019-20'!O$8:O$191,MATCH($B75,'I.Supplementary 2019-20'!$B$8:$B$191,0))),INDEX('KI 2019-20'!O$9:O$383,MATCH($B75,'KI 2019-20'!$B$9:$B$383,0)))</f>
        <v>2.1679147579880649</v>
      </c>
      <c r="K75" s="153">
        <f>_xlfn.IFNA(IF($B75=$B$382,0,INDEX('I.Supplementary 2019-20'!P$8:P$191,MATCH($B75,'I.Supplementary 2019-20'!$B$8:$B$191,0))),INDEX('KI 2019-20'!P$9:P$383,MATCH($B75,'KI 2019-20'!$B$9:$B$383,0)))</f>
        <v>0</v>
      </c>
      <c r="L75" s="153">
        <f>_xlfn.IFNA(IF($B75=$B$382,0,INDEX('I.Supplementary 2019-20'!Q$8:Q$191,MATCH($B75,'I.Supplementary 2019-20'!$B$8:$B$191,0))),INDEX('KI 2019-20'!Q$9:Q$383,MATCH($B75,'KI 2019-20'!$B$9:$B$383,0)))</f>
        <v>0</v>
      </c>
      <c r="M75" s="155">
        <f>_xlfn.IFNA(IF($B75=$B$382,0,INDEX('I.Supplementary 2019-20'!R$8:R$191,MATCH($B75,'I.Supplementary 2019-20'!$B$8:$B$191,0))),INDEX('KI 2019-20'!R$9:R$383,MATCH($B75,'KI 2019-20'!$B$9:$B$383,0)))</f>
        <v>0.13072588822192746</v>
      </c>
      <c r="N75" s="153">
        <f>_xlfn.IFNA(IF($B75=$B$382,0,INDEX('I.Supplementary 2019-20'!S$8:S$191,MATCH($B75,'I.Supplementary 2019-20'!$B$8:$B$191,0))),INDEX('KI 2019-20'!S$9:S$383,MATCH($B75,'KI 2019-20'!$B$9:$B$383,0)))</f>
        <v>9.135510144184618</v>
      </c>
      <c r="O75" s="153">
        <f>_xlfn.IFNA(IF($B75=$B$382,0,INDEX('I.Supplementary 2019-20'!T$8:T$191,MATCH($B75,'I.Supplementary 2019-20'!$B$8:$B$191,0))),INDEX('KI 2019-20'!T$9:T$383,MATCH($B75,'KI 2019-20'!$B$9:$B$383,0)))</f>
        <v>7.2382723041623427</v>
      </c>
      <c r="P75" s="153">
        <f>_xlfn.IFNA(IF($B75=$B$382,0,INDEX('I.Supplementary 2019-20'!U$8:U$191,MATCH($B75,'I.Supplementary 2019-20'!$B$8:$B$191,0))),INDEX('KI 2019-20'!U$9:U$383,MATCH($B75,'KI 2019-20'!$B$9:$B$383,0)))</f>
        <v>0</v>
      </c>
      <c r="Q75" s="153">
        <f>_xlfn.IFNA(IF($B75=$B$382,0,INDEX('I.Supplementary 2019-20'!V$8:V$191,MATCH($B75,'I.Supplementary 2019-20'!$B$8:$B$191,0))),INDEX('KI 2019-20'!V$9:V$383,MATCH($B75,'KI 2019-20'!$B$9:$B$383,0)))</f>
        <v>0</v>
      </c>
      <c r="R75" s="155">
        <f>_xlfn.IFNA(IF($B75=$B$382,0,INDEX('I.Supplementary 2019-20'!W$8:W$191,MATCH($B75,'I.Supplementary 2019-20'!$B$8:$B$191,0))),INDEX('KI 2019-20'!W$9:W$383,MATCH($B75,'KI 2019-20'!$B$9:$B$383,0)))</f>
        <v>3.2727577994628283E-2</v>
      </c>
      <c r="S75" s="153">
        <f>_xlfn.IFNA(IF($B75=$B$382,0,INDEX('I.Supplementary 2019-20'!X$8:X$191,MATCH($B75,'I.Supplementary 2019-20'!$B$8:$B$191,0))),INDEX('KI 2019-20'!X$9:X$383,MATCH($B75,'KI 2019-20'!$B$9:$B$383,0)))</f>
        <v>13.013101107408287</v>
      </c>
      <c r="T75" s="153">
        <f>_xlfn.IFNA(IF($B75=$B$382,0,INDEX('I.Supplementary 2019-20'!Y$8:Y$191,MATCH($B75,'I.Supplementary 2019-20'!$B$8:$B$191,0))),INDEX('KI 2019-20'!Y$9:Y$383,MATCH($B75,'KI 2019-20'!$B$9:$B$383,0)))</f>
        <v>9.4061870621504085</v>
      </c>
      <c r="U75" s="153">
        <f>_xlfn.IFNA(IF($B75=$B$382,0,INDEX('I.Supplementary 2019-20'!Z$8:Z$191,MATCH($B75,'I.Supplementary 2019-20'!$B$8:$B$191,0))),INDEX('KI 2019-20'!Z$9:Z$383,MATCH($B75,'KI 2019-20'!$B$9:$B$383,0)))</f>
        <v>0</v>
      </c>
      <c r="V75" s="153">
        <f>_xlfn.IFNA(IF($B75=$B$382,0,INDEX('I.Supplementary 2019-20'!AA$8:AA$191,MATCH($B75,'I.Supplementary 2019-20'!$B$8:$B$191,0))),INDEX('KI 2019-20'!AA$9:AA$383,MATCH($B75,'KI 2019-20'!$B$9:$B$383,0)))</f>
        <v>0</v>
      </c>
      <c r="W75" s="155">
        <f>_xlfn.IFNA(IF($B75=$B$382,0,INDEX('I.Supplementary 2019-20'!AB$8:AB$191,MATCH($B75,'I.Supplementary 2019-20'!$B$8:$B$191,0))),INDEX('KI 2019-20'!AB$9:AB$383,MATCH($B75,'KI 2019-20'!$B$9:$B$383,0)))</f>
        <v>0.16345346621655574</v>
      </c>
      <c r="Y75" s="154">
        <f>_xlfn.IFNA(IF($B75=$B$382,0,INDEX('I.Supplementary 2019-20'!$I$8:$I$191,MATCH($B75,'I.Supplementary 2019-20'!$B$8:$B$191,0))),INDEX('KI 2019-20'!$I$9:$I$383,MATCH($B75,'KI 2019-20'!$B$9:$B$383,0)))</f>
        <v>6.1762316094336622</v>
      </c>
      <c r="Z75" s="153">
        <f>_xlfn.IFNA(IF($B75=$B$382,0,INDEX('I.Supplementary 2019-20'!$J$8:$J$191,MATCH($B75,'I.Supplementary 2019-20'!$B$8:$B$191,0))),INDEX('KI 2019-20'!$J$9:$J$383,MATCH($B75,'KI 2019-20'!$B$9:$B$383,0)))</f>
        <v>16.406510026341586</v>
      </c>
      <c r="AA75" s="155">
        <f>_xlfn.IFNA(IF($B75=$B$382,0,INDEX('I.Supplementary 2019-20'!$H$8:$H$191,MATCH($B75,'I.Supplementary 2019-20'!$B$8:$B$191,0))),INDEX('KI 2019-20'!$H$9:$H$383,MATCH($B75,'KI 2019-20'!$B$9:$B$383,0)))</f>
        <v>22.58274163577525</v>
      </c>
      <c r="AC75" s="156">
        <f>I75*('Other inputs'!$C$6/'Other inputs'!$C$5)</f>
        <v>3.9407696347222227</v>
      </c>
      <c r="AD75" s="149">
        <f>IF(B75=$B$35,J75*('Other inputs'!$C$6/'Other inputs'!$C$5)-('Other inputs'!$C$18/1000000),J75*('Other inputs'!$C$6/'Other inputs'!$C$5))</f>
        <v>2.2032371980367502</v>
      </c>
      <c r="AE75" s="149">
        <f>K75*('Other inputs'!$C$6/'Other inputs'!$C$5)</f>
        <v>0</v>
      </c>
      <c r="AF75" s="149">
        <f>L75*('Other inputs'!$C$6/'Other inputs'!$C$5)</f>
        <v>0</v>
      </c>
      <c r="AG75" s="188">
        <f>M75*('Other inputs'!$C$6/'Other inputs'!$C$5)</f>
        <v>0.13285584159417882</v>
      </c>
      <c r="AH75" s="149">
        <f>N75*('Other inputs'!$C$6/'Other inputs'!$C$5)</f>
        <v>9.2843575599758132</v>
      </c>
      <c r="AI75" s="149">
        <f>O75*('Other inputs'!$C$6/'Other inputs'!$C$5)</f>
        <v>7.3562074944541935</v>
      </c>
      <c r="AJ75" s="149">
        <f>P75*('Other inputs'!$C$6/'Other inputs'!$C$5)</f>
        <v>0</v>
      </c>
      <c r="AK75" s="149">
        <f>Q75*('Other inputs'!$C$6/'Other inputs'!$C$5)</f>
        <v>0</v>
      </c>
      <c r="AL75" s="188">
        <f>R75*('Other inputs'!$C$6/'Other inputs'!$C$5)</f>
        <v>3.3260817554622228E-2</v>
      </c>
      <c r="AM75" s="156">
        <f t="shared" si="18"/>
        <v>13.225127194698036</v>
      </c>
      <c r="AN75" s="149">
        <f t="shared" si="19"/>
        <v>9.5594446924909438</v>
      </c>
      <c r="AO75" s="149">
        <f t="shared" si="20"/>
        <v>0</v>
      </c>
      <c r="AP75" s="149">
        <f t="shared" si="21"/>
        <v>0</v>
      </c>
      <c r="AQ75" s="188">
        <f t="shared" si="22"/>
        <v>0.16611665914880105</v>
      </c>
      <c r="AR75" s="149"/>
      <c r="AS75" s="156">
        <f>IF(D75=$C$171,'Other inputs'!$C$12/1000000,SUM(AC75:AG75))</f>
        <v>6.2768626743531515</v>
      </c>
      <c r="AT75" s="200">
        <f>IF(D75=$C$171,$Z$171*('Other inputs'!$C$6/'Other inputs'!$C$5),SUM(AH75:AL75))</f>
        <v>16.673825871984629</v>
      </c>
      <c r="AU75" s="210">
        <f t="shared" si="23"/>
        <v>22.95068854633778</v>
      </c>
      <c r="AV75" s="214"/>
      <c r="AW75" s="199">
        <f>IF($G75=1,0,AC75*('Other inputs'!$F$6/'Other inputs'!$F$5))</f>
        <v>3.9625619091999487</v>
      </c>
      <c r="AX75" s="200">
        <f>IF($G75=1,0,AD75*('Other inputs'!$F$6/'Other inputs'!$F$5))</f>
        <v>2.2154209982102251</v>
      </c>
      <c r="AY75" s="200">
        <f>IF($G75=1,0,AE75*('Other inputs'!$F$6/'Other inputs'!$F$5))</f>
        <v>0</v>
      </c>
      <c r="AZ75" s="200">
        <f>IF($G75=1,0,AF75*('Other inputs'!$F$6/'Other inputs'!$F$5))</f>
        <v>0</v>
      </c>
      <c r="BA75" s="200">
        <f>IF($G75=1,0,AG75*('Other inputs'!$F$6/'Other inputs'!$F$5))</f>
        <v>0.13359052827580559</v>
      </c>
      <c r="BB75" s="199">
        <f>IF($G75=1,0,AH75*('Other inputs'!$C$7/'Other inputs'!$C$6))</f>
        <v>9.2843575599758132</v>
      </c>
      <c r="BC75" s="200">
        <f>IF($G75=1,0,AI75*('Other inputs'!$C$7/'Other inputs'!$C$6))</f>
        <v>7.3562074944541935</v>
      </c>
      <c r="BD75" s="200">
        <f>IF($G75=1,0,AJ75*('Other inputs'!$C$7/'Other inputs'!$C$6))</f>
        <v>0</v>
      </c>
      <c r="BE75" s="200">
        <f>IF($G75=1,0,AK75*('Other inputs'!$C$7/'Other inputs'!$C$6))</f>
        <v>0</v>
      </c>
      <c r="BF75" s="200">
        <f>IF($G75=1,0,AL75*('Other inputs'!$C$7/'Other inputs'!$C$6))</f>
        <v>3.3260817554622228E-2</v>
      </c>
      <c r="BG75" s="199">
        <f t="shared" si="24"/>
        <v>13.246919469175761</v>
      </c>
      <c r="BH75" s="200">
        <f t="shared" si="25"/>
        <v>9.5716284926644182</v>
      </c>
      <c r="BI75" s="200">
        <f t="shared" si="26"/>
        <v>0</v>
      </c>
      <c r="BJ75" s="200">
        <f t="shared" si="27"/>
        <v>0</v>
      </c>
      <c r="BK75" s="210">
        <f t="shared" si="28"/>
        <v>0.16685134583042782</v>
      </c>
      <c r="BL75" s="200"/>
      <c r="BM75" s="199">
        <f>IF(D75=C$171,'Other inputs'!$C$13/1000000,SUM(AW75:BA75))</f>
        <v>6.311573435685979</v>
      </c>
      <c r="BN75" s="200">
        <f>IF(B75=$B$171,$AT$171*('Other inputs'!$C$7/'Other inputs'!$C$6),SUM(BB75:BF75))</f>
        <v>16.673825871984629</v>
      </c>
      <c r="BO75" s="188">
        <f t="shared" si="29"/>
        <v>22.985399307670608</v>
      </c>
    </row>
    <row r="76" spans="2:67">
      <c r="B76" s="121" t="str">
        <f>'KI 2019-20'!B77</f>
        <v>E6107</v>
      </c>
      <c r="C76" s="160" t="str">
        <f t="shared" si="16"/>
        <v>E6107</v>
      </c>
      <c r="D76" s="160" t="str">
        <f t="shared" si="17"/>
        <v>E6107</v>
      </c>
      <c r="E76" t="str">
        <f>INDEX('KI 2019-20'!D$9:D$383,MATCH($B76,'KI 2019-20'!$B$9:$B$383,0))</f>
        <v>SFIR</v>
      </c>
      <c r="F76">
        <f>INDEX('KI 2019-20'!E$9:E$383,MATCH($B76,'KI 2019-20'!$B$9:$B$383,0))</f>
        <v>0</v>
      </c>
      <c r="G76" s="119">
        <v>0</v>
      </c>
      <c r="H76" s="120" t="str">
        <f>INDEX('KI 2019-20'!F$9:F$383,MATCH($B76,'KI 2019-20'!$B$9:$B$383,0))</f>
        <v>Cleveland Fire Authority</v>
      </c>
      <c r="I76" s="154">
        <f>_xlfn.IFNA(IF($B76=$B$382,0,INDEX('I.Supplementary 2019-20'!N$8:N$191,MATCH($B76,'I.Supplementary 2019-20'!$B$8:$B$191,0))),INDEX('KI 2019-20'!N$9:N$383,MATCH($B76,'KI 2019-20'!$B$9:$B$383,0)))</f>
        <v>0</v>
      </c>
      <c r="J76" s="153">
        <f>_xlfn.IFNA(IF($B76=$B$382,0,INDEX('I.Supplementary 2019-20'!O$8:O$191,MATCH($B76,'I.Supplementary 2019-20'!$B$8:$B$191,0))),INDEX('KI 2019-20'!O$9:O$383,MATCH($B76,'KI 2019-20'!$B$9:$B$383,0)))</f>
        <v>0</v>
      </c>
      <c r="K76" s="153">
        <f>_xlfn.IFNA(IF($B76=$B$382,0,INDEX('I.Supplementary 2019-20'!P$8:P$191,MATCH($B76,'I.Supplementary 2019-20'!$B$8:$B$191,0))),INDEX('KI 2019-20'!P$9:P$383,MATCH($B76,'KI 2019-20'!$B$9:$B$383,0)))</f>
        <v>5.2387991151760556</v>
      </c>
      <c r="L76" s="153">
        <f>_xlfn.IFNA(IF($B76=$B$382,0,INDEX('I.Supplementary 2019-20'!Q$8:Q$191,MATCH($B76,'I.Supplementary 2019-20'!$B$8:$B$191,0))),INDEX('KI 2019-20'!Q$9:Q$383,MATCH($B76,'KI 2019-20'!$B$9:$B$383,0)))</f>
        <v>0</v>
      </c>
      <c r="M76" s="155">
        <f>_xlfn.IFNA(IF($B76=$B$382,0,INDEX('I.Supplementary 2019-20'!R$8:R$191,MATCH($B76,'I.Supplementary 2019-20'!$B$8:$B$191,0))),INDEX('KI 2019-20'!R$9:R$383,MATCH($B76,'KI 2019-20'!$B$9:$B$383,0)))</f>
        <v>0</v>
      </c>
      <c r="N76" s="153">
        <f>_xlfn.IFNA(IF($B76=$B$382,0,INDEX('I.Supplementary 2019-20'!S$8:S$191,MATCH($B76,'I.Supplementary 2019-20'!$B$8:$B$191,0))),INDEX('KI 2019-20'!S$9:S$383,MATCH($B76,'KI 2019-20'!$B$9:$B$383,0)))</f>
        <v>0</v>
      </c>
      <c r="O76" s="153">
        <f>_xlfn.IFNA(IF($B76=$B$382,0,INDEX('I.Supplementary 2019-20'!T$8:T$191,MATCH($B76,'I.Supplementary 2019-20'!$B$8:$B$191,0))),INDEX('KI 2019-20'!T$9:T$383,MATCH($B76,'KI 2019-20'!$B$9:$B$383,0)))</f>
        <v>0</v>
      </c>
      <c r="P76" s="153">
        <f>_xlfn.IFNA(IF($B76=$B$382,0,INDEX('I.Supplementary 2019-20'!U$8:U$191,MATCH($B76,'I.Supplementary 2019-20'!$B$8:$B$191,0))),INDEX('KI 2019-20'!U$9:U$383,MATCH($B76,'KI 2019-20'!$B$9:$B$383,0)))</f>
        <v>9.2149442129628074</v>
      </c>
      <c r="Q76" s="153">
        <f>_xlfn.IFNA(IF($B76=$B$382,0,INDEX('I.Supplementary 2019-20'!V$8:V$191,MATCH($B76,'I.Supplementary 2019-20'!$B$8:$B$191,0))),INDEX('KI 2019-20'!V$9:V$383,MATCH($B76,'KI 2019-20'!$B$9:$B$383,0)))</f>
        <v>0</v>
      </c>
      <c r="R76" s="155">
        <f>_xlfn.IFNA(IF($B76=$B$382,0,INDEX('I.Supplementary 2019-20'!W$8:W$191,MATCH($B76,'I.Supplementary 2019-20'!$B$8:$B$191,0))),INDEX('KI 2019-20'!W$9:W$383,MATCH($B76,'KI 2019-20'!$B$9:$B$383,0)))</f>
        <v>0</v>
      </c>
      <c r="S76" s="153">
        <f>_xlfn.IFNA(IF($B76=$B$382,0,INDEX('I.Supplementary 2019-20'!X$8:X$191,MATCH($B76,'I.Supplementary 2019-20'!$B$8:$B$191,0))),INDEX('KI 2019-20'!X$9:X$383,MATCH($B76,'KI 2019-20'!$B$9:$B$383,0)))</f>
        <v>0</v>
      </c>
      <c r="T76" s="153">
        <f>_xlfn.IFNA(IF($B76=$B$382,0,INDEX('I.Supplementary 2019-20'!Y$8:Y$191,MATCH($B76,'I.Supplementary 2019-20'!$B$8:$B$191,0))),INDEX('KI 2019-20'!Y$9:Y$383,MATCH($B76,'KI 2019-20'!$B$9:$B$383,0)))</f>
        <v>0</v>
      </c>
      <c r="U76" s="153">
        <f>_xlfn.IFNA(IF($B76=$B$382,0,INDEX('I.Supplementary 2019-20'!Z$8:Z$191,MATCH($B76,'I.Supplementary 2019-20'!$B$8:$B$191,0))),INDEX('KI 2019-20'!Z$9:Z$383,MATCH($B76,'KI 2019-20'!$B$9:$B$383,0)))</f>
        <v>14.453743328138863</v>
      </c>
      <c r="V76" s="153">
        <f>_xlfn.IFNA(IF($B76=$B$382,0,INDEX('I.Supplementary 2019-20'!AA$8:AA$191,MATCH($B76,'I.Supplementary 2019-20'!$B$8:$B$191,0))),INDEX('KI 2019-20'!AA$9:AA$383,MATCH($B76,'KI 2019-20'!$B$9:$B$383,0)))</f>
        <v>0</v>
      </c>
      <c r="W76" s="155">
        <f>_xlfn.IFNA(IF($B76=$B$382,0,INDEX('I.Supplementary 2019-20'!AB$8:AB$191,MATCH($B76,'I.Supplementary 2019-20'!$B$8:$B$191,0))),INDEX('KI 2019-20'!AB$9:AB$383,MATCH($B76,'KI 2019-20'!$B$9:$B$383,0)))</f>
        <v>0</v>
      </c>
      <c r="Y76" s="154">
        <f>_xlfn.IFNA(IF($B76=$B$382,0,INDEX('I.Supplementary 2019-20'!$I$8:$I$191,MATCH($B76,'I.Supplementary 2019-20'!$B$8:$B$191,0))),INDEX('KI 2019-20'!$I$9:$I$383,MATCH($B76,'KI 2019-20'!$B$9:$B$383,0)))</f>
        <v>5.2387991151760556</v>
      </c>
      <c r="Z76" s="153">
        <f>_xlfn.IFNA(IF($B76=$B$382,0,INDEX('I.Supplementary 2019-20'!$J$8:$J$191,MATCH($B76,'I.Supplementary 2019-20'!$B$8:$B$191,0))),INDEX('KI 2019-20'!$J$9:$J$383,MATCH($B76,'KI 2019-20'!$B$9:$B$383,0)))</f>
        <v>9.2149442129628074</v>
      </c>
      <c r="AA76" s="155">
        <f>_xlfn.IFNA(IF($B76=$B$382,0,INDEX('I.Supplementary 2019-20'!$H$8:$H$191,MATCH($B76,'I.Supplementary 2019-20'!$B$8:$B$191,0))),INDEX('KI 2019-20'!$H$9:$H$383,MATCH($B76,'KI 2019-20'!$B$9:$B$383,0)))</f>
        <v>14.453743328138863</v>
      </c>
      <c r="AC76" s="156">
        <f>I76*('Other inputs'!$C$6/'Other inputs'!$C$5)</f>
        <v>0</v>
      </c>
      <c r="AD76" s="149">
        <f>IF(B76=$B$35,J76*('Other inputs'!$C$6/'Other inputs'!$C$5)-('Other inputs'!$C$18/1000000),J76*('Other inputs'!$C$6/'Other inputs'!$C$5))</f>
        <v>0</v>
      </c>
      <c r="AE76" s="149">
        <f>K76*('Other inputs'!$C$6/'Other inputs'!$C$5)</f>
        <v>5.3241563309019382</v>
      </c>
      <c r="AF76" s="149">
        <f>L76*('Other inputs'!$C$6/'Other inputs'!$C$5)</f>
        <v>0</v>
      </c>
      <c r="AG76" s="188">
        <f>M76*('Other inputs'!$C$6/'Other inputs'!$C$5)</f>
        <v>0</v>
      </c>
      <c r="AH76" s="149">
        <f>N76*('Other inputs'!$C$6/'Other inputs'!$C$5)</f>
        <v>0</v>
      </c>
      <c r="AI76" s="149">
        <f>O76*('Other inputs'!$C$6/'Other inputs'!$C$5)</f>
        <v>0</v>
      </c>
      <c r="AJ76" s="149">
        <f>P76*('Other inputs'!$C$6/'Other inputs'!$C$5)</f>
        <v>9.3650858702004918</v>
      </c>
      <c r="AK76" s="149">
        <f>Q76*('Other inputs'!$C$6/'Other inputs'!$C$5)</f>
        <v>0</v>
      </c>
      <c r="AL76" s="188">
        <f>R76*('Other inputs'!$C$6/'Other inputs'!$C$5)</f>
        <v>0</v>
      </c>
      <c r="AM76" s="156">
        <f t="shared" si="18"/>
        <v>0</v>
      </c>
      <c r="AN76" s="149">
        <f t="shared" si="19"/>
        <v>0</v>
      </c>
      <c r="AO76" s="149">
        <f t="shared" si="20"/>
        <v>14.689242201102431</v>
      </c>
      <c r="AP76" s="149">
        <f t="shared" si="21"/>
        <v>0</v>
      </c>
      <c r="AQ76" s="188">
        <f t="shared" si="22"/>
        <v>0</v>
      </c>
      <c r="AR76" s="149"/>
      <c r="AS76" s="156">
        <f>IF(D76=$C$171,'Other inputs'!$C$12/1000000,SUM(AC76:AG76))</f>
        <v>5.3241563309019382</v>
      </c>
      <c r="AT76" s="200">
        <f>IF(D76=$C$171,$Z$171*('Other inputs'!$C$6/'Other inputs'!$C$5),SUM(AH76:AL76))</f>
        <v>9.3650858702004918</v>
      </c>
      <c r="AU76" s="210">
        <f t="shared" si="23"/>
        <v>14.689242201102431</v>
      </c>
      <c r="AV76" s="214"/>
      <c r="AW76" s="199">
        <f>IF($G76=1,0,AC76*('Other inputs'!$F$6/'Other inputs'!$F$5))</f>
        <v>0</v>
      </c>
      <c r="AX76" s="200">
        <f>IF($G76=1,0,AD76*('Other inputs'!$F$6/'Other inputs'!$F$5))</f>
        <v>0</v>
      </c>
      <c r="AY76" s="200">
        <f>IF($G76=1,0,AE76*('Other inputs'!$F$6/'Other inputs'!$F$5))</f>
        <v>5.3535986700589993</v>
      </c>
      <c r="AZ76" s="200">
        <f>IF($G76=1,0,AF76*('Other inputs'!$F$6/'Other inputs'!$F$5))</f>
        <v>0</v>
      </c>
      <c r="BA76" s="200">
        <f>IF($G76=1,0,AG76*('Other inputs'!$F$6/'Other inputs'!$F$5))</f>
        <v>0</v>
      </c>
      <c r="BB76" s="199">
        <f>IF($G76=1,0,AH76*('Other inputs'!$C$7/'Other inputs'!$C$6))</f>
        <v>0</v>
      </c>
      <c r="BC76" s="200">
        <f>IF($G76=1,0,AI76*('Other inputs'!$C$7/'Other inputs'!$C$6))</f>
        <v>0</v>
      </c>
      <c r="BD76" s="200">
        <f>IF($G76=1,0,AJ76*('Other inputs'!$C$7/'Other inputs'!$C$6))</f>
        <v>9.3650858702004918</v>
      </c>
      <c r="BE76" s="200">
        <f>IF($G76=1,0,AK76*('Other inputs'!$C$7/'Other inputs'!$C$6))</f>
        <v>0</v>
      </c>
      <c r="BF76" s="200">
        <f>IF($G76=1,0,AL76*('Other inputs'!$C$7/'Other inputs'!$C$6))</f>
        <v>0</v>
      </c>
      <c r="BG76" s="199">
        <f t="shared" si="24"/>
        <v>0</v>
      </c>
      <c r="BH76" s="200">
        <f t="shared" si="25"/>
        <v>0</v>
      </c>
      <c r="BI76" s="200">
        <f t="shared" si="26"/>
        <v>14.718684540259492</v>
      </c>
      <c r="BJ76" s="200">
        <f t="shared" si="27"/>
        <v>0</v>
      </c>
      <c r="BK76" s="210">
        <f t="shared" si="28"/>
        <v>0</v>
      </c>
      <c r="BL76" s="200"/>
      <c r="BM76" s="199">
        <f>IF(D76=C$171,'Other inputs'!$C$13/1000000,SUM(AW76:BA76))</f>
        <v>5.3535986700589993</v>
      </c>
      <c r="BN76" s="200">
        <f>IF(B76=$B$171,$AT$171*('Other inputs'!$C$7/'Other inputs'!$C$6),SUM(BB76:BF76))</f>
        <v>9.3650858702004918</v>
      </c>
      <c r="BO76" s="188">
        <f t="shared" si="29"/>
        <v>14.718684540259492</v>
      </c>
    </row>
    <row r="77" spans="2:67">
      <c r="B77" s="121" t="str">
        <f>'KI 2019-20'!B78</f>
        <v>E1536</v>
      </c>
      <c r="C77" s="160" t="str">
        <f t="shared" si="16"/>
        <v>E1536</v>
      </c>
      <c r="D77" s="160" t="str">
        <f t="shared" si="17"/>
        <v>E1536</v>
      </c>
      <c r="E77" t="str">
        <f>INDEX('KI 2019-20'!D$9:D$383,MATCH($B77,'KI 2019-20'!$B$9:$B$383,0))</f>
        <v>SD</v>
      </c>
      <c r="F77">
        <f>INDEX('KI 2019-20'!E$9:E$383,MATCH($B77,'KI 2019-20'!$B$9:$B$383,0))</f>
        <v>0</v>
      </c>
      <c r="G77" s="119">
        <v>0</v>
      </c>
      <c r="H77" s="120" t="str">
        <f>INDEX('KI 2019-20'!F$9:F$383,MATCH($B77,'KI 2019-20'!$B$9:$B$383,0))</f>
        <v>Colchester</v>
      </c>
      <c r="I77" s="154">
        <f>_xlfn.IFNA(IF($B77=$B$382,0,INDEX('I.Supplementary 2019-20'!N$8:N$191,MATCH($B77,'I.Supplementary 2019-20'!$B$8:$B$191,0))),INDEX('KI 2019-20'!N$9:N$383,MATCH($B77,'KI 2019-20'!$B$9:$B$383,0)))</f>
        <v>0</v>
      </c>
      <c r="J77" s="153">
        <f>_xlfn.IFNA(IF($B77=$B$382,0,INDEX('I.Supplementary 2019-20'!O$8:O$191,MATCH($B77,'I.Supplementary 2019-20'!$B$8:$B$191,0))),INDEX('KI 2019-20'!O$9:O$383,MATCH($B77,'KI 2019-20'!$B$9:$B$383,0)))</f>
        <v>0</v>
      </c>
      <c r="K77" s="153">
        <f>_xlfn.IFNA(IF($B77=$B$382,0,INDEX('I.Supplementary 2019-20'!P$8:P$191,MATCH($B77,'I.Supplementary 2019-20'!$B$8:$B$191,0))),INDEX('KI 2019-20'!P$9:P$383,MATCH($B77,'KI 2019-20'!$B$9:$B$383,0)))</f>
        <v>0</v>
      </c>
      <c r="L77" s="153">
        <f>_xlfn.IFNA(IF($B77=$B$382,0,INDEX('I.Supplementary 2019-20'!Q$8:Q$191,MATCH($B77,'I.Supplementary 2019-20'!$B$8:$B$191,0))),INDEX('KI 2019-20'!Q$9:Q$383,MATCH($B77,'KI 2019-20'!$B$9:$B$383,0)))</f>
        <v>0</v>
      </c>
      <c r="M77" s="155">
        <f>_xlfn.IFNA(IF($B77=$B$382,0,INDEX('I.Supplementary 2019-20'!R$8:R$191,MATCH($B77,'I.Supplementary 2019-20'!$B$8:$B$191,0))),INDEX('KI 2019-20'!R$9:R$383,MATCH($B77,'KI 2019-20'!$B$9:$B$383,0)))</f>
        <v>0</v>
      </c>
      <c r="N77" s="153">
        <f>_xlfn.IFNA(IF($B77=$B$382,0,INDEX('I.Supplementary 2019-20'!S$8:S$191,MATCH($B77,'I.Supplementary 2019-20'!$B$8:$B$191,0))),INDEX('KI 2019-20'!S$9:S$383,MATCH($B77,'KI 2019-20'!$B$9:$B$383,0)))</f>
        <v>0</v>
      </c>
      <c r="O77" s="153">
        <f>_xlfn.IFNA(IF($B77=$B$382,0,INDEX('I.Supplementary 2019-20'!T$8:T$191,MATCH($B77,'I.Supplementary 2019-20'!$B$8:$B$191,0))),INDEX('KI 2019-20'!T$9:T$383,MATCH($B77,'KI 2019-20'!$B$9:$B$383,0)))</f>
        <v>4.2575402852238433</v>
      </c>
      <c r="P77" s="153">
        <f>_xlfn.IFNA(IF($B77=$B$382,0,INDEX('I.Supplementary 2019-20'!U$8:U$191,MATCH($B77,'I.Supplementary 2019-20'!$B$8:$B$191,0))),INDEX('KI 2019-20'!U$9:U$383,MATCH($B77,'KI 2019-20'!$B$9:$B$383,0)))</f>
        <v>0</v>
      </c>
      <c r="Q77" s="153">
        <f>_xlfn.IFNA(IF($B77=$B$382,0,INDEX('I.Supplementary 2019-20'!V$8:V$191,MATCH($B77,'I.Supplementary 2019-20'!$B$8:$B$191,0))),INDEX('KI 2019-20'!V$9:V$383,MATCH($B77,'KI 2019-20'!$B$9:$B$383,0)))</f>
        <v>0</v>
      </c>
      <c r="R77" s="155">
        <f>_xlfn.IFNA(IF($B77=$B$382,0,INDEX('I.Supplementary 2019-20'!W$8:W$191,MATCH($B77,'I.Supplementary 2019-20'!$B$8:$B$191,0))),INDEX('KI 2019-20'!W$9:W$383,MATCH($B77,'KI 2019-20'!$B$9:$B$383,0)))</f>
        <v>0</v>
      </c>
      <c r="S77" s="153">
        <f>_xlfn.IFNA(IF($B77=$B$382,0,INDEX('I.Supplementary 2019-20'!X$8:X$191,MATCH($B77,'I.Supplementary 2019-20'!$B$8:$B$191,0))),INDEX('KI 2019-20'!X$9:X$383,MATCH($B77,'KI 2019-20'!$B$9:$B$383,0)))</f>
        <v>0</v>
      </c>
      <c r="T77" s="153">
        <f>_xlfn.IFNA(IF($B77=$B$382,0,INDEX('I.Supplementary 2019-20'!Y$8:Y$191,MATCH($B77,'I.Supplementary 2019-20'!$B$8:$B$191,0))),INDEX('KI 2019-20'!Y$9:Y$383,MATCH($B77,'KI 2019-20'!$B$9:$B$383,0)))</f>
        <v>4.2575402852238433</v>
      </c>
      <c r="U77" s="153">
        <f>_xlfn.IFNA(IF($B77=$B$382,0,INDEX('I.Supplementary 2019-20'!Z$8:Z$191,MATCH($B77,'I.Supplementary 2019-20'!$B$8:$B$191,0))),INDEX('KI 2019-20'!Z$9:Z$383,MATCH($B77,'KI 2019-20'!$B$9:$B$383,0)))</f>
        <v>0</v>
      </c>
      <c r="V77" s="153">
        <f>_xlfn.IFNA(IF($B77=$B$382,0,INDEX('I.Supplementary 2019-20'!AA$8:AA$191,MATCH($B77,'I.Supplementary 2019-20'!$B$8:$B$191,0))),INDEX('KI 2019-20'!AA$9:AA$383,MATCH($B77,'KI 2019-20'!$B$9:$B$383,0)))</f>
        <v>0</v>
      </c>
      <c r="W77" s="155">
        <f>_xlfn.IFNA(IF($B77=$B$382,0,INDEX('I.Supplementary 2019-20'!AB$8:AB$191,MATCH($B77,'I.Supplementary 2019-20'!$B$8:$B$191,0))),INDEX('KI 2019-20'!AB$9:AB$383,MATCH($B77,'KI 2019-20'!$B$9:$B$383,0)))</f>
        <v>0</v>
      </c>
      <c r="Y77" s="154">
        <f>_xlfn.IFNA(IF($B77=$B$382,0,INDEX('I.Supplementary 2019-20'!$I$8:$I$191,MATCH($B77,'I.Supplementary 2019-20'!$B$8:$B$191,0))),INDEX('KI 2019-20'!$I$9:$I$383,MATCH($B77,'KI 2019-20'!$B$9:$B$383,0)))</f>
        <v>0</v>
      </c>
      <c r="Z77" s="153">
        <f>_xlfn.IFNA(IF($B77=$B$382,0,INDEX('I.Supplementary 2019-20'!$J$8:$J$191,MATCH($B77,'I.Supplementary 2019-20'!$B$8:$B$191,0))),INDEX('KI 2019-20'!$J$9:$J$383,MATCH($B77,'KI 2019-20'!$B$9:$B$383,0)))</f>
        <v>4.2575402852238433</v>
      </c>
      <c r="AA77" s="155">
        <f>_xlfn.IFNA(IF($B77=$B$382,0,INDEX('I.Supplementary 2019-20'!$H$8:$H$191,MATCH($B77,'I.Supplementary 2019-20'!$B$8:$B$191,0))),INDEX('KI 2019-20'!$H$9:$H$383,MATCH($B77,'KI 2019-20'!$B$9:$B$383,0)))</f>
        <v>4.2575402852238433</v>
      </c>
      <c r="AC77" s="156">
        <f>I77*('Other inputs'!$C$6/'Other inputs'!$C$5)</f>
        <v>0</v>
      </c>
      <c r="AD77" s="149">
        <f>IF(B77=$B$35,J77*('Other inputs'!$C$6/'Other inputs'!$C$5)-('Other inputs'!$C$18/1000000),J77*('Other inputs'!$C$6/'Other inputs'!$C$5))</f>
        <v>0</v>
      </c>
      <c r="AE77" s="149">
        <f>K77*('Other inputs'!$C$6/'Other inputs'!$C$5)</f>
        <v>0</v>
      </c>
      <c r="AF77" s="149">
        <f>L77*('Other inputs'!$C$6/'Other inputs'!$C$5)</f>
        <v>0</v>
      </c>
      <c r="AG77" s="188">
        <f>M77*('Other inputs'!$C$6/'Other inputs'!$C$5)</f>
        <v>0</v>
      </c>
      <c r="AH77" s="149">
        <f>N77*('Other inputs'!$C$6/'Other inputs'!$C$5)</f>
        <v>0</v>
      </c>
      <c r="AI77" s="149">
        <f>O77*('Other inputs'!$C$6/'Other inputs'!$C$5)</f>
        <v>4.3269095770401176</v>
      </c>
      <c r="AJ77" s="149">
        <f>P77*('Other inputs'!$C$6/'Other inputs'!$C$5)</f>
        <v>0</v>
      </c>
      <c r="AK77" s="149">
        <f>Q77*('Other inputs'!$C$6/'Other inputs'!$C$5)</f>
        <v>0</v>
      </c>
      <c r="AL77" s="188">
        <f>R77*('Other inputs'!$C$6/'Other inputs'!$C$5)</f>
        <v>0</v>
      </c>
      <c r="AM77" s="156">
        <f t="shared" si="18"/>
        <v>0</v>
      </c>
      <c r="AN77" s="149">
        <f t="shared" si="19"/>
        <v>4.3269095770401176</v>
      </c>
      <c r="AO77" s="149">
        <f t="shared" si="20"/>
        <v>0</v>
      </c>
      <c r="AP77" s="149">
        <f t="shared" si="21"/>
        <v>0</v>
      </c>
      <c r="AQ77" s="188">
        <f t="shared" si="22"/>
        <v>0</v>
      </c>
      <c r="AR77" s="149"/>
      <c r="AS77" s="156">
        <f>IF(D77=$C$171,'Other inputs'!$C$12/1000000,SUM(AC77:AG77))</f>
        <v>0</v>
      </c>
      <c r="AT77" s="200">
        <f>IF(D77=$C$171,$Z$171*('Other inputs'!$C$6/'Other inputs'!$C$5),SUM(AH77:AL77))</f>
        <v>4.3269095770401176</v>
      </c>
      <c r="AU77" s="210">
        <f t="shared" si="23"/>
        <v>4.3269095770401176</v>
      </c>
      <c r="AV77" s="214"/>
      <c r="AW77" s="199">
        <f>IF($G77=1,0,AC77*('Other inputs'!$F$6/'Other inputs'!$F$5))</f>
        <v>0</v>
      </c>
      <c r="AX77" s="200">
        <f>IF($G77=1,0,AD77*('Other inputs'!$F$6/'Other inputs'!$F$5))</f>
        <v>0</v>
      </c>
      <c r="AY77" s="200">
        <f>IF($G77=1,0,AE77*('Other inputs'!$F$6/'Other inputs'!$F$5))</f>
        <v>0</v>
      </c>
      <c r="AZ77" s="200">
        <f>IF($G77=1,0,AF77*('Other inputs'!$F$6/'Other inputs'!$F$5))</f>
        <v>0</v>
      </c>
      <c r="BA77" s="200">
        <f>IF($G77=1,0,AG77*('Other inputs'!$F$6/'Other inputs'!$F$5))</f>
        <v>0</v>
      </c>
      <c r="BB77" s="199">
        <f>IF($G77=1,0,AH77*('Other inputs'!$C$7/'Other inputs'!$C$6))</f>
        <v>0</v>
      </c>
      <c r="BC77" s="200">
        <f>IF($G77=1,0,AI77*('Other inputs'!$C$7/'Other inputs'!$C$6))</f>
        <v>4.3269095770401176</v>
      </c>
      <c r="BD77" s="200">
        <f>IF($G77=1,0,AJ77*('Other inputs'!$C$7/'Other inputs'!$C$6))</f>
        <v>0</v>
      </c>
      <c r="BE77" s="200">
        <f>IF($G77=1,0,AK77*('Other inputs'!$C$7/'Other inputs'!$C$6))</f>
        <v>0</v>
      </c>
      <c r="BF77" s="200">
        <f>IF($G77=1,0,AL77*('Other inputs'!$C$7/'Other inputs'!$C$6))</f>
        <v>0</v>
      </c>
      <c r="BG77" s="199">
        <f t="shared" si="24"/>
        <v>0</v>
      </c>
      <c r="BH77" s="200">
        <f t="shared" si="25"/>
        <v>4.3269095770401176</v>
      </c>
      <c r="BI77" s="200">
        <f t="shared" si="26"/>
        <v>0</v>
      </c>
      <c r="BJ77" s="200">
        <f t="shared" si="27"/>
        <v>0</v>
      </c>
      <c r="BK77" s="210">
        <f t="shared" si="28"/>
        <v>0</v>
      </c>
      <c r="BL77" s="200"/>
      <c r="BM77" s="199">
        <f>IF(D77=C$171,'Other inputs'!$C$13/1000000,SUM(AW77:BA77))</f>
        <v>0</v>
      </c>
      <c r="BN77" s="200">
        <f>IF(B77=$B$171,$AT$171*('Other inputs'!$C$7/'Other inputs'!$C$6),SUM(BB77:BF77))</f>
        <v>4.3269095770401176</v>
      </c>
      <c r="BO77" s="188">
        <f t="shared" si="29"/>
        <v>4.3269095770401176</v>
      </c>
    </row>
    <row r="78" spans="2:67">
      <c r="B78" s="121" t="str">
        <f>'KI 2019-20'!B79</f>
        <v>E0934</v>
      </c>
      <c r="C78" s="160" t="str">
        <f t="shared" si="16"/>
        <v>E0934</v>
      </c>
      <c r="D78" s="160" t="str">
        <f t="shared" si="17"/>
        <v>E0934</v>
      </c>
      <c r="E78" t="str">
        <f>INDEX('KI 2019-20'!D$9:D$383,MATCH($B78,'KI 2019-20'!$B$9:$B$383,0))</f>
        <v>SD</v>
      </c>
      <c r="F78">
        <f>INDEX('KI 2019-20'!E$9:E$383,MATCH($B78,'KI 2019-20'!$B$9:$B$383,0))</f>
        <v>0</v>
      </c>
      <c r="G78" s="119">
        <v>0</v>
      </c>
      <c r="H78" s="120" t="str">
        <f>INDEX('KI 2019-20'!F$9:F$383,MATCH($B78,'KI 2019-20'!$B$9:$B$383,0))</f>
        <v>Copeland</v>
      </c>
      <c r="I78" s="154">
        <f>_xlfn.IFNA(IF($B78=$B$382,0,INDEX('I.Supplementary 2019-20'!N$8:N$191,MATCH($B78,'I.Supplementary 2019-20'!$B$8:$B$191,0))),INDEX('KI 2019-20'!N$9:N$383,MATCH($B78,'KI 2019-20'!$B$9:$B$383,0)))</f>
        <v>0</v>
      </c>
      <c r="J78" s="153">
        <f>_xlfn.IFNA(IF($B78=$B$382,0,INDEX('I.Supplementary 2019-20'!O$8:O$191,MATCH($B78,'I.Supplementary 2019-20'!$B$8:$B$191,0))),INDEX('KI 2019-20'!O$9:O$383,MATCH($B78,'KI 2019-20'!$B$9:$B$383,0)))</f>
        <v>3.895536608371418E-2</v>
      </c>
      <c r="K78" s="153">
        <f>_xlfn.IFNA(IF($B78=$B$382,0,INDEX('I.Supplementary 2019-20'!P$8:P$191,MATCH($B78,'I.Supplementary 2019-20'!$B$8:$B$191,0))),INDEX('KI 2019-20'!P$9:P$383,MATCH($B78,'KI 2019-20'!$B$9:$B$383,0)))</f>
        <v>0</v>
      </c>
      <c r="L78" s="153">
        <f>_xlfn.IFNA(IF($B78=$B$382,0,INDEX('I.Supplementary 2019-20'!Q$8:Q$191,MATCH($B78,'I.Supplementary 2019-20'!$B$8:$B$191,0))),INDEX('KI 2019-20'!Q$9:Q$383,MATCH($B78,'KI 2019-20'!$B$9:$B$383,0)))</f>
        <v>0</v>
      </c>
      <c r="M78" s="155">
        <f>_xlfn.IFNA(IF($B78=$B$382,0,INDEX('I.Supplementary 2019-20'!R$8:R$191,MATCH($B78,'I.Supplementary 2019-20'!$B$8:$B$191,0))),INDEX('KI 2019-20'!R$9:R$383,MATCH($B78,'KI 2019-20'!$B$9:$B$383,0)))</f>
        <v>0</v>
      </c>
      <c r="N78" s="153">
        <f>_xlfn.IFNA(IF($B78=$B$382,0,INDEX('I.Supplementary 2019-20'!S$8:S$191,MATCH($B78,'I.Supplementary 2019-20'!$B$8:$B$191,0))),INDEX('KI 2019-20'!S$9:S$383,MATCH($B78,'KI 2019-20'!$B$9:$B$383,0)))</f>
        <v>0</v>
      </c>
      <c r="O78" s="153">
        <f>_xlfn.IFNA(IF($B78=$B$382,0,INDEX('I.Supplementary 2019-20'!T$8:T$191,MATCH($B78,'I.Supplementary 2019-20'!$B$8:$B$191,0))),INDEX('KI 2019-20'!T$9:T$383,MATCH($B78,'KI 2019-20'!$B$9:$B$383,0)))</f>
        <v>2.4814105817995351</v>
      </c>
      <c r="P78" s="153">
        <f>_xlfn.IFNA(IF($B78=$B$382,0,INDEX('I.Supplementary 2019-20'!U$8:U$191,MATCH($B78,'I.Supplementary 2019-20'!$B$8:$B$191,0))),INDEX('KI 2019-20'!U$9:U$383,MATCH($B78,'KI 2019-20'!$B$9:$B$383,0)))</f>
        <v>0</v>
      </c>
      <c r="Q78" s="153">
        <f>_xlfn.IFNA(IF($B78=$B$382,0,INDEX('I.Supplementary 2019-20'!V$8:V$191,MATCH($B78,'I.Supplementary 2019-20'!$B$8:$B$191,0))),INDEX('KI 2019-20'!V$9:V$383,MATCH($B78,'KI 2019-20'!$B$9:$B$383,0)))</f>
        <v>0</v>
      </c>
      <c r="R78" s="155">
        <f>_xlfn.IFNA(IF($B78=$B$382,0,INDEX('I.Supplementary 2019-20'!W$8:W$191,MATCH($B78,'I.Supplementary 2019-20'!$B$8:$B$191,0))),INDEX('KI 2019-20'!W$9:W$383,MATCH($B78,'KI 2019-20'!$B$9:$B$383,0)))</f>
        <v>0</v>
      </c>
      <c r="S78" s="153">
        <f>_xlfn.IFNA(IF($B78=$B$382,0,INDEX('I.Supplementary 2019-20'!X$8:X$191,MATCH($B78,'I.Supplementary 2019-20'!$B$8:$B$191,0))),INDEX('KI 2019-20'!X$9:X$383,MATCH($B78,'KI 2019-20'!$B$9:$B$383,0)))</f>
        <v>0</v>
      </c>
      <c r="T78" s="153">
        <f>_xlfn.IFNA(IF($B78=$B$382,0,INDEX('I.Supplementary 2019-20'!Y$8:Y$191,MATCH($B78,'I.Supplementary 2019-20'!$B$8:$B$191,0))),INDEX('KI 2019-20'!Y$9:Y$383,MATCH($B78,'KI 2019-20'!$B$9:$B$383,0)))</f>
        <v>2.5203659478832492</v>
      </c>
      <c r="U78" s="153">
        <f>_xlfn.IFNA(IF($B78=$B$382,0,INDEX('I.Supplementary 2019-20'!Z$8:Z$191,MATCH($B78,'I.Supplementary 2019-20'!$B$8:$B$191,0))),INDEX('KI 2019-20'!Z$9:Z$383,MATCH($B78,'KI 2019-20'!$B$9:$B$383,0)))</f>
        <v>0</v>
      </c>
      <c r="V78" s="153">
        <f>_xlfn.IFNA(IF($B78=$B$382,0,INDEX('I.Supplementary 2019-20'!AA$8:AA$191,MATCH($B78,'I.Supplementary 2019-20'!$B$8:$B$191,0))),INDEX('KI 2019-20'!AA$9:AA$383,MATCH($B78,'KI 2019-20'!$B$9:$B$383,0)))</f>
        <v>0</v>
      </c>
      <c r="W78" s="155">
        <f>_xlfn.IFNA(IF($B78=$B$382,0,INDEX('I.Supplementary 2019-20'!AB$8:AB$191,MATCH($B78,'I.Supplementary 2019-20'!$B$8:$B$191,0))),INDEX('KI 2019-20'!AB$9:AB$383,MATCH($B78,'KI 2019-20'!$B$9:$B$383,0)))</f>
        <v>0</v>
      </c>
      <c r="Y78" s="154">
        <f>_xlfn.IFNA(IF($B78=$B$382,0,INDEX('I.Supplementary 2019-20'!$I$8:$I$191,MATCH($B78,'I.Supplementary 2019-20'!$B$8:$B$191,0))),INDEX('KI 2019-20'!$I$9:$I$383,MATCH($B78,'KI 2019-20'!$B$9:$B$383,0)))</f>
        <v>3.895536608371418E-2</v>
      </c>
      <c r="Z78" s="153">
        <f>_xlfn.IFNA(IF($B78=$B$382,0,INDEX('I.Supplementary 2019-20'!$J$8:$J$191,MATCH($B78,'I.Supplementary 2019-20'!$B$8:$B$191,0))),INDEX('KI 2019-20'!$J$9:$J$383,MATCH($B78,'KI 2019-20'!$B$9:$B$383,0)))</f>
        <v>2.4814105817995351</v>
      </c>
      <c r="AA78" s="155">
        <f>_xlfn.IFNA(IF($B78=$B$382,0,INDEX('I.Supplementary 2019-20'!$H$8:$H$191,MATCH($B78,'I.Supplementary 2019-20'!$B$8:$B$191,0))),INDEX('KI 2019-20'!$H$9:$H$383,MATCH($B78,'KI 2019-20'!$B$9:$B$383,0)))</f>
        <v>2.5203659478832492</v>
      </c>
      <c r="AC78" s="156">
        <f>I78*('Other inputs'!$C$6/'Other inputs'!$C$5)</f>
        <v>0</v>
      </c>
      <c r="AD78" s="149">
        <f>IF(B78=$B$35,J78*('Other inputs'!$C$6/'Other inputs'!$C$5)-('Other inputs'!$C$18/1000000),J78*('Other inputs'!$C$6/'Other inputs'!$C$5))</f>
        <v>3.9590076732735999E-2</v>
      </c>
      <c r="AE78" s="149">
        <f>K78*('Other inputs'!$C$6/'Other inputs'!$C$5)</f>
        <v>0</v>
      </c>
      <c r="AF78" s="149">
        <f>L78*('Other inputs'!$C$6/'Other inputs'!$C$5)</f>
        <v>0</v>
      </c>
      <c r="AG78" s="188">
        <f>M78*('Other inputs'!$C$6/'Other inputs'!$C$5)</f>
        <v>0</v>
      </c>
      <c r="AH78" s="149">
        <f>N78*('Other inputs'!$C$6/'Other inputs'!$C$5)</f>
        <v>0</v>
      </c>
      <c r="AI78" s="149">
        <f>O78*('Other inputs'!$C$6/'Other inputs'!$C$5)</f>
        <v>2.5218408967779391</v>
      </c>
      <c r="AJ78" s="149">
        <f>P78*('Other inputs'!$C$6/'Other inputs'!$C$5)</f>
        <v>0</v>
      </c>
      <c r="AK78" s="149">
        <f>Q78*('Other inputs'!$C$6/'Other inputs'!$C$5)</f>
        <v>0</v>
      </c>
      <c r="AL78" s="188">
        <f>R78*('Other inputs'!$C$6/'Other inputs'!$C$5)</f>
        <v>0</v>
      </c>
      <c r="AM78" s="156">
        <f t="shared" si="18"/>
        <v>0</v>
      </c>
      <c r="AN78" s="149">
        <f t="shared" si="19"/>
        <v>2.5614309735106753</v>
      </c>
      <c r="AO78" s="149">
        <f t="shared" si="20"/>
        <v>0</v>
      </c>
      <c r="AP78" s="149">
        <f t="shared" si="21"/>
        <v>0</v>
      </c>
      <c r="AQ78" s="188">
        <f t="shared" si="22"/>
        <v>0</v>
      </c>
      <c r="AR78" s="149"/>
      <c r="AS78" s="156">
        <f>IF(D78=$C$171,'Other inputs'!$C$12/1000000,SUM(AC78:AG78))</f>
        <v>3.9590076732735999E-2</v>
      </c>
      <c r="AT78" s="200">
        <f>IF(D78=$C$171,$Z$171*('Other inputs'!$C$6/'Other inputs'!$C$5),SUM(AH78:AL78))</f>
        <v>2.5218408967779391</v>
      </c>
      <c r="AU78" s="210">
        <f t="shared" si="23"/>
        <v>2.5614309735106753</v>
      </c>
      <c r="AV78" s="214"/>
      <c r="AW78" s="199">
        <f>IF($G78=1,0,AC78*('Other inputs'!$F$6/'Other inputs'!$F$5))</f>
        <v>0</v>
      </c>
      <c r="AX78" s="200">
        <f>IF($G78=1,0,AD78*('Other inputs'!$F$6/'Other inputs'!$F$5))</f>
        <v>3.9809008032640522E-2</v>
      </c>
      <c r="AY78" s="200">
        <f>IF($G78=1,0,AE78*('Other inputs'!$F$6/'Other inputs'!$F$5))</f>
        <v>0</v>
      </c>
      <c r="AZ78" s="200">
        <f>IF($G78=1,0,AF78*('Other inputs'!$F$6/'Other inputs'!$F$5))</f>
        <v>0</v>
      </c>
      <c r="BA78" s="200">
        <f>IF($G78=1,0,AG78*('Other inputs'!$F$6/'Other inputs'!$F$5))</f>
        <v>0</v>
      </c>
      <c r="BB78" s="199">
        <f>IF($G78=1,0,AH78*('Other inputs'!$C$7/'Other inputs'!$C$6))</f>
        <v>0</v>
      </c>
      <c r="BC78" s="200">
        <f>IF($G78=1,0,AI78*('Other inputs'!$C$7/'Other inputs'!$C$6))</f>
        <v>2.5218408967779391</v>
      </c>
      <c r="BD78" s="200">
        <f>IF($G78=1,0,AJ78*('Other inputs'!$C$7/'Other inputs'!$C$6))</f>
        <v>0</v>
      </c>
      <c r="BE78" s="200">
        <f>IF($G78=1,0,AK78*('Other inputs'!$C$7/'Other inputs'!$C$6))</f>
        <v>0</v>
      </c>
      <c r="BF78" s="200">
        <f>IF($G78=1,0,AL78*('Other inputs'!$C$7/'Other inputs'!$C$6))</f>
        <v>0</v>
      </c>
      <c r="BG78" s="199">
        <f t="shared" si="24"/>
        <v>0</v>
      </c>
      <c r="BH78" s="200">
        <f t="shared" si="25"/>
        <v>2.5616499048105794</v>
      </c>
      <c r="BI78" s="200">
        <f t="shared" si="26"/>
        <v>0</v>
      </c>
      <c r="BJ78" s="200">
        <f t="shared" si="27"/>
        <v>0</v>
      </c>
      <c r="BK78" s="210">
        <f t="shared" si="28"/>
        <v>0</v>
      </c>
      <c r="BL78" s="200"/>
      <c r="BM78" s="199">
        <f>IF(D78=C$171,'Other inputs'!$C$13/1000000,SUM(AW78:BA78))</f>
        <v>3.9809008032640522E-2</v>
      </c>
      <c r="BN78" s="200">
        <f>IF(B78=$B$171,$AT$171*('Other inputs'!$C$7/'Other inputs'!$C$6),SUM(BB78:BF78))</f>
        <v>2.5218408967779391</v>
      </c>
      <c r="BO78" s="188">
        <f t="shared" si="29"/>
        <v>2.5616499048105794</v>
      </c>
    </row>
    <row r="79" spans="2:67">
      <c r="B79" s="121" t="str">
        <f>'KI 2019-20'!B80</f>
        <v>E2831</v>
      </c>
      <c r="C79" s="160" t="str">
        <f t="shared" si="16"/>
        <v>E2831</v>
      </c>
      <c r="D79" s="160" t="str">
        <f t="shared" si="17"/>
        <v>E2831</v>
      </c>
      <c r="E79" t="str">
        <f>INDEX('KI 2019-20'!D$9:D$383,MATCH($B79,'KI 2019-20'!$B$9:$B$383,0))</f>
        <v>SD</v>
      </c>
      <c r="F79" t="str">
        <f>INDEX('KI 2019-20'!E$9:E$383,MATCH($B79,'KI 2019-20'!$B$9:$B$383,0))</f>
        <v>P1907</v>
      </c>
      <c r="G79" s="119">
        <v>2</v>
      </c>
      <c r="H79" s="120" t="str">
        <f>INDEX('KI 2019-20'!F$9:F$383,MATCH($B79,'KI 2019-20'!$B$9:$B$383,0))</f>
        <v>Corby</v>
      </c>
      <c r="I79" s="154">
        <f>_xlfn.IFNA(IF($B79=$B$382,0,INDEX('I.Supplementary 2019-20'!N$8:N$191,MATCH($B79,'I.Supplementary 2019-20'!$B$8:$B$191,0))),INDEX('KI 2019-20'!N$9:N$383,MATCH($B79,'KI 2019-20'!$B$9:$B$383,0)))</f>
        <v>0</v>
      </c>
      <c r="J79" s="153">
        <f>_xlfn.IFNA(IF($B79=$B$382,0,INDEX('I.Supplementary 2019-20'!O$8:O$191,MATCH($B79,'I.Supplementary 2019-20'!$B$8:$B$191,0))),INDEX('KI 2019-20'!O$9:O$383,MATCH($B79,'KI 2019-20'!$B$9:$B$383,0)))</f>
        <v>0.1076875697135292</v>
      </c>
      <c r="K79" s="153">
        <f>_xlfn.IFNA(IF($B79=$B$382,0,INDEX('I.Supplementary 2019-20'!P$8:P$191,MATCH($B79,'I.Supplementary 2019-20'!$B$8:$B$191,0))),INDEX('KI 2019-20'!P$9:P$383,MATCH($B79,'KI 2019-20'!$B$9:$B$383,0)))</f>
        <v>0</v>
      </c>
      <c r="L79" s="153">
        <f>_xlfn.IFNA(IF($B79=$B$382,0,INDEX('I.Supplementary 2019-20'!Q$8:Q$191,MATCH($B79,'I.Supplementary 2019-20'!$B$8:$B$191,0))),INDEX('KI 2019-20'!Q$9:Q$383,MATCH($B79,'KI 2019-20'!$B$9:$B$383,0)))</f>
        <v>0</v>
      </c>
      <c r="M79" s="155">
        <f>_xlfn.IFNA(IF($B79=$B$382,0,INDEX('I.Supplementary 2019-20'!R$8:R$191,MATCH($B79,'I.Supplementary 2019-20'!$B$8:$B$191,0))),INDEX('KI 2019-20'!R$9:R$383,MATCH($B79,'KI 2019-20'!$B$9:$B$383,0)))</f>
        <v>0</v>
      </c>
      <c r="N79" s="153">
        <f>_xlfn.IFNA(IF($B79=$B$382,0,INDEX('I.Supplementary 2019-20'!S$8:S$191,MATCH($B79,'I.Supplementary 2019-20'!$B$8:$B$191,0))),INDEX('KI 2019-20'!S$9:S$383,MATCH($B79,'KI 2019-20'!$B$9:$B$383,0)))</f>
        <v>0</v>
      </c>
      <c r="O79" s="153">
        <f>_xlfn.IFNA(IF($B79=$B$382,0,INDEX('I.Supplementary 2019-20'!T$8:T$191,MATCH($B79,'I.Supplementary 2019-20'!$B$8:$B$191,0))),INDEX('KI 2019-20'!T$9:T$383,MATCH($B79,'KI 2019-20'!$B$9:$B$383,0)))</f>
        <v>2.0806288624798159</v>
      </c>
      <c r="P79" s="153">
        <f>_xlfn.IFNA(IF($B79=$B$382,0,INDEX('I.Supplementary 2019-20'!U$8:U$191,MATCH($B79,'I.Supplementary 2019-20'!$B$8:$B$191,0))),INDEX('KI 2019-20'!U$9:U$383,MATCH($B79,'KI 2019-20'!$B$9:$B$383,0)))</f>
        <v>0</v>
      </c>
      <c r="Q79" s="153">
        <f>_xlfn.IFNA(IF($B79=$B$382,0,INDEX('I.Supplementary 2019-20'!V$8:V$191,MATCH($B79,'I.Supplementary 2019-20'!$B$8:$B$191,0))),INDEX('KI 2019-20'!V$9:V$383,MATCH($B79,'KI 2019-20'!$B$9:$B$383,0)))</f>
        <v>0</v>
      </c>
      <c r="R79" s="155">
        <f>_xlfn.IFNA(IF($B79=$B$382,0,INDEX('I.Supplementary 2019-20'!W$8:W$191,MATCH($B79,'I.Supplementary 2019-20'!$B$8:$B$191,0))),INDEX('KI 2019-20'!W$9:W$383,MATCH($B79,'KI 2019-20'!$B$9:$B$383,0)))</f>
        <v>0</v>
      </c>
      <c r="S79" s="153">
        <f>_xlfn.IFNA(IF($B79=$B$382,0,INDEX('I.Supplementary 2019-20'!X$8:X$191,MATCH($B79,'I.Supplementary 2019-20'!$B$8:$B$191,0))),INDEX('KI 2019-20'!X$9:X$383,MATCH($B79,'KI 2019-20'!$B$9:$B$383,0)))</f>
        <v>0</v>
      </c>
      <c r="T79" s="153">
        <f>_xlfn.IFNA(IF($B79=$B$382,0,INDEX('I.Supplementary 2019-20'!Y$8:Y$191,MATCH($B79,'I.Supplementary 2019-20'!$B$8:$B$191,0))),INDEX('KI 2019-20'!Y$9:Y$383,MATCH($B79,'KI 2019-20'!$B$9:$B$383,0)))</f>
        <v>2.188316432193345</v>
      </c>
      <c r="U79" s="153">
        <f>_xlfn.IFNA(IF($B79=$B$382,0,INDEX('I.Supplementary 2019-20'!Z$8:Z$191,MATCH($B79,'I.Supplementary 2019-20'!$B$8:$B$191,0))),INDEX('KI 2019-20'!Z$9:Z$383,MATCH($B79,'KI 2019-20'!$B$9:$B$383,0)))</f>
        <v>0</v>
      </c>
      <c r="V79" s="153">
        <f>_xlfn.IFNA(IF($B79=$B$382,0,INDEX('I.Supplementary 2019-20'!AA$8:AA$191,MATCH($B79,'I.Supplementary 2019-20'!$B$8:$B$191,0))),INDEX('KI 2019-20'!AA$9:AA$383,MATCH($B79,'KI 2019-20'!$B$9:$B$383,0)))</f>
        <v>0</v>
      </c>
      <c r="W79" s="155">
        <f>_xlfn.IFNA(IF($B79=$B$382,0,INDEX('I.Supplementary 2019-20'!AB$8:AB$191,MATCH($B79,'I.Supplementary 2019-20'!$B$8:$B$191,0))),INDEX('KI 2019-20'!AB$9:AB$383,MATCH($B79,'KI 2019-20'!$B$9:$B$383,0)))</f>
        <v>0</v>
      </c>
      <c r="Y79" s="154">
        <f>_xlfn.IFNA(IF($B79=$B$382,0,INDEX('I.Supplementary 2019-20'!$I$8:$I$191,MATCH($B79,'I.Supplementary 2019-20'!$B$8:$B$191,0))),INDEX('KI 2019-20'!$I$9:$I$383,MATCH($B79,'KI 2019-20'!$B$9:$B$383,0)))</f>
        <v>0.1076875697135292</v>
      </c>
      <c r="Z79" s="153">
        <f>_xlfn.IFNA(IF($B79=$B$382,0,INDEX('I.Supplementary 2019-20'!$J$8:$J$191,MATCH($B79,'I.Supplementary 2019-20'!$B$8:$B$191,0))),INDEX('KI 2019-20'!$J$9:$J$383,MATCH($B79,'KI 2019-20'!$B$9:$B$383,0)))</f>
        <v>2.0806288624798159</v>
      </c>
      <c r="AA79" s="155">
        <f>_xlfn.IFNA(IF($B79=$B$382,0,INDEX('I.Supplementary 2019-20'!$H$8:$H$191,MATCH($B79,'I.Supplementary 2019-20'!$B$8:$B$191,0))),INDEX('KI 2019-20'!$H$9:$H$383,MATCH($B79,'KI 2019-20'!$B$9:$B$383,0)))</f>
        <v>2.188316432193345</v>
      </c>
      <c r="AC79" s="156">
        <f>I79*('Other inputs'!$C$6/'Other inputs'!$C$5)</f>
        <v>0</v>
      </c>
      <c r="AD79" s="149">
        <f>IF(B79=$B$35,J79*('Other inputs'!$C$6/'Other inputs'!$C$5)-('Other inputs'!$C$18/1000000),J79*('Other inputs'!$C$6/'Other inputs'!$C$5))</f>
        <v>0.10944215333411625</v>
      </c>
      <c r="AE79" s="149">
        <f>K79*('Other inputs'!$C$6/'Other inputs'!$C$5)</f>
        <v>0</v>
      </c>
      <c r="AF79" s="149">
        <f>L79*('Other inputs'!$C$6/'Other inputs'!$C$5)</f>
        <v>0</v>
      </c>
      <c r="AG79" s="188">
        <f>M79*('Other inputs'!$C$6/'Other inputs'!$C$5)</f>
        <v>0</v>
      </c>
      <c r="AH79" s="149">
        <f>N79*('Other inputs'!$C$6/'Other inputs'!$C$5)</f>
        <v>0</v>
      </c>
      <c r="AI79" s="149">
        <f>O79*('Other inputs'!$C$6/'Other inputs'!$C$5)</f>
        <v>2.1145291290782651</v>
      </c>
      <c r="AJ79" s="149">
        <f>P79*('Other inputs'!$C$6/'Other inputs'!$C$5)</f>
        <v>0</v>
      </c>
      <c r="AK79" s="149">
        <f>Q79*('Other inputs'!$C$6/'Other inputs'!$C$5)</f>
        <v>0</v>
      </c>
      <c r="AL79" s="188">
        <f>R79*('Other inputs'!$C$6/'Other inputs'!$C$5)</f>
        <v>0</v>
      </c>
      <c r="AM79" s="156">
        <f t="shared" si="18"/>
        <v>0</v>
      </c>
      <c r="AN79" s="149">
        <f t="shared" si="19"/>
        <v>2.2239712824123812</v>
      </c>
      <c r="AO79" s="149">
        <f t="shared" si="20"/>
        <v>0</v>
      </c>
      <c r="AP79" s="149">
        <f t="shared" si="21"/>
        <v>0</v>
      </c>
      <c r="AQ79" s="188">
        <f t="shared" si="22"/>
        <v>0</v>
      </c>
      <c r="AR79" s="149"/>
      <c r="AS79" s="156">
        <f>IF(D79=$C$171,'Other inputs'!$C$12/1000000,SUM(AC79:AG79))</f>
        <v>0.10944215333411625</v>
      </c>
      <c r="AT79" s="200">
        <f>IF(D79=$C$171,$Z$171*('Other inputs'!$C$6/'Other inputs'!$C$5),SUM(AH79:AL79))</f>
        <v>2.1145291290782651</v>
      </c>
      <c r="AU79" s="210">
        <f t="shared" si="23"/>
        <v>2.2239712824123812</v>
      </c>
      <c r="AV79" s="214"/>
      <c r="AW79" s="199">
        <f>IF($G79=1,0,AC79*('Other inputs'!$F$6/'Other inputs'!$F$5))</f>
        <v>0</v>
      </c>
      <c r="AX79" s="200">
        <f>IF($G79=1,0,AD79*('Other inputs'!$F$6/'Other inputs'!$F$5))</f>
        <v>0.11004736339863669</v>
      </c>
      <c r="AY79" s="200">
        <f>IF($G79=1,0,AE79*('Other inputs'!$F$6/'Other inputs'!$F$5))</f>
        <v>0</v>
      </c>
      <c r="AZ79" s="200">
        <f>IF($G79=1,0,AF79*('Other inputs'!$F$6/'Other inputs'!$F$5))</f>
        <v>0</v>
      </c>
      <c r="BA79" s="200">
        <f>IF($G79=1,0,AG79*('Other inputs'!$F$6/'Other inputs'!$F$5))</f>
        <v>0</v>
      </c>
      <c r="BB79" s="199">
        <f>IF($G79=1,0,AH79*('Other inputs'!$C$7/'Other inputs'!$C$6))</f>
        <v>0</v>
      </c>
      <c r="BC79" s="200">
        <f>IF($G79=1,0,AI79*('Other inputs'!$C$7/'Other inputs'!$C$6))</f>
        <v>2.1145291290782651</v>
      </c>
      <c r="BD79" s="200">
        <f>IF($G79=1,0,AJ79*('Other inputs'!$C$7/'Other inputs'!$C$6))</f>
        <v>0</v>
      </c>
      <c r="BE79" s="200">
        <f>IF($G79=1,0,AK79*('Other inputs'!$C$7/'Other inputs'!$C$6))</f>
        <v>0</v>
      </c>
      <c r="BF79" s="200">
        <f>IF($G79=1,0,AL79*('Other inputs'!$C$7/'Other inputs'!$C$6))</f>
        <v>0</v>
      </c>
      <c r="BG79" s="199">
        <f t="shared" si="24"/>
        <v>0</v>
      </c>
      <c r="BH79" s="200">
        <f t="shared" si="25"/>
        <v>2.2245764924769018</v>
      </c>
      <c r="BI79" s="200">
        <f t="shared" si="26"/>
        <v>0</v>
      </c>
      <c r="BJ79" s="200">
        <f t="shared" si="27"/>
        <v>0</v>
      </c>
      <c r="BK79" s="210">
        <f t="shared" si="28"/>
        <v>0</v>
      </c>
      <c r="BL79" s="200"/>
      <c r="BM79" s="199">
        <f>IF(D79=C$171,'Other inputs'!$C$13/1000000,SUM(AW79:BA79))</f>
        <v>0.11004736339863669</v>
      </c>
      <c r="BN79" s="200">
        <f>IF(B79=$B$171,$AT$171*('Other inputs'!$C$7/'Other inputs'!$C$6),SUM(BB79:BF79))</f>
        <v>2.1145291290782651</v>
      </c>
      <c r="BO79" s="188">
        <f t="shared" si="29"/>
        <v>2.2245764924769018</v>
      </c>
    </row>
    <row r="80" spans="2:67">
      <c r="B80" s="121" t="str">
        <f>'KI 2019-20'!B81</f>
        <v>E0801</v>
      </c>
      <c r="C80" s="160" t="str">
        <f t="shared" si="16"/>
        <v>E0801</v>
      </c>
      <c r="D80" s="160" t="str">
        <f t="shared" si="17"/>
        <v>E0801</v>
      </c>
      <c r="E80" t="str">
        <f>INDEX('KI 2019-20'!D$9:D$383,MATCH($B80,'KI 2019-20'!$B$9:$B$383,0))</f>
        <v>UNIFIR</v>
      </c>
      <c r="F80" t="str">
        <f>INDEX('KI 2019-20'!E$9:E$383,MATCH($B80,'KI 2019-20'!$B$9:$B$383,0))</f>
        <v>P1705</v>
      </c>
      <c r="G80" s="119">
        <v>0</v>
      </c>
      <c r="H80" s="120" t="str">
        <f>INDEX('KI 2019-20'!F$9:F$383,MATCH($B80,'KI 2019-20'!$B$9:$B$383,0))</f>
        <v>Cornwall</v>
      </c>
      <c r="I80" s="154">
        <f>_xlfn.IFNA(IF($B80=$B$382,0,INDEX('I.Supplementary 2019-20'!N$8:N$191,MATCH($B80,'I.Supplementary 2019-20'!$B$8:$B$191,0))),INDEX('KI 2019-20'!N$9:N$383,MATCH($B80,'KI 2019-20'!$B$9:$B$383,0)))</f>
        <v>12.188933762461811</v>
      </c>
      <c r="J80" s="153">
        <f>_xlfn.IFNA(IF($B80=$B$382,0,INDEX('I.Supplementary 2019-20'!O$8:O$191,MATCH($B80,'I.Supplementary 2019-20'!$B$8:$B$191,0))),INDEX('KI 2019-20'!O$9:O$383,MATCH($B80,'KI 2019-20'!$B$9:$B$383,0)))</f>
        <v>-1.3278904294045717</v>
      </c>
      <c r="K80" s="153">
        <f>_xlfn.IFNA(IF($B80=$B$382,0,INDEX('I.Supplementary 2019-20'!P$8:P$191,MATCH($B80,'I.Supplementary 2019-20'!$B$8:$B$191,0))),INDEX('KI 2019-20'!P$9:P$383,MATCH($B80,'KI 2019-20'!$B$9:$B$383,0)))</f>
        <v>3.6633637412749529</v>
      </c>
      <c r="L80" s="153">
        <f>_xlfn.IFNA(IF($B80=$B$382,0,INDEX('I.Supplementary 2019-20'!Q$8:Q$191,MATCH($B80,'I.Supplementary 2019-20'!$B$8:$B$191,0))),INDEX('KI 2019-20'!Q$9:Q$383,MATCH($B80,'KI 2019-20'!$B$9:$B$383,0)))</f>
        <v>0</v>
      </c>
      <c r="M80" s="155">
        <f>_xlfn.IFNA(IF($B80=$B$382,0,INDEX('I.Supplementary 2019-20'!R$8:R$191,MATCH($B80,'I.Supplementary 2019-20'!$B$8:$B$191,0))),INDEX('KI 2019-20'!R$9:R$383,MATCH($B80,'KI 2019-20'!$B$9:$B$383,0)))</f>
        <v>0</v>
      </c>
      <c r="N80" s="153">
        <f>_xlfn.IFNA(IF($B80=$B$382,0,INDEX('I.Supplementary 2019-20'!S$8:S$191,MATCH($B80,'I.Supplementary 2019-20'!$B$8:$B$191,0))),INDEX('KI 2019-20'!S$9:S$383,MATCH($B80,'KI 2019-20'!$B$9:$B$383,0)))</f>
        <v>87.050586465671628</v>
      </c>
      <c r="O80" s="153">
        <f>_xlfn.IFNA(IF($B80=$B$382,0,INDEX('I.Supplementary 2019-20'!T$8:T$191,MATCH($B80,'I.Supplementary 2019-20'!$B$8:$B$191,0))),INDEX('KI 2019-20'!T$9:T$383,MATCH($B80,'KI 2019-20'!$B$9:$B$383,0)))</f>
        <v>15.650693122210191</v>
      </c>
      <c r="P80" s="153">
        <f>_xlfn.IFNA(IF($B80=$B$382,0,INDEX('I.Supplementary 2019-20'!U$8:U$191,MATCH($B80,'I.Supplementary 2019-20'!$B$8:$B$191,0))),INDEX('KI 2019-20'!U$9:U$383,MATCH($B80,'KI 2019-20'!$B$9:$B$383,0)))</f>
        <v>7.6367423328065867</v>
      </c>
      <c r="Q80" s="153">
        <f>_xlfn.IFNA(IF($B80=$B$382,0,INDEX('I.Supplementary 2019-20'!V$8:V$191,MATCH($B80,'I.Supplementary 2019-20'!$B$8:$B$191,0))),INDEX('KI 2019-20'!V$9:V$383,MATCH($B80,'KI 2019-20'!$B$9:$B$383,0)))</f>
        <v>0</v>
      </c>
      <c r="R80" s="155">
        <f>_xlfn.IFNA(IF($B80=$B$382,0,INDEX('I.Supplementary 2019-20'!W$8:W$191,MATCH($B80,'I.Supplementary 2019-20'!$B$8:$B$191,0))),INDEX('KI 2019-20'!W$9:W$383,MATCH($B80,'KI 2019-20'!$B$9:$B$383,0)))</f>
        <v>0</v>
      </c>
      <c r="S80" s="153">
        <f>_xlfn.IFNA(IF($B80=$B$382,0,INDEX('I.Supplementary 2019-20'!X$8:X$191,MATCH($B80,'I.Supplementary 2019-20'!$B$8:$B$191,0))),INDEX('KI 2019-20'!X$9:X$383,MATCH($B80,'KI 2019-20'!$B$9:$B$383,0)))</f>
        <v>99.239520228133443</v>
      </c>
      <c r="T80" s="153">
        <f>_xlfn.IFNA(IF($B80=$B$382,0,INDEX('I.Supplementary 2019-20'!Y$8:Y$191,MATCH($B80,'I.Supplementary 2019-20'!$B$8:$B$191,0))),INDEX('KI 2019-20'!Y$9:Y$383,MATCH($B80,'KI 2019-20'!$B$9:$B$383,0)))</f>
        <v>14.32280269280562</v>
      </c>
      <c r="U80" s="153">
        <f>_xlfn.IFNA(IF($B80=$B$382,0,INDEX('I.Supplementary 2019-20'!Z$8:Z$191,MATCH($B80,'I.Supplementary 2019-20'!$B$8:$B$191,0))),INDEX('KI 2019-20'!Z$9:Z$383,MATCH($B80,'KI 2019-20'!$B$9:$B$383,0)))</f>
        <v>11.30010607408154</v>
      </c>
      <c r="V80" s="153">
        <f>_xlfn.IFNA(IF($B80=$B$382,0,INDEX('I.Supplementary 2019-20'!AA$8:AA$191,MATCH($B80,'I.Supplementary 2019-20'!$B$8:$B$191,0))),INDEX('KI 2019-20'!AA$9:AA$383,MATCH($B80,'KI 2019-20'!$B$9:$B$383,0)))</f>
        <v>0</v>
      </c>
      <c r="W80" s="155">
        <f>_xlfn.IFNA(IF($B80=$B$382,0,INDEX('I.Supplementary 2019-20'!AB$8:AB$191,MATCH($B80,'I.Supplementary 2019-20'!$B$8:$B$191,0))),INDEX('KI 2019-20'!AB$9:AB$383,MATCH($B80,'KI 2019-20'!$B$9:$B$383,0)))</f>
        <v>0</v>
      </c>
      <c r="Y80" s="154">
        <f>_xlfn.IFNA(IF($B80=$B$382,0,INDEX('I.Supplementary 2019-20'!$I$8:$I$191,MATCH($B80,'I.Supplementary 2019-20'!$B$8:$B$191,0))),INDEX('KI 2019-20'!$I$9:$I$383,MATCH($B80,'KI 2019-20'!$B$9:$B$383,0)))</f>
        <v>14.524407074332192</v>
      </c>
      <c r="Z80" s="153">
        <f>_xlfn.IFNA(IF($B80=$B$382,0,INDEX('I.Supplementary 2019-20'!$J$8:$J$191,MATCH($B80,'I.Supplementary 2019-20'!$B$8:$B$191,0))),INDEX('KI 2019-20'!$J$9:$J$383,MATCH($B80,'KI 2019-20'!$B$9:$B$383,0)))</f>
        <v>110.3380219206884</v>
      </c>
      <c r="AA80" s="155">
        <f>_xlfn.IFNA(IF($B80=$B$382,0,INDEX('I.Supplementary 2019-20'!$H$8:$H$191,MATCH($B80,'I.Supplementary 2019-20'!$B$8:$B$191,0))),INDEX('KI 2019-20'!$H$9:$H$383,MATCH($B80,'KI 2019-20'!$B$9:$B$383,0)))</f>
        <v>124.86242899502059</v>
      </c>
      <c r="AC80" s="156">
        <f>I80*('Other inputs'!$C$6/'Other inputs'!$C$5)</f>
        <v>12.387531461239194</v>
      </c>
      <c r="AD80" s="149">
        <f>IF(B80=$B$35,J80*('Other inputs'!$C$6/'Other inputs'!$C$5)-('Other inputs'!$C$18/1000000),J80*('Other inputs'!$C$6/'Other inputs'!$C$5))</f>
        <v>-1.3495261186820393</v>
      </c>
      <c r="AE80" s="149">
        <f>K80*('Other inputs'!$C$6/'Other inputs'!$C$5)</f>
        <v>3.7230519488721008</v>
      </c>
      <c r="AF80" s="149">
        <f>L80*('Other inputs'!$C$6/'Other inputs'!$C$5)</f>
        <v>0</v>
      </c>
      <c r="AG80" s="188">
        <f>M80*('Other inputs'!$C$6/'Other inputs'!$C$5)</f>
        <v>0</v>
      </c>
      <c r="AH80" s="149">
        <f>N80*('Other inputs'!$C$6/'Other inputs'!$C$5)</f>
        <v>88.468925960020655</v>
      </c>
      <c r="AI80" s="149">
        <f>O80*('Other inputs'!$C$6/'Other inputs'!$C$5)</f>
        <v>15.90569423214437</v>
      </c>
      <c r="AJ80" s="149">
        <f>P80*('Other inputs'!$C$6/'Other inputs'!$C$5)</f>
        <v>7.7611699064572033</v>
      </c>
      <c r="AK80" s="149">
        <f>Q80*('Other inputs'!$C$6/'Other inputs'!$C$5)</f>
        <v>0</v>
      </c>
      <c r="AL80" s="188">
        <f>R80*('Other inputs'!$C$6/'Other inputs'!$C$5)</f>
        <v>0</v>
      </c>
      <c r="AM80" s="156">
        <f t="shared" si="18"/>
        <v>100.85645742125985</v>
      </c>
      <c r="AN80" s="149">
        <f t="shared" si="19"/>
        <v>14.556168113462331</v>
      </c>
      <c r="AO80" s="149">
        <f t="shared" si="20"/>
        <v>11.484221855329304</v>
      </c>
      <c r="AP80" s="149">
        <f t="shared" si="21"/>
        <v>0</v>
      </c>
      <c r="AQ80" s="188">
        <f t="shared" si="22"/>
        <v>0</v>
      </c>
      <c r="AR80" s="149"/>
      <c r="AS80" s="156">
        <f>IF(D80=$C$171,'Other inputs'!$C$12/1000000,SUM(AC80:AG80))</f>
        <v>14.761057291429255</v>
      </c>
      <c r="AT80" s="200">
        <f>IF(D80=$C$171,$Z$171*('Other inputs'!$C$6/'Other inputs'!$C$5),SUM(AH80:AL80))</f>
        <v>112.13579009862222</v>
      </c>
      <c r="AU80" s="210">
        <f t="shared" si="23"/>
        <v>126.89684739005148</v>
      </c>
      <c r="AV80" s="214"/>
      <c r="AW80" s="199">
        <f>IF($G80=1,0,AC80*('Other inputs'!$F$6/'Other inputs'!$F$5))</f>
        <v>12.456033939365861</v>
      </c>
      <c r="AX80" s="200">
        <f>IF($G80=1,0,AD80*('Other inputs'!$F$6/'Other inputs'!$F$5))</f>
        <v>-1.356988935928207</v>
      </c>
      <c r="AY80" s="200">
        <f>IF($G80=1,0,AE80*('Other inputs'!$F$6/'Other inputs'!$F$5))</f>
        <v>3.743640254580149</v>
      </c>
      <c r="AZ80" s="200">
        <f>IF($G80=1,0,AF80*('Other inputs'!$F$6/'Other inputs'!$F$5))</f>
        <v>0</v>
      </c>
      <c r="BA80" s="200">
        <f>IF($G80=1,0,AG80*('Other inputs'!$F$6/'Other inputs'!$F$5))</f>
        <v>0</v>
      </c>
      <c r="BB80" s="199">
        <f>IF($G80=1,0,AH80*('Other inputs'!$C$7/'Other inputs'!$C$6))</f>
        <v>88.468925960020655</v>
      </c>
      <c r="BC80" s="200">
        <f>IF($G80=1,0,AI80*('Other inputs'!$C$7/'Other inputs'!$C$6))</f>
        <v>15.90569423214437</v>
      </c>
      <c r="BD80" s="200">
        <f>IF($G80=1,0,AJ80*('Other inputs'!$C$7/'Other inputs'!$C$6))</f>
        <v>7.7611699064572033</v>
      </c>
      <c r="BE80" s="200">
        <f>IF($G80=1,0,AK80*('Other inputs'!$C$7/'Other inputs'!$C$6))</f>
        <v>0</v>
      </c>
      <c r="BF80" s="200">
        <f>IF($G80=1,0,AL80*('Other inputs'!$C$7/'Other inputs'!$C$6))</f>
        <v>0</v>
      </c>
      <c r="BG80" s="199">
        <f t="shared" si="24"/>
        <v>100.92495989938652</v>
      </c>
      <c r="BH80" s="200">
        <f t="shared" si="25"/>
        <v>14.548705296216163</v>
      </c>
      <c r="BI80" s="200">
        <f t="shared" si="26"/>
        <v>11.504810161037351</v>
      </c>
      <c r="BJ80" s="200">
        <f t="shared" si="27"/>
        <v>0</v>
      </c>
      <c r="BK80" s="210">
        <f t="shared" si="28"/>
        <v>0</v>
      </c>
      <c r="BL80" s="200"/>
      <c r="BM80" s="199">
        <f>IF(D80=C$171,'Other inputs'!$C$13/1000000,SUM(AW80:BA80))</f>
        <v>14.842685258017802</v>
      </c>
      <c r="BN80" s="200">
        <f>IF(B80=$B$171,$AT$171*('Other inputs'!$C$7/'Other inputs'!$C$6),SUM(BB80:BF80))</f>
        <v>112.13579009862222</v>
      </c>
      <c r="BO80" s="188">
        <f t="shared" si="29"/>
        <v>126.97847535664002</v>
      </c>
    </row>
    <row r="81" spans="2:67">
      <c r="B81" s="121" t="str">
        <f>'KI 2019-20'!B82</f>
        <v>E1632</v>
      </c>
      <c r="C81" s="160" t="str">
        <f t="shared" si="16"/>
        <v>E1632</v>
      </c>
      <c r="D81" s="160" t="str">
        <f t="shared" si="17"/>
        <v>E1632</v>
      </c>
      <c r="E81" t="str">
        <f>INDEX('KI 2019-20'!D$9:D$383,MATCH($B81,'KI 2019-20'!$B$9:$B$383,0))</f>
        <v>SD</v>
      </c>
      <c r="F81">
        <f>INDEX('KI 2019-20'!E$9:E$383,MATCH($B81,'KI 2019-20'!$B$9:$B$383,0))</f>
        <v>0</v>
      </c>
      <c r="G81" s="119">
        <v>0</v>
      </c>
      <c r="H81" s="120" t="str">
        <f>INDEX('KI 2019-20'!F$9:F$383,MATCH($B81,'KI 2019-20'!$B$9:$B$383,0))</f>
        <v>Cotswold</v>
      </c>
      <c r="I81" s="154">
        <f>_xlfn.IFNA(IF($B81=$B$382,0,INDEX('I.Supplementary 2019-20'!N$8:N$191,MATCH($B81,'I.Supplementary 2019-20'!$B$8:$B$191,0))),INDEX('KI 2019-20'!N$9:N$383,MATCH($B81,'KI 2019-20'!$B$9:$B$383,0)))</f>
        <v>0</v>
      </c>
      <c r="J81" s="153">
        <f>_xlfn.IFNA(IF($B81=$B$382,0,INDEX('I.Supplementary 2019-20'!O$8:O$191,MATCH($B81,'I.Supplementary 2019-20'!$B$8:$B$191,0))),INDEX('KI 2019-20'!O$9:O$383,MATCH($B81,'KI 2019-20'!$B$9:$B$383,0)))</f>
        <v>0</v>
      </c>
      <c r="K81" s="153">
        <f>_xlfn.IFNA(IF($B81=$B$382,0,INDEX('I.Supplementary 2019-20'!P$8:P$191,MATCH($B81,'I.Supplementary 2019-20'!$B$8:$B$191,0))),INDEX('KI 2019-20'!P$9:P$383,MATCH($B81,'KI 2019-20'!$B$9:$B$383,0)))</f>
        <v>0</v>
      </c>
      <c r="L81" s="153">
        <f>_xlfn.IFNA(IF($B81=$B$382,0,INDEX('I.Supplementary 2019-20'!Q$8:Q$191,MATCH($B81,'I.Supplementary 2019-20'!$B$8:$B$191,0))),INDEX('KI 2019-20'!Q$9:Q$383,MATCH($B81,'KI 2019-20'!$B$9:$B$383,0)))</f>
        <v>0</v>
      </c>
      <c r="M81" s="155">
        <f>_xlfn.IFNA(IF($B81=$B$382,0,INDEX('I.Supplementary 2019-20'!R$8:R$191,MATCH($B81,'I.Supplementary 2019-20'!$B$8:$B$191,0))),INDEX('KI 2019-20'!R$9:R$383,MATCH($B81,'KI 2019-20'!$B$9:$B$383,0)))</f>
        <v>0</v>
      </c>
      <c r="N81" s="153">
        <f>_xlfn.IFNA(IF($B81=$B$382,0,INDEX('I.Supplementary 2019-20'!S$8:S$191,MATCH($B81,'I.Supplementary 2019-20'!$B$8:$B$191,0))),INDEX('KI 2019-20'!S$9:S$383,MATCH($B81,'KI 2019-20'!$B$9:$B$383,0)))</f>
        <v>0</v>
      </c>
      <c r="O81" s="153">
        <f>_xlfn.IFNA(IF($B81=$B$382,0,INDEX('I.Supplementary 2019-20'!T$8:T$191,MATCH($B81,'I.Supplementary 2019-20'!$B$8:$B$191,0))),INDEX('KI 2019-20'!T$9:T$383,MATCH($B81,'KI 2019-20'!$B$9:$B$383,0)))</f>
        <v>1.8482025732487803</v>
      </c>
      <c r="P81" s="153">
        <f>_xlfn.IFNA(IF($B81=$B$382,0,INDEX('I.Supplementary 2019-20'!U$8:U$191,MATCH($B81,'I.Supplementary 2019-20'!$B$8:$B$191,0))),INDEX('KI 2019-20'!U$9:U$383,MATCH($B81,'KI 2019-20'!$B$9:$B$383,0)))</f>
        <v>0</v>
      </c>
      <c r="Q81" s="153">
        <f>_xlfn.IFNA(IF($B81=$B$382,0,INDEX('I.Supplementary 2019-20'!V$8:V$191,MATCH($B81,'I.Supplementary 2019-20'!$B$8:$B$191,0))),INDEX('KI 2019-20'!V$9:V$383,MATCH($B81,'KI 2019-20'!$B$9:$B$383,0)))</f>
        <v>0</v>
      </c>
      <c r="R81" s="155">
        <f>_xlfn.IFNA(IF($B81=$B$382,0,INDEX('I.Supplementary 2019-20'!W$8:W$191,MATCH($B81,'I.Supplementary 2019-20'!$B$8:$B$191,0))),INDEX('KI 2019-20'!W$9:W$383,MATCH($B81,'KI 2019-20'!$B$9:$B$383,0)))</f>
        <v>0</v>
      </c>
      <c r="S81" s="153">
        <f>_xlfn.IFNA(IF($B81=$B$382,0,INDEX('I.Supplementary 2019-20'!X$8:X$191,MATCH($B81,'I.Supplementary 2019-20'!$B$8:$B$191,0))),INDEX('KI 2019-20'!X$9:X$383,MATCH($B81,'KI 2019-20'!$B$9:$B$383,0)))</f>
        <v>0</v>
      </c>
      <c r="T81" s="153">
        <f>_xlfn.IFNA(IF($B81=$B$382,0,INDEX('I.Supplementary 2019-20'!Y$8:Y$191,MATCH($B81,'I.Supplementary 2019-20'!$B$8:$B$191,0))),INDEX('KI 2019-20'!Y$9:Y$383,MATCH($B81,'KI 2019-20'!$B$9:$B$383,0)))</f>
        <v>1.8482025732487803</v>
      </c>
      <c r="U81" s="153">
        <f>_xlfn.IFNA(IF($B81=$B$382,0,INDEX('I.Supplementary 2019-20'!Z$8:Z$191,MATCH($B81,'I.Supplementary 2019-20'!$B$8:$B$191,0))),INDEX('KI 2019-20'!Z$9:Z$383,MATCH($B81,'KI 2019-20'!$B$9:$B$383,0)))</f>
        <v>0</v>
      </c>
      <c r="V81" s="153">
        <f>_xlfn.IFNA(IF($B81=$B$382,0,INDEX('I.Supplementary 2019-20'!AA$8:AA$191,MATCH($B81,'I.Supplementary 2019-20'!$B$8:$B$191,0))),INDEX('KI 2019-20'!AA$9:AA$383,MATCH($B81,'KI 2019-20'!$B$9:$B$383,0)))</f>
        <v>0</v>
      </c>
      <c r="W81" s="155">
        <f>_xlfn.IFNA(IF($B81=$B$382,0,INDEX('I.Supplementary 2019-20'!AB$8:AB$191,MATCH($B81,'I.Supplementary 2019-20'!$B$8:$B$191,0))),INDEX('KI 2019-20'!AB$9:AB$383,MATCH($B81,'KI 2019-20'!$B$9:$B$383,0)))</f>
        <v>0</v>
      </c>
      <c r="Y81" s="154">
        <f>_xlfn.IFNA(IF($B81=$B$382,0,INDEX('I.Supplementary 2019-20'!$I$8:$I$191,MATCH($B81,'I.Supplementary 2019-20'!$B$8:$B$191,0))),INDEX('KI 2019-20'!$I$9:$I$383,MATCH($B81,'KI 2019-20'!$B$9:$B$383,0)))</f>
        <v>0</v>
      </c>
      <c r="Z81" s="153">
        <f>_xlfn.IFNA(IF($B81=$B$382,0,INDEX('I.Supplementary 2019-20'!$J$8:$J$191,MATCH($B81,'I.Supplementary 2019-20'!$B$8:$B$191,0))),INDEX('KI 2019-20'!$J$9:$J$383,MATCH($B81,'KI 2019-20'!$B$9:$B$383,0)))</f>
        <v>1.8482025732487803</v>
      </c>
      <c r="AA81" s="155">
        <f>_xlfn.IFNA(IF($B81=$B$382,0,INDEX('I.Supplementary 2019-20'!$H$8:$H$191,MATCH($B81,'I.Supplementary 2019-20'!$B$8:$B$191,0))),INDEX('KI 2019-20'!$H$9:$H$383,MATCH($B81,'KI 2019-20'!$B$9:$B$383,0)))</f>
        <v>1.8482025732487803</v>
      </c>
      <c r="AC81" s="156">
        <f>I81*('Other inputs'!$C$6/'Other inputs'!$C$5)</f>
        <v>0</v>
      </c>
      <c r="AD81" s="149">
        <f>IF(B81=$B$35,J81*('Other inputs'!$C$6/'Other inputs'!$C$5)-('Other inputs'!$C$18/1000000),J81*('Other inputs'!$C$6/'Other inputs'!$C$5))</f>
        <v>0</v>
      </c>
      <c r="AE81" s="149">
        <f>K81*('Other inputs'!$C$6/'Other inputs'!$C$5)</f>
        <v>0</v>
      </c>
      <c r="AF81" s="149">
        <f>L81*('Other inputs'!$C$6/'Other inputs'!$C$5)</f>
        <v>0</v>
      </c>
      <c r="AG81" s="188">
        <f>M81*('Other inputs'!$C$6/'Other inputs'!$C$5)</f>
        <v>0</v>
      </c>
      <c r="AH81" s="149">
        <f>N81*('Other inputs'!$C$6/'Other inputs'!$C$5)</f>
        <v>0</v>
      </c>
      <c r="AI81" s="149">
        <f>O81*('Other inputs'!$C$6/'Other inputs'!$C$5)</f>
        <v>1.8783158534646465</v>
      </c>
      <c r="AJ81" s="149">
        <f>P81*('Other inputs'!$C$6/'Other inputs'!$C$5)</f>
        <v>0</v>
      </c>
      <c r="AK81" s="149">
        <f>Q81*('Other inputs'!$C$6/'Other inputs'!$C$5)</f>
        <v>0</v>
      </c>
      <c r="AL81" s="188">
        <f>R81*('Other inputs'!$C$6/'Other inputs'!$C$5)</f>
        <v>0</v>
      </c>
      <c r="AM81" s="156">
        <f t="shared" si="18"/>
        <v>0</v>
      </c>
      <c r="AN81" s="149">
        <f t="shared" si="19"/>
        <v>1.8783158534646465</v>
      </c>
      <c r="AO81" s="149">
        <f t="shared" si="20"/>
        <v>0</v>
      </c>
      <c r="AP81" s="149">
        <f t="shared" si="21"/>
        <v>0</v>
      </c>
      <c r="AQ81" s="188">
        <f t="shared" si="22"/>
        <v>0</v>
      </c>
      <c r="AR81" s="149"/>
      <c r="AS81" s="156">
        <f>IF(D81=$C$171,'Other inputs'!$C$12/1000000,SUM(AC81:AG81))</f>
        <v>0</v>
      </c>
      <c r="AT81" s="200">
        <f>IF(D81=$C$171,$Z$171*('Other inputs'!$C$6/'Other inputs'!$C$5),SUM(AH81:AL81))</f>
        <v>1.8783158534646465</v>
      </c>
      <c r="AU81" s="210">
        <f t="shared" si="23"/>
        <v>1.8783158534646465</v>
      </c>
      <c r="AV81" s="214"/>
      <c r="AW81" s="199">
        <f>IF($G81=1,0,AC81*('Other inputs'!$F$6/'Other inputs'!$F$5))</f>
        <v>0</v>
      </c>
      <c r="AX81" s="200">
        <f>IF($G81=1,0,AD81*('Other inputs'!$F$6/'Other inputs'!$F$5))</f>
        <v>0</v>
      </c>
      <c r="AY81" s="200">
        <f>IF($G81=1,0,AE81*('Other inputs'!$F$6/'Other inputs'!$F$5))</f>
        <v>0</v>
      </c>
      <c r="AZ81" s="200">
        <f>IF($G81=1,0,AF81*('Other inputs'!$F$6/'Other inputs'!$F$5))</f>
        <v>0</v>
      </c>
      <c r="BA81" s="200">
        <f>IF($G81=1,0,AG81*('Other inputs'!$F$6/'Other inputs'!$F$5))</f>
        <v>0</v>
      </c>
      <c r="BB81" s="199">
        <f>IF($G81=1,0,AH81*('Other inputs'!$C$7/'Other inputs'!$C$6))</f>
        <v>0</v>
      </c>
      <c r="BC81" s="200">
        <f>IF($G81=1,0,AI81*('Other inputs'!$C$7/'Other inputs'!$C$6))</f>
        <v>1.8783158534646465</v>
      </c>
      <c r="BD81" s="200">
        <f>IF($G81=1,0,AJ81*('Other inputs'!$C$7/'Other inputs'!$C$6))</f>
        <v>0</v>
      </c>
      <c r="BE81" s="200">
        <f>IF($G81=1,0,AK81*('Other inputs'!$C$7/'Other inputs'!$C$6))</f>
        <v>0</v>
      </c>
      <c r="BF81" s="200">
        <f>IF($G81=1,0,AL81*('Other inputs'!$C$7/'Other inputs'!$C$6))</f>
        <v>0</v>
      </c>
      <c r="BG81" s="199">
        <f t="shared" si="24"/>
        <v>0</v>
      </c>
      <c r="BH81" s="200">
        <f t="shared" si="25"/>
        <v>1.8783158534646465</v>
      </c>
      <c r="BI81" s="200">
        <f t="shared" si="26"/>
        <v>0</v>
      </c>
      <c r="BJ81" s="200">
        <f t="shared" si="27"/>
        <v>0</v>
      </c>
      <c r="BK81" s="210">
        <f t="shared" si="28"/>
        <v>0</v>
      </c>
      <c r="BL81" s="200"/>
      <c r="BM81" s="199">
        <f>IF(D81=C$171,'Other inputs'!$C$13/1000000,SUM(AW81:BA81))</f>
        <v>0</v>
      </c>
      <c r="BN81" s="200">
        <f>IF(B81=$B$171,$AT$171*('Other inputs'!$C$7/'Other inputs'!$C$6),SUM(BB81:BF81))</f>
        <v>1.8783158534646465</v>
      </c>
      <c r="BO81" s="188">
        <f t="shared" si="29"/>
        <v>1.8783158534646465</v>
      </c>
    </row>
    <row r="82" spans="2:67">
      <c r="B82" s="121" t="str">
        <f>'KI 2019-20'!B83</f>
        <v>E1302</v>
      </c>
      <c r="C82" s="160" t="str">
        <f t="shared" si="16"/>
        <v>E1302</v>
      </c>
      <c r="D82" s="160" t="str">
        <f t="shared" si="17"/>
        <v>E1302</v>
      </c>
      <c r="E82" t="str">
        <f>INDEX('KI 2019-20'!D$9:D$383,MATCH($B82,'KI 2019-20'!$B$9:$B$383,0))</f>
        <v>UNINFIR</v>
      </c>
      <c r="F82">
        <f>INDEX('KI 2019-20'!E$9:E$383,MATCH($B82,'KI 2019-20'!$B$9:$B$383,0))</f>
        <v>0</v>
      </c>
      <c r="G82" s="119">
        <v>0</v>
      </c>
      <c r="H82" s="120" t="str">
        <f>INDEX('KI 2019-20'!F$9:F$383,MATCH($B82,'KI 2019-20'!$B$9:$B$383,0))</f>
        <v>Durham</v>
      </c>
      <c r="I82" s="154">
        <f>_xlfn.IFNA(IF($B82=$B$382,0,INDEX('I.Supplementary 2019-20'!N$8:N$191,MATCH($B82,'I.Supplementary 2019-20'!$B$8:$B$191,0))),INDEX('KI 2019-20'!N$9:N$383,MATCH($B82,'KI 2019-20'!$B$9:$B$383,0)))</f>
        <v>27.080157720652728</v>
      </c>
      <c r="J82" s="153">
        <f>_xlfn.IFNA(IF($B82=$B$382,0,INDEX('I.Supplementary 2019-20'!O$8:O$191,MATCH($B82,'I.Supplementary 2019-20'!$B$8:$B$191,0))),INDEX('KI 2019-20'!O$9:O$383,MATCH($B82,'KI 2019-20'!$B$9:$B$383,0)))</f>
        <v>0.54117221801127124</v>
      </c>
      <c r="K82" s="153">
        <f>_xlfn.IFNA(IF($B82=$B$382,0,INDEX('I.Supplementary 2019-20'!P$8:P$191,MATCH($B82,'I.Supplementary 2019-20'!$B$8:$B$191,0))),INDEX('KI 2019-20'!P$9:P$383,MATCH($B82,'KI 2019-20'!$B$9:$B$383,0)))</f>
        <v>0</v>
      </c>
      <c r="L82" s="153">
        <f>_xlfn.IFNA(IF($B82=$B$382,0,INDEX('I.Supplementary 2019-20'!Q$8:Q$191,MATCH($B82,'I.Supplementary 2019-20'!$B$8:$B$191,0))),INDEX('KI 2019-20'!Q$9:Q$383,MATCH($B82,'KI 2019-20'!$B$9:$B$383,0)))</f>
        <v>0</v>
      </c>
      <c r="M82" s="155">
        <f>_xlfn.IFNA(IF($B82=$B$382,0,INDEX('I.Supplementary 2019-20'!R$8:R$191,MATCH($B82,'I.Supplementary 2019-20'!$B$8:$B$191,0))),INDEX('KI 2019-20'!R$9:R$383,MATCH($B82,'KI 2019-20'!$B$9:$B$383,0)))</f>
        <v>0</v>
      </c>
      <c r="N82" s="153">
        <f>_xlfn.IFNA(IF($B82=$B$382,0,INDEX('I.Supplementary 2019-20'!S$8:S$191,MATCH($B82,'I.Supplementary 2019-20'!$B$8:$B$191,0))),INDEX('KI 2019-20'!S$9:S$383,MATCH($B82,'KI 2019-20'!$B$9:$B$383,0)))</f>
        <v>108.0032522734051</v>
      </c>
      <c r="O82" s="153">
        <f>_xlfn.IFNA(IF($B82=$B$382,0,INDEX('I.Supplementary 2019-20'!T$8:T$191,MATCH($B82,'I.Supplementary 2019-20'!$B$8:$B$191,0))),INDEX('KI 2019-20'!T$9:T$383,MATCH($B82,'KI 2019-20'!$B$9:$B$383,0)))</f>
        <v>17.256960607396174</v>
      </c>
      <c r="P82" s="153">
        <f>_xlfn.IFNA(IF($B82=$B$382,0,INDEX('I.Supplementary 2019-20'!U$8:U$191,MATCH($B82,'I.Supplementary 2019-20'!$B$8:$B$191,0))),INDEX('KI 2019-20'!U$9:U$383,MATCH($B82,'KI 2019-20'!$B$9:$B$383,0)))</f>
        <v>0</v>
      </c>
      <c r="Q82" s="153">
        <f>_xlfn.IFNA(IF($B82=$B$382,0,INDEX('I.Supplementary 2019-20'!V$8:V$191,MATCH($B82,'I.Supplementary 2019-20'!$B$8:$B$191,0))),INDEX('KI 2019-20'!V$9:V$383,MATCH($B82,'KI 2019-20'!$B$9:$B$383,0)))</f>
        <v>0</v>
      </c>
      <c r="R82" s="155">
        <f>_xlfn.IFNA(IF($B82=$B$382,0,INDEX('I.Supplementary 2019-20'!W$8:W$191,MATCH($B82,'I.Supplementary 2019-20'!$B$8:$B$191,0))),INDEX('KI 2019-20'!W$9:W$383,MATCH($B82,'KI 2019-20'!$B$9:$B$383,0)))</f>
        <v>0</v>
      </c>
      <c r="S82" s="153">
        <f>_xlfn.IFNA(IF($B82=$B$382,0,INDEX('I.Supplementary 2019-20'!X$8:X$191,MATCH($B82,'I.Supplementary 2019-20'!$B$8:$B$191,0))),INDEX('KI 2019-20'!X$9:X$383,MATCH($B82,'KI 2019-20'!$B$9:$B$383,0)))</f>
        <v>135.08340999405783</v>
      </c>
      <c r="T82" s="153">
        <f>_xlfn.IFNA(IF($B82=$B$382,0,INDEX('I.Supplementary 2019-20'!Y$8:Y$191,MATCH($B82,'I.Supplementary 2019-20'!$B$8:$B$191,0))),INDEX('KI 2019-20'!Y$9:Y$383,MATCH($B82,'KI 2019-20'!$B$9:$B$383,0)))</f>
        <v>17.798132825407446</v>
      </c>
      <c r="U82" s="153">
        <f>_xlfn.IFNA(IF($B82=$B$382,0,INDEX('I.Supplementary 2019-20'!Z$8:Z$191,MATCH($B82,'I.Supplementary 2019-20'!$B$8:$B$191,0))),INDEX('KI 2019-20'!Z$9:Z$383,MATCH($B82,'KI 2019-20'!$B$9:$B$383,0)))</f>
        <v>0</v>
      </c>
      <c r="V82" s="153">
        <f>_xlfn.IFNA(IF($B82=$B$382,0,INDEX('I.Supplementary 2019-20'!AA$8:AA$191,MATCH($B82,'I.Supplementary 2019-20'!$B$8:$B$191,0))),INDEX('KI 2019-20'!AA$9:AA$383,MATCH($B82,'KI 2019-20'!$B$9:$B$383,0)))</f>
        <v>0</v>
      </c>
      <c r="W82" s="155">
        <f>_xlfn.IFNA(IF($B82=$B$382,0,INDEX('I.Supplementary 2019-20'!AB$8:AB$191,MATCH($B82,'I.Supplementary 2019-20'!$B$8:$B$191,0))),INDEX('KI 2019-20'!AB$9:AB$383,MATCH($B82,'KI 2019-20'!$B$9:$B$383,0)))</f>
        <v>0</v>
      </c>
      <c r="Y82" s="154">
        <f>_xlfn.IFNA(IF($B82=$B$382,0,INDEX('I.Supplementary 2019-20'!$I$8:$I$191,MATCH($B82,'I.Supplementary 2019-20'!$B$8:$B$191,0))),INDEX('KI 2019-20'!$I$9:$I$383,MATCH($B82,'KI 2019-20'!$B$9:$B$383,0)))</f>
        <v>27.621329938664001</v>
      </c>
      <c r="Z82" s="153">
        <f>_xlfn.IFNA(IF($B82=$B$382,0,INDEX('I.Supplementary 2019-20'!$J$8:$J$191,MATCH($B82,'I.Supplementary 2019-20'!$B$8:$B$191,0))),INDEX('KI 2019-20'!$J$9:$J$383,MATCH($B82,'KI 2019-20'!$B$9:$B$383,0)))</f>
        <v>125.26021288080126</v>
      </c>
      <c r="AA82" s="155">
        <f>_xlfn.IFNA(IF($B82=$B$382,0,INDEX('I.Supplementary 2019-20'!$H$8:$H$191,MATCH($B82,'I.Supplementary 2019-20'!$B$8:$B$191,0))),INDEX('KI 2019-20'!$H$9:$H$383,MATCH($B82,'KI 2019-20'!$B$9:$B$383,0)))</f>
        <v>152.88154281946524</v>
      </c>
      <c r="AC82" s="156">
        <f>I82*('Other inputs'!$C$6/'Other inputs'!$C$5)</f>
        <v>27.521382286366013</v>
      </c>
      <c r="AD82" s="149">
        <f>IF(B82=$B$35,J82*('Other inputs'!$C$6/'Other inputs'!$C$5)-('Other inputs'!$C$18/1000000),J82*('Other inputs'!$C$6/'Other inputs'!$C$5))</f>
        <v>0.54998968795850178</v>
      </c>
      <c r="AE82" s="149">
        <f>K82*('Other inputs'!$C$6/'Other inputs'!$C$5)</f>
        <v>0</v>
      </c>
      <c r="AF82" s="149">
        <f>L82*('Other inputs'!$C$6/'Other inputs'!$C$5)</f>
        <v>0</v>
      </c>
      <c r="AG82" s="188">
        <f>M82*('Other inputs'!$C$6/'Other inputs'!$C$5)</f>
        <v>0</v>
      </c>
      <c r="AH82" s="149">
        <f>N82*('Other inputs'!$C$6/'Other inputs'!$C$5)</f>
        <v>109.76297939802269</v>
      </c>
      <c r="AI82" s="149">
        <f>O82*('Other inputs'!$C$6/'Other inputs'!$C$5)</f>
        <v>17.5381330816511</v>
      </c>
      <c r="AJ82" s="149">
        <f>P82*('Other inputs'!$C$6/'Other inputs'!$C$5)</f>
        <v>0</v>
      </c>
      <c r="AK82" s="149">
        <f>Q82*('Other inputs'!$C$6/'Other inputs'!$C$5)</f>
        <v>0</v>
      </c>
      <c r="AL82" s="188">
        <f>R82*('Other inputs'!$C$6/'Other inputs'!$C$5)</f>
        <v>0</v>
      </c>
      <c r="AM82" s="156">
        <f t="shared" si="18"/>
        <v>137.2843616843887</v>
      </c>
      <c r="AN82" s="149">
        <f t="shared" si="19"/>
        <v>18.088122769609601</v>
      </c>
      <c r="AO82" s="149">
        <f t="shared" si="20"/>
        <v>0</v>
      </c>
      <c r="AP82" s="149">
        <f t="shared" si="21"/>
        <v>0</v>
      </c>
      <c r="AQ82" s="188">
        <f t="shared" si="22"/>
        <v>0</v>
      </c>
      <c r="AR82" s="149"/>
      <c r="AS82" s="156">
        <f>IF(D82=$C$171,'Other inputs'!$C$12/1000000,SUM(AC82:AG82))</f>
        <v>28.071371974324514</v>
      </c>
      <c r="AT82" s="200">
        <f>IF(D82=$C$171,$Z$171*('Other inputs'!$C$6/'Other inputs'!$C$5),SUM(AH82:AL82))</f>
        <v>127.30111247967379</v>
      </c>
      <c r="AU82" s="210">
        <f t="shared" si="23"/>
        <v>155.37248445399831</v>
      </c>
      <c r="AV82" s="214"/>
      <c r="AW82" s="199">
        <f>IF($G82=1,0,AC82*('Other inputs'!$F$6/'Other inputs'!$F$5))</f>
        <v>27.673574262143148</v>
      </c>
      <c r="AX82" s="200">
        <f>IF($G82=1,0,AD82*('Other inputs'!$F$6/'Other inputs'!$F$5))</f>
        <v>0.55303110558776536</v>
      </c>
      <c r="AY82" s="200">
        <f>IF($G82=1,0,AE82*('Other inputs'!$F$6/'Other inputs'!$F$5))</f>
        <v>0</v>
      </c>
      <c r="AZ82" s="200">
        <f>IF($G82=1,0,AF82*('Other inputs'!$F$6/'Other inputs'!$F$5))</f>
        <v>0</v>
      </c>
      <c r="BA82" s="200">
        <f>IF($G82=1,0,AG82*('Other inputs'!$F$6/'Other inputs'!$F$5))</f>
        <v>0</v>
      </c>
      <c r="BB82" s="199">
        <f>IF($G82=1,0,AH82*('Other inputs'!$C$7/'Other inputs'!$C$6))</f>
        <v>109.76297939802269</v>
      </c>
      <c r="BC82" s="200">
        <f>IF($G82=1,0,AI82*('Other inputs'!$C$7/'Other inputs'!$C$6))</f>
        <v>17.5381330816511</v>
      </c>
      <c r="BD82" s="200">
        <f>IF($G82=1,0,AJ82*('Other inputs'!$C$7/'Other inputs'!$C$6))</f>
        <v>0</v>
      </c>
      <c r="BE82" s="200">
        <f>IF($G82=1,0,AK82*('Other inputs'!$C$7/'Other inputs'!$C$6))</f>
        <v>0</v>
      </c>
      <c r="BF82" s="200">
        <f>IF($G82=1,0,AL82*('Other inputs'!$C$7/'Other inputs'!$C$6))</f>
        <v>0</v>
      </c>
      <c r="BG82" s="199">
        <f t="shared" si="24"/>
        <v>137.43655366016583</v>
      </c>
      <c r="BH82" s="200">
        <f t="shared" si="25"/>
        <v>18.091164187238867</v>
      </c>
      <c r="BI82" s="200">
        <f t="shared" si="26"/>
        <v>0</v>
      </c>
      <c r="BJ82" s="200">
        <f t="shared" si="27"/>
        <v>0</v>
      </c>
      <c r="BK82" s="210">
        <f t="shared" si="28"/>
        <v>0</v>
      </c>
      <c r="BL82" s="200"/>
      <c r="BM82" s="199">
        <f>IF(D82=C$171,'Other inputs'!$C$13/1000000,SUM(AW82:BA82))</f>
        <v>28.226605367730915</v>
      </c>
      <c r="BN82" s="200">
        <f>IF(B82=$B$171,$AT$171*('Other inputs'!$C$7/'Other inputs'!$C$6),SUM(BB82:BF82))</f>
        <v>127.30111247967379</v>
      </c>
      <c r="BO82" s="188">
        <f t="shared" si="29"/>
        <v>155.52771784740472</v>
      </c>
    </row>
    <row r="83" spans="2:67">
      <c r="B83" s="121" t="str">
        <f>'KI 2019-20'!B84</f>
        <v>E4602</v>
      </c>
      <c r="C83" s="160" t="str">
        <f t="shared" si="16"/>
        <v>E4602</v>
      </c>
      <c r="D83" s="160" t="str">
        <f t="shared" si="17"/>
        <v>E4602</v>
      </c>
      <c r="E83" t="str">
        <f>INDEX('KI 2019-20'!D$9:D$383,MATCH($B83,'KI 2019-20'!$B$9:$B$383,0))</f>
        <v>MD</v>
      </c>
      <c r="F83" t="str">
        <f>INDEX('KI 2019-20'!E$9:E$383,MATCH($B83,'KI 2019-20'!$B$9:$B$383,0))</f>
        <v>P1703</v>
      </c>
      <c r="G83" s="119">
        <v>0</v>
      </c>
      <c r="H83" s="120" t="str">
        <f>INDEX('KI 2019-20'!F$9:F$383,MATCH($B83,'KI 2019-20'!$B$9:$B$383,0))</f>
        <v>Coventry</v>
      </c>
      <c r="I83" s="154">
        <f>_xlfn.IFNA(IF($B83=$B$382,0,INDEX('I.Supplementary 2019-20'!N$8:N$191,MATCH($B83,'I.Supplementary 2019-20'!$B$8:$B$191,0))),INDEX('KI 2019-20'!N$9:N$383,MATCH($B83,'KI 2019-20'!$B$9:$B$383,0)))</f>
        <v>16.446061388388038</v>
      </c>
      <c r="J83" s="153">
        <f>_xlfn.IFNA(IF($B83=$B$382,0,INDEX('I.Supplementary 2019-20'!O$8:O$191,MATCH($B83,'I.Supplementary 2019-20'!$B$8:$B$191,0))),INDEX('KI 2019-20'!O$9:O$383,MATCH($B83,'KI 2019-20'!$B$9:$B$383,0)))</f>
        <v>0.66547884990709272</v>
      </c>
      <c r="K83" s="153">
        <f>_xlfn.IFNA(IF($B83=$B$382,0,INDEX('I.Supplementary 2019-20'!P$8:P$191,MATCH($B83,'I.Supplementary 2019-20'!$B$8:$B$191,0))),INDEX('KI 2019-20'!P$9:P$383,MATCH($B83,'KI 2019-20'!$B$9:$B$383,0)))</f>
        <v>0</v>
      </c>
      <c r="L83" s="153">
        <f>_xlfn.IFNA(IF($B83=$B$382,0,INDEX('I.Supplementary 2019-20'!Q$8:Q$191,MATCH($B83,'I.Supplementary 2019-20'!$B$8:$B$191,0))),INDEX('KI 2019-20'!Q$9:Q$383,MATCH($B83,'KI 2019-20'!$B$9:$B$383,0)))</f>
        <v>0</v>
      </c>
      <c r="M83" s="155">
        <f>_xlfn.IFNA(IF($B83=$B$382,0,INDEX('I.Supplementary 2019-20'!R$8:R$191,MATCH($B83,'I.Supplementary 2019-20'!$B$8:$B$191,0))),INDEX('KI 2019-20'!R$9:R$383,MATCH($B83,'KI 2019-20'!$B$9:$B$383,0)))</f>
        <v>0</v>
      </c>
      <c r="N83" s="153">
        <f>_xlfn.IFNA(IF($B83=$B$382,0,INDEX('I.Supplementary 2019-20'!S$8:S$191,MATCH($B83,'I.Supplementary 2019-20'!$B$8:$B$191,0))),INDEX('KI 2019-20'!S$9:S$383,MATCH($B83,'KI 2019-20'!$B$9:$B$383,0)))</f>
        <v>66.603018721532322</v>
      </c>
      <c r="O83" s="153">
        <f>_xlfn.IFNA(IF($B83=$B$382,0,INDEX('I.Supplementary 2019-20'!T$8:T$191,MATCH($B83,'I.Supplementary 2019-20'!$B$8:$B$191,0))),INDEX('KI 2019-20'!T$9:T$383,MATCH($B83,'KI 2019-20'!$B$9:$B$383,0)))</f>
        <v>12.963647310425573</v>
      </c>
      <c r="P83" s="153">
        <f>_xlfn.IFNA(IF($B83=$B$382,0,INDEX('I.Supplementary 2019-20'!U$8:U$191,MATCH($B83,'I.Supplementary 2019-20'!$B$8:$B$191,0))),INDEX('KI 2019-20'!U$9:U$383,MATCH($B83,'KI 2019-20'!$B$9:$B$383,0)))</f>
        <v>0</v>
      </c>
      <c r="Q83" s="153">
        <f>_xlfn.IFNA(IF($B83=$B$382,0,INDEX('I.Supplementary 2019-20'!V$8:V$191,MATCH($B83,'I.Supplementary 2019-20'!$B$8:$B$191,0))),INDEX('KI 2019-20'!V$9:V$383,MATCH($B83,'KI 2019-20'!$B$9:$B$383,0)))</f>
        <v>0</v>
      </c>
      <c r="R83" s="155">
        <f>_xlfn.IFNA(IF($B83=$B$382,0,INDEX('I.Supplementary 2019-20'!W$8:W$191,MATCH($B83,'I.Supplementary 2019-20'!$B$8:$B$191,0))),INDEX('KI 2019-20'!W$9:W$383,MATCH($B83,'KI 2019-20'!$B$9:$B$383,0)))</f>
        <v>0</v>
      </c>
      <c r="S83" s="153">
        <f>_xlfn.IFNA(IF($B83=$B$382,0,INDEX('I.Supplementary 2019-20'!X$8:X$191,MATCH($B83,'I.Supplementary 2019-20'!$B$8:$B$191,0))),INDEX('KI 2019-20'!X$9:X$383,MATCH($B83,'KI 2019-20'!$B$9:$B$383,0)))</f>
        <v>83.049080109920354</v>
      </c>
      <c r="T83" s="153">
        <f>_xlfn.IFNA(IF($B83=$B$382,0,INDEX('I.Supplementary 2019-20'!Y$8:Y$191,MATCH($B83,'I.Supplementary 2019-20'!$B$8:$B$191,0))),INDEX('KI 2019-20'!Y$9:Y$383,MATCH($B83,'KI 2019-20'!$B$9:$B$383,0)))</f>
        <v>13.629126160332667</v>
      </c>
      <c r="U83" s="153">
        <f>_xlfn.IFNA(IF($B83=$B$382,0,INDEX('I.Supplementary 2019-20'!Z$8:Z$191,MATCH($B83,'I.Supplementary 2019-20'!$B$8:$B$191,0))),INDEX('KI 2019-20'!Z$9:Z$383,MATCH($B83,'KI 2019-20'!$B$9:$B$383,0)))</f>
        <v>0</v>
      </c>
      <c r="V83" s="153">
        <f>_xlfn.IFNA(IF($B83=$B$382,0,INDEX('I.Supplementary 2019-20'!AA$8:AA$191,MATCH($B83,'I.Supplementary 2019-20'!$B$8:$B$191,0))),INDEX('KI 2019-20'!AA$9:AA$383,MATCH($B83,'KI 2019-20'!$B$9:$B$383,0)))</f>
        <v>0</v>
      </c>
      <c r="W83" s="155">
        <f>_xlfn.IFNA(IF($B83=$B$382,0,INDEX('I.Supplementary 2019-20'!AB$8:AB$191,MATCH($B83,'I.Supplementary 2019-20'!$B$8:$B$191,0))),INDEX('KI 2019-20'!AB$9:AB$383,MATCH($B83,'KI 2019-20'!$B$9:$B$383,0)))</f>
        <v>0</v>
      </c>
      <c r="Y83" s="154">
        <f>_xlfn.IFNA(IF($B83=$B$382,0,INDEX('I.Supplementary 2019-20'!$I$8:$I$191,MATCH($B83,'I.Supplementary 2019-20'!$B$8:$B$191,0))),INDEX('KI 2019-20'!$I$9:$I$383,MATCH($B83,'KI 2019-20'!$B$9:$B$383,0)))</f>
        <v>17.111540238295131</v>
      </c>
      <c r="Z83" s="153">
        <f>_xlfn.IFNA(IF($B83=$B$382,0,INDEX('I.Supplementary 2019-20'!$J$8:$J$191,MATCH($B83,'I.Supplementary 2019-20'!$B$8:$B$191,0))),INDEX('KI 2019-20'!$J$9:$J$383,MATCH($B83,'KI 2019-20'!$B$9:$B$383,0)))</f>
        <v>79.566666031957894</v>
      </c>
      <c r="AA83" s="155">
        <f>_xlfn.IFNA(IF($B83=$B$382,0,INDEX('I.Supplementary 2019-20'!$H$8:$H$191,MATCH($B83,'I.Supplementary 2019-20'!$B$8:$B$191,0))),INDEX('KI 2019-20'!$H$9:$H$383,MATCH($B83,'KI 2019-20'!$B$9:$B$383,0)))</f>
        <v>96.678206270253028</v>
      </c>
      <c r="AC83" s="156">
        <f>I83*('Other inputs'!$C$6/'Other inputs'!$C$5)</f>
        <v>16.714021655408619</v>
      </c>
      <c r="AD83" s="149">
        <f>IF(B83=$B$35,J83*('Other inputs'!$C$6/'Other inputs'!$C$5)-('Other inputs'!$C$18/1000000),J83*('Other inputs'!$C$6/'Other inputs'!$C$5))</f>
        <v>0.67632168249213698</v>
      </c>
      <c r="AE83" s="149">
        <f>K83*('Other inputs'!$C$6/'Other inputs'!$C$5)</f>
        <v>0</v>
      </c>
      <c r="AF83" s="149">
        <f>L83*('Other inputs'!$C$6/'Other inputs'!$C$5)</f>
        <v>0</v>
      </c>
      <c r="AG83" s="188">
        <f>M83*('Other inputs'!$C$6/'Other inputs'!$C$5)</f>
        <v>0</v>
      </c>
      <c r="AH83" s="149">
        <f>N83*('Other inputs'!$C$6/'Other inputs'!$C$5)</f>
        <v>67.688200289296603</v>
      </c>
      <c r="AI83" s="149">
        <f>O83*('Other inputs'!$C$6/'Other inputs'!$C$5)</f>
        <v>13.174867633202364</v>
      </c>
      <c r="AJ83" s="149">
        <f>P83*('Other inputs'!$C$6/'Other inputs'!$C$5)</f>
        <v>0</v>
      </c>
      <c r="AK83" s="149">
        <f>Q83*('Other inputs'!$C$6/'Other inputs'!$C$5)</f>
        <v>0</v>
      </c>
      <c r="AL83" s="188">
        <f>R83*('Other inputs'!$C$6/'Other inputs'!$C$5)</f>
        <v>0</v>
      </c>
      <c r="AM83" s="156">
        <f t="shared" si="18"/>
        <v>84.402221944705218</v>
      </c>
      <c r="AN83" s="149">
        <f t="shared" si="19"/>
        <v>13.851189315694501</v>
      </c>
      <c r="AO83" s="149">
        <f t="shared" si="20"/>
        <v>0</v>
      </c>
      <c r="AP83" s="149">
        <f t="shared" si="21"/>
        <v>0</v>
      </c>
      <c r="AQ83" s="188">
        <f t="shared" si="22"/>
        <v>0</v>
      </c>
      <c r="AR83" s="149"/>
      <c r="AS83" s="156">
        <f>IF(D83=$C$171,'Other inputs'!$C$12/1000000,SUM(AC83:AG83))</f>
        <v>17.390343337900756</v>
      </c>
      <c r="AT83" s="200">
        <f>IF(D83=$C$171,$Z$171*('Other inputs'!$C$6/'Other inputs'!$C$5),SUM(AH83:AL83))</f>
        <v>80.863067922498971</v>
      </c>
      <c r="AU83" s="210">
        <f t="shared" si="23"/>
        <v>98.25341126039973</v>
      </c>
      <c r="AV83" s="214"/>
      <c r="AW83" s="199">
        <f>IF($G83=1,0,AC83*('Other inputs'!$F$6/'Other inputs'!$F$5))</f>
        <v>16.806449424931614</v>
      </c>
      <c r="AX83" s="200">
        <f>IF($G83=1,0,AD83*('Other inputs'!$F$6/'Other inputs'!$F$5))</f>
        <v>0.68006171022942064</v>
      </c>
      <c r="AY83" s="200">
        <f>IF($G83=1,0,AE83*('Other inputs'!$F$6/'Other inputs'!$F$5))</f>
        <v>0</v>
      </c>
      <c r="AZ83" s="200">
        <f>IF($G83=1,0,AF83*('Other inputs'!$F$6/'Other inputs'!$F$5))</f>
        <v>0</v>
      </c>
      <c r="BA83" s="200">
        <f>IF($G83=1,0,AG83*('Other inputs'!$F$6/'Other inputs'!$F$5))</f>
        <v>0</v>
      </c>
      <c r="BB83" s="199">
        <f>IF($G83=1,0,AH83*('Other inputs'!$C$7/'Other inputs'!$C$6))</f>
        <v>67.688200289296603</v>
      </c>
      <c r="BC83" s="200">
        <f>IF($G83=1,0,AI83*('Other inputs'!$C$7/'Other inputs'!$C$6))</f>
        <v>13.174867633202364</v>
      </c>
      <c r="BD83" s="200">
        <f>IF($G83=1,0,AJ83*('Other inputs'!$C$7/'Other inputs'!$C$6))</f>
        <v>0</v>
      </c>
      <c r="BE83" s="200">
        <f>IF($G83=1,0,AK83*('Other inputs'!$C$7/'Other inputs'!$C$6))</f>
        <v>0</v>
      </c>
      <c r="BF83" s="200">
        <f>IF($G83=1,0,AL83*('Other inputs'!$C$7/'Other inputs'!$C$6))</f>
        <v>0</v>
      </c>
      <c r="BG83" s="199">
        <f t="shared" si="24"/>
        <v>84.494649714228217</v>
      </c>
      <c r="BH83" s="200">
        <f t="shared" si="25"/>
        <v>13.854929343431785</v>
      </c>
      <c r="BI83" s="200">
        <f t="shared" si="26"/>
        <v>0</v>
      </c>
      <c r="BJ83" s="200">
        <f t="shared" si="27"/>
        <v>0</v>
      </c>
      <c r="BK83" s="210">
        <f t="shared" si="28"/>
        <v>0</v>
      </c>
      <c r="BL83" s="200"/>
      <c r="BM83" s="199">
        <f>IF(D83=C$171,'Other inputs'!$C$13/1000000,SUM(AW83:BA83))</f>
        <v>17.486511135161035</v>
      </c>
      <c r="BN83" s="200">
        <f>IF(B83=$B$171,$AT$171*('Other inputs'!$C$7/'Other inputs'!$C$6),SUM(BB83:BF83))</f>
        <v>80.863067922498971</v>
      </c>
      <c r="BO83" s="188">
        <f t="shared" si="29"/>
        <v>98.349579057660009</v>
      </c>
    </row>
    <row r="84" spans="2:67">
      <c r="B84" s="121" t="str">
        <f>'KI 2019-20'!B85</f>
        <v>E2731</v>
      </c>
      <c r="C84" s="160" t="str">
        <f t="shared" si="16"/>
        <v>E2731</v>
      </c>
      <c r="D84" s="160" t="str">
        <f t="shared" si="17"/>
        <v>E2731</v>
      </c>
      <c r="E84" t="str">
        <f>INDEX('KI 2019-20'!D$9:D$383,MATCH($B84,'KI 2019-20'!$B$9:$B$383,0))</f>
        <v>SD</v>
      </c>
      <c r="F84" t="str">
        <f>INDEX('KI 2019-20'!E$9:E$383,MATCH($B84,'KI 2019-20'!$B$9:$B$383,0))</f>
        <v>P1912</v>
      </c>
      <c r="G84" s="119">
        <v>0</v>
      </c>
      <c r="H84" s="120" t="str">
        <f>INDEX('KI 2019-20'!F$9:F$383,MATCH($B84,'KI 2019-20'!$B$9:$B$383,0))</f>
        <v>Craven</v>
      </c>
      <c r="I84" s="154">
        <f>_xlfn.IFNA(IF($B84=$B$382,0,INDEX('I.Supplementary 2019-20'!N$8:N$191,MATCH($B84,'I.Supplementary 2019-20'!$B$8:$B$191,0))),INDEX('KI 2019-20'!N$9:N$383,MATCH($B84,'KI 2019-20'!$B$9:$B$383,0)))</f>
        <v>0</v>
      </c>
      <c r="J84" s="153">
        <f>_xlfn.IFNA(IF($B84=$B$382,0,INDEX('I.Supplementary 2019-20'!O$8:O$191,MATCH($B84,'I.Supplementary 2019-20'!$B$8:$B$191,0))),INDEX('KI 2019-20'!O$9:O$383,MATCH($B84,'KI 2019-20'!$B$9:$B$383,0)))</f>
        <v>0</v>
      </c>
      <c r="K84" s="153">
        <f>_xlfn.IFNA(IF($B84=$B$382,0,INDEX('I.Supplementary 2019-20'!P$8:P$191,MATCH($B84,'I.Supplementary 2019-20'!$B$8:$B$191,0))),INDEX('KI 2019-20'!P$9:P$383,MATCH($B84,'KI 2019-20'!$B$9:$B$383,0)))</f>
        <v>0</v>
      </c>
      <c r="L84" s="153">
        <f>_xlfn.IFNA(IF($B84=$B$382,0,INDEX('I.Supplementary 2019-20'!Q$8:Q$191,MATCH($B84,'I.Supplementary 2019-20'!$B$8:$B$191,0))),INDEX('KI 2019-20'!Q$9:Q$383,MATCH($B84,'KI 2019-20'!$B$9:$B$383,0)))</f>
        <v>0</v>
      </c>
      <c r="M84" s="155">
        <f>_xlfn.IFNA(IF($B84=$B$382,0,INDEX('I.Supplementary 2019-20'!R$8:R$191,MATCH($B84,'I.Supplementary 2019-20'!$B$8:$B$191,0))),INDEX('KI 2019-20'!R$9:R$383,MATCH($B84,'KI 2019-20'!$B$9:$B$383,0)))</f>
        <v>0</v>
      </c>
      <c r="N84" s="153">
        <f>_xlfn.IFNA(IF($B84=$B$382,0,INDEX('I.Supplementary 2019-20'!S$8:S$191,MATCH($B84,'I.Supplementary 2019-20'!$B$8:$B$191,0))),INDEX('KI 2019-20'!S$9:S$383,MATCH($B84,'KI 2019-20'!$B$9:$B$383,0)))</f>
        <v>0</v>
      </c>
      <c r="O84" s="153">
        <f>_xlfn.IFNA(IF($B84=$B$382,0,INDEX('I.Supplementary 2019-20'!T$8:T$191,MATCH($B84,'I.Supplementary 2019-20'!$B$8:$B$191,0))),INDEX('KI 2019-20'!T$9:T$383,MATCH($B84,'KI 2019-20'!$B$9:$B$383,0)))</f>
        <v>1.4617175174899781</v>
      </c>
      <c r="P84" s="153">
        <f>_xlfn.IFNA(IF($B84=$B$382,0,INDEX('I.Supplementary 2019-20'!U$8:U$191,MATCH($B84,'I.Supplementary 2019-20'!$B$8:$B$191,0))),INDEX('KI 2019-20'!U$9:U$383,MATCH($B84,'KI 2019-20'!$B$9:$B$383,0)))</f>
        <v>0</v>
      </c>
      <c r="Q84" s="153">
        <f>_xlfn.IFNA(IF($B84=$B$382,0,INDEX('I.Supplementary 2019-20'!V$8:V$191,MATCH($B84,'I.Supplementary 2019-20'!$B$8:$B$191,0))),INDEX('KI 2019-20'!V$9:V$383,MATCH($B84,'KI 2019-20'!$B$9:$B$383,0)))</f>
        <v>0</v>
      </c>
      <c r="R84" s="155">
        <f>_xlfn.IFNA(IF($B84=$B$382,0,INDEX('I.Supplementary 2019-20'!W$8:W$191,MATCH($B84,'I.Supplementary 2019-20'!$B$8:$B$191,0))),INDEX('KI 2019-20'!W$9:W$383,MATCH($B84,'KI 2019-20'!$B$9:$B$383,0)))</f>
        <v>0</v>
      </c>
      <c r="S84" s="153">
        <f>_xlfn.IFNA(IF($B84=$B$382,0,INDEX('I.Supplementary 2019-20'!X$8:X$191,MATCH($B84,'I.Supplementary 2019-20'!$B$8:$B$191,0))),INDEX('KI 2019-20'!X$9:X$383,MATCH($B84,'KI 2019-20'!$B$9:$B$383,0)))</f>
        <v>0</v>
      </c>
      <c r="T84" s="153">
        <f>_xlfn.IFNA(IF($B84=$B$382,0,INDEX('I.Supplementary 2019-20'!Y$8:Y$191,MATCH($B84,'I.Supplementary 2019-20'!$B$8:$B$191,0))),INDEX('KI 2019-20'!Y$9:Y$383,MATCH($B84,'KI 2019-20'!$B$9:$B$383,0)))</f>
        <v>1.4617175174899781</v>
      </c>
      <c r="U84" s="153">
        <f>_xlfn.IFNA(IF($B84=$B$382,0,INDEX('I.Supplementary 2019-20'!Z$8:Z$191,MATCH($B84,'I.Supplementary 2019-20'!$B$8:$B$191,0))),INDEX('KI 2019-20'!Z$9:Z$383,MATCH($B84,'KI 2019-20'!$B$9:$B$383,0)))</f>
        <v>0</v>
      </c>
      <c r="V84" s="153">
        <f>_xlfn.IFNA(IF($B84=$B$382,0,INDEX('I.Supplementary 2019-20'!AA$8:AA$191,MATCH($B84,'I.Supplementary 2019-20'!$B$8:$B$191,0))),INDEX('KI 2019-20'!AA$9:AA$383,MATCH($B84,'KI 2019-20'!$B$9:$B$383,0)))</f>
        <v>0</v>
      </c>
      <c r="W84" s="155">
        <f>_xlfn.IFNA(IF($B84=$B$382,0,INDEX('I.Supplementary 2019-20'!AB$8:AB$191,MATCH($B84,'I.Supplementary 2019-20'!$B$8:$B$191,0))),INDEX('KI 2019-20'!AB$9:AB$383,MATCH($B84,'KI 2019-20'!$B$9:$B$383,0)))</f>
        <v>0</v>
      </c>
      <c r="Y84" s="154">
        <f>_xlfn.IFNA(IF($B84=$B$382,0,INDEX('I.Supplementary 2019-20'!$I$8:$I$191,MATCH($B84,'I.Supplementary 2019-20'!$B$8:$B$191,0))),INDEX('KI 2019-20'!$I$9:$I$383,MATCH($B84,'KI 2019-20'!$B$9:$B$383,0)))</f>
        <v>0</v>
      </c>
      <c r="Z84" s="153">
        <f>_xlfn.IFNA(IF($B84=$B$382,0,INDEX('I.Supplementary 2019-20'!$J$8:$J$191,MATCH($B84,'I.Supplementary 2019-20'!$B$8:$B$191,0))),INDEX('KI 2019-20'!$J$9:$J$383,MATCH($B84,'KI 2019-20'!$B$9:$B$383,0)))</f>
        <v>1.4617175174899781</v>
      </c>
      <c r="AA84" s="155">
        <f>_xlfn.IFNA(IF($B84=$B$382,0,INDEX('I.Supplementary 2019-20'!$H$8:$H$191,MATCH($B84,'I.Supplementary 2019-20'!$B$8:$B$191,0))),INDEX('KI 2019-20'!$H$9:$H$383,MATCH($B84,'KI 2019-20'!$B$9:$B$383,0)))</f>
        <v>1.4617175174899781</v>
      </c>
      <c r="AC84" s="156">
        <f>I84*('Other inputs'!$C$6/'Other inputs'!$C$5)</f>
        <v>0</v>
      </c>
      <c r="AD84" s="149">
        <f>IF(B84=$B$35,J84*('Other inputs'!$C$6/'Other inputs'!$C$5)-('Other inputs'!$C$18/1000000),J84*('Other inputs'!$C$6/'Other inputs'!$C$5))</f>
        <v>0</v>
      </c>
      <c r="AE84" s="149">
        <f>K84*('Other inputs'!$C$6/'Other inputs'!$C$5)</f>
        <v>0</v>
      </c>
      <c r="AF84" s="149">
        <f>L84*('Other inputs'!$C$6/'Other inputs'!$C$5)</f>
        <v>0</v>
      </c>
      <c r="AG84" s="188">
        <f>M84*('Other inputs'!$C$6/'Other inputs'!$C$5)</f>
        <v>0</v>
      </c>
      <c r="AH84" s="149">
        <f>N84*('Other inputs'!$C$6/'Other inputs'!$C$5)</f>
        <v>0</v>
      </c>
      <c r="AI84" s="149">
        <f>O84*('Other inputs'!$C$6/'Other inputs'!$C$5)</f>
        <v>1.4855336888543771</v>
      </c>
      <c r="AJ84" s="149">
        <f>P84*('Other inputs'!$C$6/'Other inputs'!$C$5)</f>
        <v>0</v>
      </c>
      <c r="AK84" s="149">
        <f>Q84*('Other inputs'!$C$6/'Other inputs'!$C$5)</f>
        <v>0</v>
      </c>
      <c r="AL84" s="188">
        <f>R84*('Other inputs'!$C$6/'Other inputs'!$C$5)</f>
        <v>0</v>
      </c>
      <c r="AM84" s="156">
        <f t="shared" si="18"/>
        <v>0</v>
      </c>
      <c r="AN84" s="149">
        <f t="shared" si="19"/>
        <v>1.4855336888543771</v>
      </c>
      <c r="AO84" s="149">
        <f t="shared" si="20"/>
        <v>0</v>
      </c>
      <c r="AP84" s="149">
        <f t="shared" si="21"/>
        <v>0</v>
      </c>
      <c r="AQ84" s="188">
        <f t="shared" si="22"/>
        <v>0</v>
      </c>
      <c r="AR84" s="149"/>
      <c r="AS84" s="156">
        <f>IF(D84=$C$171,'Other inputs'!$C$12/1000000,SUM(AC84:AG84))</f>
        <v>0</v>
      </c>
      <c r="AT84" s="200">
        <f>IF(D84=$C$171,$Z$171*('Other inputs'!$C$6/'Other inputs'!$C$5),SUM(AH84:AL84))</f>
        <v>1.4855336888543771</v>
      </c>
      <c r="AU84" s="210">
        <f t="shared" si="23"/>
        <v>1.4855336888543771</v>
      </c>
      <c r="AV84" s="214"/>
      <c r="AW84" s="199">
        <f>IF($G84=1,0,AC84*('Other inputs'!$F$6/'Other inputs'!$F$5))</f>
        <v>0</v>
      </c>
      <c r="AX84" s="200">
        <f>IF($G84=1,0,AD84*('Other inputs'!$F$6/'Other inputs'!$F$5))</f>
        <v>0</v>
      </c>
      <c r="AY84" s="200">
        <f>IF($G84=1,0,AE84*('Other inputs'!$F$6/'Other inputs'!$F$5))</f>
        <v>0</v>
      </c>
      <c r="AZ84" s="200">
        <f>IF($G84=1,0,AF84*('Other inputs'!$F$6/'Other inputs'!$F$5))</f>
        <v>0</v>
      </c>
      <c r="BA84" s="200">
        <f>IF($G84=1,0,AG84*('Other inputs'!$F$6/'Other inputs'!$F$5))</f>
        <v>0</v>
      </c>
      <c r="BB84" s="199">
        <f>IF($G84=1,0,AH84*('Other inputs'!$C$7/'Other inputs'!$C$6))</f>
        <v>0</v>
      </c>
      <c r="BC84" s="200">
        <f>IF($G84=1,0,AI84*('Other inputs'!$C$7/'Other inputs'!$C$6))</f>
        <v>1.4855336888543771</v>
      </c>
      <c r="BD84" s="200">
        <f>IF($G84=1,0,AJ84*('Other inputs'!$C$7/'Other inputs'!$C$6))</f>
        <v>0</v>
      </c>
      <c r="BE84" s="200">
        <f>IF($G84=1,0,AK84*('Other inputs'!$C$7/'Other inputs'!$C$6))</f>
        <v>0</v>
      </c>
      <c r="BF84" s="200">
        <f>IF($G84=1,0,AL84*('Other inputs'!$C$7/'Other inputs'!$C$6))</f>
        <v>0</v>
      </c>
      <c r="BG84" s="199">
        <f t="shared" si="24"/>
        <v>0</v>
      </c>
      <c r="BH84" s="200">
        <f t="shared" si="25"/>
        <v>1.4855336888543771</v>
      </c>
      <c r="BI84" s="200">
        <f t="shared" si="26"/>
        <v>0</v>
      </c>
      <c r="BJ84" s="200">
        <f t="shared" si="27"/>
        <v>0</v>
      </c>
      <c r="BK84" s="210">
        <f t="shared" si="28"/>
        <v>0</v>
      </c>
      <c r="BL84" s="200"/>
      <c r="BM84" s="199">
        <f>IF(D84=C$171,'Other inputs'!$C$13/1000000,SUM(AW84:BA84))</f>
        <v>0</v>
      </c>
      <c r="BN84" s="200">
        <f>IF(B84=$B$171,$AT$171*('Other inputs'!$C$7/'Other inputs'!$C$6),SUM(BB84:BF84))</f>
        <v>1.4855336888543771</v>
      </c>
      <c r="BO84" s="188">
        <f t="shared" si="29"/>
        <v>1.4855336888543771</v>
      </c>
    </row>
    <row r="85" spans="2:67">
      <c r="B85" s="121" t="str">
        <f>'KI 2019-20'!B86</f>
        <v>E3834</v>
      </c>
      <c r="C85" s="160" t="str">
        <f t="shared" si="16"/>
        <v>E3834</v>
      </c>
      <c r="D85" s="160" t="str">
        <f t="shared" si="17"/>
        <v>E3834</v>
      </c>
      <c r="E85" t="str">
        <f>INDEX('KI 2019-20'!D$9:D$383,MATCH($B85,'KI 2019-20'!$B$9:$B$383,0))</f>
        <v>SD</v>
      </c>
      <c r="F85" t="str">
        <f>INDEX('KI 2019-20'!E$9:E$383,MATCH($B85,'KI 2019-20'!$B$9:$B$383,0))</f>
        <v>P1908</v>
      </c>
      <c r="G85" s="119">
        <v>0</v>
      </c>
      <c r="H85" s="120" t="str">
        <f>INDEX('KI 2019-20'!F$9:F$383,MATCH($B85,'KI 2019-20'!$B$9:$B$383,0))</f>
        <v>Crawley</v>
      </c>
      <c r="I85" s="154">
        <f>_xlfn.IFNA(IF($B85=$B$382,0,INDEX('I.Supplementary 2019-20'!N$8:N$191,MATCH($B85,'I.Supplementary 2019-20'!$B$8:$B$191,0))),INDEX('KI 2019-20'!N$9:N$383,MATCH($B85,'KI 2019-20'!$B$9:$B$383,0)))</f>
        <v>0</v>
      </c>
      <c r="J85" s="153">
        <f>_xlfn.IFNA(IF($B85=$B$382,0,INDEX('I.Supplementary 2019-20'!O$8:O$191,MATCH($B85,'I.Supplementary 2019-20'!$B$8:$B$191,0))),INDEX('KI 2019-20'!O$9:O$383,MATCH($B85,'KI 2019-20'!$B$9:$B$383,0)))</f>
        <v>5.9106829628787938E-2</v>
      </c>
      <c r="K85" s="153">
        <f>_xlfn.IFNA(IF($B85=$B$382,0,INDEX('I.Supplementary 2019-20'!P$8:P$191,MATCH($B85,'I.Supplementary 2019-20'!$B$8:$B$191,0))),INDEX('KI 2019-20'!P$9:P$383,MATCH($B85,'KI 2019-20'!$B$9:$B$383,0)))</f>
        <v>0</v>
      </c>
      <c r="L85" s="153">
        <f>_xlfn.IFNA(IF($B85=$B$382,0,INDEX('I.Supplementary 2019-20'!Q$8:Q$191,MATCH($B85,'I.Supplementary 2019-20'!$B$8:$B$191,0))),INDEX('KI 2019-20'!Q$9:Q$383,MATCH($B85,'KI 2019-20'!$B$9:$B$383,0)))</f>
        <v>0</v>
      </c>
      <c r="M85" s="155">
        <f>_xlfn.IFNA(IF($B85=$B$382,0,INDEX('I.Supplementary 2019-20'!R$8:R$191,MATCH($B85,'I.Supplementary 2019-20'!$B$8:$B$191,0))),INDEX('KI 2019-20'!R$9:R$383,MATCH($B85,'KI 2019-20'!$B$9:$B$383,0)))</f>
        <v>0</v>
      </c>
      <c r="N85" s="153">
        <f>_xlfn.IFNA(IF($B85=$B$382,0,INDEX('I.Supplementary 2019-20'!S$8:S$191,MATCH($B85,'I.Supplementary 2019-20'!$B$8:$B$191,0))),INDEX('KI 2019-20'!S$9:S$383,MATCH($B85,'KI 2019-20'!$B$9:$B$383,0)))</f>
        <v>0</v>
      </c>
      <c r="O85" s="153">
        <f>_xlfn.IFNA(IF($B85=$B$382,0,INDEX('I.Supplementary 2019-20'!T$8:T$191,MATCH($B85,'I.Supplementary 2019-20'!$B$8:$B$191,0))),INDEX('KI 2019-20'!T$9:T$383,MATCH($B85,'KI 2019-20'!$B$9:$B$383,0)))</f>
        <v>3.584522812820591</v>
      </c>
      <c r="P85" s="153">
        <f>_xlfn.IFNA(IF($B85=$B$382,0,INDEX('I.Supplementary 2019-20'!U$8:U$191,MATCH($B85,'I.Supplementary 2019-20'!$B$8:$B$191,0))),INDEX('KI 2019-20'!U$9:U$383,MATCH($B85,'KI 2019-20'!$B$9:$B$383,0)))</f>
        <v>0</v>
      </c>
      <c r="Q85" s="153">
        <f>_xlfn.IFNA(IF($B85=$B$382,0,INDEX('I.Supplementary 2019-20'!V$8:V$191,MATCH($B85,'I.Supplementary 2019-20'!$B$8:$B$191,0))),INDEX('KI 2019-20'!V$9:V$383,MATCH($B85,'KI 2019-20'!$B$9:$B$383,0)))</f>
        <v>0</v>
      </c>
      <c r="R85" s="155">
        <f>_xlfn.IFNA(IF($B85=$B$382,0,INDEX('I.Supplementary 2019-20'!W$8:W$191,MATCH($B85,'I.Supplementary 2019-20'!$B$8:$B$191,0))),INDEX('KI 2019-20'!W$9:W$383,MATCH($B85,'KI 2019-20'!$B$9:$B$383,0)))</f>
        <v>0</v>
      </c>
      <c r="S85" s="153">
        <f>_xlfn.IFNA(IF($B85=$B$382,0,INDEX('I.Supplementary 2019-20'!X$8:X$191,MATCH($B85,'I.Supplementary 2019-20'!$B$8:$B$191,0))),INDEX('KI 2019-20'!X$9:X$383,MATCH($B85,'KI 2019-20'!$B$9:$B$383,0)))</f>
        <v>0</v>
      </c>
      <c r="T85" s="153">
        <f>_xlfn.IFNA(IF($B85=$B$382,0,INDEX('I.Supplementary 2019-20'!Y$8:Y$191,MATCH($B85,'I.Supplementary 2019-20'!$B$8:$B$191,0))),INDEX('KI 2019-20'!Y$9:Y$383,MATCH($B85,'KI 2019-20'!$B$9:$B$383,0)))</f>
        <v>3.6436296424493788</v>
      </c>
      <c r="U85" s="153">
        <f>_xlfn.IFNA(IF($B85=$B$382,0,INDEX('I.Supplementary 2019-20'!Z$8:Z$191,MATCH($B85,'I.Supplementary 2019-20'!$B$8:$B$191,0))),INDEX('KI 2019-20'!Z$9:Z$383,MATCH($B85,'KI 2019-20'!$B$9:$B$383,0)))</f>
        <v>0</v>
      </c>
      <c r="V85" s="153">
        <f>_xlfn.IFNA(IF($B85=$B$382,0,INDEX('I.Supplementary 2019-20'!AA$8:AA$191,MATCH($B85,'I.Supplementary 2019-20'!$B$8:$B$191,0))),INDEX('KI 2019-20'!AA$9:AA$383,MATCH($B85,'KI 2019-20'!$B$9:$B$383,0)))</f>
        <v>0</v>
      </c>
      <c r="W85" s="155">
        <f>_xlfn.IFNA(IF($B85=$B$382,0,INDEX('I.Supplementary 2019-20'!AB$8:AB$191,MATCH($B85,'I.Supplementary 2019-20'!$B$8:$B$191,0))),INDEX('KI 2019-20'!AB$9:AB$383,MATCH($B85,'KI 2019-20'!$B$9:$B$383,0)))</f>
        <v>0</v>
      </c>
      <c r="Y85" s="154">
        <f>_xlfn.IFNA(IF($B85=$B$382,0,INDEX('I.Supplementary 2019-20'!$I$8:$I$191,MATCH($B85,'I.Supplementary 2019-20'!$B$8:$B$191,0))),INDEX('KI 2019-20'!$I$9:$I$383,MATCH($B85,'KI 2019-20'!$B$9:$B$383,0)))</f>
        <v>5.9106829628787938E-2</v>
      </c>
      <c r="Z85" s="153">
        <f>_xlfn.IFNA(IF($B85=$B$382,0,INDEX('I.Supplementary 2019-20'!$J$8:$J$191,MATCH($B85,'I.Supplementary 2019-20'!$B$8:$B$191,0))),INDEX('KI 2019-20'!$J$9:$J$383,MATCH($B85,'KI 2019-20'!$B$9:$B$383,0)))</f>
        <v>3.584522812820591</v>
      </c>
      <c r="AA85" s="155">
        <f>_xlfn.IFNA(IF($B85=$B$382,0,INDEX('I.Supplementary 2019-20'!$H$8:$H$191,MATCH($B85,'I.Supplementary 2019-20'!$B$8:$B$191,0))),INDEX('KI 2019-20'!$H$9:$H$383,MATCH($B85,'KI 2019-20'!$B$9:$B$383,0)))</f>
        <v>3.6436296424493788</v>
      </c>
      <c r="AC85" s="156">
        <f>I85*('Other inputs'!$C$6/'Other inputs'!$C$5)</f>
        <v>0</v>
      </c>
      <c r="AD85" s="149">
        <f>IF(B85=$B$35,J85*('Other inputs'!$C$6/'Other inputs'!$C$5)-('Other inputs'!$C$18/1000000),J85*('Other inputs'!$C$6/'Other inputs'!$C$5))</f>
        <v>6.0069873696059435E-2</v>
      </c>
      <c r="AE85" s="149">
        <f>K85*('Other inputs'!$C$6/'Other inputs'!$C$5)</f>
        <v>0</v>
      </c>
      <c r="AF85" s="149">
        <f>L85*('Other inputs'!$C$6/'Other inputs'!$C$5)</f>
        <v>0</v>
      </c>
      <c r="AG85" s="188">
        <f>M85*('Other inputs'!$C$6/'Other inputs'!$C$5)</f>
        <v>0</v>
      </c>
      <c r="AH85" s="149">
        <f>N85*('Other inputs'!$C$6/'Other inputs'!$C$5)</f>
        <v>0</v>
      </c>
      <c r="AI85" s="149">
        <f>O85*('Other inputs'!$C$6/'Other inputs'!$C$5)</f>
        <v>3.6429264431720467</v>
      </c>
      <c r="AJ85" s="149">
        <f>P85*('Other inputs'!$C$6/'Other inputs'!$C$5)</f>
        <v>0</v>
      </c>
      <c r="AK85" s="149">
        <f>Q85*('Other inputs'!$C$6/'Other inputs'!$C$5)</f>
        <v>0</v>
      </c>
      <c r="AL85" s="188">
        <f>R85*('Other inputs'!$C$6/'Other inputs'!$C$5)</f>
        <v>0</v>
      </c>
      <c r="AM85" s="156">
        <f t="shared" si="18"/>
        <v>0</v>
      </c>
      <c r="AN85" s="149">
        <f t="shared" si="19"/>
        <v>3.7029963168681062</v>
      </c>
      <c r="AO85" s="149">
        <f t="shared" si="20"/>
        <v>0</v>
      </c>
      <c r="AP85" s="149">
        <f t="shared" si="21"/>
        <v>0</v>
      </c>
      <c r="AQ85" s="188">
        <f t="shared" si="22"/>
        <v>0</v>
      </c>
      <c r="AR85" s="149"/>
      <c r="AS85" s="156">
        <f>IF(D85=$C$171,'Other inputs'!$C$12/1000000,SUM(AC85:AG85))</f>
        <v>6.0069873696059435E-2</v>
      </c>
      <c r="AT85" s="200">
        <f>IF(D85=$C$171,$Z$171*('Other inputs'!$C$6/'Other inputs'!$C$5),SUM(AH85:AL85))</f>
        <v>3.6429264431720467</v>
      </c>
      <c r="AU85" s="210">
        <f t="shared" si="23"/>
        <v>3.7029963168681062</v>
      </c>
      <c r="AV85" s="214"/>
      <c r="AW85" s="199">
        <f>IF($G85=1,0,AC85*('Other inputs'!$F$6/'Other inputs'!$F$5))</f>
        <v>0</v>
      </c>
      <c r="AX85" s="200">
        <f>IF($G85=1,0,AD85*('Other inputs'!$F$6/'Other inputs'!$F$5))</f>
        <v>6.0402057329401695E-2</v>
      </c>
      <c r="AY85" s="200">
        <f>IF($G85=1,0,AE85*('Other inputs'!$F$6/'Other inputs'!$F$5))</f>
        <v>0</v>
      </c>
      <c r="AZ85" s="200">
        <f>IF($G85=1,0,AF85*('Other inputs'!$F$6/'Other inputs'!$F$5))</f>
        <v>0</v>
      </c>
      <c r="BA85" s="200">
        <f>IF($G85=1,0,AG85*('Other inputs'!$F$6/'Other inputs'!$F$5))</f>
        <v>0</v>
      </c>
      <c r="BB85" s="199">
        <f>IF($G85=1,0,AH85*('Other inputs'!$C$7/'Other inputs'!$C$6))</f>
        <v>0</v>
      </c>
      <c r="BC85" s="200">
        <f>IF($G85=1,0,AI85*('Other inputs'!$C$7/'Other inputs'!$C$6))</f>
        <v>3.6429264431720467</v>
      </c>
      <c r="BD85" s="200">
        <f>IF($G85=1,0,AJ85*('Other inputs'!$C$7/'Other inputs'!$C$6))</f>
        <v>0</v>
      </c>
      <c r="BE85" s="200">
        <f>IF($G85=1,0,AK85*('Other inputs'!$C$7/'Other inputs'!$C$6))</f>
        <v>0</v>
      </c>
      <c r="BF85" s="200">
        <f>IF($G85=1,0,AL85*('Other inputs'!$C$7/'Other inputs'!$C$6))</f>
        <v>0</v>
      </c>
      <c r="BG85" s="199">
        <f t="shared" si="24"/>
        <v>0</v>
      </c>
      <c r="BH85" s="200">
        <f t="shared" si="25"/>
        <v>3.7033285005014482</v>
      </c>
      <c r="BI85" s="200">
        <f t="shared" si="26"/>
        <v>0</v>
      </c>
      <c r="BJ85" s="200">
        <f t="shared" si="27"/>
        <v>0</v>
      </c>
      <c r="BK85" s="210">
        <f t="shared" si="28"/>
        <v>0</v>
      </c>
      <c r="BL85" s="200"/>
      <c r="BM85" s="199">
        <f>IF(D85=C$171,'Other inputs'!$C$13/1000000,SUM(AW85:BA85))</f>
        <v>6.0402057329401695E-2</v>
      </c>
      <c r="BN85" s="200">
        <f>IF(B85=$B$171,$AT$171*('Other inputs'!$C$7/'Other inputs'!$C$6),SUM(BB85:BF85))</f>
        <v>3.6429264431720467</v>
      </c>
      <c r="BO85" s="188">
        <f t="shared" si="29"/>
        <v>3.7033285005014482</v>
      </c>
    </row>
    <row r="86" spans="2:67">
      <c r="B86" s="121" t="str">
        <f>'KI 2019-20'!B87</f>
        <v>E5035</v>
      </c>
      <c r="C86" s="160" t="str">
        <f t="shared" si="16"/>
        <v>E5035</v>
      </c>
      <c r="D86" s="160" t="str">
        <f t="shared" si="17"/>
        <v>E5035</v>
      </c>
      <c r="E86" t="str">
        <f>INDEX('KI 2019-20'!D$9:D$383,MATCH($B86,'KI 2019-20'!$B$9:$B$383,0))</f>
        <v>OLB</v>
      </c>
      <c r="F86" t="str">
        <f>INDEX('KI 2019-20'!E$9:E$383,MATCH($B86,'KI 2019-20'!$B$9:$B$383,0))</f>
        <v>P1915</v>
      </c>
      <c r="G86" s="119">
        <v>0</v>
      </c>
      <c r="H86" s="120" t="str">
        <f>INDEX('KI 2019-20'!F$9:F$383,MATCH($B86,'KI 2019-20'!$B$9:$B$383,0))</f>
        <v>Croydon</v>
      </c>
      <c r="I86" s="154">
        <f>_xlfn.IFNA(IF($B86=$B$382,0,INDEX('I.Supplementary 2019-20'!N$8:N$191,MATCH($B86,'I.Supplementary 2019-20'!$B$8:$B$191,0))),INDEX('KI 2019-20'!N$9:N$383,MATCH($B86,'KI 2019-20'!$B$9:$B$383,0)))</f>
        <v>14.704988971469193</v>
      </c>
      <c r="J86" s="153">
        <f>_xlfn.IFNA(IF($B86=$B$382,0,INDEX('I.Supplementary 2019-20'!O$8:O$191,MATCH($B86,'I.Supplementary 2019-20'!$B$8:$B$191,0))),INDEX('KI 2019-20'!O$9:O$383,MATCH($B86,'KI 2019-20'!$B$9:$B$383,0)))</f>
        <v>-0.80484697542671491</v>
      </c>
      <c r="K86" s="153">
        <f>_xlfn.IFNA(IF($B86=$B$382,0,INDEX('I.Supplementary 2019-20'!P$8:P$191,MATCH($B86,'I.Supplementary 2019-20'!$B$8:$B$191,0))),INDEX('KI 2019-20'!P$9:P$383,MATCH($B86,'KI 2019-20'!$B$9:$B$383,0)))</f>
        <v>0</v>
      </c>
      <c r="L86" s="153">
        <f>_xlfn.IFNA(IF($B86=$B$382,0,INDEX('I.Supplementary 2019-20'!Q$8:Q$191,MATCH($B86,'I.Supplementary 2019-20'!$B$8:$B$191,0))),INDEX('KI 2019-20'!Q$9:Q$383,MATCH($B86,'KI 2019-20'!$B$9:$B$383,0)))</f>
        <v>0</v>
      </c>
      <c r="M86" s="155">
        <f>_xlfn.IFNA(IF($B86=$B$382,0,INDEX('I.Supplementary 2019-20'!R$8:R$191,MATCH($B86,'I.Supplementary 2019-20'!$B$8:$B$191,0))),INDEX('KI 2019-20'!R$9:R$383,MATCH($B86,'KI 2019-20'!$B$9:$B$383,0)))</f>
        <v>0</v>
      </c>
      <c r="N86" s="153">
        <f>_xlfn.IFNA(IF($B86=$B$382,0,INDEX('I.Supplementary 2019-20'!S$8:S$191,MATCH($B86,'I.Supplementary 2019-20'!$B$8:$B$191,0))),INDEX('KI 2019-20'!S$9:S$383,MATCH($B86,'KI 2019-20'!$B$9:$B$383,0)))</f>
        <v>58.203026942512068</v>
      </c>
      <c r="O86" s="153">
        <f>_xlfn.IFNA(IF($B86=$B$382,0,INDEX('I.Supplementary 2019-20'!T$8:T$191,MATCH($B86,'I.Supplementary 2019-20'!$B$8:$B$191,0))),INDEX('KI 2019-20'!T$9:T$383,MATCH($B86,'KI 2019-20'!$B$9:$B$383,0)))</f>
        <v>14.654124860628057</v>
      </c>
      <c r="P86" s="153">
        <f>_xlfn.IFNA(IF($B86=$B$382,0,INDEX('I.Supplementary 2019-20'!U$8:U$191,MATCH($B86,'I.Supplementary 2019-20'!$B$8:$B$191,0))),INDEX('KI 2019-20'!U$9:U$383,MATCH($B86,'KI 2019-20'!$B$9:$B$383,0)))</f>
        <v>0</v>
      </c>
      <c r="Q86" s="153">
        <f>_xlfn.IFNA(IF($B86=$B$382,0,INDEX('I.Supplementary 2019-20'!V$8:V$191,MATCH($B86,'I.Supplementary 2019-20'!$B$8:$B$191,0))),INDEX('KI 2019-20'!V$9:V$383,MATCH($B86,'KI 2019-20'!$B$9:$B$383,0)))</f>
        <v>0</v>
      </c>
      <c r="R86" s="155">
        <f>_xlfn.IFNA(IF($B86=$B$382,0,INDEX('I.Supplementary 2019-20'!W$8:W$191,MATCH($B86,'I.Supplementary 2019-20'!$B$8:$B$191,0))),INDEX('KI 2019-20'!W$9:W$383,MATCH($B86,'KI 2019-20'!$B$9:$B$383,0)))</f>
        <v>0</v>
      </c>
      <c r="S86" s="153">
        <f>_xlfn.IFNA(IF($B86=$B$382,0,INDEX('I.Supplementary 2019-20'!X$8:X$191,MATCH($B86,'I.Supplementary 2019-20'!$B$8:$B$191,0))),INDEX('KI 2019-20'!X$9:X$383,MATCH($B86,'KI 2019-20'!$B$9:$B$383,0)))</f>
        <v>72.908015913981259</v>
      </c>
      <c r="T86" s="153">
        <f>_xlfn.IFNA(IF($B86=$B$382,0,INDEX('I.Supplementary 2019-20'!Y$8:Y$191,MATCH($B86,'I.Supplementary 2019-20'!$B$8:$B$191,0))),INDEX('KI 2019-20'!Y$9:Y$383,MATCH($B86,'KI 2019-20'!$B$9:$B$383,0)))</f>
        <v>13.849277885201342</v>
      </c>
      <c r="U86" s="153">
        <f>_xlfn.IFNA(IF($B86=$B$382,0,INDEX('I.Supplementary 2019-20'!Z$8:Z$191,MATCH($B86,'I.Supplementary 2019-20'!$B$8:$B$191,0))),INDEX('KI 2019-20'!Z$9:Z$383,MATCH($B86,'KI 2019-20'!$B$9:$B$383,0)))</f>
        <v>0</v>
      </c>
      <c r="V86" s="153">
        <f>_xlfn.IFNA(IF($B86=$B$382,0,INDEX('I.Supplementary 2019-20'!AA$8:AA$191,MATCH($B86,'I.Supplementary 2019-20'!$B$8:$B$191,0))),INDEX('KI 2019-20'!AA$9:AA$383,MATCH($B86,'KI 2019-20'!$B$9:$B$383,0)))</f>
        <v>0</v>
      </c>
      <c r="W86" s="155">
        <f>_xlfn.IFNA(IF($B86=$B$382,0,INDEX('I.Supplementary 2019-20'!AB$8:AB$191,MATCH($B86,'I.Supplementary 2019-20'!$B$8:$B$191,0))),INDEX('KI 2019-20'!AB$9:AB$383,MATCH($B86,'KI 2019-20'!$B$9:$B$383,0)))</f>
        <v>0</v>
      </c>
      <c r="Y86" s="154">
        <f>_xlfn.IFNA(IF($B86=$B$382,0,INDEX('I.Supplementary 2019-20'!$I$8:$I$191,MATCH($B86,'I.Supplementary 2019-20'!$B$8:$B$191,0))),INDEX('KI 2019-20'!$I$9:$I$383,MATCH($B86,'KI 2019-20'!$B$9:$B$383,0)))</f>
        <v>13.900141996042478</v>
      </c>
      <c r="Z86" s="153">
        <f>_xlfn.IFNA(IF($B86=$B$382,0,INDEX('I.Supplementary 2019-20'!$J$8:$J$191,MATCH($B86,'I.Supplementary 2019-20'!$B$8:$B$191,0))),INDEX('KI 2019-20'!$J$9:$J$383,MATCH($B86,'KI 2019-20'!$B$9:$B$383,0)))</f>
        <v>72.857151803140113</v>
      </c>
      <c r="AA86" s="155">
        <f>_xlfn.IFNA(IF($B86=$B$382,0,INDEX('I.Supplementary 2019-20'!$H$8:$H$191,MATCH($B86,'I.Supplementary 2019-20'!$B$8:$B$191,0))),INDEX('KI 2019-20'!$H$9:$H$383,MATCH($B86,'KI 2019-20'!$B$9:$B$383,0)))</f>
        <v>86.757293799182591</v>
      </c>
      <c r="AC86" s="156">
        <f>I86*('Other inputs'!$C$6/'Other inputs'!$C$5)</f>
        <v>14.944581459802704</v>
      </c>
      <c r="AD86" s="149">
        <f>IF(B86=$B$35,J86*('Other inputs'!$C$6/'Other inputs'!$C$5)-('Other inputs'!$C$18/1000000),J86*('Other inputs'!$C$6/'Other inputs'!$C$5))</f>
        <v>-0.81796057176767978</v>
      </c>
      <c r="AE86" s="149">
        <f>K86*('Other inputs'!$C$6/'Other inputs'!$C$5)</f>
        <v>0</v>
      </c>
      <c r="AF86" s="149">
        <f>L86*('Other inputs'!$C$6/'Other inputs'!$C$5)</f>
        <v>0</v>
      </c>
      <c r="AG86" s="188">
        <f>M86*('Other inputs'!$C$6/'Other inputs'!$C$5)</f>
        <v>0</v>
      </c>
      <c r="AH86" s="149">
        <f>N86*('Other inputs'!$C$6/'Other inputs'!$C$5)</f>
        <v>59.151345100434874</v>
      </c>
      <c r="AI86" s="149">
        <f>O86*('Other inputs'!$C$6/'Other inputs'!$C$5)</f>
        <v>14.892888605811407</v>
      </c>
      <c r="AJ86" s="149">
        <f>P86*('Other inputs'!$C$6/'Other inputs'!$C$5)</f>
        <v>0</v>
      </c>
      <c r="AK86" s="149">
        <f>Q86*('Other inputs'!$C$6/'Other inputs'!$C$5)</f>
        <v>0</v>
      </c>
      <c r="AL86" s="188">
        <f>R86*('Other inputs'!$C$6/'Other inputs'!$C$5)</f>
        <v>0</v>
      </c>
      <c r="AM86" s="156">
        <f t="shared" si="18"/>
        <v>74.095926560237572</v>
      </c>
      <c r="AN86" s="149">
        <f t="shared" si="19"/>
        <v>14.074928034043728</v>
      </c>
      <c r="AO86" s="149">
        <f t="shared" si="20"/>
        <v>0</v>
      </c>
      <c r="AP86" s="149">
        <f t="shared" si="21"/>
        <v>0</v>
      </c>
      <c r="AQ86" s="188">
        <f t="shared" si="22"/>
        <v>0</v>
      </c>
      <c r="AR86" s="149"/>
      <c r="AS86" s="156">
        <f>IF(D86=$C$171,'Other inputs'!$C$12/1000000,SUM(AC86:AG86))</f>
        <v>14.126620888035024</v>
      </c>
      <c r="AT86" s="200">
        <f>IF(D86=$C$171,$Z$171*('Other inputs'!$C$6/'Other inputs'!$C$5),SUM(AH86:AL86))</f>
        <v>74.044233706246274</v>
      </c>
      <c r="AU86" s="210">
        <f t="shared" si="23"/>
        <v>88.170854594281295</v>
      </c>
      <c r="AV86" s="214"/>
      <c r="AW86" s="199">
        <f>IF($G86=1,0,AC86*('Other inputs'!$F$6/'Other inputs'!$F$5))</f>
        <v>15.027224306585021</v>
      </c>
      <c r="AX86" s="200">
        <f>IF($G86=1,0,AD86*('Other inputs'!$F$6/'Other inputs'!$F$5))</f>
        <v>-0.82248385603551943</v>
      </c>
      <c r="AY86" s="200">
        <f>IF($G86=1,0,AE86*('Other inputs'!$F$6/'Other inputs'!$F$5))</f>
        <v>0</v>
      </c>
      <c r="AZ86" s="200">
        <f>IF($G86=1,0,AF86*('Other inputs'!$F$6/'Other inputs'!$F$5))</f>
        <v>0</v>
      </c>
      <c r="BA86" s="200">
        <f>IF($G86=1,0,AG86*('Other inputs'!$F$6/'Other inputs'!$F$5))</f>
        <v>0</v>
      </c>
      <c r="BB86" s="199">
        <f>IF($G86=1,0,AH86*('Other inputs'!$C$7/'Other inputs'!$C$6))</f>
        <v>59.151345100434874</v>
      </c>
      <c r="BC86" s="200">
        <f>IF($G86=1,0,AI86*('Other inputs'!$C$7/'Other inputs'!$C$6))</f>
        <v>14.892888605811407</v>
      </c>
      <c r="BD86" s="200">
        <f>IF($G86=1,0,AJ86*('Other inputs'!$C$7/'Other inputs'!$C$6))</f>
        <v>0</v>
      </c>
      <c r="BE86" s="200">
        <f>IF($G86=1,0,AK86*('Other inputs'!$C$7/'Other inputs'!$C$6))</f>
        <v>0</v>
      </c>
      <c r="BF86" s="200">
        <f>IF($G86=1,0,AL86*('Other inputs'!$C$7/'Other inputs'!$C$6))</f>
        <v>0</v>
      </c>
      <c r="BG86" s="199">
        <f t="shared" si="24"/>
        <v>74.178569407019893</v>
      </c>
      <c r="BH86" s="200">
        <f t="shared" si="25"/>
        <v>14.070404749775888</v>
      </c>
      <c r="BI86" s="200">
        <f t="shared" si="26"/>
        <v>0</v>
      </c>
      <c r="BJ86" s="200">
        <f t="shared" si="27"/>
        <v>0</v>
      </c>
      <c r="BK86" s="210">
        <f t="shared" si="28"/>
        <v>0</v>
      </c>
      <c r="BL86" s="200"/>
      <c r="BM86" s="199">
        <f>IF(D86=C$171,'Other inputs'!$C$13/1000000,SUM(AW86:BA86))</f>
        <v>14.204740450549501</v>
      </c>
      <c r="BN86" s="200">
        <f>IF(B86=$B$171,$AT$171*('Other inputs'!$C$7/'Other inputs'!$C$6),SUM(BB86:BF86))</f>
        <v>74.044233706246274</v>
      </c>
      <c r="BO86" s="188">
        <f t="shared" si="29"/>
        <v>88.248974156795782</v>
      </c>
    </row>
    <row r="87" spans="2:67">
      <c r="B87" s="121" t="str">
        <f>'KI 2019-20'!B88</f>
        <v>E0920</v>
      </c>
      <c r="C87" s="160" t="str">
        <f t="shared" si="16"/>
        <v>E0920</v>
      </c>
      <c r="D87" s="160" t="str">
        <f t="shared" si="17"/>
        <v>E0920</v>
      </c>
      <c r="E87" t="str">
        <f>INDEX('KI 2019-20'!D$9:D$383,MATCH($B87,'KI 2019-20'!$B$9:$B$383,0))</f>
        <v>SCFIR</v>
      </c>
      <c r="F87">
        <f>INDEX('KI 2019-20'!E$9:E$383,MATCH($B87,'KI 2019-20'!$B$9:$B$383,0))</f>
        <v>0</v>
      </c>
      <c r="G87" s="119">
        <v>0</v>
      </c>
      <c r="H87" s="120" t="str">
        <f>INDEX('KI 2019-20'!F$9:F$383,MATCH($B87,'KI 2019-20'!$B$9:$B$383,0))</f>
        <v>Cumbria</v>
      </c>
      <c r="I87" s="154">
        <f>_xlfn.IFNA(IF($B87=$B$382,0,INDEX('I.Supplementary 2019-20'!N$8:N$191,MATCH($B87,'I.Supplementary 2019-20'!$B$8:$B$191,0))),INDEX('KI 2019-20'!N$9:N$383,MATCH($B87,'KI 2019-20'!$B$9:$B$383,0)))</f>
        <v>15.072650860761613</v>
      </c>
      <c r="J87" s="153">
        <f>_xlfn.IFNA(IF($B87=$B$382,0,INDEX('I.Supplementary 2019-20'!O$8:O$191,MATCH($B87,'I.Supplementary 2019-20'!$B$8:$B$191,0))),INDEX('KI 2019-20'!O$9:O$383,MATCH($B87,'KI 2019-20'!$B$9:$B$383,0)))</f>
        <v>0</v>
      </c>
      <c r="K87" s="153">
        <f>_xlfn.IFNA(IF($B87=$B$382,0,INDEX('I.Supplementary 2019-20'!P$8:P$191,MATCH($B87,'I.Supplementary 2019-20'!$B$8:$B$191,0))),INDEX('KI 2019-20'!P$9:P$383,MATCH($B87,'KI 2019-20'!$B$9:$B$383,0)))</f>
        <v>2.68434537357028</v>
      </c>
      <c r="L87" s="153">
        <f>_xlfn.IFNA(IF($B87=$B$382,0,INDEX('I.Supplementary 2019-20'!Q$8:Q$191,MATCH($B87,'I.Supplementary 2019-20'!$B$8:$B$191,0))),INDEX('KI 2019-20'!Q$9:Q$383,MATCH($B87,'KI 2019-20'!$B$9:$B$383,0)))</f>
        <v>0</v>
      </c>
      <c r="M87" s="155">
        <f>_xlfn.IFNA(IF($B87=$B$382,0,INDEX('I.Supplementary 2019-20'!R$8:R$191,MATCH($B87,'I.Supplementary 2019-20'!$B$8:$B$191,0))),INDEX('KI 2019-20'!R$9:R$383,MATCH($B87,'KI 2019-20'!$B$9:$B$383,0)))</f>
        <v>0</v>
      </c>
      <c r="N87" s="153">
        <f>_xlfn.IFNA(IF($B87=$B$382,0,INDEX('I.Supplementary 2019-20'!S$8:S$191,MATCH($B87,'I.Supplementary 2019-20'!$B$8:$B$191,0))),INDEX('KI 2019-20'!S$9:S$383,MATCH($B87,'KI 2019-20'!$B$9:$B$383,0)))</f>
        <v>81.866525658189914</v>
      </c>
      <c r="O87" s="153">
        <f>_xlfn.IFNA(IF($B87=$B$382,0,INDEX('I.Supplementary 2019-20'!T$8:T$191,MATCH($B87,'I.Supplementary 2019-20'!$B$8:$B$191,0))),INDEX('KI 2019-20'!T$9:T$383,MATCH($B87,'KI 2019-20'!$B$9:$B$383,0)))</f>
        <v>0</v>
      </c>
      <c r="P87" s="153">
        <f>_xlfn.IFNA(IF($B87=$B$382,0,INDEX('I.Supplementary 2019-20'!U$8:U$191,MATCH($B87,'I.Supplementary 2019-20'!$B$8:$B$191,0))),INDEX('KI 2019-20'!U$9:U$383,MATCH($B87,'KI 2019-20'!$B$9:$B$383,0)))</f>
        <v>5.5582027264147733</v>
      </c>
      <c r="Q87" s="153">
        <f>_xlfn.IFNA(IF($B87=$B$382,0,INDEX('I.Supplementary 2019-20'!V$8:V$191,MATCH($B87,'I.Supplementary 2019-20'!$B$8:$B$191,0))),INDEX('KI 2019-20'!V$9:V$383,MATCH($B87,'KI 2019-20'!$B$9:$B$383,0)))</f>
        <v>0</v>
      </c>
      <c r="R87" s="155">
        <f>_xlfn.IFNA(IF($B87=$B$382,0,INDEX('I.Supplementary 2019-20'!W$8:W$191,MATCH($B87,'I.Supplementary 2019-20'!$B$8:$B$191,0))),INDEX('KI 2019-20'!W$9:W$383,MATCH($B87,'KI 2019-20'!$B$9:$B$383,0)))</f>
        <v>0</v>
      </c>
      <c r="S87" s="153">
        <f>_xlfn.IFNA(IF($B87=$B$382,0,INDEX('I.Supplementary 2019-20'!X$8:X$191,MATCH($B87,'I.Supplementary 2019-20'!$B$8:$B$191,0))),INDEX('KI 2019-20'!X$9:X$383,MATCH($B87,'KI 2019-20'!$B$9:$B$383,0)))</f>
        <v>96.939176518951527</v>
      </c>
      <c r="T87" s="153">
        <f>_xlfn.IFNA(IF($B87=$B$382,0,INDEX('I.Supplementary 2019-20'!Y$8:Y$191,MATCH($B87,'I.Supplementary 2019-20'!$B$8:$B$191,0))),INDEX('KI 2019-20'!Y$9:Y$383,MATCH($B87,'KI 2019-20'!$B$9:$B$383,0)))</f>
        <v>0</v>
      </c>
      <c r="U87" s="153">
        <f>_xlfn.IFNA(IF($B87=$B$382,0,INDEX('I.Supplementary 2019-20'!Z$8:Z$191,MATCH($B87,'I.Supplementary 2019-20'!$B$8:$B$191,0))),INDEX('KI 2019-20'!Z$9:Z$383,MATCH($B87,'KI 2019-20'!$B$9:$B$383,0)))</f>
        <v>8.2425480999850542</v>
      </c>
      <c r="V87" s="153">
        <f>_xlfn.IFNA(IF($B87=$B$382,0,INDEX('I.Supplementary 2019-20'!AA$8:AA$191,MATCH($B87,'I.Supplementary 2019-20'!$B$8:$B$191,0))),INDEX('KI 2019-20'!AA$9:AA$383,MATCH($B87,'KI 2019-20'!$B$9:$B$383,0)))</f>
        <v>0</v>
      </c>
      <c r="W87" s="155">
        <f>_xlfn.IFNA(IF($B87=$B$382,0,INDEX('I.Supplementary 2019-20'!AB$8:AB$191,MATCH($B87,'I.Supplementary 2019-20'!$B$8:$B$191,0))),INDEX('KI 2019-20'!AB$9:AB$383,MATCH($B87,'KI 2019-20'!$B$9:$B$383,0)))</f>
        <v>0</v>
      </c>
      <c r="Y87" s="154">
        <f>_xlfn.IFNA(IF($B87=$B$382,0,INDEX('I.Supplementary 2019-20'!$I$8:$I$191,MATCH($B87,'I.Supplementary 2019-20'!$B$8:$B$191,0))),INDEX('KI 2019-20'!$I$9:$I$383,MATCH($B87,'KI 2019-20'!$B$9:$B$383,0)))</f>
        <v>17.75699623433189</v>
      </c>
      <c r="Z87" s="153">
        <f>_xlfn.IFNA(IF($B87=$B$382,0,INDEX('I.Supplementary 2019-20'!$J$8:$J$191,MATCH($B87,'I.Supplementary 2019-20'!$B$8:$B$191,0))),INDEX('KI 2019-20'!$J$9:$J$383,MATCH($B87,'KI 2019-20'!$B$9:$B$383,0)))</f>
        <v>87.424728384604677</v>
      </c>
      <c r="AA87" s="155">
        <f>_xlfn.IFNA(IF($B87=$B$382,0,INDEX('I.Supplementary 2019-20'!$H$8:$H$191,MATCH($B87,'I.Supplementary 2019-20'!$B$8:$B$191,0))),INDEX('KI 2019-20'!$H$9:$H$383,MATCH($B87,'KI 2019-20'!$B$9:$B$383,0)))</f>
        <v>105.18172461893657</v>
      </c>
      <c r="AC87" s="156">
        <f>I87*('Other inputs'!$C$6/'Other inputs'!$C$5)</f>
        <v>15.318233766843269</v>
      </c>
      <c r="AD87" s="149">
        <f>IF(B87=$B$35,J87*('Other inputs'!$C$6/'Other inputs'!$C$5)-('Other inputs'!$C$18/1000000),J87*('Other inputs'!$C$6/'Other inputs'!$C$5))</f>
        <v>0</v>
      </c>
      <c r="AE87" s="149">
        <f>K87*('Other inputs'!$C$6/'Other inputs'!$C$5)</f>
        <v>2.728082161734358</v>
      </c>
      <c r="AF87" s="149">
        <f>L87*('Other inputs'!$C$6/'Other inputs'!$C$5)</f>
        <v>0</v>
      </c>
      <c r="AG87" s="188">
        <f>M87*('Other inputs'!$C$6/'Other inputs'!$C$5)</f>
        <v>0</v>
      </c>
      <c r="AH87" s="149">
        <f>N87*('Other inputs'!$C$6/'Other inputs'!$C$5)</f>
        <v>83.200399803333539</v>
      </c>
      <c r="AI87" s="149">
        <f>O87*('Other inputs'!$C$6/'Other inputs'!$C$5)</f>
        <v>0</v>
      </c>
      <c r="AJ87" s="149">
        <f>P87*('Other inputs'!$C$6/'Other inputs'!$C$5)</f>
        <v>5.6487640742993319</v>
      </c>
      <c r="AK87" s="149">
        <f>Q87*('Other inputs'!$C$6/'Other inputs'!$C$5)</f>
        <v>0</v>
      </c>
      <c r="AL87" s="188">
        <f>R87*('Other inputs'!$C$6/'Other inputs'!$C$5)</f>
        <v>0</v>
      </c>
      <c r="AM87" s="156">
        <f t="shared" si="18"/>
        <v>98.518633570176803</v>
      </c>
      <c r="AN87" s="149">
        <f t="shared" si="19"/>
        <v>0</v>
      </c>
      <c r="AO87" s="149">
        <f t="shared" si="20"/>
        <v>8.3768462360336891</v>
      </c>
      <c r="AP87" s="149">
        <f t="shared" si="21"/>
        <v>0</v>
      </c>
      <c r="AQ87" s="188">
        <f t="shared" si="22"/>
        <v>0</v>
      </c>
      <c r="AR87" s="149"/>
      <c r="AS87" s="156">
        <f>IF(D87=$C$171,'Other inputs'!$C$12/1000000,SUM(AC87:AG87))</f>
        <v>18.046315928577627</v>
      </c>
      <c r="AT87" s="200">
        <f>IF(D87=$C$171,$Z$171*('Other inputs'!$C$6/'Other inputs'!$C$5),SUM(AH87:AL87))</f>
        <v>88.849163877632876</v>
      </c>
      <c r="AU87" s="210">
        <f t="shared" si="23"/>
        <v>106.8954798062105</v>
      </c>
      <c r="AV87" s="214"/>
      <c r="AW87" s="199">
        <f>IF($G87=1,0,AC87*('Other inputs'!$F$6/'Other inputs'!$F$5))</f>
        <v>15.40294289366452</v>
      </c>
      <c r="AX87" s="200">
        <f>IF($G87=1,0,AD87*('Other inputs'!$F$6/'Other inputs'!$F$5))</f>
        <v>0</v>
      </c>
      <c r="AY87" s="200">
        <f>IF($G87=1,0,AE87*('Other inputs'!$F$6/'Other inputs'!$F$5))</f>
        <v>2.7431683303706769</v>
      </c>
      <c r="AZ87" s="200">
        <f>IF($G87=1,0,AF87*('Other inputs'!$F$6/'Other inputs'!$F$5))</f>
        <v>0</v>
      </c>
      <c r="BA87" s="200">
        <f>IF($G87=1,0,AG87*('Other inputs'!$F$6/'Other inputs'!$F$5))</f>
        <v>0</v>
      </c>
      <c r="BB87" s="199">
        <f>IF($G87=1,0,AH87*('Other inputs'!$C$7/'Other inputs'!$C$6))</f>
        <v>83.200399803333539</v>
      </c>
      <c r="BC87" s="200">
        <f>IF($G87=1,0,AI87*('Other inputs'!$C$7/'Other inputs'!$C$6))</f>
        <v>0</v>
      </c>
      <c r="BD87" s="200">
        <f>IF($G87=1,0,AJ87*('Other inputs'!$C$7/'Other inputs'!$C$6))</f>
        <v>5.6487640742993319</v>
      </c>
      <c r="BE87" s="200">
        <f>IF($G87=1,0,AK87*('Other inputs'!$C$7/'Other inputs'!$C$6))</f>
        <v>0</v>
      </c>
      <c r="BF87" s="200">
        <f>IF($G87=1,0,AL87*('Other inputs'!$C$7/'Other inputs'!$C$6))</f>
        <v>0</v>
      </c>
      <c r="BG87" s="199">
        <f t="shared" si="24"/>
        <v>98.603342696998055</v>
      </c>
      <c r="BH87" s="200">
        <f t="shared" si="25"/>
        <v>0</v>
      </c>
      <c r="BI87" s="200">
        <f t="shared" si="26"/>
        <v>8.3919324046700083</v>
      </c>
      <c r="BJ87" s="200">
        <f t="shared" si="27"/>
        <v>0</v>
      </c>
      <c r="BK87" s="210">
        <f t="shared" si="28"/>
        <v>0</v>
      </c>
      <c r="BL87" s="200"/>
      <c r="BM87" s="199">
        <f>IF(D87=C$171,'Other inputs'!$C$13/1000000,SUM(AW87:BA87))</f>
        <v>18.146111224035195</v>
      </c>
      <c r="BN87" s="200">
        <f>IF(B87=$B$171,$AT$171*('Other inputs'!$C$7/'Other inputs'!$C$6),SUM(BB87:BF87))</f>
        <v>88.849163877632876</v>
      </c>
      <c r="BO87" s="188">
        <f t="shared" si="29"/>
        <v>106.99527510166807</v>
      </c>
    </row>
    <row r="88" spans="2:67">
      <c r="B88" s="121" t="str">
        <f>'KI 2019-20'!B89</f>
        <v>E1932</v>
      </c>
      <c r="C88" s="160" t="str">
        <f t="shared" si="16"/>
        <v>E1932</v>
      </c>
      <c r="D88" s="160" t="str">
        <f t="shared" si="17"/>
        <v>E1932</v>
      </c>
      <c r="E88" t="str">
        <f>INDEX('KI 2019-20'!D$9:D$383,MATCH($B88,'KI 2019-20'!$B$9:$B$383,0))</f>
        <v>SD</v>
      </c>
      <c r="F88" t="str">
        <f>INDEX('KI 2019-20'!E$9:E$383,MATCH($B88,'KI 2019-20'!$B$9:$B$383,0))</f>
        <v>P1905</v>
      </c>
      <c r="G88" s="119">
        <v>0</v>
      </c>
      <c r="H88" s="120" t="str">
        <f>INDEX('KI 2019-20'!F$9:F$383,MATCH($B88,'KI 2019-20'!$B$9:$B$383,0))</f>
        <v>Dacorum</v>
      </c>
      <c r="I88" s="154">
        <f>_xlfn.IFNA(IF($B88=$B$382,0,INDEX('I.Supplementary 2019-20'!N$8:N$191,MATCH($B88,'I.Supplementary 2019-20'!$B$8:$B$191,0))),INDEX('KI 2019-20'!N$9:N$383,MATCH($B88,'KI 2019-20'!$B$9:$B$383,0)))</f>
        <v>0</v>
      </c>
      <c r="J88" s="153">
        <f>_xlfn.IFNA(IF($B88=$B$382,0,INDEX('I.Supplementary 2019-20'!O$8:O$191,MATCH($B88,'I.Supplementary 2019-20'!$B$8:$B$191,0))),INDEX('KI 2019-20'!O$9:O$383,MATCH($B88,'KI 2019-20'!$B$9:$B$383,0)))</f>
        <v>0</v>
      </c>
      <c r="K88" s="153">
        <f>_xlfn.IFNA(IF($B88=$B$382,0,INDEX('I.Supplementary 2019-20'!P$8:P$191,MATCH($B88,'I.Supplementary 2019-20'!$B$8:$B$191,0))),INDEX('KI 2019-20'!P$9:P$383,MATCH($B88,'KI 2019-20'!$B$9:$B$383,0)))</f>
        <v>0</v>
      </c>
      <c r="L88" s="153">
        <f>_xlfn.IFNA(IF($B88=$B$382,0,INDEX('I.Supplementary 2019-20'!Q$8:Q$191,MATCH($B88,'I.Supplementary 2019-20'!$B$8:$B$191,0))),INDEX('KI 2019-20'!Q$9:Q$383,MATCH($B88,'KI 2019-20'!$B$9:$B$383,0)))</f>
        <v>0</v>
      </c>
      <c r="M88" s="155">
        <f>_xlfn.IFNA(IF($B88=$B$382,0,INDEX('I.Supplementary 2019-20'!R$8:R$191,MATCH($B88,'I.Supplementary 2019-20'!$B$8:$B$191,0))),INDEX('KI 2019-20'!R$9:R$383,MATCH($B88,'KI 2019-20'!$B$9:$B$383,0)))</f>
        <v>0</v>
      </c>
      <c r="N88" s="153">
        <f>_xlfn.IFNA(IF($B88=$B$382,0,INDEX('I.Supplementary 2019-20'!S$8:S$191,MATCH($B88,'I.Supplementary 2019-20'!$B$8:$B$191,0))),INDEX('KI 2019-20'!S$9:S$383,MATCH($B88,'KI 2019-20'!$B$9:$B$383,0)))</f>
        <v>0</v>
      </c>
      <c r="O88" s="153">
        <f>_xlfn.IFNA(IF($B88=$B$382,0,INDEX('I.Supplementary 2019-20'!T$8:T$191,MATCH($B88,'I.Supplementary 2019-20'!$B$8:$B$191,0))),INDEX('KI 2019-20'!T$9:T$383,MATCH($B88,'KI 2019-20'!$B$9:$B$383,0)))</f>
        <v>2.9687644535812918</v>
      </c>
      <c r="P88" s="153">
        <f>_xlfn.IFNA(IF($B88=$B$382,0,INDEX('I.Supplementary 2019-20'!U$8:U$191,MATCH($B88,'I.Supplementary 2019-20'!$B$8:$B$191,0))),INDEX('KI 2019-20'!U$9:U$383,MATCH($B88,'KI 2019-20'!$B$9:$B$383,0)))</f>
        <v>0</v>
      </c>
      <c r="Q88" s="153">
        <f>_xlfn.IFNA(IF($B88=$B$382,0,INDEX('I.Supplementary 2019-20'!V$8:V$191,MATCH($B88,'I.Supplementary 2019-20'!$B$8:$B$191,0))),INDEX('KI 2019-20'!V$9:V$383,MATCH($B88,'KI 2019-20'!$B$9:$B$383,0)))</f>
        <v>0</v>
      </c>
      <c r="R88" s="155">
        <f>_xlfn.IFNA(IF($B88=$B$382,0,INDEX('I.Supplementary 2019-20'!W$8:W$191,MATCH($B88,'I.Supplementary 2019-20'!$B$8:$B$191,0))),INDEX('KI 2019-20'!W$9:W$383,MATCH($B88,'KI 2019-20'!$B$9:$B$383,0)))</f>
        <v>0</v>
      </c>
      <c r="S88" s="153">
        <f>_xlfn.IFNA(IF($B88=$B$382,0,INDEX('I.Supplementary 2019-20'!X$8:X$191,MATCH($B88,'I.Supplementary 2019-20'!$B$8:$B$191,0))),INDEX('KI 2019-20'!X$9:X$383,MATCH($B88,'KI 2019-20'!$B$9:$B$383,0)))</f>
        <v>0</v>
      </c>
      <c r="T88" s="153">
        <f>_xlfn.IFNA(IF($B88=$B$382,0,INDEX('I.Supplementary 2019-20'!Y$8:Y$191,MATCH($B88,'I.Supplementary 2019-20'!$B$8:$B$191,0))),INDEX('KI 2019-20'!Y$9:Y$383,MATCH($B88,'KI 2019-20'!$B$9:$B$383,0)))</f>
        <v>2.9687644535812918</v>
      </c>
      <c r="U88" s="153">
        <f>_xlfn.IFNA(IF($B88=$B$382,0,INDEX('I.Supplementary 2019-20'!Z$8:Z$191,MATCH($B88,'I.Supplementary 2019-20'!$B$8:$B$191,0))),INDEX('KI 2019-20'!Z$9:Z$383,MATCH($B88,'KI 2019-20'!$B$9:$B$383,0)))</f>
        <v>0</v>
      </c>
      <c r="V88" s="153">
        <f>_xlfn.IFNA(IF($B88=$B$382,0,INDEX('I.Supplementary 2019-20'!AA$8:AA$191,MATCH($B88,'I.Supplementary 2019-20'!$B$8:$B$191,0))),INDEX('KI 2019-20'!AA$9:AA$383,MATCH($B88,'KI 2019-20'!$B$9:$B$383,0)))</f>
        <v>0</v>
      </c>
      <c r="W88" s="155">
        <f>_xlfn.IFNA(IF($B88=$B$382,0,INDEX('I.Supplementary 2019-20'!AB$8:AB$191,MATCH($B88,'I.Supplementary 2019-20'!$B$8:$B$191,0))),INDEX('KI 2019-20'!AB$9:AB$383,MATCH($B88,'KI 2019-20'!$B$9:$B$383,0)))</f>
        <v>0</v>
      </c>
      <c r="Y88" s="154">
        <f>_xlfn.IFNA(IF($B88=$B$382,0,INDEX('I.Supplementary 2019-20'!$I$8:$I$191,MATCH($B88,'I.Supplementary 2019-20'!$B$8:$B$191,0))),INDEX('KI 2019-20'!$I$9:$I$383,MATCH($B88,'KI 2019-20'!$B$9:$B$383,0)))</f>
        <v>0</v>
      </c>
      <c r="Z88" s="153">
        <f>_xlfn.IFNA(IF($B88=$B$382,0,INDEX('I.Supplementary 2019-20'!$J$8:$J$191,MATCH($B88,'I.Supplementary 2019-20'!$B$8:$B$191,0))),INDEX('KI 2019-20'!$J$9:$J$383,MATCH($B88,'KI 2019-20'!$B$9:$B$383,0)))</f>
        <v>2.9687644535812918</v>
      </c>
      <c r="AA88" s="155">
        <f>_xlfn.IFNA(IF($B88=$B$382,0,INDEX('I.Supplementary 2019-20'!$H$8:$H$191,MATCH($B88,'I.Supplementary 2019-20'!$B$8:$B$191,0))),INDEX('KI 2019-20'!$H$9:$H$383,MATCH($B88,'KI 2019-20'!$B$9:$B$383,0)))</f>
        <v>2.9687644535812918</v>
      </c>
      <c r="AC88" s="156">
        <f>I88*('Other inputs'!$C$6/'Other inputs'!$C$5)</f>
        <v>0</v>
      </c>
      <c r="AD88" s="149">
        <f>IF(B88=$B$35,J88*('Other inputs'!$C$6/'Other inputs'!$C$5)-('Other inputs'!$C$18/1000000),J88*('Other inputs'!$C$6/'Other inputs'!$C$5))</f>
        <v>0</v>
      </c>
      <c r="AE88" s="149">
        <f>K88*('Other inputs'!$C$6/'Other inputs'!$C$5)</f>
        <v>0</v>
      </c>
      <c r="AF88" s="149">
        <f>L88*('Other inputs'!$C$6/'Other inputs'!$C$5)</f>
        <v>0</v>
      </c>
      <c r="AG88" s="188">
        <f>M88*('Other inputs'!$C$6/'Other inputs'!$C$5)</f>
        <v>0</v>
      </c>
      <c r="AH88" s="149">
        <f>N88*('Other inputs'!$C$6/'Other inputs'!$C$5)</f>
        <v>0</v>
      </c>
      <c r="AI88" s="149">
        <f>O88*('Other inputs'!$C$6/'Other inputs'!$C$5)</f>
        <v>3.0171353611752845</v>
      </c>
      <c r="AJ88" s="149">
        <f>P88*('Other inputs'!$C$6/'Other inputs'!$C$5)</f>
        <v>0</v>
      </c>
      <c r="AK88" s="149">
        <f>Q88*('Other inputs'!$C$6/'Other inputs'!$C$5)</f>
        <v>0</v>
      </c>
      <c r="AL88" s="188">
        <f>R88*('Other inputs'!$C$6/'Other inputs'!$C$5)</f>
        <v>0</v>
      </c>
      <c r="AM88" s="156">
        <f t="shared" si="18"/>
        <v>0</v>
      </c>
      <c r="AN88" s="149">
        <f t="shared" si="19"/>
        <v>3.0171353611752845</v>
      </c>
      <c r="AO88" s="149">
        <f t="shared" si="20"/>
        <v>0</v>
      </c>
      <c r="AP88" s="149">
        <f t="shared" si="21"/>
        <v>0</v>
      </c>
      <c r="AQ88" s="188">
        <f t="shared" si="22"/>
        <v>0</v>
      </c>
      <c r="AR88" s="149"/>
      <c r="AS88" s="156">
        <f>IF(D88=$C$171,'Other inputs'!$C$12/1000000,SUM(AC88:AG88))</f>
        <v>0</v>
      </c>
      <c r="AT88" s="200">
        <f>IF(D88=$C$171,$Z$171*('Other inputs'!$C$6/'Other inputs'!$C$5),SUM(AH88:AL88))</f>
        <v>3.0171353611752845</v>
      </c>
      <c r="AU88" s="210">
        <f t="shared" si="23"/>
        <v>3.0171353611752845</v>
      </c>
      <c r="AV88" s="214"/>
      <c r="AW88" s="199">
        <f>IF($G88=1,0,AC88*('Other inputs'!$F$6/'Other inputs'!$F$5))</f>
        <v>0</v>
      </c>
      <c r="AX88" s="200">
        <f>IF($G88=1,0,AD88*('Other inputs'!$F$6/'Other inputs'!$F$5))</f>
        <v>0</v>
      </c>
      <c r="AY88" s="200">
        <f>IF($G88=1,0,AE88*('Other inputs'!$F$6/'Other inputs'!$F$5))</f>
        <v>0</v>
      </c>
      <c r="AZ88" s="200">
        <f>IF($G88=1,0,AF88*('Other inputs'!$F$6/'Other inputs'!$F$5))</f>
        <v>0</v>
      </c>
      <c r="BA88" s="200">
        <f>IF($G88=1,0,AG88*('Other inputs'!$F$6/'Other inputs'!$F$5))</f>
        <v>0</v>
      </c>
      <c r="BB88" s="199">
        <f>IF($G88=1,0,AH88*('Other inputs'!$C$7/'Other inputs'!$C$6))</f>
        <v>0</v>
      </c>
      <c r="BC88" s="200">
        <f>IF($G88=1,0,AI88*('Other inputs'!$C$7/'Other inputs'!$C$6))</f>
        <v>3.0171353611752845</v>
      </c>
      <c r="BD88" s="200">
        <f>IF($G88=1,0,AJ88*('Other inputs'!$C$7/'Other inputs'!$C$6))</f>
        <v>0</v>
      </c>
      <c r="BE88" s="200">
        <f>IF($G88=1,0,AK88*('Other inputs'!$C$7/'Other inputs'!$C$6))</f>
        <v>0</v>
      </c>
      <c r="BF88" s="200">
        <f>IF($G88=1,0,AL88*('Other inputs'!$C$7/'Other inputs'!$C$6))</f>
        <v>0</v>
      </c>
      <c r="BG88" s="199">
        <f t="shared" si="24"/>
        <v>0</v>
      </c>
      <c r="BH88" s="200">
        <f t="shared" si="25"/>
        <v>3.0171353611752845</v>
      </c>
      <c r="BI88" s="200">
        <f t="shared" si="26"/>
        <v>0</v>
      </c>
      <c r="BJ88" s="200">
        <f t="shared" si="27"/>
        <v>0</v>
      </c>
      <c r="BK88" s="210">
        <f t="shared" si="28"/>
        <v>0</v>
      </c>
      <c r="BL88" s="200"/>
      <c r="BM88" s="199">
        <f>IF(D88=C$171,'Other inputs'!$C$13/1000000,SUM(AW88:BA88))</f>
        <v>0</v>
      </c>
      <c r="BN88" s="200">
        <f>IF(B88=$B$171,$AT$171*('Other inputs'!$C$7/'Other inputs'!$C$6),SUM(BB88:BF88))</f>
        <v>3.0171353611752845</v>
      </c>
      <c r="BO88" s="188">
        <f t="shared" si="29"/>
        <v>3.0171353611752845</v>
      </c>
    </row>
    <row r="89" spans="2:67">
      <c r="B89" s="121" t="str">
        <f>'KI 2019-20'!B90</f>
        <v>E1301</v>
      </c>
      <c r="C89" s="160" t="str">
        <f t="shared" si="16"/>
        <v>E1301</v>
      </c>
      <c r="D89" s="160" t="str">
        <f t="shared" si="17"/>
        <v>E1301</v>
      </c>
      <c r="E89" t="str">
        <f>INDEX('KI 2019-20'!D$9:D$383,MATCH($B89,'KI 2019-20'!$B$9:$B$383,0))</f>
        <v>UNINFIR</v>
      </c>
      <c r="F89">
        <f>INDEX('KI 2019-20'!E$9:E$383,MATCH($B89,'KI 2019-20'!$B$9:$B$383,0))</f>
        <v>0</v>
      </c>
      <c r="G89" s="119">
        <v>0</v>
      </c>
      <c r="H89" s="120" t="str">
        <f>INDEX('KI 2019-20'!F$9:F$383,MATCH($B89,'KI 2019-20'!$B$9:$B$383,0))</f>
        <v>Darlington</v>
      </c>
      <c r="I89" s="154">
        <f>_xlfn.IFNA(IF($B89=$B$382,0,INDEX('I.Supplementary 2019-20'!N$8:N$191,MATCH($B89,'I.Supplementary 2019-20'!$B$8:$B$191,0))),INDEX('KI 2019-20'!N$9:N$383,MATCH($B89,'KI 2019-20'!$B$9:$B$383,0)))</f>
        <v>3.7762956872805358</v>
      </c>
      <c r="J89" s="153">
        <f>_xlfn.IFNA(IF($B89=$B$382,0,INDEX('I.Supplementary 2019-20'!O$8:O$191,MATCH($B89,'I.Supplementary 2019-20'!$B$8:$B$191,0))),INDEX('KI 2019-20'!O$9:O$383,MATCH($B89,'KI 2019-20'!$B$9:$B$383,0)))</f>
        <v>-0.22001299385052919</v>
      </c>
      <c r="K89" s="153">
        <f>_xlfn.IFNA(IF($B89=$B$382,0,INDEX('I.Supplementary 2019-20'!P$8:P$191,MATCH($B89,'I.Supplementary 2019-20'!$B$8:$B$191,0))),INDEX('KI 2019-20'!P$9:P$383,MATCH($B89,'KI 2019-20'!$B$9:$B$383,0)))</f>
        <v>0</v>
      </c>
      <c r="L89" s="153">
        <f>_xlfn.IFNA(IF($B89=$B$382,0,INDEX('I.Supplementary 2019-20'!Q$8:Q$191,MATCH($B89,'I.Supplementary 2019-20'!$B$8:$B$191,0))),INDEX('KI 2019-20'!Q$9:Q$383,MATCH($B89,'KI 2019-20'!$B$9:$B$383,0)))</f>
        <v>0</v>
      </c>
      <c r="M89" s="155">
        <f>_xlfn.IFNA(IF($B89=$B$382,0,INDEX('I.Supplementary 2019-20'!R$8:R$191,MATCH($B89,'I.Supplementary 2019-20'!$B$8:$B$191,0))),INDEX('KI 2019-20'!R$9:R$383,MATCH($B89,'KI 2019-20'!$B$9:$B$383,0)))</f>
        <v>0</v>
      </c>
      <c r="N89" s="153">
        <f>_xlfn.IFNA(IF($B89=$B$382,0,INDEX('I.Supplementary 2019-20'!S$8:S$191,MATCH($B89,'I.Supplementary 2019-20'!$B$8:$B$191,0))),INDEX('KI 2019-20'!S$9:S$383,MATCH($B89,'KI 2019-20'!$B$9:$B$383,0)))</f>
        <v>19.227111190914304</v>
      </c>
      <c r="O89" s="153">
        <f>_xlfn.IFNA(IF($B89=$B$382,0,INDEX('I.Supplementary 2019-20'!T$8:T$191,MATCH($B89,'I.Supplementary 2019-20'!$B$8:$B$191,0))),INDEX('KI 2019-20'!T$9:T$383,MATCH($B89,'KI 2019-20'!$B$9:$B$383,0)))</f>
        <v>3.3124854037691671</v>
      </c>
      <c r="P89" s="153">
        <f>_xlfn.IFNA(IF($B89=$B$382,0,INDEX('I.Supplementary 2019-20'!U$8:U$191,MATCH($B89,'I.Supplementary 2019-20'!$B$8:$B$191,0))),INDEX('KI 2019-20'!U$9:U$383,MATCH($B89,'KI 2019-20'!$B$9:$B$383,0)))</f>
        <v>0</v>
      </c>
      <c r="Q89" s="153">
        <f>_xlfn.IFNA(IF($B89=$B$382,0,INDEX('I.Supplementary 2019-20'!V$8:V$191,MATCH($B89,'I.Supplementary 2019-20'!$B$8:$B$191,0))),INDEX('KI 2019-20'!V$9:V$383,MATCH($B89,'KI 2019-20'!$B$9:$B$383,0)))</f>
        <v>0</v>
      </c>
      <c r="R89" s="155">
        <f>_xlfn.IFNA(IF($B89=$B$382,0,INDEX('I.Supplementary 2019-20'!W$8:W$191,MATCH($B89,'I.Supplementary 2019-20'!$B$8:$B$191,0))),INDEX('KI 2019-20'!W$9:W$383,MATCH($B89,'KI 2019-20'!$B$9:$B$383,0)))</f>
        <v>0</v>
      </c>
      <c r="S89" s="153">
        <f>_xlfn.IFNA(IF($B89=$B$382,0,INDEX('I.Supplementary 2019-20'!X$8:X$191,MATCH($B89,'I.Supplementary 2019-20'!$B$8:$B$191,0))),INDEX('KI 2019-20'!X$9:X$383,MATCH($B89,'KI 2019-20'!$B$9:$B$383,0)))</f>
        <v>23.003406878194838</v>
      </c>
      <c r="T89" s="153">
        <f>_xlfn.IFNA(IF($B89=$B$382,0,INDEX('I.Supplementary 2019-20'!Y$8:Y$191,MATCH($B89,'I.Supplementary 2019-20'!$B$8:$B$191,0))),INDEX('KI 2019-20'!Y$9:Y$383,MATCH($B89,'KI 2019-20'!$B$9:$B$383,0)))</f>
        <v>3.092472409918638</v>
      </c>
      <c r="U89" s="153">
        <f>_xlfn.IFNA(IF($B89=$B$382,0,INDEX('I.Supplementary 2019-20'!Z$8:Z$191,MATCH($B89,'I.Supplementary 2019-20'!$B$8:$B$191,0))),INDEX('KI 2019-20'!Z$9:Z$383,MATCH($B89,'KI 2019-20'!$B$9:$B$383,0)))</f>
        <v>0</v>
      </c>
      <c r="V89" s="153">
        <f>_xlfn.IFNA(IF($B89=$B$382,0,INDEX('I.Supplementary 2019-20'!AA$8:AA$191,MATCH($B89,'I.Supplementary 2019-20'!$B$8:$B$191,0))),INDEX('KI 2019-20'!AA$9:AA$383,MATCH($B89,'KI 2019-20'!$B$9:$B$383,0)))</f>
        <v>0</v>
      </c>
      <c r="W89" s="155">
        <f>_xlfn.IFNA(IF($B89=$B$382,0,INDEX('I.Supplementary 2019-20'!AB$8:AB$191,MATCH($B89,'I.Supplementary 2019-20'!$B$8:$B$191,0))),INDEX('KI 2019-20'!AB$9:AB$383,MATCH($B89,'KI 2019-20'!$B$9:$B$383,0)))</f>
        <v>0</v>
      </c>
      <c r="Y89" s="154">
        <f>_xlfn.IFNA(IF($B89=$B$382,0,INDEX('I.Supplementary 2019-20'!$I$8:$I$191,MATCH($B89,'I.Supplementary 2019-20'!$B$8:$B$191,0))),INDEX('KI 2019-20'!$I$9:$I$383,MATCH($B89,'KI 2019-20'!$B$9:$B$383,0)))</f>
        <v>3.5562826934300067</v>
      </c>
      <c r="Z89" s="153">
        <f>_xlfn.IFNA(IF($B89=$B$382,0,INDEX('I.Supplementary 2019-20'!$J$8:$J$191,MATCH($B89,'I.Supplementary 2019-20'!$B$8:$B$191,0))),INDEX('KI 2019-20'!$J$9:$J$383,MATCH($B89,'KI 2019-20'!$B$9:$B$383,0)))</f>
        <v>22.53959659468347</v>
      </c>
      <c r="AA89" s="155">
        <f>_xlfn.IFNA(IF($B89=$B$382,0,INDEX('I.Supplementary 2019-20'!$H$8:$H$191,MATCH($B89,'I.Supplementary 2019-20'!$B$8:$B$191,0))),INDEX('KI 2019-20'!$H$9:$H$383,MATCH($B89,'KI 2019-20'!$B$9:$B$383,0)))</f>
        <v>26.095879288113476</v>
      </c>
      <c r="AC89" s="156">
        <f>I89*('Other inputs'!$C$6/'Other inputs'!$C$5)</f>
        <v>3.8378239265844956</v>
      </c>
      <c r="AD89" s="149">
        <f>IF(B89=$B$35,J89*('Other inputs'!$C$6/'Other inputs'!$C$5)-('Other inputs'!$C$18/1000000),J89*('Other inputs'!$C$6/'Other inputs'!$C$5))</f>
        <v>-0.22359772694789015</v>
      </c>
      <c r="AE89" s="149">
        <f>K89*('Other inputs'!$C$6/'Other inputs'!$C$5)</f>
        <v>0</v>
      </c>
      <c r="AF89" s="149">
        <f>L89*('Other inputs'!$C$6/'Other inputs'!$C$5)</f>
        <v>0</v>
      </c>
      <c r="AG89" s="188">
        <f>M89*('Other inputs'!$C$6/'Other inputs'!$C$5)</f>
        <v>0</v>
      </c>
      <c r="AH89" s="149">
        <f>N89*('Other inputs'!$C$6/'Other inputs'!$C$5)</f>
        <v>19.540383878342645</v>
      </c>
      <c r="AI89" s="149">
        <f>O89*('Other inputs'!$C$6/'Other inputs'!$C$5)</f>
        <v>3.3664566527104163</v>
      </c>
      <c r="AJ89" s="149">
        <f>P89*('Other inputs'!$C$6/'Other inputs'!$C$5)</f>
        <v>0</v>
      </c>
      <c r="AK89" s="149">
        <f>Q89*('Other inputs'!$C$6/'Other inputs'!$C$5)</f>
        <v>0</v>
      </c>
      <c r="AL89" s="188">
        <f>R89*('Other inputs'!$C$6/'Other inputs'!$C$5)</f>
        <v>0</v>
      </c>
      <c r="AM89" s="156">
        <f t="shared" si="18"/>
        <v>23.37820780492714</v>
      </c>
      <c r="AN89" s="149">
        <f t="shared" si="19"/>
        <v>3.1428589257625261</v>
      </c>
      <c r="AO89" s="149">
        <f t="shared" si="20"/>
        <v>0</v>
      </c>
      <c r="AP89" s="149">
        <f t="shared" si="21"/>
        <v>0</v>
      </c>
      <c r="AQ89" s="188">
        <f t="shared" si="22"/>
        <v>0</v>
      </c>
      <c r="AR89" s="149"/>
      <c r="AS89" s="156">
        <f>IF(D89=$C$171,'Other inputs'!$C$12/1000000,SUM(AC89:AG89))</f>
        <v>3.6142261996366054</v>
      </c>
      <c r="AT89" s="200">
        <f>IF(D89=$C$171,$Z$171*('Other inputs'!$C$6/'Other inputs'!$C$5),SUM(AH89:AL89))</f>
        <v>22.90684053105306</v>
      </c>
      <c r="AU89" s="210">
        <f t="shared" si="23"/>
        <v>26.521066730689665</v>
      </c>
      <c r="AV89" s="214"/>
      <c r="AW89" s="199">
        <f>IF($G89=1,0,AC89*('Other inputs'!$F$6/'Other inputs'!$F$5))</f>
        <v>3.8590469160402621</v>
      </c>
      <c r="AX89" s="200">
        <f>IF($G89=1,0,AD89*('Other inputs'!$F$6/'Other inputs'!$F$5))</f>
        <v>-0.22483421207386925</v>
      </c>
      <c r="AY89" s="200">
        <f>IF($G89=1,0,AE89*('Other inputs'!$F$6/'Other inputs'!$F$5))</f>
        <v>0</v>
      </c>
      <c r="AZ89" s="200">
        <f>IF($G89=1,0,AF89*('Other inputs'!$F$6/'Other inputs'!$F$5))</f>
        <v>0</v>
      </c>
      <c r="BA89" s="200">
        <f>IF($G89=1,0,AG89*('Other inputs'!$F$6/'Other inputs'!$F$5))</f>
        <v>0</v>
      </c>
      <c r="BB89" s="199">
        <f>IF($G89=1,0,AH89*('Other inputs'!$C$7/'Other inputs'!$C$6))</f>
        <v>19.540383878342645</v>
      </c>
      <c r="BC89" s="200">
        <f>IF($G89=1,0,AI89*('Other inputs'!$C$7/'Other inputs'!$C$6))</f>
        <v>3.3664566527104163</v>
      </c>
      <c r="BD89" s="200">
        <f>IF($G89=1,0,AJ89*('Other inputs'!$C$7/'Other inputs'!$C$6))</f>
        <v>0</v>
      </c>
      <c r="BE89" s="200">
        <f>IF($G89=1,0,AK89*('Other inputs'!$C$7/'Other inputs'!$C$6))</f>
        <v>0</v>
      </c>
      <c r="BF89" s="200">
        <f>IF($G89=1,0,AL89*('Other inputs'!$C$7/'Other inputs'!$C$6))</f>
        <v>0</v>
      </c>
      <c r="BG89" s="199">
        <f t="shared" si="24"/>
        <v>23.399430794382909</v>
      </c>
      <c r="BH89" s="200">
        <f t="shared" si="25"/>
        <v>3.1416224406365472</v>
      </c>
      <c r="BI89" s="200">
        <f t="shared" si="26"/>
        <v>0</v>
      </c>
      <c r="BJ89" s="200">
        <f t="shared" si="27"/>
        <v>0</v>
      </c>
      <c r="BK89" s="210">
        <f t="shared" si="28"/>
        <v>0</v>
      </c>
      <c r="BL89" s="200"/>
      <c r="BM89" s="199">
        <f>IF(D89=C$171,'Other inputs'!$C$13/1000000,SUM(AW89:BA89))</f>
        <v>3.634212703966393</v>
      </c>
      <c r="BN89" s="200">
        <f>IF(B89=$B$171,$AT$171*('Other inputs'!$C$7/'Other inputs'!$C$6),SUM(BB89:BF89))</f>
        <v>22.90684053105306</v>
      </c>
      <c r="BO89" s="188">
        <f t="shared" si="29"/>
        <v>26.541053235019454</v>
      </c>
    </row>
    <row r="90" spans="2:67">
      <c r="B90" s="121" t="str">
        <f>'KI 2019-20'!B91</f>
        <v>E2233</v>
      </c>
      <c r="C90" s="160" t="str">
        <f t="shared" si="16"/>
        <v>E2233</v>
      </c>
      <c r="D90" s="160" t="str">
        <f t="shared" si="17"/>
        <v>E2233</v>
      </c>
      <c r="E90" t="str">
        <f>INDEX('KI 2019-20'!D$9:D$383,MATCH($B90,'KI 2019-20'!$B$9:$B$383,0))</f>
        <v>SD</v>
      </c>
      <c r="F90">
        <f>INDEX('KI 2019-20'!E$9:E$383,MATCH($B90,'KI 2019-20'!$B$9:$B$383,0))</f>
        <v>0</v>
      </c>
      <c r="G90" s="119">
        <v>0</v>
      </c>
      <c r="H90" s="120" t="str">
        <f>INDEX('KI 2019-20'!F$9:F$383,MATCH($B90,'KI 2019-20'!$B$9:$B$383,0))</f>
        <v>Dartford</v>
      </c>
      <c r="I90" s="154">
        <f>_xlfn.IFNA(IF($B90=$B$382,0,INDEX('I.Supplementary 2019-20'!N$8:N$191,MATCH($B90,'I.Supplementary 2019-20'!$B$8:$B$191,0))),INDEX('KI 2019-20'!N$9:N$383,MATCH($B90,'KI 2019-20'!$B$9:$B$383,0)))</f>
        <v>0</v>
      </c>
      <c r="J90" s="153">
        <f>_xlfn.IFNA(IF($B90=$B$382,0,INDEX('I.Supplementary 2019-20'!O$8:O$191,MATCH($B90,'I.Supplementary 2019-20'!$B$8:$B$191,0))),INDEX('KI 2019-20'!O$9:O$383,MATCH($B90,'KI 2019-20'!$B$9:$B$383,0)))</f>
        <v>0</v>
      </c>
      <c r="K90" s="153">
        <f>_xlfn.IFNA(IF($B90=$B$382,0,INDEX('I.Supplementary 2019-20'!P$8:P$191,MATCH($B90,'I.Supplementary 2019-20'!$B$8:$B$191,0))),INDEX('KI 2019-20'!P$9:P$383,MATCH($B90,'KI 2019-20'!$B$9:$B$383,0)))</f>
        <v>0</v>
      </c>
      <c r="L90" s="153">
        <f>_xlfn.IFNA(IF($B90=$B$382,0,INDEX('I.Supplementary 2019-20'!Q$8:Q$191,MATCH($B90,'I.Supplementary 2019-20'!$B$8:$B$191,0))),INDEX('KI 2019-20'!Q$9:Q$383,MATCH($B90,'KI 2019-20'!$B$9:$B$383,0)))</f>
        <v>0</v>
      </c>
      <c r="M90" s="155">
        <f>_xlfn.IFNA(IF($B90=$B$382,0,INDEX('I.Supplementary 2019-20'!R$8:R$191,MATCH($B90,'I.Supplementary 2019-20'!$B$8:$B$191,0))),INDEX('KI 2019-20'!R$9:R$383,MATCH($B90,'KI 2019-20'!$B$9:$B$383,0)))</f>
        <v>0</v>
      </c>
      <c r="N90" s="153">
        <f>_xlfn.IFNA(IF($B90=$B$382,0,INDEX('I.Supplementary 2019-20'!S$8:S$191,MATCH($B90,'I.Supplementary 2019-20'!$B$8:$B$191,0))),INDEX('KI 2019-20'!S$9:S$383,MATCH($B90,'KI 2019-20'!$B$9:$B$383,0)))</f>
        <v>0</v>
      </c>
      <c r="O90" s="153">
        <f>_xlfn.IFNA(IF($B90=$B$382,0,INDEX('I.Supplementary 2019-20'!T$8:T$191,MATCH($B90,'I.Supplementary 2019-20'!$B$8:$B$191,0))),INDEX('KI 2019-20'!T$9:T$383,MATCH($B90,'KI 2019-20'!$B$9:$B$383,0)))</f>
        <v>2.6723658345359733</v>
      </c>
      <c r="P90" s="153">
        <f>_xlfn.IFNA(IF($B90=$B$382,0,INDEX('I.Supplementary 2019-20'!U$8:U$191,MATCH($B90,'I.Supplementary 2019-20'!$B$8:$B$191,0))),INDEX('KI 2019-20'!U$9:U$383,MATCH($B90,'KI 2019-20'!$B$9:$B$383,0)))</f>
        <v>0</v>
      </c>
      <c r="Q90" s="153">
        <f>_xlfn.IFNA(IF($B90=$B$382,0,INDEX('I.Supplementary 2019-20'!V$8:V$191,MATCH($B90,'I.Supplementary 2019-20'!$B$8:$B$191,0))),INDEX('KI 2019-20'!V$9:V$383,MATCH($B90,'KI 2019-20'!$B$9:$B$383,0)))</f>
        <v>0</v>
      </c>
      <c r="R90" s="155">
        <f>_xlfn.IFNA(IF($B90=$B$382,0,INDEX('I.Supplementary 2019-20'!W$8:W$191,MATCH($B90,'I.Supplementary 2019-20'!$B$8:$B$191,0))),INDEX('KI 2019-20'!W$9:W$383,MATCH($B90,'KI 2019-20'!$B$9:$B$383,0)))</f>
        <v>0</v>
      </c>
      <c r="S90" s="153">
        <f>_xlfn.IFNA(IF($B90=$B$382,0,INDEX('I.Supplementary 2019-20'!X$8:X$191,MATCH($B90,'I.Supplementary 2019-20'!$B$8:$B$191,0))),INDEX('KI 2019-20'!X$9:X$383,MATCH($B90,'KI 2019-20'!$B$9:$B$383,0)))</f>
        <v>0</v>
      </c>
      <c r="T90" s="153">
        <f>_xlfn.IFNA(IF($B90=$B$382,0,INDEX('I.Supplementary 2019-20'!Y$8:Y$191,MATCH($B90,'I.Supplementary 2019-20'!$B$8:$B$191,0))),INDEX('KI 2019-20'!Y$9:Y$383,MATCH($B90,'KI 2019-20'!$B$9:$B$383,0)))</f>
        <v>2.6723658345359733</v>
      </c>
      <c r="U90" s="153">
        <f>_xlfn.IFNA(IF($B90=$B$382,0,INDEX('I.Supplementary 2019-20'!Z$8:Z$191,MATCH($B90,'I.Supplementary 2019-20'!$B$8:$B$191,0))),INDEX('KI 2019-20'!Z$9:Z$383,MATCH($B90,'KI 2019-20'!$B$9:$B$383,0)))</f>
        <v>0</v>
      </c>
      <c r="V90" s="153">
        <f>_xlfn.IFNA(IF($B90=$B$382,0,INDEX('I.Supplementary 2019-20'!AA$8:AA$191,MATCH($B90,'I.Supplementary 2019-20'!$B$8:$B$191,0))),INDEX('KI 2019-20'!AA$9:AA$383,MATCH($B90,'KI 2019-20'!$B$9:$B$383,0)))</f>
        <v>0</v>
      </c>
      <c r="W90" s="155">
        <f>_xlfn.IFNA(IF($B90=$B$382,0,INDEX('I.Supplementary 2019-20'!AB$8:AB$191,MATCH($B90,'I.Supplementary 2019-20'!$B$8:$B$191,0))),INDEX('KI 2019-20'!AB$9:AB$383,MATCH($B90,'KI 2019-20'!$B$9:$B$383,0)))</f>
        <v>0</v>
      </c>
      <c r="Y90" s="154">
        <f>_xlfn.IFNA(IF($B90=$B$382,0,INDEX('I.Supplementary 2019-20'!$I$8:$I$191,MATCH($B90,'I.Supplementary 2019-20'!$B$8:$B$191,0))),INDEX('KI 2019-20'!$I$9:$I$383,MATCH($B90,'KI 2019-20'!$B$9:$B$383,0)))</f>
        <v>0</v>
      </c>
      <c r="Z90" s="153">
        <f>_xlfn.IFNA(IF($B90=$B$382,0,INDEX('I.Supplementary 2019-20'!$J$8:$J$191,MATCH($B90,'I.Supplementary 2019-20'!$B$8:$B$191,0))),INDEX('KI 2019-20'!$J$9:$J$383,MATCH($B90,'KI 2019-20'!$B$9:$B$383,0)))</f>
        <v>2.6723658345359733</v>
      </c>
      <c r="AA90" s="155">
        <f>_xlfn.IFNA(IF($B90=$B$382,0,INDEX('I.Supplementary 2019-20'!$H$8:$H$191,MATCH($B90,'I.Supplementary 2019-20'!$B$8:$B$191,0))),INDEX('KI 2019-20'!$H$9:$H$383,MATCH($B90,'KI 2019-20'!$B$9:$B$383,0)))</f>
        <v>2.6723658345359733</v>
      </c>
      <c r="AC90" s="156">
        <f>I90*('Other inputs'!$C$6/'Other inputs'!$C$5)</f>
        <v>0</v>
      </c>
      <c r="AD90" s="149">
        <f>IF(B90=$B$35,J90*('Other inputs'!$C$6/'Other inputs'!$C$5)-('Other inputs'!$C$18/1000000),J90*('Other inputs'!$C$6/'Other inputs'!$C$5))</f>
        <v>0</v>
      </c>
      <c r="AE90" s="149">
        <f>K90*('Other inputs'!$C$6/'Other inputs'!$C$5)</f>
        <v>0</v>
      </c>
      <c r="AF90" s="149">
        <f>L90*('Other inputs'!$C$6/'Other inputs'!$C$5)</f>
        <v>0</v>
      </c>
      <c r="AG90" s="188">
        <f>M90*('Other inputs'!$C$6/'Other inputs'!$C$5)</f>
        <v>0</v>
      </c>
      <c r="AH90" s="149">
        <f>N90*('Other inputs'!$C$6/'Other inputs'!$C$5)</f>
        <v>0</v>
      </c>
      <c r="AI90" s="149">
        <f>O90*('Other inputs'!$C$6/'Other inputs'!$C$5)</f>
        <v>2.7159074367280054</v>
      </c>
      <c r="AJ90" s="149">
        <f>P90*('Other inputs'!$C$6/'Other inputs'!$C$5)</f>
        <v>0</v>
      </c>
      <c r="AK90" s="149">
        <f>Q90*('Other inputs'!$C$6/'Other inputs'!$C$5)</f>
        <v>0</v>
      </c>
      <c r="AL90" s="188">
        <f>R90*('Other inputs'!$C$6/'Other inputs'!$C$5)</f>
        <v>0</v>
      </c>
      <c r="AM90" s="156">
        <f t="shared" si="18"/>
        <v>0</v>
      </c>
      <c r="AN90" s="149">
        <f t="shared" si="19"/>
        <v>2.7159074367280054</v>
      </c>
      <c r="AO90" s="149">
        <f t="shared" si="20"/>
        <v>0</v>
      </c>
      <c r="AP90" s="149">
        <f t="shared" si="21"/>
        <v>0</v>
      </c>
      <c r="AQ90" s="188">
        <f t="shared" si="22"/>
        <v>0</v>
      </c>
      <c r="AR90" s="149"/>
      <c r="AS90" s="156">
        <f>IF(D90=$C$171,'Other inputs'!$C$12/1000000,SUM(AC90:AG90))</f>
        <v>0</v>
      </c>
      <c r="AT90" s="200">
        <f>IF(D90=$C$171,$Z$171*('Other inputs'!$C$6/'Other inputs'!$C$5),SUM(AH90:AL90))</f>
        <v>2.7159074367280054</v>
      </c>
      <c r="AU90" s="210">
        <f t="shared" si="23"/>
        <v>2.7159074367280054</v>
      </c>
      <c r="AV90" s="214"/>
      <c r="AW90" s="199">
        <f>IF($G90=1,0,AC90*('Other inputs'!$F$6/'Other inputs'!$F$5))</f>
        <v>0</v>
      </c>
      <c r="AX90" s="200">
        <f>IF($G90=1,0,AD90*('Other inputs'!$F$6/'Other inputs'!$F$5))</f>
        <v>0</v>
      </c>
      <c r="AY90" s="200">
        <f>IF($G90=1,0,AE90*('Other inputs'!$F$6/'Other inputs'!$F$5))</f>
        <v>0</v>
      </c>
      <c r="AZ90" s="200">
        <f>IF($G90=1,0,AF90*('Other inputs'!$F$6/'Other inputs'!$F$5))</f>
        <v>0</v>
      </c>
      <c r="BA90" s="200">
        <f>IF($G90=1,0,AG90*('Other inputs'!$F$6/'Other inputs'!$F$5))</f>
        <v>0</v>
      </c>
      <c r="BB90" s="199">
        <f>IF($G90=1,0,AH90*('Other inputs'!$C$7/'Other inputs'!$C$6))</f>
        <v>0</v>
      </c>
      <c r="BC90" s="200">
        <f>IF($G90=1,0,AI90*('Other inputs'!$C$7/'Other inputs'!$C$6))</f>
        <v>2.7159074367280054</v>
      </c>
      <c r="BD90" s="200">
        <f>IF($G90=1,0,AJ90*('Other inputs'!$C$7/'Other inputs'!$C$6))</f>
        <v>0</v>
      </c>
      <c r="BE90" s="200">
        <f>IF($G90=1,0,AK90*('Other inputs'!$C$7/'Other inputs'!$C$6))</f>
        <v>0</v>
      </c>
      <c r="BF90" s="200">
        <f>IF($G90=1,0,AL90*('Other inputs'!$C$7/'Other inputs'!$C$6))</f>
        <v>0</v>
      </c>
      <c r="BG90" s="199">
        <f t="shared" si="24"/>
        <v>0</v>
      </c>
      <c r="BH90" s="200">
        <f t="shared" si="25"/>
        <v>2.7159074367280054</v>
      </c>
      <c r="BI90" s="200">
        <f t="shared" si="26"/>
        <v>0</v>
      </c>
      <c r="BJ90" s="200">
        <f t="shared" si="27"/>
        <v>0</v>
      </c>
      <c r="BK90" s="210">
        <f t="shared" si="28"/>
        <v>0</v>
      </c>
      <c r="BL90" s="200"/>
      <c r="BM90" s="199">
        <f>IF(D90=C$171,'Other inputs'!$C$13/1000000,SUM(AW90:BA90))</f>
        <v>0</v>
      </c>
      <c r="BN90" s="200">
        <f>IF(B90=$B$171,$AT$171*('Other inputs'!$C$7/'Other inputs'!$C$6),SUM(BB90:BF90))</f>
        <v>2.7159074367280054</v>
      </c>
      <c r="BO90" s="188">
        <f t="shared" si="29"/>
        <v>2.7159074367280054</v>
      </c>
    </row>
    <row r="91" spans="2:67">
      <c r="B91" s="121" t="str">
        <f>'KI 2019-20'!B92</f>
        <v>E2832</v>
      </c>
      <c r="C91" s="160" t="str">
        <f t="shared" si="16"/>
        <v>E2832</v>
      </c>
      <c r="D91" s="160" t="str">
        <f t="shared" si="17"/>
        <v>E2832</v>
      </c>
      <c r="E91" t="str">
        <f>INDEX('KI 2019-20'!D$9:D$383,MATCH($B91,'KI 2019-20'!$B$9:$B$383,0))</f>
        <v>SD</v>
      </c>
      <c r="F91" t="str">
        <f>INDEX('KI 2019-20'!E$9:E$383,MATCH($B91,'KI 2019-20'!$B$9:$B$383,0))</f>
        <v>P1907</v>
      </c>
      <c r="G91" s="119">
        <v>2</v>
      </c>
      <c r="H91" s="120" t="str">
        <f>INDEX('KI 2019-20'!F$9:F$383,MATCH($B91,'KI 2019-20'!$B$9:$B$383,0))</f>
        <v>Daventry</v>
      </c>
      <c r="I91" s="154">
        <f>_xlfn.IFNA(IF($B91=$B$382,0,INDEX('I.Supplementary 2019-20'!N$8:N$191,MATCH($B91,'I.Supplementary 2019-20'!$B$8:$B$191,0))),INDEX('KI 2019-20'!N$9:N$383,MATCH($B91,'KI 2019-20'!$B$9:$B$383,0)))</f>
        <v>0</v>
      </c>
      <c r="J91" s="153">
        <f>_xlfn.IFNA(IF($B91=$B$382,0,INDEX('I.Supplementary 2019-20'!O$8:O$191,MATCH($B91,'I.Supplementary 2019-20'!$B$8:$B$191,0))),INDEX('KI 2019-20'!O$9:O$383,MATCH($B91,'KI 2019-20'!$B$9:$B$383,0)))</f>
        <v>0</v>
      </c>
      <c r="K91" s="153">
        <f>_xlfn.IFNA(IF($B91=$B$382,0,INDEX('I.Supplementary 2019-20'!P$8:P$191,MATCH($B91,'I.Supplementary 2019-20'!$B$8:$B$191,0))),INDEX('KI 2019-20'!P$9:P$383,MATCH($B91,'KI 2019-20'!$B$9:$B$383,0)))</f>
        <v>0</v>
      </c>
      <c r="L91" s="153">
        <f>_xlfn.IFNA(IF($B91=$B$382,0,INDEX('I.Supplementary 2019-20'!Q$8:Q$191,MATCH($B91,'I.Supplementary 2019-20'!$B$8:$B$191,0))),INDEX('KI 2019-20'!Q$9:Q$383,MATCH($B91,'KI 2019-20'!$B$9:$B$383,0)))</f>
        <v>0</v>
      </c>
      <c r="M91" s="155">
        <f>_xlfn.IFNA(IF($B91=$B$382,0,INDEX('I.Supplementary 2019-20'!R$8:R$191,MATCH($B91,'I.Supplementary 2019-20'!$B$8:$B$191,0))),INDEX('KI 2019-20'!R$9:R$383,MATCH($B91,'KI 2019-20'!$B$9:$B$383,0)))</f>
        <v>0</v>
      </c>
      <c r="N91" s="153">
        <f>_xlfn.IFNA(IF($B91=$B$382,0,INDEX('I.Supplementary 2019-20'!S$8:S$191,MATCH($B91,'I.Supplementary 2019-20'!$B$8:$B$191,0))),INDEX('KI 2019-20'!S$9:S$383,MATCH($B91,'KI 2019-20'!$B$9:$B$383,0)))</f>
        <v>0</v>
      </c>
      <c r="O91" s="153">
        <f>_xlfn.IFNA(IF($B91=$B$382,0,INDEX('I.Supplementary 2019-20'!T$8:T$191,MATCH($B91,'I.Supplementary 2019-20'!$B$8:$B$191,0))),INDEX('KI 2019-20'!T$9:T$383,MATCH($B91,'KI 2019-20'!$B$9:$B$383,0)))</f>
        <v>2.0839072388494722</v>
      </c>
      <c r="P91" s="153">
        <f>_xlfn.IFNA(IF($B91=$B$382,0,INDEX('I.Supplementary 2019-20'!U$8:U$191,MATCH($B91,'I.Supplementary 2019-20'!$B$8:$B$191,0))),INDEX('KI 2019-20'!U$9:U$383,MATCH($B91,'KI 2019-20'!$B$9:$B$383,0)))</f>
        <v>0</v>
      </c>
      <c r="Q91" s="153">
        <f>_xlfn.IFNA(IF($B91=$B$382,0,INDEX('I.Supplementary 2019-20'!V$8:V$191,MATCH($B91,'I.Supplementary 2019-20'!$B$8:$B$191,0))),INDEX('KI 2019-20'!V$9:V$383,MATCH($B91,'KI 2019-20'!$B$9:$B$383,0)))</f>
        <v>0</v>
      </c>
      <c r="R91" s="155">
        <f>_xlfn.IFNA(IF($B91=$B$382,0,INDEX('I.Supplementary 2019-20'!W$8:W$191,MATCH($B91,'I.Supplementary 2019-20'!$B$8:$B$191,0))),INDEX('KI 2019-20'!W$9:W$383,MATCH($B91,'KI 2019-20'!$B$9:$B$383,0)))</f>
        <v>0</v>
      </c>
      <c r="S91" s="153">
        <f>_xlfn.IFNA(IF($B91=$B$382,0,INDEX('I.Supplementary 2019-20'!X$8:X$191,MATCH($B91,'I.Supplementary 2019-20'!$B$8:$B$191,0))),INDEX('KI 2019-20'!X$9:X$383,MATCH($B91,'KI 2019-20'!$B$9:$B$383,0)))</f>
        <v>0</v>
      </c>
      <c r="T91" s="153">
        <f>_xlfn.IFNA(IF($B91=$B$382,0,INDEX('I.Supplementary 2019-20'!Y$8:Y$191,MATCH($B91,'I.Supplementary 2019-20'!$B$8:$B$191,0))),INDEX('KI 2019-20'!Y$9:Y$383,MATCH($B91,'KI 2019-20'!$B$9:$B$383,0)))</f>
        <v>2.0839072388494722</v>
      </c>
      <c r="U91" s="153">
        <f>_xlfn.IFNA(IF($B91=$B$382,0,INDEX('I.Supplementary 2019-20'!Z$8:Z$191,MATCH($B91,'I.Supplementary 2019-20'!$B$8:$B$191,0))),INDEX('KI 2019-20'!Z$9:Z$383,MATCH($B91,'KI 2019-20'!$B$9:$B$383,0)))</f>
        <v>0</v>
      </c>
      <c r="V91" s="153">
        <f>_xlfn.IFNA(IF($B91=$B$382,0,INDEX('I.Supplementary 2019-20'!AA$8:AA$191,MATCH($B91,'I.Supplementary 2019-20'!$B$8:$B$191,0))),INDEX('KI 2019-20'!AA$9:AA$383,MATCH($B91,'KI 2019-20'!$B$9:$B$383,0)))</f>
        <v>0</v>
      </c>
      <c r="W91" s="155">
        <f>_xlfn.IFNA(IF($B91=$B$382,0,INDEX('I.Supplementary 2019-20'!AB$8:AB$191,MATCH($B91,'I.Supplementary 2019-20'!$B$8:$B$191,0))),INDEX('KI 2019-20'!AB$9:AB$383,MATCH($B91,'KI 2019-20'!$B$9:$B$383,0)))</f>
        <v>0</v>
      </c>
      <c r="Y91" s="154">
        <f>_xlfn.IFNA(IF($B91=$B$382,0,INDEX('I.Supplementary 2019-20'!$I$8:$I$191,MATCH($B91,'I.Supplementary 2019-20'!$B$8:$B$191,0))),INDEX('KI 2019-20'!$I$9:$I$383,MATCH($B91,'KI 2019-20'!$B$9:$B$383,0)))</f>
        <v>0</v>
      </c>
      <c r="Z91" s="153">
        <f>_xlfn.IFNA(IF($B91=$B$382,0,INDEX('I.Supplementary 2019-20'!$J$8:$J$191,MATCH($B91,'I.Supplementary 2019-20'!$B$8:$B$191,0))),INDEX('KI 2019-20'!$J$9:$J$383,MATCH($B91,'KI 2019-20'!$B$9:$B$383,0)))</f>
        <v>2.0839072388494722</v>
      </c>
      <c r="AA91" s="155">
        <f>_xlfn.IFNA(IF($B91=$B$382,0,INDEX('I.Supplementary 2019-20'!$H$8:$H$191,MATCH($B91,'I.Supplementary 2019-20'!$B$8:$B$191,0))),INDEX('KI 2019-20'!$H$9:$H$383,MATCH($B91,'KI 2019-20'!$B$9:$B$383,0)))</f>
        <v>2.0839072388494722</v>
      </c>
      <c r="AC91" s="156">
        <f>I91*('Other inputs'!$C$6/'Other inputs'!$C$5)</f>
        <v>0</v>
      </c>
      <c r="AD91" s="149">
        <f>IF(B91=$B$35,J91*('Other inputs'!$C$6/'Other inputs'!$C$5)-('Other inputs'!$C$18/1000000),J91*('Other inputs'!$C$6/'Other inputs'!$C$5))</f>
        <v>0</v>
      </c>
      <c r="AE91" s="149">
        <f>K91*('Other inputs'!$C$6/'Other inputs'!$C$5)</f>
        <v>0</v>
      </c>
      <c r="AF91" s="149">
        <f>L91*('Other inputs'!$C$6/'Other inputs'!$C$5)</f>
        <v>0</v>
      </c>
      <c r="AG91" s="188">
        <f>M91*('Other inputs'!$C$6/'Other inputs'!$C$5)</f>
        <v>0</v>
      </c>
      <c r="AH91" s="149">
        <f>N91*('Other inputs'!$C$6/'Other inputs'!$C$5)</f>
        <v>0</v>
      </c>
      <c r="AI91" s="149">
        <f>O91*('Other inputs'!$C$6/'Other inputs'!$C$5)</f>
        <v>2.1178609209488526</v>
      </c>
      <c r="AJ91" s="149">
        <f>P91*('Other inputs'!$C$6/'Other inputs'!$C$5)</f>
        <v>0</v>
      </c>
      <c r="AK91" s="149">
        <f>Q91*('Other inputs'!$C$6/'Other inputs'!$C$5)</f>
        <v>0</v>
      </c>
      <c r="AL91" s="188">
        <f>R91*('Other inputs'!$C$6/'Other inputs'!$C$5)</f>
        <v>0</v>
      </c>
      <c r="AM91" s="156">
        <f t="shared" si="18"/>
        <v>0</v>
      </c>
      <c r="AN91" s="149">
        <f t="shared" si="19"/>
        <v>2.1178609209488526</v>
      </c>
      <c r="AO91" s="149">
        <f t="shared" si="20"/>
        <v>0</v>
      </c>
      <c r="AP91" s="149">
        <f t="shared" si="21"/>
        <v>0</v>
      </c>
      <c r="AQ91" s="188">
        <f t="shared" si="22"/>
        <v>0</v>
      </c>
      <c r="AR91" s="149"/>
      <c r="AS91" s="156">
        <f>IF(D91=$C$171,'Other inputs'!$C$12/1000000,SUM(AC91:AG91))</f>
        <v>0</v>
      </c>
      <c r="AT91" s="200">
        <f>IF(D91=$C$171,$Z$171*('Other inputs'!$C$6/'Other inputs'!$C$5),SUM(AH91:AL91))</f>
        <v>2.1178609209488526</v>
      </c>
      <c r="AU91" s="210">
        <f t="shared" si="23"/>
        <v>2.1178609209488526</v>
      </c>
      <c r="AV91" s="214"/>
      <c r="AW91" s="199">
        <f>IF($G91=1,0,AC91*('Other inputs'!$F$6/'Other inputs'!$F$5))</f>
        <v>0</v>
      </c>
      <c r="AX91" s="200">
        <f>IF($G91=1,0,AD91*('Other inputs'!$F$6/'Other inputs'!$F$5))</f>
        <v>0</v>
      </c>
      <c r="AY91" s="200">
        <f>IF($G91=1,0,AE91*('Other inputs'!$F$6/'Other inputs'!$F$5))</f>
        <v>0</v>
      </c>
      <c r="AZ91" s="200">
        <f>IF($G91=1,0,AF91*('Other inputs'!$F$6/'Other inputs'!$F$5))</f>
        <v>0</v>
      </c>
      <c r="BA91" s="200">
        <f>IF($G91=1,0,AG91*('Other inputs'!$F$6/'Other inputs'!$F$5))</f>
        <v>0</v>
      </c>
      <c r="BB91" s="199">
        <f>IF($G91=1,0,AH91*('Other inputs'!$C$7/'Other inputs'!$C$6))</f>
        <v>0</v>
      </c>
      <c r="BC91" s="200">
        <f>IF($G91=1,0,AI91*('Other inputs'!$C$7/'Other inputs'!$C$6))</f>
        <v>2.1178609209488526</v>
      </c>
      <c r="BD91" s="200">
        <f>IF($G91=1,0,AJ91*('Other inputs'!$C$7/'Other inputs'!$C$6))</f>
        <v>0</v>
      </c>
      <c r="BE91" s="200">
        <f>IF($G91=1,0,AK91*('Other inputs'!$C$7/'Other inputs'!$C$6))</f>
        <v>0</v>
      </c>
      <c r="BF91" s="200">
        <f>IF($G91=1,0,AL91*('Other inputs'!$C$7/'Other inputs'!$C$6))</f>
        <v>0</v>
      </c>
      <c r="BG91" s="199">
        <f t="shared" si="24"/>
        <v>0</v>
      </c>
      <c r="BH91" s="200">
        <f t="shared" si="25"/>
        <v>2.1178609209488526</v>
      </c>
      <c r="BI91" s="200">
        <f t="shared" si="26"/>
        <v>0</v>
      </c>
      <c r="BJ91" s="200">
        <f t="shared" si="27"/>
        <v>0</v>
      </c>
      <c r="BK91" s="210">
        <f t="shared" si="28"/>
        <v>0</v>
      </c>
      <c r="BL91" s="200"/>
      <c r="BM91" s="199">
        <f>IF(D91=C$171,'Other inputs'!$C$13/1000000,SUM(AW91:BA91))</f>
        <v>0</v>
      </c>
      <c r="BN91" s="200">
        <f>IF(B91=$B$171,$AT$171*('Other inputs'!$C$7/'Other inputs'!$C$6),SUM(BB91:BF91))</f>
        <v>2.1178609209488526</v>
      </c>
      <c r="BO91" s="188">
        <f t="shared" si="29"/>
        <v>2.1178609209488526</v>
      </c>
    </row>
    <row r="92" spans="2:67">
      <c r="B92" s="121" t="str">
        <f>'KI 2019-20'!B93</f>
        <v>E1001</v>
      </c>
      <c r="C92" s="160" t="str">
        <f t="shared" si="16"/>
        <v>E1001</v>
      </c>
      <c r="D92" s="160" t="str">
        <f t="shared" si="17"/>
        <v>E1001</v>
      </c>
      <c r="E92" t="str">
        <f>INDEX('KI 2019-20'!D$9:D$383,MATCH($B92,'KI 2019-20'!$B$9:$B$383,0))</f>
        <v>UNINFIR</v>
      </c>
      <c r="F92">
        <f>INDEX('KI 2019-20'!E$9:E$383,MATCH($B92,'KI 2019-20'!$B$9:$B$383,0))</f>
        <v>0</v>
      </c>
      <c r="G92" s="119">
        <v>0</v>
      </c>
      <c r="H92" s="120" t="str">
        <f>INDEX('KI 2019-20'!F$9:F$383,MATCH($B92,'KI 2019-20'!$B$9:$B$383,0))</f>
        <v>Derby</v>
      </c>
      <c r="I92" s="154">
        <f>_xlfn.IFNA(IF($B92=$B$382,0,INDEX('I.Supplementary 2019-20'!N$8:N$191,MATCH($B92,'I.Supplementary 2019-20'!$B$8:$B$191,0))),INDEX('KI 2019-20'!N$9:N$383,MATCH($B92,'KI 2019-20'!$B$9:$B$383,0)))</f>
        <v>12.324480880103991</v>
      </c>
      <c r="J92" s="153">
        <f>_xlfn.IFNA(IF($B92=$B$382,0,INDEX('I.Supplementary 2019-20'!O$8:O$191,MATCH($B92,'I.Supplementary 2019-20'!$B$8:$B$191,0))),INDEX('KI 2019-20'!O$9:O$383,MATCH($B92,'KI 2019-20'!$B$9:$B$383,0)))</f>
        <v>0.19936963792753593</v>
      </c>
      <c r="K92" s="153">
        <f>_xlfn.IFNA(IF($B92=$B$382,0,INDEX('I.Supplementary 2019-20'!P$8:P$191,MATCH($B92,'I.Supplementary 2019-20'!$B$8:$B$191,0))),INDEX('KI 2019-20'!P$9:P$383,MATCH($B92,'KI 2019-20'!$B$9:$B$383,0)))</f>
        <v>0</v>
      </c>
      <c r="L92" s="153">
        <f>_xlfn.IFNA(IF($B92=$B$382,0,INDEX('I.Supplementary 2019-20'!Q$8:Q$191,MATCH($B92,'I.Supplementary 2019-20'!$B$8:$B$191,0))),INDEX('KI 2019-20'!Q$9:Q$383,MATCH($B92,'KI 2019-20'!$B$9:$B$383,0)))</f>
        <v>0</v>
      </c>
      <c r="M92" s="155">
        <f>_xlfn.IFNA(IF($B92=$B$382,0,INDEX('I.Supplementary 2019-20'!R$8:R$191,MATCH($B92,'I.Supplementary 2019-20'!$B$8:$B$191,0))),INDEX('KI 2019-20'!R$9:R$383,MATCH($B92,'KI 2019-20'!$B$9:$B$383,0)))</f>
        <v>0</v>
      </c>
      <c r="N92" s="153">
        <f>_xlfn.IFNA(IF($B92=$B$382,0,INDEX('I.Supplementary 2019-20'!S$8:S$191,MATCH($B92,'I.Supplementary 2019-20'!$B$8:$B$191,0))),INDEX('KI 2019-20'!S$9:S$383,MATCH($B92,'KI 2019-20'!$B$9:$B$383,0)))</f>
        <v>47.728743807370805</v>
      </c>
      <c r="O92" s="153">
        <f>_xlfn.IFNA(IF($B92=$B$382,0,INDEX('I.Supplementary 2019-20'!T$8:T$191,MATCH($B92,'I.Supplementary 2019-20'!$B$8:$B$191,0))),INDEX('KI 2019-20'!T$9:T$383,MATCH($B92,'KI 2019-20'!$B$9:$B$383,0)))</f>
        <v>9.0663535634164401</v>
      </c>
      <c r="P92" s="153">
        <f>_xlfn.IFNA(IF($B92=$B$382,0,INDEX('I.Supplementary 2019-20'!U$8:U$191,MATCH($B92,'I.Supplementary 2019-20'!$B$8:$B$191,0))),INDEX('KI 2019-20'!U$9:U$383,MATCH($B92,'KI 2019-20'!$B$9:$B$383,0)))</f>
        <v>0</v>
      </c>
      <c r="Q92" s="153">
        <f>_xlfn.IFNA(IF($B92=$B$382,0,INDEX('I.Supplementary 2019-20'!V$8:V$191,MATCH($B92,'I.Supplementary 2019-20'!$B$8:$B$191,0))),INDEX('KI 2019-20'!V$9:V$383,MATCH($B92,'KI 2019-20'!$B$9:$B$383,0)))</f>
        <v>0</v>
      </c>
      <c r="R92" s="155">
        <f>_xlfn.IFNA(IF($B92=$B$382,0,INDEX('I.Supplementary 2019-20'!W$8:W$191,MATCH($B92,'I.Supplementary 2019-20'!$B$8:$B$191,0))),INDEX('KI 2019-20'!W$9:W$383,MATCH($B92,'KI 2019-20'!$B$9:$B$383,0)))</f>
        <v>0</v>
      </c>
      <c r="S92" s="153">
        <f>_xlfn.IFNA(IF($B92=$B$382,0,INDEX('I.Supplementary 2019-20'!X$8:X$191,MATCH($B92,'I.Supplementary 2019-20'!$B$8:$B$191,0))),INDEX('KI 2019-20'!X$9:X$383,MATCH($B92,'KI 2019-20'!$B$9:$B$383,0)))</f>
        <v>60.053224687474795</v>
      </c>
      <c r="T92" s="153">
        <f>_xlfn.IFNA(IF($B92=$B$382,0,INDEX('I.Supplementary 2019-20'!Y$8:Y$191,MATCH($B92,'I.Supplementary 2019-20'!$B$8:$B$191,0))),INDEX('KI 2019-20'!Y$9:Y$383,MATCH($B92,'KI 2019-20'!$B$9:$B$383,0)))</f>
        <v>9.2657232013439756</v>
      </c>
      <c r="U92" s="153">
        <f>_xlfn.IFNA(IF($B92=$B$382,0,INDEX('I.Supplementary 2019-20'!Z$8:Z$191,MATCH($B92,'I.Supplementary 2019-20'!$B$8:$B$191,0))),INDEX('KI 2019-20'!Z$9:Z$383,MATCH($B92,'KI 2019-20'!$B$9:$B$383,0)))</f>
        <v>0</v>
      </c>
      <c r="V92" s="153">
        <f>_xlfn.IFNA(IF($B92=$B$382,0,INDEX('I.Supplementary 2019-20'!AA$8:AA$191,MATCH($B92,'I.Supplementary 2019-20'!$B$8:$B$191,0))),INDEX('KI 2019-20'!AA$9:AA$383,MATCH($B92,'KI 2019-20'!$B$9:$B$383,0)))</f>
        <v>0</v>
      </c>
      <c r="W92" s="155">
        <f>_xlfn.IFNA(IF($B92=$B$382,0,INDEX('I.Supplementary 2019-20'!AB$8:AB$191,MATCH($B92,'I.Supplementary 2019-20'!$B$8:$B$191,0))),INDEX('KI 2019-20'!AB$9:AB$383,MATCH($B92,'KI 2019-20'!$B$9:$B$383,0)))</f>
        <v>0</v>
      </c>
      <c r="Y92" s="154">
        <f>_xlfn.IFNA(IF($B92=$B$382,0,INDEX('I.Supplementary 2019-20'!$I$8:$I$191,MATCH($B92,'I.Supplementary 2019-20'!$B$8:$B$191,0))),INDEX('KI 2019-20'!$I$9:$I$383,MATCH($B92,'KI 2019-20'!$B$9:$B$383,0)))</f>
        <v>12.523850518031526</v>
      </c>
      <c r="Z92" s="153">
        <f>_xlfn.IFNA(IF($B92=$B$382,0,INDEX('I.Supplementary 2019-20'!$J$8:$J$191,MATCH($B92,'I.Supplementary 2019-20'!$B$8:$B$191,0))),INDEX('KI 2019-20'!$J$9:$J$383,MATCH($B92,'KI 2019-20'!$B$9:$B$383,0)))</f>
        <v>56.795097370787246</v>
      </c>
      <c r="AA92" s="155">
        <f>_xlfn.IFNA(IF($B92=$B$382,0,INDEX('I.Supplementary 2019-20'!$H$8:$H$191,MATCH($B92,'I.Supplementary 2019-20'!$B$8:$B$191,0))),INDEX('KI 2019-20'!$H$9:$H$383,MATCH($B92,'KI 2019-20'!$B$9:$B$383,0)))</f>
        <v>69.318947888818769</v>
      </c>
      <c r="AC92" s="156">
        <f>I92*('Other inputs'!$C$6/'Other inputs'!$C$5)</f>
        <v>12.525287085889799</v>
      </c>
      <c r="AD92" s="149">
        <f>IF(B92=$B$35,J92*('Other inputs'!$C$6/'Other inputs'!$C$5)-('Other inputs'!$C$18/1000000),J92*('Other inputs'!$C$6/'Other inputs'!$C$5))</f>
        <v>0.20261802306688478</v>
      </c>
      <c r="AE92" s="149">
        <f>K92*('Other inputs'!$C$6/'Other inputs'!$C$5)</f>
        <v>0</v>
      </c>
      <c r="AF92" s="149">
        <f>L92*('Other inputs'!$C$6/'Other inputs'!$C$5)</f>
        <v>0</v>
      </c>
      <c r="AG92" s="188">
        <f>M92*('Other inputs'!$C$6/'Other inputs'!$C$5)</f>
        <v>0</v>
      </c>
      <c r="AH92" s="149">
        <f>N92*('Other inputs'!$C$6/'Other inputs'!$C$5)</f>
        <v>48.506401547613102</v>
      </c>
      <c r="AI92" s="149">
        <f>O92*('Other inputs'!$C$6/'Other inputs'!$C$5)</f>
        <v>9.214074191740945</v>
      </c>
      <c r="AJ92" s="149">
        <f>P92*('Other inputs'!$C$6/'Other inputs'!$C$5)</f>
        <v>0</v>
      </c>
      <c r="AK92" s="149">
        <f>Q92*('Other inputs'!$C$6/'Other inputs'!$C$5)</f>
        <v>0</v>
      </c>
      <c r="AL92" s="188">
        <f>R92*('Other inputs'!$C$6/'Other inputs'!$C$5)</f>
        <v>0</v>
      </c>
      <c r="AM92" s="156">
        <f t="shared" si="18"/>
        <v>61.031688633502903</v>
      </c>
      <c r="AN92" s="149">
        <f t="shared" si="19"/>
        <v>9.4166922148078296</v>
      </c>
      <c r="AO92" s="149">
        <f t="shared" si="20"/>
        <v>0</v>
      </c>
      <c r="AP92" s="149">
        <f t="shared" si="21"/>
        <v>0</v>
      </c>
      <c r="AQ92" s="188">
        <f t="shared" si="22"/>
        <v>0</v>
      </c>
      <c r="AR92" s="149"/>
      <c r="AS92" s="156">
        <f>IF(D92=$C$171,'Other inputs'!$C$12/1000000,SUM(AC92:AG92))</f>
        <v>12.727905108956683</v>
      </c>
      <c r="AT92" s="200">
        <f>IF(D92=$C$171,$Z$171*('Other inputs'!$C$6/'Other inputs'!$C$5),SUM(AH92:AL92))</f>
        <v>57.720475739354043</v>
      </c>
      <c r="AU92" s="210">
        <f t="shared" si="23"/>
        <v>70.448380848310734</v>
      </c>
      <c r="AV92" s="214"/>
      <c r="AW92" s="199">
        <f>IF($G92=1,0,AC92*('Other inputs'!$F$6/'Other inputs'!$F$5))</f>
        <v>12.594551346272599</v>
      </c>
      <c r="AX92" s="200">
        <f>IF($G92=1,0,AD92*('Other inputs'!$F$6/'Other inputs'!$F$5))</f>
        <v>0.20373849139720854</v>
      </c>
      <c r="AY92" s="200">
        <f>IF($G92=1,0,AE92*('Other inputs'!$F$6/'Other inputs'!$F$5))</f>
        <v>0</v>
      </c>
      <c r="AZ92" s="200">
        <f>IF($G92=1,0,AF92*('Other inputs'!$F$6/'Other inputs'!$F$5))</f>
        <v>0</v>
      </c>
      <c r="BA92" s="200">
        <f>IF($G92=1,0,AG92*('Other inputs'!$F$6/'Other inputs'!$F$5))</f>
        <v>0</v>
      </c>
      <c r="BB92" s="199">
        <f>IF($G92=1,0,AH92*('Other inputs'!$C$7/'Other inputs'!$C$6))</f>
        <v>48.506401547613102</v>
      </c>
      <c r="BC92" s="200">
        <f>IF($G92=1,0,AI92*('Other inputs'!$C$7/'Other inputs'!$C$6))</f>
        <v>9.214074191740945</v>
      </c>
      <c r="BD92" s="200">
        <f>IF($G92=1,0,AJ92*('Other inputs'!$C$7/'Other inputs'!$C$6))</f>
        <v>0</v>
      </c>
      <c r="BE92" s="200">
        <f>IF($G92=1,0,AK92*('Other inputs'!$C$7/'Other inputs'!$C$6))</f>
        <v>0</v>
      </c>
      <c r="BF92" s="200">
        <f>IF($G92=1,0,AL92*('Other inputs'!$C$7/'Other inputs'!$C$6))</f>
        <v>0</v>
      </c>
      <c r="BG92" s="199">
        <f t="shared" si="24"/>
        <v>61.100952893885704</v>
      </c>
      <c r="BH92" s="200">
        <f t="shared" si="25"/>
        <v>9.4178126831381537</v>
      </c>
      <c r="BI92" s="200">
        <f t="shared" si="26"/>
        <v>0</v>
      </c>
      <c r="BJ92" s="200">
        <f t="shared" si="27"/>
        <v>0</v>
      </c>
      <c r="BK92" s="210">
        <f t="shared" si="28"/>
        <v>0</v>
      </c>
      <c r="BL92" s="200"/>
      <c r="BM92" s="199">
        <f>IF(D92=C$171,'Other inputs'!$C$13/1000000,SUM(AW92:BA92))</f>
        <v>12.798289837669808</v>
      </c>
      <c r="BN92" s="200">
        <f>IF(B92=$B$171,$AT$171*('Other inputs'!$C$7/'Other inputs'!$C$6),SUM(BB92:BF92))</f>
        <v>57.720475739354043</v>
      </c>
      <c r="BO92" s="188">
        <f t="shared" si="29"/>
        <v>70.518765577023856</v>
      </c>
    </row>
    <row r="93" spans="2:67">
      <c r="B93" s="121" t="str">
        <f>'KI 2019-20'!B94</f>
        <v>E1021</v>
      </c>
      <c r="C93" s="160" t="str">
        <f t="shared" si="16"/>
        <v>E1021</v>
      </c>
      <c r="D93" s="160" t="str">
        <f t="shared" si="17"/>
        <v>E1021</v>
      </c>
      <c r="E93" t="str">
        <f>INDEX('KI 2019-20'!D$9:D$383,MATCH($B93,'KI 2019-20'!$B$9:$B$383,0))</f>
        <v>SCNFIR</v>
      </c>
      <c r="F93">
        <f>INDEX('KI 2019-20'!E$9:E$383,MATCH($B93,'KI 2019-20'!$B$9:$B$383,0))</f>
        <v>0</v>
      </c>
      <c r="G93" s="119">
        <v>0</v>
      </c>
      <c r="H93" s="120" t="str">
        <f>INDEX('KI 2019-20'!F$9:F$383,MATCH($B93,'KI 2019-20'!$B$9:$B$383,0))</f>
        <v>Derbyshire</v>
      </c>
      <c r="I93" s="154">
        <f>_xlfn.IFNA(IF($B93=$B$382,0,INDEX('I.Supplementary 2019-20'!N$8:N$191,MATCH($B93,'I.Supplementary 2019-20'!$B$8:$B$191,0))),INDEX('KI 2019-20'!N$9:N$383,MATCH($B93,'KI 2019-20'!$B$9:$B$383,0)))</f>
        <v>13.517273938481271</v>
      </c>
      <c r="J93" s="153">
        <f>_xlfn.IFNA(IF($B93=$B$382,0,INDEX('I.Supplementary 2019-20'!O$8:O$191,MATCH($B93,'I.Supplementary 2019-20'!$B$8:$B$191,0))),INDEX('KI 2019-20'!O$9:O$383,MATCH($B93,'KI 2019-20'!$B$9:$B$383,0)))</f>
        <v>0</v>
      </c>
      <c r="K93" s="153">
        <f>_xlfn.IFNA(IF($B93=$B$382,0,INDEX('I.Supplementary 2019-20'!P$8:P$191,MATCH($B93,'I.Supplementary 2019-20'!$B$8:$B$191,0))),INDEX('KI 2019-20'!P$9:P$383,MATCH($B93,'KI 2019-20'!$B$9:$B$383,0)))</f>
        <v>0</v>
      </c>
      <c r="L93" s="153">
        <f>_xlfn.IFNA(IF($B93=$B$382,0,INDEX('I.Supplementary 2019-20'!Q$8:Q$191,MATCH($B93,'I.Supplementary 2019-20'!$B$8:$B$191,0))),INDEX('KI 2019-20'!Q$9:Q$383,MATCH($B93,'KI 2019-20'!$B$9:$B$383,0)))</f>
        <v>0</v>
      </c>
      <c r="M93" s="155">
        <f>_xlfn.IFNA(IF($B93=$B$382,0,INDEX('I.Supplementary 2019-20'!R$8:R$191,MATCH($B93,'I.Supplementary 2019-20'!$B$8:$B$191,0))),INDEX('KI 2019-20'!R$9:R$383,MATCH($B93,'KI 2019-20'!$B$9:$B$383,0)))</f>
        <v>0</v>
      </c>
      <c r="N93" s="153">
        <f>_xlfn.IFNA(IF($B93=$B$382,0,INDEX('I.Supplementary 2019-20'!S$8:S$191,MATCH($B93,'I.Supplementary 2019-20'!$B$8:$B$191,0))),INDEX('KI 2019-20'!S$9:S$383,MATCH($B93,'KI 2019-20'!$B$9:$B$383,0)))</f>
        <v>111.06495645364922</v>
      </c>
      <c r="O93" s="153">
        <f>_xlfn.IFNA(IF($B93=$B$382,0,INDEX('I.Supplementary 2019-20'!T$8:T$191,MATCH($B93,'I.Supplementary 2019-20'!$B$8:$B$191,0))),INDEX('KI 2019-20'!T$9:T$383,MATCH($B93,'KI 2019-20'!$B$9:$B$383,0)))</f>
        <v>0</v>
      </c>
      <c r="P93" s="153">
        <f>_xlfn.IFNA(IF($B93=$B$382,0,INDEX('I.Supplementary 2019-20'!U$8:U$191,MATCH($B93,'I.Supplementary 2019-20'!$B$8:$B$191,0))),INDEX('KI 2019-20'!U$9:U$383,MATCH($B93,'KI 2019-20'!$B$9:$B$383,0)))</f>
        <v>0</v>
      </c>
      <c r="Q93" s="153">
        <f>_xlfn.IFNA(IF($B93=$B$382,0,INDEX('I.Supplementary 2019-20'!V$8:V$191,MATCH($B93,'I.Supplementary 2019-20'!$B$8:$B$191,0))),INDEX('KI 2019-20'!V$9:V$383,MATCH($B93,'KI 2019-20'!$B$9:$B$383,0)))</f>
        <v>0</v>
      </c>
      <c r="R93" s="155">
        <f>_xlfn.IFNA(IF($B93=$B$382,0,INDEX('I.Supplementary 2019-20'!W$8:W$191,MATCH($B93,'I.Supplementary 2019-20'!$B$8:$B$191,0))),INDEX('KI 2019-20'!W$9:W$383,MATCH($B93,'KI 2019-20'!$B$9:$B$383,0)))</f>
        <v>0</v>
      </c>
      <c r="S93" s="153">
        <f>_xlfn.IFNA(IF($B93=$B$382,0,INDEX('I.Supplementary 2019-20'!X$8:X$191,MATCH($B93,'I.Supplementary 2019-20'!$B$8:$B$191,0))),INDEX('KI 2019-20'!X$9:X$383,MATCH($B93,'KI 2019-20'!$B$9:$B$383,0)))</f>
        <v>124.5822303921305</v>
      </c>
      <c r="T93" s="153">
        <f>_xlfn.IFNA(IF($B93=$B$382,0,INDEX('I.Supplementary 2019-20'!Y$8:Y$191,MATCH($B93,'I.Supplementary 2019-20'!$B$8:$B$191,0))),INDEX('KI 2019-20'!Y$9:Y$383,MATCH($B93,'KI 2019-20'!$B$9:$B$383,0)))</f>
        <v>0</v>
      </c>
      <c r="U93" s="153">
        <f>_xlfn.IFNA(IF($B93=$B$382,0,INDEX('I.Supplementary 2019-20'!Z$8:Z$191,MATCH($B93,'I.Supplementary 2019-20'!$B$8:$B$191,0))),INDEX('KI 2019-20'!Z$9:Z$383,MATCH($B93,'KI 2019-20'!$B$9:$B$383,0)))</f>
        <v>0</v>
      </c>
      <c r="V93" s="153">
        <f>_xlfn.IFNA(IF($B93=$B$382,0,INDEX('I.Supplementary 2019-20'!AA$8:AA$191,MATCH($B93,'I.Supplementary 2019-20'!$B$8:$B$191,0))),INDEX('KI 2019-20'!AA$9:AA$383,MATCH($B93,'KI 2019-20'!$B$9:$B$383,0)))</f>
        <v>0</v>
      </c>
      <c r="W93" s="155">
        <f>_xlfn.IFNA(IF($B93=$B$382,0,INDEX('I.Supplementary 2019-20'!AB$8:AB$191,MATCH($B93,'I.Supplementary 2019-20'!$B$8:$B$191,0))),INDEX('KI 2019-20'!AB$9:AB$383,MATCH($B93,'KI 2019-20'!$B$9:$B$383,0)))</f>
        <v>0</v>
      </c>
      <c r="Y93" s="154">
        <f>_xlfn.IFNA(IF($B93=$B$382,0,INDEX('I.Supplementary 2019-20'!$I$8:$I$191,MATCH($B93,'I.Supplementary 2019-20'!$B$8:$B$191,0))),INDEX('KI 2019-20'!$I$9:$I$383,MATCH($B93,'KI 2019-20'!$B$9:$B$383,0)))</f>
        <v>13.517273938481271</v>
      </c>
      <c r="Z93" s="153">
        <f>_xlfn.IFNA(IF($B93=$B$382,0,INDEX('I.Supplementary 2019-20'!$J$8:$J$191,MATCH($B93,'I.Supplementary 2019-20'!$B$8:$B$191,0))),INDEX('KI 2019-20'!$J$9:$J$383,MATCH($B93,'KI 2019-20'!$B$9:$B$383,0)))</f>
        <v>111.06495645364922</v>
      </c>
      <c r="AA93" s="155">
        <f>_xlfn.IFNA(IF($B93=$B$382,0,INDEX('I.Supplementary 2019-20'!$H$8:$H$191,MATCH($B93,'I.Supplementary 2019-20'!$B$8:$B$191,0))),INDEX('KI 2019-20'!$H$9:$H$383,MATCH($B93,'KI 2019-20'!$B$9:$B$383,0)))</f>
        <v>124.5822303921305</v>
      </c>
      <c r="AC93" s="156">
        <f>I93*('Other inputs'!$C$6/'Other inputs'!$C$5)</f>
        <v>13.737514654383206</v>
      </c>
      <c r="AD93" s="149">
        <f>IF(B93=$B$35,J93*('Other inputs'!$C$6/'Other inputs'!$C$5)-('Other inputs'!$C$18/1000000),J93*('Other inputs'!$C$6/'Other inputs'!$C$5))</f>
        <v>0</v>
      </c>
      <c r="AE93" s="149">
        <f>K93*('Other inputs'!$C$6/'Other inputs'!$C$5)</f>
        <v>0</v>
      </c>
      <c r="AF93" s="149">
        <f>L93*('Other inputs'!$C$6/'Other inputs'!$C$5)</f>
        <v>0</v>
      </c>
      <c r="AG93" s="188">
        <f>M93*('Other inputs'!$C$6/'Other inputs'!$C$5)</f>
        <v>0</v>
      </c>
      <c r="AH93" s="149">
        <f>N93*('Other inputs'!$C$6/'Other inputs'!$C$5)</f>
        <v>112.8745687787596</v>
      </c>
      <c r="AI93" s="149">
        <f>O93*('Other inputs'!$C$6/'Other inputs'!$C$5)</f>
        <v>0</v>
      </c>
      <c r="AJ93" s="149">
        <f>P93*('Other inputs'!$C$6/'Other inputs'!$C$5)</f>
        <v>0</v>
      </c>
      <c r="AK93" s="149">
        <f>Q93*('Other inputs'!$C$6/'Other inputs'!$C$5)</f>
        <v>0</v>
      </c>
      <c r="AL93" s="188">
        <f>R93*('Other inputs'!$C$6/'Other inputs'!$C$5)</f>
        <v>0</v>
      </c>
      <c r="AM93" s="156">
        <f t="shared" si="18"/>
        <v>126.6120834331428</v>
      </c>
      <c r="AN93" s="149">
        <f t="shared" si="19"/>
        <v>0</v>
      </c>
      <c r="AO93" s="149">
        <f t="shared" si="20"/>
        <v>0</v>
      </c>
      <c r="AP93" s="149">
        <f t="shared" si="21"/>
        <v>0</v>
      </c>
      <c r="AQ93" s="188">
        <f t="shared" si="22"/>
        <v>0</v>
      </c>
      <c r="AR93" s="149"/>
      <c r="AS93" s="156">
        <f>IF(D93=$C$171,'Other inputs'!$C$12/1000000,SUM(AC93:AG93))</f>
        <v>13.737514654383206</v>
      </c>
      <c r="AT93" s="200">
        <f>IF(D93=$C$171,$Z$171*('Other inputs'!$C$6/'Other inputs'!$C$5),SUM(AH93:AL93))</f>
        <v>112.8745687787596</v>
      </c>
      <c r="AU93" s="210">
        <f t="shared" si="23"/>
        <v>126.6120834331428</v>
      </c>
      <c r="AV93" s="214"/>
      <c r="AW93" s="199">
        <f>IF($G93=1,0,AC93*('Other inputs'!$F$6/'Other inputs'!$F$5))</f>
        <v>13.813482477356752</v>
      </c>
      <c r="AX93" s="200">
        <f>IF($G93=1,0,AD93*('Other inputs'!$F$6/'Other inputs'!$F$5))</f>
        <v>0</v>
      </c>
      <c r="AY93" s="200">
        <f>IF($G93=1,0,AE93*('Other inputs'!$F$6/'Other inputs'!$F$5))</f>
        <v>0</v>
      </c>
      <c r="AZ93" s="200">
        <f>IF($G93=1,0,AF93*('Other inputs'!$F$6/'Other inputs'!$F$5))</f>
        <v>0</v>
      </c>
      <c r="BA93" s="200">
        <f>IF($G93=1,0,AG93*('Other inputs'!$F$6/'Other inputs'!$F$5))</f>
        <v>0</v>
      </c>
      <c r="BB93" s="199">
        <f>IF($G93=1,0,AH93*('Other inputs'!$C$7/'Other inputs'!$C$6))</f>
        <v>112.8745687787596</v>
      </c>
      <c r="BC93" s="200">
        <f>IF($G93=1,0,AI93*('Other inputs'!$C$7/'Other inputs'!$C$6))</f>
        <v>0</v>
      </c>
      <c r="BD93" s="200">
        <f>IF($G93=1,0,AJ93*('Other inputs'!$C$7/'Other inputs'!$C$6))</f>
        <v>0</v>
      </c>
      <c r="BE93" s="200">
        <f>IF($G93=1,0,AK93*('Other inputs'!$C$7/'Other inputs'!$C$6))</f>
        <v>0</v>
      </c>
      <c r="BF93" s="200">
        <f>IF($G93=1,0,AL93*('Other inputs'!$C$7/'Other inputs'!$C$6))</f>
        <v>0</v>
      </c>
      <c r="BG93" s="199">
        <f t="shared" si="24"/>
        <v>126.68805125611635</v>
      </c>
      <c r="BH93" s="200">
        <f t="shared" si="25"/>
        <v>0</v>
      </c>
      <c r="BI93" s="200">
        <f t="shared" si="26"/>
        <v>0</v>
      </c>
      <c r="BJ93" s="200">
        <f t="shared" si="27"/>
        <v>0</v>
      </c>
      <c r="BK93" s="210">
        <f t="shared" si="28"/>
        <v>0</v>
      </c>
      <c r="BL93" s="200"/>
      <c r="BM93" s="199">
        <f>IF(D93=C$171,'Other inputs'!$C$13/1000000,SUM(AW93:BA93))</f>
        <v>13.813482477356752</v>
      </c>
      <c r="BN93" s="200">
        <f>IF(B93=$B$171,$AT$171*('Other inputs'!$C$7/'Other inputs'!$C$6),SUM(BB93:BF93))</f>
        <v>112.8745687787596</v>
      </c>
      <c r="BO93" s="188">
        <f t="shared" si="29"/>
        <v>126.68805125611635</v>
      </c>
    </row>
    <row r="94" spans="2:67">
      <c r="B94" s="121" t="str">
        <f>'KI 2019-20'!B95</f>
        <v>E1035</v>
      </c>
      <c r="C94" s="160" t="str">
        <f t="shared" si="16"/>
        <v>E1035</v>
      </c>
      <c r="D94" s="160" t="str">
        <f t="shared" si="17"/>
        <v>E1035</v>
      </c>
      <c r="E94" t="str">
        <f>INDEX('KI 2019-20'!D$9:D$383,MATCH($B94,'KI 2019-20'!$B$9:$B$383,0))</f>
        <v>SD</v>
      </c>
      <c r="F94">
        <f>INDEX('KI 2019-20'!E$9:E$383,MATCH($B94,'KI 2019-20'!$B$9:$B$383,0))</f>
        <v>0</v>
      </c>
      <c r="G94" s="119">
        <v>0</v>
      </c>
      <c r="H94" s="120" t="str">
        <f>INDEX('KI 2019-20'!F$9:F$383,MATCH($B94,'KI 2019-20'!$B$9:$B$383,0))</f>
        <v>Derbyshire Dales</v>
      </c>
      <c r="I94" s="154">
        <f>_xlfn.IFNA(IF($B94=$B$382,0,INDEX('I.Supplementary 2019-20'!N$8:N$191,MATCH($B94,'I.Supplementary 2019-20'!$B$8:$B$191,0))),INDEX('KI 2019-20'!N$9:N$383,MATCH($B94,'KI 2019-20'!$B$9:$B$383,0)))</f>
        <v>0</v>
      </c>
      <c r="J94" s="153">
        <f>_xlfn.IFNA(IF($B94=$B$382,0,INDEX('I.Supplementary 2019-20'!O$8:O$191,MATCH($B94,'I.Supplementary 2019-20'!$B$8:$B$191,0))),INDEX('KI 2019-20'!O$9:O$383,MATCH($B94,'KI 2019-20'!$B$9:$B$383,0)))</f>
        <v>0</v>
      </c>
      <c r="K94" s="153">
        <f>_xlfn.IFNA(IF($B94=$B$382,0,INDEX('I.Supplementary 2019-20'!P$8:P$191,MATCH($B94,'I.Supplementary 2019-20'!$B$8:$B$191,0))),INDEX('KI 2019-20'!P$9:P$383,MATCH($B94,'KI 2019-20'!$B$9:$B$383,0)))</f>
        <v>0</v>
      </c>
      <c r="L94" s="153">
        <f>_xlfn.IFNA(IF($B94=$B$382,0,INDEX('I.Supplementary 2019-20'!Q$8:Q$191,MATCH($B94,'I.Supplementary 2019-20'!$B$8:$B$191,0))),INDEX('KI 2019-20'!Q$9:Q$383,MATCH($B94,'KI 2019-20'!$B$9:$B$383,0)))</f>
        <v>0</v>
      </c>
      <c r="M94" s="155">
        <f>_xlfn.IFNA(IF($B94=$B$382,0,INDEX('I.Supplementary 2019-20'!R$8:R$191,MATCH($B94,'I.Supplementary 2019-20'!$B$8:$B$191,0))),INDEX('KI 2019-20'!R$9:R$383,MATCH($B94,'KI 2019-20'!$B$9:$B$383,0)))</f>
        <v>0</v>
      </c>
      <c r="N94" s="153">
        <f>_xlfn.IFNA(IF($B94=$B$382,0,INDEX('I.Supplementary 2019-20'!S$8:S$191,MATCH($B94,'I.Supplementary 2019-20'!$B$8:$B$191,0))),INDEX('KI 2019-20'!S$9:S$383,MATCH($B94,'KI 2019-20'!$B$9:$B$383,0)))</f>
        <v>0</v>
      </c>
      <c r="O94" s="153">
        <f>_xlfn.IFNA(IF($B94=$B$382,0,INDEX('I.Supplementary 2019-20'!T$8:T$191,MATCH($B94,'I.Supplementary 2019-20'!$B$8:$B$191,0))),INDEX('KI 2019-20'!T$9:T$383,MATCH($B94,'KI 2019-20'!$B$9:$B$383,0)))</f>
        <v>1.6482490653460597</v>
      </c>
      <c r="P94" s="153">
        <f>_xlfn.IFNA(IF($B94=$B$382,0,INDEX('I.Supplementary 2019-20'!U$8:U$191,MATCH($B94,'I.Supplementary 2019-20'!$B$8:$B$191,0))),INDEX('KI 2019-20'!U$9:U$383,MATCH($B94,'KI 2019-20'!$B$9:$B$383,0)))</f>
        <v>0</v>
      </c>
      <c r="Q94" s="153">
        <f>_xlfn.IFNA(IF($B94=$B$382,0,INDEX('I.Supplementary 2019-20'!V$8:V$191,MATCH($B94,'I.Supplementary 2019-20'!$B$8:$B$191,0))),INDEX('KI 2019-20'!V$9:V$383,MATCH($B94,'KI 2019-20'!$B$9:$B$383,0)))</f>
        <v>0</v>
      </c>
      <c r="R94" s="155">
        <f>_xlfn.IFNA(IF($B94=$B$382,0,INDEX('I.Supplementary 2019-20'!W$8:W$191,MATCH($B94,'I.Supplementary 2019-20'!$B$8:$B$191,0))),INDEX('KI 2019-20'!W$9:W$383,MATCH($B94,'KI 2019-20'!$B$9:$B$383,0)))</f>
        <v>0</v>
      </c>
      <c r="S94" s="153">
        <f>_xlfn.IFNA(IF($B94=$B$382,0,INDEX('I.Supplementary 2019-20'!X$8:X$191,MATCH($B94,'I.Supplementary 2019-20'!$B$8:$B$191,0))),INDEX('KI 2019-20'!X$9:X$383,MATCH($B94,'KI 2019-20'!$B$9:$B$383,0)))</f>
        <v>0</v>
      </c>
      <c r="T94" s="153">
        <f>_xlfn.IFNA(IF($B94=$B$382,0,INDEX('I.Supplementary 2019-20'!Y$8:Y$191,MATCH($B94,'I.Supplementary 2019-20'!$B$8:$B$191,0))),INDEX('KI 2019-20'!Y$9:Y$383,MATCH($B94,'KI 2019-20'!$B$9:$B$383,0)))</f>
        <v>1.6482490653460597</v>
      </c>
      <c r="U94" s="153">
        <f>_xlfn.IFNA(IF($B94=$B$382,0,INDEX('I.Supplementary 2019-20'!Z$8:Z$191,MATCH($B94,'I.Supplementary 2019-20'!$B$8:$B$191,0))),INDEX('KI 2019-20'!Z$9:Z$383,MATCH($B94,'KI 2019-20'!$B$9:$B$383,0)))</f>
        <v>0</v>
      </c>
      <c r="V94" s="153">
        <f>_xlfn.IFNA(IF($B94=$B$382,0,INDEX('I.Supplementary 2019-20'!AA$8:AA$191,MATCH($B94,'I.Supplementary 2019-20'!$B$8:$B$191,0))),INDEX('KI 2019-20'!AA$9:AA$383,MATCH($B94,'KI 2019-20'!$B$9:$B$383,0)))</f>
        <v>0</v>
      </c>
      <c r="W94" s="155">
        <f>_xlfn.IFNA(IF($B94=$B$382,0,INDEX('I.Supplementary 2019-20'!AB$8:AB$191,MATCH($B94,'I.Supplementary 2019-20'!$B$8:$B$191,0))),INDEX('KI 2019-20'!AB$9:AB$383,MATCH($B94,'KI 2019-20'!$B$9:$B$383,0)))</f>
        <v>0</v>
      </c>
      <c r="Y94" s="154">
        <f>_xlfn.IFNA(IF($B94=$B$382,0,INDEX('I.Supplementary 2019-20'!$I$8:$I$191,MATCH($B94,'I.Supplementary 2019-20'!$B$8:$B$191,0))),INDEX('KI 2019-20'!$I$9:$I$383,MATCH($B94,'KI 2019-20'!$B$9:$B$383,0)))</f>
        <v>0</v>
      </c>
      <c r="Z94" s="153">
        <f>_xlfn.IFNA(IF($B94=$B$382,0,INDEX('I.Supplementary 2019-20'!$J$8:$J$191,MATCH($B94,'I.Supplementary 2019-20'!$B$8:$B$191,0))),INDEX('KI 2019-20'!$J$9:$J$383,MATCH($B94,'KI 2019-20'!$B$9:$B$383,0)))</f>
        <v>1.6482490653460597</v>
      </c>
      <c r="AA94" s="155">
        <f>_xlfn.IFNA(IF($B94=$B$382,0,INDEX('I.Supplementary 2019-20'!$H$8:$H$191,MATCH($B94,'I.Supplementary 2019-20'!$B$8:$B$191,0))),INDEX('KI 2019-20'!$H$9:$H$383,MATCH($B94,'KI 2019-20'!$B$9:$B$383,0)))</f>
        <v>1.6482490653460597</v>
      </c>
      <c r="AC94" s="156">
        <f>I94*('Other inputs'!$C$6/'Other inputs'!$C$5)</f>
        <v>0</v>
      </c>
      <c r="AD94" s="149">
        <f>IF(B94=$B$35,J94*('Other inputs'!$C$6/'Other inputs'!$C$5)-('Other inputs'!$C$18/1000000),J94*('Other inputs'!$C$6/'Other inputs'!$C$5))</f>
        <v>0</v>
      </c>
      <c r="AE94" s="149">
        <f>K94*('Other inputs'!$C$6/'Other inputs'!$C$5)</f>
        <v>0</v>
      </c>
      <c r="AF94" s="149">
        <f>L94*('Other inputs'!$C$6/'Other inputs'!$C$5)</f>
        <v>0</v>
      </c>
      <c r="AG94" s="188">
        <f>M94*('Other inputs'!$C$6/'Other inputs'!$C$5)</f>
        <v>0</v>
      </c>
      <c r="AH94" s="149">
        <f>N94*('Other inputs'!$C$6/'Other inputs'!$C$5)</f>
        <v>0</v>
      </c>
      <c r="AI94" s="149">
        <f>O94*('Other inputs'!$C$6/'Other inputs'!$C$5)</f>
        <v>1.6751044472661585</v>
      </c>
      <c r="AJ94" s="149">
        <f>P94*('Other inputs'!$C$6/'Other inputs'!$C$5)</f>
        <v>0</v>
      </c>
      <c r="AK94" s="149">
        <f>Q94*('Other inputs'!$C$6/'Other inputs'!$C$5)</f>
        <v>0</v>
      </c>
      <c r="AL94" s="188">
        <f>R94*('Other inputs'!$C$6/'Other inputs'!$C$5)</f>
        <v>0</v>
      </c>
      <c r="AM94" s="156">
        <f t="shared" si="18"/>
        <v>0</v>
      </c>
      <c r="AN94" s="149">
        <f t="shared" si="19"/>
        <v>1.6751044472661585</v>
      </c>
      <c r="AO94" s="149">
        <f t="shared" si="20"/>
        <v>0</v>
      </c>
      <c r="AP94" s="149">
        <f t="shared" si="21"/>
        <v>0</v>
      </c>
      <c r="AQ94" s="188">
        <f t="shared" si="22"/>
        <v>0</v>
      </c>
      <c r="AR94" s="149"/>
      <c r="AS94" s="156">
        <f>IF(D94=$C$171,'Other inputs'!$C$12/1000000,SUM(AC94:AG94))</f>
        <v>0</v>
      </c>
      <c r="AT94" s="200">
        <f>IF(D94=$C$171,$Z$171*('Other inputs'!$C$6/'Other inputs'!$C$5),SUM(AH94:AL94))</f>
        <v>1.6751044472661585</v>
      </c>
      <c r="AU94" s="210">
        <f t="shared" si="23"/>
        <v>1.6751044472661585</v>
      </c>
      <c r="AV94" s="214"/>
      <c r="AW94" s="199">
        <f>IF($G94=1,0,AC94*('Other inputs'!$F$6/'Other inputs'!$F$5))</f>
        <v>0</v>
      </c>
      <c r="AX94" s="200">
        <f>IF($G94=1,0,AD94*('Other inputs'!$F$6/'Other inputs'!$F$5))</f>
        <v>0</v>
      </c>
      <c r="AY94" s="200">
        <f>IF($G94=1,0,AE94*('Other inputs'!$F$6/'Other inputs'!$F$5))</f>
        <v>0</v>
      </c>
      <c r="AZ94" s="200">
        <f>IF($G94=1,0,AF94*('Other inputs'!$F$6/'Other inputs'!$F$5))</f>
        <v>0</v>
      </c>
      <c r="BA94" s="200">
        <f>IF($G94=1,0,AG94*('Other inputs'!$F$6/'Other inputs'!$F$5))</f>
        <v>0</v>
      </c>
      <c r="BB94" s="199">
        <f>IF($G94=1,0,AH94*('Other inputs'!$C$7/'Other inputs'!$C$6))</f>
        <v>0</v>
      </c>
      <c r="BC94" s="200">
        <f>IF($G94=1,0,AI94*('Other inputs'!$C$7/'Other inputs'!$C$6))</f>
        <v>1.6751044472661585</v>
      </c>
      <c r="BD94" s="200">
        <f>IF($G94=1,0,AJ94*('Other inputs'!$C$7/'Other inputs'!$C$6))</f>
        <v>0</v>
      </c>
      <c r="BE94" s="200">
        <f>IF($G94=1,0,AK94*('Other inputs'!$C$7/'Other inputs'!$C$6))</f>
        <v>0</v>
      </c>
      <c r="BF94" s="200">
        <f>IF($G94=1,0,AL94*('Other inputs'!$C$7/'Other inputs'!$C$6))</f>
        <v>0</v>
      </c>
      <c r="BG94" s="199">
        <f t="shared" si="24"/>
        <v>0</v>
      </c>
      <c r="BH94" s="200">
        <f t="shared" si="25"/>
        <v>1.6751044472661585</v>
      </c>
      <c r="BI94" s="200">
        <f t="shared" si="26"/>
        <v>0</v>
      </c>
      <c r="BJ94" s="200">
        <f t="shared" si="27"/>
        <v>0</v>
      </c>
      <c r="BK94" s="210">
        <f t="shared" si="28"/>
        <v>0</v>
      </c>
      <c r="BL94" s="200"/>
      <c r="BM94" s="199">
        <f>IF(D94=C$171,'Other inputs'!$C$13/1000000,SUM(AW94:BA94))</f>
        <v>0</v>
      </c>
      <c r="BN94" s="200">
        <f>IF(B94=$B$171,$AT$171*('Other inputs'!$C$7/'Other inputs'!$C$6),SUM(BB94:BF94))</f>
        <v>1.6751044472661585</v>
      </c>
      <c r="BO94" s="188">
        <f t="shared" si="29"/>
        <v>1.6751044472661585</v>
      </c>
    </row>
    <row r="95" spans="2:67">
      <c r="B95" s="121" t="str">
        <f>'KI 2019-20'!B96</f>
        <v>E6110</v>
      </c>
      <c r="C95" s="160" t="str">
        <f t="shared" si="16"/>
        <v>E6110</v>
      </c>
      <c r="D95" s="160" t="str">
        <f t="shared" si="17"/>
        <v>E6110</v>
      </c>
      <c r="E95" t="str">
        <f>INDEX('KI 2019-20'!D$9:D$383,MATCH($B95,'KI 2019-20'!$B$9:$B$383,0))</f>
        <v>SFIR</v>
      </c>
      <c r="F95">
        <f>INDEX('KI 2019-20'!E$9:E$383,MATCH($B95,'KI 2019-20'!$B$9:$B$383,0))</f>
        <v>0</v>
      </c>
      <c r="G95" s="119">
        <v>0</v>
      </c>
      <c r="H95" s="120" t="str">
        <f>INDEX('KI 2019-20'!F$9:F$383,MATCH($B95,'KI 2019-20'!$B$9:$B$383,0))</f>
        <v>Derbyshire Fire</v>
      </c>
      <c r="I95" s="154">
        <f>_xlfn.IFNA(IF($B95=$B$382,0,INDEX('I.Supplementary 2019-20'!N$8:N$191,MATCH($B95,'I.Supplementary 2019-20'!$B$8:$B$191,0))),INDEX('KI 2019-20'!N$9:N$383,MATCH($B95,'KI 2019-20'!$B$9:$B$383,0)))</f>
        <v>0</v>
      </c>
      <c r="J95" s="153">
        <f>_xlfn.IFNA(IF($B95=$B$382,0,INDEX('I.Supplementary 2019-20'!O$8:O$191,MATCH($B95,'I.Supplementary 2019-20'!$B$8:$B$191,0))),INDEX('KI 2019-20'!O$9:O$383,MATCH($B95,'KI 2019-20'!$B$9:$B$383,0)))</f>
        <v>0</v>
      </c>
      <c r="K95" s="153">
        <f>_xlfn.IFNA(IF($B95=$B$382,0,INDEX('I.Supplementary 2019-20'!P$8:P$191,MATCH($B95,'I.Supplementary 2019-20'!$B$8:$B$191,0))),INDEX('KI 2019-20'!P$9:P$383,MATCH($B95,'KI 2019-20'!$B$9:$B$383,0)))</f>
        <v>4.1714840048440847</v>
      </c>
      <c r="L95" s="153">
        <f>_xlfn.IFNA(IF($B95=$B$382,0,INDEX('I.Supplementary 2019-20'!Q$8:Q$191,MATCH($B95,'I.Supplementary 2019-20'!$B$8:$B$191,0))),INDEX('KI 2019-20'!Q$9:Q$383,MATCH($B95,'KI 2019-20'!$B$9:$B$383,0)))</f>
        <v>0</v>
      </c>
      <c r="M95" s="155">
        <f>_xlfn.IFNA(IF($B95=$B$382,0,INDEX('I.Supplementary 2019-20'!R$8:R$191,MATCH($B95,'I.Supplementary 2019-20'!$B$8:$B$191,0))),INDEX('KI 2019-20'!R$9:R$383,MATCH($B95,'KI 2019-20'!$B$9:$B$383,0)))</f>
        <v>0</v>
      </c>
      <c r="N95" s="153">
        <f>_xlfn.IFNA(IF($B95=$B$382,0,INDEX('I.Supplementary 2019-20'!S$8:S$191,MATCH($B95,'I.Supplementary 2019-20'!$B$8:$B$191,0))),INDEX('KI 2019-20'!S$9:S$383,MATCH($B95,'KI 2019-20'!$B$9:$B$383,0)))</f>
        <v>0</v>
      </c>
      <c r="O95" s="153">
        <f>_xlfn.IFNA(IF($B95=$B$382,0,INDEX('I.Supplementary 2019-20'!T$8:T$191,MATCH($B95,'I.Supplementary 2019-20'!$B$8:$B$191,0))),INDEX('KI 2019-20'!T$9:T$383,MATCH($B95,'KI 2019-20'!$B$9:$B$383,0)))</f>
        <v>0</v>
      </c>
      <c r="P95" s="153">
        <f>_xlfn.IFNA(IF($B95=$B$382,0,INDEX('I.Supplementary 2019-20'!U$8:U$191,MATCH($B95,'I.Supplementary 2019-20'!$B$8:$B$191,0))),INDEX('KI 2019-20'!U$9:U$383,MATCH($B95,'KI 2019-20'!$B$9:$B$383,0)))</f>
        <v>8.8391474238972023</v>
      </c>
      <c r="Q95" s="153">
        <f>_xlfn.IFNA(IF($B95=$B$382,0,INDEX('I.Supplementary 2019-20'!V$8:V$191,MATCH($B95,'I.Supplementary 2019-20'!$B$8:$B$191,0))),INDEX('KI 2019-20'!V$9:V$383,MATCH($B95,'KI 2019-20'!$B$9:$B$383,0)))</f>
        <v>0</v>
      </c>
      <c r="R95" s="155">
        <f>_xlfn.IFNA(IF($B95=$B$382,0,INDEX('I.Supplementary 2019-20'!W$8:W$191,MATCH($B95,'I.Supplementary 2019-20'!$B$8:$B$191,0))),INDEX('KI 2019-20'!W$9:W$383,MATCH($B95,'KI 2019-20'!$B$9:$B$383,0)))</f>
        <v>0</v>
      </c>
      <c r="S95" s="153">
        <f>_xlfn.IFNA(IF($B95=$B$382,0,INDEX('I.Supplementary 2019-20'!X$8:X$191,MATCH($B95,'I.Supplementary 2019-20'!$B$8:$B$191,0))),INDEX('KI 2019-20'!X$9:X$383,MATCH($B95,'KI 2019-20'!$B$9:$B$383,0)))</f>
        <v>0</v>
      </c>
      <c r="T95" s="153">
        <f>_xlfn.IFNA(IF($B95=$B$382,0,INDEX('I.Supplementary 2019-20'!Y$8:Y$191,MATCH($B95,'I.Supplementary 2019-20'!$B$8:$B$191,0))),INDEX('KI 2019-20'!Y$9:Y$383,MATCH($B95,'KI 2019-20'!$B$9:$B$383,0)))</f>
        <v>0</v>
      </c>
      <c r="U95" s="153">
        <f>_xlfn.IFNA(IF($B95=$B$382,0,INDEX('I.Supplementary 2019-20'!Z$8:Z$191,MATCH($B95,'I.Supplementary 2019-20'!$B$8:$B$191,0))),INDEX('KI 2019-20'!Z$9:Z$383,MATCH($B95,'KI 2019-20'!$B$9:$B$383,0)))</f>
        <v>13.010631428741288</v>
      </c>
      <c r="V95" s="153">
        <f>_xlfn.IFNA(IF($B95=$B$382,0,INDEX('I.Supplementary 2019-20'!AA$8:AA$191,MATCH($B95,'I.Supplementary 2019-20'!$B$8:$B$191,0))),INDEX('KI 2019-20'!AA$9:AA$383,MATCH($B95,'KI 2019-20'!$B$9:$B$383,0)))</f>
        <v>0</v>
      </c>
      <c r="W95" s="155">
        <f>_xlfn.IFNA(IF($B95=$B$382,0,INDEX('I.Supplementary 2019-20'!AB$8:AB$191,MATCH($B95,'I.Supplementary 2019-20'!$B$8:$B$191,0))),INDEX('KI 2019-20'!AB$9:AB$383,MATCH($B95,'KI 2019-20'!$B$9:$B$383,0)))</f>
        <v>0</v>
      </c>
      <c r="Y95" s="154">
        <f>_xlfn.IFNA(IF($B95=$B$382,0,INDEX('I.Supplementary 2019-20'!$I$8:$I$191,MATCH($B95,'I.Supplementary 2019-20'!$B$8:$B$191,0))),INDEX('KI 2019-20'!$I$9:$I$383,MATCH($B95,'KI 2019-20'!$B$9:$B$383,0)))</f>
        <v>4.1714840048440847</v>
      </c>
      <c r="Z95" s="153">
        <f>_xlfn.IFNA(IF($B95=$B$382,0,INDEX('I.Supplementary 2019-20'!$J$8:$J$191,MATCH($B95,'I.Supplementary 2019-20'!$B$8:$B$191,0))),INDEX('KI 2019-20'!$J$9:$J$383,MATCH($B95,'KI 2019-20'!$B$9:$B$383,0)))</f>
        <v>8.8391474238972023</v>
      </c>
      <c r="AA95" s="155">
        <f>_xlfn.IFNA(IF($B95=$B$382,0,INDEX('I.Supplementary 2019-20'!$H$8:$H$191,MATCH($B95,'I.Supplementary 2019-20'!$B$8:$B$191,0))),INDEX('KI 2019-20'!$H$9:$H$383,MATCH($B95,'KI 2019-20'!$B$9:$B$383,0)))</f>
        <v>13.010631428741288</v>
      </c>
      <c r="AC95" s="156">
        <f>I95*('Other inputs'!$C$6/'Other inputs'!$C$5)</f>
        <v>0</v>
      </c>
      <c r="AD95" s="149">
        <f>IF(B95=$B$35,J95*('Other inputs'!$C$6/'Other inputs'!$C$5)-('Other inputs'!$C$18/1000000),J95*('Other inputs'!$C$6/'Other inputs'!$C$5))</f>
        <v>0</v>
      </c>
      <c r="AE95" s="149">
        <f>K95*('Other inputs'!$C$6/'Other inputs'!$C$5)</f>
        <v>4.2394511576725016</v>
      </c>
      <c r="AF95" s="149">
        <f>L95*('Other inputs'!$C$6/'Other inputs'!$C$5)</f>
        <v>0</v>
      </c>
      <c r="AG95" s="188">
        <f>M95*('Other inputs'!$C$6/'Other inputs'!$C$5)</f>
        <v>0</v>
      </c>
      <c r="AH95" s="149">
        <f>N95*('Other inputs'!$C$6/'Other inputs'!$C$5)</f>
        <v>0</v>
      </c>
      <c r="AI95" s="149">
        <f>O95*('Other inputs'!$C$6/'Other inputs'!$C$5)</f>
        <v>0</v>
      </c>
      <c r="AJ95" s="149">
        <f>P95*('Other inputs'!$C$6/'Other inputs'!$C$5)</f>
        <v>8.9831661191949159</v>
      </c>
      <c r="AK95" s="149">
        <f>Q95*('Other inputs'!$C$6/'Other inputs'!$C$5)</f>
        <v>0</v>
      </c>
      <c r="AL95" s="188">
        <f>R95*('Other inputs'!$C$6/'Other inputs'!$C$5)</f>
        <v>0</v>
      </c>
      <c r="AM95" s="156">
        <f t="shared" si="18"/>
        <v>0</v>
      </c>
      <c r="AN95" s="149">
        <f t="shared" si="19"/>
        <v>0</v>
      </c>
      <c r="AO95" s="149">
        <f t="shared" si="20"/>
        <v>13.222617276867418</v>
      </c>
      <c r="AP95" s="149">
        <f t="shared" si="21"/>
        <v>0</v>
      </c>
      <c r="AQ95" s="188">
        <f t="shared" si="22"/>
        <v>0</v>
      </c>
      <c r="AR95" s="149"/>
      <c r="AS95" s="156">
        <f>IF(D95=$C$171,'Other inputs'!$C$12/1000000,SUM(AC95:AG95))</f>
        <v>4.2394511576725016</v>
      </c>
      <c r="AT95" s="200">
        <f>IF(D95=$C$171,$Z$171*('Other inputs'!$C$6/'Other inputs'!$C$5),SUM(AH95:AL95))</f>
        <v>8.9831661191949159</v>
      </c>
      <c r="AU95" s="210">
        <f t="shared" si="23"/>
        <v>13.222617276867418</v>
      </c>
      <c r="AV95" s="214"/>
      <c r="AW95" s="199">
        <f>IF($G95=1,0,AC95*('Other inputs'!$F$6/'Other inputs'!$F$5))</f>
        <v>0</v>
      </c>
      <c r="AX95" s="200">
        <f>IF($G95=1,0,AD95*('Other inputs'!$F$6/'Other inputs'!$F$5))</f>
        <v>0</v>
      </c>
      <c r="AY95" s="200">
        <f>IF($G95=1,0,AE95*('Other inputs'!$F$6/'Other inputs'!$F$5))</f>
        <v>4.2628951272080169</v>
      </c>
      <c r="AZ95" s="200">
        <f>IF($G95=1,0,AF95*('Other inputs'!$F$6/'Other inputs'!$F$5))</f>
        <v>0</v>
      </c>
      <c r="BA95" s="200">
        <f>IF($G95=1,0,AG95*('Other inputs'!$F$6/'Other inputs'!$F$5))</f>
        <v>0</v>
      </c>
      <c r="BB95" s="199">
        <f>IF($G95=1,0,AH95*('Other inputs'!$C$7/'Other inputs'!$C$6))</f>
        <v>0</v>
      </c>
      <c r="BC95" s="200">
        <f>IF($G95=1,0,AI95*('Other inputs'!$C$7/'Other inputs'!$C$6))</f>
        <v>0</v>
      </c>
      <c r="BD95" s="200">
        <f>IF($G95=1,0,AJ95*('Other inputs'!$C$7/'Other inputs'!$C$6))</f>
        <v>8.9831661191949159</v>
      </c>
      <c r="BE95" s="200">
        <f>IF($G95=1,0,AK95*('Other inputs'!$C$7/'Other inputs'!$C$6))</f>
        <v>0</v>
      </c>
      <c r="BF95" s="200">
        <f>IF($G95=1,0,AL95*('Other inputs'!$C$7/'Other inputs'!$C$6))</f>
        <v>0</v>
      </c>
      <c r="BG95" s="199">
        <f t="shared" si="24"/>
        <v>0</v>
      </c>
      <c r="BH95" s="200">
        <f t="shared" si="25"/>
        <v>0</v>
      </c>
      <c r="BI95" s="200">
        <f t="shared" si="26"/>
        <v>13.246061246402933</v>
      </c>
      <c r="BJ95" s="200">
        <f t="shared" si="27"/>
        <v>0</v>
      </c>
      <c r="BK95" s="210">
        <f t="shared" si="28"/>
        <v>0</v>
      </c>
      <c r="BL95" s="200"/>
      <c r="BM95" s="199">
        <f>IF(D95=C$171,'Other inputs'!$C$13/1000000,SUM(AW95:BA95))</f>
        <v>4.2628951272080169</v>
      </c>
      <c r="BN95" s="200">
        <f>IF(B95=$B$171,$AT$171*('Other inputs'!$C$7/'Other inputs'!$C$6),SUM(BB95:BF95))</f>
        <v>8.9831661191949159</v>
      </c>
      <c r="BO95" s="188">
        <f t="shared" si="29"/>
        <v>13.246061246402933</v>
      </c>
    </row>
    <row r="96" spans="2:67">
      <c r="B96" s="121" t="str">
        <f>'KI 2019-20'!B97</f>
        <v>E1121</v>
      </c>
      <c r="C96" s="160" t="str">
        <f t="shared" si="16"/>
        <v>E1121</v>
      </c>
      <c r="D96" s="160" t="str">
        <f t="shared" si="17"/>
        <v>E1121</v>
      </c>
      <c r="E96" t="str">
        <f>INDEX('KI 2019-20'!D$9:D$383,MATCH($B96,'KI 2019-20'!$B$9:$B$383,0))</f>
        <v>SCNFIR</v>
      </c>
      <c r="F96">
        <f>INDEX('KI 2019-20'!E$9:E$383,MATCH($B96,'KI 2019-20'!$B$9:$B$383,0))</f>
        <v>0</v>
      </c>
      <c r="G96" s="119">
        <v>0</v>
      </c>
      <c r="H96" s="120" t="str">
        <f>INDEX('KI 2019-20'!F$9:F$383,MATCH($B96,'KI 2019-20'!$B$9:$B$383,0))</f>
        <v>Devon</v>
      </c>
      <c r="I96" s="154">
        <f>_xlfn.IFNA(IF($B96=$B$382,0,INDEX('I.Supplementary 2019-20'!N$8:N$191,MATCH($B96,'I.Supplementary 2019-20'!$B$8:$B$191,0))),INDEX('KI 2019-20'!N$9:N$383,MATCH($B96,'KI 2019-20'!$B$9:$B$383,0)))</f>
        <v>0.53734912673372026</v>
      </c>
      <c r="J96" s="153">
        <f>_xlfn.IFNA(IF($B96=$B$382,0,INDEX('I.Supplementary 2019-20'!O$8:O$191,MATCH($B96,'I.Supplementary 2019-20'!$B$8:$B$191,0))),INDEX('KI 2019-20'!O$9:O$383,MATCH($B96,'KI 2019-20'!$B$9:$B$383,0)))</f>
        <v>0</v>
      </c>
      <c r="K96" s="153">
        <f>_xlfn.IFNA(IF($B96=$B$382,0,INDEX('I.Supplementary 2019-20'!P$8:P$191,MATCH($B96,'I.Supplementary 2019-20'!$B$8:$B$191,0))),INDEX('KI 2019-20'!P$9:P$383,MATCH($B96,'KI 2019-20'!$B$9:$B$383,0)))</f>
        <v>0</v>
      </c>
      <c r="L96" s="153">
        <f>_xlfn.IFNA(IF($B96=$B$382,0,INDEX('I.Supplementary 2019-20'!Q$8:Q$191,MATCH($B96,'I.Supplementary 2019-20'!$B$8:$B$191,0))),INDEX('KI 2019-20'!Q$9:Q$383,MATCH($B96,'KI 2019-20'!$B$9:$B$383,0)))</f>
        <v>0</v>
      </c>
      <c r="M96" s="155">
        <f>_xlfn.IFNA(IF($B96=$B$382,0,INDEX('I.Supplementary 2019-20'!R$8:R$191,MATCH($B96,'I.Supplementary 2019-20'!$B$8:$B$191,0))),INDEX('KI 2019-20'!R$9:R$383,MATCH($B96,'KI 2019-20'!$B$9:$B$383,0)))</f>
        <v>0</v>
      </c>
      <c r="N96" s="153">
        <f>_xlfn.IFNA(IF($B96=$B$382,0,INDEX('I.Supplementary 2019-20'!S$8:S$191,MATCH($B96,'I.Supplementary 2019-20'!$B$8:$B$191,0))),INDEX('KI 2019-20'!S$9:S$383,MATCH($B96,'KI 2019-20'!$B$9:$B$383,0)))</f>
        <v>101.0050759229693</v>
      </c>
      <c r="O96" s="153">
        <f>_xlfn.IFNA(IF($B96=$B$382,0,INDEX('I.Supplementary 2019-20'!T$8:T$191,MATCH($B96,'I.Supplementary 2019-20'!$B$8:$B$191,0))),INDEX('KI 2019-20'!T$9:T$383,MATCH($B96,'KI 2019-20'!$B$9:$B$383,0)))</f>
        <v>0</v>
      </c>
      <c r="P96" s="153">
        <f>_xlfn.IFNA(IF($B96=$B$382,0,INDEX('I.Supplementary 2019-20'!U$8:U$191,MATCH($B96,'I.Supplementary 2019-20'!$B$8:$B$191,0))),INDEX('KI 2019-20'!U$9:U$383,MATCH($B96,'KI 2019-20'!$B$9:$B$383,0)))</f>
        <v>0</v>
      </c>
      <c r="Q96" s="153">
        <f>_xlfn.IFNA(IF($B96=$B$382,0,INDEX('I.Supplementary 2019-20'!V$8:V$191,MATCH($B96,'I.Supplementary 2019-20'!$B$8:$B$191,0))),INDEX('KI 2019-20'!V$9:V$383,MATCH($B96,'KI 2019-20'!$B$9:$B$383,0)))</f>
        <v>0</v>
      </c>
      <c r="R96" s="155">
        <f>_xlfn.IFNA(IF($B96=$B$382,0,INDEX('I.Supplementary 2019-20'!W$8:W$191,MATCH($B96,'I.Supplementary 2019-20'!$B$8:$B$191,0))),INDEX('KI 2019-20'!W$9:W$383,MATCH($B96,'KI 2019-20'!$B$9:$B$383,0)))</f>
        <v>0</v>
      </c>
      <c r="S96" s="153">
        <f>_xlfn.IFNA(IF($B96=$B$382,0,INDEX('I.Supplementary 2019-20'!X$8:X$191,MATCH($B96,'I.Supplementary 2019-20'!$B$8:$B$191,0))),INDEX('KI 2019-20'!X$9:X$383,MATCH($B96,'KI 2019-20'!$B$9:$B$383,0)))</f>
        <v>101.54242504970301</v>
      </c>
      <c r="T96" s="153">
        <f>_xlfn.IFNA(IF($B96=$B$382,0,INDEX('I.Supplementary 2019-20'!Y$8:Y$191,MATCH($B96,'I.Supplementary 2019-20'!$B$8:$B$191,0))),INDEX('KI 2019-20'!Y$9:Y$383,MATCH($B96,'KI 2019-20'!$B$9:$B$383,0)))</f>
        <v>0</v>
      </c>
      <c r="U96" s="153">
        <f>_xlfn.IFNA(IF($B96=$B$382,0,INDEX('I.Supplementary 2019-20'!Z$8:Z$191,MATCH($B96,'I.Supplementary 2019-20'!$B$8:$B$191,0))),INDEX('KI 2019-20'!Z$9:Z$383,MATCH($B96,'KI 2019-20'!$B$9:$B$383,0)))</f>
        <v>0</v>
      </c>
      <c r="V96" s="153">
        <f>_xlfn.IFNA(IF($B96=$B$382,0,INDEX('I.Supplementary 2019-20'!AA$8:AA$191,MATCH($B96,'I.Supplementary 2019-20'!$B$8:$B$191,0))),INDEX('KI 2019-20'!AA$9:AA$383,MATCH($B96,'KI 2019-20'!$B$9:$B$383,0)))</f>
        <v>0</v>
      </c>
      <c r="W96" s="155">
        <f>_xlfn.IFNA(IF($B96=$B$382,0,INDEX('I.Supplementary 2019-20'!AB$8:AB$191,MATCH($B96,'I.Supplementary 2019-20'!$B$8:$B$191,0))),INDEX('KI 2019-20'!AB$9:AB$383,MATCH($B96,'KI 2019-20'!$B$9:$B$383,0)))</f>
        <v>0</v>
      </c>
      <c r="Y96" s="154">
        <f>_xlfn.IFNA(IF($B96=$B$382,0,INDEX('I.Supplementary 2019-20'!$I$8:$I$191,MATCH($B96,'I.Supplementary 2019-20'!$B$8:$B$191,0))),INDEX('KI 2019-20'!$I$9:$I$383,MATCH($B96,'KI 2019-20'!$B$9:$B$383,0)))</f>
        <v>0.53734912673372026</v>
      </c>
      <c r="Z96" s="153">
        <f>_xlfn.IFNA(IF($B96=$B$382,0,INDEX('I.Supplementary 2019-20'!$J$8:$J$191,MATCH($B96,'I.Supplementary 2019-20'!$B$8:$B$191,0))),INDEX('KI 2019-20'!$J$9:$J$383,MATCH($B96,'KI 2019-20'!$B$9:$B$383,0)))</f>
        <v>101.0050759229693</v>
      </c>
      <c r="AA96" s="155">
        <f>_xlfn.IFNA(IF($B96=$B$382,0,INDEX('I.Supplementary 2019-20'!$H$8:$H$191,MATCH($B96,'I.Supplementary 2019-20'!$B$8:$B$191,0))),INDEX('KI 2019-20'!$H$9:$H$383,MATCH($B96,'KI 2019-20'!$B$9:$B$383,0)))</f>
        <v>101.54242504970301</v>
      </c>
      <c r="AC96" s="156">
        <f>I96*('Other inputs'!$C$6/'Other inputs'!$C$5)</f>
        <v>0.5461043059880375</v>
      </c>
      <c r="AD96" s="149">
        <f>IF(B96=$B$35,J96*('Other inputs'!$C$6/'Other inputs'!$C$5)-('Other inputs'!$C$18/1000000),J96*('Other inputs'!$C$6/'Other inputs'!$C$5))</f>
        <v>0</v>
      </c>
      <c r="AE96" s="149">
        <f>K96*('Other inputs'!$C$6/'Other inputs'!$C$5)</f>
        <v>0</v>
      </c>
      <c r="AF96" s="149">
        <f>L96*('Other inputs'!$C$6/'Other inputs'!$C$5)</f>
        <v>0</v>
      </c>
      <c r="AG96" s="188">
        <f>M96*('Other inputs'!$C$6/'Other inputs'!$C$5)</f>
        <v>0</v>
      </c>
      <c r="AH96" s="149">
        <f>N96*('Other inputs'!$C$6/'Other inputs'!$C$5)</f>
        <v>102.65077980766127</v>
      </c>
      <c r="AI96" s="149">
        <f>O96*('Other inputs'!$C$6/'Other inputs'!$C$5)</f>
        <v>0</v>
      </c>
      <c r="AJ96" s="149">
        <f>P96*('Other inputs'!$C$6/'Other inputs'!$C$5)</f>
        <v>0</v>
      </c>
      <c r="AK96" s="149">
        <f>Q96*('Other inputs'!$C$6/'Other inputs'!$C$5)</f>
        <v>0</v>
      </c>
      <c r="AL96" s="188">
        <f>R96*('Other inputs'!$C$6/'Other inputs'!$C$5)</f>
        <v>0</v>
      </c>
      <c r="AM96" s="156">
        <f t="shared" si="18"/>
        <v>103.1968841136493</v>
      </c>
      <c r="AN96" s="149">
        <f t="shared" si="19"/>
        <v>0</v>
      </c>
      <c r="AO96" s="149">
        <f t="shared" si="20"/>
        <v>0</v>
      </c>
      <c r="AP96" s="149">
        <f t="shared" si="21"/>
        <v>0</v>
      </c>
      <c r="AQ96" s="188">
        <f t="shared" si="22"/>
        <v>0</v>
      </c>
      <c r="AR96" s="149"/>
      <c r="AS96" s="156">
        <f>IF(D96=$C$171,'Other inputs'!$C$12/1000000,SUM(AC96:AG96))</f>
        <v>0.5461043059880375</v>
      </c>
      <c r="AT96" s="200">
        <f>IF(D96=$C$171,$Z$171*('Other inputs'!$C$6/'Other inputs'!$C$5),SUM(AH96:AL96))</f>
        <v>102.65077980766127</v>
      </c>
      <c r="AU96" s="210">
        <f t="shared" si="23"/>
        <v>103.1968841136493</v>
      </c>
      <c r="AV96" s="214"/>
      <c r="AW96" s="199">
        <f>IF($G96=1,0,AC96*('Other inputs'!$F$6/'Other inputs'!$F$5))</f>
        <v>0.54912423763405427</v>
      </c>
      <c r="AX96" s="200">
        <f>IF($G96=1,0,AD96*('Other inputs'!$F$6/'Other inputs'!$F$5))</f>
        <v>0</v>
      </c>
      <c r="AY96" s="200">
        <f>IF($G96=1,0,AE96*('Other inputs'!$F$6/'Other inputs'!$F$5))</f>
        <v>0</v>
      </c>
      <c r="AZ96" s="200">
        <f>IF($G96=1,0,AF96*('Other inputs'!$F$6/'Other inputs'!$F$5))</f>
        <v>0</v>
      </c>
      <c r="BA96" s="200">
        <f>IF($G96=1,0,AG96*('Other inputs'!$F$6/'Other inputs'!$F$5))</f>
        <v>0</v>
      </c>
      <c r="BB96" s="199">
        <f>IF($G96=1,0,AH96*('Other inputs'!$C$7/'Other inputs'!$C$6))</f>
        <v>102.65077980766127</v>
      </c>
      <c r="BC96" s="200">
        <f>IF($G96=1,0,AI96*('Other inputs'!$C$7/'Other inputs'!$C$6))</f>
        <v>0</v>
      </c>
      <c r="BD96" s="200">
        <f>IF($G96=1,0,AJ96*('Other inputs'!$C$7/'Other inputs'!$C$6))</f>
        <v>0</v>
      </c>
      <c r="BE96" s="200">
        <f>IF($G96=1,0,AK96*('Other inputs'!$C$7/'Other inputs'!$C$6))</f>
        <v>0</v>
      </c>
      <c r="BF96" s="200">
        <f>IF($G96=1,0,AL96*('Other inputs'!$C$7/'Other inputs'!$C$6))</f>
        <v>0</v>
      </c>
      <c r="BG96" s="199">
        <f t="shared" si="24"/>
        <v>103.19990404529533</v>
      </c>
      <c r="BH96" s="200">
        <f t="shared" si="25"/>
        <v>0</v>
      </c>
      <c r="BI96" s="200">
        <f t="shared" si="26"/>
        <v>0</v>
      </c>
      <c r="BJ96" s="200">
        <f t="shared" si="27"/>
        <v>0</v>
      </c>
      <c r="BK96" s="210">
        <f t="shared" si="28"/>
        <v>0</v>
      </c>
      <c r="BL96" s="200"/>
      <c r="BM96" s="199">
        <f>IF(D96=C$171,'Other inputs'!$C$13/1000000,SUM(AW96:BA96))</f>
        <v>0.54912423763405427</v>
      </c>
      <c r="BN96" s="200">
        <f>IF(B96=$B$171,$AT$171*('Other inputs'!$C$7/'Other inputs'!$C$6),SUM(BB96:BF96))</f>
        <v>102.65077980766127</v>
      </c>
      <c r="BO96" s="188">
        <f t="shared" si="29"/>
        <v>103.19990404529533</v>
      </c>
    </row>
    <row r="97" spans="2:67">
      <c r="B97" s="121" t="str">
        <f>'KI 2019-20'!B98</f>
        <v>E6161</v>
      </c>
      <c r="C97" s="160" t="str">
        <f t="shared" si="16"/>
        <v>E6161</v>
      </c>
      <c r="D97" s="160" t="str">
        <f t="shared" si="17"/>
        <v>E6161</v>
      </c>
      <c r="E97" t="str">
        <f>INDEX('KI 2019-20'!D$9:D$383,MATCH($B97,'KI 2019-20'!$B$9:$B$383,0))</f>
        <v>SFIR</v>
      </c>
      <c r="F97">
        <f>INDEX('KI 2019-20'!E$9:E$383,MATCH($B97,'KI 2019-20'!$B$9:$B$383,0))</f>
        <v>0</v>
      </c>
      <c r="G97" s="119">
        <v>0</v>
      </c>
      <c r="H97" s="120" t="str">
        <f>INDEX('KI 2019-20'!F$9:F$383,MATCH($B97,'KI 2019-20'!$B$9:$B$383,0))</f>
        <v>Devon &amp; Somerset Fire</v>
      </c>
      <c r="I97" s="154">
        <f>_xlfn.IFNA(IF($B97=$B$382,0,INDEX('I.Supplementary 2019-20'!N$8:N$191,MATCH($B97,'I.Supplementary 2019-20'!$B$8:$B$191,0))),INDEX('KI 2019-20'!N$9:N$383,MATCH($B97,'KI 2019-20'!$B$9:$B$383,0)))</f>
        <v>0</v>
      </c>
      <c r="J97" s="153">
        <f>_xlfn.IFNA(IF($B97=$B$382,0,INDEX('I.Supplementary 2019-20'!O$8:O$191,MATCH($B97,'I.Supplementary 2019-20'!$B$8:$B$191,0))),INDEX('KI 2019-20'!O$9:O$383,MATCH($B97,'KI 2019-20'!$B$9:$B$383,0)))</f>
        <v>0</v>
      </c>
      <c r="K97" s="153">
        <f>_xlfn.IFNA(IF($B97=$B$382,0,INDEX('I.Supplementary 2019-20'!P$8:P$191,MATCH($B97,'I.Supplementary 2019-20'!$B$8:$B$191,0))),INDEX('KI 2019-20'!P$9:P$383,MATCH($B97,'KI 2019-20'!$B$9:$B$383,0)))</f>
        <v>6.2864766729671731</v>
      </c>
      <c r="L97" s="153">
        <f>_xlfn.IFNA(IF($B97=$B$382,0,INDEX('I.Supplementary 2019-20'!Q$8:Q$191,MATCH($B97,'I.Supplementary 2019-20'!$B$8:$B$191,0))),INDEX('KI 2019-20'!Q$9:Q$383,MATCH($B97,'KI 2019-20'!$B$9:$B$383,0)))</f>
        <v>0</v>
      </c>
      <c r="M97" s="155">
        <f>_xlfn.IFNA(IF($B97=$B$382,0,INDEX('I.Supplementary 2019-20'!R$8:R$191,MATCH($B97,'I.Supplementary 2019-20'!$B$8:$B$191,0))),INDEX('KI 2019-20'!R$9:R$383,MATCH($B97,'KI 2019-20'!$B$9:$B$383,0)))</f>
        <v>0</v>
      </c>
      <c r="N97" s="153">
        <f>_xlfn.IFNA(IF($B97=$B$382,0,INDEX('I.Supplementary 2019-20'!S$8:S$191,MATCH($B97,'I.Supplementary 2019-20'!$B$8:$B$191,0))),INDEX('KI 2019-20'!S$9:S$383,MATCH($B97,'KI 2019-20'!$B$9:$B$383,0)))</f>
        <v>0</v>
      </c>
      <c r="O97" s="153">
        <f>_xlfn.IFNA(IF($B97=$B$382,0,INDEX('I.Supplementary 2019-20'!T$8:T$191,MATCH($B97,'I.Supplementary 2019-20'!$B$8:$B$191,0))),INDEX('KI 2019-20'!T$9:T$383,MATCH($B97,'KI 2019-20'!$B$9:$B$383,0)))</f>
        <v>0</v>
      </c>
      <c r="P97" s="153">
        <f>_xlfn.IFNA(IF($B97=$B$382,0,INDEX('I.Supplementary 2019-20'!U$8:U$191,MATCH($B97,'I.Supplementary 2019-20'!$B$8:$B$191,0))),INDEX('KI 2019-20'!U$9:U$383,MATCH($B97,'KI 2019-20'!$B$9:$B$383,0)))</f>
        <v>15.674536863833433</v>
      </c>
      <c r="Q97" s="153">
        <f>_xlfn.IFNA(IF($B97=$B$382,0,INDEX('I.Supplementary 2019-20'!V$8:V$191,MATCH($B97,'I.Supplementary 2019-20'!$B$8:$B$191,0))),INDEX('KI 2019-20'!V$9:V$383,MATCH($B97,'KI 2019-20'!$B$9:$B$383,0)))</f>
        <v>0</v>
      </c>
      <c r="R97" s="155">
        <f>_xlfn.IFNA(IF($B97=$B$382,0,INDEX('I.Supplementary 2019-20'!W$8:W$191,MATCH($B97,'I.Supplementary 2019-20'!$B$8:$B$191,0))),INDEX('KI 2019-20'!W$9:W$383,MATCH($B97,'KI 2019-20'!$B$9:$B$383,0)))</f>
        <v>0</v>
      </c>
      <c r="S97" s="153">
        <f>_xlfn.IFNA(IF($B97=$B$382,0,INDEX('I.Supplementary 2019-20'!X$8:X$191,MATCH($B97,'I.Supplementary 2019-20'!$B$8:$B$191,0))),INDEX('KI 2019-20'!X$9:X$383,MATCH($B97,'KI 2019-20'!$B$9:$B$383,0)))</f>
        <v>0</v>
      </c>
      <c r="T97" s="153">
        <f>_xlfn.IFNA(IF($B97=$B$382,0,INDEX('I.Supplementary 2019-20'!Y$8:Y$191,MATCH($B97,'I.Supplementary 2019-20'!$B$8:$B$191,0))),INDEX('KI 2019-20'!Y$9:Y$383,MATCH($B97,'KI 2019-20'!$B$9:$B$383,0)))</f>
        <v>0</v>
      </c>
      <c r="U97" s="153">
        <f>_xlfn.IFNA(IF($B97=$B$382,0,INDEX('I.Supplementary 2019-20'!Z$8:Z$191,MATCH($B97,'I.Supplementary 2019-20'!$B$8:$B$191,0))),INDEX('KI 2019-20'!Z$9:Z$383,MATCH($B97,'KI 2019-20'!$B$9:$B$383,0)))</f>
        <v>21.961013536800607</v>
      </c>
      <c r="V97" s="153">
        <f>_xlfn.IFNA(IF($B97=$B$382,0,INDEX('I.Supplementary 2019-20'!AA$8:AA$191,MATCH($B97,'I.Supplementary 2019-20'!$B$8:$B$191,0))),INDEX('KI 2019-20'!AA$9:AA$383,MATCH($B97,'KI 2019-20'!$B$9:$B$383,0)))</f>
        <v>0</v>
      </c>
      <c r="W97" s="155">
        <f>_xlfn.IFNA(IF($B97=$B$382,0,INDEX('I.Supplementary 2019-20'!AB$8:AB$191,MATCH($B97,'I.Supplementary 2019-20'!$B$8:$B$191,0))),INDEX('KI 2019-20'!AB$9:AB$383,MATCH($B97,'KI 2019-20'!$B$9:$B$383,0)))</f>
        <v>0</v>
      </c>
      <c r="Y97" s="154">
        <f>_xlfn.IFNA(IF($B97=$B$382,0,INDEX('I.Supplementary 2019-20'!$I$8:$I$191,MATCH($B97,'I.Supplementary 2019-20'!$B$8:$B$191,0))),INDEX('KI 2019-20'!$I$9:$I$383,MATCH($B97,'KI 2019-20'!$B$9:$B$383,0)))</f>
        <v>6.2864766729671731</v>
      </c>
      <c r="Z97" s="153">
        <f>_xlfn.IFNA(IF($B97=$B$382,0,INDEX('I.Supplementary 2019-20'!$J$8:$J$191,MATCH($B97,'I.Supplementary 2019-20'!$B$8:$B$191,0))),INDEX('KI 2019-20'!$J$9:$J$383,MATCH($B97,'KI 2019-20'!$B$9:$B$383,0)))</f>
        <v>15.674536863833433</v>
      </c>
      <c r="AA97" s="155">
        <f>_xlfn.IFNA(IF($B97=$B$382,0,INDEX('I.Supplementary 2019-20'!$H$8:$H$191,MATCH($B97,'I.Supplementary 2019-20'!$B$8:$B$191,0))),INDEX('KI 2019-20'!$H$9:$H$383,MATCH($B97,'KI 2019-20'!$B$9:$B$383,0)))</f>
        <v>21.961013536800607</v>
      </c>
      <c r="AC97" s="156">
        <f>I97*('Other inputs'!$C$6/'Other inputs'!$C$5)</f>
        <v>0</v>
      </c>
      <c r="AD97" s="149">
        <f>IF(B97=$B$35,J97*('Other inputs'!$C$6/'Other inputs'!$C$5)-('Other inputs'!$C$18/1000000),J97*('Other inputs'!$C$6/'Other inputs'!$C$5))</f>
        <v>0</v>
      </c>
      <c r="AE97" s="149">
        <f>K97*('Other inputs'!$C$6/'Other inputs'!$C$5)</f>
        <v>6.3889039914676564</v>
      </c>
      <c r="AF97" s="149">
        <f>L97*('Other inputs'!$C$6/'Other inputs'!$C$5)</f>
        <v>0</v>
      </c>
      <c r="AG97" s="188">
        <f>M97*('Other inputs'!$C$6/'Other inputs'!$C$5)</f>
        <v>0</v>
      </c>
      <c r="AH97" s="149">
        <f>N97*('Other inputs'!$C$6/'Other inputs'!$C$5)</f>
        <v>0</v>
      </c>
      <c r="AI97" s="149">
        <f>O97*('Other inputs'!$C$6/'Other inputs'!$C$5)</f>
        <v>0</v>
      </c>
      <c r="AJ97" s="149">
        <f>P97*('Other inputs'!$C$6/'Other inputs'!$C$5)</f>
        <v>15.929926466502817</v>
      </c>
      <c r="AK97" s="149">
        <f>Q97*('Other inputs'!$C$6/'Other inputs'!$C$5)</f>
        <v>0</v>
      </c>
      <c r="AL97" s="188">
        <f>R97*('Other inputs'!$C$6/'Other inputs'!$C$5)</f>
        <v>0</v>
      </c>
      <c r="AM97" s="156">
        <f t="shared" si="18"/>
        <v>0</v>
      </c>
      <c r="AN97" s="149">
        <f t="shared" si="19"/>
        <v>0</v>
      </c>
      <c r="AO97" s="149">
        <f t="shared" si="20"/>
        <v>22.318830457970474</v>
      </c>
      <c r="AP97" s="149">
        <f t="shared" si="21"/>
        <v>0</v>
      </c>
      <c r="AQ97" s="188">
        <f t="shared" si="22"/>
        <v>0</v>
      </c>
      <c r="AR97" s="149"/>
      <c r="AS97" s="156">
        <f>IF(D97=$C$171,'Other inputs'!$C$12/1000000,SUM(AC97:AG97))</f>
        <v>6.3889039914676564</v>
      </c>
      <c r="AT97" s="200">
        <f>IF(D97=$C$171,$Z$171*('Other inputs'!$C$6/'Other inputs'!$C$5),SUM(AH97:AL97))</f>
        <v>15.929926466502817</v>
      </c>
      <c r="AU97" s="210">
        <f t="shared" si="23"/>
        <v>22.318830457970474</v>
      </c>
      <c r="AV97" s="214"/>
      <c r="AW97" s="199">
        <f>IF($G97=1,0,AC97*('Other inputs'!$F$6/'Other inputs'!$F$5))</f>
        <v>0</v>
      </c>
      <c r="AX97" s="200">
        <f>IF($G97=1,0,AD97*('Other inputs'!$F$6/'Other inputs'!$F$5))</f>
        <v>0</v>
      </c>
      <c r="AY97" s="200">
        <f>IF($G97=1,0,AE97*('Other inputs'!$F$6/'Other inputs'!$F$5))</f>
        <v>6.4242343361209331</v>
      </c>
      <c r="AZ97" s="200">
        <f>IF($G97=1,0,AF97*('Other inputs'!$F$6/'Other inputs'!$F$5))</f>
        <v>0</v>
      </c>
      <c r="BA97" s="200">
        <f>IF($G97=1,0,AG97*('Other inputs'!$F$6/'Other inputs'!$F$5))</f>
        <v>0</v>
      </c>
      <c r="BB97" s="199">
        <f>IF($G97=1,0,AH97*('Other inputs'!$C$7/'Other inputs'!$C$6))</f>
        <v>0</v>
      </c>
      <c r="BC97" s="200">
        <f>IF($G97=1,0,AI97*('Other inputs'!$C$7/'Other inputs'!$C$6))</f>
        <v>0</v>
      </c>
      <c r="BD97" s="200">
        <f>IF($G97=1,0,AJ97*('Other inputs'!$C$7/'Other inputs'!$C$6))</f>
        <v>15.929926466502817</v>
      </c>
      <c r="BE97" s="200">
        <f>IF($G97=1,0,AK97*('Other inputs'!$C$7/'Other inputs'!$C$6))</f>
        <v>0</v>
      </c>
      <c r="BF97" s="200">
        <f>IF($G97=1,0,AL97*('Other inputs'!$C$7/'Other inputs'!$C$6))</f>
        <v>0</v>
      </c>
      <c r="BG97" s="199">
        <f t="shared" si="24"/>
        <v>0</v>
      </c>
      <c r="BH97" s="200">
        <f t="shared" si="25"/>
        <v>0</v>
      </c>
      <c r="BI97" s="200">
        <f t="shared" si="26"/>
        <v>22.354160802623749</v>
      </c>
      <c r="BJ97" s="200">
        <f t="shared" si="27"/>
        <v>0</v>
      </c>
      <c r="BK97" s="210">
        <f t="shared" si="28"/>
        <v>0</v>
      </c>
      <c r="BL97" s="200"/>
      <c r="BM97" s="199">
        <f>IF(D97=C$171,'Other inputs'!$C$13/1000000,SUM(AW97:BA97))</f>
        <v>6.4242343361209331</v>
      </c>
      <c r="BN97" s="200">
        <f>IF(B97=$B$171,$AT$171*('Other inputs'!$C$7/'Other inputs'!$C$6),SUM(BB97:BF97))</f>
        <v>15.929926466502817</v>
      </c>
      <c r="BO97" s="188">
        <f t="shared" si="29"/>
        <v>22.354160802623749</v>
      </c>
    </row>
    <row r="98" spans="2:67">
      <c r="B98" s="121" t="str">
        <f>'KI 2019-20'!B99</f>
        <v>E4402</v>
      </c>
      <c r="C98" s="160" t="str">
        <f t="shared" si="16"/>
        <v>E4402</v>
      </c>
      <c r="D98" s="160" t="str">
        <f t="shared" si="17"/>
        <v>E4402</v>
      </c>
      <c r="E98" t="str">
        <f>INDEX('KI 2019-20'!D$9:D$383,MATCH($B98,'KI 2019-20'!$B$9:$B$383,0))</f>
        <v>MD</v>
      </c>
      <c r="F98">
        <f>INDEX('KI 2019-20'!E$9:E$383,MATCH($B98,'KI 2019-20'!$B$9:$B$383,0))</f>
        <v>0</v>
      </c>
      <c r="G98" s="119">
        <v>0</v>
      </c>
      <c r="H98" s="120" t="str">
        <f>INDEX('KI 2019-20'!F$9:F$383,MATCH($B98,'KI 2019-20'!$B$9:$B$383,0))</f>
        <v>Doncaster</v>
      </c>
      <c r="I98" s="154">
        <f>_xlfn.IFNA(IF($B98=$B$382,0,INDEX('I.Supplementary 2019-20'!N$8:N$191,MATCH($B98,'I.Supplementary 2019-20'!$B$8:$B$191,0))),INDEX('KI 2019-20'!N$9:N$383,MATCH($B98,'KI 2019-20'!$B$9:$B$383,0)))</f>
        <v>19.42298210637054</v>
      </c>
      <c r="J98" s="153">
        <f>_xlfn.IFNA(IF($B98=$B$382,0,INDEX('I.Supplementary 2019-20'!O$8:O$191,MATCH($B98,'I.Supplementary 2019-20'!$B$8:$B$191,0))),INDEX('KI 2019-20'!O$9:O$383,MATCH($B98,'KI 2019-20'!$B$9:$B$383,0)))</f>
        <v>0.61802082836176453</v>
      </c>
      <c r="K98" s="153">
        <f>_xlfn.IFNA(IF($B98=$B$382,0,INDEX('I.Supplementary 2019-20'!P$8:P$191,MATCH($B98,'I.Supplementary 2019-20'!$B$8:$B$191,0))),INDEX('KI 2019-20'!P$9:P$383,MATCH($B98,'KI 2019-20'!$B$9:$B$383,0)))</f>
        <v>0</v>
      </c>
      <c r="L98" s="153">
        <f>_xlfn.IFNA(IF($B98=$B$382,0,INDEX('I.Supplementary 2019-20'!Q$8:Q$191,MATCH($B98,'I.Supplementary 2019-20'!$B$8:$B$191,0))),INDEX('KI 2019-20'!Q$9:Q$383,MATCH($B98,'KI 2019-20'!$B$9:$B$383,0)))</f>
        <v>0</v>
      </c>
      <c r="M98" s="155">
        <f>_xlfn.IFNA(IF($B98=$B$382,0,INDEX('I.Supplementary 2019-20'!R$8:R$191,MATCH($B98,'I.Supplementary 2019-20'!$B$8:$B$191,0))),INDEX('KI 2019-20'!R$9:R$383,MATCH($B98,'KI 2019-20'!$B$9:$B$383,0)))</f>
        <v>0</v>
      </c>
      <c r="N98" s="153">
        <f>_xlfn.IFNA(IF($B98=$B$382,0,INDEX('I.Supplementary 2019-20'!S$8:S$191,MATCH($B98,'I.Supplementary 2019-20'!$B$8:$B$191,0))),INDEX('KI 2019-20'!S$9:S$383,MATCH($B98,'KI 2019-20'!$B$9:$B$383,0)))</f>
        <v>64.955364786069055</v>
      </c>
      <c r="O98" s="153">
        <f>_xlfn.IFNA(IF($B98=$B$382,0,INDEX('I.Supplementary 2019-20'!T$8:T$191,MATCH($B98,'I.Supplementary 2019-20'!$B$8:$B$191,0))),INDEX('KI 2019-20'!T$9:T$383,MATCH($B98,'KI 2019-20'!$B$9:$B$383,0)))</f>
        <v>10.186934488504898</v>
      </c>
      <c r="P98" s="153">
        <f>_xlfn.IFNA(IF($B98=$B$382,0,INDEX('I.Supplementary 2019-20'!U$8:U$191,MATCH($B98,'I.Supplementary 2019-20'!$B$8:$B$191,0))),INDEX('KI 2019-20'!U$9:U$383,MATCH($B98,'KI 2019-20'!$B$9:$B$383,0)))</f>
        <v>0</v>
      </c>
      <c r="Q98" s="153">
        <f>_xlfn.IFNA(IF($B98=$B$382,0,INDEX('I.Supplementary 2019-20'!V$8:V$191,MATCH($B98,'I.Supplementary 2019-20'!$B$8:$B$191,0))),INDEX('KI 2019-20'!V$9:V$383,MATCH($B98,'KI 2019-20'!$B$9:$B$383,0)))</f>
        <v>0</v>
      </c>
      <c r="R98" s="155">
        <f>_xlfn.IFNA(IF($B98=$B$382,0,INDEX('I.Supplementary 2019-20'!W$8:W$191,MATCH($B98,'I.Supplementary 2019-20'!$B$8:$B$191,0))),INDEX('KI 2019-20'!W$9:W$383,MATCH($B98,'KI 2019-20'!$B$9:$B$383,0)))</f>
        <v>0</v>
      </c>
      <c r="S98" s="153">
        <f>_xlfn.IFNA(IF($B98=$B$382,0,INDEX('I.Supplementary 2019-20'!X$8:X$191,MATCH($B98,'I.Supplementary 2019-20'!$B$8:$B$191,0))),INDEX('KI 2019-20'!X$9:X$383,MATCH($B98,'KI 2019-20'!$B$9:$B$383,0)))</f>
        <v>84.378346892439609</v>
      </c>
      <c r="T98" s="153">
        <f>_xlfn.IFNA(IF($B98=$B$382,0,INDEX('I.Supplementary 2019-20'!Y$8:Y$191,MATCH($B98,'I.Supplementary 2019-20'!$B$8:$B$191,0))),INDEX('KI 2019-20'!Y$9:Y$383,MATCH($B98,'KI 2019-20'!$B$9:$B$383,0)))</f>
        <v>10.804955316866662</v>
      </c>
      <c r="U98" s="153">
        <f>_xlfn.IFNA(IF($B98=$B$382,0,INDEX('I.Supplementary 2019-20'!Z$8:Z$191,MATCH($B98,'I.Supplementary 2019-20'!$B$8:$B$191,0))),INDEX('KI 2019-20'!Z$9:Z$383,MATCH($B98,'KI 2019-20'!$B$9:$B$383,0)))</f>
        <v>0</v>
      </c>
      <c r="V98" s="153">
        <f>_xlfn.IFNA(IF($B98=$B$382,0,INDEX('I.Supplementary 2019-20'!AA$8:AA$191,MATCH($B98,'I.Supplementary 2019-20'!$B$8:$B$191,0))),INDEX('KI 2019-20'!AA$9:AA$383,MATCH($B98,'KI 2019-20'!$B$9:$B$383,0)))</f>
        <v>0</v>
      </c>
      <c r="W98" s="155">
        <f>_xlfn.IFNA(IF($B98=$B$382,0,INDEX('I.Supplementary 2019-20'!AB$8:AB$191,MATCH($B98,'I.Supplementary 2019-20'!$B$8:$B$191,0))),INDEX('KI 2019-20'!AB$9:AB$383,MATCH($B98,'KI 2019-20'!$B$9:$B$383,0)))</f>
        <v>0</v>
      </c>
      <c r="Y98" s="154">
        <f>_xlfn.IFNA(IF($B98=$B$382,0,INDEX('I.Supplementary 2019-20'!$I$8:$I$191,MATCH($B98,'I.Supplementary 2019-20'!$B$8:$B$191,0))),INDEX('KI 2019-20'!$I$9:$I$383,MATCH($B98,'KI 2019-20'!$B$9:$B$383,0)))</f>
        <v>20.041002934732305</v>
      </c>
      <c r="Z98" s="153">
        <f>_xlfn.IFNA(IF($B98=$B$382,0,INDEX('I.Supplementary 2019-20'!$J$8:$J$191,MATCH($B98,'I.Supplementary 2019-20'!$B$8:$B$191,0))),INDEX('KI 2019-20'!$J$9:$J$383,MATCH($B98,'KI 2019-20'!$B$9:$B$383,0)))</f>
        <v>75.142299274573958</v>
      </c>
      <c r="AA98" s="155">
        <f>_xlfn.IFNA(IF($B98=$B$382,0,INDEX('I.Supplementary 2019-20'!$H$8:$H$191,MATCH($B98,'I.Supplementary 2019-20'!$B$8:$B$191,0))),INDEX('KI 2019-20'!$H$9:$H$383,MATCH($B98,'KI 2019-20'!$B$9:$B$383,0)))</f>
        <v>95.183302209306248</v>
      </c>
      <c r="AC98" s="156">
        <f>I98*('Other inputs'!$C$6/'Other inputs'!$C$5)</f>
        <v>19.739446173276782</v>
      </c>
      <c r="AD98" s="149">
        <f>IF(B98=$B$35,J98*('Other inputs'!$C$6/'Other inputs'!$C$5)-('Other inputs'!$C$18/1000000),J98*('Other inputs'!$C$6/'Other inputs'!$C$5))</f>
        <v>0.62809041415991962</v>
      </c>
      <c r="AE98" s="149">
        <f>K98*('Other inputs'!$C$6/'Other inputs'!$C$5)</f>
        <v>0</v>
      </c>
      <c r="AF98" s="149">
        <f>L98*('Other inputs'!$C$6/'Other inputs'!$C$5)</f>
        <v>0</v>
      </c>
      <c r="AG98" s="188">
        <f>M98*('Other inputs'!$C$6/'Other inputs'!$C$5)</f>
        <v>0</v>
      </c>
      <c r="AH98" s="149">
        <f>N98*('Other inputs'!$C$6/'Other inputs'!$C$5)</f>
        <v>66.013700668530461</v>
      </c>
      <c r="AI98" s="149">
        <f>O98*('Other inputs'!$C$6/'Other inputs'!$C$5)</f>
        <v>10.352913054509051</v>
      </c>
      <c r="AJ98" s="149">
        <f>P98*('Other inputs'!$C$6/'Other inputs'!$C$5)</f>
        <v>0</v>
      </c>
      <c r="AK98" s="149">
        <f>Q98*('Other inputs'!$C$6/'Other inputs'!$C$5)</f>
        <v>0</v>
      </c>
      <c r="AL98" s="188">
        <f>R98*('Other inputs'!$C$6/'Other inputs'!$C$5)</f>
        <v>0</v>
      </c>
      <c r="AM98" s="156">
        <f t="shared" si="18"/>
        <v>85.753146841807251</v>
      </c>
      <c r="AN98" s="149">
        <f t="shared" si="19"/>
        <v>10.98100346866897</v>
      </c>
      <c r="AO98" s="149">
        <f t="shared" si="20"/>
        <v>0</v>
      </c>
      <c r="AP98" s="149">
        <f t="shared" si="21"/>
        <v>0</v>
      </c>
      <c r="AQ98" s="188">
        <f t="shared" si="22"/>
        <v>0</v>
      </c>
      <c r="AR98" s="149"/>
      <c r="AS98" s="156">
        <f>IF(D98=$C$171,'Other inputs'!$C$12/1000000,SUM(AC98:AG98))</f>
        <v>20.367536587436703</v>
      </c>
      <c r="AT98" s="200">
        <f>IF(D98=$C$171,$Z$171*('Other inputs'!$C$6/'Other inputs'!$C$5),SUM(AH98:AL98))</f>
        <v>76.366613723039507</v>
      </c>
      <c r="AU98" s="210">
        <f t="shared" si="23"/>
        <v>96.73415031047621</v>
      </c>
      <c r="AV98" s="214"/>
      <c r="AW98" s="199">
        <f>IF($G98=1,0,AC98*('Other inputs'!$F$6/'Other inputs'!$F$5))</f>
        <v>19.848604400963104</v>
      </c>
      <c r="AX98" s="200">
        <f>IF($G98=1,0,AD98*('Other inputs'!$F$6/'Other inputs'!$F$5))</f>
        <v>0.63156372520596515</v>
      </c>
      <c r="AY98" s="200">
        <f>IF($G98=1,0,AE98*('Other inputs'!$F$6/'Other inputs'!$F$5))</f>
        <v>0</v>
      </c>
      <c r="AZ98" s="200">
        <f>IF($G98=1,0,AF98*('Other inputs'!$F$6/'Other inputs'!$F$5))</f>
        <v>0</v>
      </c>
      <c r="BA98" s="200">
        <f>IF($G98=1,0,AG98*('Other inputs'!$F$6/'Other inputs'!$F$5))</f>
        <v>0</v>
      </c>
      <c r="BB98" s="199">
        <f>IF($G98=1,0,AH98*('Other inputs'!$C$7/'Other inputs'!$C$6))</f>
        <v>66.013700668530461</v>
      </c>
      <c r="BC98" s="200">
        <f>IF($G98=1,0,AI98*('Other inputs'!$C$7/'Other inputs'!$C$6))</f>
        <v>10.352913054509051</v>
      </c>
      <c r="BD98" s="200">
        <f>IF($G98=1,0,AJ98*('Other inputs'!$C$7/'Other inputs'!$C$6))</f>
        <v>0</v>
      </c>
      <c r="BE98" s="200">
        <f>IF($G98=1,0,AK98*('Other inputs'!$C$7/'Other inputs'!$C$6))</f>
        <v>0</v>
      </c>
      <c r="BF98" s="200">
        <f>IF($G98=1,0,AL98*('Other inputs'!$C$7/'Other inputs'!$C$6))</f>
        <v>0</v>
      </c>
      <c r="BG98" s="199">
        <f t="shared" si="24"/>
        <v>85.862305069493573</v>
      </c>
      <c r="BH98" s="200">
        <f t="shared" si="25"/>
        <v>10.984476779715015</v>
      </c>
      <c r="BI98" s="200">
        <f t="shared" si="26"/>
        <v>0</v>
      </c>
      <c r="BJ98" s="200">
        <f t="shared" si="27"/>
        <v>0</v>
      </c>
      <c r="BK98" s="210">
        <f t="shared" si="28"/>
        <v>0</v>
      </c>
      <c r="BL98" s="200"/>
      <c r="BM98" s="199">
        <f>IF(D98=C$171,'Other inputs'!$C$13/1000000,SUM(AW98:BA98))</f>
        <v>20.480168126169069</v>
      </c>
      <c r="BN98" s="200">
        <f>IF(B98=$B$171,$AT$171*('Other inputs'!$C$7/'Other inputs'!$C$6),SUM(BB98:BF98))</f>
        <v>76.366613723039507</v>
      </c>
      <c r="BO98" s="188">
        <f t="shared" si="29"/>
        <v>96.846781849208583</v>
      </c>
    </row>
    <row r="99" spans="2:67">
      <c r="B99" s="121" t="str">
        <f>'KI 2019-20'!B100</f>
        <v>E1203</v>
      </c>
      <c r="C99" s="160" t="str">
        <f t="shared" si="16"/>
        <v>E1203</v>
      </c>
      <c r="D99" s="160" t="str">
        <f t="shared" si="17"/>
        <v>E1203</v>
      </c>
      <c r="E99" t="str">
        <f>INDEX('KI 2019-20'!D$9:D$383,MATCH($B99,'KI 2019-20'!$B$9:$B$383,0))</f>
        <v>UNINFIR</v>
      </c>
      <c r="F99">
        <f>INDEX('KI 2019-20'!E$9:E$383,MATCH($B99,'KI 2019-20'!$B$9:$B$383,0))</f>
        <v>0</v>
      </c>
      <c r="G99" s="119">
        <v>0</v>
      </c>
      <c r="H99" s="120" t="str">
        <f>INDEX('KI 2019-20'!F$9:F$383,MATCH($B99,'KI 2019-20'!$B$9:$B$383,0))</f>
        <v>Dorset Council</v>
      </c>
      <c r="I99" s="154">
        <f>_xlfn.IFNA(IF($B99=$B$382,0,INDEX('I.Supplementary 2019-20'!N$8:N$191,MATCH($B99,'I.Supplementary 2019-20'!$B$8:$B$191,0))),INDEX('KI 2019-20'!N$9:N$383,MATCH($B99,'KI 2019-20'!$B$9:$B$383,0)))</f>
        <v>0</v>
      </c>
      <c r="J99" s="153">
        <f>_xlfn.IFNA(IF($B99=$B$382,0,INDEX('I.Supplementary 2019-20'!O$8:O$191,MATCH($B99,'I.Supplementary 2019-20'!$B$8:$B$191,0))),INDEX('KI 2019-20'!O$9:O$383,MATCH($B99,'KI 2019-20'!$B$9:$B$383,0)))</f>
        <v>0</v>
      </c>
      <c r="K99" s="153">
        <f>_xlfn.IFNA(IF($B99=$B$382,0,INDEX('I.Supplementary 2019-20'!P$8:P$191,MATCH($B99,'I.Supplementary 2019-20'!$B$8:$B$191,0))),INDEX('KI 2019-20'!P$9:P$383,MATCH($B99,'KI 2019-20'!$B$9:$B$383,0)))</f>
        <v>0</v>
      </c>
      <c r="L99" s="153">
        <f>_xlfn.IFNA(IF($B99=$B$382,0,INDEX('I.Supplementary 2019-20'!Q$8:Q$191,MATCH($B99,'I.Supplementary 2019-20'!$B$8:$B$191,0))),INDEX('KI 2019-20'!Q$9:Q$383,MATCH($B99,'KI 2019-20'!$B$9:$B$383,0)))</f>
        <v>0</v>
      </c>
      <c r="M99" s="155">
        <f>_xlfn.IFNA(IF($B99=$B$382,0,INDEX('I.Supplementary 2019-20'!R$8:R$191,MATCH($B99,'I.Supplementary 2019-20'!$B$8:$B$191,0))),INDEX('KI 2019-20'!R$9:R$383,MATCH($B99,'KI 2019-20'!$B$9:$B$383,0)))</f>
        <v>0</v>
      </c>
      <c r="N99" s="153">
        <f>_xlfn.IFNA(IF($B99=$B$382,0,INDEX('I.Supplementary 2019-20'!S$8:S$191,MATCH($B99,'I.Supplementary 2019-20'!$B$8:$B$191,0))),INDEX('KI 2019-20'!S$9:S$383,MATCH($B99,'KI 2019-20'!$B$9:$B$383,0)))</f>
        <v>34.588883515001982</v>
      </c>
      <c r="O99" s="153">
        <f>_xlfn.IFNA(IF($B99=$B$382,0,INDEX('I.Supplementary 2019-20'!T$8:T$191,MATCH($B99,'I.Supplementary 2019-20'!$B$8:$B$191,0))),INDEX('KI 2019-20'!T$9:T$383,MATCH($B99,'KI 2019-20'!$B$9:$B$383,0)))</f>
        <v>9.0123067298500814</v>
      </c>
      <c r="P99" s="153">
        <f>_xlfn.IFNA(IF($B99=$B$382,0,INDEX('I.Supplementary 2019-20'!U$8:U$191,MATCH($B99,'I.Supplementary 2019-20'!$B$8:$B$191,0))),INDEX('KI 2019-20'!U$9:U$383,MATCH($B99,'KI 2019-20'!$B$9:$B$383,0)))</f>
        <v>0</v>
      </c>
      <c r="Q99" s="153">
        <f>_xlfn.IFNA(IF($B99=$B$382,0,INDEX('I.Supplementary 2019-20'!V$8:V$191,MATCH($B99,'I.Supplementary 2019-20'!$B$8:$B$191,0))),INDEX('KI 2019-20'!V$9:V$383,MATCH($B99,'KI 2019-20'!$B$9:$B$383,0)))</f>
        <v>0</v>
      </c>
      <c r="R99" s="155">
        <f>_xlfn.IFNA(IF($B99=$B$382,0,INDEX('I.Supplementary 2019-20'!W$8:W$191,MATCH($B99,'I.Supplementary 2019-20'!$B$8:$B$191,0))),INDEX('KI 2019-20'!W$9:W$383,MATCH($B99,'KI 2019-20'!$B$9:$B$383,0)))</f>
        <v>0</v>
      </c>
      <c r="S99" s="153">
        <f>_xlfn.IFNA(IF($B99=$B$382,0,INDEX('I.Supplementary 2019-20'!X$8:X$191,MATCH($B99,'I.Supplementary 2019-20'!$B$8:$B$191,0))),INDEX('KI 2019-20'!X$9:X$383,MATCH($B99,'KI 2019-20'!$B$9:$B$383,0)))</f>
        <v>34.588883515001982</v>
      </c>
      <c r="T99" s="153">
        <f>_xlfn.IFNA(IF($B99=$B$382,0,INDEX('I.Supplementary 2019-20'!Y$8:Y$191,MATCH($B99,'I.Supplementary 2019-20'!$B$8:$B$191,0))),INDEX('KI 2019-20'!Y$9:Y$383,MATCH($B99,'KI 2019-20'!$B$9:$B$383,0)))</f>
        <v>9.0123067298500814</v>
      </c>
      <c r="U99" s="153">
        <f>_xlfn.IFNA(IF($B99=$B$382,0,INDEX('I.Supplementary 2019-20'!Z$8:Z$191,MATCH($B99,'I.Supplementary 2019-20'!$B$8:$B$191,0))),INDEX('KI 2019-20'!Z$9:Z$383,MATCH($B99,'KI 2019-20'!$B$9:$B$383,0)))</f>
        <v>0</v>
      </c>
      <c r="V99" s="153">
        <f>_xlfn.IFNA(IF($B99=$B$382,0,INDEX('I.Supplementary 2019-20'!AA$8:AA$191,MATCH($B99,'I.Supplementary 2019-20'!$B$8:$B$191,0))),INDEX('KI 2019-20'!AA$9:AA$383,MATCH($B99,'KI 2019-20'!$B$9:$B$383,0)))</f>
        <v>0</v>
      </c>
      <c r="W99" s="155">
        <f>_xlfn.IFNA(IF($B99=$B$382,0,INDEX('I.Supplementary 2019-20'!AB$8:AB$191,MATCH($B99,'I.Supplementary 2019-20'!$B$8:$B$191,0))),INDEX('KI 2019-20'!AB$9:AB$383,MATCH($B99,'KI 2019-20'!$B$9:$B$383,0)))</f>
        <v>0</v>
      </c>
      <c r="Y99" s="154">
        <f>_xlfn.IFNA(IF($B99=$B$382,0,INDEX('I.Supplementary 2019-20'!$I$8:$I$191,MATCH($B99,'I.Supplementary 2019-20'!$B$8:$B$191,0))),INDEX('KI 2019-20'!$I$9:$I$383,MATCH($B99,'KI 2019-20'!$B$9:$B$383,0)))</f>
        <v>0</v>
      </c>
      <c r="Z99" s="153">
        <f>_xlfn.IFNA(IF($B99=$B$382,0,INDEX('I.Supplementary 2019-20'!$J$8:$J$191,MATCH($B99,'I.Supplementary 2019-20'!$B$8:$B$191,0))),INDEX('KI 2019-20'!$J$9:$J$383,MATCH($B99,'KI 2019-20'!$B$9:$B$383,0)))</f>
        <v>43.601190244852063</v>
      </c>
      <c r="AA99" s="155">
        <f>_xlfn.IFNA(IF($B99=$B$382,0,INDEX('I.Supplementary 2019-20'!$H$8:$H$191,MATCH($B99,'I.Supplementary 2019-20'!$B$8:$B$191,0))),INDEX('KI 2019-20'!$H$9:$H$383,MATCH($B99,'KI 2019-20'!$B$9:$B$383,0)))</f>
        <v>43.601190244852063</v>
      </c>
      <c r="AC99" s="156">
        <f>I99*('Other inputs'!$C$6/'Other inputs'!$C$5)</f>
        <v>0</v>
      </c>
      <c r="AD99" s="149">
        <f>IF(B99=$B$35,J99*('Other inputs'!$C$6/'Other inputs'!$C$5)-('Other inputs'!$C$18/1000000),J99*('Other inputs'!$C$6/'Other inputs'!$C$5))</f>
        <v>0</v>
      </c>
      <c r="AE99" s="149">
        <f>K99*('Other inputs'!$C$6/'Other inputs'!$C$5)</f>
        <v>0</v>
      </c>
      <c r="AF99" s="149">
        <f>L99*('Other inputs'!$C$6/'Other inputs'!$C$5)</f>
        <v>0</v>
      </c>
      <c r="AG99" s="188">
        <f>M99*('Other inputs'!$C$6/'Other inputs'!$C$5)</f>
        <v>0</v>
      </c>
      <c r="AH99" s="149">
        <f>N99*('Other inputs'!$C$6/'Other inputs'!$C$5)</f>
        <v>35.152449845185316</v>
      </c>
      <c r="AI99" s="149">
        <f>O99*('Other inputs'!$C$6/'Other inputs'!$C$5)</f>
        <v>9.1591467580350123</v>
      </c>
      <c r="AJ99" s="149">
        <f>P99*('Other inputs'!$C$6/'Other inputs'!$C$5)</f>
        <v>0</v>
      </c>
      <c r="AK99" s="149">
        <f>Q99*('Other inputs'!$C$6/'Other inputs'!$C$5)</f>
        <v>0</v>
      </c>
      <c r="AL99" s="188">
        <f>R99*('Other inputs'!$C$6/'Other inputs'!$C$5)</f>
        <v>0</v>
      </c>
      <c r="AM99" s="156">
        <f t="shared" si="18"/>
        <v>35.152449845185316</v>
      </c>
      <c r="AN99" s="149">
        <f t="shared" si="19"/>
        <v>9.1591467580350123</v>
      </c>
      <c r="AO99" s="149">
        <f t="shared" si="20"/>
        <v>0</v>
      </c>
      <c r="AP99" s="149">
        <f t="shared" si="21"/>
        <v>0</v>
      </c>
      <c r="AQ99" s="188">
        <f t="shared" si="22"/>
        <v>0</v>
      </c>
      <c r="AR99" s="149"/>
      <c r="AS99" s="156">
        <f>IF(D99=$C$171,'Other inputs'!$C$12/1000000,SUM(AC99:AG99))</f>
        <v>0</v>
      </c>
      <c r="AT99" s="200">
        <f>IF(D99=$C$171,$Z$171*('Other inputs'!$C$6/'Other inputs'!$C$5),SUM(AH99:AL99))</f>
        <v>44.31159660322033</v>
      </c>
      <c r="AU99" s="210">
        <f t="shared" si="23"/>
        <v>44.31159660322033</v>
      </c>
      <c r="AV99" s="214"/>
      <c r="AW99" s="199">
        <f>IF($G99=1,0,AC99*('Other inputs'!$F$6/'Other inputs'!$F$5))</f>
        <v>0</v>
      </c>
      <c r="AX99" s="200">
        <f>IF($G99=1,0,AD99*('Other inputs'!$F$6/'Other inputs'!$F$5))</f>
        <v>0</v>
      </c>
      <c r="AY99" s="200">
        <f>IF($G99=1,0,AE99*('Other inputs'!$F$6/'Other inputs'!$F$5))</f>
        <v>0</v>
      </c>
      <c r="AZ99" s="200">
        <f>IF($G99=1,0,AF99*('Other inputs'!$F$6/'Other inputs'!$F$5))</f>
        <v>0</v>
      </c>
      <c r="BA99" s="200">
        <f>IF($G99=1,0,AG99*('Other inputs'!$F$6/'Other inputs'!$F$5))</f>
        <v>0</v>
      </c>
      <c r="BB99" s="199">
        <f>IF($G99=1,0,AH99*('Other inputs'!$C$7/'Other inputs'!$C$6))</f>
        <v>35.152449845185316</v>
      </c>
      <c r="BC99" s="200">
        <f>IF($G99=1,0,AI99*('Other inputs'!$C$7/'Other inputs'!$C$6))</f>
        <v>9.1591467580350123</v>
      </c>
      <c r="BD99" s="200">
        <f>IF($G99=1,0,AJ99*('Other inputs'!$C$7/'Other inputs'!$C$6))</f>
        <v>0</v>
      </c>
      <c r="BE99" s="200">
        <f>IF($G99=1,0,AK99*('Other inputs'!$C$7/'Other inputs'!$C$6))</f>
        <v>0</v>
      </c>
      <c r="BF99" s="200">
        <f>IF($G99=1,0,AL99*('Other inputs'!$C$7/'Other inputs'!$C$6))</f>
        <v>0</v>
      </c>
      <c r="BG99" s="199">
        <f t="shared" si="24"/>
        <v>35.152449845185316</v>
      </c>
      <c r="BH99" s="200">
        <f t="shared" si="25"/>
        <v>9.1591467580350123</v>
      </c>
      <c r="BI99" s="200">
        <f t="shared" si="26"/>
        <v>0</v>
      </c>
      <c r="BJ99" s="200">
        <f t="shared" si="27"/>
        <v>0</v>
      </c>
      <c r="BK99" s="210">
        <f t="shared" si="28"/>
        <v>0</v>
      </c>
      <c r="BL99" s="200"/>
      <c r="BM99" s="199">
        <f>IF(D99=C$171,'Other inputs'!$C$13/1000000,SUM(AW99:BA99))</f>
        <v>0</v>
      </c>
      <c r="BN99" s="200">
        <f>IF(B99=$B$171,$AT$171*('Other inputs'!$C$7/'Other inputs'!$C$6),SUM(BB99:BF99))</f>
        <v>44.31159660322033</v>
      </c>
      <c r="BO99" s="188">
        <f t="shared" si="29"/>
        <v>44.31159660322033</v>
      </c>
    </row>
    <row r="100" spans="2:67">
      <c r="B100" s="121" t="str">
        <f>'KI 2019-20'!B101</f>
        <v>E6162</v>
      </c>
      <c r="C100" s="160" t="str">
        <f t="shared" si="16"/>
        <v>E6162</v>
      </c>
      <c r="D100" s="160" t="str">
        <f t="shared" si="17"/>
        <v>E6162</v>
      </c>
      <c r="E100" t="str">
        <f>INDEX('KI 2019-20'!D$9:D$383,MATCH($B100,'KI 2019-20'!$B$9:$B$383,0))</f>
        <v>SFIR</v>
      </c>
      <c r="F100">
        <f>INDEX('KI 2019-20'!E$9:E$383,MATCH($B100,'KI 2019-20'!$B$9:$B$383,0))</f>
        <v>0</v>
      </c>
      <c r="G100" s="119">
        <v>0</v>
      </c>
      <c r="H100" s="120" t="str">
        <f>INDEX('KI 2019-20'!F$9:F$383,MATCH($B100,'KI 2019-20'!$B$9:$B$383,0))</f>
        <v>Dorset &amp; Wiltshire Fire</v>
      </c>
      <c r="I100" s="154">
        <f>_xlfn.IFNA(IF($B100=$B$382,0,INDEX('I.Supplementary 2019-20'!N$8:N$191,MATCH($B100,'I.Supplementary 2019-20'!$B$8:$B$191,0))),INDEX('KI 2019-20'!N$9:N$383,MATCH($B100,'KI 2019-20'!$B$9:$B$383,0)))</f>
        <v>0</v>
      </c>
      <c r="J100" s="153">
        <f>_xlfn.IFNA(IF($B100=$B$382,0,INDEX('I.Supplementary 2019-20'!O$8:O$191,MATCH($B100,'I.Supplementary 2019-20'!$B$8:$B$191,0))),INDEX('KI 2019-20'!O$9:O$383,MATCH($B100,'KI 2019-20'!$B$9:$B$383,0)))</f>
        <v>0</v>
      </c>
      <c r="K100" s="153">
        <f>_xlfn.IFNA(IF($B100=$B$382,0,INDEX('I.Supplementary 2019-20'!P$8:P$191,MATCH($B100,'I.Supplementary 2019-20'!$B$8:$B$191,0))),INDEX('KI 2019-20'!P$9:P$383,MATCH($B100,'KI 2019-20'!$B$9:$B$383,0)))</f>
        <v>3.795406538472101</v>
      </c>
      <c r="L100" s="153">
        <f>_xlfn.IFNA(IF($B100=$B$382,0,INDEX('I.Supplementary 2019-20'!Q$8:Q$191,MATCH($B100,'I.Supplementary 2019-20'!$B$8:$B$191,0))),INDEX('KI 2019-20'!Q$9:Q$383,MATCH($B100,'KI 2019-20'!$B$9:$B$383,0)))</f>
        <v>0</v>
      </c>
      <c r="M100" s="155">
        <f>_xlfn.IFNA(IF($B100=$B$382,0,INDEX('I.Supplementary 2019-20'!R$8:R$191,MATCH($B100,'I.Supplementary 2019-20'!$B$8:$B$191,0))),INDEX('KI 2019-20'!R$9:R$383,MATCH($B100,'KI 2019-20'!$B$9:$B$383,0)))</f>
        <v>0</v>
      </c>
      <c r="N100" s="153">
        <f>_xlfn.IFNA(IF($B100=$B$382,0,INDEX('I.Supplementary 2019-20'!S$8:S$191,MATCH($B100,'I.Supplementary 2019-20'!$B$8:$B$191,0))),INDEX('KI 2019-20'!S$9:S$383,MATCH($B100,'KI 2019-20'!$B$9:$B$383,0)))</f>
        <v>0</v>
      </c>
      <c r="O100" s="153">
        <f>_xlfn.IFNA(IF($B100=$B$382,0,INDEX('I.Supplementary 2019-20'!T$8:T$191,MATCH($B100,'I.Supplementary 2019-20'!$B$8:$B$191,0))),INDEX('KI 2019-20'!T$9:T$383,MATCH($B100,'KI 2019-20'!$B$9:$B$383,0)))</f>
        <v>0</v>
      </c>
      <c r="P100" s="153">
        <f>_xlfn.IFNA(IF($B100=$B$382,0,INDEX('I.Supplementary 2019-20'!U$8:U$191,MATCH($B100,'I.Supplementary 2019-20'!$B$8:$B$191,0))),INDEX('KI 2019-20'!U$9:U$383,MATCH($B100,'KI 2019-20'!$B$9:$B$383,0)))</f>
        <v>10.286268175746029</v>
      </c>
      <c r="Q100" s="153">
        <f>_xlfn.IFNA(IF($B100=$B$382,0,INDEX('I.Supplementary 2019-20'!V$8:V$191,MATCH($B100,'I.Supplementary 2019-20'!$B$8:$B$191,0))),INDEX('KI 2019-20'!V$9:V$383,MATCH($B100,'KI 2019-20'!$B$9:$B$383,0)))</f>
        <v>0</v>
      </c>
      <c r="R100" s="155">
        <f>_xlfn.IFNA(IF($B100=$B$382,0,INDEX('I.Supplementary 2019-20'!W$8:W$191,MATCH($B100,'I.Supplementary 2019-20'!$B$8:$B$191,0))),INDEX('KI 2019-20'!W$9:W$383,MATCH($B100,'KI 2019-20'!$B$9:$B$383,0)))</f>
        <v>0</v>
      </c>
      <c r="S100" s="153">
        <f>_xlfn.IFNA(IF($B100=$B$382,0,INDEX('I.Supplementary 2019-20'!X$8:X$191,MATCH($B100,'I.Supplementary 2019-20'!$B$8:$B$191,0))),INDEX('KI 2019-20'!X$9:X$383,MATCH($B100,'KI 2019-20'!$B$9:$B$383,0)))</f>
        <v>0</v>
      </c>
      <c r="T100" s="153">
        <f>_xlfn.IFNA(IF($B100=$B$382,0,INDEX('I.Supplementary 2019-20'!Y$8:Y$191,MATCH($B100,'I.Supplementary 2019-20'!$B$8:$B$191,0))),INDEX('KI 2019-20'!Y$9:Y$383,MATCH($B100,'KI 2019-20'!$B$9:$B$383,0)))</f>
        <v>0</v>
      </c>
      <c r="U100" s="153">
        <f>_xlfn.IFNA(IF($B100=$B$382,0,INDEX('I.Supplementary 2019-20'!Z$8:Z$191,MATCH($B100,'I.Supplementary 2019-20'!$B$8:$B$191,0))),INDEX('KI 2019-20'!Z$9:Z$383,MATCH($B100,'KI 2019-20'!$B$9:$B$383,0)))</f>
        <v>14.08167471421813</v>
      </c>
      <c r="V100" s="153">
        <f>_xlfn.IFNA(IF($B100=$B$382,0,INDEX('I.Supplementary 2019-20'!AA$8:AA$191,MATCH($B100,'I.Supplementary 2019-20'!$B$8:$B$191,0))),INDEX('KI 2019-20'!AA$9:AA$383,MATCH($B100,'KI 2019-20'!$B$9:$B$383,0)))</f>
        <v>0</v>
      </c>
      <c r="W100" s="155">
        <f>_xlfn.IFNA(IF($B100=$B$382,0,INDEX('I.Supplementary 2019-20'!AB$8:AB$191,MATCH($B100,'I.Supplementary 2019-20'!$B$8:$B$191,0))),INDEX('KI 2019-20'!AB$9:AB$383,MATCH($B100,'KI 2019-20'!$B$9:$B$383,0)))</f>
        <v>0</v>
      </c>
      <c r="Y100" s="154">
        <f>_xlfn.IFNA(IF($B100=$B$382,0,INDEX('I.Supplementary 2019-20'!$I$8:$I$191,MATCH($B100,'I.Supplementary 2019-20'!$B$8:$B$191,0))),INDEX('KI 2019-20'!$I$9:$I$383,MATCH($B100,'KI 2019-20'!$B$9:$B$383,0)))</f>
        <v>3.795406538472101</v>
      </c>
      <c r="Z100" s="153">
        <f>_xlfn.IFNA(IF($B100=$B$382,0,INDEX('I.Supplementary 2019-20'!$J$8:$J$191,MATCH($B100,'I.Supplementary 2019-20'!$B$8:$B$191,0))),INDEX('KI 2019-20'!$J$9:$J$383,MATCH($B100,'KI 2019-20'!$B$9:$B$383,0)))</f>
        <v>10.286268175746029</v>
      </c>
      <c r="AA100" s="155">
        <f>_xlfn.IFNA(IF($B100=$B$382,0,INDEX('I.Supplementary 2019-20'!$H$8:$H$191,MATCH($B100,'I.Supplementary 2019-20'!$B$8:$B$191,0))),INDEX('KI 2019-20'!$H$9:$H$383,MATCH($B100,'KI 2019-20'!$B$9:$B$383,0)))</f>
        <v>14.08167471421813</v>
      </c>
      <c r="AC100" s="156">
        <f>I100*('Other inputs'!$C$6/'Other inputs'!$C$5)</f>
        <v>0</v>
      </c>
      <c r="AD100" s="149">
        <f>IF(B100=$B$35,J100*('Other inputs'!$C$6/'Other inputs'!$C$5)-('Other inputs'!$C$18/1000000),J100*('Other inputs'!$C$6/'Other inputs'!$C$5))</f>
        <v>0</v>
      </c>
      <c r="AE100" s="149">
        <f>K100*('Other inputs'!$C$6/'Other inputs'!$C$5)</f>
        <v>3.8572461562068807</v>
      </c>
      <c r="AF100" s="149">
        <f>L100*('Other inputs'!$C$6/'Other inputs'!$C$5)</f>
        <v>0</v>
      </c>
      <c r="AG100" s="188">
        <f>M100*('Other inputs'!$C$6/'Other inputs'!$C$5)</f>
        <v>0</v>
      </c>
      <c r="AH100" s="149">
        <f>N100*('Other inputs'!$C$6/'Other inputs'!$C$5)</f>
        <v>0</v>
      </c>
      <c r="AI100" s="149">
        <f>O100*('Other inputs'!$C$6/'Other inputs'!$C$5)</f>
        <v>0</v>
      </c>
      <c r="AJ100" s="149">
        <f>P100*('Other inputs'!$C$6/'Other inputs'!$C$5)</f>
        <v>10.453865213232726</v>
      </c>
      <c r="AK100" s="149">
        <f>Q100*('Other inputs'!$C$6/'Other inputs'!$C$5)</f>
        <v>0</v>
      </c>
      <c r="AL100" s="188">
        <f>R100*('Other inputs'!$C$6/'Other inputs'!$C$5)</f>
        <v>0</v>
      </c>
      <c r="AM100" s="156">
        <f t="shared" si="18"/>
        <v>0</v>
      </c>
      <c r="AN100" s="149">
        <f t="shared" si="19"/>
        <v>0</v>
      </c>
      <c r="AO100" s="149">
        <f t="shared" si="20"/>
        <v>14.311111369439606</v>
      </c>
      <c r="AP100" s="149">
        <f t="shared" si="21"/>
        <v>0</v>
      </c>
      <c r="AQ100" s="188">
        <f t="shared" si="22"/>
        <v>0</v>
      </c>
      <c r="AR100" s="149"/>
      <c r="AS100" s="156">
        <f>IF(D100=$C$171,'Other inputs'!$C$12/1000000,SUM(AC100:AG100))</f>
        <v>3.8572461562068807</v>
      </c>
      <c r="AT100" s="200">
        <f>IF(D100=$C$171,$Z$171*('Other inputs'!$C$6/'Other inputs'!$C$5),SUM(AH100:AL100))</f>
        <v>10.453865213232726</v>
      </c>
      <c r="AU100" s="210">
        <f t="shared" si="23"/>
        <v>14.311111369439606</v>
      </c>
      <c r="AV100" s="214"/>
      <c r="AW100" s="199">
        <f>IF($G100=1,0,AC100*('Other inputs'!$F$6/'Other inputs'!$F$5))</f>
        <v>0</v>
      </c>
      <c r="AX100" s="200">
        <f>IF($G100=1,0,AD100*('Other inputs'!$F$6/'Other inputs'!$F$5))</f>
        <v>0</v>
      </c>
      <c r="AY100" s="200">
        <f>IF($G100=1,0,AE100*('Other inputs'!$F$6/'Other inputs'!$F$5))</f>
        <v>3.8785765496974252</v>
      </c>
      <c r="AZ100" s="200">
        <f>IF($G100=1,0,AF100*('Other inputs'!$F$6/'Other inputs'!$F$5))</f>
        <v>0</v>
      </c>
      <c r="BA100" s="200">
        <f>IF($G100=1,0,AG100*('Other inputs'!$F$6/'Other inputs'!$F$5))</f>
        <v>0</v>
      </c>
      <c r="BB100" s="199">
        <f>IF($G100=1,0,AH100*('Other inputs'!$C$7/'Other inputs'!$C$6))</f>
        <v>0</v>
      </c>
      <c r="BC100" s="200">
        <f>IF($G100=1,0,AI100*('Other inputs'!$C$7/'Other inputs'!$C$6))</f>
        <v>0</v>
      </c>
      <c r="BD100" s="200">
        <f>IF($G100=1,0,AJ100*('Other inputs'!$C$7/'Other inputs'!$C$6))</f>
        <v>10.453865213232726</v>
      </c>
      <c r="BE100" s="200">
        <f>IF($G100=1,0,AK100*('Other inputs'!$C$7/'Other inputs'!$C$6))</f>
        <v>0</v>
      </c>
      <c r="BF100" s="200">
        <f>IF($G100=1,0,AL100*('Other inputs'!$C$7/'Other inputs'!$C$6))</f>
        <v>0</v>
      </c>
      <c r="BG100" s="199">
        <f t="shared" si="24"/>
        <v>0</v>
      </c>
      <c r="BH100" s="200">
        <f t="shared" si="25"/>
        <v>0</v>
      </c>
      <c r="BI100" s="200">
        <f t="shared" si="26"/>
        <v>14.332441762930152</v>
      </c>
      <c r="BJ100" s="200">
        <f t="shared" si="27"/>
        <v>0</v>
      </c>
      <c r="BK100" s="210">
        <f t="shared" si="28"/>
        <v>0</v>
      </c>
      <c r="BL100" s="200"/>
      <c r="BM100" s="199">
        <f>IF(D100=C$171,'Other inputs'!$C$13/1000000,SUM(AW100:BA100))</f>
        <v>3.8785765496974252</v>
      </c>
      <c r="BN100" s="200">
        <f>IF(B100=$B$171,$AT$171*('Other inputs'!$C$7/'Other inputs'!$C$6),SUM(BB100:BF100))</f>
        <v>10.453865213232726</v>
      </c>
      <c r="BO100" s="188">
        <f t="shared" si="29"/>
        <v>14.332441762930152</v>
      </c>
    </row>
    <row r="101" spans="2:67">
      <c r="B101" s="121" t="str">
        <f>'KI 2019-20'!B102</f>
        <v>E2234</v>
      </c>
      <c r="C101" s="160" t="str">
        <f t="shared" si="16"/>
        <v>E2234</v>
      </c>
      <c r="D101" s="160" t="str">
        <f t="shared" si="17"/>
        <v>E2234</v>
      </c>
      <c r="E101" t="str">
        <f>INDEX('KI 2019-20'!D$9:D$383,MATCH($B101,'KI 2019-20'!$B$9:$B$383,0))</f>
        <v>SD</v>
      </c>
      <c r="F101">
        <f>INDEX('KI 2019-20'!E$9:E$383,MATCH($B101,'KI 2019-20'!$B$9:$B$383,0))</f>
        <v>0</v>
      </c>
      <c r="G101" s="119">
        <v>0</v>
      </c>
      <c r="H101" s="120" t="str">
        <f>INDEX('KI 2019-20'!F$9:F$383,MATCH($B101,'KI 2019-20'!$B$9:$B$383,0))</f>
        <v>Dover</v>
      </c>
      <c r="I101" s="154">
        <f>_xlfn.IFNA(IF($B101=$B$382,0,INDEX('I.Supplementary 2019-20'!N$8:N$191,MATCH($B101,'I.Supplementary 2019-20'!$B$8:$B$191,0))),INDEX('KI 2019-20'!N$9:N$383,MATCH($B101,'KI 2019-20'!$B$9:$B$383,0)))</f>
        <v>0</v>
      </c>
      <c r="J101" s="153">
        <f>_xlfn.IFNA(IF($B101=$B$382,0,INDEX('I.Supplementary 2019-20'!O$8:O$191,MATCH($B101,'I.Supplementary 2019-20'!$B$8:$B$191,0))),INDEX('KI 2019-20'!O$9:O$383,MATCH($B101,'KI 2019-20'!$B$9:$B$383,0)))</f>
        <v>5.6538192280468531E-2</v>
      </c>
      <c r="K101" s="153">
        <f>_xlfn.IFNA(IF($B101=$B$382,0,INDEX('I.Supplementary 2019-20'!P$8:P$191,MATCH($B101,'I.Supplementary 2019-20'!$B$8:$B$191,0))),INDEX('KI 2019-20'!P$9:P$383,MATCH($B101,'KI 2019-20'!$B$9:$B$383,0)))</f>
        <v>0</v>
      </c>
      <c r="L101" s="153">
        <f>_xlfn.IFNA(IF($B101=$B$382,0,INDEX('I.Supplementary 2019-20'!Q$8:Q$191,MATCH($B101,'I.Supplementary 2019-20'!$B$8:$B$191,0))),INDEX('KI 2019-20'!Q$9:Q$383,MATCH($B101,'KI 2019-20'!$B$9:$B$383,0)))</f>
        <v>0</v>
      </c>
      <c r="M101" s="155">
        <f>_xlfn.IFNA(IF($B101=$B$382,0,INDEX('I.Supplementary 2019-20'!R$8:R$191,MATCH($B101,'I.Supplementary 2019-20'!$B$8:$B$191,0))),INDEX('KI 2019-20'!R$9:R$383,MATCH($B101,'KI 2019-20'!$B$9:$B$383,0)))</f>
        <v>0</v>
      </c>
      <c r="N101" s="153">
        <f>_xlfn.IFNA(IF($B101=$B$382,0,INDEX('I.Supplementary 2019-20'!S$8:S$191,MATCH($B101,'I.Supplementary 2019-20'!$B$8:$B$191,0))),INDEX('KI 2019-20'!S$9:S$383,MATCH($B101,'KI 2019-20'!$B$9:$B$383,0)))</f>
        <v>0</v>
      </c>
      <c r="O101" s="153">
        <f>_xlfn.IFNA(IF($B101=$B$382,0,INDEX('I.Supplementary 2019-20'!T$8:T$191,MATCH($B101,'I.Supplementary 2019-20'!$B$8:$B$191,0))),INDEX('KI 2019-20'!T$9:T$383,MATCH($B101,'KI 2019-20'!$B$9:$B$383,0)))</f>
        <v>3.6456167740059975</v>
      </c>
      <c r="P101" s="153">
        <f>_xlfn.IFNA(IF($B101=$B$382,0,INDEX('I.Supplementary 2019-20'!U$8:U$191,MATCH($B101,'I.Supplementary 2019-20'!$B$8:$B$191,0))),INDEX('KI 2019-20'!U$9:U$383,MATCH($B101,'KI 2019-20'!$B$9:$B$383,0)))</f>
        <v>0</v>
      </c>
      <c r="Q101" s="153">
        <f>_xlfn.IFNA(IF($B101=$B$382,0,INDEX('I.Supplementary 2019-20'!V$8:V$191,MATCH($B101,'I.Supplementary 2019-20'!$B$8:$B$191,0))),INDEX('KI 2019-20'!V$9:V$383,MATCH($B101,'KI 2019-20'!$B$9:$B$383,0)))</f>
        <v>0</v>
      </c>
      <c r="R101" s="155">
        <f>_xlfn.IFNA(IF($B101=$B$382,0,INDEX('I.Supplementary 2019-20'!W$8:W$191,MATCH($B101,'I.Supplementary 2019-20'!$B$8:$B$191,0))),INDEX('KI 2019-20'!W$9:W$383,MATCH($B101,'KI 2019-20'!$B$9:$B$383,0)))</f>
        <v>0</v>
      </c>
      <c r="S101" s="153">
        <f>_xlfn.IFNA(IF($B101=$B$382,0,INDEX('I.Supplementary 2019-20'!X$8:X$191,MATCH($B101,'I.Supplementary 2019-20'!$B$8:$B$191,0))),INDEX('KI 2019-20'!X$9:X$383,MATCH($B101,'KI 2019-20'!$B$9:$B$383,0)))</f>
        <v>0</v>
      </c>
      <c r="T101" s="153">
        <f>_xlfn.IFNA(IF($B101=$B$382,0,INDEX('I.Supplementary 2019-20'!Y$8:Y$191,MATCH($B101,'I.Supplementary 2019-20'!$B$8:$B$191,0))),INDEX('KI 2019-20'!Y$9:Y$383,MATCH($B101,'KI 2019-20'!$B$9:$B$383,0)))</f>
        <v>3.7021549662864661</v>
      </c>
      <c r="U101" s="153">
        <f>_xlfn.IFNA(IF($B101=$B$382,0,INDEX('I.Supplementary 2019-20'!Z$8:Z$191,MATCH($B101,'I.Supplementary 2019-20'!$B$8:$B$191,0))),INDEX('KI 2019-20'!Z$9:Z$383,MATCH($B101,'KI 2019-20'!$B$9:$B$383,0)))</f>
        <v>0</v>
      </c>
      <c r="V101" s="153">
        <f>_xlfn.IFNA(IF($B101=$B$382,0,INDEX('I.Supplementary 2019-20'!AA$8:AA$191,MATCH($B101,'I.Supplementary 2019-20'!$B$8:$B$191,0))),INDEX('KI 2019-20'!AA$9:AA$383,MATCH($B101,'KI 2019-20'!$B$9:$B$383,0)))</f>
        <v>0</v>
      </c>
      <c r="W101" s="155">
        <f>_xlfn.IFNA(IF($B101=$B$382,0,INDEX('I.Supplementary 2019-20'!AB$8:AB$191,MATCH($B101,'I.Supplementary 2019-20'!$B$8:$B$191,0))),INDEX('KI 2019-20'!AB$9:AB$383,MATCH($B101,'KI 2019-20'!$B$9:$B$383,0)))</f>
        <v>0</v>
      </c>
      <c r="Y101" s="154">
        <f>_xlfn.IFNA(IF($B101=$B$382,0,INDEX('I.Supplementary 2019-20'!$I$8:$I$191,MATCH($B101,'I.Supplementary 2019-20'!$B$8:$B$191,0))),INDEX('KI 2019-20'!$I$9:$I$383,MATCH($B101,'KI 2019-20'!$B$9:$B$383,0)))</f>
        <v>5.6538192280468531E-2</v>
      </c>
      <c r="Z101" s="153">
        <f>_xlfn.IFNA(IF($B101=$B$382,0,INDEX('I.Supplementary 2019-20'!$J$8:$J$191,MATCH($B101,'I.Supplementary 2019-20'!$B$8:$B$191,0))),INDEX('KI 2019-20'!$J$9:$J$383,MATCH($B101,'KI 2019-20'!$B$9:$B$383,0)))</f>
        <v>3.6456167740059975</v>
      </c>
      <c r="AA101" s="155">
        <f>_xlfn.IFNA(IF($B101=$B$382,0,INDEX('I.Supplementary 2019-20'!$H$8:$H$191,MATCH($B101,'I.Supplementary 2019-20'!$B$8:$B$191,0))),INDEX('KI 2019-20'!$H$9:$H$383,MATCH($B101,'KI 2019-20'!$B$9:$B$383,0)))</f>
        <v>3.7021549662864661</v>
      </c>
      <c r="AC101" s="156">
        <f>I101*('Other inputs'!$C$6/'Other inputs'!$C$5)</f>
        <v>0</v>
      </c>
      <c r="AD101" s="149">
        <f>IF(B101=$B$35,J101*('Other inputs'!$C$6/'Other inputs'!$C$5)-('Other inputs'!$C$18/1000000),J101*('Other inputs'!$C$6/'Other inputs'!$C$5))</f>
        <v>5.7459384822716494E-2</v>
      </c>
      <c r="AE101" s="149">
        <f>K101*('Other inputs'!$C$6/'Other inputs'!$C$5)</f>
        <v>0</v>
      </c>
      <c r="AF101" s="149">
        <f>L101*('Other inputs'!$C$6/'Other inputs'!$C$5)</f>
        <v>0</v>
      </c>
      <c r="AG101" s="188">
        <f>M101*('Other inputs'!$C$6/'Other inputs'!$C$5)</f>
        <v>0</v>
      </c>
      <c r="AH101" s="149">
        <f>N101*('Other inputs'!$C$6/'Other inputs'!$C$5)</f>
        <v>0</v>
      </c>
      <c r="AI101" s="149">
        <f>O101*('Other inputs'!$C$6/'Other inputs'!$C$5)</f>
        <v>3.7050158253136312</v>
      </c>
      <c r="AJ101" s="149">
        <f>P101*('Other inputs'!$C$6/'Other inputs'!$C$5)</f>
        <v>0</v>
      </c>
      <c r="AK101" s="149">
        <f>Q101*('Other inputs'!$C$6/'Other inputs'!$C$5)</f>
        <v>0</v>
      </c>
      <c r="AL101" s="188">
        <f>R101*('Other inputs'!$C$6/'Other inputs'!$C$5)</f>
        <v>0</v>
      </c>
      <c r="AM101" s="156">
        <f t="shared" si="18"/>
        <v>0</v>
      </c>
      <c r="AN101" s="149">
        <f t="shared" si="19"/>
        <v>3.7624752101363477</v>
      </c>
      <c r="AO101" s="149">
        <f t="shared" si="20"/>
        <v>0</v>
      </c>
      <c r="AP101" s="149">
        <f t="shared" si="21"/>
        <v>0</v>
      </c>
      <c r="AQ101" s="188">
        <f t="shared" si="22"/>
        <v>0</v>
      </c>
      <c r="AR101" s="149"/>
      <c r="AS101" s="156">
        <f>IF(D101=$C$171,'Other inputs'!$C$12/1000000,SUM(AC101:AG101))</f>
        <v>5.7459384822716494E-2</v>
      </c>
      <c r="AT101" s="200">
        <f>IF(D101=$C$171,$Z$171*('Other inputs'!$C$6/'Other inputs'!$C$5),SUM(AH101:AL101))</f>
        <v>3.7050158253136312</v>
      </c>
      <c r="AU101" s="210">
        <f t="shared" si="23"/>
        <v>3.7624752101363477</v>
      </c>
      <c r="AV101" s="214"/>
      <c r="AW101" s="199">
        <f>IF($G101=1,0,AC101*('Other inputs'!$F$6/'Other inputs'!$F$5))</f>
        <v>0</v>
      </c>
      <c r="AX101" s="200">
        <f>IF($G101=1,0,AD101*('Other inputs'!$F$6/'Other inputs'!$F$5))</f>
        <v>5.777713257288819E-2</v>
      </c>
      <c r="AY101" s="200">
        <f>IF($G101=1,0,AE101*('Other inputs'!$F$6/'Other inputs'!$F$5))</f>
        <v>0</v>
      </c>
      <c r="AZ101" s="200">
        <f>IF($G101=1,0,AF101*('Other inputs'!$F$6/'Other inputs'!$F$5))</f>
        <v>0</v>
      </c>
      <c r="BA101" s="200">
        <f>IF($G101=1,0,AG101*('Other inputs'!$F$6/'Other inputs'!$F$5))</f>
        <v>0</v>
      </c>
      <c r="BB101" s="199">
        <f>IF($G101=1,0,AH101*('Other inputs'!$C$7/'Other inputs'!$C$6))</f>
        <v>0</v>
      </c>
      <c r="BC101" s="200">
        <f>IF($G101=1,0,AI101*('Other inputs'!$C$7/'Other inputs'!$C$6))</f>
        <v>3.7050158253136312</v>
      </c>
      <c r="BD101" s="200">
        <f>IF($G101=1,0,AJ101*('Other inputs'!$C$7/'Other inputs'!$C$6))</f>
        <v>0</v>
      </c>
      <c r="BE101" s="200">
        <f>IF($G101=1,0,AK101*('Other inputs'!$C$7/'Other inputs'!$C$6))</f>
        <v>0</v>
      </c>
      <c r="BF101" s="200">
        <f>IF($G101=1,0,AL101*('Other inputs'!$C$7/'Other inputs'!$C$6))</f>
        <v>0</v>
      </c>
      <c r="BG101" s="199">
        <f t="shared" si="24"/>
        <v>0</v>
      </c>
      <c r="BH101" s="200">
        <f t="shared" si="25"/>
        <v>3.7627929578865196</v>
      </c>
      <c r="BI101" s="200">
        <f t="shared" si="26"/>
        <v>0</v>
      </c>
      <c r="BJ101" s="200">
        <f t="shared" si="27"/>
        <v>0</v>
      </c>
      <c r="BK101" s="210">
        <f t="shared" si="28"/>
        <v>0</v>
      </c>
      <c r="BL101" s="200"/>
      <c r="BM101" s="199">
        <f>IF(D101=C$171,'Other inputs'!$C$13/1000000,SUM(AW101:BA101))</f>
        <v>5.777713257288819E-2</v>
      </c>
      <c r="BN101" s="200">
        <f>IF(B101=$B$171,$AT$171*('Other inputs'!$C$7/'Other inputs'!$C$6),SUM(BB101:BF101))</f>
        <v>3.7050158253136312</v>
      </c>
      <c r="BO101" s="188">
        <f t="shared" si="29"/>
        <v>3.7627929578865196</v>
      </c>
    </row>
    <row r="102" spans="2:67">
      <c r="B102" s="121" t="str">
        <f>'KI 2019-20'!B103</f>
        <v>E4603</v>
      </c>
      <c r="C102" s="160" t="str">
        <f t="shared" si="16"/>
        <v>E4603</v>
      </c>
      <c r="D102" s="160" t="str">
        <f t="shared" si="17"/>
        <v>E4603</v>
      </c>
      <c r="E102" t="str">
        <f>INDEX('KI 2019-20'!D$9:D$383,MATCH($B102,'KI 2019-20'!$B$9:$B$383,0))</f>
        <v>MD</v>
      </c>
      <c r="F102" t="str">
        <f>INDEX('KI 2019-20'!E$9:E$383,MATCH($B102,'KI 2019-20'!$B$9:$B$383,0))</f>
        <v>P1703</v>
      </c>
      <c r="G102" s="119">
        <v>0</v>
      </c>
      <c r="H102" s="120" t="str">
        <f>INDEX('KI 2019-20'!F$9:F$383,MATCH($B102,'KI 2019-20'!$B$9:$B$383,0))</f>
        <v>Dudley</v>
      </c>
      <c r="I102" s="154">
        <f>_xlfn.IFNA(IF($B102=$B$382,0,INDEX('I.Supplementary 2019-20'!N$8:N$191,MATCH($B102,'I.Supplementary 2019-20'!$B$8:$B$191,0))),INDEX('KI 2019-20'!N$9:N$383,MATCH($B102,'KI 2019-20'!$B$9:$B$383,0)))</f>
        <v>17.112425208815591</v>
      </c>
      <c r="J102" s="153">
        <f>_xlfn.IFNA(IF($B102=$B$382,0,INDEX('I.Supplementary 2019-20'!O$8:O$191,MATCH($B102,'I.Supplementary 2019-20'!$B$8:$B$191,0))),INDEX('KI 2019-20'!O$9:O$383,MATCH($B102,'KI 2019-20'!$B$9:$B$383,0)))</f>
        <v>0.4132437268378511</v>
      </c>
      <c r="K102" s="153">
        <f>_xlfn.IFNA(IF($B102=$B$382,0,INDEX('I.Supplementary 2019-20'!P$8:P$191,MATCH($B102,'I.Supplementary 2019-20'!$B$8:$B$191,0))),INDEX('KI 2019-20'!P$9:P$383,MATCH($B102,'KI 2019-20'!$B$9:$B$383,0)))</f>
        <v>0</v>
      </c>
      <c r="L102" s="153">
        <f>_xlfn.IFNA(IF($B102=$B$382,0,INDEX('I.Supplementary 2019-20'!Q$8:Q$191,MATCH($B102,'I.Supplementary 2019-20'!$B$8:$B$191,0))),INDEX('KI 2019-20'!Q$9:Q$383,MATCH($B102,'KI 2019-20'!$B$9:$B$383,0)))</f>
        <v>0</v>
      </c>
      <c r="M102" s="155">
        <f>_xlfn.IFNA(IF($B102=$B$382,0,INDEX('I.Supplementary 2019-20'!R$8:R$191,MATCH($B102,'I.Supplementary 2019-20'!$B$8:$B$191,0))),INDEX('KI 2019-20'!R$9:R$383,MATCH($B102,'KI 2019-20'!$B$9:$B$383,0)))</f>
        <v>0</v>
      </c>
      <c r="N102" s="153">
        <f>_xlfn.IFNA(IF($B102=$B$382,0,INDEX('I.Supplementary 2019-20'!S$8:S$191,MATCH($B102,'I.Supplementary 2019-20'!$B$8:$B$191,0))),INDEX('KI 2019-20'!S$9:S$383,MATCH($B102,'KI 2019-20'!$B$9:$B$383,0)))</f>
        <v>58.716945539788561</v>
      </c>
      <c r="O102" s="153">
        <f>_xlfn.IFNA(IF($B102=$B$382,0,INDEX('I.Supplementary 2019-20'!T$8:T$191,MATCH($B102,'I.Supplementary 2019-20'!$B$8:$B$191,0))),INDEX('KI 2019-20'!T$9:T$383,MATCH($B102,'KI 2019-20'!$B$9:$B$383,0)))</f>
        <v>9.0554312717838439</v>
      </c>
      <c r="P102" s="153">
        <f>_xlfn.IFNA(IF($B102=$B$382,0,INDEX('I.Supplementary 2019-20'!U$8:U$191,MATCH($B102,'I.Supplementary 2019-20'!$B$8:$B$191,0))),INDEX('KI 2019-20'!U$9:U$383,MATCH($B102,'KI 2019-20'!$B$9:$B$383,0)))</f>
        <v>0</v>
      </c>
      <c r="Q102" s="153">
        <f>_xlfn.IFNA(IF($B102=$B$382,0,INDEX('I.Supplementary 2019-20'!V$8:V$191,MATCH($B102,'I.Supplementary 2019-20'!$B$8:$B$191,0))),INDEX('KI 2019-20'!V$9:V$383,MATCH($B102,'KI 2019-20'!$B$9:$B$383,0)))</f>
        <v>0</v>
      </c>
      <c r="R102" s="155">
        <f>_xlfn.IFNA(IF($B102=$B$382,0,INDEX('I.Supplementary 2019-20'!W$8:W$191,MATCH($B102,'I.Supplementary 2019-20'!$B$8:$B$191,0))),INDEX('KI 2019-20'!W$9:W$383,MATCH($B102,'KI 2019-20'!$B$9:$B$383,0)))</f>
        <v>0</v>
      </c>
      <c r="S102" s="153">
        <f>_xlfn.IFNA(IF($B102=$B$382,0,INDEX('I.Supplementary 2019-20'!X$8:X$191,MATCH($B102,'I.Supplementary 2019-20'!$B$8:$B$191,0))),INDEX('KI 2019-20'!X$9:X$383,MATCH($B102,'KI 2019-20'!$B$9:$B$383,0)))</f>
        <v>75.829370748604148</v>
      </c>
      <c r="T102" s="153">
        <f>_xlfn.IFNA(IF($B102=$B$382,0,INDEX('I.Supplementary 2019-20'!Y$8:Y$191,MATCH($B102,'I.Supplementary 2019-20'!$B$8:$B$191,0))),INDEX('KI 2019-20'!Y$9:Y$383,MATCH($B102,'KI 2019-20'!$B$9:$B$383,0)))</f>
        <v>9.4686749986216956</v>
      </c>
      <c r="U102" s="153">
        <f>_xlfn.IFNA(IF($B102=$B$382,0,INDEX('I.Supplementary 2019-20'!Z$8:Z$191,MATCH($B102,'I.Supplementary 2019-20'!$B$8:$B$191,0))),INDEX('KI 2019-20'!Z$9:Z$383,MATCH($B102,'KI 2019-20'!$B$9:$B$383,0)))</f>
        <v>0</v>
      </c>
      <c r="V102" s="153">
        <f>_xlfn.IFNA(IF($B102=$B$382,0,INDEX('I.Supplementary 2019-20'!AA$8:AA$191,MATCH($B102,'I.Supplementary 2019-20'!$B$8:$B$191,0))),INDEX('KI 2019-20'!AA$9:AA$383,MATCH($B102,'KI 2019-20'!$B$9:$B$383,0)))</f>
        <v>0</v>
      </c>
      <c r="W102" s="155">
        <f>_xlfn.IFNA(IF($B102=$B$382,0,INDEX('I.Supplementary 2019-20'!AB$8:AB$191,MATCH($B102,'I.Supplementary 2019-20'!$B$8:$B$191,0))),INDEX('KI 2019-20'!AB$9:AB$383,MATCH($B102,'KI 2019-20'!$B$9:$B$383,0)))</f>
        <v>0</v>
      </c>
      <c r="Y102" s="154">
        <f>_xlfn.IFNA(IF($B102=$B$382,0,INDEX('I.Supplementary 2019-20'!$I$8:$I$191,MATCH($B102,'I.Supplementary 2019-20'!$B$8:$B$191,0))),INDEX('KI 2019-20'!$I$9:$I$383,MATCH($B102,'KI 2019-20'!$B$9:$B$383,0)))</f>
        <v>17.525668935653442</v>
      </c>
      <c r="Z102" s="153">
        <f>_xlfn.IFNA(IF($B102=$B$382,0,INDEX('I.Supplementary 2019-20'!$J$8:$J$191,MATCH($B102,'I.Supplementary 2019-20'!$B$8:$B$191,0))),INDEX('KI 2019-20'!$J$9:$J$383,MATCH($B102,'KI 2019-20'!$B$9:$B$383,0)))</f>
        <v>67.7723768115724</v>
      </c>
      <c r="AA102" s="155">
        <f>_xlfn.IFNA(IF($B102=$B$382,0,INDEX('I.Supplementary 2019-20'!$H$8:$H$191,MATCH($B102,'I.Supplementary 2019-20'!$B$8:$B$191,0))),INDEX('KI 2019-20'!$H$9:$H$383,MATCH($B102,'KI 2019-20'!$B$9:$B$383,0)))</f>
        <v>85.298045747225856</v>
      </c>
      <c r="AC102" s="156">
        <f>I102*('Other inputs'!$C$6/'Other inputs'!$C$5)</f>
        <v>17.391242727492831</v>
      </c>
      <c r="AD102" s="149">
        <f>IF(B102=$B$35,J102*('Other inputs'!$C$6/'Other inputs'!$C$5)-('Other inputs'!$C$18/1000000),J102*('Other inputs'!$C$6/'Other inputs'!$C$5))</f>
        <v>0.41997682218347804</v>
      </c>
      <c r="AE102" s="149">
        <f>K102*('Other inputs'!$C$6/'Other inputs'!$C$5)</f>
        <v>0</v>
      </c>
      <c r="AF102" s="149">
        <f>L102*('Other inputs'!$C$6/'Other inputs'!$C$5)</f>
        <v>0</v>
      </c>
      <c r="AG102" s="188">
        <f>M102*('Other inputs'!$C$6/'Other inputs'!$C$5)</f>
        <v>0</v>
      </c>
      <c r="AH102" s="149">
        <f>N102*('Other inputs'!$C$6/'Other inputs'!$C$5)</f>
        <v>59.673637116811598</v>
      </c>
      <c r="AI102" s="149">
        <f>O102*('Other inputs'!$C$6/'Other inputs'!$C$5)</f>
        <v>9.2029739401632149</v>
      </c>
      <c r="AJ102" s="149">
        <f>P102*('Other inputs'!$C$6/'Other inputs'!$C$5)</f>
        <v>0</v>
      </c>
      <c r="AK102" s="149">
        <f>Q102*('Other inputs'!$C$6/'Other inputs'!$C$5)</f>
        <v>0</v>
      </c>
      <c r="AL102" s="188">
        <f>R102*('Other inputs'!$C$6/'Other inputs'!$C$5)</f>
        <v>0</v>
      </c>
      <c r="AM102" s="156">
        <f t="shared" si="18"/>
        <v>77.064879844304429</v>
      </c>
      <c r="AN102" s="149">
        <f t="shared" si="19"/>
        <v>9.6229507623466937</v>
      </c>
      <c r="AO102" s="149">
        <f t="shared" si="20"/>
        <v>0</v>
      </c>
      <c r="AP102" s="149">
        <f t="shared" si="21"/>
        <v>0</v>
      </c>
      <c r="AQ102" s="188">
        <f t="shared" si="22"/>
        <v>0</v>
      </c>
      <c r="AR102" s="149"/>
      <c r="AS102" s="156">
        <f>IF(D102=$C$171,'Other inputs'!$C$12/1000000,SUM(AC102:AG102))</f>
        <v>17.811219549676309</v>
      </c>
      <c r="AT102" s="200">
        <f>IF(D102=$C$171,$Z$171*('Other inputs'!$C$6/'Other inputs'!$C$5),SUM(AH102:AL102))</f>
        <v>68.876611056974809</v>
      </c>
      <c r="AU102" s="210">
        <f t="shared" si="23"/>
        <v>86.687830606651119</v>
      </c>
      <c r="AV102" s="214"/>
      <c r="AW102" s="199">
        <f>IF($G102=1,0,AC102*('Other inputs'!$F$6/'Other inputs'!$F$5))</f>
        <v>17.487415498336105</v>
      </c>
      <c r="AX102" s="200">
        <f>IF($G102=1,0,AD102*('Other inputs'!$F$6/'Other inputs'!$F$5))</f>
        <v>0.42229927465638201</v>
      </c>
      <c r="AY102" s="200">
        <f>IF($G102=1,0,AE102*('Other inputs'!$F$6/'Other inputs'!$F$5))</f>
        <v>0</v>
      </c>
      <c r="AZ102" s="200">
        <f>IF($G102=1,0,AF102*('Other inputs'!$F$6/'Other inputs'!$F$5))</f>
        <v>0</v>
      </c>
      <c r="BA102" s="200">
        <f>IF($G102=1,0,AG102*('Other inputs'!$F$6/'Other inputs'!$F$5))</f>
        <v>0</v>
      </c>
      <c r="BB102" s="199">
        <f>IF($G102=1,0,AH102*('Other inputs'!$C$7/'Other inputs'!$C$6))</f>
        <v>59.673637116811598</v>
      </c>
      <c r="BC102" s="200">
        <f>IF($G102=1,0,AI102*('Other inputs'!$C$7/'Other inputs'!$C$6))</f>
        <v>9.2029739401632149</v>
      </c>
      <c r="BD102" s="200">
        <f>IF($G102=1,0,AJ102*('Other inputs'!$C$7/'Other inputs'!$C$6))</f>
        <v>0</v>
      </c>
      <c r="BE102" s="200">
        <f>IF($G102=1,0,AK102*('Other inputs'!$C$7/'Other inputs'!$C$6))</f>
        <v>0</v>
      </c>
      <c r="BF102" s="200">
        <f>IF($G102=1,0,AL102*('Other inputs'!$C$7/'Other inputs'!$C$6))</f>
        <v>0</v>
      </c>
      <c r="BG102" s="199">
        <f t="shared" si="24"/>
        <v>77.161052615147696</v>
      </c>
      <c r="BH102" s="200">
        <f t="shared" si="25"/>
        <v>9.6252732148195967</v>
      </c>
      <c r="BI102" s="200">
        <f t="shared" si="26"/>
        <v>0</v>
      </c>
      <c r="BJ102" s="200">
        <f t="shared" si="27"/>
        <v>0</v>
      </c>
      <c r="BK102" s="210">
        <f t="shared" si="28"/>
        <v>0</v>
      </c>
      <c r="BL102" s="200"/>
      <c r="BM102" s="199">
        <f>IF(D102=C$171,'Other inputs'!$C$13/1000000,SUM(AW102:BA102))</f>
        <v>17.909714772992487</v>
      </c>
      <c r="BN102" s="200">
        <f>IF(B102=$B$171,$AT$171*('Other inputs'!$C$7/'Other inputs'!$C$6),SUM(BB102:BF102))</f>
        <v>68.876611056974809</v>
      </c>
      <c r="BO102" s="188">
        <f t="shared" si="29"/>
        <v>86.786325829967296</v>
      </c>
    </row>
    <row r="103" spans="2:67">
      <c r="B103" s="121" t="str">
        <f>'KI 2019-20'!B104</f>
        <v>E6113</v>
      </c>
      <c r="C103" s="160" t="str">
        <f t="shared" si="16"/>
        <v>E6113</v>
      </c>
      <c r="D103" s="160" t="str">
        <f t="shared" si="17"/>
        <v>E6113</v>
      </c>
      <c r="E103" t="str">
        <f>INDEX('KI 2019-20'!D$9:D$383,MATCH($B103,'KI 2019-20'!$B$9:$B$383,0))</f>
        <v>SFIR</v>
      </c>
      <c r="F103">
        <f>INDEX('KI 2019-20'!E$9:E$383,MATCH($B103,'KI 2019-20'!$B$9:$B$383,0))</f>
        <v>0</v>
      </c>
      <c r="G103" s="119">
        <v>0</v>
      </c>
      <c r="H103" s="120" t="str">
        <f>INDEX('KI 2019-20'!F$9:F$383,MATCH($B103,'KI 2019-20'!$B$9:$B$383,0))</f>
        <v>Durham Fire</v>
      </c>
      <c r="I103" s="154">
        <f>_xlfn.IFNA(IF($B103=$B$382,0,INDEX('I.Supplementary 2019-20'!N$8:N$191,MATCH($B103,'I.Supplementary 2019-20'!$B$8:$B$191,0))),INDEX('KI 2019-20'!N$9:N$383,MATCH($B103,'KI 2019-20'!$B$9:$B$383,0)))</f>
        <v>0</v>
      </c>
      <c r="J103" s="153">
        <f>_xlfn.IFNA(IF($B103=$B$382,0,INDEX('I.Supplementary 2019-20'!O$8:O$191,MATCH($B103,'I.Supplementary 2019-20'!$B$8:$B$191,0))),INDEX('KI 2019-20'!O$9:O$383,MATCH($B103,'KI 2019-20'!$B$9:$B$383,0)))</f>
        <v>0</v>
      </c>
      <c r="K103" s="153">
        <f>_xlfn.IFNA(IF($B103=$B$382,0,INDEX('I.Supplementary 2019-20'!P$8:P$191,MATCH($B103,'I.Supplementary 2019-20'!$B$8:$B$191,0))),INDEX('KI 2019-20'!P$9:P$383,MATCH($B103,'KI 2019-20'!$B$9:$B$383,0)))</f>
        <v>3.4240347863425575</v>
      </c>
      <c r="L103" s="153">
        <f>_xlfn.IFNA(IF($B103=$B$382,0,INDEX('I.Supplementary 2019-20'!Q$8:Q$191,MATCH($B103,'I.Supplementary 2019-20'!$B$8:$B$191,0))),INDEX('KI 2019-20'!Q$9:Q$383,MATCH($B103,'KI 2019-20'!$B$9:$B$383,0)))</f>
        <v>0</v>
      </c>
      <c r="M103" s="155">
        <f>_xlfn.IFNA(IF($B103=$B$382,0,INDEX('I.Supplementary 2019-20'!R$8:R$191,MATCH($B103,'I.Supplementary 2019-20'!$B$8:$B$191,0))),INDEX('KI 2019-20'!R$9:R$383,MATCH($B103,'KI 2019-20'!$B$9:$B$383,0)))</f>
        <v>0</v>
      </c>
      <c r="N103" s="153">
        <f>_xlfn.IFNA(IF($B103=$B$382,0,INDEX('I.Supplementary 2019-20'!S$8:S$191,MATCH($B103,'I.Supplementary 2019-20'!$B$8:$B$191,0))),INDEX('KI 2019-20'!S$9:S$383,MATCH($B103,'KI 2019-20'!$B$9:$B$383,0)))</f>
        <v>0</v>
      </c>
      <c r="O103" s="153">
        <f>_xlfn.IFNA(IF($B103=$B$382,0,INDEX('I.Supplementary 2019-20'!T$8:T$191,MATCH($B103,'I.Supplementary 2019-20'!$B$8:$B$191,0))),INDEX('KI 2019-20'!T$9:T$383,MATCH($B103,'KI 2019-20'!$B$9:$B$383,0)))</f>
        <v>0</v>
      </c>
      <c r="P103" s="153">
        <f>_xlfn.IFNA(IF($B103=$B$382,0,INDEX('I.Supplementary 2019-20'!U$8:U$191,MATCH($B103,'I.Supplementary 2019-20'!$B$8:$B$191,0))),INDEX('KI 2019-20'!U$9:U$383,MATCH($B103,'KI 2019-20'!$B$9:$B$383,0)))</f>
        <v>7.0087710377052419</v>
      </c>
      <c r="Q103" s="153">
        <f>_xlfn.IFNA(IF($B103=$B$382,0,INDEX('I.Supplementary 2019-20'!V$8:V$191,MATCH($B103,'I.Supplementary 2019-20'!$B$8:$B$191,0))),INDEX('KI 2019-20'!V$9:V$383,MATCH($B103,'KI 2019-20'!$B$9:$B$383,0)))</f>
        <v>0</v>
      </c>
      <c r="R103" s="155">
        <f>_xlfn.IFNA(IF($B103=$B$382,0,INDEX('I.Supplementary 2019-20'!W$8:W$191,MATCH($B103,'I.Supplementary 2019-20'!$B$8:$B$191,0))),INDEX('KI 2019-20'!W$9:W$383,MATCH($B103,'KI 2019-20'!$B$9:$B$383,0)))</f>
        <v>0</v>
      </c>
      <c r="S103" s="153">
        <f>_xlfn.IFNA(IF($B103=$B$382,0,INDEX('I.Supplementary 2019-20'!X$8:X$191,MATCH($B103,'I.Supplementary 2019-20'!$B$8:$B$191,0))),INDEX('KI 2019-20'!X$9:X$383,MATCH($B103,'KI 2019-20'!$B$9:$B$383,0)))</f>
        <v>0</v>
      </c>
      <c r="T103" s="153">
        <f>_xlfn.IFNA(IF($B103=$B$382,0,INDEX('I.Supplementary 2019-20'!Y$8:Y$191,MATCH($B103,'I.Supplementary 2019-20'!$B$8:$B$191,0))),INDEX('KI 2019-20'!Y$9:Y$383,MATCH($B103,'KI 2019-20'!$B$9:$B$383,0)))</f>
        <v>0</v>
      </c>
      <c r="U103" s="153">
        <f>_xlfn.IFNA(IF($B103=$B$382,0,INDEX('I.Supplementary 2019-20'!Z$8:Z$191,MATCH($B103,'I.Supplementary 2019-20'!$B$8:$B$191,0))),INDEX('KI 2019-20'!Z$9:Z$383,MATCH($B103,'KI 2019-20'!$B$9:$B$383,0)))</f>
        <v>10.432805824047801</v>
      </c>
      <c r="V103" s="153">
        <f>_xlfn.IFNA(IF($B103=$B$382,0,INDEX('I.Supplementary 2019-20'!AA$8:AA$191,MATCH($B103,'I.Supplementary 2019-20'!$B$8:$B$191,0))),INDEX('KI 2019-20'!AA$9:AA$383,MATCH($B103,'KI 2019-20'!$B$9:$B$383,0)))</f>
        <v>0</v>
      </c>
      <c r="W103" s="155">
        <f>_xlfn.IFNA(IF($B103=$B$382,0,INDEX('I.Supplementary 2019-20'!AB$8:AB$191,MATCH($B103,'I.Supplementary 2019-20'!$B$8:$B$191,0))),INDEX('KI 2019-20'!AB$9:AB$383,MATCH($B103,'KI 2019-20'!$B$9:$B$383,0)))</f>
        <v>0</v>
      </c>
      <c r="Y103" s="154">
        <f>_xlfn.IFNA(IF($B103=$B$382,0,INDEX('I.Supplementary 2019-20'!$I$8:$I$191,MATCH($B103,'I.Supplementary 2019-20'!$B$8:$B$191,0))),INDEX('KI 2019-20'!$I$9:$I$383,MATCH($B103,'KI 2019-20'!$B$9:$B$383,0)))</f>
        <v>3.4240347863425575</v>
      </c>
      <c r="Z103" s="153">
        <f>_xlfn.IFNA(IF($B103=$B$382,0,INDEX('I.Supplementary 2019-20'!$J$8:$J$191,MATCH($B103,'I.Supplementary 2019-20'!$B$8:$B$191,0))),INDEX('KI 2019-20'!$J$9:$J$383,MATCH($B103,'KI 2019-20'!$B$9:$B$383,0)))</f>
        <v>7.0087710377052419</v>
      </c>
      <c r="AA103" s="155">
        <f>_xlfn.IFNA(IF($B103=$B$382,0,INDEX('I.Supplementary 2019-20'!$H$8:$H$191,MATCH($B103,'I.Supplementary 2019-20'!$B$8:$B$191,0))),INDEX('KI 2019-20'!$H$9:$H$383,MATCH($B103,'KI 2019-20'!$B$9:$B$383,0)))</f>
        <v>10.432805824047801</v>
      </c>
      <c r="AC103" s="156">
        <f>I103*('Other inputs'!$C$6/'Other inputs'!$C$5)</f>
        <v>0</v>
      </c>
      <c r="AD103" s="149">
        <f>IF(B103=$B$35,J103*('Other inputs'!$C$6/'Other inputs'!$C$5)-('Other inputs'!$C$18/1000000),J103*('Other inputs'!$C$6/'Other inputs'!$C$5))</f>
        <v>0</v>
      </c>
      <c r="AE103" s="149">
        <f>K103*('Other inputs'!$C$6/'Other inputs'!$C$5)</f>
        <v>3.479823540498852</v>
      </c>
      <c r="AF103" s="149">
        <f>L103*('Other inputs'!$C$6/'Other inputs'!$C$5)</f>
        <v>0</v>
      </c>
      <c r="AG103" s="188">
        <f>M103*('Other inputs'!$C$6/'Other inputs'!$C$5)</f>
        <v>0</v>
      </c>
      <c r="AH103" s="149">
        <f>N103*('Other inputs'!$C$6/'Other inputs'!$C$5)</f>
        <v>0</v>
      </c>
      <c r="AI103" s="149">
        <f>O103*('Other inputs'!$C$6/'Other inputs'!$C$5)</f>
        <v>0</v>
      </c>
      <c r="AJ103" s="149">
        <f>P103*('Other inputs'!$C$6/'Other inputs'!$C$5)</f>
        <v>7.1229668998267126</v>
      </c>
      <c r="AK103" s="149">
        <f>Q103*('Other inputs'!$C$6/'Other inputs'!$C$5)</f>
        <v>0</v>
      </c>
      <c r="AL103" s="188">
        <f>R103*('Other inputs'!$C$6/'Other inputs'!$C$5)</f>
        <v>0</v>
      </c>
      <c r="AM103" s="156">
        <f t="shared" si="18"/>
        <v>0</v>
      </c>
      <c r="AN103" s="149">
        <f t="shared" si="19"/>
        <v>0</v>
      </c>
      <c r="AO103" s="149">
        <f t="shared" si="20"/>
        <v>10.602790440325565</v>
      </c>
      <c r="AP103" s="149">
        <f t="shared" si="21"/>
        <v>0</v>
      </c>
      <c r="AQ103" s="188">
        <f t="shared" si="22"/>
        <v>0</v>
      </c>
      <c r="AR103" s="149"/>
      <c r="AS103" s="156">
        <f>IF(D103=$C$171,'Other inputs'!$C$12/1000000,SUM(AC103:AG103))</f>
        <v>3.479823540498852</v>
      </c>
      <c r="AT103" s="200">
        <f>IF(D103=$C$171,$Z$171*('Other inputs'!$C$6/'Other inputs'!$C$5),SUM(AH103:AL103))</f>
        <v>7.1229668998267126</v>
      </c>
      <c r="AU103" s="210">
        <f t="shared" si="23"/>
        <v>10.602790440325565</v>
      </c>
      <c r="AV103" s="214"/>
      <c r="AW103" s="199">
        <f>IF($G103=1,0,AC103*('Other inputs'!$F$6/'Other inputs'!$F$5))</f>
        <v>0</v>
      </c>
      <c r="AX103" s="200">
        <f>IF($G103=1,0,AD103*('Other inputs'!$F$6/'Other inputs'!$F$5))</f>
        <v>0</v>
      </c>
      <c r="AY103" s="200">
        <f>IF($G103=1,0,AE103*('Other inputs'!$F$6/'Other inputs'!$F$5))</f>
        <v>3.4990668043172786</v>
      </c>
      <c r="AZ103" s="200">
        <f>IF($G103=1,0,AF103*('Other inputs'!$F$6/'Other inputs'!$F$5))</f>
        <v>0</v>
      </c>
      <c r="BA103" s="200">
        <f>IF($G103=1,0,AG103*('Other inputs'!$F$6/'Other inputs'!$F$5))</f>
        <v>0</v>
      </c>
      <c r="BB103" s="199">
        <f>IF($G103=1,0,AH103*('Other inputs'!$C$7/'Other inputs'!$C$6))</f>
        <v>0</v>
      </c>
      <c r="BC103" s="200">
        <f>IF($G103=1,0,AI103*('Other inputs'!$C$7/'Other inputs'!$C$6))</f>
        <v>0</v>
      </c>
      <c r="BD103" s="200">
        <f>IF($G103=1,0,AJ103*('Other inputs'!$C$7/'Other inputs'!$C$6))</f>
        <v>7.1229668998267126</v>
      </c>
      <c r="BE103" s="200">
        <f>IF($G103=1,0,AK103*('Other inputs'!$C$7/'Other inputs'!$C$6))</f>
        <v>0</v>
      </c>
      <c r="BF103" s="200">
        <f>IF($G103=1,0,AL103*('Other inputs'!$C$7/'Other inputs'!$C$6))</f>
        <v>0</v>
      </c>
      <c r="BG103" s="199">
        <f t="shared" si="24"/>
        <v>0</v>
      </c>
      <c r="BH103" s="200">
        <f t="shared" si="25"/>
        <v>0</v>
      </c>
      <c r="BI103" s="200">
        <f t="shared" si="26"/>
        <v>10.622033704143991</v>
      </c>
      <c r="BJ103" s="200">
        <f t="shared" si="27"/>
        <v>0</v>
      </c>
      <c r="BK103" s="210">
        <f t="shared" si="28"/>
        <v>0</v>
      </c>
      <c r="BL103" s="200"/>
      <c r="BM103" s="199">
        <f>IF(D103=C$171,'Other inputs'!$C$13/1000000,SUM(AW103:BA103))</f>
        <v>3.4990668043172786</v>
      </c>
      <c r="BN103" s="200">
        <f>IF(B103=$B$171,$AT$171*('Other inputs'!$C$7/'Other inputs'!$C$6),SUM(BB103:BF103))</f>
        <v>7.1229668998267126</v>
      </c>
      <c r="BO103" s="188">
        <f t="shared" si="29"/>
        <v>10.622033704143991</v>
      </c>
    </row>
    <row r="104" spans="2:67">
      <c r="B104" s="121" t="str">
        <f>'KI 2019-20'!B105</f>
        <v>E5036</v>
      </c>
      <c r="C104" s="160" t="str">
        <f t="shared" si="16"/>
        <v>E5036</v>
      </c>
      <c r="D104" s="160" t="str">
        <f t="shared" si="17"/>
        <v>E5036</v>
      </c>
      <c r="E104" t="str">
        <f>INDEX('KI 2019-20'!D$9:D$383,MATCH($B104,'KI 2019-20'!$B$9:$B$383,0))</f>
        <v>OLB</v>
      </c>
      <c r="F104" t="str">
        <f>INDEX('KI 2019-20'!E$9:E$383,MATCH($B104,'KI 2019-20'!$B$9:$B$383,0))</f>
        <v>P1915</v>
      </c>
      <c r="G104" s="119">
        <v>0</v>
      </c>
      <c r="H104" s="120" t="str">
        <f>INDEX('KI 2019-20'!F$9:F$383,MATCH($B104,'KI 2019-20'!$B$9:$B$383,0))</f>
        <v>Ealing</v>
      </c>
      <c r="I104" s="154">
        <f>_xlfn.IFNA(IF($B104=$B$382,0,INDEX('I.Supplementary 2019-20'!N$8:N$191,MATCH($B104,'I.Supplementary 2019-20'!$B$8:$B$191,0))),INDEX('KI 2019-20'!N$9:N$383,MATCH($B104,'KI 2019-20'!$B$9:$B$383,0)))</f>
        <v>16.429156832967834</v>
      </c>
      <c r="J104" s="153">
        <f>_xlfn.IFNA(IF($B104=$B$382,0,INDEX('I.Supplementary 2019-20'!O$8:O$191,MATCH($B104,'I.Supplementary 2019-20'!$B$8:$B$191,0))),INDEX('KI 2019-20'!O$9:O$383,MATCH($B104,'KI 2019-20'!$B$9:$B$383,0)))</f>
        <v>0.73758468894290929</v>
      </c>
      <c r="K104" s="153">
        <f>_xlfn.IFNA(IF($B104=$B$382,0,INDEX('I.Supplementary 2019-20'!P$8:P$191,MATCH($B104,'I.Supplementary 2019-20'!$B$8:$B$191,0))),INDEX('KI 2019-20'!P$9:P$383,MATCH($B104,'KI 2019-20'!$B$9:$B$383,0)))</f>
        <v>0</v>
      </c>
      <c r="L104" s="153">
        <f>_xlfn.IFNA(IF($B104=$B$382,0,INDEX('I.Supplementary 2019-20'!Q$8:Q$191,MATCH($B104,'I.Supplementary 2019-20'!$B$8:$B$191,0))),INDEX('KI 2019-20'!Q$9:Q$383,MATCH($B104,'KI 2019-20'!$B$9:$B$383,0)))</f>
        <v>0</v>
      </c>
      <c r="M104" s="155">
        <f>_xlfn.IFNA(IF($B104=$B$382,0,INDEX('I.Supplementary 2019-20'!R$8:R$191,MATCH($B104,'I.Supplementary 2019-20'!$B$8:$B$191,0))),INDEX('KI 2019-20'!R$9:R$383,MATCH($B104,'KI 2019-20'!$B$9:$B$383,0)))</f>
        <v>0</v>
      </c>
      <c r="N104" s="153">
        <f>_xlfn.IFNA(IF($B104=$B$382,0,INDEX('I.Supplementary 2019-20'!S$8:S$191,MATCH($B104,'I.Supplementary 2019-20'!$B$8:$B$191,0))),INDEX('KI 2019-20'!S$9:S$383,MATCH($B104,'KI 2019-20'!$B$9:$B$383,0)))</f>
        <v>59.126517995366903</v>
      </c>
      <c r="O104" s="153">
        <f>_xlfn.IFNA(IF($B104=$B$382,0,INDEX('I.Supplementary 2019-20'!T$8:T$191,MATCH($B104,'I.Supplementary 2019-20'!$B$8:$B$191,0))),INDEX('KI 2019-20'!T$9:T$383,MATCH($B104,'KI 2019-20'!$B$9:$B$383,0)))</f>
        <v>16.742311651620241</v>
      </c>
      <c r="P104" s="153">
        <f>_xlfn.IFNA(IF($B104=$B$382,0,INDEX('I.Supplementary 2019-20'!U$8:U$191,MATCH($B104,'I.Supplementary 2019-20'!$B$8:$B$191,0))),INDEX('KI 2019-20'!U$9:U$383,MATCH($B104,'KI 2019-20'!$B$9:$B$383,0)))</f>
        <v>0</v>
      </c>
      <c r="Q104" s="153">
        <f>_xlfn.IFNA(IF($B104=$B$382,0,INDEX('I.Supplementary 2019-20'!V$8:V$191,MATCH($B104,'I.Supplementary 2019-20'!$B$8:$B$191,0))),INDEX('KI 2019-20'!V$9:V$383,MATCH($B104,'KI 2019-20'!$B$9:$B$383,0)))</f>
        <v>0</v>
      </c>
      <c r="R104" s="155">
        <f>_xlfn.IFNA(IF($B104=$B$382,0,INDEX('I.Supplementary 2019-20'!W$8:W$191,MATCH($B104,'I.Supplementary 2019-20'!$B$8:$B$191,0))),INDEX('KI 2019-20'!W$9:W$383,MATCH($B104,'KI 2019-20'!$B$9:$B$383,0)))</f>
        <v>0</v>
      </c>
      <c r="S104" s="153">
        <f>_xlfn.IFNA(IF($B104=$B$382,0,INDEX('I.Supplementary 2019-20'!X$8:X$191,MATCH($B104,'I.Supplementary 2019-20'!$B$8:$B$191,0))),INDEX('KI 2019-20'!X$9:X$383,MATCH($B104,'KI 2019-20'!$B$9:$B$383,0)))</f>
        <v>75.55567482833473</v>
      </c>
      <c r="T104" s="153">
        <f>_xlfn.IFNA(IF($B104=$B$382,0,INDEX('I.Supplementary 2019-20'!Y$8:Y$191,MATCH($B104,'I.Supplementary 2019-20'!$B$8:$B$191,0))),INDEX('KI 2019-20'!Y$9:Y$383,MATCH($B104,'KI 2019-20'!$B$9:$B$383,0)))</f>
        <v>17.479896340563148</v>
      </c>
      <c r="U104" s="153">
        <f>_xlfn.IFNA(IF($B104=$B$382,0,INDEX('I.Supplementary 2019-20'!Z$8:Z$191,MATCH($B104,'I.Supplementary 2019-20'!$B$8:$B$191,0))),INDEX('KI 2019-20'!Z$9:Z$383,MATCH($B104,'KI 2019-20'!$B$9:$B$383,0)))</f>
        <v>0</v>
      </c>
      <c r="V104" s="153">
        <f>_xlfn.IFNA(IF($B104=$B$382,0,INDEX('I.Supplementary 2019-20'!AA$8:AA$191,MATCH($B104,'I.Supplementary 2019-20'!$B$8:$B$191,0))),INDEX('KI 2019-20'!AA$9:AA$383,MATCH($B104,'KI 2019-20'!$B$9:$B$383,0)))</f>
        <v>0</v>
      </c>
      <c r="W104" s="155">
        <f>_xlfn.IFNA(IF($B104=$B$382,0,INDEX('I.Supplementary 2019-20'!AB$8:AB$191,MATCH($B104,'I.Supplementary 2019-20'!$B$8:$B$191,0))),INDEX('KI 2019-20'!AB$9:AB$383,MATCH($B104,'KI 2019-20'!$B$9:$B$383,0)))</f>
        <v>0</v>
      </c>
      <c r="Y104" s="154">
        <f>_xlfn.IFNA(IF($B104=$B$382,0,INDEX('I.Supplementary 2019-20'!$I$8:$I$191,MATCH($B104,'I.Supplementary 2019-20'!$B$8:$B$191,0))),INDEX('KI 2019-20'!$I$9:$I$383,MATCH($B104,'KI 2019-20'!$B$9:$B$383,0)))</f>
        <v>17.16674152191074</v>
      </c>
      <c r="Z104" s="153">
        <f>_xlfn.IFNA(IF($B104=$B$382,0,INDEX('I.Supplementary 2019-20'!$J$8:$J$191,MATCH($B104,'I.Supplementary 2019-20'!$B$8:$B$191,0))),INDEX('KI 2019-20'!$J$9:$J$383,MATCH($B104,'KI 2019-20'!$B$9:$B$383,0)))</f>
        <v>75.868829646987137</v>
      </c>
      <c r="AA104" s="155">
        <f>_xlfn.IFNA(IF($B104=$B$382,0,INDEX('I.Supplementary 2019-20'!$H$8:$H$191,MATCH($B104,'I.Supplementary 2019-20'!$B$8:$B$191,0))),INDEX('KI 2019-20'!$H$9:$H$383,MATCH($B104,'KI 2019-20'!$B$9:$B$383,0)))</f>
        <v>93.035571168897889</v>
      </c>
      <c r="AC104" s="156">
        <f>I104*('Other inputs'!$C$6/'Other inputs'!$C$5)</f>
        <v>16.696841669350203</v>
      </c>
      <c r="AD104" s="149">
        <f>IF(B104=$B$35,J104*('Other inputs'!$C$6/'Other inputs'!$C$5)-('Other inputs'!$C$18/1000000),J104*('Other inputs'!$C$6/'Other inputs'!$C$5))</f>
        <v>0.74960236208250863</v>
      </c>
      <c r="AE104" s="149">
        <f>K104*('Other inputs'!$C$6/'Other inputs'!$C$5)</f>
        <v>0</v>
      </c>
      <c r="AF104" s="149">
        <f>L104*('Other inputs'!$C$6/'Other inputs'!$C$5)</f>
        <v>0</v>
      </c>
      <c r="AG104" s="188">
        <f>M104*('Other inputs'!$C$6/'Other inputs'!$C$5)</f>
        <v>0</v>
      </c>
      <c r="AH104" s="149">
        <f>N104*('Other inputs'!$C$6/'Other inputs'!$C$5)</f>
        <v>60.089882850688568</v>
      </c>
      <c r="AI104" s="149">
        <f>O104*('Other inputs'!$C$6/'Other inputs'!$C$5)</f>
        <v>17.015098806840122</v>
      </c>
      <c r="AJ104" s="149">
        <f>P104*('Other inputs'!$C$6/'Other inputs'!$C$5)</f>
        <v>0</v>
      </c>
      <c r="AK104" s="149">
        <f>Q104*('Other inputs'!$C$6/'Other inputs'!$C$5)</f>
        <v>0</v>
      </c>
      <c r="AL104" s="188">
        <f>R104*('Other inputs'!$C$6/'Other inputs'!$C$5)</f>
        <v>0</v>
      </c>
      <c r="AM104" s="156">
        <f t="shared" si="18"/>
        <v>76.786724520038774</v>
      </c>
      <c r="AN104" s="149">
        <f t="shared" si="19"/>
        <v>17.764701168922631</v>
      </c>
      <c r="AO104" s="149">
        <f t="shared" si="20"/>
        <v>0</v>
      </c>
      <c r="AP104" s="149">
        <f t="shared" si="21"/>
        <v>0</v>
      </c>
      <c r="AQ104" s="188">
        <f t="shared" si="22"/>
        <v>0</v>
      </c>
      <c r="AR104" s="149"/>
      <c r="AS104" s="156">
        <f>IF(D104=$C$171,'Other inputs'!$C$12/1000000,SUM(AC104:AG104))</f>
        <v>17.446444031432712</v>
      </c>
      <c r="AT104" s="200">
        <f>IF(D104=$C$171,$Z$171*('Other inputs'!$C$6/'Other inputs'!$C$5),SUM(AH104:AL104))</f>
        <v>77.104981657528697</v>
      </c>
      <c r="AU104" s="210">
        <f t="shared" si="23"/>
        <v>94.551425688961416</v>
      </c>
      <c r="AV104" s="214"/>
      <c r="AW104" s="199">
        <f>IF($G104=1,0,AC104*('Other inputs'!$F$6/'Other inputs'!$F$5))</f>
        <v>16.789174434341998</v>
      </c>
      <c r="AX104" s="200">
        <f>IF($G104=1,0,AD104*('Other inputs'!$F$6/'Other inputs'!$F$5))</f>
        <v>0.75374762860093714</v>
      </c>
      <c r="AY104" s="200">
        <f>IF($G104=1,0,AE104*('Other inputs'!$F$6/'Other inputs'!$F$5))</f>
        <v>0</v>
      </c>
      <c r="AZ104" s="200">
        <f>IF($G104=1,0,AF104*('Other inputs'!$F$6/'Other inputs'!$F$5))</f>
        <v>0</v>
      </c>
      <c r="BA104" s="200">
        <f>IF($G104=1,0,AG104*('Other inputs'!$F$6/'Other inputs'!$F$5))</f>
        <v>0</v>
      </c>
      <c r="BB104" s="199">
        <f>IF($G104=1,0,AH104*('Other inputs'!$C$7/'Other inputs'!$C$6))</f>
        <v>60.089882850688568</v>
      </c>
      <c r="BC104" s="200">
        <f>IF($G104=1,0,AI104*('Other inputs'!$C$7/'Other inputs'!$C$6))</f>
        <v>17.015098806840122</v>
      </c>
      <c r="BD104" s="200">
        <f>IF($G104=1,0,AJ104*('Other inputs'!$C$7/'Other inputs'!$C$6))</f>
        <v>0</v>
      </c>
      <c r="BE104" s="200">
        <f>IF($G104=1,0,AK104*('Other inputs'!$C$7/'Other inputs'!$C$6))</f>
        <v>0</v>
      </c>
      <c r="BF104" s="200">
        <f>IF($G104=1,0,AL104*('Other inputs'!$C$7/'Other inputs'!$C$6))</f>
        <v>0</v>
      </c>
      <c r="BG104" s="199">
        <f t="shared" si="24"/>
        <v>76.879057285030569</v>
      </c>
      <c r="BH104" s="200">
        <f t="shared" si="25"/>
        <v>17.768846435441059</v>
      </c>
      <c r="BI104" s="200">
        <f t="shared" si="26"/>
        <v>0</v>
      </c>
      <c r="BJ104" s="200">
        <f t="shared" si="27"/>
        <v>0</v>
      </c>
      <c r="BK104" s="210">
        <f t="shared" si="28"/>
        <v>0</v>
      </c>
      <c r="BL104" s="200"/>
      <c r="BM104" s="199">
        <f>IF(D104=C$171,'Other inputs'!$C$13/1000000,SUM(AW104:BA104))</f>
        <v>17.542922062942935</v>
      </c>
      <c r="BN104" s="200">
        <f>IF(B104=$B$171,$AT$171*('Other inputs'!$C$7/'Other inputs'!$C$6),SUM(BB104:BF104))</f>
        <v>77.104981657528697</v>
      </c>
      <c r="BO104" s="188">
        <f t="shared" si="29"/>
        <v>94.647903720471632</v>
      </c>
    </row>
    <row r="105" spans="2:67">
      <c r="B105" s="121" t="str">
        <f>'KI 2019-20'!B106</f>
        <v>E0532</v>
      </c>
      <c r="C105" s="160" t="str">
        <f t="shared" si="16"/>
        <v>E0532</v>
      </c>
      <c r="D105" s="160" t="str">
        <f t="shared" si="17"/>
        <v>E0532</v>
      </c>
      <c r="E105" t="str">
        <f>INDEX('KI 2019-20'!D$9:D$383,MATCH($B105,'KI 2019-20'!$B$9:$B$383,0))</f>
        <v>SD</v>
      </c>
      <c r="F105">
        <f>INDEX('KI 2019-20'!E$9:E$383,MATCH($B105,'KI 2019-20'!$B$9:$B$383,0))</f>
        <v>0</v>
      </c>
      <c r="G105" s="119">
        <v>0</v>
      </c>
      <c r="H105" s="120" t="str">
        <f>INDEX('KI 2019-20'!F$9:F$383,MATCH($B105,'KI 2019-20'!$B$9:$B$383,0))</f>
        <v>East Cambridgeshire</v>
      </c>
      <c r="I105" s="154">
        <f>_xlfn.IFNA(IF($B105=$B$382,0,INDEX('I.Supplementary 2019-20'!N$8:N$191,MATCH($B105,'I.Supplementary 2019-20'!$B$8:$B$191,0))),INDEX('KI 2019-20'!N$9:N$383,MATCH($B105,'KI 2019-20'!$B$9:$B$383,0)))</f>
        <v>0</v>
      </c>
      <c r="J105" s="153">
        <f>_xlfn.IFNA(IF($B105=$B$382,0,INDEX('I.Supplementary 2019-20'!O$8:O$191,MATCH($B105,'I.Supplementary 2019-20'!$B$8:$B$191,0))),INDEX('KI 2019-20'!O$9:O$383,MATCH($B105,'KI 2019-20'!$B$9:$B$383,0)))</f>
        <v>1.157553524191631E-2</v>
      </c>
      <c r="K105" s="153">
        <f>_xlfn.IFNA(IF($B105=$B$382,0,INDEX('I.Supplementary 2019-20'!P$8:P$191,MATCH($B105,'I.Supplementary 2019-20'!$B$8:$B$191,0))),INDEX('KI 2019-20'!P$9:P$383,MATCH($B105,'KI 2019-20'!$B$9:$B$383,0)))</f>
        <v>0</v>
      </c>
      <c r="L105" s="153">
        <f>_xlfn.IFNA(IF($B105=$B$382,0,INDEX('I.Supplementary 2019-20'!Q$8:Q$191,MATCH($B105,'I.Supplementary 2019-20'!$B$8:$B$191,0))),INDEX('KI 2019-20'!Q$9:Q$383,MATCH($B105,'KI 2019-20'!$B$9:$B$383,0)))</f>
        <v>0</v>
      </c>
      <c r="M105" s="155">
        <f>_xlfn.IFNA(IF($B105=$B$382,0,INDEX('I.Supplementary 2019-20'!R$8:R$191,MATCH($B105,'I.Supplementary 2019-20'!$B$8:$B$191,0))),INDEX('KI 2019-20'!R$9:R$383,MATCH($B105,'KI 2019-20'!$B$9:$B$383,0)))</f>
        <v>0</v>
      </c>
      <c r="N105" s="153">
        <f>_xlfn.IFNA(IF($B105=$B$382,0,INDEX('I.Supplementary 2019-20'!S$8:S$191,MATCH($B105,'I.Supplementary 2019-20'!$B$8:$B$191,0))),INDEX('KI 2019-20'!S$9:S$383,MATCH($B105,'KI 2019-20'!$B$9:$B$383,0)))</f>
        <v>0</v>
      </c>
      <c r="O105" s="153">
        <f>_xlfn.IFNA(IF($B105=$B$382,0,INDEX('I.Supplementary 2019-20'!T$8:T$191,MATCH($B105,'I.Supplementary 2019-20'!$B$8:$B$191,0))),INDEX('KI 2019-20'!T$9:T$383,MATCH($B105,'KI 2019-20'!$B$9:$B$383,0)))</f>
        <v>2.4265645046649684</v>
      </c>
      <c r="P105" s="153">
        <f>_xlfn.IFNA(IF($B105=$B$382,0,INDEX('I.Supplementary 2019-20'!U$8:U$191,MATCH($B105,'I.Supplementary 2019-20'!$B$8:$B$191,0))),INDEX('KI 2019-20'!U$9:U$383,MATCH($B105,'KI 2019-20'!$B$9:$B$383,0)))</f>
        <v>0</v>
      </c>
      <c r="Q105" s="153">
        <f>_xlfn.IFNA(IF($B105=$B$382,0,INDEX('I.Supplementary 2019-20'!V$8:V$191,MATCH($B105,'I.Supplementary 2019-20'!$B$8:$B$191,0))),INDEX('KI 2019-20'!V$9:V$383,MATCH($B105,'KI 2019-20'!$B$9:$B$383,0)))</f>
        <v>0</v>
      </c>
      <c r="R105" s="155">
        <f>_xlfn.IFNA(IF($B105=$B$382,0,INDEX('I.Supplementary 2019-20'!W$8:W$191,MATCH($B105,'I.Supplementary 2019-20'!$B$8:$B$191,0))),INDEX('KI 2019-20'!W$9:W$383,MATCH($B105,'KI 2019-20'!$B$9:$B$383,0)))</f>
        <v>0</v>
      </c>
      <c r="S105" s="153">
        <f>_xlfn.IFNA(IF($B105=$B$382,0,INDEX('I.Supplementary 2019-20'!X$8:X$191,MATCH($B105,'I.Supplementary 2019-20'!$B$8:$B$191,0))),INDEX('KI 2019-20'!X$9:X$383,MATCH($B105,'KI 2019-20'!$B$9:$B$383,0)))</f>
        <v>0</v>
      </c>
      <c r="T105" s="153">
        <f>_xlfn.IFNA(IF($B105=$B$382,0,INDEX('I.Supplementary 2019-20'!Y$8:Y$191,MATCH($B105,'I.Supplementary 2019-20'!$B$8:$B$191,0))),INDEX('KI 2019-20'!Y$9:Y$383,MATCH($B105,'KI 2019-20'!$B$9:$B$383,0)))</f>
        <v>2.4381400399068847</v>
      </c>
      <c r="U105" s="153">
        <f>_xlfn.IFNA(IF($B105=$B$382,0,INDEX('I.Supplementary 2019-20'!Z$8:Z$191,MATCH($B105,'I.Supplementary 2019-20'!$B$8:$B$191,0))),INDEX('KI 2019-20'!Z$9:Z$383,MATCH($B105,'KI 2019-20'!$B$9:$B$383,0)))</f>
        <v>0</v>
      </c>
      <c r="V105" s="153">
        <f>_xlfn.IFNA(IF($B105=$B$382,0,INDEX('I.Supplementary 2019-20'!AA$8:AA$191,MATCH($B105,'I.Supplementary 2019-20'!$B$8:$B$191,0))),INDEX('KI 2019-20'!AA$9:AA$383,MATCH($B105,'KI 2019-20'!$B$9:$B$383,0)))</f>
        <v>0</v>
      </c>
      <c r="W105" s="155">
        <f>_xlfn.IFNA(IF($B105=$B$382,0,INDEX('I.Supplementary 2019-20'!AB$8:AB$191,MATCH($B105,'I.Supplementary 2019-20'!$B$8:$B$191,0))),INDEX('KI 2019-20'!AB$9:AB$383,MATCH($B105,'KI 2019-20'!$B$9:$B$383,0)))</f>
        <v>0</v>
      </c>
      <c r="Y105" s="154">
        <f>_xlfn.IFNA(IF($B105=$B$382,0,INDEX('I.Supplementary 2019-20'!$I$8:$I$191,MATCH($B105,'I.Supplementary 2019-20'!$B$8:$B$191,0))),INDEX('KI 2019-20'!$I$9:$I$383,MATCH($B105,'KI 2019-20'!$B$9:$B$383,0)))</f>
        <v>1.157553524191631E-2</v>
      </c>
      <c r="Z105" s="153">
        <f>_xlfn.IFNA(IF($B105=$B$382,0,INDEX('I.Supplementary 2019-20'!$J$8:$J$191,MATCH($B105,'I.Supplementary 2019-20'!$B$8:$B$191,0))),INDEX('KI 2019-20'!$J$9:$J$383,MATCH($B105,'KI 2019-20'!$B$9:$B$383,0)))</f>
        <v>2.4265645046649684</v>
      </c>
      <c r="AA105" s="155">
        <f>_xlfn.IFNA(IF($B105=$B$382,0,INDEX('I.Supplementary 2019-20'!$H$8:$H$191,MATCH($B105,'I.Supplementary 2019-20'!$B$8:$B$191,0))),INDEX('KI 2019-20'!$H$9:$H$383,MATCH($B105,'KI 2019-20'!$B$9:$B$383,0)))</f>
        <v>2.4381400399068847</v>
      </c>
      <c r="AC105" s="156">
        <f>I105*('Other inputs'!$C$6/'Other inputs'!$C$5)</f>
        <v>0</v>
      </c>
      <c r="AD105" s="149">
        <f>IF(B105=$B$35,J105*('Other inputs'!$C$6/'Other inputs'!$C$5)-('Other inputs'!$C$18/1000000),J105*('Other inputs'!$C$6/'Other inputs'!$C$5))</f>
        <v>1.1764138667446515E-2</v>
      </c>
      <c r="AE105" s="149">
        <f>K105*('Other inputs'!$C$6/'Other inputs'!$C$5)</f>
        <v>0</v>
      </c>
      <c r="AF105" s="149">
        <f>L105*('Other inputs'!$C$6/'Other inputs'!$C$5)</f>
        <v>0</v>
      </c>
      <c r="AG105" s="188">
        <f>M105*('Other inputs'!$C$6/'Other inputs'!$C$5)</f>
        <v>0</v>
      </c>
      <c r="AH105" s="149">
        <f>N105*('Other inputs'!$C$6/'Other inputs'!$C$5)</f>
        <v>0</v>
      </c>
      <c r="AI105" s="149">
        <f>O105*('Other inputs'!$C$6/'Other inputs'!$C$5)</f>
        <v>2.4661011972053344</v>
      </c>
      <c r="AJ105" s="149">
        <f>P105*('Other inputs'!$C$6/'Other inputs'!$C$5)</f>
        <v>0</v>
      </c>
      <c r="AK105" s="149">
        <f>Q105*('Other inputs'!$C$6/'Other inputs'!$C$5)</f>
        <v>0</v>
      </c>
      <c r="AL105" s="188">
        <f>R105*('Other inputs'!$C$6/'Other inputs'!$C$5)</f>
        <v>0</v>
      </c>
      <c r="AM105" s="156">
        <f t="shared" si="18"/>
        <v>0</v>
      </c>
      <c r="AN105" s="149">
        <f t="shared" si="19"/>
        <v>2.4778653358727807</v>
      </c>
      <c r="AO105" s="149">
        <f t="shared" si="20"/>
        <v>0</v>
      </c>
      <c r="AP105" s="149">
        <f t="shared" si="21"/>
        <v>0</v>
      </c>
      <c r="AQ105" s="188">
        <f t="shared" si="22"/>
        <v>0</v>
      </c>
      <c r="AR105" s="149"/>
      <c r="AS105" s="156">
        <f>IF(D105=$C$171,'Other inputs'!$C$12/1000000,SUM(AC105:AG105))</f>
        <v>1.1764138667446515E-2</v>
      </c>
      <c r="AT105" s="200">
        <f>IF(D105=$C$171,$Z$171*('Other inputs'!$C$6/'Other inputs'!$C$5),SUM(AH105:AL105))</f>
        <v>2.4661011972053344</v>
      </c>
      <c r="AU105" s="210">
        <f t="shared" si="23"/>
        <v>2.4778653358727807</v>
      </c>
      <c r="AV105" s="214"/>
      <c r="AW105" s="199">
        <f>IF($G105=1,0,AC105*('Other inputs'!$F$6/'Other inputs'!$F$5))</f>
        <v>0</v>
      </c>
      <c r="AX105" s="200">
        <f>IF($G105=1,0,AD105*('Other inputs'!$F$6/'Other inputs'!$F$5))</f>
        <v>1.1829193812151287E-2</v>
      </c>
      <c r="AY105" s="200">
        <f>IF($G105=1,0,AE105*('Other inputs'!$F$6/'Other inputs'!$F$5))</f>
        <v>0</v>
      </c>
      <c r="AZ105" s="200">
        <f>IF($G105=1,0,AF105*('Other inputs'!$F$6/'Other inputs'!$F$5))</f>
        <v>0</v>
      </c>
      <c r="BA105" s="200">
        <f>IF($G105=1,0,AG105*('Other inputs'!$F$6/'Other inputs'!$F$5))</f>
        <v>0</v>
      </c>
      <c r="BB105" s="199">
        <f>IF($G105=1,0,AH105*('Other inputs'!$C$7/'Other inputs'!$C$6))</f>
        <v>0</v>
      </c>
      <c r="BC105" s="200">
        <f>IF($G105=1,0,AI105*('Other inputs'!$C$7/'Other inputs'!$C$6))</f>
        <v>2.4661011972053344</v>
      </c>
      <c r="BD105" s="200">
        <f>IF($G105=1,0,AJ105*('Other inputs'!$C$7/'Other inputs'!$C$6))</f>
        <v>0</v>
      </c>
      <c r="BE105" s="200">
        <f>IF($G105=1,0,AK105*('Other inputs'!$C$7/'Other inputs'!$C$6))</f>
        <v>0</v>
      </c>
      <c r="BF105" s="200">
        <f>IF($G105=1,0,AL105*('Other inputs'!$C$7/'Other inputs'!$C$6))</f>
        <v>0</v>
      </c>
      <c r="BG105" s="199">
        <f t="shared" si="24"/>
        <v>0</v>
      </c>
      <c r="BH105" s="200">
        <f t="shared" si="25"/>
        <v>2.4779303910174857</v>
      </c>
      <c r="BI105" s="200">
        <f t="shared" si="26"/>
        <v>0</v>
      </c>
      <c r="BJ105" s="200">
        <f t="shared" si="27"/>
        <v>0</v>
      </c>
      <c r="BK105" s="210">
        <f t="shared" si="28"/>
        <v>0</v>
      </c>
      <c r="BL105" s="200"/>
      <c r="BM105" s="199">
        <f>IF(D105=C$171,'Other inputs'!$C$13/1000000,SUM(AW105:BA105))</f>
        <v>1.1829193812151287E-2</v>
      </c>
      <c r="BN105" s="200">
        <f>IF(B105=$B$171,$AT$171*('Other inputs'!$C$7/'Other inputs'!$C$6),SUM(BB105:BF105))</f>
        <v>2.4661011972053344</v>
      </c>
      <c r="BO105" s="188">
        <f t="shared" si="29"/>
        <v>2.4779303910174857</v>
      </c>
    </row>
    <row r="106" spans="2:67">
      <c r="B106" s="121" t="str">
        <f>'KI 2019-20'!B107</f>
        <v>E1131</v>
      </c>
      <c r="C106" s="160" t="str">
        <f t="shared" si="16"/>
        <v>E1131</v>
      </c>
      <c r="D106" s="160" t="str">
        <f t="shared" si="17"/>
        <v>E1131</v>
      </c>
      <c r="E106" t="str">
        <f>INDEX('KI 2019-20'!D$9:D$383,MATCH($B106,'KI 2019-20'!$B$9:$B$383,0))</f>
        <v>SD</v>
      </c>
      <c r="F106">
        <f>INDEX('KI 2019-20'!E$9:E$383,MATCH($B106,'KI 2019-20'!$B$9:$B$383,0))</f>
        <v>0</v>
      </c>
      <c r="G106" s="119">
        <v>0</v>
      </c>
      <c r="H106" s="120" t="str">
        <f>INDEX('KI 2019-20'!F$9:F$383,MATCH($B106,'KI 2019-20'!$B$9:$B$383,0))</f>
        <v>East Devon</v>
      </c>
      <c r="I106" s="154">
        <f>_xlfn.IFNA(IF($B106=$B$382,0,INDEX('I.Supplementary 2019-20'!N$8:N$191,MATCH($B106,'I.Supplementary 2019-20'!$B$8:$B$191,0))),INDEX('KI 2019-20'!N$9:N$383,MATCH($B106,'KI 2019-20'!$B$9:$B$383,0)))</f>
        <v>0</v>
      </c>
      <c r="J106" s="153">
        <f>_xlfn.IFNA(IF($B106=$B$382,0,INDEX('I.Supplementary 2019-20'!O$8:O$191,MATCH($B106,'I.Supplementary 2019-20'!$B$8:$B$191,0))),INDEX('KI 2019-20'!O$9:O$383,MATCH($B106,'KI 2019-20'!$B$9:$B$383,0)))</f>
        <v>0</v>
      </c>
      <c r="K106" s="153">
        <f>_xlfn.IFNA(IF($B106=$B$382,0,INDEX('I.Supplementary 2019-20'!P$8:P$191,MATCH($B106,'I.Supplementary 2019-20'!$B$8:$B$191,0))),INDEX('KI 2019-20'!P$9:P$383,MATCH($B106,'KI 2019-20'!$B$9:$B$383,0)))</f>
        <v>0</v>
      </c>
      <c r="L106" s="153">
        <f>_xlfn.IFNA(IF($B106=$B$382,0,INDEX('I.Supplementary 2019-20'!Q$8:Q$191,MATCH($B106,'I.Supplementary 2019-20'!$B$8:$B$191,0))),INDEX('KI 2019-20'!Q$9:Q$383,MATCH($B106,'KI 2019-20'!$B$9:$B$383,0)))</f>
        <v>0</v>
      </c>
      <c r="M106" s="155">
        <f>_xlfn.IFNA(IF($B106=$B$382,0,INDEX('I.Supplementary 2019-20'!R$8:R$191,MATCH($B106,'I.Supplementary 2019-20'!$B$8:$B$191,0))),INDEX('KI 2019-20'!R$9:R$383,MATCH($B106,'KI 2019-20'!$B$9:$B$383,0)))</f>
        <v>0</v>
      </c>
      <c r="N106" s="153">
        <f>_xlfn.IFNA(IF($B106=$B$382,0,INDEX('I.Supplementary 2019-20'!S$8:S$191,MATCH($B106,'I.Supplementary 2019-20'!$B$8:$B$191,0))),INDEX('KI 2019-20'!S$9:S$383,MATCH($B106,'KI 2019-20'!$B$9:$B$383,0)))</f>
        <v>0</v>
      </c>
      <c r="O106" s="153">
        <f>_xlfn.IFNA(IF($B106=$B$382,0,INDEX('I.Supplementary 2019-20'!T$8:T$191,MATCH($B106,'I.Supplementary 2019-20'!$B$8:$B$191,0))),INDEX('KI 2019-20'!T$9:T$383,MATCH($B106,'KI 2019-20'!$B$9:$B$383,0)))</f>
        <v>2.6245535400756221</v>
      </c>
      <c r="P106" s="153">
        <f>_xlfn.IFNA(IF($B106=$B$382,0,INDEX('I.Supplementary 2019-20'!U$8:U$191,MATCH($B106,'I.Supplementary 2019-20'!$B$8:$B$191,0))),INDEX('KI 2019-20'!U$9:U$383,MATCH($B106,'KI 2019-20'!$B$9:$B$383,0)))</f>
        <v>0</v>
      </c>
      <c r="Q106" s="153">
        <f>_xlfn.IFNA(IF($B106=$B$382,0,INDEX('I.Supplementary 2019-20'!V$8:V$191,MATCH($B106,'I.Supplementary 2019-20'!$B$8:$B$191,0))),INDEX('KI 2019-20'!V$9:V$383,MATCH($B106,'KI 2019-20'!$B$9:$B$383,0)))</f>
        <v>0</v>
      </c>
      <c r="R106" s="155">
        <f>_xlfn.IFNA(IF($B106=$B$382,0,INDEX('I.Supplementary 2019-20'!W$8:W$191,MATCH($B106,'I.Supplementary 2019-20'!$B$8:$B$191,0))),INDEX('KI 2019-20'!W$9:W$383,MATCH($B106,'KI 2019-20'!$B$9:$B$383,0)))</f>
        <v>0</v>
      </c>
      <c r="S106" s="153">
        <f>_xlfn.IFNA(IF($B106=$B$382,0,INDEX('I.Supplementary 2019-20'!X$8:X$191,MATCH($B106,'I.Supplementary 2019-20'!$B$8:$B$191,0))),INDEX('KI 2019-20'!X$9:X$383,MATCH($B106,'KI 2019-20'!$B$9:$B$383,0)))</f>
        <v>0</v>
      </c>
      <c r="T106" s="153">
        <f>_xlfn.IFNA(IF($B106=$B$382,0,INDEX('I.Supplementary 2019-20'!Y$8:Y$191,MATCH($B106,'I.Supplementary 2019-20'!$B$8:$B$191,0))),INDEX('KI 2019-20'!Y$9:Y$383,MATCH($B106,'KI 2019-20'!$B$9:$B$383,0)))</f>
        <v>2.6245535400756221</v>
      </c>
      <c r="U106" s="153">
        <f>_xlfn.IFNA(IF($B106=$B$382,0,INDEX('I.Supplementary 2019-20'!Z$8:Z$191,MATCH($B106,'I.Supplementary 2019-20'!$B$8:$B$191,0))),INDEX('KI 2019-20'!Z$9:Z$383,MATCH($B106,'KI 2019-20'!$B$9:$B$383,0)))</f>
        <v>0</v>
      </c>
      <c r="V106" s="153">
        <f>_xlfn.IFNA(IF($B106=$B$382,0,INDEX('I.Supplementary 2019-20'!AA$8:AA$191,MATCH($B106,'I.Supplementary 2019-20'!$B$8:$B$191,0))),INDEX('KI 2019-20'!AA$9:AA$383,MATCH($B106,'KI 2019-20'!$B$9:$B$383,0)))</f>
        <v>0</v>
      </c>
      <c r="W106" s="155">
        <f>_xlfn.IFNA(IF($B106=$B$382,0,INDEX('I.Supplementary 2019-20'!AB$8:AB$191,MATCH($B106,'I.Supplementary 2019-20'!$B$8:$B$191,0))),INDEX('KI 2019-20'!AB$9:AB$383,MATCH($B106,'KI 2019-20'!$B$9:$B$383,0)))</f>
        <v>0</v>
      </c>
      <c r="Y106" s="154">
        <f>_xlfn.IFNA(IF($B106=$B$382,0,INDEX('I.Supplementary 2019-20'!$I$8:$I$191,MATCH($B106,'I.Supplementary 2019-20'!$B$8:$B$191,0))),INDEX('KI 2019-20'!$I$9:$I$383,MATCH($B106,'KI 2019-20'!$B$9:$B$383,0)))</f>
        <v>0</v>
      </c>
      <c r="Z106" s="153">
        <f>_xlfn.IFNA(IF($B106=$B$382,0,INDEX('I.Supplementary 2019-20'!$J$8:$J$191,MATCH($B106,'I.Supplementary 2019-20'!$B$8:$B$191,0))),INDEX('KI 2019-20'!$J$9:$J$383,MATCH($B106,'KI 2019-20'!$B$9:$B$383,0)))</f>
        <v>2.6245535400756221</v>
      </c>
      <c r="AA106" s="155">
        <f>_xlfn.IFNA(IF($B106=$B$382,0,INDEX('I.Supplementary 2019-20'!$H$8:$H$191,MATCH($B106,'I.Supplementary 2019-20'!$B$8:$B$191,0))),INDEX('KI 2019-20'!$H$9:$H$383,MATCH($B106,'KI 2019-20'!$B$9:$B$383,0)))</f>
        <v>2.6245535400756221</v>
      </c>
      <c r="AC106" s="156">
        <f>I106*('Other inputs'!$C$6/'Other inputs'!$C$5)</f>
        <v>0</v>
      </c>
      <c r="AD106" s="149">
        <f>IF(B106=$B$35,J106*('Other inputs'!$C$6/'Other inputs'!$C$5)-('Other inputs'!$C$18/1000000),J106*('Other inputs'!$C$6/'Other inputs'!$C$5))</f>
        <v>0</v>
      </c>
      <c r="AE106" s="149">
        <f>K106*('Other inputs'!$C$6/'Other inputs'!$C$5)</f>
        <v>0</v>
      </c>
      <c r="AF106" s="149">
        <f>L106*('Other inputs'!$C$6/'Other inputs'!$C$5)</f>
        <v>0</v>
      </c>
      <c r="AG106" s="188">
        <f>M106*('Other inputs'!$C$6/'Other inputs'!$C$5)</f>
        <v>0</v>
      </c>
      <c r="AH106" s="149">
        <f>N106*('Other inputs'!$C$6/'Other inputs'!$C$5)</f>
        <v>0</v>
      </c>
      <c r="AI106" s="149">
        <f>O106*('Other inputs'!$C$6/'Other inputs'!$C$5)</f>
        <v>2.6673161232133107</v>
      </c>
      <c r="AJ106" s="149">
        <f>P106*('Other inputs'!$C$6/'Other inputs'!$C$5)</f>
        <v>0</v>
      </c>
      <c r="AK106" s="149">
        <f>Q106*('Other inputs'!$C$6/'Other inputs'!$C$5)</f>
        <v>0</v>
      </c>
      <c r="AL106" s="188">
        <f>R106*('Other inputs'!$C$6/'Other inputs'!$C$5)</f>
        <v>0</v>
      </c>
      <c r="AM106" s="156">
        <f t="shared" si="18"/>
        <v>0</v>
      </c>
      <c r="AN106" s="149">
        <f t="shared" si="19"/>
        <v>2.6673161232133107</v>
      </c>
      <c r="AO106" s="149">
        <f t="shared" si="20"/>
        <v>0</v>
      </c>
      <c r="AP106" s="149">
        <f t="shared" si="21"/>
        <v>0</v>
      </c>
      <c r="AQ106" s="188">
        <f t="shared" si="22"/>
        <v>0</v>
      </c>
      <c r="AR106" s="149"/>
      <c r="AS106" s="156">
        <f>IF(D106=$C$171,'Other inputs'!$C$12/1000000,SUM(AC106:AG106))</f>
        <v>0</v>
      </c>
      <c r="AT106" s="200">
        <f>IF(D106=$C$171,$Z$171*('Other inputs'!$C$6/'Other inputs'!$C$5),SUM(AH106:AL106))</f>
        <v>2.6673161232133107</v>
      </c>
      <c r="AU106" s="210">
        <f t="shared" si="23"/>
        <v>2.6673161232133107</v>
      </c>
      <c r="AV106" s="214"/>
      <c r="AW106" s="199">
        <f>IF($G106=1,0,AC106*('Other inputs'!$F$6/'Other inputs'!$F$5))</f>
        <v>0</v>
      </c>
      <c r="AX106" s="200">
        <f>IF($G106=1,0,AD106*('Other inputs'!$F$6/'Other inputs'!$F$5))</f>
        <v>0</v>
      </c>
      <c r="AY106" s="200">
        <f>IF($G106=1,0,AE106*('Other inputs'!$F$6/'Other inputs'!$F$5))</f>
        <v>0</v>
      </c>
      <c r="AZ106" s="200">
        <f>IF($G106=1,0,AF106*('Other inputs'!$F$6/'Other inputs'!$F$5))</f>
        <v>0</v>
      </c>
      <c r="BA106" s="200">
        <f>IF($G106=1,0,AG106*('Other inputs'!$F$6/'Other inputs'!$F$5))</f>
        <v>0</v>
      </c>
      <c r="BB106" s="199">
        <f>IF($G106=1,0,AH106*('Other inputs'!$C$7/'Other inputs'!$C$6))</f>
        <v>0</v>
      </c>
      <c r="BC106" s="200">
        <f>IF($G106=1,0,AI106*('Other inputs'!$C$7/'Other inputs'!$C$6))</f>
        <v>2.6673161232133107</v>
      </c>
      <c r="BD106" s="200">
        <f>IF($G106=1,0,AJ106*('Other inputs'!$C$7/'Other inputs'!$C$6))</f>
        <v>0</v>
      </c>
      <c r="BE106" s="200">
        <f>IF($G106=1,0,AK106*('Other inputs'!$C$7/'Other inputs'!$C$6))</f>
        <v>0</v>
      </c>
      <c r="BF106" s="200">
        <f>IF($G106=1,0,AL106*('Other inputs'!$C$7/'Other inputs'!$C$6))</f>
        <v>0</v>
      </c>
      <c r="BG106" s="199">
        <f t="shared" si="24"/>
        <v>0</v>
      </c>
      <c r="BH106" s="200">
        <f t="shared" si="25"/>
        <v>2.6673161232133107</v>
      </c>
      <c r="BI106" s="200">
        <f t="shared" si="26"/>
        <v>0</v>
      </c>
      <c r="BJ106" s="200">
        <f t="shared" si="27"/>
        <v>0</v>
      </c>
      <c r="BK106" s="210">
        <f t="shared" si="28"/>
        <v>0</v>
      </c>
      <c r="BL106" s="200"/>
      <c r="BM106" s="199">
        <f>IF(D106=C$171,'Other inputs'!$C$13/1000000,SUM(AW106:BA106))</f>
        <v>0</v>
      </c>
      <c r="BN106" s="200">
        <f>IF(B106=$B$171,$AT$171*('Other inputs'!$C$7/'Other inputs'!$C$6),SUM(BB106:BF106))</f>
        <v>2.6673161232133107</v>
      </c>
      <c r="BO106" s="188">
        <f t="shared" si="29"/>
        <v>2.6673161232133107</v>
      </c>
    </row>
    <row r="107" spans="2:67">
      <c r="B107" s="121" t="str">
        <f>'KI 2019-20'!B108</f>
        <v>E1732</v>
      </c>
      <c r="C107" s="160" t="str">
        <f t="shared" si="16"/>
        <v>E1732</v>
      </c>
      <c r="D107" s="160" t="str">
        <f t="shared" si="17"/>
        <v>E1732</v>
      </c>
      <c r="E107" t="str">
        <f>INDEX('KI 2019-20'!D$9:D$383,MATCH($B107,'KI 2019-20'!$B$9:$B$383,0))</f>
        <v>SD</v>
      </c>
      <c r="F107">
        <f>INDEX('KI 2019-20'!E$9:E$383,MATCH($B107,'KI 2019-20'!$B$9:$B$383,0))</f>
        <v>0</v>
      </c>
      <c r="G107" s="119">
        <v>0</v>
      </c>
      <c r="H107" s="120" t="str">
        <f>INDEX('KI 2019-20'!F$9:F$383,MATCH($B107,'KI 2019-20'!$B$9:$B$383,0))</f>
        <v>East Hampshire</v>
      </c>
      <c r="I107" s="154">
        <f>_xlfn.IFNA(IF($B107=$B$382,0,INDEX('I.Supplementary 2019-20'!N$8:N$191,MATCH($B107,'I.Supplementary 2019-20'!$B$8:$B$191,0))),INDEX('KI 2019-20'!N$9:N$383,MATCH($B107,'KI 2019-20'!$B$9:$B$383,0)))</f>
        <v>0</v>
      </c>
      <c r="J107" s="153">
        <f>_xlfn.IFNA(IF($B107=$B$382,0,INDEX('I.Supplementary 2019-20'!O$8:O$191,MATCH($B107,'I.Supplementary 2019-20'!$B$8:$B$191,0))),INDEX('KI 2019-20'!O$9:O$383,MATCH($B107,'KI 2019-20'!$B$9:$B$383,0)))</f>
        <v>0</v>
      </c>
      <c r="K107" s="153">
        <f>_xlfn.IFNA(IF($B107=$B$382,0,INDEX('I.Supplementary 2019-20'!P$8:P$191,MATCH($B107,'I.Supplementary 2019-20'!$B$8:$B$191,0))),INDEX('KI 2019-20'!P$9:P$383,MATCH($B107,'KI 2019-20'!$B$9:$B$383,0)))</f>
        <v>0</v>
      </c>
      <c r="L107" s="153">
        <f>_xlfn.IFNA(IF($B107=$B$382,0,INDEX('I.Supplementary 2019-20'!Q$8:Q$191,MATCH($B107,'I.Supplementary 2019-20'!$B$8:$B$191,0))),INDEX('KI 2019-20'!Q$9:Q$383,MATCH($B107,'KI 2019-20'!$B$9:$B$383,0)))</f>
        <v>0</v>
      </c>
      <c r="M107" s="155">
        <f>_xlfn.IFNA(IF($B107=$B$382,0,INDEX('I.Supplementary 2019-20'!R$8:R$191,MATCH($B107,'I.Supplementary 2019-20'!$B$8:$B$191,0))),INDEX('KI 2019-20'!R$9:R$383,MATCH($B107,'KI 2019-20'!$B$9:$B$383,0)))</f>
        <v>0</v>
      </c>
      <c r="N107" s="153">
        <f>_xlfn.IFNA(IF($B107=$B$382,0,INDEX('I.Supplementary 2019-20'!S$8:S$191,MATCH($B107,'I.Supplementary 2019-20'!$B$8:$B$191,0))),INDEX('KI 2019-20'!S$9:S$383,MATCH($B107,'KI 2019-20'!$B$9:$B$383,0)))</f>
        <v>0</v>
      </c>
      <c r="O107" s="153">
        <f>_xlfn.IFNA(IF($B107=$B$382,0,INDEX('I.Supplementary 2019-20'!T$8:T$191,MATCH($B107,'I.Supplementary 2019-20'!$B$8:$B$191,0))),INDEX('KI 2019-20'!T$9:T$383,MATCH($B107,'KI 2019-20'!$B$9:$B$383,0)))</f>
        <v>1.865328240637719</v>
      </c>
      <c r="P107" s="153">
        <f>_xlfn.IFNA(IF($B107=$B$382,0,INDEX('I.Supplementary 2019-20'!U$8:U$191,MATCH($B107,'I.Supplementary 2019-20'!$B$8:$B$191,0))),INDEX('KI 2019-20'!U$9:U$383,MATCH($B107,'KI 2019-20'!$B$9:$B$383,0)))</f>
        <v>0</v>
      </c>
      <c r="Q107" s="153">
        <f>_xlfn.IFNA(IF($B107=$B$382,0,INDEX('I.Supplementary 2019-20'!V$8:V$191,MATCH($B107,'I.Supplementary 2019-20'!$B$8:$B$191,0))),INDEX('KI 2019-20'!V$9:V$383,MATCH($B107,'KI 2019-20'!$B$9:$B$383,0)))</f>
        <v>0</v>
      </c>
      <c r="R107" s="155">
        <f>_xlfn.IFNA(IF($B107=$B$382,0,INDEX('I.Supplementary 2019-20'!W$8:W$191,MATCH($B107,'I.Supplementary 2019-20'!$B$8:$B$191,0))),INDEX('KI 2019-20'!W$9:W$383,MATCH($B107,'KI 2019-20'!$B$9:$B$383,0)))</f>
        <v>0</v>
      </c>
      <c r="S107" s="153">
        <f>_xlfn.IFNA(IF($B107=$B$382,0,INDEX('I.Supplementary 2019-20'!X$8:X$191,MATCH($B107,'I.Supplementary 2019-20'!$B$8:$B$191,0))),INDEX('KI 2019-20'!X$9:X$383,MATCH($B107,'KI 2019-20'!$B$9:$B$383,0)))</f>
        <v>0</v>
      </c>
      <c r="T107" s="153">
        <f>_xlfn.IFNA(IF($B107=$B$382,0,INDEX('I.Supplementary 2019-20'!Y$8:Y$191,MATCH($B107,'I.Supplementary 2019-20'!$B$8:$B$191,0))),INDEX('KI 2019-20'!Y$9:Y$383,MATCH($B107,'KI 2019-20'!$B$9:$B$383,0)))</f>
        <v>1.865328240637719</v>
      </c>
      <c r="U107" s="153">
        <f>_xlfn.IFNA(IF($B107=$B$382,0,INDEX('I.Supplementary 2019-20'!Z$8:Z$191,MATCH($B107,'I.Supplementary 2019-20'!$B$8:$B$191,0))),INDEX('KI 2019-20'!Z$9:Z$383,MATCH($B107,'KI 2019-20'!$B$9:$B$383,0)))</f>
        <v>0</v>
      </c>
      <c r="V107" s="153">
        <f>_xlfn.IFNA(IF($B107=$B$382,0,INDEX('I.Supplementary 2019-20'!AA$8:AA$191,MATCH($B107,'I.Supplementary 2019-20'!$B$8:$B$191,0))),INDEX('KI 2019-20'!AA$9:AA$383,MATCH($B107,'KI 2019-20'!$B$9:$B$383,0)))</f>
        <v>0</v>
      </c>
      <c r="W107" s="155">
        <f>_xlfn.IFNA(IF($B107=$B$382,0,INDEX('I.Supplementary 2019-20'!AB$8:AB$191,MATCH($B107,'I.Supplementary 2019-20'!$B$8:$B$191,0))),INDEX('KI 2019-20'!AB$9:AB$383,MATCH($B107,'KI 2019-20'!$B$9:$B$383,0)))</f>
        <v>0</v>
      </c>
      <c r="Y107" s="154">
        <f>_xlfn.IFNA(IF($B107=$B$382,0,INDEX('I.Supplementary 2019-20'!$I$8:$I$191,MATCH($B107,'I.Supplementary 2019-20'!$B$8:$B$191,0))),INDEX('KI 2019-20'!$I$9:$I$383,MATCH($B107,'KI 2019-20'!$B$9:$B$383,0)))</f>
        <v>0</v>
      </c>
      <c r="Z107" s="153">
        <f>_xlfn.IFNA(IF($B107=$B$382,0,INDEX('I.Supplementary 2019-20'!$J$8:$J$191,MATCH($B107,'I.Supplementary 2019-20'!$B$8:$B$191,0))),INDEX('KI 2019-20'!$J$9:$J$383,MATCH($B107,'KI 2019-20'!$B$9:$B$383,0)))</f>
        <v>1.865328240637719</v>
      </c>
      <c r="AA107" s="155">
        <f>_xlfn.IFNA(IF($B107=$B$382,0,INDEX('I.Supplementary 2019-20'!$H$8:$H$191,MATCH($B107,'I.Supplementary 2019-20'!$B$8:$B$191,0))),INDEX('KI 2019-20'!$H$9:$H$383,MATCH($B107,'KI 2019-20'!$B$9:$B$383,0)))</f>
        <v>1.865328240637719</v>
      </c>
      <c r="AC107" s="156">
        <f>I107*('Other inputs'!$C$6/'Other inputs'!$C$5)</f>
        <v>0</v>
      </c>
      <c r="AD107" s="149">
        <f>IF(B107=$B$35,J107*('Other inputs'!$C$6/'Other inputs'!$C$5)-('Other inputs'!$C$18/1000000),J107*('Other inputs'!$C$6/'Other inputs'!$C$5))</f>
        <v>0</v>
      </c>
      <c r="AE107" s="149">
        <f>K107*('Other inputs'!$C$6/'Other inputs'!$C$5)</f>
        <v>0</v>
      </c>
      <c r="AF107" s="149">
        <f>L107*('Other inputs'!$C$6/'Other inputs'!$C$5)</f>
        <v>0</v>
      </c>
      <c r="AG107" s="188">
        <f>M107*('Other inputs'!$C$6/'Other inputs'!$C$5)</f>
        <v>0</v>
      </c>
      <c r="AH107" s="149">
        <f>N107*('Other inputs'!$C$6/'Other inputs'!$C$5)</f>
        <v>0</v>
      </c>
      <c r="AI107" s="149">
        <f>O107*('Other inputs'!$C$6/'Other inputs'!$C$5)</f>
        <v>1.895720554130798</v>
      </c>
      <c r="AJ107" s="149">
        <f>P107*('Other inputs'!$C$6/'Other inputs'!$C$5)</f>
        <v>0</v>
      </c>
      <c r="AK107" s="149">
        <f>Q107*('Other inputs'!$C$6/'Other inputs'!$C$5)</f>
        <v>0</v>
      </c>
      <c r="AL107" s="188">
        <f>R107*('Other inputs'!$C$6/'Other inputs'!$C$5)</f>
        <v>0</v>
      </c>
      <c r="AM107" s="156">
        <f t="shared" si="18"/>
        <v>0</v>
      </c>
      <c r="AN107" s="149">
        <f t="shared" si="19"/>
        <v>1.895720554130798</v>
      </c>
      <c r="AO107" s="149">
        <f t="shared" si="20"/>
        <v>0</v>
      </c>
      <c r="AP107" s="149">
        <f t="shared" si="21"/>
        <v>0</v>
      </c>
      <c r="AQ107" s="188">
        <f t="shared" si="22"/>
        <v>0</v>
      </c>
      <c r="AR107" s="149"/>
      <c r="AS107" s="156">
        <f>IF(D107=$C$171,'Other inputs'!$C$12/1000000,SUM(AC107:AG107))</f>
        <v>0</v>
      </c>
      <c r="AT107" s="200">
        <f>IF(D107=$C$171,$Z$171*('Other inputs'!$C$6/'Other inputs'!$C$5),SUM(AH107:AL107))</f>
        <v>1.895720554130798</v>
      </c>
      <c r="AU107" s="210">
        <f t="shared" si="23"/>
        <v>1.895720554130798</v>
      </c>
      <c r="AV107" s="214"/>
      <c r="AW107" s="199">
        <f>IF($G107=1,0,AC107*('Other inputs'!$F$6/'Other inputs'!$F$5))</f>
        <v>0</v>
      </c>
      <c r="AX107" s="200">
        <f>IF($G107=1,0,AD107*('Other inputs'!$F$6/'Other inputs'!$F$5))</f>
        <v>0</v>
      </c>
      <c r="AY107" s="200">
        <f>IF($G107=1,0,AE107*('Other inputs'!$F$6/'Other inputs'!$F$5))</f>
        <v>0</v>
      </c>
      <c r="AZ107" s="200">
        <f>IF($G107=1,0,AF107*('Other inputs'!$F$6/'Other inputs'!$F$5))</f>
        <v>0</v>
      </c>
      <c r="BA107" s="200">
        <f>IF($G107=1,0,AG107*('Other inputs'!$F$6/'Other inputs'!$F$5))</f>
        <v>0</v>
      </c>
      <c r="BB107" s="199">
        <f>IF($G107=1,0,AH107*('Other inputs'!$C$7/'Other inputs'!$C$6))</f>
        <v>0</v>
      </c>
      <c r="BC107" s="200">
        <f>IF($G107=1,0,AI107*('Other inputs'!$C$7/'Other inputs'!$C$6))</f>
        <v>1.895720554130798</v>
      </c>
      <c r="BD107" s="200">
        <f>IF($G107=1,0,AJ107*('Other inputs'!$C$7/'Other inputs'!$C$6))</f>
        <v>0</v>
      </c>
      <c r="BE107" s="200">
        <f>IF($G107=1,0,AK107*('Other inputs'!$C$7/'Other inputs'!$C$6))</f>
        <v>0</v>
      </c>
      <c r="BF107" s="200">
        <f>IF($G107=1,0,AL107*('Other inputs'!$C$7/'Other inputs'!$C$6))</f>
        <v>0</v>
      </c>
      <c r="BG107" s="199">
        <f t="shared" si="24"/>
        <v>0</v>
      </c>
      <c r="BH107" s="200">
        <f t="shared" si="25"/>
        <v>1.895720554130798</v>
      </c>
      <c r="BI107" s="200">
        <f t="shared" si="26"/>
        <v>0</v>
      </c>
      <c r="BJ107" s="200">
        <f t="shared" si="27"/>
        <v>0</v>
      </c>
      <c r="BK107" s="210">
        <f t="shared" si="28"/>
        <v>0</v>
      </c>
      <c r="BL107" s="200"/>
      <c r="BM107" s="199">
        <f>IF(D107=C$171,'Other inputs'!$C$13/1000000,SUM(AW107:BA107))</f>
        <v>0</v>
      </c>
      <c r="BN107" s="200">
        <f>IF(B107=$B$171,$AT$171*('Other inputs'!$C$7/'Other inputs'!$C$6),SUM(BB107:BF107))</f>
        <v>1.895720554130798</v>
      </c>
      <c r="BO107" s="188">
        <f t="shared" si="29"/>
        <v>1.895720554130798</v>
      </c>
    </row>
    <row r="108" spans="2:67">
      <c r="B108" s="121" t="str">
        <f>'KI 2019-20'!B109</f>
        <v>E1933</v>
      </c>
      <c r="C108" s="160" t="str">
        <f t="shared" si="16"/>
        <v>E1933</v>
      </c>
      <c r="D108" s="160" t="str">
        <f t="shared" si="17"/>
        <v>E1933</v>
      </c>
      <c r="E108" t="str">
        <f>INDEX('KI 2019-20'!D$9:D$383,MATCH($B108,'KI 2019-20'!$B$9:$B$383,0))</f>
        <v>SD</v>
      </c>
      <c r="F108" t="str">
        <f>INDEX('KI 2019-20'!E$9:E$383,MATCH($B108,'KI 2019-20'!$B$9:$B$383,0))</f>
        <v>P1905</v>
      </c>
      <c r="G108" s="119">
        <v>0</v>
      </c>
      <c r="H108" s="120" t="str">
        <f>INDEX('KI 2019-20'!F$9:F$383,MATCH($B108,'KI 2019-20'!$B$9:$B$383,0))</f>
        <v>East Hertfordshire</v>
      </c>
      <c r="I108" s="154">
        <f>_xlfn.IFNA(IF($B108=$B$382,0,INDEX('I.Supplementary 2019-20'!N$8:N$191,MATCH($B108,'I.Supplementary 2019-20'!$B$8:$B$191,0))),INDEX('KI 2019-20'!N$9:N$383,MATCH($B108,'KI 2019-20'!$B$9:$B$383,0)))</f>
        <v>0</v>
      </c>
      <c r="J108" s="153">
        <f>_xlfn.IFNA(IF($B108=$B$382,0,INDEX('I.Supplementary 2019-20'!O$8:O$191,MATCH($B108,'I.Supplementary 2019-20'!$B$8:$B$191,0))),INDEX('KI 2019-20'!O$9:O$383,MATCH($B108,'KI 2019-20'!$B$9:$B$383,0)))</f>
        <v>0</v>
      </c>
      <c r="K108" s="153">
        <f>_xlfn.IFNA(IF($B108=$B$382,0,INDEX('I.Supplementary 2019-20'!P$8:P$191,MATCH($B108,'I.Supplementary 2019-20'!$B$8:$B$191,0))),INDEX('KI 2019-20'!P$9:P$383,MATCH($B108,'KI 2019-20'!$B$9:$B$383,0)))</f>
        <v>0</v>
      </c>
      <c r="L108" s="153">
        <f>_xlfn.IFNA(IF($B108=$B$382,0,INDEX('I.Supplementary 2019-20'!Q$8:Q$191,MATCH($B108,'I.Supplementary 2019-20'!$B$8:$B$191,0))),INDEX('KI 2019-20'!Q$9:Q$383,MATCH($B108,'KI 2019-20'!$B$9:$B$383,0)))</f>
        <v>0</v>
      </c>
      <c r="M108" s="155">
        <f>_xlfn.IFNA(IF($B108=$B$382,0,INDEX('I.Supplementary 2019-20'!R$8:R$191,MATCH($B108,'I.Supplementary 2019-20'!$B$8:$B$191,0))),INDEX('KI 2019-20'!R$9:R$383,MATCH($B108,'KI 2019-20'!$B$9:$B$383,0)))</f>
        <v>0</v>
      </c>
      <c r="N108" s="153">
        <f>_xlfn.IFNA(IF($B108=$B$382,0,INDEX('I.Supplementary 2019-20'!S$8:S$191,MATCH($B108,'I.Supplementary 2019-20'!$B$8:$B$191,0))),INDEX('KI 2019-20'!S$9:S$383,MATCH($B108,'KI 2019-20'!$B$9:$B$383,0)))</f>
        <v>0</v>
      </c>
      <c r="O108" s="153">
        <f>_xlfn.IFNA(IF($B108=$B$382,0,INDEX('I.Supplementary 2019-20'!T$8:T$191,MATCH($B108,'I.Supplementary 2019-20'!$B$8:$B$191,0))),INDEX('KI 2019-20'!T$9:T$383,MATCH($B108,'KI 2019-20'!$B$9:$B$383,0)))</f>
        <v>2.6769021597398344</v>
      </c>
      <c r="P108" s="153">
        <f>_xlfn.IFNA(IF($B108=$B$382,0,INDEX('I.Supplementary 2019-20'!U$8:U$191,MATCH($B108,'I.Supplementary 2019-20'!$B$8:$B$191,0))),INDEX('KI 2019-20'!U$9:U$383,MATCH($B108,'KI 2019-20'!$B$9:$B$383,0)))</f>
        <v>0</v>
      </c>
      <c r="Q108" s="153">
        <f>_xlfn.IFNA(IF($B108=$B$382,0,INDEX('I.Supplementary 2019-20'!V$8:V$191,MATCH($B108,'I.Supplementary 2019-20'!$B$8:$B$191,0))),INDEX('KI 2019-20'!V$9:V$383,MATCH($B108,'KI 2019-20'!$B$9:$B$383,0)))</f>
        <v>0</v>
      </c>
      <c r="R108" s="155">
        <f>_xlfn.IFNA(IF($B108=$B$382,0,INDEX('I.Supplementary 2019-20'!W$8:W$191,MATCH($B108,'I.Supplementary 2019-20'!$B$8:$B$191,0))),INDEX('KI 2019-20'!W$9:W$383,MATCH($B108,'KI 2019-20'!$B$9:$B$383,0)))</f>
        <v>0</v>
      </c>
      <c r="S108" s="153">
        <f>_xlfn.IFNA(IF($B108=$B$382,0,INDEX('I.Supplementary 2019-20'!X$8:X$191,MATCH($B108,'I.Supplementary 2019-20'!$B$8:$B$191,0))),INDEX('KI 2019-20'!X$9:X$383,MATCH($B108,'KI 2019-20'!$B$9:$B$383,0)))</f>
        <v>0</v>
      </c>
      <c r="T108" s="153">
        <f>_xlfn.IFNA(IF($B108=$B$382,0,INDEX('I.Supplementary 2019-20'!Y$8:Y$191,MATCH($B108,'I.Supplementary 2019-20'!$B$8:$B$191,0))),INDEX('KI 2019-20'!Y$9:Y$383,MATCH($B108,'KI 2019-20'!$B$9:$B$383,0)))</f>
        <v>2.6769021597398344</v>
      </c>
      <c r="U108" s="153">
        <f>_xlfn.IFNA(IF($B108=$B$382,0,INDEX('I.Supplementary 2019-20'!Z$8:Z$191,MATCH($B108,'I.Supplementary 2019-20'!$B$8:$B$191,0))),INDEX('KI 2019-20'!Z$9:Z$383,MATCH($B108,'KI 2019-20'!$B$9:$B$383,0)))</f>
        <v>0</v>
      </c>
      <c r="V108" s="153">
        <f>_xlfn.IFNA(IF($B108=$B$382,0,INDEX('I.Supplementary 2019-20'!AA$8:AA$191,MATCH($B108,'I.Supplementary 2019-20'!$B$8:$B$191,0))),INDEX('KI 2019-20'!AA$9:AA$383,MATCH($B108,'KI 2019-20'!$B$9:$B$383,0)))</f>
        <v>0</v>
      </c>
      <c r="W108" s="155">
        <f>_xlfn.IFNA(IF($B108=$B$382,0,INDEX('I.Supplementary 2019-20'!AB$8:AB$191,MATCH($B108,'I.Supplementary 2019-20'!$B$8:$B$191,0))),INDEX('KI 2019-20'!AB$9:AB$383,MATCH($B108,'KI 2019-20'!$B$9:$B$383,0)))</f>
        <v>0</v>
      </c>
      <c r="Y108" s="154">
        <f>_xlfn.IFNA(IF($B108=$B$382,0,INDEX('I.Supplementary 2019-20'!$I$8:$I$191,MATCH($B108,'I.Supplementary 2019-20'!$B$8:$B$191,0))),INDEX('KI 2019-20'!$I$9:$I$383,MATCH($B108,'KI 2019-20'!$B$9:$B$383,0)))</f>
        <v>0</v>
      </c>
      <c r="Z108" s="153">
        <f>_xlfn.IFNA(IF($B108=$B$382,0,INDEX('I.Supplementary 2019-20'!$J$8:$J$191,MATCH($B108,'I.Supplementary 2019-20'!$B$8:$B$191,0))),INDEX('KI 2019-20'!$J$9:$J$383,MATCH($B108,'KI 2019-20'!$B$9:$B$383,0)))</f>
        <v>2.6769021597398344</v>
      </c>
      <c r="AA108" s="155">
        <f>_xlfn.IFNA(IF($B108=$B$382,0,INDEX('I.Supplementary 2019-20'!$H$8:$H$191,MATCH($B108,'I.Supplementary 2019-20'!$B$8:$B$191,0))),INDEX('KI 2019-20'!$H$9:$H$383,MATCH($B108,'KI 2019-20'!$B$9:$B$383,0)))</f>
        <v>2.6769021597398344</v>
      </c>
      <c r="AC108" s="156">
        <f>I108*('Other inputs'!$C$6/'Other inputs'!$C$5)</f>
        <v>0</v>
      </c>
      <c r="AD108" s="149">
        <f>IF(B108=$B$35,J108*('Other inputs'!$C$6/'Other inputs'!$C$5)-('Other inputs'!$C$18/1000000),J108*('Other inputs'!$C$6/'Other inputs'!$C$5))</f>
        <v>0</v>
      </c>
      <c r="AE108" s="149">
        <f>K108*('Other inputs'!$C$6/'Other inputs'!$C$5)</f>
        <v>0</v>
      </c>
      <c r="AF108" s="149">
        <f>L108*('Other inputs'!$C$6/'Other inputs'!$C$5)</f>
        <v>0</v>
      </c>
      <c r="AG108" s="188">
        <f>M108*('Other inputs'!$C$6/'Other inputs'!$C$5)</f>
        <v>0</v>
      </c>
      <c r="AH108" s="149">
        <f>N108*('Other inputs'!$C$6/'Other inputs'!$C$5)</f>
        <v>0</v>
      </c>
      <c r="AI108" s="149">
        <f>O108*('Other inputs'!$C$6/'Other inputs'!$C$5)</f>
        <v>2.7205176735441494</v>
      </c>
      <c r="AJ108" s="149">
        <f>P108*('Other inputs'!$C$6/'Other inputs'!$C$5)</f>
        <v>0</v>
      </c>
      <c r="AK108" s="149">
        <f>Q108*('Other inputs'!$C$6/'Other inputs'!$C$5)</f>
        <v>0</v>
      </c>
      <c r="AL108" s="188">
        <f>R108*('Other inputs'!$C$6/'Other inputs'!$C$5)</f>
        <v>0</v>
      </c>
      <c r="AM108" s="156">
        <f t="shared" si="18"/>
        <v>0</v>
      </c>
      <c r="AN108" s="149">
        <f t="shared" si="19"/>
        <v>2.7205176735441494</v>
      </c>
      <c r="AO108" s="149">
        <f t="shared" si="20"/>
        <v>0</v>
      </c>
      <c r="AP108" s="149">
        <f t="shared" si="21"/>
        <v>0</v>
      </c>
      <c r="AQ108" s="188">
        <f t="shared" si="22"/>
        <v>0</v>
      </c>
      <c r="AR108" s="149"/>
      <c r="AS108" s="156">
        <f>IF(D108=$C$171,'Other inputs'!$C$12/1000000,SUM(AC108:AG108))</f>
        <v>0</v>
      </c>
      <c r="AT108" s="200">
        <f>IF(D108=$C$171,$Z$171*('Other inputs'!$C$6/'Other inputs'!$C$5),SUM(AH108:AL108))</f>
        <v>2.7205176735441494</v>
      </c>
      <c r="AU108" s="210">
        <f t="shared" si="23"/>
        <v>2.7205176735441494</v>
      </c>
      <c r="AV108" s="214"/>
      <c r="AW108" s="199">
        <f>IF($G108=1,0,AC108*('Other inputs'!$F$6/'Other inputs'!$F$5))</f>
        <v>0</v>
      </c>
      <c r="AX108" s="200">
        <f>IF($G108=1,0,AD108*('Other inputs'!$F$6/'Other inputs'!$F$5))</f>
        <v>0</v>
      </c>
      <c r="AY108" s="200">
        <f>IF($G108=1,0,AE108*('Other inputs'!$F$6/'Other inputs'!$F$5))</f>
        <v>0</v>
      </c>
      <c r="AZ108" s="200">
        <f>IF($G108=1,0,AF108*('Other inputs'!$F$6/'Other inputs'!$F$5))</f>
        <v>0</v>
      </c>
      <c r="BA108" s="200">
        <f>IF($G108=1,0,AG108*('Other inputs'!$F$6/'Other inputs'!$F$5))</f>
        <v>0</v>
      </c>
      <c r="BB108" s="199">
        <f>IF($G108=1,0,AH108*('Other inputs'!$C$7/'Other inputs'!$C$6))</f>
        <v>0</v>
      </c>
      <c r="BC108" s="200">
        <f>IF($G108=1,0,AI108*('Other inputs'!$C$7/'Other inputs'!$C$6))</f>
        <v>2.7205176735441494</v>
      </c>
      <c r="BD108" s="200">
        <f>IF($G108=1,0,AJ108*('Other inputs'!$C$7/'Other inputs'!$C$6))</f>
        <v>0</v>
      </c>
      <c r="BE108" s="200">
        <f>IF($G108=1,0,AK108*('Other inputs'!$C$7/'Other inputs'!$C$6))</f>
        <v>0</v>
      </c>
      <c r="BF108" s="200">
        <f>IF($G108=1,0,AL108*('Other inputs'!$C$7/'Other inputs'!$C$6))</f>
        <v>0</v>
      </c>
      <c r="BG108" s="199">
        <f t="shared" si="24"/>
        <v>0</v>
      </c>
      <c r="BH108" s="200">
        <f t="shared" si="25"/>
        <v>2.7205176735441494</v>
      </c>
      <c r="BI108" s="200">
        <f t="shared" si="26"/>
        <v>0</v>
      </c>
      <c r="BJ108" s="200">
        <f t="shared" si="27"/>
        <v>0</v>
      </c>
      <c r="BK108" s="210">
        <f t="shared" si="28"/>
        <v>0</v>
      </c>
      <c r="BL108" s="200"/>
      <c r="BM108" s="199">
        <f>IF(D108=C$171,'Other inputs'!$C$13/1000000,SUM(AW108:BA108))</f>
        <v>0</v>
      </c>
      <c r="BN108" s="200">
        <f>IF(B108=$B$171,$AT$171*('Other inputs'!$C$7/'Other inputs'!$C$6),SUM(BB108:BF108))</f>
        <v>2.7205176735441494</v>
      </c>
      <c r="BO108" s="188">
        <f t="shared" si="29"/>
        <v>2.7205176735441494</v>
      </c>
    </row>
    <row r="109" spans="2:67" ht="15.75" customHeight="1">
      <c r="B109" s="121" t="str">
        <f>'KI 2019-20'!B110</f>
        <v>E2532</v>
      </c>
      <c r="C109" s="160" t="str">
        <f t="shared" si="16"/>
        <v>E2532</v>
      </c>
      <c r="D109" s="160" t="str">
        <f t="shared" si="17"/>
        <v>E2532</v>
      </c>
      <c r="E109" t="str">
        <f>INDEX('KI 2019-20'!D$9:D$383,MATCH($B109,'KI 2019-20'!$B$9:$B$383,0))</f>
        <v>SD</v>
      </c>
      <c r="F109">
        <f>INDEX('KI 2019-20'!E$9:E$383,MATCH($B109,'KI 2019-20'!$B$9:$B$383,0))</f>
        <v>0</v>
      </c>
      <c r="G109" s="119">
        <v>0</v>
      </c>
      <c r="H109" s="120" t="str">
        <f>INDEX('KI 2019-20'!F$9:F$383,MATCH($B109,'KI 2019-20'!$B$9:$B$383,0))</f>
        <v>East Lindsey</v>
      </c>
      <c r="I109" s="154">
        <f>_xlfn.IFNA(IF($B109=$B$382,0,INDEX('I.Supplementary 2019-20'!N$8:N$191,MATCH($B109,'I.Supplementary 2019-20'!$B$8:$B$191,0))),INDEX('KI 2019-20'!N$9:N$383,MATCH($B109,'KI 2019-20'!$B$9:$B$383,0)))</f>
        <v>0</v>
      </c>
      <c r="J109" s="153">
        <f>_xlfn.IFNA(IF($B109=$B$382,0,INDEX('I.Supplementary 2019-20'!O$8:O$191,MATCH($B109,'I.Supplementary 2019-20'!$B$8:$B$191,0))),INDEX('KI 2019-20'!O$9:O$383,MATCH($B109,'KI 2019-20'!$B$9:$B$383,0)))</f>
        <v>0.91494416550641977</v>
      </c>
      <c r="K109" s="153">
        <f>_xlfn.IFNA(IF($B109=$B$382,0,INDEX('I.Supplementary 2019-20'!P$8:P$191,MATCH($B109,'I.Supplementary 2019-20'!$B$8:$B$191,0))),INDEX('KI 2019-20'!P$9:P$383,MATCH($B109,'KI 2019-20'!$B$9:$B$383,0)))</f>
        <v>0</v>
      </c>
      <c r="L109" s="153">
        <f>_xlfn.IFNA(IF($B109=$B$382,0,INDEX('I.Supplementary 2019-20'!Q$8:Q$191,MATCH($B109,'I.Supplementary 2019-20'!$B$8:$B$191,0))),INDEX('KI 2019-20'!Q$9:Q$383,MATCH($B109,'KI 2019-20'!$B$9:$B$383,0)))</f>
        <v>0</v>
      </c>
      <c r="M109" s="155">
        <f>_xlfn.IFNA(IF($B109=$B$382,0,INDEX('I.Supplementary 2019-20'!R$8:R$191,MATCH($B109,'I.Supplementary 2019-20'!$B$8:$B$191,0))),INDEX('KI 2019-20'!R$9:R$383,MATCH($B109,'KI 2019-20'!$B$9:$B$383,0)))</f>
        <v>0</v>
      </c>
      <c r="N109" s="153">
        <f>_xlfn.IFNA(IF($B109=$B$382,0,INDEX('I.Supplementary 2019-20'!S$8:S$191,MATCH($B109,'I.Supplementary 2019-20'!$B$8:$B$191,0))),INDEX('KI 2019-20'!S$9:S$383,MATCH($B109,'KI 2019-20'!$B$9:$B$383,0)))</f>
        <v>0</v>
      </c>
      <c r="O109" s="153">
        <f>_xlfn.IFNA(IF($B109=$B$382,0,INDEX('I.Supplementary 2019-20'!T$8:T$191,MATCH($B109,'I.Supplementary 2019-20'!$B$8:$B$191,0))),INDEX('KI 2019-20'!T$9:T$383,MATCH($B109,'KI 2019-20'!$B$9:$B$383,0)))</f>
        <v>6.0524138505007334</v>
      </c>
      <c r="P109" s="153">
        <f>_xlfn.IFNA(IF($B109=$B$382,0,INDEX('I.Supplementary 2019-20'!U$8:U$191,MATCH($B109,'I.Supplementary 2019-20'!$B$8:$B$191,0))),INDEX('KI 2019-20'!U$9:U$383,MATCH($B109,'KI 2019-20'!$B$9:$B$383,0)))</f>
        <v>0</v>
      </c>
      <c r="Q109" s="153">
        <f>_xlfn.IFNA(IF($B109=$B$382,0,INDEX('I.Supplementary 2019-20'!V$8:V$191,MATCH($B109,'I.Supplementary 2019-20'!$B$8:$B$191,0))),INDEX('KI 2019-20'!V$9:V$383,MATCH($B109,'KI 2019-20'!$B$9:$B$383,0)))</f>
        <v>0</v>
      </c>
      <c r="R109" s="155">
        <f>_xlfn.IFNA(IF($B109=$B$382,0,INDEX('I.Supplementary 2019-20'!W$8:W$191,MATCH($B109,'I.Supplementary 2019-20'!$B$8:$B$191,0))),INDEX('KI 2019-20'!W$9:W$383,MATCH($B109,'KI 2019-20'!$B$9:$B$383,0)))</f>
        <v>0</v>
      </c>
      <c r="S109" s="153">
        <f>_xlfn.IFNA(IF($B109=$B$382,0,INDEX('I.Supplementary 2019-20'!X$8:X$191,MATCH($B109,'I.Supplementary 2019-20'!$B$8:$B$191,0))),INDEX('KI 2019-20'!X$9:X$383,MATCH($B109,'KI 2019-20'!$B$9:$B$383,0)))</f>
        <v>0</v>
      </c>
      <c r="T109" s="153">
        <f>_xlfn.IFNA(IF($B109=$B$382,0,INDEX('I.Supplementary 2019-20'!Y$8:Y$191,MATCH($B109,'I.Supplementary 2019-20'!$B$8:$B$191,0))),INDEX('KI 2019-20'!Y$9:Y$383,MATCH($B109,'KI 2019-20'!$B$9:$B$383,0)))</f>
        <v>6.9673580160071529</v>
      </c>
      <c r="U109" s="153">
        <f>_xlfn.IFNA(IF($B109=$B$382,0,INDEX('I.Supplementary 2019-20'!Z$8:Z$191,MATCH($B109,'I.Supplementary 2019-20'!$B$8:$B$191,0))),INDEX('KI 2019-20'!Z$9:Z$383,MATCH($B109,'KI 2019-20'!$B$9:$B$383,0)))</f>
        <v>0</v>
      </c>
      <c r="V109" s="153">
        <f>_xlfn.IFNA(IF($B109=$B$382,0,INDEX('I.Supplementary 2019-20'!AA$8:AA$191,MATCH($B109,'I.Supplementary 2019-20'!$B$8:$B$191,0))),INDEX('KI 2019-20'!AA$9:AA$383,MATCH($B109,'KI 2019-20'!$B$9:$B$383,0)))</f>
        <v>0</v>
      </c>
      <c r="W109" s="155">
        <f>_xlfn.IFNA(IF($B109=$B$382,0,INDEX('I.Supplementary 2019-20'!AB$8:AB$191,MATCH($B109,'I.Supplementary 2019-20'!$B$8:$B$191,0))),INDEX('KI 2019-20'!AB$9:AB$383,MATCH($B109,'KI 2019-20'!$B$9:$B$383,0)))</f>
        <v>0</v>
      </c>
      <c r="Y109" s="154">
        <f>_xlfn.IFNA(IF($B109=$B$382,0,INDEX('I.Supplementary 2019-20'!$I$8:$I$191,MATCH($B109,'I.Supplementary 2019-20'!$B$8:$B$191,0))),INDEX('KI 2019-20'!$I$9:$I$383,MATCH($B109,'KI 2019-20'!$B$9:$B$383,0)))</f>
        <v>0.91494416550641977</v>
      </c>
      <c r="Z109" s="153">
        <f>_xlfn.IFNA(IF($B109=$B$382,0,INDEX('I.Supplementary 2019-20'!$J$8:$J$191,MATCH($B109,'I.Supplementary 2019-20'!$B$8:$B$191,0))),INDEX('KI 2019-20'!$J$9:$J$383,MATCH($B109,'KI 2019-20'!$B$9:$B$383,0)))</f>
        <v>6.0524138505007334</v>
      </c>
      <c r="AA109" s="155">
        <f>_xlfn.IFNA(IF($B109=$B$382,0,INDEX('I.Supplementary 2019-20'!$H$8:$H$191,MATCH($B109,'I.Supplementary 2019-20'!$B$8:$B$191,0))),INDEX('KI 2019-20'!$H$9:$H$383,MATCH($B109,'KI 2019-20'!$B$9:$B$383,0)))</f>
        <v>6.9673580160071529</v>
      </c>
      <c r="AC109" s="156">
        <f>I109*('Other inputs'!$C$6/'Other inputs'!$C$5)</f>
        <v>0</v>
      </c>
      <c r="AD109" s="149">
        <f>IF(B109=$B$35,J109*('Other inputs'!$C$6/'Other inputs'!$C$5)-('Other inputs'!$C$18/1000000),J109*('Other inputs'!$C$6/'Other inputs'!$C$5))</f>
        <v>0.92985160608493578</v>
      </c>
      <c r="AE109" s="149">
        <f>K109*('Other inputs'!$C$6/'Other inputs'!$C$5)</f>
        <v>0</v>
      </c>
      <c r="AF109" s="149">
        <f>L109*('Other inputs'!$C$6/'Other inputs'!$C$5)</f>
        <v>0</v>
      </c>
      <c r="AG109" s="188">
        <f>M109*('Other inputs'!$C$6/'Other inputs'!$C$5)</f>
        <v>0</v>
      </c>
      <c r="AH109" s="149">
        <f>N109*('Other inputs'!$C$6/'Other inputs'!$C$5)</f>
        <v>0</v>
      </c>
      <c r="AI109" s="149">
        <f>O109*('Other inputs'!$C$6/'Other inputs'!$C$5)</f>
        <v>6.1510275181259999</v>
      </c>
      <c r="AJ109" s="149">
        <f>P109*('Other inputs'!$C$6/'Other inputs'!$C$5)</f>
        <v>0</v>
      </c>
      <c r="AK109" s="149">
        <f>Q109*('Other inputs'!$C$6/'Other inputs'!$C$5)</f>
        <v>0</v>
      </c>
      <c r="AL109" s="188">
        <f>R109*('Other inputs'!$C$6/'Other inputs'!$C$5)</f>
        <v>0</v>
      </c>
      <c r="AM109" s="156">
        <f t="shared" si="18"/>
        <v>0</v>
      </c>
      <c r="AN109" s="149">
        <f t="shared" si="19"/>
        <v>7.0808791242109361</v>
      </c>
      <c r="AO109" s="149">
        <f t="shared" si="20"/>
        <v>0</v>
      </c>
      <c r="AP109" s="149">
        <f t="shared" si="21"/>
        <v>0</v>
      </c>
      <c r="AQ109" s="188">
        <f t="shared" si="22"/>
        <v>0</v>
      </c>
      <c r="AR109" s="149"/>
      <c r="AS109" s="156">
        <f>IF(D109=$C$171,'Other inputs'!$C$12/1000000,SUM(AC109:AG109))</f>
        <v>0.92985160608493578</v>
      </c>
      <c r="AT109" s="200">
        <f>IF(D109=$C$171,$Z$171*('Other inputs'!$C$6/'Other inputs'!$C$5),SUM(AH109:AL109))</f>
        <v>6.1510275181259999</v>
      </c>
      <c r="AU109" s="210">
        <f t="shared" si="23"/>
        <v>7.0808791242109361</v>
      </c>
      <c r="AV109" s="214"/>
      <c r="AW109" s="199">
        <f>IF($G109=1,0,AC109*('Other inputs'!$F$6/'Other inputs'!$F$5))</f>
        <v>0</v>
      </c>
      <c r="AX109" s="200">
        <f>IF($G109=1,0,AD109*('Other inputs'!$F$6/'Other inputs'!$F$5))</f>
        <v>0.93499364261628093</v>
      </c>
      <c r="AY109" s="200">
        <f>IF($G109=1,0,AE109*('Other inputs'!$F$6/'Other inputs'!$F$5))</f>
        <v>0</v>
      </c>
      <c r="AZ109" s="200">
        <f>IF($G109=1,0,AF109*('Other inputs'!$F$6/'Other inputs'!$F$5))</f>
        <v>0</v>
      </c>
      <c r="BA109" s="200">
        <f>IF($G109=1,0,AG109*('Other inputs'!$F$6/'Other inputs'!$F$5))</f>
        <v>0</v>
      </c>
      <c r="BB109" s="199">
        <f>IF($G109=1,0,AH109*('Other inputs'!$C$7/'Other inputs'!$C$6))</f>
        <v>0</v>
      </c>
      <c r="BC109" s="200">
        <f>IF($G109=1,0,AI109*('Other inputs'!$C$7/'Other inputs'!$C$6))</f>
        <v>6.1510275181259999</v>
      </c>
      <c r="BD109" s="200">
        <f>IF($G109=1,0,AJ109*('Other inputs'!$C$7/'Other inputs'!$C$6))</f>
        <v>0</v>
      </c>
      <c r="BE109" s="200">
        <f>IF($G109=1,0,AK109*('Other inputs'!$C$7/'Other inputs'!$C$6))</f>
        <v>0</v>
      </c>
      <c r="BF109" s="200">
        <f>IF($G109=1,0,AL109*('Other inputs'!$C$7/'Other inputs'!$C$6))</f>
        <v>0</v>
      </c>
      <c r="BG109" s="199">
        <f t="shared" si="24"/>
        <v>0</v>
      </c>
      <c r="BH109" s="200">
        <f t="shared" si="25"/>
        <v>7.0860211607422805</v>
      </c>
      <c r="BI109" s="200">
        <f t="shared" si="26"/>
        <v>0</v>
      </c>
      <c r="BJ109" s="200">
        <f t="shared" si="27"/>
        <v>0</v>
      </c>
      <c r="BK109" s="210">
        <f t="shared" si="28"/>
        <v>0</v>
      </c>
      <c r="BL109" s="200"/>
      <c r="BM109" s="199">
        <f>IF(D109=C$171,'Other inputs'!$C$13/1000000,SUM(AW109:BA109))</f>
        <v>0.93499364261628093</v>
      </c>
      <c r="BN109" s="200">
        <f>IF(B109=$B$171,$AT$171*('Other inputs'!$C$7/'Other inputs'!$C$6),SUM(BB109:BF109))</f>
        <v>6.1510275181259999</v>
      </c>
      <c r="BO109" s="188">
        <f t="shared" si="29"/>
        <v>7.0860211607422805</v>
      </c>
    </row>
    <row r="110" spans="2:67">
      <c r="B110" s="121" t="str">
        <f>'KI 2019-20'!B111</f>
        <v>E2833</v>
      </c>
      <c r="C110" s="160" t="str">
        <f t="shared" si="16"/>
        <v>E2833</v>
      </c>
      <c r="D110" s="160" t="str">
        <f t="shared" si="17"/>
        <v>E2833</v>
      </c>
      <c r="E110" t="str">
        <f>INDEX('KI 2019-20'!D$9:D$383,MATCH($B110,'KI 2019-20'!$B$9:$B$383,0))</f>
        <v>SD</v>
      </c>
      <c r="F110" t="str">
        <f>INDEX('KI 2019-20'!E$9:E$383,MATCH($B110,'KI 2019-20'!$B$9:$B$383,0))</f>
        <v>P1907</v>
      </c>
      <c r="G110" s="119">
        <v>2</v>
      </c>
      <c r="H110" s="120" t="str">
        <f>INDEX('KI 2019-20'!F$9:F$383,MATCH($B110,'KI 2019-20'!$B$9:$B$383,0))</f>
        <v>East Northamptonshire</v>
      </c>
      <c r="I110" s="154">
        <f>_xlfn.IFNA(IF($B110=$B$382,0,INDEX('I.Supplementary 2019-20'!N$8:N$191,MATCH($B110,'I.Supplementary 2019-20'!$B$8:$B$191,0))),INDEX('KI 2019-20'!N$9:N$383,MATCH($B110,'KI 2019-20'!$B$9:$B$383,0)))</f>
        <v>0</v>
      </c>
      <c r="J110" s="153">
        <f>_xlfn.IFNA(IF($B110=$B$382,0,INDEX('I.Supplementary 2019-20'!O$8:O$191,MATCH($B110,'I.Supplementary 2019-20'!$B$8:$B$191,0))),INDEX('KI 2019-20'!O$9:O$383,MATCH($B110,'KI 2019-20'!$B$9:$B$383,0)))</f>
        <v>8.8393914805007162E-2</v>
      </c>
      <c r="K110" s="153">
        <f>_xlfn.IFNA(IF($B110=$B$382,0,INDEX('I.Supplementary 2019-20'!P$8:P$191,MATCH($B110,'I.Supplementary 2019-20'!$B$8:$B$191,0))),INDEX('KI 2019-20'!P$9:P$383,MATCH($B110,'KI 2019-20'!$B$9:$B$383,0)))</f>
        <v>0</v>
      </c>
      <c r="L110" s="153">
        <f>_xlfn.IFNA(IF($B110=$B$382,0,INDEX('I.Supplementary 2019-20'!Q$8:Q$191,MATCH($B110,'I.Supplementary 2019-20'!$B$8:$B$191,0))),INDEX('KI 2019-20'!Q$9:Q$383,MATCH($B110,'KI 2019-20'!$B$9:$B$383,0)))</f>
        <v>0</v>
      </c>
      <c r="M110" s="155">
        <f>_xlfn.IFNA(IF($B110=$B$382,0,INDEX('I.Supplementary 2019-20'!R$8:R$191,MATCH($B110,'I.Supplementary 2019-20'!$B$8:$B$191,0))),INDEX('KI 2019-20'!R$9:R$383,MATCH($B110,'KI 2019-20'!$B$9:$B$383,0)))</f>
        <v>0</v>
      </c>
      <c r="N110" s="153">
        <f>_xlfn.IFNA(IF($B110=$B$382,0,INDEX('I.Supplementary 2019-20'!S$8:S$191,MATCH($B110,'I.Supplementary 2019-20'!$B$8:$B$191,0))),INDEX('KI 2019-20'!S$9:S$383,MATCH($B110,'KI 2019-20'!$B$9:$B$383,0)))</f>
        <v>0</v>
      </c>
      <c r="O110" s="153">
        <f>_xlfn.IFNA(IF($B110=$B$382,0,INDEX('I.Supplementary 2019-20'!T$8:T$191,MATCH($B110,'I.Supplementary 2019-20'!$B$8:$B$191,0))),INDEX('KI 2019-20'!T$9:T$383,MATCH($B110,'KI 2019-20'!$B$9:$B$383,0)))</f>
        <v>2.3712835849515908</v>
      </c>
      <c r="P110" s="153">
        <f>_xlfn.IFNA(IF($B110=$B$382,0,INDEX('I.Supplementary 2019-20'!U$8:U$191,MATCH($B110,'I.Supplementary 2019-20'!$B$8:$B$191,0))),INDEX('KI 2019-20'!U$9:U$383,MATCH($B110,'KI 2019-20'!$B$9:$B$383,0)))</f>
        <v>0</v>
      </c>
      <c r="Q110" s="153">
        <f>_xlfn.IFNA(IF($B110=$B$382,0,INDEX('I.Supplementary 2019-20'!V$8:V$191,MATCH($B110,'I.Supplementary 2019-20'!$B$8:$B$191,0))),INDEX('KI 2019-20'!V$9:V$383,MATCH($B110,'KI 2019-20'!$B$9:$B$383,0)))</f>
        <v>0</v>
      </c>
      <c r="R110" s="155">
        <f>_xlfn.IFNA(IF($B110=$B$382,0,INDEX('I.Supplementary 2019-20'!W$8:W$191,MATCH($B110,'I.Supplementary 2019-20'!$B$8:$B$191,0))),INDEX('KI 2019-20'!W$9:W$383,MATCH($B110,'KI 2019-20'!$B$9:$B$383,0)))</f>
        <v>0</v>
      </c>
      <c r="S110" s="153">
        <f>_xlfn.IFNA(IF($B110=$B$382,0,INDEX('I.Supplementary 2019-20'!X$8:X$191,MATCH($B110,'I.Supplementary 2019-20'!$B$8:$B$191,0))),INDEX('KI 2019-20'!X$9:X$383,MATCH($B110,'KI 2019-20'!$B$9:$B$383,0)))</f>
        <v>0</v>
      </c>
      <c r="T110" s="153">
        <f>_xlfn.IFNA(IF($B110=$B$382,0,INDEX('I.Supplementary 2019-20'!Y$8:Y$191,MATCH($B110,'I.Supplementary 2019-20'!$B$8:$B$191,0))),INDEX('KI 2019-20'!Y$9:Y$383,MATCH($B110,'KI 2019-20'!$B$9:$B$383,0)))</f>
        <v>2.459677499756598</v>
      </c>
      <c r="U110" s="153">
        <f>_xlfn.IFNA(IF($B110=$B$382,0,INDEX('I.Supplementary 2019-20'!Z$8:Z$191,MATCH($B110,'I.Supplementary 2019-20'!$B$8:$B$191,0))),INDEX('KI 2019-20'!Z$9:Z$383,MATCH($B110,'KI 2019-20'!$B$9:$B$383,0)))</f>
        <v>0</v>
      </c>
      <c r="V110" s="153">
        <f>_xlfn.IFNA(IF($B110=$B$382,0,INDEX('I.Supplementary 2019-20'!AA$8:AA$191,MATCH($B110,'I.Supplementary 2019-20'!$B$8:$B$191,0))),INDEX('KI 2019-20'!AA$9:AA$383,MATCH($B110,'KI 2019-20'!$B$9:$B$383,0)))</f>
        <v>0</v>
      </c>
      <c r="W110" s="155">
        <f>_xlfn.IFNA(IF($B110=$B$382,0,INDEX('I.Supplementary 2019-20'!AB$8:AB$191,MATCH($B110,'I.Supplementary 2019-20'!$B$8:$B$191,0))),INDEX('KI 2019-20'!AB$9:AB$383,MATCH($B110,'KI 2019-20'!$B$9:$B$383,0)))</f>
        <v>0</v>
      </c>
      <c r="Y110" s="154">
        <f>_xlfn.IFNA(IF($B110=$B$382,0,INDEX('I.Supplementary 2019-20'!$I$8:$I$191,MATCH($B110,'I.Supplementary 2019-20'!$B$8:$B$191,0))),INDEX('KI 2019-20'!$I$9:$I$383,MATCH($B110,'KI 2019-20'!$B$9:$B$383,0)))</f>
        <v>8.8393914805007162E-2</v>
      </c>
      <c r="Z110" s="153">
        <f>_xlfn.IFNA(IF($B110=$B$382,0,INDEX('I.Supplementary 2019-20'!$J$8:$J$191,MATCH($B110,'I.Supplementary 2019-20'!$B$8:$B$191,0))),INDEX('KI 2019-20'!$J$9:$J$383,MATCH($B110,'KI 2019-20'!$B$9:$B$383,0)))</f>
        <v>2.3712835849515908</v>
      </c>
      <c r="AA110" s="155">
        <f>_xlfn.IFNA(IF($B110=$B$382,0,INDEX('I.Supplementary 2019-20'!$H$8:$H$191,MATCH($B110,'I.Supplementary 2019-20'!$B$8:$B$191,0))),INDEX('KI 2019-20'!$H$9:$H$383,MATCH($B110,'KI 2019-20'!$B$9:$B$383,0)))</f>
        <v>2.459677499756598</v>
      </c>
      <c r="AC110" s="156">
        <f>I110*('Other inputs'!$C$6/'Other inputs'!$C$5)</f>
        <v>0</v>
      </c>
      <c r="AD110" s="149">
        <f>IF(B110=$B$35,J110*('Other inputs'!$C$6/'Other inputs'!$C$5)-('Other inputs'!$C$18/1000000),J110*('Other inputs'!$C$6/'Other inputs'!$C$5))</f>
        <v>8.9834141522807692E-2</v>
      </c>
      <c r="AE110" s="149">
        <f>K110*('Other inputs'!$C$6/'Other inputs'!$C$5)</f>
        <v>0</v>
      </c>
      <c r="AF110" s="149">
        <f>L110*('Other inputs'!$C$6/'Other inputs'!$C$5)</f>
        <v>0</v>
      </c>
      <c r="AG110" s="188">
        <f>M110*('Other inputs'!$C$6/'Other inputs'!$C$5)</f>
        <v>0</v>
      </c>
      <c r="AH110" s="149">
        <f>N110*('Other inputs'!$C$6/'Other inputs'!$C$5)</f>
        <v>0</v>
      </c>
      <c r="AI110" s="149">
        <f>O110*('Other inputs'!$C$6/'Other inputs'!$C$5)</f>
        <v>2.4099195700424518</v>
      </c>
      <c r="AJ110" s="149">
        <f>P110*('Other inputs'!$C$6/'Other inputs'!$C$5)</f>
        <v>0</v>
      </c>
      <c r="AK110" s="149">
        <f>Q110*('Other inputs'!$C$6/'Other inputs'!$C$5)</f>
        <v>0</v>
      </c>
      <c r="AL110" s="188">
        <f>R110*('Other inputs'!$C$6/'Other inputs'!$C$5)</f>
        <v>0</v>
      </c>
      <c r="AM110" s="156">
        <f t="shared" si="18"/>
        <v>0</v>
      </c>
      <c r="AN110" s="149">
        <f t="shared" si="19"/>
        <v>2.4997537115652597</v>
      </c>
      <c r="AO110" s="149">
        <f t="shared" si="20"/>
        <v>0</v>
      </c>
      <c r="AP110" s="149">
        <f t="shared" si="21"/>
        <v>0</v>
      </c>
      <c r="AQ110" s="188">
        <f t="shared" si="22"/>
        <v>0</v>
      </c>
      <c r="AR110" s="149"/>
      <c r="AS110" s="156">
        <f>IF(D110=$C$171,'Other inputs'!$C$12/1000000,SUM(AC110:AG110))</f>
        <v>8.9834141522807692E-2</v>
      </c>
      <c r="AT110" s="200">
        <f>IF(D110=$C$171,$Z$171*('Other inputs'!$C$6/'Other inputs'!$C$5),SUM(AH110:AL110))</f>
        <v>2.4099195700424518</v>
      </c>
      <c r="AU110" s="210">
        <f t="shared" si="23"/>
        <v>2.4997537115652597</v>
      </c>
      <c r="AV110" s="214"/>
      <c r="AW110" s="199">
        <f>IF($G110=1,0,AC110*('Other inputs'!$F$6/'Other inputs'!$F$5))</f>
        <v>0</v>
      </c>
      <c r="AX110" s="200">
        <f>IF($G110=1,0,AD110*('Other inputs'!$F$6/'Other inputs'!$F$5))</f>
        <v>9.0330920185606622E-2</v>
      </c>
      <c r="AY110" s="200">
        <f>IF($G110=1,0,AE110*('Other inputs'!$F$6/'Other inputs'!$F$5))</f>
        <v>0</v>
      </c>
      <c r="AZ110" s="200">
        <f>IF($G110=1,0,AF110*('Other inputs'!$F$6/'Other inputs'!$F$5))</f>
        <v>0</v>
      </c>
      <c r="BA110" s="200">
        <f>IF($G110=1,0,AG110*('Other inputs'!$F$6/'Other inputs'!$F$5))</f>
        <v>0</v>
      </c>
      <c r="BB110" s="199">
        <f>IF($G110=1,0,AH110*('Other inputs'!$C$7/'Other inputs'!$C$6))</f>
        <v>0</v>
      </c>
      <c r="BC110" s="200">
        <f>IF($G110=1,0,AI110*('Other inputs'!$C$7/'Other inputs'!$C$6))</f>
        <v>2.4099195700424518</v>
      </c>
      <c r="BD110" s="200">
        <f>IF($G110=1,0,AJ110*('Other inputs'!$C$7/'Other inputs'!$C$6))</f>
        <v>0</v>
      </c>
      <c r="BE110" s="200">
        <f>IF($G110=1,0,AK110*('Other inputs'!$C$7/'Other inputs'!$C$6))</f>
        <v>0</v>
      </c>
      <c r="BF110" s="200">
        <f>IF($G110=1,0,AL110*('Other inputs'!$C$7/'Other inputs'!$C$6))</f>
        <v>0</v>
      </c>
      <c r="BG110" s="199">
        <f t="shared" si="24"/>
        <v>0</v>
      </c>
      <c r="BH110" s="200">
        <f t="shared" si="25"/>
        <v>2.5002504902280585</v>
      </c>
      <c r="BI110" s="200">
        <f t="shared" si="26"/>
        <v>0</v>
      </c>
      <c r="BJ110" s="200">
        <f t="shared" si="27"/>
        <v>0</v>
      </c>
      <c r="BK110" s="210">
        <f t="shared" si="28"/>
        <v>0</v>
      </c>
      <c r="BL110" s="200"/>
      <c r="BM110" s="199">
        <f>IF(D110=C$171,'Other inputs'!$C$13/1000000,SUM(AW110:BA110))</f>
        <v>9.0330920185606622E-2</v>
      </c>
      <c r="BN110" s="200">
        <f>IF(B110=$B$171,$AT$171*('Other inputs'!$C$7/'Other inputs'!$C$6),SUM(BB110:BF110))</f>
        <v>2.4099195700424518</v>
      </c>
      <c r="BO110" s="188">
        <f t="shared" si="29"/>
        <v>2.5002504902280585</v>
      </c>
    </row>
    <row r="111" spans="2:67">
      <c r="B111" s="121" t="str">
        <f>'KI 2019-20'!B112</f>
        <v>E2001</v>
      </c>
      <c r="C111" s="160" t="str">
        <f t="shared" si="16"/>
        <v>E2001</v>
      </c>
      <c r="D111" s="160" t="str">
        <f t="shared" si="17"/>
        <v>E2001</v>
      </c>
      <c r="E111" t="str">
        <f>INDEX('KI 2019-20'!D$9:D$383,MATCH($B111,'KI 2019-20'!$B$9:$B$383,0))</f>
        <v>UNINFIR</v>
      </c>
      <c r="F111">
        <f>INDEX('KI 2019-20'!E$9:E$383,MATCH($B111,'KI 2019-20'!$B$9:$B$383,0))</f>
        <v>0</v>
      </c>
      <c r="G111" s="119">
        <v>0</v>
      </c>
      <c r="H111" s="120" t="str">
        <f>INDEX('KI 2019-20'!F$9:F$383,MATCH($B111,'KI 2019-20'!$B$9:$B$383,0))</f>
        <v>East Riding of Yorkshire</v>
      </c>
      <c r="I111" s="154">
        <f>_xlfn.IFNA(IF($B111=$B$382,0,INDEX('I.Supplementary 2019-20'!N$8:N$191,MATCH($B111,'I.Supplementary 2019-20'!$B$8:$B$191,0))),INDEX('KI 2019-20'!N$9:N$383,MATCH($B111,'KI 2019-20'!$B$9:$B$383,0)))</f>
        <v>6.1480407920792848</v>
      </c>
      <c r="J111" s="153">
        <f>_xlfn.IFNA(IF($B111=$B$382,0,INDEX('I.Supplementary 2019-20'!O$8:O$191,MATCH($B111,'I.Supplementary 2019-20'!$B$8:$B$191,0))),INDEX('KI 2019-20'!O$9:O$383,MATCH($B111,'KI 2019-20'!$B$9:$B$383,0)))</f>
        <v>-1.3764476407600268</v>
      </c>
      <c r="K111" s="153">
        <f>_xlfn.IFNA(IF($B111=$B$382,0,INDEX('I.Supplementary 2019-20'!P$8:P$191,MATCH($B111,'I.Supplementary 2019-20'!$B$8:$B$191,0))),INDEX('KI 2019-20'!P$9:P$383,MATCH($B111,'KI 2019-20'!$B$9:$B$383,0)))</f>
        <v>0</v>
      </c>
      <c r="L111" s="153">
        <f>_xlfn.IFNA(IF($B111=$B$382,0,INDEX('I.Supplementary 2019-20'!Q$8:Q$191,MATCH($B111,'I.Supplementary 2019-20'!$B$8:$B$191,0))),INDEX('KI 2019-20'!Q$9:Q$383,MATCH($B111,'KI 2019-20'!$B$9:$B$383,0)))</f>
        <v>0</v>
      </c>
      <c r="M111" s="155">
        <f>_xlfn.IFNA(IF($B111=$B$382,0,INDEX('I.Supplementary 2019-20'!R$8:R$191,MATCH($B111,'I.Supplementary 2019-20'!$B$8:$B$191,0))),INDEX('KI 2019-20'!R$9:R$383,MATCH($B111,'KI 2019-20'!$B$9:$B$383,0)))</f>
        <v>0</v>
      </c>
      <c r="N111" s="153">
        <f>_xlfn.IFNA(IF($B111=$B$382,0,INDEX('I.Supplementary 2019-20'!S$8:S$191,MATCH($B111,'I.Supplementary 2019-20'!$B$8:$B$191,0))),INDEX('KI 2019-20'!S$9:S$383,MATCH($B111,'KI 2019-20'!$B$9:$B$383,0)))</f>
        <v>42.782779709649667</v>
      </c>
      <c r="O111" s="153">
        <f>_xlfn.IFNA(IF($B111=$B$382,0,INDEX('I.Supplementary 2019-20'!T$8:T$191,MATCH($B111,'I.Supplementary 2019-20'!$B$8:$B$191,0))),INDEX('KI 2019-20'!T$9:T$383,MATCH($B111,'KI 2019-20'!$B$9:$B$383,0)))</f>
        <v>9.5929981237973081</v>
      </c>
      <c r="P111" s="153">
        <f>_xlfn.IFNA(IF($B111=$B$382,0,INDEX('I.Supplementary 2019-20'!U$8:U$191,MATCH($B111,'I.Supplementary 2019-20'!$B$8:$B$191,0))),INDEX('KI 2019-20'!U$9:U$383,MATCH($B111,'KI 2019-20'!$B$9:$B$383,0)))</f>
        <v>0</v>
      </c>
      <c r="Q111" s="153">
        <f>_xlfn.IFNA(IF($B111=$B$382,0,INDEX('I.Supplementary 2019-20'!V$8:V$191,MATCH($B111,'I.Supplementary 2019-20'!$B$8:$B$191,0))),INDEX('KI 2019-20'!V$9:V$383,MATCH($B111,'KI 2019-20'!$B$9:$B$383,0)))</f>
        <v>0</v>
      </c>
      <c r="R111" s="155">
        <f>_xlfn.IFNA(IF($B111=$B$382,0,INDEX('I.Supplementary 2019-20'!W$8:W$191,MATCH($B111,'I.Supplementary 2019-20'!$B$8:$B$191,0))),INDEX('KI 2019-20'!W$9:W$383,MATCH($B111,'KI 2019-20'!$B$9:$B$383,0)))</f>
        <v>0</v>
      </c>
      <c r="S111" s="153">
        <f>_xlfn.IFNA(IF($B111=$B$382,0,INDEX('I.Supplementary 2019-20'!X$8:X$191,MATCH($B111,'I.Supplementary 2019-20'!$B$8:$B$191,0))),INDEX('KI 2019-20'!X$9:X$383,MATCH($B111,'KI 2019-20'!$B$9:$B$383,0)))</f>
        <v>48.930820501728952</v>
      </c>
      <c r="T111" s="153">
        <f>_xlfn.IFNA(IF($B111=$B$382,0,INDEX('I.Supplementary 2019-20'!Y$8:Y$191,MATCH($B111,'I.Supplementary 2019-20'!$B$8:$B$191,0))),INDEX('KI 2019-20'!Y$9:Y$383,MATCH($B111,'KI 2019-20'!$B$9:$B$383,0)))</f>
        <v>8.2165504830372811</v>
      </c>
      <c r="U111" s="153">
        <f>_xlfn.IFNA(IF($B111=$B$382,0,INDEX('I.Supplementary 2019-20'!Z$8:Z$191,MATCH($B111,'I.Supplementary 2019-20'!$B$8:$B$191,0))),INDEX('KI 2019-20'!Z$9:Z$383,MATCH($B111,'KI 2019-20'!$B$9:$B$383,0)))</f>
        <v>0</v>
      </c>
      <c r="V111" s="153">
        <f>_xlfn.IFNA(IF($B111=$B$382,0,INDEX('I.Supplementary 2019-20'!AA$8:AA$191,MATCH($B111,'I.Supplementary 2019-20'!$B$8:$B$191,0))),INDEX('KI 2019-20'!AA$9:AA$383,MATCH($B111,'KI 2019-20'!$B$9:$B$383,0)))</f>
        <v>0</v>
      </c>
      <c r="W111" s="155">
        <f>_xlfn.IFNA(IF($B111=$B$382,0,INDEX('I.Supplementary 2019-20'!AB$8:AB$191,MATCH($B111,'I.Supplementary 2019-20'!$B$8:$B$191,0))),INDEX('KI 2019-20'!AB$9:AB$383,MATCH($B111,'KI 2019-20'!$B$9:$B$383,0)))</f>
        <v>0</v>
      </c>
      <c r="Y111" s="154">
        <f>_xlfn.IFNA(IF($B111=$B$382,0,INDEX('I.Supplementary 2019-20'!$I$8:$I$191,MATCH($B111,'I.Supplementary 2019-20'!$B$8:$B$191,0))),INDEX('KI 2019-20'!$I$9:$I$383,MATCH($B111,'KI 2019-20'!$B$9:$B$383,0)))</f>
        <v>4.7715931513192578</v>
      </c>
      <c r="Z111" s="153">
        <f>_xlfn.IFNA(IF($B111=$B$382,0,INDEX('I.Supplementary 2019-20'!$J$8:$J$191,MATCH($B111,'I.Supplementary 2019-20'!$B$8:$B$191,0))),INDEX('KI 2019-20'!$J$9:$J$383,MATCH($B111,'KI 2019-20'!$B$9:$B$383,0)))</f>
        <v>52.375777833446982</v>
      </c>
      <c r="AA111" s="155">
        <f>_xlfn.IFNA(IF($B111=$B$382,0,INDEX('I.Supplementary 2019-20'!$H$8:$H$191,MATCH($B111,'I.Supplementary 2019-20'!$B$8:$B$191,0))),INDEX('KI 2019-20'!$H$9:$H$383,MATCH($B111,'KI 2019-20'!$B$9:$B$383,0)))</f>
        <v>57.147370984766241</v>
      </c>
      <c r="AC111" s="156">
        <f>I111*('Other inputs'!$C$6/'Other inputs'!$C$5)</f>
        <v>6.2482125361457497</v>
      </c>
      <c r="AD111" s="149">
        <f>IF(B111=$B$35,J111*('Other inputs'!$C$6/'Other inputs'!$C$5)-('Other inputs'!$C$18/1000000),J111*('Other inputs'!$C$6/'Other inputs'!$C$5))</f>
        <v>-1.3988744862306586</v>
      </c>
      <c r="AE111" s="149">
        <f>K111*('Other inputs'!$C$6/'Other inputs'!$C$5)</f>
        <v>0</v>
      </c>
      <c r="AF111" s="149">
        <f>L111*('Other inputs'!$C$6/'Other inputs'!$C$5)</f>
        <v>0</v>
      </c>
      <c r="AG111" s="188">
        <f>M111*('Other inputs'!$C$6/'Other inputs'!$C$5)</f>
        <v>0</v>
      </c>
      <c r="AH111" s="149">
        <f>N111*('Other inputs'!$C$6/'Other inputs'!$C$5)</f>
        <v>43.479851476813003</v>
      </c>
      <c r="AI111" s="149">
        <f>O111*('Other inputs'!$C$6/'Other inputs'!$C$5)</f>
        <v>9.7492995188897282</v>
      </c>
      <c r="AJ111" s="149">
        <f>P111*('Other inputs'!$C$6/'Other inputs'!$C$5)</f>
        <v>0</v>
      </c>
      <c r="AK111" s="149">
        <f>Q111*('Other inputs'!$C$6/'Other inputs'!$C$5)</f>
        <v>0</v>
      </c>
      <c r="AL111" s="188">
        <f>R111*('Other inputs'!$C$6/'Other inputs'!$C$5)</f>
        <v>0</v>
      </c>
      <c r="AM111" s="156">
        <f t="shared" si="18"/>
        <v>49.728064012958754</v>
      </c>
      <c r="AN111" s="149">
        <f t="shared" si="19"/>
        <v>8.3504250326590697</v>
      </c>
      <c r="AO111" s="149">
        <f t="shared" si="20"/>
        <v>0</v>
      </c>
      <c r="AP111" s="149">
        <f t="shared" si="21"/>
        <v>0</v>
      </c>
      <c r="AQ111" s="188">
        <f t="shared" si="22"/>
        <v>0</v>
      </c>
      <c r="AR111" s="149"/>
      <c r="AS111" s="156">
        <f>IF(D111=$C$171,'Other inputs'!$C$12/1000000,SUM(AC111:AG111))</f>
        <v>4.8493380499150911</v>
      </c>
      <c r="AT111" s="200">
        <f>IF(D111=$C$171,$Z$171*('Other inputs'!$C$6/'Other inputs'!$C$5),SUM(AH111:AL111))</f>
        <v>53.229150995702732</v>
      </c>
      <c r="AU111" s="210">
        <f t="shared" si="23"/>
        <v>58.078489045617822</v>
      </c>
      <c r="AV111" s="214"/>
      <c r="AW111" s="199">
        <f>IF($G111=1,0,AC111*('Other inputs'!$F$6/'Other inputs'!$F$5))</f>
        <v>6.282764863534573</v>
      </c>
      <c r="AX111" s="200">
        <f>IF($G111=1,0,AD111*('Other inputs'!$F$6/'Other inputs'!$F$5))</f>
        <v>-1.4066101976752519</v>
      </c>
      <c r="AY111" s="200">
        <f>IF($G111=1,0,AE111*('Other inputs'!$F$6/'Other inputs'!$F$5))</f>
        <v>0</v>
      </c>
      <c r="AZ111" s="200">
        <f>IF($G111=1,0,AF111*('Other inputs'!$F$6/'Other inputs'!$F$5))</f>
        <v>0</v>
      </c>
      <c r="BA111" s="200">
        <f>IF($G111=1,0,AG111*('Other inputs'!$F$6/'Other inputs'!$F$5))</f>
        <v>0</v>
      </c>
      <c r="BB111" s="199">
        <f>IF($G111=1,0,AH111*('Other inputs'!$C$7/'Other inputs'!$C$6))</f>
        <v>43.479851476813003</v>
      </c>
      <c r="BC111" s="200">
        <f>IF($G111=1,0,AI111*('Other inputs'!$C$7/'Other inputs'!$C$6))</f>
        <v>9.7492995188897282</v>
      </c>
      <c r="BD111" s="200">
        <f>IF($G111=1,0,AJ111*('Other inputs'!$C$7/'Other inputs'!$C$6))</f>
        <v>0</v>
      </c>
      <c r="BE111" s="200">
        <f>IF($G111=1,0,AK111*('Other inputs'!$C$7/'Other inputs'!$C$6))</f>
        <v>0</v>
      </c>
      <c r="BF111" s="200">
        <f>IF($G111=1,0,AL111*('Other inputs'!$C$7/'Other inputs'!$C$6))</f>
        <v>0</v>
      </c>
      <c r="BG111" s="199">
        <f t="shared" si="24"/>
        <v>49.762616340347577</v>
      </c>
      <c r="BH111" s="200">
        <f t="shared" si="25"/>
        <v>8.3426893212144755</v>
      </c>
      <c r="BI111" s="200">
        <f t="shared" si="26"/>
        <v>0</v>
      </c>
      <c r="BJ111" s="200">
        <f t="shared" si="27"/>
        <v>0</v>
      </c>
      <c r="BK111" s="210">
        <f t="shared" si="28"/>
        <v>0</v>
      </c>
      <c r="BL111" s="200"/>
      <c r="BM111" s="199">
        <f>IF(D111=C$171,'Other inputs'!$C$13/1000000,SUM(AW111:BA111))</f>
        <v>4.8761546658593211</v>
      </c>
      <c r="BN111" s="200">
        <f>IF(B111=$B$171,$AT$171*('Other inputs'!$C$7/'Other inputs'!$C$6),SUM(BB111:BF111))</f>
        <v>53.229150995702732</v>
      </c>
      <c r="BO111" s="188">
        <f t="shared" si="29"/>
        <v>58.105305661562056</v>
      </c>
    </row>
    <row r="112" spans="2:67">
      <c r="B112" s="121" t="str">
        <f>'KI 2019-20'!B113</f>
        <v>E3432</v>
      </c>
      <c r="C112" s="160" t="str">
        <f t="shared" si="16"/>
        <v>E3432</v>
      </c>
      <c r="D112" s="160" t="str">
        <f t="shared" si="17"/>
        <v>E3432</v>
      </c>
      <c r="E112" t="str">
        <f>INDEX('KI 2019-20'!D$9:D$383,MATCH($B112,'KI 2019-20'!$B$9:$B$383,0))</f>
        <v>SD</v>
      </c>
      <c r="F112" t="str">
        <f>INDEX('KI 2019-20'!E$9:E$383,MATCH($B112,'KI 2019-20'!$B$9:$B$383,0))</f>
        <v>P1902</v>
      </c>
      <c r="G112" s="119">
        <v>0</v>
      </c>
      <c r="H112" s="120" t="str">
        <f>INDEX('KI 2019-20'!F$9:F$383,MATCH($B112,'KI 2019-20'!$B$9:$B$383,0))</f>
        <v>East Staffordshire</v>
      </c>
      <c r="I112" s="154">
        <f>_xlfn.IFNA(IF($B112=$B$382,0,INDEX('I.Supplementary 2019-20'!N$8:N$191,MATCH($B112,'I.Supplementary 2019-20'!$B$8:$B$191,0))),INDEX('KI 2019-20'!N$9:N$383,MATCH($B112,'KI 2019-20'!$B$9:$B$383,0)))</f>
        <v>0</v>
      </c>
      <c r="J112" s="153">
        <f>_xlfn.IFNA(IF($B112=$B$382,0,INDEX('I.Supplementary 2019-20'!O$8:O$191,MATCH($B112,'I.Supplementary 2019-20'!$B$8:$B$191,0))),INDEX('KI 2019-20'!O$9:O$383,MATCH($B112,'KI 2019-20'!$B$9:$B$383,0)))</f>
        <v>0</v>
      </c>
      <c r="K112" s="153">
        <f>_xlfn.IFNA(IF($B112=$B$382,0,INDEX('I.Supplementary 2019-20'!P$8:P$191,MATCH($B112,'I.Supplementary 2019-20'!$B$8:$B$191,0))),INDEX('KI 2019-20'!P$9:P$383,MATCH($B112,'KI 2019-20'!$B$9:$B$383,0)))</f>
        <v>0</v>
      </c>
      <c r="L112" s="153">
        <f>_xlfn.IFNA(IF($B112=$B$382,0,INDEX('I.Supplementary 2019-20'!Q$8:Q$191,MATCH($B112,'I.Supplementary 2019-20'!$B$8:$B$191,0))),INDEX('KI 2019-20'!Q$9:Q$383,MATCH($B112,'KI 2019-20'!$B$9:$B$383,0)))</f>
        <v>0</v>
      </c>
      <c r="M112" s="155">
        <f>_xlfn.IFNA(IF($B112=$B$382,0,INDEX('I.Supplementary 2019-20'!R$8:R$191,MATCH($B112,'I.Supplementary 2019-20'!$B$8:$B$191,0))),INDEX('KI 2019-20'!R$9:R$383,MATCH($B112,'KI 2019-20'!$B$9:$B$383,0)))</f>
        <v>0</v>
      </c>
      <c r="N112" s="153">
        <f>_xlfn.IFNA(IF($B112=$B$382,0,INDEX('I.Supplementary 2019-20'!S$8:S$191,MATCH($B112,'I.Supplementary 2019-20'!$B$8:$B$191,0))),INDEX('KI 2019-20'!S$9:S$383,MATCH($B112,'KI 2019-20'!$B$9:$B$383,0)))</f>
        <v>0</v>
      </c>
      <c r="O112" s="153">
        <f>_xlfn.IFNA(IF($B112=$B$382,0,INDEX('I.Supplementary 2019-20'!T$8:T$191,MATCH($B112,'I.Supplementary 2019-20'!$B$8:$B$191,0))),INDEX('KI 2019-20'!T$9:T$383,MATCH($B112,'KI 2019-20'!$B$9:$B$383,0)))</f>
        <v>3.148012343921069</v>
      </c>
      <c r="P112" s="153">
        <f>_xlfn.IFNA(IF($B112=$B$382,0,INDEX('I.Supplementary 2019-20'!U$8:U$191,MATCH($B112,'I.Supplementary 2019-20'!$B$8:$B$191,0))),INDEX('KI 2019-20'!U$9:U$383,MATCH($B112,'KI 2019-20'!$B$9:$B$383,0)))</f>
        <v>0</v>
      </c>
      <c r="Q112" s="153">
        <f>_xlfn.IFNA(IF($B112=$B$382,0,INDEX('I.Supplementary 2019-20'!V$8:V$191,MATCH($B112,'I.Supplementary 2019-20'!$B$8:$B$191,0))),INDEX('KI 2019-20'!V$9:V$383,MATCH($B112,'KI 2019-20'!$B$9:$B$383,0)))</f>
        <v>0</v>
      </c>
      <c r="R112" s="155">
        <f>_xlfn.IFNA(IF($B112=$B$382,0,INDEX('I.Supplementary 2019-20'!W$8:W$191,MATCH($B112,'I.Supplementary 2019-20'!$B$8:$B$191,0))),INDEX('KI 2019-20'!W$9:W$383,MATCH($B112,'KI 2019-20'!$B$9:$B$383,0)))</f>
        <v>0</v>
      </c>
      <c r="S112" s="153">
        <f>_xlfn.IFNA(IF($B112=$B$382,0,INDEX('I.Supplementary 2019-20'!X$8:X$191,MATCH($B112,'I.Supplementary 2019-20'!$B$8:$B$191,0))),INDEX('KI 2019-20'!X$9:X$383,MATCH($B112,'KI 2019-20'!$B$9:$B$383,0)))</f>
        <v>0</v>
      </c>
      <c r="T112" s="153">
        <f>_xlfn.IFNA(IF($B112=$B$382,0,INDEX('I.Supplementary 2019-20'!Y$8:Y$191,MATCH($B112,'I.Supplementary 2019-20'!$B$8:$B$191,0))),INDEX('KI 2019-20'!Y$9:Y$383,MATCH($B112,'KI 2019-20'!$B$9:$B$383,0)))</f>
        <v>3.148012343921069</v>
      </c>
      <c r="U112" s="153">
        <f>_xlfn.IFNA(IF($B112=$B$382,0,INDEX('I.Supplementary 2019-20'!Z$8:Z$191,MATCH($B112,'I.Supplementary 2019-20'!$B$8:$B$191,0))),INDEX('KI 2019-20'!Z$9:Z$383,MATCH($B112,'KI 2019-20'!$B$9:$B$383,0)))</f>
        <v>0</v>
      </c>
      <c r="V112" s="153">
        <f>_xlfn.IFNA(IF($B112=$B$382,0,INDEX('I.Supplementary 2019-20'!AA$8:AA$191,MATCH($B112,'I.Supplementary 2019-20'!$B$8:$B$191,0))),INDEX('KI 2019-20'!AA$9:AA$383,MATCH($B112,'KI 2019-20'!$B$9:$B$383,0)))</f>
        <v>0</v>
      </c>
      <c r="W112" s="155">
        <f>_xlfn.IFNA(IF($B112=$B$382,0,INDEX('I.Supplementary 2019-20'!AB$8:AB$191,MATCH($B112,'I.Supplementary 2019-20'!$B$8:$B$191,0))),INDEX('KI 2019-20'!AB$9:AB$383,MATCH($B112,'KI 2019-20'!$B$9:$B$383,0)))</f>
        <v>0</v>
      </c>
      <c r="Y112" s="154">
        <f>_xlfn.IFNA(IF($B112=$B$382,0,INDEX('I.Supplementary 2019-20'!$I$8:$I$191,MATCH($B112,'I.Supplementary 2019-20'!$B$8:$B$191,0))),INDEX('KI 2019-20'!$I$9:$I$383,MATCH($B112,'KI 2019-20'!$B$9:$B$383,0)))</f>
        <v>0</v>
      </c>
      <c r="Z112" s="153">
        <f>_xlfn.IFNA(IF($B112=$B$382,0,INDEX('I.Supplementary 2019-20'!$J$8:$J$191,MATCH($B112,'I.Supplementary 2019-20'!$B$8:$B$191,0))),INDEX('KI 2019-20'!$J$9:$J$383,MATCH($B112,'KI 2019-20'!$B$9:$B$383,0)))</f>
        <v>3.148012343921069</v>
      </c>
      <c r="AA112" s="155">
        <f>_xlfn.IFNA(IF($B112=$B$382,0,INDEX('I.Supplementary 2019-20'!$H$8:$H$191,MATCH($B112,'I.Supplementary 2019-20'!$B$8:$B$191,0))),INDEX('KI 2019-20'!$H$9:$H$383,MATCH($B112,'KI 2019-20'!$B$9:$B$383,0)))</f>
        <v>3.148012343921069</v>
      </c>
      <c r="AC112" s="156">
        <f>I112*('Other inputs'!$C$6/'Other inputs'!$C$5)</f>
        <v>0</v>
      </c>
      <c r="AD112" s="149">
        <f>IF(B112=$B$35,J112*('Other inputs'!$C$6/'Other inputs'!$C$5)-('Other inputs'!$C$18/1000000),J112*('Other inputs'!$C$6/'Other inputs'!$C$5))</f>
        <v>0</v>
      </c>
      <c r="AE112" s="149">
        <f>K112*('Other inputs'!$C$6/'Other inputs'!$C$5)</f>
        <v>0</v>
      </c>
      <c r="AF112" s="149">
        <f>L112*('Other inputs'!$C$6/'Other inputs'!$C$5)</f>
        <v>0</v>
      </c>
      <c r="AG112" s="188">
        <f>M112*('Other inputs'!$C$6/'Other inputs'!$C$5)</f>
        <v>0</v>
      </c>
      <c r="AH112" s="149">
        <f>N112*('Other inputs'!$C$6/'Other inputs'!$C$5)</f>
        <v>0</v>
      </c>
      <c r="AI112" s="149">
        <f>O112*('Other inputs'!$C$6/'Other inputs'!$C$5)</f>
        <v>3.1993037874065449</v>
      </c>
      <c r="AJ112" s="149">
        <f>P112*('Other inputs'!$C$6/'Other inputs'!$C$5)</f>
        <v>0</v>
      </c>
      <c r="AK112" s="149">
        <f>Q112*('Other inputs'!$C$6/'Other inputs'!$C$5)</f>
        <v>0</v>
      </c>
      <c r="AL112" s="188">
        <f>R112*('Other inputs'!$C$6/'Other inputs'!$C$5)</f>
        <v>0</v>
      </c>
      <c r="AM112" s="156">
        <f t="shared" si="18"/>
        <v>0</v>
      </c>
      <c r="AN112" s="149">
        <f t="shared" si="19"/>
        <v>3.1993037874065449</v>
      </c>
      <c r="AO112" s="149">
        <f t="shared" si="20"/>
        <v>0</v>
      </c>
      <c r="AP112" s="149">
        <f t="shared" si="21"/>
        <v>0</v>
      </c>
      <c r="AQ112" s="188">
        <f t="shared" si="22"/>
        <v>0</v>
      </c>
      <c r="AR112" s="149"/>
      <c r="AS112" s="156">
        <f>IF(D112=$C$171,'Other inputs'!$C$12/1000000,SUM(AC112:AG112))</f>
        <v>0</v>
      </c>
      <c r="AT112" s="200">
        <f>IF(D112=$C$171,$Z$171*('Other inputs'!$C$6/'Other inputs'!$C$5),SUM(AH112:AL112))</f>
        <v>3.1993037874065449</v>
      </c>
      <c r="AU112" s="210">
        <f t="shared" si="23"/>
        <v>3.1993037874065449</v>
      </c>
      <c r="AV112" s="214"/>
      <c r="AW112" s="199">
        <f>IF($G112=1,0,AC112*('Other inputs'!$F$6/'Other inputs'!$F$5))</f>
        <v>0</v>
      </c>
      <c r="AX112" s="200">
        <f>IF($G112=1,0,AD112*('Other inputs'!$F$6/'Other inputs'!$F$5))</f>
        <v>0</v>
      </c>
      <c r="AY112" s="200">
        <f>IF($G112=1,0,AE112*('Other inputs'!$F$6/'Other inputs'!$F$5))</f>
        <v>0</v>
      </c>
      <c r="AZ112" s="200">
        <f>IF($G112=1,0,AF112*('Other inputs'!$F$6/'Other inputs'!$F$5))</f>
        <v>0</v>
      </c>
      <c r="BA112" s="200">
        <f>IF($G112=1,0,AG112*('Other inputs'!$F$6/'Other inputs'!$F$5))</f>
        <v>0</v>
      </c>
      <c r="BB112" s="199">
        <f>IF($G112=1,0,AH112*('Other inputs'!$C$7/'Other inputs'!$C$6))</f>
        <v>0</v>
      </c>
      <c r="BC112" s="200">
        <f>IF($G112=1,0,AI112*('Other inputs'!$C$7/'Other inputs'!$C$6))</f>
        <v>3.1993037874065449</v>
      </c>
      <c r="BD112" s="200">
        <f>IF($G112=1,0,AJ112*('Other inputs'!$C$7/'Other inputs'!$C$6))</f>
        <v>0</v>
      </c>
      <c r="BE112" s="200">
        <f>IF($G112=1,0,AK112*('Other inputs'!$C$7/'Other inputs'!$C$6))</f>
        <v>0</v>
      </c>
      <c r="BF112" s="200">
        <f>IF($G112=1,0,AL112*('Other inputs'!$C$7/'Other inputs'!$C$6))</f>
        <v>0</v>
      </c>
      <c r="BG112" s="199">
        <f t="shared" si="24"/>
        <v>0</v>
      </c>
      <c r="BH112" s="200">
        <f t="shared" si="25"/>
        <v>3.1993037874065449</v>
      </c>
      <c r="BI112" s="200">
        <f t="shared" si="26"/>
        <v>0</v>
      </c>
      <c r="BJ112" s="200">
        <f t="shared" si="27"/>
        <v>0</v>
      </c>
      <c r="BK112" s="210">
        <f t="shared" si="28"/>
        <v>0</v>
      </c>
      <c r="BL112" s="200"/>
      <c r="BM112" s="199">
        <f>IF(D112=C$171,'Other inputs'!$C$13/1000000,SUM(AW112:BA112))</f>
        <v>0</v>
      </c>
      <c r="BN112" s="200">
        <f>IF(B112=$B$171,$AT$171*('Other inputs'!$C$7/'Other inputs'!$C$6),SUM(BB112:BF112))</f>
        <v>3.1993037874065449</v>
      </c>
      <c r="BO112" s="188">
        <f t="shared" si="29"/>
        <v>3.1993037874065449</v>
      </c>
    </row>
    <row r="113" spans="2:67">
      <c r="B113" s="121" t="str">
        <f>'KI 2019-20'!B114</f>
        <v>E3538</v>
      </c>
      <c r="C113" s="160" t="str">
        <f t="shared" si="16"/>
        <v>E3538</v>
      </c>
      <c r="D113" s="160" t="str">
        <f t="shared" si="17"/>
        <v>E3538</v>
      </c>
      <c r="E113" t="str">
        <f>INDEX('KI 2019-20'!D$9:D$383,MATCH($B113,'KI 2019-20'!$B$9:$B$383,0))</f>
        <v>SD</v>
      </c>
      <c r="F113">
        <f>INDEX('KI 2019-20'!E$9:E$383,MATCH($B113,'KI 2019-20'!$B$9:$B$383,0))</f>
        <v>0</v>
      </c>
      <c r="G113" s="119">
        <v>0</v>
      </c>
      <c r="H113" s="120" t="str">
        <f>INDEX('KI 2019-20'!F$9:F$383,MATCH($B113,'KI 2019-20'!$B$9:$B$383,0))</f>
        <v>East Suffolk</v>
      </c>
      <c r="I113" s="154">
        <f>_xlfn.IFNA(IF($B113=$B$382,0,INDEX('I.Supplementary 2019-20'!N$8:N$191,MATCH($B113,'I.Supplementary 2019-20'!$B$8:$B$191,0))),INDEX('KI 2019-20'!N$9:N$383,MATCH($B113,'KI 2019-20'!$B$9:$B$383,0)))</f>
        <v>0</v>
      </c>
      <c r="J113" s="153">
        <f>_xlfn.IFNA(IF($B113=$B$382,0,INDEX('I.Supplementary 2019-20'!O$8:O$191,MATCH($B113,'I.Supplementary 2019-20'!$B$8:$B$191,0))),INDEX('KI 2019-20'!O$9:O$383,MATCH($B113,'KI 2019-20'!$B$9:$B$383,0)))</f>
        <v>0.32246557013575639</v>
      </c>
      <c r="K113" s="153">
        <f>_xlfn.IFNA(IF($B113=$B$382,0,INDEX('I.Supplementary 2019-20'!P$8:P$191,MATCH($B113,'I.Supplementary 2019-20'!$B$8:$B$191,0))),INDEX('KI 2019-20'!P$9:P$383,MATCH($B113,'KI 2019-20'!$B$9:$B$383,0)))</f>
        <v>0</v>
      </c>
      <c r="L113" s="153">
        <f>_xlfn.IFNA(IF($B113=$B$382,0,INDEX('I.Supplementary 2019-20'!Q$8:Q$191,MATCH($B113,'I.Supplementary 2019-20'!$B$8:$B$191,0))),INDEX('KI 2019-20'!Q$9:Q$383,MATCH($B113,'KI 2019-20'!$B$9:$B$383,0)))</f>
        <v>0</v>
      </c>
      <c r="M113" s="155">
        <f>_xlfn.IFNA(IF($B113=$B$382,0,INDEX('I.Supplementary 2019-20'!R$8:R$191,MATCH($B113,'I.Supplementary 2019-20'!$B$8:$B$191,0))),INDEX('KI 2019-20'!R$9:R$383,MATCH($B113,'KI 2019-20'!$B$9:$B$383,0)))</f>
        <v>0</v>
      </c>
      <c r="N113" s="153">
        <f>_xlfn.IFNA(IF($B113=$B$382,0,INDEX('I.Supplementary 2019-20'!S$8:S$191,MATCH($B113,'I.Supplementary 2019-20'!$B$8:$B$191,0))),INDEX('KI 2019-20'!S$9:S$383,MATCH($B113,'KI 2019-20'!$B$9:$B$383,0)))</f>
        <v>0</v>
      </c>
      <c r="O113" s="153">
        <f>_xlfn.IFNA(IF($B113=$B$382,0,INDEX('I.Supplementary 2019-20'!T$8:T$191,MATCH($B113,'I.Supplementary 2019-20'!$B$8:$B$191,0))),INDEX('KI 2019-20'!T$9:T$383,MATCH($B113,'KI 2019-20'!$B$9:$B$383,0)))</f>
        <v>6.8139516029249689</v>
      </c>
      <c r="P113" s="153">
        <f>_xlfn.IFNA(IF($B113=$B$382,0,INDEX('I.Supplementary 2019-20'!U$8:U$191,MATCH($B113,'I.Supplementary 2019-20'!$B$8:$B$191,0))),INDEX('KI 2019-20'!U$9:U$383,MATCH($B113,'KI 2019-20'!$B$9:$B$383,0)))</f>
        <v>0</v>
      </c>
      <c r="Q113" s="153">
        <f>_xlfn.IFNA(IF($B113=$B$382,0,INDEX('I.Supplementary 2019-20'!V$8:V$191,MATCH($B113,'I.Supplementary 2019-20'!$B$8:$B$191,0))),INDEX('KI 2019-20'!V$9:V$383,MATCH($B113,'KI 2019-20'!$B$9:$B$383,0)))</f>
        <v>0</v>
      </c>
      <c r="R113" s="155">
        <f>_xlfn.IFNA(IF($B113=$B$382,0,INDEX('I.Supplementary 2019-20'!W$8:W$191,MATCH($B113,'I.Supplementary 2019-20'!$B$8:$B$191,0))),INDEX('KI 2019-20'!W$9:W$383,MATCH($B113,'KI 2019-20'!$B$9:$B$383,0)))</f>
        <v>0</v>
      </c>
      <c r="S113" s="153">
        <f>_xlfn.IFNA(IF($B113=$B$382,0,INDEX('I.Supplementary 2019-20'!X$8:X$191,MATCH($B113,'I.Supplementary 2019-20'!$B$8:$B$191,0))),INDEX('KI 2019-20'!X$9:X$383,MATCH($B113,'KI 2019-20'!$B$9:$B$383,0)))</f>
        <v>0</v>
      </c>
      <c r="T113" s="153">
        <f>_xlfn.IFNA(IF($B113=$B$382,0,INDEX('I.Supplementary 2019-20'!Y$8:Y$191,MATCH($B113,'I.Supplementary 2019-20'!$B$8:$B$191,0))),INDEX('KI 2019-20'!Y$9:Y$383,MATCH($B113,'KI 2019-20'!$B$9:$B$383,0)))</f>
        <v>7.1364171730607255</v>
      </c>
      <c r="U113" s="153">
        <f>_xlfn.IFNA(IF($B113=$B$382,0,INDEX('I.Supplementary 2019-20'!Z$8:Z$191,MATCH($B113,'I.Supplementary 2019-20'!$B$8:$B$191,0))),INDEX('KI 2019-20'!Z$9:Z$383,MATCH($B113,'KI 2019-20'!$B$9:$B$383,0)))</f>
        <v>0</v>
      </c>
      <c r="V113" s="153">
        <f>_xlfn.IFNA(IF($B113=$B$382,0,INDEX('I.Supplementary 2019-20'!AA$8:AA$191,MATCH($B113,'I.Supplementary 2019-20'!$B$8:$B$191,0))),INDEX('KI 2019-20'!AA$9:AA$383,MATCH($B113,'KI 2019-20'!$B$9:$B$383,0)))</f>
        <v>0</v>
      </c>
      <c r="W113" s="155">
        <f>_xlfn.IFNA(IF($B113=$B$382,0,INDEX('I.Supplementary 2019-20'!AB$8:AB$191,MATCH($B113,'I.Supplementary 2019-20'!$B$8:$B$191,0))),INDEX('KI 2019-20'!AB$9:AB$383,MATCH($B113,'KI 2019-20'!$B$9:$B$383,0)))</f>
        <v>0</v>
      </c>
      <c r="Y113" s="154">
        <f>_xlfn.IFNA(IF($B113=$B$382,0,INDEX('I.Supplementary 2019-20'!$I$8:$I$191,MATCH($B113,'I.Supplementary 2019-20'!$B$8:$B$191,0))),INDEX('KI 2019-20'!$I$9:$I$383,MATCH($B113,'KI 2019-20'!$B$9:$B$383,0)))</f>
        <v>0.32246557013575639</v>
      </c>
      <c r="Z113" s="153">
        <f>_xlfn.IFNA(IF($B113=$B$382,0,INDEX('I.Supplementary 2019-20'!$J$8:$J$191,MATCH($B113,'I.Supplementary 2019-20'!$B$8:$B$191,0))),INDEX('KI 2019-20'!$J$9:$J$383,MATCH($B113,'KI 2019-20'!$B$9:$B$383,0)))</f>
        <v>6.8139516029249689</v>
      </c>
      <c r="AA113" s="155">
        <f>_xlfn.IFNA(IF($B113=$B$382,0,INDEX('I.Supplementary 2019-20'!$H$8:$H$191,MATCH($B113,'I.Supplementary 2019-20'!$B$8:$B$191,0))),INDEX('KI 2019-20'!$H$9:$H$383,MATCH($B113,'KI 2019-20'!$B$9:$B$383,0)))</f>
        <v>7.1364171730607255</v>
      </c>
      <c r="AC113" s="156">
        <f>I113*('Other inputs'!$C$6/'Other inputs'!$C$5)</f>
        <v>0</v>
      </c>
      <c r="AD113" s="149">
        <f>IF(B113=$B$35,J113*('Other inputs'!$C$6/'Other inputs'!$C$5)-('Other inputs'!$C$18/1000000),J113*('Other inputs'!$C$6/'Other inputs'!$C$5))</f>
        <v>0.32771959164509662</v>
      </c>
      <c r="AE113" s="149">
        <f>K113*('Other inputs'!$C$6/'Other inputs'!$C$5)</f>
        <v>0</v>
      </c>
      <c r="AF113" s="149">
        <f>L113*('Other inputs'!$C$6/'Other inputs'!$C$5)</f>
        <v>0</v>
      </c>
      <c r="AG113" s="188">
        <f>M113*('Other inputs'!$C$6/'Other inputs'!$C$5)</f>
        <v>0</v>
      </c>
      <c r="AH113" s="149">
        <f>N113*('Other inputs'!$C$6/'Other inputs'!$C$5)</f>
        <v>0</v>
      </c>
      <c r="AI113" s="149">
        <f>O113*('Other inputs'!$C$6/'Other inputs'!$C$5)</f>
        <v>6.9249732176365777</v>
      </c>
      <c r="AJ113" s="149">
        <f>P113*('Other inputs'!$C$6/'Other inputs'!$C$5)</f>
        <v>0</v>
      </c>
      <c r="AK113" s="149">
        <f>Q113*('Other inputs'!$C$6/'Other inputs'!$C$5)</f>
        <v>0</v>
      </c>
      <c r="AL113" s="188">
        <f>R113*('Other inputs'!$C$6/'Other inputs'!$C$5)</f>
        <v>0</v>
      </c>
      <c r="AM113" s="156">
        <f t="shared" si="18"/>
        <v>0</v>
      </c>
      <c r="AN113" s="149">
        <f t="shared" si="19"/>
        <v>7.2526928092816743</v>
      </c>
      <c r="AO113" s="149">
        <f t="shared" si="20"/>
        <v>0</v>
      </c>
      <c r="AP113" s="149">
        <f t="shared" si="21"/>
        <v>0</v>
      </c>
      <c r="AQ113" s="188">
        <f t="shared" si="22"/>
        <v>0</v>
      </c>
      <c r="AR113" s="149"/>
      <c r="AS113" s="156">
        <f>IF(D113=$C$171,'Other inputs'!$C$12/1000000,SUM(AC113:AG113))</f>
        <v>0.32771959164509662</v>
      </c>
      <c r="AT113" s="200">
        <f>IF(D113=$C$171,$Z$171*('Other inputs'!$C$6/'Other inputs'!$C$5),SUM(AH113:AL113))</f>
        <v>6.9249732176365777</v>
      </c>
      <c r="AU113" s="210">
        <f t="shared" si="23"/>
        <v>7.2526928092816743</v>
      </c>
      <c r="AV113" s="214"/>
      <c r="AW113" s="199">
        <f>IF($G113=1,0,AC113*('Other inputs'!$F$6/'Other inputs'!$F$5))</f>
        <v>0</v>
      </c>
      <c r="AX113" s="200">
        <f>IF($G113=1,0,AD113*('Other inputs'!$F$6/'Other inputs'!$F$5))</f>
        <v>0.32953186588460864</v>
      </c>
      <c r="AY113" s="200">
        <f>IF($G113=1,0,AE113*('Other inputs'!$F$6/'Other inputs'!$F$5))</f>
        <v>0</v>
      </c>
      <c r="AZ113" s="200">
        <f>IF($G113=1,0,AF113*('Other inputs'!$F$6/'Other inputs'!$F$5))</f>
        <v>0</v>
      </c>
      <c r="BA113" s="200">
        <f>IF($G113=1,0,AG113*('Other inputs'!$F$6/'Other inputs'!$F$5))</f>
        <v>0</v>
      </c>
      <c r="BB113" s="199">
        <f>IF($G113=1,0,AH113*('Other inputs'!$C$7/'Other inputs'!$C$6))</f>
        <v>0</v>
      </c>
      <c r="BC113" s="200">
        <f>IF($G113=1,0,AI113*('Other inputs'!$C$7/'Other inputs'!$C$6))</f>
        <v>6.9249732176365777</v>
      </c>
      <c r="BD113" s="200">
        <f>IF($G113=1,0,AJ113*('Other inputs'!$C$7/'Other inputs'!$C$6))</f>
        <v>0</v>
      </c>
      <c r="BE113" s="200">
        <f>IF($G113=1,0,AK113*('Other inputs'!$C$7/'Other inputs'!$C$6))</f>
        <v>0</v>
      </c>
      <c r="BF113" s="200">
        <f>IF($G113=1,0,AL113*('Other inputs'!$C$7/'Other inputs'!$C$6))</f>
        <v>0</v>
      </c>
      <c r="BG113" s="199">
        <f t="shared" si="24"/>
        <v>0</v>
      </c>
      <c r="BH113" s="200">
        <f t="shared" si="25"/>
        <v>7.2545050835211864</v>
      </c>
      <c r="BI113" s="200">
        <f t="shared" si="26"/>
        <v>0</v>
      </c>
      <c r="BJ113" s="200">
        <f t="shared" si="27"/>
        <v>0</v>
      </c>
      <c r="BK113" s="210">
        <f t="shared" si="28"/>
        <v>0</v>
      </c>
      <c r="BL113" s="200"/>
      <c r="BM113" s="199">
        <f>IF(D113=C$171,'Other inputs'!$C$13/1000000,SUM(AW113:BA113))</f>
        <v>0.32953186588460864</v>
      </c>
      <c r="BN113" s="200">
        <f>IF(B113=$B$171,$AT$171*('Other inputs'!$C$7/'Other inputs'!$C$6),SUM(BB113:BF113))</f>
        <v>6.9249732176365777</v>
      </c>
      <c r="BO113" s="188">
        <f t="shared" si="29"/>
        <v>7.2545050835211864</v>
      </c>
    </row>
    <row r="114" spans="2:67">
      <c r="B114" s="121" t="str">
        <f>'KI 2019-20'!B115</f>
        <v>E1421</v>
      </c>
      <c r="C114" s="160" t="str">
        <f t="shared" si="16"/>
        <v>E1421</v>
      </c>
      <c r="D114" s="160" t="str">
        <f t="shared" si="17"/>
        <v>E1421</v>
      </c>
      <c r="E114" t="str">
        <f>INDEX('KI 2019-20'!D$9:D$383,MATCH($B114,'KI 2019-20'!$B$9:$B$383,0))</f>
        <v>SCNFIR</v>
      </c>
      <c r="F114" t="str">
        <f>INDEX('KI 2019-20'!E$9:E$383,MATCH($B114,'KI 2019-20'!$B$9:$B$383,0))</f>
        <v>P1914</v>
      </c>
      <c r="G114" s="119">
        <v>0</v>
      </c>
      <c r="H114" s="120" t="str">
        <f>INDEX('KI 2019-20'!F$9:F$383,MATCH($B114,'KI 2019-20'!$B$9:$B$383,0))</f>
        <v>East Sussex</v>
      </c>
      <c r="I114" s="154">
        <f>_xlfn.IFNA(IF($B114=$B$382,0,INDEX('I.Supplementary 2019-20'!N$8:N$191,MATCH($B114,'I.Supplementary 2019-20'!$B$8:$B$191,0))),INDEX('KI 2019-20'!N$9:N$383,MATCH($B114,'KI 2019-20'!$B$9:$B$383,0)))</f>
        <v>3.4910806698478161</v>
      </c>
      <c r="J114" s="153">
        <f>_xlfn.IFNA(IF($B114=$B$382,0,INDEX('I.Supplementary 2019-20'!O$8:O$191,MATCH($B114,'I.Supplementary 2019-20'!$B$8:$B$191,0))),INDEX('KI 2019-20'!O$9:O$383,MATCH($B114,'KI 2019-20'!$B$9:$B$383,0)))</f>
        <v>0</v>
      </c>
      <c r="K114" s="153">
        <f>_xlfn.IFNA(IF($B114=$B$382,0,INDEX('I.Supplementary 2019-20'!P$8:P$191,MATCH($B114,'I.Supplementary 2019-20'!$B$8:$B$191,0))),INDEX('KI 2019-20'!P$9:P$383,MATCH($B114,'KI 2019-20'!$B$9:$B$383,0)))</f>
        <v>0</v>
      </c>
      <c r="L114" s="153">
        <f>_xlfn.IFNA(IF($B114=$B$382,0,INDEX('I.Supplementary 2019-20'!Q$8:Q$191,MATCH($B114,'I.Supplementary 2019-20'!$B$8:$B$191,0))),INDEX('KI 2019-20'!Q$9:Q$383,MATCH($B114,'KI 2019-20'!$B$9:$B$383,0)))</f>
        <v>0</v>
      </c>
      <c r="M114" s="155">
        <f>_xlfn.IFNA(IF($B114=$B$382,0,INDEX('I.Supplementary 2019-20'!R$8:R$191,MATCH($B114,'I.Supplementary 2019-20'!$B$8:$B$191,0))),INDEX('KI 2019-20'!R$9:R$383,MATCH($B114,'KI 2019-20'!$B$9:$B$383,0)))</f>
        <v>0</v>
      </c>
      <c r="N114" s="153">
        <f>_xlfn.IFNA(IF($B114=$B$382,0,INDEX('I.Supplementary 2019-20'!S$8:S$191,MATCH($B114,'I.Supplementary 2019-20'!$B$8:$B$191,0))),INDEX('KI 2019-20'!S$9:S$383,MATCH($B114,'KI 2019-20'!$B$9:$B$383,0)))</f>
        <v>73.860968923725025</v>
      </c>
      <c r="O114" s="153">
        <f>_xlfn.IFNA(IF($B114=$B$382,0,INDEX('I.Supplementary 2019-20'!T$8:T$191,MATCH($B114,'I.Supplementary 2019-20'!$B$8:$B$191,0))),INDEX('KI 2019-20'!T$9:T$383,MATCH($B114,'KI 2019-20'!$B$9:$B$383,0)))</f>
        <v>0</v>
      </c>
      <c r="P114" s="153">
        <f>_xlfn.IFNA(IF($B114=$B$382,0,INDEX('I.Supplementary 2019-20'!U$8:U$191,MATCH($B114,'I.Supplementary 2019-20'!$B$8:$B$191,0))),INDEX('KI 2019-20'!U$9:U$383,MATCH($B114,'KI 2019-20'!$B$9:$B$383,0)))</f>
        <v>0</v>
      </c>
      <c r="Q114" s="153">
        <f>_xlfn.IFNA(IF($B114=$B$382,0,INDEX('I.Supplementary 2019-20'!V$8:V$191,MATCH($B114,'I.Supplementary 2019-20'!$B$8:$B$191,0))),INDEX('KI 2019-20'!V$9:V$383,MATCH($B114,'KI 2019-20'!$B$9:$B$383,0)))</f>
        <v>0</v>
      </c>
      <c r="R114" s="155">
        <f>_xlfn.IFNA(IF($B114=$B$382,0,INDEX('I.Supplementary 2019-20'!W$8:W$191,MATCH($B114,'I.Supplementary 2019-20'!$B$8:$B$191,0))),INDEX('KI 2019-20'!W$9:W$383,MATCH($B114,'KI 2019-20'!$B$9:$B$383,0)))</f>
        <v>0</v>
      </c>
      <c r="S114" s="153">
        <f>_xlfn.IFNA(IF($B114=$B$382,0,INDEX('I.Supplementary 2019-20'!X$8:X$191,MATCH($B114,'I.Supplementary 2019-20'!$B$8:$B$191,0))),INDEX('KI 2019-20'!X$9:X$383,MATCH($B114,'KI 2019-20'!$B$9:$B$383,0)))</f>
        <v>77.352049593572843</v>
      </c>
      <c r="T114" s="153">
        <f>_xlfn.IFNA(IF($B114=$B$382,0,INDEX('I.Supplementary 2019-20'!Y$8:Y$191,MATCH($B114,'I.Supplementary 2019-20'!$B$8:$B$191,0))),INDEX('KI 2019-20'!Y$9:Y$383,MATCH($B114,'KI 2019-20'!$B$9:$B$383,0)))</f>
        <v>0</v>
      </c>
      <c r="U114" s="153">
        <f>_xlfn.IFNA(IF($B114=$B$382,0,INDEX('I.Supplementary 2019-20'!Z$8:Z$191,MATCH($B114,'I.Supplementary 2019-20'!$B$8:$B$191,0))),INDEX('KI 2019-20'!Z$9:Z$383,MATCH($B114,'KI 2019-20'!$B$9:$B$383,0)))</f>
        <v>0</v>
      </c>
      <c r="V114" s="153">
        <f>_xlfn.IFNA(IF($B114=$B$382,0,INDEX('I.Supplementary 2019-20'!AA$8:AA$191,MATCH($B114,'I.Supplementary 2019-20'!$B$8:$B$191,0))),INDEX('KI 2019-20'!AA$9:AA$383,MATCH($B114,'KI 2019-20'!$B$9:$B$383,0)))</f>
        <v>0</v>
      </c>
      <c r="W114" s="155">
        <f>_xlfn.IFNA(IF($B114=$B$382,0,INDEX('I.Supplementary 2019-20'!AB$8:AB$191,MATCH($B114,'I.Supplementary 2019-20'!$B$8:$B$191,0))),INDEX('KI 2019-20'!AB$9:AB$383,MATCH($B114,'KI 2019-20'!$B$9:$B$383,0)))</f>
        <v>0</v>
      </c>
      <c r="Y114" s="154">
        <f>_xlfn.IFNA(IF($B114=$B$382,0,INDEX('I.Supplementary 2019-20'!$I$8:$I$191,MATCH($B114,'I.Supplementary 2019-20'!$B$8:$B$191,0))),INDEX('KI 2019-20'!$I$9:$I$383,MATCH($B114,'KI 2019-20'!$B$9:$B$383,0)))</f>
        <v>3.4910806698478161</v>
      </c>
      <c r="Z114" s="153">
        <f>_xlfn.IFNA(IF($B114=$B$382,0,INDEX('I.Supplementary 2019-20'!$J$8:$J$191,MATCH($B114,'I.Supplementary 2019-20'!$B$8:$B$191,0))),INDEX('KI 2019-20'!$J$9:$J$383,MATCH($B114,'KI 2019-20'!$B$9:$B$383,0)))</f>
        <v>73.860968923725025</v>
      </c>
      <c r="AA114" s="155">
        <f>_xlfn.IFNA(IF($B114=$B$382,0,INDEX('I.Supplementary 2019-20'!$H$8:$H$191,MATCH($B114,'I.Supplementary 2019-20'!$B$8:$B$191,0))),INDEX('KI 2019-20'!$H$9:$H$383,MATCH($B114,'KI 2019-20'!$B$9:$B$383,0)))</f>
        <v>77.352049593572843</v>
      </c>
      <c r="AC114" s="156">
        <f>I114*('Other inputs'!$C$6/'Other inputs'!$C$5)</f>
        <v>3.5479618212913651</v>
      </c>
      <c r="AD114" s="149">
        <f>IF(B114=$B$35,J114*('Other inputs'!$C$6/'Other inputs'!$C$5)-('Other inputs'!$C$18/1000000),J114*('Other inputs'!$C$6/'Other inputs'!$C$5))</f>
        <v>0</v>
      </c>
      <c r="AE114" s="149">
        <f>K114*('Other inputs'!$C$6/'Other inputs'!$C$5)</f>
        <v>0</v>
      </c>
      <c r="AF114" s="149">
        <f>L114*('Other inputs'!$C$6/'Other inputs'!$C$5)</f>
        <v>0</v>
      </c>
      <c r="AG114" s="188">
        <f>M114*('Other inputs'!$C$6/'Other inputs'!$C$5)</f>
        <v>0</v>
      </c>
      <c r="AH114" s="149">
        <f>N114*('Other inputs'!$C$6/'Other inputs'!$C$5)</f>
        <v>75.064406299264334</v>
      </c>
      <c r="AI114" s="149">
        <f>O114*('Other inputs'!$C$6/'Other inputs'!$C$5)</f>
        <v>0</v>
      </c>
      <c r="AJ114" s="149">
        <f>P114*('Other inputs'!$C$6/'Other inputs'!$C$5)</f>
        <v>0</v>
      </c>
      <c r="AK114" s="149">
        <f>Q114*('Other inputs'!$C$6/'Other inputs'!$C$5)</f>
        <v>0</v>
      </c>
      <c r="AL114" s="188">
        <f>R114*('Other inputs'!$C$6/'Other inputs'!$C$5)</f>
        <v>0</v>
      </c>
      <c r="AM114" s="156">
        <f t="shared" si="18"/>
        <v>78.612368120555701</v>
      </c>
      <c r="AN114" s="149">
        <f t="shared" si="19"/>
        <v>0</v>
      </c>
      <c r="AO114" s="149">
        <f t="shared" si="20"/>
        <v>0</v>
      </c>
      <c r="AP114" s="149">
        <f t="shared" si="21"/>
        <v>0</v>
      </c>
      <c r="AQ114" s="188">
        <f t="shared" si="22"/>
        <v>0</v>
      </c>
      <c r="AR114" s="149"/>
      <c r="AS114" s="156">
        <f>IF(D114=$C$171,'Other inputs'!$C$12/1000000,SUM(AC114:AG114))</f>
        <v>3.5479618212913651</v>
      </c>
      <c r="AT114" s="200">
        <f>IF(D114=$C$171,$Z$171*('Other inputs'!$C$6/'Other inputs'!$C$5),SUM(AH114:AL114))</f>
        <v>75.064406299264334</v>
      </c>
      <c r="AU114" s="210">
        <f t="shared" si="23"/>
        <v>78.612368120555701</v>
      </c>
      <c r="AV114" s="214"/>
      <c r="AW114" s="199">
        <f>IF($G114=1,0,AC114*('Other inputs'!$F$6/'Other inputs'!$F$5))</f>
        <v>3.5675818866625613</v>
      </c>
      <c r="AX114" s="200">
        <f>IF($G114=1,0,AD114*('Other inputs'!$F$6/'Other inputs'!$F$5))</f>
        <v>0</v>
      </c>
      <c r="AY114" s="200">
        <f>IF($G114=1,0,AE114*('Other inputs'!$F$6/'Other inputs'!$F$5))</f>
        <v>0</v>
      </c>
      <c r="AZ114" s="200">
        <f>IF($G114=1,0,AF114*('Other inputs'!$F$6/'Other inputs'!$F$5))</f>
        <v>0</v>
      </c>
      <c r="BA114" s="200">
        <f>IF($G114=1,0,AG114*('Other inputs'!$F$6/'Other inputs'!$F$5))</f>
        <v>0</v>
      </c>
      <c r="BB114" s="199">
        <f>IF($G114=1,0,AH114*('Other inputs'!$C$7/'Other inputs'!$C$6))</f>
        <v>75.064406299264334</v>
      </c>
      <c r="BC114" s="200">
        <f>IF($G114=1,0,AI114*('Other inputs'!$C$7/'Other inputs'!$C$6))</f>
        <v>0</v>
      </c>
      <c r="BD114" s="200">
        <f>IF($G114=1,0,AJ114*('Other inputs'!$C$7/'Other inputs'!$C$6))</f>
        <v>0</v>
      </c>
      <c r="BE114" s="200">
        <f>IF($G114=1,0,AK114*('Other inputs'!$C$7/'Other inputs'!$C$6))</f>
        <v>0</v>
      </c>
      <c r="BF114" s="200">
        <f>IF($G114=1,0,AL114*('Other inputs'!$C$7/'Other inputs'!$C$6))</f>
        <v>0</v>
      </c>
      <c r="BG114" s="199">
        <f t="shared" si="24"/>
        <v>78.6319881859269</v>
      </c>
      <c r="BH114" s="200">
        <f t="shared" si="25"/>
        <v>0</v>
      </c>
      <c r="BI114" s="200">
        <f t="shared" si="26"/>
        <v>0</v>
      </c>
      <c r="BJ114" s="200">
        <f t="shared" si="27"/>
        <v>0</v>
      </c>
      <c r="BK114" s="210">
        <f t="shared" si="28"/>
        <v>0</v>
      </c>
      <c r="BL114" s="200"/>
      <c r="BM114" s="199">
        <f>IF(D114=C$171,'Other inputs'!$C$13/1000000,SUM(AW114:BA114))</f>
        <v>3.5675818866625613</v>
      </c>
      <c r="BN114" s="200">
        <f>IF(B114=$B$171,$AT$171*('Other inputs'!$C$7/'Other inputs'!$C$6),SUM(BB114:BF114))</f>
        <v>75.064406299264334</v>
      </c>
      <c r="BO114" s="188">
        <f t="shared" si="29"/>
        <v>78.6319881859269</v>
      </c>
    </row>
    <row r="115" spans="2:67">
      <c r="B115" s="121" t="str">
        <f>'KI 2019-20'!B116</f>
        <v>E6114</v>
      </c>
      <c r="C115" s="160" t="str">
        <f t="shared" si="16"/>
        <v>E6114</v>
      </c>
      <c r="D115" s="160" t="str">
        <f t="shared" si="17"/>
        <v>E6114</v>
      </c>
      <c r="E115" t="str">
        <f>INDEX('KI 2019-20'!D$9:D$383,MATCH($B115,'KI 2019-20'!$B$9:$B$383,0))</f>
        <v>SFIR</v>
      </c>
      <c r="F115" t="str">
        <f>INDEX('KI 2019-20'!E$9:E$383,MATCH($B115,'KI 2019-20'!$B$9:$B$383,0))</f>
        <v>P1914</v>
      </c>
      <c r="G115" s="119">
        <v>0</v>
      </c>
      <c r="H115" s="120" t="str">
        <f>INDEX('KI 2019-20'!F$9:F$383,MATCH($B115,'KI 2019-20'!$B$9:$B$383,0))</f>
        <v>East Sussex Fire</v>
      </c>
      <c r="I115" s="154">
        <f>_xlfn.IFNA(IF($B115=$B$382,0,INDEX('I.Supplementary 2019-20'!N$8:N$191,MATCH($B115,'I.Supplementary 2019-20'!$B$8:$B$191,0))),INDEX('KI 2019-20'!N$9:N$383,MATCH($B115,'KI 2019-20'!$B$9:$B$383,0)))</f>
        <v>0</v>
      </c>
      <c r="J115" s="153">
        <f>_xlfn.IFNA(IF($B115=$B$382,0,INDEX('I.Supplementary 2019-20'!O$8:O$191,MATCH($B115,'I.Supplementary 2019-20'!$B$8:$B$191,0))),INDEX('KI 2019-20'!O$9:O$383,MATCH($B115,'KI 2019-20'!$B$9:$B$383,0)))</f>
        <v>0</v>
      </c>
      <c r="K115" s="153">
        <f>_xlfn.IFNA(IF($B115=$B$382,0,INDEX('I.Supplementary 2019-20'!P$8:P$191,MATCH($B115,'I.Supplementary 2019-20'!$B$8:$B$191,0))),INDEX('KI 2019-20'!P$9:P$383,MATCH($B115,'KI 2019-20'!$B$9:$B$383,0)))</f>
        <v>3.1565576327690592</v>
      </c>
      <c r="L115" s="153">
        <f>_xlfn.IFNA(IF($B115=$B$382,0,INDEX('I.Supplementary 2019-20'!Q$8:Q$191,MATCH($B115,'I.Supplementary 2019-20'!$B$8:$B$191,0))),INDEX('KI 2019-20'!Q$9:Q$383,MATCH($B115,'KI 2019-20'!$B$9:$B$383,0)))</f>
        <v>0</v>
      </c>
      <c r="M115" s="155">
        <f>_xlfn.IFNA(IF($B115=$B$382,0,INDEX('I.Supplementary 2019-20'!R$8:R$191,MATCH($B115,'I.Supplementary 2019-20'!$B$8:$B$191,0))),INDEX('KI 2019-20'!R$9:R$383,MATCH($B115,'KI 2019-20'!$B$9:$B$383,0)))</f>
        <v>0</v>
      </c>
      <c r="N115" s="153">
        <f>_xlfn.IFNA(IF($B115=$B$382,0,INDEX('I.Supplementary 2019-20'!S$8:S$191,MATCH($B115,'I.Supplementary 2019-20'!$B$8:$B$191,0))),INDEX('KI 2019-20'!S$9:S$383,MATCH($B115,'KI 2019-20'!$B$9:$B$383,0)))</f>
        <v>0</v>
      </c>
      <c r="O115" s="153">
        <f>_xlfn.IFNA(IF($B115=$B$382,0,INDEX('I.Supplementary 2019-20'!T$8:T$191,MATCH($B115,'I.Supplementary 2019-20'!$B$8:$B$191,0))),INDEX('KI 2019-20'!T$9:T$383,MATCH($B115,'KI 2019-20'!$B$9:$B$383,0)))</f>
        <v>0</v>
      </c>
      <c r="P115" s="153">
        <f>_xlfn.IFNA(IF($B115=$B$382,0,INDEX('I.Supplementary 2019-20'!U$8:U$191,MATCH($B115,'I.Supplementary 2019-20'!$B$8:$B$191,0))),INDEX('KI 2019-20'!U$9:U$383,MATCH($B115,'KI 2019-20'!$B$9:$B$383,0)))</f>
        <v>7.6391233038375184</v>
      </c>
      <c r="Q115" s="153">
        <f>_xlfn.IFNA(IF($B115=$B$382,0,INDEX('I.Supplementary 2019-20'!V$8:V$191,MATCH($B115,'I.Supplementary 2019-20'!$B$8:$B$191,0))),INDEX('KI 2019-20'!V$9:V$383,MATCH($B115,'KI 2019-20'!$B$9:$B$383,0)))</f>
        <v>0</v>
      </c>
      <c r="R115" s="155">
        <f>_xlfn.IFNA(IF($B115=$B$382,0,INDEX('I.Supplementary 2019-20'!W$8:W$191,MATCH($B115,'I.Supplementary 2019-20'!$B$8:$B$191,0))),INDEX('KI 2019-20'!W$9:W$383,MATCH($B115,'KI 2019-20'!$B$9:$B$383,0)))</f>
        <v>0</v>
      </c>
      <c r="S115" s="153">
        <f>_xlfn.IFNA(IF($B115=$B$382,0,INDEX('I.Supplementary 2019-20'!X$8:X$191,MATCH($B115,'I.Supplementary 2019-20'!$B$8:$B$191,0))),INDEX('KI 2019-20'!X$9:X$383,MATCH($B115,'KI 2019-20'!$B$9:$B$383,0)))</f>
        <v>0</v>
      </c>
      <c r="T115" s="153">
        <f>_xlfn.IFNA(IF($B115=$B$382,0,INDEX('I.Supplementary 2019-20'!Y$8:Y$191,MATCH($B115,'I.Supplementary 2019-20'!$B$8:$B$191,0))),INDEX('KI 2019-20'!Y$9:Y$383,MATCH($B115,'KI 2019-20'!$B$9:$B$383,0)))</f>
        <v>0</v>
      </c>
      <c r="U115" s="153">
        <f>_xlfn.IFNA(IF($B115=$B$382,0,INDEX('I.Supplementary 2019-20'!Z$8:Z$191,MATCH($B115,'I.Supplementary 2019-20'!$B$8:$B$191,0))),INDEX('KI 2019-20'!Z$9:Z$383,MATCH($B115,'KI 2019-20'!$B$9:$B$383,0)))</f>
        <v>10.795680936606578</v>
      </c>
      <c r="V115" s="153">
        <f>_xlfn.IFNA(IF($B115=$B$382,0,INDEX('I.Supplementary 2019-20'!AA$8:AA$191,MATCH($B115,'I.Supplementary 2019-20'!$B$8:$B$191,0))),INDEX('KI 2019-20'!AA$9:AA$383,MATCH($B115,'KI 2019-20'!$B$9:$B$383,0)))</f>
        <v>0</v>
      </c>
      <c r="W115" s="155">
        <f>_xlfn.IFNA(IF($B115=$B$382,0,INDEX('I.Supplementary 2019-20'!AB$8:AB$191,MATCH($B115,'I.Supplementary 2019-20'!$B$8:$B$191,0))),INDEX('KI 2019-20'!AB$9:AB$383,MATCH($B115,'KI 2019-20'!$B$9:$B$383,0)))</f>
        <v>0</v>
      </c>
      <c r="Y115" s="154">
        <f>_xlfn.IFNA(IF($B115=$B$382,0,INDEX('I.Supplementary 2019-20'!$I$8:$I$191,MATCH($B115,'I.Supplementary 2019-20'!$B$8:$B$191,0))),INDEX('KI 2019-20'!$I$9:$I$383,MATCH($B115,'KI 2019-20'!$B$9:$B$383,0)))</f>
        <v>3.1565576327690592</v>
      </c>
      <c r="Z115" s="153">
        <f>_xlfn.IFNA(IF($B115=$B$382,0,INDEX('I.Supplementary 2019-20'!$J$8:$J$191,MATCH($B115,'I.Supplementary 2019-20'!$B$8:$B$191,0))),INDEX('KI 2019-20'!$J$9:$J$383,MATCH($B115,'KI 2019-20'!$B$9:$B$383,0)))</f>
        <v>7.6391233038375184</v>
      </c>
      <c r="AA115" s="155">
        <f>_xlfn.IFNA(IF($B115=$B$382,0,INDEX('I.Supplementary 2019-20'!$H$8:$H$191,MATCH($B115,'I.Supplementary 2019-20'!$B$8:$B$191,0))),INDEX('KI 2019-20'!$H$9:$H$383,MATCH($B115,'KI 2019-20'!$B$9:$B$383,0)))</f>
        <v>10.795680936606578</v>
      </c>
      <c r="AC115" s="156">
        <f>I115*('Other inputs'!$C$6/'Other inputs'!$C$5)</f>
        <v>0</v>
      </c>
      <c r="AD115" s="149">
        <f>IF(B115=$B$35,J115*('Other inputs'!$C$6/'Other inputs'!$C$5)-('Other inputs'!$C$18/1000000),J115*('Other inputs'!$C$6/'Other inputs'!$C$5))</f>
        <v>0</v>
      </c>
      <c r="AE115" s="149">
        <f>K115*('Other inputs'!$C$6/'Other inputs'!$C$5)</f>
        <v>3.2079883070300621</v>
      </c>
      <c r="AF115" s="149">
        <f>L115*('Other inputs'!$C$6/'Other inputs'!$C$5)</f>
        <v>0</v>
      </c>
      <c r="AG115" s="188">
        <f>M115*('Other inputs'!$C$6/'Other inputs'!$C$5)</f>
        <v>0</v>
      </c>
      <c r="AH115" s="149">
        <f>N115*('Other inputs'!$C$6/'Other inputs'!$C$5)</f>
        <v>0</v>
      </c>
      <c r="AI115" s="149">
        <f>O115*('Other inputs'!$C$6/'Other inputs'!$C$5)</f>
        <v>0</v>
      </c>
      <c r="AJ115" s="149">
        <f>P115*('Other inputs'!$C$6/'Other inputs'!$C$5)</f>
        <v>7.7635896713134862</v>
      </c>
      <c r="AK115" s="149">
        <f>Q115*('Other inputs'!$C$6/'Other inputs'!$C$5)</f>
        <v>0</v>
      </c>
      <c r="AL115" s="188">
        <f>R115*('Other inputs'!$C$6/'Other inputs'!$C$5)</f>
        <v>0</v>
      </c>
      <c r="AM115" s="156">
        <f t="shared" si="18"/>
        <v>0</v>
      </c>
      <c r="AN115" s="149">
        <f t="shared" si="19"/>
        <v>0</v>
      </c>
      <c r="AO115" s="149">
        <f t="shared" si="20"/>
        <v>10.971577978343548</v>
      </c>
      <c r="AP115" s="149">
        <f t="shared" si="21"/>
        <v>0</v>
      </c>
      <c r="AQ115" s="188">
        <f t="shared" si="22"/>
        <v>0</v>
      </c>
      <c r="AR115" s="149"/>
      <c r="AS115" s="156">
        <f>IF(D115=$C$171,'Other inputs'!$C$12/1000000,SUM(AC115:AG115))</f>
        <v>3.2079883070300621</v>
      </c>
      <c r="AT115" s="200">
        <f>IF(D115=$C$171,$Z$171*('Other inputs'!$C$6/'Other inputs'!$C$5),SUM(AH115:AL115))</f>
        <v>7.7635896713134862</v>
      </c>
      <c r="AU115" s="210">
        <f t="shared" si="23"/>
        <v>10.971577978343548</v>
      </c>
      <c r="AV115" s="214"/>
      <c r="AW115" s="199">
        <f>IF($G115=1,0,AC115*('Other inputs'!$F$6/'Other inputs'!$F$5))</f>
        <v>0</v>
      </c>
      <c r="AX115" s="200">
        <f>IF($G115=1,0,AD115*('Other inputs'!$F$6/'Other inputs'!$F$5))</f>
        <v>0</v>
      </c>
      <c r="AY115" s="200">
        <f>IF($G115=1,0,AE115*('Other inputs'!$F$6/'Other inputs'!$F$5))</f>
        <v>3.2257283345343755</v>
      </c>
      <c r="AZ115" s="200">
        <f>IF($G115=1,0,AF115*('Other inputs'!$F$6/'Other inputs'!$F$5))</f>
        <v>0</v>
      </c>
      <c r="BA115" s="200">
        <f>IF($G115=1,0,AG115*('Other inputs'!$F$6/'Other inputs'!$F$5))</f>
        <v>0</v>
      </c>
      <c r="BB115" s="199">
        <f>IF($G115=1,0,AH115*('Other inputs'!$C$7/'Other inputs'!$C$6))</f>
        <v>0</v>
      </c>
      <c r="BC115" s="200">
        <f>IF($G115=1,0,AI115*('Other inputs'!$C$7/'Other inputs'!$C$6))</f>
        <v>0</v>
      </c>
      <c r="BD115" s="200">
        <f>IF($G115=1,0,AJ115*('Other inputs'!$C$7/'Other inputs'!$C$6))</f>
        <v>7.7635896713134862</v>
      </c>
      <c r="BE115" s="200">
        <f>IF($G115=1,0,AK115*('Other inputs'!$C$7/'Other inputs'!$C$6))</f>
        <v>0</v>
      </c>
      <c r="BF115" s="200">
        <f>IF($G115=1,0,AL115*('Other inputs'!$C$7/'Other inputs'!$C$6))</f>
        <v>0</v>
      </c>
      <c r="BG115" s="199">
        <f t="shared" si="24"/>
        <v>0</v>
      </c>
      <c r="BH115" s="200">
        <f t="shared" si="25"/>
        <v>0</v>
      </c>
      <c r="BI115" s="200">
        <f t="shared" si="26"/>
        <v>10.989318005847862</v>
      </c>
      <c r="BJ115" s="200">
        <f t="shared" si="27"/>
        <v>0</v>
      </c>
      <c r="BK115" s="210">
        <f t="shared" si="28"/>
        <v>0</v>
      </c>
      <c r="BL115" s="200"/>
      <c r="BM115" s="199">
        <f>IF(D115=C$171,'Other inputs'!$C$13/1000000,SUM(AW115:BA115))</f>
        <v>3.2257283345343755</v>
      </c>
      <c r="BN115" s="200">
        <f>IF(B115=$B$171,$AT$171*('Other inputs'!$C$7/'Other inputs'!$C$6),SUM(BB115:BF115))</f>
        <v>7.7635896713134862</v>
      </c>
      <c r="BO115" s="188">
        <f t="shared" si="29"/>
        <v>10.989318005847862</v>
      </c>
    </row>
    <row r="116" spans="2:67">
      <c r="B116" s="121" t="str">
        <f>'KI 2019-20'!B117</f>
        <v>E1432</v>
      </c>
      <c r="C116" s="160" t="str">
        <f t="shared" si="16"/>
        <v>E1432</v>
      </c>
      <c r="D116" s="160" t="str">
        <f t="shared" si="17"/>
        <v>E1432</v>
      </c>
      <c r="E116" t="str">
        <f>INDEX('KI 2019-20'!D$9:D$383,MATCH($B116,'KI 2019-20'!$B$9:$B$383,0))</f>
        <v>SD</v>
      </c>
      <c r="F116" t="str">
        <f>INDEX('KI 2019-20'!E$9:E$383,MATCH($B116,'KI 2019-20'!$B$9:$B$383,0))</f>
        <v>P1914</v>
      </c>
      <c r="G116" s="119">
        <v>0</v>
      </c>
      <c r="H116" s="120" t="str">
        <f>INDEX('KI 2019-20'!F$9:F$383,MATCH($B116,'KI 2019-20'!$B$9:$B$383,0))</f>
        <v>Eastbourne</v>
      </c>
      <c r="I116" s="154">
        <f>_xlfn.IFNA(IF($B116=$B$382,0,INDEX('I.Supplementary 2019-20'!N$8:N$191,MATCH($B116,'I.Supplementary 2019-20'!$B$8:$B$191,0))),INDEX('KI 2019-20'!N$9:N$383,MATCH($B116,'KI 2019-20'!$B$9:$B$383,0)))</f>
        <v>0</v>
      </c>
      <c r="J116" s="153">
        <f>_xlfn.IFNA(IF($B116=$B$382,0,INDEX('I.Supplementary 2019-20'!O$8:O$191,MATCH($B116,'I.Supplementary 2019-20'!$B$8:$B$191,0))),INDEX('KI 2019-20'!O$9:O$383,MATCH($B116,'KI 2019-20'!$B$9:$B$383,0)))</f>
        <v>0</v>
      </c>
      <c r="K116" s="153">
        <f>_xlfn.IFNA(IF($B116=$B$382,0,INDEX('I.Supplementary 2019-20'!P$8:P$191,MATCH($B116,'I.Supplementary 2019-20'!$B$8:$B$191,0))),INDEX('KI 2019-20'!P$9:P$383,MATCH($B116,'KI 2019-20'!$B$9:$B$383,0)))</f>
        <v>0</v>
      </c>
      <c r="L116" s="153">
        <f>_xlfn.IFNA(IF($B116=$B$382,0,INDEX('I.Supplementary 2019-20'!Q$8:Q$191,MATCH($B116,'I.Supplementary 2019-20'!$B$8:$B$191,0))),INDEX('KI 2019-20'!Q$9:Q$383,MATCH($B116,'KI 2019-20'!$B$9:$B$383,0)))</f>
        <v>0</v>
      </c>
      <c r="M116" s="155">
        <f>_xlfn.IFNA(IF($B116=$B$382,0,INDEX('I.Supplementary 2019-20'!R$8:R$191,MATCH($B116,'I.Supplementary 2019-20'!$B$8:$B$191,0))),INDEX('KI 2019-20'!R$9:R$383,MATCH($B116,'KI 2019-20'!$B$9:$B$383,0)))</f>
        <v>0</v>
      </c>
      <c r="N116" s="153">
        <f>_xlfn.IFNA(IF($B116=$B$382,0,INDEX('I.Supplementary 2019-20'!S$8:S$191,MATCH($B116,'I.Supplementary 2019-20'!$B$8:$B$191,0))),INDEX('KI 2019-20'!S$9:S$383,MATCH($B116,'KI 2019-20'!$B$9:$B$383,0)))</f>
        <v>0</v>
      </c>
      <c r="O116" s="153">
        <f>_xlfn.IFNA(IF($B116=$B$382,0,INDEX('I.Supplementary 2019-20'!T$8:T$191,MATCH($B116,'I.Supplementary 2019-20'!$B$8:$B$191,0))),INDEX('KI 2019-20'!T$9:T$383,MATCH($B116,'KI 2019-20'!$B$9:$B$383,0)))</f>
        <v>3.5936338101978844</v>
      </c>
      <c r="P116" s="153">
        <f>_xlfn.IFNA(IF($B116=$B$382,0,INDEX('I.Supplementary 2019-20'!U$8:U$191,MATCH($B116,'I.Supplementary 2019-20'!$B$8:$B$191,0))),INDEX('KI 2019-20'!U$9:U$383,MATCH($B116,'KI 2019-20'!$B$9:$B$383,0)))</f>
        <v>0</v>
      </c>
      <c r="Q116" s="153">
        <f>_xlfn.IFNA(IF($B116=$B$382,0,INDEX('I.Supplementary 2019-20'!V$8:V$191,MATCH($B116,'I.Supplementary 2019-20'!$B$8:$B$191,0))),INDEX('KI 2019-20'!V$9:V$383,MATCH($B116,'KI 2019-20'!$B$9:$B$383,0)))</f>
        <v>0</v>
      </c>
      <c r="R116" s="155">
        <f>_xlfn.IFNA(IF($B116=$B$382,0,INDEX('I.Supplementary 2019-20'!W$8:W$191,MATCH($B116,'I.Supplementary 2019-20'!$B$8:$B$191,0))),INDEX('KI 2019-20'!W$9:W$383,MATCH($B116,'KI 2019-20'!$B$9:$B$383,0)))</f>
        <v>0</v>
      </c>
      <c r="S116" s="153">
        <f>_xlfn.IFNA(IF($B116=$B$382,0,INDEX('I.Supplementary 2019-20'!X$8:X$191,MATCH($B116,'I.Supplementary 2019-20'!$B$8:$B$191,0))),INDEX('KI 2019-20'!X$9:X$383,MATCH($B116,'KI 2019-20'!$B$9:$B$383,0)))</f>
        <v>0</v>
      </c>
      <c r="T116" s="153">
        <f>_xlfn.IFNA(IF($B116=$B$382,0,INDEX('I.Supplementary 2019-20'!Y$8:Y$191,MATCH($B116,'I.Supplementary 2019-20'!$B$8:$B$191,0))),INDEX('KI 2019-20'!Y$9:Y$383,MATCH($B116,'KI 2019-20'!$B$9:$B$383,0)))</f>
        <v>3.5936338101978844</v>
      </c>
      <c r="U116" s="153">
        <f>_xlfn.IFNA(IF($B116=$B$382,0,INDEX('I.Supplementary 2019-20'!Z$8:Z$191,MATCH($B116,'I.Supplementary 2019-20'!$B$8:$B$191,0))),INDEX('KI 2019-20'!Z$9:Z$383,MATCH($B116,'KI 2019-20'!$B$9:$B$383,0)))</f>
        <v>0</v>
      </c>
      <c r="V116" s="153">
        <f>_xlfn.IFNA(IF($B116=$B$382,0,INDEX('I.Supplementary 2019-20'!AA$8:AA$191,MATCH($B116,'I.Supplementary 2019-20'!$B$8:$B$191,0))),INDEX('KI 2019-20'!AA$9:AA$383,MATCH($B116,'KI 2019-20'!$B$9:$B$383,0)))</f>
        <v>0</v>
      </c>
      <c r="W116" s="155">
        <f>_xlfn.IFNA(IF($B116=$B$382,0,INDEX('I.Supplementary 2019-20'!AB$8:AB$191,MATCH($B116,'I.Supplementary 2019-20'!$B$8:$B$191,0))),INDEX('KI 2019-20'!AB$9:AB$383,MATCH($B116,'KI 2019-20'!$B$9:$B$383,0)))</f>
        <v>0</v>
      </c>
      <c r="Y116" s="154">
        <f>_xlfn.IFNA(IF($B116=$B$382,0,INDEX('I.Supplementary 2019-20'!$I$8:$I$191,MATCH($B116,'I.Supplementary 2019-20'!$B$8:$B$191,0))),INDEX('KI 2019-20'!$I$9:$I$383,MATCH($B116,'KI 2019-20'!$B$9:$B$383,0)))</f>
        <v>0</v>
      </c>
      <c r="Z116" s="153">
        <f>_xlfn.IFNA(IF($B116=$B$382,0,INDEX('I.Supplementary 2019-20'!$J$8:$J$191,MATCH($B116,'I.Supplementary 2019-20'!$B$8:$B$191,0))),INDEX('KI 2019-20'!$J$9:$J$383,MATCH($B116,'KI 2019-20'!$B$9:$B$383,0)))</f>
        <v>3.5936338101978844</v>
      </c>
      <c r="AA116" s="155">
        <f>_xlfn.IFNA(IF($B116=$B$382,0,INDEX('I.Supplementary 2019-20'!$H$8:$H$191,MATCH($B116,'I.Supplementary 2019-20'!$B$8:$B$191,0))),INDEX('KI 2019-20'!$H$9:$H$383,MATCH($B116,'KI 2019-20'!$B$9:$B$383,0)))</f>
        <v>3.5936338101978844</v>
      </c>
      <c r="AC116" s="156">
        <f>I116*('Other inputs'!$C$6/'Other inputs'!$C$5)</f>
        <v>0</v>
      </c>
      <c r="AD116" s="149">
        <f>IF(B116=$B$35,J116*('Other inputs'!$C$6/'Other inputs'!$C$5)-('Other inputs'!$C$18/1000000),J116*('Other inputs'!$C$6/'Other inputs'!$C$5))</f>
        <v>0</v>
      </c>
      <c r="AE116" s="149">
        <f>K116*('Other inputs'!$C$6/'Other inputs'!$C$5)</f>
        <v>0</v>
      </c>
      <c r="AF116" s="149">
        <f>L116*('Other inputs'!$C$6/'Other inputs'!$C$5)</f>
        <v>0</v>
      </c>
      <c r="AG116" s="188">
        <f>M116*('Other inputs'!$C$6/'Other inputs'!$C$5)</f>
        <v>0</v>
      </c>
      <c r="AH116" s="149">
        <f>N116*('Other inputs'!$C$6/'Other inputs'!$C$5)</f>
        <v>0</v>
      </c>
      <c r="AI116" s="149">
        <f>O116*('Other inputs'!$C$6/'Other inputs'!$C$5)</f>
        <v>3.6521858885717808</v>
      </c>
      <c r="AJ116" s="149">
        <f>P116*('Other inputs'!$C$6/'Other inputs'!$C$5)</f>
        <v>0</v>
      </c>
      <c r="AK116" s="149">
        <f>Q116*('Other inputs'!$C$6/'Other inputs'!$C$5)</f>
        <v>0</v>
      </c>
      <c r="AL116" s="188">
        <f>R116*('Other inputs'!$C$6/'Other inputs'!$C$5)</f>
        <v>0</v>
      </c>
      <c r="AM116" s="156">
        <f t="shared" si="18"/>
        <v>0</v>
      </c>
      <c r="AN116" s="149">
        <f t="shared" si="19"/>
        <v>3.6521858885717808</v>
      </c>
      <c r="AO116" s="149">
        <f t="shared" si="20"/>
        <v>0</v>
      </c>
      <c r="AP116" s="149">
        <f t="shared" si="21"/>
        <v>0</v>
      </c>
      <c r="AQ116" s="188">
        <f t="shared" si="22"/>
        <v>0</v>
      </c>
      <c r="AR116" s="149"/>
      <c r="AS116" s="156">
        <f>IF(D116=$C$171,'Other inputs'!$C$12/1000000,SUM(AC116:AG116))</f>
        <v>0</v>
      </c>
      <c r="AT116" s="200">
        <f>IF(D116=$C$171,$Z$171*('Other inputs'!$C$6/'Other inputs'!$C$5),SUM(AH116:AL116))</f>
        <v>3.6521858885717808</v>
      </c>
      <c r="AU116" s="210">
        <f t="shared" si="23"/>
        <v>3.6521858885717808</v>
      </c>
      <c r="AV116" s="214"/>
      <c r="AW116" s="199">
        <f>IF($G116=1,0,AC116*('Other inputs'!$F$6/'Other inputs'!$F$5))</f>
        <v>0</v>
      </c>
      <c r="AX116" s="200">
        <f>IF($G116=1,0,AD116*('Other inputs'!$F$6/'Other inputs'!$F$5))</f>
        <v>0</v>
      </c>
      <c r="AY116" s="200">
        <f>IF($G116=1,0,AE116*('Other inputs'!$F$6/'Other inputs'!$F$5))</f>
        <v>0</v>
      </c>
      <c r="AZ116" s="200">
        <f>IF($G116=1,0,AF116*('Other inputs'!$F$6/'Other inputs'!$F$5))</f>
        <v>0</v>
      </c>
      <c r="BA116" s="200">
        <f>IF($G116=1,0,AG116*('Other inputs'!$F$6/'Other inputs'!$F$5))</f>
        <v>0</v>
      </c>
      <c r="BB116" s="199">
        <f>IF($G116=1,0,AH116*('Other inputs'!$C$7/'Other inputs'!$C$6))</f>
        <v>0</v>
      </c>
      <c r="BC116" s="200">
        <f>IF($G116=1,0,AI116*('Other inputs'!$C$7/'Other inputs'!$C$6))</f>
        <v>3.6521858885717808</v>
      </c>
      <c r="BD116" s="200">
        <f>IF($G116=1,0,AJ116*('Other inputs'!$C$7/'Other inputs'!$C$6))</f>
        <v>0</v>
      </c>
      <c r="BE116" s="200">
        <f>IF($G116=1,0,AK116*('Other inputs'!$C$7/'Other inputs'!$C$6))</f>
        <v>0</v>
      </c>
      <c r="BF116" s="200">
        <f>IF($G116=1,0,AL116*('Other inputs'!$C$7/'Other inputs'!$C$6))</f>
        <v>0</v>
      </c>
      <c r="BG116" s="199">
        <f t="shared" si="24"/>
        <v>0</v>
      </c>
      <c r="BH116" s="200">
        <f t="shared" si="25"/>
        <v>3.6521858885717808</v>
      </c>
      <c r="BI116" s="200">
        <f t="shared" si="26"/>
        <v>0</v>
      </c>
      <c r="BJ116" s="200">
        <f t="shared" si="27"/>
        <v>0</v>
      </c>
      <c r="BK116" s="210">
        <f t="shared" si="28"/>
        <v>0</v>
      </c>
      <c r="BL116" s="200"/>
      <c r="BM116" s="199">
        <f>IF(D116=C$171,'Other inputs'!$C$13/1000000,SUM(AW116:BA116))</f>
        <v>0</v>
      </c>
      <c r="BN116" s="200">
        <f>IF(B116=$B$171,$AT$171*('Other inputs'!$C$7/'Other inputs'!$C$6),SUM(BB116:BF116))</f>
        <v>3.6521858885717808</v>
      </c>
      <c r="BO116" s="188">
        <f t="shared" si="29"/>
        <v>3.6521858885717808</v>
      </c>
    </row>
    <row r="117" spans="2:67">
      <c r="B117" s="121" t="str">
        <f>'KI 2019-20'!B118</f>
        <v>E1733</v>
      </c>
      <c r="C117" s="160" t="str">
        <f t="shared" si="16"/>
        <v>E1733</v>
      </c>
      <c r="D117" s="160" t="str">
        <f t="shared" si="17"/>
        <v>E1733</v>
      </c>
      <c r="E117" t="str">
        <f>INDEX('KI 2019-20'!D$9:D$383,MATCH($B117,'KI 2019-20'!$B$9:$B$383,0))</f>
        <v>SD</v>
      </c>
      <c r="F117">
        <f>INDEX('KI 2019-20'!E$9:E$383,MATCH($B117,'KI 2019-20'!$B$9:$B$383,0))</f>
        <v>0</v>
      </c>
      <c r="G117" s="119">
        <v>0</v>
      </c>
      <c r="H117" s="120" t="str">
        <f>INDEX('KI 2019-20'!F$9:F$383,MATCH($B117,'KI 2019-20'!$B$9:$B$383,0))</f>
        <v>Eastleigh</v>
      </c>
      <c r="I117" s="154">
        <f>_xlfn.IFNA(IF($B117=$B$382,0,INDEX('I.Supplementary 2019-20'!N$8:N$191,MATCH($B117,'I.Supplementary 2019-20'!$B$8:$B$191,0))),INDEX('KI 2019-20'!N$9:N$383,MATCH($B117,'KI 2019-20'!$B$9:$B$383,0)))</f>
        <v>0</v>
      </c>
      <c r="J117" s="153">
        <f>_xlfn.IFNA(IF($B117=$B$382,0,INDEX('I.Supplementary 2019-20'!O$8:O$191,MATCH($B117,'I.Supplementary 2019-20'!$B$8:$B$191,0))),INDEX('KI 2019-20'!O$9:O$383,MATCH($B117,'KI 2019-20'!$B$9:$B$383,0)))</f>
        <v>0</v>
      </c>
      <c r="K117" s="153">
        <f>_xlfn.IFNA(IF($B117=$B$382,0,INDEX('I.Supplementary 2019-20'!P$8:P$191,MATCH($B117,'I.Supplementary 2019-20'!$B$8:$B$191,0))),INDEX('KI 2019-20'!P$9:P$383,MATCH($B117,'KI 2019-20'!$B$9:$B$383,0)))</f>
        <v>0</v>
      </c>
      <c r="L117" s="153">
        <f>_xlfn.IFNA(IF($B117=$B$382,0,INDEX('I.Supplementary 2019-20'!Q$8:Q$191,MATCH($B117,'I.Supplementary 2019-20'!$B$8:$B$191,0))),INDEX('KI 2019-20'!Q$9:Q$383,MATCH($B117,'KI 2019-20'!$B$9:$B$383,0)))</f>
        <v>0</v>
      </c>
      <c r="M117" s="155">
        <f>_xlfn.IFNA(IF($B117=$B$382,0,INDEX('I.Supplementary 2019-20'!R$8:R$191,MATCH($B117,'I.Supplementary 2019-20'!$B$8:$B$191,0))),INDEX('KI 2019-20'!R$9:R$383,MATCH($B117,'KI 2019-20'!$B$9:$B$383,0)))</f>
        <v>0</v>
      </c>
      <c r="N117" s="153">
        <f>_xlfn.IFNA(IF($B117=$B$382,0,INDEX('I.Supplementary 2019-20'!S$8:S$191,MATCH($B117,'I.Supplementary 2019-20'!$B$8:$B$191,0))),INDEX('KI 2019-20'!S$9:S$383,MATCH($B117,'KI 2019-20'!$B$9:$B$383,0)))</f>
        <v>0</v>
      </c>
      <c r="O117" s="153">
        <f>_xlfn.IFNA(IF($B117=$B$382,0,INDEX('I.Supplementary 2019-20'!T$8:T$191,MATCH($B117,'I.Supplementary 2019-20'!$B$8:$B$191,0))),INDEX('KI 2019-20'!T$9:T$383,MATCH($B117,'KI 2019-20'!$B$9:$B$383,0)))</f>
        <v>2.5421912548581203</v>
      </c>
      <c r="P117" s="153">
        <f>_xlfn.IFNA(IF($B117=$B$382,0,INDEX('I.Supplementary 2019-20'!U$8:U$191,MATCH($B117,'I.Supplementary 2019-20'!$B$8:$B$191,0))),INDEX('KI 2019-20'!U$9:U$383,MATCH($B117,'KI 2019-20'!$B$9:$B$383,0)))</f>
        <v>0</v>
      </c>
      <c r="Q117" s="153">
        <f>_xlfn.IFNA(IF($B117=$B$382,0,INDEX('I.Supplementary 2019-20'!V$8:V$191,MATCH($B117,'I.Supplementary 2019-20'!$B$8:$B$191,0))),INDEX('KI 2019-20'!V$9:V$383,MATCH($B117,'KI 2019-20'!$B$9:$B$383,0)))</f>
        <v>0</v>
      </c>
      <c r="R117" s="155">
        <f>_xlfn.IFNA(IF($B117=$B$382,0,INDEX('I.Supplementary 2019-20'!W$8:W$191,MATCH($B117,'I.Supplementary 2019-20'!$B$8:$B$191,0))),INDEX('KI 2019-20'!W$9:W$383,MATCH($B117,'KI 2019-20'!$B$9:$B$383,0)))</f>
        <v>0</v>
      </c>
      <c r="S117" s="153">
        <f>_xlfn.IFNA(IF($B117=$B$382,0,INDEX('I.Supplementary 2019-20'!X$8:X$191,MATCH($B117,'I.Supplementary 2019-20'!$B$8:$B$191,0))),INDEX('KI 2019-20'!X$9:X$383,MATCH($B117,'KI 2019-20'!$B$9:$B$383,0)))</f>
        <v>0</v>
      </c>
      <c r="T117" s="153">
        <f>_xlfn.IFNA(IF($B117=$B$382,0,INDEX('I.Supplementary 2019-20'!Y$8:Y$191,MATCH($B117,'I.Supplementary 2019-20'!$B$8:$B$191,0))),INDEX('KI 2019-20'!Y$9:Y$383,MATCH($B117,'KI 2019-20'!$B$9:$B$383,0)))</f>
        <v>2.5421912548581203</v>
      </c>
      <c r="U117" s="153">
        <f>_xlfn.IFNA(IF($B117=$B$382,0,INDEX('I.Supplementary 2019-20'!Z$8:Z$191,MATCH($B117,'I.Supplementary 2019-20'!$B$8:$B$191,0))),INDEX('KI 2019-20'!Z$9:Z$383,MATCH($B117,'KI 2019-20'!$B$9:$B$383,0)))</f>
        <v>0</v>
      </c>
      <c r="V117" s="153">
        <f>_xlfn.IFNA(IF($B117=$B$382,0,INDEX('I.Supplementary 2019-20'!AA$8:AA$191,MATCH($B117,'I.Supplementary 2019-20'!$B$8:$B$191,0))),INDEX('KI 2019-20'!AA$9:AA$383,MATCH($B117,'KI 2019-20'!$B$9:$B$383,0)))</f>
        <v>0</v>
      </c>
      <c r="W117" s="155">
        <f>_xlfn.IFNA(IF($B117=$B$382,0,INDEX('I.Supplementary 2019-20'!AB$8:AB$191,MATCH($B117,'I.Supplementary 2019-20'!$B$8:$B$191,0))),INDEX('KI 2019-20'!AB$9:AB$383,MATCH($B117,'KI 2019-20'!$B$9:$B$383,0)))</f>
        <v>0</v>
      </c>
      <c r="Y117" s="154">
        <f>_xlfn.IFNA(IF($B117=$B$382,0,INDEX('I.Supplementary 2019-20'!$I$8:$I$191,MATCH($B117,'I.Supplementary 2019-20'!$B$8:$B$191,0))),INDEX('KI 2019-20'!$I$9:$I$383,MATCH($B117,'KI 2019-20'!$B$9:$B$383,0)))</f>
        <v>0</v>
      </c>
      <c r="Z117" s="153">
        <f>_xlfn.IFNA(IF($B117=$B$382,0,INDEX('I.Supplementary 2019-20'!$J$8:$J$191,MATCH($B117,'I.Supplementary 2019-20'!$B$8:$B$191,0))),INDEX('KI 2019-20'!$J$9:$J$383,MATCH($B117,'KI 2019-20'!$B$9:$B$383,0)))</f>
        <v>2.5421912548581203</v>
      </c>
      <c r="AA117" s="155">
        <f>_xlfn.IFNA(IF($B117=$B$382,0,INDEX('I.Supplementary 2019-20'!$H$8:$H$191,MATCH($B117,'I.Supplementary 2019-20'!$B$8:$B$191,0))),INDEX('KI 2019-20'!$H$9:$H$383,MATCH($B117,'KI 2019-20'!$B$9:$B$383,0)))</f>
        <v>2.5421912548581203</v>
      </c>
      <c r="AC117" s="156">
        <f>I117*('Other inputs'!$C$6/'Other inputs'!$C$5)</f>
        <v>0</v>
      </c>
      <c r="AD117" s="149">
        <f>IF(B117=$B$35,J117*('Other inputs'!$C$6/'Other inputs'!$C$5)-('Other inputs'!$C$18/1000000),J117*('Other inputs'!$C$6/'Other inputs'!$C$5))</f>
        <v>0</v>
      </c>
      <c r="AE117" s="149">
        <f>K117*('Other inputs'!$C$6/'Other inputs'!$C$5)</f>
        <v>0</v>
      </c>
      <c r="AF117" s="149">
        <f>L117*('Other inputs'!$C$6/'Other inputs'!$C$5)</f>
        <v>0</v>
      </c>
      <c r="AG117" s="188">
        <f>M117*('Other inputs'!$C$6/'Other inputs'!$C$5)</f>
        <v>0</v>
      </c>
      <c r="AH117" s="149">
        <f>N117*('Other inputs'!$C$6/'Other inputs'!$C$5)</f>
        <v>0</v>
      </c>
      <c r="AI117" s="149">
        <f>O117*('Other inputs'!$C$6/'Other inputs'!$C$5)</f>
        <v>2.5836118863018371</v>
      </c>
      <c r="AJ117" s="149">
        <f>P117*('Other inputs'!$C$6/'Other inputs'!$C$5)</f>
        <v>0</v>
      </c>
      <c r="AK117" s="149">
        <f>Q117*('Other inputs'!$C$6/'Other inputs'!$C$5)</f>
        <v>0</v>
      </c>
      <c r="AL117" s="188">
        <f>R117*('Other inputs'!$C$6/'Other inputs'!$C$5)</f>
        <v>0</v>
      </c>
      <c r="AM117" s="156">
        <f t="shared" si="18"/>
        <v>0</v>
      </c>
      <c r="AN117" s="149">
        <f t="shared" si="19"/>
        <v>2.5836118863018371</v>
      </c>
      <c r="AO117" s="149">
        <f t="shared" si="20"/>
        <v>0</v>
      </c>
      <c r="AP117" s="149">
        <f t="shared" si="21"/>
        <v>0</v>
      </c>
      <c r="AQ117" s="188">
        <f t="shared" si="22"/>
        <v>0</v>
      </c>
      <c r="AR117" s="149"/>
      <c r="AS117" s="156">
        <f>IF(D117=$C$171,'Other inputs'!$C$12/1000000,SUM(AC117:AG117))</f>
        <v>0</v>
      </c>
      <c r="AT117" s="200">
        <f>IF(D117=$C$171,$Z$171*('Other inputs'!$C$6/'Other inputs'!$C$5),SUM(AH117:AL117))</f>
        <v>2.5836118863018371</v>
      </c>
      <c r="AU117" s="210">
        <f t="shared" si="23"/>
        <v>2.5836118863018371</v>
      </c>
      <c r="AV117" s="214"/>
      <c r="AW117" s="199">
        <f>IF($G117=1,0,AC117*('Other inputs'!$F$6/'Other inputs'!$F$5))</f>
        <v>0</v>
      </c>
      <c r="AX117" s="200">
        <f>IF($G117=1,0,AD117*('Other inputs'!$F$6/'Other inputs'!$F$5))</f>
        <v>0</v>
      </c>
      <c r="AY117" s="200">
        <f>IF($G117=1,0,AE117*('Other inputs'!$F$6/'Other inputs'!$F$5))</f>
        <v>0</v>
      </c>
      <c r="AZ117" s="200">
        <f>IF($G117=1,0,AF117*('Other inputs'!$F$6/'Other inputs'!$F$5))</f>
        <v>0</v>
      </c>
      <c r="BA117" s="200">
        <f>IF($G117=1,0,AG117*('Other inputs'!$F$6/'Other inputs'!$F$5))</f>
        <v>0</v>
      </c>
      <c r="BB117" s="199">
        <f>IF($G117=1,0,AH117*('Other inputs'!$C$7/'Other inputs'!$C$6))</f>
        <v>0</v>
      </c>
      <c r="BC117" s="200">
        <f>IF($G117=1,0,AI117*('Other inputs'!$C$7/'Other inputs'!$C$6))</f>
        <v>2.5836118863018371</v>
      </c>
      <c r="BD117" s="200">
        <f>IF($G117=1,0,AJ117*('Other inputs'!$C$7/'Other inputs'!$C$6))</f>
        <v>0</v>
      </c>
      <c r="BE117" s="200">
        <f>IF($G117=1,0,AK117*('Other inputs'!$C$7/'Other inputs'!$C$6))</f>
        <v>0</v>
      </c>
      <c r="BF117" s="200">
        <f>IF($G117=1,0,AL117*('Other inputs'!$C$7/'Other inputs'!$C$6))</f>
        <v>0</v>
      </c>
      <c r="BG117" s="199">
        <f t="shared" si="24"/>
        <v>0</v>
      </c>
      <c r="BH117" s="200">
        <f t="shared" si="25"/>
        <v>2.5836118863018371</v>
      </c>
      <c r="BI117" s="200">
        <f t="shared" si="26"/>
        <v>0</v>
      </c>
      <c r="BJ117" s="200">
        <f t="shared" si="27"/>
        <v>0</v>
      </c>
      <c r="BK117" s="210">
        <f t="shared" si="28"/>
        <v>0</v>
      </c>
      <c r="BL117" s="200"/>
      <c r="BM117" s="199">
        <f>IF(D117=C$171,'Other inputs'!$C$13/1000000,SUM(AW117:BA117))</f>
        <v>0</v>
      </c>
      <c r="BN117" s="200">
        <f>IF(B117=$B$171,$AT$171*('Other inputs'!$C$7/'Other inputs'!$C$6),SUM(BB117:BF117))</f>
        <v>2.5836118863018371</v>
      </c>
      <c r="BO117" s="188">
        <f t="shared" si="29"/>
        <v>2.5836118863018371</v>
      </c>
    </row>
    <row r="118" spans="2:67">
      <c r="B118" s="121" t="str">
        <f>'KI 2019-20'!B119</f>
        <v>E0935</v>
      </c>
      <c r="C118" s="160" t="str">
        <f t="shared" si="16"/>
        <v>E0935</v>
      </c>
      <c r="D118" s="160" t="str">
        <f t="shared" si="17"/>
        <v>E0935</v>
      </c>
      <c r="E118" t="str">
        <f>INDEX('KI 2019-20'!D$9:D$383,MATCH($B118,'KI 2019-20'!$B$9:$B$383,0))</f>
        <v>SD</v>
      </c>
      <c r="F118">
        <f>INDEX('KI 2019-20'!E$9:E$383,MATCH($B118,'KI 2019-20'!$B$9:$B$383,0))</f>
        <v>0</v>
      </c>
      <c r="G118" s="119">
        <v>0</v>
      </c>
      <c r="H118" s="120" t="str">
        <f>INDEX('KI 2019-20'!F$9:F$383,MATCH($B118,'KI 2019-20'!$B$9:$B$383,0))</f>
        <v>Eden</v>
      </c>
      <c r="I118" s="154">
        <f>_xlfn.IFNA(IF($B118=$B$382,0,INDEX('I.Supplementary 2019-20'!N$8:N$191,MATCH($B118,'I.Supplementary 2019-20'!$B$8:$B$191,0))),INDEX('KI 2019-20'!N$9:N$383,MATCH($B118,'KI 2019-20'!$B$9:$B$383,0)))</f>
        <v>0</v>
      </c>
      <c r="J118" s="153">
        <f>_xlfn.IFNA(IF($B118=$B$382,0,INDEX('I.Supplementary 2019-20'!O$8:O$191,MATCH($B118,'I.Supplementary 2019-20'!$B$8:$B$191,0))),INDEX('KI 2019-20'!O$9:O$383,MATCH($B118,'KI 2019-20'!$B$9:$B$383,0)))</f>
        <v>0</v>
      </c>
      <c r="K118" s="153">
        <f>_xlfn.IFNA(IF($B118=$B$382,0,INDEX('I.Supplementary 2019-20'!P$8:P$191,MATCH($B118,'I.Supplementary 2019-20'!$B$8:$B$191,0))),INDEX('KI 2019-20'!P$9:P$383,MATCH($B118,'KI 2019-20'!$B$9:$B$383,0)))</f>
        <v>0</v>
      </c>
      <c r="L118" s="153">
        <f>_xlfn.IFNA(IF($B118=$B$382,0,INDEX('I.Supplementary 2019-20'!Q$8:Q$191,MATCH($B118,'I.Supplementary 2019-20'!$B$8:$B$191,0))),INDEX('KI 2019-20'!Q$9:Q$383,MATCH($B118,'KI 2019-20'!$B$9:$B$383,0)))</f>
        <v>0</v>
      </c>
      <c r="M118" s="155">
        <f>_xlfn.IFNA(IF($B118=$B$382,0,INDEX('I.Supplementary 2019-20'!R$8:R$191,MATCH($B118,'I.Supplementary 2019-20'!$B$8:$B$191,0))),INDEX('KI 2019-20'!R$9:R$383,MATCH($B118,'KI 2019-20'!$B$9:$B$383,0)))</f>
        <v>0</v>
      </c>
      <c r="N118" s="153">
        <f>_xlfn.IFNA(IF($B118=$B$382,0,INDEX('I.Supplementary 2019-20'!S$8:S$191,MATCH($B118,'I.Supplementary 2019-20'!$B$8:$B$191,0))),INDEX('KI 2019-20'!S$9:S$383,MATCH($B118,'KI 2019-20'!$B$9:$B$383,0)))</f>
        <v>0</v>
      </c>
      <c r="O118" s="153">
        <f>_xlfn.IFNA(IF($B118=$B$382,0,INDEX('I.Supplementary 2019-20'!T$8:T$191,MATCH($B118,'I.Supplementary 2019-20'!$B$8:$B$191,0))),INDEX('KI 2019-20'!T$9:T$383,MATCH($B118,'KI 2019-20'!$B$9:$B$383,0)))</f>
        <v>1.6881344634694719</v>
      </c>
      <c r="P118" s="153">
        <f>_xlfn.IFNA(IF($B118=$B$382,0,INDEX('I.Supplementary 2019-20'!U$8:U$191,MATCH($B118,'I.Supplementary 2019-20'!$B$8:$B$191,0))),INDEX('KI 2019-20'!U$9:U$383,MATCH($B118,'KI 2019-20'!$B$9:$B$383,0)))</f>
        <v>0</v>
      </c>
      <c r="Q118" s="153">
        <f>_xlfn.IFNA(IF($B118=$B$382,0,INDEX('I.Supplementary 2019-20'!V$8:V$191,MATCH($B118,'I.Supplementary 2019-20'!$B$8:$B$191,0))),INDEX('KI 2019-20'!V$9:V$383,MATCH($B118,'KI 2019-20'!$B$9:$B$383,0)))</f>
        <v>0</v>
      </c>
      <c r="R118" s="155">
        <f>_xlfn.IFNA(IF($B118=$B$382,0,INDEX('I.Supplementary 2019-20'!W$8:W$191,MATCH($B118,'I.Supplementary 2019-20'!$B$8:$B$191,0))),INDEX('KI 2019-20'!W$9:W$383,MATCH($B118,'KI 2019-20'!$B$9:$B$383,0)))</f>
        <v>0</v>
      </c>
      <c r="S118" s="153">
        <f>_xlfn.IFNA(IF($B118=$B$382,0,INDEX('I.Supplementary 2019-20'!X$8:X$191,MATCH($B118,'I.Supplementary 2019-20'!$B$8:$B$191,0))),INDEX('KI 2019-20'!X$9:X$383,MATCH($B118,'KI 2019-20'!$B$9:$B$383,0)))</f>
        <v>0</v>
      </c>
      <c r="T118" s="153">
        <f>_xlfn.IFNA(IF($B118=$B$382,0,INDEX('I.Supplementary 2019-20'!Y$8:Y$191,MATCH($B118,'I.Supplementary 2019-20'!$B$8:$B$191,0))),INDEX('KI 2019-20'!Y$9:Y$383,MATCH($B118,'KI 2019-20'!$B$9:$B$383,0)))</f>
        <v>1.6881344634694719</v>
      </c>
      <c r="U118" s="153">
        <f>_xlfn.IFNA(IF($B118=$B$382,0,INDEX('I.Supplementary 2019-20'!Z$8:Z$191,MATCH($B118,'I.Supplementary 2019-20'!$B$8:$B$191,0))),INDEX('KI 2019-20'!Z$9:Z$383,MATCH($B118,'KI 2019-20'!$B$9:$B$383,0)))</f>
        <v>0</v>
      </c>
      <c r="V118" s="153">
        <f>_xlfn.IFNA(IF($B118=$B$382,0,INDEX('I.Supplementary 2019-20'!AA$8:AA$191,MATCH($B118,'I.Supplementary 2019-20'!$B$8:$B$191,0))),INDEX('KI 2019-20'!AA$9:AA$383,MATCH($B118,'KI 2019-20'!$B$9:$B$383,0)))</f>
        <v>0</v>
      </c>
      <c r="W118" s="155">
        <f>_xlfn.IFNA(IF($B118=$B$382,0,INDEX('I.Supplementary 2019-20'!AB$8:AB$191,MATCH($B118,'I.Supplementary 2019-20'!$B$8:$B$191,0))),INDEX('KI 2019-20'!AB$9:AB$383,MATCH($B118,'KI 2019-20'!$B$9:$B$383,0)))</f>
        <v>0</v>
      </c>
      <c r="Y118" s="154">
        <f>_xlfn.IFNA(IF($B118=$B$382,0,INDEX('I.Supplementary 2019-20'!$I$8:$I$191,MATCH($B118,'I.Supplementary 2019-20'!$B$8:$B$191,0))),INDEX('KI 2019-20'!$I$9:$I$383,MATCH($B118,'KI 2019-20'!$B$9:$B$383,0)))</f>
        <v>0</v>
      </c>
      <c r="Z118" s="153">
        <f>_xlfn.IFNA(IF($B118=$B$382,0,INDEX('I.Supplementary 2019-20'!$J$8:$J$191,MATCH($B118,'I.Supplementary 2019-20'!$B$8:$B$191,0))),INDEX('KI 2019-20'!$J$9:$J$383,MATCH($B118,'KI 2019-20'!$B$9:$B$383,0)))</f>
        <v>1.6881344634694719</v>
      </c>
      <c r="AA118" s="155">
        <f>_xlfn.IFNA(IF($B118=$B$382,0,INDEX('I.Supplementary 2019-20'!$H$8:$H$191,MATCH($B118,'I.Supplementary 2019-20'!$B$8:$B$191,0))),INDEX('KI 2019-20'!$H$9:$H$383,MATCH($B118,'KI 2019-20'!$B$9:$B$383,0)))</f>
        <v>1.6881344634694719</v>
      </c>
      <c r="AC118" s="156">
        <f>I118*('Other inputs'!$C$6/'Other inputs'!$C$5)</f>
        <v>0</v>
      </c>
      <c r="AD118" s="149">
        <f>IF(B118=$B$35,J118*('Other inputs'!$C$6/'Other inputs'!$C$5)-('Other inputs'!$C$18/1000000),J118*('Other inputs'!$C$6/'Other inputs'!$C$5))</f>
        <v>0</v>
      </c>
      <c r="AE118" s="149">
        <f>K118*('Other inputs'!$C$6/'Other inputs'!$C$5)</f>
        <v>0</v>
      </c>
      <c r="AF118" s="149">
        <f>L118*('Other inputs'!$C$6/'Other inputs'!$C$5)</f>
        <v>0</v>
      </c>
      <c r="AG118" s="188">
        <f>M118*('Other inputs'!$C$6/'Other inputs'!$C$5)</f>
        <v>0</v>
      </c>
      <c r="AH118" s="149">
        <f>N118*('Other inputs'!$C$6/'Other inputs'!$C$5)</f>
        <v>0</v>
      </c>
      <c r="AI118" s="149">
        <f>O118*('Other inputs'!$C$6/'Other inputs'!$C$5)</f>
        <v>1.7156397093101152</v>
      </c>
      <c r="AJ118" s="149">
        <f>P118*('Other inputs'!$C$6/'Other inputs'!$C$5)</f>
        <v>0</v>
      </c>
      <c r="AK118" s="149">
        <f>Q118*('Other inputs'!$C$6/'Other inputs'!$C$5)</f>
        <v>0</v>
      </c>
      <c r="AL118" s="188">
        <f>R118*('Other inputs'!$C$6/'Other inputs'!$C$5)</f>
        <v>0</v>
      </c>
      <c r="AM118" s="156">
        <f t="shared" si="18"/>
        <v>0</v>
      </c>
      <c r="AN118" s="149">
        <f t="shared" si="19"/>
        <v>1.7156397093101152</v>
      </c>
      <c r="AO118" s="149">
        <f t="shared" si="20"/>
        <v>0</v>
      </c>
      <c r="AP118" s="149">
        <f t="shared" si="21"/>
        <v>0</v>
      </c>
      <c r="AQ118" s="188">
        <f t="shared" si="22"/>
        <v>0</v>
      </c>
      <c r="AR118" s="149"/>
      <c r="AS118" s="156">
        <f>IF(D118=$C$171,'Other inputs'!$C$12/1000000,SUM(AC118:AG118))</f>
        <v>0</v>
      </c>
      <c r="AT118" s="200">
        <f>IF(D118=$C$171,$Z$171*('Other inputs'!$C$6/'Other inputs'!$C$5),SUM(AH118:AL118))</f>
        <v>1.7156397093101152</v>
      </c>
      <c r="AU118" s="210">
        <f t="shared" si="23"/>
        <v>1.7156397093101152</v>
      </c>
      <c r="AV118" s="214"/>
      <c r="AW118" s="199">
        <f>IF($G118=1,0,AC118*('Other inputs'!$F$6/'Other inputs'!$F$5))</f>
        <v>0</v>
      </c>
      <c r="AX118" s="200">
        <f>IF($G118=1,0,AD118*('Other inputs'!$F$6/'Other inputs'!$F$5))</f>
        <v>0</v>
      </c>
      <c r="AY118" s="200">
        <f>IF($G118=1,0,AE118*('Other inputs'!$F$6/'Other inputs'!$F$5))</f>
        <v>0</v>
      </c>
      <c r="AZ118" s="200">
        <f>IF($G118=1,0,AF118*('Other inputs'!$F$6/'Other inputs'!$F$5))</f>
        <v>0</v>
      </c>
      <c r="BA118" s="200">
        <f>IF($G118=1,0,AG118*('Other inputs'!$F$6/'Other inputs'!$F$5))</f>
        <v>0</v>
      </c>
      <c r="BB118" s="199">
        <f>IF($G118=1,0,AH118*('Other inputs'!$C$7/'Other inputs'!$C$6))</f>
        <v>0</v>
      </c>
      <c r="BC118" s="200">
        <f>IF($G118=1,0,AI118*('Other inputs'!$C$7/'Other inputs'!$C$6))</f>
        <v>1.7156397093101152</v>
      </c>
      <c r="BD118" s="200">
        <f>IF($G118=1,0,AJ118*('Other inputs'!$C$7/'Other inputs'!$C$6))</f>
        <v>0</v>
      </c>
      <c r="BE118" s="200">
        <f>IF($G118=1,0,AK118*('Other inputs'!$C$7/'Other inputs'!$C$6))</f>
        <v>0</v>
      </c>
      <c r="BF118" s="200">
        <f>IF($G118=1,0,AL118*('Other inputs'!$C$7/'Other inputs'!$C$6))</f>
        <v>0</v>
      </c>
      <c r="BG118" s="199">
        <f t="shared" si="24"/>
        <v>0</v>
      </c>
      <c r="BH118" s="200">
        <f t="shared" si="25"/>
        <v>1.7156397093101152</v>
      </c>
      <c r="BI118" s="200">
        <f t="shared" si="26"/>
        <v>0</v>
      </c>
      <c r="BJ118" s="200">
        <f t="shared" si="27"/>
        <v>0</v>
      </c>
      <c r="BK118" s="210">
        <f t="shared" si="28"/>
        <v>0</v>
      </c>
      <c r="BL118" s="200"/>
      <c r="BM118" s="199">
        <f>IF(D118=C$171,'Other inputs'!$C$13/1000000,SUM(AW118:BA118))</f>
        <v>0</v>
      </c>
      <c r="BN118" s="200">
        <f>IF(B118=$B$171,$AT$171*('Other inputs'!$C$7/'Other inputs'!$C$6),SUM(BB118:BF118))</f>
        <v>1.7156397093101152</v>
      </c>
      <c r="BO118" s="188">
        <f t="shared" si="29"/>
        <v>1.7156397093101152</v>
      </c>
    </row>
    <row r="119" spans="2:67">
      <c r="B119" s="121" t="str">
        <f>'KI 2019-20'!B120</f>
        <v>E3631</v>
      </c>
      <c r="C119" s="160" t="str">
        <f t="shared" si="16"/>
        <v>E3631</v>
      </c>
      <c r="D119" s="160" t="str">
        <f t="shared" si="17"/>
        <v>E3631</v>
      </c>
      <c r="E119" t="str">
        <f>INDEX('KI 2019-20'!D$9:D$383,MATCH($B119,'KI 2019-20'!$B$9:$B$383,0))</f>
        <v>SD</v>
      </c>
      <c r="F119">
        <f>INDEX('KI 2019-20'!E$9:E$383,MATCH($B119,'KI 2019-20'!$B$9:$B$383,0))</f>
        <v>0</v>
      </c>
      <c r="G119" s="119">
        <v>0</v>
      </c>
      <c r="H119" s="120" t="str">
        <f>INDEX('KI 2019-20'!F$9:F$383,MATCH($B119,'KI 2019-20'!$B$9:$B$383,0))</f>
        <v>Elmbridge</v>
      </c>
      <c r="I119" s="154">
        <f>_xlfn.IFNA(IF($B119=$B$382,0,INDEX('I.Supplementary 2019-20'!N$8:N$191,MATCH($B119,'I.Supplementary 2019-20'!$B$8:$B$191,0))),INDEX('KI 2019-20'!N$9:N$383,MATCH($B119,'KI 2019-20'!$B$9:$B$383,0)))</f>
        <v>0</v>
      </c>
      <c r="J119" s="153">
        <f>_xlfn.IFNA(IF($B119=$B$382,0,INDEX('I.Supplementary 2019-20'!O$8:O$191,MATCH($B119,'I.Supplementary 2019-20'!$B$8:$B$191,0))),INDEX('KI 2019-20'!O$9:O$383,MATCH($B119,'KI 2019-20'!$B$9:$B$383,0)))</f>
        <v>0</v>
      </c>
      <c r="K119" s="153">
        <f>_xlfn.IFNA(IF($B119=$B$382,0,INDEX('I.Supplementary 2019-20'!P$8:P$191,MATCH($B119,'I.Supplementary 2019-20'!$B$8:$B$191,0))),INDEX('KI 2019-20'!P$9:P$383,MATCH($B119,'KI 2019-20'!$B$9:$B$383,0)))</f>
        <v>0</v>
      </c>
      <c r="L119" s="153">
        <f>_xlfn.IFNA(IF($B119=$B$382,0,INDEX('I.Supplementary 2019-20'!Q$8:Q$191,MATCH($B119,'I.Supplementary 2019-20'!$B$8:$B$191,0))),INDEX('KI 2019-20'!Q$9:Q$383,MATCH($B119,'KI 2019-20'!$B$9:$B$383,0)))</f>
        <v>0</v>
      </c>
      <c r="M119" s="155">
        <f>_xlfn.IFNA(IF($B119=$B$382,0,INDEX('I.Supplementary 2019-20'!R$8:R$191,MATCH($B119,'I.Supplementary 2019-20'!$B$8:$B$191,0))),INDEX('KI 2019-20'!R$9:R$383,MATCH($B119,'KI 2019-20'!$B$9:$B$383,0)))</f>
        <v>0</v>
      </c>
      <c r="N119" s="153">
        <f>_xlfn.IFNA(IF($B119=$B$382,0,INDEX('I.Supplementary 2019-20'!S$8:S$191,MATCH($B119,'I.Supplementary 2019-20'!$B$8:$B$191,0))),INDEX('KI 2019-20'!S$9:S$383,MATCH($B119,'KI 2019-20'!$B$9:$B$383,0)))</f>
        <v>0</v>
      </c>
      <c r="O119" s="153">
        <f>_xlfn.IFNA(IF($B119=$B$382,0,INDEX('I.Supplementary 2019-20'!T$8:T$191,MATCH($B119,'I.Supplementary 2019-20'!$B$8:$B$191,0))),INDEX('KI 2019-20'!T$9:T$383,MATCH($B119,'KI 2019-20'!$B$9:$B$383,0)))</f>
        <v>2.2910077982872687</v>
      </c>
      <c r="P119" s="153">
        <f>_xlfn.IFNA(IF($B119=$B$382,0,INDEX('I.Supplementary 2019-20'!U$8:U$191,MATCH($B119,'I.Supplementary 2019-20'!$B$8:$B$191,0))),INDEX('KI 2019-20'!U$9:U$383,MATCH($B119,'KI 2019-20'!$B$9:$B$383,0)))</f>
        <v>0</v>
      </c>
      <c r="Q119" s="153">
        <f>_xlfn.IFNA(IF($B119=$B$382,0,INDEX('I.Supplementary 2019-20'!V$8:V$191,MATCH($B119,'I.Supplementary 2019-20'!$B$8:$B$191,0))),INDEX('KI 2019-20'!V$9:V$383,MATCH($B119,'KI 2019-20'!$B$9:$B$383,0)))</f>
        <v>0</v>
      </c>
      <c r="R119" s="155">
        <f>_xlfn.IFNA(IF($B119=$B$382,0,INDEX('I.Supplementary 2019-20'!W$8:W$191,MATCH($B119,'I.Supplementary 2019-20'!$B$8:$B$191,0))),INDEX('KI 2019-20'!W$9:W$383,MATCH($B119,'KI 2019-20'!$B$9:$B$383,0)))</f>
        <v>0</v>
      </c>
      <c r="S119" s="153">
        <f>_xlfn.IFNA(IF($B119=$B$382,0,INDEX('I.Supplementary 2019-20'!X$8:X$191,MATCH($B119,'I.Supplementary 2019-20'!$B$8:$B$191,0))),INDEX('KI 2019-20'!X$9:X$383,MATCH($B119,'KI 2019-20'!$B$9:$B$383,0)))</f>
        <v>0</v>
      </c>
      <c r="T119" s="153">
        <f>_xlfn.IFNA(IF($B119=$B$382,0,INDEX('I.Supplementary 2019-20'!Y$8:Y$191,MATCH($B119,'I.Supplementary 2019-20'!$B$8:$B$191,0))),INDEX('KI 2019-20'!Y$9:Y$383,MATCH($B119,'KI 2019-20'!$B$9:$B$383,0)))</f>
        <v>2.2910077982872687</v>
      </c>
      <c r="U119" s="153">
        <f>_xlfn.IFNA(IF($B119=$B$382,0,INDEX('I.Supplementary 2019-20'!Z$8:Z$191,MATCH($B119,'I.Supplementary 2019-20'!$B$8:$B$191,0))),INDEX('KI 2019-20'!Z$9:Z$383,MATCH($B119,'KI 2019-20'!$B$9:$B$383,0)))</f>
        <v>0</v>
      </c>
      <c r="V119" s="153">
        <f>_xlfn.IFNA(IF($B119=$B$382,0,INDEX('I.Supplementary 2019-20'!AA$8:AA$191,MATCH($B119,'I.Supplementary 2019-20'!$B$8:$B$191,0))),INDEX('KI 2019-20'!AA$9:AA$383,MATCH($B119,'KI 2019-20'!$B$9:$B$383,0)))</f>
        <v>0</v>
      </c>
      <c r="W119" s="155">
        <f>_xlfn.IFNA(IF($B119=$B$382,0,INDEX('I.Supplementary 2019-20'!AB$8:AB$191,MATCH($B119,'I.Supplementary 2019-20'!$B$8:$B$191,0))),INDEX('KI 2019-20'!AB$9:AB$383,MATCH($B119,'KI 2019-20'!$B$9:$B$383,0)))</f>
        <v>0</v>
      </c>
      <c r="Y119" s="154">
        <f>_xlfn.IFNA(IF($B119=$B$382,0,INDEX('I.Supplementary 2019-20'!$I$8:$I$191,MATCH($B119,'I.Supplementary 2019-20'!$B$8:$B$191,0))),INDEX('KI 2019-20'!$I$9:$I$383,MATCH($B119,'KI 2019-20'!$B$9:$B$383,0)))</f>
        <v>0</v>
      </c>
      <c r="Z119" s="153">
        <f>_xlfn.IFNA(IF($B119=$B$382,0,INDEX('I.Supplementary 2019-20'!$J$8:$J$191,MATCH($B119,'I.Supplementary 2019-20'!$B$8:$B$191,0))),INDEX('KI 2019-20'!$J$9:$J$383,MATCH($B119,'KI 2019-20'!$B$9:$B$383,0)))</f>
        <v>2.2910077982872687</v>
      </c>
      <c r="AA119" s="155">
        <f>_xlfn.IFNA(IF($B119=$B$382,0,INDEX('I.Supplementary 2019-20'!$H$8:$H$191,MATCH($B119,'I.Supplementary 2019-20'!$B$8:$B$191,0))),INDEX('KI 2019-20'!$H$9:$H$383,MATCH($B119,'KI 2019-20'!$B$9:$B$383,0)))</f>
        <v>2.2910077982872687</v>
      </c>
      <c r="AC119" s="156">
        <f>I119*('Other inputs'!$C$6/'Other inputs'!$C$5)</f>
        <v>0</v>
      </c>
      <c r="AD119" s="149">
        <f>IF(B119=$B$35,J119*('Other inputs'!$C$6/'Other inputs'!$C$5)-('Other inputs'!$C$18/1000000),J119*('Other inputs'!$C$6/'Other inputs'!$C$5))</f>
        <v>0</v>
      </c>
      <c r="AE119" s="149">
        <f>K119*('Other inputs'!$C$6/'Other inputs'!$C$5)</f>
        <v>0</v>
      </c>
      <c r="AF119" s="149">
        <f>L119*('Other inputs'!$C$6/'Other inputs'!$C$5)</f>
        <v>0</v>
      </c>
      <c r="AG119" s="188">
        <f>M119*('Other inputs'!$C$6/'Other inputs'!$C$5)</f>
        <v>0</v>
      </c>
      <c r="AH119" s="149">
        <f>N119*('Other inputs'!$C$6/'Other inputs'!$C$5)</f>
        <v>0</v>
      </c>
      <c r="AI119" s="149">
        <f>O119*('Other inputs'!$C$6/'Other inputs'!$C$5)</f>
        <v>2.328335827587265</v>
      </c>
      <c r="AJ119" s="149">
        <f>P119*('Other inputs'!$C$6/'Other inputs'!$C$5)</f>
        <v>0</v>
      </c>
      <c r="AK119" s="149">
        <f>Q119*('Other inputs'!$C$6/'Other inputs'!$C$5)</f>
        <v>0</v>
      </c>
      <c r="AL119" s="188">
        <f>R119*('Other inputs'!$C$6/'Other inputs'!$C$5)</f>
        <v>0</v>
      </c>
      <c r="AM119" s="156">
        <f t="shared" si="18"/>
        <v>0</v>
      </c>
      <c r="AN119" s="149">
        <f t="shared" si="19"/>
        <v>2.328335827587265</v>
      </c>
      <c r="AO119" s="149">
        <f t="shared" si="20"/>
        <v>0</v>
      </c>
      <c r="AP119" s="149">
        <f t="shared" si="21"/>
        <v>0</v>
      </c>
      <c r="AQ119" s="188">
        <f t="shared" si="22"/>
        <v>0</v>
      </c>
      <c r="AR119" s="149"/>
      <c r="AS119" s="156">
        <f>IF(D119=$C$171,'Other inputs'!$C$12/1000000,SUM(AC119:AG119))</f>
        <v>0</v>
      </c>
      <c r="AT119" s="200">
        <f>IF(D119=$C$171,$Z$171*('Other inputs'!$C$6/'Other inputs'!$C$5),SUM(AH119:AL119))</f>
        <v>2.328335827587265</v>
      </c>
      <c r="AU119" s="210">
        <f t="shared" si="23"/>
        <v>2.328335827587265</v>
      </c>
      <c r="AV119" s="214"/>
      <c r="AW119" s="199">
        <f>IF($G119=1,0,AC119*('Other inputs'!$F$6/'Other inputs'!$F$5))</f>
        <v>0</v>
      </c>
      <c r="AX119" s="200">
        <f>IF($G119=1,0,AD119*('Other inputs'!$F$6/'Other inputs'!$F$5))</f>
        <v>0</v>
      </c>
      <c r="AY119" s="200">
        <f>IF($G119=1,0,AE119*('Other inputs'!$F$6/'Other inputs'!$F$5))</f>
        <v>0</v>
      </c>
      <c r="AZ119" s="200">
        <f>IF($G119=1,0,AF119*('Other inputs'!$F$6/'Other inputs'!$F$5))</f>
        <v>0</v>
      </c>
      <c r="BA119" s="200">
        <f>IF($G119=1,0,AG119*('Other inputs'!$F$6/'Other inputs'!$F$5))</f>
        <v>0</v>
      </c>
      <c r="BB119" s="199">
        <f>IF($G119=1,0,AH119*('Other inputs'!$C$7/'Other inputs'!$C$6))</f>
        <v>0</v>
      </c>
      <c r="BC119" s="200">
        <f>IF($G119=1,0,AI119*('Other inputs'!$C$7/'Other inputs'!$C$6))</f>
        <v>2.328335827587265</v>
      </c>
      <c r="BD119" s="200">
        <f>IF($G119=1,0,AJ119*('Other inputs'!$C$7/'Other inputs'!$C$6))</f>
        <v>0</v>
      </c>
      <c r="BE119" s="200">
        <f>IF($G119=1,0,AK119*('Other inputs'!$C$7/'Other inputs'!$C$6))</f>
        <v>0</v>
      </c>
      <c r="BF119" s="200">
        <f>IF($G119=1,0,AL119*('Other inputs'!$C$7/'Other inputs'!$C$6))</f>
        <v>0</v>
      </c>
      <c r="BG119" s="199">
        <f t="shared" si="24"/>
        <v>0</v>
      </c>
      <c r="BH119" s="200">
        <f t="shared" si="25"/>
        <v>2.328335827587265</v>
      </c>
      <c r="BI119" s="200">
        <f t="shared" si="26"/>
        <v>0</v>
      </c>
      <c r="BJ119" s="200">
        <f t="shared" si="27"/>
        <v>0</v>
      </c>
      <c r="BK119" s="210">
        <f t="shared" si="28"/>
        <v>0</v>
      </c>
      <c r="BL119" s="200"/>
      <c r="BM119" s="199">
        <f>IF(D119=C$171,'Other inputs'!$C$13/1000000,SUM(AW119:BA119))</f>
        <v>0</v>
      </c>
      <c r="BN119" s="200">
        <f>IF(B119=$B$171,$AT$171*('Other inputs'!$C$7/'Other inputs'!$C$6),SUM(BB119:BF119))</f>
        <v>2.328335827587265</v>
      </c>
      <c r="BO119" s="188">
        <f t="shared" si="29"/>
        <v>2.328335827587265</v>
      </c>
    </row>
    <row r="120" spans="2:67">
      <c r="B120" s="121" t="str">
        <f>'KI 2019-20'!B121</f>
        <v>E5037</v>
      </c>
      <c r="C120" s="160" t="str">
        <f t="shared" si="16"/>
        <v>E5037</v>
      </c>
      <c r="D120" s="160" t="str">
        <f t="shared" si="17"/>
        <v>E5037</v>
      </c>
      <c r="E120" t="str">
        <f>INDEX('KI 2019-20'!D$9:D$383,MATCH($B120,'KI 2019-20'!$B$9:$B$383,0))</f>
        <v>OLB</v>
      </c>
      <c r="F120" t="str">
        <f>INDEX('KI 2019-20'!E$9:E$383,MATCH($B120,'KI 2019-20'!$B$9:$B$383,0))</f>
        <v>P1915</v>
      </c>
      <c r="G120" s="119">
        <v>0</v>
      </c>
      <c r="H120" s="120" t="str">
        <f>INDEX('KI 2019-20'!F$9:F$383,MATCH($B120,'KI 2019-20'!$B$9:$B$383,0))</f>
        <v>Enfield</v>
      </c>
      <c r="I120" s="154">
        <f>_xlfn.IFNA(IF($B120=$B$382,0,INDEX('I.Supplementary 2019-20'!N$8:N$191,MATCH($B120,'I.Supplementary 2019-20'!$B$8:$B$191,0))),INDEX('KI 2019-20'!N$9:N$383,MATCH($B120,'KI 2019-20'!$B$9:$B$383,0)))</f>
        <v>16.442868152689321</v>
      </c>
      <c r="J120" s="153">
        <f>_xlfn.IFNA(IF($B120=$B$382,0,INDEX('I.Supplementary 2019-20'!O$8:O$191,MATCH($B120,'I.Supplementary 2019-20'!$B$8:$B$191,0))),INDEX('KI 2019-20'!O$9:O$383,MATCH($B120,'KI 2019-20'!$B$9:$B$383,0)))</f>
        <v>0.84587572844582792</v>
      </c>
      <c r="K120" s="153">
        <f>_xlfn.IFNA(IF($B120=$B$382,0,INDEX('I.Supplementary 2019-20'!P$8:P$191,MATCH($B120,'I.Supplementary 2019-20'!$B$8:$B$191,0))),INDEX('KI 2019-20'!P$9:P$383,MATCH($B120,'KI 2019-20'!$B$9:$B$383,0)))</f>
        <v>0</v>
      </c>
      <c r="L120" s="153">
        <f>_xlfn.IFNA(IF($B120=$B$382,0,INDEX('I.Supplementary 2019-20'!Q$8:Q$191,MATCH($B120,'I.Supplementary 2019-20'!$B$8:$B$191,0))),INDEX('KI 2019-20'!Q$9:Q$383,MATCH($B120,'KI 2019-20'!$B$9:$B$383,0)))</f>
        <v>0</v>
      </c>
      <c r="M120" s="155">
        <f>_xlfn.IFNA(IF($B120=$B$382,0,INDEX('I.Supplementary 2019-20'!R$8:R$191,MATCH($B120,'I.Supplementary 2019-20'!$B$8:$B$191,0))),INDEX('KI 2019-20'!R$9:R$383,MATCH($B120,'KI 2019-20'!$B$9:$B$383,0)))</f>
        <v>0</v>
      </c>
      <c r="N120" s="153">
        <f>_xlfn.IFNA(IF($B120=$B$382,0,INDEX('I.Supplementary 2019-20'!S$8:S$191,MATCH($B120,'I.Supplementary 2019-20'!$B$8:$B$191,0))),INDEX('KI 2019-20'!S$9:S$383,MATCH($B120,'KI 2019-20'!$B$9:$B$383,0)))</f>
        <v>58.55024963226203</v>
      </c>
      <c r="O120" s="153">
        <f>_xlfn.IFNA(IF($B120=$B$382,0,INDEX('I.Supplementary 2019-20'!T$8:T$191,MATCH($B120,'I.Supplementary 2019-20'!$B$8:$B$191,0))),INDEX('KI 2019-20'!T$9:T$383,MATCH($B120,'KI 2019-20'!$B$9:$B$383,0)))</f>
        <v>14.424862919769897</v>
      </c>
      <c r="P120" s="153">
        <f>_xlfn.IFNA(IF($B120=$B$382,0,INDEX('I.Supplementary 2019-20'!U$8:U$191,MATCH($B120,'I.Supplementary 2019-20'!$B$8:$B$191,0))),INDEX('KI 2019-20'!U$9:U$383,MATCH($B120,'KI 2019-20'!$B$9:$B$383,0)))</f>
        <v>0</v>
      </c>
      <c r="Q120" s="153">
        <f>_xlfn.IFNA(IF($B120=$B$382,0,INDEX('I.Supplementary 2019-20'!V$8:V$191,MATCH($B120,'I.Supplementary 2019-20'!$B$8:$B$191,0))),INDEX('KI 2019-20'!V$9:V$383,MATCH($B120,'KI 2019-20'!$B$9:$B$383,0)))</f>
        <v>0</v>
      </c>
      <c r="R120" s="155">
        <f>_xlfn.IFNA(IF($B120=$B$382,0,INDEX('I.Supplementary 2019-20'!W$8:W$191,MATCH($B120,'I.Supplementary 2019-20'!$B$8:$B$191,0))),INDEX('KI 2019-20'!W$9:W$383,MATCH($B120,'KI 2019-20'!$B$9:$B$383,0)))</f>
        <v>0</v>
      </c>
      <c r="S120" s="153">
        <f>_xlfn.IFNA(IF($B120=$B$382,0,INDEX('I.Supplementary 2019-20'!X$8:X$191,MATCH($B120,'I.Supplementary 2019-20'!$B$8:$B$191,0))),INDEX('KI 2019-20'!X$9:X$383,MATCH($B120,'KI 2019-20'!$B$9:$B$383,0)))</f>
        <v>74.993117784951366</v>
      </c>
      <c r="T120" s="153">
        <f>_xlfn.IFNA(IF($B120=$B$382,0,INDEX('I.Supplementary 2019-20'!Y$8:Y$191,MATCH($B120,'I.Supplementary 2019-20'!$B$8:$B$191,0))),INDEX('KI 2019-20'!Y$9:Y$383,MATCH($B120,'KI 2019-20'!$B$9:$B$383,0)))</f>
        <v>15.270738648215724</v>
      </c>
      <c r="U120" s="153">
        <f>_xlfn.IFNA(IF($B120=$B$382,0,INDEX('I.Supplementary 2019-20'!Z$8:Z$191,MATCH($B120,'I.Supplementary 2019-20'!$B$8:$B$191,0))),INDEX('KI 2019-20'!Z$9:Z$383,MATCH($B120,'KI 2019-20'!$B$9:$B$383,0)))</f>
        <v>0</v>
      </c>
      <c r="V120" s="153">
        <f>_xlfn.IFNA(IF($B120=$B$382,0,INDEX('I.Supplementary 2019-20'!AA$8:AA$191,MATCH($B120,'I.Supplementary 2019-20'!$B$8:$B$191,0))),INDEX('KI 2019-20'!AA$9:AA$383,MATCH($B120,'KI 2019-20'!$B$9:$B$383,0)))</f>
        <v>0</v>
      </c>
      <c r="W120" s="155">
        <f>_xlfn.IFNA(IF($B120=$B$382,0,INDEX('I.Supplementary 2019-20'!AB$8:AB$191,MATCH($B120,'I.Supplementary 2019-20'!$B$8:$B$191,0))),INDEX('KI 2019-20'!AB$9:AB$383,MATCH($B120,'KI 2019-20'!$B$9:$B$383,0)))</f>
        <v>0</v>
      </c>
      <c r="Y120" s="154">
        <f>_xlfn.IFNA(IF($B120=$B$382,0,INDEX('I.Supplementary 2019-20'!$I$8:$I$191,MATCH($B120,'I.Supplementary 2019-20'!$B$8:$B$191,0))),INDEX('KI 2019-20'!$I$9:$I$383,MATCH($B120,'KI 2019-20'!$B$9:$B$383,0)))</f>
        <v>17.288743881135151</v>
      </c>
      <c r="Z120" s="153">
        <f>_xlfn.IFNA(IF($B120=$B$382,0,INDEX('I.Supplementary 2019-20'!$J$8:$J$191,MATCH($B120,'I.Supplementary 2019-20'!$B$8:$B$191,0))),INDEX('KI 2019-20'!$J$9:$J$383,MATCH($B120,'KI 2019-20'!$B$9:$B$383,0)))</f>
        <v>72.975112552031916</v>
      </c>
      <c r="AA120" s="155">
        <f>_xlfn.IFNA(IF($B120=$B$382,0,INDEX('I.Supplementary 2019-20'!$H$8:$H$191,MATCH($B120,'I.Supplementary 2019-20'!$B$8:$B$191,0))),INDEX('KI 2019-20'!$H$9:$H$383,MATCH($B120,'KI 2019-20'!$B$9:$B$383,0)))</f>
        <v>90.263856433167064</v>
      </c>
      <c r="AC120" s="156">
        <f>I120*('Other inputs'!$C$6/'Other inputs'!$C$5)</f>
        <v>16.710776391429679</v>
      </c>
      <c r="AD120" s="149">
        <f>IF(B120=$B$35,J120*('Other inputs'!$C$6/'Other inputs'!$C$5)-('Other inputs'!$C$18/1000000),J120*('Other inputs'!$C$6/'Other inputs'!$C$5))</f>
        <v>0.85965781770767447</v>
      </c>
      <c r="AE120" s="149">
        <f>K120*('Other inputs'!$C$6/'Other inputs'!$C$5)</f>
        <v>0</v>
      </c>
      <c r="AF120" s="149">
        <f>L120*('Other inputs'!$C$6/'Other inputs'!$C$5)</f>
        <v>0</v>
      </c>
      <c r="AG120" s="188">
        <f>M120*('Other inputs'!$C$6/'Other inputs'!$C$5)</f>
        <v>0</v>
      </c>
      <c r="AH120" s="149">
        <f>N120*('Other inputs'!$C$6/'Other inputs'!$C$5)</f>
        <v>59.504225186351839</v>
      </c>
      <c r="AI120" s="149">
        <f>O120*('Other inputs'!$C$6/'Other inputs'!$C$5)</f>
        <v>14.659891236181627</v>
      </c>
      <c r="AJ120" s="149">
        <f>P120*('Other inputs'!$C$6/'Other inputs'!$C$5)</f>
        <v>0</v>
      </c>
      <c r="AK120" s="149">
        <f>Q120*('Other inputs'!$C$6/'Other inputs'!$C$5)</f>
        <v>0</v>
      </c>
      <c r="AL120" s="188">
        <f>R120*('Other inputs'!$C$6/'Other inputs'!$C$5)</f>
        <v>0</v>
      </c>
      <c r="AM120" s="156">
        <f t="shared" si="18"/>
        <v>76.215001577781521</v>
      </c>
      <c r="AN120" s="149">
        <f t="shared" si="19"/>
        <v>15.519549053889302</v>
      </c>
      <c r="AO120" s="149">
        <f t="shared" si="20"/>
        <v>0</v>
      </c>
      <c r="AP120" s="149">
        <f t="shared" si="21"/>
        <v>0</v>
      </c>
      <c r="AQ120" s="188">
        <f t="shared" si="22"/>
        <v>0</v>
      </c>
      <c r="AR120" s="149"/>
      <c r="AS120" s="156">
        <f>IF(D120=$C$171,'Other inputs'!$C$12/1000000,SUM(AC120:AG120))</f>
        <v>17.570434209137353</v>
      </c>
      <c r="AT120" s="200">
        <f>IF(D120=$C$171,$Z$171*('Other inputs'!$C$6/'Other inputs'!$C$5),SUM(AH120:AL120))</f>
        <v>74.164116422533468</v>
      </c>
      <c r="AU120" s="210">
        <f t="shared" si="23"/>
        <v>91.734550631670828</v>
      </c>
      <c r="AV120" s="214"/>
      <c r="AW120" s="199">
        <f>IF($G120=1,0,AC120*('Other inputs'!$F$6/'Other inputs'!$F$5))</f>
        <v>16.803186214792422</v>
      </c>
      <c r="AX120" s="200">
        <f>IF($G120=1,0,AD120*('Other inputs'!$F$6/'Other inputs'!$F$5))</f>
        <v>0.86441168582403016</v>
      </c>
      <c r="AY120" s="200">
        <f>IF($G120=1,0,AE120*('Other inputs'!$F$6/'Other inputs'!$F$5))</f>
        <v>0</v>
      </c>
      <c r="AZ120" s="200">
        <f>IF($G120=1,0,AF120*('Other inputs'!$F$6/'Other inputs'!$F$5))</f>
        <v>0</v>
      </c>
      <c r="BA120" s="200">
        <f>IF($G120=1,0,AG120*('Other inputs'!$F$6/'Other inputs'!$F$5))</f>
        <v>0</v>
      </c>
      <c r="BB120" s="199">
        <f>IF($G120=1,0,AH120*('Other inputs'!$C$7/'Other inputs'!$C$6))</f>
        <v>59.504225186351839</v>
      </c>
      <c r="BC120" s="200">
        <f>IF($G120=1,0,AI120*('Other inputs'!$C$7/'Other inputs'!$C$6))</f>
        <v>14.659891236181627</v>
      </c>
      <c r="BD120" s="200">
        <f>IF($G120=1,0,AJ120*('Other inputs'!$C$7/'Other inputs'!$C$6))</f>
        <v>0</v>
      </c>
      <c r="BE120" s="200">
        <f>IF($G120=1,0,AK120*('Other inputs'!$C$7/'Other inputs'!$C$6))</f>
        <v>0</v>
      </c>
      <c r="BF120" s="200">
        <f>IF($G120=1,0,AL120*('Other inputs'!$C$7/'Other inputs'!$C$6))</f>
        <v>0</v>
      </c>
      <c r="BG120" s="199">
        <f t="shared" si="24"/>
        <v>76.307411401144265</v>
      </c>
      <c r="BH120" s="200">
        <f t="shared" si="25"/>
        <v>15.524302922005658</v>
      </c>
      <c r="BI120" s="200">
        <f t="shared" si="26"/>
        <v>0</v>
      </c>
      <c r="BJ120" s="200">
        <f t="shared" si="27"/>
        <v>0</v>
      </c>
      <c r="BK120" s="210">
        <f t="shared" si="28"/>
        <v>0</v>
      </c>
      <c r="BL120" s="200"/>
      <c r="BM120" s="199">
        <f>IF(D120=C$171,'Other inputs'!$C$13/1000000,SUM(AW120:BA120))</f>
        <v>17.667597900616453</v>
      </c>
      <c r="BN120" s="200">
        <f>IF(B120=$B$171,$AT$171*('Other inputs'!$C$7/'Other inputs'!$C$6),SUM(BB120:BF120))</f>
        <v>74.164116422533468</v>
      </c>
      <c r="BO120" s="188">
        <f t="shared" si="29"/>
        <v>91.831714323149924</v>
      </c>
    </row>
    <row r="121" spans="2:67">
      <c r="B121" s="121" t="str">
        <f>'KI 2019-20'!B122</f>
        <v>E1537</v>
      </c>
      <c r="C121" s="160" t="str">
        <f t="shared" si="16"/>
        <v>E1537</v>
      </c>
      <c r="D121" s="160" t="str">
        <f t="shared" si="17"/>
        <v>E1537</v>
      </c>
      <c r="E121" t="str">
        <f>INDEX('KI 2019-20'!D$9:D$383,MATCH($B121,'KI 2019-20'!$B$9:$B$383,0))</f>
        <v>SD</v>
      </c>
      <c r="F121">
        <f>INDEX('KI 2019-20'!E$9:E$383,MATCH($B121,'KI 2019-20'!$B$9:$B$383,0))</f>
        <v>0</v>
      </c>
      <c r="G121" s="119">
        <v>0</v>
      </c>
      <c r="H121" s="120" t="str">
        <f>INDEX('KI 2019-20'!F$9:F$383,MATCH($B121,'KI 2019-20'!$B$9:$B$383,0))</f>
        <v>Epping Forest</v>
      </c>
      <c r="I121" s="154">
        <f>_xlfn.IFNA(IF($B121=$B$382,0,INDEX('I.Supplementary 2019-20'!N$8:N$191,MATCH($B121,'I.Supplementary 2019-20'!$B$8:$B$191,0))),INDEX('KI 2019-20'!N$9:N$383,MATCH($B121,'KI 2019-20'!$B$9:$B$383,0)))</f>
        <v>0</v>
      </c>
      <c r="J121" s="153">
        <f>_xlfn.IFNA(IF($B121=$B$382,0,INDEX('I.Supplementary 2019-20'!O$8:O$191,MATCH($B121,'I.Supplementary 2019-20'!$B$8:$B$191,0))),INDEX('KI 2019-20'!O$9:O$383,MATCH($B121,'KI 2019-20'!$B$9:$B$383,0)))</f>
        <v>0</v>
      </c>
      <c r="K121" s="153">
        <f>_xlfn.IFNA(IF($B121=$B$382,0,INDEX('I.Supplementary 2019-20'!P$8:P$191,MATCH($B121,'I.Supplementary 2019-20'!$B$8:$B$191,0))),INDEX('KI 2019-20'!P$9:P$383,MATCH($B121,'KI 2019-20'!$B$9:$B$383,0)))</f>
        <v>0</v>
      </c>
      <c r="L121" s="153">
        <f>_xlfn.IFNA(IF($B121=$B$382,0,INDEX('I.Supplementary 2019-20'!Q$8:Q$191,MATCH($B121,'I.Supplementary 2019-20'!$B$8:$B$191,0))),INDEX('KI 2019-20'!Q$9:Q$383,MATCH($B121,'KI 2019-20'!$B$9:$B$383,0)))</f>
        <v>0</v>
      </c>
      <c r="M121" s="155">
        <f>_xlfn.IFNA(IF($B121=$B$382,0,INDEX('I.Supplementary 2019-20'!R$8:R$191,MATCH($B121,'I.Supplementary 2019-20'!$B$8:$B$191,0))),INDEX('KI 2019-20'!R$9:R$383,MATCH($B121,'KI 2019-20'!$B$9:$B$383,0)))</f>
        <v>0</v>
      </c>
      <c r="N121" s="153">
        <f>_xlfn.IFNA(IF($B121=$B$382,0,INDEX('I.Supplementary 2019-20'!S$8:S$191,MATCH($B121,'I.Supplementary 2019-20'!$B$8:$B$191,0))),INDEX('KI 2019-20'!S$9:S$383,MATCH($B121,'KI 2019-20'!$B$9:$B$383,0)))</f>
        <v>0</v>
      </c>
      <c r="O121" s="153">
        <f>_xlfn.IFNA(IF($B121=$B$382,0,INDEX('I.Supplementary 2019-20'!T$8:T$191,MATCH($B121,'I.Supplementary 2019-20'!$B$8:$B$191,0))),INDEX('KI 2019-20'!T$9:T$383,MATCH($B121,'KI 2019-20'!$B$9:$B$383,0)))</f>
        <v>3.2768802002666755</v>
      </c>
      <c r="P121" s="153">
        <f>_xlfn.IFNA(IF($B121=$B$382,0,INDEX('I.Supplementary 2019-20'!U$8:U$191,MATCH($B121,'I.Supplementary 2019-20'!$B$8:$B$191,0))),INDEX('KI 2019-20'!U$9:U$383,MATCH($B121,'KI 2019-20'!$B$9:$B$383,0)))</f>
        <v>0</v>
      </c>
      <c r="Q121" s="153">
        <f>_xlfn.IFNA(IF($B121=$B$382,0,INDEX('I.Supplementary 2019-20'!V$8:V$191,MATCH($B121,'I.Supplementary 2019-20'!$B$8:$B$191,0))),INDEX('KI 2019-20'!V$9:V$383,MATCH($B121,'KI 2019-20'!$B$9:$B$383,0)))</f>
        <v>0</v>
      </c>
      <c r="R121" s="155">
        <f>_xlfn.IFNA(IF($B121=$B$382,0,INDEX('I.Supplementary 2019-20'!W$8:W$191,MATCH($B121,'I.Supplementary 2019-20'!$B$8:$B$191,0))),INDEX('KI 2019-20'!W$9:W$383,MATCH($B121,'KI 2019-20'!$B$9:$B$383,0)))</f>
        <v>0</v>
      </c>
      <c r="S121" s="153">
        <f>_xlfn.IFNA(IF($B121=$B$382,0,INDEX('I.Supplementary 2019-20'!X$8:X$191,MATCH($B121,'I.Supplementary 2019-20'!$B$8:$B$191,0))),INDEX('KI 2019-20'!X$9:X$383,MATCH($B121,'KI 2019-20'!$B$9:$B$383,0)))</f>
        <v>0</v>
      </c>
      <c r="T121" s="153">
        <f>_xlfn.IFNA(IF($B121=$B$382,0,INDEX('I.Supplementary 2019-20'!Y$8:Y$191,MATCH($B121,'I.Supplementary 2019-20'!$B$8:$B$191,0))),INDEX('KI 2019-20'!Y$9:Y$383,MATCH($B121,'KI 2019-20'!$B$9:$B$383,0)))</f>
        <v>3.2768802002666755</v>
      </c>
      <c r="U121" s="153">
        <f>_xlfn.IFNA(IF($B121=$B$382,0,INDEX('I.Supplementary 2019-20'!Z$8:Z$191,MATCH($B121,'I.Supplementary 2019-20'!$B$8:$B$191,0))),INDEX('KI 2019-20'!Z$9:Z$383,MATCH($B121,'KI 2019-20'!$B$9:$B$383,0)))</f>
        <v>0</v>
      </c>
      <c r="V121" s="153">
        <f>_xlfn.IFNA(IF($B121=$B$382,0,INDEX('I.Supplementary 2019-20'!AA$8:AA$191,MATCH($B121,'I.Supplementary 2019-20'!$B$8:$B$191,0))),INDEX('KI 2019-20'!AA$9:AA$383,MATCH($B121,'KI 2019-20'!$B$9:$B$383,0)))</f>
        <v>0</v>
      </c>
      <c r="W121" s="155">
        <f>_xlfn.IFNA(IF($B121=$B$382,0,INDEX('I.Supplementary 2019-20'!AB$8:AB$191,MATCH($B121,'I.Supplementary 2019-20'!$B$8:$B$191,0))),INDEX('KI 2019-20'!AB$9:AB$383,MATCH($B121,'KI 2019-20'!$B$9:$B$383,0)))</f>
        <v>0</v>
      </c>
      <c r="Y121" s="154">
        <f>_xlfn.IFNA(IF($B121=$B$382,0,INDEX('I.Supplementary 2019-20'!$I$8:$I$191,MATCH($B121,'I.Supplementary 2019-20'!$B$8:$B$191,0))),INDEX('KI 2019-20'!$I$9:$I$383,MATCH($B121,'KI 2019-20'!$B$9:$B$383,0)))</f>
        <v>0</v>
      </c>
      <c r="Z121" s="153">
        <f>_xlfn.IFNA(IF($B121=$B$382,0,INDEX('I.Supplementary 2019-20'!$J$8:$J$191,MATCH($B121,'I.Supplementary 2019-20'!$B$8:$B$191,0))),INDEX('KI 2019-20'!$J$9:$J$383,MATCH($B121,'KI 2019-20'!$B$9:$B$383,0)))</f>
        <v>3.2768802002666755</v>
      </c>
      <c r="AA121" s="155">
        <f>_xlfn.IFNA(IF($B121=$B$382,0,INDEX('I.Supplementary 2019-20'!$H$8:$H$191,MATCH($B121,'I.Supplementary 2019-20'!$B$8:$B$191,0))),INDEX('KI 2019-20'!$H$9:$H$383,MATCH($B121,'KI 2019-20'!$B$9:$B$383,0)))</f>
        <v>3.2768802002666755</v>
      </c>
      <c r="AC121" s="156">
        <f>I121*('Other inputs'!$C$6/'Other inputs'!$C$5)</f>
        <v>0</v>
      </c>
      <c r="AD121" s="149">
        <f>IF(B121=$B$35,J121*('Other inputs'!$C$6/'Other inputs'!$C$5)-('Other inputs'!$C$18/1000000),J121*('Other inputs'!$C$6/'Other inputs'!$C$5))</f>
        <v>0</v>
      </c>
      <c r="AE121" s="149">
        <f>K121*('Other inputs'!$C$6/'Other inputs'!$C$5)</f>
        <v>0</v>
      </c>
      <c r="AF121" s="149">
        <f>L121*('Other inputs'!$C$6/'Other inputs'!$C$5)</f>
        <v>0</v>
      </c>
      <c r="AG121" s="188">
        <f>M121*('Other inputs'!$C$6/'Other inputs'!$C$5)</f>
        <v>0</v>
      </c>
      <c r="AH121" s="149">
        <f>N121*('Other inputs'!$C$6/'Other inputs'!$C$5)</f>
        <v>0</v>
      </c>
      <c r="AI121" s="149">
        <f>O121*('Other inputs'!$C$6/'Other inputs'!$C$5)</f>
        <v>3.3302713236926094</v>
      </c>
      <c r="AJ121" s="149">
        <f>P121*('Other inputs'!$C$6/'Other inputs'!$C$5)</f>
        <v>0</v>
      </c>
      <c r="AK121" s="149">
        <f>Q121*('Other inputs'!$C$6/'Other inputs'!$C$5)</f>
        <v>0</v>
      </c>
      <c r="AL121" s="188">
        <f>R121*('Other inputs'!$C$6/'Other inputs'!$C$5)</f>
        <v>0</v>
      </c>
      <c r="AM121" s="156">
        <f t="shared" si="18"/>
        <v>0</v>
      </c>
      <c r="AN121" s="149">
        <f t="shared" si="19"/>
        <v>3.3302713236926094</v>
      </c>
      <c r="AO121" s="149">
        <f t="shared" si="20"/>
        <v>0</v>
      </c>
      <c r="AP121" s="149">
        <f t="shared" si="21"/>
        <v>0</v>
      </c>
      <c r="AQ121" s="188">
        <f t="shared" si="22"/>
        <v>0</v>
      </c>
      <c r="AR121" s="149"/>
      <c r="AS121" s="156">
        <f>IF(D121=$C$171,'Other inputs'!$C$12/1000000,SUM(AC121:AG121))</f>
        <v>0</v>
      </c>
      <c r="AT121" s="200">
        <f>IF(D121=$C$171,$Z$171*('Other inputs'!$C$6/'Other inputs'!$C$5),SUM(AH121:AL121))</f>
        <v>3.3302713236926094</v>
      </c>
      <c r="AU121" s="210">
        <f t="shared" si="23"/>
        <v>3.3302713236926094</v>
      </c>
      <c r="AV121" s="214"/>
      <c r="AW121" s="199">
        <f>IF($G121=1,0,AC121*('Other inputs'!$F$6/'Other inputs'!$F$5))</f>
        <v>0</v>
      </c>
      <c r="AX121" s="200">
        <f>IF($G121=1,0,AD121*('Other inputs'!$F$6/'Other inputs'!$F$5))</f>
        <v>0</v>
      </c>
      <c r="AY121" s="200">
        <f>IF($G121=1,0,AE121*('Other inputs'!$F$6/'Other inputs'!$F$5))</f>
        <v>0</v>
      </c>
      <c r="AZ121" s="200">
        <f>IF($G121=1,0,AF121*('Other inputs'!$F$6/'Other inputs'!$F$5))</f>
        <v>0</v>
      </c>
      <c r="BA121" s="200">
        <f>IF($G121=1,0,AG121*('Other inputs'!$F$6/'Other inputs'!$F$5))</f>
        <v>0</v>
      </c>
      <c r="BB121" s="199">
        <f>IF($G121=1,0,AH121*('Other inputs'!$C$7/'Other inputs'!$C$6))</f>
        <v>0</v>
      </c>
      <c r="BC121" s="200">
        <f>IF($G121=1,0,AI121*('Other inputs'!$C$7/'Other inputs'!$C$6))</f>
        <v>3.3302713236926094</v>
      </c>
      <c r="BD121" s="200">
        <f>IF($G121=1,0,AJ121*('Other inputs'!$C$7/'Other inputs'!$C$6))</f>
        <v>0</v>
      </c>
      <c r="BE121" s="200">
        <f>IF($G121=1,0,AK121*('Other inputs'!$C$7/'Other inputs'!$C$6))</f>
        <v>0</v>
      </c>
      <c r="BF121" s="200">
        <f>IF($G121=1,0,AL121*('Other inputs'!$C$7/'Other inputs'!$C$6))</f>
        <v>0</v>
      </c>
      <c r="BG121" s="199">
        <f t="shared" si="24"/>
        <v>0</v>
      </c>
      <c r="BH121" s="200">
        <f t="shared" si="25"/>
        <v>3.3302713236926094</v>
      </c>
      <c r="BI121" s="200">
        <f t="shared" si="26"/>
        <v>0</v>
      </c>
      <c r="BJ121" s="200">
        <f t="shared" si="27"/>
        <v>0</v>
      </c>
      <c r="BK121" s="210">
        <f t="shared" si="28"/>
        <v>0</v>
      </c>
      <c r="BL121" s="200"/>
      <c r="BM121" s="199">
        <f>IF(D121=C$171,'Other inputs'!$C$13/1000000,SUM(AW121:BA121))</f>
        <v>0</v>
      </c>
      <c r="BN121" s="200">
        <f>IF(B121=$B$171,$AT$171*('Other inputs'!$C$7/'Other inputs'!$C$6),SUM(BB121:BF121))</f>
        <v>3.3302713236926094</v>
      </c>
      <c r="BO121" s="188">
        <f t="shared" si="29"/>
        <v>3.3302713236926094</v>
      </c>
    </row>
    <row r="122" spans="2:67">
      <c r="B122" s="121" t="str">
        <f>'KI 2019-20'!B123</f>
        <v>E3632</v>
      </c>
      <c r="C122" s="160" t="str">
        <f t="shared" si="16"/>
        <v>E3632</v>
      </c>
      <c r="D122" s="160" t="str">
        <f t="shared" si="17"/>
        <v>E3632</v>
      </c>
      <c r="E122" t="str">
        <f>INDEX('KI 2019-20'!D$9:D$383,MATCH($B122,'KI 2019-20'!$B$9:$B$383,0))</f>
        <v>SD</v>
      </c>
      <c r="F122">
        <f>INDEX('KI 2019-20'!E$9:E$383,MATCH($B122,'KI 2019-20'!$B$9:$B$383,0))</f>
        <v>0</v>
      </c>
      <c r="G122" s="119">
        <v>0</v>
      </c>
      <c r="H122" s="120" t="str">
        <f>INDEX('KI 2019-20'!F$9:F$383,MATCH($B122,'KI 2019-20'!$B$9:$B$383,0))</f>
        <v>Epsom and Ewell</v>
      </c>
      <c r="I122" s="154">
        <f>_xlfn.IFNA(IF($B122=$B$382,0,INDEX('I.Supplementary 2019-20'!N$8:N$191,MATCH($B122,'I.Supplementary 2019-20'!$B$8:$B$191,0))),INDEX('KI 2019-20'!N$9:N$383,MATCH($B122,'KI 2019-20'!$B$9:$B$383,0)))</f>
        <v>0</v>
      </c>
      <c r="J122" s="153">
        <f>_xlfn.IFNA(IF($B122=$B$382,0,INDEX('I.Supplementary 2019-20'!O$8:O$191,MATCH($B122,'I.Supplementary 2019-20'!$B$8:$B$191,0))),INDEX('KI 2019-20'!O$9:O$383,MATCH($B122,'KI 2019-20'!$B$9:$B$383,0)))</f>
        <v>0</v>
      </c>
      <c r="K122" s="153">
        <f>_xlfn.IFNA(IF($B122=$B$382,0,INDEX('I.Supplementary 2019-20'!P$8:P$191,MATCH($B122,'I.Supplementary 2019-20'!$B$8:$B$191,0))),INDEX('KI 2019-20'!P$9:P$383,MATCH($B122,'KI 2019-20'!$B$9:$B$383,0)))</f>
        <v>0</v>
      </c>
      <c r="L122" s="153">
        <f>_xlfn.IFNA(IF($B122=$B$382,0,INDEX('I.Supplementary 2019-20'!Q$8:Q$191,MATCH($B122,'I.Supplementary 2019-20'!$B$8:$B$191,0))),INDEX('KI 2019-20'!Q$9:Q$383,MATCH($B122,'KI 2019-20'!$B$9:$B$383,0)))</f>
        <v>0</v>
      </c>
      <c r="M122" s="155">
        <f>_xlfn.IFNA(IF($B122=$B$382,0,INDEX('I.Supplementary 2019-20'!R$8:R$191,MATCH($B122,'I.Supplementary 2019-20'!$B$8:$B$191,0))),INDEX('KI 2019-20'!R$9:R$383,MATCH($B122,'KI 2019-20'!$B$9:$B$383,0)))</f>
        <v>0</v>
      </c>
      <c r="N122" s="153">
        <f>_xlfn.IFNA(IF($B122=$B$382,0,INDEX('I.Supplementary 2019-20'!S$8:S$191,MATCH($B122,'I.Supplementary 2019-20'!$B$8:$B$191,0))),INDEX('KI 2019-20'!S$9:S$383,MATCH($B122,'KI 2019-20'!$B$9:$B$383,0)))</f>
        <v>0</v>
      </c>
      <c r="O122" s="153">
        <f>_xlfn.IFNA(IF($B122=$B$382,0,INDEX('I.Supplementary 2019-20'!T$8:T$191,MATCH($B122,'I.Supplementary 2019-20'!$B$8:$B$191,0))),INDEX('KI 2019-20'!T$9:T$383,MATCH($B122,'KI 2019-20'!$B$9:$B$383,0)))</f>
        <v>1.3969591874475973</v>
      </c>
      <c r="P122" s="153">
        <f>_xlfn.IFNA(IF($B122=$B$382,0,INDEX('I.Supplementary 2019-20'!U$8:U$191,MATCH($B122,'I.Supplementary 2019-20'!$B$8:$B$191,0))),INDEX('KI 2019-20'!U$9:U$383,MATCH($B122,'KI 2019-20'!$B$9:$B$383,0)))</f>
        <v>0</v>
      </c>
      <c r="Q122" s="153">
        <f>_xlfn.IFNA(IF($B122=$B$382,0,INDEX('I.Supplementary 2019-20'!V$8:V$191,MATCH($B122,'I.Supplementary 2019-20'!$B$8:$B$191,0))),INDEX('KI 2019-20'!V$9:V$383,MATCH($B122,'KI 2019-20'!$B$9:$B$383,0)))</f>
        <v>0</v>
      </c>
      <c r="R122" s="155">
        <f>_xlfn.IFNA(IF($B122=$B$382,0,INDEX('I.Supplementary 2019-20'!W$8:W$191,MATCH($B122,'I.Supplementary 2019-20'!$B$8:$B$191,0))),INDEX('KI 2019-20'!W$9:W$383,MATCH($B122,'KI 2019-20'!$B$9:$B$383,0)))</f>
        <v>0</v>
      </c>
      <c r="S122" s="153">
        <f>_xlfn.IFNA(IF($B122=$B$382,0,INDEX('I.Supplementary 2019-20'!X$8:X$191,MATCH($B122,'I.Supplementary 2019-20'!$B$8:$B$191,0))),INDEX('KI 2019-20'!X$9:X$383,MATCH($B122,'KI 2019-20'!$B$9:$B$383,0)))</f>
        <v>0</v>
      </c>
      <c r="T122" s="153">
        <f>_xlfn.IFNA(IF($B122=$B$382,0,INDEX('I.Supplementary 2019-20'!Y$8:Y$191,MATCH($B122,'I.Supplementary 2019-20'!$B$8:$B$191,0))),INDEX('KI 2019-20'!Y$9:Y$383,MATCH($B122,'KI 2019-20'!$B$9:$B$383,0)))</f>
        <v>1.3969591874475973</v>
      </c>
      <c r="U122" s="153">
        <f>_xlfn.IFNA(IF($B122=$B$382,0,INDEX('I.Supplementary 2019-20'!Z$8:Z$191,MATCH($B122,'I.Supplementary 2019-20'!$B$8:$B$191,0))),INDEX('KI 2019-20'!Z$9:Z$383,MATCH($B122,'KI 2019-20'!$B$9:$B$383,0)))</f>
        <v>0</v>
      </c>
      <c r="V122" s="153">
        <f>_xlfn.IFNA(IF($B122=$B$382,0,INDEX('I.Supplementary 2019-20'!AA$8:AA$191,MATCH($B122,'I.Supplementary 2019-20'!$B$8:$B$191,0))),INDEX('KI 2019-20'!AA$9:AA$383,MATCH($B122,'KI 2019-20'!$B$9:$B$383,0)))</f>
        <v>0</v>
      </c>
      <c r="W122" s="155">
        <f>_xlfn.IFNA(IF($B122=$B$382,0,INDEX('I.Supplementary 2019-20'!AB$8:AB$191,MATCH($B122,'I.Supplementary 2019-20'!$B$8:$B$191,0))),INDEX('KI 2019-20'!AB$9:AB$383,MATCH($B122,'KI 2019-20'!$B$9:$B$383,0)))</f>
        <v>0</v>
      </c>
      <c r="Y122" s="154">
        <f>_xlfn.IFNA(IF($B122=$B$382,0,INDEX('I.Supplementary 2019-20'!$I$8:$I$191,MATCH($B122,'I.Supplementary 2019-20'!$B$8:$B$191,0))),INDEX('KI 2019-20'!$I$9:$I$383,MATCH($B122,'KI 2019-20'!$B$9:$B$383,0)))</f>
        <v>0</v>
      </c>
      <c r="Z122" s="153">
        <f>_xlfn.IFNA(IF($B122=$B$382,0,INDEX('I.Supplementary 2019-20'!$J$8:$J$191,MATCH($B122,'I.Supplementary 2019-20'!$B$8:$B$191,0))),INDEX('KI 2019-20'!$J$9:$J$383,MATCH($B122,'KI 2019-20'!$B$9:$B$383,0)))</f>
        <v>1.3969591874475973</v>
      </c>
      <c r="AA122" s="155">
        <f>_xlfn.IFNA(IF($B122=$B$382,0,INDEX('I.Supplementary 2019-20'!$H$8:$H$191,MATCH($B122,'I.Supplementary 2019-20'!$B$8:$B$191,0))),INDEX('KI 2019-20'!$H$9:$H$383,MATCH($B122,'KI 2019-20'!$B$9:$B$383,0)))</f>
        <v>1.3969591874475973</v>
      </c>
      <c r="AC122" s="156">
        <f>I122*('Other inputs'!$C$6/'Other inputs'!$C$5)</f>
        <v>0</v>
      </c>
      <c r="AD122" s="149">
        <f>IF(B122=$B$35,J122*('Other inputs'!$C$6/'Other inputs'!$C$5)-('Other inputs'!$C$18/1000000),J122*('Other inputs'!$C$6/'Other inputs'!$C$5))</f>
        <v>0</v>
      </c>
      <c r="AE122" s="149">
        <f>K122*('Other inputs'!$C$6/'Other inputs'!$C$5)</f>
        <v>0</v>
      </c>
      <c r="AF122" s="149">
        <f>L122*('Other inputs'!$C$6/'Other inputs'!$C$5)</f>
        <v>0</v>
      </c>
      <c r="AG122" s="188">
        <f>M122*('Other inputs'!$C$6/'Other inputs'!$C$5)</f>
        <v>0</v>
      </c>
      <c r="AH122" s="149">
        <f>N122*('Other inputs'!$C$6/'Other inputs'!$C$5)</f>
        <v>0</v>
      </c>
      <c r="AI122" s="149">
        <f>O122*('Other inputs'!$C$6/'Other inputs'!$C$5)</f>
        <v>1.4197202332715908</v>
      </c>
      <c r="AJ122" s="149">
        <f>P122*('Other inputs'!$C$6/'Other inputs'!$C$5)</f>
        <v>0</v>
      </c>
      <c r="AK122" s="149">
        <f>Q122*('Other inputs'!$C$6/'Other inputs'!$C$5)</f>
        <v>0</v>
      </c>
      <c r="AL122" s="188">
        <f>R122*('Other inputs'!$C$6/'Other inputs'!$C$5)</f>
        <v>0</v>
      </c>
      <c r="AM122" s="156">
        <f t="shared" si="18"/>
        <v>0</v>
      </c>
      <c r="AN122" s="149">
        <f t="shared" si="19"/>
        <v>1.4197202332715908</v>
      </c>
      <c r="AO122" s="149">
        <f t="shared" si="20"/>
        <v>0</v>
      </c>
      <c r="AP122" s="149">
        <f t="shared" si="21"/>
        <v>0</v>
      </c>
      <c r="AQ122" s="188">
        <f t="shared" si="22"/>
        <v>0</v>
      </c>
      <c r="AR122" s="149"/>
      <c r="AS122" s="156">
        <f>IF(D122=$C$171,'Other inputs'!$C$12/1000000,SUM(AC122:AG122))</f>
        <v>0</v>
      </c>
      <c r="AT122" s="200">
        <f>IF(D122=$C$171,$Z$171*('Other inputs'!$C$6/'Other inputs'!$C$5),SUM(AH122:AL122))</f>
        <v>1.4197202332715908</v>
      </c>
      <c r="AU122" s="210">
        <f t="shared" si="23"/>
        <v>1.4197202332715908</v>
      </c>
      <c r="AV122" s="214"/>
      <c r="AW122" s="199">
        <f>IF($G122=1,0,AC122*('Other inputs'!$F$6/'Other inputs'!$F$5))</f>
        <v>0</v>
      </c>
      <c r="AX122" s="200">
        <f>IF($G122=1,0,AD122*('Other inputs'!$F$6/'Other inputs'!$F$5))</f>
        <v>0</v>
      </c>
      <c r="AY122" s="200">
        <f>IF($G122=1,0,AE122*('Other inputs'!$F$6/'Other inputs'!$F$5))</f>
        <v>0</v>
      </c>
      <c r="AZ122" s="200">
        <f>IF($G122=1,0,AF122*('Other inputs'!$F$6/'Other inputs'!$F$5))</f>
        <v>0</v>
      </c>
      <c r="BA122" s="200">
        <f>IF($G122=1,0,AG122*('Other inputs'!$F$6/'Other inputs'!$F$5))</f>
        <v>0</v>
      </c>
      <c r="BB122" s="199">
        <f>IF($G122=1,0,AH122*('Other inputs'!$C$7/'Other inputs'!$C$6))</f>
        <v>0</v>
      </c>
      <c r="BC122" s="200">
        <f>IF($G122=1,0,AI122*('Other inputs'!$C$7/'Other inputs'!$C$6))</f>
        <v>1.4197202332715908</v>
      </c>
      <c r="BD122" s="200">
        <f>IF($G122=1,0,AJ122*('Other inputs'!$C$7/'Other inputs'!$C$6))</f>
        <v>0</v>
      </c>
      <c r="BE122" s="200">
        <f>IF($G122=1,0,AK122*('Other inputs'!$C$7/'Other inputs'!$C$6))</f>
        <v>0</v>
      </c>
      <c r="BF122" s="200">
        <f>IF($G122=1,0,AL122*('Other inputs'!$C$7/'Other inputs'!$C$6))</f>
        <v>0</v>
      </c>
      <c r="BG122" s="199">
        <f t="shared" si="24"/>
        <v>0</v>
      </c>
      <c r="BH122" s="200">
        <f t="shared" si="25"/>
        <v>1.4197202332715908</v>
      </c>
      <c r="BI122" s="200">
        <f t="shared" si="26"/>
        <v>0</v>
      </c>
      <c r="BJ122" s="200">
        <f t="shared" si="27"/>
        <v>0</v>
      </c>
      <c r="BK122" s="210">
        <f t="shared" si="28"/>
        <v>0</v>
      </c>
      <c r="BL122" s="200"/>
      <c r="BM122" s="199">
        <f>IF(D122=C$171,'Other inputs'!$C$13/1000000,SUM(AW122:BA122))</f>
        <v>0</v>
      </c>
      <c r="BN122" s="200">
        <f>IF(B122=$B$171,$AT$171*('Other inputs'!$C$7/'Other inputs'!$C$6),SUM(BB122:BF122))</f>
        <v>1.4197202332715908</v>
      </c>
      <c r="BO122" s="188">
        <f t="shared" si="29"/>
        <v>1.4197202332715908</v>
      </c>
    </row>
    <row r="123" spans="2:67">
      <c r="B123" s="121" t="str">
        <f>'KI 2019-20'!B124</f>
        <v>E1036</v>
      </c>
      <c r="C123" s="160" t="str">
        <f t="shared" si="16"/>
        <v>E1036</v>
      </c>
      <c r="D123" s="160" t="str">
        <f t="shared" si="17"/>
        <v>E1036</v>
      </c>
      <c r="E123" t="str">
        <f>INDEX('KI 2019-20'!D$9:D$383,MATCH($B123,'KI 2019-20'!$B$9:$B$383,0))</f>
        <v>SD</v>
      </c>
      <c r="F123">
        <f>INDEX('KI 2019-20'!E$9:E$383,MATCH($B123,'KI 2019-20'!$B$9:$B$383,0))</f>
        <v>0</v>
      </c>
      <c r="G123" s="119">
        <v>0</v>
      </c>
      <c r="H123" s="120" t="str">
        <f>INDEX('KI 2019-20'!F$9:F$383,MATCH($B123,'KI 2019-20'!$B$9:$B$383,0))</f>
        <v>Erewash</v>
      </c>
      <c r="I123" s="154">
        <f>_xlfn.IFNA(IF($B123=$B$382,0,INDEX('I.Supplementary 2019-20'!N$8:N$191,MATCH($B123,'I.Supplementary 2019-20'!$B$8:$B$191,0))),INDEX('KI 2019-20'!N$9:N$383,MATCH($B123,'KI 2019-20'!$B$9:$B$383,0)))</f>
        <v>0</v>
      </c>
      <c r="J123" s="153">
        <f>_xlfn.IFNA(IF($B123=$B$382,0,INDEX('I.Supplementary 2019-20'!O$8:O$191,MATCH($B123,'I.Supplementary 2019-20'!$B$8:$B$191,0))),INDEX('KI 2019-20'!O$9:O$383,MATCH($B123,'KI 2019-20'!$B$9:$B$383,0)))</f>
        <v>0.10378730649859645</v>
      </c>
      <c r="K123" s="153">
        <f>_xlfn.IFNA(IF($B123=$B$382,0,INDEX('I.Supplementary 2019-20'!P$8:P$191,MATCH($B123,'I.Supplementary 2019-20'!$B$8:$B$191,0))),INDEX('KI 2019-20'!P$9:P$383,MATCH($B123,'KI 2019-20'!$B$9:$B$383,0)))</f>
        <v>0</v>
      </c>
      <c r="L123" s="153">
        <f>_xlfn.IFNA(IF($B123=$B$382,0,INDEX('I.Supplementary 2019-20'!Q$8:Q$191,MATCH($B123,'I.Supplementary 2019-20'!$B$8:$B$191,0))),INDEX('KI 2019-20'!Q$9:Q$383,MATCH($B123,'KI 2019-20'!$B$9:$B$383,0)))</f>
        <v>0</v>
      </c>
      <c r="M123" s="155">
        <f>_xlfn.IFNA(IF($B123=$B$382,0,INDEX('I.Supplementary 2019-20'!R$8:R$191,MATCH($B123,'I.Supplementary 2019-20'!$B$8:$B$191,0))),INDEX('KI 2019-20'!R$9:R$383,MATCH($B123,'KI 2019-20'!$B$9:$B$383,0)))</f>
        <v>0</v>
      </c>
      <c r="N123" s="153">
        <f>_xlfn.IFNA(IF($B123=$B$382,0,INDEX('I.Supplementary 2019-20'!S$8:S$191,MATCH($B123,'I.Supplementary 2019-20'!$B$8:$B$191,0))),INDEX('KI 2019-20'!S$9:S$383,MATCH($B123,'KI 2019-20'!$B$9:$B$383,0)))</f>
        <v>0</v>
      </c>
      <c r="O123" s="153">
        <f>_xlfn.IFNA(IF($B123=$B$382,0,INDEX('I.Supplementary 2019-20'!T$8:T$191,MATCH($B123,'I.Supplementary 2019-20'!$B$8:$B$191,0))),INDEX('KI 2019-20'!T$9:T$383,MATCH($B123,'KI 2019-20'!$B$9:$B$383,0)))</f>
        <v>3.2708273037709641</v>
      </c>
      <c r="P123" s="153">
        <f>_xlfn.IFNA(IF($B123=$B$382,0,INDEX('I.Supplementary 2019-20'!U$8:U$191,MATCH($B123,'I.Supplementary 2019-20'!$B$8:$B$191,0))),INDEX('KI 2019-20'!U$9:U$383,MATCH($B123,'KI 2019-20'!$B$9:$B$383,0)))</f>
        <v>0</v>
      </c>
      <c r="Q123" s="153">
        <f>_xlfn.IFNA(IF($B123=$B$382,0,INDEX('I.Supplementary 2019-20'!V$8:V$191,MATCH($B123,'I.Supplementary 2019-20'!$B$8:$B$191,0))),INDEX('KI 2019-20'!V$9:V$383,MATCH($B123,'KI 2019-20'!$B$9:$B$383,0)))</f>
        <v>0</v>
      </c>
      <c r="R123" s="155">
        <f>_xlfn.IFNA(IF($B123=$B$382,0,INDEX('I.Supplementary 2019-20'!W$8:W$191,MATCH($B123,'I.Supplementary 2019-20'!$B$8:$B$191,0))),INDEX('KI 2019-20'!W$9:W$383,MATCH($B123,'KI 2019-20'!$B$9:$B$383,0)))</f>
        <v>0</v>
      </c>
      <c r="S123" s="153">
        <f>_xlfn.IFNA(IF($B123=$B$382,0,INDEX('I.Supplementary 2019-20'!X$8:X$191,MATCH($B123,'I.Supplementary 2019-20'!$B$8:$B$191,0))),INDEX('KI 2019-20'!X$9:X$383,MATCH($B123,'KI 2019-20'!$B$9:$B$383,0)))</f>
        <v>0</v>
      </c>
      <c r="T123" s="153">
        <f>_xlfn.IFNA(IF($B123=$B$382,0,INDEX('I.Supplementary 2019-20'!Y$8:Y$191,MATCH($B123,'I.Supplementary 2019-20'!$B$8:$B$191,0))),INDEX('KI 2019-20'!Y$9:Y$383,MATCH($B123,'KI 2019-20'!$B$9:$B$383,0)))</f>
        <v>3.3746146102695604</v>
      </c>
      <c r="U123" s="153">
        <f>_xlfn.IFNA(IF($B123=$B$382,0,INDEX('I.Supplementary 2019-20'!Z$8:Z$191,MATCH($B123,'I.Supplementary 2019-20'!$B$8:$B$191,0))),INDEX('KI 2019-20'!Z$9:Z$383,MATCH($B123,'KI 2019-20'!$B$9:$B$383,0)))</f>
        <v>0</v>
      </c>
      <c r="V123" s="153">
        <f>_xlfn.IFNA(IF($B123=$B$382,0,INDEX('I.Supplementary 2019-20'!AA$8:AA$191,MATCH($B123,'I.Supplementary 2019-20'!$B$8:$B$191,0))),INDEX('KI 2019-20'!AA$9:AA$383,MATCH($B123,'KI 2019-20'!$B$9:$B$383,0)))</f>
        <v>0</v>
      </c>
      <c r="W123" s="155">
        <f>_xlfn.IFNA(IF($B123=$B$382,0,INDEX('I.Supplementary 2019-20'!AB$8:AB$191,MATCH($B123,'I.Supplementary 2019-20'!$B$8:$B$191,0))),INDEX('KI 2019-20'!AB$9:AB$383,MATCH($B123,'KI 2019-20'!$B$9:$B$383,0)))</f>
        <v>0</v>
      </c>
      <c r="Y123" s="154">
        <f>_xlfn.IFNA(IF($B123=$B$382,0,INDEX('I.Supplementary 2019-20'!$I$8:$I$191,MATCH($B123,'I.Supplementary 2019-20'!$B$8:$B$191,0))),INDEX('KI 2019-20'!$I$9:$I$383,MATCH($B123,'KI 2019-20'!$B$9:$B$383,0)))</f>
        <v>0.10378730649859645</v>
      </c>
      <c r="Z123" s="153">
        <f>_xlfn.IFNA(IF($B123=$B$382,0,INDEX('I.Supplementary 2019-20'!$J$8:$J$191,MATCH($B123,'I.Supplementary 2019-20'!$B$8:$B$191,0))),INDEX('KI 2019-20'!$J$9:$J$383,MATCH($B123,'KI 2019-20'!$B$9:$B$383,0)))</f>
        <v>3.2708273037709641</v>
      </c>
      <c r="AA123" s="155">
        <f>_xlfn.IFNA(IF($B123=$B$382,0,INDEX('I.Supplementary 2019-20'!$H$8:$H$191,MATCH($B123,'I.Supplementary 2019-20'!$B$8:$B$191,0))),INDEX('KI 2019-20'!$H$9:$H$383,MATCH($B123,'KI 2019-20'!$B$9:$B$383,0)))</f>
        <v>3.3746146102695604</v>
      </c>
      <c r="AC123" s="156">
        <f>I123*('Other inputs'!$C$6/'Other inputs'!$C$5)</f>
        <v>0</v>
      </c>
      <c r="AD123" s="149">
        <f>IF(B123=$B$35,J123*('Other inputs'!$C$6/'Other inputs'!$C$5)-('Other inputs'!$C$18/1000000),J123*('Other inputs'!$C$6/'Other inputs'!$C$5))</f>
        <v>0.10547834204236177</v>
      </c>
      <c r="AE123" s="149">
        <f>K123*('Other inputs'!$C$6/'Other inputs'!$C$5)</f>
        <v>0</v>
      </c>
      <c r="AF123" s="149">
        <f>L123*('Other inputs'!$C$6/'Other inputs'!$C$5)</f>
        <v>0</v>
      </c>
      <c r="AG123" s="188">
        <f>M123*('Other inputs'!$C$6/'Other inputs'!$C$5)</f>
        <v>0</v>
      </c>
      <c r="AH123" s="149">
        <f>N123*('Other inputs'!$C$6/'Other inputs'!$C$5)</f>
        <v>0</v>
      </c>
      <c r="AI123" s="149">
        <f>O123*('Other inputs'!$C$6/'Other inputs'!$C$5)</f>
        <v>3.3241198056653993</v>
      </c>
      <c r="AJ123" s="149">
        <f>P123*('Other inputs'!$C$6/'Other inputs'!$C$5)</f>
        <v>0</v>
      </c>
      <c r="AK123" s="149">
        <f>Q123*('Other inputs'!$C$6/'Other inputs'!$C$5)</f>
        <v>0</v>
      </c>
      <c r="AL123" s="188">
        <f>R123*('Other inputs'!$C$6/'Other inputs'!$C$5)</f>
        <v>0</v>
      </c>
      <c r="AM123" s="156">
        <f t="shared" si="18"/>
        <v>0</v>
      </c>
      <c r="AN123" s="149">
        <f t="shared" si="19"/>
        <v>3.4295981477077611</v>
      </c>
      <c r="AO123" s="149">
        <f t="shared" si="20"/>
        <v>0</v>
      </c>
      <c r="AP123" s="149">
        <f t="shared" si="21"/>
        <v>0</v>
      </c>
      <c r="AQ123" s="188">
        <f t="shared" si="22"/>
        <v>0</v>
      </c>
      <c r="AR123" s="149"/>
      <c r="AS123" s="156">
        <f>IF(D123=$C$171,'Other inputs'!$C$12/1000000,SUM(AC123:AG123))</f>
        <v>0.10547834204236177</v>
      </c>
      <c r="AT123" s="200">
        <f>IF(D123=$C$171,$Z$171*('Other inputs'!$C$6/'Other inputs'!$C$5),SUM(AH123:AL123))</f>
        <v>3.3241198056653993</v>
      </c>
      <c r="AU123" s="210">
        <f t="shared" si="23"/>
        <v>3.4295981477077611</v>
      </c>
      <c r="AV123" s="214"/>
      <c r="AW123" s="199">
        <f>IF($G123=1,0,AC123*('Other inputs'!$F$6/'Other inputs'!$F$5))</f>
        <v>0</v>
      </c>
      <c r="AX123" s="200">
        <f>IF($G123=1,0,AD123*('Other inputs'!$F$6/'Other inputs'!$F$5))</f>
        <v>0.10606163241310293</v>
      </c>
      <c r="AY123" s="200">
        <f>IF($G123=1,0,AE123*('Other inputs'!$F$6/'Other inputs'!$F$5))</f>
        <v>0</v>
      </c>
      <c r="AZ123" s="200">
        <f>IF($G123=1,0,AF123*('Other inputs'!$F$6/'Other inputs'!$F$5))</f>
        <v>0</v>
      </c>
      <c r="BA123" s="200">
        <f>IF($G123=1,0,AG123*('Other inputs'!$F$6/'Other inputs'!$F$5))</f>
        <v>0</v>
      </c>
      <c r="BB123" s="199">
        <f>IF($G123=1,0,AH123*('Other inputs'!$C$7/'Other inputs'!$C$6))</f>
        <v>0</v>
      </c>
      <c r="BC123" s="200">
        <f>IF($G123=1,0,AI123*('Other inputs'!$C$7/'Other inputs'!$C$6))</f>
        <v>3.3241198056653993</v>
      </c>
      <c r="BD123" s="200">
        <f>IF($G123=1,0,AJ123*('Other inputs'!$C$7/'Other inputs'!$C$6))</f>
        <v>0</v>
      </c>
      <c r="BE123" s="200">
        <f>IF($G123=1,0,AK123*('Other inputs'!$C$7/'Other inputs'!$C$6))</f>
        <v>0</v>
      </c>
      <c r="BF123" s="200">
        <f>IF($G123=1,0,AL123*('Other inputs'!$C$7/'Other inputs'!$C$6))</f>
        <v>0</v>
      </c>
      <c r="BG123" s="199">
        <f t="shared" si="24"/>
        <v>0</v>
      </c>
      <c r="BH123" s="200">
        <f t="shared" si="25"/>
        <v>3.4301814380785021</v>
      </c>
      <c r="BI123" s="200">
        <f t="shared" si="26"/>
        <v>0</v>
      </c>
      <c r="BJ123" s="200">
        <f t="shared" si="27"/>
        <v>0</v>
      </c>
      <c r="BK123" s="210">
        <f t="shared" si="28"/>
        <v>0</v>
      </c>
      <c r="BL123" s="200"/>
      <c r="BM123" s="199">
        <f>IF(D123=C$171,'Other inputs'!$C$13/1000000,SUM(AW123:BA123))</f>
        <v>0.10606163241310293</v>
      </c>
      <c r="BN123" s="200">
        <f>IF(B123=$B$171,$AT$171*('Other inputs'!$C$7/'Other inputs'!$C$6),SUM(BB123:BF123))</f>
        <v>3.3241198056653993</v>
      </c>
      <c r="BO123" s="188">
        <f t="shared" si="29"/>
        <v>3.4301814380785021</v>
      </c>
    </row>
    <row r="124" spans="2:67">
      <c r="B124" s="121" t="str">
        <f>'KI 2019-20'!B125</f>
        <v>E1521</v>
      </c>
      <c r="C124" s="160" t="str">
        <f t="shared" si="16"/>
        <v>E1521</v>
      </c>
      <c r="D124" s="160" t="str">
        <f t="shared" si="17"/>
        <v>E1521</v>
      </c>
      <c r="E124" t="str">
        <f>INDEX('KI 2019-20'!D$9:D$383,MATCH($B124,'KI 2019-20'!$B$9:$B$383,0))</f>
        <v>SCNFIR</v>
      </c>
      <c r="F124">
        <f>INDEX('KI 2019-20'!E$9:E$383,MATCH($B124,'KI 2019-20'!$B$9:$B$383,0))</f>
        <v>0</v>
      </c>
      <c r="G124" s="119">
        <v>0</v>
      </c>
      <c r="H124" s="120" t="str">
        <f>INDEX('KI 2019-20'!F$9:F$383,MATCH($B124,'KI 2019-20'!$B$9:$B$383,0))</f>
        <v>Essex</v>
      </c>
      <c r="I124" s="154">
        <f>_xlfn.IFNA(IF($B124=$B$382,0,INDEX('I.Supplementary 2019-20'!N$8:N$191,MATCH($B124,'I.Supplementary 2019-20'!$B$8:$B$191,0))),INDEX('KI 2019-20'!N$9:N$383,MATCH($B124,'KI 2019-20'!$B$9:$B$383,0)))</f>
        <v>18.300037421716809</v>
      </c>
      <c r="J124" s="153">
        <f>_xlfn.IFNA(IF($B124=$B$382,0,INDEX('I.Supplementary 2019-20'!O$8:O$191,MATCH($B124,'I.Supplementary 2019-20'!$B$8:$B$191,0))),INDEX('KI 2019-20'!O$9:O$383,MATCH($B124,'KI 2019-20'!$B$9:$B$383,0)))</f>
        <v>0</v>
      </c>
      <c r="K124" s="153">
        <f>_xlfn.IFNA(IF($B124=$B$382,0,INDEX('I.Supplementary 2019-20'!P$8:P$191,MATCH($B124,'I.Supplementary 2019-20'!$B$8:$B$191,0))),INDEX('KI 2019-20'!P$9:P$383,MATCH($B124,'KI 2019-20'!$B$9:$B$383,0)))</f>
        <v>0</v>
      </c>
      <c r="L124" s="153">
        <f>_xlfn.IFNA(IF($B124=$B$382,0,INDEX('I.Supplementary 2019-20'!Q$8:Q$191,MATCH($B124,'I.Supplementary 2019-20'!$B$8:$B$191,0))),INDEX('KI 2019-20'!Q$9:Q$383,MATCH($B124,'KI 2019-20'!$B$9:$B$383,0)))</f>
        <v>0</v>
      </c>
      <c r="M124" s="155">
        <f>_xlfn.IFNA(IF($B124=$B$382,0,INDEX('I.Supplementary 2019-20'!R$8:R$191,MATCH($B124,'I.Supplementary 2019-20'!$B$8:$B$191,0))),INDEX('KI 2019-20'!R$9:R$383,MATCH($B124,'KI 2019-20'!$B$9:$B$383,0)))</f>
        <v>0</v>
      </c>
      <c r="N124" s="153">
        <f>_xlfn.IFNA(IF($B124=$B$382,0,INDEX('I.Supplementary 2019-20'!S$8:S$191,MATCH($B124,'I.Supplementary 2019-20'!$B$8:$B$191,0))),INDEX('KI 2019-20'!S$9:S$383,MATCH($B124,'KI 2019-20'!$B$9:$B$383,0)))</f>
        <v>173.80440892160755</v>
      </c>
      <c r="O124" s="153">
        <f>_xlfn.IFNA(IF($B124=$B$382,0,INDEX('I.Supplementary 2019-20'!T$8:T$191,MATCH($B124,'I.Supplementary 2019-20'!$B$8:$B$191,0))),INDEX('KI 2019-20'!T$9:T$383,MATCH($B124,'KI 2019-20'!$B$9:$B$383,0)))</f>
        <v>0</v>
      </c>
      <c r="P124" s="153">
        <f>_xlfn.IFNA(IF($B124=$B$382,0,INDEX('I.Supplementary 2019-20'!U$8:U$191,MATCH($B124,'I.Supplementary 2019-20'!$B$8:$B$191,0))),INDEX('KI 2019-20'!U$9:U$383,MATCH($B124,'KI 2019-20'!$B$9:$B$383,0)))</f>
        <v>0</v>
      </c>
      <c r="Q124" s="153">
        <f>_xlfn.IFNA(IF($B124=$B$382,0,INDEX('I.Supplementary 2019-20'!V$8:V$191,MATCH($B124,'I.Supplementary 2019-20'!$B$8:$B$191,0))),INDEX('KI 2019-20'!V$9:V$383,MATCH($B124,'KI 2019-20'!$B$9:$B$383,0)))</f>
        <v>0</v>
      </c>
      <c r="R124" s="155">
        <f>_xlfn.IFNA(IF($B124=$B$382,0,INDEX('I.Supplementary 2019-20'!W$8:W$191,MATCH($B124,'I.Supplementary 2019-20'!$B$8:$B$191,0))),INDEX('KI 2019-20'!W$9:W$383,MATCH($B124,'KI 2019-20'!$B$9:$B$383,0)))</f>
        <v>0</v>
      </c>
      <c r="S124" s="153">
        <f>_xlfn.IFNA(IF($B124=$B$382,0,INDEX('I.Supplementary 2019-20'!X$8:X$191,MATCH($B124,'I.Supplementary 2019-20'!$B$8:$B$191,0))),INDEX('KI 2019-20'!X$9:X$383,MATCH($B124,'KI 2019-20'!$B$9:$B$383,0)))</f>
        <v>192.10444634332435</v>
      </c>
      <c r="T124" s="153">
        <f>_xlfn.IFNA(IF($B124=$B$382,0,INDEX('I.Supplementary 2019-20'!Y$8:Y$191,MATCH($B124,'I.Supplementary 2019-20'!$B$8:$B$191,0))),INDEX('KI 2019-20'!Y$9:Y$383,MATCH($B124,'KI 2019-20'!$B$9:$B$383,0)))</f>
        <v>0</v>
      </c>
      <c r="U124" s="153">
        <f>_xlfn.IFNA(IF($B124=$B$382,0,INDEX('I.Supplementary 2019-20'!Z$8:Z$191,MATCH($B124,'I.Supplementary 2019-20'!$B$8:$B$191,0))),INDEX('KI 2019-20'!Z$9:Z$383,MATCH($B124,'KI 2019-20'!$B$9:$B$383,0)))</f>
        <v>0</v>
      </c>
      <c r="V124" s="153">
        <f>_xlfn.IFNA(IF($B124=$B$382,0,INDEX('I.Supplementary 2019-20'!AA$8:AA$191,MATCH($B124,'I.Supplementary 2019-20'!$B$8:$B$191,0))),INDEX('KI 2019-20'!AA$9:AA$383,MATCH($B124,'KI 2019-20'!$B$9:$B$383,0)))</f>
        <v>0</v>
      </c>
      <c r="W124" s="155">
        <f>_xlfn.IFNA(IF($B124=$B$382,0,INDEX('I.Supplementary 2019-20'!AB$8:AB$191,MATCH($B124,'I.Supplementary 2019-20'!$B$8:$B$191,0))),INDEX('KI 2019-20'!AB$9:AB$383,MATCH($B124,'KI 2019-20'!$B$9:$B$383,0)))</f>
        <v>0</v>
      </c>
      <c r="Y124" s="154">
        <f>_xlfn.IFNA(IF($B124=$B$382,0,INDEX('I.Supplementary 2019-20'!$I$8:$I$191,MATCH($B124,'I.Supplementary 2019-20'!$B$8:$B$191,0))),INDEX('KI 2019-20'!$I$9:$I$383,MATCH($B124,'KI 2019-20'!$B$9:$B$383,0)))</f>
        <v>18.300037421716809</v>
      </c>
      <c r="Z124" s="153">
        <f>_xlfn.IFNA(IF($B124=$B$382,0,INDEX('I.Supplementary 2019-20'!$J$8:$J$191,MATCH($B124,'I.Supplementary 2019-20'!$B$8:$B$191,0))),INDEX('KI 2019-20'!$J$9:$J$383,MATCH($B124,'KI 2019-20'!$B$9:$B$383,0)))</f>
        <v>173.80440892160755</v>
      </c>
      <c r="AA124" s="155">
        <f>_xlfn.IFNA(IF($B124=$B$382,0,INDEX('I.Supplementary 2019-20'!$H$8:$H$191,MATCH($B124,'I.Supplementary 2019-20'!$B$8:$B$191,0))),INDEX('KI 2019-20'!$H$9:$H$383,MATCH($B124,'KI 2019-20'!$B$9:$B$383,0)))</f>
        <v>192.10444634332435</v>
      </c>
      <c r="AC124" s="156">
        <f>I124*('Other inputs'!$C$6/'Other inputs'!$C$5)</f>
        <v>18.598205037549263</v>
      </c>
      <c r="AD124" s="149">
        <f>IF(B124=$B$35,J124*('Other inputs'!$C$6/'Other inputs'!$C$5)-('Other inputs'!$C$18/1000000),J124*('Other inputs'!$C$6/'Other inputs'!$C$5))</f>
        <v>0</v>
      </c>
      <c r="AE124" s="149">
        <f>K124*('Other inputs'!$C$6/'Other inputs'!$C$5)</f>
        <v>0</v>
      </c>
      <c r="AF124" s="149">
        <f>L124*('Other inputs'!$C$6/'Other inputs'!$C$5)</f>
        <v>0</v>
      </c>
      <c r="AG124" s="188">
        <f>M124*('Other inputs'!$C$6/'Other inputs'!$C$5)</f>
        <v>0</v>
      </c>
      <c r="AH124" s="149">
        <f>N124*('Other inputs'!$C$6/'Other inputs'!$C$5)</f>
        <v>176.63625265149119</v>
      </c>
      <c r="AI124" s="149">
        <f>O124*('Other inputs'!$C$6/'Other inputs'!$C$5)</f>
        <v>0</v>
      </c>
      <c r="AJ124" s="149">
        <f>P124*('Other inputs'!$C$6/'Other inputs'!$C$5)</f>
        <v>0</v>
      </c>
      <c r="AK124" s="149">
        <f>Q124*('Other inputs'!$C$6/'Other inputs'!$C$5)</f>
        <v>0</v>
      </c>
      <c r="AL124" s="188">
        <f>R124*('Other inputs'!$C$6/'Other inputs'!$C$5)</f>
        <v>0</v>
      </c>
      <c r="AM124" s="156">
        <f t="shared" si="18"/>
        <v>195.23445768904045</v>
      </c>
      <c r="AN124" s="149">
        <f t="shared" si="19"/>
        <v>0</v>
      </c>
      <c r="AO124" s="149">
        <f t="shared" si="20"/>
        <v>0</v>
      </c>
      <c r="AP124" s="149">
        <f t="shared" si="21"/>
        <v>0</v>
      </c>
      <c r="AQ124" s="188">
        <f t="shared" si="22"/>
        <v>0</v>
      </c>
      <c r="AR124" s="149"/>
      <c r="AS124" s="156">
        <f>IF(D124=$C$171,'Other inputs'!$C$12/1000000,SUM(AC124:AG124))</f>
        <v>18.598205037549263</v>
      </c>
      <c r="AT124" s="200">
        <f>IF(D124=$C$171,$Z$171*('Other inputs'!$C$6/'Other inputs'!$C$5),SUM(AH124:AL124))</f>
        <v>176.63625265149119</v>
      </c>
      <c r="AU124" s="210">
        <f t="shared" si="23"/>
        <v>195.23445768904045</v>
      </c>
      <c r="AV124" s="214"/>
      <c r="AW124" s="199">
        <f>IF($G124=1,0,AC124*('Other inputs'!$F$6/'Other inputs'!$F$5))</f>
        <v>18.70105225434677</v>
      </c>
      <c r="AX124" s="200">
        <f>IF($G124=1,0,AD124*('Other inputs'!$F$6/'Other inputs'!$F$5))</f>
        <v>0</v>
      </c>
      <c r="AY124" s="200">
        <f>IF($G124=1,0,AE124*('Other inputs'!$F$6/'Other inputs'!$F$5))</f>
        <v>0</v>
      </c>
      <c r="AZ124" s="200">
        <f>IF($G124=1,0,AF124*('Other inputs'!$F$6/'Other inputs'!$F$5))</f>
        <v>0</v>
      </c>
      <c r="BA124" s="200">
        <f>IF($G124=1,0,AG124*('Other inputs'!$F$6/'Other inputs'!$F$5))</f>
        <v>0</v>
      </c>
      <c r="BB124" s="199">
        <f>IF($G124=1,0,AH124*('Other inputs'!$C$7/'Other inputs'!$C$6))</f>
        <v>176.63625265149119</v>
      </c>
      <c r="BC124" s="200">
        <f>IF($G124=1,0,AI124*('Other inputs'!$C$7/'Other inputs'!$C$6))</f>
        <v>0</v>
      </c>
      <c r="BD124" s="200">
        <f>IF($G124=1,0,AJ124*('Other inputs'!$C$7/'Other inputs'!$C$6))</f>
        <v>0</v>
      </c>
      <c r="BE124" s="200">
        <f>IF($G124=1,0,AK124*('Other inputs'!$C$7/'Other inputs'!$C$6))</f>
        <v>0</v>
      </c>
      <c r="BF124" s="200">
        <f>IF($G124=1,0,AL124*('Other inputs'!$C$7/'Other inputs'!$C$6))</f>
        <v>0</v>
      </c>
      <c r="BG124" s="199">
        <f t="shared" si="24"/>
        <v>195.33730490583795</v>
      </c>
      <c r="BH124" s="200">
        <f t="shared" si="25"/>
        <v>0</v>
      </c>
      <c r="BI124" s="200">
        <f t="shared" si="26"/>
        <v>0</v>
      </c>
      <c r="BJ124" s="200">
        <f t="shared" si="27"/>
        <v>0</v>
      </c>
      <c r="BK124" s="210">
        <f t="shared" si="28"/>
        <v>0</v>
      </c>
      <c r="BL124" s="200"/>
      <c r="BM124" s="199">
        <f>IF(D124=C$171,'Other inputs'!$C$13/1000000,SUM(AW124:BA124))</f>
        <v>18.70105225434677</v>
      </c>
      <c r="BN124" s="200">
        <f>IF(B124=$B$171,$AT$171*('Other inputs'!$C$7/'Other inputs'!$C$6),SUM(BB124:BF124))</f>
        <v>176.63625265149119</v>
      </c>
      <c r="BO124" s="188">
        <f t="shared" si="29"/>
        <v>195.33730490583795</v>
      </c>
    </row>
    <row r="125" spans="2:67">
      <c r="B125" s="121" t="str">
        <f>'KI 2019-20'!B126</f>
        <v>E6115</v>
      </c>
      <c r="C125" s="160" t="str">
        <f t="shared" si="16"/>
        <v>E6115</v>
      </c>
      <c r="D125" s="160" t="str">
        <f t="shared" si="17"/>
        <v>E6115</v>
      </c>
      <c r="E125" t="str">
        <f>INDEX('KI 2019-20'!D$9:D$383,MATCH($B125,'KI 2019-20'!$B$9:$B$383,0))</f>
        <v>SFIR</v>
      </c>
      <c r="F125">
        <f>INDEX('KI 2019-20'!E$9:E$383,MATCH($B125,'KI 2019-20'!$B$9:$B$383,0))</f>
        <v>0</v>
      </c>
      <c r="G125" s="119">
        <v>0</v>
      </c>
      <c r="H125" s="120" t="str">
        <f>INDEX('KI 2019-20'!F$9:F$383,MATCH($B125,'KI 2019-20'!$B$9:$B$383,0))</f>
        <v>Essex Fire</v>
      </c>
      <c r="I125" s="154">
        <f>_xlfn.IFNA(IF($B125=$B$382,0,INDEX('I.Supplementary 2019-20'!N$8:N$191,MATCH($B125,'I.Supplementary 2019-20'!$B$8:$B$191,0))),INDEX('KI 2019-20'!N$9:N$383,MATCH($B125,'KI 2019-20'!$B$9:$B$383,0)))</f>
        <v>0</v>
      </c>
      <c r="J125" s="153">
        <f>_xlfn.IFNA(IF($B125=$B$382,0,INDEX('I.Supplementary 2019-20'!O$8:O$191,MATCH($B125,'I.Supplementary 2019-20'!$B$8:$B$191,0))),INDEX('KI 2019-20'!O$9:O$383,MATCH($B125,'KI 2019-20'!$B$9:$B$383,0)))</f>
        <v>0</v>
      </c>
      <c r="K125" s="153">
        <f>_xlfn.IFNA(IF($B125=$B$382,0,INDEX('I.Supplementary 2019-20'!P$8:P$191,MATCH($B125,'I.Supplementary 2019-20'!$B$8:$B$191,0))),INDEX('KI 2019-20'!P$9:P$383,MATCH($B125,'KI 2019-20'!$B$9:$B$383,0)))</f>
        <v>8.3371005098325384</v>
      </c>
      <c r="L125" s="153">
        <f>_xlfn.IFNA(IF($B125=$B$382,0,INDEX('I.Supplementary 2019-20'!Q$8:Q$191,MATCH($B125,'I.Supplementary 2019-20'!$B$8:$B$191,0))),INDEX('KI 2019-20'!Q$9:Q$383,MATCH($B125,'KI 2019-20'!$B$9:$B$383,0)))</f>
        <v>0</v>
      </c>
      <c r="M125" s="155">
        <f>_xlfn.IFNA(IF($B125=$B$382,0,INDEX('I.Supplementary 2019-20'!R$8:R$191,MATCH($B125,'I.Supplementary 2019-20'!$B$8:$B$191,0))),INDEX('KI 2019-20'!R$9:R$383,MATCH($B125,'KI 2019-20'!$B$9:$B$383,0)))</f>
        <v>0</v>
      </c>
      <c r="N125" s="153">
        <f>_xlfn.IFNA(IF($B125=$B$382,0,INDEX('I.Supplementary 2019-20'!S$8:S$191,MATCH($B125,'I.Supplementary 2019-20'!$B$8:$B$191,0))),INDEX('KI 2019-20'!S$9:S$383,MATCH($B125,'KI 2019-20'!$B$9:$B$383,0)))</f>
        <v>0</v>
      </c>
      <c r="O125" s="153">
        <f>_xlfn.IFNA(IF($B125=$B$382,0,INDEX('I.Supplementary 2019-20'!T$8:T$191,MATCH($B125,'I.Supplementary 2019-20'!$B$8:$B$191,0))),INDEX('KI 2019-20'!T$9:T$383,MATCH($B125,'KI 2019-20'!$B$9:$B$383,0)))</f>
        <v>0</v>
      </c>
      <c r="P125" s="153">
        <f>_xlfn.IFNA(IF($B125=$B$382,0,INDEX('I.Supplementary 2019-20'!U$8:U$191,MATCH($B125,'I.Supplementary 2019-20'!$B$8:$B$191,0))),INDEX('KI 2019-20'!U$9:U$383,MATCH($B125,'KI 2019-20'!$B$9:$B$383,0)))</f>
        <v>16.2543664741921</v>
      </c>
      <c r="Q125" s="153">
        <f>_xlfn.IFNA(IF($B125=$B$382,0,INDEX('I.Supplementary 2019-20'!V$8:V$191,MATCH($B125,'I.Supplementary 2019-20'!$B$8:$B$191,0))),INDEX('KI 2019-20'!V$9:V$383,MATCH($B125,'KI 2019-20'!$B$9:$B$383,0)))</f>
        <v>0</v>
      </c>
      <c r="R125" s="155">
        <f>_xlfn.IFNA(IF($B125=$B$382,0,INDEX('I.Supplementary 2019-20'!W$8:W$191,MATCH($B125,'I.Supplementary 2019-20'!$B$8:$B$191,0))),INDEX('KI 2019-20'!W$9:W$383,MATCH($B125,'KI 2019-20'!$B$9:$B$383,0)))</f>
        <v>0</v>
      </c>
      <c r="S125" s="153">
        <f>_xlfn.IFNA(IF($B125=$B$382,0,INDEX('I.Supplementary 2019-20'!X$8:X$191,MATCH($B125,'I.Supplementary 2019-20'!$B$8:$B$191,0))),INDEX('KI 2019-20'!X$9:X$383,MATCH($B125,'KI 2019-20'!$B$9:$B$383,0)))</f>
        <v>0</v>
      </c>
      <c r="T125" s="153">
        <f>_xlfn.IFNA(IF($B125=$B$382,0,INDEX('I.Supplementary 2019-20'!Y$8:Y$191,MATCH($B125,'I.Supplementary 2019-20'!$B$8:$B$191,0))),INDEX('KI 2019-20'!Y$9:Y$383,MATCH($B125,'KI 2019-20'!$B$9:$B$383,0)))</f>
        <v>0</v>
      </c>
      <c r="U125" s="153">
        <f>_xlfn.IFNA(IF($B125=$B$382,0,INDEX('I.Supplementary 2019-20'!Z$8:Z$191,MATCH($B125,'I.Supplementary 2019-20'!$B$8:$B$191,0))),INDEX('KI 2019-20'!Z$9:Z$383,MATCH($B125,'KI 2019-20'!$B$9:$B$383,0)))</f>
        <v>24.591466984024642</v>
      </c>
      <c r="V125" s="153">
        <f>_xlfn.IFNA(IF($B125=$B$382,0,INDEX('I.Supplementary 2019-20'!AA$8:AA$191,MATCH($B125,'I.Supplementary 2019-20'!$B$8:$B$191,0))),INDEX('KI 2019-20'!AA$9:AA$383,MATCH($B125,'KI 2019-20'!$B$9:$B$383,0)))</f>
        <v>0</v>
      </c>
      <c r="W125" s="155">
        <f>_xlfn.IFNA(IF($B125=$B$382,0,INDEX('I.Supplementary 2019-20'!AB$8:AB$191,MATCH($B125,'I.Supplementary 2019-20'!$B$8:$B$191,0))),INDEX('KI 2019-20'!AB$9:AB$383,MATCH($B125,'KI 2019-20'!$B$9:$B$383,0)))</f>
        <v>0</v>
      </c>
      <c r="Y125" s="154">
        <f>_xlfn.IFNA(IF($B125=$B$382,0,INDEX('I.Supplementary 2019-20'!$I$8:$I$191,MATCH($B125,'I.Supplementary 2019-20'!$B$8:$B$191,0))),INDEX('KI 2019-20'!$I$9:$I$383,MATCH($B125,'KI 2019-20'!$B$9:$B$383,0)))</f>
        <v>8.3371005098325384</v>
      </c>
      <c r="Z125" s="153">
        <f>_xlfn.IFNA(IF($B125=$B$382,0,INDEX('I.Supplementary 2019-20'!$J$8:$J$191,MATCH($B125,'I.Supplementary 2019-20'!$B$8:$B$191,0))),INDEX('KI 2019-20'!$J$9:$J$383,MATCH($B125,'KI 2019-20'!$B$9:$B$383,0)))</f>
        <v>16.2543664741921</v>
      </c>
      <c r="AA125" s="155">
        <f>_xlfn.IFNA(IF($B125=$B$382,0,INDEX('I.Supplementary 2019-20'!$H$8:$H$191,MATCH($B125,'I.Supplementary 2019-20'!$B$8:$B$191,0))),INDEX('KI 2019-20'!$H$9:$H$383,MATCH($B125,'KI 2019-20'!$B$9:$B$383,0)))</f>
        <v>24.591466984024642</v>
      </c>
      <c r="AC125" s="156">
        <f>I125*('Other inputs'!$C$6/'Other inputs'!$C$5)</f>
        <v>0</v>
      </c>
      <c r="AD125" s="149">
        <f>IF(B125=$B$35,J125*('Other inputs'!$C$6/'Other inputs'!$C$5)-('Other inputs'!$C$18/1000000),J125*('Other inputs'!$C$6/'Other inputs'!$C$5))</f>
        <v>0</v>
      </c>
      <c r="AE125" s="149">
        <f>K125*('Other inputs'!$C$6/'Other inputs'!$C$5)</f>
        <v>8.4729392146770603</v>
      </c>
      <c r="AF125" s="149">
        <f>L125*('Other inputs'!$C$6/'Other inputs'!$C$5)</f>
        <v>0</v>
      </c>
      <c r="AG125" s="188">
        <f>M125*('Other inputs'!$C$6/'Other inputs'!$C$5)</f>
        <v>0</v>
      </c>
      <c r="AH125" s="149">
        <f>N125*('Other inputs'!$C$6/'Other inputs'!$C$5)</f>
        <v>0</v>
      </c>
      <c r="AI125" s="149">
        <f>O125*('Other inputs'!$C$6/'Other inputs'!$C$5)</f>
        <v>0</v>
      </c>
      <c r="AJ125" s="149">
        <f>P125*('Other inputs'!$C$6/'Other inputs'!$C$5)</f>
        <v>16.519203402488511</v>
      </c>
      <c r="AK125" s="149">
        <f>Q125*('Other inputs'!$C$6/'Other inputs'!$C$5)</f>
        <v>0</v>
      </c>
      <c r="AL125" s="188">
        <f>R125*('Other inputs'!$C$6/'Other inputs'!$C$5)</f>
        <v>0</v>
      </c>
      <c r="AM125" s="156">
        <f t="shared" si="18"/>
        <v>0</v>
      </c>
      <c r="AN125" s="149">
        <f t="shared" si="19"/>
        <v>0</v>
      </c>
      <c r="AO125" s="149">
        <f t="shared" si="20"/>
        <v>24.99214261716557</v>
      </c>
      <c r="AP125" s="149">
        <f t="shared" si="21"/>
        <v>0</v>
      </c>
      <c r="AQ125" s="188">
        <f t="shared" si="22"/>
        <v>0</v>
      </c>
      <c r="AR125" s="149"/>
      <c r="AS125" s="156">
        <f>IF(D125=$C$171,'Other inputs'!$C$12/1000000,SUM(AC125:AG125))</f>
        <v>8.4729392146770603</v>
      </c>
      <c r="AT125" s="200">
        <f>IF(D125=$C$171,$Z$171*('Other inputs'!$C$6/'Other inputs'!$C$5),SUM(AH125:AL125))</f>
        <v>16.519203402488511</v>
      </c>
      <c r="AU125" s="210">
        <f t="shared" si="23"/>
        <v>24.99214261716557</v>
      </c>
      <c r="AV125" s="214"/>
      <c r="AW125" s="199">
        <f>IF($G125=1,0,AC125*('Other inputs'!$F$6/'Other inputs'!$F$5))</f>
        <v>0</v>
      </c>
      <c r="AX125" s="200">
        <f>IF($G125=1,0,AD125*('Other inputs'!$F$6/'Other inputs'!$F$5))</f>
        <v>0</v>
      </c>
      <c r="AY125" s="200">
        <f>IF($G125=1,0,AE125*('Other inputs'!$F$6/'Other inputs'!$F$5))</f>
        <v>8.5197941780761948</v>
      </c>
      <c r="AZ125" s="200">
        <f>IF($G125=1,0,AF125*('Other inputs'!$F$6/'Other inputs'!$F$5))</f>
        <v>0</v>
      </c>
      <c r="BA125" s="200">
        <f>IF($G125=1,0,AG125*('Other inputs'!$F$6/'Other inputs'!$F$5))</f>
        <v>0</v>
      </c>
      <c r="BB125" s="199">
        <f>IF($G125=1,0,AH125*('Other inputs'!$C$7/'Other inputs'!$C$6))</f>
        <v>0</v>
      </c>
      <c r="BC125" s="200">
        <f>IF($G125=1,0,AI125*('Other inputs'!$C$7/'Other inputs'!$C$6))</f>
        <v>0</v>
      </c>
      <c r="BD125" s="200">
        <f>IF($G125=1,0,AJ125*('Other inputs'!$C$7/'Other inputs'!$C$6))</f>
        <v>16.519203402488511</v>
      </c>
      <c r="BE125" s="200">
        <f>IF($G125=1,0,AK125*('Other inputs'!$C$7/'Other inputs'!$C$6))</f>
        <v>0</v>
      </c>
      <c r="BF125" s="200">
        <f>IF($G125=1,0,AL125*('Other inputs'!$C$7/'Other inputs'!$C$6))</f>
        <v>0</v>
      </c>
      <c r="BG125" s="199">
        <f t="shared" si="24"/>
        <v>0</v>
      </c>
      <c r="BH125" s="200">
        <f t="shared" si="25"/>
        <v>0</v>
      </c>
      <c r="BI125" s="200">
        <f t="shared" si="26"/>
        <v>25.038997580564704</v>
      </c>
      <c r="BJ125" s="200">
        <f t="shared" si="27"/>
        <v>0</v>
      </c>
      <c r="BK125" s="210">
        <f t="shared" si="28"/>
        <v>0</v>
      </c>
      <c r="BL125" s="200"/>
      <c r="BM125" s="199">
        <f>IF(D125=C$171,'Other inputs'!$C$13/1000000,SUM(AW125:BA125))</f>
        <v>8.5197941780761948</v>
      </c>
      <c r="BN125" s="200">
        <f>IF(B125=$B$171,$AT$171*('Other inputs'!$C$7/'Other inputs'!$C$6),SUM(BB125:BF125))</f>
        <v>16.519203402488511</v>
      </c>
      <c r="BO125" s="188">
        <f t="shared" si="29"/>
        <v>25.038997580564704</v>
      </c>
    </row>
    <row r="126" spans="2:67">
      <c r="B126" s="121" t="str">
        <f>'KI 2019-20'!B127</f>
        <v>E1132</v>
      </c>
      <c r="C126" s="160" t="str">
        <f t="shared" si="16"/>
        <v>E1132</v>
      </c>
      <c r="D126" s="160" t="str">
        <f t="shared" si="17"/>
        <v>E1132</v>
      </c>
      <c r="E126" t="str">
        <f>INDEX('KI 2019-20'!D$9:D$383,MATCH($B126,'KI 2019-20'!$B$9:$B$383,0))</f>
        <v>SD</v>
      </c>
      <c r="F126">
        <f>INDEX('KI 2019-20'!E$9:E$383,MATCH($B126,'KI 2019-20'!$B$9:$B$383,0))</f>
        <v>0</v>
      </c>
      <c r="G126" s="119">
        <v>0</v>
      </c>
      <c r="H126" s="120" t="str">
        <f>INDEX('KI 2019-20'!F$9:F$383,MATCH($B126,'KI 2019-20'!$B$9:$B$383,0))</f>
        <v>Exeter</v>
      </c>
      <c r="I126" s="154">
        <f>_xlfn.IFNA(IF($B126=$B$382,0,INDEX('I.Supplementary 2019-20'!N$8:N$191,MATCH($B126,'I.Supplementary 2019-20'!$B$8:$B$191,0))),INDEX('KI 2019-20'!N$9:N$383,MATCH($B126,'KI 2019-20'!$B$9:$B$383,0)))</f>
        <v>0</v>
      </c>
      <c r="J126" s="153">
        <f>_xlfn.IFNA(IF($B126=$B$382,0,INDEX('I.Supplementary 2019-20'!O$8:O$191,MATCH($B126,'I.Supplementary 2019-20'!$B$8:$B$191,0))),INDEX('KI 2019-20'!O$9:O$383,MATCH($B126,'KI 2019-20'!$B$9:$B$383,0)))</f>
        <v>0.36541343118680453</v>
      </c>
      <c r="K126" s="153">
        <f>_xlfn.IFNA(IF($B126=$B$382,0,INDEX('I.Supplementary 2019-20'!P$8:P$191,MATCH($B126,'I.Supplementary 2019-20'!$B$8:$B$191,0))),INDEX('KI 2019-20'!P$9:P$383,MATCH($B126,'KI 2019-20'!$B$9:$B$383,0)))</f>
        <v>0</v>
      </c>
      <c r="L126" s="153">
        <f>_xlfn.IFNA(IF($B126=$B$382,0,INDEX('I.Supplementary 2019-20'!Q$8:Q$191,MATCH($B126,'I.Supplementary 2019-20'!$B$8:$B$191,0))),INDEX('KI 2019-20'!Q$9:Q$383,MATCH($B126,'KI 2019-20'!$B$9:$B$383,0)))</f>
        <v>0</v>
      </c>
      <c r="M126" s="155">
        <f>_xlfn.IFNA(IF($B126=$B$382,0,INDEX('I.Supplementary 2019-20'!R$8:R$191,MATCH($B126,'I.Supplementary 2019-20'!$B$8:$B$191,0))),INDEX('KI 2019-20'!R$9:R$383,MATCH($B126,'KI 2019-20'!$B$9:$B$383,0)))</f>
        <v>0</v>
      </c>
      <c r="N126" s="153">
        <f>_xlfn.IFNA(IF($B126=$B$382,0,INDEX('I.Supplementary 2019-20'!S$8:S$191,MATCH($B126,'I.Supplementary 2019-20'!$B$8:$B$191,0))),INDEX('KI 2019-20'!S$9:S$383,MATCH($B126,'KI 2019-20'!$B$9:$B$383,0)))</f>
        <v>0</v>
      </c>
      <c r="O126" s="153">
        <f>_xlfn.IFNA(IF($B126=$B$382,0,INDEX('I.Supplementary 2019-20'!T$8:T$191,MATCH($B126,'I.Supplementary 2019-20'!$B$8:$B$191,0))),INDEX('KI 2019-20'!T$9:T$383,MATCH($B126,'KI 2019-20'!$B$9:$B$383,0)))</f>
        <v>4.0638193695303926</v>
      </c>
      <c r="P126" s="153">
        <f>_xlfn.IFNA(IF($B126=$B$382,0,INDEX('I.Supplementary 2019-20'!U$8:U$191,MATCH($B126,'I.Supplementary 2019-20'!$B$8:$B$191,0))),INDEX('KI 2019-20'!U$9:U$383,MATCH($B126,'KI 2019-20'!$B$9:$B$383,0)))</f>
        <v>0</v>
      </c>
      <c r="Q126" s="153">
        <f>_xlfn.IFNA(IF($B126=$B$382,0,INDEX('I.Supplementary 2019-20'!V$8:V$191,MATCH($B126,'I.Supplementary 2019-20'!$B$8:$B$191,0))),INDEX('KI 2019-20'!V$9:V$383,MATCH($B126,'KI 2019-20'!$B$9:$B$383,0)))</f>
        <v>0</v>
      </c>
      <c r="R126" s="155">
        <f>_xlfn.IFNA(IF($B126=$B$382,0,INDEX('I.Supplementary 2019-20'!W$8:W$191,MATCH($B126,'I.Supplementary 2019-20'!$B$8:$B$191,0))),INDEX('KI 2019-20'!W$9:W$383,MATCH($B126,'KI 2019-20'!$B$9:$B$383,0)))</f>
        <v>0</v>
      </c>
      <c r="S126" s="153">
        <f>_xlfn.IFNA(IF($B126=$B$382,0,INDEX('I.Supplementary 2019-20'!X$8:X$191,MATCH($B126,'I.Supplementary 2019-20'!$B$8:$B$191,0))),INDEX('KI 2019-20'!X$9:X$383,MATCH($B126,'KI 2019-20'!$B$9:$B$383,0)))</f>
        <v>0</v>
      </c>
      <c r="T126" s="153">
        <f>_xlfn.IFNA(IF($B126=$B$382,0,INDEX('I.Supplementary 2019-20'!Y$8:Y$191,MATCH($B126,'I.Supplementary 2019-20'!$B$8:$B$191,0))),INDEX('KI 2019-20'!Y$9:Y$383,MATCH($B126,'KI 2019-20'!$B$9:$B$383,0)))</f>
        <v>4.4292328007171973</v>
      </c>
      <c r="U126" s="153">
        <f>_xlfn.IFNA(IF($B126=$B$382,0,INDEX('I.Supplementary 2019-20'!Z$8:Z$191,MATCH($B126,'I.Supplementary 2019-20'!$B$8:$B$191,0))),INDEX('KI 2019-20'!Z$9:Z$383,MATCH($B126,'KI 2019-20'!$B$9:$B$383,0)))</f>
        <v>0</v>
      </c>
      <c r="V126" s="153">
        <f>_xlfn.IFNA(IF($B126=$B$382,0,INDEX('I.Supplementary 2019-20'!AA$8:AA$191,MATCH($B126,'I.Supplementary 2019-20'!$B$8:$B$191,0))),INDEX('KI 2019-20'!AA$9:AA$383,MATCH($B126,'KI 2019-20'!$B$9:$B$383,0)))</f>
        <v>0</v>
      </c>
      <c r="W126" s="155">
        <f>_xlfn.IFNA(IF($B126=$B$382,0,INDEX('I.Supplementary 2019-20'!AB$8:AB$191,MATCH($B126,'I.Supplementary 2019-20'!$B$8:$B$191,0))),INDEX('KI 2019-20'!AB$9:AB$383,MATCH($B126,'KI 2019-20'!$B$9:$B$383,0)))</f>
        <v>0</v>
      </c>
      <c r="Y126" s="154">
        <f>_xlfn.IFNA(IF($B126=$B$382,0,INDEX('I.Supplementary 2019-20'!$I$8:$I$191,MATCH($B126,'I.Supplementary 2019-20'!$B$8:$B$191,0))),INDEX('KI 2019-20'!$I$9:$I$383,MATCH($B126,'KI 2019-20'!$B$9:$B$383,0)))</f>
        <v>0.36541343118680453</v>
      </c>
      <c r="Z126" s="153">
        <f>_xlfn.IFNA(IF($B126=$B$382,0,INDEX('I.Supplementary 2019-20'!$J$8:$J$191,MATCH($B126,'I.Supplementary 2019-20'!$B$8:$B$191,0))),INDEX('KI 2019-20'!$J$9:$J$383,MATCH($B126,'KI 2019-20'!$B$9:$B$383,0)))</f>
        <v>4.0638193695303926</v>
      </c>
      <c r="AA126" s="155">
        <f>_xlfn.IFNA(IF($B126=$B$382,0,INDEX('I.Supplementary 2019-20'!$H$8:$H$191,MATCH($B126,'I.Supplementary 2019-20'!$B$8:$B$191,0))),INDEX('KI 2019-20'!$H$9:$H$383,MATCH($B126,'KI 2019-20'!$B$9:$B$383,0)))</f>
        <v>4.4292328007171973</v>
      </c>
      <c r="AC126" s="156">
        <f>I126*('Other inputs'!$C$6/'Other inputs'!$C$5)</f>
        <v>0</v>
      </c>
      <c r="AD126" s="149">
        <f>IF(B126=$B$35,J126*('Other inputs'!$C$6/'Other inputs'!$C$5)-('Other inputs'!$C$18/1000000),J126*('Other inputs'!$C$6/'Other inputs'!$C$5))</f>
        <v>0.3713672141796649</v>
      </c>
      <c r="AE126" s="149">
        <f>K126*('Other inputs'!$C$6/'Other inputs'!$C$5)</f>
        <v>0</v>
      </c>
      <c r="AF126" s="149">
        <f>L126*('Other inputs'!$C$6/'Other inputs'!$C$5)</f>
        <v>0</v>
      </c>
      <c r="AG126" s="188">
        <f>M126*('Other inputs'!$C$6/'Other inputs'!$C$5)</f>
        <v>0</v>
      </c>
      <c r="AH126" s="149">
        <f>N126*('Other inputs'!$C$6/'Other inputs'!$C$5)</f>
        <v>0</v>
      </c>
      <c r="AI126" s="149">
        <f>O126*('Other inputs'!$C$6/'Other inputs'!$C$5)</f>
        <v>4.130032312414798</v>
      </c>
      <c r="AJ126" s="149">
        <f>P126*('Other inputs'!$C$6/'Other inputs'!$C$5)</f>
        <v>0</v>
      </c>
      <c r="AK126" s="149">
        <f>Q126*('Other inputs'!$C$6/'Other inputs'!$C$5)</f>
        <v>0</v>
      </c>
      <c r="AL126" s="188">
        <f>R126*('Other inputs'!$C$6/'Other inputs'!$C$5)</f>
        <v>0</v>
      </c>
      <c r="AM126" s="156">
        <f t="shared" si="18"/>
        <v>0</v>
      </c>
      <c r="AN126" s="149">
        <f t="shared" si="19"/>
        <v>4.5013995265944633</v>
      </c>
      <c r="AO126" s="149">
        <f t="shared" si="20"/>
        <v>0</v>
      </c>
      <c r="AP126" s="149">
        <f t="shared" si="21"/>
        <v>0</v>
      </c>
      <c r="AQ126" s="188">
        <f t="shared" si="22"/>
        <v>0</v>
      </c>
      <c r="AR126" s="149"/>
      <c r="AS126" s="156">
        <f>IF(D126=$C$171,'Other inputs'!$C$12/1000000,SUM(AC126:AG126))</f>
        <v>0.3713672141796649</v>
      </c>
      <c r="AT126" s="200">
        <f>IF(D126=$C$171,$Z$171*('Other inputs'!$C$6/'Other inputs'!$C$5),SUM(AH126:AL126))</f>
        <v>4.130032312414798</v>
      </c>
      <c r="AU126" s="210">
        <f t="shared" si="23"/>
        <v>4.5013995265944633</v>
      </c>
      <c r="AV126" s="214"/>
      <c r="AW126" s="199">
        <f>IF($G126=1,0,AC126*('Other inputs'!$F$6/'Other inputs'!$F$5))</f>
        <v>0</v>
      </c>
      <c r="AX126" s="200">
        <f>IF($G126=1,0,AD126*('Other inputs'!$F$6/'Other inputs'!$F$5))</f>
        <v>0.37342085776038192</v>
      </c>
      <c r="AY126" s="200">
        <f>IF($G126=1,0,AE126*('Other inputs'!$F$6/'Other inputs'!$F$5))</f>
        <v>0</v>
      </c>
      <c r="AZ126" s="200">
        <f>IF($G126=1,0,AF126*('Other inputs'!$F$6/'Other inputs'!$F$5))</f>
        <v>0</v>
      </c>
      <c r="BA126" s="200">
        <f>IF($G126=1,0,AG126*('Other inputs'!$F$6/'Other inputs'!$F$5))</f>
        <v>0</v>
      </c>
      <c r="BB126" s="199">
        <f>IF($G126=1,0,AH126*('Other inputs'!$C$7/'Other inputs'!$C$6))</f>
        <v>0</v>
      </c>
      <c r="BC126" s="200">
        <f>IF($G126=1,0,AI126*('Other inputs'!$C$7/'Other inputs'!$C$6))</f>
        <v>4.130032312414798</v>
      </c>
      <c r="BD126" s="200">
        <f>IF($G126=1,0,AJ126*('Other inputs'!$C$7/'Other inputs'!$C$6))</f>
        <v>0</v>
      </c>
      <c r="BE126" s="200">
        <f>IF($G126=1,0,AK126*('Other inputs'!$C$7/'Other inputs'!$C$6))</f>
        <v>0</v>
      </c>
      <c r="BF126" s="200">
        <f>IF($G126=1,0,AL126*('Other inputs'!$C$7/'Other inputs'!$C$6))</f>
        <v>0</v>
      </c>
      <c r="BG126" s="199">
        <f t="shared" si="24"/>
        <v>0</v>
      </c>
      <c r="BH126" s="200">
        <f t="shared" si="25"/>
        <v>4.5034531701751801</v>
      </c>
      <c r="BI126" s="200">
        <f t="shared" si="26"/>
        <v>0</v>
      </c>
      <c r="BJ126" s="200">
        <f t="shared" si="27"/>
        <v>0</v>
      </c>
      <c r="BK126" s="210">
        <f t="shared" si="28"/>
        <v>0</v>
      </c>
      <c r="BL126" s="200"/>
      <c r="BM126" s="199">
        <f>IF(D126=C$171,'Other inputs'!$C$13/1000000,SUM(AW126:BA126))</f>
        <v>0.37342085776038192</v>
      </c>
      <c r="BN126" s="200">
        <f>IF(B126=$B$171,$AT$171*('Other inputs'!$C$7/'Other inputs'!$C$6),SUM(BB126:BF126))</f>
        <v>4.130032312414798</v>
      </c>
      <c r="BO126" s="188">
        <f t="shared" si="29"/>
        <v>4.5034531701751801</v>
      </c>
    </row>
    <row r="127" spans="2:67">
      <c r="B127" s="121" t="str">
        <f>'KI 2019-20'!B128</f>
        <v>E1734</v>
      </c>
      <c r="C127" s="160" t="str">
        <f t="shared" si="16"/>
        <v>E1734</v>
      </c>
      <c r="D127" s="160" t="str">
        <f t="shared" si="17"/>
        <v>E1734</v>
      </c>
      <c r="E127" t="str">
        <f>INDEX('KI 2019-20'!D$9:D$383,MATCH($B127,'KI 2019-20'!$B$9:$B$383,0))</f>
        <v>SD</v>
      </c>
      <c r="F127">
        <f>INDEX('KI 2019-20'!E$9:E$383,MATCH($B127,'KI 2019-20'!$B$9:$B$383,0))</f>
        <v>0</v>
      </c>
      <c r="G127" s="119">
        <v>0</v>
      </c>
      <c r="H127" s="120" t="str">
        <f>INDEX('KI 2019-20'!F$9:F$383,MATCH($B127,'KI 2019-20'!$B$9:$B$383,0))</f>
        <v>Fareham</v>
      </c>
      <c r="I127" s="154">
        <f>_xlfn.IFNA(IF($B127=$B$382,0,INDEX('I.Supplementary 2019-20'!N$8:N$191,MATCH($B127,'I.Supplementary 2019-20'!$B$8:$B$191,0))),INDEX('KI 2019-20'!N$9:N$383,MATCH($B127,'KI 2019-20'!$B$9:$B$383,0)))</f>
        <v>0</v>
      </c>
      <c r="J127" s="153">
        <f>_xlfn.IFNA(IF($B127=$B$382,0,INDEX('I.Supplementary 2019-20'!O$8:O$191,MATCH($B127,'I.Supplementary 2019-20'!$B$8:$B$191,0))),INDEX('KI 2019-20'!O$9:O$383,MATCH($B127,'KI 2019-20'!$B$9:$B$383,0)))</f>
        <v>0</v>
      </c>
      <c r="K127" s="153">
        <f>_xlfn.IFNA(IF($B127=$B$382,0,INDEX('I.Supplementary 2019-20'!P$8:P$191,MATCH($B127,'I.Supplementary 2019-20'!$B$8:$B$191,0))),INDEX('KI 2019-20'!P$9:P$383,MATCH($B127,'KI 2019-20'!$B$9:$B$383,0)))</f>
        <v>0</v>
      </c>
      <c r="L127" s="153">
        <f>_xlfn.IFNA(IF($B127=$B$382,0,INDEX('I.Supplementary 2019-20'!Q$8:Q$191,MATCH($B127,'I.Supplementary 2019-20'!$B$8:$B$191,0))),INDEX('KI 2019-20'!Q$9:Q$383,MATCH($B127,'KI 2019-20'!$B$9:$B$383,0)))</f>
        <v>0</v>
      </c>
      <c r="M127" s="155">
        <f>_xlfn.IFNA(IF($B127=$B$382,0,INDEX('I.Supplementary 2019-20'!R$8:R$191,MATCH($B127,'I.Supplementary 2019-20'!$B$8:$B$191,0))),INDEX('KI 2019-20'!R$9:R$383,MATCH($B127,'KI 2019-20'!$B$9:$B$383,0)))</f>
        <v>0</v>
      </c>
      <c r="N127" s="153">
        <f>_xlfn.IFNA(IF($B127=$B$382,0,INDEX('I.Supplementary 2019-20'!S$8:S$191,MATCH($B127,'I.Supplementary 2019-20'!$B$8:$B$191,0))),INDEX('KI 2019-20'!S$9:S$383,MATCH($B127,'KI 2019-20'!$B$9:$B$383,0)))</f>
        <v>0</v>
      </c>
      <c r="O127" s="153">
        <f>_xlfn.IFNA(IF($B127=$B$382,0,INDEX('I.Supplementary 2019-20'!T$8:T$191,MATCH($B127,'I.Supplementary 2019-20'!$B$8:$B$191,0))),INDEX('KI 2019-20'!T$9:T$383,MATCH($B127,'KI 2019-20'!$B$9:$B$383,0)))</f>
        <v>1.8976921595861338</v>
      </c>
      <c r="P127" s="153">
        <f>_xlfn.IFNA(IF($B127=$B$382,0,INDEX('I.Supplementary 2019-20'!U$8:U$191,MATCH($B127,'I.Supplementary 2019-20'!$B$8:$B$191,0))),INDEX('KI 2019-20'!U$9:U$383,MATCH($B127,'KI 2019-20'!$B$9:$B$383,0)))</f>
        <v>0</v>
      </c>
      <c r="Q127" s="153">
        <f>_xlfn.IFNA(IF($B127=$B$382,0,INDEX('I.Supplementary 2019-20'!V$8:V$191,MATCH($B127,'I.Supplementary 2019-20'!$B$8:$B$191,0))),INDEX('KI 2019-20'!V$9:V$383,MATCH($B127,'KI 2019-20'!$B$9:$B$383,0)))</f>
        <v>0</v>
      </c>
      <c r="R127" s="155">
        <f>_xlfn.IFNA(IF($B127=$B$382,0,INDEX('I.Supplementary 2019-20'!W$8:W$191,MATCH($B127,'I.Supplementary 2019-20'!$B$8:$B$191,0))),INDEX('KI 2019-20'!W$9:W$383,MATCH($B127,'KI 2019-20'!$B$9:$B$383,0)))</f>
        <v>0</v>
      </c>
      <c r="S127" s="153">
        <f>_xlfn.IFNA(IF($B127=$B$382,0,INDEX('I.Supplementary 2019-20'!X$8:X$191,MATCH($B127,'I.Supplementary 2019-20'!$B$8:$B$191,0))),INDEX('KI 2019-20'!X$9:X$383,MATCH($B127,'KI 2019-20'!$B$9:$B$383,0)))</f>
        <v>0</v>
      </c>
      <c r="T127" s="153">
        <f>_xlfn.IFNA(IF($B127=$B$382,0,INDEX('I.Supplementary 2019-20'!Y$8:Y$191,MATCH($B127,'I.Supplementary 2019-20'!$B$8:$B$191,0))),INDEX('KI 2019-20'!Y$9:Y$383,MATCH($B127,'KI 2019-20'!$B$9:$B$383,0)))</f>
        <v>1.8976921595861338</v>
      </c>
      <c r="U127" s="153">
        <f>_xlfn.IFNA(IF($B127=$B$382,0,INDEX('I.Supplementary 2019-20'!Z$8:Z$191,MATCH($B127,'I.Supplementary 2019-20'!$B$8:$B$191,0))),INDEX('KI 2019-20'!Z$9:Z$383,MATCH($B127,'KI 2019-20'!$B$9:$B$383,0)))</f>
        <v>0</v>
      </c>
      <c r="V127" s="153">
        <f>_xlfn.IFNA(IF($B127=$B$382,0,INDEX('I.Supplementary 2019-20'!AA$8:AA$191,MATCH($B127,'I.Supplementary 2019-20'!$B$8:$B$191,0))),INDEX('KI 2019-20'!AA$9:AA$383,MATCH($B127,'KI 2019-20'!$B$9:$B$383,0)))</f>
        <v>0</v>
      </c>
      <c r="W127" s="155">
        <f>_xlfn.IFNA(IF($B127=$B$382,0,INDEX('I.Supplementary 2019-20'!AB$8:AB$191,MATCH($B127,'I.Supplementary 2019-20'!$B$8:$B$191,0))),INDEX('KI 2019-20'!AB$9:AB$383,MATCH($B127,'KI 2019-20'!$B$9:$B$383,0)))</f>
        <v>0</v>
      </c>
      <c r="Y127" s="154">
        <f>_xlfn.IFNA(IF($B127=$B$382,0,INDEX('I.Supplementary 2019-20'!$I$8:$I$191,MATCH($B127,'I.Supplementary 2019-20'!$B$8:$B$191,0))),INDEX('KI 2019-20'!$I$9:$I$383,MATCH($B127,'KI 2019-20'!$B$9:$B$383,0)))</f>
        <v>0</v>
      </c>
      <c r="Z127" s="153">
        <f>_xlfn.IFNA(IF($B127=$B$382,0,INDEX('I.Supplementary 2019-20'!$J$8:$J$191,MATCH($B127,'I.Supplementary 2019-20'!$B$8:$B$191,0))),INDEX('KI 2019-20'!$J$9:$J$383,MATCH($B127,'KI 2019-20'!$B$9:$B$383,0)))</f>
        <v>1.8976921595861338</v>
      </c>
      <c r="AA127" s="155">
        <f>_xlfn.IFNA(IF($B127=$B$382,0,INDEX('I.Supplementary 2019-20'!$H$8:$H$191,MATCH($B127,'I.Supplementary 2019-20'!$B$8:$B$191,0))),INDEX('KI 2019-20'!$H$9:$H$383,MATCH($B127,'KI 2019-20'!$B$9:$B$383,0)))</f>
        <v>1.8976921595861338</v>
      </c>
      <c r="AC127" s="156">
        <f>I127*('Other inputs'!$C$6/'Other inputs'!$C$5)</f>
        <v>0</v>
      </c>
      <c r="AD127" s="149">
        <f>IF(B127=$B$35,J127*('Other inputs'!$C$6/'Other inputs'!$C$5)-('Other inputs'!$C$18/1000000),J127*('Other inputs'!$C$6/'Other inputs'!$C$5))</f>
        <v>0</v>
      </c>
      <c r="AE127" s="149">
        <f>K127*('Other inputs'!$C$6/'Other inputs'!$C$5)</f>
        <v>0</v>
      </c>
      <c r="AF127" s="149">
        <f>L127*('Other inputs'!$C$6/'Other inputs'!$C$5)</f>
        <v>0</v>
      </c>
      <c r="AG127" s="188">
        <f>M127*('Other inputs'!$C$6/'Other inputs'!$C$5)</f>
        <v>0</v>
      </c>
      <c r="AH127" s="149">
        <f>N127*('Other inputs'!$C$6/'Other inputs'!$C$5)</f>
        <v>0</v>
      </c>
      <c r="AI127" s="149">
        <f>O127*('Other inputs'!$C$6/'Other inputs'!$C$5)</f>
        <v>1.9286117874408977</v>
      </c>
      <c r="AJ127" s="149">
        <f>P127*('Other inputs'!$C$6/'Other inputs'!$C$5)</f>
        <v>0</v>
      </c>
      <c r="AK127" s="149">
        <f>Q127*('Other inputs'!$C$6/'Other inputs'!$C$5)</f>
        <v>0</v>
      </c>
      <c r="AL127" s="188">
        <f>R127*('Other inputs'!$C$6/'Other inputs'!$C$5)</f>
        <v>0</v>
      </c>
      <c r="AM127" s="156">
        <f t="shared" si="18"/>
        <v>0</v>
      </c>
      <c r="AN127" s="149">
        <f t="shared" si="19"/>
        <v>1.9286117874408977</v>
      </c>
      <c r="AO127" s="149">
        <f t="shared" si="20"/>
        <v>0</v>
      </c>
      <c r="AP127" s="149">
        <f t="shared" si="21"/>
        <v>0</v>
      </c>
      <c r="AQ127" s="188">
        <f t="shared" si="22"/>
        <v>0</v>
      </c>
      <c r="AR127" s="149"/>
      <c r="AS127" s="156">
        <f>IF(D127=$C$171,'Other inputs'!$C$12/1000000,SUM(AC127:AG127))</f>
        <v>0</v>
      </c>
      <c r="AT127" s="200">
        <f>IF(D127=$C$171,$Z$171*('Other inputs'!$C$6/'Other inputs'!$C$5),SUM(AH127:AL127))</f>
        <v>1.9286117874408977</v>
      </c>
      <c r="AU127" s="210">
        <f t="shared" si="23"/>
        <v>1.9286117874408977</v>
      </c>
      <c r="AV127" s="214"/>
      <c r="AW127" s="199">
        <f>IF($G127=1,0,AC127*('Other inputs'!$F$6/'Other inputs'!$F$5))</f>
        <v>0</v>
      </c>
      <c r="AX127" s="200">
        <f>IF($G127=1,0,AD127*('Other inputs'!$F$6/'Other inputs'!$F$5))</f>
        <v>0</v>
      </c>
      <c r="AY127" s="200">
        <f>IF($G127=1,0,AE127*('Other inputs'!$F$6/'Other inputs'!$F$5))</f>
        <v>0</v>
      </c>
      <c r="AZ127" s="200">
        <f>IF($G127=1,0,AF127*('Other inputs'!$F$6/'Other inputs'!$F$5))</f>
        <v>0</v>
      </c>
      <c r="BA127" s="200">
        <f>IF($G127=1,0,AG127*('Other inputs'!$F$6/'Other inputs'!$F$5))</f>
        <v>0</v>
      </c>
      <c r="BB127" s="199">
        <f>IF($G127=1,0,AH127*('Other inputs'!$C$7/'Other inputs'!$C$6))</f>
        <v>0</v>
      </c>
      <c r="BC127" s="200">
        <f>IF($G127=1,0,AI127*('Other inputs'!$C$7/'Other inputs'!$C$6))</f>
        <v>1.9286117874408977</v>
      </c>
      <c r="BD127" s="200">
        <f>IF($G127=1,0,AJ127*('Other inputs'!$C$7/'Other inputs'!$C$6))</f>
        <v>0</v>
      </c>
      <c r="BE127" s="200">
        <f>IF($G127=1,0,AK127*('Other inputs'!$C$7/'Other inputs'!$C$6))</f>
        <v>0</v>
      </c>
      <c r="BF127" s="200">
        <f>IF($G127=1,0,AL127*('Other inputs'!$C$7/'Other inputs'!$C$6))</f>
        <v>0</v>
      </c>
      <c r="BG127" s="199">
        <f t="shared" si="24"/>
        <v>0</v>
      </c>
      <c r="BH127" s="200">
        <f t="shared" si="25"/>
        <v>1.9286117874408977</v>
      </c>
      <c r="BI127" s="200">
        <f t="shared" si="26"/>
        <v>0</v>
      </c>
      <c r="BJ127" s="200">
        <f t="shared" si="27"/>
        <v>0</v>
      </c>
      <c r="BK127" s="210">
        <f t="shared" si="28"/>
        <v>0</v>
      </c>
      <c r="BL127" s="200"/>
      <c r="BM127" s="199">
        <f>IF(D127=C$171,'Other inputs'!$C$13/1000000,SUM(AW127:BA127))</f>
        <v>0</v>
      </c>
      <c r="BN127" s="200">
        <f>IF(B127=$B$171,$AT$171*('Other inputs'!$C$7/'Other inputs'!$C$6),SUM(BB127:BF127))</f>
        <v>1.9286117874408977</v>
      </c>
      <c r="BO127" s="188">
        <f t="shared" si="29"/>
        <v>1.9286117874408977</v>
      </c>
    </row>
    <row r="128" spans="2:67">
      <c r="B128" s="121" t="str">
        <f>'KI 2019-20'!B129</f>
        <v>E0533</v>
      </c>
      <c r="C128" s="160" t="str">
        <f t="shared" si="16"/>
        <v>E0533</v>
      </c>
      <c r="D128" s="160" t="str">
        <f t="shared" si="17"/>
        <v>E0533</v>
      </c>
      <c r="E128" t="str">
        <f>INDEX('KI 2019-20'!D$9:D$383,MATCH($B128,'KI 2019-20'!$B$9:$B$383,0))</f>
        <v>SD</v>
      </c>
      <c r="F128">
        <f>INDEX('KI 2019-20'!E$9:E$383,MATCH($B128,'KI 2019-20'!$B$9:$B$383,0))</f>
        <v>0</v>
      </c>
      <c r="G128" s="119">
        <v>0</v>
      </c>
      <c r="H128" s="120" t="str">
        <f>INDEX('KI 2019-20'!F$9:F$383,MATCH($B128,'KI 2019-20'!$B$9:$B$383,0))</f>
        <v>Fenland</v>
      </c>
      <c r="I128" s="154">
        <f>_xlfn.IFNA(IF($B128=$B$382,0,INDEX('I.Supplementary 2019-20'!N$8:N$191,MATCH($B128,'I.Supplementary 2019-20'!$B$8:$B$191,0))),INDEX('KI 2019-20'!N$9:N$383,MATCH($B128,'KI 2019-20'!$B$9:$B$383,0)))</f>
        <v>0</v>
      </c>
      <c r="J128" s="153">
        <f>_xlfn.IFNA(IF($B128=$B$382,0,INDEX('I.Supplementary 2019-20'!O$8:O$191,MATCH($B128,'I.Supplementary 2019-20'!$B$8:$B$191,0))),INDEX('KI 2019-20'!O$9:O$383,MATCH($B128,'KI 2019-20'!$B$9:$B$383,0)))</f>
        <v>0</v>
      </c>
      <c r="K128" s="153">
        <f>_xlfn.IFNA(IF($B128=$B$382,0,INDEX('I.Supplementary 2019-20'!P$8:P$191,MATCH($B128,'I.Supplementary 2019-20'!$B$8:$B$191,0))),INDEX('KI 2019-20'!P$9:P$383,MATCH($B128,'KI 2019-20'!$B$9:$B$383,0)))</f>
        <v>0</v>
      </c>
      <c r="L128" s="153">
        <f>_xlfn.IFNA(IF($B128=$B$382,0,INDEX('I.Supplementary 2019-20'!Q$8:Q$191,MATCH($B128,'I.Supplementary 2019-20'!$B$8:$B$191,0))),INDEX('KI 2019-20'!Q$9:Q$383,MATCH($B128,'KI 2019-20'!$B$9:$B$383,0)))</f>
        <v>0</v>
      </c>
      <c r="M128" s="155">
        <f>_xlfn.IFNA(IF($B128=$B$382,0,INDEX('I.Supplementary 2019-20'!R$8:R$191,MATCH($B128,'I.Supplementary 2019-20'!$B$8:$B$191,0))),INDEX('KI 2019-20'!R$9:R$383,MATCH($B128,'KI 2019-20'!$B$9:$B$383,0)))</f>
        <v>0</v>
      </c>
      <c r="N128" s="153">
        <f>_xlfn.IFNA(IF($B128=$B$382,0,INDEX('I.Supplementary 2019-20'!S$8:S$191,MATCH($B128,'I.Supplementary 2019-20'!$B$8:$B$191,0))),INDEX('KI 2019-20'!S$9:S$383,MATCH($B128,'KI 2019-20'!$B$9:$B$383,0)))</f>
        <v>0</v>
      </c>
      <c r="O128" s="153">
        <f>_xlfn.IFNA(IF($B128=$B$382,0,INDEX('I.Supplementary 2019-20'!T$8:T$191,MATCH($B128,'I.Supplementary 2019-20'!$B$8:$B$191,0))),INDEX('KI 2019-20'!T$9:T$383,MATCH($B128,'KI 2019-20'!$B$9:$B$383,0)))</f>
        <v>3.6425291998610372</v>
      </c>
      <c r="P128" s="153">
        <f>_xlfn.IFNA(IF($B128=$B$382,0,INDEX('I.Supplementary 2019-20'!U$8:U$191,MATCH($B128,'I.Supplementary 2019-20'!$B$8:$B$191,0))),INDEX('KI 2019-20'!U$9:U$383,MATCH($B128,'KI 2019-20'!$B$9:$B$383,0)))</f>
        <v>0</v>
      </c>
      <c r="Q128" s="153">
        <f>_xlfn.IFNA(IF($B128=$B$382,0,INDEX('I.Supplementary 2019-20'!V$8:V$191,MATCH($B128,'I.Supplementary 2019-20'!$B$8:$B$191,0))),INDEX('KI 2019-20'!V$9:V$383,MATCH($B128,'KI 2019-20'!$B$9:$B$383,0)))</f>
        <v>0</v>
      </c>
      <c r="R128" s="155">
        <f>_xlfn.IFNA(IF($B128=$B$382,0,INDEX('I.Supplementary 2019-20'!W$8:W$191,MATCH($B128,'I.Supplementary 2019-20'!$B$8:$B$191,0))),INDEX('KI 2019-20'!W$9:W$383,MATCH($B128,'KI 2019-20'!$B$9:$B$383,0)))</f>
        <v>0</v>
      </c>
      <c r="S128" s="153">
        <f>_xlfn.IFNA(IF($B128=$B$382,0,INDEX('I.Supplementary 2019-20'!X$8:X$191,MATCH($B128,'I.Supplementary 2019-20'!$B$8:$B$191,0))),INDEX('KI 2019-20'!X$9:X$383,MATCH($B128,'KI 2019-20'!$B$9:$B$383,0)))</f>
        <v>0</v>
      </c>
      <c r="T128" s="153">
        <f>_xlfn.IFNA(IF($B128=$B$382,0,INDEX('I.Supplementary 2019-20'!Y$8:Y$191,MATCH($B128,'I.Supplementary 2019-20'!$B$8:$B$191,0))),INDEX('KI 2019-20'!Y$9:Y$383,MATCH($B128,'KI 2019-20'!$B$9:$B$383,0)))</f>
        <v>3.6425291998610372</v>
      </c>
      <c r="U128" s="153">
        <f>_xlfn.IFNA(IF($B128=$B$382,0,INDEX('I.Supplementary 2019-20'!Z$8:Z$191,MATCH($B128,'I.Supplementary 2019-20'!$B$8:$B$191,0))),INDEX('KI 2019-20'!Z$9:Z$383,MATCH($B128,'KI 2019-20'!$B$9:$B$383,0)))</f>
        <v>0</v>
      </c>
      <c r="V128" s="153">
        <f>_xlfn.IFNA(IF($B128=$B$382,0,INDEX('I.Supplementary 2019-20'!AA$8:AA$191,MATCH($B128,'I.Supplementary 2019-20'!$B$8:$B$191,0))),INDEX('KI 2019-20'!AA$9:AA$383,MATCH($B128,'KI 2019-20'!$B$9:$B$383,0)))</f>
        <v>0</v>
      </c>
      <c r="W128" s="155">
        <f>_xlfn.IFNA(IF($B128=$B$382,0,INDEX('I.Supplementary 2019-20'!AB$8:AB$191,MATCH($B128,'I.Supplementary 2019-20'!$B$8:$B$191,0))),INDEX('KI 2019-20'!AB$9:AB$383,MATCH($B128,'KI 2019-20'!$B$9:$B$383,0)))</f>
        <v>0</v>
      </c>
      <c r="Y128" s="154">
        <f>_xlfn.IFNA(IF($B128=$B$382,0,INDEX('I.Supplementary 2019-20'!$I$8:$I$191,MATCH($B128,'I.Supplementary 2019-20'!$B$8:$B$191,0))),INDEX('KI 2019-20'!$I$9:$I$383,MATCH($B128,'KI 2019-20'!$B$9:$B$383,0)))</f>
        <v>0</v>
      </c>
      <c r="Z128" s="153">
        <f>_xlfn.IFNA(IF($B128=$B$382,0,INDEX('I.Supplementary 2019-20'!$J$8:$J$191,MATCH($B128,'I.Supplementary 2019-20'!$B$8:$B$191,0))),INDEX('KI 2019-20'!$J$9:$J$383,MATCH($B128,'KI 2019-20'!$B$9:$B$383,0)))</f>
        <v>3.6425291998610372</v>
      </c>
      <c r="AA128" s="155">
        <f>_xlfn.IFNA(IF($B128=$B$382,0,INDEX('I.Supplementary 2019-20'!$H$8:$H$191,MATCH($B128,'I.Supplementary 2019-20'!$B$8:$B$191,0))),INDEX('KI 2019-20'!$H$9:$H$383,MATCH($B128,'KI 2019-20'!$B$9:$B$383,0)))</f>
        <v>3.6425291998610372</v>
      </c>
      <c r="AC128" s="156">
        <f>I128*('Other inputs'!$C$6/'Other inputs'!$C$5)</f>
        <v>0</v>
      </c>
      <c r="AD128" s="149">
        <f>IF(B128=$B$35,J128*('Other inputs'!$C$6/'Other inputs'!$C$5)-('Other inputs'!$C$18/1000000),J128*('Other inputs'!$C$6/'Other inputs'!$C$5))</f>
        <v>0</v>
      </c>
      <c r="AE128" s="149">
        <f>K128*('Other inputs'!$C$6/'Other inputs'!$C$5)</f>
        <v>0</v>
      </c>
      <c r="AF128" s="149">
        <f>L128*('Other inputs'!$C$6/'Other inputs'!$C$5)</f>
        <v>0</v>
      </c>
      <c r="AG128" s="188">
        <f>M128*('Other inputs'!$C$6/'Other inputs'!$C$5)</f>
        <v>0</v>
      </c>
      <c r="AH128" s="149">
        <f>N128*('Other inputs'!$C$6/'Other inputs'!$C$5)</f>
        <v>0</v>
      </c>
      <c r="AI128" s="149">
        <f>O128*('Other inputs'!$C$6/'Other inputs'!$C$5)</f>
        <v>3.7018779444616245</v>
      </c>
      <c r="AJ128" s="149">
        <f>P128*('Other inputs'!$C$6/'Other inputs'!$C$5)</f>
        <v>0</v>
      </c>
      <c r="AK128" s="149">
        <f>Q128*('Other inputs'!$C$6/'Other inputs'!$C$5)</f>
        <v>0</v>
      </c>
      <c r="AL128" s="188">
        <f>R128*('Other inputs'!$C$6/'Other inputs'!$C$5)</f>
        <v>0</v>
      </c>
      <c r="AM128" s="156">
        <f t="shared" si="18"/>
        <v>0</v>
      </c>
      <c r="AN128" s="149">
        <f t="shared" si="19"/>
        <v>3.7018779444616245</v>
      </c>
      <c r="AO128" s="149">
        <f t="shared" si="20"/>
        <v>0</v>
      </c>
      <c r="AP128" s="149">
        <f t="shared" si="21"/>
        <v>0</v>
      </c>
      <c r="AQ128" s="188">
        <f t="shared" si="22"/>
        <v>0</v>
      </c>
      <c r="AR128" s="149"/>
      <c r="AS128" s="156">
        <f>IF(D128=$C$171,'Other inputs'!$C$12/1000000,SUM(AC128:AG128))</f>
        <v>0</v>
      </c>
      <c r="AT128" s="200">
        <f>IF(D128=$C$171,$Z$171*('Other inputs'!$C$6/'Other inputs'!$C$5),SUM(AH128:AL128))</f>
        <v>3.7018779444616245</v>
      </c>
      <c r="AU128" s="210">
        <f t="shared" si="23"/>
        <v>3.7018779444616245</v>
      </c>
      <c r="AV128" s="214"/>
      <c r="AW128" s="199">
        <f>IF($G128=1,0,AC128*('Other inputs'!$F$6/'Other inputs'!$F$5))</f>
        <v>0</v>
      </c>
      <c r="AX128" s="200">
        <f>IF($G128=1,0,AD128*('Other inputs'!$F$6/'Other inputs'!$F$5))</f>
        <v>0</v>
      </c>
      <c r="AY128" s="200">
        <f>IF($G128=1,0,AE128*('Other inputs'!$F$6/'Other inputs'!$F$5))</f>
        <v>0</v>
      </c>
      <c r="AZ128" s="200">
        <f>IF($G128=1,0,AF128*('Other inputs'!$F$6/'Other inputs'!$F$5))</f>
        <v>0</v>
      </c>
      <c r="BA128" s="200">
        <f>IF($G128=1,0,AG128*('Other inputs'!$F$6/'Other inputs'!$F$5))</f>
        <v>0</v>
      </c>
      <c r="BB128" s="199">
        <f>IF($G128=1,0,AH128*('Other inputs'!$C$7/'Other inputs'!$C$6))</f>
        <v>0</v>
      </c>
      <c r="BC128" s="200">
        <f>IF($G128=1,0,AI128*('Other inputs'!$C$7/'Other inputs'!$C$6))</f>
        <v>3.7018779444616245</v>
      </c>
      <c r="BD128" s="200">
        <f>IF($G128=1,0,AJ128*('Other inputs'!$C$7/'Other inputs'!$C$6))</f>
        <v>0</v>
      </c>
      <c r="BE128" s="200">
        <f>IF($G128=1,0,AK128*('Other inputs'!$C$7/'Other inputs'!$C$6))</f>
        <v>0</v>
      </c>
      <c r="BF128" s="200">
        <f>IF($G128=1,0,AL128*('Other inputs'!$C$7/'Other inputs'!$C$6))</f>
        <v>0</v>
      </c>
      <c r="BG128" s="199">
        <f t="shared" si="24"/>
        <v>0</v>
      </c>
      <c r="BH128" s="200">
        <f t="shared" si="25"/>
        <v>3.7018779444616245</v>
      </c>
      <c r="BI128" s="200">
        <f t="shared" si="26"/>
        <v>0</v>
      </c>
      <c r="BJ128" s="200">
        <f t="shared" si="27"/>
        <v>0</v>
      </c>
      <c r="BK128" s="210">
        <f t="shared" si="28"/>
        <v>0</v>
      </c>
      <c r="BL128" s="200"/>
      <c r="BM128" s="199">
        <f>IF(D128=C$171,'Other inputs'!$C$13/1000000,SUM(AW128:BA128))</f>
        <v>0</v>
      </c>
      <c r="BN128" s="200">
        <f>IF(B128=$B$171,$AT$171*('Other inputs'!$C$7/'Other inputs'!$C$6),SUM(BB128:BF128))</f>
        <v>3.7018779444616245</v>
      </c>
      <c r="BO128" s="188">
        <f t="shared" si="29"/>
        <v>3.7018779444616245</v>
      </c>
    </row>
    <row r="129" spans="2:67">
      <c r="B129" s="121" t="str">
        <f>'KI 2019-20'!B130</f>
        <v>E1633</v>
      </c>
      <c r="C129" s="160" t="str">
        <f t="shared" si="16"/>
        <v>E1633</v>
      </c>
      <c r="D129" s="160" t="str">
        <f t="shared" si="17"/>
        <v>E1633</v>
      </c>
      <c r="E129" t="str">
        <f>INDEX('KI 2019-20'!D$9:D$383,MATCH($B129,'KI 2019-20'!$B$9:$B$383,0))</f>
        <v>SD</v>
      </c>
      <c r="F129">
        <f>INDEX('KI 2019-20'!E$9:E$383,MATCH($B129,'KI 2019-20'!$B$9:$B$383,0))</f>
        <v>0</v>
      </c>
      <c r="G129" s="119">
        <v>0</v>
      </c>
      <c r="H129" s="120" t="str">
        <f>INDEX('KI 2019-20'!F$9:F$383,MATCH($B129,'KI 2019-20'!$B$9:$B$383,0))</f>
        <v>Forest of Dean</v>
      </c>
      <c r="I129" s="154">
        <f>_xlfn.IFNA(IF($B129=$B$382,0,INDEX('I.Supplementary 2019-20'!N$8:N$191,MATCH($B129,'I.Supplementary 2019-20'!$B$8:$B$191,0))),INDEX('KI 2019-20'!N$9:N$383,MATCH($B129,'KI 2019-20'!$B$9:$B$383,0)))</f>
        <v>0</v>
      </c>
      <c r="J129" s="153">
        <f>_xlfn.IFNA(IF($B129=$B$382,0,INDEX('I.Supplementary 2019-20'!O$8:O$191,MATCH($B129,'I.Supplementary 2019-20'!$B$8:$B$191,0))),INDEX('KI 2019-20'!O$9:O$383,MATCH($B129,'KI 2019-20'!$B$9:$B$383,0)))</f>
        <v>2.6385711527129634E-2</v>
      </c>
      <c r="K129" s="153">
        <f>_xlfn.IFNA(IF($B129=$B$382,0,INDEX('I.Supplementary 2019-20'!P$8:P$191,MATCH($B129,'I.Supplementary 2019-20'!$B$8:$B$191,0))),INDEX('KI 2019-20'!P$9:P$383,MATCH($B129,'KI 2019-20'!$B$9:$B$383,0)))</f>
        <v>0</v>
      </c>
      <c r="L129" s="153">
        <f>_xlfn.IFNA(IF($B129=$B$382,0,INDEX('I.Supplementary 2019-20'!Q$8:Q$191,MATCH($B129,'I.Supplementary 2019-20'!$B$8:$B$191,0))),INDEX('KI 2019-20'!Q$9:Q$383,MATCH($B129,'KI 2019-20'!$B$9:$B$383,0)))</f>
        <v>0</v>
      </c>
      <c r="M129" s="155">
        <f>_xlfn.IFNA(IF($B129=$B$382,0,INDEX('I.Supplementary 2019-20'!R$8:R$191,MATCH($B129,'I.Supplementary 2019-20'!$B$8:$B$191,0))),INDEX('KI 2019-20'!R$9:R$383,MATCH($B129,'KI 2019-20'!$B$9:$B$383,0)))</f>
        <v>0</v>
      </c>
      <c r="N129" s="153">
        <f>_xlfn.IFNA(IF($B129=$B$382,0,INDEX('I.Supplementary 2019-20'!S$8:S$191,MATCH($B129,'I.Supplementary 2019-20'!$B$8:$B$191,0))),INDEX('KI 2019-20'!S$9:S$383,MATCH($B129,'KI 2019-20'!$B$9:$B$383,0)))</f>
        <v>0</v>
      </c>
      <c r="O129" s="153">
        <f>_xlfn.IFNA(IF($B129=$B$382,0,INDEX('I.Supplementary 2019-20'!T$8:T$191,MATCH($B129,'I.Supplementary 2019-20'!$B$8:$B$191,0))),INDEX('KI 2019-20'!T$9:T$383,MATCH($B129,'KI 2019-20'!$B$9:$B$383,0)))</f>
        <v>2.5506149396785558</v>
      </c>
      <c r="P129" s="153">
        <f>_xlfn.IFNA(IF($B129=$B$382,0,INDEX('I.Supplementary 2019-20'!U$8:U$191,MATCH($B129,'I.Supplementary 2019-20'!$B$8:$B$191,0))),INDEX('KI 2019-20'!U$9:U$383,MATCH($B129,'KI 2019-20'!$B$9:$B$383,0)))</f>
        <v>0</v>
      </c>
      <c r="Q129" s="153">
        <f>_xlfn.IFNA(IF($B129=$B$382,0,INDEX('I.Supplementary 2019-20'!V$8:V$191,MATCH($B129,'I.Supplementary 2019-20'!$B$8:$B$191,0))),INDEX('KI 2019-20'!V$9:V$383,MATCH($B129,'KI 2019-20'!$B$9:$B$383,0)))</f>
        <v>0</v>
      </c>
      <c r="R129" s="155">
        <f>_xlfn.IFNA(IF($B129=$B$382,0,INDEX('I.Supplementary 2019-20'!W$8:W$191,MATCH($B129,'I.Supplementary 2019-20'!$B$8:$B$191,0))),INDEX('KI 2019-20'!W$9:W$383,MATCH($B129,'KI 2019-20'!$B$9:$B$383,0)))</f>
        <v>0</v>
      </c>
      <c r="S129" s="153">
        <f>_xlfn.IFNA(IF($B129=$B$382,0,INDEX('I.Supplementary 2019-20'!X$8:X$191,MATCH($B129,'I.Supplementary 2019-20'!$B$8:$B$191,0))),INDEX('KI 2019-20'!X$9:X$383,MATCH($B129,'KI 2019-20'!$B$9:$B$383,0)))</f>
        <v>0</v>
      </c>
      <c r="T129" s="153">
        <f>_xlfn.IFNA(IF($B129=$B$382,0,INDEX('I.Supplementary 2019-20'!Y$8:Y$191,MATCH($B129,'I.Supplementary 2019-20'!$B$8:$B$191,0))),INDEX('KI 2019-20'!Y$9:Y$383,MATCH($B129,'KI 2019-20'!$B$9:$B$383,0)))</f>
        <v>2.5770006512056853</v>
      </c>
      <c r="U129" s="153">
        <f>_xlfn.IFNA(IF($B129=$B$382,0,INDEX('I.Supplementary 2019-20'!Z$8:Z$191,MATCH($B129,'I.Supplementary 2019-20'!$B$8:$B$191,0))),INDEX('KI 2019-20'!Z$9:Z$383,MATCH($B129,'KI 2019-20'!$B$9:$B$383,0)))</f>
        <v>0</v>
      </c>
      <c r="V129" s="153">
        <f>_xlfn.IFNA(IF($B129=$B$382,0,INDEX('I.Supplementary 2019-20'!AA$8:AA$191,MATCH($B129,'I.Supplementary 2019-20'!$B$8:$B$191,0))),INDEX('KI 2019-20'!AA$9:AA$383,MATCH($B129,'KI 2019-20'!$B$9:$B$383,0)))</f>
        <v>0</v>
      </c>
      <c r="W129" s="155">
        <f>_xlfn.IFNA(IF($B129=$B$382,0,INDEX('I.Supplementary 2019-20'!AB$8:AB$191,MATCH($B129,'I.Supplementary 2019-20'!$B$8:$B$191,0))),INDEX('KI 2019-20'!AB$9:AB$383,MATCH($B129,'KI 2019-20'!$B$9:$B$383,0)))</f>
        <v>0</v>
      </c>
      <c r="Y129" s="154">
        <f>_xlfn.IFNA(IF($B129=$B$382,0,INDEX('I.Supplementary 2019-20'!$I$8:$I$191,MATCH($B129,'I.Supplementary 2019-20'!$B$8:$B$191,0))),INDEX('KI 2019-20'!$I$9:$I$383,MATCH($B129,'KI 2019-20'!$B$9:$B$383,0)))</f>
        <v>2.6385711527129634E-2</v>
      </c>
      <c r="Z129" s="153">
        <f>_xlfn.IFNA(IF($B129=$B$382,0,INDEX('I.Supplementary 2019-20'!$J$8:$J$191,MATCH($B129,'I.Supplementary 2019-20'!$B$8:$B$191,0))),INDEX('KI 2019-20'!$J$9:$J$383,MATCH($B129,'KI 2019-20'!$B$9:$B$383,0)))</f>
        <v>2.5506149396785558</v>
      </c>
      <c r="AA129" s="155">
        <f>_xlfn.IFNA(IF($B129=$B$382,0,INDEX('I.Supplementary 2019-20'!$H$8:$H$191,MATCH($B129,'I.Supplementary 2019-20'!$B$8:$B$191,0))),INDEX('KI 2019-20'!$H$9:$H$383,MATCH($B129,'KI 2019-20'!$B$9:$B$383,0)))</f>
        <v>2.5770006512056853</v>
      </c>
      <c r="AC129" s="156">
        <f>I129*('Other inputs'!$C$6/'Other inputs'!$C$5)</f>
        <v>0</v>
      </c>
      <c r="AD129" s="149">
        <f>IF(B129=$B$35,J129*('Other inputs'!$C$6/'Other inputs'!$C$5)-('Other inputs'!$C$18/1000000),J129*('Other inputs'!$C$6/'Other inputs'!$C$5))</f>
        <v>2.6815621287245801E-2</v>
      </c>
      <c r="AE129" s="149">
        <f>K129*('Other inputs'!$C$6/'Other inputs'!$C$5)</f>
        <v>0</v>
      </c>
      <c r="AF129" s="149">
        <f>L129*('Other inputs'!$C$6/'Other inputs'!$C$5)</f>
        <v>0</v>
      </c>
      <c r="AG129" s="188">
        <f>M129*('Other inputs'!$C$6/'Other inputs'!$C$5)</f>
        <v>0</v>
      </c>
      <c r="AH129" s="149">
        <f>N129*('Other inputs'!$C$6/'Other inputs'!$C$5)</f>
        <v>0</v>
      </c>
      <c r="AI129" s="149">
        <f>O129*('Other inputs'!$C$6/'Other inputs'!$C$5)</f>
        <v>2.592172820569449</v>
      </c>
      <c r="AJ129" s="149">
        <f>P129*('Other inputs'!$C$6/'Other inputs'!$C$5)</f>
        <v>0</v>
      </c>
      <c r="AK129" s="149">
        <f>Q129*('Other inputs'!$C$6/'Other inputs'!$C$5)</f>
        <v>0</v>
      </c>
      <c r="AL129" s="188">
        <f>R129*('Other inputs'!$C$6/'Other inputs'!$C$5)</f>
        <v>0</v>
      </c>
      <c r="AM129" s="156">
        <f t="shared" si="18"/>
        <v>0</v>
      </c>
      <c r="AN129" s="149">
        <f t="shared" si="19"/>
        <v>2.6189884418566947</v>
      </c>
      <c r="AO129" s="149">
        <f t="shared" si="20"/>
        <v>0</v>
      </c>
      <c r="AP129" s="149">
        <f t="shared" si="21"/>
        <v>0</v>
      </c>
      <c r="AQ129" s="188">
        <f t="shared" si="22"/>
        <v>0</v>
      </c>
      <c r="AR129" s="149"/>
      <c r="AS129" s="156">
        <f>IF(D129=$C$171,'Other inputs'!$C$12/1000000,SUM(AC129:AG129))</f>
        <v>2.6815621287245801E-2</v>
      </c>
      <c r="AT129" s="200">
        <f>IF(D129=$C$171,$Z$171*('Other inputs'!$C$6/'Other inputs'!$C$5),SUM(AH129:AL129))</f>
        <v>2.592172820569449</v>
      </c>
      <c r="AU129" s="210">
        <f t="shared" si="23"/>
        <v>2.6189884418566947</v>
      </c>
      <c r="AV129" s="214"/>
      <c r="AW129" s="199">
        <f>IF($G129=1,0,AC129*('Other inputs'!$F$6/'Other inputs'!$F$5))</f>
        <v>0</v>
      </c>
      <c r="AX129" s="200">
        <f>IF($G129=1,0,AD129*('Other inputs'!$F$6/'Other inputs'!$F$5))</f>
        <v>2.696391043722135E-2</v>
      </c>
      <c r="AY129" s="200">
        <f>IF($G129=1,0,AE129*('Other inputs'!$F$6/'Other inputs'!$F$5))</f>
        <v>0</v>
      </c>
      <c r="AZ129" s="200">
        <f>IF($G129=1,0,AF129*('Other inputs'!$F$6/'Other inputs'!$F$5))</f>
        <v>0</v>
      </c>
      <c r="BA129" s="200">
        <f>IF($G129=1,0,AG129*('Other inputs'!$F$6/'Other inputs'!$F$5))</f>
        <v>0</v>
      </c>
      <c r="BB129" s="199">
        <f>IF($G129=1,0,AH129*('Other inputs'!$C$7/'Other inputs'!$C$6))</f>
        <v>0</v>
      </c>
      <c r="BC129" s="200">
        <f>IF($G129=1,0,AI129*('Other inputs'!$C$7/'Other inputs'!$C$6))</f>
        <v>2.592172820569449</v>
      </c>
      <c r="BD129" s="200">
        <f>IF($G129=1,0,AJ129*('Other inputs'!$C$7/'Other inputs'!$C$6))</f>
        <v>0</v>
      </c>
      <c r="BE129" s="200">
        <f>IF($G129=1,0,AK129*('Other inputs'!$C$7/'Other inputs'!$C$6))</f>
        <v>0</v>
      </c>
      <c r="BF129" s="200">
        <f>IF($G129=1,0,AL129*('Other inputs'!$C$7/'Other inputs'!$C$6))</f>
        <v>0</v>
      </c>
      <c r="BG129" s="199">
        <f t="shared" si="24"/>
        <v>0</v>
      </c>
      <c r="BH129" s="200">
        <f t="shared" si="25"/>
        <v>2.6191367310066704</v>
      </c>
      <c r="BI129" s="200">
        <f t="shared" si="26"/>
        <v>0</v>
      </c>
      <c r="BJ129" s="200">
        <f t="shared" si="27"/>
        <v>0</v>
      </c>
      <c r="BK129" s="210">
        <f t="shared" si="28"/>
        <v>0</v>
      </c>
      <c r="BL129" s="200"/>
      <c r="BM129" s="199">
        <f>IF(D129=C$171,'Other inputs'!$C$13/1000000,SUM(AW129:BA129))</f>
        <v>2.696391043722135E-2</v>
      </c>
      <c r="BN129" s="200">
        <f>IF(B129=$B$171,$AT$171*('Other inputs'!$C$7/'Other inputs'!$C$6),SUM(BB129:BF129))</f>
        <v>2.592172820569449</v>
      </c>
      <c r="BO129" s="188">
        <f t="shared" si="29"/>
        <v>2.6191367310066704</v>
      </c>
    </row>
    <row r="130" spans="2:67">
      <c r="B130" s="121" t="str">
        <f>'KI 2019-20'!B131</f>
        <v>E2335</v>
      </c>
      <c r="C130" s="160" t="str">
        <f t="shared" si="16"/>
        <v>E2335</v>
      </c>
      <c r="D130" s="160" t="str">
        <f t="shared" si="17"/>
        <v>E2335</v>
      </c>
      <c r="E130" t="str">
        <f>INDEX('KI 2019-20'!D$9:D$383,MATCH($B130,'KI 2019-20'!$B$9:$B$383,0))</f>
        <v>SD</v>
      </c>
      <c r="F130" t="str">
        <f>INDEX('KI 2019-20'!E$9:E$383,MATCH($B130,'KI 2019-20'!$B$9:$B$383,0))</f>
        <v>P1909</v>
      </c>
      <c r="G130" s="119">
        <v>0</v>
      </c>
      <c r="H130" s="120" t="str">
        <f>INDEX('KI 2019-20'!F$9:F$383,MATCH($B130,'KI 2019-20'!$B$9:$B$383,0))</f>
        <v>Fylde</v>
      </c>
      <c r="I130" s="154">
        <f>_xlfn.IFNA(IF($B130=$B$382,0,INDEX('I.Supplementary 2019-20'!N$8:N$191,MATCH($B130,'I.Supplementary 2019-20'!$B$8:$B$191,0))),INDEX('KI 2019-20'!N$9:N$383,MATCH($B130,'KI 2019-20'!$B$9:$B$383,0)))</f>
        <v>0</v>
      </c>
      <c r="J130" s="153">
        <f>_xlfn.IFNA(IF($B130=$B$382,0,INDEX('I.Supplementary 2019-20'!O$8:O$191,MATCH($B130,'I.Supplementary 2019-20'!$B$8:$B$191,0))),INDEX('KI 2019-20'!O$9:O$383,MATCH($B130,'KI 2019-20'!$B$9:$B$383,0)))</f>
        <v>0</v>
      </c>
      <c r="K130" s="153">
        <f>_xlfn.IFNA(IF($B130=$B$382,0,INDEX('I.Supplementary 2019-20'!P$8:P$191,MATCH($B130,'I.Supplementary 2019-20'!$B$8:$B$191,0))),INDEX('KI 2019-20'!P$9:P$383,MATCH($B130,'KI 2019-20'!$B$9:$B$383,0)))</f>
        <v>0</v>
      </c>
      <c r="L130" s="153">
        <f>_xlfn.IFNA(IF($B130=$B$382,0,INDEX('I.Supplementary 2019-20'!Q$8:Q$191,MATCH($B130,'I.Supplementary 2019-20'!$B$8:$B$191,0))),INDEX('KI 2019-20'!Q$9:Q$383,MATCH($B130,'KI 2019-20'!$B$9:$B$383,0)))</f>
        <v>0</v>
      </c>
      <c r="M130" s="155">
        <f>_xlfn.IFNA(IF($B130=$B$382,0,INDEX('I.Supplementary 2019-20'!R$8:R$191,MATCH($B130,'I.Supplementary 2019-20'!$B$8:$B$191,0))),INDEX('KI 2019-20'!R$9:R$383,MATCH($B130,'KI 2019-20'!$B$9:$B$383,0)))</f>
        <v>0</v>
      </c>
      <c r="N130" s="153">
        <f>_xlfn.IFNA(IF($B130=$B$382,0,INDEX('I.Supplementary 2019-20'!S$8:S$191,MATCH($B130,'I.Supplementary 2019-20'!$B$8:$B$191,0))),INDEX('KI 2019-20'!S$9:S$383,MATCH($B130,'KI 2019-20'!$B$9:$B$383,0)))</f>
        <v>0</v>
      </c>
      <c r="O130" s="153">
        <f>_xlfn.IFNA(IF($B130=$B$382,0,INDEX('I.Supplementary 2019-20'!T$8:T$191,MATCH($B130,'I.Supplementary 2019-20'!$B$8:$B$191,0))),INDEX('KI 2019-20'!T$9:T$383,MATCH($B130,'KI 2019-20'!$B$9:$B$383,0)))</f>
        <v>1.90429892453292</v>
      </c>
      <c r="P130" s="153">
        <f>_xlfn.IFNA(IF($B130=$B$382,0,INDEX('I.Supplementary 2019-20'!U$8:U$191,MATCH($B130,'I.Supplementary 2019-20'!$B$8:$B$191,0))),INDEX('KI 2019-20'!U$9:U$383,MATCH($B130,'KI 2019-20'!$B$9:$B$383,0)))</f>
        <v>0</v>
      </c>
      <c r="Q130" s="153">
        <f>_xlfn.IFNA(IF($B130=$B$382,0,INDEX('I.Supplementary 2019-20'!V$8:V$191,MATCH($B130,'I.Supplementary 2019-20'!$B$8:$B$191,0))),INDEX('KI 2019-20'!V$9:V$383,MATCH($B130,'KI 2019-20'!$B$9:$B$383,0)))</f>
        <v>0</v>
      </c>
      <c r="R130" s="155">
        <f>_xlfn.IFNA(IF($B130=$B$382,0,INDEX('I.Supplementary 2019-20'!W$8:W$191,MATCH($B130,'I.Supplementary 2019-20'!$B$8:$B$191,0))),INDEX('KI 2019-20'!W$9:W$383,MATCH($B130,'KI 2019-20'!$B$9:$B$383,0)))</f>
        <v>0</v>
      </c>
      <c r="S130" s="153">
        <f>_xlfn.IFNA(IF($B130=$B$382,0,INDEX('I.Supplementary 2019-20'!X$8:X$191,MATCH($B130,'I.Supplementary 2019-20'!$B$8:$B$191,0))),INDEX('KI 2019-20'!X$9:X$383,MATCH($B130,'KI 2019-20'!$B$9:$B$383,0)))</f>
        <v>0</v>
      </c>
      <c r="T130" s="153">
        <f>_xlfn.IFNA(IF($B130=$B$382,0,INDEX('I.Supplementary 2019-20'!Y$8:Y$191,MATCH($B130,'I.Supplementary 2019-20'!$B$8:$B$191,0))),INDEX('KI 2019-20'!Y$9:Y$383,MATCH($B130,'KI 2019-20'!$B$9:$B$383,0)))</f>
        <v>1.90429892453292</v>
      </c>
      <c r="U130" s="153">
        <f>_xlfn.IFNA(IF($B130=$B$382,0,INDEX('I.Supplementary 2019-20'!Z$8:Z$191,MATCH($B130,'I.Supplementary 2019-20'!$B$8:$B$191,0))),INDEX('KI 2019-20'!Z$9:Z$383,MATCH($B130,'KI 2019-20'!$B$9:$B$383,0)))</f>
        <v>0</v>
      </c>
      <c r="V130" s="153">
        <f>_xlfn.IFNA(IF($B130=$B$382,0,INDEX('I.Supplementary 2019-20'!AA$8:AA$191,MATCH($B130,'I.Supplementary 2019-20'!$B$8:$B$191,0))),INDEX('KI 2019-20'!AA$9:AA$383,MATCH($B130,'KI 2019-20'!$B$9:$B$383,0)))</f>
        <v>0</v>
      </c>
      <c r="W130" s="155">
        <f>_xlfn.IFNA(IF($B130=$B$382,0,INDEX('I.Supplementary 2019-20'!AB$8:AB$191,MATCH($B130,'I.Supplementary 2019-20'!$B$8:$B$191,0))),INDEX('KI 2019-20'!AB$9:AB$383,MATCH($B130,'KI 2019-20'!$B$9:$B$383,0)))</f>
        <v>0</v>
      </c>
      <c r="Y130" s="154">
        <f>_xlfn.IFNA(IF($B130=$B$382,0,INDEX('I.Supplementary 2019-20'!$I$8:$I$191,MATCH($B130,'I.Supplementary 2019-20'!$B$8:$B$191,0))),INDEX('KI 2019-20'!$I$9:$I$383,MATCH($B130,'KI 2019-20'!$B$9:$B$383,0)))</f>
        <v>0</v>
      </c>
      <c r="Z130" s="153">
        <f>_xlfn.IFNA(IF($B130=$B$382,0,INDEX('I.Supplementary 2019-20'!$J$8:$J$191,MATCH($B130,'I.Supplementary 2019-20'!$B$8:$B$191,0))),INDEX('KI 2019-20'!$J$9:$J$383,MATCH($B130,'KI 2019-20'!$B$9:$B$383,0)))</f>
        <v>1.90429892453292</v>
      </c>
      <c r="AA130" s="155">
        <f>_xlfn.IFNA(IF($B130=$B$382,0,INDEX('I.Supplementary 2019-20'!$H$8:$H$191,MATCH($B130,'I.Supplementary 2019-20'!$B$8:$B$191,0))),INDEX('KI 2019-20'!$H$9:$H$383,MATCH($B130,'KI 2019-20'!$B$9:$B$383,0)))</f>
        <v>1.90429892453292</v>
      </c>
      <c r="AC130" s="156">
        <f>I130*('Other inputs'!$C$6/'Other inputs'!$C$5)</f>
        <v>0</v>
      </c>
      <c r="AD130" s="149">
        <f>IF(B130=$B$35,J130*('Other inputs'!$C$6/'Other inputs'!$C$5)-('Other inputs'!$C$18/1000000),J130*('Other inputs'!$C$6/'Other inputs'!$C$5))</f>
        <v>0</v>
      </c>
      <c r="AE130" s="149">
        <f>K130*('Other inputs'!$C$6/'Other inputs'!$C$5)</f>
        <v>0</v>
      </c>
      <c r="AF130" s="149">
        <f>L130*('Other inputs'!$C$6/'Other inputs'!$C$5)</f>
        <v>0</v>
      </c>
      <c r="AG130" s="188">
        <f>M130*('Other inputs'!$C$6/'Other inputs'!$C$5)</f>
        <v>0</v>
      </c>
      <c r="AH130" s="149">
        <f>N130*('Other inputs'!$C$6/'Other inputs'!$C$5)</f>
        <v>0</v>
      </c>
      <c r="AI130" s="149">
        <f>O130*('Other inputs'!$C$6/'Other inputs'!$C$5)</f>
        <v>1.9353261982523975</v>
      </c>
      <c r="AJ130" s="149">
        <f>P130*('Other inputs'!$C$6/'Other inputs'!$C$5)</f>
        <v>0</v>
      </c>
      <c r="AK130" s="149">
        <f>Q130*('Other inputs'!$C$6/'Other inputs'!$C$5)</f>
        <v>0</v>
      </c>
      <c r="AL130" s="188">
        <f>R130*('Other inputs'!$C$6/'Other inputs'!$C$5)</f>
        <v>0</v>
      </c>
      <c r="AM130" s="156">
        <f t="shared" si="18"/>
        <v>0</v>
      </c>
      <c r="AN130" s="149">
        <f t="shared" si="19"/>
        <v>1.9353261982523975</v>
      </c>
      <c r="AO130" s="149">
        <f t="shared" si="20"/>
        <v>0</v>
      </c>
      <c r="AP130" s="149">
        <f t="shared" si="21"/>
        <v>0</v>
      </c>
      <c r="AQ130" s="188">
        <f t="shared" si="22"/>
        <v>0</v>
      </c>
      <c r="AR130" s="149"/>
      <c r="AS130" s="156">
        <f>IF(D130=$C$171,'Other inputs'!$C$12/1000000,SUM(AC130:AG130))</f>
        <v>0</v>
      </c>
      <c r="AT130" s="200">
        <f>IF(D130=$C$171,$Z$171*('Other inputs'!$C$6/'Other inputs'!$C$5),SUM(AH130:AL130))</f>
        <v>1.9353261982523975</v>
      </c>
      <c r="AU130" s="210">
        <f t="shared" si="23"/>
        <v>1.9353261982523975</v>
      </c>
      <c r="AV130" s="214"/>
      <c r="AW130" s="199">
        <f>IF($G130=1,0,AC130*('Other inputs'!$F$6/'Other inputs'!$F$5))</f>
        <v>0</v>
      </c>
      <c r="AX130" s="200">
        <f>IF($G130=1,0,AD130*('Other inputs'!$F$6/'Other inputs'!$F$5))</f>
        <v>0</v>
      </c>
      <c r="AY130" s="200">
        <f>IF($G130=1,0,AE130*('Other inputs'!$F$6/'Other inputs'!$F$5))</f>
        <v>0</v>
      </c>
      <c r="AZ130" s="200">
        <f>IF($G130=1,0,AF130*('Other inputs'!$F$6/'Other inputs'!$F$5))</f>
        <v>0</v>
      </c>
      <c r="BA130" s="200">
        <f>IF($G130=1,0,AG130*('Other inputs'!$F$6/'Other inputs'!$F$5))</f>
        <v>0</v>
      </c>
      <c r="BB130" s="199">
        <f>IF($G130=1,0,AH130*('Other inputs'!$C$7/'Other inputs'!$C$6))</f>
        <v>0</v>
      </c>
      <c r="BC130" s="200">
        <f>IF($G130=1,0,AI130*('Other inputs'!$C$7/'Other inputs'!$C$6))</f>
        <v>1.9353261982523975</v>
      </c>
      <c r="BD130" s="200">
        <f>IF($G130=1,0,AJ130*('Other inputs'!$C$7/'Other inputs'!$C$6))</f>
        <v>0</v>
      </c>
      <c r="BE130" s="200">
        <f>IF($G130=1,0,AK130*('Other inputs'!$C$7/'Other inputs'!$C$6))</f>
        <v>0</v>
      </c>
      <c r="BF130" s="200">
        <f>IF($G130=1,0,AL130*('Other inputs'!$C$7/'Other inputs'!$C$6))</f>
        <v>0</v>
      </c>
      <c r="BG130" s="199">
        <f t="shared" si="24"/>
        <v>0</v>
      </c>
      <c r="BH130" s="200">
        <f t="shared" si="25"/>
        <v>1.9353261982523975</v>
      </c>
      <c r="BI130" s="200">
        <f t="shared" si="26"/>
        <v>0</v>
      </c>
      <c r="BJ130" s="200">
        <f t="shared" si="27"/>
        <v>0</v>
      </c>
      <c r="BK130" s="210">
        <f t="shared" si="28"/>
        <v>0</v>
      </c>
      <c r="BL130" s="200"/>
      <c r="BM130" s="199">
        <f>IF(D130=C$171,'Other inputs'!$C$13/1000000,SUM(AW130:BA130))</f>
        <v>0</v>
      </c>
      <c r="BN130" s="200">
        <f>IF(B130=$B$171,$AT$171*('Other inputs'!$C$7/'Other inputs'!$C$6),SUM(BB130:BF130))</f>
        <v>1.9353261982523975</v>
      </c>
      <c r="BO130" s="188">
        <f t="shared" si="29"/>
        <v>1.9353261982523975</v>
      </c>
    </row>
    <row r="131" spans="2:67">
      <c r="B131" s="121" t="str">
        <f>'KI 2019-20'!B132</f>
        <v>E4501</v>
      </c>
      <c r="C131" s="160" t="str">
        <f t="shared" si="16"/>
        <v>E4501</v>
      </c>
      <c r="D131" s="160" t="str">
        <f t="shared" si="17"/>
        <v>E4501</v>
      </c>
      <c r="E131" t="str">
        <f>INDEX('KI 2019-20'!D$9:D$383,MATCH($B131,'KI 2019-20'!$B$9:$B$383,0))</f>
        <v>MD</v>
      </c>
      <c r="F131">
        <f>INDEX('KI 2019-20'!E$9:E$383,MATCH($B131,'KI 2019-20'!$B$9:$B$383,0))</f>
        <v>0</v>
      </c>
      <c r="G131" s="119">
        <v>0</v>
      </c>
      <c r="H131" s="120" t="str">
        <f>INDEX('KI 2019-20'!F$9:F$383,MATCH($B131,'KI 2019-20'!$B$9:$B$383,0))</f>
        <v>Gateshead</v>
      </c>
      <c r="I131" s="154">
        <f>_xlfn.IFNA(IF($B131=$B$382,0,INDEX('I.Supplementary 2019-20'!N$8:N$191,MATCH($B131,'I.Supplementary 2019-20'!$B$8:$B$191,0))),INDEX('KI 2019-20'!N$9:N$383,MATCH($B131,'KI 2019-20'!$B$9:$B$383,0)))</f>
        <v>14.603927028270087</v>
      </c>
      <c r="J131" s="153">
        <f>_xlfn.IFNA(IF($B131=$B$382,0,INDEX('I.Supplementary 2019-20'!O$8:O$191,MATCH($B131,'I.Supplementary 2019-20'!$B$8:$B$191,0))),INDEX('KI 2019-20'!O$9:O$383,MATCH($B131,'KI 2019-20'!$B$9:$B$383,0)))</f>
        <v>0.40773161044806427</v>
      </c>
      <c r="K131" s="153">
        <f>_xlfn.IFNA(IF($B131=$B$382,0,INDEX('I.Supplementary 2019-20'!P$8:P$191,MATCH($B131,'I.Supplementary 2019-20'!$B$8:$B$191,0))),INDEX('KI 2019-20'!P$9:P$383,MATCH($B131,'KI 2019-20'!$B$9:$B$383,0)))</f>
        <v>0</v>
      </c>
      <c r="L131" s="153">
        <f>_xlfn.IFNA(IF($B131=$B$382,0,INDEX('I.Supplementary 2019-20'!Q$8:Q$191,MATCH($B131,'I.Supplementary 2019-20'!$B$8:$B$191,0))),INDEX('KI 2019-20'!Q$9:Q$383,MATCH($B131,'KI 2019-20'!$B$9:$B$383,0)))</f>
        <v>0</v>
      </c>
      <c r="M131" s="155">
        <f>_xlfn.IFNA(IF($B131=$B$382,0,INDEX('I.Supplementary 2019-20'!R$8:R$191,MATCH($B131,'I.Supplementary 2019-20'!$B$8:$B$191,0))),INDEX('KI 2019-20'!R$9:R$383,MATCH($B131,'KI 2019-20'!$B$9:$B$383,0)))</f>
        <v>0</v>
      </c>
      <c r="N131" s="153">
        <f>_xlfn.IFNA(IF($B131=$B$382,0,INDEX('I.Supplementary 2019-20'!S$8:S$191,MATCH($B131,'I.Supplementary 2019-20'!$B$8:$B$191,0))),INDEX('KI 2019-20'!S$9:S$383,MATCH($B131,'KI 2019-20'!$B$9:$B$383,0)))</f>
        <v>49.573786469664078</v>
      </c>
      <c r="O131" s="153">
        <f>_xlfn.IFNA(IF($B131=$B$382,0,INDEX('I.Supplementary 2019-20'!T$8:T$191,MATCH($B131,'I.Supplementary 2019-20'!$B$8:$B$191,0))),INDEX('KI 2019-20'!T$9:T$383,MATCH($B131,'KI 2019-20'!$B$9:$B$383,0)))</f>
        <v>7.9581503898115074</v>
      </c>
      <c r="P131" s="153">
        <f>_xlfn.IFNA(IF($B131=$B$382,0,INDEX('I.Supplementary 2019-20'!U$8:U$191,MATCH($B131,'I.Supplementary 2019-20'!$B$8:$B$191,0))),INDEX('KI 2019-20'!U$9:U$383,MATCH($B131,'KI 2019-20'!$B$9:$B$383,0)))</f>
        <v>0</v>
      </c>
      <c r="Q131" s="153">
        <f>_xlfn.IFNA(IF($B131=$B$382,0,INDEX('I.Supplementary 2019-20'!V$8:V$191,MATCH($B131,'I.Supplementary 2019-20'!$B$8:$B$191,0))),INDEX('KI 2019-20'!V$9:V$383,MATCH($B131,'KI 2019-20'!$B$9:$B$383,0)))</f>
        <v>0</v>
      </c>
      <c r="R131" s="155">
        <f>_xlfn.IFNA(IF($B131=$B$382,0,INDEX('I.Supplementary 2019-20'!W$8:W$191,MATCH($B131,'I.Supplementary 2019-20'!$B$8:$B$191,0))),INDEX('KI 2019-20'!W$9:W$383,MATCH($B131,'KI 2019-20'!$B$9:$B$383,0)))</f>
        <v>0</v>
      </c>
      <c r="S131" s="153">
        <f>_xlfn.IFNA(IF($B131=$B$382,0,INDEX('I.Supplementary 2019-20'!X$8:X$191,MATCH($B131,'I.Supplementary 2019-20'!$B$8:$B$191,0))),INDEX('KI 2019-20'!X$9:X$383,MATCH($B131,'KI 2019-20'!$B$9:$B$383,0)))</f>
        <v>64.177713497934164</v>
      </c>
      <c r="T131" s="153">
        <f>_xlfn.IFNA(IF($B131=$B$382,0,INDEX('I.Supplementary 2019-20'!Y$8:Y$191,MATCH($B131,'I.Supplementary 2019-20'!$B$8:$B$191,0))),INDEX('KI 2019-20'!Y$9:Y$383,MATCH($B131,'KI 2019-20'!$B$9:$B$383,0)))</f>
        <v>8.3658820002595711</v>
      </c>
      <c r="U131" s="153">
        <f>_xlfn.IFNA(IF($B131=$B$382,0,INDEX('I.Supplementary 2019-20'!Z$8:Z$191,MATCH($B131,'I.Supplementary 2019-20'!$B$8:$B$191,0))),INDEX('KI 2019-20'!Z$9:Z$383,MATCH($B131,'KI 2019-20'!$B$9:$B$383,0)))</f>
        <v>0</v>
      </c>
      <c r="V131" s="153">
        <f>_xlfn.IFNA(IF($B131=$B$382,0,INDEX('I.Supplementary 2019-20'!AA$8:AA$191,MATCH($B131,'I.Supplementary 2019-20'!$B$8:$B$191,0))),INDEX('KI 2019-20'!AA$9:AA$383,MATCH($B131,'KI 2019-20'!$B$9:$B$383,0)))</f>
        <v>0</v>
      </c>
      <c r="W131" s="155">
        <f>_xlfn.IFNA(IF($B131=$B$382,0,INDEX('I.Supplementary 2019-20'!AB$8:AB$191,MATCH($B131,'I.Supplementary 2019-20'!$B$8:$B$191,0))),INDEX('KI 2019-20'!AB$9:AB$383,MATCH($B131,'KI 2019-20'!$B$9:$B$383,0)))</f>
        <v>0</v>
      </c>
      <c r="Y131" s="154">
        <f>_xlfn.IFNA(IF($B131=$B$382,0,INDEX('I.Supplementary 2019-20'!$I$8:$I$191,MATCH($B131,'I.Supplementary 2019-20'!$B$8:$B$191,0))),INDEX('KI 2019-20'!$I$9:$I$383,MATCH($B131,'KI 2019-20'!$B$9:$B$383,0)))</f>
        <v>15.011658638718153</v>
      </c>
      <c r="Z131" s="153">
        <f>_xlfn.IFNA(IF($B131=$B$382,0,INDEX('I.Supplementary 2019-20'!$J$8:$J$191,MATCH($B131,'I.Supplementary 2019-20'!$B$8:$B$191,0))),INDEX('KI 2019-20'!$J$9:$J$383,MATCH($B131,'KI 2019-20'!$B$9:$B$383,0)))</f>
        <v>57.531936859475593</v>
      </c>
      <c r="AA131" s="155">
        <f>_xlfn.IFNA(IF($B131=$B$382,0,INDEX('I.Supplementary 2019-20'!$H$8:$H$191,MATCH($B131,'I.Supplementary 2019-20'!$B$8:$B$191,0))),INDEX('KI 2019-20'!$H$9:$H$383,MATCH($B131,'KI 2019-20'!$B$9:$B$383,0)))</f>
        <v>72.543595498193739</v>
      </c>
      <c r="AC131" s="156">
        <f>I131*('Other inputs'!$C$6/'Other inputs'!$C$5)</f>
        <v>14.841872886164509</v>
      </c>
      <c r="AD131" s="149">
        <f>IF(B131=$B$35,J131*('Other inputs'!$C$6/'Other inputs'!$C$5)-('Other inputs'!$C$18/1000000),J131*('Other inputs'!$C$6/'Other inputs'!$C$5))</f>
        <v>0.41437489534334843</v>
      </c>
      <c r="AE131" s="149">
        <f>K131*('Other inputs'!$C$6/'Other inputs'!$C$5)</f>
        <v>0</v>
      </c>
      <c r="AF131" s="149">
        <f>L131*('Other inputs'!$C$6/'Other inputs'!$C$5)</f>
        <v>0</v>
      </c>
      <c r="AG131" s="188">
        <f>M131*('Other inputs'!$C$6/'Other inputs'!$C$5)</f>
        <v>0</v>
      </c>
      <c r="AH131" s="149">
        <f>N131*('Other inputs'!$C$6/'Other inputs'!$C$5)</f>
        <v>50.381506004811357</v>
      </c>
      <c r="AI131" s="149">
        <f>O131*('Other inputs'!$C$6/'Other inputs'!$C$5)</f>
        <v>8.0878147546149535</v>
      </c>
      <c r="AJ131" s="149">
        <f>P131*('Other inputs'!$C$6/'Other inputs'!$C$5)</f>
        <v>0</v>
      </c>
      <c r="AK131" s="149">
        <f>Q131*('Other inputs'!$C$6/'Other inputs'!$C$5)</f>
        <v>0</v>
      </c>
      <c r="AL131" s="188">
        <f>R131*('Other inputs'!$C$6/'Other inputs'!$C$5)</f>
        <v>0</v>
      </c>
      <c r="AM131" s="156">
        <f t="shared" si="18"/>
        <v>65.223378890975866</v>
      </c>
      <c r="AN131" s="149">
        <f t="shared" si="19"/>
        <v>8.5021896499583018</v>
      </c>
      <c r="AO131" s="149">
        <f t="shared" si="20"/>
        <v>0</v>
      </c>
      <c r="AP131" s="149">
        <f t="shared" si="21"/>
        <v>0</v>
      </c>
      <c r="AQ131" s="188">
        <f t="shared" si="22"/>
        <v>0</v>
      </c>
      <c r="AR131" s="149"/>
      <c r="AS131" s="156">
        <f>IF(D131=$C$171,'Other inputs'!$C$12/1000000,SUM(AC131:AG131))</f>
        <v>15.256247781507858</v>
      </c>
      <c r="AT131" s="200">
        <f>IF(D131=$C$171,$Z$171*('Other inputs'!$C$6/'Other inputs'!$C$5),SUM(AH131:AL131))</f>
        <v>58.46932075942631</v>
      </c>
      <c r="AU131" s="210">
        <f t="shared" si="23"/>
        <v>73.725568540934162</v>
      </c>
      <c r="AV131" s="214"/>
      <c r="AW131" s="199">
        <f>IF($G131=1,0,AC131*('Other inputs'!$F$6/'Other inputs'!$F$5))</f>
        <v>14.923947759267721</v>
      </c>
      <c r="AX131" s="200">
        <f>IF($G131=1,0,AD131*('Other inputs'!$F$6/'Other inputs'!$F$5))</f>
        <v>0.41666636941897978</v>
      </c>
      <c r="AY131" s="200">
        <f>IF($G131=1,0,AE131*('Other inputs'!$F$6/'Other inputs'!$F$5))</f>
        <v>0</v>
      </c>
      <c r="AZ131" s="200">
        <f>IF($G131=1,0,AF131*('Other inputs'!$F$6/'Other inputs'!$F$5))</f>
        <v>0</v>
      </c>
      <c r="BA131" s="200">
        <f>IF($G131=1,0,AG131*('Other inputs'!$F$6/'Other inputs'!$F$5))</f>
        <v>0</v>
      </c>
      <c r="BB131" s="199">
        <f>IF($G131=1,0,AH131*('Other inputs'!$C$7/'Other inputs'!$C$6))</f>
        <v>50.381506004811357</v>
      </c>
      <c r="BC131" s="200">
        <f>IF($G131=1,0,AI131*('Other inputs'!$C$7/'Other inputs'!$C$6))</f>
        <v>8.0878147546149535</v>
      </c>
      <c r="BD131" s="200">
        <f>IF($G131=1,0,AJ131*('Other inputs'!$C$7/'Other inputs'!$C$6))</f>
        <v>0</v>
      </c>
      <c r="BE131" s="200">
        <f>IF($G131=1,0,AK131*('Other inputs'!$C$7/'Other inputs'!$C$6))</f>
        <v>0</v>
      </c>
      <c r="BF131" s="200">
        <f>IF($G131=1,0,AL131*('Other inputs'!$C$7/'Other inputs'!$C$6))</f>
        <v>0</v>
      </c>
      <c r="BG131" s="199">
        <f t="shared" si="24"/>
        <v>65.305453764079076</v>
      </c>
      <c r="BH131" s="200">
        <f t="shared" si="25"/>
        <v>8.5044811240339335</v>
      </c>
      <c r="BI131" s="200">
        <f t="shared" si="26"/>
        <v>0</v>
      </c>
      <c r="BJ131" s="200">
        <f t="shared" si="27"/>
        <v>0</v>
      </c>
      <c r="BK131" s="210">
        <f t="shared" si="28"/>
        <v>0</v>
      </c>
      <c r="BL131" s="200"/>
      <c r="BM131" s="199">
        <f>IF(D131=C$171,'Other inputs'!$C$13/1000000,SUM(AW131:BA131))</f>
        <v>15.340614128686701</v>
      </c>
      <c r="BN131" s="200">
        <f>IF(B131=$B$171,$AT$171*('Other inputs'!$C$7/'Other inputs'!$C$6),SUM(BB131:BF131))</f>
        <v>58.46932075942631</v>
      </c>
      <c r="BO131" s="188">
        <f t="shared" si="29"/>
        <v>73.809934888113006</v>
      </c>
    </row>
    <row r="132" spans="2:67">
      <c r="B132" s="121" t="str">
        <f>'KI 2019-20'!B133</f>
        <v>E3034</v>
      </c>
      <c r="C132" s="160" t="str">
        <f t="shared" si="16"/>
        <v>E3034</v>
      </c>
      <c r="D132" s="160" t="str">
        <f t="shared" si="17"/>
        <v>E3034</v>
      </c>
      <c r="E132" t="str">
        <f>INDEX('KI 2019-20'!D$9:D$383,MATCH($B132,'KI 2019-20'!$B$9:$B$383,0))</f>
        <v>SD</v>
      </c>
      <c r="F132">
        <f>INDEX('KI 2019-20'!E$9:E$383,MATCH($B132,'KI 2019-20'!$B$9:$B$383,0))</f>
        <v>0</v>
      </c>
      <c r="G132" s="119">
        <v>0</v>
      </c>
      <c r="H132" s="120" t="str">
        <f>INDEX('KI 2019-20'!F$9:F$383,MATCH($B132,'KI 2019-20'!$B$9:$B$383,0))</f>
        <v>Gedling</v>
      </c>
      <c r="I132" s="154">
        <f>_xlfn.IFNA(IF($B132=$B$382,0,INDEX('I.Supplementary 2019-20'!N$8:N$191,MATCH($B132,'I.Supplementary 2019-20'!$B$8:$B$191,0))),INDEX('KI 2019-20'!N$9:N$383,MATCH($B132,'KI 2019-20'!$B$9:$B$383,0)))</f>
        <v>0</v>
      </c>
      <c r="J132" s="153">
        <f>_xlfn.IFNA(IF($B132=$B$382,0,INDEX('I.Supplementary 2019-20'!O$8:O$191,MATCH($B132,'I.Supplementary 2019-20'!$B$8:$B$191,0))),INDEX('KI 2019-20'!O$9:O$383,MATCH($B132,'KI 2019-20'!$B$9:$B$383,0)))</f>
        <v>0</v>
      </c>
      <c r="K132" s="153">
        <f>_xlfn.IFNA(IF($B132=$B$382,0,INDEX('I.Supplementary 2019-20'!P$8:P$191,MATCH($B132,'I.Supplementary 2019-20'!$B$8:$B$191,0))),INDEX('KI 2019-20'!P$9:P$383,MATCH($B132,'KI 2019-20'!$B$9:$B$383,0)))</f>
        <v>0</v>
      </c>
      <c r="L132" s="153">
        <f>_xlfn.IFNA(IF($B132=$B$382,0,INDEX('I.Supplementary 2019-20'!Q$8:Q$191,MATCH($B132,'I.Supplementary 2019-20'!$B$8:$B$191,0))),INDEX('KI 2019-20'!Q$9:Q$383,MATCH($B132,'KI 2019-20'!$B$9:$B$383,0)))</f>
        <v>0</v>
      </c>
      <c r="M132" s="155">
        <f>_xlfn.IFNA(IF($B132=$B$382,0,INDEX('I.Supplementary 2019-20'!R$8:R$191,MATCH($B132,'I.Supplementary 2019-20'!$B$8:$B$191,0))),INDEX('KI 2019-20'!R$9:R$383,MATCH($B132,'KI 2019-20'!$B$9:$B$383,0)))</f>
        <v>0</v>
      </c>
      <c r="N132" s="153">
        <f>_xlfn.IFNA(IF($B132=$B$382,0,INDEX('I.Supplementary 2019-20'!S$8:S$191,MATCH($B132,'I.Supplementary 2019-20'!$B$8:$B$191,0))),INDEX('KI 2019-20'!S$9:S$383,MATCH($B132,'KI 2019-20'!$B$9:$B$383,0)))</f>
        <v>0</v>
      </c>
      <c r="O132" s="153">
        <f>_xlfn.IFNA(IF($B132=$B$382,0,INDEX('I.Supplementary 2019-20'!T$8:T$191,MATCH($B132,'I.Supplementary 2019-20'!$B$8:$B$191,0))),INDEX('KI 2019-20'!T$9:T$383,MATCH($B132,'KI 2019-20'!$B$9:$B$383,0)))</f>
        <v>3.0271224372264847</v>
      </c>
      <c r="P132" s="153">
        <f>_xlfn.IFNA(IF($B132=$B$382,0,INDEX('I.Supplementary 2019-20'!U$8:U$191,MATCH($B132,'I.Supplementary 2019-20'!$B$8:$B$191,0))),INDEX('KI 2019-20'!U$9:U$383,MATCH($B132,'KI 2019-20'!$B$9:$B$383,0)))</f>
        <v>0</v>
      </c>
      <c r="Q132" s="153">
        <f>_xlfn.IFNA(IF($B132=$B$382,0,INDEX('I.Supplementary 2019-20'!V$8:V$191,MATCH($B132,'I.Supplementary 2019-20'!$B$8:$B$191,0))),INDEX('KI 2019-20'!V$9:V$383,MATCH($B132,'KI 2019-20'!$B$9:$B$383,0)))</f>
        <v>0</v>
      </c>
      <c r="R132" s="155">
        <f>_xlfn.IFNA(IF($B132=$B$382,0,INDEX('I.Supplementary 2019-20'!W$8:W$191,MATCH($B132,'I.Supplementary 2019-20'!$B$8:$B$191,0))),INDEX('KI 2019-20'!W$9:W$383,MATCH($B132,'KI 2019-20'!$B$9:$B$383,0)))</f>
        <v>0</v>
      </c>
      <c r="S132" s="153">
        <f>_xlfn.IFNA(IF($B132=$B$382,0,INDEX('I.Supplementary 2019-20'!X$8:X$191,MATCH($B132,'I.Supplementary 2019-20'!$B$8:$B$191,0))),INDEX('KI 2019-20'!X$9:X$383,MATCH($B132,'KI 2019-20'!$B$9:$B$383,0)))</f>
        <v>0</v>
      </c>
      <c r="T132" s="153">
        <f>_xlfn.IFNA(IF($B132=$B$382,0,INDEX('I.Supplementary 2019-20'!Y$8:Y$191,MATCH($B132,'I.Supplementary 2019-20'!$B$8:$B$191,0))),INDEX('KI 2019-20'!Y$9:Y$383,MATCH($B132,'KI 2019-20'!$B$9:$B$383,0)))</f>
        <v>3.0271224372264847</v>
      </c>
      <c r="U132" s="153">
        <f>_xlfn.IFNA(IF($B132=$B$382,0,INDEX('I.Supplementary 2019-20'!Z$8:Z$191,MATCH($B132,'I.Supplementary 2019-20'!$B$8:$B$191,0))),INDEX('KI 2019-20'!Z$9:Z$383,MATCH($B132,'KI 2019-20'!$B$9:$B$383,0)))</f>
        <v>0</v>
      </c>
      <c r="V132" s="153">
        <f>_xlfn.IFNA(IF($B132=$B$382,0,INDEX('I.Supplementary 2019-20'!AA$8:AA$191,MATCH($B132,'I.Supplementary 2019-20'!$B$8:$B$191,0))),INDEX('KI 2019-20'!AA$9:AA$383,MATCH($B132,'KI 2019-20'!$B$9:$B$383,0)))</f>
        <v>0</v>
      </c>
      <c r="W132" s="155">
        <f>_xlfn.IFNA(IF($B132=$B$382,0,INDEX('I.Supplementary 2019-20'!AB$8:AB$191,MATCH($B132,'I.Supplementary 2019-20'!$B$8:$B$191,0))),INDEX('KI 2019-20'!AB$9:AB$383,MATCH($B132,'KI 2019-20'!$B$9:$B$383,0)))</f>
        <v>0</v>
      </c>
      <c r="Y132" s="154">
        <f>_xlfn.IFNA(IF($B132=$B$382,0,INDEX('I.Supplementary 2019-20'!$I$8:$I$191,MATCH($B132,'I.Supplementary 2019-20'!$B$8:$B$191,0))),INDEX('KI 2019-20'!$I$9:$I$383,MATCH($B132,'KI 2019-20'!$B$9:$B$383,0)))</f>
        <v>0</v>
      </c>
      <c r="Z132" s="153">
        <f>_xlfn.IFNA(IF($B132=$B$382,0,INDEX('I.Supplementary 2019-20'!$J$8:$J$191,MATCH($B132,'I.Supplementary 2019-20'!$B$8:$B$191,0))),INDEX('KI 2019-20'!$J$9:$J$383,MATCH($B132,'KI 2019-20'!$B$9:$B$383,0)))</f>
        <v>3.0271224372264847</v>
      </c>
      <c r="AA132" s="155">
        <f>_xlfn.IFNA(IF($B132=$B$382,0,INDEX('I.Supplementary 2019-20'!$H$8:$H$191,MATCH($B132,'I.Supplementary 2019-20'!$B$8:$B$191,0))),INDEX('KI 2019-20'!$H$9:$H$383,MATCH($B132,'KI 2019-20'!$B$9:$B$383,0)))</f>
        <v>3.0271224372264847</v>
      </c>
      <c r="AC132" s="156">
        <f>I132*('Other inputs'!$C$6/'Other inputs'!$C$5)</f>
        <v>0</v>
      </c>
      <c r="AD132" s="149">
        <f>IF(B132=$B$35,J132*('Other inputs'!$C$6/'Other inputs'!$C$5)-('Other inputs'!$C$18/1000000),J132*('Other inputs'!$C$6/'Other inputs'!$C$5))</f>
        <v>0</v>
      </c>
      <c r="AE132" s="149">
        <f>K132*('Other inputs'!$C$6/'Other inputs'!$C$5)</f>
        <v>0</v>
      </c>
      <c r="AF132" s="149">
        <f>L132*('Other inputs'!$C$6/'Other inputs'!$C$5)</f>
        <v>0</v>
      </c>
      <c r="AG132" s="188">
        <f>M132*('Other inputs'!$C$6/'Other inputs'!$C$5)</f>
        <v>0</v>
      </c>
      <c r="AH132" s="149">
        <f>N132*('Other inputs'!$C$6/'Other inputs'!$C$5)</f>
        <v>0</v>
      </c>
      <c r="AI132" s="149">
        <f>O132*('Other inputs'!$C$6/'Other inputs'!$C$5)</f>
        <v>3.0764441877311932</v>
      </c>
      <c r="AJ132" s="149">
        <f>P132*('Other inputs'!$C$6/'Other inputs'!$C$5)</f>
        <v>0</v>
      </c>
      <c r="AK132" s="149">
        <f>Q132*('Other inputs'!$C$6/'Other inputs'!$C$5)</f>
        <v>0</v>
      </c>
      <c r="AL132" s="188">
        <f>R132*('Other inputs'!$C$6/'Other inputs'!$C$5)</f>
        <v>0</v>
      </c>
      <c r="AM132" s="156">
        <f t="shared" si="18"/>
        <v>0</v>
      </c>
      <c r="AN132" s="149">
        <f t="shared" si="19"/>
        <v>3.0764441877311932</v>
      </c>
      <c r="AO132" s="149">
        <f t="shared" si="20"/>
        <v>0</v>
      </c>
      <c r="AP132" s="149">
        <f t="shared" si="21"/>
        <v>0</v>
      </c>
      <c r="AQ132" s="188">
        <f t="shared" si="22"/>
        <v>0</v>
      </c>
      <c r="AR132" s="149"/>
      <c r="AS132" s="156">
        <f>IF(D132=$C$171,'Other inputs'!$C$12/1000000,SUM(AC132:AG132))</f>
        <v>0</v>
      </c>
      <c r="AT132" s="200">
        <f>IF(D132=$C$171,$Z$171*('Other inputs'!$C$6/'Other inputs'!$C$5),SUM(AH132:AL132))</f>
        <v>3.0764441877311932</v>
      </c>
      <c r="AU132" s="210">
        <f t="shared" si="23"/>
        <v>3.0764441877311932</v>
      </c>
      <c r="AV132" s="214"/>
      <c r="AW132" s="199">
        <f>IF($G132=1,0,AC132*('Other inputs'!$F$6/'Other inputs'!$F$5))</f>
        <v>0</v>
      </c>
      <c r="AX132" s="200">
        <f>IF($G132=1,0,AD132*('Other inputs'!$F$6/'Other inputs'!$F$5))</f>
        <v>0</v>
      </c>
      <c r="AY132" s="200">
        <f>IF($G132=1,0,AE132*('Other inputs'!$F$6/'Other inputs'!$F$5))</f>
        <v>0</v>
      </c>
      <c r="AZ132" s="200">
        <f>IF($G132=1,0,AF132*('Other inputs'!$F$6/'Other inputs'!$F$5))</f>
        <v>0</v>
      </c>
      <c r="BA132" s="200">
        <f>IF($G132=1,0,AG132*('Other inputs'!$F$6/'Other inputs'!$F$5))</f>
        <v>0</v>
      </c>
      <c r="BB132" s="199">
        <f>IF($G132=1,0,AH132*('Other inputs'!$C$7/'Other inputs'!$C$6))</f>
        <v>0</v>
      </c>
      <c r="BC132" s="200">
        <f>IF($G132=1,0,AI132*('Other inputs'!$C$7/'Other inputs'!$C$6))</f>
        <v>3.0764441877311932</v>
      </c>
      <c r="BD132" s="200">
        <f>IF($G132=1,0,AJ132*('Other inputs'!$C$7/'Other inputs'!$C$6))</f>
        <v>0</v>
      </c>
      <c r="BE132" s="200">
        <f>IF($G132=1,0,AK132*('Other inputs'!$C$7/'Other inputs'!$C$6))</f>
        <v>0</v>
      </c>
      <c r="BF132" s="200">
        <f>IF($G132=1,0,AL132*('Other inputs'!$C$7/'Other inputs'!$C$6))</f>
        <v>0</v>
      </c>
      <c r="BG132" s="199">
        <f t="shared" si="24"/>
        <v>0</v>
      </c>
      <c r="BH132" s="200">
        <f t="shared" si="25"/>
        <v>3.0764441877311932</v>
      </c>
      <c r="BI132" s="200">
        <f t="shared" si="26"/>
        <v>0</v>
      </c>
      <c r="BJ132" s="200">
        <f t="shared" si="27"/>
        <v>0</v>
      </c>
      <c r="BK132" s="210">
        <f t="shared" si="28"/>
        <v>0</v>
      </c>
      <c r="BL132" s="200"/>
      <c r="BM132" s="199">
        <f>IF(D132=C$171,'Other inputs'!$C$13/1000000,SUM(AW132:BA132))</f>
        <v>0</v>
      </c>
      <c r="BN132" s="200">
        <f>IF(B132=$B$171,$AT$171*('Other inputs'!$C$7/'Other inputs'!$C$6),SUM(BB132:BF132))</f>
        <v>3.0764441877311932</v>
      </c>
      <c r="BO132" s="188">
        <f t="shared" si="29"/>
        <v>3.0764441877311932</v>
      </c>
    </row>
    <row r="133" spans="2:67">
      <c r="B133" s="121" t="str">
        <f>'KI 2019-20'!B134</f>
        <v>E1634</v>
      </c>
      <c r="C133" s="160" t="str">
        <f t="shared" si="16"/>
        <v>E1634</v>
      </c>
      <c r="D133" s="160" t="str">
        <f t="shared" si="17"/>
        <v>E1634</v>
      </c>
      <c r="E133" t="str">
        <f>INDEX('KI 2019-20'!D$9:D$383,MATCH($B133,'KI 2019-20'!$B$9:$B$383,0))</f>
        <v>SD</v>
      </c>
      <c r="F133">
        <f>INDEX('KI 2019-20'!E$9:E$383,MATCH($B133,'KI 2019-20'!$B$9:$B$383,0))</f>
        <v>0</v>
      </c>
      <c r="G133" s="119">
        <v>0</v>
      </c>
      <c r="H133" s="120" t="str">
        <f>INDEX('KI 2019-20'!F$9:F$383,MATCH($B133,'KI 2019-20'!$B$9:$B$383,0))</f>
        <v>Gloucester</v>
      </c>
      <c r="I133" s="154">
        <f>_xlfn.IFNA(IF($B133=$B$382,0,INDEX('I.Supplementary 2019-20'!N$8:N$191,MATCH($B133,'I.Supplementary 2019-20'!$B$8:$B$191,0))),INDEX('KI 2019-20'!N$9:N$383,MATCH($B133,'KI 2019-20'!$B$9:$B$383,0)))</f>
        <v>0</v>
      </c>
      <c r="J133" s="153">
        <f>_xlfn.IFNA(IF($B133=$B$382,0,INDEX('I.Supplementary 2019-20'!O$8:O$191,MATCH($B133,'I.Supplementary 2019-20'!$B$8:$B$191,0))),INDEX('KI 2019-20'!O$9:O$383,MATCH($B133,'KI 2019-20'!$B$9:$B$383,0)))</f>
        <v>8.5319762832887475E-2</v>
      </c>
      <c r="K133" s="153">
        <f>_xlfn.IFNA(IF($B133=$B$382,0,INDEX('I.Supplementary 2019-20'!P$8:P$191,MATCH($B133,'I.Supplementary 2019-20'!$B$8:$B$191,0))),INDEX('KI 2019-20'!P$9:P$383,MATCH($B133,'KI 2019-20'!$B$9:$B$383,0)))</f>
        <v>0</v>
      </c>
      <c r="L133" s="153">
        <f>_xlfn.IFNA(IF($B133=$B$382,0,INDEX('I.Supplementary 2019-20'!Q$8:Q$191,MATCH($B133,'I.Supplementary 2019-20'!$B$8:$B$191,0))),INDEX('KI 2019-20'!Q$9:Q$383,MATCH($B133,'KI 2019-20'!$B$9:$B$383,0)))</f>
        <v>0</v>
      </c>
      <c r="M133" s="155">
        <f>_xlfn.IFNA(IF($B133=$B$382,0,INDEX('I.Supplementary 2019-20'!R$8:R$191,MATCH($B133,'I.Supplementary 2019-20'!$B$8:$B$191,0))),INDEX('KI 2019-20'!R$9:R$383,MATCH($B133,'KI 2019-20'!$B$9:$B$383,0)))</f>
        <v>0</v>
      </c>
      <c r="N133" s="153">
        <f>_xlfn.IFNA(IF($B133=$B$382,0,INDEX('I.Supplementary 2019-20'!S$8:S$191,MATCH($B133,'I.Supplementary 2019-20'!$B$8:$B$191,0))),INDEX('KI 2019-20'!S$9:S$383,MATCH($B133,'KI 2019-20'!$B$9:$B$383,0)))</f>
        <v>0</v>
      </c>
      <c r="O133" s="153">
        <f>_xlfn.IFNA(IF($B133=$B$382,0,INDEX('I.Supplementary 2019-20'!T$8:T$191,MATCH($B133,'I.Supplementary 2019-20'!$B$8:$B$191,0))),INDEX('KI 2019-20'!T$9:T$383,MATCH($B133,'KI 2019-20'!$B$9:$B$383,0)))</f>
        <v>3.6451317265663414</v>
      </c>
      <c r="P133" s="153">
        <f>_xlfn.IFNA(IF($B133=$B$382,0,INDEX('I.Supplementary 2019-20'!U$8:U$191,MATCH($B133,'I.Supplementary 2019-20'!$B$8:$B$191,0))),INDEX('KI 2019-20'!U$9:U$383,MATCH($B133,'KI 2019-20'!$B$9:$B$383,0)))</f>
        <v>0</v>
      </c>
      <c r="Q133" s="153">
        <f>_xlfn.IFNA(IF($B133=$B$382,0,INDEX('I.Supplementary 2019-20'!V$8:V$191,MATCH($B133,'I.Supplementary 2019-20'!$B$8:$B$191,0))),INDEX('KI 2019-20'!V$9:V$383,MATCH($B133,'KI 2019-20'!$B$9:$B$383,0)))</f>
        <v>0</v>
      </c>
      <c r="R133" s="155">
        <f>_xlfn.IFNA(IF($B133=$B$382,0,INDEX('I.Supplementary 2019-20'!W$8:W$191,MATCH($B133,'I.Supplementary 2019-20'!$B$8:$B$191,0))),INDEX('KI 2019-20'!W$9:W$383,MATCH($B133,'KI 2019-20'!$B$9:$B$383,0)))</f>
        <v>0</v>
      </c>
      <c r="S133" s="153">
        <f>_xlfn.IFNA(IF($B133=$B$382,0,INDEX('I.Supplementary 2019-20'!X$8:X$191,MATCH($B133,'I.Supplementary 2019-20'!$B$8:$B$191,0))),INDEX('KI 2019-20'!X$9:X$383,MATCH($B133,'KI 2019-20'!$B$9:$B$383,0)))</f>
        <v>0</v>
      </c>
      <c r="T133" s="153">
        <f>_xlfn.IFNA(IF($B133=$B$382,0,INDEX('I.Supplementary 2019-20'!Y$8:Y$191,MATCH($B133,'I.Supplementary 2019-20'!$B$8:$B$191,0))),INDEX('KI 2019-20'!Y$9:Y$383,MATCH($B133,'KI 2019-20'!$B$9:$B$383,0)))</f>
        <v>3.7304514893992287</v>
      </c>
      <c r="U133" s="153">
        <f>_xlfn.IFNA(IF($B133=$B$382,0,INDEX('I.Supplementary 2019-20'!Z$8:Z$191,MATCH($B133,'I.Supplementary 2019-20'!$B$8:$B$191,0))),INDEX('KI 2019-20'!Z$9:Z$383,MATCH($B133,'KI 2019-20'!$B$9:$B$383,0)))</f>
        <v>0</v>
      </c>
      <c r="V133" s="153">
        <f>_xlfn.IFNA(IF($B133=$B$382,0,INDEX('I.Supplementary 2019-20'!AA$8:AA$191,MATCH($B133,'I.Supplementary 2019-20'!$B$8:$B$191,0))),INDEX('KI 2019-20'!AA$9:AA$383,MATCH($B133,'KI 2019-20'!$B$9:$B$383,0)))</f>
        <v>0</v>
      </c>
      <c r="W133" s="155">
        <f>_xlfn.IFNA(IF($B133=$B$382,0,INDEX('I.Supplementary 2019-20'!AB$8:AB$191,MATCH($B133,'I.Supplementary 2019-20'!$B$8:$B$191,0))),INDEX('KI 2019-20'!AB$9:AB$383,MATCH($B133,'KI 2019-20'!$B$9:$B$383,0)))</f>
        <v>0</v>
      </c>
      <c r="Y133" s="154">
        <f>_xlfn.IFNA(IF($B133=$B$382,0,INDEX('I.Supplementary 2019-20'!$I$8:$I$191,MATCH($B133,'I.Supplementary 2019-20'!$B$8:$B$191,0))),INDEX('KI 2019-20'!$I$9:$I$383,MATCH($B133,'KI 2019-20'!$B$9:$B$383,0)))</f>
        <v>8.5319762832887475E-2</v>
      </c>
      <c r="Z133" s="153">
        <f>_xlfn.IFNA(IF($B133=$B$382,0,INDEX('I.Supplementary 2019-20'!$J$8:$J$191,MATCH($B133,'I.Supplementary 2019-20'!$B$8:$B$191,0))),INDEX('KI 2019-20'!$J$9:$J$383,MATCH($B133,'KI 2019-20'!$B$9:$B$383,0)))</f>
        <v>3.6451317265663414</v>
      </c>
      <c r="AA133" s="155">
        <f>_xlfn.IFNA(IF($B133=$B$382,0,INDEX('I.Supplementary 2019-20'!$H$8:$H$191,MATCH($B133,'I.Supplementary 2019-20'!$B$8:$B$191,0))),INDEX('KI 2019-20'!$H$9:$H$383,MATCH($B133,'KI 2019-20'!$B$9:$B$383,0)))</f>
        <v>3.7304514893992287</v>
      </c>
      <c r="AC133" s="156">
        <f>I133*('Other inputs'!$C$6/'Other inputs'!$C$5)</f>
        <v>0</v>
      </c>
      <c r="AD133" s="149">
        <f>IF(B133=$B$35,J133*('Other inputs'!$C$6/'Other inputs'!$C$5)-('Other inputs'!$C$18/1000000),J133*('Other inputs'!$C$6/'Other inputs'!$C$5))</f>
        <v>8.670990153484899E-2</v>
      </c>
      <c r="AE133" s="149">
        <f>K133*('Other inputs'!$C$6/'Other inputs'!$C$5)</f>
        <v>0</v>
      </c>
      <c r="AF133" s="149">
        <f>L133*('Other inputs'!$C$6/'Other inputs'!$C$5)</f>
        <v>0</v>
      </c>
      <c r="AG133" s="188">
        <f>M133*('Other inputs'!$C$6/'Other inputs'!$C$5)</f>
        <v>0</v>
      </c>
      <c r="AH133" s="149">
        <f>N133*('Other inputs'!$C$6/'Other inputs'!$C$5)</f>
        <v>0</v>
      </c>
      <c r="AI133" s="149">
        <f>O133*('Other inputs'!$C$6/'Other inputs'!$C$5)</f>
        <v>3.7045228748607015</v>
      </c>
      <c r="AJ133" s="149">
        <f>P133*('Other inputs'!$C$6/'Other inputs'!$C$5)</f>
        <v>0</v>
      </c>
      <c r="AK133" s="149">
        <f>Q133*('Other inputs'!$C$6/'Other inputs'!$C$5)</f>
        <v>0</v>
      </c>
      <c r="AL133" s="188">
        <f>R133*('Other inputs'!$C$6/'Other inputs'!$C$5)</f>
        <v>0</v>
      </c>
      <c r="AM133" s="156">
        <f t="shared" si="18"/>
        <v>0</v>
      </c>
      <c r="AN133" s="149">
        <f t="shared" si="19"/>
        <v>3.7912327763955505</v>
      </c>
      <c r="AO133" s="149">
        <f t="shared" si="20"/>
        <v>0</v>
      </c>
      <c r="AP133" s="149">
        <f t="shared" si="21"/>
        <v>0</v>
      </c>
      <c r="AQ133" s="188">
        <f t="shared" si="22"/>
        <v>0</v>
      </c>
      <c r="AR133" s="149"/>
      <c r="AS133" s="156">
        <f>IF(D133=$C$171,'Other inputs'!$C$12/1000000,SUM(AC133:AG133))</f>
        <v>8.670990153484899E-2</v>
      </c>
      <c r="AT133" s="200">
        <f>IF(D133=$C$171,$Z$171*('Other inputs'!$C$6/'Other inputs'!$C$5),SUM(AH133:AL133))</f>
        <v>3.7045228748607015</v>
      </c>
      <c r="AU133" s="210">
        <f t="shared" si="23"/>
        <v>3.7912327763955505</v>
      </c>
      <c r="AV133" s="214"/>
      <c r="AW133" s="199">
        <f>IF($G133=1,0,AC133*('Other inputs'!$F$6/'Other inputs'!$F$5))</f>
        <v>0</v>
      </c>
      <c r="AX133" s="200">
        <f>IF($G133=1,0,AD133*('Other inputs'!$F$6/'Other inputs'!$F$5))</f>
        <v>8.7189403294488696E-2</v>
      </c>
      <c r="AY133" s="200">
        <f>IF($G133=1,0,AE133*('Other inputs'!$F$6/'Other inputs'!$F$5))</f>
        <v>0</v>
      </c>
      <c r="AZ133" s="200">
        <f>IF($G133=1,0,AF133*('Other inputs'!$F$6/'Other inputs'!$F$5))</f>
        <v>0</v>
      </c>
      <c r="BA133" s="200">
        <f>IF($G133=1,0,AG133*('Other inputs'!$F$6/'Other inputs'!$F$5))</f>
        <v>0</v>
      </c>
      <c r="BB133" s="199">
        <f>IF($G133=1,0,AH133*('Other inputs'!$C$7/'Other inputs'!$C$6))</f>
        <v>0</v>
      </c>
      <c r="BC133" s="200">
        <f>IF($G133=1,0,AI133*('Other inputs'!$C$7/'Other inputs'!$C$6))</f>
        <v>3.7045228748607015</v>
      </c>
      <c r="BD133" s="200">
        <f>IF($G133=1,0,AJ133*('Other inputs'!$C$7/'Other inputs'!$C$6))</f>
        <v>0</v>
      </c>
      <c r="BE133" s="200">
        <f>IF($G133=1,0,AK133*('Other inputs'!$C$7/'Other inputs'!$C$6))</f>
        <v>0</v>
      </c>
      <c r="BF133" s="200">
        <f>IF($G133=1,0,AL133*('Other inputs'!$C$7/'Other inputs'!$C$6))</f>
        <v>0</v>
      </c>
      <c r="BG133" s="199">
        <f t="shared" si="24"/>
        <v>0</v>
      </c>
      <c r="BH133" s="200">
        <f t="shared" si="25"/>
        <v>3.7917122781551904</v>
      </c>
      <c r="BI133" s="200">
        <f t="shared" si="26"/>
        <v>0</v>
      </c>
      <c r="BJ133" s="200">
        <f t="shared" si="27"/>
        <v>0</v>
      </c>
      <c r="BK133" s="210">
        <f t="shared" si="28"/>
        <v>0</v>
      </c>
      <c r="BL133" s="200"/>
      <c r="BM133" s="199">
        <f>IF(D133=C$171,'Other inputs'!$C$13/1000000,SUM(AW133:BA133))</f>
        <v>8.7189403294488696E-2</v>
      </c>
      <c r="BN133" s="200">
        <f>IF(B133=$B$171,$AT$171*('Other inputs'!$C$7/'Other inputs'!$C$6),SUM(BB133:BF133))</f>
        <v>3.7045228748607015</v>
      </c>
      <c r="BO133" s="188">
        <f t="shared" si="29"/>
        <v>3.7917122781551904</v>
      </c>
    </row>
    <row r="134" spans="2:67">
      <c r="B134" s="121" t="str">
        <f>'KI 2019-20'!B135</f>
        <v>E1620</v>
      </c>
      <c r="C134" s="160" t="str">
        <f t="shared" si="16"/>
        <v>E1620</v>
      </c>
      <c r="D134" s="160" t="str">
        <f t="shared" si="17"/>
        <v>E1620</v>
      </c>
      <c r="E134" t="str">
        <f>INDEX('KI 2019-20'!D$9:D$383,MATCH($B134,'KI 2019-20'!$B$9:$B$383,0))</f>
        <v>SCFIR</v>
      </c>
      <c r="F134">
        <f>INDEX('KI 2019-20'!E$9:E$383,MATCH($B134,'KI 2019-20'!$B$9:$B$383,0))</f>
        <v>0</v>
      </c>
      <c r="G134" s="119">
        <v>0</v>
      </c>
      <c r="H134" s="120" t="str">
        <f>INDEX('KI 2019-20'!F$9:F$383,MATCH($B134,'KI 2019-20'!$B$9:$B$383,0))</f>
        <v>Gloucestershire</v>
      </c>
      <c r="I134" s="154">
        <f>_xlfn.IFNA(IF($B134=$B$382,0,INDEX('I.Supplementary 2019-20'!N$8:N$191,MATCH($B134,'I.Supplementary 2019-20'!$B$8:$B$191,0))),INDEX('KI 2019-20'!N$9:N$383,MATCH($B134,'KI 2019-20'!$B$9:$B$383,0)))</f>
        <v>6.2911709989963773</v>
      </c>
      <c r="J134" s="153">
        <f>_xlfn.IFNA(IF($B134=$B$382,0,INDEX('I.Supplementary 2019-20'!O$8:O$191,MATCH($B134,'I.Supplementary 2019-20'!$B$8:$B$191,0))),INDEX('KI 2019-20'!O$9:O$383,MATCH($B134,'KI 2019-20'!$B$9:$B$383,0)))</f>
        <v>0</v>
      </c>
      <c r="K134" s="153">
        <f>_xlfn.IFNA(IF($B134=$B$382,0,INDEX('I.Supplementary 2019-20'!P$8:P$191,MATCH($B134,'I.Supplementary 2019-20'!$B$8:$B$191,0))),INDEX('KI 2019-20'!P$9:P$383,MATCH($B134,'KI 2019-20'!$B$9:$B$383,0)))</f>
        <v>1.7534216943646335</v>
      </c>
      <c r="L134" s="153">
        <f>_xlfn.IFNA(IF($B134=$B$382,0,INDEX('I.Supplementary 2019-20'!Q$8:Q$191,MATCH($B134,'I.Supplementary 2019-20'!$B$8:$B$191,0))),INDEX('KI 2019-20'!Q$9:Q$383,MATCH($B134,'KI 2019-20'!$B$9:$B$383,0)))</f>
        <v>0</v>
      </c>
      <c r="M134" s="155">
        <f>_xlfn.IFNA(IF($B134=$B$382,0,INDEX('I.Supplementary 2019-20'!R$8:R$191,MATCH($B134,'I.Supplementary 2019-20'!$B$8:$B$191,0))),INDEX('KI 2019-20'!R$9:R$383,MATCH($B134,'KI 2019-20'!$B$9:$B$383,0)))</f>
        <v>0</v>
      </c>
      <c r="N134" s="153">
        <f>_xlfn.IFNA(IF($B134=$B$382,0,INDEX('I.Supplementary 2019-20'!S$8:S$191,MATCH($B134,'I.Supplementary 2019-20'!$B$8:$B$191,0))),INDEX('KI 2019-20'!S$9:S$383,MATCH($B134,'KI 2019-20'!$B$9:$B$383,0)))</f>
        <v>70.612656169019431</v>
      </c>
      <c r="O134" s="153">
        <f>_xlfn.IFNA(IF($B134=$B$382,0,INDEX('I.Supplementary 2019-20'!T$8:T$191,MATCH($B134,'I.Supplementary 2019-20'!$B$8:$B$191,0))),INDEX('KI 2019-20'!T$9:T$383,MATCH($B134,'KI 2019-20'!$B$9:$B$383,0)))</f>
        <v>0</v>
      </c>
      <c r="P134" s="153">
        <f>_xlfn.IFNA(IF($B134=$B$382,0,INDEX('I.Supplementary 2019-20'!U$8:U$191,MATCH($B134,'I.Supplementary 2019-20'!$B$8:$B$191,0))),INDEX('KI 2019-20'!U$9:U$383,MATCH($B134,'KI 2019-20'!$B$9:$B$383,0)))</f>
        <v>3.9417710027078017</v>
      </c>
      <c r="Q134" s="153">
        <f>_xlfn.IFNA(IF($B134=$B$382,0,INDEX('I.Supplementary 2019-20'!V$8:V$191,MATCH($B134,'I.Supplementary 2019-20'!$B$8:$B$191,0))),INDEX('KI 2019-20'!V$9:V$383,MATCH($B134,'KI 2019-20'!$B$9:$B$383,0)))</f>
        <v>0</v>
      </c>
      <c r="R134" s="155">
        <f>_xlfn.IFNA(IF($B134=$B$382,0,INDEX('I.Supplementary 2019-20'!W$8:W$191,MATCH($B134,'I.Supplementary 2019-20'!$B$8:$B$191,0))),INDEX('KI 2019-20'!W$9:W$383,MATCH($B134,'KI 2019-20'!$B$9:$B$383,0)))</f>
        <v>0</v>
      </c>
      <c r="S134" s="153">
        <f>_xlfn.IFNA(IF($B134=$B$382,0,INDEX('I.Supplementary 2019-20'!X$8:X$191,MATCH($B134,'I.Supplementary 2019-20'!$B$8:$B$191,0))),INDEX('KI 2019-20'!X$9:X$383,MATCH($B134,'KI 2019-20'!$B$9:$B$383,0)))</f>
        <v>76.903827168015809</v>
      </c>
      <c r="T134" s="153">
        <f>_xlfn.IFNA(IF($B134=$B$382,0,INDEX('I.Supplementary 2019-20'!Y$8:Y$191,MATCH($B134,'I.Supplementary 2019-20'!$B$8:$B$191,0))),INDEX('KI 2019-20'!Y$9:Y$383,MATCH($B134,'KI 2019-20'!$B$9:$B$383,0)))</f>
        <v>0</v>
      </c>
      <c r="U134" s="153">
        <f>_xlfn.IFNA(IF($B134=$B$382,0,INDEX('I.Supplementary 2019-20'!Z$8:Z$191,MATCH($B134,'I.Supplementary 2019-20'!$B$8:$B$191,0))),INDEX('KI 2019-20'!Z$9:Z$383,MATCH($B134,'KI 2019-20'!$B$9:$B$383,0)))</f>
        <v>5.6951926970724349</v>
      </c>
      <c r="V134" s="153">
        <f>_xlfn.IFNA(IF($B134=$B$382,0,INDEX('I.Supplementary 2019-20'!AA$8:AA$191,MATCH($B134,'I.Supplementary 2019-20'!$B$8:$B$191,0))),INDEX('KI 2019-20'!AA$9:AA$383,MATCH($B134,'KI 2019-20'!$B$9:$B$383,0)))</f>
        <v>0</v>
      </c>
      <c r="W134" s="155">
        <f>_xlfn.IFNA(IF($B134=$B$382,0,INDEX('I.Supplementary 2019-20'!AB$8:AB$191,MATCH($B134,'I.Supplementary 2019-20'!$B$8:$B$191,0))),INDEX('KI 2019-20'!AB$9:AB$383,MATCH($B134,'KI 2019-20'!$B$9:$B$383,0)))</f>
        <v>0</v>
      </c>
      <c r="Y134" s="154">
        <f>_xlfn.IFNA(IF($B134=$B$382,0,INDEX('I.Supplementary 2019-20'!$I$8:$I$191,MATCH($B134,'I.Supplementary 2019-20'!$B$8:$B$191,0))),INDEX('KI 2019-20'!$I$9:$I$383,MATCH($B134,'KI 2019-20'!$B$9:$B$383,0)))</f>
        <v>8.044592693361011</v>
      </c>
      <c r="Z134" s="153">
        <f>_xlfn.IFNA(IF($B134=$B$382,0,INDEX('I.Supplementary 2019-20'!$J$8:$J$191,MATCH($B134,'I.Supplementary 2019-20'!$B$8:$B$191,0))),INDEX('KI 2019-20'!$J$9:$J$383,MATCH($B134,'KI 2019-20'!$B$9:$B$383,0)))</f>
        <v>74.554427171727241</v>
      </c>
      <c r="AA134" s="155">
        <f>_xlfn.IFNA(IF($B134=$B$382,0,INDEX('I.Supplementary 2019-20'!$H$8:$H$191,MATCH($B134,'I.Supplementary 2019-20'!$B$8:$B$191,0))),INDEX('KI 2019-20'!$H$9:$H$383,MATCH($B134,'KI 2019-20'!$B$9:$B$383,0)))</f>
        <v>82.599019865088252</v>
      </c>
      <c r="AC134" s="156">
        <f>I134*('Other inputs'!$C$6/'Other inputs'!$C$5)</f>
        <v>6.3936748034606774</v>
      </c>
      <c r="AD134" s="149">
        <f>IF(B134=$B$35,J134*('Other inputs'!$C$6/'Other inputs'!$C$5)-('Other inputs'!$C$18/1000000),J134*('Other inputs'!$C$6/'Other inputs'!$C$5))</f>
        <v>0</v>
      </c>
      <c r="AE134" s="149">
        <f>K134*('Other inputs'!$C$6/'Other inputs'!$C$5)</f>
        <v>1.7819906832748516</v>
      </c>
      <c r="AF134" s="149">
        <f>L134*('Other inputs'!$C$6/'Other inputs'!$C$5)</f>
        <v>0</v>
      </c>
      <c r="AG134" s="188">
        <f>M134*('Other inputs'!$C$6/'Other inputs'!$C$5)</f>
        <v>0</v>
      </c>
      <c r="AH134" s="149">
        <f>N134*('Other inputs'!$C$6/'Other inputs'!$C$5)</f>
        <v>71.763167878494286</v>
      </c>
      <c r="AI134" s="149">
        <f>O134*('Other inputs'!$C$6/'Other inputs'!$C$5)</f>
        <v>0</v>
      </c>
      <c r="AJ134" s="149">
        <f>P134*('Other inputs'!$C$6/'Other inputs'!$C$5)</f>
        <v>4.0059953774973387</v>
      </c>
      <c r="AK134" s="149">
        <f>Q134*('Other inputs'!$C$6/'Other inputs'!$C$5)</f>
        <v>0</v>
      </c>
      <c r="AL134" s="188">
        <f>R134*('Other inputs'!$C$6/'Other inputs'!$C$5)</f>
        <v>0</v>
      </c>
      <c r="AM134" s="156">
        <f t="shared" si="18"/>
        <v>78.15684268195497</v>
      </c>
      <c r="AN134" s="149">
        <f t="shared" si="19"/>
        <v>0</v>
      </c>
      <c r="AO134" s="149">
        <f t="shared" si="20"/>
        <v>5.78798606077219</v>
      </c>
      <c r="AP134" s="149">
        <f t="shared" si="21"/>
        <v>0</v>
      </c>
      <c r="AQ134" s="188">
        <f t="shared" si="22"/>
        <v>0</v>
      </c>
      <c r="AR134" s="149"/>
      <c r="AS134" s="156">
        <f>IF(D134=$C$171,'Other inputs'!$C$12/1000000,SUM(AC134:AG134))</f>
        <v>8.1756654867355287</v>
      </c>
      <c r="AT134" s="200">
        <f>IF(D134=$C$171,$Z$171*('Other inputs'!$C$6/'Other inputs'!$C$5),SUM(AH134:AL134))</f>
        <v>75.769163255991629</v>
      </c>
      <c r="AU134" s="210">
        <f t="shared" si="23"/>
        <v>83.944828742727154</v>
      </c>
      <c r="AV134" s="214"/>
      <c r="AW134" s="199">
        <f>IF($G134=1,0,AC134*('Other inputs'!$F$6/'Other inputs'!$F$5))</f>
        <v>6.4290315304844228</v>
      </c>
      <c r="AX134" s="200">
        <f>IF($G134=1,0,AD134*('Other inputs'!$F$6/'Other inputs'!$F$5))</f>
        <v>0</v>
      </c>
      <c r="AY134" s="200">
        <f>IF($G134=1,0,AE134*('Other inputs'!$F$6/'Other inputs'!$F$5))</f>
        <v>1.7918450096339749</v>
      </c>
      <c r="AZ134" s="200">
        <f>IF($G134=1,0,AF134*('Other inputs'!$F$6/'Other inputs'!$F$5))</f>
        <v>0</v>
      </c>
      <c r="BA134" s="200">
        <f>IF($G134=1,0,AG134*('Other inputs'!$F$6/'Other inputs'!$F$5))</f>
        <v>0</v>
      </c>
      <c r="BB134" s="199">
        <f>IF($G134=1,0,AH134*('Other inputs'!$C$7/'Other inputs'!$C$6))</f>
        <v>71.763167878494286</v>
      </c>
      <c r="BC134" s="200">
        <f>IF($G134=1,0,AI134*('Other inputs'!$C$7/'Other inputs'!$C$6))</f>
        <v>0</v>
      </c>
      <c r="BD134" s="200">
        <f>IF($G134=1,0,AJ134*('Other inputs'!$C$7/'Other inputs'!$C$6))</f>
        <v>4.0059953774973387</v>
      </c>
      <c r="BE134" s="200">
        <f>IF($G134=1,0,AK134*('Other inputs'!$C$7/'Other inputs'!$C$6))</f>
        <v>0</v>
      </c>
      <c r="BF134" s="200">
        <f>IF($G134=1,0,AL134*('Other inputs'!$C$7/'Other inputs'!$C$6))</f>
        <v>0</v>
      </c>
      <c r="BG134" s="199">
        <f t="shared" si="24"/>
        <v>78.192199408978709</v>
      </c>
      <c r="BH134" s="200">
        <f t="shared" si="25"/>
        <v>0</v>
      </c>
      <c r="BI134" s="200">
        <f t="shared" si="26"/>
        <v>5.7978403871313136</v>
      </c>
      <c r="BJ134" s="200">
        <f t="shared" si="27"/>
        <v>0</v>
      </c>
      <c r="BK134" s="210">
        <f t="shared" si="28"/>
        <v>0</v>
      </c>
      <c r="BL134" s="200"/>
      <c r="BM134" s="199">
        <f>IF(D134=C$171,'Other inputs'!$C$13/1000000,SUM(AW134:BA134))</f>
        <v>8.2208765401183967</v>
      </c>
      <c r="BN134" s="200">
        <f>IF(B134=$B$171,$AT$171*('Other inputs'!$C$7/'Other inputs'!$C$6),SUM(BB134:BF134))</f>
        <v>75.769163255991629</v>
      </c>
      <c r="BO134" s="188">
        <f t="shared" si="29"/>
        <v>83.990039796110025</v>
      </c>
    </row>
    <row r="135" spans="2:67">
      <c r="B135" s="121" t="str">
        <f>'KI 2019-20'!B136</f>
        <v>E1735</v>
      </c>
      <c r="C135" s="160" t="str">
        <f t="shared" si="16"/>
        <v>E1735</v>
      </c>
      <c r="D135" s="160" t="str">
        <f t="shared" si="17"/>
        <v>E1735</v>
      </c>
      <c r="E135" t="str">
        <f>INDEX('KI 2019-20'!D$9:D$383,MATCH($B135,'KI 2019-20'!$B$9:$B$383,0))</f>
        <v>SD</v>
      </c>
      <c r="F135">
        <f>INDEX('KI 2019-20'!E$9:E$383,MATCH($B135,'KI 2019-20'!$B$9:$B$383,0))</f>
        <v>0</v>
      </c>
      <c r="G135" s="119">
        <v>0</v>
      </c>
      <c r="H135" s="120" t="str">
        <f>INDEX('KI 2019-20'!F$9:F$383,MATCH($B135,'KI 2019-20'!$B$9:$B$383,0))</f>
        <v>Gosport</v>
      </c>
      <c r="I135" s="154">
        <f>_xlfn.IFNA(IF($B135=$B$382,0,INDEX('I.Supplementary 2019-20'!N$8:N$191,MATCH($B135,'I.Supplementary 2019-20'!$B$8:$B$191,0))),INDEX('KI 2019-20'!N$9:N$383,MATCH($B135,'KI 2019-20'!$B$9:$B$383,0)))</f>
        <v>0</v>
      </c>
      <c r="J135" s="153">
        <f>_xlfn.IFNA(IF($B135=$B$382,0,INDEX('I.Supplementary 2019-20'!O$8:O$191,MATCH($B135,'I.Supplementary 2019-20'!$B$8:$B$191,0))),INDEX('KI 2019-20'!O$9:O$383,MATCH($B135,'KI 2019-20'!$B$9:$B$383,0)))</f>
        <v>0</v>
      </c>
      <c r="K135" s="153">
        <f>_xlfn.IFNA(IF($B135=$B$382,0,INDEX('I.Supplementary 2019-20'!P$8:P$191,MATCH($B135,'I.Supplementary 2019-20'!$B$8:$B$191,0))),INDEX('KI 2019-20'!P$9:P$383,MATCH($B135,'KI 2019-20'!$B$9:$B$383,0)))</f>
        <v>0</v>
      </c>
      <c r="L135" s="153">
        <f>_xlfn.IFNA(IF($B135=$B$382,0,INDEX('I.Supplementary 2019-20'!Q$8:Q$191,MATCH($B135,'I.Supplementary 2019-20'!$B$8:$B$191,0))),INDEX('KI 2019-20'!Q$9:Q$383,MATCH($B135,'KI 2019-20'!$B$9:$B$383,0)))</f>
        <v>0</v>
      </c>
      <c r="M135" s="155">
        <f>_xlfn.IFNA(IF($B135=$B$382,0,INDEX('I.Supplementary 2019-20'!R$8:R$191,MATCH($B135,'I.Supplementary 2019-20'!$B$8:$B$191,0))),INDEX('KI 2019-20'!R$9:R$383,MATCH($B135,'KI 2019-20'!$B$9:$B$383,0)))</f>
        <v>0</v>
      </c>
      <c r="N135" s="153">
        <f>_xlfn.IFNA(IF($B135=$B$382,0,INDEX('I.Supplementary 2019-20'!S$8:S$191,MATCH($B135,'I.Supplementary 2019-20'!$B$8:$B$191,0))),INDEX('KI 2019-20'!S$9:S$383,MATCH($B135,'KI 2019-20'!$B$9:$B$383,0)))</f>
        <v>0</v>
      </c>
      <c r="O135" s="153">
        <f>_xlfn.IFNA(IF($B135=$B$382,0,INDEX('I.Supplementary 2019-20'!T$8:T$191,MATCH($B135,'I.Supplementary 2019-20'!$B$8:$B$191,0))),INDEX('KI 2019-20'!T$9:T$383,MATCH($B135,'KI 2019-20'!$B$9:$B$383,0)))</f>
        <v>2.4647714742071485</v>
      </c>
      <c r="P135" s="153">
        <f>_xlfn.IFNA(IF($B135=$B$382,0,INDEX('I.Supplementary 2019-20'!U$8:U$191,MATCH($B135,'I.Supplementary 2019-20'!$B$8:$B$191,0))),INDEX('KI 2019-20'!U$9:U$383,MATCH($B135,'KI 2019-20'!$B$9:$B$383,0)))</f>
        <v>0</v>
      </c>
      <c r="Q135" s="153">
        <f>_xlfn.IFNA(IF($B135=$B$382,0,INDEX('I.Supplementary 2019-20'!V$8:V$191,MATCH($B135,'I.Supplementary 2019-20'!$B$8:$B$191,0))),INDEX('KI 2019-20'!V$9:V$383,MATCH($B135,'KI 2019-20'!$B$9:$B$383,0)))</f>
        <v>0</v>
      </c>
      <c r="R135" s="155">
        <f>_xlfn.IFNA(IF($B135=$B$382,0,INDEX('I.Supplementary 2019-20'!W$8:W$191,MATCH($B135,'I.Supplementary 2019-20'!$B$8:$B$191,0))),INDEX('KI 2019-20'!W$9:W$383,MATCH($B135,'KI 2019-20'!$B$9:$B$383,0)))</f>
        <v>0</v>
      </c>
      <c r="S135" s="153">
        <f>_xlfn.IFNA(IF($B135=$B$382,0,INDEX('I.Supplementary 2019-20'!X$8:X$191,MATCH($B135,'I.Supplementary 2019-20'!$B$8:$B$191,0))),INDEX('KI 2019-20'!X$9:X$383,MATCH($B135,'KI 2019-20'!$B$9:$B$383,0)))</f>
        <v>0</v>
      </c>
      <c r="T135" s="153">
        <f>_xlfn.IFNA(IF($B135=$B$382,0,INDEX('I.Supplementary 2019-20'!Y$8:Y$191,MATCH($B135,'I.Supplementary 2019-20'!$B$8:$B$191,0))),INDEX('KI 2019-20'!Y$9:Y$383,MATCH($B135,'KI 2019-20'!$B$9:$B$383,0)))</f>
        <v>2.4647714742071485</v>
      </c>
      <c r="U135" s="153">
        <f>_xlfn.IFNA(IF($B135=$B$382,0,INDEX('I.Supplementary 2019-20'!Z$8:Z$191,MATCH($B135,'I.Supplementary 2019-20'!$B$8:$B$191,0))),INDEX('KI 2019-20'!Z$9:Z$383,MATCH($B135,'KI 2019-20'!$B$9:$B$383,0)))</f>
        <v>0</v>
      </c>
      <c r="V135" s="153">
        <f>_xlfn.IFNA(IF($B135=$B$382,0,INDEX('I.Supplementary 2019-20'!AA$8:AA$191,MATCH($B135,'I.Supplementary 2019-20'!$B$8:$B$191,0))),INDEX('KI 2019-20'!AA$9:AA$383,MATCH($B135,'KI 2019-20'!$B$9:$B$383,0)))</f>
        <v>0</v>
      </c>
      <c r="W135" s="155">
        <f>_xlfn.IFNA(IF($B135=$B$382,0,INDEX('I.Supplementary 2019-20'!AB$8:AB$191,MATCH($B135,'I.Supplementary 2019-20'!$B$8:$B$191,0))),INDEX('KI 2019-20'!AB$9:AB$383,MATCH($B135,'KI 2019-20'!$B$9:$B$383,0)))</f>
        <v>0</v>
      </c>
      <c r="Y135" s="154">
        <f>_xlfn.IFNA(IF($B135=$B$382,0,INDEX('I.Supplementary 2019-20'!$I$8:$I$191,MATCH($B135,'I.Supplementary 2019-20'!$B$8:$B$191,0))),INDEX('KI 2019-20'!$I$9:$I$383,MATCH($B135,'KI 2019-20'!$B$9:$B$383,0)))</f>
        <v>0</v>
      </c>
      <c r="Z135" s="153">
        <f>_xlfn.IFNA(IF($B135=$B$382,0,INDEX('I.Supplementary 2019-20'!$J$8:$J$191,MATCH($B135,'I.Supplementary 2019-20'!$B$8:$B$191,0))),INDEX('KI 2019-20'!$J$9:$J$383,MATCH($B135,'KI 2019-20'!$B$9:$B$383,0)))</f>
        <v>2.4647714742071485</v>
      </c>
      <c r="AA135" s="155">
        <f>_xlfn.IFNA(IF($B135=$B$382,0,INDEX('I.Supplementary 2019-20'!$H$8:$H$191,MATCH($B135,'I.Supplementary 2019-20'!$B$8:$B$191,0))),INDEX('KI 2019-20'!$H$9:$H$383,MATCH($B135,'KI 2019-20'!$B$9:$B$383,0)))</f>
        <v>2.4647714742071485</v>
      </c>
      <c r="AC135" s="156">
        <f>I135*('Other inputs'!$C$6/'Other inputs'!$C$5)</f>
        <v>0</v>
      </c>
      <c r="AD135" s="149">
        <f>IF(B135=$B$35,J135*('Other inputs'!$C$6/'Other inputs'!$C$5)-('Other inputs'!$C$18/1000000),J135*('Other inputs'!$C$6/'Other inputs'!$C$5))</f>
        <v>0</v>
      </c>
      <c r="AE135" s="149">
        <f>K135*('Other inputs'!$C$6/'Other inputs'!$C$5)</f>
        <v>0</v>
      </c>
      <c r="AF135" s="149">
        <f>L135*('Other inputs'!$C$6/'Other inputs'!$C$5)</f>
        <v>0</v>
      </c>
      <c r="AG135" s="188">
        <f>M135*('Other inputs'!$C$6/'Other inputs'!$C$5)</f>
        <v>0</v>
      </c>
      <c r="AH135" s="149">
        <f>N135*('Other inputs'!$C$6/'Other inputs'!$C$5)</f>
        <v>0</v>
      </c>
      <c r="AI135" s="149">
        <f>O135*('Other inputs'!$C$6/'Other inputs'!$C$5)</f>
        <v>2.5049306835628657</v>
      </c>
      <c r="AJ135" s="149">
        <f>P135*('Other inputs'!$C$6/'Other inputs'!$C$5)</f>
        <v>0</v>
      </c>
      <c r="AK135" s="149">
        <f>Q135*('Other inputs'!$C$6/'Other inputs'!$C$5)</f>
        <v>0</v>
      </c>
      <c r="AL135" s="188">
        <f>R135*('Other inputs'!$C$6/'Other inputs'!$C$5)</f>
        <v>0</v>
      </c>
      <c r="AM135" s="156">
        <f t="shared" si="18"/>
        <v>0</v>
      </c>
      <c r="AN135" s="149">
        <f t="shared" si="19"/>
        <v>2.5049306835628657</v>
      </c>
      <c r="AO135" s="149">
        <f t="shared" si="20"/>
        <v>0</v>
      </c>
      <c r="AP135" s="149">
        <f t="shared" si="21"/>
        <v>0</v>
      </c>
      <c r="AQ135" s="188">
        <f t="shared" si="22"/>
        <v>0</v>
      </c>
      <c r="AR135" s="149"/>
      <c r="AS135" s="156">
        <f>IF(D135=$C$171,'Other inputs'!$C$12/1000000,SUM(AC135:AG135))</f>
        <v>0</v>
      </c>
      <c r="AT135" s="200">
        <f>IF(D135=$C$171,$Z$171*('Other inputs'!$C$6/'Other inputs'!$C$5),SUM(AH135:AL135))</f>
        <v>2.5049306835628657</v>
      </c>
      <c r="AU135" s="210">
        <f t="shared" si="23"/>
        <v>2.5049306835628657</v>
      </c>
      <c r="AV135" s="214"/>
      <c r="AW135" s="199">
        <f>IF($G135=1,0,AC135*('Other inputs'!$F$6/'Other inputs'!$F$5))</f>
        <v>0</v>
      </c>
      <c r="AX135" s="200">
        <f>IF($G135=1,0,AD135*('Other inputs'!$F$6/'Other inputs'!$F$5))</f>
        <v>0</v>
      </c>
      <c r="AY135" s="200">
        <f>IF($G135=1,0,AE135*('Other inputs'!$F$6/'Other inputs'!$F$5))</f>
        <v>0</v>
      </c>
      <c r="AZ135" s="200">
        <f>IF($G135=1,0,AF135*('Other inputs'!$F$6/'Other inputs'!$F$5))</f>
        <v>0</v>
      </c>
      <c r="BA135" s="200">
        <f>IF($G135=1,0,AG135*('Other inputs'!$F$6/'Other inputs'!$F$5))</f>
        <v>0</v>
      </c>
      <c r="BB135" s="199">
        <f>IF($G135=1,0,AH135*('Other inputs'!$C$7/'Other inputs'!$C$6))</f>
        <v>0</v>
      </c>
      <c r="BC135" s="200">
        <f>IF($G135=1,0,AI135*('Other inputs'!$C$7/'Other inputs'!$C$6))</f>
        <v>2.5049306835628657</v>
      </c>
      <c r="BD135" s="200">
        <f>IF($G135=1,0,AJ135*('Other inputs'!$C$7/'Other inputs'!$C$6))</f>
        <v>0</v>
      </c>
      <c r="BE135" s="200">
        <f>IF($G135=1,0,AK135*('Other inputs'!$C$7/'Other inputs'!$C$6))</f>
        <v>0</v>
      </c>
      <c r="BF135" s="200">
        <f>IF($G135=1,0,AL135*('Other inputs'!$C$7/'Other inputs'!$C$6))</f>
        <v>0</v>
      </c>
      <c r="BG135" s="199">
        <f t="shared" si="24"/>
        <v>0</v>
      </c>
      <c r="BH135" s="200">
        <f t="shared" si="25"/>
        <v>2.5049306835628657</v>
      </c>
      <c r="BI135" s="200">
        <f t="shared" si="26"/>
        <v>0</v>
      </c>
      <c r="BJ135" s="200">
        <f t="shared" si="27"/>
        <v>0</v>
      </c>
      <c r="BK135" s="210">
        <f t="shared" si="28"/>
        <v>0</v>
      </c>
      <c r="BL135" s="200"/>
      <c r="BM135" s="199">
        <f>IF(D135=C$171,'Other inputs'!$C$13/1000000,SUM(AW135:BA135))</f>
        <v>0</v>
      </c>
      <c r="BN135" s="200">
        <f>IF(B135=$B$171,$AT$171*('Other inputs'!$C$7/'Other inputs'!$C$6),SUM(BB135:BF135))</f>
        <v>2.5049306835628657</v>
      </c>
      <c r="BO135" s="188">
        <f t="shared" si="29"/>
        <v>2.5049306835628657</v>
      </c>
    </row>
    <row r="136" spans="2:67">
      <c r="B136" s="121" t="str">
        <f>'KI 2019-20'!B137</f>
        <v>E2236</v>
      </c>
      <c r="C136" s="160" t="str">
        <f t="shared" si="16"/>
        <v>E2236</v>
      </c>
      <c r="D136" s="160" t="str">
        <f t="shared" si="17"/>
        <v>E2236</v>
      </c>
      <c r="E136" t="str">
        <f>INDEX('KI 2019-20'!D$9:D$383,MATCH($B136,'KI 2019-20'!$B$9:$B$383,0))</f>
        <v>SD</v>
      </c>
      <c r="F136">
        <f>INDEX('KI 2019-20'!E$9:E$383,MATCH($B136,'KI 2019-20'!$B$9:$B$383,0))</f>
        <v>0</v>
      </c>
      <c r="G136" s="119">
        <v>0</v>
      </c>
      <c r="H136" s="120" t="str">
        <f>INDEX('KI 2019-20'!F$9:F$383,MATCH($B136,'KI 2019-20'!$B$9:$B$383,0))</f>
        <v>Gravesham</v>
      </c>
      <c r="I136" s="154">
        <f>_xlfn.IFNA(IF($B136=$B$382,0,INDEX('I.Supplementary 2019-20'!N$8:N$191,MATCH($B136,'I.Supplementary 2019-20'!$B$8:$B$191,0))),INDEX('KI 2019-20'!N$9:N$383,MATCH($B136,'KI 2019-20'!$B$9:$B$383,0)))</f>
        <v>0</v>
      </c>
      <c r="J136" s="153">
        <f>_xlfn.IFNA(IF($B136=$B$382,0,INDEX('I.Supplementary 2019-20'!O$8:O$191,MATCH($B136,'I.Supplementary 2019-20'!$B$8:$B$191,0))),INDEX('KI 2019-20'!O$9:O$383,MATCH($B136,'KI 2019-20'!$B$9:$B$383,0)))</f>
        <v>0</v>
      </c>
      <c r="K136" s="153">
        <f>_xlfn.IFNA(IF($B136=$B$382,0,INDEX('I.Supplementary 2019-20'!P$8:P$191,MATCH($B136,'I.Supplementary 2019-20'!$B$8:$B$191,0))),INDEX('KI 2019-20'!P$9:P$383,MATCH($B136,'KI 2019-20'!$B$9:$B$383,0)))</f>
        <v>0</v>
      </c>
      <c r="L136" s="153">
        <f>_xlfn.IFNA(IF($B136=$B$382,0,INDEX('I.Supplementary 2019-20'!Q$8:Q$191,MATCH($B136,'I.Supplementary 2019-20'!$B$8:$B$191,0))),INDEX('KI 2019-20'!Q$9:Q$383,MATCH($B136,'KI 2019-20'!$B$9:$B$383,0)))</f>
        <v>0</v>
      </c>
      <c r="M136" s="155">
        <f>_xlfn.IFNA(IF($B136=$B$382,0,INDEX('I.Supplementary 2019-20'!R$8:R$191,MATCH($B136,'I.Supplementary 2019-20'!$B$8:$B$191,0))),INDEX('KI 2019-20'!R$9:R$383,MATCH($B136,'KI 2019-20'!$B$9:$B$383,0)))</f>
        <v>0</v>
      </c>
      <c r="N136" s="153">
        <f>_xlfn.IFNA(IF($B136=$B$382,0,INDEX('I.Supplementary 2019-20'!S$8:S$191,MATCH($B136,'I.Supplementary 2019-20'!$B$8:$B$191,0))),INDEX('KI 2019-20'!S$9:S$383,MATCH($B136,'KI 2019-20'!$B$9:$B$383,0)))</f>
        <v>0</v>
      </c>
      <c r="O136" s="153">
        <f>_xlfn.IFNA(IF($B136=$B$382,0,INDEX('I.Supplementary 2019-20'!T$8:T$191,MATCH($B136,'I.Supplementary 2019-20'!$B$8:$B$191,0))),INDEX('KI 2019-20'!T$9:T$383,MATCH($B136,'KI 2019-20'!$B$9:$B$383,0)))</f>
        <v>2.9172802821542256</v>
      </c>
      <c r="P136" s="153">
        <f>_xlfn.IFNA(IF($B136=$B$382,0,INDEX('I.Supplementary 2019-20'!U$8:U$191,MATCH($B136,'I.Supplementary 2019-20'!$B$8:$B$191,0))),INDEX('KI 2019-20'!U$9:U$383,MATCH($B136,'KI 2019-20'!$B$9:$B$383,0)))</f>
        <v>0</v>
      </c>
      <c r="Q136" s="153">
        <f>_xlfn.IFNA(IF($B136=$B$382,0,INDEX('I.Supplementary 2019-20'!V$8:V$191,MATCH($B136,'I.Supplementary 2019-20'!$B$8:$B$191,0))),INDEX('KI 2019-20'!V$9:V$383,MATCH($B136,'KI 2019-20'!$B$9:$B$383,0)))</f>
        <v>0</v>
      </c>
      <c r="R136" s="155">
        <f>_xlfn.IFNA(IF($B136=$B$382,0,INDEX('I.Supplementary 2019-20'!W$8:W$191,MATCH($B136,'I.Supplementary 2019-20'!$B$8:$B$191,0))),INDEX('KI 2019-20'!W$9:W$383,MATCH($B136,'KI 2019-20'!$B$9:$B$383,0)))</f>
        <v>0</v>
      </c>
      <c r="S136" s="153">
        <f>_xlfn.IFNA(IF($B136=$B$382,0,INDEX('I.Supplementary 2019-20'!X$8:X$191,MATCH($B136,'I.Supplementary 2019-20'!$B$8:$B$191,0))),INDEX('KI 2019-20'!X$9:X$383,MATCH($B136,'KI 2019-20'!$B$9:$B$383,0)))</f>
        <v>0</v>
      </c>
      <c r="T136" s="153">
        <f>_xlfn.IFNA(IF($B136=$B$382,0,INDEX('I.Supplementary 2019-20'!Y$8:Y$191,MATCH($B136,'I.Supplementary 2019-20'!$B$8:$B$191,0))),INDEX('KI 2019-20'!Y$9:Y$383,MATCH($B136,'KI 2019-20'!$B$9:$B$383,0)))</f>
        <v>2.9172802821542256</v>
      </c>
      <c r="U136" s="153">
        <f>_xlfn.IFNA(IF($B136=$B$382,0,INDEX('I.Supplementary 2019-20'!Z$8:Z$191,MATCH($B136,'I.Supplementary 2019-20'!$B$8:$B$191,0))),INDEX('KI 2019-20'!Z$9:Z$383,MATCH($B136,'KI 2019-20'!$B$9:$B$383,0)))</f>
        <v>0</v>
      </c>
      <c r="V136" s="153">
        <f>_xlfn.IFNA(IF($B136=$B$382,0,INDEX('I.Supplementary 2019-20'!AA$8:AA$191,MATCH($B136,'I.Supplementary 2019-20'!$B$8:$B$191,0))),INDEX('KI 2019-20'!AA$9:AA$383,MATCH($B136,'KI 2019-20'!$B$9:$B$383,0)))</f>
        <v>0</v>
      </c>
      <c r="W136" s="155">
        <f>_xlfn.IFNA(IF($B136=$B$382,0,INDEX('I.Supplementary 2019-20'!AB$8:AB$191,MATCH($B136,'I.Supplementary 2019-20'!$B$8:$B$191,0))),INDEX('KI 2019-20'!AB$9:AB$383,MATCH($B136,'KI 2019-20'!$B$9:$B$383,0)))</f>
        <v>0</v>
      </c>
      <c r="Y136" s="154">
        <f>_xlfn.IFNA(IF($B136=$B$382,0,INDEX('I.Supplementary 2019-20'!$I$8:$I$191,MATCH($B136,'I.Supplementary 2019-20'!$B$8:$B$191,0))),INDEX('KI 2019-20'!$I$9:$I$383,MATCH($B136,'KI 2019-20'!$B$9:$B$383,0)))</f>
        <v>0</v>
      </c>
      <c r="Z136" s="153">
        <f>_xlfn.IFNA(IF($B136=$B$382,0,INDEX('I.Supplementary 2019-20'!$J$8:$J$191,MATCH($B136,'I.Supplementary 2019-20'!$B$8:$B$191,0))),INDEX('KI 2019-20'!$J$9:$J$383,MATCH($B136,'KI 2019-20'!$B$9:$B$383,0)))</f>
        <v>2.9172802821542256</v>
      </c>
      <c r="AA136" s="155">
        <f>_xlfn.IFNA(IF($B136=$B$382,0,INDEX('I.Supplementary 2019-20'!$H$8:$H$191,MATCH($B136,'I.Supplementary 2019-20'!$B$8:$B$191,0))),INDEX('KI 2019-20'!$H$9:$H$383,MATCH($B136,'KI 2019-20'!$B$9:$B$383,0)))</f>
        <v>2.9172802821542256</v>
      </c>
      <c r="AC136" s="156">
        <f>I136*('Other inputs'!$C$6/'Other inputs'!$C$5)</f>
        <v>0</v>
      </c>
      <c r="AD136" s="149">
        <f>IF(B136=$B$35,J136*('Other inputs'!$C$6/'Other inputs'!$C$5)-('Other inputs'!$C$18/1000000),J136*('Other inputs'!$C$6/'Other inputs'!$C$5))</f>
        <v>0</v>
      </c>
      <c r="AE136" s="149">
        <f>K136*('Other inputs'!$C$6/'Other inputs'!$C$5)</f>
        <v>0</v>
      </c>
      <c r="AF136" s="149">
        <f>L136*('Other inputs'!$C$6/'Other inputs'!$C$5)</f>
        <v>0</v>
      </c>
      <c r="AG136" s="188">
        <f>M136*('Other inputs'!$C$6/'Other inputs'!$C$5)</f>
        <v>0</v>
      </c>
      <c r="AH136" s="149">
        <f>N136*('Other inputs'!$C$6/'Other inputs'!$C$5)</f>
        <v>0</v>
      </c>
      <c r="AI136" s="149">
        <f>O136*('Other inputs'!$C$6/'Other inputs'!$C$5)</f>
        <v>2.9648123437779197</v>
      </c>
      <c r="AJ136" s="149">
        <f>P136*('Other inputs'!$C$6/'Other inputs'!$C$5)</f>
        <v>0</v>
      </c>
      <c r="AK136" s="149">
        <f>Q136*('Other inputs'!$C$6/'Other inputs'!$C$5)</f>
        <v>0</v>
      </c>
      <c r="AL136" s="188">
        <f>R136*('Other inputs'!$C$6/'Other inputs'!$C$5)</f>
        <v>0</v>
      </c>
      <c r="AM136" s="156">
        <f t="shared" si="18"/>
        <v>0</v>
      </c>
      <c r="AN136" s="149">
        <f t="shared" si="19"/>
        <v>2.9648123437779197</v>
      </c>
      <c r="AO136" s="149">
        <f t="shared" si="20"/>
        <v>0</v>
      </c>
      <c r="AP136" s="149">
        <f t="shared" si="21"/>
        <v>0</v>
      </c>
      <c r="AQ136" s="188">
        <f t="shared" si="22"/>
        <v>0</v>
      </c>
      <c r="AR136" s="149"/>
      <c r="AS136" s="156">
        <f>IF(D136=$C$171,'Other inputs'!$C$12/1000000,SUM(AC136:AG136))</f>
        <v>0</v>
      </c>
      <c r="AT136" s="200">
        <f>IF(D136=$C$171,$Z$171*('Other inputs'!$C$6/'Other inputs'!$C$5),SUM(AH136:AL136))</f>
        <v>2.9648123437779197</v>
      </c>
      <c r="AU136" s="210">
        <f t="shared" si="23"/>
        <v>2.9648123437779197</v>
      </c>
      <c r="AV136" s="214"/>
      <c r="AW136" s="199">
        <f>IF($G136=1,0,AC136*('Other inputs'!$F$6/'Other inputs'!$F$5))</f>
        <v>0</v>
      </c>
      <c r="AX136" s="200">
        <f>IF($G136=1,0,AD136*('Other inputs'!$F$6/'Other inputs'!$F$5))</f>
        <v>0</v>
      </c>
      <c r="AY136" s="200">
        <f>IF($G136=1,0,AE136*('Other inputs'!$F$6/'Other inputs'!$F$5))</f>
        <v>0</v>
      </c>
      <c r="AZ136" s="200">
        <f>IF($G136=1,0,AF136*('Other inputs'!$F$6/'Other inputs'!$F$5))</f>
        <v>0</v>
      </c>
      <c r="BA136" s="200">
        <f>IF($G136=1,0,AG136*('Other inputs'!$F$6/'Other inputs'!$F$5))</f>
        <v>0</v>
      </c>
      <c r="BB136" s="199">
        <f>IF($G136=1,0,AH136*('Other inputs'!$C$7/'Other inputs'!$C$6))</f>
        <v>0</v>
      </c>
      <c r="BC136" s="200">
        <f>IF($G136=1,0,AI136*('Other inputs'!$C$7/'Other inputs'!$C$6))</f>
        <v>2.9648123437779197</v>
      </c>
      <c r="BD136" s="200">
        <f>IF($G136=1,0,AJ136*('Other inputs'!$C$7/'Other inputs'!$C$6))</f>
        <v>0</v>
      </c>
      <c r="BE136" s="200">
        <f>IF($G136=1,0,AK136*('Other inputs'!$C$7/'Other inputs'!$C$6))</f>
        <v>0</v>
      </c>
      <c r="BF136" s="200">
        <f>IF($G136=1,0,AL136*('Other inputs'!$C$7/'Other inputs'!$C$6))</f>
        <v>0</v>
      </c>
      <c r="BG136" s="199">
        <f t="shared" si="24"/>
        <v>0</v>
      </c>
      <c r="BH136" s="200">
        <f t="shared" si="25"/>
        <v>2.9648123437779197</v>
      </c>
      <c r="BI136" s="200">
        <f t="shared" si="26"/>
        <v>0</v>
      </c>
      <c r="BJ136" s="200">
        <f t="shared" si="27"/>
        <v>0</v>
      </c>
      <c r="BK136" s="210">
        <f t="shared" si="28"/>
        <v>0</v>
      </c>
      <c r="BL136" s="200"/>
      <c r="BM136" s="199">
        <f>IF(D136=C$171,'Other inputs'!$C$13/1000000,SUM(AW136:BA136))</f>
        <v>0</v>
      </c>
      <c r="BN136" s="200">
        <f>IF(B136=$B$171,$AT$171*('Other inputs'!$C$7/'Other inputs'!$C$6),SUM(BB136:BF136))</f>
        <v>2.9648123437779197</v>
      </c>
      <c r="BO136" s="188">
        <f t="shared" si="29"/>
        <v>2.9648123437779197</v>
      </c>
    </row>
    <row r="137" spans="2:67">
      <c r="B137" s="121" t="str">
        <f>'KI 2019-20'!B138</f>
        <v>E2633</v>
      </c>
      <c r="C137" s="160" t="str">
        <f t="shared" ref="C137:C200" si="30">IF(B137="E7034","E6134",IF(B137="E7028","E6128",IF(B137="E7027","E6127",B137)))</f>
        <v>E2633</v>
      </c>
      <c r="D137" s="160" t="str">
        <f t="shared" ref="D137:D200" si="31">IF(C137=$C$170,"E2101O",C137)</f>
        <v>E2633</v>
      </c>
      <c r="E137" t="str">
        <f>INDEX('KI 2019-20'!D$9:D$383,MATCH($B137,'KI 2019-20'!$B$9:$B$383,0))</f>
        <v>SD</v>
      </c>
      <c r="F137" t="str">
        <f>INDEX('KI 2019-20'!E$9:E$383,MATCH($B137,'KI 2019-20'!$B$9:$B$383,0))</f>
        <v>P1910</v>
      </c>
      <c r="G137" s="119">
        <v>0</v>
      </c>
      <c r="H137" s="120" t="str">
        <f>INDEX('KI 2019-20'!F$9:F$383,MATCH($B137,'KI 2019-20'!$B$9:$B$383,0))</f>
        <v>Great Yarmouth</v>
      </c>
      <c r="I137" s="154">
        <f>_xlfn.IFNA(IF($B137=$B$382,0,INDEX('I.Supplementary 2019-20'!N$8:N$191,MATCH($B137,'I.Supplementary 2019-20'!$B$8:$B$191,0))),INDEX('KI 2019-20'!N$9:N$383,MATCH($B137,'KI 2019-20'!$B$9:$B$383,0)))</f>
        <v>0</v>
      </c>
      <c r="J137" s="153">
        <f>_xlfn.IFNA(IF($B137=$B$382,0,INDEX('I.Supplementary 2019-20'!O$8:O$191,MATCH($B137,'I.Supplementary 2019-20'!$B$8:$B$191,0))),INDEX('KI 2019-20'!O$9:O$383,MATCH($B137,'KI 2019-20'!$B$9:$B$383,0)))</f>
        <v>2.0291226995763982</v>
      </c>
      <c r="K137" s="153">
        <f>_xlfn.IFNA(IF($B137=$B$382,0,INDEX('I.Supplementary 2019-20'!P$8:P$191,MATCH($B137,'I.Supplementary 2019-20'!$B$8:$B$191,0))),INDEX('KI 2019-20'!P$9:P$383,MATCH($B137,'KI 2019-20'!$B$9:$B$383,0)))</f>
        <v>0</v>
      </c>
      <c r="L137" s="153">
        <f>_xlfn.IFNA(IF($B137=$B$382,0,INDEX('I.Supplementary 2019-20'!Q$8:Q$191,MATCH($B137,'I.Supplementary 2019-20'!$B$8:$B$191,0))),INDEX('KI 2019-20'!Q$9:Q$383,MATCH($B137,'KI 2019-20'!$B$9:$B$383,0)))</f>
        <v>0</v>
      </c>
      <c r="M137" s="155">
        <f>_xlfn.IFNA(IF($B137=$B$382,0,INDEX('I.Supplementary 2019-20'!R$8:R$191,MATCH($B137,'I.Supplementary 2019-20'!$B$8:$B$191,0))),INDEX('KI 2019-20'!R$9:R$383,MATCH($B137,'KI 2019-20'!$B$9:$B$383,0)))</f>
        <v>0</v>
      </c>
      <c r="N137" s="153">
        <f>_xlfn.IFNA(IF($B137=$B$382,0,INDEX('I.Supplementary 2019-20'!S$8:S$191,MATCH($B137,'I.Supplementary 2019-20'!$B$8:$B$191,0))),INDEX('KI 2019-20'!S$9:S$383,MATCH($B137,'KI 2019-20'!$B$9:$B$383,0)))</f>
        <v>0</v>
      </c>
      <c r="O137" s="153">
        <f>_xlfn.IFNA(IF($B137=$B$382,0,INDEX('I.Supplementary 2019-20'!T$8:T$191,MATCH($B137,'I.Supplementary 2019-20'!$B$8:$B$191,0))),INDEX('KI 2019-20'!T$9:T$383,MATCH($B137,'KI 2019-20'!$B$9:$B$383,0)))</f>
        <v>3.7791069794848173</v>
      </c>
      <c r="P137" s="153">
        <f>_xlfn.IFNA(IF($B137=$B$382,0,INDEX('I.Supplementary 2019-20'!U$8:U$191,MATCH($B137,'I.Supplementary 2019-20'!$B$8:$B$191,0))),INDEX('KI 2019-20'!U$9:U$383,MATCH($B137,'KI 2019-20'!$B$9:$B$383,0)))</f>
        <v>0</v>
      </c>
      <c r="Q137" s="153">
        <f>_xlfn.IFNA(IF($B137=$B$382,0,INDEX('I.Supplementary 2019-20'!V$8:V$191,MATCH($B137,'I.Supplementary 2019-20'!$B$8:$B$191,0))),INDEX('KI 2019-20'!V$9:V$383,MATCH($B137,'KI 2019-20'!$B$9:$B$383,0)))</f>
        <v>0</v>
      </c>
      <c r="R137" s="155">
        <f>_xlfn.IFNA(IF($B137=$B$382,0,INDEX('I.Supplementary 2019-20'!W$8:W$191,MATCH($B137,'I.Supplementary 2019-20'!$B$8:$B$191,0))),INDEX('KI 2019-20'!W$9:W$383,MATCH($B137,'KI 2019-20'!$B$9:$B$383,0)))</f>
        <v>0</v>
      </c>
      <c r="S137" s="153">
        <f>_xlfn.IFNA(IF($B137=$B$382,0,INDEX('I.Supplementary 2019-20'!X$8:X$191,MATCH($B137,'I.Supplementary 2019-20'!$B$8:$B$191,0))),INDEX('KI 2019-20'!X$9:X$383,MATCH($B137,'KI 2019-20'!$B$9:$B$383,0)))</f>
        <v>0</v>
      </c>
      <c r="T137" s="153">
        <f>_xlfn.IFNA(IF($B137=$B$382,0,INDEX('I.Supplementary 2019-20'!Y$8:Y$191,MATCH($B137,'I.Supplementary 2019-20'!$B$8:$B$191,0))),INDEX('KI 2019-20'!Y$9:Y$383,MATCH($B137,'KI 2019-20'!$B$9:$B$383,0)))</f>
        <v>5.8082296790612151</v>
      </c>
      <c r="U137" s="153">
        <f>_xlfn.IFNA(IF($B137=$B$382,0,INDEX('I.Supplementary 2019-20'!Z$8:Z$191,MATCH($B137,'I.Supplementary 2019-20'!$B$8:$B$191,0))),INDEX('KI 2019-20'!Z$9:Z$383,MATCH($B137,'KI 2019-20'!$B$9:$B$383,0)))</f>
        <v>0</v>
      </c>
      <c r="V137" s="153">
        <f>_xlfn.IFNA(IF($B137=$B$382,0,INDEX('I.Supplementary 2019-20'!AA$8:AA$191,MATCH($B137,'I.Supplementary 2019-20'!$B$8:$B$191,0))),INDEX('KI 2019-20'!AA$9:AA$383,MATCH($B137,'KI 2019-20'!$B$9:$B$383,0)))</f>
        <v>0</v>
      </c>
      <c r="W137" s="155">
        <f>_xlfn.IFNA(IF($B137=$B$382,0,INDEX('I.Supplementary 2019-20'!AB$8:AB$191,MATCH($B137,'I.Supplementary 2019-20'!$B$8:$B$191,0))),INDEX('KI 2019-20'!AB$9:AB$383,MATCH($B137,'KI 2019-20'!$B$9:$B$383,0)))</f>
        <v>0</v>
      </c>
      <c r="Y137" s="154">
        <f>_xlfn.IFNA(IF($B137=$B$382,0,INDEX('I.Supplementary 2019-20'!$I$8:$I$191,MATCH($B137,'I.Supplementary 2019-20'!$B$8:$B$191,0))),INDEX('KI 2019-20'!$I$9:$I$383,MATCH($B137,'KI 2019-20'!$B$9:$B$383,0)))</f>
        <v>2.0291226995763982</v>
      </c>
      <c r="Z137" s="153">
        <f>_xlfn.IFNA(IF($B137=$B$382,0,INDEX('I.Supplementary 2019-20'!$J$8:$J$191,MATCH($B137,'I.Supplementary 2019-20'!$B$8:$B$191,0))),INDEX('KI 2019-20'!$J$9:$J$383,MATCH($B137,'KI 2019-20'!$B$9:$B$383,0)))</f>
        <v>3.7791069794848173</v>
      </c>
      <c r="AA137" s="155">
        <f>_xlfn.IFNA(IF($B137=$B$382,0,INDEX('I.Supplementary 2019-20'!$H$8:$H$191,MATCH($B137,'I.Supplementary 2019-20'!$B$8:$B$191,0))),INDEX('KI 2019-20'!$H$9:$H$383,MATCH($B137,'KI 2019-20'!$B$9:$B$383,0)))</f>
        <v>5.8082296790612151</v>
      </c>
      <c r="AC137" s="156">
        <f>I137*('Other inputs'!$C$6/'Other inputs'!$C$5)</f>
        <v>0</v>
      </c>
      <c r="AD137" s="149">
        <f>IF(B137=$B$35,J137*('Other inputs'!$C$6/'Other inputs'!$C$5)-('Other inputs'!$C$18/1000000),J137*('Other inputs'!$C$6/'Other inputs'!$C$5))</f>
        <v>2.0621837618912888</v>
      </c>
      <c r="AE137" s="149">
        <f>K137*('Other inputs'!$C$6/'Other inputs'!$C$5)</f>
        <v>0</v>
      </c>
      <c r="AF137" s="149">
        <f>L137*('Other inputs'!$C$6/'Other inputs'!$C$5)</f>
        <v>0</v>
      </c>
      <c r="AG137" s="188">
        <f>M137*('Other inputs'!$C$6/'Other inputs'!$C$5)</f>
        <v>0</v>
      </c>
      <c r="AH137" s="149">
        <f>N137*('Other inputs'!$C$6/'Other inputs'!$C$5)</f>
        <v>0</v>
      </c>
      <c r="AI137" s="149">
        <f>O137*('Other inputs'!$C$6/'Other inputs'!$C$5)</f>
        <v>3.840681023957075</v>
      </c>
      <c r="AJ137" s="149">
        <f>P137*('Other inputs'!$C$6/'Other inputs'!$C$5)</f>
        <v>0</v>
      </c>
      <c r="AK137" s="149">
        <f>Q137*('Other inputs'!$C$6/'Other inputs'!$C$5)</f>
        <v>0</v>
      </c>
      <c r="AL137" s="188">
        <f>R137*('Other inputs'!$C$6/'Other inputs'!$C$5)</f>
        <v>0</v>
      </c>
      <c r="AM137" s="156">
        <f t="shared" ref="AM137:AM200" si="32">SUM(AC137,AH137)</f>
        <v>0</v>
      </c>
      <c r="AN137" s="149">
        <f t="shared" ref="AN137:AN200" si="33">SUM(AD137,AI137)</f>
        <v>5.9028647858483634</v>
      </c>
      <c r="AO137" s="149">
        <f t="shared" ref="AO137:AO200" si="34">SUM(AE137,AJ137)</f>
        <v>0</v>
      </c>
      <c r="AP137" s="149">
        <f t="shared" ref="AP137:AP200" si="35">SUM(AF137,AK137)</f>
        <v>0</v>
      </c>
      <c r="AQ137" s="188">
        <f t="shared" ref="AQ137:AQ200" si="36">SUM(AG137,AL137)</f>
        <v>0</v>
      </c>
      <c r="AR137" s="149"/>
      <c r="AS137" s="156">
        <f>IF(D137=$C$171,'Other inputs'!$C$12/1000000,SUM(AC137:AG137))</f>
        <v>2.0621837618912888</v>
      </c>
      <c r="AT137" s="200">
        <f>IF(D137=$C$171,$Z$171*('Other inputs'!$C$6/'Other inputs'!$C$5),SUM(AH137:AL137))</f>
        <v>3.840681023957075</v>
      </c>
      <c r="AU137" s="210">
        <f t="shared" ref="AU137:AU200" si="37">SUM(AS137:AT137)</f>
        <v>5.9028647858483634</v>
      </c>
      <c r="AV137" s="214"/>
      <c r="AW137" s="199">
        <f>IF($G137=1,0,AC137*('Other inputs'!$F$6/'Other inputs'!$F$5))</f>
        <v>0</v>
      </c>
      <c r="AX137" s="200">
        <f>IF($G137=1,0,AD137*('Other inputs'!$F$6/'Other inputs'!$F$5))</f>
        <v>2.0735875430630375</v>
      </c>
      <c r="AY137" s="200">
        <f>IF($G137=1,0,AE137*('Other inputs'!$F$6/'Other inputs'!$F$5))</f>
        <v>0</v>
      </c>
      <c r="AZ137" s="200">
        <f>IF($G137=1,0,AF137*('Other inputs'!$F$6/'Other inputs'!$F$5))</f>
        <v>0</v>
      </c>
      <c r="BA137" s="200">
        <f>IF($G137=1,0,AG137*('Other inputs'!$F$6/'Other inputs'!$F$5))</f>
        <v>0</v>
      </c>
      <c r="BB137" s="199">
        <f>IF($G137=1,0,AH137*('Other inputs'!$C$7/'Other inputs'!$C$6))</f>
        <v>0</v>
      </c>
      <c r="BC137" s="200">
        <f>IF($G137=1,0,AI137*('Other inputs'!$C$7/'Other inputs'!$C$6))</f>
        <v>3.840681023957075</v>
      </c>
      <c r="BD137" s="200">
        <f>IF($G137=1,0,AJ137*('Other inputs'!$C$7/'Other inputs'!$C$6))</f>
        <v>0</v>
      </c>
      <c r="BE137" s="200">
        <f>IF($G137=1,0,AK137*('Other inputs'!$C$7/'Other inputs'!$C$6))</f>
        <v>0</v>
      </c>
      <c r="BF137" s="200">
        <f>IF($G137=1,0,AL137*('Other inputs'!$C$7/'Other inputs'!$C$6))</f>
        <v>0</v>
      </c>
      <c r="BG137" s="199">
        <f t="shared" ref="BG137:BG200" si="38">SUM(AW137,BB137)</f>
        <v>0</v>
      </c>
      <c r="BH137" s="200">
        <f t="shared" ref="BH137:BH200" si="39">SUM(AX137,BC137)</f>
        <v>5.9142685670201125</v>
      </c>
      <c r="BI137" s="200">
        <f t="shared" ref="BI137:BI200" si="40">SUM(AY137,BD137)</f>
        <v>0</v>
      </c>
      <c r="BJ137" s="200">
        <f t="shared" ref="BJ137:BJ200" si="41">SUM(AZ137,BE137)</f>
        <v>0</v>
      </c>
      <c r="BK137" s="210">
        <f t="shared" ref="BK137:BK200" si="42">SUM(BA137,BF137)</f>
        <v>0</v>
      </c>
      <c r="BL137" s="200"/>
      <c r="BM137" s="199">
        <f>IF(D137=C$171,'Other inputs'!$C$13/1000000,SUM(AW137:BA137))</f>
        <v>2.0735875430630375</v>
      </c>
      <c r="BN137" s="200">
        <f>IF(B137=$B$171,$AT$171*('Other inputs'!$C$7/'Other inputs'!$C$6),SUM(BB137:BF137))</f>
        <v>3.840681023957075</v>
      </c>
      <c r="BO137" s="188">
        <f t="shared" ref="BO137:BO200" si="43">SUM(BM137:BN137)</f>
        <v>5.9142685670201125</v>
      </c>
    </row>
    <row r="138" spans="2:67">
      <c r="B138" s="121" t="str">
        <f>'KI 2019-20'!B139</f>
        <v>E5100</v>
      </c>
      <c r="C138" s="160" t="str">
        <f t="shared" si="30"/>
        <v>E5100</v>
      </c>
      <c r="D138" s="160" t="str">
        <f t="shared" si="31"/>
        <v>E5100</v>
      </c>
      <c r="E138" t="str">
        <f>INDEX('KI 2019-20'!D$9:D$383,MATCH($B138,'KI 2019-20'!$B$9:$B$383,0))</f>
        <v>GLA</v>
      </c>
      <c r="F138" t="str">
        <f>INDEX('KI 2019-20'!E$9:E$383,MATCH($B138,'KI 2019-20'!$B$9:$B$383,0))</f>
        <v>P1915</v>
      </c>
      <c r="G138" s="119">
        <v>0</v>
      </c>
      <c r="H138" s="120" t="str">
        <f>INDEX('KI 2019-20'!F$9:F$383,MATCH($B138,'KI 2019-20'!$B$9:$B$383,0))</f>
        <v>Greater London Authority</v>
      </c>
      <c r="I138" s="154">
        <f>_xlfn.IFNA(IF($B138=$B$382,0,INDEX('I.Supplementary 2019-20'!N$8:N$191,MATCH($B138,'I.Supplementary 2019-20'!$B$8:$B$191,0))),INDEX('KI 2019-20'!N$9:N$383,MATCH($B138,'KI 2019-20'!$B$9:$B$383,0)))</f>
        <v>0</v>
      </c>
      <c r="J138" s="153">
        <f>_xlfn.IFNA(IF($B138=$B$382,0,INDEX('I.Supplementary 2019-20'!O$8:O$191,MATCH($B138,'I.Supplementary 2019-20'!$B$8:$B$191,0))),INDEX('KI 2019-20'!O$9:O$383,MATCH($B138,'KI 2019-20'!$B$9:$B$383,0)))</f>
        <v>0</v>
      </c>
      <c r="K138" s="153">
        <f>_xlfn.IFNA(IF($B138=$B$382,0,INDEX('I.Supplementary 2019-20'!P$8:P$191,MATCH($B138,'I.Supplementary 2019-20'!$B$8:$B$191,0))),INDEX('KI 2019-20'!P$9:P$383,MATCH($B138,'KI 2019-20'!$B$9:$B$383,0)))</f>
        <v>78.199967091251281</v>
      </c>
      <c r="L138" s="153">
        <f>_xlfn.IFNA(IF($B138=$B$382,0,INDEX('I.Supplementary 2019-20'!Q$8:Q$191,MATCH($B138,'I.Supplementary 2019-20'!$B$8:$B$191,0))),INDEX('KI 2019-20'!Q$9:Q$383,MATCH($B138,'KI 2019-20'!$B$9:$B$383,0)))</f>
        <v>20.647926765099808</v>
      </c>
      <c r="M138" s="155">
        <f>_xlfn.IFNA(IF($B138=$B$382,0,INDEX('I.Supplementary 2019-20'!R$8:R$191,MATCH($B138,'I.Supplementary 2019-20'!$B$8:$B$191,0))),INDEX('KI 2019-20'!R$9:R$383,MATCH($B138,'KI 2019-20'!$B$9:$B$383,0)))</f>
        <v>29.009863015587332</v>
      </c>
      <c r="N138" s="153">
        <f>_xlfn.IFNA(IF($B138=$B$382,0,INDEX('I.Supplementary 2019-20'!S$8:S$191,MATCH($B138,'I.Supplementary 2019-20'!$B$8:$B$191,0))),INDEX('KI 2019-20'!S$9:S$383,MATCH($B138,'KI 2019-20'!$B$9:$B$383,0)))</f>
        <v>0</v>
      </c>
      <c r="O138" s="153">
        <f>_xlfn.IFNA(IF($B138=$B$382,0,INDEX('I.Supplementary 2019-20'!T$8:T$191,MATCH($B138,'I.Supplementary 2019-20'!$B$8:$B$191,0))),INDEX('KI 2019-20'!T$9:T$383,MATCH($B138,'KI 2019-20'!$B$9:$B$383,0)))</f>
        <v>0</v>
      </c>
      <c r="P138" s="153">
        <f>_xlfn.IFNA(IF($B138=$B$382,0,INDEX('I.Supplementary 2019-20'!U$8:U$191,MATCH($B138,'I.Supplementary 2019-20'!$B$8:$B$191,0))),INDEX('KI 2019-20'!U$9:U$383,MATCH($B138,'KI 2019-20'!$B$9:$B$383,0)))</f>
        <v>129.24805160519773</v>
      </c>
      <c r="Q138" s="153">
        <f>_xlfn.IFNA(IF($B138=$B$382,0,INDEX('I.Supplementary 2019-20'!V$8:V$191,MATCH($B138,'I.Supplementary 2019-20'!$B$8:$B$191,0))),INDEX('KI 2019-20'!V$9:V$383,MATCH($B138,'KI 2019-20'!$B$9:$B$383,0)))</f>
        <v>926.04253917815947</v>
      </c>
      <c r="R138" s="155">
        <f>_xlfn.IFNA(IF($B138=$B$382,0,INDEX('I.Supplementary 2019-20'!W$8:W$191,MATCH($B138,'I.Supplementary 2019-20'!$B$8:$B$191,0))),INDEX('KI 2019-20'!W$9:W$383,MATCH($B138,'KI 2019-20'!$B$9:$B$383,0)))</f>
        <v>7.4354979378737838</v>
      </c>
      <c r="S138" s="153">
        <f>_xlfn.IFNA(IF($B138=$B$382,0,INDEX('I.Supplementary 2019-20'!X$8:X$191,MATCH($B138,'I.Supplementary 2019-20'!$B$8:$B$191,0))),INDEX('KI 2019-20'!X$9:X$383,MATCH($B138,'KI 2019-20'!$B$9:$B$383,0)))</f>
        <v>0</v>
      </c>
      <c r="T138" s="153">
        <f>_xlfn.IFNA(IF($B138=$B$382,0,INDEX('I.Supplementary 2019-20'!Y$8:Y$191,MATCH($B138,'I.Supplementary 2019-20'!$B$8:$B$191,0))),INDEX('KI 2019-20'!Y$9:Y$383,MATCH($B138,'KI 2019-20'!$B$9:$B$383,0)))</f>
        <v>0</v>
      </c>
      <c r="U138" s="153">
        <f>_xlfn.IFNA(IF($B138=$B$382,0,INDEX('I.Supplementary 2019-20'!Z$8:Z$191,MATCH($B138,'I.Supplementary 2019-20'!$B$8:$B$191,0))),INDEX('KI 2019-20'!Z$9:Z$383,MATCH($B138,'KI 2019-20'!$B$9:$B$383,0)))</f>
        <v>207.44801869644905</v>
      </c>
      <c r="V138" s="153">
        <f>_xlfn.IFNA(IF($B138=$B$382,0,INDEX('I.Supplementary 2019-20'!AA$8:AA$191,MATCH($B138,'I.Supplementary 2019-20'!$B$8:$B$191,0))),INDEX('KI 2019-20'!AA$9:AA$383,MATCH($B138,'KI 2019-20'!$B$9:$B$383,0)))</f>
        <v>946.69046594325926</v>
      </c>
      <c r="W138" s="155">
        <f>_xlfn.IFNA(IF($B138=$B$382,0,INDEX('I.Supplementary 2019-20'!AB$8:AB$191,MATCH($B138,'I.Supplementary 2019-20'!$B$8:$B$191,0))),INDEX('KI 2019-20'!AB$9:AB$383,MATCH($B138,'KI 2019-20'!$B$9:$B$383,0)))</f>
        <v>36.445360953461112</v>
      </c>
      <c r="Y138" s="154">
        <f>_xlfn.IFNA(IF($B138=$B$382,0,INDEX('I.Supplementary 2019-20'!$I$8:$I$191,MATCH($B138,'I.Supplementary 2019-20'!$B$8:$B$191,0))),INDEX('KI 2019-20'!$I$9:$I$383,MATCH($B138,'KI 2019-20'!$B$9:$B$383,0)))</f>
        <v>127.85775687193842</v>
      </c>
      <c r="Z138" s="153">
        <f>_xlfn.IFNA(IF($B138=$B$382,0,INDEX('I.Supplementary 2019-20'!$J$8:$J$191,MATCH($B138,'I.Supplementary 2019-20'!$B$8:$B$191,0))),INDEX('KI 2019-20'!$J$9:$J$383,MATCH($B138,'KI 2019-20'!$B$9:$B$383,0)))</f>
        <v>1062.726088721231</v>
      </c>
      <c r="AA138" s="155">
        <f>_xlfn.IFNA(IF($B138=$B$382,0,INDEX('I.Supplementary 2019-20'!$H$8:$H$191,MATCH($B138,'I.Supplementary 2019-20'!$B$8:$B$191,0))),INDEX('KI 2019-20'!$H$9:$H$383,MATCH($B138,'KI 2019-20'!$B$9:$B$383,0)))</f>
        <v>1190.5838455931694</v>
      </c>
      <c r="AC138" s="156">
        <f>I138*('Other inputs'!$C$6/'Other inputs'!$C$5)</f>
        <v>0</v>
      </c>
      <c r="AD138" s="149">
        <f>IF(B138=$B$35,J138*('Other inputs'!$C$6/'Other inputs'!$C$5)-('Other inputs'!$C$18/1000000),J138*('Other inputs'!$C$6/'Other inputs'!$C$5))</f>
        <v>0</v>
      </c>
      <c r="AE138" s="149">
        <f>K138*('Other inputs'!$C$6/'Other inputs'!$C$5)</f>
        <v>79.474100974611787</v>
      </c>
      <c r="AF138" s="149">
        <f>L138*('Other inputs'!$C$6/'Other inputs'!$C$5)</f>
        <v>20.984349197117727</v>
      </c>
      <c r="AG138" s="188">
        <f>M138*('Other inputs'!$C$6/'Other inputs'!$C$5)</f>
        <v>29.482528808101993</v>
      </c>
      <c r="AH138" s="149">
        <f>N138*('Other inputs'!$C$6/'Other inputs'!$C$5)</f>
        <v>0</v>
      </c>
      <c r="AI138" s="149">
        <f>O138*('Other inputs'!$C$6/'Other inputs'!$C$5)</f>
        <v>0</v>
      </c>
      <c r="AJ138" s="149">
        <f>P138*('Other inputs'!$C$6/'Other inputs'!$C$5)</f>
        <v>131.35392617310319</v>
      </c>
      <c r="AK138" s="149">
        <f>Q138*('Other inputs'!$C$6/'Other inputs'!$C$5)</f>
        <v>941.13080865560403</v>
      </c>
      <c r="AL138" s="188">
        <f>R138*('Other inputs'!$C$6/'Other inputs'!$C$5)</f>
        <v>7.5566465804460661</v>
      </c>
      <c r="AM138" s="156">
        <f t="shared" si="32"/>
        <v>0</v>
      </c>
      <c r="AN138" s="149">
        <f t="shared" si="33"/>
        <v>0</v>
      </c>
      <c r="AO138" s="149">
        <f t="shared" si="34"/>
        <v>210.82802714771498</v>
      </c>
      <c r="AP138" s="149">
        <f t="shared" si="35"/>
        <v>962.11515785272172</v>
      </c>
      <c r="AQ138" s="188">
        <f t="shared" si="36"/>
        <v>37.03917538854806</v>
      </c>
      <c r="AR138" s="149"/>
      <c r="AS138" s="156">
        <f>IF(D138=$C$171,'Other inputs'!$C$12/1000000,SUM(AC138:AG138))</f>
        <v>129.9409789798315</v>
      </c>
      <c r="AT138" s="200">
        <f>IF(D138=$C$171,$Z$171*('Other inputs'!$C$6/'Other inputs'!$C$5),SUM(AH138:AL138))</f>
        <v>1080.0413814091532</v>
      </c>
      <c r="AU138" s="210">
        <f t="shared" si="37"/>
        <v>1209.9823603889847</v>
      </c>
      <c r="AV138" s="214"/>
      <c r="AW138" s="199">
        <f>IF($G138=1,0,AC138*('Other inputs'!$F$6/'Other inputs'!$F$5))</f>
        <v>0</v>
      </c>
      <c r="AX138" s="200">
        <f>IF($G138=1,0,AD138*('Other inputs'!$F$6/'Other inputs'!$F$5))</f>
        <v>0</v>
      </c>
      <c r="AY138" s="200">
        <f>IF($G138=1,0,AE138*('Other inputs'!$F$6/'Other inputs'!$F$5))</f>
        <v>79.913589090600411</v>
      </c>
      <c r="AZ138" s="200">
        <f>IF($G138=1,0,AF138*('Other inputs'!$F$6/'Other inputs'!$F$5))</f>
        <v>21.100391681157085</v>
      </c>
      <c r="BA138" s="200">
        <f>IF($G138=1,0,AG138*('Other inputs'!$F$6/'Other inputs'!$F$5))</f>
        <v>29.645565833768913</v>
      </c>
      <c r="BB138" s="199">
        <f>IF($G138=1,0,AH138*('Other inputs'!$C$7/'Other inputs'!$C$6))</f>
        <v>0</v>
      </c>
      <c r="BC138" s="200">
        <f>IF($G138=1,0,AI138*('Other inputs'!$C$7/'Other inputs'!$C$6))</f>
        <v>0</v>
      </c>
      <c r="BD138" s="200">
        <f>IF($G138=1,0,AJ138*('Other inputs'!$C$7/'Other inputs'!$C$6))</f>
        <v>131.35392617310319</v>
      </c>
      <c r="BE138" s="200">
        <f>IF($G138=1,0,AK138*('Other inputs'!$C$7/'Other inputs'!$C$6))</f>
        <v>941.13080865560403</v>
      </c>
      <c r="BF138" s="200">
        <f>IF($G138=1,0,AL138*('Other inputs'!$C$7/'Other inputs'!$C$6))</f>
        <v>7.5566465804460661</v>
      </c>
      <c r="BG138" s="199">
        <f t="shared" si="38"/>
        <v>0</v>
      </c>
      <c r="BH138" s="200">
        <f t="shared" si="39"/>
        <v>0</v>
      </c>
      <c r="BI138" s="200">
        <f t="shared" si="40"/>
        <v>211.26751526370361</v>
      </c>
      <c r="BJ138" s="200">
        <f t="shared" si="41"/>
        <v>962.23120033676116</v>
      </c>
      <c r="BK138" s="210">
        <f t="shared" si="42"/>
        <v>37.202212414214976</v>
      </c>
      <c r="BL138" s="200"/>
      <c r="BM138" s="199">
        <f>IF(D138=C$171,'Other inputs'!$C$13/1000000,SUM(AW138:BA138))</f>
        <v>130.65954660552643</v>
      </c>
      <c r="BN138" s="200">
        <f>IF(B138=$B$171,$AT$171*('Other inputs'!$C$7/'Other inputs'!$C$6),SUM(BB138:BF138))</f>
        <v>1080.0413814091532</v>
      </c>
      <c r="BO138" s="188">
        <f t="shared" si="43"/>
        <v>1210.7009280146797</v>
      </c>
    </row>
    <row r="139" spans="2:67">
      <c r="B139" s="121" t="str">
        <f>'KI 2019-20'!B140</f>
        <v>E5012</v>
      </c>
      <c r="C139" s="160" t="str">
        <f t="shared" si="30"/>
        <v>E5012</v>
      </c>
      <c r="D139" s="160" t="str">
        <f t="shared" si="31"/>
        <v>E5012</v>
      </c>
      <c r="E139" t="str">
        <f>INDEX('KI 2019-20'!D$9:D$383,MATCH($B139,'KI 2019-20'!$B$9:$B$383,0))</f>
        <v>ILB</v>
      </c>
      <c r="F139" t="str">
        <f>INDEX('KI 2019-20'!E$9:E$383,MATCH($B139,'KI 2019-20'!$B$9:$B$383,0))</f>
        <v>P1915</v>
      </c>
      <c r="G139" s="119">
        <v>0</v>
      </c>
      <c r="H139" s="120" t="str">
        <f>INDEX('KI 2019-20'!F$9:F$383,MATCH($B139,'KI 2019-20'!$B$9:$B$383,0))</f>
        <v>Greenwich</v>
      </c>
      <c r="I139" s="154">
        <f>_xlfn.IFNA(IF($B139=$B$382,0,INDEX('I.Supplementary 2019-20'!N$8:N$191,MATCH($B139,'I.Supplementary 2019-20'!$B$8:$B$191,0))),INDEX('KI 2019-20'!N$9:N$383,MATCH($B139,'KI 2019-20'!$B$9:$B$383,0)))</f>
        <v>23.015371811076776</v>
      </c>
      <c r="J139" s="153">
        <f>_xlfn.IFNA(IF($B139=$B$382,0,INDEX('I.Supplementary 2019-20'!O$8:O$191,MATCH($B139,'I.Supplementary 2019-20'!$B$8:$B$191,0))),INDEX('KI 2019-20'!O$9:O$383,MATCH($B139,'KI 2019-20'!$B$9:$B$383,0)))</f>
        <v>2.1336210496665555</v>
      </c>
      <c r="K139" s="153">
        <f>_xlfn.IFNA(IF($B139=$B$382,0,INDEX('I.Supplementary 2019-20'!P$8:P$191,MATCH($B139,'I.Supplementary 2019-20'!$B$8:$B$191,0))),INDEX('KI 2019-20'!P$9:P$383,MATCH($B139,'KI 2019-20'!$B$9:$B$383,0)))</f>
        <v>0</v>
      </c>
      <c r="L139" s="153">
        <f>_xlfn.IFNA(IF($B139=$B$382,0,INDEX('I.Supplementary 2019-20'!Q$8:Q$191,MATCH($B139,'I.Supplementary 2019-20'!$B$8:$B$191,0))),INDEX('KI 2019-20'!Q$9:Q$383,MATCH($B139,'KI 2019-20'!$B$9:$B$383,0)))</f>
        <v>0</v>
      </c>
      <c r="M139" s="155">
        <f>_xlfn.IFNA(IF($B139=$B$382,0,INDEX('I.Supplementary 2019-20'!R$8:R$191,MATCH($B139,'I.Supplementary 2019-20'!$B$8:$B$191,0))),INDEX('KI 2019-20'!R$9:R$383,MATCH($B139,'KI 2019-20'!$B$9:$B$383,0)))</f>
        <v>0</v>
      </c>
      <c r="N139" s="153">
        <f>_xlfn.IFNA(IF($B139=$B$382,0,INDEX('I.Supplementary 2019-20'!S$8:S$191,MATCH($B139,'I.Supplementary 2019-20'!$B$8:$B$191,0))),INDEX('KI 2019-20'!S$9:S$383,MATCH($B139,'KI 2019-20'!$B$9:$B$383,0)))</f>
        <v>67.456141487570946</v>
      </c>
      <c r="O139" s="153">
        <f>_xlfn.IFNA(IF($B139=$B$382,0,INDEX('I.Supplementary 2019-20'!T$8:T$191,MATCH($B139,'I.Supplementary 2019-20'!$B$8:$B$191,0))),INDEX('KI 2019-20'!T$9:T$383,MATCH($B139,'KI 2019-20'!$B$9:$B$383,0)))</f>
        <v>14.692117113606585</v>
      </c>
      <c r="P139" s="153">
        <f>_xlfn.IFNA(IF($B139=$B$382,0,INDEX('I.Supplementary 2019-20'!U$8:U$191,MATCH($B139,'I.Supplementary 2019-20'!$B$8:$B$191,0))),INDEX('KI 2019-20'!U$9:U$383,MATCH($B139,'KI 2019-20'!$B$9:$B$383,0)))</f>
        <v>0</v>
      </c>
      <c r="Q139" s="153">
        <f>_xlfn.IFNA(IF($B139=$B$382,0,INDEX('I.Supplementary 2019-20'!V$8:V$191,MATCH($B139,'I.Supplementary 2019-20'!$B$8:$B$191,0))),INDEX('KI 2019-20'!V$9:V$383,MATCH($B139,'KI 2019-20'!$B$9:$B$383,0)))</f>
        <v>0</v>
      </c>
      <c r="R139" s="155">
        <f>_xlfn.IFNA(IF($B139=$B$382,0,INDEX('I.Supplementary 2019-20'!W$8:W$191,MATCH($B139,'I.Supplementary 2019-20'!$B$8:$B$191,0))),INDEX('KI 2019-20'!W$9:W$383,MATCH($B139,'KI 2019-20'!$B$9:$B$383,0)))</f>
        <v>0</v>
      </c>
      <c r="S139" s="153">
        <f>_xlfn.IFNA(IF($B139=$B$382,0,INDEX('I.Supplementary 2019-20'!X$8:X$191,MATCH($B139,'I.Supplementary 2019-20'!$B$8:$B$191,0))),INDEX('KI 2019-20'!X$9:X$383,MATCH($B139,'KI 2019-20'!$B$9:$B$383,0)))</f>
        <v>90.471513298647722</v>
      </c>
      <c r="T139" s="153">
        <f>_xlfn.IFNA(IF($B139=$B$382,0,INDEX('I.Supplementary 2019-20'!Y$8:Y$191,MATCH($B139,'I.Supplementary 2019-20'!$B$8:$B$191,0))),INDEX('KI 2019-20'!Y$9:Y$383,MATCH($B139,'KI 2019-20'!$B$9:$B$383,0)))</f>
        <v>16.82573816327314</v>
      </c>
      <c r="U139" s="153">
        <f>_xlfn.IFNA(IF($B139=$B$382,0,INDEX('I.Supplementary 2019-20'!Z$8:Z$191,MATCH($B139,'I.Supplementary 2019-20'!$B$8:$B$191,0))),INDEX('KI 2019-20'!Z$9:Z$383,MATCH($B139,'KI 2019-20'!$B$9:$B$383,0)))</f>
        <v>0</v>
      </c>
      <c r="V139" s="153">
        <f>_xlfn.IFNA(IF($B139=$B$382,0,INDEX('I.Supplementary 2019-20'!AA$8:AA$191,MATCH($B139,'I.Supplementary 2019-20'!$B$8:$B$191,0))),INDEX('KI 2019-20'!AA$9:AA$383,MATCH($B139,'KI 2019-20'!$B$9:$B$383,0)))</f>
        <v>0</v>
      </c>
      <c r="W139" s="155">
        <f>_xlfn.IFNA(IF($B139=$B$382,0,INDEX('I.Supplementary 2019-20'!AB$8:AB$191,MATCH($B139,'I.Supplementary 2019-20'!$B$8:$B$191,0))),INDEX('KI 2019-20'!AB$9:AB$383,MATCH($B139,'KI 2019-20'!$B$9:$B$383,0)))</f>
        <v>0</v>
      </c>
      <c r="Y139" s="154">
        <f>_xlfn.IFNA(IF($B139=$B$382,0,INDEX('I.Supplementary 2019-20'!$I$8:$I$191,MATCH($B139,'I.Supplementary 2019-20'!$B$8:$B$191,0))),INDEX('KI 2019-20'!$I$9:$I$383,MATCH($B139,'KI 2019-20'!$B$9:$B$383,0)))</f>
        <v>25.148992860743331</v>
      </c>
      <c r="Z139" s="153">
        <f>_xlfn.IFNA(IF($B139=$B$382,0,INDEX('I.Supplementary 2019-20'!$J$8:$J$191,MATCH($B139,'I.Supplementary 2019-20'!$B$8:$B$191,0))),INDEX('KI 2019-20'!$J$9:$J$383,MATCH($B139,'KI 2019-20'!$B$9:$B$383,0)))</f>
        <v>82.148258601177531</v>
      </c>
      <c r="AA139" s="155">
        <f>_xlfn.IFNA(IF($B139=$B$382,0,INDEX('I.Supplementary 2019-20'!$H$8:$H$191,MATCH($B139,'I.Supplementary 2019-20'!$B$8:$B$191,0))),INDEX('KI 2019-20'!$H$9:$H$383,MATCH($B139,'KI 2019-20'!$B$9:$B$383,0)))</f>
        <v>107.29725146192085</v>
      </c>
      <c r="AC139" s="156">
        <f>I139*('Other inputs'!$C$6/'Other inputs'!$C$5)</f>
        <v>23.390367685799006</v>
      </c>
      <c r="AD139" s="149">
        <f>IF(B139=$B$35,J139*('Other inputs'!$C$6/'Other inputs'!$C$5)-('Other inputs'!$C$18/1000000),J139*('Other inputs'!$C$6/'Other inputs'!$C$5))</f>
        <v>2.1683847327568455</v>
      </c>
      <c r="AE139" s="149">
        <f>K139*('Other inputs'!$C$6/'Other inputs'!$C$5)</f>
        <v>0</v>
      </c>
      <c r="AF139" s="149">
        <f>L139*('Other inputs'!$C$6/'Other inputs'!$C$5)</f>
        <v>0</v>
      </c>
      <c r="AG139" s="188">
        <f>M139*('Other inputs'!$C$6/'Other inputs'!$C$5)</f>
        <v>0</v>
      </c>
      <c r="AH139" s="149">
        <f>N139*('Other inputs'!$C$6/'Other inputs'!$C$5)</f>
        <v>68.555223222602649</v>
      </c>
      <c r="AI139" s="149">
        <f>O139*('Other inputs'!$C$6/'Other inputs'!$C$5)</f>
        <v>14.931499877168404</v>
      </c>
      <c r="AJ139" s="149">
        <f>P139*('Other inputs'!$C$6/'Other inputs'!$C$5)</f>
        <v>0</v>
      </c>
      <c r="AK139" s="149">
        <f>Q139*('Other inputs'!$C$6/'Other inputs'!$C$5)</f>
        <v>0</v>
      </c>
      <c r="AL139" s="188">
        <f>R139*('Other inputs'!$C$6/'Other inputs'!$C$5)</f>
        <v>0</v>
      </c>
      <c r="AM139" s="156">
        <f t="shared" si="32"/>
        <v>91.945590908401655</v>
      </c>
      <c r="AN139" s="149">
        <f t="shared" si="33"/>
        <v>17.099884609925251</v>
      </c>
      <c r="AO139" s="149">
        <f t="shared" si="34"/>
        <v>0</v>
      </c>
      <c r="AP139" s="149">
        <f t="shared" si="35"/>
        <v>0</v>
      </c>
      <c r="AQ139" s="188">
        <f t="shared" si="36"/>
        <v>0</v>
      </c>
      <c r="AR139" s="149"/>
      <c r="AS139" s="156">
        <f>IF(D139=$C$171,'Other inputs'!$C$12/1000000,SUM(AC139:AG139))</f>
        <v>25.558752418555851</v>
      </c>
      <c r="AT139" s="200">
        <f>IF(D139=$C$171,$Z$171*('Other inputs'!$C$6/'Other inputs'!$C$5),SUM(AH139:AL139))</f>
        <v>83.486723099771055</v>
      </c>
      <c r="AU139" s="210">
        <f t="shared" si="37"/>
        <v>109.04547551832691</v>
      </c>
      <c r="AV139" s="214"/>
      <c r="AW139" s="199">
        <f>IF($G139=1,0,AC139*('Other inputs'!$F$6/'Other inputs'!$F$5))</f>
        <v>23.519715341204343</v>
      </c>
      <c r="AX139" s="200">
        <f>IF($G139=1,0,AD139*('Other inputs'!$F$6/'Other inputs'!$F$5))</f>
        <v>2.1803758004034268</v>
      </c>
      <c r="AY139" s="200">
        <f>IF($G139=1,0,AE139*('Other inputs'!$F$6/'Other inputs'!$F$5))</f>
        <v>0</v>
      </c>
      <c r="AZ139" s="200">
        <f>IF($G139=1,0,AF139*('Other inputs'!$F$6/'Other inputs'!$F$5))</f>
        <v>0</v>
      </c>
      <c r="BA139" s="200">
        <f>IF($G139=1,0,AG139*('Other inputs'!$F$6/'Other inputs'!$F$5))</f>
        <v>0</v>
      </c>
      <c r="BB139" s="199">
        <f>IF($G139=1,0,AH139*('Other inputs'!$C$7/'Other inputs'!$C$6))</f>
        <v>68.555223222602649</v>
      </c>
      <c r="BC139" s="200">
        <f>IF($G139=1,0,AI139*('Other inputs'!$C$7/'Other inputs'!$C$6))</f>
        <v>14.931499877168404</v>
      </c>
      <c r="BD139" s="200">
        <f>IF($G139=1,0,AJ139*('Other inputs'!$C$7/'Other inputs'!$C$6))</f>
        <v>0</v>
      </c>
      <c r="BE139" s="200">
        <f>IF($G139=1,0,AK139*('Other inputs'!$C$7/'Other inputs'!$C$6))</f>
        <v>0</v>
      </c>
      <c r="BF139" s="200">
        <f>IF($G139=1,0,AL139*('Other inputs'!$C$7/'Other inputs'!$C$6))</f>
        <v>0</v>
      </c>
      <c r="BG139" s="199">
        <f t="shared" si="38"/>
        <v>92.074938563806995</v>
      </c>
      <c r="BH139" s="200">
        <f t="shared" si="39"/>
        <v>17.111875677571831</v>
      </c>
      <c r="BI139" s="200">
        <f t="shared" si="40"/>
        <v>0</v>
      </c>
      <c r="BJ139" s="200">
        <f t="shared" si="41"/>
        <v>0</v>
      </c>
      <c r="BK139" s="210">
        <f t="shared" si="42"/>
        <v>0</v>
      </c>
      <c r="BL139" s="200"/>
      <c r="BM139" s="199">
        <f>IF(D139=C$171,'Other inputs'!$C$13/1000000,SUM(AW139:BA139))</f>
        <v>25.700091141607771</v>
      </c>
      <c r="BN139" s="200">
        <f>IF(B139=$B$171,$AT$171*('Other inputs'!$C$7/'Other inputs'!$C$6),SUM(BB139:BF139))</f>
        <v>83.486723099771055</v>
      </c>
      <c r="BO139" s="188">
        <f t="shared" si="43"/>
        <v>109.18681424137883</v>
      </c>
    </row>
    <row r="140" spans="2:67">
      <c r="B140" s="121" t="str">
        <f>'KI 2019-20'!B141</f>
        <v>E3633</v>
      </c>
      <c r="C140" s="160" t="str">
        <f t="shared" si="30"/>
        <v>E3633</v>
      </c>
      <c r="D140" s="160" t="str">
        <f t="shared" si="31"/>
        <v>E3633</v>
      </c>
      <c r="E140" t="str">
        <f>INDEX('KI 2019-20'!D$9:D$383,MATCH($B140,'KI 2019-20'!$B$9:$B$383,0))</f>
        <v>SD</v>
      </c>
      <c r="F140">
        <f>INDEX('KI 2019-20'!E$9:E$383,MATCH($B140,'KI 2019-20'!$B$9:$B$383,0))</f>
        <v>0</v>
      </c>
      <c r="G140" s="119">
        <v>0</v>
      </c>
      <c r="H140" s="120" t="str">
        <f>INDEX('KI 2019-20'!F$9:F$383,MATCH($B140,'KI 2019-20'!$B$9:$B$383,0))</f>
        <v>Guildford</v>
      </c>
      <c r="I140" s="154">
        <f>_xlfn.IFNA(IF($B140=$B$382,0,INDEX('I.Supplementary 2019-20'!N$8:N$191,MATCH($B140,'I.Supplementary 2019-20'!$B$8:$B$191,0))),INDEX('KI 2019-20'!N$9:N$383,MATCH($B140,'KI 2019-20'!$B$9:$B$383,0)))</f>
        <v>0</v>
      </c>
      <c r="J140" s="153">
        <f>_xlfn.IFNA(IF($B140=$B$382,0,INDEX('I.Supplementary 2019-20'!O$8:O$191,MATCH($B140,'I.Supplementary 2019-20'!$B$8:$B$191,0))),INDEX('KI 2019-20'!O$9:O$383,MATCH($B140,'KI 2019-20'!$B$9:$B$383,0)))</f>
        <v>0</v>
      </c>
      <c r="K140" s="153">
        <f>_xlfn.IFNA(IF($B140=$B$382,0,INDEX('I.Supplementary 2019-20'!P$8:P$191,MATCH($B140,'I.Supplementary 2019-20'!$B$8:$B$191,0))),INDEX('KI 2019-20'!P$9:P$383,MATCH($B140,'KI 2019-20'!$B$9:$B$383,0)))</f>
        <v>0</v>
      </c>
      <c r="L140" s="153">
        <f>_xlfn.IFNA(IF($B140=$B$382,0,INDEX('I.Supplementary 2019-20'!Q$8:Q$191,MATCH($B140,'I.Supplementary 2019-20'!$B$8:$B$191,0))),INDEX('KI 2019-20'!Q$9:Q$383,MATCH($B140,'KI 2019-20'!$B$9:$B$383,0)))</f>
        <v>0</v>
      </c>
      <c r="M140" s="155">
        <f>_xlfn.IFNA(IF($B140=$B$382,0,INDEX('I.Supplementary 2019-20'!R$8:R$191,MATCH($B140,'I.Supplementary 2019-20'!$B$8:$B$191,0))),INDEX('KI 2019-20'!R$9:R$383,MATCH($B140,'KI 2019-20'!$B$9:$B$383,0)))</f>
        <v>0</v>
      </c>
      <c r="N140" s="153">
        <f>_xlfn.IFNA(IF($B140=$B$382,0,INDEX('I.Supplementary 2019-20'!S$8:S$191,MATCH($B140,'I.Supplementary 2019-20'!$B$8:$B$191,0))),INDEX('KI 2019-20'!S$9:S$383,MATCH($B140,'KI 2019-20'!$B$9:$B$383,0)))</f>
        <v>0</v>
      </c>
      <c r="O140" s="153">
        <f>_xlfn.IFNA(IF($B140=$B$382,0,INDEX('I.Supplementary 2019-20'!T$8:T$191,MATCH($B140,'I.Supplementary 2019-20'!$B$8:$B$191,0))),INDEX('KI 2019-20'!T$9:T$383,MATCH($B140,'KI 2019-20'!$B$9:$B$383,0)))</f>
        <v>2.8815784538421938</v>
      </c>
      <c r="P140" s="153">
        <f>_xlfn.IFNA(IF($B140=$B$382,0,INDEX('I.Supplementary 2019-20'!U$8:U$191,MATCH($B140,'I.Supplementary 2019-20'!$B$8:$B$191,0))),INDEX('KI 2019-20'!U$9:U$383,MATCH($B140,'KI 2019-20'!$B$9:$B$383,0)))</f>
        <v>0</v>
      </c>
      <c r="Q140" s="153">
        <f>_xlfn.IFNA(IF($B140=$B$382,0,INDEX('I.Supplementary 2019-20'!V$8:V$191,MATCH($B140,'I.Supplementary 2019-20'!$B$8:$B$191,0))),INDEX('KI 2019-20'!V$9:V$383,MATCH($B140,'KI 2019-20'!$B$9:$B$383,0)))</f>
        <v>0</v>
      </c>
      <c r="R140" s="155">
        <f>_xlfn.IFNA(IF($B140=$B$382,0,INDEX('I.Supplementary 2019-20'!W$8:W$191,MATCH($B140,'I.Supplementary 2019-20'!$B$8:$B$191,0))),INDEX('KI 2019-20'!W$9:W$383,MATCH($B140,'KI 2019-20'!$B$9:$B$383,0)))</f>
        <v>0</v>
      </c>
      <c r="S140" s="153">
        <f>_xlfn.IFNA(IF($B140=$B$382,0,INDEX('I.Supplementary 2019-20'!X$8:X$191,MATCH($B140,'I.Supplementary 2019-20'!$B$8:$B$191,0))),INDEX('KI 2019-20'!X$9:X$383,MATCH($B140,'KI 2019-20'!$B$9:$B$383,0)))</f>
        <v>0</v>
      </c>
      <c r="T140" s="153">
        <f>_xlfn.IFNA(IF($B140=$B$382,0,INDEX('I.Supplementary 2019-20'!Y$8:Y$191,MATCH($B140,'I.Supplementary 2019-20'!$B$8:$B$191,0))),INDEX('KI 2019-20'!Y$9:Y$383,MATCH($B140,'KI 2019-20'!$B$9:$B$383,0)))</f>
        <v>2.8815784538421938</v>
      </c>
      <c r="U140" s="153">
        <f>_xlfn.IFNA(IF($B140=$B$382,0,INDEX('I.Supplementary 2019-20'!Z$8:Z$191,MATCH($B140,'I.Supplementary 2019-20'!$B$8:$B$191,0))),INDEX('KI 2019-20'!Z$9:Z$383,MATCH($B140,'KI 2019-20'!$B$9:$B$383,0)))</f>
        <v>0</v>
      </c>
      <c r="V140" s="153">
        <f>_xlfn.IFNA(IF($B140=$B$382,0,INDEX('I.Supplementary 2019-20'!AA$8:AA$191,MATCH($B140,'I.Supplementary 2019-20'!$B$8:$B$191,0))),INDEX('KI 2019-20'!AA$9:AA$383,MATCH($B140,'KI 2019-20'!$B$9:$B$383,0)))</f>
        <v>0</v>
      </c>
      <c r="W140" s="155">
        <f>_xlfn.IFNA(IF($B140=$B$382,0,INDEX('I.Supplementary 2019-20'!AB$8:AB$191,MATCH($B140,'I.Supplementary 2019-20'!$B$8:$B$191,0))),INDEX('KI 2019-20'!AB$9:AB$383,MATCH($B140,'KI 2019-20'!$B$9:$B$383,0)))</f>
        <v>0</v>
      </c>
      <c r="Y140" s="154">
        <f>_xlfn.IFNA(IF($B140=$B$382,0,INDEX('I.Supplementary 2019-20'!$I$8:$I$191,MATCH($B140,'I.Supplementary 2019-20'!$B$8:$B$191,0))),INDEX('KI 2019-20'!$I$9:$I$383,MATCH($B140,'KI 2019-20'!$B$9:$B$383,0)))</f>
        <v>0</v>
      </c>
      <c r="Z140" s="153">
        <f>_xlfn.IFNA(IF($B140=$B$382,0,INDEX('I.Supplementary 2019-20'!$J$8:$J$191,MATCH($B140,'I.Supplementary 2019-20'!$B$8:$B$191,0))),INDEX('KI 2019-20'!$J$9:$J$383,MATCH($B140,'KI 2019-20'!$B$9:$B$383,0)))</f>
        <v>2.8815784538421938</v>
      </c>
      <c r="AA140" s="155">
        <f>_xlfn.IFNA(IF($B140=$B$382,0,INDEX('I.Supplementary 2019-20'!$H$8:$H$191,MATCH($B140,'I.Supplementary 2019-20'!$B$8:$B$191,0))),INDEX('KI 2019-20'!$H$9:$H$383,MATCH($B140,'KI 2019-20'!$B$9:$B$383,0)))</f>
        <v>2.8815784538421938</v>
      </c>
      <c r="AC140" s="156">
        <f>I140*('Other inputs'!$C$6/'Other inputs'!$C$5)</f>
        <v>0</v>
      </c>
      <c r="AD140" s="149">
        <f>IF(B140=$B$35,J140*('Other inputs'!$C$6/'Other inputs'!$C$5)-('Other inputs'!$C$18/1000000),J140*('Other inputs'!$C$6/'Other inputs'!$C$5))</f>
        <v>0</v>
      </c>
      <c r="AE140" s="149">
        <f>K140*('Other inputs'!$C$6/'Other inputs'!$C$5)</f>
        <v>0</v>
      </c>
      <c r="AF140" s="149">
        <f>L140*('Other inputs'!$C$6/'Other inputs'!$C$5)</f>
        <v>0</v>
      </c>
      <c r="AG140" s="188">
        <f>M140*('Other inputs'!$C$6/'Other inputs'!$C$5)</f>
        <v>0</v>
      </c>
      <c r="AH140" s="149">
        <f>N140*('Other inputs'!$C$6/'Other inputs'!$C$5)</f>
        <v>0</v>
      </c>
      <c r="AI140" s="149">
        <f>O140*('Other inputs'!$C$6/'Other inputs'!$C$5)</f>
        <v>2.9285288156155902</v>
      </c>
      <c r="AJ140" s="149">
        <f>P140*('Other inputs'!$C$6/'Other inputs'!$C$5)</f>
        <v>0</v>
      </c>
      <c r="AK140" s="149">
        <f>Q140*('Other inputs'!$C$6/'Other inputs'!$C$5)</f>
        <v>0</v>
      </c>
      <c r="AL140" s="188">
        <f>R140*('Other inputs'!$C$6/'Other inputs'!$C$5)</f>
        <v>0</v>
      </c>
      <c r="AM140" s="156">
        <f t="shared" si="32"/>
        <v>0</v>
      </c>
      <c r="AN140" s="149">
        <f t="shared" si="33"/>
        <v>2.9285288156155902</v>
      </c>
      <c r="AO140" s="149">
        <f t="shared" si="34"/>
        <v>0</v>
      </c>
      <c r="AP140" s="149">
        <f t="shared" si="35"/>
        <v>0</v>
      </c>
      <c r="AQ140" s="188">
        <f t="shared" si="36"/>
        <v>0</v>
      </c>
      <c r="AR140" s="149"/>
      <c r="AS140" s="156">
        <f>IF(D140=$C$171,'Other inputs'!$C$12/1000000,SUM(AC140:AG140))</f>
        <v>0</v>
      </c>
      <c r="AT140" s="200">
        <f>IF(D140=$C$171,$Z$171*('Other inputs'!$C$6/'Other inputs'!$C$5),SUM(AH140:AL140))</f>
        <v>2.9285288156155902</v>
      </c>
      <c r="AU140" s="210">
        <f t="shared" si="37"/>
        <v>2.9285288156155902</v>
      </c>
      <c r="AV140" s="214"/>
      <c r="AW140" s="199">
        <f>IF($G140=1,0,AC140*('Other inputs'!$F$6/'Other inputs'!$F$5))</f>
        <v>0</v>
      </c>
      <c r="AX140" s="200">
        <f>IF($G140=1,0,AD140*('Other inputs'!$F$6/'Other inputs'!$F$5))</f>
        <v>0</v>
      </c>
      <c r="AY140" s="200">
        <f>IF($G140=1,0,AE140*('Other inputs'!$F$6/'Other inputs'!$F$5))</f>
        <v>0</v>
      </c>
      <c r="AZ140" s="200">
        <f>IF($G140=1,0,AF140*('Other inputs'!$F$6/'Other inputs'!$F$5))</f>
        <v>0</v>
      </c>
      <c r="BA140" s="200">
        <f>IF($G140=1,0,AG140*('Other inputs'!$F$6/'Other inputs'!$F$5))</f>
        <v>0</v>
      </c>
      <c r="BB140" s="199">
        <f>IF($G140=1,0,AH140*('Other inputs'!$C$7/'Other inputs'!$C$6))</f>
        <v>0</v>
      </c>
      <c r="BC140" s="200">
        <f>IF($G140=1,0,AI140*('Other inputs'!$C$7/'Other inputs'!$C$6))</f>
        <v>2.9285288156155902</v>
      </c>
      <c r="BD140" s="200">
        <f>IF($G140=1,0,AJ140*('Other inputs'!$C$7/'Other inputs'!$C$6))</f>
        <v>0</v>
      </c>
      <c r="BE140" s="200">
        <f>IF($G140=1,0,AK140*('Other inputs'!$C$7/'Other inputs'!$C$6))</f>
        <v>0</v>
      </c>
      <c r="BF140" s="200">
        <f>IF($G140=1,0,AL140*('Other inputs'!$C$7/'Other inputs'!$C$6))</f>
        <v>0</v>
      </c>
      <c r="BG140" s="199">
        <f t="shared" si="38"/>
        <v>0</v>
      </c>
      <c r="BH140" s="200">
        <f t="shared" si="39"/>
        <v>2.9285288156155902</v>
      </c>
      <c r="BI140" s="200">
        <f t="shared" si="40"/>
        <v>0</v>
      </c>
      <c r="BJ140" s="200">
        <f t="shared" si="41"/>
        <v>0</v>
      </c>
      <c r="BK140" s="210">
        <f t="shared" si="42"/>
        <v>0</v>
      </c>
      <c r="BL140" s="200"/>
      <c r="BM140" s="199">
        <f>IF(D140=C$171,'Other inputs'!$C$13/1000000,SUM(AW140:BA140))</f>
        <v>0</v>
      </c>
      <c r="BN140" s="200">
        <f>IF(B140=$B$171,$AT$171*('Other inputs'!$C$7/'Other inputs'!$C$6),SUM(BB140:BF140))</f>
        <v>2.9285288156155902</v>
      </c>
      <c r="BO140" s="188">
        <f t="shared" si="43"/>
        <v>2.9285288156155902</v>
      </c>
    </row>
    <row r="141" spans="2:67">
      <c r="B141" s="121" t="str">
        <f>'KI 2019-20'!B142</f>
        <v>E5013</v>
      </c>
      <c r="C141" s="160" t="str">
        <f t="shared" si="30"/>
        <v>E5013</v>
      </c>
      <c r="D141" s="160" t="str">
        <f t="shared" si="31"/>
        <v>E5013</v>
      </c>
      <c r="E141" t="str">
        <f>INDEX('KI 2019-20'!D$9:D$383,MATCH($B141,'KI 2019-20'!$B$9:$B$383,0))</f>
        <v>ILB</v>
      </c>
      <c r="F141" t="str">
        <f>INDEX('KI 2019-20'!E$9:E$383,MATCH($B141,'KI 2019-20'!$B$9:$B$383,0))</f>
        <v>P1915</v>
      </c>
      <c r="G141" s="119">
        <v>0</v>
      </c>
      <c r="H141" s="120" t="str">
        <f>INDEX('KI 2019-20'!F$9:F$383,MATCH($B141,'KI 2019-20'!$B$9:$B$383,0))</f>
        <v>Hackney</v>
      </c>
      <c r="I141" s="154">
        <f>_xlfn.IFNA(IF($B141=$B$382,0,INDEX('I.Supplementary 2019-20'!N$8:N$191,MATCH($B141,'I.Supplementary 2019-20'!$B$8:$B$191,0))),INDEX('KI 2019-20'!N$9:N$383,MATCH($B141,'KI 2019-20'!$B$9:$B$383,0)))</f>
        <v>29.885741991297177</v>
      </c>
      <c r="J141" s="153">
        <f>_xlfn.IFNA(IF($B141=$B$382,0,INDEX('I.Supplementary 2019-20'!O$8:O$191,MATCH($B141,'I.Supplementary 2019-20'!$B$8:$B$191,0))),INDEX('KI 2019-20'!O$9:O$383,MATCH($B141,'KI 2019-20'!$B$9:$B$383,0)))</f>
        <v>4.9081456723169792</v>
      </c>
      <c r="K141" s="153">
        <f>_xlfn.IFNA(IF($B141=$B$382,0,INDEX('I.Supplementary 2019-20'!P$8:P$191,MATCH($B141,'I.Supplementary 2019-20'!$B$8:$B$191,0))),INDEX('KI 2019-20'!P$9:P$383,MATCH($B141,'KI 2019-20'!$B$9:$B$383,0)))</f>
        <v>0</v>
      </c>
      <c r="L141" s="153">
        <f>_xlfn.IFNA(IF($B141=$B$382,0,INDEX('I.Supplementary 2019-20'!Q$8:Q$191,MATCH($B141,'I.Supplementary 2019-20'!$B$8:$B$191,0))),INDEX('KI 2019-20'!Q$9:Q$383,MATCH($B141,'KI 2019-20'!$B$9:$B$383,0)))</f>
        <v>0</v>
      </c>
      <c r="M141" s="155">
        <f>_xlfn.IFNA(IF($B141=$B$382,0,INDEX('I.Supplementary 2019-20'!R$8:R$191,MATCH($B141,'I.Supplementary 2019-20'!$B$8:$B$191,0))),INDEX('KI 2019-20'!R$9:R$383,MATCH($B141,'KI 2019-20'!$B$9:$B$383,0)))</f>
        <v>0</v>
      </c>
      <c r="N141" s="153">
        <f>_xlfn.IFNA(IF($B141=$B$382,0,INDEX('I.Supplementary 2019-20'!S$8:S$191,MATCH($B141,'I.Supplementary 2019-20'!$B$8:$B$191,0))),INDEX('KI 2019-20'!S$9:S$383,MATCH($B141,'KI 2019-20'!$B$9:$B$383,0)))</f>
        <v>83.842510458804497</v>
      </c>
      <c r="O141" s="153">
        <f>_xlfn.IFNA(IF($B141=$B$382,0,INDEX('I.Supplementary 2019-20'!T$8:T$191,MATCH($B141,'I.Supplementary 2019-20'!$B$8:$B$191,0))),INDEX('KI 2019-20'!T$9:T$383,MATCH($B141,'KI 2019-20'!$B$9:$B$383,0)))</f>
        <v>25.413628172514706</v>
      </c>
      <c r="P141" s="153">
        <f>_xlfn.IFNA(IF($B141=$B$382,0,INDEX('I.Supplementary 2019-20'!U$8:U$191,MATCH($B141,'I.Supplementary 2019-20'!$B$8:$B$191,0))),INDEX('KI 2019-20'!U$9:U$383,MATCH($B141,'KI 2019-20'!$B$9:$B$383,0)))</f>
        <v>0</v>
      </c>
      <c r="Q141" s="153">
        <f>_xlfn.IFNA(IF($B141=$B$382,0,INDEX('I.Supplementary 2019-20'!V$8:V$191,MATCH($B141,'I.Supplementary 2019-20'!$B$8:$B$191,0))),INDEX('KI 2019-20'!V$9:V$383,MATCH($B141,'KI 2019-20'!$B$9:$B$383,0)))</f>
        <v>0</v>
      </c>
      <c r="R141" s="155">
        <f>_xlfn.IFNA(IF($B141=$B$382,0,INDEX('I.Supplementary 2019-20'!W$8:W$191,MATCH($B141,'I.Supplementary 2019-20'!$B$8:$B$191,0))),INDEX('KI 2019-20'!W$9:W$383,MATCH($B141,'KI 2019-20'!$B$9:$B$383,0)))</f>
        <v>0</v>
      </c>
      <c r="S141" s="153">
        <f>_xlfn.IFNA(IF($B141=$B$382,0,INDEX('I.Supplementary 2019-20'!X$8:X$191,MATCH($B141,'I.Supplementary 2019-20'!$B$8:$B$191,0))),INDEX('KI 2019-20'!X$9:X$383,MATCH($B141,'KI 2019-20'!$B$9:$B$383,0)))</f>
        <v>113.72825245010168</v>
      </c>
      <c r="T141" s="153">
        <f>_xlfn.IFNA(IF($B141=$B$382,0,INDEX('I.Supplementary 2019-20'!Y$8:Y$191,MATCH($B141,'I.Supplementary 2019-20'!$B$8:$B$191,0))),INDEX('KI 2019-20'!Y$9:Y$383,MATCH($B141,'KI 2019-20'!$B$9:$B$383,0)))</f>
        <v>30.321773844831686</v>
      </c>
      <c r="U141" s="153">
        <f>_xlfn.IFNA(IF($B141=$B$382,0,INDEX('I.Supplementary 2019-20'!Z$8:Z$191,MATCH($B141,'I.Supplementary 2019-20'!$B$8:$B$191,0))),INDEX('KI 2019-20'!Z$9:Z$383,MATCH($B141,'KI 2019-20'!$B$9:$B$383,0)))</f>
        <v>0</v>
      </c>
      <c r="V141" s="153">
        <f>_xlfn.IFNA(IF($B141=$B$382,0,INDEX('I.Supplementary 2019-20'!AA$8:AA$191,MATCH($B141,'I.Supplementary 2019-20'!$B$8:$B$191,0))),INDEX('KI 2019-20'!AA$9:AA$383,MATCH($B141,'KI 2019-20'!$B$9:$B$383,0)))</f>
        <v>0</v>
      </c>
      <c r="W141" s="155">
        <f>_xlfn.IFNA(IF($B141=$B$382,0,INDEX('I.Supplementary 2019-20'!AB$8:AB$191,MATCH($B141,'I.Supplementary 2019-20'!$B$8:$B$191,0))),INDEX('KI 2019-20'!AB$9:AB$383,MATCH($B141,'KI 2019-20'!$B$9:$B$383,0)))</f>
        <v>0</v>
      </c>
      <c r="Y141" s="154">
        <f>_xlfn.IFNA(IF($B141=$B$382,0,INDEX('I.Supplementary 2019-20'!$I$8:$I$191,MATCH($B141,'I.Supplementary 2019-20'!$B$8:$B$191,0))),INDEX('KI 2019-20'!$I$9:$I$383,MATCH($B141,'KI 2019-20'!$B$9:$B$383,0)))</f>
        <v>34.793887663614157</v>
      </c>
      <c r="Z141" s="153">
        <f>_xlfn.IFNA(IF($B141=$B$382,0,INDEX('I.Supplementary 2019-20'!$J$8:$J$191,MATCH($B141,'I.Supplementary 2019-20'!$B$8:$B$191,0))),INDEX('KI 2019-20'!$J$9:$J$383,MATCH($B141,'KI 2019-20'!$B$9:$B$383,0)))</f>
        <v>109.2561386313192</v>
      </c>
      <c r="AA141" s="155">
        <f>_xlfn.IFNA(IF($B141=$B$382,0,INDEX('I.Supplementary 2019-20'!$H$8:$H$191,MATCH($B141,'I.Supplementary 2019-20'!$B$8:$B$191,0))),INDEX('KI 2019-20'!$H$9:$H$383,MATCH($B141,'KI 2019-20'!$B$9:$B$383,0)))</f>
        <v>144.05002629493339</v>
      </c>
      <c r="AC141" s="156">
        <f>I141*('Other inputs'!$C$6/'Other inputs'!$C$5)</f>
        <v>30.372678724352937</v>
      </c>
      <c r="AD141" s="149">
        <f>IF(B141=$B$35,J141*('Other inputs'!$C$6/'Other inputs'!$C$5)-('Other inputs'!$C$18/1000000),J141*('Other inputs'!$C$6/'Other inputs'!$C$5))</f>
        <v>4.9881154592386405</v>
      </c>
      <c r="AE141" s="149">
        <f>K141*('Other inputs'!$C$6/'Other inputs'!$C$5)</f>
        <v>0</v>
      </c>
      <c r="AF141" s="149">
        <f>L141*('Other inputs'!$C$6/'Other inputs'!$C$5)</f>
        <v>0</v>
      </c>
      <c r="AG141" s="188">
        <f>M141*('Other inputs'!$C$6/'Other inputs'!$C$5)</f>
        <v>0</v>
      </c>
      <c r="AH141" s="149">
        <f>N141*('Other inputs'!$C$6/'Other inputs'!$C$5)</f>
        <v>85.208579875648567</v>
      </c>
      <c r="AI141" s="149">
        <f>O141*('Other inputs'!$C$6/'Other inputs'!$C$5)</f>
        <v>25.827699507301098</v>
      </c>
      <c r="AJ141" s="149">
        <f>P141*('Other inputs'!$C$6/'Other inputs'!$C$5)</f>
        <v>0</v>
      </c>
      <c r="AK141" s="149">
        <f>Q141*('Other inputs'!$C$6/'Other inputs'!$C$5)</f>
        <v>0</v>
      </c>
      <c r="AL141" s="188">
        <f>R141*('Other inputs'!$C$6/'Other inputs'!$C$5)</f>
        <v>0</v>
      </c>
      <c r="AM141" s="156">
        <f t="shared" si="32"/>
        <v>115.5812586000015</v>
      </c>
      <c r="AN141" s="149">
        <f t="shared" si="33"/>
        <v>30.81581496653974</v>
      </c>
      <c r="AO141" s="149">
        <f t="shared" si="34"/>
        <v>0</v>
      </c>
      <c r="AP141" s="149">
        <f t="shared" si="35"/>
        <v>0</v>
      </c>
      <c r="AQ141" s="188">
        <f t="shared" si="36"/>
        <v>0</v>
      </c>
      <c r="AR141" s="149"/>
      <c r="AS141" s="156">
        <f>IF(D141=$C$171,'Other inputs'!$C$12/1000000,SUM(AC141:AG141))</f>
        <v>35.36079418359158</v>
      </c>
      <c r="AT141" s="200">
        <f>IF(D141=$C$171,$Z$171*('Other inputs'!$C$6/'Other inputs'!$C$5),SUM(AH141:AL141))</f>
        <v>111.03627938294966</v>
      </c>
      <c r="AU141" s="210">
        <f t="shared" si="37"/>
        <v>146.39707356654122</v>
      </c>
      <c r="AV141" s="214"/>
      <c r="AW141" s="199">
        <f>IF($G141=1,0,AC141*('Other inputs'!$F$6/'Other inputs'!$F$5))</f>
        <v>30.540638238035992</v>
      </c>
      <c r="AX141" s="200">
        <f>IF($G141=1,0,AD141*('Other inputs'!$F$6/'Other inputs'!$F$5))</f>
        <v>5.0156995078611581</v>
      </c>
      <c r="AY141" s="200">
        <f>IF($G141=1,0,AE141*('Other inputs'!$F$6/'Other inputs'!$F$5))</f>
        <v>0</v>
      </c>
      <c r="AZ141" s="200">
        <f>IF($G141=1,0,AF141*('Other inputs'!$F$6/'Other inputs'!$F$5))</f>
        <v>0</v>
      </c>
      <c r="BA141" s="200">
        <f>IF($G141=1,0,AG141*('Other inputs'!$F$6/'Other inputs'!$F$5))</f>
        <v>0</v>
      </c>
      <c r="BB141" s="199">
        <f>IF($G141=1,0,AH141*('Other inputs'!$C$7/'Other inputs'!$C$6))</f>
        <v>85.208579875648567</v>
      </c>
      <c r="BC141" s="200">
        <f>IF($G141=1,0,AI141*('Other inputs'!$C$7/'Other inputs'!$C$6))</f>
        <v>25.827699507301098</v>
      </c>
      <c r="BD141" s="200">
        <f>IF($G141=1,0,AJ141*('Other inputs'!$C$7/'Other inputs'!$C$6))</f>
        <v>0</v>
      </c>
      <c r="BE141" s="200">
        <f>IF($G141=1,0,AK141*('Other inputs'!$C$7/'Other inputs'!$C$6))</f>
        <v>0</v>
      </c>
      <c r="BF141" s="200">
        <f>IF($G141=1,0,AL141*('Other inputs'!$C$7/'Other inputs'!$C$6))</f>
        <v>0</v>
      </c>
      <c r="BG141" s="199">
        <f t="shared" si="38"/>
        <v>115.74921811368456</v>
      </c>
      <c r="BH141" s="200">
        <f t="shared" si="39"/>
        <v>30.843399015162255</v>
      </c>
      <c r="BI141" s="200">
        <f t="shared" si="40"/>
        <v>0</v>
      </c>
      <c r="BJ141" s="200">
        <f t="shared" si="41"/>
        <v>0</v>
      </c>
      <c r="BK141" s="210">
        <f t="shared" si="42"/>
        <v>0</v>
      </c>
      <c r="BL141" s="200"/>
      <c r="BM141" s="199">
        <f>IF(D141=C$171,'Other inputs'!$C$13/1000000,SUM(AW141:BA141))</f>
        <v>35.556337745897153</v>
      </c>
      <c r="BN141" s="200">
        <f>IF(B141=$B$171,$AT$171*('Other inputs'!$C$7/'Other inputs'!$C$6),SUM(BB141:BF141))</f>
        <v>111.03627938294966</v>
      </c>
      <c r="BO141" s="188">
        <f t="shared" si="43"/>
        <v>146.59261712884683</v>
      </c>
    </row>
    <row r="142" spans="2:67">
      <c r="B142" s="121" t="str">
        <f>'KI 2019-20'!B143</f>
        <v>E0601</v>
      </c>
      <c r="C142" s="160" t="str">
        <f t="shared" si="30"/>
        <v>E0601</v>
      </c>
      <c r="D142" s="160" t="str">
        <f t="shared" si="31"/>
        <v>E0601</v>
      </c>
      <c r="E142" t="str">
        <f>INDEX('KI 2019-20'!D$9:D$383,MATCH($B142,'KI 2019-20'!$B$9:$B$383,0))</f>
        <v>UNINFIR</v>
      </c>
      <c r="F142" t="str">
        <f>INDEX('KI 2019-20'!E$9:E$383,MATCH($B142,'KI 2019-20'!$B$9:$B$383,0))</f>
        <v>P1702</v>
      </c>
      <c r="G142" s="119">
        <v>0</v>
      </c>
      <c r="H142" s="120" t="str">
        <f>INDEX('KI 2019-20'!F$9:F$383,MATCH($B142,'KI 2019-20'!$B$9:$B$383,0))</f>
        <v>Halton</v>
      </c>
      <c r="I142" s="154">
        <f>_xlfn.IFNA(IF($B142=$B$382,0,INDEX('I.Supplementary 2019-20'!N$8:N$191,MATCH($B142,'I.Supplementary 2019-20'!$B$8:$B$191,0))),INDEX('KI 2019-20'!N$9:N$383,MATCH($B142,'KI 2019-20'!$B$9:$B$383,0)))</f>
        <v>9.066664755282007</v>
      </c>
      <c r="J142" s="153">
        <f>_xlfn.IFNA(IF($B142=$B$382,0,INDEX('I.Supplementary 2019-20'!O$8:O$191,MATCH($B142,'I.Supplementary 2019-20'!$B$8:$B$191,0))),INDEX('KI 2019-20'!O$9:O$383,MATCH($B142,'KI 2019-20'!$B$9:$B$383,0)))</f>
        <v>0.27251025470144863</v>
      </c>
      <c r="K142" s="153">
        <f>_xlfn.IFNA(IF($B142=$B$382,0,INDEX('I.Supplementary 2019-20'!P$8:P$191,MATCH($B142,'I.Supplementary 2019-20'!$B$8:$B$191,0))),INDEX('KI 2019-20'!P$9:P$383,MATCH($B142,'KI 2019-20'!$B$9:$B$383,0)))</f>
        <v>0</v>
      </c>
      <c r="L142" s="153">
        <f>_xlfn.IFNA(IF($B142=$B$382,0,INDEX('I.Supplementary 2019-20'!Q$8:Q$191,MATCH($B142,'I.Supplementary 2019-20'!$B$8:$B$191,0))),INDEX('KI 2019-20'!Q$9:Q$383,MATCH($B142,'KI 2019-20'!$B$9:$B$383,0)))</f>
        <v>0</v>
      </c>
      <c r="M142" s="155">
        <f>_xlfn.IFNA(IF($B142=$B$382,0,INDEX('I.Supplementary 2019-20'!R$8:R$191,MATCH($B142,'I.Supplementary 2019-20'!$B$8:$B$191,0))),INDEX('KI 2019-20'!R$9:R$383,MATCH($B142,'KI 2019-20'!$B$9:$B$383,0)))</f>
        <v>0</v>
      </c>
      <c r="N142" s="153">
        <f>_xlfn.IFNA(IF($B142=$B$382,0,INDEX('I.Supplementary 2019-20'!S$8:S$191,MATCH($B142,'I.Supplementary 2019-20'!$B$8:$B$191,0))),INDEX('KI 2019-20'!S$9:S$383,MATCH($B142,'KI 2019-20'!$B$9:$B$383,0)))</f>
        <v>30.897849732279976</v>
      </c>
      <c r="O142" s="153">
        <f>_xlfn.IFNA(IF($B142=$B$382,0,INDEX('I.Supplementary 2019-20'!T$8:T$191,MATCH($B142,'I.Supplementary 2019-20'!$B$8:$B$191,0))),INDEX('KI 2019-20'!T$9:T$383,MATCH($B142,'KI 2019-20'!$B$9:$B$383,0)))</f>
        <v>4.6271488036861301</v>
      </c>
      <c r="P142" s="153">
        <f>_xlfn.IFNA(IF($B142=$B$382,0,INDEX('I.Supplementary 2019-20'!U$8:U$191,MATCH($B142,'I.Supplementary 2019-20'!$B$8:$B$191,0))),INDEX('KI 2019-20'!U$9:U$383,MATCH($B142,'KI 2019-20'!$B$9:$B$383,0)))</f>
        <v>0</v>
      </c>
      <c r="Q142" s="153">
        <f>_xlfn.IFNA(IF($B142=$B$382,0,INDEX('I.Supplementary 2019-20'!V$8:V$191,MATCH($B142,'I.Supplementary 2019-20'!$B$8:$B$191,0))),INDEX('KI 2019-20'!V$9:V$383,MATCH($B142,'KI 2019-20'!$B$9:$B$383,0)))</f>
        <v>0</v>
      </c>
      <c r="R142" s="155">
        <f>_xlfn.IFNA(IF($B142=$B$382,0,INDEX('I.Supplementary 2019-20'!W$8:W$191,MATCH($B142,'I.Supplementary 2019-20'!$B$8:$B$191,0))),INDEX('KI 2019-20'!W$9:W$383,MATCH($B142,'KI 2019-20'!$B$9:$B$383,0)))</f>
        <v>0</v>
      </c>
      <c r="S142" s="153">
        <f>_xlfn.IFNA(IF($B142=$B$382,0,INDEX('I.Supplementary 2019-20'!X$8:X$191,MATCH($B142,'I.Supplementary 2019-20'!$B$8:$B$191,0))),INDEX('KI 2019-20'!X$9:X$383,MATCH($B142,'KI 2019-20'!$B$9:$B$383,0)))</f>
        <v>39.964514487561985</v>
      </c>
      <c r="T142" s="153">
        <f>_xlfn.IFNA(IF($B142=$B$382,0,INDEX('I.Supplementary 2019-20'!Y$8:Y$191,MATCH($B142,'I.Supplementary 2019-20'!$B$8:$B$191,0))),INDEX('KI 2019-20'!Y$9:Y$383,MATCH($B142,'KI 2019-20'!$B$9:$B$383,0)))</f>
        <v>4.8996590583875781</v>
      </c>
      <c r="U142" s="153">
        <f>_xlfn.IFNA(IF($B142=$B$382,0,INDEX('I.Supplementary 2019-20'!Z$8:Z$191,MATCH($B142,'I.Supplementary 2019-20'!$B$8:$B$191,0))),INDEX('KI 2019-20'!Z$9:Z$383,MATCH($B142,'KI 2019-20'!$B$9:$B$383,0)))</f>
        <v>0</v>
      </c>
      <c r="V142" s="153">
        <f>_xlfn.IFNA(IF($B142=$B$382,0,INDEX('I.Supplementary 2019-20'!AA$8:AA$191,MATCH($B142,'I.Supplementary 2019-20'!$B$8:$B$191,0))),INDEX('KI 2019-20'!AA$9:AA$383,MATCH($B142,'KI 2019-20'!$B$9:$B$383,0)))</f>
        <v>0</v>
      </c>
      <c r="W142" s="155">
        <f>_xlfn.IFNA(IF($B142=$B$382,0,INDEX('I.Supplementary 2019-20'!AB$8:AB$191,MATCH($B142,'I.Supplementary 2019-20'!$B$8:$B$191,0))),INDEX('KI 2019-20'!AB$9:AB$383,MATCH($B142,'KI 2019-20'!$B$9:$B$383,0)))</f>
        <v>0</v>
      </c>
      <c r="Y142" s="154">
        <f>_xlfn.IFNA(IF($B142=$B$382,0,INDEX('I.Supplementary 2019-20'!$I$8:$I$191,MATCH($B142,'I.Supplementary 2019-20'!$B$8:$B$191,0))),INDEX('KI 2019-20'!$I$9:$I$383,MATCH($B142,'KI 2019-20'!$B$9:$B$383,0)))</f>
        <v>9.339175009983455</v>
      </c>
      <c r="Z142" s="153">
        <f>_xlfn.IFNA(IF($B142=$B$382,0,INDEX('I.Supplementary 2019-20'!$J$8:$J$191,MATCH($B142,'I.Supplementary 2019-20'!$B$8:$B$191,0))),INDEX('KI 2019-20'!$J$9:$J$383,MATCH($B142,'KI 2019-20'!$B$9:$B$383,0)))</f>
        <v>35.524998535966105</v>
      </c>
      <c r="AA142" s="155">
        <f>_xlfn.IFNA(IF($B142=$B$382,0,INDEX('I.Supplementary 2019-20'!$H$8:$H$191,MATCH($B142,'I.Supplementary 2019-20'!$B$8:$B$191,0))),INDEX('KI 2019-20'!$H$9:$H$383,MATCH($B142,'KI 2019-20'!$B$9:$B$383,0)))</f>
        <v>44.864173545949562</v>
      </c>
      <c r="AC142" s="156">
        <f>I142*('Other inputs'!$C$6/'Other inputs'!$C$5)</f>
        <v>9.2143904539424071</v>
      </c>
      <c r="AD142" s="149">
        <f>IF(B142=$B$35,J142*('Other inputs'!$C$6/'Other inputs'!$C$5)-('Other inputs'!$C$18/1000000),J142*('Other inputs'!$C$6/'Other inputs'!$C$5))</f>
        <v>0.2769503403177655</v>
      </c>
      <c r="AE142" s="149">
        <f>K142*('Other inputs'!$C$6/'Other inputs'!$C$5)</f>
        <v>0</v>
      </c>
      <c r="AF142" s="149">
        <f>L142*('Other inputs'!$C$6/'Other inputs'!$C$5)</f>
        <v>0</v>
      </c>
      <c r="AG142" s="188">
        <f>M142*('Other inputs'!$C$6/'Other inputs'!$C$5)</f>
        <v>0</v>
      </c>
      <c r="AH142" s="149">
        <f>N142*('Other inputs'!$C$6/'Other inputs'!$C$5)</f>
        <v>31.401277019160304</v>
      </c>
      <c r="AI142" s="149">
        <f>O142*('Other inputs'!$C$6/'Other inputs'!$C$5)</f>
        <v>4.7025402302227679</v>
      </c>
      <c r="AJ142" s="149">
        <f>P142*('Other inputs'!$C$6/'Other inputs'!$C$5)</f>
        <v>0</v>
      </c>
      <c r="AK142" s="149">
        <f>Q142*('Other inputs'!$C$6/'Other inputs'!$C$5)</f>
        <v>0</v>
      </c>
      <c r="AL142" s="188">
        <f>R142*('Other inputs'!$C$6/'Other inputs'!$C$5)</f>
        <v>0</v>
      </c>
      <c r="AM142" s="156">
        <f t="shared" si="32"/>
        <v>40.615667473102711</v>
      </c>
      <c r="AN142" s="149">
        <f t="shared" si="33"/>
        <v>4.9794905705405332</v>
      </c>
      <c r="AO142" s="149">
        <f t="shared" si="34"/>
        <v>0</v>
      </c>
      <c r="AP142" s="149">
        <f t="shared" si="35"/>
        <v>0</v>
      </c>
      <c r="AQ142" s="188">
        <f t="shared" si="36"/>
        <v>0</v>
      </c>
      <c r="AR142" s="149"/>
      <c r="AS142" s="156">
        <f>IF(D142=$C$171,'Other inputs'!$C$12/1000000,SUM(AC142:AG142))</f>
        <v>9.4913407942601733</v>
      </c>
      <c r="AT142" s="200">
        <f>IF(D142=$C$171,$Z$171*('Other inputs'!$C$6/'Other inputs'!$C$5),SUM(AH142:AL142))</f>
        <v>36.10381724938307</v>
      </c>
      <c r="AU142" s="210">
        <f t="shared" si="37"/>
        <v>45.595158043643245</v>
      </c>
      <c r="AV142" s="214"/>
      <c r="AW142" s="199">
        <f>IF($G142=1,0,AC142*('Other inputs'!$F$6/'Other inputs'!$F$5))</f>
        <v>9.2653456085264185</v>
      </c>
      <c r="AX142" s="200">
        <f>IF($G142=1,0,AD142*('Other inputs'!$F$6/'Other inputs'!$F$5))</f>
        <v>0.2784818629370342</v>
      </c>
      <c r="AY142" s="200">
        <f>IF($G142=1,0,AE142*('Other inputs'!$F$6/'Other inputs'!$F$5))</f>
        <v>0</v>
      </c>
      <c r="AZ142" s="200">
        <f>IF($G142=1,0,AF142*('Other inputs'!$F$6/'Other inputs'!$F$5))</f>
        <v>0</v>
      </c>
      <c r="BA142" s="200">
        <f>IF($G142=1,0,AG142*('Other inputs'!$F$6/'Other inputs'!$F$5))</f>
        <v>0</v>
      </c>
      <c r="BB142" s="199">
        <f>IF($G142=1,0,AH142*('Other inputs'!$C$7/'Other inputs'!$C$6))</f>
        <v>31.401277019160304</v>
      </c>
      <c r="BC142" s="200">
        <f>IF($G142=1,0,AI142*('Other inputs'!$C$7/'Other inputs'!$C$6))</f>
        <v>4.7025402302227679</v>
      </c>
      <c r="BD142" s="200">
        <f>IF($G142=1,0,AJ142*('Other inputs'!$C$7/'Other inputs'!$C$6))</f>
        <v>0</v>
      </c>
      <c r="BE142" s="200">
        <f>IF($G142=1,0,AK142*('Other inputs'!$C$7/'Other inputs'!$C$6))</f>
        <v>0</v>
      </c>
      <c r="BF142" s="200">
        <f>IF($G142=1,0,AL142*('Other inputs'!$C$7/'Other inputs'!$C$6))</f>
        <v>0</v>
      </c>
      <c r="BG142" s="199">
        <f t="shared" si="38"/>
        <v>40.666622627686721</v>
      </c>
      <c r="BH142" s="200">
        <f t="shared" si="39"/>
        <v>4.9810220931598019</v>
      </c>
      <c r="BI142" s="200">
        <f t="shared" si="40"/>
        <v>0</v>
      </c>
      <c r="BJ142" s="200">
        <f t="shared" si="41"/>
        <v>0</v>
      </c>
      <c r="BK142" s="210">
        <f t="shared" si="42"/>
        <v>0</v>
      </c>
      <c r="BL142" s="200"/>
      <c r="BM142" s="199">
        <f>IF(D142=C$171,'Other inputs'!$C$13/1000000,SUM(AW142:BA142))</f>
        <v>9.5438274714634534</v>
      </c>
      <c r="BN142" s="200">
        <f>IF(B142=$B$171,$AT$171*('Other inputs'!$C$7/'Other inputs'!$C$6),SUM(BB142:BF142))</f>
        <v>36.10381724938307</v>
      </c>
      <c r="BO142" s="188">
        <f t="shared" si="43"/>
        <v>45.647644720846522</v>
      </c>
    </row>
    <row r="143" spans="2:67">
      <c r="B143" s="121" t="str">
        <f>'KI 2019-20'!B144</f>
        <v>E2732</v>
      </c>
      <c r="C143" s="160" t="str">
        <f t="shared" si="30"/>
        <v>E2732</v>
      </c>
      <c r="D143" s="160" t="str">
        <f t="shared" si="31"/>
        <v>E2732</v>
      </c>
      <c r="E143" t="str">
        <f>INDEX('KI 2019-20'!D$9:D$383,MATCH($B143,'KI 2019-20'!$B$9:$B$383,0))</f>
        <v>SD</v>
      </c>
      <c r="F143" t="str">
        <f>INDEX('KI 2019-20'!E$9:E$383,MATCH($B143,'KI 2019-20'!$B$9:$B$383,0))</f>
        <v>P1912</v>
      </c>
      <c r="G143" s="119">
        <v>0</v>
      </c>
      <c r="H143" s="120" t="str">
        <f>INDEX('KI 2019-20'!F$9:F$383,MATCH($B143,'KI 2019-20'!$B$9:$B$383,0))</f>
        <v>Hambleton</v>
      </c>
      <c r="I143" s="154">
        <f>_xlfn.IFNA(IF($B143=$B$382,0,INDEX('I.Supplementary 2019-20'!N$8:N$191,MATCH($B143,'I.Supplementary 2019-20'!$B$8:$B$191,0))),INDEX('KI 2019-20'!N$9:N$383,MATCH($B143,'KI 2019-20'!$B$9:$B$383,0)))</f>
        <v>0</v>
      </c>
      <c r="J143" s="153">
        <f>_xlfn.IFNA(IF($B143=$B$382,0,INDEX('I.Supplementary 2019-20'!O$8:O$191,MATCH($B143,'I.Supplementary 2019-20'!$B$8:$B$191,0))),INDEX('KI 2019-20'!O$9:O$383,MATCH($B143,'KI 2019-20'!$B$9:$B$383,0)))</f>
        <v>8.9510374645580537E-2</v>
      </c>
      <c r="K143" s="153">
        <f>_xlfn.IFNA(IF($B143=$B$382,0,INDEX('I.Supplementary 2019-20'!P$8:P$191,MATCH($B143,'I.Supplementary 2019-20'!$B$8:$B$191,0))),INDEX('KI 2019-20'!P$9:P$383,MATCH($B143,'KI 2019-20'!$B$9:$B$383,0)))</f>
        <v>0</v>
      </c>
      <c r="L143" s="153">
        <f>_xlfn.IFNA(IF($B143=$B$382,0,INDEX('I.Supplementary 2019-20'!Q$8:Q$191,MATCH($B143,'I.Supplementary 2019-20'!$B$8:$B$191,0))),INDEX('KI 2019-20'!Q$9:Q$383,MATCH($B143,'KI 2019-20'!$B$9:$B$383,0)))</f>
        <v>0</v>
      </c>
      <c r="M143" s="155">
        <f>_xlfn.IFNA(IF($B143=$B$382,0,INDEX('I.Supplementary 2019-20'!R$8:R$191,MATCH($B143,'I.Supplementary 2019-20'!$B$8:$B$191,0))),INDEX('KI 2019-20'!R$9:R$383,MATCH($B143,'KI 2019-20'!$B$9:$B$383,0)))</f>
        <v>0</v>
      </c>
      <c r="N143" s="153">
        <f>_xlfn.IFNA(IF($B143=$B$382,0,INDEX('I.Supplementary 2019-20'!S$8:S$191,MATCH($B143,'I.Supplementary 2019-20'!$B$8:$B$191,0))),INDEX('KI 2019-20'!S$9:S$383,MATCH($B143,'KI 2019-20'!$B$9:$B$383,0)))</f>
        <v>0</v>
      </c>
      <c r="O143" s="153">
        <f>_xlfn.IFNA(IF($B143=$B$382,0,INDEX('I.Supplementary 2019-20'!T$8:T$191,MATCH($B143,'I.Supplementary 2019-20'!$B$8:$B$191,0))),INDEX('KI 2019-20'!T$9:T$383,MATCH($B143,'KI 2019-20'!$B$9:$B$383,0)))</f>
        <v>2.0541532597700436</v>
      </c>
      <c r="P143" s="153">
        <f>_xlfn.IFNA(IF($B143=$B$382,0,INDEX('I.Supplementary 2019-20'!U$8:U$191,MATCH($B143,'I.Supplementary 2019-20'!$B$8:$B$191,0))),INDEX('KI 2019-20'!U$9:U$383,MATCH($B143,'KI 2019-20'!$B$9:$B$383,0)))</f>
        <v>0</v>
      </c>
      <c r="Q143" s="153">
        <f>_xlfn.IFNA(IF($B143=$B$382,0,INDEX('I.Supplementary 2019-20'!V$8:V$191,MATCH($B143,'I.Supplementary 2019-20'!$B$8:$B$191,0))),INDEX('KI 2019-20'!V$9:V$383,MATCH($B143,'KI 2019-20'!$B$9:$B$383,0)))</f>
        <v>0</v>
      </c>
      <c r="R143" s="155">
        <f>_xlfn.IFNA(IF($B143=$B$382,0,INDEX('I.Supplementary 2019-20'!W$8:W$191,MATCH($B143,'I.Supplementary 2019-20'!$B$8:$B$191,0))),INDEX('KI 2019-20'!W$9:W$383,MATCH($B143,'KI 2019-20'!$B$9:$B$383,0)))</f>
        <v>0</v>
      </c>
      <c r="S143" s="153">
        <f>_xlfn.IFNA(IF($B143=$B$382,0,INDEX('I.Supplementary 2019-20'!X$8:X$191,MATCH($B143,'I.Supplementary 2019-20'!$B$8:$B$191,0))),INDEX('KI 2019-20'!X$9:X$383,MATCH($B143,'KI 2019-20'!$B$9:$B$383,0)))</f>
        <v>0</v>
      </c>
      <c r="T143" s="153">
        <f>_xlfn.IFNA(IF($B143=$B$382,0,INDEX('I.Supplementary 2019-20'!Y$8:Y$191,MATCH($B143,'I.Supplementary 2019-20'!$B$8:$B$191,0))),INDEX('KI 2019-20'!Y$9:Y$383,MATCH($B143,'KI 2019-20'!$B$9:$B$383,0)))</f>
        <v>2.1436636344156237</v>
      </c>
      <c r="U143" s="153">
        <f>_xlfn.IFNA(IF($B143=$B$382,0,INDEX('I.Supplementary 2019-20'!Z$8:Z$191,MATCH($B143,'I.Supplementary 2019-20'!$B$8:$B$191,0))),INDEX('KI 2019-20'!Z$9:Z$383,MATCH($B143,'KI 2019-20'!$B$9:$B$383,0)))</f>
        <v>0</v>
      </c>
      <c r="V143" s="153">
        <f>_xlfn.IFNA(IF($B143=$B$382,0,INDEX('I.Supplementary 2019-20'!AA$8:AA$191,MATCH($B143,'I.Supplementary 2019-20'!$B$8:$B$191,0))),INDEX('KI 2019-20'!AA$9:AA$383,MATCH($B143,'KI 2019-20'!$B$9:$B$383,0)))</f>
        <v>0</v>
      </c>
      <c r="W143" s="155">
        <f>_xlfn.IFNA(IF($B143=$B$382,0,INDEX('I.Supplementary 2019-20'!AB$8:AB$191,MATCH($B143,'I.Supplementary 2019-20'!$B$8:$B$191,0))),INDEX('KI 2019-20'!AB$9:AB$383,MATCH($B143,'KI 2019-20'!$B$9:$B$383,0)))</f>
        <v>0</v>
      </c>
      <c r="Y143" s="154">
        <f>_xlfn.IFNA(IF($B143=$B$382,0,INDEX('I.Supplementary 2019-20'!$I$8:$I$191,MATCH($B143,'I.Supplementary 2019-20'!$B$8:$B$191,0))),INDEX('KI 2019-20'!$I$9:$I$383,MATCH($B143,'KI 2019-20'!$B$9:$B$383,0)))</f>
        <v>8.9510374645580537E-2</v>
      </c>
      <c r="Z143" s="153">
        <f>_xlfn.IFNA(IF($B143=$B$382,0,INDEX('I.Supplementary 2019-20'!$J$8:$J$191,MATCH($B143,'I.Supplementary 2019-20'!$B$8:$B$191,0))),INDEX('KI 2019-20'!$J$9:$J$383,MATCH($B143,'KI 2019-20'!$B$9:$B$383,0)))</f>
        <v>2.0541532597700436</v>
      </c>
      <c r="AA143" s="155">
        <f>_xlfn.IFNA(IF($B143=$B$382,0,INDEX('I.Supplementary 2019-20'!$H$8:$H$191,MATCH($B143,'I.Supplementary 2019-20'!$B$8:$B$191,0))),INDEX('KI 2019-20'!$H$9:$H$383,MATCH($B143,'KI 2019-20'!$B$9:$B$383,0)))</f>
        <v>2.1436636344156237</v>
      </c>
      <c r="AC143" s="156">
        <f>I143*('Other inputs'!$C$6/'Other inputs'!$C$5)</f>
        <v>0</v>
      </c>
      <c r="AD143" s="149">
        <f>IF(B143=$B$35,J143*('Other inputs'!$C$6/'Other inputs'!$C$5)-('Other inputs'!$C$18/1000000),J143*('Other inputs'!$C$6/'Other inputs'!$C$5))</f>
        <v>9.096879215508083E-2</v>
      </c>
      <c r="AE143" s="149">
        <f>K143*('Other inputs'!$C$6/'Other inputs'!$C$5)</f>
        <v>0</v>
      </c>
      <c r="AF143" s="149">
        <f>L143*('Other inputs'!$C$6/'Other inputs'!$C$5)</f>
        <v>0</v>
      </c>
      <c r="AG143" s="188">
        <f>M143*('Other inputs'!$C$6/'Other inputs'!$C$5)</f>
        <v>0</v>
      </c>
      <c r="AH143" s="149">
        <f>N143*('Other inputs'!$C$6/'Other inputs'!$C$5)</f>
        <v>0</v>
      </c>
      <c r="AI143" s="149">
        <f>O143*('Other inputs'!$C$6/'Other inputs'!$C$5)</f>
        <v>2.0876221519862561</v>
      </c>
      <c r="AJ143" s="149">
        <f>P143*('Other inputs'!$C$6/'Other inputs'!$C$5)</f>
        <v>0</v>
      </c>
      <c r="AK143" s="149">
        <f>Q143*('Other inputs'!$C$6/'Other inputs'!$C$5)</f>
        <v>0</v>
      </c>
      <c r="AL143" s="188">
        <f>R143*('Other inputs'!$C$6/'Other inputs'!$C$5)</f>
        <v>0</v>
      </c>
      <c r="AM143" s="156">
        <f t="shared" si="32"/>
        <v>0</v>
      </c>
      <c r="AN143" s="149">
        <f t="shared" si="33"/>
        <v>2.1785909441413369</v>
      </c>
      <c r="AO143" s="149">
        <f t="shared" si="34"/>
        <v>0</v>
      </c>
      <c r="AP143" s="149">
        <f t="shared" si="35"/>
        <v>0</v>
      </c>
      <c r="AQ143" s="188">
        <f t="shared" si="36"/>
        <v>0</v>
      </c>
      <c r="AR143" s="149"/>
      <c r="AS143" s="156">
        <f>IF(D143=$C$171,'Other inputs'!$C$12/1000000,SUM(AC143:AG143))</f>
        <v>9.096879215508083E-2</v>
      </c>
      <c r="AT143" s="200">
        <f>IF(D143=$C$171,$Z$171*('Other inputs'!$C$6/'Other inputs'!$C$5),SUM(AH143:AL143))</f>
        <v>2.0876221519862561</v>
      </c>
      <c r="AU143" s="210">
        <f t="shared" si="37"/>
        <v>2.1785909441413369</v>
      </c>
      <c r="AV143" s="214"/>
      <c r="AW143" s="199">
        <f>IF($G143=1,0,AC143*('Other inputs'!$F$6/'Other inputs'!$F$5))</f>
        <v>0</v>
      </c>
      <c r="AX143" s="200">
        <f>IF($G143=1,0,AD143*('Other inputs'!$F$6/'Other inputs'!$F$5))</f>
        <v>9.1471845383588185E-2</v>
      </c>
      <c r="AY143" s="200">
        <f>IF($G143=1,0,AE143*('Other inputs'!$F$6/'Other inputs'!$F$5))</f>
        <v>0</v>
      </c>
      <c r="AZ143" s="200">
        <f>IF($G143=1,0,AF143*('Other inputs'!$F$6/'Other inputs'!$F$5))</f>
        <v>0</v>
      </c>
      <c r="BA143" s="200">
        <f>IF($G143=1,0,AG143*('Other inputs'!$F$6/'Other inputs'!$F$5))</f>
        <v>0</v>
      </c>
      <c r="BB143" s="199">
        <f>IF($G143=1,0,AH143*('Other inputs'!$C$7/'Other inputs'!$C$6))</f>
        <v>0</v>
      </c>
      <c r="BC143" s="200">
        <f>IF($G143=1,0,AI143*('Other inputs'!$C$7/'Other inputs'!$C$6))</f>
        <v>2.0876221519862561</v>
      </c>
      <c r="BD143" s="200">
        <f>IF($G143=1,0,AJ143*('Other inputs'!$C$7/'Other inputs'!$C$6))</f>
        <v>0</v>
      </c>
      <c r="BE143" s="200">
        <f>IF($G143=1,0,AK143*('Other inputs'!$C$7/'Other inputs'!$C$6))</f>
        <v>0</v>
      </c>
      <c r="BF143" s="200">
        <f>IF($G143=1,0,AL143*('Other inputs'!$C$7/'Other inputs'!$C$6))</f>
        <v>0</v>
      </c>
      <c r="BG143" s="199">
        <f t="shared" si="38"/>
        <v>0</v>
      </c>
      <c r="BH143" s="200">
        <f t="shared" si="39"/>
        <v>2.1790939973698444</v>
      </c>
      <c r="BI143" s="200">
        <f t="shared" si="40"/>
        <v>0</v>
      </c>
      <c r="BJ143" s="200">
        <f t="shared" si="41"/>
        <v>0</v>
      </c>
      <c r="BK143" s="210">
        <f t="shared" si="42"/>
        <v>0</v>
      </c>
      <c r="BL143" s="200"/>
      <c r="BM143" s="199">
        <f>IF(D143=C$171,'Other inputs'!$C$13/1000000,SUM(AW143:BA143))</f>
        <v>9.1471845383588185E-2</v>
      </c>
      <c r="BN143" s="200">
        <f>IF(B143=$B$171,$AT$171*('Other inputs'!$C$7/'Other inputs'!$C$6),SUM(BB143:BF143))</f>
        <v>2.0876221519862561</v>
      </c>
      <c r="BO143" s="188">
        <f t="shared" si="43"/>
        <v>2.1790939973698444</v>
      </c>
    </row>
    <row r="144" spans="2:67">
      <c r="B144" s="121" t="str">
        <f>'KI 2019-20'!B145</f>
        <v>E5014</v>
      </c>
      <c r="C144" s="160" t="str">
        <f t="shared" si="30"/>
        <v>E5014</v>
      </c>
      <c r="D144" s="160" t="str">
        <f t="shared" si="31"/>
        <v>E5014</v>
      </c>
      <c r="E144" t="str">
        <f>INDEX('KI 2019-20'!D$9:D$383,MATCH($B144,'KI 2019-20'!$B$9:$B$383,0))</f>
        <v>ILB</v>
      </c>
      <c r="F144" t="str">
        <f>INDEX('KI 2019-20'!E$9:E$383,MATCH($B144,'KI 2019-20'!$B$9:$B$383,0))</f>
        <v>P1915</v>
      </c>
      <c r="G144" s="119">
        <v>0</v>
      </c>
      <c r="H144" s="120" t="str">
        <f>INDEX('KI 2019-20'!F$9:F$383,MATCH($B144,'KI 2019-20'!$B$9:$B$383,0))</f>
        <v>Hammersmith and Fulham</v>
      </c>
      <c r="I144" s="154">
        <f>_xlfn.IFNA(IF($B144=$B$382,0,INDEX('I.Supplementary 2019-20'!N$8:N$191,MATCH($B144,'I.Supplementary 2019-20'!$B$8:$B$191,0))),INDEX('KI 2019-20'!N$9:N$383,MATCH($B144,'KI 2019-20'!$B$9:$B$383,0)))</f>
        <v>14.074649710728311</v>
      </c>
      <c r="J144" s="153">
        <f>_xlfn.IFNA(IF($B144=$B$382,0,INDEX('I.Supplementary 2019-20'!O$8:O$191,MATCH($B144,'I.Supplementary 2019-20'!$B$8:$B$191,0))),INDEX('KI 2019-20'!O$9:O$383,MATCH($B144,'KI 2019-20'!$B$9:$B$383,0)))</f>
        <v>3.0563734598885031</v>
      </c>
      <c r="K144" s="153">
        <f>_xlfn.IFNA(IF($B144=$B$382,0,INDEX('I.Supplementary 2019-20'!P$8:P$191,MATCH($B144,'I.Supplementary 2019-20'!$B$8:$B$191,0))),INDEX('KI 2019-20'!P$9:P$383,MATCH($B144,'KI 2019-20'!$B$9:$B$383,0)))</f>
        <v>0</v>
      </c>
      <c r="L144" s="153">
        <f>_xlfn.IFNA(IF($B144=$B$382,0,INDEX('I.Supplementary 2019-20'!Q$8:Q$191,MATCH($B144,'I.Supplementary 2019-20'!$B$8:$B$191,0))),INDEX('KI 2019-20'!Q$9:Q$383,MATCH($B144,'KI 2019-20'!$B$9:$B$383,0)))</f>
        <v>0</v>
      </c>
      <c r="M144" s="155">
        <f>_xlfn.IFNA(IF($B144=$B$382,0,INDEX('I.Supplementary 2019-20'!R$8:R$191,MATCH($B144,'I.Supplementary 2019-20'!$B$8:$B$191,0))),INDEX('KI 2019-20'!R$9:R$383,MATCH($B144,'KI 2019-20'!$B$9:$B$383,0)))</f>
        <v>0</v>
      </c>
      <c r="N144" s="153">
        <f>_xlfn.IFNA(IF($B144=$B$382,0,INDEX('I.Supplementary 2019-20'!S$8:S$191,MATCH($B144,'I.Supplementary 2019-20'!$B$8:$B$191,0))),INDEX('KI 2019-20'!S$9:S$383,MATCH($B144,'KI 2019-20'!$B$9:$B$383,0)))</f>
        <v>40.711875205615243</v>
      </c>
      <c r="O144" s="153">
        <f>_xlfn.IFNA(IF($B144=$B$382,0,INDEX('I.Supplementary 2019-20'!T$8:T$191,MATCH($B144,'I.Supplementary 2019-20'!$B$8:$B$191,0))),INDEX('KI 2019-20'!T$9:T$383,MATCH($B144,'KI 2019-20'!$B$9:$B$383,0)))</f>
        <v>20.152327691303018</v>
      </c>
      <c r="P144" s="153">
        <f>_xlfn.IFNA(IF($B144=$B$382,0,INDEX('I.Supplementary 2019-20'!U$8:U$191,MATCH($B144,'I.Supplementary 2019-20'!$B$8:$B$191,0))),INDEX('KI 2019-20'!U$9:U$383,MATCH($B144,'KI 2019-20'!$B$9:$B$383,0)))</f>
        <v>0</v>
      </c>
      <c r="Q144" s="153">
        <f>_xlfn.IFNA(IF($B144=$B$382,0,INDEX('I.Supplementary 2019-20'!V$8:V$191,MATCH($B144,'I.Supplementary 2019-20'!$B$8:$B$191,0))),INDEX('KI 2019-20'!V$9:V$383,MATCH($B144,'KI 2019-20'!$B$9:$B$383,0)))</f>
        <v>0</v>
      </c>
      <c r="R144" s="155">
        <f>_xlfn.IFNA(IF($B144=$B$382,0,INDEX('I.Supplementary 2019-20'!W$8:W$191,MATCH($B144,'I.Supplementary 2019-20'!$B$8:$B$191,0))),INDEX('KI 2019-20'!W$9:W$383,MATCH($B144,'KI 2019-20'!$B$9:$B$383,0)))</f>
        <v>0</v>
      </c>
      <c r="S144" s="153">
        <f>_xlfn.IFNA(IF($B144=$B$382,0,INDEX('I.Supplementary 2019-20'!X$8:X$191,MATCH($B144,'I.Supplementary 2019-20'!$B$8:$B$191,0))),INDEX('KI 2019-20'!X$9:X$383,MATCH($B144,'KI 2019-20'!$B$9:$B$383,0)))</f>
        <v>54.786524916343552</v>
      </c>
      <c r="T144" s="153">
        <f>_xlfn.IFNA(IF($B144=$B$382,0,INDEX('I.Supplementary 2019-20'!Y$8:Y$191,MATCH($B144,'I.Supplementary 2019-20'!$B$8:$B$191,0))),INDEX('KI 2019-20'!Y$9:Y$383,MATCH($B144,'KI 2019-20'!$B$9:$B$383,0)))</f>
        <v>23.208701151191523</v>
      </c>
      <c r="U144" s="153">
        <f>_xlfn.IFNA(IF($B144=$B$382,0,INDEX('I.Supplementary 2019-20'!Z$8:Z$191,MATCH($B144,'I.Supplementary 2019-20'!$B$8:$B$191,0))),INDEX('KI 2019-20'!Z$9:Z$383,MATCH($B144,'KI 2019-20'!$B$9:$B$383,0)))</f>
        <v>0</v>
      </c>
      <c r="V144" s="153">
        <f>_xlfn.IFNA(IF($B144=$B$382,0,INDEX('I.Supplementary 2019-20'!AA$8:AA$191,MATCH($B144,'I.Supplementary 2019-20'!$B$8:$B$191,0))),INDEX('KI 2019-20'!AA$9:AA$383,MATCH($B144,'KI 2019-20'!$B$9:$B$383,0)))</f>
        <v>0</v>
      </c>
      <c r="W144" s="155">
        <f>_xlfn.IFNA(IF($B144=$B$382,0,INDEX('I.Supplementary 2019-20'!AB$8:AB$191,MATCH($B144,'I.Supplementary 2019-20'!$B$8:$B$191,0))),INDEX('KI 2019-20'!AB$9:AB$383,MATCH($B144,'KI 2019-20'!$B$9:$B$383,0)))</f>
        <v>0</v>
      </c>
      <c r="Y144" s="154">
        <f>_xlfn.IFNA(IF($B144=$B$382,0,INDEX('I.Supplementary 2019-20'!$I$8:$I$191,MATCH($B144,'I.Supplementary 2019-20'!$B$8:$B$191,0))),INDEX('KI 2019-20'!$I$9:$I$383,MATCH($B144,'KI 2019-20'!$B$9:$B$383,0)))</f>
        <v>17.131023170616814</v>
      </c>
      <c r="Z144" s="153">
        <f>_xlfn.IFNA(IF($B144=$B$382,0,INDEX('I.Supplementary 2019-20'!$J$8:$J$191,MATCH($B144,'I.Supplementary 2019-20'!$B$8:$B$191,0))),INDEX('KI 2019-20'!$J$9:$J$383,MATCH($B144,'KI 2019-20'!$B$9:$B$383,0)))</f>
        <v>60.864202896918265</v>
      </c>
      <c r="AA144" s="155">
        <f>_xlfn.IFNA(IF($B144=$B$382,0,INDEX('I.Supplementary 2019-20'!$H$8:$H$191,MATCH($B144,'I.Supplementary 2019-20'!$B$8:$B$191,0))),INDEX('KI 2019-20'!$H$9:$H$383,MATCH($B144,'KI 2019-20'!$B$9:$B$383,0)))</f>
        <v>77.995226067535071</v>
      </c>
      <c r="AC144" s="156">
        <f>I144*('Other inputs'!$C$6/'Other inputs'!$C$5)</f>
        <v>14.303971905607796</v>
      </c>
      <c r="AD144" s="149">
        <f>IF(B144=$B$35,J144*('Other inputs'!$C$6/'Other inputs'!$C$5)-('Other inputs'!$C$18/1000000),J144*('Other inputs'!$C$6/'Other inputs'!$C$5))</f>
        <v>3.1061718054671346</v>
      </c>
      <c r="AE144" s="149">
        <f>K144*('Other inputs'!$C$6/'Other inputs'!$C$5)</f>
        <v>0</v>
      </c>
      <c r="AF144" s="149">
        <f>L144*('Other inputs'!$C$6/'Other inputs'!$C$5)</f>
        <v>0</v>
      </c>
      <c r="AG144" s="188">
        <f>M144*('Other inputs'!$C$6/'Other inputs'!$C$5)</f>
        <v>0</v>
      </c>
      <c r="AH144" s="149">
        <f>N144*('Other inputs'!$C$6/'Other inputs'!$C$5)</f>
        <v>41.375205147865593</v>
      </c>
      <c r="AI144" s="149">
        <f>O144*('Other inputs'!$C$6/'Other inputs'!$C$5)</f>
        <v>20.480675189328323</v>
      </c>
      <c r="AJ144" s="149">
        <f>P144*('Other inputs'!$C$6/'Other inputs'!$C$5)</f>
        <v>0</v>
      </c>
      <c r="AK144" s="149">
        <f>Q144*('Other inputs'!$C$6/'Other inputs'!$C$5)</f>
        <v>0</v>
      </c>
      <c r="AL144" s="188">
        <f>R144*('Other inputs'!$C$6/'Other inputs'!$C$5)</f>
        <v>0</v>
      </c>
      <c r="AM144" s="156">
        <f t="shared" si="32"/>
        <v>55.679177053473389</v>
      </c>
      <c r="AN144" s="149">
        <f t="shared" si="33"/>
        <v>23.586846994795458</v>
      </c>
      <c r="AO144" s="149">
        <f t="shared" si="34"/>
        <v>0</v>
      </c>
      <c r="AP144" s="149">
        <f t="shared" si="35"/>
        <v>0</v>
      </c>
      <c r="AQ144" s="188">
        <f t="shared" si="36"/>
        <v>0</v>
      </c>
      <c r="AR144" s="149"/>
      <c r="AS144" s="156">
        <f>IF(D144=$C$171,'Other inputs'!$C$12/1000000,SUM(AC144:AG144))</f>
        <v>17.41014371107493</v>
      </c>
      <c r="AT144" s="200">
        <f>IF(D144=$C$171,$Z$171*('Other inputs'!$C$6/'Other inputs'!$C$5),SUM(AH144:AL144))</f>
        <v>61.855880337193916</v>
      </c>
      <c r="AU144" s="210">
        <f t="shared" si="37"/>
        <v>79.266024048268847</v>
      </c>
      <c r="AV144" s="214"/>
      <c r="AW144" s="199">
        <f>IF($G144=1,0,AC144*('Other inputs'!$F$6/'Other inputs'!$F$5))</f>
        <v>14.383072211076593</v>
      </c>
      <c r="AX144" s="200">
        <f>IF($G144=1,0,AD144*('Other inputs'!$F$6/'Other inputs'!$F$5))</f>
        <v>3.1233487924098098</v>
      </c>
      <c r="AY144" s="200">
        <f>IF($G144=1,0,AE144*('Other inputs'!$F$6/'Other inputs'!$F$5))</f>
        <v>0</v>
      </c>
      <c r="AZ144" s="200">
        <f>IF($G144=1,0,AF144*('Other inputs'!$F$6/'Other inputs'!$F$5))</f>
        <v>0</v>
      </c>
      <c r="BA144" s="200">
        <f>IF($G144=1,0,AG144*('Other inputs'!$F$6/'Other inputs'!$F$5))</f>
        <v>0</v>
      </c>
      <c r="BB144" s="199">
        <f>IF($G144=1,0,AH144*('Other inputs'!$C$7/'Other inputs'!$C$6))</f>
        <v>41.375205147865593</v>
      </c>
      <c r="BC144" s="200">
        <f>IF($G144=1,0,AI144*('Other inputs'!$C$7/'Other inputs'!$C$6))</f>
        <v>20.480675189328323</v>
      </c>
      <c r="BD144" s="200">
        <f>IF($G144=1,0,AJ144*('Other inputs'!$C$7/'Other inputs'!$C$6))</f>
        <v>0</v>
      </c>
      <c r="BE144" s="200">
        <f>IF($G144=1,0,AK144*('Other inputs'!$C$7/'Other inputs'!$C$6))</f>
        <v>0</v>
      </c>
      <c r="BF144" s="200">
        <f>IF($G144=1,0,AL144*('Other inputs'!$C$7/'Other inputs'!$C$6))</f>
        <v>0</v>
      </c>
      <c r="BG144" s="199">
        <f t="shared" si="38"/>
        <v>55.758277358942188</v>
      </c>
      <c r="BH144" s="200">
        <f t="shared" si="39"/>
        <v>23.604023981738134</v>
      </c>
      <c r="BI144" s="200">
        <f t="shared" si="40"/>
        <v>0</v>
      </c>
      <c r="BJ144" s="200">
        <f t="shared" si="41"/>
        <v>0</v>
      </c>
      <c r="BK144" s="210">
        <f t="shared" si="42"/>
        <v>0</v>
      </c>
      <c r="BL144" s="200"/>
      <c r="BM144" s="199">
        <f>IF(D144=C$171,'Other inputs'!$C$13/1000000,SUM(AW144:BA144))</f>
        <v>17.506421003486402</v>
      </c>
      <c r="BN144" s="200">
        <f>IF(B144=$B$171,$AT$171*('Other inputs'!$C$7/'Other inputs'!$C$6),SUM(BB144:BF144))</f>
        <v>61.855880337193916</v>
      </c>
      <c r="BO144" s="188">
        <f t="shared" si="43"/>
        <v>79.362301340680318</v>
      </c>
    </row>
    <row r="145" spans="2:67">
      <c r="B145" s="121" t="str">
        <f>'KI 2019-20'!B146</f>
        <v>E1721</v>
      </c>
      <c r="C145" s="160" t="str">
        <f t="shared" si="30"/>
        <v>E1721</v>
      </c>
      <c r="D145" s="160" t="str">
        <f t="shared" si="31"/>
        <v>E1721</v>
      </c>
      <c r="E145" t="str">
        <f>INDEX('KI 2019-20'!D$9:D$383,MATCH($B145,'KI 2019-20'!$B$9:$B$383,0))</f>
        <v>SCNFIR</v>
      </c>
      <c r="F145">
        <f>INDEX('KI 2019-20'!E$9:E$383,MATCH($B145,'KI 2019-20'!$B$9:$B$383,0))</f>
        <v>0</v>
      </c>
      <c r="G145" s="119">
        <v>0</v>
      </c>
      <c r="H145" s="120" t="str">
        <f>INDEX('KI 2019-20'!F$9:F$383,MATCH($B145,'KI 2019-20'!$B$9:$B$383,0))</f>
        <v>Hampshire</v>
      </c>
      <c r="I145" s="154">
        <f>_xlfn.IFNA(IF($B145=$B$382,0,INDEX('I.Supplementary 2019-20'!N$8:N$191,MATCH($B145,'I.Supplementary 2019-20'!$B$8:$B$191,0))),INDEX('KI 2019-20'!N$9:N$383,MATCH($B145,'KI 2019-20'!$B$9:$B$383,0)))</f>
        <v>0</v>
      </c>
      <c r="J145" s="153">
        <f>_xlfn.IFNA(IF($B145=$B$382,0,INDEX('I.Supplementary 2019-20'!O$8:O$191,MATCH($B145,'I.Supplementary 2019-20'!$B$8:$B$191,0))),INDEX('KI 2019-20'!O$9:O$383,MATCH($B145,'KI 2019-20'!$B$9:$B$383,0)))</f>
        <v>0</v>
      </c>
      <c r="K145" s="153">
        <f>_xlfn.IFNA(IF($B145=$B$382,0,INDEX('I.Supplementary 2019-20'!P$8:P$191,MATCH($B145,'I.Supplementary 2019-20'!$B$8:$B$191,0))),INDEX('KI 2019-20'!P$9:P$383,MATCH($B145,'KI 2019-20'!$B$9:$B$383,0)))</f>
        <v>0</v>
      </c>
      <c r="L145" s="153">
        <f>_xlfn.IFNA(IF($B145=$B$382,0,INDEX('I.Supplementary 2019-20'!Q$8:Q$191,MATCH($B145,'I.Supplementary 2019-20'!$B$8:$B$191,0))),INDEX('KI 2019-20'!Q$9:Q$383,MATCH($B145,'KI 2019-20'!$B$9:$B$383,0)))</f>
        <v>0</v>
      </c>
      <c r="M145" s="155">
        <f>_xlfn.IFNA(IF($B145=$B$382,0,INDEX('I.Supplementary 2019-20'!R$8:R$191,MATCH($B145,'I.Supplementary 2019-20'!$B$8:$B$191,0))),INDEX('KI 2019-20'!R$9:R$383,MATCH($B145,'KI 2019-20'!$B$9:$B$383,0)))</f>
        <v>0</v>
      </c>
      <c r="N145" s="153">
        <f>_xlfn.IFNA(IF($B145=$B$382,0,INDEX('I.Supplementary 2019-20'!S$8:S$191,MATCH($B145,'I.Supplementary 2019-20'!$B$8:$B$191,0))),INDEX('KI 2019-20'!S$9:S$383,MATCH($B145,'KI 2019-20'!$B$9:$B$383,0)))</f>
        <v>118.32582214209492</v>
      </c>
      <c r="O145" s="153">
        <f>_xlfn.IFNA(IF($B145=$B$382,0,INDEX('I.Supplementary 2019-20'!T$8:T$191,MATCH($B145,'I.Supplementary 2019-20'!$B$8:$B$191,0))),INDEX('KI 2019-20'!T$9:T$383,MATCH($B145,'KI 2019-20'!$B$9:$B$383,0)))</f>
        <v>0</v>
      </c>
      <c r="P145" s="153">
        <f>_xlfn.IFNA(IF($B145=$B$382,0,INDEX('I.Supplementary 2019-20'!U$8:U$191,MATCH($B145,'I.Supplementary 2019-20'!$B$8:$B$191,0))),INDEX('KI 2019-20'!U$9:U$383,MATCH($B145,'KI 2019-20'!$B$9:$B$383,0)))</f>
        <v>0</v>
      </c>
      <c r="Q145" s="153">
        <f>_xlfn.IFNA(IF($B145=$B$382,0,INDEX('I.Supplementary 2019-20'!V$8:V$191,MATCH($B145,'I.Supplementary 2019-20'!$B$8:$B$191,0))),INDEX('KI 2019-20'!V$9:V$383,MATCH($B145,'KI 2019-20'!$B$9:$B$383,0)))</f>
        <v>0</v>
      </c>
      <c r="R145" s="155">
        <f>_xlfn.IFNA(IF($B145=$B$382,0,INDEX('I.Supplementary 2019-20'!W$8:W$191,MATCH($B145,'I.Supplementary 2019-20'!$B$8:$B$191,0))),INDEX('KI 2019-20'!W$9:W$383,MATCH($B145,'KI 2019-20'!$B$9:$B$383,0)))</f>
        <v>0</v>
      </c>
      <c r="S145" s="153">
        <f>_xlfn.IFNA(IF($B145=$B$382,0,INDEX('I.Supplementary 2019-20'!X$8:X$191,MATCH($B145,'I.Supplementary 2019-20'!$B$8:$B$191,0))),INDEX('KI 2019-20'!X$9:X$383,MATCH($B145,'KI 2019-20'!$B$9:$B$383,0)))</f>
        <v>118.32582214209492</v>
      </c>
      <c r="T145" s="153">
        <f>_xlfn.IFNA(IF($B145=$B$382,0,INDEX('I.Supplementary 2019-20'!Y$8:Y$191,MATCH($B145,'I.Supplementary 2019-20'!$B$8:$B$191,0))),INDEX('KI 2019-20'!Y$9:Y$383,MATCH($B145,'KI 2019-20'!$B$9:$B$383,0)))</f>
        <v>0</v>
      </c>
      <c r="U145" s="153">
        <f>_xlfn.IFNA(IF($B145=$B$382,0,INDEX('I.Supplementary 2019-20'!Z$8:Z$191,MATCH($B145,'I.Supplementary 2019-20'!$B$8:$B$191,0))),INDEX('KI 2019-20'!Z$9:Z$383,MATCH($B145,'KI 2019-20'!$B$9:$B$383,0)))</f>
        <v>0</v>
      </c>
      <c r="V145" s="153">
        <f>_xlfn.IFNA(IF($B145=$B$382,0,INDEX('I.Supplementary 2019-20'!AA$8:AA$191,MATCH($B145,'I.Supplementary 2019-20'!$B$8:$B$191,0))),INDEX('KI 2019-20'!AA$9:AA$383,MATCH($B145,'KI 2019-20'!$B$9:$B$383,0)))</f>
        <v>0</v>
      </c>
      <c r="W145" s="155">
        <f>_xlfn.IFNA(IF($B145=$B$382,0,INDEX('I.Supplementary 2019-20'!AB$8:AB$191,MATCH($B145,'I.Supplementary 2019-20'!$B$8:$B$191,0))),INDEX('KI 2019-20'!AB$9:AB$383,MATCH($B145,'KI 2019-20'!$B$9:$B$383,0)))</f>
        <v>0</v>
      </c>
      <c r="Y145" s="154">
        <f>_xlfn.IFNA(IF($B145=$B$382,0,INDEX('I.Supplementary 2019-20'!$I$8:$I$191,MATCH($B145,'I.Supplementary 2019-20'!$B$8:$B$191,0))),INDEX('KI 2019-20'!$I$9:$I$383,MATCH($B145,'KI 2019-20'!$B$9:$B$383,0)))</f>
        <v>0</v>
      </c>
      <c r="Z145" s="153">
        <f>_xlfn.IFNA(IF($B145=$B$382,0,INDEX('I.Supplementary 2019-20'!$J$8:$J$191,MATCH($B145,'I.Supplementary 2019-20'!$B$8:$B$191,0))),INDEX('KI 2019-20'!$J$9:$J$383,MATCH($B145,'KI 2019-20'!$B$9:$B$383,0)))</f>
        <v>118.32582214209492</v>
      </c>
      <c r="AA145" s="155">
        <f>_xlfn.IFNA(IF($B145=$B$382,0,INDEX('I.Supplementary 2019-20'!$H$8:$H$191,MATCH($B145,'I.Supplementary 2019-20'!$B$8:$B$191,0))),INDEX('KI 2019-20'!$H$9:$H$383,MATCH($B145,'KI 2019-20'!$B$9:$B$383,0)))</f>
        <v>118.32582214209492</v>
      </c>
      <c r="AC145" s="156">
        <f>I145*('Other inputs'!$C$6/'Other inputs'!$C$5)</f>
        <v>0</v>
      </c>
      <c r="AD145" s="149">
        <f>IF(B145=$B$35,J145*('Other inputs'!$C$6/'Other inputs'!$C$5)-('Other inputs'!$C$18/1000000),J145*('Other inputs'!$C$6/'Other inputs'!$C$5))</f>
        <v>0</v>
      </c>
      <c r="AE145" s="149">
        <f>K145*('Other inputs'!$C$6/'Other inputs'!$C$5)</f>
        <v>0</v>
      </c>
      <c r="AF145" s="149">
        <f>L145*('Other inputs'!$C$6/'Other inputs'!$C$5)</f>
        <v>0</v>
      </c>
      <c r="AG145" s="188">
        <f>M145*('Other inputs'!$C$6/'Other inputs'!$C$5)</f>
        <v>0</v>
      </c>
      <c r="AH145" s="149">
        <f>N145*('Other inputs'!$C$6/'Other inputs'!$C$5)</f>
        <v>120.25373777781134</v>
      </c>
      <c r="AI145" s="149">
        <f>O145*('Other inputs'!$C$6/'Other inputs'!$C$5)</f>
        <v>0</v>
      </c>
      <c r="AJ145" s="149">
        <f>P145*('Other inputs'!$C$6/'Other inputs'!$C$5)</f>
        <v>0</v>
      </c>
      <c r="AK145" s="149">
        <f>Q145*('Other inputs'!$C$6/'Other inputs'!$C$5)</f>
        <v>0</v>
      </c>
      <c r="AL145" s="188">
        <f>R145*('Other inputs'!$C$6/'Other inputs'!$C$5)</f>
        <v>0</v>
      </c>
      <c r="AM145" s="156">
        <f t="shared" si="32"/>
        <v>120.25373777781134</v>
      </c>
      <c r="AN145" s="149">
        <f t="shared" si="33"/>
        <v>0</v>
      </c>
      <c r="AO145" s="149">
        <f t="shared" si="34"/>
        <v>0</v>
      </c>
      <c r="AP145" s="149">
        <f t="shared" si="35"/>
        <v>0</v>
      </c>
      <c r="AQ145" s="188">
        <f t="shared" si="36"/>
        <v>0</v>
      </c>
      <c r="AR145" s="149"/>
      <c r="AS145" s="156">
        <f>IF(D145=$C$171,'Other inputs'!$C$12/1000000,SUM(AC145:AG145))</f>
        <v>0</v>
      </c>
      <c r="AT145" s="200">
        <f>IF(D145=$C$171,$Z$171*('Other inputs'!$C$6/'Other inputs'!$C$5),SUM(AH145:AL145))</f>
        <v>120.25373777781134</v>
      </c>
      <c r="AU145" s="210">
        <f t="shared" si="37"/>
        <v>120.25373777781134</v>
      </c>
      <c r="AV145" s="214"/>
      <c r="AW145" s="199">
        <f>IF($G145=1,0,AC145*('Other inputs'!$F$6/'Other inputs'!$F$5))</f>
        <v>0</v>
      </c>
      <c r="AX145" s="200">
        <f>IF($G145=1,0,AD145*('Other inputs'!$F$6/'Other inputs'!$F$5))</f>
        <v>0</v>
      </c>
      <c r="AY145" s="200">
        <f>IF($G145=1,0,AE145*('Other inputs'!$F$6/'Other inputs'!$F$5))</f>
        <v>0</v>
      </c>
      <c r="AZ145" s="200">
        <f>IF($G145=1,0,AF145*('Other inputs'!$F$6/'Other inputs'!$F$5))</f>
        <v>0</v>
      </c>
      <c r="BA145" s="200">
        <f>IF($G145=1,0,AG145*('Other inputs'!$F$6/'Other inputs'!$F$5))</f>
        <v>0</v>
      </c>
      <c r="BB145" s="199">
        <f>IF($G145=1,0,AH145*('Other inputs'!$C$7/'Other inputs'!$C$6))</f>
        <v>120.25373777781134</v>
      </c>
      <c r="BC145" s="200">
        <f>IF($G145=1,0,AI145*('Other inputs'!$C$7/'Other inputs'!$C$6))</f>
        <v>0</v>
      </c>
      <c r="BD145" s="200">
        <f>IF($G145=1,0,AJ145*('Other inputs'!$C$7/'Other inputs'!$C$6))</f>
        <v>0</v>
      </c>
      <c r="BE145" s="200">
        <f>IF($G145=1,0,AK145*('Other inputs'!$C$7/'Other inputs'!$C$6))</f>
        <v>0</v>
      </c>
      <c r="BF145" s="200">
        <f>IF($G145=1,0,AL145*('Other inputs'!$C$7/'Other inputs'!$C$6))</f>
        <v>0</v>
      </c>
      <c r="BG145" s="199">
        <f t="shared" si="38"/>
        <v>120.25373777781134</v>
      </c>
      <c r="BH145" s="200">
        <f t="shared" si="39"/>
        <v>0</v>
      </c>
      <c r="BI145" s="200">
        <f t="shared" si="40"/>
        <v>0</v>
      </c>
      <c r="BJ145" s="200">
        <f t="shared" si="41"/>
        <v>0</v>
      </c>
      <c r="BK145" s="210">
        <f t="shared" si="42"/>
        <v>0</v>
      </c>
      <c r="BL145" s="200"/>
      <c r="BM145" s="199">
        <f>IF(D145=C$171,'Other inputs'!$C$13/1000000,SUM(AW145:BA145))</f>
        <v>0</v>
      </c>
      <c r="BN145" s="200">
        <f>IF(B145=$B$171,$AT$171*('Other inputs'!$C$7/'Other inputs'!$C$6),SUM(BB145:BF145))</f>
        <v>120.25373777781134</v>
      </c>
      <c r="BO145" s="188">
        <f t="shared" si="43"/>
        <v>120.25373777781134</v>
      </c>
    </row>
    <row r="146" spans="2:67">
      <c r="B146" s="121" t="str">
        <f>'KI 2019-20'!B147</f>
        <v>E6117</v>
      </c>
      <c r="C146" s="160" t="str">
        <f t="shared" si="30"/>
        <v>E6117</v>
      </c>
      <c r="D146" s="160" t="str">
        <f t="shared" si="31"/>
        <v>E6117</v>
      </c>
      <c r="E146" t="str">
        <f>INDEX('KI 2019-20'!D$9:D$383,MATCH($B146,'KI 2019-20'!$B$9:$B$383,0))</f>
        <v>SFIR</v>
      </c>
      <c r="F146">
        <f>INDEX('KI 2019-20'!E$9:E$383,MATCH($B146,'KI 2019-20'!$B$9:$B$383,0))</f>
        <v>0</v>
      </c>
      <c r="G146" s="119">
        <v>2</v>
      </c>
      <c r="H146" s="120" t="str">
        <f>INDEX('KI 2019-20'!F$9:F$383,MATCH($B146,'KI 2019-20'!$B$9:$B$383,0))</f>
        <v>Hampshire Fire</v>
      </c>
      <c r="I146" s="154">
        <f>_xlfn.IFNA(IF($B146=$B$382,0,INDEX('I.Supplementary 2019-20'!N$8:N$191,MATCH($B146,'I.Supplementary 2019-20'!$B$8:$B$191,0))),INDEX('KI 2019-20'!N$9:N$383,MATCH($B146,'KI 2019-20'!$B$9:$B$383,0)))</f>
        <v>0</v>
      </c>
      <c r="J146" s="153">
        <f>_xlfn.IFNA(IF($B146=$B$382,0,INDEX('I.Supplementary 2019-20'!O$8:O$191,MATCH($B146,'I.Supplementary 2019-20'!$B$8:$B$191,0))),INDEX('KI 2019-20'!O$9:O$383,MATCH($B146,'KI 2019-20'!$B$9:$B$383,0)))</f>
        <v>0</v>
      </c>
      <c r="K146" s="153">
        <f>_xlfn.IFNA(IF($B146=$B$382,0,INDEX('I.Supplementary 2019-20'!P$8:P$191,MATCH($B146,'I.Supplementary 2019-20'!$B$8:$B$191,0))),INDEX('KI 2019-20'!P$9:P$383,MATCH($B146,'KI 2019-20'!$B$9:$B$383,0)))</f>
        <v>7.2152071211232318</v>
      </c>
      <c r="L146" s="153">
        <f>_xlfn.IFNA(IF($B146=$B$382,0,INDEX('I.Supplementary 2019-20'!Q$8:Q$191,MATCH($B146,'I.Supplementary 2019-20'!$B$8:$B$191,0))),INDEX('KI 2019-20'!Q$9:Q$383,MATCH($B146,'KI 2019-20'!$B$9:$B$383,0)))</f>
        <v>0</v>
      </c>
      <c r="M146" s="155">
        <f>_xlfn.IFNA(IF($B146=$B$382,0,INDEX('I.Supplementary 2019-20'!R$8:R$191,MATCH($B146,'I.Supplementary 2019-20'!$B$8:$B$191,0))),INDEX('KI 2019-20'!R$9:R$383,MATCH($B146,'KI 2019-20'!$B$9:$B$383,0)))</f>
        <v>0</v>
      </c>
      <c r="N146" s="153">
        <f>_xlfn.IFNA(IF($B146=$B$382,0,INDEX('I.Supplementary 2019-20'!S$8:S$191,MATCH($B146,'I.Supplementary 2019-20'!$B$8:$B$191,0))),INDEX('KI 2019-20'!S$9:S$383,MATCH($B146,'KI 2019-20'!$B$9:$B$383,0)))</f>
        <v>0</v>
      </c>
      <c r="O146" s="153">
        <f>_xlfn.IFNA(IF($B146=$B$382,0,INDEX('I.Supplementary 2019-20'!T$8:T$191,MATCH($B146,'I.Supplementary 2019-20'!$B$8:$B$191,0))),INDEX('KI 2019-20'!T$9:T$383,MATCH($B146,'KI 2019-20'!$B$9:$B$383,0)))</f>
        <v>0</v>
      </c>
      <c r="P146" s="153">
        <f>_xlfn.IFNA(IF($B146=$B$382,0,INDEX('I.Supplementary 2019-20'!U$8:U$191,MATCH($B146,'I.Supplementary 2019-20'!$B$8:$B$191,0))),INDEX('KI 2019-20'!U$9:U$383,MATCH($B146,'KI 2019-20'!$B$9:$B$383,0)))</f>
        <v>14.333571389841909</v>
      </c>
      <c r="Q146" s="153">
        <f>_xlfn.IFNA(IF($B146=$B$382,0,INDEX('I.Supplementary 2019-20'!V$8:V$191,MATCH($B146,'I.Supplementary 2019-20'!$B$8:$B$191,0))),INDEX('KI 2019-20'!V$9:V$383,MATCH($B146,'KI 2019-20'!$B$9:$B$383,0)))</f>
        <v>0</v>
      </c>
      <c r="R146" s="155">
        <f>_xlfn.IFNA(IF($B146=$B$382,0,INDEX('I.Supplementary 2019-20'!W$8:W$191,MATCH($B146,'I.Supplementary 2019-20'!$B$8:$B$191,0))),INDEX('KI 2019-20'!W$9:W$383,MATCH($B146,'KI 2019-20'!$B$9:$B$383,0)))</f>
        <v>0</v>
      </c>
      <c r="S146" s="153">
        <f>_xlfn.IFNA(IF($B146=$B$382,0,INDEX('I.Supplementary 2019-20'!X$8:X$191,MATCH($B146,'I.Supplementary 2019-20'!$B$8:$B$191,0))),INDEX('KI 2019-20'!X$9:X$383,MATCH($B146,'KI 2019-20'!$B$9:$B$383,0)))</f>
        <v>0</v>
      </c>
      <c r="T146" s="153">
        <f>_xlfn.IFNA(IF($B146=$B$382,0,INDEX('I.Supplementary 2019-20'!Y$8:Y$191,MATCH($B146,'I.Supplementary 2019-20'!$B$8:$B$191,0))),INDEX('KI 2019-20'!Y$9:Y$383,MATCH($B146,'KI 2019-20'!$B$9:$B$383,0)))</f>
        <v>0</v>
      </c>
      <c r="U146" s="153">
        <f>_xlfn.IFNA(IF($B146=$B$382,0,INDEX('I.Supplementary 2019-20'!Z$8:Z$191,MATCH($B146,'I.Supplementary 2019-20'!$B$8:$B$191,0))),INDEX('KI 2019-20'!Z$9:Z$383,MATCH($B146,'KI 2019-20'!$B$9:$B$383,0)))</f>
        <v>21.548778510965139</v>
      </c>
      <c r="V146" s="153">
        <f>_xlfn.IFNA(IF($B146=$B$382,0,INDEX('I.Supplementary 2019-20'!AA$8:AA$191,MATCH($B146,'I.Supplementary 2019-20'!$B$8:$B$191,0))),INDEX('KI 2019-20'!AA$9:AA$383,MATCH($B146,'KI 2019-20'!$B$9:$B$383,0)))</f>
        <v>0</v>
      </c>
      <c r="W146" s="155">
        <f>_xlfn.IFNA(IF($B146=$B$382,0,INDEX('I.Supplementary 2019-20'!AB$8:AB$191,MATCH($B146,'I.Supplementary 2019-20'!$B$8:$B$191,0))),INDEX('KI 2019-20'!AB$9:AB$383,MATCH($B146,'KI 2019-20'!$B$9:$B$383,0)))</f>
        <v>0</v>
      </c>
      <c r="Y146" s="154">
        <f>_xlfn.IFNA(IF($B146=$B$382,0,INDEX('I.Supplementary 2019-20'!$I$8:$I$191,MATCH($B146,'I.Supplementary 2019-20'!$B$8:$B$191,0))),INDEX('KI 2019-20'!$I$9:$I$383,MATCH($B146,'KI 2019-20'!$B$9:$B$383,0)))</f>
        <v>7.2152071211232318</v>
      </c>
      <c r="Z146" s="153">
        <f>_xlfn.IFNA(IF($B146=$B$382,0,INDEX('I.Supplementary 2019-20'!$J$8:$J$191,MATCH($B146,'I.Supplementary 2019-20'!$B$8:$B$191,0))),INDEX('KI 2019-20'!$J$9:$J$383,MATCH($B146,'KI 2019-20'!$B$9:$B$383,0)))</f>
        <v>14.333571389841909</v>
      </c>
      <c r="AA146" s="155">
        <f>_xlfn.IFNA(IF($B146=$B$382,0,INDEX('I.Supplementary 2019-20'!$H$8:$H$191,MATCH($B146,'I.Supplementary 2019-20'!$B$8:$B$191,0))),INDEX('KI 2019-20'!$H$9:$H$383,MATCH($B146,'KI 2019-20'!$B$9:$B$383,0)))</f>
        <v>21.548778510965139</v>
      </c>
      <c r="AC146" s="156">
        <f>I146*('Other inputs'!$C$6/'Other inputs'!$C$5)</f>
        <v>0</v>
      </c>
      <c r="AD146" s="149">
        <f>IF(B146=$B$35,J146*('Other inputs'!$C$6/'Other inputs'!$C$5)-('Other inputs'!$C$18/1000000),J146*('Other inputs'!$C$6/'Other inputs'!$C$5))</f>
        <v>0</v>
      </c>
      <c r="AE146" s="149">
        <f>K146*('Other inputs'!$C$6/'Other inputs'!$C$5)</f>
        <v>7.3327665039521239</v>
      </c>
      <c r="AF146" s="149">
        <f>L146*('Other inputs'!$C$6/'Other inputs'!$C$5)</f>
        <v>0</v>
      </c>
      <c r="AG146" s="188">
        <f>M146*('Other inputs'!$C$6/'Other inputs'!$C$5)</f>
        <v>0</v>
      </c>
      <c r="AH146" s="149">
        <f>N146*('Other inputs'!$C$6/'Other inputs'!$C$5)</f>
        <v>0</v>
      </c>
      <c r="AI146" s="149">
        <f>O146*('Other inputs'!$C$6/'Other inputs'!$C$5)</f>
        <v>0</v>
      </c>
      <c r="AJ146" s="149">
        <f>P146*('Other inputs'!$C$6/'Other inputs'!$C$5)</f>
        <v>14.56711226788414</v>
      </c>
      <c r="AK146" s="149">
        <f>Q146*('Other inputs'!$C$6/'Other inputs'!$C$5)</f>
        <v>0</v>
      </c>
      <c r="AL146" s="188">
        <f>R146*('Other inputs'!$C$6/'Other inputs'!$C$5)</f>
        <v>0</v>
      </c>
      <c r="AM146" s="156">
        <f t="shared" si="32"/>
        <v>0</v>
      </c>
      <c r="AN146" s="149">
        <f t="shared" si="33"/>
        <v>0</v>
      </c>
      <c r="AO146" s="149">
        <f t="shared" si="34"/>
        <v>21.899878771836264</v>
      </c>
      <c r="AP146" s="149">
        <f t="shared" si="35"/>
        <v>0</v>
      </c>
      <c r="AQ146" s="188">
        <f t="shared" si="36"/>
        <v>0</v>
      </c>
      <c r="AR146" s="149"/>
      <c r="AS146" s="156">
        <f>IF(D146=$C$171,'Other inputs'!$C$12/1000000,SUM(AC146:AG146))</f>
        <v>7.3327665039521239</v>
      </c>
      <c r="AT146" s="200">
        <f>IF(D146=$C$171,$Z$171*('Other inputs'!$C$6/'Other inputs'!$C$5),SUM(AH146:AL146))</f>
        <v>14.56711226788414</v>
      </c>
      <c r="AU146" s="210">
        <f t="shared" si="37"/>
        <v>21.899878771836264</v>
      </c>
      <c r="AV146" s="214"/>
      <c r="AW146" s="199">
        <f>IF($G146=1,0,AC146*('Other inputs'!$F$6/'Other inputs'!$F$5))</f>
        <v>0</v>
      </c>
      <c r="AX146" s="200">
        <f>IF($G146=1,0,AD146*('Other inputs'!$F$6/'Other inputs'!$F$5))</f>
        <v>0</v>
      </c>
      <c r="AY146" s="200">
        <f>IF($G146=1,0,AE146*('Other inputs'!$F$6/'Other inputs'!$F$5))</f>
        <v>7.373316364803471</v>
      </c>
      <c r="AZ146" s="200">
        <f>IF($G146=1,0,AF146*('Other inputs'!$F$6/'Other inputs'!$F$5))</f>
        <v>0</v>
      </c>
      <c r="BA146" s="200">
        <f>IF($G146=1,0,AG146*('Other inputs'!$F$6/'Other inputs'!$F$5))</f>
        <v>0</v>
      </c>
      <c r="BB146" s="199">
        <f>IF($G146=1,0,AH146*('Other inputs'!$C$7/'Other inputs'!$C$6))</f>
        <v>0</v>
      </c>
      <c r="BC146" s="200">
        <f>IF($G146=1,0,AI146*('Other inputs'!$C$7/'Other inputs'!$C$6))</f>
        <v>0</v>
      </c>
      <c r="BD146" s="200">
        <f>IF($G146=1,0,AJ146*('Other inputs'!$C$7/'Other inputs'!$C$6))</f>
        <v>14.56711226788414</v>
      </c>
      <c r="BE146" s="200">
        <f>IF($G146=1,0,AK146*('Other inputs'!$C$7/'Other inputs'!$C$6))</f>
        <v>0</v>
      </c>
      <c r="BF146" s="200">
        <f>IF($G146=1,0,AL146*('Other inputs'!$C$7/'Other inputs'!$C$6))</f>
        <v>0</v>
      </c>
      <c r="BG146" s="199">
        <f t="shared" si="38"/>
        <v>0</v>
      </c>
      <c r="BH146" s="200">
        <f t="shared" si="39"/>
        <v>0</v>
      </c>
      <c r="BI146" s="200">
        <f t="shared" si="40"/>
        <v>21.94042863268761</v>
      </c>
      <c r="BJ146" s="200">
        <f t="shared" si="41"/>
        <v>0</v>
      </c>
      <c r="BK146" s="210">
        <f t="shared" si="42"/>
        <v>0</v>
      </c>
      <c r="BL146" s="200"/>
      <c r="BM146" s="199">
        <f>IF(D146=C$171,'Other inputs'!$C$13/1000000,SUM(AW146:BA146))</f>
        <v>7.373316364803471</v>
      </c>
      <c r="BN146" s="200">
        <f>IF(B146=$B$171,$AT$171*('Other inputs'!$C$7/'Other inputs'!$C$6),SUM(BB146:BF146))</f>
        <v>14.56711226788414</v>
      </c>
      <c r="BO146" s="188">
        <f t="shared" si="43"/>
        <v>21.94042863268761</v>
      </c>
    </row>
    <row r="147" spans="2:67">
      <c r="B147" s="121" t="str">
        <f>'KI 2019-20'!B148</f>
        <v>E2433</v>
      </c>
      <c r="C147" s="160" t="str">
        <f t="shared" si="30"/>
        <v>E2433</v>
      </c>
      <c r="D147" s="160" t="str">
        <f t="shared" si="31"/>
        <v>E2433</v>
      </c>
      <c r="E147" t="str">
        <f>INDEX('KI 2019-20'!D$9:D$383,MATCH($B147,'KI 2019-20'!$B$9:$B$383,0))</f>
        <v>SD</v>
      </c>
      <c r="F147" t="str">
        <f>INDEX('KI 2019-20'!E$9:E$383,MATCH($B147,'KI 2019-20'!$B$9:$B$383,0))</f>
        <v>P1913</v>
      </c>
      <c r="G147" s="119">
        <v>0</v>
      </c>
      <c r="H147" s="120" t="str">
        <f>INDEX('KI 2019-20'!F$9:F$383,MATCH($B147,'KI 2019-20'!$B$9:$B$383,0))</f>
        <v>Harborough</v>
      </c>
      <c r="I147" s="154">
        <f>_xlfn.IFNA(IF($B147=$B$382,0,INDEX('I.Supplementary 2019-20'!N$8:N$191,MATCH($B147,'I.Supplementary 2019-20'!$B$8:$B$191,0))),INDEX('KI 2019-20'!N$9:N$383,MATCH($B147,'KI 2019-20'!$B$9:$B$383,0)))</f>
        <v>0</v>
      </c>
      <c r="J147" s="153">
        <f>_xlfn.IFNA(IF($B147=$B$382,0,INDEX('I.Supplementary 2019-20'!O$8:O$191,MATCH($B147,'I.Supplementary 2019-20'!$B$8:$B$191,0))),INDEX('KI 2019-20'!O$9:O$383,MATCH($B147,'KI 2019-20'!$B$9:$B$383,0)))</f>
        <v>0</v>
      </c>
      <c r="K147" s="153">
        <f>_xlfn.IFNA(IF($B147=$B$382,0,INDEX('I.Supplementary 2019-20'!P$8:P$191,MATCH($B147,'I.Supplementary 2019-20'!$B$8:$B$191,0))),INDEX('KI 2019-20'!P$9:P$383,MATCH($B147,'KI 2019-20'!$B$9:$B$383,0)))</f>
        <v>0</v>
      </c>
      <c r="L147" s="153">
        <f>_xlfn.IFNA(IF($B147=$B$382,0,INDEX('I.Supplementary 2019-20'!Q$8:Q$191,MATCH($B147,'I.Supplementary 2019-20'!$B$8:$B$191,0))),INDEX('KI 2019-20'!Q$9:Q$383,MATCH($B147,'KI 2019-20'!$B$9:$B$383,0)))</f>
        <v>0</v>
      </c>
      <c r="M147" s="155">
        <f>_xlfn.IFNA(IF($B147=$B$382,0,INDEX('I.Supplementary 2019-20'!R$8:R$191,MATCH($B147,'I.Supplementary 2019-20'!$B$8:$B$191,0))),INDEX('KI 2019-20'!R$9:R$383,MATCH($B147,'KI 2019-20'!$B$9:$B$383,0)))</f>
        <v>0</v>
      </c>
      <c r="N147" s="153">
        <f>_xlfn.IFNA(IF($B147=$B$382,0,INDEX('I.Supplementary 2019-20'!S$8:S$191,MATCH($B147,'I.Supplementary 2019-20'!$B$8:$B$191,0))),INDEX('KI 2019-20'!S$9:S$383,MATCH($B147,'KI 2019-20'!$B$9:$B$383,0)))</f>
        <v>0</v>
      </c>
      <c r="O147" s="153">
        <f>_xlfn.IFNA(IF($B147=$B$382,0,INDEX('I.Supplementary 2019-20'!T$8:T$191,MATCH($B147,'I.Supplementary 2019-20'!$B$8:$B$191,0))),INDEX('KI 2019-20'!T$9:T$383,MATCH($B147,'KI 2019-20'!$B$9:$B$383,0)))</f>
        <v>1.7421885621858231</v>
      </c>
      <c r="P147" s="153">
        <f>_xlfn.IFNA(IF($B147=$B$382,0,INDEX('I.Supplementary 2019-20'!U$8:U$191,MATCH($B147,'I.Supplementary 2019-20'!$B$8:$B$191,0))),INDEX('KI 2019-20'!U$9:U$383,MATCH($B147,'KI 2019-20'!$B$9:$B$383,0)))</f>
        <v>0</v>
      </c>
      <c r="Q147" s="153">
        <f>_xlfn.IFNA(IF($B147=$B$382,0,INDEX('I.Supplementary 2019-20'!V$8:V$191,MATCH($B147,'I.Supplementary 2019-20'!$B$8:$B$191,0))),INDEX('KI 2019-20'!V$9:V$383,MATCH($B147,'KI 2019-20'!$B$9:$B$383,0)))</f>
        <v>0</v>
      </c>
      <c r="R147" s="155">
        <f>_xlfn.IFNA(IF($B147=$B$382,0,INDEX('I.Supplementary 2019-20'!W$8:W$191,MATCH($B147,'I.Supplementary 2019-20'!$B$8:$B$191,0))),INDEX('KI 2019-20'!W$9:W$383,MATCH($B147,'KI 2019-20'!$B$9:$B$383,0)))</f>
        <v>0</v>
      </c>
      <c r="S147" s="153">
        <f>_xlfn.IFNA(IF($B147=$B$382,0,INDEX('I.Supplementary 2019-20'!X$8:X$191,MATCH($B147,'I.Supplementary 2019-20'!$B$8:$B$191,0))),INDEX('KI 2019-20'!X$9:X$383,MATCH($B147,'KI 2019-20'!$B$9:$B$383,0)))</f>
        <v>0</v>
      </c>
      <c r="T147" s="153">
        <f>_xlfn.IFNA(IF($B147=$B$382,0,INDEX('I.Supplementary 2019-20'!Y$8:Y$191,MATCH($B147,'I.Supplementary 2019-20'!$B$8:$B$191,0))),INDEX('KI 2019-20'!Y$9:Y$383,MATCH($B147,'KI 2019-20'!$B$9:$B$383,0)))</f>
        <v>1.7421885621858231</v>
      </c>
      <c r="U147" s="153">
        <f>_xlfn.IFNA(IF($B147=$B$382,0,INDEX('I.Supplementary 2019-20'!Z$8:Z$191,MATCH($B147,'I.Supplementary 2019-20'!$B$8:$B$191,0))),INDEX('KI 2019-20'!Z$9:Z$383,MATCH($B147,'KI 2019-20'!$B$9:$B$383,0)))</f>
        <v>0</v>
      </c>
      <c r="V147" s="153">
        <f>_xlfn.IFNA(IF($B147=$B$382,0,INDEX('I.Supplementary 2019-20'!AA$8:AA$191,MATCH($B147,'I.Supplementary 2019-20'!$B$8:$B$191,0))),INDEX('KI 2019-20'!AA$9:AA$383,MATCH($B147,'KI 2019-20'!$B$9:$B$383,0)))</f>
        <v>0</v>
      </c>
      <c r="W147" s="155">
        <f>_xlfn.IFNA(IF($B147=$B$382,0,INDEX('I.Supplementary 2019-20'!AB$8:AB$191,MATCH($B147,'I.Supplementary 2019-20'!$B$8:$B$191,0))),INDEX('KI 2019-20'!AB$9:AB$383,MATCH($B147,'KI 2019-20'!$B$9:$B$383,0)))</f>
        <v>0</v>
      </c>
      <c r="Y147" s="154">
        <f>_xlfn.IFNA(IF($B147=$B$382,0,INDEX('I.Supplementary 2019-20'!$I$8:$I$191,MATCH($B147,'I.Supplementary 2019-20'!$B$8:$B$191,0))),INDEX('KI 2019-20'!$I$9:$I$383,MATCH($B147,'KI 2019-20'!$B$9:$B$383,0)))</f>
        <v>0</v>
      </c>
      <c r="Z147" s="153">
        <f>_xlfn.IFNA(IF($B147=$B$382,0,INDEX('I.Supplementary 2019-20'!$J$8:$J$191,MATCH($B147,'I.Supplementary 2019-20'!$B$8:$B$191,0))),INDEX('KI 2019-20'!$J$9:$J$383,MATCH($B147,'KI 2019-20'!$B$9:$B$383,0)))</f>
        <v>1.7421885621858231</v>
      </c>
      <c r="AA147" s="155">
        <f>_xlfn.IFNA(IF($B147=$B$382,0,INDEX('I.Supplementary 2019-20'!$H$8:$H$191,MATCH($B147,'I.Supplementary 2019-20'!$B$8:$B$191,0))),INDEX('KI 2019-20'!$H$9:$H$383,MATCH($B147,'KI 2019-20'!$B$9:$B$383,0)))</f>
        <v>1.7421885621858231</v>
      </c>
      <c r="AC147" s="156">
        <f>I147*('Other inputs'!$C$6/'Other inputs'!$C$5)</f>
        <v>0</v>
      </c>
      <c r="AD147" s="149">
        <f>IF(B147=$B$35,J147*('Other inputs'!$C$6/'Other inputs'!$C$5)-('Other inputs'!$C$18/1000000),J147*('Other inputs'!$C$6/'Other inputs'!$C$5))</f>
        <v>0</v>
      </c>
      <c r="AE147" s="149">
        <f>K147*('Other inputs'!$C$6/'Other inputs'!$C$5)</f>
        <v>0</v>
      </c>
      <c r="AF147" s="149">
        <f>L147*('Other inputs'!$C$6/'Other inputs'!$C$5)</f>
        <v>0</v>
      </c>
      <c r="AG147" s="188">
        <f>M147*('Other inputs'!$C$6/'Other inputs'!$C$5)</f>
        <v>0</v>
      </c>
      <c r="AH147" s="149">
        <f>N147*('Other inputs'!$C$6/'Other inputs'!$C$5)</f>
        <v>0</v>
      </c>
      <c r="AI147" s="149">
        <f>O147*('Other inputs'!$C$6/'Other inputs'!$C$5)</f>
        <v>1.7705745265391564</v>
      </c>
      <c r="AJ147" s="149">
        <f>P147*('Other inputs'!$C$6/'Other inputs'!$C$5)</f>
        <v>0</v>
      </c>
      <c r="AK147" s="149">
        <f>Q147*('Other inputs'!$C$6/'Other inputs'!$C$5)</f>
        <v>0</v>
      </c>
      <c r="AL147" s="188">
        <f>R147*('Other inputs'!$C$6/'Other inputs'!$C$5)</f>
        <v>0</v>
      </c>
      <c r="AM147" s="156">
        <f t="shared" si="32"/>
        <v>0</v>
      </c>
      <c r="AN147" s="149">
        <f t="shared" si="33"/>
        <v>1.7705745265391564</v>
      </c>
      <c r="AO147" s="149">
        <f t="shared" si="34"/>
        <v>0</v>
      </c>
      <c r="AP147" s="149">
        <f t="shared" si="35"/>
        <v>0</v>
      </c>
      <c r="AQ147" s="188">
        <f t="shared" si="36"/>
        <v>0</v>
      </c>
      <c r="AR147" s="149"/>
      <c r="AS147" s="156">
        <f>IF(D147=$C$171,'Other inputs'!$C$12/1000000,SUM(AC147:AG147))</f>
        <v>0</v>
      </c>
      <c r="AT147" s="200">
        <f>IF(D147=$C$171,$Z$171*('Other inputs'!$C$6/'Other inputs'!$C$5),SUM(AH147:AL147))</f>
        <v>1.7705745265391564</v>
      </c>
      <c r="AU147" s="210">
        <f t="shared" si="37"/>
        <v>1.7705745265391564</v>
      </c>
      <c r="AV147" s="214"/>
      <c r="AW147" s="199">
        <f>IF($G147=1,0,AC147*('Other inputs'!$F$6/'Other inputs'!$F$5))</f>
        <v>0</v>
      </c>
      <c r="AX147" s="200">
        <f>IF($G147=1,0,AD147*('Other inputs'!$F$6/'Other inputs'!$F$5))</f>
        <v>0</v>
      </c>
      <c r="AY147" s="200">
        <f>IF($G147=1,0,AE147*('Other inputs'!$F$6/'Other inputs'!$F$5))</f>
        <v>0</v>
      </c>
      <c r="AZ147" s="200">
        <f>IF($G147=1,0,AF147*('Other inputs'!$F$6/'Other inputs'!$F$5))</f>
        <v>0</v>
      </c>
      <c r="BA147" s="200">
        <f>IF($G147=1,0,AG147*('Other inputs'!$F$6/'Other inputs'!$F$5))</f>
        <v>0</v>
      </c>
      <c r="BB147" s="199">
        <f>IF($G147=1,0,AH147*('Other inputs'!$C$7/'Other inputs'!$C$6))</f>
        <v>0</v>
      </c>
      <c r="BC147" s="200">
        <f>IF($G147=1,0,AI147*('Other inputs'!$C$7/'Other inputs'!$C$6))</f>
        <v>1.7705745265391564</v>
      </c>
      <c r="BD147" s="200">
        <f>IF($G147=1,0,AJ147*('Other inputs'!$C$7/'Other inputs'!$C$6))</f>
        <v>0</v>
      </c>
      <c r="BE147" s="200">
        <f>IF($G147=1,0,AK147*('Other inputs'!$C$7/'Other inputs'!$C$6))</f>
        <v>0</v>
      </c>
      <c r="BF147" s="200">
        <f>IF($G147=1,0,AL147*('Other inputs'!$C$7/'Other inputs'!$C$6))</f>
        <v>0</v>
      </c>
      <c r="BG147" s="199">
        <f t="shared" si="38"/>
        <v>0</v>
      </c>
      <c r="BH147" s="200">
        <f t="shared" si="39"/>
        <v>1.7705745265391564</v>
      </c>
      <c r="BI147" s="200">
        <f t="shared" si="40"/>
        <v>0</v>
      </c>
      <c r="BJ147" s="200">
        <f t="shared" si="41"/>
        <v>0</v>
      </c>
      <c r="BK147" s="210">
        <f t="shared" si="42"/>
        <v>0</v>
      </c>
      <c r="BL147" s="200"/>
      <c r="BM147" s="199">
        <f>IF(D147=C$171,'Other inputs'!$C$13/1000000,SUM(AW147:BA147))</f>
        <v>0</v>
      </c>
      <c r="BN147" s="200">
        <f>IF(B147=$B$171,$AT$171*('Other inputs'!$C$7/'Other inputs'!$C$6),SUM(BB147:BF147))</f>
        <v>1.7705745265391564</v>
      </c>
      <c r="BO147" s="188">
        <f t="shared" si="43"/>
        <v>1.7705745265391564</v>
      </c>
    </row>
    <row r="148" spans="2:67">
      <c r="B148" s="121" t="str">
        <f>'KI 2019-20'!B149</f>
        <v>E5038</v>
      </c>
      <c r="C148" s="160" t="str">
        <f t="shared" si="30"/>
        <v>E5038</v>
      </c>
      <c r="D148" s="160" t="str">
        <f t="shared" si="31"/>
        <v>E5038</v>
      </c>
      <c r="E148" t="str">
        <f>INDEX('KI 2019-20'!D$9:D$383,MATCH($B148,'KI 2019-20'!$B$9:$B$383,0))</f>
        <v>OLB</v>
      </c>
      <c r="F148" t="str">
        <f>INDEX('KI 2019-20'!E$9:E$383,MATCH($B148,'KI 2019-20'!$B$9:$B$383,0))</f>
        <v>P1915</v>
      </c>
      <c r="G148" s="119">
        <v>0</v>
      </c>
      <c r="H148" s="120" t="str">
        <f>INDEX('KI 2019-20'!F$9:F$383,MATCH($B148,'KI 2019-20'!$B$9:$B$383,0))</f>
        <v>Haringey</v>
      </c>
      <c r="I148" s="154">
        <f>_xlfn.IFNA(IF($B148=$B$382,0,INDEX('I.Supplementary 2019-20'!N$8:N$191,MATCH($B148,'I.Supplementary 2019-20'!$B$8:$B$191,0))),INDEX('KI 2019-20'!N$9:N$383,MATCH($B148,'KI 2019-20'!$B$9:$B$383,0)))</f>
        <v>19.602163738209121</v>
      </c>
      <c r="J148" s="153">
        <f>_xlfn.IFNA(IF($B148=$B$382,0,INDEX('I.Supplementary 2019-20'!O$8:O$191,MATCH($B148,'I.Supplementary 2019-20'!$B$8:$B$191,0))),INDEX('KI 2019-20'!O$9:O$383,MATCH($B148,'KI 2019-20'!$B$9:$B$383,0)))</f>
        <v>2.0383419533279912</v>
      </c>
      <c r="K148" s="153">
        <f>_xlfn.IFNA(IF($B148=$B$382,0,INDEX('I.Supplementary 2019-20'!P$8:P$191,MATCH($B148,'I.Supplementary 2019-20'!$B$8:$B$191,0))),INDEX('KI 2019-20'!P$9:P$383,MATCH($B148,'KI 2019-20'!$B$9:$B$383,0)))</f>
        <v>0</v>
      </c>
      <c r="L148" s="153">
        <f>_xlfn.IFNA(IF($B148=$B$382,0,INDEX('I.Supplementary 2019-20'!Q$8:Q$191,MATCH($B148,'I.Supplementary 2019-20'!$B$8:$B$191,0))),INDEX('KI 2019-20'!Q$9:Q$383,MATCH($B148,'KI 2019-20'!$B$9:$B$383,0)))</f>
        <v>0</v>
      </c>
      <c r="M148" s="155">
        <f>_xlfn.IFNA(IF($B148=$B$382,0,INDEX('I.Supplementary 2019-20'!R$8:R$191,MATCH($B148,'I.Supplementary 2019-20'!$B$8:$B$191,0))),INDEX('KI 2019-20'!R$9:R$383,MATCH($B148,'KI 2019-20'!$B$9:$B$383,0)))</f>
        <v>0</v>
      </c>
      <c r="N148" s="153">
        <f>_xlfn.IFNA(IF($B148=$B$382,0,INDEX('I.Supplementary 2019-20'!S$8:S$191,MATCH($B148,'I.Supplementary 2019-20'!$B$8:$B$191,0))),INDEX('KI 2019-20'!S$9:S$383,MATCH($B148,'KI 2019-20'!$B$9:$B$383,0)))</f>
        <v>63.21279070773722</v>
      </c>
      <c r="O148" s="153">
        <f>_xlfn.IFNA(IF($B148=$B$382,0,INDEX('I.Supplementary 2019-20'!T$8:T$191,MATCH($B148,'I.Supplementary 2019-20'!$B$8:$B$191,0))),INDEX('KI 2019-20'!T$9:T$383,MATCH($B148,'KI 2019-20'!$B$9:$B$383,0)))</f>
        <v>17.462004350317311</v>
      </c>
      <c r="P148" s="153">
        <f>_xlfn.IFNA(IF($B148=$B$382,0,INDEX('I.Supplementary 2019-20'!U$8:U$191,MATCH($B148,'I.Supplementary 2019-20'!$B$8:$B$191,0))),INDEX('KI 2019-20'!U$9:U$383,MATCH($B148,'KI 2019-20'!$B$9:$B$383,0)))</f>
        <v>0</v>
      </c>
      <c r="Q148" s="153">
        <f>_xlfn.IFNA(IF($B148=$B$382,0,INDEX('I.Supplementary 2019-20'!V$8:V$191,MATCH($B148,'I.Supplementary 2019-20'!$B$8:$B$191,0))),INDEX('KI 2019-20'!V$9:V$383,MATCH($B148,'KI 2019-20'!$B$9:$B$383,0)))</f>
        <v>0</v>
      </c>
      <c r="R148" s="155">
        <f>_xlfn.IFNA(IF($B148=$B$382,0,INDEX('I.Supplementary 2019-20'!W$8:W$191,MATCH($B148,'I.Supplementary 2019-20'!$B$8:$B$191,0))),INDEX('KI 2019-20'!W$9:W$383,MATCH($B148,'KI 2019-20'!$B$9:$B$383,0)))</f>
        <v>0</v>
      </c>
      <c r="S148" s="153">
        <f>_xlfn.IFNA(IF($B148=$B$382,0,INDEX('I.Supplementary 2019-20'!X$8:X$191,MATCH($B148,'I.Supplementary 2019-20'!$B$8:$B$191,0))),INDEX('KI 2019-20'!X$9:X$383,MATCH($B148,'KI 2019-20'!$B$9:$B$383,0)))</f>
        <v>82.814954445946341</v>
      </c>
      <c r="T148" s="153">
        <f>_xlfn.IFNA(IF($B148=$B$382,0,INDEX('I.Supplementary 2019-20'!Y$8:Y$191,MATCH($B148,'I.Supplementary 2019-20'!$B$8:$B$191,0))),INDEX('KI 2019-20'!Y$9:Y$383,MATCH($B148,'KI 2019-20'!$B$9:$B$383,0)))</f>
        <v>19.500346303645301</v>
      </c>
      <c r="U148" s="153">
        <f>_xlfn.IFNA(IF($B148=$B$382,0,INDEX('I.Supplementary 2019-20'!Z$8:Z$191,MATCH($B148,'I.Supplementary 2019-20'!$B$8:$B$191,0))),INDEX('KI 2019-20'!Z$9:Z$383,MATCH($B148,'KI 2019-20'!$B$9:$B$383,0)))</f>
        <v>0</v>
      </c>
      <c r="V148" s="153">
        <f>_xlfn.IFNA(IF($B148=$B$382,0,INDEX('I.Supplementary 2019-20'!AA$8:AA$191,MATCH($B148,'I.Supplementary 2019-20'!$B$8:$B$191,0))),INDEX('KI 2019-20'!AA$9:AA$383,MATCH($B148,'KI 2019-20'!$B$9:$B$383,0)))</f>
        <v>0</v>
      </c>
      <c r="W148" s="155">
        <f>_xlfn.IFNA(IF($B148=$B$382,0,INDEX('I.Supplementary 2019-20'!AB$8:AB$191,MATCH($B148,'I.Supplementary 2019-20'!$B$8:$B$191,0))),INDEX('KI 2019-20'!AB$9:AB$383,MATCH($B148,'KI 2019-20'!$B$9:$B$383,0)))</f>
        <v>0</v>
      </c>
      <c r="Y148" s="154">
        <f>_xlfn.IFNA(IF($B148=$B$382,0,INDEX('I.Supplementary 2019-20'!$I$8:$I$191,MATCH($B148,'I.Supplementary 2019-20'!$B$8:$B$191,0))),INDEX('KI 2019-20'!$I$9:$I$383,MATCH($B148,'KI 2019-20'!$B$9:$B$383,0)))</f>
        <v>21.640505691537111</v>
      </c>
      <c r="Z148" s="153">
        <f>_xlfn.IFNA(IF($B148=$B$382,0,INDEX('I.Supplementary 2019-20'!$J$8:$J$191,MATCH($B148,'I.Supplementary 2019-20'!$B$8:$B$191,0))),INDEX('KI 2019-20'!$J$9:$J$383,MATCH($B148,'KI 2019-20'!$B$9:$B$383,0)))</f>
        <v>80.674795058054542</v>
      </c>
      <c r="AA148" s="155">
        <f>_xlfn.IFNA(IF($B148=$B$382,0,INDEX('I.Supplementary 2019-20'!$H$8:$H$191,MATCH($B148,'I.Supplementary 2019-20'!$B$8:$B$191,0))),INDEX('KI 2019-20'!$H$9:$H$383,MATCH($B148,'KI 2019-20'!$B$9:$B$383,0)))</f>
        <v>102.31530074959164</v>
      </c>
      <c r="AC148" s="156">
        <f>I148*('Other inputs'!$C$6/'Other inputs'!$C$5)</f>
        <v>19.921547261438597</v>
      </c>
      <c r="AD148" s="149">
        <f>IF(B148=$B$35,J148*('Other inputs'!$C$6/'Other inputs'!$C$5)-('Other inputs'!$C$18/1000000),J148*('Other inputs'!$C$6/'Other inputs'!$C$5))</f>
        <v>2.0715532275166346</v>
      </c>
      <c r="AE148" s="149">
        <f>K148*('Other inputs'!$C$6/'Other inputs'!$C$5)</f>
        <v>0</v>
      </c>
      <c r="AF148" s="149">
        <f>L148*('Other inputs'!$C$6/'Other inputs'!$C$5)</f>
        <v>0</v>
      </c>
      <c r="AG148" s="188">
        <f>M148*('Other inputs'!$C$6/'Other inputs'!$C$5)</f>
        <v>0</v>
      </c>
      <c r="AH148" s="149">
        <f>N148*('Other inputs'!$C$6/'Other inputs'!$C$5)</f>
        <v>64.242734344523171</v>
      </c>
      <c r="AI148" s="149">
        <f>O148*('Other inputs'!$C$6/'Other inputs'!$C$5)</f>
        <v>17.746517659487452</v>
      </c>
      <c r="AJ148" s="149">
        <f>P148*('Other inputs'!$C$6/'Other inputs'!$C$5)</f>
        <v>0</v>
      </c>
      <c r="AK148" s="149">
        <f>Q148*('Other inputs'!$C$6/'Other inputs'!$C$5)</f>
        <v>0</v>
      </c>
      <c r="AL148" s="188">
        <f>R148*('Other inputs'!$C$6/'Other inputs'!$C$5)</f>
        <v>0</v>
      </c>
      <c r="AM148" s="156">
        <f t="shared" si="32"/>
        <v>84.164281605961776</v>
      </c>
      <c r="AN148" s="149">
        <f t="shared" si="33"/>
        <v>19.818070887004087</v>
      </c>
      <c r="AO148" s="149">
        <f t="shared" si="34"/>
        <v>0</v>
      </c>
      <c r="AP148" s="149">
        <f t="shared" si="35"/>
        <v>0</v>
      </c>
      <c r="AQ148" s="188">
        <f t="shared" si="36"/>
        <v>0</v>
      </c>
      <c r="AR148" s="149"/>
      <c r="AS148" s="156">
        <f>IF(D148=$C$171,'Other inputs'!$C$12/1000000,SUM(AC148:AG148))</f>
        <v>21.993100488955232</v>
      </c>
      <c r="AT148" s="200">
        <f>IF(D148=$C$171,$Z$171*('Other inputs'!$C$6/'Other inputs'!$C$5),SUM(AH148:AL148))</f>
        <v>81.989252004010623</v>
      </c>
      <c r="AU148" s="210">
        <f t="shared" si="37"/>
        <v>103.98235249296586</v>
      </c>
      <c r="AV148" s="214"/>
      <c r="AW148" s="199">
        <f>IF($G148=1,0,AC148*('Other inputs'!$F$6/'Other inputs'!$F$5))</f>
        <v>20.031712499750697</v>
      </c>
      <c r="AX148" s="200">
        <f>IF($G148=1,0,AD148*('Other inputs'!$F$6/'Other inputs'!$F$5))</f>
        <v>2.0830088214015192</v>
      </c>
      <c r="AY148" s="200">
        <f>IF($G148=1,0,AE148*('Other inputs'!$F$6/'Other inputs'!$F$5))</f>
        <v>0</v>
      </c>
      <c r="AZ148" s="200">
        <f>IF($G148=1,0,AF148*('Other inputs'!$F$6/'Other inputs'!$F$5))</f>
        <v>0</v>
      </c>
      <c r="BA148" s="200">
        <f>IF($G148=1,0,AG148*('Other inputs'!$F$6/'Other inputs'!$F$5))</f>
        <v>0</v>
      </c>
      <c r="BB148" s="199">
        <f>IF($G148=1,0,AH148*('Other inputs'!$C$7/'Other inputs'!$C$6))</f>
        <v>64.242734344523171</v>
      </c>
      <c r="BC148" s="200">
        <f>IF($G148=1,0,AI148*('Other inputs'!$C$7/'Other inputs'!$C$6))</f>
        <v>17.746517659487452</v>
      </c>
      <c r="BD148" s="200">
        <f>IF($G148=1,0,AJ148*('Other inputs'!$C$7/'Other inputs'!$C$6))</f>
        <v>0</v>
      </c>
      <c r="BE148" s="200">
        <f>IF($G148=1,0,AK148*('Other inputs'!$C$7/'Other inputs'!$C$6))</f>
        <v>0</v>
      </c>
      <c r="BF148" s="200">
        <f>IF($G148=1,0,AL148*('Other inputs'!$C$7/'Other inputs'!$C$6))</f>
        <v>0</v>
      </c>
      <c r="BG148" s="199">
        <f t="shared" si="38"/>
        <v>84.274446844273868</v>
      </c>
      <c r="BH148" s="200">
        <f t="shared" si="39"/>
        <v>19.829526480888973</v>
      </c>
      <c r="BI148" s="200">
        <f t="shared" si="40"/>
        <v>0</v>
      </c>
      <c r="BJ148" s="200">
        <f t="shared" si="41"/>
        <v>0</v>
      </c>
      <c r="BK148" s="210">
        <f t="shared" si="42"/>
        <v>0</v>
      </c>
      <c r="BL148" s="200"/>
      <c r="BM148" s="199">
        <f>IF(D148=C$171,'Other inputs'!$C$13/1000000,SUM(AW148:BA148))</f>
        <v>22.114721321152217</v>
      </c>
      <c r="BN148" s="200">
        <f>IF(B148=$B$171,$AT$171*('Other inputs'!$C$7/'Other inputs'!$C$6),SUM(BB148:BF148))</f>
        <v>81.989252004010623</v>
      </c>
      <c r="BO148" s="188">
        <f t="shared" si="43"/>
        <v>104.10397332516284</v>
      </c>
    </row>
    <row r="149" spans="2:67">
      <c r="B149" s="121" t="str">
        <f>'KI 2019-20'!B150</f>
        <v>E1538</v>
      </c>
      <c r="C149" s="160" t="str">
        <f t="shared" si="30"/>
        <v>E1538</v>
      </c>
      <c r="D149" s="160" t="str">
        <f t="shared" si="31"/>
        <v>E1538</v>
      </c>
      <c r="E149" t="str">
        <f>INDEX('KI 2019-20'!D$9:D$383,MATCH($B149,'KI 2019-20'!$B$9:$B$383,0))</f>
        <v>SD</v>
      </c>
      <c r="F149">
        <f>INDEX('KI 2019-20'!E$9:E$383,MATCH($B149,'KI 2019-20'!$B$9:$B$383,0))</f>
        <v>0</v>
      </c>
      <c r="G149" s="119">
        <v>0</v>
      </c>
      <c r="H149" s="120" t="str">
        <f>INDEX('KI 2019-20'!F$9:F$383,MATCH($B149,'KI 2019-20'!$B$9:$B$383,0))</f>
        <v>Harlow</v>
      </c>
      <c r="I149" s="154">
        <f>_xlfn.IFNA(IF($B149=$B$382,0,INDEX('I.Supplementary 2019-20'!N$8:N$191,MATCH($B149,'I.Supplementary 2019-20'!$B$8:$B$191,0))),INDEX('KI 2019-20'!N$9:N$383,MATCH($B149,'KI 2019-20'!$B$9:$B$383,0)))</f>
        <v>0</v>
      </c>
      <c r="J149" s="153">
        <f>_xlfn.IFNA(IF($B149=$B$382,0,INDEX('I.Supplementary 2019-20'!O$8:O$191,MATCH($B149,'I.Supplementary 2019-20'!$B$8:$B$191,0))),INDEX('KI 2019-20'!O$9:O$383,MATCH($B149,'KI 2019-20'!$B$9:$B$383,0)))</f>
        <v>0</v>
      </c>
      <c r="K149" s="153">
        <f>_xlfn.IFNA(IF($B149=$B$382,0,INDEX('I.Supplementary 2019-20'!P$8:P$191,MATCH($B149,'I.Supplementary 2019-20'!$B$8:$B$191,0))),INDEX('KI 2019-20'!P$9:P$383,MATCH($B149,'KI 2019-20'!$B$9:$B$383,0)))</f>
        <v>0</v>
      </c>
      <c r="L149" s="153">
        <f>_xlfn.IFNA(IF($B149=$B$382,0,INDEX('I.Supplementary 2019-20'!Q$8:Q$191,MATCH($B149,'I.Supplementary 2019-20'!$B$8:$B$191,0))),INDEX('KI 2019-20'!Q$9:Q$383,MATCH($B149,'KI 2019-20'!$B$9:$B$383,0)))</f>
        <v>0</v>
      </c>
      <c r="M149" s="155">
        <f>_xlfn.IFNA(IF($B149=$B$382,0,INDEX('I.Supplementary 2019-20'!R$8:R$191,MATCH($B149,'I.Supplementary 2019-20'!$B$8:$B$191,0))),INDEX('KI 2019-20'!R$9:R$383,MATCH($B149,'KI 2019-20'!$B$9:$B$383,0)))</f>
        <v>0</v>
      </c>
      <c r="N149" s="153">
        <f>_xlfn.IFNA(IF($B149=$B$382,0,INDEX('I.Supplementary 2019-20'!S$8:S$191,MATCH($B149,'I.Supplementary 2019-20'!$B$8:$B$191,0))),INDEX('KI 2019-20'!S$9:S$383,MATCH($B149,'KI 2019-20'!$B$9:$B$383,0)))</f>
        <v>0</v>
      </c>
      <c r="O149" s="153">
        <f>_xlfn.IFNA(IF($B149=$B$382,0,INDEX('I.Supplementary 2019-20'!T$8:T$191,MATCH($B149,'I.Supplementary 2019-20'!$B$8:$B$191,0))),INDEX('KI 2019-20'!T$9:T$383,MATCH($B149,'KI 2019-20'!$B$9:$B$383,0)))</f>
        <v>3.0681948414444045</v>
      </c>
      <c r="P149" s="153">
        <f>_xlfn.IFNA(IF($B149=$B$382,0,INDEX('I.Supplementary 2019-20'!U$8:U$191,MATCH($B149,'I.Supplementary 2019-20'!$B$8:$B$191,0))),INDEX('KI 2019-20'!U$9:U$383,MATCH($B149,'KI 2019-20'!$B$9:$B$383,0)))</f>
        <v>0</v>
      </c>
      <c r="Q149" s="153">
        <f>_xlfn.IFNA(IF($B149=$B$382,0,INDEX('I.Supplementary 2019-20'!V$8:V$191,MATCH($B149,'I.Supplementary 2019-20'!$B$8:$B$191,0))),INDEX('KI 2019-20'!V$9:V$383,MATCH($B149,'KI 2019-20'!$B$9:$B$383,0)))</f>
        <v>0</v>
      </c>
      <c r="R149" s="155">
        <f>_xlfn.IFNA(IF($B149=$B$382,0,INDEX('I.Supplementary 2019-20'!W$8:W$191,MATCH($B149,'I.Supplementary 2019-20'!$B$8:$B$191,0))),INDEX('KI 2019-20'!W$9:W$383,MATCH($B149,'KI 2019-20'!$B$9:$B$383,0)))</f>
        <v>0</v>
      </c>
      <c r="S149" s="153">
        <f>_xlfn.IFNA(IF($B149=$B$382,0,INDEX('I.Supplementary 2019-20'!X$8:X$191,MATCH($B149,'I.Supplementary 2019-20'!$B$8:$B$191,0))),INDEX('KI 2019-20'!X$9:X$383,MATCH($B149,'KI 2019-20'!$B$9:$B$383,0)))</f>
        <v>0</v>
      </c>
      <c r="T149" s="153">
        <f>_xlfn.IFNA(IF($B149=$B$382,0,INDEX('I.Supplementary 2019-20'!Y$8:Y$191,MATCH($B149,'I.Supplementary 2019-20'!$B$8:$B$191,0))),INDEX('KI 2019-20'!Y$9:Y$383,MATCH($B149,'KI 2019-20'!$B$9:$B$383,0)))</f>
        <v>3.0681948414444045</v>
      </c>
      <c r="U149" s="153">
        <f>_xlfn.IFNA(IF($B149=$B$382,0,INDEX('I.Supplementary 2019-20'!Z$8:Z$191,MATCH($B149,'I.Supplementary 2019-20'!$B$8:$B$191,0))),INDEX('KI 2019-20'!Z$9:Z$383,MATCH($B149,'KI 2019-20'!$B$9:$B$383,0)))</f>
        <v>0</v>
      </c>
      <c r="V149" s="153">
        <f>_xlfn.IFNA(IF($B149=$B$382,0,INDEX('I.Supplementary 2019-20'!AA$8:AA$191,MATCH($B149,'I.Supplementary 2019-20'!$B$8:$B$191,0))),INDEX('KI 2019-20'!AA$9:AA$383,MATCH($B149,'KI 2019-20'!$B$9:$B$383,0)))</f>
        <v>0</v>
      </c>
      <c r="W149" s="155">
        <f>_xlfn.IFNA(IF($B149=$B$382,0,INDEX('I.Supplementary 2019-20'!AB$8:AB$191,MATCH($B149,'I.Supplementary 2019-20'!$B$8:$B$191,0))),INDEX('KI 2019-20'!AB$9:AB$383,MATCH($B149,'KI 2019-20'!$B$9:$B$383,0)))</f>
        <v>0</v>
      </c>
      <c r="Y149" s="154">
        <f>_xlfn.IFNA(IF($B149=$B$382,0,INDEX('I.Supplementary 2019-20'!$I$8:$I$191,MATCH($B149,'I.Supplementary 2019-20'!$B$8:$B$191,0))),INDEX('KI 2019-20'!$I$9:$I$383,MATCH($B149,'KI 2019-20'!$B$9:$B$383,0)))</f>
        <v>0</v>
      </c>
      <c r="Z149" s="153">
        <f>_xlfn.IFNA(IF($B149=$B$382,0,INDEX('I.Supplementary 2019-20'!$J$8:$J$191,MATCH($B149,'I.Supplementary 2019-20'!$B$8:$B$191,0))),INDEX('KI 2019-20'!$J$9:$J$383,MATCH($B149,'KI 2019-20'!$B$9:$B$383,0)))</f>
        <v>3.0681948414444045</v>
      </c>
      <c r="AA149" s="155">
        <f>_xlfn.IFNA(IF($B149=$B$382,0,INDEX('I.Supplementary 2019-20'!$H$8:$H$191,MATCH($B149,'I.Supplementary 2019-20'!$B$8:$B$191,0))),INDEX('KI 2019-20'!$H$9:$H$383,MATCH($B149,'KI 2019-20'!$B$9:$B$383,0)))</f>
        <v>3.0681948414444045</v>
      </c>
      <c r="AC149" s="156">
        <f>I149*('Other inputs'!$C$6/'Other inputs'!$C$5)</f>
        <v>0</v>
      </c>
      <c r="AD149" s="149">
        <f>IF(B149=$B$35,J149*('Other inputs'!$C$6/'Other inputs'!$C$5)-('Other inputs'!$C$18/1000000),J149*('Other inputs'!$C$6/'Other inputs'!$C$5))</f>
        <v>0</v>
      </c>
      <c r="AE149" s="149">
        <f>K149*('Other inputs'!$C$6/'Other inputs'!$C$5)</f>
        <v>0</v>
      </c>
      <c r="AF149" s="149">
        <f>L149*('Other inputs'!$C$6/'Other inputs'!$C$5)</f>
        <v>0</v>
      </c>
      <c r="AG149" s="188">
        <f>M149*('Other inputs'!$C$6/'Other inputs'!$C$5)</f>
        <v>0</v>
      </c>
      <c r="AH149" s="149">
        <f>N149*('Other inputs'!$C$6/'Other inputs'!$C$5)</f>
        <v>0</v>
      </c>
      <c r="AI149" s="149">
        <f>O149*('Other inputs'!$C$6/'Other inputs'!$C$5)</f>
        <v>3.1181857960911565</v>
      </c>
      <c r="AJ149" s="149">
        <f>P149*('Other inputs'!$C$6/'Other inputs'!$C$5)</f>
        <v>0</v>
      </c>
      <c r="AK149" s="149">
        <f>Q149*('Other inputs'!$C$6/'Other inputs'!$C$5)</f>
        <v>0</v>
      </c>
      <c r="AL149" s="188">
        <f>R149*('Other inputs'!$C$6/'Other inputs'!$C$5)</f>
        <v>0</v>
      </c>
      <c r="AM149" s="156">
        <f t="shared" si="32"/>
        <v>0</v>
      </c>
      <c r="AN149" s="149">
        <f t="shared" si="33"/>
        <v>3.1181857960911565</v>
      </c>
      <c r="AO149" s="149">
        <f t="shared" si="34"/>
        <v>0</v>
      </c>
      <c r="AP149" s="149">
        <f t="shared" si="35"/>
        <v>0</v>
      </c>
      <c r="AQ149" s="188">
        <f t="shared" si="36"/>
        <v>0</v>
      </c>
      <c r="AR149" s="149"/>
      <c r="AS149" s="156">
        <f>IF(D149=$C$171,'Other inputs'!$C$12/1000000,SUM(AC149:AG149))</f>
        <v>0</v>
      </c>
      <c r="AT149" s="200">
        <f>IF(D149=$C$171,$Z$171*('Other inputs'!$C$6/'Other inputs'!$C$5),SUM(AH149:AL149))</f>
        <v>3.1181857960911565</v>
      </c>
      <c r="AU149" s="210">
        <f t="shared" si="37"/>
        <v>3.1181857960911565</v>
      </c>
      <c r="AV149" s="214"/>
      <c r="AW149" s="199">
        <f>IF($G149=1,0,AC149*('Other inputs'!$F$6/'Other inputs'!$F$5))</f>
        <v>0</v>
      </c>
      <c r="AX149" s="200">
        <f>IF($G149=1,0,AD149*('Other inputs'!$F$6/'Other inputs'!$F$5))</f>
        <v>0</v>
      </c>
      <c r="AY149" s="200">
        <f>IF($G149=1,0,AE149*('Other inputs'!$F$6/'Other inputs'!$F$5))</f>
        <v>0</v>
      </c>
      <c r="AZ149" s="200">
        <f>IF($G149=1,0,AF149*('Other inputs'!$F$6/'Other inputs'!$F$5))</f>
        <v>0</v>
      </c>
      <c r="BA149" s="200">
        <f>IF($G149=1,0,AG149*('Other inputs'!$F$6/'Other inputs'!$F$5))</f>
        <v>0</v>
      </c>
      <c r="BB149" s="199">
        <f>IF($G149=1,0,AH149*('Other inputs'!$C$7/'Other inputs'!$C$6))</f>
        <v>0</v>
      </c>
      <c r="BC149" s="200">
        <f>IF($G149=1,0,AI149*('Other inputs'!$C$7/'Other inputs'!$C$6))</f>
        <v>3.1181857960911565</v>
      </c>
      <c r="BD149" s="200">
        <f>IF($G149=1,0,AJ149*('Other inputs'!$C$7/'Other inputs'!$C$6))</f>
        <v>0</v>
      </c>
      <c r="BE149" s="200">
        <f>IF($G149=1,0,AK149*('Other inputs'!$C$7/'Other inputs'!$C$6))</f>
        <v>0</v>
      </c>
      <c r="BF149" s="200">
        <f>IF($G149=1,0,AL149*('Other inputs'!$C$7/'Other inputs'!$C$6))</f>
        <v>0</v>
      </c>
      <c r="BG149" s="199">
        <f t="shared" si="38"/>
        <v>0</v>
      </c>
      <c r="BH149" s="200">
        <f t="shared" si="39"/>
        <v>3.1181857960911565</v>
      </c>
      <c r="BI149" s="200">
        <f t="shared" si="40"/>
        <v>0</v>
      </c>
      <c r="BJ149" s="200">
        <f t="shared" si="41"/>
        <v>0</v>
      </c>
      <c r="BK149" s="210">
        <f t="shared" si="42"/>
        <v>0</v>
      </c>
      <c r="BL149" s="200"/>
      <c r="BM149" s="199">
        <f>IF(D149=C$171,'Other inputs'!$C$13/1000000,SUM(AW149:BA149))</f>
        <v>0</v>
      </c>
      <c r="BN149" s="200">
        <f>IF(B149=$B$171,$AT$171*('Other inputs'!$C$7/'Other inputs'!$C$6),SUM(BB149:BF149))</f>
        <v>3.1181857960911565</v>
      </c>
      <c r="BO149" s="188">
        <f t="shared" si="43"/>
        <v>3.1181857960911565</v>
      </c>
    </row>
    <row r="150" spans="2:67">
      <c r="B150" s="121" t="str">
        <f>'KI 2019-20'!B151</f>
        <v>E2753</v>
      </c>
      <c r="C150" s="160" t="str">
        <f t="shared" si="30"/>
        <v>E2753</v>
      </c>
      <c r="D150" s="160" t="str">
        <f t="shared" si="31"/>
        <v>E2753</v>
      </c>
      <c r="E150" t="str">
        <f>INDEX('KI 2019-20'!D$9:D$383,MATCH($B150,'KI 2019-20'!$B$9:$B$383,0))</f>
        <v>SD</v>
      </c>
      <c r="F150" t="str">
        <f>INDEX('KI 2019-20'!E$9:E$383,MATCH($B150,'KI 2019-20'!$B$9:$B$383,0))</f>
        <v>P1912</v>
      </c>
      <c r="G150" s="119">
        <v>0</v>
      </c>
      <c r="H150" s="120" t="str">
        <f>INDEX('KI 2019-20'!F$9:F$383,MATCH($B150,'KI 2019-20'!$B$9:$B$383,0))</f>
        <v>Harrogate</v>
      </c>
      <c r="I150" s="154">
        <f>_xlfn.IFNA(IF($B150=$B$382,0,INDEX('I.Supplementary 2019-20'!N$8:N$191,MATCH($B150,'I.Supplementary 2019-20'!$B$8:$B$191,0))),INDEX('KI 2019-20'!N$9:N$383,MATCH($B150,'KI 2019-20'!$B$9:$B$383,0)))</f>
        <v>0</v>
      </c>
      <c r="J150" s="153">
        <f>_xlfn.IFNA(IF($B150=$B$382,0,INDEX('I.Supplementary 2019-20'!O$8:O$191,MATCH($B150,'I.Supplementary 2019-20'!$B$8:$B$191,0))),INDEX('KI 2019-20'!O$9:O$383,MATCH($B150,'KI 2019-20'!$B$9:$B$383,0)))</f>
        <v>0</v>
      </c>
      <c r="K150" s="153">
        <f>_xlfn.IFNA(IF($B150=$B$382,0,INDEX('I.Supplementary 2019-20'!P$8:P$191,MATCH($B150,'I.Supplementary 2019-20'!$B$8:$B$191,0))),INDEX('KI 2019-20'!P$9:P$383,MATCH($B150,'KI 2019-20'!$B$9:$B$383,0)))</f>
        <v>0</v>
      </c>
      <c r="L150" s="153">
        <f>_xlfn.IFNA(IF($B150=$B$382,0,INDEX('I.Supplementary 2019-20'!Q$8:Q$191,MATCH($B150,'I.Supplementary 2019-20'!$B$8:$B$191,0))),INDEX('KI 2019-20'!Q$9:Q$383,MATCH($B150,'KI 2019-20'!$B$9:$B$383,0)))</f>
        <v>0</v>
      </c>
      <c r="M150" s="155">
        <f>_xlfn.IFNA(IF($B150=$B$382,0,INDEX('I.Supplementary 2019-20'!R$8:R$191,MATCH($B150,'I.Supplementary 2019-20'!$B$8:$B$191,0))),INDEX('KI 2019-20'!R$9:R$383,MATCH($B150,'KI 2019-20'!$B$9:$B$383,0)))</f>
        <v>0</v>
      </c>
      <c r="N150" s="153">
        <f>_xlfn.IFNA(IF($B150=$B$382,0,INDEX('I.Supplementary 2019-20'!S$8:S$191,MATCH($B150,'I.Supplementary 2019-20'!$B$8:$B$191,0))),INDEX('KI 2019-20'!S$9:S$383,MATCH($B150,'KI 2019-20'!$B$9:$B$383,0)))</f>
        <v>0</v>
      </c>
      <c r="O150" s="153">
        <f>_xlfn.IFNA(IF($B150=$B$382,0,INDEX('I.Supplementary 2019-20'!T$8:T$191,MATCH($B150,'I.Supplementary 2019-20'!$B$8:$B$191,0))),INDEX('KI 2019-20'!T$9:T$383,MATCH($B150,'KI 2019-20'!$B$9:$B$383,0)))</f>
        <v>3.6825510536439001</v>
      </c>
      <c r="P150" s="153">
        <f>_xlfn.IFNA(IF($B150=$B$382,0,INDEX('I.Supplementary 2019-20'!U$8:U$191,MATCH($B150,'I.Supplementary 2019-20'!$B$8:$B$191,0))),INDEX('KI 2019-20'!U$9:U$383,MATCH($B150,'KI 2019-20'!$B$9:$B$383,0)))</f>
        <v>0</v>
      </c>
      <c r="Q150" s="153">
        <f>_xlfn.IFNA(IF($B150=$B$382,0,INDEX('I.Supplementary 2019-20'!V$8:V$191,MATCH($B150,'I.Supplementary 2019-20'!$B$8:$B$191,0))),INDEX('KI 2019-20'!V$9:V$383,MATCH($B150,'KI 2019-20'!$B$9:$B$383,0)))</f>
        <v>0</v>
      </c>
      <c r="R150" s="155">
        <f>_xlfn.IFNA(IF($B150=$B$382,0,INDEX('I.Supplementary 2019-20'!W$8:W$191,MATCH($B150,'I.Supplementary 2019-20'!$B$8:$B$191,0))),INDEX('KI 2019-20'!W$9:W$383,MATCH($B150,'KI 2019-20'!$B$9:$B$383,0)))</f>
        <v>0</v>
      </c>
      <c r="S150" s="153">
        <f>_xlfn.IFNA(IF($B150=$B$382,0,INDEX('I.Supplementary 2019-20'!X$8:X$191,MATCH($B150,'I.Supplementary 2019-20'!$B$8:$B$191,0))),INDEX('KI 2019-20'!X$9:X$383,MATCH($B150,'KI 2019-20'!$B$9:$B$383,0)))</f>
        <v>0</v>
      </c>
      <c r="T150" s="153">
        <f>_xlfn.IFNA(IF($B150=$B$382,0,INDEX('I.Supplementary 2019-20'!Y$8:Y$191,MATCH($B150,'I.Supplementary 2019-20'!$B$8:$B$191,0))),INDEX('KI 2019-20'!Y$9:Y$383,MATCH($B150,'KI 2019-20'!$B$9:$B$383,0)))</f>
        <v>3.6825510536439001</v>
      </c>
      <c r="U150" s="153">
        <f>_xlfn.IFNA(IF($B150=$B$382,0,INDEX('I.Supplementary 2019-20'!Z$8:Z$191,MATCH($B150,'I.Supplementary 2019-20'!$B$8:$B$191,0))),INDEX('KI 2019-20'!Z$9:Z$383,MATCH($B150,'KI 2019-20'!$B$9:$B$383,0)))</f>
        <v>0</v>
      </c>
      <c r="V150" s="153">
        <f>_xlfn.IFNA(IF($B150=$B$382,0,INDEX('I.Supplementary 2019-20'!AA$8:AA$191,MATCH($B150,'I.Supplementary 2019-20'!$B$8:$B$191,0))),INDEX('KI 2019-20'!AA$9:AA$383,MATCH($B150,'KI 2019-20'!$B$9:$B$383,0)))</f>
        <v>0</v>
      </c>
      <c r="W150" s="155">
        <f>_xlfn.IFNA(IF($B150=$B$382,0,INDEX('I.Supplementary 2019-20'!AB$8:AB$191,MATCH($B150,'I.Supplementary 2019-20'!$B$8:$B$191,0))),INDEX('KI 2019-20'!AB$9:AB$383,MATCH($B150,'KI 2019-20'!$B$9:$B$383,0)))</f>
        <v>0</v>
      </c>
      <c r="Y150" s="154">
        <f>_xlfn.IFNA(IF($B150=$B$382,0,INDEX('I.Supplementary 2019-20'!$I$8:$I$191,MATCH($B150,'I.Supplementary 2019-20'!$B$8:$B$191,0))),INDEX('KI 2019-20'!$I$9:$I$383,MATCH($B150,'KI 2019-20'!$B$9:$B$383,0)))</f>
        <v>0</v>
      </c>
      <c r="Z150" s="153">
        <f>_xlfn.IFNA(IF($B150=$B$382,0,INDEX('I.Supplementary 2019-20'!$J$8:$J$191,MATCH($B150,'I.Supplementary 2019-20'!$B$8:$B$191,0))),INDEX('KI 2019-20'!$J$9:$J$383,MATCH($B150,'KI 2019-20'!$B$9:$B$383,0)))</f>
        <v>3.6825510536439001</v>
      </c>
      <c r="AA150" s="155">
        <f>_xlfn.IFNA(IF($B150=$B$382,0,INDEX('I.Supplementary 2019-20'!$H$8:$H$191,MATCH($B150,'I.Supplementary 2019-20'!$B$8:$B$191,0))),INDEX('KI 2019-20'!$H$9:$H$383,MATCH($B150,'KI 2019-20'!$B$9:$B$383,0)))</f>
        <v>3.6825510536439001</v>
      </c>
      <c r="AC150" s="156">
        <f>I150*('Other inputs'!$C$6/'Other inputs'!$C$5)</f>
        <v>0</v>
      </c>
      <c r="AD150" s="149">
        <f>IF(B150=$B$35,J150*('Other inputs'!$C$6/'Other inputs'!$C$5)-('Other inputs'!$C$18/1000000),J150*('Other inputs'!$C$6/'Other inputs'!$C$5))</f>
        <v>0</v>
      </c>
      <c r="AE150" s="149">
        <f>K150*('Other inputs'!$C$6/'Other inputs'!$C$5)</f>
        <v>0</v>
      </c>
      <c r="AF150" s="149">
        <f>L150*('Other inputs'!$C$6/'Other inputs'!$C$5)</f>
        <v>0</v>
      </c>
      <c r="AG150" s="188">
        <f>M150*('Other inputs'!$C$6/'Other inputs'!$C$5)</f>
        <v>0</v>
      </c>
      <c r="AH150" s="149">
        <f>N150*('Other inputs'!$C$6/'Other inputs'!$C$5)</f>
        <v>0</v>
      </c>
      <c r="AI150" s="149">
        <f>O150*('Other inputs'!$C$6/'Other inputs'!$C$5)</f>
        <v>3.7425518854751654</v>
      </c>
      <c r="AJ150" s="149">
        <f>P150*('Other inputs'!$C$6/'Other inputs'!$C$5)</f>
        <v>0</v>
      </c>
      <c r="AK150" s="149">
        <f>Q150*('Other inputs'!$C$6/'Other inputs'!$C$5)</f>
        <v>0</v>
      </c>
      <c r="AL150" s="188">
        <f>R150*('Other inputs'!$C$6/'Other inputs'!$C$5)</f>
        <v>0</v>
      </c>
      <c r="AM150" s="156">
        <f t="shared" si="32"/>
        <v>0</v>
      </c>
      <c r="AN150" s="149">
        <f t="shared" si="33"/>
        <v>3.7425518854751654</v>
      </c>
      <c r="AO150" s="149">
        <f t="shared" si="34"/>
        <v>0</v>
      </c>
      <c r="AP150" s="149">
        <f t="shared" si="35"/>
        <v>0</v>
      </c>
      <c r="AQ150" s="188">
        <f t="shared" si="36"/>
        <v>0</v>
      </c>
      <c r="AR150" s="149"/>
      <c r="AS150" s="156">
        <f>IF(D150=$C$171,'Other inputs'!$C$12/1000000,SUM(AC150:AG150))</f>
        <v>0</v>
      </c>
      <c r="AT150" s="200">
        <f>IF(D150=$C$171,$Z$171*('Other inputs'!$C$6/'Other inputs'!$C$5),SUM(AH150:AL150))</f>
        <v>3.7425518854751654</v>
      </c>
      <c r="AU150" s="210">
        <f t="shared" si="37"/>
        <v>3.7425518854751654</v>
      </c>
      <c r="AV150" s="214"/>
      <c r="AW150" s="199">
        <f>IF($G150=1,0,AC150*('Other inputs'!$F$6/'Other inputs'!$F$5))</f>
        <v>0</v>
      </c>
      <c r="AX150" s="200">
        <f>IF($G150=1,0,AD150*('Other inputs'!$F$6/'Other inputs'!$F$5))</f>
        <v>0</v>
      </c>
      <c r="AY150" s="200">
        <f>IF($G150=1,0,AE150*('Other inputs'!$F$6/'Other inputs'!$F$5))</f>
        <v>0</v>
      </c>
      <c r="AZ150" s="200">
        <f>IF($G150=1,0,AF150*('Other inputs'!$F$6/'Other inputs'!$F$5))</f>
        <v>0</v>
      </c>
      <c r="BA150" s="200">
        <f>IF($G150=1,0,AG150*('Other inputs'!$F$6/'Other inputs'!$F$5))</f>
        <v>0</v>
      </c>
      <c r="BB150" s="199">
        <f>IF($G150=1,0,AH150*('Other inputs'!$C$7/'Other inputs'!$C$6))</f>
        <v>0</v>
      </c>
      <c r="BC150" s="200">
        <f>IF($G150=1,0,AI150*('Other inputs'!$C$7/'Other inputs'!$C$6))</f>
        <v>3.7425518854751654</v>
      </c>
      <c r="BD150" s="200">
        <f>IF($G150=1,0,AJ150*('Other inputs'!$C$7/'Other inputs'!$C$6))</f>
        <v>0</v>
      </c>
      <c r="BE150" s="200">
        <f>IF($G150=1,0,AK150*('Other inputs'!$C$7/'Other inputs'!$C$6))</f>
        <v>0</v>
      </c>
      <c r="BF150" s="200">
        <f>IF($G150=1,0,AL150*('Other inputs'!$C$7/'Other inputs'!$C$6))</f>
        <v>0</v>
      </c>
      <c r="BG150" s="199">
        <f t="shared" si="38"/>
        <v>0</v>
      </c>
      <c r="BH150" s="200">
        <f t="shared" si="39"/>
        <v>3.7425518854751654</v>
      </c>
      <c r="BI150" s="200">
        <f t="shared" si="40"/>
        <v>0</v>
      </c>
      <c r="BJ150" s="200">
        <f t="shared" si="41"/>
        <v>0</v>
      </c>
      <c r="BK150" s="210">
        <f t="shared" si="42"/>
        <v>0</v>
      </c>
      <c r="BL150" s="200"/>
      <c r="BM150" s="199">
        <f>IF(D150=C$171,'Other inputs'!$C$13/1000000,SUM(AW150:BA150))</f>
        <v>0</v>
      </c>
      <c r="BN150" s="200">
        <f>IF(B150=$B$171,$AT$171*('Other inputs'!$C$7/'Other inputs'!$C$6),SUM(BB150:BF150))</f>
        <v>3.7425518854751654</v>
      </c>
      <c r="BO150" s="188">
        <f t="shared" si="43"/>
        <v>3.7425518854751654</v>
      </c>
    </row>
    <row r="151" spans="2:67">
      <c r="B151" s="121" t="str">
        <f>'KI 2019-20'!B152</f>
        <v>E5039</v>
      </c>
      <c r="C151" s="160" t="str">
        <f t="shared" si="30"/>
        <v>E5039</v>
      </c>
      <c r="D151" s="160" t="str">
        <f t="shared" si="31"/>
        <v>E5039</v>
      </c>
      <c r="E151" t="str">
        <f>INDEX('KI 2019-20'!D$9:D$383,MATCH($B151,'KI 2019-20'!$B$9:$B$383,0))</f>
        <v>OLB</v>
      </c>
      <c r="F151" t="str">
        <f>INDEX('KI 2019-20'!E$9:E$383,MATCH($B151,'KI 2019-20'!$B$9:$B$383,0))</f>
        <v>P1915</v>
      </c>
      <c r="G151" s="119">
        <v>0</v>
      </c>
      <c r="H151" s="120" t="str">
        <f>INDEX('KI 2019-20'!F$9:F$383,MATCH($B151,'KI 2019-20'!$B$9:$B$383,0))</f>
        <v>Harrow</v>
      </c>
      <c r="I151" s="154">
        <f>_xlfn.IFNA(IF($B151=$B$382,0,INDEX('I.Supplementary 2019-20'!N$8:N$191,MATCH($B151,'I.Supplementary 2019-20'!$B$8:$B$191,0))),INDEX('KI 2019-20'!N$9:N$383,MATCH($B151,'KI 2019-20'!$B$9:$B$383,0)))</f>
        <v>3.4091794569037108</v>
      </c>
      <c r="J151" s="153">
        <f>_xlfn.IFNA(IF($B151=$B$382,0,INDEX('I.Supplementary 2019-20'!O$8:O$191,MATCH($B151,'I.Supplementary 2019-20'!$B$8:$B$191,0))),INDEX('KI 2019-20'!O$9:O$383,MATCH($B151,'KI 2019-20'!$B$9:$B$383,0)))</f>
        <v>-1.8494677195952014</v>
      </c>
      <c r="K151" s="153">
        <f>_xlfn.IFNA(IF($B151=$B$382,0,INDEX('I.Supplementary 2019-20'!P$8:P$191,MATCH($B151,'I.Supplementary 2019-20'!$B$8:$B$191,0))),INDEX('KI 2019-20'!P$9:P$383,MATCH($B151,'KI 2019-20'!$B$9:$B$383,0)))</f>
        <v>0</v>
      </c>
      <c r="L151" s="153">
        <f>_xlfn.IFNA(IF($B151=$B$382,0,INDEX('I.Supplementary 2019-20'!Q$8:Q$191,MATCH($B151,'I.Supplementary 2019-20'!$B$8:$B$191,0))),INDEX('KI 2019-20'!Q$9:Q$383,MATCH($B151,'KI 2019-20'!$B$9:$B$383,0)))</f>
        <v>0</v>
      </c>
      <c r="M151" s="155">
        <f>_xlfn.IFNA(IF($B151=$B$382,0,INDEX('I.Supplementary 2019-20'!R$8:R$191,MATCH($B151,'I.Supplementary 2019-20'!$B$8:$B$191,0))),INDEX('KI 2019-20'!R$9:R$383,MATCH($B151,'KI 2019-20'!$B$9:$B$383,0)))</f>
        <v>0</v>
      </c>
      <c r="N151" s="153">
        <f>_xlfn.IFNA(IF($B151=$B$382,0,INDEX('I.Supplementary 2019-20'!S$8:S$191,MATCH($B151,'I.Supplementary 2019-20'!$B$8:$B$191,0))),INDEX('KI 2019-20'!S$9:S$383,MATCH($B151,'KI 2019-20'!$B$9:$B$383,0)))</f>
        <v>29.831042947422784</v>
      </c>
      <c r="O151" s="153">
        <f>_xlfn.IFNA(IF($B151=$B$382,0,INDEX('I.Supplementary 2019-20'!T$8:T$191,MATCH($B151,'I.Supplementary 2019-20'!$B$8:$B$191,0))),INDEX('KI 2019-20'!T$9:T$383,MATCH($B151,'KI 2019-20'!$B$9:$B$383,0)))</f>
        <v>9.208390147652679</v>
      </c>
      <c r="P151" s="153">
        <f>_xlfn.IFNA(IF($B151=$B$382,0,INDEX('I.Supplementary 2019-20'!U$8:U$191,MATCH($B151,'I.Supplementary 2019-20'!$B$8:$B$191,0))),INDEX('KI 2019-20'!U$9:U$383,MATCH($B151,'KI 2019-20'!$B$9:$B$383,0)))</f>
        <v>0</v>
      </c>
      <c r="Q151" s="153">
        <f>_xlfn.IFNA(IF($B151=$B$382,0,INDEX('I.Supplementary 2019-20'!V$8:V$191,MATCH($B151,'I.Supplementary 2019-20'!$B$8:$B$191,0))),INDEX('KI 2019-20'!V$9:V$383,MATCH($B151,'KI 2019-20'!$B$9:$B$383,0)))</f>
        <v>0</v>
      </c>
      <c r="R151" s="155">
        <f>_xlfn.IFNA(IF($B151=$B$382,0,INDEX('I.Supplementary 2019-20'!W$8:W$191,MATCH($B151,'I.Supplementary 2019-20'!$B$8:$B$191,0))),INDEX('KI 2019-20'!W$9:W$383,MATCH($B151,'KI 2019-20'!$B$9:$B$383,0)))</f>
        <v>0</v>
      </c>
      <c r="S151" s="153">
        <f>_xlfn.IFNA(IF($B151=$B$382,0,INDEX('I.Supplementary 2019-20'!X$8:X$191,MATCH($B151,'I.Supplementary 2019-20'!$B$8:$B$191,0))),INDEX('KI 2019-20'!X$9:X$383,MATCH($B151,'KI 2019-20'!$B$9:$B$383,0)))</f>
        <v>33.240222404326495</v>
      </c>
      <c r="T151" s="153">
        <f>_xlfn.IFNA(IF($B151=$B$382,0,INDEX('I.Supplementary 2019-20'!Y$8:Y$191,MATCH($B151,'I.Supplementary 2019-20'!$B$8:$B$191,0))),INDEX('KI 2019-20'!Y$9:Y$383,MATCH($B151,'KI 2019-20'!$B$9:$B$383,0)))</f>
        <v>7.3589224280574772</v>
      </c>
      <c r="U151" s="153">
        <f>_xlfn.IFNA(IF($B151=$B$382,0,INDEX('I.Supplementary 2019-20'!Z$8:Z$191,MATCH($B151,'I.Supplementary 2019-20'!$B$8:$B$191,0))),INDEX('KI 2019-20'!Z$9:Z$383,MATCH($B151,'KI 2019-20'!$B$9:$B$383,0)))</f>
        <v>0</v>
      </c>
      <c r="V151" s="153">
        <f>_xlfn.IFNA(IF($B151=$B$382,0,INDEX('I.Supplementary 2019-20'!AA$8:AA$191,MATCH($B151,'I.Supplementary 2019-20'!$B$8:$B$191,0))),INDEX('KI 2019-20'!AA$9:AA$383,MATCH($B151,'KI 2019-20'!$B$9:$B$383,0)))</f>
        <v>0</v>
      </c>
      <c r="W151" s="155">
        <f>_xlfn.IFNA(IF($B151=$B$382,0,INDEX('I.Supplementary 2019-20'!AB$8:AB$191,MATCH($B151,'I.Supplementary 2019-20'!$B$8:$B$191,0))),INDEX('KI 2019-20'!AB$9:AB$383,MATCH($B151,'KI 2019-20'!$B$9:$B$383,0)))</f>
        <v>0</v>
      </c>
      <c r="Y151" s="154">
        <f>_xlfn.IFNA(IF($B151=$B$382,0,INDEX('I.Supplementary 2019-20'!$I$8:$I$191,MATCH($B151,'I.Supplementary 2019-20'!$B$8:$B$191,0))),INDEX('KI 2019-20'!$I$9:$I$383,MATCH($B151,'KI 2019-20'!$B$9:$B$383,0)))</f>
        <v>1.5597117373085096</v>
      </c>
      <c r="Z151" s="153">
        <f>_xlfn.IFNA(IF($B151=$B$382,0,INDEX('I.Supplementary 2019-20'!$J$8:$J$191,MATCH($B151,'I.Supplementary 2019-20'!$B$8:$B$191,0))),INDEX('KI 2019-20'!$J$9:$J$383,MATCH($B151,'KI 2019-20'!$B$9:$B$383,0)))</f>
        <v>39.039433095075459</v>
      </c>
      <c r="AA151" s="155">
        <f>_xlfn.IFNA(IF($B151=$B$382,0,INDEX('I.Supplementary 2019-20'!$H$8:$H$191,MATCH($B151,'I.Supplementary 2019-20'!$B$8:$B$191,0))),INDEX('KI 2019-20'!$H$9:$H$383,MATCH($B151,'KI 2019-20'!$B$9:$B$383,0)))</f>
        <v>40.599144832383971</v>
      </c>
      <c r="AC151" s="156">
        <f>I151*('Other inputs'!$C$6/'Other inputs'!$C$5)</f>
        <v>3.4647261690324882</v>
      </c>
      <c r="AD151" s="149">
        <f>IF(B151=$B$35,J151*('Other inputs'!$C$6/'Other inputs'!$C$5)-('Other inputs'!$C$18/1000000),J151*('Other inputs'!$C$6/'Other inputs'!$C$5))</f>
        <v>-1.8796016131934941</v>
      </c>
      <c r="AE151" s="149">
        <f>K151*('Other inputs'!$C$6/'Other inputs'!$C$5)</f>
        <v>0</v>
      </c>
      <c r="AF151" s="149">
        <f>L151*('Other inputs'!$C$6/'Other inputs'!$C$5)</f>
        <v>0</v>
      </c>
      <c r="AG151" s="188">
        <f>M151*('Other inputs'!$C$6/'Other inputs'!$C$5)</f>
        <v>0</v>
      </c>
      <c r="AH151" s="149">
        <f>N151*('Other inputs'!$C$6/'Other inputs'!$C$5)</f>
        <v>30.317088453694438</v>
      </c>
      <c r="AI151" s="149">
        <f>O151*('Other inputs'!$C$6/'Other inputs'!$C$5)</f>
        <v>9.3584250176755344</v>
      </c>
      <c r="AJ151" s="149">
        <f>P151*('Other inputs'!$C$6/'Other inputs'!$C$5)</f>
        <v>0</v>
      </c>
      <c r="AK151" s="149">
        <f>Q151*('Other inputs'!$C$6/'Other inputs'!$C$5)</f>
        <v>0</v>
      </c>
      <c r="AL151" s="188">
        <f>R151*('Other inputs'!$C$6/'Other inputs'!$C$5)</f>
        <v>0</v>
      </c>
      <c r="AM151" s="156">
        <f t="shared" si="32"/>
        <v>33.781814622726927</v>
      </c>
      <c r="AN151" s="149">
        <f t="shared" si="33"/>
        <v>7.4788234044820401</v>
      </c>
      <c r="AO151" s="149">
        <f t="shared" si="34"/>
        <v>0</v>
      </c>
      <c r="AP151" s="149">
        <f t="shared" si="35"/>
        <v>0</v>
      </c>
      <c r="AQ151" s="188">
        <f t="shared" si="36"/>
        <v>0</v>
      </c>
      <c r="AR151" s="149"/>
      <c r="AS151" s="156">
        <f>IF(D151=$C$171,'Other inputs'!$C$12/1000000,SUM(AC151:AG151))</f>
        <v>1.5851245558389941</v>
      </c>
      <c r="AT151" s="200">
        <f>IF(D151=$C$171,$Z$171*('Other inputs'!$C$6/'Other inputs'!$C$5),SUM(AH151:AL151))</f>
        <v>39.675513471369975</v>
      </c>
      <c r="AU151" s="210">
        <f t="shared" si="37"/>
        <v>41.260638027208969</v>
      </c>
      <c r="AV151" s="214"/>
      <c r="AW151" s="199">
        <f>IF($G151=1,0,AC151*('Other inputs'!$F$6/'Other inputs'!$F$5))</f>
        <v>3.4838859450824371</v>
      </c>
      <c r="AX151" s="200">
        <f>IF($G151=1,0,AD151*('Other inputs'!$F$6/'Other inputs'!$F$5))</f>
        <v>-1.8899957234968681</v>
      </c>
      <c r="AY151" s="200">
        <f>IF($G151=1,0,AE151*('Other inputs'!$F$6/'Other inputs'!$F$5))</f>
        <v>0</v>
      </c>
      <c r="AZ151" s="200">
        <f>IF($G151=1,0,AF151*('Other inputs'!$F$6/'Other inputs'!$F$5))</f>
        <v>0</v>
      </c>
      <c r="BA151" s="200">
        <f>IF($G151=1,0,AG151*('Other inputs'!$F$6/'Other inputs'!$F$5))</f>
        <v>0</v>
      </c>
      <c r="BB151" s="199">
        <f>IF($G151=1,0,AH151*('Other inputs'!$C$7/'Other inputs'!$C$6))</f>
        <v>30.317088453694438</v>
      </c>
      <c r="BC151" s="200">
        <f>IF($G151=1,0,AI151*('Other inputs'!$C$7/'Other inputs'!$C$6))</f>
        <v>9.3584250176755344</v>
      </c>
      <c r="BD151" s="200">
        <f>IF($G151=1,0,AJ151*('Other inputs'!$C$7/'Other inputs'!$C$6))</f>
        <v>0</v>
      </c>
      <c r="BE151" s="200">
        <f>IF($G151=1,0,AK151*('Other inputs'!$C$7/'Other inputs'!$C$6))</f>
        <v>0</v>
      </c>
      <c r="BF151" s="200">
        <f>IF($G151=1,0,AL151*('Other inputs'!$C$7/'Other inputs'!$C$6))</f>
        <v>0</v>
      </c>
      <c r="BG151" s="199">
        <f t="shared" si="38"/>
        <v>33.800974398776873</v>
      </c>
      <c r="BH151" s="200">
        <f t="shared" si="39"/>
        <v>7.4684292941786659</v>
      </c>
      <c r="BI151" s="200">
        <f t="shared" si="40"/>
        <v>0</v>
      </c>
      <c r="BJ151" s="200">
        <f t="shared" si="41"/>
        <v>0</v>
      </c>
      <c r="BK151" s="210">
        <f t="shared" si="42"/>
        <v>0</v>
      </c>
      <c r="BL151" s="200"/>
      <c r="BM151" s="199">
        <f>IF(D151=C$171,'Other inputs'!$C$13/1000000,SUM(AW151:BA151))</f>
        <v>1.593890221585569</v>
      </c>
      <c r="BN151" s="200">
        <f>IF(B151=$B$171,$AT$171*('Other inputs'!$C$7/'Other inputs'!$C$6),SUM(BB151:BF151))</f>
        <v>39.675513471369975</v>
      </c>
      <c r="BO151" s="188">
        <f t="shared" si="43"/>
        <v>41.269403692955542</v>
      </c>
    </row>
    <row r="152" spans="2:67">
      <c r="B152" s="121" t="str">
        <f>'KI 2019-20'!B153</f>
        <v>E1736</v>
      </c>
      <c r="C152" s="160" t="str">
        <f t="shared" si="30"/>
        <v>E1736</v>
      </c>
      <c r="D152" s="160" t="str">
        <f t="shared" si="31"/>
        <v>E1736</v>
      </c>
      <c r="E152" t="str">
        <f>INDEX('KI 2019-20'!D$9:D$383,MATCH($B152,'KI 2019-20'!$B$9:$B$383,0))</f>
        <v>SD</v>
      </c>
      <c r="F152">
        <f>INDEX('KI 2019-20'!E$9:E$383,MATCH($B152,'KI 2019-20'!$B$9:$B$383,0))</f>
        <v>0</v>
      </c>
      <c r="G152" s="119">
        <v>0</v>
      </c>
      <c r="H152" s="120" t="str">
        <f>INDEX('KI 2019-20'!F$9:F$383,MATCH($B152,'KI 2019-20'!$B$9:$B$383,0))</f>
        <v>Hart</v>
      </c>
      <c r="I152" s="154">
        <f>_xlfn.IFNA(IF($B152=$B$382,0,INDEX('I.Supplementary 2019-20'!N$8:N$191,MATCH($B152,'I.Supplementary 2019-20'!$B$8:$B$191,0))),INDEX('KI 2019-20'!N$9:N$383,MATCH($B152,'KI 2019-20'!$B$9:$B$383,0)))</f>
        <v>0</v>
      </c>
      <c r="J152" s="153">
        <f>_xlfn.IFNA(IF($B152=$B$382,0,INDEX('I.Supplementary 2019-20'!O$8:O$191,MATCH($B152,'I.Supplementary 2019-20'!$B$8:$B$191,0))),INDEX('KI 2019-20'!O$9:O$383,MATCH($B152,'KI 2019-20'!$B$9:$B$383,0)))</f>
        <v>0</v>
      </c>
      <c r="K152" s="153">
        <f>_xlfn.IFNA(IF($B152=$B$382,0,INDEX('I.Supplementary 2019-20'!P$8:P$191,MATCH($B152,'I.Supplementary 2019-20'!$B$8:$B$191,0))),INDEX('KI 2019-20'!P$9:P$383,MATCH($B152,'KI 2019-20'!$B$9:$B$383,0)))</f>
        <v>0</v>
      </c>
      <c r="L152" s="153">
        <f>_xlfn.IFNA(IF($B152=$B$382,0,INDEX('I.Supplementary 2019-20'!Q$8:Q$191,MATCH($B152,'I.Supplementary 2019-20'!$B$8:$B$191,0))),INDEX('KI 2019-20'!Q$9:Q$383,MATCH($B152,'KI 2019-20'!$B$9:$B$383,0)))</f>
        <v>0</v>
      </c>
      <c r="M152" s="155">
        <f>_xlfn.IFNA(IF($B152=$B$382,0,INDEX('I.Supplementary 2019-20'!R$8:R$191,MATCH($B152,'I.Supplementary 2019-20'!$B$8:$B$191,0))),INDEX('KI 2019-20'!R$9:R$383,MATCH($B152,'KI 2019-20'!$B$9:$B$383,0)))</f>
        <v>0</v>
      </c>
      <c r="N152" s="153">
        <f>_xlfn.IFNA(IF($B152=$B$382,0,INDEX('I.Supplementary 2019-20'!S$8:S$191,MATCH($B152,'I.Supplementary 2019-20'!$B$8:$B$191,0))),INDEX('KI 2019-20'!S$9:S$383,MATCH($B152,'KI 2019-20'!$B$9:$B$383,0)))</f>
        <v>0</v>
      </c>
      <c r="O152" s="153">
        <f>_xlfn.IFNA(IF($B152=$B$382,0,INDEX('I.Supplementary 2019-20'!T$8:T$191,MATCH($B152,'I.Supplementary 2019-20'!$B$8:$B$191,0))),INDEX('KI 2019-20'!T$9:T$383,MATCH($B152,'KI 2019-20'!$B$9:$B$383,0)))</f>
        <v>1.3598954898650726</v>
      </c>
      <c r="P152" s="153">
        <f>_xlfn.IFNA(IF($B152=$B$382,0,INDEX('I.Supplementary 2019-20'!U$8:U$191,MATCH($B152,'I.Supplementary 2019-20'!$B$8:$B$191,0))),INDEX('KI 2019-20'!U$9:U$383,MATCH($B152,'KI 2019-20'!$B$9:$B$383,0)))</f>
        <v>0</v>
      </c>
      <c r="Q152" s="153">
        <f>_xlfn.IFNA(IF($B152=$B$382,0,INDEX('I.Supplementary 2019-20'!V$8:V$191,MATCH($B152,'I.Supplementary 2019-20'!$B$8:$B$191,0))),INDEX('KI 2019-20'!V$9:V$383,MATCH($B152,'KI 2019-20'!$B$9:$B$383,0)))</f>
        <v>0</v>
      </c>
      <c r="R152" s="155">
        <f>_xlfn.IFNA(IF($B152=$B$382,0,INDEX('I.Supplementary 2019-20'!W$8:W$191,MATCH($B152,'I.Supplementary 2019-20'!$B$8:$B$191,0))),INDEX('KI 2019-20'!W$9:W$383,MATCH($B152,'KI 2019-20'!$B$9:$B$383,0)))</f>
        <v>0</v>
      </c>
      <c r="S152" s="153">
        <f>_xlfn.IFNA(IF($B152=$B$382,0,INDEX('I.Supplementary 2019-20'!X$8:X$191,MATCH($B152,'I.Supplementary 2019-20'!$B$8:$B$191,0))),INDEX('KI 2019-20'!X$9:X$383,MATCH($B152,'KI 2019-20'!$B$9:$B$383,0)))</f>
        <v>0</v>
      </c>
      <c r="T152" s="153">
        <f>_xlfn.IFNA(IF($B152=$B$382,0,INDEX('I.Supplementary 2019-20'!Y$8:Y$191,MATCH($B152,'I.Supplementary 2019-20'!$B$8:$B$191,0))),INDEX('KI 2019-20'!Y$9:Y$383,MATCH($B152,'KI 2019-20'!$B$9:$B$383,0)))</f>
        <v>1.3598954898650726</v>
      </c>
      <c r="U152" s="153">
        <f>_xlfn.IFNA(IF($B152=$B$382,0,INDEX('I.Supplementary 2019-20'!Z$8:Z$191,MATCH($B152,'I.Supplementary 2019-20'!$B$8:$B$191,0))),INDEX('KI 2019-20'!Z$9:Z$383,MATCH($B152,'KI 2019-20'!$B$9:$B$383,0)))</f>
        <v>0</v>
      </c>
      <c r="V152" s="153">
        <f>_xlfn.IFNA(IF($B152=$B$382,0,INDEX('I.Supplementary 2019-20'!AA$8:AA$191,MATCH($B152,'I.Supplementary 2019-20'!$B$8:$B$191,0))),INDEX('KI 2019-20'!AA$9:AA$383,MATCH($B152,'KI 2019-20'!$B$9:$B$383,0)))</f>
        <v>0</v>
      </c>
      <c r="W152" s="155">
        <f>_xlfn.IFNA(IF($B152=$B$382,0,INDEX('I.Supplementary 2019-20'!AB$8:AB$191,MATCH($B152,'I.Supplementary 2019-20'!$B$8:$B$191,0))),INDEX('KI 2019-20'!AB$9:AB$383,MATCH($B152,'KI 2019-20'!$B$9:$B$383,0)))</f>
        <v>0</v>
      </c>
      <c r="Y152" s="154">
        <f>_xlfn.IFNA(IF($B152=$B$382,0,INDEX('I.Supplementary 2019-20'!$I$8:$I$191,MATCH($B152,'I.Supplementary 2019-20'!$B$8:$B$191,0))),INDEX('KI 2019-20'!$I$9:$I$383,MATCH($B152,'KI 2019-20'!$B$9:$B$383,0)))</f>
        <v>0</v>
      </c>
      <c r="Z152" s="153">
        <f>_xlfn.IFNA(IF($B152=$B$382,0,INDEX('I.Supplementary 2019-20'!$J$8:$J$191,MATCH($B152,'I.Supplementary 2019-20'!$B$8:$B$191,0))),INDEX('KI 2019-20'!$J$9:$J$383,MATCH($B152,'KI 2019-20'!$B$9:$B$383,0)))</f>
        <v>1.3598954898650726</v>
      </c>
      <c r="AA152" s="155">
        <f>_xlfn.IFNA(IF($B152=$B$382,0,INDEX('I.Supplementary 2019-20'!$H$8:$H$191,MATCH($B152,'I.Supplementary 2019-20'!$B$8:$B$191,0))),INDEX('KI 2019-20'!$H$9:$H$383,MATCH($B152,'KI 2019-20'!$B$9:$B$383,0)))</f>
        <v>1.3598954898650726</v>
      </c>
      <c r="AC152" s="156">
        <f>I152*('Other inputs'!$C$6/'Other inputs'!$C$5)</f>
        <v>0</v>
      </c>
      <c r="AD152" s="149">
        <f>IF(B152=$B$35,J152*('Other inputs'!$C$6/'Other inputs'!$C$5)-('Other inputs'!$C$18/1000000),J152*('Other inputs'!$C$6/'Other inputs'!$C$5))</f>
        <v>0</v>
      </c>
      <c r="AE152" s="149">
        <f>K152*('Other inputs'!$C$6/'Other inputs'!$C$5)</f>
        <v>0</v>
      </c>
      <c r="AF152" s="149">
        <f>L152*('Other inputs'!$C$6/'Other inputs'!$C$5)</f>
        <v>0</v>
      </c>
      <c r="AG152" s="188">
        <f>M152*('Other inputs'!$C$6/'Other inputs'!$C$5)</f>
        <v>0</v>
      </c>
      <c r="AH152" s="149">
        <f>N152*('Other inputs'!$C$6/'Other inputs'!$C$5)</f>
        <v>0</v>
      </c>
      <c r="AI152" s="149">
        <f>O152*('Other inputs'!$C$6/'Other inputs'!$C$5)</f>
        <v>1.3820526465227521</v>
      </c>
      <c r="AJ152" s="149">
        <f>P152*('Other inputs'!$C$6/'Other inputs'!$C$5)</f>
        <v>0</v>
      </c>
      <c r="AK152" s="149">
        <f>Q152*('Other inputs'!$C$6/'Other inputs'!$C$5)</f>
        <v>0</v>
      </c>
      <c r="AL152" s="188">
        <f>R152*('Other inputs'!$C$6/'Other inputs'!$C$5)</f>
        <v>0</v>
      </c>
      <c r="AM152" s="156">
        <f t="shared" si="32"/>
        <v>0</v>
      </c>
      <c r="AN152" s="149">
        <f t="shared" si="33"/>
        <v>1.3820526465227521</v>
      </c>
      <c r="AO152" s="149">
        <f t="shared" si="34"/>
        <v>0</v>
      </c>
      <c r="AP152" s="149">
        <f t="shared" si="35"/>
        <v>0</v>
      </c>
      <c r="AQ152" s="188">
        <f t="shared" si="36"/>
        <v>0</v>
      </c>
      <c r="AR152" s="149"/>
      <c r="AS152" s="156">
        <f>IF(D152=$C$171,'Other inputs'!$C$12/1000000,SUM(AC152:AG152))</f>
        <v>0</v>
      </c>
      <c r="AT152" s="200">
        <f>IF(D152=$C$171,$Z$171*('Other inputs'!$C$6/'Other inputs'!$C$5),SUM(AH152:AL152))</f>
        <v>1.3820526465227521</v>
      </c>
      <c r="AU152" s="210">
        <f t="shared" si="37"/>
        <v>1.3820526465227521</v>
      </c>
      <c r="AV152" s="214"/>
      <c r="AW152" s="199">
        <f>IF($G152=1,0,AC152*('Other inputs'!$F$6/'Other inputs'!$F$5))</f>
        <v>0</v>
      </c>
      <c r="AX152" s="200">
        <f>IF($G152=1,0,AD152*('Other inputs'!$F$6/'Other inputs'!$F$5))</f>
        <v>0</v>
      </c>
      <c r="AY152" s="200">
        <f>IF($G152=1,0,AE152*('Other inputs'!$F$6/'Other inputs'!$F$5))</f>
        <v>0</v>
      </c>
      <c r="AZ152" s="200">
        <f>IF($G152=1,0,AF152*('Other inputs'!$F$6/'Other inputs'!$F$5))</f>
        <v>0</v>
      </c>
      <c r="BA152" s="200">
        <f>IF($G152=1,0,AG152*('Other inputs'!$F$6/'Other inputs'!$F$5))</f>
        <v>0</v>
      </c>
      <c r="BB152" s="199">
        <f>IF($G152=1,0,AH152*('Other inputs'!$C$7/'Other inputs'!$C$6))</f>
        <v>0</v>
      </c>
      <c r="BC152" s="200">
        <f>IF($G152=1,0,AI152*('Other inputs'!$C$7/'Other inputs'!$C$6))</f>
        <v>1.3820526465227521</v>
      </c>
      <c r="BD152" s="200">
        <f>IF($G152=1,0,AJ152*('Other inputs'!$C$7/'Other inputs'!$C$6))</f>
        <v>0</v>
      </c>
      <c r="BE152" s="200">
        <f>IF($G152=1,0,AK152*('Other inputs'!$C$7/'Other inputs'!$C$6))</f>
        <v>0</v>
      </c>
      <c r="BF152" s="200">
        <f>IF($G152=1,0,AL152*('Other inputs'!$C$7/'Other inputs'!$C$6))</f>
        <v>0</v>
      </c>
      <c r="BG152" s="199">
        <f t="shared" si="38"/>
        <v>0</v>
      </c>
      <c r="BH152" s="200">
        <f t="shared" si="39"/>
        <v>1.3820526465227521</v>
      </c>
      <c r="BI152" s="200">
        <f t="shared" si="40"/>
        <v>0</v>
      </c>
      <c r="BJ152" s="200">
        <f t="shared" si="41"/>
        <v>0</v>
      </c>
      <c r="BK152" s="210">
        <f t="shared" si="42"/>
        <v>0</v>
      </c>
      <c r="BL152" s="200"/>
      <c r="BM152" s="199">
        <f>IF(D152=C$171,'Other inputs'!$C$13/1000000,SUM(AW152:BA152))</f>
        <v>0</v>
      </c>
      <c r="BN152" s="200">
        <f>IF(B152=$B$171,$AT$171*('Other inputs'!$C$7/'Other inputs'!$C$6),SUM(BB152:BF152))</f>
        <v>1.3820526465227521</v>
      </c>
      <c r="BO152" s="188">
        <f t="shared" si="43"/>
        <v>1.3820526465227521</v>
      </c>
    </row>
    <row r="153" spans="2:67">
      <c r="B153" s="121" t="str">
        <f>'KI 2019-20'!B154</f>
        <v>E0701</v>
      </c>
      <c r="C153" s="160" t="str">
        <f t="shared" si="30"/>
        <v>E0701</v>
      </c>
      <c r="D153" s="160" t="str">
        <f t="shared" si="31"/>
        <v>E0701</v>
      </c>
      <c r="E153" t="str">
        <f>INDEX('KI 2019-20'!D$9:D$383,MATCH($B153,'KI 2019-20'!$B$9:$B$383,0))</f>
        <v>UNINFIR</v>
      </c>
      <c r="F153">
        <f>INDEX('KI 2019-20'!E$9:E$383,MATCH($B153,'KI 2019-20'!$B$9:$B$383,0))</f>
        <v>0</v>
      </c>
      <c r="G153" s="119">
        <v>0</v>
      </c>
      <c r="H153" s="120" t="str">
        <f>INDEX('KI 2019-20'!F$9:F$383,MATCH($B153,'KI 2019-20'!$B$9:$B$383,0))</f>
        <v>Hartlepool</v>
      </c>
      <c r="I153" s="154">
        <f>_xlfn.IFNA(IF($B153=$B$382,0,INDEX('I.Supplementary 2019-20'!N$8:N$191,MATCH($B153,'I.Supplementary 2019-20'!$B$8:$B$191,0))),INDEX('KI 2019-20'!N$9:N$383,MATCH($B153,'KI 2019-20'!$B$9:$B$383,0)))</f>
        <v>7.3515069292228779</v>
      </c>
      <c r="J153" s="153">
        <f>_xlfn.IFNA(IF($B153=$B$382,0,INDEX('I.Supplementary 2019-20'!O$8:O$191,MATCH($B153,'I.Supplementary 2019-20'!$B$8:$B$191,0))),INDEX('KI 2019-20'!O$9:O$383,MATCH($B153,'KI 2019-20'!$B$9:$B$383,0)))</f>
        <v>0.42629078176316804</v>
      </c>
      <c r="K153" s="153">
        <f>_xlfn.IFNA(IF($B153=$B$382,0,INDEX('I.Supplementary 2019-20'!P$8:P$191,MATCH($B153,'I.Supplementary 2019-20'!$B$8:$B$191,0))),INDEX('KI 2019-20'!P$9:P$383,MATCH($B153,'KI 2019-20'!$B$9:$B$383,0)))</f>
        <v>0</v>
      </c>
      <c r="L153" s="153">
        <f>_xlfn.IFNA(IF($B153=$B$382,0,INDEX('I.Supplementary 2019-20'!Q$8:Q$191,MATCH($B153,'I.Supplementary 2019-20'!$B$8:$B$191,0))),INDEX('KI 2019-20'!Q$9:Q$383,MATCH($B153,'KI 2019-20'!$B$9:$B$383,0)))</f>
        <v>0</v>
      </c>
      <c r="M153" s="155">
        <f>_xlfn.IFNA(IF($B153=$B$382,0,INDEX('I.Supplementary 2019-20'!R$8:R$191,MATCH($B153,'I.Supplementary 2019-20'!$B$8:$B$191,0))),INDEX('KI 2019-20'!R$9:R$383,MATCH($B153,'KI 2019-20'!$B$9:$B$383,0)))</f>
        <v>0</v>
      </c>
      <c r="N153" s="153">
        <f>_xlfn.IFNA(IF($B153=$B$382,0,INDEX('I.Supplementary 2019-20'!S$8:S$191,MATCH($B153,'I.Supplementary 2019-20'!$B$8:$B$191,0))),INDEX('KI 2019-20'!S$9:S$383,MATCH($B153,'KI 2019-20'!$B$9:$B$383,0)))</f>
        <v>23.604351640042342</v>
      </c>
      <c r="O153" s="153">
        <f>_xlfn.IFNA(IF($B153=$B$382,0,INDEX('I.Supplementary 2019-20'!T$8:T$191,MATCH($B153,'I.Supplementary 2019-20'!$B$8:$B$191,0))),INDEX('KI 2019-20'!T$9:T$383,MATCH($B153,'KI 2019-20'!$B$9:$B$383,0)))</f>
        <v>4.4298219360605575</v>
      </c>
      <c r="P153" s="153">
        <f>_xlfn.IFNA(IF($B153=$B$382,0,INDEX('I.Supplementary 2019-20'!U$8:U$191,MATCH($B153,'I.Supplementary 2019-20'!$B$8:$B$191,0))),INDEX('KI 2019-20'!U$9:U$383,MATCH($B153,'KI 2019-20'!$B$9:$B$383,0)))</f>
        <v>0</v>
      </c>
      <c r="Q153" s="153">
        <f>_xlfn.IFNA(IF($B153=$B$382,0,INDEX('I.Supplementary 2019-20'!V$8:V$191,MATCH($B153,'I.Supplementary 2019-20'!$B$8:$B$191,0))),INDEX('KI 2019-20'!V$9:V$383,MATCH($B153,'KI 2019-20'!$B$9:$B$383,0)))</f>
        <v>0</v>
      </c>
      <c r="R153" s="155">
        <f>_xlfn.IFNA(IF($B153=$B$382,0,INDEX('I.Supplementary 2019-20'!W$8:W$191,MATCH($B153,'I.Supplementary 2019-20'!$B$8:$B$191,0))),INDEX('KI 2019-20'!W$9:W$383,MATCH($B153,'KI 2019-20'!$B$9:$B$383,0)))</f>
        <v>0</v>
      </c>
      <c r="S153" s="153">
        <f>_xlfn.IFNA(IF($B153=$B$382,0,INDEX('I.Supplementary 2019-20'!X$8:X$191,MATCH($B153,'I.Supplementary 2019-20'!$B$8:$B$191,0))),INDEX('KI 2019-20'!X$9:X$383,MATCH($B153,'KI 2019-20'!$B$9:$B$383,0)))</f>
        <v>30.955858569265221</v>
      </c>
      <c r="T153" s="153">
        <f>_xlfn.IFNA(IF($B153=$B$382,0,INDEX('I.Supplementary 2019-20'!Y$8:Y$191,MATCH($B153,'I.Supplementary 2019-20'!$B$8:$B$191,0))),INDEX('KI 2019-20'!Y$9:Y$383,MATCH($B153,'KI 2019-20'!$B$9:$B$383,0)))</f>
        <v>4.8561127178237253</v>
      </c>
      <c r="U153" s="153">
        <f>_xlfn.IFNA(IF($B153=$B$382,0,INDEX('I.Supplementary 2019-20'!Z$8:Z$191,MATCH($B153,'I.Supplementary 2019-20'!$B$8:$B$191,0))),INDEX('KI 2019-20'!Z$9:Z$383,MATCH($B153,'KI 2019-20'!$B$9:$B$383,0)))</f>
        <v>0</v>
      </c>
      <c r="V153" s="153">
        <f>_xlfn.IFNA(IF($B153=$B$382,0,INDEX('I.Supplementary 2019-20'!AA$8:AA$191,MATCH($B153,'I.Supplementary 2019-20'!$B$8:$B$191,0))),INDEX('KI 2019-20'!AA$9:AA$383,MATCH($B153,'KI 2019-20'!$B$9:$B$383,0)))</f>
        <v>0</v>
      </c>
      <c r="W153" s="155">
        <f>_xlfn.IFNA(IF($B153=$B$382,0,INDEX('I.Supplementary 2019-20'!AB$8:AB$191,MATCH($B153,'I.Supplementary 2019-20'!$B$8:$B$191,0))),INDEX('KI 2019-20'!AB$9:AB$383,MATCH($B153,'KI 2019-20'!$B$9:$B$383,0)))</f>
        <v>0</v>
      </c>
      <c r="Y153" s="154">
        <f>_xlfn.IFNA(IF($B153=$B$382,0,INDEX('I.Supplementary 2019-20'!$I$8:$I$191,MATCH($B153,'I.Supplementary 2019-20'!$B$8:$B$191,0))),INDEX('KI 2019-20'!$I$9:$I$383,MATCH($B153,'KI 2019-20'!$B$9:$B$383,0)))</f>
        <v>7.7777977109860466</v>
      </c>
      <c r="Z153" s="153">
        <f>_xlfn.IFNA(IF($B153=$B$382,0,INDEX('I.Supplementary 2019-20'!$J$8:$J$191,MATCH($B153,'I.Supplementary 2019-20'!$B$8:$B$191,0))),INDEX('KI 2019-20'!$J$9:$J$383,MATCH($B153,'KI 2019-20'!$B$9:$B$383,0)))</f>
        <v>28.034173576102898</v>
      </c>
      <c r="AA153" s="155">
        <f>_xlfn.IFNA(IF($B153=$B$382,0,INDEX('I.Supplementary 2019-20'!$H$8:$H$191,MATCH($B153,'I.Supplementary 2019-20'!$B$8:$B$191,0))),INDEX('KI 2019-20'!$H$9:$H$383,MATCH($B153,'KI 2019-20'!$B$9:$B$383,0)))</f>
        <v>35.811971287088944</v>
      </c>
      <c r="AC153" s="156">
        <f>I153*('Other inputs'!$C$6/'Other inputs'!$C$5)</f>
        <v>7.4712870828558371</v>
      </c>
      <c r="AD153" s="149">
        <f>IF(B153=$B$35,J153*('Other inputs'!$C$6/'Other inputs'!$C$5)-('Other inputs'!$C$18/1000000),J153*('Other inputs'!$C$6/'Other inputs'!$C$5))</f>
        <v>0.43323645641511377</v>
      </c>
      <c r="AE153" s="149">
        <f>K153*('Other inputs'!$C$6/'Other inputs'!$C$5)</f>
        <v>0</v>
      </c>
      <c r="AF153" s="149">
        <f>L153*('Other inputs'!$C$6/'Other inputs'!$C$5)</f>
        <v>0</v>
      </c>
      <c r="AG153" s="188">
        <f>M153*('Other inputs'!$C$6/'Other inputs'!$C$5)</f>
        <v>0</v>
      </c>
      <c r="AH153" s="149">
        <f>N153*('Other inputs'!$C$6/'Other inputs'!$C$5)</f>
        <v>23.988943927456475</v>
      </c>
      <c r="AI153" s="149">
        <f>O153*('Other inputs'!$C$6/'Other inputs'!$C$5)</f>
        <v>4.5019982608843554</v>
      </c>
      <c r="AJ153" s="149">
        <f>P153*('Other inputs'!$C$6/'Other inputs'!$C$5)</f>
        <v>0</v>
      </c>
      <c r="AK153" s="149">
        <f>Q153*('Other inputs'!$C$6/'Other inputs'!$C$5)</f>
        <v>0</v>
      </c>
      <c r="AL153" s="188">
        <f>R153*('Other inputs'!$C$6/'Other inputs'!$C$5)</f>
        <v>0</v>
      </c>
      <c r="AM153" s="156">
        <f t="shared" si="32"/>
        <v>31.460231010312313</v>
      </c>
      <c r="AN153" s="149">
        <f t="shared" si="33"/>
        <v>4.9352347172994691</v>
      </c>
      <c r="AO153" s="149">
        <f t="shared" si="34"/>
        <v>0</v>
      </c>
      <c r="AP153" s="149">
        <f t="shared" si="35"/>
        <v>0</v>
      </c>
      <c r="AQ153" s="188">
        <f t="shared" si="36"/>
        <v>0</v>
      </c>
      <c r="AR153" s="149"/>
      <c r="AS153" s="156">
        <f>IF(D153=$C$171,'Other inputs'!$C$12/1000000,SUM(AC153:AG153))</f>
        <v>7.9045235392709507</v>
      </c>
      <c r="AT153" s="200">
        <f>IF(D153=$C$171,$Z$171*('Other inputs'!$C$6/'Other inputs'!$C$5),SUM(AH153:AL153))</f>
        <v>28.490942188340831</v>
      </c>
      <c r="AU153" s="210">
        <f t="shared" si="37"/>
        <v>36.395465727611779</v>
      </c>
      <c r="AV153" s="214"/>
      <c r="AW153" s="199">
        <f>IF($G153=1,0,AC153*('Other inputs'!$F$6/'Other inputs'!$F$5))</f>
        <v>7.5126029561250851</v>
      </c>
      <c r="AX153" s="200">
        <f>IF($G153=1,0,AD153*('Other inputs'!$F$6/'Other inputs'!$F$5))</f>
        <v>0.43563223405427565</v>
      </c>
      <c r="AY153" s="200">
        <f>IF($G153=1,0,AE153*('Other inputs'!$F$6/'Other inputs'!$F$5))</f>
        <v>0</v>
      </c>
      <c r="AZ153" s="200">
        <f>IF($G153=1,0,AF153*('Other inputs'!$F$6/'Other inputs'!$F$5))</f>
        <v>0</v>
      </c>
      <c r="BA153" s="200">
        <f>IF($G153=1,0,AG153*('Other inputs'!$F$6/'Other inputs'!$F$5))</f>
        <v>0</v>
      </c>
      <c r="BB153" s="199">
        <f>IF($G153=1,0,AH153*('Other inputs'!$C$7/'Other inputs'!$C$6))</f>
        <v>23.988943927456475</v>
      </c>
      <c r="BC153" s="200">
        <f>IF($G153=1,0,AI153*('Other inputs'!$C$7/'Other inputs'!$C$6))</f>
        <v>4.5019982608843554</v>
      </c>
      <c r="BD153" s="200">
        <f>IF($G153=1,0,AJ153*('Other inputs'!$C$7/'Other inputs'!$C$6))</f>
        <v>0</v>
      </c>
      <c r="BE153" s="200">
        <f>IF($G153=1,0,AK153*('Other inputs'!$C$7/'Other inputs'!$C$6))</f>
        <v>0</v>
      </c>
      <c r="BF153" s="200">
        <f>IF($G153=1,0,AL153*('Other inputs'!$C$7/'Other inputs'!$C$6))</f>
        <v>0</v>
      </c>
      <c r="BG153" s="199">
        <f t="shared" si="38"/>
        <v>31.501546883581561</v>
      </c>
      <c r="BH153" s="200">
        <f t="shared" si="39"/>
        <v>4.9376304949386309</v>
      </c>
      <c r="BI153" s="200">
        <f t="shared" si="40"/>
        <v>0</v>
      </c>
      <c r="BJ153" s="200">
        <f t="shared" si="41"/>
        <v>0</v>
      </c>
      <c r="BK153" s="210">
        <f t="shared" si="42"/>
        <v>0</v>
      </c>
      <c r="BL153" s="200"/>
      <c r="BM153" s="199">
        <f>IF(D153=C$171,'Other inputs'!$C$13/1000000,SUM(AW153:BA153))</f>
        <v>7.9482351901793606</v>
      </c>
      <c r="BN153" s="200">
        <f>IF(B153=$B$171,$AT$171*('Other inputs'!$C$7/'Other inputs'!$C$6),SUM(BB153:BF153))</f>
        <v>28.490942188340831</v>
      </c>
      <c r="BO153" s="188">
        <f t="shared" si="43"/>
        <v>36.439177378520192</v>
      </c>
    </row>
    <row r="154" spans="2:67">
      <c r="B154" s="121" t="str">
        <f>'KI 2019-20'!B155</f>
        <v>E1433</v>
      </c>
      <c r="C154" s="160" t="str">
        <f t="shared" si="30"/>
        <v>E1433</v>
      </c>
      <c r="D154" s="160" t="str">
        <f t="shared" si="31"/>
        <v>E1433</v>
      </c>
      <c r="E154" t="str">
        <f>INDEX('KI 2019-20'!D$9:D$383,MATCH($B154,'KI 2019-20'!$B$9:$B$383,0))</f>
        <v>SD</v>
      </c>
      <c r="F154" t="str">
        <f>INDEX('KI 2019-20'!E$9:E$383,MATCH($B154,'KI 2019-20'!$B$9:$B$383,0))</f>
        <v>P1914</v>
      </c>
      <c r="G154" s="119">
        <v>0</v>
      </c>
      <c r="H154" s="120" t="str">
        <f>INDEX('KI 2019-20'!F$9:F$383,MATCH($B154,'KI 2019-20'!$B$9:$B$383,0))</f>
        <v>Hastings</v>
      </c>
      <c r="I154" s="154">
        <f>_xlfn.IFNA(IF($B154=$B$382,0,INDEX('I.Supplementary 2019-20'!N$8:N$191,MATCH($B154,'I.Supplementary 2019-20'!$B$8:$B$191,0))),INDEX('KI 2019-20'!N$9:N$383,MATCH($B154,'KI 2019-20'!$B$9:$B$383,0)))</f>
        <v>0</v>
      </c>
      <c r="J154" s="153">
        <f>_xlfn.IFNA(IF($B154=$B$382,0,INDEX('I.Supplementary 2019-20'!O$8:O$191,MATCH($B154,'I.Supplementary 2019-20'!$B$8:$B$191,0))),INDEX('KI 2019-20'!O$9:O$383,MATCH($B154,'KI 2019-20'!$B$9:$B$383,0)))</f>
        <v>0.98818273472839591</v>
      </c>
      <c r="K154" s="153">
        <f>_xlfn.IFNA(IF($B154=$B$382,0,INDEX('I.Supplementary 2019-20'!P$8:P$191,MATCH($B154,'I.Supplementary 2019-20'!$B$8:$B$191,0))),INDEX('KI 2019-20'!P$9:P$383,MATCH($B154,'KI 2019-20'!$B$9:$B$383,0)))</f>
        <v>0</v>
      </c>
      <c r="L154" s="153">
        <f>_xlfn.IFNA(IF($B154=$B$382,0,INDEX('I.Supplementary 2019-20'!Q$8:Q$191,MATCH($B154,'I.Supplementary 2019-20'!$B$8:$B$191,0))),INDEX('KI 2019-20'!Q$9:Q$383,MATCH($B154,'KI 2019-20'!$B$9:$B$383,0)))</f>
        <v>0</v>
      </c>
      <c r="M154" s="155">
        <f>_xlfn.IFNA(IF($B154=$B$382,0,INDEX('I.Supplementary 2019-20'!R$8:R$191,MATCH($B154,'I.Supplementary 2019-20'!$B$8:$B$191,0))),INDEX('KI 2019-20'!R$9:R$383,MATCH($B154,'KI 2019-20'!$B$9:$B$383,0)))</f>
        <v>0</v>
      </c>
      <c r="N154" s="153">
        <f>_xlfn.IFNA(IF($B154=$B$382,0,INDEX('I.Supplementary 2019-20'!S$8:S$191,MATCH($B154,'I.Supplementary 2019-20'!$B$8:$B$191,0))),INDEX('KI 2019-20'!S$9:S$383,MATCH($B154,'KI 2019-20'!$B$9:$B$383,0)))</f>
        <v>0</v>
      </c>
      <c r="O154" s="153">
        <f>_xlfn.IFNA(IF($B154=$B$382,0,INDEX('I.Supplementary 2019-20'!T$8:T$191,MATCH($B154,'I.Supplementary 2019-20'!$B$8:$B$191,0))),INDEX('KI 2019-20'!T$9:T$383,MATCH($B154,'KI 2019-20'!$B$9:$B$383,0)))</f>
        <v>3.7582827551255797</v>
      </c>
      <c r="P154" s="153">
        <f>_xlfn.IFNA(IF($B154=$B$382,0,INDEX('I.Supplementary 2019-20'!U$8:U$191,MATCH($B154,'I.Supplementary 2019-20'!$B$8:$B$191,0))),INDEX('KI 2019-20'!U$9:U$383,MATCH($B154,'KI 2019-20'!$B$9:$B$383,0)))</f>
        <v>0</v>
      </c>
      <c r="Q154" s="153">
        <f>_xlfn.IFNA(IF($B154=$B$382,0,INDEX('I.Supplementary 2019-20'!V$8:V$191,MATCH($B154,'I.Supplementary 2019-20'!$B$8:$B$191,0))),INDEX('KI 2019-20'!V$9:V$383,MATCH($B154,'KI 2019-20'!$B$9:$B$383,0)))</f>
        <v>0</v>
      </c>
      <c r="R154" s="155">
        <f>_xlfn.IFNA(IF($B154=$B$382,0,INDEX('I.Supplementary 2019-20'!W$8:W$191,MATCH($B154,'I.Supplementary 2019-20'!$B$8:$B$191,0))),INDEX('KI 2019-20'!W$9:W$383,MATCH($B154,'KI 2019-20'!$B$9:$B$383,0)))</f>
        <v>0</v>
      </c>
      <c r="S154" s="153">
        <f>_xlfn.IFNA(IF($B154=$B$382,0,INDEX('I.Supplementary 2019-20'!X$8:X$191,MATCH($B154,'I.Supplementary 2019-20'!$B$8:$B$191,0))),INDEX('KI 2019-20'!X$9:X$383,MATCH($B154,'KI 2019-20'!$B$9:$B$383,0)))</f>
        <v>0</v>
      </c>
      <c r="T154" s="153">
        <f>_xlfn.IFNA(IF($B154=$B$382,0,INDEX('I.Supplementary 2019-20'!Y$8:Y$191,MATCH($B154,'I.Supplementary 2019-20'!$B$8:$B$191,0))),INDEX('KI 2019-20'!Y$9:Y$383,MATCH($B154,'KI 2019-20'!$B$9:$B$383,0)))</f>
        <v>4.7464654898539766</v>
      </c>
      <c r="U154" s="153">
        <f>_xlfn.IFNA(IF($B154=$B$382,0,INDEX('I.Supplementary 2019-20'!Z$8:Z$191,MATCH($B154,'I.Supplementary 2019-20'!$B$8:$B$191,0))),INDEX('KI 2019-20'!Z$9:Z$383,MATCH($B154,'KI 2019-20'!$B$9:$B$383,0)))</f>
        <v>0</v>
      </c>
      <c r="V154" s="153">
        <f>_xlfn.IFNA(IF($B154=$B$382,0,INDEX('I.Supplementary 2019-20'!AA$8:AA$191,MATCH($B154,'I.Supplementary 2019-20'!$B$8:$B$191,0))),INDEX('KI 2019-20'!AA$9:AA$383,MATCH($B154,'KI 2019-20'!$B$9:$B$383,0)))</f>
        <v>0</v>
      </c>
      <c r="W154" s="155">
        <f>_xlfn.IFNA(IF($B154=$B$382,0,INDEX('I.Supplementary 2019-20'!AB$8:AB$191,MATCH($B154,'I.Supplementary 2019-20'!$B$8:$B$191,0))),INDEX('KI 2019-20'!AB$9:AB$383,MATCH($B154,'KI 2019-20'!$B$9:$B$383,0)))</f>
        <v>0</v>
      </c>
      <c r="Y154" s="154">
        <f>_xlfn.IFNA(IF($B154=$B$382,0,INDEX('I.Supplementary 2019-20'!$I$8:$I$191,MATCH($B154,'I.Supplementary 2019-20'!$B$8:$B$191,0))),INDEX('KI 2019-20'!$I$9:$I$383,MATCH($B154,'KI 2019-20'!$B$9:$B$383,0)))</f>
        <v>0.98818273472839591</v>
      </c>
      <c r="Z154" s="153">
        <f>_xlfn.IFNA(IF($B154=$B$382,0,INDEX('I.Supplementary 2019-20'!$J$8:$J$191,MATCH($B154,'I.Supplementary 2019-20'!$B$8:$B$191,0))),INDEX('KI 2019-20'!$J$9:$J$383,MATCH($B154,'KI 2019-20'!$B$9:$B$383,0)))</f>
        <v>3.7582827551255797</v>
      </c>
      <c r="AA154" s="155">
        <f>_xlfn.IFNA(IF($B154=$B$382,0,INDEX('I.Supplementary 2019-20'!$H$8:$H$191,MATCH($B154,'I.Supplementary 2019-20'!$B$8:$B$191,0))),INDEX('KI 2019-20'!$H$9:$H$383,MATCH($B154,'KI 2019-20'!$B$9:$B$383,0)))</f>
        <v>4.7464654898539766</v>
      </c>
      <c r="AC154" s="156">
        <f>I154*('Other inputs'!$C$6/'Other inputs'!$C$5)</f>
        <v>0</v>
      </c>
      <c r="AD154" s="149">
        <f>IF(B154=$B$35,J154*('Other inputs'!$C$6/'Other inputs'!$C$5)-('Other inputs'!$C$18/1000000),J154*('Other inputs'!$C$6/'Other inputs'!$C$5))</f>
        <v>1.0042834717504472</v>
      </c>
      <c r="AE154" s="149">
        <f>K154*('Other inputs'!$C$6/'Other inputs'!$C$5)</f>
        <v>0</v>
      </c>
      <c r="AF154" s="149">
        <f>L154*('Other inputs'!$C$6/'Other inputs'!$C$5)</f>
        <v>0</v>
      </c>
      <c r="AG154" s="188">
        <f>M154*('Other inputs'!$C$6/'Other inputs'!$C$5)</f>
        <v>0</v>
      </c>
      <c r="AH154" s="149">
        <f>N154*('Other inputs'!$C$6/'Other inputs'!$C$5)</f>
        <v>0</v>
      </c>
      <c r="AI154" s="149">
        <f>O154*('Other inputs'!$C$6/'Other inputs'!$C$5)</f>
        <v>3.8195175046999275</v>
      </c>
      <c r="AJ154" s="149">
        <f>P154*('Other inputs'!$C$6/'Other inputs'!$C$5)</f>
        <v>0</v>
      </c>
      <c r="AK154" s="149">
        <f>Q154*('Other inputs'!$C$6/'Other inputs'!$C$5)</f>
        <v>0</v>
      </c>
      <c r="AL154" s="188">
        <f>R154*('Other inputs'!$C$6/'Other inputs'!$C$5)</f>
        <v>0</v>
      </c>
      <c r="AM154" s="156">
        <f t="shared" si="32"/>
        <v>0</v>
      </c>
      <c r="AN154" s="149">
        <f t="shared" si="33"/>
        <v>4.8238009764503751</v>
      </c>
      <c r="AO154" s="149">
        <f t="shared" si="34"/>
        <v>0</v>
      </c>
      <c r="AP154" s="149">
        <f t="shared" si="35"/>
        <v>0</v>
      </c>
      <c r="AQ154" s="188">
        <f t="shared" si="36"/>
        <v>0</v>
      </c>
      <c r="AR154" s="149"/>
      <c r="AS154" s="156">
        <f>IF(D154=$C$171,'Other inputs'!$C$12/1000000,SUM(AC154:AG154))</f>
        <v>1.0042834717504472</v>
      </c>
      <c r="AT154" s="200">
        <f>IF(D154=$C$171,$Z$171*('Other inputs'!$C$6/'Other inputs'!$C$5),SUM(AH154:AL154))</f>
        <v>3.8195175046999275</v>
      </c>
      <c r="AU154" s="210">
        <f t="shared" si="37"/>
        <v>4.8238009764503751</v>
      </c>
      <c r="AV154" s="214"/>
      <c r="AW154" s="199">
        <f>IF($G154=1,0,AC154*('Other inputs'!$F$6/'Other inputs'!$F$5))</f>
        <v>0</v>
      </c>
      <c r="AX154" s="200">
        <f>IF($G154=1,0,AD154*('Other inputs'!$F$6/'Other inputs'!$F$5))</f>
        <v>1.0098371130688828</v>
      </c>
      <c r="AY154" s="200">
        <f>IF($G154=1,0,AE154*('Other inputs'!$F$6/'Other inputs'!$F$5))</f>
        <v>0</v>
      </c>
      <c r="AZ154" s="200">
        <f>IF($G154=1,0,AF154*('Other inputs'!$F$6/'Other inputs'!$F$5))</f>
        <v>0</v>
      </c>
      <c r="BA154" s="200">
        <f>IF($G154=1,0,AG154*('Other inputs'!$F$6/'Other inputs'!$F$5))</f>
        <v>0</v>
      </c>
      <c r="BB154" s="199">
        <f>IF($G154=1,0,AH154*('Other inputs'!$C$7/'Other inputs'!$C$6))</f>
        <v>0</v>
      </c>
      <c r="BC154" s="200">
        <f>IF($G154=1,0,AI154*('Other inputs'!$C$7/'Other inputs'!$C$6))</f>
        <v>3.8195175046999275</v>
      </c>
      <c r="BD154" s="200">
        <f>IF($G154=1,0,AJ154*('Other inputs'!$C$7/'Other inputs'!$C$6))</f>
        <v>0</v>
      </c>
      <c r="BE154" s="200">
        <f>IF($G154=1,0,AK154*('Other inputs'!$C$7/'Other inputs'!$C$6))</f>
        <v>0</v>
      </c>
      <c r="BF154" s="200">
        <f>IF($G154=1,0,AL154*('Other inputs'!$C$7/'Other inputs'!$C$6))</f>
        <v>0</v>
      </c>
      <c r="BG154" s="199">
        <f t="shared" si="38"/>
        <v>0</v>
      </c>
      <c r="BH154" s="200">
        <f t="shared" si="39"/>
        <v>4.8293546177688107</v>
      </c>
      <c r="BI154" s="200">
        <f t="shared" si="40"/>
        <v>0</v>
      </c>
      <c r="BJ154" s="200">
        <f t="shared" si="41"/>
        <v>0</v>
      </c>
      <c r="BK154" s="210">
        <f t="shared" si="42"/>
        <v>0</v>
      </c>
      <c r="BL154" s="200"/>
      <c r="BM154" s="199">
        <f>IF(D154=C$171,'Other inputs'!$C$13/1000000,SUM(AW154:BA154))</f>
        <v>1.0098371130688828</v>
      </c>
      <c r="BN154" s="200">
        <f>IF(B154=$B$171,$AT$171*('Other inputs'!$C$7/'Other inputs'!$C$6),SUM(BB154:BF154))</f>
        <v>3.8195175046999275</v>
      </c>
      <c r="BO154" s="188">
        <f t="shared" si="43"/>
        <v>4.8293546177688107</v>
      </c>
    </row>
    <row r="155" spans="2:67">
      <c r="B155" s="121" t="str">
        <f>'KI 2019-20'!B156</f>
        <v>E1737</v>
      </c>
      <c r="C155" s="160" t="str">
        <f t="shared" si="30"/>
        <v>E1737</v>
      </c>
      <c r="D155" s="160" t="str">
        <f t="shared" si="31"/>
        <v>E1737</v>
      </c>
      <c r="E155" t="str">
        <f>INDEX('KI 2019-20'!D$9:D$383,MATCH($B155,'KI 2019-20'!$B$9:$B$383,0))</f>
        <v>SD</v>
      </c>
      <c r="F155">
        <f>INDEX('KI 2019-20'!E$9:E$383,MATCH($B155,'KI 2019-20'!$B$9:$B$383,0))</f>
        <v>0</v>
      </c>
      <c r="G155" s="119">
        <v>0</v>
      </c>
      <c r="H155" s="120" t="str">
        <f>INDEX('KI 2019-20'!F$9:F$383,MATCH($B155,'KI 2019-20'!$B$9:$B$383,0))</f>
        <v>Havant</v>
      </c>
      <c r="I155" s="154">
        <f>_xlfn.IFNA(IF($B155=$B$382,0,INDEX('I.Supplementary 2019-20'!N$8:N$191,MATCH($B155,'I.Supplementary 2019-20'!$B$8:$B$191,0))),INDEX('KI 2019-20'!N$9:N$383,MATCH($B155,'KI 2019-20'!$B$9:$B$383,0)))</f>
        <v>0</v>
      </c>
      <c r="J155" s="153">
        <f>_xlfn.IFNA(IF($B155=$B$382,0,INDEX('I.Supplementary 2019-20'!O$8:O$191,MATCH($B155,'I.Supplementary 2019-20'!$B$8:$B$191,0))),INDEX('KI 2019-20'!O$9:O$383,MATCH($B155,'KI 2019-20'!$B$9:$B$383,0)))</f>
        <v>0</v>
      </c>
      <c r="K155" s="153">
        <f>_xlfn.IFNA(IF($B155=$B$382,0,INDEX('I.Supplementary 2019-20'!P$8:P$191,MATCH($B155,'I.Supplementary 2019-20'!$B$8:$B$191,0))),INDEX('KI 2019-20'!P$9:P$383,MATCH($B155,'KI 2019-20'!$B$9:$B$383,0)))</f>
        <v>0</v>
      </c>
      <c r="L155" s="153">
        <f>_xlfn.IFNA(IF($B155=$B$382,0,INDEX('I.Supplementary 2019-20'!Q$8:Q$191,MATCH($B155,'I.Supplementary 2019-20'!$B$8:$B$191,0))),INDEX('KI 2019-20'!Q$9:Q$383,MATCH($B155,'KI 2019-20'!$B$9:$B$383,0)))</f>
        <v>0</v>
      </c>
      <c r="M155" s="155">
        <f>_xlfn.IFNA(IF($B155=$B$382,0,INDEX('I.Supplementary 2019-20'!R$8:R$191,MATCH($B155,'I.Supplementary 2019-20'!$B$8:$B$191,0))),INDEX('KI 2019-20'!R$9:R$383,MATCH($B155,'KI 2019-20'!$B$9:$B$383,0)))</f>
        <v>0</v>
      </c>
      <c r="N155" s="153">
        <f>_xlfn.IFNA(IF($B155=$B$382,0,INDEX('I.Supplementary 2019-20'!S$8:S$191,MATCH($B155,'I.Supplementary 2019-20'!$B$8:$B$191,0))),INDEX('KI 2019-20'!S$9:S$383,MATCH($B155,'KI 2019-20'!$B$9:$B$383,0)))</f>
        <v>0</v>
      </c>
      <c r="O155" s="153">
        <f>_xlfn.IFNA(IF($B155=$B$382,0,INDEX('I.Supplementary 2019-20'!T$8:T$191,MATCH($B155,'I.Supplementary 2019-20'!$B$8:$B$191,0))),INDEX('KI 2019-20'!T$9:T$383,MATCH($B155,'KI 2019-20'!$B$9:$B$383,0)))</f>
        <v>3.2941527352257185</v>
      </c>
      <c r="P155" s="153">
        <f>_xlfn.IFNA(IF($B155=$B$382,0,INDEX('I.Supplementary 2019-20'!U$8:U$191,MATCH($B155,'I.Supplementary 2019-20'!$B$8:$B$191,0))),INDEX('KI 2019-20'!U$9:U$383,MATCH($B155,'KI 2019-20'!$B$9:$B$383,0)))</f>
        <v>0</v>
      </c>
      <c r="Q155" s="153">
        <f>_xlfn.IFNA(IF($B155=$B$382,0,INDEX('I.Supplementary 2019-20'!V$8:V$191,MATCH($B155,'I.Supplementary 2019-20'!$B$8:$B$191,0))),INDEX('KI 2019-20'!V$9:V$383,MATCH($B155,'KI 2019-20'!$B$9:$B$383,0)))</f>
        <v>0</v>
      </c>
      <c r="R155" s="155">
        <f>_xlfn.IFNA(IF($B155=$B$382,0,INDEX('I.Supplementary 2019-20'!W$8:W$191,MATCH($B155,'I.Supplementary 2019-20'!$B$8:$B$191,0))),INDEX('KI 2019-20'!W$9:W$383,MATCH($B155,'KI 2019-20'!$B$9:$B$383,0)))</f>
        <v>0</v>
      </c>
      <c r="S155" s="153">
        <f>_xlfn.IFNA(IF($B155=$B$382,0,INDEX('I.Supplementary 2019-20'!X$8:X$191,MATCH($B155,'I.Supplementary 2019-20'!$B$8:$B$191,0))),INDEX('KI 2019-20'!X$9:X$383,MATCH($B155,'KI 2019-20'!$B$9:$B$383,0)))</f>
        <v>0</v>
      </c>
      <c r="T155" s="153">
        <f>_xlfn.IFNA(IF($B155=$B$382,0,INDEX('I.Supplementary 2019-20'!Y$8:Y$191,MATCH($B155,'I.Supplementary 2019-20'!$B$8:$B$191,0))),INDEX('KI 2019-20'!Y$9:Y$383,MATCH($B155,'KI 2019-20'!$B$9:$B$383,0)))</f>
        <v>3.2941527352257185</v>
      </c>
      <c r="U155" s="153">
        <f>_xlfn.IFNA(IF($B155=$B$382,0,INDEX('I.Supplementary 2019-20'!Z$8:Z$191,MATCH($B155,'I.Supplementary 2019-20'!$B$8:$B$191,0))),INDEX('KI 2019-20'!Z$9:Z$383,MATCH($B155,'KI 2019-20'!$B$9:$B$383,0)))</f>
        <v>0</v>
      </c>
      <c r="V155" s="153">
        <f>_xlfn.IFNA(IF($B155=$B$382,0,INDEX('I.Supplementary 2019-20'!AA$8:AA$191,MATCH($B155,'I.Supplementary 2019-20'!$B$8:$B$191,0))),INDEX('KI 2019-20'!AA$9:AA$383,MATCH($B155,'KI 2019-20'!$B$9:$B$383,0)))</f>
        <v>0</v>
      </c>
      <c r="W155" s="155">
        <f>_xlfn.IFNA(IF($B155=$B$382,0,INDEX('I.Supplementary 2019-20'!AB$8:AB$191,MATCH($B155,'I.Supplementary 2019-20'!$B$8:$B$191,0))),INDEX('KI 2019-20'!AB$9:AB$383,MATCH($B155,'KI 2019-20'!$B$9:$B$383,0)))</f>
        <v>0</v>
      </c>
      <c r="Y155" s="154">
        <f>_xlfn.IFNA(IF($B155=$B$382,0,INDEX('I.Supplementary 2019-20'!$I$8:$I$191,MATCH($B155,'I.Supplementary 2019-20'!$B$8:$B$191,0))),INDEX('KI 2019-20'!$I$9:$I$383,MATCH($B155,'KI 2019-20'!$B$9:$B$383,0)))</f>
        <v>0</v>
      </c>
      <c r="Z155" s="153">
        <f>_xlfn.IFNA(IF($B155=$B$382,0,INDEX('I.Supplementary 2019-20'!$J$8:$J$191,MATCH($B155,'I.Supplementary 2019-20'!$B$8:$B$191,0))),INDEX('KI 2019-20'!$J$9:$J$383,MATCH($B155,'KI 2019-20'!$B$9:$B$383,0)))</f>
        <v>3.2941527352257185</v>
      </c>
      <c r="AA155" s="155">
        <f>_xlfn.IFNA(IF($B155=$B$382,0,INDEX('I.Supplementary 2019-20'!$H$8:$H$191,MATCH($B155,'I.Supplementary 2019-20'!$B$8:$B$191,0))),INDEX('KI 2019-20'!$H$9:$H$383,MATCH($B155,'KI 2019-20'!$B$9:$B$383,0)))</f>
        <v>3.2941527352257185</v>
      </c>
      <c r="AC155" s="156">
        <f>I155*('Other inputs'!$C$6/'Other inputs'!$C$5)</f>
        <v>0</v>
      </c>
      <c r="AD155" s="149">
        <f>IF(B155=$B$35,J155*('Other inputs'!$C$6/'Other inputs'!$C$5)-('Other inputs'!$C$18/1000000),J155*('Other inputs'!$C$6/'Other inputs'!$C$5))</f>
        <v>0</v>
      </c>
      <c r="AE155" s="149">
        <f>K155*('Other inputs'!$C$6/'Other inputs'!$C$5)</f>
        <v>0</v>
      </c>
      <c r="AF155" s="149">
        <f>L155*('Other inputs'!$C$6/'Other inputs'!$C$5)</f>
        <v>0</v>
      </c>
      <c r="AG155" s="188">
        <f>M155*('Other inputs'!$C$6/'Other inputs'!$C$5)</f>
        <v>0</v>
      </c>
      <c r="AH155" s="149">
        <f>N155*('Other inputs'!$C$6/'Other inputs'!$C$5)</f>
        <v>0</v>
      </c>
      <c r="AI155" s="149">
        <f>O155*('Other inputs'!$C$6/'Other inputs'!$C$5)</f>
        <v>3.347825284883164</v>
      </c>
      <c r="AJ155" s="149">
        <f>P155*('Other inputs'!$C$6/'Other inputs'!$C$5)</f>
        <v>0</v>
      </c>
      <c r="AK155" s="149">
        <f>Q155*('Other inputs'!$C$6/'Other inputs'!$C$5)</f>
        <v>0</v>
      </c>
      <c r="AL155" s="188">
        <f>R155*('Other inputs'!$C$6/'Other inputs'!$C$5)</f>
        <v>0</v>
      </c>
      <c r="AM155" s="156">
        <f t="shared" si="32"/>
        <v>0</v>
      </c>
      <c r="AN155" s="149">
        <f t="shared" si="33"/>
        <v>3.347825284883164</v>
      </c>
      <c r="AO155" s="149">
        <f t="shared" si="34"/>
        <v>0</v>
      </c>
      <c r="AP155" s="149">
        <f t="shared" si="35"/>
        <v>0</v>
      </c>
      <c r="AQ155" s="188">
        <f t="shared" si="36"/>
        <v>0</v>
      </c>
      <c r="AR155" s="149"/>
      <c r="AS155" s="156">
        <f>IF(D155=$C$171,'Other inputs'!$C$12/1000000,SUM(AC155:AG155))</f>
        <v>0</v>
      </c>
      <c r="AT155" s="200">
        <f>IF(D155=$C$171,$Z$171*('Other inputs'!$C$6/'Other inputs'!$C$5),SUM(AH155:AL155))</f>
        <v>3.347825284883164</v>
      </c>
      <c r="AU155" s="210">
        <f t="shared" si="37"/>
        <v>3.347825284883164</v>
      </c>
      <c r="AV155" s="214"/>
      <c r="AW155" s="199">
        <f>IF($G155=1,0,AC155*('Other inputs'!$F$6/'Other inputs'!$F$5))</f>
        <v>0</v>
      </c>
      <c r="AX155" s="200">
        <f>IF($G155=1,0,AD155*('Other inputs'!$F$6/'Other inputs'!$F$5))</f>
        <v>0</v>
      </c>
      <c r="AY155" s="200">
        <f>IF($G155=1,0,AE155*('Other inputs'!$F$6/'Other inputs'!$F$5))</f>
        <v>0</v>
      </c>
      <c r="AZ155" s="200">
        <f>IF($G155=1,0,AF155*('Other inputs'!$F$6/'Other inputs'!$F$5))</f>
        <v>0</v>
      </c>
      <c r="BA155" s="200">
        <f>IF($G155=1,0,AG155*('Other inputs'!$F$6/'Other inputs'!$F$5))</f>
        <v>0</v>
      </c>
      <c r="BB155" s="199">
        <f>IF($G155=1,0,AH155*('Other inputs'!$C$7/'Other inputs'!$C$6))</f>
        <v>0</v>
      </c>
      <c r="BC155" s="200">
        <f>IF($G155=1,0,AI155*('Other inputs'!$C$7/'Other inputs'!$C$6))</f>
        <v>3.347825284883164</v>
      </c>
      <c r="BD155" s="200">
        <f>IF($G155=1,0,AJ155*('Other inputs'!$C$7/'Other inputs'!$C$6))</f>
        <v>0</v>
      </c>
      <c r="BE155" s="200">
        <f>IF($G155=1,0,AK155*('Other inputs'!$C$7/'Other inputs'!$C$6))</f>
        <v>0</v>
      </c>
      <c r="BF155" s="200">
        <f>IF($G155=1,0,AL155*('Other inputs'!$C$7/'Other inputs'!$C$6))</f>
        <v>0</v>
      </c>
      <c r="BG155" s="199">
        <f t="shared" si="38"/>
        <v>0</v>
      </c>
      <c r="BH155" s="200">
        <f t="shared" si="39"/>
        <v>3.347825284883164</v>
      </c>
      <c r="BI155" s="200">
        <f t="shared" si="40"/>
        <v>0</v>
      </c>
      <c r="BJ155" s="200">
        <f t="shared" si="41"/>
        <v>0</v>
      </c>
      <c r="BK155" s="210">
        <f t="shared" si="42"/>
        <v>0</v>
      </c>
      <c r="BL155" s="200"/>
      <c r="BM155" s="199">
        <f>IF(D155=C$171,'Other inputs'!$C$13/1000000,SUM(AW155:BA155))</f>
        <v>0</v>
      </c>
      <c r="BN155" s="200">
        <f>IF(B155=$B$171,$AT$171*('Other inputs'!$C$7/'Other inputs'!$C$6),SUM(BB155:BF155))</f>
        <v>3.347825284883164</v>
      </c>
      <c r="BO155" s="188">
        <f t="shared" si="43"/>
        <v>3.347825284883164</v>
      </c>
    </row>
    <row r="156" spans="2:67">
      <c r="B156" s="121" t="str">
        <f>'KI 2019-20'!B157</f>
        <v>E5040</v>
      </c>
      <c r="C156" s="160" t="str">
        <f t="shared" si="30"/>
        <v>E5040</v>
      </c>
      <c r="D156" s="160" t="str">
        <f t="shared" si="31"/>
        <v>E5040</v>
      </c>
      <c r="E156" t="str">
        <f>INDEX('KI 2019-20'!D$9:D$383,MATCH($B156,'KI 2019-20'!$B$9:$B$383,0))</f>
        <v>OLB</v>
      </c>
      <c r="F156" t="str">
        <f>INDEX('KI 2019-20'!E$9:E$383,MATCH($B156,'KI 2019-20'!$B$9:$B$383,0))</f>
        <v>P1915</v>
      </c>
      <c r="G156" s="119">
        <v>0</v>
      </c>
      <c r="H156" s="120" t="str">
        <f>INDEX('KI 2019-20'!F$9:F$383,MATCH($B156,'KI 2019-20'!$B$9:$B$383,0))</f>
        <v>Havering</v>
      </c>
      <c r="I156" s="154">
        <f>_xlfn.IFNA(IF($B156=$B$382,0,INDEX('I.Supplementary 2019-20'!N$8:N$191,MATCH($B156,'I.Supplementary 2019-20'!$B$8:$B$191,0))),INDEX('KI 2019-20'!N$9:N$383,MATCH($B156,'KI 2019-20'!$B$9:$B$383,0)))</f>
        <v>3.165525740597293</v>
      </c>
      <c r="J156" s="153">
        <f>_xlfn.IFNA(IF($B156=$B$382,0,INDEX('I.Supplementary 2019-20'!O$8:O$191,MATCH($B156,'I.Supplementary 2019-20'!$B$8:$B$191,0))),INDEX('KI 2019-20'!O$9:O$383,MATCH($B156,'KI 2019-20'!$B$9:$B$383,0)))</f>
        <v>-1.7898631665697471</v>
      </c>
      <c r="K156" s="153">
        <f>_xlfn.IFNA(IF($B156=$B$382,0,INDEX('I.Supplementary 2019-20'!P$8:P$191,MATCH($B156,'I.Supplementary 2019-20'!$B$8:$B$191,0))),INDEX('KI 2019-20'!P$9:P$383,MATCH($B156,'KI 2019-20'!$B$9:$B$383,0)))</f>
        <v>0</v>
      </c>
      <c r="L156" s="153">
        <f>_xlfn.IFNA(IF($B156=$B$382,0,INDEX('I.Supplementary 2019-20'!Q$8:Q$191,MATCH($B156,'I.Supplementary 2019-20'!$B$8:$B$191,0))),INDEX('KI 2019-20'!Q$9:Q$383,MATCH($B156,'KI 2019-20'!$B$9:$B$383,0)))</f>
        <v>0</v>
      </c>
      <c r="M156" s="155">
        <f>_xlfn.IFNA(IF($B156=$B$382,0,INDEX('I.Supplementary 2019-20'!R$8:R$191,MATCH($B156,'I.Supplementary 2019-20'!$B$8:$B$191,0))),INDEX('KI 2019-20'!R$9:R$383,MATCH($B156,'KI 2019-20'!$B$9:$B$383,0)))</f>
        <v>0</v>
      </c>
      <c r="N156" s="153">
        <f>_xlfn.IFNA(IF($B156=$B$382,0,INDEX('I.Supplementary 2019-20'!S$8:S$191,MATCH($B156,'I.Supplementary 2019-20'!$B$8:$B$191,0))),INDEX('KI 2019-20'!S$9:S$383,MATCH($B156,'KI 2019-20'!$B$9:$B$383,0)))</f>
        <v>27.559641238979808</v>
      </c>
      <c r="O156" s="153">
        <f>_xlfn.IFNA(IF($B156=$B$382,0,INDEX('I.Supplementary 2019-20'!T$8:T$191,MATCH($B156,'I.Supplementary 2019-20'!$B$8:$B$191,0))),INDEX('KI 2019-20'!T$9:T$383,MATCH($B156,'KI 2019-20'!$B$9:$B$383,0)))</f>
        <v>6.4440140811468911</v>
      </c>
      <c r="P156" s="153">
        <f>_xlfn.IFNA(IF($B156=$B$382,0,INDEX('I.Supplementary 2019-20'!U$8:U$191,MATCH($B156,'I.Supplementary 2019-20'!$B$8:$B$191,0))),INDEX('KI 2019-20'!U$9:U$383,MATCH($B156,'KI 2019-20'!$B$9:$B$383,0)))</f>
        <v>0</v>
      </c>
      <c r="Q156" s="153">
        <f>_xlfn.IFNA(IF($B156=$B$382,0,INDEX('I.Supplementary 2019-20'!V$8:V$191,MATCH($B156,'I.Supplementary 2019-20'!$B$8:$B$191,0))),INDEX('KI 2019-20'!V$9:V$383,MATCH($B156,'KI 2019-20'!$B$9:$B$383,0)))</f>
        <v>0</v>
      </c>
      <c r="R156" s="155">
        <f>_xlfn.IFNA(IF($B156=$B$382,0,INDEX('I.Supplementary 2019-20'!W$8:W$191,MATCH($B156,'I.Supplementary 2019-20'!$B$8:$B$191,0))),INDEX('KI 2019-20'!W$9:W$383,MATCH($B156,'KI 2019-20'!$B$9:$B$383,0)))</f>
        <v>0</v>
      </c>
      <c r="S156" s="153">
        <f>_xlfn.IFNA(IF($B156=$B$382,0,INDEX('I.Supplementary 2019-20'!X$8:X$191,MATCH($B156,'I.Supplementary 2019-20'!$B$8:$B$191,0))),INDEX('KI 2019-20'!X$9:X$383,MATCH($B156,'KI 2019-20'!$B$9:$B$383,0)))</f>
        <v>30.7251669795771</v>
      </c>
      <c r="T156" s="153">
        <f>_xlfn.IFNA(IF($B156=$B$382,0,INDEX('I.Supplementary 2019-20'!Y$8:Y$191,MATCH($B156,'I.Supplementary 2019-20'!$B$8:$B$191,0))),INDEX('KI 2019-20'!Y$9:Y$383,MATCH($B156,'KI 2019-20'!$B$9:$B$383,0)))</f>
        <v>4.6541509145771442</v>
      </c>
      <c r="U156" s="153">
        <f>_xlfn.IFNA(IF($B156=$B$382,0,INDEX('I.Supplementary 2019-20'!Z$8:Z$191,MATCH($B156,'I.Supplementary 2019-20'!$B$8:$B$191,0))),INDEX('KI 2019-20'!Z$9:Z$383,MATCH($B156,'KI 2019-20'!$B$9:$B$383,0)))</f>
        <v>0</v>
      </c>
      <c r="V156" s="153">
        <f>_xlfn.IFNA(IF($B156=$B$382,0,INDEX('I.Supplementary 2019-20'!AA$8:AA$191,MATCH($B156,'I.Supplementary 2019-20'!$B$8:$B$191,0))),INDEX('KI 2019-20'!AA$9:AA$383,MATCH($B156,'KI 2019-20'!$B$9:$B$383,0)))</f>
        <v>0</v>
      </c>
      <c r="W156" s="155">
        <f>_xlfn.IFNA(IF($B156=$B$382,0,INDEX('I.Supplementary 2019-20'!AB$8:AB$191,MATCH($B156,'I.Supplementary 2019-20'!$B$8:$B$191,0))),INDEX('KI 2019-20'!AB$9:AB$383,MATCH($B156,'KI 2019-20'!$B$9:$B$383,0)))</f>
        <v>0</v>
      </c>
      <c r="Y156" s="154">
        <f>_xlfn.IFNA(IF($B156=$B$382,0,INDEX('I.Supplementary 2019-20'!$I$8:$I$191,MATCH($B156,'I.Supplementary 2019-20'!$B$8:$B$191,0))),INDEX('KI 2019-20'!$I$9:$I$383,MATCH($B156,'KI 2019-20'!$B$9:$B$383,0)))</f>
        <v>1.3756625740275457</v>
      </c>
      <c r="Z156" s="153">
        <f>_xlfn.IFNA(IF($B156=$B$382,0,INDEX('I.Supplementary 2019-20'!$J$8:$J$191,MATCH($B156,'I.Supplementary 2019-20'!$B$8:$B$191,0))),INDEX('KI 2019-20'!$J$9:$J$383,MATCH($B156,'KI 2019-20'!$B$9:$B$383,0)))</f>
        <v>34.003655320126697</v>
      </c>
      <c r="AA156" s="155">
        <f>_xlfn.IFNA(IF($B156=$B$382,0,INDEX('I.Supplementary 2019-20'!$H$8:$H$191,MATCH($B156,'I.Supplementary 2019-20'!$B$8:$B$191,0))),INDEX('KI 2019-20'!$H$9:$H$383,MATCH($B156,'KI 2019-20'!$B$9:$B$383,0)))</f>
        <v>35.379317894154241</v>
      </c>
      <c r="AC156" s="156">
        <f>I156*('Other inputs'!$C$6/'Other inputs'!$C$5)</f>
        <v>3.2171025347414446</v>
      </c>
      <c r="AD156" s="149">
        <f>IF(B156=$B$35,J156*('Other inputs'!$C$6/'Other inputs'!$C$5)-('Other inputs'!$C$18/1000000),J156*('Other inputs'!$C$6/'Other inputs'!$C$5))</f>
        <v>-1.8190259065545902</v>
      </c>
      <c r="AE156" s="149">
        <f>K156*('Other inputs'!$C$6/'Other inputs'!$C$5)</f>
        <v>0</v>
      </c>
      <c r="AF156" s="149">
        <f>L156*('Other inputs'!$C$6/'Other inputs'!$C$5)</f>
        <v>0</v>
      </c>
      <c r="AG156" s="188">
        <f>M156*('Other inputs'!$C$6/'Other inputs'!$C$5)</f>
        <v>0</v>
      </c>
      <c r="AH156" s="149">
        <f>N156*('Other inputs'!$C$6/'Other inputs'!$C$5)</f>
        <v>28.00867816344384</v>
      </c>
      <c r="AI156" s="149">
        <f>O156*('Other inputs'!$C$6/'Other inputs'!$C$5)</f>
        <v>6.5490082005953134</v>
      </c>
      <c r="AJ156" s="149">
        <f>P156*('Other inputs'!$C$6/'Other inputs'!$C$5)</f>
        <v>0</v>
      </c>
      <c r="AK156" s="149">
        <f>Q156*('Other inputs'!$C$6/'Other inputs'!$C$5)</f>
        <v>0</v>
      </c>
      <c r="AL156" s="188">
        <f>R156*('Other inputs'!$C$6/'Other inputs'!$C$5)</f>
        <v>0</v>
      </c>
      <c r="AM156" s="156">
        <f t="shared" si="32"/>
        <v>31.225780698185282</v>
      </c>
      <c r="AN156" s="149">
        <f t="shared" si="33"/>
        <v>4.729982294040723</v>
      </c>
      <c r="AO156" s="149">
        <f t="shared" si="34"/>
        <v>0</v>
      </c>
      <c r="AP156" s="149">
        <f t="shared" si="35"/>
        <v>0</v>
      </c>
      <c r="AQ156" s="188">
        <f t="shared" si="36"/>
        <v>0</v>
      </c>
      <c r="AR156" s="149"/>
      <c r="AS156" s="156">
        <f>IF(D156=$C$171,'Other inputs'!$C$12/1000000,SUM(AC156:AG156))</f>
        <v>1.3980766281868544</v>
      </c>
      <c r="AT156" s="200">
        <f>IF(D156=$C$171,$Z$171*('Other inputs'!$C$6/'Other inputs'!$C$5),SUM(AH156:AL156))</f>
        <v>34.557686364039157</v>
      </c>
      <c r="AU156" s="210">
        <f t="shared" si="37"/>
        <v>35.955762992226013</v>
      </c>
      <c r="AV156" s="214"/>
      <c r="AW156" s="199">
        <f>IF($G156=1,0,AC156*('Other inputs'!$F$6/'Other inputs'!$F$5))</f>
        <v>3.2348929635049912</v>
      </c>
      <c r="AX156" s="200">
        <f>IF($G156=1,0,AD156*('Other inputs'!$F$6/'Other inputs'!$F$5))</f>
        <v>-1.8290850359917583</v>
      </c>
      <c r="AY156" s="200">
        <f>IF($G156=1,0,AE156*('Other inputs'!$F$6/'Other inputs'!$F$5))</f>
        <v>0</v>
      </c>
      <c r="AZ156" s="200">
        <f>IF($G156=1,0,AF156*('Other inputs'!$F$6/'Other inputs'!$F$5))</f>
        <v>0</v>
      </c>
      <c r="BA156" s="200">
        <f>IF($G156=1,0,AG156*('Other inputs'!$F$6/'Other inputs'!$F$5))</f>
        <v>0</v>
      </c>
      <c r="BB156" s="199">
        <f>IF($G156=1,0,AH156*('Other inputs'!$C$7/'Other inputs'!$C$6))</f>
        <v>28.00867816344384</v>
      </c>
      <c r="BC156" s="200">
        <f>IF($G156=1,0,AI156*('Other inputs'!$C$7/'Other inputs'!$C$6))</f>
        <v>6.5490082005953134</v>
      </c>
      <c r="BD156" s="200">
        <f>IF($G156=1,0,AJ156*('Other inputs'!$C$7/'Other inputs'!$C$6))</f>
        <v>0</v>
      </c>
      <c r="BE156" s="200">
        <f>IF($G156=1,0,AK156*('Other inputs'!$C$7/'Other inputs'!$C$6))</f>
        <v>0</v>
      </c>
      <c r="BF156" s="200">
        <f>IF($G156=1,0,AL156*('Other inputs'!$C$7/'Other inputs'!$C$6))</f>
        <v>0</v>
      </c>
      <c r="BG156" s="199">
        <f t="shared" si="38"/>
        <v>31.243571126948829</v>
      </c>
      <c r="BH156" s="200">
        <f t="shared" si="39"/>
        <v>4.7199231646035553</v>
      </c>
      <c r="BI156" s="200">
        <f t="shared" si="40"/>
        <v>0</v>
      </c>
      <c r="BJ156" s="200">
        <f t="shared" si="41"/>
        <v>0</v>
      </c>
      <c r="BK156" s="210">
        <f t="shared" si="42"/>
        <v>0</v>
      </c>
      <c r="BL156" s="200"/>
      <c r="BM156" s="199">
        <f>IF(D156=C$171,'Other inputs'!$C$13/1000000,SUM(AW156:BA156))</f>
        <v>1.4058079275132329</v>
      </c>
      <c r="BN156" s="200">
        <f>IF(B156=$B$171,$AT$171*('Other inputs'!$C$7/'Other inputs'!$C$6),SUM(BB156:BF156))</f>
        <v>34.557686364039157</v>
      </c>
      <c r="BO156" s="188">
        <f t="shared" si="43"/>
        <v>35.963494291552387</v>
      </c>
    </row>
    <row r="157" spans="2:67">
      <c r="B157" s="121" t="str">
        <f>'KI 2019-20'!B158</f>
        <v>E6118</v>
      </c>
      <c r="C157" s="160" t="str">
        <f t="shared" si="30"/>
        <v>E6118</v>
      </c>
      <c r="D157" s="160" t="str">
        <f t="shared" si="31"/>
        <v>E6118</v>
      </c>
      <c r="E157" t="str">
        <f>INDEX('KI 2019-20'!D$9:D$383,MATCH($B157,'KI 2019-20'!$B$9:$B$383,0))</f>
        <v>SFIR</v>
      </c>
      <c r="F157">
        <f>INDEX('KI 2019-20'!E$9:E$383,MATCH($B157,'KI 2019-20'!$B$9:$B$383,0))</f>
        <v>0</v>
      </c>
      <c r="G157" s="119">
        <v>0</v>
      </c>
      <c r="H157" s="120" t="str">
        <f>INDEX('KI 2019-20'!F$9:F$383,MATCH($B157,'KI 2019-20'!$B$9:$B$383,0))</f>
        <v>Hereford and Worcester Fire</v>
      </c>
      <c r="I157" s="154">
        <f>_xlfn.IFNA(IF($B157=$B$382,0,INDEX('I.Supplementary 2019-20'!N$8:N$191,MATCH($B157,'I.Supplementary 2019-20'!$B$8:$B$191,0))),INDEX('KI 2019-20'!N$9:N$383,MATCH($B157,'KI 2019-20'!$B$9:$B$383,0)))</f>
        <v>0</v>
      </c>
      <c r="J157" s="153">
        <f>_xlfn.IFNA(IF($B157=$B$382,0,INDEX('I.Supplementary 2019-20'!O$8:O$191,MATCH($B157,'I.Supplementary 2019-20'!$B$8:$B$191,0))),INDEX('KI 2019-20'!O$9:O$383,MATCH($B157,'KI 2019-20'!$B$9:$B$383,0)))</f>
        <v>0</v>
      </c>
      <c r="K157" s="153">
        <f>_xlfn.IFNA(IF($B157=$B$382,0,INDEX('I.Supplementary 2019-20'!P$8:P$191,MATCH($B157,'I.Supplementary 2019-20'!$B$8:$B$191,0))),INDEX('KI 2019-20'!P$9:P$383,MATCH($B157,'KI 2019-20'!$B$9:$B$383,0)))</f>
        <v>2.0356900626535639</v>
      </c>
      <c r="L157" s="153">
        <f>_xlfn.IFNA(IF($B157=$B$382,0,INDEX('I.Supplementary 2019-20'!Q$8:Q$191,MATCH($B157,'I.Supplementary 2019-20'!$B$8:$B$191,0))),INDEX('KI 2019-20'!Q$9:Q$383,MATCH($B157,'KI 2019-20'!$B$9:$B$383,0)))</f>
        <v>0</v>
      </c>
      <c r="M157" s="155">
        <f>_xlfn.IFNA(IF($B157=$B$382,0,INDEX('I.Supplementary 2019-20'!R$8:R$191,MATCH($B157,'I.Supplementary 2019-20'!$B$8:$B$191,0))),INDEX('KI 2019-20'!R$9:R$383,MATCH($B157,'KI 2019-20'!$B$9:$B$383,0)))</f>
        <v>0</v>
      </c>
      <c r="N157" s="153">
        <f>_xlfn.IFNA(IF($B157=$B$382,0,INDEX('I.Supplementary 2019-20'!S$8:S$191,MATCH($B157,'I.Supplementary 2019-20'!$B$8:$B$191,0))),INDEX('KI 2019-20'!S$9:S$383,MATCH($B157,'KI 2019-20'!$B$9:$B$383,0)))</f>
        <v>0</v>
      </c>
      <c r="O157" s="153">
        <f>_xlfn.IFNA(IF($B157=$B$382,0,INDEX('I.Supplementary 2019-20'!T$8:T$191,MATCH($B157,'I.Supplementary 2019-20'!$B$8:$B$191,0))),INDEX('KI 2019-20'!T$9:T$383,MATCH($B157,'KI 2019-20'!$B$9:$B$383,0)))</f>
        <v>0</v>
      </c>
      <c r="P157" s="153">
        <f>_xlfn.IFNA(IF($B157=$B$382,0,INDEX('I.Supplementary 2019-20'!U$8:U$191,MATCH($B157,'I.Supplementary 2019-20'!$B$8:$B$191,0))),INDEX('KI 2019-20'!U$9:U$383,MATCH($B157,'KI 2019-20'!$B$9:$B$383,0)))</f>
        <v>5.5965111581002072</v>
      </c>
      <c r="Q157" s="153">
        <f>_xlfn.IFNA(IF($B157=$B$382,0,INDEX('I.Supplementary 2019-20'!V$8:V$191,MATCH($B157,'I.Supplementary 2019-20'!$B$8:$B$191,0))),INDEX('KI 2019-20'!V$9:V$383,MATCH($B157,'KI 2019-20'!$B$9:$B$383,0)))</f>
        <v>0</v>
      </c>
      <c r="R157" s="155">
        <f>_xlfn.IFNA(IF($B157=$B$382,0,INDEX('I.Supplementary 2019-20'!W$8:W$191,MATCH($B157,'I.Supplementary 2019-20'!$B$8:$B$191,0))),INDEX('KI 2019-20'!W$9:W$383,MATCH($B157,'KI 2019-20'!$B$9:$B$383,0)))</f>
        <v>0</v>
      </c>
      <c r="S157" s="153">
        <f>_xlfn.IFNA(IF($B157=$B$382,0,INDEX('I.Supplementary 2019-20'!X$8:X$191,MATCH($B157,'I.Supplementary 2019-20'!$B$8:$B$191,0))),INDEX('KI 2019-20'!X$9:X$383,MATCH($B157,'KI 2019-20'!$B$9:$B$383,0)))</f>
        <v>0</v>
      </c>
      <c r="T157" s="153">
        <f>_xlfn.IFNA(IF($B157=$B$382,0,INDEX('I.Supplementary 2019-20'!Y$8:Y$191,MATCH($B157,'I.Supplementary 2019-20'!$B$8:$B$191,0))),INDEX('KI 2019-20'!Y$9:Y$383,MATCH($B157,'KI 2019-20'!$B$9:$B$383,0)))</f>
        <v>0</v>
      </c>
      <c r="U157" s="153">
        <f>_xlfn.IFNA(IF($B157=$B$382,0,INDEX('I.Supplementary 2019-20'!Z$8:Z$191,MATCH($B157,'I.Supplementary 2019-20'!$B$8:$B$191,0))),INDEX('KI 2019-20'!Z$9:Z$383,MATCH($B157,'KI 2019-20'!$B$9:$B$383,0)))</f>
        <v>7.6322012207537711</v>
      </c>
      <c r="V157" s="153">
        <f>_xlfn.IFNA(IF($B157=$B$382,0,INDEX('I.Supplementary 2019-20'!AA$8:AA$191,MATCH($B157,'I.Supplementary 2019-20'!$B$8:$B$191,0))),INDEX('KI 2019-20'!AA$9:AA$383,MATCH($B157,'KI 2019-20'!$B$9:$B$383,0)))</f>
        <v>0</v>
      </c>
      <c r="W157" s="155">
        <f>_xlfn.IFNA(IF($B157=$B$382,0,INDEX('I.Supplementary 2019-20'!AB$8:AB$191,MATCH($B157,'I.Supplementary 2019-20'!$B$8:$B$191,0))),INDEX('KI 2019-20'!AB$9:AB$383,MATCH($B157,'KI 2019-20'!$B$9:$B$383,0)))</f>
        <v>0</v>
      </c>
      <c r="Y157" s="154">
        <f>_xlfn.IFNA(IF($B157=$B$382,0,INDEX('I.Supplementary 2019-20'!$I$8:$I$191,MATCH($B157,'I.Supplementary 2019-20'!$B$8:$B$191,0))),INDEX('KI 2019-20'!$I$9:$I$383,MATCH($B157,'KI 2019-20'!$B$9:$B$383,0)))</f>
        <v>2.0356900626535639</v>
      </c>
      <c r="Z157" s="153">
        <f>_xlfn.IFNA(IF($B157=$B$382,0,INDEX('I.Supplementary 2019-20'!$J$8:$J$191,MATCH($B157,'I.Supplementary 2019-20'!$B$8:$B$191,0))),INDEX('KI 2019-20'!$J$9:$J$383,MATCH($B157,'KI 2019-20'!$B$9:$B$383,0)))</f>
        <v>5.5965111581002072</v>
      </c>
      <c r="AA157" s="155">
        <f>_xlfn.IFNA(IF($B157=$B$382,0,INDEX('I.Supplementary 2019-20'!$H$8:$H$191,MATCH($B157,'I.Supplementary 2019-20'!$B$8:$B$191,0))),INDEX('KI 2019-20'!$H$9:$H$383,MATCH($B157,'KI 2019-20'!$B$9:$B$383,0)))</f>
        <v>7.6322012207537711</v>
      </c>
      <c r="AC157" s="156">
        <f>I157*('Other inputs'!$C$6/'Other inputs'!$C$5)</f>
        <v>0</v>
      </c>
      <c r="AD157" s="149">
        <f>IF(B157=$B$35,J157*('Other inputs'!$C$6/'Other inputs'!$C$5)-('Other inputs'!$C$18/1000000),J157*('Other inputs'!$C$6/'Other inputs'!$C$5))</f>
        <v>0</v>
      </c>
      <c r="AE157" s="149">
        <f>K157*('Other inputs'!$C$6/'Other inputs'!$C$5)</f>
        <v>2.0688581288475119</v>
      </c>
      <c r="AF157" s="149">
        <f>L157*('Other inputs'!$C$6/'Other inputs'!$C$5)</f>
        <v>0</v>
      </c>
      <c r="AG157" s="188">
        <f>M157*('Other inputs'!$C$6/'Other inputs'!$C$5)</f>
        <v>0</v>
      </c>
      <c r="AH157" s="149">
        <f>N157*('Other inputs'!$C$6/'Other inputs'!$C$5)</f>
        <v>0</v>
      </c>
      <c r="AI157" s="149">
        <f>O157*('Other inputs'!$C$6/'Other inputs'!$C$5)</f>
        <v>0</v>
      </c>
      <c r="AJ157" s="149">
        <f>P157*('Other inputs'!$C$6/'Other inputs'!$C$5)</f>
        <v>5.6876966759511269</v>
      </c>
      <c r="AK157" s="149">
        <f>Q157*('Other inputs'!$C$6/'Other inputs'!$C$5)</f>
        <v>0</v>
      </c>
      <c r="AL157" s="188">
        <f>R157*('Other inputs'!$C$6/'Other inputs'!$C$5)</f>
        <v>0</v>
      </c>
      <c r="AM157" s="156">
        <f t="shared" si="32"/>
        <v>0</v>
      </c>
      <c r="AN157" s="149">
        <f t="shared" si="33"/>
        <v>0</v>
      </c>
      <c r="AO157" s="149">
        <f t="shared" si="34"/>
        <v>7.7565548047986388</v>
      </c>
      <c r="AP157" s="149">
        <f t="shared" si="35"/>
        <v>0</v>
      </c>
      <c r="AQ157" s="188">
        <f t="shared" si="36"/>
        <v>0</v>
      </c>
      <c r="AR157" s="149"/>
      <c r="AS157" s="156">
        <f>IF(D157=$C$171,'Other inputs'!$C$12/1000000,SUM(AC157:AG157))</f>
        <v>2.0688581288475119</v>
      </c>
      <c r="AT157" s="200">
        <f>IF(D157=$C$171,$Z$171*('Other inputs'!$C$6/'Other inputs'!$C$5),SUM(AH157:AL157))</f>
        <v>5.6876966759511269</v>
      </c>
      <c r="AU157" s="210">
        <f t="shared" si="37"/>
        <v>7.7565548047986388</v>
      </c>
      <c r="AV157" s="214"/>
      <c r="AW157" s="199">
        <f>IF($G157=1,0,AC157*('Other inputs'!$F$6/'Other inputs'!$F$5))</f>
        <v>0</v>
      </c>
      <c r="AX157" s="200">
        <f>IF($G157=1,0,AD157*('Other inputs'!$F$6/'Other inputs'!$F$5))</f>
        <v>0</v>
      </c>
      <c r="AY157" s="200">
        <f>IF($G157=1,0,AE157*('Other inputs'!$F$6/'Other inputs'!$F$5))</f>
        <v>2.0802988189609541</v>
      </c>
      <c r="AZ157" s="200">
        <f>IF($G157=1,0,AF157*('Other inputs'!$F$6/'Other inputs'!$F$5))</f>
        <v>0</v>
      </c>
      <c r="BA157" s="200">
        <f>IF($G157=1,0,AG157*('Other inputs'!$F$6/'Other inputs'!$F$5))</f>
        <v>0</v>
      </c>
      <c r="BB157" s="199">
        <f>IF($G157=1,0,AH157*('Other inputs'!$C$7/'Other inputs'!$C$6))</f>
        <v>0</v>
      </c>
      <c r="BC157" s="200">
        <f>IF($G157=1,0,AI157*('Other inputs'!$C$7/'Other inputs'!$C$6))</f>
        <v>0</v>
      </c>
      <c r="BD157" s="200">
        <f>IF($G157=1,0,AJ157*('Other inputs'!$C$7/'Other inputs'!$C$6))</f>
        <v>5.6876966759511269</v>
      </c>
      <c r="BE157" s="200">
        <f>IF($G157=1,0,AK157*('Other inputs'!$C$7/'Other inputs'!$C$6))</f>
        <v>0</v>
      </c>
      <c r="BF157" s="200">
        <f>IF($G157=1,0,AL157*('Other inputs'!$C$7/'Other inputs'!$C$6))</f>
        <v>0</v>
      </c>
      <c r="BG157" s="199">
        <f t="shared" si="38"/>
        <v>0</v>
      </c>
      <c r="BH157" s="200">
        <f t="shared" si="39"/>
        <v>0</v>
      </c>
      <c r="BI157" s="200">
        <f t="shared" si="40"/>
        <v>7.7679954949120811</v>
      </c>
      <c r="BJ157" s="200">
        <f t="shared" si="41"/>
        <v>0</v>
      </c>
      <c r="BK157" s="210">
        <f t="shared" si="42"/>
        <v>0</v>
      </c>
      <c r="BL157" s="200"/>
      <c r="BM157" s="199">
        <f>IF(D157=C$171,'Other inputs'!$C$13/1000000,SUM(AW157:BA157))</f>
        <v>2.0802988189609541</v>
      </c>
      <c r="BN157" s="200">
        <f>IF(B157=$B$171,$AT$171*('Other inputs'!$C$7/'Other inputs'!$C$6),SUM(BB157:BF157))</f>
        <v>5.6876966759511269</v>
      </c>
      <c r="BO157" s="188">
        <f t="shared" si="43"/>
        <v>7.7679954949120811</v>
      </c>
    </row>
    <row r="158" spans="2:67">
      <c r="B158" s="121" t="str">
        <f>'KI 2019-20'!B159</f>
        <v>E1801</v>
      </c>
      <c r="C158" s="160" t="str">
        <f t="shared" si="30"/>
        <v>E1801</v>
      </c>
      <c r="D158" s="160" t="str">
        <f t="shared" si="31"/>
        <v>E1801</v>
      </c>
      <c r="E158" t="str">
        <f>INDEX('KI 2019-20'!D$9:D$383,MATCH($B158,'KI 2019-20'!$B$9:$B$383,0))</f>
        <v>UNINFIR</v>
      </c>
      <c r="F158">
        <f>INDEX('KI 2019-20'!E$9:E$383,MATCH($B158,'KI 2019-20'!$B$9:$B$383,0))</f>
        <v>0</v>
      </c>
      <c r="G158" s="119">
        <v>0</v>
      </c>
      <c r="H158" s="120" t="str">
        <f>INDEX('KI 2019-20'!F$9:F$383,MATCH($B158,'KI 2019-20'!$B$9:$B$383,0))</f>
        <v>Herefordshire</v>
      </c>
      <c r="I158" s="154">
        <f>_xlfn.IFNA(IF($B158=$B$382,0,INDEX('I.Supplementary 2019-20'!N$8:N$191,MATCH($B158,'I.Supplementary 2019-20'!$B$8:$B$191,0))),INDEX('KI 2019-20'!N$9:N$383,MATCH($B158,'KI 2019-20'!$B$9:$B$383,0)))</f>
        <v>2.0435104663544892</v>
      </c>
      <c r="J158" s="153">
        <f>_xlfn.IFNA(IF($B158=$B$382,0,INDEX('I.Supplementary 2019-20'!O$8:O$191,MATCH($B158,'I.Supplementary 2019-20'!$B$8:$B$191,0))),INDEX('KI 2019-20'!O$9:O$383,MATCH($B158,'KI 2019-20'!$B$9:$B$383,0)))</f>
        <v>-1.4190310521352925</v>
      </c>
      <c r="K158" s="153">
        <f>_xlfn.IFNA(IF($B158=$B$382,0,INDEX('I.Supplementary 2019-20'!P$8:P$191,MATCH($B158,'I.Supplementary 2019-20'!$B$8:$B$191,0))),INDEX('KI 2019-20'!P$9:P$383,MATCH($B158,'KI 2019-20'!$B$9:$B$383,0)))</f>
        <v>0</v>
      </c>
      <c r="L158" s="153">
        <f>_xlfn.IFNA(IF($B158=$B$382,0,INDEX('I.Supplementary 2019-20'!Q$8:Q$191,MATCH($B158,'I.Supplementary 2019-20'!$B$8:$B$191,0))),INDEX('KI 2019-20'!Q$9:Q$383,MATCH($B158,'KI 2019-20'!$B$9:$B$383,0)))</f>
        <v>0</v>
      </c>
      <c r="M158" s="155">
        <f>_xlfn.IFNA(IF($B158=$B$382,0,INDEX('I.Supplementary 2019-20'!R$8:R$191,MATCH($B158,'I.Supplementary 2019-20'!$B$8:$B$191,0))),INDEX('KI 2019-20'!R$9:R$383,MATCH($B158,'KI 2019-20'!$B$9:$B$383,0)))</f>
        <v>0</v>
      </c>
      <c r="N158" s="153">
        <f>_xlfn.IFNA(IF($B158=$B$382,0,INDEX('I.Supplementary 2019-20'!S$8:S$191,MATCH($B158,'I.Supplementary 2019-20'!$B$8:$B$191,0))),INDEX('KI 2019-20'!S$9:S$383,MATCH($B158,'KI 2019-20'!$B$9:$B$383,0)))</f>
        <v>26.332107612426338</v>
      </c>
      <c r="O158" s="153">
        <f>_xlfn.IFNA(IF($B158=$B$382,0,INDEX('I.Supplementary 2019-20'!T$8:T$191,MATCH($B158,'I.Supplementary 2019-20'!$B$8:$B$191,0))),INDEX('KI 2019-20'!T$9:T$383,MATCH($B158,'KI 2019-20'!$B$9:$B$383,0)))</f>
        <v>5.7854537441017344</v>
      </c>
      <c r="P158" s="153">
        <f>_xlfn.IFNA(IF($B158=$B$382,0,INDEX('I.Supplementary 2019-20'!U$8:U$191,MATCH($B158,'I.Supplementary 2019-20'!$B$8:$B$191,0))),INDEX('KI 2019-20'!U$9:U$383,MATCH($B158,'KI 2019-20'!$B$9:$B$383,0)))</f>
        <v>0</v>
      </c>
      <c r="Q158" s="153">
        <f>_xlfn.IFNA(IF($B158=$B$382,0,INDEX('I.Supplementary 2019-20'!V$8:V$191,MATCH($B158,'I.Supplementary 2019-20'!$B$8:$B$191,0))),INDEX('KI 2019-20'!V$9:V$383,MATCH($B158,'KI 2019-20'!$B$9:$B$383,0)))</f>
        <v>0</v>
      </c>
      <c r="R158" s="155">
        <f>_xlfn.IFNA(IF($B158=$B$382,0,INDEX('I.Supplementary 2019-20'!W$8:W$191,MATCH($B158,'I.Supplementary 2019-20'!$B$8:$B$191,0))),INDEX('KI 2019-20'!W$9:W$383,MATCH($B158,'KI 2019-20'!$B$9:$B$383,0)))</f>
        <v>0</v>
      </c>
      <c r="S158" s="153">
        <f>_xlfn.IFNA(IF($B158=$B$382,0,INDEX('I.Supplementary 2019-20'!X$8:X$191,MATCH($B158,'I.Supplementary 2019-20'!$B$8:$B$191,0))),INDEX('KI 2019-20'!X$9:X$383,MATCH($B158,'KI 2019-20'!$B$9:$B$383,0)))</f>
        <v>28.375618078780825</v>
      </c>
      <c r="T158" s="153">
        <f>_xlfn.IFNA(IF($B158=$B$382,0,INDEX('I.Supplementary 2019-20'!Y$8:Y$191,MATCH($B158,'I.Supplementary 2019-20'!$B$8:$B$191,0))),INDEX('KI 2019-20'!Y$9:Y$383,MATCH($B158,'KI 2019-20'!$B$9:$B$383,0)))</f>
        <v>4.3664226919664424</v>
      </c>
      <c r="U158" s="153">
        <f>_xlfn.IFNA(IF($B158=$B$382,0,INDEX('I.Supplementary 2019-20'!Z$8:Z$191,MATCH($B158,'I.Supplementary 2019-20'!$B$8:$B$191,0))),INDEX('KI 2019-20'!Z$9:Z$383,MATCH($B158,'KI 2019-20'!$B$9:$B$383,0)))</f>
        <v>0</v>
      </c>
      <c r="V158" s="153">
        <f>_xlfn.IFNA(IF($B158=$B$382,0,INDEX('I.Supplementary 2019-20'!AA$8:AA$191,MATCH($B158,'I.Supplementary 2019-20'!$B$8:$B$191,0))),INDEX('KI 2019-20'!AA$9:AA$383,MATCH($B158,'KI 2019-20'!$B$9:$B$383,0)))</f>
        <v>0</v>
      </c>
      <c r="W158" s="155">
        <f>_xlfn.IFNA(IF($B158=$B$382,0,INDEX('I.Supplementary 2019-20'!AB$8:AB$191,MATCH($B158,'I.Supplementary 2019-20'!$B$8:$B$191,0))),INDEX('KI 2019-20'!AB$9:AB$383,MATCH($B158,'KI 2019-20'!$B$9:$B$383,0)))</f>
        <v>0</v>
      </c>
      <c r="Y158" s="154">
        <f>_xlfn.IFNA(IF($B158=$B$382,0,INDEX('I.Supplementary 2019-20'!$I$8:$I$191,MATCH($B158,'I.Supplementary 2019-20'!$B$8:$B$191,0))),INDEX('KI 2019-20'!$I$9:$I$383,MATCH($B158,'KI 2019-20'!$B$9:$B$383,0)))</f>
        <v>0.62447941421919684</v>
      </c>
      <c r="Z158" s="153">
        <f>_xlfn.IFNA(IF($B158=$B$382,0,INDEX('I.Supplementary 2019-20'!$J$8:$J$191,MATCH($B158,'I.Supplementary 2019-20'!$B$8:$B$191,0))),INDEX('KI 2019-20'!$J$9:$J$383,MATCH($B158,'KI 2019-20'!$B$9:$B$383,0)))</f>
        <v>32.117561356528071</v>
      </c>
      <c r="AA158" s="155">
        <f>_xlfn.IFNA(IF($B158=$B$382,0,INDEX('I.Supplementary 2019-20'!$H$8:$H$191,MATCH($B158,'I.Supplementary 2019-20'!$B$8:$B$191,0))),INDEX('KI 2019-20'!$H$9:$H$383,MATCH($B158,'KI 2019-20'!$B$9:$B$383,0)))</f>
        <v>32.742040770747273</v>
      </c>
      <c r="AC158" s="156">
        <f>I158*('Other inputs'!$C$6/'Other inputs'!$C$5)</f>
        <v>2.0768059525680043</v>
      </c>
      <c r="AD158" s="149">
        <f>IF(B158=$B$35,J158*('Other inputs'!$C$6/'Other inputs'!$C$5)-('Other inputs'!$C$18/1000000),J158*('Other inputs'!$C$6/'Other inputs'!$C$5))</f>
        <v>-1.4421517210091872</v>
      </c>
      <c r="AE158" s="149">
        <f>K158*('Other inputs'!$C$6/'Other inputs'!$C$5)</f>
        <v>0</v>
      </c>
      <c r="AF158" s="149">
        <f>L158*('Other inputs'!$C$6/'Other inputs'!$C$5)</f>
        <v>0</v>
      </c>
      <c r="AG158" s="188">
        <f>M158*('Other inputs'!$C$6/'Other inputs'!$C$5)</f>
        <v>0</v>
      </c>
      <c r="AH158" s="149">
        <f>N158*('Other inputs'!$C$6/'Other inputs'!$C$5)</f>
        <v>26.76114398900355</v>
      </c>
      <c r="AI158" s="149">
        <f>O158*('Other inputs'!$C$6/'Other inputs'!$C$5)</f>
        <v>5.8797177562255918</v>
      </c>
      <c r="AJ158" s="149">
        <f>P158*('Other inputs'!$C$6/'Other inputs'!$C$5)</f>
        <v>0</v>
      </c>
      <c r="AK158" s="149">
        <f>Q158*('Other inputs'!$C$6/'Other inputs'!$C$5)</f>
        <v>0</v>
      </c>
      <c r="AL158" s="188">
        <f>R158*('Other inputs'!$C$6/'Other inputs'!$C$5)</f>
        <v>0</v>
      </c>
      <c r="AM158" s="156">
        <f t="shared" si="32"/>
        <v>28.837949941571555</v>
      </c>
      <c r="AN158" s="149">
        <f t="shared" si="33"/>
        <v>4.4375660352164044</v>
      </c>
      <c r="AO158" s="149">
        <f t="shared" si="34"/>
        <v>0</v>
      </c>
      <c r="AP158" s="149">
        <f t="shared" si="35"/>
        <v>0</v>
      </c>
      <c r="AQ158" s="188">
        <f t="shared" si="36"/>
        <v>0</v>
      </c>
      <c r="AR158" s="149"/>
      <c r="AS158" s="156">
        <f>IF(D158=$C$171,'Other inputs'!$C$12/1000000,SUM(AC158:AG158))</f>
        <v>0.63465423155881706</v>
      </c>
      <c r="AT158" s="200">
        <f>IF(D158=$C$171,$Z$171*('Other inputs'!$C$6/'Other inputs'!$C$5),SUM(AH158:AL158))</f>
        <v>32.640861745229145</v>
      </c>
      <c r="AU158" s="210">
        <f t="shared" si="37"/>
        <v>33.275515976787965</v>
      </c>
      <c r="AV158" s="214"/>
      <c r="AW158" s="199">
        <f>IF($G158=1,0,AC158*('Other inputs'!$F$6/'Other inputs'!$F$5))</f>
        <v>2.0882905937803615</v>
      </c>
      <c r="AX158" s="200">
        <f>IF($G158=1,0,AD158*('Other inputs'!$F$6/'Other inputs'!$F$5))</f>
        <v>-1.4501267535677631</v>
      </c>
      <c r="AY158" s="200">
        <f>IF($G158=1,0,AE158*('Other inputs'!$F$6/'Other inputs'!$F$5))</f>
        <v>0</v>
      </c>
      <c r="AZ158" s="200">
        <f>IF($G158=1,0,AF158*('Other inputs'!$F$6/'Other inputs'!$F$5))</f>
        <v>0</v>
      </c>
      <c r="BA158" s="200">
        <f>IF($G158=1,0,AG158*('Other inputs'!$F$6/'Other inputs'!$F$5))</f>
        <v>0</v>
      </c>
      <c r="BB158" s="199">
        <f>IF($G158=1,0,AH158*('Other inputs'!$C$7/'Other inputs'!$C$6))</f>
        <v>26.76114398900355</v>
      </c>
      <c r="BC158" s="200">
        <f>IF($G158=1,0,AI158*('Other inputs'!$C$7/'Other inputs'!$C$6))</f>
        <v>5.8797177562255918</v>
      </c>
      <c r="BD158" s="200">
        <f>IF($G158=1,0,AJ158*('Other inputs'!$C$7/'Other inputs'!$C$6))</f>
        <v>0</v>
      </c>
      <c r="BE158" s="200">
        <f>IF($G158=1,0,AK158*('Other inputs'!$C$7/'Other inputs'!$C$6))</f>
        <v>0</v>
      </c>
      <c r="BF158" s="200">
        <f>IF($G158=1,0,AL158*('Other inputs'!$C$7/'Other inputs'!$C$6))</f>
        <v>0</v>
      </c>
      <c r="BG158" s="199">
        <f t="shared" si="38"/>
        <v>28.84943458278391</v>
      </c>
      <c r="BH158" s="200">
        <f t="shared" si="39"/>
        <v>4.4295910026578289</v>
      </c>
      <c r="BI158" s="200">
        <f t="shared" si="40"/>
        <v>0</v>
      </c>
      <c r="BJ158" s="200">
        <f t="shared" si="41"/>
        <v>0</v>
      </c>
      <c r="BK158" s="210">
        <f t="shared" si="42"/>
        <v>0</v>
      </c>
      <c r="BL158" s="200"/>
      <c r="BM158" s="199">
        <f>IF(D158=C$171,'Other inputs'!$C$13/1000000,SUM(AW158:BA158))</f>
        <v>0.63816384021259842</v>
      </c>
      <c r="BN158" s="200">
        <f>IF(B158=$B$171,$AT$171*('Other inputs'!$C$7/'Other inputs'!$C$6),SUM(BB158:BF158))</f>
        <v>32.640861745229145</v>
      </c>
      <c r="BO158" s="188">
        <f t="shared" si="43"/>
        <v>33.279025585441744</v>
      </c>
    </row>
    <row r="159" spans="2:67">
      <c r="B159" s="121" t="str">
        <f>'KI 2019-20'!B160</f>
        <v>E1920</v>
      </c>
      <c r="C159" s="160" t="str">
        <f t="shared" si="30"/>
        <v>E1920</v>
      </c>
      <c r="D159" s="160" t="str">
        <f t="shared" si="31"/>
        <v>E1920</v>
      </c>
      <c r="E159" t="str">
        <f>INDEX('KI 2019-20'!D$9:D$383,MATCH($B159,'KI 2019-20'!$B$9:$B$383,0))</f>
        <v>SCFIR</v>
      </c>
      <c r="F159" t="str">
        <f>INDEX('KI 2019-20'!E$9:E$383,MATCH($B159,'KI 2019-20'!$B$9:$B$383,0))</f>
        <v>P1905</v>
      </c>
      <c r="G159" s="119">
        <v>0</v>
      </c>
      <c r="H159" s="120" t="str">
        <f>INDEX('KI 2019-20'!F$9:F$383,MATCH($B159,'KI 2019-20'!$B$9:$B$383,0))</f>
        <v>Hertfordshire</v>
      </c>
      <c r="I159" s="154">
        <f>_xlfn.IFNA(IF($B159=$B$382,0,INDEX('I.Supplementary 2019-20'!N$8:N$191,MATCH($B159,'I.Supplementary 2019-20'!$B$8:$B$191,0))),INDEX('KI 2019-20'!N$9:N$383,MATCH($B159,'KI 2019-20'!$B$9:$B$383,0)))</f>
        <v>-0.83938163525593279</v>
      </c>
      <c r="J159" s="153">
        <f>_xlfn.IFNA(IF($B159=$B$382,0,INDEX('I.Supplementary 2019-20'!O$8:O$191,MATCH($B159,'I.Supplementary 2019-20'!$B$8:$B$191,0))),INDEX('KI 2019-20'!O$9:O$383,MATCH($B159,'KI 2019-20'!$B$9:$B$383,0)))</f>
        <v>0</v>
      </c>
      <c r="K159" s="153">
        <f>_xlfn.IFNA(IF($B159=$B$382,0,INDEX('I.Supplementary 2019-20'!P$8:P$191,MATCH($B159,'I.Supplementary 2019-20'!$B$8:$B$191,0))),INDEX('KI 2019-20'!P$9:P$383,MATCH($B159,'KI 2019-20'!$B$9:$B$383,0)))</f>
        <v>2.7297722164897396</v>
      </c>
      <c r="L159" s="153">
        <f>_xlfn.IFNA(IF($B159=$B$382,0,INDEX('I.Supplementary 2019-20'!Q$8:Q$191,MATCH($B159,'I.Supplementary 2019-20'!$B$8:$B$191,0))),INDEX('KI 2019-20'!Q$9:Q$383,MATCH($B159,'KI 2019-20'!$B$9:$B$383,0)))</f>
        <v>0</v>
      </c>
      <c r="M159" s="155">
        <f>_xlfn.IFNA(IF($B159=$B$382,0,INDEX('I.Supplementary 2019-20'!R$8:R$191,MATCH($B159,'I.Supplementary 2019-20'!$B$8:$B$191,0))),INDEX('KI 2019-20'!R$9:R$383,MATCH($B159,'KI 2019-20'!$B$9:$B$383,0)))</f>
        <v>0</v>
      </c>
      <c r="N159" s="153">
        <f>_xlfn.IFNA(IF($B159=$B$382,0,INDEX('I.Supplementary 2019-20'!S$8:S$191,MATCH($B159,'I.Supplementary 2019-20'!$B$8:$B$191,0))),INDEX('KI 2019-20'!S$9:S$383,MATCH($B159,'KI 2019-20'!$B$9:$B$383,0)))</f>
        <v>112.60389418165521</v>
      </c>
      <c r="O159" s="153">
        <f>_xlfn.IFNA(IF($B159=$B$382,0,INDEX('I.Supplementary 2019-20'!T$8:T$191,MATCH($B159,'I.Supplementary 2019-20'!$B$8:$B$191,0))),INDEX('KI 2019-20'!T$9:T$383,MATCH($B159,'KI 2019-20'!$B$9:$B$383,0)))</f>
        <v>0</v>
      </c>
      <c r="P159" s="153">
        <f>_xlfn.IFNA(IF($B159=$B$382,0,INDEX('I.Supplementary 2019-20'!U$8:U$191,MATCH($B159,'I.Supplementary 2019-20'!$B$8:$B$191,0))),INDEX('KI 2019-20'!U$9:U$383,MATCH($B159,'KI 2019-20'!$B$9:$B$383,0)))</f>
        <v>9.4696936021276823</v>
      </c>
      <c r="Q159" s="153">
        <f>_xlfn.IFNA(IF($B159=$B$382,0,INDEX('I.Supplementary 2019-20'!V$8:V$191,MATCH($B159,'I.Supplementary 2019-20'!$B$8:$B$191,0))),INDEX('KI 2019-20'!V$9:V$383,MATCH($B159,'KI 2019-20'!$B$9:$B$383,0)))</f>
        <v>0</v>
      </c>
      <c r="R159" s="155">
        <f>_xlfn.IFNA(IF($B159=$B$382,0,INDEX('I.Supplementary 2019-20'!W$8:W$191,MATCH($B159,'I.Supplementary 2019-20'!$B$8:$B$191,0))),INDEX('KI 2019-20'!W$9:W$383,MATCH($B159,'KI 2019-20'!$B$9:$B$383,0)))</f>
        <v>0</v>
      </c>
      <c r="S159" s="153">
        <f>_xlfn.IFNA(IF($B159=$B$382,0,INDEX('I.Supplementary 2019-20'!X$8:X$191,MATCH($B159,'I.Supplementary 2019-20'!$B$8:$B$191,0))),INDEX('KI 2019-20'!X$9:X$383,MATCH($B159,'KI 2019-20'!$B$9:$B$383,0)))</f>
        <v>111.76451254639927</v>
      </c>
      <c r="T159" s="153">
        <f>_xlfn.IFNA(IF($B159=$B$382,0,INDEX('I.Supplementary 2019-20'!Y$8:Y$191,MATCH($B159,'I.Supplementary 2019-20'!$B$8:$B$191,0))),INDEX('KI 2019-20'!Y$9:Y$383,MATCH($B159,'KI 2019-20'!$B$9:$B$383,0)))</f>
        <v>0</v>
      </c>
      <c r="U159" s="153">
        <f>_xlfn.IFNA(IF($B159=$B$382,0,INDEX('I.Supplementary 2019-20'!Z$8:Z$191,MATCH($B159,'I.Supplementary 2019-20'!$B$8:$B$191,0))),INDEX('KI 2019-20'!Z$9:Z$383,MATCH($B159,'KI 2019-20'!$B$9:$B$383,0)))</f>
        <v>12.199465818617423</v>
      </c>
      <c r="V159" s="153">
        <f>_xlfn.IFNA(IF($B159=$B$382,0,INDEX('I.Supplementary 2019-20'!AA$8:AA$191,MATCH($B159,'I.Supplementary 2019-20'!$B$8:$B$191,0))),INDEX('KI 2019-20'!AA$9:AA$383,MATCH($B159,'KI 2019-20'!$B$9:$B$383,0)))</f>
        <v>0</v>
      </c>
      <c r="W159" s="155">
        <f>_xlfn.IFNA(IF($B159=$B$382,0,INDEX('I.Supplementary 2019-20'!AB$8:AB$191,MATCH($B159,'I.Supplementary 2019-20'!$B$8:$B$191,0))),INDEX('KI 2019-20'!AB$9:AB$383,MATCH($B159,'KI 2019-20'!$B$9:$B$383,0)))</f>
        <v>0</v>
      </c>
      <c r="Y159" s="154">
        <f>_xlfn.IFNA(IF($B159=$B$382,0,INDEX('I.Supplementary 2019-20'!$I$8:$I$191,MATCH($B159,'I.Supplementary 2019-20'!$B$8:$B$191,0))),INDEX('KI 2019-20'!$I$9:$I$383,MATCH($B159,'KI 2019-20'!$B$9:$B$383,0)))</f>
        <v>1.8903905812338069</v>
      </c>
      <c r="Z159" s="153">
        <f>_xlfn.IFNA(IF($B159=$B$382,0,INDEX('I.Supplementary 2019-20'!$J$8:$J$191,MATCH($B159,'I.Supplementary 2019-20'!$B$8:$B$191,0))),INDEX('KI 2019-20'!$J$9:$J$383,MATCH($B159,'KI 2019-20'!$B$9:$B$383,0)))</f>
        <v>122.0735877837829</v>
      </c>
      <c r="AA159" s="155">
        <f>_xlfn.IFNA(IF($B159=$B$382,0,INDEX('I.Supplementary 2019-20'!$H$8:$H$191,MATCH($B159,'I.Supplementary 2019-20'!$B$8:$B$191,0))),INDEX('KI 2019-20'!$H$9:$H$383,MATCH($B159,'KI 2019-20'!$B$9:$B$383,0)))</f>
        <v>123.9639783650167</v>
      </c>
      <c r="AC159" s="156">
        <f>I159*('Other inputs'!$C$6/'Other inputs'!$C$5)</f>
        <v>-0.85305791444543888</v>
      </c>
      <c r="AD159" s="149">
        <f>IF(B159=$B$35,J159*('Other inputs'!$C$6/'Other inputs'!$C$5)-('Other inputs'!$C$18/1000000),J159*('Other inputs'!$C$6/'Other inputs'!$C$5))</f>
        <v>0</v>
      </c>
      <c r="AE159" s="149">
        <f>K159*('Other inputs'!$C$6/'Other inputs'!$C$5)</f>
        <v>2.7742491568806114</v>
      </c>
      <c r="AF159" s="149">
        <f>L159*('Other inputs'!$C$6/'Other inputs'!$C$5)</f>
        <v>0</v>
      </c>
      <c r="AG159" s="188">
        <f>M159*('Other inputs'!$C$6/'Other inputs'!$C$5)</f>
        <v>0</v>
      </c>
      <c r="AH159" s="149">
        <f>N159*('Other inputs'!$C$6/'Other inputs'!$C$5)</f>
        <v>114.43858084856609</v>
      </c>
      <c r="AI159" s="149">
        <f>O159*('Other inputs'!$C$6/'Other inputs'!$C$5)</f>
        <v>0</v>
      </c>
      <c r="AJ159" s="149">
        <f>P159*('Other inputs'!$C$6/'Other inputs'!$C$5)</f>
        <v>9.6239859622438164</v>
      </c>
      <c r="AK159" s="149">
        <f>Q159*('Other inputs'!$C$6/'Other inputs'!$C$5)</f>
        <v>0</v>
      </c>
      <c r="AL159" s="188">
        <f>R159*('Other inputs'!$C$6/'Other inputs'!$C$5)</f>
        <v>0</v>
      </c>
      <c r="AM159" s="156">
        <f t="shared" si="32"/>
        <v>113.58552293412065</v>
      </c>
      <c r="AN159" s="149">
        <f t="shared" si="33"/>
        <v>0</v>
      </c>
      <c r="AO159" s="149">
        <f t="shared" si="34"/>
        <v>12.398235119124427</v>
      </c>
      <c r="AP159" s="149">
        <f t="shared" si="35"/>
        <v>0</v>
      </c>
      <c r="AQ159" s="188">
        <f t="shared" si="36"/>
        <v>0</v>
      </c>
      <c r="AR159" s="149"/>
      <c r="AS159" s="156">
        <f>IF(D159=$C$171,'Other inputs'!$C$12/1000000,SUM(AC159:AG159))</f>
        <v>1.9211912424351725</v>
      </c>
      <c r="AT159" s="200">
        <f>IF(D159=$C$171,$Z$171*('Other inputs'!$C$6/'Other inputs'!$C$5),SUM(AH159:AL159))</f>
        <v>124.06256681080991</v>
      </c>
      <c r="AU159" s="210">
        <f t="shared" si="37"/>
        <v>125.98375805324508</v>
      </c>
      <c r="AV159" s="214"/>
      <c r="AW159" s="199">
        <f>IF($G159=1,0,AC159*('Other inputs'!$F$6/'Other inputs'!$F$5))</f>
        <v>-0.85777528540089742</v>
      </c>
      <c r="AX159" s="200">
        <f>IF($G159=1,0,AD159*('Other inputs'!$F$6/'Other inputs'!$F$5))</f>
        <v>0</v>
      </c>
      <c r="AY159" s="200">
        <f>IF($G159=1,0,AE159*('Other inputs'!$F$6/'Other inputs'!$F$5))</f>
        <v>2.7895906268725774</v>
      </c>
      <c r="AZ159" s="200">
        <f>IF($G159=1,0,AF159*('Other inputs'!$F$6/'Other inputs'!$F$5))</f>
        <v>0</v>
      </c>
      <c r="BA159" s="200">
        <f>IF($G159=1,0,AG159*('Other inputs'!$F$6/'Other inputs'!$F$5))</f>
        <v>0</v>
      </c>
      <c r="BB159" s="199">
        <f>IF($G159=1,0,AH159*('Other inputs'!$C$7/'Other inputs'!$C$6))</f>
        <v>114.43858084856609</v>
      </c>
      <c r="BC159" s="200">
        <f>IF($G159=1,0,AI159*('Other inputs'!$C$7/'Other inputs'!$C$6))</f>
        <v>0</v>
      </c>
      <c r="BD159" s="200">
        <f>IF($G159=1,0,AJ159*('Other inputs'!$C$7/'Other inputs'!$C$6))</f>
        <v>9.6239859622438164</v>
      </c>
      <c r="BE159" s="200">
        <f>IF($G159=1,0,AK159*('Other inputs'!$C$7/'Other inputs'!$C$6))</f>
        <v>0</v>
      </c>
      <c r="BF159" s="200">
        <f>IF($G159=1,0,AL159*('Other inputs'!$C$7/'Other inputs'!$C$6))</f>
        <v>0</v>
      </c>
      <c r="BG159" s="199">
        <f t="shared" si="38"/>
        <v>113.5808055631652</v>
      </c>
      <c r="BH159" s="200">
        <f t="shared" si="39"/>
        <v>0</v>
      </c>
      <c r="BI159" s="200">
        <f t="shared" si="40"/>
        <v>12.413576589116394</v>
      </c>
      <c r="BJ159" s="200">
        <f t="shared" si="41"/>
        <v>0</v>
      </c>
      <c r="BK159" s="210">
        <f t="shared" si="42"/>
        <v>0</v>
      </c>
      <c r="BL159" s="200"/>
      <c r="BM159" s="199">
        <f>IF(D159=C$171,'Other inputs'!$C$13/1000000,SUM(AW159:BA159))</f>
        <v>1.9318153414716801</v>
      </c>
      <c r="BN159" s="200">
        <f>IF(B159=$B$171,$AT$171*('Other inputs'!$C$7/'Other inputs'!$C$6),SUM(BB159:BF159))</f>
        <v>124.06256681080991</v>
      </c>
      <c r="BO159" s="188">
        <f t="shared" si="43"/>
        <v>125.99438215228159</v>
      </c>
    </row>
    <row r="160" spans="2:67">
      <c r="B160" s="121" t="str">
        <f>'KI 2019-20'!B161</f>
        <v>E1934</v>
      </c>
      <c r="C160" s="160" t="str">
        <f t="shared" si="30"/>
        <v>E1934</v>
      </c>
      <c r="D160" s="160" t="str">
        <f t="shared" si="31"/>
        <v>E1934</v>
      </c>
      <c r="E160" t="str">
        <f>INDEX('KI 2019-20'!D$9:D$383,MATCH($B160,'KI 2019-20'!$B$9:$B$383,0))</f>
        <v>SD</v>
      </c>
      <c r="F160" t="str">
        <f>INDEX('KI 2019-20'!E$9:E$383,MATCH($B160,'KI 2019-20'!$B$9:$B$383,0))</f>
        <v>P1905</v>
      </c>
      <c r="G160" s="119">
        <v>0</v>
      </c>
      <c r="H160" s="120" t="str">
        <f>INDEX('KI 2019-20'!F$9:F$383,MATCH($B160,'KI 2019-20'!$B$9:$B$383,0))</f>
        <v>Hertsmere</v>
      </c>
      <c r="I160" s="154">
        <f>_xlfn.IFNA(IF($B160=$B$382,0,INDEX('I.Supplementary 2019-20'!N$8:N$191,MATCH($B160,'I.Supplementary 2019-20'!$B$8:$B$191,0))),INDEX('KI 2019-20'!N$9:N$383,MATCH($B160,'KI 2019-20'!$B$9:$B$383,0)))</f>
        <v>0</v>
      </c>
      <c r="J160" s="153">
        <f>_xlfn.IFNA(IF($B160=$B$382,0,INDEX('I.Supplementary 2019-20'!O$8:O$191,MATCH($B160,'I.Supplementary 2019-20'!$B$8:$B$191,0))),INDEX('KI 2019-20'!O$9:O$383,MATCH($B160,'KI 2019-20'!$B$9:$B$383,0)))</f>
        <v>0</v>
      </c>
      <c r="K160" s="153">
        <f>_xlfn.IFNA(IF($B160=$B$382,0,INDEX('I.Supplementary 2019-20'!P$8:P$191,MATCH($B160,'I.Supplementary 2019-20'!$B$8:$B$191,0))),INDEX('KI 2019-20'!P$9:P$383,MATCH($B160,'KI 2019-20'!$B$9:$B$383,0)))</f>
        <v>0</v>
      </c>
      <c r="L160" s="153">
        <f>_xlfn.IFNA(IF($B160=$B$382,0,INDEX('I.Supplementary 2019-20'!Q$8:Q$191,MATCH($B160,'I.Supplementary 2019-20'!$B$8:$B$191,0))),INDEX('KI 2019-20'!Q$9:Q$383,MATCH($B160,'KI 2019-20'!$B$9:$B$383,0)))</f>
        <v>0</v>
      </c>
      <c r="M160" s="155">
        <f>_xlfn.IFNA(IF($B160=$B$382,0,INDEX('I.Supplementary 2019-20'!R$8:R$191,MATCH($B160,'I.Supplementary 2019-20'!$B$8:$B$191,0))),INDEX('KI 2019-20'!R$9:R$383,MATCH($B160,'KI 2019-20'!$B$9:$B$383,0)))</f>
        <v>0</v>
      </c>
      <c r="N160" s="153">
        <f>_xlfn.IFNA(IF($B160=$B$382,0,INDEX('I.Supplementary 2019-20'!S$8:S$191,MATCH($B160,'I.Supplementary 2019-20'!$B$8:$B$191,0))),INDEX('KI 2019-20'!S$9:S$383,MATCH($B160,'KI 2019-20'!$B$9:$B$383,0)))</f>
        <v>0</v>
      </c>
      <c r="O160" s="153">
        <f>_xlfn.IFNA(IF($B160=$B$382,0,INDEX('I.Supplementary 2019-20'!T$8:T$191,MATCH($B160,'I.Supplementary 2019-20'!$B$8:$B$191,0))),INDEX('KI 2019-20'!T$9:T$383,MATCH($B160,'KI 2019-20'!$B$9:$B$383,0)))</f>
        <v>2.6791177083212441</v>
      </c>
      <c r="P160" s="153">
        <f>_xlfn.IFNA(IF($B160=$B$382,0,INDEX('I.Supplementary 2019-20'!U$8:U$191,MATCH($B160,'I.Supplementary 2019-20'!$B$8:$B$191,0))),INDEX('KI 2019-20'!U$9:U$383,MATCH($B160,'KI 2019-20'!$B$9:$B$383,0)))</f>
        <v>0</v>
      </c>
      <c r="Q160" s="153">
        <f>_xlfn.IFNA(IF($B160=$B$382,0,INDEX('I.Supplementary 2019-20'!V$8:V$191,MATCH($B160,'I.Supplementary 2019-20'!$B$8:$B$191,0))),INDEX('KI 2019-20'!V$9:V$383,MATCH($B160,'KI 2019-20'!$B$9:$B$383,0)))</f>
        <v>0</v>
      </c>
      <c r="R160" s="155">
        <f>_xlfn.IFNA(IF($B160=$B$382,0,INDEX('I.Supplementary 2019-20'!W$8:W$191,MATCH($B160,'I.Supplementary 2019-20'!$B$8:$B$191,0))),INDEX('KI 2019-20'!W$9:W$383,MATCH($B160,'KI 2019-20'!$B$9:$B$383,0)))</f>
        <v>0</v>
      </c>
      <c r="S160" s="153">
        <f>_xlfn.IFNA(IF($B160=$B$382,0,INDEX('I.Supplementary 2019-20'!X$8:X$191,MATCH($B160,'I.Supplementary 2019-20'!$B$8:$B$191,0))),INDEX('KI 2019-20'!X$9:X$383,MATCH($B160,'KI 2019-20'!$B$9:$B$383,0)))</f>
        <v>0</v>
      </c>
      <c r="T160" s="153">
        <f>_xlfn.IFNA(IF($B160=$B$382,0,INDEX('I.Supplementary 2019-20'!Y$8:Y$191,MATCH($B160,'I.Supplementary 2019-20'!$B$8:$B$191,0))),INDEX('KI 2019-20'!Y$9:Y$383,MATCH($B160,'KI 2019-20'!$B$9:$B$383,0)))</f>
        <v>2.6791177083212441</v>
      </c>
      <c r="U160" s="153">
        <f>_xlfn.IFNA(IF($B160=$B$382,0,INDEX('I.Supplementary 2019-20'!Z$8:Z$191,MATCH($B160,'I.Supplementary 2019-20'!$B$8:$B$191,0))),INDEX('KI 2019-20'!Z$9:Z$383,MATCH($B160,'KI 2019-20'!$B$9:$B$383,0)))</f>
        <v>0</v>
      </c>
      <c r="V160" s="153">
        <f>_xlfn.IFNA(IF($B160=$B$382,0,INDEX('I.Supplementary 2019-20'!AA$8:AA$191,MATCH($B160,'I.Supplementary 2019-20'!$B$8:$B$191,0))),INDEX('KI 2019-20'!AA$9:AA$383,MATCH($B160,'KI 2019-20'!$B$9:$B$383,0)))</f>
        <v>0</v>
      </c>
      <c r="W160" s="155">
        <f>_xlfn.IFNA(IF($B160=$B$382,0,INDEX('I.Supplementary 2019-20'!AB$8:AB$191,MATCH($B160,'I.Supplementary 2019-20'!$B$8:$B$191,0))),INDEX('KI 2019-20'!AB$9:AB$383,MATCH($B160,'KI 2019-20'!$B$9:$B$383,0)))</f>
        <v>0</v>
      </c>
      <c r="Y160" s="154">
        <f>_xlfn.IFNA(IF($B160=$B$382,0,INDEX('I.Supplementary 2019-20'!$I$8:$I$191,MATCH($B160,'I.Supplementary 2019-20'!$B$8:$B$191,0))),INDEX('KI 2019-20'!$I$9:$I$383,MATCH($B160,'KI 2019-20'!$B$9:$B$383,0)))</f>
        <v>0</v>
      </c>
      <c r="Z160" s="153">
        <f>_xlfn.IFNA(IF($B160=$B$382,0,INDEX('I.Supplementary 2019-20'!$J$8:$J$191,MATCH($B160,'I.Supplementary 2019-20'!$B$8:$B$191,0))),INDEX('KI 2019-20'!$J$9:$J$383,MATCH($B160,'KI 2019-20'!$B$9:$B$383,0)))</f>
        <v>2.6791177083212441</v>
      </c>
      <c r="AA160" s="155">
        <f>_xlfn.IFNA(IF($B160=$B$382,0,INDEX('I.Supplementary 2019-20'!$H$8:$H$191,MATCH($B160,'I.Supplementary 2019-20'!$B$8:$B$191,0))),INDEX('KI 2019-20'!$H$9:$H$383,MATCH($B160,'KI 2019-20'!$B$9:$B$383,0)))</f>
        <v>2.6791177083212441</v>
      </c>
      <c r="AC160" s="156">
        <f>I160*('Other inputs'!$C$6/'Other inputs'!$C$5)</f>
        <v>0</v>
      </c>
      <c r="AD160" s="149">
        <f>IF(B160=$B$35,J160*('Other inputs'!$C$6/'Other inputs'!$C$5)-('Other inputs'!$C$18/1000000),J160*('Other inputs'!$C$6/'Other inputs'!$C$5))</f>
        <v>0</v>
      </c>
      <c r="AE160" s="149">
        <f>K160*('Other inputs'!$C$6/'Other inputs'!$C$5)</f>
        <v>0</v>
      </c>
      <c r="AF160" s="149">
        <f>L160*('Other inputs'!$C$6/'Other inputs'!$C$5)</f>
        <v>0</v>
      </c>
      <c r="AG160" s="188">
        <f>M160*('Other inputs'!$C$6/'Other inputs'!$C$5)</f>
        <v>0</v>
      </c>
      <c r="AH160" s="149">
        <f>N160*('Other inputs'!$C$6/'Other inputs'!$C$5)</f>
        <v>0</v>
      </c>
      <c r="AI160" s="149">
        <f>O160*('Other inputs'!$C$6/'Other inputs'!$C$5)</f>
        <v>2.7227693206767838</v>
      </c>
      <c r="AJ160" s="149">
        <f>P160*('Other inputs'!$C$6/'Other inputs'!$C$5)</f>
        <v>0</v>
      </c>
      <c r="AK160" s="149">
        <f>Q160*('Other inputs'!$C$6/'Other inputs'!$C$5)</f>
        <v>0</v>
      </c>
      <c r="AL160" s="188">
        <f>R160*('Other inputs'!$C$6/'Other inputs'!$C$5)</f>
        <v>0</v>
      </c>
      <c r="AM160" s="156">
        <f t="shared" si="32"/>
        <v>0</v>
      </c>
      <c r="AN160" s="149">
        <f t="shared" si="33"/>
        <v>2.7227693206767838</v>
      </c>
      <c r="AO160" s="149">
        <f t="shared" si="34"/>
        <v>0</v>
      </c>
      <c r="AP160" s="149">
        <f t="shared" si="35"/>
        <v>0</v>
      </c>
      <c r="AQ160" s="188">
        <f t="shared" si="36"/>
        <v>0</v>
      </c>
      <c r="AR160" s="149"/>
      <c r="AS160" s="156">
        <f>IF(D160=$C$171,'Other inputs'!$C$12/1000000,SUM(AC160:AG160))</f>
        <v>0</v>
      </c>
      <c r="AT160" s="200">
        <f>IF(D160=$C$171,$Z$171*('Other inputs'!$C$6/'Other inputs'!$C$5),SUM(AH160:AL160))</f>
        <v>2.7227693206767838</v>
      </c>
      <c r="AU160" s="210">
        <f t="shared" si="37"/>
        <v>2.7227693206767838</v>
      </c>
      <c r="AV160" s="214"/>
      <c r="AW160" s="199">
        <f>IF($G160=1,0,AC160*('Other inputs'!$F$6/'Other inputs'!$F$5))</f>
        <v>0</v>
      </c>
      <c r="AX160" s="200">
        <f>IF($G160=1,0,AD160*('Other inputs'!$F$6/'Other inputs'!$F$5))</f>
        <v>0</v>
      </c>
      <c r="AY160" s="200">
        <f>IF($G160=1,0,AE160*('Other inputs'!$F$6/'Other inputs'!$F$5))</f>
        <v>0</v>
      </c>
      <c r="AZ160" s="200">
        <f>IF($G160=1,0,AF160*('Other inputs'!$F$6/'Other inputs'!$F$5))</f>
        <v>0</v>
      </c>
      <c r="BA160" s="200">
        <f>IF($G160=1,0,AG160*('Other inputs'!$F$6/'Other inputs'!$F$5))</f>
        <v>0</v>
      </c>
      <c r="BB160" s="199">
        <f>IF($G160=1,0,AH160*('Other inputs'!$C$7/'Other inputs'!$C$6))</f>
        <v>0</v>
      </c>
      <c r="BC160" s="200">
        <f>IF($G160=1,0,AI160*('Other inputs'!$C$7/'Other inputs'!$C$6))</f>
        <v>2.7227693206767838</v>
      </c>
      <c r="BD160" s="200">
        <f>IF($G160=1,0,AJ160*('Other inputs'!$C$7/'Other inputs'!$C$6))</f>
        <v>0</v>
      </c>
      <c r="BE160" s="200">
        <f>IF($G160=1,0,AK160*('Other inputs'!$C$7/'Other inputs'!$C$6))</f>
        <v>0</v>
      </c>
      <c r="BF160" s="200">
        <f>IF($G160=1,0,AL160*('Other inputs'!$C$7/'Other inputs'!$C$6))</f>
        <v>0</v>
      </c>
      <c r="BG160" s="199">
        <f t="shared" si="38"/>
        <v>0</v>
      </c>
      <c r="BH160" s="200">
        <f t="shared" si="39"/>
        <v>2.7227693206767838</v>
      </c>
      <c r="BI160" s="200">
        <f t="shared" si="40"/>
        <v>0</v>
      </c>
      <c r="BJ160" s="200">
        <f t="shared" si="41"/>
        <v>0</v>
      </c>
      <c r="BK160" s="210">
        <f t="shared" si="42"/>
        <v>0</v>
      </c>
      <c r="BL160" s="200"/>
      <c r="BM160" s="199">
        <f>IF(D160=C$171,'Other inputs'!$C$13/1000000,SUM(AW160:BA160))</f>
        <v>0</v>
      </c>
      <c r="BN160" s="200">
        <f>IF(B160=$B$171,$AT$171*('Other inputs'!$C$7/'Other inputs'!$C$6),SUM(BB160:BF160))</f>
        <v>2.7227693206767838</v>
      </c>
      <c r="BO160" s="188">
        <f t="shared" si="43"/>
        <v>2.7227693206767838</v>
      </c>
    </row>
    <row r="161" spans="2:67">
      <c r="B161" s="121" t="str">
        <f>'KI 2019-20'!B162</f>
        <v>E1037</v>
      </c>
      <c r="C161" s="160" t="str">
        <f t="shared" si="30"/>
        <v>E1037</v>
      </c>
      <c r="D161" s="160" t="str">
        <f t="shared" si="31"/>
        <v>E1037</v>
      </c>
      <c r="E161" t="str">
        <f>INDEX('KI 2019-20'!D$9:D$383,MATCH($B161,'KI 2019-20'!$B$9:$B$383,0))</f>
        <v>SD</v>
      </c>
      <c r="F161">
        <f>INDEX('KI 2019-20'!E$9:E$383,MATCH($B161,'KI 2019-20'!$B$9:$B$383,0))</f>
        <v>0</v>
      </c>
      <c r="G161" s="119">
        <v>0</v>
      </c>
      <c r="H161" s="120" t="str">
        <f>INDEX('KI 2019-20'!F$9:F$383,MATCH($B161,'KI 2019-20'!$B$9:$B$383,0))</f>
        <v>High Peak</v>
      </c>
      <c r="I161" s="154">
        <f>_xlfn.IFNA(IF($B161=$B$382,0,INDEX('I.Supplementary 2019-20'!N$8:N$191,MATCH($B161,'I.Supplementary 2019-20'!$B$8:$B$191,0))),INDEX('KI 2019-20'!N$9:N$383,MATCH($B161,'KI 2019-20'!$B$9:$B$383,0)))</f>
        <v>0</v>
      </c>
      <c r="J161" s="153">
        <f>_xlfn.IFNA(IF($B161=$B$382,0,INDEX('I.Supplementary 2019-20'!O$8:O$191,MATCH($B161,'I.Supplementary 2019-20'!$B$8:$B$191,0))),INDEX('KI 2019-20'!O$9:O$383,MATCH($B161,'KI 2019-20'!$B$9:$B$383,0)))</f>
        <v>0</v>
      </c>
      <c r="K161" s="153">
        <f>_xlfn.IFNA(IF($B161=$B$382,0,INDEX('I.Supplementary 2019-20'!P$8:P$191,MATCH($B161,'I.Supplementary 2019-20'!$B$8:$B$191,0))),INDEX('KI 2019-20'!P$9:P$383,MATCH($B161,'KI 2019-20'!$B$9:$B$383,0)))</f>
        <v>0</v>
      </c>
      <c r="L161" s="153">
        <f>_xlfn.IFNA(IF($B161=$B$382,0,INDEX('I.Supplementary 2019-20'!Q$8:Q$191,MATCH($B161,'I.Supplementary 2019-20'!$B$8:$B$191,0))),INDEX('KI 2019-20'!Q$9:Q$383,MATCH($B161,'KI 2019-20'!$B$9:$B$383,0)))</f>
        <v>0</v>
      </c>
      <c r="M161" s="155">
        <f>_xlfn.IFNA(IF($B161=$B$382,0,INDEX('I.Supplementary 2019-20'!R$8:R$191,MATCH($B161,'I.Supplementary 2019-20'!$B$8:$B$191,0))),INDEX('KI 2019-20'!R$9:R$383,MATCH($B161,'KI 2019-20'!$B$9:$B$383,0)))</f>
        <v>0</v>
      </c>
      <c r="N161" s="153">
        <f>_xlfn.IFNA(IF($B161=$B$382,0,INDEX('I.Supplementary 2019-20'!S$8:S$191,MATCH($B161,'I.Supplementary 2019-20'!$B$8:$B$191,0))),INDEX('KI 2019-20'!S$9:S$383,MATCH($B161,'KI 2019-20'!$B$9:$B$383,0)))</f>
        <v>0</v>
      </c>
      <c r="O161" s="153">
        <f>_xlfn.IFNA(IF($B161=$B$382,0,INDEX('I.Supplementary 2019-20'!T$8:T$191,MATCH($B161,'I.Supplementary 2019-20'!$B$8:$B$191,0))),INDEX('KI 2019-20'!T$9:T$383,MATCH($B161,'KI 2019-20'!$B$9:$B$383,0)))</f>
        <v>2.3297552257800977</v>
      </c>
      <c r="P161" s="153">
        <f>_xlfn.IFNA(IF($B161=$B$382,0,INDEX('I.Supplementary 2019-20'!U$8:U$191,MATCH($B161,'I.Supplementary 2019-20'!$B$8:$B$191,0))),INDEX('KI 2019-20'!U$9:U$383,MATCH($B161,'KI 2019-20'!$B$9:$B$383,0)))</f>
        <v>0</v>
      </c>
      <c r="Q161" s="153">
        <f>_xlfn.IFNA(IF($B161=$B$382,0,INDEX('I.Supplementary 2019-20'!V$8:V$191,MATCH($B161,'I.Supplementary 2019-20'!$B$8:$B$191,0))),INDEX('KI 2019-20'!V$9:V$383,MATCH($B161,'KI 2019-20'!$B$9:$B$383,0)))</f>
        <v>0</v>
      </c>
      <c r="R161" s="155">
        <f>_xlfn.IFNA(IF($B161=$B$382,0,INDEX('I.Supplementary 2019-20'!W$8:W$191,MATCH($B161,'I.Supplementary 2019-20'!$B$8:$B$191,0))),INDEX('KI 2019-20'!W$9:W$383,MATCH($B161,'KI 2019-20'!$B$9:$B$383,0)))</f>
        <v>0</v>
      </c>
      <c r="S161" s="153">
        <f>_xlfn.IFNA(IF($B161=$B$382,0,INDEX('I.Supplementary 2019-20'!X$8:X$191,MATCH($B161,'I.Supplementary 2019-20'!$B$8:$B$191,0))),INDEX('KI 2019-20'!X$9:X$383,MATCH($B161,'KI 2019-20'!$B$9:$B$383,0)))</f>
        <v>0</v>
      </c>
      <c r="T161" s="153">
        <f>_xlfn.IFNA(IF($B161=$B$382,0,INDEX('I.Supplementary 2019-20'!Y$8:Y$191,MATCH($B161,'I.Supplementary 2019-20'!$B$8:$B$191,0))),INDEX('KI 2019-20'!Y$9:Y$383,MATCH($B161,'KI 2019-20'!$B$9:$B$383,0)))</f>
        <v>2.3297552257800977</v>
      </c>
      <c r="U161" s="153">
        <f>_xlfn.IFNA(IF($B161=$B$382,0,INDEX('I.Supplementary 2019-20'!Z$8:Z$191,MATCH($B161,'I.Supplementary 2019-20'!$B$8:$B$191,0))),INDEX('KI 2019-20'!Z$9:Z$383,MATCH($B161,'KI 2019-20'!$B$9:$B$383,0)))</f>
        <v>0</v>
      </c>
      <c r="V161" s="153">
        <f>_xlfn.IFNA(IF($B161=$B$382,0,INDEX('I.Supplementary 2019-20'!AA$8:AA$191,MATCH($B161,'I.Supplementary 2019-20'!$B$8:$B$191,0))),INDEX('KI 2019-20'!AA$9:AA$383,MATCH($B161,'KI 2019-20'!$B$9:$B$383,0)))</f>
        <v>0</v>
      </c>
      <c r="W161" s="155">
        <f>_xlfn.IFNA(IF($B161=$B$382,0,INDEX('I.Supplementary 2019-20'!AB$8:AB$191,MATCH($B161,'I.Supplementary 2019-20'!$B$8:$B$191,0))),INDEX('KI 2019-20'!AB$9:AB$383,MATCH($B161,'KI 2019-20'!$B$9:$B$383,0)))</f>
        <v>0</v>
      </c>
      <c r="Y161" s="154">
        <f>_xlfn.IFNA(IF($B161=$B$382,0,INDEX('I.Supplementary 2019-20'!$I$8:$I$191,MATCH($B161,'I.Supplementary 2019-20'!$B$8:$B$191,0))),INDEX('KI 2019-20'!$I$9:$I$383,MATCH($B161,'KI 2019-20'!$B$9:$B$383,0)))</f>
        <v>0</v>
      </c>
      <c r="Z161" s="153">
        <f>_xlfn.IFNA(IF($B161=$B$382,0,INDEX('I.Supplementary 2019-20'!$J$8:$J$191,MATCH($B161,'I.Supplementary 2019-20'!$B$8:$B$191,0))),INDEX('KI 2019-20'!$J$9:$J$383,MATCH($B161,'KI 2019-20'!$B$9:$B$383,0)))</f>
        <v>2.3297552257800977</v>
      </c>
      <c r="AA161" s="155">
        <f>_xlfn.IFNA(IF($B161=$B$382,0,INDEX('I.Supplementary 2019-20'!$H$8:$H$191,MATCH($B161,'I.Supplementary 2019-20'!$B$8:$B$191,0))),INDEX('KI 2019-20'!$H$9:$H$383,MATCH($B161,'KI 2019-20'!$B$9:$B$383,0)))</f>
        <v>2.3297552257800977</v>
      </c>
      <c r="AC161" s="156">
        <f>I161*('Other inputs'!$C$6/'Other inputs'!$C$5)</f>
        <v>0</v>
      </c>
      <c r="AD161" s="149">
        <f>IF(B161=$B$35,J161*('Other inputs'!$C$6/'Other inputs'!$C$5)-('Other inputs'!$C$18/1000000),J161*('Other inputs'!$C$6/'Other inputs'!$C$5))</f>
        <v>0</v>
      </c>
      <c r="AE161" s="149">
        <f>K161*('Other inputs'!$C$6/'Other inputs'!$C$5)</f>
        <v>0</v>
      </c>
      <c r="AF161" s="149">
        <f>L161*('Other inputs'!$C$6/'Other inputs'!$C$5)</f>
        <v>0</v>
      </c>
      <c r="AG161" s="188">
        <f>M161*('Other inputs'!$C$6/'Other inputs'!$C$5)</f>
        <v>0</v>
      </c>
      <c r="AH161" s="149">
        <f>N161*('Other inputs'!$C$6/'Other inputs'!$C$5)</f>
        <v>0</v>
      </c>
      <c r="AI161" s="149">
        <f>O161*('Other inputs'!$C$6/'Other inputs'!$C$5)</f>
        <v>2.3677145777276349</v>
      </c>
      <c r="AJ161" s="149">
        <f>P161*('Other inputs'!$C$6/'Other inputs'!$C$5)</f>
        <v>0</v>
      </c>
      <c r="AK161" s="149">
        <f>Q161*('Other inputs'!$C$6/'Other inputs'!$C$5)</f>
        <v>0</v>
      </c>
      <c r="AL161" s="188">
        <f>R161*('Other inputs'!$C$6/'Other inputs'!$C$5)</f>
        <v>0</v>
      </c>
      <c r="AM161" s="156">
        <f t="shared" si="32"/>
        <v>0</v>
      </c>
      <c r="AN161" s="149">
        <f t="shared" si="33"/>
        <v>2.3677145777276349</v>
      </c>
      <c r="AO161" s="149">
        <f t="shared" si="34"/>
        <v>0</v>
      </c>
      <c r="AP161" s="149">
        <f t="shared" si="35"/>
        <v>0</v>
      </c>
      <c r="AQ161" s="188">
        <f t="shared" si="36"/>
        <v>0</v>
      </c>
      <c r="AR161" s="149"/>
      <c r="AS161" s="156">
        <f>IF(D161=$C$171,'Other inputs'!$C$12/1000000,SUM(AC161:AG161))</f>
        <v>0</v>
      </c>
      <c r="AT161" s="200">
        <f>IF(D161=$C$171,$Z$171*('Other inputs'!$C$6/'Other inputs'!$C$5),SUM(AH161:AL161))</f>
        <v>2.3677145777276349</v>
      </c>
      <c r="AU161" s="210">
        <f t="shared" si="37"/>
        <v>2.3677145777276349</v>
      </c>
      <c r="AV161" s="214"/>
      <c r="AW161" s="199">
        <f>IF($G161=1,0,AC161*('Other inputs'!$F$6/'Other inputs'!$F$5))</f>
        <v>0</v>
      </c>
      <c r="AX161" s="200">
        <f>IF($G161=1,0,AD161*('Other inputs'!$F$6/'Other inputs'!$F$5))</f>
        <v>0</v>
      </c>
      <c r="AY161" s="200">
        <f>IF($G161=1,0,AE161*('Other inputs'!$F$6/'Other inputs'!$F$5))</f>
        <v>0</v>
      </c>
      <c r="AZ161" s="200">
        <f>IF($G161=1,0,AF161*('Other inputs'!$F$6/'Other inputs'!$F$5))</f>
        <v>0</v>
      </c>
      <c r="BA161" s="200">
        <f>IF($G161=1,0,AG161*('Other inputs'!$F$6/'Other inputs'!$F$5))</f>
        <v>0</v>
      </c>
      <c r="BB161" s="199">
        <f>IF($G161=1,0,AH161*('Other inputs'!$C$7/'Other inputs'!$C$6))</f>
        <v>0</v>
      </c>
      <c r="BC161" s="200">
        <f>IF($G161=1,0,AI161*('Other inputs'!$C$7/'Other inputs'!$C$6))</f>
        <v>2.3677145777276349</v>
      </c>
      <c r="BD161" s="200">
        <f>IF($G161=1,0,AJ161*('Other inputs'!$C$7/'Other inputs'!$C$6))</f>
        <v>0</v>
      </c>
      <c r="BE161" s="200">
        <f>IF($G161=1,0,AK161*('Other inputs'!$C$7/'Other inputs'!$C$6))</f>
        <v>0</v>
      </c>
      <c r="BF161" s="200">
        <f>IF($G161=1,0,AL161*('Other inputs'!$C$7/'Other inputs'!$C$6))</f>
        <v>0</v>
      </c>
      <c r="BG161" s="199">
        <f t="shared" si="38"/>
        <v>0</v>
      </c>
      <c r="BH161" s="200">
        <f t="shared" si="39"/>
        <v>2.3677145777276349</v>
      </c>
      <c r="BI161" s="200">
        <f t="shared" si="40"/>
        <v>0</v>
      </c>
      <c r="BJ161" s="200">
        <f t="shared" si="41"/>
        <v>0</v>
      </c>
      <c r="BK161" s="210">
        <f t="shared" si="42"/>
        <v>0</v>
      </c>
      <c r="BL161" s="200"/>
      <c r="BM161" s="199">
        <f>IF(D161=C$171,'Other inputs'!$C$13/1000000,SUM(AW161:BA161))</f>
        <v>0</v>
      </c>
      <c r="BN161" s="200">
        <f>IF(B161=$B$171,$AT$171*('Other inputs'!$C$7/'Other inputs'!$C$6),SUM(BB161:BF161))</f>
        <v>2.3677145777276349</v>
      </c>
      <c r="BO161" s="188">
        <f t="shared" si="43"/>
        <v>2.3677145777276349</v>
      </c>
    </row>
    <row r="162" spans="2:67">
      <c r="B162" s="121" t="str">
        <f>'KI 2019-20'!B163</f>
        <v>E5041</v>
      </c>
      <c r="C162" s="160" t="str">
        <f t="shared" si="30"/>
        <v>E5041</v>
      </c>
      <c r="D162" s="160" t="str">
        <f t="shared" si="31"/>
        <v>E5041</v>
      </c>
      <c r="E162" t="str">
        <f>INDEX('KI 2019-20'!D$9:D$383,MATCH($B162,'KI 2019-20'!$B$9:$B$383,0))</f>
        <v>OLB</v>
      </c>
      <c r="F162" t="str">
        <f>INDEX('KI 2019-20'!E$9:E$383,MATCH($B162,'KI 2019-20'!$B$9:$B$383,0))</f>
        <v>P1915</v>
      </c>
      <c r="G162" s="119">
        <v>0</v>
      </c>
      <c r="H162" s="120" t="str">
        <f>INDEX('KI 2019-20'!F$9:F$383,MATCH($B162,'KI 2019-20'!$B$9:$B$383,0))</f>
        <v>Hillingdon</v>
      </c>
      <c r="I162" s="154">
        <f>_xlfn.IFNA(IF($B162=$B$382,0,INDEX('I.Supplementary 2019-20'!N$8:N$191,MATCH($B162,'I.Supplementary 2019-20'!$B$8:$B$191,0))),INDEX('KI 2019-20'!N$9:N$383,MATCH($B162,'KI 2019-20'!$B$9:$B$383,0)))</f>
        <v>7.5501641393797252</v>
      </c>
      <c r="J162" s="153">
        <f>_xlfn.IFNA(IF($B162=$B$382,0,INDEX('I.Supplementary 2019-20'!O$8:O$191,MATCH($B162,'I.Supplementary 2019-20'!$B$8:$B$191,0))),INDEX('KI 2019-20'!O$9:O$383,MATCH($B162,'KI 2019-20'!$B$9:$B$383,0)))</f>
        <v>-0.89548779756457364</v>
      </c>
      <c r="K162" s="153">
        <f>_xlfn.IFNA(IF($B162=$B$382,0,INDEX('I.Supplementary 2019-20'!P$8:P$191,MATCH($B162,'I.Supplementary 2019-20'!$B$8:$B$191,0))),INDEX('KI 2019-20'!P$9:P$383,MATCH($B162,'KI 2019-20'!$B$9:$B$383,0)))</f>
        <v>0</v>
      </c>
      <c r="L162" s="153">
        <f>_xlfn.IFNA(IF($B162=$B$382,0,INDEX('I.Supplementary 2019-20'!Q$8:Q$191,MATCH($B162,'I.Supplementary 2019-20'!$B$8:$B$191,0))),INDEX('KI 2019-20'!Q$9:Q$383,MATCH($B162,'KI 2019-20'!$B$9:$B$383,0)))</f>
        <v>0</v>
      </c>
      <c r="M162" s="155">
        <f>_xlfn.IFNA(IF($B162=$B$382,0,INDEX('I.Supplementary 2019-20'!R$8:R$191,MATCH($B162,'I.Supplementary 2019-20'!$B$8:$B$191,0))),INDEX('KI 2019-20'!R$9:R$383,MATCH($B162,'KI 2019-20'!$B$9:$B$383,0)))</f>
        <v>0</v>
      </c>
      <c r="N162" s="153">
        <f>_xlfn.IFNA(IF($B162=$B$382,0,INDEX('I.Supplementary 2019-20'!S$8:S$191,MATCH($B162,'I.Supplementary 2019-20'!$B$8:$B$191,0))),INDEX('KI 2019-20'!S$9:S$383,MATCH($B162,'KI 2019-20'!$B$9:$B$383,0)))</f>
        <v>36.593432881015133</v>
      </c>
      <c r="O162" s="153">
        <f>_xlfn.IFNA(IF($B162=$B$382,0,INDEX('I.Supplementary 2019-20'!T$8:T$191,MATCH($B162,'I.Supplementary 2019-20'!$B$8:$B$191,0))),INDEX('KI 2019-20'!T$9:T$383,MATCH($B162,'KI 2019-20'!$B$9:$B$383,0)))</f>
        <v>9.8707481081338173</v>
      </c>
      <c r="P162" s="153">
        <f>_xlfn.IFNA(IF($B162=$B$382,0,INDEX('I.Supplementary 2019-20'!U$8:U$191,MATCH($B162,'I.Supplementary 2019-20'!$B$8:$B$191,0))),INDEX('KI 2019-20'!U$9:U$383,MATCH($B162,'KI 2019-20'!$B$9:$B$383,0)))</f>
        <v>0</v>
      </c>
      <c r="Q162" s="153">
        <f>_xlfn.IFNA(IF($B162=$B$382,0,INDEX('I.Supplementary 2019-20'!V$8:V$191,MATCH($B162,'I.Supplementary 2019-20'!$B$8:$B$191,0))),INDEX('KI 2019-20'!V$9:V$383,MATCH($B162,'KI 2019-20'!$B$9:$B$383,0)))</f>
        <v>0</v>
      </c>
      <c r="R162" s="155">
        <f>_xlfn.IFNA(IF($B162=$B$382,0,INDEX('I.Supplementary 2019-20'!W$8:W$191,MATCH($B162,'I.Supplementary 2019-20'!$B$8:$B$191,0))),INDEX('KI 2019-20'!W$9:W$383,MATCH($B162,'KI 2019-20'!$B$9:$B$383,0)))</f>
        <v>0</v>
      </c>
      <c r="S162" s="153">
        <f>_xlfn.IFNA(IF($B162=$B$382,0,INDEX('I.Supplementary 2019-20'!X$8:X$191,MATCH($B162,'I.Supplementary 2019-20'!$B$8:$B$191,0))),INDEX('KI 2019-20'!X$9:X$383,MATCH($B162,'KI 2019-20'!$B$9:$B$383,0)))</f>
        <v>44.143597020394857</v>
      </c>
      <c r="T162" s="153">
        <f>_xlfn.IFNA(IF($B162=$B$382,0,INDEX('I.Supplementary 2019-20'!Y$8:Y$191,MATCH($B162,'I.Supplementary 2019-20'!$B$8:$B$191,0))),INDEX('KI 2019-20'!Y$9:Y$383,MATCH($B162,'KI 2019-20'!$B$9:$B$383,0)))</f>
        <v>8.9752603105692437</v>
      </c>
      <c r="U162" s="153">
        <f>_xlfn.IFNA(IF($B162=$B$382,0,INDEX('I.Supplementary 2019-20'!Z$8:Z$191,MATCH($B162,'I.Supplementary 2019-20'!$B$8:$B$191,0))),INDEX('KI 2019-20'!Z$9:Z$383,MATCH($B162,'KI 2019-20'!$B$9:$B$383,0)))</f>
        <v>0</v>
      </c>
      <c r="V162" s="153">
        <f>_xlfn.IFNA(IF($B162=$B$382,0,INDEX('I.Supplementary 2019-20'!AA$8:AA$191,MATCH($B162,'I.Supplementary 2019-20'!$B$8:$B$191,0))),INDEX('KI 2019-20'!AA$9:AA$383,MATCH($B162,'KI 2019-20'!$B$9:$B$383,0)))</f>
        <v>0</v>
      </c>
      <c r="W162" s="155">
        <f>_xlfn.IFNA(IF($B162=$B$382,0,INDEX('I.Supplementary 2019-20'!AB$8:AB$191,MATCH($B162,'I.Supplementary 2019-20'!$B$8:$B$191,0))),INDEX('KI 2019-20'!AB$9:AB$383,MATCH($B162,'KI 2019-20'!$B$9:$B$383,0)))</f>
        <v>0</v>
      </c>
      <c r="Y162" s="154">
        <f>_xlfn.IFNA(IF($B162=$B$382,0,INDEX('I.Supplementary 2019-20'!$I$8:$I$191,MATCH($B162,'I.Supplementary 2019-20'!$B$8:$B$191,0))),INDEX('KI 2019-20'!$I$9:$I$383,MATCH($B162,'KI 2019-20'!$B$9:$B$383,0)))</f>
        <v>6.6546763418151516</v>
      </c>
      <c r="Z162" s="153">
        <f>_xlfn.IFNA(IF($B162=$B$382,0,INDEX('I.Supplementary 2019-20'!$J$8:$J$191,MATCH($B162,'I.Supplementary 2019-20'!$B$8:$B$191,0))),INDEX('KI 2019-20'!$J$9:$J$383,MATCH($B162,'KI 2019-20'!$B$9:$B$383,0)))</f>
        <v>46.464180989148943</v>
      </c>
      <c r="AA162" s="155">
        <f>_xlfn.IFNA(IF($B162=$B$382,0,INDEX('I.Supplementary 2019-20'!$H$8:$H$191,MATCH($B162,'I.Supplementary 2019-20'!$B$8:$B$191,0))),INDEX('KI 2019-20'!$H$9:$H$383,MATCH($B162,'KI 2019-20'!$B$9:$B$383,0)))</f>
        <v>53.118857330964097</v>
      </c>
      <c r="AC162" s="156">
        <f>I162*('Other inputs'!$C$6/'Other inputs'!$C$5)</f>
        <v>7.6731810703675825</v>
      </c>
      <c r="AD162" s="149">
        <f>IF(B162=$B$35,J162*('Other inputs'!$C$6/'Other inputs'!$C$5)-('Other inputs'!$C$18/1000000),J162*('Other inputs'!$C$6/'Other inputs'!$C$5))</f>
        <v>-0.91007823011145061</v>
      </c>
      <c r="AE162" s="149">
        <f>K162*('Other inputs'!$C$6/'Other inputs'!$C$5)</f>
        <v>0</v>
      </c>
      <c r="AF162" s="149">
        <f>L162*('Other inputs'!$C$6/'Other inputs'!$C$5)</f>
        <v>0</v>
      </c>
      <c r="AG162" s="188">
        <f>M162*('Other inputs'!$C$6/'Other inputs'!$C$5)</f>
        <v>0</v>
      </c>
      <c r="AH162" s="149">
        <f>N162*('Other inputs'!$C$6/'Other inputs'!$C$5)</f>
        <v>37.189659893333101</v>
      </c>
      <c r="AI162" s="149">
        <f>O162*('Other inputs'!$C$6/'Other inputs'!$C$5)</f>
        <v>10.031574961219501</v>
      </c>
      <c r="AJ162" s="149">
        <f>P162*('Other inputs'!$C$6/'Other inputs'!$C$5)</f>
        <v>0</v>
      </c>
      <c r="AK162" s="149">
        <f>Q162*('Other inputs'!$C$6/'Other inputs'!$C$5)</f>
        <v>0</v>
      </c>
      <c r="AL162" s="188">
        <f>R162*('Other inputs'!$C$6/'Other inputs'!$C$5)</f>
        <v>0</v>
      </c>
      <c r="AM162" s="156">
        <f t="shared" si="32"/>
        <v>44.862840963700684</v>
      </c>
      <c r="AN162" s="149">
        <f t="shared" si="33"/>
        <v>9.121496731108051</v>
      </c>
      <c r="AO162" s="149">
        <f t="shared" si="34"/>
        <v>0</v>
      </c>
      <c r="AP162" s="149">
        <f t="shared" si="35"/>
        <v>0</v>
      </c>
      <c r="AQ162" s="188">
        <f t="shared" si="36"/>
        <v>0</v>
      </c>
      <c r="AR162" s="149"/>
      <c r="AS162" s="156">
        <f>IF(D162=$C$171,'Other inputs'!$C$12/1000000,SUM(AC162:AG162))</f>
        <v>6.7631028402561322</v>
      </c>
      <c r="AT162" s="200">
        <f>IF(D162=$C$171,$Z$171*('Other inputs'!$C$6/'Other inputs'!$C$5),SUM(AH162:AL162))</f>
        <v>47.221234854552605</v>
      </c>
      <c r="AU162" s="210">
        <f t="shared" si="37"/>
        <v>53.984337694808737</v>
      </c>
      <c r="AV162" s="214"/>
      <c r="AW162" s="199">
        <f>IF($G162=1,0,AC162*('Other inputs'!$F$6/'Other inputs'!$F$5))</f>
        <v>7.7156134080839003</v>
      </c>
      <c r="AX162" s="200">
        <f>IF($G162=1,0,AD162*('Other inputs'!$F$6/'Other inputs'!$F$5))</f>
        <v>-0.91511092078487788</v>
      </c>
      <c r="AY162" s="200">
        <f>IF($G162=1,0,AE162*('Other inputs'!$F$6/'Other inputs'!$F$5))</f>
        <v>0</v>
      </c>
      <c r="AZ162" s="200">
        <f>IF($G162=1,0,AF162*('Other inputs'!$F$6/'Other inputs'!$F$5))</f>
        <v>0</v>
      </c>
      <c r="BA162" s="200">
        <f>IF($G162=1,0,AG162*('Other inputs'!$F$6/'Other inputs'!$F$5))</f>
        <v>0</v>
      </c>
      <c r="BB162" s="199">
        <f>IF($G162=1,0,AH162*('Other inputs'!$C$7/'Other inputs'!$C$6))</f>
        <v>37.189659893333101</v>
      </c>
      <c r="BC162" s="200">
        <f>IF($G162=1,0,AI162*('Other inputs'!$C$7/'Other inputs'!$C$6))</f>
        <v>10.031574961219501</v>
      </c>
      <c r="BD162" s="200">
        <f>IF($G162=1,0,AJ162*('Other inputs'!$C$7/'Other inputs'!$C$6))</f>
        <v>0</v>
      </c>
      <c r="BE162" s="200">
        <f>IF($G162=1,0,AK162*('Other inputs'!$C$7/'Other inputs'!$C$6))</f>
        <v>0</v>
      </c>
      <c r="BF162" s="200">
        <f>IF($G162=1,0,AL162*('Other inputs'!$C$7/'Other inputs'!$C$6))</f>
        <v>0</v>
      </c>
      <c r="BG162" s="199">
        <f t="shared" si="38"/>
        <v>44.905273301416997</v>
      </c>
      <c r="BH162" s="200">
        <f t="shared" si="39"/>
        <v>9.1164640404346233</v>
      </c>
      <c r="BI162" s="200">
        <f t="shared" si="40"/>
        <v>0</v>
      </c>
      <c r="BJ162" s="200">
        <f t="shared" si="41"/>
        <v>0</v>
      </c>
      <c r="BK162" s="210">
        <f t="shared" si="42"/>
        <v>0</v>
      </c>
      <c r="BL162" s="200"/>
      <c r="BM162" s="199">
        <f>IF(D162=C$171,'Other inputs'!$C$13/1000000,SUM(AW162:BA162))</f>
        <v>6.8005024872990223</v>
      </c>
      <c r="BN162" s="200">
        <f>IF(B162=$B$171,$AT$171*('Other inputs'!$C$7/'Other inputs'!$C$6),SUM(BB162:BF162))</f>
        <v>47.221234854552605</v>
      </c>
      <c r="BO162" s="188">
        <f t="shared" si="43"/>
        <v>54.021737341851626</v>
      </c>
    </row>
    <row r="163" spans="2:67">
      <c r="B163" s="121" t="str">
        <f>'KI 2019-20'!B164</f>
        <v>E2434</v>
      </c>
      <c r="C163" s="160" t="str">
        <f t="shared" si="30"/>
        <v>E2434</v>
      </c>
      <c r="D163" s="160" t="str">
        <f t="shared" si="31"/>
        <v>E2434</v>
      </c>
      <c r="E163" t="str">
        <f>INDEX('KI 2019-20'!D$9:D$383,MATCH($B163,'KI 2019-20'!$B$9:$B$383,0))</f>
        <v>SD</v>
      </c>
      <c r="F163" t="str">
        <f>INDEX('KI 2019-20'!E$9:E$383,MATCH($B163,'KI 2019-20'!$B$9:$B$383,0))</f>
        <v>P1913</v>
      </c>
      <c r="G163" s="119">
        <v>0</v>
      </c>
      <c r="H163" s="120" t="str">
        <f>INDEX('KI 2019-20'!F$9:F$383,MATCH($B163,'KI 2019-20'!$B$9:$B$383,0))</f>
        <v>Hinckley and Bosworth</v>
      </c>
      <c r="I163" s="154">
        <f>_xlfn.IFNA(IF($B163=$B$382,0,INDEX('I.Supplementary 2019-20'!N$8:N$191,MATCH($B163,'I.Supplementary 2019-20'!$B$8:$B$191,0))),INDEX('KI 2019-20'!N$9:N$383,MATCH($B163,'KI 2019-20'!$B$9:$B$383,0)))</f>
        <v>0</v>
      </c>
      <c r="J163" s="153">
        <f>_xlfn.IFNA(IF($B163=$B$382,0,INDEX('I.Supplementary 2019-20'!O$8:O$191,MATCH($B163,'I.Supplementary 2019-20'!$B$8:$B$191,0))),INDEX('KI 2019-20'!O$9:O$383,MATCH($B163,'KI 2019-20'!$B$9:$B$383,0)))</f>
        <v>8.3975477083384528E-2</v>
      </c>
      <c r="K163" s="153">
        <f>_xlfn.IFNA(IF($B163=$B$382,0,INDEX('I.Supplementary 2019-20'!P$8:P$191,MATCH($B163,'I.Supplementary 2019-20'!$B$8:$B$191,0))),INDEX('KI 2019-20'!P$9:P$383,MATCH($B163,'KI 2019-20'!$B$9:$B$383,0)))</f>
        <v>0</v>
      </c>
      <c r="L163" s="153">
        <f>_xlfn.IFNA(IF($B163=$B$382,0,INDEX('I.Supplementary 2019-20'!Q$8:Q$191,MATCH($B163,'I.Supplementary 2019-20'!$B$8:$B$191,0))),INDEX('KI 2019-20'!Q$9:Q$383,MATCH($B163,'KI 2019-20'!$B$9:$B$383,0)))</f>
        <v>0</v>
      </c>
      <c r="M163" s="155">
        <f>_xlfn.IFNA(IF($B163=$B$382,0,INDEX('I.Supplementary 2019-20'!R$8:R$191,MATCH($B163,'I.Supplementary 2019-20'!$B$8:$B$191,0))),INDEX('KI 2019-20'!R$9:R$383,MATCH($B163,'KI 2019-20'!$B$9:$B$383,0)))</f>
        <v>0</v>
      </c>
      <c r="N163" s="153">
        <f>_xlfn.IFNA(IF($B163=$B$382,0,INDEX('I.Supplementary 2019-20'!S$8:S$191,MATCH($B163,'I.Supplementary 2019-20'!$B$8:$B$191,0))),INDEX('KI 2019-20'!S$9:S$383,MATCH($B163,'KI 2019-20'!$B$9:$B$383,0)))</f>
        <v>0</v>
      </c>
      <c r="O163" s="153">
        <f>_xlfn.IFNA(IF($B163=$B$382,0,INDEX('I.Supplementary 2019-20'!T$8:T$191,MATCH($B163,'I.Supplementary 2019-20'!$B$8:$B$191,0))),INDEX('KI 2019-20'!T$9:T$383,MATCH($B163,'KI 2019-20'!$B$9:$B$383,0)))</f>
        <v>2.5571143276717376</v>
      </c>
      <c r="P163" s="153">
        <f>_xlfn.IFNA(IF($B163=$B$382,0,INDEX('I.Supplementary 2019-20'!U$8:U$191,MATCH($B163,'I.Supplementary 2019-20'!$B$8:$B$191,0))),INDEX('KI 2019-20'!U$9:U$383,MATCH($B163,'KI 2019-20'!$B$9:$B$383,0)))</f>
        <v>0</v>
      </c>
      <c r="Q163" s="153">
        <f>_xlfn.IFNA(IF($B163=$B$382,0,INDEX('I.Supplementary 2019-20'!V$8:V$191,MATCH($B163,'I.Supplementary 2019-20'!$B$8:$B$191,0))),INDEX('KI 2019-20'!V$9:V$383,MATCH($B163,'KI 2019-20'!$B$9:$B$383,0)))</f>
        <v>0</v>
      </c>
      <c r="R163" s="155">
        <f>_xlfn.IFNA(IF($B163=$B$382,0,INDEX('I.Supplementary 2019-20'!W$8:W$191,MATCH($B163,'I.Supplementary 2019-20'!$B$8:$B$191,0))),INDEX('KI 2019-20'!W$9:W$383,MATCH($B163,'KI 2019-20'!$B$9:$B$383,0)))</f>
        <v>0</v>
      </c>
      <c r="S163" s="153">
        <f>_xlfn.IFNA(IF($B163=$B$382,0,INDEX('I.Supplementary 2019-20'!X$8:X$191,MATCH($B163,'I.Supplementary 2019-20'!$B$8:$B$191,0))),INDEX('KI 2019-20'!X$9:X$383,MATCH($B163,'KI 2019-20'!$B$9:$B$383,0)))</f>
        <v>0</v>
      </c>
      <c r="T163" s="153">
        <f>_xlfn.IFNA(IF($B163=$B$382,0,INDEX('I.Supplementary 2019-20'!Y$8:Y$191,MATCH($B163,'I.Supplementary 2019-20'!$B$8:$B$191,0))),INDEX('KI 2019-20'!Y$9:Y$383,MATCH($B163,'KI 2019-20'!$B$9:$B$383,0)))</f>
        <v>2.6410898047551221</v>
      </c>
      <c r="U163" s="153">
        <f>_xlfn.IFNA(IF($B163=$B$382,0,INDEX('I.Supplementary 2019-20'!Z$8:Z$191,MATCH($B163,'I.Supplementary 2019-20'!$B$8:$B$191,0))),INDEX('KI 2019-20'!Z$9:Z$383,MATCH($B163,'KI 2019-20'!$B$9:$B$383,0)))</f>
        <v>0</v>
      </c>
      <c r="V163" s="153">
        <f>_xlfn.IFNA(IF($B163=$B$382,0,INDEX('I.Supplementary 2019-20'!AA$8:AA$191,MATCH($B163,'I.Supplementary 2019-20'!$B$8:$B$191,0))),INDEX('KI 2019-20'!AA$9:AA$383,MATCH($B163,'KI 2019-20'!$B$9:$B$383,0)))</f>
        <v>0</v>
      </c>
      <c r="W163" s="155">
        <f>_xlfn.IFNA(IF($B163=$B$382,0,INDEX('I.Supplementary 2019-20'!AB$8:AB$191,MATCH($B163,'I.Supplementary 2019-20'!$B$8:$B$191,0))),INDEX('KI 2019-20'!AB$9:AB$383,MATCH($B163,'KI 2019-20'!$B$9:$B$383,0)))</f>
        <v>0</v>
      </c>
      <c r="Y163" s="154">
        <f>_xlfn.IFNA(IF($B163=$B$382,0,INDEX('I.Supplementary 2019-20'!$I$8:$I$191,MATCH($B163,'I.Supplementary 2019-20'!$B$8:$B$191,0))),INDEX('KI 2019-20'!$I$9:$I$383,MATCH($B163,'KI 2019-20'!$B$9:$B$383,0)))</f>
        <v>8.3975477083384528E-2</v>
      </c>
      <c r="Z163" s="153">
        <f>_xlfn.IFNA(IF($B163=$B$382,0,INDEX('I.Supplementary 2019-20'!$J$8:$J$191,MATCH($B163,'I.Supplementary 2019-20'!$B$8:$B$191,0))),INDEX('KI 2019-20'!$J$9:$J$383,MATCH($B163,'KI 2019-20'!$B$9:$B$383,0)))</f>
        <v>2.5571143276717376</v>
      </c>
      <c r="AA163" s="155">
        <f>_xlfn.IFNA(IF($B163=$B$382,0,INDEX('I.Supplementary 2019-20'!$H$8:$H$191,MATCH($B163,'I.Supplementary 2019-20'!$B$8:$B$191,0))),INDEX('KI 2019-20'!$H$9:$H$383,MATCH($B163,'KI 2019-20'!$B$9:$B$383,0)))</f>
        <v>2.6410898047551221</v>
      </c>
      <c r="AC163" s="156">
        <f>I163*('Other inputs'!$C$6/'Other inputs'!$C$5)</f>
        <v>0</v>
      </c>
      <c r="AD163" s="149">
        <f>IF(B163=$B$35,J163*('Other inputs'!$C$6/'Other inputs'!$C$5)-('Other inputs'!$C$18/1000000),J163*('Other inputs'!$C$6/'Other inputs'!$C$5))</f>
        <v>8.5343712962543547E-2</v>
      </c>
      <c r="AE163" s="149">
        <f>K163*('Other inputs'!$C$6/'Other inputs'!$C$5)</f>
        <v>0</v>
      </c>
      <c r="AF163" s="149">
        <f>L163*('Other inputs'!$C$6/'Other inputs'!$C$5)</f>
        <v>0</v>
      </c>
      <c r="AG163" s="188">
        <f>M163*('Other inputs'!$C$6/'Other inputs'!$C$5)</f>
        <v>0</v>
      </c>
      <c r="AH163" s="149">
        <f>N163*('Other inputs'!$C$6/'Other inputs'!$C$5)</f>
        <v>0</v>
      </c>
      <c r="AI163" s="149">
        <f>O163*('Other inputs'!$C$6/'Other inputs'!$C$5)</f>
        <v>2.5987781049046785</v>
      </c>
      <c r="AJ163" s="149">
        <f>P163*('Other inputs'!$C$6/'Other inputs'!$C$5)</f>
        <v>0</v>
      </c>
      <c r="AK163" s="149">
        <f>Q163*('Other inputs'!$C$6/'Other inputs'!$C$5)</f>
        <v>0</v>
      </c>
      <c r="AL163" s="188">
        <f>R163*('Other inputs'!$C$6/'Other inputs'!$C$5)</f>
        <v>0</v>
      </c>
      <c r="AM163" s="156">
        <f t="shared" si="32"/>
        <v>0</v>
      </c>
      <c r="AN163" s="149">
        <f t="shared" si="33"/>
        <v>2.6841218178672221</v>
      </c>
      <c r="AO163" s="149">
        <f t="shared" si="34"/>
        <v>0</v>
      </c>
      <c r="AP163" s="149">
        <f t="shared" si="35"/>
        <v>0</v>
      </c>
      <c r="AQ163" s="188">
        <f t="shared" si="36"/>
        <v>0</v>
      </c>
      <c r="AR163" s="149"/>
      <c r="AS163" s="156">
        <f>IF(D163=$C$171,'Other inputs'!$C$12/1000000,SUM(AC163:AG163))</f>
        <v>8.5343712962543547E-2</v>
      </c>
      <c r="AT163" s="200">
        <f>IF(D163=$C$171,$Z$171*('Other inputs'!$C$6/'Other inputs'!$C$5),SUM(AH163:AL163))</f>
        <v>2.5987781049046785</v>
      </c>
      <c r="AU163" s="210">
        <f t="shared" si="37"/>
        <v>2.6841218178672221</v>
      </c>
      <c r="AV163" s="214"/>
      <c r="AW163" s="199">
        <f>IF($G163=1,0,AC163*('Other inputs'!$F$6/'Other inputs'!$F$5))</f>
        <v>0</v>
      </c>
      <c r="AX163" s="200">
        <f>IF($G163=1,0,AD163*('Other inputs'!$F$6/'Other inputs'!$F$5))</f>
        <v>8.5815659762336405E-2</v>
      </c>
      <c r="AY163" s="200">
        <f>IF($G163=1,0,AE163*('Other inputs'!$F$6/'Other inputs'!$F$5))</f>
        <v>0</v>
      </c>
      <c r="AZ163" s="200">
        <f>IF($G163=1,0,AF163*('Other inputs'!$F$6/'Other inputs'!$F$5))</f>
        <v>0</v>
      </c>
      <c r="BA163" s="200">
        <f>IF($G163=1,0,AG163*('Other inputs'!$F$6/'Other inputs'!$F$5))</f>
        <v>0</v>
      </c>
      <c r="BB163" s="199">
        <f>IF($G163=1,0,AH163*('Other inputs'!$C$7/'Other inputs'!$C$6))</f>
        <v>0</v>
      </c>
      <c r="BC163" s="200">
        <f>IF($G163=1,0,AI163*('Other inputs'!$C$7/'Other inputs'!$C$6))</f>
        <v>2.5987781049046785</v>
      </c>
      <c r="BD163" s="200">
        <f>IF($G163=1,0,AJ163*('Other inputs'!$C$7/'Other inputs'!$C$6))</f>
        <v>0</v>
      </c>
      <c r="BE163" s="200">
        <f>IF($G163=1,0,AK163*('Other inputs'!$C$7/'Other inputs'!$C$6))</f>
        <v>0</v>
      </c>
      <c r="BF163" s="200">
        <f>IF($G163=1,0,AL163*('Other inputs'!$C$7/'Other inputs'!$C$6))</f>
        <v>0</v>
      </c>
      <c r="BG163" s="199">
        <f t="shared" si="38"/>
        <v>0</v>
      </c>
      <c r="BH163" s="200">
        <f t="shared" si="39"/>
        <v>2.684593764667015</v>
      </c>
      <c r="BI163" s="200">
        <f t="shared" si="40"/>
        <v>0</v>
      </c>
      <c r="BJ163" s="200">
        <f t="shared" si="41"/>
        <v>0</v>
      </c>
      <c r="BK163" s="210">
        <f t="shared" si="42"/>
        <v>0</v>
      </c>
      <c r="BL163" s="200"/>
      <c r="BM163" s="199">
        <f>IF(D163=C$171,'Other inputs'!$C$13/1000000,SUM(AW163:BA163))</f>
        <v>8.5815659762336405E-2</v>
      </c>
      <c r="BN163" s="200">
        <f>IF(B163=$B$171,$AT$171*('Other inputs'!$C$7/'Other inputs'!$C$6),SUM(BB163:BF163))</f>
        <v>2.5987781049046785</v>
      </c>
      <c r="BO163" s="188">
        <f t="shared" si="43"/>
        <v>2.684593764667015</v>
      </c>
    </row>
    <row r="164" spans="2:67">
      <c r="B164" s="121" t="str">
        <f>'KI 2019-20'!B165</f>
        <v>E3835</v>
      </c>
      <c r="C164" s="160" t="str">
        <f t="shared" si="30"/>
        <v>E3835</v>
      </c>
      <c r="D164" s="160" t="str">
        <f t="shared" si="31"/>
        <v>E3835</v>
      </c>
      <c r="E164" t="str">
        <f>INDEX('KI 2019-20'!D$9:D$383,MATCH($B164,'KI 2019-20'!$B$9:$B$383,0))</f>
        <v>SD</v>
      </c>
      <c r="F164" t="str">
        <f>INDEX('KI 2019-20'!E$9:E$383,MATCH($B164,'KI 2019-20'!$B$9:$B$383,0))</f>
        <v>P1908</v>
      </c>
      <c r="G164" s="119">
        <v>0</v>
      </c>
      <c r="H164" s="120" t="str">
        <f>INDEX('KI 2019-20'!F$9:F$383,MATCH($B164,'KI 2019-20'!$B$9:$B$383,0))</f>
        <v>Horsham</v>
      </c>
      <c r="I164" s="154">
        <f>_xlfn.IFNA(IF($B164=$B$382,0,INDEX('I.Supplementary 2019-20'!N$8:N$191,MATCH($B164,'I.Supplementary 2019-20'!$B$8:$B$191,0))),INDEX('KI 2019-20'!N$9:N$383,MATCH($B164,'KI 2019-20'!$B$9:$B$383,0)))</f>
        <v>0</v>
      </c>
      <c r="J164" s="153">
        <f>_xlfn.IFNA(IF($B164=$B$382,0,INDEX('I.Supplementary 2019-20'!O$8:O$191,MATCH($B164,'I.Supplementary 2019-20'!$B$8:$B$191,0))),INDEX('KI 2019-20'!O$9:O$383,MATCH($B164,'KI 2019-20'!$B$9:$B$383,0)))</f>
        <v>0</v>
      </c>
      <c r="K164" s="153">
        <f>_xlfn.IFNA(IF($B164=$B$382,0,INDEX('I.Supplementary 2019-20'!P$8:P$191,MATCH($B164,'I.Supplementary 2019-20'!$B$8:$B$191,0))),INDEX('KI 2019-20'!P$9:P$383,MATCH($B164,'KI 2019-20'!$B$9:$B$383,0)))</f>
        <v>0</v>
      </c>
      <c r="L164" s="153">
        <f>_xlfn.IFNA(IF($B164=$B$382,0,INDEX('I.Supplementary 2019-20'!Q$8:Q$191,MATCH($B164,'I.Supplementary 2019-20'!$B$8:$B$191,0))),INDEX('KI 2019-20'!Q$9:Q$383,MATCH($B164,'KI 2019-20'!$B$9:$B$383,0)))</f>
        <v>0</v>
      </c>
      <c r="M164" s="155">
        <f>_xlfn.IFNA(IF($B164=$B$382,0,INDEX('I.Supplementary 2019-20'!R$8:R$191,MATCH($B164,'I.Supplementary 2019-20'!$B$8:$B$191,0))),INDEX('KI 2019-20'!R$9:R$383,MATCH($B164,'KI 2019-20'!$B$9:$B$383,0)))</f>
        <v>0</v>
      </c>
      <c r="N164" s="153">
        <f>_xlfn.IFNA(IF($B164=$B$382,0,INDEX('I.Supplementary 2019-20'!S$8:S$191,MATCH($B164,'I.Supplementary 2019-20'!$B$8:$B$191,0))),INDEX('KI 2019-20'!S$9:S$383,MATCH($B164,'KI 2019-20'!$B$9:$B$383,0)))</f>
        <v>0</v>
      </c>
      <c r="O164" s="153">
        <f>_xlfn.IFNA(IF($B164=$B$382,0,INDEX('I.Supplementary 2019-20'!T$8:T$191,MATCH($B164,'I.Supplementary 2019-20'!$B$8:$B$191,0))),INDEX('KI 2019-20'!T$9:T$383,MATCH($B164,'KI 2019-20'!$B$9:$B$383,0)))</f>
        <v>2.0192356140521341</v>
      </c>
      <c r="P164" s="153">
        <f>_xlfn.IFNA(IF($B164=$B$382,0,INDEX('I.Supplementary 2019-20'!U$8:U$191,MATCH($B164,'I.Supplementary 2019-20'!$B$8:$B$191,0))),INDEX('KI 2019-20'!U$9:U$383,MATCH($B164,'KI 2019-20'!$B$9:$B$383,0)))</f>
        <v>0</v>
      </c>
      <c r="Q164" s="153">
        <f>_xlfn.IFNA(IF($B164=$B$382,0,INDEX('I.Supplementary 2019-20'!V$8:V$191,MATCH($B164,'I.Supplementary 2019-20'!$B$8:$B$191,0))),INDEX('KI 2019-20'!V$9:V$383,MATCH($B164,'KI 2019-20'!$B$9:$B$383,0)))</f>
        <v>0</v>
      </c>
      <c r="R164" s="155">
        <f>_xlfn.IFNA(IF($B164=$B$382,0,INDEX('I.Supplementary 2019-20'!W$8:W$191,MATCH($B164,'I.Supplementary 2019-20'!$B$8:$B$191,0))),INDEX('KI 2019-20'!W$9:W$383,MATCH($B164,'KI 2019-20'!$B$9:$B$383,0)))</f>
        <v>0</v>
      </c>
      <c r="S164" s="153">
        <f>_xlfn.IFNA(IF($B164=$B$382,0,INDEX('I.Supplementary 2019-20'!X$8:X$191,MATCH($B164,'I.Supplementary 2019-20'!$B$8:$B$191,0))),INDEX('KI 2019-20'!X$9:X$383,MATCH($B164,'KI 2019-20'!$B$9:$B$383,0)))</f>
        <v>0</v>
      </c>
      <c r="T164" s="153">
        <f>_xlfn.IFNA(IF($B164=$B$382,0,INDEX('I.Supplementary 2019-20'!Y$8:Y$191,MATCH($B164,'I.Supplementary 2019-20'!$B$8:$B$191,0))),INDEX('KI 2019-20'!Y$9:Y$383,MATCH($B164,'KI 2019-20'!$B$9:$B$383,0)))</f>
        <v>2.0192356140521341</v>
      </c>
      <c r="U164" s="153">
        <f>_xlfn.IFNA(IF($B164=$B$382,0,INDEX('I.Supplementary 2019-20'!Z$8:Z$191,MATCH($B164,'I.Supplementary 2019-20'!$B$8:$B$191,0))),INDEX('KI 2019-20'!Z$9:Z$383,MATCH($B164,'KI 2019-20'!$B$9:$B$383,0)))</f>
        <v>0</v>
      </c>
      <c r="V164" s="153">
        <f>_xlfn.IFNA(IF($B164=$B$382,0,INDEX('I.Supplementary 2019-20'!AA$8:AA$191,MATCH($B164,'I.Supplementary 2019-20'!$B$8:$B$191,0))),INDEX('KI 2019-20'!AA$9:AA$383,MATCH($B164,'KI 2019-20'!$B$9:$B$383,0)))</f>
        <v>0</v>
      </c>
      <c r="W164" s="155">
        <f>_xlfn.IFNA(IF($B164=$B$382,0,INDEX('I.Supplementary 2019-20'!AB$8:AB$191,MATCH($B164,'I.Supplementary 2019-20'!$B$8:$B$191,0))),INDEX('KI 2019-20'!AB$9:AB$383,MATCH($B164,'KI 2019-20'!$B$9:$B$383,0)))</f>
        <v>0</v>
      </c>
      <c r="Y164" s="154">
        <f>_xlfn.IFNA(IF($B164=$B$382,0,INDEX('I.Supplementary 2019-20'!$I$8:$I$191,MATCH($B164,'I.Supplementary 2019-20'!$B$8:$B$191,0))),INDEX('KI 2019-20'!$I$9:$I$383,MATCH($B164,'KI 2019-20'!$B$9:$B$383,0)))</f>
        <v>0</v>
      </c>
      <c r="Z164" s="153">
        <f>_xlfn.IFNA(IF($B164=$B$382,0,INDEX('I.Supplementary 2019-20'!$J$8:$J$191,MATCH($B164,'I.Supplementary 2019-20'!$B$8:$B$191,0))),INDEX('KI 2019-20'!$J$9:$J$383,MATCH($B164,'KI 2019-20'!$B$9:$B$383,0)))</f>
        <v>2.0192356140521341</v>
      </c>
      <c r="AA164" s="155">
        <f>_xlfn.IFNA(IF($B164=$B$382,0,INDEX('I.Supplementary 2019-20'!$H$8:$H$191,MATCH($B164,'I.Supplementary 2019-20'!$B$8:$B$191,0))),INDEX('KI 2019-20'!$H$9:$H$383,MATCH($B164,'KI 2019-20'!$B$9:$B$383,0)))</f>
        <v>2.0192356140521341</v>
      </c>
      <c r="AC164" s="156">
        <f>I164*('Other inputs'!$C$6/'Other inputs'!$C$5)</f>
        <v>0</v>
      </c>
      <c r="AD164" s="149">
        <f>IF(B164=$B$35,J164*('Other inputs'!$C$6/'Other inputs'!$C$5)-('Other inputs'!$C$18/1000000),J164*('Other inputs'!$C$6/'Other inputs'!$C$5))</f>
        <v>0</v>
      </c>
      <c r="AE164" s="149">
        <f>K164*('Other inputs'!$C$6/'Other inputs'!$C$5)</f>
        <v>0</v>
      </c>
      <c r="AF164" s="149">
        <f>L164*('Other inputs'!$C$6/'Other inputs'!$C$5)</f>
        <v>0</v>
      </c>
      <c r="AG164" s="188">
        <f>M164*('Other inputs'!$C$6/'Other inputs'!$C$5)</f>
        <v>0</v>
      </c>
      <c r="AH164" s="149">
        <f>N164*('Other inputs'!$C$6/'Other inputs'!$C$5)</f>
        <v>0</v>
      </c>
      <c r="AI164" s="149">
        <f>O164*('Other inputs'!$C$6/'Other inputs'!$C$5)</f>
        <v>2.0521355833238593</v>
      </c>
      <c r="AJ164" s="149">
        <f>P164*('Other inputs'!$C$6/'Other inputs'!$C$5)</f>
        <v>0</v>
      </c>
      <c r="AK164" s="149">
        <f>Q164*('Other inputs'!$C$6/'Other inputs'!$C$5)</f>
        <v>0</v>
      </c>
      <c r="AL164" s="188">
        <f>R164*('Other inputs'!$C$6/'Other inputs'!$C$5)</f>
        <v>0</v>
      </c>
      <c r="AM164" s="156">
        <f t="shared" si="32"/>
        <v>0</v>
      </c>
      <c r="AN164" s="149">
        <f t="shared" si="33"/>
        <v>2.0521355833238593</v>
      </c>
      <c r="AO164" s="149">
        <f t="shared" si="34"/>
        <v>0</v>
      </c>
      <c r="AP164" s="149">
        <f t="shared" si="35"/>
        <v>0</v>
      </c>
      <c r="AQ164" s="188">
        <f t="shared" si="36"/>
        <v>0</v>
      </c>
      <c r="AR164" s="149"/>
      <c r="AS164" s="156">
        <f>IF(D164=$C$171,'Other inputs'!$C$12/1000000,SUM(AC164:AG164))</f>
        <v>0</v>
      </c>
      <c r="AT164" s="200">
        <f>IF(D164=$C$171,$Z$171*('Other inputs'!$C$6/'Other inputs'!$C$5),SUM(AH164:AL164))</f>
        <v>2.0521355833238593</v>
      </c>
      <c r="AU164" s="210">
        <f t="shared" si="37"/>
        <v>2.0521355833238593</v>
      </c>
      <c r="AV164" s="214"/>
      <c r="AW164" s="199">
        <f>IF($G164=1,0,AC164*('Other inputs'!$F$6/'Other inputs'!$F$5))</f>
        <v>0</v>
      </c>
      <c r="AX164" s="200">
        <f>IF($G164=1,0,AD164*('Other inputs'!$F$6/'Other inputs'!$F$5))</f>
        <v>0</v>
      </c>
      <c r="AY164" s="200">
        <f>IF($G164=1,0,AE164*('Other inputs'!$F$6/'Other inputs'!$F$5))</f>
        <v>0</v>
      </c>
      <c r="AZ164" s="200">
        <f>IF($G164=1,0,AF164*('Other inputs'!$F$6/'Other inputs'!$F$5))</f>
        <v>0</v>
      </c>
      <c r="BA164" s="200">
        <f>IF($G164=1,0,AG164*('Other inputs'!$F$6/'Other inputs'!$F$5))</f>
        <v>0</v>
      </c>
      <c r="BB164" s="199">
        <f>IF($G164=1,0,AH164*('Other inputs'!$C$7/'Other inputs'!$C$6))</f>
        <v>0</v>
      </c>
      <c r="BC164" s="200">
        <f>IF($G164=1,0,AI164*('Other inputs'!$C$7/'Other inputs'!$C$6))</f>
        <v>2.0521355833238593</v>
      </c>
      <c r="BD164" s="200">
        <f>IF($G164=1,0,AJ164*('Other inputs'!$C$7/'Other inputs'!$C$6))</f>
        <v>0</v>
      </c>
      <c r="BE164" s="200">
        <f>IF($G164=1,0,AK164*('Other inputs'!$C$7/'Other inputs'!$C$6))</f>
        <v>0</v>
      </c>
      <c r="BF164" s="200">
        <f>IF($G164=1,0,AL164*('Other inputs'!$C$7/'Other inputs'!$C$6))</f>
        <v>0</v>
      </c>
      <c r="BG164" s="199">
        <f t="shared" si="38"/>
        <v>0</v>
      </c>
      <c r="BH164" s="200">
        <f t="shared" si="39"/>
        <v>2.0521355833238593</v>
      </c>
      <c r="BI164" s="200">
        <f t="shared" si="40"/>
        <v>0</v>
      </c>
      <c r="BJ164" s="200">
        <f t="shared" si="41"/>
        <v>0</v>
      </c>
      <c r="BK164" s="210">
        <f t="shared" si="42"/>
        <v>0</v>
      </c>
      <c r="BL164" s="200"/>
      <c r="BM164" s="199">
        <f>IF(D164=C$171,'Other inputs'!$C$13/1000000,SUM(AW164:BA164))</f>
        <v>0</v>
      </c>
      <c r="BN164" s="200">
        <f>IF(B164=$B$171,$AT$171*('Other inputs'!$C$7/'Other inputs'!$C$6),SUM(BB164:BF164))</f>
        <v>2.0521355833238593</v>
      </c>
      <c r="BO164" s="188">
        <f t="shared" si="43"/>
        <v>2.0521355833238593</v>
      </c>
    </row>
    <row r="165" spans="2:67">
      <c r="B165" s="121" t="str">
        <f>'KI 2019-20'!B166</f>
        <v>E5042</v>
      </c>
      <c r="C165" s="160" t="str">
        <f t="shared" si="30"/>
        <v>E5042</v>
      </c>
      <c r="D165" s="160" t="str">
        <f t="shared" si="31"/>
        <v>E5042</v>
      </c>
      <c r="E165" t="str">
        <f>INDEX('KI 2019-20'!D$9:D$383,MATCH($B165,'KI 2019-20'!$B$9:$B$383,0))</f>
        <v>OLB</v>
      </c>
      <c r="F165" t="str">
        <f>INDEX('KI 2019-20'!E$9:E$383,MATCH($B165,'KI 2019-20'!$B$9:$B$383,0))</f>
        <v>P1915</v>
      </c>
      <c r="G165" s="119">
        <v>0</v>
      </c>
      <c r="H165" s="120" t="str">
        <f>INDEX('KI 2019-20'!F$9:F$383,MATCH($B165,'KI 2019-20'!$B$9:$B$383,0))</f>
        <v>Hounslow</v>
      </c>
      <c r="I165" s="154">
        <f>_xlfn.IFNA(IF($B165=$B$382,0,INDEX('I.Supplementary 2019-20'!N$8:N$191,MATCH($B165,'I.Supplementary 2019-20'!$B$8:$B$191,0))),INDEX('KI 2019-20'!N$9:N$383,MATCH($B165,'KI 2019-20'!$B$9:$B$383,0)))</f>
        <v>9.7247424664539395</v>
      </c>
      <c r="J165" s="153">
        <f>_xlfn.IFNA(IF($B165=$B$382,0,INDEX('I.Supplementary 2019-20'!O$8:O$191,MATCH($B165,'I.Supplementary 2019-20'!$B$8:$B$191,0))),INDEX('KI 2019-20'!O$9:O$383,MATCH($B165,'KI 2019-20'!$B$9:$B$383,0)))</f>
        <v>-0.22717813337302581</v>
      </c>
      <c r="K165" s="153">
        <f>_xlfn.IFNA(IF($B165=$B$382,0,INDEX('I.Supplementary 2019-20'!P$8:P$191,MATCH($B165,'I.Supplementary 2019-20'!$B$8:$B$191,0))),INDEX('KI 2019-20'!P$9:P$383,MATCH($B165,'KI 2019-20'!$B$9:$B$383,0)))</f>
        <v>0</v>
      </c>
      <c r="L165" s="153">
        <f>_xlfn.IFNA(IF($B165=$B$382,0,INDEX('I.Supplementary 2019-20'!Q$8:Q$191,MATCH($B165,'I.Supplementary 2019-20'!$B$8:$B$191,0))),INDEX('KI 2019-20'!Q$9:Q$383,MATCH($B165,'KI 2019-20'!$B$9:$B$383,0)))</f>
        <v>0</v>
      </c>
      <c r="M165" s="155">
        <f>_xlfn.IFNA(IF($B165=$B$382,0,INDEX('I.Supplementary 2019-20'!R$8:R$191,MATCH($B165,'I.Supplementary 2019-20'!$B$8:$B$191,0))),INDEX('KI 2019-20'!R$9:R$383,MATCH($B165,'KI 2019-20'!$B$9:$B$383,0)))</f>
        <v>0</v>
      </c>
      <c r="N165" s="153">
        <f>_xlfn.IFNA(IF($B165=$B$382,0,INDEX('I.Supplementary 2019-20'!S$8:S$191,MATCH($B165,'I.Supplementary 2019-20'!$B$8:$B$191,0))),INDEX('KI 2019-20'!S$9:S$383,MATCH($B165,'KI 2019-20'!$B$9:$B$383,0)))</f>
        <v>37.323556985989185</v>
      </c>
      <c r="O165" s="153">
        <f>_xlfn.IFNA(IF($B165=$B$382,0,INDEX('I.Supplementary 2019-20'!T$8:T$191,MATCH($B165,'I.Supplementary 2019-20'!$B$8:$B$191,0))),INDEX('KI 2019-20'!T$9:T$383,MATCH($B165,'KI 2019-20'!$B$9:$B$383,0)))</f>
        <v>11.187246103019564</v>
      </c>
      <c r="P165" s="153">
        <f>_xlfn.IFNA(IF($B165=$B$382,0,INDEX('I.Supplementary 2019-20'!U$8:U$191,MATCH($B165,'I.Supplementary 2019-20'!$B$8:$B$191,0))),INDEX('KI 2019-20'!U$9:U$383,MATCH($B165,'KI 2019-20'!$B$9:$B$383,0)))</f>
        <v>0</v>
      </c>
      <c r="Q165" s="153">
        <f>_xlfn.IFNA(IF($B165=$B$382,0,INDEX('I.Supplementary 2019-20'!V$8:V$191,MATCH($B165,'I.Supplementary 2019-20'!$B$8:$B$191,0))),INDEX('KI 2019-20'!V$9:V$383,MATCH($B165,'KI 2019-20'!$B$9:$B$383,0)))</f>
        <v>0</v>
      </c>
      <c r="R165" s="155">
        <f>_xlfn.IFNA(IF($B165=$B$382,0,INDEX('I.Supplementary 2019-20'!W$8:W$191,MATCH($B165,'I.Supplementary 2019-20'!$B$8:$B$191,0))),INDEX('KI 2019-20'!W$9:W$383,MATCH($B165,'KI 2019-20'!$B$9:$B$383,0)))</f>
        <v>0</v>
      </c>
      <c r="S165" s="153">
        <f>_xlfn.IFNA(IF($B165=$B$382,0,INDEX('I.Supplementary 2019-20'!X$8:X$191,MATCH($B165,'I.Supplementary 2019-20'!$B$8:$B$191,0))),INDEX('KI 2019-20'!X$9:X$383,MATCH($B165,'KI 2019-20'!$B$9:$B$383,0)))</f>
        <v>47.048299452443125</v>
      </c>
      <c r="T165" s="153">
        <f>_xlfn.IFNA(IF($B165=$B$382,0,INDEX('I.Supplementary 2019-20'!Y$8:Y$191,MATCH($B165,'I.Supplementary 2019-20'!$B$8:$B$191,0))),INDEX('KI 2019-20'!Y$9:Y$383,MATCH($B165,'KI 2019-20'!$B$9:$B$383,0)))</f>
        <v>10.96006796964654</v>
      </c>
      <c r="U165" s="153">
        <f>_xlfn.IFNA(IF($B165=$B$382,0,INDEX('I.Supplementary 2019-20'!Z$8:Z$191,MATCH($B165,'I.Supplementary 2019-20'!$B$8:$B$191,0))),INDEX('KI 2019-20'!Z$9:Z$383,MATCH($B165,'KI 2019-20'!$B$9:$B$383,0)))</f>
        <v>0</v>
      </c>
      <c r="V165" s="153">
        <f>_xlfn.IFNA(IF($B165=$B$382,0,INDEX('I.Supplementary 2019-20'!AA$8:AA$191,MATCH($B165,'I.Supplementary 2019-20'!$B$8:$B$191,0))),INDEX('KI 2019-20'!AA$9:AA$383,MATCH($B165,'KI 2019-20'!$B$9:$B$383,0)))</f>
        <v>0</v>
      </c>
      <c r="W165" s="155">
        <f>_xlfn.IFNA(IF($B165=$B$382,0,INDEX('I.Supplementary 2019-20'!AB$8:AB$191,MATCH($B165,'I.Supplementary 2019-20'!$B$8:$B$191,0))),INDEX('KI 2019-20'!AB$9:AB$383,MATCH($B165,'KI 2019-20'!$B$9:$B$383,0)))</f>
        <v>0</v>
      </c>
      <c r="Y165" s="154">
        <f>_xlfn.IFNA(IF($B165=$B$382,0,INDEX('I.Supplementary 2019-20'!$I$8:$I$191,MATCH($B165,'I.Supplementary 2019-20'!$B$8:$B$191,0))),INDEX('KI 2019-20'!$I$9:$I$383,MATCH($B165,'KI 2019-20'!$B$9:$B$383,0)))</f>
        <v>9.4975643330809145</v>
      </c>
      <c r="Z165" s="153">
        <f>_xlfn.IFNA(IF($B165=$B$382,0,INDEX('I.Supplementary 2019-20'!$J$8:$J$191,MATCH($B165,'I.Supplementary 2019-20'!$B$8:$B$191,0))),INDEX('KI 2019-20'!$J$9:$J$383,MATCH($B165,'KI 2019-20'!$B$9:$B$383,0)))</f>
        <v>48.510803089008746</v>
      </c>
      <c r="AA165" s="155">
        <f>_xlfn.IFNA(IF($B165=$B$382,0,INDEX('I.Supplementary 2019-20'!$H$8:$H$191,MATCH($B165,'I.Supplementary 2019-20'!$B$8:$B$191,0))),INDEX('KI 2019-20'!$H$9:$H$383,MATCH($B165,'KI 2019-20'!$B$9:$B$383,0)))</f>
        <v>58.00836742208967</v>
      </c>
      <c r="AC165" s="156">
        <f>I165*('Other inputs'!$C$6/'Other inputs'!$C$5)</f>
        <v>9.8831904088808873</v>
      </c>
      <c r="AD165" s="149">
        <f>IF(B165=$B$35,J165*('Other inputs'!$C$6/'Other inputs'!$C$5)-('Other inputs'!$C$18/1000000),J165*('Other inputs'!$C$6/'Other inputs'!$C$5))</f>
        <v>-0.23087961008786126</v>
      </c>
      <c r="AE165" s="149">
        <f>K165*('Other inputs'!$C$6/'Other inputs'!$C$5)</f>
        <v>0</v>
      </c>
      <c r="AF165" s="149">
        <f>L165*('Other inputs'!$C$6/'Other inputs'!$C$5)</f>
        <v>0</v>
      </c>
      <c r="AG165" s="188">
        <f>M165*('Other inputs'!$C$6/'Other inputs'!$C$5)</f>
        <v>0</v>
      </c>
      <c r="AH165" s="149">
        <f>N165*('Other inputs'!$C$6/'Other inputs'!$C$5)</f>
        <v>37.931680114070474</v>
      </c>
      <c r="AI165" s="149">
        <f>O165*('Other inputs'!$C$6/'Other inputs'!$C$5)</f>
        <v>11.369523025268355</v>
      </c>
      <c r="AJ165" s="149">
        <f>P165*('Other inputs'!$C$6/'Other inputs'!$C$5)</f>
        <v>0</v>
      </c>
      <c r="AK165" s="149">
        <f>Q165*('Other inputs'!$C$6/'Other inputs'!$C$5)</f>
        <v>0</v>
      </c>
      <c r="AL165" s="188">
        <f>R165*('Other inputs'!$C$6/'Other inputs'!$C$5)</f>
        <v>0</v>
      </c>
      <c r="AM165" s="156">
        <f t="shared" si="32"/>
        <v>47.81487052295136</v>
      </c>
      <c r="AN165" s="149">
        <f t="shared" si="33"/>
        <v>11.138643415180495</v>
      </c>
      <c r="AO165" s="149">
        <f t="shared" si="34"/>
        <v>0</v>
      </c>
      <c r="AP165" s="149">
        <f t="shared" si="35"/>
        <v>0</v>
      </c>
      <c r="AQ165" s="188">
        <f t="shared" si="36"/>
        <v>0</v>
      </c>
      <c r="AR165" s="149"/>
      <c r="AS165" s="156">
        <f>IF(D165=$C$171,'Other inputs'!$C$12/1000000,SUM(AC165:AG165))</f>
        <v>9.6523107987930263</v>
      </c>
      <c r="AT165" s="200">
        <f>IF(D165=$C$171,$Z$171*('Other inputs'!$C$6/'Other inputs'!$C$5),SUM(AH165:AL165))</f>
        <v>49.301203139338831</v>
      </c>
      <c r="AU165" s="210">
        <f t="shared" si="37"/>
        <v>58.953513938131856</v>
      </c>
      <c r="AV165" s="214"/>
      <c r="AW165" s="199">
        <f>IF($G165=1,0,AC165*('Other inputs'!$F$6/'Other inputs'!$F$5))</f>
        <v>9.9378439963954346</v>
      </c>
      <c r="AX165" s="200">
        <f>IF($G165=1,0,AD165*('Other inputs'!$F$6/'Other inputs'!$F$5))</f>
        <v>-0.23215636369203374</v>
      </c>
      <c r="AY165" s="200">
        <f>IF($G165=1,0,AE165*('Other inputs'!$F$6/'Other inputs'!$F$5))</f>
        <v>0</v>
      </c>
      <c r="AZ165" s="200">
        <f>IF($G165=1,0,AF165*('Other inputs'!$F$6/'Other inputs'!$F$5))</f>
        <v>0</v>
      </c>
      <c r="BA165" s="200">
        <f>IF($G165=1,0,AG165*('Other inputs'!$F$6/'Other inputs'!$F$5))</f>
        <v>0</v>
      </c>
      <c r="BB165" s="199">
        <f>IF($G165=1,0,AH165*('Other inputs'!$C$7/'Other inputs'!$C$6))</f>
        <v>37.931680114070474</v>
      </c>
      <c r="BC165" s="200">
        <f>IF($G165=1,0,AI165*('Other inputs'!$C$7/'Other inputs'!$C$6))</f>
        <v>11.369523025268355</v>
      </c>
      <c r="BD165" s="200">
        <f>IF($G165=1,0,AJ165*('Other inputs'!$C$7/'Other inputs'!$C$6))</f>
        <v>0</v>
      </c>
      <c r="BE165" s="200">
        <f>IF($G165=1,0,AK165*('Other inputs'!$C$7/'Other inputs'!$C$6))</f>
        <v>0</v>
      </c>
      <c r="BF165" s="200">
        <f>IF($G165=1,0,AL165*('Other inputs'!$C$7/'Other inputs'!$C$6))</f>
        <v>0</v>
      </c>
      <c r="BG165" s="199">
        <f t="shared" si="38"/>
        <v>47.86952411046591</v>
      </c>
      <c r="BH165" s="200">
        <f t="shared" si="39"/>
        <v>11.137366661576321</v>
      </c>
      <c r="BI165" s="200">
        <f t="shared" si="40"/>
        <v>0</v>
      </c>
      <c r="BJ165" s="200">
        <f t="shared" si="41"/>
        <v>0</v>
      </c>
      <c r="BK165" s="210">
        <f t="shared" si="42"/>
        <v>0</v>
      </c>
      <c r="BL165" s="200"/>
      <c r="BM165" s="199">
        <f>IF(D165=C$171,'Other inputs'!$C$13/1000000,SUM(AW165:BA165))</f>
        <v>9.7056876327034001</v>
      </c>
      <c r="BN165" s="200">
        <f>IF(B165=$B$171,$AT$171*('Other inputs'!$C$7/'Other inputs'!$C$6),SUM(BB165:BF165))</f>
        <v>49.301203139338831</v>
      </c>
      <c r="BO165" s="188">
        <f t="shared" si="43"/>
        <v>59.006890772042233</v>
      </c>
    </row>
    <row r="166" spans="2:67">
      <c r="B166" s="121" t="str">
        <f>'KI 2019-20'!B167</f>
        <v>E6120</v>
      </c>
      <c r="C166" s="160" t="str">
        <f t="shared" si="30"/>
        <v>E6120</v>
      </c>
      <c r="D166" s="160" t="str">
        <f t="shared" si="31"/>
        <v>E6120</v>
      </c>
      <c r="E166" t="str">
        <f>INDEX('KI 2019-20'!D$9:D$383,MATCH($B166,'KI 2019-20'!$B$9:$B$383,0))</f>
        <v>SFIR</v>
      </c>
      <c r="F166">
        <f>INDEX('KI 2019-20'!E$9:E$383,MATCH($B166,'KI 2019-20'!$B$9:$B$383,0))</f>
        <v>0</v>
      </c>
      <c r="G166" s="119">
        <v>0</v>
      </c>
      <c r="H166" s="120" t="str">
        <f>INDEX('KI 2019-20'!F$9:F$383,MATCH($B166,'KI 2019-20'!$B$9:$B$383,0))</f>
        <v>Humberside Fire</v>
      </c>
      <c r="I166" s="154">
        <f>_xlfn.IFNA(IF($B166=$B$382,0,INDEX('I.Supplementary 2019-20'!N$8:N$191,MATCH($B166,'I.Supplementary 2019-20'!$B$8:$B$191,0))),INDEX('KI 2019-20'!N$9:N$383,MATCH($B166,'KI 2019-20'!$B$9:$B$383,0)))</f>
        <v>0</v>
      </c>
      <c r="J166" s="153">
        <f>_xlfn.IFNA(IF($B166=$B$382,0,INDEX('I.Supplementary 2019-20'!O$8:O$191,MATCH($B166,'I.Supplementary 2019-20'!$B$8:$B$191,0))),INDEX('KI 2019-20'!O$9:O$383,MATCH($B166,'KI 2019-20'!$B$9:$B$383,0)))</f>
        <v>0</v>
      </c>
      <c r="K166" s="153">
        <f>_xlfn.IFNA(IF($B166=$B$382,0,INDEX('I.Supplementary 2019-20'!P$8:P$191,MATCH($B166,'I.Supplementary 2019-20'!$B$8:$B$191,0))),INDEX('KI 2019-20'!P$9:P$383,MATCH($B166,'KI 2019-20'!$B$9:$B$383,0)))</f>
        <v>7.2196918488076847</v>
      </c>
      <c r="L166" s="153">
        <f>_xlfn.IFNA(IF($B166=$B$382,0,INDEX('I.Supplementary 2019-20'!Q$8:Q$191,MATCH($B166,'I.Supplementary 2019-20'!$B$8:$B$191,0))),INDEX('KI 2019-20'!Q$9:Q$383,MATCH($B166,'KI 2019-20'!$B$9:$B$383,0)))</f>
        <v>0</v>
      </c>
      <c r="M166" s="155">
        <f>_xlfn.IFNA(IF($B166=$B$382,0,INDEX('I.Supplementary 2019-20'!R$8:R$191,MATCH($B166,'I.Supplementary 2019-20'!$B$8:$B$191,0))),INDEX('KI 2019-20'!R$9:R$383,MATCH($B166,'KI 2019-20'!$B$9:$B$383,0)))</f>
        <v>0</v>
      </c>
      <c r="N166" s="153">
        <f>_xlfn.IFNA(IF($B166=$B$382,0,INDEX('I.Supplementary 2019-20'!S$8:S$191,MATCH($B166,'I.Supplementary 2019-20'!$B$8:$B$191,0))),INDEX('KI 2019-20'!S$9:S$383,MATCH($B166,'KI 2019-20'!$B$9:$B$383,0)))</f>
        <v>0</v>
      </c>
      <c r="O166" s="153">
        <f>_xlfn.IFNA(IF($B166=$B$382,0,INDEX('I.Supplementary 2019-20'!T$8:T$191,MATCH($B166,'I.Supplementary 2019-20'!$B$8:$B$191,0))),INDEX('KI 2019-20'!T$9:T$383,MATCH($B166,'KI 2019-20'!$B$9:$B$383,0)))</f>
        <v>0</v>
      </c>
      <c r="P166" s="153">
        <f>_xlfn.IFNA(IF($B166=$B$382,0,INDEX('I.Supplementary 2019-20'!U$8:U$191,MATCH($B166,'I.Supplementary 2019-20'!$B$8:$B$191,0))),INDEX('KI 2019-20'!U$9:U$383,MATCH($B166,'KI 2019-20'!$B$9:$B$383,0)))</f>
        <v>12.578888086971848</v>
      </c>
      <c r="Q166" s="153">
        <f>_xlfn.IFNA(IF($B166=$B$382,0,INDEX('I.Supplementary 2019-20'!V$8:V$191,MATCH($B166,'I.Supplementary 2019-20'!$B$8:$B$191,0))),INDEX('KI 2019-20'!V$9:V$383,MATCH($B166,'KI 2019-20'!$B$9:$B$383,0)))</f>
        <v>0</v>
      </c>
      <c r="R166" s="155">
        <f>_xlfn.IFNA(IF($B166=$B$382,0,INDEX('I.Supplementary 2019-20'!W$8:W$191,MATCH($B166,'I.Supplementary 2019-20'!$B$8:$B$191,0))),INDEX('KI 2019-20'!W$9:W$383,MATCH($B166,'KI 2019-20'!$B$9:$B$383,0)))</f>
        <v>0</v>
      </c>
      <c r="S166" s="153">
        <f>_xlfn.IFNA(IF($B166=$B$382,0,INDEX('I.Supplementary 2019-20'!X$8:X$191,MATCH($B166,'I.Supplementary 2019-20'!$B$8:$B$191,0))),INDEX('KI 2019-20'!X$9:X$383,MATCH($B166,'KI 2019-20'!$B$9:$B$383,0)))</f>
        <v>0</v>
      </c>
      <c r="T166" s="153">
        <f>_xlfn.IFNA(IF($B166=$B$382,0,INDEX('I.Supplementary 2019-20'!Y$8:Y$191,MATCH($B166,'I.Supplementary 2019-20'!$B$8:$B$191,0))),INDEX('KI 2019-20'!Y$9:Y$383,MATCH($B166,'KI 2019-20'!$B$9:$B$383,0)))</f>
        <v>0</v>
      </c>
      <c r="U166" s="153">
        <f>_xlfn.IFNA(IF($B166=$B$382,0,INDEX('I.Supplementary 2019-20'!Z$8:Z$191,MATCH($B166,'I.Supplementary 2019-20'!$B$8:$B$191,0))),INDEX('KI 2019-20'!Z$9:Z$383,MATCH($B166,'KI 2019-20'!$B$9:$B$383,0)))</f>
        <v>19.798579935779536</v>
      </c>
      <c r="V166" s="153">
        <f>_xlfn.IFNA(IF($B166=$B$382,0,INDEX('I.Supplementary 2019-20'!AA$8:AA$191,MATCH($B166,'I.Supplementary 2019-20'!$B$8:$B$191,0))),INDEX('KI 2019-20'!AA$9:AA$383,MATCH($B166,'KI 2019-20'!$B$9:$B$383,0)))</f>
        <v>0</v>
      </c>
      <c r="W166" s="155">
        <f>_xlfn.IFNA(IF($B166=$B$382,0,INDEX('I.Supplementary 2019-20'!AB$8:AB$191,MATCH($B166,'I.Supplementary 2019-20'!$B$8:$B$191,0))),INDEX('KI 2019-20'!AB$9:AB$383,MATCH($B166,'KI 2019-20'!$B$9:$B$383,0)))</f>
        <v>0</v>
      </c>
      <c r="Y166" s="154">
        <f>_xlfn.IFNA(IF($B166=$B$382,0,INDEX('I.Supplementary 2019-20'!$I$8:$I$191,MATCH($B166,'I.Supplementary 2019-20'!$B$8:$B$191,0))),INDEX('KI 2019-20'!$I$9:$I$383,MATCH($B166,'KI 2019-20'!$B$9:$B$383,0)))</f>
        <v>7.2196918488076847</v>
      </c>
      <c r="Z166" s="153">
        <f>_xlfn.IFNA(IF($B166=$B$382,0,INDEX('I.Supplementary 2019-20'!$J$8:$J$191,MATCH($B166,'I.Supplementary 2019-20'!$B$8:$B$191,0))),INDEX('KI 2019-20'!$J$9:$J$383,MATCH($B166,'KI 2019-20'!$B$9:$B$383,0)))</f>
        <v>12.578888086971848</v>
      </c>
      <c r="AA166" s="155">
        <f>_xlfn.IFNA(IF($B166=$B$382,0,INDEX('I.Supplementary 2019-20'!$H$8:$H$191,MATCH($B166,'I.Supplementary 2019-20'!$B$8:$B$191,0))),INDEX('KI 2019-20'!$H$9:$H$383,MATCH($B166,'KI 2019-20'!$B$9:$B$383,0)))</f>
        <v>19.798579935779536</v>
      </c>
      <c r="AC166" s="156">
        <f>I166*('Other inputs'!$C$6/'Other inputs'!$C$5)</f>
        <v>0</v>
      </c>
      <c r="AD166" s="149">
        <f>IF(B166=$B$35,J166*('Other inputs'!$C$6/'Other inputs'!$C$5)-('Other inputs'!$C$18/1000000),J166*('Other inputs'!$C$6/'Other inputs'!$C$5))</f>
        <v>0</v>
      </c>
      <c r="AE166" s="149">
        <f>K166*('Other inputs'!$C$6/'Other inputs'!$C$5)</f>
        <v>7.3373243025560786</v>
      </c>
      <c r="AF166" s="149">
        <f>L166*('Other inputs'!$C$6/'Other inputs'!$C$5)</f>
        <v>0</v>
      </c>
      <c r="AG166" s="188">
        <f>M166*('Other inputs'!$C$6/'Other inputs'!$C$5)</f>
        <v>0</v>
      </c>
      <c r="AH166" s="149">
        <f>N166*('Other inputs'!$C$6/'Other inputs'!$C$5)</f>
        <v>0</v>
      </c>
      <c r="AI166" s="149">
        <f>O166*('Other inputs'!$C$6/'Other inputs'!$C$5)</f>
        <v>0</v>
      </c>
      <c r="AJ166" s="149">
        <f>P166*('Other inputs'!$C$6/'Other inputs'!$C$5)</f>
        <v>12.783839420364465</v>
      </c>
      <c r="AK166" s="149">
        <f>Q166*('Other inputs'!$C$6/'Other inputs'!$C$5)</f>
        <v>0</v>
      </c>
      <c r="AL166" s="188">
        <f>R166*('Other inputs'!$C$6/'Other inputs'!$C$5)</f>
        <v>0</v>
      </c>
      <c r="AM166" s="156">
        <f t="shared" si="32"/>
        <v>0</v>
      </c>
      <c r="AN166" s="149">
        <f t="shared" si="33"/>
        <v>0</v>
      </c>
      <c r="AO166" s="149">
        <f t="shared" si="34"/>
        <v>20.121163722920542</v>
      </c>
      <c r="AP166" s="149">
        <f t="shared" si="35"/>
        <v>0</v>
      </c>
      <c r="AQ166" s="188">
        <f t="shared" si="36"/>
        <v>0</v>
      </c>
      <c r="AR166" s="149"/>
      <c r="AS166" s="156">
        <f>IF(D166=$C$171,'Other inputs'!$C$12/1000000,SUM(AC166:AG166))</f>
        <v>7.3373243025560786</v>
      </c>
      <c r="AT166" s="200">
        <f>IF(D166=$C$171,$Z$171*('Other inputs'!$C$6/'Other inputs'!$C$5),SUM(AH166:AL166))</f>
        <v>12.783839420364465</v>
      </c>
      <c r="AU166" s="210">
        <f t="shared" si="37"/>
        <v>20.121163722920542</v>
      </c>
      <c r="AV166" s="214"/>
      <c r="AW166" s="199">
        <f>IF($G166=1,0,AC166*('Other inputs'!$F$6/'Other inputs'!$F$5))</f>
        <v>0</v>
      </c>
      <c r="AX166" s="200">
        <f>IF($G166=1,0,AD166*('Other inputs'!$F$6/'Other inputs'!$F$5))</f>
        <v>0</v>
      </c>
      <c r="AY166" s="200">
        <f>IF($G166=1,0,AE166*('Other inputs'!$F$6/'Other inputs'!$F$5))</f>
        <v>7.3778993678236686</v>
      </c>
      <c r="AZ166" s="200">
        <f>IF($G166=1,0,AF166*('Other inputs'!$F$6/'Other inputs'!$F$5))</f>
        <v>0</v>
      </c>
      <c r="BA166" s="200">
        <f>IF($G166=1,0,AG166*('Other inputs'!$F$6/'Other inputs'!$F$5))</f>
        <v>0</v>
      </c>
      <c r="BB166" s="199">
        <f>IF($G166=1,0,AH166*('Other inputs'!$C$7/'Other inputs'!$C$6))</f>
        <v>0</v>
      </c>
      <c r="BC166" s="200">
        <f>IF($G166=1,0,AI166*('Other inputs'!$C$7/'Other inputs'!$C$6))</f>
        <v>0</v>
      </c>
      <c r="BD166" s="200">
        <f>IF($G166=1,0,AJ166*('Other inputs'!$C$7/'Other inputs'!$C$6))</f>
        <v>12.783839420364465</v>
      </c>
      <c r="BE166" s="200">
        <f>IF($G166=1,0,AK166*('Other inputs'!$C$7/'Other inputs'!$C$6))</f>
        <v>0</v>
      </c>
      <c r="BF166" s="200">
        <f>IF($G166=1,0,AL166*('Other inputs'!$C$7/'Other inputs'!$C$6))</f>
        <v>0</v>
      </c>
      <c r="BG166" s="199">
        <f t="shared" si="38"/>
        <v>0</v>
      </c>
      <c r="BH166" s="200">
        <f t="shared" si="39"/>
        <v>0</v>
      </c>
      <c r="BI166" s="200">
        <f t="shared" si="40"/>
        <v>20.161738788188135</v>
      </c>
      <c r="BJ166" s="200">
        <f t="shared" si="41"/>
        <v>0</v>
      </c>
      <c r="BK166" s="210">
        <f t="shared" si="42"/>
        <v>0</v>
      </c>
      <c r="BL166" s="200"/>
      <c r="BM166" s="199">
        <f>IF(D166=C$171,'Other inputs'!$C$13/1000000,SUM(AW166:BA166))</f>
        <v>7.3778993678236686</v>
      </c>
      <c r="BN166" s="200">
        <f>IF(B166=$B$171,$AT$171*('Other inputs'!$C$7/'Other inputs'!$C$6),SUM(BB166:BF166))</f>
        <v>12.783839420364465</v>
      </c>
      <c r="BO166" s="188">
        <f t="shared" si="43"/>
        <v>20.161738788188135</v>
      </c>
    </row>
    <row r="167" spans="2:67">
      <c r="B167" s="121" t="str">
        <f>'KI 2019-20'!B168</f>
        <v>E0551</v>
      </c>
      <c r="C167" s="160" t="str">
        <f t="shared" si="30"/>
        <v>E0551</v>
      </c>
      <c r="D167" s="160" t="str">
        <f t="shared" si="31"/>
        <v>E0551</v>
      </c>
      <c r="E167" t="str">
        <f>INDEX('KI 2019-20'!D$9:D$383,MATCH($B167,'KI 2019-20'!$B$9:$B$383,0))</f>
        <v>SD</v>
      </c>
      <c r="F167">
        <f>INDEX('KI 2019-20'!E$9:E$383,MATCH($B167,'KI 2019-20'!$B$9:$B$383,0))</f>
        <v>0</v>
      </c>
      <c r="G167" s="119">
        <v>0</v>
      </c>
      <c r="H167" s="120" t="str">
        <f>INDEX('KI 2019-20'!F$9:F$383,MATCH($B167,'KI 2019-20'!$B$9:$B$383,0))</f>
        <v>Huntingdonshire</v>
      </c>
      <c r="I167" s="154">
        <f>_xlfn.IFNA(IF($B167=$B$382,0,INDEX('I.Supplementary 2019-20'!N$8:N$191,MATCH($B167,'I.Supplementary 2019-20'!$B$8:$B$191,0))),INDEX('KI 2019-20'!N$9:N$383,MATCH($B167,'KI 2019-20'!$B$9:$B$383,0)))</f>
        <v>0</v>
      </c>
      <c r="J167" s="153">
        <f>_xlfn.IFNA(IF($B167=$B$382,0,INDEX('I.Supplementary 2019-20'!O$8:O$191,MATCH($B167,'I.Supplementary 2019-20'!$B$8:$B$191,0))),INDEX('KI 2019-20'!O$9:O$383,MATCH($B167,'KI 2019-20'!$B$9:$B$383,0)))</f>
        <v>0</v>
      </c>
      <c r="K167" s="153">
        <f>_xlfn.IFNA(IF($B167=$B$382,0,INDEX('I.Supplementary 2019-20'!P$8:P$191,MATCH($B167,'I.Supplementary 2019-20'!$B$8:$B$191,0))),INDEX('KI 2019-20'!P$9:P$383,MATCH($B167,'KI 2019-20'!$B$9:$B$383,0)))</f>
        <v>0</v>
      </c>
      <c r="L167" s="153">
        <f>_xlfn.IFNA(IF($B167=$B$382,0,INDEX('I.Supplementary 2019-20'!Q$8:Q$191,MATCH($B167,'I.Supplementary 2019-20'!$B$8:$B$191,0))),INDEX('KI 2019-20'!Q$9:Q$383,MATCH($B167,'KI 2019-20'!$B$9:$B$383,0)))</f>
        <v>0</v>
      </c>
      <c r="M167" s="155">
        <f>_xlfn.IFNA(IF($B167=$B$382,0,INDEX('I.Supplementary 2019-20'!R$8:R$191,MATCH($B167,'I.Supplementary 2019-20'!$B$8:$B$191,0))),INDEX('KI 2019-20'!R$9:R$383,MATCH($B167,'KI 2019-20'!$B$9:$B$383,0)))</f>
        <v>0</v>
      </c>
      <c r="N167" s="153">
        <f>_xlfn.IFNA(IF($B167=$B$382,0,INDEX('I.Supplementary 2019-20'!S$8:S$191,MATCH($B167,'I.Supplementary 2019-20'!$B$8:$B$191,0))),INDEX('KI 2019-20'!S$9:S$383,MATCH($B167,'KI 2019-20'!$B$9:$B$383,0)))</f>
        <v>0</v>
      </c>
      <c r="O167" s="153">
        <f>_xlfn.IFNA(IF($B167=$B$382,0,INDEX('I.Supplementary 2019-20'!T$8:T$191,MATCH($B167,'I.Supplementary 2019-20'!$B$8:$B$191,0))),INDEX('KI 2019-20'!T$9:T$383,MATCH($B167,'KI 2019-20'!$B$9:$B$383,0)))</f>
        <v>4.510099594414112</v>
      </c>
      <c r="P167" s="153">
        <f>_xlfn.IFNA(IF($B167=$B$382,0,INDEX('I.Supplementary 2019-20'!U$8:U$191,MATCH($B167,'I.Supplementary 2019-20'!$B$8:$B$191,0))),INDEX('KI 2019-20'!U$9:U$383,MATCH($B167,'KI 2019-20'!$B$9:$B$383,0)))</f>
        <v>0</v>
      </c>
      <c r="Q167" s="153">
        <f>_xlfn.IFNA(IF($B167=$B$382,0,INDEX('I.Supplementary 2019-20'!V$8:V$191,MATCH($B167,'I.Supplementary 2019-20'!$B$8:$B$191,0))),INDEX('KI 2019-20'!V$9:V$383,MATCH($B167,'KI 2019-20'!$B$9:$B$383,0)))</f>
        <v>0</v>
      </c>
      <c r="R167" s="155">
        <f>_xlfn.IFNA(IF($B167=$B$382,0,INDEX('I.Supplementary 2019-20'!W$8:W$191,MATCH($B167,'I.Supplementary 2019-20'!$B$8:$B$191,0))),INDEX('KI 2019-20'!W$9:W$383,MATCH($B167,'KI 2019-20'!$B$9:$B$383,0)))</f>
        <v>0</v>
      </c>
      <c r="S167" s="153">
        <f>_xlfn.IFNA(IF($B167=$B$382,0,INDEX('I.Supplementary 2019-20'!X$8:X$191,MATCH($B167,'I.Supplementary 2019-20'!$B$8:$B$191,0))),INDEX('KI 2019-20'!X$9:X$383,MATCH($B167,'KI 2019-20'!$B$9:$B$383,0)))</f>
        <v>0</v>
      </c>
      <c r="T167" s="153">
        <f>_xlfn.IFNA(IF($B167=$B$382,0,INDEX('I.Supplementary 2019-20'!Y$8:Y$191,MATCH($B167,'I.Supplementary 2019-20'!$B$8:$B$191,0))),INDEX('KI 2019-20'!Y$9:Y$383,MATCH($B167,'KI 2019-20'!$B$9:$B$383,0)))</f>
        <v>4.510099594414112</v>
      </c>
      <c r="U167" s="153">
        <f>_xlfn.IFNA(IF($B167=$B$382,0,INDEX('I.Supplementary 2019-20'!Z$8:Z$191,MATCH($B167,'I.Supplementary 2019-20'!$B$8:$B$191,0))),INDEX('KI 2019-20'!Z$9:Z$383,MATCH($B167,'KI 2019-20'!$B$9:$B$383,0)))</f>
        <v>0</v>
      </c>
      <c r="V167" s="153">
        <f>_xlfn.IFNA(IF($B167=$B$382,0,INDEX('I.Supplementary 2019-20'!AA$8:AA$191,MATCH($B167,'I.Supplementary 2019-20'!$B$8:$B$191,0))),INDEX('KI 2019-20'!AA$9:AA$383,MATCH($B167,'KI 2019-20'!$B$9:$B$383,0)))</f>
        <v>0</v>
      </c>
      <c r="W167" s="155">
        <f>_xlfn.IFNA(IF($B167=$B$382,0,INDEX('I.Supplementary 2019-20'!AB$8:AB$191,MATCH($B167,'I.Supplementary 2019-20'!$B$8:$B$191,0))),INDEX('KI 2019-20'!AB$9:AB$383,MATCH($B167,'KI 2019-20'!$B$9:$B$383,0)))</f>
        <v>0</v>
      </c>
      <c r="Y167" s="154">
        <f>_xlfn.IFNA(IF($B167=$B$382,0,INDEX('I.Supplementary 2019-20'!$I$8:$I$191,MATCH($B167,'I.Supplementary 2019-20'!$B$8:$B$191,0))),INDEX('KI 2019-20'!$I$9:$I$383,MATCH($B167,'KI 2019-20'!$B$9:$B$383,0)))</f>
        <v>0</v>
      </c>
      <c r="Z167" s="153">
        <f>_xlfn.IFNA(IF($B167=$B$382,0,INDEX('I.Supplementary 2019-20'!$J$8:$J$191,MATCH($B167,'I.Supplementary 2019-20'!$B$8:$B$191,0))),INDEX('KI 2019-20'!$J$9:$J$383,MATCH($B167,'KI 2019-20'!$B$9:$B$383,0)))</f>
        <v>4.510099594414112</v>
      </c>
      <c r="AA167" s="155">
        <f>_xlfn.IFNA(IF($B167=$B$382,0,INDEX('I.Supplementary 2019-20'!$H$8:$H$191,MATCH($B167,'I.Supplementary 2019-20'!$B$8:$B$191,0))),INDEX('KI 2019-20'!$H$9:$H$383,MATCH($B167,'KI 2019-20'!$B$9:$B$383,0)))</f>
        <v>4.510099594414112</v>
      </c>
      <c r="AC167" s="156">
        <f>I167*('Other inputs'!$C$6/'Other inputs'!$C$5)</f>
        <v>0</v>
      </c>
      <c r="AD167" s="149">
        <f>IF(B167=$B$35,J167*('Other inputs'!$C$6/'Other inputs'!$C$5)-('Other inputs'!$C$18/1000000),J167*('Other inputs'!$C$6/'Other inputs'!$C$5))</f>
        <v>0</v>
      </c>
      <c r="AE167" s="149">
        <f>K167*('Other inputs'!$C$6/'Other inputs'!$C$5)</f>
        <v>0</v>
      </c>
      <c r="AF167" s="149">
        <f>L167*('Other inputs'!$C$6/'Other inputs'!$C$5)</f>
        <v>0</v>
      </c>
      <c r="AG167" s="188">
        <f>M167*('Other inputs'!$C$6/'Other inputs'!$C$5)</f>
        <v>0</v>
      </c>
      <c r="AH167" s="149">
        <f>N167*('Other inputs'!$C$6/'Other inputs'!$C$5)</f>
        <v>0</v>
      </c>
      <c r="AI167" s="149">
        <f>O167*('Other inputs'!$C$6/'Other inputs'!$C$5)</f>
        <v>4.5835839055247289</v>
      </c>
      <c r="AJ167" s="149">
        <f>P167*('Other inputs'!$C$6/'Other inputs'!$C$5)</f>
        <v>0</v>
      </c>
      <c r="AK167" s="149">
        <f>Q167*('Other inputs'!$C$6/'Other inputs'!$C$5)</f>
        <v>0</v>
      </c>
      <c r="AL167" s="188">
        <f>R167*('Other inputs'!$C$6/'Other inputs'!$C$5)</f>
        <v>0</v>
      </c>
      <c r="AM167" s="156">
        <f t="shared" si="32"/>
        <v>0</v>
      </c>
      <c r="AN167" s="149">
        <f t="shared" si="33"/>
        <v>4.5835839055247289</v>
      </c>
      <c r="AO167" s="149">
        <f t="shared" si="34"/>
        <v>0</v>
      </c>
      <c r="AP167" s="149">
        <f t="shared" si="35"/>
        <v>0</v>
      </c>
      <c r="AQ167" s="188">
        <f t="shared" si="36"/>
        <v>0</v>
      </c>
      <c r="AR167" s="149"/>
      <c r="AS167" s="156">
        <f>IF(D167=$C$171,'Other inputs'!$C$12/1000000,SUM(AC167:AG167))</f>
        <v>0</v>
      </c>
      <c r="AT167" s="200">
        <f>IF(D167=$C$171,$Z$171*('Other inputs'!$C$6/'Other inputs'!$C$5),SUM(AH167:AL167))</f>
        <v>4.5835839055247289</v>
      </c>
      <c r="AU167" s="210">
        <f t="shared" si="37"/>
        <v>4.5835839055247289</v>
      </c>
      <c r="AV167" s="214"/>
      <c r="AW167" s="199">
        <f>IF($G167=1,0,AC167*('Other inputs'!$F$6/'Other inputs'!$F$5))</f>
        <v>0</v>
      </c>
      <c r="AX167" s="200">
        <f>IF($G167=1,0,AD167*('Other inputs'!$F$6/'Other inputs'!$F$5))</f>
        <v>0</v>
      </c>
      <c r="AY167" s="200">
        <f>IF($G167=1,0,AE167*('Other inputs'!$F$6/'Other inputs'!$F$5))</f>
        <v>0</v>
      </c>
      <c r="AZ167" s="200">
        <f>IF($G167=1,0,AF167*('Other inputs'!$F$6/'Other inputs'!$F$5))</f>
        <v>0</v>
      </c>
      <c r="BA167" s="200">
        <f>IF($G167=1,0,AG167*('Other inputs'!$F$6/'Other inputs'!$F$5))</f>
        <v>0</v>
      </c>
      <c r="BB167" s="199">
        <f>IF($G167=1,0,AH167*('Other inputs'!$C$7/'Other inputs'!$C$6))</f>
        <v>0</v>
      </c>
      <c r="BC167" s="200">
        <f>IF($G167=1,0,AI167*('Other inputs'!$C$7/'Other inputs'!$C$6))</f>
        <v>4.5835839055247289</v>
      </c>
      <c r="BD167" s="200">
        <f>IF($G167=1,0,AJ167*('Other inputs'!$C$7/'Other inputs'!$C$6))</f>
        <v>0</v>
      </c>
      <c r="BE167" s="200">
        <f>IF($G167=1,0,AK167*('Other inputs'!$C$7/'Other inputs'!$C$6))</f>
        <v>0</v>
      </c>
      <c r="BF167" s="200">
        <f>IF($G167=1,0,AL167*('Other inputs'!$C$7/'Other inputs'!$C$6))</f>
        <v>0</v>
      </c>
      <c r="BG167" s="199">
        <f t="shared" si="38"/>
        <v>0</v>
      </c>
      <c r="BH167" s="200">
        <f t="shared" si="39"/>
        <v>4.5835839055247289</v>
      </c>
      <c r="BI167" s="200">
        <f t="shared" si="40"/>
        <v>0</v>
      </c>
      <c r="BJ167" s="200">
        <f t="shared" si="41"/>
        <v>0</v>
      </c>
      <c r="BK167" s="210">
        <f t="shared" si="42"/>
        <v>0</v>
      </c>
      <c r="BL167" s="200"/>
      <c r="BM167" s="199">
        <f>IF(D167=C$171,'Other inputs'!$C$13/1000000,SUM(AW167:BA167))</f>
        <v>0</v>
      </c>
      <c r="BN167" s="200">
        <f>IF(B167=$B$171,$AT$171*('Other inputs'!$C$7/'Other inputs'!$C$6),SUM(BB167:BF167))</f>
        <v>4.5835839055247289</v>
      </c>
      <c r="BO167" s="188">
        <f t="shared" si="43"/>
        <v>4.5835839055247289</v>
      </c>
    </row>
    <row r="168" spans="2:67">
      <c r="B168" s="121" t="str">
        <f>'KI 2019-20'!B169</f>
        <v>E2336</v>
      </c>
      <c r="C168" s="160" t="str">
        <f t="shared" si="30"/>
        <v>E2336</v>
      </c>
      <c r="D168" s="160" t="str">
        <f t="shared" si="31"/>
        <v>E2336</v>
      </c>
      <c r="E168" t="str">
        <f>INDEX('KI 2019-20'!D$9:D$383,MATCH($B168,'KI 2019-20'!$B$9:$B$383,0))</f>
        <v>SD</v>
      </c>
      <c r="F168" t="str">
        <f>INDEX('KI 2019-20'!E$9:E$383,MATCH($B168,'KI 2019-20'!$B$9:$B$383,0))</f>
        <v>P1909</v>
      </c>
      <c r="G168" s="119">
        <v>0</v>
      </c>
      <c r="H168" s="120" t="str">
        <f>INDEX('KI 2019-20'!F$9:F$383,MATCH($B168,'KI 2019-20'!$B$9:$B$383,0))</f>
        <v>Hyndburn</v>
      </c>
      <c r="I168" s="154">
        <f>_xlfn.IFNA(IF($B168=$B$382,0,INDEX('I.Supplementary 2019-20'!N$8:N$191,MATCH($B168,'I.Supplementary 2019-20'!$B$8:$B$191,0))),INDEX('KI 2019-20'!N$9:N$383,MATCH($B168,'KI 2019-20'!$B$9:$B$383,0)))</f>
        <v>0</v>
      </c>
      <c r="J168" s="153">
        <f>_xlfn.IFNA(IF($B168=$B$382,0,INDEX('I.Supplementary 2019-20'!O$8:O$191,MATCH($B168,'I.Supplementary 2019-20'!$B$8:$B$191,0))),INDEX('KI 2019-20'!O$9:O$383,MATCH($B168,'KI 2019-20'!$B$9:$B$383,0)))</f>
        <v>1.5346509066826739</v>
      </c>
      <c r="K168" s="153">
        <f>_xlfn.IFNA(IF($B168=$B$382,0,INDEX('I.Supplementary 2019-20'!P$8:P$191,MATCH($B168,'I.Supplementary 2019-20'!$B$8:$B$191,0))),INDEX('KI 2019-20'!P$9:P$383,MATCH($B168,'KI 2019-20'!$B$9:$B$383,0)))</f>
        <v>0</v>
      </c>
      <c r="L168" s="153">
        <f>_xlfn.IFNA(IF($B168=$B$382,0,INDEX('I.Supplementary 2019-20'!Q$8:Q$191,MATCH($B168,'I.Supplementary 2019-20'!$B$8:$B$191,0))),INDEX('KI 2019-20'!Q$9:Q$383,MATCH($B168,'KI 2019-20'!$B$9:$B$383,0)))</f>
        <v>0</v>
      </c>
      <c r="M168" s="155">
        <f>_xlfn.IFNA(IF($B168=$B$382,0,INDEX('I.Supplementary 2019-20'!R$8:R$191,MATCH($B168,'I.Supplementary 2019-20'!$B$8:$B$191,0))),INDEX('KI 2019-20'!R$9:R$383,MATCH($B168,'KI 2019-20'!$B$9:$B$383,0)))</f>
        <v>0</v>
      </c>
      <c r="N168" s="153">
        <f>_xlfn.IFNA(IF($B168=$B$382,0,INDEX('I.Supplementary 2019-20'!S$8:S$191,MATCH($B168,'I.Supplementary 2019-20'!$B$8:$B$191,0))),INDEX('KI 2019-20'!S$9:S$383,MATCH($B168,'KI 2019-20'!$B$9:$B$383,0)))</f>
        <v>0</v>
      </c>
      <c r="O168" s="153">
        <f>_xlfn.IFNA(IF($B168=$B$382,0,INDEX('I.Supplementary 2019-20'!T$8:T$191,MATCH($B168,'I.Supplementary 2019-20'!$B$8:$B$191,0))),INDEX('KI 2019-20'!T$9:T$383,MATCH($B168,'KI 2019-20'!$B$9:$B$383,0)))</f>
        <v>3.542987789103218</v>
      </c>
      <c r="P168" s="153">
        <f>_xlfn.IFNA(IF($B168=$B$382,0,INDEX('I.Supplementary 2019-20'!U$8:U$191,MATCH($B168,'I.Supplementary 2019-20'!$B$8:$B$191,0))),INDEX('KI 2019-20'!U$9:U$383,MATCH($B168,'KI 2019-20'!$B$9:$B$383,0)))</f>
        <v>0</v>
      </c>
      <c r="Q168" s="153">
        <f>_xlfn.IFNA(IF($B168=$B$382,0,INDEX('I.Supplementary 2019-20'!V$8:V$191,MATCH($B168,'I.Supplementary 2019-20'!$B$8:$B$191,0))),INDEX('KI 2019-20'!V$9:V$383,MATCH($B168,'KI 2019-20'!$B$9:$B$383,0)))</f>
        <v>0</v>
      </c>
      <c r="R168" s="155">
        <f>_xlfn.IFNA(IF($B168=$B$382,0,INDEX('I.Supplementary 2019-20'!W$8:W$191,MATCH($B168,'I.Supplementary 2019-20'!$B$8:$B$191,0))),INDEX('KI 2019-20'!W$9:W$383,MATCH($B168,'KI 2019-20'!$B$9:$B$383,0)))</f>
        <v>0</v>
      </c>
      <c r="S168" s="153">
        <f>_xlfn.IFNA(IF($B168=$B$382,0,INDEX('I.Supplementary 2019-20'!X$8:X$191,MATCH($B168,'I.Supplementary 2019-20'!$B$8:$B$191,0))),INDEX('KI 2019-20'!X$9:X$383,MATCH($B168,'KI 2019-20'!$B$9:$B$383,0)))</f>
        <v>0</v>
      </c>
      <c r="T168" s="153">
        <f>_xlfn.IFNA(IF($B168=$B$382,0,INDEX('I.Supplementary 2019-20'!Y$8:Y$191,MATCH($B168,'I.Supplementary 2019-20'!$B$8:$B$191,0))),INDEX('KI 2019-20'!Y$9:Y$383,MATCH($B168,'KI 2019-20'!$B$9:$B$383,0)))</f>
        <v>5.0776386957858914</v>
      </c>
      <c r="U168" s="153">
        <f>_xlfn.IFNA(IF($B168=$B$382,0,INDEX('I.Supplementary 2019-20'!Z$8:Z$191,MATCH($B168,'I.Supplementary 2019-20'!$B$8:$B$191,0))),INDEX('KI 2019-20'!Z$9:Z$383,MATCH($B168,'KI 2019-20'!$B$9:$B$383,0)))</f>
        <v>0</v>
      </c>
      <c r="V168" s="153">
        <f>_xlfn.IFNA(IF($B168=$B$382,0,INDEX('I.Supplementary 2019-20'!AA$8:AA$191,MATCH($B168,'I.Supplementary 2019-20'!$B$8:$B$191,0))),INDEX('KI 2019-20'!AA$9:AA$383,MATCH($B168,'KI 2019-20'!$B$9:$B$383,0)))</f>
        <v>0</v>
      </c>
      <c r="W168" s="155">
        <f>_xlfn.IFNA(IF($B168=$B$382,0,INDEX('I.Supplementary 2019-20'!AB$8:AB$191,MATCH($B168,'I.Supplementary 2019-20'!$B$8:$B$191,0))),INDEX('KI 2019-20'!AB$9:AB$383,MATCH($B168,'KI 2019-20'!$B$9:$B$383,0)))</f>
        <v>0</v>
      </c>
      <c r="Y168" s="154">
        <f>_xlfn.IFNA(IF($B168=$B$382,0,INDEX('I.Supplementary 2019-20'!$I$8:$I$191,MATCH($B168,'I.Supplementary 2019-20'!$B$8:$B$191,0))),INDEX('KI 2019-20'!$I$9:$I$383,MATCH($B168,'KI 2019-20'!$B$9:$B$383,0)))</f>
        <v>1.5346509066826739</v>
      </c>
      <c r="Z168" s="153">
        <f>_xlfn.IFNA(IF($B168=$B$382,0,INDEX('I.Supplementary 2019-20'!$J$8:$J$191,MATCH($B168,'I.Supplementary 2019-20'!$B$8:$B$191,0))),INDEX('KI 2019-20'!$J$9:$J$383,MATCH($B168,'KI 2019-20'!$B$9:$B$383,0)))</f>
        <v>3.542987789103218</v>
      </c>
      <c r="AA168" s="155">
        <f>_xlfn.IFNA(IF($B168=$B$382,0,INDEX('I.Supplementary 2019-20'!$H$8:$H$191,MATCH($B168,'I.Supplementary 2019-20'!$B$8:$B$191,0))),INDEX('KI 2019-20'!$H$9:$H$383,MATCH($B168,'KI 2019-20'!$B$9:$B$383,0)))</f>
        <v>5.0776386957858914</v>
      </c>
      <c r="AC168" s="156">
        <f>I168*('Other inputs'!$C$6/'Other inputs'!$C$5)</f>
        <v>0</v>
      </c>
      <c r="AD168" s="149">
        <f>IF(B168=$B$35,J168*('Other inputs'!$C$6/'Other inputs'!$C$5)-('Other inputs'!$C$18/1000000),J168*('Other inputs'!$C$6/'Other inputs'!$C$5))</f>
        <v>1.5596554021072389</v>
      </c>
      <c r="AE168" s="149">
        <f>K168*('Other inputs'!$C$6/'Other inputs'!$C$5)</f>
        <v>0</v>
      </c>
      <c r="AF168" s="149">
        <f>L168*('Other inputs'!$C$6/'Other inputs'!$C$5)</f>
        <v>0</v>
      </c>
      <c r="AG168" s="188">
        <f>M168*('Other inputs'!$C$6/'Other inputs'!$C$5)</f>
        <v>0</v>
      </c>
      <c r="AH168" s="149">
        <f>N168*('Other inputs'!$C$6/'Other inputs'!$C$5)</f>
        <v>0</v>
      </c>
      <c r="AI168" s="149">
        <f>O168*('Other inputs'!$C$6/'Other inputs'!$C$5)</f>
        <v>3.6007146777240444</v>
      </c>
      <c r="AJ168" s="149">
        <f>P168*('Other inputs'!$C$6/'Other inputs'!$C$5)</f>
        <v>0</v>
      </c>
      <c r="AK168" s="149">
        <f>Q168*('Other inputs'!$C$6/'Other inputs'!$C$5)</f>
        <v>0</v>
      </c>
      <c r="AL168" s="188">
        <f>R168*('Other inputs'!$C$6/'Other inputs'!$C$5)</f>
        <v>0</v>
      </c>
      <c r="AM168" s="156">
        <f t="shared" si="32"/>
        <v>0</v>
      </c>
      <c r="AN168" s="149">
        <f t="shared" si="33"/>
        <v>5.1603700798312833</v>
      </c>
      <c r="AO168" s="149">
        <f t="shared" si="34"/>
        <v>0</v>
      </c>
      <c r="AP168" s="149">
        <f t="shared" si="35"/>
        <v>0</v>
      </c>
      <c r="AQ168" s="188">
        <f t="shared" si="36"/>
        <v>0</v>
      </c>
      <c r="AR168" s="149"/>
      <c r="AS168" s="156">
        <f>IF(D168=$C$171,'Other inputs'!$C$12/1000000,SUM(AC168:AG168))</f>
        <v>1.5596554021072389</v>
      </c>
      <c r="AT168" s="200">
        <f>IF(D168=$C$171,$Z$171*('Other inputs'!$C$6/'Other inputs'!$C$5),SUM(AH168:AL168))</f>
        <v>3.6007146777240444</v>
      </c>
      <c r="AU168" s="210">
        <f t="shared" si="37"/>
        <v>5.1603700798312833</v>
      </c>
      <c r="AV168" s="214"/>
      <c r="AW168" s="199">
        <f>IF($G168=1,0,AC168*('Other inputs'!$F$6/'Other inputs'!$F$5))</f>
        <v>0</v>
      </c>
      <c r="AX168" s="200">
        <f>IF($G168=1,0,AD168*('Other inputs'!$F$6/'Other inputs'!$F$5))</f>
        <v>1.5682802246073708</v>
      </c>
      <c r="AY168" s="200">
        <f>IF($G168=1,0,AE168*('Other inputs'!$F$6/'Other inputs'!$F$5))</f>
        <v>0</v>
      </c>
      <c r="AZ168" s="200">
        <f>IF($G168=1,0,AF168*('Other inputs'!$F$6/'Other inputs'!$F$5))</f>
        <v>0</v>
      </c>
      <c r="BA168" s="200">
        <f>IF($G168=1,0,AG168*('Other inputs'!$F$6/'Other inputs'!$F$5))</f>
        <v>0</v>
      </c>
      <c r="BB168" s="199">
        <f>IF($G168=1,0,AH168*('Other inputs'!$C$7/'Other inputs'!$C$6))</f>
        <v>0</v>
      </c>
      <c r="BC168" s="200">
        <f>IF($G168=1,0,AI168*('Other inputs'!$C$7/'Other inputs'!$C$6))</f>
        <v>3.6007146777240444</v>
      </c>
      <c r="BD168" s="200">
        <f>IF($G168=1,0,AJ168*('Other inputs'!$C$7/'Other inputs'!$C$6))</f>
        <v>0</v>
      </c>
      <c r="BE168" s="200">
        <f>IF($G168=1,0,AK168*('Other inputs'!$C$7/'Other inputs'!$C$6))</f>
        <v>0</v>
      </c>
      <c r="BF168" s="200">
        <f>IF($G168=1,0,AL168*('Other inputs'!$C$7/'Other inputs'!$C$6))</f>
        <v>0</v>
      </c>
      <c r="BG168" s="199">
        <f t="shared" si="38"/>
        <v>0</v>
      </c>
      <c r="BH168" s="200">
        <f t="shared" si="39"/>
        <v>5.1689949023314155</v>
      </c>
      <c r="BI168" s="200">
        <f t="shared" si="40"/>
        <v>0</v>
      </c>
      <c r="BJ168" s="200">
        <f t="shared" si="41"/>
        <v>0</v>
      </c>
      <c r="BK168" s="210">
        <f t="shared" si="42"/>
        <v>0</v>
      </c>
      <c r="BL168" s="200"/>
      <c r="BM168" s="199">
        <f>IF(D168=C$171,'Other inputs'!$C$13/1000000,SUM(AW168:BA168))</f>
        <v>1.5682802246073708</v>
      </c>
      <c r="BN168" s="200">
        <f>IF(B168=$B$171,$AT$171*('Other inputs'!$C$7/'Other inputs'!$C$6),SUM(BB168:BF168))</f>
        <v>3.6007146777240444</v>
      </c>
      <c r="BO168" s="188">
        <f t="shared" si="43"/>
        <v>5.1689949023314155</v>
      </c>
    </row>
    <row r="169" spans="2:67">
      <c r="B169" s="121" t="str">
        <f>'KI 2019-20'!B170</f>
        <v>E3533</v>
      </c>
      <c r="C169" s="160" t="str">
        <f t="shared" si="30"/>
        <v>E3533</v>
      </c>
      <c r="D169" s="160" t="str">
        <f t="shared" si="31"/>
        <v>E3533</v>
      </c>
      <c r="E169" t="str">
        <f>INDEX('KI 2019-20'!D$9:D$383,MATCH($B169,'KI 2019-20'!$B$9:$B$383,0))</f>
        <v>SD</v>
      </c>
      <c r="F169">
        <f>INDEX('KI 2019-20'!E$9:E$383,MATCH($B169,'KI 2019-20'!$B$9:$B$383,0))</f>
        <v>0</v>
      </c>
      <c r="G169" s="119">
        <v>0</v>
      </c>
      <c r="H169" s="120" t="str">
        <f>INDEX('KI 2019-20'!F$9:F$383,MATCH($B169,'KI 2019-20'!$B$9:$B$383,0))</f>
        <v>Ipswich</v>
      </c>
      <c r="I169" s="154">
        <f>_xlfn.IFNA(IF($B169=$B$382,0,INDEX('I.Supplementary 2019-20'!N$8:N$191,MATCH($B169,'I.Supplementary 2019-20'!$B$8:$B$191,0))),INDEX('KI 2019-20'!N$9:N$383,MATCH($B169,'KI 2019-20'!$B$9:$B$383,0)))</f>
        <v>0</v>
      </c>
      <c r="J169" s="153">
        <f>_xlfn.IFNA(IF($B169=$B$382,0,INDEX('I.Supplementary 2019-20'!O$8:O$191,MATCH($B169,'I.Supplementary 2019-20'!$B$8:$B$191,0))),INDEX('KI 2019-20'!O$9:O$383,MATCH($B169,'KI 2019-20'!$B$9:$B$383,0)))</f>
        <v>0</v>
      </c>
      <c r="K169" s="153">
        <f>_xlfn.IFNA(IF($B169=$B$382,0,INDEX('I.Supplementary 2019-20'!P$8:P$191,MATCH($B169,'I.Supplementary 2019-20'!$B$8:$B$191,0))),INDEX('KI 2019-20'!P$9:P$383,MATCH($B169,'KI 2019-20'!$B$9:$B$383,0)))</f>
        <v>0</v>
      </c>
      <c r="L169" s="153">
        <f>_xlfn.IFNA(IF($B169=$B$382,0,INDEX('I.Supplementary 2019-20'!Q$8:Q$191,MATCH($B169,'I.Supplementary 2019-20'!$B$8:$B$191,0))),INDEX('KI 2019-20'!Q$9:Q$383,MATCH($B169,'KI 2019-20'!$B$9:$B$383,0)))</f>
        <v>0</v>
      </c>
      <c r="M169" s="155">
        <f>_xlfn.IFNA(IF($B169=$B$382,0,INDEX('I.Supplementary 2019-20'!R$8:R$191,MATCH($B169,'I.Supplementary 2019-20'!$B$8:$B$191,0))),INDEX('KI 2019-20'!R$9:R$383,MATCH($B169,'KI 2019-20'!$B$9:$B$383,0)))</f>
        <v>0</v>
      </c>
      <c r="N169" s="153">
        <f>_xlfn.IFNA(IF($B169=$B$382,0,INDEX('I.Supplementary 2019-20'!S$8:S$191,MATCH($B169,'I.Supplementary 2019-20'!$B$8:$B$191,0))),INDEX('KI 2019-20'!S$9:S$383,MATCH($B169,'KI 2019-20'!$B$9:$B$383,0)))</f>
        <v>0</v>
      </c>
      <c r="O169" s="153">
        <f>_xlfn.IFNA(IF($B169=$B$382,0,INDEX('I.Supplementary 2019-20'!T$8:T$191,MATCH($B169,'I.Supplementary 2019-20'!$B$8:$B$191,0))),INDEX('KI 2019-20'!T$9:T$383,MATCH($B169,'KI 2019-20'!$B$9:$B$383,0)))</f>
        <v>4.2873763453459004</v>
      </c>
      <c r="P169" s="153">
        <f>_xlfn.IFNA(IF($B169=$B$382,0,INDEX('I.Supplementary 2019-20'!U$8:U$191,MATCH($B169,'I.Supplementary 2019-20'!$B$8:$B$191,0))),INDEX('KI 2019-20'!U$9:U$383,MATCH($B169,'KI 2019-20'!$B$9:$B$383,0)))</f>
        <v>0</v>
      </c>
      <c r="Q169" s="153">
        <f>_xlfn.IFNA(IF($B169=$B$382,0,INDEX('I.Supplementary 2019-20'!V$8:V$191,MATCH($B169,'I.Supplementary 2019-20'!$B$8:$B$191,0))),INDEX('KI 2019-20'!V$9:V$383,MATCH($B169,'KI 2019-20'!$B$9:$B$383,0)))</f>
        <v>0</v>
      </c>
      <c r="R169" s="155">
        <f>_xlfn.IFNA(IF($B169=$B$382,0,INDEX('I.Supplementary 2019-20'!W$8:W$191,MATCH($B169,'I.Supplementary 2019-20'!$B$8:$B$191,0))),INDEX('KI 2019-20'!W$9:W$383,MATCH($B169,'KI 2019-20'!$B$9:$B$383,0)))</f>
        <v>0</v>
      </c>
      <c r="S169" s="153">
        <f>_xlfn.IFNA(IF($B169=$B$382,0,INDEX('I.Supplementary 2019-20'!X$8:X$191,MATCH($B169,'I.Supplementary 2019-20'!$B$8:$B$191,0))),INDEX('KI 2019-20'!X$9:X$383,MATCH($B169,'KI 2019-20'!$B$9:$B$383,0)))</f>
        <v>0</v>
      </c>
      <c r="T169" s="153">
        <f>_xlfn.IFNA(IF($B169=$B$382,0,INDEX('I.Supplementary 2019-20'!Y$8:Y$191,MATCH($B169,'I.Supplementary 2019-20'!$B$8:$B$191,0))),INDEX('KI 2019-20'!Y$9:Y$383,MATCH($B169,'KI 2019-20'!$B$9:$B$383,0)))</f>
        <v>4.2873763453459004</v>
      </c>
      <c r="U169" s="153">
        <f>_xlfn.IFNA(IF($B169=$B$382,0,INDEX('I.Supplementary 2019-20'!Z$8:Z$191,MATCH($B169,'I.Supplementary 2019-20'!$B$8:$B$191,0))),INDEX('KI 2019-20'!Z$9:Z$383,MATCH($B169,'KI 2019-20'!$B$9:$B$383,0)))</f>
        <v>0</v>
      </c>
      <c r="V169" s="153">
        <f>_xlfn.IFNA(IF($B169=$B$382,0,INDEX('I.Supplementary 2019-20'!AA$8:AA$191,MATCH($B169,'I.Supplementary 2019-20'!$B$8:$B$191,0))),INDEX('KI 2019-20'!AA$9:AA$383,MATCH($B169,'KI 2019-20'!$B$9:$B$383,0)))</f>
        <v>0</v>
      </c>
      <c r="W169" s="155">
        <f>_xlfn.IFNA(IF($B169=$B$382,0,INDEX('I.Supplementary 2019-20'!AB$8:AB$191,MATCH($B169,'I.Supplementary 2019-20'!$B$8:$B$191,0))),INDEX('KI 2019-20'!AB$9:AB$383,MATCH($B169,'KI 2019-20'!$B$9:$B$383,0)))</f>
        <v>0</v>
      </c>
      <c r="Y169" s="154">
        <f>_xlfn.IFNA(IF($B169=$B$382,0,INDEX('I.Supplementary 2019-20'!$I$8:$I$191,MATCH($B169,'I.Supplementary 2019-20'!$B$8:$B$191,0))),INDEX('KI 2019-20'!$I$9:$I$383,MATCH($B169,'KI 2019-20'!$B$9:$B$383,0)))</f>
        <v>0</v>
      </c>
      <c r="Z169" s="153">
        <f>_xlfn.IFNA(IF($B169=$B$382,0,INDEX('I.Supplementary 2019-20'!$J$8:$J$191,MATCH($B169,'I.Supplementary 2019-20'!$B$8:$B$191,0))),INDEX('KI 2019-20'!$J$9:$J$383,MATCH($B169,'KI 2019-20'!$B$9:$B$383,0)))</f>
        <v>4.2873763453459004</v>
      </c>
      <c r="AA169" s="155">
        <f>_xlfn.IFNA(IF($B169=$B$382,0,INDEX('I.Supplementary 2019-20'!$H$8:$H$191,MATCH($B169,'I.Supplementary 2019-20'!$B$8:$B$191,0))),INDEX('KI 2019-20'!$H$9:$H$383,MATCH($B169,'KI 2019-20'!$B$9:$B$383,0)))</f>
        <v>4.2873763453459004</v>
      </c>
      <c r="AC169" s="156">
        <f>I169*('Other inputs'!$C$6/'Other inputs'!$C$5)</f>
        <v>0</v>
      </c>
      <c r="AD169" s="149">
        <f>IF(B169=$B$35,J169*('Other inputs'!$C$6/'Other inputs'!$C$5)-('Other inputs'!$C$18/1000000),J169*('Other inputs'!$C$6/'Other inputs'!$C$5))</f>
        <v>0</v>
      </c>
      <c r="AE169" s="149">
        <f>K169*('Other inputs'!$C$6/'Other inputs'!$C$5)</f>
        <v>0</v>
      </c>
      <c r="AF169" s="149">
        <f>L169*('Other inputs'!$C$6/'Other inputs'!$C$5)</f>
        <v>0</v>
      </c>
      <c r="AG169" s="188">
        <f>M169*('Other inputs'!$C$6/'Other inputs'!$C$5)</f>
        <v>0</v>
      </c>
      <c r="AH169" s="149">
        <f>N169*('Other inputs'!$C$6/'Other inputs'!$C$5)</f>
        <v>0</v>
      </c>
      <c r="AI169" s="149">
        <f>O169*('Other inputs'!$C$6/'Other inputs'!$C$5)</f>
        <v>4.3572317644146725</v>
      </c>
      <c r="AJ169" s="149">
        <f>P169*('Other inputs'!$C$6/'Other inputs'!$C$5)</f>
        <v>0</v>
      </c>
      <c r="AK169" s="149">
        <f>Q169*('Other inputs'!$C$6/'Other inputs'!$C$5)</f>
        <v>0</v>
      </c>
      <c r="AL169" s="188">
        <f>R169*('Other inputs'!$C$6/'Other inputs'!$C$5)</f>
        <v>0</v>
      </c>
      <c r="AM169" s="156">
        <f t="shared" si="32"/>
        <v>0</v>
      </c>
      <c r="AN169" s="149">
        <f t="shared" si="33"/>
        <v>4.3572317644146725</v>
      </c>
      <c r="AO169" s="149">
        <f t="shared" si="34"/>
        <v>0</v>
      </c>
      <c r="AP169" s="149">
        <f t="shared" si="35"/>
        <v>0</v>
      </c>
      <c r="AQ169" s="188">
        <f t="shared" si="36"/>
        <v>0</v>
      </c>
      <c r="AR169" s="149"/>
      <c r="AS169" s="156">
        <f>IF(D169=$C$171,'Other inputs'!$C$12/1000000,SUM(AC169:AG169))</f>
        <v>0</v>
      </c>
      <c r="AT169" s="200">
        <f>IF(D169=$C$171,$Z$171*('Other inputs'!$C$6/'Other inputs'!$C$5),SUM(AH169:AL169))</f>
        <v>4.3572317644146725</v>
      </c>
      <c r="AU169" s="210">
        <f t="shared" si="37"/>
        <v>4.3572317644146725</v>
      </c>
      <c r="AV169" s="214"/>
      <c r="AW169" s="199">
        <f>IF($G169=1,0,AC169*('Other inputs'!$F$6/'Other inputs'!$F$5))</f>
        <v>0</v>
      </c>
      <c r="AX169" s="200">
        <f>IF($G169=1,0,AD169*('Other inputs'!$F$6/'Other inputs'!$F$5))</f>
        <v>0</v>
      </c>
      <c r="AY169" s="200">
        <f>IF($G169=1,0,AE169*('Other inputs'!$F$6/'Other inputs'!$F$5))</f>
        <v>0</v>
      </c>
      <c r="AZ169" s="200">
        <f>IF($G169=1,0,AF169*('Other inputs'!$F$6/'Other inputs'!$F$5))</f>
        <v>0</v>
      </c>
      <c r="BA169" s="200">
        <f>IF($G169=1,0,AG169*('Other inputs'!$F$6/'Other inputs'!$F$5))</f>
        <v>0</v>
      </c>
      <c r="BB169" s="199">
        <f>IF($G169=1,0,AH169*('Other inputs'!$C$7/'Other inputs'!$C$6))</f>
        <v>0</v>
      </c>
      <c r="BC169" s="200">
        <f>IF($G169=1,0,AI169*('Other inputs'!$C$7/'Other inputs'!$C$6))</f>
        <v>4.3572317644146725</v>
      </c>
      <c r="BD169" s="200">
        <f>IF($G169=1,0,AJ169*('Other inputs'!$C$7/'Other inputs'!$C$6))</f>
        <v>0</v>
      </c>
      <c r="BE169" s="200">
        <f>IF($G169=1,0,AK169*('Other inputs'!$C$7/'Other inputs'!$C$6))</f>
        <v>0</v>
      </c>
      <c r="BF169" s="200">
        <f>IF($G169=1,0,AL169*('Other inputs'!$C$7/'Other inputs'!$C$6))</f>
        <v>0</v>
      </c>
      <c r="BG169" s="199">
        <f t="shared" si="38"/>
        <v>0</v>
      </c>
      <c r="BH169" s="200">
        <f t="shared" si="39"/>
        <v>4.3572317644146725</v>
      </c>
      <c r="BI169" s="200">
        <f t="shared" si="40"/>
        <v>0</v>
      </c>
      <c r="BJ169" s="200">
        <f t="shared" si="41"/>
        <v>0</v>
      </c>
      <c r="BK169" s="210">
        <f t="shared" si="42"/>
        <v>0</v>
      </c>
      <c r="BL169" s="200"/>
      <c r="BM169" s="199">
        <f>IF(D169=C$171,'Other inputs'!$C$13/1000000,SUM(AW169:BA169))</f>
        <v>0</v>
      </c>
      <c r="BN169" s="200">
        <f>IF(B169=$B$171,$AT$171*('Other inputs'!$C$7/'Other inputs'!$C$6),SUM(BB169:BF169))</f>
        <v>4.3572317644146725</v>
      </c>
      <c r="BO169" s="188">
        <f t="shared" si="43"/>
        <v>4.3572317644146725</v>
      </c>
    </row>
    <row r="170" spans="2:67">
      <c r="B170" s="121" t="str">
        <f>'KI 2019-20'!B171</f>
        <v>E2101</v>
      </c>
      <c r="C170" s="160" t="str">
        <f t="shared" si="30"/>
        <v>E2101</v>
      </c>
      <c r="D170" s="160" t="str">
        <f t="shared" si="31"/>
        <v>E2101O</v>
      </c>
      <c r="E170" t="str">
        <f>INDEX('KI 2019-20'!D$9:D$383,MATCH($B170,'KI 2019-20'!$B$9:$B$383,0))</f>
        <v>UNIFIR</v>
      </c>
      <c r="F170" t="str">
        <f>INDEX('KI 2019-20'!E$9:E$383,MATCH($B170,'KI 2019-20'!$B$9:$B$383,0))</f>
        <v>P1906</v>
      </c>
      <c r="G170" s="119">
        <v>2</v>
      </c>
      <c r="H170" s="120" t="str">
        <f>INDEX('KI 2019-20'!F$9:F$383,MATCH($B170,'KI 2019-20'!$B$9:$B$383,0))</f>
        <v>Isle of Wight with Fire</v>
      </c>
      <c r="I170" s="154">
        <f>_xlfn.IFNA(IF($B170=$B$382,0,INDEX('I.Supplementary 2019-20'!N$8:N$191,MATCH($B170,'I.Supplementary 2019-20'!$B$8:$B$191,0))),INDEX('KI 2019-20'!N$9:N$383,MATCH($B170,'KI 2019-20'!$B$9:$B$383,0)))</f>
        <v>3.9108633594551829</v>
      </c>
      <c r="J170" s="153">
        <f>_xlfn.IFNA(IF($B170=$B$382,0,INDEX('I.Supplementary 2019-20'!O$8:O$191,MATCH($B170,'I.Supplementary 2019-20'!$B$8:$B$191,0))),INDEX('KI 2019-20'!O$9:O$383,MATCH($B170,'KI 2019-20'!$B$9:$B$383,0)))</f>
        <v>-0.34662362164675259</v>
      </c>
      <c r="K170" s="153">
        <f>_xlfn.IFNA(IF($B170=$B$382,0,INDEX('I.Supplementary 2019-20'!P$8:P$191,MATCH($B170,'I.Supplementary 2019-20'!$B$8:$B$191,0))),INDEX('KI 2019-20'!P$9:P$383,MATCH($B170,'KI 2019-20'!$B$9:$B$383,0)))</f>
        <v>0.88243997187656953</v>
      </c>
      <c r="L170" s="153">
        <f>_xlfn.IFNA(IF($B170=$B$382,0,INDEX('I.Supplementary 2019-20'!Q$8:Q$191,MATCH($B170,'I.Supplementary 2019-20'!$B$8:$B$191,0))),INDEX('KI 2019-20'!Q$9:Q$383,MATCH($B170,'KI 2019-20'!$B$9:$B$383,0)))</f>
        <v>0</v>
      </c>
      <c r="M170" s="155">
        <f>_xlfn.IFNA(IF($B170=$B$382,0,INDEX('I.Supplementary 2019-20'!R$8:R$191,MATCH($B170,'I.Supplementary 2019-20'!$B$8:$B$191,0))),INDEX('KI 2019-20'!R$9:R$383,MATCH($B170,'KI 2019-20'!$B$9:$B$383,0)))</f>
        <v>0</v>
      </c>
      <c r="N170" s="153">
        <f>_xlfn.IFNA(IF($B170=$B$382,0,INDEX('I.Supplementary 2019-20'!S$8:S$191,MATCH($B170,'I.Supplementary 2019-20'!$B$8:$B$191,0))),INDEX('KI 2019-20'!S$9:S$383,MATCH($B170,'KI 2019-20'!$B$9:$B$383,0)))</f>
        <v>26.167276945908103</v>
      </c>
      <c r="O170" s="153">
        <f>_xlfn.IFNA(IF($B170=$B$382,0,INDEX('I.Supplementary 2019-20'!T$8:T$191,MATCH($B170,'I.Supplementary 2019-20'!$B$8:$B$191,0))),INDEX('KI 2019-20'!T$9:T$383,MATCH($B170,'KI 2019-20'!$B$9:$B$383,0)))</f>
        <v>4.2571592088542554</v>
      </c>
      <c r="P170" s="153">
        <f>_xlfn.IFNA(IF($B170=$B$382,0,INDEX('I.Supplementary 2019-20'!U$8:U$191,MATCH($B170,'I.Supplementary 2019-20'!$B$8:$B$191,0))),INDEX('KI 2019-20'!U$9:U$383,MATCH($B170,'KI 2019-20'!$B$9:$B$383,0)))</f>
        <v>1.8202406031894212</v>
      </c>
      <c r="Q170" s="153">
        <f>_xlfn.IFNA(IF($B170=$B$382,0,INDEX('I.Supplementary 2019-20'!V$8:V$191,MATCH($B170,'I.Supplementary 2019-20'!$B$8:$B$191,0))),INDEX('KI 2019-20'!V$9:V$383,MATCH($B170,'KI 2019-20'!$B$9:$B$383,0)))</f>
        <v>0</v>
      </c>
      <c r="R170" s="155">
        <f>_xlfn.IFNA(IF($B170=$B$382,0,INDEX('I.Supplementary 2019-20'!W$8:W$191,MATCH($B170,'I.Supplementary 2019-20'!$B$8:$B$191,0))),INDEX('KI 2019-20'!W$9:W$383,MATCH($B170,'KI 2019-20'!$B$9:$B$383,0)))</f>
        <v>0</v>
      </c>
      <c r="S170" s="153">
        <f>_xlfn.IFNA(IF($B170=$B$382,0,INDEX('I.Supplementary 2019-20'!X$8:X$191,MATCH($B170,'I.Supplementary 2019-20'!$B$8:$B$191,0))),INDEX('KI 2019-20'!X$9:X$383,MATCH($B170,'KI 2019-20'!$B$9:$B$383,0)))</f>
        <v>30.078140305363288</v>
      </c>
      <c r="T170" s="153">
        <f>_xlfn.IFNA(IF($B170=$B$382,0,INDEX('I.Supplementary 2019-20'!Y$8:Y$191,MATCH($B170,'I.Supplementary 2019-20'!$B$8:$B$191,0))),INDEX('KI 2019-20'!Y$9:Y$383,MATCH($B170,'KI 2019-20'!$B$9:$B$383,0)))</f>
        <v>3.9105355872075025</v>
      </c>
      <c r="U170" s="153">
        <f>_xlfn.IFNA(IF($B170=$B$382,0,INDEX('I.Supplementary 2019-20'!Z$8:Z$191,MATCH($B170,'I.Supplementary 2019-20'!$B$8:$B$191,0))),INDEX('KI 2019-20'!Z$9:Z$383,MATCH($B170,'KI 2019-20'!$B$9:$B$383,0)))</f>
        <v>2.7026805750659908</v>
      </c>
      <c r="V170" s="153">
        <f>_xlfn.IFNA(IF($B170=$B$382,0,INDEX('I.Supplementary 2019-20'!AA$8:AA$191,MATCH($B170,'I.Supplementary 2019-20'!$B$8:$B$191,0))),INDEX('KI 2019-20'!AA$9:AA$383,MATCH($B170,'KI 2019-20'!$B$9:$B$383,0)))</f>
        <v>0</v>
      </c>
      <c r="W170" s="155">
        <f>_xlfn.IFNA(IF($B170=$B$382,0,INDEX('I.Supplementary 2019-20'!AB$8:AB$191,MATCH($B170,'I.Supplementary 2019-20'!$B$8:$B$191,0))),INDEX('KI 2019-20'!AB$9:AB$383,MATCH($B170,'KI 2019-20'!$B$9:$B$383,0)))</f>
        <v>0</v>
      </c>
      <c r="Y170" s="154">
        <f>_xlfn.IFNA(IF($B170=$B$382,0,INDEX('I.Supplementary 2019-20'!$I$8:$I$191,MATCH($B170,'I.Supplementary 2019-20'!$B$8:$B$191,0))),INDEX('KI 2019-20'!$I$9:$I$383,MATCH($B170,'KI 2019-20'!$B$9:$B$383,0)))</f>
        <v>4.4466797096849993</v>
      </c>
      <c r="Z170" s="153">
        <f>_xlfn.IFNA(IF($B170=$B$382,0,INDEX('I.Supplementary 2019-20'!$J$8:$J$191,MATCH($B170,'I.Supplementary 2019-20'!$B$8:$B$191,0))),INDEX('KI 2019-20'!$J$9:$J$383,MATCH($B170,'KI 2019-20'!$B$9:$B$383,0)))</f>
        <v>32.24467675795178</v>
      </c>
      <c r="AA170" s="155">
        <f>_xlfn.IFNA(IF($B170=$B$382,0,INDEX('I.Supplementary 2019-20'!$H$8:$H$191,MATCH($B170,'I.Supplementary 2019-20'!$B$8:$B$191,0))),INDEX('KI 2019-20'!$H$9:$H$383,MATCH($B170,'KI 2019-20'!$B$9:$B$383,0)))</f>
        <v>36.69135646763678</v>
      </c>
      <c r="AC170" s="156">
        <f>I170*('Other inputs'!$C$6/'Other inputs'!$C$5)</f>
        <v>3.9745841473892796</v>
      </c>
      <c r="AD170" s="149">
        <f>IF(B170=$B$35,J170*('Other inputs'!$C$6/'Other inputs'!$C$5)-('Other inputs'!$C$18/1000000),J170*('Other inputs'!$C$6/'Other inputs'!$C$5))</f>
        <v>-0.35227125702999906</v>
      </c>
      <c r="AE170" s="149">
        <f>K170*('Other inputs'!$C$6/'Other inputs'!$C$5)</f>
        <v>0.89681781255887616</v>
      </c>
      <c r="AF170" s="149">
        <f>L170*('Other inputs'!$C$6/'Other inputs'!$C$5)</f>
        <v>0</v>
      </c>
      <c r="AG170" s="188">
        <f>M170*('Other inputs'!$C$6/'Other inputs'!$C$5)</f>
        <v>0</v>
      </c>
      <c r="AH170" s="149">
        <f>N170*('Other inputs'!$C$6/'Other inputs'!$C$5)</f>
        <v>26.593627690444286</v>
      </c>
      <c r="AI170" s="149">
        <f>O170*('Other inputs'!$C$6/'Other inputs'!$C$5)</f>
        <v>4.3265222916869117</v>
      </c>
      <c r="AJ170" s="149">
        <f>P170*('Other inputs'!$C$6/'Other inputs'!$C$5)</f>
        <v>1.8498982912250941</v>
      </c>
      <c r="AK170" s="149">
        <f>Q170*('Other inputs'!$C$6/'Other inputs'!$C$5)</f>
        <v>0</v>
      </c>
      <c r="AL170" s="188">
        <f>R170*('Other inputs'!$C$6/'Other inputs'!$C$5)</f>
        <v>0</v>
      </c>
      <c r="AM170" s="156">
        <f t="shared" si="32"/>
        <v>30.568211837833566</v>
      </c>
      <c r="AN170" s="149">
        <f t="shared" si="33"/>
        <v>3.9742510346569127</v>
      </c>
      <c r="AO170" s="149">
        <f t="shared" si="34"/>
        <v>2.74671610378397</v>
      </c>
      <c r="AP170" s="149">
        <f t="shared" si="35"/>
        <v>0</v>
      </c>
      <c r="AQ170" s="188">
        <f t="shared" si="36"/>
        <v>0</v>
      </c>
      <c r="AR170" s="149"/>
      <c r="AS170" s="156">
        <f>IF(D170=$C$171,'Other inputs'!$C$12/1000000,SUM(AC170:AG170))</f>
        <v>4.5191307029181562</v>
      </c>
      <c r="AT170" s="200">
        <f>IF(D170=$C$171,$Z$171*('Other inputs'!$C$6/'Other inputs'!$C$5),SUM(AH170:AL170))</f>
        <v>32.770048273356295</v>
      </c>
      <c r="AU170" s="210">
        <f t="shared" si="37"/>
        <v>37.289178976274449</v>
      </c>
      <c r="AV170" s="214"/>
      <c r="AW170" s="199">
        <f>IF($G170=1,0,AC170*('Other inputs'!$F$6/'Other inputs'!$F$5))</f>
        <v>3.9965634145637821</v>
      </c>
      <c r="AX170" s="200">
        <f>IF($G170=1,0,AD170*('Other inputs'!$F$6/'Other inputs'!$F$5))</f>
        <v>-0.35421930084767644</v>
      </c>
      <c r="AY170" s="200">
        <f>IF($G170=1,0,AE170*('Other inputs'!$F$6/'Other inputs'!$F$5))</f>
        <v>0.90177717373431687</v>
      </c>
      <c r="AZ170" s="200">
        <f>IF($G170=1,0,AF170*('Other inputs'!$F$6/'Other inputs'!$F$5))</f>
        <v>0</v>
      </c>
      <c r="BA170" s="200">
        <f>IF($G170=1,0,AG170*('Other inputs'!$F$6/'Other inputs'!$F$5))</f>
        <v>0</v>
      </c>
      <c r="BB170" s="199">
        <f>IF($G170=1,0,AH170*('Other inputs'!$C$7/'Other inputs'!$C$6))</f>
        <v>26.593627690444286</v>
      </c>
      <c r="BC170" s="200">
        <f>IF($G170=1,0,AI170*('Other inputs'!$C$7/'Other inputs'!$C$6))</f>
        <v>4.3265222916869117</v>
      </c>
      <c r="BD170" s="200">
        <f>IF($G170=1,0,AJ170*('Other inputs'!$C$7/'Other inputs'!$C$6))</f>
        <v>1.8498982912250941</v>
      </c>
      <c r="BE170" s="200">
        <f>IF($G170=1,0,AK170*('Other inputs'!$C$7/'Other inputs'!$C$6))</f>
        <v>0</v>
      </c>
      <c r="BF170" s="200">
        <f>IF($G170=1,0,AL170*('Other inputs'!$C$7/'Other inputs'!$C$6))</f>
        <v>0</v>
      </c>
      <c r="BG170" s="199">
        <f t="shared" si="38"/>
        <v>30.590191105008067</v>
      </c>
      <c r="BH170" s="200">
        <f t="shared" si="39"/>
        <v>3.9723029908392351</v>
      </c>
      <c r="BI170" s="200">
        <f t="shared" si="40"/>
        <v>2.7516754649594111</v>
      </c>
      <c r="BJ170" s="200">
        <f t="shared" si="41"/>
        <v>0</v>
      </c>
      <c r="BK170" s="210">
        <f t="shared" si="42"/>
        <v>0</v>
      </c>
      <c r="BL170" s="200"/>
      <c r="BM170" s="199">
        <f>IF(D170=C$171,'Other inputs'!$C$13/1000000,SUM(AW170:BA170))</f>
        <v>4.5441212874504222</v>
      </c>
      <c r="BN170" s="200">
        <f>IF(B170=$B$171,$AT$171*('Other inputs'!$C$7/'Other inputs'!$C$6),SUM(BB170:BF170))</f>
        <v>32.770048273356295</v>
      </c>
      <c r="BO170" s="188">
        <f t="shared" si="43"/>
        <v>37.314169560806718</v>
      </c>
    </row>
    <row r="171" spans="2:67">
      <c r="B171" s="121" t="str">
        <f>'KI 2019-20'!B172</f>
        <v>E4001</v>
      </c>
      <c r="C171" s="160" t="str">
        <f t="shared" si="30"/>
        <v>E4001</v>
      </c>
      <c r="D171" s="160" t="str">
        <f t="shared" si="31"/>
        <v>E4001</v>
      </c>
      <c r="E171" t="str">
        <f>INDEX('KI 2019-20'!D$9:D$383,MATCH($B171,'KI 2019-20'!$B$9:$B$383,0))</f>
        <v>UNIFIR</v>
      </c>
      <c r="F171">
        <f>INDEX('KI 2019-20'!E$9:E$383,MATCH($B171,'KI 2019-20'!$B$9:$B$383,0))</f>
        <v>0</v>
      </c>
      <c r="G171" s="119">
        <v>0</v>
      </c>
      <c r="H171" s="120" t="str">
        <f>INDEX('KI 2019-20'!F$9:F$383,MATCH($B171,'KI 2019-20'!$B$9:$B$383,0))</f>
        <v>Isles of Scilly</v>
      </c>
      <c r="I171" s="154">
        <f>_xlfn.IFNA(IF($B171=$B$382,0,INDEX('I.Supplementary 2019-20'!N$8:N$191,MATCH($B171,'I.Supplementary 2019-20'!$B$8:$B$191,0))),INDEX('KI 2019-20'!N$9:N$383,MATCH($B171,'KI 2019-20'!$B$9:$B$383,0)))</f>
        <v>0</v>
      </c>
      <c r="J171" s="153">
        <f>_xlfn.IFNA(IF($B171=$B$382,0,INDEX('I.Supplementary 2019-20'!O$8:O$191,MATCH($B171,'I.Supplementary 2019-20'!$B$8:$B$191,0))),INDEX('KI 2019-20'!O$9:O$383,MATCH($B171,'KI 2019-20'!$B$9:$B$383,0)))</f>
        <v>0</v>
      </c>
      <c r="K171" s="153">
        <f>_xlfn.IFNA(IF($B171=$B$382,0,INDEX('I.Supplementary 2019-20'!P$8:P$191,MATCH($B171,'I.Supplementary 2019-20'!$B$8:$B$191,0))),INDEX('KI 2019-20'!P$9:P$383,MATCH($B171,'KI 2019-20'!$B$9:$B$383,0)))</f>
        <v>0</v>
      </c>
      <c r="L171" s="153">
        <f>_xlfn.IFNA(IF($B171=$B$382,0,INDEX('I.Supplementary 2019-20'!Q$8:Q$191,MATCH($B171,'I.Supplementary 2019-20'!$B$8:$B$191,0))),INDEX('KI 2019-20'!Q$9:Q$383,MATCH($B171,'KI 2019-20'!$B$9:$B$383,0)))</f>
        <v>0</v>
      </c>
      <c r="M171" s="155">
        <f>_xlfn.IFNA(IF($B171=$B$382,0,INDEX('I.Supplementary 2019-20'!R$8:R$191,MATCH($B171,'I.Supplementary 2019-20'!$B$8:$B$191,0))),INDEX('KI 2019-20'!R$9:R$383,MATCH($B171,'KI 2019-20'!$B$9:$B$383,0)))</f>
        <v>0</v>
      </c>
      <c r="N171" s="153">
        <f>_xlfn.IFNA(IF($B171=$B$382,0,INDEX('I.Supplementary 2019-20'!S$8:S$191,MATCH($B171,'I.Supplementary 2019-20'!$B$8:$B$191,0))),INDEX('KI 2019-20'!S$9:S$383,MATCH($B171,'KI 2019-20'!$B$9:$B$383,0)))</f>
        <v>0</v>
      </c>
      <c r="O171" s="153">
        <f>_xlfn.IFNA(IF($B171=$B$382,0,INDEX('I.Supplementary 2019-20'!T$8:T$191,MATCH($B171,'I.Supplementary 2019-20'!$B$8:$B$191,0))),INDEX('KI 2019-20'!T$9:T$383,MATCH($B171,'KI 2019-20'!$B$9:$B$383,0)))</f>
        <v>0</v>
      </c>
      <c r="P171" s="153">
        <f>_xlfn.IFNA(IF($B171=$B$382,0,INDEX('I.Supplementary 2019-20'!U$8:U$191,MATCH($B171,'I.Supplementary 2019-20'!$B$8:$B$191,0))),INDEX('KI 2019-20'!U$9:U$383,MATCH($B171,'KI 2019-20'!$B$9:$B$383,0)))</f>
        <v>0</v>
      </c>
      <c r="Q171" s="153">
        <f>_xlfn.IFNA(IF($B171=$B$382,0,INDEX('I.Supplementary 2019-20'!V$8:V$191,MATCH($B171,'I.Supplementary 2019-20'!$B$8:$B$191,0))),INDEX('KI 2019-20'!V$9:V$383,MATCH($B171,'KI 2019-20'!$B$9:$B$383,0)))</f>
        <v>0</v>
      </c>
      <c r="R171" s="155">
        <f>_xlfn.IFNA(IF($B171=$B$382,0,INDEX('I.Supplementary 2019-20'!W$8:W$191,MATCH($B171,'I.Supplementary 2019-20'!$B$8:$B$191,0))),INDEX('KI 2019-20'!W$9:W$383,MATCH($B171,'KI 2019-20'!$B$9:$B$383,0)))</f>
        <v>0</v>
      </c>
      <c r="S171" s="153">
        <f>_xlfn.IFNA(IF($B171=$B$382,0,INDEX('I.Supplementary 2019-20'!X$8:X$191,MATCH($B171,'I.Supplementary 2019-20'!$B$8:$B$191,0))),INDEX('KI 2019-20'!X$9:X$383,MATCH($B171,'KI 2019-20'!$B$9:$B$383,0)))</f>
        <v>0</v>
      </c>
      <c r="T171" s="153">
        <f>_xlfn.IFNA(IF($B171=$B$382,0,INDEX('I.Supplementary 2019-20'!Y$8:Y$191,MATCH($B171,'I.Supplementary 2019-20'!$B$8:$B$191,0))),INDEX('KI 2019-20'!Y$9:Y$383,MATCH($B171,'KI 2019-20'!$B$9:$B$383,0)))</f>
        <v>0</v>
      </c>
      <c r="U171" s="153">
        <f>_xlfn.IFNA(IF($B171=$B$382,0,INDEX('I.Supplementary 2019-20'!Z$8:Z$191,MATCH($B171,'I.Supplementary 2019-20'!$B$8:$B$191,0))),INDEX('KI 2019-20'!Z$9:Z$383,MATCH($B171,'KI 2019-20'!$B$9:$B$383,0)))</f>
        <v>0</v>
      </c>
      <c r="V171" s="153">
        <f>_xlfn.IFNA(IF($B171=$B$382,0,INDEX('I.Supplementary 2019-20'!AA$8:AA$191,MATCH($B171,'I.Supplementary 2019-20'!$B$8:$B$191,0))),INDEX('KI 2019-20'!AA$9:AA$383,MATCH($B171,'KI 2019-20'!$B$9:$B$383,0)))</f>
        <v>0</v>
      </c>
      <c r="W171" s="155">
        <f>_xlfn.IFNA(IF($B171=$B$382,0,INDEX('I.Supplementary 2019-20'!AB$8:AB$191,MATCH($B171,'I.Supplementary 2019-20'!$B$8:$B$191,0))),INDEX('KI 2019-20'!AB$9:AB$383,MATCH($B171,'KI 2019-20'!$B$9:$B$383,0)))</f>
        <v>0</v>
      </c>
      <c r="Y171" s="154">
        <f>_xlfn.IFNA(IF($B171=$B$382,0,INDEX('I.Supplementary 2019-20'!$I$8:$I$191,MATCH($B171,'I.Supplementary 2019-20'!$B$8:$B$191,0))),INDEX('KI 2019-20'!$I$9:$I$383,MATCH($B171,'KI 2019-20'!$B$9:$B$383,0)))</f>
        <v>1.77367203</v>
      </c>
      <c r="Z171" s="153">
        <f>_xlfn.IFNA(IF($B171=$B$382,0,INDEX('I.Supplementary 2019-20'!$J$8:$J$191,MATCH($B171,'I.Supplementary 2019-20'!$B$8:$B$191,0))),INDEX('KI 2019-20'!$J$9:$J$383,MATCH($B171,'KI 2019-20'!$B$9:$B$383,0)))</f>
        <v>1.5267785252006889</v>
      </c>
      <c r="AA171" s="155">
        <f>_xlfn.IFNA(IF($B171=$B$382,0,INDEX('I.Supplementary 2019-20'!$H$8:$H$191,MATCH($B171,'I.Supplementary 2019-20'!$B$8:$B$191,0))),INDEX('KI 2019-20'!$H$9:$H$383,MATCH($B171,'KI 2019-20'!$B$9:$B$383,0)))</f>
        <v>3.3004505552006891</v>
      </c>
      <c r="AC171" s="156">
        <f>I171*('Other inputs'!$C$6/'Other inputs'!$C$5)</f>
        <v>0</v>
      </c>
      <c r="AD171" s="149">
        <f>IF(B171=$B$35,J171*('Other inputs'!$C$6/'Other inputs'!$C$5)-('Other inputs'!$C$18/1000000),J171*('Other inputs'!$C$6/'Other inputs'!$C$5))</f>
        <v>0</v>
      </c>
      <c r="AE171" s="149">
        <f>K171*('Other inputs'!$C$6/'Other inputs'!$C$5)</f>
        <v>0</v>
      </c>
      <c r="AF171" s="149">
        <f>L171*('Other inputs'!$C$6/'Other inputs'!$C$5)</f>
        <v>0</v>
      </c>
      <c r="AG171" s="188">
        <f>M171*('Other inputs'!$C$6/'Other inputs'!$C$5)</f>
        <v>0</v>
      </c>
      <c r="AH171" s="149">
        <f>N171*('Other inputs'!$C$6/'Other inputs'!$C$5)</f>
        <v>0</v>
      </c>
      <c r="AI171" s="149">
        <f>O171*('Other inputs'!$C$6/'Other inputs'!$C$5)</f>
        <v>0</v>
      </c>
      <c r="AJ171" s="149">
        <f>P171*('Other inputs'!$C$6/'Other inputs'!$C$5)</f>
        <v>0</v>
      </c>
      <c r="AK171" s="149">
        <f>Q171*('Other inputs'!$C$6/'Other inputs'!$C$5)</f>
        <v>0</v>
      </c>
      <c r="AL171" s="188">
        <f>R171*('Other inputs'!$C$6/'Other inputs'!$C$5)</f>
        <v>0</v>
      </c>
      <c r="AM171" s="156">
        <f t="shared" si="32"/>
        <v>0</v>
      </c>
      <c r="AN171" s="149">
        <f t="shared" si="33"/>
        <v>0</v>
      </c>
      <c r="AO171" s="149">
        <f t="shared" si="34"/>
        <v>0</v>
      </c>
      <c r="AP171" s="149">
        <f t="shared" si="35"/>
        <v>0</v>
      </c>
      <c r="AQ171" s="188">
        <f t="shared" si="36"/>
        <v>0</v>
      </c>
      <c r="AR171" s="149"/>
      <c r="AS171" s="156">
        <f>IF(D171=$C$171,'Other inputs'!$C$12/1000000,SUM(AC171:AG171))</f>
        <v>1.8696550000000001</v>
      </c>
      <c r="AT171" s="200">
        <f>IF(D171=$C$171,$Z$171*('Other inputs'!$C$6/'Other inputs'!$C$5),SUM(AH171:AL171))</f>
        <v>1.5516547537171972</v>
      </c>
      <c r="AU171" s="210">
        <f t="shared" si="37"/>
        <v>3.421309753717197</v>
      </c>
      <c r="AV171" s="214"/>
      <c r="AW171" s="199">
        <f>IF($G171=1,0,AC171*('Other inputs'!$F$6/'Other inputs'!$F$5))</f>
        <v>0</v>
      </c>
      <c r="AX171" s="200">
        <f>IF($G171=1,0,AD171*('Other inputs'!$F$6/'Other inputs'!$F$5))</f>
        <v>0</v>
      </c>
      <c r="AY171" s="200">
        <f>IF($G171=1,0,AE171*('Other inputs'!$F$6/'Other inputs'!$F$5))</f>
        <v>0</v>
      </c>
      <c r="AZ171" s="200">
        <f>IF($G171=1,0,AF171*('Other inputs'!$F$6/'Other inputs'!$F$5))</f>
        <v>0</v>
      </c>
      <c r="BA171" s="200">
        <f>IF($G171=1,0,AG171*('Other inputs'!$F$6/'Other inputs'!$F$5))</f>
        <v>0</v>
      </c>
      <c r="BB171" s="199">
        <f>IF($G171=1,0,AH171*('Other inputs'!$C$7/'Other inputs'!$C$6))</f>
        <v>0</v>
      </c>
      <c r="BC171" s="200">
        <f>IF($G171=1,0,AI171*('Other inputs'!$C$7/'Other inputs'!$C$6))</f>
        <v>0</v>
      </c>
      <c r="BD171" s="200">
        <f>IF($G171=1,0,AJ171*('Other inputs'!$C$7/'Other inputs'!$C$6))</f>
        <v>0</v>
      </c>
      <c r="BE171" s="200">
        <f>IF($G171=1,0,AK171*('Other inputs'!$C$7/'Other inputs'!$C$6))</f>
        <v>0</v>
      </c>
      <c r="BF171" s="200">
        <f>IF($G171=1,0,AL171*('Other inputs'!$C$7/'Other inputs'!$C$6))</f>
        <v>0</v>
      </c>
      <c r="BG171" s="199">
        <f t="shared" si="38"/>
        <v>0</v>
      </c>
      <c r="BH171" s="200">
        <f t="shared" si="39"/>
        <v>0</v>
      </c>
      <c r="BI171" s="200">
        <f t="shared" si="40"/>
        <v>0</v>
      </c>
      <c r="BJ171" s="200">
        <f t="shared" si="41"/>
        <v>0</v>
      </c>
      <c r="BK171" s="210">
        <f t="shared" si="42"/>
        <v>0</v>
      </c>
      <c r="BL171" s="200"/>
      <c r="BM171" s="199">
        <f>IF(D171=C$171,'Other inputs'!$C$13/1000000,SUM(AW171:BA171))</f>
        <v>1.8799941100000002</v>
      </c>
      <c r="BN171" s="200">
        <f>IF(B171=$B$171,$AT$171*('Other inputs'!$C$7/'Other inputs'!$C$6),SUM(BB171:BF171))</f>
        <v>1.5516547537171972</v>
      </c>
      <c r="BO171" s="188">
        <f t="shared" si="43"/>
        <v>3.4316488637171974</v>
      </c>
    </row>
    <row r="172" spans="2:67">
      <c r="B172" s="121" t="str">
        <f>'KI 2019-20'!B173</f>
        <v>E5015</v>
      </c>
      <c r="C172" s="160" t="str">
        <f t="shared" si="30"/>
        <v>E5015</v>
      </c>
      <c r="D172" s="160" t="str">
        <f t="shared" si="31"/>
        <v>E5015</v>
      </c>
      <c r="E172" t="str">
        <f>INDEX('KI 2019-20'!D$9:D$383,MATCH($B172,'KI 2019-20'!$B$9:$B$383,0))</f>
        <v>ILB</v>
      </c>
      <c r="F172" t="str">
        <f>INDEX('KI 2019-20'!E$9:E$383,MATCH($B172,'KI 2019-20'!$B$9:$B$383,0))</f>
        <v>P1915</v>
      </c>
      <c r="G172" s="119">
        <v>0</v>
      </c>
      <c r="H172" s="120" t="str">
        <f>INDEX('KI 2019-20'!F$9:F$383,MATCH($B172,'KI 2019-20'!$B$9:$B$383,0))</f>
        <v>Islington</v>
      </c>
      <c r="I172" s="154">
        <f>_xlfn.IFNA(IF($B172=$B$382,0,INDEX('I.Supplementary 2019-20'!N$8:N$191,MATCH($B172,'I.Supplementary 2019-20'!$B$8:$B$191,0))),INDEX('KI 2019-20'!N$9:N$383,MATCH($B172,'KI 2019-20'!$B$9:$B$383,0)))</f>
        <v>21.161491736878201</v>
      </c>
      <c r="J172" s="153">
        <f>_xlfn.IFNA(IF($B172=$B$382,0,INDEX('I.Supplementary 2019-20'!O$8:O$191,MATCH($B172,'I.Supplementary 2019-20'!$B$8:$B$191,0))),INDEX('KI 2019-20'!O$9:O$383,MATCH($B172,'KI 2019-20'!$B$9:$B$383,0)))</f>
        <v>2.9050085369819478</v>
      </c>
      <c r="K172" s="153">
        <f>_xlfn.IFNA(IF($B172=$B$382,0,INDEX('I.Supplementary 2019-20'!P$8:P$191,MATCH($B172,'I.Supplementary 2019-20'!$B$8:$B$191,0))),INDEX('KI 2019-20'!P$9:P$383,MATCH($B172,'KI 2019-20'!$B$9:$B$383,0)))</f>
        <v>0</v>
      </c>
      <c r="L172" s="153">
        <f>_xlfn.IFNA(IF($B172=$B$382,0,INDEX('I.Supplementary 2019-20'!Q$8:Q$191,MATCH($B172,'I.Supplementary 2019-20'!$B$8:$B$191,0))),INDEX('KI 2019-20'!Q$9:Q$383,MATCH($B172,'KI 2019-20'!$B$9:$B$383,0)))</f>
        <v>0</v>
      </c>
      <c r="M172" s="155">
        <f>_xlfn.IFNA(IF($B172=$B$382,0,INDEX('I.Supplementary 2019-20'!R$8:R$191,MATCH($B172,'I.Supplementary 2019-20'!$B$8:$B$191,0))),INDEX('KI 2019-20'!R$9:R$383,MATCH($B172,'KI 2019-20'!$B$9:$B$383,0)))</f>
        <v>0</v>
      </c>
      <c r="N172" s="153">
        <f>_xlfn.IFNA(IF($B172=$B$382,0,INDEX('I.Supplementary 2019-20'!S$8:S$191,MATCH($B172,'I.Supplementary 2019-20'!$B$8:$B$191,0))),INDEX('KI 2019-20'!S$9:S$383,MATCH($B172,'KI 2019-20'!$B$9:$B$383,0)))</f>
        <v>62.590102205624937</v>
      </c>
      <c r="O172" s="153">
        <f>_xlfn.IFNA(IF($B172=$B$382,0,INDEX('I.Supplementary 2019-20'!T$8:T$191,MATCH($B172,'I.Supplementary 2019-20'!$B$8:$B$191,0))),INDEX('KI 2019-20'!T$9:T$383,MATCH($B172,'KI 2019-20'!$B$9:$B$383,0)))</f>
        <v>21.296916723765836</v>
      </c>
      <c r="P172" s="153">
        <f>_xlfn.IFNA(IF($B172=$B$382,0,INDEX('I.Supplementary 2019-20'!U$8:U$191,MATCH($B172,'I.Supplementary 2019-20'!$B$8:$B$191,0))),INDEX('KI 2019-20'!U$9:U$383,MATCH($B172,'KI 2019-20'!$B$9:$B$383,0)))</f>
        <v>0</v>
      </c>
      <c r="Q172" s="153">
        <f>_xlfn.IFNA(IF($B172=$B$382,0,INDEX('I.Supplementary 2019-20'!V$8:V$191,MATCH($B172,'I.Supplementary 2019-20'!$B$8:$B$191,0))),INDEX('KI 2019-20'!V$9:V$383,MATCH($B172,'KI 2019-20'!$B$9:$B$383,0)))</f>
        <v>0</v>
      </c>
      <c r="R172" s="155">
        <f>_xlfn.IFNA(IF($B172=$B$382,0,INDEX('I.Supplementary 2019-20'!W$8:W$191,MATCH($B172,'I.Supplementary 2019-20'!$B$8:$B$191,0))),INDEX('KI 2019-20'!W$9:W$383,MATCH($B172,'KI 2019-20'!$B$9:$B$383,0)))</f>
        <v>0</v>
      </c>
      <c r="S172" s="153">
        <f>_xlfn.IFNA(IF($B172=$B$382,0,INDEX('I.Supplementary 2019-20'!X$8:X$191,MATCH($B172,'I.Supplementary 2019-20'!$B$8:$B$191,0))),INDEX('KI 2019-20'!X$9:X$383,MATCH($B172,'KI 2019-20'!$B$9:$B$383,0)))</f>
        <v>83.751593942503135</v>
      </c>
      <c r="T172" s="153">
        <f>_xlfn.IFNA(IF($B172=$B$382,0,INDEX('I.Supplementary 2019-20'!Y$8:Y$191,MATCH($B172,'I.Supplementary 2019-20'!$B$8:$B$191,0))),INDEX('KI 2019-20'!Y$9:Y$383,MATCH($B172,'KI 2019-20'!$B$9:$B$383,0)))</f>
        <v>24.201925260747782</v>
      </c>
      <c r="U172" s="153">
        <f>_xlfn.IFNA(IF($B172=$B$382,0,INDEX('I.Supplementary 2019-20'!Z$8:Z$191,MATCH($B172,'I.Supplementary 2019-20'!$B$8:$B$191,0))),INDEX('KI 2019-20'!Z$9:Z$383,MATCH($B172,'KI 2019-20'!$B$9:$B$383,0)))</f>
        <v>0</v>
      </c>
      <c r="V172" s="153">
        <f>_xlfn.IFNA(IF($B172=$B$382,0,INDEX('I.Supplementary 2019-20'!AA$8:AA$191,MATCH($B172,'I.Supplementary 2019-20'!$B$8:$B$191,0))),INDEX('KI 2019-20'!AA$9:AA$383,MATCH($B172,'KI 2019-20'!$B$9:$B$383,0)))</f>
        <v>0</v>
      </c>
      <c r="W172" s="155">
        <f>_xlfn.IFNA(IF($B172=$B$382,0,INDEX('I.Supplementary 2019-20'!AB$8:AB$191,MATCH($B172,'I.Supplementary 2019-20'!$B$8:$B$191,0))),INDEX('KI 2019-20'!AB$9:AB$383,MATCH($B172,'KI 2019-20'!$B$9:$B$383,0)))</f>
        <v>0</v>
      </c>
      <c r="Y172" s="154">
        <f>_xlfn.IFNA(IF($B172=$B$382,0,INDEX('I.Supplementary 2019-20'!$I$8:$I$191,MATCH($B172,'I.Supplementary 2019-20'!$B$8:$B$191,0))),INDEX('KI 2019-20'!$I$9:$I$383,MATCH($B172,'KI 2019-20'!$B$9:$B$383,0)))</f>
        <v>24.06650027386015</v>
      </c>
      <c r="Z172" s="153">
        <f>_xlfn.IFNA(IF($B172=$B$382,0,INDEX('I.Supplementary 2019-20'!$J$8:$J$191,MATCH($B172,'I.Supplementary 2019-20'!$B$8:$B$191,0))),INDEX('KI 2019-20'!$J$9:$J$383,MATCH($B172,'KI 2019-20'!$B$9:$B$383,0)))</f>
        <v>83.887018929390777</v>
      </c>
      <c r="AA172" s="155">
        <f>_xlfn.IFNA(IF($B172=$B$382,0,INDEX('I.Supplementary 2019-20'!$H$8:$H$191,MATCH($B172,'I.Supplementary 2019-20'!$B$8:$B$191,0))),INDEX('KI 2019-20'!$H$9:$H$383,MATCH($B172,'KI 2019-20'!$B$9:$B$383,0)))</f>
        <v>107.95351920325092</v>
      </c>
      <c r="AC172" s="156">
        <f>I172*('Other inputs'!$C$6/'Other inputs'!$C$5)</f>
        <v>21.506281826277441</v>
      </c>
      <c r="AD172" s="149">
        <f>IF(B172=$B$35,J172*('Other inputs'!$C$6/'Other inputs'!$C$5)-('Other inputs'!$C$18/1000000),J172*('Other inputs'!$C$6/'Other inputs'!$C$5))</f>
        <v>2.9523406516374582</v>
      </c>
      <c r="AE172" s="149">
        <f>K172*('Other inputs'!$C$6/'Other inputs'!$C$5)</f>
        <v>0</v>
      </c>
      <c r="AF172" s="149">
        <f>L172*('Other inputs'!$C$6/'Other inputs'!$C$5)</f>
        <v>0</v>
      </c>
      <c r="AG172" s="188">
        <f>M172*('Other inputs'!$C$6/'Other inputs'!$C$5)</f>
        <v>0</v>
      </c>
      <c r="AH172" s="149">
        <f>N172*('Other inputs'!$C$6/'Other inputs'!$C$5)</f>
        <v>63.609900204901926</v>
      </c>
      <c r="AI172" s="149">
        <f>O172*('Other inputs'!$C$6/'Other inputs'!$C$5)</f>
        <v>21.64391333026304</v>
      </c>
      <c r="AJ172" s="149">
        <f>P172*('Other inputs'!$C$6/'Other inputs'!$C$5)</f>
        <v>0</v>
      </c>
      <c r="AK172" s="149">
        <f>Q172*('Other inputs'!$C$6/'Other inputs'!$C$5)</f>
        <v>0</v>
      </c>
      <c r="AL172" s="188">
        <f>R172*('Other inputs'!$C$6/'Other inputs'!$C$5)</f>
        <v>0</v>
      </c>
      <c r="AM172" s="156">
        <f t="shared" si="32"/>
        <v>85.116182031179363</v>
      </c>
      <c r="AN172" s="149">
        <f t="shared" si="33"/>
        <v>24.596253981900496</v>
      </c>
      <c r="AO172" s="149">
        <f t="shared" si="34"/>
        <v>0</v>
      </c>
      <c r="AP172" s="149">
        <f t="shared" si="35"/>
        <v>0</v>
      </c>
      <c r="AQ172" s="188">
        <f t="shared" si="36"/>
        <v>0</v>
      </c>
      <c r="AR172" s="149"/>
      <c r="AS172" s="156">
        <f>IF(D172=$C$171,'Other inputs'!$C$12/1000000,SUM(AC172:AG172))</f>
        <v>24.458622477914901</v>
      </c>
      <c r="AT172" s="200">
        <f>IF(D172=$C$171,$Z$171*('Other inputs'!$C$6/'Other inputs'!$C$5),SUM(AH172:AL172))</f>
        <v>85.253813535164966</v>
      </c>
      <c r="AU172" s="210">
        <f t="shared" si="37"/>
        <v>109.71243601307987</v>
      </c>
      <c r="AV172" s="214"/>
      <c r="AW172" s="199">
        <f>IF($G172=1,0,AC172*('Other inputs'!$F$6/'Other inputs'!$F$5))</f>
        <v>21.625210573703857</v>
      </c>
      <c r="AX172" s="200">
        <f>IF($G172=1,0,AD172*('Other inputs'!$F$6/'Other inputs'!$F$5))</f>
        <v>2.9686669593884485</v>
      </c>
      <c r="AY172" s="200">
        <f>IF($G172=1,0,AE172*('Other inputs'!$F$6/'Other inputs'!$F$5))</f>
        <v>0</v>
      </c>
      <c r="AZ172" s="200">
        <f>IF($G172=1,0,AF172*('Other inputs'!$F$6/'Other inputs'!$F$5))</f>
        <v>0</v>
      </c>
      <c r="BA172" s="200">
        <f>IF($G172=1,0,AG172*('Other inputs'!$F$6/'Other inputs'!$F$5))</f>
        <v>0</v>
      </c>
      <c r="BB172" s="199">
        <f>IF($G172=1,0,AH172*('Other inputs'!$C$7/'Other inputs'!$C$6))</f>
        <v>63.609900204901926</v>
      </c>
      <c r="BC172" s="200">
        <f>IF($G172=1,0,AI172*('Other inputs'!$C$7/'Other inputs'!$C$6))</f>
        <v>21.64391333026304</v>
      </c>
      <c r="BD172" s="200">
        <f>IF($G172=1,0,AJ172*('Other inputs'!$C$7/'Other inputs'!$C$6))</f>
        <v>0</v>
      </c>
      <c r="BE172" s="200">
        <f>IF($G172=1,0,AK172*('Other inputs'!$C$7/'Other inputs'!$C$6))</f>
        <v>0</v>
      </c>
      <c r="BF172" s="200">
        <f>IF($G172=1,0,AL172*('Other inputs'!$C$7/'Other inputs'!$C$6))</f>
        <v>0</v>
      </c>
      <c r="BG172" s="199">
        <f t="shared" si="38"/>
        <v>85.235110778605787</v>
      </c>
      <c r="BH172" s="200">
        <f t="shared" si="39"/>
        <v>24.61258028965149</v>
      </c>
      <c r="BI172" s="200">
        <f t="shared" si="40"/>
        <v>0</v>
      </c>
      <c r="BJ172" s="200">
        <f t="shared" si="41"/>
        <v>0</v>
      </c>
      <c r="BK172" s="210">
        <f t="shared" si="42"/>
        <v>0</v>
      </c>
      <c r="BL172" s="200"/>
      <c r="BM172" s="199">
        <f>IF(D172=C$171,'Other inputs'!$C$13/1000000,SUM(AW172:BA172))</f>
        <v>24.593877533092304</v>
      </c>
      <c r="BN172" s="200">
        <f>IF(B172=$B$171,$AT$171*('Other inputs'!$C$7/'Other inputs'!$C$6),SUM(BB172:BF172))</f>
        <v>85.253813535164966</v>
      </c>
      <c r="BO172" s="188">
        <f t="shared" si="43"/>
        <v>109.84769106825726</v>
      </c>
    </row>
    <row r="173" spans="2:67">
      <c r="B173" s="121" t="str">
        <f>'KI 2019-20'!B174</f>
        <v>E5016</v>
      </c>
      <c r="C173" s="160" t="str">
        <f t="shared" si="30"/>
        <v>E5016</v>
      </c>
      <c r="D173" s="160" t="str">
        <f t="shared" si="31"/>
        <v>E5016</v>
      </c>
      <c r="E173" t="str">
        <f>INDEX('KI 2019-20'!D$9:D$383,MATCH($B173,'KI 2019-20'!$B$9:$B$383,0))</f>
        <v>ILB</v>
      </c>
      <c r="F173" t="str">
        <f>INDEX('KI 2019-20'!E$9:E$383,MATCH($B173,'KI 2019-20'!$B$9:$B$383,0))</f>
        <v>P1915</v>
      </c>
      <c r="G173" s="119">
        <v>0</v>
      </c>
      <c r="H173" s="120" t="str">
        <f>INDEX('KI 2019-20'!F$9:F$383,MATCH($B173,'KI 2019-20'!$B$9:$B$383,0))</f>
        <v>Kensington and Chelsea</v>
      </c>
      <c r="I173" s="154">
        <f>_xlfn.IFNA(IF($B173=$B$382,0,INDEX('I.Supplementary 2019-20'!N$8:N$191,MATCH($B173,'I.Supplementary 2019-20'!$B$8:$B$191,0))),INDEX('KI 2019-20'!N$9:N$383,MATCH($B173,'KI 2019-20'!$B$9:$B$383,0)))</f>
        <v>8.621763619361289</v>
      </c>
      <c r="J173" s="153">
        <f>_xlfn.IFNA(IF($B173=$B$382,0,INDEX('I.Supplementary 2019-20'!O$8:O$191,MATCH($B173,'I.Supplementary 2019-20'!$B$8:$B$191,0))),INDEX('KI 2019-20'!O$9:O$383,MATCH($B173,'KI 2019-20'!$B$9:$B$383,0)))</f>
        <v>1.3240316918721571</v>
      </c>
      <c r="K173" s="153">
        <f>_xlfn.IFNA(IF($B173=$B$382,0,INDEX('I.Supplementary 2019-20'!P$8:P$191,MATCH($B173,'I.Supplementary 2019-20'!$B$8:$B$191,0))),INDEX('KI 2019-20'!P$9:P$383,MATCH($B173,'KI 2019-20'!$B$9:$B$383,0)))</f>
        <v>0</v>
      </c>
      <c r="L173" s="153">
        <f>_xlfn.IFNA(IF($B173=$B$382,0,INDEX('I.Supplementary 2019-20'!Q$8:Q$191,MATCH($B173,'I.Supplementary 2019-20'!$B$8:$B$191,0))),INDEX('KI 2019-20'!Q$9:Q$383,MATCH($B173,'KI 2019-20'!$B$9:$B$383,0)))</f>
        <v>0</v>
      </c>
      <c r="M173" s="155">
        <f>_xlfn.IFNA(IF($B173=$B$382,0,INDEX('I.Supplementary 2019-20'!R$8:R$191,MATCH($B173,'I.Supplementary 2019-20'!$B$8:$B$191,0))),INDEX('KI 2019-20'!R$9:R$383,MATCH($B173,'KI 2019-20'!$B$9:$B$383,0)))</f>
        <v>0</v>
      </c>
      <c r="N173" s="153">
        <f>_xlfn.IFNA(IF($B173=$B$382,0,INDEX('I.Supplementary 2019-20'!S$8:S$191,MATCH($B173,'I.Supplementary 2019-20'!$B$8:$B$191,0))),INDEX('KI 2019-20'!S$9:S$383,MATCH($B173,'KI 2019-20'!$B$9:$B$383,0)))</f>
        <v>28.862385978048867</v>
      </c>
      <c r="O173" s="153">
        <f>_xlfn.IFNA(IF($B173=$B$382,0,INDEX('I.Supplementary 2019-20'!T$8:T$191,MATCH($B173,'I.Supplementary 2019-20'!$B$8:$B$191,0))),INDEX('KI 2019-20'!T$9:T$383,MATCH($B173,'KI 2019-20'!$B$9:$B$383,0)))</f>
        <v>23.02185853516804</v>
      </c>
      <c r="P173" s="153">
        <f>_xlfn.IFNA(IF($B173=$B$382,0,INDEX('I.Supplementary 2019-20'!U$8:U$191,MATCH($B173,'I.Supplementary 2019-20'!$B$8:$B$191,0))),INDEX('KI 2019-20'!U$9:U$383,MATCH($B173,'KI 2019-20'!$B$9:$B$383,0)))</f>
        <v>0</v>
      </c>
      <c r="Q173" s="153">
        <f>_xlfn.IFNA(IF($B173=$B$382,0,INDEX('I.Supplementary 2019-20'!V$8:V$191,MATCH($B173,'I.Supplementary 2019-20'!$B$8:$B$191,0))),INDEX('KI 2019-20'!V$9:V$383,MATCH($B173,'KI 2019-20'!$B$9:$B$383,0)))</f>
        <v>0</v>
      </c>
      <c r="R173" s="155">
        <f>_xlfn.IFNA(IF($B173=$B$382,0,INDEX('I.Supplementary 2019-20'!W$8:W$191,MATCH($B173,'I.Supplementary 2019-20'!$B$8:$B$191,0))),INDEX('KI 2019-20'!W$9:W$383,MATCH($B173,'KI 2019-20'!$B$9:$B$383,0)))</f>
        <v>0</v>
      </c>
      <c r="S173" s="153">
        <f>_xlfn.IFNA(IF($B173=$B$382,0,INDEX('I.Supplementary 2019-20'!X$8:X$191,MATCH($B173,'I.Supplementary 2019-20'!$B$8:$B$191,0))),INDEX('KI 2019-20'!X$9:X$383,MATCH($B173,'KI 2019-20'!$B$9:$B$383,0)))</f>
        <v>37.484149597410159</v>
      </c>
      <c r="T173" s="153">
        <f>_xlfn.IFNA(IF($B173=$B$382,0,INDEX('I.Supplementary 2019-20'!Y$8:Y$191,MATCH($B173,'I.Supplementary 2019-20'!$B$8:$B$191,0))),INDEX('KI 2019-20'!Y$9:Y$383,MATCH($B173,'KI 2019-20'!$B$9:$B$383,0)))</f>
        <v>24.345890227040197</v>
      </c>
      <c r="U173" s="153">
        <f>_xlfn.IFNA(IF($B173=$B$382,0,INDEX('I.Supplementary 2019-20'!Z$8:Z$191,MATCH($B173,'I.Supplementary 2019-20'!$B$8:$B$191,0))),INDEX('KI 2019-20'!Z$9:Z$383,MATCH($B173,'KI 2019-20'!$B$9:$B$383,0)))</f>
        <v>0</v>
      </c>
      <c r="V173" s="153">
        <f>_xlfn.IFNA(IF($B173=$B$382,0,INDEX('I.Supplementary 2019-20'!AA$8:AA$191,MATCH($B173,'I.Supplementary 2019-20'!$B$8:$B$191,0))),INDEX('KI 2019-20'!AA$9:AA$383,MATCH($B173,'KI 2019-20'!$B$9:$B$383,0)))</f>
        <v>0</v>
      </c>
      <c r="W173" s="155">
        <f>_xlfn.IFNA(IF($B173=$B$382,0,INDEX('I.Supplementary 2019-20'!AB$8:AB$191,MATCH($B173,'I.Supplementary 2019-20'!$B$8:$B$191,0))),INDEX('KI 2019-20'!AB$9:AB$383,MATCH($B173,'KI 2019-20'!$B$9:$B$383,0)))</f>
        <v>0</v>
      </c>
      <c r="Y173" s="154">
        <f>_xlfn.IFNA(IF($B173=$B$382,0,INDEX('I.Supplementary 2019-20'!$I$8:$I$191,MATCH($B173,'I.Supplementary 2019-20'!$B$8:$B$191,0))),INDEX('KI 2019-20'!$I$9:$I$383,MATCH($B173,'KI 2019-20'!$B$9:$B$383,0)))</f>
        <v>9.9457953112334465</v>
      </c>
      <c r="Z173" s="153">
        <f>_xlfn.IFNA(IF($B173=$B$382,0,INDEX('I.Supplementary 2019-20'!$J$8:$J$191,MATCH($B173,'I.Supplementary 2019-20'!$B$8:$B$191,0))),INDEX('KI 2019-20'!$J$9:$J$383,MATCH($B173,'KI 2019-20'!$B$9:$B$383,0)))</f>
        <v>51.884244513216906</v>
      </c>
      <c r="AA173" s="155">
        <f>_xlfn.IFNA(IF($B173=$B$382,0,INDEX('I.Supplementary 2019-20'!$H$8:$H$191,MATCH($B173,'I.Supplementary 2019-20'!$B$8:$B$191,0))),INDEX('KI 2019-20'!$H$9:$H$383,MATCH($B173,'KI 2019-20'!$B$9:$B$383,0)))</f>
        <v>61.830039824450353</v>
      </c>
      <c r="AC173" s="156">
        <f>I173*('Other inputs'!$C$6/'Other inputs'!$C$5)</f>
        <v>8.7622404196767487</v>
      </c>
      <c r="AD173" s="149">
        <f>IF(B173=$B$35,J173*('Other inputs'!$C$6/'Other inputs'!$C$5)-('Other inputs'!$C$18/1000000),J173*('Other inputs'!$C$6/'Other inputs'!$C$5))</f>
        <v>1.3456045096623348</v>
      </c>
      <c r="AE173" s="149">
        <f>K173*('Other inputs'!$C$6/'Other inputs'!$C$5)</f>
        <v>0</v>
      </c>
      <c r="AF173" s="149">
        <f>L173*('Other inputs'!$C$6/'Other inputs'!$C$5)</f>
        <v>0</v>
      </c>
      <c r="AG173" s="188">
        <f>M173*('Other inputs'!$C$6/'Other inputs'!$C$5)</f>
        <v>0</v>
      </c>
      <c r="AH173" s="149">
        <f>N173*('Other inputs'!$C$6/'Other inputs'!$C$5)</f>
        <v>29.332648886041518</v>
      </c>
      <c r="AI173" s="149">
        <f>O173*('Other inputs'!$C$6/'Other inputs'!$C$5)</f>
        <v>23.396960099895828</v>
      </c>
      <c r="AJ173" s="149">
        <f>P173*('Other inputs'!$C$6/'Other inputs'!$C$5)</f>
        <v>0</v>
      </c>
      <c r="AK173" s="149">
        <f>Q173*('Other inputs'!$C$6/'Other inputs'!$C$5)</f>
        <v>0</v>
      </c>
      <c r="AL173" s="188">
        <f>R173*('Other inputs'!$C$6/'Other inputs'!$C$5)</f>
        <v>0</v>
      </c>
      <c r="AM173" s="156">
        <f t="shared" si="32"/>
        <v>38.094889305718269</v>
      </c>
      <c r="AN173" s="149">
        <f t="shared" si="33"/>
        <v>24.742564609558162</v>
      </c>
      <c r="AO173" s="149">
        <f t="shared" si="34"/>
        <v>0</v>
      </c>
      <c r="AP173" s="149">
        <f t="shared" si="35"/>
        <v>0</v>
      </c>
      <c r="AQ173" s="188">
        <f t="shared" si="36"/>
        <v>0</v>
      </c>
      <c r="AR173" s="149"/>
      <c r="AS173" s="156">
        <f>IF(D173=$C$171,'Other inputs'!$C$12/1000000,SUM(AC173:AG173))</f>
        <v>10.107844929339084</v>
      </c>
      <c r="AT173" s="200">
        <f>IF(D173=$C$171,$Z$171*('Other inputs'!$C$6/'Other inputs'!$C$5),SUM(AH173:AL173))</f>
        <v>52.729608985937347</v>
      </c>
      <c r="AU173" s="210">
        <f t="shared" si="37"/>
        <v>62.837453915276427</v>
      </c>
      <c r="AV173" s="214"/>
      <c r="AW173" s="199">
        <f>IF($G173=1,0,AC173*('Other inputs'!$F$6/'Other inputs'!$F$5))</f>
        <v>8.8106952054076793</v>
      </c>
      <c r="AX173" s="200">
        <f>IF($G173=1,0,AD173*('Other inputs'!$F$6/'Other inputs'!$F$5))</f>
        <v>1.3530456405913429</v>
      </c>
      <c r="AY173" s="200">
        <f>IF($G173=1,0,AE173*('Other inputs'!$F$6/'Other inputs'!$F$5))</f>
        <v>0</v>
      </c>
      <c r="AZ173" s="200">
        <f>IF($G173=1,0,AF173*('Other inputs'!$F$6/'Other inputs'!$F$5))</f>
        <v>0</v>
      </c>
      <c r="BA173" s="200">
        <f>IF($G173=1,0,AG173*('Other inputs'!$F$6/'Other inputs'!$F$5))</f>
        <v>0</v>
      </c>
      <c r="BB173" s="199">
        <f>IF($G173=1,0,AH173*('Other inputs'!$C$7/'Other inputs'!$C$6))</f>
        <v>29.332648886041518</v>
      </c>
      <c r="BC173" s="200">
        <f>IF($G173=1,0,AI173*('Other inputs'!$C$7/'Other inputs'!$C$6))</f>
        <v>23.396960099895828</v>
      </c>
      <c r="BD173" s="200">
        <f>IF($G173=1,0,AJ173*('Other inputs'!$C$7/'Other inputs'!$C$6))</f>
        <v>0</v>
      </c>
      <c r="BE173" s="200">
        <f>IF($G173=1,0,AK173*('Other inputs'!$C$7/'Other inputs'!$C$6))</f>
        <v>0</v>
      </c>
      <c r="BF173" s="200">
        <f>IF($G173=1,0,AL173*('Other inputs'!$C$7/'Other inputs'!$C$6))</f>
        <v>0</v>
      </c>
      <c r="BG173" s="199">
        <f t="shared" si="38"/>
        <v>38.143344091449194</v>
      </c>
      <c r="BH173" s="200">
        <f t="shared" si="39"/>
        <v>24.750005740487172</v>
      </c>
      <c r="BI173" s="200">
        <f t="shared" si="40"/>
        <v>0</v>
      </c>
      <c r="BJ173" s="200">
        <f t="shared" si="41"/>
        <v>0</v>
      </c>
      <c r="BK173" s="210">
        <f t="shared" si="42"/>
        <v>0</v>
      </c>
      <c r="BL173" s="200"/>
      <c r="BM173" s="199">
        <f>IF(D173=C$171,'Other inputs'!$C$13/1000000,SUM(AW173:BA173))</f>
        <v>10.163740845999023</v>
      </c>
      <c r="BN173" s="200">
        <f>IF(B173=$B$171,$AT$171*('Other inputs'!$C$7/'Other inputs'!$C$6),SUM(BB173:BF173))</f>
        <v>52.729608985937347</v>
      </c>
      <c r="BO173" s="188">
        <f t="shared" si="43"/>
        <v>62.893349831936369</v>
      </c>
    </row>
    <row r="174" spans="2:67">
      <c r="B174" s="121" t="str">
        <f>'KI 2019-20'!B175</f>
        <v>E2221</v>
      </c>
      <c r="C174" s="160" t="str">
        <f t="shared" si="30"/>
        <v>E2221</v>
      </c>
      <c r="D174" s="160" t="str">
        <f t="shared" si="31"/>
        <v>E2221</v>
      </c>
      <c r="E174" t="str">
        <f>INDEX('KI 2019-20'!D$9:D$383,MATCH($B174,'KI 2019-20'!$B$9:$B$383,0))</f>
        <v>SCNFIR</v>
      </c>
      <c r="F174">
        <f>INDEX('KI 2019-20'!E$9:E$383,MATCH($B174,'KI 2019-20'!$B$9:$B$383,0))</f>
        <v>0</v>
      </c>
      <c r="G174" s="119">
        <v>0</v>
      </c>
      <c r="H174" s="120" t="str">
        <f>INDEX('KI 2019-20'!F$9:F$383,MATCH($B174,'KI 2019-20'!$B$9:$B$383,0))</f>
        <v>Kent</v>
      </c>
      <c r="I174" s="154">
        <f>_xlfn.IFNA(IF($B174=$B$382,0,INDEX('I.Supplementary 2019-20'!N$8:N$191,MATCH($B174,'I.Supplementary 2019-20'!$B$8:$B$191,0))),INDEX('KI 2019-20'!N$9:N$383,MATCH($B174,'KI 2019-20'!$B$9:$B$383,0)))</f>
        <v>9.487110732910276</v>
      </c>
      <c r="J174" s="153">
        <f>_xlfn.IFNA(IF($B174=$B$382,0,INDEX('I.Supplementary 2019-20'!O$8:O$191,MATCH($B174,'I.Supplementary 2019-20'!$B$8:$B$191,0))),INDEX('KI 2019-20'!O$9:O$383,MATCH($B174,'KI 2019-20'!$B$9:$B$383,0)))</f>
        <v>0</v>
      </c>
      <c r="K174" s="153">
        <f>_xlfn.IFNA(IF($B174=$B$382,0,INDEX('I.Supplementary 2019-20'!P$8:P$191,MATCH($B174,'I.Supplementary 2019-20'!$B$8:$B$191,0))),INDEX('KI 2019-20'!P$9:P$383,MATCH($B174,'KI 2019-20'!$B$9:$B$383,0)))</f>
        <v>0</v>
      </c>
      <c r="L174" s="153">
        <f>_xlfn.IFNA(IF($B174=$B$382,0,INDEX('I.Supplementary 2019-20'!Q$8:Q$191,MATCH($B174,'I.Supplementary 2019-20'!$B$8:$B$191,0))),INDEX('KI 2019-20'!Q$9:Q$383,MATCH($B174,'KI 2019-20'!$B$9:$B$383,0)))</f>
        <v>0</v>
      </c>
      <c r="M174" s="155">
        <f>_xlfn.IFNA(IF($B174=$B$382,0,INDEX('I.Supplementary 2019-20'!R$8:R$191,MATCH($B174,'I.Supplementary 2019-20'!$B$8:$B$191,0))),INDEX('KI 2019-20'!R$9:R$383,MATCH($B174,'KI 2019-20'!$B$9:$B$383,0)))</f>
        <v>0</v>
      </c>
      <c r="N174" s="153">
        <f>_xlfn.IFNA(IF($B174=$B$382,0,INDEX('I.Supplementary 2019-20'!S$8:S$191,MATCH($B174,'I.Supplementary 2019-20'!$B$8:$B$191,0))),INDEX('KI 2019-20'!S$9:S$383,MATCH($B174,'KI 2019-20'!$B$9:$B$383,0)))</f>
        <v>184.88556580838824</v>
      </c>
      <c r="O174" s="153">
        <f>_xlfn.IFNA(IF($B174=$B$382,0,INDEX('I.Supplementary 2019-20'!T$8:T$191,MATCH($B174,'I.Supplementary 2019-20'!$B$8:$B$191,0))),INDEX('KI 2019-20'!T$9:T$383,MATCH($B174,'KI 2019-20'!$B$9:$B$383,0)))</f>
        <v>0</v>
      </c>
      <c r="P174" s="153">
        <f>_xlfn.IFNA(IF($B174=$B$382,0,INDEX('I.Supplementary 2019-20'!U$8:U$191,MATCH($B174,'I.Supplementary 2019-20'!$B$8:$B$191,0))),INDEX('KI 2019-20'!U$9:U$383,MATCH($B174,'KI 2019-20'!$B$9:$B$383,0)))</f>
        <v>0</v>
      </c>
      <c r="Q174" s="153">
        <f>_xlfn.IFNA(IF($B174=$B$382,0,INDEX('I.Supplementary 2019-20'!V$8:V$191,MATCH($B174,'I.Supplementary 2019-20'!$B$8:$B$191,0))),INDEX('KI 2019-20'!V$9:V$383,MATCH($B174,'KI 2019-20'!$B$9:$B$383,0)))</f>
        <v>0</v>
      </c>
      <c r="R174" s="155">
        <f>_xlfn.IFNA(IF($B174=$B$382,0,INDEX('I.Supplementary 2019-20'!W$8:W$191,MATCH($B174,'I.Supplementary 2019-20'!$B$8:$B$191,0))),INDEX('KI 2019-20'!W$9:W$383,MATCH($B174,'KI 2019-20'!$B$9:$B$383,0)))</f>
        <v>0</v>
      </c>
      <c r="S174" s="153">
        <f>_xlfn.IFNA(IF($B174=$B$382,0,INDEX('I.Supplementary 2019-20'!X$8:X$191,MATCH($B174,'I.Supplementary 2019-20'!$B$8:$B$191,0))),INDEX('KI 2019-20'!X$9:X$383,MATCH($B174,'KI 2019-20'!$B$9:$B$383,0)))</f>
        <v>194.37267654129852</v>
      </c>
      <c r="T174" s="153">
        <f>_xlfn.IFNA(IF($B174=$B$382,0,INDEX('I.Supplementary 2019-20'!Y$8:Y$191,MATCH($B174,'I.Supplementary 2019-20'!$B$8:$B$191,0))),INDEX('KI 2019-20'!Y$9:Y$383,MATCH($B174,'KI 2019-20'!$B$9:$B$383,0)))</f>
        <v>0</v>
      </c>
      <c r="U174" s="153">
        <f>_xlfn.IFNA(IF($B174=$B$382,0,INDEX('I.Supplementary 2019-20'!Z$8:Z$191,MATCH($B174,'I.Supplementary 2019-20'!$B$8:$B$191,0))),INDEX('KI 2019-20'!Z$9:Z$383,MATCH($B174,'KI 2019-20'!$B$9:$B$383,0)))</f>
        <v>0</v>
      </c>
      <c r="V174" s="153">
        <f>_xlfn.IFNA(IF($B174=$B$382,0,INDEX('I.Supplementary 2019-20'!AA$8:AA$191,MATCH($B174,'I.Supplementary 2019-20'!$B$8:$B$191,0))),INDEX('KI 2019-20'!AA$9:AA$383,MATCH($B174,'KI 2019-20'!$B$9:$B$383,0)))</f>
        <v>0</v>
      </c>
      <c r="W174" s="155">
        <f>_xlfn.IFNA(IF($B174=$B$382,0,INDEX('I.Supplementary 2019-20'!AB$8:AB$191,MATCH($B174,'I.Supplementary 2019-20'!$B$8:$B$191,0))),INDEX('KI 2019-20'!AB$9:AB$383,MATCH($B174,'KI 2019-20'!$B$9:$B$383,0)))</f>
        <v>0</v>
      </c>
      <c r="Y174" s="154">
        <f>_xlfn.IFNA(IF($B174=$B$382,0,INDEX('I.Supplementary 2019-20'!$I$8:$I$191,MATCH($B174,'I.Supplementary 2019-20'!$B$8:$B$191,0))),INDEX('KI 2019-20'!$I$9:$I$383,MATCH($B174,'KI 2019-20'!$B$9:$B$383,0)))</f>
        <v>9.487110732910276</v>
      </c>
      <c r="Z174" s="153">
        <f>_xlfn.IFNA(IF($B174=$B$382,0,INDEX('I.Supplementary 2019-20'!$J$8:$J$191,MATCH($B174,'I.Supplementary 2019-20'!$B$8:$B$191,0))),INDEX('KI 2019-20'!$J$9:$J$383,MATCH($B174,'KI 2019-20'!$B$9:$B$383,0)))</f>
        <v>184.88556580838824</v>
      </c>
      <c r="AA174" s="155">
        <f>_xlfn.IFNA(IF($B174=$B$382,0,INDEX('I.Supplementary 2019-20'!$H$8:$H$191,MATCH($B174,'I.Supplementary 2019-20'!$B$8:$B$191,0))),INDEX('KI 2019-20'!$H$9:$H$383,MATCH($B174,'KI 2019-20'!$B$9:$B$383,0)))</f>
        <v>194.37267654129852</v>
      </c>
      <c r="AC174" s="156">
        <f>I174*('Other inputs'!$C$6/'Other inputs'!$C$5)</f>
        <v>9.6416868751980207</v>
      </c>
      <c r="AD174" s="149">
        <f>IF(B174=$B$35,J174*('Other inputs'!$C$6/'Other inputs'!$C$5)-('Other inputs'!$C$18/1000000),J174*('Other inputs'!$C$6/'Other inputs'!$C$5))</f>
        <v>0</v>
      </c>
      <c r="AE174" s="149">
        <f>K174*('Other inputs'!$C$6/'Other inputs'!$C$5)</f>
        <v>0</v>
      </c>
      <c r="AF174" s="149">
        <f>L174*('Other inputs'!$C$6/'Other inputs'!$C$5)</f>
        <v>0</v>
      </c>
      <c r="AG174" s="188">
        <f>M174*('Other inputs'!$C$6/'Other inputs'!$C$5)</f>
        <v>0</v>
      </c>
      <c r="AH174" s="149">
        <f>N174*('Other inputs'!$C$6/'Other inputs'!$C$5)</f>
        <v>187.89795791931923</v>
      </c>
      <c r="AI174" s="149">
        <f>O174*('Other inputs'!$C$6/'Other inputs'!$C$5)</f>
        <v>0</v>
      </c>
      <c r="AJ174" s="149">
        <f>P174*('Other inputs'!$C$6/'Other inputs'!$C$5)</f>
        <v>0</v>
      </c>
      <c r="AK174" s="149">
        <f>Q174*('Other inputs'!$C$6/'Other inputs'!$C$5)</f>
        <v>0</v>
      </c>
      <c r="AL174" s="188">
        <f>R174*('Other inputs'!$C$6/'Other inputs'!$C$5)</f>
        <v>0</v>
      </c>
      <c r="AM174" s="156">
        <f t="shared" si="32"/>
        <v>197.53964479451724</v>
      </c>
      <c r="AN174" s="149">
        <f t="shared" si="33"/>
        <v>0</v>
      </c>
      <c r="AO174" s="149">
        <f t="shared" si="34"/>
        <v>0</v>
      </c>
      <c r="AP174" s="149">
        <f t="shared" si="35"/>
        <v>0</v>
      </c>
      <c r="AQ174" s="188">
        <f t="shared" si="36"/>
        <v>0</v>
      </c>
      <c r="AR174" s="149"/>
      <c r="AS174" s="156">
        <f>IF(D174=$C$171,'Other inputs'!$C$12/1000000,SUM(AC174:AG174))</f>
        <v>9.6416868751980207</v>
      </c>
      <c r="AT174" s="200">
        <f>IF(D174=$C$171,$Z$171*('Other inputs'!$C$6/'Other inputs'!$C$5),SUM(AH174:AL174))</f>
        <v>187.89795791931923</v>
      </c>
      <c r="AU174" s="210">
        <f t="shared" si="37"/>
        <v>197.53964479451724</v>
      </c>
      <c r="AV174" s="214"/>
      <c r="AW174" s="199">
        <f>IF($G174=1,0,AC174*('Other inputs'!$F$6/'Other inputs'!$F$5))</f>
        <v>9.6950049593004977</v>
      </c>
      <c r="AX174" s="200">
        <f>IF($G174=1,0,AD174*('Other inputs'!$F$6/'Other inputs'!$F$5))</f>
        <v>0</v>
      </c>
      <c r="AY174" s="200">
        <f>IF($G174=1,0,AE174*('Other inputs'!$F$6/'Other inputs'!$F$5))</f>
        <v>0</v>
      </c>
      <c r="AZ174" s="200">
        <f>IF($G174=1,0,AF174*('Other inputs'!$F$6/'Other inputs'!$F$5))</f>
        <v>0</v>
      </c>
      <c r="BA174" s="200">
        <f>IF($G174=1,0,AG174*('Other inputs'!$F$6/'Other inputs'!$F$5))</f>
        <v>0</v>
      </c>
      <c r="BB174" s="199">
        <f>IF($G174=1,0,AH174*('Other inputs'!$C$7/'Other inputs'!$C$6))</f>
        <v>187.89795791931923</v>
      </c>
      <c r="BC174" s="200">
        <f>IF($G174=1,0,AI174*('Other inputs'!$C$7/'Other inputs'!$C$6))</f>
        <v>0</v>
      </c>
      <c r="BD174" s="200">
        <f>IF($G174=1,0,AJ174*('Other inputs'!$C$7/'Other inputs'!$C$6))</f>
        <v>0</v>
      </c>
      <c r="BE174" s="200">
        <f>IF($G174=1,0,AK174*('Other inputs'!$C$7/'Other inputs'!$C$6))</f>
        <v>0</v>
      </c>
      <c r="BF174" s="200">
        <f>IF($G174=1,0,AL174*('Other inputs'!$C$7/'Other inputs'!$C$6))</f>
        <v>0</v>
      </c>
      <c r="BG174" s="199">
        <f t="shared" si="38"/>
        <v>197.59296287861972</v>
      </c>
      <c r="BH174" s="200">
        <f t="shared" si="39"/>
        <v>0</v>
      </c>
      <c r="BI174" s="200">
        <f t="shared" si="40"/>
        <v>0</v>
      </c>
      <c r="BJ174" s="200">
        <f t="shared" si="41"/>
        <v>0</v>
      </c>
      <c r="BK174" s="210">
        <f t="shared" si="42"/>
        <v>0</v>
      </c>
      <c r="BL174" s="200"/>
      <c r="BM174" s="199">
        <f>IF(D174=C$171,'Other inputs'!$C$13/1000000,SUM(AW174:BA174))</f>
        <v>9.6950049593004977</v>
      </c>
      <c r="BN174" s="200">
        <f>IF(B174=$B$171,$AT$171*('Other inputs'!$C$7/'Other inputs'!$C$6),SUM(BB174:BF174))</f>
        <v>187.89795791931923</v>
      </c>
      <c r="BO174" s="188">
        <f t="shared" si="43"/>
        <v>197.59296287861972</v>
      </c>
    </row>
    <row r="175" spans="2:67">
      <c r="B175" s="121" t="str">
        <f>'KI 2019-20'!B176</f>
        <v>E6122</v>
      </c>
      <c r="C175" s="160" t="str">
        <f t="shared" si="30"/>
        <v>E6122</v>
      </c>
      <c r="D175" s="160" t="str">
        <f t="shared" si="31"/>
        <v>E6122</v>
      </c>
      <c r="E175" t="str">
        <f>INDEX('KI 2019-20'!D$9:D$383,MATCH($B175,'KI 2019-20'!$B$9:$B$383,0))</f>
        <v>SFIR</v>
      </c>
      <c r="F175">
        <f>INDEX('KI 2019-20'!E$9:E$383,MATCH($B175,'KI 2019-20'!$B$9:$B$383,0))</f>
        <v>0</v>
      </c>
      <c r="G175" s="119">
        <v>0</v>
      </c>
      <c r="H175" s="120" t="str">
        <f>INDEX('KI 2019-20'!F$9:F$383,MATCH($B175,'KI 2019-20'!$B$9:$B$383,0))</f>
        <v>Kent Fire Authority</v>
      </c>
      <c r="I175" s="154">
        <f>_xlfn.IFNA(IF($B175=$B$382,0,INDEX('I.Supplementary 2019-20'!N$8:N$191,MATCH($B175,'I.Supplementary 2019-20'!$B$8:$B$191,0))),INDEX('KI 2019-20'!N$9:N$383,MATCH($B175,'KI 2019-20'!$B$9:$B$383,0)))</f>
        <v>0</v>
      </c>
      <c r="J175" s="153">
        <f>_xlfn.IFNA(IF($B175=$B$382,0,INDEX('I.Supplementary 2019-20'!O$8:O$191,MATCH($B175,'I.Supplementary 2019-20'!$B$8:$B$191,0))),INDEX('KI 2019-20'!O$9:O$383,MATCH($B175,'KI 2019-20'!$B$9:$B$383,0)))</f>
        <v>0</v>
      </c>
      <c r="K175" s="153">
        <f>_xlfn.IFNA(IF($B175=$B$382,0,INDEX('I.Supplementary 2019-20'!P$8:P$191,MATCH($B175,'I.Supplementary 2019-20'!$B$8:$B$191,0))),INDEX('KI 2019-20'!P$9:P$383,MATCH($B175,'KI 2019-20'!$B$9:$B$383,0)))</f>
        <v>6.3189793029735908</v>
      </c>
      <c r="L175" s="153">
        <f>_xlfn.IFNA(IF($B175=$B$382,0,INDEX('I.Supplementary 2019-20'!Q$8:Q$191,MATCH($B175,'I.Supplementary 2019-20'!$B$8:$B$191,0))),INDEX('KI 2019-20'!Q$9:Q$383,MATCH($B175,'KI 2019-20'!$B$9:$B$383,0)))</f>
        <v>0</v>
      </c>
      <c r="M175" s="155">
        <f>_xlfn.IFNA(IF($B175=$B$382,0,INDEX('I.Supplementary 2019-20'!R$8:R$191,MATCH($B175,'I.Supplementary 2019-20'!$B$8:$B$191,0))),INDEX('KI 2019-20'!R$9:R$383,MATCH($B175,'KI 2019-20'!$B$9:$B$383,0)))</f>
        <v>0</v>
      </c>
      <c r="N175" s="153">
        <f>_xlfn.IFNA(IF($B175=$B$382,0,INDEX('I.Supplementary 2019-20'!S$8:S$191,MATCH($B175,'I.Supplementary 2019-20'!$B$8:$B$191,0))),INDEX('KI 2019-20'!S$9:S$383,MATCH($B175,'KI 2019-20'!$B$9:$B$383,0)))</f>
        <v>0</v>
      </c>
      <c r="O175" s="153">
        <f>_xlfn.IFNA(IF($B175=$B$382,0,INDEX('I.Supplementary 2019-20'!T$8:T$191,MATCH($B175,'I.Supplementary 2019-20'!$B$8:$B$191,0))),INDEX('KI 2019-20'!T$9:T$383,MATCH($B175,'KI 2019-20'!$B$9:$B$383,0)))</f>
        <v>0</v>
      </c>
      <c r="P175" s="153">
        <f>_xlfn.IFNA(IF($B175=$B$382,0,INDEX('I.Supplementary 2019-20'!U$8:U$191,MATCH($B175,'I.Supplementary 2019-20'!$B$8:$B$191,0))),INDEX('KI 2019-20'!U$9:U$383,MATCH($B175,'KI 2019-20'!$B$9:$B$383,0)))</f>
        <v>14.664201692296855</v>
      </c>
      <c r="Q175" s="153">
        <f>_xlfn.IFNA(IF($B175=$B$382,0,INDEX('I.Supplementary 2019-20'!V$8:V$191,MATCH($B175,'I.Supplementary 2019-20'!$B$8:$B$191,0))),INDEX('KI 2019-20'!V$9:V$383,MATCH($B175,'KI 2019-20'!$B$9:$B$383,0)))</f>
        <v>0</v>
      </c>
      <c r="R175" s="155">
        <f>_xlfn.IFNA(IF($B175=$B$382,0,INDEX('I.Supplementary 2019-20'!W$8:W$191,MATCH($B175,'I.Supplementary 2019-20'!$B$8:$B$191,0))),INDEX('KI 2019-20'!W$9:W$383,MATCH($B175,'KI 2019-20'!$B$9:$B$383,0)))</f>
        <v>0</v>
      </c>
      <c r="S175" s="153">
        <f>_xlfn.IFNA(IF($B175=$B$382,0,INDEX('I.Supplementary 2019-20'!X$8:X$191,MATCH($B175,'I.Supplementary 2019-20'!$B$8:$B$191,0))),INDEX('KI 2019-20'!X$9:X$383,MATCH($B175,'KI 2019-20'!$B$9:$B$383,0)))</f>
        <v>0</v>
      </c>
      <c r="T175" s="153">
        <f>_xlfn.IFNA(IF($B175=$B$382,0,INDEX('I.Supplementary 2019-20'!Y$8:Y$191,MATCH($B175,'I.Supplementary 2019-20'!$B$8:$B$191,0))),INDEX('KI 2019-20'!Y$9:Y$383,MATCH($B175,'KI 2019-20'!$B$9:$B$383,0)))</f>
        <v>0</v>
      </c>
      <c r="U175" s="153">
        <f>_xlfn.IFNA(IF($B175=$B$382,0,INDEX('I.Supplementary 2019-20'!Z$8:Z$191,MATCH($B175,'I.Supplementary 2019-20'!$B$8:$B$191,0))),INDEX('KI 2019-20'!Z$9:Z$383,MATCH($B175,'KI 2019-20'!$B$9:$B$383,0)))</f>
        <v>20.983180995270445</v>
      </c>
      <c r="V175" s="153">
        <f>_xlfn.IFNA(IF($B175=$B$382,0,INDEX('I.Supplementary 2019-20'!AA$8:AA$191,MATCH($B175,'I.Supplementary 2019-20'!$B$8:$B$191,0))),INDEX('KI 2019-20'!AA$9:AA$383,MATCH($B175,'KI 2019-20'!$B$9:$B$383,0)))</f>
        <v>0</v>
      </c>
      <c r="W175" s="155">
        <f>_xlfn.IFNA(IF($B175=$B$382,0,INDEX('I.Supplementary 2019-20'!AB$8:AB$191,MATCH($B175,'I.Supplementary 2019-20'!$B$8:$B$191,0))),INDEX('KI 2019-20'!AB$9:AB$383,MATCH($B175,'KI 2019-20'!$B$9:$B$383,0)))</f>
        <v>0</v>
      </c>
      <c r="Y175" s="154">
        <f>_xlfn.IFNA(IF($B175=$B$382,0,INDEX('I.Supplementary 2019-20'!$I$8:$I$191,MATCH($B175,'I.Supplementary 2019-20'!$B$8:$B$191,0))),INDEX('KI 2019-20'!$I$9:$I$383,MATCH($B175,'KI 2019-20'!$B$9:$B$383,0)))</f>
        <v>6.3189793029735908</v>
      </c>
      <c r="Z175" s="153">
        <f>_xlfn.IFNA(IF($B175=$B$382,0,INDEX('I.Supplementary 2019-20'!$J$8:$J$191,MATCH($B175,'I.Supplementary 2019-20'!$B$8:$B$191,0))),INDEX('KI 2019-20'!$J$9:$J$383,MATCH($B175,'KI 2019-20'!$B$9:$B$383,0)))</f>
        <v>14.664201692296855</v>
      </c>
      <c r="AA175" s="155">
        <f>_xlfn.IFNA(IF($B175=$B$382,0,INDEX('I.Supplementary 2019-20'!$H$8:$H$191,MATCH($B175,'I.Supplementary 2019-20'!$B$8:$B$191,0))),INDEX('KI 2019-20'!$H$9:$H$383,MATCH($B175,'KI 2019-20'!$B$9:$B$383,0)))</f>
        <v>20.983180995270445</v>
      </c>
      <c r="AC175" s="156">
        <f>I175*('Other inputs'!$C$6/'Other inputs'!$C$5)</f>
        <v>0</v>
      </c>
      <c r="AD175" s="149">
        <f>IF(B175=$B$35,J175*('Other inputs'!$C$6/'Other inputs'!$C$5)-('Other inputs'!$C$18/1000000),J175*('Other inputs'!$C$6/'Other inputs'!$C$5))</f>
        <v>0</v>
      </c>
      <c r="AE175" s="149">
        <f>K175*('Other inputs'!$C$6/'Other inputs'!$C$5)</f>
        <v>6.4219361958937311</v>
      </c>
      <c r="AF175" s="149">
        <f>L175*('Other inputs'!$C$6/'Other inputs'!$C$5)</f>
        <v>0</v>
      </c>
      <c r="AG175" s="188">
        <f>M175*('Other inputs'!$C$6/'Other inputs'!$C$5)</f>
        <v>0</v>
      </c>
      <c r="AH175" s="149">
        <f>N175*('Other inputs'!$C$6/'Other inputs'!$C$5)</f>
        <v>0</v>
      </c>
      <c r="AI175" s="149">
        <f>O175*('Other inputs'!$C$6/'Other inputs'!$C$5)</f>
        <v>0</v>
      </c>
      <c r="AJ175" s="149">
        <f>P175*('Other inputs'!$C$6/'Other inputs'!$C$5)</f>
        <v>14.903129622110246</v>
      </c>
      <c r="AK175" s="149">
        <f>Q175*('Other inputs'!$C$6/'Other inputs'!$C$5)</f>
        <v>0</v>
      </c>
      <c r="AL175" s="188">
        <f>R175*('Other inputs'!$C$6/'Other inputs'!$C$5)</f>
        <v>0</v>
      </c>
      <c r="AM175" s="156">
        <f t="shared" si="32"/>
        <v>0</v>
      </c>
      <c r="AN175" s="149">
        <f t="shared" si="33"/>
        <v>0</v>
      </c>
      <c r="AO175" s="149">
        <f t="shared" si="34"/>
        <v>21.325065818003978</v>
      </c>
      <c r="AP175" s="149">
        <f t="shared" si="35"/>
        <v>0</v>
      </c>
      <c r="AQ175" s="188">
        <f t="shared" si="36"/>
        <v>0</v>
      </c>
      <c r="AR175" s="149"/>
      <c r="AS175" s="156">
        <f>IF(D175=$C$171,'Other inputs'!$C$12/1000000,SUM(AC175:AG175))</f>
        <v>6.4219361958937311</v>
      </c>
      <c r="AT175" s="200">
        <f>IF(D175=$C$171,$Z$171*('Other inputs'!$C$6/'Other inputs'!$C$5),SUM(AH175:AL175))</f>
        <v>14.903129622110246</v>
      </c>
      <c r="AU175" s="210">
        <f t="shared" si="37"/>
        <v>21.325065818003978</v>
      </c>
      <c r="AV175" s="214"/>
      <c r="AW175" s="199">
        <f>IF($G175=1,0,AC175*('Other inputs'!$F$6/'Other inputs'!$F$5))</f>
        <v>0</v>
      </c>
      <c r="AX175" s="200">
        <f>IF($G175=1,0,AD175*('Other inputs'!$F$6/'Other inputs'!$F$5))</f>
        <v>0</v>
      </c>
      <c r="AY175" s="200">
        <f>IF($G175=1,0,AE175*('Other inputs'!$F$6/'Other inputs'!$F$5))</f>
        <v>6.4574492071152623</v>
      </c>
      <c r="AZ175" s="200">
        <f>IF($G175=1,0,AF175*('Other inputs'!$F$6/'Other inputs'!$F$5))</f>
        <v>0</v>
      </c>
      <c r="BA175" s="200">
        <f>IF($G175=1,0,AG175*('Other inputs'!$F$6/'Other inputs'!$F$5))</f>
        <v>0</v>
      </c>
      <c r="BB175" s="199">
        <f>IF($G175=1,0,AH175*('Other inputs'!$C$7/'Other inputs'!$C$6))</f>
        <v>0</v>
      </c>
      <c r="BC175" s="200">
        <f>IF($G175=1,0,AI175*('Other inputs'!$C$7/'Other inputs'!$C$6))</f>
        <v>0</v>
      </c>
      <c r="BD175" s="200">
        <f>IF($G175=1,0,AJ175*('Other inputs'!$C$7/'Other inputs'!$C$6))</f>
        <v>14.903129622110246</v>
      </c>
      <c r="BE175" s="200">
        <f>IF($G175=1,0,AK175*('Other inputs'!$C$7/'Other inputs'!$C$6))</f>
        <v>0</v>
      </c>
      <c r="BF175" s="200">
        <f>IF($G175=1,0,AL175*('Other inputs'!$C$7/'Other inputs'!$C$6))</f>
        <v>0</v>
      </c>
      <c r="BG175" s="199">
        <f t="shared" si="38"/>
        <v>0</v>
      </c>
      <c r="BH175" s="200">
        <f t="shared" si="39"/>
        <v>0</v>
      </c>
      <c r="BI175" s="200">
        <f t="shared" si="40"/>
        <v>21.36057882922551</v>
      </c>
      <c r="BJ175" s="200">
        <f t="shared" si="41"/>
        <v>0</v>
      </c>
      <c r="BK175" s="210">
        <f t="shared" si="42"/>
        <v>0</v>
      </c>
      <c r="BL175" s="200"/>
      <c r="BM175" s="199">
        <f>IF(D175=C$171,'Other inputs'!$C$13/1000000,SUM(AW175:BA175))</f>
        <v>6.4574492071152623</v>
      </c>
      <c r="BN175" s="200">
        <f>IF(B175=$B$171,$AT$171*('Other inputs'!$C$7/'Other inputs'!$C$6),SUM(BB175:BF175))</f>
        <v>14.903129622110246</v>
      </c>
      <c r="BO175" s="188">
        <f t="shared" si="43"/>
        <v>21.36057882922551</v>
      </c>
    </row>
    <row r="176" spans="2:67">
      <c r="B176" s="121" t="str">
        <f>'KI 2019-20'!B177</f>
        <v>E2834</v>
      </c>
      <c r="C176" s="160" t="str">
        <f t="shared" si="30"/>
        <v>E2834</v>
      </c>
      <c r="D176" s="160" t="str">
        <f t="shared" si="31"/>
        <v>E2834</v>
      </c>
      <c r="E176" t="str">
        <f>INDEX('KI 2019-20'!D$9:D$383,MATCH($B176,'KI 2019-20'!$B$9:$B$383,0))</f>
        <v>SD</v>
      </c>
      <c r="F176" t="str">
        <f>INDEX('KI 2019-20'!E$9:E$383,MATCH($B176,'KI 2019-20'!$B$9:$B$383,0))</f>
        <v>P1907</v>
      </c>
      <c r="G176" s="119">
        <v>2</v>
      </c>
      <c r="H176" s="120" t="str">
        <f>INDEX('KI 2019-20'!F$9:F$383,MATCH($B176,'KI 2019-20'!$B$9:$B$383,0))</f>
        <v>Kettering</v>
      </c>
      <c r="I176" s="154">
        <f>_xlfn.IFNA(IF($B176=$B$382,0,INDEX('I.Supplementary 2019-20'!N$8:N$191,MATCH($B176,'I.Supplementary 2019-20'!$B$8:$B$191,0))),INDEX('KI 2019-20'!N$9:N$383,MATCH($B176,'KI 2019-20'!$B$9:$B$383,0)))</f>
        <v>0</v>
      </c>
      <c r="J176" s="153">
        <f>_xlfn.IFNA(IF($B176=$B$382,0,INDEX('I.Supplementary 2019-20'!O$8:O$191,MATCH($B176,'I.Supplementary 2019-20'!$B$8:$B$191,0))),INDEX('KI 2019-20'!O$9:O$383,MATCH($B176,'KI 2019-20'!$B$9:$B$383,0)))</f>
        <v>0</v>
      </c>
      <c r="K176" s="153">
        <f>_xlfn.IFNA(IF($B176=$B$382,0,INDEX('I.Supplementary 2019-20'!P$8:P$191,MATCH($B176,'I.Supplementary 2019-20'!$B$8:$B$191,0))),INDEX('KI 2019-20'!P$9:P$383,MATCH($B176,'KI 2019-20'!$B$9:$B$383,0)))</f>
        <v>0</v>
      </c>
      <c r="L176" s="153">
        <f>_xlfn.IFNA(IF($B176=$B$382,0,INDEX('I.Supplementary 2019-20'!Q$8:Q$191,MATCH($B176,'I.Supplementary 2019-20'!$B$8:$B$191,0))),INDEX('KI 2019-20'!Q$9:Q$383,MATCH($B176,'KI 2019-20'!$B$9:$B$383,0)))</f>
        <v>0</v>
      </c>
      <c r="M176" s="155">
        <f>_xlfn.IFNA(IF($B176=$B$382,0,INDEX('I.Supplementary 2019-20'!R$8:R$191,MATCH($B176,'I.Supplementary 2019-20'!$B$8:$B$191,0))),INDEX('KI 2019-20'!R$9:R$383,MATCH($B176,'KI 2019-20'!$B$9:$B$383,0)))</f>
        <v>0</v>
      </c>
      <c r="N176" s="153">
        <f>_xlfn.IFNA(IF($B176=$B$382,0,INDEX('I.Supplementary 2019-20'!S$8:S$191,MATCH($B176,'I.Supplementary 2019-20'!$B$8:$B$191,0))),INDEX('KI 2019-20'!S$9:S$383,MATCH($B176,'KI 2019-20'!$B$9:$B$383,0)))</f>
        <v>0</v>
      </c>
      <c r="O176" s="153">
        <f>_xlfn.IFNA(IF($B176=$B$382,0,INDEX('I.Supplementary 2019-20'!T$8:T$191,MATCH($B176,'I.Supplementary 2019-20'!$B$8:$B$191,0))),INDEX('KI 2019-20'!T$9:T$383,MATCH($B176,'KI 2019-20'!$B$9:$B$383,0)))</f>
        <v>2.4838685804690357</v>
      </c>
      <c r="P176" s="153">
        <f>_xlfn.IFNA(IF($B176=$B$382,0,INDEX('I.Supplementary 2019-20'!U$8:U$191,MATCH($B176,'I.Supplementary 2019-20'!$B$8:$B$191,0))),INDEX('KI 2019-20'!U$9:U$383,MATCH($B176,'KI 2019-20'!$B$9:$B$383,0)))</f>
        <v>0</v>
      </c>
      <c r="Q176" s="153">
        <f>_xlfn.IFNA(IF($B176=$B$382,0,INDEX('I.Supplementary 2019-20'!V$8:V$191,MATCH($B176,'I.Supplementary 2019-20'!$B$8:$B$191,0))),INDEX('KI 2019-20'!V$9:V$383,MATCH($B176,'KI 2019-20'!$B$9:$B$383,0)))</f>
        <v>0</v>
      </c>
      <c r="R176" s="155">
        <f>_xlfn.IFNA(IF($B176=$B$382,0,INDEX('I.Supplementary 2019-20'!W$8:W$191,MATCH($B176,'I.Supplementary 2019-20'!$B$8:$B$191,0))),INDEX('KI 2019-20'!W$9:W$383,MATCH($B176,'KI 2019-20'!$B$9:$B$383,0)))</f>
        <v>0</v>
      </c>
      <c r="S176" s="153">
        <f>_xlfn.IFNA(IF($B176=$B$382,0,INDEX('I.Supplementary 2019-20'!X$8:X$191,MATCH($B176,'I.Supplementary 2019-20'!$B$8:$B$191,0))),INDEX('KI 2019-20'!X$9:X$383,MATCH($B176,'KI 2019-20'!$B$9:$B$383,0)))</f>
        <v>0</v>
      </c>
      <c r="T176" s="153">
        <f>_xlfn.IFNA(IF($B176=$B$382,0,INDEX('I.Supplementary 2019-20'!Y$8:Y$191,MATCH($B176,'I.Supplementary 2019-20'!$B$8:$B$191,0))),INDEX('KI 2019-20'!Y$9:Y$383,MATCH($B176,'KI 2019-20'!$B$9:$B$383,0)))</f>
        <v>2.4838685804690357</v>
      </c>
      <c r="U176" s="153">
        <f>_xlfn.IFNA(IF($B176=$B$382,0,INDEX('I.Supplementary 2019-20'!Z$8:Z$191,MATCH($B176,'I.Supplementary 2019-20'!$B$8:$B$191,0))),INDEX('KI 2019-20'!Z$9:Z$383,MATCH($B176,'KI 2019-20'!$B$9:$B$383,0)))</f>
        <v>0</v>
      </c>
      <c r="V176" s="153">
        <f>_xlfn.IFNA(IF($B176=$B$382,0,INDEX('I.Supplementary 2019-20'!AA$8:AA$191,MATCH($B176,'I.Supplementary 2019-20'!$B$8:$B$191,0))),INDEX('KI 2019-20'!AA$9:AA$383,MATCH($B176,'KI 2019-20'!$B$9:$B$383,0)))</f>
        <v>0</v>
      </c>
      <c r="W176" s="155">
        <f>_xlfn.IFNA(IF($B176=$B$382,0,INDEX('I.Supplementary 2019-20'!AB$8:AB$191,MATCH($B176,'I.Supplementary 2019-20'!$B$8:$B$191,0))),INDEX('KI 2019-20'!AB$9:AB$383,MATCH($B176,'KI 2019-20'!$B$9:$B$383,0)))</f>
        <v>0</v>
      </c>
      <c r="Y176" s="154">
        <f>_xlfn.IFNA(IF($B176=$B$382,0,INDEX('I.Supplementary 2019-20'!$I$8:$I$191,MATCH($B176,'I.Supplementary 2019-20'!$B$8:$B$191,0))),INDEX('KI 2019-20'!$I$9:$I$383,MATCH($B176,'KI 2019-20'!$B$9:$B$383,0)))</f>
        <v>0</v>
      </c>
      <c r="Z176" s="153">
        <f>_xlfn.IFNA(IF($B176=$B$382,0,INDEX('I.Supplementary 2019-20'!$J$8:$J$191,MATCH($B176,'I.Supplementary 2019-20'!$B$8:$B$191,0))),INDEX('KI 2019-20'!$J$9:$J$383,MATCH($B176,'KI 2019-20'!$B$9:$B$383,0)))</f>
        <v>2.4838685804690357</v>
      </c>
      <c r="AA176" s="155">
        <f>_xlfn.IFNA(IF($B176=$B$382,0,INDEX('I.Supplementary 2019-20'!$H$8:$H$191,MATCH($B176,'I.Supplementary 2019-20'!$B$8:$B$191,0))),INDEX('KI 2019-20'!$H$9:$H$383,MATCH($B176,'KI 2019-20'!$B$9:$B$383,0)))</f>
        <v>2.4838685804690357</v>
      </c>
      <c r="AC176" s="156">
        <f>I176*('Other inputs'!$C$6/'Other inputs'!$C$5)</f>
        <v>0</v>
      </c>
      <c r="AD176" s="149">
        <f>IF(B176=$B$35,J176*('Other inputs'!$C$6/'Other inputs'!$C$5)-('Other inputs'!$C$18/1000000),J176*('Other inputs'!$C$6/'Other inputs'!$C$5))</f>
        <v>0</v>
      </c>
      <c r="AE176" s="149">
        <f>K176*('Other inputs'!$C$6/'Other inputs'!$C$5)</f>
        <v>0</v>
      </c>
      <c r="AF176" s="149">
        <f>L176*('Other inputs'!$C$6/'Other inputs'!$C$5)</f>
        <v>0</v>
      </c>
      <c r="AG176" s="188">
        <f>M176*('Other inputs'!$C$6/'Other inputs'!$C$5)</f>
        <v>0</v>
      </c>
      <c r="AH176" s="149">
        <f>N176*('Other inputs'!$C$6/'Other inputs'!$C$5)</f>
        <v>0</v>
      </c>
      <c r="AI176" s="149">
        <f>O176*('Other inputs'!$C$6/'Other inputs'!$C$5)</f>
        <v>2.5243389443055984</v>
      </c>
      <c r="AJ176" s="149">
        <f>P176*('Other inputs'!$C$6/'Other inputs'!$C$5)</f>
        <v>0</v>
      </c>
      <c r="AK176" s="149">
        <f>Q176*('Other inputs'!$C$6/'Other inputs'!$C$5)</f>
        <v>0</v>
      </c>
      <c r="AL176" s="188">
        <f>R176*('Other inputs'!$C$6/'Other inputs'!$C$5)</f>
        <v>0</v>
      </c>
      <c r="AM176" s="156">
        <f t="shared" si="32"/>
        <v>0</v>
      </c>
      <c r="AN176" s="149">
        <f t="shared" si="33"/>
        <v>2.5243389443055984</v>
      </c>
      <c r="AO176" s="149">
        <f t="shared" si="34"/>
        <v>0</v>
      </c>
      <c r="AP176" s="149">
        <f t="shared" si="35"/>
        <v>0</v>
      </c>
      <c r="AQ176" s="188">
        <f t="shared" si="36"/>
        <v>0</v>
      </c>
      <c r="AR176" s="149"/>
      <c r="AS176" s="156">
        <f>IF(D176=$C$171,'Other inputs'!$C$12/1000000,SUM(AC176:AG176))</f>
        <v>0</v>
      </c>
      <c r="AT176" s="200">
        <f>IF(D176=$C$171,$Z$171*('Other inputs'!$C$6/'Other inputs'!$C$5),SUM(AH176:AL176))</f>
        <v>2.5243389443055984</v>
      </c>
      <c r="AU176" s="210">
        <f t="shared" si="37"/>
        <v>2.5243389443055984</v>
      </c>
      <c r="AV176" s="214"/>
      <c r="AW176" s="199">
        <f>IF($G176=1,0,AC176*('Other inputs'!$F$6/'Other inputs'!$F$5))</f>
        <v>0</v>
      </c>
      <c r="AX176" s="200">
        <f>IF($G176=1,0,AD176*('Other inputs'!$F$6/'Other inputs'!$F$5))</f>
        <v>0</v>
      </c>
      <c r="AY176" s="200">
        <f>IF($G176=1,0,AE176*('Other inputs'!$F$6/'Other inputs'!$F$5))</f>
        <v>0</v>
      </c>
      <c r="AZ176" s="200">
        <f>IF($G176=1,0,AF176*('Other inputs'!$F$6/'Other inputs'!$F$5))</f>
        <v>0</v>
      </c>
      <c r="BA176" s="200">
        <f>IF($G176=1,0,AG176*('Other inputs'!$F$6/'Other inputs'!$F$5))</f>
        <v>0</v>
      </c>
      <c r="BB176" s="199">
        <f>IF($G176=1,0,AH176*('Other inputs'!$C$7/'Other inputs'!$C$6))</f>
        <v>0</v>
      </c>
      <c r="BC176" s="200">
        <f>IF($G176=1,0,AI176*('Other inputs'!$C$7/'Other inputs'!$C$6))</f>
        <v>2.5243389443055984</v>
      </c>
      <c r="BD176" s="200">
        <f>IF($G176=1,0,AJ176*('Other inputs'!$C$7/'Other inputs'!$C$6))</f>
        <v>0</v>
      </c>
      <c r="BE176" s="200">
        <f>IF($G176=1,0,AK176*('Other inputs'!$C$7/'Other inputs'!$C$6))</f>
        <v>0</v>
      </c>
      <c r="BF176" s="200">
        <f>IF($G176=1,0,AL176*('Other inputs'!$C$7/'Other inputs'!$C$6))</f>
        <v>0</v>
      </c>
      <c r="BG176" s="199">
        <f t="shared" si="38"/>
        <v>0</v>
      </c>
      <c r="BH176" s="200">
        <f t="shared" si="39"/>
        <v>2.5243389443055984</v>
      </c>
      <c r="BI176" s="200">
        <f t="shared" si="40"/>
        <v>0</v>
      </c>
      <c r="BJ176" s="200">
        <f t="shared" si="41"/>
        <v>0</v>
      </c>
      <c r="BK176" s="210">
        <f t="shared" si="42"/>
        <v>0</v>
      </c>
      <c r="BL176" s="200"/>
      <c r="BM176" s="199">
        <f>IF(D176=C$171,'Other inputs'!$C$13/1000000,SUM(AW176:BA176))</f>
        <v>0</v>
      </c>
      <c r="BN176" s="200">
        <f>IF(B176=$B$171,$AT$171*('Other inputs'!$C$7/'Other inputs'!$C$6),SUM(BB176:BF176))</f>
        <v>2.5243389443055984</v>
      </c>
      <c r="BO176" s="188">
        <f t="shared" si="43"/>
        <v>2.5243389443055984</v>
      </c>
    </row>
    <row r="177" spans="2:67">
      <c r="B177" s="121" t="str">
        <f>'KI 2019-20'!B178</f>
        <v>E2634</v>
      </c>
      <c r="C177" s="160" t="str">
        <f t="shared" si="30"/>
        <v>E2634</v>
      </c>
      <c r="D177" s="160" t="str">
        <f t="shared" si="31"/>
        <v>E2634</v>
      </c>
      <c r="E177" t="str">
        <f>INDEX('KI 2019-20'!D$9:D$383,MATCH($B177,'KI 2019-20'!$B$9:$B$383,0))</f>
        <v>SD</v>
      </c>
      <c r="F177" t="str">
        <f>INDEX('KI 2019-20'!E$9:E$383,MATCH($B177,'KI 2019-20'!$B$9:$B$383,0))</f>
        <v>P1910</v>
      </c>
      <c r="G177" s="119">
        <v>0</v>
      </c>
      <c r="H177" s="120" t="str">
        <f>INDEX('KI 2019-20'!F$9:F$383,MATCH($B177,'KI 2019-20'!$B$9:$B$383,0))</f>
        <v>Kings Lynn and West Norfolk</v>
      </c>
      <c r="I177" s="154">
        <f>_xlfn.IFNA(IF($B177=$B$382,0,INDEX('I.Supplementary 2019-20'!N$8:N$191,MATCH($B177,'I.Supplementary 2019-20'!$B$8:$B$191,0))),INDEX('KI 2019-20'!N$9:N$383,MATCH($B177,'KI 2019-20'!$B$9:$B$383,0)))</f>
        <v>0</v>
      </c>
      <c r="J177" s="153">
        <f>_xlfn.IFNA(IF($B177=$B$382,0,INDEX('I.Supplementary 2019-20'!O$8:O$191,MATCH($B177,'I.Supplementary 2019-20'!$B$8:$B$191,0))),INDEX('KI 2019-20'!O$9:O$383,MATCH($B177,'KI 2019-20'!$B$9:$B$383,0)))</f>
        <v>0.61420724930667037</v>
      </c>
      <c r="K177" s="153">
        <f>_xlfn.IFNA(IF($B177=$B$382,0,INDEX('I.Supplementary 2019-20'!P$8:P$191,MATCH($B177,'I.Supplementary 2019-20'!$B$8:$B$191,0))),INDEX('KI 2019-20'!P$9:P$383,MATCH($B177,'KI 2019-20'!$B$9:$B$383,0)))</f>
        <v>0</v>
      </c>
      <c r="L177" s="153">
        <f>_xlfn.IFNA(IF($B177=$B$382,0,INDEX('I.Supplementary 2019-20'!Q$8:Q$191,MATCH($B177,'I.Supplementary 2019-20'!$B$8:$B$191,0))),INDEX('KI 2019-20'!Q$9:Q$383,MATCH($B177,'KI 2019-20'!$B$9:$B$383,0)))</f>
        <v>0</v>
      </c>
      <c r="M177" s="155">
        <f>_xlfn.IFNA(IF($B177=$B$382,0,INDEX('I.Supplementary 2019-20'!R$8:R$191,MATCH($B177,'I.Supplementary 2019-20'!$B$8:$B$191,0))),INDEX('KI 2019-20'!R$9:R$383,MATCH($B177,'KI 2019-20'!$B$9:$B$383,0)))</f>
        <v>0</v>
      </c>
      <c r="N177" s="153">
        <f>_xlfn.IFNA(IF($B177=$B$382,0,INDEX('I.Supplementary 2019-20'!S$8:S$191,MATCH($B177,'I.Supplementary 2019-20'!$B$8:$B$191,0))),INDEX('KI 2019-20'!S$9:S$383,MATCH($B177,'KI 2019-20'!$B$9:$B$383,0)))</f>
        <v>0</v>
      </c>
      <c r="O177" s="153">
        <f>_xlfn.IFNA(IF($B177=$B$382,0,INDEX('I.Supplementary 2019-20'!T$8:T$191,MATCH($B177,'I.Supplementary 2019-20'!$B$8:$B$191,0))),INDEX('KI 2019-20'!T$9:T$383,MATCH($B177,'KI 2019-20'!$B$9:$B$383,0)))</f>
        <v>5.4031901299631846</v>
      </c>
      <c r="P177" s="153">
        <f>_xlfn.IFNA(IF($B177=$B$382,0,INDEX('I.Supplementary 2019-20'!U$8:U$191,MATCH($B177,'I.Supplementary 2019-20'!$B$8:$B$191,0))),INDEX('KI 2019-20'!U$9:U$383,MATCH($B177,'KI 2019-20'!$B$9:$B$383,0)))</f>
        <v>0</v>
      </c>
      <c r="Q177" s="153">
        <f>_xlfn.IFNA(IF($B177=$B$382,0,INDEX('I.Supplementary 2019-20'!V$8:V$191,MATCH($B177,'I.Supplementary 2019-20'!$B$8:$B$191,0))),INDEX('KI 2019-20'!V$9:V$383,MATCH($B177,'KI 2019-20'!$B$9:$B$383,0)))</f>
        <v>0</v>
      </c>
      <c r="R177" s="155">
        <f>_xlfn.IFNA(IF($B177=$B$382,0,INDEX('I.Supplementary 2019-20'!W$8:W$191,MATCH($B177,'I.Supplementary 2019-20'!$B$8:$B$191,0))),INDEX('KI 2019-20'!W$9:W$383,MATCH($B177,'KI 2019-20'!$B$9:$B$383,0)))</f>
        <v>0</v>
      </c>
      <c r="S177" s="153">
        <f>_xlfn.IFNA(IF($B177=$B$382,0,INDEX('I.Supplementary 2019-20'!X$8:X$191,MATCH($B177,'I.Supplementary 2019-20'!$B$8:$B$191,0))),INDEX('KI 2019-20'!X$9:X$383,MATCH($B177,'KI 2019-20'!$B$9:$B$383,0)))</f>
        <v>0</v>
      </c>
      <c r="T177" s="153">
        <f>_xlfn.IFNA(IF($B177=$B$382,0,INDEX('I.Supplementary 2019-20'!Y$8:Y$191,MATCH($B177,'I.Supplementary 2019-20'!$B$8:$B$191,0))),INDEX('KI 2019-20'!Y$9:Y$383,MATCH($B177,'KI 2019-20'!$B$9:$B$383,0)))</f>
        <v>6.0173973792698554</v>
      </c>
      <c r="U177" s="153">
        <f>_xlfn.IFNA(IF($B177=$B$382,0,INDEX('I.Supplementary 2019-20'!Z$8:Z$191,MATCH($B177,'I.Supplementary 2019-20'!$B$8:$B$191,0))),INDEX('KI 2019-20'!Z$9:Z$383,MATCH($B177,'KI 2019-20'!$B$9:$B$383,0)))</f>
        <v>0</v>
      </c>
      <c r="V177" s="153">
        <f>_xlfn.IFNA(IF($B177=$B$382,0,INDEX('I.Supplementary 2019-20'!AA$8:AA$191,MATCH($B177,'I.Supplementary 2019-20'!$B$8:$B$191,0))),INDEX('KI 2019-20'!AA$9:AA$383,MATCH($B177,'KI 2019-20'!$B$9:$B$383,0)))</f>
        <v>0</v>
      </c>
      <c r="W177" s="155">
        <f>_xlfn.IFNA(IF($B177=$B$382,0,INDEX('I.Supplementary 2019-20'!AB$8:AB$191,MATCH($B177,'I.Supplementary 2019-20'!$B$8:$B$191,0))),INDEX('KI 2019-20'!AB$9:AB$383,MATCH($B177,'KI 2019-20'!$B$9:$B$383,0)))</f>
        <v>0</v>
      </c>
      <c r="Y177" s="154">
        <f>_xlfn.IFNA(IF($B177=$B$382,0,INDEX('I.Supplementary 2019-20'!$I$8:$I$191,MATCH($B177,'I.Supplementary 2019-20'!$B$8:$B$191,0))),INDEX('KI 2019-20'!$I$9:$I$383,MATCH($B177,'KI 2019-20'!$B$9:$B$383,0)))</f>
        <v>0.61420724930667037</v>
      </c>
      <c r="Z177" s="153">
        <f>_xlfn.IFNA(IF($B177=$B$382,0,INDEX('I.Supplementary 2019-20'!$J$8:$J$191,MATCH($B177,'I.Supplementary 2019-20'!$B$8:$B$191,0))),INDEX('KI 2019-20'!$J$9:$J$383,MATCH($B177,'KI 2019-20'!$B$9:$B$383,0)))</f>
        <v>5.4031901299631846</v>
      </c>
      <c r="AA177" s="155">
        <f>_xlfn.IFNA(IF($B177=$B$382,0,INDEX('I.Supplementary 2019-20'!$H$8:$H$191,MATCH($B177,'I.Supplementary 2019-20'!$B$8:$B$191,0))),INDEX('KI 2019-20'!$H$9:$H$383,MATCH($B177,'KI 2019-20'!$B$9:$B$383,0)))</f>
        <v>6.0173973792698554</v>
      </c>
      <c r="AC177" s="156">
        <f>I177*('Other inputs'!$C$6/'Other inputs'!$C$5)</f>
        <v>0</v>
      </c>
      <c r="AD177" s="149">
        <f>IF(B177=$B$35,J177*('Other inputs'!$C$6/'Other inputs'!$C$5)-('Other inputs'!$C$18/1000000),J177*('Other inputs'!$C$6/'Other inputs'!$C$5))</f>
        <v>0.62421469939720675</v>
      </c>
      <c r="AE177" s="149">
        <f>K177*('Other inputs'!$C$6/'Other inputs'!$C$5)</f>
        <v>0</v>
      </c>
      <c r="AF177" s="149">
        <f>L177*('Other inputs'!$C$6/'Other inputs'!$C$5)</f>
        <v>0</v>
      </c>
      <c r="AG177" s="188">
        <f>M177*('Other inputs'!$C$6/'Other inputs'!$C$5)</f>
        <v>0</v>
      </c>
      <c r="AH177" s="149">
        <f>N177*('Other inputs'!$C$6/'Other inputs'!$C$5)</f>
        <v>0</v>
      </c>
      <c r="AI177" s="149">
        <f>O177*('Other inputs'!$C$6/'Other inputs'!$C$5)</f>
        <v>5.49122581436177</v>
      </c>
      <c r="AJ177" s="149">
        <f>P177*('Other inputs'!$C$6/'Other inputs'!$C$5)</f>
        <v>0</v>
      </c>
      <c r="AK177" s="149">
        <f>Q177*('Other inputs'!$C$6/'Other inputs'!$C$5)</f>
        <v>0</v>
      </c>
      <c r="AL177" s="188">
        <f>R177*('Other inputs'!$C$6/'Other inputs'!$C$5)</f>
        <v>0</v>
      </c>
      <c r="AM177" s="156">
        <f t="shared" si="32"/>
        <v>0</v>
      </c>
      <c r="AN177" s="149">
        <f t="shared" si="33"/>
        <v>6.1154405137589771</v>
      </c>
      <c r="AO177" s="149">
        <f t="shared" si="34"/>
        <v>0</v>
      </c>
      <c r="AP177" s="149">
        <f t="shared" si="35"/>
        <v>0</v>
      </c>
      <c r="AQ177" s="188">
        <f t="shared" si="36"/>
        <v>0</v>
      </c>
      <c r="AR177" s="149"/>
      <c r="AS177" s="156">
        <f>IF(D177=$C$171,'Other inputs'!$C$12/1000000,SUM(AC177:AG177))</f>
        <v>0.62421469939720675</v>
      </c>
      <c r="AT177" s="200">
        <f>IF(D177=$C$171,$Z$171*('Other inputs'!$C$6/'Other inputs'!$C$5),SUM(AH177:AL177))</f>
        <v>5.49122581436177</v>
      </c>
      <c r="AU177" s="210">
        <f t="shared" si="37"/>
        <v>6.1154405137589771</v>
      </c>
      <c r="AV177" s="214"/>
      <c r="AW177" s="199">
        <f>IF($G177=1,0,AC177*('Other inputs'!$F$6/'Other inputs'!$F$5))</f>
        <v>0</v>
      </c>
      <c r="AX177" s="200">
        <f>IF($G177=1,0,AD177*('Other inputs'!$F$6/'Other inputs'!$F$5))</f>
        <v>0.62766657791921887</v>
      </c>
      <c r="AY177" s="200">
        <f>IF($G177=1,0,AE177*('Other inputs'!$F$6/'Other inputs'!$F$5))</f>
        <v>0</v>
      </c>
      <c r="AZ177" s="200">
        <f>IF($G177=1,0,AF177*('Other inputs'!$F$6/'Other inputs'!$F$5))</f>
        <v>0</v>
      </c>
      <c r="BA177" s="200">
        <f>IF($G177=1,0,AG177*('Other inputs'!$F$6/'Other inputs'!$F$5))</f>
        <v>0</v>
      </c>
      <c r="BB177" s="199">
        <f>IF($G177=1,0,AH177*('Other inputs'!$C$7/'Other inputs'!$C$6))</f>
        <v>0</v>
      </c>
      <c r="BC177" s="200">
        <f>IF($G177=1,0,AI177*('Other inputs'!$C$7/'Other inputs'!$C$6))</f>
        <v>5.49122581436177</v>
      </c>
      <c r="BD177" s="200">
        <f>IF($G177=1,0,AJ177*('Other inputs'!$C$7/'Other inputs'!$C$6))</f>
        <v>0</v>
      </c>
      <c r="BE177" s="200">
        <f>IF($G177=1,0,AK177*('Other inputs'!$C$7/'Other inputs'!$C$6))</f>
        <v>0</v>
      </c>
      <c r="BF177" s="200">
        <f>IF($G177=1,0,AL177*('Other inputs'!$C$7/'Other inputs'!$C$6))</f>
        <v>0</v>
      </c>
      <c r="BG177" s="199">
        <f t="shared" si="38"/>
        <v>0</v>
      </c>
      <c r="BH177" s="200">
        <f t="shared" si="39"/>
        <v>6.1188923922809888</v>
      </c>
      <c r="BI177" s="200">
        <f t="shared" si="40"/>
        <v>0</v>
      </c>
      <c r="BJ177" s="200">
        <f t="shared" si="41"/>
        <v>0</v>
      </c>
      <c r="BK177" s="210">
        <f t="shared" si="42"/>
        <v>0</v>
      </c>
      <c r="BL177" s="200"/>
      <c r="BM177" s="199">
        <f>IF(D177=C$171,'Other inputs'!$C$13/1000000,SUM(AW177:BA177))</f>
        <v>0.62766657791921887</v>
      </c>
      <c r="BN177" s="200">
        <f>IF(B177=$B$171,$AT$171*('Other inputs'!$C$7/'Other inputs'!$C$6),SUM(BB177:BF177))</f>
        <v>5.49122581436177</v>
      </c>
      <c r="BO177" s="188">
        <f t="shared" si="43"/>
        <v>6.1188923922809888</v>
      </c>
    </row>
    <row r="178" spans="2:67">
      <c r="B178" s="121" t="str">
        <f>'KI 2019-20'!B179</f>
        <v>E2002</v>
      </c>
      <c r="C178" s="160" t="str">
        <f t="shared" si="30"/>
        <v>E2002</v>
      </c>
      <c r="D178" s="160" t="str">
        <f t="shared" si="31"/>
        <v>E2002</v>
      </c>
      <c r="E178" t="str">
        <f>INDEX('KI 2019-20'!D$9:D$383,MATCH($B178,'KI 2019-20'!$B$9:$B$383,0))</f>
        <v>UNINFIR</v>
      </c>
      <c r="F178">
        <f>INDEX('KI 2019-20'!E$9:E$383,MATCH($B178,'KI 2019-20'!$B$9:$B$383,0))</f>
        <v>0</v>
      </c>
      <c r="G178" s="119">
        <v>0</v>
      </c>
      <c r="H178" s="120" t="str">
        <f>INDEX('KI 2019-20'!F$9:F$383,MATCH($B178,'KI 2019-20'!$B$9:$B$383,0))</f>
        <v>Kingston upon Hull</v>
      </c>
      <c r="I178" s="154">
        <f>_xlfn.IFNA(IF($B178=$B$382,0,INDEX('I.Supplementary 2019-20'!N$8:N$191,MATCH($B178,'I.Supplementary 2019-20'!$B$8:$B$191,0))),INDEX('KI 2019-20'!N$9:N$383,MATCH($B178,'KI 2019-20'!$B$9:$B$383,0)))</f>
        <v>22.487733976351947</v>
      </c>
      <c r="J178" s="153">
        <f>_xlfn.IFNA(IF($B178=$B$382,0,INDEX('I.Supplementary 2019-20'!O$8:O$191,MATCH($B178,'I.Supplementary 2019-20'!$B$8:$B$191,0))),INDEX('KI 2019-20'!O$9:O$383,MATCH($B178,'KI 2019-20'!$B$9:$B$383,0)))</f>
        <v>1.5004319863003568</v>
      </c>
      <c r="K178" s="153">
        <f>_xlfn.IFNA(IF($B178=$B$382,0,INDEX('I.Supplementary 2019-20'!P$8:P$191,MATCH($B178,'I.Supplementary 2019-20'!$B$8:$B$191,0))),INDEX('KI 2019-20'!P$9:P$383,MATCH($B178,'KI 2019-20'!$B$9:$B$383,0)))</f>
        <v>0</v>
      </c>
      <c r="L178" s="153">
        <f>_xlfn.IFNA(IF($B178=$B$382,0,INDEX('I.Supplementary 2019-20'!Q$8:Q$191,MATCH($B178,'I.Supplementary 2019-20'!$B$8:$B$191,0))),INDEX('KI 2019-20'!Q$9:Q$383,MATCH($B178,'KI 2019-20'!$B$9:$B$383,0)))</f>
        <v>0</v>
      </c>
      <c r="M178" s="155">
        <f>_xlfn.IFNA(IF($B178=$B$382,0,INDEX('I.Supplementary 2019-20'!R$8:R$191,MATCH($B178,'I.Supplementary 2019-20'!$B$8:$B$191,0))),INDEX('KI 2019-20'!R$9:R$383,MATCH($B178,'KI 2019-20'!$B$9:$B$383,0)))</f>
        <v>0</v>
      </c>
      <c r="N178" s="153">
        <f>_xlfn.IFNA(IF($B178=$B$382,0,INDEX('I.Supplementary 2019-20'!S$8:S$191,MATCH($B178,'I.Supplementary 2019-20'!$B$8:$B$191,0))),INDEX('KI 2019-20'!S$9:S$383,MATCH($B178,'KI 2019-20'!$B$9:$B$383,0)))</f>
        <v>68.115087957142322</v>
      </c>
      <c r="O178" s="153">
        <f>_xlfn.IFNA(IF($B178=$B$382,0,INDEX('I.Supplementary 2019-20'!T$8:T$191,MATCH($B178,'I.Supplementary 2019-20'!$B$8:$B$191,0))),INDEX('KI 2019-20'!T$9:T$383,MATCH($B178,'KI 2019-20'!$B$9:$B$383,0)))</f>
        <v>12.158480415916673</v>
      </c>
      <c r="P178" s="153">
        <f>_xlfn.IFNA(IF($B178=$B$382,0,INDEX('I.Supplementary 2019-20'!U$8:U$191,MATCH($B178,'I.Supplementary 2019-20'!$B$8:$B$191,0))),INDEX('KI 2019-20'!U$9:U$383,MATCH($B178,'KI 2019-20'!$B$9:$B$383,0)))</f>
        <v>0</v>
      </c>
      <c r="Q178" s="153">
        <f>_xlfn.IFNA(IF($B178=$B$382,0,INDEX('I.Supplementary 2019-20'!V$8:V$191,MATCH($B178,'I.Supplementary 2019-20'!$B$8:$B$191,0))),INDEX('KI 2019-20'!V$9:V$383,MATCH($B178,'KI 2019-20'!$B$9:$B$383,0)))</f>
        <v>0</v>
      </c>
      <c r="R178" s="155">
        <f>_xlfn.IFNA(IF($B178=$B$382,0,INDEX('I.Supplementary 2019-20'!W$8:W$191,MATCH($B178,'I.Supplementary 2019-20'!$B$8:$B$191,0))),INDEX('KI 2019-20'!W$9:W$383,MATCH($B178,'KI 2019-20'!$B$9:$B$383,0)))</f>
        <v>0</v>
      </c>
      <c r="S178" s="153">
        <f>_xlfn.IFNA(IF($B178=$B$382,0,INDEX('I.Supplementary 2019-20'!X$8:X$191,MATCH($B178,'I.Supplementary 2019-20'!$B$8:$B$191,0))),INDEX('KI 2019-20'!X$9:X$383,MATCH($B178,'KI 2019-20'!$B$9:$B$383,0)))</f>
        <v>90.602821933494269</v>
      </c>
      <c r="T178" s="153">
        <f>_xlfn.IFNA(IF($B178=$B$382,0,INDEX('I.Supplementary 2019-20'!Y$8:Y$191,MATCH($B178,'I.Supplementary 2019-20'!$B$8:$B$191,0))),INDEX('KI 2019-20'!Y$9:Y$383,MATCH($B178,'KI 2019-20'!$B$9:$B$383,0)))</f>
        <v>13.658912402217029</v>
      </c>
      <c r="U178" s="153">
        <f>_xlfn.IFNA(IF($B178=$B$382,0,INDEX('I.Supplementary 2019-20'!Z$8:Z$191,MATCH($B178,'I.Supplementary 2019-20'!$B$8:$B$191,0))),INDEX('KI 2019-20'!Z$9:Z$383,MATCH($B178,'KI 2019-20'!$B$9:$B$383,0)))</f>
        <v>0</v>
      </c>
      <c r="V178" s="153">
        <f>_xlfn.IFNA(IF($B178=$B$382,0,INDEX('I.Supplementary 2019-20'!AA$8:AA$191,MATCH($B178,'I.Supplementary 2019-20'!$B$8:$B$191,0))),INDEX('KI 2019-20'!AA$9:AA$383,MATCH($B178,'KI 2019-20'!$B$9:$B$383,0)))</f>
        <v>0</v>
      </c>
      <c r="W178" s="155">
        <f>_xlfn.IFNA(IF($B178=$B$382,0,INDEX('I.Supplementary 2019-20'!AB$8:AB$191,MATCH($B178,'I.Supplementary 2019-20'!$B$8:$B$191,0))),INDEX('KI 2019-20'!AB$9:AB$383,MATCH($B178,'KI 2019-20'!$B$9:$B$383,0)))</f>
        <v>0</v>
      </c>
      <c r="Y178" s="154">
        <f>_xlfn.IFNA(IF($B178=$B$382,0,INDEX('I.Supplementary 2019-20'!$I$8:$I$191,MATCH($B178,'I.Supplementary 2019-20'!$B$8:$B$191,0))),INDEX('KI 2019-20'!$I$9:$I$383,MATCH($B178,'KI 2019-20'!$B$9:$B$383,0)))</f>
        <v>23.988165962652303</v>
      </c>
      <c r="Z178" s="153">
        <f>_xlfn.IFNA(IF($B178=$B$382,0,INDEX('I.Supplementary 2019-20'!$J$8:$J$191,MATCH($B178,'I.Supplementary 2019-20'!$B$8:$B$191,0))),INDEX('KI 2019-20'!$J$9:$J$383,MATCH($B178,'KI 2019-20'!$B$9:$B$383,0)))</f>
        <v>80.273568373058993</v>
      </c>
      <c r="AA178" s="155">
        <f>_xlfn.IFNA(IF($B178=$B$382,0,INDEX('I.Supplementary 2019-20'!$H$8:$H$191,MATCH($B178,'I.Supplementary 2019-20'!$B$8:$B$191,0))),INDEX('KI 2019-20'!$H$9:$H$383,MATCH($B178,'KI 2019-20'!$B$9:$B$383,0)))</f>
        <v>104.2617343357113</v>
      </c>
      <c r="AC178" s="156">
        <f>I178*('Other inputs'!$C$6/'Other inputs'!$C$5)</f>
        <v>22.854132900610228</v>
      </c>
      <c r="AD178" s="149">
        <f>IF(B178=$B$35,J178*('Other inputs'!$C$6/'Other inputs'!$C$5)-('Other inputs'!$C$18/1000000),J178*('Other inputs'!$C$6/'Other inputs'!$C$5))</f>
        <v>1.5248789433072873</v>
      </c>
      <c r="AE178" s="149">
        <f>K178*('Other inputs'!$C$6/'Other inputs'!$C$5)</f>
        <v>0</v>
      </c>
      <c r="AF178" s="149">
        <f>L178*('Other inputs'!$C$6/'Other inputs'!$C$5)</f>
        <v>0</v>
      </c>
      <c r="AG178" s="188">
        <f>M178*('Other inputs'!$C$6/'Other inputs'!$C$5)</f>
        <v>0</v>
      </c>
      <c r="AH178" s="149">
        <f>N178*('Other inputs'!$C$6/'Other inputs'!$C$5)</f>
        <v>69.224906090863584</v>
      </c>
      <c r="AI178" s="149">
        <f>O178*('Other inputs'!$C$6/'Other inputs'!$C$5)</f>
        <v>12.35658192982163</v>
      </c>
      <c r="AJ178" s="149">
        <f>P178*('Other inputs'!$C$6/'Other inputs'!$C$5)</f>
        <v>0</v>
      </c>
      <c r="AK178" s="149">
        <f>Q178*('Other inputs'!$C$6/'Other inputs'!$C$5)</f>
        <v>0</v>
      </c>
      <c r="AL178" s="188">
        <f>R178*('Other inputs'!$C$6/'Other inputs'!$C$5)</f>
        <v>0</v>
      </c>
      <c r="AM178" s="156">
        <f t="shared" si="32"/>
        <v>92.079038991473809</v>
      </c>
      <c r="AN178" s="149">
        <f t="shared" si="33"/>
        <v>13.881460873128917</v>
      </c>
      <c r="AO178" s="149">
        <f t="shared" si="34"/>
        <v>0</v>
      </c>
      <c r="AP178" s="149">
        <f t="shared" si="35"/>
        <v>0</v>
      </c>
      <c r="AQ178" s="188">
        <f t="shared" si="36"/>
        <v>0</v>
      </c>
      <c r="AR178" s="149"/>
      <c r="AS178" s="156">
        <f>IF(D178=$C$171,'Other inputs'!$C$12/1000000,SUM(AC178:AG178))</f>
        <v>24.379011843917514</v>
      </c>
      <c r="AT178" s="200">
        <f>IF(D178=$C$171,$Z$171*('Other inputs'!$C$6/'Other inputs'!$C$5),SUM(AH178:AL178))</f>
        <v>81.581488020685214</v>
      </c>
      <c r="AU178" s="210">
        <f t="shared" si="37"/>
        <v>105.96049986460272</v>
      </c>
      <c r="AV178" s="214"/>
      <c r="AW178" s="199">
        <f>IF($G178=1,0,AC178*('Other inputs'!$F$6/'Other inputs'!$F$5))</f>
        <v>22.980515202364753</v>
      </c>
      <c r="AX178" s="200">
        <f>IF($G178=1,0,AD178*('Other inputs'!$F$6/'Other inputs'!$F$5))</f>
        <v>1.5333114535928574</v>
      </c>
      <c r="AY178" s="200">
        <f>IF($G178=1,0,AE178*('Other inputs'!$F$6/'Other inputs'!$F$5))</f>
        <v>0</v>
      </c>
      <c r="AZ178" s="200">
        <f>IF($G178=1,0,AF178*('Other inputs'!$F$6/'Other inputs'!$F$5))</f>
        <v>0</v>
      </c>
      <c r="BA178" s="200">
        <f>IF($G178=1,0,AG178*('Other inputs'!$F$6/'Other inputs'!$F$5))</f>
        <v>0</v>
      </c>
      <c r="BB178" s="199">
        <f>IF($G178=1,0,AH178*('Other inputs'!$C$7/'Other inputs'!$C$6))</f>
        <v>69.224906090863584</v>
      </c>
      <c r="BC178" s="200">
        <f>IF($G178=1,0,AI178*('Other inputs'!$C$7/'Other inputs'!$C$6))</f>
        <v>12.35658192982163</v>
      </c>
      <c r="BD178" s="200">
        <f>IF($G178=1,0,AJ178*('Other inputs'!$C$7/'Other inputs'!$C$6))</f>
        <v>0</v>
      </c>
      <c r="BE178" s="200">
        <f>IF($G178=1,0,AK178*('Other inputs'!$C$7/'Other inputs'!$C$6))</f>
        <v>0</v>
      </c>
      <c r="BF178" s="200">
        <f>IF($G178=1,0,AL178*('Other inputs'!$C$7/'Other inputs'!$C$6))</f>
        <v>0</v>
      </c>
      <c r="BG178" s="199">
        <f t="shared" si="38"/>
        <v>92.205421293228341</v>
      </c>
      <c r="BH178" s="200">
        <f t="shared" si="39"/>
        <v>13.889893383414487</v>
      </c>
      <c r="BI178" s="200">
        <f t="shared" si="40"/>
        <v>0</v>
      </c>
      <c r="BJ178" s="200">
        <f t="shared" si="41"/>
        <v>0</v>
      </c>
      <c r="BK178" s="210">
        <f t="shared" si="42"/>
        <v>0</v>
      </c>
      <c r="BL178" s="200"/>
      <c r="BM178" s="199">
        <f>IF(D178=C$171,'Other inputs'!$C$13/1000000,SUM(AW178:BA178))</f>
        <v>24.513826655957612</v>
      </c>
      <c r="BN178" s="200">
        <f>IF(B178=$B$171,$AT$171*('Other inputs'!$C$7/'Other inputs'!$C$6),SUM(BB178:BF178))</f>
        <v>81.581488020685214</v>
      </c>
      <c r="BO178" s="188">
        <f t="shared" si="43"/>
        <v>106.09531467664283</v>
      </c>
    </row>
    <row r="179" spans="2:67">
      <c r="B179" s="121" t="str">
        <f>'KI 2019-20'!B180</f>
        <v>E5043</v>
      </c>
      <c r="C179" s="160" t="str">
        <f t="shared" si="30"/>
        <v>E5043</v>
      </c>
      <c r="D179" s="160" t="str">
        <f t="shared" si="31"/>
        <v>E5043</v>
      </c>
      <c r="E179" t="str">
        <f>INDEX('KI 2019-20'!D$9:D$383,MATCH($B179,'KI 2019-20'!$B$9:$B$383,0))</f>
        <v>OLB</v>
      </c>
      <c r="F179" t="str">
        <f>INDEX('KI 2019-20'!E$9:E$383,MATCH($B179,'KI 2019-20'!$B$9:$B$383,0))</f>
        <v>P1915</v>
      </c>
      <c r="G179" s="119">
        <v>0</v>
      </c>
      <c r="H179" s="120" t="str">
        <f>INDEX('KI 2019-20'!F$9:F$383,MATCH($B179,'KI 2019-20'!$B$9:$B$383,0))</f>
        <v>Kingston upon Thames</v>
      </c>
      <c r="I179" s="154">
        <f>_xlfn.IFNA(IF($B179=$B$382,0,INDEX('I.Supplementary 2019-20'!N$8:N$191,MATCH($B179,'I.Supplementary 2019-20'!$B$8:$B$191,0))),INDEX('KI 2019-20'!N$9:N$383,MATCH($B179,'KI 2019-20'!$B$9:$B$383,0)))</f>
        <v>0</v>
      </c>
      <c r="J179" s="153">
        <f>_xlfn.IFNA(IF($B179=$B$382,0,INDEX('I.Supplementary 2019-20'!O$8:O$191,MATCH($B179,'I.Supplementary 2019-20'!$B$8:$B$191,0))),INDEX('KI 2019-20'!O$9:O$383,MATCH($B179,'KI 2019-20'!$B$9:$B$383,0)))</f>
        <v>0</v>
      </c>
      <c r="K179" s="153">
        <f>_xlfn.IFNA(IF($B179=$B$382,0,INDEX('I.Supplementary 2019-20'!P$8:P$191,MATCH($B179,'I.Supplementary 2019-20'!$B$8:$B$191,0))),INDEX('KI 2019-20'!P$9:P$383,MATCH($B179,'KI 2019-20'!$B$9:$B$383,0)))</f>
        <v>0</v>
      </c>
      <c r="L179" s="153">
        <f>_xlfn.IFNA(IF($B179=$B$382,0,INDEX('I.Supplementary 2019-20'!Q$8:Q$191,MATCH($B179,'I.Supplementary 2019-20'!$B$8:$B$191,0))),INDEX('KI 2019-20'!Q$9:Q$383,MATCH($B179,'KI 2019-20'!$B$9:$B$383,0)))</f>
        <v>0</v>
      </c>
      <c r="M179" s="155">
        <f>_xlfn.IFNA(IF($B179=$B$382,0,INDEX('I.Supplementary 2019-20'!R$8:R$191,MATCH($B179,'I.Supplementary 2019-20'!$B$8:$B$191,0))),INDEX('KI 2019-20'!R$9:R$383,MATCH($B179,'KI 2019-20'!$B$9:$B$383,0)))</f>
        <v>0</v>
      </c>
      <c r="N179" s="153">
        <f>_xlfn.IFNA(IF($B179=$B$382,0,INDEX('I.Supplementary 2019-20'!S$8:S$191,MATCH($B179,'I.Supplementary 2019-20'!$B$8:$B$191,0))),INDEX('KI 2019-20'!S$9:S$383,MATCH($B179,'KI 2019-20'!$B$9:$B$383,0)))</f>
        <v>15.49033790232909</v>
      </c>
      <c r="O179" s="153">
        <f>_xlfn.IFNA(IF($B179=$B$382,0,INDEX('I.Supplementary 2019-20'!T$8:T$191,MATCH($B179,'I.Supplementary 2019-20'!$B$8:$B$191,0))),INDEX('KI 2019-20'!T$9:T$383,MATCH($B179,'KI 2019-20'!$B$9:$B$383,0)))</f>
        <v>6.2209109210752587</v>
      </c>
      <c r="P179" s="153">
        <f>_xlfn.IFNA(IF($B179=$B$382,0,INDEX('I.Supplementary 2019-20'!U$8:U$191,MATCH($B179,'I.Supplementary 2019-20'!$B$8:$B$191,0))),INDEX('KI 2019-20'!U$9:U$383,MATCH($B179,'KI 2019-20'!$B$9:$B$383,0)))</f>
        <v>0</v>
      </c>
      <c r="Q179" s="153">
        <f>_xlfn.IFNA(IF($B179=$B$382,0,INDEX('I.Supplementary 2019-20'!V$8:V$191,MATCH($B179,'I.Supplementary 2019-20'!$B$8:$B$191,0))),INDEX('KI 2019-20'!V$9:V$383,MATCH($B179,'KI 2019-20'!$B$9:$B$383,0)))</f>
        <v>0</v>
      </c>
      <c r="R179" s="155">
        <f>_xlfn.IFNA(IF($B179=$B$382,0,INDEX('I.Supplementary 2019-20'!W$8:W$191,MATCH($B179,'I.Supplementary 2019-20'!$B$8:$B$191,0))),INDEX('KI 2019-20'!W$9:W$383,MATCH($B179,'KI 2019-20'!$B$9:$B$383,0)))</f>
        <v>0</v>
      </c>
      <c r="S179" s="153">
        <f>_xlfn.IFNA(IF($B179=$B$382,0,INDEX('I.Supplementary 2019-20'!X$8:X$191,MATCH($B179,'I.Supplementary 2019-20'!$B$8:$B$191,0))),INDEX('KI 2019-20'!X$9:X$383,MATCH($B179,'KI 2019-20'!$B$9:$B$383,0)))</f>
        <v>15.49033790232909</v>
      </c>
      <c r="T179" s="153">
        <f>_xlfn.IFNA(IF($B179=$B$382,0,INDEX('I.Supplementary 2019-20'!Y$8:Y$191,MATCH($B179,'I.Supplementary 2019-20'!$B$8:$B$191,0))),INDEX('KI 2019-20'!Y$9:Y$383,MATCH($B179,'KI 2019-20'!$B$9:$B$383,0)))</f>
        <v>6.2209109210752587</v>
      </c>
      <c r="U179" s="153">
        <f>_xlfn.IFNA(IF($B179=$B$382,0,INDEX('I.Supplementary 2019-20'!Z$8:Z$191,MATCH($B179,'I.Supplementary 2019-20'!$B$8:$B$191,0))),INDEX('KI 2019-20'!Z$9:Z$383,MATCH($B179,'KI 2019-20'!$B$9:$B$383,0)))</f>
        <v>0</v>
      </c>
      <c r="V179" s="153">
        <f>_xlfn.IFNA(IF($B179=$B$382,0,INDEX('I.Supplementary 2019-20'!AA$8:AA$191,MATCH($B179,'I.Supplementary 2019-20'!$B$8:$B$191,0))),INDEX('KI 2019-20'!AA$9:AA$383,MATCH($B179,'KI 2019-20'!$B$9:$B$383,0)))</f>
        <v>0</v>
      </c>
      <c r="W179" s="155">
        <f>_xlfn.IFNA(IF($B179=$B$382,0,INDEX('I.Supplementary 2019-20'!AB$8:AB$191,MATCH($B179,'I.Supplementary 2019-20'!$B$8:$B$191,0))),INDEX('KI 2019-20'!AB$9:AB$383,MATCH($B179,'KI 2019-20'!$B$9:$B$383,0)))</f>
        <v>0</v>
      </c>
      <c r="Y179" s="154">
        <f>_xlfn.IFNA(IF($B179=$B$382,0,INDEX('I.Supplementary 2019-20'!$I$8:$I$191,MATCH($B179,'I.Supplementary 2019-20'!$B$8:$B$191,0))),INDEX('KI 2019-20'!$I$9:$I$383,MATCH($B179,'KI 2019-20'!$B$9:$B$383,0)))</f>
        <v>0</v>
      </c>
      <c r="Z179" s="153">
        <f>_xlfn.IFNA(IF($B179=$B$382,0,INDEX('I.Supplementary 2019-20'!$J$8:$J$191,MATCH($B179,'I.Supplementary 2019-20'!$B$8:$B$191,0))),INDEX('KI 2019-20'!$J$9:$J$383,MATCH($B179,'KI 2019-20'!$B$9:$B$383,0)))</f>
        <v>21.71124882340435</v>
      </c>
      <c r="AA179" s="155">
        <f>_xlfn.IFNA(IF($B179=$B$382,0,INDEX('I.Supplementary 2019-20'!$H$8:$H$191,MATCH($B179,'I.Supplementary 2019-20'!$B$8:$B$191,0))),INDEX('KI 2019-20'!$H$9:$H$383,MATCH($B179,'KI 2019-20'!$B$9:$B$383,0)))</f>
        <v>21.71124882340435</v>
      </c>
      <c r="AC179" s="156">
        <f>I179*('Other inputs'!$C$6/'Other inputs'!$C$5)</f>
        <v>0</v>
      </c>
      <c r="AD179" s="149">
        <f>IF(B179=$B$35,J179*('Other inputs'!$C$6/'Other inputs'!$C$5)-('Other inputs'!$C$18/1000000),J179*('Other inputs'!$C$6/'Other inputs'!$C$5))</f>
        <v>0</v>
      </c>
      <c r="AE179" s="149">
        <f>K179*('Other inputs'!$C$6/'Other inputs'!$C$5)</f>
        <v>0</v>
      </c>
      <c r="AF179" s="149">
        <f>L179*('Other inputs'!$C$6/'Other inputs'!$C$5)</f>
        <v>0</v>
      </c>
      <c r="AG179" s="188">
        <f>M179*('Other inputs'!$C$6/'Other inputs'!$C$5)</f>
        <v>0</v>
      </c>
      <c r="AH179" s="149">
        <f>N179*('Other inputs'!$C$6/'Other inputs'!$C$5)</f>
        <v>15.742726299923048</v>
      </c>
      <c r="AI179" s="149">
        <f>O179*('Other inputs'!$C$6/'Other inputs'!$C$5)</f>
        <v>6.3222699584858537</v>
      </c>
      <c r="AJ179" s="149">
        <f>P179*('Other inputs'!$C$6/'Other inputs'!$C$5)</f>
        <v>0</v>
      </c>
      <c r="AK179" s="149">
        <f>Q179*('Other inputs'!$C$6/'Other inputs'!$C$5)</f>
        <v>0</v>
      </c>
      <c r="AL179" s="188">
        <f>R179*('Other inputs'!$C$6/'Other inputs'!$C$5)</f>
        <v>0</v>
      </c>
      <c r="AM179" s="156">
        <f t="shared" si="32"/>
        <v>15.742726299923048</v>
      </c>
      <c r="AN179" s="149">
        <f t="shared" si="33"/>
        <v>6.3222699584858537</v>
      </c>
      <c r="AO179" s="149">
        <f t="shared" si="34"/>
        <v>0</v>
      </c>
      <c r="AP179" s="149">
        <f t="shared" si="35"/>
        <v>0</v>
      </c>
      <c r="AQ179" s="188">
        <f t="shared" si="36"/>
        <v>0</v>
      </c>
      <c r="AR179" s="149"/>
      <c r="AS179" s="156">
        <f>IF(D179=$C$171,'Other inputs'!$C$12/1000000,SUM(AC179:AG179))</f>
        <v>0</v>
      </c>
      <c r="AT179" s="200">
        <f>IF(D179=$C$171,$Z$171*('Other inputs'!$C$6/'Other inputs'!$C$5),SUM(AH179:AL179))</f>
        <v>22.0649962584089</v>
      </c>
      <c r="AU179" s="210">
        <f t="shared" si="37"/>
        <v>22.0649962584089</v>
      </c>
      <c r="AV179" s="214"/>
      <c r="AW179" s="199">
        <f>IF($G179=1,0,AC179*('Other inputs'!$F$6/'Other inputs'!$F$5))</f>
        <v>0</v>
      </c>
      <c r="AX179" s="200">
        <f>IF($G179=1,0,AD179*('Other inputs'!$F$6/'Other inputs'!$F$5))</f>
        <v>0</v>
      </c>
      <c r="AY179" s="200">
        <f>IF($G179=1,0,AE179*('Other inputs'!$F$6/'Other inputs'!$F$5))</f>
        <v>0</v>
      </c>
      <c r="AZ179" s="200">
        <f>IF($G179=1,0,AF179*('Other inputs'!$F$6/'Other inputs'!$F$5))</f>
        <v>0</v>
      </c>
      <c r="BA179" s="200">
        <f>IF($G179=1,0,AG179*('Other inputs'!$F$6/'Other inputs'!$F$5))</f>
        <v>0</v>
      </c>
      <c r="BB179" s="199">
        <f>IF($G179=1,0,AH179*('Other inputs'!$C$7/'Other inputs'!$C$6))</f>
        <v>15.742726299923048</v>
      </c>
      <c r="BC179" s="200">
        <f>IF($G179=1,0,AI179*('Other inputs'!$C$7/'Other inputs'!$C$6))</f>
        <v>6.3222699584858537</v>
      </c>
      <c r="BD179" s="200">
        <f>IF($G179=1,0,AJ179*('Other inputs'!$C$7/'Other inputs'!$C$6))</f>
        <v>0</v>
      </c>
      <c r="BE179" s="200">
        <f>IF($G179=1,0,AK179*('Other inputs'!$C$7/'Other inputs'!$C$6))</f>
        <v>0</v>
      </c>
      <c r="BF179" s="200">
        <f>IF($G179=1,0,AL179*('Other inputs'!$C$7/'Other inputs'!$C$6))</f>
        <v>0</v>
      </c>
      <c r="BG179" s="199">
        <f t="shared" si="38"/>
        <v>15.742726299923048</v>
      </c>
      <c r="BH179" s="200">
        <f t="shared" si="39"/>
        <v>6.3222699584858537</v>
      </c>
      <c r="BI179" s="200">
        <f t="shared" si="40"/>
        <v>0</v>
      </c>
      <c r="BJ179" s="200">
        <f t="shared" si="41"/>
        <v>0</v>
      </c>
      <c r="BK179" s="210">
        <f t="shared" si="42"/>
        <v>0</v>
      </c>
      <c r="BL179" s="200"/>
      <c r="BM179" s="199">
        <f>IF(D179=C$171,'Other inputs'!$C$13/1000000,SUM(AW179:BA179))</f>
        <v>0</v>
      </c>
      <c r="BN179" s="200">
        <f>IF(B179=$B$171,$AT$171*('Other inputs'!$C$7/'Other inputs'!$C$6),SUM(BB179:BF179))</f>
        <v>22.0649962584089</v>
      </c>
      <c r="BO179" s="188">
        <f t="shared" si="43"/>
        <v>22.0649962584089</v>
      </c>
    </row>
    <row r="180" spans="2:67">
      <c r="B180" s="121" t="str">
        <f>'KI 2019-20'!B181</f>
        <v>E4703</v>
      </c>
      <c r="C180" s="160" t="str">
        <f t="shared" si="30"/>
        <v>E4703</v>
      </c>
      <c r="D180" s="160" t="str">
        <f t="shared" si="31"/>
        <v>E4703</v>
      </c>
      <c r="E180" t="str">
        <f>INDEX('KI 2019-20'!D$9:D$383,MATCH($B180,'KI 2019-20'!$B$9:$B$383,0))</f>
        <v>MD</v>
      </c>
      <c r="F180" t="str">
        <f>INDEX('KI 2019-20'!E$9:E$383,MATCH($B180,'KI 2019-20'!$B$9:$B$383,0))</f>
        <v>P1912</v>
      </c>
      <c r="G180" s="119">
        <v>0</v>
      </c>
      <c r="H180" s="120" t="str">
        <f>INDEX('KI 2019-20'!F$9:F$383,MATCH($B180,'KI 2019-20'!$B$9:$B$383,0))</f>
        <v>Kirklees</v>
      </c>
      <c r="I180" s="154">
        <f>_xlfn.IFNA(IF($B180=$B$382,0,INDEX('I.Supplementary 2019-20'!N$8:N$191,MATCH($B180,'I.Supplementary 2019-20'!$B$8:$B$191,0))),INDEX('KI 2019-20'!N$9:N$383,MATCH($B180,'KI 2019-20'!$B$9:$B$383,0)))</f>
        <v>13.233862082856774</v>
      </c>
      <c r="J180" s="153">
        <f>_xlfn.IFNA(IF($B180=$B$382,0,INDEX('I.Supplementary 2019-20'!O$8:O$191,MATCH($B180,'I.Supplementary 2019-20'!$B$8:$B$191,0))),INDEX('KI 2019-20'!O$9:O$383,MATCH($B180,'KI 2019-20'!$B$9:$B$383,0)))</f>
        <v>-0.41017748426901551</v>
      </c>
      <c r="K180" s="153">
        <f>_xlfn.IFNA(IF($B180=$B$382,0,INDEX('I.Supplementary 2019-20'!P$8:P$191,MATCH($B180,'I.Supplementary 2019-20'!$B$8:$B$191,0))),INDEX('KI 2019-20'!P$9:P$383,MATCH($B180,'KI 2019-20'!$B$9:$B$383,0)))</f>
        <v>0</v>
      </c>
      <c r="L180" s="153">
        <f>_xlfn.IFNA(IF($B180=$B$382,0,INDEX('I.Supplementary 2019-20'!Q$8:Q$191,MATCH($B180,'I.Supplementary 2019-20'!$B$8:$B$191,0))),INDEX('KI 2019-20'!Q$9:Q$383,MATCH($B180,'KI 2019-20'!$B$9:$B$383,0)))</f>
        <v>0</v>
      </c>
      <c r="M180" s="155">
        <f>_xlfn.IFNA(IF($B180=$B$382,0,INDEX('I.Supplementary 2019-20'!R$8:R$191,MATCH($B180,'I.Supplementary 2019-20'!$B$8:$B$191,0))),INDEX('KI 2019-20'!R$9:R$383,MATCH($B180,'KI 2019-20'!$B$9:$B$383,0)))</f>
        <v>0</v>
      </c>
      <c r="N180" s="153">
        <f>_xlfn.IFNA(IF($B180=$B$382,0,INDEX('I.Supplementary 2019-20'!S$8:S$191,MATCH($B180,'I.Supplementary 2019-20'!$B$8:$B$191,0))),INDEX('KI 2019-20'!S$9:S$383,MATCH($B180,'KI 2019-20'!$B$9:$B$383,0)))</f>
        <v>69.011960105287216</v>
      </c>
      <c r="O180" s="153">
        <f>_xlfn.IFNA(IF($B180=$B$382,0,INDEX('I.Supplementary 2019-20'!T$8:T$191,MATCH($B180,'I.Supplementary 2019-20'!$B$8:$B$191,0))),INDEX('KI 2019-20'!T$9:T$383,MATCH($B180,'KI 2019-20'!$B$9:$B$383,0)))</f>
        <v>12.341192570572828</v>
      </c>
      <c r="P180" s="153">
        <f>_xlfn.IFNA(IF($B180=$B$382,0,INDEX('I.Supplementary 2019-20'!U$8:U$191,MATCH($B180,'I.Supplementary 2019-20'!$B$8:$B$191,0))),INDEX('KI 2019-20'!U$9:U$383,MATCH($B180,'KI 2019-20'!$B$9:$B$383,0)))</f>
        <v>0</v>
      </c>
      <c r="Q180" s="153">
        <f>_xlfn.IFNA(IF($B180=$B$382,0,INDEX('I.Supplementary 2019-20'!V$8:V$191,MATCH($B180,'I.Supplementary 2019-20'!$B$8:$B$191,0))),INDEX('KI 2019-20'!V$9:V$383,MATCH($B180,'KI 2019-20'!$B$9:$B$383,0)))</f>
        <v>0</v>
      </c>
      <c r="R180" s="155">
        <f>_xlfn.IFNA(IF($B180=$B$382,0,INDEX('I.Supplementary 2019-20'!W$8:W$191,MATCH($B180,'I.Supplementary 2019-20'!$B$8:$B$191,0))),INDEX('KI 2019-20'!W$9:W$383,MATCH($B180,'KI 2019-20'!$B$9:$B$383,0)))</f>
        <v>0</v>
      </c>
      <c r="S180" s="153">
        <f>_xlfn.IFNA(IF($B180=$B$382,0,INDEX('I.Supplementary 2019-20'!X$8:X$191,MATCH($B180,'I.Supplementary 2019-20'!$B$8:$B$191,0))),INDEX('KI 2019-20'!X$9:X$383,MATCH($B180,'KI 2019-20'!$B$9:$B$383,0)))</f>
        <v>82.24582218814399</v>
      </c>
      <c r="T180" s="153">
        <f>_xlfn.IFNA(IF($B180=$B$382,0,INDEX('I.Supplementary 2019-20'!Y$8:Y$191,MATCH($B180,'I.Supplementary 2019-20'!$B$8:$B$191,0))),INDEX('KI 2019-20'!Y$9:Y$383,MATCH($B180,'KI 2019-20'!$B$9:$B$383,0)))</f>
        <v>11.931015086303811</v>
      </c>
      <c r="U180" s="153">
        <f>_xlfn.IFNA(IF($B180=$B$382,0,INDEX('I.Supplementary 2019-20'!Z$8:Z$191,MATCH($B180,'I.Supplementary 2019-20'!$B$8:$B$191,0))),INDEX('KI 2019-20'!Z$9:Z$383,MATCH($B180,'KI 2019-20'!$B$9:$B$383,0)))</f>
        <v>0</v>
      </c>
      <c r="V180" s="153">
        <f>_xlfn.IFNA(IF($B180=$B$382,0,INDEX('I.Supplementary 2019-20'!AA$8:AA$191,MATCH($B180,'I.Supplementary 2019-20'!$B$8:$B$191,0))),INDEX('KI 2019-20'!AA$9:AA$383,MATCH($B180,'KI 2019-20'!$B$9:$B$383,0)))</f>
        <v>0</v>
      </c>
      <c r="W180" s="155">
        <f>_xlfn.IFNA(IF($B180=$B$382,0,INDEX('I.Supplementary 2019-20'!AB$8:AB$191,MATCH($B180,'I.Supplementary 2019-20'!$B$8:$B$191,0))),INDEX('KI 2019-20'!AB$9:AB$383,MATCH($B180,'KI 2019-20'!$B$9:$B$383,0)))</f>
        <v>0</v>
      </c>
      <c r="Y180" s="154">
        <f>_xlfn.IFNA(IF($B180=$B$382,0,INDEX('I.Supplementary 2019-20'!$I$8:$I$191,MATCH($B180,'I.Supplementary 2019-20'!$B$8:$B$191,0))),INDEX('KI 2019-20'!$I$9:$I$383,MATCH($B180,'KI 2019-20'!$B$9:$B$383,0)))</f>
        <v>12.823684598587759</v>
      </c>
      <c r="Z180" s="153">
        <f>_xlfn.IFNA(IF($B180=$B$382,0,INDEX('I.Supplementary 2019-20'!$J$8:$J$191,MATCH($B180,'I.Supplementary 2019-20'!$B$8:$B$191,0))),INDEX('KI 2019-20'!$J$9:$J$383,MATCH($B180,'KI 2019-20'!$B$9:$B$383,0)))</f>
        <v>81.353152675860031</v>
      </c>
      <c r="AA180" s="155">
        <f>_xlfn.IFNA(IF($B180=$B$382,0,INDEX('I.Supplementary 2019-20'!$H$8:$H$191,MATCH($B180,'I.Supplementary 2019-20'!$B$8:$B$191,0))),INDEX('KI 2019-20'!$H$9:$H$383,MATCH($B180,'KI 2019-20'!$B$9:$B$383,0)))</f>
        <v>94.176837274447806</v>
      </c>
      <c r="AC180" s="156">
        <f>I180*('Other inputs'!$C$6/'Other inputs'!$C$5)</f>
        <v>13.449485090316763</v>
      </c>
      <c r="AD180" s="149">
        <f>IF(B180=$B$35,J180*('Other inputs'!$C$6/'Other inputs'!$C$5)-('Other inputs'!$C$18/1000000),J180*('Other inputs'!$C$6/'Other inputs'!$C$5))</f>
        <v>-0.41686062046891803</v>
      </c>
      <c r="AE180" s="149">
        <f>K180*('Other inputs'!$C$6/'Other inputs'!$C$5)</f>
        <v>0</v>
      </c>
      <c r="AF180" s="149">
        <f>L180*('Other inputs'!$C$6/'Other inputs'!$C$5)</f>
        <v>0</v>
      </c>
      <c r="AG180" s="188">
        <f>M180*('Other inputs'!$C$6/'Other inputs'!$C$5)</f>
        <v>0</v>
      </c>
      <c r="AH180" s="149">
        <f>N180*('Other inputs'!$C$6/'Other inputs'!$C$5)</f>
        <v>70.136391227165632</v>
      </c>
      <c r="AI180" s="149">
        <f>O180*('Other inputs'!$C$6/'Other inputs'!$C$5)</f>
        <v>12.542271064594381</v>
      </c>
      <c r="AJ180" s="149">
        <f>P180*('Other inputs'!$C$6/'Other inputs'!$C$5)</f>
        <v>0</v>
      </c>
      <c r="AK180" s="149">
        <f>Q180*('Other inputs'!$C$6/'Other inputs'!$C$5)</f>
        <v>0</v>
      </c>
      <c r="AL180" s="188">
        <f>R180*('Other inputs'!$C$6/'Other inputs'!$C$5)</f>
        <v>0</v>
      </c>
      <c r="AM180" s="156">
        <f t="shared" si="32"/>
        <v>83.585876317482388</v>
      </c>
      <c r="AN180" s="149">
        <f t="shared" si="33"/>
        <v>12.125410444125462</v>
      </c>
      <c r="AO180" s="149">
        <f t="shared" si="34"/>
        <v>0</v>
      </c>
      <c r="AP180" s="149">
        <f t="shared" si="35"/>
        <v>0</v>
      </c>
      <c r="AQ180" s="188">
        <f t="shared" si="36"/>
        <v>0</v>
      </c>
      <c r="AR180" s="149"/>
      <c r="AS180" s="156">
        <f>IF(D180=$C$171,'Other inputs'!$C$12/1000000,SUM(AC180:AG180))</f>
        <v>13.032624469847844</v>
      </c>
      <c r="AT180" s="200">
        <f>IF(D180=$C$171,$Z$171*('Other inputs'!$C$6/'Other inputs'!$C$5),SUM(AH180:AL180))</f>
        <v>82.67866229176002</v>
      </c>
      <c r="AU180" s="210">
        <f t="shared" si="37"/>
        <v>95.711286761607866</v>
      </c>
      <c r="AV180" s="214"/>
      <c r="AW180" s="199">
        <f>IF($G180=1,0,AC180*('Other inputs'!$F$6/'Other inputs'!$F$5))</f>
        <v>13.523860123074273</v>
      </c>
      <c r="AX180" s="200">
        <f>IF($G180=1,0,AD180*('Other inputs'!$F$6/'Other inputs'!$F$5))</f>
        <v>-0.41916584048994426</v>
      </c>
      <c r="AY180" s="200">
        <f>IF($G180=1,0,AE180*('Other inputs'!$F$6/'Other inputs'!$F$5))</f>
        <v>0</v>
      </c>
      <c r="AZ180" s="200">
        <f>IF($G180=1,0,AF180*('Other inputs'!$F$6/'Other inputs'!$F$5))</f>
        <v>0</v>
      </c>
      <c r="BA180" s="200">
        <f>IF($G180=1,0,AG180*('Other inputs'!$F$6/'Other inputs'!$F$5))</f>
        <v>0</v>
      </c>
      <c r="BB180" s="199">
        <f>IF($G180=1,0,AH180*('Other inputs'!$C$7/'Other inputs'!$C$6))</f>
        <v>70.136391227165632</v>
      </c>
      <c r="BC180" s="200">
        <f>IF($G180=1,0,AI180*('Other inputs'!$C$7/'Other inputs'!$C$6))</f>
        <v>12.542271064594381</v>
      </c>
      <c r="BD180" s="200">
        <f>IF($G180=1,0,AJ180*('Other inputs'!$C$7/'Other inputs'!$C$6))</f>
        <v>0</v>
      </c>
      <c r="BE180" s="200">
        <f>IF($G180=1,0,AK180*('Other inputs'!$C$7/'Other inputs'!$C$6))</f>
        <v>0</v>
      </c>
      <c r="BF180" s="200">
        <f>IF($G180=1,0,AL180*('Other inputs'!$C$7/'Other inputs'!$C$6))</f>
        <v>0</v>
      </c>
      <c r="BG180" s="199">
        <f t="shared" si="38"/>
        <v>83.660251350239903</v>
      </c>
      <c r="BH180" s="200">
        <f t="shared" si="39"/>
        <v>12.123105224104437</v>
      </c>
      <c r="BI180" s="200">
        <f t="shared" si="40"/>
        <v>0</v>
      </c>
      <c r="BJ180" s="200">
        <f t="shared" si="41"/>
        <v>0</v>
      </c>
      <c r="BK180" s="210">
        <f t="shared" si="42"/>
        <v>0</v>
      </c>
      <c r="BL180" s="200"/>
      <c r="BM180" s="199">
        <f>IF(D180=C$171,'Other inputs'!$C$13/1000000,SUM(AW180:BA180))</f>
        <v>13.10469428258433</v>
      </c>
      <c r="BN180" s="200">
        <f>IF(B180=$B$171,$AT$171*('Other inputs'!$C$7/'Other inputs'!$C$6),SUM(BB180:BF180))</f>
        <v>82.67866229176002</v>
      </c>
      <c r="BO180" s="188">
        <f t="shared" si="43"/>
        <v>95.783356574344353</v>
      </c>
    </row>
    <row r="181" spans="2:67">
      <c r="B181" s="121" t="str">
        <f>'KI 2019-20'!B182</f>
        <v>E4301</v>
      </c>
      <c r="C181" s="160" t="str">
        <f t="shared" si="30"/>
        <v>E4301</v>
      </c>
      <c r="D181" s="160" t="str">
        <f t="shared" si="31"/>
        <v>E4301</v>
      </c>
      <c r="E181" t="str">
        <f>INDEX('KI 2019-20'!D$9:D$383,MATCH($B181,'KI 2019-20'!$B$9:$B$383,0))</f>
        <v>MD</v>
      </c>
      <c r="F181" t="str">
        <f>INDEX('KI 2019-20'!E$9:E$383,MATCH($B181,'KI 2019-20'!$B$9:$B$383,0))</f>
        <v>P1702</v>
      </c>
      <c r="G181" s="119">
        <v>0</v>
      </c>
      <c r="H181" s="120" t="str">
        <f>INDEX('KI 2019-20'!F$9:F$383,MATCH($B181,'KI 2019-20'!$B$9:$B$383,0))</f>
        <v>Knowsley</v>
      </c>
      <c r="I181" s="154">
        <f>_xlfn.IFNA(IF($B181=$B$382,0,INDEX('I.Supplementary 2019-20'!N$8:N$191,MATCH($B181,'I.Supplementary 2019-20'!$B$8:$B$191,0))),INDEX('KI 2019-20'!N$9:N$383,MATCH($B181,'KI 2019-20'!$B$9:$B$383,0)))</f>
        <v>20.048911997387791</v>
      </c>
      <c r="J181" s="153">
        <f>_xlfn.IFNA(IF($B181=$B$382,0,INDEX('I.Supplementary 2019-20'!O$8:O$191,MATCH($B181,'I.Supplementary 2019-20'!$B$8:$B$191,0))),INDEX('KI 2019-20'!O$9:O$383,MATCH($B181,'KI 2019-20'!$B$9:$B$383,0)))</f>
        <v>1.268770450554654</v>
      </c>
      <c r="K181" s="153">
        <f>_xlfn.IFNA(IF($B181=$B$382,0,INDEX('I.Supplementary 2019-20'!P$8:P$191,MATCH($B181,'I.Supplementary 2019-20'!$B$8:$B$191,0))),INDEX('KI 2019-20'!P$9:P$383,MATCH($B181,'KI 2019-20'!$B$9:$B$383,0)))</f>
        <v>0</v>
      </c>
      <c r="L181" s="153">
        <f>_xlfn.IFNA(IF($B181=$B$382,0,INDEX('I.Supplementary 2019-20'!Q$8:Q$191,MATCH($B181,'I.Supplementary 2019-20'!$B$8:$B$191,0))),INDEX('KI 2019-20'!Q$9:Q$383,MATCH($B181,'KI 2019-20'!$B$9:$B$383,0)))</f>
        <v>0</v>
      </c>
      <c r="M181" s="155">
        <f>_xlfn.IFNA(IF($B181=$B$382,0,INDEX('I.Supplementary 2019-20'!R$8:R$191,MATCH($B181,'I.Supplementary 2019-20'!$B$8:$B$191,0))),INDEX('KI 2019-20'!R$9:R$383,MATCH($B181,'KI 2019-20'!$B$9:$B$383,0)))</f>
        <v>0</v>
      </c>
      <c r="N181" s="153">
        <f>_xlfn.IFNA(IF($B181=$B$382,0,INDEX('I.Supplementary 2019-20'!S$8:S$191,MATCH($B181,'I.Supplementary 2019-20'!$B$8:$B$191,0))),INDEX('KI 2019-20'!S$9:S$383,MATCH($B181,'KI 2019-20'!$B$9:$B$383,0)))</f>
        <v>53.998200985054396</v>
      </c>
      <c r="O181" s="153">
        <f>_xlfn.IFNA(IF($B181=$B$382,0,INDEX('I.Supplementary 2019-20'!T$8:T$191,MATCH($B181,'I.Supplementary 2019-20'!$B$8:$B$191,0))),INDEX('KI 2019-20'!T$9:T$383,MATCH($B181,'KI 2019-20'!$B$9:$B$383,0)))</f>
        <v>7.3891169167142099</v>
      </c>
      <c r="P181" s="153">
        <f>_xlfn.IFNA(IF($B181=$B$382,0,INDEX('I.Supplementary 2019-20'!U$8:U$191,MATCH($B181,'I.Supplementary 2019-20'!$B$8:$B$191,0))),INDEX('KI 2019-20'!U$9:U$383,MATCH($B181,'KI 2019-20'!$B$9:$B$383,0)))</f>
        <v>0</v>
      </c>
      <c r="Q181" s="153">
        <f>_xlfn.IFNA(IF($B181=$B$382,0,INDEX('I.Supplementary 2019-20'!V$8:V$191,MATCH($B181,'I.Supplementary 2019-20'!$B$8:$B$191,0))),INDEX('KI 2019-20'!V$9:V$383,MATCH($B181,'KI 2019-20'!$B$9:$B$383,0)))</f>
        <v>0</v>
      </c>
      <c r="R181" s="155">
        <f>_xlfn.IFNA(IF($B181=$B$382,0,INDEX('I.Supplementary 2019-20'!W$8:W$191,MATCH($B181,'I.Supplementary 2019-20'!$B$8:$B$191,0))),INDEX('KI 2019-20'!W$9:W$383,MATCH($B181,'KI 2019-20'!$B$9:$B$383,0)))</f>
        <v>0</v>
      </c>
      <c r="S181" s="153">
        <f>_xlfn.IFNA(IF($B181=$B$382,0,INDEX('I.Supplementary 2019-20'!X$8:X$191,MATCH($B181,'I.Supplementary 2019-20'!$B$8:$B$191,0))),INDEX('KI 2019-20'!X$9:X$383,MATCH($B181,'KI 2019-20'!$B$9:$B$383,0)))</f>
        <v>74.047112982442187</v>
      </c>
      <c r="T181" s="153">
        <f>_xlfn.IFNA(IF($B181=$B$382,0,INDEX('I.Supplementary 2019-20'!Y$8:Y$191,MATCH($B181,'I.Supplementary 2019-20'!$B$8:$B$191,0))),INDEX('KI 2019-20'!Y$9:Y$383,MATCH($B181,'KI 2019-20'!$B$9:$B$383,0)))</f>
        <v>8.6578873672688648</v>
      </c>
      <c r="U181" s="153">
        <f>_xlfn.IFNA(IF($B181=$B$382,0,INDEX('I.Supplementary 2019-20'!Z$8:Z$191,MATCH($B181,'I.Supplementary 2019-20'!$B$8:$B$191,0))),INDEX('KI 2019-20'!Z$9:Z$383,MATCH($B181,'KI 2019-20'!$B$9:$B$383,0)))</f>
        <v>0</v>
      </c>
      <c r="V181" s="153">
        <f>_xlfn.IFNA(IF($B181=$B$382,0,INDEX('I.Supplementary 2019-20'!AA$8:AA$191,MATCH($B181,'I.Supplementary 2019-20'!$B$8:$B$191,0))),INDEX('KI 2019-20'!AA$9:AA$383,MATCH($B181,'KI 2019-20'!$B$9:$B$383,0)))</f>
        <v>0</v>
      </c>
      <c r="W181" s="155">
        <f>_xlfn.IFNA(IF($B181=$B$382,0,INDEX('I.Supplementary 2019-20'!AB$8:AB$191,MATCH($B181,'I.Supplementary 2019-20'!$B$8:$B$191,0))),INDEX('KI 2019-20'!AB$9:AB$383,MATCH($B181,'KI 2019-20'!$B$9:$B$383,0)))</f>
        <v>0</v>
      </c>
      <c r="Y181" s="154">
        <f>_xlfn.IFNA(IF($B181=$B$382,0,INDEX('I.Supplementary 2019-20'!$I$8:$I$191,MATCH($B181,'I.Supplementary 2019-20'!$B$8:$B$191,0))),INDEX('KI 2019-20'!$I$9:$I$383,MATCH($B181,'KI 2019-20'!$B$9:$B$383,0)))</f>
        <v>21.317682447942442</v>
      </c>
      <c r="Z181" s="153">
        <f>_xlfn.IFNA(IF($B181=$B$382,0,INDEX('I.Supplementary 2019-20'!$J$8:$J$191,MATCH($B181,'I.Supplementary 2019-20'!$B$8:$B$191,0))),INDEX('KI 2019-20'!$J$9:$J$383,MATCH($B181,'KI 2019-20'!$B$9:$B$383,0)))</f>
        <v>61.387317901768611</v>
      </c>
      <c r="AA181" s="155">
        <f>_xlfn.IFNA(IF($B181=$B$382,0,INDEX('I.Supplementary 2019-20'!$H$8:$H$191,MATCH($B181,'I.Supplementary 2019-20'!$B$8:$B$191,0))),INDEX('KI 2019-20'!$H$9:$H$383,MATCH($B181,'KI 2019-20'!$B$9:$B$383,0)))</f>
        <v>82.705000349711057</v>
      </c>
      <c r="AC181" s="156">
        <f>I181*('Other inputs'!$C$6/'Other inputs'!$C$5)</f>
        <v>20.37557451465684</v>
      </c>
      <c r="AD181" s="149">
        <f>IF(B181=$B$35,J181*('Other inputs'!$C$6/'Other inputs'!$C$5)-('Other inputs'!$C$18/1000000),J181*('Other inputs'!$C$6/'Other inputs'!$C$5))</f>
        <v>1.2894428815209213</v>
      </c>
      <c r="AE181" s="149">
        <f>K181*('Other inputs'!$C$6/'Other inputs'!$C$5)</f>
        <v>0</v>
      </c>
      <c r="AF181" s="149">
        <f>L181*('Other inputs'!$C$6/'Other inputs'!$C$5)</f>
        <v>0</v>
      </c>
      <c r="AG181" s="188">
        <f>M181*('Other inputs'!$C$6/'Other inputs'!$C$5)</f>
        <v>0</v>
      </c>
      <c r="AH181" s="149">
        <f>N181*('Other inputs'!$C$6/'Other inputs'!$C$5)</f>
        <v>54.878008740411701</v>
      </c>
      <c r="AI181" s="149">
        <f>O181*('Other inputs'!$C$6/'Other inputs'!$C$5)</f>
        <v>7.5095098603673947</v>
      </c>
      <c r="AJ181" s="149">
        <f>P181*('Other inputs'!$C$6/'Other inputs'!$C$5)</f>
        <v>0</v>
      </c>
      <c r="AK181" s="149">
        <f>Q181*('Other inputs'!$C$6/'Other inputs'!$C$5)</f>
        <v>0</v>
      </c>
      <c r="AL181" s="188">
        <f>R181*('Other inputs'!$C$6/'Other inputs'!$C$5)</f>
        <v>0</v>
      </c>
      <c r="AM181" s="156">
        <f t="shared" si="32"/>
        <v>75.253583255068548</v>
      </c>
      <c r="AN181" s="149">
        <f t="shared" si="33"/>
        <v>8.798952741888316</v>
      </c>
      <c r="AO181" s="149">
        <f t="shared" si="34"/>
        <v>0</v>
      </c>
      <c r="AP181" s="149">
        <f t="shared" si="35"/>
        <v>0</v>
      </c>
      <c r="AQ181" s="188">
        <f t="shared" si="36"/>
        <v>0</v>
      </c>
      <c r="AR181" s="149"/>
      <c r="AS181" s="156">
        <f>IF(D181=$C$171,'Other inputs'!$C$12/1000000,SUM(AC181:AG181))</f>
        <v>21.66501739617776</v>
      </c>
      <c r="AT181" s="200">
        <f>IF(D181=$C$171,$Z$171*('Other inputs'!$C$6/'Other inputs'!$C$5),SUM(AH181:AL181))</f>
        <v>62.387518600779096</v>
      </c>
      <c r="AU181" s="210">
        <f t="shared" si="37"/>
        <v>84.052535996956863</v>
      </c>
      <c r="AV181" s="214"/>
      <c r="AW181" s="199">
        <f>IF($G181=1,0,AC181*('Other inputs'!$F$6/'Other inputs'!$F$5))</f>
        <v>20.488250502756323</v>
      </c>
      <c r="AX181" s="200">
        <f>IF($G181=1,0,AD181*('Other inputs'!$F$6/'Other inputs'!$F$5))</f>
        <v>1.296573441234401</v>
      </c>
      <c r="AY181" s="200">
        <f>IF($G181=1,0,AE181*('Other inputs'!$F$6/'Other inputs'!$F$5))</f>
        <v>0</v>
      </c>
      <c r="AZ181" s="200">
        <f>IF($G181=1,0,AF181*('Other inputs'!$F$6/'Other inputs'!$F$5))</f>
        <v>0</v>
      </c>
      <c r="BA181" s="200">
        <f>IF($G181=1,0,AG181*('Other inputs'!$F$6/'Other inputs'!$F$5))</f>
        <v>0</v>
      </c>
      <c r="BB181" s="199">
        <f>IF($G181=1,0,AH181*('Other inputs'!$C$7/'Other inputs'!$C$6))</f>
        <v>54.878008740411701</v>
      </c>
      <c r="BC181" s="200">
        <f>IF($G181=1,0,AI181*('Other inputs'!$C$7/'Other inputs'!$C$6))</f>
        <v>7.5095098603673947</v>
      </c>
      <c r="BD181" s="200">
        <f>IF($G181=1,0,AJ181*('Other inputs'!$C$7/'Other inputs'!$C$6))</f>
        <v>0</v>
      </c>
      <c r="BE181" s="200">
        <f>IF($G181=1,0,AK181*('Other inputs'!$C$7/'Other inputs'!$C$6))</f>
        <v>0</v>
      </c>
      <c r="BF181" s="200">
        <f>IF($G181=1,0,AL181*('Other inputs'!$C$7/'Other inputs'!$C$6))</f>
        <v>0</v>
      </c>
      <c r="BG181" s="199">
        <f t="shared" si="38"/>
        <v>75.366259243168031</v>
      </c>
      <c r="BH181" s="200">
        <f t="shared" si="39"/>
        <v>8.8060833016017952</v>
      </c>
      <c r="BI181" s="200">
        <f t="shared" si="40"/>
        <v>0</v>
      </c>
      <c r="BJ181" s="200">
        <f t="shared" si="41"/>
        <v>0</v>
      </c>
      <c r="BK181" s="210">
        <f t="shared" si="42"/>
        <v>0</v>
      </c>
      <c r="BL181" s="200"/>
      <c r="BM181" s="199">
        <f>IF(D181=C$171,'Other inputs'!$C$13/1000000,SUM(AW181:BA181))</f>
        <v>21.784823943990723</v>
      </c>
      <c r="BN181" s="200">
        <f>IF(B181=$B$171,$AT$171*('Other inputs'!$C$7/'Other inputs'!$C$6),SUM(BB181:BF181))</f>
        <v>62.387518600779096</v>
      </c>
      <c r="BO181" s="188">
        <f t="shared" si="43"/>
        <v>84.172342544769819</v>
      </c>
    </row>
    <row r="182" spans="2:67">
      <c r="B182" s="121" t="str">
        <f>'KI 2019-20'!B183</f>
        <v>E5017</v>
      </c>
      <c r="C182" s="160" t="str">
        <f t="shared" si="30"/>
        <v>E5017</v>
      </c>
      <c r="D182" s="160" t="str">
        <f t="shared" si="31"/>
        <v>E5017</v>
      </c>
      <c r="E182" t="str">
        <f>INDEX('KI 2019-20'!D$9:D$383,MATCH($B182,'KI 2019-20'!$B$9:$B$383,0))</f>
        <v>ILB</v>
      </c>
      <c r="F182" t="str">
        <f>INDEX('KI 2019-20'!E$9:E$383,MATCH($B182,'KI 2019-20'!$B$9:$B$383,0))</f>
        <v>P1915</v>
      </c>
      <c r="G182" s="119">
        <v>0</v>
      </c>
      <c r="H182" s="120" t="str">
        <f>INDEX('KI 2019-20'!F$9:F$383,MATCH($B182,'KI 2019-20'!$B$9:$B$383,0))</f>
        <v>Lambeth</v>
      </c>
      <c r="I182" s="154">
        <f>_xlfn.IFNA(IF($B182=$B$382,0,INDEX('I.Supplementary 2019-20'!N$8:N$191,MATCH($B182,'I.Supplementary 2019-20'!$B$8:$B$191,0))),INDEX('KI 2019-20'!N$9:N$383,MATCH($B182,'KI 2019-20'!$B$9:$B$383,0)))</f>
        <v>27.675225313668935</v>
      </c>
      <c r="J182" s="153">
        <f>_xlfn.IFNA(IF($B182=$B$382,0,INDEX('I.Supplementary 2019-20'!O$8:O$191,MATCH($B182,'I.Supplementary 2019-20'!$B$8:$B$191,0))),INDEX('KI 2019-20'!O$9:O$383,MATCH($B182,'KI 2019-20'!$B$9:$B$383,0)))</f>
        <v>4.0157485582837129</v>
      </c>
      <c r="K182" s="153">
        <f>_xlfn.IFNA(IF($B182=$B$382,0,INDEX('I.Supplementary 2019-20'!P$8:P$191,MATCH($B182,'I.Supplementary 2019-20'!$B$8:$B$191,0))),INDEX('KI 2019-20'!P$9:P$383,MATCH($B182,'KI 2019-20'!$B$9:$B$383,0)))</f>
        <v>0</v>
      </c>
      <c r="L182" s="153">
        <f>_xlfn.IFNA(IF($B182=$B$382,0,INDEX('I.Supplementary 2019-20'!Q$8:Q$191,MATCH($B182,'I.Supplementary 2019-20'!$B$8:$B$191,0))),INDEX('KI 2019-20'!Q$9:Q$383,MATCH($B182,'KI 2019-20'!$B$9:$B$383,0)))</f>
        <v>0</v>
      </c>
      <c r="M182" s="155">
        <f>_xlfn.IFNA(IF($B182=$B$382,0,INDEX('I.Supplementary 2019-20'!R$8:R$191,MATCH($B182,'I.Supplementary 2019-20'!$B$8:$B$191,0))),INDEX('KI 2019-20'!R$9:R$383,MATCH($B182,'KI 2019-20'!$B$9:$B$383,0)))</f>
        <v>0</v>
      </c>
      <c r="N182" s="153">
        <f>_xlfn.IFNA(IF($B182=$B$382,0,INDEX('I.Supplementary 2019-20'!S$8:S$191,MATCH($B182,'I.Supplementary 2019-20'!$B$8:$B$191,0))),INDEX('KI 2019-20'!S$9:S$383,MATCH($B182,'KI 2019-20'!$B$9:$B$383,0)))</f>
        <v>83.385372233658401</v>
      </c>
      <c r="O182" s="153">
        <f>_xlfn.IFNA(IF($B182=$B$382,0,INDEX('I.Supplementary 2019-20'!T$8:T$191,MATCH($B182,'I.Supplementary 2019-20'!$B$8:$B$191,0))),INDEX('KI 2019-20'!T$9:T$383,MATCH($B182,'KI 2019-20'!$B$9:$B$383,0)))</f>
        <v>26.354464895856239</v>
      </c>
      <c r="P182" s="153">
        <f>_xlfn.IFNA(IF($B182=$B$382,0,INDEX('I.Supplementary 2019-20'!U$8:U$191,MATCH($B182,'I.Supplementary 2019-20'!$B$8:$B$191,0))),INDEX('KI 2019-20'!U$9:U$383,MATCH($B182,'KI 2019-20'!$B$9:$B$383,0)))</f>
        <v>0</v>
      </c>
      <c r="Q182" s="153">
        <f>_xlfn.IFNA(IF($B182=$B$382,0,INDEX('I.Supplementary 2019-20'!V$8:V$191,MATCH($B182,'I.Supplementary 2019-20'!$B$8:$B$191,0))),INDEX('KI 2019-20'!V$9:V$383,MATCH($B182,'KI 2019-20'!$B$9:$B$383,0)))</f>
        <v>0</v>
      </c>
      <c r="R182" s="155">
        <f>_xlfn.IFNA(IF($B182=$B$382,0,INDEX('I.Supplementary 2019-20'!W$8:W$191,MATCH($B182,'I.Supplementary 2019-20'!$B$8:$B$191,0))),INDEX('KI 2019-20'!W$9:W$383,MATCH($B182,'KI 2019-20'!$B$9:$B$383,0)))</f>
        <v>0</v>
      </c>
      <c r="S182" s="153">
        <f>_xlfn.IFNA(IF($B182=$B$382,0,INDEX('I.Supplementary 2019-20'!X$8:X$191,MATCH($B182,'I.Supplementary 2019-20'!$B$8:$B$191,0))),INDEX('KI 2019-20'!X$9:X$383,MATCH($B182,'KI 2019-20'!$B$9:$B$383,0)))</f>
        <v>111.06059754732733</v>
      </c>
      <c r="T182" s="153">
        <f>_xlfn.IFNA(IF($B182=$B$382,0,INDEX('I.Supplementary 2019-20'!Y$8:Y$191,MATCH($B182,'I.Supplementary 2019-20'!$B$8:$B$191,0))),INDEX('KI 2019-20'!Y$9:Y$383,MATCH($B182,'KI 2019-20'!$B$9:$B$383,0)))</f>
        <v>30.37021345413995</v>
      </c>
      <c r="U182" s="153">
        <f>_xlfn.IFNA(IF($B182=$B$382,0,INDEX('I.Supplementary 2019-20'!Z$8:Z$191,MATCH($B182,'I.Supplementary 2019-20'!$B$8:$B$191,0))),INDEX('KI 2019-20'!Z$9:Z$383,MATCH($B182,'KI 2019-20'!$B$9:$B$383,0)))</f>
        <v>0</v>
      </c>
      <c r="V182" s="153">
        <f>_xlfn.IFNA(IF($B182=$B$382,0,INDEX('I.Supplementary 2019-20'!AA$8:AA$191,MATCH($B182,'I.Supplementary 2019-20'!$B$8:$B$191,0))),INDEX('KI 2019-20'!AA$9:AA$383,MATCH($B182,'KI 2019-20'!$B$9:$B$383,0)))</f>
        <v>0</v>
      </c>
      <c r="W182" s="155">
        <f>_xlfn.IFNA(IF($B182=$B$382,0,INDEX('I.Supplementary 2019-20'!AB$8:AB$191,MATCH($B182,'I.Supplementary 2019-20'!$B$8:$B$191,0))),INDEX('KI 2019-20'!AB$9:AB$383,MATCH($B182,'KI 2019-20'!$B$9:$B$383,0)))</f>
        <v>0</v>
      </c>
      <c r="Y182" s="154">
        <f>_xlfn.IFNA(IF($B182=$B$382,0,INDEX('I.Supplementary 2019-20'!$I$8:$I$191,MATCH($B182,'I.Supplementary 2019-20'!$B$8:$B$191,0))),INDEX('KI 2019-20'!$I$9:$I$383,MATCH($B182,'KI 2019-20'!$B$9:$B$383,0)))</f>
        <v>31.69097387195265</v>
      </c>
      <c r="Z182" s="153">
        <f>_xlfn.IFNA(IF($B182=$B$382,0,INDEX('I.Supplementary 2019-20'!$J$8:$J$191,MATCH($B182,'I.Supplementary 2019-20'!$B$8:$B$191,0))),INDEX('KI 2019-20'!$J$9:$J$383,MATCH($B182,'KI 2019-20'!$B$9:$B$383,0)))</f>
        <v>109.73983712951464</v>
      </c>
      <c r="AA182" s="155">
        <f>_xlfn.IFNA(IF($B182=$B$382,0,INDEX('I.Supplementary 2019-20'!$H$8:$H$191,MATCH($B182,'I.Supplementary 2019-20'!$B$8:$B$191,0))),INDEX('KI 2019-20'!$H$9:$H$383,MATCH($B182,'KI 2019-20'!$B$9:$B$383,0)))</f>
        <v>141.43081100146728</v>
      </c>
      <c r="AC182" s="156">
        <f>I182*('Other inputs'!$C$6/'Other inputs'!$C$5)</f>
        <v>28.126145481712424</v>
      </c>
      <c r="AD182" s="149">
        <f>IF(B182=$B$35,J182*('Other inputs'!$C$6/'Other inputs'!$C$5)-('Other inputs'!$C$18/1000000),J182*('Other inputs'!$C$6/'Other inputs'!$C$5))</f>
        <v>4.0811782700276433</v>
      </c>
      <c r="AE182" s="149">
        <f>K182*('Other inputs'!$C$6/'Other inputs'!$C$5)</f>
        <v>0</v>
      </c>
      <c r="AF182" s="149">
        <f>L182*('Other inputs'!$C$6/'Other inputs'!$C$5)</f>
        <v>0</v>
      </c>
      <c r="AG182" s="188">
        <f>M182*('Other inputs'!$C$6/'Other inputs'!$C$5)</f>
        <v>0</v>
      </c>
      <c r="AH182" s="149">
        <f>N182*('Other inputs'!$C$6/'Other inputs'!$C$5)</f>
        <v>84.743993369848354</v>
      </c>
      <c r="AI182" s="149">
        <f>O182*('Other inputs'!$C$6/'Other inputs'!$C$5)</f>
        <v>26.783865545890556</v>
      </c>
      <c r="AJ182" s="149">
        <f>P182*('Other inputs'!$C$6/'Other inputs'!$C$5)</f>
        <v>0</v>
      </c>
      <c r="AK182" s="149">
        <f>Q182*('Other inputs'!$C$6/'Other inputs'!$C$5)</f>
        <v>0</v>
      </c>
      <c r="AL182" s="188">
        <f>R182*('Other inputs'!$C$6/'Other inputs'!$C$5)</f>
        <v>0</v>
      </c>
      <c r="AM182" s="156">
        <f t="shared" si="32"/>
        <v>112.87013885156078</v>
      </c>
      <c r="AN182" s="149">
        <f t="shared" si="33"/>
        <v>30.865043815918199</v>
      </c>
      <c r="AO182" s="149">
        <f t="shared" si="34"/>
        <v>0</v>
      </c>
      <c r="AP182" s="149">
        <f t="shared" si="35"/>
        <v>0</v>
      </c>
      <c r="AQ182" s="188">
        <f t="shared" si="36"/>
        <v>0</v>
      </c>
      <c r="AR182" s="149"/>
      <c r="AS182" s="156">
        <f>IF(D182=$C$171,'Other inputs'!$C$12/1000000,SUM(AC182:AG182))</f>
        <v>32.20732375174007</v>
      </c>
      <c r="AT182" s="200">
        <f>IF(D182=$C$171,$Z$171*('Other inputs'!$C$6/'Other inputs'!$C$5),SUM(AH182:AL182))</f>
        <v>111.5278589157389</v>
      </c>
      <c r="AU182" s="210">
        <f t="shared" si="37"/>
        <v>143.73518266747897</v>
      </c>
      <c r="AV182" s="214"/>
      <c r="AW182" s="199">
        <f>IF($G182=1,0,AC182*('Other inputs'!$F$6/'Other inputs'!$F$5))</f>
        <v>28.281681770090554</v>
      </c>
      <c r="AX182" s="200">
        <f>IF($G182=1,0,AD182*('Other inputs'!$F$6/'Other inputs'!$F$5))</f>
        <v>4.1037469977881642</v>
      </c>
      <c r="AY182" s="200">
        <f>IF($G182=1,0,AE182*('Other inputs'!$F$6/'Other inputs'!$F$5))</f>
        <v>0</v>
      </c>
      <c r="AZ182" s="200">
        <f>IF($G182=1,0,AF182*('Other inputs'!$F$6/'Other inputs'!$F$5))</f>
        <v>0</v>
      </c>
      <c r="BA182" s="200">
        <f>IF($G182=1,0,AG182*('Other inputs'!$F$6/'Other inputs'!$F$5))</f>
        <v>0</v>
      </c>
      <c r="BB182" s="199">
        <f>IF($G182=1,0,AH182*('Other inputs'!$C$7/'Other inputs'!$C$6))</f>
        <v>84.743993369848354</v>
      </c>
      <c r="BC182" s="200">
        <f>IF($G182=1,0,AI182*('Other inputs'!$C$7/'Other inputs'!$C$6))</f>
        <v>26.783865545890556</v>
      </c>
      <c r="BD182" s="200">
        <f>IF($G182=1,0,AJ182*('Other inputs'!$C$7/'Other inputs'!$C$6))</f>
        <v>0</v>
      </c>
      <c r="BE182" s="200">
        <f>IF($G182=1,0,AK182*('Other inputs'!$C$7/'Other inputs'!$C$6))</f>
        <v>0</v>
      </c>
      <c r="BF182" s="200">
        <f>IF($G182=1,0,AL182*('Other inputs'!$C$7/'Other inputs'!$C$6))</f>
        <v>0</v>
      </c>
      <c r="BG182" s="199">
        <f t="shared" si="38"/>
        <v>113.02567513993891</v>
      </c>
      <c r="BH182" s="200">
        <f t="shared" si="39"/>
        <v>30.887612543678721</v>
      </c>
      <c r="BI182" s="200">
        <f t="shared" si="40"/>
        <v>0</v>
      </c>
      <c r="BJ182" s="200">
        <f t="shared" si="41"/>
        <v>0</v>
      </c>
      <c r="BK182" s="210">
        <f t="shared" si="42"/>
        <v>0</v>
      </c>
      <c r="BL182" s="200"/>
      <c r="BM182" s="199">
        <f>IF(D182=C$171,'Other inputs'!$C$13/1000000,SUM(AW182:BA182))</f>
        <v>32.385428767878722</v>
      </c>
      <c r="BN182" s="200">
        <f>IF(B182=$B$171,$AT$171*('Other inputs'!$C$7/'Other inputs'!$C$6),SUM(BB182:BF182))</f>
        <v>111.5278589157389</v>
      </c>
      <c r="BO182" s="188">
        <f t="shared" si="43"/>
        <v>143.91328768361763</v>
      </c>
    </row>
    <row r="183" spans="2:67">
      <c r="B183" s="121" t="str">
        <f>'KI 2019-20'!B184</f>
        <v>E2321</v>
      </c>
      <c r="C183" s="160" t="str">
        <f t="shared" si="30"/>
        <v>E2321</v>
      </c>
      <c r="D183" s="160" t="str">
        <f t="shared" si="31"/>
        <v>E2321</v>
      </c>
      <c r="E183" t="str">
        <f>INDEX('KI 2019-20'!D$9:D$383,MATCH($B183,'KI 2019-20'!$B$9:$B$383,0))</f>
        <v>SCNFIR</v>
      </c>
      <c r="F183" t="str">
        <f>INDEX('KI 2019-20'!E$9:E$383,MATCH($B183,'KI 2019-20'!$B$9:$B$383,0))</f>
        <v>P1909</v>
      </c>
      <c r="G183" s="119">
        <v>0</v>
      </c>
      <c r="H183" s="120" t="str">
        <f>INDEX('KI 2019-20'!F$9:F$383,MATCH($B183,'KI 2019-20'!$B$9:$B$383,0))</f>
        <v>Lancashire</v>
      </c>
      <c r="I183" s="154">
        <f>_xlfn.IFNA(IF($B183=$B$382,0,INDEX('I.Supplementary 2019-20'!N$8:N$191,MATCH($B183,'I.Supplementary 2019-20'!$B$8:$B$191,0))),INDEX('KI 2019-20'!N$9:N$383,MATCH($B183,'KI 2019-20'!$B$9:$B$383,0)))</f>
        <v>32.893985288544776</v>
      </c>
      <c r="J183" s="153">
        <f>_xlfn.IFNA(IF($B183=$B$382,0,INDEX('I.Supplementary 2019-20'!O$8:O$191,MATCH($B183,'I.Supplementary 2019-20'!$B$8:$B$191,0))),INDEX('KI 2019-20'!O$9:O$383,MATCH($B183,'KI 2019-20'!$B$9:$B$383,0)))</f>
        <v>0</v>
      </c>
      <c r="K183" s="153">
        <f>_xlfn.IFNA(IF($B183=$B$382,0,INDEX('I.Supplementary 2019-20'!P$8:P$191,MATCH($B183,'I.Supplementary 2019-20'!$B$8:$B$191,0))),INDEX('KI 2019-20'!P$9:P$383,MATCH($B183,'KI 2019-20'!$B$9:$B$383,0)))</f>
        <v>0</v>
      </c>
      <c r="L183" s="153">
        <f>_xlfn.IFNA(IF($B183=$B$382,0,INDEX('I.Supplementary 2019-20'!Q$8:Q$191,MATCH($B183,'I.Supplementary 2019-20'!$B$8:$B$191,0))),INDEX('KI 2019-20'!Q$9:Q$383,MATCH($B183,'KI 2019-20'!$B$9:$B$383,0)))</f>
        <v>0</v>
      </c>
      <c r="M183" s="155">
        <f>_xlfn.IFNA(IF($B183=$B$382,0,INDEX('I.Supplementary 2019-20'!R$8:R$191,MATCH($B183,'I.Supplementary 2019-20'!$B$8:$B$191,0))),INDEX('KI 2019-20'!R$9:R$383,MATCH($B183,'KI 2019-20'!$B$9:$B$383,0)))</f>
        <v>0</v>
      </c>
      <c r="N183" s="153">
        <f>_xlfn.IFNA(IF($B183=$B$382,0,INDEX('I.Supplementary 2019-20'!S$8:S$191,MATCH($B183,'I.Supplementary 2019-20'!$B$8:$B$191,0))),INDEX('KI 2019-20'!S$9:S$383,MATCH($B183,'KI 2019-20'!$B$9:$B$383,0)))</f>
        <v>186.44109562494185</v>
      </c>
      <c r="O183" s="153">
        <f>_xlfn.IFNA(IF($B183=$B$382,0,INDEX('I.Supplementary 2019-20'!T$8:T$191,MATCH($B183,'I.Supplementary 2019-20'!$B$8:$B$191,0))),INDEX('KI 2019-20'!T$9:T$383,MATCH($B183,'KI 2019-20'!$B$9:$B$383,0)))</f>
        <v>0</v>
      </c>
      <c r="P183" s="153">
        <f>_xlfn.IFNA(IF($B183=$B$382,0,INDEX('I.Supplementary 2019-20'!U$8:U$191,MATCH($B183,'I.Supplementary 2019-20'!$B$8:$B$191,0))),INDEX('KI 2019-20'!U$9:U$383,MATCH($B183,'KI 2019-20'!$B$9:$B$383,0)))</f>
        <v>0</v>
      </c>
      <c r="Q183" s="153">
        <f>_xlfn.IFNA(IF($B183=$B$382,0,INDEX('I.Supplementary 2019-20'!V$8:V$191,MATCH($B183,'I.Supplementary 2019-20'!$B$8:$B$191,0))),INDEX('KI 2019-20'!V$9:V$383,MATCH($B183,'KI 2019-20'!$B$9:$B$383,0)))</f>
        <v>0</v>
      </c>
      <c r="R183" s="155">
        <f>_xlfn.IFNA(IF($B183=$B$382,0,INDEX('I.Supplementary 2019-20'!W$8:W$191,MATCH($B183,'I.Supplementary 2019-20'!$B$8:$B$191,0))),INDEX('KI 2019-20'!W$9:W$383,MATCH($B183,'KI 2019-20'!$B$9:$B$383,0)))</f>
        <v>0</v>
      </c>
      <c r="S183" s="153">
        <f>_xlfn.IFNA(IF($B183=$B$382,0,INDEX('I.Supplementary 2019-20'!X$8:X$191,MATCH($B183,'I.Supplementary 2019-20'!$B$8:$B$191,0))),INDEX('KI 2019-20'!X$9:X$383,MATCH($B183,'KI 2019-20'!$B$9:$B$383,0)))</f>
        <v>219.33508091348662</v>
      </c>
      <c r="T183" s="153">
        <f>_xlfn.IFNA(IF($B183=$B$382,0,INDEX('I.Supplementary 2019-20'!Y$8:Y$191,MATCH($B183,'I.Supplementary 2019-20'!$B$8:$B$191,0))),INDEX('KI 2019-20'!Y$9:Y$383,MATCH($B183,'KI 2019-20'!$B$9:$B$383,0)))</f>
        <v>0</v>
      </c>
      <c r="U183" s="153">
        <f>_xlfn.IFNA(IF($B183=$B$382,0,INDEX('I.Supplementary 2019-20'!Z$8:Z$191,MATCH($B183,'I.Supplementary 2019-20'!$B$8:$B$191,0))),INDEX('KI 2019-20'!Z$9:Z$383,MATCH($B183,'KI 2019-20'!$B$9:$B$383,0)))</f>
        <v>0</v>
      </c>
      <c r="V183" s="153">
        <f>_xlfn.IFNA(IF($B183=$B$382,0,INDEX('I.Supplementary 2019-20'!AA$8:AA$191,MATCH($B183,'I.Supplementary 2019-20'!$B$8:$B$191,0))),INDEX('KI 2019-20'!AA$9:AA$383,MATCH($B183,'KI 2019-20'!$B$9:$B$383,0)))</f>
        <v>0</v>
      </c>
      <c r="W183" s="155">
        <f>_xlfn.IFNA(IF($B183=$B$382,0,INDEX('I.Supplementary 2019-20'!AB$8:AB$191,MATCH($B183,'I.Supplementary 2019-20'!$B$8:$B$191,0))),INDEX('KI 2019-20'!AB$9:AB$383,MATCH($B183,'KI 2019-20'!$B$9:$B$383,0)))</f>
        <v>0</v>
      </c>
      <c r="Y183" s="154">
        <f>_xlfn.IFNA(IF($B183=$B$382,0,INDEX('I.Supplementary 2019-20'!$I$8:$I$191,MATCH($B183,'I.Supplementary 2019-20'!$B$8:$B$191,0))),INDEX('KI 2019-20'!$I$9:$I$383,MATCH($B183,'KI 2019-20'!$B$9:$B$383,0)))</f>
        <v>32.893985288544776</v>
      </c>
      <c r="Z183" s="153">
        <f>_xlfn.IFNA(IF($B183=$B$382,0,INDEX('I.Supplementary 2019-20'!$J$8:$J$191,MATCH($B183,'I.Supplementary 2019-20'!$B$8:$B$191,0))),INDEX('KI 2019-20'!$J$9:$J$383,MATCH($B183,'KI 2019-20'!$B$9:$B$383,0)))</f>
        <v>186.44109562494185</v>
      </c>
      <c r="AA183" s="155">
        <f>_xlfn.IFNA(IF($B183=$B$382,0,INDEX('I.Supplementary 2019-20'!$H$8:$H$191,MATCH($B183,'I.Supplementary 2019-20'!$B$8:$B$191,0))),INDEX('KI 2019-20'!$H$9:$H$383,MATCH($B183,'KI 2019-20'!$B$9:$B$383,0)))</f>
        <v>219.33508091348662</v>
      </c>
      <c r="AC183" s="156">
        <f>I183*('Other inputs'!$C$6/'Other inputs'!$C$5)</f>
        <v>33.429936169009864</v>
      </c>
      <c r="AD183" s="149">
        <f>IF(B183=$B$35,J183*('Other inputs'!$C$6/'Other inputs'!$C$5)-('Other inputs'!$C$18/1000000),J183*('Other inputs'!$C$6/'Other inputs'!$C$5))</f>
        <v>0</v>
      </c>
      <c r="AE183" s="149">
        <f>K183*('Other inputs'!$C$6/'Other inputs'!$C$5)</f>
        <v>0</v>
      </c>
      <c r="AF183" s="149">
        <f>L183*('Other inputs'!$C$6/'Other inputs'!$C$5)</f>
        <v>0</v>
      </c>
      <c r="AG183" s="188">
        <f>M183*('Other inputs'!$C$6/'Other inputs'!$C$5)</f>
        <v>0</v>
      </c>
      <c r="AH183" s="149">
        <f>N183*('Other inputs'!$C$6/'Other inputs'!$C$5)</f>
        <v>189.4788324172016</v>
      </c>
      <c r="AI183" s="149">
        <f>O183*('Other inputs'!$C$6/'Other inputs'!$C$5)</f>
        <v>0</v>
      </c>
      <c r="AJ183" s="149">
        <f>P183*('Other inputs'!$C$6/'Other inputs'!$C$5)</f>
        <v>0</v>
      </c>
      <c r="AK183" s="149">
        <f>Q183*('Other inputs'!$C$6/'Other inputs'!$C$5)</f>
        <v>0</v>
      </c>
      <c r="AL183" s="188">
        <f>R183*('Other inputs'!$C$6/'Other inputs'!$C$5)</f>
        <v>0</v>
      </c>
      <c r="AM183" s="156">
        <f t="shared" si="32"/>
        <v>222.90876858621147</v>
      </c>
      <c r="AN183" s="149">
        <f t="shared" si="33"/>
        <v>0</v>
      </c>
      <c r="AO183" s="149">
        <f t="shared" si="34"/>
        <v>0</v>
      </c>
      <c r="AP183" s="149">
        <f t="shared" si="35"/>
        <v>0</v>
      </c>
      <c r="AQ183" s="188">
        <f t="shared" si="36"/>
        <v>0</v>
      </c>
      <c r="AR183" s="149"/>
      <c r="AS183" s="156">
        <f>IF(D183=$C$171,'Other inputs'!$C$12/1000000,SUM(AC183:AG183))</f>
        <v>33.429936169009864</v>
      </c>
      <c r="AT183" s="200">
        <f>IF(D183=$C$171,$Z$171*('Other inputs'!$C$6/'Other inputs'!$C$5),SUM(AH183:AL183))</f>
        <v>189.4788324172016</v>
      </c>
      <c r="AU183" s="210">
        <f t="shared" si="37"/>
        <v>222.90876858621147</v>
      </c>
      <c r="AV183" s="214"/>
      <c r="AW183" s="199">
        <f>IF($G183=1,0,AC183*('Other inputs'!$F$6/'Other inputs'!$F$5))</f>
        <v>33.614802175474431</v>
      </c>
      <c r="AX183" s="200">
        <f>IF($G183=1,0,AD183*('Other inputs'!$F$6/'Other inputs'!$F$5))</f>
        <v>0</v>
      </c>
      <c r="AY183" s="200">
        <f>IF($G183=1,0,AE183*('Other inputs'!$F$6/'Other inputs'!$F$5))</f>
        <v>0</v>
      </c>
      <c r="AZ183" s="200">
        <f>IF($G183=1,0,AF183*('Other inputs'!$F$6/'Other inputs'!$F$5))</f>
        <v>0</v>
      </c>
      <c r="BA183" s="200">
        <f>IF($G183=1,0,AG183*('Other inputs'!$F$6/'Other inputs'!$F$5))</f>
        <v>0</v>
      </c>
      <c r="BB183" s="199">
        <f>IF($G183=1,0,AH183*('Other inputs'!$C$7/'Other inputs'!$C$6))</f>
        <v>189.4788324172016</v>
      </c>
      <c r="BC183" s="200">
        <f>IF($G183=1,0,AI183*('Other inputs'!$C$7/'Other inputs'!$C$6))</f>
        <v>0</v>
      </c>
      <c r="BD183" s="200">
        <f>IF($G183=1,0,AJ183*('Other inputs'!$C$7/'Other inputs'!$C$6))</f>
        <v>0</v>
      </c>
      <c r="BE183" s="200">
        <f>IF($G183=1,0,AK183*('Other inputs'!$C$7/'Other inputs'!$C$6))</f>
        <v>0</v>
      </c>
      <c r="BF183" s="200">
        <f>IF($G183=1,0,AL183*('Other inputs'!$C$7/'Other inputs'!$C$6))</f>
        <v>0</v>
      </c>
      <c r="BG183" s="199">
        <f t="shared" si="38"/>
        <v>223.09363459267604</v>
      </c>
      <c r="BH183" s="200">
        <f t="shared" si="39"/>
        <v>0</v>
      </c>
      <c r="BI183" s="200">
        <f t="shared" si="40"/>
        <v>0</v>
      </c>
      <c r="BJ183" s="200">
        <f t="shared" si="41"/>
        <v>0</v>
      </c>
      <c r="BK183" s="210">
        <f t="shared" si="42"/>
        <v>0</v>
      </c>
      <c r="BL183" s="200"/>
      <c r="BM183" s="199">
        <f>IF(D183=C$171,'Other inputs'!$C$13/1000000,SUM(AW183:BA183))</f>
        <v>33.614802175474431</v>
      </c>
      <c r="BN183" s="200">
        <f>IF(B183=$B$171,$AT$171*('Other inputs'!$C$7/'Other inputs'!$C$6),SUM(BB183:BF183))</f>
        <v>189.4788324172016</v>
      </c>
      <c r="BO183" s="188">
        <f t="shared" si="43"/>
        <v>223.09363459267604</v>
      </c>
    </row>
    <row r="184" spans="2:67">
      <c r="B184" s="121" t="str">
        <f>'KI 2019-20'!B185</f>
        <v>E6123</v>
      </c>
      <c r="C184" s="160" t="str">
        <f t="shared" si="30"/>
        <v>E6123</v>
      </c>
      <c r="D184" s="160" t="str">
        <f t="shared" si="31"/>
        <v>E6123</v>
      </c>
      <c r="E184" t="str">
        <f>INDEX('KI 2019-20'!D$9:D$383,MATCH($B184,'KI 2019-20'!$B$9:$B$383,0))</f>
        <v>SFIR</v>
      </c>
      <c r="F184" t="str">
        <f>INDEX('KI 2019-20'!E$9:E$383,MATCH($B184,'KI 2019-20'!$B$9:$B$383,0))</f>
        <v>P1909</v>
      </c>
      <c r="G184" s="119">
        <v>0</v>
      </c>
      <c r="H184" s="120" t="str">
        <f>INDEX('KI 2019-20'!F$9:F$383,MATCH($B184,'KI 2019-20'!$B$9:$B$383,0))</f>
        <v>Lancashire Fire</v>
      </c>
      <c r="I184" s="154">
        <f>_xlfn.IFNA(IF($B184=$B$382,0,INDEX('I.Supplementary 2019-20'!N$8:N$191,MATCH($B184,'I.Supplementary 2019-20'!$B$8:$B$191,0))),INDEX('KI 2019-20'!N$9:N$383,MATCH($B184,'KI 2019-20'!$B$9:$B$383,0)))</f>
        <v>0</v>
      </c>
      <c r="J184" s="153">
        <f>_xlfn.IFNA(IF($B184=$B$382,0,INDEX('I.Supplementary 2019-20'!O$8:O$191,MATCH($B184,'I.Supplementary 2019-20'!$B$8:$B$191,0))),INDEX('KI 2019-20'!O$9:O$383,MATCH($B184,'KI 2019-20'!$B$9:$B$383,0)))</f>
        <v>0</v>
      </c>
      <c r="K184" s="153">
        <f>_xlfn.IFNA(IF($B184=$B$382,0,INDEX('I.Supplementary 2019-20'!P$8:P$191,MATCH($B184,'I.Supplementary 2019-20'!$B$8:$B$191,0))),INDEX('KI 2019-20'!P$9:P$383,MATCH($B184,'KI 2019-20'!$B$9:$B$383,0)))</f>
        <v>8.3860863929388891</v>
      </c>
      <c r="L184" s="153">
        <f>_xlfn.IFNA(IF($B184=$B$382,0,INDEX('I.Supplementary 2019-20'!Q$8:Q$191,MATCH($B184,'I.Supplementary 2019-20'!$B$8:$B$191,0))),INDEX('KI 2019-20'!Q$9:Q$383,MATCH($B184,'KI 2019-20'!$B$9:$B$383,0)))</f>
        <v>0</v>
      </c>
      <c r="M184" s="155">
        <f>_xlfn.IFNA(IF($B184=$B$382,0,INDEX('I.Supplementary 2019-20'!R$8:R$191,MATCH($B184,'I.Supplementary 2019-20'!$B$8:$B$191,0))),INDEX('KI 2019-20'!R$9:R$383,MATCH($B184,'KI 2019-20'!$B$9:$B$383,0)))</f>
        <v>0</v>
      </c>
      <c r="N184" s="153">
        <f>_xlfn.IFNA(IF($B184=$B$382,0,INDEX('I.Supplementary 2019-20'!S$8:S$191,MATCH($B184,'I.Supplementary 2019-20'!$B$8:$B$191,0))),INDEX('KI 2019-20'!S$9:S$383,MATCH($B184,'KI 2019-20'!$B$9:$B$383,0)))</f>
        <v>0</v>
      </c>
      <c r="O184" s="153">
        <f>_xlfn.IFNA(IF($B184=$B$382,0,INDEX('I.Supplementary 2019-20'!T$8:T$191,MATCH($B184,'I.Supplementary 2019-20'!$B$8:$B$191,0))),INDEX('KI 2019-20'!T$9:T$383,MATCH($B184,'KI 2019-20'!$B$9:$B$383,0)))</f>
        <v>0</v>
      </c>
      <c r="P184" s="153">
        <f>_xlfn.IFNA(IF($B184=$B$382,0,INDEX('I.Supplementary 2019-20'!U$8:U$191,MATCH($B184,'I.Supplementary 2019-20'!$B$8:$B$191,0))),INDEX('KI 2019-20'!U$9:U$383,MATCH($B184,'KI 2019-20'!$B$9:$B$383,0)))</f>
        <v>15.430108446287319</v>
      </c>
      <c r="Q184" s="153">
        <f>_xlfn.IFNA(IF($B184=$B$382,0,INDEX('I.Supplementary 2019-20'!V$8:V$191,MATCH($B184,'I.Supplementary 2019-20'!$B$8:$B$191,0))),INDEX('KI 2019-20'!V$9:V$383,MATCH($B184,'KI 2019-20'!$B$9:$B$383,0)))</f>
        <v>0</v>
      </c>
      <c r="R184" s="155">
        <f>_xlfn.IFNA(IF($B184=$B$382,0,INDEX('I.Supplementary 2019-20'!W$8:W$191,MATCH($B184,'I.Supplementary 2019-20'!$B$8:$B$191,0))),INDEX('KI 2019-20'!W$9:W$383,MATCH($B184,'KI 2019-20'!$B$9:$B$383,0)))</f>
        <v>0</v>
      </c>
      <c r="S184" s="153">
        <f>_xlfn.IFNA(IF($B184=$B$382,0,INDEX('I.Supplementary 2019-20'!X$8:X$191,MATCH($B184,'I.Supplementary 2019-20'!$B$8:$B$191,0))),INDEX('KI 2019-20'!X$9:X$383,MATCH($B184,'KI 2019-20'!$B$9:$B$383,0)))</f>
        <v>0</v>
      </c>
      <c r="T184" s="153">
        <f>_xlfn.IFNA(IF($B184=$B$382,0,INDEX('I.Supplementary 2019-20'!Y$8:Y$191,MATCH($B184,'I.Supplementary 2019-20'!$B$8:$B$191,0))),INDEX('KI 2019-20'!Y$9:Y$383,MATCH($B184,'KI 2019-20'!$B$9:$B$383,0)))</f>
        <v>0</v>
      </c>
      <c r="U184" s="153">
        <f>_xlfn.IFNA(IF($B184=$B$382,0,INDEX('I.Supplementary 2019-20'!Z$8:Z$191,MATCH($B184,'I.Supplementary 2019-20'!$B$8:$B$191,0))),INDEX('KI 2019-20'!Z$9:Z$383,MATCH($B184,'KI 2019-20'!$B$9:$B$383,0)))</f>
        <v>23.81619483922621</v>
      </c>
      <c r="V184" s="153">
        <f>_xlfn.IFNA(IF($B184=$B$382,0,INDEX('I.Supplementary 2019-20'!AA$8:AA$191,MATCH($B184,'I.Supplementary 2019-20'!$B$8:$B$191,0))),INDEX('KI 2019-20'!AA$9:AA$383,MATCH($B184,'KI 2019-20'!$B$9:$B$383,0)))</f>
        <v>0</v>
      </c>
      <c r="W184" s="155">
        <f>_xlfn.IFNA(IF($B184=$B$382,0,INDEX('I.Supplementary 2019-20'!AB$8:AB$191,MATCH($B184,'I.Supplementary 2019-20'!$B$8:$B$191,0))),INDEX('KI 2019-20'!AB$9:AB$383,MATCH($B184,'KI 2019-20'!$B$9:$B$383,0)))</f>
        <v>0</v>
      </c>
      <c r="Y184" s="154">
        <f>_xlfn.IFNA(IF($B184=$B$382,0,INDEX('I.Supplementary 2019-20'!$I$8:$I$191,MATCH($B184,'I.Supplementary 2019-20'!$B$8:$B$191,0))),INDEX('KI 2019-20'!$I$9:$I$383,MATCH($B184,'KI 2019-20'!$B$9:$B$383,0)))</f>
        <v>8.3860863929388891</v>
      </c>
      <c r="Z184" s="153">
        <f>_xlfn.IFNA(IF($B184=$B$382,0,INDEX('I.Supplementary 2019-20'!$J$8:$J$191,MATCH($B184,'I.Supplementary 2019-20'!$B$8:$B$191,0))),INDEX('KI 2019-20'!$J$9:$J$383,MATCH($B184,'KI 2019-20'!$B$9:$B$383,0)))</f>
        <v>15.430108446287319</v>
      </c>
      <c r="AA184" s="155">
        <f>_xlfn.IFNA(IF($B184=$B$382,0,INDEX('I.Supplementary 2019-20'!$H$8:$H$191,MATCH($B184,'I.Supplementary 2019-20'!$B$8:$B$191,0))),INDEX('KI 2019-20'!$H$9:$H$383,MATCH($B184,'KI 2019-20'!$B$9:$B$383,0)))</f>
        <v>23.81619483922621</v>
      </c>
      <c r="AC184" s="156">
        <f>I184*('Other inputs'!$C$6/'Other inputs'!$C$5)</f>
        <v>0</v>
      </c>
      <c r="AD184" s="149">
        <f>IF(B184=$B$35,J184*('Other inputs'!$C$6/'Other inputs'!$C$5)-('Other inputs'!$C$18/1000000),J184*('Other inputs'!$C$6/'Other inputs'!$C$5))</f>
        <v>0</v>
      </c>
      <c r="AE184" s="149">
        <f>K184*('Other inputs'!$C$6/'Other inputs'!$C$5)</f>
        <v>8.5227232384450229</v>
      </c>
      <c r="AF184" s="149">
        <f>L184*('Other inputs'!$C$6/'Other inputs'!$C$5)</f>
        <v>0</v>
      </c>
      <c r="AG184" s="188">
        <f>M184*('Other inputs'!$C$6/'Other inputs'!$C$5)</f>
        <v>0</v>
      </c>
      <c r="AH184" s="149">
        <f>N184*('Other inputs'!$C$6/'Other inputs'!$C$5)</f>
        <v>0</v>
      </c>
      <c r="AI184" s="149">
        <f>O184*('Other inputs'!$C$6/'Other inputs'!$C$5)</f>
        <v>0</v>
      </c>
      <c r="AJ184" s="149">
        <f>P184*('Other inputs'!$C$6/'Other inputs'!$C$5)</f>
        <v>15.681515508548619</v>
      </c>
      <c r="AK184" s="149">
        <f>Q184*('Other inputs'!$C$6/'Other inputs'!$C$5)</f>
        <v>0</v>
      </c>
      <c r="AL184" s="188">
        <f>R184*('Other inputs'!$C$6/'Other inputs'!$C$5)</f>
        <v>0</v>
      </c>
      <c r="AM184" s="156">
        <f t="shared" si="32"/>
        <v>0</v>
      </c>
      <c r="AN184" s="149">
        <f t="shared" si="33"/>
        <v>0</v>
      </c>
      <c r="AO184" s="149">
        <f t="shared" si="34"/>
        <v>24.204238746993642</v>
      </c>
      <c r="AP184" s="149">
        <f t="shared" si="35"/>
        <v>0</v>
      </c>
      <c r="AQ184" s="188">
        <f t="shared" si="36"/>
        <v>0</v>
      </c>
      <c r="AR184" s="149"/>
      <c r="AS184" s="156">
        <f>IF(D184=$C$171,'Other inputs'!$C$12/1000000,SUM(AC184:AG184))</f>
        <v>8.5227232384450229</v>
      </c>
      <c r="AT184" s="200">
        <f>IF(D184=$C$171,$Z$171*('Other inputs'!$C$6/'Other inputs'!$C$5),SUM(AH184:AL184))</f>
        <v>15.681515508548619</v>
      </c>
      <c r="AU184" s="210">
        <f t="shared" si="37"/>
        <v>24.204238746993642</v>
      </c>
      <c r="AV184" s="214"/>
      <c r="AW184" s="199">
        <f>IF($G184=1,0,AC184*('Other inputs'!$F$6/'Other inputs'!$F$5))</f>
        <v>0</v>
      </c>
      <c r="AX184" s="200">
        <f>IF($G184=1,0,AD184*('Other inputs'!$F$6/'Other inputs'!$F$5))</f>
        <v>0</v>
      </c>
      <c r="AY184" s="200">
        <f>IF($G184=1,0,AE184*('Other inputs'!$F$6/'Other inputs'!$F$5))</f>
        <v>8.5698535052013991</v>
      </c>
      <c r="AZ184" s="200">
        <f>IF($G184=1,0,AF184*('Other inputs'!$F$6/'Other inputs'!$F$5))</f>
        <v>0</v>
      </c>
      <c r="BA184" s="200">
        <f>IF($G184=1,0,AG184*('Other inputs'!$F$6/'Other inputs'!$F$5))</f>
        <v>0</v>
      </c>
      <c r="BB184" s="199">
        <f>IF($G184=1,0,AH184*('Other inputs'!$C$7/'Other inputs'!$C$6))</f>
        <v>0</v>
      </c>
      <c r="BC184" s="200">
        <f>IF($G184=1,0,AI184*('Other inputs'!$C$7/'Other inputs'!$C$6))</f>
        <v>0</v>
      </c>
      <c r="BD184" s="200">
        <f>IF($G184=1,0,AJ184*('Other inputs'!$C$7/'Other inputs'!$C$6))</f>
        <v>15.681515508548619</v>
      </c>
      <c r="BE184" s="200">
        <f>IF($G184=1,0,AK184*('Other inputs'!$C$7/'Other inputs'!$C$6))</f>
        <v>0</v>
      </c>
      <c r="BF184" s="200">
        <f>IF($G184=1,0,AL184*('Other inputs'!$C$7/'Other inputs'!$C$6))</f>
        <v>0</v>
      </c>
      <c r="BG184" s="199">
        <f t="shared" si="38"/>
        <v>0</v>
      </c>
      <c r="BH184" s="200">
        <f t="shared" si="39"/>
        <v>0</v>
      </c>
      <c r="BI184" s="200">
        <f t="shared" si="40"/>
        <v>24.251369013750018</v>
      </c>
      <c r="BJ184" s="200">
        <f t="shared" si="41"/>
        <v>0</v>
      </c>
      <c r="BK184" s="210">
        <f t="shared" si="42"/>
        <v>0</v>
      </c>
      <c r="BL184" s="200"/>
      <c r="BM184" s="199">
        <f>IF(D184=C$171,'Other inputs'!$C$13/1000000,SUM(AW184:BA184))</f>
        <v>8.5698535052013991</v>
      </c>
      <c r="BN184" s="200">
        <f>IF(B184=$B$171,$AT$171*('Other inputs'!$C$7/'Other inputs'!$C$6),SUM(BB184:BF184))</f>
        <v>15.681515508548619</v>
      </c>
      <c r="BO184" s="188">
        <f t="shared" si="43"/>
        <v>24.251369013750018</v>
      </c>
    </row>
    <row r="185" spans="2:67">
      <c r="B185" s="121" t="str">
        <f>'KI 2019-20'!B186</f>
        <v>E2337</v>
      </c>
      <c r="C185" s="160" t="str">
        <f t="shared" si="30"/>
        <v>E2337</v>
      </c>
      <c r="D185" s="160" t="str">
        <f t="shared" si="31"/>
        <v>E2337</v>
      </c>
      <c r="E185" t="str">
        <f>INDEX('KI 2019-20'!D$9:D$383,MATCH($B185,'KI 2019-20'!$B$9:$B$383,0))</f>
        <v>SD</v>
      </c>
      <c r="F185">
        <f>INDEX('KI 2019-20'!E$9:E$383,MATCH($B185,'KI 2019-20'!$B$9:$B$383,0))</f>
        <v>0</v>
      </c>
      <c r="G185" s="119">
        <v>0</v>
      </c>
      <c r="H185" s="120" t="str">
        <f>INDEX('KI 2019-20'!F$9:F$383,MATCH($B185,'KI 2019-20'!$B$9:$B$383,0))</f>
        <v>Lancaster</v>
      </c>
      <c r="I185" s="154">
        <f>_xlfn.IFNA(IF($B185=$B$382,0,INDEX('I.Supplementary 2019-20'!N$8:N$191,MATCH($B185,'I.Supplementary 2019-20'!$B$8:$B$191,0))),INDEX('KI 2019-20'!N$9:N$383,MATCH($B185,'KI 2019-20'!$B$9:$B$383,0)))</f>
        <v>0</v>
      </c>
      <c r="J185" s="153">
        <f>_xlfn.IFNA(IF($B185=$B$382,0,INDEX('I.Supplementary 2019-20'!O$8:O$191,MATCH($B185,'I.Supplementary 2019-20'!$B$8:$B$191,0))),INDEX('KI 2019-20'!O$9:O$383,MATCH($B185,'KI 2019-20'!$B$9:$B$383,0)))</f>
        <v>0.19969082393962612</v>
      </c>
      <c r="K185" s="153">
        <f>_xlfn.IFNA(IF($B185=$B$382,0,INDEX('I.Supplementary 2019-20'!P$8:P$191,MATCH($B185,'I.Supplementary 2019-20'!$B$8:$B$191,0))),INDEX('KI 2019-20'!P$9:P$383,MATCH($B185,'KI 2019-20'!$B$9:$B$383,0)))</f>
        <v>0</v>
      </c>
      <c r="L185" s="153">
        <f>_xlfn.IFNA(IF($B185=$B$382,0,INDEX('I.Supplementary 2019-20'!Q$8:Q$191,MATCH($B185,'I.Supplementary 2019-20'!$B$8:$B$191,0))),INDEX('KI 2019-20'!Q$9:Q$383,MATCH($B185,'KI 2019-20'!$B$9:$B$383,0)))</f>
        <v>0</v>
      </c>
      <c r="M185" s="155">
        <f>_xlfn.IFNA(IF($B185=$B$382,0,INDEX('I.Supplementary 2019-20'!R$8:R$191,MATCH($B185,'I.Supplementary 2019-20'!$B$8:$B$191,0))),INDEX('KI 2019-20'!R$9:R$383,MATCH($B185,'KI 2019-20'!$B$9:$B$383,0)))</f>
        <v>0</v>
      </c>
      <c r="N185" s="153">
        <f>_xlfn.IFNA(IF($B185=$B$382,0,INDEX('I.Supplementary 2019-20'!S$8:S$191,MATCH($B185,'I.Supplementary 2019-20'!$B$8:$B$191,0))),INDEX('KI 2019-20'!S$9:S$383,MATCH($B185,'KI 2019-20'!$B$9:$B$383,0)))</f>
        <v>0</v>
      </c>
      <c r="O185" s="153">
        <f>_xlfn.IFNA(IF($B185=$B$382,0,INDEX('I.Supplementary 2019-20'!T$8:T$191,MATCH($B185,'I.Supplementary 2019-20'!$B$8:$B$191,0))),INDEX('KI 2019-20'!T$9:T$383,MATCH($B185,'KI 2019-20'!$B$9:$B$383,0)))</f>
        <v>5.6447894317156306</v>
      </c>
      <c r="P185" s="153">
        <f>_xlfn.IFNA(IF($B185=$B$382,0,INDEX('I.Supplementary 2019-20'!U$8:U$191,MATCH($B185,'I.Supplementary 2019-20'!$B$8:$B$191,0))),INDEX('KI 2019-20'!U$9:U$383,MATCH($B185,'KI 2019-20'!$B$9:$B$383,0)))</f>
        <v>0</v>
      </c>
      <c r="Q185" s="153">
        <f>_xlfn.IFNA(IF($B185=$B$382,0,INDEX('I.Supplementary 2019-20'!V$8:V$191,MATCH($B185,'I.Supplementary 2019-20'!$B$8:$B$191,0))),INDEX('KI 2019-20'!V$9:V$383,MATCH($B185,'KI 2019-20'!$B$9:$B$383,0)))</f>
        <v>0</v>
      </c>
      <c r="R185" s="155">
        <f>_xlfn.IFNA(IF($B185=$B$382,0,INDEX('I.Supplementary 2019-20'!W$8:W$191,MATCH($B185,'I.Supplementary 2019-20'!$B$8:$B$191,0))),INDEX('KI 2019-20'!W$9:W$383,MATCH($B185,'KI 2019-20'!$B$9:$B$383,0)))</f>
        <v>0</v>
      </c>
      <c r="S185" s="153">
        <f>_xlfn.IFNA(IF($B185=$B$382,0,INDEX('I.Supplementary 2019-20'!X$8:X$191,MATCH($B185,'I.Supplementary 2019-20'!$B$8:$B$191,0))),INDEX('KI 2019-20'!X$9:X$383,MATCH($B185,'KI 2019-20'!$B$9:$B$383,0)))</f>
        <v>0</v>
      </c>
      <c r="T185" s="153">
        <f>_xlfn.IFNA(IF($B185=$B$382,0,INDEX('I.Supplementary 2019-20'!Y$8:Y$191,MATCH($B185,'I.Supplementary 2019-20'!$B$8:$B$191,0))),INDEX('KI 2019-20'!Y$9:Y$383,MATCH($B185,'KI 2019-20'!$B$9:$B$383,0)))</f>
        <v>5.8444802556552569</v>
      </c>
      <c r="U185" s="153">
        <f>_xlfn.IFNA(IF($B185=$B$382,0,INDEX('I.Supplementary 2019-20'!Z$8:Z$191,MATCH($B185,'I.Supplementary 2019-20'!$B$8:$B$191,0))),INDEX('KI 2019-20'!Z$9:Z$383,MATCH($B185,'KI 2019-20'!$B$9:$B$383,0)))</f>
        <v>0</v>
      </c>
      <c r="V185" s="153">
        <f>_xlfn.IFNA(IF($B185=$B$382,0,INDEX('I.Supplementary 2019-20'!AA$8:AA$191,MATCH($B185,'I.Supplementary 2019-20'!$B$8:$B$191,0))),INDEX('KI 2019-20'!AA$9:AA$383,MATCH($B185,'KI 2019-20'!$B$9:$B$383,0)))</f>
        <v>0</v>
      </c>
      <c r="W185" s="155">
        <f>_xlfn.IFNA(IF($B185=$B$382,0,INDEX('I.Supplementary 2019-20'!AB$8:AB$191,MATCH($B185,'I.Supplementary 2019-20'!$B$8:$B$191,0))),INDEX('KI 2019-20'!AB$9:AB$383,MATCH($B185,'KI 2019-20'!$B$9:$B$383,0)))</f>
        <v>0</v>
      </c>
      <c r="Y185" s="154">
        <f>_xlfn.IFNA(IF($B185=$B$382,0,INDEX('I.Supplementary 2019-20'!$I$8:$I$191,MATCH($B185,'I.Supplementary 2019-20'!$B$8:$B$191,0))),INDEX('KI 2019-20'!$I$9:$I$383,MATCH($B185,'KI 2019-20'!$B$9:$B$383,0)))</f>
        <v>0.19969082393962612</v>
      </c>
      <c r="Z185" s="153">
        <f>_xlfn.IFNA(IF($B185=$B$382,0,INDEX('I.Supplementary 2019-20'!$J$8:$J$191,MATCH($B185,'I.Supplementary 2019-20'!$B$8:$B$191,0))),INDEX('KI 2019-20'!$J$9:$J$383,MATCH($B185,'KI 2019-20'!$B$9:$B$383,0)))</f>
        <v>5.6447894317156306</v>
      </c>
      <c r="AA185" s="155">
        <f>_xlfn.IFNA(IF($B185=$B$382,0,INDEX('I.Supplementary 2019-20'!$H$8:$H$191,MATCH($B185,'I.Supplementary 2019-20'!$B$8:$B$191,0))),INDEX('KI 2019-20'!$H$9:$H$383,MATCH($B185,'KI 2019-20'!$B$9:$B$383,0)))</f>
        <v>5.8444802556552569</v>
      </c>
      <c r="AC185" s="156">
        <f>I185*('Other inputs'!$C$6/'Other inputs'!$C$5)</f>
        <v>0</v>
      </c>
      <c r="AD185" s="149">
        <f>IF(B185=$B$35,J185*('Other inputs'!$C$6/'Other inputs'!$C$5)-('Other inputs'!$C$18/1000000),J185*('Other inputs'!$C$6/'Other inputs'!$C$5))</f>
        <v>0.20294444225228805</v>
      </c>
      <c r="AE185" s="149">
        <f>K185*('Other inputs'!$C$6/'Other inputs'!$C$5)</f>
        <v>0</v>
      </c>
      <c r="AF185" s="149">
        <f>L185*('Other inputs'!$C$6/'Other inputs'!$C$5)</f>
        <v>0</v>
      </c>
      <c r="AG185" s="188">
        <f>M185*('Other inputs'!$C$6/'Other inputs'!$C$5)</f>
        <v>0</v>
      </c>
      <c r="AH185" s="149">
        <f>N185*('Other inputs'!$C$6/'Other inputs'!$C$5)</f>
        <v>0</v>
      </c>
      <c r="AI185" s="149">
        <f>O185*('Other inputs'!$C$6/'Other inputs'!$C$5)</f>
        <v>5.7367615609492866</v>
      </c>
      <c r="AJ185" s="149">
        <f>P185*('Other inputs'!$C$6/'Other inputs'!$C$5)</f>
        <v>0</v>
      </c>
      <c r="AK185" s="149">
        <f>Q185*('Other inputs'!$C$6/'Other inputs'!$C$5)</f>
        <v>0</v>
      </c>
      <c r="AL185" s="188">
        <f>R185*('Other inputs'!$C$6/'Other inputs'!$C$5)</f>
        <v>0</v>
      </c>
      <c r="AM185" s="156">
        <f t="shared" si="32"/>
        <v>0</v>
      </c>
      <c r="AN185" s="149">
        <f t="shared" si="33"/>
        <v>5.9397060032015743</v>
      </c>
      <c r="AO185" s="149">
        <f t="shared" si="34"/>
        <v>0</v>
      </c>
      <c r="AP185" s="149">
        <f t="shared" si="35"/>
        <v>0</v>
      </c>
      <c r="AQ185" s="188">
        <f t="shared" si="36"/>
        <v>0</v>
      </c>
      <c r="AR185" s="149"/>
      <c r="AS185" s="156">
        <f>IF(D185=$C$171,'Other inputs'!$C$12/1000000,SUM(AC185:AG185))</f>
        <v>0.20294444225228805</v>
      </c>
      <c r="AT185" s="200">
        <f>IF(D185=$C$171,$Z$171*('Other inputs'!$C$6/'Other inputs'!$C$5),SUM(AH185:AL185))</f>
        <v>5.7367615609492866</v>
      </c>
      <c r="AU185" s="210">
        <f t="shared" si="37"/>
        <v>5.9397060032015743</v>
      </c>
      <c r="AV185" s="214"/>
      <c r="AW185" s="199">
        <f>IF($G185=1,0,AC185*('Other inputs'!$F$6/'Other inputs'!$F$5))</f>
        <v>0</v>
      </c>
      <c r="AX185" s="200">
        <f>IF($G185=1,0,AD185*('Other inputs'!$F$6/'Other inputs'!$F$5))</f>
        <v>0.20406671566566473</v>
      </c>
      <c r="AY185" s="200">
        <f>IF($G185=1,0,AE185*('Other inputs'!$F$6/'Other inputs'!$F$5))</f>
        <v>0</v>
      </c>
      <c r="AZ185" s="200">
        <f>IF($G185=1,0,AF185*('Other inputs'!$F$6/'Other inputs'!$F$5))</f>
        <v>0</v>
      </c>
      <c r="BA185" s="200">
        <f>IF($G185=1,0,AG185*('Other inputs'!$F$6/'Other inputs'!$F$5))</f>
        <v>0</v>
      </c>
      <c r="BB185" s="199">
        <f>IF($G185=1,0,AH185*('Other inputs'!$C$7/'Other inputs'!$C$6))</f>
        <v>0</v>
      </c>
      <c r="BC185" s="200">
        <f>IF($G185=1,0,AI185*('Other inputs'!$C$7/'Other inputs'!$C$6))</f>
        <v>5.7367615609492866</v>
      </c>
      <c r="BD185" s="200">
        <f>IF($G185=1,0,AJ185*('Other inputs'!$C$7/'Other inputs'!$C$6))</f>
        <v>0</v>
      </c>
      <c r="BE185" s="200">
        <f>IF($G185=1,0,AK185*('Other inputs'!$C$7/'Other inputs'!$C$6))</f>
        <v>0</v>
      </c>
      <c r="BF185" s="200">
        <f>IF($G185=1,0,AL185*('Other inputs'!$C$7/'Other inputs'!$C$6))</f>
        <v>0</v>
      </c>
      <c r="BG185" s="199">
        <f t="shared" si="38"/>
        <v>0</v>
      </c>
      <c r="BH185" s="200">
        <f t="shared" si="39"/>
        <v>5.9408282766149512</v>
      </c>
      <c r="BI185" s="200">
        <f t="shared" si="40"/>
        <v>0</v>
      </c>
      <c r="BJ185" s="200">
        <f t="shared" si="41"/>
        <v>0</v>
      </c>
      <c r="BK185" s="210">
        <f t="shared" si="42"/>
        <v>0</v>
      </c>
      <c r="BL185" s="200"/>
      <c r="BM185" s="199">
        <f>IF(D185=C$171,'Other inputs'!$C$13/1000000,SUM(AW185:BA185))</f>
        <v>0.20406671566566473</v>
      </c>
      <c r="BN185" s="200">
        <f>IF(B185=$B$171,$AT$171*('Other inputs'!$C$7/'Other inputs'!$C$6),SUM(BB185:BF185))</f>
        <v>5.7367615609492866</v>
      </c>
      <c r="BO185" s="188">
        <f t="shared" si="43"/>
        <v>5.9408282766149512</v>
      </c>
    </row>
    <row r="186" spans="2:67">
      <c r="B186" s="121" t="str">
        <f>'KI 2019-20'!B187</f>
        <v>E4704</v>
      </c>
      <c r="C186" s="160" t="str">
        <f t="shared" si="30"/>
        <v>E4704</v>
      </c>
      <c r="D186" s="160" t="str">
        <f t="shared" si="31"/>
        <v>E4704</v>
      </c>
      <c r="E186" t="str">
        <f>INDEX('KI 2019-20'!D$9:D$383,MATCH($B186,'KI 2019-20'!$B$9:$B$383,0))</f>
        <v>MD</v>
      </c>
      <c r="F186" t="str">
        <f>INDEX('KI 2019-20'!E$9:E$383,MATCH($B186,'KI 2019-20'!$B$9:$B$383,0))</f>
        <v>P1912</v>
      </c>
      <c r="G186" s="119">
        <v>0</v>
      </c>
      <c r="H186" s="120" t="str">
        <f>INDEX('KI 2019-20'!F$9:F$383,MATCH($B186,'KI 2019-20'!$B$9:$B$383,0))</f>
        <v>Leeds</v>
      </c>
      <c r="I186" s="154">
        <f>_xlfn.IFNA(IF($B186=$B$382,0,INDEX('I.Supplementary 2019-20'!N$8:N$191,MATCH($B186,'I.Supplementary 2019-20'!$B$8:$B$191,0))),INDEX('KI 2019-20'!N$9:N$383,MATCH($B186,'KI 2019-20'!$B$9:$B$383,0)))</f>
        <v>27.984442179854899</v>
      </c>
      <c r="J186" s="153">
        <f>_xlfn.IFNA(IF($B186=$B$382,0,INDEX('I.Supplementary 2019-20'!O$8:O$191,MATCH($B186,'I.Supplementary 2019-20'!$B$8:$B$191,0))),INDEX('KI 2019-20'!O$9:O$383,MATCH($B186,'KI 2019-20'!$B$9:$B$383,0)))</f>
        <v>-0.22353090124198793</v>
      </c>
      <c r="K186" s="153">
        <f>_xlfn.IFNA(IF($B186=$B$382,0,INDEX('I.Supplementary 2019-20'!P$8:P$191,MATCH($B186,'I.Supplementary 2019-20'!$B$8:$B$191,0))),INDEX('KI 2019-20'!P$9:P$383,MATCH($B186,'KI 2019-20'!$B$9:$B$383,0)))</f>
        <v>0</v>
      </c>
      <c r="L186" s="153">
        <f>_xlfn.IFNA(IF($B186=$B$382,0,INDEX('I.Supplementary 2019-20'!Q$8:Q$191,MATCH($B186,'I.Supplementary 2019-20'!$B$8:$B$191,0))),INDEX('KI 2019-20'!Q$9:Q$383,MATCH($B186,'KI 2019-20'!$B$9:$B$383,0)))</f>
        <v>0</v>
      </c>
      <c r="M186" s="155">
        <f>_xlfn.IFNA(IF($B186=$B$382,0,INDEX('I.Supplementary 2019-20'!R$8:R$191,MATCH($B186,'I.Supplementary 2019-20'!$B$8:$B$191,0))),INDEX('KI 2019-20'!R$9:R$383,MATCH($B186,'KI 2019-20'!$B$9:$B$383,0)))</f>
        <v>0</v>
      </c>
      <c r="N186" s="153">
        <f>_xlfn.IFNA(IF($B186=$B$382,0,INDEX('I.Supplementary 2019-20'!S$8:S$191,MATCH($B186,'I.Supplementary 2019-20'!$B$8:$B$191,0))),INDEX('KI 2019-20'!S$9:S$383,MATCH($B186,'KI 2019-20'!$B$9:$B$383,0)))</f>
        <v>129.11578694995512</v>
      </c>
      <c r="O186" s="153">
        <f>_xlfn.IFNA(IF($B186=$B$382,0,INDEX('I.Supplementary 2019-20'!T$8:T$191,MATCH($B186,'I.Supplementary 2019-20'!$B$8:$B$191,0))),INDEX('KI 2019-20'!T$9:T$383,MATCH($B186,'KI 2019-20'!$B$9:$B$383,0)))</f>
        <v>26.77859900309441</v>
      </c>
      <c r="P186" s="153">
        <f>_xlfn.IFNA(IF($B186=$B$382,0,INDEX('I.Supplementary 2019-20'!U$8:U$191,MATCH($B186,'I.Supplementary 2019-20'!$B$8:$B$191,0))),INDEX('KI 2019-20'!U$9:U$383,MATCH($B186,'KI 2019-20'!$B$9:$B$383,0)))</f>
        <v>0</v>
      </c>
      <c r="Q186" s="153">
        <f>_xlfn.IFNA(IF($B186=$B$382,0,INDEX('I.Supplementary 2019-20'!V$8:V$191,MATCH($B186,'I.Supplementary 2019-20'!$B$8:$B$191,0))),INDEX('KI 2019-20'!V$9:V$383,MATCH($B186,'KI 2019-20'!$B$9:$B$383,0)))</f>
        <v>0</v>
      </c>
      <c r="R186" s="155">
        <f>_xlfn.IFNA(IF($B186=$B$382,0,INDEX('I.Supplementary 2019-20'!W$8:W$191,MATCH($B186,'I.Supplementary 2019-20'!$B$8:$B$191,0))),INDEX('KI 2019-20'!W$9:W$383,MATCH($B186,'KI 2019-20'!$B$9:$B$383,0)))</f>
        <v>0</v>
      </c>
      <c r="S186" s="153">
        <f>_xlfn.IFNA(IF($B186=$B$382,0,INDEX('I.Supplementary 2019-20'!X$8:X$191,MATCH($B186,'I.Supplementary 2019-20'!$B$8:$B$191,0))),INDEX('KI 2019-20'!X$9:X$383,MATCH($B186,'KI 2019-20'!$B$9:$B$383,0)))</f>
        <v>157.10022912981003</v>
      </c>
      <c r="T186" s="153">
        <f>_xlfn.IFNA(IF($B186=$B$382,0,INDEX('I.Supplementary 2019-20'!Y$8:Y$191,MATCH($B186,'I.Supplementary 2019-20'!$B$8:$B$191,0))),INDEX('KI 2019-20'!Y$9:Y$383,MATCH($B186,'KI 2019-20'!$B$9:$B$383,0)))</f>
        <v>26.55506810185242</v>
      </c>
      <c r="U186" s="153">
        <f>_xlfn.IFNA(IF($B186=$B$382,0,INDEX('I.Supplementary 2019-20'!Z$8:Z$191,MATCH($B186,'I.Supplementary 2019-20'!$B$8:$B$191,0))),INDEX('KI 2019-20'!Z$9:Z$383,MATCH($B186,'KI 2019-20'!$B$9:$B$383,0)))</f>
        <v>0</v>
      </c>
      <c r="V186" s="153">
        <f>_xlfn.IFNA(IF($B186=$B$382,0,INDEX('I.Supplementary 2019-20'!AA$8:AA$191,MATCH($B186,'I.Supplementary 2019-20'!$B$8:$B$191,0))),INDEX('KI 2019-20'!AA$9:AA$383,MATCH($B186,'KI 2019-20'!$B$9:$B$383,0)))</f>
        <v>0</v>
      </c>
      <c r="W186" s="155">
        <f>_xlfn.IFNA(IF($B186=$B$382,0,INDEX('I.Supplementary 2019-20'!AB$8:AB$191,MATCH($B186,'I.Supplementary 2019-20'!$B$8:$B$191,0))),INDEX('KI 2019-20'!AB$9:AB$383,MATCH($B186,'KI 2019-20'!$B$9:$B$383,0)))</f>
        <v>0</v>
      </c>
      <c r="Y186" s="154">
        <f>_xlfn.IFNA(IF($B186=$B$382,0,INDEX('I.Supplementary 2019-20'!$I$8:$I$191,MATCH($B186,'I.Supplementary 2019-20'!$B$8:$B$191,0))),INDEX('KI 2019-20'!$I$9:$I$383,MATCH($B186,'KI 2019-20'!$B$9:$B$383,0)))</f>
        <v>27.760911278612912</v>
      </c>
      <c r="Z186" s="153">
        <f>_xlfn.IFNA(IF($B186=$B$382,0,INDEX('I.Supplementary 2019-20'!$J$8:$J$191,MATCH($B186,'I.Supplementary 2019-20'!$B$8:$B$191,0))),INDEX('KI 2019-20'!$J$9:$J$383,MATCH($B186,'KI 2019-20'!$B$9:$B$383,0)))</f>
        <v>155.89438595304955</v>
      </c>
      <c r="AA186" s="155">
        <f>_xlfn.IFNA(IF($B186=$B$382,0,INDEX('I.Supplementary 2019-20'!$H$8:$H$191,MATCH($B186,'I.Supplementary 2019-20'!$B$8:$B$191,0))),INDEX('KI 2019-20'!$H$9:$H$383,MATCH($B186,'KI 2019-20'!$B$9:$B$383,0)))</f>
        <v>183.65529723166244</v>
      </c>
      <c r="AC186" s="156">
        <f>I186*('Other inputs'!$C$6/'Other inputs'!$C$5)</f>
        <v>28.440400504577585</v>
      </c>
      <c r="AD186" s="149">
        <f>IF(B186=$B$35,J186*('Other inputs'!$C$6/'Other inputs'!$C$5)-('Other inputs'!$C$18/1000000),J186*('Other inputs'!$C$6/'Other inputs'!$C$5))</f>
        <v>-0.22717295258605291</v>
      </c>
      <c r="AE186" s="149">
        <f>K186*('Other inputs'!$C$6/'Other inputs'!$C$5)</f>
        <v>0</v>
      </c>
      <c r="AF186" s="149">
        <f>L186*('Other inputs'!$C$6/'Other inputs'!$C$5)</f>
        <v>0</v>
      </c>
      <c r="AG186" s="188">
        <f>M186*('Other inputs'!$C$6/'Other inputs'!$C$5)</f>
        <v>0</v>
      </c>
      <c r="AH186" s="149">
        <f>N186*('Other inputs'!$C$6/'Other inputs'!$C$5)</f>
        <v>131.21950649292791</v>
      </c>
      <c r="AI186" s="149">
        <f>O186*('Other inputs'!$C$6/'Other inputs'!$C$5)</f>
        <v>27.214910188480879</v>
      </c>
      <c r="AJ186" s="149">
        <f>P186*('Other inputs'!$C$6/'Other inputs'!$C$5)</f>
        <v>0</v>
      </c>
      <c r="AK186" s="149">
        <f>Q186*('Other inputs'!$C$6/'Other inputs'!$C$5)</f>
        <v>0</v>
      </c>
      <c r="AL186" s="188">
        <f>R186*('Other inputs'!$C$6/'Other inputs'!$C$5)</f>
        <v>0</v>
      </c>
      <c r="AM186" s="156">
        <f t="shared" si="32"/>
        <v>159.65990699750549</v>
      </c>
      <c r="AN186" s="149">
        <f t="shared" si="33"/>
        <v>26.987737235894826</v>
      </c>
      <c r="AO186" s="149">
        <f t="shared" si="34"/>
        <v>0</v>
      </c>
      <c r="AP186" s="149">
        <f t="shared" si="35"/>
        <v>0</v>
      </c>
      <c r="AQ186" s="188">
        <f t="shared" si="36"/>
        <v>0</v>
      </c>
      <c r="AR186" s="149"/>
      <c r="AS186" s="156">
        <f>IF(D186=$C$171,'Other inputs'!$C$12/1000000,SUM(AC186:AG186))</f>
        <v>28.213227551991533</v>
      </c>
      <c r="AT186" s="200">
        <f>IF(D186=$C$171,$Z$171*('Other inputs'!$C$6/'Other inputs'!$C$5),SUM(AH186:AL186))</f>
        <v>158.43441668140878</v>
      </c>
      <c r="AU186" s="210">
        <f t="shared" si="37"/>
        <v>186.64764423340031</v>
      </c>
      <c r="AV186" s="214"/>
      <c r="AW186" s="199">
        <f>IF($G186=1,0,AC186*('Other inputs'!$F$6/'Other inputs'!$F$5))</f>
        <v>28.59767460875036</v>
      </c>
      <c r="AX186" s="200">
        <f>IF($G186=1,0,AD186*('Other inputs'!$F$6/'Other inputs'!$F$5))</f>
        <v>-0.22842920854505411</v>
      </c>
      <c r="AY186" s="200">
        <f>IF($G186=1,0,AE186*('Other inputs'!$F$6/'Other inputs'!$F$5))</f>
        <v>0</v>
      </c>
      <c r="AZ186" s="200">
        <f>IF($G186=1,0,AF186*('Other inputs'!$F$6/'Other inputs'!$F$5))</f>
        <v>0</v>
      </c>
      <c r="BA186" s="200">
        <f>IF($G186=1,0,AG186*('Other inputs'!$F$6/'Other inputs'!$F$5))</f>
        <v>0</v>
      </c>
      <c r="BB186" s="199">
        <f>IF($G186=1,0,AH186*('Other inputs'!$C$7/'Other inputs'!$C$6))</f>
        <v>131.21950649292791</v>
      </c>
      <c r="BC186" s="200">
        <f>IF($G186=1,0,AI186*('Other inputs'!$C$7/'Other inputs'!$C$6))</f>
        <v>27.214910188480879</v>
      </c>
      <c r="BD186" s="200">
        <f>IF($G186=1,0,AJ186*('Other inputs'!$C$7/'Other inputs'!$C$6))</f>
        <v>0</v>
      </c>
      <c r="BE186" s="200">
        <f>IF($G186=1,0,AK186*('Other inputs'!$C$7/'Other inputs'!$C$6))</f>
        <v>0</v>
      </c>
      <c r="BF186" s="200">
        <f>IF($G186=1,0,AL186*('Other inputs'!$C$7/'Other inputs'!$C$6))</f>
        <v>0</v>
      </c>
      <c r="BG186" s="199">
        <f t="shared" si="38"/>
        <v>159.81718110167827</v>
      </c>
      <c r="BH186" s="200">
        <f t="shared" si="39"/>
        <v>26.986480979935823</v>
      </c>
      <c r="BI186" s="200">
        <f t="shared" si="40"/>
        <v>0</v>
      </c>
      <c r="BJ186" s="200">
        <f t="shared" si="41"/>
        <v>0</v>
      </c>
      <c r="BK186" s="210">
        <f t="shared" si="42"/>
        <v>0</v>
      </c>
      <c r="BL186" s="200"/>
      <c r="BM186" s="199">
        <f>IF(D186=C$171,'Other inputs'!$C$13/1000000,SUM(AW186:BA186))</f>
        <v>28.369245400205305</v>
      </c>
      <c r="BN186" s="200">
        <f>IF(B186=$B$171,$AT$171*('Other inputs'!$C$7/'Other inputs'!$C$6),SUM(BB186:BF186))</f>
        <v>158.43441668140878</v>
      </c>
      <c r="BO186" s="188">
        <f t="shared" si="43"/>
        <v>186.80366208161408</v>
      </c>
    </row>
    <row r="187" spans="2:67">
      <c r="B187" s="121" t="str">
        <f>'KI 2019-20'!B188</f>
        <v>E2401</v>
      </c>
      <c r="C187" s="160" t="str">
        <f t="shared" si="30"/>
        <v>E2401</v>
      </c>
      <c r="D187" s="160" t="str">
        <f t="shared" si="31"/>
        <v>E2401</v>
      </c>
      <c r="E187" t="str">
        <f>INDEX('KI 2019-20'!D$9:D$383,MATCH($B187,'KI 2019-20'!$B$9:$B$383,0))</f>
        <v>UNINFIR</v>
      </c>
      <c r="F187" t="str">
        <f>INDEX('KI 2019-20'!E$9:E$383,MATCH($B187,'KI 2019-20'!$B$9:$B$383,0))</f>
        <v>P1913</v>
      </c>
      <c r="G187" s="119">
        <v>0</v>
      </c>
      <c r="H187" s="120" t="str">
        <f>INDEX('KI 2019-20'!F$9:F$383,MATCH($B187,'KI 2019-20'!$B$9:$B$383,0))</f>
        <v>Leicester</v>
      </c>
      <c r="I187" s="154">
        <f>_xlfn.IFNA(IF($B187=$B$382,0,INDEX('I.Supplementary 2019-20'!N$8:N$191,MATCH($B187,'I.Supplementary 2019-20'!$B$8:$B$191,0))),INDEX('KI 2019-20'!N$9:N$383,MATCH($B187,'KI 2019-20'!$B$9:$B$383,0)))</f>
        <v>26.450479949520304</v>
      </c>
      <c r="J187" s="153">
        <f>_xlfn.IFNA(IF($B187=$B$382,0,INDEX('I.Supplementary 2019-20'!O$8:O$191,MATCH($B187,'I.Supplementary 2019-20'!$B$8:$B$191,0))),INDEX('KI 2019-20'!O$9:O$383,MATCH($B187,'KI 2019-20'!$B$9:$B$383,0)))</f>
        <v>1.9562487912729383</v>
      </c>
      <c r="K187" s="153">
        <f>_xlfn.IFNA(IF($B187=$B$382,0,INDEX('I.Supplementary 2019-20'!P$8:P$191,MATCH($B187,'I.Supplementary 2019-20'!$B$8:$B$191,0))),INDEX('KI 2019-20'!P$9:P$383,MATCH($B187,'KI 2019-20'!$B$9:$B$383,0)))</f>
        <v>0</v>
      </c>
      <c r="L187" s="153">
        <f>_xlfn.IFNA(IF($B187=$B$382,0,INDEX('I.Supplementary 2019-20'!Q$8:Q$191,MATCH($B187,'I.Supplementary 2019-20'!$B$8:$B$191,0))),INDEX('KI 2019-20'!Q$9:Q$383,MATCH($B187,'KI 2019-20'!$B$9:$B$383,0)))</f>
        <v>0</v>
      </c>
      <c r="M187" s="155">
        <f>_xlfn.IFNA(IF($B187=$B$382,0,INDEX('I.Supplementary 2019-20'!R$8:R$191,MATCH($B187,'I.Supplementary 2019-20'!$B$8:$B$191,0))),INDEX('KI 2019-20'!R$9:R$383,MATCH($B187,'KI 2019-20'!$B$9:$B$383,0)))</f>
        <v>0</v>
      </c>
      <c r="N187" s="153">
        <f>_xlfn.IFNA(IF($B187=$B$382,0,INDEX('I.Supplementary 2019-20'!S$8:S$191,MATCH($B187,'I.Supplementary 2019-20'!$B$8:$B$191,0))),INDEX('KI 2019-20'!S$9:S$383,MATCH($B187,'KI 2019-20'!$B$9:$B$383,0)))</f>
        <v>82.559928798301044</v>
      </c>
      <c r="O187" s="153">
        <f>_xlfn.IFNA(IF($B187=$B$382,0,INDEX('I.Supplementary 2019-20'!T$8:T$191,MATCH($B187,'I.Supplementary 2019-20'!$B$8:$B$191,0))),INDEX('KI 2019-20'!T$9:T$383,MATCH($B187,'KI 2019-20'!$B$9:$B$383,0)))</f>
        <v>17.142074931230418</v>
      </c>
      <c r="P187" s="153">
        <f>_xlfn.IFNA(IF($B187=$B$382,0,INDEX('I.Supplementary 2019-20'!U$8:U$191,MATCH($B187,'I.Supplementary 2019-20'!$B$8:$B$191,0))),INDEX('KI 2019-20'!U$9:U$383,MATCH($B187,'KI 2019-20'!$B$9:$B$383,0)))</f>
        <v>0</v>
      </c>
      <c r="Q187" s="153">
        <f>_xlfn.IFNA(IF($B187=$B$382,0,INDEX('I.Supplementary 2019-20'!V$8:V$191,MATCH($B187,'I.Supplementary 2019-20'!$B$8:$B$191,0))),INDEX('KI 2019-20'!V$9:V$383,MATCH($B187,'KI 2019-20'!$B$9:$B$383,0)))</f>
        <v>0</v>
      </c>
      <c r="R187" s="155">
        <f>_xlfn.IFNA(IF($B187=$B$382,0,INDEX('I.Supplementary 2019-20'!W$8:W$191,MATCH($B187,'I.Supplementary 2019-20'!$B$8:$B$191,0))),INDEX('KI 2019-20'!W$9:W$383,MATCH($B187,'KI 2019-20'!$B$9:$B$383,0)))</f>
        <v>0</v>
      </c>
      <c r="S187" s="153">
        <f>_xlfn.IFNA(IF($B187=$B$382,0,INDEX('I.Supplementary 2019-20'!X$8:X$191,MATCH($B187,'I.Supplementary 2019-20'!$B$8:$B$191,0))),INDEX('KI 2019-20'!X$9:X$383,MATCH($B187,'KI 2019-20'!$B$9:$B$383,0)))</f>
        <v>109.01040874782134</v>
      </c>
      <c r="T187" s="153">
        <f>_xlfn.IFNA(IF($B187=$B$382,0,INDEX('I.Supplementary 2019-20'!Y$8:Y$191,MATCH($B187,'I.Supplementary 2019-20'!$B$8:$B$191,0))),INDEX('KI 2019-20'!Y$9:Y$383,MATCH($B187,'KI 2019-20'!$B$9:$B$383,0)))</f>
        <v>19.098323722503356</v>
      </c>
      <c r="U187" s="153">
        <f>_xlfn.IFNA(IF($B187=$B$382,0,INDEX('I.Supplementary 2019-20'!Z$8:Z$191,MATCH($B187,'I.Supplementary 2019-20'!$B$8:$B$191,0))),INDEX('KI 2019-20'!Z$9:Z$383,MATCH($B187,'KI 2019-20'!$B$9:$B$383,0)))</f>
        <v>0</v>
      </c>
      <c r="V187" s="153">
        <f>_xlfn.IFNA(IF($B187=$B$382,0,INDEX('I.Supplementary 2019-20'!AA$8:AA$191,MATCH($B187,'I.Supplementary 2019-20'!$B$8:$B$191,0))),INDEX('KI 2019-20'!AA$9:AA$383,MATCH($B187,'KI 2019-20'!$B$9:$B$383,0)))</f>
        <v>0</v>
      </c>
      <c r="W187" s="155">
        <f>_xlfn.IFNA(IF($B187=$B$382,0,INDEX('I.Supplementary 2019-20'!AB$8:AB$191,MATCH($B187,'I.Supplementary 2019-20'!$B$8:$B$191,0))),INDEX('KI 2019-20'!AB$9:AB$383,MATCH($B187,'KI 2019-20'!$B$9:$B$383,0)))</f>
        <v>0</v>
      </c>
      <c r="Y187" s="154">
        <f>_xlfn.IFNA(IF($B187=$B$382,0,INDEX('I.Supplementary 2019-20'!$I$8:$I$191,MATCH($B187,'I.Supplementary 2019-20'!$B$8:$B$191,0))),INDEX('KI 2019-20'!$I$9:$I$383,MATCH($B187,'KI 2019-20'!$B$9:$B$383,0)))</f>
        <v>28.406728740793245</v>
      </c>
      <c r="Z187" s="153">
        <f>_xlfn.IFNA(IF($B187=$B$382,0,INDEX('I.Supplementary 2019-20'!$J$8:$J$191,MATCH($B187,'I.Supplementary 2019-20'!$B$8:$B$191,0))),INDEX('KI 2019-20'!$J$9:$J$383,MATCH($B187,'KI 2019-20'!$B$9:$B$383,0)))</f>
        <v>99.702003729531469</v>
      </c>
      <c r="AA187" s="155">
        <f>_xlfn.IFNA(IF($B187=$B$382,0,INDEX('I.Supplementary 2019-20'!$H$8:$H$191,MATCH($B187,'I.Supplementary 2019-20'!$B$8:$B$191,0))),INDEX('KI 2019-20'!$H$9:$H$383,MATCH($B187,'KI 2019-20'!$B$9:$B$383,0)))</f>
        <v>128.1087324703247</v>
      </c>
      <c r="AC187" s="156">
        <f>I187*('Other inputs'!$C$6/'Other inputs'!$C$5)</f>
        <v>26.88144499961432</v>
      </c>
      <c r="AD187" s="149">
        <f>IF(B187=$B$35,J187*('Other inputs'!$C$6/'Other inputs'!$C$5)-('Other inputs'!$C$18/1000000),J187*('Other inputs'!$C$6/'Other inputs'!$C$5))</f>
        <v>1.9881224986663875</v>
      </c>
      <c r="AE187" s="149">
        <f>K187*('Other inputs'!$C$6/'Other inputs'!$C$5)</f>
        <v>0</v>
      </c>
      <c r="AF187" s="149">
        <f>L187*('Other inputs'!$C$6/'Other inputs'!$C$5)</f>
        <v>0</v>
      </c>
      <c r="AG187" s="188">
        <f>M187*('Other inputs'!$C$6/'Other inputs'!$C$5)</f>
        <v>0</v>
      </c>
      <c r="AH187" s="149">
        <f>N187*('Other inputs'!$C$6/'Other inputs'!$C$5)</f>
        <v>83.905100754281506</v>
      </c>
      <c r="AI187" s="149">
        <f>O187*('Other inputs'!$C$6/'Other inputs'!$C$5)</f>
        <v>17.421375541107899</v>
      </c>
      <c r="AJ187" s="149">
        <f>P187*('Other inputs'!$C$6/'Other inputs'!$C$5)</f>
        <v>0</v>
      </c>
      <c r="AK187" s="149">
        <f>Q187*('Other inputs'!$C$6/'Other inputs'!$C$5)</f>
        <v>0</v>
      </c>
      <c r="AL187" s="188">
        <f>R187*('Other inputs'!$C$6/'Other inputs'!$C$5)</f>
        <v>0</v>
      </c>
      <c r="AM187" s="156">
        <f t="shared" si="32"/>
        <v>110.78654575389582</v>
      </c>
      <c r="AN187" s="149">
        <f t="shared" si="33"/>
        <v>19.409498039774288</v>
      </c>
      <c r="AO187" s="149">
        <f t="shared" si="34"/>
        <v>0</v>
      </c>
      <c r="AP187" s="149">
        <f t="shared" si="35"/>
        <v>0</v>
      </c>
      <c r="AQ187" s="188">
        <f t="shared" si="36"/>
        <v>0</v>
      </c>
      <c r="AR187" s="149"/>
      <c r="AS187" s="156">
        <f>IF(D187=$C$171,'Other inputs'!$C$12/1000000,SUM(AC187:AG187))</f>
        <v>28.869567498280709</v>
      </c>
      <c r="AT187" s="200">
        <f>IF(D187=$C$171,$Z$171*('Other inputs'!$C$6/'Other inputs'!$C$5),SUM(AH187:AL187))</f>
        <v>101.3264762953894</v>
      </c>
      <c r="AU187" s="210">
        <f t="shared" si="37"/>
        <v>130.1960437936701</v>
      </c>
      <c r="AV187" s="214"/>
      <c r="AW187" s="199">
        <f>IF($G187=1,0,AC187*('Other inputs'!$F$6/'Other inputs'!$F$5))</f>
        <v>27.030098151685916</v>
      </c>
      <c r="AX187" s="200">
        <f>IF($G187=1,0,AD187*('Other inputs'!$F$6/'Other inputs'!$F$5))</f>
        <v>1.999116724465464</v>
      </c>
      <c r="AY187" s="200">
        <f>IF($G187=1,0,AE187*('Other inputs'!$F$6/'Other inputs'!$F$5))</f>
        <v>0</v>
      </c>
      <c r="AZ187" s="200">
        <f>IF($G187=1,0,AF187*('Other inputs'!$F$6/'Other inputs'!$F$5))</f>
        <v>0</v>
      </c>
      <c r="BA187" s="200">
        <f>IF($G187=1,0,AG187*('Other inputs'!$F$6/'Other inputs'!$F$5))</f>
        <v>0</v>
      </c>
      <c r="BB187" s="199">
        <f>IF($G187=1,0,AH187*('Other inputs'!$C$7/'Other inputs'!$C$6))</f>
        <v>83.905100754281506</v>
      </c>
      <c r="BC187" s="200">
        <f>IF($G187=1,0,AI187*('Other inputs'!$C$7/'Other inputs'!$C$6))</f>
        <v>17.421375541107899</v>
      </c>
      <c r="BD187" s="200">
        <f>IF($G187=1,0,AJ187*('Other inputs'!$C$7/'Other inputs'!$C$6))</f>
        <v>0</v>
      </c>
      <c r="BE187" s="200">
        <f>IF($G187=1,0,AK187*('Other inputs'!$C$7/'Other inputs'!$C$6))</f>
        <v>0</v>
      </c>
      <c r="BF187" s="200">
        <f>IF($G187=1,0,AL187*('Other inputs'!$C$7/'Other inputs'!$C$6))</f>
        <v>0</v>
      </c>
      <c r="BG187" s="199">
        <f t="shared" si="38"/>
        <v>110.93519890596743</v>
      </c>
      <c r="BH187" s="200">
        <f t="shared" si="39"/>
        <v>19.420492265573362</v>
      </c>
      <c r="BI187" s="200">
        <f t="shared" si="40"/>
        <v>0</v>
      </c>
      <c r="BJ187" s="200">
        <f t="shared" si="41"/>
        <v>0</v>
      </c>
      <c r="BK187" s="210">
        <f t="shared" si="42"/>
        <v>0</v>
      </c>
      <c r="BL187" s="200"/>
      <c r="BM187" s="199">
        <f>IF(D187=C$171,'Other inputs'!$C$13/1000000,SUM(AW187:BA187))</f>
        <v>29.029214876151379</v>
      </c>
      <c r="BN187" s="200">
        <f>IF(B187=$B$171,$AT$171*('Other inputs'!$C$7/'Other inputs'!$C$6),SUM(BB187:BF187))</f>
        <v>101.3264762953894</v>
      </c>
      <c r="BO187" s="188">
        <f t="shared" si="43"/>
        <v>130.35569117154077</v>
      </c>
    </row>
    <row r="188" spans="2:67">
      <c r="B188" s="121" t="str">
        <f>'KI 2019-20'!B189</f>
        <v>E2421</v>
      </c>
      <c r="C188" s="160" t="str">
        <f t="shared" si="30"/>
        <v>E2421</v>
      </c>
      <c r="D188" s="160" t="str">
        <f t="shared" si="31"/>
        <v>E2421</v>
      </c>
      <c r="E188" t="str">
        <f>INDEX('KI 2019-20'!D$9:D$383,MATCH($B188,'KI 2019-20'!$B$9:$B$383,0))</f>
        <v>SCNFIR</v>
      </c>
      <c r="F188" t="str">
        <f>INDEX('KI 2019-20'!E$9:E$383,MATCH($B188,'KI 2019-20'!$B$9:$B$383,0))</f>
        <v>P1913</v>
      </c>
      <c r="G188" s="119">
        <v>0</v>
      </c>
      <c r="H188" s="120" t="str">
        <f>INDEX('KI 2019-20'!F$9:F$383,MATCH($B188,'KI 2019-20'!$B$9:$B$383,0))</f>
        <v>Leicestershire</v>
      </c>
      <c r="I188" s="154">
        <f>_xlfn.IFNA(IF($B188=$B$382,0,INDEX('I.Supplementary 2019-20'!N$8:N$191,MATCH($B188,'I.Supplementary 2019-20'!$B$8:$B$191,0))),INDEX('KI 2019-20'!N$9:N$383,MATCH($B188,'KI 2019-20'!$B$9:$B$383,0)))</f>
        <v>0</v>
      </c>
      <c r="J188" s="153">
        <f>_xlfn.IFNA(IF($B188=$B$382,0,INDEX('I.Supplementary 2019-20'!O$8:O$191,MATCH($B188,'I.Supplementary 2019-20'!$B$8:$B$191,0))),INDEX('KI 2019-20'!O$9:O$383,MATCH($B188,'KI 2019-20'!$B$9:$B$383,0)))</f>
        <v>0</v>
      </c>
      <c r="K188" s="153">
        <f>_xlfn.IFNA(IF($B188=$B$382,0,INDEX('I.Supplementary 2019-20'!P$8:P$191,MATCH($B188,'I.Supplementary 2019-20'!$B$8:$B$191,0))),INDEX('KI 2019-20'!P$9:P$383,MATCH($B188,'KI 2019-20'!$B$9:$B$383,0)))</f>
        <v>0</v>
      </c>
      <c r="L188" s="153">
        <f>_xlfn.IFNA(IF($B188=$B$382,0,INDEX('I.Supplementary 2019-20'!Q$8:Q$191,MATCH($B188,'I.Supplementary 2019-20'!$B$8:$B$191,0))),INDEX('KI 2019-20'!Q$9:Q$383,MATCH($B188,'KI 2019-20'!$B$9:$B$383,0)))</f>
        <v>0</v>
      </c>
      <c r="M188" s="155">
        <f>_xlfn.IFNA(IF($B188=$B$382,0,INDEX('I.Supplementary 2019-20'!R$8:R$191,MATCH($B188,'I.Supplementary 2019-20'!$B$8:$B$191,0))),INDEX('KI 2019-20'!R$9:R$383,MATCH($B188,'KI 2019-20'!$B$9:$B$383,0)))</f>
        <v>0</v>
      </c>
      <c r="N188" s="153">
        <f>_xlfn.IFNA(IF($B188=$B$382,0,INDEX('I.Supplementary 2019-20'!S$8:S$191,MATCH($B188,'I.Supplementary 2019-20'!$B$8:$B$191,0))),INDEX('KI 2019-20'!S$9:S$383,MATCH($B188,'KI 2019-20'!$B$9:$B$383,0)))</f>
        <v>60.882646431516918</v>
      </c>
      <c r="O188" s="153">
        <f>_xlfn.IFNA(IF($B188=$B$382,0,INDEX('I.Supplementary 2019-20'!T$8:T$191,MATCH($B188,'I.Supplementary 2019-20'!$B$8:$B$191,0))),INDEX('KI 2019-20'!T$9:T$383,MATCH($B188,'KI 2019-20'!$B$9:$B$383,0)))</f>
        <v>0</v>
      </c>
      <c r="P188" s="153">
        <f>_xlfn.IFNA(IF($B188=$B$382,0,INDEX('I.Supplementary 2019-20'!U$8:U$191,MATCH($B188,'I.Supplementary 2019-20'!$B$8:$B$191,0))),INDEX('KI 2019-20'!U$9:U$383,MATCH($B188,'KI 2019-20'!$B$9:$B$383,0)))</f>
        <v>0</v>
      </c>
      <c r="Q188" s="153">
        <f>_xlfn.IFNA(IF($B188=$B$382,0,INDEX('I.Supplementary 2019-20'!V$8:V$191,MATCH($B188,'I.Supplementary 2019-20'!$B$8:$B$191,0))),INDEX('KI 2019-20'!V$9:V$383,MATCH($B188,'KI 2019-20'!$B$9:$B$383,0)))</f>
        <v>0</v>
      </c>
      <c r="R188" s="155">
        <f>_xlfn.IFNA(IF($B188=$B$382,0,INDEX('I.Supplementary 2019-20'!W$8:W$191,MATCH($B188,'I.Supplementary 2019-20'!$B$8:$B$191,0))),INDEX('KI 2019-20'!W$9:W$383,MATCH($B188,'KI 2019-20'!$B$9:$B$383,0)))</f>
        <v>0</v>
      </c>
      <c r="S188" s="153">
        <f>_xlfn.IFNA(IF($B188=$B$382,0,INDEX('I.Supplementary 2019-20'!X$8:X$191,MATCH($B188,'I.Supplementary 2019-20'!$B$8:$B$191,0))),INDEX('KI 2019-20'!X$9:X$383,MATCH($B188,'KI 2019-20'!$B$9:$B$383,0)))</f>
        <v>60.882646431516918</v>
      </c>
      <c r="T188" s="153">
        <f>_xlfn.IFNA(IF($B188=$B$382,0,INDEX('I.Supplementary 2019-20'!Y$8:Y$191,MATCH($B188,'I.Supplementary 2019-20'!$B$8:$B$191,0))),INDEX('KI 2019-20'!Y$9:Y$383,MATCH($B188,'KI 2019-20'!$B$9:$B$383,0)))</f>
        <v>0</v>
      </c>
      <c r="U188" s="153">
        <f>_xlfn.IFNA(IF($B188=$B$382,0,INDEX('I.Supplementary 2019-20'!Z$8:Z$191,MATCH($B188,'I.Supplementary 2019-20'!$B$8:$B$191,0))),INDEX('KI 2019-20'!Z$9:Z$383,MATCH($B188,'KI 2019-20'!$B$9:$B$383,0)))</f>
        <v>0</v>
      </c>
      <c r="V188" s="153">
        <f>_xlfn.IFNA(IF($B188=$B$382,0,INDEX('I.Supplementary 2019-20'!AA$8:AA$191,MATCH($B188,'I.Supplementary 2019-20'!$B$8:$B$191,0))),INDEX('KI 2019-20'!AA$9:AA$383,MATCH($B188,'KI 2019-20'!$B$9:$B$383,0)))</f>
        <v>0</v>
      </c>
      <c r="W188" s="155">
        <f>_xlfn.IFNA(IF($B188=$B$382,0,INDEX('I.Supplementary 2019-20'!AB$8:AB$191,MATCH($B188,'I.Supplementary 2019-20'!$B$8:$B$191,0))),INDEX('KI 2019-20'!AB$9:AB$383,MATCH($B188,'KI 2019-20'!$B$9:$B$383,0)))</f>
        <v>0</v>
      </c>
      <c r="Y188" s="154">
        <f>_xlfn.IFNA(IF($B188=$B$382,0,INDEX('I.Supplementary 2019-20'!$I$8:$I$191,MATCH($B188,'I.Supplementary 2019-20'!$B$8:$B$191,0))),INDEX('KI 2019-20'!$I$9:$I$383,MATCH($B188,'KI 2019-20'!$B$9:$B$383,0)))</f>
        <v>0</v>
      </c>
      <c r="Z188" s="153">
        <f>_xlfn.IFNA(IF($B188=$B$382,0,INDEX('I.Supplementary 2019-20'!$J$8:$J$191,MATCH($B188,'I.Supplementary 2019-20'!$B$8:$B$191,0))),INDEX('KI 2019-20'!$J$9:$J$383,MATCH($B188,'KI 2019-20'!$B$9:$B$383,0)))</f>
        <v>60.882646431516918</v>
      </c>
      <c r="AA188" s="155">
        <f>_xlfn.IFNA(IF($B188=$B$382,0,INDEX('I.Supplementary 2019-20'!$H$8:$H$191,MATCH($B188,'I.Supplementary 2019-20'!$B$8:$B$191,0))),INDEX('KI 2019-20'!$H$9:$H$383,MATCH($B188,'KI 2019-20'!$B$9:$B$383,0)))</f>
        <v>60.882646431516918</v>
      </c>
      <c r="AC188" s="156">
        <f>I188*('Other inputs'!$C$6/'Other inputs'!$C$5)</f>
        <v>0</v>
      </c>
      <c r="AD188" s="149">
        <f>IF(B188=$B$35,J188*('Other inputs'!$C$6/'Other inputs'!$C$5)-('Other inputs'!$C$18/1000000),J188*('Other inputs'!$C$6/'Other inputs'!$C$5))</f>
        <v>0</v>
      </c>
      <c r="AE188" s="149">
        <f>K188*('Other inputs'!$C$6/'Other inputs'!$C$5)</f>
        <v>0</v>
      </c>
      <c r="AF188" s="149">
        <f>L188*('Other inputs'!$C$6/'Other inputs'!$C$5)</f>
        <v>0</v>
      </c>
      <c r="AG188" s="188">
        <f>M188*('Other inputs'!$C$6/'Other inputs'!$C$5)</f>
        <v>0</v>
      </c>
      <c r="AH188" s="149">
        <f>N188*('Other inputs'!$C$6/'Other inputs'!$C$5)</f>
        <v>61.874624377447951</v>
      </c>
      <c r="AI188" s="149">
        <f>O188*('Other inputs'!$C$6/'Other inputs'!$C$5)</f>
        <v>0</v>
      </c>
      <c r="AJ188" s="149">
        <f>P188*('Other inputs'!$C$6/'Other inputs'!$C$5)</f>
        <v>0</v>
      </c>
      <c r="AK188" s="149">
        <f>Q188*('Other inputs'!$C$6/'Other inputs'!$C$5)</f>
        <v>0</v>
      </c>
      <c r="AL188" s="188">
        <f>R188*('Other inputs'!$C$6/'Other inputs'!$C$5)</f>
        <v>0</v>
      </c>
      <c r="AM188" s="156">
        <f t="shared" si="32"/>
        <v>61.874624377447951</v>
      </c>
      <c r="AN188" s="149">
        <f t="shared" si="33"/>
        <v>0</v>
      </c>
      <c r="AO188" s="149">
        <f t="shared" si="34"/>
        <v>0</v>
      </c>
      <c r="AP188" s="149">
        <f t="shared" si="35"/>
        <v>0</v>
      </c>
      <c r="AQ188" s="188">
        <f t="shared" si="36"/>
        <v>0</v>
      </c>
      <c r="AR188" s="149"/>
      <c r="AS188" s="156">
        <f>IF(D188=$C$171,'Other inputs'!$C$12/1000000,SUM(AC188:AG188))</f>
        <v>0</v>
      </c>
      <c r="AT188" s="200">
        <f>IF(D188=$C$171,$Z$171*('Other inputs'!$C$6/'Other inputs'!$C$5),SUM(AH188:AL188))</f>
        <v>61.874624377447951</v>
      </c>
      <c r="AU188" s="210">
        <f t="shared" si="37"/>
        <v>61.874624377447951</v>
      </c>
      <c r="AV188" s="214"/>
      <c r="AW188" s="199">
        <f>IF($G188=1,0,AC188*('Other inputs'!$F$6/'Other inputs'!$F$5))</f>
        <v>0</v>
      </c>
      <c r="AX188" s="200">
        <f>IF($G188=1,0,AD188*('Other inputs'!$F$6/'Other inputs'!$F$5))</f>
        <v>0</v>
      </c>
      <c r="AY188" s="200">
        <f>IF($G188=1,0,AE188*('Other inputs'!$F$6/'Other inputs'!$F$5))</f>
        <v>0</v>
      </c>
      <c r="AZ188" s="200">
        <f>IF($G188=1,0,AF188*('Other inputs'!$F$6/'Other inputs'!$F$5))</f>
        <v>0</v>
      </c>
      <c r="BA188" s="200">
        <f>IF($G188=1,0,AG188*('Other inputs'!$F$6/'Other inputs'!$F$5))</f>
        <v>0</v>
      </c>
      <c r="BB188" s="199">
        <f>IF($G188=1,0,AH188*('Other inputs'!$C$7/'Other inputs'!$C$6))</f>
        <v>61.874624377447951</v>
      </c>
      <c r="BC188" s="200">
        <f>IF($G188=1,0,AI188*('Other inputs'!$C$7/'Other inputs'!$C$6))</f>
        <v>0</v>
      </c>
      <c r="BD188" s="200">
        <f>IF($G188=1,0,AJ188*('Other inputs'!$C$7/'Other inputs'!$C$6))</f>
        <v>0</v>
      </c>
      <c r="BE188" s="200">
        <f>IF($G188=1,0,AK188*('Other inputs'!$C$7/'Other inputs'!$C$6))</f>
        <v>0</v>
      </c>
      <c r="BF188" s="200">
        <f>IF($G188=1,0,AL188*('Other inputs'!$C$7/'Other inputs'!$C$6))</f>
        <v>0</v>
      </c>
      <c r="BG188" s="199">
        <f t="shared" si="38"/>
        <v>61.874624377447951</v>
      </c>
      <c r="BH188" s="200">
        <f t="shared" si="39"/>
        <v>0</v>
      </c>
      <c r="BI188" s="200">
        <f t="shared" si="40"/>
        <v>0</v>
      </c>
      <c r="BJ188" s="200">
        <f t="shared" si="41"/>
        <v>0</v>
      </c>
      <c r="BK188" s="210">
        <f t="shared" si="42"/>
        <v>0</v>
      </c>
      <c r="BL188" s="200"/>
      <c r="BM188" s="199">
        <f>IF(D188=C$171,'Other inputs'!$C$13/1000000,SUM(AW188:BA188))</f>
        <v>0</v>
      </c>
      <c r="BN188" s="200">
        <f>IF(B188=$B$171,$AT$171*('Other inputs'!$C$7/'Other inputs'!$C$6),SUM(BB188:BF188))</f>
        <v>61.874624377447951</v>
      </c>
      <c r="BO188" s="188">
        <f t="shared" si="43"/>
        <v>61.874624377447951</v>
      </c>
    </row>
    <row r="189" spans="2:67">
      <c r="B189" s="121" t="str">
        <f>'KI 2019-20'!B190</f>
        <v>E6124</v>
      </c>
      <c r="C189" s="160" t="str">
        <f t="shared" si="30"/>
        <v>E6124</v>
      </c>
      <c r="D189" s="160" t="str">
        <f t="shared" si="31"/>
        <v>E6124</v>
      </c>
      <c r="E189" t="str">
        <f>INDEX('KI 2019-20'!D$9:D$383,MATCH($B189,'KI 2019-20'!$B$9:$B$383,0))</f>
        <v>SFIR</v>
      </c>
      <c r="F189" t="str">
        <f>INDEX('KI 2019-20'!E$9:E$383,MATCH($B189,'KI 2019-20'!$B$9:$B$383,0))</f>
        <v>P1913</v>
      </c>
      <c r="G189" s="119">
        <v>0</v>
      </c>
      <c r="H189" s="120" t="str">
        <f>INDEX('KI 2019-20'!F$9:F$383,MATCH($B189,'KI 2019-20'!$B$9:$B$383,0))</f>
        <v>Leicestershire Fire</v>
      </c>
      <c r="I189" s="154">
        <f>_xlfn.IFNA(IF($B189=$B$382,0,INDEX('I.Supplementary 2019-20'!N$8:N$191,MATCH($B189,'I.Supplementary 2019-20'!$B$8:$B$191,0))),INDEX('KI 2019-20'!N$9:N$383,MATCH($B189,'KI 2019-20'!$B$9:$B$383,0)))</f>
        <v>0</v>
      </c>
      <c r="J189" s="153">
        <f>_xlfn.IFNA(IF($B189=$B$382,0,INDEX('I.Supplementary 2019-20'!O$8:O$191,MATCH($B189,'I.Supplementary 2019-20'!$B$8:$B$191,0))),INDEX('KI 2019-20'!O$9:O$383,MATCH($B189,'KI 2019-20'!$B$9:$B$383,0)))</f>
        <v>0</v>
      </c>
      <c r="K189" s="153">
        <f>_xlfn.IFNA(IF($B189=$B$382,0,INDEX('I.Supplementary 2019-20'!P$8:P$191,MATCH($B189,'I.Supplementary 2019-20'!$B$8:$B$191,0))),INDEX('KI 2019-20'!P$9:P$383,MATCH($B189,'KI 2019-20'!$B$9:$B$383,0)))</f>
        <v>4.2491378042627277</v>
      </c>
      <c r="L189" s="153">
        <f>_xlfn.IFNA(IF($B189=$B$382,0,INDEX('I.Supplementary 2019-20'!Q$8:Q$191,MATCH($B189,'I.Supplementary 2019-20'!$B$8:$B$191,0))),INDEX('KI 2019-20'!Q$9:Q$383,MATCH($B189,'KI 2019-20'!$B$9:$B$383,0)))</f>
        <v>0</v>
      </c>
      <c r="M189" s="155">
        <f>_xlfn.IFNA(IF($B189=$B$382,0,INDEX('I.Supplementary 2019-20'!R$8:R$191,MATCH($B189,'I.Supplementary 2019-20'!$B$8:$B$191,0))),INDEX('KI 2019-20'!R$9:R$383,MATCH($B189,'KI 2019-20'!$B$9:$B$383,0)))</f>
        <v>0</v>
      </c>
      <c r="N189" s="153">
        <f>_xlfn.IFNA(IF($B189=$B$382,0,INDEX('I.Supplementary 2019-20'!S$8:S$191,MATCH($B189,'I.Supplementary 2019-20'!$B$8:$B$191,0))),INDEX('KI 2019-20'!S$9:S$383,MATCH($B189,'KI 2019-20'!$B$9:$B$383,0)))</f>
        <v>0</v>
      </c>
      <c r="O189" s="153">
        <f>_xlfn.IFNA(IF($B189=$B$382,0,INDEX('I.Supplementary 2019-20'!T$8:T$191,MATCH($B189,'I.Supplementary 2019-20'!$B$8:$B$191,0))),INDEX('KI 2019-20'!T$9:T$383,MATCH($B189,'KI 2019-20'!$B$9:$B$383,0)))</f>
        <v>0</v>
      </c>
      <c r="P189" s="153">
        <f>_xlfn.IFNA(IF($B189=$B$382,0,INDEX('I.Supplementary 2019-20'!U$8:U$191,MATCH($B189,'I.Supplementary 2019-20'!$B$8:$B$191,0))),INDEX('KI 2019-20'!U$9:U$383,MATCH($B189,'KI 2019-20'!$B$9:$B$383,0)))</f>
        <v>8.8632033158149675</v>
      </c>
      <c r="Q189" s="153">
        <f>_xlfn.IFNA(IF($B189=$B$382,0,INDEX('I.Supplementary 2019-20'!V$8:V$191,MATCH($B189,'I.Supplementary 2019-20'!$B$8:$B$191,0))),INDEX('KI 2019-20'!V$9:V$383,MATCH($B189,'KI 2019-20'!$B$9:$B$383,0)))</f>
        <v>0</v>
      </c>
      <c r="R189" s="155">
        <f>_xlfn.IFNA(IF($B189=$B$382,0,INDEX('I.Supplementary 2019-20'!W$8:W$191,MATCH($B189,'I.Supplementary 2019-20'!$B$8:$B$191,0))),INDEX('KI 2019-20'!W$9:W$383,MATCH($B189,'KI 2019-20'!$B$9:$B$383,0)))</f>
        <v>0</v>
      </c>
      <c r="S189" s="153">
        <f>_xlfn.IFNA(IF($B189=$B$382,0,INDEX('I.Supplementary 2019-20'!X$8:X$191,MATCH($B189,'I.Supplementary 2019-20'!$B$8:$B$191,0))),INDEX('KI 2019-20'!X$9:X$383,MATCH($B189,'KI 2019-20'!$B$9:$B$383,0)))</f>
        <v>0</v>
      </c>
      <c r="T189" s="153">
        <f>_xlfn.IFNA(IF($B189=$B$382,0,INDEX('I.Supplementary 2019-20'!Y$8:Y$191,MATCH($B189,'I.Supplementary 2019-20'!$B$8:$B$191,0))),INDEX('KI 2019-20'!Y$9:Y$383,MATCH($B189,'KI 2019-20'!$B$9:$B$383,0)))</f>
        <v>0</v>
      </c>
      <c r="U189" s="153">
        <f>_xlfn.IFNA(IF($B189=$B$382,0,INDEX('I.Supplementary 2019-20'!Z$8:Z$191,MATCH($B189,'I.Supplementary 2019-20'!$B$8:$B$191,0))),INDEX('KI 2019-20'!Z$9:Z$383,MATCH($B189,'KI 2019-20'!$B$9:$B$383,0)))</f>
        <v>13.112341120077696</v>
      </c>
      <c r="V189" s="153">
        <f>_xlfn.IFNA(IF($B189=$B$382,0,INDEX('I.Supplementary 2019-20'!AA$8:AA$191,MATCH($B189,'I.Supplementary 2019-20'!$B$8:$B$191,0))),INDEX('KI 2019-20'!AA$9:AA$383,MATCH($B189,'KI 2019-20'!$B$9:$B$383,0)))</f>
        <v>0</v>
      </c>
      <c r="W189" s="155">
        <f>_xlfn.IFNA(IF($B189=$B$382,0,INDEX('I.Supplementary 2019-20'!AB$8:AB$191,MATCH($B189,'I.Supplementary 2019-20'!$B$8:$B$191,0))),INDEX('KI 2019-20'!AB$9:AB$383,MATCH($B189,'KI 2019-20'!$B$9:$B$383,0)))</f>
        <v>0</v>
      </c>
      <c r="Y189" s="154">
        <f>_xlfn.IFNA(IF($B189=$B$382,0,INDEX('I.Supplementary 2019-20'!$I$8:$I$191,MATCH($B189,'I.Supplementary 2019-20'!$B$8:$B$191,0))),INDEX('KI 2019-20'!$I$9:$I$383,MATCH($B189,'KI 2019-20'!$B$9:$B$383,0)))</f>
        <v>4.2491378042627277</v>
      </c>
      <c r="Z189" s="153">
        <f>_xlfn.IFNA(IF($B189=$B$382,0,INDEX('I.Supplementary 2019-20'!$J$8:$J$191,MATCH($B189,'I.Supplementary 2019-20'!$B$8:$B$191,0))),INDEX('KI 2019-20'!$J$9:$J$383,MATCH($B189,'KI 2019-20'!$B$9:$B$383,0)))</f>
        <v>8.8632033158149675</v>
      </c>
      <c r="AA189" s="155">
        <f>_xlfn.IFNA(IF($B189=$B$382,0,INDEX('I.Supplementary 2019-20'!$H$8:$H$191,MATCH($B189,'I.Supplementary 2019-20'!$B$8:$B$191,0))),INDEX('KI 2019-20'!$H$9:$H$383,MATCH($B189,'KI 2019-20'!$B$9:$B$383,0)))</f>
        <v>13.112341120077696</v>
      </c>
      <c r="AC189" s="156">
        <f>I189*('Other inputs'!$C$6/'Other inputs'!$C$5)</f>
        <v>0</v>
      </c>
      <c r="AD189" s="149">
        <f>IF(B189=$B$35,J189*('Other inputs'!$C$6/'Other inputs'!$C$5)-('Other inputs'!$C$18/1000000),J189*('Other inputs'!$C$6/'Other inputs'!$C$5))</f>
        <v>0</v>
      </c>
      <c r="AE189" s="149">
        <f>K189*('Other inputs'!$C$6/'Other inputs'!$C$5)</f>
        <v>4.318370192112222</v>
      </c>
      <c r="AF189" s="149">
        <f>L189*('Other inputs'!$C$6/'Other inputs'!$C$5)</f>
        <v>0</v>
      </c>
      <c r="AG189" s="188">
        <f>M189*('Other inputs'!$C$6/'Other inputs'!$C$5)</f>
        <v>0</v>
      </c>
      <c r="AH189" s="149">
        <f>N189*('Other inputs'!$C$6/'Other inputs'!$C$5)</f>
        <v>0</v>
      </c>
      <c r="AI189" s="149">
        <f>O189*('Other inputs'!$C$6/'Other inputs'!$C$5)</f>
        <v>0</v>
      </c>
      <c r="AJ189" s="149">
        <f>P189*('Other inputs'!$C$6/'Other inputs'!$C$5)</f>
        <v>9.007613960471831</v>
      </c>
      <c r="AK189" s="149">
        <f>Q189*('Other inputs'!$C$6/'Other inputs'!$C$5)</f>
        <v>0</v>
      </c>
      <c r="AL189" s="188">
        <f>R189*('Other inputs'!$C$6/'Other inputs'!$C$5)</f>
        <v>0</v>
      </c>
      <c r="AM189" s="156">
        <f t="shared" si="32"/>
        <v>0</v>
      </c>
      <c r="AN189" s="149">
        <f t="shared" si="33"/>
        <v>0</v>
      </c>
      <c r="AO189" s="149">
        <f t="shared" si="34"/>
        <v>13.325984152584052</v>
      </c>
      <c r="AP189" s="149">
        <f t="shared" si="35"/>
        <v>0</v>
      </c>
      <c r="AQ189" s="188">
        <f t="shared" si="36"/>
        <v>0</v>
      </c>
      <c r="AR189" s="149"/>
      <c r="AS189" s="156">
        <f>IF(D189=$C$171,'Other inputs'!$C$12/1000000,SUM(AC189:AG189))</f>
        <v>4.318370192112222</v>
      </c>
      <c r="AT189" s="200">
        <f>IF(D189=$C$171,$Z$171*('Other inputs'!$C$6/'Other inputs'!$C$5),SUM(AH189:AL189))</f>
        <v>9.007613960471831</v>
      </c>
      <c r="AU189" s="210">
        <f t="shared" si="37"/>
        <v>13.325984152584052</v>
      </c>
      <c r="AV189" s="214"/>
      <c r="AW189" s="199">
        <f>IF($G189=1,0,AC189*('Other inputs'!$F$6/'Other inputs'!$F$5))</f>
        <v>0</v>
      </c>
      <c r="AX189" s="200">
        <f>IF($G189=1,0,AD189*('Other inputs'!$F$6/'Other inputs'!$F$5))</f>
        <v>0</v>
      </c>
      <c r="AY189" s="200">
        <f>IF($G189=1,0,AE189*('Other inputs'!$F$6/'Other inputs'!$F$5))</f>
        <v>4.3422505802713678</v>
      </c>
      <c r="AZ189" s="200">
        <f>IF($G189=1,0,AF189*('Other inputs'!$F$6/'Other inputs'!$F$5))</f>
        <v>0</v>
      </c>
      <c r="BA189" s="200">
        <f>IF($G189=1,0,AG189*('Other inputs'!$F$6/'Other inputs'!$F$5))</f>
        <v>0</v>
      </c>
      <c r="BB189" s="199">
        <f>IF($G189=1,0,AH189*('Other inputs'!$C$7/'Other inputs'!$C$6))</f>
        <v>0</v>
      </c>
      <c r="BC189" s="200">
        <f>IF($G189=1,0,AI189*('Other inputs'!$C$7/'Other inputs'!$C$6))</f>
        <v>0</v>
      </c>
      <c r="BD189" s="200">
        <f>IF($G189=1,0,AJ189*('Other inputs'!$C$7/'Other inputs'!$C$6))</f>
        <v>9.007613960471831</v>
      </c>
      <c r="BE189" s="200">
        <f>IF($G189=1,0,AK189*('Other inputs'!$C$7/'Other inputs'!$C$6))</f>
        <v>0</v>
      </c>
      <c r="BF189" s="200">
        <f>IF($G189=1,0,AL189*('Other inputs'!$C$7/'Other inputs'!$C$6))</f>
        <v>0</v>
      </c>
      <c r="BG189" s="199">
        <f t="shared" si="38"/>
        <v>0</v>
      </c>
      <c r="BH189" s="200">
        <f t="shared" si="39"/>
        <v>0</v>
      </c>
      <c r="BI189" s="200">
        <f t="shared" si="40"/>
        <v>13.349864540743198</v>
      </c>
      <c r="BJ189" s="200">
        <f t="shared" si="41"/>
        <v>0</v>
      </c>
      <c r="BK189" s="210">
        <f t="shared" si="42"/>
        <v>0</v>
      </c>
      <c r="BL189" s="200"/>
      <c r="BM189" s="199">
        <f>IF(D189=C$171,'Other inputs'!$C$13/1000000,SUM(AW189:BA189))</f>
        <v>4.3422505802713678</v>
      </c>
      <c r="BN189" s="200">
        <f>IF(B189=$B$171,$AT$171*('Other inputs'!$C$7/'Other inputs'!$C$6),SUM(BB189:BF189))</f>
        <v>9.007613960471831</v>
      </c>
      <c r="BO189" s="188">
        <f t="shared" si="43"/>
        <v>13.349864540743198</v>
      </c>
    </row>
    <row r="190" spans="2:67">
      <c r="B190" s="121" t="str">
        <f>'KI 2019-20'!B191</f>
        <v>E1435</v>
      </c>
      <c r="C190" s="160" t="str">
        <f t="shared" si="30"/>
        <v>E1435</v>
      </c>
      <c r="D190" s="160" t="str">
        <f t="shared" si="31"/>
        <v>E1435</v>
      </c>
      <c r="E190" t="str">
        <f>INDEX('KI 2019-20'!D$9:D$383,MATCH($B190,'KI 2019-20'!$B$9:$B$383,0))</f>
        <v>SD</v>
      </c>
      <c r="F190" t="str">
        <f>INDEX('KI 2019-20'!E$9:E$383,MATCH($B190,'KI 2019-20'!$B$9:$B$383,0))</f>
        <v>P1914</v>
      </c>
      <c r="G190" s="119">
        <v>0</v>
      </c>
      <c r="H190" s="120" t="str">
        <f>INDEX('KI 2019-20'!F$9:F$383,MATCH($B190,'KI 2019-20'!$B$9:$B$383,0))</f>
        <v>Lewes</v>
      </c>
      <c r="I190" s="154">
        <f>_xlfn.IFNA(IF($B190=$B$382,0,INDEX('I.Supplementary 2019-20'!N$8:N$191,MATCH($B190,'I.Supplementary 2019-20'!$B$8:$B$191,0))),INDEX('KI 2019-20'!N$9:N$383,MATCH($B190,'KI 2019-20'!$B$9:$B$383,0)))</f>
        <v>0</v>
      </c>
      <c r="J190" s="153">
        <f>_xlfn.IFNA(IF($B190=$B$382,0,INDEX('I.Supplementary 2019-20'!O$8:O$191,MATCH($B190,'I.Supplementary 2019-20'!$B$8:$B$191,0))),INDEX('KI 2019-20'!O$9:O$383,MATCH($B190,'KI 2019-20'!$B$9:$B$383,0)))</f>
        <v>0</v>
      </c>
      <c r="K190" s="153">
        <f>_xlfn.IFNA(IF($B190=$B$382,0,INDEX('I.Supplementary 2019-20'!P$8:P$191,MATCH($B190,'I.Supplementary 2019-20'!$B$8:$B$191,0))),INDEX('KI 2019-20'!P$9:P$383,MATCH($B190,'KI 2019-20'!$B$9:$B$383,0)))</f>
        <v>0</v>
      </c>
      <c r="L190" s="153">
        <f>_xlfn.IFNA(IF($B190=$B$382,0,INDEX('I.Supplementary 2019-20'!Q$8:Q$191,MATCH($B190,'I.Supplementary 2019-20'!$B$8:$B$191,0))),INDEX('KI 2019-20'!Q$9:Q$383,MATCH($B190,'KI 2019-20'!$B$9:$B$383,0)))</f>
        <v>0</v>
      </c>
      <c r="M190" s="155">
        <f>_xlfn.IFNA(IF($B190=$B$382,0,INDEX('I.Supplementary 2019-20'!R$8:R$191,MATCH($B190,'I.Supplementary 2019-20'!$B$8:$B$191,0))),INDEX('KI 2019-20'!R$9:R$383,MATCH($B190,'KI 2019-20'!$B$9:$B$383,0)))</f>
        <v>0</v>
      </c>
      <c r="N190" s="153">
        <f>_xlfn.IFNA(IF($B190=$B$382,0,INDEX('I.Supplementary 2019-20'!S$8:S$191,MATCH($B190,'I.Supplementary 2019-20'!$B$8:$B$191,0))),INDEX('KI 2019-20'!S$9:S$383,MATCH($B190,'KI 2019-20'!$B$9:$B$383,0)))</f>
        <v>0</v>
      </c>
      <c r="O190" s="153">
        <f>_xlfn.IFNA(IF($B190=$B$382,0,INDEX('I.Supplementary 2019-20'!T$8:T$191,MATCH($B190,'I.Supplementary 2019-20'!$B$8:$B$191,0))),INDEX('KI 2019-20'!T$9:T$383,MATCH($B190,'KI 2019-20'!$B$9:$B$383,0)))</f>
        <v>2.2069038591043935</v>
      </c>
      <c r="P190" s="153">
        <f>_xlfn.IFNA(IF($B190=$B$382,0,INDEX('I.Supplementary 2019-20'!U$8:U$191,MATCH($B190,'I.Supplementary 2019-20'!$B$8:$B$191,0))),INDEX('KI 2019-20'!U$9:U$383,MATCH($B190,'KI 2019-20'!$B$9:$B$383,0)))</f>
        <v>0</v>
      </c>
      <c r="Q190" s="153">
        <f>_xlfn.IFNA(IF($B190=$B$382,0,INDEX('I.Supplementary 2019-20'!V$8:V$191,MATCH($B190,'I.Supplementary 2019-20'!$B$8:$B$191,0))),INDEX('KI 2019-20'!V$9:V$383,MATCH($B190,'KI 2019-20'!$B$9:$B$383,0)))</f>
        <v>0</v>
      </c>
      <c r="R190" s="155">
        <f>_xlfn.IFNA(IF($B190=$B$382,0,INDEX('I.Supplementary 2019-20'!W$8:W$191,MATCH($B190,'I.Supplementary 2019-20'!$B$8:$B$191,0))),INDEX('KI 2019-20'!W$9:W$383,MATCH($B190,'KI 2019-20'!$B$9:$B$383,0)))</f>
        <v>0</v>
      </c>
      <c r="S190" s="153">
        <f>_xlfn.IFNA(IF($B190=$B$382,0,INDEX('I.Supplementary 2019-20'!X$8:X$191,MATCH($B190,'I.Supplementary 2019-20'!$B$8:$B$191,0))),INDEX('KI 2019-20'!X$9:X$383,MATCH($B190,'KI 2019-20'!$B$9:$B$383,0)))</f>
        <v>0</v>
      </c>
      <c r="T190" s="153">
        <f>_xlfn.IFNA(IF($B190=$B$382,0,INDEX('I.Supplementary 2019-20'!Y$8:Y$191,MATCH($B190,'I.Supplementary 2019-20'!$B$8:$B$191,0))),INDEX('KI 2019-20'!Y$9:Y$383,MATCH($B190,'KI 2019-20'!$B$9:$B$383,0)))</f>
        <v>2.2069038591043935</v>
      </c>
      <c r="U190" s="153">
        <f>_xlfn.IFNA(IF($B190=$B$382,0,INDEX('I.Supplementary 2019-20'!Z$8:Z$191,MATCH($B190,'I.Supplementary 2019-20'!$B$8:$B$191,0))),INDEX('KI 2019-20'!Z$9:Z$383,MATCH($B190,'KI 2019-20'!$B$9:$B$383,0)))</f>
        <v>0</v>
      </c>
      <c r="V190" s="153">
        <f>_xlfn.IFNA(IF($B190=$B$382,0,INDEX('I.Supplementary 2019-20'!AA$8:AA$191,MATCH($B190,'I.Supplementary 2019-20'!$B$8:$B$191,0))),INDEX('KI 2019-20'!AA$9:AA$383,MATCH($B190,'KI 2019-20'!$B$9:$B$383,0)))</f>
        <v>0</v>
      </c>
      <c r="W190" s="155">
        <f>_xlfn.IFNA(IF($B190=$B$382,0,INDEX('I.Supplementary 2019-20'!AB$8:AB$191,MATCH($B190,'I.Supplementary 2019-20'!$B$8:$B$191,0))),INDEX('KI 2019-20'!AB$9:AB$383,MATCH($B190,'KI 2019-20'!$B$9:$B$383,0)))</f>
        <v>0</v>
      </c>
      <c r="Y190" s="154">
        <f>_xlfn.IFNA(IF($B190=$B$382,0,INDEX('I.Supplementary 2019-20'!$I$8:$I$191,MATCH($B190,'I.Supplementary 2019-20'!$B$8:$B$191,0))),INDEX('KI 2019-20'!$I$9:$I$383,MATCH($B190,'KI 2019-20'!$B$9:$B$383,0)))</f>
        <v>0</v>
      </c>
      <c r="Z190" s="153">
        <f>_xlfn.IFNA(IF($B190=$B$382,0,INDEX('I.Supplementary 2019-20'!$J$8:$J$191,MATCH($B190,'I.Supplementary 2019-20'!$B$8:$B$191,0))),INDEX('KI 2019-20'!$J$9:$J$383,MATCH($B190,'KI 2019-20'!$B$9:$B$383,0)))</f>
        <v>2.2069038591043935</v>
      </c>
      <c r="AA190" s="155">
        <f>_xlfn.IFNA(IF($B190=$B$382,0,INDEX('I.Supplementary 2019-20'!$H$8:$H$191,MATCH($B190,'I.Supplementary 2019-20'!$B$8:$B$191,0))),INDEX('KI 2019-20'!$H$9:$H$383,MATCH($B190,'KI 2019-20'!$B$9:$B$383,0)))</f>
        <v>2.2069038591043935</v>
      </c>
      <c r="AC190" s="156">
        <f>I190*('Other inputs'!$C$6/'Other inputs'!$C$5)</f>
        <v>0</v>
      </c>
      <c r="AD190" s="149">
        <f>IF(B190=$B$35,J190*('Other inputs'!$C$6/'Other inputs'!$C$5)-('Other inputs'!$C$18/1000000),J190*('Other inputs'!$C$6/'Other inputs'!$C$5))</f>
        <v>0</v>
      </c>
      <c r="AE190" s="149">
        <f>K190*('Other inputs'!$C$6/'Other inputs'!$C$5)</f>
        <v>0</v>
      </c>
      <c r="AF190" s="149">
        <f>L190*('Other inputs'!$C$6/'Other inputs'!$C$5)</f>
        <v>0</v>
      </c>
      <c r="AG190" s="188">
        <f>M190*('Other inputs'!$C$6/'Other inputs'!$C$5)</f>
        <v>0</v>
      </c>
      <c r="AH190" s="149">
        <f>N190*('Other inputs'!$C$6/'Other inputs'!$C$5)</f>
        <v>0</v>
      </c>
      <c r="AI190" s="149">
        <f>O190*('Other inputs'!$C$6/'Other inputs'!$C$5)</f>
        <v>2.2428615594563999</v>
      </c>
      <c r="AJ190" s="149">
        <f>P190*('Other inputs'!$C$6/'Other inputs'!$C$5)</f>
        <v>0</v>
      </c>
      <c r="AK190" s="149">
        <f>Q190*('Other inputs'!$C$6/'Other inputs'!$C$5)</f>
        <v>0</v>
      </c>
      <c r="AL190" s="188">
        <f>R190*('Other inputs'!$C$6/'Other inputs'!$C$5)</f>
        <v>0</v>
      </c>
      <c r="AM190" s="156">
        <f t="shared" si="32"/>
        <v>0</v>
      </c>
      <c r="AN190" s="149">
        <f t="shared" si="33"/>
        <v>2.2428615594563999</v>
      </c>
      <c r="AO190" s="149">
        <f t="shared" si="34"/>
        <v>0</v>
      </c>
      <c r="AP190" s="149">
        <f t="shared" si="35"/>
        <v>0</v>
      </c>
      <c r="AQ190" s="188">
        <f t="shared" si="36"/>
        <v>0</v>
      </c>
      <c r="AR190" s="149"/>
      <c r="AS190" s="156">
        <f>IF(D190=$C$171,'Other inputs'!$C$12/1000000,SUM(AC190:AG190))</f>
        <v>0</v>
      </c>
      <c r="AT190" s="200">
        <f>IF(D190=$C$171,$Z$171*('Other inputs'!$C$6/'Other inputs'!$C$5),SUM(AH190:AL190))</f>
        <v>2.2428615594563999</v>
      </c>
      <c r="AU190" s="210">
        <f t="shared" si="37"/>
        <v>2.2428615594563999</v>
      </c>
      <c r="AV190" s="214"/>
      <c r="AW190" s="199">
        <f>IF($G190=1,0,AC190*('Other inputs'!$F$6/'Other inputs'!$F$5))</f>
        <v>0</v>
      </c>
      <c r="AX190" s="200">
        <f>IF($G190=1,0,AD190*('Other inputs'!$F$6/'Other inputs'!$F$5))</f>
        <v>0</v>
      </c>
      <c r="AY190" s="200">
        <f>IF($G190=1,0,AE190*('Other inputs'!$F$6/'Other inputs'!$F$5))</f>
        <v>0</v>
      </c>
      <c r="AZ190" s="200">
        <f>IF($G190=1,0,AF190*('Other inputs'!$F$6/'Other inputs'!$F$5))</f>
        <v>0</v>
      </c>
      <c r="BA190" s="200">
        <f>IF($G190=1,0,AG190*('Other inputs'!$F$6/'Other inputs'!$F$5))</f>
        <v>0</v>
      </c>
      <c r="BB190" s="199">
        <f>IF($G190=1,0,AH190*('Other inputs'!$C$7/'Other inputs'!$C$6))</f>
        <v>0</v>
      </c>
      <c r="BC190" s="200">
        <f>IF($G190=1,0,AI190*('Other inputs'!$C$7/'Other inputs'!$C$6))</f>
        <v>2.2428615594563999</v>
      </c>
      <c r="BD190" s="200">
        <f>IF($G190=1,0,AJ190*('Other inputs'!$C$7/'Other inputs'!$C$6))</f>
        <v>0</v>
      </c>
      <c r="BE190" s="200">
        <f>IF($G190=1,0,AK190*('Other inputs'!$C$7/'Other inputs'!$C$6))</f>
        <v>0</v>
      </c>
      <c r="BF190" s="200">
        <f>IF($G190=1,0,AL190*('Other inputs'!$C$7/'Other inputs'!$C$6))</f>
        <v>0</v>
      </c>
      <c r="BG190" s="199">
        <f t="shared" si="38"/>
        <v>0</v>
      </c>
      <c r="BH190" s="200">
        <f t="shared" si="39"/>
        <v>2.2428615594563999</v>
      </c>
      <c r="BI190" s="200">
        <f t="shared" si="40"/>
        <v>0</v>
      </c>
      <c r="BJ190" s="200">
        <f t="shared" si="41"/>
        <v>0</v>
      </c>
      <c r="BK190" s="210">
        <f t="shared" si="42"/>
        <v>0</v>
      </c>
      <c r="BL190" s="200"/>
      <c r="BM190" s="199">
        <f>IF(D190=C$171,'Other inputs'!$C$13/1000000,SUM(AW190:BA190))</f>
        <v>0</v>
      </c>
      <c r="BN190" s="200">
        <f>IF(B190=$B$171,$AT$171*('Other inputs'!$C$7/'Other inputs'!$C$6),SUM(BB190:BF190))</f>
        <v>2.2428615594563999</v>
      </c>
      <c r="BO190" s="188">
        <f t="shared" si="43"/>
        <v>2.2428615594563999</v>
      </c>
    </row>
    <row r="191" spans="2:67">
      <c r="B191" s="121" t="str">
        <f>'KI 2019-20'!B192</f>
        <v>E5018</v>
      </c>
      <c r="C191" s="160" t="str">
        <f t="shared" si="30"/>
        <v>E5018</v>
      </c>
      <c r="D191" s="160" t="str">
        <f t="shared" si="31"/>
        <v>E5018</v>
      </c>
      <c r="E191" t="str">
        <f>INDEX('KI 2019-20'!D$9:D$383,MATCH($B191,'KI 2019-20'!$B$9:$B$383,0))</f>
        <v>ILB</v>
      </c>
      <c r="F191" t="str">
        <f>INDEX('KI 2019-20'!E$9:E$383,MATCH($B191,'KI 2019-20'!$B$9:$B$383,0))</f>
        <v>P1915</v>
      </c>
      <c r="G191" s="119">
        <v>0</v>
      </c>
      <c r="H191" s="120" t="str">
        <f>INDEX('KI 2019-20'!F$9:F$383,MATCH($B191,'KI 2019-20'!$B$9:$B$383,0))</f>
        <v>Lewisham</v>
      </c>
      <c r="I191" s="154">
        <f>_xlfn.IFNA(IF($B191=$B$382,0,INDEX('I.Supplementary 2019-20'!N$8:N$191,MATCH($B191,'I.Supplementary 2019-20'!$B$8:$B$191,0))),INDEX('KI 2019-20'!N$9:N$383,MATCH($B191,'KI 2019-20'!$B$9:$B$383,0)))</f>
        <v>25.212323671569468</v>
      </c>
      <c r="J191" s="153">
        <f>_xlfn.IFNA(IF($B191=$B$382,0,INDEX('I.Supplementary 2019-20'!O$8:O$191,MATCH($B191,'I.Supplementary 2019-20'!$B$8:$B$191,0))),INDEX('KI 2019-20'!O$9:O$383,MATCH($B191,'KI 2019-20'!$B$9:$B$383,0)))</f>
        <v>2.3347504281783866</v>
      </c>
      <c r="K191" s="153">
        <f>_xlfn.IFNA(IF($B191=$B$382,0,INDEX('I.Supplementary 2019-20'!P$8:P$191,MATCH($B191,'I.Supplementary 2019-20'!$B$8:$B$191,0))),INDEX('KI 2019-20'!P$9:P$383,MATCH($B191,'KI 2019-20'!$B$9:$B$383,0)))</f>
        <v>0</v>
      </c>
      <c r="L191" s="153">
        <f>_xlfn.IFNA(IF($B191=$B$382,0,INDEX('I.Supplementary 2019-20'!Q$8:Q$191,MATCH($B191,'I.Supplementary 2019-20'!$B$8:$B$191,0))),INDEX('KI 2019-20'!Q$9:Q$383,MATCH($B191,'KI 2019-20'!$B$9:$B$383,0)))</f>
        <v>0</v>
      </c>
      <c r="M191" s="155">
        <f>_xlfn.IFNA(IF($B191=$B$382,0,INDEX('I.Supplementary 2019-20'!R$8:R$191,MATCH($B191,'I.Supplementary 2019-20'!$B$8:$B$191,0))),INDEX('KI 2019-20'!R$9:R$383,MATCH($B191,'KI 2019-20'!$B$9:$B$383,0)))</f>
        <v>0</v>
      </c>
      <c r="N191" s="153">
        <f>_xlfn.IFNA(IF($B191=$B$382,0,INDEX('I.Supplementary 2019-20'!S$8:S$191,MATCH($B191,'I.Supplementary 2019-20'!$B$8:$B$191,0))),INDEX('KI 2019-20'!S$9:S$383,MATCH($B191,'KI 2019-20'!$B$9:$B$383,0)))</f>
        <v>76.039297377806221</v>
      </c>
      <c r="O191" s="153">
        <f>_xlfn.IFNA(IF($B191=$B$382,0,INDEX('I.Supplementary 2019-20'!T$8:T$191,MATCH($B191,'I.Supplementary 2019-20'!$B$8:$B$191,0))),INDEX('KI 2019-20'!T$9:T$383,MATCH($B191,'KI 2019-20'!$B$9:$B$383,0)))</f>
        <v>17.588496955824539</v>
      </c>
      <c r="P191" s="153">
        <f>_xlfn.IFNA(IF($B191=$B$382,0,INDEX('I.Supplementary 2019-20'!U$8:U$191,MATCH($B191,'I.Supplementary 2019-20'!$B$8:$B$191,0))),INDEX('KI 2019-20'!U$9:U$383,MATCH($B191,'KI 2019-20'!$B$9:$B$383,0)))</f>
        <v>0</v>
      </c>
      <c r="Q191" s="153">
        <f>_xlfn.IFNA(IF($B191=$B$382,0,INDEX('I.Supplementary 2019-20'!V$8:V$191,MATCH($B191,'I.Supplementary 2019-20'!$B$8:$B$191,0))),INDEX('KI 2019-20'!V$9:V$383,MATCH($B191,'KI 2019-20'!$B$9:$B$383,0)))</f>
        <v>0</v>
      </c>
      <c r="R191" s="155">
        <f>_xlfn.IFNA(IF($B191=$B$382,0,INDEX('I.Supplementary 2019-20'!W$8:W$191,MATCH($B191,'I.Supplementary 2019-20'!$B$8:$B$191,0))),INDEX('KI 2019-20'!W$9:W$383,MATCH($B191,'KI 2019-20'!$B$9:$B$383,0)))</f>
        <v>0</v>
      </c>
      <c r="S191" s="153">
        <f>_xlfn.IFNA(IF($B191=$B$382,0,INDEX('I.Supplementary 2019-20'!X$8:X$191,MATCH($B191,'I.Supplementary 2019-20'!$B$8:$B$191,0))),INDEX('KI 2019-20'!X$9:X$383,MATCH($B191,'KI 2019-20'!$B$9:$B$383,0)))</f>
        <v>101.25162104937569</v>
      </c>
      <c r="T191" s="153">
        <f>_xlfn.IFNA(IF($B191=$B$382,0,INDEX('I.Supplementary 2019-20'!Y$8:Y$191,MATCH($B191,'I.Supplementary 2019-20'!$B$8:$B$191,0))),INDEX('KI 2019-20'!Y$9:Y$383,MATCH($B191,'KI 2019-20'!$B$9:$B$383,0)))</f>
        <v>19.923247384002924</v>
      </c>
      <c r="U191" s="153">
        <f>_xlfn.IFNA(IF($B191=$B$382,0,INDEX('I.Supplementary 2019-20'!Z$8:Z$191,MATCH($B191,'I.Supplementary 2019-20'!$B$8:$B$191,0))),INDEX('KI 2019-20'!Z$9:Z$383,MATCH($B191,'KI 2019-20'!$B$9:$B$383,0)))</f>
        <v>0</v>
      </c>
      <c r="V191" s="153">
        <f>_xlfn.IFNA(IF($B191=$B$382,0,INDEX('I.Supplementary 2019-20'!AA$8:AA$191,MATCH($B191,'I.Supplementary 2019-20'!$B$8:$B$191,0))),INDEX('KI 2019-20'!AA$9:AA$383,MATCH($B191,'KI 2019-20'!$B$9:$B$383,0)))</f>
        <v>0</v>
      </c>
      <c r="W191" s="155">
        <f>_xlfn.IFNA(IF($B191=$B$382,0,INDEX('I.Supplementary 2019-20'!AB$8:AB$191,MATCH($B191,'I.Supplementary 2019-20'!$B$8:$B$191,0))),INDEX('KI 2019-20'!AB$9:AB$383,MATCH($B191,'KI 2019-20'!$B$9:$B$383,0)))</f>
        <v>0</v>
      </c>
      <c r="Y191" s="154">
        <f>_xlfn.IFNA(IF($B191=$B$382,0,INDEX('I.Supplementary 2019-20'!$I$8:$I$191,MATCH($B191,'I.Supplementary 2019-20'!$B$8:$B$191,0))),INDEX('KI 2019-20'!$I$9:$I$383,MATCH($B191,'KI 2019-20'!$B$9:$B$383,0)))</f>
        <v>27.547074099747853</v>
      </c>
      <c r="Z191" s="153">
        <f>_xlfn.IFNA(IF($B191=$B$382,0,INDEX('I.Supplementary 2019-20'!$J$8:$J$191,MATCH($B191,'I.Supplementary 2019-20'!$B$8:$B$191,0))),INDEX('KI 2019-20'!$J$9:$J$383,MATCH($B191,'KI 2019-20'!$B$9:$B$383,0)))</f>
        <v>93.62779433363076</v>
      </c>
      <c r="AA191" s="155">
        <f>_xlfn.IFNA(IF($B191=$B$382,0,INDEX('I.Supplementary 2019-20'!$H$8:$H$191,MATCH($B191,'I.Supplementary 2019-20'!$B$8:$B$191,0))),INDEX('KI 2019-20'!$H$9:$H$383,MATCH($B191,'KI 2019-20'!$B$9:$B$383,0)))</f>
        <v>121.17486843337861</v>
      </c>
      <c r="AC191" s="156">
        <f>I191*('Other inputs'!$C$6/'Other inputs'!$C$5)</f>
        <v>25.623115095953494</v>
      </c>
      <c r="AD191" s="149">
        <f>IF(B191=$B$35,J191*('Other inputs'!$C$6/'Other inputs'!$C$5)-('Other inputs'!$C$18/1000000),J191*('Other inputs'!$C$6/'Other inputs'!$C$5))</f>
        <v>2.3727911683523728</v>
      </c>
      <c r="AE191" s="149">
        <f>K191*('Other inputs'!$C$6/'Other inputs'!$C$5)</f>
        <v>0</v>
      </c>
      <c r="AF191" s="149">
        <f>L191*('Other inputs'!$C$6/'Other inputs'!$C$5)</f>
        <v>0</v>
      </c>
      <c r="AG191" s="188">
        <f>M191*('Other inputs'!$C$6/'Other inputs'!$C$5)</f>
        <v>0</v>
      </c>
      <c r="AH191" s="149">
        <f>N191*('Other inputs'!$C$6/'Other inputs'!$C$5)</f>
        <v>77.278226866650314</v>
      </c>
      <c r="AI191" s="149">
        <f>O191*('Other inputs'!$C$6/'Other inputs'!$C$5)</f>
        <v>17.87507124431048</v>
      </c>
      <c r="AJ191" s="149">
        <f>P191*('Other inputs'!$C$6/'Other inputs'!$C$5)</f>
        <v>0</v>
      </c>
      <c r="AK191" s="149">
        <f>Q191*('Other inputs'!$C$6/'Other inputs'!$C$5)</f>
        <v>0</v>
      </c>
      <c r="AL191" s="188">
        <f>R191*('Other inputs'!$C$6/'Other inputs'!$C$5)</f>
        <v>0</v>
      </c>
      <c r="AM191" s="156">
        <f t="shared" si="32"/>
        <v>102.90134196260381</v>
      </c>
      <c r="AN191" s="149">
        <f t="shared" si="33"/>
        <v>20.247862412662851</v>
      </c>
      <c r="AO191" s="149">
        <f t="shared" si="34"/>
        <v>0</v>
      </c>
      <c r="AP191" s="149">
        <f t="shared" si="35"/>
        <v>0</v>
      </c>
      <c r="AQ191" s="188">
        <f t="shared" si="36"/>
        <v>0</v>
      </c>
      <c r="AR191" s="149"/>
      <c r="AS191" s="156">
        <f>IF(D191=$C$171,'Other inputs'!$C$12/1000000,SUM(AC191:AG191))</f>
        <v>27.995906264305866</v>
      </c>
      <c r="AT191" s="200">
        <f>IF(D191=$C$171,$Z$171*('Other inputs'!$C$6/'Other inputs'!$C$5),SUM(AH191:AL191))</f>
        <v>95.15329811096079</v>
      </c>
      <c r="AU191" s="210">
        <f t="shared" si="37"/>
        <v>123.14920437526666</v>
      </c>
      <c r="AV191" s="214"/>
      <c r="AW191" s="199">
        <f>IF($G191=1,0,AC191*('Other inputs'!$F$6/'Other inputs'!$F$5))</f>
        <v>25.764809741645401</v>
      </c>
      <c r="AX191" s="200">
        <f>IF($G191=1,0,AD191*('Other inputs'!$F$6/'Other inputs'!$F$5))</f>
        <v>2.3859125941681461</v>
      </c>
      <c r="AY191" s="200">
        <f>IF($G191=1,0,AE191*('Other inputs'!$F$6/'Other inputs'!$F$5))</f>
        <v>0</v>
      </c>
      <c r="AZ191" s="200">
        <f>IF($G191=1,0,AF191*('Other inputs'!$F$6/'Other inputs'!$F$5))</f>
        <v>0</v>
      </c>
      <c r="BA191" s="200">
        <f>IF($G191=1,0,AG191*('Other inputs'!$F$6/'Other inputs'!$F$5))</f>
        <v>0</v>
      </c>
      <c r="BB191" s="199">
        <f>IF($G191=1,0,AH191*('Other inputs'!$C$7/'Other inputs'!$C$6))</f>
        <v>77.278226866650314</v>
      </c>
      <c r="BC191" s="200">
        <f>IF($G191=1,0,AI191*('Other inputs'!$C$7/'Other inputs'!$C$6))</f>
        <v>17.87507124431048</v>
      </c>
      <c r="BD191" s="200">
        <f>IF($G191=1,0,AJ191*('Other inputs'!$C$7/'Other inputs'!$C$6))</f>
        <v>0</v>
      </c>
      <c r="BE191" s="200">
        <f>IF($G191=1,0,AK191*('Other inputs'!$C$7/'Other inputs'!$C$6))</f>
        <v>0</v>
      </c>
      <c r="BF191" s="200">
        <f>IF($G191=1,0,AL191*('Other inputs'!$C$7/'Other inputs'!$C$6))</f>
        <v>0</v>
      </c>
      <c r="BG191" s="199">
        <f t="shared" si="38"/>
        <v>103.04303660829572</v>
      </c>
      <c r="BH191" s="200">
        <f t="shared" si="39"/>
        <v>20.260983838478626</v>
      </c>
      <c r="BI191" s="200">
        <f t="shared" si="40"/>
        <v>0</v>
      </c>
      <c r="BJ191" s="200">
        <f t="shared" si="41"/>
        <v>0</v>
      </c>
      <c r="BK191" s="210">
        <f t="shared" si="42"/>
        <v>0</v>
      </c>
      <c r="BL191" s="200"/>
      <c r="BM191" s="199">
        <f>IF(D191=C$171,'Other inputs'!$C$13/1000000,SUM(AW191:BA191))</f>
        <v>28.150722335813548</v>
      </c>
      <c r="BN191" s="200">
        <f>IF(B191=$B$171,$AT$171*('Other inputs'!$C$7/'Other inputs'!$C$6),SUM(BB191:BF191))</f>
        <v>95.15329811096079</v>
      </c>
      <c r="BO191" s="188">
        <f t="shared" si="43"/>
        <v>123.30402044677433</v>
      </c>
    </row>
    <row r="192" spans="2:67">
      <c r="B192" s="121" t="str">
        <f>'KI 2019-20'!B193</f>
        <v>E3433</v>
      </c>
      <c r="C192" s="160" t="str">
        <f t="shared" si="30"/>
        <v>E3433</v>
      </c>
      <c r="D192" s="160" t="str">
        <f t="shared" si="31"/>
        <v>E3433</v>
      </c>
      <c r="E192" t="str">
        <f>INDEX('KI 2019-20'!D$9:D$383,MATCH($B192,'KI 2019-20'!$B$9:$B$383,0))</f>
        <v>SD</v>
      </c>
      <c r="F192" t="str">
        <f>INDEX('KI 2019-20'!E$9:E$383,MATCH($B192,'KI 2019-20'!$B$9:$B$383,0))</f>
        <v>P1902</v>
      </c>
      <c r="G192" s="119">
        <v>0</v>
      </c>
      <c r="H192" s="120" t="str">
        <f>INDEX('KI 2019-20'!F$9:F$383,MATCH($B192,'KI 2019-20'!$B$9:$B$383,0))</f>
        <v>Lichfield</v>
      </c>
      <c r="I192" s="154">
        <f>_xlfn.IFNA(IF($B192=$B$382,0,INDEX('I.Supplementary 2019-20'!N$8:N$191,MATCH($B192,'I.Supplementary 2019-20'!$B$8:$B$191,0))),INDEX('KI 2019-20'!N$9:N$383,MATCH($B192,'KI 2019-20'!$B$9:$B$383,0)))</f>
        <v>0</v>
      </c>
      <c r="J192" s="153">
        <f>_xlfn.IFNA(IF($B192=$B$382,0,INDEX('I.Supplementary 2019-20'!O$8:O$191,MATCH($B192,'I.Supplementary 2019-20'!$B$8:$B$191,0))),INDEX('KI 2019-20'!O$9:O$383,MATCH($B192,'KI 2019-20'!$B$9:$B$383,0)))</f>
        <v>0</v>
      </c>
      <c r="K192" s="153">
        <f>_xlfn.IFNA(IF($B192=$B$382,0,INDEX('I.Supplementary 2019-20'!P$8:P$191,MATCH($B192,'I.Supplementary 2019-20'!$B$8:$B$191,0))),INDEX('KI 2019-20'!P$9:P$383,MATCH($B192,'KI 2019-20'!$B$9:$B$383,0)))</f>
        <v>0</v>
      </c>
      <c r="L192" s="153">
        <f>_xlfn.IFNA(IF($B192=$B$382,0,INDEX('I.Supplementary 2019-20'!Q$8:Q$191,MATCH($B192,'I.Supplementary 2019-20'!$B$8:$B$191,0))),INDEX('KI 2019-20'!Q$9:Q$383,MATCH($B192,'KI 2019-20'!$B$9:$B$383,0)))</f>
        <v>0</v>
      </c>
      <c r="M192" s="155">
        <f>_xlfn.IFNA(IF($B192=$B$382,0,INDEX('I.Supplementary 2019-20'!R$8:R$191,MATCH($B192,'I.Supplementary 2019-20'!$B$8:$B$191,0))),INDEX('KI 2019-20'!R$9:R$383,MATCH($B192,'KI 2019-20'!$B$9:$B$383,0)))</f>
        <v>0</v>
      </c>
      <c r="N192" s="153">
        <f>_xlfn.IFNA(IF($B192=$B$382,0,INDEX('I.Supplementary 2019-20'!S$8:S$191,MATCH($B192,'I.Supplementary 2019-20'!$B$8:$B$191,0))),INDEX('KI 2019-20'!S$9:S$383,MATCH($B192,'KI 2019-20'!$B$9:$B$383,0)))</f>
        <v>0</v>
      </c>
      <c r="O192" s="153">
        <f>_xlfn.IFNA(IF($B192=$B$382,0,INDEX('I.Supplementary 2019-20'!T$8:T$191,MATCH($B192,'I.Supplementary 2019-20'!$B$8:$B$191,0))),INDEX('KI 2019-20'!T$9:T$383,MATCH($B192,'KI 2019-20'!$B$9:$B$383,0)))</f>
        <v>2.0828164702553917</v>
      </c>
      <c r="P192" s="153">
        <f>_xlfn.IFNA(IF($B192=$B$382,0,INDEX('I.Supplementary 2019-20'!U$8:U$191,MATCH($B192,'I.Supplementary 2019-20'!$B$8:$B$191,0))),INDEX('KI 2019-20'!U$9:U$383,MATCH($B192,'KI 2019-20'!$B$9:$B$383,0)))</f>
        <v>0</v>
      </c>
      <c r="Q192" s="153">
        <f>_xlfn.IFNA(IF($B192=$B$382,0,INDEX('I.Supplementary 2019-20'!V$8:V$191,MATCH($B192,'I.Supplementary 2019-20'!$B$8:$B$191,0))),INDEX('KI 2019-20'!V$9:V$383,MATCH($B192,'KI 2019-20'!$B$9:$B$383,0)))</f>
        <v>0</v>
      </c>
      <c r="R192" s="155">
        <f>_xlfn.IFNA(IF($B192=$B$382,0,INDEX('I.Supplementary 2019-20'!W$8:W$191,MATCH($B192,'I.Supplementary 2019-20'!$B$8:$B$191,0))),INDEX('KI 2019-20'!W$9:W$383,MATCH($B192,'KI 2019-20'!$B$9:$B$383,0)))</f>
        <v>0</v>
      </c>
      <c r="S192" s="153">
        <f>_xlfn.IFNA(IF($B192=$B$382,0,INDEX('I.Supplementary 2019-20'!X$8:X$191,MATCH($B192,'I.Supplementary 2019-20'!$B$8:$B$191,0))),INDEX('KI 2019-20'!X$9:X$383,MATCH($B192,'KI 2019-20'!$B$9:$B$383,0)))</f>
        <v>0</v>
      </c>
      <c r="T192" s="153">
        <f>_xlfn.IFNA(IF($B192=$B$382,0,INDEX('I.Supplementary 2019-20'!Y$8:Y$191,MATCH($B192,'I.Supplementary 2019-20'!$B$8:$B$191,0))),INDEX('KI 2019-20'!Y$9:Y$383,MATCH($B192,'KI 2019-20'!$B$9:$B$383,0)))</f>
        <v>2.0828164702553917</v>
      </c>
      <c r="U192" s="153">
        <f>_xlfn.IFNA(IF($B192=$B$382,0,INDEX('I.Supplementary 2019-20'!Z$8:Z$191,MATCH($B192,'I.Supplementary 2019-20'!$B$8:$B$191,0))),INDEX('KI 2019-20'!Z$9:Z$383,MATCH($B192,'KI 2019-20'!$B$9:$B$383,0)))</f>
        <v>0</v>
      </c>
      <c r="V192" s="153">
        <f>_xlfn.IFNA(IF($B192=$B$382,0,INDEX('I.Supplementary 2019-20'!AA$8:AA$191,MATCH($B192,'I.Supplementary 2019-20'!$B$8:$B$191,0))),INDEX('KI 2019-20'!AA$9:AA$383,MATCH($B192,'KI 2019-20'!$B$9:$B$383,0)))</f>
        <v>0</v>
      </c>
      <c r="W192" s="155">
        <f>_xlfn.IFNA(IF($B192=$B$382,0,INDEX('I.Supplementary 2019-20'!AB$8:AB$191,MATCH($B192,'I.Supplementary 2019-20'!$B$8:$B$191,0))),INDEX('KI 2019-20'!AB$9:AB$383,MATCH($B192,'KI 2019-20'!$B$9:$B$383,0)))</f>
        <v>0</v>
      </c>
      <c r="Y192" s="154">
        <f>_xlfn.IFNA(IF($B192=$B$382,0,INDEX('I.Supplementary 2019-20'!$I$8:$I$191,MATCH($B192,'I.Supplementary 2019-20'!$B$8:$B$191,0))),INDEX('KI 2019-20'!$I$9:$I$383,MATCH($B192,'KI 2019-20'!$B$9:$B$383,0)))</f>
        <v>0</v>
      </c>
      <c r="Z192" s="153">
        <f>_xlfn.IFNA(IF($B192=$B$382,0,INDEX('I.Supplementary 2019-20'!$J$8:$J$191,MATCH($B192,'I.Supplementary 2019-20'!$B$8:$B$191,0))),INDEX('KI 2019-20'!$J$9:$J$383,MATCH($B192,'KI 2019-20'!$B$9:$B$383,0)))</f>
        <v>2.0828164702553917</v>
      </c>
      <c r="AA192" s="155">
        <f>_xlfn.IFNA(IF($B192=$B$382,0,INDEX('I.Supplementary 2019-20'!$H$8:$H$191,MATCH($B192,'I.Supplementary 2019-20'!$B$8:$B$191,0))),INDEX('KI 2019-20'!$H$9:$H$383,MATCH($B192,'KI 2019-20'!$B$9:$B$383,0)))</f>
        <v>2.0828164702553917</v>
      </c>
      <c r="AC192" s="156">
        <f>I192*('Other inputs'!$C$6/'Other inputs'!$C$5)</f>
        <v>0</v>
      </c>
      <c r="AD192" s="149">
        <f>IF(B192=$B$35,J192*('Other inputs'!$C$6/'Other inputs'!$C$5)-('Other inputs'!$C$18/1000000),J192*('Other inputs'!$C$6/'Other inputs'!$C$5))</f>
        <v>0</v>
      </c>
      <c r="AE192" s="149">
        <f>K192*('Other inputs'!$C$6/'Other inputs'!$C$5)</f>
        <v>0</v>
      </c>
      <c r="AF192" s="149">
        <f>L192*('Other inputs'!$C$6/'Other inputs'!$C$5)</f>
        <v>0</v>
      </c>
      <c r="AG192" s="188">
        <f>M192*('Other inputs'!$C$6/'Other inputs'!$C$5)</f>
        <v>0</v>
      </c>
      <c r="AH192" s="149">
        <f>N192*('Other inputs'!$C$6/'Other inputs'!$C$5)</f>
        <v>0</v>
      </c>
      <c r="AI192" s="149">
        <f>O192*('Other inputs'!$C$6/'Other inputs'!$C$5)</f>
        <v>2.1167523801577199</v>
      </c>
      <c r="AJ192" s="149">
        <f>P192*('Other inputs'!$C$6/'Other inputs'!$C$5)</f>
        <v>0</v>
      </c>
      <c r="AK192" s="149">
        <f>Q192*('Other inputs'!$C$6/'Other inputs'!$C$5)</f>
        <v>0</v>
      </c>
      <c r="AL192" s="188">
        <f>R192*('Other inputs'!$C$6/'Other inputs'!$C$5)</f>
        <v>0</v>
      </c>
      <c r="AM192" s="156">
        <f t="shared" si="32"/>
        <v>0</v>
      </c>
      <c r="AN192" s="149">
        <f t="shared" si="33"/>
        <v>2.1167523801577199</v>
      </c>
      <c r="AO192" s="149">
        <f t="shared" si="34"/>
        <v>0</v>
      </c>
      <c r="AP192" s="149">
        <f t="shared" si="35"/>
        <v>0</v>
      </c>
      <c r="AQ192" s="188">
        <f t="shared" si="36"/>
        <v>0</v>
      </c>
      <c r="AR192" s="149"/>
      <c r="AS192" s="156">
        <f>IF(D192=$C$171,'Other inputs'!$C$12/1000000,SUM(AC192:AG192))</f>
        <v>0</v>
      </c>
      <c r="AT192" s="200">
        <f>IF(D192=$C$171,$Z$171*('Other inputs'!$C$6/'Other inputs'!$C$5),SUM(AH192:AL192))</f>
        <v>2.1167523801577199</v>
      </c>
      <c r="AU192" s="210">
        <f t="shared" si="37"/>
        <v>2.1167523801577199</v>
      </c>
      <c r="AV192" s="214"/>
      <c r="AW192" s="199">
        <f>IF($G192=1,0,AC192*('Other inputs'!$F$6/'Other inputs'!$F$5))</f>
        <v>0</v>
      </c>
      <c r="AX192" s="200">
        <f>IF($G192=1,0,AD192*('Other inputs'!$F$6/'Other inputs'!$F$5))</f>
        <v>0</v>
      </c>
      <c r="AY192" s="200">
        <f>IF($G192=1,0,AE192*('Other inputs'!$F$6/'Other inputs'!$F$5))</f>
        <v>0</v>
      </c>
      <c r="AZ192" s="200">
        <f>IF($G192=1,0,AF192*('Other inputs'!$F$6/'Other inputs'!$F$5))</f>
        <v>0</v>
      </c>
      <c r="BA192" s="200">
        <f>IF($G192=1,0,AG192*('Other inputs'!$F$6/'Other inputs'!$F$5))</f>
        <v>0</v>
      </c>
      <c r="BB192" s="199">
        <f>IF($G192=1,0,AH192*('Other inputs'!$C$7/'Other inputs'!$C$6))</f>
        <v>0</v>
      </c>
      <c r="BC192" s="200">
        <f>IF($G192=1,0,AI192*('Other inputs'!$C$7/'Other inputs'!$C$6))</f>
        <v>2.1167523801577199</v>
      </c>
      <c r="BD192" s="200">
        <f>IF($G192=1,0,AJ192*('Other inputs'!$C$7/'Other inputs'!$C$6))</f>
        <v>0</v>
      </c>
      <c r="BE192" s="200">
        <f>IF($G192=1,0,AK192*('Other inputs'!$C$7/'Other inputs'!$C$6))</f>
        <v>0</v>
      </c>
      <c r="BF192" s="200">
        <f>IF($G192=1,0,AL192*('Other inputs'!$C$7/'Other inputs'!$C$6))</f>
        <v>0</v>
      </c>
      <c r="BG192" s="199">
        <f t="shared" si="38"/>
        <v>0</v>
      </c>
      <c r="BH192" s="200">
        <f t="shared" si="39"/>
        <v>2.1167523801577199</v>
      </c>
      <c r="BI192" s="200">
        <f t="shared" si="40"/>
        <v>0</v>
      </c>
      <c r="BJ192" s="200">
        <f t="shared" si="41"/>
        <v>0</v>
      </c>
      <c r="BK192" s="210">
        <f t="shared" si="42"/>
        <v>0</v>
      </c>
      <c r="BL192" s="200"/>
      <c r="BM192" s="199">
        <f>IF(D192=C$171,'Other inputs'!$C$13/1000000,SUM(AW192:BA192))</f>
        <v>0</v>
      </c>
      <c r="BN192" s="200">
        <f>IF(B192=$B$171,$AT$171*('Other inputs'!$C$7/'Other inputs'!$C$6),SUM(BB192:BF192))</f>
        <v>2.1167523801577199</v>
      </c>
      <c r="BO192" s="188">
        <f t="shared" si="43"/>
        <v>2.1167523801577199</v>
      </c>
    </row>
    <row r="193" spans="2:67">
      <c r="B193" s="121" t="str">
        <f>'KI 2019-20'!B194</f>
        <v>E2533</v>
      </c>
      <c r="C193" s="160" t="str">
        <f t="shared" si="30"/>
        <v>E2533</v>
      </c>
      <c r="D193" s="160" t="str">
        <f t="shared" si="31"/>
        <v>E2533</v>
      </c>
      <c r="E193" t="str">
        <f>INDEX('KI 2019-20'!D$9:D$383,MATCH($B193,'KI 2019-20'!$B$9:$B$383,0))</f>
        <v>SD</v>
      </c>
      <c r="F193">
        <f>INDEX('KI 2019-20'!E$9:E$383,MATCH($B193,'KI 2019-20'!$B$9:$B$383,0))</f>
        <v>0</v>
      </c>
      <c r="G193" s="119">
        <v>0</v>
      </c>
      <c r="H193" s="120" t="str">
        <f>INDEX('KI 2019-20'!F$9:F$383,MATCH($B193,'KI 2019-20'!$B$9:$B$383,0))</f>
        <v>Lincoln</v>
      </c>
      <c r="I193" s="154">
        <f>_xlfn.IFNA(IF($B193=$B$382,0,INDEX('I.Supplementary 2019-20'!N$8:N$191,MATCH($B193,'I.Supplementary 2019-20'!$B$8:$B$191,0))),INDEX('KI 2019-20'!N$9:N$383,MATCH($B193,'KI 2019-20'!$B$9:$B$383,0)))</f>
        <v>0</v>
      </c>
      <c r="J193" s="153">
        <f>_xlfn.IFNA(IF($B193=$B$382,0,INDEX('I.Supplementary 2019-20'!O$8:O$191,MATCH($B193,'I.Supplementary 2019-20'!$B$8:$B$191,0))),INDEX('KI 2019-20'!O$9:O$383,MATCH($B193,'KI 2019-20'!$B$9:$B$383,0)))</f>
        <v>2.2354045291114597E-2</v>
      </c>
      <c r="K193" s="153">
        <f>_xlfn.IFNA(IF($B193=$B$382,0,INDEX('I.Supplementary 2019-20'!P$8:P$191,MATCH($B193,'I.Supplementary 2019-20'!$B$8:$B$191,0))),INDEX('KI 2019-20'!P$9:P$383,MATCH($B193,'KI 2019-20'!$B$9:$B$383,0)))</f>
        <v>0</v>
      </c>
      <c r="L193" s="153">
        <f>_xlfn.IFNA(IF($B193=$B$382,0,INDEX('I.Supplementary 2019-20'!Q$8:Q$191,MATCH($B193,'I.Supplementary 2019-20'!$B$8:$B$191,0))),INDEX('KI 2019-20'!Q$9:Q$383,MATCH($B193,'KI 2019-20'!$B$9:$B$383,0)))</f>
        <v>0</v>
      </c>
      <c r="M193" s="155">
        <f>_xlfn.IFNA(IF($B193=$B$382,0,INDEX('I.Supplementary 2019-20'!R$8:R$191,MATCH($B193,'I.Supplementary 2019-20'!$B$8:$B$191,0))),INDEX('KI 2019-20'!R$9:R$383,MATCH($B193,'KI 2019-20'!$B$9:$B$383,0)))</f>
        <v>0</v>
      </c>
      <c r="N193" s="153">
        <f>_xlfn.IFNA(IF($B193=$B$382,0,INDEX('I.Supplementary 2019-20'!S$8:S$191,MATCH($B193,'I.Supplementary 2019-20'!$B$8:$B$191,0))),INDEX('KI 2019-20'!S$9:S$383,MATCH($B193,'KI 2019-20'!$B$9:$B$383,0)))</f>
        <v>0</v>
      </c>
      <c r="O193" s="153">
        <f>_xlfn.IFNA(IF($B193=$B$382,0,INDEX('I.Supplementary 2019-20'!T$8:T$191,MATCH($B193,'I.Supplementary 2019-20'!$B$8:$B$191,0))),INDEX('KI 2019-20'!T$9:T$383,MATCH($B193,'KI 2019-20'!$B$9:$B$383,0)))</f>
        <v>3.7530393024214788</v>
      </c>
      <c r="P193" s="153">
        <f>_xlfn.IFNA(IF($B193=$B$382,0,INDEX('I.Supplementary 2019-20'!U$8:U$191,MATCH($B193,'I.Supplementary 2019-20'!$B$8:$B$191,0))),INDEX('KI 2019-20'!U$9:U$383,MATCH($B193,'KI 2019-20'!$B$9:$B$383,0)))</f>
        <v>0</v>
      </c>
      <c r="Q193" s="153">
        <f>_xlfn.IFNA(IF($B193=$B$382,0,INDEX('I.Supplementary 2019-20'!V$8:V$191,MATCH($B193,'I.Supplementary 2019-20'!$B$8:$B$191,0))),INDEX('KI 2019-20'!V$9:V$383,MATCH($B193,'KI 2019-20'!$B$9:$B$383,0)))</f>
        <v>0</v>
      </c>
      <c r="R193" s="155">
        <f>_xlfn.IFNA(IF($B193=$B$382,0,INDEX('I.Supplementary 2019-20'!W$8:W$191,MATCH($B193,'I.Supplementary 2019-20'!$B$8:$B$191,0))),INDEX('KI 2019-20'!W$9:W$383,MATCH($B193,'KI 2019-20'!$B$9:$B$383,0)))</f>
        <v>0</v>
      </c>
      <c r="S193" s="153">
        <f>_xlfn.IFNA(IF($B193=$B$382,0,INDEX('I.Supplementary 2019-20'!X$8:X$191,MATCH($B193,'I.Supplementary 2019-20'!$B$8:$B$191,0))),INDEX('KI 2019-20'!X$9:X$383,MATCH($B193,'KI 2019-20'!$B$9:$B$383,0)))</f>
        <v>0</v>
      </c>
      <c r="T193" s="153">
        <f>_xlfn.IFNA(IF($B193=$B$382,0,INDEX('I.Supplementary 2019-20'!Y$8:Y$191,MATCH($B193,'I.Supplementary 2019-20'!$B$8:$B$191,0))),INDEX('KI 2019-20'!Y$9:Y$383,MATCH($B193,'KI 2019-20'!$B$9:$B$383,0)))</f>
        <v>3.7753933477125932</v>
      </c>
      <c r="U193" s="153">
        <f>_xlfn.IFNA(IF($B193=$B$382,0,INDEX('I.Supplementary 2019-20'!Z$8:Z$191,MATCH($B193,'I.Supplementary 2019-20'!$B$8:$B$191,0))),INDEX('KI 2019-20'!Z$9:Z$383,MATCH($B193,'KI 2019-20'!$B$9:$B$383,0)))</f>
        <v>0</v>
      </c>
      <c r="V193" s="153">
        <f>_xlfn.IFNA(IF($B193=$B$382,0,INDEX('I.Supplementary 2019-20'!AA$8:AA$191,MATCH($B193,'I.Supplementary 2019-20'!$B$8:$B$191,0))),INDEX('KI 2019-20'!AA$9:AA$383,MATCH($B193,'KI 2019-20'!$B$9:$B$383,0)))</f>
        <v>0</v>
      </c>
      <c r="W193" s="155">
        <f>_xlfn.IFNA(IF($B193=$B$382,0,INDEX('I.Supplementary 2019-20'!AB$8:AB$191,MATCH($B193,'I.Supplementary 2019-20'!$B$8:$B$191,0))),INDEX('KI 2019-20'!AB$9:AB$383,MATCH($B193,'KI 2019-20'!$B$9:$B$383,0)))</f>
        <v>0</v>
      </c>
      <c r="Y193" s="154">
        <f>_xlfn.IFNA(IF($B193=$B$382,0,INDEX('I.Supplementary 2019-20'!$I$8:$I$191,MATCH($B193,'I.Supplementary 2019-20'!$B$8:$B$191,0))),INDEX('KI 2019-20'!$I$9:$I$383,MATCH($B193,'KI 2019-20'!$B$9:$B$383,0)))</f>
        <v>2.2354045291114597E-2</v>
      </c>
      <c r="Z193" s="153">
        <f>_xlfn.IFNA(IF($B193=$B$382,0,INDEX('I.Supplementary 2019-20'!$J$8:$J$191,MATCH($B193,'I.Supplementary 2019-20'!$B$8:$B$191,0))),INDEX('KI 2019-20'!$J$9:$J$383,MATCH($B193,'KI 2019-20'!$B$9:$B$383,0)))</f>
        <v>3.7530393024214788</v>
      </c>
      <c r="AA193" s="155">
        <f>_xlfn.IFNA(IF($B193=$B$382,0,INDEX('I.Supplementary 2019-20'!$H$8:$H$191,MATCH($B193,'I.Supplementary 2019-20'!$B$8:$B$191,0))),INDEX('KI 2019-20'!$H$9:$H$383,MATCH($B193,'KI 2019-20'!$B$9:$B$383,0)))</f>
        <v>3.7753933477125932</v>
      </c>
      <c r="AC193" s="156">
        <f>I193*('Other inputs'!$C$6/'Other inputs'!$C$5)</f>
        <v>0</v>
      </c>
      <c r="AD193" s="149">
        <f>IF(B193=$B$35,J193*('Other inputs'!$C$6/'Other inputs'!$C$5)-('Other inputs'!$C$18/1000000),J193*('Other inputs'!$C$6/'Other inputs'!$C$5))</f>
        <v>2.2718265988322169E-2</v>
      </c>
      <c r="AE193" s="149">
        <f>K193*('Other inputs'!$C$6/'Other inputs'!$C$5)</f>
        <v>0</v>
      </c>
      <c r="AF193" s="149">
        <f>L193*('Other inputs'!$C$6/'Other inputs'!$C$5)</f>
        <v>0</v>
      </c>
      <c r="AG193" s="188">
        <f>M193*('Other inputs'!$C$6/'Other inputs'!$C$5)</f>
        <v>0</v>
      </c>
      <c r="AH193" s="149">
        <f>N193*('Other inputs'!$C$6/'Other inputs'!$C$5)</f>
        <v>0</v>
      </c>
      <c r="AI193" s="149">
        <f>O193*('Other inputs'!$C$6/'Other inputs'!$C$5)</f>
        <v>3.8141886189578775</v>
      </c>
      <c r="AJ193" s="149">
        <f>P193*('Other inputs'!$C$6/'Other inputs'!$C$5)</f>
        <v>0</v>
      </c>
      <c r="AK193" s="149">
        <f>Q193*('Other inputs'!$C$6/'Other inputs'!$C$5)</f>
        <v>0</v>
      </c>
      <c r="AL193" s="188">
        <f>R193*('Other inputs'!$C$6/'Other inputs'!$C$5)</f>
        <v>0</v>
      </c>
      <c r="AM193" s="156">
        <f t="shared" si="32"/>
        <v>0</v>
      </c>
      <c r="AN193" s="149">
        <f t="shared" si="33"/>
        <v>3.8369068849461998</v>
      </c>
      <c r="AO193" s="149">
        <f t="shared" si="34"/>
        <v>0</v>
      </c>
      <c r="AP193" s="149">
        <f t="shared" si="35"/>
        <v>0</v>
      </c>
      <c r="AQ193" s="188">
        <f t="shared" si="36"/>
        <v>0</v>
      </c>
      <c r="AR193" s="149"/>
      <c r="AS193" s="156">
        <f>IF(D193=$C$171,'Other inputs'!$C$12/1000000,SUM(AC193:AG193))</f>
        <v>2.2718265988322169E-2</v>
      </c>
      <c r="AT193" s="200">
        <f>IF(D193=$C$171,$Z$171*('Other inputs'!$C$6/'Other inputs'!$C$5),SUM(AH193:AL193))</f>
        <v>3.8141886189578775</v>
      </c>
      <c r="AU193" s="210">
        <f t="shared" si="37"/>
        <v>3.8369068849461998</v>
      </c>
      <c r="AV193" s="214"/>
      <c r="AW193" s="199">
        <f>IF($G193=1,0,AC193*('Other inputs'!$F$6/'Other inputs'!$F$5))</f>
        <v>0</v>
      </c>
      <c r="AX193" s="200">
        <f>IF($G193=1,0,AD193*('Other inputs'!$F$6/'Other inputs'!$F$5))</f>
        <v>2.2843896952312887E-2</v>
      </c>
      <c r="AY193" s="200">
        <f>IF($G193=1,0,AE193*('Other inputs'!$F$6/'Other inputs'!$F$5))</f>
        <v>0</v>
      </c>
      <c r="AZ193" s="200">
        <f>IF($G193=1,0,AF193*('Other inputs'!$F$6/'Other inputs'!$F$5))</f>
        <v>0</v>
      </c>
      <c r="BA193" s="200">
        <f>IF($G193=1,0,AG193*('Other inputs'!$F$6/'Other inputs'!$F$5))</f>
        <v>0</v>
      </c>
      <c r="BB193" s="199">
        <f>IF($G193=1,0,AH193*('Other inputs'!$C$7/'Other inputs'!$C$6))</f>
        <v>0</v>
      </c>
      <c r="BC193" s="200">
        <f>IF($G193=1,0,AI193*('Other inputs'!$C$7/'Other inputs'!$C$6))</f>
        <v>3.8141886189578775</v>
      </c>
      <c r="BD193" s="200">
        <f>IF($G193=1,0,AJ193*('Other inputs'!$C$7/'Other inputs'!$C$6))</f>
        <v>0</v>
      </c>
      <c r="BE193" s="200">
        <f>IF($G193=1,0,AK193*('Other inputs'!$C$7/'Other inputs'!$C$6))</f>
        <v>0</v>
      </c>
      <c r="BF193" s="200">
        <f>IF($G193=1,0,AL193*('Other inputs'!$C$7/'Other inputs'!$C$6))</f>
        <v>0</v>
      </c>
      <c r="BG193" s="199">
        <f t="shared" si="38"/>
        <v>0</v>
      </c>
      <c r="BH193" s="200">
        <f t="shared" si="39"/>
        <v>3.8370325159101903</v>
      </c>
      <c r="BI193" s="200">
        <f t="shared" si="40"/>
        <v>0</v>
      </c>
      <c r="BJ193" s="200">
        <f t="shared" si="41"/>
        <v>0</v>
      </c>
      <c r="BK193" s="210">
        <f t="shared" si="42"/>
        <v>0</v>
      </c>
      <c r="BL193" s="200"/>
      <c r="BM193" s="199">
        <f>IF(D193=C$171,'Other inputs'!$C$13/1000000,SUM(AW193:BA193))</f>
        <v>2.2843896952312887E-2</v>
      </c>
      <c r="BN193" s="200">
        <f>IF(B193=$B$171,$AT$171*('Other inputs'!$C$7/'Other inputs'!$C$6),SUM(BB193:BF193))</f>
        <v>3.8141886189578775</v>
      </c>
      <c r="BO193" s="188">
        <f t="shared" si="43"/>
        <v>3.8370325159101903</v>
      </c>
    </row>
    <row r="194" spans="2:67">
      <c r="B194" s="121" t="str">
        <f>'KI 2019-20'!B195</f>
        <v>E2520</v>
      </c>
      <c r="C194" s="160" t="str">
        <f t="shared" si="30"/>
        <v>E2520</v>
      </c>
      <c r="D194" s="160" t="str">
        <f t="shared" si="31"/>
        <v>E2520</v>
      </c>
      <c r="E194" t="str">
        <f>INDEX('KI 2019-20'!D$9:D$383,MATCH($B194,'KI 2019-20'!$B$9:$B$383,0))</f>
        <v>SCFIR</v>
      </c>
      <c r="F194">
        <f>INDEX('KI 2019-20'!E$9:E$383,MATCH($B194,'KI 2019-20'!$B$9:$B$383,0))</f>
        <v>0</v>
      </c>
      <c r="G194" s="119">
        <v>0</v>
      </c>
      <c r="H194" s="120" t="str">
        <f>INDEX('KI 2019-20'!F$9:F$383,MATCH($B194,'KI 2019-20'!$B$9:$B$383,0))</f>
        <v>Lincolnshire</v>
      </c>
      <c r="I194" s="154">
        <f>_xlfn.IFNA(IF($B194=$B$382,0,INDEX('I.Supplementary 2019-20'!N$8:N$191,MATCH($B194,'I.Supplementary 2019-20'!$B$8:$B$191,0))),INDEX('KI 2019-20'!N$9:N$383,MATCH($B194,'KI 2019-20'!$B$9:$B$383,0)))</f>
        <v>16.921022839200646</v>
      </c>
      <c r="J194" s="153">
        <f>_xlfn.IFNA(IF($B194=$B$382,0,INDEX('I.Supplementary 2019-20'!O$8:O$191,MATCH($B194,'I.Supplementary 2019-20'!$B$8:$B$191,0))),INDEX('KI 2019-20'!O$9:O$383,MATCH($B194,'KI 2019-20'!$B$9:$B$383,0)))</f>
        <v>0</v>
      </c>
      <c r="K194" s="153">
        <f>_xlfn.IFNA(IF($B194=$B$382,0,INDEX('I.Supplementary 2019-20'!P$8:P$191,MATCH($B194,'I.Supplementary 2019-20'!$B$8:$B$191,0))),INDEX('KI 2019-20'!P$9:P$383,MATCH($B194,'KI 2019-20'!$B$9:$B$383,0)))</f>
        <v>3.2175710204644856</v>
      </c>
      <c r="L194" s="153">
        <f>_xlfn.IFNA(IF($B194=$B$382,0,INDEX('I.Supplementary 2019-20'!Q$8:Q$191,MATCH($B194,'I.Supplementary 2019-20'!$B$8:$B$191,0))),INDEX('KI 2019-20'!Q$9:Q$383,MATCH($B194,'KI 2019-20'!$B$9:$B$383,0)))</f>
        <v>0</v>
      </c>
      <c r="M194" s="155">
        <f>_xlfn.IFNA(IF($B194=$B$382,0,INDEX('I.Supplementary 2019-20'!R$8:R$191,MATCH($B194,'I.Supplementary 2019-20'!$B$8:$B$191,0))),INDEX('KI 2019-20'!R$9:R$383,MATCH($B194,'KI 2019-20'!$B$9:$B$383,0)))</f>
        <v>0</v>
      </c>
      <c r="N194" s="153">
        <f>_xlfn.IFNA(IF($B194=$B$382,0,INDEX('I.Supplementary 2019-20'!S$8:S$191,MATCH($B194,'I.Supplementary 2019-20'!$B$8:$B$191,0))),INDEX('KI 2019-20'!S$9:S$383,MATCH($B194,'KI 2019-20'!$B$9:$B$383,0)))</f>
        <v>103.28482362835481</v>
      </c>
      <c r="O194" s="153">
        <f>_xlfn.IFNA(IF($B194=$B$382,0,INDEX('I.Supplementary 2019-20'!T$8:T$191,MATCH($B194,'I.Supplementary 2019-20'!$B$8:$B$191,0))),INDEX('KI 2019-20'!T$9:T$383,MATCH($B194,'KI 2019-20'!$B$9:$B$383,0)))</f>
        <v>0</v>
      </c>
      <c r="P194" s="153">
        <f>_xlfn.IFNA(IF($B194=$B$382,0,INDEX('I.Supplementary 2019-20'!U$8:U$191,MATCH($B194,'I.Supplementary 2019-20'!$B$8:$B$191,0))),INDEX('KI 2019-20'!U$9:U$383,MATCH($B194,'KI 2019-20'!$B$9:$B$383,0)))</f>
        <v>6.39208946069206</v>
      </c>
      <c r="Q194" s="153">
        <f>_xlfn.IFNA(IF($B194=$B$382,0,INDEX('I.Supplementary 2019-20'!V$8:V$191,MATCH($B194,'I.Supplementary 2019-20'!$B$8:$B$191,0))),INDEX('KI 2019-20'!V$9:V$383,MATCH($B194,'KI 2019-20'!$B$9:$B$383,0)))</f>
        <v>0</v>
      </c>
      <c r="R194" s="155">
        <f>_xlfn.IFNA(IF($B194=$B$382,0,INDEX('I.Supplementary 2019-20'!W$8:W$191,MATCH($B194,'I.Supplementary 2019-20'!$B$8:$B$191,0))),INDEX('KI 2019-20'!W$9:W$383,MATCH($B194,'KI 2019-20'!$B$9:$B$383,0)))</f>
        <v>0</v>
      </c>
      <c r="S194" s="153">
        <f>_xlfn.IFNA(IF($B194=$B$382,0,INDEX('I.Supplementary 2019-20'!X$8:X$191,MATCH($B194,'I.Supplementary 2019-20'!$B$8:$B$191,0))),INDEX('KI 2019-20'!X$9:X$383,MATCH($B194,'KI 2019-20'!$B$9:$B$383,0)))</f>
        <v>120.20584646755546</v>
      </c>
      <c r="T194" s="153">
        <f>_xlfn.IFNA(IF($B194=$B$382,0,INDEX('I.Supplementary 2019-20'!Y$8:Y$191,MATCH($B194,'I.Supplementary 2019-20'!$B$8:$B$191,0))),INDEX('KI 2019-20'!Y$9:Y$383,MATCH($B194,'KI 2019-20'!$B$9:$B$383,0)))</f>
        <v>0</v>
      </c>
      <c r="U194" s="153">
        <f>_xlfn.IFNA(IF($B194=$B$382,0,INDEX('I.Supplementary 2019-20'!Z$8:Z$191,MATCH($B194,'I.Supplementary 2019-20'!$B$8:$B$191,0))),INDEX('KI 2019-20'!Z$9:Z$383,MATCH($B194,'KI 2019-20'!$B$9:$B$383,0)))</f>
        <v>9.6096604811565474</v>
      </c>
      <c r="V194" s="153">
        <f>_xlfn.IFNA(IF($B194=$B$382,0,INDEX('I.Supplementary 2019-20'!AA$8:AA$191,MATCH($B194,'I.Supplementary 2019-20'!$B$8:$B$191,0))),INDEX('KI 2019-20'!AA$9:AA$383,MATCH($B194,'KI 2019-20'!$B$9:$B$383,0)))</f>
        <v>0</v>
      </c>
      <c r="W194" s="155">
        <f>_xlfn.IFNA(IF($B194=$B$382,0,INDEX('I.Supplementary 2019-20'!AB$8:AB$191,MATCH($B194,'I.Supplementary 2019-20'!$B$8:$B$191,0))),INDEX('KI 2019-20'!AB$9:AB$383,MATCH($B194,'KI 2019-20'!$B$9:$B$383,0)))</f>
        <v>0</v>
      </c>
      <c r="Y194" s="154">
        <f>_xlfn.IFNA(IF($B194=$B$382,0,INDEX('I.Supplementary 2019-20'!$I$8:$I$191,MATCH($B194,'I.Supplementary 2019-20'!$B$8:$B$191,0))),INDEX('KI 2019-20'!$I$9:$I$383,MATCH($B194,'KI 2019-20'!$B$9:$B$383,0)))</f>
        <v>20.138593859665132</v>
      </c>
      <c r="Z194" s="153">
        <f>_xlfn.IFNA(IF($B194=$B$382,0,INDEX('I.Supplementary 2019-20'!$J$8:$J$191,MATCH($B194,'I.Supplementary 2019-20'!$B$8:$B$191,0))),INDEX('KI 2019-20'!$J$9:$J$383,MATCH($B194,'KI 2019-20'!$B$9:$B$383,0)))</f>
        <v>109.67691308904688</v>
      </c>
      <c r="AA194" s="155">
        <f>_xlfn.IFNA(IF($B194=$B$382,0,INDEX('I.Supplementary 2019-20'!$H$8:$H$191,MATCH($B194,'I.Supplementary 2019-20'!$B$8:$B$191,0))),INDEX('KI 2019-20'!$H$9:$H$383,MATCH($B194,'KI 2019-20'!$B$9:$B$383,0)))</f>
        <v>129.81550694871203</v>
      </c>
      <c r="AC194" s="156">
        <f>I194*('Other inputs'!$C$6/'Other inputs'!$C$5)</f>
        <v>17.196721785664202</v>
      </c>
      <c r="AD194" s="149">
        <f>IF(B194=$B$35,J194*('Other inputs'!$C$6/'Other inputs'!$C$5)-('Other inputs'!$C$18/1000000),J194*('Other inputs'!$C$6/'Other inputs'!$C$5))</f>
        <v>0</v>
      </c>
      <c r="AE194" s="149">
        <f>K194*('Other inputs'!$C$6/'Other inputs'!$C$5)</f>
        <v>3.2699958028753122</v>
      </c>
      <c r="AF194" s="149">
        <f>L194*('Other inputs'!$C$6/'Other inputs'!$C$5)</f>
        <v>0</v>
      </c>
      <c r="AG194" s="188">
        <f>M194*('Other inputs'!$C$6/'Other inputs'!$C$5)</f>
        <v>0</v>
      </c>
      <c r="AH194" s="149">
        <f>N194*('Other inputs'!$C$6/'Other inputs'!$C$5)</f>
        <v>104.96767207851131</v>
      </c>
      <c r="AI194" s="149">
        <f>O194*('Other inputs'!$C$6/'Other inputs'!$C$5)</f>
        <v>0</v>
      </c>
      <c r="AJ194" s="149">
        <f>P194*('Other inputs'!$C$6/'Other inputs'!$C$5)</f>
        <v>6.4962375578112788</v>
      </c>
      <c r="AK194" s="149">
        <f>Q194*('Other inputs'!$C$6/'Other inputs'!$C$5)</f>
        <v>0</v>
      </c>
      <c r="AL194" s="188">
        <f>R194*('Other inputs'!$C$6/'Other inputs'!$C$5)</f>
        <v>0</v>
      </c>
      <c r="AM194" s="156">
        <f t="shared" si="32"/>
        <v>122.16439386417551</v>
      </c>
      <c r="AN194" s="149">
        <f t="shared" si="33"/>
        <v>0</v>
      </c>
      <c r="AO194" s="149">
        <f t="shared" si="34"/>
        <v>9.7662333606865914</v>
      </c>
      <c r="AP194" s="149">
        <f t="shared" si="35"/>
        <v>0</v>
      </c>
      <c r="AQ194" s="188">
        <f t="shared" si="36"/>
        <v>0</v>
      </c>
      <c r="AR194" s="149"/>
      <c r="AS194" s="156">
        <f>IF(D194=$C$171,'Other inputs'!$C$12/1000000,SUM(AC194:AG194))</f>
        <v>20.466717588539513</v>
      </c>
      <c r="AT194" s="200">
        <f>IF(D194=$C$171,$Z$171*('Other inputs'!$C$6/'Other inputs'!$C$5),SUM(AH194:AL194))</f>
        <v>111.4639096363226</v>
      </c>
      <c r="AU194" s="210">
        <f t="shared" si="37"/>
        <v>131.93062722486212</v>
      </c>
      <c r="AV194" s="214"/>
      <c r="AW194" s="199">
        <f>IF($G194=1,0,AC194*('Other inputs'!$F$6/'Other inputs'!$F$5))</f>
        <v>17.291818864663266</v>
      </c>
      <c r="AX194" s="200">
        <f>IF($G194=1,0,AD194*('Other inputs'!$F$6/'Other inputs'!$F$5))</f>
        <v>0</v>
      </c>
      <c r="AY194" s="200">
        <f>IF($G194=1,0,AE194*('Other inputs'!$F$6/'Other inputs'!$F$5))</f>
        <v>3.2880787289741615</v>
      </c>
      <c r="AZ194" s="200">
        <f>IF($G194=1,0,AF194*('Other inputs'!$F$6/'Other inputs'!$F$5))</f>
        <v>0</v>
      </c>
      <c r="BA194" s="200">
        <f>IF($G194=1,0,AG194*('Other inputs'!$F$6/'Other inputs'!$F$5))</f>
        <v>0</v>
      </c>
      <c r="BB194" s="199">
        <f>IF($G194=1,0,AH194*('Other inputs'!$C$7/'Other inputs'!$C$6))</f>
        <v>104.96767207851131</v>
      </c>
      <c r="BC194" s="200">
        <f>IF($G194=1,0,AI194*('Other inputs'!$C$7/'Other inputs'!$C$6))</f>
        <v>0</v>
      </c>
      <c r="BD194" s="200">
        <f>IF($G194=1,0,AJ194*('Other inputs'!$C$7/'Other inputs'!$C$6))</f>
        <v>6.4962375578112788</v>
      </c>
      <c r="BE194" s="200">
        <f>IF($G194=1,0,AK194*('Other inputs'!$C$7/'Other inputs'!$C$6))</f>
        <v>0</v>
      </c>
      <c r="BF194" s="200">
        <f>IF($G194=1,0,AL194*('Other inputs'!$C$7/'Other inputs'!$C$6))</f>
        <v>0</v>
      </c>
      <c r="BG194" s="199">
        <f t="shared" si="38"/>
        <v>122.25949094317458</v>
      </c>
      <c r="BH194" s="200">
        <f t="shared" si="39"/>
        <v>0</v>
      </c>
      <c r="BI194" s="200">
        <f t="shared" si="40"/>
        <v>9.7843162867854403</v>
      </c>
      <c r="BJ194" s="200">
        <f t="shared" si="41"/>
        <v>0</v>
      </c>
      <c r="BK194" s="210">
        <f t="shared" si="42"/>
        <v>0</v>
      </c>
      <c r="BL194" s="200"/>
      <c r="BM194" s="199">
        <f>IF(D194=C$171,'Other inputs'!$C$13/1000000,SUM(AW194:BA194))</f>
        <v>20.579897593637426</v>
      </c>
      <c r="BN194" s="200">
        <f>IF(B194=$B$171,$AT$171*('Other inputs'!$C$7/'Other inputs'!$C$6),SUM(BB194:BF194))</f>
        <v>111.4639096363226</v>
      </c>
      <c r="BO194" s="188">
        <f t="shared" si="43"/>
        <v>132.04380722996001</v>
      </c>
    </row>
    <row r="195" spans="2:67">
      <c r="B195" s="121" t="str">
        <f>'KI 2019-20'!B196</f>
        <v>E4302</v>
      </c>
      <c r="C195" s="160" t="str">
        <f t="shared" si="30"/>
        <v>E4302</v>
      </c>
      <c r="D195" s="160" t="str">
        <f t="shared" si="31"/>
        <v>E4302</v>
      </c>
      <c r="E195" t="str">
        <f>INDEX('KI 2019-20'!D$9:D$383,MATCH($B195,'KI 2019-20'!$B$9:$B$383,0))</f>
        <v>MD</v>
      </c>
      <c r="F195" t="str">
        <f>INDEX('KI 2019-20'!E$9:E$383,MATCH($B195,'KI 2019-20'!$B$9:$B$383,0))</f>
        <v>P1702</v>
      </c>
      <c r="G195" s="119">
        <v>0</v>
      </c>
      <c r="H195" s="120" t="str">
        <f>INDEX('KI 2019-20'!F$9:F$383,MATCH($B195,'KI 2019-20'!$B$9:$B$383,0))</f>
        <v>Liverpool</v>
      </c>
      <c r="I195" s="154">
        <f>_xlfn.IFNA(IF($B195=$B$382,0,INDEX('I.Supplementary 2019-20'!N$8:N$191,MATCH($B195,'I.Supplementary 2019-20'!$B$8:$B$191,0))),INDEX('KI 2019-20'!N$9:N$383,MATCH($B195,'KI 2019-20'!$B$9:$B$383,0)))</f>
        <v>48.664752309523102</v>
      </c>
      <c r="J195" s="153">
        <f>_xlfn.IFNA(IF($B195=$B$382,0,INDEX('I.Supplementary 2019-20'!O$8:O$191,MATCH($B195,'I.Supplementary 2019-20'!$B$8:$B$191,0))),INDEX('KI 2019-20'!O$9:O$383,MATCH($B195,'KI 2019-20'!$B$9:$B$383,0)))</f>
        <v>3.6414866972092317</v>
      </c>
      <c r="K195" s="153">
        <f>_xlfn.IFNA(IF($B195=$B$382,0,INDEX('I.Supplementary 2019-20'!P$8:P$191,MATCH($B195,'I.Supplementary 2019-20'!$B$8:$B$191,0))),INDEX('KI 2019-20'!P$9:P$383,MATCH($B195,'KI 2019-20'!$B$9:$B$383,0)))</f>
        <v>0</v>
      </c>
      <c r="L195" s="153">
        <f>_xlfn.IFNA(IF($B195=$B$382,0,INDEX('I.Supplementary 2019-20'!Q$8:Q$191,MATCH($B195,'I.Supplementary 2019-20'!$B$8:$B$191,0))),INDEX('KI 2019-20'!Q$9:Q$383,MATCH($B195,'KI 2019-20'!$B$9:$B$383,0)))</f>
        <v>0</v>
      </c>
      <c r="M195" s="155">
        <f>_xlfn.IFNA(IF($B195=$B$382,0,INDEX('I.Supplementary 2019-20'!R$8:R$191,MATCH($B195,'I.Supplementary 2019-20'!$B$8:$B$191,0))),INDEX('KI 2019-20'!R$9:R$383,MATCH($B195,'KI 2019-20'!$B$9:$B$383,0)))</f>
        <v>0</v>
      </c>
      <c r="N195" s="153">
        <f>_xlfn.IFNA(IF($B195=$B$382,0,INDEX('I.Supplementary 2019-20'!S$8:S$191,MATCH($B195,'I.Supplementary 2019-20'!$B$8:$B$191,0))),INDEX('KI 2019-20'!S$9:S$383,MATCH($B195,'KI 2019-20'!$B$9:$B$383,0)))</f>
        <v>147.03039162773254</v>
      </c>
      <c r="O195" s="153">
        <f>_xlfn.IFNA(IF($B195=$B$382,0,INDEX('I.Supplementary 2019-20'!T$8:T$191,MATCH($B195,'I.Supplementary 2019-20'!$B$8:$B$191,0))),INDEX('KI 2019-20'!T$9:T$383,MATCH($B195,'KI 2019-20'!$B$9:$B$383,0)))</f>
        <v>26.843421350270404</v>
      </c>
      <c r="P195" s="153">
        <f>_xlfn.IFNA(IF($B195=$B$382,0,INDEX('I.Supplementary 2019-20'!U$8:U$191,MATCH($B195,'I.Supplementary 2019-20'!$B$8:$B$191,0))),INDEX('KI 2019-20'!U$9:U$383,MATCH($B195,'KI 2019-20'!$B$9:$B$383,0)))</f>
        <v>0</v>
      </c>
      <c r="Q195" s="153">
        <f>_xlfn.IFNA(IF($B195=$B$382,0,INDEX('I.Supplementary 2019-20'!V$8:V$191,MATCH($B195,'I.Supplementary 2019-20'!$B$8:$B$191,0))),INDEX('KI 2019-20'!V$9:V$383,MATCH($B195,'KI 2019-20'!$B$9:$B$383,0)))</f>
        <v>0</v>
      </c>
      <c r="R195" s="155">
        <f>_xlfn.IFNA(IF($B195=$B$382,0,INDEX('I.Supplementary 2019-20'!W$8:W$191,MATCH($B195,'I.Supplementary 2019-20'!$B$8:$B$191,0))),INDEX('KI 2019-20'!W$9:W$383,MATCH($B195,'KI 2019-20'!$B$9:$B$383,0)))</f>
        <v>0</v>
      </c>
      <c r="S195" s="153">
        <f>_xlfn.IFNA(IF($B195=$B$382,0,INDEX('I.Supplementary 2019-20'!X$8:X$191,MATCH($B195,'I.Supplementary 2019-20'!$B$8:$B$191,0))),INDEX('KI 2019-20'!X$9:X$383,MATCH($B195,'KI 2019-20'!$B$9:$B$383,0)))</f>
        <v>195.69514393725566</v>
      </c>
      <c r="T195" s="153">
        <f>_xlfn.IFNA(IF($B195=$B$382,0,INDEX('I.Supplementary 2019-20'!Y$8:Y$191,MATCH($B195,'I.Supplementary 2019-20'!$B$8:$B$191,0))),INDEX('KI 2019-20'!Y$9:Y$383,MATCH($B195,'KI 2019-20'!$B$9:$B$383,0)))</f>
        <v>30.484908047479635</v>
      </c>
      <c r="U195" s="153">
        <f>_xlfn.IFNA(IF($B195=$B$382,0,INDEX('I.Supplementary 2019-20'!Z$8:Z$191,MATCH($B195,'I.Supplementary 2019-20'!$B$8:$B$191,0))),INDEX('KI 2019-20'!Z$9:Z$383,MATCH($B195,'KI 2019-20'!$B$9:$B$383,0)))</f>
        <v>0</v>
      </c>
      <c r="V195" s="153">
        <f>_xlfn.IFNA(IF($B195=$B$382,0,INDEX('I.Supplementary 2019-20'!AA$8:AA$191,MATCH($B195,'I.Supplementary 2019-20'!$B$8:$B$191,0))),INDEX('KI 2019-20'!AA$9:AA$383,MATCH($B195,'KI 2019-20'!$B$9:$B$383,0)))</f>
        <v>0</v>
      </c>
      <c r="W195" s="155">
        <f>_xlfn.IFNA(IF($B195=$B$382,0,INDEX('I.Supplementary 2019-20'!AB$8:AB$191,MATCH($B195,'I.Supplementary 2019-20'!$B$8:$B$191,0))),INDEX('KI 2019-20'!AB$9:AB$383,MATCH($B195,'KI 2019-20'!$B$9:$B$383,0)))</f>
        <v>0</v>
      </c>
      <c r="Y195" s="154">
        <f>_xlfn.IFNA(IF($B195=$B$382,0,INDEX('I.Supplementary 2019-20'!$I$8:$I$191,MATCH($B195,'I.Supplementary 2019-20'!$B$8:$B$191,0))),INDEX('KI 2019-20'!$I$9:$I$383,MATCH($B195,'KI 2019-20'!$B$9:$B$383,0)))</f>
        <v>52.306239006732341</v>
      </c>
      <c r="Z195" s="153">
        <f>_xlfn.IFNA(IF($B195=$B$382,0,INDEX('I.Supplementary 2019-20'!$J$8:$J$191,MATCH($B195,'I.Supplementary 2019-20'!$B$8:$B$191,0))),INDEX('KI 2019-20'!$J$9:$J$383,MATCH($B195,'KI 2019-20'!$B$9:$B$383,0)))</f>
        <v>173.87381297800297</v>
      </c>
      <c r="AA195" s="155">
        <f>_xlfn.IFNA(IF($B195=$B$382,0,INDEX('I.Supplementary 2019-20'!$H$8:$H$191,MATCH($B195,'I.Supplementary 2019-20'!$B$8:$B$191,0))),INDEX('KI 2019-20'!$H$9:$H$383,MATCH($B195,'KI 2019-20'!$B$9:$B$383,0)))</f>
        <v>226.18005198473531</v>
      </c>
      <c r="AC195" s="156">
        <f>I195*('Other inputs'!$C$6/'Other inputs'!$C$5)</f>
        <v>49.457660697458309</v>
      </c>
      <c r="AD195" s="149">
        <f>IF(B195=$B$35,J195*('Other inputs'!$C$6/'Other inputs'!$C$5)-('Other inputs'!$C$18/1000000),J195*('Other inputs'!$C$6/'Other inputs'!$C$5))</f>
        <v>3.7008184560232316</v>
      </c>
      <c r="AE195" s="149">
        <f>K195*('Other inputs'!$C$6/'Other inputs'!$C$5)</f>
        <v>0</v>
      </c>
      <c r="AF195" s="149">
        <f>L195*('Other inputs'!$C$6/'Other inputs'!$C$5)</f>
        <v>0</v>
      </c>
      <c r="AG195" s="188">
        <f>M195*('Other inputs'!$C$6/'Other inputs'!$C$5)</f>
        <v>0</v>
      </c>
      <c r="AH195" s="149">
        <f>N195*('Other inputs'!$C$6/'Other inputs'!$C$5)</f>
        <v>149.42599882329642</v>
      </c>
      <c r="AI195" s="149">
        <f>O195*('Other inputs'!$C$6/'Other inputs'!$C$5)</f>
        <v>27.280788704246298</v>
      </c>
      <c r="AJ195" s="149">
        <f>P195*('Other inputs'!$C$6/'Other inputs'!$C$5)</f>
        <v>0</v>
      </c>
      <c r="AK195" s="149">
        <f>Q195*('Other inputs'!$C$6/'Other inputs'!$C$5)</f>
        <v>0</v>
      </c>
      <c r="AL195" s="188">
        <f>R195*('Other inputs'!$C$6/'Other inputs'!$C$5)</f>
        <v>0</v>
      </c>
      <c r="AM195" s="156">
        <f t="shared" si="32"/>
        <v>198.88365952075475</v>
      </c>
      <c r="AN195" s="149">
        <f t="shared" si="33"/>
        <v>30.98160716026953</v>
      </c>
      <c r="AO195" s="149">
        <f t="shared" si="34"/>
        <v>0</v>
      </c>
      <c r="AP195" s="149">
        <f t="shared" si="35"/>
        <v>0</v>
      </c>
      <c r="AQ195" s="188">
        <f t="shared" si="36"/>
        <v>0</v>
      </c>
      <c r="AR195" s="149"/>
      <c r="AS195" s="156">
        <f>IF(D195=$C$171,'Other inputs'!$C$12/1000000,SUM(AC195:AG195))</f>
        <v>53.158479153481537</v>
      </c>
      <c r="AT195" s="200">
        <f>IF(D195=$C$171,$Z$171*('Other inputs'!$C$6/'Other inputs'!$C$5),SUM(AH195:AL195))</f>
        <v>176.70678752754273</v>
      </c>
      <c r="AU195" s="210">
        <f t="shared" si="37"/>
        <v>229.86526668102425</v>
      </c>
      <c r="AV195" s="214"/>
      <c r="AW195" s="199">
        <f>IF($G195=1,0,AC195*('Other inputs'!$F$6/'Other inputs'!$F$5))</f>
        <v>49.731159281960373</v>
      </c>
      <c r="AX195" s="200">
        <f>IF($G195=1,0,AD195*('Other inputs'!$F$6/'Other inputs'!$F$5))</f>
        <v>3.7212838115404101</v>
      </c>
      <c r="AY195" s="200">
        <f>IF($G195=1,0,AE195*('Other inputs'!$F$6/'Other inputs'!$F$5))</f>
        <v>0</v>
      </c>
      <c r="AZ195" s="200">
        <f>IF($G195=1,0,AF195*('Other inputs'!$F$6/'Other inputs'!$F$5))</f>
        <v>0</v>
      </c>
      <c r="BA195" s="200">
        <f>IF($G195=1,0,AG195*('Other inputs'!$F$6/'Other inputs'!$F$5))</f>
        <v>0</v>
      </c>
      <c r="BB195" s="199">
        <f>IF($G195=1,0,AH195*('Other inputs'!$C$7/'Other inputs'!$C$6))</f>
        <v>149.42599882329642</v>
      </c>
      <c r="BC195" s="200">
        <f>IF($G195=1,0,AI195*('Other inputs'!$C$7/'Other inputs'!$C$6))</f>
        <v>27.280788704246298</v>
      </c>
      <c r="BD195" s="200">
        <f>IF($G195=1,0,AJ195*('Other inputs'!$C$7/'Other inputs'!$C$6))</f>
        <v>0</v>
      </c>
      <c r="BE195" s="200">
        <f>IF($G195=1,0,AK195*('Other inputs'!$C$7/'Other inputs'!$C$6))</f>
        <v>0</v>
      </c>
      <c r="BF195" s="200">
        <f>IF($G195=1,0,AL195*('Other inputs'!$C$7/'Other inputs'!$C$6))</f>
        <v>0</v>
      </c>
      <c r="BG195" s="199">
        <f t="shared" si="38"/>
        <v>199.1571581052568</v>
      </c>
      <c r="BH195" s="200">
        <f t="shared" si="39"/>
        <v>31.002072515786708</v>
      </c>
      <c r="BI195" s="200">
        <f t="shared" si="40"/>
        <v>0</v>
      </c>
      <c r="BJ195" s="200">
        <f t="shared" si="41"/>
        <v>0</v>
      </c>
      <c r="BK195" s="210">
        <f t="shared" si="42"/>
        <v>0</v>
      </c>
      <c r="BL195" s="200"/>
      <c r="BM195" s="199">
        <f>IF(D195=C$171,'Other inputs'!$C$13/1000000,SUM(AW195:BA195))</f>
        <v>53.452443093500783</v>
      </c>
      <c r="BN195" s="200">
        <f>IF(B195=$B$171,$AT$171*('Other inputs'!$C$7/'Other inputs'!$C$6),SUM(BB195:BF195))</f>
        <v>176.70678752754273</v>
      </c>
      <c r="BO195" s="188">
        <f t="shared" si="43"/>
        <v>230.15923062104352</v>
      </c>
    </row>
    <row r="196" spans="2:67">
      <c r="B196" s="121" t="str">
        <f>'KI 2019-20'!B197</f>
        <v>E0201</v>
      </c>
      <c r="C196" s="160" t="str">
        <f t="shared" si="30"/>
        <v>E0201</v>
      </c>
      <c r="D196" s="160" t="str">
        <f t="shared" si="31"/>
        <v>E0201</v>
      </c>
      <c r="E196" t="str">
        <f>INDEX('KI 2019-20'!D$9:D$383,MATCH($B196,'KI 2019-20'!$B$9:$B$383,0))</f>
        <v>UNINFIR</v>
      </c>
      <c r="F196">
        <f>INDEX('KI 2019-20'!E$9:E$383,MATCH($B196,'KI 2019-20'!$B$9:$B$383,0))</f>
        <v>0</v>
      </c>
      <c r="G196" s="119">
        <v>0</v>
      </c>
      <c r="H196" s="120" t="str">
        <f>INDEX('KI 2019-20'!F$9:F$383,MATCH($B196,'KI 2019-20'!$B$9:$B$383,0))</f>
        <v>Luton</v>
      </c>
      <c r="I196" s="154">
        <f>_xlfn.IFNA(IF($B196=$B$382,0,INDEX('I.Supplementary 2019-20'!N$8:N$191,MATCH($B196,'I.Supplementary 2019-20'!$B$8:$B$191,0))),INDEX('KI 2019-20'!N$9:N$383,MATCH($B196,'KI 2019-20'!$B$9:$B$383,0)))</f>
        <v>10.333733628119953</v>
      </c>
      <c r="J196" s="153">
        <f>_xlfn.IFNA(IF($B196=$B$382,0,INDEX('I.Supplementary 2019-20'!O$8:O$191,MATCH($B196,'I.Supplementary 2019-20'!$B$8:$B$191,0))),INDEX('KI 2019-20'!O$9:O$383,MATCH($B196,'KI 2019-20'!$B$9:$B$383,0)))</f>
        <v>0.37072739871250465</v>
      </c>
      <c r="K196" s="153">
        <f>_xlfn.IFNA(IF($B196=$B$382,0,INDEX('I.Supplementary 2019-20'!P$8:P$191,MATCH($B196,'I.Supplementary 2019-20'!$B$8:$B$191,0))),INDEX('KI 2019-20'!P$9:P$383,MATCH($B196,'KI 2019-20'!$B$9:$B$383,0)))</f>
        <v>0</v>
      </c>
      <c r="L196" s="153">
        <f>_xlfn.IFNA(IF($B196=$B$382,0,INDEX('I.Supplementary 2019-20'!Q$8:Q$191,MATCH($B196,'I.Supplementary 2019-20'!$B$8:$B$191,0))),INDEX('KI 2019-20'!Q$9:Q$383,MATCH($B196,'KI 2019-20'!$B$9:$B$383,0)))</f>
        <v>0</v>
      </c>
      <c r="M196" s="155">
        <f>_xlfn.IFNA(IF($B196=$B$382,0,INDEX('I.Supplementary 2019-20'!R$8:R$191,MATCH($B196,'I.Supplementary 2019-20'!$B$8:$B$191,0))),INDEX('KI 2019-20'!R$9:R$383,MATCH($B196,'KI 2019-20'!$B$9:$B$383,0)))</f>
        <v>0</v>
      </c>
      <c r="N196" s="153">
        <f>_xlfn.IFNA(IF($B196=$B$382,0,INDEX('I.Supplementary 2019-20'!S$8:S$191,MATCH($B196,'I.Supplementary 2019-20'!$B$8:$B$191,0))),INDEX('KI 2019-20'!S$9:S$383,MATCH($B196,'KI 2019-20'!$B$9:$B$383,0)))</f>
        <v>39.329623921600607</v>
      </c>
      <c r="O196" s="153">
        <f>_xlfn.IFNA(IF($B196=$B$382,0,INDEX('I.Supplementary 2019-20'!T$8:T$191,MATCH($B196,'I.Supplementary 2019-20'!$B$8:$B$191,0))),INDEX('KI 2019-20'!T$9:T$383,MATCH($B196,'KI 2019-20'!$B$9:$B$383,0)))</f>
        <v>8.6239283769106319</v>
      </c>
      <c r="P196" s="153">
        <f>_xlfn.IFNA(IF($B196=$B$382,0,INDEX('I.Supplementary 2019-20'!U$8:U$191,MATCH($B196,'I.Supplementary 2019-20'!$B$8:$B$191,0))),INDEX('KI 2019-20'!U$9:U$383,MATCH($B196,'KI 2019-20'!$B$9:$B$383,0)))</f>
        <v>0</v>
      </c>
      <c r="Q196" s="153">
        <f>_xlfn.IFNA(IF($B196=$B$382,0,INDEX('I.Supplementary 2019-20'!V$8:V$191,MATCH($B196,'I.Supplementary 2019-20'!$B$8:$B$191,0))),INDEX('KI 2019-20'!V$9:V$383,MATCH($B196,'KI 2019-20'!$B$9:$B$383,0)))</f>
        <v>0</v>
      </c>
      <c r="R196" s="155">
        <f>_xlfn.IFNA(IF($B196=$B$382,0,INDEX('I.Supplementary 2019-20'!W$8:W$191,MATCH($B196,'I.Supplementary 2019-20'!$B$8:$B$191,0))),INDEX('KI 2019-20'!W$9:W$383,MATCH($B196,'KI 2019-20'!$B$9:$B$383,0)))</f>
        <v>0</v>
      </c>
      <c r="S196" s="153">
        <f>_xlfn.IFNA(IF($B196=$B$382,0,INDEX('I.Supplementary 2019-20'!X$8:X$191,MATCH($B196,'I.Supplementary 2019-20'!$B$8:$B$191,0))),INDEX('KI 2019-20'!X$9:X$383,MATCH($B196,'KI 2019-20'!$B$9:$B$383,0)))</f>
        <v>49.663357549720565</v>
      </c>
      <c r="T196" s="153">
        <f>_xlfn.IFNA(IF($B196=$B$382,0,INDEX('I.Supplementary 2019-20'!Y$8:Y$191,MATCH($B196,'I.Supplementary 2019-20'!$B$8:$B$191,0))),INDEX('KI 2019-20'!Y$9:Y$383,MATCH($B196,'KI 2019-20'!$B$9:$B$383,0)))</f>
        <v>8.9946557756231371</v>
      </c>
      <c r="U196" s="153">
        <f>_xlfn.IFNA(IF($B196=$B$382,0,INDEX('I.Supplementary 2019-20'!Z$8:Z$191,MATCH($B196,'I.Supplementary 2019-20'!$B$8:$B$191,0))),INDEX('KI 2019-20'!Z$9:Z$383,MATCH($B196,'KI 2019-20'!$B$9:$B$383,0)))</f>
        <v>0</v>
      </c>
      <c r="V196" s="153">
        <f>_xlfn.IFNA(IF($B196=$B$382,0,INDEX('I.Supplementary 2019-20'!AA$8:AA$191,MATCH($B196,'I.Supplementary 2019-20'!$B$8:$B$191,0))),INDEX('KI 2019-20'!AA$9:AA$383,MATCH($B196,'KI 2019-20'!$B$9:$B$383,0)))</f>
        <v>0</v>
      </c>
      <c r="W196" s="155">
        <f>_xlfn.IFNA(IF($B196=$B$382,0,INDEX('I.Supplementary 2019-20'!AB$8:AB$191,MATCH($B196,'I.Supplementary 2019-20'!$B$8:$B$191,0))),INDEX('KI 2019-20'!AB$9:AB$383,MATCH($B196,'KI 2019-20'!$B$9:$B$383,0)))</f>
        <v>0</v>
      </c>
      <c r="Y196" s="154">
        <f>_xlfn.IFNA(IF($B196=$B$382,0,INDEX('I.Supplementary 2019-20'!$I$8:$I$191,MATCH($B196,'I.Supplementary 2019-20'!$B$8:$B$191,0))),INDEX('KI 2019-20'!$I$9:$I$383,MATCH($B196,'KI 2019-20'!$B$9:$B$383,0)))</f>
        <v>10.704461026832458</v>
      </c>
      <c r="Z196" s="153">
        <f>_xlfn.IFNA(IF($B196=$B$382,0,INDEX('I.Supplementary 2019-20'!$J$8:$J$191,MATCH($B196,'I.Supplementary 2019-20'!$B$8:$B$191,0))),INDEX('KI 2019-20'!$J$9:$J$383,MATCH($B196,'KI 2019-20'!$B$9:$B$383,0)))</f>
        <v>47.953552298511248</v>
      </c>
      <c r="AA196" s="155">
        <f>_xlfn.IFNA(IF($B196=$B$382,0,INDEX('I.Supplementary 2019-20'!$H$8:$H$191,MATCH($B196,'I.Supplementary 2019-20'!$B$8:$B$191,0))),INDEX('KI 2019-20'!$H$9:$H$383,MATCH($B196,'KI 2019-20'!$B$9:$B$383,0)))</f>
        <v>58.658013325343695</v>
      </c>
      <c r="AC196" s="156">
        <f>I196*('Other inputs'!$C$6/'Other inputs'!$C$5)</f>
        <v>10.502104033466104</v>
      </c>
      <c r="AD196" s="149">
        <f>IF(B196=$B$35,J196*('Other inputs'!$C$6/'Other inputs'!$C$5)-('Other inputs'!$C$18/1000000),J196*('Other inputs'!$C$6/'Other inputs'!$C$5))</f>
        <v>0.37676776366097725</v>
      </c>
      <c r="AE196" s="149">
        <f>K196*('Other inputs'!$C$6/'Other inputs'!$C$5)</f>
        <v>0</v>
      </c>
      <c r="AF196" s="149">
        <f>L196*('Other inputs'!$C$6/'Other inputs'!$C$5)</f>
        <v>0</v>
      </c>
      <c r="AG196" s="188">
        <f>M196*('Other inputs'!$C$6/'Other inputs'!$C$5)</f>
        <v>0</v>
      </c>
      <c r="AH196" s="149">
        <f>N196*('Other inputs'!$C$6/'Other inputs'!$C$5)</f>
        <v>39.970432458001433</v>
      </c>
      <c r="AI196" s="149">
        <f>O196*('Other inputs'!$C$6/'Other inputs'!$C$5)</f>
        <v>8.7644404482248586</v>
      </c>
      <c r="AJ196" s="149">
        <f>P196*('Other inputs'!$C$6/'Other inputs'!$C$5)</f>
        <v>0</v>
      </c>
      <c r="AK196" s="149">
        <f>Q196*('Other inputs'!$C$6/'Other inputs'!$C$5)</f>
        <v>0</v>
      </c>
      <c r="AL196" s="188">
        <f>R196*('Other inputs'!$C$6/'Other inputs'!$C$5)</f>
        <v>0</v>
      </c>
      <c r="AM196" s="156">
        <f t="shared" si="32"/>
        <v>50.472536491467537</v>
      </c>
      <c r="AN196" s="149">
        <f t="shared" si="33"/>
        <v>9.1412082118858358</v>
      </c>
      <c r="AO196" s="149">
        <f t="shared" si="34"/>
        <v>0</v>
      </c>
      <c r="AP196" s="149">
        <f t="shared" si="35"/>
        <v>0</v>
      </c>
      <c r="AQ196" s="188">
        <f t="shared" si="36"/>
        <v>0</v>
      </c>
      <c r="AR196" s="149"/>
      <c r="AS196" s="156">
        <f>IF(D196=$C$171,'Other inputs'!$C$12/1000000,SUM(AC196:AG196))</f>
        <v>10.878871797127081</v>
      </c>
      <c r="AT196" s="200">
        <f>IF(D196=$C$171,$Z$171*('Other inputs'!$C$6/'Other inputs'!$C$5),SUM(AH196:AL196))</f>
        <v>48.734872906226293</v>
      </c>
      <c r="AU196" s="210">
        <f t="shared" si="37"/>
        <v>59.613744703353376</v>
      </c>
      <c r="AV196" s="214"/>
      <c r="AW196" s="199">
        <f>IF($G196=1,0,AC196*('Other inputs'!$F$6/'Other inputs'!$F$5))</f>
        <v>10.560180184803242</v>
      </c>
      <c r="AX196" s="200">
        <f>IF($G196=1,0,AD196*('Other inputs'!$F$6/'Other inputs'!$F$5))</f>
        <v>0.37885127203145263</v>
      </c>
      <c r="AY196" s="200">
        <f>IF($G196=1,0,AE196*('Other inputs'!$F$6/'Other inputs'!$F$5))</f>
        <v>0</v>
      </c>
      <c r="AZ196" s="200">
        <f>IF($G196=1,0,AF196*('Other inputs'!$F$6/'Other inputs'!$F$5))</f>
        <v>0</v>
      </c>
      <c r="BA196" s="200">
        <f>IF($G196=1,0,AG196*('Other inputs'!$F$6/'Other inputs'!$F$5))</f>
        <v>0</v>
      </c>
      <c r="BB196" s="199">
        <f>IF($G196=1,0,AH196*('Other inputs'!$C$7/'Other inputs'!$C$6))</f>
        <v>39.970432458001433</v>
      </c>
      <c r="BC196" s="200">
        <f>IF($G196=1,0,AI196*('Other inputs'!$C$7/'Other inputs'!$C$6))</f>
        <v>8.7644404482248586</v>
      </c>
      <c r="BD196" s="200">
        <f>IF($G196=1,0,AJ196*('Other inputs'!$C$7/'Other inputs'!$C$6))</f>
        <v>0</v>
      </c>
      <c r="BE196" s="200">
        <f>IF($G196=1,0,AK196*('Other inputs'!$C$7/'Other inputs'!$C$6))</f>
        <v>0</v>
      </c>
      <c r="BF196" s="200">
        <f>IF($G196=1,0,AL196*('Other inputs'!$C$7/'Other inputs'!$C$6))</f>
        <v>0</v>
      </c>
      <c r="BG196" s="199">
        <f t="shared" si="38"/>
        <v>50.530612642804677</v>
      </c>
      <c r="BH196" s="200">
        <f t="shared" si="39"/>
        <v>9.1432917202563111</v>
      </c>
      <c r="BI196" s="200">
        <f t="shared" si="40"/>
        <v>0</v>
      </c>
      <c r="BJ196" s="200">
        <f t="shared" si="41"/>
        <v>0</v>
      </c>
      <c r="BK196" s="210">
        <f t="shared" si="42"/>
        <v>0</v>
      </c>
      <c r="BL196" s="200"/>
      <c r="BM196" s="199">
        <f>IF(D196=C$171,'Other inputs'!$C$13/1000000,SUM(AW196:BA196))</f>
        <v>10.939031456834694</v>
      </c>
      <c r="BN196" s="200">
        <f>IF(B196=$B$171,$AT$171*('Other inputs'!$C$7/'Other inputs'!$C$6),SUM(BB196:BF196))</f>
        <v>48.734872906226293</v>
      </c>
      <c r="BO196" s="188">
        <f t="shared" si="43"/>
        <v>59.673904363060984</v>
      </c>
    </row>
    <row r="197" spans="2:67">
      <c r="B197" s="121" t="str">
        <f>'KI 2019-20'!B198</f>
        <v>E2237</v>
      </c>
      <c r="C197" s="160" t="str">
        <f t="shared" si="30"/>
        <v>E2237</v>
      </c>
      <c r="D197" s="160" t="str">
        <f t="shared" si="31"/>
        <v>E2237</v>
      </c>
      <c r="E197" t="str">
        <f>INDEX('KI 2019-20'!D$9:D$383,MATCH($B197,'KI 2019-20'!$B$9:$B$383,0))</f>
        <v>SD</v>
      </c>
      <c r="F197">
        <f>INDEX('KI 2019-20'!E$9:E$383,MATCH($B197,'KI 2019-20'!$B$9:$B$383,0))</f>
        <v>0</v>
      </c>
      <c r="G197" s="119">
        <v>0</v>
      </c>
      <c r="H197" s="120" t="str">
        <f>INDEX('KI 2019-20'!F$9:F$383,MATCH($B197,'KI 2019-20'!$B$9:$B$383,0))</f>
        <v>Maidstone</v>
      </c>
      <c r="I197" s="154">
        <f>_xlfn.IFNA(IF($B197=$B$382,0,INDEX('I.Supplementary 2019-20'!N$8:N$191,MATCH($B197,'I.Supplementary 2019-20'!$B$8:$B$191,0))),INDEX('KI 2019-20'!N$9:N$383,MATCH($B197,'KI 2019-20'!$B$9:$B$383,0)))</f>
        <v>0</v>
      </c>
      <c r="J197" s="153">
        <f>_xlfn.IFNA(IF($B197=$B$382,0,INDEX('I.Supplementary 2019-20'!O$8:O$191,MATCH($B197,'I.Supplementary 2019-20'!$B$8:$B$191,0))),INDEX('KI 2019-20'!O$9:O$383,MATCH($B197,'KI 2019-20'!$B$9:$B$383,0)))</f>
        <v>0</v>
      </c>
      <c r="K197" s="153">
        <f>_xlfn.IFNA(IF($B197=$B$382,0,INDEX('I.Supplementary 2019-20'!P$8:P$191,MATCH($B197,'I.Supplementary 2019-20'!$B$8:$B$191,0))),INDEX('KI 2019-20'!P$9:P$383,MATCH($B197,'KI 2019-20'!$B$9:$B$383,0)))</f>
        <v>0</v>
      </c>
      <c r="L197" s="153">
        <f>_xlfn.IFNA(IF($B197=$B$382,0,INDEX('I.Supplementary 2019-20'!Q$8:Q$191,MATCH($B197,'I.Supplementary 2019-20'!$B$8:$B$191,0))),INDEX('KI 2019-20'!Q$9:Q$383,MATCH($B197,'KI 2019-20'!$B$9:$B$383,0)))</f>
        <v>0</v>
      </c>
      <c r="M197" s="155">
        <f>_xlfn.IFNA(IF($B197=$B$382,0,INDEX('I.Supplementary 2019-20'!R$8:R$191,MATCH($B197,'I.Supplementary 2019-20'!$B$8:$B$191,0))),INDEX('KI 2019-20'!R$9:R$383,MATCH($B197,'KI 2019-20'!$B$9:$B$383,0)))</f>
        <v>0</v>
      </c>
      <c r="N197" s="153">
        <f>_xlfn.IFNA(IF($B197=$B$382,0,INDEX('I.Supplementary 2019-20'!S$8:S$191,MATCH($B197,'I.Supplementary 2019-20'!$B$8:$B$191,0))),INDEX('KI 2019-20'!S$9:S$383,MATCH($B197,'KI 2019-20'!$B$9:$B$383,0)))</f>
        <v>0</v>
      </c>
      <c r="O197" s="153">
        <f>_xlfn.IFNA(IF($B197=$B$382,0,INDEX('I.Supplementary 2019-20'!T$8:T$191,MATCH($B197,'I.Supplementary 2019-20'!$B$8:$B$191,0))),INDEX('KI 2019-20'!T$9:T$383,MATCH($B197,'KI 2019-20'!$B$9:$B$383,0)))</f>
        <v>3.2075669686071597</v>
      </c>
      <c r="P197" s="153">
        <f>_xlfn.IFNA(IF($B197=$B$382,0,INDEX('I.Supplementary 2019-20'!U$8:U$191,MATCH($B197,'I.Supplementary 2019-20'!$B$8:$B$191,0))),INDEX('KI 2019-20'!U$9:U$383,MATCH($B197,'KI 2019-20'!$B$9:$B$383,0)))</f>
        <v>0</v>
      </c>
      <c r="Q197" s="153">
        <f>_xlfn.IFNA(IF($B197=$B$382,0,INDEX('I.Supplementary 2019-20'!V$8:V$191,MATCH($B197,'I.Supplementary 2019-20'!$B$8:$B$191,0))),INDEX('KI 2019-20'!V$9:V$383,MATCH($B197,'KI 2019-20'!$B$9:$B$383,0)))</f>
        <v>0</v>
      </c>
      <c r="R197" s="155">
        <f>_xlfn.IFNA(IF($B197=$B$382,0,INDEX('I.Supplementary 2019-20'!W$8:W$191,MATCH($B197,'I.Supplementary 2019-20'!$B$8:$B$191,0))),INDEX('KI 2019-20'!W$9:W$383,MATCH($B197,'KI 2019-20'!$B$9:$B$383,0)))</f>
        <v>0</v>
      </c>
      <c r="S197" s="153">
        <f>_xlfn.IFNA(IF($B197=$B$382,0,INDEX('I.Supplementary 2019-20'!X$8:X$191,MATCH($B197,'I.Supplementary 2019-20'!$B$8:$B$191,0))),INDEX('KI 2019-20'!X$9:X$383,MATCH($B197,'KI 2019-20'!$B$9:$B$383,0)))</f>
        <v>0</v>
      </c>
      <c r="T197" s="153">
        <f>_xlfn.IFNA(IF($B197=$B$382,0,INDEX('I.Supplementary 2019-20'!Y$8:Y$191,MATCH($B197,'I.Supplementary 2019-20'!$B$8:$B$191,0))),INDEX('KI 2019-20'!Y$9:Y$383,MATCH($B197,'KI 2019-20'!$B$9:$B$383,0)))</f>
        <v>3.2075669686071597</v>
      </c>
      <c r="U197" s="153">
        <f>_xlfn.IFNA(IF($B197=$B$382,0,INDEX('I.Supplementary 2019-20'!Z$8:Z$191,MATCH($B197,'I.Supplementary 2019-20'!$B$8:$B$191,0))),INDEX('KI 2019-20'!Z$9:Z$383,MATCH($B197,'KI 2019-20'!$B$9:$B$383,0)))</f>
        <v>0</v>
      </c>
      <c r="V197" s="153">
        <f>_xlfn.IFNA(IF($B197=$B$382,0,INDEX('I.Supplementary 2019-20'!AA$8:AA$191,MATCH($B197,'I.Supplementary 2019-20'!$B$8:$B$191,0))),INDEX('KI 2019-20'!AA$9:AA$383,MATCH($B197,'KI 2019-20'!$B$9:$B$383,0)))</f>
        <v>0</v>
      </c>
      <c r="W197" s="155">
        <f>_xlfn.IFNA(IF($B197=$B$382,0,INDEX('I.Supplementary 2019-20'!AB$8:AB$191,MATCH($B197,'I.Supplementary 2019-20'!$B$8:$B$191,0))),INDEX('KI 2019-20'!AB$9:AB$383,MATCH($B197,'KI 2019-20'!$B$9:$B$383,0)))</f>
        <v>0</v>
      </c>
      <c r="Y197" s="154">
        <f>_xlfn.IFNA(IF($B197=$B$382,0,INDEX('I.Supplementary 2019-20'!$I$8:$I$191,MATCH($B197,'I.Supplementary 2019-20'!$B$8:$B$191,0))),INDEX('KI 2019-20'!$I$9:$I$383,MATCH($B197,'KI 2019-20'!$B$9:$B$383,0)))</f>
        <v>0</v>
      </c>
      <c r="Z197" s="153">
        <f>_xlfn.IFNA(IF($B197=$B$382,0,INDEX('I.Supplementary 2019-20'!$J$8:$J$191,MATCH($B197,'I.Supplementary 2019-20'!$B$8:$B$191,0))),INDEX('KI 2019-20'!$J$9:$J$383,MATCH($B197,'KI 2019-20'!$B$9:$B$383,0)))</f>
        <v>3.2075669686071597</v>
      </c>
      <c r="AA197" s="155">
        <f>_xlfn.IFNA(IF($B197=$B$382,0,INDEX('I.Supplementary 2019-20'!$H$8:$H$191,MATCH($B197,'I.Supplementary 2019-20'!$B$8:$B$191,0))),INDEX('KI 2019-20'!$H$9:$H$383,MATCH($B197,'KI 2019-20'!$B$9:$B$383,0)))</f>
        <v>3.2075669686071597</v>
      </c>
      <c r="AC197" s="156">
        <f>I197*('Other inputs'!$C$6/'Other inputs'!$C$5)</f>
        <v>0</v>
      </c>
      <c r="AD197" s="149">
        <f>IF(B197=$B$35,J197*('Other inputs'!$C$6/'Other inputs'!$C$5)-('Other inputs'!$C$18/1000000),J197*('Other inputs'!$C$6/'Other inputs'!$C$5))</f>
        <v>0</v>
      </c>
      <c r="AE197" s="149">
        <f>K197*('Other inputs'!$C$6/'Other inputs'!$C$5)</f>
        <v>0</v>
      </c>
      <c r="AF197" s="149">
        <f>L197*('Other inputs'!$C$6/'Other inputs'!$C$5)</f>
        <v>0</v>
      </c>
      <c r="AG197" s="188">
        <f>M197*('Other inputs'!$C$6/'Other inputs'!$C$5)</f>
        <v>0</v>
      </c>
      <c r="AH197" s="149">
        <f>N197*('Other inputs'!$C$6/'Other inputs'!$C$5)</f>
        <v>0</v>
      </c>
      <c r="AI197" s="149">
        <f>O197*('Other inputs'!$C$6/'Other inputs'!$C$5)</f>
        <v>3.2598287522097205</v>
      </c>
      <c r="AJ197" s="149">
        <f>P197*('Other inputs'!$C$6/'Other inputs'!$C$5)</f>
        <v>0</v>
      </c>
      <c r="AK197" s="149">
        <f>Q197*('Other inputs'!$C$6/'Other inputs'!$C$5)</f>
        <v>0</v>
      </c>
      <c r="AL197" s="188">
        <f>R197*('Other inputs'!$C$6/'Other inputs'!$C$5)</f>
        <v>0</v>
      </c>
      <c r="AM197" s="156">
        <f t="shared" si="32"/>
        <v>0</v>
      </c>
      <c r="AN197" s="149">
        <f t="shared" si="33"/>
        <v>3.2598287522097205</v>
      </c>
      <c r="AO197" s="149">
        <f t="shared" si="34"/>
        <v>0</v>
      </c>
      <c r="AP197" s="149">
        <f t="shared" si="35"/>
        <v>0</v>
      </c>
      <c r="AQ197" s="188">
        <f t="shared" si="36"/>
        <v>0</v>
      </c>
      <c r="AR197" s="149"/>
      <c r="AS197" s="156">
        <f>IF(D197=$C$171,'Other inputs'!$C$12/1000000,SUM(AC197:AG197))</f>
        <v>0</v>
      </c>
      <c r="AT197" s="200">
        <f>IF(D197=$C$171,$Z$171*('Other inputs'!$C$6/'Other inputs'!$C$5),SUM(AH197:AL197))</f>
        <v>3.2598287522097205</v>
      </c>
      <c r="AU197" s="210">
        <f t="shared" si="37"/>
        <v>3.2598287522097205</v>
      </c>
      <c r="AV197" s="214"/>
      <c r="AW197" s="199">
        <f>IF($G197=1,0,AC197*('Other inputs'!$F$6/'Other inputs'!$F$5))</f>
        <v>0</v>
      </c>
      <c r="AX197" s="200">
        <f>IF($G197=1,0,AD197*('Other inputs'!$F$6/'Other inputs'!$F$5))</f>
        <v>0</v>
      </c>
      <c r="AY197" s="200">
        <f>IF($G197=1,0,AE197*('Other inputs'!$F$6/'Other inputs'!$F$5))</f>
        <v>0</v>
      </c>
      <c r="AZ197" s="200">
        <f>IF($G197=1,0,AF197*('Other inputs'!$F$6/'Other inputs'!$F$5))</f>
        <v>0</v>
      </c>
      <c r="BA197" s="200">
        <f>IF($G197=1,0,AG197*('Other inputs'!$F$6/'Other inputs'!$F$5))</f>
        <v>0</v>
      </c>
      <c r="BB197" s="199">
        <f>IF($G197=1,0,AH197*('Other inputs'!$C$7/'Other inputs'!$C$6))</f>
        <v>0</v>
      </c>
      <c r="BC197" s="200">
        <f>IF($G197=1,0,AI197*('Other inputs'!$C$7/'Other inputs'!$C$6))</f>
        <v>3.2598287522097205</v>
      </c>
      <c r="BD197" s="200">
        <f>IF($G197=1,0,AJ197*('Other inputs'!$C$7/'Other inputs'!$C$6))</f>
        <v>0</v>
      </c>
      <c r="BE197" s="200">
        <f>IF($G197=1,0,AK197*('Other inputs'!$C$7/'Other inputs'!$C$6))</f>
        <v>0</v>
      </c>
      <c r="BF197" s="200">
        <f>IF($G197=1,0,AL197*('Other inputs'!$C$7/'Other inputs'!$C$6))</f>
        <v>0</v>
      </c>
      <c r="BG197" s="199">
        <f t="shared" si="38"/>
        <v>0</v>
      </c>
      <c r="BH197" s="200">
        <f t="shared" si="39"/>
        <v>3.2598287522097205</v>
      </c>
      <c r="BI197" s="200">
        <f t="shared" si="40"/>
        <v>0</v>
      </c>
      <c r="BJ197" s="200">
        <f t="shared" si="41"/>
        <v>0</v>
      </c>
      <c r="BK197" s="210">
        <f t="shared" si="42"/>
        <v>0</v>
      </c>
      <c r="BL197" s="200"/>
      <c r="BM197" s="199">
        <f>IF(D197=C$171,'Other inputs'!$C$13/1000000,SUM(AW197:BA197))</f>
        <v>0</v>
      </c>
      <c r="BN197" s="200">
        <f>IF(B197=$B$171,$AT$171*('Other inputs'!$C$7/'Other inputs'!$C$6),SUM(BB197:BF197))</f>
        <v>3.2598287522097205</v>
      </c>
      <c r="BO197" s="188">
        <f t="shared" si="43"/>
        <v>3.2598287522097205</v>
      </c>
    </row>
    <row r="198" spans="2:67">
      <c r="B198" s="121" t="str">
        <f>'KI 2019-20'!B199</f>
        <v>E1539</v>
      </c>
      <c r="C198" s="160" t="str">
        <f t="shared" si="30"/>
        <v>E1539</v>
      </c>
      <c r="D198" s="160" t="str">
        <f t="shared" si="31"/>
        <v>E1539</v>
      </c>
      <c r="E198" t="str">
        <f>INDEX('KI 2019-20'!D$9:D$383,MATCH($B198,'KI 2019-20'!$B$9:$B$383,0))</f>
        <v>SD</v>
      </c>
      <c r="F198">
        <f>INDEX('KI 2019-20'!E$9:E$383,MATCH($B198,'KI 2019-20'!$B$9:$B$383,0))</f>
        <v>0</v>
      </c>
      <c r="G198" s="119">
        <v>0</v>
      </c>
      <c r="H198" s="120" t="str">
        <f>INDEX('KI 2019-20'!F$9:F$383,MATCH($B198,'KI 2019-20'!$B$9:$B$383,0))</f>
        <v>Maldon</v>
      </c>
      <c r="I198" s="154">
        <f>_xlfn.IFNA(IF($B198=$B$382,0,INDEX('I.Supplementary 2019-20'!N$8:N$191,MATCH($B198,'I.Supplementary 2019-20'!$B$8:$B$191,0))),INDEX('KI 2019-20'!N$9:N$383,MATCH($B198,'KI 2019-20'!$B$9:$B$383,0)))</f>
        <v>0</v>
      </c>
      <c r="J198" s="153">
        <f>_xlfn.IFNA(IF($B198=$B$382,0,INDEX('I.Supplementary 2019-20'!O$8:O$191,MATCH($B198,'I.Supplementary 2019-20'!$B$8:$B$191,0))),INDEX('KI 2019-20'!O$9:O$383,MATCH($B198,'KI 2019-20'!$B$9:$B$383,0)))</f>
        <v>0</v>
      </c>
      <c r="K198" s="153">
        <f>_xlfn.IFNA(IF($B198=$B$382,0,INDEX('I.Supplementary 2019-20'!P$8:P$191,MATCH($B198,'I.Supplementary 2019-20'!$B$8:$B$191,0))),INDEX('KI 2019-20'!P$9:P$383,MATCH($B198,'KI 2019-20'!$B$9:$B$383,0)))</f>
        <v>0</v>
      </c>
      <c r="L198" s="153">
        <f>_xlfn.IFNA(IF($B198=$B$382,0,INDEX('I.Supplementary 2019-20'!Q$8:Q$191,MATCH($B198,'I.Supplementary 2019-20'!$B$8:$B$191,0))),INDEX('KI 2019-20'!Q$9:Q$383,MATCH($B198,'KI 2019-20'!$B$9:$B$383,0)))</f>
        <v>0</v>
      </c>
      <c r="M198" s="155">
        <f>_xlfn.IFNA(IF($B198=$B$382,0,INDEX('I.Supplementary 2019-20'!R$8:R$191,MATCH($B198,'I.Supplementary 2019-20'!$B$8:$B$191,0))),INDEX('KI 2019-20'!R$9:R$383,MATCH($B198,'KI 2019-20'!$B$9:$B$383,0)))</f>
        <v>0</v>
      </c>
      <c r="N198" s="153">
        <f>_xlfn.IFNA(IF($B198=$B$382,0,INDEX('I.Supplementary 2019-20'!S$8:S$191,MATCH($B198,'I.Supplementary 2019-20'!$B$8:$B$191,0))),INDEX('KI 2019-20'!S$9:S$383,MATCH($B198,'KI 2019-20'!$B$9:$B$383,0)))</f>
        <v>0</v>
      </c>
      <c r="O198" s="153">
        <f>_xlfn.IFNA(IF($B198=$B$382,0,INDEX('I.Supplementary 2019-20'!T$8:T$191,MATCH($B198,'I.Supplementary 2019-20'!$B$8:$B$191,0))),INDEX('KI 2019-20'!T$9:T$383,MATCH($B198,'KI 2019-20'!$B$9:$B$383,0)))</f>
        <v>1.50791685583278</v>
      </c>
      <c r="P198" s="153">
        <f>_xlfn.IFNA(IF($B198=$B$382,0,INDEX('I.Supplementary 2019-20'!U$8:U$191,MATCH($B198,'I.Supplementary 2019-20'!$B$8:$B$191,0))),INDEX('KI 2019-20'!U$9:U$383,MATCH($B198,'KI 2019-20'!$B$9:$B$383,0)))</f>
        <v>0</v>
      </c>
      <c r="Q198" s="153">
        <f>_xlfn.IFNA(IF($B198=$B$382,0,INDEX('I.Supplementary 2019-20'!V$8:V$191,MATCH($B198,'I.Supplementary 2019-20'!$B$8:$B$191,0))),INDEX('KI 2019-20'!V$9:V$383,MATCH($B198,'KI 2019-20'!$B$9:$B$383,0)))</f>
        <v>0</v>
      </c>
      <c r="R198" s="155">
        <f>_xlfn.IFNA(IF($B198=$B$382,0,INDEX('I.Supplementary 2019-20'!W$8:W$191,MATCH($B198,'I.Supplementary 2019-20'!$B$8:$B$191,0))),INDEX('KI 2019-20'!W$9:W$383,MATCH($B198,'KI 2019-20'!$B$9:$B$383,0)))</f>
        <v>0</v>
      </c>
      <c r="S198" s="153">
        <f>_xlfn.IFNA(IF($B198=$B$382,0,INDEX('I.Supplementary 2019-20'!X$8:X$191,MATCH($B198,'I.Supplementary 2019-20'!$B$8:$B$191,0))),INDEX('KI 2019-20'!X$9:X$383,MATCH($B198,'KI 2019-20'!$B$9:$B$383,0)))</f>
        <v>0</v>
      </c>
      <c r="T198" s="153">
        <f>_xlfn.IFNA(IF($B198=$B$382,0,INDEX('I.Supplementary 2019-20'!Y$8:Y$191,MATCH($B198,'I.Supplementary 2019-20'!$B$8:$B$191,0))),INDEX('KI 2019-20'!Y$9:Y$383,MATCH($B198,'KI 2019-20'!$B$9:$B$383,0)))</f>
        <v>1.50791685583278</v>
      </c>
      <c r="U198" s="153">
        <f>_xlfn.IFNA(IF($B198=$B$382,0,INDEX('I.Supplementary 2019-20'!Z$8:Z$191,MATCH($B198,'I.Supplementary 2019-20'!$B$8:$B$191,0))),INDEX('KI 2019-20'!Z$9:Z$383,MATCH($B198,'KI 2019-20'!$B$9:$B$383,0)))</f>
        <v>0</v>
      </c>
      <c r="V198" s="153">
        <f>_xlfn.IFNA(IF($B198=$B$382,0,INDEX('I.Supplementary 2019-20'!AA$8:AA$191,MATCH($B198,'I.Supplementary 2019-20'!$B$8:$B$191,0))),INDEX('KI 2019-20'!AA$9:AA$383,MATCH($B198,'KI 2019-20'!$B$9:$B$383,0)))</f>
        <v>0</v>
      </c>
      <c r="W198" s="155">
        <f>_xlfn.IFNA(IF($B198=$B$382,0,INDEX('I.Supplementary 2019-20'!AB$8:AB$191,MATCH($B198,'I.Supplementary 2019-20'!$B$8:$B$191,0))),INDEX('KI 2019-20'!AB$9:AB$383,MATCH($B198,'KI 2019-20'!$B$9:$B$383,0)))</f>
        <v>0</v>
      </c>
      <c r="Y198" s="154">
        <f>_xlfn.IFNA(IF($B198=$B$382,0,INDEX('I.Supplementary 2019-20'!$I$8:$I$191,MATCH($B198,'I.Supplementary 2019-20'!$B$8:$B$191,0))),INDEX('KI 2019-20'!$I$9:$I$383,MATCH($B198,'KI 2019-20'!$B$9:$B$383,0)))</f>
        <v>0</v>
      </c>
      <c r="Z198" s="153">
        <f>_xlfn.IFNA(IF($B198=$B$382,0,INDEX('I.Supplementary 2019-20'!$J$8:$J$191,MATCH($B198,'I.Supplementary 2019-20'!$B$8:$B$191,0))),INDEX('KI 2019-20'!$J$9:$J$383,MATCH($B198,'KI 2019-20'!$B$9:$B$383,0)))</f>
        <v>1.50791685583278</v>
      </c>
      <c r="AA198" s="155">
        <f>_xlfn.IFNA(IF($B198=$B$382,0,INDEX('I.Supplementary 2019-20'!$H$8:$H$191,MATCH($B198,'I.Supplementary 2019-20'!$B$8:$B$191,0))),INDEX('KI 2019-20'!$H$9:$H$383,MATCH($B198,'KI 2019-20'!$B$9:$B$383,0)))</f>
        <v>1.50791685583278</v>
      </c>
      <c r="AC198" s="156">
        <f>I198*('Other inputs'!$C$6/'Other inputs'!$C$5)</f>
        <v>0</v>
      </c>
      <c r="AD198" s="149">
        <f>IF(B198=$B$35,J198*('Other inputs'!$C$6/'Other inputs'!$C$5)-('Other inputs'!$C$18/1000000),J198*('Other inputs'!$C$6/'Other inputs'!$C$5))</f>
        <v>0</v>
      </c>
      <c r="AE198" s="149">
        <f>K198*('Other inputs'!$C$6/'Other inputs'!$C$5)</f>
        <v>0</v>
      </c>
      <c r="AF198" s="149">
        <f>L198*('Other inputs'!$C$6/'Other inputs'!$C$5)</f>
        <v>0</v>
      </c>
      <c r="AG198" s="188">
        <f>M198*('Other inputs'!$C$6/'Other inputs'!$C$5)</f>
        <v>0</v>
      </c>
      <c r="AH198" s="149">
        <f>N198*('Other inputs'!$C$6/'Other inputs'!$C$5)</f>
        <v>0</v>
      </c>
      <c r="AI198" s="149">
        <f>O198*('Other inputs'!$C$6/'Other inputs'!$C$5)</f>
        <v>1.5324857659074487</v>
      </c>
      <c r="AJ198" s="149">
        <f>P198*('Other inputs'!$C$6/'Other inputs'!$C$5)</f>
        <v>0</v>
      </c>
      <c r="AK198" s="149">
        <f>Q198*('Other inputs'!$C$6/'Other inputs'!$C$5)</f>
        <v>0</v>
      </c>
      <c r="AL198" s="188">
        <f>R198*('Other inputs'!$C$6/'Other inputs'!$C$5)</f>
        <v>0</v>
      </c>
      <c r="AM198" s="156">
        <f t="shared" si="32"/>
        <v>0</v>
      </c>
      <c r="AN198" s="149">
        <f t="shared" si="33"/>
        <v>1.5324857659074487</v>
      </c>
      <c r="AO198" s="149">
        <f t="shared" si="34"/>
        <v>0</v>
      </c>
      <c r="AP198" s="149">
        <f t="shared" si="35"/>
        <v>0</v>
      </c>
      <c r="AQ198" s="188">
        <f t="shared" si="36"/>
        <v>0</v>
      </c>
      <c r="AR198" s="149"/>
      <c r="AS198" s="156">
        <f>IF(D198=$C$171,'Other inputs'!$C$12/1000000,SUM(AC198:AG198))</f>
        <v>0</v>
      </c>
      <c r="AT198" s="200">
        <f>IF(D198=$C$171,$Z$171*('Other inputs'!$C$6/'Other inputs'!$C$5),SUM(AH198:AL198))</f>
        <v>1.5324857659074487</v>
      </c>
      <c r="AU198" s="210">
        <f t="shared" si="37"/>
        <v>1.5324857659074487</v>
      </c>
      <c r="AV198" s="214"/>
      <c r="AW198" s="199">
        <f>IF($G198=1,0,AC198*('Other inputs'!$F$6/'Other inputs'!$F$5))</f>
        <v>0</v>
      </c>
      <c r="AX198" s="200">
        <f>IF($G198=1,0,AD198*('Other inputs'!$F$6/'Other inputs'!$F$5))</f>
        <v>0</v>
      </c>
      <c r="AY198" s="200">
        <f>IF($G198=1,0,AE198*('Other inputs'!$F$6/'Other inputs'!$F$5))</f>
        <v>0</v>
      </c>
      <c r="AZ198" s="200">
        <f>IF($G198=1,0,AF198*('Other inputs'!$F$6/'Other inputs'!$F$5))</f>
        <v>0</v>
      </c>
      <c r="BA198" s="200">
        <f>IF($G198=1,0,AG198*('Other inputs'!$F$6/'Other inputs'!$F$5))</f>
        <v>0</v>
      </c>
      <c r="BB198" s="199">
        <f>IF($G198=1,0,AH198*('Other inputs'!$C$7/'Other inputs'!$C$6))</f>
        <v>0</v>
      </c>
      <c r="BC198" s="200">
        <f>IF($G198=1,0,AI198*('Other inputs'!$C$7/'Other inputs'!$C$6))</f>
        <v>1.5324857659074487</v>
      </c>
      <c r="BD198" s="200">
        <f>IF($G198=1,0,AJ198*('Other inputs'!$C$7/'Other inputs'!$C$6))</f>
        <v>0</v>
      </c>
      <c r="BE198" s="200">
        <f>IF($G198=1,0,AK198*('Other inputs'!$C$7/'Other inputs'!$C$6))</f>
        <v>0</v>
      </c>
      <c r="BF198" s="200">
        <f>IF($G198=1,0,AL198*('Other inputs'!$C$7/'Other inputs'!$C$6))</f>
        <v>0</v>
      </c>
      <c r="BG198" s="199">
        <f t="shared" si="38"/>
        <v>0</v>
      </c>
      <c r="BH198" s="200">
        <f t="shared" si="39"/>
        <v>1.5324857659074487</v>
      </c>
      <c r="BI198" s="200">
        <f t="shared" si="40"/>
        <v>0</v>
      </c>
      <c r="BJ198" s="200">
        <f t="shared" si="41"/>
        <v>0</v>
      </c>
      <c r="BK198" s="210">
        <f t="shared" si="42"/>
        <v>0</v>
      </c>
      <c r="BL198" s="200"/>
      <c r="BM198" s="199">
        <f>IF(D198=C$171,'Other inputs'!$C$13/1000000,SUM(AW198:BA198))</f>
        <v>0</v>
      </c>
      <c r="BN198" s="200">
        <f>IF(B198=$B$171,$AT$171*('Other inputs'!$C$7/'Other inputs'!$C$6),SUM(BB198:BF198))</f>
        <v>1.5324857659074487</v>
      </c>
      <c r="BO198" s="188">
        <f t="shared" si="43"/>
        <v>1.5324857659074487</v>
      </c>
    </row>
    <row r="199" spans="2:67">
      <c r="B199" s="121" t="str">
        <f>'KI 2019-20'!B200</f>
        <v>E1851</v>
      </c>
      <c r="C199" s="160" t="str">
        <f t="shared" si="30"/>
        <v>E1851</v>
      </c>
      <c r="D199" s="160" t="str">
        <f t="shared" si="31"/>
        <v>E1851</v>
      </c>
      <c r="E199" t="str">
        <f>INDEX('KI 2019-20'!D$9:D$383,MATCH($B199,'KI 2019-20'!$B$9:$B$383,0))</f>
        <v>SD</v>
      </c>
      <c r="F199" t="str">
        <f>INDEX('KI 2019-20'!E$9:E$383,MATCH($B199,'KI 2019-20'!$B$9:$B$383,0))</f>
        <v>P1901</v>
      </c>
      <c r="G199" s="119">
        <v>0</v>
      </c>
      <c r="H199" s="120" t="str">
        <f>INDEX('KI 2019-20'!F$9:F$383,MATCH($B199,'KI 2019-20'!$B$9:$B$383,0))</f>
        <v>Malvern Hills</v>
      </c>
      <c r="I199" s="154">
        <f>_xlfn.IFNA(IF($B199=$B$382,0,INDEX('I.Supplementary 2019-20'!N$8:N$191,MATCH($B199,'I.Supplementary 2019-20'!$B$8:$B$191,0))),INDEX('KI 2019-20'!N$9:N$383,MATCH($B199,'KI 2019-20'!$B$9:$B$383,0)))</f>
        <v>0</v>
      </c>
      <c r="J199" s="153">
        <f>_xlfn.IFNA(IF($B199=$B$382,0,INDEX('I.Supplementary 2019-20'!O$8:O$191,MATCH($B199,'I.Supplementary 2019-20'!$B$8:$B$191,0))),INDEX('KI 2019-20'!O$9:O$383,MATCH($B199,'KI 2019-20'!$B$9:$B$383,0)))</f>
        <v>0</v>
      </c>
      <c r="K199" s="153">
        <f>_xlfn.IFNA(IF($B199=$B$382,0,INDEX('I.Supplementary 2019-20'!P$8:P$191,MATCH($B199,'I.Supplementary 2019-20'!$B$8:$B$191,0))),INDEX('KI 2019-20'!P$9:P$383,MATCH($B199,'KI 2019-20'!$B$9:$B$383,0)))</f>
        <v>0</v>
      </c>
      <c r="L199" s="153">
        <f>_xlfn.IFNA(IF($B199=$B$382,0,INDEX('I.Supplementary 2019-20'!Q$8:Q$191,MATCH($B199,'I.Supplementary 2019-20'!$B$8:$B$191,0))),INDEX('KI 2019-20'!Q$9:Q$383,MATCH($B199,'KI 2019-20'!$B$9:$B$383,0)))</f>
        <v>0</v>
      </c>
      <c r="M199" s="155">
        <f>_xlfn.IFNA(IF($B199=$B$382,0,INDEX('I.Supplementary 2019-20'!R$8:R$191,MATCH($B199,'I.Supplementary 2019-20'!$B$8:$B$191,0))),INDEX('KI 2019-20'!R$9:R$383,MATCH($B199,'KI 2019-20'!$B$9:$B$383,0)))</f>
        <v>0</v>
      </c>
      <c r="N199" s="153">
        <f>_xlfn.IFNA(IF($B199=$B$382,0,INDEX('I.Supplementary 2019-20'!S$8:S$191,MATCH($B199,'I.Supplementary 2019-20'!$B$8:$B$191,0))),INDEX('KI 2019-20'!S$9:S$383,MATCH($B199,'KI 2019-20'!$B$9:$B$383,0)))</f>
        <v>0</v>
      </c>
      <c r="O199" s="153">
        <f>_xlfn.IFNA(IF($B199=$B$382,0,INDEX('I.Supplementary 2019-20'!T$8:T$191,MATCH($B199,'I.Supplementary 2019-20'!$B$8:$B$191,0))),INDEX('KI 2019-20'!T$9:T$383,MATCH($B199,'KI 2019-20'!$B$9:$B$383,0)))</f>
        <v>1.7990637063619674</v>
      </c>
      <c r="P199" s="153">
        <f>_xlfn.IFNA(IF($B199=$B$382,0,INDEX('I.Supplementary 2019-20'!U$8:U$191,MATCH($B199,'I.Supplementary 2019-20'!$B$8:$B$191,0))),INDEX('KI 2019-20'!U$9:U$383,MATCH($B199,'KI 2019-20'!$B$9:$B$383,0)))</f>
        <v>0</v>
      </c>
      <c r="Q199" s="153">
        <f>_xlfn.IFNA(IF($B199=$B$382,0,INDEX('I.Supplementary 2019-20'!V$8:V$191,MATCH($B199,'I.Supplementary 2019-20'!$B$8:$B$191,0))),INDEX('KI 2019-20'!V$9:V$383,MATCH($B199,'KI 2019-20'!$B$9:$B$383,0)))</f>
        <v>0</v>
      </c>
      <c r="R199" s="155">
        <f>_xlfn.IFNA(IF($B199=$B$382,0,INDEX('I.Supplementary 2019-20'!W$8:W$191,MATCH($B199,'I.Supplementary 2019-20'!$B$8:$B$191,0))),INDEX('KI 2019-20'!W$9:W$383,MATCH($B199,'KI 2019-20'!$B$9:$B$383,0)))</f>
        <v>0</v>
      </c>
      <c r="S199" s="153">
        <f>_xlfn.IFNA(IF($B199=$B$382,0,INDEX('I.Supplementary 2019-20'!X$8:X$191,MATCH($B199,'I.Supplementary 2019-20'!$B$8:$B$191,0))),INDEX('KI 2019-20'!X$9:X$383,MATCH($B199,'KI 2019-20'!$B$9:$B$383,0)))</f>
        <v>0</v>
      </c>
      <c r="T199" s="153">
        <f>_xlfn.IFNA(IF($B199=$B$382,0,INDEX('I.Supplementary 2019-20'!Y$8:Y$191,MATCH($B199,'I.Supplementary 2019-20'!$B$8:$B$191,0))),INDEX('KI 2019-20'!Y$9:Y$383,MATCH($B199,'KI 2019-20'!$B$9:$B$383,0)))</f>
        <v>1.7990637063619674</v>
      </c>
      <c r="U199" s="153">
        <f>_xlfn.IFNA(IF($B199=$B$382,0,INDEX('I.Supplementary 2019-20'!Z$8:Z$191,MATCH($B199,'I.Supplementary 2019-20'!$B$8:$B$191,0))),INDEX('KI 2019-20'!Z$9:Z$383,MATCH($B199,'KI 2019-20'!$B$9:$B$383,0)))</f>
        <v>0</v>
      </c>
      <c r="V199" s="153">
        <f>_xlfn.IFNA(IF($B199=$B$382,0,INDEX('I.Supplementary 2019-20'!AA$8:AA$191,MATCH($B199,'I.Supplementary 2019-20'!$B$8:$B$191,0))),INDEX('KI 2019-20'!AA$9:AA$383,MATCH($B199,'KI 2019-20'!$B$9:$B$383,0)))</f>
        <v>0</v>
      </c>
      <c r="W199" s="155">
        <f>_xlfn.IFNA(IF($B199=$B$382,0,INDEX('I.Supplementary 2019-20'!AB$8:AB$191,MATCH($B199,'I.Supplementary 2019-20'!$B$8:$B$191,0))),INDEX('KI 2019-20'!AB$9:AB$383,MATCH($B199,'KI 2019-20'!$B$9:$B$383,0)))</f>
        <v>0</v>
      </c>
      <c r="Y199" s="154">
        <f>_xlfn.IFNA(IF($B199=$B$382,0,INDEX('I.Supplementary 2019-20'!$I$8:$I$191,MATCH($B199,'I.Supplementary 2019-20'!$B$8:$B$191,0))),INDEX('KI 2019-20'!$I$9:$I$383,MATCH($B199,'KI 2019-20'!$B$9:$B$383,0)))</f>
        <v>0</v>
      </c>
      <c r="Z199" s="153">
        <f>_xlfn.IFNA(IF($B199=$B$382,0,INDEX('I.Supplementary 2019-20'!$J$8:$J$191,MATCH($B199,'I.Supplementary 2019-20'!$B$8:$B$191,0))),INDEX('KI 2019-20'!$J$9:$J$383,MATCH($B199,'KI 2019-20'!$B$9:$B$383,0)))</f>
        <v>1.7990637063619674</v>
      </c>
      <c r="AA199" s="155">
        <f>_xlfn.IFNA(IF($B199=$B$382,0,INDEX('I.Supplementary 2019-20'!$H$8:$H$191,MATCH($B199,'I.Supplementary 2019-20'!$B$8:$B$191,0))),INDEX('KI 2019-20'!$H$9:$H$383,MATCH($B199,'KI 2019-20'!$B$9:$B$383,0)))</f>
        <v>1.7990637063619674</v>
      </c>
      <c r="AC199" s="156">
        <f>I199*('Other inputs'!$C$6/'Other inputs'!$C$5)</f>
        <v>0</v>
      </c>
      <c r="AD199" s="149">
        <f>IF(B199=$B$35,J199*('Other inputs'!$C$6/'Other inputs'!$C$5)-('Other inputs'!$C$18/1000000),J199*('Other inputs'!$C$6/'Other inputs'!$C$5))</f>
        <v>0</v>
      </c>
      <c r="AE199" s="149">
        <f>K199*('Other inputs'!$C$6/'Other inputs'!$C$5)</f>
        <v>0</v>
      </c>
      <c r="AF199" s="149">
        <f>L199*('Other inputs'!$C$6/'Other inputs'!$C$5)</f>
        <v>0</v>
      </c>
      <c r="AG199" s="188">
        <f>M199*('Other inputs'!$C$6/'Other inputs'!$C$5)</f>
        <v>0</v>
      </c>
      <c r="AH199" s="149">
        <f>N199*('Other inputs'!$C$6/'Other inputs'!$C$5)</f>
        <v>0</v>
      </c>
      <c r="AI199" s="149">
        <f>O199*('Other inputs'!$C$6/'Other inputs'!$C$5)</f>
        <v>1.828376353308802</v>
      </c>
      <c r="AJ199" s="149">
        <f>P199*('Other inputs'!$C$6/'Other inputs'!$C$5)</f>
        <v>0</v>
      </c>
      <c r="AK199" s="149">
        <f>Q199*('Other inputs'!$C$6/'Other inputs'!$C$5)</f>
        <v>0</v>
      </c>
      <c r="AL199" s="188">
        <f>R199*('Other inputs'!$C$6/'Other inputs'!$C$5)</f>
        <v>0</v>
      </c>
      <c r="AM199" s="156">
        <f t="shared" si="32"/>
        <v>0</v>
      </c>
      <c r="AN199" s="149">
        <f t="shared" si="33"/>
        <v>1.828376353308802</v>
      </c>
      <c r="AO199" s="149">
        <f t="shared" si="34"/>
        <v>0</v>
      </c>
      <c r="AP199" s="149">
        <f t="shared" si="35"/>
        <v>0</v>
      </c>
      <c r="AQ199" s="188">
        <f t="shared" si="36"/>
        <v>0</v>
      </c>
      <c r="AR199" s="149"/>
      <c r="AS199" s="156">
        <f>IF(D199=$C$171,'Other inputs'!$C$12/1000000,SUM(AC199:AG199))</f>
        <v>0</v>
      </c>
      <c r="AT199" s="200">
        <f>IF(D199=$C$171,$Z$171*('Other inputs'!$C$6/'Other inputs'!$C$5),SUM(AH199:AL199))</f>
        <v>1.828376353308802</v>
      </c>
      <c r="AU199" s="210">
        <f t="shared" si="37"/>
        <v>1.828376353308802</v>
      </c>
      <c r="AV199" s="214"/>
      <c r="AW199" s="199">
        <f>IF($G199=1,0,AC199*('Other inputs'!$F$6/'Other inputs'!$F$5))</f>
        <v>0</v>
      </c>
      <c r="AX199" s="200">
        <f>IF($G199=1,0,AD199*('Other inputs'!$F$6/'Other inputs'!$F$5))</f>
        <v>0</v>
      </c>
      <c r="AY199" s="200">
        <f>IF($G199=1,0,AE199*('Other inputs'!$F$6/'Other inputs'!$F$5))</f>
        <v>0</v>
      </c>
      <c r="AZ199" s="200">
        <f>IF($G199=1,0,AF199*('Other inputs'!$F$6/'Other inputs'!$F$5))</f>
        <v>0</v>
      </c>
      <c r="BA199" s="200">
        <f>IF($G199=1,0,AG199*('Other inputs'!$F$6/'Other inputs'!$F$5))</f>
        <v>0</v>
      </c>
      <c r="BB199" s="199">
        <f>IF($G199=1,0,AH199*('Other inputs'!$C$7/'Other inputs'!$C$6))</f>
        <v>0</v>
      </c>
      <c r="BC199" s="200">
        <f>IF($G199=1,0,AI199*('Other inputs'!$C$7/'Other inputs'!$C$6))</f>
        <v>1.828376353308802</v>
      </c>
      <c r="BD199" s="200">
        <f>IF($G199=1,0,AJ199*('Other inputs'!$C$7/'Other inputs'!$C$6))</f>
        <v>0</v>
      </c>
      <c r="BE199" s="200">
        <f>IF($G199=1,0,AK199*('Other inputs'!$C$7/'Other inputs'!$C$6))</f>
        <v>0</v>
      </c>
      <c r="BF199" s="200">
        <f>IF($G199=1,0,AL199*('Other inputs'!$C$7/'Other inputs'!$C$6))</f>
        <v>0</v>
      </c>
      <c r="BG199" s="199">
        <f t="shared" si="38"/>
        <v>0</v>
      </c>
      <c r="BH199" s="200">
        <f t="shared" si="39"/>
        <v>1.828376353308802</v>
      </c>
      <c r="BI199" s="200">
        <f t="shared" si="40"/>
        <v>0</v>
      </c>
      <c r="BJ199" s="200">
        <f t="shared" si="41"/>
        <v>0</v>
      </c>
      <c r="BK199" s="210">
        <f t="shared" si="42"/>
        <v>0</v>
      </c>
      <c r="BL199" s="200"/>
      <c r="BM199" s="199">
        <f>IF(D199=C$171,'Other inputs'!$C$13/1000000,SUM(AW199:BA199))</f>
        <v>0</v>
      </c>
      <c r="BN199" s="200">
        <f>IF(B199=$B$171,$AT$171*('Other inputs'!$C$7/'Other inputs'!$C$6),SUM(BB199:BF199))</f>
        <v>1.828376353308802</v>
      </c>
      <c r="BO199" s="188">
        <f t="shared" si="43"/>
        <v>1.828376353308802</v>
      </c>
    </row>
    <row r="200" spans="2:67">
      <c r="B200" s="121" t="str">
        <f>'KI 2019-20'!B201</f>
        <v>E4203</v>
      </c>
      <c r="C200" s="160" t="str">
        <f t="shared" si="30"/>
        <v>E4203</v>
      </c>
      <c r="D200" s="160" t="str">
        <f t="shared" si="31"/>
        <v>E4203</v>
      </c>
      <c r="E200" t="str">
        <f>INDEX('KI 2019-20'!D$9:D$383,MATCH($B200,'KI 2019-20'!$B$9:$B$383,0))</f>
        <v>MD</v>
      </c>
      <c r="F200" t="str">
        <f>INDEX('KI 2019-20'!E$9:E$383,MATCH($B200,'KI 2019-20'!$B$9:$B$383,0))</f>
        <v>P1701</v>
      </c>
      <c r="G200" s="119">
        <v>0</v>
      </c>
      <c r="H200" s="120" t="str">
        <f>INDEX('KI 2019-20'!F$9:F$383,MATCH($B200,'KI 2019-20'!$B$9:$B$383,0))</f>
        <v>Manchester</v>
      </c>
      <c r="I200" s="154">
        <f>_xlfn.IFNA(IF($B200=$B$382,0,INDEX('I.Supplementary 2019-20'!N$8:N$191,MATCH($B200,'I.Supplementary 2019-20'!$B$8:$B$191,0))),INDEX('KI 2019-20'!N$9:N$383,MATCH($B200,'KI 2019-20'!$B$9:$B$383,0)))</f>
        <v>52.165777552922982</v>
      </c>
      <c r="J200" s="153">
        <f>_xlfn.IFNA(IF($B200=$B$382,0,INDEX('I.Supplementary 2019-20'!O$8:O$191,MATCH($B200,'I.Supplementary 2019-20'!$B$8:$B$191,0))),INDEX('KI 2019-20'!O$9:O$383,MATCH($B200,'KI 2019-20'!$B$9:$B$383,0)))</f>
        <v>4.8753161764666624</v>
      </c>
      <c r="K200" s="153">
        <f>_xlfn.IFNA(IF($B200=$B$382,0,INDEX('I.Supplementary 2019-20'!P$8:P$191,MATCH($B200,'I.Supplementary 2019-20'!$B$8:$B$191,0))),INDEX('KI 2019-20'!P$9:P$383,MATCH($B200,'KI 2019-20'!$B$9:$B$383,0)))</f>
        <v>0</v>
      </c>
      <c r="L200" s="153">
        <f>_xlfn.IFNA(IF($B200=$B$382,0,INDEX('I.Supplementary 2019-20'!Q$8:Q$191,MATCH($B200,'I.Supplementary 2019-20'!$B$8:$B$191,0))),INDEX('KI 2019-20'!Q$9:Q$383,MATCH($B200,'KI 2019-20'!$B$9:$B$383,0)))</f>
        <v>0</v>
      </c>
      <c r="M200" s="155">
        <f>_xlfn.IFNA(IF($B200=$B$382,0,INDEX('I.Supplementary 2019-20'!R$8:R$191,MATCH($B200,'I.Supplementary 2019-20'!$B$8:$B$191,0))),INDEX('KI 2019-20'!R$9:R$383,MATCH($B200,'KI 2019-20'!$B$9:$B$383,0)))</f>
        <v>0</v>
      </c>
      <c r="N200" s="153">
        <f>_xlfn.IFNA(IF($B200=$B$382,0,INDEX('I.Supplementary 2019-20'!S$8:S$191,MATCH($B200,'I.Supplementary 2019-20'!$B$8:$B$191,0))),INDEX('KI 2019-20'!S$9:S$383,MATCH($B200,'KI 2019-20'!$B$9:$B$383,0)))</f>
        <v>147.34013160610954</v>
      </c>
      <c r="O200" s="153">
        <f>_xlfn.IFNA(IF($B200=$B$382,0,INDEX('I.Supplementary 2019-20'!T$8:T$191,MATCH($B200,'I.Supplementary 2019-20'!$B$8:$B$191,0))),INDEX('KI 2019-20'!T$9:T$383,MATCH($B200,'KI 2019-20'!$B$9:$B$383,0)))</f>
        <v>28.561299402802437</v>
      </c>
      <c r="P200" s="153">
        <f>_xlfn.IFNA(IF($B200=$B$382,0,INDEX('I.Supplementary 2019-20'!U$8:U$191,MATCH($B200,'I.Supplementary 2019-20'!$B$8:$B$191,0))),INDEX('KI 2019-20'!U$9:U$383,MATCH($B200,'KI 2019-20'!$B$9:$B$383,0)))</f>
        <v>0</v>
      </c>
      <c r="Q200" s="153">
        <f>_xlfn.IFNA(IF($B200=$B$382,0,INDEX('I.Supplementary 2019-20'!V$8:V$191,MATCH($B200,'I.Supplementary 2019-20'!$B$8:$B$191,0))),INDEX('KI 2019-20'!V$9:V$383,MATCH($B200,'KI 2019-20'!$B$9:$B$383,0)))</f>
        <v>0</v>
      </c>
      <c r="R200" s="155">
        <f>_xlfn.IFNA(IF($B200=$B$382,0,INDEX('I.Supplementary 2019-20'!W$8:W$191,MATCH($B200,'I.Supplementary 2019-20'!$B$8:$B$191,0))),INDEX('KI 2019-20'!W$9:W$383,MATCH($B200,'KI 2019-20'!$B$9:$B$383,0)))</f>
        <v>0</v>
      </c>
      <c r="S200" s="153">
        <f>_xlfn.IFNA(IF($B200=$B$382,0,INDEX('I.Supplementary 2019-20'!X$8:X$191,MATCH($B200,'I.Supplementary 2019-20'!$B$8:$B$191,0))),INDEX('KI 2019-20'!X$9:X$383,MATCH($B200,'KI 2019-20'!$B$9:$B$383,0)))</f>
        <v>199.50590915903251</v>
      </c>
      <c r="T200" s="153">
        <f>_xlfn.IFNA(IF($B200=$B$382,0,INDEX('I.Supplementary 2019-20'!Y$8:Y$191,MATCH($B200,'I.Supplementary 2019-20'!$B$8:$B$191,0))),INDEX('KI 2019-20'!Y$9:Y$383,MATCH($B200,'KI 2019-20'!$B$9:$B$383,0)))</f>
        <v>33.436615579269102</v>
      </c>
      <c r="U200" s="153">
        <f>_xlfn.IFNA(IF($B200=$B$382,0,INDEX('I.Supplementary 2019-20'!Z$8:Z$191,MATCH($B200,'I.Supplementary 2019-20'!$B$8:$B$191,0))),INDEX('KI 2019-20'!Z$9:Z$383,MATCH($B200,'KI 2019-20'!$B$9:$B$383,0)))</f>
        <v>0</v>
      </c>
      <c r="V200" s="153">
        <f>_xlfn.IFNA(IF($B200=$B$382,0,INDEX('I.Supplementary 2019-20'!AA$8:AA$191,MATCH($B200,'I.Supplementary 2019-20'!$B$8:$B$191,0))),INDEX('KI 2019-20'!AA$9:AA$383,MATCH($B200,'KI 2019-20'!$B$9:$B$383,0)))</f>
        <v>0</v>
      </c>
      <c r="W200" s="155">
        <f>_xlfn.IFNA(IF($B200=$B$382,0,INDEX('I.Supplementary 2019-20'!AB$8:AB$191,MATCH($B200,'I.Supplementary 2019-20'!$B$8:$B$191,0))),INDEX('KI 2019-20'!AB$9:AB$383,MATCH($B200,'KI 2019-20'!$B$9:$B$383,0)))</f>
        <v>0</v>
      </c>
      <c r="Y200" s="154">
        <f>_xlfn.IFNA(IF($B200=$B$382,0,INDEX('I.Supplementary 2019-20'!$I$8:$I$191,MATCH($B200,'I.Supplementary 2019-20'!$B$8:$B$191,0))),INDEX('KI 2019-20'!$I$9:$I$383,MATCH($B200,'KI 2019-20'!$B$9:$B$383,0)))</f>
        <v>57.041093729389637</v>
      </c>
      <c r="Z200" s="153">
        <f>_xlfn.IFNA(IF($B200=$B$382,0,INDEX('I.Supplementary 2019-20'!$J$8:$J$191,MATCH($B200,'I.Supplementary 2019-20'!$B$8:$B$191,0))),INDEX('KI 2019-20'!$J$9:$J$383,MATCH($B200,'KI 2019-20'!$B$9:$B$383,0)))</f>
        <v>175.90143100891197</v>
      </c>
      <c r="AA200" s="155">
        <f>_xlfn.IFNA(IF($B200=$B$382,0,INDEX('I.Supplementary 2019-20'!$H$8:$H$191,MATCH($B200,'I.Supplementary 2019-20'!$B$8:$B$191,0))),INDEX('KI 2019-20'!$H$9:$H$383,MATCH($B200,'KI 2019-20'!$B$9:$B$383,0)))</f>
        <v>232.94252473830161</v>
      </c>
      <c r="AC200" s="156">
        <f>I200*('Other inputs'!$C$6/'Other inputs'!$C$5)</f>
        <v>53.015729122013376</v>
      </c>
      <c r="AD200" s="149">
        <f>IF(B200=$B$35,J200*('Other inputs'!$C$6/'Other inputs'!$C$5)-('Other inputs'!$C$18/1000000),J200*('Other inputs'!$C$6/'Other inputs'!$C$5))</f>
        <v>4.95475106325227</v>
      </c>
      <c r="AE200" s="149">
        <f>K200*('Other inputs'!$C$6/'Other inputs'!$C$5)</f>
        <v>0</v>
      </c>
      <c r="AF200" s="149">
        <f>L200*('Other inputs'!$C$6/'Other inputs'!$C$5)</f>
        <v>0</v>
      </c>
      <c r="AG200" s="188">
        <f>M200*('Other inputs'!$C$6/'Other inputs'!$C$5)</f>
        <v>0</v>
      </c>
      <c r="AH200" s="149">
        <f>N200*('Other inputs'!$C$6/'Other inputs'!$C$5)</f>
        <v>149.7407854815655</v>
      </c>
      <c r="AI200" s="149">
        <f>O200*('Other inputs'!$C$6/'Other inputs'!$C$5)</f>
        <v>29.026656623214699</v>
      </c>
      <c r="AJ200" s="149">
        <f>P200*('Other inputs'!$C$6/'Other inputs'!$C$5)</f>
        <v>0</v>
      </c>
      <c r="AK200" s="149">
        <f>Q200*('Other inputs'!$C$6/'Other inputs'!$C$5)</f>
        <v>0</v>
      </c>
      <c r="AL200" s="188">
        <f>R200*('Other inputs'!$C$6/'Other inputs'!$C$5)</f>
        <v>0</v>
      </c>
      <c r="AM200" s="156">
        <f t="shared" si="32"/>
        <v>202.75651460357886</v>
      </c>
      <c r="AN200" s="149">
        <f t="shared" si="33"/>
        <v>33.981407686466966</v>
      </c>
      <c r="AO200" s="149">
        <f t="shared" si="34"/>
        <v>0</v>
      </c>
      <c r="AP200" s="149">
        <f t="shared" si="35"/>
        <v>0</v>
      </c>
      <c r="AQ200" s="188">
        <f t="shared" si="36"/>
        <v>0</v>
      </c>
      <c r="AR200" s="149"/>
      <c r="AS200" s="156">
        <f>IF(D200=$C$171,'Other inputs'!$C$12/1000000,SUM(AC200:AG200))</f>
        <v>57.970480185265643</v>
      </c>
      <c r="AT200" s="200">
        <f>IF(D200=$C$171,$Z$171*('Other inputs'!$C$6/'Other inputs'!$C$5),SUM(AH200:AL200))</f>
        <v>178.7674421047802</v>
      </c>
      <c r="AU200" s="210">
        <f t="shared" si="37"/>
        <v>236.73792229004584</v>
      </c>
      <c r="AV200" s="214"/>
      <c r="AW200" s="199">
        <f>IF($G200=1,0,AC200*('Other inputs'!$F$6/'Other inputs'!$F$5))</f>
        <v>53.308903660936949</v>
      </c>
      <c r="AX200" s="200">
        <f>IF($G200=1,0,AD200*('Other inputs'!$F$6/'Other inputs'!$F$5))</f>
        <v>4.9821506083025122</v>
      </c>
      <c r="AY200" s="200">
        <f>IF($G200=1,0,AE200*('Other inputs'!$F$6/'Other inputs'!$F$5))</f>
        <v>0</v>
      </c>
      <c r="AZ200" s="200">
        <f>IF($G200=1,0,AF200*('Other inputs'!$F$6/'Other inputs'!$F$5))</f>
        <v>0</v>
      </c>
      <c r="BA200" s="200">
        <f>IF($G200=1,0,AG200*('Other inputs'!$F$6/'Other inputs'!$F$5))</f>
        <v>0</v>
      </c>
      <c r="BB200" s="199">
        <f>IF($G200=1,0,AH200*('Other inputs'!$C$7/'Other inputs'!$C$6))</f>
        <v>149.7407854815655</v>
      </c>
      <c r="BC200" s="200">
        <f>IF($G200=1,0,AI200*('Other inputs'!$C$7/'Other inputs'!$C$6))</f>
        <v>29.026656623214699</v>
      </c>
      <c r="BD200" s="200">
        <f>IF($G200=1,0,AJ200*('Other inputs'!$C$7/'Other inputs'!$C$6))</f>
        <v>0</v>
      </c>
      <c r="BE200" s="200">
        <f>IF($G200=1,0,AK200*('Other inputs'!$C$7/'Other inputs'!$C$6))</f>
        <v>0</v>
      </c>
      <c r="BF200" s="200">
        <f>IF($G200=1,0,AL200*('Other inputs'!$C$7/'Other inputs'!$C$6))</f>
        <v>0</v>
      </c>
      <c r="BG200" s="199">
        <f t="shared" si="38"/>
        <v>203.04968914250244</v>
      </c>
      <c r="BH200" s="200">
        <f t="shared" si="39"/>
        <v>34.00880723151721</v>
      </c>
      <c r="BI200" s="200">
        <f t="shared" si="40"/>
        <v>0</v>
      </c>
      <c r="BJ200" s="200">
        <f t="shared" si="41"/>
        <v>0</v>
      </c>
      <c r="BK200" s="210">
        <f t="shared" si="42"/>
        <v>0</v>
      </c>
      <c r="BL200" s="200"/>
      <c r="BM200" s="199">
        <f>IF(D200=C$171,'Other inputs'!$C$13/1000000,SUM(AW200:BA200))</f>
        <v>58.29105426923946</v>
      </c>
      <c r="BN200" s="200">
        <f>IF(B200=$B$171,$AT$171*('Other inputs'!$C$7/'Other inputs'!$C$6),SUM(BB200:BF200))</f>
        <v>178.7674421047802</v>
      </c>
      <c r="BO200" s="188">
        <f t="shared" si="43"/>
        <v>237.05849637401965</v>
      </c>
    </row>
    <row r="201" spans="2:67">
      <c r="B201" s="121" t="str">
        <f>'KI 2019-20'!B202</f>
        <v>E3035</v>
      </c>
      <c r="C201" s="160" t="str">
        <f t="shared" ref="C201:C264" si="44">IF(B201="E7034","E6134",IF(B201="E7028","E6128",IF(B201="E7027","E6127",B201)))</f>
        <v>E3035</v>
      </c>
      <c r="D201" s="160" t="str">
        <f t="shared" ref="D201:D264" si="45">IF(C201=$C$170,"E2101O",C201)</f>
        <v>E3035</v>
      </c>
      <c r="E201" t="str">
        <f>INDEX('KI 2019-20'!D$9:D$383,MATCH($B201,'KI 2019-20'!$B$9:$B$383,0))</f>
        <v>SD</v>
      </c>
      <c r="F201">
        <f>INDEX('KI 2019-20'!E$9:E$383,MATCH($B201,'KI 2019-20'!$B$9:$B$383,0))</f>
        <v>0</v>
      </c>
      <c r="G201" s="119">
        <v>0</v>
      </c>
      <c r="H201" s="120" t="str">
        <f>INDEX('KI 2019-20'!F$9:F$383,MATCH($B201,'KI 2019-20'!$B$9:$B$383,0))</f>
        <v>Mansfield</v>
      </c>
      <c r="I201" s="154">
        <f>_xlfn.IFNA(IF($B201=$B$382,0,INDEX('I.Supplementary 2019-20'!N$8:N$191,MATCH($B201,'I.Supplementary 2019-20'!$B$8:$B$191,0))),INDEX('KI 2019-20'!N$9:N$383,MATCH($B201,'KI 2019-20'!$B$9:$B$383,0)))</f>
        <v>0</v>
      </c>
      <c r="J201" s="153">
        <f>_xlfn.IFNA(IF($B201=$B$382,0,INDEX('I.Supplementary 2019-20'!O$8:O$191,MATCH($B201,'I.Supplementary 2019-20'!$B$8:$B$191,0))),INDEX('KI 2019-20'!O$9:O$383,MATCH($B201,'KI 2019-20'!$B$9:$B$383,0)))</f>
        <v>0.24414350321584194</v>
      </c>
      <c r="K201" s="153">
        <f>_xlfn.IFNA(IF($B201=$B$382,0,INDEX('I.Supplementary 2019-20'!P$8:P$191,MATCH($B201,'I.Supplementary 2019-20'!$B$8:$B$191,0))),INDEX('KI 2019-20'!P$9:P$383,MATCH($B201,'KI 2019-20'!$B$9:$B$383,0)))</f>
        <v>0</v>
      </c>
      <c r="L201" s="153">
        <f>_xlfn.IFNA(IF($B201=$B$382,0,INDEX('I.Supplementary 2019-20'!Q$8:Q$191,MATCH($B201,'I.Supplementary 2019-20'!$B$8:$B$191,0))),INDEX('KI 2019-20'!Q$9:Q$383,MATCH($B201,'KI 2019-20'!$B$9:$B$383,0)))</f>
        <v>0</v>
      </c>
      <c r="M201" s="155">
        <f>_xlfn.IFNA(IF($B201=$B$382,0,INDEX('I.Supplementary 2019-20'!R$8:R$191,MATCH($B201,'I.Supplementary 2019-20'!$B$8:$B$191,0))),INDEX('KI 2019-20'!R$9:R$383,MATCH($B201,'KI 2019-20'!$B$9:$B$383,0)))</f>
        <v>0</v>
      </c>
      <c r="N201" s="153">
        <f>_xlfn.IFNA(IF($B201=$B$382,0,INDEX('I.Supplementary 2019-20'!S$8:S$191,MATCH($B201,'I.Supplementary 2019-20'!$B$8:$B$191,0))),INDEX('KI 2019-20'!S$9:S$383,MATCH($B201,'KI 2019-20'!$B$9:$B$383,0)))</f>
        <v>0</v>
      </c>
      <c r="O201" s="153">
        <f>_xlfn.IFNA(IF($B201=$B$382,0,INDEX('I.Supplementary 2019-20'!T$8:T$191,MATCH($B201,'I.Supplementary 2019-20'!$B$8:$B$191,0))),INDEX('KI 2019-20'!T$9:T$383,MATCH($B201,'KI 2019-20'!$B$9:$B$383,0)))</f>
        <v>3.6721913097426615</v>
      </c>
      <c r="P201" s="153">
        <f>_xlfn.IFNA(IF($B201=$B$382,0,INDEX('I.Supplementary 2019-20'!U$8:U$191,MATCH($B201,'I.Supplementary 2019-20'!$B$8:$B$191,0))),INDEX('KI 2019-20'!U$9:U$383,MATCH($B201,'KI 2019-20'!$B$9:$B$383,0)))</f>
        <v>0</v>
      </c>
      <c r="Q201" s="153">
        <f>_xlfn.IFNA(IF($B201=$B$382,0,INDEX('I.Supplementary 2019-20'!V$8:V$191,MATCH($B201,'I.Supplementary 2019-20'!$B$8:$B$191,0))),INDEX('KI 2019-20'!V$9:V$383,MATCH($B201,'KI 2019-20'!$B$9:$B$383,0)))</f>
        <v>0</v>
      </c>
      <c r="R201" s="155">
        <f>_xlfn.IFNA(IF($B201=$B$382,0,INDEX('I.Supplementary 2019-20'!W$8:W$191,MATCH($B201,'I.Supplementary 2019-20'!$B$8:$B$191,0))),INDEX('KI 2019-20'!W$9:W$383,MATCH($B201,'KI 2019-20'!$B$9:$B$383,0)))</f>
        <v>0</v>
      </c>
      <c r="S201" s="153">
        <f>_xlfn.IFNA(IF($B201=$B$382,0,INDEX('I.Supplementary 2019-20'!X$8:X$191,MATCH($B201,'I.Supplementary 2019-20'!$B$8:$B$191,0))),INDEX('KI 2019-20'!X$9:X$383,MATCH($B201,'KI 2019-20'!$B$9:$B$383,0)))</f>
        <v>0</v>
      </c>
      <c r="T201" s="153">
        <f>_xlfn.IFNA(IF($B201=$B$382,0,INDEX('I.Supplementary 2019-20'!Y$8:Y$191,MATCH($B201,'I.Supplementary 2019-20'!$B$8:$B$191,0))),INDEX('KI 2019-20'!Y$9:Y$383,MATCH($B201,'KI 2019-20'!$B$9:$B$383,0)))</f>
        <v>3.9163348129585036</v>
      </c>
      <c r="U201" s="153">
        <f>_xlfn.IFNA(IF($B201=$B$382,0,INDEX('I.Supplementary 2019-20'!Z$8:Z$191,MATCH($B201,'I.Supplementary 2019-20'!$B$8:$B$191,0))),INDEX('KI 2019-20'!Z$9:Z$383,MATCH($B201,'KI 2019-20'!$B$9:$B$383,0)))</f>
        <v>0</v>
      </c>
      <c r="V201" s="153">
        <f>_xlfn.IFNA(IF($B201=$B$382,0,INDEX('I.Supplementary 2019-20'!AA$8:AA$191,MATCH($B201,'I.Supplementary 2019-20'!$B$8:$B$191,0))),INDEX('KI 2019-20'!AA$9:AA$383,MATCH($B201,'KI 2019-20'!$B$9:$B$383,0)))</f>
        <v>0</v>
      </c>
      <c r="W201" s="155">
        <f>_xlfn.IFNA(IF($B201=$B$382,0,INDEX('I.Supplementary 2019-20'!AB$8:AB$191,MATCH($B201,'I.Supplementary 2019-20'!$B$8:$B$191,0))),INDEX('KI 2019-20'!AB$9:AB$383,MATCH($B201,'KI 2019-20'!$B$9:$B$383,0)))</f>
        <v>0</v>
      </c>
      <c r="Y201" s="154">
        <f>_xlfn.IFNA(IF($B201=$B$382,0,INDEX('I.Supplementary 2019-20'!$I$8:$I$191,MATCH($B201,'I.Supplementary 2019-20'!$B$8:$B$191,0))),INDEX('KI 2019-20'!$I$9:$I$383,MATCH($B201,'KI 2019-20'!$B$9:$B$383,0)))</f>
        <v>0.24414350321584194</v>
      </c>
      <c r="Z201" s="153">
        <f>_xlfn.IFNA(IF($B201=$B$382,0,INDEX('I.Supplementary 2019-20'!$J$8:$J$191,MATCH($B201,'I.Supplementary 2019-20'!$B$8:$B$191,0))),INDEX('KI 2019-20'!$J$9:$J$383,MATCH($B201,'KI 2019-20'!$B$9:$B$383,0)))</f>
        <v>3.6721913097426615</v>
      </c>
      <c r="AA201" s="155">
        <f>_xlfn.IFNA(IF($B201=$B$382,0,INDEX('I.Supplementary 2019-20'!$H$8:$H$191,MATCH($B201,'I.Supplementary 2019-20'!$B$8:$B$191,0))),INDEX('KI 2019-20'!$H$9:$H$383,MATCH($B201,'KI 2019-20'!$B$9:$B$383,0)))</f>
        <v>3.9163348129585036</v>
      </c>
      <c r="AC201" s="156">
        <f>I201*('Other inputs'!$C$6/'Other inputs'!$C$5)</f>
        <v>0</v>
      </c>
      <c r="AD201" s="149">
        <f>IF(B201=$B$35,J201*('Other inputs'!$C$6/'Other inputs'!$C$5)-('Other inputs'!$C$18/1000000),J201*('Other inputs'!$C$6/'Other inputs'!$C$5))</f>
        <v>0.24812140143524467</v>
      </c>
      <c r="AE201" s="149">
        <f>K201*('Other inputs'!$C$6/'Other inputs'!$C$5)</f>
        <v>0</v>
      </c>
      <c r="AF201" s="149">
        <f>L201*('Other inputs'!$C$6/'Other inputs'!$C$5)</f>
        <v>0</v>
      </c>
      <c r="AG201" s="188">
        <f>M201*('Other inputs'!$C$6/'Other inputs'!$C$5)</f>
        <v>0</v>
      </c>
      <c r="AH201" s="149">
        <f>N201*('Other inputs'!$C$6/'Other inputs'!$C$5)</f>
        <v>0</v>
      </c>
      <c r="AI201" s="149">
        <f>O201*('Other inputs'!$C$6/'Other inputs'!$C$5)</f>
        <v>3.7320233473759434</v>
      </c>
      <c r="AJ201" s="149">
        <f>P201*('Other inputs'!$C$6/'Other inputs'!$C$5)</f>
        <v>0</v>
      </c>
      <c r="AK201" s="149">
        <f>Q201*('Other inputs'!$C$6/'Other inputs'!$C$5)</f>
        <v>0</v>
      </c>
      <c r="AL201" s="188">
        <f>R201*('Other inputs'!$C$6/'Other inputs'!$C$5)</f>
        <v>0</v>
      </c>
      <c r="AM201" s="156">
        <f t="shared" ref="AM201:AM264" si="46">SUM(AC201,AH201)</f>
        <v>0</v>
      </c>
      <c r="AN201" s="149">
        <f t="shared" ref="AN201:AN264" si="47">SUM(AD201,AI201)</f>
        <v>3.9801447488111883</v>
      </c>
      <c r="AO201" s="149">
        <f t="shared" ref="AO201:AO264" si="48">SUM(AE201,AJ201)</f>
        <v>0</v>
      </c>
      <c r="AP201" s="149">
        <f t="shared" ref="AP201:AP264" si="49">SUM(AF201,AK201)</f>
        <v>0</v>
      </c>
      <c r="AQ201" s="188">
        <f t="shared" ref="AQ201:AQ264" si="50">SUM(AG201,AL201)</f>
        <v>0</v>
      </c>
      <c r="AR201" s="149"/>
      <c r="AS201" s="156">
        <f>IF(D201=$C$171,'Other inputs'!$C$12/1000000,SUM(AC201:AG201))</f>
        <v>0.24812140143524467</v>
      </c>
      <c r="AT201" s="200">
        <f>IF(D201=$C$171,$Z$171*('Other inputs'!$C$6/'Other inputs'!$C$5),SUM(AH201:AL201))</f>
        <v>3.7320233473759434</v>
      </c>
      <c r="AU201" s="210">
        <f t="shared" ref="AU201:AU264" si="51">SUM(AS201:AT201)</f>
        <v>3.9801447488111883</v>
      </c>
      <c r="AV201" s="214"/>
      <c r="AW201" s="199">
        <f>IF($G201=1,0,AC201*('Other inputs'!$F$6/'Other inputs'!$F$5))</f>
        <v>0</v>
      </c>
      <c r="AX201" s="200">
        <f>IF($G201=1,0,AD201*('Other inputs'!$F$6/'Other inputs'!$F$5))</f>
        <v>0.24949350135101558</v>
      </c>
      <c r="AY201" s="200">
        <f>IF($G201=1,0,AE201*('Other inputs'!$F$6/'Other inputs'!$F$5))</f>
        <v>0</v>
      </c>
      <c r="AZ201" s="200">
        <f>IF($G201=1,0,AF201*('Other inputs'!$F$6/'Other inputs'!$F$5))</f>
        <v>0</v>
      </c>
      <c r="BA201" s="200">
        <f>IF($G201=1,0,AG201*('Other inputs'!$F$6/'Other inputs'!$F$5))</f>
        <v>0</v>
      </c>
      <c r="BB201" s="199">
        <f>IF($G201=1,0,AH201*('Other inputs'!$C$7/'Other inputs'!$C$6))</f>
        <v>0</v>
      </c>
      <c r="BC201" s="200">
        <f>IF($G201=1,0,AI201*('Other inputs'!$C$7/'Other inputs'!$C$6))</f>
        <v>3.7320233473759434</v>
      </c>
      <c r="BD201" s="200">
        <f>IF($G201=1,0,AJ201*('Other inputs'!$C$7/'Other inputs'!$C$6))</f>
        <v>0</v>
      </c>
      <c r="BE201" s="200">
        <f>IF($G201=1,0,AK201*('Other inputs'!$C$7/'Other inputs'!$C$6))</f>
        <v>0</v>
      </c>
      <c r="BF201" s="200">
        <f>IF($G201=1,0,AL201*('Other inputs'!$C$7/'Other inputs'!$C$6))</f>
        <v>0</v>
      </c>
      <c r="BG201" s="199">
        <f t="shared" ref="BG201:BG264" si="52">SUM(AW201,BB201)</f>
        <v>0</v>
      </c>
      <c r="BH201" s="200">
        <f t="shared" ref="BH201:BH264" si="53">SUM(AX201,BC201)</f>
        <v>3.981516848726959</v>
      </c>
      <c r="BI201" s="200">
        <f t="shared" ref="BI201:BI264" si="54">SUM(AY201,BD201)</f>
        <v>0</v>
      </c>
      <c r="BJ201" s="200">
        <f t="shared" ref="BJ201:BJ264" si="55">SUM(AZ201,BE201)</f>
        <v>0</v>
      </c>
      <c r="BK201" s="210">
        <f t="shared" ref="BK201:BK264" si="56">SUM(BA201,BF201)</f>
        <v>0</v>
      </c>
      <c r="BL201" s="200"/>
      <c r="BM201" s="199">
        <f>IF(D201=C$171,'Other inputs'!$C$13/1000000,SUM(AW201:BA201))</f>
        <v>0.24949350135101558</v>
      </c>
      <c r="BN201" s="200">
        <f>IF(B201=$B$171,$AT$171*('Other inputs'!$C$7/'Other inputs'!$C$6),SUM(BB201:BF201))</f>
        <v>3.7320233473759434</v>
      </c>
      <c r="BO201" s="188">
        <f t="shared" ref="BO201:BO264" si="57">SUM(BM201:BN201)</f>
        <v>3.981516848726959</v>
      </c>
    </row>
    <row r="202" spans="2:67">
      <c r="B202" s="121" t="str">
        <f>'KI 2019-20'!B203</f>
        <v>E2201</v>
      </c>
      <c r="C202" s="160" t="str">
        <f t="shared" si="44"/>
        <v>E2201</v>
      </c>
      <c r="D202" s="160" t="str">
        <f t="shared" si="45"/>
        <v>E2201</v>
      </c>
      <c r="E202" t="str">
        <f>INDEX('KI 2019-20'!D$9:D$383,MATCH($B202,'KI 2019-20'!$B$9:$B$383,0))</f>
        <v>UNINFIR</v>
      </c>
      <c r="F202">
        <f>INDEX('KI 2019-20'!E$9:E$383,MATCH($B202,'KI 2019-20'!$B$9:$B$383,0))</f>
        <v>0</v>
      </c>
      <c r="G202" s="119">
        <v>0</v>
      </c>
      <c r="H202" s="120" t="str">
        <f>INDEX('KI 2019-20'!F$9:F$383,MATCH($B202,'KI 2019-20'!$B$9:$B$383,0))</f>
        <v>Medway</v>
      </c>
      <c r="I202" s="154">
        <f>_xlfn.IFNA(IF($B202=$B$382,0,INDEX('I.Supplementary 2019-20'!N$8:N$191,MATCH($B202,'I.Supplementary 2019-20'!$B$8:$B$191,0))),INDEX('KI 2019-20'!N$9:N$383,MATCH($B202,'KI 2019-20'!$B$9:$B$383,0)))</f>
        <v>7.2214647973740105</v>
      </c>
      <c r="J202" s="153">
        <f>_xlfn.IFNA(IF($B202=$B$382,0,INDEX('I.Supplementary 2019-20'!O$8:O$191,MATCH($B202,'I.Supplementary 2019-20'!$B$8:$B$191,0))),INDEX('KI 2019-20'!O$9:O$383,MATCH($B202,'KI 2019-20'!$B$9:$B$383,0)))</f>
        <v>-1.1687785429664812</v>
      </c>
      <c r="K202" s="153">
        <f>_xlfn.IFNA(IF($B202=$B$382,0,INDEX('I.Supplementary 2019-20'!P$8:P$191,MATCH($B202,'I.Supplementary 2019-20'!$B$8:$B$191,0))),INDEX('KI 2019-20'!P$9:P$383,MATCH($B202,'KI 2019-20'!$B$9:$B$383,0)))</f>
        <v>0</v>
      </c>
      <c r="L202" s="153">
        <f>_xlfn.IFNA(IF($B202=$B$382,0,INDEX('I.Supplementary 2019-20'!Q$8:Q$191,MATCH($B202,'I.Supplementary 2019-20'!$B$8:$B$191,0))),INDEX('KI 2019-20'!Q$9:Q$383,MATCH($B202,'KI 2019-20'!$B$9:$B$383,0)))</f>
        <v>0</v>
      </c>
      <c r="M202" s="155">
        <f>_xlfn.IFNA(IF($B202=$B$382,0,INDEX('I.Supplementary 2019-20'!R$8:R$191,MATCH($B202,'I.Supplementary 2019-20'!$B$8:$B$191,0))),INDEX('KI 2019-20'!R$9:R$383,MATCH($B202,'KI 2019-20'!$B$9:$B$383,0)))</f>
        <v>0</v>
      </c>
      <c r="N202" s="153">
        <f>_xlfn.IFNA(IF($B202=$B$382,0,INDEX('I.Supplementary 2019-20'!S$8:S$191,MATCH($B202,'I.Supplementary 2019-20'!$B$8:$B$191,0))),INDEX('KI 2019-20'!S$9:S$383,MATCH($B202,'KI 2019-20'!$B$9:$B$383,0)))</f>
        <v>39.03823416846663</v>
      </c>
      <c r="O202" s="153">
        <f>_xlfn.IFNA(IF($B202=$B$382,0,INDEX('I.Supplementary 2019-20'!T$8:T$191,MATCH($B202,'I.Supplementary 2019-20'!$B$8:$B$191,0))),INDEX('KI 2019-20'!T$9:T$383,MATCH($B202,'KI 2019-20'!$B$9:$B$383,0)))</f>
        <v>8.4029815927409981</v>
      </c>
      <c r="P202" s="153">
        <f>_xlfn.IFNA(IF($B202=$B$382,0,INDEX('I.Supplementary 2019-20'!U$8:U$191,MATCH($B202,'I.Supplementary 2019-20'!$B$8:$B$191,0))),INDEX('KI 2019-20'!U$9:U$383,MATCH($B202,'KI 2019-20'!$B$9:$B$383,0)))</f>
        <v>0</v>
      </c>
      <c r="Q202" s="153">
        <f>_xlfn.IFNA(IF($B202=$B$382,0,INDEX('I.Supplementary 2019-20'!V$8:V$191,MATCH($B202,'I.Supplementary 2019-20'!$B$8:$B$191,0))),INDEX('KI 2019-20'!V$9:V$383,MATCH($B202,'KI 2019-20'!$B$9:$B$383,0)))</f>
        <v>0</v>
      </c>
      <c r="R202" s="155">
        <f>_xlfn.IFNA(IF($B202=$B$382,0,INDEX('I.Supplementary 2019-20'!W$8:W$191,MATCH($B202,'I.Supplementary 2019-20'!$B$8:$B$191,0))),INDEX('KI 2019-20'!W$9:W$383,MATCH($B202,'KI 2019-20'!$B$9:$B$383,0)))</f>
        <v>0</v>
      </c>
      <c r="S202" s="153">
        <f>_xlfn.IFNA(IF($B202=$B$382,0,INDEX('I.Supplementary 2019-20'!X$8:X$191,MATCH($B202,'I.Supplementary 2019-20'!$B$8:$B$191,0))),INDEX('KI 2019-20'!X$9:X$383,MATCH($B202,'KI 2019-20'!$B$9:$B$383,0)))</f>
        <v>46.259698965840634</v>
      </c>
      <c r="T202" s="153">
        <f>_xlfn.IFNA(IF($B202=$B$382,0,INDEX('I.Supplementary 2019-20'!Y$8:Y$191,MATCH($B202,'I.Supplementary 2019-20'!$B$8:$B$191,0))),INDEX('KI 2019-20'!Y$9:Y$383,MATCH($B202,'KI 2019-20'!$B$9:$B$383,0)))</f>
        <v>7.234203049774516</v>
      </c>
      <c r="U202" s="153">
        <f>_xlfn.IFNA(IF($B202=$B$382,0,INDEX('I.Supplementary 2019-20'!Z$8:Z$191,MATCH($B202,'I.Supplementary 2019-20'!$B$8:$B$191,0))),INDEX('KI 2019-20'!Z$9:Z$383,MATCH($B202,'KI 2019-20'!$B$9:$B$383,0)))</f>
        <v>0</v>
      </c>
      <c r="V202" s="153">
        <f>_xlfn.IFNA(IF($B202=$B$382,0,INDEX('I.Supplementary 2019-20'!AA$8:AA$191,MATCH($B202,'I.Supplementary 2019-20'!$B$8:$B$191,0))),INDEX('KI 2019-20'!AA$9:AA$383,MATCH($B202,'KI 2019-20'!$B$9:$B$383,0)))</f>
        <v>0</v>
      </c>
      <c r="W202" s="155">
        <f>_xlfn.IFNA(IF($B202=$B$382,0,INDEX('I.Supplementary 2019-20'!AB$8:AB$191,MATCH($B202,'I.Supplementary 2019-20'!$B$8:$B$191,0))),INDEX('KI 2019-20'!AB$9:AB$383,MATCH($B202,'KI 2019-20'!$B$9:$B$383,0)))</f>
        <v>0</v>
      </c>
      <c r="Y202" s="154">
        <f>_xlfn.IFNA(IF($B202=$B$382,0,INDEX('I.Supplementary 2019-20'!$I$8:$I$191,MATCH($B202,'I.Supplementary 2019-20'!$B$8:$B$191,0))),INDEX('KI 2019-20'!$I$9:$I$383,MATCH($B202,'KI 2019-20'!$B$9:$B$383,0)))</f>
        <v>6.0526862544075284</v>
      </c>
      <c r="Z202" s="153">
        <f>_xlfn.IFNA(IF($B202=$B$382,0,INDEX('I.Supplementary 2019-20'!$J$8:$J$191,MATCH($B202,'I.Supplementary 2019-20'!$B$8:$B$191,0))),INDEX('KI 2019-20'!$J$9:$J$383,MATCH($B202,'KI 2019-20'!$B$9:$B$383,0)))</f>
        <v>47.441215761207623</v>
      </c>
      <c r="AA202" s="155">
        <f>_xlfn.IFNA(IF($B202=$B$382,0,INDEX('I.Supplementary 2019-20'!$H$8:$H$191,MATCH($B202,'I.Supplementary 2019-20'!$B$8:$B$191,0))),INDEX('KI 2019-20'!$H$9:$H$383,MATCH($B202,'KI 2019-20'!$B$9:$B$383,0)))</f>
        <v>53.493902015615149</v>
      </c>
      <c r="AC202" s="156">
        <f>I202*('Other inputs'!$C$6/'Other inputs'!$C$5)</f>
        <v>7.3391261382680879</v>
      </c>
      <c r="AD202" s="149">
        <f>IF(B202=$B$35,J202*('Other inputs'!$C$6/'Other inputs'!$C$5)-('Other inputs'!$C$18/1000000),J202*('Other inputs'!$C$6/'Other inputs'!$C$5))</f>
        <v>-1.187821777882432</v>
      </c>
      <c r="AE202" s="149">
        <f>K202*('Other inputs'!$C$6/'Other inputs'!$C$5)</f>
        <v>0</v>
      </c>
      <c r="AF202" s="149">
        <f>L202*('Other inputs'!$C$6/'Other inputs'!$C$5)</f>
        <v>0</v>
      </c>
      <c r="AG202" s="188">
        <f>M202*('Other inputs'!$C$6/'Other inputs'!$C$5)</f>
        <v>0</v>
      </c>
      <c r="AH202" s="149">
        <f>N202*('Other inputs'!$C$6/'Other inputs'!$C$5)</f>
        <v>39.674295010315376</v>
      </c>
      <c r="AI202" s="149">
        <f>O202*('Other inputs'!$C$6/'Other inputs'!$C$5)</f>
        <v>8.5398937164516457</v>
      </c>
      <c r="AJ202" s="149">
        <f>P202*('Other inputs'!$C$6/'Other inputs'!$C$5)</f>
        <v>0</v>
      </c>
      <c r="AK202" s="149">
        <f>Q202*('Other inputs'!$C$6/'Other inputs'!$C$5)</f>
        <v>0</v>
      </c>
      <c r="AL202" s="188">
        <f>R202*('Other inputs'!$C$6/'Other inputs'!$C$5)</f>
        <v>0</v>
      </c>
      <c r="AM202" s="156">
        <f t="shared" si="46"/>
        <v>47.013421148583461</v>
      </c>
      <c r="AN202" s="149">
        <f t="shared" si="47"/>
        <v>7.3520719385692139</v>
      </c>
      <c r="AO202" s="149">
        <f t="shared" si="48"/>
        <v>0</v>
      </c>
      <c r="AP202" s="149">
        <f t="shared" si="49"/>
        <v>0</v>
      </c>
      <c r="AQ202" s="188">
        <f t="shared" si="50"/>
        <v>0</v>
      </c>
      <c r="AR202" s="149"/>
      <c r="AS202" s="156">
        <f>IF(D202=$C$171,'Other inputs'!$C$12/1000000,SUM(AC202:AG202))</f>
        <v>6.1513043603856561</v>
      </c>
      <c r="AT202" s="200">
        <f>IF(D202=$C$171,$Z$171*('Other inputs'!$C$6/'Other inputs'!$C$5),SUM(AH202:AL202))</f>
        <v>48.21418872676702</v>
      </c>
      <c r="AU202" s="210">
        <f t="shared" si="51"/>
        <v>54.365493087152679</v>
      </c>
      <c r="AV202" s="214"/>
      <c r="AW202" s="199">
        <f>IF($G202=1,0,AC202*('Other inputs'!$F$6/'Other inputs'!$F$5))</f>
        <v>7.3797111676041318</v>
      </c>
      <c r="AX202" s="200">
        <f>IF($G202=1,0,AD202*('Other inputs'!$F$6/'Other inputs'!$F$5))</f>
        <v>-1.1943903775757909</v>
      </c>
      <c r="AY202" s="200">
        <f>IF($G202=1,0,AE202*('Other inputs'!$F$6/'Other inputs'!$F$5))</f>
        <v>0</v>
      </c>
      <c r="AZ202" s="200">
        <f>IF($G202=1,0,AF202*('Other inputs'!$F$6/'Other inputs'!$F$5))</f>
        <v>0</v>
      </c>
      <c r="BA202" s="200">
        <f>IF($G202=1,0,AG202*('Other inputs'!$F$6/'Other inputs'!$F$5))</f>
        <v>0</v>
      </c>
      <c r="BB202" s="199">
        <f>IF($G202=1,0,AH202*('Other inputs'!$C$7/'Other inputs'!$C$6))</f>
        <v>39.674295010315376</v>
      </c>
      <c r="BC202" s="200">
        <f>IF($G202=1,0,AI202*('Other inputs'!$C$7/'Other inputs'!$C$6))</f>
        <v>8.5398937164516457</v>
      </c>
      <c r="BD202" s="200">
        <f>IF($G202=1,0,AJ202*('Other inputs'!$C$7/'Other inputs'!$C$6))</f>
        <v>0</v>
      </c>
      <c r="BE202" s="200">
        <f>IF($G202=1,0,AK202*('Other inputs'!$C$7/'Other inputs'!$C$6))</f>
        <v>0</v>
      </c>
      <c r="BF202" s="200">
        <f>IF($G202=1,0,AL202*('Other inputs'!$C$7/'Other inputs'!$C$6))</f>
        <v>0</v>
      </c>
      <c r="BG202" s="199">
        <f t="shared" si="52"/>
        <v>47.054006177919504</v>
      </c>
      <c r="BH202" s="200">
        <f t="shared" si="53"/>
        <v>7.3455033388758544</v>
      </c>
      <c r="BI202" s="200">
        <f t="shared" si="54"/>
        <v>0</v>
      </c>
      <c r="BJ202" s="200">
        <f t="shared" si="55"/>
        <v>0</v>
      </c>
      <c r="BK202" s="210">
        <f t="shared" si="56"/>
        <v>0</v>
      </c>
      <c r="BL202" s="200"/>
      <c r="BM202" s="199">
        <f>IF(D202=C$171,'Other inputs'!$C$13/1000000,SUM(AW202:BA202))</f>
        <v>6.1853207900283405</v>
      </c>
      <c r="BN202" s="200">
        <f>IF(B202=$B$171,$AT$171*('Other inputs'!$C$7/'Other inputs'!$C$6),SUM(BB202:BF202))</f>
        <v>48.21418872676702</v>
      </c>
      <c r="BO202" s="188">
        <f t="shared" si="57"/>
        <v>54.399509516795362</v>
      </c>
    </row>
    <row r="203" spans="2:67">
      <c r="B203" s="121" t="str">
        <f>'KI 2019-20'!B204</f>
        <v>E2436</v>
      </c>
      <c r="C203" s="160" t="str">
        <f t="shared" si="44"/>
        <v>E2436</v>
      </c>
      <c r="D203" s="160" t="str">
        <f t="shared" si="45"/>
        <v>E2436</v>
      </c>
      <c r="E203" t="str">
        <f>INDEX('KI 2019-20'!D$9:D$383,MATCH($B203,'KI 2019-20'!$B$9:$B$383,0))</f>
        <v>SD</v>
      </c>
      <c r="F203" t="str">
        <f>INDEX('KI 2019-20'!E$9:E$383,MATCH($B203,'KI 2019-20'!$B$9:$B$383,0))</f>
        <v>P1913</v>
      </c>
      <c r="G203" s="119">
        <v>0</v>
      </c>
      <c r="H203" s="120" t="str">
        <f>INDEX('KI 2019-20'!F$9:F$383,MATCH($B203,'KI 2019-20'!$B$9:$B$383,0))</f>
        <v>Melton</v>
      </c>
      <c r="I203" s="154">
        <f>_xlfn.IFNA(IF($B203=$B$382,0,INDEX('I.Supplementary 2019-20'!N$8:N$191,MATCH($B203,'I.Supplementary 2019-20'!$B$8:$B$191,0))),INDEX('KI 2019-20'!N$9:N$383,MATCH($B203,'KI 2019-20'!$B$9:$B$383,0)))</f>
        <v>0</v>
      </c>
      <c r="J203" s="153">
        <f>_xlfn.IFNA(IF($B203=$B$382,0,INDEX('I.Supplementary 2019-20'!O$8:O$191,MATCH($B203,'I.Supplementary 2019-20'!$B$8:$B$191,0))),INDEX('KI 2019-20'!O$9:O$383,MATCH($B203,'KI 2019-20'!$B$9:$B$383,0)))</f>
        <v>0</v>
      </c>
      <c r="K203" s="153">
        <f>_xlfn.IFNA(IF($B203=$B$382,0,INDEX('I.Supplementary 2019-20'!P$8:P$191,MATCH($B203,'I.Supplementary 2019-20'!$B$8:$B$191,0))),INDEX('KI 2019-20'!P$9:P$383,MATCH($B203,'KI 2019-20'!$B$9:$B$383,0)))</f>
        <v>0</v>
      </c>
      <c r="L203" s="153">
        <f>_xlfn.IFNA(IF($B203=$B$382,0,INDEX('I.Supplementary 2019-20'!Q$8:Q$191,MATCH($B203,'I.Supplementary 2019-20'!$B$8:$B$191,0))),INDEX('KI 2019-20'!Q$9:Q$383,MATCH($B203,'KI 2019-20'!$B$9:$B$383,0)))</f>
        <v>0</v>
      </c>
      <c r="M203" s="155">
        <f>_xlfn.IFNA(IF($B203=$B$382,0,INDEX('I.Supplementary 2019-20'!R$8:R$191,MATCH($B203,'I.Supplementary 2019-20'!$B$8:$B$191,0))),INDEX('KI 2019-20'!R$9:R$383,MATCH($B203,'KI 2019-20'!$B$9:$B$383,0)))</f>
        <v>0</v>
      </c>
      <c r="N203" s="153">
        <f>_xlfn.IFNA(IF($B203=$B$382,0,INDEX('I.Supplementary 2019-20'!S$8:S$191,MATCH($B203,'I.Supplementary 2019-20'!$B$8:$B$191,0))),INDEX('KI 2019-20'!S$9:S$383,MATCH($B203,'KI 2019-20'!$B$9:$B$383,0)))</f>
        <v>0</v>
      </c>
      <c r="O203" s="153">
        <f>_xlfn.IFNA(IF($B203=$B$382,0,INDEX('I.Supplementary 2019-20'!T$8:T$191,MATCH($B203,'I.Supplementary 2019-20'!$B$8:$B$191,0))),INDEX('KI 2019-20'!T$9:T$383,MATCH($B203,'KI 2019-20'!$B$9:$B$383,0)))</f>
        <v>1.3063461097396316</v>
      </c>
      <c r="P203" s="153">
        <f>_xlfn.IFNA(IF($B203=$B$382,0,INDEX('I.Supplementary 2019-20'!U$8:U$191,MATCH($B203,'I.Supplementary 2019-20'!$B$8:$B$191,0))),INDEX('KI 2019-20'!U$9:U$383,MATCH($B203,'KI 2019-20'!$B$9:$B$383,0)))</f>
        <v>0</v>
      </c>
      <c r="Q203" s="153">
        <f>_xlfn.IFNA(IF($B203=$B$382,0,INDEX('I.Supplementary 2019-20'!V$8:V$191,MATCH($B203,'I.Supplementary 2019-20'!$B$8:$B$191,0))),INDEX('KI 2019-20'!V$9:V$383,MATCH($B203,'KI 2019-20'!$B$9:$B$383,0)))</f>
        <v>0</v>
      </c>
      <c r="R203" s="155">
        <f>_xlfn.IFNA(IF($B203=$B$382,0,INDEX('I.Supplementary 2019-20'!W$8:W$191,MATCH($B203,'I.Supplementary 2019-20'!$B$8:$B$191,0))),INDEX('KI 2019-20'!W$9:W$383,MATCH($B203,'KI 2019-20'!$B$9:$B$383,0)))</f>
        <v>0</v>
      </c>
      <c r="S203" s="153">
        <f>_xlfn.IFNA(IF($B203=$B$382,0,INDEX('I.Supplementary 2019-20'!X$8:X$191,MATCH($B203,'I.Supplementary 2019-20'!$B$8:$B$191,0))),INDEX('KI 2019-20'!X$9:X$383,MATCH($B203,'KI 2019-20'!$B$9:$B$383,0)))</f>
        <v>0</v>
      </c>
      <c r="T203" s="153">
        <f>_xlfn.IFNA(IF($B203=$B$382,0,INDEX('I.Supplementary 2019-20'!Y$8:Y$191,MATCH($B203,'I.Supplementary 2019-20'!$B$8:$B$191,0))),INDEX('KI 2019-20'!Y$9:Y$383,MATCH($B203,'KI 2019-20'!$B$9:$B$383,0)))</f>
        <v>1.3063461097396316</v>
      </c>
      <c r="U203" s="153">
        <f>_xlfn.IFNA(IF($B203=$B$382,0,INDEX('I.Supplementary 2019-20'!Z$8:Z$191,MATCH($B203,'I.Supplementary 2019-20'!$B$8:$B$191,0))),INDEX('KI 2019-20'!Z$9:Z$383,MATCH($B203,'KI 2019-20'!$B$9:$B$383,0)))</f>
        <v>0</v>
      </c>
      <c r="V203" s="153">
        <f>_xlfn.IFNA(IF($B203=$B$382,0,INDEX('I.Supplementary 2019-20'!AA$8:AA$191,MATCH($B203,'I.Supplementary 2019-20'!$B$8:$B$191,0))),INDEX('KI 2019-20'!AA$9:AA$383,MATCH($B203,'KI 2019-20'!$B$9:$B$383,0)))</f>
        <v>0</v>
      </c>
      <c r="W203" s="155">
        <f>_xlfn.IFNA(IF($B203=$B$382,0,INDEX('I.Supplementary 2019-20'!AB$8:AB$191,MATCH($B203,'I.Supplementary 2019-20'!$B$8:$B$191,0))),INDEX('KI 2019-20'!AB$9:AB$383,MATCH($B203,'KI 2019-20'!$B$9:$B$383,0)))</f>
        <v>0</v>
      </c>
      <c r="Y203" s="154">
        <f>_xlfn.IFNA(IF($B203=$B$382,0,INDEX('I.Supplementary 2019-20'!$I$8:$I$191,MATCH($B203,'I.Supplementary 2019-20'!$B$8:$B$191,0))),INDEX('KI 2019-20'!$I$9:$I$383,MATCH($B203,'KI 2019-20'!$B$9:$B$383,0)))</f>
        <v>0</v>
      </c>
      <c r="Z203" s="153">
        <f>_xlfn.IFNA(IF($B203=$B$382,0,INDEX('I.Supplementary 2019-20'!$J$8:$J$191,MATCH($B203,'I.Supplementary 2019-20'!$B$8:$B$191,0))),INDEX('KI 2019-20'!$J$9:$J$383,MATCH($B203,'KI 2019-20'!$B$9:$B$383,0)))</f>
        <v>1.3063461097396316</v>
      </c>
      <c r="AA203" s="155">
        <f>_xlfn.IFNA(IF($B203=$B$382,0,INDEX('I.Supplementary 2019-20'!$H$8:$H$191,MATCH($B203,'I.Supplementary 2019-20'!$B$8:$B$191,0))),INDEX('KI 2019-20'!$H$9:$H$383,MATCH($B203,'KI 2019-20'!$B$9:$B$383,0)))</f>
        <v>1.3063461097396316</v>
      </c>
      <c r="AC203" s="156">
        <f>I203*('Other inputs'!$C$6/'Other inputs'!$C$5)</f>
        <v>0</v>
      </c>
      <c r="AD203" s="149">
        <f>IF(B203=$B$35,J203*('Other inputs'!$C$6/'Other inputs'!$C$5)-('Other inputs'!$C$18/1000000),J203*('Other inputs'!$C$6/'Other inputs'!$C$5))</f>
        <v>0</v>
      </c>
      <c r="AE203" s="149">
        <f>K203*('Other inputs'!$C$6/'Other inputs'!$C$5)</f>
        <v>0</v>
      </c>
      <c r="AF203" s="149">
        <f>L203*('Other inputs'!$C$6/'Other inputs'!$C$5)</f>
        <v>0</v>
      </c>
      <c r="AG203" s="188">
        <f>M203*('Other inputs'!$C$6/'Other inputs'!$C$5)</f>
        <v>0</v>
      </c>
      <c r="AH203" s="149">
        <f>N203*('Other inputs'!$C$6/'Other inputs'!$C$5)</f>
        <v>0</v>
      </c>
      <c r="AI203" s="149">
        <f>O203*('Other inputs'!$C$6/'Other inputs'!$C$5)</f>
        <v>1.3276307714054505</v>
      </c>
      <c r="AJ203" s="149">
        <f>P203*('Other inputs'!$C$6/'Other inputs'!$C$5)</f>
        <v>0</v>
      </c>
      <c r="AK203" s="149">
        <f>Q203*('Other inputs'!$C$6/'Other inputs'!$C$5)</f>
        <v>0</v>
      </c>
      <c r="AL203" s="188">
        <f>R203*('Other inputs'!$C$6/'Other inputs'!$C$5)</f>
        <v>0</v>
      </c>
      <c r="AM203" s="156">
        <f t="shared" si="46"/>
        <v>0</v>
      </c>
      <c r="AN203" s="149">
        <f t="shared" si="47"/>
        <v>1.3276307714054505</v>
      </c>
      <c r="AO203" s="149">
        <f t="shared" si="48"/>
        <v>0</v>
      </c>
      <c r="AP203" s="149">
        <f t="shared" si="49"/>
        <v>0</v>
      </c>
      <c r="AQ203" s="188">
        <f t="shared" si="50"/>
        <v>0</v>
      </c>
      <c r="AR203" s="149"/>
      <c r="AS203" s="156">
        <f>IF(D203=$C$171,'Other inputs'!$C$12/1000000,SUM(AC203:AG203))</f>
        <v>0</v>
      </c>
      <c r="AT203" s="200">
        <f>IF(D203=$C$171,$Z$171*('Other inputs'!$C$6/'Other inputs'!$C$5),SUM(AH203:AL203))</f>
        <v>1.3276307714054505</v>
      </c>
      <c r="AU203" s="210">
        <f t="shared" si="51"/>
        <v>1.3276307714054505</v>
      </c>
      <c r="AV203" s="214"/>
      <c r="AW203" s="199">
        <f>IF($G203=1,0,AC203*('Other inputs'!$F$6/'Other inputs'!$F$5))</f>
        <v>0</v>
      </c>
      <c r="AX203" s="200">
        <f>IF($G203=1,0,AD203*('Other inputs'!$F$6/'Other inputs'!$F$5))</f>
        <v>0</v>
      </c>
      <c r="AY203" s="200">
        <f>IF($G203=1,0,AE203*('Other inputs'!$F$6/'Other inputs'!$F$5))</f>
        <v>0</v>
      </c>
      <c r="AZ203" s="200">
        <f>IF($G203=1,0,AF203*('Other inputs'!$F$6/'Other inputs'!$F$5))</f>
        <v>0</v>
      </c>
      <c r="BA203" s="200">
        <f>IF($G203=1,0,AG203*('Other inputs'!$F$6/'Other inputs'!$F$5))</f>
        <v>0</v>
      </c>
      <c r="BB203" s="199">
        <f>IF($G203=1,0,AH203*('Other inputs'!$C$7/'Other inputs'!$C$6))</f>
        <v>0</v>
      </c>
      <c r="BC203" s="200">
        <f>IF($G203=1,0,AI203*('Other inputs'!$C$7/'Other inputs'!$C$6))</f>
        <v>1.3276307714054505</v>
      </c>
      <c r="BD203" s="200">
        <f>IF($G203=1,0,AJ203*('Other inputs'!$C$7/'Other inputs'!$C$6))</f>
        <v>0</v>
      </c>
      <c r="BE203" s="200">
        <f>IF($G203=1,0,AK203*('Other inputs'!$C$7/'Other inputs'!$C$6))</f>
        <v>0</v>
      </c>
      <c r="BF203" s="200">
        <f>IF($G203=1,0,AL203*('Other inputs'!$C$7/'Other inputs'!$C$6))</f>
        <v>0</v>
      </c>
      <c r="BG203" s="199">
        <f t="shared" si="52"/>
        <v>0</v>
      </c>
      <c r="BH203" s="200">
        <f t="shared" si="53"/>
        <v>1.3276307714054505</v>
      </c>
      <c r="BI203" s="200">
        <f t="shared" si="54"/>
        <v>0</v>
      </c>
      <c r="BJ203" s="200">
        <f t="shared" si="55"/>
        <v>0</v>
      </c>
      <c r="BK203" s="210">
        <f t="shared" si="56"/>
        <v>0</v>
      </c>
      <c r="BL203" s="200"/>
      <c r="BM203" s="199">
        <f>IF(D203=C$171,'Other inputs'!$C$13/1000000,SUM(AW203:BA203))</f>
        <v>0</v>
      </c>
      <c r="BN203" s="200">
        <f>IF(B203=$B$171,$AT$171*('Other inputs'!$C$7/'Other inputs'!$C$6),SUM(BB203:BF203))</f>
        <v>1.3276307714054505</v>
      </c>
      <c r="BO203" s="188">
        <f t="shared" si="57"/>
        <v>1.3276307714054505</v>
      </c>
    </row>
    <row r="204" spans="2:67">
      <c r="B204" s="121" t="str">
        <f>'KI 2019-20'!B205</f>
        <v>E3331</v>
      </c>
      <c r="C204" s="160" t="str">
        <f t="shared" si="44"/>
        <v>E3331</v>
      </c>
      <c r="D204" s="160" t="str">
        <f t="shared" si="45"/>
        <v>E3331</v>
      </c>
      <c r="E204" t="str">
        <f>INDEX('KI 2019-20'!D$9:D$383,MATCH($B204,'KI 2019-20'!$B$9:$B$383,0))</f>
        <v>SD</v>
      </c>
      <c r="F204" t="str">
        <f>INDEX('KI 2019-20'!E$9:E$383,MATCH($B204,'KI 2019-20'!$B$9:$B$383,0))</f>
        <v>P1911</v>
      </c>
      <c r="G204" s="119">
        <v>0</v>
      </c>
      <c r="H204" s="120" t="str">
        <f>INDEX('KI 2019-20'!F$9:F$383,MATCH($B204,'KI 2019-20'!$B$9:$B$383,0))</f>
        <v>Mendip</v>
      </c>
      <c r="I204" s="154">
        <f>_xlfn.IFNA(IF($B204=$B$382,0,INDEX('I.Supplementary 2019-20'!N$8:N$191,MATCH($B204,'I.Supplementary 2019-20'!$B$8:$B$191,0))),INDEX('KI 2019-20'!N$9:N$383,MATCH($B204,'KI 2019-20'!$B$9:$B$383,0)))</f>
        <v>0</v>
      </c>
      <c r="J204" s="153">
        <f>_xlfn.IFNA(IF($B204=$B$382,0,INDEX('I.Supplementary 2019-20'!O$8:O$191,MATCH($B204,'I.Supplementary 2019-20'!$B$8:$B$191,0))),INDEX('KI 2019-20'!O$9:O$383,MATCH($B204,'KI 2019-20'!$B$9:$B$383,0)))</f>
        <v>0</v>
      </c>
      <c r="K204" s="153">
        <f>_xlfn.IFNA(IF($B204=$B$382,0,INDEX('I.Supplementary 2019-20'!P$8:P$191,MATCH($B204,'I.Supplementary 2019-20'!$B$8:$B$191,0))),INDEX('KI 2019-20'!P$9:P$383,MATCH($B204,'KI 2019-20'!$B$9:$B$383,0)))</f>
        <v>0</v>
      </c>
      <c r="L204" s="153">
        <f>_xlfn.IFNA(IF($B204=$B$382,0,INDEX('I.Supplementary 2019-20'!Q$8:Q$191,MATCH($B204,'I.Supplementary 2019-20'!$B$8:$B$191,0))),INDEX('KI 2019-20'!Q$9:Q$383,MATCH($B204,'KI 2019-20'!$B$9:$B$383,0)))</f>
        <v>0</v>
      </c>
      <c r="M204" s="155">
        <f>_xlfn.IFNA(IF($B204=$B$382,0,INDEX('I.Supplementary 2019-20'!R$8:R$191,MATCH($B204,'I.Supplementary 2019-20'!$B$8:$B$191,0))),INDEX('KI 2019-20'!R$9:R$383,MATCH($B204,'KI 2019-20'!$B$9:$B$383,0)))</f>
        <v>0</v>
      </c>
      <c r="N204" s="153">
        <f>_xlfn.IFNA(IF($B204=$B$382,0,INDEX('I.Supplementary 2019-20'!S$8:S$191,MATCH($B204,'I.Supplementary 2019-20'!$B$8:$B$191,0))),INDEX('KI 2019-20'!S$9:S$383,MATCH($B204,'KI 2019-20'!$B$9:$B$383,0)))</f>
        <v>0</v>
      </c>
      <c r="O204" s="153">
        <f>_xlfn.IFNA(IF($B204=$B$382,0,INDEX('I.Supplementary 2019-20'!T$8:T$191,MATCH($B204,'I.Supplementary 2019-20'!$B$8:$B$191,0))),INDEX('KI 2019-20'!T$9:T$383,MATCH($B204,'KI 2019-20'!$B$9:$B$383,0)))</f>
        <v>2.8598287712469923</v>
      </c>
      <c r="P204" s="153">
        <f>_xlfn.IFNA(IF($B204=$B$382,0,INDEX('I.Supplementary 2019-20'!U$8:U$191,MATCH($B204,'I.Supplementary 2019-20'!$B$8:$B$191,0))),INDEX('KI 2019-20'!U$9:U$383,MATCH($B204,'KI 2019-20'!$B$9:$B$383,0)))</f>
        <v>0</v>
      </c>
      <c r="Q204" s="153">
        <f>_xlfn.IFNA(IF($B204=$B$382,0,INDEX('I.Supplementary 2019-20'!V$8:V$191,MATCH($B204,'I.Supplementary 2019-20'!$B$8:$B$191,0))),INDEX('KI 2019-20'!V$9:V$383,MATCH($B204,'KI 2019-20'!$B$9:$B$383,0)))</f>
        <v>0</v>
      </c>
      <c r="R204" s="155">
        <f>_xlfn.IFNA(IF($B204=$B$382,0,INDEX('I.Supplementary 2019-20'!W$8:W$191,MATCH($B204,'I.Supplementary 2019-20'!$B$8:$B$191,0))),INDEX('KI 2019-20'!W$9:W$383,MATCH($B204,'KI 2019-20'!$B$9:$B$383,0)))</f>
        <v>0</v>
      </c>
      <c r="S204" s="153">
        <f>_xlfn.IFNA(IF($B204=$B$382,0,INDEX('I.Supplementary 2019-20'!X$8:X$191,MATCH($B204,'I.Supplementary 2019-20'!$B$8:$B$191,0))),INDEX('KI 2019-20'!X$9:X$383,MATCH($B204,'KI 2019-20'!$B$9:$B$383,0)))</f>
        <v>0</v>
      </c>
      <c r="T204" s="153">
        <f>_xlfn.IFNA(IF($B204=$B$382,0,INDEX('I.Supplementary 2019-20'!Y$8:Y$191,MATCH($B204,'I.Supplementary 2019-20'!$B$8:$B$191,0))),INDEX('KI 2019-20'!Y$9:Y$383,MATCH($B204,'KI 2019-20'!$B$9:$B$383,0)))</f>
        <v>2.8598287712469923</v>
      </c>
      <c r="U204" s="153">
        <f>_xlfn.IFNA(IF($B204=$B$382,0,INDEX('I.Supplementary 2019-20'!Z$8:Z$191,MATCH($B204,'I.Supplementary 2019-20'!$B$8:$B$191,0))),INDEX('KI 2019-20'!Z$9:Z$383,MATCH($B204,'KI 2019-20'!$B$9:$B$383,0)))</f>
        <v>0</v>
      </c>
      <c r="V204" s="153">
        <f>_xlfn.IFNA(IF($B204=$B$382,0,INDEX('I.Supplementary 2019-20'!AA$8:AA$191,MATCH($B204,'I.Supplementary 2019-20'!$B$8:$B$191,0))),INDEX('KI 2019-20'!AA$9:AA$383,MATCH($B204,'KI 2019-20'!$B$9:$B$383,0)))</f>
        <v>0</v>
      </c>
      <c r="W204" s="155">
        <f>_xlfn.IFNA(IF($B204=$B$382,0,INDEX('I.Supplementary 2019-20'!AB$8:AB$191,MATCH($B204,'I.Supplementary 2019-20'!$B$8:$B$191,0))),INDEX('KI 2019-20'!AB$9:AB$383,MATCH($B204,'KI 2019-20'!$B$9:$B$383,0)))</f>
        <v>0</v>
      </c>
      <c r="Y204" s="154">
        <f>_xlfn.IFNA(IF($B204=$B$382,0,INDEX('I.Supplementary 2019-20'!$I$8:$I$191,MATCH($B204,'I.Supplementary 2019-20'!$B$8:$B$191,0))),INDEX('KI 2019-20'!$I$9:$I$383,MATCH($B204,'KI 2019-20'!$B$9:$B$383,0)))</f>
        <v>0</v>
      </c>
      <c r="Z204" s="153">
        <f>_xlfn.IFNA(IF($B204=$B$382,0,INDEX('I.Supplementary 2019-20'!$J$8:$J$191,MATCH($B204,'I.Supplementary 2019-20'!$B$8:$B$191,0))),INDEX('KI 2019-20'!$J$9:$J$383,MATCH($B204,'KI 2019-20'!$B$9:$B$383,0)))</f>
        <v>2.8598287712469923</v>
      </c>
      <c r="AA204" s="155">
        <f>_xlfn.IFNA(IF($B204=$B$382,0,INDEX('I.Supplementary 2019-20'!$H$8:$H$191,MATCH($B204,'I.Supplementary 2019-20'!$B$8:$B$191,0))),INDEX('KI 2019-20'!$H$9:$H$383,MATCH($B204,'KI 2019-20'!$B$9:$B$383,0)))</f>
        <v>2.8598287712469923</v>
      </c>
      <c r="AC204" s="156">
        <f>I204*('Other inputs'!$C$6/'Other inputs'!$C$5)</f>
        <v>0</v>
      </c>
      <c r="AD204" s="149">
        <f>IF(B204=$B$35,J204*('Other inputs'!$C$6/'Other inputs'!$C$5)-('Other inputs'!$C$18/1000000),J204*('Other inputs'!$C$6/'Other inputs'!$C$5))</f>
        <v>0</v>
      </c>
      <c r="AE204" s="149">
        <f>K204*('Other inputs'!$C$6/'Other inputs'!$C$5)</f>
        <v>0</v>
      </c>
      <c r="AF204" s="149">
        <f>L204*('Other inputs'!$C$6/'Other inputs'!$C$5)</f>
        <v>0</v>
      </c>
      <c r="AG204" s="188">
        <f>M204*('Other inputs'!$C$6/'Other inputs'!$C$5)</f>
        <v>0</v>
      </c>
      <c r="AH204" s="149">
        <f>N204*('Other inputs'!$C$6/'Other inputs'!$C$5)</f>
        <v>0</v>
      </c>
      <c r="AI204" s="149">
        <f>O204*('Other inputs'!$C$6/'Other inputs'!$C$5)</f>
        <v>2.9064247593732162</v>
      </c>
      <c r="AJ204" s="149">
        <f>P204*('Other inputs'!$C$6/'Other inputs'!$C$5)</f>
        <v>0</v>
      </c>
      <c r="AK204" s="149">
        <f>Q204*('Other inputs'!$C$6/'Other inputs'!$C$5)</f>
        <v>0</v>
      </c>
      <c r="AL204" s="188">
        <f>R204*('Other inputs'!$C$6/'Other inputs'!$C$5)</f>
        <v>0</v>
      </c>
      <c r="AM204" s="156">
        <f t="shared" si="46"/>
        <v>0</v>
      </c>
      <c r="AN204" s="149">
        <f t="shared" si="47"/>
        <v>2.9064247593732162</v>
      </c>
      <c r="AO204" s="149">
        <f t="shared" si="48"/>
        <v>0</v>
      </c>
      <c r="AP204" s="149">
        <f t="shared" si="49"/>
        <v>0</v>
      </c>
      <c r="AQ204" s="188">
        <f t="shared" si="50"/>
        <v>0</v>
      </c>
      <c r="AR204" s="149"/>
      <c r="AS204" s="156">
        <f>IF(D204=$C$171,'Other inputs'!$C$12/1000000,SUM(AC204:AG204))</f>
        <v>0</v>
      </c>
      <c r="AT204" s="200">
        <f>IF(D204=$C$171,$Z$171*('Other inputs'!$C$6/'Other inputs'!$C$5),SUM(AH204:AL204))</f>
        <v>2.9064247593732162</v>
      </c>
      <c r="AU204" s="210">
        <f t="shared" si="51"/>
        <v>2.9064247593732162</v>
      </c>
      <c r="AV204" s="214"/>
      <c r="AW204" s="199">
        <f>IF($G204=1,0,AC204*('Other inputs'!$F$6/'Other inputs'!$F$5))</f>
        <v>0</v>
      </c>
      <c r="AX204" s="200">
        <f>IF($G204=1,0,AD204*('Other inputs'!$F$6/'Other inputs'!$F$5))</f>
        <v>0</v>
      </c>
      <c r="AY204" s="200">
        <f>IF($G204=1,0,AE204*('Other inputs'!$F$6/'Other inputs'!$F$5))</f>
        <v>0</v>
      </c>
      <c r="AZ204" s="200">
        <f>IF($G204=1,0,AF204*('Other inputs'!$F$6/'Other inputs'!$F$5))</f>
        <v>0</v>
      </c>
      <c r="BA204" s="200">
        <f>IF($G204=1,0,AG204*('Other inputs'!$F$6/'Other inputs'!$F$5))</f>
        <v>0</v>
      </c>
      <c r="BB204" s="199">
        <f>IF($G204=1,0,AH204*('Other inputs'!$C$7/'Other inputs'!$C$6))</f>
        <v>0</v>
      </c>
      <c r="BC204" s="200">
        <f>IF($G204=1,0,AI204*('Other inputs'!$C$7/'Other inputs'!$C$6))</f>
        <v>2.9064247593732162</v>
      </c>
      <c r="BD204" s="200">
        <f>IF($G204=1,0,AJ204*('Other inputs'!$C$7/'Other inputs'!$C$6))</f>
        <v>0</v>
      </c>
      <c r="BE204" s="200">
        <f>IF($G204=1,0,AK204*('Other inputs'!$C$7/'Other inputs'!$C$6))</f>
        <v>0</v>
      </c>
      <c r="BF204" s="200">
        <f>IF($G204=1,0,AL204*('Other inputs'!$C$7/'Other inputs'!$C$6))</f>
        <v>0</v>
      </c>
      <c r="BG204" s="199">
        <f t="shared" si="52"/>
        <v>0</v>
      </c>
      <c r="BH204" s="200">
        <f t="shared" si="53"/>
        <v>2.9064247593732162</v>
      </c>
      <c r="BI204" s="200">
        <f t="shared" si="54"/>
        <v>0</v>
      </c>
      <c r="BJ204" s="200">
        <f t="shared" si="55"/>
        <v>0</v>
      </c>
      <c r="BK204" s="210">
        <f t="shared" si="56"/>
        <v>0</v>
      </c>
      <c r="BL204" s="200"/>
      <c r="BM204" s="199">
        <f>IF(D204=C$171,'Other inputs'!$C$13/1000000,SUM(AW204:BA204))</f>
        <v>0</v>
      </c>
      <c r="BN204" s="200">
        <f>IF(B204=$B$171,$AT$171*('Other inputs'!$C$7/'Other inputs'!$C$6),SUM(BB204:BF204))</f>
        <v>2.9064247593732162</v>
      </c>
      <c r="BO204" s="188">
        <f t="shared" si="57"/>
        <v>2.9064247593732162</v>
      </c>
    </row>
    <row r="205" spans="2:67">
      <c r="B205" s="121" t="str">
        <f>'KI 2019-20'!B206</f>
        <v>E6143</v>
      </c>
      <c r="C205" s="160" t="str">
        <f t="shared" si="44"/>
        <v>E6143</v>
      </c>
      <c r="D205" s="160" t="str">
        <f t="shared" si="45"/>
        <v>E6143</v>
      </c>
      <c r="E205" t="str">
        <f>INDEX('KI 2019-20'!D$9:D$383,MATCH($B205,'KI 2019-20'!$B$9:$B$383,0))</f>
        <v>FIR</v>
      </c>
      <c r="F205">
        <f>INDEX('KI 2019-20'!E$9:E$383,MATCH($B205,'KI 2019-20'!$B$9:$B$383,0))</f>
        <v>0</v>
      </c>
      <c r="G205" s="119">
        <v>0</v>
      </c>
      <c r="H205" s="120" t="str">
        <f>INDEX('KI 2019-20'!F$9:F$383,MATCH($B205,'KI 2019-20'!$B$9:$B$383,0))</f>
        <v>Merseyside Fire</v>
      </c>
      <c r="I205" s="154">
        <f>_xlfn.IFNA(IF($B205=$B$382,0,INDEX('I.Supplementary 2019-20'!N$8:N$191,MATCH($B205,'I.Supplementary 2019-20'!$B$8:$B$191,0))),INDEX('KI 2019-20'!N$9:N$383,MATCH($B205,'KI 2019-20'!$B$9:$B$383,0)))</f>
        <v>0</v>
      </c>
      <c r="J205" s="153">
        <f>_xlfn.IFNA(IF($B205=$B$382,0,INDEX('I.Supplementary 2019-20'!O$8:O$191,MATCH($B205,'I.Supplementary 2019-20'!$B$8:$B$191,0))),INDEX('KI 2019-20'!O$9:O$383,MATCH($B205,'KI 2019-20'!$B$9:$B$383,0)))</f>
        <v>0</v>
      </c>
      <c r="K205" s="153">
        <f>_xlfn.IFNA(IF($B205=$B$382,0,INDEX('I.Supplementary 2019-20'!P$8:P$191,MATCH($B205,'I.Supplementary 2019-20'!$B$8:$B$191,0))),INDEX('KI 2019-20'!P$9:P$383,MATCH($B205,'KI 2019-20'!$B$9:$B$383,0)))</f>
        <v>10.999894769501671</v>
      </c>
      <c r="L205" s="153">
        <f>_xlfn.IFNA(IF($B205=$B$382,0,INDEX('I.Supplementary 2019-20'!Q$8:Q$191,MATCH($B205,'I.Supplementary 2019-20'!$B$8:$B$191,0))),INDEX('KI 2019-20'!Q$9:Q$383,MATCH($B205,'KI 2019-20'!$B$9:$B$383,0)))</f>
        <v>0</v>
      </c>
      <c r="M205" s="155">
        <f>_xlfn.IFNA(IF($B205=$B$382,0,INDEX('I.Supplementary 2019-20'!R$8:R$191,MATCH($B205,'I.Supplementary 2019-20'!$B$8:$B$191,0))),INDEX('KI 2019-20'!R$9:R$383,MATCH($B205,'KI 2019-20'!$B$9:$B$383,0)))</f>
        <v>0</v>
      </c>
      <c r="N205" s="153">
        <f>_xlfn.IFNA(IF($B205=$B$382,0,INDEX('I.Supplementary 2019-20'!S$8:S$191,MATCH($B205,'I.Supplementary 2019-20'!$B$8:$B$191,0))),INDEX('KI 2019-20'!S$9:S$383,MATCH($B205,'KI 2019-20'!$B$9:$B$383,0)))</f>
        <v>0</v>
      </c>
      <c r="O205" s="153">
        <f>_xlfn.IFNA(IF($B205=$B$382,0,INDEX('I.Supplementary 2019-20'!T$8:T$191,MATCH($B205,'I.Supplementary 2019-20'!$B$8:$B$191,0))),INDEX('KI 2019-20'!T$9:T$383,MATCH($B205,'KI 2019-20'!$B$9:$B$383,0)))</f>
        <v>0</v>
      </c>
      <c r="P205" s="153">
        <f>_xlfn.IFNA(IF($B205=$B$382,0,INDEX('I.Supplementary 2019-20'!U$8:U$191,MATCH($B205,'I.Supplementary 2019-20'!$B$8:$B$191,0))),INDEX('KI 2019-20'!U$9:U$383,MATCH($B205,'KI 2019-20'!$B$9:$B$383,0)))</f>
        <v>19.813178977615685</v>
      </c>
      <c r="Q205" s="153">
        <f>_xlfn.IFNA(IF($B205=$B$382,0,INDEX('I.Supplementary 2019-20'!V$8:V$191,MATCH($B205,'I.Supplementary 2019-20'!$B$8:$B$191,0))),INDEX('KI 2019-20'!V$9:V$383,MATCH($B205,'KI 2019-20'!$B$9:$B$383,0)))</f>
        <v>0</v>
      </c>
      <c r="R205" s="155">
        <f>_xlfn.IFNA(IF($B205=$B$382,0,INDEX('I.Supplementary 2019-20'!W$8:W$191,MATCH($B205,'I.Supplementary 2019-20'!$B$8:$B$191,0))),INDEX('KI 2019-20'!W$9:W$383,MATCH($B205,'KI 2019-20'!$B$9:$B$383,0)))</f>
        <v>0</v>
      </c>
      <c r="S205" s="153">
        <f>_xlfn.IFNA(IF($B205=$B$382,0,INDEX('I.Supplementary 2019-20'!X$8:X$191,MATCH($B205,'I.Supplementary 2019-20'!$B$8:$B$191,0))),INDEX('KI 2019-20'!X$9:X$383,MATCH($B205,'KI 2019-20'!$B$9:$B$383,0)))</f>
        <v>0</v>
      </c>
      <c r="T205" s="153">
        <f>_xlfn.IFNA(IF($B205=$B$382,0,INDEX('I.Supplementary 2019-20'!Y$8:Y$191,MATCH($B205,'I.Supplementary 2019-20'!$B$8:$B$191,0))),INDEX('KI 2019-20'!Y$9:Y$383,MATCH($B205,'KI 2019-20'!$B$9:$B$383,0)))</f>
        <v>0</v>
      </c>
      <c r="U205" s="153">
        <f>_xlfn.IFNA(IF($B205=$B$382,0,INDEX('I.Supplementary 2019-20'!Z$8:Z$191,MATCH($B205,'I.Supplementary 2019-20'!$B$8:$B$191,0))),INDEX('KI 2019-20'!Z$9:Z$383,MATCH($B205,'KI 2019-20'!$B$9:$B$383,0)))</f>
        <v>30.813073747117354</v>
      </c>
      <c r="V205" s="153">
        <f>_xlfn.IFNA(IF($B205=$B$382,0,INDEX('I.Supplementary 2019-20'!AA$8:AA$191,MATCH($B205,'I.Supplementary 2019-20'!$B$8:$B$191,0))),INDEX('KI 2019-20'!AA$9:AA$383,MATCH($B205,'KI 2019-20'!$B$9:$B$383,0)))</f>
        <v>0</v>
      </c>
      <c r="W205" s="155">
        <f>_xlfn.IFNA(IF($B205=$B$382,0,INDEX('I.Supplementary 2019-20'!AB$8:AB$191,MATCH($B205,'I.Supplementary 2019-20'!$B$8:$B$191,0))),INDEX('KI 2019-20'!AB$9:AB$383,MATCH($B205,'KI 2019-20'!$B$9:$B$383,0)))</f>
        <v>0</v>
      </c>
      <c r="Y205" s="154">
        <f>_xlfn.IFNA(IF($B205=$B$382,0,INDEX('I.Supplementary 2019-20'!$I$8:$I$191,MATCH($B205,'I.Supplementary 2019-20'!$B$8:$B$191,0))),INDEX('KI 2019-20'!$I$9:$I$383,MATCH($B205,'KI 2019-20'!$B$9:$B$383,0)))</f>
        <v>10.999894769501671</v>
      </c>
      <c r="Z205" s="153">
        <f>_xlfn.IFNA(IF($B205=$B$382,0,INDEX('I.Supplementary 2019-20'!$J$8:$J$191,MATCH($B205,'I.Supplementary 2019-20'!$B$8:$B$191,0))),INDEX('KI 2019-20'!$J$9:$J$383,MATCH($B205,'KI 2019-20'!$B$9:$B$383,0)))</f>
        <v>19.813178977615685</v>
      </c>
      <c r="AA205" s="155">
        <f>_xlfn.IFNA(IF($B205=$B$382,0,INDEX('I.Supplementary 2019-20'!$H$8:$H$191,MATCH($B205,'I.Supplementary 2019-20'!$B$8:$B$191,0))),INDEX('KI 2019-20'!$H$9:$H$383,MATCH($B205,'KI 2019-20'!$B$9:$B$383,0)))</f>
        <v>30.813073747117354</v>
      </c>
      <c r="AC205" s="156">
        <f>I205*('Other inputs'!$C$6/'Other inputs'!$C$5)</f>
        <v>0</v>
      </c>
      <c r="AD205" s="149">
        <f>IF(B205=$B$35,J205*('Other inputs'!$C$6/'Other inputs'!$C$5)-('Other inputs'!$C$18/1000000),J205*('Other inputs'!$C$6/'Other inputs'!$C$5))</f>
        <v>0</v>
      </c>
      <c r="AE205" s="149">
        <f>K205*('Other inputs'!$C$6/'Other inputs'!$C$5)</f>
        <v>11.179119124198236</v>
      </c>
      <c r="AF205" s="149">
        <f>L205*('Other inputs'!$C$6/'Other inputs'!$C$5)</f>
        <v>0</v>
      </c>
      <c r="AG205" s="188">
        <f>M205*('Other inputs'!$C$6/'Other inputs'!$C$5)</f>
        <v>0</v>
      </c>
      <c r="AH205" s="149">
        <f>N205*('Other inputs'!$C$6/'Other inputs'!$C$5)</f>
        <v>0</v>
      </c>
      <c r="AI205" s="149">
        <f>O205*('Other inputs'!$C$6/'Other inputs'!$C$5)</f>
        <v>0</v>
      </c>
      <c r="AJ205" s="149">
        <f>P205*('Other inputs'!$C$6/'Other inputs'!$C$5)</f>
        <v>20.136000631018792</v>
      </c>
      <c r="AK205" s="149">
        <f>Q205*('Other inputs'!$C$6/'Other inputs'!$C$5)</f>
        <v>0</v>
      </c>
      <c r="AL205" s="188">
        <f>R205*('Other inputs'!$C$6/'Other inputs'!$C$5)</f>
        <v>0</v>
      </c>
      <c r="AM205" s="156">
        <f t="shared" si="46"/>
        <v>0</v>
      </c>
      <c r="AN205" s="149">
        <f t="shared" si="47"/>
        <v>0</v>
      </c>
      <c r="AO205" s="149">
        <f t="shared" si="48"/>
        <v>31.315119755217026</v>
      </c>
      <c r="AP205" s="149">
        <f t="shared" si="49"/>
        <v>0</v>
      </c>
      <c r="AQ205" s="188">
        <f t="shared" si="50"/>
        <v>0</v>
      </c>
      <c r="AR205" s="149"/>
      <c r="AS205" s="156">
        <f>IF(D205=$C$171,'Other inputs'!$C$12/1000000,SUM(AC205:AG205))</f>
        <v>11.179119124198236</v>
      </c>
      <c r="AT205" s="200">
        <f>IF(D205=$C$171,$Z$171*('Other inputs'!$C$6/'Other inputs'!$C$5),SUM(AH205:AL205))</f>
        <v>20.136000631018792</v>
      </c>
      <c r="AU205" s="210">
        <f t="shared" si="51"/>
        <v>31.315119755217026</v>
      </c>
      <c r="AV205" s="214"/>
      <c r="AW205" s="199">
        <f>IF($G205=1,0,AC205*('Other inputs'!$F$6/'Other inputs'!$F$5))</f>
        <v>0</v>
      </c>
      <c r="AX205" s="200">
        <f>IF($G205=1,0,AD205*('Other inputs'!$F$6/'Other inputs'!$F$5))</f>
        <v>0</v>
      </c>
      <c r="AY205" s="200">
        <f>IF($G205=1,0,AE205*('Other inputs'!$F$6/'Other inputs'!$F$5))</f>
        <v>11.240939137788271</v>
      </c>
      <c r="AZ205" s="200">
        <f>IF($G205=1,0,AF205*('Other inputs'!$F$6/'Other inputs'!$F$5))</f>
        <v>0</v>
      </c>
      <c r="BA205" s="200">
        <f>IF($G205=1,0,AG205*('Other inputs'!$F$6/'Other inputs'!$F$5))</f>
        <v>0</v>
      </c>
      <c r="BB205" s="199">
        <f>IF($G205=1,0,AH205*('Other inputs'!$C$7/'Other inputs'!$C$6))</f>
        <v>0</v>
      </c>
      <c r="BC205" s="200">
        <f>IF($G205=1,0,AI205*('Other inputs'!$C$7/'Other inputs'!$C$6))</f>
        <v>0</v>
      </c>
      <c r="BD205" s="200">
        <f>IF($G205=1,0,AJ205*('Other inputs'!$C$7/'Other inputs'!$C$6))</f>
        <v>20.136000631018792</v>
      </c>
      <c r="BE205" s="200">
        <f>IF($G205=1,0,AK205*('Other inputs'!$C$7/'Other inputs'!$C$6))</f>
        <v>0</v>
      </c>
      <c r="BF205" s="200">
        <f>IF($G205=1,0,AL205*('Other inputs'!$C$7/'Other inputs'!$C$6))</f>
        <v>0</v>
      </c>
      <c r="BG205" s="199">
        <f t="shared" si="52"/>
        <v>0</v>
      </c>
      <c r="BH205" s="200">
        <f t="shared" si="53"/>
        <v>0</v>
      </c>
      <c r="BI205" s="200">
        <f t="shared" si="54"/>
        <v>31.376939768807063</v>
      </c>
      <c r="BJ205" s="200">
        <f t="shared" si="55"/>
        <v>0</v>
      </c>
      <c r="BK205" s="210">
        <f t="shared" si="56"/>
        <v>0</v>
      </c>
      <c r="BL205" s="200"/>
      <c r="BM205" s="199">
        <f>IF(D205=C$171,'Other inputs'!$C$13/1000000,SUM(AW205:BA205))</f>
        <v>11.240939137788271</v>
      </c>
      <c r="BN205" s="200">
        <f>IF(B205=$B$171,$AT$171*('Other inputs'!$C$7/'Other inputs'!$C$6),SUM(BB205:BF205))</f>
        <v>20.136000631018792</v>
      </c>
      <c r="BO205" s="188">
        <f t="shared" si="57"/>
        <v>31.376939768807063</v>
      </c>
    </row>
    <row r="206" spans="2:67">
      <c r="B206" s="121" t="str">
        <f>'KI 2019-20'!B207</f>
        <v>E5044</v>
      </c>
      <c r="C206" s="160" t="str">
        <f t="shared" si="44"/>
        <v>E5044</v>
      </c>
      <c r="D206" s="160" t="str">
        <f t="shared" si="45"/>
        <v>E5044</v>
      </c>
      <c r="E206" t="str">
        <f>INDEX('KI 2019-20'!D$9:D$383,MATCH($B206,'KI 2019-20'!$B$9:$B$383,0))</f>
        <v>OLB</v>
      </c>
      <c r="F206" t="str">
        <f>INDEX('KI 2019-20'!E$9:E$383,MATCH($B206,'KI 2019-20'!$B$9:$B$383,0))</f>
        <v>P1915</v>
      </c>
      <c r="G206" s="119">
        <v>0</v>
      </c>
      <c r="H206" s="120" t="str">
        <f>INDEX('KI 2019-20'!F$9:F$383,MATCH($B206,'KI 2019-20'!$B$9:$B$383,0))</f>
        <v>Merton</v>
      </c>
      <c r="I206" s="154">
        <f>_xlfn.IFNA(IF($B206=$B$382,0,INDEX('I.Supplementary 2019-20'!N$8:N$191,MATCH($B206,'I.Supplementary 2019-20'!$B$8:$B$191,0))),INDEX('KI 2019-20'!N$9:N$383,MATCH($B206,'KI 2019-20'!$B$9:$B$383,0)))</f>
        <v>6.1382976597607133</v>
      </c>
      <c r="J206" s="153">
        <f>_xlfn.IFNA(IF($B206=$B$382,0,INDEX('I.Supplementary 2019-20'!O$8:O$191,MATCH($B206,'I.Supplementary 2019-20'!$B$8:$B$191,0))),INDEX('KI 2019-20'!O$9:O$383,MATCH($B206,'KI 2019-20'!$B$9:$B$383,0)))</f>
        <v>-1.0620433431483618</v>
      </c>
      <c r="K206" s="153">
        <f>_xlfn.IFNA(IF($B206=$B$382,0,INDEX('I.Supplementary 2019-20'!P$8:P$191,MATCH($B206,'I.Supplementary 2019-20'!$B$8:$B$191,0))),INDEX('KI 2019-20'!P$9:P$383,MATCH($B206,'KI 2019-20'!$B$9:$B$383,0)))</f>
        <v>0</v>
      </c>
      <c r="L206" s="153">
        <f>_xlfn.IFNA(IF($B206=$B$382,0,INDEX('I.Supplementary 2019-20'!Q$8:Q$191,MATCH($B206,'I.Supplementary 2019-20'!$B$8:$B$191,0))),INDEX('KI 2019-20'!Q$9:Q$383,MATCH($B206,'KI 2019-20'!$B$9:$B$383,0)))</f>
        <v>0</v>
      </c>
      <c r="M206" s="155">
        <f>_xlfn.IFNA(IF($B206=$B$382,0,INDEX('I.Supplementary 2019-20'!R$8:R$191,MATCH($B206,'I.Supplementary 2019-20'!$B$8:$B$191,0))),INDEX('KI 2019-20'!R$9:R$383,MATCH($B206,'KI 2019-20'!$B$9:$B$383,0)))</f>
        <v>0</v>
      </c>
      <c r="N206" s="153">
        <f>_xlfn.IFNA(IF($B206=$B$382,0,INDEX('I.Supplementary 2019-20'!S$8:S$191,MATCH($B206,'I.Supplementary 2019-20'!$B$8:$B$191,0))),INDEX('KI 2019-20'!S$9:S$383,MATCH($B206,'KI 2019-20'!$B$9:$B$383,0)))</f>
        <v>26.16396319603745</v>
      </c>
      <c r="O206" s="153">
        <f>_xlfn.IFNA(IF($B206=$B$382,0,INDEX('I.Supplementary 2019-20'!T$8:T$191,MATCH($B206,'I.Supplementary 2019-20'!$B$8:$B$191,0))),INDEX('KI 2019-20'!T$9:T$383,MATCH($B206,'KI 2019-20'!$B$9:$B$383,0)))</f>
        <v>9.2202557959752536</v>
      </c>
      <c r="P206" s="153">
        <f>_xlfn.IFNA(IF($B206=$B$382,0,INDEX('I.Supplementary 2019-20'!U$8:U$191,MATCH($B206,'I.Supplementary 2019-20'!$B$8:$B$191,0))),INDEX('KI 2019-20'!U$9:U$383,MATCH($B206,'KI 2019-20'!$B$9:$B$383,0)))</f>
        <v>0</v>
      </c>
      <c r="Q206" s="153">
        <f>_xlfn.IFNA(IF($B206=$B$382,0,INDEX('I.Supplementary 2019-20'!V$8:V$191,MATCH($B206,'I.Supplementary 2019-20'!$B$8:$B$191,0))),INDEX('KI 2019-20'!V$9:V$383,MATCH($B206,'KI 2019-20'!$B$9:$B$383,0)))</f>
        <v>0</v>
      </c>
      <c r="R206" s="155">
        <f>_xlfn.IFNA(IF($B206=$B$382,0,INDEX('I.Supplementary 2019-20'!W$8:W$191,MATCH($B206,'I.Supplementary 2019-20'!$B$8:$B$191,0))),INDEX('KI 2019-20'!W$9:W$383,MATCH($B206,'KI 2019-20'!$B$9:$B$383,0)))</f>
        <v>0</v>
      </c>
      <c r="S206" s="153">
        <f>_xlfn.IFNA(IF($B206=$B$382,0,INDEX('I.Supplementary 2019-20'!X$8:X$191,MATCH($B206,'I.Supplementary 2019-20'!$B$8:$B$191,0))),INDEX('KI 2019-20'!X$9:X$383,MATCH($B206,'KI 2019-20'!$B$9:$B$383,0)))</f>
        <v>32.30226085579816</v>
      </c>
      <c r="T206" s="153">
        <f>_xlfn.IFNA(IF($B206=$B$382,0,INDEX('I.Supplementary 2019-20'!Y$8:Y$191,MATCH($B206,'I.Supplementary 2019-20'!$B$8:$B$191,0))),INDEX('KI 2019-20'!Y$9:Y$383,MATCH($B206,'KI 2019-20'!$B$9:$B$383,0)))</f>
        <v>8.1582124528268913</v>
      </c>
      <c r="U206" s="153">
        <f>_xlfn.IFNA(IF($B206=$B$382,0,INDEX('I.Supplementary 2019-20'!Z$8:Z$191,MATCH($B206,'I.Supplementary 2019-20'!$B$8:$B$191,0))),INDEX('KI 2019-20'!Z$9:Z$383,MATCH($B206,'KI 2019-20'!$B$9:$B$383,0)))</f>
        <v>0</v>
      </c>
      <c r="V206" s="153">
        <f>_xlfn.IFNA(IF($B206=$B$382,0,INDEX('I.Supplementary 2019-20'!AA$8:AA$191,MATCH($B206,'I.Supplementary 2019-20'!$B$8:$B$191,0))),INDEX('KI 2019-20'!AA$9:AA$383,MATCH($B206,'KI 2019-20'!$B$9:$B$383,0)))</f>
        <v>0</v>
      </c>
      <c r="W206" s="155">
        <f>_xlfn.IFNA(IF($B206=$B$382,0,INDEX('I.Supplementary 2019-20'!AB$8:AB$191,MATCH($B206,'I.Supplementary 2019-20'!$B$8:$B$191,0))),INDEX('KI 2019-20'!AB$9:AB$383,MATCH($B206,'KI 2019-20'!$B$9:$B$383,0)))</f>
        <v>0</v>
      </c>
      <c r="Y206" s="154">
        <f>_xlfn.IFNA(IF($B206=$B$382,0,INDEX('I.Supplementary 2019-20'!$I$8:$I$191,MATCH($B206,'I.Supplementary 2019-20'!$B$8:$B$191,0))),INDEX('KI 2019-20'!$I$9:$I$383,MATCH($B206,'KI 2019-20'!$B$9:$B$383,0)))</f>
        <v>5.0762543166123519</v>
      </c>
      <c r="Z206" s="153">
        <f>_xlfn.IFNA(IF($B206=$B$382,0,INDEX('I.Supplementary 2019-20'!$J$8:$J$191,MATCH($B206,'I.Supplementary 2019-20'!$B$8:$B$191,0))),INDEX('KI 2019-20'!$J$9:$J$383,MATCH($B206,'KI 2019-20'!$B$9:$B$383,0)))</f>
        <v>35.384218992012698</v>
      </c>
      <c r="AA206" s="155">
        <f>_xlfn.IFNA(IF($B206=$B$382,0,INDEX('I.Supplementary 2019-20'!$H$8:$H$191,MATCH($B206,'I.Supplementary 2019-20'!$B$8:$B$191,0))),INDEX('KI 2019-20'!$H$9:$H$383,MATCH($B206,'KI 2019-20'!$B$9:$B$383,0)))</f>
        <v>40.460473308625055</v>
      </c>
      <c r="AC206" s="156">
        <f>I206*('Other inputs'!$C$6/'Other inputs'!$C$5)</f>
        <v>6.23831065625376</v>
      </c>
      <c r="AD206" s="149">
        <f>IF(B206=$B$35,J206*('Other inputs'!$C$6/'Other inputs'!$C$5)-('Other inputs'!$C$18/1000000),J206*('Other inputs'!$C$6/'Other inputs'!$C$5))</f>
        <v>-1.079347511672164</v>
      </c>
      <c r="AE206" s="149">
        <f>K206*('Other inputs'!$C$6/'Other inputs'!$C$5)</f>
        <v>0</v>
      </c>
      <c r="AF206" s="149">
        <f>L206*('Other inputs'!$C$6/'Other inputs'!$C$5)</f>
        <v>0</v>
      </c>
      <c r="AG206" s="188">
        <f>M206*('Other inputs'!$C$6/'Other inputs'!$C$5)</f>
        <v>0</v>
      </c>
      <c r="AH206" s="149">
        <f>N206*('Other inputs'!$C$6/'Other inputs'!$C$5)</f>
        <v>26.59025994872238</v>
      </c>
      <c r="AI206" s="149">
        <f>O206*('Other inputs'!$C$6/'Other inputs'!$C$5)</f>
        <v>9.3704839963170095</v>
      </c>
      <c r="AJ206" s="149">
        <f>P206*('Other inputs'!$C$6/'Other inputs'!$C$5)</f>
        <v>0</v>
      </c>
      <c r="AK206" s="149">
        <f>Q206*('Other inputs'!$C$6/'Other inputs'!$C$5)</f>
        <v>0</v>
      </c>
      <c r="AL206" s="188">
        <f>R206*('Other inputs'!$C$6/'Other inputs'!$C$5)</f>
        <v>0</v>
      </c>
      <c r="AM206" s="156">
        <f t="shared" si="46"/>
        <v>32.828570604976143</v>
      </c>
      <c r="AN206" s="149">
        <f t="shared" si="47"/>
        <v>8.291136484644845</v>
      </c>
      <c r="AO206" s="149">
        <f t="shared" si="48"/>
        <v>0</v>
      </c>
      <c r="AP206" s="149">
        <f t="shared" si="49"/>
        <v>0</v>
      </c>
      <c r="AQ206" s="188">
        <f t="shared" si="50"/>
        <v>0</v>
      </c>
      <c r="AR206" s="149"/>
      <c r="AS206" s="156">
        <f>IF(D206=$C$171,'Other inputs'!$C$12/1000000,SUM(AC206:AG206))</f>
        <v>5.1589631445815964</v>
      </c>
      <c r="AT206" s="200">
        <f>IF(D206=$C$171,$Z$171*('Other inputs'!$C$6/'Other inputs'!$C$5),SUM(AH206:AL206))</f>
        <v>35.96074394503939</v>
      </c>
      <c r="AU206" s="210">
        <f t="shared" si="51"/>
        <v>41.119707089620988</v>
      </c>
      <c r="AV206" s="214"/>
      <c r="AW206" s="199">
        <f>IF($G206=1,0,AC206*('Other inputs'!$F$6/'Other inputs'!$F$5))</f>
        <v>6.2728082267030887</v>
      </c>
      <c r="AX206" s="200">
        <f>IF($G206=1,0,AD206*('Other inputs'!$F$6/'Other inputs'!$F$5))</f>
        <v>-1.0853162536721943</v>
      </c>
      <c r="AY206" s="200">
        <f>IF($G206=1,0,AE206*('Other inputs'!$F$6/'Other inputs'!$F$5))</f>
        <v>0</v>
      </c>
      <c r="AZ206" s="200">
        <f>IF($G206=1,0,AF206*('Other inputs'!$F$6/'Other inputs'!$F$5))</f>
        <v>0</v>
      </c>
      <c r="BA206" s="200">
        <f>IF($G206=1,0,AG206*('Other inputs'!$F$6/'Other inputs'!$F$5))</f>
        <v>0</v>
      </c>
      <c r="BB206" s="199">
        <f>IF($G206=1,0,AH206*('Other inputs'!$C$7/'Other inputs'!$C$6))</f>
        <v>26.59025994872238</v>
      </c>
      <c r="BC206" s="200">
        <f>IF($G206=1,0,AI206*('Other inputs'!$C$7/'Other inputs'!$C$6))</f>
        <v>9.3704839963170095</v>
      </c>
      <c r="BD206" s="200">
        <f>IF($G206=1,0,AJ206*('Other inputs'!$C$7/'Other inputs'!$C$6))</f>
        <v>0</v>
      </c>
      <c r="BE206" s="200">
        <f>IF($G206=1,0,AK206*('Other inputs'!$C$7/'Other inputs'!$C$6))</f>
        <v>0</v>
      </c>
      <c r="BF206" s="200">
        <f>IF($G206=1,0,AL206*('Other inputs'!$C$7/'Other inputs'!$C$6))</f>
        <v>0</v>
      </c>
      <c r="BG206" s="199">
        <f t="shared" si="52"/>
        <v>32.863068175425468</v>
      </c>
      <c r="BH206" s="200">
        <f t="shared" si="53"/>
        <v>8.2851677426448145</v>
      </c>
      <c r="BI206" s="200">
        <f t="shared" si="54"/>
        <v>0</v>
      </c>
      <c r="BJ206" s="200">
        <f t="shared" si="55"/>
        <v>0</v>
      </c>
      <c r="BK206" s="210">
        <f t="shared" si="56"/>
        <v>0</v>
      </c>
      <c r="BL206" s="200"/>
      <c r="BM206" s="199">
        <f>IF(D206=C$171,'Other inputs'!$C$13/1000000,SUM(AW206:BA206))</f>
        <v>5.1874919730308946</v>
      </c>
      <c r="BN206" s="200">
        <f>IF(B206=$B$171,$AT$171*('Other inputs'!$C$7/'Other inputs'!$C$6),SUM(BB206:BF206))</f>
        <v>35.96074394503939</v>
      </c>
      <c r="BO206" s="188">
        <f t="shared" si="57"/>
        <v>41.148235918070284</v>
      </c>
    </row>
    <row r="207" spans="2:67">
      <c r="B207" s="121" t="str">
        <f>'KI 2019-20'!B208</f>
        <v>E1133</v>
      </c>
      <c r="C207" s="160" t="str">
        <f t="shared" si="44"/>
        <v>E1133</v>
      </c>
      <c r="D207" s="160" t="str">
        <f t="shared" si="45"/>
        <v>E1133</v>
      </c>
      <c r="E207" t="str">
        <f>INDEX('KI 2019-20'!D$9:D$383,MATCH($B207,'KI 2019-20'!$B$9:$B$383,0))</f>
        <v>SD</v>
      </c>
      <c r="F207">
        <f>INDEX('KI 2019-20'!E$9:E$383,MATCH($B207,'KI 2019-20'!$B$9:$B$383,0))</f>
        <v>0</v>
      </c>
      <c r="G207" s="119">
        <v>0</v>
      </c>
      <c r="H207" s="120" t="str">
        <f>INDEX('KI 2019-20'!F$9:F$383,MATCH($B207,'KI 2019-20'!$B$9:$B$383,0))</f>
        <v>Mid Devon</v>
      </c>
      <c r="I207" s="154">
        <f>_xlfn.IFNA(IF($B207=$B$382,0,INDEX('I.Supplementary 2019-20'!N$8:N$191,MATCH($B207,'I.Supplementary 2019-20'!$B$8:$B$191,0))),INDEX('KI 2019-20'!N$9:N$383,MATCH($B207,'KI 2019-20'!$B$9:$B$383,0)))</f>
        <v>0</v>
      </c>
      <c r="J207" s="153">
        <f>_xlfn.IFNA(IF($B207=$B$382,0,INDEX('I.Supplementary 2019-20'!O$8:O$191,MATCH($B207,'I.Supplementary 2019-20'!$B$8:$B$191,0))),INDEX('KI 2019-20'!O$9:O$383,MATCH($B207,'KI 2019-20'!$B$9:$B$383,0)))</f>
        <v>0</v>
      </c>
      <c r="K207" s="153">
        <f>_xlfn.IFNA(IF($B207=$B$382,0,INDEX('I.Supplementary 2019-20'!P$8:P$191,MATCH($B207,'I.Supplementary 2019-20'!$B$8:$B$191,0))),INDEX('KI 2019-20'!P$9:P$383,MATCH($B207,'KI 2019-20'!$B$9:$B$383,0)))</f>
        <v>0</v>
      </c>
      <c r="L207" s="153">
        <f>_xlfn.IFNA(IF($B207=$B$382,0,INDEX('I.Supplementary 2019-20'!Q$8:Q$191,MATCH($B207,'I.Supplementary 2019-20'!$B$8:$B$191,0))),INDEX('KI 2019-20'!Q$9:Q$383,MATCH($B207,'KI 2019-20'!$B$9:$B$383,0)))</f>
        <v>0</v>
      </c>
      <c r="M207" s="155">
        <f>_xlfn.IFNA(IF($B207=$B$382,0,INDEX('I.Supplementary 2019-20'!R$8:R$191,MATCH($B207,'I.Supplementary 2019-20'!$B$8:$B$191,0))),INDEX('KI 2019-20'!R$9:R$383,MATCH($B207,'KI 2019-20'!$B$9:$B$383,0)))</f>
        <v>0</v>
      </c>
      <c r="N207" s="153">
        <f>_xlfn.IFNA(IF($B207=$B$382,0,INDEX('I.Supplementary 2019-20'!S$8:S$191,MATCH($B207,'I.Supplementary 2019-20'!$B$8:$B$191,0))),INDEX('KI 2019-20'!S$9:S$383,MATCH($B207,'KI 2019-20'!$B$9:$B$383,0)))</f>
        <v>0</v>
      </c>
      <c r="O207" s="153">
        <f>_xlfn.IFNA(IF($B207=$B$382,0,INDEX('I.Supplementary 2019-20'!T$8:T$191,MATCH($B207,'I.Supplementary 2019-20'!$B$8:$B$191,0))),INDEX('KI 2019-20'!T$9:T$383,MATCH($B207,'KI 2019-20'!$B$9:$B$383,0)))</f>
        <v>2.1775954796350496</v>
      </c>
      <c r="P207" s="153">
        <f>_xlfn.IFNA(IF($B207=$B$382,0,INDEX('I.Supplementary 2019-20'!U$8:U$191,MATCH($B207,'I.Supplementary 2019-20'!$B$8:$B$191,0))),INDEX('KI 2019-20'!U$9:U$383,MATCH($B207,'KI 2019-20'!$B$9:$B$383,0)))</f>
        <v>0</v>
      </c>
      <c r="Q207" s="153">
        <f>_xlfn.IFNA(IF($B207=$B$382,0,INDEX('I.Supplementary 2019-20'!V$8:V$191,MATCH($B207,'I.Supplementary 2019-20'!$B$8:$B$191,0))),INDEX('KI 2019-20'!V$9:V$383,MATCH($B207,'KI 2019-20'!$B$9:$B$383,0)))</f>
        <v>0</v>
      </c>
      <c r="R207" s="155">
        <f>_xlfn.IFNA(IF($B207=$B$382,0,INDEX('I.Supplementary 2019-20'!W$8:W$191,MATCH($B207,'I.Supplementary 2019-20'!$B$8:$B$191,0))),INDEX('KI 2019-20'!W$9:W$383,MATCH($B207,'KI 2019-20'!$B$9:$B$383,0)))</f>
        <v>0</v>
      </c>
      <c r="S207" s="153">
        <f>_xlfn.IFNA(IF($B207=$B$382,0,INDEX('I.Supplementary 2019-20'!X$8:X$191,MATCH($B207,'I.Supplementary 2019-20'!$B$8:$B$191,0))),INDEX('KI 2019-20'!X$9:X$383,MATCH($B207,'KI 2019-20'!$B$9:$B$383,0)))</f>
        <v>0</v>
      </c>
      <c r="T207" s="153">
        <f>_xlfn.IFNA(IF($B207=$B$382,0,INDEX('I.Supplementary 2019-20'!Y$8:Y$191,MATCH($B207,'I.Supplementary 2019-20'!$B$8:$B$191,0))),INDEX('KI 2019-20'!Y$9:Y$383,MATCH($B207,'KI 2019-20'!$B$9:$B$383,0)))</f>
        <v>2.1775954796350496</v>
      </c>
      <c r="U207" s="153">
        <f>_xlfn.IFNA(IF($B207=$B$382,0,INDEX('I.Supplementary 2019-20'!Z$8:Z$191,MATCH($B207,'I.Supplementary 2019-20'!$B$8:$B$191,0))),INDEX('KI 2019-20'!Z$9:Z$383,MATCH($B207,'KI 2019-20'!$B$9:$B$383,0)))</f>
        <v>0</v>
      </c>
      <c r="V207" s="153">
        <f>_xlfn.IFNA(IF($B207=$B$382,0,INDEX('I.Supplementary 2019-20'!AA$8:AA$191,MATCH($B207,'I.Supplementary 2019-20'!$B$8:$B$191,0))),INDEX('KI 2019-20'!AA$9:AA$383,MATCH($B207,'KI 2019-20'!$B$9:$B$383,0)))</f>
        <v>0</v>
      </c>
      <c r="W207" s="155">
        <f>_xlfn.IFNA(IF($B207=$B$382,0,INDEX('I.Supplementary 2019-20'!AB$8:AB$191,MATCH($B207,'I.Supplementary 2019-20'!$B$8:$B$191,0))),INDEX('KI 2019-20'!AB$9:AB$383,MATCH($B207,'KI 2019-20'!$B$9:$B$383,0)))</f>
        <v>0</v>
      </c>
      <c r="Y207" s="154">
        <f>_xlfn.IFNA(IF($B207=$B$382,0,INDEX('I.Supplementary 2019-20'!$I$8:$I$191,MATCH($B207,'I.Supplementary 2019-20'!$B$8:$B$191,0))),INDEX('KI 2019-20'!$I$9:$I$383,MATCH($B207,'KI 2019-20'!$B$9:$B$383,0)))</f>
        <v>0</v>
      </c>
      <c r="Z207" s="153">
        <f>_xlfn.IFNA(IF($B207=$B$382,0,INDEX('I.Supplementary 2019-20'!$J$8:$J$191,MATCH($B207,'I.Supplementary 2019-20'!$B$8:$B$191,0))),INDEX('KI 2019-20'!$J$9:$J$383,MATCH($B207,'KI 2019-20'!$B$9:$B$383,0)))</f>
        <v>2.1775954796350496</v>
      </c>
      <c r="AA207" s="155">
        <f>_xlfn.IFNA(IF($B207=$B$382,0,INDEX('I.Supplementary 2019-20'!$H$8:$H$191,MATCH($B207,'I.Supplementary 2019-20'!$B$8:$B$191,0))),INDEX('KI 2019-20'!$H$9:$H$383,MATCH($B207,'KI 2019-20'!$B$9:$B$383,0)))</f>
        <v>2.1775954796350496</v>
      </c>
      <c r="AC207" s="156">
        <f>I207*('Other inputs'!$C$6/'Other inputs'!$C$5)</f>
        <v>0</v>
      </c>
      <c r="AD207" s="149">
        <f>IF(B207=$B$35,J207*('Other inputs'!$C$6/'Other inputs'!$C$5)-('Other inputs'!$C$18/1000000),J207*('Other inputs'!$C$6/'Other inputs'!$C$5))</f>
        <v>0</v>
      </c>
      <c r="AE207" s="149">
        <f>K207*('Other inputs'!$C$6/'Other inputs'!$C$5)</f>
        <v>0</v>
      </c>
      <c r="AF207" s="149">
        <f>L207*('Other inputs'!$C$6/'Other inputs'!$C$5)</f>
        <v>0</v>
      </c>
      <c r="AG207" s="188">
        <f>M207*('Other inputs'!$C$6/'Other inputs'!$C$5)</f>
        <v>0</v>
      </c>
      <c r="AH207" s="149">
        <f>N207*('Other inputs'!$C$6/'Other inputs'!$C$5)</f>
        <v>0</v>
      </c>
      <c r="AI207" s="149">
        <f>O207*('Other inputs'!$C$6/'Other inputs'!$C$5)</f>
        <v>2.2130756503826676</v>
      </c>
      <c r="AJ207" s="149">
        <f>P207*('Other inputs'!$C$6/'Other inputs'!$C$5)</f>
        <v>0</v>
      </c>
      <c r="AK207" s="149">
        <f>Q207*('Other inputs'!$C$6/'Other inputs'!$C$5)</f>
        <v>0</v>
      </c>
      <c r="AL207" s="188">
        <f>R207*('Other inputs'!$C$6/'Other inputs'!$C$5)</f>
        <v>0</v>
      </c>
      <c r="AM207" s="156">
        <f t="shared" si="46"/>
        <v>0</v>
      </c>
      <c r="AN207" s="149">
        <f t="shared" si="47"/>
        <v>2.2130756503826676</v>
      </c>
      <c r="AO207" s="149">
        <f t="shared" si="48"/>
        <v>0</v>
      </c>
      <c r="AP207" s="149">
        <f t="shared" si="49"/>
        <v>0</v>
      </c>
      <c r="AQ207" s="188">
        <f t="shared" si="50"/>
        <v>0</v>
      </c>
      <c r="AR207" s="149"/>
      <c r="AS207" s="156">
        <f>IF(D207=$C$171,'Other inputs'!$C$12/1000000,SUM(AC207:AG207))</f>
        <v>0</v>
      </c>
      <c r="AT207" s="200">
        <f>IF(D207=$C$171,$Z$171*('Other inputs'!$C$6/'Other inputs'!$C$5),SUM(AH207:AL207))</f>
        <v>2.2130756503826676</v>
      </c>
      <c r="AU207" s="210">
        <f t="shared" si="51"/>
        <v>2.2130756503826676</v>
      </c>
      <c r="AV207" s="214"/>
      <c r="AW207" s="199">
        <f>IF($G207=1,0,AC207*('Other inputs'!$F$6/'Other inputs'!$F$5))</f>
        <v>0</v>
      </c>
      <c r="AX207" s="200">
        <f>IF($G207=1,0,AD207*('Other inputs'!$F$6/'Other inputs'!$F$5))</f>
        <v>0</v>
      </c>
      <c r="AY207" s="200">
        <f>IF($G207=1,0,AE207*('Other inputs'!$F$6/'Other inputs'!$F$5))</f>
        <v>0</v>
      </c>
      <c r="AZ207" s="200">
        <f>IF($G207=1,0,AF207*('Other inputs'!$F$6/'Other inputs'!$F$5))</f>
        <v>0</v>
      </c>
      <c r="BA207" s="200">
        <f>IF($G207=1,0,AG207*('Other inputs'!$F$6/'Other inputs'!$F$5))</f>
        <v>0</v>
      </c>
      <c r="BB207" s="199">
        <f>IF($G207=1,0,AH207*('Other inputs'!$C$7/'Other inputs'!$C$6))</f>
        <v>0</v>
      </c>
      <c r="BC207" s="200">
        <f>IF($G207=1,0,AI207*('Other inputs'!$C$7/'Other inputs'!$C$6))</f>
        <v>2.2130756503826676</v>
      </c>
      <c r="BD207" s="200">
        <f>IF($G207=1,0,AJ207*('Other inputs'!$C$7/'Other inputs'!$C$6))</f>
        <v>0</v>
      </c>
      <c r="BE207" s="200">
        <f>IF($G207=1,0,AK207*('Other inputs'!$C$7/'Other inputs'!$C$6))</f>
        <v>0</v>
      </c>
      <c r="BF207" s="200">
        <f>IF($G207=1,0,AL207*('Other inputs'!$C$7/'Other inputs'!$C$6))</f>
        <v>0</v>
      </c>
      <c r="BG207" s="199">
        <f t="shared" si="52"/>
        <v>0</v>
      </c>
      <c r="BH207" s="200">
        <f t="shared" si="53"/>
        <v>2.2130756503826676</v>
      </c>
      <c r="BI207" s="200">
        <f t="shared" si="54"/>
        <v>0</v>
      </c>
      <c r="BJ207" s="200">
        <f t="shared" si="55"/>
        <v>0</v>
      </c>
      <c r="BK207" s="210">
        <f t="shared" si="56"/>
        <v>0</v>
      </c>
      <c r="BL207" s="200"/>
      <c r="BM207" s="199">
        <f>IF(D207=C$171,'Other inputs'!$C$13/1000000,SUM(AW207:BA207))</f>
        <v>0</v>
      </c>
      <c r="BN207" s="200">
        <f>IF(B207=$B$171,$AT$171*('Other inputs'!$C$7/'Other inputs'!$C$6),SUM(BB207:BF207))</f>
        <v>2.2130756503826676</v>
      </c>
      <c r="BO207" s="188">
        <f t="shared" si="57"/>
        <v>2.2130756503826676</v>
      </c>
    </row>
    <row r="208" spans="2:67">
      <c r="B208" s="121" t="str">
        <f>'KI 2019-20'!B209</f>
        <v>E3534</v>
      </c>
      <c r="C208" s="160" t="str">
        <f t="shared" si="44"/>
        <v>E3534</v>
      </c>
      <c r="D208" s="160" t="str">
        <f t="shared" si="45"/>
        <v>E3534</v>
      </c>
      <c r="E208" t="str">
        <f>INDEX('KI 2019-20'!D$9:D$383,MATCH($B208,'KI 2019-20'!$B$9:$B$383,0))</f>
        <v>SD</v>
      </c>
      <c r="F208">
        <f>INDEX('KI 2019-20'!E$9:E$383,MATCH($B208,'KI 2019-20'!$B$9:$B$383,0))</f>
        <v>0</v>
      </c>
      <c r="G208" s="119">
        <v>0</v>
      </c>
      <c r="H208" s="120" t="str">
        <f>INDEX('KI 2019-20'!F$9:F$383,MATCH($B208,'KI 2019-20'!$B$9:$B$383,0))</f>
        <v>Mid Suffolk</v>
      </c>
      <c r="I208" s="154">
        <f>_xlfn.IFNA(IF($B208=$B$382,0,INDEX('I.Supplementary 2019-20'!N$8:N$191,MATCH($B208,'I.Supplementary 2019-20'!$B$8:$B$191,0))),INDEX('KI 2019-20'!N$9:N$383,MATCH($B208,'KI 2019-20'!$B$9:$B$383,0)))</f>
        <v>0</v>
      </c>
      <c r="J208" s="153">
        <f>_xlfn.IFNA(IF($B208=$B$382,0,INDEX('I.Supplementary 2019-20'!O$8:O$191,MATCH($B208,'I.Supplementary 2019-20'!$B$8:$B$191,0))),INDEX('KI 2019-20'!O$9:O$383,MATCH($B208,'KI 2019-20'!$B$9:$B$383,0)))</f>
        <v>0</v>
      </c>
      <c r="K208" s="153">
        <f>_xlfn.IFNA(IF($B208=$B$382,0,INDEX('I.Supplementary 2019-20'!P$8:P$191,MATCH($B208,'I.Supplementary 2019-20'!$B$8:$B$191,0))),INDEX('KI 2019-20'!P$9:P$383,MATCH($B208,'KI 2019-20'!$B$9:$B$383,0)))</f>
        <v>0</v>
      </c>
      <c r="L208" s="153">
        <f>_xlfn.IFNA(IF($B208=$B$382,0,INDEX('I.Supplementary 2019-20'!Q$8:Q$191,MATCH($B208,'I.Supplementary 2019-20'!$B$8:$B$191,0))),INDEX('KI 2019-20'!Q$9:Q$383,MATCH($B208,'KI 2019-20'!$B$9:$B$383,0)))</f>
        <v>0</v>
      </c>
      <c r="M208" s="155">
        <f>_xlfn.IFNA(IF($B208=$B$382,0,INDEX('I.Supplementary 2019-20'!R$8:R$191,MATCH($B208,'I.Supplementary 2019-20'!$B$8:$B$191,0))),INDEX('KI 2019-20'!R$9:R$383,MATCH($B208,'KI 2019-20'!$B$9:$B$383,0)))</f>
        <v>0</v>
      </c>
      <c r="N208" s="153">
        <f>_xlfn.IFNA(IF($B208=$B$382,0,INDEX('I.Supplementary 2019-20'!S$8:S$191,MATCH($B208,'I.Supplementary 2019-20'!$B$8:$B$191,0))),INDEX('KI 2019-20'!S$9:S$383,MATCH($B208,'KI 2019-20'!$B$9:$B$383,0)))</f>
        <v>0</v>
      </c>
      <c r="O208" s="153">
        <f>_xlfn.IFNA(IF($B208=$B$382,0,INDEX('I.Supplementary 2019-20'!T$8:T$191,MATCH($B208,'I.Supplementary 2019-20'!$B$8:$B$191,0))),INDEX('KI 2019-20'!T$9:T$383,MATCH($B208,'KI 2019-20'!$B$9:$B$383,0)))</f>
        <v>2.2377374330156088</v>
      </c>
      <c r="P208" s="153">
        <f>_xlfn.IFNA(IF($B208=$B$382,0,INDEX('I.Supplementary 2019-20'!U$8:U$191,MATCH($B208,'I.Supplementary 2019-20'!$B$8:$B$191,0))),INDEX('KI 2019-20'!U$9:U$383,MATCH($B208,'KI 2019-20'!$B$9:$B$383,0)))</f>
        <v>0</v>
      </c>
      <c r="Q208" s="153">
        <f>_xlfn.IFNA(IF($B208=$B$382,0,INDEX('I.Supplementary 2019-20'!V$8:V$191,MATCH($B208,'I.Supplementary 2019-20'!$B$8:$B$191,0))),INDEX('KI 2019-20'!V$9:V$383,MATCH($B208,'KI 2019-20'!$B$9:$B$383,0)))</f>
        <v>0</v>
      </c>
      <c r="R208" s="155">
        <f>_xlfn.IFNA(IF($B208=$B$382,0,INDEX('I.Supplementary 2019-20'!W$8:W$191,MATCH($B208,'I.Supplementary 2019-20'!$B$8:$B$191,0))),INDEX('KI 2019-20'!W$9:W$383,MATCH($B208,'KI 2019-20'!$B$9:$B$383,0)))</f>
        <v>0</v>
      </c>
      <c r="S208" s="153">
        <f>_xlfn.IFNA(IF($B208=$B$382,0,INDEX('I.Supplementary 2019-20'!X$8:X$191,MATCH($B208,'I.Supplementary 2019-20'!$B$8:$B$191,0))),INDEX('KI 2019-20'!X$9:X$383,MATCH($B208,'KI 2019-20'!$B$9:$B$383,0)))</f>
        <v>0</v>
      </c>
      <c r="T208" s="153">
        <f>_xlfn.IFNA(IF($B208=$B$382,0,INDEX('I.Supplementary 2019-20'!Y$8:Y$191,MATCH($B208,'I.Supplementary 2019-20'!$B$8:$B$191,0))),INDEX('KI 2019-20'!Y$9:Y$383,MATCH($B208,'KI 2019-20'!$B$9:$B$383,0)))</f>
        <v>2.2377374330156088</v>
      </c>
      <c r="U208" s="153">
        <f>_xlfn.IFNA(IF($B208=$B$382,0,INDEX('I.Supplementary 2019-20'!Z$8:Z$191,MATCH($B208,'I.Supplementary 2019-20'!$B$8:$B$191,0))),INDEX('KI 2019-20'!Z$9:Z$383,MATCH($B208,'KI 2019-20'!$B$9:$B$383,0)))</f>
        <v>0</v>
      </c>
      <c r="V208" s="153">
        <f>_xlfn.IFNA(IF($B208=$B$382,0,INDEX('I.Supplementary 2019-20'!AA$8:AA$191,MATCH($B208,'I.Supplementary 2019-20'!$B$8:$B$191,0))),INDEX('KI 2019-20'!AA$9:AA$383,MATCH($B208,'KI 2019-20'!$B$9:$B$383,0)))</f>
        <v>0</v>
      </c>
      <c r="W208" s="155">
        <f>_xlfn.IFNA(IF($B208=$B$382,0,INDEX('I.Supplementary 2019-20'!AB$8:AB$191,MATCH($B208,'I.Supplementary 2019-20'!$B$8:$B$191,0))),INDEX('KI 2019-20'!AB$9:AB$383,MATCH($B208,'KI 2019-20'!$B$9:$B$383,0)))</f>
        <v>0</v>
      </c>
      <c r="Y208" s="154">
        <f>_xlfn.IFNA(IF($B208=$B$382,0,INDEX('I.Supplementary 2019-20'!$I$8:$I$191,MATCH($B208,'I.Supplementary 2019-20'!$B$8:$B$191,0))),INDEX('KI 2019-20'!$I$9:$I$383,MATCH($B208,'KI 2019-20'!$B$9:$B$383,0)))</f>
        <v>0</v>
      </c>
      <c r="Z208" s="153">
        <f>_xlfn.IFNA(IF($B208=$B$382,0,INDEX('I.Supplementary 2019-20'!$J$8:$J$191,MATCH($B208,'I.Supplementary 2019-20'!$B$8:$B$191,0))),INDEX('KI 2019-20'!$J$9:$J$383,MATCH($B208,'KI 2019-20'!$B$9:$B$383,0)))</f>
        <v>2.2377374330156088</v>
      </c>
      <c r="AA208" s="155">
        <f>_xlfn.IFNA(IF($B208=$B$382,0,INDEX('I.Supplementary 2019-20'!$H$8:$H$191,MATCH($B208,'I.Supplementary 2019-20'!$B$8:$B$191,0))),INDEX('KI 2019-20'!$H$9:$H$383,MATCH($B208,'KI 2019-20'!$B$9:$B$383,0)))</f>
        <v>2.2377374330156088</v>
      </c>
      <c r="AC208" s="156">
        <f>I208*('Other inputs'!$C$6/'Other inputs'!$C$5)</f>
        <v>0</v>
      </c>
      <c r="AD208" s="149">
        <f>IF(B208=$B$35,J208*('Other inputs'!$C$6/'Other inputs'!$C$5)-('Other inputs'!$C$18/1000000),J208*('Other inputs'!$C$6/'Other inputs'!$C$5))</f>
        <v>0</v>
      </c>
      <c r="AE208" s="149">
        <f>K208*('Other inputs'!$C$6/'Other inputs'!$C$5)</f>
        <v>0</v>
      </c>
      <c r="AF208" s="149">
        <f>L208*('Other inputs'!$C$6/'Other inputs'!$C$5)</f>
        <v>0</v>
      </c>
      <c r="AG208" s="188">
        <f>M208*('Other inputs'!$C$6/'Other inputs'!$C$5)</f>
        <v>0</v>
      </c>
      <c r="AH208" s="149">
        <f>N208*('Other inputs'!$C$6/'Other inputs'!$C$5)</f>
        <v>0</v>
      </c>
      <c r="AI208" s="149">
        <f>O208*('Other inputs'!$C$6/'Other inputs'!$C$5)</f>
        <v>2.2741975133906087</v>
      </c>
      <c r="AJ208" s="149">
        <f>P208*('Other inputs'!$C$6/'Other inputs'!$C$5)</f>
        <v>0</v>
      </c>
      <c r="AK208" s="149">
        <f>Q208*('Other inputs'!$C$6/'Other inputs'!$C$5)</f>
        <v>0</v>
      </c>
      <c r="AL208" s="188">
        <f>R208*('Other inputs'!$C$6/'Other inputs'!$C$5)</f>
        <v>0</v>
      </c>
      <c r="AM208" s="156">
        <f t="shared" si="46"/>
        <v>0</v>
      </c>
      <c r="AN208" s="149">
        <f t="shared" si="47"/>
        <v>2.2741975133906087</v>
      </c>
      <c r="AO208" s="149">
        <f t="shared" si="48"/>
        <v>0</v>
      </c>
      <c r="AP208" s="149">
        <f t="shared" si="49"/>
        <v>0</v>
      </c>
      <c r="AQ208" s="188">
        <f t="shared" si="50"/>
        <v>0</v>
      </c>
      <c r="AR208" s="149"/>
      <c r="AS208" s="156">
        <f>IF(D208=$C$171,'Other inputs'!$C$12/1000000,SUM(AC208:AG208))</f>
        <v>0</v>
      </c>
      <c r="AT208" s="200">
        <f>IF(D208=$C$171,$Z$171*('Other inputs'!$C$6/'Other inputs'!$C$5),SUM(AH208:AL208))</f>
        <v>2.2741975133906087</v>
      </c>
      <c r="AU208" s="210">
        <f t="shared" si="51"/>
        <v>2.2741975133906087</v>
      </c>
      <c r="AV208" s="214"/>
      <c r="AW208" s="199">
        <f>IF($G208=1,0,AC208*('Other inputs'!$F$6/'Other inputs'!$F$5))</f>
        <v>0</v>
      </c>
      <c r="AX208" s="200">
        <f>IF($G208=1,0,AD208*('Other inputs'!$F$6/'Other inputs'!$F$5))</f>
        <v>0</v>
      </c>
      <c r="AY208" s="200">
        <f>IF($G208=1,0,AE208*('Other inputs'!$F$6/'Other inputs'!$F$5))</f>
        <v>0</v>
      </c>
      <c r="AZ208" s="200">
        <f>IF($G208=1,0,AF208*('Other inputs'!$F$6/'Other inputs'!$F$5))</f>
        <v>0</v>
      </c>
      <c r="BA208" s="200">
        <f>IF($G208=1,0,AG208*('Other inputs'!$F$6/'Other inputs'!$F$5))</f>
        <v>0</v>
      </c>
      <c r="BB208" s="199">
        <f>IF($G208=1,0,AH208*('Other inputs'!$C$7/'Other inputs'!$C$6))</f>
        <v>0</v>
      </c>
      <c r="BC208" s="200">
        <f>IF($G208=1,0,AI208*('Other inputs'!$C$7/'Other inputs'!$C$6))</f>
        <v>2.2741975133906087</v>
      </c>
      <c r="BD208" s="200">
        <f>IF($G208=1,0,AJ208*('Other inputs'!$C$7/'Other inputs'!$C$6))</f>
        <v>0</v>
      </c>
      <c r="BE208" s="200">
        <f>IF($G208=1,0,AK208*('Other inputs'!$C$7/'Other inputs'!$C$6))</f>
        <v>0</v>
      </c>
      <c r="BF208" s="200">
        <f>IF($G208=1,0,AL208*('Other inputs'!$C$7/'Other inputs'!$C$6))</f>
        <v>0</v>
      </c>
      <c r="BG208" s="199">
        <f t="shared" si="52"/>
        <v>0</v>
      </c>
      <c r="BH208" s="200">
        <f t="shared" si="53"/>
        <v>2.2741975133906087</v>
      </c>
      <c r="BI208" s="200">
        <f t="shared" si="54"/>
        <v>0</v>
      </c>
      <c r="BJ208" s="200">
        <f t="shared" si="55"/>
        <v>0</v>
      </c>
      <c r="BK208" s="210">
        <f t="shared" si="56"/>
        <v>0</v>
      </c>
      <c r="BL208" s="200"/>
      <c r="BM208" s="199">
        <f>IF(D208=C$171,'Other inputs'!$C$13/1000000,SUM(AW208:BA208))</f>
        <v>0</v>
      </c>
      <c r="BN208" s="200">
        <f>IF(B208=$B$171,$AT$171*('Other inputs'!$C$7/'Other inputs'!$C$6),SUM(BB208:BF208))</f>
        <v>2.2741975133906087</v>
      </c>
      <c r="BO208" s="188">
        <f t="shared" si="57"/>
        <v>2.2741975133906087</v>
      </c>
    </row>
    <row r="209" spans="2:67">
      <c r="B209" s="121" t="str">
        <f>'KI 2019-20'!B210</f>
        <v>E3836</v>
      </c>
      <c r="C209" s="160" t="str">
        <f t="shared" si="44"/>
        <v>E3836</v>
      </c>
      <c r="D209" s="160" t="str">
        <f t="shared" si="45"/>
        <v>E3836</v>
      </c>
      <c r="E209" t="str">
        <f>INDEX('KI 2019-20'!D$9:D$383,MATCH($B209,'KI 2019-20'!$B$9:$B$383,0))</f>
        <v>SD</v>
      </c>
      <c r="F209" t="str">
        <f>INDEX('KI 2019-20'!E$9:E$383,MATCH($B209,'KI 2019-20'!$B$9:$B$383,0))</f>
        <v>P1908</v>
      </c>
      <c r="G209" s="119">
        <v>0</v>
      </c>
      <c r="H209" s="120" t="str">
        <f>INDEX('KI 2019-20'!F$9:F$383,MATCH($B209,'KI 2019-20'!$B$9:$B$383,0))</f>
        <v>Mid Sussex</v>
      </c>
      <c r="I209" s="154">
        <f>_xlfn.IFNA(IF($B209=$B$382,0,INDEX('I.Supplementary 2019-20'!N$8:N$191,MATCH($B209,'I.Supplementary 2019-20'!$B$8:$B$191,0))),INDEX('KI 2019-20'!N$9:N$383,MATCH($B209,'KI 2019-20'!$B$9:$B$383,0)))</f>
        <v>0</v>
      </c>
      <c r="J209" s="153">
        <f>_xlfn.IFNA(IF($B209=$B$382,0,INDEX('I.Supplementary 2019-20'!O$8:O$191,MATCH($B209,'I.Supplementary 2019-20'!$B$8:$B$191,0))),INDEX('KI 2019-20'!O$9:O$383,MATCH($B209,'KI 2019-20'!$B$9:$B$383,0)))</f>
        <v>0</v>
      </c>
      <c r="K209" s="153">
        <f>_xlfn.IFNA(IF($B209=$B$382,0,INDEX('I.Supplementary 2019-20'!P$8:P$191,MATCH($B209,'I.Supplementary 2019-20'!$B$8:$B$191,0))),INDEX('KI 2019-20'!P$9:P$383,MATCH($B209,'KI 2019-20'!$B$9:$B$383,0)))</f>
        <v>0</v>
      </c>
      <c r="L209" s="153">
        <f>_xlfn.IFNA(IF($B209=$B$382,0,INDEX('I.Supplementary 2019-20'!Q$8:Q$191,MATCH($B209,'I.Supplementary 2019-20'!$B$8:$B$191,0))),INDEX('KI 2019-20'!Q$9:Q$383,MATCH($B209,'KI 2019-20'!$B$9:$B$383,0)))</f>
        <v>0</v>
      </c>
      <c r="M209" s="155">
        <f>_xlfn.IFNA(IF($B209=$B$382,0,INDEX('I.Supplementary 2019-20'!R$8:R$191,MATCH($B209,'I.Supplementary 2019-20'!$B$8:$B$191,0))),INDEX('KI 2019-20'!R$9:R$383,MATCH($B209,'KI 2019-20'!$B$9:$B$383,0)))</f>
        <v>0</v>
      </c>
      <c r="N209" s="153">
        <f>_xlfn.IFNA(IF($B209=$B$382,0,INDEX('I.Supplementary 2019-20'!S$8:S$191,MATCH($B209,'I.Supplementary 2019-20'!$B$8:$B$191,0))),INDEX('KI 2019-20'!S$9:S$383,MATCH($B209,'KI 2019-20'!$B$9:$B$383,0)))</f>
        <v>0</v>
      </c>
      <c r="O209" s="153">
        <f>_xlfn.IFNA(IF($B209=$B$382,0,INDEX('I.Supplementary 2019-20'!T$8:T$191,MATCH($B209,'I.Supplementary 2019-20'!$B$8:$B$191,0))),INDEX('KI 2019-20'!T$9:T$383,MATCH($B209,'KI 2019-20'!$B$9:$B$383,0)))</f>
        <v>2.1079276400979037</v>
      </c>
      <c r="P209" s="153">
        <f>_xlfn.IFNA(IF($B209=$B$382,0,INDEX('I.Supplementary 2019-20'!U$8:U$191,MATCH($B209,'I.Supplementary 2019-20'!$B$8:$B$191,0))),INDEX('KI 2019-20'!U$9:U$383,MATCH($B209,'KI 2019-20'!$B$9:$B$383,0)))</f>
        <v>0</v>
      </c>
      <c r="Q209" s="153">
        <f>_xlfn.IFNA(IF($B209=$B$382,0,INDEX('I.Supplementary 2019-20'!V$8:V$191,MATCH($B209,'I.Supplementary 2019-20'!$B$8:$B$191,0))),INDEX('KI 2019-20'!V$9:V$383,MATCH($B209,'KI 2019-20'!$B$9:$B$383,0)))</f>
        <v>0</v>
      </c>
      <c r="R209" s="155">
        <f>_xlfn.IFNA(IF($B209=$B$382,0,INDEX('I.Supplementary 2019-20'!W$8:W$191,MATCH($B209,'I.Supplementary 2019-20'!$B$8:$B$191,0))),INDEX('KI 2019-20'!W$9:W$383,MATCH($B209,'KI 2019-20'!$B$9:$B$383,0)))</f>
        <v>0</v>
      </c>
      <c r="S209" s="153">
        <f>_xlfn.IFNA(IF($B209=$B$382,0,INDEX('I.Supplementary 2019-20'!X$8:X$191,MATCH($B209,'I.Supplementary 2019-20'!$B$8:$B$191,0))),INDEX('KI 2019-20'!X$9:X$383,MATCH($B209,'KI 2019-20'!$B$9:$B$383,0)))</f>
        <v>0</v>
      </c>
      <c r="T209" s="153">
        <f>_xlfn.IFNA(IF($B209=$B$382,0,INDEX('I.Supplementary 2019-20'!Y$8:Y$191,MATCH($B209,'I.Supplementary 2019-20'!$B$8:$B$191,0))),INDEX('KI 2019-20'!Y$9:Y$383,MATCH($B209,'KI 2019-20'!$B$9:$B$383,0)))</f>
        <v>2.1079276400979037</v>
      </c>
      <c r="U209" s="153">
        <f>_xlfn.IFNA(IF($B209=$B$382,0,INDEX('I.Supplementary 2019-20'!Z$8:Z$191,MATCH($B209,'I.Supplementary 2019-20'!$B$8:$B$191,0))),INDEX('KI 2019-20'!Z$9:Z$383,MATCH($B209,'KI 2019-20'!$B$9:$B$383,0)))</f>
        <v>0</v>
      </c>
      <c r="V209" s="153">
        <f>_xlfn.IFNA(IF($B209=$B$382,0,INDEX('I.Supplementary 2019-20'!AA$8:AA$191,MATCH($B209,'I.Supplementary 2019-20'!$B$8:$B$191,0))),INDEX('KI 2019-20'!AA$9:AA$383,MATCH($B209,'KI 2019-20'!$B$9:$B$383,0)))</f>
        <v>0</v>
      </c>
      <c r="W209" s="155">
        <f>_xlfn.IFNA(IF($B209=$B$382,0,INDEX('I.Supplementary 2019-20'!AB$8:AB$191,MATCH($B209,'I.Supplementary 2019-20'!$B$8:$B$191,0))),INDEX('KI 2019-20'!AB$9:AB$383,MATCH($B209,'KI 2019-20'!$B$9:$B$383,0)))</f>
        <v>0</v>
      </c>
      <c r="Y209" s="154">
        <f>_xlfn.IFNA(IF($B209=$B$382,0,INDEX('I.Supplementary 2019-20'!$I$8:$I$191,MATCH($B209,'I.Supplementary 2019-20'!$B$8:$B$191,0))),INDEX('KI 2019-20'!$I$9:$I$383,MATCH($B209,'KI 2019-20'!$B$9:$B$383,0)))</f>
        <v>0</v>
      </c>
      <c r="Z209" s="153">
        <f>_xlfn.IFNA(IF($B209=$B$382,0,INDEX('I.Supplementary 2019-20'!$J$8:$J$191,MATCH($B209,'I.Supplementary 2019-20'!$B$8:$B$191,0))),INDEX('KI 2019-20'!$J$9:$J$383,MATCH($B209,'KI 2019-20'!$B$9:$B$383,0)))</f>
        <v>2.1079276400979037</v>
      </c>
      <c r="AA209" s="155">
        <f>_xlfn.IFNA(IF($B209=$B$382,0,INDEX('I.Supplementary 2019-20'!$H$8:$H$191,MATCH($B209,'I.Supplementary 2019-20'!$B$8:$B$191,0))),INDEX('KI 2019-20'!$H$9:$H$383,MATCH($B209,'KI 2019-20'!$B$9:$B$383,0)))</f>
        <v>2.1079276400979037</v>
      </c>
      <c r="AC209" s="156">
        <f>I209*('Other inputs'!$C$6/'Other inputs'!$C$5)</f>
        <v>0</v>
      </c>
      <c r="AD209" s="149">
        <f>IF(B209=$B$35,J209*('Other inputs'!$C$6/'Other inputs'!$C$5)-('Other inputs'!$C$18/1000000),J209*('Other inputs'!$C$6/'Other inputs'!$C$5))</f>
        <v>0</v>
      </c>
      <c r="AE209" s="149">
        <f>K209*('Other inputs'!$C$6/'Other inputs'!$C$5)</f>
        <v>0</v>
      </c>
      <c r="AF209" s="149">
        <f>L209*('Other inputs'!$C$6/'Other inputs'!$C$5)</f>
        <v>0</v>
      </c>
      <c r="AG209" s="188">
        <f>M209*('Other inputs'!$C$6/'Other inputs'!$C$5)</f>
        <v>0</v>
      </c>
      <c r="AH209" s="149">
        <f>N209*('Other inputs'!$C$6/'Other inputs'!$C$5)</f>
        <v>0</v>
      </c>
      <c r="AI209" s="149">
        <f>O209*('Other inputs'!$C$6/'Other inputs'!$C$5)</f>
        <v>2.1422726932970551</v>
      </c>
      <c r="AJ209" s="149">
        <f>P209*('Other inputs'!$C$6/'Other inputs'!$C$5)</f>
        <v>0</v>
      </c>
      <c r="AK209" s="149">
        <f>Q209*('Other inputs'!$C$6/'Other inputs'!$C$5)</f>
        <v>0</v>
      </c>
      <c r="AL209" s="188">
        <f>R209*('Other inputs'!$C$6/'Other inputs'!$C$5)</f>
        <v>0</v>
      </c>
      <c r="AM209" s="156">
        <f t="shared" si="46"/>
        <v>0</v>
      </c>
      <c r="AN209" s="149">
        <f t="shared" si="47"/>
        <v>2.1422726932970551</v>
      </c>
      <c r="AO209" s="149">
        <f t="shared" si="48"/>
        <v>0</v>
      </c>
      <c r="AP209" s="149">
        <f t="shared" si="49"/>
        <v>0</v>
      </c>
      <c r="AQ209" s="188">
        <f t="shared" si="50"/>
        <v>0</v>
      </c>
      <c r="AR209" s="149"/>
      <c r="AS209" s="156">
        <f>IF(D209=$C$171,'Other inputs'!$C$12/1000000,SUM(AC209:AG209))</f>
        <v>0</v>
      </c>
      <c r="AT209" s="200">
        <f>IF(D209=$C$171,$Z$171*('Other inputs'!$C$6/'Other inputs'!$C$5),SUM(AH209:AL209))</f>
        <v>2.1422726932970551</v>
      </c>
      <c r="AU209" s="210">
        <f t="shared" si="51"/>
        <v>2.1422726932970551</v>
      </c>
      <c r="AV209" s="214"/>
      <c r="AW209" s="199">
        <f>IF($G209=1,0,AC209*('Other inputs'!$F$6/'Other inputs'!$F$5))</f>
        <v>0</v>
      </c>
      <c r="AX209" s="200">
        <f>IF($G209=1,0,AD209*('Other inputs'!$F$6/'Other inputs'!$F$5))</f>
        <v>0</v>
      </c>
      <c r="AY209" s="200">
        <f>IF($G209=1,0,AE209*('Other inputs'!$F$6/'Other inputs'!$F$5))</f>
        <v>0</v>
      </c>
      <c r="AZ209" s="200">
        <f>IF($G209=1,0,AF209*('Other inputs'!$F$6/'Other inputs'!$F$5))</f>
        <v>0</v>
      </c>
      <c r="BA209" s="200">
        <f>IF($G209=1,0,AG209*('Other inputs'!$F$6/'Other inputs'!$F$5))</f>
        <v>0</v>
      </c>
      <c r="BB209" s="199">
        <f>IF($G209=1,0,AH209*('Other inputs'!$C$7/'Other inputs'!$C$6))</f>
        <v>0</v>
      </c>
      <c r="BC209" s="200">
        <f>IF($G209=1,0,AI209*('Other inputs'!$C$7/'Other inputs'!$C$6))</f>
        <v>2.1422726932970551</v>
      </c>
      <c r="BD209" s="200">
        <f>IF($G209=1,0,AJ209*('Other inputs'!$C$7/'Other inputs'!$C$6))</f>
        <v>0</v>
      </c>
      <c r="BE209" s="200">
        <f>IF($G209=1,0,AK209*('Other inputs'!$C$7/'Other inputs'!$C$6))</f>
        <v>0</v>
      </c>
      <c r="BF209" s="200">
        <f>IF($G209=1,0,AL209*('Other inputs'!$C$7/'Other inputs'!$C$6))</f>
        <v>0</v>
      </c>
      <c r="BG209" s="199">
        <f t="shared" si="52"/>
        <v>0</v>
      </c>
      <c r="BH209" s="200">
        <f t="shared" si="53"/>
        <v>2.1422726932970551</v>
      </c>
      <c r="BI209" s="200">
        <f t="shared" si="54"/>
        <v>0</v>
      </c>
      <c r="BJ209" s="200">
        <f t="shared" si="55"/>
        <v>0</v>
      </c>
      <c r="BK209" s="210">
        <f t="shared" si="56"/>
        <v>0</v>
      </c>
      <c r="BL209" s="200"/>
      <c r="BM209" s="199">
        <f>IF(D209=C$171,'Other inputs'!$C$13/1000000,SUM(AW209:BA209))</f>
        <v>0</v>
      </c>
      <c r="BN209" s="200">
        <f>IF(B209=$B$171,$AT$171*('Other inputs'!$C$7/'Other inputs'!$C$6),SUM(BB209:BF209))</f>
        <v>2.1422726932970551</v>
      </c>
      <c r="BO209" s="188">
        <f t="shared" si="57"/>
        <v>2.1422726932970551</v>
      </c>
    </row>
    <row r="210" spans="2:67">
      <c r="B210" s="121" t="str">
        <f>'KI 2019-20'!B211</f>
        <v>E0702</v>
      </c>
      <c r="C210" s="160" t="str">
        <f t="shared" si="44"/>
        <v>E0702</v>
      </c>
      <c r="D210" s="160" t="str">
        <f t="shared" si="45"/>
        <v>E0702</v>
      </c>
      <c r="E210" t="str">
        <f>INDEX('KI 2019-20'!D$9:D$383,MATCH($B210,'KI 2019-20'!$B$9:$B$383,0))</f>
        <v>UNINFIR</v>
      </c>
      <c r="F210">
        <f>INDEX('KI 2019-20'!E$9:E$383,MATCH($B210,'KI 2019-20'!$B$9:$B$383,0))</f>
        <v>0</v>
      </c>
      <c r="G210" s="119">
        <v>0</v>
      </c>
      <c r="H210" s="120" t="str">
        <f>INDEX('KI 2019-20'!F$9:F$383,MATCH($B210,'KI 2019-20'!$B$9:$B$383,0))</f>
        <v>Middlesbrough</v>
      </c>
      <c r="I210" s="154">
        <f>_xlfn.IFNA(IF($B210=$B$382,0,INDEX('I.Supplementary 2019-20'!N$8:N$191,MATCH($B210,'I.Supplementary 2019-20'!$B$8:$B$191,0))),INDEX('KI 2019-20'!N$9:N$383,MATCH($B210,'KI 2019-20'!$B$9:$B$383,0)))</f>
        <v>11.282900986201875</v>
      </c>
      <c r="J210" s="153">
        <f>_xlfn.IFNA(IF($B210=$B$382,0,INDEX('I.Supplementary 2019-20'!O$8:O$191,MATCH($B210,'I.Supplementary 2019-20'!$B$8:$B$191,0))),INDEX('KI 2019-20'!O$9:O$383,MATCH($B210,'KI 2019-20'!$B$9:$B$383,0)))</f>
        <v>0.67594420799491184</v>
      </c>
      <c r="K210" s="153">
        <f>_xlfn.IFNA(IF($B210=$B$382,0,INDEX('I.Supplementary 2019-20'!P$8:P$191,MATCH($B210,'I.Supplementary 2019-20'!$B$8:$B$191,0))),INDEX('KI 2019-20'!P$9:P$383,MATCH($B210,'KI 2019-20'!$B$9:$B$383,0)))</f>
        <v>0</v>
      </c>
      <c r="L210" s="153">
        <f>_xlfn.IFNA(IF($B210=$B$382,0,INDEX('I.Supplementary 2019-20'!Q$8:Q$191,MATCH($B210,'I.Supplementary 2019-20'!$B$8:$B$191,0))),INDEX('KI 2019-20'!Q$9:Q$383,MATCH($B210,'KI 2019-20'!$B$9:$B$383,0)))</f>
        <v>0</v>
      </c>
      <c r="M210" s="155">
        <f>_xlfn.IFNA(IF($B210=$B$382,0,INDEX('I.Supplementary 2019-20'!R$8:R$191,MATCH($B210,'I.Supplementary 2019-20'!$B$8:$B$191,0))),INDEX('KI 2019-20'!R$9:R$383,MATCH($B210,'KI 2019-20'!$B$9:$B$383,0)))</f>
        <v>0</v>
      </c>
      <c r="N210" s="153">
        <f>_xlfn.IFNA(IF($B210=$B$382,0,INDEX('I.Supplementary 2019-20'!S$8:S$191,MATCH($B210,'I.Supplementary 2019-20'!$B$8:$B$191,0))),INDEX('KI 2019-20'!S$9:S$383,MATCH($B210,'KI 2019-20'!$B$9:$B$383,0)))</f>
        <v>38.692867166520053</v>
      </c>
      <c r="O210" s="153">
        <f>_xlfn.IFNA(IF($B210=$B$382,0,INDEX('I.Supplementary 2019-20'!T$8:T$191,MATCH($B210,'I.Supplementary 2019-20'!$B$8:$B$191,0))),INDEX('KI 2019-20'!T$9:T$383,MATCH($B210,'KI 2019-20'!$B$9:$B$383,0)))</f>
        <v>6.5873079653753415</v>
      </c>
      <c r="P210" s="153">
        <f>_xlfn.IFNA(IF($B210=$B$382,0,INDEX('I.Supplementary 2019-20'!U$8:U$191,MATCH($B210,'I.Supplementary 2019-20'!$B$8:$B$191,0))),INDEX('KI 2019-20'!U$9:U$383,MATCH($B210,'KI 2019-20'!$B$9:$B$383,0)))</f>
        <v>0</v>
      </c>
      <c r="Q210" s="153">
        <f>_xlfn.IFNA(IF($B210=$B$382,0,INDEX('I.Supplementary 2019-20'!V$8:V$191,MATCH($B210,'I.Supplementary 2019-20'!$B$8:$B$191,0))),INDEX('KI 2019-20'!V$9:V$383,MATCH($B210,'KI 2019-20'!$B$9:$B$383,0)))</f>
        <v>0</v>
      </c>
      <c r="R210" s="155">
        <f>_xlfn.IFNA(IF($B210=$B$382,0,INDEX('I.Supplementary 2019-20'!W$8:W$191,MATCH($B210,'I.Supplementary 2019-20'!$B$8:$B$191,0))),INDEX('KI 2019-20'!W$9:W$383,MATCH($B210,'KI 2019-20'!$B$9:$B$383,0)))</f>
        <v>0</v>
      </c>
      <c r="S210" s="153">
        <f>_xlfn.IFNA(IF($B210=$B$382,0,INDEX('I.Supplementary 2019-20'!X$8:X$191,MATCH($B210,'I.Supplementary 2019-20'!$B$8:$B$191,0))),INDEX('KI 2019-20'!X$9:X$383,MATCH($B210,'KI 2019-20'!$B$9:$B$383,0)))</f>
        <v>49.975768152721926</v>
      </c>
      <c r="T210" s="153">
        <f>_xlfn.IFNA(IF($B210=$B$382,0,INDEX('I.Supplementary 2019-20'!Y$8:Y$191,MATCH($B210,'I.Supplementary 2019-20'!$B$8:$B$191,0))),INDEX('KI 2019-20'!Y$9:Y$383,MATCH($B210,'KI 2019-20'!$B$9:$B$383,0)))</f>
        <v>7.2632521733702529</v>
      </c>
      <c r="U210" s="153">
        <f>_xlfn.IFNA(IF($B210=$B$382,0,INDEX('I.Supplementary 2019-20'!Z$8:Z$191,MATCH($B210,'I.Supplementary 2019-20'!$B$8:$B$191,0))),INDEX('KI 2019-20'!Z$9:Z$383,MATCH($B210,'KI 2019-20'!$B$9:$B$383,0)))</f>
        <v>0</v>
      </c>
      <c r="V210" s="153">
        <f>_xlfn.IFNA(IF($B210=$B$382,0,INDEX('I.Supplementary 2019-20'!AA$8:AA$191,MATCH($B210,'I.Supplementary 2019-20'!$B$8:$B$191,0))),INDEX('KI 2019-20'!AA$9:AA$383,MATCH($B210,'KI 2019-20'!$B$9:$B$383,0)))</f>
        <v>0</v>
      </c>
      <c r="W210" s="155">
        <f>_xlfn.IFNA(IF($B210=$B$382,0,INDEX('I.Supplementary 2019-20'!AB$8:AB$191,MATCH($B210,'I.Supplementary 2019-20'!$B$8:$B$191,0))),INDEX('KI 2019-20'!AB$9:AB$383,MATCH($B210,'KI 2019-20'!$B$9:$B$383,0)))</f>
        <v>0</v>
      </c>
      <c r="Y210" s="154">
        <f>_xlfn.IFNA(IF($B210=$B$382,0,INDEX('I.Supplementary 2019-20'!$I$8:$I$191,MATCH($B210,'I.Supplementary 2019-20'!$B$8:$B$191,0))),INDEX('KI 2019-20'!$I$9:$I$383,MATCH($B210,'KI 2019-20'!$B$9:$B$383,0)))</f>
        <v>11.958845194196787</v>
      </c>
      <c r="Z210" s="153">
        <f>_xlfn.IFNA(IF($B210=$B$382,0,INDEX('I.Supplementary 2019-20'!$J$8:$J$191,MATCH($B210,'I.Supplementary 2019-20'!$B$8:$B$191,0))),INDEX('KI 2019-20'!$J$9:$J$383,MATCH($B210,'KI 2019-20'!$B$9:$B$383,0)))</f>
        <v>45.28017513189539</v>
      </c>
      <c r="AA210" s="155">
        <f>_xlfn.IFNA(IF($B210=$B$382,0,INDEX('I.Supplementary 2019-20'!$H$8:$H$191,MATCH($B210,'I.Supplementary 2019-20'!$B$8:$B$191,0))),INDEX('KI 2019-20'!$H$9:$H$383,MATCH($B210,'KI 2019-20'!$B$9:$B$383,0)))</f>
        <v>57.239020326092181</v>
      </c>
      <c r="AC210" s="156">
        <f>I210*('Other inputs'!$C$6/'Other inputs'!$C$5)</f>
        <v>11.466736440152212</v>
      </c>
      <c r="AD210" s="149">
        <f>IF(B210=$B$35,J210*('Other inputs'!$C$6/'Other inputs'!$C$5)-('Other inputs'!$C$18/1000000),J210*('Other inputs'!$C$6/'Other inputs'!$C$5))</f>
        <v>0.68695755557935034</v>
      </c>
      <c r="AE210" s="149">
        <f>K210*('Other inputs'!$C$6/'Other inputs'!$C$5)</f>
        <v>0</v>
      </c>
      <c r="AF210" s="149">
        <f>L210*('Other inputs'!$C$6/'Other inputs'!$C$5)</f>
        <v>0</v>
      </c>
      <c r="AG210" s="188">
        <f>M210*('Other inputs'!$C$6/'Other inputs'!$C$5)</f>
        <v>0</v>
      </c>
      <c r="AH210" s="149">
        <f>N210*('Other inputs'!$C$6/'Other inputs'!$C$5)</f>
        <v>39.323300847440954</v>
      </c>
      <c r="AI210" s="149">
        <f>O210*('Other inputs'!$C$6/'Other inputs'!$C$5)</f>
        <v>6.6946368120617015</v>
      </c>
      <c r="AJ210" s="149">
        <f>P210*('Other inputs'!$C$6/'Other inputs'!$C$5)</f>
        <v>0</v>
      </c>
      <c r="AK210" s="149">
        <f>Q210*('Other inputs'!$C$6/'Other inputs'!$C$5)</f>
        <v>0</v>
      </c>
      <c r="AL210" s="188">
        <f>R210*('Other inputs'!$C$6/'Other inputs'!$C$5)</f>
        <v>0</v>
      </c>
      <c r="AM210" s="156">
        <f t="shared" si="46"/>
        <v>50.790037287593165</v>
      </c>
      <c r="AN210" s="149">
        <f t="shared" si="47"/>
        <v>7.3815943676410516</v>
      </c>
      <c r="AO210" s="149">
        <f t="shared" si="48"/>
        <v>0</v>
      </c>
      <c r="AP210" s="149">
        <f t="shared" si="49"/>
        <v>0</v>
      </c>
      <c r="AQ210" s="188">
        <f t="shared" si="50"/>
        <v>0</v>
      </c>
      <c r="AR210" s="149"/>
      <c r="AS210" s="156">
        <f>IF(D210=$C$171,'Other inputs'!$C$12/1000000,SUM(AC210:AG210))</f>
        <v>12.153693995731564</v>
      </c>
      <c r="AT210" s="200">
        <f>IF(D210=$C$171,$Z$171*('Other inputs'!$C$6/'Other inputs'!$C$5),SUM(AH210:AL210))</f>
        <v>46.017937659502657</v>
      </c>
      <c r="AU210" s="210">
        <f t="shared" si="51"/>
        <v>58.171631655234222</v>
      </c>
      <c r="AV210" s="214"/>
      <c r="AW210" s="199">
        <f>IF($G210=1,0,AC210*('Other inputs'!$F$6/'Other inputs'!$F$5))</f>
        <v>11.530146964245219</v>
      </c>
      <c r="AX210" s="200">
        <f>IF($G210=1,0,AD210*('Other inputs'!$F$6/'Other inputs'!$F$5))</f>
        <v>0.69075639920467391</v>
      </c>
      <c r="AY210" s="200">
        <f>IF($G210=1,0,AE210*('Other inputs'!$F$6/'Other inputs'!$F$5))</f>
        <v>0</v>
      </c>
      <c r="AZ210" s="200">
        <f>IF($G210=1,0,AF210*('Other inputs'!$F$6/'Other inputs'!$F$5))</f>
        <v>0</v>
      </c>
      <c r="BA210" s="200">
        <f>IF($G210=1,0,AG210*('Other inputs'!$F$6/'Other inputs'!$F$5))</f>
        <v>0</v>
      </c>
      <c r="BB210" s="199">
        <f>IF($G210=1,0,AH210*('Other inputs'!$C$7/'Other inputs'!$C$6))</f>
        <v>39.323300847440954</v>
      </c>
      <c r="BC210" s="200">
        <f>IF($G210=1,0,AI210*('Other inputs'!$C$7/'Other inputs'!$C$6))</f>
        <v>6.6946368120617015</v>
      </c>
      <c r="BD210" s="200">
        <f>IF($G210=1,0,AJ210*('Other inputs'!$C$7/'Other inputs'!$C$6))</f>
        <v>0</v>
      </c>
      <c r="BE210" s="200">
        <f>IF($G210=1,0,AK210*('Other inputs'!$C$7/'Other inputs'!$C$6))</f>
        <v>0</v>
      </c>
      <c r="BF210" s="200">
        <f>IF($G210=1,0,AL210*('Other inputs'!$C$7/'Other inputs'!$C$6))</f>
        <v>0</v>
      </c>
      <c r="BG210" s="199">
        <f t="shared" si="52"/>
        <v>50.853447811686173</v>
      </c>
      <c r="BH210" s="200">
        <f t="shared" si="53"/>
        <v>7.3853932112663756</v>
      </c>
      <c r="BI210" s="200">
        <f t="shared" si="54"/>
        <v>0</v>
      </c>
      <c r="BJ210" s="200">
        <f t="shared" si="55"/>
        <v>0</v>
      </c>
      <c r="BK210" s="210">
        <f t="shared" si="56"/>
        <v>0</v>
      </c>
      <c r="BL210" s="200"/>
      <c r="BM210" s="199">
        <f>IF(D210=C$171,'Other inputs'!$C$13/1000000,SUM(AW210:BA210))</f>
        <v>12.220903363449892</v>
      </c>
      <c r="BN210" s="200">
        <f>IF(B210=$B$171,$AT$171*('Other inputs'!$C$7/'Other inputs'!$C$6),SUM(BB210:BF210))</f>
        <v>46.017937659502657</v>
      </c>
      <c r="BO210" s="188">
        <f t="shared" si="57"/>
        <v>58.238841022952549</v>
      </c>
    </row>
    <row r="211" spans="2:67">
      <c r="B211" s="121" t="str">
        <f>'KI 2019-20'!B212</f>
        <v>E0401</v>
      </c>
      <c r="C211" s="160" t="str">
        <f t="shared" si="44"/>
        <v>E0401</v>
      </c>
      <c r="D211" s="160" t="str">
        <f t="shared" si="45"/>
        <v>E0401</v>
      </c>
      <c r="E211" t="str">
        <f>INDEX('KI 2019-20'!D$9:D$383,MATCH($B211,'KI 2019-20'!$B$9:$B$383,0))</f>
        <v>UNINFIR</v>
      </c>
      <c r="F211">
        <f>INDEX('KI 2019-20'!E$9:E$383,MATCH($B211,'KI 2019-20'!$B$9:$B$383,0))</f>
        <v>0</v>
      </c>
      <c r="G211" s="119">
        <v>0</v>
      </c>
      <c r="H211" s="120" t="str">
        <f>INDEX('KI 2019-20'!F$9:F$383,MATCH($B211,'KI 2019-20'!$B$9:$B$383,0))</f>
        <v>Milton Keynes</v>
      </c>
      <c r="I211" s="154">
        <f>_xlfn.IFNA(IF($B211=$B$382,0,INDEX('I.Supplementary 2019-20'!N$8:N$191,MATCH($B211,'I.Supplementary 2019-20'!$B$8:$B$191,0))),INDEX('KI 2019-20'!N$9:N$383,MATCH($B211,'KI 2019-20'!$B$9:$B$383,0)))</f>
        <v>6.1386374709867981</v>
      </c>
      <c r="J211" s="153">
        <f>_xlfn.IFNA(IF($B211=$B$382,0,INDEX('I.Supplementary 2019-20'!O$8:O$191,MATCH($B211,'I.Supplementary 2019-20'!$B$8:$B$191,0))),INDEX('KI 2019-20'!O$9:O$383,MATCH($B211,'KI 2019-20'!$B$9:$B$383,0)))</f>
        <v>-0.63615878637081946</v>
      </c>
      <c r="K211" s="153">
        <f>_xlfn.IFNA(IF($B211=$B$382,0,INDEX('I.Supplementary 2019-20'!P$8:P$191,MATCH($B211,'I.Supplementary 2019-20'!$B$8:$B$191,0))),INDEX('KI 2019-20'!P$9:P$383,MATCH($B211,'KI 2019-20'!$B$9:$B$383,0)))</f>
        <v>0</v>
      </c>
      <c r="L211" s="153">
        <f>_xlfn.IFNA(IF($B211=$B$382,0,INDEX('I.Supplementary 2019-20'!Q$8:Q$191,MATCH($B211,'I.Supplementary 2019-20'!$B$8:$B$191,0))),INDEX('KI 2019-20'!Q$9:Q$383,MATCH($B211,'KI 2019-20'!$B$9:$B$383,0)))</f>
        <v>0</v>
      </c>
      <c r="M211" s="155">
        <f>_xlfn.IFNA(IF($B211=$B$382,0,INDEX('I.Supplementary 2019-20'!R$8:R$191,MATCH($B211,'I.Supplementary 2019-20'!$B$8:$B$191,0))),INDEX('KI 2019-20'!R$9:R$383,MATCH($B211,'KI 2019-20'!$B$9:$B$383,0)))</f>
        <v>0</v>
      </c>
      <c r="N211" s="153">
        <f>_xlfn.IFNA(IF($B211=$B$382,0,INDEX('I.Supplementary 2019-20'!S$8:S$191,MATCH($B211,'I.Supplementary 2019-20'!$B$8:$B$191,0))),INDEX('KI 2019-20'!S$9:S$383,MATCH($B211,'KI 2019-20'!$B$9:$B$383,0)))</f>
        <v>37.936762231883904</v>
      </c>
      <c r="O211" s="153">
        <f>_xlfn.IFNA(IF($B211=$B$382,0,INDEX('I.Supplementary 2019-20'!T$8:T$191,MATCH($B211,'I.Supplementary 2019-20'!$B$8:$B$191,0))),INDEX('KI 2019-20'!T$9:T$383,MATCH($B211,'KI 2019-20'!$B$9:$B$383,0)))</f>
        <v>7.7890051443941939</v>
      </c>
      <c r="P211" s="153">
        <f>_xlfn.IFNA(IF($B211=$B$382,0,INDEX('I.Supplementary 2019-20'!U$8:U$191,MATCH($B211,'I.Supplementary 2019-20'!$B$8:$B$191,0))),INDEX('KI 2019-20'!U$9:U$383,MATCH($B211,'KI 2019-20'!$B$9:$B$383,0)))</f>
        <v>0</v>
      </c>
      <c r="Q211" s="153">
        <f>_xlfn.IFNA(IF($B211=$B$382,0,INDEX('I.Supplementary 2019-20'!V$8:V$191,MATCH($B211,'I.Supplementary 2019-20'!$B$8:$B$191,0))),INDEX('KI 2019-20'!V$9:V$383,MATCH($B211,'KI 2019-20'!$B$9:$B$383,0)))</f>
        <v>0</v>
      </c>
      <c r="R211" s="155">
        <f>_xlfn.IFNA(IF($B211=$B$382,0,INDEX('I.Supplementary 2019-20'!W$8:W$191,MATCH($B211,'I.Supplementary 2019-20'!$B$8:$B$191,0))),INDEX('KI 2019-20'!W$9:W$383,MATCH($B211,'KI 2019-20'!$B$9:$B$383,0)))</f>
        <v>0</v>
      </c>
      <c r="S211" s="153">
        <f>_xlfn.IFNA(IF($B211=$B$382,0,INDEX('I.Supplementary 2019-20'!X$8:X$191,MATCH($B211,'I.Supplementary 2019-20'!$B$8:$B$191,0))),INDEX('KI 2019-20'!X$9:X$383,MATCH($B211,'KI 2019-20'!$B$9:$B$383,0)))</f>
        <v>44.075399702870705</v>
      </c>
      <c r="T211" s="153">
        <f>_xlfn.IFNA(IF($B211=$B$382,0,INDEX('I.Supplementary 2019-20'!Y$8:Y$191,MATCH($B211,'I.Supplementary 2019-20'!$B$8:$B$191,0))),INDEX('KI 2019-20'!Y$9:Y$383,MATCH($B211,'KI 2019-20'!$B$9:$B$383,0)))</f>
        <v>7.1528463580233748</v>
      </c>
      <c r="U211" s="153">
        <f>_xlfn.IFNA(IF($B211=$B$382,0,INDEX('I.Supplementary 2019-20'!Z$8:Z$191,MATCH($B211,'I.Supplementary 2019-20'!$B$8:$B$191,0))),INDEX('KI 2019-20'!Z$9:Z$383,MATCH($B211,'KI 2019-20'!$B$9:$B$383,0)))</f>
        <v>0</v>
      </c>
      <c r="V211" s="153">
        <f>_xlfn.IFNA(IF($B211=$B$382,0,INDEX('I.Supplementary 2019-20'!AA$8:AA$191,MATCH($B211,'I.Supplementary 2019-20'!$B$8:$B$191,0))),INDEX('KI 2019-20'!AA$9:AA$383,MATCH($B211,'KI 2019-20'!$B$9:$B$383,0)))</f>
        <v>0</v>
      </c>
      <c r="W211" s="155">
        <f>_xlfn.IFNA(IF($B211=$B$382,0,INDEX('I.Supplementary 2019-20'!AB$8:AB$191,MATCH($B211,'I.Supplementary 2019-20'!$B$8:$B$191,0))),INDEX('KI 2019-20'!AB$9:AB$383,MATCH($B211,'KI 2019-20'!$B$9:$B$383,0)))</f>
        <v>0</v>
      </c>
      <c r="Y211" s="154">
        <f>_xlfn.IFNA(IF($B211=$B$382,0,INDEX('I.Supplementary 2019-20'!$I$8:$I$191,MATCH($B211,'I.Supplementary 2019-20'!$B$8:$B$191,0))),INDEX('KI 2019-20'!$I$9:$I$383,MATCH($B211,'KI 2019-20'!$B$9:$B$383,0)))</f>
        <v>5.502478684615979</v>
      </c>
      <c r="Z211" s="153">
        <f>_xlfn.IFNA(IF($B211=$B$382,0,INDEX('I.Supplementary 2019-20'!$J$8:$J$191,MATCH($B211,'I.Supplementary 2019-20'!$B$8:$B$191,0))),INDEX('KI 2019-20'!$J$9:$J$383,MATCH($B211,'KI 2019-20'!$B$9:$B$383,0)))</f>
        <v>45.7257673762781</v>
      </c>
      <c r="AA211" s="155">
        <f>_xlfn.IFNA(IF($B211=$B$382,0,INDEX('I.Supplementary 2019-20'!$H$8:$H$191,MATCH($B211,'I.Supplementary 2019-20'!$B$8:$B$191,0))),INDEX('KI 2019-20'!$H$9:$H$383,MATCH($B211,'KI 2019-20'!$B$9:$B$383,0)))</f>
        <v>51.22824606089408</v>
      </c>
      <c r="AC211" s="156">
        <f>I211*('Other inputs'!$C$6/'Other inputs'!$C$5)</f>
        <v>6.2386560041189663</v>
      </c>
      <c r="AD211" s="149">
        <f>IF(B211=$B$35,J211*('Other inputs'!$C$6/'Other inputs'!$C$5)-('Other inputs'!$C$18/1000000),J211*('Other inputs'!$C$6/'Other inputs'!$C$5))</f>
        <v>-0.64652389897971263</v>
      </c>
      <c r="AE211" s="149">
        <f>K211*('Other inputs'!$C$6/'Other inputs'!$C$5)</f>
        <v>0</v>
      </c>
      <c r="AF211" s="149">
        <f>L211*('Other inputs'!$C$6/'Other inputs'!$C$5)</f>
        <v>0</v>
      </c>
      <c r="AG211" s="188">
        <f>M211*('Other inputs'!$C$6/'Other inputs'!$C$5)</f>
        <v>0</v>
      </c>
      <c r="AH211" s="149">
        <f>N211*('Other inputs'!$C$6/'Other inputs'!$C$5)</f>
        <v>38.55487648413456</v>
      </c>
      <c r="AI211" s="149">
        <f>O211*('Other inputs'!$C$6/'Other inputs'!$C$5)</f>
        <v>7.9159135785187429</v>
      </c>
      <c r="AJ211" s="149">
        <f>P211*('Other inputs'!$C$6/'Other inputs'!$C$5)</f>
        <v>0</v>
      </c>
      <c r="AK211" s="149">
        <f>Q211*('Other inputs'!$C$6/'Other inputs'!$C$5)</f>
        <v>0</v>
      </c>
      <c r="AL211" s="188">
        <f>R211*('Other inputs'!$C$6/'Other inputs'!$C$5)</f>
        <v>0</v>
      </c>
      <c r="AM211" s="156">
        <f t="shared" si="46"/>
        <v>44.793532488253526</v>
      </c>
      <c r="AN211" s="149">
        <f t="shared" si="47"/>
        <v>7.2693896795390298</v>
      </c>
      <c r="AO211" s="149">
        <f t="shared" si="48"/>
        <v>0</v>
      </c>
      <c r="AP211" s="149">
        <f t="shared" si="49"/>
        <v>0</v>
      </c>
      <c r="AQ211" s="188">
        <f t="shared" si="50"/>
        <v>0</v>
      </c>
      <c r="AR211" s="149"/>
      <c r="AS211" s="156">
        <f>IF(D211=$C$171,'Other inputs'!$C$12/1000000,SUM(AC211:AG211))</f>
        <v>5.5921321051392532</v>
      </c>
      <c r="AT211" s="200">
        <f>IF(D211=$C$171,$Z$171*('Other inputs'!$C$6/'Other inputs'!$C$5),SUM(AH211:AL211))</f>
        <v>46.4707900626533</v>
      </c>
      <c r="AU211" s="210">
        <f t="shared" si="51"/>
        <v>52.06292216779255</v>
      </c>
      <c r="AV211" s="214"/>
      <c r="AW211" s="199">
        <f>IF($G211=1,0,AC211*('Other inputs'!$F$6/'Other inputs'!$F$5))</f>
        <v>6.2731554843260753</v>
      </c>
      <c r="AX211" s="200">
        <f>IF($G211=1,0,AD211*('Other inputs'!$F$6/'Other inputs'!$F$5))</f>
        <v>-0.65009914634734234</v>
      </c>
      <c r="AY211" s="200">
        <f>IF($G211=1,0,AE211*('Other inputs'!$F$6/'Other inputs'!$F$5))</f>
        <v>0</v>
      </c>
      <c r="AZ211" s="200">
        <f>IF($G211=1,0,AF211*('Other inputs'!$F$6/'Other inputs'!$F$5))</f>
        <v>0</v>
      </c>
      <c r="BA211" s="200">
        <f>IF($G211=1,0,AG211*('Other inputs'!$F$6/'Other inputs'!$F$5))</f>
        <v>0</v>
      </c>
      <c r="BB211" s="199">
        <f>IF($G211=1,0,AH211*('Other inputs'!$C$7/'Other inputs'!$C$6))</f>
        <v>38.55487648413456</v>
      </c>
      <c r="BC211" s="200">
        <f>IF($G211=1,0,AI211*('Other inputs'!$C$7/'Other inputs'!$C$6))</f>
        <v>7.9159135785187429</v>
      </c>
      <c r="BD211" s="200">
        <f>IF($G211=1,0,AJ211*('Other inputs'!$C$7/'Other inputs'!$C$6))</f>
        <v>0</v>
      </c>
      <c r="BE211" s="200">
        <f>IF($G211=1,0,AK211*('Other inputs'!$C$7/'Other inputs'!$C$6))</f>
        <v>0</v>
      </c>
      <c r="BF211" s="200">
        <f>IF($G211=1,0,AL211*('Other inputs'!$C$7/'Other inputs'!$C$6))</f>
        <v>0</v>
      </c>
      <c r="BG211" s="199">
        <f t="shared" si="52"/>
        <v>44.828031968460635</v>
      </c>
      <c r="BH211" s="200">
        <f t="shared" si="53"/>
        <v>7.2658144321714007</v>
      </c>
      <c r="BI211" s="200">
        <f t="shared" si="54"/>
        <v>0</v>
      </c>
      <c r="BJ211" s="200">
        <f t="shared" si="55"/>
        <v>0</v>
      </c>
      <c r="BK211" s="210">
        <f t="shared" si="56"/>
        <v>0</v>
      </c>
      <c r="BL211" s="200"/>
      <c r="BM211" s="199">
        <f>IF(D211=C$171,'Other inputs'!$C$13/1000000,SUM(AW211:BA211))</f>
        <v>5.6230563379787331</v>
      </c>
      <c r="BN211" s="200">
        <f>IF(B211=$B$171,$AT$171*('Other inputs'!$C$7/'Other inputs'!$C$6),SUM(BB211:BF211))</f>
        <v>46.4707900626533</v>
      </c>
      <c r="BO211" s="188">
        <f t="shared" si="57"/>
        <v>52.093846400632032</v>
      </c>
    </row>
    <row r="212" spans="2:67">
      <c r="B212" s="121" t="str">
        <f>'KI 2019-20'!B213</f>
        <v>E3634</v>
      </c>
      <c r="C212" s="160" t="str">
        <f t="shared" si="44"/>
        <v>E3634</v>
      </c>
      <c r="D212" s="160" t="str">
        <f t="shared" si="45"/>
        <v>E3634</v>
      </c>
      <c r="E212" t="str">
        <f>INDEX('KI 2019-20'!D$9:D$383,MATCH($B212,'KI 2019-20'!$B$9:$B$383,0))</f>
        <v>SD</v>
      </c>
      <c r="F212">
        <f>INDEX('KI 2019-20'!E$9:E$383,MATCH($B212,'KI 2019-20'!$B$9:$B$383,0))</f>
        <v>0</v>
      </c>
      <c r="G212" s="119">
        <v>0</v>
      </c>
      <c r="H212" s="120" t="str">
        <f>INDEX('KI 2019-20'!F$9:F$383,MATCH($B212,'KI 2019-20'!$B$9:$B$383,0))</f>
        <v>Mole Valley</v>
      </c>
      <c r="I212" s="154">
        <f>_xlfn.IFNA(IF($B212=$B$382,0,INDEX('I.Supplementary 2019-20'!N$8:N$191,MATCH($B212,'I.Supplementary 2019-20'!$B$8:$B$191,0))),INDEX('KI 2019-20'!N$9:N$383,MATCH($B212,'KI 2019-20'!$B$9:$B$383,0)))</f>
        <v>0</v>
      </c>
      <c r="J212" s="153">
        <f>_xlfn.IFNA(IF($B212=$B$382,0,INDEX('I.Supplementary 2019-20'!O$8:O$191,MATCH($B212,'I.Supplementary 2019-20'!$B$8:$B$191,0))),INDEX('KI 2019-20'!O$9:O$383,MATCH($B212,'KI 2019-20'!$B$9:$B$383,0)))</f>
        <v>0</v>
      </c>
      <c r="K212" s="153">
        <f>_xlfn.IFNA(IF($B212=$B$382,0,INDEX('I.Supplementary 2019-20'!P$8:P$191,MATCH($B212,'I.Supplementary 2019-20'!$B$8:$B$191,0))),INDEX('KI 2019-20'!P$9:P$383,MATCH($B212,'KI 2019-20'!$B$9:$B$383,0)))</f>
        <v>0</v>
      </c>
      <c r="L212" s="153">
        <f>_xlfn.IFNA(IF($B212=$B$382,0,INDEX('I.Supplementary 2019-20'!Q$8:Q$191,MATCH($B212,'I.Supplementary 2019-20'!$B$8:$B$191,0))),INDEX('KI 2019-20'!Q$9:Q$383,MATCH($B212,'KI 2019-20'!$B$9:$B$383,0)))</f>
        <v>0</v>
      </c>
      <c r="M212" s="155">
        <f>_xlfn.IFNA(IF($B212=$B$382,0,INDEX('I.Supplementary 2019-20'!R$8:R$191,MATCH($B212,'I.Supplementary 2019-20'!$B$8:$B$191,0))),INDEX('KI 2019-20'!R$9:R$383,MATCH($B212,'KI 2019-20'!$B$9:$B$383,0)))</f>
        <v>0</v>
      </c>
      <c r="N212" s="153">
        <f>_xlfn.IFNA(IF($B212=$B$382,0,INDEX('I.Supplementary 2019-20'!S$8:S$191,MATCH($B212,'I.Supplementary 2019-20'!$B$8:$B$191,0))),INDEX('KI 2019-20'!S$9:S$383,MATCH($B212,'KI 2019-20'!$B$9:$B$383,0)))</f>
        <v>0</v>
      </c>
      <c r="O212" s="153">
        <f>_xlfn.IFNA(IF($B212=$B$382,0,INDEX('I.Supplementary 2019-20'!T$8:T$191,MATCH($B212,'I.Supplementary 2019-20'!$B$8:$B$191,0))),INDEX('KI 2019-20'!T$9:T$383,MATCH($B212,'KI 2019-20'!$B$9:$B$383,0)))</f>
        <v>1.2655895065280476</v>
      </c>
      <c r="P212" s="153">
        <f>_xlfn.IFNA(IF($B212=$B$382,0,INDEX('I.Supplementary 2019-20'!U$8:U$191,MATCH($B212,'I.Supplementary 2019-20'!$B$8:$B$191,0))),INDEX('KI 2019-20'!U$9:U$383,MATCH($B212,'KI 2019-20'!$B$9:$B$383,0)))</f>
        <v>0</v>
      </c>
      <c r="Q212" s="153">
        <f>_xlfn.IFNA(IF($B212=$B$382,0,INDEX('I.Supplementary 2019-20'!V$8:V$191,MATCH($B212,'I.Supplementary 2019-20'!$B$8:$B$191,0))),INDEX('KI 2019-20'!V$9:V$383,MATCH($B212,'KI 2019-20'!$B$9:$B$383,0)))</f>
        <v>0</v>
      </c>
      <c r="R212" s="155">
        <f>_xlfn.IFNA(IF($B212=$B$382,0,INDEX('I.Supplementary 2019-20'!W$8:W$191,MATCH($B212,'I.Supplementary 2019-20'!$B$8:$B$191,0))),INDEX('KI 2019-20'!W$9:W$383,MATCH($B212,'KI 2019-20'!$B$9:$B$383,0)))</f>
        <v>0</v>
      </c>
      <c r="S212" s="153">
        <f>_xlfn.IFNA(IF($B212=$B$382,0,INDEX('I.Supplementary 2019-20'!X$8:X$191,MATCH($B212,'I.Supplementary 2019-20'!$B$8:$B$191,0))),INDEX('KI 2019-20'!X$9:X$383,MATCH($B212,'KI 2019-20'!$B$9:$B$383,0)))</f>
        <v>0</v>
      </c>
      <c r="T212" s="153">
        <f>_xlfn.IFNA(IF($B212=$B$382,0,INDEX('I.Supplementary 2019-20'!Y$8:Y$191,MATCH($B212,'I.Supplementary 2019-20'!$B$8:$B$191,0))),INDEX('KI 2019-20'!Y$9:Y$383,MATCH($B212,'KI 2019-20'!$B$9:$B$383,0)))</f>
        <v>1.2655895065280476</v>
      </c>
      <c r="U212" s="153">
        <f>_xlfn.IFNA(IF($B212=$B$382,0,INDEX('I.Supplementary 2019-20'!Z$8:Z$191,MATCH($B212,'I.Supplementary 2019-20'!$B$8:$B$191,0))),INDEX('KI 2019-20'!Z$9:Z$383,MATCH($B212,'KI 2019-20'!$B$9:$B$383,0)))</f>
        <v>0</v>
      </c>
      <c r="V212" s="153">
        <f>_xlfn.IFNA(IF($B212=$B$382,0,INDEX('I.Supplementary 2019-20'!AA$8:AA$191,MATCH($B212,'I.Supplementary 2019-20'!$B$8:$B$191,0))),INDEX('KI 2019-20'!AA$9:AA$383,MATCH($B212,'KI 2019-20'!$B$9:$B$383,0)))</f>
        <v>0</v>
      </c>
      <c r="W212" s="155">
        <f>_xlfn.IFNA(IF($B212=$B$382,0,INDEX('I.Supplementary 2019-20'!AB$8:AB$191,MATCH($B212,'I.Supplementary 2019-20'!$B$8:$B$191,0))),INDEX('KI 2019-20'!AB$9:AB$383,MATCH($B212,'KI 2019-20'!$B$9:$B$383,0)))</f>
        <v>0</v>
      </c>
      <c r="Y212" s="154">
        <f>_xlfn.IFNA(IF($B212=$B$382,0,INDEX('I.Supplementary 2019-20'!$I$8:$I$191,MATCH($B212,'I.Supplementary 2019-20'!$B$8:$B$191,0))),INDEX('KI 2019-20'!$I$9:$I$383,MATCH($B212,'KI 2019-20'!$B$9:$B$383,0)))</f>
        <v>0</v>
      </c>
      <c r="Z212" s="153">
        <f>_xlfn.IFNA(IF($B212=$B$382,0,INDEX('I.Supplementary 2019-20'!$J$8:$J$191,MATCH($B212,'I.Supplementary 2019-20'!$B$8:$B$191,0))),INDEX('KI 2019-20'!$J$9:$J$383,MATCH($B212,'KI 2019-20'!$B$9:$B$383,0)))</f>
        <v>1.2655895065280476</v>
      </c>
      <c r="AA212" s="155">
        <f>_xlfn.IFNA(IF($B212=$B$382,0,INDEX('I.Supplementary 2019-20'!$H$8:$H$191,MATCH($B212,'I.Supplementary 2019-20'!$B$8:$B$191,0))),INDEX('KI 2019-20'!$H$9:$H$383,MATCH($B212,'KI 2019-20'!$B$9:$B$383,0)))</f>
        <v>1.2655895065280476</v>
      </c>
      <c r="AC212" s="156">
        <f>I212*('Other inputs'!$C$6/'Other inputs'!$C$5)</f>
        <v>0</v>
      </c>
      <c r="AD212" s="149">
        <f>IF(B212=$B$35,J212*('Other inputs'!$C$6/'Other inputs'!$C$5)-('Other inputs'!$C$18/1000000),J212*('Other inputs'!$C$6/'Other inputs'!$C$5))</f>
        <v>0</v>
      </c>
      <c r="AE212" s="149">
        <f>K212*('Other inputs'!$C$6/'Other inputs'!$C$5)</f>
        <v>0</v>
      </c>
      <c r="AF212" s="149">
        <f>L212*('Other inputs'!$C$6/'Other inputs'!$C$5)</f>
        <v>0</v>
      </c>
      <c r="AG212" s="188">
        <f>M212*('Other inputs'!$C$6/'Other inputs'!$C$5)</f>
        <v>0</v>
      </c>
      <c r="AH212" s="149">
        <f>N212*('Other inputs'!$C$6/'Other inputs'!$C$5)</f>
        <v>0</v>
      </c>
      <c r="AI212" s="149">
        <f>O212*('Other inputs'!$C$6/'Other inputs'!$C$5)</f>
        <v>1.2862101094857348</v>
      </c>
      <c r="AJ212" s="149">
        <f>P212*('Other inputs'!$C$6/'Other inputs'!$C$5)</f>
        <v>0</v>
      </c>
      <c r="AK212" s="149">
        <f>Q212*('Other inputs'!$C$6/'Other inputs'!$C$5)</f>
        <v>0</v>
      </c>
      <c r="AL212" s="188">
        <f>R212*('Other inputs'!$C$6/'Other inputs'!$C$5)</f>
        <v>0</v>
      </c>
      <c r="AM212" s="156">
        <f t="shared" si="46"/>
        <v>0</v>
      </c>
      <c r="AN212" s="149">
        <f t="shared" si="47"/>
        <v>1.2862101094857348</v>
      </c>
      <c r="AO212" s="149">
        <f t="shared" si="48"/>
        <v>0</v>
      </c>
      <c r="AP212" s="149">
        <f t="shared" si="49"/>
        <v>0</v>
      </c>
      <c r="AQ212" s="188">
        <f t="shared" si="50"/>
        <v>0</v>
      </c>
      <c r="AR212" s="149"/>
      <c r="AS212" s="156">
        <f>IF(D212=$C$171,'Other inputs'!$C$12/1000000,SUM(AC212:AG212))</f>
        <v>0</v>
      </c>
      <c r="AT212" s="200">
        <f>IF(D212=$C$171,$Z$171*('Other inputs'!$C$6/'Other inputs'!$C$5),SUM(AH212:AL212))</f>
        <v>1.2862101094857348</v>
      </c>
      <c r="AU212" s="210">
        <f t="shared" si="51"/>
        <v>1.2862101094857348</v>
      </c>
      <c r="AV212" s="214"/>
      <c r="AW212" s="199">
        <f>IF($G212=1,0,AC212*('Other inputs'!$F$6/'Other inputs'!$F$5))</f>
        <v>0</v>
      </c>
      <c r="AX212" s="200">
        <f>IF($G212=1,0,AD212*('Other inputs'!$F$6/'Other inputs'!$F$5))</f>
        <v>0</v>
      </c>
      <c r="AY212" s="200">
        <f>IF($G212=1,0,AE212*('Other inputs'!$F$6/'Other inputs'!$F$5))</f>
        <v>0</v>
      </c>
      <c r="AZ212" s="200">
        <f>IF($G212=1,0,AF212*('Other inputs'!$F$6/'Other inputs'!$F$5))</f>
        <v>0</v>
      </c>
      <c r="BA212" s="200">
        <f>IF($G212=1,0,AG212*('Other inputs'!$F$6/'Other inputs'!$F$5))</f>
        <v>0</v>
      </c>
      <c r="BB212" s="199">
        <f>IF($G212=1,0,AH212*('Other inputs'!$C$7/'Other inputs'!$C$6))</f>
        <v>0</v>
      </c>
      <c r="BC212" s="200">
        <f>IF($G212=1,0,AI212*('Other inputs'!$C$7/'Other inputs'!$C$6))</f>
        <v>1.2862101094857348</v>
      </c>
      <c r="BD212" s="200">
        <f>IF($G212=1,0,AJ212*('Other inputs'!$C$7/'Other inputs'!$C$6))</f>
        <v>0</v>
      </c>
      <c r="BE212" s="200">
        <f>IF($G212=1,0,AK212*('Other inputs'!$C$7/'Other inputs'!$C$6))</f>
        <v>0</v>
      </c>
      <c r="BF212" s="200">
        <f>IF($G212=1,0,AL212*('Other inputs'!$C$7/'Other inputs'!$C$6))</f>
        <v>0</v>
      </c>
      <c r="BG212" s="199">
        <f t="shared" si="52"/>
        <v>0</v>
      </c>
      <c r="BH212" s="200">
        <f t="shared" si="53"/>
        <v>1.2862101094857348</v>
      </c>
      <c r="BI212" s="200">
        <f t="shared" si="54"/>
        <v>0</v>
      </c>
      <c r="BJ212" s="200">
        <f t="shared" si="55"/>
        <v>0</v>
      </c>
      <c r="BK212" s="210">
        <f t="shared" si="56"/>
        <v>0</v>
      </c>
      <c r="BL212" s="200"/>
      <c r="BM212" s="199">
        <f>IF(D212=C$171,'Other inputs'!$C$13/1000000,SUM(AW212:BA212))</f>
        <v>0</v>
      </c>
      <c r="BN212" s="200">
        <f>IF(B212=$B$171,$AT$171*('Other inputs'!$C$7/'Other inputs'!$C$6),SUM(BB212:BF212))</f>
        <v>1.2862101094857348</v>
      </c>
      <c r="BO212" s="188">
        <f t="shared" si="57"/>
        <v>1.2862101094857348</v>
      </c>
    </row>
    <row r="213" spans="2:67">
      <c r="B213" s="121" t="str">
        <f>'KI 2019-20'!B214</f>
        <v>E1738</v>
      </c>
      <c r="C213" s="160" t="str">
        <f t="shared" si="44"/>
        <v>E1738</v>
      </c>
      <c r="D213" s="160" t="str">
        <f t="shared" si="45"/>
        <v>E1738</v>
      </c>
      <c r="E213" t="str">
        <f>INDEX('KI 2019-20'!D$9:D$383,MATCH($B213,'KI 2019-20'!$B$9:$B$383,0))</f>
        <v>SD</v>
      </c>
      <c r="F213">
        <f>INDEX('KI 2019-20'!E$9:E$383,MATCH($B213,'KI 2019-20'!$B$9:$B$383,0))</f>
        <v>0</v>
      </c>
      <c r="G213" s="119">
        <v>0</v>
      </c>
      <c r="H213" s="120" t="str">
        <f>INDEX('KI 2019-20'!F$9:F$383,MATCH($B213,'KI 2019-20'!$B$9:$B$383,0))</f>
        <v>New Forest</v>
      </c>
      <c r="I213" s="154">
        <f>_xlfn.IFNA(IF($B213=$B$382,0,INDEX('I.Supplementary 2019-20'!N$8:N$191,MATCH($B213,'I.Supplementary 2019-20'!$B$8:$B$191,0))),INDEX('KI 2019-20'!N$9:N$383,MATCH($B213,'KI 2019-20'!$B$9:$B$383,0)))</f>
        <v>0</v>
      </c>
      <c r="J213" s="153">
        <f>_xlfn.IFNA(IF($B213=$B$382,0,INDEX('I.Supplementary 2019-20'!O$8:O$191,MATCH($B213,'I.Supplementary 2019-20'!$B$8:$B$191,0))),INDEX('KI 2019-20'!O$9:O$383,MATCH($B213,'KI 2019-20'!$B$9:$B$383,0)))</f>
        <v>0</v>
      </c>
      <c r="K213" s="153">
        <f>_xlfn.IFNA(IF($B213=$B$382,0,INDEX('I.Supplementary 2019-20'!P$8:P$191,MATCH($B213,'I.Supplementary 2019-20'!$B$8:$B$191,0))),INDEX('KI 2019-20'!P$9:P$383,MATCH($B213,'KI 2019-20'!$B$9:$B$383,0)))</f>
        <v>0</v>
      </c>
      <c r="L213" s="153">
        <f>_xlfn.IFNA(IF($B213=$B$382,0,INDEX('I.Supplementary 2019-20'!Q$8:Q$191,MATCH($B213,'I.Supplementary 2019-20'!$B$8:$B$191,0))),INDEX('KI 2019-20'!Q$9:Q$383,MATCH($B213,'KI 2019-20'!$B$9:$B$383,0)))</f>
        <v>0</v>
      </c>
      <c r="M213" s="155">
        <f>_xlfn.IFNA(IF($B213=$B$382,0,INDEX('I.Supplementary 2019-20'!R$8:R$191,MATCH($B213,'I.Supplementary 2019-20'!$B$8:$B$191,0))),INDEX('KI 2019-20'!R$9:R$383,MATCH($B213,'KI 2019-20'!$B$9:$B$383,0)))</f>
        <v>0</v>
      </c>
      <c r="N213" s="153">
        <f>_xlfn.IFNA(IF($B213=$B$382,0,INDEX('I.Supplementary 2019-20'!S$8:S$191,MATCH($B213,'I.Supplementary 2019-20'!$B$8:$B$191,0))),INDEX('KI 2019-20'!S$9:S$383,MATCH($B213,'KI 2019-20'!$B$9:$B$383,0)))</f>
        <v>0</v>
      </c>
      <c r="O213" s="153">
        <f>_xlfn.IFNA(IF($B213=$B$382,0,INDEX('I.Supplementary 2019-20'!T$8:T$191,MATCH($B213,'I.Supplementary 2019-20'!$B$8:$B$191,0))),INDEX('KI 2019-20'!T$9:T$383,MATCH($B213,'KI 2019-20'!$B$9:$B$383,0)))</f>
        <v>3.9333112145032216</v>
      </c>
      <c r="P213" s="153">
        <f>_xlfn.IFNA(IF($B213=$B$382,0,INDEX('I.Supplementary 2019-20'!U$8:U$191,MATCH($B213,'I.Supplementary 2019-20'!$B$8:$B$191,0))),INDEX('KI 2019-20'!U$9:U$383,MATCH($B213,'KI 2019-20'!$B$9:$B$383,0)))</f>
        <v>0</v>
      </c>
      <c r="Q213" s="153">
        <f>_xlfn.IFNA(IF($B213=$B$382,0,INDEX('I.Supplementary 2019-20'!V$8:V$191,MATCH($B213,'I.Supplementary 2019-20'!$B$8:$B$191,0))),INDEX('KI 2019-20'!V$9:V$383,MATCH($B213,'KI 2019-20'!$B$9:$B$383,0)))</f>
        <v>0</v>
      </c>
      <c r="R213" s="155">
        <f>_xlfn.IFNA(IF($B213=$B$382,0,INDEX('I.Supplementary 2019-20'!W$8:W$191,MATCH($B213,'I.Supplementary 2019-20'!$B$8:$B$191,0))),INDEX('KI 2019-20'!W$9:W$383,MATCH($B213,'KI 2019-20'!$B$9:$B$383,0)))</f>
        <v>0</v>
      </c>
      <c r="S213" s="153">
        <f>_xlfn.IFNA(IF($B213=$B$382,0,INDEX('I.Supplementary 2019-20'!X$8:X$191,MATCH($B213,'I.Supplementary 2019-20'!$B$8:$B$191,0))),INDEX('KI 2019-20'!X$9:X$383,MATCH($B213,'KI 2019-20'!$B$9:$B$383,0)))</f>
        <v>0</v>
      </c>
      <c r="T213" s="153">
        <f>_xlfn.IFNA(IF($B213=$B$382,0,INDEX('I.Supplementary 2019-20'!Y$8:Y$191,MATCH($B213,'I.Supplementary 2019-20'!$B$8:$B$191,0))),INDEX('KI 2019-20'!Y$9:Y$383,MATCH($B213,'KI 2019-20'!$B$9:$B$383,0)))</f>
        <v>3.9333112145032216</v>
      </c>
      <c r="U213" s="153">
        <f>_xlfn.IFNA(IF($B213=$B$382,0,INDEX('I.Supplementary 2019-20'!Z$8:Z$191,MATCH($B213,'I.Supplementary 2019-20'!$B$8:$B$191,0))),INDEX('KI 2019-20'!Z$9:Z$383,MATCH($B213,'KI 2019-20'!$B$9:$B$383,0)))</f>
        <v>0</v>
      </c>
      <c r="V213" s="153">
        <f>_xlfn.IFNA(IF($B213=$B$382,0,INDEX('I.Supplementary 2019-20'!AA$8:AA$191,MATCH($B213,'I.Supplementary 2019-20'!$B$8:$B$191,0))),INDEX('KI 2019-20'!AA$9:AA$383,MATCH($B213,'KI 2019-20'!$B$9:$B$383,0)))</f>
        <v>0</v>
      </c>
      <c r="W213" s="155">
        <f>_xlfn.IFNA(IF($B213=$B$382,0,INDEX('I.Supplementary 2019-20'!AB$8:AB$191,MATCH($B213,'I.Supplementary 2019-20'!$B$8:$B$191,0))),INDEX('KI 2019-20'!AB$9:AB$383,MATCH($B213,'KI 2019-20'!$B$9:$B$383,0)))</f>
        <v>0</v>
      </c>
      <c r="Y213" s="154">
        <f>_xlfn.IFNA(IF($B213=$B$382,0,INDEX('I.Supplementary 2019-20'!$I$8:$I$191,MATCH($B213,'I.Supplementary 2019-20'!$B$8:$B$191,0))),INDEX('KI 2019-20'!$I$9:$I$383,MATCH($B213,'KI 2019-20'!$B$9:$B$383,0)))</f>
        <v>0</v>
      </c>
      <c r="Z213" s="153">
        <f>_xlfn.IFNA(IF($B213=$B$382,0,INDEX('I.Supplementary 2019-20'!$J$8:$J$191,MATCH($B213,'I.Supplementary 2019-20'!$B$8:$B$191,0))),INDEX('KI 2019-20'!$J$9:$J$383,MATCH($B213,'KI 2019-20'!$B$9:$B$383,0)))</f>
        <v>3.9333112145032216</v>
      </c>
      <c r="AA213" s="155">
        <f>_xlfn.IFNA(IF($B213=$B$382,0,INDEX('I.Supplementary 2019-20'!$H$8:$H$191,MATCH($B213,'I.Supplementary 2019-20'!$B$8:$B$191,0))),INDEX('KI 2019-20'!$H$9:$H$383,MATCH($B213,'KI 2019-20'!$B$9:$B$383,0)))</f>
        <v>3.9333112145032216</v>
      </c>
      <c r="AC213" s="156">
        <f>I213*('Other inputs'!$C$6/'Other inputs'!$C$5)</f>
        <v>0</v>
      </c>
      <c r="AD213" s="149">
        <f>IF(B213=$B$35,J213*('Other inputs'!$C$6/'Other inputs'!$C$5)-('Other inputs'!$C$18/1000000),J213*('Other inputs'!$C$6/'Other inputs'!$C$5))</f>
        <v>0</v>
      </c>
      <c r="AE213" s="149">
        <f>K213*('Other inputs'!$C$6/'Other inputs'!$C$5)</f>
        <v>0</v>
      </c>
      <c r="AF213" s="149">
        <f>L213*('Other inputs'!$C$6/'Other inputs'!$C$5)</f>
        <v>0</v>
      </c>
      <c r="AG213" s="188">
        <f>M213*('Other inputs'!$C$6/'Other inputs'!$C$5)</f>
        <v>0</v>
      </c>
      <c r="AH213" s="149">
        <f>N213*('Other inputs'!$C$6/'Other inputs'!$C$5)</f>
        <v>0</v>
      </c>
      <c r="AI213" s="149">
        <f>O213*('Other inputs'!$C$6/'Other inputs'!$C$5)</f>
        <v>3.9973977516030708</v>
      </c>
      <c r="AJ213" s="149">
        <f>P213*('Other inputs'!$C$6/'Other inputs'!$C$5)</f>
        <v>0</v>
      </c>
      <c r="AK213" s="149">
        <f>Q213*('Other inputs'!$C$6/'Other inputs'!$C$5)</f>
        <v>0</v>
      </c>
      <c r="AL213" s="188">
        <f>R213*('Other inputs'!$C$6/'Other inputs'!$C$5)</f>
        <v>0</v>
      </c>
      <c r="AM213" s="156">
        <f t="shared" si="46"/>
        <v>0</v>
      </c>
      <c r="AN213" s="149">
        <f t="shared" si="47"/>
        <v>3.9973977516030708</v>
      </c>
      <c r="AO213" s="149">
        <f t="shared" si="48"/>
        <v>0</v>
      </c>
      <c r="AP213" s="149">
        <f t="shared" si="49"/>
        <v>0</v>
      </c>
      <c r="AQ213" s="188">
        <f t="shared" si="50"/>
        <v>0</v>
      </c>
      <c r="AR213" s="149"/>
      <c r="AS213" s="156">
        <f>IF(D213=$C$171,'Other inputs'!$C$12/1000000,SUM(AC213:AG213))</f>
        <v>0</v>
      </c>
      <c r="AT213" s="200">
        <f>IF(D213=$C$171,$Z$171*('Other inputs'!$C$6/'Other inputs'!$C$5),SUM(AH213:AL213))</f>
        <v>3.9973977516030708</v>
      </c>
      <c r="AU213" s="210">
        <f t="shared" si="51"/>
        <v>3.9973977516030708</v>
      </c>
      <c r="AV213" s="214"/>
      <c r="AW213" s="199">
        <f>IF($G213=1,0,AC213*('Other inputs'!$F$6/'Other inputs'!$F$5))</f>
        <v>0</v>
      </c>
      <c r="AX213" s="200">
        <f>IF($G213=1,0,AD213*('Other inputs'!$F$6/'Other inputs'!$F$5))</f>
        <v>0</v>
      </c>
      <c r="AY213" s="200">
        <f>IF($G213=1,0,AE213*('Other inputs'!$F$6/'Other inputs'!$F$5))</f>
        <v>0</v>
      </c>
      <c r="AZ213" s="200">
        <f>IF($G213=1,0,AF213*('Other inputs'!$F$6/'Other inputs'!$F$5))</f>
        <v>0</v>
      </c>
      <c r="BA213" s="200">
        <f>IF($G213=1,0,AG213*('Other inputs'!$F$6/'Other inputs'!$F$5))</f>
        <v>0</v>
      </c>
      <c r="BB213" s="199">
        <f>IF($G213=1,0,AH213*('Other inputs'!$C$7/'Other inputs'!$C$6))</f>
        <v>0</v>
      </c>
      <c r="BC213" s="200">
        <f>IF($G213=1,0,AI213*('Other inputs'!$C$7/'Other inputs'!$C$6))</f>
        <v>3.9973977516030708</v>
      </c>
      <c r="BD213" s="200">
        <f>IF($G213=1,0,AJ213*('Other inputs'!$C$7/'Other inputs'!$C$6))</f>
        <v>0</v>
      </c>
      <c r="BE213" s="200">
        <f>IF($G213=1,0,AK213*('Other inputs'!$C$7/'Other inputs'!$C$6))</f>
        <v>0</v>
      </c>
      <c r="BF213" s="200">
        <f>IF($G213=1,0,AL213*('Other inputs'!$C$7/'Other inputs'!$C$6))</f>
        <v>0</v>
      </c>
      <c r="BG213" s="199">
        <f t="shared" si="52"/>
        <v>0</v>
      </c>
      <c r="BH213" s="200">
        <f t="shared" si="53"/>
        <v>3.9973977516030708</v>
      </c>
      <c r="BI213" s="200">
        <f t="shared" si="54"/>
        <v>0</v>
      </c>
      <c r="BJ213" s="200">
        <f t="shared" si="55"/>
        <v>0</v>
      </c>
      <c r="BK213" s="210">
        <f t="shared" si="56"/>
        <v>0</v>
      </c>
      <c r="BL213" s="200"/>
      <c r="BM213" s="199">
        <f>IF(D213=C$171,'Other inputs'!$C$13/1000000,SUM(AW213:BA213))</f>
        <v>0</v>
      </c>
      <c r="BN213" s="200">
        <f>IF(B213=$B$171,$AT$171*('Other inputs'!$C$7/'Other inputs'!$C$6),SUM(BB213:BF213))</f>
        <v>3.9973977516030708</v>
      </c>
      <c r="BO213" s="188">
        <f t="shared" si="57"/>
        <v>3.9973977516030708</v>
      </c>
    </row>
    <row r="214" spans="2:67">
      <c r="B214" s="121" t="str">
        <f>'KI 2019-20'!B215</f>
        <v>E3036</v>
      </c>
      <c r="C214" s="160" t="str">
        <f t="shared" si="44"/>
        <v>E3036</v>
      </c>
      <c r="D214" s="160" t="str">
        <f t="shared" si="45"/>
        <v>E3036</v>
      </c>
      <c r="E214" t="str">
        <f>INDEX('KI 2019-20'!D$9:D$383,MATCH($B214,'KI 2019-20'!$B$9:$B$383,0))</f>
        <v>SD</v>
      </c>
      <c r="F214">
        <f>INDEX('KI 2019-20'!E$9:E$383,MATCH($B214,'KI 2019-20'!$B$9:$B$383,0))</f>
        <v>0</v>
      </c>
      <c r="G214" s="119">
        <v>0</v>
      </c>
      <c r="H214" s="120" t="str">
        <f>INDEX('KI 2019-20'!F$9:F$383,MATCH($B214,'KI 2019-20'!$B$9:$B$383,0))</f>
        <v>Newark and Sherwood</v>
      </c>
      <c r="I214" s="154">
        <f>_xlfn.IFNA(IF($B214=$B$382,0,INDEX('I.Supplementary 2019-20'!N$8:N$191,MATCH($B214,'I.Supplementary 2019-20'!$B$8:$B$191,0))),INDEX('KI 2019-20'!N$9:N$383,MATCH($B214,'KI 2019-20'!$B$9:$B$383,0)))</f>
        <v>0</v>
      </c>
      <c r="J214" s="153">
        <f>_xlfn.IFNA(IF($B214=$B$382,0,INDEX('I.Supplementary 2019-20'!O$8:O$191,MATCH($B214,'I.Supplementary 2019-20'!$B$8:$B$191,0))),INDEX('KI 2019-20'!O$9:O$383,MATCH($B214,'KI 2019-20'!$B$9:$B$383,0)))</f>
        <v>8.2785191232413985E-2</v>
      </c>
      <c r="K214" s="153">
        <f>_xlfn.IFNA(IF($B214=$B$382,0,INDEX('I.Supplementary 2019-20'!P$8:P$191,MATCH($B214,'I.Supplementary 2019-20'!$B$8:$B$191,0))),INDEX('KI 2019-20'!P$9:P$383,MATCH($B214,'KI 2019-20'!$B$9:$B$383,0)))</f>
        <v>0</v>
      </c>
      <c r="L214" s="153">
        <f>_xlfn.IFNA(IF($B214=$B$382,0,INDEX('I.Supplementary 2019-20'!Q$8:Q$191,MATCH($B214,'I.Supplementary 2019-20'!$B$8:$B$191,0))),INDEX('KI 2019-20'!Q$9:Q$383,MATCH($B214,'KI 2019-20'!$B$9:$B$383,0)))</f>
        <v>0</v>
      </c>
      <c r="M214" s="155">
        <f>_xlfn.IFNA(IF($B214=$B$382,0,INDEX('I.Supplementary 2019-20'!R$8:R$191,MATCH($B214,'I.Supplementary 2019-20'!$B$8:$B$191,0))),INDEX('KI 2019-20'!R$9:R$383,MATCH($B214,'KI 2019-20'!$B$9:$B$383,0)))</f>
        <v>0</v>
      </c>
      <c r="N214" s="153">
        <f>_xlfn.IFNA(IF($B214=$B$382,0,INDEX('I.Supplementary 2019-20'!S$8:S$191,MATCH($B214,'I.Supplementary 2019-20'!$B$8:$B$191,0))),INDEX('KI 2019-20'!S$9:S$383,MATCH($B214,'KI 2019-20'!$B$9:$B$383,0)))</f>
        <v>0</v>
      </c>
      <c r="O214" s="153">
        <f>_xlfn.IFNA(IF($B214=$B$382,0,INDEX('I.Supplementary 2019-20'!T$8:T$191,MATCH($B214,'I.Supplementary 2019-20'!$B$8:$B$191,0))),INDEX('KI 2019-20'!T$9:T$383,MATCH($B214,'KI 2019-20'!$B$9:$B$383,0)))</f>
        <v>3.6187744699330757</v>
      </c>
      <c r="P214" s="153">
        <f>_xlfn.IFNA(IF($B214=$B$382,0,INDEX('I.Supplementary 2019-20'!U$8:U$191,MATCH($B214,'I.Supplementary 2019-20'!$B$8:$B$191,0))),INDEX('KI 2019-20'!U$9:U$383,MATCH($B214,'KI 2019-20'!$B$9:$B$383,0)))</f>
        <v>0</v>
      </c>
      <c r="Q214" s="153">
        <f>_xlfn.IFNA(IF($B214=$B$382,0,INDEX('I.Supplementary 2019-20'!V$8:V$191,MATCH($B214,'I.Supplementary 2019-20'!$B$8:$B$191,0))),INDEX('KI 2019-20'!V$9:V$383,MATCH($B214,'KI 2019-20'!$B$9:$B$383,0)))</f>
        <v>0</v>
      </c>
      <c r="R214" s="155">
        <f>_xlfn.IFNA(IF($B214=$B$382,0,INDEX('I.Supplementary 2019-20'!W$8:W$191,MATCH($B214,'I.Supplementary 2019-20'!$B$8:$B$191,0))),INDEX('KI 2019-20'!W$9:W$383,MATCH($B214,'KI 2019-20'!$B$9:$B$383,0)))</f>
        <v>0</v>
      </c>
      <c r="S214" s="153">
        <f>_xlfn.IFNA(IF($B214=$B$382,0,INDEX('I.Supplementary 2019-20'!X$8:X$191,MATCH($B214,'I.Supplementary 2019-20'!$B$8:$B$191,0))),INDEX('KI 2019-20'!X$9:X$383,MATCH($B214,'KI 2019-20'!$B$9:$B$383,0)))</f>
        <v>0</v>
      </c>
      <c r="T214" s="153">
        <f>_xlfn.IFNA(IF($B214=$B$382,0,INDEX('I.Supplementary 2019-20'!Y$8:Y$191,MATCH($B214,'I.Supplementary 2019-20'!$B$8:$B$191,0))),INDEX('KI 2019-20'!Y$9:Y$383,MATCH($B214,'KI 2019-20'!$B$9:$B$383,0)))</f>
        <v>3.70155966116549</v>
      </c>
      <c r="U214" s="153">
        <f>_xlfn.IFNA(IF($B214=$B$382,0,INDEX('I.Supplementary 2019-20'!Z$8:Z$191,MATCH($B214,'I.Supplementary 2019-20'!$B$8:$B$191,0))),INDEX('KI 2019-20'!Z$9:Z$383,MATCH($B214,'KI 2019-20'!$B$9:$B$383,0)))</f>
        <v>0</v>
      </c>
      <c r="V214" s="153">
        <f>_xlfn.IFNA(IF($B214=$B$382,0,INDEX('I.Supplementary 2019-20'!AA$8:AA$191,MATCH($B214,'I.Supplementary 2019-20'!$B$8:$B$191,0))),INDEX('KI 2019-20'!AA$9:AA$383,MATCH($B214,'KI 2019-20'!$B$9:$B$383,0)))</f>
        <v>0</v>
      </c>
      <c r="W214" s="155">
        <f>_xlfn.IFNA(IF($B214=$B$382,0,INDEX('I.Supplementary 2019-20'!AB$8:AB$191,MATCH($B214,'I.Supplementary 2019-20'!$B$8:$B$191,0))),INDEX('KI 2019-20'!AB$9:AB$383,MATCH($B214,'KI 2019-20'!$B$9:$B$383,0)))</f>
        <v>0</v>
      </c>
      <c r="Y214" s="154">
        <f>_xlfn.IFNA(IF($B214=$B$382,0,INDEX('I.Supplementary 2019-20'!$I$8:$I$191,MATCH($B214,'I.Supplementary 2019-20'!$B$8:$B$191,0))),INDEX('KI 2019-20'!$I$9:$I$383,MATCH($B214,'KI 2019-20'!$B$9:$B$383,0)))</f>
        <v>8.2785191232413985E-2</v>
      </c>
      <c r="Z214" s="153">
        <f>_xlfn.IFNA(IF($B214=$B$382,0,INDEX('I.Supplementary 2019-20'!$J$8:$J$191,MATCH($B214,'I.Supplementary 2019-20'!$B$8:$B$191,0))),INDEX('KI 2019-20'!$J$9:$J$383,MATCH($B214,'KI 2019-20'!$B$9:$B$383,0)))</f>
        <v>3.6187744699330757</v>
      </c>
      <c r="AA214" s="155">
        <f>_xlfn.IFNA(IF($B214=$B$382,0,INDEX('I.Supplementary 2019-20'!$H$8:$H$191,MATCH($B214,'I.Supplementary 2019-20'!$B$8:$B$191,0))),INDEX('KI 2019-20'!$H$9:$H$383,MATCH($B214,'KI 2019-20'!$B$9:$B$383,0)))</f>
        <v>3.70155966116549</v>
      </c>
      <c r="AC214" s="156">
        <f>I214*('Other inputs'!$C$6/'Other inputs'!$C$5)</f>
        <v>0</v>
      </c>
      <c r="AD214" s="149">
        <f>IF(B214=$B$35,J214*('Other inputs'!$C$6/'Other inputs'!$C$5)-('Other inputs'!$C$18/1000000),J214*('Other inputs'!$C$6/'Other inputs'!$C$5))</f>
        <v>8.4134033452086726E-2</v>
      </c>
      <c r="AE214" s="149">
        <f>K214*('Other inputs'!$C$6/'Other inputs'!$C$5)</f>
        <v>0</v>
      </c>
      <c r="AF214" s="149">
        <f>L214*('Other inputs'!$C$6/'Other inputs'!$C$5)</f>
        <v>0</v>
      </c>
      <c r="AG214" s="188">
        <f>M214*('Other inputs'!$C$6/'Other inputs'!$C$5)</f>
        <v>0</v>
      </c>
      <c r="AH214" s="149">
        <f>N214*('Other inputs'!$C$6/'Other inputs'!$C$5)</f>
        <v>0</v>
      </c>
      <c r="AI214" s="149">
        <f>O214*('Other inputs'!$C$6/'Other inputs'!$C$5)</f>
        <v>3.677736172090845</v>
      </c>
      <c r="AJ214" s="149">
        <f>P214*('Other inputs'!$C$6/'Other inputs'!$C$5)</f>
        <v>0</v>
      </c>
      <c r="AK214" s="149">
        <f>Q214*('Other inputs'!$C$6/'Other inputs'!$C$5)</f>
        <v>0</v>
      </c>
      <c r="AL214" s="188">
        <f>R214*('Other inputs'!$C$6/'Other inputs'!$C$5)</f>
        <v>0</v>
      </c>
      <c r="AM214" s="156">
        <f t="shared" si="46"/>
        <v>0</v>
      </c>
      <c r="AN214" s="149">
        <f t="shared" si="47"/>
        <v>3.7618702055429316</v>
      </c>
      <c r="AO214" s="149">
        <f t="shared" si="48"/>
        <v>0</v>
      </c>
      <c r="AP214" s="149">
        <f t="shared" si="49"/>
        <v>0</v>
      </c>
      <c r="AQ214" s="188">
        <f t="shared" si="50"/>
        <v>0</v>
      </c>
      <c r="AR214" s="149"/>
      <c r="AS214" s="156">
        <f>IF(D214=$C$171,'Other inputs'!$C$12/1000000,SUM(AC214:AG214))</f>
        <v>8.4134033452086726E-2</v>
      </c>
      <c r="AT214" s="200">
        <f>IF(D214=$C$171,$Z$171*('Other inputs'!$C$6/'Other inputs'!$C$5),SUM(AH214:AL214))</f>
        <v>3.677736172090845</v>
      </c>
      <c r="AU214" s="210">
        <f t="shared" si="51"/>
        <v>3.7618702055429316</v>
      </c>
      <c r="AV214" s="214"/>
      <c r="AW214" s="199">
        <f>IF($G214=1,0,AC214*('Other inputs'!$F$6/'Other inputs'!$F$5))</f>
        <v>0</v>
      </c>
      <c r="AX214" s="200">
        <f>IF($G214=1,0,AD214*('Other inputs'!$F$6/'Other inputs'!$F$5))</f>
        <v>8.4599290779932362E-2</v>
      </c>
      <c r="AY214" s="200">
        <f>IF($G214=1,0,AE214*('Other inputs'!$F$6/'Other inputs'!$F$5))</f>
        <v>0</v>
      </c>
      <c r="AZ214" s="200">
        <f>IF($G214=1,0,AF214*('Other inputs'!$F$6/'Other inputs'!$F$5))</f>
        <v>0</v>
      </c>
      <c r="BA214" s="200">
        <f>IF($G214=1,0,AG214*('Other inputs'!$F$6/'Other inputs'!$F$5))</f>
        <v>0</v>
      </c>
      <c r="BB214" s="199">
        <f>IF($G214=1,0,AH214*('Other inputs'!$C$7/'Other inputs'!$C$6))</f>
        <v>0</v>
      </c>
      <c r="BC214" s="200">
        <f>IF($G214=1,0,AI214*('Other inputs'!$C$7/'Other inputs'!$C$6))</f>
        <v>3.677736172090845</v>
      </c>
      <c r="BD214" s="200">
        <f>IF($G214=1,0,AJ214*('Other inputs'!$C$7/'Other inputs'!$C$6))</f>
        <v>0</v>
      </c>
      <c r="BE214" s="200">
        <f>IF($G214=1,0,AK214*('Other inputs'!$C$7/'Other inputs'!$C$6))</f>
        <v>0</v>
      </c>
      <c r="BF214" s="200">
        <f>IF($G214=1,0,AL214*('Other inputs'!$C$7/'Other inputs'!$C$6))</f>
        <v>0</v>
      </c>
      <c r="BG214" s="199">
        <f t="shared" si="52"/>
        <v>0</v>
      </c>
      <c r="BH214" s="200">
        <f t="shared" si="53"/>
        <v>3.7623354628707775</v>
      </c>
      <c r="BI214" s="200">
        <f t="shared" si="54"/>
        <v>0</v>
      </c>
      <c r="BJ214" s="200">
        <f t="shared" si="55"/>
        <v>0</v>
      </c>
      <c r="BK214" s="210">
        <f t="shared" si="56"/>
        <v>0</v>
      </c>
      <c r="BL214" s="200"/>
      <c r="BM214" s="199">
        <f>IF(D214=C$171,'Other inputs'!$C$13/1000000,SUM(AW214:BA214))</f>
        <v>8.4599290779932362E-2</v>
      </c>
      <c r="BN214" s="200">
        <f>IF(B214=$B$171,$AT$171*('Other inputs'!$C$7/'Other inputs'!$C$6),SUM(BB214:BF214))</f>
        <v>3.677736172090845</v>
      </c>
      <c r="BO214" s="188">
        <f t="shared" si="57"/>
        <v>3.7623354628707775</v>
      </c>
    </row>
    <row r="215" spans="2:67">
      <c r="B215" s="121" t="str">
        <f>'KI 2019-20'!B216</f>
        <v>E4502</v>
      </c>
      <c r="C215" s="160" t="str">
        <f t="shared" si="44"/>
        <v>E4502</v>
      </c>
      <c r="D215" s="160" t="str">
        <f t="shared" si="45"/>
        <v>E4502</v>
      </c>
      <c r="E215" t="str">
        <f>INDEX('KI 2019-20'!D$9:D$383,MATCH($B215,'KI 2019-20'!$B$9:$B$383,0))</f>
        <v>MD</v>
      </c>
      <c r="F215" t="str">
        <f>INDEX('KI 2019-20'!E$9:E$383,MATCH($B215,'KI 2019-20'!$B$9:$B$383,0))</f>
        <v>P1903</v>
      </c>
      <c r="G215" s="119">
        <v>0</v>
      </c>
      <c r="H215" s="120" t="str">
        <f>INDEX('KI 2019-20'!F$9:F$383,MATCH($B215,'KI 2019-20'!$B$9:$B$383,0))</f>
        <v>Newcastle upon Tyne</v>
      </c>
      <c r="I215" s="154">
        <f>_xlfn.IFNA(IF($B215=$B$382,0,INDEX('I.Supplementary 2019-20'!N$8:N$191,MATCH($B215,'I.Supplementary 2019-20'!$B$8:$B$191,0))),INDEX('KI 2019-20'!N$9:N$383,MATCH($B215,'KI 2019-20'!$B$9:$B$383,0)))</f>
        <v>24.686149717691062</v>
      </c>
      <c r="J215" s="153">
        <f>_xlfn.IFNA(IF($B215=$B$382,0,INDEX('I.Supplementary 2019-20'!O$8:O$191,MATCH($B215,'I.Supplementary 2019-20'!$B$8:$B$191,0))),INDEX('KI 2019-20'!O$9:O$383,MATCH($B215,'KI 2019-20'!$B$9:$B$383,0)))</f>
        <v>1.5234570078269187</v>
      </c>
      <c r="K215" s="153">
        <f>_xlfn.IFNA(IF($B215=$B$382,0,INDEX('I.Supplementary 2019-20'!P$8:P$191,MATCH($B215,'I.Supplementary 2019-20'!$B$8:$B$191,0))),INDEX('KI 2019-20'!P$9:P$383,MATCH($B215,'KI 2019-20'!$B$9:$B$383,0)))</f>
        <v>0</v>
      </c>
      <c r="L215" s="153">
        <f>_xlfn.IFNA(IF($B215=$B$382,0,INDEX('I.Supplementary 2019-20'!Q$8:Q$191,MATCH($B215,'I.Supplementary 2019-20'!$B$8:$B$191,0))),INDEX('KI 2019-20'!Q$9:Q$383,MATCH($B215,'KI 2019-20'!$B$9:$B$383,0)))</f>
        <v>0</v>
      </c>
      <c r="M215" s="155">
        <f>_xlfn.IFNA(IF($B215=$B$382,0,INDEX('I.Supplementary 2019-20'!R$8:R$191,MATCH($B215,'I.Supplementary 2019-20'!$B$8:$B$191,0))),INDEX('KI 2019-20'!R$9:R$383,MATCH($B215,'KI 2019-20'!$B$9:$B$383,0)))</f>
        <v>0</v>
      </c>
      <c r="N215" s="153">
        <f>_xlfn.IFNA(IF($B215=$B$382,0,INDEX('I.Supplementary 2019-20'!S$8:S$191,MATCH($B215,'I.Supplementary 2019-20'!$B$8:$B$191,0))),INDEX('KI 2019-20'!S$9:S$383,MATCH($B215,'KI 2019-20'!$B$9:$B$383,0)))</f>
        <v>75.430782732183559</v>
      </c>
      <c r="O215" s="153">
        <f>_xlfn.IFNA(IF($B215=$B$382,0,INDEX('I.Supplementary 2019-20'!T$8:T$191,MATCH($B215,'I.Supplementary 2019-20'!$B$8:$B$191,0))),INDEX('KI 2019-20'!T$9:T$383,MATCH($B215,'KI 2019-20'!$B$9:$B$383,0)))</f>
        <v>13.511908032667076</v>
      </c>
      <c r="P215" s="153">
        <f>_xlfn.IFNA(IF($B215=$B$382,0,INDEX('I.Supplementary 2019-20'!U$8:U$191,MATCH($B215,'I.Supplementary 2019-20'!$B$8:$B$191,0))),INDEX('KI 2019-20'!U$9:U$383,MATCH($B215,'KI 2019-20'!$B$9:$B$383,0)))</f>
        <v>0</v>
      </c>
      <c r="Q215" s="153">
        <f>_xlfn.IFNA(IF($B215=$B$382,0,INDEX('I.Supplementary 2019-20'!V$8:V$191,MATCH($B215,'I.Supplementary 2019-20'!$B$8:$B$191,0))),INDEX('KI 2019-20'!V$9:V$383,MATCH($B215,'KI 2019-20'!$B$9:$B$383,0)))</f>
        <v>0</v>
      </c>
      <c r="R215" s="155">
        <f>_xlfn.IFNA(IF($B215=$B$382,0,INDEX('I.Supplementary 2019-20'!W$8:W$191,MATCH($B215,'I.Supplementary 2019-20'!$B$8:$B$191,0))),INDEX('KI 2019-20'!W$9:W$383,MATCH($B215,'KI 2019-20'!$B$9:$B$383,0)))</f>
        <v>0</v>
      </c>
      <c r="S215" s="153">
        <f>_xlfn.IFNA(IF($B215=$B$382,0,INDEX('I.Supplementary 2019-20'!X$8:X$191,MATCH($B215,'I.Supplementary 2019-20'!$B$8:$B$191,0))),INDEX('KI 2019-20'!X$9:X$383,MATCH($B215,'KI 2019-20'!$B$9:$B$383,0)))</f>
        <v>100.11693244987462</v>
      </c>
      <c r="T215" s="153">
        <f>_xlfn.IFNA(IF($B215=$B$382,0,INDEX('I.Supplementary 2019-20'!Y$8:Y$191,MATCH($B215,'I.Supplementary 2019-20'!$B$8:$B$191,0))),INDEX('KI 2019-20'!Y$9:Y$383,MATCH($B215,'KI 2019-20'!$B$9:$B$383,0)))</f>
        <v>15.035365040493994</v>
      </c>
      <c r="U215" s="153">
        <f>_xlfn.IFNA(IF($B215=$B$382,0,INDEX('I.Supplementary 2019-20'!Z$8:Z$191,MATCH($B215,'I.Supplementary 2019-20'!$B$8:$B$191,0))),INDEX('KI 2019-20'!Z$9:Z$383,MATCH($B215,'KI 2019-20'!$B$9:$B$383,0)))</f>
        <v>0</v>
      </c>
      <c r="V215" s="153">
        <f>_xlfn.IFNA(IF($B215=$B$382,0,INDEX('I.Supplementary 2019-20'!AA$8:AA$191,MATCH($B215,'I.Supplementary 2019-20'!$B$8:$B$191,0))),INDEX('KI 2019-20'!AA$9:AA$383,MATCH($B215,'KI 2019-20'!$B$9:$B$383,0)))</f>
        <v>0</v>
      </c>
      <c r="W215" s="155">
        <f>_xlfn.IFNA(IF($B215=$B$382,0,INDEX('I.Supplementary 2019-20'!AB$8:AB$191,MATCH($B215,'I.Supplementary 2019-20'!$B$8:$B$191,0))),INDEX('KI 2019-20'!AB$9:AB$383,MATCH($B215,'KI 2019-20'!$B$9:$B$383,0)))</f>
        <v>0</v>
      </c>
      <c r="Y215" s="154">
        <f>_xlfn.IFNA(IF($B215=$B$382,0,INDEX('I.Supplementary 2019-20'!$I$8:$I$191,MATCH($B215,'I.Supplementary 2019-20'!$B$8:$B$191,0))),INDEX('KI 2019-20'!$I$9:$I$383,MATCH($B215,'KI 2019-20'!$B$9:$B$383,0)))</f>
        <v>26.209606725517979</v>
      </c>
      <c r="Z215" s="153">
        <f>_xlfn.IFNA(IF($B215=$B$382,0,INDEX('I.Supplementary 2019-20'!$J$8:$J$191,MATCH($B215,'I.Supplementary 2019-20'!$B$8:$B$191,0))),INDEX('KI 2019-20'!$J$9:$J$383,MATCH($B215,'KI 2019-20'!$B$9:$B$383,0)))</f>
        <v>88.942690764850624</v>
      </c>
      <c r="AA215" s="155">
        <f>_xlfn.IFNA(IF($B215=$B$382,0,INDEX('I.Supplementary 2019-20'!$H$8:$H$191,MATCH($B215,'I.Supplementary 2019-20'!$B$8:$B$191,0))),INDEX('KI 2019-20'!$H$9:$H$383,MATCH($B215,'KI 2019-20'!$B$9:$B$383,0)))</f>
        <v>115.15229749036861</v>
      </c>
      <c r="AC215" s="156">
        <f>I215*('Other inputs'!$C$6/'Other inputs'!$C$5)</f>
        <v>25.088368043030226</v>
      </c>
      <c r="AD215" s="149">
        <f>IF(B215=$B$35,J215*('Other inputs'!$C$6/'Other inputs'!$C$5)-('Other inputs'!$C$18/1000000),J215*('Other inputs'!$C$6/'Other inputs'!$C$5))</f>
        <v>1.5482791179340785</v>
      </c>
      <c r="AE215" s="149">
        <f>K215*('Other inputs'!$C$6/'Other inputs'!$C$5)</f>
        <v>0</v>
      </c>
      <c r="AF215" s="149">
        <f>L215*('Other inputs'!$C$6/'Other inputs'!$C$5)</f>
        <v>0</v>
      </c>
      <c r="AG215" s="188">
        <f>M215*('Other inputs'!$C$6/'Other inputs'!$C$5)</f>
        <v>0</v>
      </c>
      <c r="AH215" s="149">
        <f>N215*('Other inputs'!$C$6/'Other inputs'!$C$5)</f>
        <v>76.659797522117302</v>
      </c>
      <c r="AI215" s="149">
        <f>O215*('Other inputs'!$C$6/'Other inputs'!$C$5)</f>
        <v>13.732061320368373</v>
      </c>
      <c r="AJ215" s="149">
        <f>P215*('Other inputs'!$C$6/'Other inputs'!$C$5)</f>
        <v>0</v>
      </c>
      <c r="AK215" s="149">
        <f>Q215*('Other inputs'!$C$6/'Other inputs'!$C$5)</f>
        <v>0</v>
      </c>
      <c r="AL215" s="188">
        <f>R215*('Other inputs'!$C$6/'Other inputs'!$C$5)</f>
        <v>0</v>
      </c>
      <c r="AM215" s="156">
        <f t="shared" si="46"/>
        <v>101.74816556514753</v>
      </c>
      <c r="AN215" s="149">
        <f t="shared" si="47"/>
        <v>15.280340438302453</v>
      </c>
      <c r="AO215" s="149">
        <f t="shared" si="48"/>
        <v>0</v>
      </c>
      <c r="AP215" s="149">
        <f t="shared" si="49"/>
        <v>0</v>
      </c>
      <c r="AQ215" s="188">
        <f t="shared" si="50"/>
        <v>0</v>
      </c>
      <c r="AR215" s="149"/>
      <c r="AS215" s="156">
        <f>IF(D215=$C$171,'Other inputs'!$C$12/1000000,SUM(AC215:AG215))</f>
        <v>26.636647160964305</v>
      </c>
      <c r="AT215" s="200">
        <f>IF(D215=$C$171,$Z$171*('Other inputs'!$C$6/'Other inputs'!$C$5),SUM(AH215:AL215))</f>
        <v>90.391858842485675</v>
      </c>
      <c r="AU215" s="210">
        <f t="shared" si="51"/>
        <v>117.02850600344998</v>
      </c>
      <c r="AV215" s="214"/>
      <c r="AW215" s="199">
        <f>IF($G215=1,0,AC215*('Other inputs'!$F$6/'Other inputs'!$F$5))</f>
        <v>25.227105562162187</v>
      </c>
      <c r="AX215" s="200">
        <f>IF($G215=1,0,AD215*('Other inputs'!$F$6/'Other inputs'!$F$5))</f>
        <v>1.5568410301069857</v>
      </c>
      <c r="AY215" s="200">
        <f>IF($G215=1,0,AE215*('Other inputs'!$F$6/'Other inputs'!$F$5))</f>
        <v>0</v>
      </c>
      <c r="AZ215" s="200">
        <f>IF($G215=1,0,AF215*('Other inputs'!$F$6/'Other inputs'!$F$5))</f>
        <v>0</v>
      </c>
      <c r="BA215" s="200">
        <f>IF($G215=1,0,AG215*('Other inputs'!$F$6/'Other inputs'!$F$5))</f>
        <v>0</v>
      </c>
      <c r="BB215" s="199">
        <f>IF($G215=1,0,AH215*('Other inputs'!$C$7/'Other inputs'!$C$6))</f>
        <v>76.659797522117302</v>
      </c>
      <c r="BC215" s="200">
        <f>IF($G215=1,0,AI215*('Other inputs'!$C$7/'Other inputs'!$C$6))</f>
        <v>13.732061320368373</v>
      </c>
      <c r="BD215" s="200">
        <f>IF($G215=1,0,AJ215*('Other inputs'!$C$7/'Other inputs'!$C$6))</f>
        <v>0</v>
      </c>
      <c r="BE215" s="200">
        <f>IF($G215=1,0,AK215*('Other inputs'!$C$7/'Other inputs'!$C$6))</f>
        <v>0</v>
      </c>
      <c r="BF215" s="200">
        <f>IF($G215=1,0,AL215*('Other inputs'!$C$7/'Other inputs'!$C$6))</f>
        <v>0</v>
      </c>
      <c r="BG215" s="199">
        <f t="shared" si="52"/>
        <v>101.88690308427948</v>
      </c>
      <c r="BH215" s="200">
        <f t="shared" si="53"/>
        <v>15.288902350475359</v>
      </c>
      <c r="BI215" s="200">
        <f t="shared" si="54"/>
        <v>0</v>
      </c>
      <c r="BJ215" s="200">
        <f t="shared" si="55"/>
        <v>0</v>
      </c>
      <c r="BK215" s="210">
        <f t="shared" si="56"/>
        <v>0</v>
      </c>
      <c r="BL215" s="200"/>
      <c r="BM215" s="199">
        <f>IF(D215=C$171,'Other inputs'!$C$13/1000000,SUM(AW215:BA215))</f>
        <v>26.783946592269174</v>
      </c>
      <c r="BN215" s="200">
        <f>IF(B215=$B$171,$AT$171*('Other inputs'!$C$7/'Other inputs'!$C$6),SUM(BB215:BF215))</f>
        <v>90.391858842485675</v>
      </c>
      <c r="BO215" s="188">
        <f t="shared" si="57"/>
        <v>117.17580543475485</v>
      </c>
    </row>
    <row r="216" spans="2:67">
      <c r="B216" s="121" t="str">
        <f>'KI 2019-20'!B217</f>
        <v>E3434</v>
      </c>
      <c r="C216" s="160" t="str">
        <f t="shared" si="44"/>
        <v>E3434</v>
      </c>
      <c r="D216" s="160" t="str">
        <f t="shared" si="45"/>
        <v>E3434</v>
      </c>
      <c r="E216" t="str">
        <f>INDEX('KI 2019-20'!D$9:D$383,MATCH($B216,'KI 2019-20'!$B$9:$B$383,0))</f>
        <v>SD</v>
      </c>
      <c r="F216" t="str">
        <f>INDEX('KI 2019-20'!E$9:E$383,MATCH($B216,'KI 2019-20'!$B$9:$B$383,0))</f>
        <v>P1902</v>
      </c>
      <c r="G216" s="119">
        <v>0</v>
      </c>
      <c r="H216" s="120" t="str">
        <f>INDEX('KI 2019-20'!F$9:F$383,MATCH($B216,'KI 2019-20'!$B$9:$B$383,0))</f>
        <v>Newcastle-under-Lyme</v>
      </c>
      <c r="I216" s="154">
        <f>_xlfn.IFNA(IF($B216=$B$382,0,INDEX('I.Supplementary 2019-20'!N$8:N$191,MATCH($B216,'I.Supplementary 2019-20'!$B$8:$B$191,0))),INDEX('KI 2019-20'!N$9:N$383,MATCH($B216,'KI 2019-20'!$B$9:$B$383,0)))</f>
        <v>0</v>
      </c>
      <c r="J216" s="153">
        <f>_xlfn.IFNA(IF($B216=$B$382,0,INDEX('I.Supplementary 2019-20'!O$8:O$191,MATCH($B216,'I.Supplementary 2019-20'!$B$8:$B$191,0))),INDEX('KI 2019-20'!O$9:O$383,MATCH($B216,'KI 2019-20'!$B$9:$B$383,0)))</f>
        <v>6.2477238610170779E-2</v>
      </c>
      <c r="K216" s="153">
        <f>_xlfn.IFNA(IF($B216=$B$382,0,INDEX('I.Supplementary 2019-20'!P$8:P$191,MATCH($B216,'I.Supplementary 2019-20'!$B$8:$B$191,0))),INDEX('KI 2019-20'!P$9:P$383,MATCH($B216,'KI 2019-20'!$B$9:$B$383,0)))</f>
        <v>0</v>
      </c>
      <c r="L216" s="153">
        <f>_xlfn.IFNA(IF($B216=$B$382,0,INDEX('I.Supplementary 2019-20'!Q$8:Q$191,MATCH($B216,'I.Supplementary 2019-20'!$B$8:$B$191,0))),INDEX('KI 2019-20'!Q$9:Q$383,MATCH($B216,'KI 2019-20'!$B$9:$B$383,0)))</f>
        <v>0</v>
      </c>
      <c r="M216" s="155">
        <f>_xlfn.IFNA(IF($B216=$B$382,0,INDEX('I.Supplementary 2019-20'!R$8:R$191,MATCH($B216,'I.Supplementary 2019-20'!$B$8:$B$191,0))),INDEX('KI 2019-20'!R$9:R$383,MATCH($B216,'KI 2019-20'!$B$9:$B$383,0)))</f>
        <v>0</v>
      </c>
      <c r="N216" s="153">
        <f>_xlfn.IFNA(IF($B216=$B$382,0,INDEX('I.Supplementary 2019-20'!S$8:S$191,MATCH($B216,'I.Supplementary 2019-20'!$B$8:$B$191,0))),INDEX('KI 2019-20'!S$9:S$383,MATCH($B216,'KI 2019-20'!$B$9:$B$383,0)))</f>
        <v>0</v>
      </c>
      <c r="O216" s="153">
        <f>_xlfn.IFNA(IF($B216=$B$382,0,INDEX('I.Supplementary 2019-20'!T$8:T$191,MATCH($B216,'I.Supplementary 2019-20'!$B$8:$B$191,0))),INDEX('KI 2019-20'!T$9:T$383,MATCH($B216,'KI 2019-20'!$B$9:$B$383,0)))</f>
        <v>3.6761219451415701</v>
      </c>
      <c r="P216" s="153">
        <f>_xlfn.IFNA(IF($B216=$B$382,0,INDEX('I.Supplementary 2019-20'!U$8:U$191,MATCH($B216,'I.Supplementary 2019-20'!$B$8:$B$191,0))),INDEX('KI 2019-20'!U$9:U$383,MATCH($B216,'KI 2019-20'!$B$9:$B$383,0)))</f>
        <v>0</v>
      </c>
      <c r="Q216" s="153">
        <f>_xlfn.IFNA(IF($B216=$B$382,0,INDEX('I.Supplementary 2019-20'!V$8:V$191,MATCH($B216,'I.Supplementary 2019-20'!$B$8:$B$191,0))),INDEX('KI 2019-20'!V$9:V$383,MATCH($B216,'KI 2019-20'!$B$9:$B$383,0)))</f>
        <v>0</v>
      </c>
      <c r="R216" s="155">
        <f>_xlfn.IFNA(IF($B216=$B$382,0,INDEX('I.Supplementary 2019-20'!W$8:W$191,MATCH($B216,'I.Supplementary 2019-20'!$B$8:$B$191,0))),INDEX('KI 2019-20'!W$9:W$383,MATCH($B216,'KI 2019-20'!$B$9:$B$383,0)))</f>
        <v>0</v>
      </c>
      <c r="S216" s="153">
        <f>_xlfn.IFNA(IF($B216=$B$382,0,INDEX('I.Supplementary 2019-20'!X$8:X$191,MATCH($B216,'I.Supplementary 2019-20'!$B$8:$B$191,0))),INDEX('KI 2019-20'!X$9:X$383,MATCH($B216,'KI 2019-20'!$B$9:$B$383,0)))</f>
        <v>0</v>
      </c>
      <c r="T216" s="153">
        <f>_xlfn.IFNA(IF($B216=$B$382,0,INDEX('I.Supplementary 2019-20'!Y$8:Y$191,MATCH($B216,'I.Supplementary 2019-20'!$B$8:$B$191,0))),INDEX('KI 2019-20'!Y$9:Y$383,MATCH($B216,'KI 2019-20'!$B$9:$B$383,0)))</f>
        <v>3.7385991837517412</v>
      </c>
      <c r="U216" s="153">
        <f>_xlfn.IFNA(IF($B216=$B$382,0,INDEX('I.Supplementary 2019-20'!Z$8:Z$191,MATCH($B216,'I.Supplementary 2019-20'!$B$8:$B$191,0))),INDEX('KI 2019-20'!Z$9:Z$383,MATCH($B216,'KI 2019-20'!$B$9:$B$383,0)))</f>
        <v>0</v>
      </c>
      <c r="V216" s="153">
        <f>_xlfn.IFNA(IF($B216=$B$382,0,INDEX('I.Supplementary 2019-20'!AA$8:AA$191,MATCH($B216,'I.Supplementary 2019-20'!$B$8:$B$191,0))),INDEX('KI 2019-20'!AA$9:AA$383,MATCH($B216,'KI 2019-20'!$B$9:$B$383,0)))</f>
        <v>0</v>
      </c>
      <c r="W216" s="155">
        <f>_xlfn.IFNA(IF($B216=$B$382,0,INDEX('I.Supplementary 2019-20'!AB$8:AB$191,MATCH($B216,'I.Supplementary 2019-20'!$B$8:$B$191,0))),INDEX('KI 2019-20'!AB$9:AB$383,MATCH($B216,'KI 2019-20'!$B$9:$B$383,0)))</f>
        <v>0</v>
      </c>
      <c r="Y216" s="154">
        <f>_xlfn.IFNA(IF($B216=$B$382,0,INDEX('I.Supplementary 2019-20'!$I$8:$I$191,MATCH($B216,'I.Supplementary 2019-20'!$B$8:$B$191,0))),INDEX('KI 2019-20'!$I$9:$I$383,MATCH($B216,'KI 2019-20'!$B$9:$B$383,0)))</f>
        <v>6.2477238610170779E-2</v>
      </c>
      <c r="Z216" s="153">
        <f>_xlfn.IFNA(IF($B216=$B$382,0,INDEX('I.Supplementary 2019-20'!$J$8:$J$191,MATCH($B216,'I.Supplementary 2019-20'!$B$8:$B$191,0))),INDEX('KI 2019-20'!$J$9:$J$383,MATCH($B216,'KI 2019-20'!$B$9:$B$383,0)))</f>
        <v>3.6761219451415701</v>
      </c>
      <c r="AA216" s="155">
        <f>_xlfn.IFNA(IF($B216=$B$382,0,INDEX('I.Supplementary 2019-20'!$H$8:$H$191,MATCH($B216,'I.Supplementary 2019-20'!$B$8:$B$191,0))),INDEX('KI 2019-20'!$H$9:$H$383,MATCH($B216,'KI 2019-20'!$B$9:$B$383,0)))</f>
        <v>3.7385991837517412</v>
      </c>
      <c r="AC216" s="156">
        <f>I216*('Other inputs'!$C$6/'Other inputs'!$C$5)</f>
        <v>0</v>
      </c>
      <c r="AD216" s="149">
        <f>IF(B216=$B$35,J216*('Other inputs'!$C$6/'Other inputs'!$C$5)-('Other inputs'!$C$18/1000000),J216*('Other inputs'!$C$6/'Other inputs'!$C$5))</f>
        <v>6.3495197691395555E-2</v>
      </c>
      <c r="AE216" s="149">
        <f>K216*('Other inputs'!$C$6/'Other inputs'!$C$5)</f>
        <v>0</v>
      </c>
      <c r="AF216" s="149">
        <f>L216*('Other inputs'!$C$6/'Other inputs'!$C$5)</f>
        <v>0</v>
      </c>
      <c r="AG216" s="188">
        <f>M216*('Other inputs'!$C$6/'Other inputs'!$C$5)</f>
        <v>0</v>
      </c>
      <c r="AH216" s="149">
        <f>N216*('Other inputs'!$C$6/'Other inputs'!$C$5)</f>
        <v>0</v>
      </c>
      <c r="AI216" s="149">
        <f>O216*('Other inputs'!$C$6/'Other inputs'!$C$5)</f>
        <v>3.7360180257141415</v>
      </c>
      <c r="AJ216" s="149">
        <f>P216*('Other inputs'!$C$6/'Other inputs'!$C$5)</f>
        <v>0</v>
      </c>
      <c r="AK216" s="149">
        <f>Q216*('Other inputs'!$C$6/'Other inputs'!$C$5)</f>
        <v>0</v>
      </c>
      <c r="AL216" s="188">
        <f>R216*('Other inputs'!$C$6/'Other inputs'!$C$5)</f>
        <v>0</v>
      </c>
      <c r="AM216" s="156">
        <f t="shared" si="46"/>
        <v>0</v>
      </c>
      <c r="AN216" s="149">
        <f t="shared" si="47"/>
        <v>3.7995132234055369</v>
      </c>
      <c r="AO216" s="149">
        <f t="shared" si="48"/>
        <v>0</v>
      </c>
      <c r="AP216" s="149">
        <f t="shared" si="49"/>
        <v>0</v>
      </c>
      <c r="AQ216" s="188">
        <f t="shared" si="50"/>
        <v>0</v>
      </c>
      <c r="AR216" s="149"/>
      <c r="AS216" s="156">
        <f>IF(D216=$C$171,'Other inputs'!$C$12/1000000,SUM(AC216:AG216))</f>
        <v>6.3495197691395555E-2</v>
      </c>
      <c r="AT216" s="200">
        <f>IF(D216=$C$171,$Z$171*('Other inputs'!$C$6/'Other inputs'!$C$5),SUM(AH216:AL216))</f>
        <v>3.7360180257141415</v>
      </c>
      <c r="AU216" s="210">
        <f t="shared" si="51"/>
        <v>3.7995132234055369</v>
      </c>
      <c r="AV216" s="214"/>
      <c r="AW216" s="199">
        <f>IF($G216=1,0,AC216*('Other inputs'!$F$6/'Other inputs'!$F$5))</f>
        <v>0</v>
      </c>
      <c r="AX216" s="200">
        <f>IF($G216=1,0,AD216*('Other inputs'!$F$6/'Other inputs'!$F$5))</f>
        <v>6.3846323208582995E-2</v>
      </c>
      <c r="AY216" s="200">
        <f>IF($G216=1,0,AE216*('Other inputs'!$F$6/'Other inputs'!$F$5))</f>
        <v>0</v>
      </c>
      <c r="AZ216" s="200">
        <f>IF($G216=1,0,AF216*('Other inputs'!$F$6/'Other inputs'!$F$5))</f>
        <v>0</v>
      </c>
      <c r="BA216" s="200">
        <f>IF($G216=1,0,AG216*('Other inputs'!$F$6/'Other inputs'!$F$5))</f>
        <v>0</v>
      </c>
      <c r="BB216" s="199">
        <f>IF($G216=1,0,AH216*('Other inputs'!$C$7/'Other inputs'!$C$6))</f>
        <v>0</v>
      </c>
      <c r="BC216" s="200">
        <f>IF($G216=1,0,AI216*('Other inputs'!$C$7/'Other inputs'!$C$6))</f>
        <v>3.7360180257141415</v>
      </c>
      <c r="BD216" s="200">
        <f>IF($G216=1,0,AJ216*('Other inputs'!$C$7/'Other inputs'!$C$6))</f>
        <v>0</v>
      </c>
      <c r="BE216" s="200">
        <f>IF($G216=1,0,AK216*('Other inputs'!$C$7/'Other inputs'!$C$6))</f>
        <v>0</v>
      </c>
      <c r="BF216" s="200">
        <f>IF($G216=1,0,AL216*('Other inputs'!$C$7/'Other inputs'!$C$6))</f>
        <v>0</v>
      </c>
      <c r="BG216" s="199">
        <f t="shared" si="52"/>
        <v>0</v>
      </c>
      <c r="BH216" s="200">
        <f t="shared" si="53"/>
        <v>3.7998643489227244</v>
      </c>
      <c r="BI216" s="200">
        <f t="shared" si="54"/>
        <v>0</v>
      </c>
      <c r="BJ216" s="200">
        <f t="shared" si="55"/>
        <v>0</v>
      </c>
      <c r="BK216" s="210">
        <f t="shared" si="56"/>
        <v>0</v>
      </c>
      <c r="BL216" s="200"/>
      <c r="BM216" s="199">
        <f>IF(D216=C$171,'Other inputs'!$C$13/1000000,SUM(AW216:BA216))</f>
        <v>6.3846323208582995E-2</v>
      </c>
      <c r="BN216" s="200">
        <f>IF(B216=$B$171,$AT$171*('Other inputs'!$C$7/'Other inputs'!$C$6),SUM(BB216:BF216))</f>
        <v>3.7360180257141415</v>
      </c>
      <c r="BO216" s="188">
        <f t="shared" si="57"/>
        <v>3.7998643489227244</v>
      </c>
    </row>
    <row r="217" spans="2:67">
      <c r="B217" s="121" t="str">
        <f>'KI 2019-20'!B218</f>
        <v>E5045</v>
      </c>
      <c r="C217" s="160" t="str">
        <f t="shared" si="44"/>
        <v>E5045</v>
      </c>
      <c r="D217" s="160" t="str">
        <f t="shared" si="45"/>
        <v>E5045</v>
      </c>
      <c r="E217" t="str">
        <f>INDEX('KI 2019-20'!D$9:D$383,MATCH($B217,'KI 2019-20'!$B$9:$B$383,0))</f>
        <v>OLB</v>
      </c>
      <c r="F217" t="str">
        <f>INDEX('KI 2019-20'!E$9:E$383,MATCH($B217,'KI 2019-20'!$B$9:$B$383,0))</f>
        <v>P1915</v>
      </c>
      <c r="G217" s="119">
        <v>0</v>
      </c>
      <c r="H217" s="120" t="str">
        <f>INDEX('KI 2019-20'!F$9:F$383,MATCH($B217,'KI 2019-20'!$B$9:$B$383,0))</f>
        <v>Newham</v>
      </c>
      <c r="I217" s="154">
        <f>_xlfn.IFNA(IF($B217=$B$382,0,INDEX('I.Supplementary 2019-20'!N$8:N$191,MATCH($B217,'I.Supplementary 2019-20'!$B$8:$B$191,0))),INDEX('KI 2019-20'!N$9:N$383,MATCH($B217,'KI 2019-20'!$B$9:$B$383,0)))</f>
        <v>31.76385494917427</v>
      </c>
      <c r="J217" s="153">
        <f>_xlfn.IFNA(IF($B217=$B$382,0,INDEX('I.Supplementary 2019-20'!O$8:O$191,MATCH($B217,'I.Supplementary 2019-20'!$B$8:$B$191,0))),INDEX('KI 2019-20'!O$9:O$383,MATCH($B217,'KI 2019-20'!$B$9:$B$383,0)))</f>
        <v>4.4330324924775155</v>
      </c>
      <c r="K217" s="153">
        <f>_xlfn.IFNA(IF($B217=$B$382,0,INDEX('I.Supplementary 2019-20'!P$8:P$191,MATCH($B217,'I.Supplementary 2019-20'!$B$8:$B$191,0))),INDEX('KI 2019-20'!P$9:P$383,MATCH($B217,'KI 2019-20'!$B$9:$B$383,0)))</f>
        <v>0</v>
      </c>
      <c r="L217" s="153">
        <f>_xlfn.IFNA(IF($B217=$B$382,0,INDEX('I.Supplementary 2019-20'!Q$8:Q$191,MATCH($B217,'I.Supplementary 2019-20'!$B$8:$B$191,0))),INDEX('KI 2019-20'!Q$9:Q$383,MATCH($B217,'KI 2019-20'!$B$9:$B$383,0)))</f>
        <v>0</v>
      </c>
      <c r="M217" s="155">
        <f>_xlfn.IFNA(IF($B217=$B$382,0,INDEX('I.Supplementary 2019-20'!R$8:R$191,MATCH($B217,'I.Supplementary 2019-20'!$B$8:$B$191,0))),INDEX('KI 2019-20'!R$9:R$383,MATCH($B217,'KI 2019-20'!$B$9:$B$383,0)))</f>
        <v>0</v>
      </c>
      <c r="N217" s="153">
        <f>_xlfn.IFNA(IF($B217=$B$382,0,INDEX('I.Supplementary 2019-20'!S$8:S$191,MATCH($B217,'I.Supplementary 2019-20'!$B$8:$B$191,0))),INDEX('KI 2019-20'!S$9:S$383,MATCH($B217,'KI 2019-20'!$B$9:$B$383,0)))</f>
        <v>85.994578180102323</v>
      </c>
      <c r="O217" s="153">
        <f>_xlfn.IFNA(IF($B217=$B$382,0,INDEX('I.Supplementary 2019-20'!T$8:T$191,MATCH($B217,'I.Supplementary 2019-20'!$B$8:$B$191,0))),INDEX('KI 2019-20'!T$9:T$383,MATCH($B217,'KI 2019-20'!$B$9:$B$383,0)))</f>
        <v>23.68885675746872</v>
      </c>
      <c r="P217" s="153">
        <f>_xlfn.IFNA(IF($B217=$B$382,0,INDEX('I.Supplementary 2019-20'!U$8:U$191,MATCH($B217,'I.Supplementary 2019-20'!$B$8:$B$191,0))),INDEX('KI 2019-20'!U$9:U$383,MATCH($B217,'KI 2019-20'!$B$9:$B$383,0)))</f>
        <v>0</v>
      </c>
      <c r="Q217" s="153">
        <f>_xlfn.IFNA(IF($B217=$B$382,0,INDEX('I.Supplementary 2019-20'!V$8:V$191,MATCH($B217,'I.Supplementary 2019-20'!$B$8:$B$191,0))),INDEX('KI 2019-20'!V$9:V$383,MATCH($B217,'KI 2019-20'!$B$9:$B$383,0)))</f>
        <v>0</v>
      </c>
      <c r="R217" s="155">
        <f>_xlfn.IFNA(IF($B217=$B$382,0,INDEX('I.Supplementary 2019-20'!W$8:W$191,MATCH($B217,'I.Supplementary 2019-20'!$B$8:$B$191,0))),INDEX('KI 2019-20'!W$9:W$383,MATCH($B217,'KI 2019-20'!$B$9:$B$383,0)))</f>
        <v>0</v>
      </c>
      <c r="S217" s="153">
        <f>_xlfn.IFNA(IF($B217=$B$382,0,INDEX('I.Supplementary 2019-20'!X$8:X$191,MATCH($B217,'I.Supplementary 2019-20'!$B$8:$B$191,0))),INDEX('KI 2019-20'!X$9:X$383,MATCH($B217,'KI 2019-20'!$B$9:$B$383,0)))</f>
        <v>117.75843312927658</v>
      </c>
      <c r="T217" s="153">
        <f>_xlfn.IFNA(IF($B217=$B$382,0,INDEX('I.Supplementary 2019-20'!Y$8:Y$191,MATCH($B217,'I.Supplementary 2019-20'!$B$8:$B$191,0))),INDEX('KI 2019-20'!Y$9:Y$383,MATCH($B217,'KI 2019-20'!$B$9:$B$383,0)))</f>
        <v>28.121889249946236</v>
      </c>
      <c r="U217" s="153">
        <f>_xlfn.IFNA(IF($B217=$B$382,0,INDEX('I.Supplementary 2019-20'!Z$8:Z$191,MATCH($B217,'I.Supplementary 2019-20'!$B$8:$B$191,0))),INDEX('KI 2019-20'!Z$9:Z$383,MATCH($B217,'KI 2019-20'!$B$9:$B$383,0)))</f>
        <v>0</v>
      </c>
      <c r="V217" s="153">
        <f>_xlfn.IFNA(IF($B217=$B$382,0,INDEX('I.Supplementary 2019-20'!AA$8:AA$191,MATCH($B217,'I.Supplementary 2019-20'!$B$8:$B$191,0))),INDEX('KI 2019-20'!AA$9:AA$383,MATCH($B217,'KI 2019-20'!$B$9:$B$383,0)))</f>
        <v>0</v>
      </c>
      <c r="W217" s="155">
        <f>_xlfn.IFNA(IF($B217=$B$382,0,INDEX('I.Supplementary 2019-20'!AB$8:AB$191,MATCH($B217,'I.Supplementary 2019-20'!$B$8:$B$191,0))),INDEX('KI 2019-20'!AB$9:AB$383,MATCH($B217,'KI 2019-20'!$B$9:$B$383,0)))</f>
        <v>0</v>
      </c>
      <c r="Y217" s="154">
        <f>_xlfn.IFNA(IF($B217=$B$382,0,INDEX('I.Supplementary 2019-20'!$I$8:$I$191,MATCH($B217,'I.Supplementary 2019-20'!$B$8:$B$191,0))),INDEX('KI 2019-20'!$I$9:$I$383,MATCH($B217,'KI 2019-20'!$B$9:$B$383,0)))</f>
        <v>36.196887441651782</v>
      </c>
      <c r="Z217" s="153">
        <f>_xlfn.IFNA(IF($B217=$B$382,0,INDEX('I.Supplementary 2019-20'!$J$8:$J$191,MATCH($B217,'I.Supplementary 2019-20'!$B$8:$B$191,0))),INDEX('KI 2019-20'!$J$9:$J$383,MATCH($B217,'KI 2019-20'!$B$9:$B$383,0)))</f>
        <v>109.68343493757104</v>
      </c>
      <c r="AA217" s="155">
        <f>_xlfn.IFNA(IF($B217=$B$382,0,INDEX('I.Supplementary 2019-20'!$H$8:$H$191,MATCH($B217,'I.Supplementary 2019-20'!$B$8:$B$191,0))),INDEX('KI 2019-20'!$H$9:$H$383,MATCH($B217,'KI 2019-20'!$B$9:$B$383,0)))</f>
        <v>145.8803223792228</v>
      </c>
      <c r="AC217" s="156">
        <f>I217*('Other inputs'!$C$6/'Other inputs'!$C$5)</f>
        <v>32.28139230068831</v>
      </c>
      <c r="AD217" s="149">
        <f>IF(B217=$B$35,J217*('Other inputs'!$C$6/'Other inputs'!$C$5)-('Other inputs'!$C$18/1000000),J217*('Other inputs'!$C$6/'Other inputs'!$C$5))</f>
        <v>4.5052611277928314</v>
      </c>
      <c r="AE217" s="149">
        <f>K217*('Other inputs'!$C$6/'Other inputs'!$C$5)</f>
        <v>0</v>
      </c>
      <c r="AF217" s="149">
        <f>L217*('Other inputs'!$C$6/'Other inputs'!$C$5)</f>
        <v>0</v>
      </c>
      <c r="AG217" s="188">
        <f>M217*('Other inputs'!$C$6/'Other inputs'!$C$5)</f>
        <v>0</v>
      </c>
      <c r="AH217" s="149">
        <f>N217*('Other inputs'!$C$6/'Other inputs'!$C$5)</f>
        <v>87.395711836804608</v>
      </c>
      <c r="AI217" s="149">
        <f>O217*('Other inputs'!$C$6/'Other inputs'!$C$5)</f>
        <v>24.0748259103399</v>
      </c>
      <c r="AJ217" s="149">
        <f>P217*('Other inputs'!$C$6/'Other inputs'!$C$5)</f>
        <v>0</v>
      </c>
      <c r="AK217" s="149">
        <f>Q217*('Other inputs'!$C$6/'Other inputs'!$C$5)</f>
        <v>0</v>
      </c>
      <c r="AL217" s="188">
        <f>R217*('Other inputs'!$C$6/'Other inputs'!$C$5)</f>
        <v>0</v>
      </c>
      <c r="AM217" s="156">
        <f t="shared" si="46"/>
        <v>119.67710413749292</v>
      </c>
      <c r="AN217" s="149">
        <f t="shared" si="47"/>
        <v>28.580087038132731</v>
      </c>
      <c r="AO217" s="149">
        <f t="shared" si="48"/>
        <v>0</v>
      </c>
      <c r="AP217" s="149">
        <f t="shared" si="49"/>
        <v>0</v>
      </c>
      <c r="AQ217" s="188">
        <f t="shared" si="50"/>
        <v>0</v>
      </c>
      <c r="AR217" s="149"/>
      <c r="AS217" s="156">
        <f>IF(D217=$C$171,'Other inputs'!$C$12/1000000,SUM(AC217:AG217))</f>
        <v>36.786653428481145</v>
      </c>
      <c r="AT217" s="200">
        <f>IF(D217=$C$171,$Z$171*('Other inputs'!$C$6/'Other inputs'!$C$5),SUM(AH217:AL217))</f>
        <v>111.4705377471445</v>
      </c>
      <c r="AU217" s="210">
        <f t="shared" si="51"/>
        <v>148.25719117562565</v>
      </c>
      <c r="AV217" s="214"/>
      <c r="AW217" s="199">
        <f>IF($G217=1,0,AC217*('Other inputs'!$F$6/'Other inputs'!$F$5))</f>
        <v>32.459906912489345</v>
      </c>
      <c r="AX217" s="200">
        <f>IF($G217=1,0,AD217*('Other inputs'!$F$6/'Other inputs'!$F$5))</f>
        <v>4.5301750142138051</v>
      </c>
      <c r="AY217" s="200">
        <f>IF($G217=1,0,AE217*('Other inputs'!$F$6/'Other inputs'!$F$5))</f>
        <v>0</v>
      </c>
      <c r="AZ217" s="200">
        <f>IF($G217=1,0,AF217*('Other inputs'!$F$6/'Other inputs'!$F$5))</f>
        <v>0</v>
      </c>
      <c r="BA217" s="200">
        <f>IF($G217=1,0,AG217*('Other inputs'!$F$6/'Other inputs'!$F$5))</f>
        <v>0</v>
      </c>
      <c r="BB217" s="199">
        <f>IF($G217=1,0,AH217*('Other inputs'!$C$7/'Other inputs'!$C$6))</f>
        <v>87.395711836804608</v>
      </c>
      <c r="BC217" s="200">
        <f>IF($G217=1,0,AI217*('Other inputs'!$C$7/'Other inputs'!$C$6))</f>
        <v>24.0748259103399</v>
      </c>
      <c r="BD217" s="200">
        <f>IF($G217=1,0,AJ217*('Other inputs'!$C$7/'Other inputs'!$C$6))</f>
        <v>0</v>
      </c>
      <c r="BE217" s="200">
        <f>IF($G217=1,0,AK217*('Other inputs'!$C$7/'Other inputs'!$C$6))</f>
        <v>0</v>
      </c>
      <c r="BF217" s="200">
        <f>IF($G217=1,0,AL217*('Other inputs'!$C$7/'Other inputs'!$C$6))</f>
        <v>0</v>
      </c>
      <c r="BG217" s="199">
        <f t="shared" si="52"/>
        <v>119.85561874929395</v>
      </c>
      <c r="BH217" s="200">
        <f t="shared" si="53"/>
        <v>28.605000924553707</v>
      </c>
      <c r="BI217" s="200">
        <f t="shared" si="54"/>
        <v>0</v>
      </c>
      <c r="BJ217" s="200">
        <f t="shared" si="55"/>
        <v>0</v>
      </c>
      <c r="BK217" s="210">
        <f t="shared" si="56"/>
        <v>0</v>
      </c>
      <c r="BL217" s="200"/>
      <c r="BM217" s="199">
        <f>IF(D217=C$171,'Other inputs'!$C$13/1000000,SUM(AW217:BA217))</f>
        <v>36.990081926703148</v>
      </c>
      <c r="BN217" s="200">
        <f>IF(B217=$B$171,$AT$171*('Other inputs'!$C$7/'Other inputs'!$C$6),SUM(BB217:BF217))</f>
        <v>111.4705377471445</v>
      </c>
      <c r="BO217" s="188">
        <f t="shared" si="57"/>
        <v>148.46061967384765</v>
      </c>
    </row>
    <row r="218" spans="2:67">
      <c r="B218" s="121" t="str">
        <f>'KI 2019-20'!B219</f>
        <v>E2620</v>
      </c>
      <c r="C218" s="160" t="str">
        <f t="shared" si="44"/>
        <v>E2620</v>
      </c>
      <c r="D218" s="160" t="str">
        <f t="shared" si="45"/>
        <v>E2620</v>
      </c>
      <c r="E218" t="str">
        <f>INDEX('KI 2019-20'!D$9:D$383,MATCH($B218,'KI 2019-20'!$B$9:$B$383,0))</f>
        <v>SCFIR</v>
      </c>
      <c r="F218" t="str">
        <f>INDEX('KI 2019-20'!E$9:E$383,MATCH($B218,'KI 2019-20'!$B$9:$B$383,0))</f>
        <v>P1910</v>
      </c>
      <c r="G218" s="119">
        <v>0</v>
      </c>
      <c r="H218" s="120" t="str">
        <f>INDEX('KI 2019-20'!F$9:F$383,MATCH($B218,'KI 2019-20'!$B$9:$B$383,0))</f>
        <v>Norfolk</v>
      </c>
      <c r="I218" s="154">
        <f>_xlfn.IFNA(IF($B218=$B$382,0,INDEX('I.Supplementary 2019-20'!N$8:N$191,MATCH($B218,'I.Supplementary 2019-20'!$B$8:$B$191,0))),INDEX('KI 2019-20'!N$9:N$383,MATCH($B218,'KI 2019-20'!$B$9:$B$383,0)))</f>
        <v>34.790641101716581</v>
      </c>
      <c r="J218" s="153">
        <f>_xlfn.IFNA(IF($B218=$B$382,0,INDEX('I.Supplementary 2019-20'!O$8:O$191,MATCH($B218,'I.Supplementary 2019-20'!$B$8:$B$191,0))),INDEX('KI 2019-20'!O$9:O$383,MATCH($B218,'KI 2019-20'!$B$9:$B$383,0)))</f>
        <v>0</v>
      </c>
      <c r="K218" s="153">
        <f>_xlfn.IFNA(IF($B218=$B$382,0,INDEX('I.Supplementary 2019-20'!P$8:P$191,MATCH($B218,'I.Supplementary 2019-20'!$B$8:$B$191,0))),INDEX('KI 2019-20'!P$9:P$383,MATCH($B218,'KI 2019-20'!$B$9:$B$383,0)))</f>
        <v>4.0192512960570825</v>
      </c>
      <c r="L218" s="153">
        <f>_xlfn.IFNA(IF($B218=$B$382,0,INDEX('I.Supplementary 2019-20'!Q$8:Q$191,MATCH($B218,'I.Supplementary 2019-20'!$B$8:$B$191,0))),INDEX('KI 2019-20'!Q$9:Q$383,MATCH($B218,'KI 2019-20'!$B$9:$B$383,0)))</f>
        <v>0</v>
      </c>
      <c r="M218" s="155">
        <f>_xlfn.IFNA(IF($B218=$B$382,0,INDEX('I.Supplementary 2019-20'!R$8:R$191,MATCH($B218,'I.Supplementary 2019-20'!$B$8:$B$191,0))),INDEX('KI 2019-20'!R$9:R$383,MATCH($B218,'KI 2019-20'!$B$9:$B$383,0)))</f>
        <v>0</v>
      </c>
      <c r="N218" s="153">
        <f>_xlfn.IFNA(IF($B218=$B$382,0,INDEX('I.Supplementary 2019-20'!S$8:S$191,MATCH($B218,'I.Supplementary 2019-20'!$B$8:$B$191,0))),INDEX('KI 2019-20'!S$9:S$383,MATCH($B218,'KI 2019-20'!$B$9:$B$383,0)))</f>
        <v>144.77549221098167</v>
      </c>
      <c r="O218" s="153">
        <f>_xlfn.IFNA(IF($B218=$B$382,0,INDEX('I.Supplementary 2019-20'!T$8:T$191,MATCH($B218,'I.Supplementary 2019-20'!$B$8:$B$191,0))),INDEX('KI 2019-20'!T$9:T$383,MATCH($B218,'KI 2019-20'!$B$9:$B$383,0)))</f>
        <v>0</v>
      </c>
      <c r="P218" s="153">
        <f>_xlfn.IFNA(IF($B218=$B$382,0,INDEX('I.Supplementary 2019-20'!U$8:U$191,MATCH($B218,'I.Supplementary 2019-20'!$B$8:$B$191,0))),INDEX('KI 2019-20'!U$9:U$383,MATCH($B218,'KI 2019-20'!$B$9:$B$383,0)))</f>
        <v>7.7577905927671384</v>
      </c>
      <c r="Q218" s="153">
        <f>_xlfn.IFNA(IF($B218=$B$382,0,INDEX('I.Supplementary 2019-20'!V$8:V$191,MATCH($B218,'I.Supplementary 2019-20'!$B$8:$B$191,0))),INDEX('KI 2019-20'!V$9:V$383,MATCH($B218,'KI 2019-20'!$B$9:$B$383,0)))</f>
        <v>0</v>
      </c>
      <c r="R218" s="155">
        <f>_xlfn.IFNA(IF($B218=$B$382,0,INDEX('I.Supplementary 2019-20'!W$8:W$191,MATCH($B218,'I.Supplementary 2019-20'!$B$8:$B$191,0))),INDEX('KI 2019-20'!W$9:W$383,MATCH($B218,'KI 2019-20'!$B$9:$B$383,0)))</f>
        <v>0</v>
      </c>
      <c r="S218" s="153">
        <f>_xlfn.IFNA(IF($B218=$B$382,0,INDEX('I.Supplementary 2019-20'!X$8:X$191,MATCH($B218,'I.Supplementary 2019-20'!$B$8:$B$191,0))),INDEX('KI 2019-20'!X$9:X$383,MATCH($B218,'KI 2019-20'!$B$9:$B$383,0)))</f>
        <v>179.56613331269824</v>
      </c>
      <c r="T218" s="153">
        <f>_xlfn.IFNA(IF($B218=$B$382,0,INDEX('I.Supplementary 2019-20'!Y$8:Y$191,MATCH($B218,'I.Supplementary 2019-20'!$B$8:$B$191,0))),INDEX('KI 2019-20'!Y$9:Y$383,MATCH($B218,'KI 2019-20'!$B$9:$B$383,0)))</f>
        <v>0</v>
      </c>
      <c r="U218" s="153">
        <f>_xlfn.IFNA(IF($B218=$B$382,0,INDEX('I.Supplementary 2019-20'!Z$8:Z$191,MATCH($B218,'I.Supplementary 2019-20'!$B$8:$B$191,0))),INDEX('KI 2019-20'!Z$9:Z$383,MATCH($B218,'KI 2019-20'!$B$9:$B$383,0)))</f>
        <v>11.77704188882422</v>
      </c>
      <c r="V218" s="153">
        <f>_xlfn.IFNA(IF($B218=$B$382,0,INDEX('I.Supplementary 2019-20'!AA$8:AA$191,MATCH($B218,'I.Supplementary 2019-20'!$B$8:$B$191,0))),INDEX('KI 2019-20'!AA$9:AA$383,MATCH($B218,'KI 2019-20'!$B$9:$B$383,0)))</f>
        <v>0</v>
      </c>
      <c r="W218" s="155">
        <f>_xlfn.IFNA(IF($B218=$B$382,0,INDEX('I.Supplementary 2019-20'!AB$8:AB$191,MATCH($B218,'I.Supplementary 2019-20'!$B$8:$B$191,0))),INDEX('KI 2019-20'!AB$9:AB$383,MATCH($B218,'KI 2019-20'!$B$9:$B$383,0)))</f>
        <v>0</v>
      </c>
      <c r="Y218" s="154">
        <f>_xlfn.IFNA(IF($B218=$B$382,0,INDEX('I.Supplementary 2019-20'!$I$8:$I$191,MATCH($B218,'I.Supplementary 2019-20'!$B$8:$B$191,0))),INDEX('KI 2019-20'!$I$9:$I$383,MATCH($B218,'KI 2019-20'!$B$9:$B$383,0)))</f>
        <v>38.809892397773659</v>
      </c>
      <c r="Z218" s="153">
        <f>_xlfn.IFNA(IF($B218=$B$382,0,INDEX('I.Supplementary 2019-20'!$J$8:$J$191,MATCH($B218,'I.Supplementary 2019-20'!$B$8:$B$191,0))),INDEX('KI 2019-20'!$J$9:$J$383,MATCH($B218,'KI 2019-20'!$B$9:$B$383,0)))</f>
        <v>152.53328280374882</v>
      </c>
      <c r="AA218" s="155">
        <f>_xlfn.IFNA(IF($B218=$B$382,0,INDEX('I.Supplementary 2019-20'!$H$8:$H$191,MATCH($B218,'I.Supplementary 2019-20'!$B$8:$B$191,0))),INDEX('KI 2019-20'!$H$9:$H$383,MATCH($B218,'KI 2019-20'!$B$9:$B$383,0)))</f>
        <v>191.34317520152246</v>
      </c>
      <c r="AC218" s="156">
        <f>I218*('Other inputs'!$C$6/'Other inputs'!$C$5)</f>
        <v>35.357494724555139</v>
      </c>
      <c r="AD218" s="149">
        <f>IF(B218=$B$35,J218*('Other inputs'!$C$6/'Other inputs'!$C$5)-('Other inputs'!$C$18/1000000),J218*('Other inputs'!$C$6/'Other inputs'!$C$5))</f>
        <v>0</v>
      </c>
      <c r="AE218" s="149">
        <f>K218*('Other inputs'!$C$6/'Other inputs'!$C$5)</f>
        <v>4.0847380788848966</v>
      </c>
      <c r="AF218" s="149">
        <f>L218*('Other inputs'!$C$6/'Other inputs'!$C$5)</f>
        <v>0</v>
      </c>
      <c r="AG218" s="188">
        <f>M218*('Other inputs'!$C$6/'Other inputs'!$C$5)</f>
        <v>0</v>
      </c>
      <c r="AH218" s="149">
        <f>N218*('Other inputs'!$C$6/'Other inputs'!$C$5)</f>
        <v>147.13435970118095</v>
      </c>
      <c r="AI218" s="149">
        <f>O218*('Other inputs'!$C$6/'Other inputs'!$C$5)</f>
        <v>0</v>
      </c>
      <c r="AJ218" s="149">
        <f>P218*('Other inputs'!$C$6/'Other inputs'!$C$5)</f>
        <v>7.8841904394924684</v>
      </c>
      <c r="AK218" s="149">
        <f>Q218*('Other inputs'!$C$6/'Other inputs'!$C$5)</f>
        <v>0</v>
      </c>
      <c r="AL218" s="188">
        <f>R218*('Other inputs'!$C$6/'Other inputs'!$C$5)</f>
        <v>0</v>
      </c>
      <c r="AM218" s="156">
        <f t="shared" si="46"/>
        <v>182.49185442573611</v>
      </c>
      <c r="AN218" s="149">
        <f t="shared" si="47"/>
        <v>0</v>
      </c>
      <c r="AO218" s="149">
        <f t="shared" si="48"/>
        <v>11.968928518377364</v>
      </c>
      <c r="AP218" s="149">
        <f t="shared" si="49"/>
        <v>0</v>
      </c>
      <c r="AQ218" s="188">
        <f t="shared" si="50"/>
        <v>0</v>
      </c>
      <c r="AR218" s="149"/>
      <c r="AS218" s="156">
        <f>IF(D218=$C$171,'Other inputs'!$C$12/1000000,SUM(AC218:AG218))</f>
        <v>39.442232803440035</v>
      </c>
      <c r="AT218" s="200">
        <f>IF(D218=$C$171,$Z$171*('Other inputs'!$C$6/'Other inputs'!$C$5),SUM(AH218:AL218))</f>
        <v>155.01855014067343</v>
      </c>
      <c r="AU218" s="210">
        <f t="shared" si="51"/>
        <v>194.46078294411348</v>
      </c>
      <c r="AV218" s="214"/>
      <c r="AW218" s="199">
        <f>IF($G218=1,0,AC218*('Other inputs'!$F$6/'Other inputs'!$F$5))</f>
        <v>35.553020041004288</v>
      </c>
      <c r="AX218" s="200">
        <f>IF($G218=1,0,AD218*('Other inputs'!$F$6/'Other inputs'!$F$5))</f>
        <v>0</v>
      </c>
      <c r="AY218" s="200">
        <f>IF($G218=1,0,AE218*('Other inputs'!$F$6/'Other inputs'!$F$5))</f>
        <v>4.1073264922243515</v>
      </c>
      <c r="AZ218" s="200">
        <f>IF($G218=1,0,AF218*('Other inputs'!$F$6/'Other inputs'!$F$5))</f>
        <v>0</v>
      </c>
      <c r="BA218" s="200">
        <f>IF($G218=1,0,AG218*('Other inputs'!$F$6/'Other inputs'!$F$5))</f>
        <v>0</v>
      </c>
      <c r="BB218" s="199">
        <f>IF($G218=1,0,AH218*('Other inputs'!$C$7/'Other inputs'!$C$6))</f>
        <v>147.13435970118095</v>
      </c>
      <c r="BC218" s="200">
        <f>IF($G218=1,0,AI218*('Other inputs'!$C$7/'Other inputs'!$C$6))</f>
        <v>0</v>
      </c>
      <c r="BD218" s="200">
        <f>IF($G218=1,0,AJ218*('Other inputs'!$C$7/'Other inputs'!$C$6))</f>
        <v>7.8841904394924684</v>
      </c>
      <c r="BE218" s="200">
        <f>IF($G218=1,0,AK218*('Other inputs'!$C$7/'Other inputs'!$C$6))</f>
        <v>0</v>
      </c>
      <c r="BF218" s="200">
        <f>IF($G218=1,0,AL218*('Other inputs'!$C$7/'Other inputs'!$C$6))</f>
        <v>0</v>
      </c>
      <c r="BG218" s="199">
        <f t="shared" si="52"/>
        <v>182.68737974218524</v>
      </c>
      <c r="BH218" s="200">
        <f t="shared" si="53"/>
        <v>0</v>
      </c>
      <c r="BI218" s="200">
        <f t="shared" si="54"/>
        <v>11.99151693171682</v>
      </c>
      <c r="BJ218" s="200">
        <f t="shared" si="55"/>
        <v>0</v>
      </c>
      <c r="BK218" s="210">
        <f t="shared" si="56"/>
        <v>0</v>
      </c>
      <c r="BL218" s="200"/>
      <c r="BM218" s="199">
        <f>IF(D218=C$171,'Other inputs'!$C$13/1000000,SUM(AW218:BA218))</f>
        <v>39.66034653322864</v>
      </c>
      <c r="BN218" s="200">
        <f>IF(B218=$B$171,$AT$171*('Other inputs'!$C$7/'Other inputs'!$C$6),SUM(BB218:BF218))</f>
        <v>155.01855014067343</v>
      </c>
      <c r="BO218" s="188">
        <f t="shared" si="57"/>
        <v>194.67889667390207</v>
      </c>
    </row>
    <row r="219" spans="2:67">
      <c r="B219" s="121" t="str">
        <f>'KI 2019-20'!B220</f>
        <v>E1134</v>
      </c>
      <c r="C219" s="160" t="str">
        <f t="shared" si="44"/>
        <v>E1134</v>
      </c>
      <c r="D219" s="160" t="str">
        <f t="shared" si="45"/>
        <v>E1134</v>
      </c>
      <c r="E219" t="str">
        <f>INDEX('KI 2019-20'!D$9:D$383,MATCH($B219,'KI 2019-20'!$B$9:$B$383,0))</f>
        <v>SD</v>
      </c>
      <c r="F219">
        <f>INDEX('KI 2019-20'!E$9:E$383,MATCH($B219,'KI 2019-20'!$B$9:$B$383,0))</f>
        <v>0</v>
      </c>
      <c r="G219" s="119">
        <v>0</v>
      </c>
      <c r="H219" s="120" t="str">
        <f>INDEX('KI 2019-20'!F$9:F$383,MATCH($B219,'KI 2019-20'!$B$9:$B$383,0))</f>
        <v>North Devon</v>
      </c>
      <c r="I219" s="154">
        <f>_xlfn.IFNA(IF($B219=$B$382,0,INDEX('I.Supplementary 2019-20'!N$8:N$191,MATCH($B219,'I.Supplementary 2019-20'!$B$8:$B$191,0))),INDEX('KI 2019-20'!N$9:N$383,MATCH($B219,'KI 2019-20'!$B$9:$B$383,0)))</f>
        <v>0</v>
      </c>
      <c r="J219" s="153">
        <f>_xlfn.IFNA(IF($B219=$B$382,0,INDEX('I.Supplementary 2019-20'!O$8:O$191,MATCH($B219,'I.Supplementary 2019-20'!$B$8:$B$191,0))),INDEX('KI 2019-20'!O$9:O$383,MATCH($B219,'KI 2019-20'!$B$9:$B$383,0)))</f>
        <v>1.5787432686416431E-2</v>
      </c>
      <c r="K219" s="153">
        <f>_xlfn.IFNA(IF($B219=$B$382,0,INDEX('I.Supplementary 2019-20'!P$8:P$191,MATCH($B219,'I.Supplementary 2019-20'!$B$8:$B$191,0))),INDEX('KI 2019-20'!P$9:P$383,MATCH($B219,'KI 2019-20'!$B$9:$B$383,0)))</f>
        <v>0</v>
      </c>
      <c r="L219" s="153">
        <f>_xlfn.IFNA(IF($B219=$B$382,0,INDEX('I.Supplementary 2019-20'!Q$8:Q$191,MATCH($B219,'I.Supplementary 2019-20'!$B$8:$B$191,0))),INDEX('KI 2019-20'!Q$9:Q$383,MATCH($B219,'KI 2019-20'!$B$9:$B$383,0)))</f>
        <v>0</v>
      </c>
      <c r="M219" s="155">
        <f>_xlfn.IFNA(IF($B219=$B$382,0,INDEX('I.Supplementary 2019-20'!R$8:R$191,MATCH($B219,'I.Supplementary 2019-20'!$B$8:$B$191,0))),INDEX('KI 2019-20'!R$9:R$383,MATCH($B219,'KI 2019-20'!$B$9:$B$383,0)))</f>
        <v>0</v>
      </c>
      <c r="N219" s="153">
        <f>_xlfn.IFNA(IF($B219=$B$382,0,INDEX('I.Supplementary 2019-20'!S$8:S$191,MATCH($B219,'I.Supplementary 2019-20'!$B$8:$B$191,0))),INDEX('KI 2019-20'!S$9:S$383,MATCH($B219,'KI 2019-20'!$B$9:$B$383,0)))</f>
        <v>0</v>
      </c>
      <c r="O219" s="153">
        <f>_xlfn.IFNA(IF($B219=$B$382,0,INDEX('I.Supplementary 2019-20'!T$8:T$191,MATCH($B219,'I.Supplementary 2019-20'!$B$8:$B$191,0))),INDEX('KI 2019-20'!T$9:T$383,MATCH($B219,'KI 2019-20'!$B$9:$B$383,0)))</f>
        <v>2.942795538825369</v>
      </c>
      <c r="P219" s="153">
        <f>_xlfn.IFNA(IF($B219=$B$382,0,INDEX('I.Supplementary 2019-20'!U$8:U$191,MATCH($B219,'I.Supplementary 2019-20'!$B$8:$B$191,0))),INDEX('KI 2019-20'!U$9:U$383,MATCH($B219,'KI 2019-20'!$B$9:$B$383,0)))</f>
        <v>0</v>
      </c>
      <c r="Q219" s="153">
        <f>_xlfn.IFNA(IF($B219=$B$382,0,INDEX('I.Supplementary 2019-20'!V$8:V$191,MATCH($B219,'I.Supplementary 2019-20'!$B$8:$B$191,0))),INDEX('KI 2019-20'!V$9:V$383,MATCH($B219,'KI 2019-20'!$B$9:$B$383,0)))</f>
        <v>0</v>
      </c>
      <c r="R219" s="155">
        <f>_xlfn.IFNA(IF($B219=$B$382,0,INDEX('I.Supplementary 2019-20'!W$8:W$191,MATCH($B219,'I.Supplementary 2019-20'!$B$8:$B$191,0))),INDEX('KI 2019-20'!W$9:W$383,MATCH($B219,'KI 2019-20'!$B$9:$B$383,0)))</f>
        <v>0</v>
      </c>
      <c r="S219" s="153">
        <f>_xlfn.IFNA(IF($B219=$B$382,0,INDEX('I.Supplementary 2019-20'!X$8:X$191,MATCH($B219,'I.Supplementary 2019-20'!$B$8:$B$191,0))),INDEX('KI 2019-20'!X$9:X$383,MATCH($B219,'KI 2019-20'!$B$9:$B$383,0)))</f>
        <v>0</v>
      </c>
      <c r="T219" s="153">
        <f>_xlfn.IFNA(IF($B219=$B$382,0,INDEX('I.Supplementary 2019-20'!Y$8:Y$191,MATCH($B219,'I.Supplementary 2019-20'!$B$8:$B$191,0))),INDEX('KI 2019-20'!Y$9:Y$383,MATCH($B219,'KI 2019-20'!$B$9:$B$383,0)))</f>
        <v>2.9585829715117855</v>
      </c>
      <c r="U219" s="153">
        <f>_xlfn.IFNA(IF($B219=$B$382,0,INDEX('I.Supplementary 2019-20'!Z$8:Z$191,MATCH($B219,'I.Supplementary 2019-20'!$B$8:$B$191,0))),INDEX('KI 2019-20'!Z$9:Z$383,MATCH($B219,'KI 2019-20'!$B$9:$B$383,0)))</f>
        <v>0</v>
      </c>
      <c r="V219" s="153">
        <f>_xlfn.IFNA(IF($B219=$B$382,0,INDEX('I.Supplementary 2019-20'!AA$8:AA$191,MATCH($B219,'I.Supplementary 2019-20'!$B$8:$B$191,0))),INDEX('KI 2019-20'!AA$9:AA$383,MATCH($B219,'KI 2019-20'!$B$9:$B$383,0)))</f>
        <v>0</v>
      </c>
      <c r="W219" s="155">
        <f>_xlfn.IFNA(IF($B219=$B$382,0,INDEX('I.Supplementary 2019-20'!AB$8:AB$191,MATCH($B219,'I.Supplementary 2019-20'!$B$8:$B$191,0))),INDEX('KI 2019-20'!AB$9:AB$383,MATCH($B219,'KI 2019-20'!$B$9:$B$383,0)))</f>
        <v>0</v>
      </c>
      <c r="Y219" s="154">
        <f>_xlfn.IFNA(IF($B219=$B$382,0,INDEX('I.Supplementary 2019-20'!$I$8:$I$191,MATCH($B219,'I.Supplementary 2019-20'!$B$8:$B$191,0))),INDEX('KI 2019-20'!$I$9:$I$383,MATCH($B219,'KI 2019-20'!$B$9:$B$383,0)))</f>
        <v>1.5787432686416431E-2</v>
      </c>
      <c r="Z219" s="153">
        <f>_xlfn.IFNA(IF($B219=$B$382,0,INDEX('I.Supplementary 2019-20'!$J$8:$J$191,MATCH($B219,'I.Supplementary 2019-20'!$B$8:$B$191,0))),INDEX('KI 2019-20'!$J$9:$J$383,MATCH($B219,'KI 2019-20'!$B$9:$B$383,0)))</f>
        <v>2.942795538825369</v>
      </c>
      <c r="AA219" s="155">
        <f>_xlfn.IFNA(IF($B219=$B$382,0,INDEX('I.Supplementary 2019-20'!$H$8:$H$191,MATCH($B219,'I.Supplementary 2019-20'!$B$8:$B$191,0))),INDEX('KI 2019-20'!$H$9:$H$383,MATCH($B219,'KI 2019-20'!$B$9:$B$383,0)))</f>
        <v>2.9585829715117855</v>
      </c>
      <c r="AC219" s="156">
        <f>I219*('Other inputs'!$C$6/'Other inputs'!$C$5)</f>
        <v>0</v>
      </c>
      <c r="AD219" s="149">
        <f>IF(B219=$B$35,J219*('Other inputs'!$C$6/'Other inputs'!$C$5)-('Other inputs'!$C$18/1000000),J219*('Other inputs'!$C$6/'Other inputs'!$C$5))</f>
        <v>1.6044661732223624E-2</v>
      </c>
      <c r="AE219" s="149">
        <f>K219*('Other inputs'!$C$6/'Other inputs'!$C$5)</f>
        <v>0</v>
      </c>
      <c r="AF219" s="149">
        <f>L219*('Other inputs'!$C$6/'Other inputs'!$C$5)</f>
        <v>0</v>
      </c>
      <c r="AG219" s="188">
        <f>M219*('Other inputs'!$C$6/'Other inputs'!$C$5)</f>
        <v>0</v>
      </c>
      <c r="AH219" s="149">
        <f>N219*('Other inputs'!$C$6/'Other inputs'!$C$5)</f>
        <v>0</v>
      </c>
      <c r="AI219" s="149">
        <f>O219*('Other inputs'!$C$6/'Other inputs'!$C$5)</f>
        <v>2.9907433276453346</v>
      </c>
      <c r="AJ219" s="149">
        <f>P219*('Other inputs'!$C$6/'Other inputs'!$C$5)</f>
        <v>0</v>
      </c>
      <c r="AK219" s="149">
        <f>Q219*('Other inputs'!$C$6/'Other inputs'!$C$5)</f>
        <v>0</v>
      </c>
      <c r="AL219" s="188">
        <f>R219*('Other inputs'!$C$6/'Other inputs'!$C$5)</f>
        <v>0</v>
      </c>
      <c r="AM219" s="156">
        <f t="shared" si="46"/>
        <v>0</v>
      </c>
      <c r="AN219" s="149">
        <f t="shared" si="47"/>
        <v>3.0067879893775582</v>
      </c>
      <c r="AO219" s="149">
        <f t="shared" si="48"/>
        <v>0</v>
      </c>
      <c r="AP219" s="149">
        <f t="shared" si="49"/>
        <v>0</v>
      </c>
      <c r="AQ219" s="188">
        <f t="shared" si="50"/>
        <v>0</v>
      </c>
      <c r="AR219" s="149"/>
      <c r="AS219" s="156">
        <f>IF(D219=$C$171,'Other inputs'!$C$12/1000000,SUM(AC219:AG219))</f>
        <v>1.6044661732223624E-2</v>
      </c>
      <c r="AT219" s="200">
        <f>IF(D219=$C$171,$Z$171*('Other inputs'!$C$6/'Other inputs'!$C$5),SUM(AH219:AL219))</f>
        <v>2.9907433276453346</v>
      </c>
      <c r="AU219" s="210">
        <f t="shared" si="51"/>
        <v>3.0067879893775582</v>
      </c>
      <c r="AV219" s="214"/>
      <c r="AW219" s="199">
        <f>IF($G219=1,0,AC219*('Other inputs'!$F$6/'Other inputs'!$F$5))</f>
        <v>0</v>
      </c>
      <c r="AX219" s="200">
        <f>IF($G219=1,0,AD219*('Other inputs'!$F$6/'Other inputs'!$F$5))</f>
        <v>1.6133387972217486E-2</v>
      </c>
      <c r="AY219" s="200">
        <f>IF($G219=1,0,AE219*('Other inputs'!$F$6/'Other inputs'!$F$5))</f>
        <v>0</v>
      </c>
      <c r="AZ219" s="200">
        <f>IF($G219=1,0,AF219*('Other inputs'!$F$6/'Other inputs'!$F$5))</f>
        <v>0</v>
      </c>
      <c r="BA219" s="200">
        <f>IF($G219=1,0,AG219*('Other inputs'!$F$6/'Other inputs'!$F$5))</f>
        <v>0</v>
      </c>
      <c r="BB219" s="199">
        <f>IF($G219=1,0,AH219*('Other inputs'!$C$7/'Other inputs'!$C$6))</f>
        <v>0</v>
      </c>
      <c r="BC219" s="200">
        <f>IF($G219=1,0,AI219*('Other inputs'!$C$7/'Other inputs'!$C$6))</f>
        <v>2.9907433276453346</v>
      </c>
      <c r="BD219" s="200">
        <f>IF($G219=1,0,AJ219*('Other inputs'!$C$7/'Other inputs'!$C$6))</f>
        <v>0</v>
      </c>
      <c r="BE219" s="200">
        <f>IF($G219=1,0,AK219*('Other inputs'!$C$7/'Other inputs'!$C$6))</f>
        <v>0</v>
      </c>
      <c r="BF219" s="200">
        <f>IF($G219=1,0,AL219*('Other inputs'!$C$7/'Other inputs'!$C$6))</f>
        <v>0</v>
      </c>
      <c r="BG219" s="199">
        <f t="shared" si="52"/>
        <v>0</v>
      </c>
      <c r="BH219" s="200">
        <f t="shared" si="53"/>
        <v>3.006876715617552</v>
      </c>
      <c r="BI219" s="200">
        <f t="shared" si="54"/>
        <v>0</v>
      </c>
      <c r="BJ219" s="200">
        <f t="shared" si="55"/>
        <v>0</v>
      </c>
      <c r="BK219" s="210">
        <f t="shared" si="56"/>
        <v>0</v>
      </c>
      <c r="BL219" s="200"/>
      <c r="BM219" s="199">
        <f>IF(D219=C$171,'Other inputs'!$C$13/1000000,SUM(AW219:BA219))</f>
        <v>1.6133387972217486E-2</v>
      </c>
      <c r="BN219" s="200">
        <f>IF(B219=$B$171,$AT$171*('Other inputs'!$C$7/'Other inputs'!$C$6),SUM(BB219:BF219))</f>
        <v>2.9907433276453346</v>
      </c>
      <c r="BO219" s="188">
        <f t="shared" si="57"/>
        <v>3.006876715617552</v>
      </c>
    </row>
    <row r="220" spans="2:67">
      <c r="B220" s="121" t="str">
        <f>'KI 2019-20'!B221</f>
        <v>E1038</v>
      </c>
      <c r="C220" s="160" t="str">
        <f t="shared" si="44"/>
        <v>E1038</v>
      </c>
      <c r="D220" s="160" t="str">
        <f t="shared" si="45"/>
        <v>E1038</v>
      </c>
      <c r="E220" t="str">
        <f>INDEX('KI 2019-20'!D$9:D$383,MATCH($B220,'KI 2019-20'!$B$9:$B$383,0))</f>
        <v>SD</v>
      </c>
      <c r="F220">
        <f>INDEX('KI 2019-20'!E$9:E$383,MATCH($B220,'KI 2019-20'!$B$9:$B$383,0))</f>
        <v>0</v>
      </c>
      <c r="G220" s="119">
        <v>0</v>
      </c>
      <c r="H220" s="120" t="str">
        <f>INDEX('KI 2019-20'!F$9:F$383,MATCH($B220,'KI 2019-20'!$B$9:$B$383,0))</f>
        <v>North East Derbyshire</v>
      </c>
      <c r="I220" s="154">
        <f>_xlfn.IFNA(IF($B220=$B$382,0,INDEX('I.Supplementary 2019-20'!N$8:N$191,MATCH($B220,'I.Supplementary 2019-20'!$B$8:$B$191,0))),INDEX('KI 2019-20'!N$9:N$383,MATCH($B220,'KI 2019-20'!$B$9:$B$383,0)))</f>
        <v>0</v>
      </c>
      <c r="J220" s="153">
        <f>_xlfn.IFNA(IF($B220=$B$382,0,INDEX('I.Supplementary 2019-20'!O$8:O$191,MATCH($B220,'I.Supplementary 2019-20'!$B$8:$B$191,0))),INDEX('KI 2019-20'!O$9:O$383,MATCH($B220,'KI 2019-20'!$B$9:$B$383,0)))</f>
        <v>0</v>
      </c>
      <c r="K220" s="153">
        <f>_xlfn.IFNA(IF($B220=$B$382,0,INDEX('I.Supplementary 2019-20'!P$8:P$191,MATCH($B220,'I.Supplementary 2019-20'!$B$8:$B$191,0))),INDEX('KI 2019-20'!P$9:P$383,MATCH($B220,'KI 2019-20'!$B$9:$B$383,0)))</f>
        <v>0</v>
      </c>
      <c r="L220" s="153">
        <f>_xlfn.IFNA(IF($B220=$B$382,0,INDEX('I.Supplementary 2019-20'!Q$8:Q$191,MATCH($B220,'I.Supplementary 2019-20'!$B$8:$B$191,0))),INDEX('KI 2019-20'!Q$9:Q$383,MATCH($B220,'KI 2019-20'!$B$9:$B$383,0)))</f>
        <v>0</v>
      </c>
      <c r="M220" s="155">
        <f>_xlfn.IFNA(IF($B220=$B$382,0,INDEX('I.Supplementary 2019-20'!R$8:R$191,MATCH($B220,'I.Supplementary 2019-20'!$B$8:$B$191,0))),INDEX('KI 2019-20'!R$9:R$383,MATCH($B220,'KI 2019-20'!$B$9:$B$383,0)))</f>
        <v>0</v>
      </c>
      <c r="N220" s="153">
        <f>_xlfn.IFNA(IF($B220=$B$382,0,INDEX('I.Supplementary 2019-20'!S$8:S$191,MATCH($B220,'I.Supplementary 2019-20'!$B$8:$B$191,0))),INDEX('KI 2019-20'!S$9:S$383,MATCH($B220,'KI 2019-20'!$B$9:$B$383,0)))</f>
        <v>0</v>
      </c>
      <c r="O220" s="153">
        <f>_xlfn.IFNA(IF($B220=$B$382,0,INDEX('I.Supplementary 2019-20'!T$8:T$191,MATCH($B220,'I.Supplementary 2019-20'!$B$8:$B$191,0))),INDEX('KI 2019-20'!T$9:T$383,MATCH($B220,'KI 2019-20'!$B$9:$B$383,0)))</f>
        <v>2.7569939193792012</v>
      </c>
      <c r="P220" s="153">
        <f>_xlfn.IFNA(IF($B220=$B$382,0,INDEX('I.Supplementary 2019-20'!U$8:U$191,MATCH($B220,'I.Supplementary 2019-20'!$B$8:$B$191,0))),INDEX('KI 2019-20'!U$9:U$383,MATCH($B220,'KI 2019-20'!$B$9:$B$383,0)))</f>
        <v>0</v>
      </c>
      <c r="Q220" s="153">
        <f>_xlfn.IFNA(IF($B220=$B$382,0,INDEX('I.Supplementary 2019-20'!V$8:V$191,MATCH($B220,'I.Supplementary 2019-20'!$B$8:$B$191,0))),INDEX('KI 2019-20'!V$9:V$383,MATCH($B220,'KI 2019-20'!$B$9:$B$383,0)))</f>
        <v>0</v>
      </c>
      <c r="R220" s="155">
        <f>_xlfn.IFNA(IF($B220=$B$382,0,INDEX('I.Supplementary 2019-20'!W$8:W$191,MATCH($B220,'I.Supplementary 2019-20'!$B$8:$B$191,0))),INDEX('KI 2019-20'!W$9:W$383,MATCH($B220,'KI 2019-20'!$B$9:$B$383,0)))</f>
        <v>0</v>
      </c>
      <c r="S220" s="153">
        <f>_xlfn.IFNA(IF($B220=$B$382,0,INDEX('I.Supplementary 2019-20'!X$8:X$191,MATCH($B220,'I.Supplementary 2019-20'!$B$8:$B$191,0))),INDEX('KI 2019-20'!X$9:X$383,MATCH($B220,'KI 2019-20'!$B$9:$B$383,0)))</f>
        <v>0</v>
      </c>
      <c r="T220" s="153">
        <f>_xlfn.IFNA(IF($B220=$B$382,0,INDEX('I.Supplementary 2019-20'!Y$8:Y$191,MATCH($B220,'I.Supplementary 2019-20'!$B$8:$B$191,0))),INDEX('KI 2019-20'!Y$9:Y$383,MATCH($B220,'KI 2019-20'!$B$9:$B$383,0)))</f>
        <v>2.7569939193792012</v>
      </c>
      <c r="U220" s="153">
        <f>_xlfn.IFNA(IF($B220=$B$382,0,INDEX('I.Supplementary 2019-20'!Z$8:Z$191,MATCH($B220,'I.Supplementary 2019-20'!$B$8:$B$191,0))),INDEX('KI 2019-20'!Z$9:Z$383,MATCH($B220,'KI 2019-20'!$B$9:$B$383,0)))</f>
        <v>0</v>
      </c>
      <c r="V220" s="153">
        <f>_xlfn.IFNA(IF($B220=$B$382,0,INDEX('I.Supplementary 2019-20'!AA$8:AA$191,MATCH($B220,'I.Supplementary 2019-20'!$B$8:$B$191,0))),INDEX('KI 2019-20'!AA$9:AA$383,MATCH($B220,'KI 2019-20'!$B$9:$B$383,0)))</f>
        <v>0</v>
      </c>
      <c r="W220" s="155">
        <f>_xlfn.IFNA(IF($B220=$B$382,0,INDEX('I.Supplementary 2019-20'!AB$8:AB$191,MATCH($B220,'I.Supplementary 2019-20'!$B$8:$B$191,0))),INDEX('KI 2019-20'!AB$9:AB$383,MATCH($B220,'KI 2019-20'!$B$9:$B$383,0)))</f>
        <v>0</v>
      </c>
      <c r="Y220" s="154">
        <f>_xlfn.IFNA(IF($B220=$B$382,0,INDEX('I.Supplementary 2019-20'!$I$8:$I$191,MATCH($B220,'I.Supplementary 2019-20'!$B$8:$B$191,0))),INDEX('KI 2019-20'!$I$9:$I$383,MATCH($B220,'KI 2019-20'!$B$9:$B$383,0)))</f>
        <v>0</v>
      </c>
      <c r="Z220" s="153">
        <f>_xlfn.IFNA(IF($B220=$B$382,0,INDEX('I.Supplementary 2019-20'!$J$8:$J$191,MATCH($B220,'I.Supplementary 2019-20'!$B$8:$B$191,0))),INDEX('KI 2019-20'!$J$9:$J$383,MATCH($B220,'KI 2019-20'!$B$9:$B$383,0)))</f>
        <v>2.7569939193792012</v>
      </c>
      <c r="AA220" s="155">
        <f>_xlfn.IFNA(IF($B220=$B$382,0,INDEX('I.Supplementary 2019-20'!$H$8:$H$191,MATCH($B220,'I.Supplementary 2019-20'!$B$8:$B$191,0))),INDEX('KI 2019-20'!$H$9:$H$383,MATCH($B220,'KI 2019-20'!$B$9:$B$383,0)))</f>
        <v>2.7569939193792012</v>
      </c>
      <c r="AC220" s="156">
        <f>I220*('Other inputs'!$C$6/'Other inputs'!$C$5)</f>
        <v>0</v>
      </c>
      <c r="AD220" s="149">
        <f>IF(B220=$B$35,J220*('Other inputs'!$C$6/'Other inputs'!$C$5)-('Other inputs'!$C$18/1000000),J220*('Other inputs'!$C$6/'Other inputs'!$C$5))</f>
        <v>0</v>
      </c>
      <c r="AE220" s="149">
        <f>K220*('Other inputs'!$C$6/'Other inputs'!$C$5)</f>
        <v>0</v>
      </c>
      <c r="AF220" s="149">
        <f>L220*('Other inputs'!$C$6/'Other inputs'!$C$5)</f>
        <v>0</v>
      </c>
      <c r="AG220" s="188">
        <f>M220*('Other inputs'!$C$6/'Other inputs'!$C$5)</f>
        <v>0</v>
      </c>
      <c r="AH220" s="149">
        <f>N220*('Other inputs'!$C$6/'Other inputs'!$C$5)</f>
        <v>0</v>
      </c>
      <c r="AI220" s="149">
        <f>O220*('Other inputs'!$C$6/'Other inputs'!$C$5)</f>
        <v>2.8019143905707158</v>
      </c>
      <c r="AJ220" s="149">
        <f>P220*('Other inputs'!$C$6/'Other inputs'!$C$5)</f>
        <v>0</v>
      </c>
      <c r="AK220" s="149">
        <f>Q220*('Other inputs'!$C$6/'Other inputs'!$C$5)</f>
        <v>0</v>
      </c>
      <c r="AL220" s="188">
        <f>R220*('Other inputs'!$C$6/'Other inputs'!$C$5)</f>
        <v>0</v>
      </c>
      <c r="AM220" s="156">
        <f t="shared" si="46"/>
        <v>0</v>
      </c>
      <c r="AN220" s="149">
        <f t="shared" si="47"/>
        <v>2.8019143905707158</v>
      </c>
      <c r="AO220" s="149">
        <f t="shared" si="48"/>
        <v>0</v>
      </c>
      <c r="AP220" s="149">
        <f t="shared" si="49"/>
        <v>0</v>
      </c>
      <c r="AQ220" s="188">
        <f t="shared" si="50"/>
        <v>0</v>
      </c>
      <c r="AR220" s="149"/>
      <c r="AS220" s="156">
        <f>IF(D220=$C$171,'Other inputs'!$C$12/1000000,SUM(AC220:AG220))</f>
        <v>0</v>
      </c>
      <c r="AT220" s="200">
        <f>IF(D220=$C$171,$Z$171*('Other inputs'!$C$6/'Other inputs'!$C$5),SUM(AH220:AL220))</f>
        <v>2.8019143905707158</v>
      </c>
      <c r="AU220" s="210">
        <f t="shared" si="51"/>
        <v>2.8019143905707158</v>
      </c>
      <c r="AV220" s="214"/>
      <c r="AW220" s="199">
        <f>IF($G220=1,0,AC220*('Other inputs'!$F$6/'Other inputs'!$F$5))</f>
        <v>0</v>
      </c>
      <c r="AX220" s="200">
        <f>IF($G220=1,0,AD220*('Other inputs'!$F$6/'Other inputs'!$F$5))</f>
        <v>0</v>
      </c>
      <c r="AY220" s="200">
        <f>IF($G220=1,0,AE220*('Other inputs'!$F$6/'Other inputs'!$F$5))</f>
        <v>0</v>
      </c>
      <c r="AZ220" s="200">
        <f>IF($G220=1,0,AF220*('Other inputs'!$F$6/'Other inputs'!$F$5))</f>
        <v>0</v>
      </c>
      <c r="BA220" s="200">
        <f>IF($G220=1,0,AG220*('Other inputs'!$F$6/'Other inputs'!$F$5))</f>
        <v>0</v>
      </c>
      <c r="BB220" s="199">
        <f>IF($G220=1,0,AH220*('Other inputs'!$C$7/'Other inputs'!$C$6))</f>
        <v>0</v>
      </c>
      <c r="BC220" s="200">
        <f>IF($G220=1,0,AI220*('Other inputs'!$C$7/'Other inputs'!$C$6))</f>
        <v>2.8019143905707158</v>
      </c>
      <c r="BD220" s="200">
        <f>IF($G220=1,0,AJ220*('Other inputs'!$C$7/'Other inputs'!$C$6))</f>
        <v>0</v>
      </c>
      <c r="BE220" s="200">
        <f>IF($G220=1,0,AK220*('Other inputs'!$C$7/'Other inputs'!$C$6))</f>
        <v>0</v>
      </c>
      <c r="BF220" s="200">
        <f>IF($G220=1,0,AL220*('Other inputs'!$C$7/'Other inputs'!$C$6))</f>
        <v>0</v>
      </c>
      <c r="BG220" s="199">
        <f t="shared" si="52"/>
        <v>0</v>
      </c>
      <c r="BH220" s="200">
        <f t="shared" si="53"/>
        <v>2.8019143905707158</v>
      </c>
      <c r="BI220" s="200">
        <f t="shared" si="54"/>
        <v>0</v>
      </c>
      <c r="BJ220" s="200">
        <f t="shared" si="55"/>
        <v>0</v>
      </c>
      <c r="BK220" s="210">
        <f t="shared" si="56"/>
        <v>0</v>
      </c>
      <c r="BL220" s="200"/>
      <c r="BM220" s="199">
        <f>IF(D220=C$171,'Other inputs'!$C$13/1000000,SUM(AW220:BA220))</f>
        <v>0</v>
      </c>
      <c r="BN220" s="200">
        <f>IF(B220=$B$171,$AT$171*('Other inputs'!$C$7/'Other inputs'!$C$6),SUM(BB220:BF220))</f>
        <v>2.8019143905707158</v>
      </c>
      <c r="BO220" s="188">
        <f t="shared" si="57"/>
        <v>2.8019143905707158</v>
      </c>
    </row>
    <row r="221" spans="2:67">
      <c r="B221" s="121" t="str">
        <f>'KI 2019-20'!B222</f>
        <v>E2003</v>
      </c>
      <c r="C221" s="160" t="str">
        <f t="shared" si="44"/>
        <v>E2003</v>
      </c>
      <c r="D221" s="160" t="str">
        <f t="shared" si="45"/>
        <v>E2003</v>
      </c>
      <c r="E221" t="str">
        <f>INDEX('KI 2019-20'!D$9:D$383,MATCH($B221,'KI 2019-20'!$B$9:$B$383,0))</f>
        <v>UNINFIR</v>
      </c>
      <c r="F221">
        <f>INDEX('KI 2019-20'!E$9:E$383,MATCH($B221,'KI 2019-20'!$B$9:$B$383,0))</f>
        <v>0</v>
      </c>
      <c r="G221" s="119">
        <v>0</v>
      </c>
      <c r="H221" s="120" t="str">
        <f>INDEX('KI 2019-20'!F$9:F$383,MATCH($B221,'KI 2019-20'!$B$9:$B$383,0))</f>
        <v>North East Lincolnshire</v>
      </c>
      <c r="I221" s="154">
        <f>_xlfn.IFNA(IF($B221=$B$382,0,INDEX('I.Supplementary 2019-20'!N$8:N$191,MATCH($B221,'I.Supplementary 2019-20'!$B$8:$B$191,0))),INDEX('KI 2019-20'!N$9:N$383,MATCH($B221,'KI 2019-20'!$B$9:$B$383,0)))</f>
        <v>8.8226432270769841</v>
      </c>
      <c r="J221" s="153">
        <f>_xlfn.IFNA(IF($B221=$B$382,0,INDEX('I.Supplementary 2019-20'!O$8:O$191,MATCH($B221,'I.Supplementary 2019-20'!$B$8:$B$191,0))),INDEX('KI 2019-20'!O$9:O$383,MATCH($B221,'KI 2019-20'!$B$9:$B$383,0)))</f>
        <v>0.17246842186415939</v>
      </c>
      <c r="K221" s="153">
        <f>_xlfn.IFNA(IF($B221=$B$382,0,INDEX('I.Supplementary 2019-20'!P$8:P$191,MATCH($B221,'I.Supplementary 2019-20'!$B$8:$B$191,0))),INDEX('KI 2019-20'!P$9:P$383,MATCH($B221,'KI 2019-20'!$B$9:$B$383,0)))</f>
        <v>0</v>
      </c>
      <c r="L221" s="153">
        <f>_xlfn.IFNA(IF($B221=$B$382,0,INDEX('I.Supplementary 2019-20'!Q$8:Q$191,MATCH($B221,'I.Supplementary 2019-20'!$B$8:$B$191,0))),INDEX('KI 2019-20'!Q$9:Q$383,MATCH($B221,'KI 2019-20'!$B$9:$B$383,0)))</f>
        <v>0</v>
      </c>
      <c r="M221" s="155">
        <f>_xlfn.IFNA(IF($B221=$B$382,0,INDEX('I.Supplementary 2019-20'!R$8:R$191,MATCH($B221,'I.Supplementary 2019-20'!$B$8:$B$191,0))),INDEX('KI 2019-20'!R$9:R$383,MATCH($B221,'KI 2019-20'!$B$9:$B$383,0)))</f>
        <v>0</v>
      </c>
      <c r="N221" s="153">
        <f>_xlfn.IFNA(IF($B221=$B$382,0,INDEX('I.Supplementary 2019-20'!S$8:S$191,MATCH($B221,'I.Supplementary 2019-20'!$B$8:$B$191,0))),INDEX('KI 2019-20'!S$9:S$383,MATCH($B221,'KI 2019-20'!$B$9:$B$383,0)))</f>
        <v>33.157425031739763</v>
      </c>
      <c r="O221" s="153">
        <f>_xlfn.IFNA(IF($B221=$B$382,0,INDEX('I.Supplementary 2019-20'!T$8:T$191,MATCH($B221,'I.Supplementary 2019-20'!$B$8:$B$191,0))),INDEX('KI 2019-20'!T$9:T$383,MATCH($B221,'KI 2019-20'!$B$9:$B$383,0)))</f>
        <v>5.9372795438132773</v>
      </c>
      <c r="P221" s="153">
        <f>_xlfn.IFNA(IF($B221=$B$382,0,INDEX('I.Supplementary 2019-20'!U$8:U$191,MATCH($B221,'I.Supplementary 2019-20'!$B$8:$B$191,0))),INDEX('KI 2019-20'!U$9:U$383,MATCH($B221,'KI 2019-20'!$B$9:$B$383,0)))</f>
        <v>0</v>
      </c>
      <c r="Q221" s="153">
        <f>_xlfn.IFNA(IF($B221=$B$382,0,INDEX('I.Supplementary 2019-20'!V$8:V$191,MATCH($B221,'I.Supplementary 2019-20'!$B$8:$B$191,0))),INDEX('KI 2019-20'!V$9:V$383,MATCH($B221,'KI 2019-20'!$B$9:$B$383,0)))</f>
        <v>0</v>
      </c>
      <c r="R221" s="155">
        <f>_xlfn.IFNA(IF($B221=$B$382,0,INDEX('I.Supplementary 2019-20'!W$8:W$191,MATCH($B221,'I.Supplementary 2019-20'!$B$8:$B$191,0))),INDEX('KI 2019-20'!W$9:W$383,MATCH($B221,'KI 2019-20'!$B$9:$B$383,0)))</f>
        <v>0</v>
      </c>
      <c r="S221" s="153">
        <f>_xlfn.IFNA(IF($B221=$B$382,0,INDEX('I.Supplementary 2019-20'!X$8:X$191,MATCH($B221,'I.Supplementary 2019-20'!$B$8:$B$191,0))),INDEX('KI 2019-20'!X$9:X$383,MATCH($B221,'KI 2019-20'!$B$9:$B$383,0)))</f>
        <v>41.98006825881675</v>
      </c>
      <c r="T221" s="153">
        <f>_xlfn.IFNA(IF($B221=$B$382,0,INDEX('I.Supplementary 2019-20'!Y$8:Y$191,MATCH($B221,'I.Supplementary 2019-20'!$B$8:$B$191,0))),INDEX('KI 2019-20'!Y$9:Y$383,MATCH($B221,'KI 2019-20'!$B$9:$B$383,0)))</f>
        <v>6.1097479656774363</v>
      </c>
      <c r="U221" s="153">
        <f>_xlfn.IFNA(IF($B221=$B$382,0,INDEX('I.Supplementary 2019-20'!Z$8:Z$191,MATCH($B221,'I.Supplementary 2019-20'!$B$8:$B$191,0))),INDEX('KI 2019-20'!Z$9:Z$383,MATCH($B221,'KI 2019-20'!$B$9:$B$383,0)))</f>
        <v>0</v>
      </c>
      <c r="V221" s="153">
        <f>_xlfn.IFNA(IF($B221=$B$382,0,INDEX('I.Supplementary 2019-20'!AA$8:AA$191,MATCH($B221,'I.Supplementary 2019-20'!$B$8:$B$191,0))),INDEX('KI 2019-20'!AA$9:AA$383,MATCH($B221,'KI 2019-20'!$B$9:$B$383,0)))</f>
        <v>0</v>
      </c>
      <c r="W221" s="155">
        <f>_xlfn.IFNA(IF($B221=$B$382,0,INDEX('I.Supplementary 2019-20'!AB$8:AB$191,MATCH($B221,'I.Supplementary 2019-20'!$B$8:$B$191,0))),INDEX('KI 2019-20'!AB$9:AB$383,MATCH($B221,'KI 2019-20'!$B$9:$B$383,0)))</f>
        <v>0</v>
      </c>
      <c r="Y221" s="154">
        <f>_xlfn.IFNA(IF($B221=$B$382,0,INDEX('I.Supplementary 2019-20'!$I$8:$I$191,MATCH($B221,'I.Supplementary 2019-20'!$B$8:$B$191,0))),INDEX('KI 2019-20'!$I$9:$I$383,MATCH($B221,'KI 2019-20'!$B$9:$B$383,0)))</f>
        <v>8.995111648941144</v>
      </c>
      <c r="Z221" s="153">
        <f>_xlfn.IFNA(IF($B221=$B$382,0,INDEX('I.Supplementary 2019-20'!$J$8:$J$191,MATCH($B221,'I.Supplementary 2019-20'!$B$8:$B$191,0))),INDEX('KI 2019-20'!$J$9:$J$383,MATCH($B221,'KI 2019-20'!$B$9:$B$383,0)))</f>
        <v>39.094704575553038</v>
      </c>
      <c r="AA221" s="155">
        <f>_xlfn.IFNA(IF($B221=$B$382,0,INDEX('I.Supplementary 2019-20'!$H$8:$H$191,MATCH($B221,'I.Supplementary 2019-20'!$B$8:$B$191,0))),INDEX('KI 2019-20'!$H$9:$H$383,MATCH($B221,'KI 2019-20'!$B$9:$B$383,0)))</f>
        <v>48.089816224494179</v>
      </c>
      <c r="AC221" s="156">
        <f>I221*('Other inputs'!$C$6/'Other inputs'!$C$5)</f>
        <v>8.9663930148908655</v>
      </c>
      <c r="AD221" s="149">
        <f>IF(B221=$B$35,J221*('Other inputs'!$C$6/'Other inputs'!$C$5)-('Other inputs'!$C$18/1000000),J221*('Other inputs'!$C$6/'Other inputs'!$C$5))</f>
        <v>0.17527849798414571</v>
      </c>
      <c r="AE221" s="149">
        <f>K221*('Other inputs'!$C$6/'Other inputs'!$C$5)</f>
        <v>0</v>
      </c>
      <c r="AF221" s="149">
        <f>L221*('Other inputs'!$C$6/'Other inputs'!$C$5)</f>
        <v>0</v>
      </c>
      <c r="AG221" s="188">
        <f>M221*('Other inputs'!$C$6/'Other inputs'!$C$5)</f>
        <v>0</v>
      </c>
      <c r="AH221" s="149">
        <f>N221*('Other inputs'!$C$6/'Other inputs'!$C$5)</f>
        <v>33.69766820944632</v>
      </c>
      <c r="AI221" s="149">
        <f>O221*('Other inputs'!$C$6/'Other inputs'!$C$5)</f>
        <v>6.0340172960546345</v>
      </c>
      <c r="AJ221" s="149">
        <f>P221*('Other inputs'!$C$6/'Other inputs'!$C$5)</f>
        <v>0</v>
      </c>
      <c r="AK221" s="149">
        <f>Q221*('Other inputs'!$C$6/'Other inputs'!$C$5)</f>
        <v>0</v>
      </c>
      <c r="AL221" s="188">
        <f>R221*('Other inputs'!$C$6/'Other inputs'!$C$5)</f>
        <v>0</v>
      </c>
      <c r="AM221" s="156">
        <f t="shared" si="46"/>
        <v>42.664061224337189</v>
      </c>
      <c r="AN221" s="149">
        <f t="shared" si="47"/>
        <v>6.2092957940387805</v>
      </c>
      <c r="AO221" s="149">
        <f t="shared" si="48"/>
        <v>0</v>
      </c>
      <c r="AP221" s="149">
        <f t="shared" si="49"/>
        <v>0</v>
      </c>
      <c r="AQ221" s="188">
        <f t="shared" si="50"/>
        <v>0</v>
      </c>
      <c r="AR221" s="149"/>
      <c r="AS221" s="156">
        <f>IF(D221=$C$171,'Other inputs'!$C$12/1000000,SUM(AC221:AG221))</f>
        <v>9.1416715128750106</v>
      </c>
      <c r="AT221" s="200">
        <f>IF(D221=$C$171,$Z$171*('Other inputs'!$C$6/'Other inputs'!$C$5),SUM(AH221:AL221))</f>
        <v>39.731685505500955</v>
      </c>
      <c r="AU221" s="210">
        <f t="shared" si="51"/>
        <v>48.87335701837597</v>
      </c>
      <c r="AV221" s="214"/>
      <c r="AW221" s="199">
        <f>IF($G221=1,0,AC221*('Other inputs'!$F$6/'Other inputs'!$F$5))</f>
        <v>9.0159767550653758</v>
      </c>
      <c r="AX221" s="200">
        <f>IF($G221=1,0,AD221*('Other inputs'!$F$6/'Other inputs'!$F$5))</f>
        <v>0.17624778000064789</v>
      </c>
      <c r="AY221" s="200">
        <f>IF($G221=1,0,AE221*('Other inputs'!$F$6/'Other inputs'!$F$5))</f>
        <v>0</v>
      </c>
      <c r="AZ221" s="200">
        <f>IF($G221=1,0,AF221*('Other inputs'!$F$6/'Other inputs'!$F$5))</f>
        <v>0</v>
      </c>
      <c r="BA221" s="200">
        <f>IF($G221=1,0,AG221*('Other inputs'!$F$6/'Other inputs'!$F$5))</f>
        <v>0</v>
      </c>
      <c r="BB221" s="199">
        <f>IF($G221=1,0,AH221*('Other inputs'!$C$7/'Other inputs'!$C$6))</f>
        <v>33.69766820944632</v>
      </c>
      <c r="BC221" s="200">
        <f>IF($G221=1,0,AI221*('Other inputs'!$C$7/'Other inputs'!$C$6))</f>
        <v>6.0340172960546345</v>
      </c>
      <c r="BD221" s="200">
        <f>IF($G221=1,0,AJ221*('Other inputs'!$C$7/'Other inputs'!$C$6))</f>
        <v>0</v>
      </c>
      <c r="BE221" s="200">
        <f>IF($G221=1,0,AK221*('Other inputs'!$C$7/'Other inputs'!$C$6))</f>
        <v>0</v>
      </c>
      <c r="BF221" s="200">
        <f>IF($G221=1,0,AL221*('Other inputs'!$C$7/'Other inputs'!$C$6))</f>
        <v>0</v>
      </c>
      <c r="BG221" s="199">
        <f t="shared" si="52"/>
        <v>42.713644964511694</v>
      </c>
      <c r="BH221" s="200">
        <f t="shared" si="53"/>
        <v>6.2102650760552827</v>
      </c>
      <c r="BI221" s="200">
        <f t="shared" si="54"/>
        <v>0</v>
      </c>
      <c r="BJ221" s="200">
        <f t="shared" si="55"/>
        <v>0</v>
      </c>
      <c r="BK221" s="210">
        <f t="shared" si="56"/>
        <v>0</v>
      </c>
      <c r="BL221" s="200"/>
      <c r="BM221" s="199">
        <f>IF(D221=C$171,'Other inputs'!$C$13/1000000,SUM(AW221:BA221))</f>
        <v>9.192224535066023</v>
      </c>
      <c r="BN221" s="200">
        <f>IF(B221=$B$171,$AT$171*('Other inputs'!$C$7/'Other inputs'!$C$6),SUM(BB221:BF221))</f>
        <v>39.731685505500955</v>
      </c>
      <c r="BO221" s="188">
        <f t="shared" si="57"/>
        <v>48.92391004056698</v>
      </c>
    </row>
    <row r="222" spans="2:67">
      <c r="B222" s="121" t="str">
        <f>'KI 2019-20'!B223</f>
        <v>E1935</v>
      </c>
      <c r="C222" s="160" t="str">
        <f t="shared" si="44"/>
        <v>E1935</v>
      </c>
      <c r="D222" s="160" t="str">
        <f t="shared" si="45"/>
        <v>E1935</v>
      </c>
      <c r="E222" t="str">
        <f>INDEX('KI 2019-20'!D$9:D$383,MATCH($B222,'KI 2019-20'!$B$9:$B$383,0))</f>
        <v>SD</v>
      </c>
      <c r="F222" t="str">
        <f>INDEX('KI 2019-20'!E$9:E$383,MATCH($B222,'KI 2019-20'!$B$9:$B$383,0))</f>
        <v>P1905</v>
      </c>
      <c r="G222" s="119">
        <v>0</v>
      </c>
      <c r="H222" s="120" t="str">
        <f>INDEX('KI 2019-20'!F$9:F$383,MATCH($B222,'KI 2019-20'!$B$9:$B$383,0))</f>
        <v>North Hertfordshire</v>
      </c>
      <c r="I222" s="154">
        <f>_xlfn.IFNA(IF($B222=$B$382,0,INDEX('I.Supplementary 2019-20'!N$8:N$191,MATCH($B222,'I.Supplementary 2019-20'!$B$8:$B$191,0))),INDEX('KI 2019-20'!N$9:N$383,MATCH($B222,'KI 2019-20'!$B$9:$B$383,0)))</f>
        <v>0</v>
      </c>
      <c r="J222" s="153">
        <f>_xlfn.IFNA(IF($B222=$B$382,0,INDEX('I.Supplementary 2019-20'!O$8:O$191,MATCH($B222,'I.Supplementary 2019-20'!$B$8:$B$191,0))),INDEX('KI 2019-20'!O$9:O$383,MATCH($B222,'KI 2019-20'!$B$9:$B$383,0)))</f>
        <v>0</v>
      </c>
      <c r="K222" s="153">
        <f>_xlfn.IFNA(IF($B222=$B$382,0,INDEX('I.Supplementary 2019-20'!P$8:P$191,MATCH($B222,'I.Supplementary 2019-20'!$B$8:$B$191,0))),INDEX('KI 2019-20'!P$9:P$383,MATCH($B222,'KI 2019-20'!$B$9:$B$383,0)))</f>
        <v>0</v>
      </c>
      <c r="L222" s="153">
        <f>_xlfn.IFNA(IF($B222=$B$382,0,INDEX('I.Supplementary 2019-20'!Q$8:Q$191,MATCH($B222,'I.Supplementary 2019-20'!$B$8:$B$191,0))),INDEX('KI 2019-20'!Q$9:Q$383,MATCH($B222,'KI 2019-20'!$B$9:$B$383,0)))</f>
        <v>0</v>
      </c>
      <c r="M222" s="155">
        <f>_xlfn.IFNA(IF($B222=$B$382,0,INDEX('I.Supplementary 2019-20'!R$8:R$191,MATCH($B222,'I.Supplementary 2019-20'!$B$8:$B$191,0))),INDEX('KI 2019-20'!R$9:R$383,MATCH($B222,'KI 2019-20'!$B$9:$B$383,0)))</f>
        <v>0</v>
      </c>
      <c r="N222" s="153">
        <f>_xlfn.IFNA(IF($B222=$B$382,0,INDEX('I.Supplementary 2019-20'!S$8:S$191,MATCH($B222,'I.Supplementary 2019-20'!$B$8:$B$191,0))),INDEX('KI 2019-20'!S$9:S$383,MATCH($B222,'KI 2019-20'!$B$9:$B$383,0)))</f>
        <v>0</v>
      </c>
      <c r="O222" s="153">
        <f>_xlfn.IFNA(IF($B222=$B$382,0,INDEX('I.Supplementary 2019-20'!T$8:T$191,MATCH($B222,'I.Supplementary 2019-20'!$B$8:$B$191,0))),INDEX('KI 2019-20'!T$9:T$383,MATCH($B222,'KI 2019-20'!$B$9:$B$383,0)))</f>
        <v>2.6822494294010615</v>
      </c>
      <c r="P222" s="153">
        <f>_xlfn.IFNA(IF($B222=$B$382,0,INDEX('I.Supplementary 2019-20'!U$8:U$191,MATCH($B222,'I.Supplementary 2019-20'!$B$8:$B$191,0))),INDEX('KI 2019-20'!U$9:U$383,MATCH($B222,'KI 2019-20'!$B$9:$B$383,0)))</f>
        <v>0</v>
      </c>
      <c r="Q222" s="153">
        <f>_xlfn.IFNA(IF($B222=$B$382,0,INDEX('I.Supplementary 2019-20'!V$8:V$191,MATCH($B222,'I.Supplementary 2019-20'!$B$8:$B$191,0))),INDEX('KI 2019-20'!V$9:V$383,MATCH($B222,'KI 2019-20'!$B$9:$B$383,0)))</f>
        <v>0</v>
      </c>
      <c r="R222" s="155">
        <f>_xlfn.IFNA(IF($B222=$B$382,0,INDEX('I.Supplementary 2019-20'!W$8:W$191,MATCH($B222,'I.Supplementary 2019-20'!$B$8:$B$191,0))),INDEX('KI 2019-20'!W$9:W$383,MATCH($B222,'KI 2019-20'!$B$9:$B$383,0)))</f>
        <v>0</v>
      </c>
      <c r="S222" s="153">
        <f>_xlfn.IFNA(IF($B222=$B$382,0,INDEX('I.Supplementary 2019-20'!X$8:X$191,MATCH($B222,'I.Supplementary 2019-20'!$B$8:$B$191,0))),INDEX('KI 2019-20'!X$9:X$383,MATCH($B222,'KI 2019-20'!$B$9:$B$383,0)))</f>
        <v>0</v>
      </c>
      <c r="T222" s="153">
        <f>_xlfn.IFNA(IF($B222=$B$382,0,INDEX('I.Supplementary 2019-20'!Y$8:Y$191,MATCH($B222,'I.Supplementary 2019-20'!$B$8:$B$191,0))),INDEX('KI 2019-20'!Y$9:Y$383,MATCH($B222,'KI 2019-20'!$B$9:$B$383,0)))</f>
        <v>2.6822494294010615</v>
      </c>
      <c r="U222" s="153">
        <f>_xlfn.IFNA(IF($B222=$B$382,0,INDEX('I.Supplementary 2019-20'!Z$8:Z$191,MATCH($B222,'I.Supplementary 2019-20'!$B$8:$B$191,0))),INDEX('KI 2019-20'!Z$9:Z$383,MATCH($B222,'KI 2019-20'!$B$9:$B$383,0)))</f>
        <v>0</v>
      </c>
      <c r="V222" s="153">
        <f>_xlfn.IFNA(IF($B222=$B$382,0,INDEX('I.Supplementary 2019-20'!AA$8:AA$191,MATCH($B222,'I.Supplementary 2019-20'!$B$8:$B$191,0))),INDEX('KI 2019-20'!AA$9:AA$383,MATCH($B222,'KI 2019-20'!$B$9:$B$383,0)))</f>
        <v>0</v>
      </c>
      <c r="W222" s="155">
        <f>_xlfn.IFNA(IF($B222=$B$382,0,INDEX('I.Supplementary 2019-20'!AB$8:AB$191,MATCH($B222,'I.Supplementary 2019-20'!$B$8:$B$191,0))),INDEX('KI 2019-20'!AB$9:AB$383,MATCH($B222,'KI 2019-20'!$B$9:$B$383,0)))</f>
        <v>0</v>
      </c>
      <c r="Y222" s="154">
        <f>_xlfn.IFNA(IF($B222=$B$382,0,INDEX('I.Supplementary 2019-20'!$I$8:$I$191,MATCH($B222,'I.Supplementary 2019-20'!$B$8:$B$191,0))),INDEX('KI 2019-20'!$I$9:$I$383,MATCH($B222,'KI 2019-20'!$B$9:$B$383,0)))</f>
        <v>0</v>
      </c>
      <c r="Z222" s="153">
        <f>_xlfn.IFNA(IF($B222=$B$382,0,INDEX('I.Supplementary 2019-20'!$J$8:$J$191,MATCH($B222,'I.Supplementary 2019-20'!$B$8:$B$191,0))),INDEX('KI 2019-20'!$J$9:$J$383,MATCH($B222,'KI 2019-20'!$B$9:$B$383,0)))</f>
        <v>2.6822494294010615</v>
      </c>
      <c r="AA222" s="155">
        <f>_xlfn.IFNA(IF($B222=$B$382,0,INDEX('I.Supplementary 2019-20'!$H$8:$H$191,MATCH($B222,'I.Supplementary 2019-20'!$B$8:$B$191,0))),INDEX('KI 2019-20'!$H$9:$H$383,MATCH($B222,'KI 2019-20'!$B$9:$B$383,0)))</f>
        <v>2.6822494294010615</v>
      </c>
      <c r="AC222" s="156">
        <f>I222*('Other inputs'!$C$6/'Other inputs'!$C$5)</f>
        <v>0</v>
      </c>
      <c r="AD222" s="149">
        <f>IF(B222=$B$35,J222*('Other inputs'!$C$6/'Other inputs'!$C$5)-('Other inputs'!$C$18/1000000),J222*('Other inputs'!$C$6/'Other inputs'!$C$5))</f>
        <v>0</v>
      </c>
      <c r="AE222" s="149">
        <f>K222*('Other inputs'!$C$6/'Other inputs'!$C$5)</f>
        <v>0</v>
      </c>
      <c r="AF222" s="149">
        <f>L222*('Other inputs'!$C$6/'Other inputs'!$C$5)</f>
        <v>0</v>
      </c>
      <c r="AG222" s="188">
        <f>M222*('Other inputs'!$C$6/'Other inputs'!$C$5)</f>
        <v>0</v>
      </c>
      <c r="AH222" s="149">
        <f>N222*('Other inputs'!$C$6/'Other inputs'!$C$5)</f>
        <v>0</v>
      </c>
      <c r="AI222" s="149">
        <f>O222*('Other inputs'!$C$6/'Other inputs'!$C$5)</f>
        <v>2.7259520677619751</v>
      </c>
      <c r="AJ222" s="149">
        <f>P222*('Other inputs'!$C$6/'Other inputs'!$C$5)</f>
        <v>0</v>
      </c>
      <c r="AK222" s="149">
        <f>Q222*('Other inputs'!$C$6/'Other inputs'!$C$5)</f>
        <v>0</v>
      </c>
      <c r="AL222" s="188">
        <f>R222*('Other inputs'!$C$6/'Other inputs'!$C$5)</f>
        <v>0</v>
      </c>
      <c r="AM222" s="156">
        <f t="shared" si="46"/>
        <v>0</v>
      </c>
      <c r="AN222" s="149">
        <f t="shared" si="47"/>
        <v>2.7259520677619751</v>
      </c>
      <c r="AO222" s="149">
        <f t="shared" si="48"/>
        <v>0</v>
      </c>
      <c r="AP222" s="149">
        <f t="shared" si="49"/>
        <v>0</v>
      </c>
      <c r="AQ222" s="188">
        <f t="shared" si="50"/>
        <v>0</v>
      </c>
      <c r="AR222" s="149"/>
      <c r="AS222" s="156">
        <f>IF(D222=$C$171,'Other inputs'!$C$12/1000000,SUM(AC222:AG222))</f>
        <v>0</v>
      </c>
      <c r="AT222" s="200">
        <f>IF(D222=$C$171,$Z$171*('Other inputs'!$C$6/'Other inputs'!$C$5),SUM(AH222:AL222))</f>
        <v>2.7259520677619751</v>
      </c>
      <c r="AU222" s="210">
        <f t="shared" si="51"/>
        <v>2.7259520677619751</v>
      </c>
      <c r="AV222" s="214"/>
      <c r="AW222" s="199">
        <f>IF($G222=1,0,AC222*('Other inputs'!$F$6/'Other inputs'!$F$5))</f>
        <v>0</v>
      </c>
      <c r="AX222" s="200">
        <f>IF($G222=1,0,AD222*('Other inputs'!$F$6/'Other inputs'!$F$5))</f>
        <v>0</v>
      </c>
      <c r="AY222" s="200">
        <f>IF($G222=1,0,AE222*('Other inputs'!$F$6/'Other inputs'!$F$5))</f>
        <v>0</v>
      </c>
      <c r="AZ222" s="200">
        <f>IF($G222=1,0,AF222*('Other inputs'!$F$6/'Other inputs'!$F$5))</f>
        <v>0</v>
      </c>
      <c r="BA222" s="200">
        <f>IF($G222=1,0,AG222*('Other inputs'!$F$6/'Other inputs'!$F$5))</f>
        <v>0</v>
      </c>
      <c r="BB222" s="199">
        <f>IF($G222=1,0,AH222*('Other inputs'!$C$7/'Other inputs'!$C$6))</f>
        <v>0</v>
      </c>
      <c r="BC222" s="200">
        <f>IF($G222=1,0,AI222*('Other inputs'!$C$7/'Other inputs'!$C$6))</f>
        <v>2.7259520677619751</v>
      </c>
      <c r="BD222" s="200">
        <f>IF($G222=1,0,AJ222*('Other inputs'!$C$7/'Other inputs'!$C$6))</f>
        <v>0</v>
      </c>
      <c r="BE222" s="200">
        <f>IF($G222=1,0,AK222*('Other inputs'!$C$7/'Other inputs'!$C$6))</f>
        <v>0</v>
      </c>
      <c r="BF222" s="200">
        <f>IF($G222=1,0,AL222*('Other inputs'!$C$7/'Other inputs'!$C$6))</f>
        <v>0</v>
      </c>
      <c r="BG222" s="199">
        <f t="shared" si="52"/>
        <v>0</v>
      </c>
      <c r="BH222" s="200">
        <f t="shared" si="53"/>
        <v>2.7259520677619751</v>
      </c>
      <c r="BI222" s="200">
        <f t="shared" si="54"/>
        <v>0</v>
      </c>
      <c r="BJ222" s="200">
        <f t="shared" si="55"/>
        <v>0</v>
      </c>
      <c r="BK222" s="210">
        <f t="shared" si="56"/>
        <v>0</v>
      </c>
      <c r="BL222" s="200"/>
      <c r="BM222" s="199">
        <f>IF(D222=C$171,'Other inputs'!$C$13/1000000,SUM(AW222:BA222))</f>
        <v>0</v>
      </c>
      <c r="BN222" s="200">
        <f>IF(B222=$B$171,$AT$171*('Other inputs'!$C$7/'Other inputs'!$C$6),SUM(BB222:BF222))</f>
        <v>2.7259520677619751</v>
      </c>
      <c r="BO222" s="188">
        <f t="shared" si="57"/>
        <v>2.7259520677619751</v>
      </c>
    </row>
    <row r="223" spans="2:67">
      <c r="B223" s="121" t="str">
        <f>'KI 2019-20'!B224</f>
        <v>E2534</v>
      </c>
      <c r="C223" s="160" t="str">
        <f t="shared" si="44"/>
        <v>E2534</v>
      </c>
      <c r="D223" s="160" t="str">
        <f t="shared" si="45"/>
        <v>E2534</v>
      </c>
      <c r="E223" t="str">
        <f>INDEX('KI 2019-20'!D$9:D$383,MATCH($B223,'KI 2019-20'!$B$9:$B$383,0))</f>
        <v>SD</v>
      </c>
      <c r="F223">
        <f>INDEX('KI 2019-20'!E$9:E$383,MATCH($B223,'KI 2019-20'!$B$9:$B$383,0))</f>
        <v>0</v>
      </c>
      <c r="G223" s="119">
        <v>0</v>
      </c>
      <c r="H223" s="120" t="str">
        <f>INDEX('KI 2019-20'!F$9:F$383,MATCH($B223,'KI 2019-20'!$B$9:$B$383,0))</f>
        <v>North Kesteven</v>
      </c>
      <c r="I223" s="154">
        <f>_xlfn.IFNA(IF($B223=$B$382,0,INDEX('I.Supplementary 2019-20'!N$8:N$191,MATCH($B223,'I.Supplementary 2019-20'!$B$8:$B$191,0))),INDEX('KI 2019-20'!N$9:N$383,MATCH($B223,'KI 2019-20'!$B$9:$B$383,0)))</f>
        <v>0</v>
      </c>
      <c r="J223" s="153">
        <f>_xlfn.IFNA(IF($B223=$B$382,0,INDEX('I.Supplementary 2019-20'!O$8:O$191,MATCH($B223,'I.Supplementary 2019-20'!$B$8:$B$191,0))),INDEX('KI 2019-20'!O$9:O$383,MATCH($B223,'KI 2019-20'!$B$9:$B$383,0)))</f>
        <v>0</v>
      </c>
      <c r="K223" s="153">
        <f>_xlfn.IFNA(IF($B223=$B$382,0,INDEX('I.Supplementary 2019-20'!P$8:P$191,MATCH($B223,'I.Supplementary 2019-20'!$B$8:$B$191,0))),INDEX('KI 2019-20'!P$9:P$383,MATCH($B223,'KI 2019-20'!$B$9:$B$383,0)))</f>
        <v>0</v>
      </c>
      <c r="L223" s="153">
        <f>_xlfn.IFNA(IF($B223=$B$382,0,INDEX('I.Supplementary 2019-20'!Q$8:Q$191,MATCH($B223,'I.Supplementary 2019-20'!$B$8:$B$191,0))),INDEX('KI 2019-20'!Q$9:Q$383,MATCH($B223,'KI 2019-20'!$B$9:$B$383,0)))</f>
        <v>0</v>
      </c>
      <c r="M223" s="155">
        <f>_xlfn.IFNA(IF($B223=$B$382,0,INDEX('I.Supplementary 2019-20'!R$8:R$191,MATCH($B223,'I.Supplementary 2019-20'!$B$8:$B$191,0))),INDEX('KI 2019-20'!R$9:R$383,MATCH($B223,'KI 2019-20'!$B$9:$B$383,0)))</f>
        <v>0</v>
      </c>
      <c r="N223" s="153">
        <f>_xlfn.IFNA(IF($B223=$B$382,0,INDEX('I.Supplementary 2019-20'!S$8:S$191,MATCH($B223,'I.Supplementary 2019-20'!$B$8:$B$191,0))),INDEX('KI 2019-20'!S$9:S$383,MATCH($B223,'KI 2019-20'!$B$9:$B$383,0)))</f>
        <v>0</v>
      </c>
      <c r="O223" s="153">
        <f>_xlfn.IFNA(IF($B223=$B$382,0,INDEX('I.Supplementary 2019-20'!T$8:T$191,MATCH($B223,'I.Supplementary 2019-20'!$B$8:$B$191,0))),INDEX('KI 2019-20'!T$9:T$383,MATCH($B223,'KI 2019-20'!$B$9:$B$383,0)))</f>
        <v>3.0638002183748112</v>
      </c>
      <c r="P223" s="153">
        <f>_xlfn.IFNA(IF($B223=$B$382,0,INDEX('I.Supplementary 2019-20'!U$8:U$191,MATCH($B223,'I.Supplementary 2019-20'!$B$8:$B$191,0))),INDEX('KI 2019-20'!U$9:U$383,MATCH($B223,'KI 2019-20'!$B$9:$B$383,0)))</f>
        <v>0</v>
      </c>
      <c r="Q223" s="153">
        <f>_xlfn.IFNA(IF($B223=$B$382,0,INDEX('I.Supplementary 2019-20'!V$8:V$191,MATCH($B223,'I.Supplementary 2019-20'!$B$8:$B$191,0))),INDEX('KI 2019-20'!V$9:V$383,MATCH($B223,'KI 2019-20'!$B$9:$B$383,0)))</f>
        <v>0</v>
      </c>
      <c r="R223" s="155">
        <f>_xlfn.IFNA(IF($B223=$B$382,0,INDEX('I.Supplementary 2019-20'!W$8:W$191,MATCH($B223,'I.Supplementary 2019-20'!$B$8:$B$191,0))),INDEX('KI 2019-20'!W$9:W$383,MATCH($B223,'KI 2019-20'!$B$9:$B$383,0)))</f>
        <v>0</v>
      </c>
      <c r="S223" s="153">
        <f>_xlfn.IFNA(IF($B223=$B$382,0,INDEX('I.Supplementary 2019-20'!X$8:X$191,MATCH($B223,'I.Supplementary 2019-20'!$B$8:$B$191,0))),INDEX('KI 2019-20'!X$9:X$383,MATCH($B223,'KI 2019-20'!$B$9:$B$383,0)))</f>
        <v>0</v>
      </c>
      <c r="T223" s="153">
        <f>_xlfn.IFNA(IF($B223=$B$382,0,INDEX('I.Supplementary 2019-20'!Y$8:Y$191,MATCH($B223,'I.Supplementary 2019-20'!$B$8:$B$191,0))),INDEX('KI 2019-20'!Y$9:Y$383,MATCH($B223,'KI 2019-20'!$B$9:$B$383,0)))</f>
        <v>3.0638002183748112</v>
      </c>
      <c r="U223" s="153">
        <f>_xlfn.IFNA(IF($B223=$B$382,0,INDEX('I.Supplementary 2019-20'!Z$8:Z$191,MATCH($B223,'I.Supplementary 2019-20'!$B$8:$B$191,0))),INDEX('KI 2019-20'!Z$9:Z$383,MATCH($B223,'KI 2019-20'!$B$9:$B$383,0)))</f>
        <v>0</v>
      </c>
      <c r="V223" s="153">
        <f>_xlfn.IFNA(IF($B223=$B$382,0,INDEX('I.Supplementary 2019-20'!AA$8:AA$191,MATCH($B223,'I.Supplementary 2019-20'!$B$8:$B$191,0))),INDEX('KI 2019-20'!AA$9:AA$383,MATCH($B223,'KI 2019-20'!$B$9:$B$383,0)))</f>
        <v>0</v>
      </c>
      <c r="W223" s="155">
        <f>_xlfn.IFNA(IF($B223=$B$382,0,INDEX('I.Supplementary 2019-20'!AB$8:AB$191,MATCH($B223,'I.Supplementary 2019-20'!$B$8:$B$191,0))),INDEX('KI 2019-20'!AB$9:AB$383,MATCH($B223,'KI 2019-20'!$B$9:$B$383,0)))</f>
        <v>0</v>
      </c>
      <c r="Y223" s="154">
        <f>_xlfn.IFNA(IF($B223=$B$382,0,INDEX('I.Supplementary 2019-20'!$I$8:$I$191,MATCH($B223,'I.Supplementary 2019-20'!$B$8:$B$191,0))),INDEX('KI 2019-20'!$I$9:$I$383,MATCH($B223,'KI 2019-20'!$B$9:$B$383,0)))</f>
        <v>0</v>
      </c>
      <c r="Z223" s="153">
        <f>_xlfn.IFNA(IF($B223=$B$382,0,INDEX('I.Supplementary 2019-20'!$J$8:$J$191,MATCH($B223,'I.Supplementary 2019-20'!$B$8:$B$191,0))),INDEX('KI 2019-20'!$J$9:$J$383,MATCH($B223,'KI 2019-20'!$B$9:$B$383,0)))</f>
        <v>3.0638002183748112</v>
      </c>
      <c r="AA223" s="155">
        <f>_xlfn.IFNA(IF($B223=$B$382,0,INDEX('I.Supplementary 2019-20'!$H$8:$H$191,MATCH($B223,'I.Supplementary 2019-20'!$B$8:$B$191,0))),INDEX('KI 2019-20'!$H$9:$H$383,MATCH($B223,'KI 2019-20'!$B$9:$B$383,0)))</f>
        <v>3.0638002183748112</v>
      </c>
      <c r="AC223" s="156">
        <f>I223*('Other inputs'!$C$6/'Other inputs'!$C$5)</f>
        <v>0</v>
      </c>
      <c r="AD223" s="149">
        <f>IF(B223=$B$35,J223*('Other inputs'!$C$6/'Other inputs'!$C$5)-('Other inputs'!$C$18/1000000),J223*('Other inputs'!$C$6/'Other inputs'!$C$5))</f>
        <v>0</v>
      </c>
      <c r="AE223" s="149">
        <f>K223*('Other inputs'!$C$6/'Other inputs'!$C$5)</f>
        <v>0</v>
      </c>
      <c r="AF223" s="149">
        <f>L223*('Other inputs'!$C$6/'Other inputs'!$C$5)</f>
        <v>0</v>
      </c>
      <c r="AG223" s="188">
        <f>M223*('Other inputs'!$C$6/'Other inputs'!$C$5)</f>
        <v>0</v>
      </c>
      <c r="AH223" s="149">
        <f>N223*('Other inputs'!$C$6/'Other inputs'!$C$5)</f>
        <v>0</v>
      </c>
      <c r="AI223" s="149">
        <f>O223*('Other inputs'!$C$6/'Other inputs'!$C$5)</f>
        <v>3.1137195702016922</v>
      </c>
      <c r="AJ223" s="149">
        <f>P223*('Other inputs'!$C$6/'Other inputs'!$C$5)</f>
        <v>0</v>
      </c>
      <c r="AK223" s="149">
        <f>Q223*('Other inputs'!$C$6/'Other inputs'!$C$5)</f>
        <v>0</v>
      </c>
      <c r="AL223" s="188">
        <f>R223*('Other inputs'!$C$6/'Other inputs'!$C$5)</f>
        <v>0</v>
      </c>
      <c r="AM223" s="156">
        <f t="shared" si="46"/>
        <v>0</v>
      </c>
      <c r="AN223" s="149">
        <f t="shared" si="47"/>
        <v>3.1137195702016922</v>
      </c>
      <c r="AO223" s="149">
        <f t="shared" si="48"/>
        <v>0</v>
      </c>
      <c r="AP223" s="149">
        <f t="shared" si="49"/>
        <v>0</v>
      </c>
      <c r="AQ223" s="188">
        <f t="shared" si="50"/>
        <v>0</v>
      </c>
      <c r="AR223" s="149"/>
      <c r="AS223" s="156">
        <f>IF(D223=$C$171,'Other inputs'!$C$12/1000000,SUM(AC223:AG223))</f>
        <v>0</v>
      </c>
      <c r="AT223" s="200">
        <f>IF(D223=$C$171,$Z$171*('Other inputs'!$C$6/'Other inputs'!$C$5),SUM(AH223:AL223))</f>
        <v>3.1137195702016922</v>
      </c>
      <c r="AU223" s="210">
        <f t="shared" si="51"/>
        <v>3.1137195702016922</v>
      </c>
      <c r="AV223" s="214"/>
      <c r="AW223" s="199">
        <f>IF($G223=1,0,AC223*('Other inputs'!$F$6/'Other inputs'!$F$5))</f>
        <v>0</v>
      </c>
      <c r="AX223" s="200">
        <f>IF($G223=1,0,AD223*('Other inputs'!$F$6/'Other inputs'!$F$5))</f>
        <v>0</v>
      </c>
      <c r="AY223" s="200">
        <f>IF($G223=1,0,AE223*('Other inputs'!$F$6/'Other inputs'!$F$5))</f>
        <v>0</v>
      </c>
      <c r="AZ223" s="200">
        <f>IF($G223=1,0,AF223*('Other inputs'!$F$6/'Other inputs'!$F$5))</f>
        <v>0</v>
      </c>
      <c r="BA223" s="200">
        <f>IF($G223=1,0,AG223*('Other inputs'!$F$6/'Other inputs'!$F$5))</f>
        <v>0</v>
      </c>
      <c r="BB223" s="199">
        <f>IF($G223=1,0,AH223*('Other inputs'!$C$7/'Other inputs'!$C$6))</f>
        <v>0</v>
      </c>
      <c r="BC223" s="200">
        <f>IF($G223=1,0,AI223*('Other inputs'!$C$7/'Other inputs'!$C$6))</f>
        <v>3.1137195702016922</v>
      </c>
      <c r="BD223" s="200">
        <f>IF($G223=1,0,AJ223*('Other inputs'!$C$7/'Other inputs'!$C$6))</f>
        <v>0</v>
      </c>
      <c r="BE223" s="200">
        <f>IF($G223=1,0,AK223*('Other inputs'!$C$7/'Other inputs'!$C$6))</f>
        <v>0</v>
      </c>
      <c r="BF223" s="200">
        <f>IF($G223=1,0,AL223*('Other inputs'!$C$7/'Other inputs'!$C$6))</f>
        <v>0</v>
      </c>
      <c r="BG223" s="199">
        <f t="shared" si="52"/>
        <v>0</v>
      </c>
      <c r="BH223" s="200">
        <f t="shared" si="53"/>
        <v>3.1137195702016922</v>
      </c>
      <c r="BI223" s="200">
        <f t="shared" si="54"/>
        <v>0</v>
      </c>
      <c r="BJ223" s="200">
        <f t="shared" si="55"/>
        <v>0</v>
      </c>
      <c r="BK223" s="210">
        <f t="shared" si="56"/>
        <v>0</v>
      </c>
      <c r="BL223" s="200"/>
      <c r="BM223" s="199">
        <f>IF(D223=C$171,'Other inputs'!$C$13/1000000,SUM(AW223:BA223))</f>
        <v>0</v>
      </c>
      <c r="BN223" s="200">
        <f>IF(B223=$B$171,$AT$171*('Other inputs'!$C$7/'Other inputs'!$C$6),SUM(BB223:BF223))</f>
        <v>3.1137195702016922</v>
      </c>
      <c r="BO223" s="188">
        <f t="shared" si="57"/>
        <v>3.1137195702016922</v>
      </c>
    </row>
    <row r="224" spans="2:67">
      <c r="B224" s="121" t="str">
        <f>'KI 2019-20'!B225</f>
        <v>E2004</v>
      </c>
      <c r="C224" s="160" t="str">
        <f t="shared" si="44"/>
        <v>E2004</v>
      </c>
      <c r="D224" s="160" t="str">
        <f t="shared" si="45"/>
        <v>E2004</v>
      </c>
      <c r="E224" t="str">
        <f>INDEX('KI 2019-20'!D$9:D$383,MATCH($B224,'KI 2019-20'!$B$9:$B$383,0))</f>
        <v>UNINFIR</v>
      </c>
      <c r="F224">
        <f>INDEX('KI 2019-20'!E$9:E$383,MATCH($B224,'KI 2019-20'!$B$9:$B$383,0))</f>
        <v>0</v>
      </c>
      <c r="G224" s="119">
        <v>0</v>
      </c>
      <c r="H224" s="120" t="str">
        <f>INDEX('KI 2019-20'!F$9:F$383,MATCH($B224,'KI 2019-20'!$B$9:$B$383,0))</f>
        <v>North Lincolnshire</v>
      </c>
      <c r="I224" s="154">
        <f>_xlfn.IFNA(IF($B224=$B$382,0,INDEX('I.Supplementary 2019-20'!N$8:N$191,MATCH($B224,'I.Supplementary 2019-20'!$B$8:$B$191,0))),INDEX('KI 2019-20'!N$9:N$383,MATCH($B224,'KI 2019-20'!$B$9:$B$383,0)))</f>
        <v>6.1743682115080132</v>
      </c>
      <c r="J224" s="153">
        <f>_xlfn.IFNA(IF($B224=$B$382,0,INDEX('I.Supplementary 2019-20'!O$8:O$191,MATCH($B224,'I.Supplementary 2019-20'!$B$8:$B$191,0))),INDEX('KI 2019-20'!O$9:O$383,MATCH($B224,'KI 2019-20'!$B$9:$B$383,0)))</f>
        <v>-7.5885018558841194E-2</v>
      </c>
      <c r="K224" s="153">
        <f>_xlfn.IFNA(IF($B224=$B$382,0,INDEX('I.Supplementary 2019-20'!P$8:P$191,MATCH($B224,'I.Supplementary 2019-20'!$B$8:$B$191,0))),INDEX('KI 2019-20'!P$9:P$383,MATCH($B224,'KI 2019-20'!$B$9:$B$383,0)))</f>
        <v>0</v>
      </c>
      <c r="L224" s="153">
        <f>_xlfn.IFNA(IF($B224=$B$382,0,INDEX('I.Supplementary 2019-20'!Q$8:Q$191,MATCH($B224,'I.Supplementary 2019-20'!$B$8:$B$191,0))),INDEX('KI 2019-20'!Q$9:Q$383,MATCH($B224,'KI 2019-20'!$B$9:$B$383,0)))</f>
        <v>0</v>
      </c>
      <c r="M224" s="155">
        <f>_xlfn.IFNA(IF($B224=$B$382,0,INDEX('I.Supplementary 2019-20'!R$8:R$191,MATCH($B224,'I.Supplementary 2019-20'!$B$8:$B$191,0))),INDEX('KI 2019-20'!R$9:R$383,MATCH($B224,'KI 2019-20'!$B$9:$B$383,0)))</f>
        <v>0</v>
      </c>
      <c r="N224" s="153">
        <f>_xlfn.IFNA(IF($B224=$B$382,0,INDEX('I.Supplementary 2019-20'!S$8:S$191,MATCH($B224,'I.Supplementary 2019-20'!$B$8:$B$191,0))),INDEX('KI 2019-20'!S$9:S$383,MATCH($B224,'KI 2019-20'!$B$9:$B$383,0)))</f>
        <v>26.808012944715099</v>
      </c>
      <c r="O224" s="153">
        <f>_xlfn.IFNA(IF($B224=$B$382,0,INDEX('I.Supplementary 2019-20'!T$8:T$191,MATCH($B224,'I.Supplementary 2019-20'!$B$8:$B$191,0))),INDEX('KI 2019-20'!T$9:T$383,MATCH($B224,'KI 2019-20'!$B$9:$B$383,0)))</f>
        <v>5.8311953093084243</v>
      </c>
      <c r="P224" s="153">
        <f>_xlfn.IFNA(IF($B224=$B$382,0,INDEX('I.Supplementary 2019-20'!U$8:U$191,MATCH($B224,'I.Supplementary 2019-20'!$B$8:$B$191,0))),INDEX('KI 2019-20'!U$9:U$383,MATCH($B224,'KI 2019-20'!$B$9:$B$383,0)))</f>
        <v>0</v>
      </c>
      <c r="Q224" s="153">
        <f>_xlfn.IFNA(IF($B224=$B$382,0,INDEX('I.Supplementary 2019-20'!V$8:V$191,MATCH($B224,'I.Supplementary 2019-20'!$B$8:$B$191,0))),INDEX('KI 2019-20'!V$9:V$383,MATCH($B224,'KI 2019-20'!$B$9:$B$383,0)))</f>
        <v>0</v>
      </c>
      <c r="R224" s="155">
        <f>_xlfn.IFNA(IF($B224=$B$382,0,INDEX('I.Supplementary 2019-20'!W$8:W$191,MATCH($B224,'I.Supplementary 2019-20'!$B$8:$B$191,0))),INDEX('KI 2019-20'!W$9:W$383,MATCH($B224,'KI 2019-20'!$B$9:$B$383,0)))</f>
        <v>0</v>
      </c>
      <c r="S224" s="153">
        <f>_xlfn.IFNA(IF($B224=$B$382,0,INDEX('I.Supplementary 2019-20'!X$8:X$191,MATCH($B224,'I.Supplementary 2019-20'!$B$8:$B$191,0))),INDEX('KI 2019-20'!X$9:X$383,MATCH($B224,'KI 2019-20'!$B$9:$B$383,0)))</f>
        <v>32.982381156223113</v>
      </c>
      <c r="T224" s="153">
        <f>_xlfn.IFNA(IF($B224=$B$382,0,INDEX('I.Supplementary 2019-20'!Y$8:Y$191,MATCH($B224,'I.Supplementary 2019-20'!$B$8:$B$191,0))),INDEX('KI 2019-20'!Y$9:Y$383,MATCH($B224,'KI 2019-20'!$B$9:$B$383,0)))</f>
        <v>5.7553102907495832</v>
      </c>
      <c r="U224" s="153">
        <f>_xlfn.IFNA(IF($B224=$B$382,0,INDEX('I.Supplementary 2019-20'!Z$8:Z$191,MATCH($B224,'I.Supplementary 2019-20'!$B$8:$B$191,0))),INDEX('KI 2019-20'!Z$9:Z$383,MATCH($B224,'KI 2019-20'!$B$9:$B$383,0)))</f>
        <v>0</v>
      </c>
      <c r="V224" s="153">
        <f>_xlfn.IFNA(IF($B224=$B$382,0,INDEX('I.Supplementary 2019-20'!AA$8:AA$191,MATCH($B224,'I.Supplementary 2019-20'!$B$8:$B$191,0))),INDEX('KI 2019-20'!AA$9:AA$383,MATCH($B224,'KI 2019-20'!$B$9:$B$383,0)))</f>
        <v>0</v>
      </c>
      <c r="W224" s="155">
        <f>_xlfn.IFNA(IF($B224=$B$382,0,INDEX('I.Supplementary 2019-20'!AB$8:AB$191,MATCH($B224,'I.Supplementary 2019-20'!$B$8:$B$191,0))),INDEX('KI 2019-20'!AB$9:AB$383,MATCH($B224,'KI 2019-20'!$B$9:$B$383,0)))</f>
        <v>0</v>
      </c>
      <c r="Y224" s="154">
        <f>_xlfn.IFNA(IF($B224=$B$382,0,INDEX('I.Supplementary 2019-20'!$I$8:$I$191,MATCH($B224,'I.Supplementary 2019-20'!$B$8:$B$191,0))),INDEX('KI 2019-20'!$I$9:$I$383,MATCH($B224,'KI 2019-20'!$B$9:$B$383,0)))</f>
        <v>6.0984831929491721</v>
      </c>
      <c r="Z224" s="153">
        <f>_xlfn.IFNA(IF($B224=$B$382,0,INDEX('I.Supplementary 2019-20'!$J$8:$J$191,MATCH($B224,'I.Supplementary 2019-20'!$B$8:$B$191,0))),INDEX('KI 2019-20'!$J$9:$J$383,MATCH($B224,'KI 2019-20'!$B$9:$B$383,0)))</f>
        <v>32.639208254023522</v>
      </c>
      <c r="AA224" s="155">
        <f>_xlfn.IFNA(IF($B224=$B$382,0,INDEX('I.Supplementary 2019-20'!$H$8:$H$191,MATCH($B224,'I.Supplementary 2019-20'!$B$8:$B$191,0))),INDEX('KI 2019-20'!$H$9:$H$383,MATCH($B224,'KI 2019-20'!$B$9:$B$383,0)))</f>
        <v>38.737691446972697</v>
      </c>
      <c r="AC224" s="156">
        <f>I224*('Other inputs'!$C$6/'Other inputs'!$C$5)</f>
        <v>6.2749689155651707</v>
      </c>
      <c r="AD224" s="149">
        <f>IF(B224=$B$35,J224*('Other inputs'!$C$6/'Other inputs'!$C$5)-('Other inputs'!$C$18/1000000),J224*('Other inputs'!$C$6/'Other inputs'!$C$5))</f>
        <v>-7.7121434339840644E-2</v>
      </c>
      <c r="AE224" s="149">
        <f>K224*('Other inputs'!$C$6/'Other inputs'!$C$5)</f>
        <v>0</v>
      </c>
      <c r="AF224" s="149">
        <f>L224*('Other inputs'!$C$6/'Other inputs'!$C$5)</f>
        <v>0</v>
      </c>
      <c r="AG224" s="188">
        <f>M224*('Other inputs'!$C$6/'Other inputs'!$C$5)</f>
        <v>0</v>
      </c>
      <c r="AH224" s="149">
        <f>N224*('Other inputs'!$C$6/'Other inputs'!$C$5)</f>
        <v>27.24480337965954</v>
      </c>
      <c r="AI224" s="149">
        <f>O224*('Other inputs'!$C$6/'Other inputs'!$C$5)</f>
        <v>5.9262046015171155</v>
      </c>
      <c r="AJ224" s="149">
        <f>P224*('Other inputs'!$C$6/'Other inputs'!$C$5)</f>
        <v>0</v>
      </c>
      <c r="AK224" s="149">
        <f>Q224*('Other inputs'!$C$6/'Other inputs'!$C$5)</f>
        <v>0</v>
      </c>
      <c r="AL224" s="188">
        <f>R224*('Other inputs'!$C$6/'Other inputs'!$C$5)</f>
        <v>0</v>
      </c>
      <c r="AM224" s="156">
        <f t="shared" si="46"/>
        <v>33.519772295224712</v>
      </c>
      <c r="AN224" s="149">
        <f t="shared" si="47"/>
        <v>5.8490831671772749</v>
      </c>
      <c r="AO224" s="149">
        <f t="shared" si="48"/>
        <v>0</v>
      </c>
      <c r="AP224" s="149">
        <f t="shared" si="49"/>
        <v>0</v>
      </c>
      <c r="AQ224" s="188">
        <f t="shared" si="50"/>
        <v>0</v>
      </c>
      <c r="AR224" s="149"/>
      <c r="AS224" s="156">
        <f>IF(D224=$C$171,'Other inputs'!$C$12/1000000,SUM(AC224:AG224))</f>
        <v>6.1978474812253301</v>
      </c>
      <c r="AT224" s="200">
        <f>IF(D224=$C$171,$Z$171*('Other inputs'!$C$6/'Other inputs'!$C$5),SUM(AH224:AL224))</f>
        <v>33.171007981176658</v>
      </c>
      <c r="AU224" s="210">
        <f t="shared" si="51"/>
        <v>39.368855462401989</v>
      </c>
      <c r="AV224" s="214"/>
      <c r="AW224" s="199">
        <f>IF($G224=1,0,AC224*('Other inputs'!$F$6/'Other inputs'!$F$5))</f>
        <v>6.3096692044991709</v>
      </c>
      <c r="AX224" s="200">
        <f>IF($G224=1,0,AD224*('Other inputs'!$F$6/'Other inputs'!$F$5))</f>
        <v>-7.7547912317756804E-2</v>
      </c>
      <c r="AY224" s="200">
        <f>IF($G224=1,0,AE224*('Other inputs'!$F$6/'Other inputs'!$F$5))</f>
        <v>0</v>
      </c>
      <c r="AZ224" s="200">
        <f>IF($G224=1,0,AF224*('Other inputs'!$F$6/'Other inputs'!$F$5))</f>
        <v>0</v>
      </c>
      <c r="BA224" s="200">
        <f>IF($G224=1,0,AG224*('Other inputs'!$F$6/'Other inputs'!$F$5))</f>
        <v>0</v>
      </c>
      <c r="BB224" s="199">
        <f>IF($G224=1,0,AH224*('Other inputs'!$C$7/'Other inputs'!$C$6))</f>
        <v>27.24480337965954</v>
      </c>
      <c r="BC224" s="200">
        <f>IF($G224=1,0,AI224*('Other inputs'!$C$7/'Other inputs'!$C$6))</f>
        <v>5.9262046015171155</v>
      </c>
      <c r="BD224" s="200">
        <f>IF($G224=1,0,AJ224*('Other inputs'!$C$7/'Other inputs'!$C$6))</f>
        <v>0</v>
      </c>
      <c r="BE224" s="200">
        <f>IF($G224=1,0,AK224*('Other inputs'!$C$7/'Other inputs'!$C$6))</f>
        <v>0</v>
      </c>
      <c r="BF224" s="200">
        <f>IF($G224=1,0,AL224*('Other inputs'!$C$7/'Other inputs'!$C$6))</f>
        <v>0</v>
      </c>
      <c r="BG224" s="199">
        <f t="shared" si="52"/>
        <v>33.554472584158709</v>
      </c>
      <c r="BH224" s="200">
        <f t="shared" si="53"/>
        <v>5.848656689199359</v>
      </c>
      <c r="BI224" s="200">
        <f t="shared" si="54"/>
        <v>0</v>
      </c>
      <c r="BJ224" s="200">
        <f t="shared" si="55"/>
        <v>0</v>
      </c>
      <c r="BK224" s="210">
        <f t="shared" si="56"/>
        <v>0</v>
      </c>
      <c r="BL224" s="200"/>
      <c r="BM224" s="199">
        <f>IF(D224=C$171,'Other inputs'!$C$13/1000000,SUM(AW224:BA224))</f>
        <v>6.2321212921814144</v>
      </c>
      <c r="BN224" s="200">
        <f>IF(B224=$B$171,$AT$171*('Other inputs'!$C$7/'Other inputs'!$C$6),SUM(BB224:BF224))</f>
        <v>33.171007981176658</v>
      </c>
      <c r="BO224" s="188">
        <f t="shared" si="57"/>
        <v>39.403129273358076</v>
      </c>
    </row>
    <row r="225" spans="2:67">
      <c r="B225" s="121" t="str">
        <f>'KI 2019-20'!B226</f>
        <v>E2635</v>
      </c>
      <c r="C225" s="160" t="str">
        <f t="shared" si="44"/>
        <v>E2635</v>
      </c>
      <c r="D225" s="160" t="str">
        <f t="shared" si="45"/>
        <v>E2635</v>
      </c>
      <c r="E225" t="str">
        <f>INDEX('KI 2019-20'!D$9:D$383,MATCH($B225,'KI 2019-20'!$B$9:$B$383,0))</f>
        <v>SD</v>
      </c>
      <c r="F225" t="str">
        <f>INDEX('KI 2019-20'!E$9:E$383,MATCH($B225,'KI 2019-20'!$B$9:$B$383,0))</f>
        <v>P1910</v>
      </c>
      <c r="G225" s="119">
        <v>0</v>
      </c>
      <c r="H225" s="120" t="str">
        <f>INDEX('KI 2019-20'!F$9:F$383,MATCH($B225,'KI 2019-20'!$B$9:$B$383,0))</f>
        <v>North Norfolk</v>
      </c>
      <c r="I225" s="154">
        <f>_xlfn.IFNA(IF($B225=$B$382,0,INDEX('I.Supplementary 2019-20'!N$8:N$191,MATCH($B225,'I.Supplementary 2019-20'!$B$8:$B$191,0))),INDEX('KI 2019-20'!N$9:N$383,MATCH($B225,'KI 2019-20'!$B$9:$B$383,0)))</f>
        <v>0</v>
      </c>
      <c r="J225" s="153">
        <f>_xlfn.IFNA(IF($B225=$B$382,0,INDEX('I.Supplementary 2019-20'!O$8:O$191,MATCH($B225,'I.Supplementary 2019-20'!$B$8:$B$191,0))),INDEX('KI 2019-20'!O$9:O$383,MATCH($B225,'KI 2019-20'!$B$9:$B$383,0)))</f>
        <v>8.8359356840354397E-2</v>
      </c>
      <c r="K225" s="153">
        <f>_xlfn.IFNA(IF($B225=$B$382,0,INDEX('I.Supplementary 2019-20'!P$8:P$191,MATCH($B225,'I.Supplementary 2019-20'!$B$8:$B$191,0))),INDEX('KI 2019-20'!P$9:P$383,MATCH($B225,'KI 2019-20'!$B$9:$B$383,0)))</f>
        <v>0</v>
      </c>
      <c r="L225" s="153">
        <f>_xlfn.IFNA(IF($B225=$B$382,0,INDEX('I.Supplementary 2019-20'!Q$8:Q$191,MATCH($B225,'I.Supplementary 2019-20'!$B$8:$B$191,0))),INDEX('KI 2019-20'!Q$9:Q$383,MATCH($B225,'KI 2019-20'!$B$9:$B$383,0)))</f>
        <v>0</v>
      </c>
      <c r="M225" s="155">
        <f>_xlfn.IFNA(IF($B225=$B$382,0,INDEX('I.Supplementary 2019-20'!R$8:R$191,MATCH($B225,'I.Supplementary 2019-20'!$B$8:$B$191,0))),INDEX('KI 2019-20'!R$9:R$383,MATCH($B225,'KI 2019-20'!$B$9:$B$383,0)))</f>
        <v>0</v>
      </c>
      <c r="N225" s="153">
        <f>_xlfn.IFNA(IF($B225=$B$382,0,INDEX('I.Supplementary 2019-20'!S$8:S$191,MATCH($B225,'I.Supplementary 2019-20'!$B$8:$B$191,0))),INDEX('KI 2019-20'!S$9:S$383,MATCH($B225,'KI 2019-20'!$B$9:$B$383,0)))</f>
        <v>0</v>
      </c>
      <c r="O225" s="153">
        <f>_xlfn.IFNA(IF($B225=$B$382,0,INDEX('I.Supplementary 2019-20'!T$8:T$191,MATCH($B225,'I.Supplementary 2019-20'!$B$8:$B$191,0))),INDEX('KI 2019-20'!T$9:T$383,MATCH($B225,'KI 2019-20'!$B$9:$B$383,0)))</f>
        <v>3.1735185869858795</v>
      </c>
      <c r="P225" s="153">
        <f>_xlfn.IFNA(IF($B225=$B$382,0,INDEX('I.Supplementary 2019-20'!U$8:U$191,MATCH($B225,'I.Supplementary 2019-20'!$B$8:$B$191,0))),INDEX('KI 2019-20'!U$9:U$383,MATCH($B225,'KI 2019-20'!$B$9:$B$383,0)))</f>
        <v>0</v>
      </c>
      <c r="Q225" s="153">
        <f>_xlfn.IFNA(IF($B225=$B$382,0,INDEX('I.Supplementary 2019-20'!V$8:V$191,MATCH($B225,'I.Supplementary 2019-20'!$B$8:$B$191,0))),INDEX('KI 2019-20'!V$9:V$383,MATCH($B225,'KI 2019-20'!$B$9:$B$383,0)))</f>
        <v>0</v>
      </c>
      <c r="R225" s="155">
        <f>_xlfn.IFNA(IF($B225=$B$382,0,INDEX('I.Supplementary 2019-20'!W$8:W$191,MATCH($B225,'I.Supplementary 2019-20'!$B$8:$B$191,0))),INDEX('KI 2019-20'!W$9:W$383,MATCH($B225,'KI 2019-20'!$B$9:$B$383,0)))</f>
        <v>0</v>
      </c>
      <c r="S225" s="153">
        <f>_xlfn.IFNA(IF($B225=$B$382,0,INDEX('I.Supplementary 2019-20'!X$8:X$191,MATCH($B225,'I.Supplementary 2019-20'!$B$8:$B$191,0))),INDEX('KI 2019-20'!X$9:X$383,MATCH($B225,'KI 2019-20'!$B$9:$B$383,0)))</f>
        <v>0</v>
      </c>
      <c r="T225" s="153">
        <f>_xlfn.IFNA(IF($B225=$B$382,0,INDEX('I.Supplementary 2019-20'!Y$8:Y$191,MATCH($B225,'I.Supplementary 2019-20'!$B$8:$B$191,0))),INDEX('KI 2019-20'!Y$9:Y$383,MATCH($B225,'KI 2019-20'!$B$9:$B$383,0)))</f>
        <v>3.2618779438262338</v>
      </c>
      <c r="U225" s="153">
        <f>_xlfn.IFNA(IF($B225=$B$382,0,INDEX('I.Supplementary 2019-20'!Z$8:Z$191,MATCH($B225,'I.Supplementary 2019-20'!$B$8:$B$191,0))),INDEX('KI 2019-20'!Z$9:Z$383,MATCH($B225,'KI 2019-20'!$B$9:$B$383,0)))</f>
        <v>0</v>
      </c>
      <c r="V225" s="153">
        <f>_xlfn.IFNA(IF($B225=$B$382,0,INDEX('I.Supplementary 2019-20'!AA$8:AA$191,MATCH($B225,'I.Supplementary 2019-20'!$B$8:$B$191,0))),INDEX('KI 2019-20'!AA$9:AA$383,MATCH($B225,'KI 2019-20'!$B$9:$B$383,0)))</f>
        <v>0</v>
      </c>
      <c r="W225" s="155">
        <f>_xlfn.IFNA(IF($B225=$B$382,0,INDEX('I.Supplementary 2019-20'!AB$8:AB$191,MATCH($B225,'I.Supplementary 2019-20'!$B$8:$B$191,0))),INDEX('KI 2019-20'!AB$9:AB$383,MATCH($B225,'KI 2019-20'!$B$9:$B$383,0)))</f>
        <v>0</v>
      </c>
      <c r="Y225" s="154">
        <f>_xlfn.IFNA(IF($B225=$B$382,0,INDEX('I.Supplementary 2019-20'!$I$8:$I$191,MATCH($B225,'I.Supplementary 2019-20'!$B$8:$B$191,0))),INDEX('KI 2019-20'!$I$9:$I$383,MATCH($B225,'KI 2019-20'!$B$9:$B$383,0)))</f>
        <v>8.8359356840354397E-2</v>
      </c>
      <c r="Z225" s="153">
        <f>_xlfn.IFNA(IF($B225=$B$382,0,INDEX('I.Supplementary 2019-20'!$J$8:$J$191,MATCH($B225,'I.Supplementary 2019-20'!$B$8:$B$191,0))),INDEX('KI 2019-20'!$J$9:$J$383,MATCH($B225,'KI 2019-20'!$B$9:$B$383,0)))</f>
        <v>3.1735185869858795</v>
      </c>
      <c r="AA225" s="155">
        <f>_xlfn.IFNA(IF($B225=$B$382,0,INDEX('I.Supplementary 2019-20'!$H$8:$H$191,MATCH($B225,'I.Supplementary 2019-20'!$B$8:$B$191,0))),INDEX('KI 2019-20'!$H$9:$H$383,MATCH($B225,'KI 2019-20'!$B$9:$B$383,0)))</f>
        <v>3.2618779438262338</v>
      </c>
      <c r="AC225" s="156">
        <f>I225*('Other inputs'!$C$6/'Other inputs'!$C$5)</f>
        <v>0</v>
      </c>
      <c r="AD225" s="149">
        <f>IF(B225=$B$35,J225*('Other inputs'!$C$6/'Other inputs'!$C$5)-('Other inputs'!$C$18/1000000),J225*('Other inputs'!$C$6/'Other inputs'!$C$5))</f>
        <v>8.9799020495594392E-2</v>
      </c>
      <c r="AE225" s="149">
        <f>K225*('Other inputs'!$C$6/'Other inputs'!$C$5)</f>
        <v>0</v>
      </c>
      <c r="AF225" s="149">
        <f>L225*('Other inputs'!$C$6/'Other inputs'!$C$5)</f>
        <v>0</v>
      </c>
      <c r="AG225" s="188">
        <f>M225*('Other inputs'!$C$6/'Other inputs'!$C$5)</f>
        <v>0</v>
      </c>
      <c r="AH225" s="149">
        <f>N225*('Other inputs'!$C$6/'Other inputs'!$C$5)</f>
        <v>0</v>
      </c>
      <c r="AI225" s="149">
        <f>O225*('Other inputs'!$C$6/'Other inputs'!$C$5)</f>
        <v>3.2252256108064237</v>
      </c>
      <c r="AJ225" s="149">
        <f>P225*('Other inputs'!$C$6/'Other inputs'!$C$5)</f>
        <v>0</v>
      </c>
      <c r="AK225" s="149">
        <f>Q225*('Other inputs'!$C$6/'Other inputs'!$C$5)</f>
        <v>0</v>
      </c>
      <c r="AL225" s="188">
        <f>R225*('Other inputs'!$C$6/'Other inputs'!$C$5)</f>
        <v>0</v>
      </c>
      <c r="AM225" s="156">
        <f t="shared" si="46"/>
        <v>0</v>
      </c>
      <c r="AN225" s="149">
        <f t="shared" si="47"/>
        <v>3.315024631302018</v>
      </c>
      <c r="AO225" s="149">
        <f t="shared" si="48"/>
        <v>0</v>
      </c>
      <c r="AP225" s="149">
        <f t="shared" si="49"/>
        <v>0</v>
      </c>
      <c r="AQ225" s="188">
        <f t="shared" si="50"/>
        <v>0</v>
      </c>
      <c r="AR225" s="149"/>
      <c r="AS225" s="156">
        <f>IF(D225=$C$171,'Other inputs'!$C$12/1000000,SUM(AC225:AG225))</f>
        <v>8.9799020495594392E-2</v>
      </c>
      <c r="AT225" s="200">
        <f>IF(D225=$C$171,$Z$171*('Other inputs'!$C$6/'Other inputs'!$C$5),SUM(AH225:AL225))</f>
        <v>3.2252256108064237</v>
      </c>
      <c r="AU225" s="210">
        <f t="shared" si="51"/>
        <v>3.315024631302018</v>
      </c>
      <c r="AV225" s="214"/>
      <c r="AW225" s="199">
        <f>IF($G225=1,0,AC225*('Other inputs'!$F$6/'Other inputs'!$F$5))</f>
        <v>0</v>
      </c>
      <c r="AX225" s="200">
        <f>IF($G225=1,0,AD225*('Other inputs'!$F$6/'Other inputs'!$F$5))</f>
        <v>9.0295604940731314E-2</v>
      </c>
      <c r="AY225" s="200">
        <f>IF($G225=1,0,AE225*('Other inputs'!$F$6/'Other inputs'!$F$5))</f>
        <v>0</v>
      </c>
      <c r="AZ225" s="200">
        <f>IF($G225=1,0,AF225*('Other inputs'!$F$6/'Other inputs'!$F$5))</f>
        <v>0</v>
      </c>
      <c r="BA225" s="200">
        <f>IF($G225=1,0,AG225*('Other inputs'!$F$6/'Other inputs'!$F$5))</f>
        <v>0</v>
      </c>
      <c r="BB225" s="199">
        <f>IF($G225=1,0,AH225*('Other inputs'!$C$7/'Other inputs'!$C$6))</f>
        <v>0</v>
      </c>
      <c r="BC225" s="200">
        <f>IF($G225=1,0,AI225*('Other inputs'!$C$7/'Other inputs'!$C$6))</f>
        <v>3.2252256108064237</v>
      </c>
      <c r="BD225" s="200">
        <f>IF($G225=1,0,AJ225*('Other inputs'!$C$7/'Other inputs'!$C$6))</f>
        <v>0</v>
      </c>
      <c r="BE225" s="200">
        <f>IF($G225=1,0,AK225*('Other inputs'!$C$7/'Other inputs'!$C$6))</f>
        <v>0</v>
      </c>
      <c r="BF225" s="200">
        <f>IF($G225=1,0,AL225*('Other inputs'!$C$7/'Other inputs'!$C$6))</f>
        <v>0</v>
      </c>
      <c r="BG225" s="199">
        <f t="shared" si="52"/>
        <v>0</v>
      </c>
      <c r="BH225" s="200">
        <f t="shared" si="53"/>
        <v>3.3155212157471552</v>
      </c>
      <c r="BI225" s="200">
        <f t="shared" si="54"/>
        <v>0</v>
      </c>
      <c r="BJ225" s="200">
        <f t="shared" si="55"/>
        <v>0</v>
      </c>
      <c r="BK225" s="210">
        <f t="shared" si="56"/>
        <v>0</v>
      </c>
      <c r="BL225" s="200"/>
      <c r="BM225" s="199">
        <f>IF(D225=C$171,'Other inputs'!$C$13/1000000,SUM(AW225:BA225))</f>
        <v>9.0295604940731314E-2</v>
      </c>
      <c r="BN225" s="200">
        <f>IF(B225=$B$171,$AT$171*('Other inputs'!$C$7/'Other inputs'!$C$6),SUM(BB225:BF225))</f>
        <v>3.2252256108064237</v>
      </c>
      <c r="BO225" s="188">
        <f t="shared" si="57"/>
        <v>3.3155212157471552</v>
      </c>
    </row>
    <row r="226" spans="2:67">
      <c r="B226" s="121" t="str">
        <f>'KI 2019-20'!B227</f>
        <v>E0104</v>
      </c>
      <c r="C226" s="160" t="str">
        <f t="shared" si="44"/>
        <v>E0104</v>
      </c>
      <c r="D226" s="160" t="str">
        <f t="shared" si="45"/>
        <v>E0104</v>
      </c>
      <c r="E226" t="str">
        <f>INDEX('KI 2019-20'!D$9:D$383,MATCH($B226,'KI 2019-20'!$B$9:$B$383,0))</f>
        <v>UNINFIR</v>
      </c>
      <c r="F226">
        <f>INDEX('KI 2019-20'!E$9:E$383,MATCH($B226,'KI 2019-20'!$B$9:$B$383,0))</f>
        <v>0</v>
      </c>
      <c r="G226" s="119">
        <v>0</v>
      </c>
      <c r="H226" s="120" t="str">
        <f>INDEX('KI 2019-20'!F$9:F$383,MATCH($B226,'KI 2019-20'!$B$9:$B$383,0))</f>
        <v>North Somerset</v>
      </c>
      <c r="I226" s="154">
        <f>_xlfn.IFNA(IF($B226=$B$382,0,INDEX('I.Supplementary 2019-20'!N$8:N$191,MATCH($B226,'I.Supplementary 2019-20'!$B$8:$B$191,0))),INDEX('KI 2019-20'!N$9:N$383,MATCH($B226,'KI 2019-20'!$B$9:$B$383,0)))</f>
        <v>3.2745473596311658</v>
      </c>
      <c r="J226" s="153">
        <f>_xlfn.IFNA(IF($B226=$B$382,0,INDEX('I.Supplementary 2019-20'!O$8:O$191,MATCH($B226,'I.Supplementary 2019-20'!$B$8:$B$191,0))),INDEX('KI 2019-20'!O$9:O$383,MATCH($B226,'KI 2019-20'!$B$9:$B$383,0)))</f>
        <v>-1.1422455512034297</v>
      </c>
      <c r="K226" s="153">
        <f>_xlfn.IFNA(IF($B226=$B$382,0,INDEX('I.Supplementary 2019-20'!P$8:P$191,MATCH($B226,'I.Supplementary 2019-20'!$B$8:$B$191,0))),INDEX('KI 2019-20'!P$9:P$383,MATCH($B226,'KI 2019-20'!$B$9:$B$383,0)))</f>
        <v>0</v>
      </c>
      <c r="L226" s="153">
        <f>_xlfn.IFNA(IF($B226=$B$382,0,INDEX('I.Supplementary 2019-20'!Q$8:Q$191,MATCH($B226,'I.Supplementary 2019-20'!$B$8:$B$191,0))),INDEX('KI 2019-20'!Q$9:Q$383,MATCH($B226,'KI 2019-20'!$B$9:$B$383,0)))</f>
        <v>0</v>
      </c>
      <c r="M226" s="155">
        <f>_xlfn.IFNA(IF($B226=$B$382,0,INDEX('I.Supplementary 2019-20'!R$8:R$191,MATCH($B226,'I.Supplementary 2019-20'!$B$8:$B$191,0))),INDEX('KI 2019-20'!R$9:R$383,MATCH($B226,'KI 2019-20'!$B$9:$B$383,0)))</f>
        <v>0</v>
      </c>
      <c r="N226" s="153">
        <f>_xlfn.IFNA(IF($B226=$B$382,0,INDEX('I.Supplementary 2019-20'!S$8:S$191,MATCH($B226,'I.Supplementary 2019-20'!$B$8:$B$191,0))),INDEX('KI 2019-20'!S$9:S$383,MATCH($B226,'KI 2019-20'!$B$9:$B$383,0)))</f>
        <v>26.356832053680968</v>
      </c>
      <c r="O226" s="153">
        <f>_xlfn.IFNA(IF($B226=$B$382,0,INDEX('I.Supplementary 2019-20'!T$8:T$191,MATCH($B226,'I.Supplementary 2019-20'!$B$8:$B$191,0))),INDEX('KI 2019-20'!T$9:T$383,MATCH($B226,'KI 2019-20'!$B$9:$B$383,0)))</f>
        <v>4.9166638767473136</v>
      </c>
      <c r="P226" s="153">
        <f>_xlfn.IFNA(IF($B226=$B$382,0,INDEX('I.Supplementary 2019-20'!U$8:U$191,MATCH($B226,'I.Supplementary 2019-20'!$B$8:$B$191,0))),INDEX('KI 2019-20'!U$9:U$383,MATCH($B226,'KI 2019-20'!$B$9:$B$383,0)))</f>
        <v>0</v>
      </c>
      <c r="Q226" s="153">
        <f>_xlfn.IFNA(IF($B226=$B$382,0,INDEX('I.Supplementary 2019-20'!V$8:V$191,MATCH($B226,'I.Supplementary 2019-20'!$B$8:$B$191,0))),INDEX('KI 2019-20'!V$9:V$383,MATCH($B226,'KI 2019-20'!$B$9:$B$383,0)))</f>
        <v>0</v>
      </c>
      <c r="R226" s="155">
        <f>_xlfn.IFNA(IF($B226=$B$382,0,INDEX('I.Supplementary 2019-20'!W$8:W$191,MATCH($B226,'I.Supplementary 2019-20'!$B$8:$B$191,0))),INDEX('KI 2019-20'!W$9:W$383,MATCH($B226,'KI 2019-20'!$B$9:$B$383,0)))</f>
        <v>0</v>
      </c>
      <c r="S226" s="153">
        <f>_xlfn.IFNA(IF($B226=$B$382,0,INDEX('I.Supplementary 2019-20'!X$8:X$191,MATCH($B226,'I.Supplementary 2019-20'!$B$8:$B$191,0))),INDEX('KI 2019-20'!X$9:X$383,MATCH($B226,'KI 2019-20'!$B$9:$B$383,0)))</f>
        <v>29.631379413312132</v>
      </c>
      <c r="T226" s="153">
        <f>_xlfn.IFNA(IF($B226=$B$382,0,INDEX('I.Supplementary 2019-20'!Y$8:Y$191,MATCH($B226,'I.Supplementary 2019-20'!$B$8:$B$191,0))),INDEX('KI 2019-20'!Y$9:Y$383,MATCH($B226,'KI 2019-20'!$B$9:$B$383,0)))</f>
        <v>3.7744183255438841</v>
      </c>
      <c r="U226" s="153">
        <f>_xlfn.IFNA(IF($B226=$B$382,0,INDEX('I.Supplementary 2019-20'!Z$8:Z$191,MATCH($B226,'I.Supplementary 2019-20'!$B$8:$B$191,0))),INDEX('KI 2019-20'!Z$9:Z$383,MATCH($B226,'KI 2019-20'!$B$9:$B$383,0)))</f>
        <v>0</v>
      </c>
      <c r="V226" s="153">
        <f>_xlfn.IFNA(IF($B226=$B$382,0,INDEX('I.Supplementary 2019-20'!AA$8:AA$191,MATCH($B226,'I.Supplementary 2019-20'!$B$8:$B$191,0))),INDEX('KI 2019-20'!AA$9:AA$383,MATCH($B226,'KI 2019-20'!$B$9:$B$383,0)))</f>
        <v>0</v>
      </c>
      <c r="W226" s="155">
        <f>_xlfn.IFNA(IF($B226=$B$382,0,INDEX('I.Supplementary 2019-20'!AB$8:AB$191,MATCH($B226,'I.Supplementary 2019-20'!$B$8:$B$191,0))),INDEX('KI 2019-20'!AB$9:AB$383,MATCH($B226,'KI 2019-20'!$B$9:$B$383,0)))</f>
        <v>0</v>
      </c>
      <c r="Y226" s="154">
        <f>_xlfn.IFNA(IF($B226=$B$382,0,INDEX('I.Supplementary 2019-20'!$I$8:$I$191,MATCH($B226,'I.Supplementary 2019-20'!$B$8:$B$191,0))),INDEX('KI 2019-20'!$I$9:$I$383,MATCH($B226,'KI 2019-20'!$B$9:$B$383,0)))</f>
        <v>2.1323018084277363</v>
      </c>
      <c r="Z226" s="153">
        <f>_xlfn.IFNA(IF($B226=$B$382,0,INDEX('I.Supplementary 2019-20'!$J$8:$J$191,MATCH($B226,'I.Supplementary 2019-20'!$B$8:$B$191,0))),INDEX('KI 2019-20'!$J$9:$J$383,MATCH($B226,'KI 2019-20'!$B$9:$B$383,0)))</f>
        <v>31.273495930428282</v>
      </c>
      <c r="AA226" s="155">
        <f>_xlfn.IFNA(IF($B226=$B$382,0,INDEX('I.Supplementary 2019-20'!$H$8:$H$191,MATCH($B226,'I.Supplementary 2019-20'!$B$8:$B$191,0))),INDEX('KI 2019-20'!$H$9:$H$383,MATCH($B226,'KI 2019-20'!$B$9:$B$383,0)))</f>
        <v>33.405797738856016</v>
      </c>
      <c r="AC226" s="156">
        <f>I226*('Other inputs'!$C$6/'Other inputs'!$C$5)</f>
        <v>3.3279004734337105</v>
      </c>
      <c r="AD226" s="149">
        <f>IF(B226=$B$35,J226*('Other inputs'!$C$6/'Other inputs'!$C$5)-('Other inputs'!$C$18/1000000),J226*('Other inputs'!$C$6/'Other inputs'!$C$5))</f>
        <v>-1.1608564766812861</v>
      </c>
      <c r="AE226" s="149">
        <f>K226*('Other inputs'!$C$6/'Other inputs'!$C$5)</f>
        <v>0</v>
      </c>
      <c r="AF226" s="149">
        <f>L226*('Other inputs'!$C$6/'Other inputs'!$C$5)</f>
        <v>0</v>
      </c>
      <c r="AG226" s="188">
        <f>M226*('Other inputs'!$C$6/'Other inputs'!$C$5)</f>
        <v>0</v>
      </c>
      <c r="AH226" s="149">
        <f>N226*('Other inputs'!$C$6/'Other inputs'!$C$5)</f>
        <v>26.786271272478213</v>
      </c>
      <c r="AI226" s="149">
        <f>O226*('Other inputs'!$C$6/'Other inputs'!$C$5)</f>
        <v>4.9967724531505286</v>
      </c>
      <c r="AJ226" s="149">
        <f>P226*('Other inputs'!$C$6/'Other inputs'!$C$5)</f>
        <v>0</v>
      </c>
      <c r="AK226" s="149">
        <f>Q226*('Other inputs'!$C$6/'Other inputs'!$C$5)</f>
        <v>0</v>
      </c>
      <c r="AL226" s="188">
        <f>R226*('Other inputs'!$C$6/'Other inputs'!$C$5)</f>
        <v>0</v>
      </c>
      <c r="AM226" s="156">
        <f t="shared" si="46"/>
        <v>30.114171745911925</v>
      </c>
      <c r="AN226" s="149">
        <f t="shared" si="47"/>
        <v>3.8359159764692423</v>
      </c>
      <c r="AO226" s="149">
        <f t="shared" si="48"/>
        <v>0</v>
      </c>
      <c r="AP226" s="149">
        <f t="shared" si="49"/>
        <v>0</v>
      </c>
      <c r="AQ226" s="188">
        <f t="shared" si="50"/>
        <v>0</v>
      </c>
      <c r="AR226" s="149"/>
      <c r="AS226" s="156">
        <f>IF(D226=$C$171,'Other inputs'!$C$12/1000000,SUM(AC226:AG226))</f>
        <v>2.1670439967524242</v>
      </c>
      <c r="AT226" s="200">
        <f>IF(D226=$C$171,$Z$171*('Other inputs'!$C$6/'Other inputs'!$C$5),SUM(AH226:AL226))</f>
        <v>31.783043725628744</v>
      </c>
      <c r="AU226" s="210">
        <f t="shared" si="51"/>
        <v>33.95008772238117</v>
      </c>
      <c r="AV226" s="214"/>
      <c r="AW226" s="199">
        <f>IF($G226=1,0,AC226*('Other inputs'!$F$6/'Other inputs'!$F$5))</f>
        <v>3.3463036096923298</v>
      </c>
      <c r="AX226" s="200">
        <f>IF($G226=1,0,AD226*('Other inputs'!$F$6/'Other inputs'!$F$5))</f>
        <v>-1.1672759595016433</v>
      </c>
      <c r="AY226" s="200">
        <f>IF($G226=1,0,AE226*('Other inputs'!$F$6/'Other inputs'!$F$5))</f>
        <v>0</v>
      </c>
      <c r="AZ226" s="200">
        <f>IF($G226=1,0,AF226*('Other inputs'!$F$6/'Other inputs'!$F$5))</f>
        <v>0</v>
      </c>
      <c r="BA226" s="200">
        <f>IF($G226=1,0,AG226*('Other inputs'!$F$6/'Other inputs'!$F$5))</f>
        <v>0</v>
      </c>
      <c r="BB226" s="199">
        <f>IF($G226=1,0,AH226*('Other inputs'!$C$7/'Other inputs'!$C$6))</f>
        <v>26.786271272478213</v>
      </c>
      <c r="BC226" s="200">
        <f>IF($G226=1,0,AI226*('Other inputs'!$C$7/'Other inputs'!$C$6))</f>
        <v>4.9967724531505286</v>
      </c>
      <c r="BD226" s="200">
        <f>IF($G226=1,0,AJ226*('Other inputs'!$C$7/'Other inputs'!$C$6))</f>
        <v>0</v>
      </c>
      <c r="BE226" s="200">
        <f>IF($G226=1,0,AK226*('Other inputs'!$C$7/'Other inputs'!$C$6))</f>
        <v>0</v>
      </c>
      <c r="BF226" s="200">
        <f>IF($G226=1,0,AL226*('Other inputs'!$C$7/'Other inputs'!$C$6))</f>
        <v>0</v>
      </c>
      <c r="BG226" s="199">
        <f t="shared" si="52"/>
        <v>30.132574882170545</v>
      </c>
      <c r="BH226" s="200">
        <f t="shared" si="53"/>
        <v>3.8294964936488851</v>
      </c>
      <c r="BI226" s="200">
        <f t="shared" si="54"/>
        <v>0</v>
      </c>
      <c r="BJ226" s="200">
        <f t="shared" si="55"/>
        <v>0</v>
      </c>
      <c r="BK226" s="210">
        <f t="shared" si="56"/>
        <v>0</v>
      </c>
      <c r="BL226" s="200"/>
      <c r="BM226" s="199">
        <f>IF(D226=C$171,'Other inputs'!$C$13/1000000,SUM(AW226:BA226))</f>
        <v>2.1790276501906867</v>
      </c>
      <c r="BN226" s="200">
        <f>IF(B226=$B$171,$AT$171*('Other inputs'!$C$7/'Other inputs'!$C$6),SUM(BB226:BF226))</f>
        <v>31.783043725628744</v>
      </c>
      <c r="BO226" s="188">
        <f t="shared" si="57"/>
        <v>33.962071375819434</v>
      </c>
    </row>
    <row r="227" spans="2:67">
      <c r="B227" s="121" t="str">
        <f>'KI 2019-20'!B228</f>
        <v>E4503</v>
      </c>
      <c r="C227" s="160" t="str">
        <f t="shared" si="44"/>
        <v>E4503</v>
      </c>
      <c r="D227" s="160" t="str">
        <f t="shared" si="45"/>
        <v>E4503</v>
      </c>
      <c r="E227" t="str">
        <f>INDEX('KI 2019-20'!D$9:D$383,MATCH($B227,'KI 2019-20'!$B$9:$B$383,0))</f>
        <v>MD</v>
      </c>
      <c r="F227" t="str">
        <f>INDEX('KI 2019-20'!E$9:E$383,MATCH($B227,'KI 2019-20'!$B$9:$B$383,0))</f>
        <v>P1903</v>
      </c>
      <c r="G227" s="119">
        <v>0</v>
      </c>
      <c r="H227" s="120" t="str">
        <f>INDEX('KI 2019-20'!F$9:F$383,MATCH($B227,'KI 2019-20'!$B$9:$B$383,0))</f>
        <v>North Tyneside</v>
      </c>
      <c r="I227" s="154">
        <f>_xlfn.IFNA(IF($B227=$B$382,0,INDEX('I.Supplementary 2019-20'!N$8:N$191,MATCH($B227,'I.Supplementary 2019-20'!$B$8:$B$191,0))),INDEX('KI 2019-20'!N$9:N$383,MATCH($B227,'KI 2019-20'!$B$9:$B$383,0)))</f>
        <v>11.071561819653697</v>
      </c>
      <c r="J227" s="153">
        <f>_xlfn.IFNA(IF($B227=$B$382,0,INDEX('I.Supplementary 2019-20'!O$8:O$191,MATCH($B227,'I.Supplementary 2019-20'!$B$8:$B$191,0))),INDEX('KI 2019-20'!O$9:O$383,MATCH($B227,'KI 2019-20'!$B$9:$B$383,0)))</f>
        <v>0.1259461181381028</v>
      </c>
      <c r="K227" s="153">
        <f>_xlfn.IFNA(IF($B227=$B$382,0,INDEX('I.Supplementary 2019-20'!P$8:P$191,MATCH($B227,'I.Supplementary 2019-20'!$B$8:$B$191,0))),INDEX('KI 2019-20'!P$9:P$383,MATCH($B227,'KI 2019-20'!$B$9:$B$383,0)))</f>
        <v>0</v>
      </c>
      <c r="L227" s="153">
        <f>_xlfn.IFNA(IF($B227=$B$382,0,INDEX('I.Supplementary 2019-20'!Q$8:Q$191,MATCH($B227,'I.Supplementary 2019-20'!$B$8:$B$191,0))),INDEX('KI 2019-20'!Q$9:Q$383,MATCH($B227,'KI 2019-20'!$B$9:$B$383,0)))</f>
        <v>0</v>
      </c>
      <c r="M227" s="155">
        <f>_xlfn.IFNA(IF($B227=$B$382,0,INDEX('I.Supplementary 2019-20'!R$8:R$191,MATCH($B227,'I.Supplementary 2019-20'!$B$8:$B$191,0))),INDEX('KI 2019-20'!R$9:R$383,MATCH($B227,'KI 2019-20'!$B$9:$B$383,0)))</f>
        <v>0</v>
      </c>
      <c r="N227" s="153">
        <f>_xlfn.IFNA(IF($B227=$B$382,0,INDEX('I.Supplementary 2019-20'!S$8:S$191,MATCH($B227,'I.Supplementary 2019-20'!$B$8:$B$191,0))),INDEX('KI 2019-20'!S$9:S$383,MATCH($B227,'KI 2019-20'!$B$9:$B$383,0)))</f>
        <v>40.676337437172307</v>
      </c>
      <c r="O227" s="153">
        <f>_xlfn.IFNA(IF($B227=$B$382,0,INDEX('I.Supplementary 2019-20'!T$8:T$191,MATCH($B227,'I.Supplementary 2019-20'!$B$8:$B$191,0))),INDEX('KI 2019-20'!T$9:T$383,MATCH($B227,'KI 2019-20'!$B$9:$B$383,0)))</f>
        <v>6.8506130051183529</v>
      </c>
      <c r="P227" s="153">
        <f>_xlfn.IFNA(IF($B227=$B$382,0,INDEX('I.Supplementary 2019-20'!U$8:U$191,MATCH($B227,'I.Supplementary 2019-20'!$B$8:$B$191,0))),INDEX('KI 2019-20'!U$9:U$383,MATCH($B227,'KI 2019-20'!$B$9:$B$383,0)))</f>
        <v>0</v>
      </c>
      <c r="Q227" s="153">
        <f>_xlfn.IFNA(IF($B227=$B$382,0,INDEX('I.Supplementary 2019-20'!V$8:V$191,MATCH($B227,'I.Supplementary 2019-20'!$B$8:$B$191,0))),INDEX('KI 2019-20'!V$9:V$383,MATCH($B227,'KI 2019-20'!$B$9:$B$383,0)))</f>
        <v>0</v>
      </c>
      <c r="R227" s="155">
        <f>_xlfn.IFNA(IF($B227=$B$382,0,INDEX('I.Supplementary 2019-20'!W$8:W$191,MATCH($B227,'I.Supplementary 2019-20'!$B$8:$B$191,0))),INDEX('KI 2019-20'!W$9:W$383,MATCH($B227,'KI 2019-20'!$B$9:$B$383,0)))</f>
        <v>0</v>
      </c>
      <c r="S227" s="153">
        <f>_xlfn.IFNA(IF($B227=$B$382,0,INDEX('I.Supplementary 2019-20'!X$8:X$191,MATCH($B227,'I.Supplementary 2019-20'!$B$8:$B$191,0))),INDEX('KI 2019-20'!X$9:X$383,MATCH($B227,'KI 2019-20'!$B$9:$B$383,0)))</f>
        <v>51.747899256826003</v>
      </c>
      <c r="T227" s="153">
        <f>_xlfn.IFNA(IF($B227=$B$382,0,INDEX('I.Supplementary 2019-20'!Y$8:Y$191,MATCH($B227,'I.Supplementary 2019-20'!$B$8:$B$191,0))),INDEX('KI 2019-20'!Y$9:Y$383,MATCH($B227,'KI 2019-20'!$B$9:$B$383,0)))</f>
        <v>6.9765591232564557</v>
      </c>
      <c r="U227" s="153">
        <f>_xlfn.IFNA(IF($B227=$B$382,0,INDEX('I.Supplementary 2019-20'!Z$8:Z$191,MATCH($B227,'I.Supplementary 2019-20'!$B$8:$B$191,0))),INDEX('KI 2019-20'!Z$9:Z$383,MATCH($B227,'KI 2019-20'!$B$9:$B$383,0)))</f>
        <v>0</v>
      </c>
      <c r="V227" s="153">
        <f>_xlfn.IFNA(IF($B227=$B$382,0,INDEX('I.Supplementary 2019-20'!AA$8:AA$191,MATCH($B227,'I.Supplementary 2019-20'!$B$8:$B$191,0))),INDEX('KI 2019-20'!AA$9:AA$383,MATCH($B227,'KI 2019-20'!$B$9:$B$383,0)))</f>
        <v>0</v>
      </c>
      <c r="W227" s="155">
        <f>_xlfn.IFNA(IF($B227=$B$382,0,INDEX('I.Supplementary 2019-20'!AB$8:AB$191,MATCH($B227,'I.Supplementary 2019-20'!$B$8:$B$191,0))),INDEX('KI 2019-20'!AB$9:AB$383,MATCH($B227,'KI 2019-20'!$B$9:$B$383,0)))</f>
        <v>0</v>
      </c>
      <c r="Y227" s="154">
        <f>_xlfn.IFNA(IF($B227=$B$382,0,INDEX('I.Supplementary 2019-20'!$I$8:$I$191,MATCH($B227,'I.Supplementary 2019-20'!$B$8:$B$191,0))),INDEX('KI 2019-20'!$I$9:$I$383,MATCH($B227,'KI 2019-20'!$B$9:$B$383,0)))</f>
        <v>11.1975079377918</v>
      </c>
      <c r="Z227" s="153">
        <f>_xlfn.IFNA(IF($B227=$B$382,0,INDEX('I.Supplementary 2019-20'!$J$8:$J$191,MATCH($B227,'I.Supplementary 2019-20'!$B$8:$B$191,0))),INDEX('KI 2019-20'!$J$9:$J$383,MATCH($B227,'KI 2019-20'!$B$9:$B$383,0)))</f>
        <v>47.526950442290662</v>
      </c>
      <c r="AA227" s="155">
        <f>_xlfn.IFNA(IF($B227=$B$382,0,INDEX('I.Supplementary 2019-20'!$H$8:$H$191,MATCH($B227,'I.Supplementary 2019-20'!$B$8:$B$191,0))),INDEX('KI 2019-20'!$H$9:$H$383,MATCH($B227,'KI 2019-20'!$B$9:$B$383,0)))</f>
        <v>58.724458380082467</v>
      </c>
      <c r="AC227" s="156">
        <f>I227*('Other inputs'!$C$6/'Other inputs'!$C$5)</f>
        <v>11.251953865595102</v>
      </c>
      <c r="AD227" s="149">
        <f>IF(B227=$B$35,J227*('Other inputs'!$C$6/'Other inputs'!$C$5)-('Other inputs'!$C$18/1000000),J227*('Other inputs'!$C$6/'Other inputs'!$C$5))</f>
        <v>0.12799819338271548</v>
      </c>
      <c r="AE227" s="149">
        <f>K227*('Other inputs'!$C$6/'Other inputs'!$C$5)</f>
        <v>0</v>
      </c>
      <c r="AF227" s="149">
        <f>L227*('Other inputs'!$C$6/'Other inputs'!$C$5)</f>
        <v>0</v>
      </c>
      <c r="AG227" s="188">
        <f>M227*('Other inputs'!$C$6/'Other inputs'!$C$5)</f>
        <v>0</v>
      </c>
      <c r="AH227" s="149">
        <f>N227*('Other inputs'!$C$6/'Other inputs'!$C$5)</f>
        <v>41.339088352645582</v>
      </c>
      <c r="AI227" s="149">
        <f>O227*('Other inputs'!$C$6/'Other inputs'!$C$5)</f>
        <v>6.9622319542852509</v>
      </c>
      <c r="AJ227" s="149">
        <f>P227*('Other inputs'!$C$6/'Other inputs'!$C$5)</f>
        <v>0</v>
      </c>
      <c r="AK227" s="149">
        <f>Q227*('Other inputs'!$C$6/'Other inputs'!$C$5)</f>
        <v>0</v>
      </c>
      <c r="AL227" s="188">
        <f>R227*('Other inputs'!$C$6/'Other inputs'!$C$5)</f>
        <v>0</v>
      </c>
      <c r="AM227" s="156">
        <f t="shared" si="46"/>
        <v>52.591042218240688</v>
      </c>
      <c r="AN227" s="149">
        <f t="shared" si="47"/>
        <v>7.0902301476679668</v>
      </c>
      <c r="AO227" s="149">
        <f t="shared" si="48"/>
        <v>0</v>
      </c>
      <c r="AP227" s="149">
        <f t="shared" si="49"/>
        <v>0</v>
      </c>
      <c r="AQ227" s="188">
        <f t="shared" si="50"/>
        <v>0</v>
      </c>
      <c r="AR227" s="149"/>
      <c r="AS227" s="156">
        <f>IF(D227=$C$171,'Other inputs'!$C$12/1000000,SUM(AC227:AG227))</f>
        <v>11.379952058977818</v>
      </c>
      <c r="AT227" s="200">
        <f>IF(D227=$C$171,$Z$171*('Other inputs'!$C$6/'Other inputs'!$C$5),SUM(AH227:AL227))</f>
        <v>48.301320306930833</v>
      </c>
      <c r="AU227" s="210">
        <f t="shared" si="51"/>
        <v>59.681272365908654</v>
      </c>
      <c r="AV227" s="214"/>
      <c r="AW227" s="199">
        <f>IF($G227=1,0,AC227*('Other inputs'!$F$6/'Other inputs'!$F$5))</f>
        <v>11.314176651948621</v>
      </c>
      <c r="AX227" s="200">
        <f>IF($G227=1,0,AD227*('Other inputs'!$F$6/'Other inputs'!$F$5))</f>
        <v>0.12870601749358762</v>
      </c>
      <c r="AY227" s="200">
        <f>IF($G227=1,0,AE227*('Other inputs'!$F$6/'Other inputs'!$F$5))</f>
        <v>0</v>
      </c>
      <c r="AZ227" s="200">
        <f>IF($G227=1,0,AF227*('Other inputs'!$F$6/'Other inputs'!$F$5))</f>
        <v>0</v>
      </c>
      <c r="BA227" s="200">
        <f>IF($G227=1,0,AG227*('Other inputs'!$F$6/'Other inputs'!$F$5))</f>
        <v>0</v>
      </c>
      <c r="BB227" s="199">
        <f>IF($G227=1,0,AH227*('Other inputs'!$C$7/'Other inputs'!$C$6))</f>
        <v>41.339088352645582</v>
      </c>
      <c r="BC227" s="200">
        <f>IF($G227=1,0,AI227*('Other inputs'!$C$7/'Other inputs'!$C$6))</f>
        <v>6.9622319542852509</v>
      </c>
      <c r="BD227" s="200">
        <f>IF($G227=1,0,AJ227*('Other inputs'!$C$7/'Other inputs'!$C$6))</f>
        <v>0</v>
      </c>
      <c r="BE227" s="200">
        <f>IF($G227=1,0,AK227*('Other inputs'!$C$7/'Other inputs'!$C$6))</f>
        <v>0</v>
      </c>
      <c r="BF227" s="200">
        <f>IF($G227=1,0,AL227*('Other inputs'!$C$7/'Other inputs'!$C$6))</f>
        <v>0</v>
      </c>
      <c r="BG227" s="199">
        <f t="shared" si="52"/>
        <v>52.653265004594203</v>
      </c>
      <c r="BH227" s="200">
        <f t="shared" si="53"/>
        <v>7.0909379717788381</v>
      </c>
      <c r="BI227" s="200">
        <f t="shared" si="54"/>
        <v>0</v>
      </c>
      <c r="BJ227" s="200">
        <f t="shared" si="55"/>
        <v>0</v>
      </c>
      <c r="BK227" s="210">
        <f t="shared" si="56"/>
        <v>0</v>
      </c>
      <c r="BL227" s="200"/>
      <c r="BM227" s="199">
        <f>IF(D227=C$171,'Other inputs'!$C$13/1000000,SUM(AW227:BA227))</f>
        <v>11.442882669442209</v>
      </c>
      <c r="BN227" s="200">
        <f>IF(B227=$B$171,$AT$171*('Other inputs'!$C$7/'Other inputs'!$C$6),SUM(BB227:BF227))</f>
        <v>48.301320306930833</v>
      </c>
      <c r="BO227" s="188">
        <f t="shared" si="57"/>
        <v>59.744202976373046</v>
      </c>
    </row>
    <row r="228" spans="2:67">
      <c r="B228" s="121" t="str">
        <f>'KI 2019-20'!B229</f>
        <v>E3731</v>
      </c>
      <c r="C228" s="160" t="str">
        <f t="shared" si="44"/>
        <v>E3731</v>
      </c>
      <c r="D228" s="160" t="str">
        <f t="shared" si="45"/>
        <v>E3731</v>
      </c>
      <c r="E228" t="str">
        <f>INDEX('KI 2019-20'!D$9:D$383,MATCH($B228,'KI 2019-20'!$B$9:$B$383,0))</f>
        <v>SD</v>
      </c>
      <c r="F228">
        <f>INDEX('KI 2019-20'!E$9:E$383,MATCH($B228,'KI 2019-20'!$B$9:$B$383,0))</f>
        <v>0</v>
      </c>
      <c r="G228" s="119">
        <v>0</v>
      </c>
      <c r="H228" s="120" t="str">
        <f>INDEX('KI 2019-20'!F$9:F$383,MATCH($B228,'KI 2019-20'!$B$9:$B$383,0))</f>
        <v>North Warwickshire</v>
      </c>
      <c r="I228" s="154">
        <f>_xlfn.IFNA(IF($B228=$B$382,0,INDEX('I.Supplementary 2019-20'!N$8:N$191,MATCH($B228,'I.Supplementary 2019-20'!$B$8:$B$191,0))),INDEX('KI 2019-20'!N$9:N$383,MATCH($B228,'KI 2019-20'!$B$9:$B$383,0)))</f>
        <v>0</v>
      </c>
      <c r="J228" s="153">
        <f>_xlfn.IFNA(IF($B228=$B$382,0,INDEX('I.Supplementary 2019-20'!O$8:O$191,MATCH($B228,'I.Supplementary 2019-20'!$B$8:$B$191,0))),INDEX('KI 2019-20'!O$9:O$383,MATCH($B228,'KI 2019-20'!$B$9:$B$383,0)))</f>
        <v>0</v>
      </c>
      <c r="K228" s="153">
        <f>_xlfn.IFNA(IF($B228=$B$382,0,INDEX('I.Supplementary 2019-20'!P$8:P$191,MATCH($B228,'I.Supplementary 2019-20'!$B$8:$B$191,0))),INDEX('KI 2019-20'!P$9:P$383,MATCH($B228,'KI 2019-20'!$B$9:$B$383,0)))</f>
        <v>0</v>
      </c>
      <c r="L228" s="153">
        <f>_xlfn.IFNA(IF($B228=$B$382,0,INDEX('I.Supplementary 2019-20'!Q$8:Q$191,MATCH($B228,'I.Supplementary 2019-20'!$B$8:$B$191,0))),INDEX('KI 2019-20'!Q$9:Q$383,MATCH($B228,'KI 2019-20'!$B$9:$B$383,0)))</f>
        <v>0</v>
      </c>
      <c r="M228" s="155">
        <f>_xlfn.IFNA(IF($B228=$B$382,0,INDEX('I.Supplementary 2019-20'!R$8:R$191,MATCH($B228,'I.Supplementary 2019-20'!$B$8:$B$191,0))),INDEX('KI 2019-20'!R$9:R$383,MATCH($B228,'KI 2019-20'!$B$9:$B$383,0)))</f>
        <v>0</v>
      </c>
      <c r="N228" s="153">
        <f>_xlfn.IFNA(IF($B228=$B$382,0,INDEX('I.Supplementary 2019-20'!S$8:S$191,MATCH($B228,'I.Supplementary 2019-20'!$B$8:$B$191,0))),INDEX('KI 2019-20'!S$9:S$383,MATCH($B228,'KI 2019-20'!$B$9:$B$383,0)))</f>
        <v>0</v>
      </c>
      <c r="O228" s="153">
        <f>_xlfn.IFNA(IF($B228=$B$382,0,INDEX('I.Supplementary 2019-20'!T$8:T$191,MATCH($B228,'I.Supplementary 2019-20'!$B$8:$B$191,0))),INDEX('KI 2019-20'!T$9:T$383,MATCH($B228,'KI 2019-20'!$B$9:$B$383,0)))</f>
        <v>1.8908475732104875</v>
      </c>
      <c r="P228" s="153">
        <f>_xlfn.IFNA(IF($B228=$B$382,0,INDEX('I.Supplementary 2019-20'!U$8:U$191,MATCH($B228,'I.Supplementary 2019-20'!$B$8:$B$191,0))),INDEX('KI 2019-20'!U$9:U$383,MATCH($B228,'KI 2019-20'!$B$9:$B$383,0)))</f>
        <v>0</v>
      </c>
      <c r="Q228" s="153">
        <f>_xlfn.IFNA(IF($B228=$B$382,0,INDEX('I.Supplementary 2019-20'!V$8:V$191,MATCH($B228,'I.Supplementary 2019-20'!$B$8:$B$191,0))),INDEX('KI 2019-20'!V$9:V$383,MATCH($B228,'KI 2019-20'!$B$9:$B$383,0)))</f>
        <v>0</v>
      </c>
      <c r="R228" s="155">
        <f>_xlfn.IFNA(IF($B228=$B$382,0,INDEX('I.Supplementary 2019-20'!W$8:W$191,MATCH($B228,'I.Supplementary 2019-20'!$B$8:$B$191,0))),INDEX('KI 2019-20'!W$9:W$383,MATCH($B228,'KI 2019-20'!$B$9:$B$383,0)))</f>
        <v>0</v>
      </c>
      <c r="S228" s="153">
        <f>_xlfn.IFNA(IF($B228=$B$382,0,INDEX('I.Supplementary 2019-20'!X$8:X$191,MATCH($B228,'I.Supplementary 2019-20'!$B$8:$B$191,0))),INDEX('KI 2019-20'!X$9:X$383,MATCH($B228,'KI 2019-20'!$B$9:$B$383,0)))</f>
        <v>0</v>
      </c>
      <c r="T228" s="153">
        <f>_xlfn.IFNA(IF($B228=$B$382,0,INDEX('I.Supplementary 2019-20'!Y$8:Y$191,MATCH($B228,'I.Supplementary 2019-20'!$B$8:$B$191,0))),INDEX('KI 2019-20'!Y$9:Y$383,MATCH($B228,'KI 2019-20'!$B$9:$B$383,0)))</f>
        <v>1.8908475732104875</v>
      </c>
      <c r="U228" s="153">
        <f>_xlfn.IFNA(IF($B228=$B$382,0,INDEX('I.Supplementary 2019-20'!Z$8:Z$191,MATCH($B228,'I.Supplementary 2019-20'!$B$8:$B$191,0))),INDEX('KI 2019-20'!Z$9:Z$383,MATCH($B228,'KI 2019-20'!$B$9:$B$383,0)))</f>
        <v>0</v>
      </c>
      <c r="V228" s="153">
        <f>_xlfn.IFNA(IF($B228=$B$382,0,INDEX('I.Supplementary 2019-20'!AA$8:AA$191,MATCH($B228,'I.Supplementary 2019-20'!$B$8:$B$191,0))),INDEX('KI 2019-20'!AA$9:AA$383,MATCH($B228,'KI 2019-20'!$B$9:$B$383,0)))</f>
        <v>0</v>
      </c>
      <c r="W228" s="155">
        <f>_xlfn.IFNA(IF($B228=$B$382,0,INDEX('I.Supplementary 2019-20'!AB$8:AB$191,MATCH($B228,'I.Supplementary 2019-20'!$B$8:$B$191,0))),INDEX('KI 2019-20'!AB$9:AB$383,MATCH($B228,'KI 2019-20'!$B$9:$B$383,0)))</f>
        <v>0</v>
      </c>
      <c r="Y228" s="154">
        <f>_xlfn.IFNA(IF($B228=$B$382,0,INDEX('I.Supplementary 2019-20'!$I$8:$I$191,MATCH($B228,'I.Supplementary 2019-20'!$B$8:$B$191,0))),INDEX('KI 2019-20'!$I$9:$I$383,MATCH($B228,'KI 2019-20'!$B$9:$B$383,0)))</f>
        <v>0</v>
      </c>
      <c r="Z228" s="153">
        <f>_xlfn.IFNA(IF($B228=$B$382,0,INDEX('I.Supplementary 2019-20'!$J$8:$J$191,MATCH($B228,'I.Supplementary 2019-20'!$B$8:$B$191,0))),INDEX('KI 2019-20'!$J$9:$J$383,MATCH($B228,'KI 2019-20'!$B$9:$B$383,0)))</f>
        <v>1.8908475732104875</v>
      </c>
      <c r="AA228" s="155">
        <f>_xlfn.IFNA(IF($B228=$B$382,0,INDEX('I.Supplementary 2019-20'!$H$8:$H$191,MATCH($B228,'I.Supplementary 2019-20'!$B$8:$B$191,0))),INDEX('KI 2019-20'!$H$9:$H$383,MATCH($B228,'KI 2019-20'!$B$9:$B$383,0)))</f>
        <v>1.8908475732104875</v>
      </c>
      <c r="AC228" s="156">
        <f>I228*('Other inputs'!$C$6/'Other inputs'!$C$5)</f>
        <v>0</v>
      </c>
      <c r="AD228" s="149">
        <f>IF(B228=$B$35,J228*('Other inputs'!$C$6/'Other inputs'!$C$5)-('Other inputs'!$C$18/1000000),J228*('Other inputs'!$C$6/'Other inputs'!$C$5))</f>
        <v>0</v>
      </c>
      <c r="AE228" s="149">
        <f>K228*('Other inputs'!$C$6/'Other inputs'!$C$5)</f>
        <v>0</v>
      </c>
      <c r="AF228" s="149">
        <f>L228*('Other inputs'!$C$6/'Other inputs'!$C$5)</f>
        <v>0</v>
      </c>
      <c r="AG228" s="188">
        <f>M228*('Other inputs'!$C$6/'Other inputs'!$C$5)</f>
        <v>0</v>
      </c>
      <c r="AH228" s="149">
        <f>N228*('Other inputs'!$C$6/'Other inputs'!$C$5)</f>
        <v>0</v>
      </c>
      <c r="AI228" s="149">
        <f>O228*('Other inputs'!$C$6/'Other inputs'!$C$5)</f>
        <v>1.9216556803096401</v>
      </c>
      <c r="AJ228" s="149">
        <f>P228*('Other inputs'!$C$6/'Other inputs'!$C$5)</f>
        <v>0</v>
      </c>
      <c r="AK228" s="149">
        <f>Q228*('Other inputs'!$C$6/'Other inputs'!$C$5)</f>
        <v>0</v>
      </c>
      <c r="AL228" s="188">
        <f>R228*('Other inputs'!$C$6/'Other inputs'!$C$5)</f>
        <v>0</v>
      </c>
      <c r="AM228" s="156">
        <f t="shared" si="46"/>
        <v>0</v>
      </c>
      <c r="AN228" s="149">
        <f t="shared" si="47"/>
        <v>1.9216556803096401</v>
      </c>
      <c r="AO228" s="149">
        <f t="shared" si="48"/>
        <v>0</v>
      </c>
      <c r="AP228" s="149">
        <f t="shared" si="49"/>
        <v>0</v>
      </c>
      <c r="AQ228" s="188">
        <f t="shared" si="50"/>
        <v>0</v>
      </c>
      <c r="AR228" s="149"/>
      <c r="AS228" s="156">
        <f>IF(D228=$C$171,'Other inputs'!$C$12/1000000,SUM(AC228:AG228))</f>
        <v>0</v>
      </c>
      <c r="AT228" s="200">
        <f>IF(D228=$C$171,$Z$171*('Other inputs'!$C$6/'Other inputs'!$C$5),SUM(AH228:AL228))</f>
        <v>1.9216556803096401</v>
      </c>
      <c r="AU228" s="210">
        <f t="shared" si="51"/>
        <v>1.9216556803096401</v>
      </c>
      <c r="AV228" s="214"/>
      <c r="AW228" s="199">
        <f>IF($G228=1,0,AC228*('Other inputs'!$F$6/'Other inputs'!$F$5))</f>
        <v>0</v>
      </c>
      <c r="AX228" s="200">
        <f>IF($G228=1,0,AD228*('Other inputs'!$F$6/'Other inputs'!$F$5))</f>
        <v>0</v>
      </c>
      <c r="AY228" s="200">
        <f>IF($G228=1,0,AE228*('Other inputs'!$F$6/'Other inputs'!$F$5))</f>
        <v>0</v>
      </c>
      <c r="AZ228" s="200">
        <f>IF($G228=1,0,AF228*('Other inputs'!$F$6/'Other inputs'!$F$5))</f>
        <v>0</v>
      </c>
      <c r="BA228" s="200">
        <f>IF($G228=1,0,AG228*('Other inputs'!$F$6/'Other inputs'!$F$5))</f>
        <v>0</v>
      </c>
      <c r="BB228" s="199">
        <f>IF($G228=1,0,AH228*('Other inputs'!$C$7/'Other inputs'!$C$6))</f>
        <v>0</v>
      </c>
      <c r="BC228" s="200">
        <f>IF($G228=1,0,AI228*('Other inputs'!$C$7/'Other inputs'!$C$6))</f>
        <v>1.9216556803096401</v>
      </c>
      <c r="BD228" s="200">
        <f>IF($G228=1,0,AJ228*('Other inputs'!$C$7/'Other inputs'!$C$6))</f>
        <v>0</v>
      </c>
      <c r="BE228" s="200">
        <f>IF($G228=1,0,AK228*('Other inputs'!$C$7/'Other inputs'!$C$6))</f>
        <v>0</v>
      </c>
      <c r="BF228" s="200">
        <f>IF($G228=1,0,AL228*('Other inputs'!$C$7/'Other inputs'!$C$6))</f>
        <v>0</v>
      </c>
      <c r="BG228" s="199">
        <f t="shared" si="52"/>
        <v>0</v>
      </c>
      <c r="BH228" s="200">
        <f t="shared" si="53"/>
        <v>1.9216556803096401</v>
      </c>
      <c r="BI228" s="200">
        <f t="shared" si="54"/>
        <v>0</v>
      </c>
      <c r="BJ228" s="200">
        <f t="shared" si="55"/>
        <v>0</v>
      </c>
      <c r="BK228" s="210">
        <f t="shared" si="56"/>
        <v>0</v>
      </c>
      <c r="BL228" s="200"/>
      <c r="BM228" s="199">
        <f>IF(D228=C$171,'Other inputs'!$C$13/1000000,SUM(AW228:BA228))</f>
        <v>0</v>
      </c>
      <c r="BN228" s="200">
        <f>IF(B228=$B$171,$AT$171*('Other inputs'!$C$7/'Other inputs'!$C$6),SUM(BB228:BF228))</f>
        <v>1.9216556803096401</v>
      </c>
      <c r="BO228" s="188">
        <f t="shared" si="57"/>
        <v>1.9216556803096401</v>
      </c>
    </row>
    <row r="229" spans="2:67">
      <c r="B229" s="121" t="str">
        <f>'KI 2019-20'!B230</f>
        <v>E2437</v>
      </c>
      <c r="C229" s="160" t="str">
        <f t="shared" si="44"/>
        <v>E2437</v>
      </c>
      <c r="D229" s="160" t="str">
        <f t="shared" si="45"/>
        <v>E2437</v>
      </c>
      <c r="E229" t="str">
        <f>INDEX('KI 2019-20'!D$9:D$383,MATCH($B229,'KI 2019-20'!$B$9:$B$383,0))</f>
        <v>SD</v>
      </c>
      <c r="F229" t="str">
        <f>INDEX('KI 2019-20'!E$9:E$383,MATCH($B229,'KI 2019-20'!$B$9:$B$383,0))</f>
        <v>P1913</v>
      </c>
      <c r="G229" s="119">
        <v>0</v>
      </c>
      <c r="H229" s="120" t="str">
        <f>INDEX('KI 2019-20'!F$9:F$383,MATCH($B229,'KI 2019-20'!$B$9:$B$383,0))</f>
        <v>North West Leicestershire</v>
      </c>
      <c r="I229" s="154">
        <f>_xlfn.IFNA(IF($B229=$B$382,0,INDEX('I.Supplementary 2019-20'!N$8:N$191,MATCH($B229,'I.Supplementary 2019-20'!$B$8:$B$191,0))),INDEX('KI 2019-20'!N$9:N$383,MATCH($B229,'KI 2019-20'!$B$9:$B$383,0)))</f>
        <v>0</v>
      </c>
      <c r="J229" s="153">
        <f>_xlfn.IFNA(IF($B229=$B$382,0,INDEX('I.Supplementary 2019-20'!O$8:O$191,MATCH($B229,'I.Supplementary 2019-20'!$B$8:$B$191,0))),INDEX('KI 2019-20'!O$9:O$383,MATCH($B229,'KI 2019-20'!$B$9:$B$383,0)))</f>
        <v>0</v>
      </c>
      <c r="K229" s="153">
        <f>_xlfn.IFNA(IF($B229=$B$382,0,INDEX('I.Supplementary 2019-20'!P$8:P$191,MATCH($B229,'I.Supplementary 2019-20'!$B$8:$B$191,0))),INDEX('KI 2019-20'!P$9:P$383,MATCH($B229,'KI 2019-20'!$B$9:$B$383,0)))</f>
        <v>0</v>
      </c>
      <c r="L229" s="153">
        <f>_xlfn.IFNA(IF($B229=$B$382,0,INDEX('I.Supplementary 2019-20'!Q$8:Q$191,MATCH($B229,'I.Supplementary 2019-20'!$B$8:$B$191,0))),INDEX('KI 2019-20'!Q$9:Q$383,MATCH($B229,'KI 2019-20'!$B$9:$B$383,0)))</f>
        <v>0</v>
      </c>
      <c r="M229" s="155">
        <f>_xlfn.IFNA(IF($B229=$B$382,0,INDEX('I.Supplementary 2019-20'!R$8:R$191,MATCH($B229,'I.Supplementary 2019-20'!$B$8:$B$191,0))),INDEX('KI 2019-20'!R$9:R$383,MATCH($B229,'KI 2019-20'!$B$9:$B$383,0)))</f>
        <v>0</v>
      </c>
      <c r="N229" s="153">
        <f>_xlfn.IFNA(IF($B229=$B$382,0,INDEX('I.Supplementary 2019-20'!S$8:S$191,MATCH($B229,'I.Supplementary 2019-20'!$B$8:$B$191,0))),INDEX('KI 2019-20'!S$9:S$383,MATCH($B229,'KI 2019-20'!$B$9:$B$383,0)))</f>
        <v>0</v>
      </c>
      <c r="O229" s="153">
        <f>_xlfn.IFNA(IF($B229=$B$382,0,INDEX('I.Supplementary 2019-20'!T$8:T$191,MATCH($B229,'I.Supplementary 2019-20'!$B$8:$B$191,0))),INDEX('KI 2019-20'!T$9:T$383,MATCH($B229,'KI 2019-20'!$B$9:$B$383,0)))</f>
        <v>2.3650823535848673</v>
      </c>
      <c r="P229" s="153">
        <f>_xlfn.IFNA(IF($B229=$B$382,0,INDEX('I.Supplementary 2019-20'!U$8:U$191,MATCH($B229,'I.Supplementary 2019-20'!$B$8:$B$191,0))),INDEX('KI 2019-20'!U$9:U$383,MATCH($B229,'KI 2019-20'!$B$9:$B$383,0)))</f>
        <v>0</v>
      </c>
      <c r="Q229" s="153">
        <f>_xlfn.IFNA(IF($B229=$B$382,0,INDEX('I.Supplementary 2019-20'!V$8:V$191,MATCH($B229,'I.Supplementary 2019-20'!$B$8:$B$191,0))),INDEX('KI 2019-20'!V$9:V$383,MATCH($B229,'KI 2019-20'!$B$9:$B$383,0)))</f>
        <v>0</v>
      </c>
      <c r="R229" s="155">
        <f>_xlfn.IFNA(IF($B229=$B$382,0,INDEX('I.Supplementary 2019-20'!W$8:W$191,MATCH($B229,'I.Supplementary 2019-20'!$B$8:$B$191,0))),INDEX('KI 2019-20'!W$9:W$383,MATCH($B229,'KI 2019-20'!$B$9:$B$383,0)))</f>
        <v>0</v>
      </c>
      <c r="S229" s="153">
        <f>_xlfn.IFNA(IF($B229=$B$382,0,INDEX('I.Supplementary 2019-20'!X$8:X$191,MATCH($B229,'I.Supplementary 2019-20'!$B$8:$B$191,0))),INDEX('KI 2019-20'!X$9:X$383,MATCH($B229,'KI 2019-20'!$B$9:$B$383,0)))</f>
        <v>0</v>
      </c>
      <c r="T229" s="153">
        <f>_xlfn.IFNA(IF($B229=$B$382,0,INDEX('I.Supplementary 2019-20'!Y$8:Y$191,MATCH($B229,'I.Supplementary 2019-20'!$B$8:$B$191,0))),INDEX('KI 2019-20'!Y$9:Y$383,MATCH($B229,'KI 2019-20'!$B$9:$B$383,0)))</f>
        <v>2.3650823535848673</v>
      </c>
      <c r="U229" s="153">
        <f>_xlfn.IFNA(IF($B229=$B$382,0,INDEX('I.Supplementary 2019-20'!Z$8:Z$191,MATCH($B229,'I.Supplementary 2019-20'!$B$8:$B$191,0))),INDEX('KI 2019-20'!Z$9:Z$383,MATCH($B229,'KI 2019-20'!$B$9:$B$383,0)))</f>
        <v>0</v>
      </c>
      <c r="V229" s="153">
        <f>_xlfn.IFNA(IF($B229=$B$382,0,INDEX('I.Supplementary 2019-20'!AA$8:AA$191,MATCH($B229,'I.Supplementary 2019-20'!$B$8:$B$191,0))),INDEX('KI 2019-20'!AA$9:AA$383,MATCH($B229,'KI 2019-20'!$B$9:$B$383,0)))</f>
        <v>0</v>
      </c>
      <c r="W229" s="155">
        <f>_xlfn.IFNA(IF($B229=$B$382,0,INDEX('I.Supplementary 2019-20'!AB$8:AB$191,MATCH($B229,'I.Supplementary 2019-20'!$B$8:$B$191,0))),INDEX('KI 2019-20'!AB$9:AB$383,MATCH($B229,'KI 2019-20'!$B$9:$B$383,0)))</f>
        <v>0</v>
      </c>
      <c r="Y229" s="154">
        <f>_xlfn.IFNA(IF($B229=$B$382,0,INDEX('I.Supplementary 2019-20'!$I$8:$I$191,MATCH($B229,'I.Supplementary 2019-20'!$B$8:$B$191,0))),INDEX('KI 2019-20'!$I$9:$I$383,MATCH($B229,'KI 2019-20'!$B$9:$B$383,0)))</f>
        <v>0</v>
      </c>
      <c r="Z229" s="153">
        <f>_xlfn.IFNA(IF($B229=$B$382,0,INDEX('I.Supplementary 2019-20'!$J$8:$J$191,MATCH($B229,'I.Supplementary 2019-20'!$B$8:$B$191,0))),INDEX('KI 2019-20'!$J$9:$J$383,MATCH($B229,'KI 2019-20'!$B$9:$B$383,0)))</f>
        <v>2.3650823535848673</v>
      </c>
      <c r="AA229" s="155">
        <f>_xlfn.IFNA(IF($B229=$B$382,0,INDEX('I.Supplementary 2019-20'!$H$8:$H$191,MATCH($B229,'I.Supplementary 2019-20'!$B$8:$B$191,0))),INDEX('KI 2019-20'!$H$9:$H$383,MATCH($B229,'KI 2019-20'!$B$9:$B$383,0)))</f>
        <v>2.3650823535848673</v>
      </c>
      <c r="AC229" s="156">
        <f>I229*('Other inputs'!$C$6/'Other inputs'!$C$5)</f>
        <v>0</v>
      </c>
      <c r="AD229" s="149">
        <f>IF(B229=$B$35,J229*('Other inputs'!$C$6/'Other inputs'!$C$5)-('Other inputs'!$C$18/1000000),J229*('Other inputs'!$C$6/'Other inputs'!$C$5))</f>
        <v>0</v>
      </c>
      <c r="AE229" s="149">
        <f>K229*('Other inputs'!$C$6/'Other inputs'!$C$5)</f>
        <v>0</v>
      </c>
      <c r="AF229" s="149">
        <f>L229*('Other inputs'!$C$6/'Other inputs'!$C$5)</f>
        <v>0</v>
      </c>
      <c r="AG229" s="188">
        <f>M229*('Other inputs'!$C$6/'Other inputs'!$C$5)</f>
        <v>0</v>
      </c>
      <c r="AH229" s="149">
        <f>N229*('Other inputs'!$C$6/'Other inputs'!$C$5)</f>
        <v>0</v>
      </c>
      <c r="AI229" s="149">
        <f>O229*('Other inputs'!$C$6/'Other inputs'!$C$5)</f>
        <v>2.4036173002827876</v>
      </c>
      <c r="AJ229" s="149">
        <f>P229*('Other inputs'!$C$6/'Other inputs'!$C$5)</f>
        <v>0</v>
      </c>
      <c r="AK229" s="149">
        <f>Q229*('Other inputs'!$C$6/'Other inputs'!$C$5)</f>
        <v>0</v>
      </c>
      <c r="AL229" s="188">
        <f>R229*('Other inputs'!$C$6/'Other inputs'!$C$5)</f>
        <v>0</v>
      </c>
      <c r="AM229" s="156">
        <f t="shared" si="46"/>
        <v>0</v>
      </c>
      <c r="AN229" s="149">
        <f t="shared" si="47"/>
        <v>2.4036173002827876</v>
      </c>
      <c r="AO229" s="149">
        <f t="shared" si="48"/>
        <v>0</v>
      </c>
      <c r="AP229" s="149">
        <f t="shared" si="49"/>
        <v>0</v>
      </c>
      <c r="AQ229" s="188">
        <f t="shared" si="50"/>
        <v>0</v>
      </c>
      <c r="AR229" s="149"/>
      <c r="AS229" s="156">
        <f>IF(D229=$C$171,'Other inputs'!$C$12/1000000,SUM(AC229:AG229))</f>
        <v>0</v>
      </c>
      <c r="AT229" s="200">
        <f>IF(D229=$C$171,$Z$171*('Other inputs'!$C$6/'Other inputs'!$C$5),SUM(AH229:AL229))</f>
        <v>2.4036173002827876</v>
      </c>
      <c r="AU229" s="210">
        <f t="shared" si="51"/>
        <v>2.4036173002827876</v>
      </c>
      <c r="AV229" s="214"/>
      <c r="AW229" s="199">
        <f>IF($G229=1,0,AC229*('Other inputs'!$F$6/'Other inputs'!$F$5))</f>
        <v>0</v>
      </c>
      <c r="AX229" s="200">
        <f>IF($G229=1,0,AD229*('Other inputs'!$F$6/'Other inputs'!$F$5))</f>
        <v>0</v>
      </c>
      <c r="AY229" s="200">
        <f>IF($G229=1,0,AE229*('Other inputs'!$F$6/'Other inputs'!$F$5))</f>
        <v>0</v>
      </c>
      <c r="AZ229" s="200">
        <f>IF($G229=1,0,AF229*('Other inputs'!$F$6/'Other inputs'!$F$5))</f>
        <v>0</v>
      </c>
      <c r="BA229" s="200">
        <f>IF($G229=1,0,AG229*('Other inputs'!$F$6/'Other inputs'!$F$5))</f>
        <v>0</v>
      </c>
      <c r="BB229" s="199">
        <f>IF($G229=1,0,AH229*('Other inputs'!$C$7/'Other inputs'!$C$6))</f>
        <v>0</v>
      </c>
      <c r="BC229" s="200">
        <f>IF($G229=1,0,AI229*('Other inputs'!$C$7/'Other inputs'!$C$6))</f>
        <v>2.4036173002827876</v>
      </c>
      <c r="BD229" s="200">
        <f>IF($G229=1,0,AJ229*('Other inputs'!$C$7/'Other inputs'!$C$6))</f>
        <v>0</v>
      </c>
      <c r="BE229" s="200">
        <f>IF($G229=1,0,AK229*('Other inputs'!$C$7/'Other inputs'!$C$6))</f>
        <v>0</v>
      </c>
      <c r="BF229" s="200">
        <f>IF($G229=1,0,AL229*('Other inputs'!$C$7/'Other inputs'!$C$6))</f>
        <v>0</v>
      </c>
      <c r="BG229" s="199">
        <f t="shared" si="52"/>
        <v>0</v>
      </c>
      <c r="BH229" s="200">
        <f t="shared" si="53"/>
        <v>2.4036173002827876</v>
      </c>
      <c r="BI229" s="200">
        <f t="shared" si="54"/>
        <v>0</v>
      </c>
      <c r="BJ229" s="200">
        <f t="shared" si="55"/>
        <v>0</v>
      </c>
      <c r="BK229" s="210">
        <f t="shared" si="56"/>
        <v>0</v>
      </c>
      <c r="BL229" s="200"/>
      <c r="BM229" s="199">
        <f>IF(D229=C$171,'Other inputs'!$C$13/1000000,SUM(AW229:BA229))</f>
        <v>0</v>
      </c>
      <c r="BN229" s="200">
        <f>IF(B229=$B$171,$AT$171*('Other inputs'!$C$7/'Other inputs'!$C$6),SUM(BB229:BF229))</f>
        <v>2.4036173002827876</v>
      </c>
      <c r="BO229" s="188">
        <f t="shared" si="57"/>
        <v>2.4036173002827876</v>
      </c>
    </row>
    <row r="230" spans="2:67">
      <c r="B230" s="121" t="str">
        <f>'KI 2019-20'!B231</f>
        <v>E2721</v>
      </c>
      <c r="C230" s="160" t="str">
        <f t="shared" si="44"/>
        <v>E2721</v>
      </c>
      <c r="D230" s="160" t="str">
        <f t="shared" si="45"/>
        <v>E2721</v>
      </c>
      <c r="E230" t="str">
        <f>INDEX('KI 2019-20'!D$9:D$383,MATCH($B230,'KI 2019-20'!$B$9:$B$383,0))</f>
        <v>SCNFIR</v>
      </c>
      <c r="F230" t="str">
        <f>INDEX('KI 2019-20'!E$9:E$383,MATCH($B230,'KI 2019-20'!$B$9:$B$383,0))</f>
        <v>P1912</v>
      </c>
      <c r="G230" s="119">
        <v>0</v>
      </c>
      <c r="H230" s="120" t="str">
        <f>INDEX('KI 2019-20'!F$9:F$383,MATCH($B230,'KI 2019-20'!$B$9:$B$383,0))</f>
        <v>North Yorkshire</v>
      </c>
      <c r="I230" s="154">
        <f>_xlfn.IFNA(IF($B230=$B$382,0,INDEX('I.Supplementary 2019-20'!N$8:N$191,MATCH($B230,'I.Supplementary 2019-20'!$B$8:$B$191,0))),INDEX('KI 2019-20'!N$9:N$383,MATCH($B230,'KI 2019-20'!$B$9:$B$383,0)))</f>
        <v>0</v>
      </c>
      <c r="J230" s="153">
        <f>_xlfn.IFNA(IF($B230=$B$382,0,INDEX('I.Supplementary 2019-20'!O$8:O$191,MATCH($B230,'I.Supplementary 2019-20'!$B$8:$B$191,0))),INDEX('KI 2019-20'!O$9:O$383,MATCH($B230,'KI 2019-20'!$B$9:$B$383,0)))</f>
        <v>0</v>
      </c>
      <c r="K230" s="153">
        <f>_xlfn.IFNA(IF($B230=$B$382,0,INDEX('I.Supplementary 2019-20'!P$8:P$191,MATCH($B230,'I.Supplementary 2019-20'!$B$8:$B$191,0))),INDEX('KI 2019-20'!P$9:P$383,MATCH($B230,'KI 2019-20'!$B$9:$B$383,0)))</f>
        <v>0</v>
      </c>
      <c r="L230" s="153">
        <f>_xlfn.IFNA(IF($B230=$B$382,0,INDEX('I.Supplementary 2019-20'!Q$8:Q$191,MATCH($B230,'I.Supplementary 2019-20'!$B$8:$B$191,0))),INDEX('KI 2019-20'!Q$9:Q$383,MATCH($B230,'KI 2019-20'!$B$9:$B$383,0)))</f>
        <v>0</v>
      </c>
      <c r="M230" s="155">
        <f>_xlfn.IFNA(IF($B230=$B$382,0,INDEX('I.Supplementary 2019-20'!R$8:R$191,MATCH($B230,'I.Supplementary 2019-20'!$B$8:$B$191,0))),INDEX('KI 2019-20'!R$9:R$383,MATCH($B230,'KI 2019-20'!$B$9:$B$383,0)))</f>
        <v>0</v>
      </c>
      <c r="N230" s="153">
        <f>_xlfn.IFNA(IF($B230=$B$382,0,INDEX('I.Supplementary 2019-20'!S$8:S$191,MATCH($B230,'I.Supplementary 2019-20'!$B$8:$B$191,0))),INDEX('KI 2019-20'!S$9:S$383,MATCH($B230,'KI 2019-20'!$B$9:$B$383,0)))</f>
        <v>66.630786795079857</v>
      </c>
      <c r="O230" s="153">
        <f>_xlfn.IFNA(IF($B230=$B$382,0,INDEX('I.Supplementary 2019-20'!T$8:T$191,MATCH($B230,'I.Supplementary 2019-20'!$B$8:$B$191,0))),INDEX('KI 2019-20'!T$9:T$383,MATCH($B230,'KI 2019-20'!$B$9:$B$383,0)))</f>
        <v>0</v>
      </c>
      <c r="P230" s="153">
        <f>_xlfn.IFNA(IF($B230=$B$382,0,INDEX('I.Supplementary 2019-20'!U$8:U$191,MATCH($B230,'I.Supplementary 2019-20'!$B$8:$B$191,0))),INDEX('KI 2019-20'!U$9:U$383,MATCH($B230,'KI 2019-20'!$B$9:$B$383,0)))</f>
        <v>0</v>
      </c>
      <c r="Q230" s="153">
        <f>_xlfn.IFNA(IF($B230=$B$382,0,INDEX('I.Supplementary 2019-20'!V$8:V$191,MATCH($B230,'I.Supplementary 2019-20'!$B$8:$B$191,0))),INDEX('KI 2019-20'!V$9:V$383,MATCH($B230,'KI 2019-20'!$B$9:$B$383,0)))</f>
        <v>0</v>
      </c>
      <c r="R230" s="155">
        <f>_xlfn.IFNA(IF($B230=$B$382,0,INDEX('I.Supplementary 2019-20'!W$8:W$191,MATCH($B230,'I.Supplementary 2019-20'!$B$8:$B$191,0))),INDEX('KI 2019-20'!W$9:W$383,MATCH($B230,'KI 2019-20'!$B$9:$B$383,0)))</f>
        <v>0</v>
      </c>
      <c r="S230" s="153">
        <f>_xlfn.IFNA(IF($B230=$B$382,0,INDEX('I.Supplementary 2019-20'!X$8:X$191,MATCH($B230,'I.Supplementary 2019-20'!$B$8:$B$191,0))),INDEX('KI 2019-20'!X$9:X$383,MATCH($B230,'KI 2019-20'!$B$9:$B$383,0)))</f>
        <v>66.630786795079857</v>
      </c>
      <c r="T230" s="153">
        <f>_xlfn.IFNA(IF($B230=$B$382,0,INDEX('I.Supplementary 2019-20'!Y$8:Y$191,MATCH($B230,'I.Supplementary 2019-20'!$B$8:$B$191,0))),INDEX('KI 2019-20'!Y$9:Y$383,MATCH($B230,'KI 2019-20'!$B$9:$B$383,0)))</f>
        <v>0</v>
      </c>
      <c r="U230" s="153">
        <f>_xlfn.IFNA(IF($B230=$B$382,0,INDEX('I.Supplementary 2019-20'!Z$8:Z$191,MATCH($B230,'I.Supplementary 2019-20'!$B$8:$B$191,0))),INDEX('KI 2019-20'!Z$9:Z$383,MATCH($B230,'KI 2019-20'!$B$9:$B$383,0)))</f>
        <v>0</v>
      </c>
      <c r="V230" s="153">
        <f>_xlfn.IFNA(IF($B230=$B$382,0,INDEX('I.Supplementary 2019-20'!AA$8:AA$191,MATCH($B230,'I.Supplementary 2019-20'!$B$8:$B$191,0))),INDEX('KI 2019-20'!AA$9:AA$383,MATCH($B230,'KI 2019-20'!$B$9:$B$383,0)))</f>
        <v>0</v>
      </c>
      <c r="W230" s="155">
        <f>_xlfn.IFNA(IF($B230=$B$382,0,INDEX('I.Supplementary 2019-20'!AB$8:AB$191,MATCH($B230,'I.Supplementary 2019-20'!$B$8:$B$191,0))),INDEX('KI 2019-20'!AB$9:AB$383,MATCH($B230,'KI 2019-20'!$B$9:$B$383,0)))</f>
        <v>0</v>
      </c>
      <c r="Y230" s="154">
        <f>_xlfn.IFNA(IF($B230=$B$382,0,INDEX('I.Supplementary 2019-20'!$I$8:$I$191,MATCH($B230,'I.Supplementary 2019-20'!$B$8:$B$191,0))),INDEX('KI 2019-20'!$I$9:$I$383,MATCH($B230,'KI 2019-20'!$B$9:$B$383,0)))</f>
        <v>0</v>
      </c>
      <c r="Z230" s="153">
        <f>_xlfn.IFNA(IF($B230=$B$382,0,INDEX('I.Supplementary 2019-20'!$J$8:$J$191,MATCH($B230,'I.Supplementary 2019-20'!$B$8:$B$191,0))),INDEX('KI 2019-20'!$J$9:$J$383,MATCH($B230,'KI 2019-20'!$B$9:$B$383,0)))</f>
        <v>66.630786795079857</v>
      </c>
      <c r="AA230" s="155">
        <f>_xlfn.IFNA(IF($B230=$B$382,0,INDEX('I.Supplementary 2019-20'!$H$8:$H$191,MATCH($B230,'I.Supplementary 2019-20'!$B$8:$B$191,0))),INDEX('KI 2019-20'!$H$9:$H$383,MATCH($B230,'KI 2019-20'!$B$9:$B$383,0)))</f>
        <v>66.630786795079857</v>
      </c>
      <c r="AC230" s="156">
        <f>I230*('Other inputs'!$C$6/'Other inputs'!$C$5)</f>
        <v>0</v>
      </c>
      <c r="AD230" s="149">
        <f>IF(B230=$B$35,J230*('Other inputs'!$C$6/'Other inputs'!$C$5)-('Other inputs'!$C$18/1000000),J230*('Other inputs'!$C$6/'Other inputs'!$C$5))</f>
        <v>0</v>
      </c>
      <c r="AE230" s="149">
        <f>K230*('Other inputs'!$C$6/'Other inputs'!$C$5)</f>
        <v>0</v>
      </c>
      <c r="AF230" s="149">
        <f>L230*('Other inputs'!$C$6/'Other inputs'!$C$5)</f>
        <v>0</v>
      </c>
      <c r="AG230" s="188">
        <f>M230*('Other inputs'!$C$6/'Other inputs'!$C$5)</f>
        <v>0</v>
      </c>
      <c r="AH230" s="149">
        <f>N230*('Other inputs'!$C$6/'Other inputs'!$C$5)</f>
        <v>67.716420795814358</v>
      </c>
      <c r="AI230" s="149">
        <f>O230*('Other inputs'!$C$6/'Other inputs'!$C$5)</f>
        <v>0</v>
      </c>
      <c r="AJ230" s="149">
        <f>P230*('Other inputs'!$C$6/'Other inputs'!$C$5)</f>
        <v>0</v>
      </c>
      <c r="AK230" s="149">
        <f>Q230*('Other inputs'!$C$6/'Other inputs'!$C$5)</f>
        <v>0</v>
      </c>
      <c r="AL230" s="188">
        <f>R230*('Other inputs'!$C$6/'Other inputs'!$C$5)</f>
        <v>0</v>
      </c>
      <c r="AM230" s="156">
        <f t="shared" si="46"/>
        <v>67.716420795814358</v>
      </c>
      <c r="AN230" s="149">
        <f t="shared" si="47"/>
        <v>0</v>
      </c>
      <c r="AO230" s="149">
        <f t="shared" si="48"/>
        <v>0</v>
      </c>
      <c r="AP230" s="149">
        <f t="shared" si="49"/>
        <v>0</v>
      </c>
      <c r="AQ230" s="188">
        <f t="shared" si="50"/>
        <v>0</v>
      </c>
      <c r="AR230" s="149"/>
      <c r="AS230" s="156">
        <f>IF(D230=$C$171,'Other inputs'!$C$12/1000000,SUM(AC230:AG230))</f>
        <v>0</v>
      </c>
      <c r="AT230" s="200">
        <f>IF(D230=$C$171,$Z$171*('Other inputs'!$C$6/'Other inputs'!$C$5),SUM(AH230:AL230))</f>
        <v>67.716420795814358</v>
      </c>
      <c r="AU230" s="210">
        <f t="shared" si="51"/>
        <v>67.716420795814358</v>
      </c>
      <c r="AV230" s="214"/>
      <c r="AW230" s="199">
        <f>IF($G230=1,0,AC230*('Other inputs'!$F$6/'Other inputs'!$F$5))</f>
        <v>0</v>
      </c>
      <c r="AX230" s="200">
        <f>IF($G230=1,0,AD230*('Other inputs'!$F$6/'Other inputs'!$F$5))</f>
        <v>0</v>
      </c>
      <c r="AY230" s="200">
        <f>IF($G230=1,0,AE230*('Other inputs'!$F$6/'Other inputs'!$F$5))</f>
        <v>0</v>
      </c>
      <c r="AZ230" s="200">
        <f>IF($G230=1,0,AF230*('Other inputs'!$F$6/'Other inputs'!$F$5))</f>
        <v>0</v>
      </c>
      <c r="BA230" s="200">
        <f>IF($G230=1,0,AG230*('Other inputs'!$F$6/'Other inputs'!$F$5))</f>
        <v>0</v>
      </c>
      <c r="BB230" s="199">
        <f>IF($G230=1,0,AH230*('Other inputs'!$C$7/'Other inputs'!$C$6))</f>
        <v>67.716420795814358</v>
      </c>
      <c r="BC230" s="200">
        <f>IF($G230=1,0,AI230*('Other inputs'!$C$7/'Other inputs'!$C$6))</f>
        <v>0</v>
      </c>
      <c r="BD230" s="200">
        <f>IF($G230=1,0,AJ230*('Other inputs'!$C$7/'Other inputs'!$C$6))</f>
        <v>0</v>
      </c>
      <c r="BE230" s="200">
        <f>IF($G230=1,0,AK230*('Other inputs'!$C$7/'Other inputs'!$C$6))</f>
        <v>0</v>
      </c>
      <c r="BF230" s="200">
        <f>IF($G230=1,0,AL230*('Other inputs'!$C$7/'Other inputs'!$C$6))</f>
        <v>0</v>
      </c>
      <c r="BG230" s="199">
        <f t="shared" si="52"/>
        <v>67.716420795814358</v>
      </c>
      <c r="BH230" s="200">
        <f t="shared" si="53"/>
        <v>0</v>
      </c>
      <c r="BI230" s="200">
        <f t="shared" si="54"/>
        <v>0</v>
      </c>
      <c r="BJ230" s="200">
        <f t="shared" si="55"/>
        <v>0</v>
      </c>
      <c r="BK230" s="210">
        <f t="shared" si="56"/>
        <v>0</v>
      </c>
      <c r="BL230" s="200"/>
      <c r="BM230" s="199">
        <f>IF(D230=C$171,'Other inputs'!$C$13/1000000,SUM(AW230:BA230))</f>
        <v>0</v>
      </c>
      <c r="BN230" s="200">
        <f>IF(B230=$B$171,$AT$171*('Other inputs'!$C$7/'Other inputs'!$C$6),SUM(BB230:BF230))</f>
        <v>67.716420795814358</v>
      </c>
      <c r="BO230" s="188">
        <f t="shared" si="57"/>
        <v>67.716420795814358</v>
      </c>
    </row>
    <row r="231" spans="2:67">
      <c r="B231" s="121" t="str">
        <f>'KI 2019-20'!B232</f>
        <v>E7027</v>
      </c>
      <c r="C231" s="160" t="str">
        <f t="shared" si="44"/>
        <v>E6127</v>
      </c>
      <c r="D231" s="160" t="str">
        <f t="shared" si="45"/>
        <v>E6127</v>
      </c>
      <c r="E231" t="str">
        <f>INDEX('KI 2019-20'!D$9:D$383,MATCH($B231,'KI 2019-20'!$B$9:$B$383,0))</f>
        <v>FIR</v>
      </c>
      <c r="F231">
        <f>INDEX('KI 2019-20'!E$9:E$383,MATCH($B231,'KI 2019-20'!$B$9:$B$383,0))</f>
        <v>0</v>
      </c>
      <c r="G231" s="119">
        <v>0</v>
      </c>
      <c r="H231" s="120" t="str">
        <f>INDEX('KI 2019-20'!F$9:F$383,MATCH($B231,'KI 2019-20'!$B$9:$B$383,0))</f>
        <v>North Yorkshire Fire</v>
      </c>
      <c r="I231" s="154">
        <f>_xlfn.IFNA(IF($B231=$B$382,0,INDEX('I.Supplementary 2019-20'!N$8:N$191,MATCH($B231,'I.Supplementary 2019-20'!$B$8:$B$191,0))),INDEX('KI 2019-20'!N$9:N$383,MATCH($B231,'KI 2019-20'!$B$9:$B$383,0)))</f>
        <v>0</v>
      </c>
      <c r="J231" s="153">
        <f>_xlfn.IFNA(IF($B231=$B$382,0,INDEX('I.Supplementary 2019-20'!O$8:O$191,MATCH($B231,'I.Supplementary 2019-20'!$B$8:$B$191,0))),INDEX('KI 2019-20'!O$9:O$383,MATCH($B231,'KI 2019-20'!$B$9:$B$383,0)))</f>
        <v>0</v>
      </c>
      <c r="K231" s="153">
        <f>_xlfn.IFNA(IF($B231=$B$382,0,INDEX('I.Supplementary 2019-20'!P$8:P$191,MATCH($B231,'I.Supplementary 2019-20'!$B$8:$B$191,0))),INDEX('KI 2019-20'!P$9:P$383,MATCH($B231,'KI 2019-20'!$B$9:$B$383,0)))</f>
        <v>2.49898769113189</v>
      </c>
      <c r="L231" s="153">
        <f>_xlfn.IFNA(IF($B231=$B$382,0,INDEX('I.Supplementary 2019-20'!Q$8:Q$191,MATCH($B231,'I.Supplementary 2019-20'!$B$8:$B$191,0))),INDEX('KI 2019-20'!Q$9:Q$383,MATCH($B231,'KI 2019-20'!$B$9:$B$383,0)))</f>
        <v>0</v>
      </c>
      <c r="M231" s="155">
        <f>_xlfn.IFNA(IF($B231=$B$382,0,INDEX('I.Supplementary 2019-20'!R$8:R$191,MATCH($B231,'I.Supplementary 2019-20'!$B$8:$B$191,0))),INDEX('KI 2019-20'!R$9:R$383,MATCH($B231,'KI 2019-20'!$B$9:$B$383,0)))</f>
        <v>0</v>
      </c>
      <c r="N231" s="153">
        <f>_xlfn.IFNA(IF($B231=$B$382,0,INDEX('I.Supplementary 2019-20'!S$8:S$191,MATCH($B231,'I.Supplementary 2019-20'!$B$8:$B$191,0))),INDEX('KI 2019-20'!S$9:S$383,MATCH($B231,'KI 2019-20'!$B$9:$B$383,0)))</f>
        <v>0</v>
      </c>
      <c r="O231" s="153">
        <f>_xlfn.IFNA(IF($B231=$B$382,0,INDEX('I.Supplementary 2019-20'!T$8:T$191,MATCH($B231,'I.Supplementary 2019-20'!$B$8:$B$191,0))),INDEX('KI 2019-20'!T$9:T$383,MATCH($B231,'KI 2019-20'!$B$9:$B$383,0)))</f>
        <v>0</v>
      </c>
      <c r="P231" s="153">
        <f>_xlfn.IFNA(IF($B231=$B$382,0,INDEX('I.Supplementary 2019-20'!U$8:U$191,MATCH($B231,'I.Supplementary 2019-20'!$B$8:$B$191,0))),INDEX('KI 2019-20'!U$9:U$383,MATCH($B231,'KI 2019-20'!$B$9:$B$383,0)))</f>
        <v>6.056041891870982</v>
      </c>
      <c r="Q231" s="153">
        <f>_xlfn.IFNA(IF($B231=$B$382,0,INDEX('I.Supplementary 2019-20'!V$8:V$191,MATCH($B231,'I.Supplementary 2019-20'!$B$8:$B$191,0))),INDEX('KI 2019-20'!V$9:V$383,MATCH($B231,'KI 2019-20'!$B$9:$B$383,0)))</f>
        <v>0</v>
      </c>
      <c r="R231" s="155">
        <f>_xlfn.IFNA(IF($B231=$B$382,0,INDEX('I.Supplementary 2019-20'!W$8:W$191,MATCH($B231,'I.Supplementary 2019-20'!$B$8:$B$191,0))),INDEX('KI 2019-20'!W$9:W$383,MATCH($B231,'KI 2019-20'!$B$9:$B$383,0)))</f>
        <v>0</v>
      </c>
      <c r="S231" s="153">
        <f>_xlfn.IFNA(IF($B231=$B$382,0,INDEX('I.Supplementary 2019-20'!X$8:X$191,MATCH($B231,'I.Supplementary 2019-20'!$B$8:$B$191,0))),INDEX('KI 2019-20'!X$9:X$383,MATCH($B231,'KI 2019-20'!$B$9:$B$383,0)))</f>
        <v>0</v>
      </c>
      <c r="T231" s="153">
        <f>_xlfn.IFNA(IF($B231=$B$382,0,INDEX('I.Supplementary 2019-20'!Y$8:Y$191,MATCH($B231,'I.Supplementary 2019-20'!$B$8:$B$191,0))),INDEX('KI 2019-20'!Y$9:Y$383,MATCH($B231,'KI 2019-20'!$B$9:$B$383,0)))</f>
        <v>0</v>
      </c>
      <c r="U231" s="153">
        <f>_xlfn.IFNA(IF($B231=$B$382,0,INDEX('I.Supplementary 2019-20'!Z$8:Z$191,MATCH($B231,'I.Supplementary 2019-20'!$B$8:$B$191,0))),INDEX('KI 2019-20'!Z$9:Z$383,MATCH($B231,'KI 2019-20'!$B$9:$B$383,0)))</f>
        <v>8.555029583002872</v>
      </c>
      <c r="V231" s="153">
        <f>_xlfn.IFNA(IF($B231=$B$382,0,INDEX('I.Supplementary 2019-20'!AA$8:AA$191,MATCH($B231,'I.Supplementary 2019-20'!$B$8:$B$191,0))),INDEX('KI 2019-20'!AA$9:AA$383,MATCH($B231,'KI 2019-20'!$B$9:$B$383,0)))</f>
        <v>0</v>
      </c>
      <c r="W231" s="155">
        <f>_xlfn.IFNA(IF($B231=$B$382,0,INDEX('I.Supplementary 2019-20'!AB$8:AB$191,MATCH($B231,'I.Supplementary 2019-20'!$B$8:$B$191,0))),INDEX('KI 2019-20'!AB$9:AB$383,MATCH($B231,'KI 2019-20'!$B$9:$B$383,0)))</f>
        <v>0</v>
      </c>
      <c r="Y231" s="154">
        <f>_xlfn.IFNA(IF($B231=$B$382,0,INDEX('I.Supplementary 2019-20'!$I$8:$I$191,MATCH($B231,'I.Supplementary 2019-20'!$B$8:$B$191,0))),INDEX('KI 2019-20'!$I$9:$I$383,MATCH($B231,'KI 2019-20'!$B$9:$B$383,0)))</f>
        <v>2.49898769113189</v>
      </c>
      <c r="Z231" s="153">
        <f>_xlfn.IFNA(IF($B231=$B$382,0,INDEX('I.Supplementary 2019-20'!$J$8:$J$191,MATCH($B231,'I.Supplementary 2019-20'!$B$8:$B$191,0))),INDEX('KI 2019-20'!$J$9:$J$383,MATCH($B231,'KI 2019-20'!$B$9:$B$383,0)))</f>
        <v>6.056041891870982</v>
      </c>
      <c r="AA231" s="155">
        <f>_xlfn.IFNA(IF($B231=$B$382,0,INDEX('I.Supplementary 2019-20'!$H$8:$H$191,MATCH($B231,'I.Supplementary 2019-20'!$B$8:$B$191,0))),INDEX('KI 2019-20'!$H$9:$H$383,MATCH($B231,'KI 2019-20'!$B$9:$B$383,0)))</f>
        <v>8.555029583002872</v>
      </c>
      <c r="AC231" s="156">
        <f>I231*('Other inputs'!$C$6/'Other inputs'!$C$5)</f>
        <v>0</v>
      </c>
      <c r="AD231" s="149">
        <f>IF(B231=$B$35,J231*('Other inputs'!$C$6/'Other inputs'!$C$5)-('Other inputs'!$C$18/1000000),J231*('Other inputs'!$C$6/'Other inputs'!$C$5))</f>
        <v>0</v>
      </c>
      <c r="AE231" s="149">
        <f>K231*('Other inputs'!$C$6/'Other inputs'!$C$5)</f>
        <v>2.5397043948570532</v>
      </c>
      <c r="AF231" s="149">
        <f>L231*('Other inputs'!$C$6/'Other inputs'!$C$5)</f>
        <v>0</v>
      </c>
      <c r="AG231" s="188">
        <f>M231*('Other inputs'!$C$6/'Other inputs'!$C$5)</f>
        <v>0</v>
      </c>
      <c r="AH231" s="149">
        <f>N231*('Other inputs'!$C$6/'Other inputs'!$C$5)</f>
        <v>0</v>
      </c>
      <c r="AI231" s="149">
        <f>O231*('Other inputs'!$C$6/'Other inputs'!$C$5)</f>
        <v>0</v>
      </c>
      <c r="AJ231" s="149">
        <f>P231*('Other inputs'!$C$6/'Other inputs'!$C$5)</f>
        <v>6.1547146721865991</v>
      </c>
      <c r="AK231" s="149">
        <f>Q231*('Other inputs'!$C$6/'Other inputs'!$C$5)</f>
        <v>0</v>
      </c>
      <c r="AL231" s="188">
        <f>R231*('Other inputs'!$C$6/'Other inputs'!$C$5)</f>
        <v>0</v>
      </c>
      <c r="AM231" s="156">
        <f t="shared" si="46"/>
        <v>0</v>
      </c>
      <c r="AN231" s="149">
        <f t="shared" si="47"/>
        <v>0</v>
      </c>
      <c r="AO231" s="149">
        <f t="shared" si="48"/>
        <v>8.6944190670436523</v>
      </c>
      <c r="AP231" s="149">
        <f t="shared" si="49"/>
        <v>0</v>
      </c>
      <c r="AQ231" s="188">
        <f t="shared" si="50"/>
        <v>0</v>
      </c>
      <c r="AR231" s="149"/>
      <c r="AS231" s="156">
        <f>IF(D231=$C$171,'Other inputs'!$C$12/1000000,SUM(AC231:AG231))</f>
        <v>2.5397043948570532</v>
      </c>
      <c r="AT231" s="200">
        <f>IF(D231=$C$171,$Z$171*('Other inputs'!$C$6/'Other inputs'!$C$5),SUM(AH231:AL231))</f>
        <v>6.1547146721865991</v>
      </c>
      <c r="AU231" s="210">
        <f t="shared" si="51"/>
        <v>8.6944190670436523</v>
      </c>
      <c r="AV231" s="214"/>
      <c r="AW231" s="199">
        <f>IF($G231=1,0,AC231*('Other inputs'!$F$6/'Other inputs'!$F$5))</f>
        <v>0</v>
      </c>
      <c r="AX231" s="200">
        <f>IF($G231=1,0,AD231*('Other inputs'!$F$6/'Other inputs'!$F$5))</f>
        <v>0</v>
      </c>
      <c r="AY231" s="200">
        <f>IF($G231=1,0,AE231*('Other inputs'!$F$6/'Other inputs'!$F$5))</f>
        <v>2.5537488431235436</v>
      </c>
      <c r="AZ231" s="200">
        <f>IF($G231=1,0,AF231*('Other inputs'!$F$6/'Other inputs'!$F$5))</f>
        <v>0</v>
      </c>
      <c r="BA231" s="200">
        <f>IF($G231=1,0,AG231*('Other inputs'!$F$6/'Other inputs'!$F$5))</f>
        <v>0</v>
      </c>
      <c r="BB231" s="199">
        <f>IF($G231=1,0,AH231*('Other inputs'!$C$7/'Other inputs'!$C$6))</f>
        <v>0</v>
      </c>
      <c r="BC231" s="200">
        <f>IF($G231=1,0,AI231*('Other inputs'!$C$7/'Other inputs'!$C$6))</f>
        <v>0</v>
      </c>
      <c r="BD231" s="200">
        <f>IF($G231=1,0,AJ231*('Other inputs'!$C$7/'Other inputs'!$C$6))</f>
        <v>6.1547146721865991</v>
      </c>
      <c r="BE231" s="200">
        <f>IF($G231=1,0,AK231*('Other inputs'!$C$7/'Other inputs'!$C$6))</f>
        <v>0</v>
      </c>
      <c r="BF231" s="200">
        <f>IF($G231=1,0,AL231*('Other inputs'!$C$7/'Other inputs'!$C$6))</f>
        <v>0</v>
      </c>
      <c r="BG231" s="199">
        <f t="shared" si="52"/>
        <v>0</v>
      </c>
      <c r="BH231" s="200">
        <f t="shared" si="53"/>
        <v>0</v>
      </c>
      <c r="BI231" s="200">
        <f t="shared" si="54"/>
        <v>8.7084635153101431</v>
      </c>
      <c r="BJ231" s="200">
        <f t="shared" si="55"/>
        <v>0</v>
      </c>
      <c r="BK231" s="210">
        <f t="shared" si="56"/>
        <v>0</v>
      </c>
      <c r="BL231" s="200"/>
      <c r="BM231" s="199">
        <f>IF(D231=C$171,'Other inputs'!$C$13/1000000,SUM(AW231:BA231))</f>
        <v>2.5537488431235436</v>
      </c>
      <c r="BN231" s="200">
        <f>IF(B231=$B$171,$AT$171*('Other inputs'!$C$7/'Other inputs'!$C$6),SUM(BB231:BF231))</f>
        <v>6.1547146721865991</v>
      </c>
      <c r="BO231" s="188">
        <f t="shared" si="57"/>
        <v>8.7084635153101431</v>
      </c>
    </row>
    <row r="232" spans="2:67">
      <c r="B232" s="121" t="str">
        <f>'KI 2019-20'!B233</f>
        <v>E2835</v>
      </c>
      <c r="C232" s="160" t="str">
        <f t="shared" si="44"/>
        <v>E2835</v>
      </c>
      <c r="D232" s="160" t="str">
        <f t="shared" si="45"/>
        <v>E2835</v>
      </c>
      <c r="E232" t="str">
        <f>INDEX('KI 2019-20'!D$9:D$383,MATCH($B232,'KI 2019-20'!$B$9:$B$383,0))</f>
        <v>SD</v>
      </c>
      <c r="F232" t="str">
        <f>INDEX('KI 2019-20'!E$9:E$383,MATCH($B232,'KI 2019-20'!$B$9:$B$383,0))</f>
        <v>P1907</v>
      </c>
      <c r="G232" s="119">
        <v>2</v>
      </c>
      <c r="H232" s="120" t="str">
        <f>INDEX('KI 2019-20'!F$9:F$383,MATCH($B232,'KI 2019-20'!$B$9:$B$383,0))</f>
        <v>Northampton</v>
      </c>
      <c r="I232" s="154">
        <f>_xlfn.IFNA(IF($B232=$B$382,0,INDEX('I.Supplementary 2019-20'!N$8:N$191,MATCH($B232,'I.Supplementary 2019-20'!$B$8:$B$191,0))),INDEX('KI 2019-20'!N$9:N$383,MATCH($B232,'KI 2019-20'!$B$9:$B$383,0)))</f>
        <v>0</v>
      </c>
      <c r="J232" s="153">
        <f>_xlfn.IFNA(IF($B232=$B$382,0,INDEX('I.Supplementary 2019-20'!O$8:O$191,MATCH($B232,'I.Supplementary 2019-20'!$B$8:$B$191,0))),INDEX('KI 2019-20'!O$9:O$383,MATCH($B232,'KI 2019-20'!$B$9:$B$383,0)))</f>
        <v>0</v>
      </c>
      <c r="K232" s="153">
        <f>_xlfn.IFNA(IF($B232=$B$382,0,INDEX('I.Supplementary 2019-20'!P$8:P$191,MATCH($B232,'I.Supplementary 2019-20'!$B$8:$B$191,0))),INDEX('KI 2019-20'!P$9:P$383,MATCH($B232,'KI 2019-20'!$B$9:$B$383,0)))</f>
        <v>0</v>
      </c>
      <c r="L232" s="153">
        <f>_xlfn.IFNA(IF($B232=$B$382,0,INDEX('I.Supplementary 2019-20'!Q$8:Q$191,MATCH($B232,'I.Supplementary 2019-20'!$B$8:$B$191,0))),INDEX('KI 2019-20'!Q$9:Q$383,MATCH($B232,'KI 2019-20'!$B$9:$B$383,0)))</f>
        <v>0</v>
      </c>
      <c r="M232" s="155">
        <f>_xlfn.IFNA(IF($B232=$B$382,0,INDEX('I.Supplementary 2019-20'!R$8:R$191,MATCH($B232,'I.Supplementary 2019-20'!$B$8:$B$191,0))),INDEX('KI 2019-20'!R$9:R$383,MATCH($B232,'KI 2019-20'!$B$9:$B$383,0)))</f>
        <v>0</v>
      </c>
      <c r="N232" s="153">
        <f>_xlfn.IFNA(IF($B232=$B$382,0,INDEX('I.Supplementary 2019-20'!S$8:S$191,MATCH($B232,'I.Supplementary 2019-20'!$B$8:$B$191,0))),INDEX('KI 2019-20'!S$9:S$383,MATCH($B232,'KI 2019-20'!$B$9:$B$383,0)))</f>
        <v>0</v>
      </c>
      <c r="O232" s="153">
        <f>_xlfn.IFNA(IF($B232=$B$382,0,INDEX('I.Supplementary 2019-20'!T$8:T$191,MATCH($B232,'I.Supplementary 2019-20'!$B$8:$B$191,0))),INDEX('KI 2019-20'!T$9:T$383,MATCH($B232,'KI 2019-20'!$B$9:$B$383,0)))</f>
        <v>6.7221676096551608</v>
      </c>
      <c r="P232" s="153">
        <f>_xlfn.IFNA(IF($B232=$B$382,0,INDEX('I.Supplementary 2019-20'!U$8:U$191,MATCH($B232,'I.Supplementary 2019-20'!$B$8:$B$191,0))),INDEX('KI 2019-20'!U$9:U$383,MATCH($B232,'KI 2019-20'!$B$9:$B$383,0)))</f>
        <v>0</v>
      </c>
      <c r="Q232" s="153">
        <f>_xlfn.IFNA(IF($B232=$B$382,0,INDEX('I.Supplementary 2019-20'!V$8:V$191,MATCH($B232,'I.Supplementary 2019-20'!$B$8:$B$191,0))),INDEX('KI 2019-20'!V$9:V$383,MATCH($B232,'KI 2019-20'!$B$9:$B$383,0)))</f>
        <v>0</v>
      </c>
      <c r="R232" s="155">
        <f>_xlfn.IFNA(IF($B232=$B$382,0,INDEX('I.Supplementary 2019-20'!W$8:W$191,MATCH($B232,'I.Supplementary 2019-20'!$B$8:$B$191,0))),INDEX('KI 2019-20'!W$9:W$383,MATCH($B232,'KI 2019-20'!$B$9:$B$383,0)))</f>
        <v>0</v>
      </c>
      <c r="S232" s="153">
        <f>_xlfn.IFNA(IF($B232=$B$382,0,INDEX('I.Supplementary 2019-20'!X$8:X$191,MATCH($B232,'I.Supplementary 2019-20'!$B$8:$B$191,0))),INDEX('KI 2019-20'!X$9:X$383,MATCH($B232,'KI 2019-20'!$B$9:$B$383,0)))</f>
        <v>0</v>
      </c>
      <c r="T232" s="153">
        <f>_xlfn.IFNA(IF($B232=$B$382,0,INDEX('I.Supplementary 2019-20'!Y$8:Y$191,MATCH($B232,'I.Supplementary 2019-20'!$B$8:$B$191,0))),INDEX('KI 2019-20'!Y$9:Y$383,MATCH($B232,'KI 2019-20'!$B$9:$B$383,0)))</f>
        <v>6.7221676096551608</v>
      </c>
      <c r="U232" s="153">
        <f>_xlfn.IFNA(IF($B232=$B$382,0,INDEX('I.Supplementary 2019-20'!Z$8:Z$191,MATCH($B232,'I.Supplementary 2019-20'!$B$8:$B$191,0))),INDEX('KI 2019-20'!Z$9:Z$383,MATCH($B232,'KI 2019-20'!$B$9:$B$383,0)))</f>
        <v>0</v>
      </c>
      <c r="V232" s="153">
        <f>_xlfn.IFNA(IF($B232=$B$382,0,INDEX('I.Supplementary 2019-20'!AA$8:AA$191,MATCH($B232,'I.Supplementary 2019-20'!$B$8:$B$191,0))),INDEX('KI 2019-20'!AA$9:AA$383,MATCH($B232,'KI 2019-20'!$B$9:$B$383,0)))</f>
        <v>0</v>
      </c>
      <c r="W232" s="155">
        <f>_xlfn.IFNA(IF($B232=$B$382,0,INDEX('I.Supplementary 2019-20'!AB$8:AB$191,MATCH($B232,'I.Supplementary 2019-20'!$B$8:$B$191,0))),INDEX('KI 2019-20'!AB$9:AB$383,MATCH($B232,'KI 2019-20'!$B$9:$B$383,0)))</f>
        <v>0</v>
      </c>
      <c r="Y232" s="154">
        <f>_xlfn.IFNA(IF($B232=$B$382,0,INDEX('I.Supplementary 2019-20'!$I$8:$I$191,MATCH($B232,'I.Supplementary 2019-20'!$B$8:$B$191,0))),INDEX('KI 2019-20'!$I$9:$I$383,MATCH($B232,'KI 2019-20'!$B$9:$B$383,0)))</f>
        <v>0</v>
      </c>
      <c r="Z232" s="153">
        <f>_xlfn.IFNA(IF($B232=$B$382,0,INDEX('I.Supplementary 2019-20'!$J$8:$J$191,MATCH($B232,'I.Supplementary 2019-20'!$B$8:$B$191,0))),INDEX('KI 2019-20'!$J$9:$J$383,MATCH($B232,'KI 2019-20'!$B$9:$B$383,0)))</f>
        <v>6.7221676096551608</v>
      </c>
      <c r="AA232" s="155">
        <f>_xlfn.IFNA(IF($B232=$B$382,0,INDEX('I.Supplementary 2019-20'!$H$8:$H$191,MATCH($B232,'I.Supplementary 2019-20'!$B$8:$B$191,0))),INDEX('KI 2019-20'!$H$9:$H$383,MATCH($B232,'KI 2019-20'!$B$9:$B$383,0)))</f>
        <v>6.7221676096551608</v>
      </c>
      <c r="AC232" s="156">
        <f>I232*('Other inputs'!$C$6/'Other inputs'!$C$5)</f>
        <v>0</v>
      </c>
      <c r="AD232" s="149">
        <f>IF(B232=$B$35,J232*('Other inputs'!$C$6/'Other inputs'!$C$5)-('Other inputs'!$C$18/1000000),J232*('Other inputs'!$C$6/'Other inputs'!$C$5))</f>
        <v>0</v>
      </c>
      <c r="AE232" s="149">
        <f>K232*('Other inputs'!$C$6/'Other inputs'!$C$5)</f>
        <v>0</v>
      </c>
      <c r="AF232" s="149">
        <f>L232*('Other inputs'!$C$6/'Other inputs'!$C$5)</f>
        <v>0</v>
      </c>
      <c r="AG232" s="188">
        <f>M232*('Other inputs'!$C$6/'Other inputs'!$C$5)</f>
        <v>0</v>
      </c>
      <c r="AH232" s="149">
        <f>N232*('Other inputs'!$C$6/'Other inputs'!$C$5)</f>
        <v>0</v>
      </c>
      <c r="AI232" s="149">
        <f>O232*('Other inputs'!$C$6/'Other inputs'!$C$5)</f>
        <v>6.8316937621546341</v>
      </c>
      <c r="AJ232" s="149">
        <f>P232*('Other inputs'!$C$6/'Other inputs'!$C$5)</f>
        <v>0</v>
      </c>
      <c r="AK232" s="149">
        <f>Q232*('Other inputs'!$C$6/'Other inputs'!$C$5)</f>
        <v>0</v>
      </c>
      <c r="AL232" s="188">
        <f>R232*('Other inputs'!$C$6/'Other inputs'!$C$5)</f>
        <v>0</v>
      </c>
      <c r="AM232" s="156">
        <f t="shared" si="46"/>
        <v>0</v>
      </c>
      <c r="AN232" s="149">
        <f t="shared" si="47"/>
        <v>6.8316937621546341</v>
      </c>
      <c r="AO232" s="149">
        <f t="shared" si="48"/>
        <v>0</v>
      </c>
      <c r="AP232" s="149">
        <f t="shared" si="49"/>
        <v>0</v>
      </c>
      <c r="AQ232" s="188">
        <f t="shared" si="50"/>
        <v>0</v>
      </c>
      <c r="AR232" s="149"/>
      <c r="AS232" s="156">
        <f>IF(D232=$C$171,'Other inputs'!$C$12/1000000,SUM(AC232:AG232))</f>
        <v>0</v>
      </c>
      <c r="AT232" s="200">
        <f>IF(D232=$C$171,$Z$171*('Other inputs'!$C$6/'Other inputs'!$C$5),SUM(AH232:AL232))</f>
        <v>6.8316937621546341</v>
      </c>
      <c r="AU232" s="210">
        <f t="shared" si="51"/>
        <v>6.8316937621546341</v>
      </c>
      <c r="AV232" s="214"/>
      <c r="AW232" s="199">
        <f>IF($G232=1,0,AC232*('Other inputs'!$F$6/'Other inputs'!$F$5))</f>
        <v>0</v>
      </c>
      <c r="AX232" s="200">
        <f>IF($G232=1,0,AD232*('Other inputs'!$F$6/'Other inputs'!$F$5))</f>
        <v>0</v>
      </c>
      <c r="AY232" s="200">
        <f>IF($G232=1,0,AE232*('Other inputs'!$F$6/'Other inputs'!$F$5))</f>
        <v>0</v>
      </c>
      <c r="AZ232" s="200">
        <f>IF($G232=1,0,AF232*('Other inputs'!$F$6/'Other inputs'!$F$5))</f>
        <v>0</v>
      </c>
      <c r="BA232" s="200">
        <f>IF($G232=1,0,AG232*('Other inputs'!$F$6/'Other inputs'!$F$5))</f>
        <v>0</v>
      </c>
      <c r="BB232" s="199">
        <f>IF($G232=1,0,AH232*('Other inputs'!$C$7/'Other inputs'!$C$6))</f>
        <v>0</v>
      </c>
      <c r="BC232" s="200">
        <f>IF($G232=1,0,AI232*('Other inputs'!$C$7/'Other inputs'!$C$6))</f>
        <v>6.8316937621546341</v>
      </c>
      <c r="BD232" s="200">
        <f>IF($G232=1,0,AJ232*('Other inputs'!$C$7/'Other inputs'!$C$6))</f>
        <v>0</v>
      </c>
      <c r="BE232" s="200">
        <f>IF($G232=1,0,AK232*('Other inputs'!$C$7/'Other inputs'!$C$6))</f>
        <v>0</v>
      </c>
      <c r="BF232" s="200">
        <f>IF($G232=1,0,AL232*('Other inputs'!$C$7/'Other inputs'!$C$6))</f>
        <v>0</v>
      </c>
      <c r="BG232" s="199">
        <f t="shared" si="52"/>
        <v>0</v>
      </c>
      <c r="BH232" s="200">
        <f t="shared" si="53"/>
        <v>6.8316937621546341</v>
      </c>
      <c r="BI232" s="200">
        <f t="shared" si="54"/>
        <v>0</v>
      </c>
      <c r="BJ232" s="200">
        <f t="shared" si="55"/>
        <v>0</v>
      </c>
      <c r="BK232" s="210">
        <f t="shared" si="56"/>
        <v>0</v>
      </c>
      <c r="BL232" s="200"/>
      <c r="BM232" s="199">
        <f>IF(D232=C$171,'Other inputs'!$C$13/1000000,SUM(AW232:BA232))</f>
        <v>0</v>
      </c>
      <c r="BN232" s="200">
        <f>IF(B232=$B$171,$AT$171*('Other inputs'!$C$7/'Other inputs'!$C$6),SUM(BB232:BF232))</f>
        <v>6.8316937621546341</v>
      </c>
      <c r="BO232" s="188">
        <f t="shared" si="57"/>
        <v>6.8316937621546341</v>
      </c>
    </row>
    <row r="233" spans="2:67">
      <c r="B233" s="121" t="str">
        <f>'KI 2019-20'!B234</f>
        <v>E2820</v>
      </c>
      <c r="C233" s="160" t="str">
        <f t="shared" si="44"/>
        <v>E2820</v>
      </c>
      <c r="D233" s="160" t="str">
        <f t="shared" si="45"/>
        <v>E2820</v>
      </c>
      <c r="E233" t="str">
        <f>INDEX('KI 2019-20'!D$9:D$383,MATCH($B233,'KI 2019-20'!$B$9:$B$383,0))</f>
        <v>SCNFIR</v>
      </c>
      <c r="F233" t="str">
        <f>INDEX('KI 2019-20'!E$9:E$383,MATCH($B233,'KI 2019-20'!$B$9:$B$383,0))</f>
        <v>P1907</v>
      </c>
      <c r="G233" s="119">
        <v>2</v>
      </c>
      <c r="H233" s="120" t="str">
        <f>INDEX('KI 2019-20'!F$9:F$383,MATCH($B233,'KI 2019-20'!$B$9:$B$383,0))</f>
        <v>Northamptonshire</v>
      </c>
      <c r="I233" s="154">
        <f>_xlfn.IFNA(IF($B233=$B$382,0,INDEX('I.Supplementary 2019-20'!N$8:N$191,MATCH($B233,'I.Supplementary 2019-20'!$B$8:$B$191,0))),INDEX('KI 2019-20'!N$9:N$383,MATCH($B233,'KI 2019-20'!$B$9:$B$383,0)))</f>
        <v>7.7536581396328508</v>
      </c>
      <c r="J233" s="153">
        <f>_xlfn.IFNA(IF($B233=$B$382,0,INDEX('I.Supplementary 2019-20'!O$8:O$191,MATCH($B233,'I.Supplementary 2019-20'!$B$8:$B$191,0))),INDEX('KI 2019-20'!O$9:O$383,MATCH($B233,'KI 2019-20'!$B$9:$B$383,0)))</f>
        <v>0</v>
      </c>
      <c r="K233" s="153">
        <f>_xlfn.IFNA(IF($B233=$B$382,0,INDEX('I.Supplementary 2019-20'!P$8:P$191,MATCH($B233,'I.Supplementary 2019-20'!$B$8:$B$191,0))),INDEX('KI 2019-20'!P$9:P$383,MATCH($B233,'KI 2019-20'!$B$9:$B$383,0)))</f>
        <v>0</v>
      </c>
      <c r="L233" s="153">
        <f>_xlfn.IFNA(IF($B233=$B$382,0,INDEX('I.Supplementary 2019-20'!Q$8:Q$191,MATCH($B233,'I.Supplementary 2019-20'!$B$8:$B$191,0))),INDEX('KI 2019-20'!Q$9:Q$383,MATCH($B233,'KI 2019-20'!$B$9:$B$383,0)))</f>
        <v>0</v>
      </c>
      <c r="M233" s="155">
        <f>_xlfn.IFNA(IF($B233=$B$382,0,INDEX('I.Supplementary 2019-20'!R$8:R$191,MATCH($B233,'I.Supplementary 2019-20'!$B$8:$B$191,0))),INDEX('KI 2019-20'!R$9:R$383,MATCH($B233,'KI 2019-20'!$B$9:$B$383,0)))</f>
        <v>0</v>
      </c>
      <c r="N233" s="153">
        <f>_xlfn.IFNA(IF($B233=$B$382,0,INDEX('I.Supplementary 2019-20'!S$8:S$191,MATCH($B233,'I.Supplementary 2019-20'!$B$8:$B$191,0))),INDEX('KI 2019-20'!S$9:S$383,MATCH($B233,'KI 2019-20'!$B$9:$B$383,0)))</f>
        <v>85.228632175910661</v>
      </c>
      <c r="O233" s="153">
        <f>_xlfn.IFNA(IF($B233=$B$382,0,INDEX('I.Supplementary 2019-20'!T$8:T$191,MATCH($B233,'I.Supplementary 2019-20'!$B$8:$B$191,0))),INDEX('KI 2019-20'!T$9:T$383,MATCH($B233,'KI 2019-20'!$B$9:$B$383,0)))</f>
        <v>0</v>
      </c>
      <c r="P233" s="153">
        <f>_xlfn.IFNA(IF($B233=$B$382,0,INDEX('I.Supplementary 2019-20'!U$8:U$191,MATCH($B233,'I.Supplementary 2019-20'!$B$8:$B$191,0))),INDEX('KI 2019-20'!U$9:U$383,MATCH($B233,'KI 2019-20'!$B$9:$B$383,0)))</f>
        <v>0</v>
      </c>
      <c r="Q233" s="153">
        <f>_xlfn.IFNA(IF($B233=$B$382,0,INDEX('I.Supplementary 2019-20'!V$8:V$191,MATCH($B233,'I.Supplementary 2019-20'!$B$8:$B$191,0))),INDEX('KI 2019-20'!V$9:V$383,MATCH($B233,'KI 2019-20'!$B$9:$B$383,0)))</f>
        <v>0</v>
      </c>
      <c r="R233" s="155">
        <f>_xlfn.IFNA(IF($B233=$B$382,0,INDEX('I.Supplementary 2019-20'!W$8:W$191,MATCH($B233,'I.Supplementary 2019-20'!$B$8:$B$191,0))),INDEX('KI 2019-20'!W$9:W$383,MATCH($B233,'KI 2019-20'!$B$9:$B$383,0)))</f>
        <v>0</v>
      </c>
      <c r="S233" s="153">
        <f>_xlfn.IFNA(IF($B233=$B$382,0,INDEX('I.Supplementary 2019-20'!X$8:X$191,MATCH($B233,'I.Supplementary 2019-20'!$B$8:$B$191,0))),INDEX('KI 2019-20'!X$9:X$383,MATCH($B233,'KI 2019-20'!$B$9:$B$383,0)))</f>
        <v>92.982290315543523</v>
      </c>
      <c r="T233" s="153">
        <f>_xlfn.IFNA(IF($B233=$B$382,0,INDEX('I.Supplementary 2019-20'!Y$8:Y$191,MATCH($B233,'I.Supplementary 2019-20'!$B$8:$B$191,0))),INDEX('KI 2019-20'!Y$9:Y$383,MATCH($B233,'KI 2019-20'!$B$9:$B$383,0)))</f>
        <v>0</v>
      </c>
      <c r="U233" s="153">
        <f>_xlfn.IFNA(IF($B233=$B$382,0,INDEX('I.Supplementary 2019-20'!Z$8:Z$191,MATCH($B233,'I.Supplementary 2019-20'!$B$8:$B$191,0))),INDEX('KI 2019-20'!Z$9:Z$383,MATCH($B233,'KI 2019-20'!$B$9:$B$383,0)))</f>
        <v>0</v>
      </c>
      <c r="V233" s="153">
        <f>_xlfn.IFNA(IF($B233=$B$382,0,INDEX('I.Supplementary 2019-20'!AA$8:AA$191,MATCH($B233,'I.Supplementary 2019-20'!$B$8:$B$191,0))),INDEX('KI 2019-20'!AA$9:AA$383,MATCH($B233,'KI 2019-20'!$B$9:$B$383,0)))</f>
        <v>0</v>
      </c>
      <c r="W233" s="155">
        <f>_xlfn.IFNA(IF($B233=$B$382,0,INDEX('I.Supplementary 2019-20'!AB$8:AB$191,MATCH($B233,'I.Supplementary 2019-20'!$B$8:$B$191,0))),INDEX('KI 2019-20'!AB$9:AB$383,MATCH($B233,'KI 2019-20'!$B$9:$B$383,0)))</f>
        <v>0</v>
      </c>
      <c r="Y233" s="154">
        <f>_xlfn.IFNA(IF($B233=$B$382,0,INDEX('I.Supplementary 2019-20'!$I$8:$I$191,MATCH($B233,'I.Supplementary 2019-20'!$B$8:$B$191,0))),INDEX('KI 2019-20'!$I$9:$I$383,MATCH($B233,'KI 2019-20'!$B$9:$B$383,0)))</f>
        <v>7.7536581396328508</v>
      </c>
      <c r="Z233" s="153">
        <f>_xlfn.IFNA(IF($B233=$B$382,0,INDEX('I.Supplementary 2019-20'!$J$8:$J$191,MATCH($B233,'I.Supplementary 2019-20'!$B$8:$B$191,0))),INDEX('KI 2019-20'!$J$9:$J$383,MATCH($B233,'KI 2019-20'!$B$9:$B$383,0)))</f>
        <v>85.228632175910661</v>
      </c>
      <c r="AA233" s="155">
        <f>_xlfn.IFNA(IF($B233=$B$382,0,INDEX('I.Supplementary 2019-20'!$H$8:$H$191,MATCH($B233,'I.Supplementary 2019-20'!$B$8:$B$191,0))),INDEX('KI 2019-20'!$H$9:$H$383,MATCH($B233,'KI 2019-20'!$B$9:$B$383,0)))</f>
        <v>92.982290315543523</v>
      </c>
      <c r="AC233" s="156">
        <f>I233*('Other inputs'!$C$6/'Other inputs'!$C$5)</f>
        <v>7.8799906551462175</v>
      </c>
      <c r="AD233" s="149">
        <f>IF(B233=$B$35,J233*('Other inputs'!$C$6/'Other inputs'!$C$5)-('Other inputs'!$C$18/1000000),J233*('Other inputs'!$C$6/'Other inputs'!$C$5))</f>
        <v>0</v>
      </c>
      <c r="AE233" s="149">
        <f>K233*('Other inputs'!$C$6/'Other inputs'!$C$5)</f>
        <v>0</v>
      </c>
      <c r="AF233" s="149">
        <f>L233*('Other inputs'!$C$6/'Other inputs'!$C$5)</f>
        <v>0</v>
      </c>
      <c r="AG233" s="188">
        <f>M233*('Other inputs'!$C$6/'Other inputs'!$C$5)</f>
        <v>0</v>
      </c>
      <c r="AH233" s="149">
        <f>N233*('Other inputs'!$C$6/'Other inputs'!$C$5)</f>
        <v>86.617286060650557</v>
      </c>
      <c r="AI233" s="149">
        <f>O233*('Other inputs'!$C$6/'Other inputs'!$C$5)</f>
        <v>0</v>
      </c>
      <c r="AJ233" s="149">
        <f>P233*('Other inputs'!$C$6/'Other inputs'!$C$5)</f>
        <v>0</v>
      </c>
      <c r="AK233" s="149">
        <f>Q233*('Other inputs'!$C$6/'Other inputs'!$C$5)</f>
        <v>0</v>
      </c>
      <c r="AL233" s="188">
        <f>R233*('Other inputs'!$C$6/'Other inputs'!$C$5)</f>
        <v>0</v>
      </c>
      <c r="AM233" s="156">
        <f t="shared" si="46"/>
        <v>94.497276715796772</v>
      </c>
      <c r="AN233" s="149">
        <f t="shared" si="47"/>
        <v>0</v>
      </c>
      <c r="AO233" s="149">
        <f t="shared" si="48"/>
        <v>0</v>
      </c>
      <c r="AP233" s="149">
        <f t="shared" si="49"/>
        <v>0</v>
      </c>
      <c r="AQ233" s="188">
        <f t="shared" si="50"/>
        <v>0</v>
      </c>
      <c r="AR233" s="149"/>
      <c r="AS233" s="156">
        <f>IF(D233=$C$171,'Other inputs'!$C$12/1000000,SUM(AC233:AG233))</f>
        <v>7.8799906551462175</v>
      </c>
      <c r="AT233" s="200">
        <f>IF(D233=$C$171,$Z$171*('Other inputs'!$C$6/'Other inputs'!$C$5),SUM(AH233:AL233))</f>
        <v>86.617286060650557</v>
      </c>
      <c r="AU233" s="210">
        <f t="shared" si="51"/>
        <v>94.497276715796772</v>
      </c>
      <c r="AV233" s="214"/>
      <c r="AW233" s="199">
        <f>IF($G233=1,0,AC233*('Other inputs'!$F$6/'Other inputs'!$F$5))</f>
        <v>7.9235666403359657</v>
      </c>
      <c r="AX233" s="200">
        <f>IF($G233=1,0,AD233*('Other inputs'!$F$6/'Other inputs'!$F$5))</f>
        <v>0</v>
      </c>
      <c r="AY233" s="200">
        <f>IF($G233=1,0,AE233*('Other inputs'!$F$6/'Other inputs'!$F$5))</f>
        <v>0</v>
      </c>
      <c r="AZ233" s="200">
        <f>IF($G233=1,0,AF233*('Other inputs'!$F$6/'Other inputs'!$F$5))</f>
        <v>0</v>
      </c>
      <c r="BA233" s="200">
        <f>IF($G233=1,0,AG233*('Other inputs'!$F$6/'Other inputs'!$F$5))</f>
        <v>0</v>
      </c>
      <c r="BB233" s="199">
        <f>IF($G233=1,0,AH233*('Other inputs'!$C$7/'Other inputs'!$C$6))</f>
        <v>86.617286060650557</v>
      </c>
      <c r="BC233" s="200">
        <f>IF($G233=1,0,AI233*('Other inputs'!$C$7/'Other inputs'!$C$6))</f>
        <v>0</v>
      </c>
      <c r="BD233" s="200">
        <f>IF($G233=1,0,AJ233*('Other inputs'!$C$7/'Other inputs'!$C$6))</f>
        <v>0</v>
      </c>
      <c r="BE233" s="200">
        <f>IF($G233=1,0,AK233*('Other inputs'!$C$7/'Other inputs'!$C$6))</f>
        <v>0</v>
      </c>
      <c r="BF233" s="200">
        <f>IF($G233=1,0,AL233*('Other inputs'!$C$7/'Other inputs'!$C$6))</f>
        <v>0</v>
      </c>
      <c r="BG233" s="199">
        <f t="shared" si="52"/>
        <v>94.54085270098652</v>
      </c>
      <c r="BH233" s="200">
        <f t="shared" si="53"/>
        <v>0</v>
      </c>
      <c r="BI233" s="200">
        <f t="shared" si="54"/>
        <v>0</v>
      </c>
      <c r="BJ233" s="200">
        <f t="shared" si="55"/>
        <v>0</v>
      </c>
      <c r="BK233" s="210">
        <f t="shared" si="56"/>
        <v>0</v>
      </c>
      <c r="BL233" s="200"/>
      <c r="BM233" s="199">
        <f>IF(D233=C$171,'Other inputs'!$C$13/1000000,SUM(AW233:BA233))</f>
        <v>7.9235666403359657</v>
      </c>
      <c r="BN233" s="200">
        <f>IF(B233=$B$171,$AT$171*('Other inputs'!$C$7/'Other inputs'!$C$6),SUM(BB233:BF233))</f>
        <v>86.617286060650557</v>
      </c>
      <c r="BO233" s="188">
        <f t="shared" si="57"/>
        <v>94.54085270098652</v>
      </c>
    </row>
    <row r="234" spans="2:67">
      <c r="B234" s="121" t="str">
        <f>'KI 2019-20'!B235</f>
        <v>E7028</v>
      </c>
      <c r="C234" s="160" t="str">
        <f t="shared" si="44"/>
        <v>E6128</v>
      </c>
      <c r="D234" s="160" t="str">
        <f t="shared" si="45"/>
        <v>E6128</v>
      </c>
      <c r="E234" t="str">
        <f>INDEX('KI 2019-20'!D$9:D$383,MATCH($B234,'KI 2019-20'!$B$9:$B$383,0))</f>
        <v>FIR</v>
      </c>
      <c r="F234">
        <f>INDEX('KI 2019-20'!E$9:E$383,MATCH($B234,'KI 2019-20'!$B$9:$B$383,0))</f>
        <v>0</v>
      </c>
      <c r="G234" s="119">
        <v>0</v>
      </c>
      <c r="H234" s="120" t="str">
        <f>INDEX('KI 2019-20'!F$9:F$383,MATCH($B234,'KI 2019-20'!$B$9:$B$383,0))</f>
        <v>Northamptonshire Fire</v>
      </c>
      <c r="I234" s="154">
        <f>_xlfn.IFNA(IF($B234=$B$382,0,INDEX('I.Supplementary 2019-20'!N$8:N$191,MATCH($B234,'I.Supplementary 2019-20'!$B$8:$B$191,0))),INDEX('KI 2019-20'!N$9:N$383,MATCH($B234,'KI 2019-20'!$B$9:$B$383,0)))</f>
        <v>0</v>
      </c>
      <c r="J234" s="153">
        <f>_xlfn.IFNA(IF($B234=$B$382,0,INDEX('I.Supplementary 2019-20'!O$8:O$191,MATCH($B234,'I.Supplementary 2019-20'!$B$8:$B$191,0))),INDEX('KI 2019-20'!O$9:O$383,MATCH($B234,'KI 2019-20'!$B$9:$B$383,0)))</f>
        <v>0</v>
      </c>
      <c r="K234" s="153">
        <f>_xlfn.IFNA(IF($B234=$B$382,0,INDEX('I.Supplementary 2019-20'!P$8:P$191,MATCH($B234,'I.Supplementary 2019-20'!$B$8:$B$191,0))),INDEX('KI 2019-20'!P$9:P$383,MATCH($B234,'KI 2019-20'!$B$9:$B$383,0)))</f>
        <v>2.2297087682739738</v>
      </c>
      <c r="L234" s="153">
        <f>_xlfn.IFNA(IF($B234=$B$382,0,INDEX('I.Supplementary 2019-20'!Q$8:Q$191,MATCH($B234,'I.Supplementary 2019-20'!$B$8:$B$191,0))),INDEX('KI 2019-20'!Q$9:Q$383,MATCH($B234,'KI 2019-20'!$B$9:$B$383,0)))</f>
        <v>0</v>
      </c>
      <c r="M234" s="155">
        <f>_xlfn.IFNA(IF($B234=$B$382,0,INDEX('I.Supplementary 2019-20'!R$8:R$191,MATCH($B234,'I.Supplementary 2019-20'!$B$8:$B$191,0))),INDEX('KI 2019-20'!R$9:R$383,MATCH($B234,'KI 2019-20'!$B$9:$B$383,0)))</f>
        <v>0</v>
      </c>
      <c r="N234" s="153">
        <f>_xlfn.IFNA(IF($B234=$B$382,0,INDEX('I.Supplementary 2019-20'!S$8:S$191,MATCH($B234,'I.Supplementary 2019-20'!$B$8:$B$191,0))),INDEX('KI 2019-20'!S$9:S$383,MATCH($B234,'KI 2019-20'!$B$9:$B$383,0)))</f>
        <v>0</v>
      </c>
      <c r="O234" s="153">
        <f>_xlfn.IFNA(IF($B234=$B$382,0,INDEX('I.Supplementary 2019-20'!T$8:T$191,MATCH($B234,'I.Supplementary 2019-20'!$B$8:$B$191,0))),INDEX('KI 2019-20'!T$9:T$383,MATCH($B234,'KI 2019-20'!$B$9:$B$383,0)))</f>
        <v>0</v>
      </c>
      <c r="P234" s="153">
        <f>_xlfn.IFNA(IF($B234=$B$382,0,INDEX('I.Supplementary 2019-20'!U$8:U$191,MATCH($B234,'I.Supplementary 2019-20'!$B$8:$B$191,0))),INDEX('KI 2019-20'!U$9:U$383,MATCH($B234,'KI 2019-20'!$B$9:$B$383,0)))</f>
        <v>5.3136598600331313</v>
      </c>
      <c r="Q234" s="153">
        <f>_xlfn.IFNA(IF($B234=$B$382,0,INDEX('I.Supplementary 2019-20'!V$8:V$191,MATCH($B234,'I.Supplementary 2019-20'!$B$8:$B$191,0))),INDEX('KI 2019-20'!V$9:V$383,MATCH($B234,'KI 2019-20'!$B$9:$B$383,0)))</f>
        <v>0</v>
      </c>
      <c r="R234" s="155">
        <f>_xlfn.IFNA(IF($B234=$B$382,0,INDEX('I.Supplementary 2019-20'!W$8:W$191,MATCH($B234,'I.Supplementary 2019-20'!$B$8:$B$191,0))),INDEX('KI 2019-20'!W$9:W$383,MATCH($B234,'KI 2019-20'!$B$9:$B$383,0)))</f>
        <v>0</v>
      </c>
      <c r="S234" s="153">
        <f>_xlfn.IFNA(IF($B234=$B$382,0,INDEX('I.Supplementary 2019-20'!X$8:X$191,MATCH($B234,'I.Supplementary 2019-20'!$B$8:$B$191,0))),INDEX('KI 2019-20'!X$9:X$383,MATCH($B234,'KI 2019-20'!$B$9:$B$383,0)))</f>
        <v>0</v>
      </c>
      <c r="T234" s="153">
        <f>_xlfn.IFNA(IF($B234=$B$382,0,INDEX('I.Supplementary 2019-20'!Y$8:Y$191,MATCH($B234,'I.Supplementary 2019-20'!$B$8:$B$191,0))),INDEX('KI 2019-20'!Y$9:Y$383,MATCH($B234,'KI 2019-20'!$B$9:$B$383,0)))</f>
        <v>0</v>
      </c>
      <c r="U234" s="153">
        <f>_xlfn.IFNA(IF($B234=$B$382,0,INDEX('I.Supplementary 2019-20'!Z$8:Z$191,MATCH($B234,'I.Supplementary 2019-20'!$B$8:$B$191,0))),INDEX('KI 2019-20'!Z$9:Z$383,MATCH($B234,'KI 2019-20'!$B$9:$B$383,0)))</f>
        <v>7.5433686283071051</v>
      </c>
      <c r="V234" s="153">
        <f>_xlfn.IFNA(IF($B234=$B$382,0,INDEX('I.Supplementary 2019-20'!AA$8:AA$191,MATCH($B234,'I.Supplementary 2019-20'!$B$8:$B$191,0))),INDEX('KI 2019-20'!AA$9:AA$383,MATCH($B234,'KI 2019-20'!$B$9:$B$383,0)))</f>
        <v>0</v>
      </c>
      <c r="W234" s="155">
        <f>_xlfn.IFNA(IF($B234=$B$382,0,INDEX('I.Supplementary 2019-20'!AB$8:AB$191,MATCH($B234,'I.Supplementary 2019-20'!$B$8:$B$191,0))),INDEX('KI 2019-20'!AB$9:AB$383,MATCH($B234,'KI 2019-20'!$B$9:$B$383,0)))</f>
        <v>0</v>
      </c>
      <c r="Y234" s="154">
        <f>_xlfn.IFNA(IF($B234=$B$382,0,INDEX('I.Supplementary 2019-20'!$I$8:$I$191,MATCH($B234,'I.Supplementary 2019-20'!$B$8:$B$191,0))),INDEX('KI 2019-20'!$I$9:$I$383,MATCH($B234,'KI 2019-20'!$B$9:$B$383,0)))</f>
        <v>2.2297087682739738</v>
      </c>
      <c r="Z234" s="153">
        <f>_xlfn.IFNA(IF($B234=$B$382,0,INDEX('I.Supplementary 2019-20'!$J$8:$J$191,MATCH($B234,'I.Supplementary 2019-20'!$B$8:$B$191,0))),INDEX('KI 2019-20'!$J$9:$J$383,MATCH($B234,'KI 2019-20'!$B$9:$B$383,0)))</f>
        <v>5.3136598600331313</v>
      </c>
      <c r="AA234" s="155">
        <f>_xlfn.IFNA(IF($B234=$B$382,0,INDEX('I.Supplementary 2019-20'!$H$8:$H$191,MATCH($B234,'I.Supplementary 2019-20'!$B$8:$B$191,0))),INDEX('KI 2019-20'!$H$9:$H$383,MATCH($B234,'KI 2019-20'!$B$9:$B$383,0)))</f>
        <v>7.5433686283071051</v>
      </c>
      <c r="AC234" s="156">
        <f>I234*('Other inputs'!$C$6/'Other inputs'!$C$5)</f>
        <v>0</v>
      </c>
      <c r="AD234" s="149">
        <f>IF(B234=$B$35,J234*('Other inputs'!$C$6/'Other inputs'!$C$5)-('Other inputs'!$C$18/1000000),J234*('Other inputs'!$C$6/'Other inputs'!$C$5))</f>
        <v>0</v>
      </c>
      <c r="AE234" s="149">
        <f>K234*('Other inputs'!$C$6/'Other inputs'!$C$5)</f>
        <v>2.2660380353741609</v>
      </c>
      <c r="AF234" s="149">
        <f>L234*('Other inputs'!$C$6/'Other inputs'!$C$5)</f>
        <v>0</v>
      </c>
      <c r="AG234" s="188">
        <f>M234*('Other inputs'!$C$6/'Other inputs'!$C$5)</f>
        <v>0</v>
      </c>
      <c r="AH234" s="149">
        <f>N234*('Other inputs'!$C$6/'Other inputs'!$C$5)</f>
        <v>0</v>
      </c>
      <c r="AI234" s="149">
        <f>O234*('Other inputs'!$C$6/'Other inputs'!$C$5)</f>
        <v>0</v>
      </c>
      <c r="AJ234" s="149">
        <f>P234*('Other inputs'!$C$6/'Other inputs'!$C$5)</f>
        <v>5.4002368027627954</v>
      </c>
      <c r="AK234" s="149">
        <f>Q234*('Other inputs'!$C$6/'Other inputs'!$C$5)</f>
        <v>0</v>
      </c>
      <c r="AL234" s="188">
        <f>R234*('Other inputs'!$C$6/'Other inputs'!$C$5)</f>
        <v>0</v>
      </c>
      <c r="AM234" s="156">
        <f t="shared" si="46"/>
        <v>0</v>
      </c>
      <c r="AN234" s="149">
        <f t="shared" si="47"/>
        <v>0</v>
      </c>
      <c r="AO234" s="149">
        <f t="shared" si="48"/>
        <v>7.6662748381369568</v>
      </c>
      <c r="AP234" s="149">
        <f t="shared" si="49"/>
        <v>0</v>
      </c>
      <c r="AQ234" s="188">
        <f t="shared" si="50"/>
        <v>0</v>
      </c>
      <c r="AR234" s="149"/>
      <c r="AS234" s="156">
        <f>IF(D234=$C$171,'Other inputs'!$C$12/1000000,SUM(AC234:AG234))</f>
        <v>2.2660380353741609</v>
      </c>
      <c r="AT234" s="200">
        <f>IF(D234=$C$171,$Z$171*('Other inputs'!$C$6/'Other inputs'!$C$5),SUM(AH234:AL234))</f>
        <v>5.4002368027627954</v>
      </c>
      <c r="AU234" s="210">
        <f t="shared" si="51"/>
        <v>7.6662748381369568</v>
      </c>
      <c r="AV234" s="214"/>
      <c r="AW234" s="199">
        <f>IF($G234=1,0,AC234*('Other inputs'!$F$6/'Other inputs'!$F$5))</f>
        <v>0</v>
      </c>
      <c r="AX234" s="200">
        <f>IF($G234=1,0,AD234*('Other inputs'!$F$6/'Other inputs'!$F$5))</f>
        <v>0</v>
      </c>
      <c r="AY234" s="200">
        <f>IF($G234=1,0,AE234*('Other inputs'!$F$6/'Other inputs'!$F$5))</f>
        <v>2.2785691212840637</v>
      </c>
      <c r="AZ234" s="200">
        <f>IF($G234=1,0,AF234*('Other inputs'!$F$6/'Other inputs'!$F$5))</f>
        <v>0</v>
      </c>
      <c r="BA234" s="200">
        <f>IF($G234=1,0,AG234*('Other inputs'!$F$6/'Other inputs'!$F$5))</f>
        <v>0</v>
      </c>
      <c r="BB234" s="199">
        <f>IF($G234=1,0,AH234*('Other inputs'!$C$7/'Other inputs'!$C$6))</f>
        <v>0</v>
      </c>
      <c r="BC234" s="200">
        <f>IF($G234=1,0,AI234*('Other inputs'!$C$7/'Other inputs'!$C$6))</f>
        <v>0</v>
      </c>
      <c r="BD234" s="200">
        <f>IF($G234=1,0,AJ234*('Other inputs'!$C$7/'Other inputs'!$C$6))</f>
        <v>5.4002368027627954</v>
      </c>
      <c r="BE234" s="200">
        <f>IF($G234=1,0,AK234*('Other inputs'!$C$7/'Other inputs'!$C$6))</f>
        <v>0</v>
      </c>
      <c r="BF234" s="200">
        <f>IF($G234=1,0,AL234*('Other inputs'!$C$7/'Other inputs'!$C$6))</f>
        <v>0</v>
      </c>
      <c r="BG234" s="199">
        <f t="shared" si="52"/>
        <v>0</v>
      </c>
      <c r="BH234" s="200">
        <f t="shared" si="53"/>
        <v>0</v>
      </c>
      <c r="BI234" s="200">
        <f t="shared" si="54"/>
        <v>7.6788059240468591</v>
      </c>
      <c r="BJ234" s="200">
        <f t="shared" si="55"/>
        <v>0</v>
      </c>
      <c r="BK234" s="210">
        <f t="shared" si="56"/>
        <v>0</v>
      </c>
      <c r="BL234" s="200"/>
      <c r="BM234" s="199">
        <f>IF(D234=C$171,'Other inputs'!$C$13/1000000,SUM(AW234:BA234))</f>
        <v>2.2785691212840637</v>
      </c>
      <c r="BN234" s="200">
        <f>IF(B234=$B$171,$AT$171*('Other inputs'!$C$7/'Other inputs'!$C$6),SUM(BB234:BF234))</f>
        <v>5.4002368027627954</v>
      </c>
      <c r="BO234" s="188">
        <f t="shared" si="57"/>
        <v>7.6788059240468591</v>
      </c>
    </row>
    <row r="235" spans="2:67">
      <c r="B235" s="121" t="str">
        <f>'KI 2019-20'!B236</f>
        <v>E2901</v>
      </c>
      <c r="C235" s="160" t="str">
        <f t="shared" si="44"/>
        <v>E2901</v>
      </c>
      <c r="D235" s="160" t="str">
        <f t="shared" si="45"/>
        <v>E2901</v>
      </c>
      <c r="E235" t="str">
        <f>INDEX('KI 2019-20'!D$9:D$383,MATCH($B235,'KI 2019-20'!$B$9:$B$383,0))</f>
        <v>UNIFIR</v>
      </c>
      <c r="F235" t="str">
        <f>INDEX('KI 2019-20'!E$9:E$383,MATCH($B235,'KI 2019-20'!$B$9:$B$383,0))</f>
        <v>P1903</v>
      </c>
      <c r="G235" s="119">
        <v>0</v>
      </c>
      <c r="H235" s="120" t="str">
        <f>INDEX('KI 2019-20'!F$9:F$383,MATCH($B235,'KI 2019-20'!$B$9:$B$383,0))</f>
        <v>Northumberland</v>
      </c>
      <c r="I235" s="154">
        <f>_xlfn.IFNA(IF($B235=$B$382,0,INDEX('I.Supplementary 2019-20'!N$8:N$191,MATCH($B235,'I.Supplementary 2019-20'!$B$8:$B$191,0))),INDEX('KI 2019-20'!N$9:N$383,MATCH($B235,'KI 2019-20'!$B$9:$B$383,0)))</f>
        <v>9.5530911506786502</v>
      </c>
      <c r="J235" s="153">
        <f>_xlfn.IFNA(IF($B235=$B$382,0,INDEX('I.Supplementary 2019-20'!O$8:O$191,MATCH($B235,'I.Supplementary 2019-20'!$B$8:$B$191,0))),INDEX('KI 2019-20'!O$9:O$383,MATCH($B235,'KI 2019-20'!$B$9:$B$383,0)))</f>
        <v>-1.0093464482989869</v>
      </c>
      <c r="K235" s="153">
        <f>_xlfn.IFNA(IF($B235=$B$382,0,INDEX('I.Supplementary 2019-20'!P$8:P$191,MATCH($B235,'I.Supplementary 2019-20'!$B$8:$B$191,0))),INDEX('KI 2019-20'!P$9:P$383,MATCH($B235,'KI 2019-20'!$B$9:$B$383,0)))</f>
        <v>1.7394025477508204</v>
      </c>
      <c r="L235" s="153">
        <f>_xlfn.IFNA(IF($B235=$B$382,0,INDEX('I.Supplementary 2019-20'!Q$8:Q$191,MATCH($B235,'I.Supplementary 2019-20'!$B$8:$B$191,0))),INDEX('KI 2019-20'!Q$9:Q$383,MATCH($B235,'KI 2019-20'!$B$9:$B$383,0)))</f>
        <v>0</v>
      </c>
      <c r="M235" s="155">
        <f>_xlfn.IFNA(IF($B235=$B$382,0,INDEX('I.Supplementary 2019-20'!R$8:R$191,MATCH($B235,'I.Supplementary 2019-20'!$B$8:$B$191,0))),INDEX('KI 2019-20'!R$9:R$383,MATCH($B235,'KI 2019-20'!$B$9:$B$383,0)))</f>
        <v>0</v>
      </c>
      <c r="N235" s="153">
        <f>_xlfn.IFNA(IF($B235=$B$382,0,INDEX('I.Supplementary 2019-20'!S$8:S$191,MATCH($B235,'I.Supplementary 2019-20'!$B$8:$B$191,0))),INDEX('KI 2019-20'!S$9:S$383,MATCH($B235,'KI 2019-20'!$B$9:$B$383,0)))</f>
        <v>54.264667199397707</v>
      </c>
      <c r="O235" s="153">
        <f>_xlfn.IFNA(IF($B235=$B$382,0,INDEX('I.Supplementary 2019-20'!T$8:T$191,MATCH($B235,'I.Supplementary 2019-20'!$B$8:$B$191,0))),INDEX('KI 2019-20'!T$9:T$383,MATCH($B235,'KI 2019-20'!$B$9:$B$383,0)))</f>
        <v>9.9089577168738021</v>
      </c>
      <c r="P235" s="153">
        <f>_xlfn.IFNA(IF($B235=$B$382,0,INDEX('I.Supplementary 2019-20'!U$8:U$191,MATCH($B235,'I.Supplementary 2019-20'!$B$8:$B$191,0))),INDEX('KI 2019-20'!U$9:U$383,MATCH($B235,'KI 2019-20'!$B$9:$B$383,0)))</f>
        <v>3.636066231227165</v>
      </c>
      <c r="Q235" s="153">
        <f>_xlfn.IFNA(IF($B235=$B$382,0,INDEX('I.Supplementary 2019-20'!V$8:V$191,MATCH($B235,'I.Supplementary 2019-20'!$B$8:$B$191,0))),INDEX('KI 2019-20'!V$9:V$383,MATCH($B235,'KI 2019-20'!$B$9:$B$383,0)))</f>
        <v>0</v>
      </c>
      <c r="R235" s="155">
        <f>_xlfn.IFNA(IF($B235=$B$382,0,INDEX('I.Supplementary 2019-20'!W$8:W$191,MATCH($B235,'I.Supplementary 2019-20'!$B$8:$B$191,0))),INDEX('KI 2019-20'!W$9:W$383,MATCH($B235,'KI 2019-20'!$B$9:$B$383,0)))</f>
        <v>0</v>
      </c>
      <c r="S235" s="153">
        <f>_xlfn.IFNA(IF($B235=$B$382,0,INDEX('I.Supplementary 2019-20'!X$8:X$191,MATCH($B235,'I.Supplementary 2019-20'!$B$8:$B$191,0))),INDEX('KI 2019-20'!X$9:X$383,MATCH($B235,'KI 2019-20'!$B$9:$B$383,0)))</f>
        <v>63.817758350076353</v>
      </c>
      <c r="T235" s="153">
        <f>_xlfn.IFNA(IF($B235=$B$382,0,INDEX('I.Supplementary 2019-20'!Y$8:Y$191,MATCH($B235,'I.Supplementary 2019-20'!$B$8:$B$191,0))),INDEX('KI 2019-20'!Y$9:Y$383,MATCH($B235,'KI 2019-20'!$B$9:$B$383,0)))</f>
        <v>8.8996112685748159</v>
      </c>
      <c r="U235" s="153">
        <f>_xlfn.IFNA(IF($B235=$B$382,0,INDEX('I.Supplementary 2019-20'!Z$8:Z$191,MATCH($B235,'I.Supplementary 2019-20'!$B$8:$B$191,0))),INDEX('KI 2019-20'!Z$9:Z$383,MATCH($B235,'KI 2019-20'!$B$9:$B$383,0)))</f>
        <v>5.3754687789779858</v>
      </c>
      <c r="V235" s="153">
        <f>_xlfn.IFNA(IF($B235=$B$382,0,INDEX('I.Supplementary 2019-20'!AA$8:AA$191,MATCH($B235,'I.Supplementary 2019-20'!$B$8:$B$191,0))),INDEX('KI 2019-20'!AA$9:AA$383,MATCH($B235,'KI 2019-20'!$B$9:$B$383,0)))</f>
        <v>0</v>
      </c>
      <c r="W235" s="155">
        <f>_xlfn.IFNA(IF($B235=$B$382,0,INDEX('I.Supplementary 2019-20'!AB$8:AB$191,MATCH($B235,'I.Supplementary 2019-20'!$B$8:$B$191,0))),INDEX('KI 2019-20'!AB$9:AB$383,MATCH($B235,'KI 2019-20'!$B$9:$B$383,0)))</f>
        <v>0</v>
      </c>
      <c r="Y235" s="154">
        <f>_xlfn.IFNA(IF($B235=$B$382,0,INDEX('I.Supplementary 2019-20'!$I$8:$I$191,MATCH($B235,'I.Supplementary 2019-20'!$B$8:$B$191,0))),INDEX('KI 2019-20'!$I$9:$I$383,MATCH($B235,'KI 2019-20'!$B$9:$B$383,0)))</f>
        <v>10.283147250130481</v>
      </c>
      <c r="Z235" s="153">
        <f>_xlfn.IFNA(IF($B235=$B$382,0,INDEX('I.Supplementary 2019-20'!$J$8:$J$191,MATCH($B235,'I.Supplementary 2019-20'!$B$8:$B$191,0))),INDEX('KI 2019-20'!$J$9:$J$383,MATCH($B235,'KI 2019-20'!$B$9:$B$383,0)))</f>
        <v>67.809691147498668</v>
      </c>
      <c r="AA235" s="155">
        <f>_xlfn.IFNA(IF($B235=$B$382,0,INDEX('I.Supplementary 2019-20'!$H$8:$H$191,MATCH($B235,'I.Supplementary 2019-20'!$B$8:$B$191,0))),INDEX('KI 2019-20'!$H$9:$H$383,MATCH($B235,'KI 2019-20'!$B$9:$B$383,0)))</f>
        <v>78.092838397629137</v>
      </c>
      <c r="AC235" s="156">
        <f>I235*('Other inputs'!$C$6/'Other inputs'!$C$5)</f>
        <v>9.7087423303231084</v>
      </c>
      <c r="AD235" s="149">
        <f>IF(B235=$B$35,J235*('Other inputs'!$C$6/'Other inputs'!$C$5)-('Other inputs'!$C$18/1000000),J235*('Other inputs'!$C$6/'Other inputs'!$C$5))</f>
        <v>-1.0257920116113941</v>
      </c>
      <c r="AE235" s="149">
        <f>K235*('Other inputs'!$C$6/'Other inputs'!$C$5)</f>
        <v>1.7677431187936037</v>
      </c>
      <c r="AF235" s="149">
        <f>L235*('Other inputs'!$C$6/'Other inputs'!$C$5)</f>
        <v>0</v>
      </c>
      <c r="AG235" s="188">
        <f>M235*('Other inputs'!$C$6/'Other inputs'!$C$5)</f>
        <v>0</v>
      </c>
      <c r="AH235" s="149">
        <f>N235*('Other inputs'!$C$6/'Other inputs'!$C$5)</f>
        <v>55.148816563135348</v>
      </c>
      <c r="AI235" s="149">
        <f>O235*('Other inputs'!$C$6/'Other inputs'!$C$5)</f>
        <v>10.070407129776024</v>
      </c>
      <c r="AJ235" s="149">
        <f>P235*('Other inputs'!$C$6/'Other inputs'!$C$5)</f>
        <v>3.6953096728764874</v>
      </c>
      <c r="AK235" s="149">
        <f>Q235*('Other inputs'!$C$6/'Other inputs'!$C$5)</f>
        <v>0</v>
      </c>
      <c r="AL235" s="188">
        <f>R235*('Other inputs'!$C$6/'Other inputs'!$C$5)</f>
        <v>0</v>
      </c>
      <c r="AM235" s="156">
        <f t="shared" si="46"/>
        <v>64.85755889345846</v>
      </c>
      <c r="AN235" s="149">
        <f t="shared" si="47"/>
        <v>9.0446151181646304</v>
      </c>
      <c r="AO235" s="149">
        <f t="shared" si="48"/>
        <v>5.4630527916700906</v>
      </c>
      <c r="AP235" s="149">
        <f t="shared" si="49"/>
        <v>0</v>
      </c>
      <c r="AQ235" s="188">
        <f t="shared" si="50"/>
        <v>0</v>
      </c>
      <c r="AR235" s="149"/>
      <c r="AS235" s="156">
        <f>IF(D235=$C$171,'Other inputs'!$C$12/1000000,SUM(AC235:AG235))</f>
        <v>10.450693437505318</v>
      </c>
      <c r="AT235" s="200">
        <f>IF(D235=$C$171,$Z$171*('Other inputs'!$C$6/'Other inputs'!$C$5),SUM(AH235:AL235))</f>
        <v>68.914533365787861</v>
      </c>
      <c r="AU235" s="210">
        <f t="shared" si="51"/>
        <v>79.365226803293183</v>
      </c>
      <c r="AV235" s="214"/>
      <c r="AW235" s="199">
        <f>IF($G235=1,0,AC235*('Other inputs'!$F$6/'Other inputs'!$F$5))</f>
        <v>9.7624312280023133</v>
      </c>
      <c r="AX235" s="200">
        <f>IF($G235=1,0,AD235*('Other inputs'!$F$6/'Other inputs'!$F$5))</f>
        <v>-1.0314645941640836</v>
      </c>
      <c r="AY235" s="200">
        <f>IF($G235=1,0,AE235*('Other inputs'!$F$6/'Other inputs'!$F$5))</f>
        <v>1.7775186567777155</v>
      </c>
      <c r="AZ235" s="200">
        <f>IF($G235=1,0,AF235*('Other inputs'!$F$6/'Other inputs'!$F$5))</f>
        <v>0</v>
      </c>
      <c r="BA235" s="200">
        <f>IF($G235=1,0,AG235*('Other inputs'!$F$6/'Other inputs'!$F$5))</f>
        <v>0</v>
      </c>
      <c r="BB235" s="199">
        <f>IF($G235=1,0,AH235*('Other inputs'!$C$7/'Other inputs'!$C$6))</f>
        <v>55.148816563135348</v>
      </c>
      <c r="BC235" s="200">
        <f>IF($G235=1,0,AI235*('Other inputs'!$C$7/'Other inputs'!$C$6))</f>
        <v>10.070407129776024</v>
      </c>
      <c r="BD235" s="200">
        <f>IF($G235=1,0,AJ235*('Other inputs'!$C$7/'Other inputs'!$C$6))</f>
        <v>3.6953096728764874</v>
      </c>
      <c r="BE235" s="200">
        <f>IF($G235=1,0,AK235*('Other inputs'!$C$7/'Other inputs'!$C$6))</f>
        <v>0</v>
      </c>
      <c r="BF235" s="200">
        <f>IF($G235=1,0,AL235*('Other inputs'!$C$7/'Other inputs'!$C$6))</f>
        <v>0</v>
      </c>
      <c r="BG235" s="199">
        <f t="shared" si="52"/>
        <v>64.911247791137669</v>
      </c>
      <c r="BH235" s="200">
        <f t="shared" si="53"/>
        <v>9.0389425356119411</v>
      </c>
      <c r="BI235" s="200">
        <f t="shared" si="54"/>
        <v>5.4728283296542024</v>
      </c>
      <c r="BJ235" s="200">
        <f t="shared" si="55"/>
        <v>0</v>
      </c>
      <c r="BK235" s="210">
        <f t="shared" si="56"/>
        <v>0</v>
      </c>
      <c r="BL235" s="200"/>
      <c r="BM235" s="199">
        <f>IF(D235=C$171,'Other inputs'!$C$13/1000000,SUM(AW235:BA235))</f>
        <v>10.508485290615946</v>
      </c>
      <c r="BN235" s="200">
        <f>IF(B235=$B$171,$AT$171*('Other inputs'!$C$7/'Other inputs'!$C$6),SUM(BB235:BF235))</f>
        <v>68.914533365787861</v>
      </c>
      <c r="BO235" s="188">
        <f t="shared" si="57"/>
        <v>79.423018656403812</v>
      </c>
    </row>
    <row r="236" spans="2:67">
      <c r="B236" s="121" t="str">
        <f>'KI 2019-20'!B237</f>
        <v>E2636</v>
      </c>
      <c r="C236" s="160" t="str">
        <f t="shared" si="44"/>
        <v>E2636</v>
      </c>
      <c r="D236" s="160" t="str">
        <f t="shared" si="45"/>
        <v>E2636</v>
      </c>
      <c r="E236" t="str">
        <f>INDEX('KI 2019-20'!D$9:D$383,MATCH($B236,'KI 2019-20'!$B$9:$B$383,0))</f>
        <v>SD</v>
      </c>
      <c r="F236" t="str">
        <f>INDEX('KI 2019-20'!E$9:E$383,MATCH($B236,'KI 2019-20'!$B$9:$B$383,0))</f>
        <v>P1910</v>
      </c>
      <c r="G236" s="119">
        <v>0</v>
      </c>
      <c r="H236" s="120" t="str">
        <f>INDEX('KI 2019-20'!F$9:F$383,MATCH($B236,'KI 2019-20'!$B$9:$B$383,0))</f>
        <v>Norwich</v>
      </c>
      <c r="I236" s="154">
        <f>_xlfn.IFNA(IF($B236=$B$382,0,INDEX('I.Supplementary 2019-20'!N$8:N$191,MATCH($B236,'I.Supplementary 2019-20'!$B$8:$B$191,0))),INDEX('KI 2019-20'!N$9:N$383,MATCH($B236,'KI 2019-20'!$B$9:$B$383,0)))</f>
        <v>0</v>
      </c>
      <c r="J236" s="153">
        <f>_xlfn.IFNA(IF($B236=$B$382,0,INDEX('I.Supplementary 2019-20'!O$8:O$191,MATCH($B236,'I.Supplementary 2019-20'!$B$8:$B$191,0))),INDEX('KI 2019-20'!O$9:O$383,MATCH($B236,'KI 2019-20'!$B$9:$B$383,0)))</f>
        <v>0.21262092964821588</v>
      </c>
      <c r="K236" s="153">
        <f>_xlfn.IFNA(IF($B236=$B$382,0,INDEX('I.Supplementary 2019-20'!P$8:P$191,MATCH($B236,'I.Supplementary 2019-20'!$B$8:$B$191,0))),INDEX('KI 2019-20'!P$9:P$383,MATCH($B236,'KI 2019-20'!$B$9:$B$383,0)))</f>
        <v>0</v>
      </c>
      <c r="L236" s="153">
        <f>_xlfn.IFNA(IF($B236=$B$382,0,INDEX('I.Supplementary 2019-20'!Q$8:Q$191,MATCH($B236,'I.Supplementary 2019-20'!$B$8:$B$191,0))),INDEX('KI 2019-20'!Q$9:Q$383,MATCH($B236,'KI 2019-20'!$B$9:$B$383,0)))</f>
        <v>0</v>
      </c>
      <c r="M236" s="155">
        <f>_xlfn.IFNA(IF($B236=$B$382,0,INDEX('I.Supplementary 2019-20'!R$8:R$191,MATCH($B236,'I.Supplementary 2019-20'!$B$8:$B$191,0))),INDEX('KI 2019-20'!R$9:R$383,MATCH($B236,'KI 2019-20'!$B$9:$B$383,0)))</f>
        <v>0</v>
      </c>
      <c r="N236" s="153">
        <f>_xlfn.IFNA(IF($B236=$B$382,0,INDEX('I.Supplementary 2019-20'!S$8:S$191,MATCH($B236,'I.Supplementary 2019-20'!$B$8:$B$191,0))),INDEX('KI 2019-20'!S$9:S$383,MATCH($B236,'KI 2019-20'!$B$9:$B$383,0)))</f>
        <v>0</v>
      </c>
      <c r="O236" s="153">
        <f>_xlfn.IFNA(IF($B236=$B$382,0,INDEX('I.Supplementary 2019-20'!T$8:T$191,MATCH($B236,'I.Supplementary 2019-20'!$B$8:$B$191,0))),INDEX('KI 2019-20'!T$9:T$383,MATCH($B236,'KI 2019-20'!$B$9:$B$383,0)))</f>
        <v>5.8906056112713419</v>
      </c>
      <c r="P236" s="153">
        <f>_xlfn.IFNA(IF($B236=$B$382,0,INDEX('I.Supplementary 2019-20'!U$8:U$191,MATCH($B236,'I.Supplementary 2019-20'!$B$8:$B$191,0))),INDEX('KI 2019-20'!U$9:U$383,MATCH($B236,'KI 2019-20'!$B$9:$B$383,0)))</f>
        <v>0</v>
      </c>
      <c r="Q236" s="153">
        <f>_xlfn.IFNA(IF($B236=$B$382,0,INDEX('I.Supplementary 2019-20'!V$8:V$191,MATCH($B236,'I.Supplementary 2019-20'!$B$8:$B$191,0))),INDEX('KI 2019-20'!V$9:V$383,MATCH($B236,'KI 2019-20'!$B$9:$B$383,0)))</f>
        <v>0</v>
      </c>
      <c r="R236" s="155">
        <f>_xlfn.IFNA(IF($B236=$B$382,0,INDEX('I.Supplementary 2019-20'!W$8:W$191,MATCH($B236,'I.Supplementary 2019-20'!$B$8:$B$191,0))),INDEX('KI 2019-20'!W$9:W$383,MATCH($B236,'KI 2019-20'!$B$9:$B$383,0)))</f>
        <v>0</v>
      </c>
      <c r="S236" s="153">
        <f>_xlfn.IFNA(IF($B236=$B$382,0,INDEX('I.Supplementary 2019-20'!X$8:X$191,MATCH($B236,'I.Supplementary 2019-20'!$B$8:$B$191,0))),INDEX('KI 2019-20'!X$9:X$383,MATCH($B236,'KI 2019-20'!$B$9:$B$383,0)))</f>
        <v>0</v>
      </c>
      <c r="T236" s="153">
        <f>_xlfn.IFNA(IF($B236=$B$382,0,INDEX('I.Supplementary 2019-20'!Y$8:Y$191,MATCH($B236,'I.Supplementary 2019-20'!$B$8:$B$191,0))),INDEX('KI 2019-20'!Y$9:Y$383,MATCH($B236,'KI 2019-20'!$B$9:$B$383,0)))</f>
        <v>6.1032265409195583</v>
      </c>
      <c r="U236" s="153">
        <f>_xlfn.IFNA(IF($B236=$B$382,0,INDEX('I.Supplementary 2019-20'!Z$8:Z$191,MATCH($B236,'I.Supplementary 2019-20'!$B$8:$B$191,0))),INDEX('KI 2019-20'!Z$9:Z$383,MATCH($B236,'KI 2019-20'!$B$9:$B$383,0)))</f>
        <v>0</v>
      </c>
      <c r="V236" s="153">
        <f>_xlfn.IFNA(IF($B236=$B$382,0,INDEX('I.Supplementary 2019-20'!AA$8:AA$191,MATCH($B236,'I.Supplementary 2019-20'!$B$8:$B$191,0))),INDEX('KI 2019-20'!AA$9:AA$383,MATCH($B236,'KI 2019-20'!$B$9:$B$383,0)))</f>
        <v>0</v>
      </c>
      <c r="W236" s="155">
        <f>_xlfn.IFNA(IF($B236=$B$382,0,INDEX('I.Supplementary 2019-20'!AB$8:AB$191,MATCH($B236,'I.Supplementary 2019-20'!$B$8:$B$191,0))),INDEX('KI 2019-20'!AB$9:AB$383,MATCH($B236,'KI 2019-20'!$B$9:$B$383,0)))</f>
        <v>0</v>
      </c>
      <c r="Y236" s="154">
        <f>_xlfn.IFNA(IF($B236=$B$382,0,INDEX('I.Supplementary 2019-20'!$I$8:$I$191,MATCH($B236,'I.Supplementary 2019-20'!$B$8:$B$191,0))),INDEX('KI 2019-20'!$I$9:$I$383,MATCH($B236,'KI 2019-20'!$B$9:$B$383,0)))</f>
        <v>0.21262092964821588</v>
      </c>
      <c r="Z236" s="153">
        <f>_xlfn.IFNA(IF($B236=$B$382,0,INDEX('I.Supplementary 2019-20'!$J$8:$J$191,MATCH($B236,'I.Supplementary 2019-20'!$B$8:$B$191,0))),INDEX('KI 2019-20'!$J$9:$J$383,MATCH($B236,'KI 2019-20'!$B$9:$B$383,0)))</f>
        <v>5.8906056112713419</v>
      </c>
      <c r="AA236" s="155">
        <f>_xlfn.IFNA(IF($B236=$B$382,0,INDEX('I.Supplementary 2019-20'!$H$8:$H$191,MATCH($B236,'I.Supplementary 2019-20'!$B$8:$B$191,0))),INDEX('KI 2019-20'!$H$9:$H$383,MATCH($B236,'KI 2019-20'!$B$9:$B$383,0)))</f>
        <v>6.1032265409195583</v>
      </c>
      <c r="AC236" s="156">
        <f>I236*('Other inputs'!$C$6/'Other inputs'!$C$5)</f>
        <v>0</v>
      </c>
      <c r="AD236" s="149">
        <f>IF(B236=$B$35,J236*('Other inputs'!$C$6/'Other inputs'!$C$5)-('Other inputs'!$C$18/1000000),J236*('Other inputs'!$C$6/'Other inputs'!$C$5))</f>
        <v>0.21608522178097705</v>
      </c>
      <c r="AE236" s="149">
        <f>K236*('Other inputs'!$C$6/'Other inputs'!$C$5)</f>
        <v>0</v>
      </c>
      <c r="AF236" s="149">
        <f>L236*('Other inputs'!$C$6/'Other inputs'!$C$5)</f>
        <v>0</v>
      </c>
      <c r="AG236" s="188">
        <f>M236*('Other inputs'!$C$6/'Other inputs'!$C$5)</f>
        <v>0</v>
      </c>
      <c r="AH236" s="149">
        <f>N236*('Other inputs'!$C$6/'Other inputs'!$C$5)</f>
        <v>0</v>
      </c>
      <c r="AI236" s="149">
        <f>O236*('Other inputs'!$C$6/'Other inputs'!$C$5)</f>
        <v>5.9865828921067203</v>
      </c>
      <c r="AJ236" s="149">
        <f>P236*('Other inputs'!$C$6/'Other inputs'!$C$5)</f>
        <v>0</v>
      </c>
      <c r="AK236" s="149">
        <f>Q236*('Other inputs'!$C$6/'Other inputs'!$C$5)</f>
        <v>0</v>
      </c>
      <c r="AL236" s="188">
        <f>R236*('Other inputs'!$C$6/'Other inputs'!$C$5)</f>
        <v>0</v>
      </c>
      <c r="AM236" s="156">
        <f t="shared" si="46"/>
        <v>0</v>
      </c>
      <c r="AN236" s="149">
        <f t="shared" si="47"/>
        <v>6.2026681138876976</v>
      </c>
      <c r="AO236" s="149">
        <f t="shared" si="48"/>
        <v>0</v>
      </c>
      <c r="AP236" s="149">
        <f t="shared" si="49"/>
        <v>0</v>
      </c>
      <c r="AQ236" s="188">
        <f t="shared" si="50"/>
        <v>0</v>
      </c>
      <c r="AR236" s="149"/>
      <c r="AS236" s="156">
        <f>IF(D236=$C$171,'Other inputs'!$C$12/1000000,SUM(AC236:AG236))</f>
        <v>0.21608522178097705</v>
      </c>
      <c r="AT236" s="200">
        <f>IF(D236=$C$171,$Z$171*('Other inputs'!$C$6/'Other inputs'!$C$5),SUM(AH236:AL236))</f>
        <v>5.9865828921067203</v>
      </c>
      <c r="AU236" s="210">
        <f t="shared" si="51"/>
        <v>6.2026681138876976</v>
      </c>
      <c r="AV236" s="214"/>
      <c r="AW236" s="199">
        <f>IF($G236=1,0,AC236*('Other inputs'!$F$6/'Other inputs'!$F$5))</f>
        <v>0</v>
      </c>
      <c r="AX236" s="200">
        <f>IF($G236=1,0,AD236*('Other inputs'!$F$6/'Other inputs'!$F$5))</f>
        <v>0.21728016309958151</v>
      </c>
      <c r="AY236" s="200">
        <f>IF($G236=1,0,AE236*('Other inputs'!$F$6/'Other inputs'!$F$5))</f>
        <v>0</v>
      </c>
      <c r="AZ236" s="200">
        <f>IF($G236=1,0,AF236*('Other inputs'!$F$6/'Other inputs'!$F$5))</f>
        <v>0</v>
      </c>
      <c r="BA236" s="200">
        <f>IF($G236=1,0,AG236*('Other inputs'!$F$6/'Other inputs'!$F$5))</f>
        <v>0</v>
      </c>
      <c r="BB236" s="199">
        <f>IF($G236=1,0,AH236*('Other inputs'!$C$7/'Other inputs'!$C$6))</f>
        <v>0</v>
      </c>
      <c r="BC236" s="200">
        <f>IF($G236=1,0,AI236*('Other inputs'!$C$7/'Other inputs'!$C$6))</f>
        <v>5.9865828921067203</v>
      </c>
      <c r="BD236" s="200">
        <f>IF($G236=1,0,AJ236*('Other inputs'!$C$7/'Other inputs'!$C$6))</f>
        <v>0</v>
      </c>
      <c r="BE236" s="200">
        <f>IF($G236=1,0,AK236*('Other inputs'!$C$7/'Other inputs'!$C$6))</f>
        <v>0</v>
      </c>
      <c r="BF236" s="200">
        <f>IF($G236=1,0,AL236*('Other inputs'!$C$7/'Other inputs'!$C$6))</f>
        <v>0</v>
      </c>
      <c r="BG236" s="199">
        <f t="shared" si="52"/>
        <v>0</v>
      </c>
      <c r="BH236" s="200">
        <f t="shared" si="53"/>
        <v>6.2038630552063019</v>
      </c>
      <c r="BI236" s="200">
        <f t="shared" si="54"/>
        <v>0</v>
      </c>
      <c r="BJ236" s="200">
        <f t="shared" si="55"/>
        <v>0</v>
      </c>
      <c r="BK236" s="210">
        <f t="shared" si="56"/>
        <v>0</v>
      </c>
      <c r="BL236" s="200"/>
      <c r="BM236" s="199">
        <f>IF(D236=C$171,'Other inputs'!$C$13/1000000,SUM(AW236:BA236))</f>
        <v>0.21728016309958151</v>
      </c>
      <c r="BN236" s="200">
        <f>IF(B236=$B$171,$AT$171*('Other inputs'!$C$7/'Other inputs'!$C$6),SUM(BB236:BF236))</f>
        <v>5.9865828921067203</v>
      </c>
      <c r="BO236" s="188">
        <f t="shared" si="57"/>
        <v>6.2038630552063019</v>
      </c>
    </row>
    <row r="237" spans="2:67">
      <c r="B237" s="121" t="str">
        <f>'KI 2019-20'!B238</f>
        <v>E3001</v>
      </c>
      <c r="C237" s="160" t="str">
        <f t="shared" si="44"/>
        <v>E3001</v>
      </c>
      <c r="D237" s="160" t="str">
        <f t="shared" si="45"/>
        <v>E3001</v>
      </c>
      <c r="E237" t="str">
        <f>INDEX('KI 2019-20'!D$9:D$383,MATCH($B237,'KI 2019-20'!$B$9:$B$383,0))</f>
        <v>UNINFIR</v>
      </c>
      <c r="F237">
        <f>INDEX('KI 2019-20'!E$9:E$383,MATCH($B237,'KI 2019-20'!$B$9:$B$383,0))</f>
        <v>0</v>
      </c>
      <c r="G237" s="119">
        <v>0</v>
      </c>
      <c r="H237" s="120" t="str">
        <f>INDEX('KI 2019-20'!F$9:F$383,MATCH($B237,'KI 2019-20'!$B$9:$B$383,0))</f>
        <v>Nottingham</v>
      </c>
      <c r="I237" s="154">
        <f>_xlfn.IFNA(IF($B237=$B$382,0,INDEX('I.Supplementary 2019-20'!N$8:N$191,MATCH($B237,'I.Supplementary 2019-20'!$B$8:$B$191,0))),INDEX('KI 2019-20'!N$9:N$383,MATCH($B237,'KI 2019-20'!$B$9:$B$383,0)))</f>
        <v>23.696998747814821</v>
      </c>
      <c r="J237" s="153">
        <f>_xlfn.IFNA(IF($B237=$B$382,0,INDEX('I.Supplementary 2019-20'!O$8:O$191,MATCH($B237,'I.Supplementary 2019-20'!$B$8:$B$191,0))),INDEX('KI 2019-20'!O$9:O$383,MATCH($B237,'KI 2019-20'!$B$9:$B$383,0)))</f>
        <v>1.6349667560483832</v>
      </c>
      <c r="K237" s="153">
        <f>_xlfn.IFNA(IF($B237=$B$382,0,INDEX('I.Supplementary 2019-20'!P$8:P$191,MATCH($B237,'I.Supplementary 2019-20'!$B$8:$B$191,0))),INDEX('KI 2019-20'!P$9:P$383,MATCH($B237,'KI 2019-20'!$B$9:$B$383,0)))</f>
        <v>0</v>
      </c>
      <c r="L237" s="153">
        <f>_xlfn.IFNA(IF($B237=$B$382,0,INDEX('I.Supplementary 2019-20'!Q$8:Q$191,MATCH($B237,'I.Supplementary 2019-20'!$B$8:$B$191,0))),INDEX('KI 2019-20'!Q$9:Q$383,MATCH($B237,'KI 2019-20'!$B$9:$B$383,0)))</f>
        <v>0</v>
      </c>
      <c r="M237" s="155">
        <f>_xlfn.IFNA(IF($B237=$B$382,0,INDEX('I.Supplementary 2019-20'!R$8:R$191,MATCH($B237,'I.Supplementary 2019-20'!$B$8:$B$191,0))),INDEX('KI 2019-20'!R$9:R$383,MATCH($B237,'KI 2019-20'!$B$9:$B$383,0)))</f>
        <v>0</v>
      </c>
      <c r="N237" s="153">
        <f>_xlfn.IFNA(IF($B237=$B$382,0,INDEX('I.Supplementary 2019-20'!S$8:S$191,MATCH($B237,'I.Supplementary 2019-20'!$B$8:$B$191,0))),INDEX('KI 2019-20'!S$9:S$383,MATCH($B237,'KI 2019-20'!$B$9:$B$383,0)))</f>
        <v>79.246709064891377</v>
      </c>
      <c r="O237" s="153">
        <f>_xlfn.IFNA(IF($B237=$B$382,0,INDEX('I.Supplementary 2019-20'!T$8:T$191,MATCH($B237,'I.Supplementary 2019-20'!$B$8:$B$191,0))),INDEX('KI 2019-20'!T$9:T$383,MATCH($B237,'KI 2019-20'!$B$9:$B$383,0)))</f>
        <v>15.78351072761509</v>
      </c>
      <c r="P237" s="153">
        <f>_xlfn.IFNA(IF($B237=$B$382,0,INDEX('I.Supplementary 2019-20'!U$8:U$191,MATCH($B237,'I.Supplementary 2019-20'!$B$8:$B$191,0))),INDEX('KI 2019-20'!U$9:U$383,MATCH($B237,'KI 2019-20'!$B$9:$B$383,0)))</f>
        <v>0</v>
      </c>
      <c r="Q237" s="153">
        <f>_xlfn.IFNA(IF($B237=$B$382,0,INDEX('I.Supplementary 2019-20'!V$8:V$191,MATCH($B237,'I.Supplementary 2019-20'!$B$8:$B$191,0))),INDEX('KI 2019-20'!V$9:V$383,MATCH($B237,'KI 2019-20'!$B$9:$B$383,0)))</f>
        <v>0</v>
      </c>
      <c r="R237" s="155">
        <f>_xlfn.IFNA(IF($B237=$B$382,0,INDEX('I.Supplementary 2019-20'!W$8:W$191,MATCH($B237,'I.Supplementary 2019-20'!$B$8:$B$191,0))),INDEX('KI 2019-20'!W$9:W$383,MATCH($B237,'KI 2019-20'!$B$9:$B$383,0)))</f>
        <v>0</v>
      </c>
      <c r="S237" s="153">
        <f>_xlfn.IFNA(IF($B237=$B$382,0,INDEX('I.Supplementary 2019-20'!X$8:X$191,MATCH($B237,'I.Supplementary 2019-20'!$B$8:$B$191,0))),INDEX('KI 2019-20'!X$9:X$383,MATCH($B237,'KI 2019-20'!$B$9:$B$383,0)))</f>
        <v>102.94370781270621</v>
      </c>
      <c r="T237" s="153">
        <f>_xlfn.IFNA(IF($B237=$B$382,0,INDEX('I.Supplementary 2019-20'!Y$8:Y$191,MATCH($B237,'I.Supplementary 2019-20'!$B$8:$B$191,0))),INDEX('KI 2019-20'!Y$9:Y$383,MATCH($B237,'KI 2019-20'!$B$9:$B$383,0)))</f>
        <v>17.418477483663473</v>
      </c>
      <c r="U237" s="153">
        <f>_xlfn.IFNA(IF($B237=$B$382,0,INDEX('I.Supplementary 2019-20'!Z$8:Z$191,MATCH($B237,'I.Supplementary 2019-20'!$B$8:$B$191,0))),INDEX('KI 2019-20'!Z$9:Z$383,MATCH($B237,'KI 2019-20'!$B$9:$B$383,0)))</f>
        <v>0</v>
      </c>
      <c r="V237" s="153">
        <f>_xlfn.IFNA(IF($B237=$B$382,0,INDEX('I.Supplementary 2019-20'!AA$8:AA$191,MATCH($B237,'I.Supplementary 2019-20'!$B$8:$B$191,0))),INDEX('KI 2019-20'!AA$9:AA$383,MATCH($B237,'KI 2019-20'!$B$9:$B$383,0)))</f>
        <v>0</v>
      </c>
      <c r="W237" s="155">
        <f>_xlfn.IFNA(IF($B237=$B$382,0,INDEX('I.Supplementary 2019-20'!AB$8:AB$191,MATCH($B237,'I.Supplementary 2019-20'!$B$8:$B$191,0))),INDEX('KI 2019-20'!AB$9:AB$383,MATCH($B237,'KI 2019-20'!$B$9:$B$383,0)))</f>
        <v>0</v>
      </c>
      <c r="Y237" s="154">
        <f>_xlfn.IFNA(IF($B237=$B$382,0,INDEX('I.Supplementary 2019-20'!$I$8:$I$191,MATCH($B237,'I.Supplementary 2019-20'!$B$8:$B$191,0))),INDEX('KI 2019-20'!$I$9:$I$383,MATCH($B237,'KI 2019-20'!$B$9:$B$383,0)))</f>
        <v>25.331965503863202</v>
      </c>
      <c r="Z237" s="153">
        <f>_xlfn.IFNA(IF($B237=$B$382,0,INDEX('I.Supplementary 2019-20'!$J$8:$J$191,MATCH($B237,'I.Supplementary 2019-20'!$B$8:$B$191,0))),INDEX('KI 2019-20'!$J$9:$J$383,MATCH($B237,'KI 2019-20'!$B$9:$B$383,0)))</f>
        <v>95.030219792506472</v>
      </c>
      <c r="AA237" s="155">
        <f>_xlfn.IFNA(IF($B237=$B$382,0,INDEX('I.Supplementary 2019-20'!$H$8:$H$191,MATCH($B237,'I.Supplementary 2019-20'!$B$8:$B$191,0))),INDEX('KI 2019-20'!$H$9:$H$383,MATCH($B237,'KI 2019-20'!$B$9:$B$383,0)))</f>
        <v>120.36218529636967</v>
      </c>
      <c r="AC237" s="156">
        <f>I237*('Other inputs'!$C$6/'Other inputs'!$C$5)</f>
        <v>24.08310056040651</v>
      </c>
      <c r="AD237" s="149">
        <f>IF(B237=$B$35,J237*('Other inputs'!$C$6/'Other inputs'!$C$5)-('Other inputs'!$C$18/1000000),J237*('Other inputs'!$C$6/'Other inputs'!$C$5))</f>
        <v>1.6616057255970331</v>
      </c>
      <c r="AE237" s="149">
        <f>K237*('Other inputs'!$C$6/'Other inputs'!$C$5)</f>
        <v>0</v>
      </c>
      <c r="AF237" s="149">
        <f>L237*('Other inputs'!$C$6/'Other inputs'!$C$5)</f>
        <v>0</v>
      </c>
      <c r="AG237" s="188">
        <f>M237*('Other inputs'!$C$6/'Other inputs'!$C$5)</f>
        <v>0</v>
      </c>
      <c r="AH237" s="149">
        <f>N237*('Other inputs'!$C$6/'Other inputs'!$C$5)</f>
        <v>80.537897807292865</v>
      </c>
      <c r="AI237" s="149">
        <f>O237*('Other inputs'!$C$6/'Other inputs'!$C$5)</f>
        <v>16.040675871853217</v>
      </c>
      <c r="AJ237" s="149">
        <f>P237*('Other inputs'!$C$6/'Other inputs'!$C$5)</f>
        <v>0</v>
      </c>
      <c r="AK237" s="149">
        <f>Q237*('Other inputs'!$C$6/'Other inputs'!$C$5)</f>
        <v>0</v>
      </c>
      <c r="AL237" s="188">
        <f>R237*('Other inputs'!$C$6/'Other inputs'!$C$5)</f>
        <v>0</v>
      </c>
      <c r="AM237" s="156">
        <f t="shared" si="46"/>
        <v>104.62099836769937</v>
      </c>
      <c r="AN237" s="149">
        <f t="shared" si="47"/>
        <v>17.702281597450252</v>
      </c>
      <c r="AO237" s="149">
        <f t="shared" si="48"/>
        <v>0</v>
      </c>
      <c r="AP237" s="149">
        <f t="shared" si="49"/>
        <v>0</v>
      </c>
      <c r="AQ237" s="188">
        <f t="shared" si="50"/>
        <v>0</v>
      </c>
      <c r="AR237" s="149"/>
      <c r="AS237" s="156">
        <f>IF(D237=$C$171,'Other inputs'!$C$12/1000000,SUM(AC237:AG237))</f>
        <v>25.744706286003545</v>
      </c>
      <c r="AT237" s="200">
        <f>IF(D237=$C$171,$Z$171*('Other inputs'!$C$6/'Other inputs'!$C$5),SUM(AH237:AL237))</f>
        <v>96.578573679146075</v>
      </c>
      <c r="AU237" s="210">
        <f t="shared" si="51"/>
        <v>122.32327996514962</v>
      </c>
      <c r="AV237" s="214"/>
      <c r="AW237" s="199">
        <f>IF($G237=1,0,AC237*('Other inputs'!$F$6/'Other inputs'!$F$5))</f>
        <v>24.216278996685254</v>
      </c>
      <c r="AX237" s="200">
        <f>IF($G237=1,0,AD237*('Other inputs'!$F$6/'Other inputs'!$F$5))</f>
        <v>1.6707943286878921</v>
      </c>
      <c r="AY237" s="200">
        <f>IF($G237=1,0,AE237*('Other inputs'!$F$6/'Other inputs'!$F$5))</f>
        <v>0</v>
      </c>
      <c r="AZ237" s="200">
        <f>IF($G237=1,0,AF237*('Other inputs'!$F$6/'Other inputs'!$F$5))</f>
        <v>0</v>
      </c>
      <c r="BA237" s="200">
        <f>IF($G237=1,0,AG237*('Other inputs'!$F$6/'Other inputs'!$F$5))</f>
        <v>0</v>
      </c>
      <c r="BB237" s="199">
        <f>IF($G237=1,0,AH237*('Other inputs'!$C$7/'Other inputs'!$C$6))</f>
        <v>80.537897807292865</v>
      </c>
      <c r="BC237" s="200">
        <f>IF($G237=1,0,AI237*('Other inputs'!$C$7/'Other inputs'!$C$6))</f>
        <v>16.040675871853217</v>
      </c>
      <c r="BD237" s="200">
        <f>IF($G237=1,0,AJ237*('Other inputs'!$C$7/'Other inputs'!$C$6))</f>
        <v>0</v>
      </c>
      <c r="BE237" s="200">
        <f>IF($G237=1,0,AK237*('Other inputs'!$C$7/'Other inputs'!$C$6))</f>
        <v>0</v>
      </c>
      <c r="BF237" s="200">
        <f>IF($G237=1,0,AL237*('Other inputs'!$C$7/'Other inputs'!$C$6))</f>
        <v>0</v>
      </c>
      <c r="BG237" s="199">
        <f t="shared" si="52"/>
        <v>104.75417680397811</v>
      </c>
      <c r="BH237" s="200">
        <f t="shared" si="53"/>
        <v>17.711470200541111</v>
      </c>
      <c r="BI237" s="200">
        <f t="shared" si="54"/>
        <v>0</v>
      </c>
      <c r="BJ237" s="200">
        <f t="shared" si="55"/>
        <v>0</v>
      </c>
      <c r="BK237" s="210">
        <f t="shared" si="56"/>
        <v>0</v>
      </c>
      <c r="BL237" s="200"/>
      <c r="BM237" s="199">
        <f>IF(D237=C$171,'Other inputs'!$C$13/1000000,SUM(AW237:BA237))</f>
        <v>25.887073325373148</v>
      </c>
      <c r="BN237" s="200">
        <f>IF(B237=$B$171,$AT$171*('Other inputs'!$C$7/'Other inputs'!$C$6),SUM(BB237:BF237))</f>
        <v>96.578573679146075</v>
      </c>
      <c r="BO237" s="188">
        <f t="shared" si="57"/>
        <v>122.46564700451923</v>
      </c>
    </row>
    <row r="238" spans="2:67">
      <c r="B238" s="121" t="str">
        <f>'KI 2019-20'!B239</f>
        <v>E3021</v>
      </c>
      <c r="C238" s="160" t="str">
        <f t="shared" si="44"/>
        <v>E3021</v>
      </c>
      <c r="D238" s="160" t="str">
        <f t="shared" si="45"/>
        <v>E3021</v>
      </c>
      <c r="E238" t="str">
        <f>INDEX('KI 2019-20'!D$9:D$383,MATCH($B238,'KI 2019-20'!$B$9:$B$383,0))</f>
        <v>SCNFIR</v>
      </c>
      <c r="F238">
        <f>INDEX('KI 2019-20'!E$9:E$383,MATCH($B238,'KI 2019-20'!$B$9:$B$383,0))</f>
        <v>0</v>
      </c>
      <c r="G238" s="119">
        <v>0</v>
      </c>
      <c r="H238" s="120" t="str">
        <f>INDEX('KI 2019-20'!F$9:F$383,MATCH($B238,'KI 2019-20'!$B$9:$B$383,0))</f>
        <v>Nottinghamshire</v>
      </c>
      <c r="I238" s="154">
        <f>_xlfn.IFNA(IF($B238=$B$382,0,INDEX('I.Supplementary 2019-20'!N$8:N$191,MATCH($B238,'I.Supplementary 2019-20'!$B$8:$B$191,0))),INDEX('KI 2019-20'!N$9:N$383,MATCH($B238,'KI 2019-20'!$B$9:$B$383,0)))</f>
        <v>6.9511680042285917</v>
      </c>
      <c r="J238" s="153">
        <f>_xlfn.IFNA(IF($B238=$B$382,0,INDEX('I.Supplementary 2019-20'!O$8:O$191,MATCH($B238,'I.Supplementary 2019-20'!$B$8:$B$191,0))),INDEX('KI 2019-20'!O$9:O$383,MATCH($B238,'KI 2019-20'!$B$9:$B$383,0)))</f>
        <v>0</v>
      </c>
      <c r="K238" s="153">
        <f>_xlfn.IFNA(IF($B238=$B$382,0,INDEX('I.Supplementary 2019-20'!P$8:P$191,MATCH($B238,'I.Supplementary 2019-20'!$B$8:$B$191,0))),INDEX('KI 2019-20'!P$9:P$383,MATCH($B238,'KI 2019-20'!$B$9:$B$383,0)))</f>
        <v>0</v>
      </c>
      <c r="L238" s="153">
        <f>_xlfn.IFNA(IF($B238=$B$382,0,INDEX('I.Supplementary 2019-20'!Q$8:Q$191,MATCH($B238,'I.Supplementary 2019-20'!$B$8:$B$191,0))),INDEX('KI 2019-20'!Q$9:Q$383,MATCH($B238,'KI 2019-20'!$B$9:$B$383,0)))</f>
        <v>0</v>
      </c>
      <c r="M238" s="155">
        <f>_xlfn.IFNA(IF($B238=$B$382,0,INDEX('I.Supplementary 2019-20'!R$8:R$191,MATCH($B238,'I.Supplementary 2019-20'!$B$8:$B$191,0))),INDEX('KI 2019-20'!R$9:R$383,MATCH($B238,'KI 2019-20'!$B$9:$B$383,0)))</f>
        <v>0</v>
      </c>
      <c r="N238" s="153">
        <f>_xlfn.IFNA(IF($B238=$B$382,0,INDEX('I.Supplementary 2019-20'!S$8:S$191,MATCH($B238,'I.Supplementary 2019-20'!$B$8:$B$191,0))),INDEX('KI 2019-20'!S$9:S$383,MATCH($B238,'KI 2019-20'!$B$9:$B$383,0)))</f>
        <v>107.15272136337437</v>
      </c>
      <c r="O238" s="153">
        <f>_xlfn.IFNA(IF($B238=$B$382,0,INDEX('I.Supplementary 2019-20'!T$8:T$191,MATCH($B238,'I.Supplementary 2019-20'!$B$8:$B$191,0))),INDEX('KI 2019-20'!T$9:T$383,MATCH($B238,'KI 2019-20'!$B$9:$B$383,0)))</f>
        <v>0</v>
      </c>
      <c r="P238" s="153">
        <f>_xlfn.IFNA(IF($B238=$B$382,0,INDEX('I.Supplementary 2019-20'!U$8:U$191,MATCH($B238,'I.Supplementary 2019-20'!$B$8:$B$191,0))),INDEX('KI 2019-20'!U$9:U$383,MATCH($B238,'KI 2019-20'!$B$9:$B$383,0)))</f>
        <v>0</v>
      </c>
      <c r="Q238" s="153">
        <f>_xlfn.IFNA(IF($B238=$B$382,0,INDEX('I.Supplementary 2019-20'!V$8:V$191,MATCH($B238,'I.Supplementary 2019-20'!$B$8:$B$191,0))),INDEX('KI 2019-20'!V$9:V$383,MATCH($B238,'KI 2019-20'!$B$9:$B$383,0)))</f>
        <v>0</v>
      </c>
      <c r="R238" s="155">
        <f>_xlfn.IFNA(IF($B238=$B$382,0,INDEX('I.Supplementary 2019-20'!W$8:W$191,MATCH($B238,'I.Supplementary 2019-20'!$B$8:$B$191,0))),INDEX('KI 2019-20'!W$9:W$383,MATCH($B238,'KI 2019-20'!$B$9:$B$383,0)))</f>
        <v>0</v>
      </c>
      <c r="S238" s="153">
        <f>_xlfn.IFNA(IF($B238=$B$382,0,INDEX('I.Supplementary 2019-20'!X$8:X$191,MATCH($B238,'I.Supplementary 2019-20'!$B$8:$B$191,0))),INDEX('KI 2019-20'!X$9:X$383,MATCH($B238,'KI 2019-20'!$B$9:$B$383,0)))</f>
        <v>114.10388936760296</v>
      </c>
      <c r="T238" s="153">
        <f>_xlfn.IFNA(IF($B238=$B$382,0,INDEX('I.Supplementary 2019-20'!Y$8:Y$191,MATCH($B238,'I.Supplementary 2019-20'!$B$8:$B$191,0))),INDEX('KI 2019-20'!Y$9:Y$383,MATCH($B238,'KI 2019-20'!$B$9:$B$383,0)))</f>
        <v>0</v>
      </c>
      <c r="U238" s="153">
        <f>_xlfn.IFNA(IF($B238=$B$382,0,INDEX('I.Supplementary 2019-20'!Z$8:Z$191,MATCH($B238,'I.Supplementary 2019-20'!$B$8:$B$191,0))),INDEX('KI 2019-20'!Z$9:Z$383,MATCH($B238,'KI 2019-20'!$B$9:$B$383,0)))</f>
        <v>0</v>
      </c>
      <c r="V238" s="153">
        <f>_xlfn.IFNA(IF($B238=$B$382,0,INDEX('I.Supplementary 2019-20'!AA$8:AA$191,MATCH($B238,'I.Supplementary 2019-20'!$B$8:$B$191,0))),INDEX('KI 2019-20'!AA$9:AA$383,MATCH($B238,'KI 2019-20'!$B$9:$B$383,0)))</f>
        <v>0</v>
      </c>
      <c r="W238" s="155">
        <f>_xlfn.IFNA(IF($B238=$B$382,0,INDEX('I.Supplementary 2019-20'!AB$8:AB$191,MATCH($B238,'I.Supplementary 2019-20'!$B$8:$B$191,0))),INDEX('KI 2019-20'!AB$9:AB$383,MATCH($B238,'KI 2019-20'!$B$9:$B$383,0)))</f>
        <v>0</v>
      </c>
      <c r="Y238" s="154">
        <f>_xlfn.IFNA(IF($B238=$B$382,0,INDEX('I.Supplementary 2019-20'!$I$8:$I$191,MATCH($B238,'I.Supplementary 2019-20'!$B$8:$B$191,0))),INDEX('KI 2019-20'!$I$9:$I$383,MATCH($B238,'KI 2019-20'!$B$9:$B$383,0)))</f>
        <v>6.9511680042285917</v>
      </c>
      <c r="Z238" s="153">
        <f>_xlfn.IFNA(IF($B238=$B$382,0,INDEX('I.Supplementary 2019-20'!$J$8:$J$191,MATCH($B238,'I.Supplementary 2019-20'!$B$8:$B$191,0))),INDEX('KI 2019-20'!$J$9:$J$383,MATCH($B238,'KI 2019-20'!$B$9:$B$383,0)))</f>
        <v>107.15272136337437</v>
      </c>
      <c r="AA238" s="155">
        <f>_xlfn.IFNA(IF($B238=$B$382,0,INDEX('I.Supplementary 2019-20'!$H$8:$H$191,MATCH($B238,'I.Supplementary 2019-20'!$B$8:$B$191,0))),INDEX('KI 2019-20'!$H$9:$H$383,MATCH($B238,'KI 2019-20'!$B$9:$B$383,0)))</f>
        <v>114.10388936760296</v>
      </c>
      <c r="AC238" s="156">
        <f>I238*('Other inputs'!$C$6/'Other inputs'!$C$5)</f>
        <v>7.0644253240530901</v>
      </c>
      <c r="AD238" s="149">
        <f>IF(B238=$B$35,J238*('Other inputs'!$C$6/'Other inputs'!$C$5)-('Other inputs'!$C$18/1000000),J238*('Other inputs'!$C$6/'Other inputs'!$C$5))</f>
        <v>0</v>
      </c>
      <c r="AE238" s="149">
        <f>K238*('Other inputs'!$C$6/'Other inputs'!$C$5)</f>
        <v>0</v>
      </c>
      <c r="AF238" s="149">
        <f>L238*('Other inputs'!$C$6/'Other inputs'!$C$5)</f>
        <v>0</v>
      </c>
      <c r="AG238" s="188">
        <f>M238*('Other inputs'!$C$6/'Other inputs'!$C$5)</f>
        <v>0</v>
      </c>
      <c r="AH238" s="149">
        <f>N238*('Other inputs'!$C$6/'Other inputs'!$C$5)</f>
        <v>108.89859055055766</v>
      </c>
      <c r="AI238" s="149">
        <f>O238*('Other inputs'!$C$6/'Other inputs'!$C$5)</f>
        <v>0</v>
      </c>
      <c r="AJ238" s="149">
        <f>P238*('Other inputs'!$C$6/'Other inputs'!$C$5)</f>
        <v>0</v>
      </c>
      <c r="AK238" s="149">
        <f>Q238*('Other inputs'!$C$6/'Other inputs'!$C$5)</f>
        <v>0</v>
      </c>
      <c r="AL238" s="188">
        <f>R238*('Other inputs'!$C$6/'Other inputs'!$C$5)</f>
        <v>0</v>
      </c>
      <c r="AM238" s="156">
        <f t="shared" si="46"/>
        <v>115.96301587461075</v>
      </c>
      <c r="AN238" s="149">
        <f t="shared" si="47"/>
        <v>0</v>
      </c>
      <c r="AO238" s="149">
        <f t="shared" si="48"/>
        <v>0</v>
      </c>
      <c r="AP238" s="149">
        <f t="shared" si="49"/>
        <v>0</v>
      </c>
      <c r="AQ238" s="188">
        <f t="shared" si="50"/>
        <v>0</v>
      </c>
      <c r="AR238" s="149"/>
      <c r="AS238" s="156">
        <f>IF(D238=$C$171,'Other inputs'!$C$12/1000000,SUM(AC238:AG238))</f>
        <v>7.0644253240530901</v>
      </c>
      <c r="AT238" s="200">
        <f>IF(D238=$C$171,$Z$171*('Other inputs'!$C$6/'Other inputs'!$C$5),SUM(AH238:AL238))</f>
        <v>108.89859055055766</v>
      </c>
      <c r="AU238" s="210">
        <f t="shared" si="51"/>
        <v>115.96301587461075</v>
      </c>
      <c r="AV238" s="214"/>
      <c r="AW238" s="199">
        <f>IF($G238=1,0,AC238*('Other inputs'!$F$6/'Other inputs'!$F$5))</f>
        <v>7.1034912705455486</v>
      </c>
      <c r="AX238" s="200">
        <f>IF($G238=1,0,AD238*('Other inputs'!$F$6/'Other inputs'!$F$5))</f>
        <v>0</v>
      </c>
      <c r="AY238" s="200">
        <f>IF($G238=1,0,AE238*('Other inputs'!$F$6/'Other inputs'!$F$5))</f>
        <v>0</v>
      </c>
      <c r="AZ238" s="200">
        <f>IF($G238=1,0,AF238*('Other inputs'!$F$6/'Other inputs'!$F$5))</f>
        <v>0</v>
      </c>
      <c r="BA238" s="200">
        <f>IF($G238=1,0,AG238*('Other inputs'!$F$6/'Other inputs'!$F$5))</f>
        <v>0</v>
      </c>
      <c r="BB238" s="199">
        <f>IF($G238=1,0,AH238*('Other inputs'!$C$7/'Other inputs'!$C$6))</f>
        <v>108.89859055055766</v>
      </c>
      <c r="BC238" s="200">
        <f>IF($G238=1,0,AI238*('Other inputs'!$C$7/'Other inputs'!$C$6))</f>
        <v>0</v>
      </c>
      <c r="BD238" s="200">
        <f>IF($G238=1,0,AJ238*('Other inputs'!$C$7/'Other inputs'!$C$6))</f>
        <v>0</v>
      </c>
      <c r="BE238" s="200">
        <f>IF($G238=1,0,AK238*('Other inputs'!$C$7/'Other inputs'!$C$6))</f>
        <v>0</v>
      </c>
      <c r="BF238" s="200">
        <f>IF($G238=1,0,AL238*('Other inputs'!$C$7/'Other inputs'!$C$6))</f>
        <v>0</v>
      </c>
      <c r="BG238" s="199">
        <f t="shared" si="52"/>
        <v>116.0020818211032</v>
      </c>
      <c r="BH238" s="200">
        <f t="shared" si="53"/>
        <v>0</v>
      </c>
      <c r="BI238" s="200">
        <f t="shared" si="54"/>
        <v>0</v>
      </c>
      <c r="BJ238" s="200">
        <f t="shared" si="55"/>
        <v>0</v>
      </c>
      <c r="BK238" s="210">
        <f t="shared" si="56"/>
        <v>0</v>
      </c>
      <c r="BL238" s="200"/>
      <c r="BM238" s="199">
        <f>IF(D238=C$171,'Other inputs'!$C$13/1000000,SUM(AW238:BA238))</f>
        <v>7.1034912705455486</v>
      </c>
      <c r="BN238" s="200">
        <f>IF(B238=$B$171,$AT$171*('Other inputs'!$C$7/'Other inputs'!$C$6),SUM(BB238:BF238))</f>
        <v>108.89859055055766</v>
      </c>
      <c r="BO238" s="188">
        <f t="shared" si="57"/>
        <v>116.0020818211032</v>
      </c>
    </row>
    <row r="239" spans="2:67">
      <c r="B239" s="121" t="str">
        <f>'KI 2019-20'!B240</f>
        <v>E6130</v>
      </c>
      <c r="C239" s="160" t="str">
        <f t="shared" si="44"/>
        <v>E6130</v>
      </c>
      <c r="D239" s="160" t="str">
        <f t="shared" si="45"/>
        <v>E6130</v>
      </c>
      <c r="E239" t="str">
        <f>INDEX('KI 2019-20'!D$9:D$383,MATCH($B239,'KI 2019-20'!$B$9:$B$383,0))</f>
        <v>SFIR</v>
      </c>
      <c r="F239">
        <f>INDEX('KI 2019-20'!E$9:E$383,MATCH($B239,'KI 2019-20'!$B$9:$B$383,0))</f>
        <v>0</v>
      </c>
      <c r="G239" s="119">
        <v>0</v>
      </c>
      <c r="H239" s="120" t="str">
        <f>INDEX('KI 2019-20'!F$9:F$383,MATCH($B239,'KI 2019-20'!$B$9:$B$383,0))</f>
        <v>Nottinghamshire Fire</v>
      </c>
      <c r="I239" s="154">
        <f>_xlfn.IFNA(IF($B239=$B$382,0,INDEX('I.Supplementary 2019-20'!N$8:N$191,MATCH($B239,'I.Supplementary 2019-20'!$B$8:$B$191,0))),INDEX('KI 2019-20'!N$9:N$383,MATCH($B239,'KI 2019-20'!$B$9:$B$383,0)))</f>
        <v>0</v>
      </c>
      <c r="J239" s="153">
        <f>_xlfn.IFNA(IF($B239=$B$382,0,INDEX('I.Supplementary 2019-20'!O$8:O$191,MATCH($B239,'I.Supplementary 2019-20'!$B$8:$B$191,0))),INDEX('KI 2019-20'!O$9:O$383,MATCH($B239,'KI 2019-20'!$B$9:$B$383,0)))</f>
        <v>0</v>
      </c>
      <c r="K239" s="153">
        <f>_xlfn.IFNA(IF($B239=$B$382,0,INDEX('I.Supplementary 2019-20'!P$8:P$191,MATCH($B239,'I.Supplementary 2019-20'!$B$8:$B$191,0))),INDEX('KI 2019-20'!P$9:P$383,MATCH($B239,'KI 2019-20'!$B$9:$B$383,0)))</f>
        <v>5.3353089400236238</v>
      </c>
      <c r="L239" s="153">
        <f>_xlfn.IFNA(IF($B239=$B$382,0,INDEX('I.Supplementary 2019-20'!Q$8:Q$191,MATCH($B239,'I.Supplementary 2019-20'!$B$8:$B$191,0))),INDEX('KI 2019-20'!Q$9:Q$383,MATCH($B239,'KI 2019-20'!$B$9:$B$383,0)))</f>
        <v>0</v>
      </c>
      <c r="M239" s="155">
        <f>_xlfn.IFNA(IF($B239=$B$382,0,INDEX('I.Supplementary 2019-20'!R$8:R$191,MATCH($B239,'I.Supplementary 2019-20'!$B$8:$B$191,0))),INDEX('KI 2019-20'!R$9:R$383,MATCH($B239,'KI 2019-20'!$B$9:$B$383,0)))</f>
        <v>0</v>
      </c>
      <c r="N239" s="153">
        <f>_xlfn.IFNA(IF($B239=$B$382,0,INDEX('I.Supplementary 2019-20'!S$8:S$191,MATCH($B239,'I.Supplementary 2019-20'!$B$8:$B$191,0))),INDEX('KI 2019-20'!S$9:S$383,MATCH($B239,'KI 2019-20'!$B$9:$B$383,0)))</f>
        <v>0</v>
      </c>
      <c r="O239" s="153">
        <f>_xlfn.IFNA(IF($B239=$B$382,0,INDEX('I.Supplementary 2019-20'!T$8:T$191,MATCH($B239,'I.Supplementary 2019-20'!$B$8:$B$191,0))),INDEX('KI 2019-20'!T$9:T$383,MATCH($B239,'KI 2019-20'!$B$9:$B$383,0)))</f>
        <v>0</v>
      </c>
      <c r="P239" s="153">
        <f>_xlfn.IFNA(IF($B239=$B$382,0,INDEX('I.Supplementary 2019-20'!U$8:U$191,MATCH($B239,'I.Supplementary 2019-20'!$B$8:$B$191,0))),INDEX('KI 2019-20'!U$9:U$383,MATCH($B239,'KI 2019-20'!$B$9:$B$383,0)))</f>
        <v>10.672524782358749</v>
      </c>
      <c r="Q239" s="153">
        <f>_xlfn.IFNA(IF($B239=$B$382,0,INDEX('I.Supplementary 2019-20'!V$8:V$191,MATCH($B239,'I.Supplementary 2019-20'!$B$8:$B$191,0))),INDEX('KI 2019-20'!V$9:V$383,MATCH($B239,'KI 2019-20'!$B$9:$B$383,0)))</f>
        <v>0</v>
      </c>
      <c r="R239" s="155">
        <f>_xlfn.IFNA(IF($B239=$B$382,0,INDEX('I.Supplementary 2019-20'!W$8:W$191,MATCH($B239,'I.Supplementary 2019-20'!$B$8:$B$191,0))),INDEX('KI 2019-20'!W$9:W$383,MATCH($B239,'KI 2019-20'!$B$9:$B$383,0)))</f>
        <v>0</v>
      </c>
      <c r="S239" s="153">
        <f>_xlfn.IFNA(IF($B239=$B$382,0,INDEX('I.Supplementary 2019-20'!X$8:X$191,MATCH($B239,'I.Supplementary 2019-20'!$B$8:$B$191,0))),INDEX('KI 2019-20'!X$9:X$383,MATCH($B239,'KI 2019-20'!$B$9:$B$383,0)))</f>
        <v>0</v>
      </c>
      <c r="T239" s="153">
        <f>_xlfn.IFNA(IF($B239=$B$382,0,INDEX('I.Supplementary 2019-20'!Y$8:Y$191,MATCH($B239,'I.Supplementary 2019-20'!$B$8:$B$191,0))),INDEX('KI 2019-20'!Y$9:Y$383,MATCH($B239,'KI 2019-20'!$B$9:$B$383,0)))</f>
        <v>0</v>
      </c>
      <c r="U239" s="153">
        <f>_xlfn.IFNA(IF($B239=$B$382,0,INDEX('I.Supplementary 2019-20'!Z$8:Z$191,MATCH($B239,'I.Supplementary 2019-20'!$B$8:$B$191,0))),INDEX('KI 2019-20'!Z$9:Z$383,MATCH($B239,'KI 2019-20'!$B$9:$B$383,0)))</f>
        <v>16.007833722382372</v>
      </c>
      <c r="V239" s="153">
        <f>_xlfn.IFNA(IF($B239=$B$382,0,INDEX('I.Supplementary 2019-20'!AA$8:AA$191,MATCH($B239,'I.Supplementary 2019-20'!$B$8:$B$191,0))),INDEX('KI 2019-20'!AA$9:AA$383,MATCH($B239,'KI 2019-20'!$B$9:$B$383,0)))</f>
        <v>0</v>
      </c>
      <c r="W239" s="155">
        <f>_xlfn.IFNA(IF($B239=$B$382,0,INDEX('I.Supplementary 2019-20'!AB$8:AB$191,MATCH($B239,'I.Supplementary 2019-20'!$B$8:$B$191,0))),INDEX('KI 2019-20'!AB$9:AB$383,MATCH($B239,'KI 2019-20'!$B$9:$B$383,0)))</f>
        <v>0</v>
      </c>
      <c r="Y239" s="154">
        <f>_xlfn.IFNA(IF($B239=$B$382,0,INDEX('I.Supplementary 2019-20'!$I$8:$I$191,MATCH($B239,'I.Supplementary 2019-20'!$B$8:$B$191,0))),INDEX('KI 2019-20'!$I$9:$I$383,MATCH($B239,'KI 2019-20'!$B$9:$B$383,0)))</f>
        <v>5.3353089400236238</v>
      </c>
      <c r="Z239" s="153">
        <f>_xlfn.IFNA(IF($B239=$B$382,0,INDEX('I.Supplementary 2019-20'!$J$8:$J$191,MATCH($B239,'I.Supplementary 2019-20'!$B$8:$B$191,0))),INDEX('KI 2019-20'!$J$9:$J$383,MATCH($B239,'KI 2019-20'!$B$9:$B$383,0)))</f>
        <v>10.672524782358749</v>
      </c>
      <c r="AA239" s="155">
        <f>_xlfn.IFNA(IF($B239=$B$382,0,INDEX('I.Supplementary 2019-20'!$H$8:$H$191,MATCH($B239,'I.Supplementary 2019-20'!$B$8:$B$191,0))),INDEX('KI 2019-20'!$H$9:$H$383,MATCH($B239,'KI 2019-20'!$B$9:$B$383,0)))</f>
        <v>16.007833722382372</v>
      </c>
      <c r="AC239" s="156">
        <f>I239*('Other inputs'!$C$6/'Other inputs'!$C$5)</f>
        <v>0</v>
      </c>
      <c r="AD239" s="149">
        <f>IF(B239=$B$35,J239*('Other inputs'!$C$6/'Other inputs'!$C$5)-('Other inputs'!$C$18/1000000),J239*('Other inputs'!$C$6/'Other inputs'!$C$5))</f>
        <v>0</v>
      </c>
      <c r="AE239" s="149">
        <f>K239*('Other inputs'!$C$6/'Other inputs'!$C$5)</f>
        <v>5.422238617254151</v>
      </c>
      <c r="AF239" s="149">
        <f>L239*('Other inputs'!$C$6/'Other inputs'!$C$5)</f>
        <v>0</v>
      </c>
      <c r="AG239" s="188">
        <f>M239*('Other inputs'!$C$6/'Other inputs'!$C$5)</f>
        <v>0</v>
      </c>
      <c r="AH239" s="149">
        <f>N239*('Other inputs'!$C$6/'Other inputs'!$C$5)</f>
        <v>0</v>
      </c>
      <c r="AI239" s="149">
        <f>O239*('Other inputs'!$C$6/'Other inputs'!$C$5)</f>
        <v>0</v>
      </c>
      <c r="AJ239" s="149">
        <f>P239*('Other inputs'!$C$6/'Other inputs'!$C$5)</f>
        <v>10.846415206511235</v>
      </c>
      <c r="AK239" s="149">
        <f>Q239*('Other inputs'!$C$6/'Other inputs'!$C$5)</f>
        <v>0</v>
      </c>
      <c r="AL239" s="188">
        <f>R239*('Other inputs'!$C$6/'Other inputs'!$C$5)</f>
        <v>0</v>
      </c>
      <c r="AM239" s="156">
        <f t="shared" si="46"/>
        <v>0</v>
      </c>
      <c r="AN239" s="149">
        <f t="shared" si="47"/>
        <v>0</v>
      </c>
      <c r="AO239" s="149">
        <f t="shared" si="48"/>
        <v>16.268653823765387</v>
      </c>
      <c r="AP239" s="149">
        <f t="shared" si="49"/>
        <v>0</v>
      </c>
      <c r="AQ239" s="188">
        <f t="shared" si="50"/>
        <v>0</v>
      </c>
      <c r="AR239" s="149"/>
      <c r="AS239" s="156">
        <f>IF(D239=$C$171,'Other inputs'!$C$12/1000000,SUM(AC239:AG239))</f>
        <v>5.422238617254151</v>
      </c>
      <c r="AT239" s="200">
        <f>IF(D239=$C$171,$Z$171*('Other inputs'!$C$6/'Other inputs'!$C$5),SUM(AH239:AL239))</f>
        <v>10.846415206511235</v>
      </c>
      <c r="AU239" s="210">
        <f t="shared" si="51"/>
        <v>16.268653823765387</v>
      </c>
      <c r="AV239" s="214"/>
      <c r="AW239" s="199">
        <f>IF($G239=1,0,AC239*('Other inputs'!$F$6/'Other inputs'!$F$5))</f>
        <v>0</v>
      </c>
      <c r="AX239" s="200">
        <f>IF($G239=1,0,AD239*('Other inputs'!$F$6/'Other inputs'!$F$5))</f>
        <v>0</v>
      </c>
      <c r="AY239" s="200">
        <f>IF($G239=1,0,AE239*('Other inputs'!$F$6/'Other inputs'!$F$5))</f>
        <v>5.4522233469348187</v>
      </c>
      <c r="AZ239" s="200">
        <f>IF($G239=1,0,AF239*('Other inputs'!$F$6/'Other inputs'!$F$5))</f>
        <v>0</v>
      </c>
      <c r="BA239" s="200">
        <f>IF($G239=1,0,AG239*('Other inputs'!$F$6/'Other inputs'!$F$5))</f>
        <v>0</v>
      </c>
      <c r="BB239" s="199">
        <f>IF($G239=1,0,AH239*('Other inputs'!$C$7/'Other inputs'!$C$6))</f>
        <v>0</v>
      </c>
      <c r="BC239" s="200">
        <f>IF($G239=1,0,AI239*('Other inputs'!$C$7/'Other inputs'!$C$6))</f>
        <v>0</v>
      </c>
      <c r="BD239" s="200">
        <f>IF($G239=1,0,AJ239*('Other inputs'!$C$7/'Other inputs'!$C$6))</f>
        <v>10.846415206511235</v>
      </c>
      <c r="BE239" s="200">
        <f>IF($G239=1,0,AK239*('Other inputs'!$C$7/'Other inputs'!$C$6))</f>
        <v>0</v>
      </c>
      <c r="BF239" s="200">
        <f>IF($G239=1,0,AL239*('Other inputs'!$C$7/'Other inputs'!$C$6))</f>
        <v>0</v>
      </c>
      <c r="BG239" s="199">
        <f t="shared" si="52"/>
        <v>0</v>
      </c>
      <c r="BH239" s="200">
        <f t="shared" si="53"/>
        <v>0</v>
      </c>
      <c r="BI239" s="200">
        <f t="shared" si="54"/>
        <v>16.298638553446054</v>
      </c>
      <c r="BJ239" s="200">
        <f t="shared" si="55"/>
        <v>0</v>
      </c>
      <c r="BK239" s="210">
        <f t="shared" si="56"/>
        <v>0</v>
      </c>
      <c r="BL239" s="200"/>
      <c r="BM239" s="199">
        <f>IF(D239=C$171,'Other inputs'!$C$13/1000000,SUM(AW239:BA239))</f>
        <v>5.4522233469348187</v>
      </c>
      <c r="BN239" s="200">
        <f>IF(B239=$B$171,$AT$171*('Other inputs'!$C$7/'Other inputs'!$C$6),SUM(BB239:BF239))</f>
        <v>10.846415206511235</v>
      </c>
      <c r="BO239" s="188">
        <f t="shared" si="57"/>
        <v>16.298638553446054</v>
      </c>
    </row>
    <row r="240" spans="2:67">
      <c r="B240" s="121" t="str">
        <f>'KI 2019-20'!B241</f>
        <v>E3732</v>
      </c>
      <c r="C240" s="160" t="str">
        <f t="shared" si="44"/>
        <v>E3732</v>
      </c>
      <c r="D240" s="160" t="str">
        <f t="shared" si="45"/>
        <v>E3732</v>
      </c>
      <c r="E240" t="str">
        <f>INDEX('KI 2019-20'!D$9:D$383,MATCH($B240,'KI 2019-20'!$B$9:$B$383,0))</f>
        <v>SD</v>
      </c>
      <c r="F240">
        <f>INDEX('KI 2019-20'!E$9:E$383,MATCH($B240,'KI 2019-20'!$B$9:$B$383,0))</f>
        <v>0</v>
      </c>
      <c r="G240" s="119">
        <v>0</v>
      </c>
      <c r="H240" s="120" t="str">
        <f>INDEX('KI 2019-20'!F$9:F$383,MATCH($B240,'KI 2019-20'!$B$9:$B$383,0))</f>
        <v>Nuneaton and Bedworth</v>
      </c>
      <c r="I240" s="154">
        <f>_xlfn.IFNA(IF($B240=$B$382,0,INDEX('I.Supplementary 2019-20'!N$8:N$191,MATCH($B240,'I.Supplementary 2019-20'!$B$8:$B$191,0))),INDEX('KI 2019-20'!N$9:N$383,MATCH($B240,'KI 2019-20'!$B$9:$B$383,0)))</f>
        <v>0</v>
      </c>
      <c r="J240" s="153">
        <f>_xlfn.IFNA(IF($B240=$B$382,0,INDEX('I.Supplementary 2019-20'!O$8:O$191,MATCH($B240,'I.Supplementary 2019-20'!$B$8:$B$191,0))),INDEX('KI 2019-20'!O$9:O$383,MATCH($B240,'KI 2019-20'!$B$9:$B$383,0)))</f>
        <v>0</v>
      </c>
      <c r="K240" s="153">
        <f>_xlfn.IFNA(IF($B240=$B$382,0,INDEX('I.Supplementary 2019-20'!P$8:P$191,MATCH($B240,'I.Supplementary 2019-20'!$B$8:$B$191,0))),INDEX('KI 2019-20'!P$9:P$383,MATCH($B240,'KI 2019-20'!$B$9:$B$383,0)))</f>
        <v>0</v>
      </c>
      <c r="L240" s="153">
        <f>_xlfn.IFNA(IF($B240=$B$382,0,INDEX('I.Supplementary 2019-20'!Q$8:Q$191,MATCH($B240,'I.Supplementary 2019-20'!$B$8:$B$191,0))),INDEX('KI 2019-20'!Q$9:Q$383,MATCH($B240,'KI 2019-20'!$B$9:$B$383,0)))</f>
        <v>0</v>
      </c>
      <c r="M240" s="155">
        <f>_xlfn.IFNA(IF($B240=$B$382,0,INDEX('I.Supplementary 2019-20'!R$8:R$191,MATCH($B240,'I.Supplementary 2019-20'!$B$8:$B$191,0))),INDEX('KI 2019-20'!R$9:R$383,MATCH($B240,'KI 2019-20'!$B$9:$B$383,0)))</f>
        <v>0</v>
      </c>
      <c r="N240" s="153">
        <f>_xlfn.IFNA(IF($B240=$B$382,0,INDEX('I.Supplementary 2019-20'!S$8:S$191,MATCH($B240,'I.Supplementary 2019-20'!$B$8:$B$191,0))),INDEX('KI 2019-20'!S$9:S$383,MATCH($B240,'KI 2019-20'!$B$9:$B$383,0)))</f>
        <v>0</v>
      </c>
      <c r="O240" s="153">
        <f>_xlfn.IFNA(IF($B240=$B$382,0,INDEX('I.Supplementary 2019-20'!T$8:T$191,MATCH($B240,'I.Supplementary 2019-20'!$B$8:$B$191,0))),INDEX('KI 2019-20'!T$9:T$383,MATCH($B240,'KI 2019-20'!$B$9:$B$383,0)))</f>
        <v>3.632536896993515</v>
      </c>
      <c r="P240" s="153">
        <f>_xlfn.IFNA(IF($B240=$B$382,0,INDEX('I.Supplementary 2019-20'!U$8:U$191,MATCH($B240,'I.Supplementary 2019-20'!$B$8:$B$191,0))),INDEX('KI 2019-20'!U$9:U$383,MATCH($B240,'KI 2019-20'!$B$9:$B$383,0)))</f>
        <v>0</v>
      </c>
      <c r="Q240" s="153">
        <f>_xlfn.IFNA(IF($B240=$B$382,0,INDEX('I.Supplementary 2019-20'!V$8:V$191,MATCH($B240,'I.Supplementary 2019-20'!$B$8:$B$191,0))),INDEX('KI 2019-20'!V$9:V$383,MATCH($B240,'KI 2019-20'!$B$9:$B$383,0)))</f>
        <v>0</v>
      </c>
      <c r="R240" s="155">
        <f>_xlfn.IFNA(IF($B240=$B$382,0,INDEX('I.Supplementary 2019-20'!W$8:W$191,MATCH($B240,'I.Supplementary 2019-20'!$B$8:$B$191,0))),INDEX('KI 2019-20'!W$9:W$383,MATCH($B240,'KI 2019-20'!$B$9:$B$383,0)))</f>
        <v>0</v>
      </c>
      <c r="S240" s="153">
        <f>_xlfn.IFNA(IF($B240=$B$382,0,INDEX('I.Supplementary 2019-20'!X$8:X$191,MATCH($B240,'I.Supplementary 2019-20'!$B$8:$B$191,0))),INDEX('KI 2019-20'!X$9:X$383,MATCH($B240,'KI 2019-20'!$B$9:$B$383,0)))</f>
        <v>0</v>
      </c>
      <c r="T240" s="153">
        <f>_xlfn.IFNA(IF($B240=$B$382,0,INDEX('I.Supplementary 2019-20'!Y$8:Y$191,MATCH($B240,'I.Supplementary 2019-20'!$B$8:$B$191,0))),INDEX('KI 2019-20'!Y$9:Y$383,MATCH($B240,'KI 2019-20'!$B$9:$B$383,0)))</f>
        <v>3.632536896993515</v>
      </c>
      <c r="U240" s="153">
        <f>_xlfn.IFNA(IF($B240=$B$382,0,INDEX('I.Supplementary 2019-20'!Z$8:Z$191,MATCH($B240,'I.Supplementary 2019-20'!$B$8:$B$191,0))),INDEX('KI 2019-20'!Z$9:Z$383,MATCH($B240,'KI 2019-20'!$B$9:$B$383,0)))</f>
        <v>0</v>
      </c>
      <c r="V240" s="153">
        <f>_xlfn.IFNA(IF($B240=$B$382,0,INDEX('I.Supplementary 2019-20'!AA$8:AA$191,MATCH($B240,'I.Supplementary 2019-20'!$B$8:$B$191,0))),INDEX('KI 2019-20'!AA$9:AA$383,MATCH($B240,'KI 2019-20'!$B$9:$B$383,0)))</f>
        <v>0</v>
      </c>
      <c r="W240" s="155">
        <f>_xlfn.IFNA(IF($B240=$B$382,0,INDEX('I.Supplementary 2019-20'!AB$8:AB$191,MATCH($B240,'I.Supplementary 2019-20'!$B$8:$B$191,0))),INDEX('KI 2019-20'!AB$9:AB$383,MATCH($B240,'KI 2019-20'!$B$9:$B$383,0)))</f>
        <v>0</v>
      </c>
      <c r="Y240" s="154">
        <f>_xlfn.IFNA(IF($B240=$B$382,0,INDEX('I.Supplementary 2019-20'!$I$8:$I$191,MATCH($B240,'I.Supplementary 2019-20'!$B$8:$B$191,0))),INDEX('KI 2019-20'!$I$9:$I$383,MATCH($B240,'KI 2019-20'!$B$9:$B$383,0)))</f>
        <v>0</v>
      </c>
      <c r="Z240" s="153">
        <f>_xlfn.IFNA(IF($B240=$B$382,0,INDEX('I.Supplementary 2019-20'!$J$8:$J$191,MATCH($B240,'I.Supplementary 2019-20'!$B$8:$B$191,0))),INDEX('KI 2019-20'!$J$9:$J$383,MATCH($B240,'KI 2019-20'!$B$9:$B$383,0)))</f>
        <v>3.632536896993515</v>
      </c>
      <c r="AA240" s="155">
        <f>_xlfn.IFNA(IF($B240=$B$382,0,INDEX('I.Supplementary 2019-20'!$H$8:$H$191,MATCH($B240,'I.Supplementary 2019-20'!$B$8:$B$191,0))),INDEX('KI 2019-20'!$H$9:$H$383,MATCH($B240,'KI 2019-20'!$B$9:$B$383,0)))</f>
        <v>3.632536896993515</v>
      </c>
      <c r="AC240" s="156">
        <f>I240*('Other inputs'!$C$6/'Other inputs'!$C$5)</f>
        <v>0</v>
      </c>
      <c r="AD240" s="149">
        <f>IF(B240=$B$35,J240*('Other inputs'!$C$6/'Other inputs'!$C$5)-('Other inputs'!$C$18/1000000),J240*('Other inputs'!$C$6/'Other inputs'!$C$5))</f>
        <v>0</v>
      </c>
      <c r="AE240" s="149">
        <f>K240*('Other inputs'!$C$6/'Other inputs'!$C$5)</f>
        <v>0</v>
      </c>
      <c r="AF240" s="149">
        <f>L240*('Other inputs'!$C$6/'Other inputs'!$C$5)</f>
        <v>0</v>
      </c>
      <c r="AG240" s="188">
        <f>M240*('Other inputs'!$C$6/'Other inputs'!$C$5)</f>
        <v>0</v>
      </c>
      <c r="AH240" s="149">
        <f>N240*('Other inputs'!$C$6/'Other inputs'!$C$5)</f>
        <v>0</v>
      </c>
      <c r="AI240" s="149">
        <f>O240*('Other inputs'!$C$6/'Other inputs'!$C$5)</f>
        <v>3.6917228342154056</v>
      </c>
      <c r="AJ240" s="149">
        <f>P240*('Other inputs'!$C$6/'Other inputs'!$C$5)</f>
        <v>0</v>
      </c>
      <c r="AK240" s="149">
        <f>Q240*('Other inputs'!$C$6/'Other inputs'!$C$5)</f>
        <v>0</v>
      </c>
      <c r="AL240" s="188">
        <f>R240*('Other inputs'!$C$6/'Other inputs'!$C$5)</f>
        <v>0</v>
      </c>
      <c r="AM240" s="156">
        <f t="shared" si="46"/>
        <v>0</v>
      </c>
      <c r="AN240" s="149">
        <f t="shared" si="47"/>
        <v>3.6917228342154056</v>
      </c>
      <c r="AO240" s="149">
        <f t="shared" si="48"/>
        <v>0</v>
      </c>
      <c r="AP240" s="149">
        <f t="shared" si="49"/>
        <v>0</v>
      </c>
      <c r="AQ240" s="188">
        <f t="shared" si="50"/>
        <v>0</v>
      </c>
      <c r="AR240" s="149"/>
      <c r="AS240" s="156">
        <f>IF(D240=$C$171,'Other inputs'!$C$12/1000000,SUM(AC240:AG240))</f>
        <v>0</v>
      </c>
      <c r="AT240" s="200">
        <f>IF(D240=$C$171,$Z$171*('Other inputs'!$C$6/'Other inputs'!$C$5),SUM(AH240:AL240))</f>
        <v>3.6917228342154056</v>
      </c>
      <c r="AU240" s="210">
        <f t="shared" si="51"/>
        <v>3.6917228342154056</v>
      </c>
      <c r="AV240" s="214"/>
      <c r="AW240" s="199">
        <f>IF($G240=1,0,AC240*('Other inputs'!$F$6/'Other inputs'!$F$5))</f>
        <v>0</v>
      </c>
      <c r="AX240" s="200">
        <f>IF($G240=1,0,AD240*('Other inputs'!$F$6/'Other inputs'!$F$5))</f>
        <v>0</v>
      </c>
      <c r="AY240" s="200">
        <f>IF($G240=1,0,AE240*('Other inputs'!$F$6/'Other inputs'!$F$5))</f>
        <v>0</v>
      </c>
      <c r="AZ240" s="200">
        <f>IF($G240=1,0,AF240*('Other inputs'!$F$6/'Other inputs'!$F$5))</f>
        <v>0</v>
      </c>
      <c r="BA240" s="200">
        <f>IF($G240=1,0,AG240*('Other inputs'!$F$6/'Other inputs'!$F$5))</f>
        <v>0</v>
      </c>
      <c r="BB240" s="199">
        <f>IF($G240=1,0,AH240*('Other inputs'!$C$7/'Other inputs'!$C$6))</f>
        <v>0</v>
      </c>
      <c r="BC240" s="200">
        <f>IF($G240=1,0,AI240*('Other inputs'!$C$7/'Other inputs'!$C$6))</f>
        <v>3.6917228342154056</v>
      </c>
      <c r="BD240" s="200">
        <f>IF($G240=1,0,AJ240*('Other inputs'!$C$7/'Other inputs'!$C$6))</f>
        <v>0</v>
      </c>
      <c r="BE240" s="200">
        <f>IF($G240=1,0,AK240*('Other inputs'!$C$7/'Other inputs'!$C$6))</f>
        <v>0</v>
      </c>
      <c r="BF240" s="200">
        <f>IF($G240=1,0,AL240*('Other inputs'!$C$7/'Other inputs'!$C$6))</f>
        <v>0</v>
      </c>
      <c r="BG240" s="199">
        <f t="shared" si="52"/>
        <v>0</v>
      </c>
      <c r="BH240" s="200">
        <f t="shared" si="53"/>
        <v>3.6917228342154056</v>
      </c>
      <c r="BI240" s="200">
        <f t="shared" si="54"/>
        <v>0</v>
      </c>
      <c r="BJ240" s="200">
        <f t="shared" si="55"/>
        <v>0</v>
      </c>
      <c r="BK240" s="210">
        <f t="shared" si="56"/>
        <v>0</v>
      </c>
      <c r="BL240" s="200"/>
      <c r="BM240" s="199">
        <f>IF(D240=C$171,'Other inputs'!$C$13/1000000,SUM(AW240:BA240))</f>
        <v>0</v>
      </c>
      <c r="BN240" s="200">
        <f>IF(B240=$B$171,$AT$171*('Other inputs'!$C$7/'Other inputs'!$C$6),SUM(BB240:BF240))</f>
        <v>3.6917228342154056</v>
      </c>
      <c r="BO240" s="188">
        <f t="shared" si="57"/>
        <v>3.6917228342154056</v>
      </c>
    </row>
    <row r="241" spans="2:67">
      <c r="B241" s="121" t="str">
        <f>'KI 2019-20'!B242</f>
        <v>E2438</v>
      </c>
      <c r="C241" s="160" t="str">
        <f t="shared" si="44"/>
        <v>E2438</v>
      </c>
      <c r="D241" s="160" t="str">
        <f t="shared" si="45"/>
        <v>E2438</v>
      </c>
      <c r="E241" t="str">
        <f>INDEX('KI 2019-20'!D$9:D$383,MATCH($B241,'KI 2019-20'!$B$9:$B$383,0))</f>
        <v>SD</v>
      </c>
      <c r="F241" t="str">
        <f>INDEX('KI 2019-20'!E$9:E$383,MATCH($B241,'KI 2019-20'!$B$9:$B$383,0))</f>
        <v>P1913</v>
      </c>
      <c r="G241" s="119">
        <v>0</v>
      </c>
      <c r="H241" s="120" t="str">
        <f>INDEX('KI 2019-20'!F$9:F$383,MATCH($B241,'KI 2019-20'!$B$9:$B$383,0))</f>
        <v>Oadby and Wigston</v>
      </c>
      <c r="I241" s="154">
        <f>_xlfn.IFNA(IF($B241=$B$382,0,INDEX('I.Supplementary 2019-20'!N$8:N$191,MATCH($B241,'I.Supplementary 2019-20'!$B$8:$B$191,0))),INDEX('KI 2019-20'!N$9:N$383,MATCH($B241,'KI 2019-20'!$B$9:$B$383,0)))</f>
        <v>0</v>
      </c>
      <c r="J241" s="153">
        <f>_xlfn.IFNA(IF($B241=$B$382,0,INDEX('I.Supplementary 2019-20'!O$8:O$191,MATCH($B241,'I.Supplementary 2019-20'!$B$8:$B$191,0))),INDEX('KI 2019-20'!O$9:O$383,MATCH($B241,'KI 2019-20'!$B$9:$B$383,0)))</f>
        <v>0</v>
      </c>
      <c r="K241" s="153">
        <f>_xlfn.IFNA(IF($B241=$B$382,0,INDEX('I.Supplementary 2019-20'!P$8:P$191,MATCH($B241,'I.Supplementary 2019-20'!$B$8:$B$191,0))),INDEX('KI 2019-20'!P$9:P$383,MATCH($B241,'KI 2019-20'!$B$9:$B$383,0)))</f>
        <v>0</v>
      </c>
      <c r="L241" s="153">
        <f>_xlfn.IFNA(IF($B241=$B$382,0,INDEX('I.Supplementary 2019-20'!Q$8:Q$191,MATCH($B241,'I.Supplementary 2019-20'!$B$8:$B$191,0))),INDEX('KI 2019-20'!Q$9:Q$383,MATCH($B241,'KI 2019-20'!$B$9:$B$383,0)))</f>
        <v>0</v>
      </c>
      <c r="M241" s="155">
        <f>_xlfn.IFNA(IF($B241=$B$382,0,INDEX('I.Supplementary 2019-20'!R$8:R$191,MATCH($B241,'I.Supplementary 2019-20'!$B$8:$B$191,0))),INDEX('KI 2019-20'!R$9:R$383,MATCH($B241,'KI 2019-20'!$B$9:$B$383,0)))</f>
        <v>0</v>
      </c>
      <c r="N241" s="153">
        <f>_xlfn.IFNA(IF($B241=$B$382,0,INDEX('I.Supplementary 2019-20'!S$8:S$191,MATCH($B241,'I.Supplementary 2019-20'!$B$8:$B$191,0))),INDEX('KI 2019-20'!S$9:S$383,MATCH($B241,'KI 2019-20'!$B$9:$B$383,0)))</f>
        <v>0</v>
      </c>
      <c r="O241" s="153">
        <f>_xlfn.IFNA(IF($B241=$B$382,0,INDEX('I.Supplementary 2019-20'!T$8:T$191,MATCH($B241,'I.Supplementary 2019-20'!$B$8:$B$191,0))),INDEX('KI 2019-20'!T$9:T$383,MATCH($B241,'KI 2019-20'!$B$9:$B$383,0)))</f>
        <v>1.5175466254539434</v>
      </c>
      <c r="P241" s="153">
        <f>_xlfn.IFNA(IF($B241=$B$382,0,INDEX('I.Supplementary 2019-20'!U$8:U$191,MATCH($B241,'I.Supplementary 2019-20'!$B$8:$B$191,0))),INDEX('KI 2019-20'!U$9:U$383,MATCH($B241,'KI 2019-20'!$B$9:$B$383,0)))</f>
        <v>0</v>
      </c>
      <c r="Q241" s="153">
        <f>_xlfn.IFNA(IF($B241=$B$382,0,INDEX('I.Supplementary 2019-20'!V$8:V$191,MATCH($B241,'I.Supplementary 2019-20'!$B$8:$B$191,0))),INDEX('KI 2019-20'!V$9:V$383,MATCH($B241,'KI 2019-20'!$B$9:$B$383,0)))</f>
        <v>0</v>
      </c>
      <c r="R241" s="155">
        <f>_xlfn.IFNA(IF($B241=$B$382,0,INDEX('I.Supplementary 2019-20'!W$8:W$191,MATCH($B241,'I.Supplementary 2019-20'!$B$8:$B$191,0))),INDEX('KI 2019-20'!W$9:W$383,MATCH($B241,'KI 2019-20'!$B$9:$B$383,0)))</f>
        <v>0</v>
      </c>
      <c r="S241" s="153">
        <f>_xlfn.IFNA(IF($B241=$B$382,0,INDEX('I.Supplementary 2019-20'!X$8:X$191,MATCH($B241,'I.Supplementary 2019-20'!$B$8:$B$191,0))),INDEX('KI 2019-20'!X$9:X$383,MATCH($B241,'KI 2019-20'!$B$9:$B$383,0)))</f>
        <v>0</v>
      </c>
      <c r="T241" s="153">
        <f>_xlfn.IFNA(IF($B241=$B$382,0,INDEX('I.Supplementary 2019-20'!Y$8:Y$191,MATCH($B241,'I.Supplementary 2019-20'!$B$8:$B$191,0))),INDEX('KI 2019-20'!Y$9:Y$383,MATCH($B241,'KI 2019-20'!$B$9:$B$383,0)))</f>
        <v>1.5175466254539434</v>
      </c>
      <c r="U241" s="153">
        <f>_xlfn.IFNA(IF($B241=$B$382,0,INDEX('I.Supplementary 2019-20'!Z$8:Z$191,MATCH($B241,'I.Supplementary 2019-20'!$B$8:$B$191,0))),INDEX('KI 2019-20'!Z$9:Z$383,MATCH($B241,'KI 2019-20'!$B$9:$B$383,0)))</f>
        <v>0</v>
      </c>
      <c r="V241" s="153">
        <f>_xlfn.IFNA(IF($B241=$B$382,0,INDEX('I.Supplementary 2019-20'!AA$8:AA$191,MATCH($B241,'I.Supplementary 2019-20'!$B$8:$B$191,0))),INDEX('KI 2019-20'!AA$9:AA$383,MATCH($B241,'KI 2019-20'!$B$9:$B$383,0)))</f>
        <v>0</v>
      </c>
      <c r="W241" s="155">
        <f>_xlfn.IFNA(IF($B241=$B$382,0,INDEX('I.Supplementary 2019-20'!AB$8:AB$191,MATCH($B241,'I.Supplementary 2019-20'!$B$8:$B$191,0))),INDEX('KI 2019-20'!AB$9:AB$383,MATCH($B241,'KI 2019-20'!$B$9:$B$383,0)))</f>
        <v>0</v>
      </c>
      <c r="Y241" s="154">
        <f>_xlfn.IFNA(IF($B241=$B$382,0,INDEX('I.Supplementary 2019-20'!$I$8:$I$191,MATCH($B241,'I.Supplementary 2019-20'!$B$8:$B$191,0))),INDEX('KI 2019-20'!$I$9:$I$383,MATCH($B241,'KI 2019-20'!$B$9:$B$383,0)))</f>
        <v>0</v>
      </c>
      <c r="Z241" s="153">
        <f>_xlfn.IFNA(IF($B241=$B$382,0,INDEX('I.Supplementary 2019-20'!$J$8:$J$191,MATCH($B241,'I.Supplementary 2019-20'!$B$8:$B$191,0))),INDEX('KI 2019-20'!$J$9:$J$383,MATCH($B241,'KI 2019-20'!$B$9:$B$383,0)))</f>
        <v>1.5175466254539434</v>
      </c>
      <c r="AA241" s="155">
        <f>_xlfn.IFNA(IF($B241=$B$382,0,INDEX('I.Supplementary 2019-20'!$H$8:$H$191,MATCH($B241,'I.Supplementary 2019-20'!$B$8:$B$191,0))),INDEX('KI 2019-20'!$H$9:$H$383,MATCH($B241,'KI 2019-20'!$B$9:$B$383,0)))</f>
        <v>1.5175466254539434</v>
      </c>
      <c r="AC241" s="156">
        <f>I241*('Other inputs'!$C$6/'Other inputs'!$C$5)</f>
        <v>0</v>
      </c>
      <c r="AD241" s="149">
        <f>IF(B241=$B$35,J241*('Other inputs'!$C$6/'Other inputs'!$C$5)-('Other inputs'!$C$18/1000000),J241*('Other inputs'!$C$6/'Other inputs'!$C$5))</f>
        <v>0</v>
      </c>
      <c r="AE241" s="149">
        <f>K241*('Other inputs'!$C$6/'Other inputs'!$C$5)</f>
        <v>0</v>
      </c>
      <c r="AF241" s="149">
        <f>L241*('Other inputs'!$C$6/'Other inputs'!$C$5)</f>
        <v>0</v>
      </c>
      <c r="AG241" s="188">
        <f>M241*('Other inputs'!$C$6/'Other inputs'!$C$5)</f>
        <v>0</v>
      </c>
      <c r="AH241" s="149">
        <f>N241*('Other inputs'!$C$6/'Other inputs'!$C$5)</f>
        <v>0</v>
      </c>
      <c r="AI241" s="149">
        <f>O241*('Other inputs'!$C$6/'Other inputs'!$C$5)</f>
        <v>1.5422724360519711</v>
      </c>
      <c r="AJ241" s="149">
        <f>P241*('Other inputs'!$C$6/'Other inputs'!$C$5)</f>
        <v>0</v>
      </c>
      <c r="AK241" s="149">
        <f>Q241*('Other inputs'!$C$6/'Other inputs'!$C$5)</f>
        <v>0</v>
      </c>
      <c r="AL241" s="188">
        <f>R241*('Other inputs'!$C$6/'Other inputs'!$C$5)</f>
        <v>0</v>
      </c>
      <c r="AM241" s="156">
        <f t="shared" si="46"/>
        <v>0</v>
      </c>
      <c r="AN241" s="149">
        <f t="shared" si="47"/>
        <v>1.5422724360519711</v>
      </c>
      <c r="AO241" s="149">
        <f t="shared" si="48"/>
        <v>0</v>
      </c>
      <c r="AP241" s="149">
        <f t="shared" si="49"/>
        <v>0</v>
      </c>
      <c r="AQ241" s="188">
        <f t="shared" si="50"/>
        <v>0</v>
      </c>
      <c r="AR241" s="149"/>
      <c r="AS241" s="156">
        <f>IF(D241=$C$171,'Other inputs'!$C$12/1000000,SUM(AC241:AG241))</f>
        <v>0</v>
      </c>
      <c r="AT241" s="200">
        <f>IF(D241=$C$171,$Z$171*('Other inputs'!$C$6/'Other inputs'!$C$5),SUM(AH241:AL241))</f>
        <v>1.5422724360519711</v>
      </c>
      <c r="AU241" s="210">
        <f t="shared" si="51"/>
        <v>1.5422724360519711</v>
      </c>
      <c r="AV241" s="214"/>
      <c r="AW241" s="199">
        <f>IF($G241=1,0,AC241*('Other inputs'!$F$6/'Other inputs'!$F$5))</f>
        <v>0</v>
      </c>
      <c r="AX241" s="200">
        <f>IF($G241=1,0,AD241*('Other inputs'!$F$6/'Other inputs'!$F$5))</f>
        <v>0</v>
      </c>
      <c r="AY241" s="200">
        <f>IF($G241=1,0,AE241*('Other inputs'!$F$6/'Other inputs'!$F$5))</f>
        <v>0</v>
      </c>
      <c r="AZ241" s="200">
        <f>IF($G241=1,0,AF241*('Other inputs'!$F$6/'Other inputs'!$F$5))</f>
        <v>0</v>
      </c>
      <c r="BA241" s="200">
        <f>IF($G241=1,0,AG241*('Other inputs'!$F$6/'Other inputs'!$F$5))</f>
        <v>0</v>
      </c>
      <c r="BB241" s="199">
        <f>IF($G241=1,0,AH241*('Other inputs'!$C$7/'Other inputs'!$C$6))</f>
        <v>0</v>
      </c>
      <c r="BC241" s="200">
        <f>IF($G241=1,0,AI241*('Other inputs'!$C$7/'Other inputs'!$C$6))</f>
        <v>1.5422724360519711</v>
      </c>
      <c r="BD241" s="200">
        <f>IF($G241=1,0,AJ241*('Other inputs'!$C$7/'Other inputs'!$C$6))</f>
        <v>0</v>
      </c>
      <c r="BE241" s="200">
        <f>IF($G241=1,0,AK241*('Other inputs'!$C$7/'Other inputs'!$C$6))</f>
        <v>0</v>
      </c>
      <c r="BF241" s="200">
        <f>IF($G241=1,0,AL241*('Other inputs'!$C$7/'Other inputs'!$C$6))</f>
        <v>0</v>
      </c>
      <c r="BG241" s="199">
        <f t="shared" si="52"/>
        <v>0</v>
      </c>
      <c r="BH241" s="200">
        <f t="shared" si="53"/>
        <v>1.5422724360519711</v>
      </c>
      <c r="BI241" s="200">
        <f t="shared" si="54"/>
        <v>0</v>
      </c>
      <c r="BJ241" s="200">
        <f t="shared" si="55"/>
        <v>0</v>
      </c>
      <c r="BK241" s="210">
        <f t="shared" si="56"/>
        <v>0</v>
      </c>
      <c r="BL241" s="200"/>
      <c r="BM241" s="199">
        <f>IF(D241=C$171,'Other inputs'!$C$13/1000000,SUM(AW241:BA241))</f>
        <v>0</v>
      </c>
      <c r="BN241" s="200">
        <f>IF(B241=$B$171,$AT$171*('Other inputs'!$C$7/'Other inputs'!$C$6),SUM(BB241:BF241))</f>
        <v>1.5422724360519711</v>
      </c>
      <c r="BO241" s="188">
        <f t="shared" si="57"/>
        <v>1.5422724360519711</v>
      </c>
    </row>
    <row r="242" spans="2:67">
      <c r="B242" s="121" t="str">
        <f>'KI 2019-20'!B243</f>
        <v>E4204</v>
      </c>
      <c r="C242" s="160" t="str">
        <f t="shared" si="44"/>
        <v>E4204</v>
      </c>
      <c r="D242" s="160" t="str">
        <f t="shared" si="45"/>
        <v>E4204</v>
      </c>
      <c r="E242" t="str">
        <f>INDEX('KI 2019-20'!D$9:D$383,MATCH($B242,'KI 2019-20'!$B$9:$B$383,0))</f>
        <v>MD</v>
      </c>
      <c r="F242" t="str">
        <f>INDEX('KI 2019-20'!E$9:E$383,MATCH($B242,'KI 2019-20'!$B$9:$B$383,0))</f>
        <v>P1701</v>
      </c>
      <c r="G242" s="119">
        <v>0</v>
      </c>
      <c r="H242" s="120" t="str">
        <f>INDEX('KI 2019-20'!F$9:F$383,MATCH($B242,'KI 2019-20'!$B$9:$B$383,0))</f>
        <v>Oldham</v>
      </c>
      <c r="I242" s="154">
        <f>_xlfn.IFNA(IF($B242=$B$382,0,INDEX('I.Supplementary 2019-20'!N$8:N$191,MATCH($B242,'I.Supplementary 2019-20'!$B$8:$B$191,0))),INDEX('KI 2019-20'!N$9:N$383,MATCH($B242,'KI 2019-20'!$B$9:$B$383,0)))</f>
        <v>16.005817724607109</v>
      </c>
      <c r="J242" s="153">
        <f>_xlfn.IFNA(IF($B242=$B$382,0,INDEX('I.Supplementary 2019-20'!O$8:O$191,MATCH($B242,'I.Supplementary 2019-20'!$B$8:$B$191,0))),INDEX('KI 2019-20'!O$9:O$383,MATCH($B242,'KI 2019-20'!$B$9:$B$383,0)))</f>
        <v>0.69469705227434264</v>
      </c>
      <c r="K242" s="153">
        <f>_xlfn.IFNA(IF($B242=$B$382,0,INDEX('I.Supplementary 2019-20'!P$8:P$191,MATCH($B242,'I.Supplementary 2019-20'!$B$8:$B$191,0))),INDEX('KI 2019-20'!P$9:P$383,MATCH($B242,'KI 2019-20'!$B$9:$B$383,0)))</f>
        <v>0</v>
      </c>
      <c r="L242" s="153">
        <f>_xlfn.IFNA(IF($B242=$B$382,0,INDEX('I.Supplementary 2019-20'!Q$8:Q$191,MATCH($B242,'I.Supplementary 2019-20'!$B$8:$B$191,0))),INDEX('KI 2019-20'!Q$9:Q$383,MATCH($B242,'KI 2019-20'!$B$9:$B$383,0)))</f>
        <v>0</v>
      </c>
      <c r="M242" s="155">
        <f>_xlfn.IFNA(IF($B242=$B$382,0,INDEX('I.Supplementary 2019-20'!R$8:R$191,MATCH($B242,'I.Supplementary 2019-20'!$B$8:$B$191,0))),INDEX('KI 2019-20'!R$9:R$383,MATCH($B242,'KI 2019-20'!$B$9:$B$383,0)))</f>
        <v>0</v>
      </c>
      <c r="N242" s="153">
        <f>_xlfn.IFNA(IF($B242=$B$382,0,INDEX('I.Supplementary 2019-20'!S$8:S$191,MATCH($B242,'I.Supplementary 2019-20'!$B$8:$B$191,0))),INDEX('KI 2019-20'!S$9:S$383,MATCH($B242,'KI 2019-20'!$B$9:$B$383,0)))</f>
        <v>54.360216135967228</v>
      </c>
      <c r="O242" s="153">
        <f>_xlfn.IFNA(IF($B242=$B$382,0,INDEX('I.Supplementary 2019-20'!T$8:T$191,MATCH($B242,'I.Supplementary 2019-20'!$B$8:$B$191,0))),INDEX('KI 2019-20'!T$9:T$383,MATCH($B242,'KI 2019-20'!$B$9:$B$383,0)))</f>
        <v>9.3932592567574567</v>
      </c>
      <c r="P242" s="153">
        <f>_xlfn.IFNA(IF($B242=$B$382,0,INDEX('I.Supplementary 2019-20'!U$8:U$191,MATCH($B242,'I.Supplementary 2019-20'!$B$8:$B$191,0))),INDEX('KI 2019-20'!U$9:U$383,MATCH($B242,'KI 2019-20'!$B$9:$B$383,0)))</f>
        <v>0</v>
      </c>
      <c r="Q242" s="153">
        <f>_xlfn.IFNA(IF($B242=$B$382,0,INDEX('I.Supplementary 2019-20'!V$8:V$191,MATCH($B242,'I.Supplementary 2019-20'!$B$8:$B$191,0))),INDEX('KI 2019-20'!V$9:V$383,MATCH($B242,'KI 2019-20'!$B$9:$B$383,0)))</f>
        <v>0</v>
      </c>
      <c r="R242" s="155">
        <f>_xlfn.IFNA(IF($B242=$B$382,0,INDEX('I.Supplementary 2019-20'!W$8:W$191,MATCH($B242,'I.Supplementary 2019-20'!$B$8:$B$191,0))),INDEX('KI 2019-20'!W$9:W$383,MATCH($B242,'KI 2019-20'!$B$9:$B$383,0)))</f>
        <v>0</v>
      </c>
      <c r="S242" s="153">
        <f>_xlfn.IFNA(IF($B242=$B$382,0,INDEX('I.Supplementary 2019-20'!X$8:X$191,MATCH($B242,'I.Supplementary 2019-20'!$B$8:$B$191,0))),INDEX('KI 2019-20'!X$9:X$383,MATCH($B242,'KI 2019-20'!$B$9:$B$383,0)))</f>
        <v>70.366033860574333</v>
      </c>
      <c r="T242" s="153">
        <f>_xlfn.IFNA(IF($B242=$B$382,0,INDEX('I.Supplementary 2019-20'!Y$8:Y$191,MATCH($B242,'I.Supplementary 2019-20'!$B$8:$B$191,0))),INDEX('KI 2019-20'!Y$9:Y$383,MATCH($B242,'KI 2019-20'!$B$9:$B$383,0)))</f>
        <v>10.087956309031799</v>
      </c>
      <c r="U242" s="153">
        <f>_xlfn.IFNA(IF($B242=$B$382,0,INDEX('I.Supplementary 2019-20'!Z$8:Z$191,MATCH($B242,'I.Supplementary 2019-20'!$B$8:$B$191,0))),INDEX('KI 2019-20'!Z$9:Z$383,MATCH($B242,'KI 2019-20'!$B$9:$B$383,0)))</f>
        <v>0</v>
      </c>
      <c r="V242" s="153">
        <f>_xlfn.IFNA(IF($B242=$B$382,0,INDEX('I.Supplementary 2019-20'!AA$8:AA$191,MATCH($B242,'I.Supplementary 2019-20'!$B$8:$B$191,0))),INDEX('KI 2019-20'!AA$9:AA$383,MATCH($B242,'KI 2019-20'!$B$9:$B$383,0)))</f>
        <v>0</v>
      </c>
      <c r="W242" s="155">
        <f>_xlfn.IFNA(IF($B242=$B$382,0,INDEX('I.Supplementary 2019-20'!AB$8:AB$191,MATCH($B242,'I.Supplementary 2019-20'!$B$8:$B$191,0))),INDEX('KI 2019-20'!AB$9:AB$383,MATCH($B242,'KI 2019-20'!$B$9:$B$383,0)))</f>
        <v>0</v>
      </c>
      <c r="Y242" s="154">
        <f>_xlfn.IFNA(IF($B242=$B$382,0,INDEX('I.Supplementary 2019-20'!$I$8:$I$191,MATCH($B242,'I.Supplementary 2019-20'!$B$8:$B$191,0))),INDEX('KI 2019-20'!$I$9:$I$383,MATCH($B242,'KI 2019-20'!$B$9:$B$383,0)))</f>
        <v>16.700514776881452</v>
      </c>
      <c r="Z242" s="153">
        <f>_xlfn.IFNA(IF($B242=$B$382,0,INDEX('I.Supplementary 2019-20'!$J$8:$J$191,MATCH($B242,'I.Supplementary 2019-20'!$B$8:$B$191,0))),INDEX('KI 2019-20'!$J$9:$J$383,MATCH($B242,'KI 2019-20'!$B$9:$B$383,0)))</f>
        <v>63.753475392724681</v>
      </c>
      <c r="AA242" s="155">
        <f>_xlfn.IFNA(IF($B242=$B$382,0,INDEX('I.Supplementary 2019-20'!$H$8:$H$191,MATCH($B242,'I.Supplementary 2019-20'!$B$8:$B$191,0))),INDEX('KI 2019-20'!$H$9:$H$383,MATCH($B242,'KI 2019-20'!$B$9:$B$383,0)))</f>
        <v>80.453990169606129</v>
      </c>
      <c r="AC242" s="156">
        <f>I242*('Other inputs'!$C$6/'Other inputs'!$C$5)</f>
        <v>16.26660497877586</v>
      </c>
      <c r="AD242" s="149">
        <f>IF(B242=$B$35,J242*('Other inputs'!$C$6/'Other inputs'!$C$5)-('Other inputs'!$C$18/1000000),J242*('Other inputs'!$C$6/'Other inputs'!$C$5))</f>
        <v>0.70601594518308963</v>
      </c>
      <c r="AE242" s="149">
        <f>K242*('Other inputs'!$C$6/'Other inputs'!$C$5)</f>
        <v>0</v>
      </c>
      <c r="AF242" s="149">
        <f>L242*('Other inputs'!$C$6/'Other inputs'!$C$5)</f>
        <v>0</v>
      </c>
      <c r="AG242" s="188">
        <f>M242*('Other inputs'!$C$6/'Other inputs'!$C$5)</f>
        <v>0</v>
      </c>
      <c r="AH242" s="149">
        <f>N242*('Other inputs'!$C$6/'Other inputs'!$C$5)</f>
        <v>55.245922305188692</v>
      </c>
      <c r="AI242" s="149">
        <f>O242*('Other inputs'!$C$6/'Other inputs'!$C$5)</f>
        <v>9.5463062507575778</v>
      </c>
      <c r="AJ242" s="149">
        <f>P242*('Other inputs'!$C$6/'Other inputs'!$C$5)</f>
        <v>0</v>
      </c>
      <c r="AK242" s="149">
        <f>Q242*('Other inputs'!$C$6/'Other inputs'!$C$5)</f>
        <v>0</v>
      </c>
      <c r="AL242" s="188">
        <f>R242*('Other inputs'!$C$6/'Other inputs'!$C$5)</f>
        <v>0</v>
      </c>
      <c r="AM242" s="156">
        <f t="shared" si="46"/>
        <v>71.512527283964545</v>
      </c>
      <c r="AN242" s="149">
        <f t="shared" si="47"/>
        <v>10.252322195940668</v>
      </c>
      <c r="AO242" s="149">
        <f t="shared" si="48"/>
        <v>0</v>
      </c>
      <c r="AP242" s="149">
        <f t="shared" si="49"/>
        <v>0</v>
      </c>
      <c r="AQ242" s="188">
        <f t="shared" si="50"/>
        <v>0</v>
      </c>
      <c r="AR242" s="149"/>
      <c r="AS242" s="156">
        <f>IF(D242=$C$171,'Other inputs'!$C$12/1000000,SUM(AC242:AG242))</f>
        <v>16.972620923958949</v>
      </c>
      <c r="AT242" s="200">
        <f>IF(D242=$C$171,$Z$171*('Other inputs'!$C$6/'Other inputs'!$C$5),SUM(AH242:AL242))</f>
        <v>64.792228555946267</v>
      </c>
      <c r="AU242" s="210">
        <f t="shared" si="51"/>
        <v>81.764849479905223</v>
      </c>
      <c r="AV242" s="214"/>
      <c r="AW242" s="199">
        <f>IF($G242=1,0,AC242*('Other inputs'!$F$6/'Other inputs'!$F$5))</f>
        <v>16.356558554695354</v>
      </c>
      <c r="AX242" s="200">
        <f>IF($G242=1,0,AD242*('Other inputs'!$F$6/'Other inputs'!$F$5))</f>
        <v>0.70992018082465502</v>
      </c>
      <c r="AY242" s="200">
        <f>IF($G242=1,0,AE242*('Other inputs'!$F$6/'Other inputs'!$F$5))</f>
        <v>0</v>
      </c>
      <c r="AZ242" s="200">
        <f>IF($G242=1,0,AF242*('Other inputs'!$F$6/'Other inputs'!$F$5))</f>
        <v>0</v>
      </c>
      <c r="BA242" s="200">
        <f>IF($G242=1,0,AG242*('Other inputs'!$F$6/'Other inputs'!$F$5))</f>
        <v>0</v>
      </c>
      <c r="BB242" s="199">
        <f>IF($G242=1,0,AH242*('Other inputs'!$C$7/'Other inputs'!$C$6))</f>
        <v>55.245922305188692</v>
      </c>
      <c r="BC242" s="200">
        <f>IF($G242=1,0,AI242*('Other inputs'!$C$7/'Other inputs'!$C$6))</f>
        <v>9.5463062507575778</v>
      </c>
      <c r="BD242" s="200">
        <f>IF($G242=1,0,AJ242*('Other inputs'!$C$7/'Other inputs'!$C$6))</f>
        <v>0</v>
      </c>
      <c r="BE242" s="200">
        <f>IF($G242=1,0,AK242*('Other inputs'!$C$7/'Other inputs'!$C$6))</f>
        <v>0</v>
      </c>
      <c r="BF242" s="200">
        <f>IF($G242=1,0,AL242*('Other inputs'!$C$7/'Other inputs'!$C$6))</f>
        <v>0</v>
      </c>
      <c r="BG242" s="199">
        <f t="shared" si="52"/>
        <v>71.602480859884054</v>
      </c>
      <c r="BH242" s="200">
        <f t="shared" si="53"/>
        <v>10.256226431582233</v>
      </c>
      <c r="BI242" s="200">
        <f t="shared" si="54"/>
        <v>0</v>
      </c>
      <c r="BJ242" s="200">
        <f t="shared" si="55"/>
        <v>0</v>
      </c>
      <c r="BK242" s="210">
        <f t="shared" si="56"/>
        <v>0</v>
      </c>
      <c r="BL242" s="200"/>
      <c r="BM242" s="199">
        <f>IF(D242=C$171,'Other inputs'!$C$13/1000000,SUM(AW242:BA242))</f>
        <v>17.066478735520008</v>
      </c>
      <c r="BN242" s="200">
        <f>IF(B242=$B$171,$AT$171*('Other inputs'!$C$7/'Other inputs'!$C$6),SUM(BB242:BF242))</f>
        <v>64.792228555946267</v>
      </c>
      <c r="BO242" s="188">
        <f t="shared" si="57"/>
        <v>81.858707291466274</v>
      </c>
    </row>
    <row r="243" spans="2:67">
      <c r="B243" s="121" t="str">
        <f>'KI 2019-20'!B244</f>
        <v>E3132</v>
      </c>
      <c r="C243" s="160" t="str">
        <f t="shared" si="44"/>
        <v>E3132</v>
      </c>
      <c r="D243" s="160" t="str">
        <f t="shared" si="45"/>
        <v>E3132</v>
      </c>
      <c r="E243" t="str">
        <f>INDEX('KI 2019-20'!D$9:D$383,MATCH($B243,'KI 2019-20'!$B$9:$B$383,0))</f>
        <v>SD</v>
      </c>
      <c r="F243">
        <f>INDEX('KI 2019-20'!E$9:E$383,MATCH($B243,'KI 2019-20'!$B$9:$B$383,0))</f>
        <v>0</v>
      </c>
      <c r="G243" s="119">
        <v>0</v>
      </c>
      <c r="H243" s="120" t="str">
        <f>INDEX('KI 2019-20'!F$9:F$383,MATCH($B243,'KI 2019-20'!$B$9:$B$383,0))</f>
        <v>Oxford</v>
      </c>
      <c r="I243" s="154">
        <f>_xlfn.IFNA(IF($B243=$B$382,0,INDEX('I.Supplementary 2019-20'!N$8:N$191,MATCH($B243,'I.Supplementary 2019-20'!$B$8:$B$191,0))),INDEX('KI 2019-20'!N$9:N$383,MATCH($B243,'KI 2019-20'!$B$9:$B$383,0)))</f>
        <v>0</v>
      </c>
      <c r="J243" s="153">
        <f>_xlfn.IFNA(IF($B243=$B$382,0,INDEX('I.Supplementary 2019-20'!O$8:O$191,MATCH($B243,'I.Supplementary 2019-20'!$B$8:$B$191,0))),INDEX('KI 2019-20'!O$9:O$383,MATCH($B243,'KI 2019-20'!$B$9:$B$383,0)))</f>
        <v>0</v>
      </c>
      <c r="K243" s="153">
        <f>_xlfn.IFNA(IF($B243=$B$382,0,INDEX('I.Supplementary 2019-20'!P$8:P$191,MATCH($B243,'I.Supplementary 2019-20'!$B$8:$B$191,0))),INDEX('KI 2019-20'!P$9:P$383,MATCH($B243,'KI 2019-20'!$B$9:$B$383,0)))</f>
        <v>0</v>
      </c>
      <c r="L243" s="153">
        <f>_xlfn.IFNA(IF($B243=$B$382,0,INDEX('I.Supplementary 2019-20'!Q$8:Q$191,MATCH($B243,'I.Supplementary 2019-20'!$B$8:$B$191,0))),INDEX('KI 2019-20'!Q$9:Q$383,MATCH($B243,'KI 2019-20'!$B$9:$B$383,0)))</f>
        <v>0</v>
      </c>
      <c r="M243" s="155">
        <f>_xlfn.IFNA(IF($B243=$B$382,0,INDEX('I.Supplementary 2019-20'!R$8:R$191,MATCH($B243,'I.Supplementary 2019-20'!$B$8:$B$191,0))),INDEX('KI 2019-20'!R$9:R$383,MATCH($B243,'KI 2019-20'!$B$9:$B$383,0)))</f>
        <v>0</v>
      </c>
      <c r="N243" s="153">
        <f>_xlfn.IFNA(IF($B243=$B$382,0,INDEX('I.Supplementary 2019-20'!S$8:S$191,MATCH($B243,'I.Supplementary 2019-20'!$B$8:$B$191,0))),INDEX('KI 2019-20'!S$9:S$383,MATCH($B243,'KI 2019-20'!$B$9:$B$383,0)))</f>
        <v>0</v>
      </c>
      <c r="O243" s="153">
        <f>_xlfn.IFNA(IF($B243=$B$382,0,INDEX('I.Supplementary 2019-20'!T$8:T$191,MATCH($B243,'I.Supplementary 2019-20'!$B$8:$B$191,0))),INDEX('KI 2019-20'!T$9:T$383,MATCH($B243,'KI 2019-20'!$B$9:$B$383,0)))</f>
        <v>6.1594672006099307</v>
      </c>
      <c r="P243" s="153">
        <f>_xlfn.IFNA(IF($B243=$B$382,0,INDEX('I.Supplementary 2019-20'!U$8:U$191,MATCH($B243,'I.Supplementary 2019-20'!$B$8:$B$191,0))),INDEX('KI 2019-20'!U$9:U$383,MATCH($B243,'KI 2019-20'!$B$9:$B$383,0)))</f>
        <v>0</v>
      </c>
      <c r="Q243" s="153">
        <f>_xlfn.IFNA(IF($B243=$B$382,0,INDEX('I.Supplementary 2019-20'!V$8:V$191,MATCH($B243,'I.Supplementary 2019-20'!$B$8:$B$191,0))),INDEX('KI 2019-20'!V$9:V$383,MATCH($B243,'KI 2019-20'!$B$9:$B$383,0)))</f>
        <v>0</v>
      </c>
      <c r="R243" s="155">
        <f>_xlfn.IFNA(IF($B243=$B$382,0,INDEX('I.Supplementary 2019-20'!W$8:W$191,MATCH($B243,'I.Supplementary 2019-20'!$B$8:$B$191,0))),INDEX('KI 2019-20'!W$9:W$383,MATCH($B243,'KI 2019-20'!$B$9:$B$383,0)))</f>
        <v>0</v>
      </c>
      <c r="S243" s="153">
        <f>_xlfn.IFNA(IF($B243=$B$382,0,INDEX('I.Supplementary 2019-20'!X$8:X$191,MATCH($B243,'I.Supplementary 2019-20'!$B$8:$B$191,0))),INDEX('KI 2019-20'!X$9:X$383,MATCH($B243,'KI 2019-20'!$B$9:$B$383,0)))</f>
        <v>0</v>
      </c>
      <c r="T243" s="153">
        <f>_xlfn.IFNA(IF($B243=$B$382,0,INDEX('I.Supplementary 2019-20'!Y$8:Y$191,MATCH($B243,'I.Supplementary 2019-20'!$B$8:$B$191,0))),INDEX('KI 2019-20'!Y$9:Y$383,MATCH($B243,'KI 2019-20'!$B$9:$B$383,0)))</f>
        <v>6.1594672006099307</v>
      </c>
      <c r="U243" s="153">
        <f>_xlfn.IFNA(IF($B243=$B$382,0,INDEX('I.Supplementary 2019-20'!Z$8:Z$191,MATCH($B243,'I.Supplementary 2019-20'!$B$8:$B$191,0))),INDEX('KI 2019-20'!Z$9:Z$383,MATCH($B243,'KI 2019-20'!$B$9:$B$383,0)))</f>
        <v>0</v>
      </c>
      <c r="V243" s="153">
        <f>_xlfn.IFNA(IF($B243=$B$382,0,INDEX('I.Supplementary 2019-20'!AA$8:AA$191,MATCH($B243,'I.Supplementary 2019-20'!$B$8:$B$191,0))),INDEX('KI 2019-20'!AA$9:AA$383,MATCH($B243,'KI 2019-20'!$B$9:$B$383,0)))</f>
        <v>0</v>
      </c>
      <c r="W243" s="155">
        <f>_xlfn.IFNA(IF($B243=$B$382,0,INDEX('I.Supplementary 2019-20'!AB$8:AB$191,MATCH($B243,'I.Supplementary 2019-20'!$B$8:$B$191,0))),INDEX('KI 2019-20'!AB$9:AB$383,MATCH($B243,'KI 2019-20'!$B$9:$B$383,0)))</f>
        <v>0</v>
      </c>
      <c r="Y243" s="154">
        <f>_xlfn.IFNA(IF($B243=$B$382,0,INDEX('I.Supplementary 2019-20'!$I$8:$I$191,MATCH($B243,'I.Supplementary 2019-20'!$B$8:$B$191,0))),INDEX('KI 2019-20'!$I$9:$I$383,MATCH($B243,'KI 2019-20'!$B$9:$B$383,0)))</f>
        <v>0</v>
      </c>
      <c r="Z243" s="153">
        <f>_xlfn.IFNA(IF($B243=$B$382,0,INDEX('I.Supplementary 2019-20'!$J$8:$J$191,MATCH($B243,'I.Supplementary 2019-20'!$B$8:$B$191,0))),INDEX('KI 2019-20'!$J$9:$J$383,MATCH($B243,'KI 2019-20'!$B$9:$B$383,0)))</f>
        <v>6.1594672006099307</v>
      </c>
      <c r="AA243" s="155">
        <f>_xlfn.IFNA(IF($B243=$B$382,0,INDEX('I.Supplementary 2019-20'!$H$8:$H$191,MATCH($B243,'I.Supplementary 2019-20'!$B$8:$B$191,0))),INDEX('KI 2019-20'!$H$9:$H$383,MATCH($B243,'KI 2019-20'!$B$9:$B$383,0)))</f>
        <v>6.1594672006099307</v>
      </c>
      <c r="AC243" s="156">
        <f>I243*('Other inputs'!$C$6/'Other inputs'!$C$5)</f>
        <v>0</v>
      </c>
      <c r="AD243" s="149">
        <f>IF(B243=$B$35,J243*('Other inputs'!$C$6/'Other inputs'!$C$5)-('Other inputs'!$C$18/1000000),J243*('Other inputs'!$C$6/'Other inputs'!$C$5))</f>
        <v>0</v>
      </c>
      <c r="AE243" s="149">
        <f>K243*('Other inputs'!$C$6/'Other inputs'!$C$5)</f>
        <v>0</v>
      </c>
      <c r="AF243" s="149">
        <f>L243*('Other inputs'!$C$6/'Other inputs'!$C$5)</f>
        <v>0</v>
      </c>
      <c r="AG243" s="188">
        <f>M243*('Other inputs'!$C$6/'Other inputs'!$C$5)</f>
        <v>0</v>
      </c>
      <c r="AH243" s="149">
        <f>N243*('Other inputs'!$C$6/'Other inputs'!$C$5)</f>
        <v>0</v>
      </c>
      <c r="AI243" s="149">
        <f>O243*('Other inputs'!$C$6/'Other inputs'!$C$5)</f>
        <v>6.2598251183388101</v>
      </c>
      <c r="AJ243" s="149">
        <f>P243*('Other inputs'!$C$6/'Other inputs'!$C$5)</f>
        <v>0</v>
      </c>
      <c r="AK243" s="149">
        <f>Q243*('Other inputs'!$C$6/'Other inputs'!$C$5)</f>
        <v>0</v>
      </c>
      <c r="AL243" s="188">
        <f>R243*('Other inputs'!$C$6/'Other inputs'!$C$5)</f>
        <v>0</v>
      </c>
      <c r="AM243" s="156">
        <f t="shared" si="46"/>
        <v>0</v>
      </c>
      <c r="AN243" s="149">
        <f t="shared" si="47"/>
        <v>6.2598251183388101</v>
      </c>
      <c r="AO243" s="149">
        <f t="shared" si="48"/>
        <v>0</v>
      </c>
      <c r="AP243" s="149">
        <f t="shared" si="49"/>
        <v>0</v>
      </c>
      <c r="AQ243" s="188">
        <f t="shared" si="50"/>
        <v>0</v>
      </c>
      <c r="AR243" s="149"/>
      <c r="AS243" s="156">
        <f>IF(D243=$C$171,'Other inputs'!$C$12/1000000,SUM(AC243:AG243))</f>
        <v>0</v>
      </c>
      <c r="AT243" s="200">
        <f>IF(D243=$C$171,$Z$171*('Other inputs'!$C$6/'Other inputs'!$C$5),SUM(AH243:AL243))</f>
        <v>6.2598251183388101</v>
      </c>
      <c r="AU243" s="210">
        <f t="shared" si="51"/>
        <v>6.2598251183388101</v>
      </c>
      <c r="AV243" s="214"/>
      <c r="AW243" s="199">
        <f>IF($G243=1,0,AC243*('Other inputs'!$F$6/'Other inputs'!$F$5))</f>
        <v>0</v>
      </c>
      <c r="AX243" s="200">
        <f>IF($G243=1,0,AD243*('Other inputs'!$F$6/'Other inputs'!$F$5))</f>
        <v>0</v>
      </c>
      <c r="AY243" s="200">
        <f>IF($G243=1,0,AE243*('Other inputs'!$F$6/'Other inputs'!$F$5))</f>
        <v>0</v>
      </c>
      <c r="AZ243" s="200">
        <f>IF($G243=1,0,AF243*('Other inputs'!$F$6/'Other inputs'!$F$5))</f>
        <v>0</v>
      </c>
      <c r="BA243" s="200">
        <f>IF($G243=1,0,AG243*('Other inputs'!$F$6/'Other inputs'!$F$5))</f>
        <v>0</v>
      </c>
      <c r="BB243" s="199">
        <f>IF($G243=1,0,AH243*('Other inputs'!$C$7/'Other inputs'!$C$6))</f>
        <v>0</v>
      </c>
      <c r="BC243" s="200">
        <f>IF($G243=1,0,AI243*('Other inputs'!$C$7/'Other inputs'!$C$6))</f>
        <v>6.2598251183388101</v>
      </c>
      <c r="BD243" s="200">
        <f>IF($G243=1,0,AJ243*('Other inputs'!$C$7/'Other inputs'!$C$6))</f>
        <v>0</v>
      </c>
      <c r="BE243" s="200">
        <f>IF($G243=1,0,AK243*('Other inputs'!$C$7/'Other inputs'!$C$6))</f>
        <v>0</v>
      </c>
      <c r="BF243" s="200">
        <f>IF($G243=1,0,AL243*('Other inputs'!$C$7/'Other inputs'!$C$6))</f>
        <v>0</v>
      </c>
      <c r="BG243" s="199">
        <f t="shared" si="52"/>
        <v>0</v>
      </c>
      <c r="BH243" s="200">
        <f t="shared" si="53"/>
        <v>6.2598251183388101</v>
      </c>
      <c r="BI243" s="200">
        <f t="shared" si="54"/>
        <v>0</v>
      </c>
      <c r="BJ243" s="200">
        <f t="shared" si="55"/>
        <v>0</v>
      </c>
      <c r="BK243" s="210">
        <f t="shared" si="56"/>
        <v>0</v>
      </c>
      <c r="BL243" s="200"/>
      <c r="BM243" s="199">
        <f>IF(D243=C$171,'Other inputs'!$C$13/1000000,SUM(AW243:BA243))</f>
        <v>0</v>
      </c>
      <c r="BN243" s="200">
        <f>IF(B243=$B$171,$AT$171*('Other inputs'!$C$7/'Other inputs'!$C$6),SUM(BB243:BF243))</f>
        <v>6.2598251183388101</v>
      </c>
      <c r="BO243" s="188">
        <f t="shared" si="57"/>
        <v>6.2598251183388101</v>
      </c>
    </row>
    <row r="244" spans="2:67">
      <c r="B244" s="121" t="str">
        <f>'KI 2019-20'!B245</f>
        <v>E3120</v>
      </c>
      <c r="C244" s="160" t="str">
        <f t="shared" si="44"/>
        <v>E3120</v>
      </c>
      <c r="D244" s="160" t="str">
        <f t="shared" si="45"/>
        <v>E3120</v>
      </c>
      <c r="E244" t="str">
        <f>INDEX('KI 2019-20'!D$9:D$383,MATCH($B244,'KI 2019-20'!$B$9:$B$383,0))</f>
        <v>SCFIR</v>
      </c>
      <c r="F244">
        <f>INDEX('KI 2019-20'!E$9:E$383,MATCH($B244,'KI 2019-20'!$B$9:$B$383,0))</f>
        <v>0</v>
      </c>
      <c r="G244" s="119">
        <v>0</v>
      </c>
      <c r="H244" s="120" t="str">
        <f>INDEX('KI 2019-20'!F$9:F$383,MATCH($B244,'KI 2019-20'!$B$9:$B$383,0))</f>
        <v>Oxfordshire</v>
      </c>
      <c r="I244" s="154">
        <f>_xlfn.IFNA(IF($B244=$B$382,0,INDEX('I.Supplementary 2019-20'!N$8:N$191,MATCH($B244,'I.Supplementary 2019-20'!$B$8:$B$191,0))),INDEX('KI 2019-20'!N$9:N$383,MATCH($B244,'KI 2019-20'!$B$9:$B$383,0)))</f>
        <v>0</v>
      </c>
      <c r="J244" s="153">
        <f>_xlfn.IFNA(IF($B244=$B$382,0,INDEX('I.Supplementary 2019-20'!O$8:O$191,MATCH($B244,'I.Supplementary 2019-20'!$B$8:$B$191,0))),INDEX('KI 2019-20'!O$9:O$383,MATCH($B244,'KI 2019-20'!$B$9:$B$383,0)))</f>
        <v>0</v>
      </c>
      <c r="K244" s="153">
        <f>_xlfn.IFNA(IF($B244=$B$382,0,INDEX('I.Supplementary 2019-20'!P$8:P$191,MATCH($B244,'I.Supplementary 2019-20'!$B$8:$B$191,0))),INDEX('KI 2019-20'!P$9:P$383,MATCH($B244,'KI 2019-20'!$B$9:$B$383,0)))</f>
        <v>0</v>
      </c>
      <c r="L244" s="153">
        <f>_xlfn.IFNA(IF($B244=$B$382,0,INDEX('I.Supplementary 2019-20'!Q$8:Q$191,MATCH($B244,'I.Supplementary 2019-20'!$B$8:$B$191,0))),INDEX('KI 2019-20'!Q$9:Q$383,MATCH($B244,'KI 2019-20'!$B$9:$B$383,0)))</f>
        <v>0</v>
      </c>
      <c r="M244" s="155">
        <f>_xlfn.IFNA(IF($B244=$B$382,0,INDEX('I.Supplementary 2019-20'!R$8:R$191,MATCH($B244,'I.Supplementary 2019-20'!$B$8:$B$191,0))),INDEX('KI 2019-20'!R$9:R$383,MATCH($B244,'KI 2019-20'!$B$9:$B$383,0)))</f>
        <v>0</v>
      </c>
      <c r="N244" s="153">
        <f>_xlfn.IFNA(IF($B244=$B$382,0,INDEX('I.Supplementary 2019-20'!S$8:S$191,MATCH($B244,'I.Supplementary 2019-20'!$B$8:$B$191,0))),INDEX('KI 2019-20'!S$9:S$383,MATCH($B244,'KI 2019-20'!$B$9:$B$383,0)))</f>
        <v>65.683868663160268</v>
      </c>
      <c r="O244" s="153">
        <f>_xlfn.IFNA(IF($B244=$B$382,0,INDEX('I.Supplementary 2019-20'!T$8:T$191,MATCH($B244,'I.Supplementary 2019-20'!$B$8:$B$191,0))),INDEX('KI 2019-20'!T$9:T$383,MATCH($B244,'KI 2019-20'!$B$9:$B$383,0)))</f>
        <v>0</v>
      </c>
      <c r="P244" s="153">
        <f>_xlfn.IFNA(IF($B244=$B$382,0,INDEX('I.Supplementary 2019-20'!U$8:U$191,MATCH($B244,'I.Supplementary 2019-20'!$B$8:$B$191,0))),INDEX('KI 2019-20'!U$9:U$383,MATCH($B244,'KI 2019-20'!$B$9:$B$383,0)))</f>
        <v>5.1183965066311332</v>
      </c>
      <c r="Q244" s="153">
        <f>_xlfn.IFNA(IF($B244=$B$382,0,INDEX('I.Supplementary 2019-20'!V$8:V$191,MATCH($B244,'I.Supplementary 2019-20'!$B$8:$B$191,0))),INDEX('KI 2019-20'!V$9:V$383,MATCH($B244,'KI 2019-20'!$B$9:$B$383,0)))</f>
        <v>0</v>
      </c>
      <c r="R244" s="155">
        <f>_xlfn.IFNA(IF($B244=$B$382,0,INDEX('I.Supplementary 2019-20'!W$8:W$191,MATCH($B244,'I.Supplementary 2019-20'!$B$8:$B$191,0))),INDEX('KI 2019-20'!W$9:W$383,MATCH($B244,'KI 2019-20'!$B$9:$B$383,0)))</f>
        <v>0</v>
      </c>
      <c r="S244" s="153">
        <f>_xlfn.IFNA(IF($B244=$B$382,0,INDEX('I.Supplementary 2019-20'!X$8:X$191,MATCH($B244,'I.Supplementary 2019-20'!$B$8:$B$191,0))),INDEX('KI 2019-20'!X$9:X$383,MATCH($B244,'KI 2019-20'!$B$9:$B$383,0)))</f>
        <v>65.683868663160268</v>
      </c>
      <c r="T244" s="153">
        <f>_xlfn.IFNA(IF($B244=$B$382,0,INDEX('I.Supplementary 2019-20'!Y$8:Y$191,MATCH($B244,'I.Supplementary 2019-20'!$B$8:$B$191,0))),INDEX('KI 2019-20'!Y$9:Y$383,MATCH($B244,'KI 2019-20'!$B$9:$B$383,0)))</f>
        <v>0</v>
      </c>
      <c r="U244" s="153">
        <f>_xlfn.IFNA(IF($B244=$B$382,0,INDEX('I.Supplementary 2019-20'!Z$8:Z$191,MATCH($B244,'I.Supplementary 2019-20'!$B$8:$B$191,0))),INDEX('KI 2019-20'!Z$9:Z$383,MATCH($B244,'KI 2019-20'!$B$9:$B$383,0)))</f>
        <v>5.1183965066311332</v>
      </c>
      <c r="V244" s="153">
        <f>_xlfn.IFNA(IF($B244=$B$382,0,INDEX('I.Supplementary 2019-20'!AA$8:AA$191,MATCH($B244,'I.Supplementary 2019-20'!$B$8:$B$191,0))),INDEX('KI 2019-20'!AA$9:AA$383,MATCH($B244,'KI 2019-20'!$B$9:$B$383,0)))</f>
        <v>0</v>
      </c>
      <c r="W244" s="155">
        <f>_xlfn.IFNA(IF($B244=$B$382,0,INDEX('I.Supplementary 2019-20'!AB$8:AB$191,MATCH($B244,'I.Supplementary 2019-20'!$B$8:$B$191,0))),INDEX('KI 2019-20'!AB$9:AB$383,MATCH($B244,'KI 2019-20'!$B$9:$B$383,0)))</f>
        <v>0</v>
      </c>
      <c r="Y244" s="154">
        <f>_xlfn.IFNA(IF($B244=$B$382,0,INDEX('I.Supplementary 2019-20'!$I$8:$I$191,MATCH($B244,'I.Supplementary 2019-20'!$B$8:$B$191,0))),INDEX('KI 2019-20'!$I$9:$I$383,MATCH($B244,'KI 2019-20'!$B$9:$B$383,0)))</f>
        <v>0</v>
      </c>
      <c r="Z244" s="153">
        <f>_xlfn.IFNA(IF($B244=$B$382,0,INDEX('I.Supplementary 2019-20'!$J$8:$J$191,MATCH($B244,'I.Supplementary 2019-20'!$B$8:$B$191,0))),INDEX('KI 2019-20'!$J$9:$J$383,MATCH($B244,'KI 2019-20'!$B$9:$B$383,0)))</f>
        <v>70.802265169791397</v>
      </c>
      <c r="AA244" s="155">
        <f>_xlfn.IFNA(IF($B244=$B$382,0,INDEX('I.Supplementary 2019-20'!$H$8:$H$191,MATCH($B244,'I.Supplementary 2019-20'!$B$8:$B$191,0))),INDEX('KI 2019-20'!$H$9:$H$383,MATCH($B244,'KI 2019-20'!$B$9:$B$383,0)))</f>
        <v>70.802265169791397</v>
      </c>
      <c r="AC244" s="156">
        <f>I244*('Other inputs'!$C$6/'Other inputs'!$C$5)</f>
        <v>0</v>
      </c>
      <c r="AD244" s="149">
        <f>IF(B244=$B$35,J244*('Other inputs'!$C$6/'Other inputs'!$C$5)-('Other inputs'!$C$18/1000000),J244*('Other inputs'!$C$6/'Other inputs'!$C$5))</f>
        <v>0</v>
      </c>
      <c r="AE244" s="149">
        <f>K244*('Other inputs'!$C$6/'Other inputs'!$C$5)</f>
        <v>0</v>
      </c>
      <c r="AF244" s="149">
        <f>L244*('Other inputs'!$C$6/'Other inputs'!$C$5)</f>
        <v>0</v>
      </c>
      <c r="AG244" s="188">
        <f>M244*('Other inputs'!$C$6/'Other inputs'!$C$5)</f>
        <v>0</v>
      </c>
      <c r="AH244" s="149">
        <f>N244*('Other inputs'!$C$6/'Other inputs'!$C$5)</f>
        <v>66.754074262560025</v>
      </c>
      <c r="AI244" s="149">
        <f>O244*('Other inputs'!$C$6/'Other inputs'!$C$5)</f>
        <v>0</v>
      </c>
      <c r="AJ244" s="149">
        <f>P244*('Other inputs'!$C$6/'Other inputs'!$C$5)</f>
        <v>5.2017919690609684</v>
      </c>
      <c r="AK244" s="149">
        <f>Q244*('Other inputs'!$C$6/'Other inputs'!$C$5)</f>
        <v>0</v>
      </c>
      <c r="AL244" s="188">
        <f>R244*('Other inputs'!$C$6/'Other inputs'!$C$5)</f>
        <v>0</v>
      </c>
      <c r="AM244" s="156">
        <f t="shared" si="46"/>
        <v>66.754074262560025</v>
      </c>
      <c r="AN244" s="149">
        <f t="shared" si="47"/>
        <v>0</v>
      </c>
      <c r="AO244" s="149">
        <f t="shared" si="48"/>
        <v>5.2017919690609684</v>
      </c>
      <c r="AP244" s="149">
        <f t="shared" si="49"/>
        <v>0</v>
      </c>
      <c r="AQ244" s="188">
        <f t="shared" si="50"/>
        <v>0</v>
      </c>
      <c r="AR244" s="149"/>
      <c r="AS244" s="156">
        <f>IF(D244=$C$171,'Other inputs'!$C$12/1000000,SUM(AC244:AG244))</f>
        <v>0</v>
      </c>
      <c r="AT244" s="200">
        <f>IF(D244=$C$171,$Z$171*('Other inputs'!$C$6/'Other inputs'!$C$5),SUM(AH244:AL244))</f>
        <v>71.955866231620988</v>
      </c>
      <c r="AU244" s="210">
        <f t="shared" si="51"/>
        <v>71.955866231620988</v>
      </c>
      <c r="AV244" s="214"/>
      <c r="AW244" s="199">
        <f>IF($G244=1,0,AC244*('Other inputs'!$F$6/'Other inputs'!$F$5))</f>
        <v>0</v>
      </c>
      <c r="AX244" s="200">
        <f>IF($G244=1,0,AD244*('Other inputs'!$F$6/'Other inputs'!$F$5))</f>
        <v>0</v>
      </c>
      <c r="AY244" s="200">
        <f>IF($G244=1,0,AE244*('Other inputs'!$F$6/'Other inputs'!$F$5))</f>
        <v>0</v>
      </c>
      <c r="AZ244" s="200">
        <f>IF($G244=1,0,AF244*('Other inputs'!$F$6/'Other inputs'!$F$5))</f>
        <v>0</v>
      </c>
      <c r="BA244" s="200">
        <f>IF($G244=1,0,AG244*('Other inputs'!$F$6/'Other inputs'!$F$5))</f>
        <v>0</v>
      </c>
      <c r="BB244" s="199">
        <f>IF($G244=1,0,AH244*('Other inputs'!$C$7/'Other inputs'!$C$6))</f>
        <v>66.754074262560025</v>
      </c>
      <c r="BC244" s="200">
        <f>IF($G244=1,0,AI244*('Other inputs'!$C$7/'Other inputs'!$C$6))</f>
        <v>0</v>
      </c>
      <c r="BD244" s="200">
        <f>IF($G244=1,0,AJ244*('Other inputs'!$C$7/'Other inputs'!$C$6))</f>
        <v>5.2017919690609684</v>
      </c>
      <c r="BE244" s="200">
        <f>IF($G244=1,0,AK244*('Other inputs'!$C$7/'Other inputs'!$C$6))</f>
        <v>0</v>
      </c>
      <c r="BF244" s="200">
        <f>IF($G244=1,0,AL244*('Other inputs'!$C$7/'Other inputs'!$C$6))</f>
        <v>0</v>
      </c>
      <c r="BG244" s="199">
        <f t="shared" si="52"/>
        <v>66.754074262560025</v>
      </c>
      <c r="BH244" s="200">
        <f t="shared" si="53"/>
        <v>0</v>
      </c>
      <c r="BI244" s="200">
        <f t="shared" si="54"/>
        <v>5.2017919690609684</v>
      </c>
      <c r="BJ244" s="200">
        <f t="shared" si="55"/>
        <v>0</v>
      </c>
      <c r="BK244" s="210">
        <f t="shared" si="56"/>
        <v>0</v>
      </c>
      <c r="BL244" s="200"/>
      <c r="BM244" s="199">
        <f>IF(D244=C$171,'Other inputs'!$C$13/1000000,SUM(AW244:BA244))</f>
        <v>0</v>
      </c>
      <c r="BN244" s="200">
        <f>IF(B244=$B$171,$AT$171*('Other inputs'!$C$7/'Other inputs'!$C$6),SUM(BB244:BF244))</f>
        <v>71.955866231620988</v>
      </c>
      <c r="BO244" s="188">
        <f t="shared" si="57"/>
        <v>71.955866231620988</v>
      </c>
    </row>
    <row r="245" spans="2:67">
      <c r="B245" s="121" t="str">
        <f>'KI 2019-20'!B246</f>
        <v>E2338</v>
      </c>
      <c r="C245" s="160" t="str">
        <f t="shared" si="44"/>
        <v>E2338</v>
      </c>
      <c r="D245" s="160" t="str">
        <f t="shared" si="45"/>
        <v>E2338</v>
      </c>
      <c r="E245" t="str">
        <f>INDEX('KI 2019-20'!D$9:D$383,MATCH($B245,'KI 2019-20'!$B$9:$B$383,0))</f>
        <v>SD</v>
      </c>
      <c r="F245" t="str">
        <f>INDEX('KI 2019-20'!E$9:E$383,MATCH($B245,'KI 2019-20'!$B$9:$B$383,0))</f>
        <v>P1909</v>
      </c>
      <c r="G245" s="119">
        <v>0</v>
      </c>
      <c r="H245" s="120" t="str">
        <f>INDEX('KI 2019-20'!F$9:F$383,MATCH($B245,'KI 2019-20'!$B$9:$B$383,0))</f>
        <v>Pendle</v>
      </c>
      <c r="I245" s="154">
        <f>_xlfn.IFNA(IF($B245=$B$382,0,INDEX('I.Supplementary 2019-20'!N$8:N$191,MATCH($B245,'I.Supplementary 2019-20'!$B$8:$B$191,0))),INDEX('KI 2019-20'!N$9:N$383,MATCH($B245,'KI 2019-20'!$B$9:$B$383,0)))</f>
        <v>0</v>
      </c>
      <c r="J245" s="153">
        <f>_xlfn.IFNA(IF($B245=$B$382,0,INDEX('I.Supplementary 2019-20'!O$8:O$191,MATCH($B245,'I.Supplementary 2019-20'!$B$8:$B$191,0))),INDEX('KI 2019-20'!O$9:O$383,MATCH($B245,'KI 2019-20'!$B$9:$B$383,0)))</f>
        <v>1.1452864959024545</v>
      </c>
      <c r="K245" s="153">
        <f>_xlfn.IFNA(IF($B245=$B$382,0,INDEX('I.Supplementary 2019-20'!P$8:P$191,MATCH($B245,'I.Supplementary 2019-20'!$B$8:$B$191,0))),INDEX('KI 2019-20'!P$9:P$383,MATCH($B245,'KI 2019-20'!$B$9:$B$383,0)))</f>
        <v>0</v>
      </c>
      <c r="L245" s="153">
        <f>_xlfn.IFNA(IF($B245=$B$382,0,INDEX('I.Supplementary 2019-20'!Q$8:Q$191,MATCH($B245,'I.Supplementary 2019-20'!$B$8:$B$191,0))),INDEX('KI 2019-20'!Q$9:Q$383,MATCH($B245,'KI 2019-20'!$B$9:$B$383,0)))</f>
        <v>0</v>
      </c>
      <c r="M245" s="155">
        <f>_xlfn.IFNA(IF($B245=$B$382,0,INDEX('I.Supplementary 2019-20'!R$8:R$191,MATCH($B245,'I.Supplementary 2019-20'!$B$8:$B$191,0))),INDEX('KI 2019-20'!R$9:R$383,MATCH($B245,'KI 2019-20'!$B$9:$B$383,0)))</f>
        <v>0</v>
      </c>
      <c r="N245" s="153">
        <f>_xlfn.IFNA(IF($B245=$B$382,0,INDEX('I.Supplementary 2019-20'!S$8:S$191,MATCH($B245,'I.Supplementary 2019-20'!$B$8:$B$191,0))),INDEX('KI 2019-20'!S$9:S$383,MATCH($B245,'KI 2019-20'!$B$9:$B$383,0)))</f>
        <v>0</v>
      </c>
      <c r="O245" s="153">
        <f>_xlfn.IFNA(IF($B245=$B$382,0,INDEX('I.Supplementary 2019-20'!T$8:T$191,MATCH($B245,'I.Supplementary 2019-20'!$B$8:$B$191,0))),INDEX('KI 2019-20'!T$9:T$383,MATCH($B245,'KI 2019-20'!$B$9:$B$383,0)))</f>
        <v>4.0061157135957002</v>
      </c>
      <c r="P245" s="153">
        <f>_xlfn.IFNA(IF($B245=$B$382,0,INDEX('I.Supplementary 2019-20'!U$8:U$191,MATCH($B245,'I.Supplementary 2019-20'!$B$8:$B$191,0))),INDEX('KI 2019-20'!U$9:U$383,MATCH($B245,'KI 2019-20'!$B$9:$B$383,0)))</f>
        <v>0</v>
      </c>
      <c r="Q245" s="153">
        <f>_xlfn.IFNA(IF($B245=$B$382,0,INDEX('I.Supplementary 2019-20'!V$8:V$191,MATCH($B245,'I.Supplementary 2019-20'!$B$8:$B$191,0))),INDEX('KI 2019-20'!V$9:V$383,MATCH($B245,'KI 2019-20'!$B$9:$B$383,0)))</f>
        <v>0</v>
      </c>
      <c r="R245" s="155">
        <f>_xlfn.IFNA(IF($B245=$B$382,0,INDEX('I.Supplementary 2019-20'!W$8:W$191,MATCH($B245,'I.Supplementary 2019-20'!$B$8:$B$191,0))),INDEX('KI 2019-20'!W$9:W$383,MATCH($B245,'KI 2019-20'!$B$9:$B$383,0)))</f>
        <v>0</v>
      </c>
      <c r="S245" s="153">
        <f>_xlfn.IFNA(IF($B245=$B$382,0,INDEX('I.Supplementary 2019-20'!X$8:X$191,MATCH($B245,'I.Supplementary 2019-20'!$B$8:$B$191,0))),INDEX('KI 2019-20'!X$9:X$383,MATCH($B245,'KI 2019-20'!$B$9:$B$383,0)))</f>
        <v>0</v>
      </c>
      <c r="T245" s="153">
        <f>_xlfn.IFNA(IF($B245=$B$382,0,INDEX('I.Supplementary 2019-20'!Y$8:Y$191,MATCH($B245,'I.Supplementary 2019-20'!$B$8:$B$191,0))),INDEX('KI 2019-20'!Y$9:Y$383,MATCH($B245,'KI 2019-20'!$B$9:$B$383,0)))</f>
        <v>5.1514022094981549</v>
      </c>
      <c r="U245" s="153">
        <f>_xlfn.IFNA(IF($B245=$B$382,0,INDEX('I.Supplementary 2019-20'!Z$8:Z$191,MATCH($B245,'I.Supplementary 2019-20'!$B$8:$B$191,0))),INDEX('KI 2019-20'!Z$9:Z$383,MATCH($B245,'KI 2019-20'!$B$9:$B$383,0)))</f>
        <v>0</v>
      </c>
      <c r="V245" s="153">
        <f>_xlfn.IFNA(IF($B245=$B$382,0,INDEX('I.Supplementary 2019-20'!AA$8:AA$191,MATCH($B245,'I.Supplementary 2019-20'!$B$8:$B$191,0))),INDEX('KI 2019-20'!AA$9:AA$383,MATCH($B245,'KI 2019-20'!$B$9:$B$383,0)))</f>
        <v>0</v>
      </c>
      <c r="W245" s="155">
        <f>_xlfn.IFNA(IF($B245=$B$382,0,INDEX('I.Supplementary 2019-20'!AB$8:AB$191,MATCH($B245,'I.Supplementary 2019-20'!$B$8:$B$191,0))),INDEX('KI 2019-20'!AB$9:AB$383,MATCH($B245,'KI 2019-20'!$B$9:$B$383,0)))</f>
        <v>0</v>
      </c>
      <c r="Y245" s="154">
        <f>_xlfn.IFNA(IF($B245=$B$382,0,INDEX('I.Supplementary 2019-20'!$I$8:$I$191,MATCH($B245,'I.Supplementary 2019-20'!$B$8:$B$191,0))),INDEX('KI 2019-20'!$I$9:$I$383,MATCH($B245,'KI 2019-20'!$B$9:$B$383,0)))</f>
        <v>1.1452864959024545</v>
      </c>
      <c r="Z245" s="153">
        <f>_xlfn.IFNA(IF($B245=$B$382,0,INDEX('I.Supplementary 2019-20'!$J$8:$J$191,MATCH($B245,'I.Supplementary 2019-20'!$B$8:$B$191,0))),INDEX('KI 2019-20'!$J$9:$J$383,MATCH($B245,'KI 2019-20'!$B$9:$B$383,0)))</f>
        <v>4.0061157135957002</v>
      </c>
      <c r="AA245" s="155">
        <f>_xlfn.IFNA(IF($B245=$B$382,0,INDEX('I.Supplementary 2019-20'!$H$8:$H$191,MATCH($B245,'I.Supplementary 2019-20'!$B$8:$B$191,0))),INDEX('KI 2019-20'!$H$9:$H$383,MATCH($B245,'KI 2019-20'!$B$9:$B$383,0)))</f>
        <v>5.1514022094981549</v>
      </c>
      <c r="AC245" s="156">
        <f>I245*('Other inputs'!$C$6/'Other inputs'!$C$5)</f>
        <v>0</v>
      </c>
      <c r="AD245" s="149">
        <f>IF(B245=$B$35,J245*('Other inputs'!$C$6/'Other inputs'!$C$5)-('Other inputs'!$C$18/1000000),J245*('Other inputs'!$C$6/'Other inputs'!$C$5))</f>
        <v>1.1639469683407837</v>
      </c>
      <c r="AE245" s="149">
        <f>K245*('Other inputs'!$C$6/'Other inputs'!$C$5)</f>
        <v>0</v>
      </c>
      <c r="AF245" s="149">
        <f>L245*('Other inputs'!$C$6/'Other inputs'!$C$5)</f>
        <v>0</v>
      </c>
      <c r="AG245" s="188">
        <f>M245*('Other inputs'!$C$6/'Other inputs'!$C$5)</f>
        <v>0</v>
      </c>
      <c r="AH245" s="149">
        <f>N245*('Other inputs'!$C$6/'Other inputs'!$C$5)</f>
        <v>0</v>
      </c>
      <c r="AI245" s="149">
        <f>O245*('Other inputs'!$C$6/'Other inputs'!$C$5)</f>
        <v>4.0713884747133493</v>
      </c>
      <c r="AJ245" s="149">
        <f>P245*('Other inputs'!$C$6/'Other inputs'!$C$5)</f>
        <v>0</v>
      </c>
      <c r="AK245" s="149">
        <f>Q245*('Other inputs'!$C$6/'Other inputs'!$C$5)</f>
        <v>0</v>
      </c>
      <c r="AL245" s="188">
        <f>R245*('Other inputs'!$C$6/'Other inputs'!$C$5)</f>
        <v>0</v>
      </c>
      <c r="AM245" s="156">
        <f t="shared" si="46"/>
        <v>0</v>
      </c>
      <c r="AN245" s="149">
        <f t="shared" si="47"/>
        <v>5.235335443054133</v>
      </c>
      <c r="AO245" s="149">
        <f t="shared" si="48"/>
        <v>0</v>
      </c>
      <c r="AP245" s="149">
        <f t="shared" si="49"/>
        <v>0</v>
      </c>
      <c r="AQ245" s="188">
        <f t="shared" si="50"/>
        <v>0</v>
      </c>
      <c r="AR245" s="149"/>
      <c r="AS245" s="156">
        <f>IF(D245=$C$171,'Other inputs'!$C$12/1000000,SUM(AC245:AG245))</f>
        <v>1.1639469683407837</v>
      </c>
      <c r="AT245" s="200">
        <f>IF(D245=$C$171,$Z$171*('Other inputs'!$C$6/'Other inputs'!$C$5),SUM(AH245:AL245))</f>
        <v>4.0713884747133493</v>
      </c>
      <c r="AU245" s="210">
        <f t="shared" si="51"/>
        <v>5.235335443054133</v>
      </c>
      <c r="AV245" s="214"/>
      <c r="AW245" s="199">
        <f>IF($G245=1,0,AC245*('Other inputs'!$F$6/'Other inputs'!$F$5))</f>
        <v>0</v>
      </c>
      <c r="AX245" s="200">
        <f>IF($G245=1,0,AD245*('Other inputs'!$F$6/'Other inputs'!$F$5))</f>
        <v>1.1703835414375989</v>
      </c>
      <c r="AY245" s="200">
        <f>IF($G245=1,0,AE245*('Other inputs'!$F$6/'Other inputs'!$F$5))</f>
        <v>0</v>
      </c>
      <c r="AZ245" s="200">
        <f>IF($G245=1,0,AF245*('Other inputs'!$F$6/'Other inputs'!$F$5))</f>
        <v>0</v>
      </c>
      <c r="BA245" s="200">
        <f>IF($G245=1,0,AG245*('Other inputs'!$F$6/'Other inputs'!$F$5))</f>
        <v>0</v>
      </c>
      <c r="BB245" s="199">
        <f>IF($G245=1,0,AH245*('Other inputs'!$C$7/'Other inputs'!$C$6))</f>
        <v>0</v>
      </c>
      <c r="BC245" s="200">
        <f>IF($G245=1,0,AI245*('Other inputs'!$C$7/'Other inputs'!$C$6))</f>
        <v>4.0713884747133493</v>
      </c>
      <c r="BD245" s="200">
        <f>IF($G245=1,0,AJ245*('Other inputs'!$C$7/'Other inputs'!$C$6))</f>
        <v>0</v>
      </c>
      <c r="BE245" s="200">
        <f>IF($G245=1,0,AK245*('Other inputs'!$C$7/'Other inputs'!$C$6))</f>
        <v>0</v>
      </c>
      <c r="BF245" s="200">
        <f>IF($G245=1,0,AL245*('Other inputs'!$C$7/'Other inputs'!$C$6))</f>
        <v>0</v>
      </c>
      <c r="BG245" s="199">
        <f t="shared" si="52"/>
        <v>0</v>
      </c>
      <c r="BH245" s="200">
        <f t="shared" si="53"/>
        <v>5.2417720161509482</v>
      </c>
      <c r="BI245" s="200">
        <f t="shared" si="54"/>
        <v>0</v>
      </c>
      <c r="BJ245" s="200">
        <f t="shared" si="55"/>
        <v>0</v>
      </c>
      <c r="BK245" s="210">
        <f t="shared" si="56"/>
        <v>0</v>
      </c>
      <c r="BL245" s="200"/>
      <c r="BM245" s="199">
        <f>IF(D245=C$171,'Other inputs'!$C$13/1000000,SUM(AW245:BA245))</f>
        <v>1.1703835414375989</v>
      </c>
      <c r="BN245" s="200">
        <f>IF(B245=$B$171,$AT$171*('Other inputs'!$C$7/'Other inputs'!$C$6),SUM(BB245:BF245))</f>
        <v>4.0713884747133493</v>
      </c>
      <c r="BO245" s="188">
        <f t="shared" si="57"/>
        <v>5.2417720161509482</v>
      </c>
    </row>
    <row r="246" spans="2:67">
      <c r="B246" s="121" t="str">
        <f>'KI 2019-20'!B247</f>
        <v>E0501</v>
      </c>
      <c r="C246" s="160" t="str">
        <f t="shared" si="44"/>
        <v>E0501</v>
      </c>
      <c r="D246" s="160" t="str">
        <f t="shared" si="45"/>
        <v>E0501</v>
      </c>
      <c r="E246" t="str">
        <f>INDEX('KI 2019-20'!D$9:D$383,MATCH($B246,'KI 2019-20'!$B$9:$B$383,0))</f>
        <v>UNINFIR</v>
      </c>
      <c r="F246">
        <f>INDEX('KI 2019-20'!E$9:E$383,MATCH($B246,'KI 2019-20'!$B$9:$B$383,0))</f>
        <v>0</v>
      </c>
      <c r="G246" s="119">
        <v>0</v>
      </c>
      <c r="H246" s="120" t="str">
        <f>INDEX('KI 2019-20'!F$9:F$383,MATCH($B246,'KI 2019-20'!$B$9:$B$383,0))</f>
        <v>Peterborough</v>
      </c>
      <c r="I246" s="154">
        <f>_xlfn.IFNA(IF($B246=$B$382,0,INDEX('I.Supplementary 2019-20'!N$8:N$191,MATCH($B246,'I.Supplementary 2019-20'!$B$8:$B$191,0))),INDEX('KI 2019-20'!N$9:N$383,MATCH($B246,'KI 2019-20'!$B$9:$B$383,0)))</f>
        <v>9.9839474384125246</v>
      </c>
      <c r="J246" s="153">
        <f>_xlfn.IFNA(IF($B246=$B$382,0,INDEX('I.Supplementary 2019-20'!O$8:O$191,MATCH($B246,'I.Supplementary 2019-20'!$B$8:$B$191,0))),INDEX('KI 2019-20'!O$9:O$383,MATCH($B246,'KI 2019-20'!$B$9:$B$383,0)))</f>
        <v>0.26213982360420934</v>
      </c>
      <c r="K246" s="153">
        <f>_xlfn.IFNA(IF($B246=$B$382,0,INDEX('I.Supplementary 2019-20'!P$8:P$191,MATCH($B246,'I.Supplementary 2019-20'!$B$8:$B$191,0))),INDEX('KI 2019-20'!P$9:P$383,MATCH($B246,'KI 2019-20'!$B$9:$B$383,0)))</f>
        <v>0</v>
      </c>
      <c r="L246" s="153">
        <f>_xlfn.IFNA(IF($B246=$B$382,0,INDEX('I.Supplementary 2019-20'!Q$8:Q$191,MATCH($B246,'I.Supplementary 2019-20'!$B$8:$B$191,0))),INDEX('KI 2019-20'!Q$9:Q$383,MATCH($B246,'KI 2019-20'!$B$9:$B$383,0)))</f>
        <v>0</v>
      </c>
      <c r="M246" s="155">
        <f>_xlfn.IFNA(IF($B246=$B$382,0,INDEX('I.Supplementary 2019-20'!R$8:R$191,MATCH($B246,'I.Supplementary 2019-20'!$B$8:$B$191,0))),INDEX('KI 2019-20'!R$9:R$383,MATCH($B246,'KI 2019-20'!$B$9:$B$383,0)))</f>
        <v>0</v>
      </c>
      <c r="N246" s="153">
        <f>_xlfn.IFNA(IF($B246=$B$382,0,INDEX('I.Supplementary 2019-20'!S$8:S$191,MATCH($B246,'I.Supplementary 2019-20'!$B$8:$B$191,0))),INDEX('KI 2019-20'!S$9:S$383,MATCH($B246,'KI 2019-20'!$B$9:$B$383,0)))</f>
        <v>34.834476503578898</v>
      </c>
      <c r="O246" s="153">
        <f>_xlfn.IFNA(IF($B246=$B$382,0,INDEX('I.Supplementary 2019-20'!T$8:T$191,MATCH($B246,'I.Supplementary 2019-20'!$B$8:$B$191,0))),INDEX('KI 2019-20'!T$9:T$383,MATCH($B246,'KI 2019-20'!$B$9:$B$383,0)))</f>
        <v>6.5031396449076011</v>
      </c>
      <c r="P246" s="153">
        <f>_xlfn.IFNA(IF($B246=$B$382,0,INDEX('I.Supplementary 2019-20'!U$8:U$191,MATCH($B246,'I.Supplementary 2019-20'!$B$8:$B$191,0))),INDEX('KI 2019-20'!U$9:U$383,MATCH($B246,'KI 2019-20'!$B$9:$B$383,0)))</f>
        <v>0</v>
      </c>
      <c r="Q246" s="153">
        <f>_xlfn.IFNA(IF($B246=$B$382,0,INDEX('I.Supplementary 2019-20'!V$8:V$191,MATCH($B246,'I.Supplementary 2019-20'!$B$8:$B$191,0))),INDEX('KI 2019-20'!V$9:V$383,MATCH($B246,'KI 2019-20'!$B$9:$B$383,0)))</f>
        <v>0</v>
      </c>
      <c r="R246" s="155">
        <f>_xlfn.IFNA(IF($B246=$B$382,0,INDEX('I.Supplementary 2019-20'!W$8:W$191,MATCH($B246,'I.Supplementary 2019-20'!$B$8:$B$191,0))),INDEX('KI 2019-20'!W$9:W$383,MATCH($B246,'KI 2019-20'!$B$9:$B$383,0)))</f>
        <v>0</v>
      </c>
      <c r="S246" s="153">
        <f>_xlfn.IFNA(IF($B246=$B$382,0,INDEX('I.Supplementary 2019-20'!X$8:X$191,MATCH($B246,'I.Supplementary 2019-20'!$B$8:$B$191,0))),INDEX('KI 2019-20'!X$9:X$383,MATCH($B246,'KI 2019-20'!$B$9:$B$383,0)))</f>
        <v>44.818423941991426</v>
      </c>
      <c r="T246" s="153">
        <f>_xlfn.IFNA(IF($B246=$B$382,0,INDEX('I.Supplementary 2019-20'!Y$8:Y$191,MATCH($B246,'I.Supplementary 2019-20'!$B$8:$B$191,0))),INDEX('KI 2019-20'!Y$9:Y$383,MATCH($B246,'KI 2019-20'!$B$9:$B$383,0)))</f>
        <v>6.7652794685118103</v>
      </c>
      <c r="U246" s="153">
        <f>_xlfn.IFNA(IF($B246=$B$382,0,INDEX('I.Supplementary 2019-20'!Z$8:Z$191,MATCH($B246,'I.Supplementary 2019-20'!$B$8:$B$191,0))),INDEX('KI 2019-20'!Z$9:Z$383,MATCH($B246,'KI 2019-20'!$B$9:$B$383,0)))</f>
        <v>0</v>
      </c>
      <c r="V246" s="153">
        <f>_xlfn.IFNA(IF($B246=$B$382,0,INDEX('I.Supplementary 2019-20'!AA$8:AA$191,MATCH($B246,'I.Supplementary 2019-20'!$B$8:$B$191,0))),INDEX('KI 2019-20'!AA$9:AA$383,MATCH($B246,'KI 2019-20'!$B$9:$B$383,0)))</f>
        <v>0</v>
      </c>
      <c r="W246" s="155">
        <f>_xlfn.IFNA(IF($B246=$B$382,0,INDEX('I.Supplementary 2019-20'!AB$8:AB$191,MATCH($B246,'I.Supplementary 2019-20'!$B$8:$B$191,0))),INDEX('KI 2019-20'!AB$9:AB$383,MATCH($B246,'KI 2019-20'!$B$9:$B$383,0)))</f>
        <v>0</v>
      </c>
      <c r="Y246" s="154">
        <f>_xlfn.IFNA(IF($B246=$B$382,0,INDEX('I.Supplementary 2019-20'!$I$8:$I$191,MATCH($B246,'I.Supplementary 2019-20'!$B$8:$B$191,0))),INDEX('KI 2019-20'!$I$9:$I$383,MATCH($B246,'KI 2019-20'!$B$9:$B$383,0)))</f>
        <v>10.246087262016735</v>
      </c>
      <c r="Z246" s="153">
        <f>_xlfn.IFNA(IF($B246=$B$382,0,INDEX('I.Supplementary 2019-20'!$J$8:$J$191,MATCH($B246,'I.Supplementary 2019-20'!$B$8:$B$191,0))),INDEX('KI 2019-20'!$J$9:$J$383,MATCH($B246,'KI 2019-20'!$B$9:$B$383,0)))</f>
        <v>41.337616148486504</v>
      </c>
      <c r="AA246" s="155">
        <f>_xlfn.IFNA(IF($B246=$B$382,0,INDEX('I.Supplementary 2019-20'!$H$8:$H$191,MATCH($B246,'I.Supplementary 2019-20'!$B$8:$B$191,0))),INDEX('KI 2019-20'!$H$9:$H$383,MATCH($B246,'KI 2019-20'!$B$9:$B$383,0)))</f>
        <v>51.58370341050324</v>
      </c>
      <c r="AC246" s="156">
        <f>I246*('Other inputs'!$C$6/'Other inputs'!$C$5)</f>
        <v>10.146618679771588</v>
      </c>
      <c r="AD246" s="149">
        <f>IF(B246=$B$35,J246*('Other inputs'!$C$6/'Other inputs'!$C$5)-('Other inputs'!$C$18/1000000),J246*('Other inputs'!$C$6/'Other inputs'!$C$5))</f>
        <v>0.26641094089307632</v>
      </c>
      <c r="AE246" s="149">
        <f>K246*('Other inputs'!$C$6/'Other inputs'!$C$5)</f>
        <v>0</v>
      </c>
      <c r="AF246" s="149">
        <f>L246*('Other inputs'!$C$6/'Other inputs'!$C$5)</f>
        <v>0</v>
      </c>
      <c r="AG246" s="188">
        <f>M246*('Other inputs'!$C$6/'Other inputs'!$C$5)</f>
        <v>0</v>
      </c>
      <c r="AH246" s="149">
        <f>N246*('Other inputs'!$C$6/'Other inputs'!$C$5)</f>
        <v>35.402044348851064</v>
      </c>
      <c r="AI246" s="149">
        <f>O246*('Other inputs'!$C$6/'Other inputs'!$C$5)</f>
        <v>6.6090971136637338</v>
      </c>
      <c r="AJ246" s="149">
        <f>P246*('Other inputs'!$C$6/'Other inputs'!$C$5)</f>
        <v>0</v>
      </c>
      <c r="AK246" s="149">
        <f>Q246*('Other inputs'!$C$6/'Other inputs'!$C$5)</f>
        <v>0</v>
      </c>
      <c r="AL246" s="188">
        <f>R246*('Other inputs'!$C$6/'Other inputs'!$C$5)</f>
        <v>0</v>
      </c>
      <c r="AM246" s="156">
        <f t="shared" si="46"/>
        <v>45.548663028622656</v>
      </c>
      <c r="AN246" s="149">
        <f t="shared" si="47"/>
        <v>6.8755080545568097</v>
      </c>
      <c r="AO246" s="149">
        <f t="shared" si="48"/>
        <v>0</v>
      </c>
      <c r="AP246" s="149">
        <f t="shared" si="49"/>
        <v>0</v>
      </c>
      <c r="AQ246" s="188">
        <f t="shared" si="50"/>
        <v>0</v>
      </c>
      <c r="AR246" s="149"/>
      <c r="AS246" s="156">
        <f>IF(D246=$C$171,'Other inputs'!$C$12/1000000,SUM(AC246:AG246))</f>
        <v>10.413029620664664</v>
      </c>
      <c r="AT246" s="200">
        <f>IF(D246=$C$171,$Z$171*('Other inputs'!$C$6/'Other inputs'!$C$5),SUM(AH246:AL246))</f>
        <v>42.0111414625148</v>
      </c>
      <c r="AU246" s="210">
        <f t="shared" si="51"/>
        <v>52.424171083179466</v>
      </c>
      <c r="AV246" s="214"/>
      <c r="AW246" s="199">
        <f>IF($G246=1,0,AC246*('Other inputs'!$F$6/'Other inputs'!$F$5))</f>
        <v>10.20272901348461</v>
      </c>
      <c r="AX246" s="200">
        <f>IF($G246=1,0,AD246*('Other inputs'!$F$6/'Other inputs'!$F$5))</f>
        <v>0.26788418111921314</v>
      </c>
      <c r="AY246" s="200">
        <f>IF($G246=1,0,AE246*('Other inputs'!$F$6/'Other inputs'!$F$5))</f>
        <v>0</v>
      </c>
      <c r="AZ246" s="200">
        <f>IF($G246=1,0,AF246*('Other inputs'!$F$6/'Other inputs'!$F$5))</f>
        <v>0</v>
      </c>
      <c r="BA246" s="200">
        <f>IF($G246=1,0,AG246*('Other inputs'!$F$6/'Other inputs'!$F$5))</f>
        <v>0</v>
      </c>
      <c r="BB246" s="199">
        <f>IF($G246=1,0,AH246*('Other inputs'!$C$7/'Other inputs'!$C$6))</f>
        <v>35.402044348851064</v>
      </c>
      <c r="BC246" s="200">
        <f>IF($G246=1,0,AI246*('Other inputs'!$C$7/'Other inputs'!$C$6))</f>
        <v>6.6090971136637338</v>
      </c>
      <c r="BD246" s="200">
        <f>IF($G246=1,0,AJ246*('Other inputs'!$C$7/'Other inputs'!$C$6))</f>
        <v>0</v>
      </c>
      <c r="BE246" s="200">
        <f>IF($G246=1,0,AK246*('Other inputs'!$C$7/'Other inputs'!$C$6))</f>
        <v>0</v>
      </c>
      <c r="BF246" s="200">
        <f>IF($G246=1,0,AL246*('Other inputs'!$C$7/'Other inputs'!$C$6))</f>
        <v>0</v>
      </c>
      <c r="BG246" s="199">
        <f t="shared" si="52"/>
        <v>45.604773362335678</v>
      </c>
      <c r="BH246" s="200">
        <f t="shared" si="53"/>
        <v>6.8769812947829472</v>
      </c>
      <c r="BI246" s="200">
        <f t="shared" si="54"/>
        <v>0</v>
      </c>
      <c r="BJ246" s="200">
        <f t="shared" si="55"/>
        <v>0</v>
      </c>
      <c r="BK246" s="210">
        <f t="shared" si="56"/>
        <v>0</v>
      </c>
      <c r="BL246" s="200"/>
      <c r="BM246" s="199">
        <f>IF(D246=C$171,'Other inputs'!$C$13/1000000,SUM(AW246:BA246))</f>
        <v>10.470613194603823</v>
      </c>
      <c r="BN246" s="200">
        <f>IF(B246=$B$171,$AT$171*('Other inputs'!$C$7/'Other inputs'!$C$6),SUM(BB246:BF246))</f>
        <v>42.0111414625148</v>
      </c>
      <c r="BO246" s="188">
        <f t="shared" si="57"/>
        <v>52.481754657118621</v>
      </c>
    </row>
    <row r="247" spans="2:67">
      <c r="B247" s="121" t="str">
        <f>'KI 2019-20'!B248</f>
        <v>E1101</v>
      </c>
      <c r="C247" s="160" t="str">
        <f t="shared" si="44"/>
        <v>E1101</v>
      </c>
      <c r="D247" s="160" t="str">
        <f t="shared" si="45"/>
        <v>E1101</v>
      </c>
      <c r="E247" t="str">
        <f>INDEX('KI 2019-20'!D$9:D$383,MATCH($B247,'KI 2019-20'!$B$9:$B$383,0))</f>
        <v>UNINFIR</v>
      </c>
      <c r="F247">
        <f>INDEX('KI 2019-20'!E$9:E$383,MATCH($B247,'KI 2019-20'!$B$9:$B$383,0))</f>
        <v>0</v>
      </c>
      <c r="G247" s="119">
        <v>0</v>
      </c>
      <c r="H247" s="120" t="str">
        <f>INDEX('KI 2019-20'!F$9:F$383,MATCH($B247,'KI 2019-20'!$B$9:$B$383,0))</f>
        <v>Plymouth</v>
      </c>
      <c r="I247" s="154">
        <f>_xlfn.IFNA(IF($B247=$B$382,0,INDEX('I.Supplementary 2019-20'!N$8:N$191,MATCH($B247,'I.Supplementary 2019-20'!$B$8:$B$191,0))),INDEX('KI 2019-20'!N$9:N$383,MATCH($B247,'KI 2019-20'!$B$9:$B$383,0)))</f>
        <v>9.5584426333759573</v>
      </c>
      <c r="J247" s="153">
        <f>_xlfn.IFNA(IF($B247=$B$382,0,INDEX('I.Supplementary 2019-20'!O$8:O$191,MATCH($B247,'I.Supplementary 2019-20'!$B$8:$B$191,0))),INDEX('KI 2019-20'!O$9:O$383,MATCH($B247,'KI 2019-20'!$B$9:$B$383,0)))</f>
        <v>-2.56022899769675E-2</v>
      </c>
      <c r="K247" s="153">
        <f>_xlfn.IFNA(IF($B247=$B$382,0,INDEX('I.Supplementary 2019-20'!P$8:P$191,MATCH($B247,'I.Supplementary 2019-20'!$B$8:$B$191,0))),INDEX('KI 2019-20'!P$9:P$383,MATCH($B247,'KI 2019-20'!$B$9:$B$383,0)))</f>
        <v>0</v>
      </c>
      <c r="L247" s="153">
        <f>_xlfn.IFNA(IF($B247=$B$382,0,INDEX('I.Supplementary 2019-20'!Q$8:Q$191,MATCH($B247,'I.Supplementary 2019-20'!$B$8:$B$191,0))),INDEX('KI 2019-20'!Q$9:Q$383,MATCH($B247,'KI 2019-20'!$B$9:$B$383,0)))</f>
        <v>0</v>
      </c>
      <c r="M247" s="155">
        <f>_xlfn.IFNA(IF($B247=$B$382,0,INDEX('I.Supplementary 2019-20'!R$8:R$191,MATCH($B247,'I.Supplementary 2019-20'!$B$8:$B$191,0))),INDEX('KI 2019-20'!R$9:R$383,MATCH($B247,'KI 2019-20'!$B$9:$B$383,0)))</f>
        <v>0</v>
      </c>
      <c r="N247" s="153">
        <f>_xlfn.IFNA(IF($B247=$B$382,0,INDEX('I.Supplementary 2019-20'!S$8:S$191,MATCH($B247,'I.Supplementary 2019-20'!$B$8:$B$191,0))),INDEX('KI 2019-20'!S$9:S$383,MATCH($B247,'KI 2019-20'!$B$9:$B$383,0)))</f>
        <v>48.454488244827445</v>
      </c>
      <c r="O247" s="153">
        <f>_xlfn.IFNA(IF($B247=$B$382,0,INDEX('I.Supplementary 2019-20'!T$8:T$191,MATCH($B247,'I.Supplementary 2019-20'!$B$8:$B$191,0))),INDEX('KI 2019-20'!T$9:T$383,MATCH($B247,'KI 2019-20'!$B$9:$B$383,0)))</f>
        <v>8.9451026632313333</v>
      </c>
      <c r="P247" s="153">
        <f>_xlfn.IFNA(IF($B247=$B$382,0,INDEX('I.Supplementary 2019-20'!U$8:U$191,MATCH($B247,'I.Supplementary 2019-20'!$B$8:$B$191,0))),INDEX('KI 2019-20'!U$9:U$383,MATCH($B247,'KI 2019-20'!$B$9:$B$383,0)))</f>
        <v>0</v>
      </c>
      <c r="Q247" s="153">
        <f>_xlfn.IFNA(IF($B247=$B$382,0,INDEX('I.Supplementary 2019-20'!V$8:V$191,MATCH($B247,'I.Supplementary 2019-20'!$B$8:$B$191,0))),INDEX('KI 2019-20'!V$9:V$383,MATCH($B247,'KI 2019-20'!$B$9:$B$383,0)))</f>
        <v>0</v>
      </c>
      <c r="R247" s="155">
        <f>_xlfn.IFNA(IF($B247=$B$382,0,INDEX('I.Supplementary 2019-20'!W$8:W$191,MATCH($B247,'I.Supplementary 2019-20'!$B$8:$B$191,0))),INDEX('KI 2019-20'!W$9:W$383,MATCH($B247,'KI 2019-20'!$B$9:$B$383,0)))</f>
        <v>0</v>
      </c>
      <c r="S247" s="153">
        <f>_xlfn.IFNA(IF($B247=$B$382,0,INDEX('I.Supplementary 2019-20'!X$8:X$191,MATCH($B247,'I.Supplementary 2019-20'!$B$8:$B$191,0))),INDEX('KI 2019-20'!X$9:X$383,MATCH($B247,'KI 2019-20'!$B$9:$B$383,0)))</f>
        <v>58.012930878203399</v>
      </c>
      <c r="T247" s="153">
        <f>_xlfn.IFNA(IF($B247=$B$382,0,INDEX('I.Supplementary 2019-20'!Y$8:Y$191,MATCH($B247,'I.Supplementary 2019-20'!$B$8:$B$191,0))),INDEX('KI 2019-20'!Y$9:Y$383,MATCH($B247,'KI 2019-20'!$B$9:$B$383,0)))</f>
        <v>8.9195003732543654</v>
      </c>
      <c r="U247" s="153">
        <f>_xlfn.IFNA(IF($B247=$B$382,0,INDEX('I.Supplementary 2019-20'!Z$8:Z$191,MATCH($B247,'I.Supplementary 2019-20'!$B$8:$B$191,0))),INDEX('KI 2019-20'!Z$9:Z$383,MATCH($B247,'KI 2019-20'!$B$9:$B$383,0)))</f>
        <v>0</v>
      </c>
      <c r="V247" s="153">
        <f>_xlfn.IFNA(IF($B247=$B$382,0,INDEX('I.Supplementary 2019-20'!AA$8:AA$191,MATCH($B247,'I.Supplementary 2019-20'!$B$8:$B$191,0))),INDEX('KI 2019-20'!AA$9:AA$383,MATCH($B247,'KI 2019-20'!$B$9:$B$383,0)))</f>
        <v>0</v>
      </c>
      <c r="W247" s="155">
        <f>_xlfn.IFNA(IF($B247=$B$382,0,INDEX('I.Supplementary 2019-20'!AB$8:AB$191,MATCH($B247,'I.Supplementary 2019-20'!$B$8:$B$191,0))),INDEX('KI 2019-20'!AB$9:AB$383,MATCH($B247,'KI 2019-20'!$B$9:$B$383,0)))</f>
        <v>0</v>
      </c>
      <c r="Y247" s="154">
        <f>_xlfn.IFNA(IF($B247=$B$382,0,INDEX('I.Supplementary 2019-20'!$I$8:$I$191,MATCH($B247,'I.Supplementary 2019-20'!$B$8:$B$191,0))),INDEX('KI 2019-20'!$I$9:$I$383,MATCH($B247,'KI 2019-20'!$B$9:$B$383,0)))</f>
        <v>9.5328403433989894</v>
      </c>
      <c r="Z247" s="153">
        <f>_xlfn.IFNA(IF($B247=$B$382,0,INDEX('I.Supplementary 2019-20'!$J$8:$J$191,MATCH($B247,'I.Supplementary 2019-20'!$B$8:$B$191,0))),INDEX('KI 2019-20'!$J$9:$J$383,MATCH($B247,'KI 2019-20'!$B$9:$B$383,0)))</f>
        <v>57.399590908058777</v>
      </c>
      <c r="AA247" s="155">
        <f>_xlfn.IFNA(IF($B247=$B$382,0,INDEX('I.Supplementary 2019-20'!$H$8:$H$191,MATCH($B247,'I.Supplementary 2019-20'!$B$8:$B$191,0))),INDEX('KI 2019-20'!$H$9:$H$383,MATCH($B247,'KI 2019-20'!$B$9:$B$383,0)))</f>
        <v>66.932431251457771</v>
      </c>
      <c r="AC247" s="156">
        <f>I247*('Other inputs'!$C$6/'Other inputs'!$C$5)</f>
        <v>9.7141810062211871</v>
      </c>
      <c r="AD247" s="149">
        <f>IF(B247=$B$35,J247*('Other inputs'!$C$6/'Other inputs'!$C$5)-('Other inputs'!$C$18/1000000),J247*('Other inputs'!$C$6/'Other inputs'!$C$5))</f>
        <v>-2.6019435231174712E-2</v>
      </c>
      <c r="AE247" s="149">
        <f>K247*('Other inputs'!$C$6/'Other inputs'!$C$5)</f>
        <v>0</v>
      </c>
      <c r="AF247" s="149">
        <f>L247*('Other inputs'!$C$6/'Other inputs'!$C$5)</f>
        <v>0</v>
      </c>
      <c r="AG247" s="188">
        <f>M247*('Other inputs'!$C$6/'Other inputs'!$C$5)</f>
        <v>0</v>
      </c>
      <c r="AH247" s="149">
        <f>N247*('Other inputs'!$C$6/'Other inputs'!$C$5)</f>
        <v>49.24397074168818</v>
      </c>
      <c r="AI247" s="149">
        <f>O247*('Other inputs'!$C$6/'Other inputs'!$C$5)</f>
        <v>9.0908477168074047</v>
      </c>
      <c r="AJ247" s="149">
        <f>P247*('Other inputs'!$C$6/'Other inputs'!$C$5)</f>
        <v>0</v>
      </c>
      <c r="AK247" s="149">
        <f>Q247*('Other inputs'!$C$6/'Other inputs'!$C$5)</f>
        <v>0</v>
      </c>
      <c r="AL247" s="188">
        <f>R247*('Other inputs'!$C$6/'Other inputs'!$C$5)</f>
        <v>0</v>
      </c>
      <c r="AM247" s="156">
        <f t="shared" si="46"/>
        <v>58.958151747909369</v>
      </c>
      <c r="AN247" s="149">
        <f t="shared" si="47"/>
        <v>9.0648282815762293</v>
      </c>
      <c r="AO247" s="149">
        <f t="shared" si="48"/>
        <v>0</v>
      </c>
      <c r="AP247" s="149">
        <f t="shared" si="49"/>
        <v>0</v>
      </c>
      <c r="AQ247" s="188">
        <f t="shared" si="50"/>
        <v>0</v>
      </c>
      <c r="AR247" s="149"/>
      <c r="AS247" s="156">
        <f>IF(D247=$C$171,'Other inputs'!$C$12/1000000,SUM(AC247:AG247))</f>
        <v>9.6881615709900117</v>
      </c>
      <c r="AT247" s="200">
        <f>IF(D247=$C$171,$Z$171*('Other inputs'!$C$6/'Other inputs'!$C$5),SUM(AH247:AL247))</f>
        <v>58.334818458495583</v>
      </c>
      <c r="AU247" s="210">
        <f t="shared" si="51"/>
        <v>68.022980029485595</v>
      </c>
      <c r="AV247" s="214"/>
      <c r="AW247" s="199">
        <f>IF($G247=1,0,AC247*('Other inputs'!$F$6/'Other inputs'!$F$5))</f>
        <v>9.7678999795274777</v>
      </c>
      <c r="AX247" s="200">
        <f>IF($G247=1,0,AD247*('Other inputs'!$F$6/'Other inputs'!$F$5))</f>
        <v>-2.6163321508950791E-2</v>
      </c>
      <c r="AY247" s="200">
        <f>IF($G247=1,0,AE247*('Other inputs'!$F$6/'Other inputs'!$F$5))</f>
        <v>0</v>
      </c>
      <c r="AZ247" s="200">
        <f>IF($G247=1,0,AF247*('Other inputs'!$F$6/'Other inputs'!$F$5))</f>
        <v>0</v>
      </c>
      <c r="BA247" s="200">
        <f>IF($G247=1,0,AG247*('Other inputs'!$F$6/'Other inputs'!$F$5))</f>
        <v>0</v>
      </c>
      <c r="BB247" s="199">
        <f>IF($G247=1,0,AH247*('Other inputs'!$C$7/'Other inputs'!$C$6))</f>
        <v>49.24397074168818</v>
      </c>
      <c r="BC247" s="200">
        <f>IF($G247=1,0,AI247*('Other inputs'!$C$7/'Other inputs'!$C$6))</f>
        <v>9.0908477168074047</v>
      </c>
      <c r="BD247" s="200">
        <f>IF($G247=1,0,AJ247*('Other inputs'!$C$7/'Other inputs'!$C$6))</f>
        <v>0</v>
      </c>
      <c r="BE247" s="200">
        <f>IF($G247=1,0,AK247*('Other inputs'!$C$7/'Other inputs'!$C$6))</f>
        <v>0</v>
      </c>
      <c r="BF247" s="200">
        <f>IF($G247=1,0,AL247*('Other inputs'!$C$7/'Other inputs'!$C$6))</f>
        <v>0</v>
      </c>
      <c r="BG247" s="199">
        <f t="shared" si="52"/>
        <v>59.011870721215658</v>
      </c>
      <c r="BH247" s="200">
        <f t="shared" si="53"/>
        <v>9.0646843952984533</v>
      </c>
      <c r="BI247" s="200">
        <f t="shared" si="54"/>
        <v>0</v>
      </c>
      <c r="BJ247" s="200">
        <f t="shared" si="55"/>
        <v>0</v>
      </c>
      <c r="BK247" s="210">
        <f t="shared" si="56"/>
        <v>0</v>
      </c>
      <c r="BL247" s="200"/>
      <c r="BM247" s="199">
        <f>IF(D247=C$171,'Other inputs'!$C$13/1000000,SUM(AW247:BA247))</f>
        <v>9.7417366580185263</v>
      </c>
      <c r="BN247" s="200">
        <f>IF(B247=$B$171,$AT$171*('Other inputs'!$C$7/'Other inputs'!$C$6),SUM(BB247:BF247))</f>
        <v>58.334818458495583</v>
      </c>
      <c r="BO247" s="188">
        <f t="shared" si="57"/>
        <v>68.076555116514115</v>
      </c>
    </row>
    <row r="248" spans="2:67">
      <c r="B248" s="121" t="str">
        <f>'KI 2019-20'!B249</f>
        <v>E1701</v>
      </c>
      <c r="C248" s="160" t="str">
        <f t="shared" si="44"/>
        <v>E1701</v>
      </c>
      <c r="D248" s="160" t="str">
        <f t="shared" si="45"/>
        <v>E1701</v>
      </c>
      <c r="E248" t="str">
        <f>INDEX('KI 2019-20'!D$9:D$383,MATCH($B248,'KI 2019-20'!$B$9:$B$383,0))</f>
        <v>UNINFIR</v>
      </c>
      <c r="F248" t="str">
        <f>INDEX('KI 2019-20'!E$9:E$383,MATCH($B248,'KI 2019-20'!$B$9:$B$383,0))</f>
        <v>P1906</v>
      </c>
      <c r="G248" s="119">
        <v>0</v>
      </c>
      <c r="H248" s="120" t="str">
        <f>INDEX('KI 2019-20'!F$9:F$383,MATCH($B248,'KI 2019-20'!$B$9:$B$383,0))</f>
        <v>Portsmouth</v>
      </c>
      <c r="I248" s="154">
        <f>_xlfn.IFNA(IF($B248=$B$382,0,INDEX('I.Supplementary 2019-20'!N$8:N$191,MATCH($B248,'I.Supplementary 2019-20'!$B$8:$B$191,0))),INDEX('KI 2019-20'!N$9:N$383,MATCH($B248,'KI 2019-20'!$B$9:$B$383,0)))</f>
        <v>10.934791103540524</v>
      </c>
      <c r="J248" s="153">
        <f>_xlfn.IFNA(IF($B248=$B$382,0,INDEX('I.Supplementary 2019-20'!O$8:O$191,MATCH($B248,'I.Supplementary 2019-20'!$B$8:$B$191,0))),INDEX('KI 2019-20'!O$9:O$383,MATCH($B248,'KI 2019-20'!$B$9:$B$383,0)))</f>
        <v>0.54781572406046652</v>
      </c>
      <c r="K248" s="153">
        <f>_xlfn.IFNA(IF($B248=$B$382,0,INDEX('I.Supplementary 2019-20'!P$8:P$191,MATCH($B248,'I.Supplementary 2019-20'!$B$8:$B$191,0))),INDEX('KI 2019-20'!P$9:P$383,MATCH($B248,'KI 2019-20'!$B$9:$B$383,0)))</f>
        <v>0</v>
      </c>
      <c r="L248" s="153">
        <f>_xlfn.IFNA(IF($B248=$B$382,0,INDEX('I.Supplementary 2019-20'!Q$8:Q$191,MATCH($B248,'I.Supplementary 2019-20'!$B$8:$B$191,0))),INDEX('KI 2019-20'!Q$9:Q$383,MATCH($B248,'KI 2019-20'!$B$9:$B$383,0)))</f>
        <v>0</v>
      </c>
      <c r="M248" s="155">
        <f>_xlfn.IFNA(IF($B248=$B$382,0,INDEX('I.Supplementary 2019-20'!R$8:R$191,MATCH($B248,'I.Supplementary 2019-20'!$B$8:$B$191,0))),INDEX('KI 2019-20'!R$9:R$383,MATCH($B248,'KI 2019-20'!$B$9:$B$383,0)))</f>
        <v>0</v>
      </c>
      <c r="N248" s="153">
        <f>_xlfn.IFNA(IF($B248=$B$382,0,INDEX('I.Supplementary 2019-20'!S$8:S$191,MATCH($B248,'I.Supplementary 2019-20'!$B$8:$B$191,0))),INDEX('KI 2019-20'!S$9:S$383,MATCH($B248,'KI 2019-20'!$B$9:$B$383,0)))</f>
        <v>36.289607063875607</v>
      </c>
      <c r="O248" s="153">
        <f>_xlfn.IFNA(IF($B248=$B$382,0,INDEX('I.Supplementary 2019-20'!T$8:T$191,MATCH($B248,'I.Supplementary 2019-20'!$B$8:$B$191,0))),INDEX('KI 2019-20'!T$9:T$383,MATCH($B248,'KI 2019-20'!$B$9:$B$383,0)))</f>
        <v>11.453469689550824</v>
      </c>
      <c r="P248" s="153">
        <f>_xlfn.IFNA(IF($B248=$B$382,0,INDEX('I.Supplementary 2019-20'!U$8:U$191,MATCH($B248,'I.Supplementary 2019-20'!$B$8:$B$191,0))),INDEX('KI 2019-20'!U$9:U$383,MATCH($B248,'KI 2019-20'!$B$9:$B$383,0)))</f>
        <v>0</v>
      </c>
      <c r="Q248" s="153">
        <f>_xlfn.IFNA(IF($B248=$B$382,0,INDEX('I.Supplementary 2019-20'!V$8:V$191,MATCH($B248,'I.Supplementary 2019-20'!$B$8:$B$191,0))),INDEX('KI 2019-20'!V$9:V$383,MATCH($B248,'KI 2019-20'!$B$9:$B$383,0)))</f>
        <v>0</v>
      </c>
      <c r="R248" s="155">
        <f>_xlfn.IFNA(IF($B248=$B$382,0,INDEX('I.Supplementary 2019-20'!W$8:W$191,MATCH($B248,'I.Supplementary 2019-20'!$B$8:$B$191,0))),INDEX('KI 2019-20'!W$9:W$383,MATCH($B248,'KI 2019-20'!$B$9:$B$383,0)))</f>
        <v>0</v>
      </c>
      <c r="S248" s="153">
        <f>_xlfn.IFNA(IF($B248=$B$382,0,INDEX('I.Supplementary 2019-20'!X$8:X$191,MATCH($B248,'I.Supplementary 2019-20'!$B$8:$B$191,0))),INDEX('KI 2019-20'!X$9:X$383,MATCH($B248,'KI 2019-20'!$B$9:$B$383,0)))</f>
        <v>47.224398167416133</v>
      </c>
      <c r="T248" s="153">
        <f>_xlfn.IFNA(IF($B248=$B$382,0,INDEX('I.Supplementary 2019-20'!Y$8:Y$191,MATCH($B248,'I.Supplementary 2019-20'!$B$8:$B$191,0))),INDEX('KI 2019-20'!Y$9:Y$383,MATCH($B248,'KI 2019-20'!$B$9:$B$383,0)))</f>
        <v>12.00128541361129</v>
      </c>
      <c r="U248" s="153">
        <f>_xlfn.IFNA(IF($B248=$B$382,0,INDEX('I.Supplementary 2019-20'!Z$8:Z$191,MATCH($B248,'I.Supplementary 2019-20'!$B$8:$B$191,0))),INDEX('KI 2019-20'!Z$9:Z$383,MATCH($B248,'KI 2019-20'!$B$9:$B$383,0)))</f>
        <v>0</v>
      </c>
      <c r="V248" s="153">
        <f>_xlfn.IFNA(IF($B248=$B$382,0,INDEX('I.Supplementary 2019-20'!AA$8:AA$191,MATCH($B248,'I.Supplementary 2019-20'!$B$8:$B$191,0))),INDEX('KI 2019-20'!AA$9:AA$383,MATCH($B248,'KI 2019-20'!$B$9:$B$383,0)))</f>
        <v>0</v>
      </c>
      <c r="W248" s="155">
        <f>_xlfn.IFNA(IF($B248=$B$382,0,INDEX('I.Supplementary 2019-20'!AB$8:AB$191,MATCH($B248,'I.Supplementary 2019-20'!$B$8:$B$191,0))),INDEX('KI 2019-20'!AB$9:AB$383,MATCH($B248,'KI 2019-20'!$B$9:$B$383,0)))</f>
        <v>0</v>
      </c>
      <c r="Y248" s="154">
        <f>_xlfn.IFNA(IF($B248=$B$382,0,INDEX('I.Supplementary 2019-20'!$I$8:$I$191,MATCH($B248,'I.Supplementary 2019-20'!$B$8:$B$191,0))),INDEX('KI 2019-20'!$I$9:$I$383,MATCH($B248,'KI 2019-20'!$B$9:$B$383,0)))</f>
        <v>11.482606827600991</v>
      </c>
      <c r="Z248" s="153">
        <f>_xlfn.IFNA(IF($B248=$B$382,0,INDEX('I.Supplementary 2019-20'!$J$8:$J$191,MATCH($B248,'I.Supplementary 2019-20'!$B$8:$B$191,0))),INDEX('KI 2019-20'!$J$9:$J$383,MATCH($B248,'KI 2019-20'!$B$9:$B$383,0)))</f>
        <v>47.743076753426429</v>
      </c>
      <c r="AA248" s="155">
        <f>_xlfn.IFNA(IF($B248=$B$382,0,INDEX('I.Supplementary 2019-20'!$H$8:$H$191,MATCH($B248,'I.Supplementary 2019-20'!$B$8:$B$191,0))),INDEX('KI 2019-20'!$H$9:$H$383,MATCH($B248,'KI 2019-20'!$B$9:$B$383,0)))</f>
        <v>59.225683581027425</v>
      </c>
      <c r="AC248" s="156">
        <f>I248*('Other inputs'!$C$6/'Other inputs'!$C$5)</f>
        <v>11.112954706042203</v>
      </c>
      <c r="AD248" s="149">
        <f>IF(B248=$B$35,J248*('Other inputs'!$C$6/'Other inputs'!$C$5)-('Other inputs'!$C$18/1000000),J248*('Other inputs'!$C$6/'Other inputs'!$C$5))</f>
        <v>0.55674143850544355</v>
      </c>
      <c r="AE248" s="149">
        <f>K248*('Other inputs'!$C$6/'Other inputs'!$C$5)</f>
        <v>0</v>
      </c>
      <c r="AF248" s="149">
        <f>L248*('Other inputs'!$C$6/'Other inputs'!$C$5)</f>
        <v>0</v>
      </c>
      <c r="AG248" s="188">
        <f>M248*('Other inputs'!$C$6/'Other inputs'!$C$5)</f>
        <v>0</v>
      </c>
      <c r="AH248" s="149">
        <f>N248*('Other inputs'!$C$6/'Other inputs'!$C$5)</f>
        <v>36.880883757380708</v>
      </c>
      <c r="AI248" s="149">
        <f>O248*('Other inputs'!$C$6/'Other inputs'!$C$5)</f>
        <v>11.640084266977315</v>
      </c>
      <c r="AJ248" s="149">
        <f>P248*('Other inputs'!$C$6/'Other inputs'!$C$5)</f>
        <v>0</v>
      </c>
      <c r="AK248" s="149">
        <f>Q248*('Other inputs'!$C$6/'Other inputs'!$C$5)</f>
        <v>0</v>
      </c>
      <c r="AL248" s="188">
        <f>R248*('Other inputs'!$C$6/'Other inputs'!$C$5)</f>
        <v>0</v>
      </c>
      <c r="AM248" s="156">
        <f t="shared" si="46"/>
        <v>47.993838463422911</v>
      </c>
      <c r="AN248" s="149">
        <f t="shared" si="47"/>
        <v>12.196825705482759</v>
      </c>
      <c r="AO248" s="149">
        <f t="shared" si="48"/>
        <v>0</v>
      </c>
      <c r="AP248" s="149">
        <f t="shared" si="49"/>
        <v>0</v>
      </c>
      <c r="AQ248" s="188">
        <f t="shared" si="50"/>
        <v>0</v>
      </c>
      <c r="AR248" s="149"/>
      <c r="AS248" s="156">
        <f>IF(D248=$C$171,'Other inputs'!$C$12/1000000,SUM(AC248:AG248))</f>
        <v>11.669696144547647</v>
      </c>
      <c r="AT248" s="200">
        <f>IF(D248=$C$171,$Z$171*('Other inputs'!$C$6/'Other inputs'!$C$5),SUM(AH248:AL248))</f>
        <v>48.520968024358027</v>
      </c>
      <c r="AU248" s="210">
        <f t="shared" si="51"/>
        <v>60.19066416890567</v>
      </c>
      <c r="AV248" s="214"/>
      <c r="AW248" s="199">
        <f>IF($G248=1,0,AC248*('Other inputs'!$F$6/'Other inputs'!$F$5))</f>
        <v>11.174408833448886</v>
      </c>
      <c r="AX248" s="200">
        <f>IF($G248=1,0,AD248*('Other inputs'!$F$6/'Other inputs'!$F$5))</f>
        <v>0.55982019300409114</v>
      </c>
      <c r="AY248" s="200">
        <f>IF($G248=1,0,AE248*('Other inputs'!$F$6/'Other inputs'!$F$5))</f>
        <v>0</v>
      </c>
      <c r="AZ248" s="200">
        <f>IF($G248=1,0,AF248*('Other inputs'!$F$6/'Other inputs'!$F$5))</f>
        <v>0</v>
      </c>
      <c r="BA248" s="200">
        <f>IF($G248=1,0,AG248*('Other inputs'!$F$6/'Other inputs'!$F$5))</f>
        <v>0</v>
      </c>
      <c r="BB248" s="199">
        <f>IF($G248=1,0,AH248*('Other inputs'!$C$7/'Other inputs'!$C$6))</f>
        <v>36.880883757380708</v>
      </c>
      <c r="BC248" s="200">
        <f>IF($G248=1,0,AI248*('Other inputs'!$C$7/'Other inputs'!$C$6))</f>
        <v>11.640084266977315</v>
      </c>
      <c r="BD248" s="200">
        <f>IF($G248=1,0,AJ248*('Other inputs'!$C$7/'Other inputs'!$C$6))</f>
        <v>0</v>
      </c>
      <c r="BE248" s="200">
        <f>IF($G248=1,0,AK248*('Other inputs'!$C$7/'Other inputs'!$C$6))</f>
        <v>0</v>
      </c>
      <c r="BF248" s="200">
        <f>IF($G248=1,0,AL248*('Other inputs'!$C$7/'Other inputs'!$C$6))</f>
        <v>0</v>
      </c>
      <c r="BG248" s="199">
        <f t="shared" si="52"/>
        <v>48.055292590829595</v>
      </c>
      <c r="BH248" s="200">
        <f t="shared" si="53"/>
        <v>12.199904459981406</v>
      </c>
      <c r="BI248" s="200">
        <f t="shared" si="54"/>
        <v>0</v>
      </c>
      <c r="BJ248" s="200">
        <f t="shared" si="55"/>
        <v>0</v>
      </c>
      <c r="BK248" s="210">
        <f t="shared" si="56"/>
        <v>0</v>
      </c>
      <c r="BL248" s="200"/>
      <c r="BM248" s="199">
        <f>IF(D248=C$171,'Other inputs'!$C$13/1000000,SUM(AW248:BA248))</f>
        <v>11.734229026452978</v>
      </c>
      <c r="BN248" s="200">
        <f>IF(B248=$B$171,$AT$171*('Other inputs'!$C$7/'Other inputs'!$C$6),SUM(BB248:BF248))</f>
        <v>48.520968024358027</v>
      </c>
      <c r="BO248" s="188">
        <f t="shared" si="57"/>
        <v>60.255197050811006</v>
      </c>
    </row>
    <row r="249" spans="2:67">
      <c r="B249" s="121" t="str">
        <f>'KI 2019-20'!B250</f>
        <v>E2339</v>
      </c>
      <c r="C249" s="160" t="str">
        <f t="shared" si="44"/>
        <v>E2339</v>
      </c>
      <c r="D249" s="160" t="str">
        <f t="shared" si="45"/>
        <v>E2339</v>
      </c>
      <c r="E249" t="str">
        <f>INDEX('KI 2019-20'!D$9:D$383,MATCH($B249,'KI 2019-20'!$B$9:$B$383,0))</f>
        <v>SD</v>
      </c>
      <c r="F249" t="str">
        <f>INDEX('KI 2019-20'!E$9:E$383,MATCH($B249,'KI 2019-20'!$B$9:$B$383,0))</f>
        <v>P1909</v>
      </c>
      <c r="G249" s="119">
        <v>0</v>
      </c>
      <c r="H249" s="120" t="str">
        <f>INDEX('KI 2019-20'!F$9:F$383,MATCH($B249,'KI 2019-20'!$B$9:$B$383,0))</f>
        <v>Preston</v>
      </c>
      <c r="I249" s="154">
        <f>_xlfn.IFNA(IF($B249=$B$382,0,INDEX('I.Supplementary 2019-20'!N$8:N$191,MATCH($B249,'I.Supplementary 2019-20'!$B$8:$B$191,0))),INDEX('KI 2019-20'!N$9:N$383,MATCH($B249,'KI 2019-20'!$B$9:$B$383,0)))</f>
        <v>0</v>
      </c>
      <c r="J249" s="153">
        <f>_xlfn.IFNA(IF($B249=$B$382,0,INDEX('I.Supplementary 2019-20'!O$8:O$191,MATCH($B249,'I.Supplementary 2019-20'!$B$8:$B$191,0))),INDEX('KI 2019-20'!O$9:O$383,MATCH($B249,'KI 2019-20'!$B$9:$B$383,0)))</f>
        <v>0</v>
      </c>
      <c r="K249" s="153">
        <f>_xlfn.IFNA(IF($B249=$B$382,0,INDEX('I.Supplementary 2019-20'!P$8:P$191,MATCH($B249,'I.Supplementary 2019-20'!$B$8:$B$191,0))),INDEX('KI 2019-20'!P$9:P$383,MATCH($B249,'KI 2019-20'!$B$9:$B$383,0)))</f>
        <v>0</v>
      </c>
      <c r="L249" s="153">
        <f>_xlfn.IFNA(IF($B249=$B$382,0,INDEX('I.Supplementary 2019-20'!Q$8:Q$191,MATCH($B249,'I.Supplementary 2019-20'!$B$8:$B$191,0))),INDEX('KI 2019-20'!Q$9:Q$383,MATCH($B249,'KI 2019-20'!$B$9:$B$383,0)))</f>
        <v>0</v>
      </c>
      <c r="M249" s="155">
        <f>_xlfn.IFNA(IF($B249=$B$382,0,INDEX('I.Supplementary 2019-20'!R$8:R$191,MATCH($B249,'I.Supplementary 2019-20'!$B$8:$B$191,0))),INDEX('KI 2019-20'!R$9:R$383,MATCH($B249,'KI 2019-20'!$B$9:$B$383,0)))</f>
        <v>0</v>
      </c>
      <c r="N249" s="153">
        <f>_xlfn.IFNA(IF($B249=$B$382,0,INDEX('I.Supplementary 2019-20'!S$8:S$191,MATCH($B249,'I.Supplementary 2019-20'!$B$8:$B$191,0))),INDEX('KI 2019-20'!S$9:S$383,MATCH($B249,'KI 2019-20'!$B$9:$B$383,0)))</f>
        <v>0</v>
      </c>
      <c r="O249" s="153">
        <f>_xlfn.IFNA(IF($B249=$B$382,0,INDEX('I.Supplementary 2019-20'!T$8:T$191,MATCH($B249,'I.Supplementary 2019-20'!$B$8:$B$191,0))),INDEX('KI 2019-20'!T$9:T$383,MATCH($B249,'KI 2019-20'!$B$9:$B$383,0)))</f>
        <v>5.4704532760487865</v>
      </c>
      <c r="P249" s="153">
        <f>_xlfn.IFNA(IF($B249=$B$382,0,INDEX('I.Supplementary 2019-20'!U$8:U$191,MATCH($B249,'I.Supplementary 2019-20'!$B$8:$B$191,0))),INDEX('KI 2019-20'!U$9:U$383,MATCH($B249,'KI 2019-20'!$B$9:$B$383,0)))</f>
        <v>0</v>
      </c>
      <c r="Q249" s="153">
        <f>_xlfn.IFNA(IF($B249=$B$382,0,INDEX('I.Supplementary 2019-20'!V$8:V$191,MATCH($B249,'I.Supplementary 2019-20'!$B$8:$B$191,0))),INDEX('KI 2019-20'!V$9:V$383,MATCH($B249,'KI 2019-20'!$B$9:$B$383,0)))</f>
        <v>0</v>
      </c>
      <c r="R249" s="155">
        <f>_xlfn.IFNA(IF($B249=$B$382,0,INDEX('I.Supplementary 2019-20'!W$8:W$191,MATCH($B249,'I.Supplementary 2019-20'!$B$8:$B$191,0))),INDEX('KI 2019-20'!W$9:W$383,MATCH($B249,'KI 2019-20'!$B$9:$B$383,0)))</f>
        <v>0</v>
      </c>
      <c r="S249" s="153">
        <f>_xlfn.IFNA(IF($B249=$B$382,0,INDEX('I.Supplementary 2019-20'!X$8:X$191,MATCH($B249,'I.Supplementary 2019-20'!$B$8:$B$191,0))),INDEX('KI 2019-20'!X$9:X$383,MATCH($B249,'KI 2019-20'!$B$9:$B$383,0)))</f>
        <v>0</v>
      </c>
      <c r="T249" s="153">
        <f>_xlfn.IFNA(IF($B249=$B$382,0,INDEX('I.Supplementary 2019-20'!Y$8:Y$191,MATCH($B249,'I.Supplementary 2019-20'!$B$8:$B$191,0))),INDEX('KI 2019-20'!Y$9:Y$383,MATCH($B249,'KI 2019-20'!$B$9:$B$383,0)))</f>
        <v>5.4704532760487865</v>
      </c>
      <c r="U249" s="153">
        <f>_xlfn.IFNA(IF($B249=$B$382,0,INDEX('I.Supplementary 2019-20'!Z$8:Z$191,MATCH($B249,'I.Supplementary 2019-20'!$B$8:$B$191,0))),INDEX('KI 2019-20'!Z$9:Z$383,MATCH($B249,'KI 2019-20'!$B$9:$B$383,0)))</f>
        <v>0</v>
      </c>
      <c r="V249" s="153">
        <f>_xlfn.IFNA(IF($B249=$B$382,0,INDEX('I.Supplementary 2019-20'!AA$8:AA$191,MATCH($B249,'I.Supplementary 2019-20'!$B$8:$B$191,0))),INDEX('KI 2019-20'!AA$9:AA$383,MATCH($B249,'KI 2019-20'!$B$9:$B$383,0)))</f>
        <v>0</v>
      </c>
      <c r="W249" s="155">
        <f>_xlfn.IFNA(IF($B249=$B$382,0,INDEX('I.Supplementary 2019-20'!AB$8:AB$191,MATCH($B249,'I.Supplementary 2019-20'!$B$8:$B$191,0))),INDEX('KI 2019-20'!AB$9:AB$383,MATCH($B249,'KI 2019-20'!$B$9:$B$383,0)))</f>
        <v>0</v>
      </c>
      <c r="Y249" s="154">
        <f>_xlfn.IFNA(IF($B249=$B$382,0,INDEX('I.Supplementary 2019-20'!$I$8:$I$191,MATCH($B249,'I.Supplementary 2019-20'!$B$8:$B$191,0))),INDEX('KI 2019-20'!$I$9:$I$383,MATCH($B249,'KI 2019-20'!$B$9:$B$383,0)))</f>
        <v>0</v>
      </c>
      <c r="Z249" s="153">
        <f>_xlfn.IFNA(IF($B249=$B$382,0,INDEX('I.Supplementary 2019-20'!$J$8:$J$191,MATCH($B249,'I.Supplementary 2019-20'!$B$8:$B$191,0))),INDEX('KI 2019-20'!$J$9:$J$383,MATCH($B249,'KI 2019-20'!$B$9:$B$383,0)))</f>
        <v>5.4704532760487865</v>
      </c>
      <c r="AA249" s="155">
        <f>_xlfn.IFNA(IF($B249=$B$382,0,INDEX('I.Supplementary 2019-20'!$H$8:$H$191,MATCH($B249,'I.Supplementary 2019-20'!$B$8:$B$191,0))),INDEX('KI 2019-20'!$H$9:$H$383,MATCH($B249,'KI 2019-20'!$B$9:$B$383,0)))</f>
        <v>5.4704532760487865</v>
      </c>
      <c r="AC249" s="156">
        <f>I249*('Other inputs'!$C$6/'Other inputs'!$C$5)</f>
        <v>0</v>
      </c>
      <c r="AD249" s="149">
        <f>IF(B249=$B$35,J249*('Other inputs'!$C$6/'Other inputs'!$C$5)-('Other inputs'!$C$18/1000000),J249*('Other inputs'!$C$6/'Other inputs'!$C$5))</f>
        <v>0</v>
      </c>
      <c r="AE249" s="149">
        <f>K249*('Other inputs'!$C$6/'Other inputs'!$C$5)</f>
        <v>0</v>
      </c>
      <c r="AF249" s="149">
        <f>L249*('Other inputs'!$C$6/'Other inputs'!$C$5)</f>
        <v>0</v>
      </c>
      <c r="AG249" s="188">
        <f>M249*('Other inputs'!$C$6/'Other inputs'!$C$5)</f>
        <v>0</v>
      </c>
      <c r="AH249" s="149">
        <f>N249*('Other inputs'!$C$6/'Other inputs'!$C$5)</f>
        <v>0</v>
      </c>
      <c r="AI249" s="149">
        <f>O249*('Other inputs'!$C$6/'Other inputs'!$C$5)</f>
        <v>5.5595848976544699</v>
      </c>
      <c r="AJ249" s="149">
        <f>P249*('Other inputs'!$C$6/'Other inputs'!$C$5)</f>
        <v>0</v>
      </c>
      <c r="AK249" s="149">
        <f>Q249*('Other inputs'!$C$6/'Other inputs'!$C$5)</f>
        <v>0</v>
      </c>
      <c r="AL249" s="188">
        <f>R249*('Other inputs'!$C$6/'Other inputs'!$C$5)</f>
        <v>0</v>
      </c>
      <c r="AM249" s="156">
        <f t="shared" si="46"/>
        <v>0</v>
      </c>
      <c r="AN249" s="149">
        <f t="shared" si="47"/>
        <v>5.5595848976544699</v>
      </c>
      <c r="AO249" s="149">
        <f t="shared" si="48"/>
        <v>0</v>
      </c>
      <c r="AP249" s="149">
        <f t="shared" si="49"/>
        <v>0</v>
      </c>
      <c r="AQ249" s="188">
        <f t="shared" si="50"/>
        <v>0</v>
      </c>
      <c r="AR249" s="149"/>
      <c r="AS249" s="156">
        <f>IF(D249=$C$171,'Other inputs'!$C$12/1000000,SUM(AC249:AG249))</f>
        <v>0</v>
      </c>
      <c r="AT249" s="200">
        <f>IF(D249=$C$171,$Z$171*('Other inputs'!$C$6/'Other inputs'!$C$5),SUM(AH249:AL249))</f>
        <v>5.5595848976544699</v>
      </c>
      <c r="AU249" s="210">
        <f t="shared" si="51"/>
        <v>5.5595848976544699</v>
      </c>
      <c r="AV249" s="214"/>
      <c r="AW249" s="199">
        <f>IF($G249=1,0,AC249*('Other inputs'!$F$6/'Other inputs'!$F$5))</f>
        <v>0</v>
      </c>
      <c r="AX249" s="200">
        <f>IF($G249=1,0,AD249*('Other inputs'!$F$6/'Other inputs'!$F$5))</f>
        <v>0</v>
      </c>
      <c r="AY249" s="200">
        <f>IF($G249=1,0,AE249*('Other inputs'!$F$6/'Other inputs'!$F$5))</f>
        <v>0</v>
      </c>
      <c r="AZ249" s="200">
        <f>IF($G249=1,0,AF249*('Other inputs'!$F$6/'Other inputs'!$F$5))</f>
        <v>0</v>
      </c>
      <c r="BA249" s="200">
        <f>IF($G249=1,0,AG249*('Other inputs'!$F$6/'Other inputs'!$F$5))</f>
        <v>0</v>
      </c>
      <c r="BB249" s="199">
        <f>IF($G249=1,0,AH249*('Other inputs'!$C$7/'Other inputs'!$C$6))</f>
        <v>0</v>
      </c>
      <c r="BC249" s="200">
        <f>IF($G249=1,0,AI249*('Other inputs'!$C$7/'Other inputs'!$C$6))</f>
        <v>5.5595848976544699</v>
      </c>
      <c r="BD249" s="200">
        <f>IF($G249=1,0,AJ249*('Other inputs'!$C$7/'Other inputs'!$C$6))</f>
        <v>0</v>
      </c>
      <c r="BE249" s="200">
        <f>IF($G249=1,0,AK249*('Other inputs'!$C$7/'Other inputs'!$C$6))</f>
        <v>0</v>
      </c>
      <c r="BF249" s="200">
        <f>IF($G249=1,0,AL249*('Other inputs'!$C$7/'Other inputs'!$C$6))</f>
        <v>0</v>
      </c>
      <c r="BG249" s="199">
        <f t="shared" si="52"/>
        <v>0</v>
      </c>
      <c r="BH249" s="200">
        <f t="shared" si="53"/>
        <v>5.5595848976544699</v>
      </c>
      <c r="BI249" s="200">
        <f t="shared" si="54"/>
        <v>0</v>
      </c>
      <c r="BJ249" s="200">
        <f t="shared" si="55"/>
        <v>0</v>
      </c>
      <c r="BK249" s="210">
        <f t="shared" si="56"/>
        <v>0</v>
      </c>
      <c r="BL249" s="200"/>
      <c r="BM249" s="199">
        <f>IF(D249=C$171,'Other inputs'!$C$13/1000000,SUM(AW249:BA249))</f>
        <v>0</v>
      </c>
      <c r="BN249" s="200">
        <f>IF(B249=$B$171,$AT$171*('Other inputs'!$C$7/'Other inputs'!$C$6),SUM(BB249:BF249))</f>
        <v>5.5595848976544699</v>
      </c>
      <c r="BO249" s="188">
        <f t="shared" si="57"/>
        <v>5.5595848976544699</v>
      </c>
    </row>
    <row r="250" spans="2:67">
      <c r="B250" s="121" t="str">
        <f>'KI 2019-20'!B251</f>
        <v>E0303</v>
      </c>
      <c r="C250" s="160" t="str">
        <f t="shared" si="44"/>
        <v>E0303</v>
      </c>
      <c r="D250" s="160" t="str">
        <f t="shared" si="45"/>
        <v>E0303</v>
      </c>
      <c r="E250" t="str">
        <f>INDEX('KI 2019-20'!D$9:D$383,MATCH($B250,'KI 2019-20'!$B$9:$B$383,0))</f>
        <v>UNINFIR</v>
      </c>
      <c r="F250" t="str">
        <f>INDEX('KI 2019-20'!E$9:E$383,MATCH($B250,'KI 2019-20'!$B$9:$B$383,0))</f>
        <v>P1916</v>
      </c>
      <c r="G250" s="119">
        <v>0</v>
      </c>
      <c r="H250" s="120" t="str">
        <f>INDEX('KI 2019-20'!F$9:F$383,MATCH($B250,'KI 2019-20'!$B$9:$B$383,0))</f>
        <v>Reading</v>
      </c>
      <c r="I250" s="154">
        <f>_xlfn.IFNA(IF($B250=$B$382,0,INDEX('I.Supplementary 2019-20'!N$8:N$191,MATCH($B250,'I.Supplementary 2019-20'!$B$8:$B$191,0))),INDEX('KI 2019-20'!N$9:N$383,MATCH($B250,'KI 2019-20'!$B$9:$B$383,0)))</f>
        <v>3.1776941538542731</v>
      </c>
      <c r="J250" s="153">
        <f>_xlfn.IFNA(IF($B250=$B$382,0,INDEX('I.Supplementary 2019-20'!O$8:O$191,MATCH($B250,'I.Supplementary 2019-20'!$B$8:$B$191,0))),INDEX('KI 2019-20'!O$9:O$383,MATCH($B250,'KI 2019-20'!$B$9:$B$383,0)))</f>
        <v>-1.1798234158041887</v>
      </c>
      <c r="K250" s="153">
        <f>_xlfn.IFNA(IF($B250=$B$382,0,INDEX('I.Supplementary 2019-20'!P$8:P$191,MATCH($B250,'I.Supplementary 2019-20'!$B$8:$B$191,0))),INDEX('KI 2019-20'!P$9:P$383,MATCH($B250,'KI 2019-20'!$B$9:$B$383,0)))</f>
        <v>0</v>
      </c>
      <c r="L250" s="153">
        <f>_xlfn.IFNA(IF($B250=$B$382,0,INDEX('I.Supplementary 2019-20'!Q$8:Q$191,MATCH($B250,'I.Supplementary 2019-20'!$B$8:$B$191,0))),INDEX('KI 2019-20'!Q$9:Q$383,MATCH($B250,'KI 2019-20'!$B$9:$B$383,0)))</f>
        <v>0</v>
      </c>
      <c r="M250" s="155">
        <f>_xlfn.IFNA(IF($B250=$B$382,0,INDEX('I.Supplementary 2019-20'!R$8:R$191,MATCH($B250,'I.Supplementary 2019-20'!$B$8:$B$191,0))),INDEX('KI 2019-20'!R$9:R$383,MATCH($B250,'KI 2019-20'!$B$9:$B$383,0)))</f>
        <v>0</v>
      </c>
      <c r="N250" s="153">
        <f>_xlfn.IFNA(IF($B250=$B$382,0,INDEX('I.Supplementary 2019-20'!S$8:S$191,MATCH($B250,'I.Supplementary 2019-20'!$B$8:$B$191,0))),INDEX('KI 2019-20'!S$9:S$383,MATCH($B250,'KI 2019-20'!$B$9:$B$383,0)))</f>
        <v>23.892928210956562</v>
      </c>
      <c r="O250" s="153">
        <f>_xlfn.IFNA(IF($B250=$B$382,0,INDEX('I.Supplementary 2019-20'!T$8:T$191,MATCH($B250,'I.Supplementary 2019-20'!$B$8:$B$191,0))),INDEX('KI 2019-20'!T$9:T$383,MATCH($B250,'KI 2019-20'!$B$9:$B$383,0)))</f>
        <v>6.3099529051839278</v>
      </c>
      <c r="P250" s="153">
        <f>_xlfn.IFNA(IF($B250=$B$382,0,INDEX('I.Supplementary 2019-20'!U$8:U$191,MATCH($B250,'I.Supplementary 2019-20'!$B$8:$B$191,0))),INDEX('KI 2019-20'!U$9:U$383,MATCH($B250,'KI 2019-20'!$B$9:$B$383,0)))</f>
        <v>0</v>
      </c>
      <c r="Q250" s="153">
        <f>_xlfn.IFNA(IF($B250=$B$382,0,INDEX('I.Supplementary 2019-20'!V$8:V$191,MATCH($B250,'I.Supplementary 2019-20'!$B$8:$B$191,0))),INDEX('KI 2019-20'!V$9:V$383,MATCH($B250,'KI 2019-20'!$B$9:$B$383,0)))</f>
        <v>0</v>
      </c>
      <c r="R250" s="155">
        <f>_xlfn.IFNA(IF($B250=$B$382,0,INDEX('I.Supplementary 2019-20'!W$8:W$191,MATCH($B250,'I.Supplementary 2019-20'!$B$8:$B$191,0))),INDEX('KI 2019-20'!W$9:W$383,MATCH($B250,'KI 2019-20'!$B$9:$B$383,0)))</f>
        <v>0</v>
      </c>
      <c r="S250" s="153">
        <f>_xlfn.IFNA(IF($B250=$B$382,0,INDEX('I.Supplementary 2019-20'!X$8:X$191,MATCH($B250,'I.Supplementary 2019-20'!$B$8:$B$191,0))),INDEX('KI 2019-20'!X$9:X$383,MATCH($B250,'KI 2019-20'!$B$9:$B$383,0)))</f>
        <v>27.070622364810834</v>
      </c>
      <c r="T250" s="153">
        <f>_xlfn.IFNA(IF($B250=$B$382,0,INDEX('I.Supplementary 2019-20'!Y$8:Y$191,MATCH($B250,'I.Supplementary 2019-20'!$B$8:$B$191,0))),INDEX('KI 2019-20'!Y$9:Y$383,MATCH($B250,'KI 2019-20'!$B$9:$B$383,0)))</f>
        <v>5.1301294893797396</v>
      </c>
      <c r="U250" s="153">
        <f>_xlfn.IFNA(IF($B250=$B$382,0,INDEX('I.Supplementary 2019-20'!Z$8:Z$191,MATCH($B250,'I.Supplementary 2019-20'!$B$8:$B$191,0))),INDEX('KI 2019-20'!Z$9:Z$383,MATCH($B250,'KI 2019-20'!$B$9:$B$383,0)))</f>
        <v>0</v>
      </c>
      <c r="V250" s="153">
        <f>_xlfn.IFNA(IF($B250=$B$382,0,INDEX('I.Supplementary 2019-20'!AA$8:AA$191,MATCH($B250,'I.Supplementary 2019-20'!$B$8:$B$191,0))),INDEX('KI 2019-20'!AA$9:AA$383,MATCH($B250,'KI 2019-20'!$B$9:$B$383,0)))</f>
        <v>0</v>
      </c>
      <c r="W250" s="155">
        <f>_xlfn.IFNA(IF($B250=$B$382,0,INDEX('I.Supplementary 2019-20'!AB$8:AB$191,MATCH($B250,'I.Supplementary 2019-20'!$B$8:$B$191,0))),INDEX('KI 2019-20'!AB$9:AB$383,MATCH($B250,'KI 2019-20'!$B$9:$B$383,0)))</f>
        <v>0</v>
      </c>
      <c r="Y250" s="154">
        <f>_xlfn.IFNA(IF($B250=$B$382,0,INDEX('I.Supplementary 2019-20'!$I$8:$I$191,MATCH($B250,'I.Supplementary 2019-20'!$B$8:$B$191,0))),INDEX('KI 2019-20'!$I$9:$I$383,MATCH($B250,'KI 2019-20'!$B$9:$B$383,0)))</f>
        <v>1.9978707380500846</v>
      </c>
      <c r="Z250" s="153">
        <f>_xlfn.IFNA(IF($B250=$B$382,0,INDEX('I.Supplementary 2019-20'!$J$8:$J$191,MATCH($B250,'I.Supplementary 2019-20'!$B$8:$B$191,0))),INDEX('KI 2019-20'!$J$9:$J$383,MATCH($B250,'KI 2019-20'!$B$9:$B$383,0)))</f>
        <v>30.202881116140492</v>
      </c>
      <c r="AA250" s="155">
        <f>_xlfn.IFNA(IF($B250=$B$382,0,INDEX('I.Supplementary 2019-20'!$H$8:$H$191,MATCH($B250,'I.Supplementary 2019-20'!$B$8:$B$191,0))),INDEX('KI 2019-20'!$H$9:$H$383,MATCH($B250,'KI 2019-20'!$B$9:$B$383,0)))</f>
        <v>32.200751854190578</v>
      </c>
      <c r="AC250" s="156">
        <f>I250*('Other inputs'!$C$6/'Other inputs'!$C$5)</f>
        <v>3.2294692113508807</v>
      </c>
      <c r="AD250" s="149">
        <f>IF(B250=$B$35,J250*('Other inputs'!$C$6/'Other inputs'!$C$5)-('Other inputs'!$C$18/1000000),J250*('Other inputs'!$C$6/'Other inputs'!$C$5))</f>
        <v>-1.1990466079150512</v>
      </c>
      <c r="AE250" s="149">
        <f>K250*('Other inputs'!$C$6/'Other inputs'!$C$5)</f>
        <v>0</v>
      </c>
      <c r="AF250" s="149">
        <f>L250*('Other inputs'!$C$6/'Other inputs'!$C$5)</f>
        <v>0</v>
      </c>
      <c r="AG250" s="188">
        <f>M250*('Other inputs'!$C$6/'Other inputs'!$C$5)</f>
        <v>0</v>
      </c>
      <c r="AH250" s="149">
        <f>N250*('Other inputs'!$C$6/'Other inputs'!$C$5)</f>
        <v>24.282222356959927</v>
      </c>
      <c r="AI250" s="149">
        <f>O250*('Other inputs'!$C$6/'Other inputs'!$C$5)</f>
        <v>6.4127627284863138</v>
      </c>
      <c r="AJ250" s="149">
        <f>P250*('Other inputs'!$C$6/'Other inputs'!$C$5)</f>
        <v>0</v>
      </c>
      <c r="AK250" s="149">
        <f>Q250*('Other inputs'!$C$6/'Other inputs'!$C$5)</f>
        <v>0</v>
      </c>
      <c r="AL250" s="188">
        <f>R250*('Other inputs'!$C$6/'Other inputs'!$C$5)</f>
        <v>0</v>
      </c>
      <c r="AM250" s="156">
        <f t="shared" si="46"/>
        <v>27.511691568310809</v>
      </c>
      <c r="AN250" s="149">
        <f t="shared" si="47"/>
        <v>5.213716120571263</v>
      </c>
      <c r="AO250" s="149">
        <f t="shared" si="48"/>
        <v>0</v>
      </c>
      <c r="AP250" s="149">
        <f t="shared" si="49"/>
        <v>0</v>
      </c>
      <c r="AQ250" s="188">
        <f t="shared" si="50"/>
        <v>0</v>
      </c>
      <c r="AR250" s="149"/>
      <c r="AS250" s="156">
        <f>IF(D250=$C$171,'Other inputs'!$C$12/1000000,SUM(AC250:AG250))</f>
        <v>2.0304226034358295</v>
      </c>
      <c r="AT250" s="200">
        <f>IF(D250=$C$171,$Z$171*('Other inputs'!$C$6/'Other inputs'!$C$5),SUM(AH250:AL250))</f>
        <v>30.694985085446241</v>
      </c>
      <c r="AU250" s="210">
        <f t="shared" si="51"/>
        <v>32.725407688882072</v>
      </c>
      <c r="AV250" s="214"/>
      <c r="AW250" s="199">
        <f>IF($G250=1,0,AC250*('Other inputs'!$F$6/'Other inputs'!$F$5))</f>
        <v>3.2473280272661849</v>
      </c>
      <c r="AX250" s="200">
        <f>IF($G250=1,0,AD250*('Other inputs'!$F$6/'Other inputs'!$F$5))</f>
        <v>-1.2056772804012172</v>
      </c>
      <c r="AY250" s="200">
        <f>IF($G250=1,0,AE250*('Other inputs'!$F$6/'Other inputs'!$F$5))</f>
        <v>0</v>
      </c>
      <c r="AZ250" s="200">
        <f>IF($G250=1,0,AF250*('Other inputs'!$F$6/'Other inputs'!$F$5))</f>
        <v>0</v>
      </c>
      <c r="BA250" s="200">
        <f>IF($G250=1,0,AG250*('Other inputs'!$F$6/'Other inputs'!$F$5))</f>
        <v>0</v>
      </c>
      <c r="BB250" s="199">
        <f>IF($G250=1,0,AH250*('Other inputs'!$C$7/'Other inputs'!$C$6))</f>
        <v>24.282222356959927</v>
      </c>
      <c r="BC250" s="200">
        <f>IF($G250=1,0,AI250*('Other inputs'!$C$7/'Other inputs'!$C$6))</f>
        <v>6.4127627284863138</v>
      </c>
      <c r="BD250" s="200">
        <f>IF($G250=1,0,AJ250*('Other inputs'!$C$7/'Other inputs'!$C$6))</f>
        <v>0</v>
      </c>
      <c r="BE250" s="200">
        <f>IF($G250=1,0,AK250*('Other inputs'!$C$7/'Other inputs'!$C$6))</f>
        <v>0</v>
      </c>
      <c r="BF250" s="200">
        <f>IF($G250=1,0,AL250*('Other inputs'!$C$7/'Other inputs'!$C$6))</f>
        <v>0</v>
      </c>
      <c r="BG250" s="199">
        <f t="shared" si="52"/>
        <v>27.529550384226113</v>
      </c>
      <c r="BH250" s="200">
        <f t="shared" si="53"/>
        <v>5.2070854480850963</v>
      </c>
      <c r="BI250" s="200">
        <f t="shared" si="54"/>
        <v>0</v>
      </c>
      <c r="BJ250" s="200">
        <f t="shared" si="55"/>
        <v>0</v>
      </c>
      <c r="BK250" s="210">
        <f t="shared" si="56"/>
        <v>0</v>
      </c>
      <c r="BL250" s="200"/>
      <c r="BM250" s="199">
        <f>IF(D250=C$171,'Other inputs'!$C$13/1000000,SUM(AW250:BA250))</f>
        <v>2.0416507468649678</v>
      </c>
      <c r="BN250" s="200">
        <f>IF(B250=$B$171,$AT$171*('Other inputs'!$C$7/'Other inputs'!$C$6),SUM(BB250:BF250))</f>
        <v>30.694985085446241</v>
      </c>
      <c r="BO250" s="188">
        <f t="shared" si="57"/>
        <v>32.736635832311208</v>
      </c>
    </row>
    <row r="251" spans="2:67">
      <c r="B251" s="121" t="str">
        <f>'KI 2019-20'!B252</f>
        <v>E5046</v>
      </c>
      <c r="C251" s="160" t="str">
        <f t="shared" si="44"/>
        <v>E5046</v>
      </c>
      <c r="D251" s="160" t="str">
        <f t="shared" si="45"/>
        <v>E5046</v>
      </c>
      <c r="E251" t="str">
        <f>INDEX('KI 2019-20'!D$9:D$383,MATCH($B251,'KI 2019-20'!$B$9:$B$383,0))</f>
        <v>OLB</v>
      </c>
      <c r="F251" t="str">
        <f>INDEX('KI 2019-20'!E$9:E$383,MATCH($B251,'KI 2019-20'!$B$9:$B$383,0))</f>
        <v>P1915</v>
      </c>
      <c r="G251" s="119">
        <v>0</v>
      </c>
      <c r="H251" s="120" t="str">
        <f>INDEX('KI 2019-20'!F$9:F$383,MATCH($B251,'KI 2019-20'!$B$9:$B$383,0))</f>
        <v>Redbridge</v>
      </c>
      <c r="I251" s="154">
        <f>_xlfn.IFNA(IF($B251=$B$382,0,INDEX('I.Supplementary 2019-20'!N$8:N$191,MATCH($B251,'I.Supplementary 2019-20'!$B$8:$B$191,0))),INDEX('KI 2019-20'!N$9:N$383,MATCH($B251,'KI 2019-20'!$B$9:$B$383,0)))</f>
        <v>10.097913167020604</v>
      </c>
      <c r="J251" s="153">
        <f>_xlfn.IFNA(IF($B251=$B$382,0,INDEX('I.Supplementary 2019-20'!O$8:O$191,MATCH($B251,'I.Supplementary 2019-20'!$B$8:$B$191,0))),INDEX('KI 2019-20'!O$9:O$383,MATCH($B251,'KI 2019-20'!$B$9:$B$383,0)))</f>
        <v>0.13626699597667902</v>
      </c>
      <c r="K251" s="153">
        <f>_xlfn.IFNA(IF($B251=$B$382,0,INDEX('I.Supplementary 2019-20'!P$8:P$191,MATCH($B251,'I.Supplementary 2019-20'!$B$8:$B$191,0))),INDEX('KI 2019-20'!P$9:P$383,MATCH($B251,'KI 2019-20'!$B$9:$B$383,0)))</f>
        <v>0</v>
      </c>
      <c r="L251" s="153">
        <f>_xlfn.IFNA(IF($B251=$B$382,0,INDEX('I.Supplementary 2019-20'!Q$8:Q$191,MATCH($B251,'I.Supplementary 2019-20'!$B$8:$B$191,0))),INDEX('KI 2019-20'!Q$9:Q$383,MATCH($B251,'KI 2019-20'!$B$9:$B$383,0)))</f>
        <v>0</v>
      </c>
      <c r="M251" s="155">
        <f>_xlfn.IFNA(IF($B251=$B$382,0,INDEX('I.Supplementary 2019-20'!R$8:R$191,MATCH($B251,'I.Supplementary 2019-20'!$B$8:$B$191,0))),INDEX('KI 2019-20'!R$9:R$383,MATCH($B251,'KI 2019-20'!$B$9:$B$383,0)))</f>
        <v>0</v>
      </c>
      <c r="N251" s="153">
        <f>_xlfn.IFNA(IF($B251=$B$382,0,INDEX('I.Supplementary 2019-20'!S$8:S$191,MATCH($B251,'I.Supplementary 2019-20'!$B$8:$B$191,0))),INDEX('KI 2019-20'!S$9:S$383,MATCH($B251,'KI 2019-20'!$B$9:$B$383,0)))</f>
        <v>41.109160108019182</v>
      </c>
      <c r="O251" s="153">
        <f>_xlfn.IFNA(IF($B251=$B$382,0,INDEX('I.Supplementary 2019-20'!T$8:T$191,MATCH($B251,'I.Supplementary 2019-20'!$B$8:$B$191,0))),INDEX('KI 2019-20'!T$9:T$383,MATCH($B251,'KI 2019-20'!$B$9:$B$383,0)))</f>
        <v>11.474090697901216</v>
      </c>
      <c r="P251" s="153">
        <f>_xlfn.IFNA(IF($B251=$B$382,0,INDEX('I.Supplementary 2019-20'!U$8:U$191,MATCH($B251,'I.Supplementary 2019-20'!$B$8:$B$191,0))),INDEX('KI 2019-20'!U$9:U$383,MATCH($B251,'KI 2019-20'!$B$9:$B$383,0)))</f>
        <v>0</v>
      </c>
      <c r="Q251" s="153">
        <f>_xlfn.IFNA(IF($B251=$B$382,0,INDEX('I.Supplementary 2019-20'!V$8:V$191,MATCH($B251,'I.Supplementary 2019-20'!$B$8:$B$191,0))),INDEX('KI 2019-20'!V$9:V$383,MATCH($B251,'KI 2019-20'!$B$9:$B$383,0)))</f>
        <v>0</v>
      </c>
      <c r="R251" s="155">
        <f>_xlfn.IFNA(IF($B251=$B$382,0,INDEX('I.Supplementary 2019-20'!W$8:W$191,MATCH($B251,'I.Supplementary 2019-20'!$B$8:$B$191,0))),INDEX('KI 2019-20'!W$9:W$383,MATCH($B251,'KI 2019-20'!$B$9:$B$383,0)))</f>
        <v>0</v>
      </c>
      <c r="S251" s="153">
        <f>_xlfn.IFNA(IF($B251=$B$382,0,INDEX('I.Supplementary 2019-20'!X$8:X$191,MATCH($B251,'I.Supplementary 2019-20'!$B$8:$B$191,0))),INDEX('KI 2019-20'!X$9:X$383,MATCH($B251,'KI 2019-20'!$B$9:$B$383,0)))</f>
        <v>51.207073275039782</v>
      </c>
      <c r="T251" s="153">
        <f>_xlfn.IFNA(IF($B251=$B$382,0,INDEX('I.Supplementary 2019-20'!Y$8:Y$191,MATCH($B251,'I.Supplementary 2019-20'!$B$8:$B$191,0))),INDEX('KI 2019-20'!Y$9:Y$383,MATCH($B251,'KI 2019-20'!$B$9:$B$383,0)))</f>
        <v>11.610357693877894</v>
      </c>
      <c r="U251" s="153">
        <f>_xlfn.IFNA(IF($B251=$B$382,0,INDEX('I.Supplementary 2019-20'!Z$8:Z$191,MATCH($B251,'I.Supplementary 2019-20'!$B$8:$B$191,0))),INDEX('KI 2019-20'!Z$9:Z$383,MATCH($B251,'KI 2019-20'!$B$9:$B$383,0)))</f>
        <v>0</v>
      </c>
      <c r="V251" s="153">
        <f>_xlfn.IFNA(IF($B251=$B$382,0,INDEX('I.Supplementary 2019-20'!AA$8:AA$191,MATCH($B251,'I.Supplementary 2019-20'!$B$8:$B$191,0))),INDEX('KI 2019-20'!AA$9:AA$383,MATCH($B251,'KI 2019-20'!$B$9:$B$383,0)))</f>
        <v>0</v>
      </c>
      <c r="W251" s="155">
        <f>_xlfn.IFNA(IF($B251=$B$382,0,INDEX('I.Supplementary 2019-20'!AB$8:AB$191,MATCH($B251,'I.Supplementary 2019-20'!$B$8:$B$191,0))),INDEX('KI 2019-20'!AB$9:AB$383,MATCH($B251,'KI 2019-20'!$B$9:$B$383,0)))</f>
        <v>0</v>
      </c>
      <c r="Y251" s="154">
        <f>_xlfn.IFNA(IF($B251=$B$382,0,INDEX('I.Supplementary 2019-20'!$I$8:$I$191,MATCH($B251,'I.Supplementary 2019-20'!$B$8:$B$191,0))),INDEX('KI 2019-20'!$I$9:$I$383,MATCH($B251,'KI 2019-20'!$B$9:$B$383,0)))</f>
        <v>10.234180162997284</v>
      </c>
      <c r="Z251" s="153">
        <f>_xlfn.IFNA(IF($B251=$B$382,0,INDEX('I.Supplementary 2019-20'!$J$8:$J$191,MATCH($B251,'I.Supplementary 2019-20'!$B$8:$B$191,0))),INDEX('KI 2019-20'!$J$9:$J$383,MATCH($B251,'KI 2019-20'!$B$9:$B$383,0)))</f>
        <v>52.583250805920393</v>
      </c>
      <c r="AA251" s="155">
        <f>_xlfn.IFNA(IF($B251=$B$382,0,INDEX('I.Supplementary 2019-20'!$H$8:$H$191,MATCH($B251,'I.Supplementary 2019-20'!$B$8:$B$191,0))),INDEX('KI 2019-20'!$H$9:$H$383,MATCH($B251,'KI 2019-20'!$B$9:$B$383,0)))</f>
        <v>62.817430968917677</v>
      </c>
      <c r="AC251" s="156">
        <f>I251*('Other inputs'!$C$6/'Other inputs'!$C$5)</f>
        <v>10.262441283794871</v>
      </c>
      <c r="AD251" s="149">
        <f>IF(B251=$B$35,J251*('Other inputs'!$C$6/'Other inputs'!$C$5)-('Other inputs'!$C$18/1000000),J251*('Other inputs'!$C$6/'Other inputs'!$C$5))</f>
        <v>0.13848723216367176</v>
      </c>
      <c r="AE251" s="149">
        <f>K251*('Other inputs'!$C$6/'Other inputs'!$C$5)</f>
        <v>0</v>
      </c>
      <c r="AF251" s="149">
        <f>L251*('Other inputs'!$C$6/'Other inputs'!$C$5)</f>
        <v>0</v>
      </c>
      <c r="AG251" s="188">
        <f>M251*('Other inputs'!$C$6/'Other inputs'!$C$5)</f>
        <v>0</v>
      </c>
      <c r="AH251" s="149">
        <f>N251*('Other inputs'!$C$6/'Other inputs'!$C$5)</f>
        <v>41.778963124035791</v>
      </c>
      <c r="AI251" s="149">
        <f>O251*('Other inputs'!$C$6/'Other inputs'!$C$5)</f>
        <v>11.661041259170483</v>
      </c>
      <c r="AJ251" s="149">
        <f>P251*('Other inputs'!$C$6/'Other inputs'!$C$5)</f>
        <v>0</v>
      </c>
      <c r="AK251" s="149">
        <f>Q251*('Other inputs'!$C$6/'Other inputs'!$C$5)</f>
        <v>0</v>
      </c>
      <c r="AL251" s="188">
        <f>R251*('Other inputs'!$C$6/'Other inputs'!$C$5)</f>
        <v>0</v>
      </c>
      <c r="AM251" s="156">
        <f t="shared" si="46"/>
        <v>52.041404407830662</v>
      </c>
      <c r="AN251" s="149">
        <f t="shared" si="47"/>
        <v>11.799528491334154</v>
      </c>
      <c r="AO251" s="149">
        <f t="shared" si="48"/>
        <v>0</v>
      </c>
      <c r="AP251" s="149">
        <f t="shared" si="49"/>
        <v>0</v>
      </c>
      <c r="AQ251" s="188">
        <f t="shared" si="50"/>
        <v>0</v>
      </c>
      <c r="AR251" s="149"/>
      <c r="AS251" s="156">
        <f>IF(D251=$C$171,'Other inputs'!$C$12/1000000,SUM(AC251:AG251))</f>
        <v>10.400928515958542</v>
      </c>
      <c r="AT251" s="200">
        <f>IF(D251=$C$171,$Z$171*('Other inputs'!$C$6/'Other inputs'!$C$5),SUM(AH251:AL251))</f>
        <v>53.440004383206272</v>
      </c>
      <c r="AU251" s="210">
        <f t="shared" si="51"/>
        <v>63.840932899164812</v>
      </c>
      <c r="AV251" s="214"/>
      <c r="AW251" s="199">
        <f>IF($G251=1,0,AC251*('Other inputs'!$F$6/'Other inputs'!$F$5))</f>
        <v>10.319192111170693</v>
      </c>
      <c r="AX251" s="200">
        <f>IF($G251=1,0,AD251*('Other inputs'!$F$6/'Other inputs'!$F$5))</f>
        <v>0.13925306017563674</v>
      </c>
      <c r="AY251" s="200">
        <f>IF($G251=1,0,AE251*('Other inputs'!$F$6/'Other inputs'!$F$5))</f>
        <v>0</v>
      </c>
      <c r="AZ251" s="200">
        <f>IF($G251=1,0,AF251*('Other inputs'!$F$6/'Other inputs'!$F$5))</f>
        <v>0</v>
      </c>
      <c r="BA251" s="200">
        <f>IF($G251=1,0,AG251*('Other inputs'!$F$6/'Other inputs'!$F$5))</f>
        <v>0</v>
      </c>
      <c r="BB251" s="199">
        <f>IF($G251=1,0,AH251*('Other inputs'!$C$7/'Other inputs'!$C$6))</f>
        <v>41.778963124035791</v>
      </c>
      <c r="BC251" s="200">
        <f>IF($G251=1,0,AI251*('Other inputs'!$C$7/'Other inputs'!$C$6))</f>
        <v>11.661041259170483</v>
      </c>
      <c r="BD251" s="200">
        <f>IF($G251=1,0,AJ251*('Other inputs'!$C$7/'Other inputs'!$C$6))</f>
        <v>0</v>
      </c>
      <c r="BE251" s="200">
        <f>IF($G251=1,0,AK251*('Other inputs'!$C$7/'Other inputs'!$C$6))</f>
        <v>0</v>
      </c>
      <c r="BF251" s="200">
        <f>IF($G251=1,0,AL251*('Other inputs'!$C$7/'Other inputs'!$C$6))</f>
        <v>0</v>
      </c>
      <c r="BG251" s="199">
        <f t="shared" si="52"/>
        <v>52.098155235206484</v>
      </c>
      <c r="BH251" s="200">
        <f t="shared" si="53"/>
        <v>11.80029431934612</v>
      </c>
      <c r="BI251" s="200">
        <f t="shared" si="54"/>
        <v>0</v>
      </c>
      <c r="BJ251" s="200">
        <f t="shared" si="55"/>
        <v>0</v>
      </c>
      <c r="BK251" s="210">
        <f t="shared" si="56"/>
        <v>0</v>
      </c>
      <c r="BL251" s="200"/>
      <c r="BM251" s="199">
        <f>IF(D251=C$171,'Other inputs'!$C$13/1000000,SUM(AW251:BA251))</f>
        <v>10.45844517134633</v>
      </c>
      <c r="BN251" s="200">
        <f>IF(B251=$B$171,$AT$171*('Other inputs'!$C$7/'Other inputs'!$C$6),SUM(BB251:BF251))</f>
        <v>53.440004383206272</v>
      </c>
      <c r="BO251" s="188">
        <f t="shared" si="57"/>
        <v>63.898449554552599</v>
      </c>
    </row>
    <row r="252" spans="2:67">
      <c r="B252" s="121" t="str">
        <f>'KI 2019-20'!B253</f>
        <v>E0703</v>
      </c>
      <c r="C252" s="160" t="str">
        <f t="shared" si="44"/>
        <v>E0703</v>
      </c>
      <c r="D252" s="160" t="str">
        <f t="shared" si="45"/>
        <v>E0703</v>
      </c>
      <c r="E252" t="str">
        <f>INDEX('KI 2019-20'!D$9:D$383,MATCH($B252,'KI 2019-20'!$B$9:$B$383,0))</f>
        <v>UNINFIR</v>
      </c>
      <c r="F252">
        <f>INDEX('KI 2019-20'!E$9:E$383,MATCH($B252,'KI 2019-20'!$B$9:$B$383,0))</f>
        <v>0</v>
      </c>
      <c r="G252" s="119">
        <v>0</v>
      </c>
      <c r="H252" s="120" t="str">
        <f>INDEX('KI 2019-20'!F$9:F$383,MATCH($B252,'KI 2019-20'!$B$9:$B$383,0))</f>
        <v>Redcar and Cleveland</v>
      </c>
      <c r="I252" s="154">
        <f>_xlfn.IFNA(IF($B252=$B$382,0,INDEX('I.Supplementary 2019-20'!N$8:N$191,MATCH($B252,'I.Supplementary 2019-20'!$B$8:$B$191,0))),INDEX('KI 2019-20'!N$9:N$383,MATCH($B252,'KI 2019-20'!$B$9:$B$383,0)))</f>
        <v>7.2241080382974223</v>
      </c>
      <c r="J252" s="153">
        <f>_xlfn.IFNA(IF($B252=$B$382,0,INDEX('I.Supplementary 2019-20'!O$8:O$191,MATCH($B252,'I.Supplementary 2019-20'!$B$8:$B$191,0))),INDEX('KI 2019-20'!O$9:O$383,MATCH($B252,'KI 2019-20'!$B$9:$B$383,0)))</f>
        <v>8.8038765488413162E-2</v>
      </c>
      <c r="K252" s="153">
        <f>_xlfn.IFNA(IF($B252=$B$382,0,INDEX('I.Supplementary 2019-20'!P$8:P$191,MATCH($B252,'I.Supplementary 2019-20'!$B$8:$B$191,0))),INDEX('KI 2019-20'!P$9:P$383,MATCH($B252,'KI 2019-20'!$B$9:$B$383,0)))</f>
        <v>0</v>
      </c>
      <c r="L252" s="153">
        <f>_xlfn.IFNA(IF($B252=$B$382,0,INDEX('I.Supplementary 2019-20'!Q$8:Q$191,MATCH($B252,'I.Supplementary 2019-20'!$B$8:$B$191,0))),INDEX('KI 2019-20'!Q$9:Q$383,MATCH($B252,'KI 2019-20'!$B$9:$B$383,0)))</f>
        <v>0</v>
      </c>
      <c r="M252" s="155">
        <f>_xlfn.IFNA(IF($B252=$B$382,0,INDEX('I.Supplementary 2019-20'!R$8:R$191,MATCH($B252,'I.Supplementary 2019-20'!$B$8:$B$191,0))),INDEX('KI 2019-20'!R$9:R$383,MATCH($B252,'KI 2019-20'!$B$9:$B$383,0)))</f>
        <v>0</v>
      </c>
      <c r="N252" s="153">
        <f>_xlfn.IFNA(IF($B252=$B$382,0,INDEX('I.Supplementary 2019-20'!S$8:S$191,MATCH($B252,'I.Supplementary 2019-20'!$B$8:$B$191,0))),INDEX('KI 2019-20'!S$9:S$383,MATCH($B252,'KI 2019-20'!$B$9:$B$383,0)))</f>
        <v>30.335475556862743</v>
      </c>
      <c r="O252" s="153">
        <f>_xlfn.IFNA(IF($B252=$B$382,0,INDEX('I.Supplementary 2019-20'!T$8:T$191,MATCH($B252,'I.Supplementary 2019-20'!$B$8:$B$191,0))),INDEX('KI 2019-20'!T$9:T$383,MATCH($B252,'KI 2019-20'!$B$9:$B$383,0)))</f>
        <v>5.1422012923654972</v>
      </c>
      <c r="P252" s="153">
        <f>_xlfn.IFNA(IF($B252=$B$382,0,INDEX('I.Supplementary 2019-20'!U$8:U$191,MATCH($B252,'I.Supplementary 2019-20'!$B$8:$B$191,0))),INDEX('KI 2019-20'!U$9:U$383,MATCH($B252,'KI 2019-20'!$B$9:$B$383,0)))</f>
        <v>0</v>
      </c>
      <c r="Q252" s="153">
        <f>_xlfn.IFNA(IF($B252=$B$382,0,INDEX('I.Supplementary 2019-20'!V$8:V$191,MATCH($B252,'I.Supplementary 2019-20'!$B$8:$B$191,0))),INDEX('KI 2019-20'!V$9:V$383,MATCH($B252,'KI 2019-20'!$B$9:$B$383,0)))</f>
        <v>0</v>
      </c>
      <c r="R252" s="155">
        <f>_xlfn.IFNA(IF($B252=$B$382,0,INDEX('I.Supplementary 2019-20'!W$8:W$191,MATCH($B252,'I.Supplementary 2019-20'!$B$8:$B$191,0))),INDEX('KI 2019-20'!W$9:W$383,MATCH($B252,'KI 2019-20'!$B$9:$B$383,0)))</f>
        <v>0</v>
      </c>
      <c r="S252" s="153">
        <f>_xlfn.IFNA(IF($B252=$B$382,0,INDEX('I.Supplementary 2019-20'!X$8:X$191,MATCH($B252,'I.Supplementary 2019-20'!$B$8:$B$191,0))),INDEX('KI 2019-20'!X$9:X$383,MATCH($B252,'KI 2019-20'!$B$9:$B$383,0)))</f>
        <v>37.559583595160163</v>
      </c>
      <c r="T252" s="153">
        <f>_xlfn.IFNA(IF($B252=$B$382,0,INDEX('I.Supplementary 2019-20'!Y$8:Y$191,MATCH($B252,'I.Supplementary 2019-20'!$B$8:$B$191,0))),INDEX('KI 2019-20'!Y$9:Y$383,MATCH($B252,'KI 2019-20'!$B$9:$B$383,0)))</f>
        <v>5.2302400578539103</v>
      </c>
      <c r="U252" s="153">
        <f>_xlfn.IFNA(IF($B252=$B$382,0,INDEX('I.Supplementary 2019-20'!Z$8:Z$191,MATCH($B252,'I.Supplementary 2019-20'!$B$8:$B$191,0))),INDEX('KI 2019-20'!Z$9:Z$383,MATCH($B252,'KI 2019-20'!$B$9:$B$383,0)))</f>
        <v>0</v>
      </c>
      <c r="V252" s="153">
        <f>_xlfn.IFNA(IF($B252=$B$382,0,INDEX('I.Supplementary 2019-20'!AA$8:AA$191,MATCH($B252,'I.Supplementary 2019-20'!$B$8:$B$191,0))),INDEX('KI 2019-20'!AA$9:AA$383,MATCH($B252,'KI 2019-20'!$B$9:$B$383,0)))</f>
        <v>0</v>
      </c>
      <c r="W252" s="155">
        <f>_xlfn.IFNA(IF($B252=$B$382,0,INDEX('I.Supplementary 2019-20'!AB$8:AB$191,MATCH($B252,'I.Supplementary 2019-20'!$B$8:$B$191,0))),INDEX('KI 2019-20'!AB$9:AB$383,MATCH($B252,'KI 2019-20'!$B$9:$B$383,0)))</f>
        <v>0</v>
      </c>
      <c r="Y252" s="154">
        <f>_xlfn.IFNA(IF($B252=$B$382,0,INDEX('I.Supplementary 2019-20'!$I$8:$I$191,MATCH($B252,'I.Supplementary 2019-20'!$B$8:$B$191,0))),INDEX('KI 2019-20'!$I$9:$I$383,MATCH($B252,'KI 2019-20'!$B$9:$B$383,0)))</f>
        <v>7.3121468037858355</v>
      </c>
      <c r="Z252" s="153">
        <f>_xlfn.IFNA(IF($B252=$B$382,0,INDEX('I.Supplementary 2019-20'!$J$8:$J$191,MATCH($B252,'I.Supplementary 2019-20'!$B$8:$B$191,0))),INDEX('KI 2019-20'!$J$9:$J$383,MATCH($B252,'KI 2019-20'!$B$9:$B$383,0)))</f>
        <v>35.477676849228239</v>
      </c>
      <c r="AA252" s="155">
        <f>_xlfn.IFNA(IF($B252=$B$382,0,INDEX('I.Supplementary 2019-20'!$H$8:$H$191,MATCH($B252,'I.Supplementary 2019-20'!$B$8:$B$191,0))),INDEX('KI 2019-20'!$H$9:$H$383,MATCH($B252,'KI 2019-20'!$B$9:$B$383,0)))</f>
        <v>42.789823653014082</v>
      </c>
      <c r="AC252" s="156">
        <f>I252*('Other inputs'!$C$6/'Other inputs'!$C$5)</f>
        <v>7.3418124462533889</v>
      </c>
      <c r="AD252" s="149">
        <f>IF(B252=$B$35,J252*('Other inputs'!$C$6/'Other inputs'!$C$5)-('Other inputs'!$C$18/1000000),J252*('Other inputs'!$C$6/'Other inputs'!$C$5))</f>
        <v>8.9473205659303806E-2</v>
      </c>
      <c r="AE252" s="149">
        <f>K252*('Other inputs'!$C$6/'Other inputs'!$C$5)</f>
        <v>0</v>
      </c>
      <c r="AF252" s="149">
        <f>L252*('Other inputs'!$C$6/'Other inputs'!$C$5)</f>
        <v>0</v>
      </c>
      <c r="AG252" s="188">
        <f>M252*('Other inputs'!$C$6/'Other inputs'!$C$5)</f>
        <v>0</v>
      </c>
      <c r="AH252" s="149">
        <f>N252*('Other inputs'!$C$6/'Other inputs'!$C$5)</f>
        <v>30.829739924388004</v>
      </c>
      <c r="AI252" s="149">
        <f>O252*('Other inputs'!$C$6/'Other inputs'!$C$5)</f>
        <v>5.2259846128113709</v>
      </c>
      <c r="AJ252" s="149">
        <f>P252*('Other inputs'!$C$6/'Other inputs'!$C$5)</f>
        <v>0</v>
      </c>
      <c r="AK252" s="149">
        <f>Q252*('Other inputs'!$C$6/'Other inputs'!$C$5)</f>
        <v>0</v>
      </c>
      <c r="AL252" s="188">
        <f>R252*('Other inputs'!$C$6/'Other inputs'!$C$5)</f>
        <v>0</v>
      </c>
      <c r="AM252" s="156">
        <f t="shared" si="46"/>
        <v>38.171552370641393</v>
      </c>
      <c r="AN252" s="149">
        <f t="shared" si="47"/>
        <v>5.3154578184706747</v>
      </c>
      <c r="AO252" s="149">
        <f t="shared" si="48"/>
        <v>0</v>
      </c>
      <c r="AP252" s="149">
        <f t="shared" si="49"/>
        <v>0</v>
      </c>
      <c r="AQ252" s="188">
        <f t="shared" si="50"/>
        <v>0</v>
      </c>
      <c r="AR252" s="149"/>
      <c r="AS252" s="156">
        <f>IF(D252=$C$171,'Other inputs'!$C$12/1000000,SUM(AC252:AG252))</f>
        <v>7.4312856519126926</v>
      </c>
      <c r="AT252" s="200">
        <f>IF(D252=$C$171,$Z$171*('Other inputs'!$C$6/'Other inputs'!$C$5),SUM(AH252:AL252))</f>
        <v>36.055724537199374</v>
      </c>
      <c r="AU252" s="210">
        <f t="shared" si="51"/>
        <v>43.48701018911207</v>
      </c>
      <c r="AV252" s="214"/>
      <c r="AW252" s="199">
        <f>IF($G252=1,0,AC252*('Other inputs'!$F$6/'Other inputs'!$F$5))</f>
        <v>7.3824123307487985</v>
      </c>
      <c r="AX252" s="200">
        <f>IF($G252=1,0,AD252*('Other inputs'!$F$6/'Other inputs'!$F$5))</f>
        <v>8.996798836341055E-2</v>
      </c>
      <c r="AY252" s="200">
        <f>IF($G252=1,0,AE252*('Other inputs'!$F$6/'Other inputs'!$F$5))</f>
        <v>0</v>
      </c>
      <c r="AZ252" s="200">
        <f>IF($G252=1,0,AF252*('Other inputs'!$F$6/'Other inputs'!$F$5))</f>
        <v>0</v>
      </c>
      <c r="BA252" s="200">
        <f>IF($G252=1,0,AG252*('Other inputs'!$F$6/'Other inputs'!$F$5))</f>
        <v>0</v>
      </c>
      <c r="BB252" s="199">
        <f>IF($G252=1,0,AH252*('Other inputs'!$C$7/'Other inputs'!$C$6))</f>
        <v>30.829739924388004</v>
      </c>
      <c r="BC252" s="200">
        <f>IF($G252=1,0,AI252*('Other inputs'!$C$7/'Other inputs'!$C$6))</f>
        <v>5.2259846128113709</v>
      </c>
      <c r="BD252" s="200">
        <f>IF($G252=1,0,AJ252*('Other inputs'!$C$7/'Other inputs'!$C$6))</f>
        <v>0</v>
      </c>
      <c r="BE252" s="200">
        <f>IF($G252=1,0,AK252*('Other inputs'!$C$7/'Other inputs'!$C$6))</f>
        <v>0</v>
      </c>
      <c r="BF252" s="200">
        <f>IF($G252=1,0,AL252*('Other inputs'!$C$7/'Other inputs'!$C$6))</f>
        <v>0</v>
      </c>
      <c r="BG252" s="199">
        <f t="shared" si="52"/>
        <v>38.2121522551368</v>
      </c>
      <c r="BH252" s="200">
        <f t="shared" si="53"/>
        <v>5.3159526011747813</v>
      </c>
      <c r="BI252" s="200">
        <f t="shared" si="54"/>
        <v>0</v>
      </c>
      <c r="BJ252" s="200">
        <f t="shared" si="55"/>
        <v>0</v>
      </c>
      <c r="BK252" s="210">
        <f t="shared" si="56"/>
        <v>0</v>
      </c>
      <c r="BL252" s="200"/>
      <c r="BM252" s="199">
        <f>IF(D252=C$171,'Other inputs'!$C$13/1000000,SUM(AW252:BA252))</f>
        <v>7.4723803191122089</v>
      </c>
      <c r="BN252" s="200">
        <f>IF(B252=$B$171,$AT$171*('Other inputs'!$C$7/'Other inputs'!$C$6),SUM(BB252:BF252))</f>
        <v>36.055724537199374</v>
      </c>
      <c r="BO252" s="188">
        <f t="shared" si="57"/>
        <v>43.528104856311586</v>
      </c>
    </row>
    <row r="253" spans="2:67">
      <c r="B253" s="121" t="str">
        <f>'KI 2019-20'!B254</f>
        <v>E1835</v>
      </c>
      <c r="C253" s="160" t="str">
        <f t="shared" si="44"/>
        <v>E1835</v>
      </c>
      <c r="D253" s="160" t="str">
        <f t="shared" si="45"/>
        <v>E1835</v>
      </c>
      <c r="E253" t="str">
        <f>INDEX('KI 2019-20'!D$9:D$383,MATCH($B253,'KI 2019-20'!$B$9:$B$383,0))</f>
        <v>SD</v>
      </c>
      <c r="F253" t="str">
        <f>INDEX('KI 2019-20'!E$9:E$383,MATCH($B253,'KI 2019-20'!$B$9:$B$383,0))</f>
        <v>P1901</v>
      </c>
      <c r="G253" s="119">
        <v>0</v>
      </c>
      <c r="H253" s="120" t="str">
        <f>INDEX('KI 2019-20'!F$9:F$383,MATCH($B253,'KI 2019-20'!$B$9:$B$383,0))</f>
        <v>Redditch</v>
      </c>
      <c r="I253" s="154">
        <f>_xlfn.IFNA(IF($B253=$B$382,0,INDEX('I.Supplementary 2019-20'!N$8:N$191,MATCH($B253,'I.Supplementary 2019-20'!$B$8:$B$191,0))),INDEX('KI 2019-20'!N$9:N$383,MATCH($B253,'KI 2019-20'!$B$9:$B$383,0)))</f>
        <v>0</v>
      </c>
      <c r="J253" s="153">
        <f>_xlfn.IFNA(IF($B253=$B$382,0,INDEX('I.Supplementary 2019-20'!O$8:O$191,MATCH($B253,'I.Supplementary 2019-20'!$B$8:$B$191,0))),INDEX('KI 2019-20'!O$9:O$383,MATCH($B253,'KI 2019-20'!$B$9:$B$383,0)))</f>
        <v>0</v>
      </c>
      <c r="K253" s="153">
        <f>_xlfn.IFNA(IF($B253=$B$382,0,INDEX('I.Supplementary 2019-20'!P$8:P$191,MATCH($B253,'I.Supplementary 2019-20'!$B$8:$B$191,0))),INDEX('KI 2019-20'!P$9:P$383,MATCH($B253,'KI 2019-20'!$B$9:$B$383,0)))</f>
        <v>0</v>
      </c>
      <c r="L253" s="153">
        <f>_xlfn.IFNA(IF($B253=$B$382,0,INDEX('I.Supplementary 2019-20'!Q$8:Q$191,MATCH($B253,'I.Supplementary 2019-20'!$B$8:$B$191,0))),INDEX('KI 2019-20'!Q$9:Q$383,MATCH($B253,'KI 2019-20'!$B$9:$B$383,0)))</f>
        <v>0</v>
      </c>
      <c r="M253" s="155">
        <f>_xlfn.IFNA(IF($B253=$B$382,0,INDEX('I.Supplementary 2019-20'!R$8:R$191,MATCH($B253,'I.Supplementary 2019-20'!$B$8:$B$191,0))),INDEX('KI 2019-20'!R$9:R$383,MATCH($B253,'KI 2019-20'!$B$9:$B$383,0)))</f>
        <v>0</v>
      </c>
      <c r="N253" s="153">
        <f>_xlfn.IFNA(IF($B253=$B$382,0,INDEX('I.Supplementary 2019-20'!S$8:S$191,MATCH($B253,'I.Supplementary 2019-20'!$B$8:$B$191,0))),INDEX('KI 2019-20'!S$9:S$383,MATCH($B253,'KI 2019-20'!$B$9:$B$383,0)))</f>
        <v>0</v>
      </c>
      <c r="O253" s="153">
        <f>_xlfn.IFNA(IF($B253=$B$382,0,INDEX('I.Supplementary 2019-20'!T$8:T$191,MATCH($B253,'I.Supplementary 2019-20'!$B$8:$B$191,0))),INDEX('KI 2019-20'!T$9:T$383,MATCH($B253,'KI 2019-20'!$B$9:$B$383,0)))</f>
        <v>2.1710090121979628</v>
      </c>
      <c r="P253" s="153">
        <f>_xlfn.IFNA(IF($B253=$B$382,0,INDEX('I.Supplementary 2019-20'!U$8:U$191,MATCH($B253,'I.Supplementary 2019-20'!$B$8:$B$191,0))),INDEX('KI 2019-20'!U$9:U$383,MATCH($B253,'KI 2019-20'!$B$9:$B$383,0)))</f>
        <v>0</v>
      </c>
      <c r="Q253" s="153">
        <f>_xlfn.IFNA(IF($B253=$B$382,0,INDEX('I.Supplementary 2019-20'!V$8:V$191,MATCH($B253,'I.Supplementary 2019-20'!$B$8:$B$191,0))),INDEX('KI 2019-20'!V$9:V$383,MATCH($B253,'KI 2019-20'!$B$9:$B$383,0)))</f>
        <v>0</v>
      </c>
      <c r="R253" s="155">
        <f>_xlfn.IFNA(IF($B253=$B$382,0,INDEX('I.Supplementary 2019-20'!W$8:W$191,MATCH($B253,'I.Supplementary 2019-20'!$B$8:$B$191,0))),INDEX('KI 2019-20'!W$9:W$383,MATCH($B253,'KI 2019-20'!$B$9:$B$383,0)))</f>
        <v>0</v>
      </c>
      <c r="S253" s="153">
        <f>_xlfn.IFNA(IF($B253=$B$382,0,INDEX('I.Supplementary 2019-20'!X$8:X$191,MATCH($B253,'I.Supplementary 2019-20'!$B$8:$B$191,0))),INDEX('KI 2019-20'!X$9:X$383,MATCH($B253,'KI 2019-20'!$B$9:$B$383,0)))</f>
        <v>0</v>
      </c>
      <c r="T253" s="153">
        <f>_xlfn.IFNA(IF($B253=$B$382,0,INDEX('I.Supplementary 2019-20'!Y$8:Y$191,MATCH($B253,'I.Supplementary 2019-20'!$B$8:$B$191,0))),INDEX('KI 2019-20'!Y$9:Y$383,MATCH($B253,'KI 2019-20'!$B$9:$B$383,0)))</f>
        <v>2.1710090121979628</v>
      </c>
      <c r="U253" s="153">
        <f>_xlfn.IFNA(IF($B253=$B$382,0,INDEX('I.Supplementary 2019-20'!Z$8:Z$191,MATCH($B253,'I.Supplementary 2019-20'!$B$8:$B$191,0))),INDEX('KI 2019-20'!Z$9:Z$383,MATCH($B253,'KI 2019-20'!$B$9:$B$383,0)))</f>
        <v>0</v>
      </c>
      <c r="V253" s="153">
        <f>_xlfn.IFNA(IF($B253=$B$382,0,INDEX('I.Supplementary 2019-20'!AA$8:AA$191,MATCH($B253,'I.Supplementary 2019-20'!$B$8:$B$191,0))),INDEX('KI 2019-20'!AA$9:AA$383,MATCH($B253,'KI 2019-20'!$B$9:$B$383,0)))</f>
        <v>0</v>
      </c>
      <c r="W253" s="155">
        <f>_xlfn.IFNA(IF($B253=$B$382,0,INDEX('I.Supplementary 2019-20'!AB$8:AB$191,MATCH($B253,'I.Supplementary 2019-20'!$B$8:$B$191,0))),INDEX('KI 2019-20'!AB$9:AB$383,MATCH($B253,'KI 2019-20'!$B$9:$B$383,0)))</f>
        <v>0</v>
      </c>
      <c r="Y253" s="154">
        <f>_xlfn.IFNA(IF($B253=$B$382,0,INDEX('I.Supplementary 2019-20'!$I$8:$I$191,MATCH($B253,'I.Supplementary 2019-20'!$B$8:$B$191,0))),INDEX('KI 2019-20'!$I$9:$I$383,MATCH($B253,'KI 2019-20'!$B$9:$B$383,0)))</f>
        <v>0</v>
      </c>
      <c r="Z253" s="153">
        <f>_xlfn.IFNA(IF($B253=$B$382,0,INDEX('I.Supplementary 2019-20'!$J$8:$J$191,MATCH($B253,'I.Supplementary 2019-20'!$B$8:$B$191,0))),INDEX('KI 2019-20'!$J$9:$J$383,MATCH($B253,'KI 2019-20'!$B$9:$B$383,0)))</f>
        <v>2.1710090121979628</v>
      </c>
      <c r="AA253" s="155">
        <f>_xlfn.IFNA(IF($B253=$B$382,0,INDEX('I.Supplementary 2019-20'!$H$8:$H$191,MATCH($B253,'I.Supplementary 2019-20'!$B$8:$B$191,0))),INDEX('KI 2019-20'!$H$9:$H$383,MATCH($B253,'KI 2019-20'!$B$9:$B$383,0)))</f>
        <v>2.1710090121979628</v>
      </c>
      <c r="AC253" s="156">
        <f>I253*('Other inputs'!$C$6/'Other inputs'!$C$5)</f>
        <v>0</v>
      </c>
      <c r="AD253" s="149">
        <f>IF(B253=$B$35,J253*('Other inputs'!$C$6/'Other inputs'!$C$5)-('Other inputs'!$C$18/1000000),J253*('Other inputs'!$C$6/'Other inputs'!$C$5))</f>
        <v>0</v>
      </c>
      <c r="AE253" s="149">
        <f>K253*('Other inputs'!$C$6/'Other inputs'!$C$5)</f>
        <v>0</v>
      </c>
      <c r="AF253" s="149">
        <f>L253*('Other inputs'!$C$6/'Other inputs'!$C$5)</f>
        <v>0</v>
      </c>
      <c r="AG253" s="188">
        <f>M253*('Other inputs'!$C$6/'Other inputs'!$C$5)</f>
        <v>0</v>
      </c>
      <c r="AH253" s="149">
        <f>N253*('Other inputs'!$C$6/'Other inputs'!$C$5)</f>
        <v>0</v>
      </c>
      <c r="AI253" s="149">
        <f>O253*('Other inputs'!$C$6/'Other inputs'!$C$5)</f>
        <v>2.2063818677938563</v>
      </c>
      <c r="AJ253" s="149">
        <f>P253*('Other inputs'!$C$6/'Other inputs'!$C$5)</f>
        <v>0</v>
      </c>
      <c r="AK253" s="149">
        <f>Q253*('Other inputs'!$C$6/'Other inputs'!$C$5)</f>
        <v>0</v>
      </c>
      <c r="AL253" s="188">
        <f>R253*('Other inputs'!$C$6/'Other inputs'!$C$5)</f>
        <v>0</v>
      </c>
      <c r="AM253" s="156">
        <f t="shared" si="46"/>
        <v>0</v>
      </c>
      <c r="AN253" s="149">
        <f t="shared" si="47"/>
        <v>2.2063818677938563</v>
      </c>
      <c r="AO253" s="149">
        <f t="shared" si="48"/>
        <v>0</v>
      </c>
      <c r="AP253" s="149">
        <f t="shared" si="49"/>
        <v>0</v>
      </c>
      <c r="AQ253" s="188">
        <f t="shared" si="50"/>
        <v>0</v>
      </c>
      <c r="AR253" s="149"/>
      <c r="AS253" s="156">
        <f>IF(D253=$C$171,'Other inputs'!$C$12/1000000,SUM(AC253:AG253))</f>
        <v>0</v>
      </c>
      <c r="AT253" s="200">
        <f>IF(D253=$C$171,$Z$171*('Other inputs'!$C$6/'Other inputs'!$C$5),SUM(AH253:AL253))</f>
        <v>2.2063818677938563</v>
      </c>
      <c r="AU253" s="210">
        <f t="shared" si="51"/>
        <v>2.2063818677938563</v>
      </c>
      <c r="AV253" s="214"/>
      <c r="AW253" s="199">
        <f>IF($G253=1,0,AC253*('Other inputs'!$F$6/'Other inputs'!$F$5))</f>
        <v>0</v>
      </c>
      <c r="AX253" s="200">
        <f>IF($G253=1,0,AD253*('Other inputs'!$F$6/'Other inputs'!$F$5))</f>
        <v>0</v>
      </c>
      <c r="AY253" s="200">
        <f>IF($G253=1,0,AE253*('Other inputs'!$F$6/'Other inputs'!$F$5))</f>
        <v>0</v>
      </c>
      <c r="AZ253" s="200">
        <f>IF($G253=1,0,AF253*('Other inputs'!$F$6/'Other inputs'!$F$5))</f>
        <v>0</v>
      </c>
      <c r="BA253" s="200">
        <f>IF($G253=1,0,AG253*('Other inputs'!$F$6/'Other inputs'!$F$5))</f>
        <v>0</v>
      </c>
      <c r="BB253" s="199">
        <f>IF($G253=1,0,AH253*('Other inputs'!$C$7/'Other inputs'!$C$6))</f>
        <v>0</v>
      </c>
      <c r="BC253" s="200">
        <f>IF($G253=1,0,AI253*('Other inputs'!$C$7/'Other inputs'!$C$6))</f>
        <v>2.2063818677938563</v>
      </c>
      <c r="BD253" s="200">
        <f>IF($G253=1,0,AJ253*('Other inputs'!$C$7/'Other inputs'!$C$6))</f>
        <v>0</v>
      </c>
      <c r="BE253" s="200">
        <f>IF($G253=1,0,AK253*('Other inputs'!$C$7/'Other inputs'!$C$6))</f>
        <v>0</v>
      </c>
      <c r="BF253" s="200">
        <f>IF($G253=1,0,AL253*('Other inputs'!$C$7/'Other inputs'!$C$6))</f>
        <v>0</v>
      </c>
      <c r="BG253" s="199">
        <f t="shared" si="52"/>
        <v>0</v>
      </c>
      <c r="BH253" s="200">
        <f t="shared" si="53"/>
        <v>2.2063818677938563</v>
      </c>
      <c r="BI253" s="200">
        <f t="shared" si="54"/>
        <v>0</v>
      </c>
      <c r="BJ253" s="200">
        <f t="shared" si="55"/>
        <v>0</v>
      </c>
      <c r="BK253" s="210">
        <f t="shared" si="56"/>
        <v>0</v>
      </c>
      <c r="BL253" s="200"/>
      <c r="BM253" s="199">
        <f>IF(D253=C$171,'Other inputs'!$C$13/1000000,SUM(AW253:BA253))</f>
        <v>0</v>
      </c>
      <c r="BN253" s="200">
        <f>IF(B253=$B$171,$AT$171*('Other inputs'!$C$7/'Other inputs'!$C$6),SUM(BB253:BF253))</f>
        <v>2.2063818677938563</v>
      </c>
      <c r="BO253" s="188">
        <f t="shared" si="57"/>
        <v>2.2063818677938563</v>
      </c>
    </row>
    <row r="254" spans="2:67">
      <c r="B254" s="121" t="str">
        <f>'KI 2019-20'!B255</f>
        <v>E3635</v>
      </c>
      <c r="C254" s="160" t="str">
        <f t="shared" si="44"/>
        <v>E3635</v>
      </c>
      <c r="D254" s="160" t="str">
        <f t="shared" si="45"/>
        <v>E3635</v>
      </c>
      <c r="E254" t="str">
        <f>INDEX('KI 2019-20'!D$9:D$383,MATCH($B254,'KI 2019-20'!$B$9:$B$383,0))</f>
        <v>SD</v>
      </c>
      <c r="F254">
        <f>INDEX('KI 2019-20'!E$9:E$383,MATCH($B254,'KI 2019-20'!$B$9:$B$383,0))</f>
        <v>0</v>
      </c>
      <c r="G254" s="119">
        <v>0</v>
      </c>
      <c r="H254" s="120" t="str">
        <f>INDEX('KI 2019-20'!F$9:F$383,MATCH($B254,'KI 2019-20'!$B$9:$B$383,0))</f>
        <v>Reigate and Banstead</v>
      </c>
      <c r="I254" s="154">
        <f>_xlfn.IFNA(IF($B254=$B$382,0,INDEX('I.Supplementary 2019-20'!N$8:N$191,MATCH($B254,'I.Supplementary 2019-20'!$B$8:$B$191,0))),INDEX('KI 2019-20'!N$9:N$383,MATCH($B254,'KI 2019-20'!$B$9:$B$383,0)))</f>
        <v>0</v>
      </c>
      <c r="J254" s="153">
        <f>_xlfn.IFNA(IF($B254=$B$382,0,INDEX('I.Supplementary 2019-20'!O$8:O$191,MATCH($B254,'I.Supplementary 2019-20'!$B$8:$B$191,0))),INDEX('KI 2019-20'!O$9:O$383,MATCH($B254,'KI 2019-20'!$B$9:$B$383,0)))</f>
        <v>0</v>
      </c>
      <c r="K254" s="153">
        <f>_xlfn.IFNA(IF($B254=$B$382,0,INDEX('I.Supplementary 2019-20'!P$8:P$191,MATCH($B254,'I.Supplementary 2019-20'!$B$8:$B$191,0))),INDEX('KI 2019-20'!P$9:P$383,MATCH($B254,'KI 2019-20'!$B$9:$B$383,0)))</f>
        <v>0</v>
      </c>
      <c r="L254" s="153">
        <f>_xlfn.IFNA(IF($B254=$B$382,0,INDEX('I.Supplementary 2019-20'!Q$8:Q$191,MATCH($B254,'I.Supplementary 2019-20'!$B$8:$B$191,0))),INDEX('KI 2019-20'!Q$9:Q$383,MATCH($B254,'KI 2019-20'!$B$9:$B$383,0)))</f>
        <v>0</v>
      </c>
      <c r="M254" s="155">
        <f>_xlfn.IFNA(IF($B254=$B$382,0,INDEX('I.Supplementary 2019-20'!R$8:R$191,MATCH($B254,'I.Supplementary 2019-20'!$B$8:$B$191,0))),INDEX('KI 2019-20'!R$9:R$383,MATCH($B254,'KI 2019-20'!$B$9:$B$383,0)))</f>
        <v>0</v>
      </c>
      <c r="N254" s="153">
        <f>_xlfn.IFNA(IF($B254=$B$382,0,INDEX('I.Supplementary 2019-20'!S$8:S$191,MATCH($B254,'I.Supplementary 2019-20'!$B$8:$B$191,0))),INDEX('KI 2019-20'!S$9:S$383,MATCH($B254,'KI 2019-20'!$B$9:$B$383,0)))</f>
        <v>0</v>
      </c>
      <c r="O254" s="153">
        <f>_xlfn.IFNA(IF($B254=$B$382,0,INDEX('I.Supplementary 2019-20'!T$8:T$191,MATCH($B254,'I.Supplementary 2019-20'!$B$8:$B$191,0))),INDEX('KI 2019-20'!T$9:T$383,MATCH($B254,'KI 2019-20'!$B$9:$B$383,0)))</f>
        <v>2.347314284655603</v>
      </c>
      <c r="P254" s="153">
        <f>_xlfn.IFNA(IF($B254=$B$382,0,INDEX('I.Supplementary 2019-20'!U$8:U$191,MATCH($B254,'I.Supplementary 2019-20'!$B$8:$B$191,0))),INDEX('KI 2019-20'!U$9:U$383,MATCH($B254,'KI 2019-20'!$B$9:$B$383,0)))</f>
        <v>0</v>
      </c>
      <c r="Q254" s="153">
        <f>_xlfn.IFNA(IF($B254=$B$382,0,INDEX('I.Supplementary 2019-20'!V$8:V$191,MATCH($B254,'I.Supplementary 2019-20'!$B$8:$B$191,0))),INDEX('KI 2019-20'!V$9:V$383,MATCH($B254,'KI 2019-20'!$B$9:$B$383,0)))</f>
        <v>0</v>
      </c>
      <c r="R254" s="155">
        <f>_xlfn.IFNA(IF($B254=$B$382,0,INDEX('I.Supplementary 2019-20'!W$8:W$191,MATCH($B254,'I.Supplementary 2019-20'!$B$8:$B$191,0))),INDEX('KI 2019-20'!W$9:W$383,MATCH($B254,'KI 2019-20'!$B$9:$B$383,0)))</f>
        <v>0</v>
      </c>
      <c r="S254" s="153">
        <f>_xlfn.IFNA(IF($B254=$B$382,0,INDEX('I.Supplementary 2019-20'!X$8:X$191,MATCH($B254,'I.Supplementary 2019-20'!$B$8:$B$191,0))),INDEX('KI 2019-20'!X$9:X$383,MATCH($B254,'KI 2019-20'!$B$9:$B$383,0)))</f>
        <v>0</v>
      </c>
      <c r="T254" s="153">
        <f>_xlfn.IFNA(IF($B254=$B$382,0,INDEX('I.Supplementary 2019-20'!Y$8:Y$191,MATCH($B254,'I.Supplementary 2019-20'!$B$8:$B$191,0))),INDEX('KI 2019-20'!Y$9:Y$383,MATCH($B254,'KI 2019-20'!$B$9:$B$383,0)))</f>
        <v>2.347314284655603</v>
      </c>
      <c r="U254" s="153">
        <f>_xlfn.IFNA(IF($B254=$B$382,0,INDEX('I.Supplementary 2019-20'!Z$8:Z$191,MATCH($B254,'I.Supplementary 2019-20'!$B$8:$B$191,0))),INDEX('KI 2019-20'!Z$9:Z$383,MATCH($B254,'KI 2019-20'!$B$9:$B$383,0)))</f>
        <v>0</v>
      </c>
      <c r="V254" s="153">
        <f>_xlfn.IFNA(IF($B254=$B$382,0,INDEX('I.Supplementary 2019-20'!AA$8:AA$191,MATCH($B254,'I.Supplementary 2019-20'!$B$8:$B$191,0))),INDEX('KI 2019-20'!AA$9:AA$383,MATCH($B254,'KI 2019-20'!$B$9:$B$383,0)))</f>
        <v>0</v>
      </c>
      <c r="W254" s="155">
        <f>_xlfn.IFNA(IF($B254=$B$382,0,INDEX('I.Supplementary 2019-20'!AB$8:AB$191,MATCH($B254,'I.Supplementary 2019-20'!$B$8:$B$191,0))),INDEX('KI 2019-20'!AB$9:AB$383,MATCH($B254,'KI 2019-20'!$B$9:$B$383,0)))</f>
        <v>0</v>
      </c>
      <c r="Y254" s="154">
        <f>_xlfn.IFNA(IF($B254=$B$382,0,INDEX('I.Supplementary 2019-20'!$I$8:$I$191,MATCH($B254,'I.Supplementary 2019-20'!$B$8:$B$191,0))),INDEX('KI 2019-20'!$I$9:$I$383,MATCH($B254,'KI 2019-20'!$B$9:$B$383,0)))</f>
        <v>0</v>
      </c>
      <c r="Z254" s="153">
        <f>_xlfn.IFNA(IF($B254=$B$382,0,INDEX('I.Supplementary 2019-20'!$J$8:$J$191,MATCH($B254,'I.Supplementary 2019-20'!$B$8:$B$191,0))),INDEX('KI 2019-20'!$J$9:$J$383,MATCH($B254,'KI 2019-20'!$B$9:$B$383,0)))</f>
        <v>2.347314284655603</v>
      </c>
      <c r="AA254" s="155">
        <f>_xlfn.IFNA(IF($B254=$B$382,0,INDEX('I.Supplementary 2019-20'!$H$8:$H$191,MATCH($B254,'I.Supplementary 2019-20'!$B$8:$B$191,0))),INDEX('KI 2019-20'!$H$9:$H$383,MATCH($B254,'KI 2019-20'!$B$9:$B$383,0)))</f>
        <v>2.347314284655603</v>
      </c>
      <c r="AC254" s="156">
        <f>I254*('Other inputs'!$C$6/'Other inputs'!$C$5)</f>
        <v>0</v>
      </c>
      <c r="AD254" s="149">
        <f>IF(B254=$B$35,J254*('Other inputs'!$C$6/'Other inputs'!$C$5)-('Other inputs'!$C$18/1000000),J254*('Other inputs'!$C$6/'Other inputs'!$C$5))</f>
        <v>0</v>
      </c>
      <c r="AE254" s="149">
        <f>K254*('Other inputs'!$C$6/'Other inputs'!$C$5)</f>
        <v>0</v>
      </c>
      <c r="AF254" s="149">
        <f>L254*('Other inputs'!$C$6/'Other inputs'!$C$5)</f>
        <v>0</v>
      </c>
      <c r="AG254" s="188">
        <f>M254*('Other inputs'!$C$6/'Other inputs'!$C$5)</f>
        <v>0</v>
      </c>
      <c r="AH254" s="149">
        <f>N254*('Other inputs'!$C$6/'Other inputs'!$C$5)</f>
        <v>0</v>
      </c>
      <c r="AI254" s="149">
        <f>O254*('Other inputs'!$C$6/'Other inputs'!$C$5)</f>
        <v>2.3855597312487697</v>
      </c>
      <c r="AJ254" s="149">
        <f>P254*('Other inputs'!$C$6/'Other inputs'!$C$5)</f>
        <v>0</v>
      </c>
      <c r="AK254" s="149">
        <f>Q254*('Other inputs'!$C$6/'Other inputs'!$C$5)</f>
        <v>0</v>
      </c>
      <c r="AL254" s="188">
        <f>R254*('Other inputs'!$C$6/'Other inputs'!$C$5)</f>
        <v>0</v>
      </c>
      <c r="AM254" s="156">
        <f t="shared" si="46"/>
        <v>0</v>
      </c>
      <c r="AN254" s="149">
        <f t="shared" si="47"/>
        <v>2.3855597312487697</v>
      </c>
      <c r="AO254" s="149">
        <f t="shared" si="48"/>
        <v>0</v>
      </c>
      <c r="AP254" s="149">
        <f t="shared" si="49"/>
        <v>0</v>
      </c>
      <c r="AQ254" s="188">
        <f t="shared" si="50"/>
        <v>0</v>
      </c>
      <c r="AR254" s="149"/>
      <c r="AS254" s="156">
        <f>IF(D254=$C$171,'Other inputs'!$C$12/1000000,SUM(AC254:AG254))</f>
        <v>0</v>
      </c>
      <c r="AT254" s="200">
        <f>IF(D254=$C$171,$Z$171*('Other inputs'!$C$6/'Other inputs'!$C$5),SUM(AH254:AL254))</f>
        <v>2.3855597312487697</v>
      </c>
      <c r="AU254" s="210">
        <f t="shared" si="51"/>
        <v>2.3855597312487697</v>
      </c>
      <c r="AV254" s="214"/>
      <c r="AW254" s="199">
        <f>IF($G254=1,0,AC254*('Other inputs'!$F$6/'Other inputs'!$F$5))</f>
        <v>0</v>
      </c>
      <c r="AX254" s="200">
        <f>IF($G254=1,0,AD254*('Other inputs'!$F$6/'Other inputs'!$F$5))</f>
        <v>0</v>
      </c>
      <c r="AY254" s="200">
        <f>IF($G254=1,0,AE254*('Other inputs'!$F$6/'Other inputs'!$F$5))</f>
        <v>0</v>
      </c>
      <c r="AZ254" s="200">
        <f>IF($G254=1,0,AF254*('Other inputs'!$F$6/'Other inputs'!$F$5))</f>
        <v>0</v>
      </c>
      <c r="BA254" s="200">
        <f>IF($G254=1,0,AG254*('Other inputs'!$F$6/'Other inputs'!$F$5))</f>
        <v>0</v>
      </c>
      <c r="BB254" s="199">
        <f>IF($G254=1,0,AH254*('Other inputs'!$C$7/'Other inputs'!$C$6))</f>
        <v>0</v>
      </c>
      <c r="BC254" s="200">
        <f>IF($G254=1,0,AI254*('Other inputs'!$C$7/'Other inputs'!$C$6))</f>
        <v>2.3855597312487697</v>
      </c>
      <c r="BD254" s="200">
        <f>IF($G254=1,0,AJ254*('Other inputs'!$C$7/'Other inputs'!$C$6))</f>
        <v>0</v>
      </c>
      <c r="BE254" s="200">
        <f>IF($G254=1,0,AK254*('Other inputs'!$C$7/'Other inputs'!$C$6))</f>
        <v>0</v>
      </c>
      <c r="BF254" s="200">
        <f>IF($G254=1,0,AL254*('Other inputs'!$C$7/'Other inputs'!$C$6))</f>
        <v>0</v>
      </c>
      <c r="BG254" s="199">
        <f t="shared" si="52"/>
        <v>0</v>
      </c>
      <c r="BH254" s="200">
        <f t="shared" si="53"/>
        <v>2.3855597312487697</v>
      </c>
      <c r="BI254" s="200">
        <f t="shared" si="54"/>
        <v>0</v>
      </c>
      <c r="BJ254" s="200">
        <f t="shared" si="55"/>
        <v>0</v>
      </c>
      <c r="BK254" s="210">
        <f t="shared" si="56"/>
        <v>0</v>
      </c>
      <c r="BL254" s="200"/>
      <c r="BM254" s="199">
        <f>IF(D254=C$171,'Other inputs'!$C$13/1000000,SUM(AW254:BA254))</f>
        <v>0</v>
      </c>
      <c r="BN254" s="200">
        <f>IF(B254=$B$171,$AT$171*('Other inputs'!$C$7/'Other inputs'!$C$6),SUM(BB254:BF254))</f>
        <v>2.3855597312487697</v>
      </c>
      <c r="BO254" s="188">
        <f t="shared" si="57"/>
        <v>2.3855597312487697</v>
      </c>
    </row>
    <row r="255" spans="2:67">
      <c r="B255" s="121" t="str">
        <f>'KI 2019-20'!B256</f>
        <v>E2340</v>
      </c>
      <c r="C255" s="160" t="str">
        <f t="shared" si="44"/>
        <v>E2340</v>
      </c>
      <c r="D255" s="160" t="str">
        <f t="shared" si="45"/>
        <v>E2340</v>
      </c>
      <c r="E255" t="str">
        <f>INDEX('KI 2019-20'!D$9:D$383,MATCH($B255,'KI 2019-20'!$B$9:$B$383,0))</f>
        <v>SD</v>
      </c>
      <c r="F255" t="str">
        <f>INDEX('KI 2019-20'!E$9:E$383,MATCH($B255,'KI 2019-20'!$B$9:$B$383,0))</f>
        <v>P1909</v>
      </c>
      <c r="G255" s="119">
        <v>0</v>
      </c>
      <c r="H255" s="120" t="str">
        <f>INDEX('KI 2019-20'!F$9:F$383,MATCH($B255,'KI 2019-20'!$B$9:$B$383,0))</f>
        <v>Ribble Valley</v>
      </c>
      <c r="I255" s="154">
        <f>_xlfn.IFNA(IF($B255=$B$382,0,INDEX('I.Supplementary 2019-20'!N$8:N$191,MATCH($B255,'I.Supplementary 2019-20'!$B$8:$B$191,0))),INDEX('KI 2019-20'!N$9:N$383,MATCH($B255,'KI 2019-20'!$B$9:$B$383,0)))</f>
        <v>0</v>
      </c>
      <c r="J255" s="153">
        <f>_xlfn.IFNA(IF($B255=$B$382,0,INDEX('I.Supplementary 2019-20'!O$8:O$191,MATCH($B255,'I.Supplementary 2019-20'!$B$8:$B$191,0))),INDEX('KI 2019-20'!O$9:O$383,MATCH($B255,'KI 2019-20'!$B$9:$B$383,0)))</f>
        <v>0</v>
      </c>
      <c r="K255" s="153">
        <f>_xlfn.IFNA(IF($B255=$B$382,0,INDEX('I.Supplementary 2019-20'!P$8:P$191,MATCH($B255,'I.Supplementary 2019-20'!$B$8:$B$191,0))),INDEX('KI 2019-20'!P$9:P$383,MATCH($B255,'KI 2019-20'!$B$9:$B$383,0)))</f>
        <v>0</v>
      </c>
      <c r="L255" s="153">
        <f>_xlfn.IFNA(IF($B255=$B$382,0,INDEX('I.Supplementary 2019-20'!Q$8:Q$191,MATCH($B255,'I.Supplementary 2019-20'!$B$8:$B$191,0))),INDEX('KI 2019-20'!Q$9:Q$383,MATCH($B255,'KI 2019-20'!$B$9:$B$383,0)))</f>
        <v>0</v>
      </c>
      <c r="M255" s="155">
        <f>_xlfn.IFNA(IF($B255=$B$382,0,INDEX('I.Supplementary 2019-20'!R$8:R$191,MATCH($B255,'I.Supplementary 2019-20'!$B$8:$B$191,0))),INDEX('KI 2019-20'!R$9:R$383,MATCH($B255,'KI 2019-20'!$B$9:$B$383,0)))</f>
        <v>0</v>
      </c>
      <c r="N255" s="153">
        <f>_xlfn.IFNA(IF($B255=$B$382,0,INDEX('I.Supplementary 2019-20'!S$8:S$191,MATCH($B255,'I.Supplementary 2019-20'!$B$8:$B$191,0))),INDEX('KI 2019-20'!S$9:S$383,MATCH($B255,'KI 2019-20'!$B$9:$B$383,0)))</f>
        <v>0</v>
      </c>
      <c r="O255" s="153">
        <f>_xlfn.IFNA(IF($B255=$B$382,0,INDEX('I.Supplementary 2019-20'!T$8:T$191,MATCH($B255,'I.Supplementary 2019-20'!$B$8:$B$191,0))),INDEX('KI 2019-20'!T$9:T$383,MATCH($B255,'KI 2019-20'!$B$9:$B$383,0)))</f>
        <v>1.3326795168794408</v>
      </c>
      <c r="P255" s="153">
        <f>_xlfn.IFNA(IF($B255=$B$382,0,INDEX('I.Supplementary 2019-20'!U$8:U$191,MATCH($B255,'I.Supplementary 2019-20'!$B$8:$B$191,0))),INDEX('KI 2019-20'!U$9:U$383,MATCH($B255,'KI 2019-20'!$B$9:$B$383,0)))</f>
        <v>0</v>
      </c>
      <c r="Q255" s="153">
        <f>_xlfn.IFNA(IF($B255=$B$382,0,INDEX('I.Supplementary 2019-20'!V$8:V$191,MATCH($B255,'I.Supplementary 2019-20'!$B$8:$B$191,0))),INDEX('KI 2019-20'!V$9:V$383,MATCH($B255,'KI 2019-20'!$B$9:$B$383,0)))</f>
        <v>0</v>
      </c>
      <c r="R255" s="155">
        <f>_xlfn.IFNA(IF($B255=$B$382,0,INDEX('I.Supplementary 2019-20'!W$8:W$191,MATCH($B255,'I.Supplementary 2019-20'!$B$8:$B$191,0))),INDEX('KI 2019-20'!W$9:W$383,MATCH($B255,'KI 2019-20'!$B$9:$B$383,0)))</f>
        <v>0</v>
      </c>
      <c r="S255" s="153">
        <f>_xlfn.IFNA(IF($B255=$B$382,0,INDEX('I.Supplementary 2019-20'!X$8:X$191,MATCH($B255,'I.Supplementary 2019-20'!$B$8:$B$191,0))),INDEX('KI 2019-20'!X$9:X$383,MATCH($B255,'KI 2019-20'!$B$9:$B$383,0)))</f>
        <v>0</v>
      </c>
      <c r="T255" s="153">
        <f>_xlfn.IFNA(IF($B255=$B$382,0,INDEX('I.Supplementary 2019-20'!Y$8:Y$191,MATCH($B255,'I.Supplementary 2019-20'!$B$8:$B$191,0))),INDEX('KI 2019-20'!Y$9:Y$383,MATCH($B255,'KI 2019-20'!$B$9:$B$383,0)))</f>
        <v>1.3326795168794408</v>
      </c>
      <c r="U255" s="153">
        <f>_xlfn.IFNA(IF($B255=$B$382,0,INDEX('I.Supplementary 2019-20'!Z$8:Z$191,MATCH($B255,'I.Supplementary 2019-20'!$B$8:$B$191,0))),INDEX('KI 2019-20'!Z$9:Z$383,MATCH($B255,'KI 2019-20'!$B$9:$B$383,0)))</f>
        <v>0</v>
      </c>
      <c r="V255" s="153">
        <f>_xlfn.IFNA(IF($B255=$B$382,0,INDEX('I.Supplementary 2019-20'!AA$8:AA$191,MATCH($B255,'I.Supplementary 2019-20'!$B$8:$B$191,0))),INDEX('KI 2019-20'!AA$9:AA$383,MATCH($B255,'KI 2019-20'!$B$9:$B$383,0)))</f>
        <v>0</v>
      </c>
      <c r="W255" s="155">
        <f>_xlfn.IFNA(IF($B255=$B$382,0,INDEX('I.Supplementary 2019-20'!AB$8:AB$191,MATCH($B255,'I.Supplementary 2019-20'!$B$8:$B$191,0))),INDEX('KI 2019-20'!AB$9:AB$383,MATCH($B255,'KI 2019-20'!$B$9:$B$383,0)))</f>
        <v>0</v>
      </c>
      <c r="Y255" s="154">
        <f>_xlfn.IFNA(IF($B255=$B$382,0,INDEX('I.Supplementary 2019-20'!$I$8:$I$191,MATCH($B255,'I.Supplementary 2019-20'!$B$8:$B$191,0))),INDEX('KI 2019-20'!$I$9:$I$383,MATCH($B255,'KI 2019-20'!$B$9:$B$383,0)))</f>
        <v>0</v>
      </c>
      <c r="Z255" s="153">
        <f>_xlfn.IFNA(IF($B255=$B$382,0,INDEX('I.Supplementary 2019-20'!$J$8:$J$191,MATCH($B255,'I.Supplementary 2019-20'!$B$8:$B$191,0))),INDEX('KI 2019-20'!$J$9:$J$383,MATCH($B255,'KI 2019-20'!$B$9:$B$383,0)))</f>
        <v>1.3326795168794408</v>
      </c>
      <c r="AA255" s="155">
        <f>_xlfn.IFNA(IF($B255=$B$382,0,INDEX('I.Supplementary 2019-20'!$H$8:$H$191,MATCH($B255,'I.Supplementary 2019-20'!$B$8:$B$191,0))),INDEX('KI 2019-20'!$H$9:$H$383,MATCH($B255,'KI 2019-20'!$B$9:$B$383,0)))</f>
        <v>1.3326795168794408</v>
      </c>
      <c r="AC255" s="156">
        <f>I255*('Other inputs'!$C$6/'Other inputs'!$C$5)</f>
        <v>0</v>
      </c>
      <c r="AD255" s="149">
        <f>IF(B255=$B$35,J255*('Other inputs'!$C$6/'Other inputs'!$C$5)-('Other inputs'!$C$18/1000000),J255*('Other inputs'!$C$6/'Other inputs'!$C$5))</f>
        <v>0</v>
      </c>
      <c r="AE255" s="149">
        <f>K255*('Other inputs'!$C$6/'Other inputs'!$C$5)</f>
        <v>0</v>
      </c>
      <c r="AF255" s="149">
        <f>L255*('Other inputs'!$C$6/'Other inputs'!$C$5)</f>
        <v>0</v>
      </c>
      <c r="AG255" s="188">
        <f>M255*('Other inputs'!$C$6/'Other inputs'!$C$5)</f>
        <v>0</v>
      </c>
      <c r="AH255" s="149">
        <f>N255*('Other inputs'!$C$6/'Other inputs'!$C$5)</f>
        <v>0</v>
      </c>
      <c r="AI255" s="149">
        <f>O255*('Other inputs'!$C$6/'Other inputs'!$C$5)</f>
        <v>1.3543932360953992</v>
      </c>
      <c r="AJ255" s="149">
        <f>P255*('Other inputs'!$C$6/'Other inputs'!$C$5)</f>
        <v>0</v>
      </c>
      <c r="AK255" s="149">
        <f>Q255*('Other inputs'!$C$6/'Other inputs'!$C$5)</f>
        <v>0</v>
      </c>
      <c r="AL255" s="188">
        <f>R255*('Other inputs'!$C$6/'Other inputs'!$C$5)</f>
        <v>0</v>
      </c>
      <c r="AM255" s="156">
        <f t="shared" si="46"/>
        <v>0</v>
      </c>
      <c r="AN255" s="149">
        <f t="shared" si="47"/>
        <v>1.3543932360953992</v>
      </c>
      <c r="AO255" s="149">
        <f t="shared" si="48"/>
        <v>0</v>
      </c>
      <c r="AP255" s="149">
        <f t="shared" si="49"/>
        <v>0</v>
      </c>
      <c r="AQ255" s="188">
        <f t="shared" si="50"/>
        <v>0</v>
      </c>
      <c r="AR255" s="149"/>
      <c r="AS255" s="156">
        <f>IF(D255=$C$171,'Other inputs'!$C$12/1000000,SUM(AC255:AG255))</f>
        <v>0</v>
      </c>
      <c r="AT255" s="200">
        <f>IF(D255=$C$171,$Z$171*('Other inputs'!$C$6/'Other inputs'!$C$5),SUM(AH255:AL255))</f>
        <v>1.3543932360953992</v>
      </c>
      <c r="AU255" s="210">
        <f t="shared" si="51"/>
        <v>1.3543932360953992</v>
      </c>
      <c r="AV255" s="214"/>
      <c r="AW255" s="199">
        <f>IF($G255=1,0,AC255*('Other inputs'!$F$6/'Other inputs'!$F$5))</f>
        <v>0</v>
      </c>
      <c r="AX255" s="200">
        <f>IF($G255=1,0,AD255*('Other inputs'!$F$6/'Other inputs'!$F$5))</f>
        <v>0</v>
      </c>
      <c r="AY255" s="200">
        <f>IF($G255=1,0,AE255*('Other inputs'!$F$6/'Other inputs'!$F$5))</f>
        <v>0</v>
      </c>
      <c r="AZ255" s="200">
        <f>IF($G255=1,0,AF255*('Other inputs'!$F$6/'Other inputs'!$F$5))</f>
        <v>0</v>
      </c>
      <c r="BA255" s="200">
        <f>IF($G255=1,0,AG255*('Other inputs'!$F$6/'Other inputs'!$F$5))</f>
        <v>0</v>
      </c>
      <c r="BB255" s="199">
        <f>IF($G255=1,0,AH255*('Other inputs'!$C$7/'Other inputs'!$C$6))</f>
        <v>0</v>
      </c>
      <c r="BC255" s="200">
        <f>IF($G255=1,0,AI255*('Other inputs'!$C$7/'Other inputs'!$C$6))</f>
        <v>1.3543932360953992</v>
      </c>
      <c r="BD255" s="200">
        <f>IF($G255=1,0,AJ255*('Other inputs'!$C$7/'Other inputs'!$C$6))</f>
        <v>0</v>
      </c>
      <c r="BE255" s="200">
        <f>IF($G255=1,0,AK255*('Other inputs'!$C$7/'Other inputs'!$C$6))</f>
        <v>0</v>
      </c>
      <c r="BF255" s="200">
        <f>IF($G255=1,0,AL255*('Other inputs'!$C$7/'Other inputs'!$C$6))</f>
        <v>0</v>
      </c>
      <c r="BG255" s="199">
        <f t="shared" si="52"/>
        <v>0</v>
      </c>
      <c r="BH255" s="200">
        <f t="shared" si="53"/>
        <v>1.3543932360953992</v>
      </c>
      <c r="BI255" s="200">
        <f t="shared" si="54"/>
        <v>0</v>
      </c>
      <c r="BJ255" s="200">
        <f t="shared" si="55"/>
        <v>0</v>
      </c>
      <c r="BK255" s="210">
        <f t="shared" si="56"/>
        <v>0</v>
      </c>
      <c r="BL255" s="200"/>
      <c r="BM255" s="199">
        <f>IF(D255=C$171,'Other inputs'!$C$13/1000000,SUM(AW255:BA255))</f>
        <v>0</v>
      </c>
      <c r="BN255" s="200">
        <f>IF(B255=$B$171,$AT$171*('Other inputs'!$C$7/'Other inputs'!$C$6),SUM(BB255:BF255))</f>
        <v>1.3543932360953992</v>
      </c>
      <c r="BO255" s="188">
        <f t="shared" si="57"/>
        <v>1.3543932360953992</v>
      </c>
    </row>
    <row r="256" spans="2:67">
      <c r="B256" s="121" t="str">
        <f>'KI 2019-20'!B257</f>
        <v>E5047</v>
      </c>
      <c r="C256" s="160" t="str">
        <f t="shared" si="44"/>
        <v>E5047</v>
      </c>
      <c r="D256" s="160" t="str">
        <f t="shared" si="45"/>
        <v>E5047</v>
      </c>
      <c r="E256" t="str">
        <f>INDEX('KI 2019-20'!D$9:D$383,MATCH($B256,'KI 2019-20'!$B$9:$B$383,0))</f>
        <v>OLB</v>
      </c>
      <c r="F256" t="str">
        <f>INDEX('KI 2019-20'!E$9:E$383,MATCH($B256,'KI 2019-20'!$B$9:$B$383,0))</f>
        <v>P1915</v>
      </c>
      <c r="G256" s="119">
        <v>0</v>
      </c>
      <c r="H256" s="120" t="str">
        <f>INDEX('KI 2019-20'!F$9:F$383,MATCH($B256,'KI 2019-20'!$B$9:$B$383,0))</f>
        <v>Richmond upon Thames</v>
      </c>
      <c r="I256" s="154">
        <f>_xlfn.IFNA(IF($B256=$B$382,0,INDEX('I.Supplementary 2019-20'!N$8:N$191,MATCH($B256,'I.Supplementary 2019-20'!$B$8:$B$191,0))),INDEX('KI 2019-20'!N$9:N$383,MATCH($B256,'KI 2019-20'!$B$9:$B$383,0)))</f>
        <v>0</v>
      </c>
      <c r="J256" s="153">
        <f>_xlfn.IFNA(IF($B256=$B$382,0,INDEX('I.Supplementary 2019-20'!O$8:O$191,MATCH($B256,'I.Supplementary 2019-20'!$B$8:$B$191,0))),INDEX('KI 2019-20'!O$9:O$383,MATCH($B256,'KI 2019-20'!$B$9:$B$383,0)))</f>
        <v>0</v>
      </c>
      <c r="K256" s="153">
        <f>_xlfn.IFNA(IF($B256=$B$382,0,INDEX('I.Supplementary 2019-20'!P$8:P$191,MATCH($B256,'I.Supplementary 2019-20'!$B$8:$B$191,0))),INDEX('KI 2019-20'!P$9:P$383,MATCH($B256,'KI 2019-20'!$B$9:$B$383,0)))</f>
        <v>0</v>
      </c>
      <c r="L256" s="153">
        <f>_xlfn.IFNA(IF($B256=$B$382,0,INDEX('I.Supplementary 2019-20'!Q$8:Q$191,MATCH($B256,'I.Supplementary 2019-20'!$B$8:$B$191,0))),INDEX('KI 2019-20'!Q$9:Q$383,MATCH($B256,'KI 2019-20'!$B$9:$B$383,0)))</f>
        <v>0</v>
      </c>
      <c r="M256" s="155">
        <f>_xlfn.IFNA(IF($B256=$B$382,0,INDEX('I.Supplementary 2019-20'!R$8:R$191,MATCH($B256,'I.Supplementary 2019-20'!$B$8:$B$191,0))),INDEX('KI 2019-20'!R$9:R$383,MATCH($B256,'KI 2019-20'!$B$9:$B$383,0)))</f>
        <v>0</v>
      </c>
      <c r="N256" s="153">
        <f>_xlfn.IFNA(IF($B256=$B$382,0,INDEX('I.Supplementary 2019-20'!S$8:S$191,MATCH($B256,'I.Supplementary 2019-20'!$B$8:$B$191,0))),INDEX('KI 2019-20'!S$9:S$383,MATCH($B256,'KI 2019-20'!$B$9:$B$383,0)))</f>
        <v>8.0452190780532309</v>
      </c>
      <c r="O256" s="153">
        <f>_xlfn.IFNA(IF($B256=$B$382,0,INDEX('I.Supplementary 2019-20'!T$8:T$191,MATCH($B256,'I.Supplementary 2019-20'!$B$8:$B$191,0))),INDEX('KI 2019-20'!T$9:T$383,MATCH($B256,'KI 2019-20'!$B$9:$B$383,0)))</f>
        <v>14.166704088824428</v>
      </c>
      <c r="P256" s="153">
        <f>_xlfn.IFNA(IF($B256=$B$382,0,INDEX('I.Supplementary 2019-20'!U$8:U$191,MATCH($B256,'I.Supplementary 2019-20'!$B$8:$B$191,0))),INDEX('KI 2019-20'!U$9:U$383,MATCH($B256,'KI 2019-20'!$B$9:$B$383,0)))</f>
        <v>0</v>
      </c>
      <c r="Q256" s="153">
        <f>_xlfn.IFNA(IF($B256=$B$382,0,INDEX('I.Supplementary 2019-20'!V$8:V$191,MATCH($B256,'I.Supplementary 2019-20'!$B$8:$B$191,0))),INDEX('KI 2019-20'!V$9:V$383,MATCH($B256,'KI 2019-20'!$B$9:$B$383,0)))</f>
        <v>0</v>
      </c>
      <c r="R256" s="155">
        <f>_xlfn.IFNA(IF($B256=$B$382,0,INDEX('I.Supplementary 2019-20'!W$8:W$191,MATCH($B256,'I.Supplementary 2019-20'!$B$8:$B$191,0))),INDEX('KI 2019-20'!W$9:W$383,MATCH($B256,'KI 2019-20'!$B$9:$B$383,0)))</f>
        <v>0</v>
      </c>
      <c r="S256" s="153">
        <f>_xlfn.IFNA(IF($B256=$B$382,0,INDEX('I.Supplementary 2019-20'!X$8:X$191,MATCH($B256,'I.Supplementary 2019-20'!$B$8:$B$191,0))),INDEX('KI 2019-20'!X$9:X$383,MATCH($B256,'KI 2019-20'!$B$9:$B$383,0)))</f>
        <v>8.0452190780532309</v>
      </c>
      <c r="T256" s="153">
        <f>_xlfn.IFNA(IF($B256=$B$382,0,INDEX('I.Supplementary 2019-20'!Y$8:Y$191,MATCH($B256,'I.Supplementary 2019-20'!$B$8:$B$191,0))),INDEX('KI 2019-20'!Y$9:Y$383,MATCH($B256,'KI 2019-20'!$B$9:$B$383,0)))</f>
        <v>14.166704088824428</v>
      </c>
      <c r="U256" s="153">
        <f>_xlfn.IFNA(IF($B256=$B$382,0,INDEX('I.Supplementary 2019-20'!Z$8:Z$191,MATCH($B256,'I.Supplementary 2019-20'!$B$8:$B$191,0))),INDEX('KI 2019-20'!Z$9:Z$383,MATCH($B256,'KI 2019-20'!$B$9:$B$383,0)))</f>
        <v>0</v>
      </c>
      <c r="V256" s="153">
        <f>_xlfn.IFNA(IF($B256=$B$382,0,INDEX('I.Supplementary 2019-20'!AA$8:AA$191,MATCH($B256,'I.Supplementary 2019-20'!$B$8:$B$191,0))),INDEX('KI 2019-20'!AA$9:AA$383,MATCH($B256,'KI 2019-20'!$B$9:$B$383,0)))</f>
        <v>0</v>
      </c>
      <c r="W256" s="155">
        <f>_xlfn.IFNA(IF($B256=$B$382,0,INDEX('I.Supplementary 2019-20'!AB$8:AB$191,MATCH($B256,'I.Supplementary 2019-20'!$B$8:$B$191,0))),INDEX('KI 2019-20'!AB$9:AB$383,MATCH($B256,'KI 2019-20'!$B$9:$B$383,0)))</f>
        <v>0</v>
      </c>
      <c r="Y256" s="154">
        <f>_xlfn.IFNA(IF($B256=$B$382,0,INDEX('I.Supplementary 2019-20'!$I$8:$I$191,MATCH($B256,'I.Supplementary 2019-20'!$B$8:$B$191,0))),INDEX('KI 2019-20'!$I$9:$I$383,MATCH($B256,'KI 2019-20'!$B$9:$B$383,0)))</f>
        <v>0</v>
      </c>
      <c r="Z256" s="153">
        <f>_xlfn.IFNA(IF($B256=$B$382,0,INDEX('I.Supplementary 2019-20'!$J$8:$J$191,MATCH($B256,'I.Supplementary 2019-20'!$B$8:$B$191,0))),INDEX('KI 2019-20'!$J$9:$J$383,MATCH($B256,'KI 2019-20'!$B$9:$B$383,0)))</f>
        <v>22.211923166877657</v>
      </c>
      <c r="AA256" s="155">
        <f>_xlfn.IFNA(IF($B256=$B$382,0,INDEX('I.Supplementary 2019-20'!$H$8:$H$191,MATCH($B256,'I.Supplementary 2019-20'!$B$8:$B$191,0))),INDEX('KI 2019-20'!$H$9:$H$383,MATCH($B256,'KI 2019-20'!$B$9:$B$383,0)))</f>
        <v>22.211923166877657</v>
      </c>
      <c r="AC256" s="156">
        <f>I256*('Other inputs'!$C$6/'Other inputs'!$C$5)</f>
        <v>0</v>
      </c>
      <c r="AD256" s="149">
        <f>IF(B256=$B$35,J256*('Other inputs'!$C$6/'Other inputs'!$C$5)-('Other inputs'!$C$18/1000000),J256*('Other inputs'!$C$6/'Other inputs'!$C$5))</f>
        <v>0</v>
      </c>
      <c r="AE256" s="149">
        <f>K256*('Other inputs'!$C$6/'Other inputs'!$C$5)</f>
        <v>0</v>
      </c>
      <c r="AF256" s="149">
        <f>L256*('Other inputs'!$C$6/'Other inputs'!$C$5)</f>
        <v>0</v>
      </c>
      <c r="AG256" s="188">
        <f>M256*('Other inputs'!$C$6/'Other inputs'!$C$5)</f>
        <v>0</v>
      </c>
      <c r="AH256" s="149">
        <f>N256*('Other inputs'!$C$6/'Other inputs'!$C$5)</f>
        <v>8.1763020772883142</v>
      </c>
      <c r="AI256" s="149">
        <f>O256*('Other inputs'!$C$6/'Other inputs'!$C$5)</f>
        <v>14.397526151371466</v>
      </c>
      <c r="AJ256" s="149">
        <f>P256*('Other inputs'!$C$6/'Other inputs'!$C$5)</f>
        <v>0</v>
      </c>
      <c r="AK256" s="149">
        <f>Q256*('Other inputs'!$C$6/'Other inputs'!$C$5)</f>
        <v>0</v>
      </c>
      <c r="AL256" s="188">
        <f>R256*('Other inputs'!$C$6/'Other inputs'!$C$5)</f>
        <v>0</v>
      </c>
      <c r="AM256" s="156">
        <f t="shared" si="46"/>
        <v>8.1763020772883142</v>
      </c>
      <c r="AN256" s="149">
        <f t="shared" si="47"/>
        <v>14.397526151371466</v>
      </c>
      <c r="AO256" s="149">
        <f t="shared" si="48"/>
        <v>0</v>
      </c>
      <c r="AP256" s="149">
        <f t="shared" si="49"/>
        <v>0</v>
      </c>
      <c r="AQ256" s="188">
        <f t="shared" si="50"/>
        <v>0</v>
      </c>
      <c r="AR256" s="149"/>
      <c r="AS256" s="156">
        <f>IF(D256=$C$171,'Other inputs'!$C$12/1000000,SUM(AC256:AG256))</f>
        <v>0</v>
      </c>
      <c r="AT256" s="200">
        <f>IF(D256=$C$171,$Z$171*('Other inputs'!$C$6/'Other inputs'!$C$5),SUM(AH256:AL256))</f>
        <v>22.573828228659778</v>
      </c>
      <c r="AU256" s="210">
        <f t="shared" si="51"/>
        <v>22.573828228659778</v>
      </c>
      <c r="AV256" s="214"/>
      <c r="AW256" s="199">
        <f>IF($G256=1,0,AC256*('Other inputs'!$F$6/'Other inputs'!$F$5))</f>
        <v>0</v>
      </c>
      <c r="AX256" s="200">
        <f>IF($G256=1,0,AD256*('Other inputs'!$F$6/'Other inputs'!$F$5))</f>
        <v>0</v>
      </c>
      <c r="AY256" s="200">
        <f>IF($G256=1,0,AE256*('Other inputs'!$F$6/'Other inputs'!$F$5))</f>
        <v>0</v>
      </c>
      <c r="AZ256" s="200">
        <f>IF($G256=1,0,AF256*('Other inputs'!$F$6/'Other inputs'!$F$5))</f>
        <v>0</v>
      </c>
      <c r="BA256" s="200">
        <f>IF($G256=1,0,AG256*('Other inputs'!$F$6/'Other inputs'!$F$5))</f>
        <v>0</v>
      </c>
      <c r="BB256" s="199">
        <f>IF($G256=1,0,AH256*('Other inputs'!$C$7/'Other inputs'!$C$6))</f>
        <v>8.1763020772883142</v>
      </c>
      <c r="BC256" s="200">
        <f>IF($G256=1,0,AI256*('Other inputs'!$C$7/'Other inputs'!$C$6))</f>
        <v>14.397526151371466</v>
      </c>
      <c r="BD256" s="200">
        <f>IF($G256=1,0,AJ256*('Other inputs'!$C$7/'Other inputs'!$C$6))</f>
        <v>0</v>
      </c>
      <c r="BE256" s="200">
        <f>IF($G256=1,0,AK256*('Other inputs'!$C$7/'Other inputs'!$C$6))</f>
        <v>0</v>
      </c>
      <c r="BF256" s="200">
        <f>IF($G256=1,0,AL256*('Other inputs'!$C$7/'Other inputs'!$C$6))</f>
        <v>0</v>
      </c>
      <c r="BG256" s="199">
        <f t="shared" si="52"/>
        <v>8.1763020772883142</v>
      </c>
      <c r="BH256" s="200">
        <f t="shared" si="53"/>
        <v>14.397526151371466</v>
      </c>
      <c r="BI256" s="200">
        <f t="shared" si="54"/>
        <v>0</v>
      </c>
      <c r="BJ256" s="200">
        <f t="shared" si="55"/>
        <v>0</v>
      </c>
      <c r="BK256" s="210">
        <f t="shared" si="56"/>
        <v>0</v>
      </c>
      <c r="BL256" s="200"/>
      <c r="BM256" s="199">
        <f>IF(D256=C$171,'Other inputs'!$C$13/1000000,SUM(AW256:BA256))</f>
        <v>0</v>
      </c>
      <c r="BN256" s="200">
        <f>IF(B256=$B$171,$AT$171*('Other inputs'!$C$7/'Other inputs'!$C$6),SUM(BB256:BF256))</f>
        <v>22.573828228659778</v>
      </c>
      <c r="BO256" s="188">
        <f t="shared" si="57"/>
        <v>22.573828228659778</v>
      </c>
    </row>
    <row r="257" spans="2:67">
      <c r="B257" s="121" t="str">
        <f>'KI 2019-20'!B258</f>
        <v>E2734</v>
      </c>
      <c r="C257" s="160" t="str">
        <f t="shared" si="44"/>
        <v>E2734</v>
      </c>
      <c r="D257" s="160" t="str">
        <f t="shared" si="45"/>
        <v>E2734</v>
      </c>
      <c r="E257" t="str">
        <f>INDEX('KI 2019-20'!D$9:D$383,MATCH($B257,'KI 2019-20'!$B$9:$B$383,0))</f>
        <v>SD</v>
      </c>
      <c r="F257" t="str">
        <f>INDEX('KI 2019-20'!E$9:E$383,MATCH($B257,'KI 2019-20'!$B$9:$B$383,0))</f>
        <v>P1912</v>
      </c>
      <c r="G257" s="119">
        <v>0</v>
      </c>
      <c r="H257" s="120" t="str">
        <f>INDEX('KI 2019-20'!F$9:F$383,MATCH($B257,'KI 2019-20'!$B$9:$B$383,0))</f>
        <v>Richmondshire</v>
      </c>
      <c r="I257" s="154">
        <f>_xlfn.IFNA(IF($B257=$B$382,0,INDEX('I.Supplementary 2019-20'!N$8:N$191,MATCH($B257,'I.Supplementary 2019-20'!$B$8:$B$191,0))),INDEX('KI 2019-20'!N$9:N$383,MATCH($B257,'KI 2019-20'!$B$9:$B$383,0)))</f>
        <v>0</v>
      </c>
      <c r="J257" s="153">
        <f>_xlfn.IFNA(IF($B257=$B$382,0,INDEX('I.Supplementary 2019-20'!O$8:O$191,MATCH($B257,'I.Supplementary 2019-20'!$B$8:$B$191,0))),INDEX('KI 2019-20'!O$9:O$383,MATCH($B257,'KI 2019-20'!$B$9:$B$383,0)))</f>
        <v>0</v>
      </c>
      <c r="K257" s="153">
        <f>_xlfn.IFNA(IF($B257=$B$382,0,INDEX('I.Supplementary 2019-20'!P$8:P$191,MATCH($B257,'I.Supplementary 2019-20'!$B$8:$B$191,0))),INDEX('KI 2019-20'!P$9:P$383,MATCH($B257,'KI 2019-20'!$B$9:$B$383,0)))</f>
        <v>0</v>
      </c>
      <c r="L257" s="153">
        <f>_xlfn.IFNA(IF($B257=$B$382,0,INDEX('I.Supplementary 2019-20'!Q$8:Q$191,MATCH($B257,'I.Supplementary 2019-20'!$B$8:$B$191,0))),INDEX('KI 2019-20'!Q$9:Q$383,MATCH($B257,'KI 2019-20'!$B$9:$B$383,0)))</f>
        <v>0</v>
      </c>
      <c r="M257" s="155">
        <f>_xlfn.IFNA(IF($B257=$B$382,0,INDEX('I.Supplementary 2019-20'!R$8:R$191,MATCH($B257,'I.Supplementary 2019-20'!$B$8:$B$191,0))),INDEX('KI 2019-20'!R$9:R$383,MATCH($B257,'KI 2019-20'!$B$9:$B$383,0)))</f>
        <v>0</v>
      </c>
      <c r="N257" s="153">
        <f>_xlfn.IFNA(IF($B257=$B$382,0,INDEX('I.Supplementary 2019-20'!S$8:S$191,MATCH($B257,'I.Supplementary 2019-20'!$B$8:$B$191,0))),INDEX('KI 2019-20'!S$9:S$383,MATCH($B257,'KI 2019-20'!$B$9:$B$383,0)))</f>
        <v>0</v>
      </c>
      <c r="O257" s="153">
        <f>_xlfn.IFNA(IF($B257=$B$382,0,INDEX('I.Supplementary 2019-20'!T$8:T$191,MATCH($B257,'I.Supplementary 2019-20'!$B$8:$B$191,0))),INDEX('KI 2019-20'!T$9:T$383,MATCH($B257,'KI 2019-20'!$B$9:$B$383,0)))</f>
        <v>1.4801366973881174</v>
      </c>
      <c r="P257" s="153">
        <f>_xlfn.IFNA(IF($B257=$B$382,0,INDEX('I.Supplementary 2019-20'!U$8:U$191,MATCH($B257,'I.Supplementary 2019-20'!$B$8:$B$191,0))),INDEX('KI 2019-20'!U$9:U$383,MATCH($B257,'KI 2019-20'!$B$9:$B$383,0)))</f>
        <v>0</v>
      </c>
      <c r="Q257" s="153">
        <f>_xlfn.IFNA(IF($B257=$B$382,0,INDEX('I.Supplementary 2019-20'!V$8:V$191,MATCH($B257,'I.Supplementary 2019-20'!$B$8:$B$191,0))),INDEX('KI 2019-20'!V$9:V$383,MATCH($B257,'KI 2019-20'!$B$9:$B$383,0)))</f>
        <v>0</v>
      </c>
      <c r="R257" s="155">
        <f>_xlfn.IFNA(IF($B257=$B$382,0,INDEX('I.Supplementary 2019-20'!W$8:W$191,MATCH($B257,'I.Supplementary 2019-20'!$B$8:$B$191,0))),INDEX('KI 2019-20'!W$9:W$383,MATCH($B257,'KI 2019-20'!$B$9:$B$383,0)))</f>
        <v>0</v>
      </c>
      <c r="S257" s="153">
        <f>_xlfn.IFNA(IF($B257=$B$382,0,INDEX('I.Supplementary 2019-20'!X$8:X$191,MATCH($B257,'I.Supplementary 2019-20'!$B$8:$B$191,0))),INDEX('KI 2019-20'!X$9:X$383,MATCH($B257,'KI 2019-20'!$B$9:$B$383,0)))</f>
        <v>0</v>
      </c>
      <c r="T257" s="153">
        <f>_xlfn.IFNA(IF($B257=$B$382,0,INDEX('I.Supplementary 2019-20'!Y$8:Y$191,MATCH($B257,'I.Supplementary 2019-20'!$B$8:$B$191,0))),INDEX('KI 2019-20'!Y$9:Y$383,MATCH($B257,'KI 2019-20'!$B$9:$B$383,0)))</f>
        <v>1.4801366973881174</v>
      </c>
      <c r="U257" s="153">
        <f>_xlfn.IFNA(IF($B257=$B$382,0,INDEX('I.Supplementary 2019-20'!Z$8:Z$191,MATCH($B257,'I.Supplementary 2019-20'!$B$8:$B$191,0))),INDEX('KI 2019-20'!Z$9:Z$383,MATCH($B257,'KI 2019-20'!$B$9:$B$383,0)))</f>
        <v>0</v>
      </c>
      <c r="V257" s="153">
        <f>_xlfn.IFNA(IF($B257=$B$382,0,INDEX('I.Supplementary 2019-20'!AA$8:AA$191,MATCH($B257,'I.Supplementary 2019-20'!$B$8:$B$191,0))),INDEX('KI 2019-20'!AA$9:AA$383,MATCH($B257,'KI 2019-20'!$B$9:$B$383,0)))</f>
        <v>0</v>
      </c>
      <c r="W257" s="155">
        <f>_xlfn.IFNA(IF($B257=$B$382,0,INDEX('I.Supplementary 2019-20'!AB$8:AB$191,MATCH($B257,'I.Supplementary 2019-20'!$B$8:$B$191,0))),INDEX('KI 2019-20'!AB$9:AB$383,MATCH($B257,'KI 2019-20'!$B$9:$B$383,0)))</f>
        <v>0</v>
      </c>
      <c r="Y257" s="154">
        <f>_xlfn.IFNA(IF($B257=$B$382,0,INDEX('I.Supplementary 2019-20'!$I$8:$I$191,MATCH($B257,'I.Supplementary 2019-20'!$B$8:$B$191,0))),INDEX('KI 2019-20'!$I$9:$I$383,MATCH($B257,'KI 2019-20'!$B$9:$B$383,0)))</f>
        <v>0</v>
      </c>
      <c r="Z257" s="153">
        <f>_xlfn.IFNA(IF($B257=$B$382,0,INDEX('I.Supplementary 2019-20'!$J$8:$J$191,MATCH($B257,'I.Supplementary 2019-20'!$B$8:$B$191,0))),INDEX('KI 2019-20'!$J$9:$J$383,MATCH($B257,'KI 2019-20'!$B$9:$B$383,0)))</f>
        <v>1.4801366973881174</v>
      </c>
      <c r="AA257" s="155">
        <f>_xlfn.IFNA(IF($B257=$B$382,0,INDEX('I.Supplementary 2019-20'!$H$8:$H$191,MATCH($B257,'I.Supplementary 2019-20'!$B$8:$B$191,0))),INDEX('KI 2019-20'!$H$9:$H$383,MATCH($B257,'KI 2019-20'!$B$9:$B$383,0)))</f>
        <v>1.4801366973881174</v>
      </c>
      <c r="AC257" s="156">
        <f>I257*('Other inputs'!$C$6/'Other inputs'!$C$5)</f>
        <v>0</v>
      </c>
      <c r="AD257" s="149">
        <f>IF(B257=$B$35,J257*('Other inputs'!$C$6/'Other inputs'!$C$5)-('Other inputs'!$C$18/1000000),J257*('Other inputs'!$C$6/'Other inputs'!$C$5))</f>
        <v>0</v>
      </c>
      <c r="AE257" s="149">
        <f>K257*('Other inputs'!$C$6/'Other inputs'!$C$5)</f>
        <v>0</v>
      </c>
      <c r="AF257" s="149">
        <f>L257*('Other inputs'!$C$6/'Other inputs'!$C$5)</f>
        <v>0</v>
      </c>
      <c r="AG257" s="188">
        <f>M257*('Other inputs'!$C$6/'Other inputs'!$C$5)</f>
        <v>0</v>
      </c>
      <c r="AH257" s="149">
        <f>N257*('Other inputs'!$C$6/'Other inputs'!$C$5)</f>
        <v>0</v>
      </c>
      <c r="AI257" s="149">
        <f>O257*('Other inputs'!$C$6/'Other inputs'!$C$5)</f>
        <v>1.5042529775899605</v>
      </c>
      <c r="AJ257" s="149">
        <f>P257*('Other inputs'!$C$6/'Other inputs'!$C$5)</f>
        <v>0</v>
      </c>
      <c r="AK257" s="149">
        <f>Q257*('Other inputs'!$C$6/'Other inputs'!$C$5)</f>
        <v>0</v>
      </c>
      <c r="AL257" s="188">
        <f>R257*('Other inputs'!$C$6/'Other inputs'!$C$5)</f>
        <v>0</v>
      </c>
      <c r="AM257" s="156">
        <f t="shared" si="46"/>
        <v>0</v>
      </c>
      <c r="AN257" s="149">
        <f t="shared" si="47"/>
        <v>1.5042529775899605</v>
      </c>
      <c r="AO257" s="149">
        <f t="shared" si="48"/>
        <v>0</v>
      </c>
      <c r="AP257" s="149">
        <f t="shared" si="49"/>
        <v>0</v>
      </c>
      <c r="AQ257" s="188">
        <f t="shared" si="50"/>
        <v>0</v>
      </c>
      <c r="AR257" s="149"/>
      <c r="AS257" s="156">
        <f>IF(D257=$C$171,'Other inputs'!$C$12/1000000,SUM(AC257:AG257))</f>
        <v>0</v>
      </c>
      <c r="AT257" s="200">
        <f>IF(D257=$C$171,$Z$171*('Other inputs'!$C$6/'Other inputs'!$C$5),SUM(AH257:AL257))</f>
        <v>1.5042529775899605</v>
      </c>
      <c r="AU257" s="210">
        <f t="shared" si="51"/>
        <v>1.5042529775899605</v>
      </c>
      <c r="AV257" s="214"/>
      <c r="AW257" s="199">
        <f>IF($G257=1,0,AC257*('Other inputs'!$F$6/'Other inputs'!$F$5))</f>
        <v>0</v>
      </c>
      <c r="AX257" s="200">
        <f>IF($G257=1,0,AD257*('Other inputs'!$F$6/'Other inputs'!$F$5))</f>
        <v>0</v>
      </c>
      <c r="AY257" s="200">
        <f>IF($G257=1,0,AE257*('Other inputs'!$F$6/'Other inputs'!$F$5))</f>
        <v>0</v>
      </c>
      <c r="AZ257" s="200">
        <f>IF($G257=1,0,AF257*('Other inputs'!$F$6/'Other inputs'!$F$5))</f>
        <v>0</v>
      </c>
      <c r="BA257" s="200">
        <f>IF($G257=1,0,AG257*('Other inputs'!$F$6/'Other inputs'!$F$5))</f>
        <v>0</v>
      </c>
      <c r="BB257" s="199">
        <f>IF($G257=1,0,AH257*('Other inputs'!$C$7/'Other inputs'!$C$6))</f>
        <v>0</v>
      </c>
      <c r="BC257" s="200">
        <f>IF($G257=1,0,AI257*('Other inputs'!$C$7/'Other inputs'!$C$6))</f>
        <v>1.5042529775899605</v>
      </c>
      <c r="BD257" s="200">
        <f>IF($G257=1,0,AJ257*('Other inputs'!$C$7/'Other inputs'!$C$6))</f>
        <v>0</v>
      </c>
      <c r="BE257" s="200">
        <f>IF($G257=1,0,AK257*('Other inputs'!$C$7/'Other inputs'!$C$6))</f>
        <v>0</v>
      </c>
      <c r="BF257" s="200">
        <f>IF($G257=1,0,AL257*('Other inputs'!$C$7/'Other inputs'!$C$6))</f>
        <v>0</v>
      </c>
      <c r="BG257" s="199">
        <f t="shared" si="52"/>
        <v>0</v>
      </c>
      <c r="BH257" s="200">
        <f t="shared" si="53"/>
        <v>1.5042529775899605</v>
      </c>
      <c r="BI257" s="200">
        <f t="shared" si="54"/>
        <v>0</v>
      </c>
      <c r="BJ257" s="200">
        <f t="shared" si="55"/>
        <v>0</v>
      </c>
      <c r="BK257" s="210">
        <f t="shared" si="56"/>
        <v>0</v>
      </c>
      <c r="BL257" s="200"/>
      <c r="BM257" s="199">
        <f>IF(D257=C$171,'Other inputs'!$C$13/1000000,SUM(AW257:BA257))</f>
        <v>0</v>
      </c>
      <c r="BN257" s="200">
        <f>IF(B257=$B$171,$AT$171*('Other inputs'!$C$7/'Other inputs'!$C$6),SUM(BB257:BF257))</f>
        <v>1.5042529775899605</v>
      </c>
      <c r="BO257" s="188">
        <f t="shared" si="57"/>
        <v>1.5042529775899605</v>
      </c>
    </row>
    <row r="258" spans="2:67">
      <c r="B258" s="121" t="str">
        <f>'KI 2019-20'!B259</f>
        <v>E4205</v>
      </c>
      <c r="C258" s="160" t="str">
        <f t="shared" si="44"/>
        <v>E4205</v>
      </c>
      <c r="D258" s="160" t="str">
        <f t="shared" si="45"/>
        <v>E4205</v>
      </c>
      <c r="E258" t="str">
        <f>INDEX('KI 2019-20'!D$9:D$383,MATCH($B258,'KI 2019-20'!$B$9:$B$383,0))</f>
        <v>MD</v>
      </c>
      <c r="F258" t="str">
        <f>INDEX('KI 2019-20'!E$9:E$383,MATCH($B258,'KI 2019-20'!$B$9:$B$383,0))</f>
        <v>P1701</v>
      </c>
      <c r="G258" s="119">
        <v>0</v>
      </c>
      <c r="H258" s="120" t="str">
        <f>INDEX('KI 2019-20'!F$9:F$383,MATCH($B258,'KI 2019-20'!$B$9:$B$383,0))</f>
        <v>Rochdale</v>
      </c>
      <c r="I258" s="154">
        <f>_xlfn.IFNA(IF($B258=$B$382,0,INDEX('I.Supplementary 2019-20'!N$8:N$191,MATCH($B258,'I.Supplementary 2019-20'!$B$8:$B$191,0))),INDEX('KI 2019-20'!N$9:N$383,MATCH($B258,'KI 2019-20'!$B$9:$B$383,0)))</f>
        <v>16.269779057917425</v>
      </c>
      <c r="J258" s="153">
        <f>_xlfn.IFNA(IF($B258=$B$382,0,INDEX('I.Supplementary 2019-20'!O$8:O$191,MATCH($B258,'I.Supplementary 2019-20'!$B$8:$B$191,0))),INDEX('KI 2019-20'!O$9:O$383,MATCH($B258,'KI 2019-20'!$B$9:$B$383,0)))</f>
        <v>0.67642782939838619</v>
      </c>
      <c r="K258" s="153">
        <f>_xlfn.IFNA(IF($B258=$B$382,0,INDEX('I.Supplementary 2019-20'!P$8:P$191,MATCH($B258,'I.Supplementary 2019-20'!$B$8:$B$191,0))),INDEX('KI 2019-20'!P$9:P$383,MATCH($B258,'KI 2019-20'!$B$9:$B$383,0)))</f>
        <v>0</v>
      </c>
      <c r="L258" s="153">
        <f>_xlfn.IFNA(IF($B258=$B$382,0,INDEX('I.Supplementary 2019-20'!Q$8:Q$191,MATCH($B258,'I.Supplementary 2019-20'!$B$8:$B$191,0))),INDEX('KI 2019-20'!Q$9:Q$383,MATCH($B258,'KI 2019-20'!$B$9:$B$383,0)))</f>
        <v>0</v>
      </c>
      <c r="M258" s="155">
        <f>_xlfn.IFNA(IF($B258=$B$382,0,INDEX('I.Supplementary 2019-20'!R$8:R$191,MATCH($B258,'I.Supplementary 2019-20'!$B$8:$B$191,0))),INDEX('KI 2019-20'!R$9:R$383,MATCH($B258,'KI 2019-20'!$B$9:$B$383,0)))</f>
        <v>0</v>
      </c>
      <c r="N258" s="153">
        <f>_xlfn.IFNA(IF($B258=$B$382,0,INDEX('I.Supplementary 2019-20'!S$8:S$191,MATCH($B258,'I.Supplementary 2019-20'!$B$8:$B$191,0))),INDEX('KI 2019-20'!S$9:S$383,MATCH($B258,'KI 2019-20'!$B$9:$B$383,0)))</f>
        <v>52.007920718671045</v>
      </c>
      <c r="O258" s="153">
        <f>_xlfn.IFNA(IF($B258=$B$382,0,INDEX('I.Supplementary 2019-20'!T$8:T$191,MATCH($B258,'I.Supplementary 2019-20'!$B$8:$B$191,0))),INDEX('KI 2019-20'!T$9:T$383,MATCH($B258,'KI 2019-20'!$B$9:$B$383,0)))</f>
        <v>8.3659844044204785</v>
      </c>
      <c r="P258" s="153">
        <f>_xlfn.IFNA(IF($B258=$B$382,0,INDEX('I.Supplementary 2019-20'!U$8:U$191,MATCH($B258,'I.Supplementary 2019-20'!$B$8:$B$191,0))),INDEX('KI 2019-20'!U$9:U$383,MATCH($B258,'KI 2019-20'!$B$9:$B$383,0)))</f>
        <v>0</v>
      </c>
      <c r="Q258" s="153">
        <f>_xlfn.IFNA(IF($B258=$B$382,0,INDEX('I.Supplementary 2019-20'!V$8:V$191,MATCH($B258,'I.Supplementary 2019-20'!$B$8:$B$191,0))),INDEX('KI 2019-20'!V$9:V$383,MATCH($B258,'KI 2019-20'!$B$9:$B$383,0)))</f>
        <v>0</v>
      </c>
      <c r="R258" s="155">
        <f>_xlfn.IFNA(IF($B258=$B$382,0,INDEX('I.Supplementary 2019-20'!W$8:W$191,MATCH($B258,'I.Supplementary 2019-20'!$B$8:$B$191,0))),INDEX('KI 2019-20'!W$9:W$383,MATCH($B258,'KI 2019-20'!$B$9:$B$383,0)))</f>
        <v>0</v>
      </c>
      <c r="S258" s="153">
        <f>_xlfn.IFNA(IF($B258=$B$382,0,INDEX('I.Supplementary 2019-20'!X$8:X$191,MATCH($B258,'I.Supplementary 2019-20'!$B$8:$B$191,0))),INDEX('KI 2019-20'!X$9:X$383,MATCH($B258,'KI 2019-20'!$B$9:$B$383,0)))</f>
        <v>68.277699776588463</v>
      </c>
      <c r="T258" s="153">
        <f>_xlfn.IFNA(IF($B258=$B$382,0,INDEX('I.Supplementary 2019-20'!Y$8:Y$191,MATCH($B258,'I.Supplementary 2019-20'!$B$8:$B$191,0))),INDEX('KI 2019-20'!Y$9:Y$383,MATCH($B258,'KI 2019-20'!$B$9:$B$383,0)))</f>
        <v>9.0424122338188671</v>
      </c>
      <c r="U258" s="153">
        <f>_xlfn.IFNA(IF($B258=$B$382,0,INDEX('I.Supplementary 2019-20'!Z$8:Z$191,MATCH($B258,'I.Supplementary 2019-20'!$B$8:$B$191,0))),INDEX('KI 2019-20'!Z$9:Z$383,MATCH($B258,'KI 2019-20'!$B$9:$B$383,0)))</f>
        <v>0</v>
      </c>
      <c r="V258" s="153">
        <f>_xlfn.IFNA(IF($B258=$B$382,0,INDEX('I.Supplementary 2019-20'!AA$8:AA$191,MATCH($B258,'I.Supplementary 2019-20'!$B$8:$B$191,0))),INDEX('KI 2019-20'!AA$9:AA$383,MATCH($B258,'KI 2019-20'!$B$9:$B$383,0)))</f>
        <v>0</v>
      </c>
      <c r="W258" s="155">
        <f>_xlfn.IFNA(IF($B258=$B$382,0,INDEX('I.Supplementary 2019-20'!AB$8:AB$191,MATCH($B258,'I.Supplementary 2019-20'!$B$8:$B$191,0))),INDEX('KI 2019-20'!AB$9:AB$383,MATCH($B258,'KI 2019-20'!$B$9:$B$383,0)))</f>
        <v>0</v>
      </c>
      <c r="Y258" s="154">
        <f>_xlfn.IFNA(IF($B258=$B$382,0,INDEX('I.Supplementary 2019-20'!$I$8:$I$191,MATCH($B258,'I.Supplementary 2019-20'!$B$8:$B$191,0))),INDEX('KI 2019-20'!$I$9:$I$383,MATCH($B258,'KI 2019-20'!$B$9:$B$383,0)))</f>
        <v>16.94620688731581</v>
      </c>
      <c r="Z258" s="153">
        <f>_xlfn.IFNA(IF($B258=$B$382,0,INDEX('I.Supplementary 2019-20'!$J$8:$J$191,MATCH($B258,'I.Supplementary 2019-20'!$B$8:$B$191,0))),INDEX('KI 2019-20'!$J$9:$J$383,MATCH($B258,'KI 2019-20'!$B$9:$B$383,0)))</f>
        <v>60.373905123091525</v>
      </c>
      <c r="AA258" s="155">
        <f>_xlfn.IFNA(IF($B258=$B$382,0,INDEX('I.Supplementary 2019-20'!$H$8:$H$191,MATCH($B258,'I.Supplementary 2019-20'!$B$8:$B$191,0))),INDEX('KI 2019-20'!$H$9:$H$383,MATCH($B258,'KI 2019-20'!$B$9:$B$383,0)))</f>
        <v>77.320112010407328</v>
      </c>
      <c r="AC258" s="156">
        <f>I258*('Other inputs'!$C$6/'Other inputs'!$C$5)</f>
        <v>16.534867107740929</v>
      </c>
      <c r="AD258" s="149">
        <f>IF(B258=$B$35,J258*('Other inputs'!$C$6/'Other inputs'!$C$5)-('Other inputs'!$C$18/1000000),J258*('Other inputs'!$C$6/'Other inputs'!$C$5))</f>
        <v>0.68744905676129275</v>
      </c>
      <c r="AE258" s="149">
        <f>K258*('Other inputs'!$C$6/'Other inputs'!$C$5)</f>
        <v>0</v>
      </c>
      <c r="AF258" s="149">
        <f>L258*('Other inputs'!$C$6/'Other inputs'!$C$5)</f>
        <v>0</v>
      </c>
      <c r="AG258" s="188">
        <f>M258*('Other inputs'!$C$6/'Other inputs'!$C$5)</f>
        <v>0</v>
      </c>
      <c r="AH258" s="149">
        <f>N258*('Other inputs'!$C$6/'Other inputs'!$C$5)</f>
        <v>52.855300282315383</v>
      </c>
      <c r="AI258" s="149">
        <f>O258*('Other inputs'!$C$6/'Other inputs'!$C$5)</f>
        <v>8.5022937226187754</v>
      </c>
      <c r="AJ258" s="149">
        <f>P258*('Other inputs'!$C$6/'Other inputs'!$C$5)</f>
        <v>0</v>
      </c>
      <c r="AK258" s="149">
        <f>Q258*('Other inputs'!$C$6/'Other inputs'!$C$5)</f>
        <v>0</v>
      </c>
      <c r="AL258" s="188">
        <f>R258*('Other inputs'!$C$6/'Other inputs'!$C$5)</f>
        <v>0</v>
      </c>
      <c r="AM258" s="156">
        <f t="shared" si="46"/>
        <v>69.39016739005632</v>
      </c>
      <c r="AN258" s="149">
        <f t="shared" si="47"/>
        <v>9.1897427793800688</v>
      </c>
      <c r="AO258" s="149">
        <f t="shared" si="48"/>
        <v>0</v>
      </c>
      <c r="AP258" s="149">
        <f t="shared" si="49"/>
        <v>0</v>
      </c>
      <c r="AQ258" s="188">
        <f t="shared" si="50"/>
        <v>0</v>
      </c>
      <c r="AR258" s="149"/>
      <c r="AS258" s="156">
        <f>IF(D258=$C$171,'Other inputs'!$C$12/1000000,SUM(AC258:AG258))</f>
        <v>17.222316164502221</v>
      </c>
      <c r="AT258" s="200">
        <f>IF(D258=$C$171,$Z$171*('Other inputs'!$C$6/'Other inputs'!$C$5),SUM(AH258:AL258))</f>
        <v>61.357594004934157</v>
      </c>
      <c r="AU258" s="210">
        <f t="shared" si="51"/>
        <v>78.579910169436374</v>
      </c>
      <c r="AV258" s="214"/>
      <c r="AW258" s="199">
        <f>IF($G258=1,0,AC258*('Other inputs'!$F$6/'Other inputs'!$F$5))</f>
        <v>16.626304160871292</v>
      </c>
      <c r="AX258" s="200">
        <f>IF($G258=1,0,AD258*('Other inputs'!$F$6/'Other inputs'!$F$5))</f>
        <v>0.69125061836550261</v>
      </c>
      <c r="AY258" s="200">
        <f>IF($G258=1,0,AE258*('Other inputs'!$F$6/'Other inputs'!$F$5))</f>
        <v>0</v>
      </c>
      <c r="AZ258" s="200">
        <f>IF($G258=1,0,AF258*('Other inputs'!$F$6/'Other inputs'!$F$5))</f>
        <v>0</v>
      </c>
      <c r="BA258" s="200">
        <f>IF($G258=1,0,AG258*('Other inputs'!$F$6/'Other inputs'!$F$5))</f>
        <v>0</v>
      </c>
      <c r="BB258" s="199">
        <f>IF($G258=1,0,AH258*('Other inputs'!$C$7/'Other inputs'!$C$6))</f>
        <v>52.855300282315383</v>
      </c>
      <c r="BC258" s="200">
        <f>IF($G258=1,0,AI258*('Other inputs'!$C$7/'Other inputs'!$C$6))</f>
        <v>8.5022937226187754</v>
      </c>
      <c r="BD258" s="200">
        <f>IF($G258=1,0,AJ258*('Other inputs'!$C$7/'Other inputs'!$C$6))</f>
        <v>0</v>
      </c>
      <c r="BE258" s="200">
        <f>IF($G258=1,0,AK258*('Other inputs'!$C$7/'Other inputs'!$C$6))</f>
        <v>0</v>
      </c>
      <c r="BF258" s="200">
        <f>IF($G258=1,0,AL258*('Other inputs'!$C$7/'Other inputs'!$C$6))</f>
        <v>0</v>
      </c>
      <c r="BG258" s="199">
        <f t="shared" si="52"/>
        <v>69.481604443186683</v>
      </c>
      <c r="BH258" s="200">
        <f t="shared" si="53"/>
        <v>9.1935443409842783</v>
      </c>
      <c r="BI258" s="200">
        <f t="shared" si="54"/>
        <v>0</v>
      </c>
      <c r="BJ258" s="200">
        <f t="shared" si="55"/>
        <v>0</v>
      </c>
      <c r="BK258" s="210">
        <f t="shared" si="56"/>
        <v>0</v>
      </c>
      <c r="BL258" s="200"/>
      <c r="BM258" s="199">
        <f>IF(D258=C$171,'Other inputs'!$C$13/1000000,SUM(AW258:BA258))</f>
        <v>17.317554779236794</v>
      </c>
      <c r="BN258" s="200">
        <f>IF(B258=$B$171,$AT$171*('Other inputs'!$C$7/'Other inputs'!$C$6),SUM(BB258:BF258))</f>
        <v>61.357594004934157</v>
      </c>
      <c r="BO258" s="188">
        <f t="shared" si="57"/>
        <v>78.675148784170943</v>
      </c>
    </row>
    <row r="259" spans="2:67">
      <c r="B259" s="121" t="str">
        <f>'KI 2019-20'!B260</f>
        <v>E1540</v>
      </c>
      <c r="C259" s="160" t="str">
        <f t="shared" si="44"/>
        <v>E1540</v>
      </c>
      <c r="D259" s="160" t="str">
        <f t="shared" si="45"/>
        <v>E1540</v>
      </c>
      <c r="E259" t="str">
        <f>INDEX('KI 2019-20'!D$9:D$383,MATCH($B259,'KI 2019-20'!$B$9:$B$383,0))</f>
        <v>SD</v>
      </c>
      <c r="F259">
        <f>INDEX('KI 2019-20'!E$9:E$383,MATCH($B259,'KI 2019-20'!$B$9:$B$383,0))</f>
        <v>0</v>
      </c>
      <c r="G259" s="119">
        <v>0</v>
      </c>
      <c r="H259" s="120" t="str">
        <f>INDEX('KI 2019-20'!F$9:F$383,MATCH($B259,'KI 2019-20'!$B$9:$B$383,0))</f>
        <v>Rochford</v>
      </c>
      <c r="I259" s="154">
        <f>_xlfn.IFNA(IF($B259=$B$382,0,INDEX('I.Supplementary 2019-20'!N$8:N$191,MATCH($B259,'I.Supplementary 2019-20'!$B$8:$B$191,0))),INDEX('KI 2019-20'!N$9:N$383,MATCH($B259,'KI 2019-20'!$B$9:$B$383,0)))</f>
        <v>0</v>
      </c>
      <c r="J259" s="153">
        <f>_xlfn.IFNA(IF($B259=$B$382,0,INDEX('I.Supplementary 2019-20'!O$8:O$191,MATCH($B259,'I.Supplementary 2019-20'!$B$8:$B$191,0))),INDEX('KI 2019-20'!O$9:O$383,MATCH($B259,'KI 2019-20'!$B$9:$B$383,0)))</f>
        <v>0</v>
      </c>
      <c r="K259" s="153">
        <f>_xlfn.IFNA(IF($B259=$B$382,0,INDEX('I.Supplementary 2019-20'!P$8:P$191,MATCH($B259,'I.Supplementary 2019-20'!$B$8:$B$191,0))),INDEX('KI 2019-20'!P$9:P$383,MATCH($B259,'KI 2019-20'!$B$9:$B$383,0)))</f>
        <v>0</v>
      </c>
      <c r="L259" s="153">
        <f>_xlfn.IFNA(IF($B259=$B$382,0,INDEX('I.Supplementary 2019-20'!Q$8:Q$191,MATCH($B259,'I.Supplementary 2019-20'!$B$8:$B$191,0))),INDEX('KI 2019-20'!Q$9:Q$383,MATCH($B259,'KI 2019-20'!$B$9:$B$383,0)))</f>
        <v>0</v>
      </c>
      <c r="M259" s="155">
        <f>_xlfn.IFNA(IF($B259=$B$382,0,INDEX('I.Supplementary 2019-20'!R$8:R$191,MATCH($B259,'I.Supplementary 2019-20'!$B$8:$B$191,0))),INDEX('KI 2019-20'!R$9:R$383,MATCH($B259,'KI 2019-20'!$B$9:$B$383,0)))</f>
        <v>0</v>
      </c>
      <c r="N259" s="153">
        <f>_xlfn.IFNA(IF($B259=$B$382,0,INDEX('I.Supplementary 2019-20'!S$8:S$191,MATCH($B259,'I.Supplementary 2019-20'!$B$8:$B$191,0))),INDEX('KI 2019-20'!S$9:S$383,MATCH($B259,'KI 2019-20'!$B$9:$B$383,0)))</f>
        <v>0</v>
      </c>
      <c r="O259" s="153">
        <f>_xlfn.IFNA(IF($B259=$B$382,0,INDEX('I.Supplementary 2019-20'!T$8:T$191,MATCH($B259,'I.Supplementary 2019-20'!$B$8:$B$191,0))),INDEX('KI 2019-20'!T$9:T$383,MATCH($B259,'KI 2019-20'!$B$9:$B$383,0)))</f>
        <v>1.7099433634618249</v>
      </c>
      <c r="P259" s="153">
        <f>_xlfn.IFNA(IF($B259=$B$382,0,INDEX('I.Supplementary 2019-20'!U$8:U$191,MATCH($B259,'I.Supplementary 2019-20'!$B$8:$B$191,0))),INDEX('KI 2019-20'!U$9:U$383,MATCH($B259,'KI 2019-20'!$B$9:$B$383,0)))</f>
        <v>0</v>
      </c>
      <c r="Q259" s="153">
        <f>_xlfn.IFNA(IF($B259=$B$382,0,INDEX('I.Supplementary 2019-20'!V$8:V$191,MATCH($B259,'I.Supplementary 2019-20'!$B$8:$B$191,0))),INDEX('KI 2019-20'!V$9:V$383,MATCH($B259,'KI 2019-20'!$B$9:$B$383,0)))</f>
        <v>0</v>
      </c>
      <c r="R259" s="155">
        <f>_xlfn.IFNA(IF($B259=$B$382,0,INDEX('I.Supplementary 2019-20'!W$8:W$191,MATCH($B259,'I.Supplementary 2019-20'!$B$8:$B$191,0))),INDEX('KI 2019-20'!W$9:W$383,MATCH($B259,'KI 2019-20'!$B$9:$B$383,0)))</f>
        <v>0</v>
      </c>
      <c r="S259" s="153">
        <f>_xlfn.IFNA(IF($B259=$B$382,0,INDEX('I.Supplementary 2019-20'!X$8:X$191,MATCH($B259,'I.Supplementary 2019-20'!$B$8:$B$191,0))),INDEX('KI 2019-20'!X$9:X$383,MATCH($B259,'KI 2019-20'!$B$9:$B$383,0)))</f>
        <v>0</v>
      </c>
      <c r="T259" s="153">
        <f>_xlfn.IFNA(IF($B259=$B$382,0,INDEX('I.Supplementary 2019-20'!Y$8:Y$191,MATCH($B259,'I.Supplementary 2019-20'!$B$8:$B$191,0))),INDEX('KI 2019-20'!Y$9:Y$383,MATCH($B259,'KI 2019-20'!$B$9:$B$383,0)))</f>
        <v>1.7099433634618249</v>
      </c>
      <c r="U259" s="153">
        <f>_xlfn.IFNA(IF($B259=$B$382,0,INDEX('I.Supplementary 2019-20'!Z$8:Z$191,MATCH($B259,'I.Supplementary 2019-20'!$B$8:$B$191,0))),INDEX('KI 2019-20'!Z$9:Z$383,MATCH($B259,'KI 2019-20'!$B$9:$B$383,0)))</f>
        <v>0</v>
      </c>
      <c r="V259" s="153">
        <f>_xlfn.IFNA(IF($B259=$B$382,0,INDEX('I.Supplementary 2019-20'!AA$8:AA$191,MATCH($B259,'I.Supplementary 2019-20'!$B$8:$B$191,0))),INDEX('KI 2019-20'!AA$9:AA$383,MATCH($B259,'KI 2019-20'!$B$9:$B$383,0)))</f>
        <v>0</v>
      </c>
      <c r="W259" s="155">
        <f>_xlfn.IFNA(IF($B259=$B$382,0,INDEX('I.Supplementary 2019-20'!AB$8:AB$191,MATCH($B259,'I.Supplementary 2019-20'!$B$8:$B$191,0))),INDEX('KI 2019-20'!AB$9:AB$383,MATCH($B259,'KI 2019-20'!$B$9:$B$383,0)))</f>
        <v>0</v>
      </c>
      <c r="Y259" s="154">
        <f>_xlfn.IFNA(IF($B259=$B$382,0,INDEX('I.Supplementary 2019-20'!$I$8:$I$191,MATCH($B259,'I.Supplementary 2019-20'!$B$8:$B$191,0))),INDEX('KI 2019-20'!$I$9:$I$383,MATCH($B259,'KI 2019-20'!$B$9:$B$383,0)))</f>
        <v>0</v>
      </c>
      <c r="Z259" s="153">
        <f>_xlfn.IFNA(IF($B259=$B$382,0,INDEX('I.Supplementary 2019-20'!$J$8:$J$191,MATCH($B259,'I.Supplementary 2019-20'!$B$8:$B$191,0))),INDEX('KI 2019-20'!$J$9:$J$383,MATCH($B259,'KI 2019-20'!$B$9:$B$383,0)))</f>
        <v>1.7099433634618249</v>
      </c>
      <c r="AA259" s="155">
        <f>_xlfn.IFNA(IF($B259=$B$382,0,INDEX('I.Supplementary 2019-20'!$H$8:$H$191,MATCH($B259,'I.Supplementary 2019-20'!$B$8:$B$191,0))),INDEX('KI 2019-20'!$H$9:$H$383,MATCH($B259,'KI 2019-20'!$B$9:$B$383,0)))</f>
        <v>1.7099433634618249</v>
      </c>
      <c r="AC259" s="156">
        <f>I259*('Other inputs'!$C$6/'Other inputs'!$C$5)</f>
        <v>0</v>
      </c>
      <c r="AD259" s="149">
        <f>IF(B259=$B$35,J259*('Other inputs'!$C$6/'Other inputs'!$C$5)-('Other inputs'!$C$18/1000000),J259*('Other inputs'!$C$6/'Other inputs'!$C$5))</f>
        <v>0</v>
      </c>
      <c r="AE259" s="149">
        <f>K259*('Other inputs'!$C$6/'Other inputs'!$C$5)</f>
        <v>0</v>
      </c>
      <c r="AF259" s="149">
        <f>L259*('Other inputs'!$C$6/'Other inputs'!$C$5)</f>
        <v>0</v>
      </c>
      <c r="AG259" s="188">
        <f>M259*('Other inputs'!$C$6/'Other inputs'!$C$5)</f>
        <v>0</v>
      </c>
      <c r="AH259" s="149">
        <f>N259*('Other inputs'!$C$6/'Other inputs'!$C$5)</f>
        <v>0</v>
      </c>
      <c r="AI259" s="149">
        <f>O259*('Other inputs'!$C$6/'Other inputs'!$C$5)</f>
        <v>1.7378039477952152</v>
      </c>
      <c r="AJ259" s="149">
        <f>P259*('Other inputs'!$C$6/'Other inputs'!$C$5)</f>
        <v>0</v>
      </c>
      <c r="AK259" s="149">
        <f>Q259*('Other inputs'!$C$6/'Other inputs'!$C$5)</f>
        <v>0</v>
      </c>
      <c r="AL259" s="188">
        <f>R259*('Other inputs'!$C$6/'Other inputs'!$C$5)</f>
        <v>0</v>
      </c>
      <c r="AM259" s="156">
        <f t="shared" si="46"/>
        <v>0</v>
      </c>
      <c r="AN259" s="149">
        <f t="shared" si="47"/>
        <v>1.7378039477952152</v>
      </c>
      <c r="AO259" s="149">
        <f t="shared" si="48"/>
        <v>0</v>
      </c>
      <c r="AP259" s="149">
        <f t="shared" si="49"/>
        <v>0</v>
      </c>
      <c r="AQ259" s="188">
        <f t="shared" si="50"/>
        <v>0</v>
      </c>
      <c r="AR259" s="149"/>
      <c r="AS259" s="156">
        <f>IF(D259=$C$171,'Other inputs'!$C$12/1000000,SUM(AC259:AG259))</f>
        <v>0</v>
      </c>
      <c r="AT259" s="200">
        <f>IF(D259=$C$171,$Z$171*('Other inputs'!$C$6/'Other inputs'!$C$5),SUM(AH259:AL259))</f>
        <v>1.7378039477952152</v>
      </c>
      <c r="AU259" s="210">
        <f t="shared" si="51"/>
        <v>1.7378039477952152</v>
      </c>
      <c r="AV259" s="214"/>
      <c r="AW259" s="199">
        <f>IF($G259=1,0,AC259*('Other inputs'!$F$6/'Other inputs'!$F$5))</f>
        <v>0</v>
      </c>
      <c r="AX259" s="200">
        <f>IF($G259=1,0,AD259*('Other inputs'!$F$6/'Other inputs'!$F$5))</f>
        <v>0</v>
      </c>
      <c r="AY259" s="200">
        <f>IF($G259=1,0,AE259*('Other inputs'!$F$6/'Other inputs'!$F$5))</f>
        <v>0</v>
      </c>
      <c r="AZ259" s="200">
        <f>IF($G259=1,0,AF259*('Other inputs'!$F$6/'Other inputs'!$F$5))</f>
        <v>0</v>
      </c>
      <c r="BA259" s="200">
        <f>IF($G259=1,0,AG259*('Other inputs'!$F$6/'Other inputs'!$F$5))</f>
        <v>0</v>
      </c>
      <c r="BB259" s="199">
        <f>IF($G259=1,0,AH259*('Other inputs'!$C$7/'Other inputs'!$C$6))</f>
        <v>0</v>
      </c>
      <c r="BC259" s="200">
        <f>IF($G259=1,0,AI259*('Other inputs'!$C$7/'Other inputs'!$C$6))</f>
        <v>1.7378039477952152</v>
      </c>
      <c r="BD259" s="200">
        <f>IF($G259=1,0,AJ259*('Other inputs'!$C$7/'Other inputs'!$C$6))</f>
        <v>0</v>
      </c>
      <c r="BE259" s="200">
        <f>IF($G259=1,0,AK259*('Other inputs'!$C$7/'Other inputs'!$C$6))</f>
        <v>0</v>
      </c>
      <c r="BF259" s="200">
        <f>IF($G259=1,0,AL259*('Other inputs'!$C$7/'Other inputs'!$C$6))</f>
        <v>0</v>
      </c>
      <c r="BG259" s="199">
        <f t="shared" si="52"/>
        <v>0</v>
      </c>
      <c r="BH259" s="200">
        <f t="shared" si="53"/>
        <v>1.7378039477952152</v>
      </c>
      <c r="BI259" s="200">
        <f t="shared" si="54"/>
        <v>0</v>
      </c>
      <c r="BJ259" s="200">
        <f t="shared" si="55"/>
        <v>0</v>
      </c>
      <c r="BK259" s="210">
        <f t="shared" si="56"/>
        <v>0</v>
      </c>
      <c r="BL259" s="200"/>
      <c r="BM259" s="199">
        <f>IF(D259=C$171,'Other inputs'!$C$13/1000000,SUM(AW259:BA259))</f>
        <v>0</v>
      </c>
      <c r="BN259" s="200">
        <f>IF(B259=$B$171,$AT$171*('Other inputs'!$C$7/'Other inputs'!$C$6),SUM(BB259:BF259))</f>
        <v>1.7378039477952152</v>
      </c>
      <c r="BO259" s="188">
        <f t="shared" si="57"/>
        <v>1.7378039477952152</v>
      </c>
    </row>
    <row r="260" spans="2:67">
      <c r="B260" s="121" t="str">
        <f>'KI 2019-20'!B261</f>
        <v>E2341</v>
      </c>
      <c r="C260" s="160" t="str">
        <f t="shared" si="44"/>
        <v>E2341</v>
      </c>
      <c r="D260" s="160" t="str">
        <f t="shared" si="45"/>
        <v>E2341</v>
      </c>
      <c r="E260" t="str">
        <f>INDEX('KI 2019-20'!D$9:D$383,MATCH($B260,'KI 2019-20'!$B$9:$B$383,0))</f>
        <v>SD</v>
      </c>
      <c r="F260" t="str">
        <f>INDEX('KI 2019-20'!E$9:E$383,MATCH($B260,'KI 2019-20'!$B$9:$B$383,0))</f>
        <v>P1909</v>
      </c>
      <c r="G260" s="119">
        <v>0</v>
      </c>
      <c r="H260" s="120" t="str">
        <f>INDEX('KI 2019-20'!F$9:F$383,MATCH($B260,'KI 2019-20'!$B$9:$B$383,0))</f>
        <v>Rossendale</v>
      </c>
      <c r="I260" s="154">
        <f>_xlfn.IFNA(IF($B260=$B$382,0,INDEX('I.Supplementary 2019-20'!N$8:N$191,MATCH($B260,'I.Supplementary 2019-20'!$B$8:$B$191,0))),INDEX('KI 2019-20'!N$9:N$383,MATCH($B260,'KI 2019-20'!$B$9:$B$383,0)))</f>
        <v>0</v>
      </c>
      <c r="J260" s="153">
        <f>_xlfn.IFNA(IF($B260=$B$382,0,INDEX('I.Supplementary 2019-20'!O$8:O$191,MATCH($B260,'I.Supplementary 2019-20'!$B$8:$B$191,0))),INDEX('KI 2019-20'!O$9:O$383,MATCH($B260,'KI 2019-20'!$B$9:$B$383,0)))</f>
        <v>0</v>
      </c>
      <c r="K260" s="153">
        <f>_xlfn.IFNA(IF($B260=$B$382,0,INDEX('I.Supplementary 2019-20'!P$8:P$191,MATCH($B260,'I.Supplementary 2019-20'!$B$8:$B$191,0))),INDEX('KI 2019-20'!P$9:P$383,MATCH($B260,'KI 2019-20'!$B$9:$B$383,0)))</f>
        <v>0</v>
      </c>
      <c r="L260" s="153">
        <f>_xlfn.IFNA(IF($B260=$B$382,0,INDEX('I.Supplementary 2019-20'!Q$8:Q$191,MATCH($B260,'I.Supplementary 2019-20'!$B$8:$B$191,0))),INDEX('KI 2019-20'!Q$9:Q$383,MATCH($B260,'KI 2019-20'!$B$9:$B$383,0)))</f>
        <v>0</v>
      </c>
      <c r="M260" s="155">
        <f>_xlfn.IFNA(IF($B260=$B$382,0,INDEX('I.Supplementary 2019-20'!R$8:R$191,MATCH($B260,'I.Supplementary 2019-20'!$B$8:$B$191,0))),INDEX('KI 2019-20'!R$9:R$383,MATCH($B260,'KI 2019-20'!$B$9:$B$383,0)))</f>
        <v>0</v>
      </c>
      <c r="N260" s="153">
        <f>_xlfn.IFNA(IF($B260=$B$382,0,INDEX('I.Supplementary 2019-20'!S$8:S$191,MATCH($B260,'I.Supplementary 2019-20'!$B$8:$B$191,0))),INDEX('KI 2019-20'!S$9:S$383,MATCH($B260,'KI 2019-20'!$B$9:$B$383,0)))</f>
        <v>0</v>
      </c>
      <c r="O260" s="153">
        <f>_xlfn.IFNA(IF($B260=$B$382,0,INDEX('I.Supplementary 2019-20'!T$8:T$191,MATCH($B260,'I.Supplementary 2019-20'!$B$8:$B$191,0))),INDEX('KI 2019-20'!T$9:T$383,MATCH($B260,'KI 2019-20'!$B$9:$B$383,0)))</f>
        <v>2.1446149834243822</v>
      </c>
      <c r="P260" s="153">
        <f>_xlfn.IFNA(IF($B260=$B$382,0,INDEX('I.Supplementary 2019-20'!U$8:U$191,MATCH($B260,'I.Supplementary 2019-20'!$B$8:$B$191,0))),INDEX('KI 2019-20'!U$9:U$383,MATCH($B260,'KI 2019-20'!$B$9:$B$383,0)))</f>
        <v>0</v>
      </c>
      <c r="Q260" s="153">
        <f>_xlfn.IFNA(IF($B260=$B$382,0,INDEX('I.Supplementary 2019-20'!V$8:V$191,MATCH($B260,'I.Supplementary 2019-20'!$B$8:$B$191,0))),INDEX('KI 2019-20'!V$9:V$383,MATCH($B260,'KI 2019-20'!$B$9:$B$383,0)))</f>
        <v>0</v>
      </c>
      <c r="R260" s="155">
        <f>_xlfn.IFNA(IF($B260=$B$382,0,INDEX('I.Supplementary 2019-20'!W$8:W$191,MATCH($B260,'I.Supplementary 2019-20'!$B$8:$B$191,0))),INDEX('KI 2019-20'!W$9:W$383,MATCH($B260,'KI 2019-20'!$B$9:$B$383,0)))</f>
        <v>0</v>
      </c>
      <c r="S260" s="153">
        <f>_xlfn.IFNA(IF($B260=$B$382,0,INDEX('I.Supplementary 2019-20'!X$8:X$191,MATCH($B260,'I.Supplementary 2019-20'!$B$8:$B$191,0))),INDEX('KI 2019-20'!X$9:X$383,MATCH($B260,'KI 2019-20'!$B$9:$B$383,0)))</f>
        <v>0</v>
      </c>
      <c r="T260" s="153">
        <f>_xlfn.IFNA(IF($B260=$B$382,0,INDEX('I.Supplementary 2019-20'!Y$8:Y$191,MATCH($B260,'I.Supplementary 2019-20'!$B$8:$B$191,0))),INDEX('KI 2019-20'!Y$9:Y$383,MATCH($B260,'KI 2019-20'!$B$9:$B$383,0)))</f>
        <v>2.1446149834243822</v>
      </c>
      <c r="U260" s="153">
        <f>_xlfn.IFNA(IF($B260=$B$382,0,INDEX('I.Supplementary 2019-20'!Z$8:Z$191,MATCH($B260,'I.Supplementary 2019-20'!$B$8:$B$191,0))),INDEX('KI 2019-20'!Z$9:Z$383,MATCH($B260,'KI 2019-20'!$B$9:$B$383,0)))</f>
        <v>0</v>
      </c>
      <c r="V260" s="153">
        <f>_xlfn.IFNA(IF($B260=$B$382,0,INDEX('I.Supplementary 2019-20'!AA$8:AA$191,MATCH($B260,'I.Supplementary 2019-20'!$B$8:$B$191,0))),INDEX('KI 2019-20'!AA$9:AA$383,MATCH($B260,'KI 2019-20'!$B$9:$B$383,0)))</f>
        <v>0</v>
      </c>
      <c r="W260" s="155">
        <f>_xlfn.IFNA(IF($B260=$B$382,0,INDEX('I.Supplementary 2019-20'!AB$8:AB$191,MATCH($B260,'I.Supplementary 2019-20'!$B$8:$B$191,0))),INDEX('KI 2019-20'!AB$9:AB$383,MATCH($B260,'KI 2019-20'!$B$9:$B$383,0)))</f>
        <v>0</v>
      </c>
      <c r="Y260" s="154">
        <f>_xlfn.IFNA(IF($B260=$B$382,0,INDEX('I.Supplementary 2019-20'!$I$8:$I$191,MATCH($B260,'I.Supplementary 2019-20'!$B$8:$B$191,0))),INDEX('KI 2019-20'!$I$9:$I$383,MATCH($B260,'KI 2019-20'!$B$9:$B$383,0)))</f>
        <v>0</v>
      </c>
      <c r="Z260" s="153">
        <f>_xlfn.IFNA(IF($B260=$B$382,0,INDEX('I.Supplementary 2019-20'!$J$8:$J$191,MATCH($B260,'I.Supplementary 2019-20'!$B$8:$B$191,0))),INDEX('KI 2019-20'!$J$9:$J$383,MATCH($B260,'KI 2019-20'!$B$9:$B$383,0)))</f>
        <v>2.1446149834243822</v>
      </c>
      <c r="AA260" s="155">
        <f>_xlfn.IFNA(IF($B260=$B$382,0,INDEX('I.Supplementary 2019-20'!$H$8:$H$191,MATCH($B260,'I.Supplementary 2019-20'!$B$8:$B$191,0))),INDEX('KI 2019-20'!$H$9:$H$383,MATCH($B260,'KI 2019-20'!$B$9:$B$383,0)))</f>
        <v>2.1446149834243822</v>
      </c>
      <c r="AC260" s="156">
        <f>I260*('Other inputs'!$C$6/'Other inputs'!$C$5)</f>
        <v>0</v>
      </c>
      <c r="AD260" s="149">
        <f>IF(B260=$B$35,J260*('Other inputs'!$C$6/'Other inputs'!$C$5)-('Other inputs'!$C$18/1000000),J260*('Other inputs'!$C$6/'Other inputs'!$C$5))</f>
        <v>0</v>
      </c>
      <c r="AE260" s="149">
        <f>K260*('Other inputs'!$C$6/'Other inputs'!$C$5)</f>
        <v>0</v>
      </c>
      <c r="AF260" s="149">
        <f>L260*('Other inputs'!$C$6/'Other inputs'!$C$5)</f>
        <v>0</v>
      </c>
      <c r="AG260" s="188">
        <f>M260*('Other inputs'!$C$6/'Other inputs'!$C$5)</f>
        <v>0</v>
      </c>
      <c r="AH260" s="149">
        <f>N260*('Other inputs'!$C$6/'Other inputs'!$C$5)</f>
        <v>0</v>
      </c>
      <c r="AI260" s="149">
        <f>O260*('Other inputs'!$C$6/'Other inputs'!$C$5)</f>
        <v>2.1795577937449426</v>
      </c>
      <c r="AJ260" s="149">
        <f>P260*('Other inputs'!$C$6/'Other inputs'!$C$5)</f>
        <v>0</v>
      </c>
      <c r="AK260" s="149">
        <f>Q260*('Other inputs'!$C$6/'Other inputs'!$C$5)</f>
        <v>0</v>
      </c>
      <c r="AL260" s="188">
        <f>R260*('Other inputs'!$C$6/'Other inputs'!$C$5)</f>
        <v>0</v>
      </c>
      <c r="AM260" s="156">
        <f t="shared" si="46"/>
        <v>0</v>
      </c>
      <c r="AN260" s="149">
        <f t="shared" si="47"/>
        <v>2.1795577937449426</v>
      </c>
      <c r="AO260" s="149">
        <f t="shared" si="48"/>
        <v>0</v>
      </c>
      <c r="AP260" s="149">
        <f t="shared" si="49"/>
        <v>0</v>
      </c>
      <c r="AQ260" s="188">
        <f t="shared" si="50"/>
        <v>0</v>
      </c>
      <c r="AR260" s="149"/>
      <c r="AS260" s="156">
        <f>IF(D260=$C$171,'Other inputs'!$C$12/1000000,SUM(AC260:AG260))</f>
        <v>0</v>
      </c>
      <c r="AT260" s="200">
        <f>IF(D260=$C$171,$Z$171*('Other inputs'!$C$6/'Other inputs'!$C$5),SUM(AH260:AL260))</f>
        <v>2.1795577937449426</v>
      </c>
      <c r="AU260" s="210">
        <f t="shared" si="51"/>
        <v>2.1795577937449426</v>
      </c>
      <c r="AV260" s="214"/>
      <c r="AW260" s="199">
        <f>IF($G260=1,0,AC260*('Other inputs'!$F$6/'Other inputs'!$F$5))</f>
        <v>0</v>
      </c>
      <c r="AX260" s="200">
        <f>IF($G260=1,0,AD260*('Other inputs'!$F$6/'Other inputs'!$F$5))</f>
        <v>0</v>
      </c>
      <c r="AY260" s="200">
        <f>IF($G260=1,0,AE260*('Other inputs'!$F$6/'Other inputs'!$F$5))</f>
        <v>0</v>
      </c>
      <c r="AZ260" s="200">
        <f>IF($G260=1,0,AF260*('Other inputs'!$F$6/'Other inputs'!$F$5))</f>
        <v>0</v>
      </c>
      <c r="BA260" s="200">
        <f>IF($G260=1,0,AG260*('Other inputs'!$F$6/'Other inputs'!$F$5))</f>
        <v>0</v>
      </c>
      <c r="BB260" s="199">
        <f>IF($G260=1,0,AH260*('Other inputs'!$C$7/'Other inputs'!$C$6))</f>
        <v>0</v>
      </c>
      <c r="BC260" s="200">
        <f>IF($G260=1,0,AI260*('Other inputs'!$C$7/'Other inputs'!$C$6))</f>
        <v>2.1795577937449426</v>
      </c>
      <c r="BD260" s="200">
        <f>IF($G260=1,0,AJ260*('Other inputs'!$C$7/'Other inputs'!$C$6))</f>
        <v>0</v>
      </c>
      <c r="BE260" s="200">
        <f>IF($G260=1,0,AK260*('Other inputs'!$C$7/'Other inputs'!$C$6))</f>
        <v>0</v>
      </c>
      <c r="BF260" s="200">
        <f>IF($G260=1,0,AL260*('Other inputs'!$C$7/'Other inputs'!$C$6))</f>
        <v>0</v>
      </c>
      <c r="BG260" s="199">
        <f t="shared" si="52"/>
        <v>0</v>
      </c>
      <c r="BH260" s="200">
        <f t="shared" si="53"/>
        <v>2.1795577937449426</v>
      </c>
      <c r="BI260" s="200">
        <f t="shared" si="54"/>
        <v>0</v>
      </c>
      <c r="BJ260" s="200">
        <f t="shared" si="55"/>
        <v>0</v>
      </c>
      <c r="BK260" s="210">
        <f t="shared" si="56"/>
        <v>0</v>
      </c>
      <c r="BL260" s="200"/>
      <c r="BM260" s="199">
        <f>IF(D260=C$171,'Other inputs'!$C$13/1000000,SUM(AW260:BA260))</f>
        <v>0</v>
      </c>
      <c r="BN260" s="200">
        <f>IF(B260=$B$171,$AT$171*('Other inputs'!$C$7/'Other inputs'!$C$6),SUM(BB260:BF260))</f>
        <v>2.1795577937449426</v>
      </c>
      <c r="BO260" s="188">
        <f t="shared" si="57"/>
        <v>2.1795577937449426</v>
      </c>
    </row>
    <row r="261" spans="2:67">
      <c r="B261" s="121" t="str">
        <f>'KI 2019-20'!B262</f>
        <v>E1436</v>
      </c>
      <c r="C261" s="160" t="str">
        <f t="shared" si="44"/>
        <v>E1436</v>
      </c>
      <c r="D261" s="160" t="str">
        <f t="shared" si="45"/>
        <v>E1436</v>
      </c>
      <c r="E261" t="str">
        <f>INDEX('KI 2019-20'!D$9:D$383,MATCH($B261,'KI 2019-20'!$B$9:$B$383,0))</f>
        <v>SD</v>
      </c>
      <c r="F261" t="str">
        <f>INDEX('KI 2019-20'!E$9:E$383,MATCH($B261,'KI 2019-20'!$B$9:$B$383,0))</f>
        <v>P1914</v>
      </c>
      <c r="G261" s="119">
        <v>0</v>
      </c>
      <c r="H261" s="120" t="str">
        <f>INDEX('KI 2019-20'!F$9:F$383,MATCH($B261,'KI 2019-20'!$B$9:$B$383,0))</f>
        <v>Rother</v>
      </c>
      <c r="I261" s="154">
        <f>_xlfn.IFNA(IF($B261=$B$382,0,INDEX('I.Supplementary 2019-20'!N$8:N$191,MATCH($B261,'I.Supplementary 2019-20'!$B$8:$B$191,0))),INDEX('KI 2019-20'!N$9:N$383,MATCH($B261,'KI 2019-20'!$B$9:$B$383,0)))</f>
        <v>0</v>
      </c>
      <c r="J261" s="153">
        <f>_xlfn.IFNA(IF($B261=$B$382,0,INDEX('I.Supplementary 2019-20'!O$8:O$191,MATCH($B261,'I.Supplementary 2019-20'!$B$8:$B$191,0))),INDEX('KI 2019-20'!O$9:O$383,MATCH($B261,'KI 2019-20'!$B$9:$B$383,0)))</f>
        <v>0</v>
      </c>
      <c r="K261" s="153">
        <f>_xlfn.IFNA(IF($B261=$B$382,0,INDEX('I.Supplementary 2019-20'!P$8:P$191,MATCH($B261,'I.Supplementary 2019-20'!$B$8:$B$191,0))),INDEX('KI 2019-20'!P$9:P$383,MATCH($B261,'KI 2019-20'!$B$9:$B$383,0)))</f>
        <v>0</v>
      </c>
      <c r="L261" s="153">
        <f>_xlfn.IFNA(IF($B261=$B$382,0,INDEX('I.Supplementary 2019-20'!Q$8:Q$191,MATCH($B261,'I.Supplementary 2019-20'!$B$8:$B$191,0))),INDEX('KI 2019-20'!Q$9:Q$383,MATCH($B261,'KI 2019-20'!$B$9:$B$383,0)))</f>
        <v>0</v>
      </c>
      <c r="M261" s="155">
        <f>_xlfn.IFNA(IF($B261=$B$382,0,INDEX('I.Supplementary 2019-20'!R$8:R$191,MATCH($B261,'I.Supplementary 2019-20'!$B$8:$B$191,0))),INDEX('KI 2019-20'!R$9:R$383,MATCH($B261,'KI 2019-20'!$B$9:$B$383,0)))</f>
        <v>0</v>
      </c>
      <c r="N261" s="153">
        <f>_xlfn.IFNA(IF($B261=$B$382,0,INDEX('I.Supplementary 2019-20'!S$8:S$191,MATCH($B261,'I.Supplementary 2019-20'!$B$8:$B$191,0))),INDEX('KI 2019-20'!S$9:S$383,MATCH($B261,'KI 2019-20'!$B$9:$B$383,0)))</f>
        <v>0</v>
      </c>
      <c r="O261" s="153">
        <f>_xlfn.IFNA(IF($B261=$B$382,0,INDEX('I.Supplementary 2019-20'!T$8:T$191,MATCH($B261,'I.Supplementary 2019-20'!$B$8:$B$191,0))),INDEX('KI 2019-20'!T$9:T$383,MATCH($B261,'KI 2019-20'!$B$9:$B$383,0)))</f>
        <v>2.3373226945388881</v>
      </c>
      <c r="P261" s="153">
        <f>_xlfn.IFNA(IF($B261=$B$382,0,INDEX('I.Supplementary 2019-20'!U$8:U$191,MATCH($B261,'I.Supplementary 2019-20'!$B$8:$B$191,0))),INDEX('KI 2019-20'!U$9:U$383,MATCH($B261,'KI 2019-20'!$B$9:$B$383,0)))</f>
        <v>0</v>
      </c>
      <c r="Q261" s="153">
        <f>_xlfn.IFNA(IF($B261=$B$382,0,INDEX('I.Supplementary 2019-20'!V$8:V$191,MATCH($B261,'I.Supplementary 2019-20'!$B$8:$B$191,0))),INDEX('KI 2019-20'!V$9:V$383,MATCH($B261,'KI 2019-20'!$B$9:$B$383,0)))</f>
        <v>0</v>
      </c>
      <c r="R261" s="155">
        <f>_xlfn.IFNA(IF($B261=$B$382,0,INDEX('I.Supplementary 2019-20'!W$8:W$191,MATCH($B261,'I.Supplementary 2019-20'!$B$8:$B$191,0))),INDEX('KI 2019-20'!W$9:W$383,MATCH($B261,'KI 2019-20'!$B$9:$B$383,0)))</f>
        <v>0</v>
      </c>
      <c r="S261" s="153">
        <f>_xlfn.IFNA(IF($B261=$B$382,0,INDEX('I.Supplementary 2019-20'!X$8:X$191,MATCH($B261,'I.Supplementary 2019-20'!$B$8:$B$191,0))),INDEX('KI 2019-20'!X$9:X$383,MATCH($B261,'KI 2019-20'!$B$9:$B$383,0)))</f>
        <v>0</v>
      </c>
      <c r="T261" s="153">
        <f>_xlfn.IFNA(IF($B261=$B$382,0,INDEX('I.Supplementary 2019-20'!Y$8:Y$191,MATCH($B261,'I.Supplementary 2019-20'!$B$8:$B$191,0))),INDEX('KI 2019-20'!Y$9:Y$383,MATCH($B261,'KI 2019-20'!$B$9:$B$383,0)))</f>
        <v>2.3373226945388881</v>
      </c>
      <c r="U261" s="153">
        <f>_xlfn.IFNA(IF($B261=$B$382,0,INDEX('I.Supplementary 2019-20'!Z$8:Z$191,MATCH($B261,'I.Supplementary 2019-20'!$B$8:$B$191,0))),INDEX('KI 2019-20'!Z$9:Z$383,MATCH($B261,'KI 2019-20'!$B$9:$B$383,0)))</f>
        <v>0</v>
      </c>
      <c r="V261" s="153">
        <f>_xlfn.IFNA(IF($B261=$B$382,0,INDEX('I.Supplementary 2019-20'!AA$8:AA$191,MATCH($B261,'I.Supplementary 2019-20'!$B$8:$B$191,0))),INDEX('KI 2019-20'!AA$9:AA$383,MATCH($B261,'KI 2019-20'!$B$9:$B$383,0)))</f>
        <v>0</v>
      </c>
      <c r="W261" s="155">
        <f>_xlfn.IFNA(IF($B261=$B$382,0,INDEX('I.Supplementary 2019-20'!AB$8:AB$191,MATCH($B261,'I.Supplementary 2019-20'!$B$8:$B$191,0))),INDEX('KI 2019-20'!AB$9:AB$383,MATCH($B261,'KI 2019-20'!$B$9:$B$383,0)))</f>
        <v>0</v>
      </c>
      <c r="Y261" s="154">
        <f>_xlfn.IFNA(IF($B261=$B$382,0,INDEX('I.Supplementary 2019-20'!$I$8:$I$191,MATCH($B261,'I.Supplementary 2019-20'!$B$8:$B$191,0))),INDEX('KI 2019-20'!$I$9:$I$383,MATCH($B261,'KI 2019-20'!$B$9:$B$383,0)))</f>
        <v>0</v>
      </c>
      <c r="Z261" s="153">
        <f>_xlfn.IFNA(IF($B261=$B$382,0,INDEX('I.Supplementary 2019-20'!$J$8:$J$191,MATCH($B261,'I.Supplementary 2019-20'!$B$8:$B$191,0))),INDEX('KI 2019-20'!$J$9:$J$383,MATCH($B261,'KI 2019-20'!$B$9:$B$383,0)))</f>
        <v>2.3373226945388881</v>
      </c>
      <c r="AA261" s="155">
        <f>_xlfn.IFNA(IF($B261=$B$382,0,INDEX('I.Supplementary 2019-20'!$H$8:$H$191,MATCH($B261,'I.Supplementary 2019-20'!$B$8:$B$191,0))),INDEX('KI 2019-20'!$H$9:$H$383,MATCH($B261,'KI 2019-20'!$B$9:$B$383,0)))</f>
        <v>2.3373226945388881</v>
      </c>
      <c r="AC261" s="156">
        <f>I261*('Other inputs'!$C$6/'Other inputs'!$C$5)</f>
        <v>0</v>
      </c>
      <c r="AD261" s="149">
        <f>IF(B261=$B$35,J261*('Other inputs'!$C$6/'Other inputs'!$C$5)-('Other inputs'!$C$18/1000000),J261*('Other inputs'!$C$6/'Other inputs'!$C$5))</f>
        <v>0</v>
      </c>
      <c r="AE261" s="149">
        <f>K261*('Other inputs'!$C$6/'Other inputs'!$C$5)</f>
        <v>0</v>
      </c>
      <c r="AF261" s="149">
        <f>L261*('Other inputs'!$C$6/'Other inputs'!$C$5)</f>
        <v>0</v>
      </c>
      <c r="AG261" s="188">
        <f>M261*('Other inputs'!$C$6/'Other inputs'!$C$5)</f>
        <v>0</v>
      </c>
      <c r="AH261" s="149">
        <f>N261*('Other inputs'!$C$6/'Other inputs'!$C$5)</f>
        <v>0</v>
      </c>
      <c r="AI261" s="149">
        <f>O261*('Other inputs'!$C$6/'Other inputs'!$C$5)</f>
        <v>2.3754053453664059</v>
      </c>
      <c r="AJ261" s="149">
        <f>P261*('Other inputs'!$C$6/'Other inputs'!$C$5)</f>
        <v>0</v>
      </c>
      <c r="AK261" s="149">
        <f>Q261*('Other inputs'!$C$6/'Other inputs'!$C$5)</f>
        <v>0</v>
      </c>
      <c r="AL261" s="188">
        <f>R261*('Other inputs'!$C$6/'Other inputs'!$C$5)</f>
        <v>0</v>
      </c>
      <c r="AM261" s="156">
        <f t="shared" si="46"/>
        <v>0</v>
      </c>
      <c r="AN261" s="149">
        <f t="shared" si="47"/>
        <v>2.3754053453664059</v>
      </c>
      <c r="AO261" s="149">
        <f t="shared" si="48"/>
        <v>0</v>
      </c>
      <c r="AP261" s="149">
        <f t="shared" si="49"/>
        <v>0</v>
      </c>
      <c r="AQ261" s="188">
        <f t="shared" si="50"/>
        <v>0</v>
      </c>
      <c r="AR261" s="149"/>
      <c r="AS261" s="156">
        <f>IF(D261=$C$171,'Other inputs'!$C$12/1000000,SUM(AC261:AG261))</f>
        <v>0</v>
      </c>
      <c r="AT261" s="200">
        <f>IF(D261=$C$171,$Z$171*('Other inputs'!$C$6/'Other inputs'!$C$5),SUM(AH261:AL261))</f>
        <v>2.3754053453664059</v>
      </c>
      <c r="AU261" s="210">
        <f t="shared" si="51"/>
        <v>2.3754053453664059</v>
      </c>
      <c r="AV261" s="214"/>
      <c r="AW261" s="199">
        <f>IF($G261=1,0,AC261*('Other inputs'!$F$6/'Other inputs'!$F$5))</f>
        <v>0</v>
      </c>
      <c r="AX261" s="200">
        <f>IF($G261=1,0,AD261*('Other inputs'!$F$6/'Other inputs'!$F$5))</f>
        <v>0</v>
      </c>
      <c r="AY261" s="200">
        <f>IF($G261=1,0,AE261*('Other inputs'!$F$6/'Other inputs'!$F$5))</f>
        <v>0</v>
      </c>
      <c r="AZ261" s="200">
        <f>IF($G261=1,0,AF261*('Other inputs'!$F$6/'Other inputs'!$F$5))</f>
        <v>0</v>
      </c>
      <c r="BA261" s="200">
        <f>IF($G261=1,0,AG261*('Other inputs'!$F$6/'Other inputs'!$F$5))</f>
        <v>0</v>
      </c>
      <c r="BB261" s="199">
        <f>IF($G261=1,0,AH261*('Other inputs'!$C$7/'Other inputs'!$C$6))</f>
        <v>0</v>
      </c>
      <c r="BC261" s="200">
        <f>IF($G261=1,0,AI261*('Other inputs'!$C$7/'Other inputs'!$C$6))</f>
        <v>2.3754053453664059</v>
      </c>
      <c r="BD261" s="200">
        <f>IF($G261=1,0,AJ261*('Other inputs'!$C$7/'Other inputs'!$C$6))</f>
        <v>0</v>
      </c>
      <c r="BE261" s="200">
        <f>IF($G261=1,0,AK261*('Other inputs'!$C$7/'Other inputs'!$C$6))</f>
        <v>0</v>
      </c>
      <c r="BF261" s="200">
        <f>IF($G261=1,0,AL261*('Other inputs'!$C$7/'Other inputs'!$C$6))</f>
        <v>0</v>
      </c>
      <c r="BG261" s="199">
        <f t="shared" si="52"/>
        <v>0</v>
      </c>
      <c r="BH261" s="200">
        <f t="shared" si="53"/>
        <v>2.3754053453664059</v>
      </c>
      <c r="BI261" s="200">
        <f t="shared" si="54"/>
        <v>0</v>
      </c>
      <c r="BJ261" s="200">
        <f t="shared" si="55"/>
        <v>0</v>
      </c>
      <c r="BK261" s="210">
        <f t="shared" si="56"/>
        <v>0</v>
      </c>
      <c r="BL261" s="200"/>
      <c r="BM261" s="199">
        <f>IF(D261=C$171,'Other inputs'!$C$13/1000000,SUM(AW261:BA261))</f>
        <v>0</v>
      </c>
      <c r="BN261" s="200">
        <f>IF(B261=$B$171,$AT$171*('Other inputs'!$C$7/'Other inputs'!$C$6),SUM(BB261:BF261))</f>
        <v>2.3754053453664059</v>
      </c>
      <c r="BO261" s="188">
        <f t="shared" si="57"/>
        <v>2.3754053453664059</v>
      </c>
    </row>
    <row r="262" spans="2:67">
      <c r="B262" s="121" t="str">
        <f>'KI 2019-20'!B263</f>
        <v>E4403</v>
      </c>
      <c r="C262" s="160" t="str">
        <f t="shared" si="44"/>
        <v>E4403</v>
      </c>
      <c r="D262" s="160" t="str">
        <f t="shared" si="45"/>
        <v>E4403</v>
      </c>
      <c r="E262" t="str">
        <f>INDEX('KI 2019-20'!D$9:D$383,MATCH($B262,'KI 2019-20'!$B$9:$B$383,0))</f>
        <v>MD</v>
      </c>
      <c r="F262">
        <f>INDEX('KI 2019-20'!E$9:E$383,MATCH($B262,'KI 2019-20'!$B$9:$B$383,0))</f>
        <v>0</v>
      </c>
      <c r="G262" s="119">
        <v>0</v>
      </c>
      <c r="H262" s="120" t="str">
        <f>INDEX('KI 2019-20'!F$9:F$383,MATCH($B262,'KI 2019-20'!$B$9:$B$383,0))</f>
        <v>Rotherham</v>
      </c>
      <c r="I262" s="154">
        <f>_xlfn.IFNA(IF($B262=$B$382,0,INDEX('I.Supplementary 2019-20'!N$8:N$191,MATCH($B262,'I.Supplementary 2019-20'!$B$8:$B$191,0))),INDEX('KI 2019-20'!N$9:N$383,MATCH($B262,'KI 2019-20'!$B$9:$B$383,0)))</f>
        <v>14.555450322162672</v>
      </c>
      <c r="J262" s="153">
        <f>_xlfn.IFNA(IF($B262=$B$382,0,INDEX('I.Supplementary 2019-20'!O$8:O$191,MATCH($B262,'I.Supplementary 2019-20'!$B$8:$B$191,0))),INDEX('KI 2019-20'!O$9:O$383,MATCH($B262,'KI 2019-20'!$B$9:$B$383,0)))</f>
        <v>0.30202268591669762</v>
      </c>
      <c r="K262" s="153">
        <f>_xlfn.IFNA(IF($B262=$B$382,0,INDEX('I.Supplementary 2019-20'!P$8:P$191,MATCH($B262,'I.Supplementary 2019-20'!$B$8:$B$191,0))),INDEX('KI 2019-20'!P$9:P$383,MATCH($B262,'KI 2019-20'!$B$9:$B$383,0)))</f>
        <v>0</v>
      </c>
      <c r="L262" s="153">
        <f>_xlfn.IFNA(IF($B262=$B$382,0,INDEX('I.Supplementary 2019-20'!Q$8:Q$191,MATCH($B262,'I.Supplementary 2019-20'!$B$8:$B$191,0))),INDEX('KI 2019-20'!Q$9:Q$383,MATCH($B262,'KI 2019-20'!$B$9:$B$383,0)))</f>
        <v>0</v>
      </c>
      <c r="M262" s="155">
        <f>_xlfn.IFNA(IF($B262=$B$382,0,INDEX('I.Supplementary 2019-20'!R$8:R$191,MATCH($B262,'I.Supplementary 2019-20'!$B$8:$B$191,0))),INDEX('KI 2019-20'!R$9:R$383,MATCH($B262,'KI 2019-20'!$B$9:$B$383,0)))</f>
        <v>0</v>
      </c>
      <c r="N262" s="153">
        <f>_xlfn.IFNA(IF($B262=$B$382,0,INDEX('I.Supplementary 2019-20'!S$8:S$191,MATCH($B262,'I.Supplementary 2019-20'!$B$8:$B$191,0))),INDEX('KI 2019-20'!S$9:S$383,MATCH($B262,'KI 2019-20'!$B$9:$B$383,0)))</f>
        <v>54.990720486633606</v>
      </c>
      <c r="O262" s="153">
        <f>_xlfn.IFNA(IF($B262=$B$382,0,INDEX('I.Supplementary 2019-20'!T$8:T$191,MATCH($B262,'I.Supplementary 2019-20'!$B$8:$B$191,0))),INDEX('KI 2019-20'!T$9:T$383,MATCH($B262,'KI 2019-20'!$B$9:$B$383,0)))</f>
        <v>8.1798296120789171</v>
      </c>
      <c r="P262" s="153">
        <f>_xlfn.IFNA(IF($B262=$B$382,0,INDEX('I.Supplementary 2019-20'!U$8:U$191,MATCH($B262,'I.Supplementary 2019-20'!$B$8:$B$191,0))),INDEX('KI 2019-20'!U$9:U$383,MATCH($B262,'KI 2019-20'!$B$9:$B$383,0)))</f>
        <v>0</v>
      </c>
      <c r="Q262" s="153">
        <f>_xlfn.IFNA(IF($B262=$B$382,0,INDEX('I.Supplementary 2019-20'!V$8:V$191,MATCH($B262,'I.Supplementary 2019-20'!$B$8:$B$191,0))),INDEX('KI 2019-20'!V$9:V$383,MATCH($B262,'KI 2019-20'!$B$9:$B$383,0)))</f>
        <v>0</v>
      </c>
      <c r="R262" s="155">
        <f>_xlfn.IFNA(IF($B262=$B$382,0,INDEX('I.Supplementary 2019-20'!W$8:W$191,MATCH($B262,'I.Supplementary 2019-20'!$B$8:$B$191,0))),INDEX('KI 2019-20'!W$9:W$383,MATCH($B262,'KI 2019-20'!$B$9:$B$383,0)))</f>
        <v>0</v>
      </c>
      <c r="S262" s="153">
        <f>_xlfn.IFNA(IF($B262=$B$382,0,INDEX('I.Supplementary 2019-20'!X$8:X$191,MATCH($B262,'I.Supplementary 2019-20'!$B$8:$B$191,0))),INDEX('KI 2019-20'!X$9:X$383,MATCH($B262,'KI 2019-20'!$B$9:$B$383,0)))</f>
        <v>69.54617080879629</v>
      </c>
      <c r="T262" s="153">
        <f>_xlfn.IFNA(IF($B262=$B$382,0,INDEX('I.Supplementary 2019-20'!Y$8:Y$191,MATCH($B262,'I.Supplementary 2019-20'!$B$8:$B$191,0))),INDEX('KI 2019-20'!Y$9:Y$383,MATCH($B262,'KI 2019-20'!$B$9:$B$383,0)))</f>
        <v>8.4818522979956157</v>
      </c>
      <c r="U262" s="153">
        <f>_xlfn.IFNA(IF($B262=$B$382,0,INDEX('I.Supplementary 2019-20'!Z$8:Z$191,MATCH($B262,'I.Supplementary 2019-20'!$B$8:$B$191,0))),INDEX('KI 2019-20'!Z$9:Z$383,MATCH($B262,'KI 2019-20'!$B$9:$B$383,0)))</f>
        <v>0</v>
      </c>
      <c r="V262" s="153">
        <f>_xlfn.IFNA(IF($B262=$B$382,0,INDEX('I.Supplementary 2019-20'!AA$8:AA$191,MATCH($B262,'I.Supplementary 2019-20'!$B$8:$B$191,0))),INDEX('KI 2019-20'!AA$9:AA$383,MATCH($B262,'KI 2019-20'!$B$9:$B$383,0)))</f>
        <v>0</v>
      </c>
      <c r="W262" s="155">
        <f>_xlfn.IFNA(IF($B262=$B$382,0,INDEX('I.Supplementary 2019-20'!AB$8:AB$191,MATCH($B262,'I.Supplementary 2019-20'!$B$8:$B$191,0))),INDEX('KI 2019-20'!AB$9:AB$383,MATCH($B262,'KI 2019-20'!$B$9:$B$383,0)))</f>
        <v>0</v>
      </c>
      <c r="Y262" s="154">
        <f>_xlfn.IFNA(IF($B262=$B$382,0,INDEX('I.Supplementary 2019-20'!$I$8:$I$191,MATCH($B262,'I.Supplementary 2019-20'!$B$8:$B$191,0))),INDEX('KI 2019-20'!$I$9:$I$383,MATCH($B262,'KI 2019-20'!$B$9:$B$383,0)))</f>
        <v>14.857473008079371</v>
      </c>
      <c r="Z262" s="153">
        <f>_xlfn.IFNA(IF($B262=$B$382,0,INDEX('I.Supplementary 2019-20'!$J$8:$J$191,MATCH($B262,'I.Supplementary 2019-20'!$B$8:$B$191,0))),INDEX('KI 2019-20'!$J$9:$J$383,MATCH($B262,'KI 2019-20'!$B$9:$B$383,0)))</f>
        <v>63.170550098712525</v>
      </c>
      <c r="AA262" s="155">
        <f>_xlfn.IFNA(IF($B262=$B$382,0,INDEX('I.Supplementary 2019-20'!$H$8:$H$191,MATCH($B262,'I.Supplementary 2019-20'!$B$8:$B$191,0))),INDEX('KI 2019-20'!$H$9:$H$383,MATCH($B262,'KI 2019-20'!$B$9:$B$383,0)))</f>
        <v>78.028023106791892</v>
      </c>
      <c r="AC262" s="156">
        <f>I262*('Other inputs'!$C$6/'Other inputs'!$C$5)</f>
        <v>14.792606335558398</v>
      </c>
      <c r="AD262" s="149">
        <f>IF(B262=$B$35,J262*('Other inputs'!$C$6/'Other inputs'!$C$5)-('Other inputs'!$C$18/1000000),J262*('Other inputs'!$C$6/'Other inputs'!$C$5))</f>
        <v>0.30694362580943407</v>
      </c>
      <c r="AE262" s="149">
        <f>K262*('Other inputs'!$C$6/'Other inputs'!$C$5)</f>
        <v>0</v>
      </c>
      <c r="AF262" s="149">
        <f>L262*('Other inputs'!$C$6/'Other inputs'!$C$5)</f>
        <v>0</v>
      </c>
      <c r="AG262" s="188">
        <f>M262*('Other inputs'!$C$6/'Other inputs'!$C$5)</f>
        <v>0</v>
      </c>
      <c r="AH262" s="149">
        <f>N262*('Other inputs'!$C$6/'Other inputs'!$C$5)</f>
        <v>55.886699639165315</v>
      </c>
      <c r="AI262" s="149">
        <f>O262*('Other inputs'!$C$6/'Other inputs'!$C$5)</f>
        <v>8.313105858304235</v>
      </c>
      <c r="AJ262" s="149">
        <f>P262*('Other inputs'!$C$6/'Other inputs'!$C$5)</f>
        <v>0</v>
      </c>
      <c r="AK262" s="149">
        <f>Q262*('Other inputs'!$C$6/'Other inputs'!$C$5)</f>
        <v>0</v>
      </c>
      <c r="AL262" s="188">
        <f>R262*('Other inputs'!$C$6/'Other inputs'!$C$5)</f>
        <v>0</v>
      </c>
      <c r="AM262" s="156">
        <f t="shared" si="46"/>
        <v>70.679305974723718</v>
      </c>
      <c r="AN262" s="149">
        <f t="shared" si="47"/>
        <v>8.6200494841136699</v>
      </c>
      <c r="AO262" s="149">
        <f t="shared" si="48"/>
        <v>0</v>
      </c>
      <c r="AP262" s="149">
        <f t="shared" si="49"/>
        <v>0</v>
      </c>
      <c r="AQ262" s="188">
        <f t="shared" si="50"/>
        <v>0</v>
      </c>
      <c r="AR262" s="149"/>
      <c r="AS262" s="156">
        <f>IF(D262=$C$171,'Other inputs'!$C$12/1000000,SUM(AC262:AG262))</f>
        <v>15.099549961367833</v>
      </c>
      <c r="AT262" s="200">
        <f>IF(D262=$C$171,$Z$171*('Other inputs'!$C$6/'Other inputs'!$C$5),SUM(AH262:AL262))</f>
        <v>64.199805497469555</v>
      </c>
      <c r="AU262" s="210">
        <f t="shared" si="51"/>
        <v>79.299355458837383</v>
      </c>
      <c r="AV262" s="214"/>
      <c r="AW262" s="199">
        <f>IF($G262=1,0,AC262*('Other inputs'!$F$6/'Other inputs'!$F$5))</f>
        <v>14.874408766907106</v>
      </c>
      <c r="AX262" s="200">
        <f>IF($G262=1,0,AD262*('Other inputs'!$F$6/'Other inputs'!$F$5))</f>
        <v>0.30864100991529264</v>
      </c>
      <c r="AY262" s="200">
        <f>IF($G262=1,0,AE262*('Other inputs'!$F$6/'Other inputs'!$F$5))</f>
        <v>0</v>
      </c>
      <c r="AZ262" s="200">
        <f>IF($G262=1,0,AF262*('Other inputs'!$F$6/'Other inputs'!$F$5))</f>
        <v>0</v>
      </c>
      <c r="BA262" s="200">
        <f>IF($G262=1,0,AG262*('Other inputs'!$F$6/'Other inputs'!$F$5))</f>
        <v>0</v>
      </c>
      <c r="BB262" s="199">
        <f>IF($G262=1,0,AH262*('Other inputs'!$C$7/'Other inputs'!$C$6))</f>
        <v>55.886699639165315</v>
      </c>
      <c r="BC262" s="200">
        <f>IF($G262=1,0,AI262*('Other inputs'!$C$7/'Other inputs'!$C$6))</f>
        <v>8.313105858304235</v>
      </c>
      <c r="BD262" s="200">
        <f>IF($G262=1,0,AJ262*('Other inputs'!$C$7/'Other inputs'!$C$6))</f>
        <v>0</v>
      </c>
      <c r="BE262" s="200">
        <f>IF($G262=1,0,AK262*('Other inputs'!$C$7/'Other inputs'!$C$6))</f>
        <v>0</v>
      </c>
      <c r="BF262" s="200">
        <f>IF($G262=1,0,AL262*('Other inputs'!$C$7/'Other inputs'!$C$6))</f>
        <v>0</v>
      </c>
      <c r="BG262" s="199">
        <f t="shared" si="52"/>
        <v>70.761108406072424</v>
      </c>
      <c r="BH262" s="200">
        <f t="shared" si="53"/>
        <v>8.6217468682195282</v>
      </c>
      <c r="BI262" s="200">
        <f t="shared" si="54"/>
        <v>0</v>
      </c>
      <c r="BJ262" s="200">
        <f t="shared" si="55"/>
        <v>0</v>
      </c>
      <c r="BK262" s="210">
        <f t="shared" si="56"/>
        <v>0</v>
      </c>
      <c r="BL262" s="200"/>
      <c r="BM262" s="199">
        <f>IF(D262=C$171,'Other inputs'!$C$13/1000000,SUM(AW262:BA262))</f>
        <v>15.183049776822399</v>
      </c>
      <c r="BN262" s="200">
        <f>IF(B262=$B$171,$AT$171*('Other inputs'!$C$7/'Other inputs'!$C$6),SUM(BB262:BF262))</f>
        <v>64.199805497469555</v>
      </c>
      <c r="BO262" s="188">
        <f t="shared" si="57"/>
        <v>79.382855274291956</v>
      </c>
    </row>
    <row r="263" spans="2:67">
      <c r="B263" s="121" t="str">
        <f>'KI 2019-20'!B264</f>
        <v>E3733</v>
      </c>
      <c r="C263" s="160" t="str">
        <f t="shared" si="44"/>
        <v>E3733</v>
      </c>
      <c r="D263" s="160" t="str">
        <f t="shared" si="45"/>
        <v>E3733</v>
      </c>
      <c r="E263" t="str">
        <f>INDEX('KI 2019-20'!D$9:D$383,MATCH($B263,'KI 2019-20'!$B$9:$B$383,0))</f>
        <v>SD</v>
      </c>
      <c r="F263">
        <f>INDEX('KI 2019-20'!E$9:E$383,MATCH($B263,'KI 2019-20'!$B$9:$B$383,0))</f>
        <v>0</v>
      </c>
      <c r="G263" s="119">
        <v>0</v>
      </c>
      <c r="H263" s="120" t="str">
        <f>INDEX('KI 2019-20'!F$9:F$383,MATCH($B263,'KI 2019-20'!$B$9:$B$383,0))</f>
        <v>Rugby</v>
      </c>
      <c r="I263" s="154">
        <f>_xlfn.IFNA(IF($B263=$B$382,0,INDEX('I.Supplementary 2019-20'!N$8:N$191,MATCH($B263,'I.Supplementary 2019-20'!$B$8:$B$191,0))),INDEX('KI 2019-20'!N$9:N$383,MATCH($B263,'KI 2019-20'!$B$9:$B$383,0)))</f>
        <v>0</v>
      </c>
      <c r="J263" s="153">
        <f>_xlfn.IFNA(IF($B263=$B$382,0,INDEX('I.Supplementary 2019-20'!O$8:O$191,MATCH($B263,'I.Supplementary 2019-20'!$B$8:$B$191,0))),INDEX('KI 2019-20'!O$9:O$383,MATCH($B263,'KI 2019-20'!$B$9:$B$383,0)))</f>
        <v>0</v>
      </c>
      <c r="K263" s="153">
        <f>_xlfn.IFNA(IF($B263=$B$382,0,INDEX('I.Supplementary 2019-20'!P$8:P$191,MATCH($B263,'I.Supplementary 2019-20'!$B$8:$B$191,0))),INDEX('KI 2019-20'!P$9:P$383,MATCH($B263,'KI 2019-20'!$B$9:$B$383,0)))</f>
        <v>0</v>
      </c>
      <c r="L263" s="153">
        <f>_xlfn.IFNA(IF($B263=$B$382,0,INDEX('I.Supplementary 2019-20'!Q$8:Q$191,MATCH($B263,'I.Supplementary 2019-20'!$B$8:$B$191,0))),INDEX('KI 2019-20'!Q$9:Q$383,MATCH($B263,'KI 2019-20'!$B$9:$B$383,0)))</f>
        <v>0</v>
      </c>
      <c r="M263" s="155">
        <f>_xlfn.IFNA(IF($B263=$B$382,0,INDEX('I.Supplementary 2019-20'!R$8:R$191,MATCH($B263,'I.Supplementary 2019-20'!$B$8:$B$191,0))),INDEX('KI 2019-20'!R$9:R$383,MATCH($B263,'KI 2019-20'!$B$9:$B$383,0)))</f>
        <v>0</v>
      </c>
      <c r="N263" s="153">
        <f>_xlfn.IFNA(IF($B263=$B$382,0,INDEX('I.Supplementary 2019-20'!S$8:S$191,MATCH($B263,'I.Supplementary 2019-20'!$B$8:$B$191,0))),INDEX('KI 2019-20'!S$9:S$383,MATCH($B263,'KI 2019-20'!$B$9:$B$383,0)))</f>
        <v>0</v>
      </c>
      <c r="O263" s="153">
        <f>_xlfn.IFNA(IF($B263=$B$382,0,INDEX('I.Supplementary 2019-20'!T$8:T$191,MATCH($B263,'I.Supplementary 2019-20'!$B$8:$B$191,0))),INDEX('KI 2019-20'!T$9:T$383,MATCH($B263,'KI 2019-20'!$B$9:$B$383,0)))</f>
        <v>2.3756519957488331</v>
      </c>
      <c r="P263" s="153">
        <f>_xlfn.IFNA(IF($B263=$B$382,0,INDEX('I.Supplementary 2019-20'!U$8:U$191,MATCH($B263,'I.Supplementary 2019-20'!$B$8:$B$191,0))),INDEX('KI 2019-20'!U$9:U$383,MATCH($B263,'KI 2019-20'!$B$9:$B$383,0)))</f>
        <v>0</v>
      </c>
      <c r="Q263" s="153">
        <f>_xlfn.IFNA(IF($B263=$B$382,0,INDEX('I.Supplementary 2019-20'!V$8:V$191,MATCH($B263,'I.Supplementary 2019-20'!$B$8:$B$191,0))),INDEX('KI 2019-20'!V$9:V$383,MATCH($B263,'KI 2019-20'!$B$9:$B$383,0)))</f>
        <v>0</v>
      </c>
      <c r="R263" s="155">
        <f>_xlfn.IFNA(IF($B263=$B$382,0,INDEX('I.Supplementary 2019-20'!W$8:W$191,MATCH($B263,'I.Supplementary 2019-20'!$B$8:$B$191,0))),INDEX('KI 2019-20'!W$9:W$383,MATCH($B263,'KI 2019-20'!$B$9:$B$383,0)))</f>
        <v>0</v>
      </c>
      <c r="S263" s="153">
        <f>_xlfn.IFNA(IF($B263=$B$382,0,INDEX('I.Supplementary 2019-20'!X$8:X$191,MATCH($B263,'I.Supplementary 2019-20'!$B$8:$B$191,0))),INDEX('KI 2019-20'!X$9:X$383,MATCH($B263,'KI 2019-20'!$B$9:$B$383,0)))</f>
        <v>0</v>
      </c>
      <c r="T263" s="153">
        <f>_xlfn.IFNA(IF($B263=$B$382,0,INDEX('I.Supplementary 2019-20'!Y$8:Y$191,MATCH($B263,'I.Supplementary 2019-20'!$B$8:$B$191,0))),INDEX('KI 2019-20'!Y$9:Y$383,MATCH($B263,'KI 2019-20'!$B$9:$B$383,0)))</f>
        <v>2.3756519957488331</v>
      </c>
      <c r="U263" s="153">
        <f>_xlfn.IFNA(IF($B263=$B$382,0,INDEX('I.Supplementary 2019-20'!Z$8:Z$191,MATCH($B263,'I.Supplementary 2019-20'!$B$8:$B$191,0))),INDEX('KI 2019-20'!Z$9:Z$383,MATCH($B263,'KI 2019-20'!$B$9:$B$383,0)))</f>
        <v>0</v>
      </c>
      <c r="V263" s="153">
        <f>_xlfn.IFNA(IF($B263=$B$382,0,INDEX('I.Supplementary 2019-20'!AA$8:AA$191,MATCH($B263,'I.Supplementary 2019-20'!$B$8:$B$191,0))),INDEX('KI 2019-20'!AA$9:AA$383,MATCH($B263,'KI 2019-20'!$B$9:$B$383,0)))</f>
        <v>0</v>
      </c>
      <c r="W263" s="155">
        <f>_xlfn.IFNA(IF($B263=$B$382,0,INDEX('I.Supplementary 2019-20'!AB$8:AB$191,MATCH($B263,'I.Supplementary 2019-20'!$B$8:$B$191,0))),INDEX('KI 2019-20'!AB$9:AB$383,MATCH($B263,'KI 2019-20'!$B$9:$B$383,0)))</f>
        <v>0</v>
      </c>
      <c r="Y263" s="154">
        <f>_xlfn.IFNA(IF($B263=$B$382,0,INDEX('I.Supplementary 2019-20'!$I$8:$I$191,MATCH($B263,'I.Supplementary 2019-20'!$B$8:$B$191,0))),INDEX('KI 2019-20'!$I$9:$I$383,MATCH($B263,'KI 2019-20'!$B$9:$B$383,0)))</f>
        <v>0</v>
      </c>
      <c r="Z263" s="153">
        <f>_xlfn.IFNA(IF($B263=$B$382,0,INDEX('I.Supplementary 2019-20'!$J$8:$J$191,MATCH($B263,'I.Supplementary 2019-20'!$B$8:$B$191,0))),INDEX('KI 2019-20'!$J$9:$J$383,MATCH($B263,'KI 2019-20'!$B$9:$B$383,0)))</f>
        <v>2.3756519957488331</v>
      </c>
      <c r="AA263" s="155">
        <f>_xlfn.IFNA(IF($B263=$B$382,0,INDEX('I.Supplementary 2019-20'!$H$8:$H$191,MATCH($B263,'I.Supplementary 2019-20'!$B$8:$B$191,0))),INDEX('KI 2019-20'!$H$9:$H$383,MATCH($B263,'KI 2019-20'!$B$9:$B$383,0)))</f>
        <v>2.3756519957488331</v>
      </c>
      <c r="AC263" s="156">
        <f>I263*('Other inputs'!$C$6/'Other inputs'!$C$5)</f>
        <v>0</v>
      </c>
      <c r="AD263" s="149">
        <f>IF(B263=$B$35,J263*('Other inputs'!$C$6/'Other inputs'!$C$5)-('Other inputs'!$C$18/1000000),J263*('Other inputs'!$C$6/'Other inputs'!$C$5))</f>
        <v>0</v>
      </c>
      <c r="AE263" s="149">
        <f>K263*('Other inputs'!$C$6/'Other inputs'!$C$5)</f>
        <v>0</v>
      </c>
      <c r="AF263" s="149">
        <f>L263*('Other inputs'!$C$6/'Other inputs'!$C$5)</f>
        <v>0</v>
      </c>
      <c r="AG263" s="188">
        <f>M263*('Other inputs'!$C$6/'Other inputs'!$C$5)</f>
        <v>0</v>
      </c>
      <c r="AH263" s="149">
        <f>N263*('Other inputs'!$C$6/'Other inputs'!$C$5)</f>
        <v>0</v>
      </c>
      <c r="AI263" s="149">
        <f>O263*('Other inputs'!$C$6/'Other inputs'!$C$5)</f>
        <v>2.4143591565756983</v>
      </c>
      <c r="AJ263" s="149">
        <f>P263*('Other inputs'!$C$6/'Other inputs'!$C$5)</f>
        <v>0</v>
      </c>
      <c r="AK263" s="149">
        <f>Q263*('Other inputs'!$C$6/'Other inputs'!$C$5)</f>
        <v>0</v>
      </c>
      <c r="AL263" s="188">
        <f>R263*('Other inputs'!$C$6/'Other inputs'!$C$5)</f>
        <v>0</v>
      </c>
      <c r="AM263" s="156">
        <f t="shared" si="46"/>
        <v>0</v>
      </c>
      <c r="AN263" s="149">
        <f t="shared" si="47"/>
        <v>2.4143591565756983</v>
      </c>
      <c r="AO263" s="149">
        <f t="shared" si="48"/>
        <v>0</v>
      </c>
      <c r="AP263" s="149">
        <f t="shared" si="49"/>
        <v>0</v>
      </c>
      <c r="AQ263" s="188">
        <f t="shared" si="50"/>
        <v>0</v>
      </c>
      <c r="AR263" s="149"/>
      <c r="AS263" s="156">
        <f>IF(D263=$C$171,'Other inputs'!$C$12/1000000,SUM(AC263:AG263))</f>
        <v>0</v>
      </c>
      <c r="AT263" s="200">
        <f>IF(D263=$C$171,$Z$171*('Other inputs'!$C$6/'Other inputs'!$C$5),SUM(AH263:AL263))</f>
        <v>2.4143591565756983</v>
      </c>
      <c r="AU263" s="210">
        <f t="shared" si="51"/>
        <v>2.4143591565756983</v>
      </c>
      <c r="AV263" s="214"/>
      <c r="AW263" s="199">
        <f>IF($G263=1,0,AC263*('Other inputs'!$F$6/'Other inputs'!$F$5))</f>
        <v>0</v>
      </c>
      <c r="AX263" s="200">
        <f>IF($G263=1,0,AD263*('Other inputs'!$F$6/'Other inputs'!$F$5))</f>
        <v>0</v>
      </c>
      <c r="AY263" s="200">
        <f>IF($G263=1,0,AE263*('Other inputs'!$F$6/'Other inputs'!$F$5))</f>
        <v>0</v>
      </c>
      <c r="AZ263" s="200">
        <f>IF($G263=1,0,AF263*('Other inputs'!$F$6/'Other inputs'!$F$5))</f>
        <v>0</v>
      </c>
      <c r="BA263" s="200">
        <f>IF($G263=1,0,AG263*('Other inputs'!$F$6/'Other inputs'!$F$5))</f>
        <v>0</v>
      </c>
      <c r="BB263" s="199">
        <f>IF($G263=1,0,AH263*('Other inputs'!$C$7/'Other inputs'!$C$6))</f>
        <v>0</v>
      </c>
      <c r="BC263" s="200">
        <f>IF($G263=1,0,AI263*('Other inputs'!$C$7/'Other inputs'!$C$6))</f>
        <v>2.4143591565756983</v>
      </c>
      <c r="BD263" s="200">
        <f>IF($G263=1,0,AJ263*('Other inputs'!$C$7/'Other inputs'!$C$6))</f>
        <v>0</v>
      </c>
      <c r="BE263" s="200">
        <f>IF($G263=1,0,AK263*('Other inputs'!$C$7/'Other inputs'!$C$6))</f>
        <v>0</v>
      </c>
      <c r="BF263" s="200">
        <f>IF($G263=1,0,AL263*('Other inputs'!$C$7/'Other inputs'!$C$6))</f>
        <v>0</v>
      </c>
      <c r="BG263" s="199">
        <f t="shared" si="52"/>
        <v>0</v>
      </c>
      <c r="BH263" s="200">
        <f t="shared" si="53"/>
        <v>2.4143591565756983</v>
      </c>
      <c r="BI263" s="200">
        <f t="shared" si="54"/>
        <v>0</v>
      </c>
      <c r="BJ263" s="200">
        <f t="shared" si="55"/>
        <v>0</v>
      </c>
      <c r="BK263" s="210">
        <f t="shared" si="56"/>
        <v>0</v>
      </c>
      <c r="BL263" s="200"/>
      <c r="BM263" s="199">
        <f>IF(D263=C$171,'Other inputs'!$C$13/1000000,SUM(AW263:BA263))</f>
        <v>0</v>
      </c>
      <c r="BN263" s="200">
        <f>IF(B263=$B$171,$AT$171*('Other inputs'!$C$7/'Other inputs'!$C$6),SUM(BB263:BF263))</f>
        <v>2.4143591565756983</v>
      </c>
      <c r="BO263" s="188">
        <f t="shared" si="57"/>
        <v>2.4143591565756983</v>
      </c>
    </row>
    <row r="264" spans="2:67">
      <c r="B264" s="121" t="str">
        <f>'KI 2019-20'!B265</f>
        <v>E3636</v>
      </c>
      <c r="C264" s="160" t="str">
        <f t="shared" si="44"/>
        <v>E3636</v>
      </c>
      <c r="D264" s="160" t="str">
        <f t="shared" si="45"/>
        <v>E3636</v>
      </c>
      <c r="E264" t="str">
        <f>INDEX('KI 2019-20'!D$9:D$383,MATCH($B264,'KI 2019-20'!$B$9:$B$383,0))</f>
        <v>SD</v>
      </c>
      <c r="F264">
        <f>INDEX('KI 2019-20'!E$9:E$383,MATCH($B264,'KI 2019-20'!$B$9:$B$383,0))</f>
        <v>0</v>
      </c>
      <c r="G264" s="119">
        <v>0</v>
      </c>
      <c r="H264" s="120" t="str">
        <f>INDEX('KI 2019-20'!F$9:F$383,MATCH($B264,'KI 2019-20'!$B$9:$B$383,0))</f>
        <v>Runnymede</v>
      </c>
      <c r="I264" s="154">
        <f>_xlfn.IFNA(IF($B264=$B$382,0,INDEX('I.Supplementary 2019-20'!N$8:N$191,MATCH($B264,'I.Supplementary 2019-20'!$B$8:$B$191,0))),INDEX('KI 2019-20'!N$9:N$383,MATCH($B264,'KI 2019-20'!$B$9:$B$383,0)))</f>
        <v>0</v>
      </c>
      <c r="J264" s="153">
        <f>_xlfn.IFNA(IF($B264=$B$382,0,INDEX('I.Supplementary 2019-20'!O$8:O$191,MATCH($B264,'I.Supplementary 2019-20'!$B$8:$B$191,0))),INDEX('KI 2019-20'!O$9:O$383,MATCH($B264,'KI 2019-20'!$B$9:$B$383,0)))</f>
        <v>0</v>
      </c>
      <c r="K264" s="153">
        <f>_xlfn.IFNA(IF($B264=$B$382,0,INDEX('I.Supplementary 2019-20'!P$8:P$191,MATCH($B264,'I.Supplementary 2019-20'!$B$8:$B$191,0))),INDEX('KI 2019-20'!P$9:P$383,MATCH($B264,'KI 2019-20'!$B$9:$B$383,0)))</f>
        <v>0</v>
      </c>
      <c r="L264" s="153">
        <f>_xlfn.IFNA(IF($B264=$B$382,0,INDEX('I.Supplementary 2019-20'!Q$8:Q$191,MATCH($B264,'I.Supplementary 2019-20'!$B$8:$B$191,0))),INDEX('KI 2019-20'!Q$9:Q$383,MATCH($B264,'KI 2019-20'!$B$9:$B$383,0)))</f>
        <v>0</v>
      </c>
      <c r="M264" s="155">
        <f>_xlfn.IFNA(IF($B264=$B$382,0,INDEX('I.Supplementary 2019-20'!R$8:R$191,MATCH($B264,'I.Supplementary 2019-20'!$B$8:$B$191,0))),INDEX('KI 2019-20'!R$9:R$383,MATCH($B264,'KI 2019-20'!$B$9:$B$383,0)))</f>
        <v>0</v>
      </c>
      <c r="N264" s="153">
        <f>_xlfn.IFNA(IF($B264=$B$382,0,INDEX('I.Supplementary 2019-20'!S$8:S$191,MATCH($B264,'I.Supplementary 2019-20'!$B$8:$B$191,0))),INDEX('KI 2019-20'!S$9:S$383,MATCH($B264,'KI 2019-20'!$B$9:$B$383,0)))</f>
        <v>0</v>
      </c>
      <c r="O264" s="153">
        <f>_xlfn.IFNA(IF($B264=$B$382,0,INDEX('I.Supplementary 2019-20'!T$8:T$191,MATCH($B264,'I.Supplementary 2019-20'!$B$8:$B$191,0))),INDEX('KI 2019-20'!T$9:T$383,MATCH($B264,'KI 2019-20'!$B$9:$B$383,0)))</f>
        <v>1.8237861459751008</v>
      </c>
      <c r="P264" s="153">
        <f>_xlfn.IFNA(IF($B264=$B$382,0,INDEX('I.Supplementary 2019-20'!U$8:U$191,MATCH($B264,'I.Supplementary 2019-20'!$B$8:$B$191,0))),INDEX('KI 2019-20'!U$9:U$383,MATCH($B264,'KI 2019-20'!$B$9:$B$383,0)))</f>
        <v>0</v>
      </c>
      <c r="Q264" s="153">
        <f>_xlfn.IFNA(IF($B264=$B$382,0,INDEX('I.Supplementary 2019-20'!V$8:V$191,MATCH($B264,'I.Supplementary 2019-20'!$B$8:$B$191,0))),INDEX('KI 2019-20'!V$9:V$383,MATCH($B264,'KI 2019-20'!$B$9:$B$383,0)))</f>
        <v>0</v>
      </c>
      <c r="R264" s="155">
        <f>_xlfn.IFNA(IF($B264=$B$382,0,INDEX('I.Supplementary 2019-20'!W$8:W$191,MATCH($B264,'I.Supplementary 2019-20'!$B$8:$B$191,0))),INDEX('KI 2019-20'!W$9:W$383,MATCH($B264,'KI 2019-20'!$B$9:$B$383,0)))</f>
        <v>0</v>
      </c>
      <c r="S264" s="153">
        <f>_xlfn.IFNA(IF($B264=$B$382,0,INDEX('I.Supplementary 2019-20'!X$8:X$191,MATCH($B264,'I.Supplementary 2019-20'!$B$8:$B$191,0))),INDEX('KI 2019-20'!X$9:X$383,MATCH($B264,'KI 2019-20'!$B$9:$B$383,0)))</f>
        <v>0</v>
      </c>
      <c r="T264" s="153">
        <f>_xlfn.IFNA(IF($B264=$B$382,0,INDEX('I.Supplementary 2019-20'!Y$8:Y$191,MATCH($B264,'I.Supplementary 2019-20'!$B$8:$B$191,0))),INDEX('KI 2019-20'!Y$9:Y$383,MATCH($B264,'KI 2019-20'!$B$9:$B$383,0)))</f>
        <v>1.8237861459751008</v>
      </c>
      <c r="U264" s="153">
        <f>_xlfn.IFNA(IF($B264=$B$382,0,INDEX('I.Supplementary 2019-20'!Z$8:Z$191,MATCH($B264,'I.Supplementary 2019-20'!$B$8:$B$191,0))),INDEX('KI 2019-20'!Z$9:Z$383,MATCH($B264,'KI 2019-20'!$B$9:$B$383,0)))</f>
        <v>0</v>
      </c>
      <c r="V264" s="153">
        <f>_xlfn.IFNA(IF($B264=$B$382,0,INDEX('I.Supplementary 2019-20'!AA$8:AA$191,MATCH($B264,'I.Supplementary 2019-20'!$B$8:$B$191,0))),INDEX('KI 2019-20'!AA$9:AA$383,MATCH($B264,'KI 2019-20'!$B$9:$B$383,0)))</f>
        <v>0</v>
      </c>
      <c r="W264" s="155">
        <f>_xlfn.IFNA(IF($B264=$B$382,0,INDEX('I.Supplementary 2019-20'!AB$8:AB$191,MATCH($B264,'I.Supplementary 2019-20'!$B$8:$B$191,0))),INDEX('KI 2019-20'!AB$9:AB$383,MATCH($B264,'KI 2019-20'!$B$9:$B$383,0)))</f>
        <v>0</v>
      </c>
      <c r="Y264" s="154">
        <f>_xlfn.IFNA(IF($B264=$B$382,0,INDEX('I.Supplementary 2019-20'!$I$8:$I$191,MATCH($B264,'I.Supplementary 2019-20'!$B$8:$B$191,0))),INDEX('KI 2019-20'!$I$9:$I$383,MATCH($B264,'KI 2019-20'!$B$9:$B$383,0)))</f>
        <v>0</v>
      </c>
      <c r="Z264" s="153">
        <f>_xlfn.IFNA(IF($B264=$B$382,0,INDEX('I.Supplementary 2019-20'!$J$8:$J$191,MATCH($B264,'I.Supplementary 2019-20'!$B$8:$B$191,0))),INDEX('KI 2019-20'!$J$9:$J$383,MATCH($B264,'KI 2019-20'!$B$9:$B$383,0)))</f>
        <v>1.8237861459751008</v>
      </c>
      <c r="AA264" s="155">
        <f>_xlfn.IFNA(IF($B264=$B$382,0,INDEX('I.Supplementary 2019-20'!$H$8:$H$191,MATCH($B264,'I.Supplementary 2019-20'!$B$8:$B$191,0))),INDEX('KI 2019-20'!$H$9:$H$383,MATCH($B264,'KI 2019-20'!$B$9:$B$383,0)))</f>
        <v>1.8237861459751008</v>
      </c>
      <c r="AC264" s="156">
        <f>I264*('Other inputs'!$C$6/'Other inputs'!$C$5)</f>
        <v>0</v>
      </c>
      <c r="AD264" s="149">
        <f>IF(B264=$B$35,J264*('Other inputs'!$C$6/'Other inputs'!$C$5)-('Other inputs'!$C$18/1000000),J264*('Other inputs'!$C$6/'Other inputs'!$C$5))</f>
        <v>0</v>
      </c>
      <c r="AE264" s="149">
        <f>K264*('Other inputs'!$C$6/'Other inputs'!$C$5)</f>
        <v>0</v>
      </c>
      <c r="AF264" s="149">
        <f>L264*('Other inputs'!$C$6/'Other inputs'!$C$5)</f>
        <v>0</v>
      </c>
      <c r="AG264" s="188">
        <f>M264*('Other inputs'!$C$6/'Other inputs'!$C$5)</f>
        <v>0</v>
      </c>
      <c r="AH264" s="149">
        <f>N264*('Other inputs'!$C$6/'Other inputs'!$C$5)</f>
        <v>0</v>
      </c>
      <c r="AI264" s="149">
        <f>O264*('Other inputs'!$C$6/'Other inputs'!$C$5)</f>
        <v>1.8535016025286666</v>
      </c>
      <c r="AJ264" s="149">
        <f>P264*('Other inputs'!$C$6/'Other inputs'!$C$5)</f>
        <v>0</v>
      </c>
      <c r="AK264" s="149">
        <f>Q264*('Other inputs'!$C$6/'Other inputs'!$C$5)</f>
        <v>0</v>
      </c>
      <c r="AL264" s="188">
        <f>R264*('Other inputs'!$C$6/'Other inputs'!$C$5)</f>
        <v>0</v>
      </c>
      <c r="AM264" s="156">
        <f t="shared" si="46"/>
        <v>0</v>
      </c>
      <c r="AN264" s="149">
        <f t="shared" si="47"/>
        <v>1.8535016025286666</v>
      </c>
      <c r="AO264" s="149">
        <f t="shared" si="48"/>
        <v>0</v>
      </c>
      <c r="AP264" s="149">
        <f t="shared" si="49"/>
        <v>0</v>
      </c>
      <c r="AQ264" s="188">
        <f t="shared" si="50"/>
        <v>0</v>
      </c>
      <c r="AR264" s="149"/>
      <c r="AS264" s="156">
        <f>IF(D264=$C$171,'Other inputs'!$C$12/1000000,SUM(AC264:AG264))</f>
        <v>0</v>
      </c>
      <c r="AT264" s="200">
        <f>IF(D264=$C$171,$Z$171*('Other inputs'!$C$6/'Other inputs'!$C$5),SUM(AH264:AL264))</f>
        <v>1.8535016025286666</v>
      </c>
      <c r="AU264" s="210">
        <f t="shared" si="51"/>
        <v>1.8535016025286666</v>
      </c>
      <c r="AV264" s="214"/>
      <c r="AW264" s="199">
        <f>IF($G264=1,0,AC264*('Other inputs'!$F$6/'Other inputs'!$F$5))</f>
        <v>0</v>
      </c>
      <c r="AX264" s="200">
        <f>IF($G264=1,0,AD264*('Other inputs'!$F$6/'Other inputs'!$F$5))</f>
        <v>0</v>
      </c>
      <c r="AY264" s="200">
        <f>IF($G264=1,0,AE264*('Other inputs'!$F$6/'Other inputs'!$F$5))</f>
        <v>0</v>
      </c>
      <c r="AZ264" s="200">
        <f>IF($G264=1,0,AF264*('Other inputs'!$F$6/'Other inputs'!$F$5))</f>
        <v>0</v>
      </c>
      <c r="BA264" s="200">
        <f>IF($G264=1,0,AG264*('Other inputs'!$F$6/'Other inputs'!$F$5))</f>
        <v>0</v>
      </c>
      <c r="BB264" s="199">
        <f>IF($G264=1,0,AH264*('Other inputs'!$C$7/'Other inputs'!$C$6))</f>
        <v>0</v>
      </c>
      <c r="BC264" s="200">
        <f>IF($G264=1,0,AI264*('Other inputs'!$C$7/'Other inputs'!$C$6))</f>
        <v>1.8535016025286666</v>
      </c>
      <c r="BD264" s="200">
        <f>IF($G264=1,0,AJ264*('Other inputs'!$C$7/'Other inputs'!$C$6))</f>
        <v>0</v>
      </c>
      <c r="BE264" s="200">
        <f>IF($G264=1,0,AK264*('Other inputs'!$C$7/'Other inputs'!$C$6))</f>
        <v>0</v>
      </c>
      <c r="BF264" s="200">
        <f>IF($G264=1,0,AL264*('Other inputs'!$C$7/'Other inputs'!$C$6))</f>
        <v>0</v>
      </c>
      <c r="BG264" s="199">
        <f t="shared" si="52"/>
        <v>0</v>
      </c>
      <c r="BH264" s="200">
        <f t="shared" si="53"/>
        <v>1.8535016025286666</v>
      </c>
      <c r="BI264" s="200">
        <f t="shared" si="54"/>
        <v>0</v>
      </c>
      <c r="BJ264" s="200">
        <f t="shared" si="55"/>
        <v>0</v>
      </c>
      <c r="BK264" s="210">
        <f t="shared" si="56"/>
        <v>0</v>
      </c>
      <c r="BL264" s="200"/>
      <c r="BM264" s="199">
        <f>IF(D264=C$171,'Other inputs'!$C$13/1000000,SUM(AW264:BA264))</f>
        <v>0</v>
      </c>
      <c r="BN264" s="200">
        <f>IF(B264=$B$171,$AT$171*('Other inputs'!$C$7/'Other inputs'!$C$6),SUM(BB264:BF264))</f>
        <v>1.8535016025286666</v>
      </c>
      <c r="BO264" s="188">
        <f t="shared" si="57"/>
        <v>1.8535016025286666</v>
      </c>
    </row>
    <row r="265" spans="2:67">
      <c r="B265" s="121" t="str">
        <f>'KI 2019-20'!B266</f>
        <v>E3038</v>
      </c>
      <c r="C265" s="160" t="str">
        <f t="shared" ref="C265:C328" si="58">IF(B265="E7034","E6134",IF(B265="E7028","E6128",IF(B265="E7027","E6127",B265)))</f>
        <v>E3038</v>
      </c>
      <c r="D265" s="160" t="str">
        <f t="shared" ref="D265:D328" si="59">IF(C265=$C$170,"E2101O",C265)</f>
        <v>E3038</v>
      </c>
      <c r="E265" t="str">
        <f>INDEX('KI 2019-20'!D$9:D$383,MATCH($B265,'KI 2019-20'!$B$9:$B$383,0))</f>
        <v>SD</v>
      </c>
      <c r="F265">
        <f>INDEX('KI 2019-20'!E$9:E$383,MATCH($B265,'KI 2019-20'!$B$9:$B$383,0))</f>
        <v>0</v>
      </c>
      <c r="G265" s="119">
        <v>0</v>
      </c>
      <c r="H265" s="120" t="str">
        <f>INDEX('KI 2019-20'!F$9:F$383,MATCH($B265,'KI 2019-20'!$B$9:$B$383,0))</f>
        <v>Rushcliffe</v>
      </c>
      <c r="I265" s="154">
        <f>_xlfn.IFNA(IF($B265=$B$382,0,INDEX('I.Supplementary 2019-20'!N$8:N$191,MATCH($B265,'I.Supplementary 2019-20'!$B$8:$B$191,0))),INDEX('KI 2019-20'!N$9:N$383,MATCH($B265,'KI 2019-20'!$B$9:$B$383,0)))</f>
        <v>0</v>
      </c>
      <c r="J265" s="153">
        <f>_xlfn.IFNA(IF($B265=$B$382,0,INDEX('I.Supplementary 2019-20'!O$8:O$191,MATCH($B265,'I.Supplementary 2019-20'!$B$8:$B$191,0))),INDEX('KI 2019-20'!O$9:O$383,MATCH($B265,'KI 2019-20'!$B$9:$B$383,0)))</f>
        <v>0</v>
      </c>
      <c r="K265" s="153">
        <f>_xlfn.IFNA(IF($B265=$B$382,0,INDEX('I.Supplementary 2019-20'!P$8:P$191,MATCH($B265,'I.Supplementary 2019-20'!$B$8:$B$191,0))),INDEX('KI 2019-20'!P$9:P$383,MATCH($B265,'KI 2019-20'!$B$9:$B$383,0)))</f>
        <v>0</v>
      </c>
      <c r="L265" s="153">
        <f>_xlfn.IFNA(IF($B265=$B$382,0,INDEX('I.Supplementary 2019-20'!Q$8:Q$191,MATCH($B265,'I.Supplementary 2019-20'!$B$8:$B$191,0))),INDEX('KI 2019-20'!Q$9:Q$383,MATCH($B265,'KI 2019-20'!$B$9:$B$383,0)))</f>
        <v>0</v>
      </c>
      <c r="M265" s="155">
        <f>_xlfn.IFNA(IF($B265=$B$382,0,INDEX('I.Supplementary 2019-20'!R$8:R$191,MATCH($B265,'I.Supplementary 2019-20'!$B$8:$B$191,0))),INDEX('KI 2019-20'!R$9:R$383,MATCH($B265,'KI 2019-20'!$B$9:$B$383,0)))</f>
        <v>0</v>
      </c>
      <c r="N265" s="153">
        <f>_xlfn.IFNA(IF($B265=$B$382,0,INDEX('I.Supplementary 2019-20'!S$8:S$191,MATCH($B265,'I.Supplementary 2019-20'!$B$8:$B$191,0))),INDEX('KI 2019-20'!S$9:S$383,MATCH($B265,'KI 2019-20'!$B$9:$B$383,0)))</f>
        <v>0</v>
      </c>
      <c r="O265" s="153">
        <f>_xlfn.IFNA(IF($B265=$B$382,0,INDEX('I.Supplementary 2019-20'!T$8:T$191,MATCH($B265,'I.Supplementary 2019-20'!$B$8:$B$191,0))),INDEX('KI 2019-20'!T$9:T$383,MATCH($B265,'KI 2019-20'!$B$9:$B$383,0)))</f>
        <v>2.3460975536801936</v>
      </c>
      <c r="P265" s="153">
        <f>_xlfn.IFNA(IF($B265=$B$382,0,INDEX('I.Supplementary 2019-20'!U$8:U$191,MATCH($B265,'I.Supplementary 2019-20'!$B$8:$B$191,0))),INDEX('KI 2019-20'!U$9:U$383,MATCH($B265,'KI 2019-20'!$B$9:$B$383,0)))</f>
        <v>0</v>
      </c>
      <c r="Q265" s="153">
        <f>_xlfn.IFNA(IF($B265=$B$382,0,INDEX('I.Supplementary 2019-20'!V$8:V$191,MATCH($B265,'I.Supplementary 2019-20'!$B$8:$B$191,0))),INDEX('KI 2019-20'!V$9:V$383,MATCH($B265,'KI 2019-20'!$B$9:$B$383,0)))</f>
        <v>0</v>
      </c>
      <c r="R265" s="155">
        <f>_xlfn.IFNA(IF($B265=$B$382,0,INDEX('I.Supplementary 2019-20'!W$8:W$191,MATCH($B265,'I.Supplementary 2019-20'!$B$8:$B$191,0))),INDEX('KI 2019-20'!W$9:W$383,MATCH($B265,'KI 2019-20'!$B$9:$B$383,0)))</f>
        <v>0</v>
      </c>
      <c r="S265" s="153">
        <f>_xlfn.IFNA(IF($B265=$B$382,0,INDEX('I.Supplementary 2019-20'!X$8:X$191,MATCH($B265,'I.Supplementary 2019-20'!$B$8:$B$191,0))),INDEX('KI 2019-20'!X$9:X$383,MATCH($B265,'KI 2019-20'!$B$9:$B$383,0)))</f>
        <v>0</v>
      </c>
      <c r="T265" s="153">
        <f>_xlfn.IFNA(IF($B265=$B$382,0,INDEX('I.Supplementary 2019-20'!Y$8:Y$191,MATCH($B265,'I.Supplementary 2019-20'!$B$8:$B$191,0))),INDEX('KI 2019-20'!Y$9:Y$383,MATCH($B265,'KI 2019-20'!$B$9:$B$383,0)))</f>
        <v>2.3460975536801936</v>
      </c>
      <c r="U265" s="153">
        <f>_xlfn.IFNA(IF($B265=$B$382,0,INDEX('I.Supplementary 2019-20'!Z$8:Z$191,MATCH($B265,'I.Supplementary 2019-20'!$B$8:$B$191,0))),INDEX('KI 2019-20'!Z$9:Z$383,MATCH($B265,'KI 2019-20'!$B$9:$B$383,0)))</f>
        <v>0</v>
      </c>
      <c r="V265" s="153">
        <f>_xlfn.IFNA(IF($B265=$B$382,0,INDEX('I.Supplementary 2019-20'!AA$8:AA$191,MATCH($B265,'I.Supplementary 2019-20'!$B$8:$B$191,0))),INDEX('KI 2019-20'!AA$9:AA$383,MATCH($B265,'KI 2019-20'!$B$9:$B$383,0)))</f>
        <v>0</v>
      </c>
      <c r="W265" s="155">
        <f>_xlfn.IFNA(IF($B265=$B$382,0,INDEX('I.Supplementary 2019-20'!AB$8:AB$191,MATCH($B265,'I.Supplementary 2019-20'!$B$8:$B$191,0))),INDEX('KI 2019-20'!AB$9:AB$383,MATCH($B265,'KI 2019-20'!$B$9:$B$383,0)))</f>
        <v>0</v>
      </c>
      <c r="Y265" s="154">
        <f>_xlfn.IFNA(IF($B265=$B$382,0,INDEX('I.Supplementary 2019-20'!$I$8:$I$191,MATCH($B265,'I.Supplementary 2019-20'!$B$8:$B$191,0))),INDEX('KI 2019-20'!$I$9:$I$383,MATCH($B265,'KI 2019-20'!$B$9:$B$383,0)))</f>
        <v>0</v>
      </c>
      <c r="Z265" s="153">
        <f>_xlfn.IFNA(IF($B265=$B$382,0,INDEX('I.Supplementary 2019-20'!$J$8:$J$191,MATCH($B265,'I.Supplementary 2019-20'!$B$8:$B$191,0))),INDEX('KI 2019-20'!$J$9:$J$383,MATCH($B265,'KI 2019-20'!$B$9:$B$383,0)))</f>
        <v>2.3460975536801936</v>
      </c>
      <c r="AA265" s="155">
        <f>_xlfn.IFNA(IF($B265=$B$382,0,INDEX('I.Supplementary 2019-20'!$H$8:$H$191,MATCH($B265,'I.Supplementary 2019-20'!$B$8:$B$191,0))),INDEX('KI 2019-20'!$H$9:$H$383,MATCH($B265,'KI 2019-20'!$B$9:$B$383,0)))</f>
        <v>2.3460975536801936</v>
      </c>
      <c r="AC265" s="156">
        <f>I265*('Other inputs'!$C$6/'Other inputs'!$C$5)</f>
        <v>0</v>
      </c>
      <c r="AD265" s="149">
        <f>IF(B265=$B$35,J265*('Other inputs'!$C$6/'Other inputs'!$C$5)-('Other inputs'!$C$18/1000000),J265*('Other inputs'!$C$6/'Other inputs'!$C$5))</f>
        <v>0</v>
      </c>
      <c r="AE265" s="149">
        <f>K265*('Other inputs'!$C$6/'Other inputs'!$C$5)</f>
        <v>0</v>
      </c>
      <c r="AF265" s="149">
        <f>L265*('Other inputs'!$C$6/'Other inputs'!$C$5)</f>
        <v>0</v>
      </c>
      <c r="AG265" s="188">
        <f>M265*('Other inputs'!$C$6/'Other inputs'!$C$5)</f>
        <v>0</v>
      </c>
      <c r="AH265" s="149">
        <f>N265*('Other inputs'!$C$6/'Other inputs'!$C$5)</f>
        <v>0</v>
      </c>
      <c r="AI265" s="149">
        <f>O265*('Other inputs'!$C$6/'Other inputs'!$C$5)</f>
        <v>2.3843231757360828</v>
      </c>
      <c r="AJ265" s="149">
        <f>P265*('Other inputs'!$C$6/'Other inputs'!$C$5)</f>
        <v>0</v>
      </c>
      <c r="AK265" s="149">
        <f>Q265*('Other inputs'!$C$6/'Other inputs'!$C$5)</f>
        <v>0</v>
      </c>
      <c r="AL265" s="188">
        <f>R265*('Other inputs'!$C$6/'Other inputs'!$C$5)</f>
        <v>0</v>
      </c>
      <c r="AM265" s="156">
        <f t="shared" ref="AM265:AM328" si="60">SUM(AC265,AH265)</f>
        <v>0</v>
      </c>
      <c r="AN265" s="149">
        <f t="shared" ref="AN265:AN328" si="61">SUM(AD265,AI265)</f>
        <v>2.3843231757360828</v>
      </c>
      <c r="AO265" s="149">
        <f t="shared" ref="AO265:AO328" si="62">SUM(AE265,AJ265)</f>
        <v>0</v>
      </c>
      <c r="AP265" s="149">
        <f t="shared" ref="AP265:AP328" si="63">SUM(AF265,AK265)</f>
        <v>0</v>
      </c>
      <c r="AQ265" s="188">
        <f t="shared" ref="AQ265:AQ328" si="64">SUM(AG265,AL265)</f>
        <v>0</v>
      </c>
      <c r="AR265" s="149"/>
      <c r="AS265" s="156">
        <f>IF(D265=$C$171,'Other inputs'!$C$12/1000000,SUM(AC265:AG265))</f>
        <v>0</v>
      </c>
      <c r="AT265" s="200">
        <f>IF(D265=$C$171,$Z$171*('Other inputs'!$C$6/'Other inputs'!$C$5),SUM(AH265:AL265))</f>
        <v>2.3843231757360828</v>
      </c>
      <c r="AU265" s="210">
        <f t="shared" ref="AU265:AU328" si="65">SUM(AS265:AT265)</f>
        <v>2.3843231757360828</v>
      </c>
      <c r="AV265" s="214"/>
      <c r="AW265" s="199">
        <f>IF($G265=1,0,AC265*('Other inputs'!$F$6/'Other inputs'!$F$5))</f>
        <v>0</v>
      </c>
      <c r="AX265" s="200">
        <f>IF($G265=1,0,AD265*('Other inputs'!$F$6/'Other inputs'!$F$5))</f>
        <v>0</v>
      </c>
      <c r="AY265" s="200">
        <f>IF($G265=1,0,AE265*('Other inputs'!$F$6/'Other inputs'!$F$5))</f>
        <v>0</v>
      </c>
      <c r="AZ265" s="200">
        <f>IF($G265=1,0,AF265*('Other inputs'!$F$6/'Other inputs'!$F$5))</f>
        <v>0</v>
      </c>
      <c r="BA265" s="200">
        <f>IF($G265=1,0,AG265*('Other inputs'!$F$6/'Other inputs'!$F$5))</f>
        <v>0</v>
      </c>
      <c r="BB265" s="199">
        <f>IF($G265=1,0,AH265*('Other inputs'!$C$7/'Other inputs'!$C$6))</f>
        <v>0</v>
      </c>
      <c r="BC265" s="200">
        <f>IF($G265=1,0,AI265*('Other inputs'!$C$7/'Other inputs'!$C$6))</f>
        <v>2.3843231757360828</v>
      </c>
      <c r="BD265" s="200">
        <f>IF($G265=1,0,AJ265*('Other inputs'!$C$7/'Other inputs'!$C$6))</f>
        <v>0</v>
      </c>
      <c r="BE265" s="200">
        <f>IF($G265=1,0,AK265*('Other inputs'!$C$7/'Other inputs'!$C$6))</f>
        <v>0</v>
      </c>
      <c r="BF265" s="200">
        <f>IF($G265=1,0,AL265*('Other inputs'!$C$7/'Other inputs'!$C$6))</f>
        <v>0</v>
      </c>
      <c r="BG265" s="199">
        <f t="shared" ref="BG265:BG328" si="66">SUM(AW265,BB265)</f>
        <v>0</v>
      </c>
      <c r="BH265" s="200">
        <f t="shared" ref="BH265:BH328" si="67">SUM(AX265,BC265)</f>
        <v>2.3843231757360828</v>
      </c>
      <c r="BI265" s="200">
        <f t="shared" ref="BI265:BI328" si="68">SUM(AY265,BD265)</f>
        <v>0</v>
      </c>
      <c r="BJ265" s="200">
        <f t="shared" ref="BJ265:BJ328" si="69">SUM(AZ265,BE265)</f>
        <v>0</v>
      </c>
      <c r="BK265" s="210">
        <f t="shared" ref="BK265:BK328" si="70">SUM(BA265,BF265)</f>
        <v>0</v>
      </c>
      <c r="BL265" s="200"/>
      <c r="BM265" s="199">
        <f>IF(D265=C$171,'Other inputs'!$C$13/1000000,SUM(AW265:BA265))</f>
        <v>0</v>
      </c>
      <c r="BN265" s="200">
        <f>IF(B265=$B$171,$AT$171*('Other inputs'!$C$7/'Other inputs'!$C$6),SUM(BB265:BF265))</f>
        <v>2.3843231757360828</v>
      </c>
      <c r="BO265" s="188">
        <f t="shared" ref="BO265:BO328" si="71">SUM(BM265:BN265)</f>
        <v>2.3843231757360828</v>
      </c>
    </row>
    <row r="266" spans="2:67">
      <c r="B266" s="121" t="str">
        <f>'KI 2019-20'!B267</f>
        <v>E1740</v>
      </c>
      <c r="C266" s="160" t="str">
        <f t="shared" si="58"/>
        <v>E1740</v>
      </c>
      <c r="D266" s="160" t="str">
        <f t="shared" si="59"/>
        <v>E1740</v>
      </c>
      <c r="E266" t="str">
        <f>INDEX('KI 2019-20'!D$9:D$383,MATCH($B266,'KI 2019-20'!$B$9:$B$383,0))</f>
        <v>SD</v>
      </c>
      <c r="F266">
        <f>INDEX('KI 2019-20'!E$9:E$383,MATCH($B266,'KI 2019-20'!$B$9:$B$383,0))</f>
        <v>0</v>
      </c>
      <c r="G266" s="119">
        <v>0</v>
      </c>
      <c r="H266" s="120" t="str">
        <f>INDEX('KI 2019-20'!F$9:F$383,MATCH($B266,'KI 2019-20'!$B$9:$B$383,0))</f>
        <v>Rushmoor</v>
      </c>
      <c r="I266" s="154">
        <f>_xlfn.IFNA(IF($B266=$B$382,0,INDEX('I.Supplementary 2019-20'!N$8:N$191,MATCH($B266,'I.Supplementary 2019-20'!$B$8:$B$191,0))),INDEX('KI 2019-20'!N$9:N$383,MATCH($B266,'KI 2019-20'!$B$9:$B$383,0)))</f>
        <v>0</v>
      </c>
      <c r="J266" s="153">
        <f>_xlfn.IFNA(IF($B266=$B$382,0,INDEX('I.Supplementary 2019-20'!O$8:O$191,MATCH($B266,'I.Supplementary 2019-20'!$B$8:$B$191,0))),INDEX('KI 2019-20'!O$9:O$383,MATCH($B266,'KI 2019-20'!$B$9:$B$383,0)))</f>
        <v>0</v>
      </c>
      <c r="K266" s="153">
        <f>_xlfn.IFNA(IF($B266=$B$382,0,INDEX('I.Supplementary 2019-20'!P$8:P$191,MATCH($B266,'I.Supplementary 2019-20'!$B$8:$B$191,0))),INDEX('KI 2019-20'!P$9:P$383,MATCH($B266,'KI 2019-20'!$B$9:$B$383,0)))</f>
        <v>0</v>
      </c>
      <c r="L266" s="153">
        <f>_xlfn.IFNA(IF($B266=$B$382,0,INDEX('I.Supplementary 2019-20'!Q$8:Q$191,MATCH($B266,'I.Supplementary 2019-20'!$B$8:$B$191,0))),INDEX('KI 2019-20'!Q$9:Q$383,MATCH($B266,'KI 2019-20'!$B$9:$B$383,0)))</f>
        <v>0</v>
      </c>
      <c r="M266" s="155">
        <f>_xlfn.IFNA(IF($B266=$B$382,0,INDEX('I.Supplementary 2019-20'!R$8:R$191,MATCH($B266,'I.Supplementary 2019-20'!$B$8:$B$191,0))),INDEX('KI 2019-20'!R$9:R$383,MATCH($B266,'KI 2019-20'!$B$9:$B$383,0)))</f>
        <v>0</v>
      </c>
      <c r="N266" s="153">
        <f>_xlfn.IFNA(IF($B266=$B$382,0,INDEX('I.Supplementary 2019-20'!S$8:S$191,MATCH($B266,'I.Supplementary 2019-20'!$B$8:$B$191,0))),INDEX('KI 2019-20'!S$9:S$383,MATCH($B266,'KI 2019-20'!$B$9:$B$383,0)))</f>
        <v>0</v>
      </c>
      <c r="O266" s="153">
        <f>_xlfn.IFNA(IF($B266=$B$382,0,INDEX('I.Supplementary 2019-20'!T$8:T$191,MATCH($B266,'I.Supplementary 2019-20'!$B$8:$B$191,0))),INDEX('KI 2019-20'!T$9:T$383,MATCH($B266,'KI 2019-20'!$B$9:$B$383,0)))</f>
        <v>2.3427649016531817</v>
      </c>
      <c r="P266" s="153">
        <f>_xlfn.IFNA(IF($B266=$B$382,0,INDEX('I.Supplementary 2019-20'!U$8:U$191,MATCH($B266,'I.Supplementary 2019-20'!$B$8:$B$191,0))),INDEX('KI 2019-20'!U$9:U$383,MATCH($B266,'KI 2019-20'!$B$9:$B$383,0)))</f>
        <v>0</v>
      </c>
      <c r="Q266" s="153">
        <f>_xlfn.IFNA(IF($B266=$B$382,0,INDEX('I.Supplementary 2019-20'!V$8:V$191,MATCH($B266,'I.Supplementary 2019-20'!$B$8:$B$191,0))),INDEX('KI 2019-20'!V$9:V$383,MATCH($B266,'KI 2019-20'!$B$9:$B$383,0)))</f>
        <v>0</v>
      </c>
      <c r="R266" s="155">
        <f>_xlfn.IFNA(IF($B266=$B$382,0,INDEX('I.Supplementary 2019-20'!W$8:W$191,MATCH($B266,'I.Supplementary 2019-20'!$B$8:$B$191,0))),INDEX('KI 2019-20'!W$9:W$383,MATCH($B266,'KI 2019-20'!$B$9:$B$383,0)))</f>
        <v>0</v>
      </c>
      <c r="S266" s="153">
        <f>_xlfn.IFNA(IF($B266=$B$382,0,INDEX('I.Supplementary 2019-20'!X$8:X$191,MATCH($B266,'I.Supplementary 2019-20'!$B$8:$B$191,0))),INDEX('KI 2019-20'!X$9:X$383,MATCH($B266,'KI 2019-20'!$B$9:$B$383,0)))</f>
        <v>0</v>
      </c>
      <c r="T266" s="153">
        <f>_xlfn.IFNA(IF($B266=$B$382,0,INDEX('I.Supplementary 2019-20'!Y$8:Y$191,MATCH($B266,'I.Supplementary 2019-20'!$B$8:$B$191,0))),INDEX('KI 2019-20'!Y$9:Y$383,MATCH($B266,'KI 2019-20'!$B$9:$B$383,0)))</f>
        <v>2.3427649016531817</v>
      </c>
      <c r="U266" s="153">
        <f>_xlfn.IFNA(IF($B266=$B$382,0,INDEX('I.Supplementary 2019-20'!Z$8:Z$191,MATCH($B266,'I.Supplementary 2019-20'!$B$8:$B$191,0))),INDEX('KI 2019-20'!Z$9:Z$383,MATCH($B266,'KI 2019-20'!$B$9:$B$383,0)))</f>
        <v>0</v>
      </c>
      <c r="V266" s="153">
        <f>_xlfn.IFNA(IF($B266=$B$382,0,INDEX('I.Supplementary 2019-20'!AA$8:AA$191,MATCH($B266,'I.Supplementary 2019-20'!$B$8:$B$191,0))),INDEX('KI 2019-20'!AA$9:AA$383,MATCH($B266,'KI 2019-20'!$B$9:$B$383,0)))</f>
        <v>0</v>
      </c>
      <c r="W266" s="155">
        <f>_xlfn.IFNA(IF($B266=$B$382,0,INDEX('I.Supplementary 2019-20'!AB$8:AB$191,MATCH($B266,'I.Supplementary 2019-20'!$B$8:$B$191,0))),INDEX('KI 2019-20'!AB$9:AB$383,MATCH($B266,'KI 2019-20'!$B$9:$B$383,0)))</f>
        <v>0</v>
      </c>
      <c r="Y266" s="154">
        <f>_xlfn.IFNA(IF($B266=$B$382,0,INDEX('I.Supplementary 2019-20'!$I$8:$I$191,MATCH($B266,'I.Supplementary 2019-20'!$B$8:$B$191,0))),INDEX('KI 2019-20'!$I$9:$I$383,MATCH($B266,'KI 2019-20'!$B$9:$B$383,0)))</f>
        <v>0</v>
      </c>
      <c r="Z266" s="153">
        <f>_xlfn.IFNA(IF($B266=$B$382,0,INDEX('I.Supplementary 2019-20'!$J$8:$J$191,MATCH($B266,'I.Supplementary 2019-20'!$B$8:$B$191,0))),INDEX('KI 2019-20'!$J$9:$J$383,MATCH($B266,'KI 2019-20'!$B$9:$B$383,0)))</f>
        <v>2.3427649016531817</v>
      </c>
      <c r="AA266" s="155">
        <f>_xlfn.IFNA(IF($B266=$B$382,0,INDEX('I.Supplementary 2019-20'!$H$8:$H$191,MATCH($B266,'I.Supplementary 2019-20'!$B$8:$B$191,0))),INDEX('KI 2019-20'!$H$9:$H$383,MATCH($B266,'KI 2019-20'!$B$9:$B$383,0)))</f>
        <v>2.3427649016531817</v>
      </c>
      <c r="AC266" s="156">
        <f>I266*('Other inputs'!$C$6/'Other inputs'!$C$5)</f>
        <v>0</v>
      </c>
      <c r="AD266" s="149">
        <f>IF(B266=$B$35,J266*('Other inputs'!$C$6/'Other inputs'!$C$5)-('Other inputs'!$C$18/1000000),J266*('Other inputs'!$C$6/'Other inputs'!$C$5))</f>
        <v>0</v>
      </c>
      <c r="AE266" s="149">
        <f>K266*('Other inputs'!$C$6/'Other inputs'!$C$5)</f>
        <v>0</v>
      </c>
      <c r="AF266" s="149">
        <f>L266*('Other inputs'!$C$6/'Other inputs'!$C$5)</f>
        <v>0</v>
      </c>
      <c r="AG266" s="188">
        <f>M266*('Other inputs'!$C$6/'Other inputs'!$C$5)</f>
        <v>0</v>
      </c>
      <c r="AH266" s="149">
        <f>N266*('Other inputs'!$C$6/'Other inputs'!$C$5)</f>
        <v>0</v>
      </c>
      <c r="AI266" s="149">
        <f>O266*('Other inputs'!$C$6/'Other inputs'!$C$5)</f>
        <v>2.38093622387971</v>
      </c>
      <c r="AJ266" s="149">
        <f>P266*('Other inputs'!$C$6/'Other inputs'!$C$5)</f>
        <v>0</v>
      </c>
      <c r="AK266" s="149">
        <f>Q266*('Other inputs'!$C$6/'Other inputs'!$C$5)</f>
        <v>0</v>
      </c>
      <c r="AL266" s="188">
        <f>R266*('Other inputs'!$C$6/'Other inputs'!$C$5)</f>
        <v>0</v>
      </c>
      <c r="AM266" s="156">
        <f t="shared" si="60"/>
        <v>0</v>
      </c>
      <c r="AN266" s="149">
        <f t="shared" si="61"/>
        <v>2.38093622387971</v>
      </c>
      <c r="AO266" s="149">
        <f t="shared" si="62"/>
        <v>0</v>
      </c>
      <c r="AP266" s="149">
        <f t="shared" si="63"/>
        <v>0</v>
      </c>
      <c r="AQ266" s="188">
        <f t="shared" si="64"/>
        <v>0</v>
      </c>
      <c r="AR266" s="149"/>
      <c r="AS266" s="156">
        <f>IF(D266=$C$171,'Other inputs'!$C$12/1000000,SUM(AC266:AG266))</f>
        <v>0</v>
      </c>
      <c r="AT266" s="200">
        <f>IF(D266=$C$171,$Z$171*('Other inputs'!$C$6/'Other inputs'!$C$5),SUM(AH266:AL266))</f>
        <v>2.38093622387971</v>
      </c>
      <c r="AU266" s="210">
        <f t="shared" si="65"/>
        <v>2.38093622387971</v>
      </c>
      <c r="AV266" s="214"/>
      <c r="AW266" s="199">
        <f>IF($G266=1,0,AC266*('Other inputs'!$F$6/'Other inputs'!$F$5))</f>
        <v>0</v>
      </c>
      <c r="AX266" s="200">
        <f>IF($G266=1,0,AD266*('Other inputs'!$F$6/'Other inputs'!$F$5))</f>
        <v>0</v>
      </c>
      <c r="AY266" s="200">
        <f>IF($G266=1,0,AE266*('Other inputs'!$F$6/'Other inputs'!$F$5))</f>
        <v>0</v>
      </c>
      <c r="AZ266" s="200">
        <f>IF($G266=1,0,AF266*('Other inputs'!$F$6/'Other inputs'!$F$5))</f>
        <v>0</v>
      </c>
      <c r="BA266" s="200">
        <f>IF($G266=1,0,AG266*('Other inputs'!$F$6/'Other inputs'!$F$5))</f>
        <v>0</v>
      </c>
      <c r="BB266" s="199">
        <f>IF($G266=1,0,AH266*('Other inputs'!$C$7/'Other inputs'!$C$6))</f>
        <v>0</v>
      </c>
      <c r="BC266" s="200">
        <f>IF($G266=1,0,AI266*('Other inputs'!$C$7/'Other inputs'!$C$6))</f>
        <v>2.38093622387971</v>
      </c>
      <c r="BD266" s="200">
        <f>IF($G266=1,0,AJ266*('Other inputs'!$C$7/'Other inputs'!$C$6))</f>
        <v>0</v>
      </c>
      <c r="BE266" s="200">
        <f>IF($G266=1,0,AK266*('Other inputs'!$C$7/'Other inputs'!$C$6))</f>
        <v>0</v>
      </c>
      <c r="BF266" s="200">
        <f>IF($G266=1,0,AL266*('Other inputs'!$C$7/'Other inputs'!$C$6))</f>
        <v>0</v>
      </c>
      <c r="BG266" s="199">
        <f t="shared" si="66"/>
        <v>0</v>
      </c>
      <c r="BH266" s="200">
        <f t="shared" si="67"/>
        <v>2.38093622387971</v>
      </c>
      <c r="BI266" s="200">
        <f t="shared" si="68"/>
        <v>0</v>
      </c>
      <c r="BJ266" s="200">
        <f t="shared" si="69"/>
        <v>0</v>
      </c>
      <c r="BK266" s="210">
        <f t="shared" si="70"/>
        <v>0</v>
      </c>
      <c r="BL266" s="200"/>
      <c r="BM266" s="199">
        <f>IF(D266=C$171,'Other inputs'!$C$13/1000000,SUM(AW266:BA266))</f>
        <v>0</v>
      </c>
      <c r="BN266" s="200">
        <f>IF(B266=$B$171,$AT$171*('Other inputs'!$C$7/'Other inputs'!$C$6),SUM(BB266:BF266))</f>
        <v>2.38093622387971</v>
      </c>
      <c r="BO266" s="188">
        <f t="shared" si="71"/>
        <v>2.38093622387971</v>
      </c>
    </row>
    <row r="267" spans="2:67">
      <c r="B267" s="121" t="str">
        <f>'KI 2019-20'!B268</f>
        <v>E2402</v>
      </c>
      <c r="C267" s="160" t="str">
        <f t="shared" si="58"/>
        <v>E2402</v>
      </c>
      <c r="D267" s="160" t="str">
        <f t="shared" si="59"/>
        <v>E2402</v>
      </c>
      <c r="E267" t="str">
        <f>INDEX('KI 2019-20'!D$9:D$383,MATCH($B267,'KI 2019-20'!$B$9:$B$383,0))</f>
        <v>UNINFIR</v>
      </c>
      <c r="F267">
        <f>INDEX('KI 2019-20'!E$9:E$383,MATCH($B267,'KI 2019-20'!$B$9:$B$383,0))</f>
        <v>0</v>
      </c>
      <c r="G267" s="119">
        <v>0</v>
      </c>
      <c r="H267" s="120" t="str">
        <f>INDEX('KI 2019-20'!F$9:F$383,MATCH($B267,'KI 2019-20'!$B$9:$B$383,0))</f>
        <v>Rutland</v>
      </c>
      <c r="I267" s="154">
        <f>_xlfn.IFNA(IF($B267=$B$382,0,INDEX('I.Supplementary 2019-20'!N$8:N$191,MATCH($B267,'I.Supplementary 2019-20'!$B$8:$B$191,0))),INDEX('KI 2019-20'!N$9:N$383,MATCH($B267,'KI 2019-20'!$B$9:$B$383,0)))</f>
        <v>0</v>
      </c>
      <c r="J267" s="153">
        <f>_xlfn.IFNA(IF($B267=$B$382,0,INDEX('I.Supplementary 2019-20'!O$8:O$191,MATCH($B267,'I.Supplementary 2019-20'!$B$8:$B$191,0))),INDEX('KI 2019-20'!O$9:O$383,MATCH($B267,'KI 2019-20'!$B$9:$B$383,0)))</f>
        <v>0</v>
      </c>
      <c r="K267" s="153">
        <f>_xlfn.IFNA(IF($B267=$B$382,0,INDEX('I.Supplementary 2019-20'!P$8:P$191,MATCH($B267,'I.Supplementary 2019-20'!$B$8:$B$191,0))),INDEX('KI 2019-20'!P$9:P$383,MATCH($B267,'KI 2019-20'!$B$9:$B$383,0)))</f>
        <v>0</v>
      </c>
      <c r="L267" s="153">
        <f>_xlfn.IFNA(IF($B267=$B$382,0,INDEX('I.Supplementary 2019-20'!Q$8:Q$191,MATCH($B267,'I.Supplementary 2019-20'!$B$8:$B$191,0))),INDEX('KI 2019-20'!Q$9:Q$383,MATCH($B267,'KI 2019-20'!$B$9:$B$383,0)))</f>
        <v>0</v>
      </c>
      <c r="M267" s="155">
        <f>_xlfn.IFNA(IF($B267=$B$382,0,INDEX('I.Supplementary 2019-20'!R$8:R$191,MATCH($B267,'I.Supplementary 2019-20'!$B$8:$B$191,0))),INDEX('KI 2019-20'!R$9:R$383,MATCH($B267,'KI 2019-20'!$B$9:$B$383,0)))</f>
        <v>0</v>
      </c>
      <c r="N267" s="153">
        <f>_xlfn.IFNA(IF($B267=$B$382,0,INDEX('I.Supplementary 2019-20'!S$8:S$191,MATCH($B267,'I.Supplementary 2019-20'!$B$8:$B$191,0))),INDEX('KI 2019-20'!S$9:S$383,MATCH($B267,'KI 2019-20'!$B$9:$B$383,0)))</f>
        <v>3.3500054184031915</v>
      </c>
      <c r="O267" s="153">
        <f>_xlfn.IFNA(IF($B267=$B$382,0,INDEX('I.Supplementary 2019-20'!T$8:T$191,MATCH($B267,'I.Supplementary 2019-20'!$B$8:$B$191,0))),INDEX('KI 2019-20'!T$9:T$383,MATCH($B267,'KI 2019-20'!$B$9:$B$383,0)))</f>
        <v>1.0330338832577828</v>
      </c>
      <c r="P267" s="153">
        <f>_xlfn.IFNA(IF($B267=$B$382,0,INDEX('I.Supplementary 2019-20'!U$8:U$191,MATCH($B267,'I.Supplementary 2019-20'!$B$8:$B$191,0))),INDEX('KI 2019-20'!U$9:U$383,MATCH($B267,'KI 2019-20'!$B$9:$B$383,0)))</f>
        <v>0</v>
      </c>
      <c r="Q267" s="153">
        <f>_xlfn.IFNA(IF($B267=$B$382,0,INDEX('I.Supplementary 2019-20'!V$8:V$191,MATCH($B267,'I.Supplementary 2019-20'!$B$8:$B$191,0))),INDEX('KI 2019-20'!V$9:V$383,MATCH($B267,'KI 2019-20'!$B$9:$B$383,0)))</f>
        <v>0</v>
      </c>
      <c r="R267" s="155">
        <f>_xlfn.IFNA(IF($B267=$B$382,0,INDEX('I.Supplementary 2019-20'!W$8:W$191,MATCH($B267,'I.Supplementary 2019-20'!$B$8:$B$191,0))),INDEX('KI 2019-20'!W$9:W$383,MATCH($B267,'KI 2019-20'!$B$9:$B$383,0)))</f>
        <v>0</v>
      </c>
      <c r="S267" s="153">
        <f>_xlfn.IFNA(IF($B267=$B$382,0,INDEX('I.Supplementary 2019-20'!X$8:X$191,MATCH($B267,'I.Supplementary 2019-20'!$B$8:$B$191,0))),INDEX('KI 2019-20'!X$9:X$383,MATCH($B267,'KI 2019-20'!$B$9:$B$383,0)))</f>
        <v>3.3500054184031915</v>
      </c>
      <c r="T267" s="153">
        <f>_xlfn.IFNA(IF($B267=$B$382,0,INDEX('I.Supplementary 2019-20'!Y$8:Y$191,MATCH($B267,'I.Supplementary 2019-20'!$B$8:$B$191,0))),INDEX('KI 2019-20'!Y$9:Y$383,MATCH($B267,'KI 2019-20'!$B$9:$B$383,0)))</f>
        <v>1.0330338832577828</v>
      </c>
      <c r="U267" s="153">
        <f>_xlfn.IFNA(IF($B267=$B$382,0,INDEX('I.Supplementary 2019-20'!Z$8:Z$191,MATCH($B267,'I.Supplementary 2019-20'!$B$8:$B$191,0))),INDEX('KI 2019-20'!Z$9:Z$383,MATCH($B267,'KI 2019-20'!$B$9:$B$383,0)))</f>
        <v>0</v>
      </c>
      <c r="V267" s="153">
        <f>_xlfn.IFNA(IF($B267=$B$382,0,INDEX('I.Supplementary 2019-20'!AA$8:AA$191,MATCH($B267,'I.Supplementary 2019-20'!$B$8:$B$191,0))),INDEX('KI 2019-20'!AA$9:AA$383,MATCH($B267,'KI 2019-20'!$B$9:$B$383,0)))</f>
        <v>0</v>
      </c>
      <c r="W267" s="155">
        <f>_xlfn.IFNA(IF($B267=$B$382,0,INDEX('I.Supplementary 2019-20'!AB$8:AB$191,MATCH($B267,'I.Supplementary 2019-20'!$B$8:$B$191,0))),INDEX('KI 2019-20'!AB$9:AB$383,MATCH($B267,'KI 2019-20'!$B$9:$B$383,0)))</f>
        <v>0</v>
      </c>
      <c r="Y267" s="154">
        <f>_xlfn.IFNA(IF($B267=$B$382,0,INDEX('I.Supplementary 2019-20'!$I$8:$I$191,MATCH($B267,'I.Supplementary 2019-20'!$B$8:$B$191,0))),INDEX('KI 2019-20'!$I$9:$I$383,MATCH($B267,'KI 2019-20'!$B$9:$B$383,0)))</f>
        <v>0</v>
      </c>
      <c r="Z267" s="153">
        <f>_xlfn.IFNA(IF($B267=$B$382,0,INDEX('I.Supplementary 2019-20'!$J$8:$J$191,MATCH($B267,'I.Supplementary 2019-20'!$B$8:$B$191,0))),INDEX('KI 2019-20'!$J$9:$J$383,MATCH($B267,'KI 2019-20'!$B$9:$B$383,0)))</f>
        <v>4.3830393016609746</v>
      </c>
      <c r="AA267" s="155">
        <f>_xlfn.IFNA(IF($B267=$B$382,0,INDEX('I.Supplementary 2019-20'!$H$8:$H$191,MATCH($B267,'I.Supplementary 2019-20'!$B$8:$B$191,0))),INDEX('KI 2019-20'!$H$9:$H$383,MATCH($B267,'KI 2019-20'!$B$9:$B$383,0)))</f>
        <v>4.3830393016609746</v>
      </c>
      <c r="AC267" s="156">
        <f>I267*('Other inputs'!$C$6/'Other inputs'!$C$5)</f>
        <v>0</v>
      </c>
      <c r="AD267" s="149">
        <f>IF(B267=$B$35,J267*('Other inputs'!$C$6/'Other inputs'!$C$5)-('Other inputs'!$C$18/1000000),J267*('Other inputs'!$C$6/'Other inputs'!$C$5))</f>
        <v>0</v>
      </c>
      <c r="AE267" s="149">
        <f>K267*('Other inputs'!$C$6/'Other inputs'!$C$5)</f>
        <v>0</v>
      </c>
      <c r="AF267" s="149">
        <f>L267*('Other inputs'!$C$6/'Other inputs'!$C$5)</f>
        <v>0</v>
      </c>
      <c r="AG267" s="188">
        <f>M267*('Other inputs'!$C$6/'Other inputs'!$C$5)</f>
        <v>0</v>
      </c>
      <c r="AH267" s="149">
        <f>N267*('Other inputs'!$C$6/'Other inputs'!$C$5)</f>
        <v>3.4045879914117978</v>
      </c>
      <c r="AI267" s="149">
        <f>O267*('Other inputs'!$C$6/'Other inputs'!$C$5)</f>
        <v>1.0498653925572987</v>
      </c>
      <c r="AJ267" s="149">
        <f>P267*('Other inputs'!$C$6/'Other inputs'!$C$5)</f>
        <v>0</v>
      </c>
      <c r="AK267" s="149">
        <f>Q267*('Other inputs'!$C$6/'Other inputs'!$C$5)</f>
        <v>0</v>
      </c>
      <c r="AL267" s="188">
        <f>R267*('Other inputs'!$C$6/'Other inputs'!$C$5)</f>
        <v>0</v>
      </c>
      <c r="AM267" s="156">
        <f t="shared" si="60"/>
        <v>3.4045879914117978</v>
      </c>
      <c r="AN267" s="149">
        <f t="shared" si="61"/>
        <v>1.0498653925572987</v>
      </c>
      <c r="AO267" s="149">
        <f t="shared" si="62"/>
        <v>0</v>
      </c>
      <c r="AP267" s="149">
        <f t="shared" si="63"/>
        <v>0</v>
      </c>
      <c r="AQ267" s="188">
        <f t="shared" si="64"/>
        <v>0</v>
      </c>
      <c r="AR267" s="149"/>
      <c r="AS267" s="156">
        <f>IF(D267=$C$171,'Other inputs'!$C$12/1000000,SUM(AC267:AG267))</f>
        <v>0</v>
      </c>
      <c r="AT267" s="200">
        <f>IF(D267=$C$171,$Z$171*('Other inputs'!$C$6/'Other inputs'!$C$5),SUM(AH267:AL267))</f>
        <v>4.4544533839690965</v>
      </c>
      <c r="AU267" s="210">
        <f t="shared" si="65"/>
        <v>4.4544533839690965</v>
      </c>
      <c r="AV267" s="214"/>
      <c r="AW267" s="199">
        <f>IF($G267=1,0,AC267*('Other inputs'!$F$6/'Other inputs'!$F$5))</f>
        <v>0</v>
      </c>
      <c r="AX267" s="200">
        <f>IF($G267=1,0,AD267*('Other inputs'!$F$6/'Other inputs'!$F$5))</f>
        <v>0</v>
      </c>
      <c r="AY267" s="200">
        <f>IF($G267=1,0,AE267*('Other inputs'!$F$6/'Other inputs'!$F$5))</f>
        <v>0</v>
      </c>
      <c r="AZ267" s="200">
        <f>IF($G267=1,0,AF267*('Other inputs'!$F$6/'Other inputs'!$F$5))</f>
        <v>0</v>
      </c>
      <c r="BA267" s="200">
        <f>IF($G267=1,0,AG267*('Other inputs'!$F$6/'Other inputs'!$F$5))</f>
        <v>0</v>
      </c>
      <c r="BB267" s="199">
        <f>IF($G267=1,0,AH267*('Other inputs'!$C$7/'Other inputs'!$C$6))</f>
        <v>3.4045879914117978</v>
      </c>
      <c r="BC267" s="200">
        <f>IF($G267=1,0,AI267*('Other inputs'!$C$7/'Other inputs'!$C$6))</f>
        <v>1.0498653925572987</v>
      </c>
      <c r="BD267" s="200">
        <f>IF($G267=1,0,AJ267*('Other inputs'!$C$7/'Other inputs'!$C$6))</f>
        <v>0</v>
      </c>
      <c r="BE267" s="200">
        <f>IF($G267=1,0,AK267*('Other inputs'!$C$7/'Other inputs'!$C$6))</f>
        <v>0</v>
      </c>
      <c r="BF267" s="200">
        <f>IF($G267=1,0,AL267*('Other inputs'!$C$7/'Other inputs'!$C$6))</f>
        <v>0</v>
      </c>
      <c r="BG267" s="199">
        <f t="shared" si="66"/>
        <v>3.4045879914117978</v>
      </c>
      <c r="BH267" s="200">
        <f t="shared" si="67"/>
        <v>1.0498653925572987</v>
      </c>
      <c r="BI267" s="200">
        <f t="shared" si="68"/>
        <v>0</v>
      </c>
      <c r="BJ267" s="200">
        <f t="shared" si="69"/>
        <v>0</v>
      </c>
      <c r="BK267" s="210">
        <f t="shared" si="70"/>
        <v>0</v>
      </c>
      <c r="BL267" s="200"/>
      <c r="BM267" s="199">
        <f>IF(D267=C$171,'Other inputs'!$C$13/1000000,SUM(AW267:BA267))</f>
        <v>0</v>
      </c>
      <c r="BN267" s="200">
        <f>IF(B267=$B$171,$AT$171*('Other inputs'!$C$7/'Other inputs'!$C$6),SUM(BB267:BF267))</f>
        <v>4.4544533839690965</v>
      </c>
      <c r="BO267" s="188">
        <f t="shared" si="71"/>
        <v>4.4544533839690965</v>
      </c>
    </row>
    <row r="268" spans="2:67">
      <c r="B268" s="121" t="str">
        <f>'KI 2019-20'!B269</f>
        <v>E2755</v>
      </c>
      <c r="C268" s="160" t="str">
        <f t="shared" si="58"/>
        <v>E2755</v>
      </c>
      <c r="D268" s="160" t="str">
        <f t="shared" si="59"/>
        <v>E2755</v>
      </c>
      <c r="E268" t="str">
        <f>INDEX('KI 2019-20'!D$9:D$383,MATCH($B268,'KI 2019-20'!$B$9:$B$383,0))</f>
        <v>SD</v>
      </c>
      <c r="F268" t="str">
        <f>INDEX('KI 2019-20'!E$9:E$383,MATCH($B268,'KI 2019-20'!$B$9:$B$383,0))</f>
        <v>P1912</v>
      </c>
      <c r="G268" s="119">
        <v>0</v>
      </c>
      <c r="H268" s="120" t="str">
        <f>INDEX('KI 2019-20'!F$9:F$383,MATCH($B268,'KI 2019-20'!$B$9:$B$383,0))</f>
        <v>Ryedale</v>
      </c>
      <c r="I268" s="154">
        <f>_xlfn.IFNA(IF($B268=$B$382,0,INDEX('I.Supplementary 2019-20'!N$8:N$191,MATCH($B268,'I.Supplementary 2019-20'!$B$8:$B$191,0))),INDEX('KI 2019-20'!N$9:N$383,MATCH($B268,'KI 2019-20'!$B$9:$B$383,0)))</f>
        <v>0</v>
      </c>
      <c r="J268" s="153">
        <f>_xlfn.IFNA(IF($B268=$B$382,0,INDEX('I.Supplementary 2019-20'!O$8:O$191,MATCH($B268,'I.Supplementary 2019-20'!$B$8:$B$191,0))),INDEX('KI 2019-20'!O$9:O$383,MATCH($B268,'KI 2019-20'!$B$9:$B$383,0)))</f>
        <v>0</v>
      </c>
      <c r="K268" s="153">
        <f>_xlfn.IFNA(IF($B268=$B$382,0,INDEX('I.Supplementary 2019-20'!P$8:P$191,MATCH($B268,'I.Supplementary 2019-20'!$B$8:$B$191,0))),INDEX('KI 2019-20'!P$9:P$383,MATCH($B268,'KI 2019-20'!$B$9:$B$383,0)))</f>
        <v>0</v>
      </c>
      <c r="L268" s="153">
        <f>_xlfn.IFNA(IF($B268=$B$382,0,INDEX('I.Supplementary 2019-20'!Q$8:Q$191,MATCH($B268,'I.Supplementary 2019-20'!$B$8:$B$191,0))),INDEX('KI 2019-20'!Q$9:Q$383,MATCH($B268,'KI 2019-20'!$B$9:$B$383,0)))</f>
        <v>0</v>
      </c>
      <c r="M268" s="155">
        <f>_xlfn.IFNA(IF($B268=$B$382,0,INDEX('I.Supplementary 2019-20'!R$8:R$191,MATCH($B268,'I.Supplementary 2019-20'!$B$8:$B$191,0))),INDEX('KI 2019-20'!R$9:R$383,MATCH($B268,'KI 2019-20'!$B$9:$B$383,0)))</f>
        <v>0</v>
      </c>
      <c r="N268" s="153">
        <f>_xlfn.IFNA(IF($B268=$B$382,0,INDEX('I.Supplementary 2019-20'!S$8:S$191,MATCH($B268,'I.Supplementary 2019-20'!$B$8:$B$191,0))),INDEX('KI 2019-20'!S$9:S$383,MATCH($B268,'KI 2019-20'!$B$9:$B$383,0)))</f>
        <v>0</v>
      </c>
      <c r="O268" s="153">
        <f>_xlfn.IFNA(IF($B268=$B$382,0,INDEX('I.Supplementary 2019-20'!T$8:T$191,MATCH($B268,'I.Supplementary 2019-20'!$B$8:$B$191,0))),INDEX('KI 2019-20'!T$9:T$383,MATCH($B268,'KI 2019-20'!$B$9:$B$383,0)))</f>
        <v>1.6123645937265718</v>
      </c>
      <c r="P268" s="153">
        <f>_xlfn.IFNA(IF($B268=$B$382,0,INDEX('I.Supplementary 2019-20'!U$8:U$191,MATCH($B268,'I.Supplementary 2019-20'!$B$8:$B$191,0))),INDEX('KI 2019-20'!U$9:U$383,MATCH($B268,'KI 2019-20'!$B$9:$B$383,0)))</f>
        <v>0</v>
      </c>
      <c r="Q268" s="153">
        <f>_xlfn.IFNA(IF($B268=$B$382,0,INDEX('I.Supplementary 2019-20'!V$8:V$191,MATCH($B268,'I.Supplementary 2019-20'!$B$8:$B$191,0))),INDEX('KI 2019-20'!V$9:V$383,MATCH($B268,'KI 2019-20'!$B$9:$B$383,0)))</f>
        <v>0</v>
      </c>
      <c r="R268" s="155">
        <f>_xlfn.IFNA(IF($B268=$B$382,0,INDEX('I.Supplementary 2019-20'!W$8:W$191,MATCH($B268,'I.Supplementary 2019-20'!$B$8:$B$191,0))),INDEX('KI 2019-20'!W$9:W$383,MATCH($B268,'KI 2019-20'!$B$9:$B$383,0)))</f>
        <v>0</v>
      </c>
      <c r="S268" s="153">
        <f>_xlfn.IFNA(IF($B268=$B$382,0,INDEX('I.Supplementary 2019-20'!X$8:X$191,MATCH($B268,'I.Supplementary 2019-20'!$B$8:$B$191,0))),INDEX('KI 2019-20'!X$9:X$383,MATCH($B268,'KI 2019-20'!$B$9:$B$383,0)))</f>
        <v>0</v>
      </c>
      <c r="T268" s="153">
        <f>_xlfn.IFNA(IF($B268=$B$382,0,INDEX('I.Supplementary 2019-20'!Y$8:Y$191,MATCH($B268,'I.Supplementary 2019-20'!$B$8:$B$191,0))),INDEX('KI 2019-20'!Y$9:Y$383,MATCH($B268,'KI 2019-20'!$B$9:$B$383,0)))</f>
        <v>1.6123645937265718</v>
      </c>
      <c r="U268" s="153">
        <f>_xlfn.IFNA(IF($B268=$B$382,0,INDEX('I.Supplementary 2019-20'!Z$8:Z$191,MATCH($B268,'I.Supplementary 2019-20'!$B$8:$B$191,0))),INDEX('KI 2019-20'!Z$9:Z$383,MATCH($B268,'KI 2019-20'!$B$9:$B$383,0)))</f>
        <v>0</v>
      </c>
      <c r="V268" s="153">
        <f>_xlfn.IFNA(IF($B268=$B$382,0,INDEX('I.Supplementary 2019-20'!AA$8:AA$191,MATCH($B268,'I.Supplementary 2019-20'!$B$8:$B$191,0))),INDEX('KI 2019-20'!AA$9:AA$383,MATCH($B268,'KI 2019-20'!$B$9:$B$383,0)))</f>
        <v>0</v>
      </c>
      <c r="W268" s="155">
        <f>_xlfn.IFNA(IF($B268=$B$382,0,INDEX('I.Supplementary 2019-20'!AB$8:AB$191,MATCH($B268,'I.Supplementary 2019-20'!$B$8:$B$191,0))),INDEX('KI 2019-20'!AB$9:AB$383,MATCH($B268,'KI 2019-20'!$B$9:$B$383,0)))</f>
        <v>0</v>
      </c>
      <c r="Y268" s="154">
        <f>_xlfn.IFNA(IF($B268=$B$382,0,INDEX('I.Supplementary 2019-20'!$I$8:$I$191,MATCH($B268,'I.Supplementary 2019-20'!$B$8:$B$191,0))),INDEX('KI 2019-20'!$I$9:$I$383,MATCH($B268,'KI 2019-20'!$B$9:$B$383,0)))</f>
        <v>0</v>
      </c>
      <c r="Z268" s="153">
        <f>_xlfn.IFNA(IF($B268=$B$382,0,INDEX('I.Supplementary 2019-20'!$J$8:$J$191,MATCH($B268,'I.Supplementary 2019-20'!$B$8:$B$191,0))),INDEX('KI 2019-20'!$J$9:$J$383,MATCH($B268,'KI 2019-20'!$B$9:$B$383,0)))</f>
        <v>1.6123645937265718</v>
      </c>
      <c r="AA268" s="155">
        <f>_xlfn.IFNA(IF($B268=$B$382,0,INDEX('I.Supplementary 2019-20'!$H$8:$H$191,MATCH($B268,'I.Supplementary 2019-20'!$B$8:$B$191,0))),INDEX('KI 2019-20'!$H$9:$H$383,MATCH($B268,'KI 2019-20'!$B$9:$B$383,0)))</f>
        <v>1.6123645937265718</v>
      </c>
      <c r="AC268" s="156">
        <f>I268*('Other inputs'!$C$6/'Other inputs'!$C$5)</f>
        <v>0</v>
      </c>
      <c r="AD268" s="149">
        <f>IF(B268=$B$35,J268*('Other inputs'!$C$6/'Other inputs'!$C$5)-('Other inputs'!$C$18/1000000),J268*('Other inputs'!$C$6/'Other inputs'!$C$5))</f>
        <v>0</v>
      </c>
      <c r="AE268" s="149">
        <f>K268*('Other inputs'!$C$6/'Other inputs'!$C$5)</f>
        <v>0</v>
      </c>
      <c r="AF268" s="149">
        <f>L268*('Other inputs'!$C$6/'Other inputs'!$C$5)</f>
        <v>0</v>
      </c>
      <c r="AG268" s="188">
        <f>M268*('Other inputs'!$C$6/'Other inputs'!$C$5)</f>
        <v>0</v>
      </c>
      <c r="AH268" s="149">
        <f>N268*('Other inputs'!$C$6/'Other inputs'!$C$5)</f>
        <v>0</v>
      </c>
      <c r="AI268" s="149">
        <f>O268*('Other inputs'!$C$6/'Other inputs'!$C$5)</f>
        <v>1.6386352999380027</v>
      </c>
      <c r="AJ268" s="149">
        <f>P268*('Other inputs'!$C$6/'Other inputs'!$C$5)</f>
        <v>0</v>
      </c>
      <c r="AK268" s="149">
        <f>Q268*('Other inputs'!$C$6/'Other inputs'!$C$5)</f>
        <v>0</v>
      </c>
      <c r="AL268" s="188">
        <f>R268*('Other inputs'!$C$6/'Other inputs'!$C$5)</f>
        <v>0</v>
      </c>
      <c r="AM268" s="156">
        <f t="shared" si="60"/>
        <v>0</v>
      </c>
      <c r="AN268" s="149">
        <f t="shared" si="61"/>
        <v>1.6386352999380027</v>
      </c>
      <c r="AO268" s="149">
        <f t="shared" si="62"/>
        <v>0</v>
      </c>
      <c r="AP268" s="149">
        <f t="shared" si="63"/>
        <v>0</v>
      </c>
      <c r="AQ268" s="188">
        <f t="shared" si="64"/>
        <v>0</v>
      </c>
      <c r="AR268" s="149"/>
      <c r="AS268" s="156">
        <f>IF(D268=$C$171,'Other inputs'!$C$12/1000000,SUM(AC268:AG268))</f>
        <v>0</v>
      </c>
      <c r="AT268" s="200">
        <f>IF(D268=$C$171,$Z$171*('Other inputs'!$C$6/'Other inputs'!$C$5),SUM(AH268:AL268))</f>
        <v>1.6386352999380027</v>
      </c>
      <c r="AU268" s="210">
        <f t="shared" si="65"/>
        <v>1.6386352999380027</v>
      </c>
      <c r="AV268" s="214"/>
      <c r="AW268" s="199">
        <f>IF($G268=1,0,AC268*('Other inputs'!$F$6/'Other inputs'!$F$5))</f>
        <v>0</v>
      </c>
      <c r="AX268" s="200">
        <f>IF($G268=1,0,AD268*('Other inputs'!$F$6/'Other inputs'!$F$5))</f>
        <v>0</v>
      </c>
      <c r="AY268" s="200">
        <f>IF($G268=1,0,AE268*('Other inputs'!$F$6/'Other inputs'!$F$5))</f>
        <v>0</v>
      </c>
      <c r="AZ268" s="200">
        <f>IF($G268=1,0,AF268*('Other inputs'!$F$6/'Other inputs'!$F$5))</f>
        <v>0</v>
      </c>
      <c r="BA268" s="200">
        <f>IF($G268=1,0,AG268*('Other inputs'!$F$6/'Other inputs'!$F$5))</f>
        <v>0</v>
      </c>
      <c r="BB268" s="199">
        <f>IF($G268=1,0,AH268*('Other inputs'!$C$7/'Other inputs'!$C$6))</f>
        <v>0</v>
      </c>
      <c r="BC268" s="200">
        <f>IF($G268=1,0,AI268*('Other inputs'!$C$7/'Other inputs'!$C$6))</f>
        <v>1.6386352999380027</v>
      </c>
      <c r="BD268" s="200">
        <f>IF($G268=1,0,AJ268*('Other inputs'!$C$7/'Other inputs'!$C$6))</f>
        <v>0</v>
      </c>
      <c r="BE268" s="200">
        <f>IF($G268=1,0,AK268*('Other inputs'!$C$7/'Other inputs'!$C$6))</f>
        <v>0</v>
      </c>
      <c r="BF268" s="200">
        <f>IF($G268=1,0,AL268*('Other inputs'!$C$7/'Other inputs'!$C$6))</f>
        <v>0</v>
      </c>
      <c r="BG268" s="199">
        <f t="shared" si="66"/>
        <v>0</v>
      </c>
      <c r="BH268" s="200">
        <f t="shared" si="67"/>
        <v>1.6386352999380027</v>
      </c>
      <c r="BI268" s="200">
        <f t="shared" si="68"/>
        <v>0</v>
      </c>
      <c r="BJ268" s="200">
        <f t="shared" si="69"/>
        <v>0</v>
      </c>
      <c r="BK268" s="210">
        <f t="shared" si="70"/>
        <v>0</v>
      </c>
      <c r="BL268" s="200"/>
      <c r="BM268" s="199">
        <f>IF(D268=C$171,'Other inputs'!$C$13/1000000,SUM(AW268:BA268))</f>
        <v>0</v>
      </c>
      <c r="BN268" s="200">
        <f>IF(B268=$B$171,$AT$171*('Other inputs'!$C$7/'Other inputs'!$C$6),SUM(BB268:BF268))</f>
        <v>1.6386352999380027</v>
      </c>
      <c r="BO268" s="188">
        <f t="shared" si="71"/>
        <v>1.6386352999380027</v>
      </c>
    </row>
    <row r="269" spans="2:67">
      <c r="B269" s="121" t="str">
        <f>'KI 2019-20'!B270</f>
        <v>E4206</v>
      </c>
      <c r="C269" s="160" t="str">
        <f t="shared" si="58"/>
        <v>E4206</v>
      </c>
      <c r="D269" s="160" t="str">
        <f t="shared" si="59"/>
        <v>E4206</v>
      </c>
      <c r="E269" t="str">
        <f>INDEX('KI 2019-20'!D$9:D$383,MATCH($B269,'KI 2019-20'!$B$9:$B$383,0))</f>
        <v>MD</v>
      </c>
      <c r="F269" t="str">
        <f>INDEX('KI 2019-20'!E$9:E$383,MATCH($B269,'KI 2019-20'!$B$9:$B$383,0))</f>
        <v>P1701</v>
      </c>
      <c r="G269" s="119">
        <v>0</v>
      </c>
      <c r="H269" s="120" t="str">
        <f>INDEX('KI 2019-20'!F$9:F$383,MATCH($B269,'KI 2019-20'!$B$9:$B$383,0))</f>
        <v>Salford</v>
      </c>
      <c r="I269" s="154">
        <f>_xlfn.IFNA(IF($B269=$B$382,0,INDEX('I.Supplementary 2019-20'!N$8:N$191,MATCH($B269,'I.Supplementary 2019-20'!$B$8:$B$191,0))),INDEX('KI 2019-20'!N$9:N$383,MATCH($B269,'KI 2019-20'!$B$9:$B$383,0)))</f>
        <v>19.490561002633697</v>
      </c>
      <c r="J269" s="153">
        <f>_xlfn.IFNA(IF($B269=$B$382,0,INDEX('I.Supplementary 2019-20'!O$8:O$191,MATCH($B269,'I.Supplementary 2019-20'!$B$8:$B$191,0))),INDEX('KI 2019-20'!O$9:O$383,MATCH($B269,'KI 2019-20'!$B$9:$B$383,0)))</f>
        <v>0.98622879564672705</v>
      </c>
      <c r="K269" s="153">
        <f>_xlfn.IFNA(IF($B269=$B$382,0,INDEX('I.Supplementary 2019-20'!P$8:P$191,MATCH($B269,'I.Supplementary 2019-20'!$B$8:$B$191,0))),INDEX('KI 2019-20'!P$9:P$383,MATCH($B269,'KI 2019-20'!$B$9:$B$383,0)))</f>
        <v>0</v>
      </c>
      <c r="L269" s="153">
        <f>_xlfn.IFNA(IF($B269=$B$382,0,INDEX('I.Supplementary 2019-20'!Q$8:Q$191,MATCH($B269,'I.Supplementary 2019-20'!$B$8:$B$191,0))),INDEX('KI 2019-20'!Q$9:Q$383,MATCH($B269,'KI 2019-20'!$B$9:$B$383,0)))</f>
        <v>0</v>
      </c>
      <c r="M269" s="155">
        <f>_xlfn.IFNA(IF($B269=$B$382,0,INDEX('I.Supplementary 2019-20'!R$8:R$191,MATCH($B269,'I.Supplementary 2019-20'!$B$8:$B$191,0))),INDEX('KI 2019-20'!R$9:R$383,MATCH($B269,'KI 2019-20'!$B$9:$B$383,0)))</f>
        <v>0</v>
      </c>
      <c r="N269" s="153">
        <f>_xlfn.IFNA(IF($B269=$B$382,0,INDEX('I.Supplementary 2019-20'!S$8:S$191,MATCH($B269,'I.Supplementary 2019-20'!$B$8:$B$191,0))),INDEX('KI 2019-20'!S$9:S$383,MATCH($B269,'KI 2019-20'!$B$9:$B$383,0)))</f>
        <v>61.46539390777312</v>
      </c>
      <c r="O269" s="153">
        <f>_xlfn.IFNA(IF($B269=$B$382,0,INDEX('I.Supplementary 2019-20'!T$8:T$191,MATCH($B269,'I.Supplementary 2019-20'!$B$8:$B$191,0))),INDEX('KI 2019-20'!T$9:T$383,MATCH($B269,'KI 2019-20'!$B$9:$B$383,0)))</f>
        <v>10.002685831115167</v>
      </c>
      <c r="P269" s="153">
        <f>_xlfn.IFNA(IF($B269=$B$382,0,INDEX('I.Supplementary 2019-20'!U$8:U$191,MATCH($B269,'I.Supplementary 2019-20'!$B$8:$B$191,0))),INDEX('KI 2019-20'!U$9:U$383,MATCH($B269,'KI 2019-20'!$B$9:$B$383,0)))</f>
        <v>0</v>
      </c>
      <c r="Q269" s="153">
        <f>_xlfn.IFNA(IF($B269=$B$382,0,INDEX('I.Supplementary 2019-20'!V$8:V$191,MATCH($B269,'I.Supplementary 2019-20'!$B$8:$B$191,0))),INDEX('KI 2019-20'!V$9:V$383,MATCH($B269,'KI 2019-20'!$B$9:$B$383,0)))</f>
        <v>0</v>
      </c>
      <c r="R269" s="155">
        <f>_xlfn.IFNA(IF($B269=$B$382,0,INDEX('I.Supplementary 2019-20'!W$8:W$191,MATCH($B269,'I.Supplementary 2019-20'!$B$8:$B$191,0))),INDEX('KI 2019-20'!W$9:W$383,MATCH($B269,'KI 2019-20'!$B$9:$B$383,0)))</f>
        <v>0</v>
      </c>
      <c r="S269" s="153">
        <f>_xlfn.IFNA(IF($B269=$B$382,0,INDEX('I.Supplementary 2019-20'!X$8:X$191,MATCH($B269,'I.Supplementary 2019-20'!$B$8:$B$191,0))),INDEX('KI 2019-20'!X$9:X$383,MATCH($B269,'KI 2019-20'!$B$9:$B$383,0)))</f>
        <v>80.955954910406831</v>
      </c>
      <c r="T269" s="153">
        <f>_xlfn.IFNA(IF($B269=$B$382,0,INDEX('I.Supplementary 2019-20'!Y$8:Y$191,MATCH($B269,'I.Supplementary 2019-20'!$B$8:$B$191,0))),INDEX('KI 2019-20'!Y$9:Y$383,MATCH($B269,'KI 2019-20'!$B$9:$B$383,0)))</f>
        <v>10.988914626761895</v>
      </c>
      <c r="U269" s="153">
        <f>_xlfn.IFNA(IF($B269=$B$382,0,INDEX('I.Supplementary 2019-20'!Z$8:Z$191,MATCH($B269,'I.Supplementary 2019-20'!$B$8:$B$191,0))),INDEX('KI 2019-20'!Z$9:Z$383,MATCH($B269,'KI 2019-20'!$B$9:$B$383,0)))</f>
        <v>0</v>
      </c>
      <c r="V269" s="153">
        <f>_xlfn.IFNA(IF($B269=$B$382,0,INDEX('I.Supplementary 2019-20'!AA$8:AA$191,MATCH($B269,'I.Supplementary 2019-20'!$B$8:$B$191,0))),INDEX('KI 2019-20'!AA$9:AA$383,MATCH($B269,'KI 2019-20'!$B$9:$B$383,0)))</f>
        <v>0</v>
      </c>
      <c r="W269" s="155">
        <f>_xlfn.IFNA(IF($B269=$B$382,0,INDEX('I.Supplementary 2019-20'!AB$8:AB$191,MATCH($B269,'I.Supplementary 2019-20'!$B$8:$B$191,0))),INDEX('KI 2019-20'!AB$9:AB$383,MATCH($B269,'KI 2019-20'!$B$9:$B$383,0)))</f>
        <v>0</v>
      </c>
      <c r="Y269" s="154">
        <f>_xlfn.IFNA(IF($B269=$B$382,0,INDEX('I.Supplementary 2019-20'!$I$8:$I$191,MATCH($B269,'I.Supplementary 2019-20'!$B$8:$B$191,0))),INDEX('KI 2019-20'!$I$9:$I$383,MATCH($B269,'KI 2019-20'!$B$9:$B$383,0)))</f>
        <v>20.476789798280425</v>
      </c>
      <c r="Z269" s="153">
        <f>_xlfn.IFNA(IF($B269=$B$382,0,INDEX('I.Supplementary 2019-20'!$J$8:$J$191,MATCH($B269,'I.Supplementary 2019-20'!$B$8:$B$191,0))),INDEX('KI 2019-20'!$J$9:$J$383,MATCH($B269,'KI 2019-20'!$B$9:$B$383,0)))</f>
        <v>71.468079738888292</v>
      </c>
      <c r="AA269" s="155">
        <f>_xlfn.IFNA(IF($B269=$B$382,0,INDEX('I.Supplementary 2019-20'!$H$8:$H$191,MATCH($B269,'I.Supplementary 2019-20'!$B$8:$B$191,0))),INDEX('KI 2019-20'!$H$9:$H$383,MATCH($B269,'KI 2019-20'!$B$9:$B$383,0)))</f>
        <v>91.944869537168714</v>
      </c>
      <c r="AC269" s="156">
        <f>I269*('Other inputs'!$C$6/'Other inputs'!$C$5)</f>
        <v>19.808126151352781</v>
      </c>
      <c r="AD269" s="149">
        <f>IF(B269=$B$35,J269*('Other inputs'!$C$6/'Other inputs'!$C$5)-('Other inputs'!$C$18/1000000),J269*('Other inputs'!$C$6/'Other inputs'!$C$5))</f>
        <v>1.0022976965941279</v>
      </c>
      <c r="AE269" s="149">
        <f>K269*('Other inputs'!$C$6/'Other inputs'!$C$5)</f>
        <v>0</v>
      </c>
      <c r="AF269" s="149">
        <f>L269*('Other inputs'!$C$6/'Other inputs'!$C$5)</f>
        <v>0</v>
      </c>
      <c r="AG269" s="188">
        <f>M269*('Other inputs'!$C$6/'Other inputs'!$C$5)</f>
        <v>0</v>
      </c>
      <c r="AH269" s="149">
        <f>N269*('Other inputs'!$C$6/'Other inputs'!$C$5)</f>
        <v>62.466866720934398</v>
      </c>
      <c r="AI269" s="149">
        <f>O269*('Other inputs'!$C$6/'Other inputs'!$C$5)</f>
        <v>10.165662382334967</v>
      </c>
      <c r="AJ269" s="149">
        <f>P269*('Other inputs'!$C$6/'Other inputs'!$C$5)</f>
        <v>0</v>
      </c>
      <c r="AK269" s="149">
        <f>Q269*('Other inputs'!$C$6/'Other inputs'!$C$5)</f>
        <v>0</v>
      </c>
      <c r="AL269" s="188">
        <f>R269*('Other inputs'!$C$6/'Other inputs'!$C$5)</f>
        <v>0</v>
      </c>
      <c r="AM269" s="156">
        <f t="shared" si="60"/>
        <v>82.274992872287186</v>
      </c>
      <c r="AN269" s="149">
        <f t="shared" si="61"/>
        <v>11.167960078929095</v>
      </c>
      <c r="AO269" s="149">
        <f t="shared" si="62"/>
        <v>0</v>
      </c>
      <c r="AP269" s="149">
        <f t="shared" si="63"/>
        <v>0</v>
      </c>
      <c r="AQ269" s="188">
        <f t="shared" si="64"/>
        <v>0</v>
      </c>
      <c r="AR269" s="149"/>
      <c r="AS269" s="156">
        <f>IF(D269=$C$171,'Other inputs'!$C$12/1000000,SUM(AC269:AG269))</f>
        <v>20.810423847946907</v>
      </c>
      <c r="AT269" s="200">
        <f>IF(D269=$C$171,$Z$171*('Other inputs'!$C$6/'Other inputs'!$C$5),SUM(AH269:AL269))</f>
        <v>72.632529103269363</v>
      </c>
      <c r="AU269" s="210">
        <f t="shared" si="65"/>
        <v>93.44295295121627</v>
      </c>
      <c r="AV269" s="214"/>
      <c r="AW269" s="199">
        <f>IF($G269=1,0,AC269*('Other inputs'!$F$6/'Other inputs'!$F$5))</f>
        <v>19.917664176152886</v>
      </c>
      <c r="AX269" s="200">
        <f>IF($G269=1,0,AD269*('Other inputs'!$F$6/'Other inputs'!$F$5))</f>
        <v>1.0078403566674594</v>
      </c>
      <c r="AY269" s="200">
        <f>IF($G269=1,0,AE269*('Other inputs'!$F$6/'Other inputs'!$F$5))</f>
        <v>0</v>
      </c>
      <c r="AZ269" s="200">
        <f>IF($G269=1,0,AF269*('Other inputs'!$F$6/'Other inputs'!$F$5))</f>
        <v>0</v>
      </c>
      <c r="BA269" s="200">
        <f>IF($G269=1,0,AG269*('Other inputs'!$F$6/'Other inputs'!$F$5))</f>
        <v>0</v>
      </c>
      <c r="BB269" s="199">
        <f>IF($G269=1,0,AH269*('Other inputs'!$C$7/'Other inputs'!$C$6))</f>
        <v>62.466866720934398</v>
      </c>
      <c r="BC269" s="200">
        <f>IF($G269=1,0,AI269*('Other inputs'!$C$7/'Other inputs'!$C$6))</f>
        <v>10.165662382334967</v>
      </c>
      <c r="BD269" s="200">
        <f>IF($G269=1,0,AJ269*('Other inputs'!$C$7/'Other inputs'!$C$6))</f>
        <v>0</v>
      </c>
      <c r="BE269" s="200">
        <f>IF($G269=1,0,AK269*('Other inputs'!$C$7/'Other inputs'!$C$6))</f>
        <v>0</v>
      </c>
      <c r="BF269" s="200">
        <f>IF($G269=1,0,AL269*('Other inputs'!$C$7/'Other inputs'!$C$6))</f>
        <v>0</v>
      </c>
      <c r="BG269" s="199">
        <f t="shared" si="66"/>
        <v>82.384530897087288</v>
      </c>
      <c r="BH269" s="200">
        <f t="shared" si="67"/>
        <v>11.173502739002426</v>
      </c>
      <c r="BI269" s="200">
        <f t="shared" si="68"/>
        <v>0</v>
      </c>
      <c r="BJ269" s="200">
        <f t="shared" si="69"/>
        <v>0</v>
      </c>
      <c r="BK269" s="210">
        <f t="shared" si="70"/>
        <v>0</v>
      </c>
      <c r="BL269" s="200"/>
      <c r="BM269" s="199">
        <f>IF(D269=C$171,'Other inputs'!$C$13/1000000,SUM(AW269:BA269))</f>
        <v>20.925504532820344</v>
      </c>
      <c r="BN269" s="200">
        <f>IF(B269=$B$171,$AT$171*('Other inputs'!$C$7/'Other inputs'!$C$6),SUM(BB269:BF269))</f>
        <v>72.632529103269363</v>
      </c>
      <c r="BO269" s="188">
        <f t="shared" si="71"/>
        <v>93.558033636089704</v>
      </c>
    </row>
    <row r="270" spans="2:67">
      <c r="B270" s="121" t="str">
        <f>'KI 2019-20'!B271</f>
        <v>E4604</v>
      </c>
      <c r="C270" s="160" t="str">
        <f t="shared" si="58"/>
        <v>E4604</v>
      </c>
      <c r="D270" s="160" t="str">
        <f t="shared" si="59"/>
        <v>E4604</v>
      </c>
      <c r="E270" t="str">
        <f>INDEX('KI 2019-20'!D$9:D$383,MATCH($B270,'KI 2019-20'!$B$9:$B$383,0))</f>
        <v>MD</v>
      </c>
      <c r="F270" t="str">
        <f>INDEX('KI 2019-20'!E$9:E$383,MATCH($B270,'KI 2019-20'!$B$9:$B$383,0))</f>
        <v>P1703</v>
      </c>
      <c r="G270" s="119">
        <v>0</v>
      </c>
      <c r="H270" s="120" t="str">
        <f>INDEX('KI 2019-20'!F$9:F$383,MATCH($B270,'KI 2019-20'!$B$9:$B$383,0))</f>
        <v>Sandwell</v>
      </c>
      <c r="I270" s="154">
        <f>_xlfn.IFNA(IF($B270=$B$382,0,INDEX('I.Supplementary 2019-20'!N$8:N$191,MATCH($B270,'I.Supplementary 2019-20'!$B$8:$B$191,0))),INDEX('KI 2019-20'!N$9:N$383,MATCH($B270,'KI 2019-20'!$B$9:$B$383,0)))</f>
        <v>31.726473287850364</v>
      </c>
      <c r="J270" s="153">
        <f>_xlfn.IFNA(IF($B270=$B$382,0,INDEX('I.Supplementary 2019-20'!O$8:O$191,MATCH($B270,'I.Supplementary 2019-20'!$B$8:$B$191,0))),INDEX('KI 2019-20'!O$9:O$383,MATCH($B270,'KI 2019-20'!$B$9:$B$383,0)))</f>
        <v>1.9291872211290673</v>
      </c>
      <c r="K270" s="153">
        <f>_xlfn.IFNA(IF($B270=$B$382,0,INDEX('I.Supplementary 2019-20'!P$8:P$191,MATCH($B270,'I.Supplementary 2019-20'!$B$8:$B$191,0))),INDEX('KI 2019-20'!P$9:P$383,MATCH($B270,'KI 2019-20'!$B$9:$B$383,0)))</f>
        <v>0</v>
      </c>
      <c r="L270" s="153">
        <f>_xlfn.IFNA(IF($B270=$B$382,0,INDEX('I.Supplementary 2019-20'!Q$8:Q$191,MATCH($B270,'I.Supplementary 2019-20'!$B$8:$B$191,0))),INDEX('KI 2019-20'!Q$9:Q$383,MATCH($B270,'KI 2019-20'!$B$9:$B$383,0)))</f>
        <v>0</v>
      </c>
      <c r="M270" s="155">
        <f>_xlfn.IFNA(IF($B270=$B$382,0,INDEX('I.Supplementary 2019-20'!R$8:R$191,MATCH($B270,'I.Supplementary 2019-20'!$B$8:$B$191,0))),INDEX('KI 2019-20'!R$9:R$383,MATCH($B270,'KI 2019-20'!$B$9:$B$383,0)))</f>
        <v>0</v>
      </c>
      <c r="N270" s="153">
        <f>_xlfn.IFNA(IF($B270=$B$382,0,INDEX('I.Supplementary 2019-20'!S$8:S$191,MATCH($B270,'I.Supplementary 2019-20'!$B$8:$B$191,0))),INDEX('KI 2019-20'!S$9:S$383,MATCH($B270,'KI 2019-20'!$B$9:$B$383,0)))</f>
        <v>87.048227314110449</v>
      </c>
      <c r="O270" s="153">
        <f>_xlfn.IFNA(IF($B270=$B$382,0,INDEX('I.Supplementary 2019-20'!T$8:T$191,MATCH($B270,'I.Supplementary 2019-20'!$B$8:$B$191,0))),INDEX('KI 2019-20'!T$9:T$383,MATCH($B270,'KI 2019-20'!$B$9:$B$383,0)))</f>
        <v>13.081304155499467</v>
      </c>
      <c r="P270" s="153">
        <f>_xlfn.IFNA(IF($B270=$B$382,0,INDEX('I.Supplementary 2019-20'!U$8:U$191,MATCH($B270,'I.Supplementary 2019-20'!$B$8:$B$191,0))),INDEX('KI 2019-20'!U$9:U$383,MATCH($B270,'KI 2019-20'!$B$9:$B$383,0)))</f>
        <v>0</v>
      </c>
      <c r="Q270" s="153">
        <f>_xlfn.IFNA(IF($B270=$B$382,0,INDEX('I.Supplementary 2019-20'!V$8:V$191,MATCH($B270,'I.Supplementary 2019-20'!$B$8:$B$191,0))),INDEX('KI 2019-20'!V$9:V$383,MATCH($B270,'KI 2019-20'!$B$9:$B$383,0)))</f>
        <v>0</v>
      </c>
      <c r="R270" s="155">
        <f>_xlfn.IFNA(IF($B270=$B$382,0,INDEX('I.Supplementary 2019-20'!W$8:W$191,MATCH($B270,'I.Supplementary 2019-20'!$B$8:$B$191,0))),INDEX('KI 2019-20'!W$9:W$383,MATCH($B270,'KI 2019-20'!$B$9:$B$383,0)))</f>
        <v>0</v>
      </c>
      <c r="S270" s="153">
        <f>_xlfn.IFNA(IF($B270=$B$382,0,INDEX('I.Supplementary 2019-20'!X$8:X$191,MATCH($B270,'I.Supplementary 2019-20'!$B$8:$B$191,0))),INDEX('KI 2019-20'!X$9:X$383,MATCH($B270,'KI 2019-20'!$B$9:$B$383,0)))</f>
        <v>118.7747006019608</v>
      </c>
      <c r="T270" s="153">
        <f>_xlfn.IFNA(IF($B270=$B$382,0,INDEX('I.Supplementary 2019-20'!Y$8:Y$191,MATCH($B270,'I.Supplementary 2019-20'!$B$8:$B$191,0))),INDEX('KI 2019-20'!Y$9:Y$383,MATCH($B270,'KI 2019-20'!$B$9:$B$383,0)))</f>
        <v>15.010491376628535</v>
      </c>
      <c r="U270" s="153">
        <f>_xlfn.IFNA(IF($B270=$B$382,0,INDEX('I.Supplementary 2019-20'!Z$8:Z$191,MATCH($B270,'I.Supplementary 2019-20'!$B$8:$B$191,0))),INDEX('KI 2019-20'!Z$9:Z$383,MATCH($B270,'KI 2019-20'!$B$9:$B$383,0)))</f>
        <v>0</v>
      </c>
      <c r="V270" s="153">
        <f>_xlfn.IFNA(IF($B270=$B$382,0,INDEX('I.Supplementary 2019-20'!AA$8:AA$191,MATCH($B270,'I.Supplementary 2019-20'!$B$8:$B$191,0))),INDEX('KI 2019-20'!AA$9:AA$383,MATCH($B270,'KI 2019-20'!$B$9:$B$383,0)))</f>
        <v>0</v>
      </c>
      <c r="W270" s="155">
        <f>_xlfn.IFNA(IF($B270=$B$382,0,INDEX('I.Supplementary 2019-20'!AB$8:AB$191,MATCH($B270,'I.Supplementary 2019-20'!$B$8:$B$191,0))),INDEX('KI 2019-20'!AB$9:AB$383,MATCH($B270,'KI 2019-20'!$B$9:$B$383,0)))</f>
        <v>0</v>
      </c>
      <c r="Y270" s="154">
        <f>_xlfn.IFNA(IF($B270=$B$382,0,INDEX('I.Supplementary 2019-20'!$I$8:$I$191,MATCH($B270,'I.Supplementary 2019-20'!$B$8:$B$191,0))),INDEX('KI 2019-20'!$I$9:$I$383,MATCH($B270,'KI 2019-20'!$B$9:$B$383,0)))</f>
        <v>33.65566050897943</v>
      </c>
      <c r="Z270" s="153">
        <f>_xlfn.IFNA(IF($B270=$B$382,0,INDEX('I.Supplementary 2019-20'!$J$8:$J$191,MATCH($B270,'I.Supplementary 2019-20'!$B$8:$B$191,0))),INDEX('KI 2019-20'!$J$9:$J$383,MATCH($B270,'KI 2019-20'!$B$9:$B$383,0)))</f>
        <v>100.12953146960992</v>
      </c>
      <c r="AA270" s="155">
        <f>_xlfn.IFNA(IF($B270=$B$382,0,INDEX('I.Supplementary 2019-20'!$H$8:$H$191,MATCH($B270,'I.Supplementary 2019-20'!$B$8:$B$191,0))),INDEX('KI 2019-20'!$H$9:$H$383,MATCH($B270,'KI 2019-20'!$B$9:$B$383,0)))</f>
        <v>133.78519197858935</v>
      </c>
      <c r="AC270" s="156">
        <f>I270*('Other inputs'!$C$6/'Other inputs'!$C$5)</f>
        <v>32.243401569526135</v>
      </c>
      <c r="AD270" s="149">
        <f>IF(B270=$B$35,J270*('Other inputs'!$C$6/'Other inputs'!$C$5)-('Other inputs'!$C$18/1000000),J270*('Other inputs'!$C$6/'Other inputs'!$C$5))</f>
        <v>1.960620006809378</v>
      </c>
      <c r="AE270" s="149">
        <f>K270*('Other inputs'!$C$6/'Other inputs'!$C$5)</f>
        <v>0</v>
      </c>
      <c r="AF270" s="149">
        <f>L270*('Other inputs'!$C$6/'Other inputs'!$C$5)</f>
        <v>0</v>
      </c>
      <c r="AG270" s="188">
        <f>M270*('Other inputs'!$C$6/'Other inputs'!$C$5)</f>
        <v>0</v>
      </c>
      <c r="AH270" s="149">
        <f>N270*('Other inputs'!$C$6/'Other inputs'!$C$5)</f>
        <v>88.466528370144843</v>
      </c>
      <c r="AI270" s="149">
        <f>O270*('Other inputs'!$C$6/'Other inputs'!$C$5)</f>
        <v>13.294441494081944</v>
      </c>
      <c r="AJ270" s="149">
        <f>P270*('Other inputs'!$C$6/'Other inputs'!$C$5)</f>
        <v>0</v>
      </c>
      <c r="AK270" s="149">
        <f>Q270*('Other inputs'!$C$6/'Other inputs'!$C$5)</f>
        <v>0</v>
      </c>
      <c r="AL270" s="188">
        <f>R270*('Other inputs'!$C$6/'Other inputs'!$C$5)</f>
        <v>0</v>
      </c>
      <c r="AM270" s="156">
        <f t="shared" si="60"/>
        <v>120.70992993967099</v>
      </c>
      <c r="AN270" s="149">
        <f t="shared" si="61"/>
        <v>15.255061500891323</v>
      </c>
      <c r="AO270" s="149">
        <f t="shared" si="62"/>
        <v>0</v>
      </c>
      <c r="AP270" s="149">
        <f t="shared" si="63"/>
        <v>0</v>
      </c>
      <c r="AQ270" s="188">
        <f t="shared" si="64"/>
        <v>0</v>
      </c>
      <c r="AR270" s="149"/>
      <c r="AS270" s="156">
        <f>IF(D270=$C$171,'Other inputs'!$C$12/1000000,SUM(AC270:AG270))</f>
        <v>34.204021576335514</v>
      </c>
      <c r="AT270" s="200">
        <f>IF(D270=$C$171,$Z$171*('Other inputs'!$C$6/'Other inputs'!$C$5),SUM(AH270:AL270))</f>
        <v>101.76096986422678</v>
      </c>
      <c r="AU270" s="210">
        <f t="shared" si="65"/>
        <v>135.9649914405623</v>
      </c>
      <c r="AV270" s="214"/>
      <c r="AW270" s="199">
        <f>IF($G270=1,0,AC270*('Other inputs'!$F$6/'Other inputs'!$F$5))</f>
        <v>32.421706094334574</v>
      </c>
      <c r="AX270" s="200">
        <f>IF($G270=1,0,AD270*('Other inputs'!$F$6/'Other inputs'!$F$5))</f>
        <v>1.9714621450958811</v>
      </c>
      <c r="AY270" s="200">
        <f>IF($G270=1,0,AE270*('Other inputs'!$F$6/'Other inputs'!$F$5))</f>
        <v>0</v>
      </c>
      <c r="AZ270" s="200">
        <f>IF($G270=1,0,AF270*('Other inputs'!$F$6/'Other inputs'!$F$5))</f>
        <v>0</v>
      </c>
      <c r="BA270" s="200">
        <f>IF($G270=1,0,AG270*('Other inputs'!$F$6/'Other inputs'!$F$5))</f>
        <v>0</v>
      </c>
      <c r="BB270" s="199">
        <f>IF($G270=1,0,AH270*('Other inputs'!$C$7/'Other inputs'!$C$6))</f>
        <v>88.466528370144843</v>
      </c>
      <c r="BC270" s="200">
        <f>IF($G270=1,0,AI270*('Other inputs'!$C$7/'Other inputs'!$C$6))</f>
        <v>13.294441494081944</v>
      </c>
      <c r="BD270" s="200">
        <f>IF($G270=1,0,AJ270*('Other inputs'!$C$7/'Other inputs'!$C$6))</f>
        <v>0</v>
      </c>
      <c r="BE270" s="200">
        <f>IF($G270=1,0,AK270*('Other inputs'!$C$7/'Other inputs'!$C$6))</f>
        <v>0</v>
      </c>
      <c r="BF270" s="200">
        <f>IF($G270=1,0,AL270*('Other inputs'!$C$7/'Other inputs'!$C$6))</f>
        <v>0</v>
      </c>
      <c r="BG270" s="199">
        <f t="shared" si="66"/>
        <v>120.88823446447941</v>
      </c>
      <c r="BH270" s="200">
        <f t="shared" si="67"/>
        <v>15.265903639177825</v>
      </c>
      <c r="BI270" s="200">
        <f t="shared" si="68"/>
        <v>0</v>
      </c>
      <c r="BJ270" s="200">
        <f t="shared" si="69"/>
        <v>0</v>
      </c>
      <c r="BK270" s="210">
        <f t="shared" si="70"/>
        <v>0</v>
      </c>
      <c r="BL270" s="200"/>
      <c r="BM270" s="199">
        <f>IF(D270=C$171,'Other inputs'!$C$13/1000000,SUM(AW270:BA270))</f>
        <v>34.393168239430459</v>
      </c>
      <c r="BN270" s="200">
        <f>IF(B270=$B$171,$AT$171*('Other inputs'!$C$7/'Other inputs'!$C$6),SUM(BB270:BF270))</f>
        <v>101.76096986422678</v>
      </c>
      <c r="BO270" s="188">
        <f t="shared" si="71"/>
        <v>136.15413810365723</v>
      </c>
    </row>
    <row r="271" spans="2:67">
      <c r="B271" s="121" t="str">
        <f>'KI 2019-20'!B272</f>
        <v>E2736</v>
      </c>
      <c r="C271" s="160" t="str">
        <f t="shared" si="58"/>
        <v>E2736</v>
      </c>
      <c r="D271" s="160" t="str">
        <f t="shared" si="59"/>
        <v>E2736</v>
      </c>
      <c r="E271" t="str">
        <f>INDEX('KI 2019-20'!D$9:D$383,MATCH($B271,'KI 2019-20'!$B$9:$B$383,0))</f>
        <v>SD</v>
      </c>
      <c r="F271" t="str">
        <f>INDEX('KI 2019-20'!E$9:E$383,MATCH($B271,'KI 2019-20'!$B$9:$B$383,0))</f>
        <v>P1912</v>
      </c>
      <c r="G271" s="119">
        <v>0</v>
      </c>
      <c r="H271" s="120" t="str">
        <f>INDEX('KI 2019-20'!F$9:F$383,MATCH($B271,'KI 2019-20'!$B$9:$B$383,0))</f>
        <v>Scarborough</v>
      </c>
      <c r="I271" s="154">
        <f>_xlfn.IFNA(IF($B271=$B$382,0,INDEX('I.Supplementary 2019-20'!N$8:N$191,MATCH($B271,'I.Supplementary 2019-20'!$B$8:$B$191,0))),INDEX('KI 2019-20'!N$9:N$383,MATCH($B271,'KI 2019-20'!$B$9:$B$383,0)))</f>
        <v>0</v>
      </c>
      <c r="J271" s="153">
        <f>_xlfn.IFNA(IF($B271=$B$382,0,INDEX('I.Supplementary 2019-20'!O$8:O$191,MATCH($B271,'I.Supplementary 2019-20'!$B$8:$B$191,0))),INDEX('KI 2019-20'!O$9:O$383,MATCH($B271,'KI 2019-20'!$B$9:$B$383,0)))</f>
        <v>4.8930457567227074E-2</v>
      </c>
      <c r="K271" s="153">
        <f>_xlfn.IFNA(IF($B271=$B$382,0,INDEX('I.Supplementary 2019-20'!P$8:P$191,MATCH($B271,'I.Supplementary 2019-20'!$B$8:$B$191,0))),INDEX('KI 2019-20'!P$9:P$383,MATCH($B271,'KI 2019-20'!$B$9:$B$383,0)))</f>
        <v>0</v>
      </c>
      <c r="L271" s="153">
        <f>_xlfn.IFNA(IF($B271=$B$382,0,INDEX('I.Supplementary 2019-20'!Q$8:Q$191,MATCH($B271,'I.Supplementary 2019-20'!$B$8:$B$191,0))),INDEX('KI 2019-20'!Q$9:Q$383,MATCH($B271,'KI 2019-20'!$B$9:$B$383,0)))</f>
        <v>0</v>
      </c>
      <c r="M271" s="155">
        <f>_xlfn.IFNA(IF($B271=$B$382,0,INDEX('I.Supplementary 2019-20'!R$8:R$191,MATCH($B271,'I.Supplementary 2019-20'!$B$8:$B$191,0))),INDEX('KI 2019-20'!R$9:R$383,MATCH($B271,'KI 2019-20'!$B$9:$B$383,0)))</f>
        <v>0</v>
      </c>
      <c r="N271" s="153">
        <f>_xlfn.IFNA(IF($B271=$B$382,0,INDEX('I.Supplementary 2019-20'!S$8:S$191,MATCH($B271,'I.Supplementary 2019-20'!$B$8:$B$191,0))),INDEX('KI 2019-20'!S$9:S$383,MATCH($B271,'KI 2019-20'!$B$9:$B$383,0)))</f>
        <v>0</v>
      </c>
      <c r="O271" s="153">
        <f>_xlfn.IFNA(IF($B271=$B$382,0,INDEX('I.Supplementary 2019-20'!T$8:T$191,MATCH($B271,'I.Supplementary 2019-20'!$B$8:$B$191,0))),INDEX('KI 2019-20'!T$9:T$383,MATCH($B271,'KI 2019-20'!$B$9:$B$383,0)))</f>
        <v>4.217354090525955</v>
      </c>
      <c r="P271" s="153">
        <f>_xlfn.IFNA(IF($B271=$B$382,0,INDEX('I.Supplementary 2019-20'!U$8:U$191,MATCH($B271,'I.Supplementary 2019-20'!$B$8:$B$191,0))),INDEX('KI 2019-20'!U$9:U$383,MATCH($B271,'KI 2019-20'!$B$9:$B$383,0)))</f>
        <v>0</v>
      </c>
      <c r="Q271" s="153">
        <f>_xlfn.IFNA(IF($B271=$B$382,0,INDEX('I.Supplementary 2019-20'!V$8:V$191,MATCH($B271,'I.Supplementary 2019-20'!$B$8:$B$191,0))),INDEX('KI 2019-20'!V$9:V$383,MATCH($B271,'KI 2019-20'!$B$9:$B$383,0)))</f>
        <v>0</v>
      </c>
      <c r="R271" s="155">
        <f>_xlfn.IFNA(IF($B271=$B$382,0,INDEX('I.Supplementary 2019-20'!W$8:W$191,MATCH($B271,'I.Supplementary 2019-20'!$B$8:$B$191,0))),INDEX('KI 2019-20'!W$9:W$383,MATCH($B271,'KI 2019-20'!$B$9:$B$383,0)))</f>
        <v>0</v>
      </c>
      <c r="S271" s="153">
        <f>_xlfn.IFNA(IF($B271=$B$382,0,INDEX('I.Supplementary 2019-20'!X$8:X$191,MATCH($B271,'I.Supplementary 2019-20'!$B$8:$B$191,0))),INDEX('KI 2019-20'!X$9:X$383,MATCH($B271,'KI 2019-20'!$B$9:$B$383,0)))</f>
        <v>0</v>
      </c>
      <c r="T271" s="153">
        <f>_xlfn.IFNA(IF($B271=$B$382,0,INDEX('I.Supplementary 2019-20'!Y$8:Y$191,MATCH($B271,'I.Supplementary 2019-20'!$B$8:$B$191,0))),INDEX('KI 2019-20'!Y$9:Y$383,MATCH($B271,'KI 2019-20'!$B$9:$B$383,0)))</f>
        <v>4.2662845480931821</v>
      </c>
      <c r="U271" s="153">
        <f>_xlfn.IFNA(IF($B271=$B$382,0,INDEX('I.Supplementary 2019-20'!Z$8:Z$191,MATCH($B271,'I.Supplementary 2019-20'!$B$8:$B$191,0))),INDEX('KI 2019-20'!Z$9:Z$383,MATCH($B271,'KI 2019-20'!$B$9:$B$383,0)))</f>
        <v>0</v>
      </c>
      <c r="V271" s="153">
        <f>_xlfn.IFNA(IF($B271=$B$382,0,INDEX('I.Supplementary 2019-20'!AA$8:AA$191,MATCH($B271,'I.Supplementary 2019-20'!$B$8:$B$191,0))),INDEX('KI 2019-20'!AA$9:AA$383,MATCH($B271,'KI 2019-20'!$B$9:$B$383,0)))</f>
        <v>0</v>
      </c>
      <c r="W271" s="155">
        <f>_xlfn.IFNA(IF($B271=$B$382,0,INDEX('I.Supplementary 2019-20'!AB$8:AB$191,MATCH($B271,'I.Supplementary 2019-20'!$B$8:$B$191,0))),INDEX('KI 2019-20'!AB$9:AB$383,MATCH($B271,'KI 2019-20'!$B$9:$B$383,0)))</f>
        <v>0</v>
      </c>
      <c r="Y271" s="154">
        <f>_xlfn.IFNA(IF($B271=$B$382,0,INDEX('I.Supplementary 2019-20'!$I$8:$I$191,MATCH($B271,'I.Supplementary 2019-20'!$B$8:$B$191,0))),INDEX('KI 2019-20'!$I$9:$I$383,MATCH($B271,'KI 2019-20'!$B$9:$B$383,0)))</f>
        <v>4.8930457567227074E-2</v>
      </c>
      <c r="Z271" s="153">
        <f>_xlfn.IFNA(IF($B271=$B$382,0,INDEX('I.Supplementary 2019-20'!$J$8:$J$191,MATCH($B271,'I.Supplementary 2019-20'!$B$8:$B$191,0))),INDEX('KI 2019-20'!$J$9:$J$383,MATCH($B271,'KI 2019-20'!$B$9:$B$383,0)))</f>
        <v>4.217354090525955</v>
      </c>
      <c r="AA271" s="155">
        <f>_xlfn.IFNA(IF($B271=$B$382,0,INDEX('I.Supplementary 2019-20'!$H$8:$H$191,MATCH($B271,'I.Supplementary 2019-20'!$B$8:$B$191,0))),INDEX('KI 2019-20'!$H$9:$H$383,MATCH($B271,'KI 2019-20'!$B$9:$B$383,0)))</f>
        <v>4.2662845480931821</v>
      </c>
      <c r="AC271" s="156">
        <f>I271*('Other inputs'!$C$6/'Other inputs'!$C$5)</f>
        <v>0</v>
      </c>
      <c r="AD271" s="149">
        <f>IF(B271=$B$35,J271*('Other inputs'!$C$6/'Other inputs'!$C$5)-('Other inputs'!$C$18/1000000),J271*('Other inputs'!$C$6/'Other inputs'!$C$5))</f>
        <v>4.9727695165063771E-2</v>
      </c>
      <c r="AE271" s="149">
        <f>K271*('Other inputs'!$C$6/'Other inputs'!$C$5)</f>
        <v>0</v>
      </c>
      <c r="AF271" s="149">
        <f>L271*('Other inputs'!$C$6/'Other inputs'!$C$5)</f>
        <v>0</v>
      </c>
      <c r="AG271" s="188">
        <f>M271*('Other inputs'!$C$6/'Other inputs'!$C$5)</f>
        <v>0</v>
      </c>
      <c r="AH271" s="149">
        <f>N271*('Other inputs'!$C$6/'Other inputs'!$C$5)</f>
        <v>0</v>
      </c>
      <c r="AI271" s="149">
        <f>O271*('Other inputs'!$C$6/'Other inputs'!$C$5)</f>
        <v>4.2860686174591685</v>
      </c>
      <c r="AJ271" s="149">
        <f>P271*('Other inputs'!$C$6/'Other inputs'!$C$5)</f>
        <v>0</v>
      </c>
      <c r="AK271" s="149">
        <f>Q271*('Other inputs'!$C$6/'Other inputs'!$C$5)</f>
        <v>0</v>
      </c>
      <c r="AL271" s="188">
        <f>R271*('Other inputs'!$C$6/'Other inputs'!$C$5)</f>
        <v>0</v>
      </c>
      <c r="AM271" s="156">
        <f t="shared" si="60"/>
        <v>0</v>
      </c>
      <c r="AN271" s="149">
        <f t="shared" si="61"/>
        <v>4.3357963126242325</v>
      </c>
      <c r="AO271" s="149">
        <f t="shared" si="62"/>
        <v>0</v>
      </c>
      <c r="AP271" s="149">
        <f t="shared" si="63"/>
        <v>0</v>
      </c>
      <c r="AQ271" s="188">
        <f t="shared" si="64"/>
        <v>0</v>
      </c>
      <c r="AR271" s="149"/>
      <c r="AS271" s="156">
        <f>IF(D271=$C$171,'Other inputs'!$C$12/1000000,SUM(AC271:AG271))</f>
        <v>4.9727695165063771E-2</v>
      </c>
      <c r="AT271" s="200">
        <f>IF(D271=$C$171,$Z$171*('Other inputs'!$C$6/'Other inputs'!$C$5),SUM(AH271:AL271))</f>
        <v>4.2860686174591685</v>
      </c>
      <c r="AU271" s="210">
        <f t="shared" si="65"/>
        <v>4.3357963126242325</v>
      </c>
      <c r="AV271" s="214"/>
      <c r="AW271" s="199">
        <f>IF($G271=1,0,AC271*('Other inputs'!$F$6/'Other inputs'!$F$5))</f>
        <v>0</v>
      </c>
      <c r="AX271" s="200">
        <f>IF($G271=1,0,AD271*('Other inputs'!$F$6/'Other inputs'!$F$5))</f>
        <v>5.0002687027727713E-2</v>
      </c>
      <c r="AY271" s="200">
        <f>IF($G271=1,0,AE271*('Other inputs'!$F$6/'Other inputs'!$F$5))</f>
        <v>0</v>
      </c>
      <c r="AZ271" s="200">
        <f>IF($G271=1,0,AF271*('Other inputs'!$F$6/'Other inputs'!$F$5))</f>
        <v>0</v>
      </c>
      <c r="BA271" s="200">
        <f>IF($G271=1,0,AG271*('Other inputs'!$F$6/'Other inputs'!$F$5))</f>
        <v>0</v>
      </c>
      <c r="BB271" s="199">
        <f>IF($G271=1,0,AH271*('Other inputs'!$C$7/'Other inputs'!$C$6))</f>
        <v>0</v>
      </c>
      <c r="BC271" s="200">
        <f>IF($G271=1,0,AI271*('Other inputs'!$C$7/'Other inputs'!$C$6))</f>
        <v>4.2860686174591685</v>
      </c>
      <c r="BD271" s="200">
        <f>IF($G271=1,0,AJ271*('Other inputs'!$C$7/'Other inputs'!$C$6))</f>
        <v>0</v>
      </c>
      <c r="BE271" s="200">
        <f>IF($G271=1,0,AK271*('Other inputs'!$C$7/'Other inputs'!$C$6))</f>
        <v>0</v>
      </c>
      <c r="BF271" s="200">
        <f>IF($G271=1,0,AL271*('Other inputs'!$C$7/'Other inputs'!$C$6))</f>
        <v>0</v>
      </c>
      <c r="BG271" s="199">
        <f t="shared" si="66"/>
        <v>0</v>
      </c>
      <c r="BH271" s="200">
        <f t="shared" si="67"/>
        <v>4.3360713044868966</v>
      </c>
      <c r="BI271" s="200">
        <f t="shared" si="68"/>
        <v>0</v>
      </c>
      <c r="BJ271" s="200">
        <f t="shared" si="69"/>
        <v>0</v>
      </c>
      <c r="BK271" s="210">
        <f t="shared" si="70"/>
        <v>0</v>
      </c>
      <c r="BL271" s="200"/>
      <c r="BM271" s="199">
        <f>IF(D271=C$171,'Other inputs'!$C$13/1000000,SUM(AW271:BA271))</f>
        <v>5.0002687027727713E-2</v>
      </c>
      <c r="BN271" s="200">
        <f>IF(B271=$B$171,$AT$171*('Other inputs'!$C$7/'Other inputs'!$C$6),SUM(BB271:BF271))</f>
        <v>4.2860686174591685</v>
      </c>
      <c r="BO271" s="188">
        <f t="shared" si="71"/>
        <v>4.3360713044868966</v>
      </c>
    </row>
    <row r="272" spans="2:67">
      <c r="B272" s="121" t="str">
        <f>'KI 2019-20'!B273</f>
        <v>E3332</v>
      </c>
      <c r="C272" s="160" t="str">
        <f t="shared" si="58"/>
        <v>E3332</v>
      </c>
      <c r="D272" s="160" t="str">
        <f t="shared" si="59"/>
        <v>E3332</v>
      </c>
      <c r="E272" t="str">
        <f>INDEX('KI 2019-20'!D$9:D$383,MATCH($B272,'KI 2019-20'!$B$9:$B$383,0))</f>
        <v>SD</v>
      </c>
      <c r="F272" t="str">
        <f>INDEX('KI 2019-20'!E$9:E$383,MATCH($B272,'KI 2019-20'!$B$9:$B$383,0))</f>
        <v>P1911</v>
      </c>
      <c r="G272" s="119">
        <v>0</v>
      </c>
      <c r="H272" s="120" t="str">
        <f>INDEX('KI 2019-20'!F$9:F$383,MATCH($B272,'KI 2019-20'!$B$9:$B$383,0))</f>
        <v>Sedgemoor</v>
      </c>
      <c r="I272" s="154">
        <f>_xlfn.IFNA(IF($B272=$B$382,0,INDEX('I.Supplementary 2019-20'!N$8:N$191,MATCH($B272,'I.Supplementary 2019-20'!$B$8:$B$191,0))),INDEX('KI 2019-20'!N$9:N$383,MATCH($B272,'KI 2019-20'!$B$9:$B$383,0)))</f>
        <v>0</v>
      </c>
      <c r="J272" s="153">
        <f>_xlfn.IFNA(IF($B272=$B$382,0,INDEX('I.Supplementary 2019-20'!O$8:O$191,MATCH($B272,'I.Supplementary 2019-20'!$B$8:$B$191,0))),INDEX('KI 2019-20'!O$9:O$383,MATCH($B272,'KI 2019-20'!$B$9:$B$383,0)))</f>
        <v>2.0049578652050346E-2</v>
      </c>
      <c r="K272" s="153">
        <f>_xlfn.IFNA(IF($B272=$B$382,0,INDEX('I.Supplementary 2019-20'!P$8:P$191,MATCH($B272,'I.Supplementary 2019-20'!$B$8:$B$191,0))),INDEX('KI 2019-20'!P$9:P$383,MATCH($B272,'KI 2019-20'!$B$9:$B$383,0)))</f>
        <v>0</v>
      </c>
      <c r="L272" s="153">
        <f>_xlfn.IFNA(IF($B272=$B$382,0,INDEX('I.Supplementary 2019-20'!Q$8:Q$191,MATCH($B272,'I.Supplementary 2019-20'!$B$8:$B$191,0))),INDEX('KI 2019-20'!Q$9:Q$383,MATCH($B272,'KI 2019-20'!$B$9:$B$383,0)))</f>
        <v>0</v>
      </c>
      <c r="M272" s="155">
        <f>_xlfn.IFNA(IF($B272=$B$382,0,INDEX('I.Supplementary 2019-20'!R$8:R$191,MATCH($B272,'I.Supplementary 2019-20'!$B$8:$B$191,0))),INDEX('KI 2019-20'!R$9:R$383,MATCH($B272,'KI 2019-20'!$B$9:$B$383,0)))</f>
        <v>0</v>
      </c>
      <c r="N272" s="153">
        <f>_xlfn.IFNA(IF($B272=$B$382,0,INDEX('I.Supplementary 2019-20'!S$8:S$191,MATCH($B272,'I.Supplementary 2019-20'!$B$8:$B$191,0))),INDEX('KI 2019-20'!S$9:S$383,MATCH($B272,'KI 2019-20'!$B$9:$B$383,0)))</f>
        <v>0</v>
      </c>
      <c r="O272" s="153">
        <f>_xlfn.IFNA(IF($B272=$B$382,0,INDEX('I.Supplementary 2019-20'!T$8:T$191,MATCH($B272,'I.Supplementary 2019-20'!$B$8:$B$191,0))),INDEX('KI 2019-20'!T$9:T$383,MATCH($B272,'KI 2019-20'!$B$9:$B$383,0)))</f>
        <v>3.4959040021575891</v>
      </c>
      <c r="P272" s="153">
        <f>_xlfn.IFNA(IF($B272=$B$382,0,INDEX('I.Supplementary 2019-20'!U$8:U$191,MATCH($B272,'I.Supplementary 2019-20'!$B$8:$B$191,0))),INDEX('KI 2019-20'!U$9:U$383,MATCH($B272,'KI 2019-20'!$B$9:$B$383,0)))</f>
        <v>0</v>
      </c>
      <c r="Q272" s="153">
        <f>_xlfn.IFNA(IF($B272=$B$382,0,INDEX('I.Supplementary 2019-20'!V$8:V$191,MATCH($B272,'I.Supplementary 2019-20'!$B$8:$B$191,0))),INDEX('KI 2019-20'!V$9:V$383,MATCH($B272,'KI 2019-20'!$B$9:$B$383,0)))</f>
        <v>0</v>
      </c>
      <c r="R272" s="155">
        <f>_xlfn.IFNA(IF($B272=$B$382,0,INDEX('I.Supplementary 2019-20'!W$8:W$191,MATCH($B272,'I.Supplementary 2019-20'!$B$8:$B$191,0))),INDEX('KI 2019-20'!W$9:W$383,MATCH($B272,'KI 2019-20'!$B$9:$B$383,0)))</f>
        <v>0</v>
      </c>
      <c r="S272" s="153">
        <f>_xlfn.IFNA(IF($B272=$B$382,0,INDEX('I.Supplementary 2019-20'!X$8:X$191,MATCH($B272,'I.Supplementary 2019-20'!$B$8:$B$191,0))),INDEX('KI 2019-20'!X$9:X$383,MATCH($B272,'KI 2019-20'!$B$9:$B$383,0)))</f>
        <v>0</v>
      </c>
      <c r="T272" s="153">
        <f>_xlfn.IFNA(IF($B272=$B$382,0,INDEX('I.Supplementary 2019-20'!Y$8:Y$191,MATCH($B272,'I.Supplementary 2019-20'!$B$8:$B$191,0))),INDEX('KI 2019-20'!Y$9:Y$383,MATCH($B272,'KI 2019-20'!$B$9:$B$383,0)))</f>
        <v>3.5159535808096392</v>
      </c>
      <c r="U272" s="153">
        <f>_xlfn.IFNA(IF($B272=$B$382,0,INDEX('I.Supplementary 2019-20'!Z$8:Z$191,MATCH($B272,'I.Supplementary 2019-20'!$B$8:$B$191,0))),INDEX('KI 2019-20'!Z$9:Z$383,MATCH($B272,'KI 2019-20'!$B$9:$B$383,0)))</f>
        <v>0</v>
      </c>
      <c r="V272" s="153">
        <f>_xlfn.IFNA(IF($B272=$B$382,0,INDEX('I.Supplementary 2019-20'!AA$8:AA$191,MATCH($B272,'I.Supplementary 2019-20'!$B$8:$B$191,0))),INDEX('KI 2019-20'!AA$9:AA$383,MATCH($B272,'KI 2019-20'!$B$9:$B$383,0)))</f>
        <v>0</v>
      </c>
      <c r="W272" s="155">
        <f>_xlfn.IFNA(IF($B272=$B$382,0,INDEX('I.Supplementary 2019-20'!AB$8:AB$191,MATCH($B272,'I.Supplementary 2019-20'!$B$8:$B$191,0))),INDEX('KI 2019-20'!AB$9:AB$383,MATCH($B272,'KI 2019-20'!$B$9:$B$383,0)))</f>
        <v>0</v>
      </c>
      <c r="Y272" s="154">
        <f>_xlfn.IFNA(IF($B272=$B$382,0,INDEX('I.Supplementary 2019-20'!$I$8:$I$191,MATCH($B272,'I.Supplementary 2019-20'!$B$8:$B$191,0))),INDEX('KI 2019-20'!$I$9:$I$383,MATCH($B272,'KI 2019-20'!$B$9:$B$383,0)))</f>
        <v>2.0049578652050346E-2</v>
      </c>
      <c r="Z272" s="153">
        <f>_xlfn.IFNA(IF($B272=$B$382,0,INDEX('I.Supplementary 2019-20'!$J$8:$J$191,MATCH($B272,'I.Supplementary 2019-20'!$B$8:$B$191,0))),INDEX('KI 2019-20'!$J$9:$J$383,MATCH($B272,'KI 2019-20'!$B$9:$B$383,0)))</f>
        <v>3.4959040021575891</v>
      </c>
      <c r="AA272" s="155">
        <f>_xlfn.IFNA(IF($B272=$B$382,0,INDEX('I.Supplementary 2019-20'!$H$8:$H$191,MATCH($B272,'I.Supplementary 2019-20'!$B$8:$B$191,0))),INDEX('KI 2019-20'!$H$9:$H$383,MATCH($B272,'KI 2019-20'!$B$9:$B$383,0)))</f>
        <v>3.5159535808096392</v>
      </c>
      <c r="AC272" s="156">
        <f>I272*('Other inputs'!$C$6/'Other inputs'!$C$5)</f>
        <v>0</v>
      </c>
      <c r="AD272" s="149">
        <f>IF(B272=$B$35,J272*('Other inputs'!$C$6/'Other inputs'!$C$5)-('Other inputs'!$C$18/1000000),J272*('Other inputs'!$C$6/'Other inputs'!$C$5))</f>
        <v>2.0376252031309824E-2</v>
      </c>
      <c r="AE272" s="149">
        <f>K272*('Other inputs'!$C$6/'Other inputs'!$C$5)</f>
        <v>0</v>
      </c>
      <c r="AF272" s="149">
        <f>L272*('Other inputs'!$C$6/'Other inputs'!$C$5)</f>
        <v>0</v>
      </c>
      <c r="AG272" s="188">
        <f>M272*('Other inputs'!$C$6/'Other inputs'!$C$5)</f>
        <v>0</v>
      </c>
      <c r="AH272" s="149">
        <f>N272*('Other inputs'!$C$6/'Other inputs'!$C$5)</f>
        <v>0</v>
      </c>
      <c r="AI272" s="149">
        <f>O272*('Other inputs'!$C$6/'Other inputs'!$C$5)</f>
        <v>3.5528637415002793</v>
      </c>
      <c r="AJ272" s="149">
        <f>P272*('Other inputs'!$C$6/'Other inputs'!$C$5)</f>
        <v>0</v>
      </c>
      <c r="AK272" s="149">
        <f>Q272*('Other inputs'!$C$6/'Other inputs'!$C$5)</f>
        <v>0</v>
      </c>
      <c r="AL272" s="188">
        <f>R272*('Other inputs'!$C$6/'Other inputs'!$C$5)</f>
        <v>0</v>
      </c>
      <c r="AM272" s="156">
        <f t="shared" si="60"/>
        <v>0</v>
      </c>
      <c r="AN272" s="149">
        <f t="shared" si="61"/>
        <v>3.5732399935315891</v>
      </c>
      <c r="AO272" s="149">
        <f t="shared" si="62"/>
        <v>0</v>
      </c>
      <c r="AP272" s="149">
        <f t="shared" si="63"/>
        <v>0</v>
      </c>
      <c r="AQ272" s="188">
        <f t="shared" si="64"/>
        <v>0</v>
      </c>
      <c r="AR272" s="149"/>
      <c r="AS272" s="156">
        <f>IF(D272=$C$171,'Other inputs'!$C$12/1000000,SUM(AC272:AG272))</f>
        <v>2.0376252031309824E-2</v>
      </c>
      <c r="AT272" s="200">
        <f>IF(D272=$C$171,$Z$171*('Other inputs'!$C$6/'Other inputs'!$C$5),SUM(AH272:AL272))</f>
        <v>3.5528637415002793</v>
      </c>
      <c r="AU272" s="210">
        <f t="shared" si="65"/>
        <v>3.5732399935315891</v>
      </c>
      <c r="AV272" s="214"/>
      <c r="AW272" s="199">
        <f>IF($G272=1,0,AC272*('Other inputs'!$F$6/'Other inputs'!$F$5))</f>
        <v>0</v>
      </c>
      <c r="AX272" s="200">
        <f>IF($G272=1,0,AD272*('Other inputs'!$F$6/'Other inputs'!$F$5))</f>
        <v>2.0488931766045174E-2</v>
      </c>
      <c r="AY272" s="200">
        <f>IF($G272=1,0,AE272*('Other inputs'!$F$6/'Other inputs'!$F$5))</f>
        <v>0</v>
      </c>
      <c r="AZ272" s="200">
        <f>IF($G272=1,0,AF272*('Other inputs'!$F$6/'Other inputs'!$F$5))</f>
        <v>0</v>
      </c>
      <c r="BA272" s="200">
        <f>IF($G272=1,0,AG272*('Other inputs'!$F$6/'Other inputs'!$F$5))</f>
        <v>0</v>
      </c>
      <c r="BB272" s="199">
        <f>IF($G272=1,0,AH272*('Other inputs'!$C$7/'Other inputs'!$C$6))</f>
        <v>0</v>
      </c>
      <c r="BC272" s="200">
        <f>IF($G272=1,0,AI272*('Other inputs'!$C$7/'Other inputs'!$C$6))</f>
        <v>3.5528637415002793</v>
      </c>
      <c r="BD272" s="200">
        <f>IF($G272=1,0,AJ272*('Other inputs'!$C$7/'Other inputs'!$C$6))</f>
        <v>0</v>
      </c>
      <c r="BE272" s="200">
        <f>IF($G272=1,0,AK272*('Other inputs'!$C$7/'Other inputs'!$C$6))</f>
        <v>0</v>
      </c>
      <c r="BF272" s="200">
        <f>IF($G272=1,0,AL272*('Other inputs'!$C$7/'Other inputs'!$C$6))</f>
        <v>0</v>
      </c>
      <c r="BG272" s="199">
        <f t="shared" si="66"/>
        <v>0</v>
      </c>
      <c r="BH272" s="200">
        <f t="shared" si="67"/>
        <v>3.5733526732663243</v>
      </c>
      <c r="BI272" s="200">
        <f t="shared" si="68"/>
        <v>0</v>
      </c>
      <c r="BJ272" s="200">
        <f t="shared" si="69"/>
        <v>0</v>
      </c>
      <c r="BK272" s="210">
        <f t="shared" si="70"/>
        <v>0</v>
      </c>
      <c r="BL272" s="200"/>
      <c r="BM272" s="199">
        <f>IF(D272=C$171,'Other inputs'!$C$13/1000000,SUM(AW272:BA272))</f>
        <v>2.0488931766045174E-2</v>
      </c>
      <c r="BN272" s="200">
        <f>IF(B272=$B$171,$AT$171*('Other inputs'!$C$7/'Other inputs'!$C$6),SUM(BB272:BF272))</f>
        <v>3.5528637415002793</v>
      </c>
      <c r="BO272" s="188">
        <f t="shared" si="71"/>
        <v>3.5733526732663243</v>
      </c>
    </row>
    <row r="273" spans="2:67">
      <c r="B273" s="121" t="str">
        <f>'KI 2019-20'!B274</f>
        <v>E4304</v>
      </c>
      <c r="C273" s="160" t="str">
        <f t="shared" si="58"/>
        <v>E4304</v>
      </c>
      <c r="D273" s="160" t="str">
        <f t="shared" si="59"/>
        <v>E4304</v>
      </c>
      <c r="E273" t="str">
        <f>INDEX('KI 2019-20'!D$9:D$383,MATCH($B273,'KI 2019-20'!$B$9:$B$383,0))</f>
        <v>MD</v>
      </c>
      <c r="F273" t="str">
        <f>INDEX('KI 2019-20'!E$9:E$383,MATCH($B273,'KI 2019-20'!$B$9:$B$383,0))</f>
        <v>P1702</v>
      </c>
      <c r="G273" s="119">
        <v>0</v>
      </c>
      <c r="H273" s="120" t="str">
        <f>INDEX('KI 2019-20'!F$9:F$383,MATCH($B273,'KI 2019-20'!$B$9:$B$383,0))</f>
        <v>Sefton</v>
      </c>
      <c r="I273" s="154">
        <f>_xlfn.IFNA(IF($B273=$B$382,0,INDEX('I.Supplementary 2019-20'!N$8:N$191,MATCH($B273,'I.Supplementary 2019-20'!$B$8:$B$191,0))),INDEX('KI 2019-20'!N$9:N$383,MATCH($B273,'KI 2019-20'!$B$9:$B$383,0)))</f>
        <v>11.899315962809444</v>
      </c>
      <c r="J273" s="153">
        <f>_xlfn.IFNA(IF($B273=$B$382,0,INDEX('I.Supplementary 2019-20'!O$8:O$191,MATCH($B273,'I.Supplementary 2019-20'!$B$8:$B$191,0))),INDEX('KI 2019-20'!O$9:O$383,MATCH($B273,'KI 2019-20'!$B$9:$B$383,0)))</f>
        <v>-0.13693428432867863</v>
      </c>
      <c r="K273" s="153">
        <f>_xlfn.IFNA(IF($B273=$B$382,0,INDEX('I.Supplementary 2019-20'!P$8:P$191,MATCH($B273,'I.Supplementary 2019-20'!$B$8:$B$191,0))),INDEX('KI 2019-20'!P$9:P$383,MATCH($B273,'KI 2019-20'!$B$9:$B$383,0)))</f>
        <v>0</v>
      </c>
      <c r="L273" s="153">
        <f>_xlfn.IFNA(IF($B273=$B$382,0,INDEX('I.Supplementary 2019-20'!Q$8:Q$191,MATCH($B273,'I.Supplementary 2019-20'!$B$8:$B$191,0))),INDEX('KI 2019-20'!Q$9:Q$383,MATCH($B273,'KI 2019-20'!$B$9:$B$383,0)))</f>
        <v>0</v>
      </c>
      <c r="M273" s="155">
        <f>_xlfn.IFNA(IF($B273=$B$382,0,INDEX('I.Supplementary 2019-20'!R$8:R$191,MATCH($B273,'I.Supplementary 2019-20'!$B$8:$B$191,0))),INDEX('KI 2019-20'!R$9:R$383,MATCH($B273,'KI 2019-20'!$B$9:$B$383,0)))</f>
        <v>0</v>
      </c>
      <c r="N273" s="153">
        <f>_xlfn.IFNA(IF($B273=$B$382,0,INDEX('I.Supplementary 2019-20'!S$8:S$191,MATCH($B273,'I.Supplementary 2019-20'!$B$8:$B$191,0))),INDEX('KI 2019-20'!S$9:S$383,MATCH($B273,'KI 2019-20'!$B$9:$B$383,0)))</f>
        <v>53.966421856328132</v>
      </c>
      <c r="O273" s="153">
        <f>_xlfn.IFNA(IF($B273=$B$382,0,INDEX('I.Supplementary 2019-20'!T$8:T$191,MATCH($B273,'I.Supplementary 2019-20'!$B$8:$B$191,0))),INDEX('KI 2019-20'!T$9:T$383,MATCH($B273,'KI 2019-20'!$B$9:$B$383,0)))</f>
        <v>9.9320777706860959</v>
      </c>
      <c r="P273" s="153">
        <f>_xlfn.IFNA(IF($B273=$B$382,0,INDEX('I.Supplementary 2019-20'!U$8:U$191,MATCH($B273,'I.Supplementary 2019-20'!$B$8:$B$191,0))),INDEX('KI 2019-20'!U$9:U$383,MATCH($B273,'KI 2019-20'!$B$9:$B$383,0)))</f>
        <v>0</v>
      </c>
      <c r="Q273" s="153">
        <f>_xlfn.IFNA(IF($B273=$B$382,0,INDEX('I.Supplementary 2019-20'!V$8:V$191,MATCH($B273,'I.Supplementary 2019-20'!$B$8:$B$191,0))),INDEX('KI 2019-20'!V$9:V$383,MATCH($B273,'KI 2019-20'!$B$9:$B$383,0)))</f>
        <v>0</v>
      </c>
      <c r="R273" s="155">
        <f>_xlfn.IFNA(IF($B273=$B$382,0,INDEX('I.Supplementary 2019-20'!W$8:W$191,MATCH($B273,'I.Supplementary 2019-20'!$B$8:$B$191,0))),INDEX('KI 2019-20'!W$9:W$383,MATCH($B273,'KI 2019-20'!$B$9:$B$383,0)))</f>
        <v>0</v>
      </c>
      <c r="S273" s="153">
        <f>_xlfn.IFNA(IF($B273=$B$382,0,INDEX('I.Supplementary 2019-20'!X$8:X$191,MATCH($B273,'I.Supplementary 2019-20'!$B$8:$B$191,0))),INDEX('KI 2019-20'!X$9:X$383,MATCH($B273,'KI 2019-20'!$B$9:$B$383,0)))</f>
        <v>65.865737819137578</v>
      </c>
      <c r="T273" s="153">
        <f>_xlfn.IFNA(IF($B273=$B$382,0,INDEX('I.Supplementary 2019-20'!Y$8:Y$191,MATCH($B273,'I.Supplementary 2019-20'!$B$8:$B$191,0))),INDEX('KI 2019-20'!Y$9:Y$383,MATCH($B273,'KI 2019-20'!$B$9:$B$383,0)))</f>
        <v>9.7951434863574178</v>
      </c>
      <c r="U273" s="153">
        <f>_xlfn.IFNA(IF($B273=$B$382,0,INDEX('I.Supplementary 2019-20'!Z$8:Z$191,MATCH($B273,'I.Supplementary 2019-20'!$B$8:$B$191,0))),INDEX('KI 2019-20'!Z$9:Z$383,MATCH($B273,'KI 2019-20'!$B$9:$B$383,0)))</f>
        <v>0</v>
      </c>
      <c r="V273" s="153">
        <f>_xlfn.IFNA(IF($B273=$B$382,0,INDEX('I.Supplementary 2019-20'!AA$8:AA$191,MATCH($B273,'I.Supplementary 2019-20'!$B$8:$B$191,0))),INDEX('KI 2019-20'!AA$9:AA$383,MATCH($B273,'KI 2019-20'!$B$9:$B$383,0)))</f>
        <v>0</v>
      </c>
      <c r="W273" s="155">
        <f>_xlfn.IFNA(IF($B273=$B$382,0,INDEX('I.Supplementary 2019-20'!AB$8:AB$191,MATCH($B273,'I.Supplementary 2019-20'!$B$8:$B$191,0))),INDEX('KI 2019-20'!AB$9:AB$383,MATCH($B273,'KI 2019-20'!$B$9:$B$383,0)))</f>
        <v>0</v>
      </c>
      <c r="Y273" s="154">
        <f>_xlfn.IFNA(IF($B273=$B$382,0,INDEX('I.Supplementary 2019-20'!$I$8:$I$191,MATCH($B273,'I.Supplementary 2019-20'!$B$8:$B$191,0))),INDEX('KI 2019-20'!$I$9:$I$383,MATCH($B273,'KI 2019-20'!$B$9:$B$383,0)))</f>
        <v>11.762381678480764</v>
      </c>
      <c r="Z273" s="153">
        <f>_xlfn.IFNA(IF($B273=$B$382,0,INDEX('I.Supplementary 2019-20'!$J$8:$J$191,MATCH($B273,'I.Supplementary 2019-20'!$B$8:$B$191,0))),INDEX('KI 2019-20'!$J$9:$J$383,MATCH($B273,'KI 2019-20'!$B$9:$B$383,0)))</f>
        <v>63.898499627014225</v>
      </c>
      <c r="AA273" s="155">
        <f>_xlfn.IFNA(IF($B273=$B$382,0,INDEX('I.Supplementary 2019-20'!$H$8:$H$191,MATCH($B273,'I.Supplementary 2019-20'!$B$8:$B$191,0))),INDEX('KI 2019-20'!$H$9:$H$383,MATCH($B273,'KI 2019-20'!$B$9:$B$383,0)))</f>
        <v>75.660881305494996</v>
      </c>
      <c r="AC273" s="156">
        <f>I273*('Other inputs'!$C$6/'Other inputs'!$C$5)</f>
        <v>12.093194837967236</v>
      </c>
      <c r="AD273" s="149">
        <f>IF(B273=$B$35,J273*('Other inputs'!$C$6/'Other inputs'!$C$5)-('Other inputs'!$C$18/1000000),J273*('Other inputs'!$C$6/'Other inputs'!$C$5))</f>
        <v>-0.1391653928309789</v>
      </c>
      <c r="AE273" s="149">
        <f>K273*('Other inputs'!$C$6/'Other inputs'!$C$5)</f>
        <v>0</v>
      </c>
      <c r="AF273" s="149">
        <f>L273*('Other inputs'!$C$6/'Other inputs'!$C$5)</f>
        <v>0</v>
      </c>
      <c r="AG273" s="188">
        <f>M273*('Other inputs'!$C$6/'Other inputs'!$C$5)</f>
        <v>0</v>
      </c>
      <c r="AH273" s="149">
        <f>N273*('Other inputs'!$C$6/'Other inputs'!$C$5)</f>
        <v>54.845711825474012</v>
      </c>
      <c r="AI273" s="149">
        <f>O273*('Other inputs'!$C$6/'Other inputs'!$C$5)</f>
        <v>10.093903885076093</v>
      </c>
      <c r="AJ273" s="149">
        <f>P273*('Other inputs'!$C$6/'Other inputs'!$C$5)</f>
        <v>0</v>
      </c>
      <c r="AK273" s="149">
        <f>Q273*('Other inputs'!$C$6/'Other inputs'!$C$5)</f>
        <v>0</v>
      </c>
      <c r="AL273" s="188">
        <f>R273*('Other inputs'!$C$6/'Other inputs'!$C$5)</f>
        <v>0</v>
      </c>
      <c r="AM273" s="156">
        <f t="shared" si="60"/>
        <v>66.938906663441244</v>
      </c>
      <c r="AN273" s="149">
        <f t="shared" si="61"/>
        <v>9.9547384922451148</v>
      </c>
      <c r="AO273" s="149">
        <f t="shared" si="62"/>
        <v>0</v>
      </c>
      <c r="AP273" s="149">
        <f t="shared" si="63"/>
        <v>0</v>
      </c>
      <c r="AQ273" s="188">
        <f t="shared" si="64"/>
        <v>0</v>
      </c>
      <c r="AR273" s="149"/>
      <c r="AS273" s="156">
        <f>IF(D273=$C$171,'Other inputs'!$C$12/1000000,SUM(AC273:AG273))</f>
        <v>11.954029445136257</v>
      </c>
      <c r="AT273" s="200">
        <f>IF(D273=$C$171,$Z$171*('Other inputs'!$C$6/'Other inputs'!$C$5),SUM(AH273:AL273))</f>
        <v>64.9396157105501</v>
      </c>
      <c r="AU273" s="210">
        <f t="shared" si="65"/>
        <v>76.893645155686357</v>
      </c>
      <c r="AV273" s="214"/>
      <c r="AW273" s="199">
        <f>IF($G273=1,0,AC273*('Other inputs'!$F$6/'Other inputs'!$F$5))</f>
        <v>12.160069648131108</v>
      </c>
      <c r="AX273" s="200">
        <f>IF($G273=1,0,AD273*('Other inputs'!$F$6/'Other inputs'!$F$5))</f>
        <v>-0.13993497104018246</v>
      </c>
      <c r="AY273" s="200">
        <f>IF($G273=1,0,AE273*('Other inputs'!$F$6/'Other inputs'!$F$5))</f>
        <v>0</v>
      </c>
      <c r="AZ273" s="200">
        <f>IF($G273=1,0,AF273*('Other inputs'!$F$6/'Other inputs'!$F$5))</f>
        <v>0</v>
      </c>
      <c r="BA273" s="200">
        <f>IF($G273=1,0,AG273*('Other inputs'!$F$6/'Other inputs'!$F$5))</f>
        <v>0</v>
      </c>
      <c r="BB273" s="199">
        <f>IF($G273=1,0,AH273*('Other inputs'!$C$7/'Other inputs'!$C$6))</f>
        <v>54.845711825474012</v>
      </c>
      <c r="BC273" s="200">
        <f>IF($G273=1,0,AI273*('Other inputs'!$C$7/'Other inputs'!$C$6))</f>
        <v>10.093903885076093</v>
      </c>
      <c r="BD273" s="200">
        <f>IF($G273=1,0,AJ273*('Other inputs'!$C$7/'Other inputs'!$C$6))</f>
        <v>0</v>
      </c>
      <c r="BE273" s="200">
        <f>IF($G273=1,0,AK273*('Other inputs'!$C$7/'Other inputs'!$C$6))</f>
        <v>0</v>
      </c>
      <c r="BF273" s="200">
        <f>IF($G273=1,0,AL273*('Other inputs'!$C$7/'Other inputs'!$C$6))</f>
        <v>0</v>
      </c>
      <c r="BG273" s="199">
        <f t="shared" si="66"/>
        <v>67.005781473605126</v>
      </c>
      <c r="BH273" s="200">
        <f t="shared" si="67"/>
        <v>9.9539689140359116</v>
      </c>
      <c r="BI273" s="200">
        <f t="shared" si="68"/>
        <v>0</v>
      </c>
      <c r="BJ273" s="200">
        <f t="shared" si="69"/>
        <v>0</v>
      </c>
      <c r="BK273" s="210">
        <f t="shared" si="70"/>
        <v>0</v>
      </c>
      <c r="BL273" s="200"/>
      <c r="BM273" s="199">
        <f>IF(D273=C$171,'Other inputs'!$C$13/1000000,SUM(AW273:BA273))</f>
        <v>12.020134677090926</v>
      </c>
      <c r="BN273" s="200">
        <f>IF(B273=$B$171,$AT$171*('Other inputs'!$C$7/'Other inputs'!$C$6),SUM(BB273:BF273))</f>
        <v>64.9396157105501</v>
      </c>
      <c r="BO273" s="188">
        <f t="shared" si="71"/>
        <v>76.959750387641023</v>
      </c>
    </row>
    <row r="274" spans="2:67">
      <c r="B274" s="121" t="str">
        <f>'KI 2019-20'!B275</f>
        <v>E2757</v>
      </c>
      <c r="C274" s="160" t="str">
        <f t="shared" si="58"/>
        <v>E2757</v>
      </c>
      <c r="D274" s="160" t="str">
        <f t="shared" si="59"/>
        <v>E2757</v>
      </c>
      <c r="E274" t="str">
        <f>INDEX('KI 2019-20'!D$9:D$383,MATCH($B274,'KI 2019-20'!$B$9:$B$383,0))</f>
        <v>SD</v>
      </c>
      <c r="F274" t="str">
        <f>INDEX('KI 2019-20'!E$9:E$383,MATCH($B274,'KI 2019-20'!$B$9:$B$383,0))</f>
        <v>P1912</v>
      </c>
      <c r="G274" s="119">
        <v>0</v>
      </c>
      <c r="H274" s="120" t="str">
        <f>INDEX('KI 2019-20'!F$9:F$383,MATCH($B274,'KI 2019-20'!$B$9:$B$383,0))</f>
        <v>Selby</v>
      </c>
      <c r="I274" s="154">
        <f>_xlfn.IFNA(IF($B274=$B$382,0,INDEX('I.Supplementary 2019-20'!N$8:N$191,MATCH($B274,'I.Supplementary 2019-20'!$B$8:$B$191,0))),INDEX('KI 2019-20'!N$9:N$383,MATCH($B274,'KI 2019-20'!$B$9:$B$383,0)))</f>
        <v>0</v>
      </c>
      <c r="J274" s="153">
        <f>_xlfn.IFNA(IF($B274=$B$382,0,INDEX('I.Supplementary 2019-20'!O$8:O$191,MATCH($B274,'I.Supplementary 2019-20'!$B$8:$B$191,0))),INDEX('KI 2019-20'!O$9:O$383,MATCH($B274,'KI 2019-20'!$B$9:$B$383,0)))</f>
        <v>0</v>
      </c>
      <c r="K274" s="153">
        <f>_xlfn.IFNA(IF($B274=$B$382,0,INDEX('I.Supplementary 2019-20'!P$8:P$191,MATCH($B274,'I.Supplementary 2019-20'!$B$8:$B$191,0))),INDEX('KI 2019-20'!P$9:P$383,MATCH($B274,'KI 2019-20'!$B$9:$B$383,0)))</f>
        <v>0</v>
      </c>
      <c r="L274" s="153">
        <f>_xlfn.IFNA(IF($B274=$B$382,0,INDEX('I.Supplementary 2019-20'!Q$8:Q$191,MATCH($B274,'I.Supplementary 2019-20'!$B$8:$B$191,0))),INDEX('KI 2019-20'!Q$9:Q$383,MATCH($B274,'KI 2019-20'!$B$9:$B$383,0)))</f>
        <v>0</v>
      </c>
      <c r="M274" s="155">
        <f>_xlfn.IFNA(IF($B274=$B$382,0,INDEX('I.Supplementary 2019-20'!R$8:R$191,MATCH($B274,'I.Supplementary 2019-20'!$B$8:$B$191,0))),INDEX('KI 2019-20'!R$9:R$383,MATCH($B274,'KI 2019-20'!$B$9:$B$383,0)))</f>
        <v>0</v>
      </c>
      <c r="N274" s="153">
        <f>_xlfn.IFNA(IF($B274=$B$382,0,INDEX('I.Supplementary 2019-20'!S$8:S$191,MATCH($B274,'I.Supplementary 2019-20'!$B$8:$B$191,0))),INDEX('KI 2019-20'!S$9:S$383,MATCH($B274,'KI 2019-20'!$B$9:$B$383,0)))</f>
        <v>0</v>
      </c>
      <c r="O274" s="153">
        <f>_xlfn.IFNA(IF($B274=$B$382,0,INDEX('I.Supplementary 2019-20'!T$8:T$191,MATCH($B274,'I.Supplementary 2019-20'!$B$8:$B$191,0))),INDEX('KI 2019-20'!T$9:T$383,MATCH($B274,'KI 2019-20'!$B$9:$B$383,0)))</f>
        <v>2.419317179918302</v>
      </c>
      <c r="P274" s="153">
        <f>_xlfn.IFNA(IF($B274=$B$382,0,INDEX('I.Supplementary 2019-20'!U$8:U$191,MATCH($B274,'I.Supplementary 2019-20'!$B$8:$B$191,0))),INDEX('KI 2019-20'!U$9:U$383,MATCH($B274,'KI 2019-20'!$B$9:$B$383,0)))</f>
        <v>0</v>
      </c>
      <c r="Q274" s="153">
        <f>_xlfn.IFNA(IF($B274=$B$382,0,INDEX('I.Supplementary 2019-20'!V$8:V$191,MATCH($B274,'I.Supplementary 2019-20'!$B$8:$B$191,0))),INDEX('KI 2019-20'!V$9:V$383,MATCH($B274,'KI 2019-20'!$B$9:$B$383,0)))</f>
        <v>0</v>
      </c>
      <c r="R274" s="155">
        <f>_xlfn.IFNA(IF($B274=$B$382,0,INDEX('I.Supplementary 2019-20'!W$8:W$191,MATCH($B274,'I.Supplementary 2019-20'!$B$8:$B$191,0))),INDEX('KI 2019-20'!W$9:W$383,MATCH($B274,'KI 2019-20'!$B$9:$B$383,0)))</f>
        <v>0</v>
      </c>
      <c r="S274" s="153">
        <f>_xlfn.IFNA(IF($B274=$B$382,0,INDEX('I.Supplementary 2019-20'!X$8:X$191,MATCH($B274,'I.Supplementary 2019-20'!$B$8:$B$191,0))),INDEX('KI 2019-20'!X$9:X$383,MATCH($B274,'KI 2019-20'!$B$9:$B$383,0)))</f>
        <v>0</v>
      </c>
      <c r="T274" s="153">
        <f>_xlfn.IFNA(IF($B274=$B$382,0,INDEX('I.Supplementary 2019-20'!Y$8:Y$191,MATCH($B274,'I.Supplementary 2019-20'!$B$8:$B$191,0))),INDEX('KI 2019-20'!Y$9:Y$383,MATCH($B274,'KI 2019-20'!$B$9:$B$383,0)))</f>
        <v>2.419317179918302</v>
      </c>
      <c r="U274" s="153">
        <f>_xlfn.IFNA(IF($B274=$B$382,0,INDEX('I.Supplementary 2019-20'!Z$8:Z$191,MATCH($B274,'I.Supplementary 2019-20'!$B$8:$B$191,0))),INDEX('KI 2019-20'!Z$9:Z$383,MATCH($B274,'KI 2019-20'!$B$9:$B$383,0)))</f>
        <v>0</v>
      </c>
      <c r="V274" s="153">
        <f>_xlfn.IFNA(IF($B274=$B$382,0,INDEX('I.Supplementary 2019-20'!AA$8:AA$191,MATCH($B274,'I.Supplementary 2019-20'!$B$8:$B$191,0))),INDEX('KI 2019-20'!AA$9:AA$383,MATCH($B274,'KI 2019-20'!$B$9:$B$383,0)))</f>
        <v>0</v>
      </c>
      <c r="W274" s="155">
        <f>_xlfn.IFNA(IF($B274=$B$382,0,INDEX('I.Supplementary 2019-20'!AB$8:AB$191,MATCH($B274,'I.Supplementary 2019-20'!$B$8:$B$191,0))),INDEX('KI 2019-20'!AB$9:AB$383,MATCH($B274,'KI 2019-20'!$B$9:$B$383,0)))</f>
        <v>0</v>
      </c>
      <c r="Y274" s="154">
        <f>_xlfn.IFNA(IF($B274=$B$382,0,INDEX('I.Supplementary 2019-20'!$I$8:$I$191,MATCH($B274,'I.Supplementary 2019-20'!$B$8:$B$191,0))),INDEX('KI 2019-20'!$I$9:$I$383,MATCH($B274,'KI 2019-20'!$B$9:$B$383,0)))</f>
        <v>0</v>
      </c>
      <c r="Z274" s="153">
        <f>_xlfn.IFNA(IF($B274=$B$382,0,INDEX('I.Supplementary 2019-20'!$J$8:$J$191,MATCH($B274,'I.Supplementary 2019-20'!$B$8:$B$191,0))),INDEX('KI 2019-20'!$J$9:$J$383,MATCH($B274,'KI 2019-20'!$B$9:$B$383,0)))</f>
        <v>2.419317179918302</v>
      </c>
      <c r="AA274" s="155">
        <f>_xlfn.IFNA(IF($B274=$B$382,0,INDEX('I.Supplementary 2019-20'!$H$8:$H$191,MATCH($B274,'I.Supplementary 2019-20'!$B$8:$B$191,0))),INDEX('KI 2019-20'!$H$9:$H$383,MATCH($B274,'KI 2019-20'!$B$9:$B$383,0)))</f>
        <v>2.419317179918302</v>
      </c>
      <c r="AC274" s="156">
        <f>I274*('Other inputs'!$C$6/'Other inputs'!$C$5)</f>
        <v>0</v>
      </c>
      <c r="AD274" s="149">
        <f>IF(B274=$B$35,J274*('Other inputs'!$C$6/'Other inputs'!$C$5)-('Other inputs'!$C$18/1000000),J274*('Other inputs'!$C$6/'Other inputs'!$C$5))</f>
        <v>0</v>
      </c>
      <c r="AE274" s="149">
        <f>K274*('Other inputs'!$C$6/'Other inputs'!$C$5)</f>
        <v>0</v>
      </c>
      <c r="AF274" s="149">
        <f>L274*('Other inputs'!$C$6/'Other inputs'!$C$5)</f>
        <v>0</v>
      </c>
      <c r="AG274" s="188">
        <f>M274*('Other inputs'!$C$6/'Other inputs'!$C$5)</f>
        <v>0</v>
      </c>
      <c r="AH274" s="149">
        <f>N274*('Other inputs'!$C$6/'Other inputs'!$C$5)</f>
        <v>0</v>
      </c>
      <c r="AI274" s="149">
        <f>O274*('Other inputs'!$C$6/'Other inputs'!$C$5)</f>
        <v>2.4587357897744049</v>
      </c>
      <c r="AJ274" s="149">
        <f>P274*('Other inputs'!$C$6/'Other inputs'!$C$5)</f>
        <v>0</v>
      </c>
      <c r="AK274" s="149">
        <f>Q274*('Other inputs'!$C$6/'Other inputs'!$C$5)</f>
        <v>0</v>
      </c>
      <c r="AL274" s="188">
        <f>R274*('Other inputs'!$C$6/'Other inputs'!$C$5)</f>
        <v>0</v>
      </c>
      <c r="AM274" s="156">
        <f t="shared" si="60"/>
        <v>0</v>
      </c>
      <c r="AN274" s="149">
        <f t="shared" si="61"/>
        <v>2.4587357897744049</v>
      </c>
      <c r="AO274" s="149">
        <f t="shared" si="62"/>
        <v>0</v>
      </c>
      <c r="AP274" s="149">
        <f t="shared" si="63"/>
        <v>0</v>
      </c>
      <c r="AQ274" s="188">
        <f t="shared" si="64"/>
        <v>0</v>
      </c>
      <c r="AR274" s="149"/>
      <c r="AS274" s="156">
        <f>IF(D274=$C$171,'Other inputs'!$C$12/1000000,SUM(AC274:AG274))</f>
        <v>0</v>
      </c>
      <c r="AT274" s="200">
        <f>IF(D274=$C$171,$Z$171*('Other inputs'!$C$6/'Other inputs'!$C$5),SUM(AH274:AL274))</f>
        <v>2.4587357897744049</v>
      </c>
      <c r="AU274" s="210">
        <f t="shared" si="65"/>
        <v>2.4587357897744049</v>
      </c>
      <c r="AV274" s="214"/>
      <c r="AW274" s="199">
        <f>IF($G274=1,0,AC274*('Other inputs'!$F$6/'Other inputs'!$F$5))</f>
        <v>0</v>
      </c>
      <c r="AX274" s="200">
        <f>IF($G274=1,0,AD274*('Other inputs'!$F$6/'Other inputs'!$F$5))</f>
        <v>0</v>
      </c>
      <c r="AY274" s="200">
        <f>IF($G274=1,0,AE274*('Other inputs'!$F$6/'Other inputs'!$F$5))</f>
        <v>0</v>
      </c>
      <c r="AZ274" s="200">
        <f>IF($G274=1,0,AF274*('Other inputs'!$F$6/'Other inputs'!$F$5))</f>
        <v>0</v>
      </c>
      <c r="BA274" s="200">
        <f>IF($G274=1,0,AG274*('Other inputs'!$F$6/'Other inputs'!$F$5))</f>
        <v>0</v>
      </c>
      <c r="BB274" s="199">
        <f>IF($G274=1,0,AH274*('Other inputs'!$C$7/'Other inputs'!$C$6))</f>
        <v>0</v>
      </c>
      <c r="BC274" s="200">
        <f>IF($G274=1,0,AI274*('Other inputs'!$C$7/'Other inputs'!$C$6))</f>
        <v>2.4587357897744049</v>
      </c>
      <c r="BD274" s="200">
        <f>IF($G274=1,0,AJ274*('Other inputs'!$C$7/'Other inputs'!$C$6))</f>
        <v>0</v>
      </c>
      <c r="BE274" s="200">
        <f>IF($G274=1,0,AK274*('Other inputs'!$C$7/'Other inputs'!$C$6))</f>
        <v>0</v>
      </c>
      <c r="BF274" s="200">
        <f>IF($G274=1,0,AL274*('Other inputs'!$C$7/'Other inputs'!$C$6))</f>
        <v>0</v>
      </c>
      <c r="BG274" s="199">
        <f t="shared" si="66"/>
        <v>0</v>
      </c>
      <c r="BH274" s="200">
        <f t="shared" si="67"/>
        <v>2.4587357897744049</v>
      </c>
      <c r="BI274" s="200">
        <f t="shared" si="68"/>
        <v>0</v>
      </c>
      <c r="BJ274" s="200">
        <f t="shared" si="69"/>
        <v>0</v>
      </c>
      <c r="BK274" s="210">
        <f t="shared" si="70"/>
        <v>0</v>
      </c>
      <c r="BL274" s="200"/>
      <c r="BM274" s="199">
        <f>IF(D274=C$171,'Other inputs'!$C$13/1000000,SUM(AW274:BA274))</f>
        <v>0</v>
      </c>
      <c r="BN274" s="200">
        <f>IF(B274=$B$171,$AT$171*('Other inputs'!$C$7/'Other inputs'!$C$6),SUM(BB274:BF274))</f>
        <v>2.4587357897744049</v>
      </c>
      <c r="BO274" s="188">
        <f t="shared" si="71"/>
        <v>2.4587357897744049</v>
      </c>
    </row>
    <row r="275" spans="2:67">
      <c r="B275" s="121" t="str">
        <f>'KI 2019-20'!B276</f>
        <v>E2239</v>
      </c>
      <c r="C275" s="160" t="str">
        <f t="shared" si="58"/>
        <v>E2239</v>
      </c>
      <c r="D275" s="160" t="str">
        <f t="shared" si="59"/>
        <v>E2239</v>
      </c>
      <c r="E275" t="str">
        <f>INDEX('KI 2019-20'!D$9:D$383,MATCH($B275,'KI 2019-20'!$B$9:$B$383,0))</f>
        <v>SD</v>
      </c>
      <c r="F275">
        <f>INDEX('KI 2019-20'!E$9:E$383,MATCH($B275,'KI 2019-20'!$B$9:$B$383,0))</f>
        <v>0</v>
      </c>
      <c r="G275" s="119">
        <v>0</v>
      </c>
      <c r="H275" s="120" t="str">
        <f>INDEX('KI 2019-20'!F$9:F$383,MATCH($B275,'KI 2019-20'!$B$9:$B$383,0))</f>
        <v>Sevenoaks</v>
      </c>
      <c r="I275" s="154">
        <f>_xlfn.IFNA(IF($B275=$B$382,0,INDEX('I.Supplementary 2019-20'!N$8:N$191,MATCH($B275,'I.Supplementary 2019-20'!$B$8:$B$191,0))),INDEX('KI 2019-20'!N$9:N$383,MATCH($B275,'KI 2019-20'!$B$9:$B$383,0)))</f>
        <v>0</v>
      </c>
      <c r="J275" s="153">
        <f>_xlfn.IFNA(IF($B275=$B$382,0,INDEX('I.Supplementary 2019-20'!O$8:O$191,MATCH($B275,'I.Supplementary 2019-20'!$B$8:$B$191,0))),INDEX('KI 2019-20'!O$9:O$383,MATCH($B275,'KI 2019-20'!$B$9:$B$383,0)))</f>
        <v>0</v>
      </c>
      <c r="K275" s="153">
        <f>_xlfn.IFNA(IF($B275=$B$382,0,INDEX('I.Supplementary 2019-20'!P$8:P$191,MATCH($B275,'I.Supplementary 2019-20'!$B$8:$B$191,0))),INDEX('KI 2019-20'!P$9:P$383,MATCH($B275,'KI 2019-20'!$B$9:$B$383,0)))</f>
        <v>0</v>
      </c>
      <c r="L275" s="153">
        <f>_xlfn.IFNA(IF($B275=$B$382,0,INDEX('I.Supplementary 2019-20'!Q$8:Q$191,MATCH($B275,'I.Supplementary 2019-20'!$B$8:$B$191,0))),INDEX('KI 2019-20'!Q$9:Q$383,MATCH($B275,'KI 2019-20'!$B$9:$B$383,0)))</f>
        <v>0</v>
      </c>
      <c r="M275" s="155">
        <f>_xlfn.IFNA(IF($B275=$B$382,0,INDEX('I.Supplementary 2019-20'!R$8:R$191,MATCH($B275,'I.Supplementary 2019-20'!$B$8:$B$191,0))),INDEX('KI 2019-20'!R$9:R$383,MATCH($B275,'KI 2019-20'!$B$9:$B$383,0)))</f>
        <v>0</v>
      </c>
      <c r="N275" s="153">
        <f>_xlfn.IFNA(IF($B275=$B$382,0,INDEX('I.Supplementary 2019-20'!S$8:S$191,MATCH($B275,'I.Supplementary 2019-20'!$B$8:$B$191,0))),INDEX('KI 2019-20'!S$9:S$383,MATCH($B275,'KI 2019-20'!$B$9:$B$383,0)))</f>
        <v>0</v>
      </c>
      <c r="O275" s="153">
        <f>_xlfn.IFNA(IF($B275=$B$382,0,INDEX('I.Supplementary 2019-20'!T$8:T$191,MATCH($B275,'I.Supplementary 2019-20'!$B$8:$B$191,0))),INDEX('KI 2019-20'!T$9:T$383,MATCH($B275,'KI 2019-20'!$B$9:$B$383,0)))</f>
        <v>2.2673034279954929</v>
      </c>
      <c r="P275" s="153">
        <f>_xlfn.IFNA(IF($B275=$B$382,0,INDEX('I.Supplementary 2019-20'!U$8:U$191,MATCH($B275,'I.Supplementary 2019-20'!$B$8:$B$191,0))),INDEX('KI 2019-20'!U$9:U$383,MATCH($B275,'KI 2019-20'!$B$9:$B$383,0)))</f>
        <v>0</v>
      </c>
      <c r="Q275" s="153">
        <f>_xlfn.IFNA(IF($B275=$B$382,0,INDEX('I.Supplementary 2019-20'!V$8:V$191,MATCH($B275,'I.Supplementary 2019-20'!$B$8:$B$191,0))),INDEX('KI 2019-20'!V$9:V$383,MATCH($B275,'KI 2019-20'!$B$9:$B$383,0)))</f>
        <v>0</v>
      </c>
      <c r="R275" s="155">
        <f>_xlfn.IFNA(IF($B275=$B$382,0,INDEX('I.Supplementary 2019-20'!W$8:W$191,MATCH($B275,'I.Supplementary 2019-20'!$B$8:$B$191,0))),INDEX('KI 2019-20'!W$9:W$383,MATCH($B275,'KI 2019-20'!$B$9:$B$383,0)))</f>
        <v>0</v>
      </c>
      <c r="S275" s="153">
        <f>_xlfn.IFNA(IF($B275=$B$382,0,INDEX('I.Supplementary 2019-20'!X$8:X$191,MATCH($B275,'I.Supplementary 2019-20'!$B$8:$B$191,0))),INDEX('KI 2019-20'!X$9:X$383,MATCH($B275,'KI 2019-20'!$B$9:$B$383,0)))</f>
        <v>0</v>
      </c>
      <c r="T275" s="153">
        <f>_xlfn.IFNA(IF($B275=$B$382,0,INDEX('I.Supplementary 2019-20'!Y$8:Y$191,MATCH($B275,'I.Supplementary 2019-20'!$B$8:$B$191,0))),INDEX('KI 2019-20'!Y$9:Y$383,MATCH($B275,'KI 2019-20'!$B$9:$B$383,0)))</f>
        <v>2.2673034279954929</v>
      </c>
      <c r="U275" s="153">
        <f>_xlfn.IFNA(IF($B275=$B$382,0,INDEX('I.Supplementary 2019-20'!Z$8:Z$191,MATCH($B275,'I.Supplementary 2019-20'!$B$8:$B$191,0))),INDEX('KI 2019-20'!Z$9:Z$383,MATCH($B275,'KI 2019-20'!$B$9:$B$383,0)))</f>
        <v>0</v>
      </c>
      <c r="V275" s="153">
        <f>_xlfn.IFNA(IF($B275=$B$382,0,INDEX('I.Supplementary 2019-20'!AA$8:AA$191,MATCH($B275,'I.Supplementary 2019-20'!$B$8:$B$191,0))),INDEX('KI 2019-20'!AA$9:AA$383,MATCH($B275,'KI 2019-20'!$B$9:$B$383,0)))</f>
        <v>0</v>
      </c>
      <c r="W275" s="155">
        <f>_xlfn.IFNA(IF($B275=$B$382,0,INDEX('I.Supplementary 2019-20'!AB$8:AB$191,MATCH($B275,'I.Supplementary 2019-20'!$B$8:$B$191,0))),INDEX('KI 2019-20'!AB$9:AB$383,MATCH($B275,'KI 2019-20'!$B$9:$B$383,0)))</f>
        <v>0</v>
      </c>
      <c r="Y275" s="154">
        <f>_xlfn.IFNA(IF($B275=$B$382,0,INDEX('I.Supplementary 2019-20'!$I$8:$I$191,MATCH($B275,'I.Supplementary 2019-20'!$B$8:$B$191,0))),INDEX('KI 2019-20'!$I$9:$I$383,MATCH($B275,'KI 2019-20'!$B$9:$B$383,0)))</f>
        <v>0</v>
      </c>
      <c r="Z275" s="153">
        <f>_xlfn.IFNA(IF($B275=$B$382,0,INDEX('I.Supplementary 2019-20'!$J$8:$J$191,MATCH($B275,'I.Supplementary 2019-20'!$B$8:$B$191,0))),INDEX('KI 2019-20'!$J$9:$J$383,MATCH($B275,'KI 2019-20'!$B$9:$B$383,0)))</f>
        <v>2.2673034279954929</v>
      </c>
      <c r="AA275" s="155">
        <f>_xlfn.IFNA(IF($B275=$B$382,0,INDEX('I.Supplementary 2019-20'!$H$8:$H$191,MATCH($B275,'I.Supplementary 2019-20'!$B$8:$B$191,0))),INDEX('KI 2019-20'!$H$9:$H$383,MATCH($B275,'KI 2019-20'!$B$9:$B$383,0)))</f>
        <v>2.2673034279954929</v>
      </c>
      <c r="AC275" s="156">
        <f>I275*('Other inputs'!$C$6/'Other inputs'!$C$5)</f>
        <v>0</v>
      </c>
      <c r="AD275" s="149">
        <f>IF(B275=$B$35,J275*('Other inputs'!$C$6/'Other inputs'!$C$5)-('Other inputs'!$C$18/1000000),J275*('Other inputs'!$C$6/'Other inputs'!$C$5))</f>
        <v>0</v>
      </c>
      <c r="AE275" s="149">
        <f>K275*('Other inputs'!$C$6/'Other inputs'!$C$5)</f>
        <v>0</v>
      </c>
      <c r="AF275" s="149">
        <f>L275*('Other inputs'!$C$6/'Other inputs'!$C$5)</f>
        <v>0</v>
      </c>
      <c r="AG275" s="188">
        <f>M275*('Other inputs'!$C$6/'Other inputs'!$C$5)</f>
        <v>0</v>
      </c>
      <c r="AH275" s="149">
        <f>N275*('Other inputs'!$C$6/'Other inputs'!$C$5)</f>
        <v>0</v>
      </c>
      <c r="AI275" s="149">
        <f>O275*('Other inputs'!$C$6/'Other inputs'!$C$5)</f>
        <v>2.3042452353762748</v>
      </c>
      <c r="AJ275" s="149">
        <f>P275*('Other inputs'!$C$6/'Other inputs'!$C$5)</f>
        <v>0</v>
      </c>
      <c r="AK275" s="149">
        <f>Q275*('Other inputs'!$C$6/'Other inputs'!$C$5)</f>
        <v>0</v>
      </c>
      <c r="AL275" s="188">
        <f>R275*('Other inputs'!$C$6/'Other inputs'!$C$5)</f>
        <v>0</v>
      </c>
      <c r="AM275" s="156">
        <f t="shared" si="60"/>
        <v>0</v>
      </c>
      <c r="AN275" s="149">
        <f t="shared" si="61"/>
        <v>2.3042452353762748</v>
      </c>
      <c r="AO275" s="149">
        <f t="shared" si="62"/>
        <v>0</v>
      </c>
      <c r="AP275" s="149">
        <f t="shared" si="63"/>
        <v>0</v>
      </c>
      <c r="AQ275" s="188">
        <f t="shared" si="64"/>
        <v>0</v>
      </c>
      <c r="AR275" s="149"/>
      <c r="AS275" s="156">
        <f>IF(D275=$C$171,'Other inputs'!$C$12/1000000,SUM(AC275:AG275))</f>
        <v>0</v>
      </c>
      <c r="AT275" s="200">
        <f>IF(D275=$C$171,$Z$171*('Other inputs'!$C$6/'Other inputs'!$C$5),SUM(AH275:AL275))</f>
        <v>2.3042452353762748</v>
      </c>
      <c r="AU275" s="210">
        <f t="shared" si="65"/>
        <v>2.3042452353762748</v>
      </c>
      <c r="AV275" s="214"/>
      <c r="AW275" s="199">
        <f>IF($G275=1,0,AC275*('Other inputs'!$F$6/'Other inputs'!$F$5))</f>
        <v>0</v>
      </c>
      <c r="AX275" s="200">
        <f>IF($G275=1,0,AD275*('Other inputs'!$F$6/'Other inputs'!$F$5))</f>
        <v>0</v>
      </c>
      <c r="AY275" s="200">
        <f>IF($G275=1,0,AE275*('Other inputs'!$F$6/'Other inputs'!$F$5))</f>
        <v>0</v>
      </c>
      <c r="AZ275" s="200">
        <f>IF($G275=1,0,AF275*('Other inputs'!$F$6/'Other inputs'!$F$5))</f>
        <v>0</v>
      </c>
      <c r="BA275" s="200">
        <f>IF($G275=1,0,AG275*('Other inputs'!$F$6/'Other inputs'!$F$5))</f>
        <v>0</v>
      </c>
      <c r="BB275" s="199">
        <f>IF($G275=1,0,AH275*('Other inputs'!$C$7/'Other inputs'!$C$6))</f>
        <v>0</v>
      </c>
      <c r="BC275" s="200">
        <f>IF($G275=1,0,AI275*('Other inputs'!$C$7/'Other inputs'!$C$6))</f>
        <v>2.3042452353762748</v>
      </c>
      <c r="BD275" s="200">
        <f>IF($G275=1,0,AJ275*('Other inputs'!$C$7/'Other inputs'!$C$6))</f>
        <v>0</v>
      </c>
      <c r="BE275" s="200">
        <f>IF($G275=1,0,AK275*('Other inputs'!$C$7/'Other inputs'!$C$6))</f>
        <v>0</v>
      </c>
      <c r="BF275" s="200">
        <f>IF($G275=1,0,AL275*('Other inputs'!$C$7/'Other inputs'!$C$6))</f>
        <v>0</v>
      </c>
      <c r="BG275" s="199">
        <f t="shared" si="66"/>
        <v>0</v>
      </c>
      <c r="BH275" s="200">
        <f t="shared" si="67"/>
        <v>2.3042452353762748</v>
      </c>
      <c r="BI275" s="200">
        <f t="shared" si="68"/>
        <v>0</v>
      </c>
      <c r="BJ275" s="200">
        <f t="shared" si="69"/>
        <v>0</v>
      </c>
      <c r="BK275" s="210">
        <f t="shared" si="70"/>
        <v>0</v>
      </c>
      <c r="BL275" s="200"/>
      <c r="BM275" s="199">
        <f>IF(D275=C$171,'Other inputs'!$C$13/1000000,SUM(AW275:BA275))</f>
        <v>0</v>
      </c>
      <c r="BN275" s="200">
        <f>IF(B275=$B$171,$AT$171*('Other inputs'!$C$7/'Other inputs'!$C$6),SUM(BB275:BF275))</f>
        <v>2.3042452353762748</v>
      </c>
      <c r="BO275" s="188">
        <f t="shared" si="71"/>
        <v>2.3042452353762748</v>
      </c>
    </row>
    <row r="276" spans="2:67">
      <c r="B276" s="121" t="str">
        <f>'KI 2019-20'!B277</f>
        <v>E4404</v>
      </c>
      <c r="C276" s="160" t="str">
        <f t="shared" si="58"/>
        <v>E4404</v>
      </c>
      <c r="D276" s="160" t="str">
        <f t="shared" si="59"/>
        <v>E4404</v>
      </c>
      <c r="E276" t="str">
        <f>INDEX('KI 2019-20'!D$9:D$383,MATCH($B276,'KI 2019-20'!$B$9:$B$383,0))</f>
        <v>MD</v>
      </c>
      <c r="F276">
        <f>INDEX('KI 2019-20'!E$9:E$383,MATCH($B276,'KI 2019-20'!$B$9:$B$383,0))</f>
        <v>0</v>
      </c>
      <c r="G276" s="119">
        <v>0</v>
      </c>
      <c r="H276" s="120" t="str">
        <f>INDEX('KI 2019-20'!F$9:F$383,MATCH($B276,'KI 2019-20'!$B$9:$B$383,0))</f>
        <v>Sheffield</v>
      </c>
      <c r="I276" s="154">
        <f>_xlfn.IFNA(IF($B276=$B$382,0,INDEX('I.Supplementary 2019-20'!N$8:N$191,MATCH($B276,'I.Supplementary 2019-20'!$B$8:$B$191,0))),INDEX('KI 2019-20'!N$9:N$383,MATCH($B276,'KI 2019-20'!$B$9:$B$383,0)))</f>
        <v>35.346437266538651</v>
      </c>
      <c r="J276" s="153">
        <f>_xlfn.IFNA(IF($B276=$B$382,0,INDEX('I.Supplementary 2019-20'!O$8:O$191,MATCH($B276,'I.Supplementary 2019-20'!$B$8:$B$191,0))),INDEX('KI 2019-20'!O$9:O$383,MATCH($B276,'KI 2019-20'!$B$9:$B$383,0)))</f>
        <v>1.5463679350729584</v>
      </c>
      <c r="K276" s="153">
        <f>_xlfn.IFNA(IF($B276=$B$382,0,INDEX('I.Supplementary 2019-20'!P$8:P$191,MATCH($B276,'I.Supplementary 2019-20'!$B$8:$B$191,0))),INDEX('KI 2019-20'!P$9:P$383,MATCH($B276,'KI 2019-20'!$B$9:$B$383,0)))</f>
        <v>0</v>
      </c>
      <c r="L276" s="153">
        <f>_xlfn.IFNA(IF($B276=$B$382,0,INDEX('I.Supplementary 2019-20'!Q$8:Q$191,MATCH($B276,'I.Supplementary 2019-20'!$B$8:$B$191,0))),INDEX('KI 2019-20'!Q$9:Q$383,MATCH($B276,'KI 2019-20'!$B$9:$B$383,0)))</f>
        <v>0</v>
      </c>
      <c r="M276" s="155">
        <f>_xlfn.IFNA(IF($B276=$B$382,0,INDEX('I.Supplementary 2019-20'!R$8:R$191,MATCH($B276,'I.Supplementary 2019-20'!$B$8:$B$191,0))),INDEX('KI 2019-20'!R$9:R$383,MATCH($B276,'KI 2019-20'!$B$9:$B$383,0)))</f>
        <v>0</v>
      </c>
      <c r="N276" s="153">
        <f>_xlfn.IFNA(IF($B276=$B$382,0,INDEX('I.Supplementary 2019-20'!S$8:S$191,MATCH($B276,'I.Supplementary 2019-20'!$B$8:$B$191,0))),INDEX('KI 2019-20'!S$9:S$383,MATCH($B276,'KI 2019-20'!$B$9:$B$383,0)))</f>
        <v>121.81687567467483</v>
      </c>
      <c r="O276" s="153">
        <f>_xlfn.IFNA(IF($B276=$B$382,0,INDEX('I.Supplementary 2019-20'!T$8:T$191,MATCH($B276,'I.Supplementary 2019-20'!$B$8:$B$191,0))),INDEX('KI 2019-20'!T$9:T$383,MATCH($B276,'KI 2019-20'!$B$9:$B$383,0)))</f>
        <v>20.635590296308536</v>
      </c>
      <c r="P276" s="153">
        <f>_xlfn.IFNA(IF($B276=$B$382,0,INDEX('I.Supplementary 2019-20'!U$8:U$191,MATCH($B276,'I.Supplementary 2019-20'!$B$8:$B$191,0))),INDEX('KI 2019-20'!U$9:U$383,MATCH($B276,'KI 2019-20'!$B$9:$B$383,0)))</f>
        <v>0</v>
      </c>
      <c r="Q276" s="153">
        <f>_xlfn.IFNA(IF($B276=$B$382,0,INDEX('I.Supplementary 2019-20'!V$8:V$191,MATCH($B276,'I.Supplementary 2019-20'!$B$8:$B$191,0))),INDEX('KI 2019-20'!V$9:V$383,MATCH($B276,'KI 2019-20'!$B$9:$B$383,0)))</f>
        <v>0</v>
      </c>
      <c r="R276" s="155">
        <f>_xlfn.IFNA(IF($B276=$B$382,0,INDEX('I.Supplementary 2019-20'!W$8:W$191,MATCH($B276,'I.Supplementary 2019-20'!$B$8:$B$191,0))),INDEX('KI 2019-20'!W$9:W$383,MATCH($B276,'KI 2019-20'!$B$9:$B$383,0)))</f>
        <v>0</v>
      </c>
      <c r="S276" s="153">
        <f>_xlfn.IFNA(IF($B276=$B$382,0,INDEX('I.Supplementary 2019-20'!X$8:X$191,MATCH($B276,'I.Supplementary 2019-20'!$B$8:$B$191,0))),INDEX('KI 2019-20'!X$9:X$383,MATCH($B276,'KI 2019-20'!$B$9:$B$383,0)))</f>
        <v>157.16331294121349</v>
      </c>
      <c r="T276" s="153">
        <f>_xlfn.IFNA(IF($B276=$B$382,0,INDEX('I.Supplementary 2019-20'!Y$8:Y$191,MATCH($B276,'I.Supplementary 2019-20'!$B$8:$B$191,0))),INDEX('KI 2019-20'!Y$9:Y$383,MATCH($B276,'KI 2019-20'!$B$9:$B$383,0)))</f>
        <v>22.181958231381493</v>
      </c>
      <c r="U276" s="153">
        <f>_xlfn.IFNA(IF($B276=$B$382,0,INDEX('I.Supplementary 2019-20'!Z$8:Z$191,MATCH($B276,'I.Supplementary 2019-20'!$B$8:$B$191,0))),INDEX('KI 2019-20'!Z$9:Z$383,MATCH($B276,'KI 2019-20'!$B$9:$B$383,0)))</f>
        <v>0</v>
      </c>
      <c r="V276" s="153">
        <f>_xlfn.IFNA(IF($B276=$B$382,0,INDEX('I.Supplementary 2019-20'!AA$8:AA$191,MATCH($B276,'I.Supplementary 2019-20'!$B$8:$B$191,0))),INDEX('KI 2019-20'!AA$9:AA$383,MATCH($B276,'KI 2019-20'!$B$9:$B$383,0)))</f>
        <v>0</v>
      </c>
      <c r="W276" s="155">
        <f>_xlfn.IFNA(IF($B276=$B$382,0,INDEX('I.Supplementary 2019-20'!AB$8:AB$191,MATCH($B276,'I.Supplementary 2019-20'!$B$8:$B$191,0))),INDEX('KI 2019-20'!AB$9:AB$383,MATCH($B276,'KI 2019-20'!$B$9:$B$383,0)))</f>
        <v>0</v>
      </c>
      <c r="Y276" s="154">
        <f>_xlfn.IFNA(IF($B276=$B$382,0,INDEX('I.Supplementary 2019-20'!$I$8:$I$191,MATCH($B276,'I.Supplementary 2019-20'!$B$8:$B$191,0))),INDEX('KI 2019-20'!$I$9:$I$383,MATCH($B276,'KI 2019-20'!$B$9:$B$383,0)))</f>
        <v>36.892805201611608</v>
      </c>
      <c r="Z276" s="153">
        <f>_xlfn.IFNA(IF($B276=$B$382,0,INDEX('I.Supplementary 2019-20'!$J$8:$J$191,MATCH($B276,'I.Supplementary 2019-20'!$B$8:$B$191,0))),INDEX('KI 2019-20'!$J$9:$J$383,MATCH($B276,'KI 2019-20'!$B$9:$B$383,0)))</f>
        <v>142.45246597098338</v>
      </c>
      <c r="AA276" s="155">
        <f>_xlfn.IFNA(IF($B276=$B$382,0,INDEX('I.Supplementary 2019-20'!$H$8:$H$191,MATCH($B276,'I.Supplementary 2019-20'!$B$8:$B$191,0))),INDEX('KI 2019-20'!$H$9:$H$383,MATCH($B276,'KI 2019-20'!$B$9:$B$383,0)))</f>
        <v>179.34527117259501</v>
      </c>
      <c r="AC276" s="156">
        <f>I276*('Other inputs'!$C$6/'Other inputs'!$C$5)</f>
        <v>35.922346631370239</v>
      </c>
      <c r="AD276" s="149">
        <f>IF(B276=$B$35,J276*('Other inputs'!$C$6/'Other inputs'!$C$5)-('Other inputs'!$C$18/1000000),J276*('Other inputs'!$C$6/'Other inputs'!$C$5))</f>
        <v>1.5715633393103998</v>
      </c>
      <c r="AE276" s="149">
        <f>K276*('Other inputs'!$C$6/'Other inputs'!$C$5)</f>
        <v>0</v>
      </c>
      <c r="AF276" s="149">
        <f>L276*('Other inputs'!$C$6/'Other inputs'!$C$5)</f>
        <v>0</v>
      </c>
      <c r="AG276" s="188">
        <f>M276*('Other inputs'!$C$6/'Other inputs'!$C$5)</f>
        <v>0</v>
      </c>
      <c r="AH276" s="149">
        <f>N276*('Other inputs'!$C$6/'Other inputs'!$C$5)</f>
        <v>123.80167201967973</v>
      </c>
      <c r="AI276" s="149">
        <f>O276*('Other inputs'!$C$6/'Other inputs'!$C$5)</f>
        <v>20.97181172679829</v>
      </c>
      <c r="AJ276" s="149">
        <f>P276*('Other inputs'!$C$6/'Other inputs'!$C$5)</f>
        <v>0</v>
      </c>
      <c r="AK276" s="149">
        <f>Q276*('Other inputs'!$C$6/'Other inputs'!$C$5)</f>
        <v>0</v>
      </c>
      <c r="AL276" s="188">
        <f>R276*('Other inputs'!$C$6/'Other inputs'!$C$5)</f>
        <v>0</v>
      </c>
      <c r="AM276" s="156">
        <f t="shared" si="60"/>
        <v>159.72401865104996</v>
      </c>
      <c r="AN276" s="149">
        <f t="shared" si="61"/>
        <v>22.543375066108691</v>
      </c>
      <c r="AO276" s="149">
        <f t="shared" si="62"/>
        <v>0</v>
      </c>
      <c r="AP276" s="149">
        <f t="shared" si="63"/>
        <v>0</v>
      </c>
      <c r="AQ276" s="188">
        <f t="shared" si="64"/>
        <v>0</v>
      </c>
      <c r="AR276" s="149"/>
      <c r="AS276" s="156">
        <f>IF(D276=$C$171,'Other inputs'!$C$12/1000000,SUM(AC276:AG276))</f>
        <v>37.49390997068064</v>
      </c>
      <c r="AT276" s="200">
        <f>IF(D276=$C$171,$Z$171*('Other inputs'!$C$6/'Other inputs'!$C$5),SUM(AH276:AL276))</f>
        <v>144.77348374647801</v>
      </c>
      <c r="AU276" s="210">
        <f t="shared" si="65"/>
        <v>182.26739371715865</v>
      </c>
      <c r="AV276" s="214"/>
      <c r="AW276" s="199">
        <f>IF($G276=1,0,AC276*('Other inputs'!$F$6/'Other inputs'!$F$5))</f>
        <v>36.120995552834032</v>
      </c>
      <c r="AX276" s="200">
        <f>IF($G276=1,0,AD276*('Other inputs'!$F$6/'Other inputs'!$F$5))</f>
        <v>1.5802540121545126</v>
      </c>
      <c r="AY276" s="200">
        <f>IF($G276=1,0,AE276*('Other inputs'!$F$6/'Other inputs'!$F$5))</f>
        <v>0</v>
      </c>
      <c r="AZ276" s="200">
        <f>IF($G276=1,0,AF276*('Other inputs'!$F$6/'Other inputs'!$F$5))</f>
        <v>0</v>
      </c>
      <c r="BA276" s="200">
        <f>IF($G276=1,0,AG276*('Other inputs'!$F$6/'Other inputs'!$F$5))</f>
        <v>0</v>
      </c>
      <c r="BB276" s="199">
        <f>IF($G276=1,0,AH276*('Other inputs'!$C$7/'Other inputs'!$C$6))</f>
        <v>123.80167201967973</v>
      </c>
      <c r="BC276" s="200">
        <f>IF($G276=1,0,AI276*('Other inputs'!$C$7/'Other inputs'!$C$6))</f>
        <v>20.97181172679829</v>
      </c>
      <c r="BD276" s="200">
        <f>IF($G276=1,0,AJ276*('Other inputs'!$C$7/'Other inputs'!$C$6))</f>
        <v>0</v>
      </c>
      <c r="BE276" s="200">
        <f>IF($G276=1,0,AK276*('Other inputs'!$C$7/'Other inputs'!$C$6))</f>
        <v>0</v>
      </c>
      <c r="BF276" s="200">
        <f>IF($G276=1,0,AL276*('Other inputs'!$C$7/'Other inputs'!$C$6))</f>
        <v>0</v>
      </c>
      <c r="BG276" s="199">
        <f t="shared" si="66"/>
        <v>159.92266757251377</v>
      </c>
      <c r="BH276" s="200">
        <f t="shared" si="67"/>
        <v>22.552065738952802</v>
      </c>
      <c r="BI276" s="200">
        <f t="shared" si="68"/>
        <v>0</v>
      </c>
      <c r="BJ276" s="200">
        <f t="shared" si="69"/>
        <v>0</v>
      </c>
      <c r="BK276" s="210">
        <f t="shared" si="70"/>
        <v>0</v>
      </c>
      <c r="BL276" s="200"/>
      <c r="BM276" s="199">
        <f>IF(D276=C$171,'Other inputs'!$C$13/1000000,SUM(AW276:BA276))</f>
        <v>37.701249564988544</v>
      </c>
      <c r="BN276" s="200">
        <f>IF(B276=$B$171,$AT$171*('Other inputs'!$C$7/'Other inputs'!$C$6),SUM(BB276:BF276))</f>
        <v>144.77348374647801</v>
      </c>
      <c r="BO276" s="188">
        <f t="shared" si="71"/>
        <v>182.47473331146654</v>
      </c>
    </row>
    <row r="277" spans="2:67">
      <c r="B277" s="121" t="str">
        <f>'KI 2019-20'!B278</f>
        <v>E2240</v>
      </c>
      <c r="C277" s="160" t="str">
        <f t="shared" si="58"/>
        <v>E2240</v>
      </c>
      <c r="D277" s="160" t="str">
        <f t="shared" si="59"/>
        <v>E2240</v>
      </c>
      <c r="E277" t="str">
        <f>INDEX('KI 2019-20'!D$9:D$383,MATCH($B277,'KI 2019-20'!$B$9:$B$383,0))</f>
        <v>SD</v>
      </c>
      <c r="F277">
        <f>INDEX('KI 2019-20'!E$9:E$383,MATCH($B277,'KI 2019-20'!$B$9:$B$383,0))</f>
        <v>0</v>
      </c>
      <c r="G277" s="119">
        <v>0</v>
      </c>
      <c r="H277" s="120" t="str">
        <f>INDEX('KI 2019-20'!F$9:F$383,MATCH($B277,'KI 2019-20'!$B$9:$B$383,0))</f>
        <v>Folkestone and Hythe**</v>
      </c>
      <c r="I277" s="154">
        <f>_xlfn.IFNA(IF($B277=$B$382,0,INDEX('I.Supplementary 2019-20'!N$8:N$191,MATCH($B277,'I.Supplementary 2019-20'!$B$8:$B$191,0))),INDEX('KI 2019-20'!N$9:N$383,MATCH($B277,'KI 2019-20'!$B$9:$B$383,0)))</f>
        <v>0</v>
      </c>
      <c r="J277" s="153">
        <f>_xlfn.IFNA(IF($B277=$B$382,0,INDEX('I.Supplementary 2019-20'!O$8:O$191,MATCH($B277,'I.Supplementary 2019-20'!$B$8:$B$191,0))),INDEX('KI 2019-20'!O$9:O$383,MATCH($B277,'KI 2019-20'!$B$9:$B$383,0)))</f>
        <v>0</v>
      </c>
      <c r="K277" s="153">
        <f>_xlfn.IFNA(IF($B277=$B$382,0,INDEX('I.Supplementary 2019-20'!P$8:P$191,MATCH($B277,'I.Supplementary 2019-20'!$B$8:$B$191,0))),INDEX('KI 2019-20'!P$9:P$383,MATCH($B277,'KI 2019-20'!$B$9:$B$383,0)))</f>
        <v>0</v>
      </c>
      <c r="L277" s="153">
        <f>_xlfn.IFNA(IF($B277=$B$382,0,INDEX('I.Supplementary 2019-20'!Q$8:Q$191,MATCH($B277,'I.Supplementary 2019-20'!$B$8:$B$191,0))),INDEX('KI 2019-20'!Q$9:Q$383,MATCH($B277,'KI 2019-20'!$B$9:$B$383,0)))</f>
        <v>0</v>
      </c>
      <c r="M277" s="155">
        <f>_xlfn.IFNA(IF($B277=$B$382,0,INDEX('I.Supplementary 2019-20'!R$8:R$191,MATCH($B277,'I.Supplementary 2019-20'!$B$8:$B$191,0))),INDEX('KI 2019-20'!R$9:R$383,MATCH($B277,'KI 2019-20'!$B$9:$B$383,0)))</f>
        <v>0</v>
      </c>
      <c r="N277" s="153">
        <f>_xlfn.IFNA(IF($B277=$B$382,0,INDEX('I.Supplementary 2019-20'!S$8:S$191,MATCH($B277,'I.Supplementary 2019-20'!$B$8:$B$191,0))),INDEX('KI 2019-20'!S$9:S$383,MATCH($B277,'KI 2019-20'!$B$9:$B$383,0)))</f>
        <v>0</v>
      </c>
      <c r="O277" s="153">
        <f>_xlfn.IFNA(IF($B277=$B$382,0,INDEX('I.Supplementary 2019-20'!T$8:T$191,MATCH($B277,'I.Supplementary 2019-20'!$B$8:$B$191,0))),INDEX('KI 2019-20'!T$9:T$383,MATCH($B277,'KI 2019-20'!$B$9:$B$383,0)))</f>
        <v>3.6727088040400235</v>
      </c>
      <c r="P277" s="153">
        <f>_xlfn.IFNA(IF($B277=$B$382,0,INDEX('I.Supplementary 2019-20'!U$8:U$191,MATCH($B277,'I.Supplementary 2019-20'!$B$8:$B$191,0))),INDEX('KI 2019-20'!U$9:U$383,MATCH($B277,'KI 2019-20'!$B$9:$B$383,0)))</f>
        <v>0</v>
      </c>
      <c r="Q277" s="153">
        <f>_xlfn.IFNA(IF($B277=$B$382,0,INDEX('I.Supplementary 2019-20'!V$8:V$191,MATCH($B277,'I.Supplementary 2019-20'!$B$8:$B$191,0))),INDEX('KI 2019-20'!V$9:V$383,MATCH($B277,'KI 2019-20'!$B$9:$B$383,0)))</f>
        <v>0</v>
      </c>
      <c r="R277" s="155">
        <f>_xlfn.IFNA(IF($B277=$B$382,0,INDEX('I.Supplementary 2019-20'!W$8:W$191,MATCH($B277,'I.Supplementary 2019-20'!$B$8:$B$191,0))),INDEX('KI 2019-20'!W$9:W$383,MATCH($B277,'KI 2019-20'!$B$9:$B$383,0)))</f>
        <v>0</v>
      </c>
      <c r="S277" s="153">
        <f>_xlfn.IFNA(IF($B277=$B$382,0,INDEX('I.Supplementary 2019-20'!X$8:X$191,MATCH($B277,'I.Supplementary 2019-20'!$B$8:$B$191,0))),INDEX('KI 2019-20'!X$9:X$383,MATCH($B277,'KI 2019-20'!$B$9:$B$383,0)))</f>
        <v>0</v>
      </c>
      <c r="T277" s="153">
        <f>_xlfn.IFNA(IF($B277=$B$382,0,INDEX('I.Supplementary 2019-20'!Y$8:Y$191,MATCH($B277,'I.Supplementary 2019-20'!$B$8:$B$191,0))),INDEX('KI 2019-20'!Y$9:Y$383,MATCH($B277,'KI 2019-20'!$B$9:$B$383,0)))</f>
        <v>3.6727088040400235</v>
      </c>
      <c r="U277" s="153">
        <f>_xlfn.IFNA(IF($B277=$B$382,0,INDEX('I.Supplementary 2019-20'!Z$8:Z$191,MATCH($B277,'I.Supplementary 2019-20'!$B$8:$B$191,0))),INDEX('KI 2019-20'!Z$9:Z$383,MATCH($B277,'KI 2019-20'!$B$9:$B$383,0)))</f>
        <v>0</v>
      </c>
      <c r="V277" s="153">
        <f>_xlfn.IFNA(IF($B277=$B$382,0,INDEX('I.Supplementary 2019-20'!AA$8:AA$191,MATCH($B277,'I.Supplementary 2019-20'!$B$8:$B$191,0))),INDEX('KI 2019-20'!AA$9:AA$383,MATCH($B277,'KI 2019-20'!$B$9:$B$383,0)))</f>
        <v>0</v>
      </c>
      <c r="W277" s="155">
        <f>_xlfn.IFNA(IF($B277=$B$382,0,INDEX('I.Supplementary 2019-20'!AB$8:AB$191,MATCH($B277,'I.Supplementary 2019-20'!$B$8:$B$191,0))),INDEX('KI 2019-20'!AB$9:AB$383,MATCH($B277,'KI 2019-20'!$B$9:$B$383,0)))</f>
        <v>0</v>
      </c>
      <c r="Y277" s="154">
        <f>_xlfn.IFNA(IF($B277=$B$382,0,INDEX('I.Supplementary 2019-20'!$I$8:$I$191,MATCH($B277,'I.Supplementary 2019-20'!$B$8:$B$191,0))),INDEX('KI 2019-20'!$I$9:$I$383,MATCH($B277,'KI 2019-20'!$B$9:$B$383,0)))</f>
        <v>0</v>
      </c>
      <c r="Z277" s="153">
        <f>_xlfn.IFNA(IF($B277=$B$382,0,INDEX('I.Supplementary 2019-20'!$J$8:$J$191,MATCH($B277,'I.Supplementary 2019-20'!$B$8:$B$191,0))),INDEX('KI 2019-20'!$J$9:$J$383,MATCH($B277,'KI 2019-20'!$B$9:$B$383,0)))</f>
        <v>3.6727088040400235</v>
      </c>
      <c r="AA277" s="155">
        <f>_xlfn.IFNA(IF($B277=$B$382,0,INDEX('I.Supplementary 2019-20'!$H$8:$H$191,MATCH($B277,'I.Supplementary 2019-20'!$B$8:$B$191,0))),INDEX('KI 2019-20'!$H$9:$H$383,MATCH($B277,'KI 2019-20'!$B$9:$B$383,0)))</f>
        <v>3.6727088040400235</v>
      </c>
      <c r="AC277" s="156">
        <f>I277*('Other inputs'!$C$6/'Other inputs'!$C$5)</f>
        <v>0</v>
      </c>
      <c r="AD277" s="149">
        <f>IF(B277=$B$35,J277*('Other inputs'!$C$6/'Other inputs'!$C$5)-('Other inputs'!$C$18/1000000),J277*('Other inputs'!$C$6/'Other inputs'!$C$5))</f>
        <v>0</v>
      </c>
      <c r="AE277" s="149">
        <f>K277*('Other inputs'!$C$6/'Other inputs'!$C$5)</f>
        <v>0</v>
      </c>
      <c r="AF277" s="149">
        <f>L277*('Other inputs'!$C$6/'Other inputs'!$C$5)</f>
        <v>0</v>
      </c>
      <c r="AG277" s="188">
        <f>M277*('Other inputs'!$C$6/'Other inputs'!$C$5)</f>
        <v>0</v>
      </c>
      <c r="AH277" s="149">
        <f>N277*('Other inputs'!$C$6/'Other inputs'!$C$5)</f>
        <v>0</v>
      </c>
      <c r="AI277" s="149">
        <f>O277*('Other inputs'!$C$6/'Other inputs'!$C$5)</f>
        <v>3.7325492733522849</v>
      </c>
      <c r="AJ277" s="149">
        <f>P277*('Other inputs'!$C$6/'Other inputs'!$C$5)</f>
        <v>0</v>
      </c>
      <c r="AK277" s="149">
        <f>Q277*('Other inputs'!$C$6/'Other inputs'!$C$5)</f>
        <v>0</v>
      </c>
      <c r="AL277" s="188">
        <f>R277*('Other inputs'!$C$6/'Other inputs'!$C$5)</f>
        <v>0</v>
      </c>
      <c r="AM277" s="156">
        <f t="shared" si="60"/>
        <v>0</v>
      </c>
      <c r="AN277" s="149">
        <f t="shared" si="61"/>
        <v>3.7325492733522849</v>
      </c>
      <c r="AO277" s="149">
        <f t="shared" si="62"/>
        <v>0</v>
      </c>
      <c r="AP277" s="149">
        <f t="shared" si="63"/>
        <v>0</v>
      </c>
      <c r="AQ277" s="188">
        <f t="shared" si="64"/>
        <v>0</v>
      </c>
      <c r="AR277" s="149"/>
      <c r="AS277" s="156">
        <f>IF(D277=$C$171,'Other inputs'!$C$12/1000000,SUM(AC277:AG277))</f>
        <v>0</v>
      </c>
      <c r="AT277" s="200">
        <f>IF(D277=$C$171,$Z$171*('Other inputs'!$C$6/'Other inputs'!$C$5),SUM(AH277:AL277))</f>
        <v>3.7325492733522849</v>
      </c>
      <c r="AU277" s="210">
        <f t="shared" si="65"/>
        <v>3.7325492733522849</v>
      </c>
      <c r="AV277" s="214"/>
      <c r="AW277" s="199">
        <f>IF($G277=1,0,AC277*('Other inputs'!$F$6/'Other inputs'!$F$5))</f>
        <v>0</v>
      </c>
      <c r="AX277" s="200">
        <f>IF($G277=1,0,AD277*('Other inputs'!$F$6/'Other inputs'!$F$5))</f>
        <v>0</v>
      </c>
      <c r="AY277" s="200">
        <f>IF($G277=1,0,AE277*('Other inputs'!$F$6/'Other inputs'!$F$5))</f>
        <v>0</v>
      </c>
      <c r="AZ277" s="200">
        <f>IF($G277=1,0,AF277*('Other inputs'!$F$6/'Other inputs'!$F$5))</f>
        <v>0</v>
      </c>
      <c r="BA277" s="200">
        <f>IF($G277=1,0,AG277*('Other inputs'!$F$6/'Other inputs'!$F$5))</f>
        <v>0</v>
      </c>
      <c r="BB277" s="199">
        <f>IF($G277=1,0,AH277*('Other inputs'!$C$7/'Other inputs'!$C$6))</f>
        <v>0</v>
      </c>
      <c r="BC277" s="200">
        <f>IF($G277=1,0,AI277*('Other inputs'!$C$7/'Other inputs'!$C$6))</f>
        <v>3.7325492733522849</v>
      </c>
      <c r="BD277" s="200">
        <f>IF($G277=1,0,AJ277*('Other inputs'!$C$7/'Other inputs'!$C$6))</f>
        <v>0</v>
      </c>
      <c r="BE277" s="200">
        <f>IF($G277=1,0,AK277*('Other inputs'!$C$7/'Other inputs'!$C$6))</f>
        <v>0</v>
      </c>
      <c r="BF277" s="200">
        <f>IF($G277=1,0,AL277*('Other inputs'!$C$7/'Other inputs'!$C$6))</f>
        <v>0</v>
      </c>
      <c r="BG277" s="199">
        <f t="shared" si="66"/>
        <v>0</v>
      </c>
      <c r="BH277" s="200">
        <f t="shared" si="67"/>
        <v>3.7325492733522849</v>
      </c>
      <c r="BI277" s="200">
        <f t="shared" si="68"/>
        <v>0</v>
      </c>
      <c r="BJ277" s="200">
        <f t="shared" si="69"/>
        <v>0</v>
      </c>
      <c r="BK277" s="210">
        <f t="shared" si="70"/>
        <v>0</v>
      </c>
      <c r="BL277" s="200"/>
      <c r="BM277" s="199">
        <f>IF(D277=C$171,'Other inputs'!$C$13/1000000,SUM(AW277:BA277))</f>
        <v>0</v>
      </c>
      <c r="BN277" s="200">
        <f>IF(B277=$B$171,$AT$171*('Other inputs'!$C$7/'Other inputs'!$C$6),SUM(BB277:BF277))</f>
        <v>3.7325492733522849</v>
      </c>
      <c r="BO277" s="188">
        <f t="shared" si="71"/>
        <v>3.7325492733522849</v>
      </c>
    </row>
    <row r="278" spans="2:67">
      <c r="B278" s="121" t="str">
        <f>'KI 2019-20'!B279</f>
        <v>E3202</v>
      </c>
      <c r="C278" s="160" t="str">
        <f t="shared" si="58"/>
        <v>E3202</v>
      </c>
      <c r="D278" s="160" t="str">
        <f t="shared" si="59"/>
        <v>E3202</v>
      </c>
      <c r="E278" t="str">
        <f>INDEX('KI 2019-20'!D$9:D$383,MATCH($B278,'KI 2019-20'!$B$9:$B$383,0))</f>
        <v>UNINFIR</v>
      </c>
      <c r="F278">
        <f>INDEX('KI 2019-20'!E$9:E$383,MATCH($B278,'KI 2019-20'!$B$9:$B$383,0))</f>
        <v>0</v>
      </c>
      <c r="G278" s="119">
        <v>0</v>
      </c>
      <c r="H278" s="120" t="str">
        <f>INDEX('KI 2019-20'!F$9:F$383,MATCH($B278,'KI 2019-20'!$B$9:$B$383,0))</f>
        <v>Shropshire</v>
      </c>
      <c r="I278" s="154">
        <f>_xlfn.IFNA(IF($B278=$B$382,0,INDEX('I.Supplementary 2019-20'!N$8:N$191,MATCH($B278,'I.Supplementary 2019-20'!$B$8:$B$191,0))),INDEX('KI 2019-20'!N$9:N$383,MATCH($B278,'KI 2019-20'!$B$9:$B$383,0)))</f>
        <v>7.1087341061273817</v>
      </c>
      <c r="J278" s="153">
        <f>_xlfn.IFNA(IF($B278=$B$382,0,INDEX('I.Supplementary 2019-20'!O$8:O$191,MATCH($B278,'I.Supplementary 2019-20'!$B$8:$B$191,0))),INDEX('KI 2019-20'!O$9:O$383,MATCH($B278,'KI 2019-20'!$B$9:$B$383,0)))</f>
        <v>-0.98968396252131086</v>
      </c>
      <c r="K278" s="153">
        <f>_xlfn.IFNA(IF($B278=$B$382,0,INDEX('I.Supplementary 2019-20'!P$8:P$191,MATCH($B278,'I.Supplementary 2019-20'!$B$8:$B$191,0))),INDEX('KI 2019-20'!P$9:P$383,MATCH($B278,'KI 2019-20'!$B$9:$B$383,0)))</f>
        <v>0</v>
      </c>
      <c r="L278" s="153">
        <f>_xlfn.IFNA(IF($B278=$B$382,0,INDEX('I.Supplementary 2019-20'!Q$8:Q$191,MATCH($B278,'I.Supplementary 2019-20'!$B$8:$B$191,0))),INDEX('KI 2019-20'!Q$9:Q$383,MATCH($B278,'KI 2019-20'!$B$9:$B$383,0)))</f>
        <v>0</v>
      </c>
      <c r="M278" s="155">
        <f>_xlfn.IFNA(IF($B278=$B$382,0,INDEX('I.Supplementary 2019-20'!R$8:R$191,MATCH($B278,'I.Supplementary 2019-20'!$B$8:$B$191,0))),INDEX('KI 2019-20'!R$9:R$383,MATCH($B278,'KI 2019-20'!$B$9:$B$383,0)))</f>
        <v>0</v>
      </c>
      <c r="N278" s="153">
        <f>_xlfn.IFNA(IF($B278=$B$382,0,INDEX('I.Supplementary 2019-20'!S$8:S$191,MATCH($B278,'I.Supplementary 2019-20'!$B$8:$B$191,0))),INDEX('KI 2019-20'!S$9:S$383,MATCH($B278,'KI 2019-20'!$B$9:$B$383,0)))</f>
        <v>41.714621488730145</v>
      </c>
      <c r="O278" s="153">
        <f>_xlfn.IFNA(IF($B278=$B$382,0,INDEX('I.Supplementary 2019-20'!T$8:T$191,MATCH($B278,'I.Supplementary 2019-20'!$B$8:$B$191,0))),INDEX('KI 2019-20'!T$9:T$383,MATCH($B278,'KI 2019-20'!$B$9:$B$383,0)))</f>
        <v>8.5462616730758327</v>
      </c>
      <c r="P278" s="153">
        <f>_xlfn.IFNA(IF($B278=$B$382,0,INDEX('I.Supplementary 2019-20'!U$8:U$191,MATCH($B278,'I.Supplementary 2019-20'!$B$8:$B$191,0))),INDEX('KI 2019-20'!U$9:U$383,MATCH($B278,'KI 2019-20'!$B$9:$B$383,0)))</f>
        <v>0</v>
      </c>
      <c r="Q278" s="153">
        <f>_xlfn.IFNA(IF($B278=$B$382,0,INDEX('I.Supplementary 2019-20'!V$8:V$191,MATCH($B278,'I.Supplementary 2019-20'!$B$8:$B$191,0))),INDEX('KI 2019-20'!V$9:V$383,MATCH($B278,'KI 2019-20'!$B$9:$B$383,0)))</f>
        <v>0</v>
      </c>
      <c r="R278" s="155">
        <f>_xlfn.IFNA(IF($B278=$B$382,0,INDEX('I.Supplementary 2019-20'!W$8:W$191,MATCH($B278,'I.Supplementary 2019-20'!$B$8:$B$191,0))),INDEX('KI 2019-20'!W$9:W$383,MATCH($B278,'KI 2019-20'!$B$9:$B$383,0)))</f>
        <v>0</v>
      </c>
      <c r="S278" s="153">
        <f>_xlfn.IFNA(IF($B278=$B$382,0,INDEX('I.Supplementary 2019-20'!X$8:X$191,MATCH($B278,'I.Supplementary 2019-20'!$B$8:$B$191,0))),INDEX('KI 2019-20'!X$9:X$383,MATCH($B278,'KI 2019-20'!$B$9:$B$383,0)))</f>
        <v>48.823355594857532</v>
      </c>
      <c r="T278" s="153">
        <f>_xlfn.IFNA(IF($B278=$B$382,0,INDEX('I.Supplementary 2019-20'!Y$8:Y$191,MATCH($B278,'I.Supplementary 2019-20'!$B$8:$B$191,0))),INDEX('KI 2019-20'!Y$9:Y$383,MATCH($B278,'KI 2019-20'!$B$9:$B$383,0)))</f>
        <v>7.5565777105545218</v>
      </c>
      <c r="U278" s="153">
        <f>_xlfn.IFNA(IF($B278=$B$382,0,INDEX('I.Supplementary 2019-20'!Z$8:Z$191,MATCH($B278,'I.Supplementary 2019-20'!$B$8:$B$191,0))),INDEX('KI 2019-20'!Z$9:Z$383,MATCH($B278,'KI 2019-20'!$B$9:$B$383,0)))</f>
        <v>0</v>
      </c>
      <c r="V278" s="153">
        <f>_xlfn.IFNA(IF($B278=$B$382,0,INDEX('I.Supplementary 2019-20'!AA$8:AA$191,MATCH($B278,'I.Supplementary 2019-20'!$B$8:$B$191,0))),INDEX('KI 2019-20'!AA$9:AA$383,MATCH($B278,'KI 2019-20'!$B$9:$B$383,0)))</f>
        <v>0</v>
      </c>
      <c r="W278" s="155">
        <f>_xlfn.IFNA(IF($B278=$B$382,0,INDEX('I.Supplementary 2019-20'!AB$8:AB$191,MATCH($B278,'I.Supplementary 2019-20'!$B$8:$B$191,0))),INDEX('KI 2019-20'!AB$9:AB$383,MATCH($B278,'KI 2019-20'!$B$9:$B$383,0)))</f>
        <v>0</v>
      </c>
      <c r="Y278" s="154">
        <f>_xlfn.IFNA(IF($B278=$B$382,0,INDEX('I.Supplementary 2019-20'!$I$8:$I$191,MATCH($B278,'I.Supplementary 2019-20'!$B$8:$B$191,0))),INDEX('KI 2019-20'!$I$9:$I$383,MATCH($B278,'KI 2019-20'!$B$9:$B$383,0)))</f>
        <v>6.1190501436060707</v>
      </c>
      <c r="Z278" s="153">
        <f>_xlfn.IFNA(IF($B278=$B$382,0,INDEX('I.Supplementary 2019-20'!$J$8:$J$191,MATCH($B278,'I.Supplementary 2019-20'!$B$8:$B$191,0))),INDEX('KI 2019-20'!$J$9:$J$383,MATCH($B278,'KI 2019-20'!$B$9:$B$383,0)))</f>
        <v>50.260883161805978</v>
      </c>
      <c r="AA278" s="155">
        <f>_xlfn.IFNA(IF($B278=$B$382,0,INDEX('I.Supplementary 2019-20'!$H$8:$H$191,MATCH($B278,'I.Supplementary 2019-20'!$B$8:$B$191,0))),INDEX('KI 2019-20'!$H$9:$H$383,MATCH($B278,'KI 2019-20'!$B$9:$B$383,0)))</f>
        <v>56.379933305412052</v>
      </c>
      <c r="AC278" s="156">
        <f>I278*('Other inputs'!$C$6/'Other inputs'!$C$5)</f>
        <v>7.2245586944145899</v>
      </c>
      <c r="AD278" s="149">
        <f>IF(B278=$B$35,J278*('Other inputs'!$C$6/'Other inputs'!$C$5)-('Other inputs'!$C$18/1000000),J278*('Other inputs'!$C$6/'Other inputs'!$C$5))</f>
        <v>-1.0058091594666683</v>
      </c>
      <c r="AE278" s="149">
        <f>K278*('Other inputs'!$C$6/'Other inputs'!$C$5)</f>
        <v>0</v>
      </c>
      <c r="AF278" s="149">
        <f>L278*('Other inputs'!$C$6/'Other inputs'!$C$5)</f>
        <v>0</v>
      </c>
      <c r="AG278" s="188">
        <f>M278*('Other inputs'!$C$6/'Other inputs'!$C$5)</f>
        <v>0</v>
      </c>
      <c r="AH278" s="149">
        <f>N278*('Other inputs'!$C$6/'Other inputs'!$C$5)</f>
        <v>42.394289455959964</v>
      </c>
      <c r="AI278" s="149">
        <f>O278*('Other inputs'!$C$6/'Other inputs'!$C$5)</f>
        <v>8.685508299113728</v>
      </c>
      <c r="AJ278" s="149">
        <f>P278*('Other inputs'!$C$6/'Other inputs'!$C$5)</f>
        <v>0</v>
      </c>
      <c r="AK278" s="149">
        <f>Q278*('Other inputs'!$C$6/'Other inputs'!$C$5)</f>
        <v>0</v>
      </c>
      <c r="AL278" s="188">
        <f>R278*('Other inputs'!$C$6/'Other inputs'!$C$5)</f>
        <v>0</v>
      </c>
      <c r="AM278" s="156">
        <f t="shared" si="60"/>
        <v>49.618848150374554</v>
      </c>
      <c r="AN278" s="149">
        <f t="shared" si="61"/>
        <v>7.6796991396470595</v>
      </c>
      <c r="AO278" s="149">
        <f t="shared" si="62"/>
        <v>0</v>
      </c>
      <c r="AP278" s="149">
        <f t="shared" si="63"/>
        <v>0</v>
      </c>
      <c r="AQ278" s="188">
        <f t="shared" si="64"/>
        <v>0</v>
      </c>
      <c r="AR278" s="149"/>
      <c r="AS278" s="156">
        <f>IF(D278=$C$171,'Other inputs'!$C$12/1000000,SUM(AC278:AG278))</f>
        <v>6.2187495349479214</v>
      </c>
      <c r="AT278" s="200">
        <f>IF(D278=$C$171,$Z$171*('Other inputs'!$C$6/'Other inputs'!$C$5),SUM(AH278:AL278))</f>
        <v>51.079797755073692</v>
      </c>
      <c r="AU278" s="210">
        <f t="shared" si="65"/>
        <v>57.298547290021617</v>
      </c>
      <c r="AV278" s="214"/>
      <c r="AW278" s="199">
        <f>IF($G278=1,0,AC278*('Other inputs'!$F$6/'Other inputs'!$F$5))</f>
        <v>7.26451017106573</v>
      </c>
      <c r="AX278" s="200">
        <f>IF($G278=1,0,AD278*('Other inputs'!$F$6/'Other inputs'!$F$5))</f>
        <v>-1.0113712377678663</v>
      </c>
      <c r="AY278" s="200">
        <f>IF($G278=1,0,AE278*('Other inputs'!$F$6/'Other inputs'!$F$5))</f>
        <v>0</v>
      </c>
      <c r="AZ278" s="200">
        <f>IF($G278=1,0,AF278*('Other inputs'!$F$6/'Other inputs'!$F$5))</f>
        <v>0</v>
      </c>
      <c r="BA278" s="200">
        <f>IF($G278=1,0,AG278*('Other inputs'!$F$6/'Other inputs'!$F$5))</f>
        <v>0</v>
      </c>
      <c r="BB278" s="199">
        <f>IF($G278=1,0,AH278*('Other inputs'!$C$7/'Other inputs'!$C$6))</f>
        <v>42.394289455959964</v>
      </c>
      <c r="BC278" s="200">
        <f>IF($G278=1,0,AI278*('Other inputs'!$C$7/'Other inputs'!$C$6))</f>
        <v>8.685508299113728</v>
      </c>
      <c r="BD278" s="200">
        <f>IF($G278=1,0,AJ278*('Other inputs'!$C$7/'Other inputs'!$C$6))</f>
        <v>0</v>
      </c>
      <c r="BE278" s="200">
        <f>IF($G278=1,0,AK278*('Other inputs'!$C$7/'Other inputs'!$C$6))</f>
        <v>0</v>
      </c>
      <c r="BF278" s="200">
        <f>IF($G278=1,0,AL278*('Other inputs'!$C$7/'Other inputs'!$C$6))</f>
        <v>0</v>
      </c>
      <c r="BG278" s="199">
        <f t="shared" si="66"/>
        <v>49.658799627025694</v>
      </c>
      <c r="BH278" s="200">
        <f t="shared" si="67"/>
        <v>7.6741370613458617</v>
      </c>
      <c r="BI278" s="200">
        <f t="shared" si="68"/>
        <v>0</v>
      </c>
      <c r="BJ278" s="200">
        <f t="shared" si="69"/>
        <v>0</v>
      </c>
      <c r="BK278" s="210">
        <f t="shared" si="70"/>
        <v>0</v>
      </c>
      <c r="BL278" s="200"/>
      <c r="BM278" s="199">
        <f>IF(D278=C$171,'Other inputs'!$C$13/1000000,SUM(AW278:BA278))</f>
        <v>6.2531389332978637</v>
      </c>
      <c r="BN278" s="200">
        <f>IF(B278=$B$171,$AT$171*('Other inputs'!$C$7/'Other inputs'!$C$6),SUM(BB278:BF278))</f>
        <v>51.079797755073692</v>
      </c>
      <c r="BO278" s="188">
        <f t="shared" si="71"/>
        <v>57.332936688371554</v>
      </c>
    </row>
    <row r="279" spans="2:67">
      <c r="B279" s="121" t="str">
        <f>'KI 2019-20'!B280</f>
        <v>E6132</v>
      </c>
      <c r="C279" s="160" t="str">
        <f t="shared" si="58"/>
        <v>E6132</v>
      </c>
      <c r="D279" s="160" t="str">
        <f t="shared" si="59"/>
        <v>E6132</v>
      </c>
      <c r="E279" t="str">
        <f>INDEX('KI 2019-20'!D$9:D$383,MATCH($B279,'KI 2019-20'!$B$9:$B$383,0))</f>
        <v>SFIR</v>
      </c>
      <c r="F279">
        <f>INDEX('KI 2019-20'!E$9:E$383,MATCH($B279,'KI 2019-20'!$B$9:$B$383,0))</f>
        <v>0</v>
      </c>
      <c r="G279" s="119">
        <v>0</v>
      </c>
      <c r="H279" s="120" t="str">
        <f>INDEX('KI 2019-20'!F$9:F$383,MATCH($B279,'KI 2019-20'!$B$9:$B$383,0))</f>
        <v>Shropshire Fire</v>
      </c>
      <c r="I279" s="154">
        <f>_xlfn.IFNA(IF($B279=$B$382,0,INDEX('I.Supplementary 2019-20'!N$8:N$191,MATCH($B279,'I.Supplementary 2019-20'!$B$8:$B$191,0))),INDEX('KI 2019-20'!N$9:N$383,MATCH($B279,'KI 2019-20'!$B$9:$B$383,0)))</f>
        <v>0</v>
      </c>
      <c r="J279" s="153">
        <f>_xlfn.IFNA(IF($B279=$B$382,0,INDEX('I.Supplementary 2019-20'!O$8:O$191,MATCH($B279,'I.Supplementary 2019-20'!$B$8:$B$191,0))),INDEX('KI 2019-20'!O$9:O$383,MATCH($B279,'KI 2019-20'!$B$9:$B$383,0)))</f>
        <v>0</v>
      </c>
      <c r="K279" s="153">
        <f>_xlfn.IFNA(IF($B279=$B$382,0,INDEX('I.Supplementary 2019-20'!P$8:P$191,MATCH($B279,'I.Supplementary 2019-20'!$B$8:$B$191,0))),INDEX('KI 2019-20'!P$9:P$383,MATCH($B279,'KI 2019-20'!$B$9:$B$383,0)))</f>
        <v>1.2936772184360885</v>
      </c>
      <c r="L279" s="153">
        <f>_xlfn.IFNA(IF($B279=$B$382,0,INDEX('I.Supplementary 2019-20'!Q$8:Q$191,MATCH($B279,'I.Supplementary 2019-20'!$B$8:$B$191,0))),INDEX('KI 2019-20'!Q$9:Q$383,MATCH($B279,'KI 2019-20'!$B$9:$B$383,0)))</f>
        <v>0</v>
      </c>
      <c r="M279" s="155">
        <f>_xlfn.IFNA(IF($B279=$B$382,0,INDEX('I.Supplementary 2019-20'!R$8:R$191,MATCH($B279,'I.Supplementary 2019-20'!$B$8:$B$191,0))),INDEX('KI 2019-20'!R$9:R$383,MATCH($B279,'KI 2019-20'!$B$9:$B$383,0)))</f>
        <v>0</v>
      </c>
      <c r="N279" s="153">
        <f>_xlfn.IFNA(IF($B279=$B$382,0,INDEX('I.Supplementary 2019-20'!S$8:S$191,MATCH($B279,'I.Supplementary 2019-20'!$B$8:$B$191,0))),INDEX('KI 2019-20'!S$9:S$383,MATCH($B279,'KI 2019-20'!$B$9:$B$383,0)))</f>
        <v>0</v>
      </c>
      <c r="O279" s="153">
        <f>_xlfn.IFNA(IF($B279=$B$382,0,INDEX('I.Supplementary 2019-20'!T$8:T$191,MATCH($B279,'I.Supplementary 2019-20'!$B$8:$B$191,0))),INDEX('KI 2019-20'!T$9:T$383,MATCH($B279,'KI 2019-20'!$B$9:$B$383,0)))</f>
        <v>0</v>
      </c>
      <c r="P279" s="153">
        <f>_xlfn.IFNA(IF($B279=$B$382,0,INDEX('I.Supplementary 2019-20'!U$8:U$191,MATCH($B279,'I.Supplementary 2019-20'!$B$8:$B$191,0))),INDEX('KI 2019-20'!U$9:U$383,MATCH($B279,'KI 2019-20'!$B$9:$B$383,0)))</f>
        <v>3.8585921536081593</v>
      </c>
      <c r="Q279" s="153">
        <f>_xlfn.IFNA(IF($B279=$B$382,0,INDEX('I.Supplementary 2019-20'!V$8:V$191,MATCH($B279,'I.Supplementary 2019-20'!$B$8:$B$191,0))),INDEX('KI 2019-20'!V$9:V$383,MATCH($B279,'KI 2019-20'!$B$9:$B$383,0)))</f>
        <v>0</v>
      </c>
      <c r="R279" s="155">
        <f>_xlfn.IFNA(IF($B279=$B$382,0,INDEX('I.Supplementary 2019-20'!W$8:W$191,MATCH($B279,'I.Supplementary 2019-20'!$B$8:$B$191,0))),INDEX('KI 2019-20'!W$9:W$383,MATCH($B279,'KI 2019-20'!$B$9:$B$383,0)))</f>
        <v>0</v>
      </c>
      <c r="S279" s="153">
        <f>_xlfn.IFNA(IF($B279=$B$382,0,INDEX('I.Supplementary 2019-20'!X$8:X$191,MATCH($B279,'I.Supplementary 2019-20'!$B$8:$B$191,0))),INDEX('KI 2019-20'!X$9:X$383,MATCH($B279,'KI 2019-20'!$B$9:$B$383,0)))</f>
        <v>0</v>
      </c>
      <c r="T279" s="153">
        <f>_xlfn.IFNA(IF($B279=$B$382,0,INDEX('I.Supplementary 2019-20'!Y$8:Y$191,MATCH($B279,'I.Supplementary 2019-20'!$B$8:$B$191,0))),INDEX('KI 2019-20'!Y$9:Y$383,MATCH($B279,'KI 2019-20'!$B$9:$B$383,0)))</f>
        <v>0</v>
      </c>
      <c r="U279" s="153">
        <f>_xlfn.IFNA(IF($B279=$B$382,0,INDEX('I.Supplementary 2019-20'!Z$8:Z$191,MATCH($B279,'I.Supplementary 2019-20'!$B$8:$B$191,0))),INDEX('KI 2019-20'!Z$9:Z$383,MATCH($B279,'KI 2019-20'!$B$9:$B$383,0)))</f>
        <v>5.1522693720442474</v>
      </c>
      <c r="V279" s="153">
        <f>_xlfn.IFNA(IF($B279=$B$382,0,INDEX('I.Supplementary 2019-20'!AA$8:AA$191,MATCH($B279,'I.Supplementary 2019-20'!$B$8:$B$191,0))),INDEX('KI 2019-20'!AA$9:AA$383,MATCH($B279,'KI 2019-20'!$B$9:$B$383,0)))</f>
        <v>0</v>
      </c>
      <c r="W279" s="155">
        <f>_xlfn.IFNA(IF($B279=$B$382,0,INDEX('I.Supplementary 2019-20'!AB$8:AB$191,MATCH($B279,'I.Supplementary 2019-20'!$B$8:$B$191,0))),INDEX('KI 2019-20'!AB$9:AB$383,MATCH($B279,'KI 2019-20'!$B$9:$B$383,0)))</f>
        <v>0</v>
      </c>
      <c r="Y279" s="154">
        <f>_xlfn.IFNA(IF($B279=$B$382,0,INDEX('I.Supplementary 2019-20'!$I$8:$I$191,MATCH($B279,'I.Supplementary 2019-20'!$B$8:$B$191,0))),INDEX('KI 2019-20'!$I$9:$I$383,MATCH($B279,'KI 2019-20'!$B$9:$B$383,0)))</f>
        <v>1.2936772184360885</v>
      </c>
      <c r="Z279" s="153">
        <f>_xlfn.IFNA(IF($B279=$B$382,0,INDEX('I.Supplementary 2019-20'!$J$8:$J$191,MATCH($B279,'I.Supplementary 2019-20'!$B$8:$B$191,0))),INDEX('KI 2019-20'!$J$9:$J$383,MATCH($B279,'KI 2019-20'!$B$9:$B$383,0)))</f>
        <v>3.8585921536081593</v>
      </c>
      <c r="AA279" s="155">
        <f>_xlfn.IFNA(IF($B279=$B$382,0,INDEX('I.Supplementary 2019-20'!$H$8:$H$191,MATCH($B279,'I.Supplementary 2019-20'!$B$8:$B$191,0))),INDEX('KI 2019-20'!$H$9:$H$383,MATCH($B279,'KI 2019-20'!$B$9:$B$383,0)))</f>
        <v>5.1522693720442474</v>
      </c>
      <c r="AC279" s="156">
        <f>I279*('Other inputs'!$C$6/'Other inputs'!$C$5)</f>
        <v>0</v>
      </c>
      <c r="AD279" s="149">
        <f>IF(B279=$B$35,J279*('Other inputs'!$C$6/'Other inputs'!$C$5)-('Other inputs'!$C$18/1000000),J279*('Other inputs'!$C$6/'Other inputs'!$C$5))</f>
        <v>0</v>
      </c>
      <c r="AE279" s="149">
        <f>K279*('Other inputs'!$C$6/'Other inputs'!$C$5)</f>
        <v>1.3147554623209943</v>
      </c>
      <c r="AF279" s="149">
        <f>L279*('Other inputs'!$C$6/'Other inputs'!$C$5)</f>
        <v>0</v>
      </c>
      <c r="AG279" s="188">
        <f>M279*('Other inputs'!$C$6/'Other inputs'!$C$5)</f>
        <v>0</v>
      </c>
      <c r="AH279" s="149">
        <f>N279*('Other inputs'!$C$6/'Other inputs'!$C$5)</f>
        <v>0</v>
      </c>
      <c r="AI279" s="149">
        <f>O279*('Other inputs'!$C$6/'Other inputs'!$C$5)</f>
        <v>0</v>
      </c>
      <c r="AJ279" s="149">
        <f>P279*('Other inputs'!$C$6/'Other inputs'!$C$5)</f>
        <v>3.9214612722005531</v>
      </c>
      <c r="AK279" s="149">
        <f>Q279*('Other inputs'!$C$6/'Other inputs'!$C$5)</f>
        <v>0</v>
      </c>
      <c r="AL279" s="188">
        <f>R279*('Other inputs'!$C$6/'Other inputs'!$C$5)</f>
        <v>0</v>
      </c>
      <c r="AM279" s="156">
        <f t="shared" si="60"/>
        <v>0</v>
      </c>
      <c r="AN279" s="149">
        <f t="shared" si="61"/>
        <v>0</v>
      </c>
      <c r="AO279" s="149">
        <f t="shared" si="62"/>
        <v>5.2362167345215473</v>
      </c>
      <c r="AP279" s="149">
        <f t="shared" si="63"/>
        <v>0</v>
      </c>
      <c r="AQ279" s="188">
        <f t="shared" si="64"/>
        <v>0</v>
      </c>
      <c r="AR279" s="149"/>
      <c r="AS279" s="156">
        <f>IF(D279=$C$171,'Other inputs'!$C$12/1000000,SUM(AC279:AG279))</f>
        <v>1.3147554623209943</v>
      </c>
      <c r="AT279" s="200">
        <f>IF(D279=$C$171,$Z$171*('Other inputs'!$C$6/'Other inputs'!$C$5),SUM(AH279:AL279))</f>
        <v>3.9214612722005531</v>
      </c>
      <c r="AU279" s="210">
        <f t="shared" si="65"/>
        <v>5.2362167345215473</v>
      </c>
      <c r="AV279" s="214"/>
      <c r="AW279" s="199">
        <f>IF($G279=1,0,AC279*('Other inputs'!$F$6/'Other inputs'!$F$5))</f>
        <v>0</v>
      </c>
      <c r="AX279" s="200">
        <f>IF($G279=1,0,AD279*('Other inputs'!$F$6/'Other inputs'!$F$5))</f>
        <v>0</v>
      </c>
      <c r="AY279" s="200">
        <f>IF($G279=1,0,AE279*('Other inputs'!$F$6/'Other inputs'!$F$5))</f>
        <v>1.3220259994398198</v>
      </c>
      <c r="AZ279" s="200">
        <f>IF($G279=1,0,AF279*('Other inputs'!$F$6/'Other inputs'!$F$5))</f>
        <v>0</v>
      </c>
      <c r="BA279" s="200">
        <f>IF($G279=1,0,AG279*('Other inputs'!$F$6/'Other inputs'!$F$5))</f>
        <v>0</v>
      </c>
      <c r="BB279" s="199">
        <f>IF($G279=1,0,AH279*('Other inputs'!$C$7/'Other inputs'!$C$6))</f>
        <v>0</v>
      </c>
      <c r="BC279" s="200">
        <f>IF($G279=1,0,AI279*('Other inputs'!$C$7/'Other inputs'!$C$6))</f>
        <v>0</v>
      </c>
      <c r="BD279" s="200">
        <f>IF($G279=1,0,AJ279*('Other inputs'!$C$7/'Other inputs'!$C$6))</f>
        <v>3.9214612722005531</v>
      </c>
      <c r="BE279" s="200">
        <f>IF($G279=1,0,AK279*('Other inputs'!$C$7/'Other inputs'!$C$6))</f>
        <v>0</v>
      </c>
      <c r="BF279" s="200">
        <f>IF($G279=1,0,AL279*('Other inputs'!$C$7/'Other inputs'!$C$6))</f>
        <v>0</v>
      </c>
      <c r="BG279" s="199">
        <f t="shared" si="66"/>
        <v>0</v>
      </c>
      <c r="BH279" s="200">
        <f t="shared" si="67"/>
        <v>0</v>
      </c>
      <c r="BI279" s="200">
        <f t="shared" si="68"/>
        <v>5.2434872716403724</v>
      </c>
      <c r="BJ279" s="200">
        <f t="shared" si="69"/>
        <v>0</v>
      </c>
      <c r="BK279" s="210">
        <f t="shared" si="70"/>
        <v>0</v>
      </c>
      <c r="BL279" s="200"/>
      <c r="BM279" s="199">
        <f>IF(D279=C$171,'Other inputs'!$C$13/1000000,SUM(AW279:BA279))</f>
        <v>1.3220259994398198</v>
      </c>
      <c r="BN279" s="200">
        <f>IF(B279=$B$171,$AT$171*('Other inputs'!$C$7/'Other inputs'!$C$6),SUM(BB279:BF279))</f>
        <v>3.9214612722005531</v>
      </c>
      <c r="BO279" s="188">
        <f t="shared" si="71"/>
        <v>5.2434872716403724</v>
      </c>
    </row>
    <row r="280" spans="2:67">
      <c r="B280" s="121" t="str">
        <f>'KI 2019-20'!B281</f>
        <v>E0304</v>
      </c>
      <c r="C280" s="160" t="str">
        <f t="shared" si="58"/>
        <v>E0304</v>
      </c>
      <c r="D280" s="160" t="str">
        <f t="shared" si="59"/>
        <v>E0304</v>
      </c>
      <c r="E280" t="str">
        <f>INDEX('KI 2019-20'!D$9:D$383,MATCH($B280,'KI 2019-20'!$B$9:$B$383,0))</f>
        <v>UNINFIR</v>
      </c>
      <c r="F280" t="str">
        <f>INDEX('KI 2019-20'!E$9:E$383,MATCH($B280,'KI 2019-20'!$B$9:$B$383,0))</f>
        <v>P1916</v>
      </c>
      <c r="G280" s="119">
        <v>0</v>
      </c>
      <c r="H280" s="120" t="str">
        <f>INDEX('KI 2019-20'!F$9:F$383,MATCH($B280,'KI 2019-20'!$B$9:$B$383,0))</f>
        <v>Slough</v>
      </c>
      <c r="I280" s="154">
        <f>_xlfn.IFNA(IF($B280=$B$382,0,INDEX('I.Supplementary 2019-20'!N$8:N$191,MATCH($B280,'I.Supplementary 2019-20'!$B$8:$B$191,0))),INDEX('KI 2019-20'!N$9:N$383,MATCH($B280,'KI 2019-20'!$B$9:$B$383,0)))</f>
        <v>6.075876363067314</v>
      </c>
      <c r="J280" s="153">
        <f>_xlfn.IFNA(IF($B280=$B$382,0,INDEX('I.Supplementary 2019-20'!O$8:O$191,MATCH($B280,'I.Supplementary 2019-20'!$B$8:$B$191,0))),INDEX('KI 2019-20'!O$9:O$383,MATCH($B280,'KI 2019-20'!$B$9:$B$383,0)))</f>
        <v>4.6519278371792289E-2</v>
      </c>
      <c r="K280" s="153">
        <f>_xlfn.IFNA(IF($B280=$B$382,0,INDEX('I.Supplementary 2019-20'!P$8:P$191,MATCH($B280,'I.Supplementary 2019-20'!$B$8:$B$191,0))),INDEX('KI 2019-20'!P$9:P$383,MATCH($B280,'KI 2019-20'!$B$9:$B$383,0)))</f>
        <v>0</v>
      </c>
      <c r="L280" s="153">
        <f>_xlfn.IFNA(IF($B280=$B$382,0,INDEX('I.Supplementary 2019-20'!Q$8:Q$191,MATCH($B280,'I.Supplementary 2019-20'!$B$8:$B$191,0))),INDEX('KI 2019-20'!Q$9:Q$383,MATCH($B280,'KI 2019-20'!$B$9:$B$383,0)))</f>
        <v>0</v>
      </c>
      <c r="M280" s="155">
        <f>_xlfn.IFNA(IF($B280=$B$382,0,INDEX('I.Supplementary 2019-20'!R$8:R$191,MATCH($B280,'I.Supplementary 2019-20'!$B$8:$B$191,0))),INDEX('KI 2019-20'!R$9:R$383,MATCH($B280,'KI 2019-20'!$B$9:$B$383,0)))</f>
        <v>0</v>
      </c>
      <c r="N280" s="153">
        <f>_xlfn.IFNA(IF($B280=$B$382,0,INDEX('I.Supplementary 2019-20'!S$8:S$191,MATCH($B280,'I.Supplementary 2019-20'!$B$8:$B$191,0))),INDEX('KI 2019-20'!S$9:S$383,MATCH($B280,'KI 2019-20'!$B$9:$B$383,0)))</f>
        <v>23.517195894605003</v>
      </c>
      <c r="O280" s="153">
        <f>_xlfn.IFNA(IF($B280=$B$382,0,INDEX('I.Supplementary 2019-20'!T$8:T$191,MATCH($B280,'I.Supplementary 2019-20'!$B$8:$B$191,0))),INDEX('KI 2019-20'!T$9:T$383,MATCH($B280,'KI 2019-20'!$B$9:$B$383,0)))</f>
        <v>6.2787824739514102</v>
      </c>
      <c r="P280" s="153">
        <f>_xlfn.IFNA(IF($B280=$B$382,0,INDEX('I.Supplementary 2019-20'!U$8:U$191,MATCH($B280,'I.Supplementary 2019-20'!$B$8:$B$191,0))),INDEX('KI 2019-20'!U$9:U$383,MATCH($B280,'KI 2019-20'!$B$9:$B$383,0)))</f>
        <v>0</v>
      </c>
      <c r="Q280" s="153">
        <f>_xlfn.IFNA(IF($B280=$B$382,0,INDEX('I.Supplementary 2019-20'!V$8:V$191,MATCH($B280,'I.Supplementary 2019-20'!$B$8:$B$191,0))),INDEX('KI 2019-20'!V$9:V$383,MATCH($B280,'KI 2019-20'!$B$9:$B$383,0)))</f>
        <v>0</v>
      </c>
      <c r="R280" s="155">
        <f>_xlfn.IFNA(IF($B280=$B$382,0,INDEX('I.Supplementary 2019-20'!W$8:W$191,MATCH($B280,'I.Supplementary 2019-20'!$B$8:$B$191,0))),INDEX('KI 2019-20'!W$9:W$383,MATCH($B280,'KI 2019-20'!$B$9:$B$383,0)))</f>
        <v>0</v>
      </c>
      <c r="S280" s="153">
        <f>_xlfn.IFNA(IF($B280=$B$382,0,INDEX('I.Supplementary 2019-20'!X$8:X$191,MATCH($B280,'I.Supplementary 2019-20'!$B$8:$B$191,0))),INDEX('KI 2019-20'!X$9:X$383,MATCH($B280,'KI 2019-20'!$B$9:$B$383,0)))</f>
        <v>29.593072257672318</v>
      </c>
      <c r="T280" s="153">
        <f>_xlfn.IFNA(IF($B280=$B$382,0,INDEX('I.Supplementary 2019-20'!Y$8:Y$191,MATCH($B280,'I.Supplementary 2019-20'!$B$8:$B$191,0))),INDEX('KI 2019-20'!Y$9:Y$383,MATCH($B280,'KI 2019-20'!$B$9:$B$383,0)))</f>
        <v>6.3253017523232025</v>
      </c>
      <c r="U280" s="153">
        <f>_xlfn.IFNA(IF($B280=$B$382,0,INDEX('I.Supplementary 2019-20'!Z$8:Z$191,MATCH($B280,'I.Supplementary 2019-20'!$B$8:$B$191,0))),INDEX('KI 2019-20'!Z$9:Z$383,MATCH($B280,'KI 2019-20'!$B$9:$B$383,0)))</f>
        <v>0</v>
      </c>
      <c r="V280" s="153">
        <f>_xlfn.IFNA(IF($B280=$B$382,0,INDEX('I.Supplementary 2019-20'!AA$8:AA$191,MATCH($B280,'I.Supplementary 2019-20'!$B$8:$B$191,0))),INDEX('KI 2019-20'!AA$9:AA$383,MATCH($B280,'KI 2019-20'!$B$9:$B$383,0)))</f>
        <v>0</v>
      </c>
      <c r="W280" s="155">
        <f>_xlfn.IFNA(IF($B280=$B$382,0,INDEX('I.Supplementary 2019-20'!AB$8:AB$191,MATCH($B280,'I.Supplementary 2019-20'!$B$8:$B$191,0))),INDEX('KI 2019-20'!AB$9:AB$383,MATCH($B280,'KI 2019-20'!$B$9:$B$383,0)))</f>
        <v>0</v>
      </c>
      <c r="Y280" s="154">
        <f>_xlfn.IFNA(IF($B280=$B$382,0,INDEX('I.Supplementary 2019-20'!$I$8:$I$191,MATCH($B280,'I.Supplementary 2019-20'!$B$8:$B$191,0))),INDEX('KI 2019-20'!$I$9:$I$383,MATCH($B280,'KI 2019-20'!$B$9:$B$383,0)))</f>
        <v>6.1223956414391063</v>
      </c>
      <c r="Z280" s="153">
        <f>_xlfn.IFNA(IF($B280=$B$382,0,INDEX('I.Supplementary 2019-20'!$J$8:$J$191,MATCH($B280,'I.Supplementary 2019-20'!$B$8:$B$191,0))),INDEX('KI 2019-20'!$J$9:$J$383,MATCH($B280,'KI 2019-20'!$B$9:$B$383,0)))</f>
        <v>29.795978368556415</v>
      </c>
      <c r="AA280" s="155">
        <f>_xlfn.IFNA(IF($B280=$B$382,0,INDEX('I.Supplementary 2019-20'!$H$8:$H$191,MATCH($B280,'I.Supplementary 2019-20'!$B$8:$B$191,0))),INDEX('KI 2019-20'!$H$9:$H$383,MATCH($B280,'KI 2019-20'!$B$9:$B$383,0)))</f>
        <v>35.918374009995517</v>
      </c>
      <c r="AC280" s="156">
        <f>I280*('Other inputs'!$C$6/'Other inputs'!$C$5)</f>
        <v>6.1748723119563946</v>
      </c>
      <c r="AD280" s="149">
        <f>IF(B280=$B$35,J280*('Other inputs'!$C$6/'Other inputs'!$C$5)-('Other inputs'!$C$18/1000000),J280*('Other inputs'!$C$6/'Other inputs'!$C$5))</f>
        <v>4.7277229954224752E-2</v>
      </c>
      <c r="AE280" s="149">
        <f>K280*('Other inputs'!$C$6/'Other inputs'!$C$5)</f>
        <v>0</v>
      </c>
      <c r="AF280" s="149">
        <f>L280*('Other inputs'!$C$6/'Other inputs'!$C$5)</f>
        <v>0</v>
      </c>
      <c r="AG280" s="188">
        <f>M280*('Other inputs'!$C$6/'Other inputs'!$C$5)</f>
        <v>0</v>
      </c>
      <c r="AH280" s="149">
        <f>N280*('Other inputs'!$C$6/'Other inputs'!$C$5)</f>
        <v>23.900368129140318</v>
      </c>
      <c r="AI280" s="149">
        <f>O280*('Other inputs'!$C$6/'Other inputs'!$C$5)</f>
        <v>6.3810844287204764</v>
      </c>
      <c r="AJ280" s="149">
        <f>P280*('Other inputs'!$C$6/'Other inputs'!$C$5)</f>
        <v>0</v>
      </c>
      <c r="AK280" s="149">
        <f>Q280*('Other inputs'!$C$6/'Other inputs'!$C$5)</f>
        <v>0</v>
      </c>
      <c r="AL280" s="188">
        <f>R280*('Other inputs'!$C$6/'Other inputs'!$C$5)</f>
        <v>0</v>
      </c>
      <c r="AM280" s="156">
        <f t="shared" si="60"/>
        <v>30.075240441096714</v>
      </c>
      <c r="AN280" s="149">
        <f t="shared" si="61"/>
        <v>6.4283616586747012</v>
      </c>
      <c r="AO280" s="149">
        <f t="shared" si="62"/>
        <v>0</v>
      </c>
      <c r="AP280" s="149">
        <f t="shared" si="63"/>
        <v>0</v>
      </c>
      <c r="AQ280" s="188">
        <f t="shared" si="64"/>
        <v>0</v>
      </c>
      <c r="AR280" s="149"/>
      <c r="AS280" s="156">
        <f>IF(D280=$C$171,'Other inputs'!$C$12/1000000,SUM(AC280:AG280))</f>
        <v>6.2221495419106194</v>
      </c>
      <c r="AT280" s="200">
        <f>IF(D280=$C$171,$Z$171*('Other inputs'!$C$6/'Other inputs'!$C$5),SUM(AH280:AL280))</f>
        <v>30.281452557860796</v>
      </c>
      <c r="AU280" s="210">
        <f t="shared" si="65"/>
        <v>36.503602099771413</v>
      </c>
      <c r="AV280" s="214"/>
      <c r="AW280" s="199">
        <f>IF($G280=1,0,AC280*('Other inputs'!$F$6/'Other inputs'!$F$5))</f>
        <v>6.2090190712851854</v>
      </c>
      <c r="AX280" s="200">
        <f>IF($G280=1,0,AD280*('Other inputs'!$F$6/'Other inputs'!$F$5))</f>
        <v>4.7538670857197415E-2</v>
      </c>
      <c r="AY280" s="200">
        <f>IF($G280=1,0,AE280*('Other inputs'!$F$6/'Other inputs'!$F$5))</f>
        <v>0</v>
      </c>
      <c r="AZ280" s="200">
        <f>IF($G280=1,0,AF280*('Other inputs'!$F$6/'Other inputs'!$F$5))</f>
        <v>0</v>
      </c>
      <c r="BA280" s="200">
        <f>IF($G280=1,0,AG280*('Other inputs'!$F$6/'Other inputs'!$F$5))</f>
        <v>0</v>
      </c>
      <c r="BB280" s="199">
        <f>IF($G280=1,0,AH280*('Other inputs'!$C$7/'Other inputs'!$C$6))</f>
        <v>23.900368129140318</v>
      </c>
      <c r="BC280" s="200">
        <f>IF($G280=1,0,AI280*('Other inputs'!$C$7/'Other inputs'!$C$6))</f>
        <v>6.3810844287204764</v>
      </c>
      <c r="BD280" s="200">
        <f>IF($G280=1,0,AJ280*('Other inputs'!$C$7/'Other inputs'!$C$6))</f>
        <v>0</v>
      </c>
      <c r="BE280" s="200">
        <f>IF($G280=1,0,AK280*('Other inputs'!$C$7/'Other inputs'!$C$6))</f>
        <v>0</v>
      </c>
      <c r="BF280" s="200">
        <f>IF($G280=1,0,AL280*('Other inputs'!$C$7/'Other inputs'!$C$6))</f>
        <v>0</v>
      </c>
      <c r="BG280" s="199">
        <f t="shared" si="66"/>
        <v>30.109387200425502</v>
      </c>
      <c r="BH280" s="200">
        <f t="shared" si="67"/>
        <v>6.4286230995776741</v>
      </c>
      <c r="BI280" s="200">
        <f t="shared" si="68"/>
        <v>0</v>
      </c>
      <c r="BJ280" s="200">
        <f t="shared" si="69"/>
        <v>0</v>
      </c>
      <c r="BK280" s="210">
        <f t="shared" si="70"/>
        <v>0</v>
      </c>
      <c r="BL280" s="200"/>
      <c r="BM280" s="199">
        <f>IF(D280=C$171,'Other inputs'!$C$13/1000000,SUM(AW280:BA280))</f>
        <v>6.256557742142383</v>
      </c>
      <c r="BN280" s="200">
        <f>IF(B280=$B$171,$AT$171*('Other inputs'!$C$7/'Other inputs'!$C$6),SUM(BB280:BF280))</f>
        <v>30.281452557860796</v>
      </c>
      <c r="BO280" s="188">
        <f t="shared" si="71"/>
        <v>36.53801030000318</v>
      </c>
    </row>
    <row r="281" spans="2:67">
      <c r="B281" s="121" t="str">
        <f>'KI 2019-20'!B282</f>
        <v>E4605</v>
      </c>
      <c r="C281" s="160" t="str">
        <f t="shared" si="58"/>
        <v>E4605</v>
      </c>
      <c r="D281" s="160" t="str">
        <f t="shared" si="59"/>
        <v>E4605</v>
      </c>
      <c r="E281" t="str">
        <f>INDEX('KI 2019-20'!D$9:D$383,MATCH($B281,'KI 2019-20'!$B$9:$B$383,0))</f>
        <v>MD</v>
      </c>
      <c r="F281" t="str">
        <f>INDEX('KI 2019-20'!E$9:E$383,MATCH($B281,'KI 2019-20'!$B$9:$B$383,0))</f>
        <v>P1703</v>
      </c>
      <c r="G281" s="119">
        <v>0</v>
      </c>
      <c r="H281" s="120" t="str">
        <f>INDEX('KI 2019-20'!F$9:F$383,MATCH($B281,'KI 2019-20'!$B$9:$B$383,0))</f>
        <v>Solihull</v>
      </c>
      <c r="I281" s="154">
        <f>_xlfn.IFNA(IF($B281=$B$382,0,INDEX('I.Supplementary 2019-20'!N$8:N$191,MATCH($B281,'I.Supplementary 2019-20'!$B$8:$B$191,0))),INDEX('KI 2019-20'!N$9:N$383,MATCH($B281,'KI 2019-20'!$B$9:$B$383,0)))</f>
        <v>3.4257888313711584</v>
      </c>
      <c r="J281" s="153">
        <f>_xlfn.IFNA(IF($B281=$B$382,0,INDEX('I.Supplementary 2019-20'!O$8:O$191,MATCH($B281,'I.Supplementary 2019-20'!$B$8:$B$191,0))),INDEX('KI 2019-20'!O$9:O$383,MATCH($B281,'KI 2019-20'!$B$9:$B$383,0)))</f>
        <v>-0.8609910995736253</v>
      </c>
      <c r="K281" s="153">
        <f>_xlfn.IFNA(IF($B281=$B$382,0,INDEX('I.Supplementary 2019-20'!P$8:P$191,MATCH($B281,'I.Supplementary 2019-20'!$B$8:$B$191,0))),INDEX('KI 2019-20'!P$9:P$383,MATCH($B281,'KI 2019-20'!$B$9:$B$383,0)))</f>
        <v>0</v>
      </c>
      <c r="L281" s="153">
        <f>_xlfn.IFNA(IF($B281=$B$382,0,INDEX('I.Supplementary 2019-20'!Q$8:Q$191,MATCH($B281,'I.Supplementary 2019-20'!$B$8:$B$191,0))),INDEX('KI 2019-20'!Q$9:Q$383,MATCH($B281,'KI 2019-20'!$B$9:$B$383,0)))</f>
        <v>0</v>
      </c>
      <c r="M281" s="155">
        <f>_xlfn.IFNA(IF($B281=$B$382,0,INDEX('I.Supplementary 2019-20'!R$8:R$191,MATCH($B281,'I.Supplementary 2019-20'!$B$8:$B$191,0))),INDEX('KI 2019-20'!R$9:R$383,MATCH($B281,'KI 2019-20'!$B$9:$B$383,0)))</f>
        <v>0</v>
      </c>
      <c r="N281" s="153">
        <f>_xlfn.IFNA(IF($B281=$B$382,0,INDEX('I.Supplementary 2019-20'!S$8:S$191,MATCH($B281,'I.Supplementary 2019-20'!$B$8:$B$191,0))),INDEX('KI 2019-20'!S$9:S$383,MATCH($B281,'KI 2019-20'!$B$9:$B$383,0)))</f>
        <v>25.31380245619949</v>
      </c>
      <c r="O281" s="153">
        <f>_xlfn.IFNA(IF($B281=$B$382,0,INDEX('I.Supplementary 2019-20'!T$8:T$191,MATCH($B281,'I.Supplementary 2019-20'!$B$8:$B$191,0))),INDEX('KI 2019-20'!T$9:T$383,MATCH($B281,'KI 2019-20'!$B$9:$B$383,0)))</f>
        <v>4.4150966661226034</v>
      </c>
      <c r="P281" s="153">
        <f>_xlfn.IFNA(IF($B281=$B$382,0,INDEX('I.Supplementary 2019-20'!U$8:U$191,MATCH($B281,'I.Supplementary 2019-20'!$B$8:$B$191,0))),INDEX('KI 2019-20'!U$9:U$383,MATCH($B281,'KI 2019-20'!$B$9:$B$383,0)))</f>
        <v>0</v>
      </c>
      <c r="Q281" s="153">
        <f>_xlfn.IFNA(IF($B281=$B$382,0,INDEX('I.Supplementary 2019-20'!V$8:V$191,MATCH($B281,'I.Supplementary 2019-20'!$B$8:$B$191,0))),INDEX('KI 2019-20'!V$9:V$383,MATCH($B281,'KI 2019-20'!$B$9:$B$383,0)))</f>
        <v>0</v>
      </c>
      <c r="R281" s="155">
        <f>_xlfn.IFNA(IF($B281=$B$382,0,INDEX('I.Supplementary 2019-20'!W$8:W$191,MATCH($B281,'I.Supplementary 2019-20'!$B$8:$B$191,0))),INDEX('KI 2019-20'!W$9:W$383,MATCH($B281,'KI 2019-20'!$B$9:$B$383,0)))</f>
        <v>0</v>
      </c>
      <c r="S281" s="153">
        <f>_xlfn.IFNA(IF($B281=$B$382,0,INDEX('I.Supplementary 2019-20'!X$8:X$191,MATCH($B281,'I.Supplementary 2019-20'!$B$8:$B$191,0))),INDEX('KI 2019-20'!X$9:X$383,MATCH($B281,'KI 2019-20'!$B$9:$B$383,0)))</f>
        <v>28.739591287570647</v>
      </c>
      <c r="T281" s="153">
        <f>_xlfn.IFNA(IF($B281=$B$382,0,INDEX('I.Supplementary 2019-20'!Y$8:Y$191,MATCH($B281,'I.Supplementary 2019-20'!$B$8:$B$191,0))),INDEX('KI 2019-20'!Y$9:Y$383,MATCH($B281,'KI 2019-20'!$B$9:$B$383,0)))</f>
        <v>3.5541055665489778</v>
      </c>
      <c r="U281" s="153">
        <f>_xlfn.IFNA(IF($B281=$B$382,0,INDEX('I.Supplementary 2019-20'!Z$8:Z$191,MATCH($B281,'I.Supplementary 2019-20'!$B$8:$B$191,0))),INDEX('KI 2019-20'!Z$9:Z$383,MATCH($B281,'KI 2019-20'!$B$9:$B$383,0)))</f>
        <v>0</v>
      </c>
      <c r="V281" s="153">
        <f>_xlfn.IFNA(IF($B281=$B$382,0,INDEX('I.Supplementary 2019-20'!AA$8:AA$191,MATCH($B281,'I.Supplementary 2019-20'!$B$8:$B$191,0))),INDEX('KI 2019-20'!AA$9:AA$383,MATCH($B281,'KI 2019-20'!$B$9:$B$383,0)))</f>
        <v>0</v>
      </c>
      <c r="W281" s="155">
        <f>_xlfn.IFNA(IF($B281=$B$382,0,INDEX('I.Supplementary 2019-20'!AB$8:AB$191,MATCH($B281,'I.Supplementary 2019-20'!$B$8:$B$191,0))),INDEX('KI 2019-20'!AB$9:AB$383,MATCH($B281,'KI 2019-20'!$B$9:$B$383,0)))</f>
        <v>0</v>
      </c>
      <c r="Y281" s="154">
        <f>_xlfn.IFNA(IF($B281=$B$382,0,INDEX('I.Supplementary 2019-20'!$I$8:$I$191,MATCH($B281,'I.Supplementary 2019-20'!$B$8:$B$191,0))),INDEX('KI 2019-20'!$I$9:$I$383,MATCH($B281,'KI 2019-20'!$B$9:$B$383,0)))</f>
        <v>2.5647977317975332</v>
      </c>
      <c r="Z281" s="153">
        <f>_xlfn.IFNA(IF($B281=$B$382,0,INDEX('I.Supplementary 2019-20'!$J$8:$J$191,MATCH($B281,'I.Supplementary 2019-20'!$B$8:$B$191,0))),INDEX('KI 2019-20'!$J$9:$J$383,MATCH($B281,'KI 2019-20'!$B$9:$B$383,0)))</f>
        <v>29.728899122322094</v>
      </c>
      <c r="AA281" s="155">
        <f>_xlfn.IFNA(IF($B281=$B$382,0,INDEX('I.Supplementary 2019-20'!$H$8:$H$191,MATCH($B281,'I.Supplementary 2019-20'!$B$8:$B$191,0))),INDEX('KI 2019-20'!$H$9:$H$383,MATCH($B281,'KI 2019-20'!$B$9:$B$383,0)))</f>
        <v>32.293696854119631</v>
      </c>
      <c r="AC281" s="156">
        <f>I281*('Other inputs'!$C$6/'Other inputs'!$C$5)</f>
        <v>3.4816061646725216</v>
      </c>
      <c r="AD281" s="149">
        <f>IF(B281=$B$35,J281*('Other inputs'!$C$6/'Other inputs'!$C$5)-('Other inputs'!$C$18/1000000),J281*('Other inputs'!$C$6/'Other inputs'!$C$5))</f>
        <v>-0.87501946779478423</v>
      </c>
      <c r="AE281" s="149">
        <f>K281*('Other inputs'!$C$6/'Other inputs'!$C$5)</f>
        <v>0</v>
      </c>
      <c r="AF281" s="149">
        <f>L281*('Other inputs'!$C$6/'Other inputs'!$C$5)</f>
        <v>0</v>
      </c>
      <c r="AG281" s="188">
        <f>M281*('Other inputs'!$C$6/'Other inputs'!$C$5)</f>
        <v>0</v>
      </c>
      <c r="AH281" s="149">
        <f>N281*('Other inputs'!$C$6/'Other inputs'!$C$5)</f>
        <v>25.726247302736347</v>
      </c>
      <c r="AI281" s="149">
        <f>O281*('Other inputs'!$C$6/'Other inputs'!$C$5)</f>
        <v>4.4870330680146218</v>
      </c>
      <c r="AJ281" s="149">
        <f>P281*('Other inputs'!$C$6/'Other inputs'!$C$5)</f>
        <v>0</v>
      </c>
      <c r="AK281" s="149">
        <f>Q281*('Other inputs'!$C$6/'Other inputs'!$C$5)</f>
        <v>0</v>
      </c>
      <c r="AL281" s="188">
        <f>R281*('Other inputs'!$C$6/'Other inputs'!$C$5)</f>
        <v>0</v>
      </c>
      <c r="AM281" s="156">
        <f t="shared" si="60"/>
        <v>29.207853467408867</v>
      </c>
      <c r="AN281" s="149">
        <f t="shared" si="61"/>
        <v>3.6120136002198375</v>
      </c>
      <c r="AO281" s="149">
        <f t="shared" si="62"/>
        <v>0</v>
      </c>
      <c r="AP281" s="149">
        <f t="shared" si="63"/>
        <v>0</v>
      </c>
      <c r="AQ281" s="188">
        <f t="shared" si="64"/>
        <v>0</v>
      </c>
      <c r="AR281" s="149"/>
      <c r="AS281" s="156">
        <f>IF(D281=$C$171,'Other inputs'!$C$12/1000000,SUM(AC281:AG281))</f>
        <v>2.6065866968777374</v>
      </c>
      <c r="AT281" s="200">
        <f>IF(D281=$C$171,$Z$171*('Other inputs'!$C$6/'Other inputs'!$C$5),SUM(AH281:AL281))</f>
        <v>30.213280370750969</v>
      </c>
      <c r="AU281" s="210">
        <f t="shared" si="65"/>
        <v>32.819867067628707</v>
      </c>
      <c r="AV281" s="214"/>
      <c r="AW281" s="199">
        <f>IF($G281=1,0,AC281*('Other inputs'!$F$6/'Other inputs'!$F$5))</f>
        <v>3.5008592863204799</v>
      </c>
      <c r="AX281" s="200">
        <f>IF($G281=1,0,AD281*('Other inputs'!$F$6/'Other inputs'!$F$5))</f>
        <v>-0.87985828512821151</v>
      </c>
      <c r="AY281" s="200">
        <f>IF($G281=1,0,AE281*('Other inputs'!$F$6/'Other inputs'!$F$5))</f>
        <v>0</v>
      </c>
      <c r="AZ281" s="200">
        <f>IF($G281=1,0,AF281*('Other inputs'!$F$6/'Other inputs'!$F$5))</f>
        <v>0</v>
      </c>
      <c r="BA281" s="200">
        <f>IF($G281=1,0,AG281*('Other inputs'!$F$6/'Other inputs'!$F$5))</f>
        <v>0</v>
      </c>
      <c r="BB281" s="199">
        <f>IF($G281=1,0,AH281*('Other inputs'!$C$7/'Other inputs'!$C$6))</f>
        <v>25.726247302736347</v>
      </c>
      <c r="BC281" s="200">
        <f>IF($G281=1,0,AI281*('Other inputs'!$C$7/'Other inputs'!$C$6))</f>
        <v>4.4870330680146218</v>
      </c>
      <c r="BD281" s="200">
        <f>IF($G281=1,0,AJ281*('Other inputs'!$C$7/'Other inputs'!$C$6))</f>
        <v>0</v>
      </c>
      <c r="BE281" s="200">
        <f>IF($G281=1,0,AK281*('Other inputs'!$C$7/'Other inputs'!$C$6))</f>
        <v>0</v>
      </c>
      <c r="BF281" s="200">
        <f>IF($G281=1,0,AL281*('Other inputs'!$C$7/'Other inputs'!$C$6))</f>
        <v>0</v>
      </c>
      <c r="BG281" s="199">
        <f t="shared" si="66"/>
        <v>29.227106589056827</v>
      </c>
      <c r="BH281" s="200">
        <f t="shared" si="67"/>
        <v>3.6071747828864105</v>
      </c>
      <c r="BI281" s="200">
        <f t="shared" si="68"/>
        <v>0</v>
      </c>
      <c r="BJ281" s="200">
        <f t="shared" si="69"/>
        <v>0</v>
      </c>
      <c r="BK281" s="210">
        <f t="shared" si="70"/>
        <v>0</v>
      </c>
      <c r="BL281" s="200"/>
      <c r="BM281" s="199">
        <f>IF(D281=C$171,'Other inputs'!$C$13/1000000,SUM(AW281:BA281))</f>
        <v>2.6210010011922682</v>
      </c>
      <c r="BN281" s="200">
        <f>IF(B281=$B$171,$AT$171*('Other inputs'!$C$7/'Other inputs'!$C$6),SUM(BB281:BF281))</f>
        <v>30.213280370750969</v>
      </c>
      <c r="BO281" s="188">
        <f t="shared" si="71"/>
        <v>32.834281371943234</v>
      </c>
    </row>
    <row r="282" spans="2:67">
      <c r="B282" s="121" t="str">
        <f>'KI 2019-20'!B283</f>
        <v>E3320</v>
      </c>
      <c r="C282" s="160" t="str">
        <f t="shared" si="58"/>
        <v>E3320</v>
      </c>
      <c r="D282" s="160" t="str">
        <f t="shared" si="59"/>
        <v>E3320</v>
      </c>
      <c r="E282" t="str">
        <f>INDEX('KI 2019-20'!D$9:D$383,MATCH($B282,'KI 2019-20'!$B$9:$B$383,0))</f>
        <v>SCNFIR</v>
      </c>
      <c r="F282" t="str">
        <f>INDEX('KI 2019-20'!E$9:E$383,MATCH($B282,'KI 2019-20'!$B$9:$B$383,0))</f>
        <v>P1911</v>
      </c>
      <c r="G282" s="119">
        <v>0</v>
      </c>
      <c r="H282" s="120" t="str">
        <f>INDEX('KI 2019-20'!F$9:F$383,MATCH($B282,'KI 2019-20'!$B$9:$B$383,0))</f>
        <v>Somerset</v>
      </c>
      <c r="I282" s="154">
        <f>_xlfn.IFNA(IF($B282=$B$382,0,INDEX('I.Supplementary 2019-20'!N$8:N$191,MATCH($B282,'I.Supplementary 2019-20'!$B$8:$B$191,0))),INDEX('KI 2019-20'!N$9:N$383,MATCH($B282,'KI 2019-20'!$B$9:$B$383,0)))</f>
        <v>6.0754886785383526</v>
      </c>
      <c r="J282" s="153">
        <f>_xlfn.IFNA(IF($B282=$B$382,0,INDEX('I.Supplementary 2019-20'!O$8:O$191,MATCH($B282,'I.Supplementary 2019-20'!$B$8:$B$191,0))),INDEX('KI 2019-20'!O$9:O$383,MATCH($B282,'KI 2019-20'!$B$9:$B$383,0)))</f>
        <v>0</v>
      </c>
      <c r="K282" s="153">
        <f>_xlfn.IFNA(IF($B282=$B$382,0,INDEX('I.Supplementary 2019-20'!P$8:P$191,MATCH($B282,'I.Supplementary 2019-20'!$B$8:$B$191,0))),INDEX('KI 2019-20'!P$9:P$383,MATCH($B282,'KI 2019-20'!$B$9:$B$383,0)))</f>
        <v>0</v>
      </c>
      <c r="L282" s="153">
        <f>_xlfn.IFNA(IF($B282=$B$382,0,INDEX('I.Supplementary 2019-20'!Q$8:Q$191,MATCH($B282,'I.Supplementary 2019-20'!$B$8:$B$191,0))),INDEX('KI 2019-20'!Q$9:Q$383,MATCH($B282,'KI 2019-20'!$B$9:$B$383,0)))</f>
        <v>0</v>
      </c>
      <c r="M282" s="155">
        <f>_xlfn.IFNA(IF($B282=$B$382,0,INDEX('I.Supplementary 2019-20'!R$8:R$191,MATCH($B282,'I.Supplementary 2019-20'!$B$8:$B$191,0))),INDEX('KI 2019-20'!R$9:R$383,MATCH($B282,'KI 2019-20'!$B$9:$B$383,0)))</f>
        <v>0</v>
      </c>
      <c r="N282" s="153">
        <f>_xlfn.IFNA(IF($B282=$B$382,0,INDEX('I.Supplementary 2019-20'!S$8:S$191,MATCH($B282,'I.Supplementary 2019-20'!$B$8:$B$191,0))),INDEX('KI 2019-20'!S$9:S$383,MATCH($B282,'KI 2019-20'!$B$9:$B$383,0)))</f>
        <v>67.207267145795271</v>
      </c>
      <c r="O282" s="153">
        <f>_xlfn.IFNA(IF($B282=$B$382,0,INDEX('I.Supplementary 2019-20'!T$8:T$191,MATCH($B282,'I.Supplementary 2019-20'!$B$8:$B$191,0))),INDEX('KI 2019-20'!T$9:T$383,MATCH($B282,'KI 2019-20'!$B$9:$B$383,0)))</f>
        <v>0</v>
      </c>
      <c r="P282" s="153">
        <f>_xlfn.IFNA(IF($B282=$B$382,0,INDEX('I.Supplementary 2019-20'!U$8:U$191,MATCH($B282,'I.Supplementary 2019-20'!$B$8:$B$191,0))),INDEX('KI 2019-20'!U$9:U$383,MATCH($B282,'KI 2019-20'!$B$9:$B$383,0)))</f>
        <v>0</v>
      </c>
      <c r="Q282" s="153">
        <f>_xlfn.IFNA(IF($B282=$B$382,0,INDEX('I.Supplementary 2019-20'!V$8:V$191,MATCH($B282,'I.Supplementary 2019-20'!$B$8:$B$191,0))),INDEX('KI 2019-20'!V$9:V$383,MATCH($B282,'KI 2019-20'!$B$9:$B$383,0)))</f>
        <v>0</v>
      </c>
      <c r="R282" s="155">
        <f>_xlfn.IFNA(IF($B282=$B$382,0,INDEX('I.Supplementary 2019-20'!W$8:W$191,MATCH($B282,'I.Supplementary 2019-20'!$B$8:$B$191,0))),INDEX('KI 2019-20'!W$9:W$383,MATCH($B282,'KI 2019-20'!$B$9:$B$383,0)))</f>
        <v>0</v>
      </c>
      <c r="S282" s="153">
        <f>_xlfn.IFNA(IF($B282=$B$382,0,INDEX('I.Supplementary 2019-20'!X$8:X$191,MATCH($B282,'I.Supplementary 2019-20'!$B$8:$B$191,0))),INDEX('KI 2019-20'!X$9:X$383,MATCH($B282,'KI 2019-20'!$B$9:$B$383,0)))</f>
        <v>73.28275582433362</v>
      </c>
      <c r="T282" s="153">
        <f>_xlfn.IFNA(IF($B282=$B$382,0,INDEX('I.Supplementary 2019-20'!Y$8:Y$191,MATCH($B282,'I.Supplementary 2019-20'!$B$8:$B$191,0))),INDEX('KI 2019-20'!Y$9:Y$383,MATCH($B282,'KI 2019-20'!$B$9:$B$383,0)))</f>
        <v>0</v>
      </c>
      <c r="U282" s="153">
        <f>_xlfn.IFNA(IF($B282=$B$382,0,INDEX('I.Supplementary 2019-20'!Z$8:Z$191,MATCH($B282,'I.Supplementary 2019-20'!$B$8:$B$191,0))),INDEX('KI 2019-20'!Z$9:Z$383,MATCH($B282,'KI 2019-20'!$B$9:$B$383,0)))</f>
        <v>0</v>
      </c>
      <c r="V282" s="153">
        <f>_xlfn.IFNA(IF($B282=$B$382,0,INDEX('I.Supplementary 2019-20'!AA$8:AA$191,MATCH($B282,'I.Supplementary 2019-20'!$B$8:$B$191,0))),INDEX('KI 2019-20'!AA$9:AA$383,MATCH($B282,'KI 2019-20'!$B$9:$B$383,0)))</f>
        <v>0</v>
      </c>
      <c r="W282" s="155">
        <f>_xlfn.IFNA(IF($B282=$B$382,0,INDEX('I.Supplementary 2019-20'!AB$8:AB$191,MATCH($B282,'I.Supplementary 2019-20'!$B$8:$B$191,0))),INDEX('KI 2019-20'!AB$9:AB$383,MATCH($B282,'KI 2019-20'!$B$9:$B$383,0)))</f>
        <v>0</v>
      </c>
      <c r="Y282" s="154">
        <f>_xlfn.IFNA(IF($B282=$B$382,0,INDEX('I.Supplementary 2019-20'!$I$8:$I$191,MATCH($B282,'I.Supplementary 2019-20'!$B$8:$B$191,0))),INDEX('KI 2019-20'!$I$9:$I$383,MATCH($B282,'KI 2019-20'!$B$9:$B$383,0)))</f>
        <v>6.0754886785383526</v>
      </c>
      <c r="Z282" s="153">
        <f>_xlfn.IFNA(IF($B282=$B$382,0,INDEX('I.Supplementary 2019-20'!$J$8:$J$191,MATCH($B282,'I.Supplementary 2019-20'!$B$8:$B$191,0))),INDEX('KI 2019-20'!$J$9:$J$383,MATCH($B282,'KI 2019-20'!$B$9:$B$383,0)))</f>
        <v>67.207267145795271</v>
      </c>
      <c r="AA282" s="155">
        <f>_xlfn.IFNA(IF($B282=$B$382,0,INDEX('I.Supplementary 2019-20'!$H$8:$H$191,MATCH($B282,'I.Supplementary 2019-20'!$B$8:$B$191,0))),INDEX('KI 2019-20'!$H$9:$H$383,MATCH($B282,'KI 2019-20'!$B$9:$B$383,0)))</f>
        <v>73.28275582433362</v>
      </c>
      <c r="AC282" s="156">
        <f>I282*('Other inputs'!$C$6/'Other inputs'!$C$5)</f>
        <v>6.1744783107752301</v>
      </c>
      <c r="AD282" s="149">
        <f>IF(B282=$B$35,J282*('Other inputs'!$C$6/'Other inputs'!$C$5)-('Other inputs'!$C$18/1000000),J282*('Other inputs'!$C$6/'Other inputs'!$C$5))</f>
        <v>0</v>
      </c>
      <c r="AE282" s="149">
        <f>K282*('Other inputs'!$C$6/'Other inputs'!$C$5)</f>
        <v>0</v>
      </c>
      <c r="AF282" s="149">
        <f>L282*('Other inputs'!$C$6/'Other inputs'!$C$5)</f>
        <v>0</v>
      </c>
      <c r="AG282" s="188">
        <f>M282*('Other inputs'!$C$6/'Other inputs'!$C$5)</f>
        <v>0</v>
      </c>
      <c r="AH282" s="149">
        <f>N282*('Other inputs'!$C$6/'Other inputs'!$C$5)</f>
        <v>68.302293901734913</v>
      </c>
      <c r="AI282" s="149">
        <f>O282*('Other inputs'!$C$6/'Other inputs'!$C$5)</f>
        <v>0</v>
      </c>
      <c r="AJ282" s="149">
        <f>P282*('Other inputs'!$C$6/'Other inputs'!$C$5)</f>
        <v>0</v>
      </c>
      <c r="AK282" s="149">
        <f>Q282*('Other inputs'!$C$6/'Other inputs'!$C$5)</f>
        <v>0</v>
      </c>
      <c r="AL282" s="188">
        <f>R282*('Other inputs'!$C$6/'Other inputs'!$C$5)</f>
        <v>0</v>
      </c>
      <c r="AM282" s="156">
        <f t="shared" si="60"/>
        <v>74.476772212510141</v>
      </c>
      <c r="AN282" s="149">
        <f t="shared" si="61"/>
        <v>0</v>
      </c>
      <c r="AO282" s="149">
        <f t="shared" si="62"/>
        <v>0</v>
      </c>
      <c r="AP282" s="149">
        <f t="shared" si="63"/>
        <v>0</v>
      </c>
      <c r="AQ282" s="188">
        <f t="shared" si="64"/>
        <v>0</v>
      </c>
      <c r="AR282" s="149"/>
      <c r="AS282" s="156">
        <f>IF(D282=$C$171,'Other inputs'!$C$12/1000000,SUM(AC282:AG282))</f>
        <v>6.1744783107752301</v>
      </c>
      <c r="AT282" s="200">
        <f>IF(D282=$C$171,$Z$171*('Other inputs'!$C$6/'Other inputs'!$C$5),SUM(AH282:AL282))</f>
        <v>68.302293901734913</v>
      </c>
      <c r="AU282" s="210">
        <f t="shared" si="65"/>
        <v>74.476772212510141</v>
      </c>
      <c r="AV282" s="214"/>
      <c r="AW282" s="199">
        <f>IF($G282=1,0,AC282*('Other inputs'!$F$6/'Other inputs'!$F$5))</f>
        <v>6.2086228912956454</v>
      </c>
      <c r="AX282" s="200">
        <f>IF($G282=1,0,AD282*('Other inputs'!$F$6/'Other inputs'!$F$5))</f>
        <v>0</v>
      </c>
      <c r="AY282" s="200">
        <f>IF($G282=1,0,AE282*('Other inputs'!$F$6/'Other inputs'!$F$5))</f>
        <v>0</v>
      </c>
      <c r="AZ282" s="200">
        <f>IF($G282=1,0,AF282*('Other inputs'!$F$6/'Other inputs'!$F$5))</f>
        <v>0</v>
      </c>
      <c r="BA282" s="200">
        <f>IF($G282=1,0,AG282*('Other inputs'!$F$6/'Other inputs'!$F$5))</f>
        <v>0</v>
      </c>
      <c r="BB282" s="199">
        <f>IF($G282=1,0,AH282*('Other inputs'!$C$7/'Other inputs'!$C$6))</f>
        <v>68.302293901734913</v>
      </c>
      <c r="BC282" s="200">
        <f>IF($G282=1,0,AI282*('Other inputs'!$C$7/'Other inputs'!$C$6))</f>
        <v>0</v>
      </c>
      <c r="BD282" s="200">
        <f>IF($G282=1,0,AJ282*('Other inputs'!$C$7/'Other inputs'!$C$6))</f>
        <v>0</v>
      </c>
      <c r="BE282" s="200">
        <f>IF($G282=1,0,AK282*('Other inputs'!$C$7/'Other inputs'!$C$6))</f>
        <v>0</v>
      </c>
      <c r="BF282" s="200">
        <f>IF($G282=1,0,AL282*('Other inputs'!$C$7/'Other inputs'!$C$6))</f>
        <v>0</v>
      </c>
      <c r="BG282" s="199">
        <f t="shared" si="66"/>
        <v>74.51091679303056</v>
      </c>
      <c r="BH282" s="200">
        <f t="shared" si="67"/>
        <v>0</v>
      </c>
      <c r="BI282" s="200">
        <f t="shared" si="68"/>
        <v>0</v>
      </c>
      <c r="BJ282" s="200">
        <f t="shared" si="69"/>
        <v>0</v>
      </c>
      <c r="BK282" s="210">
        <f t="shared" si="70"/>
        <v>0</v>
      </c>
      <c r="BL282" s="200"/>
      <c r="BM282" s="199">
        <f>IF(D282=C$171,'Other inputs'!$C$13/1000000,SUM(AW282:BA282))</f>
        <v>6.2086228912956454</v>
      </c>
      <c r="BN282" s="200">
        <f>IF(B282=$B$171,$AT$171*('Other inputs'!$C$7/'Other inputs'!$C$6),SUM(BB282:BF282))</f>
        <v>68.302293901734913</v>
      </c>
      <c r="BO282" s="188">
        <f t="shared" si="71"/>
        <v>74.51091679303056</v>
      </c>
    </row>
    <row r="283" spans="2:67">
      <c r="B283" s="121" t="str">
        <f>'KI 2019-20'!B284</f>
        <v>E3336</v>
      </c>
      <c r="C283" s="160" t="str">
        <f t="shared" si="58"/>
        <v>E3336</v>
      </c>
      <c r="D283" s="160" t="str">
        <f t="shared" si="59"/>
        <v>E3336</v>
      </c>
      <c r="E283" t="str">
        <f>INDEX('KI 2019-20'!D$9:D$383,MATCH($B283,'KI 2019-20'!$B$9:$B$383,0))</f>
        <v>SD</v>
      </c>
      <c r="F283" t="str">
        <f>INDEX('KI 2019-20'!E$9:E$383,MATCH($B283,'KI 2019-20'!$B$9:$B$383,0))</f>
        <v>P1911</v>
      </c>
      <c r="G283" s="119">
        <v>0</v>
      </c>
      <c r="H283" s="120" t="str">
        <f>INDEX('KI 2019-20'!F$9:F$383,MATCH($B283,'KI 2019-20'!$B$9:$B$383,0))</f>
        <v>Somerset West and Taunton</v>
      </c>
      <c r="I283" s="154">
        <f>_xlfn.IFNA(IF($B283=$B$382,0,INDEX('I.Supplementary 2019-20'!N$8:N$191,MATCH($B283,'I.Supplementary 2019-20'!$B$8:$B$191,0))),INDEX('KI 2019-20'!N$9:N$383,MATCH($B283,'KI 2019-20'!$B$9:$B$383,0)))</f>
        <v>0</v>
      </c>
      <c r="J283" s="153">
        <f>_xlfn.IFNA(IF($B283=$B$382,0,INDEX('I.Supplementary 2019-20'!O$8:O$191,MATCH($B283,'I.Supplementary 2019-20'!$B$8:$B$191,0))),INDEX('KI 2019-20'!O$9:O$383,MATCH($B283,'KI 2019-20'!$B$9:$B$383,0)))</f>
        <v>6.3404336094611789E-3</v>
      </c>
      <c r="K283" s="153">
        <f>_xlfn.IFNA(IF($B283=$B$382,0,INDEX('I.Supplementary 2019-20'!P$8:P$191,MATCH($B283,'I.Supplementary 2019-20'!$B$8:$B$191,0))),INDEX('KI 2019-20'!P$9:P$383,MATCH($B283,'KI 2019-20'!$B$9:$B$383,0)))</f>
        <v>0</v>
      </c>
      <c r="L283" s="153">
        <f>_xlfn.IFNA(IF($B283=$B$382,0,INDEX('I.Supplementary 2019-20'!Q$8:Q$191,MATCH($B283,'I.Supplementary 2019-20'!$B$8:$B$191,0))),INDEX('KI 2019-20'!Q$9:Q$383,MATCH($B283,'KI 2019-20'!$B$9:$B$383,0)))</f>
        <v>0</v>
      </c>
      <c r="M283" s="155">
        <f>_xlfn.IFNA(IF($B283=$B$382,0,INDEX('I.Supplementary 2019-20'!R$8:R$191,MATCH($B283,'I.Supplementary 2019-20'!$B$8:$B$191,0))),INDEX('KI 2019-20'!R$9:R$383,MATCH($B283,'KI 2019-20'!$B$9:$B$383,0)))</f>
        <v>0</v>
      </c>
      <c r="N283" s="153">
        <f>_xlfn.IFNA(IF($B283=$B$382,0,INDEX('I.Supplementary 2019-20'!S$8:S$191,MATCH($B283,'I.Supplementary 2019-20'!$B$8:$B$191,0))),INDEX('KI 2019-20'!S$9:S$383,MATCH($B283,'KI 2019-20'!$B$9:$B$383,0)))</f>
        <v>0</v>
      </c>
      <c r="O283" s="153">
        <f>_xlfn.IFNA(IF($B283=$B$382,0,INDEX('I.Supplementary 2019-20'!T$8:T$191,MATCH($B283,'I.Supplementary 2019-20'!$B$8:$B$191,0))),INDEX('KI 2019-20'!T$9:T$383,MATCH($B283,'KI 2019-20'!$B$9:$B$383,0)))</f>
        <v>3.8481339459669712</v>
      </c>
      <c r="P283" s="153">
        <f>_xlfn.IFNA(IF($B283=$B$382,0,INDEX('I.Supplementary 2019-20'!U$8:U$191,MATCH($B283,'I.Supplementary 2019-20'!$B$8:$B$191,0))),INDEX('KI 2019-20'!U$9:U$383,MATCH($B283,'KI 2019-20'!$B$9:$B$383,0)))</f>
        <v>0</v>
      </c>
      <c r="Q283" s="153">
        <f>_xlfn.IFNA(IF($B283=$B$382,0,INDEX('I.Supplementary 2019-20'!V$8:V$191,MATCH($B283,'I.Supplementary 2019-20'!$B$8:$B$191,0))),INDEX('KI 2019-20'!V$9:V$383,MATCH($B283,'KI 2019-20'!$B$9:$B$383,0)))</f>
        <v>0</v>
      </c>
      <c r="R283" s="155">
        <f>_xlfn.IFNA(IF($B283=$B$382,0,INDEX('I.Supplementary 2019-20'!W$8:W$191,MATCH($B283,'I.Supplementary 2019-20'!$B$8:$B$191,0))),INDEX('KI 2019-20'!W$9:W$383,MATCH($B283,'KI 2019-20'!$B$9:$B$383,0)))</f>
        <v>0</v>
      </c>
      <c r="S283" s="153">
        <f>_xlfn.IFNA(IF($B283=$B$382,0,INDEX('I.Supplementary 2019-20'!X$8:X$191,MATCH($B283,'I.Supplementary 2019-20'!$B$8:$B$191,0))),INDEX('KI 2019-20'!X$9:X$383,MATCH($B283,'KI 2019-20'!$B$9:$B$383,0)))</f>
        <v>0</v>
      </c>
      <c r="T283" s="153">
        <f>_xlfn.IFNA(IF($B283=$B$382,0,INDEX('I.Supplementary 2019-20'!Y$8:Y$191,MATCH($B283,'I.Supplementary 2019-20'!$B$8:$B$191,0))),INDEX('KI 2019-20'!Y$9:Y$383,MATCH($B283,'KI 2019-20'!$B$9:$B$383,0)))</f>
        <v>3.8544743795764327</v>
      </c>
      <c r="U283" s="153">
        <f>_xlfn.IFNA(IF($B283=$B$382,0,INDEX('I.Supplementary 2019-20'!Z$8:Z$191,MATCH($B283,'I.Supplementary 2019-20'!$B$8:$B$191,0))),INDEX('KI 2019-20'!Z$9:Z$383,MATCH($B283,'KI 2019-20'!$B$9:$B$383,0)))</f>
        <v>0</v>
      </c>
      <c r="V283" s="153">
        <f>_xlfn.IFNA(IF($B283=$B$382,0,INDEX('I.Supplementary 2019-20'!AA$8:AA$191,MATCH($B283,'I.Supplementary 2019-20'!$B$8:$B$191,0))),INDEX('KI 2019-20'!AA$9:AA$383,MATCH($B283,'KI 2019-20'!$B$9:$B$383,0)))</f>
        <v>0</v>
      </c>
      <c r="W283" s="155">
        <f>_xlfn.IFNA(IF($B283=$B$382,0,INDEX('I.Supplementary 2019-20'!AB$8:AB$191,MATCH($B283,'I.Supplementary 2019-20'!$B$8:$B$191,0))),INDEX('KI 2019-20'!AB$9:AB$383,MATCH($B283,'KI 2019-20'!$B$9:$B$383,0)))</f>
        <v>0</v>
      </c>
      <c r="Y283" s="154">
        <f>_xlfn.IFNA(IF($B283=$B$382,0,INDEX('I.Supplementary 2019-20'!$I$8:$I$191,MATCH($B283,'I.Supplementary 2019-20'!$B$8:$B$191,0))),INDEX('KI 2019-20'!$I$9:$I$383,MATCH($B283,'KI 2019-20'!$B$9:$B$383,0)))</f>
        <v>6.3404336094611789E-3</v>
      </c>
      <c r="Z283" s="153">
        <f>_xlfn.IFNA(IF($B283=$B$382,0,INDEX('I.Supplementary 2019-20'!$J$8:$J$191,MATCH($B283,'I.Supplementary 2019-20'!$B$8:$B$191,0))),INDEX('KI 2019-20'!$J$9:$J$383,MATCH($B283,'KI 2019-20'!$B$9:$B$383,0)))</f>
        <v>3.8481339459669712</v>
      </c>
      <c r="AA283" s="155">
        <f>_xlfn.IFNA(IF($B283=$B$382,0,INDEX('I.Supplementary 2019-20'!$H$8:$H$191,MATCH($B283,'I.Supplementary 2019-20'!$B$8:$B$191,0))),INDEX('KI 2019-20'!$H$9:$H$383,MATCH($B283,'KI 2019-20'!$B$9:$B$383,0)))</f>
        <v>3.8544743795764327</v>
      </c>
      <c r="AC283" s="156">
        <f>I283*('Other inputs'!$C$6/'Other inputs'!$C$5)</f>
        <v>0</v>
      </c>
      <c r="AD283" s="149">
        <f>IF(B283=$B$35,J283*('Other inputs'!$C$6/'Other inputs'!$C$5)-('Other inputs'!$C$18/1000000),J283*('Other inputs'!$C$6/'Other inputs'!$C$5))</f>
        <v>6.4437400633831536E-3</v>
      </c>
      <c r="AE283" s="149">
        <f>K283*('Other inputs'!$C$6/'Other inputs'!$C$5)</f>
        <v>0</v>
      </c>
      <c r="AF283" s="149">
        <f>L283*('Other inputs'!$C$6/'Other inputs'!$C$5)</f>
        <v>0</v>
      </c>
      <c r="AG283" s="188">
        <f>M283*('Other inputs'!$C$6/'Other inputs'!$C$5)</f>
        <v>0</v>
      </c>
      <c r="AH283" s="149">
        <f>N283*('Other inputs'!$C$6/'Other inputs'!$C$5)</f>
        <v>0</v>
      </c>
      <c r="AI283" s="149">
        <f>O283*('Other inputs'!$C$6/'Other inputs'!$C$5)</f>
        <v>3.9108326660641928</v>
      </c>
      <c r="AJ283" s="149">
        <f>P283*('Other inputs'!$C$6/'Other inputs'!$C$5)</f>
        <v>0</v>
      </c>
      <c r="AK283" s="149">
        <f>Q283*('Other inputs'!$C$6/'Other inputs'!$C$5)</f>
        <v>0</v>
      </c>
      <c r="AL283" s="188">
        <f>R283*('Other inputs'!$C$6/'Other inputs'!$C$5)</f>
        <v>0</v>
      </c>
      <c r="AM283" s="156">
        <f t="shared" si="60"/>
        <v>0</v>
      </c>
      <c r="AN283" s="149">
        <f t="shared" si="61"/>
        <v>3.9172764061275758</v>
      </c>
      <c r="AO283" s="149">
        <f t="shared" si="62"/>
        <v>0</v>
      </c>
      <c r="AP283" s="149">
        <f t="shared" si="63"/>
        <v>0</v>
      </c>
      <c r="AQ283" s="188">
        <f t="shared" si="64"/>
        <v>0</v>
      </c>
      <c r="AR283" s="149"/>
      <c r="AS283" s="156">
        <f>IF(D283=$C$171,'Other inputs'!$C$12/1000000,SUM(AC283:AG283))</f>
        <v>6.4437400633831536E-3</v>
      </c>
      <c r="AT283" s="200">
        <f>IF(D283=$C$171,$Z$171*('Other inputs'!$C$6/'Other inputs'!$C$5),SUM(AH283:AL283))</f>
        <v>3.9108326660641928</v>
      </c>
      <c r="AU283" s="210">
        <f t="shared" si="65"/>
        <v>3.9172764061275758</v>
      </c>
      <c r="AV283" s="214"/>
      <c r="AW283" s="199">
        <f>IF($G283=1,0,AC283*('Other inputs'!$F$6/'Other inputs'!$F$5))</f>
        <v>0</v>
      </c>
      <c r="AX283" s="200">
        <f>IF($G283=1,0,AD283*('Other inputs'!$F$6/'Other inputs'!$F$5))</f>
        <v>6.479373648987115E-3</v>
      </c>
      <c r="AY283" s="200">
        <f>IF($G283=1,0,AE283*('Other inputs'!$F$6/'Other inputs'!$F$5))</f>
        <v>0</v>
      </c>
      <c r="AZ283" s="200">
        <f>IF($G283=1,0,AF283*('Other inputs'!$F$6/'Other inputs'!$F$5))</f>
        <v>0</v>
      </c>
      <c r="BA283" s="200">
        <f>IF($G283=1,0,AG283*('Other inputs'!$F$6/'Other inputs'!$F$5))</f>
        <v>0</v>
      </c>
      <c r="BB283" s="199">
        <f>IF($G283=1,0,AH283*('Other inputs'!$C$7/'Other inputs'!$C$6))</f>
        <v>0</v>
      </c>
      <c r="BC283" s="200">
        <f>IF($G283=1,0,AI283*('Other inputs'!$C$7/'Other inputs'!$C$6))</f>
        <v>3.9108326660641928</v>
      </c>
      <c r="BD283" s="200">
        <f>IF($G283=1,0,AJ283*('Other inputs'!$C$7/'Other inputs'!$C$6))</f>
        <v>0</v>
      </c>
      <c r="BE283" s="200">
        <f>IF($G283=1,0,AK283*('Other inputs'!$C$7/'Other inputs'!$C$6))</f>
        <v>0</v>
      </c>
      <c r="BF283" s="200">
        <f>IF($G283=1,0,AL283*('Other inputs'!$C$7/'Other inputs'!$C$6))</f>
        <v>0</v>
      </c>
      <c r="BG283" s="199">
        <f t="shared" si="66"/>
        <v>0</v>
      </c>
      <c r="BH283" s="200">
        <f t="shared" si="67"/>
        <v>3.9173120397131798</v>
      </c>
      <c r="BI283" s="200">
        <f t="shared" si="68"/>
        <v>0</v>
      </c>
      <c r="BJ283" s="200">
        <f t="shared" si="69"/>
        <v>0</v>
      </c>
      <c r="BK283" s="210">
        <f t="shared" si="70"/>
        <v>0</v>
      </c>
      <c r="BL283" s="200"/>
      <c r="BM283" s="199">
        <f>IF(D283=C$171,'Other inputs'!$C$13/1000000,SUM(AW283:BA283))</f>
        <v>6.479373648987115E-3</v>
      </c>
      <c r="BN283" s="200">
        <f>IF(B283=$B$171,$AT$171*('Other inputs'!$C$7/'Other inputs'!$C$6),SUM(BB283:BF283))</f>
        <v>3.9108326660641928</v>
      </c>
      <c r="BO283" s="188">
        <f t="shared" si="71"/>
        <v>3.9173120397131798</v>
      </c>
    </row>
    <row r="284" spans="2:67">
      <c r="B284" s="121" t="str">
        <f>'KI 2019-20'!B285</f>
        <v>E0434</v>
      </c>
      <c r="C284" s="160" t="str">
        <f t="shared" si="58"/>
        <v>E0434</v>
      </c>
      <c r="D284" s="160" t="str">
        <f t="shared" si="59"/>
        <v>E0434</v>
      </c>
      <c r="E284" t="str">
        <f>INDEX('KI 2019-20'!D$9:D$383,MATCH($B284,'KI 2019-20'!$B$9:$B$383,0))</f>
        <v>SD</v>
      </c>
      <c r="F284" t="str">
        <f>INDEX('KI 2019-20'!E$9:E$383,MATCH($B284,'KI 2019-20'!$B$9:$B$383,0))</f>
        <v>P1904</v>
      </c>
      <c r="G284" s="119">
        <v>1</v>
      </c>
      <c r="H284" s="120" t="str">
        <f>INDEX('KI 2019-20'!F$9:F$383,MATCH($B284,'KI 2019-20'!$B$9:$B$383,0))</f>
        <v>South Bucks</v>
      </c>
      <c r="I284" s="154">
        <f>_xlfn.IFNA(IF($B284=$B$382,0,INDEX('I.Supplementary 2019-20'!N$8:N$191,MATCH($B284,'I.Supplementary 2019-20'!$B$8:$B$191,0))),INDEX('KI 2019-20'!N$9:N$383,MATCH($B284,'KI 2019-20'!$B$9:$B$383,0)))</f>
        <v>0</v>
      </c>
      <c r="J284" s="153">
        <f>_xlfn.IFNA(IF($B284=$B$382,0,INDEX('I.Supplementary 2019-20'!O$8:O$191,MATCH($B284,'I.Supplementary 2019-20'!$B$8:$B$191,0))),INDEX('KI 2019-20'!O$9:O$383,MATCH($B284,'KI 2019-20'!$B$9:$B$383,0)))</f>
        <v>0</v>
      </c>
      <c r="K284" s="153">
        <f>_xlfn.IFNA(IF($B284=$B$382,0,INDEX('I.Supplementary 2019-20'!P$8:P$191,MATCH($B284,'I.Supplementary 2019-20'!$B$8:$B$191,0))),INDEX('KI 2019-20'!P$9:P$383,MATCH($B284,'KI 2019-20'!$B$9:$B$383,0)))</f>
        <v>0</v>
      </c>
      <c r="L284" s="153">
        <f>_xlfn.IFNA(IF($B284=$B$382,0,INDEX('I.Supplementary 2019-20'!Q$8:Q$191,MATCH($B284,'I.Supplementary 2019-20'!$B$8:$B$191,0))),INDEX('KI 2019-20'!Q$9:Q$383,MATCH($B284,'KI 2019-20'!$B$9:$B$383,0)))</f>
        <v>0</v>
      </c>
      <c r="M284" s="155">
        <f>_xlfn.IFNA(IF($B284=$B$382,0,INDEX('I.Supplementary 2019-20'!R$8:R$191,MATCH($B284,'I.Supplementary 2019-20'!$B$8:$B$191,0))),INDEX('KI 2019-20'!R$9:R$383,MATCH($B284,'KI 2019-20'!$B$9:$B$383,0)))</f>
        <v>0</v>
      </c>
      <c r="N284" s="153">
        <f>_xlfn.IFNA(IF($B284=$B$382,0,INDEX('I.Supplementary 2019-20'!S$8:S$191,MATCH($B284,'I.Supplementary 2019-20'!$B$8:$B$191,0))),INDEX('KI 2019-20'!S$9:S$383,MATCH($B284,'KI 2019-20'!$B$9:$B$383,0)))</f>
        <v>0</v>
      </c>
      <c r="O284" s="153">
        <f>_xlfn.IFNA(IF($B284=$B$382,0,INDEX('I.Supplementary 2019-20'!T$8:T$191,MATCH($B284,'I.Supplementary 2019-20'!$B$8:$B$191,0))),INDEX('KI 2019-20'!T$9:T$383,MATCH($B284,'KI 2019-20'!$B$9:$B$383,0)))</f>
        <v>1.0879587987590553</v>
      </c>
      <c r="P284" s="153">
        <f>_xlfn.IFNA(IF($B284=$B$382,0,INDEX('I.Supplementary 2019-20'!U$8:U$191,MATCH($B284,'I.Supplementary 2019-20'!$B$8:$B$191,0))),INDEX('KI 2019-20'!U$9:U$383,MATCH($B284,'KI 2019-20'!$B$9:$B$383,0)))</f>
        <v>0</v>
      </c>
      <c r="Q284" s="153">
        <f>_xlfn.IFNA(IF($B284=$B$382,0,INDEX('I.Supplementary 2019-20'!V$8:V$191,MATCH($B284,'I.Supplementary 2019-20'!$B$8:$B$191,0))),INDEX('KI 2019-20'!V$9:V$383,MATCH($B284,'KI 2019-20'!$B$9:$B$383,0)))</f>
        <v>0</v>
      </c>
      <c r="R284" s="155">
        <f>_xlfn.IFNA(IF($B284=$B$382,0,INDEX('I.Supplementary 2019-20'!W$8:W$191,MATCH($B284,'I.Supplementary 2019-20'!$B$8:$B$191,0))),INDEX('KI 2019-20'!W$9:W$383,MATCH($B284,'KI 2019-20'!$B$9:$B$383,0)))</f>
        <v>0</v>
      </c>
      <c r="S284" s="153">
        <f>_xlfn.IFNA(IF($B284=$B$382,0,INDEX('I.Supplementary 2019-20'!X$8:X$191,MATCH($B284,'I.Supplementary 2019-20'!$B$8:$B$191,0))),INDEX('KI 2019-20'!X$9:X$383,MATCH($B284,'KI 2019-20'!$B$9:$B$383,0)))</f>
        <v>0</v>
      </c>
      <c r="T284" s="153">
        <f>_xlfn.IFNA(IF($B284=$B$382,0,INDEX('I.Supplementary 2019-20'!Y$8:Y$191,MATCH($B284,'I.Supplementary 2019-20'!$B$8:$B$191,0))),INDEX('KI 2019-20'!Y$9:Y$383,MATCH($B284,'KI 2019-20'!$B$9:$B$383,0)))</f>
        <v>1.0879587987590553</v>
      </c>
      <c r="U284" s="153">
        <f>_xlfn.IFNA(IF($B284=$B$382,0,INDEX('I.Supplementary 2019-20'!Z$8:Z$191,MATCH($B284,'I.Supplementary 2019-20'!$B$8:$B$191,0))),INDEX('KI 2019-20'!Z$9:Z$383,MATCH($B284,'KI 2019-20'!$B$9:$B$383,0)))</f>
        <v>0</v>
      </c>
      <c r="V284" s="153">
        <f>_xlfn.IFNA(IF($B284=$B$382,0,INDEX('I.Supplementary 2019-20'!AA$8:AA$191,MATCH($B284,'I.Supplementary 2019-20'!$B$8:$B$191,0))),INDEX('KI 2019-20'!AA$9:AA$383,MATCH($B284,'KI 2019-20'!$B$9:$B$383,0)))</f>
        <v>0</v>
      </c>
      <c r="W284" s="155">
        <f>_xlfn.IFNA(IF($B284=$B$382,0,INDEX('I.Supplementary 2019-20'!AB$8:AB$191,MATCH($B284,'I.Supplementary 2019-20'!$B$8:$B$191,0))),INDEX('KI 2019-20'!AB$9:AB$383,MATCH($B284,'KI 2019-20'!$B$9:$B$383,0)))</f>
        <v>0</v>
      </c>
      <c r="Y284" s="154">
        <f>_xlfn.IFNA(IF($B284=$B$382,0,INDEX('I.Supplementary 2019-20'!$I$8:$I$191,MATCH($B284,'I.Supplementary 2019-20'!$B$8:$B$191,0))),INDEX('KI 2019-20'!$I$9:$I$383,MATCH($B284,'KI 2019-20'!$B$9:$B$383,0)))</f>
        <v>0</v>
      </c>
      <c r="Z284" s="153">
        <f>_xlfn.IFNA(IF($B284=$B$382,0,INDEX('I.Supplementary 2019-20'!$J$8:$J$191,MATCH($B284,'I.Supplementary 2019-20'!$B$8:$B$191,0))),INDEX('KI 2019-20'!$J$9:$J$383,MATCH($B284,'KI 2019-20'!$B$9:$B$383,0)))</f>
        <v>1.0879587987590553</v>
      </c>
      <c r="AA284" s="155">
        <f>_xlfn.IFNA(IF($B284=$B$382,0,INDEX('I.Supplementary 2019-20'!$H$8:$H$191,MATCH($B284,'I.Supplementary 2019-20'!$B$8:$B$191,0))),INDEX('KI 2019-20'!$H$9:$H$383,MATCH($B284,'KI 2019-20'!$B$9:$B$383,0)))</f>
        <v>1.0879587987590553</v>
      </c>
      <c r="AC284" s="156">
        <f>I284*('Other inputs'!$C$6/'Other inputs'!$C$5)</f>
        <v>0</v>
      </c>
      <c r="AD284" s="149">
        <f>IF(B284=$B$35,J284*('Other inputs'!$C$6/'Other inputs'!$C$5)-('Other inputs'!$C$18/1000000),J284*('Other inputs'!$C$6/'Other inputs'!$C$5))</f>
        <v>0</v>
      </c>
      <c r="AE284" s="149">
        <f>K284*('Other inputs'!$C$6/'Other inputs'!$C$5)</f>
        <v>0</v>
      </c>
      <c r="AF284" s="149">
        <f>L284*('Other inputs'!$C$6/'Other inputs'!$C$5)</f>
        <v>0</v>
      </c>
      <c r="AG284" s="188">
        <f>M284*('Other inputs'!$C$6/'Other inputs'!$C$5)</f>
        <v>0</v>
      </c>
      <c r="AH284" s="149">
        <f>N284*('Other inputs'!$C$6/'Other inputs'!$C$5)</f>
        <v>0</v>
      </c>
      <c r="AI284" s="149">
        <f>O284*('Other inputs'!$C$6/'Other inputs'!$C$5)</f>
        <v>1.1056852150321153</v>
      </c>
      <c r="AJ284" s="149">
        <f>P284*('Other inputs'!$C$6/'Other inputs'!$C$5)</f>
        <v>0</v>
      </c>
      <c r="AK284" s="149">
        <f>Q284*('Other inputs'!$C$6/'Other inputs'!$C$5)</f>
        <v>0</v>
      </c>
      <c r="AL284" s="188">
        <f>R284*('Other inputs'!$C$6/'Other inputs'!$C$5)</f>
        <v>0</v>
      </c>
      <c r="AM284" s="156">
        <f t="shared" si="60"/>
        <v>0</v>
      </c>
      <c r="AN284" s="149">
        <f t="shared" si="61"/>
        <v>1.1056852150321153</v>
      </c>
      <c r="AO284" s="149">
        <f t="shared" si="62"/>
        <v>0</v>
      </c>
      <c r="AP284" s="149">
        <f t="shared" si="63"/>
        <v>0</v>
      </c>
      <c r="AQ284" s="188">
        <f t="shared" si="64"/>
        <v>0</v>
      </c>
      <c r="AR284" s="193"/>
      <c r="AS284" s="156">
        <f>IF(D284=$C$171,'Other inputs'!$C$12/1000000,SUM(AC284:AG284))</f>
        <v>0</v>
      </c>
      <c r="AT284" s="200">
        <f>IF(D284=$C$171,$Z$171*('Other inputs'!$C$6/'Other inputs'!$C$5),SUM(AH284:AL284))</f>
        <v>1.1056852150321153</v>
      </c>
      <c r="AU284" s="210">
        <f t="shared" si="65"/>
        <v>1.1056852150321153</v>
      </c>
      <c r="AV284" s="214"/>
      <c r="AW284" s="199">
        <f>IF($G284=1,0,AC284*('Other inputs'!$F$6/'Other inputs'!$F$5))</f>
        <v>0</v>
      </c>
      <c r="AX284" s="200">
        <f>IF($G284=1,0,AD284*('Other inputs'!$F$6/'Other inputs'!$F$5))</f>
        <v>0</v>
      </c>
      <c r="AY284" s="200">
        <f>IF($G284=1,0,AE284*('Other inputs'!$F$6/'Other inputs'!$F$5))</f>
        <v>0</v>
      </c>
      <c r="AZ284" s="200">
        <f>IF($G284=1,0,AF284*('Other inputs'!$F$6/'Other inputs'!$F$5))</f>
        <v>0</v>
      </c>
      <c r="BA284" s="200">
        <f>IF($G284=1,0,AG284*('Other inputs'!$F$6/'Other inputs'!$F$5))</f>
        <v>0</v>
      </c>
      <c r="BB284" s="199">
        <f>IF($G284=1,0,AH284*('Other inputs'!$C$7/'Other inputs'!$C$6))</f>
        <v>0</v>
      </c>
      <c r="BC284" s="200">
        <f>IF($G284=1,0,AI284*('Other inputs'!$C$7/'Other inputs'!$C$6))</f>
        <v>0</v>
      </c>
      <c r="BD284" s="200">
        <f>IF($G284=1,0,AJ284*('Other inputs'!$C$7/'Other inputs'!$C$6))</f>
        <v>0</v>
      </c>
      <c r="BE284" s="200">
        <f>IF($G284=1,0,AK284*('Other inputs'!$C$7/'Other inputs'!$C$6))</f>
        <v>0</v>
      </c>
      <c r="BF284" s="200">
        <f>IF($G284=1,0,AL284*('Other inputs'!$C$7/'Other inputs'!$C$6))</f>
        <v>0</v>
      </c>
      <c r="BG284" s="199">
        <f t="shared" si="66"/>
        <v>0</v>
      </c>
      <c r="BH284" s="200">
        <f t="shared" si="67"/>
        <v>0</v>
      </c>
      <c r="BI284" s="200">
        <f t="shared" si="68"/>
        <v>0</v>
      </c>
      <c r="BJ284" s="200">
        <f t="shared" si="69"/>
        <v>0</v>
      </c>
      <c r="BK284" s="210">
        <f t="shared" si="70"/>
        <v>0</v>
      </c>
      <c r="BL284" s="200"/>
      <c r="BM284" s="199">
        <f>IF(D284=C$171,'Other inputs'!$C$13/1000000,SUM(AW284:BA284))</f>
        <v>0</v>
      </c>
      <c r="BN284" s="200">
        <f>IF(B284=$B$171,$AT$171*('Other inputs'!$C$7/'Other inputs'!$C$6),SUM(BB284:BF284))</f>
        <v>0</v>
      </c>
      <c r="BO284" s="188">
        <f t="shared" si="71"/>
        <v>0</v>
      </c>
    </row>
    <row r="285" spans="2:67">
      <c r="B285" s="121" t="str">
        <f>'KI 2019-20'!B286</f>
        <v>E0536</v>
      </c>
      <c r="C285" s="160" t="str">
        <f t="shared" si="58"/>
        <v>E0536</v>
      </c>
      <c r="D285" s="160" t="str">
        <f t="shared" si="59"/>
        <v>E0536</v>
      </c>
      <c r="E285" t="str">
        <f>INDEX('KI 2019-20'!D$9:D$383,MATCH($B285,'KI 2019-20'!$B$9:$B$383,0))</f>
        <v>SD</v>
      </c>
      <c r="F285">
        <f>INDEX('KI 2019-20'!E$9:E$383,MATCH($B285,'KI 2019-20'!$B$9:$B$383,0))</f>
        <v>0</v>
      </c>
      <c r="G285" s="119">
        <v>0</v>
      </c>
      <c r="H285" s="120" t="str">
        <f>INDEX('KI 2019-20'!F$9:F$383,MATCH($B285,'KI 2019-20'!$B$9:$B$383,0))</f>
        <v>South Cambridgeshire</v>
      </c>
      <c r="I285" s="154">
        <f>_xlfn.IFNA(IF($B285=$B$382,0,INDEX('I.Supplementary 2019-20'!N$8:N$191,MATCH($B285,'I.Supplementary 2019-20'!$B$8:$B$191,0))),INDEX('KI 2019-20'!N$9:N$383,MATCH($B285,'KI 2019-20'!$B$9:$B$383,0)))</f>
        <v>0</v>
      </c>
      <c r="J285" s="153">
        <f>_xlfn.IFNA(IF($B285=$B$382,0,INDEX('I.Supplementary 2019-20'!O$8:O$191,MATCH($B285,'I.Supplementary 2019-20'!$B$8:$B$191,0))),INDEX('KI 2019-20'!O$9:O$383,MATCH($B285,'KI 2019-20'!$B$9:$B$383,0)))</f>
        <v>0</v>
      </c>
      <c r="K285" s="153">
        <f>_xlfn.IFNA(IF($B285=$B$382,0,INDEX('I.Supplementary 2019-20'!P$8:P$191,MATCH($B285,'I.Supplementary 2019-20'!$B$8:$B$191,0))),INDEX('KI 2019-20'!P$9:P$383,MATCH($B285,'KI 2019-20'!$B$9:$B$383,0)))</f>
        <v>0</v>
      </c>
      <c r="L285" s="153">
        <f>_xlfn.IFNA(IF($B285=$B$382,0,INDEX('I.Supplementary 2019-20'!Q$8:Q$191,MATCH($B285,'I.Supplementary 2019-20'!$B$8:$B$191,0))),INDEX('KI 2019-20'!Q$9:Q$383,MATCH($B285,'KI 2019-20'!$B$9:$B$383,0)))</f>
        <v>0</v>
      </c>
      <c r="M285" s="155">
        <f>_xlfn.IFNA(IF($B285=$B$382,0,INDEX('I.Supplementary 2019-20'!R$8:R$191,MATCH($B285,'I.Supplementary 2019-20'!$B$8:$B$191,0))),INDEX('KI 2019-20'!R$9:R$383,MATCH($B285,'KI 2019-20'!$B$9:$B$383,0)))</f>
        <v>0</v>
      </c>
      <c r="N285" s="153">
        <f>_xlfn.IFNA(IF($B285=$B$382,0,INDEX('I.Supplementary 2019-20'!S$8:S$191,MATCH($B285,'I.Supplementary 2019-20'!$B$8:$B$191,0))),INDEX('KI 2019-20'!S$9:S$383,MATCH($B285,'KI 2019-20'!$B$9:$B$383,0)))</f>
        <v>0</v>
      </c>
      <c r="O285" s="153">
        <f>_xlfn.IFNA(IF($B285=$B$382,0,INDEX('I.Supplementary 2019-20'!T$8:T$191,MATCH($B285,'I.Supplementary 2019-20'!$B$8:$B$191,0))),INDEX('KI 2019-20'!T$9:T$383,MATCH($B285,'KI 2019-20'!$B$9:$B$383,0)))</f>
        <v>2.6047193389531089</v>
      </c>
      <c r="P285" s="153">
        <f>_xlfn.IFNA(IF($B285=$B$382,0,INDEX('I.Supplementary 2019-20'!U$8:U$191,MATCH($B285,'I.Supplementary 2019-20'!$B$8:$B$191,0))),INDEX('KI 2019-20'!U$9:U$383,MATCH($B285,'KI 2019-20'!$B$9:$B$383,0)))</f>
        <v>0</v>
      </c>
      <c r="Q285" s="153">
        <f>_xlfn.IFNA(IF($B285=$B$382,0,INDEX('I.Supplementary 2019-20'!V$8:V$191,MATCH($B285,'I.Supplementary 2019-20'!$B$8:$B$191,0))),INDEX('KI 2019-20'!V$9:V$383,MATCH($B285,'KI 2019-20'!$B$9:$B$383,0)))</f>
        <v>0</v>
      </c>
      <c r="R285" s="155">
        <f>_xlfn.IFNA(IF($B285=$B$382,0,INDEX('I.Supplementary 2019-20'!W$8:W$191,MATCH($B285,'I.Supplementary 2019-20'!$B$8:$B$191,0))),INDEX('KI 2019-20'!W$9:W$383,MATCH($B285,'KI 2019-20'!$B$9:$B$383,0)))</f>
        <v>0</v>
      </c>
      <c r="S285" s="153">
        <f>_xlfn.IFNA(IF($B285=$B$382,0,INDEX('I.Supplementary 2019-20'!X$8:X$191,MATCH($B285,'I.Supplementary 2019-20'!$B$8:$B$191,0))),INDEX('KI 2019-20'!X$9:X$383,MATCH($B285,'KI 2019-20'!$B$9:$B$383,0)))</f>
        <v>0</v>
      </c>
      <c r="T285" s="153">
        <f>_xlfn.IFNA(IF($B285=$B$382,0,INDEX('I.Supplementary 2019-20'!Y$8:Y$191,MATCH($B285,'I.Supplementary 2019-20'!$B$8:$B$191,0))),INDEX('KI 2019-20'!Y$9:Y$383,MATCH($B285,'KI 2019-20'!$B$9:$B$383,0)))</f>
        <v>2.6047193389531089</v>
      </c>
      <c r="U285" s="153">
        <f>_xlfn.IFNA(IF($B285=$B$382,0,INDEX('I.Supplementary 2019-20'!Z$8:Z$191,MATCH($B285,'I.Supplementary 2019-20'!$B$8:$B$191,0))),INDEX('KI 2019-20'!Z$9:Z$383,MATCH($B285,'KI 2019-20'!$B$9:$B$383,0)))</f>
        <v>0</v>
      </c>
      <c r="V285" s="153">
        <f>_xlfn.IFNA(IF($B285=$B$382,0,INDEX('I.Supplementary 2019-20'!AA$8:AA$191,MATCH($B285,'I.Supplementary 2019-20'!$B$8:$B$191,0))),INDEX('KI 2019-20'!AA$9:AA$383,MATCH($B285,'KI 2019-20'!$B$9:$B$383,0)))</f>
        <v>0</v>
      </c>
      <c r="W285" s="155">
        <f>_xlfn.IFNA(IF($B285=$B$382,0,INDEX('I.Supplementary 2019-20'!AB$8:AB$191,MATCH($B285,'I.Supplementary 2019-20'!$B$8:$B$191,0))),INDEX('KI 2019-20'!AB$9:AB$383,MATCH($B285,'KI 2019-20'!$B$9:$B$383,0)))</f>
        <v>0</v>
      </c>
      <c r="Y285" s="154">
        <f>_xlfn.IFNA(IF($B285=$B$382,0,INDEX('I.Supplementary 2019-20'!$I$8:$I$191,MATCH($B285,'I.Supplementary 2019-20'!$B$8:$B$191,0))),INDEX('KI 2019-20'!$I$9:$I$383,MATCH($B285,'KI 2019-20'!$B$9:$B$383,0)))</f>
        <v>0</v>
      </c>
      <c r="Z285" s="153">
        <f>_xlfn.IFNA(IF($B285=$B$382,0,INDEX('I.Supplementary 2019-20'!$J$8:$J$191,MATCH($B285,'I.Supplementary 2019-20'!$B$8:$B$191,0))),INDEX('KI 2019-20'!$J$9:$J$383,MATCH($B285,'KI 2019-20'!$B$9:$B$383,0)))</f>
        <v>2.6047193389531089</v>
      </c>
      <c r="AA285" s="155">
        <f>_xlfn.IFNA(IF($B285=$B$382,0,INDEX('I.Supplementary 2019-20'!$H$8:$H$191,MATCH($B285,'I.Supplementary 2019-20'!$B$8:$B$191,0))),INDEX('KI 2019-20'!$H$9:$H$383,MATCH($B285,'KI 2019-20'!$B$9:$B$383,0)))</f>
        <v>2.6047193389531089</v>
      </c>
      <c r="AC285" s="156">
        <f>I285*('Other inputs'!$C$6/'Other inputs'!$C$5)</f>
        <v>0</v>
      </c>
      <c r="AD285" s="149">
        <f>IF(B285=$B$35,J285*('Other inputs'!$C$6/'Other inputs'!$C$5)-('Other inputs'!$C$18/1000000),J285*('Other inputs'!$C$6/'Other inputs'!$C$5))</f>
        <v>0</v>
      </c>
      <c r="AE285" s="149">
        <f>K285*('Other inputs'!$C$6/'Other inputs'!$C$5)</f>
        <v>0</v>
      </c>
      <c r="AF285" s="149">
        <f>L285*('Other inputs'!$C$6/'Other inputs'!$C$5)</f>
        <v>0</v>
      </c>
      <c r="AG285" s="188">
        <f>M285*('Other inputs'!$C$6/'Other inputs'!$C$5)</f>
        <v>0</v>
      </c>
      <c r="AH285" s="149">
        <f>N285*('Other inputs'!$C$6/'Other inputs'!$C$5)</f>
        <v>0</v>
      </c>
      <c r="AI285" s="149">
        <f>O285*('Other inputs'!$C$6/'Other inputs'!$C$5)</f>
        <v>2.6471587579177216</v>
      </c>
      <c r="AJ285" s="149">
        <f>P285*('Other inputs'!$C$6/'Other inputs'!$C$5)</f>
        <v>0</v>
      </c>
      <c r="AK285" s="149">
        <f>Q285*('Other inputs'!$C$6/'Other inputs'!$C$5)</f>
        <v>0</v>
      </c>
      <c r="AL285" s="188">
        <f>R285*('Other inputs'!$C$6/'Other inputs'!$C$5)</f>
        <v>0</v>
      </c>
      <c r="AM285" s="156">
        <f t="shared" si="60"/>
        <v>0</v>
      </c>
      <c r="AN285" s="149">
        <f t="shared" si="61"/>
        <v>2.6471587579177216</v>
      </c>
      <c r="AO285" s="149">
        <f t="shared" si="62"/>
        <v>0</v>
      </c>
      <c r="AP285" s="149">
        <f t="shared" si="63"/>
        <v>0</v>
      </c>
      <c r="AQ285" s="188">
        <f t="shared" si="64"/>
        <v>0</v>
      </c>
      <c r="AR285" s="149"/>
      <c r="AS285" s="156">
        <f>IF(D285=$C$171,'Other inputs'!$C$12/1000000,SUM(AC285:AG285))</f>
        <v>0</v>
      </c>
      <c r="AT285" s="200">
        <f>IF(D285=$C$171,$Z$171*('Other inputs'!$C$6/'Other inputs'!$C$5),SUM(AH285:AL285))</f>
        <v>2.6471587579177216</v>
      </c>
      <c r="AU285" s="210">
        <f t="shared" si="65"/>
        <v>2.6471587579177216</v>
      </c>
      <c r="AV285" s="214"/>
      <c r="AW285" s="199">
        <f>IF($G285=1,0,AC285*('Other inputs'!$F$6/'Other inputs'!$F$5))</f>
        <v>0</v>
      </c>
      <c r="AX285" s="200">
        <f>IF($G285=1,0,AD285*('Other inputs'!$F$6/'Other inputs'!$F$5))</f>
        <v>0</v>
      </c>
      <c r="AY285" s="200">
        <f>IF($G285=1,0,AE285*('Other inputs'!$F$6/'Other inputs'!$F$5))</f>
        <v>0</v>
      </c>
      <c r="AZ285" s="200">
        <f>IF($G285=1,0,AF285*('Other inputs'!$F$6/'Other inputs'!$F$5))</f>
        <v>0</v>
      </c>
      <c r="BA285" s="200">
        <f>IF($G285=1,0,AG285*('Other inputs'!$F$6/'Other inputs'!$F$5))</f>
        <v>0</v>
      </c>
      <c r="BB285" s="199">
        <f>IF($G285=1,0,AH285*('Other inputs'!$C$7/'Other inputs'!$C$6))</f>
        <v>0</v>
      </c>
      <c r="BC285" s="200">
        <f>IF($G285=1,0,AI285*('Other inputs'!$C$7/'Other inputs'!$C$6))</f>
        <v>2.6471587579177216</v>
      </c>
      <c r="BD285" s="200">
        <f>IF($G285=1,0,AJ285*('Other inputs'!$C$7/'Other inputs'!$C$6))</f>
        <v>0</v>
      </c>
      <c r="BE285" s="200">
        <f>IF($G285=1,0,AK285*('Other inputs'!$C$7/'Other inputs'!$C$6))</f>
        <v>0</v>
      </c>
      <c r="BF285" s="200">
        <f>IF($G285=1,0,AL285*('Other inputs'!$C$7/'Other inputs'!$C$6))</f>
        <v>0</v>
      </c>
      <c r="BG285" s="199">
        <f t="shared" si="66"/>
        <v>0</v>
      </c>
      <c r="BH285" s="200">
        <f t="shared" si="67"/>
        <v>2.6471587579177216</v>
      </c>
      <c r="BI285" s="200">
        <f t="shared" si="68"/>
        <v>0</v>
      </c>
      <c r="BJ285" s="200">
        <f t="shared" si="69"/>
        <v>0</v>
      </c>
      <c r="BK285" s="210">
        <f t="shared" si="70"/>
        <v>0</v>
      </c>
      <c r="BL285" s="200"/>
      <c r="BM285" s="199">
        <f>IF(D285=C$171,'Other inputs'!$C$13/1000000,SUM(AW285:BA285))</f>
        <v>0</v>
      </c>
      <c r="BN285" s="200">
        <f>IF(B285=$B$171,$AT$171*('Other inputs'!$C$7/'Other inputs'!$C$6),SUM(BB285:BF285))</f>
        <v>2.6471587579177216</v>
      </c>
      <c r="BO285" s="188">
        <f t="shared" si="71"/>
        <v>2.6471587579177216</v>
      </c>
    </row>
    <row r="286" spans="2:67">
      <c r="B286" s="121" t="str">
        <f>'KI 2019-20'!B287</f>
        <v>E1039</v>
      </c>
      <c r="C286" s="160" t="str">
        <f t="shared" si="58"/>
        <v>E1039</v>
      </c>
      <c r="D286" s="160" t="str">
        <f t="shared" si="59"/>
        <v>E1039</v>
      </c>
      <c r="E286" t="str">
        <f>INDEX('KI 2019-20'!D$9:D$383,MATCH($B286,'KI 2019-20'!$B$9:$B$383,0))</f>
        <v>SD</v>
      </c>
      <c r="F286">
        <f>INDEX('KI 2019-20'!E$9:E$383,MATCH($B286,'KI 2019-20'!$B$9:$B$383,0))</f>
        <v>0</v>
      </c>
      <c r="G286" s="119">
        <v>0</v>
      </c>
      <c r="H286" s="120" t="str">
        <f>INDEX('KI 2019-20'!F$9:F$383,MATCH($B286,'KI 2019-20'!$B$9:$B$383,0))</f>
        <v>South Derbyshire</v>
      </c>
      <c r="I286" s="154">
        <f>_xlfn.IFNA(IF($B286=$B$382,0,INDEX('I.Supplementary 2019-20'!N$8:N$191,MATCH($B286,'I.Supplementary 2019-20'!$B$8:$B$191,0))),INDEX('KI 2019-20'!N$9:N$383,MATCH($B286,'KI 2019-20'!$B$9:$B$383,0)))</f>
        <v>0</v>
      </c>
      <c r="J286" s="153">
        <f>_xlfn.IFNA(IF($B286=$B$382,0,INDEX('I.Supplementary 2019-20'!O$8:O$191,MATCH($B286,'I.Supplementary 2019-20'!$B$8:$B$191,0))),INDEX('KI 2019-20'!O$9:O$383,MATCH($B286,'KI 2019-20'!$B$9:$B$383,0)))</f>
        <v>0</v>
      </c>
      <c r="K286" s="153">
        <f>_xlfn.IFNA(IF($B286=$B$382,0,INDEX('I.Supplementary 2019-20'!P$8:P$191,MATCH($B286,'I.Supplementary 2019-20'!$B$8:$B$191,0))),INDEX('KI 2019-20'!P$9:P$383,MATCH($B286,'KI 2019-20'!$B$9:$B$383,0)))</f>
        <v>0</v>
      </c>
      <c r="L286" s="153">
        <f>_xlfn.IFNA(IF($B286=$B$382,0,INDEX('I.Supplementary 2019-20'!Q$8:Q$191,MATCH($B286,'I.Supplementary 2019-20'!$B$8:$B$191,0))),INDEX('KI 2019-20'!Q$9:Q$383,MATCH($B286,'KI 2019-20'!$B$9:$B$383,0)))</f>
        <v>0</v>
      </c>
      <c r="M286" s="155">
        <f>_xlfn.IFNA(IF($B286=$B$382,0,INDEX('I.Supplementary 2019-20'!R$8:R$191,MATCH($B286,'I.Supplementary 2019-20'!$B$8:$B$191,0))),INDEX('KI 2019-20'!R$9:R$383,MATCH($B286,'KI 2019-20'!$B$9:$B$383,0)))</f>
        <v>0</v>
      </c>
      <c r="N286" s="153">
        <f>_xlfn.IFNA(IF($B286=$B$382,0,INDEX('I.Supplementary 2019-20'!S$8:S$191,MATCH($B286,'I.Supplementary 2019-20'!$B$8:$B$191,0))),INDEX('KI 2019-20'!S$9:S$383,MATCH($B286,'KI 2019-20'!$B$9:$B$383,0)))</f>
        <v>0</v>
      </c>
      <c r="O286" s="153">
        <f>_xlfn.IFNA(IF($B286=$B$382,0,INDEX('I.Supplementary 2019-20'!T$8:T$191,MATCH($B286,'I.Supplementary 2019-20'!$B$8:$B$191,0))),INDEX('KI 2019-20'!T$9:T$383,MATCH($B286,'KI 2019-20'!$B$9:$B$383,0)))</f>
        <v>2.4833418201954407</v>
      </c>
      <c r="P286" s="153">
        <f>_xlfn.IFNA(IF($B286=$B$382,0,INDEX('I.Supplementary 2019-20'!U$8:U$191,MATCH($B286,'I.Supplementary 2019-20'!$B$8:$B$191,0))),INDEX('KI 2019-20'!U$9:U$383,MATCH($B286,'KI 2019-20'!$B$9:$B$383,0)))</f>
        <v>0</v>
      </c>
      <c r="Q286" s="153">
        <f>_xlfn.IFNA(IF($B286=$B$382,0,INDEX('I.Supplementary 2019-20'!V$8:V$191,MATCH($B286,'I.Supplementary 2019-20'!$B$8:$B$191,0))),INDEX('KI 2019-20'!V$9:V$383,MATCH($B286,'KI 2019-20'!$B$9:$B$383,0)))</f>
        <v>0</v>
      </c>
      <c r="R286" s="155">
        <f>_xlfn.IFNA(IF($B286=$B$382,0,INDEX('I.Supplementary 2019-20'!W$8:W$191,MATCH($B286,'I.Supplementary 2019-20'!$B$8:$B$191,0))),INDEX('KI 2019-20'!W$9:W$383,MATCH($B286,'KI 2019-20'!$B$9:$B$383,0)))</f>
        <v>0</v>
      </c>
      <c r="S286" s="153">
        <f>_xlfn.IFNA(IF($B286=$B$382,0,INDEX('I.Supplementary 2019-20'!X$8:X$191,MATCH($B286,'I.Supplementary 2019-20'!$B$8:$B$191,0))),INDEX('KI 2019-20'!X$9:X$383,MATCH($B286,'KI 2019-20'!$B$9:$B$383,0)))</f>
        <v>0</v>
      </c>
      <c r="T286" s="153">
        <f>_xlfn.IFNA(IF($B286=$B$382,0,INDEX('I.Supplementary 2019-20'!Y$8:Y$191,MATCH($B286,'I.Supplementary 2019-20'!$B$8:$B$191,0))),INDEX('KI 2019-20'!Y$9:Y$383,MATCH($B286,'KI 2019-20'!$B$9:$B$383,0)))</f>
        <v>2.4833418201954407</v>
      </c>
      <c r="U286" s="153">
        <f>_xlfn.IFNA(IF($B286=$B$382,0,INDEX('I.Supplementary 2019-20'!Z$8:Z$191,MATCH($B286,'I.Supplementary 2019-20'!$B$8:$B$191,0))),INDEX('KI 2019-20'!Z$9:Z$383,MATCH($B286,'KI 2019-20'!$B$9:$B$383,0)))</f>
        <v>0</v>
      </c>
      <c r="V286" s="153">
        <f>_xlfn.IFNA(IF($B286=$B$382,0,INDEX('I.Supplementary 2019-20'!AA$8:AA$191,MATCH($B286,'I.Supplementary 2019-20'!$B$8:$B$191,0))),INDEX('KI 2019-20'!AA$9:AA$383,MATCH($B286,'KI 2019-20'!$B$9:$B$383,0)))</f>
        <v>0</v>
      </c>
      <c r="W286" s="155">
        <f>_xlfn.IFNA(IF($B286=$B$382,0,INDEX('I.Supplementary 2019-20'!AB$8:AB$191,MATCH($B286,'I.Supplementary 2019-20'!$B$8:$B$191,0))),INDEX('KI 2019-20'!AB$9:AB$383,MATCH($B286,'KI 2019-20'!$B$9:$B$383,0)))</f>
        <v>0</v>
      </c>
      <c r="Y286" s="154">
        <f>_xlfn.IFNA(IF($B286=$B$382,0,INDEX('I.Supplementary 2019-20'!$I$8:$I$191,MATCH($B286,'I.Supplementary 2019-20'!$B$8:$B$191,0))),INDEX('KI 2019-20'!$I$9:$I$383,MATCH($B286,'KI 2019-20'!$B$9:$B$383,0)))</f>
        <v>0</v>
      </c>
      <c r="Z286" s="153">
        <f>_xlfn.IFNA(IF($B286=$B$382,0,INDEX('I.Supplementary 2019-20'!$J$8:$J$191,MATCH($B286,'I.Supplementary 2019-20'!$B$8:$B$191,0))),INDEX('KI 2019-20'!$J$9:$J$383,MATCH($B286,'KI 2019-20'!$B$9:$B$383,0)))</f>
        <v>2.4833418201954407</v>
      </c>
      <c r="AA286" s="155">
        <f>_xlfn.IFNA(IF($B286=$B$382,0,INDEX('I.Supplementary 2019-20'!$H$8:$H$191,MATCH($B286,'I.Supplementary 2019-20'!$B$8:$B$191,0))),INDEX('KI 2019-20'!$H$9:$H$383,MATCH($B286,'KI 2019-20'!$B$9:$B$383,0)))</f>
        <v>2.4833418201954407</v>
      </c>
      <c r="AC286" s="156">
        <f>I286*('Other inputs'!$C$6/'Other inputs'!$C$5)</f>
        <v>0</v>
      </c>
      <c r="AD286" s="149">
        <f>IF(B286=$B$35,J286*('Other inputs'!$C$6/'Other inputs'!$C$5)-('Other inputs'!$C$18/1000000),J286*('Other inputs'!$C$6/'Other inputs'!$C$5))</f>
        <v>0</v>
      </c>
      <c r="AE286" s="149">
        <f>K286*('Other inputs'!$C$6/'Other inputs'!$C$5)</f>
        <v>0</v>
      </c>
      <c r="AF286" s="149">
        <f>L286*('Other inputs'!$C$6/'Other inputs'!$C$5)</f>
        <v>0</v>
      </c>
      <c r="AG286" s="188">
        <f>M286*('Other inputs'!$C$6/'Other inputs'!$C$5)</f>
        <v>0</v>
      </c>
      <c r="AH286" s="149">
        <f>N286*('Other inputs'!$C$6/'Other inputs'!$C$5)</f>
        <v>0</v>
      </c>
      <c r="AI286" s="149">
        <f>O286*('Other inputs'!$C$6/'Other inputs'!$C$5)</f>
        <v>2.5238036013798877</v>
      </c>
      <c r="AJ286" s="149">
        <f>P286*('Other inputs'!$C$6/'Other inputs'!$C$5)</f>
        <v>0</v>
      </c>
      <c r="AK286" s="149">
        <f>Q286*('Other inputs'!$C$6/'Other inputs'!$C$5)</f>
        <v>0</v>
      </c>
      <c r="AL286" s="188">
        <f>R286*('Other inputs'!$C$6/'Other inputs'!$C$5)</f>
        <v>0</v>
      </c>
      <c r="AM286" s="156">
        <f t="shared" si="60"/>
        <v>0</v>
      </c>
      <c r="AN286" s="149">
        <f t="shared" si="61"/>
        <v>2.5238036013798877</v>
      </c>
      <c r="AO286" s="149">
        <f t="shared" si="62"/>
        <v>0</v>
      </c>
      <c r="AP286" s="149">
        <f t="shared" si="63"/>
        <v>0</v>
      </c>
      <c r="AQ286" s="188">
        <f t="shared" si="64"/>
        <v>0</v>
      </c>
      <c r="AR286" s="149"/>
      <c r="AS286" s="156">
        <f>IF(D286=$C$171,'Other inputs'!$C$12/1000000,SUM(AC286:AG286))</f>
        <v>0</v>
      </c>
      <c r="AT286" s="200">
        <f>IF(D286=$C$171,$Z$171*('Other inputs'!$C$6/'Other inputs'!$C$5),SUM(AH286:AL286))</f>
        <v>2.5238036013798877</v>
      </c>
      <c r="AU286" s="210">
        <f t="shared" si="65"/>
        <v>2.5238036013798877</v>
      </c>
      <c r="AV286" s="214"/>
      <c r="AW286" s="199">
        <f>IF($G286=1,0,AC286*('Other inputs'!$F$6/'Other inputs'!$F$5))</f>
        <v>0</v>
      </c>
      <c r="AX286" s="200">
        <f>IF($G286=1,0,AD286*('Other inputs'!$F$6/'Other inputs'!$F$5))</f>
        <v>0</v>
      </c>
      <c r="AY286" s="200">
        <f>IF($G286=1,0,AE286*('Other inputs'!$F$6/'Other inputs'!$F$5))</f>
        <v>0</v>
      </c>
      <c r="AZ286" s="200">
        <f>IF($G286=1,0,AF286*('Other inputs'!$F$6/'Other inputs'!$F$5))</f>
        <v>0</v>
      </c>
      <c r="BA286" s="200">
        <f>IF($G286=1,0,AG286*('Other inputs'!$F$6/'Other inputs'!$F$5))</f>
        <v>0</v>
      </c>
      <c r="BB286" s="199">
        <f>IF($G286=1,0,AH286*('Other inputs'!$C$7/'Other inputs'!$C$6))</f>
        <v>0</v>
      </c>
      <c r="BC286" s="200">
        <f>IF($G286=1,0,AI286*('Other inputs'!$C$7/'Other inputs'!$C$6))</f>
        <v>2.5238036013798877</v>
      </c>
      <c r="BD286" s="200">
        <f>IF($G286=1,0,AJ286*('Other inputs'!$C$7/'Other inputs'!$C$6))</f>
        <v>0</v>
      </c>
      <c r="BE286" s="200">
        <f>IF($G286=1,0,AK286*('Other inputs'!$C$7/'Other inputs'!$C$6))</f>
        <v>0</v>
      </c>
      <c r="BF286" s="200">
        <f>IF($G286=1,0,AL286*('Other inputs'!$C$7/'Other inputs'!$C$6))</f>
        <v>0</v>
      </c>
      <c r="BG286" s="199">
        <f t="shared" si="66"/>
        <v>0</v>
      </c>
      <c r="BH286" s="200">
        <f t="shared" si="67"/>
        <v>2.5238036013798877</v>
      </c>
      <c r="BI286" s="200">
        <f t="shared" si="68"/>
        <v>0</v>
      </c>
      <c r="BJ286" s="200">
        <f t="shared" si="69"/>
        <v>0</v>
      </c>
      <c r="BK286" s="210">
        <f t="shared" si="70"/>
        <v>0</v>
      </c>
      <c r="BL286" s="200"/>
      <c r="BM286" s="199">
        <f>IF(D286=C$171,'Other inputs'!$C$13/1000000,SUM(AW286:BA286))</f>
        <v>0</v>
      </c>
      <c r="BN286" s="200">
        <f>IF(B286=$B$171,$AT$171*('Other inputs'!$C$7/'Other inputs'!$C$6),SUM(BB286:BF286))</f>
        <v>2.5238036013798877</v>
      </c>
      <c r="BO286" s="188">
        <f t="shared" si="71"/>
        <v>2.5238036013798877</v>
      </c>
    </row>
    <row r="287" spans="2:67">
      <c r="B287" s="121" t="str">
        <f>'KI 2019-20'!B288</f>
        <v>E0103</v>
      </c>
      <c r="C287" s="160" t="str">
        <f t="shared" si="58"/>
        <v>E0103</v>
      </c>
      <c r="D287" s="160" t="str">
        <f t="shared" si="59"/>
        <v>E0103</v>
      </c>
      <c r="E287" t="str">
        <f>INDEX('KI 2019-20'!D$9:D$383,MATCH($B287,'KI 2019-20'!$B$9:$B$383,0))</f>
        <v>UNINFIR</v>
      </c>
      <c r="F287" t="str">
        <f>INDEX('KI 2019-20'!E$9:E$383,MATCH($B287,'KI 2019-20'!$B$9:$B$383,0))</f>
        <v>P1704</v>
      </c>
      <c r="G287" s="119">
        <v>0</v>
      </c>
      <c r="H287" s="120" t="str">
        <f>INDEX('KI 2019-20'!F$9:F$383,MATCH($B287,'KI 2019-20'!$B$9:$B$383,0))</f>
        <v>South Gloucestershire</v>
      </c>
      <c r="I287" s="154">
        <f>_xlfn.IFNA(IF($B287=$B$382,0,INDEX('I.Supplementary 2019-20'!N$8:N$191,MATCH($B287,'I.Supplementary 2019-20'!$B$8:$B$191,0))),INDEX('KI 2019-20'!N$9:N$383,MATCH($B287,'KI 2019-20'!$B$9:$B$383,0)))</f>
        <v>5.8731008036975263</v>
      </c>
      <c r="J287" s="153">
        <f>_xlfn.IFNA(IF($B287=$B$382,0,INDEX('I.Supplementary 2019-20'!O$8:O$191,MATCH($B287,'I.Supplementary 2019-20'!$B$8:$B$191,0))),INDEX('KI 2019-20'!O$9:O$383,MATCH($B287,'KI 2019-20'!$B$9:$B$383,0)))</f>
        <v>-1.9577453047036864</v>
      </c>
      <c r="K287" s="153">
        <f>_xlfn.IFNA(IF($B287=$B$382,0,INDEX('I.Supplementary 2019-20'!P$8:P$191,MATCH($B287,'I.Supplementary 2019-20'!$B$8:$B$191,0))),INDEX('KI 2019-20'!P$9:P$383,MATCH($B287,'KI 2019-20'!$B$9:$B$383,0)))</f>
        <v>0</v>
      </c>
      <c r="L287" s="153">
        <f>_xlfn.IFNA(IF($B287=$B$382,0,INDEX('I.Supplementary 2019-20'!Q$8:Q$191,MATCH($B287,'I.Supplementary 2019-20'!$B$8:$B$191,0))),INDEX('KI 2019-20'!Q$9:Q$383,MATCH($B287,'KI 2019-20'!$B$9:$B$383,0)))</f>
        <v>0</v>
      </c>
      <c r="M287" s="155">
        <f>_xlfn.IFNA(IF($B287=$B$382,0,INDEX('I.Supplementary 2019-20'!R$8:R$191,MATCH($B287,'I.Supplementary 2019-20'!$B$8:$B$191,0))),INDEX('KI 2019-20'!R$9:R$383,MATCH($B287,'KI 2019-20'!$B$9:$B$383,0)))</f>
        <v>0</v>
      </c>
      <c r="N287" s="153">
        <f>_xlfn.IFNA(IF($B287=$B$382,0,INDEX('I.Supplementary 2019-20'!S$8:S$191,MATCH($B287,'I.Supplementary 2019-20'!$B$8:$B$191,0))),INDEX('KI 2019-20'!S$9:S$383,MATCH($B287,'KI 2019-20'!$B$9:$B$383,0)))</f>
        <v>30.871014518860491</v>
      </c>
      <c r="O287" s="153">
        <f>_xlfn.IFNA(IF($B287=$B$382,0,INDEX('I.Supplementary 2019-20'!T$8:T$191,MATCH($B287,'I.Supplementary 2019-20'!$B$8:$B$191,0))),INDEX('KI 2019-20'!T$9:T$383,MATCH($B287,'KI 2019-20'!$B$9:$B$383,0)))</f>
        <v>6.1911813413457857</v>
      </c>
      <c r="P287" s="153">
        <f>_xlfn.IFNA(IF($B287=$B$382,0,INDEX('I.Supplementary 2019-20'!U$8:U$191,MATCH($B287,'I.Supplementary 2019-20'!$B$8:$B$191,0))),INDEX('KI 2019-20'!U$9:U$383,MATCH($B287,'KI 2019-20'!$B$9:$B$383,0)))</f>
        <v>0</v>
      </c>
      <c r="Q287" s="153">
        <f>_xlfn.IFNA(IF($B287=$B$382,0,INDEX('I.Supplementary 2019-20'!V$8:V$191,MATCH($B287,'I.Supplementary 2019-20'!$B$8:$B$191,0))),INDEX('KI 2019-20'!V$9:V$383,MATCH($B287,'KI 2019-20'!$B$9:$B$383,0)))</f>
        <v>0</v>
      </c>
      <c r="R287" s="155">
        <f>_xlfn.IFNA(IF($B287=$B$382,0,INDEX('I.Supplementary 2019-20'!W$8:W$191,MATCH($B287,'I.Supplementary 2019-20'!$B$8:$B$191,0))),INDEX('KI 2019-20'!W$9:W$383,MATCH($B287,'KI 2019-20'!$B$9:$B$383,0)))</f>
        <v>0</v>
      </c>
      <c r="S287" s="153">
        <f>_xlfn.IFNA(IF($B287=$B$382,0,INDEX('I.Supplementary 2019-20'!X$8:X$191,MATCH($B287,'I.Supplementary 2019-20'!$B$8:$B$191,0))),INDEX('KI 2019-20'!X$9:X$383,MATCH($B287,'KI 2019-20'!$B$9:$B$383,0)))</f>
        <v>36.744115322558017</v>
      </c>
      <c r="T287" s="153">
        <f>_xlfn.IFNA(IF($B287=$B$382,0,INDEX('I.Supplementary 2019-20'!Y$8:Y$191,MATCH($B287,'I.Supplementary 2019-20'!$B$8:$B$191,0))),INDEX('KI 2019-20'!Y$9:Y$383,MATCH($B287,'KI 2019-20'!$B$9:$B$383,0)))</f>
        <v>4.2334360366420993</v>
      </c>
      <c r="U287" s="153">
        <f>_xlfn.IFNA(IF($B287=$B$382,0,INDEX('I.Supplementary 2019-20'!Z$8:Z$191,MATCH($B287,'I.Supplementary 2019-20'!$B$8:$B$191,0))),INDEX('KI 2019-20'!Z$9:Z$383,MATCH($B287,'KI 2019-20'!$B$9:$B$383,0)))</f>
        <v>0</v>
      </c>
      <c r="V287" s="153">
        <f>_xlfn.IFNA(IF($B287=$B$382,0,INDEX('I.Supplementary 2019-20'!AA$8:AA$191,MATCH($B287,'I.Supplementary 2019-20'!$B$8:$B$191,0))),INDEX('KI 2019-20'!AA$9:AA$383,MATCH($B287,'KI 2019-20'!$B$9:$B$383,0)))</f>
        <v>0</v>
      </c>
      <c r="W287" s="155">
        <f>_xlfn.IFNA(IF($B287=$B$382,0,INDEX('I.Supplementary 2019-20'!AB$8:AB$191,MATCH($B287,'I.Supplementary 2019-20'!$B$8:$B$191,0))),INDEX('KI 2019-20'!AB$9:AB$383,MATCH($B287,'KI 2019-20'!$B$9:$B$383,0)))</f>
        <v>0</v>
      </c>
      <c r="Y287" s="154">
        <f>_xlfn.IFNA(IF($B287=$B$382,0,INDEX('I.Supplementary 2019-20'!$I$8:$I$191,MATCH($B287,'I.Supplementary 2019-20'!$B$8:$B$191,0))),INDEX('KI 2019-20'!$I$9:$I$383,MATCH($B287,'KI 2019-20'!$B$9:$B$383,0)))</f>
        <v>3.9153554989938399</v>
      </c>
      <c r="Z287" s="153">
        <f>_xlfn.IFNA(IF($B287=$B$382,0,INDEX('I.Supplementary 2019-20'!$J$8:$J$191,MATCH($B287,'I.Supplementary 2019-20'!$B$8:$B$191,0))),INDEX('KI 2019-20'!$J$9:$J$383,MATCH($B287,'KI 2019-20'!$B$9:$B$383,0)))</f>
        <v>37.062195860206273</v>
      </c>
      <c r="AA287" s="155">
        <f>_xlfn.IFNA(IF($B287=$B$382,0,INDEX('I.Supplementary 2019-20'!$H$8:$H$191,MATCH($B287,'I.Supplementary 2019-20'!$B$8:$B$191,0))),INDEX('KI 2019-20'!$H$9:$H$383,MATCH($B287,'KI 2019-20'!$B$9:$B$383,0)))</f>
        <v>40.97755135920012</v>
      </c>
      <c r="AC287" s="156">
        <f>I287*('Other inputs'!$C$6/'Other inputs'!$C$5)</f>
        <v>5.9687928738188711</v>
      </c>
      <c r="AD287" s="149">
        <f>IF(B287=$B$35,J287*('Other inputs'!$C$6/'Other inputs'!$C$5)-('Other inputs'!$C$18/1000000),J287*('Other inputs'!$C$6/'Other inputs'!$C$5))</f>
        <v>-1.9896433952080235</v>
      </c>
      <c r="AE287" s="149">
        <f>K287*('Other inputs'!$C$6/'Other inputs'!$C$5)</f>
        <v>0</v>
      </c>
      <c r="AF287" s="149">
        <f>L287*('Other inputs'!$C$6/'Other inputs'!$C$5)</f>
        <v>0</v>
      </c>
      <c r="AG287" s="188">
        <f>M287*('Other inputs'!$C$6/'Other inputs'!$C$5)</f>
        <v>0</v>
      </c>
      <c r="AH287" s="149">
        <f>N287*('Other inputs'!$C$6/'Other inputs'!$C$5)</f>
        <v>31.374004572120949</v>
      </c>
      <c r="AI287" s="149">
        <f>O287*('Other inputs'!$C$6/'Other inputs'!$C$5)</f>
        <v>6.2920559864186298</v>
      </c>
      <c r="AJ287" s="149">
        <f>P287*('Other inputs'!$C$6/'Other inputs'!$C$5)</f>
        <v>0</v>
      </c>
      <c r="AK287" s="149">
        <f>Q287*('Other inputs'!$C$6/'Other inputs'!$C$5)</f>
        <v>0</v>
      </c>
      <c r="AL287" s="188">
        <f>R287*('Other inputs'!$C$6/'Other inputs'!$C$5)</f>
        <v>0</v>
      </c>
      <c r="AM287" s="156">
        <f t="shared" si="60"/>
        <v>37.342797445939823</v>
      </c>
      <c r="AN287" s="149">
        <f t="shared" si="61"/>
        <v>4.3024125912106062</v>
      </c>
      <c r="AO287" s="149">
        <f t="shared" si="62"/>
        <v>0</v>
      </c>
      <c r="AP287" s="149">
        <f t="shared" si="63"/>
        <v>0</v>
      </c>
      <c r="AQ287" s="188">
        <f t="shared" si="64"/>
        <v>0</v>
      </c>
      <c r="AR287" s="149"/>
      <c r="AS287" s="156">
        <f>IF(D287=$C$171,'Other inputs'!$C$12/1000000,SUM(AC287:AG287))</f>
        <v>3.9791494786108474</v>
      </c>
      <c r="AT287" s="200">
        <f>IF(D287=$C$171,$Z$171*('Other inputs'!$C$6/'Other inputs'!$C$5),SUM(AH287:AL287))</f>
        <v>37.666060558539577</v>
      </c>
      <c r="AU287" s="210">
        <f t="shared" si="65"/>
        <v>41.645210037150427</v>
      </c>
      <c r="AV287" s="214"/>
      <c r="AW287" s="199">
        <f>IF($G287=1,0,AC287*('Other inputs'!$F$6/'Other inputs'!$F$5))</f>
        <v>6.0018000233515094</v>
      </c>
      <c r="AX287" s="200">
        <f>IF($G287=1,0,AD287*('Other inputs'!$F$6/'Other inputs'!$F$5))</f>
        <v>-2.0006460314948877</v>
      </c>
      <c r="AY287" s="200">
        <f>IF($G287=1,0,AE287*('Other inputs'!$F$6/'Other inputs'!$F$5))</f>
        <v>0</v>
      </c>
      <c r="AZ287" s="200">
        <f>IF($G287=1,0,AF287*('Other inputs'!$F$6/'Other inputs'!$F$5))</f>
        <v>0</v>
      </c>
      <c r="BA287" s="200">
        <f>IF($G287=1,0,AG287*('Other inputs'!$F$6/'Other inputs'!$F$5))</f>
        <v>0</v>
      </c>
      <c r="BB287" s="199">
        <f>IF($G287=1,0,AH287*('Other inputs'!$C$7/'Other inputs'!$C$6))</f>
        <v>31.374004572120949</v>
      </c>
      <c r="BC287" s="200">
        <f>IF($G287=1,0,AI287*('Other inputs'!$C$7/'Other inputs'!$C$6))</f>
        <v>6.2920559864186298</v>
      </c>
      <c r="BD287" s="200">
        <f>IF($G287=1,0,AJ287*('Other inputs'!$C$7/'Other inputs'!$C$6))</f>
        <v>0</v>
      </c>
      <c r="BE287" s="200">
        <f>IF($G287=1,0,AK287*('Other inputs'!$C$7/'Other inputs'!$C$6))</f>
        <v>0</v>
      </c>
      <c r="BF287" s="200">
        <f>IF($G287=1,0,AL287*('Other inputs'!$C$7/'Other inputs'!$C$6))</f>
        <v>0</v>
      </c>
      <c r="BG287" s="199">
        <f t="shared" si="66"/>
        <v>37.375804595472459</v>
      </c>
      <c r="BH287" s="200">
        <f t="shared" si="67"/>
        <v>4.2914099549237417</v>
      </c>
      <c r="BI287" s="200">
        <f t="shared" si="68"/>
        <v>0</v>
      </c>
      <c r="BJ287" s="200">
        <f t="shared" si="69"/>
        <v>0</v>
      </c>
      <c r="BK287" s="210">
        <f t="shared" si="70"/>
        <v>0</v>
      </c>
      <c r="BL287" s="200"/>
      <c r="BM287" s="199">
        <f>IF(D287=C$171,'Other inputs'!$C$13/1000000,SUM(AW287:BA287))</f>
        <v>4.0011539918566221</v>
      </c>
      <c r="BN287" s="200">
        <f>IF(B287=$B$171,$AT$171*('Other inputs'!$C$7/'Other inputs'!$C$6),SUM(BB287:BF287))</f>
        <v>37.666060558539577</v>
      </c>
      <c r="BO287" s="188">
        <f t="shared" si="71"/>
        <v>41.667214550396196</v>
      </c>
    </row>
    <row r="288" spans="2:67">
      <c r="B288" s="121" t="str">
        <f>'KI 2019-20'!B289</f>
        <v>E1136</v>
      </c>
      <c r="C288" s="160" t="str">
        <f t="shared" si="58"/>
        <v>E1136</v>
      </c>
      <c r="D288" s="160" t="str">
        <f t="shared" si="59"/>
        <v>E1136</v>
      </c>
      <c r="E288" t="str">
        <f>INDEX('KI 2019-20'!D$9:D$383,MATCH($B288,'KI 2019-20'!$B$9:$B$383,0))</f>
        <v>SD</v>
      </c>
      <c r="F288">
        <f>INDEX('KI 2019-20'!E$9:E$383,MATCH($B288,'KI 2019-20'!$B$9:$B$383,0))</f>
        <v>0</v>
      </c>
      <c r="G288" s="119">
        <v>0</v>
      </c>
      <c r="H288" s="120" t="str">
        <f>INDEX('KI 2019-20'!F$9:F$383,MATCH($B288,'KI 2019-20'!$B$9:$B$383,0))</f>
        <v>South Hams</v>
      </c>
      <c r="I288" s="154">
        <f>_xlfn.IFNA(IF($B288=$B$382,0,INDEX('I.Supplementary 2019-20'!N$8:N$191,MATCH($B288,'I.Supplementary 2019-20'!$B$8:$B$191,0))),INDEX('KI 2019-20'!N$9:N$383,MATCH($B288,'KI 2019-20'!$B$9:$B$383,0)))</f>
        <v>0</v>
      </c>
      <c r="J288" s="153">
        <f>_xlfn.IFNA(IF($B288=$B$382,0,INDEX('I.Supplementary 2019-20'!O$8:O$191,MATCH($B288,'I.Supplementary 2019-20'!$B$8:$B$191,0))),INDEX('KI 2019-20'!O$9:O$383,MATCH($B288,'KI 2019-20'!$B$9:$B$383,0)))</f>
        <v>0</v>
      </c>
      <c r="K288" s="153">
        <f>_xlfn.IFNA(IF($B288=$B$382,0,INDEX('I.Supplementary 2019-20'!P$8:P$191,MATCH($B288,'I.Supplementary 2019-20'!$B$8:$B$191,0))),INDEX('KI 2019-20'!P$9:P$383,MATCH($B288,'KI 2019-20'!$B$9:$B$383,0)))</f>
        <v>0</v>
      </c>
      <c r="L288" s="153">
        <f>_xlfn.IFNA(IF($B288=$B$382,0,INDEX('I.Supplementary 2019-20'!Q$8:Q$191,MATCH($B288,'I.Supplementary 2019-20'!$B$8:$B$191,0))),INDEX('KI 2019-20'!Q$9:Q$383,MATCH($B288,'KI 2019-20'!$B$9:$B$383,0)))</f>
        <v>0</v>
      </c>
      <c r="M288" s="155">
        <f>_xlfn.IFNA(IF($B288=$B$382,0,INDEX('I.Supplementary 2019-20'!R$8:R$191,MATCH($B288,'I.Supplementary 2019-20'!$B$8:$B$191,0))),INDEX('KI 2019-20'!R$9:R$383,MATCH($B288,'KI 2019-20'!$B$9:$B$383,0)))</f>
        <v>0</v>
      </c>
      <c r="N288" s="153">
        <f>_xlfn.IFNA(IF($B288=$B$382,0,INDEX('I.Supplementary 2019-20'!S$8:S$191,MATCH($B288,'I.Supplementary 2019-20'!$B$8:$B$191,0))),INDEX('KI 2019-20'!S$9:S$383,MATCH($B288,'KI 2019-20'!$B$9:$B$383,0)))</f>
        <v>0</v>
      </c>
      <c r="O288" s="153">
        <f>_xlfn.IFNA(IF($B288=$B$382,0,INDEX('I.Supplementary 2019-20'!T$8:T$191,MATCH($B288,'I.Supplementary 2019-20'!$B$8:$B$191,0))),INDEX('KI 2019-20'!T$9:T$383,MATCH($B288,'KI 2019-20'!$B$9:$B$383,0)))</f>
        <v>1.8974403625110154</v>
      </c>
      <c r="P288" s="153">
        <f>_xlfn.IFNA(IF($B288=$B$382,0,INDEX('I.Supplementary 2019-20'!U$8:U$191,MATCH($B288,'I.Supplementary 2019-20'!$B$8:$B$191,0))),INDEX('KI 2019-20'!U$9:U$383,MATCH($B288,'KI 2019-20'!$B$9:$B$383,0)))</f>
        <v>0</v>
      </c>
      <c r="Q288" s="153">
        <f>_xlfn.IFNA(IF($B288=$B$382,0,INDEX('I.Supplementary 2019-20'!V$8:V$191,MATCH($B288,'I.Supplementary 2019-20'!$B$8:$B$191,0))),INDEX('KI 2019-20'!V$9:V$383,MATCH($B288,'KI 2019-20'!$B$9:$B$383,0)))</f>
        <v>0</v>
      </c>
      <c r="R288" s="155">
        <f>_xlfn.IFNA(IF($B288=$B$382,0,INDEX('I.Supplementary 2019-20'!W$8:W$191,MATCH($B288,'I.Supplementary 2019-20'!$B$8:$B$191,0))),INDEX('KI 2019-20'!W$9:W$383,MATCH($B288,'KI 2019-20'!$B$9:$B$383,0)))</f>
        <v>0</v>
      </c>
      <c r="S288" s="153">
        <f>_xlfn.IFNA(IF($B288=$B$382,0,INDEX('I.Supplementary 2019-20'!X$8:X$191,MATCH($B288,'I.Supplementary 2019-20'!$B$8:$B$191,0))),INDEX('KI 2019-20'!X$9:X$383,MATCH($B288,'KI 2019-20'!$B$9:$B$383,0)))</f>
        <v>0</v>
      </c>
      <c r="T288" s="153">
        <f>_xlfn.IFNA(IF($B288=$B$382,0,INDEX('I.Supplementary 2019-20'!Y$8:Y$191,MATCH($B288,'I.Supplementary 2019-20'!$B$8:$B$191,0))),INDEX('KI 2019-20'!Y$9:Y$383,MATCH($B288,'KI 2019-20'!$B$9:$B$383,0)))</f>
        <v>1.8974403625110154</v>
      </c>
      <c r="U288" s="153">
        <f>_xlfn.IFNA(IF($B288=$B$382,0,INDEX('I.Supplementary 2019-20'!Z$8:Z$191,MATCH($B288,'I.Supplementary 2019-20'!$B$8:$B$191,0))),INDEX('KI 2019-20'!Z$9:Z$383,MATCH($B288,'KI 2019-20'!$B$9:$B$383,0)))</f>
        <v>0</v>
      </c>
      <c r="V288" s="153">
        <f>_xlfn.IFNA(IF($B288=$B$382,0,INDEX('I.Supplementary 2019-20'!AA$8:AA$191,MATCH($B288,'I.Supplementary 2019-20'!$B$8:$B$191,0))),INDEX('KI 2019-20'!AA$9:AA$383,MATCH($B288,'KI 2019-20'!$B$9:$B$383,0)))</f>
        <v>0</v>
      </c>
      <c r="W288" s="155">
        <f>_xlfn.IFNA(IF($B288=$B$382,0,INDEX('I.Supplementary 2019-20'!AB$8:AB$191,MATCH($B288,'I.Supplementary 2019-20'!$B$8:$B$191,0))),INDEX('KI 2019-20'!AB$9:AB$383,MATCH($B288,'KI 2019-20'!$B$9:$B$383,0)))</f>
        <v>0</v>
      </c>
      <c r="Y288" s="154">
        <f>_xlfn.IFNA(IF($B288=$B$382,0,INDEX('I.Supplementary 2019-20'!$I$8:$I$191,MATCH($B288,'I.Supplementary 2019-20'!$B$8:$B$191,0))),INDEX('KI 2019-20'!$I$9:$I$383,MATCH($B288,'KI 2019-20'!$B$9:$B$383,0)))</f>
        <v>0</v>
      </c>
      <c r="Z288" s="153">
        <f>_xlfn.IFNA(IF($B288=$B$382,0,INDEX('I.Supplementary 2019-20'!$J$8:$J$191,MATCH($B288,'I.Supplementary 2019-20'!$B$8:$B$191,0))),INDEX('KI 2019-20'!$J$9:$J$383,MATCH($B288,'KI 2019-20'!$B$9:$B$383,0)))</f>
        <v>1.8974403625110154</v>
      </c>
      <c r="AA288" s="155">
        <f>_xlfn.IFNA(IF($B288=$B$382,0,INDEX('I.Supplementary 2019-20'!$H$8:$H$191,MATCH($B288,'I.Supplementary 2019-20'!$B$8:$B$191,0))),INDEX('KI 2019-20'!$H$9:$H$383,MATCH($B288,'KI 2019-20'!$B$9:$B$383,0)))</f>
        <v>1.8974403625110154</v>
      </c>
      <c r="AC288" s="156">
        <f>I288*('Other inputs'!$C$6/'Other inputs'!$C$5)</f>
        <v>0</v>
      </c>
      <c r="AD288" s="149">
        <f>IF(B288=$B$35,J288*('Other inputs'!$C$6/'Other inputs'!$C$5)-('Other inputs'!$C$18/1000000),J288*('Other inputs'!$C$6/'Other inputs'!$C$5))</f>
        <v>0</v>
      </c>
      <c r="AE288" s="149">
        <f>K288*('Other inputs'!$C$6/'Other inputs'!$C$5)</f>
        <v>0</v>
      </c>
      <c r="AF288" s="149">
        <f>L288*('Other inputs'!$C$6/'Other inputs'!$C$5)</f>
        <v>0</v>
      </c>
      <c r="AG288" s="188">
        <f>M288*('Other inputs'!$C$6/'Other inputs'!$C$5)</f>
        <v>0</v>
      </c>
      <c r="AH288" s="149">
        <f>N288*('Other inputs'!$C$6/'Other inputs'!$C$5)</f>
        <v>0</v>
      </c>
      <c r="AI288" s="149">
        <f>O288*('Other inputs'!$C$6/'Other inputs'!$C$5)</f>
        <v>1.9283558877657774</v>
      </c>
      <c r="AJ288" s="149">
        <f>P288*('Other inputs'!$C$6/'Other inputs'!$C$5)</f>
        <v>0</v>
      </c>
      <c r="AK288" s="149">
        <f>Q288*('Other inputs'!$C$6/'Other inputs'!$C$5)</f>
        <v>0</v>
      </c>
      <c r="AL288" s="188">
        <f>R288*('Other inputs'!$C$6/'Other inputs'!$C$5)</f>
        <v>0</v>
      </c>
      <c r="AM288" s="156">
        <f t="shared" si="60"/>
        <v>0</v>
      </c>
      <c r="AN288" s="149">
        <f t="shared" si="61"/>
        <v>1.9283558877657774</v>
      </c>
      <c r="AO288" s="149">
        <f t="shared" si="62"/>
        <v>0</v>
      </c>
      <c r="AP288" s="149">
        <f t="shared" si="63"/>
        <v>0</v>
      </c>
      <c r="AQ288" s="188">
        <f t="shared" si="64"/>
        <v>0</v>
      </c>
      <c r="AR288" s="149"/>
      <c r="AS288" s="156">
        <f>IF(D288=$C$171,'Other inputs'!$C$12/1000000,SUM(AC288:AG288))</f>
        <v>0</v>
      </c>
      <c r="AT288" s="200">
        <f>IF(D288=$C$171,$Z$171*('Other inputs'!$C$6/'Other inputs'!$C$5),SUM(AH288:AL288))</f>
        <v>1.9283558877657774</v>
      </c>
      <c r="AU288" s="210">
        <f t="shared" si="65"/>
        <v>1.9283558877657774</v>
      </c>
      <c r="AV288" s="214"/>
      <c r="AW288" s="199">
        <f>IF($G288=1,0,AC288*('Other inputs'!$F$6/'Other inputs'!$F$5))</f>
        <v>0</v>
      </c>
      <c r="AX288" s="200">
        <f>IF($G288=1,0,AD288*('Other inputs'!$F$6/'Other inputs'!$F$5))</f>
        <v>0</v>
      </c>
      <c r="AY288" s="200">
        <f>IF($G288=1,0,AE288*('Other inputs'!$F$6/'Other inputs'!$F$5))</f>
        <v>0</v>
      </c>
      <c r="AZ288" s="200">
        <f>IF($G288=1,0,AF288*('Other inputs'!$F$6/'Other inputs'!$F$5))</f>
        <v>0</v>
      </c>
      <c r="BA288" s="200">
        <f>IF($G288=1,0,AG288*('Other inputs'!$F$6/'Other inputs'!$F$5))</f>
        <v>0</v>
      </c>
      <c r="BB288" s="199">
        <f>IF($G288=1,0,AH288*('Other inputs'!$C$7/'Other inputs'!$C$6))</f>
        <v>0</v>
      </c>
      <c r="BC288" s="200">
        <f>IF($G288=1,0,AI288*('Other inputs'!$C$7/'Other inputs'!$C$6))</f>
        <v>1.9283558877657774</v>
      </c>
      <c r="BD288" s="200">
        <f>IF($G288=1,0,AJ288*('Other inputs'!$C$7/'Other inputs'!$C$6))</f>
        <v>0</v>
      </c>
      <c r="BE288" s="200">
        <f>IF($G288=1,0,AK288*('Other inputs'!$C$7/'Other inputs'!$C$6))</f>
        <v>0</v>
      </c>
      <c r="BF288" s="200">
        <f>IF($G288=1,0,AL288*('Other inputs'!$C$7/'Other inputs'!$C$6))</f>
        <v>0</v>
      </c>
      <c r="BG288" s="199">
        <f t="shared" si="66"/>
        <v>0</v>
      </c>
      <c r="BH288" s="200">
        <f t="shared" si="67"/>
        <v>1.9283558877657774</v>
      </c>
      <c r="BI288" s="200">
        <f t="shared" si="68"/>
        <v>0</v>
      </c>
      <c r="BJ288" s="200">
        <f t="shared" si="69"/>
        <v>0</v>
      </c>
      <c r="BK288" s="210">
        <f t="shared" si="70"/>
        <v>0</v>
      </c>
      <c r="BL288" s="200"/>
      <c r="BM288" s="199">
        <f>IF(D288=C$171,'Other inputs'!$C$13/1000000,SUM(AW288:BA288))</f>
        <v>0</v>
      </c>
      <c r="BN288" s="200">
        <f>IF(B288=$B$171,$AT$171*('Other inputs'!$C$7/'Other inputs'!$C$6),SUM(BB288:BF288))</f>
        <v>1.9283558877657774</v>
      </c>
      <c r="BO288" s="188">
        <f t="shared" si="71"/>
        <v>1.9283558877657774</v>
      </c>
    </row>
    <row r="289" spans="2:67">
      <c r="B289" s="121" t="str">
        <f>'KI 2019-20'!B290</f>
        <v>E2535</v>
      </c>
      <c r="C289" s="160" t="str">
        <f t="shared" si="58"/>
        <v>E2535</v>
      </c>
      <c r="D289" s="160" t="str">
        <f t="shared" si="59"/>
        <v>E2535</v>
      </c>
      <c r="E289" t="str">
        <f>INDEX('KI 2019-20'!D$9:D$383,MATCH($B289,'KI 2019-20'!$B$9:$B$383,0))</f>
        <v>SD</v>
      </c>
      <c r="F289">
        <f>INDEX('KI 2019-20'!E$9:E$383,MATCH($B289,'KI 2019-20'!$B$9:$B$383,0))</f>
        <v>0</v>
      </c>
      <c r="G289" s="119">
        <v>0</v>
      </c>
      <c r="H289" s="120" t="str">
        <f>INDEX('KI 2019-20'!F$9:F$383,MATCH($B289,'KI 2019-20'!$B$9:$B$383,0))</f>
        <v>South Holland</v>
      </c>
      <c r="I289" s="154">
        <f>_xlfn.IFNA(IF($B289=$B$382,0,INDEX('I.Supplementary 2019-20'!N$8:N$191,MATCH($B289,'I.Supplementary 2019-20'!$B$8:$B$191,0))),INDEX('KI 2019-20'!N$9:N$383,MATCH($B289,'KI 2019-20'!$B$9:$B$383,0)))</f>
        <v>0</v>
      </c>
      <c r="J289" s="153">
        <f>_xlfn.IFNA(IF($B289=$B$382,0,INDEX('I.Supplementary 2019-20'!O$8:O$191,MATCH($B289,'I.Supplementary 2019-20'!$B$8:$B$191,0))),INDEX('KI 2019-20'!O$9:O$383,MATCH($B289,'KI 2019-20'!$B$9:$B$383,0)))</f>
        <v>0.27071423648766146</v>
      </c>
      <c r="K289" s="153">
        <f>_xlfn.IFNA(IF($B289=$B$382,0,INDEX('I.Supplementary 2019-20'!P$8:P$191,MATCH($B289,'I.Supplementary 2019-20'!$B$8:$B$191,0))),INDEX('KI 2019-20'!P$9:P$383,MATCH($B289,'KI 2019-20'!$B$9:$B$383,0)))</f>
        <v>0</v>
      </c>
      <c r="L289" s="153">
        <f>_xlfn.IFNA(IF($B289=$B$382,0,INDEX('I.Supplementary 2019-20'!Q$8:Q$191,MATCH($B289,'I.Supplementary 2019-20'!$B$8:$B$191,0))),INDEX('KI 2019-20'!Q$9:Q$383,MATCH($B289,'KI 2019-20'!$B$9:$B$383,0)))</f>
        <v>0</v>
      </c>
      <c r="M289" s="155">
        <f>_xlfn.IFNA(IF($B289=$B$382,0,INDEX('I.Supplementary 2019-20'!R$8:R$191,MATCH($B289,'I.Supplementary 2019-20'!$B$8:$B$191,0))),INDEX('KI 2019-20'!R$9:R$383,MATCH($B289,'KI 2019-20'!$B$9:$B$383,0)))</f>
        <v>0</v>
      </c>
      <c r="N289" s="153">
        <f>_xlfn.IFNA(IF($B289=$B$382,0,INDEX('I.Supplementary 2019-20'!S$8:S$191,MATCH($B289,'I.Supplementary 2019-20'!$B$8:$B$191,0))),INDEX('KI 2019-20'!S$9:S$383,MATCH($B289,'KI 2019-20'!$B$9:$B$383,0)))</f>
        <v>0</v>
      </c>
      <c r="O289" s="153">
        <f>_xlfn.IFNA(IF($B289=$B$382,0,INDEX('I.Supplementary 2019-20'!T$8:T$191,MATCH($B289,'I.Supplementary 2019-20'!$B$8:$B$191,0))),INDEX('KI 2019-20'!T$9:T$383,MATCH($B289,'KI 2019-20'!$B$9:$B$383,0)))</f>
        <v>3.2920988224264889</v>
      </c>
      <c r="P289" s="153">
        <f>_xlfn.IFNA(IF($B289=$B$382,0,INDEX('I.Supplementary 2019-20'!U$8:U$191,MATCH($B289,'I.Supplementary 2019-20'!$B$8:$B$191,0))),INDEX('KI 2019-20'!U$9:U$383,MATCH($B289,'KI 2019-20'!$B$9:$B$383,0)))</f>
        <v>0</v>
      </c>
      <c r="Q289" s="153">
        <f>_xlfn.IFNA(IF($B289=$B$382,0,INDEX('I.Supplementary 2019-20'!V$8:V$191,MATCH($B289,'I.Supplementary 2019-20'!$B$8:$B$191,0))),INDEX('KI 2019-20'!V$9:V$383,MATCH($B289,'KI 2019-20'!$B$9:$B$383,0)))</f>
        <v>0</v>
      </c>
      <c r="R289" s="155">
        <f>_xlfn.IFNA(IF($B289=$B$382,0,INDEX('I.Supplementary 2019-20'!W$8:W$191,MATCH($B289,'I.Supplementary 2019-20'!$B$8:$B$191,0))),INDEX('KI 2019-20'!W$9:W$383,MATCH($B289,'KI 2019-20'!$B$9:$B$383,0)))</f>
        <v>0</v>
      </c>
      <c r="S289" s="153">
        <f>_xlfn.IFNA(IF($B289=$B$382,0,INDEX('I.Supplementary 2019-20'!X$8:X$191,MATCH($B289,'I.Supplementary 2019-20'!$B$8:$B$191,0))),INDEX('KI 2019-20'!X$9:X$383,MATCH($B289,'KI 2019-20'!$B$9:$B$383,0)))</f>
        <v>0</v>
      </c>
      <c r="T289" s="153">
        <f>_xlfn.IFNA(IF($B289=$B$382,0,INDEX('I.Supplementary 2019-20'!Y$8:Y$191,MATCH($B289,'I.Supplementary 2019-20'!$B$8:$B$191,0))),INDEX('KI 2019-20'!Y$9:Y$383,MATCH($B289,'KI 2019-20'!$B$9:$B$383,0)))</f>
        <v>3.5628130589141507</v>
      </c>
      <c r="U289" s="153">
        <f>_xlfn.IFNA(IF($B289=$B$382,0,INDEX('I.Supplementary 2019-20'!Z$8:Z$191,MATCH($B289,'I.Supplementary 2019-20'!$B$8:$B$191,0))),INDEX('KI 2019-20'!Z$9:Z$383,MATCH($B289,'KI 2019-20'!$B$9:$B$383,0)))</f>
        <v>0</v>
      </c>
      <c r="V289" s="153">
        <f>_xlfn.IFNA(IF($B289=$B$382,0,INDEX('I.Supplementary 2019-20'!AA$8:AA$191,MATCH($B289,'I.Supplementary 2019-20'!$B$8:$B$191,0))),INDEX('KI 2019-20'!AA$9:AA$383,MATCH($B289,'KI 2019-20'!$B$9:$B$383,0)))</f>
        <v>0</v>
      </c>
      <c r="W289" s="155">
        <f>_xlfn.IFNA(IF($B289=$B$382,0,INDEX('I.Supplementary 2019-20'!AB$8:AB$191,MATCH($B289,'I.Supplementary 2019-20'!$B$8:$B$191,0))),INDEX('KI 2019-20'!AB$9:AB$383,MATCH($B289,'KI 2019-20'!$B$9:$B$383,0)))</f>
        <v>0</v>
      </c>
      <c r="Y289" s="154">
        <f>_xlfn.IFNA(IF($B289=$B$382,0,INDEX('I.Supplementary 2019-20'!$I$8:$I$191,MATCH($B289,'I.Supplementary 2019-20'!$B$8:$B$191,0))),INDEX('KI 2019-20'!$I$9:$I$383,MATCH($B289,'KI 2019-20'!$B$9:$B$383,0)))</f>
        <v>0.27071423648766146</v>
      </c>
      <c r="Z289" s="153">
        <f>_xlfn.IFNA(IF($B289=$B$382,0,INDEX('I.Supplementary 2019-20'!$J$8:$J$191,MATCH($B289,'I.Supplementary 2019-20'!$B$8:$B$191,0))),INDEX('KI 2019-20'!$J$9:$J$383,MATCH($B289,'KI 2019-20'!$B$9:$B$383,0)))</f>
        <v>3.2920988224264889</v>
      </c>
      <c r="AA289" s="155">
        <f>_xlfn.IFNA(IF($B289=$B$382,0,INDEX('I.Supplementary 2019-20'!$H$8:$H$191,MATCH($B289,'I.Supplementary 2019-20'!$B$8:$B$191,0))),INDEX('KI 2019-20'!$H$9:$H$383,MATCH($B289,'KI 2019-20'!$B$9:$B$383,0)))</f>
        <v>3.5628130589141507</v>
      </c>
      <c r="AC289" s="156">
        <f>I289*('Other inputs'!$C$6/'Other inputs'!$C$5)</f>
        <v>0</v>
      </c>
      <c r="AD289" s="149">
        <f>IF(B289=$B$35,J289*('Other inputs'!$C$6/'Other inputs'!$C$5)-('Other inputs'!$C$18/1000000),J289*('Other inputs'!$C$6/'Other inputs'!$C$5))</f>
        <v>0.27512505907809182</v>
      </c>
      <c r="AE289" s="149">
        <f>K289*('Other inputs'!$C$6/'Other inputs'!$C$5)</f>
        <v>0</v>
      </c>
      <c r="AF289" s="149">
        <f>L289*('Other inputs'!$C$6/'Other inputs'!$C$5)</f>
        <v>0</v>
      </c>
      <c r="AG289" s="188">
        <f>M289*('Other inputs'!$C$6/'Other inputs'!$C$5)</f>
        <v>0</v>
      </c>
      <c r="AH289" s="149">
        <f>N289*('Other inputs'!$C$6/'Other inputs'!$C$5)</f>
        <v>0</v>
      </c>
      <c r="AI289" s="149">
        <f>O289*('Other inputs'!$C$6/'Other inputs'!$C$5)</f>
        <v>3.3457379071096089</v>
      </c>
      <c r="AJ289" s="149">
        <f>P289*('Other inputs'!$C$6/'Other inputs'!$C$5)</f>
        <v>0</v>
      </c>
      <c r="AK289" s="149">
        <f>Q289*('Other inputs'!$C$6/'Other inputs'!$C$5)</f>
        <v>0</v>
      </c>
      <c r="AL289" s="188">
        <f>R289*('Other inputs'!$C$6/'Other inputs'!$C$5)</f>
        <v>0</v>
      </c>
      <c r="AM289" s="156">
        <f t="shared" si="60"/>
        <v>0</v>
      </c>
      <c r="AN289" s="149">
        <f t="shared" si="61"/>
        <v>3.6208629661877008</v>
      </c>
      <c r="AO289" s="149">
        <f t="shared" si="62"/>
        <v>0</v>
      </c>
      <c r="AP289" s="149">
        <f t="shared" si="63"/>
        <v>0</v>
      </c>
      <c r="AQ289" s="188">
        <f t="shared" si="64"/>
        <v>0</v>
      </c>
      <c r="AR289" s="149"/>
      <c r="AS289" s="156">
        <f>IF(D289=$C$171,'Other inputs'!$C$12/1000000,SUM(AC289:AG289))</f>
        <v>0.27512505907809182</v>
      </c>
      <c r="AT289" s="200">
        <f>IF(D289=$C$171,$Z$171*('Other inputs'!$C$6/'Other inputs'!$C$5),SUM(AH289:AL289))</f>
        <v>3.3457379071096089</v>
      </c>
      <c r="AU289" s="210">
        <f t="shared" si="65"/>
        <v>3.6208629661877008</v>
      </c>
      <c r="AV289" s="214"/>
      <c r="AW289" s="199">
        <f>IF($G289=1,0,AC289*('Other inputs'!$F$6/'Other inputs'!$F$5))</f>
        <v>0</v>
      </c>
      <c r="AX289" s="200">
        <f>IF($G289=1,0,AD289*('Other inputs'!$F$6/'Other inputs'!$F$5))</f>
        <v>0.27664648797621949</v>
      </c>
      <c r="AY289" s="200">
        <f>IF($G289=1,0,AE289*('Other inputs'!$F$6/'Other inputs'!$F$5))</f>
        <v>0</v>
      </c>
      <c r="AZ289" s="200">
        <f>IF($G289=1,0,AF289*('Other inputs'!$F$6/'Other inputs'!$F$5))</f>
        <v>0</v>
      </c>
      <c r="BA289" s="200">
        <f>IF($G289=1,0,AG289*('Other inputs'!$F$6/'Other inputs'!$F$5))</f>
        <v>0</v>
      </c>
      <c r="BB289" s="199">
        <f>IF($G289=1,0,AH289*('Other inputs'!$C$7/'Other inputs'!$C$6))</f>
        <v>0</v>
      </c>
      <c r="BC289" s="200">
        <f>IF($G289=1,0,AI289*('Other inputs'!$C$7/'Other inputs'!$C$6))</f>
        <v>3.3457379071096089</v>
      </c>
      <c r="BD289" s="200">
        <f>IF($G289=1,0,AJ289*('Other inputs'!$C$7/'Other inputs'!$C$6))</f>
        <v>0</v>
      </c>
      <c r="BE289" s="200">
        <f>IF($G289=1,0,AK289*('Other inputs'!$C$7/'Other inputs'!$C$6))</f>
        <v>0</v>
      </c>
      <c r="BF289" s="200">
        <f>IF($G289=1,0,AL289*('Other inputs'!$C$7/'Other inputs'!$C$6))</f>
        <v>0</v>
      </c>
      <c r="BG289" s="199">
        <f t="shared" si="66"/>
        <v>0</v>
      </c>
      <c r="BH289" s="200">
        <f t="shared" si="67"/>
        <v>3.6223843950858283</v>
      </c>
      <c r="BI289" s="200">
        <f t="shared" si="68"/>
        <v>0</v>
      </c>
      <c r="BJ289" s="200">
        <f t="shared" si="69"/>
        <v>0</v>
      </c>
      <c r="BK289" s="210">
        <f t="shared" si="70"/>
        <v>0</v>
      </c>
      <c r="BL289" s="200"/>
      <c r="BM289" s="199">
        <f>IF(D289=C$171,'Other inputs'!$C$13/1000000,SUM(AW289:BA289))</f>
        <v>0.27664648797621949</v>
      </c>
      <c r="BN289" s="200">
        <f>IF(B289=$B$171,$AT$171*('Other inputs'!$C$7/'Other inputs'!$C$6),SUM(BB289:BF289))</f>
        <v>3.3457379071096089</v>
      </c>
      <c r="BO289" s="188">
        <f t="shared" si="71"/>
        <v>3.6223843950858283</v>
      </c>
    </row>
    <row r="290" spans="2:67">
      <c r="B290" s="121" t="str">
        <f>'KI 2019-20'!B291</f>
        <v>E2536</v>
      </c>
      <c r="C290" s="160" t="str">
        <f t="shared" si="58"/>
        <v>E2536</v>
      </c>
      <c r="D290" s="160" t="str">
        <f t="shared" si="59"/>
        <v>E2536</v>
      </c>
      <c r="E290" t="str">
        <f>INDEX('KI 2019-20'!D$9:D$383,MATCH($B290,'KI 2019-20'!$B$9:$B$383,0))</f>
        <v>SD</v>
      </c>
      <c r="F290">
        <f>INDEX('KI 2019-20'!E$9:E$383,MATCH($B290,'KI 2019-20'!$B$9:$B$383,0))</f>
        <v>0</v>
      </c>
      <c r="G290" s="119">
        <v>0</v>
      </c>
      <c r="H290" s="120" t="str">
        <f>INDEX('KI 2019-20'!F$9:F$383,MATCH($B290,'KI 2019-20'!$B$9:$B$383,0))</f>
        <v>South Kesteven</v>
      </c>
      <c r="I290" s="154">
        <f>_xlfn.IFNA(IF($B290=$B$382,0,INDEX('I.Supplementary 2019-20'!N$8:N$191,MATCH($B290,'I.Supplementary 2019-20'!$B$8:$B$191,0))),INDEX('KI 2019-20'!N$9:N$383,MATCH($B290,'KI 2019-20'!$B$9:$B$383,0)))</f>
        <v>0</v>
      </c>
      <c r="J290" s="153">
        <f>_xlfn.IFNA(IF($B290=$B$382,0,INDEX('I.Supplementary 2019-20'!O$8:O$191,MATCH($B290,'I.Supplementary 2019-20'!$B$8:$B$191,0))),INDEX('KI 2019-20'!O$9:O$383,MATCH($B290,'KI 2019-20'!$B$9:$B$383,0)))</f>
        <v>0</v>
      </c>
      <c r="K290" s="153">
        <f>_xlfn.IFNA(IF($B290=$B$382,0,INDEX('I.Supplementary 2019-20'!P$8:P$191,MATCH($B290,'I.Supplementary 2019-20'!$B$8:$B$191,0))),INDEX('KI 2019-20'!P$9:P$383,MATCH($B290,'KI 2019-20'!$B$9:$B$383,0)))</f>
        <v>0</v>
      </c>
      <c r="L290" s="153">
        <f>_xlfn.IFNA(IF($B290=$B$382,0,INDEX('I.Supplementary 2019-20'!Q$8:Q$191,MATCH($B290,'I.Supplementary 2019-20'!$B$8:$B$191,0))),INDEX('KI 2019-20'!Q$9:Q$383,MATCH($B290,'KI 2019-20'!$B$9:$B$383,0)))</f>
        <v>0</v>
      </c>
      <c r="M290" s="155">
        <f>_xlfn.IFNA(IF($B290=$B$382,0,INDEX('I.Supplementary 2019-20'!R$8:R$191,MATCH($B290,'I.Supplementary 2019-20'!$B$8:$B$191,0))),INDEX('KI 2019-20'!R$9:R$383,MATCH($B290,'KI 2019-20'!$B$9:$B$383,0)))</f>
        <v>0</v>
      </c>
      <c r="N290" s="153">
        <f>_xlfn.IFNA(IF($B290=$B$382,0,INDEX('I.Supplementary 2019-20'!S$8:S$191,MATCH($B290,'I.Supplementary 2019-20'!$B$8:$B$191,0))),INDEX('KI 2019-20'!S$9:S$383,MATCH($B290,'KI 2019-20'!$B$9:$B$383,0)))</f>
        <v>0</v>
      </c>
      <c r="O290" s="153">
        <f>_xlfn.IFNA(IF($B290=$B$382,0,INDEX('I.Supplementary 2019-20'!T$8:T$191,MATCH($B290,'I.Supplementary 2019-20'!$B$8:$B$191,0))),INDEX('KI 2019-20'!T$9:T$383,MATCH($B290,'KI 2019-20'!$B$9:$B$383,0)))</f>
        <v>3.6104319820800455</v>
      </c>
      <c r="P290" s="153">
        <f>_xlfn.IFNA(IF($B290=$B$382,0,INDEX('I.Supplementary 2019-20'!U$8:U$191,MATCH($B290,'I.Supplementary 2019-20'!$B$8:$B$191,0))),INDEX('KI 2019-20'!U$9:U$383,MATCH($B290,'KI 2019-20'!$B$9:$B$383,0)))</f>
        <v>0</v>
      </c>
      <c r="Q290" s="153">
        <f>_xlfn.IFNA(IF($B290=$B$382,0,INDEX('I.Supplementary 2019-20'!V$8:V$191,MATCH($B290,'I.Supplementary 2019-20'!$B$8:$B$191,0))),INDEX('KI 2019-20'!V$9:V$383,MATCH($B290,'KI 2019-20'!$B$9:$B$383,0)))</f>
        <v>0</v>
      </c>
      <c r="R290" s="155">
        <f>_xlfn.IFNA(IF($B290=$B$382,0,INDEX('I.Supplementary 2019-20'!W$8:W$191,MATCH($B290,'I.Supplementary 2019-20'!$B$8:$B$191,0))),INDEX('KI 2019-20'!W$9:W$383,MATCH($B290,'KI 2019-20'!$B$9:$B$383,0)))</f>
        <v>0</v>
      </c>
      <c r="S290" s="153">
        <f>_xlfn.IFNA(IF($B290=$B$382,0,INDEX('I.Supplementary 2019-20'!X$8:X$191,MATCH($B290,'I.Supplementary 2019-20'!$B$8:$B$191,0))),INDEX('KI 2019-20'!X$9:X$383,MATCH($B290,'KI 2019-20'!$B$9:$B$383,0)))</f>
        <v>0</v>
      </c>
      <c r="T290" s="153">
        <f>_xlfn.IFNA(IF($B290=$B$382,0,INDEX('I.Supplementary 2019-20'!Y$8:Y$191,MATCH($B290,'I.Supplementary 2019-20'!$B$8:$B$191,0))),INDEX('KI 2019-20'!Y$9:Y$383,MATCH($B290,'KI 2019-20'!$B$9:$B$383,0)))</f>
        <v>3.6104319820800455</v>
      </c>
      <c r="U290" s="153">
        <f>_xlfn.IFNA(IF($B290=$B$382,0,INDEX('I.Supplementary 2019-20'!Z$8:Z$191,MATCH($B290,'I.Supplementary 2019-20'!$B$8:$B$191,0))),INDEX('KI 2019-20'!Z$9:Z$383,MATCH($B290,'KI 2019-20'!$B$9:$B$383,0)))</f>
        <v>0</v>
      </c>
      <c r="V290" s="153">
        <f>_xlfn.IFNA(IF($B290=$B$382,0,INDEX('I.Supplementary 2019-20'!AA$8:AA$191,MATCH($B290,'I.Supplementary 2019-20'!$B$8:$B$191,0))),INDEX('KI 2019-20'!AA$9:AA$383,MATCH($B290,'KI 2019-20'!$B$9:$B$383,0)))</f>
        <v>0</v>
      </c>
      <c r="W290" s="155">
        <f>_xlfn.IFNA(IF($B290=$B$382,0,INDEX('I.Supplementary 2019-20'!AB$8:AB$191,MATCH($B290,'I.Supplementary 2019-20'!$B$8:$B$191,0))),INDEX('KI 2019-20'!AB$9:AB$383,MATCH($B290,'KI 2019-20'!$B$9:$B$383,0)))</f>
        <v>0</v>
      </c>
      <c r="Y290" s="154">
        <f>_xlfn.IFNA(IF($B290=$B$382,0,INDEX('I.Supplementary 2019-20'!$I$8:$I$191,MATCH($B290,'I.Supplementary 2019-20'!$B$8:$B$191,0))),INDEX('KI 2019-20'!$I$9:$I$383,MATCH($B290,'KI 2019-20'!$B$9:$B$383,0)))</f>
        <v>0</v>
      </c>
      <c r="Z290" s="153">
        <f>_xlfn.IFNA(IF($B290=$B$382,0,INDEX('I.Supplementary 2019-20'!$J$8:$J$191,MATCH($B290,'I.Supplementary 2019-20'!$B$8:$B$191,0))),INDEX('KI 2019-20'!$J$9:$J$383,MATCH($B290,'KI 2019-20'!$B$9:$B$383,0)))</f>
        <v>3.6104319820800455</v>
      </c>
      <c r="AA290" s="155">
        <f>_xlfn.IFNA(IF($B290=$B$382,0,INDEX('I.Supplementary 2019-20'!$H$8:$H$191,MATCH($B290,'I.Supplementary 2019-20'!$B$8:$B$191,0))),INDEX('KI 2019-20'!$H$9:$H$383,MATCH($B290,'KI 2019-20'!$B$9:$B$383,0)))</f>
        <v>3.6104319820800455</v>
      </c>
      <c r="AC290" s="156">
        <f>I290*('Other inputs'!$C$6/'Other inputs'!$C$5)</f>
        <v>0</v>
      </c>
      <c r="AD290" s="149">
        <f>IF(B290=$B$35,J290*('Other inputs'!$C$6/'Other inputs'!$C$5)-('Other inputs'!$C$18/1000000),J290*('Other inputs'!$C$6/'Other inputs'!$C$5))</f>
        <v>0</v>
      </c>
      <c r="AE290" s="149">
        <f>K290*('Other inputs'!$C$6/'Other inputs'!$C$5)</f>
        <v>0</v>
      </c>
      <c r="AF290" s="149">
        <f>L290*('Other inputs'!$C$6/'Other inputs'!$C$5)</f>
        <v>0</v>
      </c>
      <c r="AG290" s="188">
        <f>M290*('Other inputs'!$C$6/'Other inputs'!$C$5)</f>
        <v>0</v>
      </c>
      <c r="AH290" s="149">
        <f>N290*('Other inputs'!$C$6/'Other inputs'!$C$5)</f>
        <v>0</v>
      </c>
      <c r="AI290" s="149">
        <f>O290*('Other inputs'!$C$6/'Other inputs'!$C$5)</f>
        <v>3.6692577577554841</v>
      </c>
      <c r="AJ290" s="149">
        <f>P290*('Other inputs'!$C$6/'Other inputs'!$C$5)</f>
        <v>0</v>
      </c>
      <c r="AK290" s="149">
        <f>Q290*('Other inputs'!$C$6/'Other inputs'!$C$5)</f>
        <v>0</v>
      </c>
      <c r="AL290" s="188">
        <f>R290*('Other inputs'!$C$6/'Other inputs'!$C$5)</f>
        <v>0</v>
      </c>
      <c r="AM290" s="156">
        <f t="shared" si="60"/>
        <v>0</v>
      </c>
      <c r="AN290" s="149">
        <f t="shared" si="61"/>
        <v>3.6692577577554841</v>
      </c>
      <c r="AO290" s="149">
        <f t="shared" si="62"/>
        <v>0</v>
      </c>
      <c r="AP290" s="149">
        <f t="shared" si="63"/>
        <v>0</v>
      </c>
      <c r="AQ290" s="188">
        <f t="shared" si="64"/>
        <v>0</v>
      </c>
      <c r="AR290" s="149"/>
      <c r="AS290" s="156">
        <f>IF(D290=$C$171,'Other inputs'!$C$12/1000000,SUM(AC290:AG290))</f>
        <v>0</v>
      </c>
      <c r="AT290" s="200">
        <f>IF(D290=$C$171,$Z$171*('Other inputs'!$C$6/'Other inputs'!$C$5),SUM(AH290:AL290))</f>
        <v>3.6692577577554841</v>
      </c>
      <c r="AU290" s="210">
        <f t="shared" si="65"/>
        <v>3.6692577577554841</v>
      </c>
      <c r="AV290" s="214"/>
      <c r="AW290" s="199">
        <f>IF($G290=1,0,AC290*('Other inputs'!$F$6/'Other inputs'!$F$5))</f>
        <v>0</v>
      </c>
      <c r="AX290" s="200">
        <f>IF($G290=1,0,AD290*('Other inputs'!$F$6/'Other inputs'!$F$5))</f>
        <v>0</v>
      </c>
      <c r="AY290" s="200">
        <f>IF($G290=1,0,AE290*('Other inputs'!$F$6/'Other inputs'!$F$5))</f>
        <v>0</v>
      </c>
      <c r="AZ290" s="200">
        <f>IF($G290=1,0,AF290*('Other inputs'!$F$6/'Other inputs'!$F$5))</f>
        <v>0</v>
      </c>
      <c r="BA290" s="200">
        <f>IF($G290=1,0,AG290*('Other inputs'!$F$6/'Other inputs'!$F$5))</f>
        <v>0</v>
      </c>
      <c r="BB290" s="199">
        <f>IF($G290=1,0,AH290*('Other inputs'!$C$7/'Other inputs'!$C$6))</f>
        <v>0</v>
      </c>
      <c r="BC290" s="200">
        <f>IF($G290=1,0,AI290*('Other inputs'!$C$7/'Other inputs'!$C$6))</f>
        <v>3.6692577577554841</v>
      </c>
      <c r="BD290" s="200">
        <f>IF($G290=1,0,AJ290*('Other inputs'!$C$7/'Other inputs'!$C$6))</f>
        <v>0</v>
      </c>
      <c r="BE290" s="200">
        <f>IF($G290=1,0,AK290*('Other inputs'!$C$7/'Other inputs'!$C$6))</f>
        <v>0</v>
      </c>
      <c r="BF290" s="200">
        <f>IF($G290=1,0,AL290*('Other inputs'!$C$7/'Other inputs'!$C$6))</f>
        <v>0</v>
      </c>
      <c r="BG290" s="199">
        <f t="shared" si="66"/>
        <v>0</v>
      </c>
      <c r="BH290" s="200">
        <f t="shared" si="67"/>
        <v>3.6692577577554841</v>
      </c>
      <c r="BI290" s="200">
        <f t="shared" si="68"/>
        <v>0</v>
      </c>
      <c r="BJ290" s="200">
        <f t="shared" si="69"/>
        <v>0</v>
      </c>
      <c r="BK290" s="210">
        <f t="shared" si="70"/>
        <v>0</v>
      </c>
      <c r="BL290" s="200"/>
      <c r="BM290" s="199">
        <f>IF(D290=C$171,'Other inputs'!$C$13/1000000,SUM(AW290:BA290))</f>
        <v>0</v>
      </c>
      <c r="BN290" s="200">
        <f>IF(B290=$B$171,$AT$171*('Other inputs'!$C$7/'Other inputs'!$C$6),SUM(BB290:BF290))</f>
        <v>3.6692577577554841</v>
      </c>
      <c r="BO290" s="188">
        <f t="shared" si="71"/>
        <v>3.6692577577554841</v>
      </c>
    </row>
    <row r="291" spans="2:67">
      <c r="B291" s="121" t="str">
        <f>'KI 2019-20'!B292</f>
        <v>E0936</v>
      </c>
      <c r="C291" s="160" t="str">
        <f t="shared" si="58"/>
        <v>E0936</v>
      </c>
      <c r="D291" s="160" t="str">
        <f t="shared" si="59"/>
        <v>E0936</v>
      </c>
      <c r="E291" t="str">
        <f>INDEX('KI 2019-20'!D$9:D$383,MATCH($B291,'KI 2019-20'!$B$9:$B$383,0))</f>
        <v>SD</v>
      </c>
      <c r="F291">
        <f>INDEX('KI 2019-20'!E$9:E$383,MATCH($B291,'KI 2019-20'!$B$9:$B$383,0))</f>
        <v>0</v>
      </c>
      <c r="G291" s="119">
        <v>0</v>
      </c>
      <c r="H291" s="120" t="str">
        <f>INDEX('KI 2019-20'!F$9:F$383,MATCH($B291,'KI 2019-20'!$B$9:$B$383,0))</f>
        <v>South Lakeland</v>
      </c>
      <c r="I291" s="154">
        <f>_xlfn.IFNA(IF($B291=$B$382,0,INDEX('I.Supplementary 2019-20'!N$8:N$191,MATCH($B291,'I.Supplementary 2019-20'!$B$8:$B$191,0))),INDEX('KI 2019-20'!N$9:N$383,MATCH($B291,'KI 2019-20'!$B$9:$B$383,0)))</f>
        <v>0</v>
      </c>
      <c r="J291" s="153">
        <f>_xlfn.IFNA(IF($B291=$B$382,0,INDEX('I.Supplementary 2019-20'!O$8:O$191,MATCH($B291,'I.Supplementary 2019-20'!$B$8:$B$191,0))),INDEX('KI 2019-20'!O$9:O$383,MATCH($B291,'KI 2019-20'!$B$9:$B$383,0)))</f>
        <v>0</v>
      </c>
      <c r="K291" s="153">
        <f>_xlfn.IFNA(IF($B291=$B$382,0,INDEX('I.Supplementary 2019-20'!P$8:P$191,MATCH($B291,'I.Supplementary 2019-20'!$B$8:$B$191,0))),INDEX('KI 2019-20'!P$9:P$383,MATCH($B291,'KI 2019-20'!$B$9:$B$383,0)))</f>
        <v>0</v>
      </c>
      <c r="L291" s="153">
        <f>_xlfn.IFNA(IF($B291=$B$382,0,INDEX('I.Supplementary 2019-20'!Q$8:Q$191,MATCH($B291,'I.Supplementary 2019-20'!$B$8:$B$191,0))),INDEX('KI 2019-20'!Q$9:Q$383,MATCH($B291,'KI 2019-20'!$B$9:$B$383,0)))</f>
        <v>0</v>
      </c>
      <c r="M291" s="155">
        <f>_xlfn.IFNA(IF($B291=$B$382,0,INDEX('I.Supplementary 2019-20'!R$8:R$191,MATCH($B291,'I.Supplementary 2019-20'!$B$8:$B$191,0))),INDEX('KI 2019-20'!R$9:R$383,MATCH($B291,'KI 2019-20'!$B$9:$B$383,0)))</f>
        <v>0</v>
      </c>
      <c r="N291" s="153">
        <f>_xlfn.IFNA(IF($B291=$B$382,0,INDEX('I.Supplementary 2019-20'!S$8:S$191,MATCH($B291,'I.Supplementary 2019-20'!$B$8:$B$191,0))),INDEX('KI 2019-20'!S$9:S$383,MATCH($B291,'KI 2019-20'!$B$9:$B$383,0)))</f>
        <v>0</v>
      </c>
      <c r="O291" s="153">
        <f>_xlfn.IFNA(IF($B291=$B$382,0,INDEX('I.Supplementary 2019-20'!T$8:T$191,MATCH($B291,'I.Supplementary 2019-20'!$B$8:$B$191,0))),INDEX('KI 2019-20'!T$9:T$383,MATCH($B291,'KI 2019-20'!$B$9:$B$383,0)))</f>
        <v>2.21308638278729</v>
      </c>
      <c r="P291" s="153">
        <f>_xlfn.IFNA(IF($B291=$B$382,0,INDEX('I.Supplementary 2019-20'!U$8:U$191,MATCH($B291,'I.Supplementary 2019-20'!$B$8:$B$191,0))),INDEX('KI 2019-20'!U$9:U$383,MATCH($B291,'KI 2019-20'!$B$9:$B$383,0)))</f>
        <v>0</v>
      </c>
      <c r="Q291" s="153">
        <f>_xlfn.IFNA(IF($B291=$B$382,0,INDEX('I.Supplementary 2019-20'!V$8:V$191,MATCH($B291,'I.Supplementary 2019-20'!$B$8:$B$191,0))),INDEX('KI 2019-20'!V$9:V$383,MATCH($B291,'KI 2019-20'!$B$9:$B$383,0)))</f>
        <v>0</v>
      </c>
      <c r="R291" s="155">
        <f>_xlfn.IFNA(IF($B291=$B$382,0,INDEX('I.Supplementary 2019-20'!W$8:W$191,MATCH($B291,'I.Supplementary 2019-20'!$B$8:$B$191,0))),INDEX('KI 2019-20'!W$9:W$383,MATCH($B291,'KI 2019-20'!$B$9:$B$383,0)))</f>
        <v>0</v>
      </c>
      <c r="S291" s="153">
        <f>_xlfn.IFNA(IF($B291=$B$382,0,INDEX('I.Supplementary 2019-20'!X$8:X$191,MATCH($B291,'I.Supplementary 2019-20'!$B$8:$B$191,0))),INDEX('KI 2019-20'!X$9:X$383,MATCH($B291,'KI 2019-20'!$B$9:$B$383,0)))</f>
        <v>0</v>
      </c>
      <c r="T291" s="153">
        <f>_xlfn.IFNA(IF($B291=$B$382,0,INDEX('I.Supplementary 2019-20'!Y$8:Y$191,MATCH($B291,'I.Supplementary 2019-20'!$B$8:$B$191,0))),INDEX('KI 2019-20'!Y$9:Y$383,MATCH($B291,'KI 2019-20'!$B$9:$B$383,0)))</f>
        <v>2.21308638278729</v>
      </c>
      <c r="U291" s="153">
        <f>_xlfn.IFNA(IF($B291=$B$382,0,INDEX('I.Supplementary 2019-20'!Z$8:Z$191,MATCH($B291,'I.Supplementary 2019-20'!$B$8:$B$191,0))),INDEX('KI 2019-20'!Z$9:Z$383,MATCH($B291,'KI 2019-20'!$B$9:$B$383,0)))</f>
        <v>0</v>
      </c>
      <c r="V291" s="153">
        <f>_xlfn.IFNA(IF($B291=$B$382,0,INDEX('I.Supplementary 2019-20'!AA$8:AA$191,MATCH($B291,'I.Supplementary 2019-20'!$B$8:$B$191,0))),INDEX('KI 2019-20'!AA$9:AA$383,MATCH($B291,'KI 2019-20'!$B$9:$B$383,0)))</f>
        <v>0</v>
      </c>
      <c r="W291" s="155">
        <f>_xlfn.IFNA(IF($B291=$B$382,0,INDEX('I.Supplementary 2019-20'!AB$8:AB$191,MATCH($B291,'I.Supplementary 2019-20'!$B$8:$B$191,0))),INDEX('KI 2019-20'!AB$9:AB$383,MATCH($B291,'KI 2019-20'!$B$9:$B$383,0)))</f>
        <v>0</v>
      </c>
      <c r="Y291" s="154">
        <f>_xlfn.IFNA(IF($B291=$B$382,0,INDEX('I.Supplementary 2019-20'!$I$8:$I$191,MATCH($B291,'I.Supplementary 2019-20'!$B$8:$B$191,0))),INDEX('KI 2019-20'!$I$9:$I$383,MATCH($B291,'KI 2019-20'!$B$9:$B$383,0)))</f>
        <v>0</v>
      </c>
      <c r="Z291" s="153">
        <f>_xlfn.IFNA(IF($B291=$B$382,0,INDEX('I.Supplementary 2019-20'!$J$8:$J$191,MATCH($B291,'I.Supplementary 2019-20'!$B$8:$B$191,0))),INDEX('KI 2019-20'!$J$9:$J$383,MATCH($B291,'KI 2019-20'!$B$9:$B$383,0)))</f>
        <v>2.21308638278729</v>
      </c>
      <c r="AA291" s="155">
        <f>_xlfn.IFNA(IF($B291=$B$382,0,INDEX('I.Supplementary 2019-20'!$H$8:$H$191,MATCH($B291,'I.Supplementary 2019-20'!$B$8:$B$191,0))),INDEX('KI 2019-20'!$H$9:$H$383,MATCH($B291,'KI 2019-20'!$B$9:$B$383,0)))</f>
        <v>2.21308638278729</v>
      </c>
      <c r="AC291" s="156">
        <f>I291*('Other inputs'!$C$6/'Other inputs'!$C$5)</f>
        <v>0</v>
      </c>
      <c r="AD291" s="149">
        <f>IF(B291=$B$35,J291*('Other inputs'!$C$6/'Other inputs'!$C$5)-('Other inputs'!$C$18/1000000),J291*('Other inputs'!$C$6/'Other inputs'!$C$5))</f>
        <v>0</v>
      </c>
      <c r="AE291" s="149">
        <f>K291*('Other inputs'!$C$6/'Other inputs'!$C$5)</f>
        <v>0</v>
      </c>
      <c r="AF291" s="149">
        <f>L291*('Other inputs'!$C$6/'Other inputs'!$C$5)</f>
        <v>0</v>
      </c>
      <c r="AG291" s="188">
        <f>M291*('Other inputs'!$C$6/'Other inputs'!$C$5)</f>
        <v>0</v>
      </c>
      <c r="AH291" s="149">
        <f>N291*('Other inputs'!$C$6/'Other inputs'!$C$5)</f>
        <v>0</v>
      </c>
      <c r="AI291" s="149">
        <f>O291*('Other inputs'!$C$6/'Other inputs'!$C$5)</f>
        <v>2.2491448167227244</v>
      </c>
      <c r="AJ291" s="149">
        <f>P291*('Other inputs'!$C$6/'Other inputs'!$C$5)</f>
        <v>0</v>
      </c>
      <c r="AK291" s="149">
        <f>Q291*('Other inputs'!$C$6/'Other inputs'!$C$5)</f>
        <v>0</v>
      </c>
      <c r="AL291" s="188">
        <f>R291*('Other inputs'!$C$6/'Other inputs'!$C$5)</f>
        <v>0</v>
      </c>
      <c r="AM291" s="156">
        <f t="shared" si="60"/>
        <v>0</v>
      </c>
      <c r="AN291" s="149">
        <f t="shared" si="61"/>
        <v>2.2491448167227244</v>
      </c>
      <c r="AO291" s="149">
        <f t="shared" si="62"/>
        <v>0</v>
      </c>
      <c r="AP291" s="149">
        <f t="shared" si="63"/>
        <v>0</v>
      </c>
      <c r="AQ291" s="188">
        <f t="shared" si="64"/>
        <v>0</v>
      </c>
      <c r="AR291" s="149"/>
      <c r="AS291" s="156">
        <f>IF(D291=$C$171,'Other inputs'!$C$12/1000000,SUM(AC291:AG291))</f>
        <v>0</v>
      </c>
      <c r="AT291" s="200">
        <f>IF(D291=$C$171,$Z$171*('Other inputs'!$C$6/'Other inputs'!$C$5),SUM(AH291:AL291))</f>
        <v>2.2491448167227244</v>
      </c>
      <c r="AU291" s="210">
        <f t="shared" si="65"/>
        <v>2.2491448167227244</v>
      </c>
      <c r="AV291" s="214"/>
      <c r="AW291" s="199">
        <f>IF($G291=1,0,AC291*('Other inputs'!$F$6/'Other inputs'!$F$5))</f>
        <v>0</v>
      </c>
      <c r="AX291" s="200">
        <f>IF($G291=1,0,AD291*('Other inputs'!$F$6/'Other inputs'!$F$5))</f>
        <v>0</v>
      </c>
      <c r="AY291" s="200">
        <f>IF($G291=1,0,AE291*('Other inputs'!$F$6/'Other inputs'!$F$5))</f>
        <v>0</v>
      </c>
      <c r="AZ291" s="200">
        <f>IF($G291=1,0,AF291*('Other inputs'!$F$6/'Other inputs'!$F$5))</f>
        <v>0</v>
      </c>
      <c r="BA291" s="200">
        <f>IF($G291=1,0,AG291*('Other inputs'!$F$6/'Other inputs'!$F$5))</f>
        <v>0</v>
      </c>
      <c r="BB291" s="199">
        <f>IF($G291=1,0,AH291*('Other inputs'!$C$7/'Other inputs'!$C$6))</f>
        <v>0</v>
      </c>
      <c r="BC291" s="200">
        <f>IF($G291=1,0,AI291*('Other inputs'!$C$7/'Other inputs'!$C$6))</f>
        <v>2.2491448167227244</v>
      </c>
      <c r="BD291" s="200">
        <f>IF($G291=1,0,AJ291*('Other inputs'!$C$7/'Other inputs'!$C$6))</f>
        <v>0</v>
      </c>
      <c r="BE291" s="200">
        <f>IF($G291=1,0,AK291*('Other inputs'!$C$7/'Other inputs'!$C$6))</f>
        <v>0</v>
      </c>
      <c r="BF291" s="200">
        <f>IF($G291=1,0,AL291*('Other inputs'!$C$7/'Other inputs'!$C$6))</f>
        <v>0</v>
      </c>
      <c r="BG291" s="199">
        <f t="shared" si="66"/>
        <v>0</v>
      </c>
      <c r="BH291" s="200">
        <f t="shared" si="67"/>
        <v>2.2491448167227244</v>
      </c>
      <c r="BI291" s="200">
        <f t="shared" si="68"/>
        <v>0</v>
      </c>
      <c r="BJ291" s="200">
        <f t="shared" si="69"/>
        <v>0</v>
      </c>
      <c r="BK291" s="210">
        <f t="shared" si="70"/>
        <v>0</v>
      </c>
      <c r="BL291" s="200"/>
      <c r="BM291" s="199">
        <f>IF(D291=C$171,'Other inputs'!$C$13/1000000,SUM(AW291:BA291))</f>
        <v>0</v>
      </c>
      <c r="BN291" s="200">
        <f>IF(B291=$B$171,$AT$171*('Other inputs'!$C$7/'Other inputs'!$C$6),SUM(BB291:BF291))</f>
        <v>2.2491448167227244</v>
      </c>
      <c r="BO291" s="188">
        <f t="shared" si="71"/>
        <v>2.2491448167227244</v>
      </c>
    </row>
    <row r="292" spans="2:67">
      <c r="B292" s="121" t="str">
        <f>'KI 2019-20'!B293</f>
        <v>E2637</v>
      </c>
      <c r="C292" s="160" t="str">
        <f t="shared" si="58"/>
        <v>E2637</v>
      </c>
      <c r="D292" s="160" t="str">
        <f t="shared" si="59"/>
        <v>E2637</v>
      </c>
      <c r="E292" t="str">
        <f>INDEX('KI 2019-20'!D$9:D$383,MATCH($B292,'KI 2019-20'!$B$9:$B$383,0))</f>
        <v>SD</v>
      </c>
      <c r="F292" t="str">
        <f>INDEX('KI 2019-20'!E$9:E$383,MATCH($B292,'KI 2019-20'!$B$9:$B$383,0))</f>
        <v>P1910</v>
      </c>
      <c r="G292" s="119">
        <v>0</v>
      </c>
      <c r="H292" s="120" t="str">
        <f>INDEX('KI 2019-20'!F$9:F$383,MATCH($B292,'KI 2019-20'!$B$9:$B$383,0))</f>
        <v>South Norfolk</v>
      </c>
      <c r="I292" s="154">
        <f>_xlfn.IFNA(IF($B292=$B$382,0,INDEX('I.Supplementary 2019-20'!N$8:N$191,MATCH($B292,'I.Supplementary 2019-20'!$B$8:$B$191,0))),INDEX('KI 2019-20'!N$9:N$383,MATCH($B292,'KI 2019-20'!$B$9:$B$383,0)))</f>
        <v>0</v>
      </c>
      <c r="J292" s="153">
        <f>_xlfn.IFNA(IF($B292=$B$382,0,INDEX('I.Supplementary 2019-20'!O$8:O$191,MATCH($B292,'I.Supplementary 2019-20'!$B$8:$B$191,0))),INDEX('KI 2019-20'!O$9:O$383,MATCH($B292,'KI 2019-20'!$B$9:$B$383,0)))</f>
        <v>0</v>
      </c>
      <c r="K292" s="153">
        <f>_xlfn.IFNA(IF($B292=$B$382,0,INDEX('I.Supplementary 2019-20'!P$8:P$191,MATCH($B292,'I.Supplementary 2019-20'!$B$8:$B$191,0))),INDEX('KI 2019-20'!P$9:P$383,MATCH($B292,'KI 2019-20'!$B$9:$B$383,0)))</f>
        <v>0</v>
      </c>
      <c r="L292" s="153">
        <f>_xlfn.IFNA(IF($B292=$B$382,0,INDEX('I.Supplementary 2019-20'!Q$8:Q$191,MATCH($B292,'I.Supplementary 2019-20'!$B$8:$B$191,0))),INDEX('KI 2019-20'!Q$9:Q$383,MATCH($B292,'KI 2019-20'!$B$9:$B$383,0)))</f>
        <v>0</v>
      </c>
      <c r="M292" s="155">
        <f>_xlfn.IFNA(IF($B292=$B$382,0,INDEX('I.Supplementary 2019-20'!R$8:R$191,MATCH($B292,'I.Supplementary 2019-20'!$B$8:$B$191,0))),INDEX('KI 2019-20'!R$9:R$383,MATCH($B292,'KI 2019-20'!$B$9:$B$383,0)))</f>
        <v>0</v>
      </c>
      <c r="N292" s="153">
        <f>_xlfn.IFNA(IF($B292=$B$382,0,INDEX('I.Supplementary 2019-20'!S$8:S$191,MATCH($B292,'I.Supplementary 2019-20'!$B$8:$B$191,0))),INDEX('KI 2019-20'!S$9:S$383,MATCH($B292,'KI 2019-20'!$B$9:$B$383,0)))</f>
        <v>0</v>
      </c>
      <c r="O292" s="153">
        <f>_xlfn.IFNA(IF($B292=$B$382,0,INDEX('I.Supplementary 2019-20'!T$8:T$191,MATCH($B292,'I.Supplementary 2019-20'!$B$8:$B$191,0))),INDEX('KI 2019-20'!T$9:T$383,MATCH($B292,'KI 2019-20'!$B$9:$B$383,0)))</f>
        <v>3.0713999957921487</v>
      </c>
      <c r="P292" s="153">
        <f>_xlfn.IFNA(IF($B292=$B$382,0,INDEX('I.Supplementary 2019-20'!U$8:U$191,MATCH($B292,'I.Supplementary 2019-20'!$B$8:$B$191,0))),INDEX('KI 2019-20'!U$9:U$383,MATCH($B292,'KI 2019-20'!$B$9:$B$383,0)))</f>
        <v>0</v>
      </c>
      <c r="Q292" s="153">
        <f>_xlfn.IFNA(IF($B292=$B$382,0,INDEX('I.Supplementary 2019-20'!V$8:V$191,MATCH($B292,'I.Supplementary 2019-20'!$B$8:$B$191,0))),INDEX('KI 2019-20'!V$9:V$383,MATCH($B292,'KI 2019-20'!$B$9:$B$383,0)))</f>
        <v>0</v>
      </c>
      <c r="R292" s="155">
        <f>_xlfn.IFNA(IF($B292=$B$382,0,INDEX('I.Supplementary 2019-20'!W$8:W$191,MATCH($B292,'I.Supplementary 2019-20'!$B$8:$B$191,0))),INDEX('KI 2019-20'!W$9:W$383,MATCH($B292,'KI 2019-20'!$B$9:$B$383,0)))</f>
        <v>0</v>
      </c>
      <c r="S292" s="153">
        <f>_xlfn.IFNA(IF($B292=$B$382,0,INDEX('I.Supplementary 2019-20'!X$8:X$191,MATCH($B292,'I.Supplementary 2019-20'!$B$8:$B$191,0))),INDEX('KI 2019-20'!X$9:X$383,MATCH($B292,'KI 2019-20'!$B$9:$B$383,0)))</f>
        <v>0</v>
      </c>
      <c r="T292" s="153">
        <f>_xlfn.IFNA(IF($B292=$B$382,0,INDEX('I.Supplementary 2019-20'!Y$8:Y$191,MATCH($B292,'I.Supplementary 2019-20'!$B$8:$B$191,0))),INDEX('KI 2019-20'!Y$9:Y$383,MATCH($B292,'KI 2019-20'!$B$9:$B$383,0)))</f>
        <v>3.0713999957921487</v>
      </c>
      <c r="U292" s="153">
        <f>_xlfn.IFNA(IF($B292=$B$382,0,INDEX('I.Supplementary 2019-20'!Z$8:Z$191,MATCH($B292,'I.Supplementary 2019-20'!$B$8:$B$191,0))),INDEX('KI 2019-20'!Z$9:Z$383,MATCH($B292,'KI 2019-20'!$B$9:$B$383,0)))</f>
        <v>0</v>
      </c>
      <c r="V292" s="153">
        <f>_xlfn.IFNA(IF($B292=$B$382,0,INDEX('I.Supplementary 2019-20'!AA$8:AA$191,MATCH($B292,'I.Supplementary 2019-20'!$B$8:$B$191,0))),INDEX('KI 2019-20'!AA$9:AA$383,MATCH($B292,'KI 2019-20'!$B$9:$B$383,0)))</f>
        <v>0</v>
      </c>
      <c r="W292" s="155">
        <f>_xlfn.IFNA(IF($B292=$B$382,0,INDEX('I.Supplementary 2019-20'!AB$8:AB$191,MATCH($B292,'I.Supplementary 2019-20'!$B$8:$B$191,0))),INDEX('KI 2019-20'!AB$9:AB$383,MATCH($B292,'KI 2019-20'!$B$9:$B$383,0)))</f>
        <v>0</v>
      </c>
      <c r="Y292" s="154">
        <f>_xlfn.IFNA(IF($B292=$B$382,0,INDEX('I.Supplementary 2019-20'!$I$8:$I$191,MATCH($B292,'I.Supplementary 2019-20'!$B$8:$B$191,0))),INDEX('KI 2019-20'!$I$9:$I$383,MATCH($B292,'KI 2019-20'!$B$9:$B$383,0)))</f>
        <v>0</v>
      </c>
      <c r="Z292" s="153">
        <f>_xlfn.IFNA(IF($B292=$B$382,0,INDEX('I.Supplementary 2019-20'!$J$8:$J$191,MATCH($B292,'I.Supplementary 2019-20'!$B$8:$B$191,0))),INDEX('KI 2019-20'!$J$9:$J$383,MATCH($B292,'KI 2019-20'!$B$9:$B$383,0)))</f>
        <v>3.0713999957921487</v>
      </c>
      <c r="AA292" s="155">
        <f>_xlfn.IFNA(IF($B292=$B$382,0,INDEX('I.Supplementary 2019-20'!$H$8:$H$191,MATCH($B292,'I.Supplementary 2019-20'!$B$8:$B$191,0))),INDEX('KI 2019-20'!$H$9:$H$383,MATCH($B292,'KI 2019-20'!$B$9:$B$383,0)))</f>
        <v>3.0713999957921487</v>
      </c>
      <c r="AC292" s="156">
        <f>I292*('Other inputs'!$C$6/'Other inputs'!$C$5)</f>
        <v>0</v>
      </c>
      <c r="AD292" s="149">
        <f>IF(B292=$B$35,J292*('Other inputs'!$C$6/'Other inputs'!$C$5)-('Other inputs'!$C$18/1000000),J292*('Other inputs'!$C$6/'Other inputs'!$C$5))</f>
        <v>0</v>
      </c>
      <c r="AE292" s="149">
        <f>K292*('Other inputs'!$C$6/'Other inputs'!$C$5)</f>
        <v>0</v>
      </c>
      <c r="AF292" s="149">
        <f>L292*('Other inputs'!$C$6/'Other inputs'!$C$5)</f>
        <v>0</v>
      </c>
      <c r="AG292" s="188">
        <f>M292*('Other inputs'!$C$6/'Other inputs'!$C$5)</f>
        <v>0</v>
      </c>
      <c r="AH292" s="149">
        <f>N292*('Other inputs'!$C$6/'Other inputs'!$C$5)</f>
        <v>0</v>
      </c>
      <c r="AI292" s="149">
        <f>O292*('Other inputs'!$C$6/'Other inputs'!$C$5)</f>
        <v>3.1214431729129983</v>
      </c>
      <c r="AJ292" s="149">
        <f>P292*('Other inputs'!$C$6/'Other inputs'!$C$5)</f>
        <v>0</v>
      </c>
      <c r="AK292" s="149">
        <f>Q292*('Other inputs'!$C$6/'Other inputs'!$C$5)</f>
        <v>0</v>
      </c>
      <c r="AL292" s="188">
        <f>R292*('Other inputs'!$C$6/'Other inputs'!$C$5)</f>
        <v>0</v>
      </c>
      <c r="AM292" s="156">
        <f t="shared" si="60"/>
        <v>0</v>
      </c>
      <c r="AN292" s="149">
        <f t="shared" si="61"/>
        <v>3.1214431729129983</v>
      </c>
      <c r="AO292" s="149">
        <f t="shared" si="62"/>
        <v>0</v>
      </c>
      <c r="AP292" s="149">
        <f t="shared" si="63"/>
        <v>0</v>
      </c>
      <c r="AQ292" s="188">
        <f t="shared" si="64"/>
        <v>0</v>
      </c>
      <c r="AR292" s="149"/>
      <c r="AS292" s="156">
        <f>IF(D292=$C$171,'Other inputs'!$C$12/1000000,SUM(AC292:AG292))</f>
        <v>0</v>
      </c>
      <c r="AT292" s="200">
        <f>IF(D292=$C$171,$Z$171*('Other inputs'!$C$6/'Other inputs'!$C$5),SUM(AH292:AL292))</f>
        <v>3.1214431729129983</v>
      </c>
      <c r="AU292" s="210">
        <f t="shared" si="65"/>
        <v>3.1214431729129983</v>
      </c>
      <c r="AV292" s="214"/>
      <c r="AW292" s="199">
        <f>IF($G292=1,0,AC292*('Other inputs'!$F$6/'Other inputs'!$F$5))</f>
        <v>0</v>
      </c>
      <c r="AX292" s="200">
        <f>IF($G292=1,0,AD292*('Other inputs'!$F$6/'Other inputs'!$F$5))</f>
        <v>0</v>
      </c>
      <c r="AY292" s="200">
        <f>IF($G292=1,0,AE292*('Other inputs'!$F$6/'Other inputs'!$F$5))</f>
        <v>0</v>
      </c>
      <c r="AZ292" s="200">
        <f>IF($G292=1,0,AF292*('Other inputs'!$F$6/'Other inputs'!$F$5))</f>
        <v>0</v>
      </c>
      <c r="BA292" s="200">
        <f>IF($G292=1,0,AG292*('Other inputs'!$F$6/'Other inputs'!$F$5))</f>
        <v>0</v>
      </c>
      <c r="BB292" s="199">
        <f>IF($G292=1,0,AH292*('Other inputs'!$C$7/'Other inputs'!$C$6))</f>
        <v>0</v>
      </c>
      <c r="BC292" s="200">
        <f>IF($G292=1,0,AI292*('Other inputs'!$C$7/'Other inputs'!$C$6))</f>
        <v>3.1214431729129983</v>
      </c>
      <c r="BD292" s="200">
        <f>IF($G292=1,0,AJ292*('Other inputs'!$C$7/'Other inputs'!$C$6))</f>
        <v>0</v>
      </c>
      <c r="BE292" s="200">
        <f>IF($G292=1,0,AK292*('Other inputs'!$C$7/'Other inputs'!$C$6))</f>
        <v>0</v>
      </c>
      <c r="BF292" s="200">
        <f>IF($G292=1,0,AL292*('Other inputs'!$C$7/'Other inputs'!$C$6))</f>
        <v>0</v>
      </c>
      <c r="BG292" s="199">
        <f t="shared" si="66"/>
        <v>0</v>
      </c>
      <c r="BH292" s="200">
        <f t="shared" si="67"/>
        <v>3.1214431729129983</v>
      </c>
      <c r="BI292" s="200">
        <f t="shared" si="68"/>
        <v>0</v>
      </c>
      <c r="BJ292" s="200">
        <f t="shared" si="69"/>
        <v>0</v>
      </c>
      <c r="BK292" s="210">
        <f t="shared" si="70"/>
        <v>0</v>
      </c>
      <c r="BL292" s="200"/>
      <c r="BM292" s="199">
        <f>IF(D292=C$171,'Other inputs'!$C$13/1000000,SUM(AW292:BA292))</f>
        <v>0</v>
      </c>
      <c r="BN292" s="200">
        <f>IF(B292=$B$171,$AT$171*('Other inputs'!$C$7/'Other inputs'!$C$6),SUM(BB292:BF292))</f>
        <v>3.1214431729129983</v>
      </c>
      <c r="BO292" s="188">
        <f t="shared" si="71"/>
        <v>3.1214431729129983</v>
      </c>
    </row>
    <row r="293" spans="2:67">
      <c r="B293" s="121" t="str">
        <f>'KI 2019-20'!B294</f>
        <v>E2836</v>
      </c>
      <c r="C293" s="160" t="str">
        <f t="shared" si="58"/>
        <v>E2836</v>
      </c>
      <c r="D293" s="160" t="str">
        <f t="shared" si="59"/>
        <v>E2836</v>
      </c>
      <c r="E293" t="str">
        <f>INDEX('KI 2019-20'!D$9:D$383,MATCH($B293,'KI 2019-20'!$B$9:$B$383,0))</f>
        <v>SD</v>
      </c>
      <c r="F293" t="str">
        <f>INDEX('KI 2019-20'!E$9:E$383,MATCH($B293,'KI 2019-20'!$B$9:$B$383,0))</f>
        <v>P1907</v>
      </c>
      <c r="G293" s="119">
        <v>2</v>
      </c>
      <c r="H293" s="120" t="str">
        <f>INDEX('KI 2019-20'!F$9:F$383,MATCH($B293,'KI 2019-20'!$B$9:$B$383,0))</f>
        <v>South Northamptonshire</v>
      </c>
      <c r="I293" s="154">
        <f>_xlfn.IFNA(IF($B293=$B$382,0,INDEX('I.Supplementary 2019-20'!N$8:N$191,MATCH($B293,'I.Supplementary 2019-20'!$B$8:$B$191,0))),INDEX('KI 2019-20'!N$9:N$383,MATCH($B293,'KI 2019-20'!$B$9:$B$383,0)))</f>
        <v>0</v>
      </c>
      <c r="J293" s="153">
        <f>_xlfn.IFNA(IF($B293=$B$382,0,INDEX('I.Supplementary 2019-20'!O$8:O$191,MATCH($B293,'I.Supplementary 2019-20'!$B$8:$B$191,0))),INDEX('KI 2019-20'!O$9:O$383,MATCH($B293,'KI 2019-20'!$B$9:$B$383,0)))</f>
        <v>0</v>
      </c>
      <c r="K293" s="153">
        <f>_xlfn.IFNA(IF($B293=$B$382,0,INDEX('I.Supplementary 2019-20'!P$8:P$191,MATCH($B293,'I.Supplementary 2019-20'!$B$8:$B$191,0))),INDEX('KI 2019-20'!P$9:P$383,MATCH($B293,'KI 2019-20'!$B$9:$B$383,0)))</f>
        <v>0</v>
      </c>
      <c r="L293" s="153">
        <f>_xlfn.IFNA(IF($B293=$B$382,0,INDEX('I.Supplementary 2019-20'!Q$8:Q$191,MATCH($B293,'I.Supplementary 2019-20'!$B$8:$B$191,0))),INDEX('KI 2019-20'!Q$9:Q$383,MATCH($B293,'KI 2019-20'!$B$9:$B$383,0)))</f>
        <v>0</v>
      </c>
      <c r="M293" s="155">
        <f>_xlfn.IFNA(IF($B293=$B$382,0,INDEX('I.Supplementary 2019-20'!R$8:R$191,MATCH($B293,'I.Supplementary 2019-20'!$B$8:$B$191,0))),INDEX('KI 2019-20'!R$9:R$383,MATCH($B293,'KI 2019-20'!$B$9:$B$383,0)))</f>
        <v>0</v>
      </c>
      <c r="N293" s="153">
        <f>_xlfn.IFNA(IF($B293=$B$382,0,INDEX('I.Supplementary 2019-20'!S$8:S$191,MATCH($B293,'I.Supplementary 2019-20'!$B$8:$B$191,0))),INDEX('KI 2019-20'!S$9:S$383,MATCH($B293,'KI 2019-20'!$B$9:$B$383,0)))</f>
        <v>0</v>
      </c>
      <c r="O293" s="153">
        <f>_xlfn.IFNA(IF($B293=$B$382,0,INDEX('I.Supplementary 2019-20'!T$8:T$191,MATCH($B293,'I.Supplementary 2019-20'!$B$8:$B$191,0))),INDEX('KI 2019-20'!T$9:T$383,MATCH($B293,'KI 2019-20'!$B$9:$B$383,0)))</f>
        <v>1.855579223070096</v>
      </c>
      <c r="P293" s="153">
        <f>_xlfn.IFNA(IF($B293=$B$382,0,INDEX('I.Supplementary 2019-20'!U$8:U$191,MATCH($B293,'I.Supplementary 2019-20'!$B$8:$B$191,0))),INDEX('KI 2019-20'!U$9:U$383,MATCH($B293,'KI 2019-20'!$B$9:$B$383,0)))</f>
        <v>0</v>
      </c>
      <c r="Q293" s="153">
        <f>_xlfn.IFNA(IF($B293=$B$382,0,INDEX('I.Supplementary 2019-20'!V$8:V$191,MATCH($B293,'I.Supplementary 2019-20'!$B$8:$B$191,0))),INDEX('KI 2019-20'!V$9:V$383,MATCH($B293,'KI 2019-20'!$B$9:$B$383,0)))</f>
        <v>0</v>
      </c>
      <c r="R293" s="155">
        <f>_xlfn.IFNA(IF($B293=$B$382,0,INDEX('I.Supplementary 2019-20'!W$8:W$191,MATCH($B293,'I.Supplementary 2019-20'!$B$8:$B$191,0))),INDEX('KI 2019-20'!W$9:W$383,MATCH($B293,'KI 2019-20'!$B$9:$B$383,0)))</f>
        <v>0</v>
      </c>
      <c r="S293" s="153">
        <f>_xlfn.IFNA(IF($B293=$B$382,0,INDEX('I.Supplementary 2019-20'!X$8:X$191,MATCH($B293,'I.Supplementary 2019-20'!$B$8:$B$191,0))),INDEX('KI 2019-20'!X$9:X$383,MATCH($B293,'KI 2019-20'!$B$9:$B$383,0)))</f>
        <v>0</v>
      </c>
      <c r="T293" s="153">
        <f>_xlfn.IFNA(IF($B293=$B$382,0,INDEX('I.Supplementary 2019-20'!Y$8:Y$191,MATCH($B293,'I.Supplementary 2019-20'!$B$8:$B$191,0))),INDEX('KI 2019-20'!Y$9:Y$383,MATCH($B293,'KI 2019-20'!$B$9:$B$383,0)))</f>
        <v>1.855579223070096</v>
      </c>
      <c r="U293" s="153">
        <f>_xlfn.IFNA(IF($B293=$B$382,0,INDEX('I.Supplementary 2019-20'!Z$8:Z$191,MATCH($B293,'I.Supplementary 2019-20'!$B$8:$B$191,0))),INDEX('KI 2019-20'!Z$9:Z$383,MATCH($B293,'KI 2019-20'!$B$9:$B$383,0)))</f>
        <v>0</v>
      </c>
      <c r="V293" s="153">
        <f>_xlfn.IFNA(IF($B293=$B$382,0,INDEX('I.Supplementary 2019-20'!AA$8:AA$191,MATCH($B293,'I.Supplementary 2019-20'!$B$8:$B$191,0))),INDEX('KI 2019-20'!AA$9:AA$383,MATCH($B293,'KI 2019-20'!$B$9:$B$383,0)))</f>
        <v>0</v>
      </c>
      <c r="W293" s="155">
        <f>_xlfn.IFNA(IF($B293=$B$382,0,INDEX('I.Supplementary 2019-20'!AB$8:AB$191,MATCH($B293,'I.Supplementary 2019-20'!$B$8:$B$191,0))),INDEX('KI 2019-20'!AB$9:AB$383,MATCH($B293,'KI 2019-20'!$B$9:$B$383,0)))</f>
        <v>0</v>
      </c>
      <c r="Y293" s="154">
        <f>_xlfn.IFNA(IF($B293=$B$382,0,INDEX('I.Supplementary 2019-20'!$I$8:$I$191,MATCH($B293,'I.Supplementary 2019-20'!$B$8:$B$191,0))),INDEX('KI 2019-20'!$I$9:$I$383,MATCH($B293,'KI 2019-20'!$B$9:$B$383,0)))</f>
        <v>0</v>
      </c>
      <c r="Z293" s="153">
        <f>_xlfn.IFNA(IF($B293=$B$382,0,INDEX('I.Supplementary 2019-20'!$J$8:$J$191,MATCH($B293,'I.Supplementary 2019-20'!$B$8:$B$191,0))),INDEX('KI 2019-20'!$J$9:$J$383,MATCH($B293,'KI 2019-20'!$B$9:$B$383,0)))</f>
        <v>1.855579223070096</v>
      </c>
      <c r="AA293" s="155">
        <f>_xlfn.IFNA(IF($B293=$B$382,0,INDEX('I.Supplementary 2019-20'!$H$8:$H$191,MATCH($B293,'I.Supplementary 2019-20'!$B$8:$B$191,0))),INDEX('KI 2019-20'!$H$9:$H$383,MATCH($B293,'KI 2019-20'!$B$9:$B$383,0)))</f>
        <v>1.855579223070096</v>
      </c>
      <c r="AC293" s="156">
        <f>I293*('Other inputs'!$C$6/'Other inputs'!$C$5)</f>
        <v>0</v>
      </c>
      <c r="AD293" s="149">
        <f>IF(B293=$B$35,J293*('Other inputs'!$C$6/'Other inputs'!$C$5)-('Other inputs'!$C$18/1000000),J293*('Other inputs'!$C$6/'Other inputs'!$C$5))</f>
        <v>0</v>
      </c>
      <c r="AE293" s="149">
        <f>K293*('Other inputs'!$C$6/'Other inputs'!$C$5)</f>
        <v>0</v>
      </c>
      <c r="AF293" s="149">
        <f>L293*('Other inputs'!$C$6/'Other inputs'!$C$5)</f>
        <v>0</v>
      </c>
      <c r="AG293" s="188">
        <f>M293*('Other inputs'!$C$6/'Other inputs'!$C$5)</f>
        <v>0</v>
      </c>
      <c r="AH293" s="149">
        <f>N293*('Other inputs'!$C$6/'Other inputs'!$C$5)</f>
        <v>0</v>
      </c>
      <c r="AI293" s="149">
        <f>O293*('Other inputs'!$C$6/'Other inputs'!$C$5)</f>
        <v>1.8858126930997514</v>
      </c>
      <c r="AJ293" s="149">
        <f>P293*('Other inputs'!$C$6/'Other inputs'!$C$5)</f>
        <v>0</v>
      </c>
      <c r="AK293" s="149">
        <f>Q293*('Other inputs'!$C$6/'Other inputs'!$C$5)</f>
        <v>0</v>
      </c>
      <c r="AL293" s="188">
        <f>R293*('Other inputs'!$C$6/'Other inputs'!$C$5)</f>
        <v>0</v>
      </c>
      <c r="AM293" s="156">
        <f t="shared" si="60"/>
        <v>0</v>
      </c>
      <c r="AN293" s="149">
        <f t="shared" si="61"/>
        <v>1.8858126930997514</v>
      </c>
      <c r="AO293" s="149">
        <f t="shared" si="62"/>
        <v>0</v>
      </c>
      <c r="AP293" s="149">
        <f t="shared" si="63"/>
        <v>0</v>
      </c>
      <c r="AQ293" s="188">
        <f t="shared" si="64"/>
        <v>0</v>
      </c>
      <c r="AR293" s="149"/>
      <c r="AS293" s="156">
        <f>IF(D293=$C$171,'Other inputs'!$C$12/1000000,SUM(AC293:AG293))</f>
        <v>0</v>
      </c>
      <c r="AT293" s="200">
        <f>IF(D293=$C$171,$Z$171*('Other inputs'!$C$6/'Other inputs'!$C$5),SUM(AH293:AL293))</f>
        <v>1.8858126930997514</v>
      </c>
      <c r="AU293" s="210">
        <f t="shared" si="65"/>
        <v>1.8858126930997514</v>
      </c>
      <c r="AV293" s="214"/>
      <c r="AW293" s="199">
        <f>IF($G293=1,0,AC293*('Other inputs'!$F$6/'Other inputs'!$F$5))</f>
        <v>0</v>
      </c>
      <c r="AX293" s="200">
        <f>IF($G293=1,0,AD293*('Other inputs'!$F$6/'Other inputs'!$F$5))</f>
        <v>0</v>
      </c>
      <c r="AY293" s="200">
        <f>IF($G293=1,0,AE293*('Other inputs'!$F$6/'Other inputs'!$F$5))</f>
        <v>0</v>
      </c>
      <c r="AZ293" s="200">
        <f>IF($G293=1,0,AF293*('Other inputs'!$F$6/'Other inputs'!$F$5))</f>
        <v>0</v>
      </c>
      <c r="BA293" s="200">
        <f>IF($G293=1,0,AG293*('Other inputs'!$F$6/'Other inputs'!$F$5))</f>
        <v>0</v>
      </c>
      <c r="BB293" s="199">
        <f>IF($G293=1,0,AH293*('Other inputs'!$C$7/'Other inputs'!$C$6))</f>
        <v>0</v>
      </c>
      <c r="BC293" s="200">
        <f>IF($G293=1,0,AI293*('Other inputs'!$C$7/'Other inputs'!$C$6))</f>
        <v>1.8858126930997514</v>
      </c>
      <c r="BD293" s="200">
        <f>IF($G293=1,0,AJ293*('Other inputs'!$C$7/'Other inputs'!$C$6))</f>
        <v>0</v>
      </c>
      <c r="BE293" s="200">
        <f>IF($G293=1,0,AK293*('Other inputs'!$C$7/'Other inputs'!$C$6))</f>
        <v>0</v>
      </c>
      <c r="BF293" s="200">
        <f>IF($G293=1,0,AL293*('Other inputs'!$C$7/'Other inputs'!$C$6))</f>
        <v>0</v>
      </c>
      <c r="BG293" s="199">
        <f t="shared" si="66"/>
        <v>0</v>
      </c>
      <c r="BH293" s="200">
        <f t="shared" si="67"/>
        <v>1.8858126930997514</v>
      </c>
      <c r="BI293" s="200">
        <f t="shared" si="68"/>
        <v>0</v>
      </c>
      <c r="BJ293" s="200">
        <f t="shared" si="69"/>
        <v>0</v>
      </c>
      <c r="BK293" s="210">
        <f t="shared" si="70"/>
        <v>0</v>
      </c>
      <c r="BL293" s="200"/>
      <c r="BM293" s="199">
        <f>IF(D293=C$171,'Other inputs'!$C$13/1000000,SUM(AW293:BA293))</f>
        <v>0</v>
      </c>
      <c r="BN293" s="200">
        <f>IF(B293=$B$171,$AT$171*('Other inputs'!$C$7/'Other inputs'!$C$6),SUM(BB293:BF293))</f>
        <v>1.8858126930997514</v>
      </c>
      <c r="BO293" s="188">
        <f t="shared" si="71"/>
        <v>1.8858126930997514</v>
      </c>
    </row>
    <row r="294" spans="2:67">
      <c r="B294" s="121" t="str">
        <f>'KI 2019-20'!B295</f>
        <v>E3133</v>
      </c>
      <c r="C294" s="160" t="str">
        <f t="shared" si="58"/>
        <v>E3133</v>
      </c>
      <c r="D294" s="160" t="str">
        <f t="shared" si="59"/>
        <v>E3133</v>
      </c>
      <c r="E294" t="str">
        <f>INDEX('KI 2019-20'!D$9:D$383,MATCH($B294,'KI 2019-20'!$B$9:$B$383,0))</f>
        <v>SD</v>
      </c>
      <c r="F294">
        <f>INDEX('KI 2019-20'!E$9:E$383,MATCH($B294,'KI 2019-20'!$B$9:$B$383,0))</f>
        <v>0</v>
      </c>
      <c r="G294" s="119">
        <v>0</v>
      </c>
      <c r="H294" s="120" t="str">
        <f>INDEX('KI 2019-20'!F$9:F$383,MATCH($B294,'KI 2019-20'!$B$9:$B$383,0))</f>
        <v>South Oxfordshire</v>
      </c>
      <c r="I294" s="154">
        <f>_xlfn.IFNA(IF($B294=$B$382,0,INDEX('I.Supplementary 2019-20'!N$8:N$191,MATCH($B294,'I.Supplementary 2019-20'!$B$8:$B$191,0))),INDEX('KI 2019-20'!N$9:N$383,MATCH($B294,'KI 2019-20'!$B$9:$B$383,0)))</f>
        <v>0</v>
      </c>
      <c r="J294" s="153">
        <f>_xlfn.IFNA(IF($B294=$B$382,0,INDEX('I.Supplementary 2019-20'!O$8:O$191,MATCH($B294,'I.Supplementary 2019-20'!$B$8:$B$191,0))),INDEX('KI 2019-20'!O$9:O$383,MATCH($B294,'KI 2019-20'!$B$9:$B$383,0)))</f>
        <v>0</v>
      </c>
      <c r="K294" s="153">
        <f>_xlfn.IFNA(IF($B294=$B$382,0,INDEX('I.Supplementary 2019-20'!P$8:P$191,MATCH($B294,'I.Supplementary 2019-20'!$B$8:$B$191,0))),INDEX('KI 2019-20'!P$9:P$383,MATCH($B294,'KI 2019-20'!$B$9:$B$383,0)))</f>
        <v>0</v>
      </c>
      <c r="L294" s="153">
        <f>_xlfn.IFNA(IF($B294=$B$382,0,INDEX('I.Supplementary 2019-20'!Q$8:Q$191,MATCH($B294,'I.Supplementary 2019-20'!$B$8:$B$191,0))),INDEX('KI 2019-20'!Q$9:Q$383,MATCH($B294,'KI 2019-20'!$B$9:$B$383,0)))</f>
        <v>0</v>
      </c>
      <c r="M294" s="155">
        <f>_xlfn.IFNA(IF($B294=$B$382,0,INDEX('I.Supplementary 2019-20'!R$8:R$191,MATCH($B294,'I.Supplementary 2019-20'!$B$8:$B$191,0))),INDEX('KI 2019-20'!R$9:R$383,MATCH($B294,'KI 2019-20'!$B$9:$B$383,0)))</f>
        <v>0</v>
      </c>
      <c r="N294" s="153">
        <f>_xlfn.IFNA(IF($B294=$B$382,0,INDEX('I.Supplementary 2019-20'!S$8:S$191,MATCH($B294,'I.Supplementary 2019-20'!$B$8:$B$191,0))),INDEX('KI 2019-20'!S$9:S$383,MATCH($B294,'KI 2019-20'!$B$9:$B$383,0)))</f>
        <v>0</v>
      </c>
      <c r="O294" s="153">
        <f>_xlfn.IFNA(IF($B294=$B$382,0,INDEX('I.Supplementary 2019-20'!T$8:T$191,MATCH($B294,'I.Supplementary 2019-20'!$B$8:$B$191,0))),INDEX('KI 2019-20'!T$9:T$383,MATCH($B294,'KI 2019-20'!$B$9:$B$383,0)))</f>
        <v>2.5631299033848438</v>
      </c>
      <c r="P294" s="153">
        <f>_xlfn.IFNA(IF($B294=$B$382,0,INDEX('I.Supplementary 2019-20'!U$8:U$191,MATCH($B294,'I.Supplementary 2019-20'!$B$8:$B$191,0))),INDEX('KI 2019-20'!U$9:U$383,MATCH($B294,'KI 2019-20'!$B$9:$B$383,0)))</f>
        <v>0</v>
      </c>
      <c r="Q294" s="153">
        <f>_xlfn.IFNA(IF($B294=$B$382,0,INDEX('I.Supplementary 2019-20'!V$8:V$191,MATCH($B294,'I.Supplementary 2019-20'!$B$8:$B$191,0))),INDEX('KI 2019-20'!V$9:V$383,MATCH($B294,'KI 2019-20'!$B$9:$B$383,0)))</f>
        <v>0</v>
      </c>
      <c r="R294" s="155">
        <f>_xlfn.IFNA(IF($B294=$B$382,0,INDEX('I.Supplementary 2019-20'!W$8:W$191,MATCH($B294,'I.Supplementary 2019-20'!$B$8:$B$191,0))),INDEX('KI 2019-20'!W$9:W$383,MATCH($B294,'KI 2019-20'!$B$9:$B$383,0)))</f>
        <v>0</v>
      </c>
      <c r="S294" s="153">
        <f>_xlfn.IFNA(IF($B294=$B$382,0,INDEX('I.Supplementary 2019-20'!X$8:X$191,MATCH($B294,'I.Supplementary 2019-20'!$B$8:$B$191,0))),INDEX('KI 2019-20'!X$9:X$383,MATCH($B294,'KI 2019-20'!$B$9:$B$383,0)))</f>
        <v>0</v>
      </c>
      <c r="T294" s="153">
        <f>_xlfn.IFNA(IF($B294=$B$382,0,INDEX('I.Supplementary 2019-20'!Y$8:Y$191,MATCH($B294,'I.Supplementary 2019-20'!$B$8:$B$191,0))),INDEX('KI 2019-20'!Y$9:Y$383,MATCH($B294,'KI 2019-20'!$B$9:$B$383,0)))</f>
        <v>2.5631299033848438</v>
      </c>
      <c r="U294" s="153">
        <f>_xlfn.IFNA(IF($B294=$B$382,0,INDEX('I.Supplementary 2019-20'!Z$8:Z$191,MATCH($B294,'I.Supplementary 2019-20'!$B$8:$B$191,0))),INDEX('KI 2019-20'!Z$9:Z$383,MATCH($B294,'KI 2019-20'!$B$9:$B$383,0)))</f>
        <v>0</v>
      </c>
      <c r="V294" s="153">
        <f>_xlfn.IFNA(IF($B294=$B$382,0,INDEX('I.Supplementary 2019-20'!AA$8:AA$191,MATCH($B294,'I.Supplementary 2019-20'!$B$8:$B$191,0))),INDEX('KI 2019-20'!AA$9:AA$383,MATCH($B294,'KI 2019-20'!$B$9:$B$383,0)))</f>
        <v>0</v>
      </c>
      <c r="W294" s="155">
        <f>_xlfn.IFNA(IF($B294=$B$382,0,INDEX('I.Supplementary 2019-20'!AB$8:AB$191,MATCH($B294,'I.Supplementary 2019-20'!$B$8:$B$191,0))),INDEX('KI 2019-20'!AB$9:AB$383,MATCH($B294,'KI 2019-20'!$B$9:$B$383,0)))</f>
        <v>0</v>
      </c>
      <c r="Y294" s="154">
        <f>_xlfn.IFNA(IF($B294=$B$382,0,INDEX('I.Supplementary 2019-20'!$I$8:$I$191,MATCH($B294,'I.Supplementary 2019-20'!$B$8:$B$191,0))),INDEX('KI 2019-20'!$I$9:$I$383,MATCH($B294,'KI 2019-20'!$B$9:$B$383,0)))</f>
        <v>0</v>
      </c>
      <c r="Z294" s="153">
        <f>_xlfn.IFNA(IF($B294=$B$382,0,INDEX('I.Supplementary 2019-20'!$J$8:$J$191,MATCH($B294,'I.Supplementary 2019-20'!$B$8:$B$191,0))),INDEX('KI 2019-20'!$J$9:$J$383,MATCH($B294,'KI 2019-20'!$B$9:$B$383,0)))</f>
        <v>2.5631299033848438</v>
      </c>
      <c r="AA294" s="155">
        <f>_xlfn.IFNA(IF($B294=$B$382,0,INDEX('I.Supplementary 2019-20'!$H$8:$H$191,MATCH($B294,'I.Supplementary 2019-20'!$B$8:$B$191,0))),INDEX('KI 2019-20'!$H$9:$H$383,MATCH($B294,'KI 2019-20'!$B$9:$B$383,0)))</f>
        <v>2.5631299033848438</v>
      </c>
      <c r="AC294" s="156">
        <f>I294*('Other inputs'!$C$6/'Other inputs'!$C$5)</f>
        <v>0</v>
      </c>
      <c r="AD294" s="149">
        <f>IF(B294=$B$35,J294*('Other inputs'!$C$6/'Other inputs'!$C$5)-('Other inputs'!$C$18/1000000),J294*('Other inputs'!$C$6/'Other inputs'!$C$5))</f>
        <v>0</v>
      </c>
      <c r="AE294" s="149">
        <f>K294*('Other inputs'!$C$6/'Other inputs'!$C$5)</f>
        <v>0</v>
      </c>
      <c r="AF294" s="149">
        <f>L294*('Other inputs'!$C$6/'Other inputs'!$C$5)</f>
        <v>0</v>
      </c>
      <c r="AG294" s="188">
        <f>M294*('Other inputs'!$C$6/'Other inputs'!$C$5)</f>
        <v>0</v>
      </c>
      <c r="AH294" s="149">
        <f>N294*('Other inputs'!$C$6/'Other inputs'!$C$5)</f>
        <v>0</v>
      </c>
      <c r="AI294" s="149">
        <f>O294*('Other inputs'!$C$6/'Other inputs'!$C$5)</f>
        <v>2.6048916940713585</v>
      </c>
      <c r="AJ294" s="149">
        <f>P294*('Other inputs'!$C$6/'Other inputs'!$C$5)</f>
        <v>0</v>
      </c>
      <c r="AK294" s="149">
        <f>Q294*('Other inputs'!$C$6/'Other inputs'!$C$5)</f>
        <v>0</v>
      </c>
      <c r="AL294" s="188">
        <f>R294*('Other inputs'!$C$6/'Other inputs'!$C$5)</f>
        <v>0</v>
      </c>
      <c r="AM294" s="156">
        <f t="shared" si="60"/>
        <v>0</v>
      </c>
      <c r="AN294" s="149">
        <f t="shared" si="61"/>
        <v>2.6048916940713585</v>
      </c>
      <c r="AO294" s="149">
        <f t="shared" si="62"/>
        <v>0</v>
      </c>
      <c r="AP294" s="149">
        <f t="shared" si="63"/>
        <v>0</v>
      </c>
      <c r="AQ294" s="188">
        <f t="shared" si="64"/>
        <v>0</v>
      </c>
      <c r="AR294" s="149"/>
      <c r="AS294" s="156">
        <f>IF(D294=$C$171,'Other inputs'!$C$12/1000000,SUM(AC294:AG294))</f>
        <v>0</v>
      </c>
      <c r="AT294" s="200">
        <f>IF(D294=$C$171,$Z$171*('Other inputs'!$C$6/'Other inputs'!$C$5),SUM(AH294:AL294))</f>
        <v>2.6048916940713585</v>
      </c>
      <c r="AU294" s="210">
        <f t="shared" si="65"/>
        <v>2.6048916940713585</v>
      </c>
      <c r="AV294" s="214"/>
      <c r="AW294" s="199">
        <f>IF($G294=1,0,AC294*('Other inputs'!$F$6/'Other inputs'!$F$5))</f>
        <v>0</v>
      </c>
      <c r="AX294" s="200">
        <f>IF($G294=1,0,AD294*('Other inputs'!$F$6/'Other inputs'!$F$5))</f>
        <v>0</v>
      </c>
      <c r="AY294" s="200">
        <f>IF($G294=1,0,AE294*('Other inputs'!$F$6/'Other inputs'!$F$5))</f>
        <v>0</v>
      </c>
      <c r="AZ294" s="200">
        <f>IF($G294=1,0,AF294*('Other inputs'!$F$6/'Other inputs'!$F$5))</f>
        <v>0</v>
      </c>
      <c r="BA294" s="200">
        <f>IF($G294=1,0,AG294*('Other inputs'!$F$6/'Other inputs'!$F$5))</f>
        <v>0</v>
      </c>
      <c r="BB294" s="199">
        <f>IF($G294=1,0,AH294*('Other inputs'!$C$7/'Other inputs'!$C$6))</f>
        <v>0</v>
      </c>
      <c r="BC294" s="200">
        <f>IF($G294=1,0,AI294*('Other inputs'!$C$7/'Other inputs'!$C$6))</f>
        <v>2.6048916940713585</v>
      </c>
      <c r="BD294" s="200">
        <f>IF($G294=1,0,AJ294*('Other inputs'!$C$7/'Other inputs'!$C$6))</f>
        <v>0</v>
      </c>
      <c r="BE294" s="200">
        <f>IF($G294=1,0,AK294*('Other inputs'!$C$7/'Other inputs'!$C$6))</f>
        <v>0</v>
      </c>
      <c r="BF294" s="200">
        <f>IF($G294=1,0,AL294*('Other inputs'!$C$7/'Other inputs'!$C$6))</f>
        <v>0</v>
      </c>
      <c r="BG294" s="199">
        <f t="shared" si="66"/>
        <v>0</v>
      </c>
      <c r="BH294" s="200">
        <f t="shared" si="67"/>
        <v>2.6048916940713585</v>
      </c>
      <c r="BI294" s="200">
        <f t="shared" si="68"/>
        <v>0</v>
      </c>
      <c r="BJ294" s="200">
        <f t="shared" si="69"/>
        <v>0</v>
      </c>
      <c r="BK294" s="210">
        <f t="shared" si="70"/>
        <v>0</v>
      </c>
      <c r="BL294" s="200"/>
      <c r="BM294" s="199">
        <f>IF(D294=C$171,'Other inputs'!$C$13/1000000,SUM(AW294:BA294))</f>
        <v>0</v>
      </c>
      <c r="BN294" s="200">
        <f>IF(B294=$B$171,$AT$171*('Other inputs'!$C$7/'Other inputs'!$C$6),SUM(BB294:BF294))</f>
        <v>2.6048916940713585</v>
      </c>
      <c r="BO294" s="188">
        <f t="shared" si="71"/>
        <v>2.6048916940713585</v>
      </c>
    </row>
    <row r="295" spans="2:67">
      <c r="B295" s="121" t="str">
        <f>'KI 2019-20'!B296</f>
        <v>E2342</v>
      </c>
      <c r="C295" s="160" t="str">
        <f t="shared" si="58"/>
        <v>E2342</v>
      </c>
      <c r="D295" s="160" t="str">
        <f t="shared" si="59"/>
        <v>E2342</v>
      </c>
      <c r="E295" t="str">
        <f>INDEX('KI 2019-20'!D$9:D$383,MATCH($B295,'KI 2019-20'!$B$9:$B$383,0))</f>
        <v>SD</v>
      </c>
      <c r="F295" t="str">
        <f>INDEX('KI 2019-20'!E$9:E$383,MATCH($B295,'KI 2019-20'!$B$9:$B$383,0))</f>
        <v>P1909</v>
      </c>
      <c r="G295" s="119">
        <v>0</v>
      </c>
      <c r="H295" s="120" t="str">
        <f>INDEX('KI 2019-20'!F$9:F$383,MATCH($B295,'KI 2019-20'!$B$9:$B$383,0))</f>
        <v>South Ribble</v>
      </c>
      <c r="I295" s="154">
        <f>_xlfn.IFNA(IF($B295=$B$382,0,INDEX('I.Supplementary 2019-20'!N$8:N$191,MATCH($B295,'I.Supplementary 2019-20'!$B$8:$B$191,0))),INDEX('KI 2019-20'!N$9:N$383,MATCH($B295,'KI 2019-20'!$B$9:$B$383,0)))</f>
        <v>0</v>
      </c>
      <c r="J295" s="153">
        <f>_xlfn.IFNA(IF($B295=$B$382,0,INDEX('I.Supplementary 2019-20'!O$8:O$191,MATCH($B295,'I.Supplementary 2019-20'!$B$8:$B$191,0))),INDEX('KI 2019-20'!O$9:O$383,MATCH($B295,'KI 2019-20'!$B$9:$B$383,0)))</f>
        <v>0</v>
      </c>
      <c r="K295" s="153">
        <f>_xlfn.IFNA(IF($B295=$B$382,0,INDEX('I.Supplementary 2019-20'!P$8:P$191,MATCH($B295,'I.Supplementary 2019-20'!$B$8:$B$191,0))),INDEX('KI 2019-20'!P$9:P$383,MATCH($B295,'KI 2019-20'!$B$9:$B$383,0)))</f>
        <v>0</v>
      </c>
      <c r="L295" s="153">
        <f>_xlfn.IFNA(IF($B295=$B$382,0,INDEX('I.Supplementary 2019-20'!Q$8:Q$191,MATCH($B295,'I.Supplementary 2019-20'!$B$8:$B$191,0))),INDEX('KI 2019-20'!Q$9:Q$383,MATCH($B295,'KI 2019-20'!$B$9:$B$383,0)))</f>
        <v>0</v>
      </c>
      <c r="M295" s="155">
        <f>_xlfn.IFNA(IF($B295=$B$382,0,INDEX('I.Supplementary 2019-20'!R$8:R$191,MATCH($B295,'I.Supplementary 2019-20'!$B$8:$B$191,0))),INDEX('KI 2019-20'!R$9:R$383,MATCH($B295,'KI 2019-20'!$B$9:$B$383,0)))</f>
        <v>0</v>
      </c>
      <c r="N295" s="153">
        <f>_xlfn.IFNA(IF($B295=$B$382,0,INDEX('I.Supplementary 2019-20'!S$8:S$191,MATCH($B295,'I.Supplementary 2019-20'!$B$8:$B$191,0))),INDEX('KI 2019-20'!S$9:S$383,MATCH($B295,'KI 2019-20'!$B$9:$B$383,0)))</f>
        <v>0</v>
      </c>
      <c r="O295" s="153">
        <f>_xlfn.IFNA(IF($B295=$B$382,0,INDEX('I.Supplementary 2019-20'!T$8:T$191,MATCH($B295,'I.Supplementary 2019-20'!$B$8:$B$191,0))),INDEX('KI 2019-20'!T$9:T$383,MATCH($B295,'KI 2019-20'!$B$9:$B$383,0)))</f>
        <v>2.3088297374317994</v>
      </c>
      <c r="P295" s="153">
        <f>_xlfn.IFNA(IF($B295=$B$382,0,INDEX('I.Supplementary 2019-20'!U$8:U$191,MATCH($B295,'I.Supplementary 2019-20'!$B$8:$B$191,0))),INDEX('KI 2019-20'!U$9:U$383,MATCH($B295,'KI 2019-20'!$B$9:$B$383,0)))</f>
        <v>0</v>
      </c>
      <c r="Q295" s="153">
        <f>_xlfn.IFNA(IF($B295=$B$382,0,INDEX('I.Supplementary 2019-20'!V$8:V$191,MATCH($B295,'I.Supplementary 2019-20'!$B$8:$B$191,0))),INDEX('KI 2019-20'!V$9:V$383,MATCH($B295,'KI 2019-20'!$B$9:$B$383,0)))</f>
        <v>0</v>
      </c>
      <c r="R295" s="155">
        <f>_xlfn.IFNA(IF($B295=$B$382,0,INDEX('I.Supplementary 2019-20'!W$8:W$191,MATCH($B295,'I.Supplementary 2019-20'!$B$8:$B$191,0))),INDEX('KI 2019-20'!W$9:W$383,MATCH($B295,'KI 2019-20'!$B$9:$B$383,0)))</f>
        <v>0</v>
      </c>
      <c r="S295" s="153">
        <f>_xlfn.IFNA(IF($B295=$B$382,0,INDEX('I.Supplementary 2019-20'!X$8:X$191,MATCH($B295,'I.Supplementary 2019-20'!$B$8:$B$191,0))),INDEX('KI 2019-20'!X$9:X$383,MATCH($B295,'KI 2019-20'!$B$9:$B$383,0)))</f>
        <v>0</v>
      </c>
      <c r="T295" s="153">
        <f>_xlfn.IFNA(IF($B295=$B$382,0,INDEX('I.Supplementary 2019-20'!Y$8:Y$191,MATCH($B295,'I.Supplementary 2019-20'!$B$8:$B$191,0))),INDEX('KI 2019-20'!Y$9:Y$383,MATCH($B295,'KI 2019-20'!$B$9:$B$383,0)))</f>
        <v>2.3088297374317994</v>
      </c>
      <c r="U295" s="153">
        <f>_xlfn.IFNA(IF($B295=$B$382,0,INDEX('I.Supplementary 2019-20'!Z$8:Z$191,MATCH($B295,'I.Supplementary 2019-20'!$B$8:$B$191,0))),INDEX('KI 2019-20'!Z$9:Z$383,MATCH($B295,'KI 2019-20'!$B$9:$B$383,0)))</f>
        <v>0</v>
      </c>
      <c r="V295" s="153">
        <f>_xlfn.IFNA(IF($B295=$B$382,0,INDEX('I.Supplementary 2019-20'!AA$8:AA$191,MATCH($B295,'I.Supplementary 2019-20'!$B$8:$B$191,0))),INDEX('KI 2019-20'!AA$9:AA$383,MATCH($B295,'KI 2019-20'!$B$9:$B$383,0)))</f>
        <v>0</v>
      </c>
      <c r="W295" s="155">
        <f>_xlfn.IFNA(IF($B295=$B$382,0,INDEX('I.Supplementary 2019-20'!AB$8:AB$191,MATCH($B295,'I.Supplementary 2019-20'!$B$8:$B$191,0))),INDEX('KI 2019-20'!AB$9:AB$383,MATCH($B295,'KI 2019-20'!$B$9:$B$383,0)))</f>
        <v>0</v>
      </c>
      <c r="Y295" s="154">
        <f>_xlfn.IFNA(IF($B295=$B$382,0,INDEX('I.Supplementary 2019-20'!$I$8:$I$191,MATCH($B295,'I.Supplementary 2019-20'!$B$8:$B$191,0))),INDEX('KI 2019-20'!$I$9:$I$383,MATCH($B295,'KI 2019-20'!$B$9:$B$383,0)))</f>
        <v>0</v>
      </c>
      <c r="Z295" s="153">
        <f>_xlfn.IFNA(IF($B295=$B$382,0,INDEX('I.Supplementary 2019-20'!$J$8:$J$191,MATCH($B295,'I.Supplementary 2019-20'!$B$8:$B$191,0))),INDEX('KI 2019-20'!$J$9:$J$383,MATCH($B295,'KI 2019-20'!$B$9:$B$383,0)))</f>
        <v>2.3088297374317994</v>
      </c>
      <c r="AA295" s="155">
        <f>_xlfn.IFNA(IF($B295=$B$382,0,INDEX('I.Supplementary 2019-20'!$H$8:$H$191,MATCH($B295,'I.Supplementary 2019-20'!$B$8:$B$191,0))),INDEX('KI 2019-20'!$H$9:$H$383,MATCH($B295,'KI 2019-20'!$B$9:$B$383,0)))</f>
        <v>2.3088297374317994</v>
      </c>
      <c r="AC295" s="156">
        <f>I295*('Other inputs'!$C$6/'Other inputs'!$C$5)</f>
        <v>0</v>
      </c>
      <c r="AD295" s="149">
        <f>IF(B295=$B$35,J295*('Other inputs'!$C$6/'Other inputs'!$C$5)-('Other inputs'!$C$18/1000000),J295*('Other inputs'!$C$6/'Other inputs'!$C$5))</f>
        <v>0</v>
      </c>
      <c r="AE295" s="149">
        <f>K295*('Other inputs'!$C$6/'Other inputs'!$C$5)</f>
        <v>0</v>
      </c>
      <c r="AF295" s="149">
        <f>L295*('Other inputs'!$C$6/'Other inputs'!$C$5)</f>
        <v>0</v>
      </c>
      <c r="AG295" s="188">
        <f>M295*('Other inputs'!$C$6/'Other inputs'!$C$5)</f>
        <v>0</v>
      </c>
      <c r="AH295" s="149">
        <f>N295*('Other inputs'!$C$6/'Other inputs'!$C$5)</f>
        <v>0</v>
      </c>
      <c r="AI295" s="149">
        <f>O295*('Other inputs'!$C$6/'Other inputs'!$C$5)</f>
        <v>2.3464481445589978</v>
      </c>
      <c r="AJ295" s="149">
        <f>P295*('Other inputs'!$C$6/'Other inputs'!$C$5)</f>
        <v>0</v>
      </c>
      <c r="AK295" s="149">
        <f>Q295*('Other inputs'!$C$6/'Other inputs'!$C$5)</f>
        <v>0</v>
      </c>
      <c r="AL295" s="188">
        <f>R295*('Other inputs'!$C$6/'Other inputs'!$C$5)</f>
        <v>0</v>
      </c>
      <c r="AM295" s="156">
        <f t="shared" si="60"/>
        <v>0</v>
      </c>
      <c r="AN295" s="149">
        <f t="shared" si="61"/>
        <v>2.3464481445589978</v>
      </c>
      <c r="AO295" s="149">
        <f t="shared" si="62"/>
        <v>0</v>
      </c>
      <c r="AP295" s="149">
        <f t="shared" si="63"/>
        <v>0</v>
      </c>
      <c r="AQ295" s="188">
        <f t="shared" si="64"/>
        <v>0</v>
      </c>
      <c r="AR295" s="149"/>
      <c r="AS295" s="156">
        <f>IF(D295=$C$171,'Other inputs'!$C$12/1000000,SUM(AC295:AG295))</f>
        <v>0</v>
      </c>
      <c r="AT295" s="200">
        <f>IF(D295=$C$171,$Z$171*('Other inputs'!$C$6/'Other inputs'!$C$5),SUM(AH295:AL295))</f>
        <v>2.3464481445589978</v>
      </c>
      <c r="AU295" s="210">
        <f t="shared" si="65"/>
        <v>2.3464481445589978</v>
      </c>
      <c r="AV295" s="214"/>
      <c r="AW295" s="199">
        <f>IF($G295=1,0,AC295*('Other inputs'!$F$6/'Other inputs'!$F$5))</f>
        <v>0</v>
      </c>
      <c r="AX295" s="200">
        <f>IF($G295=1,0,AD295*('Other inputs'!$F$6/'Other inputs'!$F$5))</f>
        <v>0</v>
      </c>
      <c r="AY295" s="200">
        <f>IF($G295=1,0,AE295*('Other inputs'!$F$6/'Other inputs'!$F$5))</f>
        <v>0</v>
      </c>
      <c r="AZ295" s="200">
        <f>IF($G295=1,0,AF295*('Other inputs'!$F$6/'Other inputs'!$F$5))</f>
        <v>0</v>
      </c>
      <c r="BA295" s="200">
        <f>IF($G295=1,0,AG295*('Other inputs'!$F$6/'Other inputs'!$F$5))</f>
        <v>0</v>
      </c>
      <c r="BB295" s="199">
        <f>IF($G295=1,0,AH295*('Other inputs'!$C$7/'Other inputs'!$C$6))</f>
        <v>0</v>
      </c>
      <c r="BC295" s="200">
        <f>IF($G295=1,0,AI295*('Other inputs'!$C$7/'Other inputs'!$C$6))</f>
        <v>2.3464481445589978</v>
      </c>
      <c r="BD295" s="200">
        <f>IF($G295=1,0,AJ295*('Other inputs'!$C$7/'Other inputs'!$C$6))</f>
        <v>0</v>
      </c>
      <c r="BE295" s="200">
        <f>IF($G295=1,0,AK295*('Other inputs'!$C$7/'Other inputs'!$C$6))</f>
        <v>0</v>
      </c>
      <c r="BF295" s="200">
        <f>IF($G295=1,0,AL295*('Other inputs'!$C$7/'Other inputs'!$C$6))</f>
        <v>0</v>
      </c>
      <c r="BG295" s="199">
        <f t="shared" si="66"/>
        <v>0</v>
      </c>
      <c r="BH295" s="200">
        <f t="shared" si="67"/>
        <v>2.3464481445589978</v>
      </c>
      <c r="BI295" s="200">
        <f t="shared" si="68"/>
        <v>0</v>
      </c>
      <c r="BJ295" s="200">
        <f t="shared" si="69"/>
        <v>0</v>
      </c>
      <c r="BK295" s="210">
        <f t="shared" si="70"/>
        <v>0</v>
      </c>
      <c r="BL295" s="200"/>
      <c r="BM295" s="199">
        <f>IF(D295=C$171,'Other inputs'!$C$13/1000000,SUM(AW295:BA295))</f>
        <v>0</v>
      </c>
      <c r="BN295" s="200">
        <f>IF(B295=$B$171,$AT$171*('Other inputs'!$C$7/'Other inputs'!$C$6),SUM(BB295:BF295))</f>
        <v>2.3464481445589978</v>
      </c>
      <c r="BO295" s="188">
        <f t="shared" si="71"/>
        <v>2.3464481445589978</v>
      </c>
    </row>
    <row r="296" spans="2:67">
      <c r="B296" s="121" t="str">
        <f>'KI 2019-20'!B297</f>
        <v>E3334</v>
      </c>
      <c r="C296" s="160" t="str">
        <f t="shared" si="58"/>
        <v>E3334</v>
      </c>
      <c r="D296" s="160" t="str">
        <f t="shared" si="59"/>
        <v>E3334</v>
      </c>
      <c r="E296" t="str">
        <f>INDEX('KI 2019-20'!D$9:D$383,MATCH($B296,'KI 2019-20'!$B$9:$B$383,0))</f>
        <v>SD</v>
      </c>
      <c r="F296" t="str">
        <f>INDEX('KI 2019-20'!E$9:E$383,MATCH($B296,'KI 2019-20'!$B$9:$B$383,0))</f>
        <v>P1911</v>
      </c>
      <c r="G296" s="119">
        <v>0</v>
      </c>
      <c r="H296" s="120" t="str">
        <f>INDEX('KI 2019-20'!F$9:F$383,MATCH($B296,'KI 2019-20'!$B$9:$B$383,0))</f>
        <v>South Somerset</v>
      </c>
      <c r="I296" s="154">
        <f>_xlfn.IFNA(IF($B296=$B$382,0,INDEX('I.Supplementary 2019-20'!N$8:N$191,MATCH($B296,'I.Supplementary 2019-20'!$B$8:$B$191,0))),INDEX('KI 2019-20'!N$9:N$383,MATCH($B296,'KI 2019-20'!$B$9:$B$383,0)))</f>
        <v>0</v>
      </c>
      <c r="J296" s="153">
        <f>_xlfn.IFNA(IF($B296=$B$382,0,INDEX('I.Supplementary 2019-20'!O$8:O$191,MATCH($B296,'I.Supplementary 2019-20'!$B$8:$B$191,0))),INDEX('KI 2019-20'!O$9:O$383,MATCH($B296,'KI 2019-20'!$B$9:$B$383,0)))</f>
        <v>0</v>
      </c>
      <c r="K296" s="153">
        <f>_xlfn.IFNA(IF($B296=$B$382,0,INDEX('I.Supplementary 2019-20'!P$8:P$191,MATCH($B296,'I.Supplementary 2019-20'!$B$8:$B$191,0))),INDEX('KI 2019-20'!P$9:P$383,MATCH($B296,'KI 2019-20'!$B$9:$B$383,0)))</f>
        <v>0</v>
      </c>
      <c r="L296" s="153">
        <f>_xlfn.IFNA(IF($B296=$B$382,0,INDEX('I.Supplementary 2019-20'!Q$8:Q$191,MATCH($B296,'I.Supplementary 2019-20'!$B$8:$B$191,0))),INDEX('KI 2019-20'!Q$9:Q$383,MATCH($B296,'KI 2019-20'!$B$9:$B$383,0)))</f>
        <v>0</v>
      </c>
      <c r="M296" s="155">
        <f>_xlfn.IFNA(IF($B296=$B$382,0,INDEX('I.Supplementary 2019-20'!R$8:R$191,MATCH($B296,'I.Supplementary 2019-20'!$B$8:$B$191,0))),INDEX('KI 2019-20'!R$9:R$383,MATCH($B296,'KI 2019-20'!$B$9:$B$383,0)))</f>
        <v>0</v>
      </c>
      <c r="N296" s="153">
        <f>_xlfn.IFNA(IF($B296=$B$382,0,INDEX('I.Supplementary 2019-20'!S$8:S$191,MATCH($B296,'I.Supplementary 2019-20'!$B$8:$B$191,0))),INDEX('KI 2019-20'!S$9:S$383,MATCH($B296,'KI 2019-20'!$B$9:$B$383,0)))</f>
        <v>0</v>
      </c>
      <c r="O296" s="153">
        <f>_xlfn.IFNA(IF($B296=$B$382,0,INDEX('I.Supplementary 2019-20'!T$8:T$191,MATCH($B296,'I.Supplementary 2019-20'!$B$8:$B$191,0))),INDEX('KI 2019-20'!T$9:T$383,MATCH($B296,'KI 2019-20'!$B$9:$B$383,0)))</f>
        <v>3.6084326318838804</v>
      </c>
      <c r="P296" s="153">
        <f>_xlfn.IFNA(IF($B296=$B$382,0,INDEX('I.Supplementary 2019-20'!U$8:U$191,MATCH($B296,'I.Supplementary 2019-20'!$B$8:$B$191,0))),INDEX('KI 2019-20'!U$9:U$383,MATCH($B296,'KI 2019-20'!$B$9:$B$383,0)))</f>
        <v>0</v>
      </c>
      <c r="Q296" s="153">
        <f>_xlfn.IFNA(IF($B296=$B$382,0,INDEX('I.Supplementary 2019-20'!V$8:V$191,MATCH($B296,'I.Supplementary 2019-20'!$B$8:$B$191,0))),INDEX('KI 2019-20'!V$9:V$383,MATCH($B296,'KI 2019-20'!$B$9:$B$383,0)))</f>
        <v>0</v>
      </c>
      <c r="R296" s="155">
        <f>_xlfn.IFNA(IF($B296=$B$382,0,INDEX('I.Supplementary 2019-20'!W$8:W$191,MATCH($B296,'I.Supplementary 2019-20'!$B$8:$B$191,0))),INDEX('KI 2019-20'!W$9:W$383,MATCH($B296,'KI 2019-20'!$B$9:$B$383,0)))</f>
        <v>0</v>
      </c>
      <c r="S296" s="153">
        <f>_xlfn.IFNA(IF($B296=$B$382,0,INDEX('I.Supplementary 2019-20'!X$8:X$191,MATCH($B296,'I.Supplementary 2019-20'!$B$8:$B$191,0))),INDEX('KI 2019-20'!X$9:X$383,MATCH($B296,'KI 2019-20'!$B$9:$B$383,0)))</f>
        <v>0</v>
      </c>
      <c r="T296" s="153">
        <f>_xlfn.IFNA(IF($B296=$B$382,0,INDEX('I.Supplementary 2019-20'!Y$8:Y$191,MATCH($B296,'I.Supplementary 2019-20'!$B$8:$B$191,0))),INDEX('KI 2019-20'!Y$9:Y$383,MATCH($B296,'KI 2019-20'!$B$9:$B$383,0)))</f>
        <v>3.6084326318838804</v>
      </c>
      <c r="U296" s="153">
        <f>_xlfn.IFNA(IF($B296=$B$382,0,INDEX('I.Supplementary 2019-20'!Z$8:Z$191,MATCH($B296,'I.Supplementary 2019-20'!$B$8:$B$191,0))),INDEX('KI 2019-20'!Z$9:Z$383,MATCH($B296,'KI 2019-20'!$B$9:$B$383,0)))</f>
        <v>0</v>
      </c>
      <c r="V296" s="153">
        <f>_xlfn.IFNA(IF($B296=$B$382,0,INDEX('I.Supplementary 2019-20'!AA$8:AA$191,MATCH($B296,'I.Supplementary 2019-20'!$B$8:$B$191,0))),INDEX('KI 2019-20'!AA$9:AA$383,MATCH($B296,'KI 2019-20'!$B$9:$B$383,0)))</f>
        <v>0</v>
      </c>
      <c r="W296" s="155">
        <f>_xlfn.IFNA(IF($B296=$B$382,0,INDEX('I.Supplementary 2019-20'!AB$8:AB$191,MATCH($B296,'I.Supplementary 2019-20'!$B$8:$B$191,0))),INDEX('KI 2019-20'!AB$9:AB$383,MATCH($B296,'KI 2019-20'!$B$9:$B$383,0)))</f>
        <v>0</v>
      </c>
      <c r="Y296" s="154">
        <f>_xlfn.IFNA(IF($B296=$B$382,0,INDEX('I.Supplementary 2019-20'!$I$8:$I$191,MATCH($B296,'I.Supplementary 2019-20'!$B$8:$B$191,0))),INDEX('KI 2019-20'!$I$9:$I$383,MATCH($B296,'KI 2019-20'!$B$9:$B$383,0)))</f>
        <v>0</v>
      </c>
      <c r="Z296" s="153">
        <f>_xlfn.IFNA(IF($B296=$B$382,0,INDEX('I.Supplementary 2019-20'!$J$8:$J$191,MATCH($B296,'I.Supplementary 2019-20'!$B$8:$B$191,0))),INDEX('KI 2019-20'!$J$9:$J$383,MATCH($B296,'KI 2019-20'!$B$9:$B$383,0)))</f>
        <v>3.6084326318838804</v>
      </c>
      <c r="AA296" s="155">
        <f>_xlfn.IFNA(IF($B296=$B$382,0,INDEX('I.Supplementary 2019-20'!$H$8:$H$191,MATCH($B296,'I.Supplementary 2019-20'!$B$8:$B$191,0))),INDEX('KI 2019-20'!$H$9:$H$383,MATCH($B296,'KI 2019-20'!$B$9:$B$383,0)))</f>
        <v>3.6084326318838804</v>
      </c>
      <c r="AC296" s="156">
        <f>I296*('Other inputs'!$C$6/'Other inputs'!$C$5)</f>
        <v>0</v>
      </c>
      <c r="AD296" s="149">
        <f>IF(B296=$B$35,J296*('Other inputs'!$C$6/'Other inputs'!$C$5)-('Other inputs'!$C$18/1000000),J296*('Other inputs'!$C$6/'Other inputs'!$C$5))</f>
        <v>0</v>
      </c>
      <c r="AE296" s="149">
        <f>K296*('Other inputs'!$C$6/'Other inputs'!$C$5)</f>
        <v>0</v>
      </c>
      <c r="AF296" s="149">
        <f>L296*('Other inputs'!$C$6/'Other inputs'!$C$5)</f>
        <v>0</v>
      </c>
      <c r="AG296" s="188">
        <f>M296*('Other inputs'!$C$6/'Other inputs'!$C$5)</f>
        <v>0</v>
      </c>
      <c r="AH296" s="149">
        <f>N296*('Other inputs'!$C$6/'Other inputs'!$C$5)</f>
        <v>0</v>
      </c>
      <c r="AI296" s="149">
        <f>O296*('Other inputs'!$C$6/'Other inputs'!$C$5)</f>
        <v>3.6672258315887096</v>
      </c>
      <c r="AJ296" s="149">
        <f>P296*('Other inputs'!$C$6/'Other inputs'!$C$5)</f>
        <v>0</v>
      </c>
      <c r="AK296" s="149">
        <f>Q296*('Other inputs'!$C$6/'Other inputs'!$C$5)</f>
        <v>0</v>
      </c>
      <c r="AL296" s="188">
        <f>R296*('Other inputs'!$C$6/'Other inputs'!$C$5)</f>
        <v>0</v>
      </c>
      <c r="AM296" s="156">
        <f t="shared" si="60"/>
        <v>0</v>
      </c>
      <c r="AN296" s="149">
        <f t="shared" si="61"/>
        <v>3.6672258315887096</v>
      </c>
      <c r="AO296" s="149">
        <f t="shared" si="62"/>
        <v>0</v>
      </c>
      <c r="AP296" s="149">
        <f t="shared" si="63"/>
        <v>0</v>
      </c>
      <c r="AQ296" s="188">
        <f t="shared" si="64"/>
        <v>0</v>
      </c>
      <c r="AR296" s="149"/>
      <c r="AS296" s="156">
        <f>IF(D296=$C$171,'Other inputs'!$C$12/1000000,SUM(AC296:AG296))</f>
        <v>0</v>
      </c>
      <c r="AT296" s="200">
        <f>IF(D296=$C$171,$Z$171*('Other inputs'!$C$6/'Other inputs'!$C$5),SUM(AH296:AL296))</f>
        <v>3.6672258315887096</v>
      </c>
      <c r="AU296" s="210">
        <f t="shared" si="65"/>
        <v>3.6672258315887096</v>
      </c>
      <c r="AV296" s="214"/>
      <c r="AW296" s="199">
        <f>IF($G296=1,0,AC296*('Other inputs'!$F$6/'Other inputs'!$F$5))</f>
        <v>0</v>
      </c>
      <c r="AX296" s="200">
        <f>IF($G296=1,0,AD296*('Other inputs'!$F$6/'Other inputs'!$F$5))</f>
        <v>0</v>
      </c>
      <c r="AY296" s="200">
        <f>IF($G296=1,0,AE296*('Other inputs'!$F$6/'Other inputs'!$F$5))</f>
        <v>0</v>
      </c>
      <c r="AZ296" s="200">
        <f>IF($G296=1,0,AF296*('Other inputs'!$F$6/'Other inputs'!$F$5))</f>
        <v>0</v>
      </c>
      <c r="BA296" s="200">
        <f>IF($G296=1,0,AG296*('Other inputs'!$F$6/'Other inputs'!$F$5))</f>
        <v>0</v>
      </c>
      <c r="BB296" s="199">
        <f>IF($G296=1,0,AH296*('Other inputs'!$C$7/'Other inputs'!$C$6))</f>
        <v>0</v>
      </c>
      <c r="BC296" s="200">
        <f>IF($G296=1,0,AI296*('Other inputs'!$C$7/'Other inputs'!$C$6))</f>
        <v>3.6672258315887096</v>
      </c>
      <c r="BD296" s="200">
        <f>IF($G296=1,0,AJ296*('Other inputs'!$C$7/'Other inputs'!$C$6))</f>
        <v>0</v>
      </c>
      <c r="BE296" s="200">
        <f>IF($G296=1,0,AK296*('Other inputs'!$C$7/'Other inputs'!$C$6))</f>
        <v>0</v>
      </c>
      <c r="BF296" s="200">
        <f>IF($G296=1,0,AL296*('Other inputs'!$C$7/'Other inputs'!$C$6))</f>
        <v>0</v>
      </c>
      <c r="BG296" s="199">
        <f t="shared" si="66"/>
        <v>0</v>
      </c>
      <c r="BH296" s="200">
        <f t="shared" si="67"/>
        <v>3.6672258315887096</v>
      </c>
      <c r="BI296" s="200">
        <f t="shared" si="68"/>
        <v>0</v>
      </c>
      <c r="BJ296" s="200">
        <f t="shared" si="69"/>
        <v>0</v>
      </c>
      <c r="BK296" s="210">
        <f t="shared" si="70"/>
        <v>0</v>
      </c>
      <c r="BL296" s="200"/>
      <c r="BM296" s="199">
        <f>IF(D296=C$171,'Other inputs'!$C$13/1000000,SUM(AW296:BA296))</f>
        <v>0</v>
      </c>
      <c r="BN296" s="200">
        <f>IF(B296=$B$171,$AT$171*('Other inputs'!$C$7/'Other inputs'!$C$6),SUM(BB296:BF296))</f>
        <v>3.6672258315887096</v>
      </c>
      <c r="BO296" s="188">
        <f t="shared" si="71"/>
        <v>3.6672258315887096</v>
      </c>
    </row>
    <row r="297" spans="2:67">
      <c r="B297" s="121" t="str">
        <f>'KI 2019-20'!B298</f>
        <v>E3435</v>
      </c>
      <c r="C297" s="160" t="str">
        <f t="shared" si="58"/>
        <v>E3435</v>
      </c>
      <c r="D297" s="160" t="str">
        <f t="shared" si="59"/>
        <v>E3435</v>
      </c>
      <c r="E297" t="str">
        <f>INDEX('KI 2019-20'!D$9:D$383,MATCH($B297,'KI 2019-20'!$B$9:$B$383,0))</f>
        <v>SD</v>
      </c>
      <c r="F297" t="str">
        <f>INDEX('KI 2019-20'!E$9:E$383,MATCH($B297,'KI 2019-20'!$B$9:$B$383,0))</f>
        <v>P1902</v>
      </c>
      <c r="G297" s="119">
        <v>0</v>
      </c>
      <c r="H297" s="120" t="str">
        <f>INDEX('KI 2019-20'!F$9:F$383,MATCH($B297,'KI 2019-20'!$B$9:$B$383,0))</f>
        <v>South Staffordshire</v>
      </c>
      <c r="I297" s="154">
        <f>_xlfn.IFNA(IF($B297=$B$382,0,INDEX('I.Supplementary 2019-20'!N$8:N$191,MATCH($B297,'I.Supplementary 2019-20'!$B$8:$B$191,0))),INDEX('KI 2019-20'!N$9:N$383,MATCH($B297,'KI 2019-20'!$B$9:$B$383,0)))</f>
        <v>0</v>
      </c>
      <c r="J297" s="153">
        <f>_xlfn.IFNA(IF($B297=$B$382,0,INDEX('I.Supplementary 2019-20'!O$8:O$191,MATCH($B297,'I.Supplementary 2019-20'!$B$8:$B$191,0))),INDEX('KI 2019-20'!O$9:O$383,MATCH($B297,'KI 2019-20'!$B$9:$B$383,0)))</f>
        <v>9.3054953692124229E-2</v>
      </c>
      <c r="K297" s="153">
        <f>_xlfn.IFNA(IF($B297=$B$382,0,INDEX('I.Supplementary 2019-20'!P$8:P$191,MATCH($B297,'I.Supplementary 2019-20'!$B$8:$B$191,0))),INDEX('KI 2019-20'!P$9:P$383,MATCH($B297,'KI 2019-20'!$B$9:$B$383,0)))</f>
        <v>0</v>
      </c>
      <c r="L297" s="153">
        <f>_xlfn.IFNA(IF($B297=$B$382,0,INDEX('I.Supplementary 2019-20'!Q$8:Q$191,MATCH($B297,'I.Supplementary 2019-20'!$B$8:$B$191,0))),INDEX('KI 2019-20'!Q$9:Q$383,MATCH($B297,'KI 2019-20'!$B$9:$B$383,0)))</f>
        <v>0</v>
      </c>
      <c r="M297" s="155">
        <f>_xlfn.IFNA(IF($B297=$B$382,0,INDEX('I.Supplementary 2019-20'!R$8:R$191,MATCH($B297,'I.Supplementary 2019-20'!$B$8:$B$191,0))),INDEX('KI 2019-20'!R$9:R$383,MATCH($B297,'KI 2019-20'!$B$9:$B$383,0)))</f>
        <v>0</v>
      </c>
      <c r="N297" s="153">
        <f>_xlfn.IFNA(IF($B297=$B$382,0,INDEX('I.Supplementary 2019-20'!S$8:S$191,MATCH($B297,'I.Supplementary 2019-20'!$B$8:$B$191,0))),INDEX('KI 2019-20'!S$9:S$383,MATCH($B297,'KI 2019-20'!$B$9:$B$383,0)))</f>
        <v>0</v>
      </c>
      <c r="O297" s="153">
        <f>_xlfn.IFNA(IF($B297=$B$382,0,INDEX('I.Supplementary 2019-20'!T$8:T$191,MATCH($B297,'I.Supplementary 2019-20'!$B$8:$B$191,0))),INDEX('KI 2019-20'!T$9:T$383,MATCH($B297,'KI 2019-20'!$B$9:$B$383,0)))</f>
        <v>2.3101995747755528</v>
      </c>
      <c r="P297" s="153">
        <f>_xlfn.IFNA(IF($B297=$B$382,0,INDEX('I.Supplementary 2019-20'!U$8:U$191,MATCH($B297,'I.Supplementary 2019-20'!$B$8:$B$191,0))),INDEX('KI 2019-20'!U$9:U$383,MATCH($B297,'KI 2019-20'!$B$9:$B$383,0)))</f>
        <v>0</v>
      </c>
      <c r="Q297" s="153">
        <f>_xlfn.IFNA(IF($B297=$B$382,0,INDEX('I.Supplementary 2019-20'!V$8:V$191,MATCH($B297,'I.Supplementary 2019-20'!$B$8:$B$191,0))),INDEX('KI 2019-20'!V$9:V$383,MATCH($B297,'KI 2019-20'!$B$9:$B$383,0)))</f>
        <v>0</v>
      </c>
      <c r="R297" s="155">
        <f>_xlfn.IFNA(IF($B297=$B$382,0,INDEX('I.Supplementary 2019-20'!W$8:W$191,MATCH($B297,'I.Supplementary 2019-20'!$B$8:$B$191,0))),INDEX('KI 2019-20'!W$9:W$383,MATCH($B297,'KI 2019-20'!$B$9:$B$383,0)))</f>
        <v>0</v>
      </c>
      <c r="S297" s="153">
        <f>_xlfn.IFNA(IF($B297=$B$382,0,INDEX('I.Supplementary 2019-20'!X$8:X$191,MATCH($B297,'I.Supplementary 2019-20'!$B$8:$B$191,0))),INDEX('KI 2019-20'!X$9:X$383,MATCH($B297,'KI 2019-20'!$B$9:$B$383,0)))</f>
        <v>0</v>
      </c>
      <c r="T297" s="153">
        <f>_xlfn.IFNA(IF($B297=$B$382,0,INDEX('I.Supplementary 2019-20'!Y$8:Y$191,MATCH($B297,'I.Supplementary 2019-20'!$B$8:$B$191,0))),INDEX('KI 2019-20'!Y$9:Y$383,MATCH($B297,'KI 2019-20'!$B$9:$B$383,0)))</f>
        <v>2.4032545284676772</v>
      </c>
      <c r="U297" s="153">
        <f>_xlfn.IFNA(IF($B297=$B$382,0,INDEX('I.Supplementary 2019-20'!Z$8:Z$191,MATCH($B297,'I.Supplementary 2019-20'!$B$8:$B$191,0))),INDEX('KI 2019-20'!Z$9:Z$383,MATCH($B297,'KI 2019-20'!$B$9:$B$383,0)))</f>
        <v>0</v>
      </c>
      <c r="V297" s="153">
        <f>_xlfn.IFNA(IF($B297=$B$382,0,INDEX('I.Supplementary 2019-20'!AA$8:AA$191,MATCH($B297,'I.Supplementary 2019-20'!$B$8:$B$191,0))),INDEX('KI 2019-20'!AA$9:AA$383,MATCH($B297,'KI 2019-20'!$B$9:$B$383,0)))</f>
        <v>0</v>
      </c>
      <c r="W297" s="155">
        <f>_xlfn.IFNA(IF($B297=$B$382,0,INDEX('I.Supplementary 2019-20'!AB$8:AB$191,MATCH($B297,'I.Supplementary 2019-20'!$B$8:$B$191,0))),INDEX('KI 2019-20'!AB$9:AB$383,MATCH($B297,'KI 2019-20'!$B$9:$B$383,0)))</f>
        <v>0</v>
      </c>
      <c r="Y297" s="154">
        <f>_xlfn.IFNA(IF($B297=$B$382,0,INDEX('I.Supplementary 2019-20'!$I$8:$I$191,MATCH($B297,'I.Supplementary 2019-20'!$B$8:$B$191,0))),INDEX('KI 2019-20'!$I$9:$I$383,MATCH($B297,'KI 2019-20'!$B$9:$B$383,0)))</f>
        <v>9.3054953692124229E-2</v>
      </c>
      <c r="Z297" s="153">
        <f>_xlfn.IFNA(IF($B297=$B$382,0,INDEX('I.Supplementary 2019-20'!$J$8:$J$191,MATCH($B297,'I.Supplementary 2019-20'!$B$8:$B$191,0))),INDEX('KI 2019-20'!$J$9:$J$383,MATCH($B297,'KI 2019-20'!$B$9:$B$383,0)))</f>
        <v>2.3101995747755528</v>
      </c>
      <c r="AA297" s="155">
        <f>_xlfn.IFNA(IF($B297=$B$382,0,INDEX('I.Supplementary 2019-20'!$H$8:$H$191,MATCH($B297,'I.Supplementary 2019-20'!$B$8:$B$191,0))),INDEX('KI 2019-20'!$H$9:$H$383,MATCH($B297,'KI 2019-20'!$B$9:$B$383,0)))</f>
        <v>2.4032545284676772</v>
      </c>
      <c r="AC297" s="156">
        <f>I297*('Other inputs'!$C$6/'Other inputs'!$C$5)</f>
        <v>0</v>
      </c>
      <c r="AD297" s="149">
        <f>IF(B297=$B$35,J297*('Other inputs'!$C$6/'Other inputs'!$C$5)-('Other inputs'!$C$18/1000000),J297*('Other inputs'!$C$6/'Other inputs'!$C$5))</f>
        <v>9.4571124017046829E-2</v>
      </c>
      <c r="AE297" s="149">
        <f>K297*('Other inputs'!$C$6/'Other inputs'!$C$5)</f>
        <v>0</v>
      </c>
      <c r="AF297" s="149">
        <f>L297*('Other inputs'!$C$6/'Other inputs'!$C$5)</f>
        <v>0</v>
      </c>
      <c r="AG297" s="188">
        <f>M297*('Other inputs'!$C$6/'Other inputs'!$C$5)</f>
        <v>0</v>
      </c>
      <c r="AH297" s="149">
        <f>N297*('Other inputs'!$C$6/'Other inputs'!$C$5)</f>
        <v>0</v>
      </c>
      <c r="AI297" s="149">
        <f>O297*('Other inputs'!$C$6/'Other inputs'!$C$5)</f>
        <v>2.3478403010448083</v>
      </c>
      <c r="AJ297" s="149">
        <f>P297*('Other inputs'!$C$6/'Other inputs'!$C$5)</f>
        <v>0</v>
      </c>
      <c r="AK297" s="149">
        <f>Q297*('Other inputs'!$C$6/'Other inputs'!$C$5)</f>
        <v>0</v>
      </c>
      <c r="AL297" s="188">
        <f>R297*('Other inputs'!$C$6/'Other inputs'!$C$5)</f>
        <v>0</v>
      </c>
      <c r="AM297" s="156">
        <f t="shared" si="60"/>
        <v>0</v>
      </c>
      <c r="AN297" s="149">
        <f t="shared" si="61"/>
        <v>2.4424114250618554</v>
      </c>
      <c r="AO297" s="149">
        <f t="shared" si="62"/>
        <v>0</v>
      </c>
      <c r="AP297" s="149">
        <f t="shared" si="63"/>
        <v>0</v>
      </c>
      <c r="AQ297" s="188">
        <f t="shared" si="64"/>
        <v>0</v>
      </c>
      <c r="AR297" s="149"/>
      <c r="AS297" s="156">
        <f>IF(D297=$C$171,'Other inputs'!$C$12/1000000,SUM(AC297:AG297))</f>
        <v>9.4571124017046829E-2</v>
      </c>
      <c r="AT297" s="200">
        <f>IF(D297=$C$171,$Z$171*('Other inputs'!$C$6/'Other inputs'!$C$5),SUM(AH297:AL297))</f>
        <v>2.3478403010448083</v>
      </c>
      <c r="AU297" s="210">
        <f t="shared" si="65"/>
        <v>2.4424114250618554</v>
      </c>
      <c r="AV297" s="214"/>
      <c r="AW297" s="199">
        <f>IF($G297=1,0,AC297*('Other inputs'!$F$6/'Other inputs'!$F$5))</f>
        <v>0</v>
      </c>
      <c r="AX297" s="200">
        <f>IF($G297=1,0,AD297*('Other inputs'!$F$6/'Other inputs'!$F$5))</f>
        <v>9.5094097974744773E-2</v>
      </c>
      <c r="AY297" s="200">
        <f>IF($G297=1,0,AE297*('Other inputs'!$F$6/'Other inputs'!$F$5))</f>
        <v>0</v>
      </c>
      <c r="AZ297" s="200">
        <f>IF($G297=1,0,AF297*('Other inputs'!$F$6/'Other inputs'!$F$5))</f>
        <v>0</v>
      </c>
      <c r="BA297" s="200">
        <f>IF($G297=1,0,AG297*('Other inputs'!$F$6/'Other inputs'!$F$5))</f>
        <v>0</v>
      </c>
      <c r="BB297" s="199">
        <f>IF($G297=1,0,AH297*('Other inputs'!$C$7/'Other inputs'!$C$6))</f>
        <v>0</v>
      </c>
      <c r="BC297" s="200">
        <f>IF($G297=1,0,AI297*('Other inputs'!$C$7/'Other inputs'!$C$6))</f>
        <v>2.3478403010448083</v>
      </c>
      <c r="BD297" s="200">
        <f>IF($G297=1,0,AJ297*('Other inputs'!$C$7/'Other inputs'!$C$6))</f>
        <v>0</v>
      </c>
      <c r="BE297" s="200">
        <f>IF($G297=1,0,AK297*('Other inputs'!$C$7/'Other inputs'!$C$6))</f>
        <v>0</v>
      </c>
      <c r="BF297" s="200">
        <f>IF($G297=1,0,AL297*('Other inputs'!$C$7/'Other inputs'!$C$6))</f>
        <v>0</v>
      </c>
      <c r="BG297" s="199">
        <f t="shared" si="66"/>
        <v>0</v>
      </c>
      <c r="BH297" s="200">
        <f t="shared" si="67"/>
        <v>2.4429343990195531</v>
      </c>
      <c r="BI297" s="200">
        <f t="shared" si="68"/>
        <v>0</v>
      </c>
      <c r="BJ297" s="200">
        <f t="shared" si="69"/>
        <v>0</v>
      </c>
      <c r="BK297" s="210">
        <f t="shared" si="70"/>
        <v>0</v>
      </c>
      <c r="BL297" s="200"/>
      <c r="BM297" s="199">
        <f>IF(D297=C$171,'Other inputs'!$C$13/1000000,SUM(AW297:BA297))</f>
        <v>9.5094097974744773E-2</v>
      </c>
      <c r="BN297" s="200">
        <f>IF(B297=$B$171,$AT$171*('Other inputs'!$C$7/'Other inputs'!$C$6),SUM(BB297:BF297))</f>
        <v>2.3478403010448083</v>
      </c>
      <c r="BO297" s="188">
        <f t="shared" si="71"/>
        <v>2.4429343990195531</v>
      </c>
    </row>
    <row r="298" spans="2:67">
      <c r="B298" s="121" t="str">
        <f>'KI 2019-20'!B299</f>
        <v>E4504</v>
      </c>
      <c r="C298" s="160" t="str">
        <f t="shared" si="58"/>
        <v>E4504</v>
      </c>
      <c r="D298" s="160" t="str">
        <f t="shared" si="59"/>
        <v>E4504</v>
      </c>
      <c r="E298" t="str">
        <f>INDEX('KI 2019-20'!D$9:D$383,MATCH($B298,'KI 2019-20'!$B$9:$B$383,0))</f>
        <v>MD</v>
      </c>
      <c r="F298">
        <f>INDEX('KI 2019-20'!E$9:E$383,MATCH($B298,'KI 2019-20'!$B$9:$B$383,0))</f>
        <v>0</v>
      </c>
      <c r="G298" s="119">
        <v>0</v>
      </c>
      <c r="H298" s="120" t="str">
        <f>INDEX('KI 2019-20'!F$9:F$383,MATCH($B298,'KI 2019-20'!$B$9:$B$383,0))</f>
        <v>South Tyneside</v>
      </c>
      <c r="I298" s="154">
        <f>_xlfn.IFNA(IF($B298=$B$382,0,INDEX('I.Supplementary 2019-20'!N$8:N$191,MATCH($B298,'I.Supplementary 2019-20'!$B$8:$B$191,0))),INDEX('KI 2019-20'!N$9:N$383,MATCH($B298,'KI 2019-20'!$B$9:$B$383,0)))</f>
        <v>14.001886538148501</v>
      </c>
      <c r="J298" s="153">
        <f>_xlfn.IFNA(IF($B298=$B$382,0,INDEX('I.Supplementary 2019-20'!O$8:O$191,MATCH($B298,'I.Supplementary 2019-20'!$B$8:$B$191,0))),INDEX('KI 2019-20'!O$9:O$383,MATCH($B298,'KI 2019-20'!$B$9:$B$383,0)))</f>
        <v>0.66442615802544358</v>
      </c>
      <c r="K298" s="153">
        <f>_xlfn.IFNA(IF($B298=$B$382,0,INDEX('I.Supplementary 2019-20'!P$8:P$191,MATCH($B298,'I.Supplementary 2019-20'!$B$8:$B$191,0))),INDEX('KI 2019-20'!P$9:P$383,MATCH($B298,'KI 2019-20'!$B$9:$B$383,0)))</f>
        <v>0</v>
      </c>
      <c r="L298" s="153">
        <f>_xlfn.IFNA(IF($B298=$B$382,0,INDEX('I.Supplementary 2019-20'!Q$8:Q$191,MATCH($B298,'I.Supplementary 2019-20'!$B$8:$B$191,0))),INDEX('KI 2019-20'!Q$9:Q$383,MATCH($B298,'KI 2019-20'!$B$9:$B$383,0)))</f>
        <v>0</v>
      </c>
      <c r="M298" s="155">
        <f>_xlfn.IFNA(IF($B298=$B$382,0,INDEX('I.Supplementary 2019-20'!R$8:R$191,MATCH($B298,'I.Supplementary 2019-20'!$B$8:$B$191,0))),INDEX('KI 2019-20'!R$9:R$383,MATCH($B298,'KI 2019-20'!$B$9:$B$383,0)))</f>
        <v>0</v>
      </c>
      <c r="N298" s="153">
        <f>_xlfn.IFNA(IF($B298=$B$382,0,INDEX('I.Supplementary 2019-20'!S$8:S$191,MATCH($B298,'I.Supplementary 2019-20'!$B$8:$B$191,0))),INDEX('KI 2019-20'!S$9:S$383,MATCH($B298,'KI 2019-20'!$B$9:$B$383,0)))</f>
        <v>42.375273756027212</v>
      </c>
      <c r="O298" s="153">
        <f>_xlfn.IFNA(IF($B298=$B$382,0,INDEX('I.Supplementary 2019-20'!T$8:T$191,MATCH($B298,'I.Supplementary 2019-20'!$B$8:$B$191,0))),INDEX('KI 2019-20'!T$9:T$383,MATCH($B298,'KI 2019-20'!$B$9:$B$383,0)))</f>
        <v>6.292387904613002</v>
      </c>
      <c r="P298" s="153">
        <f>_xlfn.IFNA(IF($B298=$B$382,0,INDEX('I.Supplementary 2019-20'!U$8:U$191,MATCH($B298,'I.Supplementary 2019-20'!$B$8:$B$191,0))),INDEX('KI 2019-20'!U$9:U$383,MATCH($B298,'KI 2019-20'!$B$9:$B$383,0)))</f>
        <v>0</v>
      </c>
      <c r="Q298" s="153">
        <f>_xlfn.IFNA(IF($B298=$B$382,0,INDEX('I.Supplementary 2019-20'!V$8:V$191,MATCH($B298,'I.Supplementary 2019-20'!$B$8:$B$191,0))),INDEX('KI 2019-20'!V$9:V$383,MATCH($B298,'KI 2019-20'!$B$9:$B$383,0)))</f>
        <v>0</v>
      </c>
      <c r="R298" s="155">
        <f>_xlfn.IFNA(IF($B298=$B$382,0,INDEX('I.Supplementary 2019-20'!W$8:W$191,MATCH($B298,'I.Supplementary 2019-20'!$B$8:$B$191,0))),INDEX('KI 2019-20'!W$9:W$383,MATCH($B298,'KI 2019-20'!$B$9:$B$383,0)))</f>
        <v>0</v>
      </c>
      <c r="S298" s="153">
        <f>_xlfn.IFNA(IF($B298=$B$382,0,INDEX('I.Supplementary 2019-20'!X$8:X$191,MATCH($B298,'I.Supplementary 2019-20'!$B$8:$B$191,0))),INDEX('KI 2019-20'!X$9:X$383,MATCH($B298,'KI 2019-20'!$B$9:$B$383,0)))</f>
        <v>56.377160294175717</v>
      </c>
      <c r="T298" s="153">
        <f>_xlfn.IFNA(IF($B298=$B$382,0,INDEX('I.Supplementary 2019-20'!Y$8:Y$191,MATCH($B298,'I.Supplementary 2019-20'!$B$8:$B$191,0))),INDEX('KI 2019-20'!Y$9:Y$383,MATCH($B298,'KI 2019-20'!$B$9:$B$383,0)))</f>
        <v>6.956814062638446</v>
      </c>
      <c r="U298" s="153">
        <f>_xlfn.IFNA(IF($B298=$B$382,0,INDEX('I.Supplementary 2019-20'!Z$8:Z$191,MATCH($B298,'I.Supplementary 2019-20'!$B$8:$B$191,0))),INDEX('KI 2019-20'!Z$9:Z$383,MATCH($B298,'KI 2019-20'!$B$9:$B$383,0)))</f>
        <v>0</v>
      </c>
      <c r="V298" s="153">
        <f>_xlfn.IFNA(IF($B298=$B$382,0,INDEX('I.Supplementary 2019-20'!AA$8:AA$191,MATCH($B298,'I.Supplementary 2019-20'!$B$8:$B$191,0))),INDEX('KI 2019-20'!AA$9:AA$383,MATCH($B298,'KI 2019-20'!$B$9:$B$383,0)))</f>
        <v>0</v>
      </c>
      <c r="W298" s="155">
        <f>_xlfn.IFNA(IF($B298=$B$382,0,INDEX('I.Supplementary 2019-20'!AB$8:AB$191,MATCH($B298,'I.Supplementary 2019-20'!$B$8:$B$191,0))),INDEX('KI 2019-20'!AB$9:AB$383,MATCH($B298,'KI 2019-20'!$B$9:$B$383,0)))</f>
        <v>0</v>
      </c>
      <c r="Y298" s="154">
        <f>_xlfn.IFNA(IF($B298=$B$382,0,INDEX('I.Supplementary 2019-20'!$I$8:$I$191,MATCH($B298,'I.Supplementary 2019-20'!$B$8:$B$191,0))),INDEX('KI 2019-20'!$I$9:$I$383,MATCH($B298,'KI 2019-20'!$B$9:$B$383,0)))</f>
        <v>14.666312696173943</v>
      </c>
      <c r="Z298" s="153">
        <f>_xlfn.IFNA(IF($B298=$B$382,0,INDEX('I.Supplementary 2019-20'!$J$8:$J$191,MATCH($B298,'I.Supplementary 2019-20'!$B$8:$B$191,0))),INDEX('KI 2019-20'!$J$9:$J$383,MATCH($B298,'KI 2019-20'!$B$9:$B$383,0)))</f>
        <v>48.667661660640221</v>
      </c>
      <c r="AA298" s="155">
        <f>_xlfn.IFNA(IF($B298=$B$382,0,INDEX('I.Supplementary 2019-20'!$H$8:$H$191,MATCH($B298,'I.Supplementary 2019-20'!$B$8:$B$191,0))),INDEX('KI 2019-20'!$H$9:$H$383,MATCH($B298,'KI 2019-20'!$B$9:$B$383,0)))</f>
        <v>63.33397435681416</v>
      </c>
      <c r="AC298" s="156">
        <f>I298*('Other inputs'!$C$6/'Other inputs'!$C$5)</f>
        <v>14.230023182354588</v>
      </c>
      <c r="AD298" s="149">
        <f>IF(B298=$B$35,J298*('Other inputs'!$C$6/'Other inputs'!$C$5)-('Other inputs'!$C$18/1000000),J298*('Other inputs'!$C$6/'Other inputs'!$C$5))</f>
        <v>0.6752518388079356</v>
      </c>
      <c r="AE298" s="149">
        <f>K298*('Other inputs'!$C$6/'Other inputs'!$C$5)</f>
        <v>0</v>
      </c>
      <c r="AF298" s="149">
        <f>L298*('Other inputs'!$C$6/'Other inputs'!$C$5)</f>
        <v>0</v>
      </c>
      <c r="AG298" s="188">
        <f>M298*('Other inputs'!$C$6/'Other inputs'!$C$5)</f>
        <v>0</v>
      </c>
      <c r="AH298" s="149">
        <f>N298*('Other inputs'!$C$6/'Other inputs'!$C$5)</f>
        <v>43.065705914984889</v>
      </c>
      <c r="AI298" s="149">
        <f>O298*('Other inputs'!$C$6/'Other inputs'!$C$5)</f>
        <v>6.3949115364600573</v>
      </c>
      <c r="AJ298" s="149">
        <f>P298*('Other inputs'!$C$6/'Other inputs'!$C$5)</f>
        <v>0</v>
      </c>
      <c r="AK298" s="149">
        <f>Q298*('Other inputs'!$C$6/'Other inputs'!$C$5)</f>
        <v>0</v>
      </c>
      <c r="AL298" s="188">
        <f>R298*('Other inputs'!$C$6/'Other inputs'!$C$5)</f>
        <v>0</v>
      </c>
      <c r="AM298" s="156">
        <f t="shared" si="60"/>
        <v>57.295729097339475</v>
      </c>
      <c r="AN298" s="149">
        <f t="shared" si="61"/>
        <v>7.0701633752679927</v>
      </c>
      <c r="AO298" s="149">
        <f t="shared" si="62"/>
        <v>0</v>
      </c>
      <c r="AP298" s="149">
        <f t="shared" si="63"/>
        <v>0</v>
      </c>
      <c r="AQ298" s="188">
        <f t="shared" si="64"/>
        <v>0</v>
      </c>
      <c r="AR298" s="149"/>
      <c r="AS298" s="156">
        <f>IF(D298=$C$171,'Other inputs'!$C$12/1000000,SUM(AC298:AG298))</f>
        <v>14.905275021162524</v>
      </c>
      <c r="AT298" s="200">
        <f>IF(D298=$C$171,$Z$171*('Other inputs'!$C$6/'Other inputs'!$C$5),SUM(AH298:AL298))</f>
        <v>49.460617451444946</v>
      </c>
      <c r="AU298" s="210">
        <f t="shared" si="65"/>
        <v>64.36589247260747</v>
      </c>
      <c r="AV298" s="214"/>
      <c r="AW298" s="199">
        <f>IF($G298=1,0,AC298*('Other inputs'!$F$6/'Other inputs'!$F$5))</f>
        <v>14.308714554791569</v>
      </c>
      <c r="AX298" s="200">
        <f>IF($G298=1,0,AD298*('Other inputs'!$F$6/'Other inputs'!$F$5))</f>
        <v>0.67898595035894715</v>
      </c>
      <c r="AY298" s="200">
        <f>IF($G298=1,0,AE298*('Other inputs'!$F$6/'Other inputs'!$F$5))</f>
        <v>0</v>
      </c>
      <c r="AZ298" s="200">
        <f>IF($G298=1,0,AF298*('Other inputs'!$F$6/'Other inputs'!$F$5))</f>
        <v>0</v>
      </c>
      <c r="BA298" s="200">
        <f>IF($G298=1,0,AG298*('Other inputs'!$F$6/'Other inputs'!$F$5))</f>
        <v>0</v>
      </c>
      <c r="BB298" s="199">
        <f>IF($G298=1,0,AH298*('Other inputs'!$C$7/'Other inputs'!$C$6))</f>
        <v>43.065705914984889</v>
      </c>
      <c r="BC298" s="200">
        <f>IF($G298=1,0,AI298*('Other inputs'!$C$7/'Other inputs'!$C$6))</f>
        <v>6.3949115364600573</v>
      </c>
      <c r="BD298" s="200">
        <f>IF($G298=1,0,AJ298*('Other inputs'!$C$7/'Other inputs'!$C$6))</f>
        <v>0</v>
      </c>
      <c r="BE298" s="200">
        <f>IF($G298=1,0,AK298*('Other inputs'!$C$7/'Other inputs'!$C$6))</f>
        <v>0</v>
      </c>
      <c r="BF298" s="200">
        <f>IF($G298=1,0,AL298*('Other inputs'!$C$7/'Other inputs'!$C$6))</f>
        <v>0</v>
      </c>
      <c r="BG298" s="199">
        <f t="shared" si="66"/>
        <v>57.37442046977646</v>
      </c>
      <c r="BH298" s="200">
        <f t="shared" si="67"/>
        <v>7.0738974868190043</v>
      </c>
      <c r="BI298" s="200">
        <f t="shared" si="68"/>
        <v>0</v>
      </c>
      <c r="BJ298" s="200">
        <f t="shared" si="69"/>
        <v>0</v>
      </c>
      <c r="BK298" s="210">
        <f t="shared" si="70"/>
        <v>0</v>
      </c>
      <c r="BL298" s="200"/>
      <c r="BM298" s="199">
        <f>IF(D298=C$171,'Other inputs'!$C$13/1000000,SUM(AW298:BA298))</f>
        <v>14.987700505150517</v>
      </c>
      <c r="BN298" s="200">
        <f>IF(B298=$B$171,$AT$171*('Other inputs'!$C$7/'Other inputs'!$C$6),SUM(BB298:BF298))</f>
        <v>49.460617451444946</v>
      </c>
      <c r="BO298" s="188">
        <f t="shared" si="71"/>
        <v>64.44831795659546</v>
      </c>
    </row>
    <row r="299" spans="2:67">
      <c r="B299" s="121" t="str">
        <f>'KI 2019-20'!B300</f>
        <v>E6144</v>
      </c>
      <c r="C299" s="160" t="str">
        <f t="shared" si="58"/>
        <v>E6144</v>
      </c>
      <c r="D299" s="160" t="str">
        <f t="shared" si="59"/>
        <v>E6144</v>
      </c>
      <c r="E299" t="str">
        <f>INDEX('KI 2019-20'!D$9:D$383,MATCH($B299,'KI 2019-20'!$B$9:$B$383,0))</f>
        <v>FIR</v>
      </c>
      <c r="F299">
        <f>INDEX('KI 2019-20'!E$9:E$383,MATCH($B299,'KI 2019-20'!$B$9:$B$383,0))</f>
        <v>0</v>
      </c>
      <c r="G299" s="119">
        <v>0</v>
      </c>
      <c r="H299" s="120" t="str">
        <f>INDEX('KI 2019-20'!F$9:F$383,MATCH($B299,'KI 2019-20'!$B$9:$B$383,0))</f>
        <v>South Yorkshire Fire</v>
      </c>
      <c r="I299" s="154">
        <f>_xlfn.IFNA(IF($B299=$B$382,0,INDEX('I.Supplementary 2019-20'!N$8:N$191,MATCH($B299,'I.Supplementary 2019-20'!$B$8:$B$191,0))),INDEX('KI 2019-20'!N$9:N$383,MATCH($B299,'KI 2019-20'!$B$9:$B$383,0)))</f>
        <v>0</v>
      </c>
      <c r="J299" s="153">
        <f>_xlfn.IFNA(IF($B299=$B$382,0,INDEX('I.Supplementary 2019-20'!O$8:O$191,MATCH($B299,'I.Supplementary 2019-20'!$B$8:$B$191,0))),INDEX('KI 2019-20'!O$9:O$383,MATCH($B299,'KI 2019-20'!$B$9:$B$383,0)))</f>
        <v>0</v>
      </c>
      <c r="K299" s="153">
        <f>_xlfn.IFNA(IF($B299=$B$382,0,INDEX('I.Supplementary 2019-20'!P$8:P$191,MATCH($B299,'I.Supplementary 2019-20'!$B$8:$B$191,0))),INDEX('KI 2019-20'!P$9:P$383,MATCH($B299,'KI 2019-20'!$B$9:$B$383,0)))</f>
        <v>8.2763604861157614</v>
      </c>
      <c r="L299" s="153">
        <f>_xlfn.IFNA(IF($B299=$B$382,0,INDEX('I.Supplementary 2019-20'!Q$8:Q$191,MATCH($B299,'I.Supplementary 2019-20'!$B$8:$B$191,0))),INDEX('KI 2019-20'!Q$9:Q$383,MATCH($B299,'KI 2019-20'!$B$9:$B$383,0)))</f>
        <v>0</v>
      </c>
      <c r="M299" s="155">
        <f>_xlfn.IFNA(IF($B299=$B$382,0,INDEX('I.Supplementary 2019-20'!R$8:R$191,MATCH($B299,'I.Supplementary 2019-20'!$B$8:$B$191,0))),INDEX('KI 2019-20'!R$9:R$383,MATCH($B299,'KI 2019-20'!$B$9:$B$383,0)))</f>
        <v>0</v>
      </c>
      <c r="N299" s="153">
        <f>_xlfn.IFNA(IF($B299=$B$382,0,INDEX('I.Supplementary 2019-20'!S$8:S$191,MATCH($B299,'I.Supplementary 2019-20'!$B$8:$B$191,0))),INDEX('KI 2019-20'!S$9:S$383,MATCH($B299,'KI 2019-20'!$B$9:$B$383,0)))</f>
        <v>0</v>
      </c>
      <c r="O299" s="153">
        <f>_xlfn.IFNA(IF($B299=$B$382,0,INDEX('I.Supplementary 2019-20'!T$8:T$191,MATCH($B299,'I.Supplementary 2019-20'!$B$8:$B$191,0))),INDEX('KI 2019-20'!T$9:T$383,MATCH($B299,'KI 2019-20'!$B$9:$B$383,0)))</f>
        <v>0</v>
      </c>
      <c r="P299" s="153">
        <f>_xlfn.IFNA(IF($B299=$B$382,0,INDEX('I.Supplementary 2019-20'!U$8:U$191,MATCH($B299,'I.Supplementary 2019-20'!$B$8:$B$191,0))),INDEX('KI 2019-20'!U$9:U$383,MATCH($B299,'KI 2019-20'!$B$9:$B$383,0)))</f>
        <v>15.423135328643077</v>
      </c>
      <c r="Q299" s="153">
        <f>_xlfn.IFNA(IF($B299=$B$382,0,INDEX('I.Supplementary 2019-20'!V$8:V$191,MATCH($B299,'I.Supplementary 2019-20'!$B$8:$B$191,0))),INDEX('KI 2019-20'!V$9:V$383,MATCH($B299,'KI 2019-20'!$B$9:$B$383,0)))</f>
        <v>0</v>
      </c>
      <c r="R299" s="155">
        <f>_xlfn.IFNA(IF($B299=$B$382,0,INDEX('I.Supplementary 2019-20'!W$8:W$191,MATCH($B299,'I.Supplementary 2019-20'!$B$8:$B$191,0))),INDEX('KI 2019-20'!W$9:W$383,MATCH($B299,'KI 2019-20'!$B$9:$B$383,0)))</f>
        <v>0</v>
      </c>
      <c r="S299" s="153">
        <f>_xlfn.IFNA(IF($B299=$B$382,0,INDEX('I.Supplementary 2019-20'!X$8:X$191,MATCH($B299,'I.Supplementary 2019-20'!$B$8:$B$191,0))),INDEX('KI 2019-20'!X$9:X$383,MATCH($B299,'KI 2019-20'!$B$9:$B$383,0)))</f>
        <v>0</v>
      </c>
      <c r="T299" s="153">
        <f>_xlfn.IFNA(IF($B299=$B$382,0,INDEX('I.Supplementary 2019-20'!Y$8:Y$191,MATCH($B299,'I.Supplementary 2019-20'!$B$8:$B$191,0))),INDEX('KI 2019-20'!Y$9:Y$383,MATCH($B299,'KI 2019-20'!$B$9:$B$383,0)))</f>
        <v>0</v>
      </c>
      <c r="U299" s="153">
        <f>_xlfn.IFNA(IF($B299=$B$382,0,INDEX('I.Supplementary 2019-20'!Z$8:Z$191,MATCH($B299,'I.Supplementary 2019-20'!$B$8:$B$191,0))),INDEX('KI 2019-20'!Z$9:Z$383,MATCH($B299,'KI 2019-20'!$B$9:$B$383,0)))</f>
        <v>23.699495814758837</v>
      </c>
      <c r="V299" s="153">
        <f>_xlfn.IFNA(IF($B299=$B$382,0,INDEX('I.Supplementary 2019-20'!AA$8:AA$191,MATCH($B299,'I.Supplementary 2019-20'!$B$8:$B$191,0))),INDEX('KI 2019-20'!AA$9:AA$383,MATCH($B299,'KI 2019-20'!$B$9:$B$383,0)))</f>
        <v>0</v>
      </c>
      <c r="W299" s="155">
        <f>_xlfn.IFNA(IF($B299=$B$382,0,INDEX('I.Supplementary 2019-20'!AB$8:AB$191,MATCH($B299,'I.Supplementary 2019-20'!$B$8:$B$191,0))),INDEX('KI 2019-20'!AB$9:AB$383,MATCH($B299,'KI 2019-20'!$B$9:$B$383,0)))</f>
        <v>0</v>
      </c>
      <c r="Y299" s="154">
        <f>_xlfn.IFNA(IF($B299=$B$382,0,INDEX('I.Supplementary 2019-20'!$I$8:$I$191,MATCH($B299,'I.Supplementary 2019-20'!$B$8:$B$191,0))),INDEX('KI 2019-20'!$I$9:$I$383,MATCH($B299,'KI 2019-20'!$B$9:$B$383,0)))</f>
        <v>8.2763604861157614</v>
      </c>
      <c r="Z299" s="153">
        <f>_xlfn.IFNA(IF($B299=$B$382,0,INDEX('I.Supplementary 2019-20'!$J$8:$J$191,MATCH($B299,'I.Supplementary 2019-20'!$B$8:$B$191,0))),INDEX('KI 2019-20'!$J$9:$J$383,MATCH($B299,'KI 2019-20'!$B$9:$B$383,0)))</f>
        <v>15.423135328643077</v>
      </c>
      <c r="AA299" s="155">
        <f>_xlfn.IFNA(IF($B299=$B$382,0,INDEX('I.Supplementary 2019-20'!$H$8:$H$191,MATCH($B299,'I.Supplementary 2019-20'!$B$8:$B$191,0))),INDEX('KI 2019-20'!$H$9:$H$383,MATCH($B299,'KI 2019-20'!$B$9:$B$383,0)))</f>
        <v>23.699495814758837</v>
      </c>
      <c r="AC299" s="156">
        <f>I299*('Other inputs'!$C$6/'Other inputs'!$C$5)</f>
        <v>0</v>
      </c>
      <c r="AD299" s="149">
        <f>IF(B299=$B$35,J299*('Other inputs'!$C$6/'Other inputs'!$C$5)-('Other inputs'!$C$18/1000000),J299*('Other inputs'!$C$6/'Other inputs'!$C$5))</f>
        <v>0</v>
      </c>
      <c r="AE299" s="149">
        <f>K299*('Other inputs'!$C$6/'Other inputs'!$C$5)</f>
        <v>8.4112095368060391</v>
      </c>
      <c r="AF299" s="149">
        <f>L299*('Other inputs'!$C$6/'Other inputs'!$C$5)</f>
        <v>0</v>
      </c>
      <c r="AG299" s="188">
        <f>M299*('Other inputs'!$C$6/'Other inputs'!$C$5)</f>
        <v>0</v>
      </c>
      <c r="AH299" s="149">
        <f>N299*('Other inputs'!$C$6/'Other inputs'!$C$5)</f>
        <v>0</v>
      </c>
      <c r="AI299" s="149">
        <f>O299*('Other inputs'!$C$6/'Other inputs'!$C$5)</f>
        <v>0</v>
      </c>
      <c r="AJ299" s="149">
        <f>P299*('Other inputs'!$C$6/'Other inputs'!$C$5)</f>
        <v>15.674428775952945</v>
      </c>
      <c r="AK299" s="149">
        <f>Q299*('Other inputs'!$C$6/'Other inputs'!$C$5)</f>
        <v>0</v>
      </c>
      <c r="AL299" s="188">
        <f>R299*('Other inputs'!$C$6/'Other inputs'!$C$5)</f>
        <v>0</v>
      </c>
      <c r="AM299" s="156">
        <f t="shared" si="60"/>
        <v>0</v>
      </c>
      <c r="AN299" s="149">
        <f t="shared" si="61"/>
        <v>0</v>
      </c>
      <c r="AO299" s="149">
        <f t="shared" si="62"/>
        <v>24.085638312758984</v>
      </c>
      <c r="AP299" s="149">
        <f t="shared" si="63"/>
        <v>0</v>
      </c>
      <c r="AQ299" s="188">
        <f t="shared" si="64"/>
        <v>0</v>
      </c>
      <c r="AR299" s="149"/>
      <c r="AS299" s="156">
        <f>IF(D299=$C$171,'Other inputs'!$C$12/1000000,SUM(AC299:AG299))</f>
        <v>8.4112095368060391</v>
      </c>
      <c r="AT299" s="200">
        <f>IF(D299=$C$171,$Z$171*('Other inputs'!$C$6/'Other inputs'!$C$5),SUM(AH299:AL299))</f>
        <v>15.674428775952945</v>
      </c>
      <c r="AU299" s="210">
        <f t="shared" si="65"/>
        <v>24.085638312758984</v>
      </c>
      <c r="AV299" s="214"/>
      <c r="AW299" s="199">
        <f>IF($G299=1,0,AC299*('Other inputs'!$F$6/'Other inputs'!$F$5))</f>
        <v>0</v>
      </c>
      <c r="AX299" s="200">
        <f>IF($G299=1,0,AD299*('Other inputs'!$F$6/'Other inputs'!$F$5))</f>
        <v>0</v>
      </c>
      <c r="AY299" s="200">
        <f>IF($G299=1,0,AE299*('Other inputs'!$F$6/'Other inputs'!$F$5))</f>
        <v>8.4577231379312323</v>
      </c>
      <c r="AZ299" s="200">
        <f>IF($G299=1,0,AF299*('Other inputs'!$F$6/'Other inputs'!$F$5))</f>
        <v>0</v>
      </c>
      <c r="BA299" s="200">
        <f>IF($G299=1,0,AG299*('Other inputs'!$F$6/'Other inputs'!$F$5))</f>
        <v>0</v>
      </c>
      <c r="BB299" s="199">
        <f>IF($G299=1,0,AH299*('Other inputs'!$C$7/'Other inputs'!$C$6))</f>
        <v>0</v>
      </c>
      <c r="BC299" s="200">
        <f>IF($G299=1,0,AI299*('Other inputs'!$C$7/'Other inputs'!$C$6))</f>
        <v>0</v>
      </c>
      <c r="BD299" s="200">
        <f>IF($G299=1,0,AJ299*('Other inputs'!$C$7/'Other inputs'!$C$6))</f>
        <v>15.674428775952945</v>
      </c>
      <c r="BE299" s="200">
        <f>IF($G299=1,0,AK299*('Other inputs'!$C$7/'Other inputs'!$C$6))</f>
        <v>0</v>
      </c>
      <c r="BF299" s="200">
        <f>IF($G299=1,0,AL299*('Other inputs'!$C$7/'Other inputs'!$C$6))</f>
        <v>0</v>
      </c>
      <c r="BG299" s="199">
        <f t="shared" si="66"/>
        <v>0</v>
      </c>
      <c r="BH299" s="200">
        <f t="shared" si="67"/>
        <v>0</v>
      </c>
      <c r="BI299" s="200">
        <f t="shared" si="68"/>
        <v>24.132151913884179</v>
      </c>
      <c r="BJ299" s="200">
        <f t="shared" si="69"/>
        <v>0</v>
      </c>
      <c r="BK299" s="210">
        <f t="shared" si="70"/>
        <v>0</v>
      </c>
      <c r="BL299" s="200"/>
      <c r="BM299" s="199">
        <f>IF(D299=C$171,'Other inputs'!$C$13/1000000,SUM(AW299:BA299))</f>
        <v>8.4577231379312323</v>
      </c>
      <c r="BN299" s="200">
        <f>IF(B299=$B$171,$AT$171*('Other inputs'!$C$7/'Other inputs'!$C$6),SUM(BB299:BF299))</f>
        <v>15.674428775952945</v>
      </c>
      <c r="BO299" s="188">
        <f t="shared" si="71"/>
        <v>24.132151913884179</v>
      </c>
    </row>
    <row r="300" spans="2:67">
      <c r="B300" s="121" t="str">
        <f>'KI 2019-20'!B301</f>
        <v>E1702</v>
      </c>
      <c r="C300" s="160" t="str">
        <f t="shared" si="58"/>
        <v>E1702</v>
      </c>
      <c r="D300" s="160" t="str">
        <f t="shared" si="59"/>
        <v>E1702</v>
      </c>
      <c r="E300" t="str">
        <f>INDEX('KI 2019-20'!D$9:D$383,MATCH($B300,'KI 2019-20'!$B$9:$B$383,0))</f>
        <v>UNINFIR</v>
      </c>
      <c r="F300" t="str">
        <f>INDEX('KI 2019-20'!E$9:E$383,MATCH($B300,'KI 2019-20'!$B$9:$B$383,0))</f>
        <v>P1906</v>
      </c>
      <c r="G300" s="119">
        <v>0</v>
      </c>
      <c r="H300" s="120" t="str">
        <f>INDEX('KI 2019-20'!F$9:F$383,MATCH($B300,'KI 2019-20'!$B$9:$B$383,0))</f>
        <v>Southampton</v>
      </c>
      <c r="I300" s="154">
        <f>_xlfn.IFNA(IF($B300=$B$382,0,INDEX('I.Supplementary 2019-20'!N$8:N$191,MATCH($B300,'I.Supplementary 2019-20'!$B$8:$B$191,0))),INDEX('KI 2019-20'!N$9:N$383,MATCH($B300,'KI 2019-20'!$B$9:$B$383,0)))</f>
        <v>10.674320298994497</v>
      </c>
      <c r="J300" s="153">
        <f>_xlfn.IFNA(IF($B300=$B$382,0,INDEX('I.Supplementary 2019-20'!O$8:O$191,MATCH($B300,'I.Supplementary 2019-20'!$B$8:$B$191,0))),INDEX('KI 2019-20'!O$9:O$383,MATCH($B300,'KI 2019-20'!$B$9:$B$383,0)))</f>
        <v>0.11377122984164953</v>
      </c>
      <c r="K300" s="153">
        <f>_xlfn.IFNA(IF($B300=$B$382,0,INDEX('I.Supplementary 2019-20'!P$8:P$191,MATCH($B300,'I.Supplementary 2019-20'!$B$8:$B$191,0))),INDEX('KI 2019-20'!P$9:P$383,MATCH($B300,'KI 2019-20'!$B$9:$B$383,0)))</f>
        <v>0</v>
      </c>
      <c r="L300" s="153">
        <f>_xlfn.IFNA(IF($B300=$B$382,0,INDEX('I.Supplementary 2019-20'!Q$8:Q$191,MATCH($B300,'I.Supplementary 2019-20'!$B$8:$B$191,0))),INDEX('KI 2019-20'!Q$9:Q$383,MATCH($B300,'KI 2019-20'!$B$9:$B$383,0)))</f>
        <v>0</v>
      </c>
      <c r="M300" s="155">
        <f>_xlfn.IFNA(IF($B300=$B$382,0,INDEX('I.Supplementary 2019-20'!R$8:R$191,MATCH($B300,'I.Supplementary 2019-20'!$B$8:$B$191,0))),INDEX('KI 2019-20'!R$9:R$383,MATCH($B300,'KI 2019-20'!$B$9:$B$383,0)))</f>
        <v>0</v>
      </c>
      <c r="N300" s="153">
        <f>_xlfn.IFNA(IF($B300=$B$382,0,INDEX('I.Supplementary 2019-20'!S$8:S$191,MATCH($B300,'I.Supplementary 2019-20'!$B$8:$B$191,0))),INDEX('KI 2019-20'!S$9:S$383,MATCH($B300,'KI 2019-20'!$B$9:$B$383,0)))</f>
        <v>44.66072368142585</v>
      </c>
      <c r="O300" s="153">
        <f>_xlfn.IFNA(IF($B300=$B$382,0,INDEX('I.Supplementary 2019-20'!T$8:T$191,MATCH($B300,'I.Supplementary 2019-20'!$B$8:$B$191,0))),INDEX('KI 2019-20'!T$9:T$383,MATCH($B300,'KI 2019-20'!$B$9:$B$383,0)))</f>
        <v>9.8064286922364765</v>
      </c>
      <c r="P300" s="153">
        <f>_xlfn.IFNA(IF($B300=$B$382,0,INDEX('I.Supplementary 2019-20'!U$8:U$191,MATCH($B300,'I.Supplementary 2019-20'!$B$8:$B$191,0))),INDEX('KI 2019-20'!U$9:U$383,MATCH($B300,'KI 2019-20'!$B$9:$B$383,0)))</f>
        <v>0</v>
      </c>
      <c r="Q300" s="153">
        <f>_xlfn.IFNA(IF($B300=$B$382,0,INDEX('I.Supplementary 2019-20'!V$8:V$191,MATCH($B300,'I.Supplementary 2019-20'!$B$8:$B$191,0))),INDEX('KI 2019-20'!V$9:V$383,MATCH($B300,'KI 2019-20'!$B$9:$B$383,0)))</f>
        <v>0</v>
      </c>
      <c r="R300" s="155">
        <f>_xlfn.IFNA(IF($B300=$B$382,0,INDEX('I.Supplementary 2019-20'!W$8:W$191,MATCH($B300,'I.Supplementary 2019-20'!$B$8:$B$191,0))),INDEX('KI 2019-20'!W$9:W$383,MATCH($B300,'KI 2019-20'!$B$9:$B$383,0)))</f>
        <v>0</v>
      </c>
      <c r="S300" s="153">
        <f>_xlfn.IFNA(IF($B300=$B$382,0,INDEX('I.Supplementary 2019-20'!X$8:X$191,MATCH($B300,'I.Supplementary 2019-20'!$B$8:$B$191,0))),INDEX('KI 2019-20'!X$9:X$383,MATCH($B300,'KI 2019-20'!$B$9:$B$383,0)))</f>
        <v>55.335043980420345</v>
      </c>
      <c r="T300" s="153">
        <f>_xlfn.IFNA(IF($B300=$B$382,0,INDEX('I.Supplementary 2019-20'!Y$8:Y$191,MATCH($B300,'I.Supplementary 2019-20'!$B$8:$B$191,0))),INDEX('KI 2019-20'!Y$9:Y$383,MATCH($B300,'KI 2019-20'!$B$9:$B$383,0)))</f>
        <v>9.9201999220781261</v>
      </c>
      <c r="U300" s="153">
        <f>_xlfn.IFNA(IF($B300=$B$382,0,INDEX('I.Supplementary 2019-20'!Z$8:Z$191,MATCH($B300,'I.Supplementary 2019-20'!$B$8:$B$191,0))),INDEX('KI 2019-20'!Z$9:Z$383,MATCH($B300,'KI 2019-20'!$B$9:$B$383,0)))</f>
        <v>0</v>
      </c>
      <c r="V300" s="153">
        <f>_xlfn.IFNA(IF($B300=$B$382,0,INDEX('I.Supplementary 2019-20'!AA$8:AA$191,MATCH($B300,'I.Supplementary 2019-20'!$B$8:$B$191,0))),INDEX('KI 2019-20'!AA$9:AA$383,MATCH($B300,'KI 2019-20'!$B$9:$B$383,0)))</f>
        <v>0</v>
      </c>
      <c r="W300" s="155">
        <f>_xlfn.IFNA(IF($B300=$B$382,0,INDEX('I.Supplementary 2019-20'!AB$8:AB$191,MATCH($B300,'I.Supplementary 2019-20'!$B$8:$B$191,0))),INDEX('KI 2019-20'!AB$9:AB$383,MATCH($B300,'KI 2019-20'!$B$9:$B$383,0)))</f>
        <v>0</v>
      </c>
      <c r="Y300" s="154">
        <f>_xlfn.IFNA(IF($B300=$B$382,0,INDEX('I.Supplementary 2019-20'!$I$8:$I$191,MATCH($B300,'I.Supplementary 2019-20'!$B$8:$B$191,0))),INDEX('KI 2019-20'!$I$9:$I$383,MATCH($B300,'KI 2019-20'!$B$9:$B$383,0)))</f>
        <v>10.788091528836146</v>
      </c>
      <c r="Z300" s="153">
        <f>_xlfn.IFNA(IF($B300=$B$382,0,INDEX('I.Supplementary 2019-20'!$J$8:$J$191,MATCH($B300,'I.Supplementary 2019-20'!$B$8:$B$191,0))),INDEX('KI 2019-20'!$J$9:$J$383,MATCH($B300,'KI 2019-20'!$B$9:$B$383,0)))</f>
        <v>54.467152373662323</v>
      </c>
      <c r="AA300" s="155">
        <f>_xlfn.IFNA(IF($B300=$B$382,0,INDEX('I.Supplementary 2019-20'!$H$8:$H$191,MATCH($B300,'I.Supplementary 2019-20'!$B$8:$B$191,0))),INDEX('KI 2019-20'!$H$9:$H$383,MATCH($B300,'KI 2019-20'!$B$9:$B$383,0)))</f>
        <v>65.255243902498464</v>
      </c>
      <c r="AC300" s="156">
        <f>I300*('Other inputs'!$C$6/'Other inputs'!$C$5)</f>
        <v>10.848239978000517</v>
      </c>
      <c r="AD300" s="149">
        <f>IF(B300=$B$35,J300*('Other inputs'!$C$6/'Other inputs'!$C$5)-('Other inputs'!$C$18/1000000),J300*('Other inputs'!$C$6/'Other inputs'!$C$5))</f>
        <v>0.11562493623418151</v>
      </c>
      <c r="AE300" s="149">
        <f>K300*('Other inputs'!$C$6/'Other inputs'!$C$5)</f>
        <v>0</v>
      </c>
      <c r="AF300" s="149">
        <f>L300*('Other inputs'!$C$6/'Other inputs'!$C$5)</f>
        <v>0</v>
      </c>
      <c r="AG300" s="188">
        <f>M300*('Other inputs'!$C$6/'Other inputs'!$C$5)</f>
        <v>0</v>
      </c>
      <c r="AH300" s="149">
        <f>N300*('Other inputs'!$C$6/'Other inputs'!$C$5)</f>
        <v>45.388393313709777</v>
      </c>
      <c r="AI300" s="149">
        <f>O300*('Other inputs'!$C$6/'Other inputs'!$C$5)</f>
        <v>9.9662075711323865</v>
      </c>
      <c r="AJ300" s="149">
        <f>P300*('Other inputs'!$C$6/'Other inputs'!$C$5)</f>
        <v>0</v>
      </c>
      <c r="AK300" s="149">
        <f>Q300*('Other inputs'!$C$6/'Other inputs'!$C$5)</f>
        <v>0</v>
      </c>
      <c r="AL300" s="188">
        <f>R300*('Other inputs'!$C$6/'Other inputs'!$C$5)</f>
        <v>0</v>
      </c>
      <c r="AM300" s="156">
        <f t="shared" si="60"/>
        <v>56.236633291710291</v>
      </c>
      <c r="AN300" s="149">
        <f t="shared" si="61"/>
        <v>10.081832507366569</v>
      </c>
      <c r="AO300" s="149">
        <f t="shared" si="62"/>
        <v>0</v>
      </c>
      <c r="AP300" s="149">
        <f t="shared" si="63"/>
        <v>0</v>
      </c>
      <c r="AQ300" s="188">
        <f t="shared" si="64"/>
        <v>0</v>
      </c>
      <c r="AR300" s="149"/>
      <c r="AS300" s="156">
        <f>IF(D300=$C$171,'Other inputs'!$C$12/1000000,SUM(AC300:AG300))</f>
        <v>10.9638649142347</v>
      </c>
      <c r="AT300" s="200">
        <f>IF(D300=$C$171,$Z$171*('Other inputs'!$C$6/'Other inputs'!$C$5),SUM(AH300:AL300))</f>
        <v>55.354600884842164</v>
      </c>
      <c r="AU300" s="210">
        <f t="shared" si="65"/>
        <v>66.318465799076861</v>
      </c>
      <c r="AV300" s="214"/>
      <c r="AW300" s="199">
        <f>IF($G300=1,0,AC300*('Other inputs'!$F$6/'Other inputs'!$F$5))</f>
        <v>10.908230245159967</v>
      </c>
      <c r="AX300" s="200">
        <f>IF($G300=1,0,AD300*('Other inputs'!$F$6/'Other inputs'!$F$5))</f>
        <v>0.11626433680321845</v>
      </c>
      <c r="AY300" s="200">
        <f>IF($G300=1,0,AE300*('Other inputs'!$F$6/'Other inputs'!$F$5))</f>
        <v>0</v>
      </c>
      <c r="AZ300" s="200">
        <f>IF($G300=1,0,AF300*('Other inputs'!$F$6/'Other inputs'!$F$5))</f>
        <v>0</v>
      </c>
      <c r="BA300" s="200">
        <f>IF($G300=1,0,AG300*('Other inputs'!$F$6/'Other inputs'!$F$5))</f>
        <v>0</v>
      </c>
      <c r="BB300" s="199">
        <f>IF($G300=1,0,AH300*('Other inputs'!$C$7/'Other inputs'!$C$6))</f>
        <v>45.388393313709777</v>
      </c>
      <c r="BC300" s="200">
        <f>IF($G300=1,0,AI300*('Other inputs'!$C$7/'Other inputs'!$C$6))</f>
        <v>9.9662075711323865</v>
      </c>
      <c r="BD300" s="200">
        <f>IF($G300=1,0,AJ300*('Other inputs'!$C$7/'Other inputs'!$C$6))</f>
        <v>0</v>
      </c>
      <c r="BE300" s="200">
        <f>IF($G300=1,0,AK300*('Other inputs'!$C$7/'Other inputs'!$C$6))</f>
        <v>0</v>
      </c>
      <c r="BF300" s="200">
        <f>IF($G300=1,0,AL300*('Other inputs'!$C$7/'Other inputs'!$C$6))</f>
        <v>0</v>
      </c>
      <c r="BG300" s="199">
        <f t="shared" si="66"/>
        <v>56.29662355886974</v>
      </c>
      <c r="BH300" s="200">
        <f t="shared" si="67"/>
        <v>10.082471907935606</v>
      </c>
      <c r="BI300" s="200">
        <f t="shared" si="68"/>
        <v>0</v>
      </c>
      <c r="BJ300" s="200">
        <f t="shared" si="69"/>
        <v>0</v>
      </c>
      <c r="BK300" s="210">
        <f t="shared" si="70"/>
        <v>0</v>
      </c>
      <c r="BL300" s="200"/>
      <c r="BM300" s="199">
        <f>IF(D300=C$171,'Other inputs'!$C$13/1000000,SUM(AW300:BA300))</f>
        <v>11.024494581963186</v>
      </c>
      <c r="BN300" s="200">
        <f>IF(B300=$B$171,$AT$171*('Other inputs'!$C$7/'Other inputs'!$C$6),SUM(BB300:BF300))</f>
        <v>55.354600884842164</v>
      </c>
      <c r="BO300" s="188">
        <f t="shared" si="71"/>
        <v>66.379095466805353</v>
      </c>
    </row>
    <row r="301" spans="2:67">
      <c r="B301" s="121" t="str">
        <f>'KI 2019-20'!B302</f>
        <v>E1501</v>
      </c>
      <c r="C301" s="160" t="str">
        <f t="shared" si="58"/>
        <v>E1501</v>
      </c>
      <c r="D301" s="160" t="str">
        <f t="shared" si="59"/>
        <v>E1501</v>
      </c>
      <c r="E301" t="str">
        <f>INDEX('KI 2019-20'!D$9:D$383,MATCH($B301,'KI 2019-20'!$B$9:$B$383,0))</f>
        <v>UNINFIR</v>
      </c>
      <c r="F301">
        <f>INDEX('KI 2019-20'!E$9:E$383,MATCH($B301,'KI 2019-20'!$B$9:$B$383,0))</f>
        <v>0</v>
      </c>
      <c r="G301" s="119">
        <v>0</v>
      </c>
      <c r="H301" s="120" t="str">
        <f>INDEX('KI 2019-20'!F$9:F$383,MATCH($B301,'KI 2019-20'!$B$9:$B$383,0))</f>
        <v>Southend-on-Sea</v>
      </c>
      <c r="I301" s="154">
        <f>_xlfn.IFNA(IF($B301=$B$382,0,INDEX('I.Supplementary 2019-20'!N$8:N$191,MATCH($B301,'I.Supplementary 2019-20'!$B$8:$B$191,0))),INDEX('KI 2019-20'!N$9:N$383,MATCH($B301,'KI 2019-20'!$B$9:$B$383,0)))</f>
        <v>6.2413706061522811</v>
      </c>
      <c r="J301" s="153">
        <f>_xlfn.IFNA(IF($B301=$B$382,0,INDEX('I.Supplementary 2019-20'!O$8:O$191,MATCH($B301,'I.Supplementary 2019-20'!$B$8:$B$191,0))),INDEX('KI 2019-20'!O$9:O$383,MATCH($B301,'KI 2019-20'!$B$9:$B$383,0)))</f>
        <v>-0.31611544446179646</v>
      </c>
      <c r="K301" s="153">
        <f>_xlfn.IFNA(IF($B301=$B$382,0,INDEX('I.Supplementary 2019-20'!P$8:P$191,MATCH($B301,'I.Supplementary 2019-20'!$B$8:$B$191,0))),INDEX('KI 2019-20'!P$9:P$383,MATCH($B301,'KI 2019-20'!$B$9:$B$383,0)))</f>
        <v>0</v>
      </c>
      <c r="L301" s="153">
        <f>_xlfn.IFNA(IF($B301=$B$382,0,INDEX('I.Supplementary 2019-20'!Q$8:Q$191,MATCH($B301,'I.Supplementary 2019-20'!$B$8:$B$191,0))),INDEX('KI 2019-20'!Q$9:Q$383,MATCH($B301,'KI 2019-20'!$B$9:$B$383,0)))</f>
        <v>0</v>
      </c>
      <c r="M301" s="155">
        <f>_xlfn.IFNA(IF($B301=$B$382,0,INDEX('I.Supplementary 2019-20'!R$8:R$191,MATCH($B301,'I.Supplementary 2019-20'!$B$8:$B$191,0))),INDEX('KI 2019-20'!R$9:R$383,MATCH($B301,'KI 2019-20'!$B$9:$B$383,0)))</f>
        <v>0</v>
      </c>
      <c r="N301" s="153">
        <f>_xlfn.IFNA(IF($B301=$B$382,0,INDEX('I.Supplementary 2019-20'!S$8:S$191,MATCH($B301,'I.Supplementary 2019-20'!$B$8:$B$191,0))),INDEX('KI 2019-20'!S$9:S$383,MATCH($B301,'KI 2019-20'!$B$9:$B$383,0)))</f>
        <v>29.231581610382676</v>
      </c>
      <c r="O301" s="153">
        <f>_xlfn.IFNA(IF($B301=$B$382,0,INDEX('I.Supplementary 2019-20'!T$8:T$191,MATCH($B301,'I.Supplementary 2019-20'!$B$8:$B$191,0))),INDEX('KI 2019-20'!T$9:T$383,MATCH($B301,'KI 2019-20'!$B$9:$B$383,0)))</f>
        <v>5.4971059751308617</v>
      </c>
      <c r="P301" s="153">
        <f>_xlfn.IFNA(IF($B301=$B$382,0,INDEX('I.Supplementary 2019-20'!U$8:U$191,MATCH($B301,'I.Supplementary 2019-20'!$B$8:$B$191,0))),INDEX('KI 2019-20'!U$9:U$383,MATCH($B301,'KI 2019-20'!$B$9:$B$383,0)))</f>
        <v>0</v>
      </c>
      <c r="Q301" s="153">
        <f>_xlfn.IFNA(IF($B301=$B$382,0,INDEX('I.Supplementary 2019-20'!V$8:V$191,MATCH($B301,'I.Supplementary 2019-20'!$B$8:$B$191,0))),INDEX('KI 2019-20'!V$9:V$383,MATCH($B301,'KI 2019-20'!$B$9:$B$383,0)))</f>
        <v>0</v>
      </c>
      <c r="R301" s="155">
        <f>_xlfn.IFNA(IF($B301=$B$382,0,INDEX('I.Supplementary 2019-20'!W$8:W$191,MATCH($B301,'I.Supplementary 2019-20'!$B$8:$B$191,0))),INDEX('KI 2019-20'!W$9:W$383,MATCH($B301,'KI 2019-20'!$B$9:$B$383,0)))</f>
        <v>0</v>
      </c>
      <c r="S301" s="153">
        <f>_xlfn.IFNA(IF($B301=$B$382,0,INDEX('I.Supplementary 2019-20'!X$8:X$191,MATCH($B301,'I.Supplementary 2019-20'!$B$8:$B$191,0))),INDEX('KI 2019-20'!X$9:X$383,MATCH($B301,'KI 2019-20'!$B$9:$B$383,0)))</f>
        <v>35.472952216534956</v>
      </c>
      <c r="T301" s="153">
        <f>_xlfn.IFNA(IF($B301=$B$382,0,INDEX('I.Supplementary 2019-20'!Y$8:Y$191,MATCH($B301,'I.Supplementary 2019-20'!$B$8:$B$191,0))),INDEX('KI 2019-20'!Y$9:Y$383,MATCH($B301,'KI 2019-20'!$B$9:$B$383,0)))</f>
        <v>5.1809905306690656</v>
      </c>
      <c r="U301" s="153">
        <f>_xlfn.IFNA(IF($B301=$B$382,0,INDEX('I.Supplementary 2019-20'!Z$8:Z$191,MATCH($B301,'I.Supplementary 2019-20'!$B$8:$B$191,0))),INDEX('KI 2019-20'!Z$9:Z$383,MATCH($B301,'KI 2019-20'!$B$9:$B$383,0)))</f>
        <v>0</v>
      </c>
      <c r="V301" s="153">
        <f>_xlfn.IFNA(IF($B301=$B$382,0,INDEX('I.Supplementary 2019-20'!AA$8:AA$191,MATCH($B301,'I.Supplementary 2019-20'!$B$8:$B$191,0))),INDEX('KI 2019-20'!AA$9:AA$383,MATCH($B301,'KI 2019-20'!$B$9:$B$383,0)))</f>
        <v>0</v>
      </c>
      <c r="W301" s="155">
        <f>_xlfn.IFNA(IF($B301=$B$382,0,INDEX('I.Supplementary 2019-20'!AB$8:AB$191,MATCH($B301,'I.Supplementary 2019-20'!$B$8:$B$191,0))),INDEX('KI 2019-20'!AB$9:AB$383,MATCH($B301,'KI 2019-20'!$B$9:$B$383,0)))</f>
        <v>0</v>
      </c>
      <c r="Y301" s="154">
        <f>_xlfn.IFNA(IF($B301=$B$382,0,INDEX('I.Supplementary 2019-20'!$I$8:$I$191,MATCH($B301,'I.Supplementary 2019-20'!$B$8:$B$191,0))),INDEX('KI 2019-20'!$I$9:$I$383,MATCH($B301,'KI 2019-20'!$B$9:$B$383,0)))</f>
        <v>5.9252551616904849</v>
      </c>
      <c r="Z301" s="153">
        <f>_xlfn.IFNA(IF($B301=$B$382,0,INDEX('I.Supplementary 2019-20'!$J$8:$J$191,MATCH($B301,'I.Supplementary 2019-20'!$B$8:$B$191,0))),INDEX('KI 2019-20'!$J$9:$J$383,MATCH($B301,'KI 2019-20'!$B$9:$B$383,0)))</f>
        <v>34.728687585513541</v>
      </c>
      <c r="AA301" s="155">
        <f>_xlfn.IFNA(IF($B301=$B$382,0,INDEX('I.Supplementary 2019-20'!$H$8:$H$191,MATCH($B301,'I.Supplementary 2019-20'!$B$8:$B$191,0))),INDEX('KI 2019-20'!$H$9:$H$383,MATCH($B301,'KI 2019-20'!$B$9:$B$383,0)))</f>
        <v>40.65394274720402</v>
      </c>
      <c r="AC301" s="156">
        <f>I301*('Other inputs'!$C$6/'Other inputs'!$C$5)</f>
        <v>6.3430629989205469</v>
      </c>
      <c r="AD301" s="149">
        <f>IF(B301=$B$35,J301*('Other inputs'!$C$6/'Other inputs'!$C$5)-('Other inputs'!$C$18/1000000),J301*('Other inputs'!$C$6/'Other inputs'!$C$5))</f>
        <v>-0.32126600160170354</v>
      </c>
      <c r="AE301" s="149">
        <f>K301*('Other inputs'!$C$6/'Other inputs'!$C$5)</f>
        <v>0</v>
      </c>
      <c r="AF301" s="149">
        <f>L301*('Other inputs'!$C$6/'Other inputs'!$C$5)</f>
        <v>0</v>
      </c>
      <c r="AG301" s="188">
        <f>M301*('Other inputs'!$C$6/'Other inputs'!$C$5)</f>
        <v>0</v>
      </c>
      <c r="AH301" s="149">
        <f>N301*('Other inputs'!$C$6/'Other inputs'!$C$5)</f>
        <v>29.707859925826796</v>
      </c>
      <c r="AI301" s="149">
        <f>O301*('Other inputs'!$C$6/'Other inputs'!$C$5)</f>
        <v>5.5866718565993896</v>
      </c>
      <c r="AJ301" s="149">
        <f>P301*('Other inputs'!$C$6/'Other inputs'!$C$5)</f>
        <v>0</v>
      </c>
      <c r="AK301" s="149">
        <f>Q301*('Other inputs'!$C$6/'Other inputs'!$C$5)</f>
        <v>0</v>
      </c>
      <c r="AL301" s="188">
        <f>R301*('Other inputs'!$C$6/'Other inputs'!$C$5)</f>
        <v>0</v>
      </c>
      <c r="AM301" s="156">
        <f t="shared" si="60"/>
        <v>36.05092292474734</v>
      </c>
      <c r="AN301" s="149">
        <f t="shared" si="61"/>
        <v>5.2654058549976863</v>
      </c>
      <c r="AO301" s="149">
        <f t="shared" si="62"/>
        <v>0</v>
      </c>
      <c r="AP301" s="149">
        <f t="shared" si="63"/>
        <v>0</v>
      </c>
      <c r="AQ301" s="188">
        <f t="shared" si="64"/>
        <v>0</v>
      </c>
      <c r="AR301" s="149"/>
      <c r="AS301" s="156">
        <f>IF(D301=$C$171,'Other inputs'!$C$12/1000000,SUM(AC301:AG301))</f>
        <v>6.0217969973188437</v>
      </c>
      <c r="AT301" s="200">
        <f>IF(D301=$C$171,$Z$171*('Other inputs'!$C$6/'Other inputs'!$C$5),SUM(AH301:AL301))</f>
        <v>35.294531782426183</v>
      </c>
      <c r="AU301" s="210">
        <f t="shared" si="65"/>
        <v>41.316328779745028</v>
      </c>
      <c r="AV301" s="214"/>
      <c r="AW301" s="199">
        <f>IF($G301=1,0,AC301*('Other inputs'!$F$6/'Other inputs'!$F$5))</f>
        <v>6.3781398449975262</v>
      </c>
      <c r="AX301" s="200">
        <f>IF($G301=1,0,AD301*('Other inputs'!$F$6/'Other inputs'!$F$5))</f>
        <v>-0.32304258778567607</v>
      </c>
      <c r="AY301" s="200">
        <f>IF($G301=1,0,AE301*('Other inputs'!$F$6/'Other inputs'!$F$5))</f>
        <v>0</v>
      </c>
      <c r="AZ301" s="200">
        <f>IF($G301=1,0,AF301*('Other inputs'!$F$6/'Other inputs'!$F$5))</f>
        <v>0</v>
      </c>
      <c r="BA301" s="200">
        <f>IF($G301=1,0,AG301*('Other inputs'!$F$6/'Other inputs'!$F$5))</f>
        <v>0</v>
      </c>
      <c r="BB301" s="199">
        <f>IF($G301=1,0,AH301*('Other inputs'!$C$7/'Other inputs'!$C$6))</f>
        <v>29.707859925826796</v>
      </c>
      <c r="BC301" s="200">
        <f>IF($G301=1,0,AI301*('Other inputs'!$C$7/'Other inputs'!$C$6))</f>
        <v>5.5866718565993896</v>
      </c>
      <c r="BD301" s="200">
        <f>IF($G301=1,0,AJ301*('Other inputs'!$C$7/'Other inputs'!$C$6))</f>
        <v>0</v>
      </c>
      <c r="BE301" s="200">
        <f>IF($G301=1,0,AK301*('Other inputs'!$C$7/'Other inputs'!$C$6))</f>
        <v>0</v>
      </c>
      <c r="BF301" s="200">
        <f>IF($G301=1,0,AL301*('Other inputs'!$C$7/'Other inputs'!$C$6))</f>
        <v>0</v>
      </c>
      <c r="BG301" s="199">
        <f t="shared" si="66"/>
        <v>36.085999770824323</v>
      </c>
      <c r="BH301" s="200">
        <f t="shared" si="67"/>
        <v>5.2636292688137134</v>
      </c>
      <c r="BI301" s="200">
        <f t="shared" si="68"/>
        <v>0</v>
      </c>
      <c r="BJ301" s="200">
        <f t="shared" si="69"/>
        <v>0</v>
      </c>
      <c r="BK301" s="210">
        <f t="shared" si="70"/>
        <v>0</v>
      </c>
      <c r="BL301" s="200"/>
      <c r="BM301" s="199">
        <f>IF(D301=C$171,'Other inputs'!$C$13/1000000,SUM(AW301:BA301))</f>
        <v>6.05509725721185</v>
      </c>
      <c r="BN301" s="200">
        <f>IF(B301=$B$171,$AT$171*('Other inputs'!$C$7/'Other inputs'!$C$6),SUM(BB301:BF301))</f>
        <v>35.294531782426183</v>
      </c>
      <c r="BO301" s="188">
        <f t="shared" si="71"/>
        <v>41.349629039638032</v>
      </c>
    </row>
    <row r="302" spans="2:67">
      <c r="B302" s="121" t="str">
        <f>'KI 2019-20'!B303</f>
        <v>E5019</v>
      </c>
      <c r="C302" s="160" t="str">
        <f t="shared" si="58"/>
        <v>E5019</v>
      </c>
      <c r="D302" s="160" t="str">
        <f t="shared" si="59"/>
        <v>E5019</v>
      </c>
      <c r="E302" t="str">
        <f>INDEX('KI 2019-20'!D$9:D$383,MATCH($B302,'KI 2019-20'!$B$9:$B$383,0))</f>
        <v>ILB</v>
      </c>
      <c r="F302" t="str">
        <f>INDEX('KI 2019-20'!E$9:E$383,MATCH($B302,'KI 2019-20'!$B$9:$B$383,0))</f>
        <v>P1915</v>
      </c>
      <c r="G302" s="119">
        <v>0</v>
      </c>
      <c r="H302" s="120" t="str">
        <f>INDEX('KI 2019-20'!F$9:F$383,MATCH($B302,'KI 2019-20'!$B$9:$B$383,0))</f>
        <v>Southwark</v>
      </c>
      <c r="I302" s="154">
        <f>_xlfn.IFNA(IF($B302=$B$382,0,INDEX('I.Supplementary 2019-20'!N$8:N$191,MATCH($B302,'I.Supplementary 2019-20'!$B$8:$B$191,0))),INDEX('KI 2019-20'!N$9:N$383,MATCH($B302,'KI 2019-20'!$B$9:$B$383,0)))</f>
        <v>30.866094439444588</v>
      </c>
      <c r="J302" s="153">
        <f>_xlfn.IFNA(IF($B302=$B$382,0,INDEX('I.Supplementary 2019-20'!O$8:O$191,MATCH($B302,'I.Supplementary 2019-20'!$B$8:$B$191,0))),INDEX('KI 2019-20'!O$9:O$383,MATCH($B302,'KI 2019-20'!$B$9:$B$383,0)))</f>
        <v>4.9974933534243631</v>
      </c>
      <c r="K302" s="153">
        <f>_xlfn.IFNA(IF($B302=$B$382,0,INDEX('I.Supplementary 2019-20'!P$8:P$191,MATCH($B302,'I.Supplementary 2019-20'!$B$8:$B$191,0))),INDEX('KI 2019-20'!P$9:P$383,MATCH($B302,'KI 2019-20'!$B$9:$B$383,0)))</f>
        <v>0</v>
      </c>
      <c r="L302" s="153">
        <f>_xlfn.IFNA(IF($B302=$B$382,0,INDEX('I.Supplementary 2019-20'!Q$8:Q$191,MATCH($B302,'I.Supplementary 2019-20'!$B$8:$B$191,0))),INDEX('KI 2019-20'!Q$9:Q$383,MATCH($B302,'KI 2019-20'!$B$9:$B$383,0)))</f>
        <v>0</v>
      </c>
      <c r="M302" s="155">
        <f>_xlfn.IFNA(IF($B302=$B$382,0,INDEX('I.Supplementary 2019-20'!R$8:R$191,MATCH($B302,'I.Supplementary 2019-20'!$B$8:$B$191,0))),INDEX('KI 2019-20'!R$9:R$383,MATCH($B302,'KI 2019-20'!$B$9:$B$383,0)))</f>
        <v>0</v>
      </c>
      <c r="N302" s="153">
        <f>_xlfn.IFNA(IF($B302=$B$382,0,INDEX('I.Supplementary 2019-20'!S$8:S$191,MATCH($B302,'I.Supplementary 2019-20'!$B$8:$B$191,0))),INDEX('KI 2019-20'!S$9:S$383,MATCH($B302,'KI 2019-20'!$B$9:$B$383,0)))</f>
        <v>84.813920519841815</v>
      </c>
      <c r="O302" s="153">
        <f>_xlfn.IFNA(IF($B302=$B$382,0,INDEX('I.Supplementary 2019-20'!T$8:T$191,MATCH($B302,'I.Supplementary 2019-20'!$B$8:$B$191,0))),INDEX('KI 2019-20'!T$9:T$383,MATCH($B302,'KI 2019-20'!$B$9:$B$383,0)))</f>
        <v>29.19756571938716</v>
      </c>
      <c r="P302" s="153">
        <f>_xlfn.IFNA(IF($B302=$B$382,0,INDEX('I.Supplementary 2019-20'!U$8:U$191,MATCH($B302,'I.Supplementary 2019-20'!$B$8:$B$191,0))),INDEX('KI 2019-20'!U$9:U$383,MATCH($B302,'KI 2019-20'!$B$9:$B$383,0)))</f>
        <v>0</v>
      </c>
      <c r="Q302" s="153">
        <f>_xlfn.IFNA(IF($B302=$B$382,0,INDEX('I.Supplementary 2019-20'!V$8:V$191,MATCH($B302,'I.Supplementary 2019-20'!$B$8:$B$191,0))),INDEX('KI 2019-20'!V$9:V$383,MATCH($B302,'KI 2019-20'!$B$9:$B$383,0)))</f>
        <v>0</v>
      </c>
      <c r="R302" s="155">
        <f>_xlfn.IFNA(IF($B302=$B$382,0,INDEX('I.Supplementary 2019-20'!W$8:W$191,MATCH($B302,'I.Supplementary 2019-20'!$B$8:$B$191,0))),INDEX('KI 2019-20'!W$9:W$383,MATCH($B302,'KI 2019-20'!$B$9:$B$383,0)))</f>
        <v>0</v>
      </c>
      <c r="S302" s="153">
        <f>_xlfn.IFNA(IF($B302=$B$382,0,INDEX('I.Supplementary 2019-20'!X$8:X$191,MATCH($B302,'I.Supplementary 2019-20'!$B$8:$B$191,0))),INDEX('KI 2019-20'!X$9:X$383,MATCH($B302,'KI 2019-20'!$B$9:$B$383,0)))</f>
        <v>115.68001495928641</v>
      </c>
      <c r="T302" s="153">
        <f>_xlfn.IFNA(IF($B302=$B$382,0,INDEX('I.Supplementary 2019-20'!Y$8:Y$191,MATCH($B302,'I.Supplementary 2019-20'!$B$8:$B$191,0))),INDEX('KI 2019-20'!Y$9:Y$383,MATCH($B302,'KI 2019-20'!$B$9:$B$383,0)))</f>
        <v>34.195059072811524</v>
      </c>
      <c r="U302" s="153">
        <f>_xlfn.IFNA(IF($B302=$B$382,0,INDEX('I.Supplementary 2019-20'!Z$8:Z$191,MATCH($B302,'I.Supplementary 2019-20'!$B$8:$B$191,0))),INDEX('KI 2019-20'!Z$9:Z$383,MATCH($B302,'KI 2019-20'!$B$9:$B$383,0)))</f>
        <v>0</v>
      </c>
      <c r="V302" s="153">
        <f>_xlfn.IFNA(IF($B302=$B$382,0,INDEX('I.Supplementary 2019-20'!AA$8:AA$191,MATCH($B302,'I.Supplementary 2019-20'!$B$8:$B$191,0))),INDEX('KI 2019-20'!AA$9:AA$383,MATCH($B302,'KI 2019-20'!$B$9:$B$383,0)))</f>
        <v>0</v>
      </c>
      <c r="W302" s="155">
        <f>_xlfn.IFNA(IF($B302=$B$382,0,INDEX('I.Supplementary 2019-20'!AB$8:AB$191,MATCH($B302,'I.Supplementary 2019-20'!$B$8:$B$191,0))),INDEX('KI 2019-20'!AB$9:AB$383,MATCH($B302,'KI 2019-20'!$B$9:$B$383,0)))</f>
        <v>0</v>
      </c>
      <c r="Y302" s="154">
        <f>_xlfn.IFNA(IF($B302=$B$382,0,INDEX('I.Supplementary 2019-20'!$I$8:$I$191,MATCH($B302,'I.Supplementary 2019-20'!$B$8:$B$191,0))),INDEX('KI 2019-20'!$I$9:$I$383,MATCH($B302,'KI 2019-20'!$B$9:$B$383,0)))</f>
        <v>35.863587792868948</v>
      </c>
      <c r="Z302" s="153">
        <f>_xlfn.IFNA(IF($B302=$B$382,0,INDEX('I.Supplementary 2019-20'!$J$8:$J$191,MATCH($B302,'I.Supplementary 2019-20'!$B$8:$B$191,0))),INDEX('KI 2019-20'!$J$9:$J$383,MATCH($B302,'KI 2019-20'!$B$9:$B$383,0)))</f>
        <v>114.01148623922897</v>
      </c>
      <c r="AA302" s="155">
        <f>_xlfn.IFNA(IF($B302=$B$382,0,INDEX('I.Supplementary 2019-20'!$H$8:$H$191,MATCH($B302,'I.Supplementary 2019-20'!$B$8:$B$191,0))),INDEX('KI 2019-20'!$H$9:$H$383,MATCH($B302,'KI 2019-20'!$B$9:$B$383,0)))</f>
        <v>149.87507403209793</v>
      </c>
      <c r="AC302" s="156">
        <f>I302*('Other inputs'!$C$6/'Other inputs'!$C$5)</f>
        <v>31.369004328478308</v>
      </c>
      <c r="AD302" s="149">
        <f>IF(B302=$B$35,J302*('Other inputs'!$C$6/'Other inputs'!$C$5)-('Other inputs'!$C$18/1000000),J302*('Other inputs'!$C$6/'Other inputs'!$C$5))</f>
        <v>5.0789189070443124</v>
      </c>
      <c r="AE302" s="149">
        <f>K302*('Other inputs'!$C$6/'Other inputs'!$C$5)</f>
        <v>0</v>
      </c>
      <c r="AF302" s="149">
        <f>L302*('Other inputs'!$C$6/'Other inputs'!$C$5)</f>
        <v>0</v>
      </c>
      <c r="AG302" s="188">
        <f>M302*('Other inputs'!$C$6/'Other inputs'!$C$5)</f>
        <v>0</v>
      </c>
      <c r="AH302" s="149">
        <f>N302*('Other inputs'!$C$6/'Other inputs'!$C$5)</f>
        <v>86.195817391855527</v>
      </c>
      <c r="AI302" s="149">
        <f>O302*('Other inputs'!$C$6/'Other inputs'!$C$5)</f>
        <v>29.673289804428094</v>
      </c>
      <c r="AJ302" s="149">
        <f>P302*('Other inputs'!$C$6/'Other inputs'!$C$5)</f>
        <v>0</v>
      </c>
      <c r="AK302" s="149">
        <f>Q302*('Other inputs'!$C$6/'Other inputs'!$C$5)</f>
        <v>0</v>
      </c>
      <c r="AL302" s="188">
        <f>R302*('Other inputs'!$C$6/'Other inputs'!$C$5)</f>
        <v>0</v>
      </c>
      <c r="AM302" s="156">
        <f t="shared" si="60"/>
        <v>117.56482172033384</v>
      </c>
      <c r="AN302" s="149">
        <f t="shared" si="61"/>
        <v>34.752208711472406</v>
      </c>
      <c r="AO302" s="149">
        <f t="shared" si="62"/>
        <v>0</v>
      </c>
      <c r="AP302" s="149">
        <f t="shared" si="63"/>
        <v>0</v>
      </c>
      <c r="AQ302" s="188">
        <f t="shared" si="64"/>
        <v>0</v>
      </c>
      <c r="AR302" s="149"/>
      <c r="AS302" s="156">
        <f>IF(D302=$C$171,'Other inputs'!$C$12/1000000,SUM(AC302:AG302))</f>
        <v>36.447923235522623</v>
      </c>
      <c r="AT302" s="200">
        <f>IF(D302=$C$171,$Z$171*('Other inputs'!$C$6/'Other inputs'!$C$5),SUM(AH302:AL302))</f>
        <v>115.86910719628362</v>
      </c>
      <c r="AU302" s="210">
        <f t="shared" si="65"/>
        <v>152.31703043180624</v>
      </c>
      <c r="AV302" s="214"/>
      <c r="AW302" s="199">
        <f>IF($G302=1,0,AC302*('Other inputs'!$F$6/'Other inputs'!$F$5))</f>
        <v>31.542473476838552</v>
      </c>
      <c r="AX302" s="200">
        <f>IF($G302=1,0,AD302*('Other inputs'!$F$6/'Other inputs'!$F$5))</f>
        <v>5.107005094548704</v>
      </c>
      <c r="AY302" s="200">
        <f>IF($G302=1,0,AE302*('Other inputs'!$F$6/'Other inputs'!$F$5))</f>
        <v>0</v>
      </c>
      <c r="AZ302" s="200">
        <f>IF($G302=1,0,AF302*('Other inputs'!$F$6/'Other inputs'!$F$5))</f>
        <v>0</v>
      </c>
      <c r="BA302" s="200">
        <f>IF($G302=1,0,AG302*('Other inputs'!$F$6/'Other inputs'!$F$5))</f>
        <v>0</v>
      </c>
      <c r="BB302" s="199">
        <f>IF($G302=1,0,AH302*('Other inputs'!$C$7/'Other inputs'!$C$6))</f>
        <v>86.195817391855527</v>
      </c>
      <c r="BC302" s="200">
        <f>IF($G302=1,0,AI302*('Other inputs'!$C$7/'Other inputs'!$C$6))</f>
        <v>29.673289804428094</v>
      </c>
      <c r="BD302" s="200">
        <f>IF($G302=1,0,AJ302*('Other inputs'!$C$7/'Other inputs'!$C$6))</f>
        <v>0</v>
      </c>
      <c r="BE302" s="200">
        <f>IF($G302=1,0,AK302*('Other inputs'!$C$7/'Other inputs'!$C$6))</f>
        <v>0</v>
      </c>
      <c r="BF302" s="200">
        <f>IF($G302=1,0,AL302*('Other inputs'!$C$7/'Other inputs'!$C$6))</f>
        <v>0</v>
      </c>
      <c r="BG302" s="199">
        <f t="shared" si="66"/>
        <v>117.73829086869408</v>
      </c>
      <c r="BH302" s="200">
        <f t="shared" si="67"/>
        <v>34.780294898976798</v>
      </c>
      <c r="BI302" s="200">
        <f t="shared" si="68"/>
        <v>0</v>
      </c>
      <c r="BJ302" s="200">
        <f t="shared" si="69"/>
        <v>0</v>
      </c>
      <c r="BK302" s="210">
        <f t="shared" si="70"/>
        <v>0</v>
      </c>
      <c r="BL302" s="200"/>
      <c r="BM302" s="199">
        <f>IF(D302=C$171,'Other inputs'!$C$13/1000000,SUM(AW302:BA302))</f>
        <v>36.649478571387256</v>
      </c>
      <c r="BN302" s="200">
        <f>IF(B302=$B$171,$AT$171*('Other inputs'!$C$7/'Other inputs'!$C$6),SUM(BB302:BF302))</f>
        <v>115.86910719628362</v>
      </c>
      <c r="BO302" s="188">
        <f t="shared" si="71"/>
        <v>152.51858576767088</v>
      </c>
    </row>
    <row r="303" spans="2:67">
      <c r="B303" s="121" t="str">
        <f>'KI 2019-20'!B304</f>
        <v>E3637</v>
      </c>
      <c r="C303" s="160" t="str">
        <f t="shared" si="58"/>
        <v>E3637</v>
      </c>
      <c r="D303" s="160" t="str">
        <f t="shared" si="59"/>
        <v>E3637</v>
      </c>
      <c r="E303" t="str">
        <f>INDEX('KI 2019-20'!D$9:D$383,MATCH($B303,'KI 2019-20'!$B$9:$B$383,0))</f>
        <v>SD</v>
      </c>
      <c r="F303">
        <f>INDEX('KI 2019-20'!E$9:E$383,MATCH($B303,'KI 2019-20'!$B$9:$B$383,0))</f>
        <v>0</v>
      </c>
      <c r="G303" s="119">
        <v>0</v>
      </c>
      <c r="H303" s="120" t="str">
        <f>INDEX('KI 2019-20'!F$9:F$383,MATCH($B303,'KI 2019-20'!$B$9:$B$383,0))</f>
        <v>Spelthorne</v>
      </c>
      <c r="I303" s="154">
        <f>_xlfn.IFNA(IF($B303=$B$382,0,INDEX('I.Supplementary 2019-20'!N$8:N$191,MATCH($B303,'I.Supplementary 2019-20'!$B$8:$B$191,0))),INDEX('KI 2019-20'!N$9:N$383,MATCH($B303,'KI 2019-20'!$B$9:$B$383,0)))</f>
        <v>0</v>
      </c>
      <c r="J303" s="153">
        <f>_xlfn.IFNA(IF($B303=$B$382,0,INDEX('I.Supplementary 2019-20'!O$8:O$191,MATCH($B303,'I.Supplementary 2019-20'!$B$8:$B$191,0))),INDEX('KI 2019-20'!O$9:O$383,MATCH($B303,'KI 2019-20'!$B$9:$B$383,0)))</f>
        <v>0</v>
      </c>
      <c r="K303" s="153">
        <f>_xlfn.IFNA(IF($B303=$B$382,0,INDEX('I.Supplementary 2019-20'!P$8:P$191,MATCH($B303,'I.Supplementary 2019-20'!$B$8:$B$191,0))),INDEX('KI 2019-20'!P$9:P$383,MATCH($B303,'KI 2019-20'!$B$9:$B$383,0)))</f>
        <v>0</v>
      </c>
      <c r="L303" s="153">
        <f>_xlfn.IFNA(IF($B303=$B$382,0,INDEX('I.Supplementary 2019-20'!Q$8:Q$191,MATCH($B303,'I.Supplementary 2019-20'!$B$8:$B$191,0))),INDEX('KI 2019-20'!Q$9:Q$383,MATCH($B303,'KI 2019-20'!$B$9:$B$383,0)))</f>
        <v>0</v>
      </c>
      <c r="M303" s="155">
        <f>_xlfn.IFNA(IF($B303=$B$382,0,INDEX('I.Supplementary 2019-20'!R$8:R$191,MATCH($B303,'I.Supplementary 2019-20'!$B$8:$B$191,0))),INDEX('KI 2019-20'!R$9:R$383,MATCH($B303,'KI 2019-20'!$B$9:$B$383,0)))</f>
        <v>0</v>
      </c>
      <c r="N303" s="153">
        <f>_xlfn.IFNA(IF($B303=$B$382,0,INDEX('I.Supplementary 2019-20'!S$8:S$191,MATCH($B303,'I.Supplementary 2019-20'!$B$8:$B$191,0))),INDEX('KI 2019-20'!S$9:S$383,MATCH($B303,'KI 2019-20'!$B$9:$B$383,0)))</f>
        <v>0</v>
      </c>
      <c r="O303" s="153">
        <f>_xlfn.IFNA(IF($B303=$B$382,0,INDEX('I.Supplementary 2019-20'!T$8:T$191,MATCH($B303,'I.Supplementary 2019-20'!$B$8:$B$191,0))),INDEX('KI 2019-20'!T$9:T$383,MATCH($B303,'KI 2019-20'!$B$9:$B$383,0)))</f>
        <v>1.8979457025818365</v>
      </c>
      <c r="P303" s="153">
        <f>_xlfn.IFNA(IF($B303=$B$382,0,INDEX('I.Supplementary 2019-20'!U$8:U$191,MATCH($B303,'I.Supplementary 2019-20'!$B$8:$B$191,0))),INDEX('KI 2019-20'!U$9:U$383,MATCH($B303,'KI 2019-20'!$B$9:$B$383,0)))</f>
        <v>0</v>
      </c>
      <c r="Q303" s="153">
        <f>_xlfn.IFNA(IF($B303=$B$382,0,INDEX('I.Supplementary 2019-20'!V$8:V$191,MATCH($B303,'I.Supplementary 2019-20'!$B$8:$B$191,0))),INDEX('KI 2019-20'!V$9:V$383,MATCH($B303,'KI 2019-20'!$B$9:$B$383,0)))</f>
        <v>0</v>
      </c>
      <c r="R303" s="155">
        <f>_xlfn.IFNA(IF($B303=$B$382,0,INDEX('I.Supplementary 2019-20'!W$8:W$191,MATCH($B303,'I.Supplementary 2019-20'!$B$8:$B$191,0))),INDEX('KI 2019-20'!W$9:W$383,MATCH($B303,'KI 2019-20'!$B$9:$B$383,0)))</f>
        <v>0</v>
      </c>
      <c r="S303" s="153">
        <f>_xlfn.IFNA(IF($B303=$B$382,0,INDEX('I.Supplementary 2019-20'!X$8:X$191,MATCH($B303,'I.Supplementary 2019-20'!$B$8:$B$191,0))),INDEX('KI 2019-20'!X$9:X$383,MATCH($B303,'KI 2019-20'!$B$9:$B$383,0)))</f>
        <v>0</v>
      </c>
      <c r="T303" s="153">
        <f>_xlfn.IFNA(IF($B303=$B$382,0,INDEX('I.Supplementary 2019-20'!Y$8:Y$191,MATCH($B303,'I.Supplementary 2019-20'!$B$8:$B$191,0))),INDEX('KI 2019-20'!Y$9:Y$383,MATCH($B303,'KI 2019-20'!$B$9:$B$383,0)))</f>
        <v>1.8979457025818365</v>
      </c>
      <c r="U303" s="153">
        <f>_xlfn.IFNA(IF($B303=$B$382,0,INDEX('I.Supplementary 2019-20'!Z$8:Z$191,MATCH($B303,'I.Supplementary 2019-20'!$B$8:$B$191,0))),INDEX('KI 2019-20'!Z$9:Z$383,MATCH($B303,'KI 2019-20'!$B$9:$B$383,0)))</f>
        <v>0</v>
      </c>
      <c r="V303" s="153">
        <f>_xlfn.IFNA(IF($B303=$B$382,0,INDEX('I.Supplementary 2019-20'!AA$8:AA$191,MATCH($B303,'I.Supplementary 2019-20'!$B$8:$B$191,0))),INDEX('KI 2019-20'!AA$9:AA$383,MATCH($B303,'KI 2019-20'!$B$9:$B$383,0)))</f>
        <v>0</v>
      </c>
      <c r="W303" s="155">
        <f>_xlfn.IFNA(IF($B303=$B$382,0,INDEX('I.Supplementary 2019-20'!AB$8:AB$191,MATCH($B303,'I.Supplementary 2019-20'!$B$8:$B$191,0))),INDEX('KI 2019-20'!AB$9:AB$383,MATCH($B303,'KI 2019-20'!$B$9:$B$383,0)))</f>
        <v>0</v>
      </c>
      <c r="Y303" s="154">
        <f>_xlfn.IFNA(IF($B303=$B$382,0,INDEX('I.Supplementary 2019-20'!$I$8:$I$191,MATCH($B303,'I.Supplementary 2019-20'!$B$8:$B$191,0))),INDEX('KI 2019-20'!$I$9:$I$383,MATCH($B303,'KI 2019-20'!$B$9:$B$383,0)))</f>
        <v>0</v>
      </c>
      <c r="Z303" s="153">
        <f>_xlfn.IFNA(IF($B303=$B$382,0,INDEX('I.Supplementary 2019-20'!$J$8:$J$191,MATCH($B303,'I.Supplementary 2019-20'!$B$8:$B$191,0))),INDEX('KI 2019-20'!$J$9:$J$383,MATCH($B303,'KI 2019-20'!$B$9:$B$383,0)))</f>
        <v>1.8979457025818365</v>
      </c>
      <c r="AA303" s="155">
        <f>_xlfn.IFNA(IF($B303=$B$382,0,INDEX('I.Supplementary 2019-20'!$H$8:$H$191,MATCH($B303,'I.Supplementary 2019-20'!$B$8:$B$191,0))),INDEX('KI 2019-20'!$H$9:$H$383,MATCH($B303,'KI 2019-20'!$B$9:$B$383,0)))</f>
        <v>1.8979457025818365</v>
      </c>
      <c r="AC303" s="156">
        <f>I303*('Other inputs'!$C$6/'Other inputs'!$C$5)</f>
        <v>0</v>
      </c>
      <c r="AD303" s="149">
        <f>IF(B303=$B$35,J303*('Other inputs'!$C$6/'Other inputs'!$C$5)-('Other inputs'!$C$18/1000000),J303*('Other inputs'!$C$6/'Other inputs'!$C$5))</f>
        <v>0</v>
      </c>
      <c r="AE303" s="149">
        <f>K303*('Other inputs'!$C$6/'Other inputs'!$C$5)</f>
        <v>0</v>
      </c>
      <c r="AF303" s="149">
        <f>L303*('Other inputs'!$C$6/'Other inputs'!$C$5)</f>
        <v>0</v>
      </c>
      <c r="AG303" s="188">
        <f>M303*('Other inputs'!$C$6/'Other inputs'!$C$5)</f>
        <v>0</v>
      </c>
      <c r="AH303" s="149">
        <f>N303*('Other inputs'!$C$6/'Other inputs'!$C$5)</f>
        <v>0</v>
      </c>
      <c r="AI303" s="149">
        <f>O303*('Other inputs'!$C$6/'Other inputs'!$C$5)</f>
        <v>1.9288694614833737</v>
      </c>
      <c r="AJ303" s="149">
        <f>P303*('Other inputs'!$C$6/'Other inputs'!$C$5)</f>
        <v>0</v>
      </c>
      <c r="AK303" s="149">
        <f>Q303*('Other inputs'!$C$6/'Other inputs'!$C$5)</f>
        <v>0</v>
      </c>
      <c r="AL303" s="188">
        <f>R303*('Other inputs'!$C$6/'Other inputs'!$C$5)</f>
        <v>0</v>
      </c>
      <c r="AM303" s="156">
        <f t="shared" si="60"/>
        <v>0</v>
      </c>
      <c r="AN303" s="149">
        <f t="shared" si="61"/>
        <v>1.9288694614833737</v>
      </c>
      <c r="AO303" s="149">
        <f t="shared" si="62"/>
        <v>0</v>
      </c>
      <c r="AP303" s="149">
        <f t="shared" si="63"/>
        <v>0</v>
      </c>
      <c r="AQ303" s="188">
        <f t="shared" si="64"/>
        <v>0</v>
      </c>
      <c r="AR303" s="149"/>
      <c r="AS303" s="156">
        <f>IF(D303=$C$171,'Other inputs'!$C$12/1000000,SUM(AC303:AG303))</f>
        <v>0</v>
      </c>
      <c r="AT303" s="200">
        <f>IF(D303=$C$171,$Z$171*('Other inputs'!$C$6/'Other inputs'!$C$5),SUM(AH303:AL303))</f>
        <v>1.9288694614833737</v>
      </c>
      <c r="AU303" s="210">
        <f t="shared" si="65"/>
        <v>1.9288694614833737</v>
      </c>
      <c r="AV303" s="214"/>
      <c r="AW303" s="199">
        <f>IF($G303=1,0,AC303*('Other inputs'!$F$6/'Other inputs'!$F$5))</f>
        <v>0</v>
      </c>
      <c r="AX303" s="200">
        <f>IF($G303=1,0,AD303*('Other inputs'!$F$6/'Other inputs'!$F$5))</f>
        <v>0</v>
      </c>
      <c r="AY303" s="200">
        <f>IF($G303=1,0,AE303*('Other inputs'!$F$6/'Other inputs'!$F$5))</f>
        <v>0</v>
      </c>
      <c r="AZ303" s="200">
        <f>IF($G303=1,0,AF303*('Other inputs'!$F$6/'Other inputs'!$F$5))</f>
        <v>0</v>
      </c>
      <c r="BA303" s="200">
        <f>IF($G303=1,0,AG303*('Other inputs'!$F$6/'Other inputs'!$F$5))</f>
        <v>0</v>
      </c>
      <c r="BB303" s="199">
        <f>IF($G303=1,0,AH303*('Other inputs'!$C$7/'Other inputs'!$C$6))</f>
        <v>0</v>
      </c>
      <c r="BC303" s="200">
        <f>IF($G303=1,0,AI303*('Other inputs'!$C$7/'Other inputs'!$C$6))</f>
        <v>1.9288694614833737</v>
      </c>
      <c r="BD303" s="200">
        <f>IF($G303=1,0,AJ303*('Other inputs'!$C$7/'Other inputs'!$C$6))</f>
        <v>0</v>
      </c>
      <c r="BE303" s="200">
        <f>IF($G303=1,0,AK303*('Other inputs'!$C$7/'Other inputs'!$C$6))</f>
        <v>0</v>
      </c>
      <c r="BF303" s="200">
        <f>IF($G303=1,0,AL303*('Other inputs'!$C$7/'Other inputs'!$C$6))</f>
        <v>0</v>
      </c>
      <c r="BG303" s="199">
        <f t="shared" si="66"/>
        <v>0</v>
      </c>
      <c r="BH303" s="200">
        <f t="shared" si="67"/>
        <v>1.9288694614833737</v>
      </c>
      <c r="BI303" s="200">
        <f t="shared" si="68"/>
        <v>0</v>
      </c>
      <c r="BJ303" s="200">
        <f t="shared" si="69"/>
        <v>0</v>
      </c>
      <c r="BK303" s="210">
        <f t="shared" si="70"/>
        <v>0</v>
      </c>
      <c r="BL303" s="200"/>
      <c r="BM303" s="199">
        <f>IF(D303=C$171,'Other inputs'!$C$13/1000000,SUM(AW303:BA303))</f>
        <v>0</v>
      </c>
      <c r="BN303" s="200">
        <f>IF(B303=$B$171,$AT$171*('Other inputs'!$C$7/'Other inputs'!$C$6),SUM(BB303:BF303))</f>
        <v>1.9288694614833737</v>
      </c>
      <c r="BO303" s="188">
        <f t="shared" si="71"/>
        <v>1.9288694614833737</v>
      </c>
    </row>
    <row r="304" spans="2:67">
      <c r="B304" s="121" t="str">
        <f>'KI 2019-20'!B305</f>
        <v>E1936</v>
      </c>
      <c r="C304" s="160" t="str">
        <f t="shared" si="58"/>
        <v>E1936</v>
      </c>
      <c r="D304" s="160" t="str">
        <f t="shared" si="59"/>
        <v>E1936</v>
      </c>
      <c r="E304" t="str">
        <f>INDEX('KI 2019-20'!D$9:D$383,MATCH($B304,'KI 2019-20'!$B$9:$B$383,0))</f>
        <v>SD</v>
      </c>
      <c r="F304" t="str">
        <f>INDEX('KI 2019-20'!E$9:E$383,MATCH($B304,'KI 2019-20'!$B$9:$B$383,0))</f>
        <v>P1905</v>
      </c>
      <c r="G304" s="119">
        <v>0</v>
      </c>
      <c r="H304" s="120" t="str">
        <f>INDEX('KI 2019-20'!F$9:F$383,MATCH($B304,'KI 2019-20'!$B$9:$B$383,0))</f>
        <v>St Albans</v>
      </c>
      <c r="I304" s="154">
        <f>_xlfn.IFNA(IF($B304=$B$382,0,INDEX('I.Supplementary 2019-20'!N$8:N$191,MATCH($B304,'I.Supplementary 2019-20'!$B$8:$B$191,0))),INDEX('KI 2019-20'!N$9:N$383,MATCH($B304,'KI 2019-20'!$B$9:$B$383,0)))</f>
        <v>0</v>
      </c>
      <c r="J304" s="153">
        <f>_xlfn.IFNA(IF($B304=$B$382,0,INDEX('I.Supplementary 2019-20'!O$8:O$191,MATCH($B304,'I.Supplementary 2019-20'!$B$8:$B$191,0))),INDEX('KI 2019-20'!O$9:O$383,MATCH($B304,'KI 2019-20'!$B$9:$B$383,0)))</f>
        <v>0</v>
      </c>
      <c r="K304" s="153">
        <f>_xlfn.IFNA(IF($B304=$B$382,0,INDEX('I.Supplementary 2019-20'!P$8:P$191,MATCH($B304,'I.Supplementary 2019-20'!$B$8:$B$191,0))),INDEX('KI 2019-20'!P$9:P$383,MATCH($B304,'KI 2019-20'!$B$9:$B$383,0)))</f>
        <v>0</v>
      </c>
      <c r="L304" s="153">
        <f>_xlfn.IFNA(IF($B304=$B$382,0,INDEX('I.Supplementary 2019-20'!Q$8:Q$191,MATCH($B304,'I.Supplementary 2019-20'!$B$8:$B$191,0))),INDEX('KI 2019-20'!Q$9:Q$383,MATCH($B304,'KI 2019-20'!$B$9:$B$383,0)))</f>
        <v>0</v>
      </c>
      <c r="M304" s="155">
        <f>_xlfn.IFNA(IF($B304=$B$382,0,INDEX('I.Supplementary 2019-20'!R$8:R$191,MATCH($B304,'I.Supplementary 2019-20'!$B$8:$B$191,0))),INDEX('KI 2019-20'!R$9:R$383,MATCH($B304,'KI 2019-20'!$B$9:$B$383,0)))</f>
        <v>0</v>
      </c>
      <c r="N304" s="153">
        <f>_xlfn.IFNA(IF($B304=$B$382,0,INDEX('I.Supplementary 2019-20'!S$8:S$191,MATCH($B304,'I.Supplementary 2019-20'!$B$8:$B$191,0))),INDEX('KI 2019-20'!S$9:S$383,MATCH($B304,'KI 2019-20'!$B$9:$B$383,0)))</f>
        <v>0</v>
      </c>
      <c r="O304" s="153">
        <f>_xlfn.IFNA(IF($B304=$B$382,0,INDEX('I.Supplementary 2019-20'!T$8:T$191,MATCH($B304,'I.Supplementary 2019-20'!$B$8:$B$191,0))),INDEX('KI 2019-20'!T$9:T$383,MATCH($B304,'KI 2019-20'!$B$9:$B$383,0)))</f>
        <v>2.4845755343129192</v>
      </c>
      <c r="P304" s="153">
        <f>_xlfn.IFNA(IF($B304=$B$382,0,INDEX('I.Supplementary 2019-20'!U$8:U$191,MATCH($B304,'I.Supplementary 2019-20'!$B$8:$B$191,0))),INDEX('KI 2019-20'!U$9:U$383,MATCH($B304,'KI 2019-20'!$B$9:$B$383,0)))</f>
        <v>0</v>
      </c>
      <c r="Q304" s="153">
        <f>_xlfn.IFNA(IF($B304=$B$382,0,INDEX('I.Supplementary 2019-20'!V$8:V$191,MATCH($B304,'I.Supplementary 2019-20'!$B$8:$B$191,0))),INDEX('KI 2019-20'!V$9:V$383,MATCH($B304,'KI 2019-20'!$B$9:$B$383,0)))</f>
        <v>0</v>
      </c>
      <c r="R304" s="155">
        <f>_xlfn.IFNA(IF($B304=$B$382,0,INDEX('I.Supplementary 2019-20'!W$8:W$191,MATCH($B304,'I.Supplementary 2019-20'!$B$8:$B$191,0))),INDEX('KI 2019-20'!W$9:W$383,MATCH($B304,'KI 2019-20'!$B$9:$B$383,0)))</f>
        <v>0</v>
      </c>
      <c r="S304" s="153">
        <f>_xlfn.IFNA(IF($B304=$B$382,0,INDEX('I.Supplementary 2019-20'!X$8:X$191,MATCH($B304,'I.Supplementary 2019-20'!$B$8:$B$191,0))),INDEX('KI 2019-20'!X$9:X$383,MATCH($B304,'KI 2019-20'!$B$9:$B$383,0)))</f>
        <v>0</v>
      </c>
      <c r="T304" s="153">
        <f>_xlfn.IFNA(IF($B304=$B$382,0,INDEX('I.Supplementary 2019-20'!Y$8:Y$191,MATCH($B304,'I.Supplementary 2019-20'!$B$8:$B$191,0))),INDEX('KI 2019-20'!Y$9:Y$383,MATCH($B304,'KI 2019-20'!$B$9:$B$383,0)))</f>
        <v>2.4845755343129192</v>
      </c>
      <c r="U304" s="153">
        <f>_xlfn.IFNA(IF($B304=$B$382,0,INDEX('I.Supplementary 2019-20'!Z$8:Z$191,MATCH($B304,'I.Supplementary 2019-20'!$B$8:$B$191,0))),INDEX('KI 2019-20'!Z$9:Z$383,MATCH($B304,'KI 2019-20'!$B$9:$B$383,0)))</f>
        <v>0</v>
      </c>
      <c r="V304" s="153">
        <f>_xlfn.IFNA(IF($B304=$B$382,0,INDEX('I.Supplementary 2019-20'!AA$8:AA$191,MATCH($B304,'I.Supplementary 2019-20'!$B$8:$B$191,0))),INDEX('KI 2019-20'!AA$9:AA$383,MATCH($B304,'KI 2019-20'!$B$9:$B$383,0)))</f>
        <v>0</v>
      </c>
      <c r="W304" s="155">
        <f>_xlfn.IFNA(IF($B304=$B$382,0,INDEX('I.Supplementary 2019-20'!AB$8:AB$191,MATCH($B304,'I.Supplementary 2019-20'!$B$8:$B$191,0))),INDEX('KI 2019-20'!AB$9:AB$383,MATCH($B304,'KI 2019-20'!$B$9:$B$383,0)))</f>
        <v>0</v>
      </c>
      <c r="Y304" s="154">
        <f>_xlfn.IFNA(IF($B304=$B$382,0,INDEX('I.Supplementary 2019-20'!$I$8:$I$191,MATCH($B304,'I.Supplementary 2019-20'!$B$8:$B$191,0))),INDEX('KI 2019-20'!$I$9:$I$383,MATCH($B304,'KI 2019-20'!$B$9:$B$383,0)))</f>
        <v>0</v>
      </c>
      <c r="Z304" s="153">
        <f>_xlfn.IFNA(IF($B304=$B$382,0,INDEX('I.Supplementary 2019-20'!$J$8:$J$191,MATCH($B304,'I.Supplementary 2019-20'!$B$8:$B$191,0))),INDEX('KI 2019-20'!$J$9:$J$383,MATCH($B304,'KI 2019-20'!$B$9:$B$383,0)))</f>
        <v>2.4845755343129192</v>
      </c>
      <c r="AA304" s="155">
        <f>_xlfn.IFNA(IF($B304=$B$382,0,INDEX('I.Supplementary 2019-20'!$H$8:$H$191,MATCH($B304,'I.Supplementary 2019-20'!$B$8:$B$191,0))),INDEX('KI 2019-20'!$H$9:$H$383,MATCH($B304,'KI 2019-20'!$B$9:$B$383,0)))</f>
        <v>2.4845755343129192</v>
      </c>
      <c r="AC304" s="156">
        <f>I304*('Other inputs'!$C$6/'Other inputs'!$C$5)</f>
        <v>0</v>
      </c>
      <c r="AD304" s="149">
        <f>IF(B304=$B$35,J304*('Other inputs'!$C$6/'Other inputs'!$C$5)-('Other inputs'!$C$18/1000000),J304*('Other inputs'!$C$6/'Other inputs'!$C$5))</f>
        <v>0</v>
      </c>
      <c r="AE304" s="149">
        <f>K304*('Other inputs'!$C$6/'Other inputs'!$C$5)</f>
        <v>0</v>
      </c>
      <c r="AF304" s="149">
        <f>L304*('Other inputs'!$C$6/'Other inputs'!$C$5)</f>
        <v>0</v>
      </c>
      <c r="AG304" s="188">
        <f>M304*('Other inputs'!$C$6/'Other inputs'!$C$5)</f>
        <v>0</v>
      </c>
      <c r="AH304" s="149">
        <f>N304*('Other inputs'!$C$6/'Other inputs'!$C$5)</f>
        <v>0</v>
      </c>
      <c r="AI304" s="149">
        <f>O304*('Other inputs'!$C$6/'Other inputs'!$C$5)</f>
        <v>2.5250574167457165</v>
      </c>
      <c r="AJ304" s="149">
        <f>P304*('Other inputs'!$C$6/'Other inputs'!$C$5)</f>
        <v>0</v>
      </c>
      <c r="AK304" s="149">
        <f>Q304*('Other inputs'!$C$6/'Other inputs'!$C$5)</f>
        <v>0</v>
      </c>
      <c r="AL304" s="188">
        <f>R304*('Other inputs'!$C$6/'Other inputs'!$C$5)</f>
        <v>0</v>
      </c>
      <c r="AM304" s="156">
        <f t="shared" si="60"/>
        <v>0</v>
      </c>
      <c r="AN304" s="149">
        <f t="shared" si="61"/>
        <v>2.5250574167457165</v>
      </c>
      <c r="AO304" s="149">
        <f t="shared" si="62"/>
        <v>0</v>
      </c>
      <c r="AP304" s="149">
        <f t="shared" si="63"/>
        <v>0</v>
      </c>
      <c r="AQ304" s="188">
        <f t="shared" si="64"/>
        <v>0</v>
      </c>
      <c r="AR304" s="149"/>
      <c r="AS304" s="156">
        <f>IF(D304=$C$171,'Other inputs'!$C$12/1000000,SUM(AC304:AG304))</f>
        <v>0</v>
      </c>
      <c r="AT304" s="200">
        <f>IF(D304=$C$171,$Z$171*('Other inputs'!$C$6/'Other inputs'!$C$5),SUM(AH304:AL304))</f>
        <v>2.5250574167457165</v>
      </c>
      <c r="AU304" s="210">
        <f t="shared" si="65"/>
        <v>2.5250574167457165</v>
      </c>
      <c r="AV304" s="214"/>
      <c r="AW304" s="199">
        <f>IF($G304=1,0,AC304*('Other inputs'!$F$6/'Other inputs'!$F$5))</f>
        <v>0</v>
      </c>
      <c r="AX304" s="200">
        <f>IF($G304=1,0,AD304*('Other inputs'!$F$6/'Other inputs'!$F$5))</f>
        <v>0</v>
      </c>
      <c r="AY304" s="200">
        <f>IF($G304=1,0,AE304*('Other inputs'!$F$6/'Other inputs'!$F$5))</f>
        <v>0</v>
      </c>
      <c r="AZ304" s="200">
        <f>IF($G304=1,0,AF304*('Other inputs'!$F$6/'Other inputs'!$F$5))</f>
        <v>0</v>
      </c>
      <c r="BA304" s="200">
        <f>IF($G304=1,0,AG304*('Other inputs'!$F$6/'Other inputs'!$F$5))</f>
        <v>0</v>
      </c>
      <c r="BB304" s="199">
        <f>IF($G304=1,0,AH304*('Other inputs'!$C$7/'Other inputs'!$C$6))</f>
        <v>0</v>
      </c>
      <c r="BC304" s="200">
        <f>IF($G304=1,0,AI304*('Other inputs'!$C$7/'Other inputs'!$C$6))</f>
        <v>2.5250574167457165</v>
      </c>
      <c r="BD304" s="200">
        <f>IF($G304=1,0,AJ304*('Other inputs'!$C$7/'Other inputs'!$C$6))</f>
        <v>0</v>
      </c>
      <c r="BE304" s="200">
        <f>IF($G304=1,0,AK304*('Other inputs'!$C$7/'Other inputs'!$C$6))</f>
        <v>0</v>
      </c>
      <c r="BF304" s="200">
        <f>IF($G304=1,0,AL304*('Other inputs'!$C$7/'Other inputs'!$C$6))</f>
        <v>0</v>
      </c>
      <c r="BG304" s="199">
        <f t="shared" si="66"/>
        <v>0</v>
      </c>
      <c r="BH304" s="200">
        <f t="shared" si="67"/>
        <v>2.5250574167457165</v>
      </c>
      <c r="BI304" s="200">
        <f t="shared" si="68"/>
        <v>0</v>
      </c>
      <c r="BJ304" s="200">
        <f t="shared" si="69"/>
        <v>0</v>
      </c>
      <c r="BK304" s="210">
        <f t="shared" si="70"/>
        <v>0</v>
      </c>
      <c r="BL304" s="200"/>
      <c r="BM304" s="199">
        <f>IF(D304=C$171,'Other inputs'!$C$13/1000000,SUM(AW304:BA304))</f>
        <v>0</v>
      </c>
      <c r="BN304" s="200">
        <f>IF(B304=$B$171,$AT$171*('Other inputs'!$C$7/'Other inputs'!$C$6),SUM(BB304:BF304))</f>
        <v>2.5250574167457165</v>
      </c>
      <c r="BO304" s="188">
        <f t="shared" si="71"/>
        <v>2.5250574167457165</v>
      </c>
    </row>
    <row r="305" spans="2:67">
      <c r="B305" s="121" t="str">
        <f>'KI 2019-20'!B306</f>
        <v>E4303</v>
      </c>
      <c r="C305" s="160" t="str">
        <f t="shared" si="58"/>
        <v>E4303</v>
      </c>
      <c r="D305" s="160" t="str">
        <f t="shared" si="59"/>
        <v>E4303</v>
      </c>
      <c r="E305" t="str">
        <f>INDEX('KI 2019-20'!D$9:D$383,MATCH($B305,'KI 2019-20'!$B$9:$B$383,0))</f>
        <v>MD</v>
      </c>
      <c r="F305" t="str">
        <f>INDEX('KI 2019-20'!E$9:E$383,MATCH($B305,'KI 2019-20'!$B$9:$B$383,0))</f>
        <v>P1702</v>
      </c>
      <c r="G305" s="119">
        <v>0</v>
      </c>
      <c r="H305" s="120" t="str">
        <f>INDEX('KI 2019-20'!F$9:F$383,MATCH($B305,'KI 2019-20'!$B$9:$B$383,0))</f>
        <v>St Helens</v>
      </c>
      <c r="I305" s="154">
        <f>_xlfn.IFNA(IF($B305=$B$382,0,INDEX('I.Supplementary 2019-20'!N$8:N$191,MATCH($B305,'I.Supplementary 2019-20'!$B$8:$B$191,0))),INDEX('KI 2019-20'!N$9:N$383,MATCH($B305,'KI 2019-20'!$B$9:$B$383,0)))</f>
        <v>10.357305794763549</v>
      </c>
      <c r="J305" s="153">
        <f>_xlfn.IFNA(IF($B305=$B$382,0,INDEX('I.Supplementary 2019-20'!O$8:O$191,MATCH($B305,'I.Supplementary 2019-20'!$B$8:$B$191,0))),INDEX('KI 2019-20'!O$9:O$383,MATCH($B305,'KI 2019-20'!$B$9:$B$383,0)))</f>
        <v>0.27751712393787226</v>
      </c>
      <c r="K305" s="153">
        <f>_xlfn.IFNA(IF($B305=$B$382,0,INDEX('I.Supplementary 2019-20'!P$8:P$191,MATCH($B305,'I.Supplementary 2019-20'!$B$8:$B$191,0))),INDEX('KI 2019-20'!P$9:P$383,MATCH($B305,'KI 2019-20'!$B$9:$B$383,0)))</f>
        <v>0</v>
      </c>
      <c r="L305" s="153">
        <f>_xlfn.IFNA(IF($B305=$B$382,0,INDEX('I.Supplementary 2019-20'!Q$8:Q$191,MATCH($B305,'I.Supplementary 2019-20'!$B$8:$B$191,0))),INDEX('KI 2019-20'!Q$9:Q$383,MATCH($B305,'KI 2019-20'!$B$9:$B$383,0)))</f>
        <v>0</v>
      </c>
      <c r="M305" s="155">
        <f>_xlfn.IFNA(IF($B305=$B$382,0,INDEX('I.Supplementary 2019-20'!R$8:R$191,MATCH($B305,'I.Supplementary 2019-20'!$B$8:$B$191,0))),INDEX('KI 2019-20'!R$9:R$383,MATCH($B305,'KI 2019-20'!$B$9:$B$383,0)))</f>
        <v>0</v>
      </c>
      <c r="N305" s="153">
        <f>_xlfn.IFNA(IF($B305=$B$382,0,INDEX('I.Supplementary 2019-20'!S$8:S$191,MATCH($B305,'I.Supplementary 2019-20'!$B$8:$B$191,0))),INDEX('KI 2019-20'!S$9:S$383,MATCH($B305,'KI 2019-20'!$B$9:$B$383,0)))</f>
        <v>39.221406728265741</v>
      </c>
      <c r="O305" s="153">
        <f>_xlfn.IFNA(IF($B305=$B$382,0,INDEX('I.Supplementary 2019-20'!T$8:T$191,MATCH($B305,'I.Supplementary 2019-20'!$B$8:$B$191,0))),INDEX('KI 2019-20'!T$9:T$383,MATCH($B305,'KI 2019-20'!$B$9:$B$383,0)))</f>
        <v>6.2581038024576277</v>
      </c>
      <c r="P305" s="153">
        <f>_xlfn.IFNA(IF($B305=$B$382,0,INDEX('I.Supplementary 2019-20'!U$8:U$191,MATCH($B305,'I.Supplementary 2019-20'!$B$8:$B$191,0))),INDEX('KI 2019-20'!U$9:U$383,MATCH($B305,'KI 2019-20'!$B$9:$B$383,0)))</f>
        <v>0</v>
      </c>
      <c r="Q305" s="153">
        <f>_xlfn.IFNA(IF($B305=$B$382,0,INDEX('I.Supplementary 2019-20'!V$8:V$191,MATCH($B305,'I.Supplementary 2019-20'!$B$8:$B$191,0))),INDEX('KI 2019-20'!V$9:V$383,MATCH($B305,'KI 2019-20'!$B$9:$B$383,0)))</f>
        <v>0</v>
      </c>
      <c r="R305" s="155">
        <f>_xlfn.IFNA(IF($B305=$B$382,0,INDEX('I.Supplementary 2019-20'!W$8:W$191,MATCH($B305,'I.Supplementary 2019-20'!$B$8:$B$191,0))),INDEX('KI 2019-20'!W$9:W$383,MATCH($B305,'KI 2019-20'!$B$9:$B$383,0)))</f>
        <v>0</v>
      </c>
      <c r="S305" s="153">
        <f>_xlfn.IFNA(IF($B305=$B$382,0,INDEX('I.Supplementary 2019-20'!X$8:X$191,MATCH($B305,'I.Supplementary 2019-20'!$B$8:$B$191,0))),INDEX('KI 2019-20'!X$9:X$383,MATCH($B305,'KI 2019-20'!$B$9:$B$383,0)))</f>
        <v>49.578712523029289</v>
      </c>
      <c r="T305" s="153">
        <f>_xlfn.IFNA(IF($B305=$B$382,0,INDEX('I.Supplementary 2019-20'!Y$8:Y$191,MATCH($B305,'I.Supplementary 2019-20'!$B$8:$B$191,0))),INDEX('KI 2019-20'!Y$9:Y$383,MATCH($B305,'KI 2019-20'!$B$9:$B$383,0)))</f>
        <v>6.5356209263955005</v>
      </c>
      <c r="U305" s="153">
        <f>_xlfn.IFNA(IF($B305=$B$382,0,INDEX('I.Supplementary 2019-20'!Z$8:Z$191,MATCH($B305,'I.Supplementary 2019-20'!$B$8:$B$191,0))),INDEX('KI 2019-20'!Z$9:Z$383,MATCH($B305,'KI 2019-20'!$B$9:$B$383,0)))</f>
        <v>0</v>
      </c>
      <c r="V305" s="153">
        <f>_xlfn.IFNA(IF($B305=$B$382,0,INDEX('I.Supplementary 2019-20'!AA$8:AA$191,MATCH($B305,'I.Supplementary 2019-20'!$B$8:$B$191,0))),INDEX('KI 2019-20'!AA$9:AA$383,MATCH($B305,'KI 2019-20'!$B$9:$B$383,0)))</f>
        <v>0</v>
      </c>
      <c r="W305" s="155">
        <f>_xlfn.IFNA(IF($B305=$B$382,0,INDEX('I.Supplementary 2019-20'!AB$8:AB$191,MATCH($B305,'I.Supplementary 2019-20'!$B$8:$B$191,0))),INDEX('KI 2019-20'!AB$9:AB$383,MATCH($B305,'KI 2019-20'!$B$9:$B$383,0)))</f>
        <v>0</v>
      </c>
      <c r="Y305" s="154">
        <f>_xlfn.IFNA(IF($B305=$B$382,0,INDEX('I.Supplementary 2019-20'!$I$8:$I$191,MATCH($B305,'I.Supplementary 2019-20'!$B$8:$B$191,0))),INDEX('KI 2019-20'!$I$9:$I$383,MATCH($B305,'KI 2019-20'!$B$9:$B$383,0)))</f>
        <v>10.634822918701422</v>
      </c>
      <c r="Z305" s="153">
        <f>_xlfn.IFNA(IF($B305=$B$382,0,INDEX('I.Supplementary 2019-20'!$J$8:$J$191,MATCH($B305,'I.Supplementary 2019-20'!$B$8:$B$191,0))),INDEX('KI 2019-20'!$J$9:$J$383,MATCH($B305,'KI 2019-20'!$B$9:$B$383,0)))</f>
        <v>45.479510530723374</v>
      </c>
      <c r="AA305" s="155">
        <f>_xlfn.IFNA(IF($B305=$B$382,0,INDEX('I.Supplementary 2019-20'!$H$8:$H$191,MATCH($B305,'I.Supplementary 2019-20'!$B$8:$B$191,0))),INDEX('KI 2019-20'!$H$9:$H$383,MATCH($B305,'KI 2019-20'!$B$9:$B$383,0)))</f>
        <v>56.114333449424791</v>
      </c>
      <c r="AC305" s="156">
        <f>I305*('Other inputs'!$C$6/'Other inputs'!$C$5)</f>
        <v>10.526060267997986</v>
      </c>
      <c r="AD305" s="149">
        <f>IF(B305=$B$35,J305*('Other inputs'!$C$6/'Other inputs'!$C$5)-('Other inputs'!$C$18/1000000),J305*('Other inputs'!$C$6/'Other inputs'!$C$5))</f>
        <v>0.2820387878716869</v>
      </c>
      <c r="AE305" s="149">
        <f>K305*('Other inputs'!$C$6/'Other inputs'!$C$5)</f>
        <v>0</v>
      </c>
      <c r="AF305" s="149">
        <f>L305*('Other inputs'!$C$6/'Other inputs'!$C$5)</f>
        <v>0</v>
      </c>
      <c r="AG305" s="188">
        <f>M305*('Other inputs'!$C$6/'Other inputs'!$C$5)</f>
        <v>0</v>
      </c>
      <c r="AH305" s="149">
        <f>N305*('Other inputs'!$C$6/'Other inputs'!$C$5)</f>
        <v>39.860452051740538</v>
      </c>
      <c r="AI305" s="149">
        <f>O305*('Other inputs'!$C$6/'Other inputs'!$C$5)</f>
        <v>6.3600688338622327</v>
      </c>
      <c r="AJ305" s="149">
        <f>P305*('Other inputs'!$C$6/'Other inputs'!$C$5)</f>
        <v>0</v>
      </c>
      <c r="AK305" s="149">
        <f>Q305*('Other inputs'!$C$6/'Other inputs'!$C$5)</f>
        <v>0</v>
      </c>
      <c r="AL305" s="188">
        <f>R305*('Other inputs'!$C$6/'Other inputs'!$C$5)</f>
        <v>0</v>
      </c>
      <c r="AM305" s="156">
        <f t="shared" si="60"/>
        <v>50.386512319738522</v>
      </c>
      <c r="AN305" s="149">
        <f t="shared" si="61"/>
        <v>6.6421076217339197</v>
      </c>
      <c r="AO305" s="149">
        <f t="shared" si="62"/>
        <v>0</v>
      </c>
      <c r="AP305" s="149">
        <f t="shared" si="63"/>
        <v>0</v>
      </c>
      <c r="AQ305" s="188">
        <f t="shared" si="64"/>
        <v>0</v>
      </c>
      <c r="AR305" s="149"/>
      <c r="AS305" s="156">
        <f>IF(D305=$C$171,'Other inputs'!$C$12/1000000,SUM(AC305:AG305))</f>
        <v>10.808099055869672</v>
      </c>
      <c r="AT305" s="200">
        <f>IF(D305=$C$171,$Z$171*('Other inputs'!$C$6/'Other inputs'!$C$5),SUM(AH305:AL305))</f>
        <v>46.220520885602767</v>
      </c>
      <c r="AU305" s="210">
        <f t="shared" si="65"/>
        <v>57.028619941472442</v>
      </c>
      <c r="AV305" s="214"/>
      <c r="AW305" s="199">
        <f>IF($G305=1,0,AC305*('Other inputs'!$F$6/'Other inputs'!$F$5))</f>
        <v>10.584268896208112</v>
      </c>
      <c r="AX305" s="200">
        <f>IF($G305=1,0,AD305*('Other inputs'!$F$6/'Other inputs'!$F$5))</f>
        <v>0.28359844937143813</v>
      </c>
      <c r="AY305" s="200">
        <f>IF($G305=1,0,AE305*('Other inputs'!$F$6/'Other inputs'!$F$5))</f>
        <v>0</v>
      </c>
      <c r="AZ305" s="200">
        <f>IF($G305=1,0,AF305*('Other inputs'!$F$6/'Other inputs'!$F$5))</f>
        <v>0</v>
      </c>
      <c r="BA305" s="200">
        <f>IF($G305=1,0,AG305*('Other inputs'!$F$6/'Other inputs'!$F$5))</f>
        <v>0</v>
      </c>
      <c r="BB305" s="199">
        <f>IF($G305=1,0,AH305*('Other inputs'!$C$7/'Other inputs'!$C$6))</f>
        <v>39.860452051740538</v>
      </c>
      <c r="BC305" s="200">
        <f>IF($G305=1,0,AI305*('Other inputs'!$C$7/'Other inputs'!$C$6))</f>
        <v>6.3600688338622327</v>
      </c>
      <c r="BD305" s="200">
        <f>IF($G305=1,0,AJ305*('Other inputs'!$C$7/'Other inputs'!$C$6))</f>
        <v>0</v>
      </c>
      <c r="BE305" s="200">
        <f>IF($G305=1,0,AK305*('Other inputs'!$C$7/'Other inputs'!$C$6))</f>
        <v>0</v>
      </c>
      <c r="BF305" s="200">
        <f>IF($G305=1,0,AL305*('Other inputs'!$C$7/'Other inputs'!$C$6))</f>
        <v>0</v>
      </c>
      <c r="BG305" s="199">
        <f t="shared" si="66"/>
        <v>50.444720947948653</v>
      </c>
      <c r="BH305" s="200">
        <f t="shared" si="67"/>
        <v>6.643667283233671</v>
      </c>
      <c r="BI305" s="200">
        <f t="shared" si="68"/>
        <v>0</v>
      </c>
      <c r="BJ305" s="200">
        <f t="shared" si="69"/>
        <v>0</v>
      </c>
      <c r="BK305" s="210">
        <f t="shared" si="70"/>
        <v>0</v>
      </c>
      <c r="BL305" s="200"/>
      <c r="BM305" s="199">
        <f>IF(D305=C$171,'Other inputs'!$C$13/1000000,SUM(AW305:BA305))</f>
        <v>10.867867345579549</v>
      </c>
      <c r="BN305" s="200">
        <f>IF(B305=$B$171,$AT$171*('Other inputs'!$C$7/'Other inputs'!$C$6),SUM(BB305:BF305))</f>
        <v>46.220520885602767</v>
      </c>
      <c r="BO305" s="188">
        <f t="shared" si="71"/>
        <v>57.088388231182314</v>
      </c>
    </row>
    <row r="306" spans="2:67">
      <c r="B306" s="121" t="str">
        <f>'KI 2019-20'!B307</f>
        <v>E3436</v>
      </c>
      <c r="C306" s="160" t="str">
        <f t="shared" si="58"/>
        <v>E3436</v>
      </c>
      <c r="D306" s="160" t="str">
        <f t="shared" si="59"/>
        <v>E3436</v>
      </c>
      <c r="E306" t="str">
        <f>INDEX('KI 2019-20'!D$9:D$383,MATCH($B306,'KI 2019-20'!$B$9:$B$383,0))</f>
        <v>SD</v>
      </c>
      <c r="F306" t="str">
        <f>INDEX('KI 2019-20'!E$9:E$383,MATCH($B306,'KI 2019-20'!$B$9:$B$383,0))</f>
        <v>P1902</v>
      </c>
      <c r="G306" s="119">
        <v>0</v>
      </c>
      <c r="H306" s="120" t="str">
        <f>INDEX('KI 2019-20'!F$9:F$383,MATCH($B306,'KI 2019-20'!$B$9:$B$383,0))</f>
        <v>Stafford</v>
      </c>
      <c r="I306" s="154">
        <f>_xlfn.IFNA(IF($B306=$B$382,0,INDEX('I.Supplementary 2019-20'!N$8:N$191,MATCH($B306,'I.Supplementary 2019-20'!$B$8:$B$191,0))),INDEX('KI 2019-20'!N$9:N$383,MATCH($B306,'KI 2019-20'!$B$9:$B$383,0)))</f>
        <v>0</v>
      </c>
      <c r="J306" s="153">
        <f>_xlfn.IFNA(IF($B306=$B$382,0,INDEX('I.Supplementary 2019-20'!O$8:O$191,MATCH($B306,'I.Supplementary 2019-20'!$B$8:$B$191,0))),INDEX('KI 2019-20'!O$9:O$383,MATCH($B306,'KI 2019-20'!$B$9:$B$383,0)))</f>
        <v>0</v>
      </c>
      <c r="K306" s="153">
        <f>_xlfn.IFNA(IF($B306=$B$382,0,INDEX('I.Supplementary 2019-20'!P$8:P$191,MATCH($B306,'I.Supplementary 2019-20'!$B$8:$B$191,0))),INDEX('KI 2019-20'!P$9:P$383,MATCH($B306,'KI 2019-20'!$B$9:$B$383,0)))</f>
        <v>0</v>
      </c>
      <c r="L306" s="153">
        <f>_xlfn.IFNA(IF($B306=$B$382,0,INDEX('I.Supplementary 2019-20'!Q$8:Q$191,MATCH($B306,'I.Supplementary 2019-20'!$B$8:$B$191,0))),INDEX('KI 2019-20'!Q$9:Q$383,MATCH($B306,'KI 2019-20'!$B$9:$B$383,0)))</f>
        <v>0</v>
      </c>
      <c r="M306" s="155">
        <f>_xlfn.IFNA(IF($B306=$B$382,0,INDEX('I.Supplementary 2019-20'!R$8:R$191,MATCH($B306,'I.Supplementary 2019-20'!$B$8:$B$191,0))),INDEX('KI 2019-20'!R$9:R$383,MATCH($B306,'KI 2019-20'!$B$9:$B$383,0)))</f>
        <v>0</v>
      </c>
      <c r="N306" s="153">
        <f>_xlfn.IFNA(IF($B306=$B$382,0,INDEX('I.Supplementary 2019-20'!S$8:S$191,MATCH($B306,'I.Supplementary 2019-20'!$B$8:$B$191,0))),INDEX('KI 2019-20'!S$9:S$383,MATCH($B306,'KI 2019-20'!$B$9:$B$383,0)))</f>
        <v>0</v>
      </c>
      <c r="O306" s="153">
        <f>_xlfn.IFNA(IF($B306=$B$382,0,INDEX('I.Supplementary 2019-20'!T$8:T$191,MATCH($B306,'I.Supplementary 2019-20'!$B$8:$B$191,0))),INDEX('KI 2019-20'!T$9:T$383,MATCH($B306,'KI 2019-20'!$B$9:$B$383,0)))</f>
        <v>2.7791415501437835</v>
      </c>
      <c r="P306" s="153">
        <f>_xlfn.IFNA(IF($B306=$B$382,0,INDEX('I.Supplementary 2019-20'!U$8:U$191,MATCH($B306,'I.Supplementary 2019-20'!$B$8:$B$191,0))),INDEX('KI 2019-20'!U$9:U$383,MATCH($B306,'KI 2019-20'!$B$9:$B$383,0)))</f>
        <v>0</v>
      </c>
      <c r="Q306" s="153">
        <f>_xlfn.IFNA(IF($B306=$B$382,0,INDEX('I.Supplementary 2019-20'!V$8:V$191,MATCH($B306,'I.Supplementary 2019-20'!$B$8:$B$191,0))),INDEX('KI 2019-20'!V$9:V$383,MATCH($B306,'KI 2019-20'!$B$9:$B$383,0)))</f>
        <v>0</v>
      </c>
      <c r="R306" s="155">
        <f>_xlfn.IFNA(IF($B306=$B$382,0,INDEX('I.Supplementary 2019-20'!W$8:W$191,MATCH($B306,'I.Supplementary 2019-20'!$B$8:$B$191,0))),INDEX('KI 2019-20'!W$9:W$383,MATCH($B306,'KI 2019-20'!$B$9:$B$383,0)))</f>
        <v>0</v>
      </c>
      <c r="S306" s="153">
        <f>_xlfn.IFNA(IF($B306=$B$382,0,INDEX('I.Supplementary 2019-20'!X$8:X$191,MATCH($B306,'I.Supplementary 2019-20'!$B$8:$B$191,0))),INDEX('KI 2019-20'!X$9:X$383,MATCH($B306,'KI 2019-20'!$B$9:$B$383,0)))</f>
        <v>0</v>
      </c>
      <c r="T306" s="153">
        <f>_xlfn.IFNA(IF($B306=$B$382,0,INDEX('I.Supplementary 2019-20'!Y$8:Y$191,MATCH($B306,'I.Supplementary 2019-20'!$B$8:$B$191,0))),INDEX('KI 2019-20'!Y$9:Y$383,MATCH($B306,'KI 2019-20'!$B$9:$B$383,0)))</f>
        <v>2.7791415501437835</v>
      </c>
      <c r="U306" s="153">
        <f>_xlfn.IFNA(IF($B306=$B$382,0,INDEX('I.Supplementary 2019-20'!Z$8:Z$191,MATCH($B306,'I.Supplementary 2019-20'!$B$8:$B$191,0))),INDEX('KI 2019-20'!Z$9:Z$383,MATCH($B306,'KI 2019-20'!$B$9:$B$383,0)))</f>
        <v>0</v>
      </c>
      <c r="V306" s="153">
        <f>_xlfn.IFNA(IF($B306=$B$382,0,INDEX('I.Supplementary 2019-20'!AA$8:AA$191,MATCH($B306,'I.Supplementary 2019-20'!$B$8:$B$191,0))),INDEX('KI 2019-20'!AA$9:AA$383,MATCH($B306,'KI 2019-20'!$B$9:$B$383,0)))</f>
        <v>0</v>
      </c>
      <c r="W306" s="155">
        <f>_xlfn.IFNA(IF($B306=$B$382,0,INDEX('I.Supplementary 2019-20'!AB$8:AB$191,MATCH($B306,'I.Supplementary 2019-20'!$B$8:$B$191,0))),INDEX('KI 2019-20'!AB$9:AB$383,MATCH($B306,'KI 2019-20'!$B$9:$B$383,0)))</f>
        <v>0</v>
      </c>
      <c r="Y306" s="154">
        <f>_xlfn.IFNA(IF($B306=$B$382,0,INDEX('I.Supplementary 2019-20'!$I$8:$I$191,MATCH($B306,'I.Supplementary 2019-20'!$B$8:$B$191,0))),INDEX('KI 2019-20'!$I$9:$I$383,MATCH($B306,'KI 2019-20'!$B$9:$B$383,0)))</f>
        <v>0</v>
      </c>
      <c r="Z306" s="153">
        <f>_xlfn.IFNA(IF($B306=$B$382,0,INDEX('I.Supplementary 2019-20'!$J$8:$J$191,MATCH($B306,'I.Supplementary 2019-20'!$B$8:$B$191,0))),INDEX('KI 2019-20'!$J$9:$J$383,MATCH($B306,'KI 2019-20'!$B$9:$B$383,0)))</f>
        <v>2.7791415501437835</v>
      </c>
      <c r="AA306" s="155">
        <f>_xlfn.IFNA(IF($B306=$B$382,0,INDEX('I.Supplementary 2019-20'!$H$8:$H$191,MATCH($B306,'I.Supplementary 2019-20'!$B$8:$B$191,0))),INDEX('KI 2019-20'!$H$9:$H$383,MATCH($B306,'KI 2019-20'!$B$9:$B$383,0)))</f>
        <v>2.7791415501437835</v>
      </c>
      <c r="AC306" s="156">
        <f>I306*('Other inputs'!$C$6/'Other inputs'!$C$5)</f>
        <v>0</v>
      </c>
      <c r="AD306" s="149">
        <f>IF(B306=$B$35,J306*('Other inputs'!$C$6/'Other inputs'!$C$5)-('Other inputs'!$C$18/1000000),J306*('Other inputs'!$C$6/'Other inputs'!$C$5))</f>
        <v>0</v>
      </c>
      <c r="AE306" s="149">
        <f>K306*('Other inputs'!$C$6/'Other inputs'!$C$5)</f>
        <v>0</v>
      </c>
      <c r="AF306" s="149">
        <f>L306*('Other inputs'!$C$6/'Other inputs'!$C$5)</f>
        <v>0</v>
      </c>
      <c r="AG306" s="188">
        <f>M306*('Other inputs'!$C$6/'Other inputs'!$C$5)</f>
        <v>0</v>
      </c>
      <c r="AH306" s="149">
        <f>N306*('Other inputs'!$C$6/'Other inputs'!$C$5)</f>
        <v>0</v>
      </c>
      <c r="AI306" s="149">
        <f>O306*('Other inputs'!$C$6/'Other inputs'!$C$5)</f>
        <v>2.8244228788630306</v>
      </c>
      <c r="AJ306" s="149">
        <f>P306*('Other inputs'!$C$6/'Other inputs'!$C$5)</f>
        <v>0</v>
      </c>
      <c r="AK306" s="149">
        <f>Q306*('Other inputs'!$C$6/'Other inputs'!$C$5)</f>
        <v>0</v>
      </c>
      <c r="AL306" s="188">
        <f>R306*('Other inputs'!$C$6/'Other inputs'!$C$5)</f>
        <v>0</v>
      </c>
      <c r="AM306" s="156">
        <f t="shared" si="60"/>
        <v>0</v>
      </c>
      <c r="AN306" s="149">
        <f t="shared" si="61"/>
        <v>2.8244228788630306</v>
      </c>
      <c r="AO306" s="149">
        <f t="shared" si="62"/>
        <v>0</v>
      </c>
      <c r="AP306" s="149">
        <f t="shared" si="63"/>
        <v>0</v>
      </c>
      <c r="AQ306" s="188">
        <f t="shared" si="64"/>
        <v>0</v>
      </c>
      <c r="AR306" s="149"/>
      <c r="AS306" s="156">
        <f>IF(D306=$C$171,'Other inputs'!$C$12/1000000,SUM(AC306:AG306))</f>
        <v>0</v>
      </c>
      <c r="AT306" s="200">
        <f>IF(D306=$C$171,$Z$171*('Other inputs'!$C$6/'Other inputs'!$C$5),SUM(AH306:AL306))</f>
        <v>2.8244228788630306</v>
      </c>
      <c r="AU306" s="210">
        <f t="shared" si="65"/>
        <v>2.8244228788630306</v>
      </c>
      <c r="AV306" s="214"/>
      <c r="AW306" s="199">
        <f>IF($G306=1,0,AC306*('Other inputs'!$F$6/'Other inputs'!$F$5))</f>
        <v>0</v>
      </c>
      <c r="AX306" s="200">
        <f>IF($G306=1,0,AD306*('Other inputs'!$F$6/'Other inputs'!$F$5))</f>
        <v>0</v>
      </c>
      <c r="AY306" s="200">
        <f>IF($G306=1,0,AE306*('Other inputs'!$F$6/'Other inputs'!$F$5))</f>
        <v>0</v>
      </c>
      <c r="AZ306" s="200">
        <f>IF($G306=1,0,AF306*('Other inputs'!$F$6/'Other inputs'!$F$5))</f>
        <v>0</v>
      </c>
      <c r="BA306" s="200">
        <f>IF($G306=1,0,AG306*('Other inputs'!$F$6/'Other inputs'!$F$5))</f>
        <v>0</v>
      </c>
      <c r="BB306" s="199">
        <f>IF($G306=1,0,AH306*('Other inputs'!$C$7/'Other inputs'!$C$6))</f>
        <v>0</v>
      </c>
      <c r="BC306" s="200">
        <f>IF($G306=1,0,AI306*('Other inputs'!$C$7/'Other inputs'!$C$6))</f>
        <v>2.8244228788630306</v>
      </c>
      <c r="BD306" s="200">
        <f>IF($G306=1,0,AJ306*('Other inputs'!$C$7/'Other inputs'!$C$6))</f>
        <v>0</v>
      </c>
      <c r="BE306" s="200">
        <f>IF($G306=1,0,AK306*('Other inputs'!$C$7/'Other inputs'!$C$6))</f>
        <v>0</v>
      </c>
      <c r="BF306" s="200">
        <f>IF($G306=1,0,AL306*('Other inputs'!$C$7/'Other inputs'!$C$6))</f>
        <v>0</v>
      </c>
      <c r="BG306" s="199">
        <f t="shared" si="66"/>
        <v>0</v>
      </c>
      <c r="BH306" s="200">
        <f t="shared" si="67"/>
        <v>2.8244228788630306</v>
      </c>
      <c r="BI306" s="200">
        <f t="shared" si="68"/>
        <v>0</v>
      </c>
      <c r="BJ306" s="200">
        <f t="shared" si="69"/>
        <v>0</v>
      </c>
      <c r="BK306" s="210">
        <f t="shared" si="70"/>
        <v>0</v>
      </c>
      <c r="BL306" s="200"/>
      <c r="BM306" s="199">
        <f>IF(D306=C$171,'Other inputs'!$C$13/1000000,SUM(AW306:BA306))</f>
        <v>0</v>
      </c>
      <c r="BN306" s="200">
        <f>IF(B306=$B$171,$AT$171*('Other inputs'!$C$7/'Other inputs'!$C$6),SUM(BB306:BF306))</f>
        <v>2.8244228788630306</v>
      </c>
      <c r="BO306" s="188">
        <f t="shared" si="71"/>
        <v>2.8244228788630306</v>
      </c>
    </row>
    <row r="307" spans="2:67">
      <c r="B307" s="121" t="str">
        <f>'KI 2019-20'!B308</f>
        <v>E3421</v>
      </c>
      <c r="C307" s="160" t="str">
        <f t="shared" si="58"/>
        <v>E3421</v>
      </c>
      <c r="D307" s="160" t="str">
        <f t="shared" si="59"/>
        <v>E3421</v>
      </c>
      <c r="E307" t="str">
        <f>INDEX('KI 2019-20'!D$9:D$383,MATCH($B307,'KI 2019-20'!$B$9:$B$383,0))</f>
        <v>SCNFIR</v>
      </c>
      <c r="F307" t="str">
        <f>INDEX('KI 2019-20'!E$9:E$383,MATCH($B307,'KI 2019-20'!$B$9:$B$383,0))</f>
        <v>P1902</v>
      </c>
      <c r="G307" s="119">
        <v>0</v>
      </c>
      <c r="H307" s="120" t="str">
        <f>INDEX('KI 2019-20'!F$9:F$383,MATCH($B307,'KI 2019-20'!$B$9:$B$383,0))</f>
        <v>Staffordshire</v>
      </c>
      <c r="I307" s="154">
        <f>_xlfn.IFNA(IF($B307=$B$382,0,INDEX('I.Supplementary 2019-20'!N$8:N$191,MATCH($B307,'I.Supplementary 2019-20'!$B$8:$B$191,0))),INDEX('KI 2019-20'!N$9:N$383,MATCH($B307,'KI 2019-20'!$B$9:$B$383,0)))</f>
        <v>10.691152269623519</v>
      </c>
      <c r="J307" s="153">
        <f>_xlfn.IFNA(IF($B307=$B$382,0,INDEX('I.Supplementary 2019-20'!O$8:O$191,MATCH($B307,'I.Supplementary 2019-20'!$B$8:$B$191,0))),INDEX('KI 2019-20'!O$9:O$383,MATCH($B307,'KI 2019-20'!$B$9:$B$383,0)))</f>
        <v>0</v>
      </c>
      <c r="K307" s="153">
        <f>_xlfn.IFNA(IF($B307=$B$382,0,INDEX('I.Supplementary 2019-20'!P$8:P$191,MATCH($B307,'I.Supplementary 2019-20'!$B$8:$B$191,0))),INDEX('KI 2019-20'!P$9:P$383,MATCH($B307,'KI 2019-20'!$B$9:$B$383,0)))</f>
        <v>0</v>
      </c>
      <c r="L307" s="153">
        <f>_xlfn.IFNA(IF($B307=$B$382,0,INDEX('I.Supplementary 2019-20'!Q$8:Q$191,MATCH($B307,'I.Supplementary 2019-20'!$B$8:$B$191,0))),INDEX('KI 2019-20'!Q$9:Q$383,MATCH($B307,'KI 2019-20'!$B$9:$B$383,0)))</f>
        <v>0</v>
      </c>
      <c r="M307" s="155">
        <f>_xlfn.IFNA(IF($B307=$B$382,0,INDEX('I.Supplementary 2019-20'!R$8:R$191,MATCH($B307,'I.Supplementary 2019-20'!$B$8:$B$191,0))),INDEX('KI 2019-20'!R$9:R$383,MATCH($B307,'KI 2019-20'!$B$9:$B$383,0)))</f>
        <v>0</v>
      </c>
      <c r="N307" s="153">
        <f>_xlfn.IFNA(IF($B307=$B$382,0,INDEX('I.Supplementary 2019-20'!S$8:S$191,MATCH($B307,'I.Supplementary 2019-20'!$B$8:$B$191,0))),INDEX('KI 2019-20'!S$9:S$383,MATCH($B307,'KI 2019-20'!$B$9:$B$383,0)))</f>
        <v>99.569711980129938</v>
      </c>
      <c r="O307" s="153">
        <f>_xlfn.IFNA(IF($B307=$B$382,0,INDEX('I.Supplementary 2019-20'!T$8:T$191,MATCH($B307,'I.Supplementary 2019-20'!$B$8:$B$191,0))),INDEX('KI 2019-20'!T$9:T$383,MATCH($B307,'KI 2019-20'!$B$9:$B$383,0)))</f>
        <v>0</v>
      </c>
      <c r="P307" s="153">
        <f>_xlfn.IFNA(IF($B307=$B$382,0,INDEX('I.Supplementary 2019-20'!U$8:U$191,MATCH($B307,'I.Supplementary 2019-20'!$B$8:$B$191,0))),INDEX('KI 2019-20'!U$9:U$383,MATCH($B307,'KI 2019-20'!$B$9:$B$383,0)))</f>
        <v>0</v>
      </c>
      <c r="Q307" s="153">
        <f>_xlfn.IFNA(IF($B307=$B$382,0,INDEX('I.Supplementary 2019-20'!V$8:V$191,MATCH($B307,'I.Supplementary 2019-20'!$B$8:$B$191,0))),INDEX('KI 2019-20'!V$9:V$383,MATCH($B307,'KI 2019-20'!$B$9:$B$383,0)))</f>
        <v>0</v>
      </c>
      <c r="R307" s="155">
        <f>_xlfn.IFNA(IF($B307=$B$382,0,INDEX('I.Supplementary 2019-20'!W$8:W$191,MATCH($B307,'I.Supplementary 2019-20'!$B$8:$B$191,0))),INDEX('KI 2019-20'!W$9:W$383,MATCH($B307,'KI 2019-20'!$B$9:$B$383,0)))</f>
        <v>0</v>
      </c>
      <c r="S307" s="153">
        <f>_xlfn.IFNA(IF($B307=$B$382,0,INDEX('I.Supplementary 2019-20'!X$8:X$191,MATCH($B307,'I.Supplementary 2019-20'!$B$8:$B$191,0))),INDEX('KI 2019-20'!X$9:X$383,MATCH($B307,'KI 2019-20'!$B$9:$B$383,0)))</f>
        <v>110.26086424975345</v>
      </c>
      <c r="T307" s="153">
        <f>_xlfn.IFNA(IF($B307=$B$382,0,INDEX('I.Supplementary 2019-20'!Y$8:Y$191,MATCH($B307,'I.Supplementary 2019-20'!$B$8:$B$191,0))),INDEX('KI 2019-20'!Y$9:Y$383,MATCH($B307,'KI 2019-20'!$B$9:$B$383,0)))</f>
        <v>0</v>
      </c>
      <c r="U307" s="153">
        <f>_xlfn.IFNA(IF($B307=$B$382,0,INDEX('I.Supplementary 2019-20'!Z$8:Z$191,MATCH($B307,'I.Supplementary 2019-20'!$B$8:$B$191,0))),INDEX('KI 2019-20'!Z$9:Z$383,MATCH($B307,'KI 2019-20'!$B$9:$B$383,0)))</f>
        <v>0</v>
      </c>
      <c r="V307" s="153">
        <f>_xlfn.IFNA(IF($B307=$B$382,0,INDEX('I.Supplementary 2019-20'!AA$8:AA$191,MATCH($B307,'I.Supplementary 2019-20'!$B$8:$B$191,0))),INDEX('KI 2019-20'!AA$9:AA$383,MATCH($B307,'KI 2019-20'!$B$9:$B$383,0)))</f>
        <v>0</v>
      </c>
      <c r="W307" s="155">
        <f>_xlfn.IFNA(IF($B307=$B$382,0,INDEX('I.Supplementary 2019-20'!AB$8:AB$191,MATCH($B307,'I.Supplementary 2019-20'!$B$8:$B$191,0))),INDEX('KI 2019-20'!AB$9:AB$383,MATCH($B307,'KI 2019-20'!$B$9:$B$383,0)))</f>
        <v>0</v>
      </c>
      <c r="Y307" s="154">
        <f>_xlfn.IFNA(IF($B307=$B$382,0,INDEX('I.Supplementary 2019-20'!$I$8:$I$191,MATCH($B307,'I.Supplementary 2019-20'!$B$8:$B$191,0))),INDEX('KI 2019-20'!$I$9:$I$383,MATCH($B307,'KI 2019-20'!$B$9:$B$383,0)))</f>
        <v>10.691152269623519</v>
      </c>
      <c r="Z307" s="153">
        <f>_xlfn.IFNA(IF($B307=$B$382,0,INDEX('I.Supplementary 2019-20'!$J$8:$J$191,MATCH($B307,'I.Supplementary 2019-20'!$B$8:$B$191,0))),INDEX('KI 2019-20'!$J$9:$J$383,MATCH($B307,'KI 2019-20'!$B$9:$B$383,0)))</f>
        <v>99.569711980129938</v>
      </c>
      <c r="AA307" s="155">
        <f>_xlfn.IFNA(IF($B307=$B$382,0,INDEX('I.Supplementary 2019-20'!$H$8:$H$191,MATCH($B307,'I.Supplementary 2019-20'!$B$8:$B$191,0))),INDEX('KI 2019-20'!$H$9:$H$383,MATCH($B307,'KI 2019-20'!$B$9:$B$383,0)))</f>
        <v>110.26086424975345</v>
      </c>
      <c r="AC307" s="156">
        <f>I307*('Other inputs'!$C$6/'Other inputs'!$C$5)</f>
        <v>10.865346196623495</v>
      </c>
      <c r="AD307" s="149">
        <f>IF(B307=$B$35,J307*('Other inputs'!$C$6/'Other inputs'!$C$5)-('Other inputs'!$C$18/1000000),J307*('Other inputs'!$C$6/'Other inputs'!$C$5))</f>
        <v>0</v>
      </c>
      <c r="AE307" s="149">
        <f>K307*('Other inputs'!$C$6/'Other inputs'!$C$5)</f>
        <v>0</v>
      </c>
      <c r="AF307" s="149">
        <f>L307*('Other inputs'!$C$6/'Other inputs'!$C$5)</f>
        <v>0</v>
      </c>
      <c r="AG307" s="188">
        <f>M307*('Other inputs'!$C$6/'Other inputs'!$C$5)</f>
        <v>0</v>
      </c>
      <c r="AH307" s="149">
        <f>N307*('Other inputs'!$C$6/'Other inputs'!$C$5)</f>
        <v>101.19202907960253</v>
      </c>
      <c r="AI307" s="149">
        <f>O307*('Other inputs'!$C$6/'Other inputs'!$C$5)</f>
        <v>0</v>
      </c>
      <c r="AJ307" s="149">
        <f>P307*('Other inputs'!$C$6/'Other inputs'!$C$5)</f>
        <v>0</v>
      </c>
      <c r="AK307" s="149">
        <f>Q307*('Other inputs'!$C$6/'Other inputs'!$C$5)</f>
        <v>0</v>
      </c>
      <c r="AL307" s="188">
        <f>R307*('Other inputs'!$C$6/'Other inputs'!$C$5)</f>
        <v>0</v>
      </c>
      <c r="AM307" s="156">
        <f t="shared" si="60"/>
        <v>112.05737527622603</v>
      </c>
      <c r="AN307" s="149">
        <f t="shared" si="61"/>
        <v>0</v>
      </c>
      <c r="AO307" s="149">
        <f t="shared" si="62"/>
        <v>0</v>
      </c>
      <c r="AP307" s="149">
        <f t="shared" si="63"/>
        <v>0</v>
      </c>
      <c r="AQ307" s="188">
        <f t="shared" si="64"/>
        <v>0</v>
      </c>
      <c r="AR307" s="149"/>
      <c r="AS307" s="156">
        <f>IF(D307=$C$171,'Other inputs'!$C$12/1000000,SUM(AC307:AG307))</f>
        <v>10.865346196623495</v>
      </c>
      <c r="AT307" s="200">
        <f>IF(D307=$C$171,$Z$171*('Other inputs'!$C$6/'Other inputs'!$C$5),SUM(AH307:AL307))</f>
        <v>101.19202907960253</v>
      </c>
      <c r="AU307" s="210">
        <f t="shared" si="65"/>
        <v>112.05737527622603</v>
      </c>
      <c r="AV307" s="214"/>
      <c r="AW307" s="199">
        <f>IF($G307=1,0,AC307*('Other inputs'!$F$6/'Other inputs'!$F$5))</f>
        <v>10.925431060383623</v>
      </c>
      <c r="AX307" s="200">
        <f>IF($G307=1,0,AD307*('Other inputs'!$F$6/'Other inputs'!$F$5))</f>
        <v>0</v>
      </c>
      <c r="AY307" s="200">
        <f>IF($G307=1,0,AE307*('Other inputs'!$F$6/'Other inputs'!$F$5))</f>
        <v>0</v>
      </c>
      <c r="AZ307" s="200">
        <f>IF($G307=1,0,AF307*('Other inputs'!$F$6/'Other inputs'!$F$5))</f>
        <v>0</v>
      </c>
      <c r="BA307" s="200">
        <f>IF($G307=1,0,AG307*('Other inputs'!$F$6/'Other inputs'!$F$5))</f>
        <v>0</v>
      </c>
      <c r="BB307" s="199">
        <f>IF($G307=1,0,AH307*('Other inputs'!$C$7/'Other inputs'!$C$6))</f>
        <v>101.19202907960253</v>
      </c>
      <c r="BC307" s="200">
        <f>IF($G307=1,0,AI307*('Other inputs'!$C$7/'Other inputs'!$C$6))</f>
        <v>0</v>
      </c>
      <c r="BD307" s="200">
        <f>IF($G307=1,0,AJ307*('Other inputs'!$C$7/'Other inputs'!$C$6))</f>
        <v>0</v>
      </c>
      <c r="BE307" s="200">
        <f>IF($G307=1,0,AK307*('Other inputs'!$C$7/'Other inputs'!$C$6))</f>
        <v>0</v>
      </c>
      <c r="BF307" s="200">
        <f>IF($G307=1,0,AL307*('Other inputs'!$C$7/'Other inputs'!$C$6))</f>
        <v>0</v>
      </c>
      <c r="BG307" s="199">
        <f t="shared" si="66"/>
        <v>112.11746013998615</v>
      </c>
      <c r="BH307" s="200">
        <f t="shared" si="67"/>
        <v>0</v>
      </c>
      <c r="BI307" s="200">
        <f t="shared" si="68"/>
        <v>0</v>
      </c>
      <c r="BJ307" s="200">
        <f t="shared" si="69"/>
        <v>0</v>
      </c>
      <c r="BK307" s="210">
        <f t="shared" si="70"/>
        <v>0</v>
      </c>
      <c r="BL307" s="200"/>
      <c r="BM307" s="199">
        <f>IF(D307=C$171,'Other inputs'!$C$13/1000000,SUM(AW307:BA307))</f>
        <v>10.925431060383623</v>
      </c>
      <c r="BN307" s="200">
        <f>IF(B307=$B$171,$AT$171*('Other inputs'!$C$7/'Other inputs'!$C$6),SUM(BB307:BF307))</f>
        <v>101.19202907960253</v>
      </c>
      <c r="BO307" s="188">
        <f t="shared" si="71"/>
        <v>112.11746013998615</v>
      </c>
    </row>
    <row r="308" spans="2:67">
      <c r="B308" s="121" t="str">
        <f>'KI 2019-20'!B309</f>
        <v>E7034</v>
      </c>
      <c r="C308" s="160" t="str">
        <f t="shared" si="58"/>
        <v>E6134</v>
      </c>
      <c r="D308" s="160" t="str">
        <f t="shared" si="59"/>
        <v>E6134</v>
      </c>
      <c r="E308" t="str">
        <f>INDEX('KI 2019-20'!D$9:D$383,MATCH($B308,'KI 2019-20'!$B$9:$B$383,0))</f>
        <v>FIR</v>
      </c>
      <c r="F308" t="str">
        <f>INDEX('KI 2019-20'!E$9:E$383,MATCH($B308,'KI 2019-20'!$B$9:$B$383,0))</f>
        <v>P1902</v>
      </c>
      <c r="G308" s="119">
        <v>0</v>
      </c>
      <c r="H308" s="120" t="str">
        <f>INDEX('KI 2019-20'!F$9:F$383,MATCH($B308,'KI 2019-20'!$B$9:$B$383,0))</f>
        <v>Staffordshire Fire</v>
      </c>
      <c r="I308" s="154">
        <f>_xlfn.IFNA(IF($B308=$B$382,0,INDEX('I.Supplementary 2019-20'!N$8:N$191,MATCH($B308,'I.Supplementary 2019-20'!$B$8:$B$191,0))),INDEX('KI 2019-20'!N$9:N$383,MATCH($B308,'KI 2019-20'!$B$9:$B$383,0)))</f>
        <v>0</v>
      </c>
      <c r="J308" s="153">
        <f>_xlfn.IFNA(IF($B308=$B$382,0,INDEX('I.Supplementary 2019-20'!O$8:O$191,MATCH($B308,'I.Supplementary 2019-20'!$B$8:$B$191,0))),INDEX('KI 2019-20'!O$9:O$383,MATCH($B308,'KI 2019-20'!$B$9:$B$383,0)))</f>
        <v>0</v>
      </c>
      <c r="K308" s="153">
        <f>_xlfn.IFNA(IF($B308=$B$382,0,INDEX('I.Supplementary 2019-20'!P$8:P$191,MATCH($B308,'I.Supplementary 2019-20'!$B$8:$B$191,0))),INDEX('KI 2019-20'!P$9:P$383,MATCH($B308,'KI 2019-20'!$B$9:$B$383,0)))</f>
        <v>4.6745244857113732</v>
      </c>
      <c r="L308" s="153">
        <f>_xlfn.IFNA(IF($B308=$B$382,0,INDEX('I.Supplementary 2019-20'!Q$8:Q$191,MATCH($B308,'I.Supplementary 2019-20'!$B$8:$B$191,0))),INDEX('KI 2019-20'!Q$9:Q$383,MATCH($B308,'KI 2019-20'!$B$9:$B$383,0)))</f>
        <v>0</v>
      </c>
      <c r="M308" s="155">
        <f>_xlfn.IFNA(IF($B308=$B$382,0,INDEX('I.Supplementary 2019-20'!R$8:R$191,MATCH($B308,'I.Supplementary 2019-20'!$B$8:$B$191,0))),INDEX('KI 2019-20'!R$9:R$383,MATCH($B308,'KI 2019-20'!$B$9:$B$383,0)))</f>
        <v>0</v>
      </c>
      <c r="N308" s="153">
        <f>_xlfn.IFNA(IF($B308=$B$382,0,INDEX('I.Supplementary 2019-20'!S$8:S$191,MATCH($B308,'I.Supplementary 2019-20'!$B$8:$B$191,0))),INDEX('KI 2019-20'!S$9:S$383,MATCH($B308,'KI 2019-20'!$B$9:$B$383,0)))</f>
        <v>0</v>
      </c>
      <c r="O308" s="153">
        <f>_xlfn.IFNA(IF($B308=$B$382,0,INDEX('I.Supplementary 2019-20'!T$8:T$191,MATCH($B308,'I.Supplementary 2019-20'!$B$8:$B$191,0))),INDEX('KI 2019-20'!T$9:T$383,MATCH($B308,'KI 2019-20'!$B$9:$B$383,0)))</f>
        <v>0</v>
      </c>
      <c r="P308" s="153">
        <f>_xlfn.IFNA(IF($B308=$B$382,0,INDEX('I.Supplementary 2019-20'!U$8:U$191,MATCH($B308,'I.Supplementary 2019-20'!$B$8:$B$191,0))),INDEX('KI 2019-20'!U$9:U$383,MATCH($B308,'KI 2019-20'!$B$9:$B$383,0)))</f>
        <v>9.4645690242108493</v>
      </c>
      <c r="Q308" s="153">
        <f>_xlfn.IFNA(IF($B308=$B$382,0,INDEX('I.Supplementary 2019-20'!V$8:V$191,MATCH($B308,'I.Supplementary 2019-20'!$B$8:$B$191,0))),INDEX('KI 2019-20'!V$9:V$383,MATCH($B308,'KI 2019-20'!$B$9:$B$383,0)))</f>
        <v>0</v>
      </c>
      <c r="R308" s="155">
        <f>_xlfn.IFNA(IF($B308=$B$382,0,INDEX('I.Supplementary 2019-20'!W$8:W$191,MATCH($B308,'I.Supplementary 2019-20'!$B$8:$B$191,0))),INDEX('KI 2019-20'!W$9:W$383,MATCH($B308,'KI 2019-20'!$B$9:$B$383,0)))</f>
        <v>0</v>
      </c>
      <c r="S308" s="153">
        <f>_xlfn.IFNA(IF($B308=$B$382,0,INDEX('I.Supplementary 2019-20'!X$8:X$191,MATCH($B308,'I.Supplementary 2019-20'!$B$8:$B$191,0))),INDEX('KI 2019-20'!X$9:X$383,MATCH($B308,'KI 2019-20'!$B$9:$B$383,0)))</f>
        <v>0</v>
      </c>
      <c r="T308" s="153">
        <f>_xlfn.IFNA(IF($B308=$B$382,0,INDEX('I.Supplementary 2019-20'!Y$8:Y$191,MATCH($B308,'I.Supplementary 2019-20'!$B$8:$B$191,0))),INDEX('KI 2019-20'!Y$9:Y$383,MATCH($B308,'KI 2019-20'!$B$9:$B$383,0)))</f>
        <v>0</v>
      </c>
      <c r="U308" s="153">
        <f>_xlfn.IFNA(IF($B308=$B$382,0,INDEX('I.Supplementary 2019-20'!Z$8:Z$191,MATCH($B308,'I.Supplementary 2019-20'!$B$8:$B$191,0))),INDEX('KI 2019-20'!Z$9:Z$383,MATCH($B308,'KI 2019-20'!$B$9:$B$383,0)))</f>
        <v>14.139093509922223</v>
      </c>
      <c r="V308" s="153">
        <f>_xlfn.IFNA(IF($B308=$B$382,0,INDEX('I.Supplementary 2019-20'!AA$8:AA$191,MATCH($B308,'I.Supplementary 2019-20'!$B$8:$B$191,0))),INDEX('KI 2019-20'!AA$9:AA$383,MATCH($B308,'KI 2019-20'!$B$9:$B$383,0)))</f>
        <v>0</v>
      </c>
      <c r="W308" s="155">
        <f>_xlfn.IFNA(IF($B308=$B$382,0,INDEX('I.Supplementary 2019-20'!AB$8:AB$191,MATCH($B308,'I.Supplementary 2019-20'!$B$8:$B$191,0))),INDEX('KI 2019-20'!AB$9:AB$383,MATCH($B308,'KI 2019-20'!$B$9:$B$383,0)))</f>
        <v>0</v>
      </c>
      <c r="Y308" s="154">
        <f>_xlfn.IFNA(IF($B308=$B$382,0,INDEX('I.Supplementary 2019-20'!$I$8:$I$191,MATCH($B308,'I.Supplementary 2019-20'!$B$8:$B$191,0))),INDEX('KI 2019-20'!$I$9:$I$383,MATCH($B308,'KI 2019-20'!$B$9:$B$383,0)))</f>
        <v>4.6745244857113732</v>
      </c>
      <c r="Z308" s="153">
        <f>_xlfn.IFNA(IF($B308=$B$382,0,INDEX('I.Supplementary 2019-20'!$J$8:$J$191,MATCH($B308,'I.Supplementary 2019-20'!$B$8:$B$191,0))),INDEX('KI 2019-20'!$J$9:$J$383,MATCH($B308,'KI 2019-20'!$B$9:$B$383,0)))</f>
        <v>9.4645690242108493</v>
      </c>
      <c r="AA308" s="155">
        <f>_xlfn.IFNA(IF($B308=$B$382,0,INDEX('I.Supplementary 2019-20'!$H$8:$H$191,MATCH($B308,'I.Supplementary 2019-20'!$B$8:$B$191,0))),INDEX('KI 2019-20'!$H$9:$H$383,MATCH($B308,'KI 2019-20'!$B$9:$B$383,0)))</f>
        <v>14.139093509922223</v>
      </c>
      <c r="AC308" s="156">
        <f>I308*('Other inputs'!$C$6/'Other inputs'!$C$5)</f>
        <v>0</v>
      </c>
      <c r="AD308" s="149">
        <f>IF(B308=$B$35,J308*('Other inputs'!$C$6/'Other inputs'!$C$5)-('Other inputs'!$C$18/1000000),J308*('Other inputs'!$C$6/'Other inputs'!$C$5))</f>
        <v>0</v>
      </c>
      <c r="AE308" s="149">
        <f>K308*('Other inputs'!$C$6/'Other inputs'!$C$5)</f>
        <v>4.7506878174541249</v>
      </c>
      <c r="AF308" s="149">
        <f>L308*('Other inputs'!$C$6/'Other inputs'!$C$5)</f>
        <v>0</v>
      </c>
      <c r="AG308" s="188">
        <f>M308*('Other inputs'!$C$6/'Other inputs'!$C$5)</f>
        <v>0</v>
      </c>
      <c r="AH308" s="149">
        <f>N308*('Other inputs'!$C$6/'Other inputs'!$C$5)</f>
        <v>0</v>
      </c>
      <c r="AI308" s="149">
        <f>O308*('Other inputs'!$C$6/'Other inputs'!$C$5)</f>
        <v>0</v>
      </c>
      <c r="AJ308" s="149">
        <f>P308*('Other inputs'!$C$6/'Other inputs'!$C$5)</f>
        <v>9.6187778881491113</v>
      </c>
      <c r="AK308" s="149">
        <f>Q308*('Other inputs'!$C$6/'Other inputs'!$C$5)</f>
        <v>0</v>
      </c>
      <c r="AL308" s="188">
        <f>R308*('Other inputs'!$C$6/'Other inputs'!$C$5)</f>
        <v>0</v>
      </c>
      <c r="AM308" s="156">
        <f t="shared" si="60"/>
        <v>0</v>
      </c>
      <c r="AN308" s="149">
        <f t="shared" si="61"/>
        <v>0</v>
      </c>
      <c r="AO308" s="149">
        <f t="shared" si="62"/>
        <v>14.369465705603236</v>
      </c>
      <c r="AP308" s="149">
        <f t="shared" si="63"/>
        <v>0</v>
      </c>
      <c r="AQ308" s="188">
        <f t="shared" si="64"/>
        <v>0</v>
      </c>
      <c r="AR308" s="149"/>
      <c r="AS308" s="156">
        <f>IF(D308=$C$171,'Other inputs'!$C$12/1000000,SUM(AC308:AG308))</f>
        <v>4.7506878174541249</v>
      </c>
      <c r="AT308" s="200">
        <f>IF(D308=$C$171,$Z$171*('Other inputs'!$C$6/'Other inputs'!$C$5),SUM(AH308:AL308))</f>
        <v>9.6187778881491113</v>
      </c>
      <c r="AU308" s="210">
        <f t="shared" si="65"/>
        <v>14.369465705603236</v>
      </c>
      <c r="AV308" s="214"/>
      <c r="AW308" s="199">
        <f>IF($G308=1,0,AC308*('Other inputs'!$F$6/'Other inputs'!$F$5))</f>
        <v>0</v>
      </c>
      <c r="AX308" s="200">
        <f>IF($G308=1,0,AD308*('Other inputs'!$F$6/'Other inputs'!$F$5))</f>
        <v>0</v>
      </c>
      <c r="AY308" s="200">
        <f>IF($G308=1,0,AE308*('Other inputs'!$F$6/'Other inputs'!$F$5))</f>
        <v>4.77695890215894</v>
      </c>
      <c r="AZ308" s="200">
        <f>IF($G308=1,0,AF308*('Other inputs'!$F$6/'Other inputs'!$F$5))</f>
        <v>0</v>
      </c>
      <c r="BA308" s="200">
        <f>IF($G308=1,0,AG308*('Other inputs'!$F$6/'Other inputs'!$F$5))</f>
        <v>0</v>
      </c>
      <c r="BB308" s="199">
        <f>IF($G308=1,0,AH308*('Other inputs'!$C$7/'Other inputs'!$C$6))</f>
        <v>0</v>
      </c>
      <c r="BC308" s="200">
        <f>IF($G308=1,0,AI308*('Other inputs'!$C$7/'Other inputs'!$C$6))</f>
        <v>0</v>
      </c>
      <c r="BD308" s="200">
        <f>IF($G308=1,0,AJ308*('Other inputs'!$C$7/'Other inputs'!$C$6))</f>
        <v>9.6187778881491113</v>
      </c>
      <c r="BE308" s="200">
        <f>IF($G308=1,0,AK308*('Other inputs'!$C$7/'Other inputs'!$C$6))</f>
        <v>0</v>
      </c>
      <c r="BF308" s="200">
        <f>IF($G308=1,0,AL308*('Other inputs'!$C$7/'Other inputs'!$C$6))</f>
        <v>0</v>
      </c>
      <c r="BG308" s="199">
        <f t="shared" si="66"/>
        <v>0</v>
      </c>
      <c r="BH308" s="200">
        <f t="shared" si="67"/>
        <v>0</v>
      </c>
      <c r="BI308" s="200">
        <f t="shared" si="68"/>
        <v>14.395736790308051</v>
      </c>
      <c r="BJ308" s="200">
        <f t="shared" si="69"/>
        <v>0</v>
      </c>
      <c r="BK308" s="210">
        <f t="shared" si="70"/>
        <v>0</v>
      </c>
      <c r="BL308" s="200"/>
      <c r="BM308" s="199">
        <f>IF(D308=C$171,'Other inputs'!$C$13/1000000,SUM(AW308:BA308))</f>
        <v>4.77695890215894</v>
      </c>
      <c r="BN308" s="200">
        <f>IF(B308=$B$171,$AT$171*('Other inputs'!$C$7/'Other inputs'!$C$6),SUM(BB308:BF308))</f>
        <v>9.6187778881491113</v>
      </c>
      <c r="BO308" s="188">
        <f t="shared" si="71"/>
        <v>14.395736790308051</v>
      </c>
    </row>
    <row r="309" spans="2:67">
      <c r="B309" s="121" t="str">
        <f>'KI 2019-20'!B310</f>
        <v>E3437</v>
      </c>
      <c r="C309" s="160" t="str">
        <f t="shared" si="58"/>
        <v>E3437</v>
      </c>
      <c r="D309" s="160" t="str">
        <f t="shared" si="59"/>
        <v>E3437</v>
      </c>
      <c r="E309" t="str">
        <f>INDEX('KI 2019-20'!D$9:D$383,MATCH($B309,'KI 2019-20'!$B$9:$B$383,0))</f>
        <v>SD</v>
      </c>
      <c r="F309" t="str">
        <f>INDEX('KI 2019-20'!E$9:E$383,MATCH($B309,'KI 2019-20'!$B$9:$B$383,0))</f>
        <v>P1902</v>
      </c>
      <c r="G309" s="119">
        <v>0</v>
      </c>
      <c r="H309" s="120" t="str">
        <f>INDEX('KI 2019-20'!F$9:F$383,MATCH($B309,'KI 2019-20'!$B$9:$B$383,0))</f>
        <v>Staffordshire Moorlands</v>
      </c>
      <c r="I309" s="154">
        <f>_xlfn.IFNA(IF($B309=$B$382,0,INDEX('I.Supplementary 2019-20'!N$8:N$191,MATCH($B309,'I.Supplementary 2019-20'!$B$8:$B$191,0))),INDEX('KI 2019-20'!N$9:N$383,MATCH($B309,'KI 2019-20'!$B$9:$B$383,0)))</f>
        <v>0</v>
      </c>
      <c r="J309" s="153">
        <f>_xlfn.IFNA(IF($B309=$B$382,0,INDEX('I.Supplementary 2019-20'!O$8:O$191,MATCH($B309,'I.Supplementary 2019-20'!$B$8:$B$191,0))),INDEX('KI 2019-20'!O$9:O$383,MATCH($B309,'KI 2019-20'!$B$9:$B$383,0)))</f>
        <v>0</v>
      </c>
      <c r="K309" s="153">
        <f>_xlfn.IFNA(IF($B309=$B$382,0,INDEX('I.Supplementary 2019-20'!P$8:P$191,MATCH($B309,'I.Supplementary 2019-20'!$B$8:$B$191,0))),INDEX('KI 2019-20'!P$9:P$383,MATCH($B309,'KI 2019-20'!$B$9:$B$383,0)))</f>
        <v>0</v>
      </c>
      <c r="L309" s="153">
        <f>_xlfn.IFNA(IF($B309=$B$382,0,INDEX('I.Supplementary 2019-20'!Q$8:Q$191,MATCH($B309,'I.Supplementary 2019-20'!$B$8:$B$191,0))),INDEX('KI 2019-20'!Q$9:Q$383,MATCH($B309,'KI 2019-20'!$B$9:$B$383,0)))</f>
        <v>0</v>
      </c>
      <c r="M309" s="155">
        <f>_xlfn.IFNA(IF($B309=$B$382,0,INDEX('I.Supplementary 2019-20'!R$8:R$191,MATCH($B309,'I.Supplementary 2019-20'!$B$8:$B$191,0))),INDEX('KI 2019-20'!R$9:R$383,MATCH($B309,'KI 2019-20'!$B$9:$B$383,0)))</f>
        <v>0</v>
      </c>
      <c r="N309" s="153">
        <f>_xlfn.IFNA(IF($B309=$B$382,0,INDEX('I.Supplementary 2019-20'!S$8:S$191,MATCH($B309,'I.Supplementary 2019-20'!$B$8:$B$191,0))),INDEX('KI 2019-20'!S$9:S$383,MATCH($B309,'KI 2019-20'!$B$9:$B$383,0)))</f>
        <v>0</v>
      </c>
      <c r="O309" s="153">
        <f>_xlfn.IFNA(IF($B309=$B$382,0,INDEX('I.Supplementary 2019-20'!T$8:T$191,MATCH($B309,'I.Supplementary 2019-20'!$B$8:$B$191,0))),INDEX('KI 2019-20'!T$9:T$383,MATCH($B309,'KI 2019-20'!$B$9:$B$383,0)))</f>
        <v>2.5803832884891014</v>
      </c>
      <c r="P309" s="153">
        <f>_xlfn.IFNA(IF($B309=$B$382,0,INDEX('I.Supplementary 2019-20'!U$8:U$191,MATCH($B309,'I.Supplementary 2019-20'!$B$8:$B$191,0))),INDEX('KI 2019-20'!U$9:U$383,MATCH($B309,'KI 2019-20'!$B$9:$B$383,0)))</f>
        <v>0</v>
      </c>
      <c r="Q309" s="153">
        <f>_xlfn.IFNA(IF($B309=$B$382,0,INDEX('I.Supplementary 2019-20'!V$8:V$191,MATCH($B309,'I.Supplementary 2019-20'!$B$8:$B$191,0))),INDEX('KI 2019-20'!V$9:V$383,MATCH($B309,'KI 2019-20'!$B$9:$B$383,0)))</f>
        <v>0</v>
      </c>
      <c r="R309" s="155">
        <f>_xlfn.IFNA(IF($B309=$B$382,0,INDEX('I.Supplementary 2019-20'!W$8:W$191,MATCH($B309,'I.Supplementary 2019-20'!$B$8:$B$191,0))),INDEX('KI 2019-20'!W$9:W$383,MATCH($B309,'KI 2019-20'!$B$9:$B$383,0)))</f>
        <v>0</v>
      </c>
      <c r="S309" s="153">
        <f>_xlfn.IFNA(IF($B309=$B$382,0,INDEX('I.Supplementary 2019-20'!X$8:X$191,MATCH($B309,'I.Supplementary 2019-20'!$B$8:$B$191,0))),INDEX('KI 2019-20'!X$9:X$383,MATCH($B309,'KI 2019-20'!$B$9:$B$383,0)))</f>
        <v>0</v>
      </c>
      <c r="T309" s="153">
        <f>_xlfn.IFNA(IF($B309=$B$382,0,INDEX('I.Supplementary 2019-20'!Y$8:Y$191,MATCH($B309,'I.Supplementary 2019-20'!$B$8:$B$191,0))),INDEX('KI 2019-20'!Y$9:Y$383,MATCH($B309,'KI 2019-20'!$B$9:$B$383,0)))</f>
        <v>2.5803832884891014</v>
      </c>
      <c r="U309" s="153">
        <f>_xlfn.IFNA(IF($B309=$B$382,0,INDEX('I.Supplementary 2019-20'!Z$8:Z$191,MATCH($B309,'I.Supplementary 2019-20'!$B$8:$B$191,0))),INDEX('KI 2019-20'!Z$9:Z$383,MATCH($B309,'KI 2019-20'!$B$9:$B$383,0)))</f>
        <v>0</v>
      </c>
      <c r="V309" s="153">
        <f>_xlfn.IFNA(IF($B309=$B$382,0,INDEX('I.Supplementary 2019-20'!AA$8:AA$191,MATCH($B309,'I.Supplementary 2019-20'!$B$8:$B$191,0))),INDEX('KI 2019-20'!AA$9:AA$383,MATCH($B309,'KI 2019-20'!$B$9:$B$383,0)))</f>
        <v>0</v>
      </c>
      <c r="W309" s="155">
        <f>_xlfn.IFNA(IF($B309=$B$382,0,INDEX('I.Supplementary 2019-20'!AB$8:AB$191,MATCH($B309,'I.Supplementary 2019-20'!$B$8:$B$191,0))),INDEX('KI 2019-20'!AB$9:AB$383,MATCH($B309,'KI 2019-20'!$B$9:$B$383,0)))</f>
        <v>0</v>
      </c>
      <c r="Y309" s="154">
        <f>_xlfn.IFNA(IF($B309=$B$382,0,INDEX('I.Supplementary 2019-20'!$I$8:$I$191,MATCH($B309,'I.Supplementary 2019-20'!$B$8:$B$191,0))),INDEX('KI 2019-20'!$I$9:$I$383,MATCH($B309,'KI 2019-20'!$B$9:$B$383,0)))</f>
        <v>0</v>
      </c>
      <c r="Z309" s="153">
        <f>_xlfn.IFNA(IF($B309=$B$382,0,INDEX('I.Supplementary 2019-20'!$J$8:$J$191,MATCH($B309,'I.Supplementary 2019-20'!$B$8:$B$191,0))),INDEX('KI 2019-20'!$J$9:$J$383,MATCH($B309,'KI 2019-20'!$B$9:$B$383,0)))</f>
        <v>2.5803832884891014</v>
      </c>
      <c r="AA309" s="155">
        <f>_xlfn.IFNA(IF($B309=$B$382,0,INDEX('I.Supplementary 2019-20'!$H$8:$H$191,MATCH($B309,'I.Supplementary 2019-20'!$B$8:$B$191,0))),INDEX('KI 2019-20'!$H$9:$H$383,MATCH($B309,'KI 2019-20'!$B$9:$B$383,0)))</f>
        <v>2.5803832884891014</v>
      </c>
      <c r="AC309" s="156">
        <f>I309*('Other inputs'!$C$6/'Other inputs'!$C$5)</f>
        <v>0</v>
      </c>
      <c r="AD309" s="149">
        <f>IF(B309=$B$35,J309*('Other inputs'!$C$6/'Other inputs'!$C$5)-('Other inputs'!$C$18/1000000),J309*('Other inputs'!$C$6/'Other inputs'!$C$5))</f>
        <v>0</v>
      </c>
      <c r="AE309" s="149">
        <f>K309*('Other inputs'!$C$6/'Other inputs'!$C$5)</f>
        <v>0</v>
      </c>
      <c r="AF309" s="149">
        <f>L309*('Other inputs'!$C$6/'Other inputs'!$C$5)</f>
        <v>0</v>
      </c>
      <c r="AG309" s="188">
        <f>M309*('Other inputs'!$C$6/'Other inputs'!$C$5)</f>
        <v>0</v>
      </c>
      <c r="AH309" s="149">
        <f>N309*('Other inputs'!$C$6/'Other inputs'!$C$5)</f>
        <v>0</v>
      </c>
      <c r="AI309" s="149">
        <f>O309*('Other inputs'!$C$6/'Other inputs'!$C$5)</f>
        <v>2.6224261933932009</v>
      </c>
      <c r="AJ309" s="149">
        <f>P309*('Other inputs'!$C$6/'Other inputs'!$C$5)</f>
        <v>0</v>
      </c>
      <c r="AK309" s="149">
        <f>Q309*('Other inputs'!$C$6/'Other inputs'!$C$5)</f>
        <v>0</v>
      </c>
      <c r="AL309" s="188">
        <f>R309*('Other inputs'!$C$6/'Other inputs'!$C$5)</f>
        <v>0</v>
      </c>
      <c r="AM309" s="156">
        <f t="shared" si="60"/>
        <v>0</v>
      </c>
      <c r="AN309" s="149">
        <f t="shared" si="61"/>
        <v>2.6224261933932009</v>
      </c>
      <c r="AO309" s="149">
        <f t="shared" si="62"/>
        <v>0</v>
      </c>
      <c r="AP309" s="149">
        <f t="shared" si="63"/>
        <v>0</v>
      </c>
      <c r="AQ309" s="188">
        <f t="shared" si="64"/>
        <v>0</v>
      </c>
      <c r="AR309" s="149"/>
      <c r="AS309" s="156">
        <f>IF(D309=$C$171,'Other inputs'!$C$12/1000000,SUM(AC309:AG309))</f>
        <v>0</v>
      </c>
      <c r="AT309" s="200">
        <f>IF(D309=$C$171,$Z$171*('Other inputs'!$C$6/'Other inputs'!$C$5),SUM(AH309:AL309))</f>
        <v>2.6224261933932009</v>
      </c>
      <c r="AU309" s="210">
        <f t="shared" si="65"/>
        <v>2.6224261933932009</v>
      </c>
      <c r="AV309" s="214"/>
      <c r="AW309" s="199">
        <f>IF($G309=1,0,AC309*('Other inputs'!$F$6/'Other inputs'!$F$5))</f>
        <v>0</v>
      </c>
      <c r="AX309" s="200">
        <f>IF($G309=1,0,AD309*('Other inputs'!$F$6/'Other inputs'!$F$5))</f>
        <v>0</v>
      </c>
      <c r="AY309" s="200">
        <f>IF($G309=1,0,AE309*('Other inputs'!$F$6/'Other inputs'!$F$5))</f>
        <v>0</v>
      </c>
      <c r="AZ309" s="200">
        <f>IF($G309=1,0,AF309*('Other inputs'!$F$6/'Other inputs'!$F$5))</f>
        <v>0</v>
      </c>
      <c r="BA309" s="200">
        <f>IF($G309=1,0,AG309*('Other inputs'!$F$6/'Other inputs'!$F$5))</f>
        <v>0</v>
      </c>
      <c r="BB309" s="199">
        <f>IF($G309=1,0,AH309*('Other inputs'!$C$7/'Other inputs'!$C$6))</f>
        <v>0</v>
      </c>
      <c r="BC309" s="200">
        <f>IF($G309=1,0,AI309*('Other inputs'!$C$7/'Other inputs'!$C$6))</f>
        <v>2.6224261933932009</v>
      </c>
      <c r="BD309" s="200">
        <f>IF($G309=1,0,AJ309*('Other inputs'!$C$7/'Other inputs'!$C$6))</f>
        <v>0</v>
      </c>
      <c r="BE309" s="200">
        <f>IF($G309=1,0,AK309*('Other inputs'!$C$7/'Other inputs'!$C$6))</f>
        <v>0</v>
      </c>
      <c r="BF309" s="200">
        <f>IF($G309=1,0,AL309*('Other inputs'!$C$7/'Other inputs'!$C$6))</f>
        <v>0</v>
      </c>
      <c r="BG309" s="199">
        <f t="shared" si="66"/>
        <v>0</v>
      </c>
      <c r="BH309" s="200">
        <f t="shared" si="67"/>
        <v>2.6224261933932009</v>
      </c>
      <c r="BI309" s="200">
        <f t="shared" si="68"/>
        <v>0</v>
      </c>
      <c r="BJ309" s="200">
        <f t="shared" si="69"/>
        <v>0</v>
      </c>
      <c r="BK309" s="210">
        <f t="shared" si="70"/>
        <v>0</v>
      </c>
      <c r="BL309" s="200"/>
      <c r="BM309" s="199">
        <f>IF(D309=C$171,'Other inputs'!$C$13/1000000,SUM(AW309:BA309))</f>
        <v>0</v>
      </c>
      <c r="BN309" s="200">
        <f>IF(B309=$B$171,$AT$171*('Other inputs'!$C$7/'Other inputs'!$C$6),SUM(BB309:BF309))</f>
        <v>2.6224261933932009</v>
      </c>
      <c r="BO309" s="188">
        <f t="shared" si="71"/>
        <v>2.6224261933932009</v>
      </c>
    </row>
    <row r="310" spans="2:67">
      <c r="B310" s="121" t="str">
        <f>'KI 2019-20'!B311</f>
        <v>E1937</v>
      </c>
      <c r="C310" s="160" t="str">
        <f t="shared" si="58"/>
        <v>E1937</v>
      </c>
      <c r="D310" s="160" t="str">
        <f t="shared" si="59"/>
        <v>E1937</v>
      </c>
      <c r="E310" t="str">
        <f>INDEX('KI 2019-20'!D$9:D$383,MATCH($B310,'KI 2019-20'!$B$9:$B$383,0))</f>
        <v>SD</v>
      </c>
      <c r="F310" t="str">
        <f>INDEX('KI 2019-20'!E$9:E$383,MATCH($B310,'KI 2019-20'!$B$9:$B$383,0))</f>
        <v>P1905</v>
      </c>
      <c r="G310" s="119">
        <v>0</v>
      </c>
      <c r="H310" s="120" t="str">
        <f>INDEX('KI 2019-20'!F$9:F$383,MATCH($B310,'KI 2019-20'!$B$9:$B$383,0))</f>
        <v>Stevenage</v>
      </c>
      <c r="I310" s="154">
        <f>_xlfn.IFNA(IF($B310=$B$382,0,INDEX('I.Supplementary 2019-20'!N$8:N$191,MATCH($B310,'I.Supplementary 2019-20'!$B$8:$B$191,0))),INDEX('KI 2019-20'!N$9:N$383,MATCH($B310,'KI 2019-20'!$B$9:$B$383,0)))</f>
        <v>0</v>
      </c>
      <c r="J310" s="153">
        <f>_xlfn.IFNA(IF($B310=$B$382,0,INDEX('I.Supplementary 2019-20'!O$8:O$191,MATCH($B310,'I.Supplementary 2019-20'!$B$8:$B$191,0))),INDEX('KI 2019-20'!O$9:O$383,MATCH($B310,'KI 2019-20'!$B$9:$B$383,0)))</f>
        <v>0</v>
      </c>
      <c r="K310" s="153">
        <f>_xlfn.IFNA(IF($B310=$B$382,0,INDEX('I.Supplementary 2019-20'!P$8:P$191,MATCH($B310,'I.Supplementary 2019-20'!$B$8:$B$191,0))),INDEX('KI 2019-20'!P$9:P$383,MATCH($B310,'KI 2019-20'!$B$9:$B$383,0)))</f>
        <v>0</v>
      </c>
      <c r="L310" s="153">
        <f>_xlfn.IFNA(IF($B310=$B$382,0,INDEX('I.Supplementary 2019-20'!Q$8:Q$191,MATCH($B310,'I.Supplementary 2019-20'!$B$8:$B$191,0))),INDEX('KI 2019-20'!Q$9:Q$383,MATCH($B310,'KI 2019-20'!$B$9:$B$383,0)))</f>
        <v>0</v>
      </c>
      <c r="M310" s="155">
        <f>_xlfn.IFNA(IF($B310=$B$382,0,INDEX('I.Supplementary 2019-20'!R$8:R$191,MATCH($B310,'I.Supplementary 2019-20'!$B$8:$B$191,0))),INDEX('KI 2019-20'!R$9:R$383,MATCH($B310,'KI 2019-20'!$B$9:$B$383,0)))</f>
        <v>0</v>
      </c>
      <c r="N310" s="153">
        <f>_xlfn.IFNA(IF($B310=$B$382,0,INDEX('I.Supplementary 2019-20'!S$8:S$191,MATCH($B310,'I.Supplementary 2019-20'!$B$8:$B$191,0))),INDEX('KI 2019-20'!S$9:S$383,MATCH($B310,'KI 2019-20'!$B$9:$B$383,0)))</f>
        <v>0</v>
      </c>
      <c r="O310" s="153">
        <f>_xlfn.IFNA(IF($B310=$B$382,0,INDEX('I.Supplementary 2019-20'!T$8:T$191,MATCH($B310,'I.Supplementary 2019-20'!$B$8:$B$191,0))),INDEX('KI 2019-20'!T$9:T$383,MATCH($B310,'KI 2019-20'!$B$9:$B$383,0)))</f>
        <v>2.5311972586330986</v>
      </c>
      <c r="P310" s="153">
        <f>_xlfn.IFNA(IF($B310=$B$382,0,INDEX('I.Supplementary 2019-20'!U$8:U$191,MATCH($B310,'I.Supplementary 2019-20'!$B$8:$B$191,0))),INDEX('KI 2019-20'!U$9:U$383,MATCH($B310,'KI 2019-20'!$B$9:$B$383,0)))</f>
        <v>0</v>
      </c>
      <c r="Q310" s="153">
        <f>_xlfn.IFNA(IF($B310=$B$382,0,INDEX('I.Supplementary 2019-20'!V$8:V$191,MATCH($B310,'I.Supplementary 2019-20'!$B$8:$B$191,0))),INDEX('KI 2019-20'!V$9:V$383,MATCH($B310,'KI 2019-20'!$B$9:$B$383,0)))</f>
        <v>0</v>
      </c>
      <c r="R310" s="155">
        <f>_xlfn.IFNA(IF($B310=$B$382,0,INDEX('I.Supplementary 2019-20'!W$8:W$191,MATCH($B310,'I.Supplementary 2019-20'!$B$8:$B$191,0))),INDEX('KI 2019-20'!W$9:W$383,MATCH($B310,'KI 2019-20'!$B$9:$B$383,0)))</f>
        <v>0</v>
      </c>
      <c r="S310" s="153">
        <f>_xlfn.IFNA(IF($B310=$B$382,0,INDEX('I.Supplementary 2019-20'!X$8:X$191,MATCH($B310,'I.Supplementary 2019-20'!$B$8:$B$191,0))),INDEX('KI 2019-20'!X$9:X$383,MATCH($B310,'KI 2019-20'!$B$9:$B$383,0)))</f>
        <v>0</v>
      </c>
      <c r="T310" s="153">
        <f>_xlfn.IFNA(IF($B310=$B$382,0,INDEX('I.Supplementary 2019-20'!Y$8:Y$191,MATCH($B310,'I.Supplementary 2019-20'!$B$8:$B$191,0))),INDEX('KI 2019-20'!Y$9:Y$383,MATCH($B310,'KI 2019-20'!$B$9:$B$383,0)))</f>
        <v>2.5311972586330986</v>
      </c>
      <c r="U310" s="153">
        <f>_xlfn.IFNA(IF($B310=$B$382,0,INDEX('I.Supplementary 2019-20'!Z$8:Z$191,MATCH($B310,'I.Supplementary 2019-20'!$B$8:$B$191,0))),INDEX('KI 2019-20'!Z$9:Z$383,MATCH($B310,'KI 2019-20'!$B$9:$B$383,0)))</f>
        <v>0</v>
      </c>
      <c r="V310" s="153">
        <f>_xlfn.IFNA(IF($B310=$B$382,0,INDEX('I.Supplementary 2019-20'!AA$8:AA$191,MATCH($B310,'I.Supplementary 2019-20'!$B$8:$B$191,0))),INDEX('KI 2019-20'!AA$9:AA$383,MATCH($B310,'KI 2019-20'!$B$9:$B$383,0)))</f>
        <v>0</v>
      </c>
      <c r="W310" s="155">
        <f>_xlfn.IFNA(IF($B310=$B$382,0,INDEX('I.Supplementary 2019-20'!AB$8:AB$191,MATCH($B310,'I.Supplementary 2019-20'!$B$8:$B$191,0))),INDEX('KI 2019-20'!AB$9:AB$383,MATCH($B310,'KI 2019-20'!$B$9:$B$383,0)))</f>
        <v>0</v>
      </c>
      <c r="Y310" s="154">
        <f>_xlfn.IFNA(IF($B310=$B$382,0,INDEX('I.Supplementary 2019-20'!$I$8:$I$191,MATCH($B310,'I.Supplementary 2019-20'!$B$8:$B$191,0))),INDEX('KI 2019-20'!$I$9:$I$383,MATCH($B310,'KI 2019-20'!$B$9:$B$383,0)))</f>
        <v>0</v>
      </c>
      <c r="Z310" s="153">
        <f>_xlfn.IFNA(IF($B310=$B$382,0,INDEX('I.Supplementary 2019-20'!$J$8:$J$191,MATCH($B310,'I.Supplementary 2019-20'!$B$8:$B$191,0))),INDEX('KI 2019-20'!$J$9:$J$383,MATCH($B310,'KI 2019-20'!$B$9:$B$383,0)))</f>
        <v>2.5311972586330986</v>
      </c>
      <c r="AA310" s="155">
        <f>_xlfn.IFNA(IF($B310=$B$382,0,INDEX('I.Supplementary 2019-20'!$H$8:$H$191,MATCH($B310,'I.Supplementary 2019-20'!$B$8:$B$191,0))),INDEX('KI 2019-20'!$H$9:$H$383,MATCH($B310,'KI 2019-20'!$B$9:$B$383,0)))</f>
        <v>2.5311972586330986</v>
      </c>
      <c r="AC310" s="156">
        <f>I310*('Other inputs'!$C$6/'Other inputs'!$C$5)</f>
        <v>0</v>
      </c>
      <c r="AD310" s="149">
        <f>IF(B310=$B$35,J310*('Other inputs'!$C$6/'Other inputs'!$C$5)-('Other inputs'!$C$18/1000000),J310*('Other inputs'!$C$6/'Other inputs'!$C$5))</f>
        <v>0</v>
      </c>
      <c r="AE310" s="149">
        <f>K310*('Other inputs'!$C$6/'Other inputs'!$C$5)</f>
        <v>0</v>
      </c>
      <c r="AF310" s="149">
        <f>L310*('Other inputs'!$C$6/'Other inputs'!$C$5)</f>
        <v>0</v>
      </c>
      <c r="AG310" s="188">
        <f>M310*('Other inputs'!$C$6/'Other inputs'!$C$5)</f>
        <v>0</v>
      </c>
      <c r="AH310" s="149">
        <f>N310*('Other inputs'!$C$6/'Other inputs'!$C$5)</f>
        <v>0</v>
      </c>
      <c r="AI310" s="149">
        <f>O310*('Other inputs'!$C$6/'Other inputs'!$C$5)</f>
        <v>2.5724387618287499</v>
      </c>
      <c r="AJ310" s="149">
        <f>P310*('Other inputs'!$C$6/'Other inputs'!$C$5)</f>
        <v>0</v>
      </c>
      <c r="AK310" s="149">
        <f>Q310*('Other inputs'!$C$6/'Other inputs'!$C$5)</f>
        <v>0</v>
      </c>
      <c r="AL310" s="188">
        <f>R310*('Other inputs'!$C$6/'Other inputs'!$C$5)</f>
        <v>0</v>
      </c>
      <c r="AM310" s="156">
        <f t="shared" si="60"/>
        <v>0</v>
      </c>
      <c r="AN310" s="149">
        <f t="shared" si="61"/>
        <v>2.5724387618287499</v>
      </c>
      <c r="AO310" s="149">
        <f t="shared" si="62"/>
        <v>0</v>
      </c>
      <c r="AP310" s="149">
        <f t="shared" si="63"/>
        <v>0</v>
      </c>
      <c r="AQ310" s="188">
        <f t="shared" si="64"/>
        <v>0</v>
      </c>
      <c r="AR310" s="149"/>
      <c r="AS310" s="156">
        <f>IF(D310=$C$171,'Other inputs'!$C$12/1000000,SUM(AC310:AG310))</f>
        <v>0</v>
      </c>
      <c r="AT310" s="200">
        <f>IF(D310=$C$171,$Z$171*('Other inputs'!$C$6/'Other inputs'!$C$5),SUM(AH310:AL310))</f>
        <v>2.5724387618287499</v>
      </c>
      <c r="AU310" s="210">
        <f t="shared" si="65"/>
        <v>2.5724387618287499</v>
      </c>
      <c r="AV310" s="214"/>
      <c r="AW310" s="199">
        <f>IF($G310=1,0,AC310*('Other inputs'!$F$6/'Other inputs'!$F$5))</f>
        <v>0</v>
      </c>
      <c r="AX310" s="200">
        <f>IF($G310=1,0,AD310*('Other inputs'!$F$6/'Other inputs'!$F$5))</f>
        <v>0</v>
      </c>
      <c r="AY310" s="200">
        <f>IF($G310=1,0,AE310*('Other inputs'!$F$6/'Other inputs'!$F$5))</f>
        <v>0</v>
      </c>
      <c r="AZ310" s="200">
        <f>IF($G310=1,0,AF310*('Other inputs'!$F$6/'Other inputs'!$F$5))</f>
        <v>0</v>
      </c>
      <c r="BA310" s="200">
        <f>IF($G310=1,0,AG310*('Other inputs'!$F$6/'Other inputs'!$F$5))</f>
        <v>0</v>
      </c>
      <c r="BB310" s="199">
        <f>IF($G310=1,0,AH310*('Other inputs'!$C$7/'Other inputs'!$C$6))</f>
        <v>0</v>
      </c>
      <c r="BC310" s="200">
        <f>IF($G310=1,0,AI310*('Other inputs'!$C$7/'Other inputs'!$C$6))</f>
        <v>2.5724387618287499</v>
      </c>
      <c r="BD310" s="200">
        <f>IF($G310=1,0,AJ310*('Other inputs'!$C$7/'Other inputs'!$C$6))</f>
        <v>0</v>
      </c>
      <c r="BE310" s="200">
        <f>IF($G310=1,0,AK310*('Other inputs'!$C$7/'Other inputs'!$C$6))</f>
        <v>0</v>
      </c>
      <c r="BF310" s="200">
        <f>IF($G310=1,0,AL310*('Other inputs'!$C$7/'Other inputs'!$C$6))</f>
        <v>0</v>
      </c>
      <c r="BG310" s="199">
        <f t="shared" si="66"/>
        <v>0</v>
      </c>
      <c r="BH310" s="200">
        <f t="shared" si="67"/>
        <v>2.5724387618287499</v>
      </c>
      <c r="BI310" s="200">
        <f t="shared" si="68"/>
        <v>0</v>
      </c>
      <c r="BJ310" s="200">
        <f t="shared" si="69"/>
        <v>0</v>
      </c>
      <c r="BK310" s="210">
        <f t="shared" si="70"/>
        <v>0</v>
      </c>
      <c r="BL310" s="200"/>
      <c r="BM310" s="199">
        <f>IF(D310=C$171,'Other inputs'!$C$13/1000000,SUM(AW310:BA310))</f>
        <v>0</v>
      </c>
      <c r="BN310" s="200">
        <f>IF(B310=$B$171,$AT$171*('Other inputs'!$C$7/'Other inputs'!$C$6),SUM(BB310:BF310))</f>
        <v>2.5724387618287499</v>
      </c>
      <c r="BO310" s="188">
        <f t="shared" si="71"/>
        <v>2.5724387618287499</v>
      </c>
    </row>
    <row r="311" spans="2:67">
      <c r="B311" s="121" t="str">
        <f>'KI 2019-20'!B312</f>
        <v>E4207</v>
      </c>
      <c r="C311" s="160" t="str">
        <f t="shared" si="58"/>
        <v>E4207</v>
      </c>
      <c r="D311" s="160" t="str">
        <f t="shared" si="59"/>
        <v>E4207</v>
      </c>
      <c r="E311" t="str">
        <f>INDEX('KI 2019-20'!D$9:D$383,MATCH($B311,'KI 2019-20'!$B$9:$B$383,0))</f>
        <v>MD</v>
      </c>
      <c r="F311" t="str">
        <f>INDEX('KI 2019-20'!E$9:E$383,MATCH($B311,'KI 2019-20'!$B$9:$B$383,0))</f>
        <v>P1701</v>
      </c>
      <c r="G311" s="119">
        <v>0</v>
      </c>
      <c r="H311" s="120" t="str">
        <f>INDEX('KI 2019-20'!F$9:F$383,MATCH($B311,'KI 2019-20'!$B$9:$B$383,0))</f>
        <v>Stockport</v>
      </c>
      <c r="I311" s="154">
        <f>_xlfn.IFNA(IF($B311=$B$382,0,INDEX('I.Supplementary 2019-20'!N$8:N$191,MATCH($B311,'I.Supplementary 2019-20'!$B$8:$B$191,0))),INDEX('KI 2019-20'!N$9:N$383,MATCH($B311,'KI 2019-20'!$B$9:$B$383,0)))</f>
        <v>4.5837388953244833</v>
      </c>
      <c r="J311" s="153">
        <f>_xlfn.IFNA(IF($B311=$B$382,0,INDEX('I.Supplementary 2019-20'!O$8:O$191,MATCH($B311,'I.Supplementary 2019-20'!$B$8:$B$191,0))),INDEX('KI 2019-20'!O$9:O$383,MATCH($B311,'KI 2019-20'!$B$9:$B$383,0)))</f>
        <v>-1.3927435812086015</v>
      </c>
      <c r="K311" s="153">
        <f>_xlfn.IFNA(IF($B311=$B$382,0,INDEX('I.Supplementary 2019-20'!P$8:P$191,MATCH($B311,'I.Supplementary 2019-20'!$B$8:$B$191,0))),INDEX('KI 2019-20'!P$9:P$383,MATCH($B311,'KI 2019-20'!$B$9:$B$383,0)))</f>
        <v>0</v>
      </c>
      <c r="L311" s="153">
        <f>_xlfn.IFNA(IF($B311=$B$382,0,INDEX('I.Supplementary 2019-20'!Q$8:Q$191,MATCH($B311,'I.Supplementary 2019-20'!$B$8:$B$191,0))),INDEX('KI 2019-20'!Q$9:Q$383,MATCH($B311,'KI 2019-20'!$B$9:$B$383,0)))</f>
        <v>0</v>
      </c>
      <c r="M311" s="155">
        <f>_xlfn.IFNA(IF($B311=$B$382,0,INDEX('I.Supplementary 2019-20'!R$8:R$191,MATCH($B311,'I.Supplementary 2019-20'!$B$8:$B$191,0))),INDEX('KI 2019-20'!R$9:R$383,MATCH($B311,'KI 2019-20'!$B$9:$B$383,0)))</f>
        <v>0</v>
      </c>
      <c r="N311" s="153">
        <f>_xlfn.IFNA(IF($B311=$B$382,0,INDEX('I.Supplementary 2019-20'!S$8:S$191,MATCH($B311,'I.Supplementary 2019-20'!$B$8:$B$191,0))),INDEX('KI 2019-20'!S$9:S$383,MATCH($B311,'KI 2019-20'!$B$9:$B$383,0)))</f>
        <v>39.819892581785766</v>
      </c>
      <c r="O311" s="153">
        <f>_xlfn.IFNA(IF($B311=$B$382,0,INDEX('I.Supplementary 2019-20'!T$8:T$191,MATCH($B311,'I.Supplementary 2019-20'!$B$8:$B$191,0))),INDEX('KI 2019-20'!T$9:T$383,MATCH($B311,'KI 2019-20'!$B$9:$B$383,0)))</f>
        <v>7.3275393267662343</v>
      </c>
      <c r="P311" s="153">
        <f>_xlfn.IFNA(IF($B311=$B$382,0,INDEX('I.Supplementary 2019-20'!U$8:U$191,MATCH($B311,'I.Supplementary 2019-20'!$B$8:$B$191,0))),INDEX('KI 2019-20'!U$9:U$383,MATCH($B311,'KI 2019-20'!$B$9:$B$383,0)))</f>
        <v>0</v>
      </c>
      <c r="Q311" s="153">
        <f>_xlfn.IFNA(IF($B311=$B$382,0,INDEX('I.Supplementary 2019-20'!V$8:V$191,MATCH($B311,'I.Supplementary 2019-20'!$B$8:$B$191,0))),INDEX('KI 2019-20'!V$9:V$383,MATCH($B311,'KI 2019-20'!$B$9:$B$383,0)))</f>
        <v>0</v>
      </c>
      <c r="R311" s="155">
        <f>_xlfn.IFNA(IF($B311=$B$382,0,INDEX('I.Supplementary 2019-20'!W$8:W$191,MATCH($B311,'I.Supplementary 2019-20'!$B$8:$B$191,0))),INDEX('KI 2019-20'!W$9:W$383,MATCH($B311,'KI 2019-20'!$B$9:$B$383,0)))</f>
        <v>0</v>
      </c>
      <c r="S311" s="153">
        <f>_xlfn.IFNA(IF($B311=$B$382,0,INDEX('I.Supplementary 2019-20'!X$8:X$191,MATCH($B311,'I.Supplementary 2019-20'!$B$8:$B$191,0))),INDEX('KI 2019-20'!X$9:X$383,MATCH($B311,'KI 2019-20'!$B$9:$B$383,0)))</f>
        <v>44.403631477110252</v>
      </c>
      <c r="T311" s="153">
        <f>_xlfn.IFNA(IF($B311=$B$382,0,INDEX('I.Supplementary 2019-20'!Y$8:Y$191,MATCH($B311,'I.Supplementary 2019-20'!$B$8:$B$191,0))),INDEX('KI 2019-20'!Y$9:Y$383,MATCH($B311,'KI 2019-20'!$B$9:$B$383,0)))</f>
        <v>5.9347957455576319</v>
      </c>
      <c r="U311" s="153">
        <f>_xlfn.IFNA(IF($B311=$B$382,0,INDEX('I.Supplementary 2019-20'!Z$8:Z$191,MATCH($B311,'I.Supplementary 2019-20'!$B$8:$B$191,0))),INDEX('KI 2019-20'!Z$9:Z$383,MATCH($B311,'KI 2019-20'!$B$9:$B$383,0)))</f>
        <v>0</v>
      </c>
      <c r="V311" s="153">
        <f>_xlfn.IFNA(IF($B311=$B$382,0,INDEX('I.Supplementary 2019-20'!AA$8:AA$191,MATCH($B311,'I.Supplementary 2019-20'!$B$8:$B$191,0))),INDEX('KI 2019-20'!AA$9:AA$383,MATCH($B311,'KI 2019-20'!$B$9:$B$383,0)))</f>
        <v>0</v>
      </c>
      <c r="W311" s="155">
        <f>_xlfn.IFNA(IF($B311=$B$382,0,INDEX('I.Supplementary 2019-20'!AB$8:AB$191,MATCH($B311,'I.Supplementary 2019-20'!$B$8:$B$191,0))),INDEX('KI 2019-20'!AB$9:AB$383,MATCH($B311,'KI 2019-20'!$B$9:$B$383,0)))</f>
        <v>0</v>
      </c>
      <c r="Y311" s="154">
        <f>_xlfn.IFNA(IF($B311=$B$382,0,INDEX('I.Supplementary 2019-20'!$I$8:$I$191,MATCH($B311,'I.Supplementary 2019-20'!$B$8:$B$191,0))),INDEX('KI 2019-20'!$I$9:$I$383,MATCH($B311,'KI 2019-20'!$B$9:$B$383,0)))</f>
        <v>3.1909953141158818</v>
      </c>
      <c r="Z311" s="153">
        <f>_xlfn.IFNA(IF($B311=$B$382,0,INDEX('I.Supplementary 2019-20'!$J$8:$J$191,MATCH($B311,'I.Supplementary 2019-20'!$B$8:$B$191,0))),INDEX('KI 2019-20'!$J$9:$J$383,MATCH($B311,'KI 2019-20'!$B$9:$B$383,0)))</f>
        <v>47.147431908552008</v>
      </c>
      <c r="AA311" s="155">
        <f>_xlfn.IFNA(IF($B311=$B$382,0,INDEX('I.Supplementary 2019-20'!$H$8:$H$191,MATCH($B311,'I.Supplementary 2019-20'!$B$8:$B$191,0))),INDEX('KI 2019-20'!$H$9:$H$383,MATCH($B311,'KI 2019-20'!$B$9:$B$383,0)))</f>
        <v>50.338427222667889</v>
      </c>
      <c r="AC311" s="156">
        <f>I311*('Other inputs'!$C$6/'Other inputs'!$C$5)</f>
        <v>4.6584230321118474</v>
      </c>
      <c r="AD311" s="149">
        <f>IF(B311=$B$35,J311*('Other inputs'!$C$6/'Other inputs'!$C$5)-('Other inputs'!$C$18/1000000),J311*('Other inputs'!$C$6/'Other inputs'!$C$5))</f>
        <v>-1.4154359409838946</v>
      </c>
      <c r="AE311" s="149">
        <f>K311*('Other inputs'!$C$6/'Other inputs'!$C$5)</f>
        <v>0</v>
      </c>
      <c r="AF311" s="149">
        <f>L311*('Other inputs'!$C$6/'Other inputs'!$C$5)</f>
        <v>0</v>
      </c>
      <c r="AG311" s="188">
        <f>M311*('Other inputs'!$C$6/'Other inputs'!$C$5)</f>
        <v>0</v>
      </c>
      <c r="AH311" s="149">
        <f>N311*('Other inputs'!$C$6/'Other inputs'!$C$5)</f>
        <v>40.468689202262929</v>
      </c>
      <c r="AI311" s="149">
        <f>O311*('Other inputs'!$C$6/'Other inputs'!$C$5)</f>
        <v>7.4469289695648699</v>
      </c>
      <c r="AJ311" s="149">
        <f>P311*('Other inputs'!$C$6/'Other inputs'!$C$5)</f>
        <v>0</v>
      </c>
      <c r="AK311" s="149">
        <f>Q311*('Other inputs'!$C$6/'Other inputs'!$C$5)</f>
        <v>0</v>
      </c>
      <c r="AL311" s="188">
        <f>R311*('Other inputs'!$C$6/'Other inputs'!$C$5)</f>
        <v>0</v>
      </c>
      <c r="AM311" s="156">
        <f t="shared" si="60"/>
        <v>45.127112234374778</v>
      </c>
      <c r="AN311" s="149">
        <f t="shared" si="61"/>
        <v>6.0314930285809751</v>
      </c>
      <c r="AO311" s="149">
        <f t="shared" si="62"/>
        <v>0</v>
      </c>
      <c r="AP311" s="149">
        <f t="shared" si="63"/>
        <v>0</v>
      </c>
      <c r="AQ311" s="188">
        <f t="shared" si="64"/>
        <v>0</v>
      </c>
      <c r="AR311" s="149"/>
      <c r="AS311" s="156">
        <f>IF(D311=$C$171,'Other inputs'!$C$12/1000000,SUM(AC311:AG311))</f>
        <v>3.2429870911279526</v>
      </c>
      <c r="AT311" s="200">
        <f>IF(D311=$C$171,$Z$171*('Other inputs'!$C$6/'Other inputs'!$C$5),SUM(AH311:AL311))</f>
        <v>47.915618171827802</v>
      </c>
      <c r="AU311" s="210">
        <f t="shared" si="65"/>
        <v>51.158605262955753</v>
      </c>
      <c r="AV311" s="214"/>
      <c r="AW311" s="199">
        <f>IF($G311=1,0,AC311*('Other inputs'!$F$6/'Other inputs'!$F$5))</f>
        <v>4.6841838968055534</v>
      </c>
      <c r="AX311" s="200">
        <f>IF($G311=1,0,AD311*('Other inputs'!$F$6/'Other inputs'!$F$5))</f>
        <v>-1.4232632365100726</v>
      </c>
      <c r="AY311" s="200">
        <f>IF($G311=1,0,AE311*('Other inputs'!$F$6/'Other inputs'!$F$5))</f>
        <v>0</v>
      </c>
      <c r="AZ311" s="200">
        <f>IF($G311=1,0,AF311*('Other inputs'!$F$6/'Other inputs'!$F$5))</f>
        <v>0</v>
      </c>
      <c r="BA311" s="200">
        <f>IF($G311=1,0,AG311*('Other inputs'!$F$6/'Other inputs'!$F$5))</f>
        <v>0</v>
      </c>
      <c r="BB311" s="199">
        <f>IF($G311=1,0,AH311*('Other inputs'!$C$7/'Other inputs'!$C$6))</f>
        <v>40.468689202262929</v>
      </c>
      <c r="BC311" s="200">
        <f>IF($G311=1,0,AI311*('Other inputs'!$C$7/'Other inputs'!$C$6))</f>
        <v>7.4469289695648699</v>
      </c>
      <c r="BD311" s="200">
        <f>IF($G311=1,0,AJ311*('Other inputs'!$C$7/'Other inputs'!$C$6))</f>
        <v>0</v>
      </c>
      <c r="BE311" s="200">
        <f>IF($G311=1,0,AK311*('Other inputs'!$C$7/'Other inputs'!$C$6))</f>
        <v>0</v>
      </c>
      <c r="BF311" s="200">
        <f>IF($G311=1,0,AL311*('Other inputs'!$C$7/'Other inputs'!$C$6))</f>
        <v>0</v>
      </c>
      <c r="BG311" s="199">
        <f t="shared" si="66"/>
        <v>45.152873099068486</v>
      </c>
      <c r="BH311" s="200">
        <f t="shared" si="67"/>
        <v>6.0236657330547976</v>
      </c>
      <c r="BI311" s="200">
        <f t="shared" si="68"/>
        <v>0</v>
      </c>
      <c r="BJ311" s="200">
        <f t="shared" si="69"/>
        <v>0</v>
      </c>
      <c r="BK311" s="210">
        <f t="shared" si="70"/>
        <v>0</v>
      </c>
      <c r="BL311" s="200"/>
      <c r="BM311" s="199">
        <f>IF(D311=C$171,'Other inputs'!$C$13/1000000,SUM(AW311:BA311))</f>
        <v>3.260920660295481</v>
      </c>
      <c r="BN311" s="200">
        <f>IF(B311=$B$171,$AT$171*('Other inputs'!$C$7/'Other inputs'!$C$6),SUM(BB311:BF311))</f>
        <v>47.915618171827802</v>
      </c>
      <c r="BO311" s="188">
        <f t="shared" si="71"/>
        <v>51.176538832123285</v>
      </c>
    </row>
    <row r="312" spans="2:67">
      <c r="B312" s="121" t="str">
        <f>'KI 2019-20'!B313</f>
        <v>E0704</v>
      </c>
      <c r="C312" s="160" t="str">
        <f t="shared" si="58"/>
        <v>E0704</v>
      </c>
      <c r="D312" s="160" t="str">
        <f t="shared" si="59"/>
        <v>E0704</v>
      </c>
      <c r="E312" t="str">
        <f>INDEX('KI 2019-20'!D$9:D$383,MATCH($B312,'KI 2019-20'!$B$9:$B$383,0))</f>
        <v>UNINFIR</v>
      </c>
      <c r="F312">
        <f>INDEX('KI 2019-20'!E$9:E$383,MATCH($B312,'KI 2019-20'!$B$9:$B$383,0))</f>
        <v>0</v>
      </c>
      <c r="G312" s="119">
        <v>0</v>
      </c>
      <c r="H312" s="120" t="str">
        <f>INDEX('KI 2019-20'!F$9:F$383,MATCH($B312,'KI 2019-20'!$B$9:$B$383,0))</f>
        <v>Stockton-on-Tees</v>
      </c>
      <c r="I312" s="154">
        <f>_xlfn.IFNA(IF($B312=$B$382,0,INDEX('I.Supplementary 2019-20'!N$8:N$191,MATCH($B312,'I.Supplementary 2019-20'!$B$8:$B$191,0))),INDEX('KI 2019-20'!N$9:N$383,MATCH($B312,'KI 2019-20'!$B$9:$B$383,0)))</f>
        <v>5.3827307323932798</v>
      </c>
      <c r="J312" s="153">
        <f>_xlfn.IFNA(IF($B312=$B$382,0,INDEX('I.Supplementary 2019-20'!O$8:O$191,MATCH($B312,'I.Supplementary 2019-20'!$B$8:$B$191,0))),INDEX('KI 2019-20'!O$9:O$383,MATCH($B312,'KI 2019-20'!$B$9:$B$383,0)))</f>
        <v>-0.38762831408479997</v>
      </c>
      <c r="K312" s="153">
        <f>_xlfn.IFNA(IF($B312=$B$382,0,INDEX('I.Supplementary 2019-20'!P$8:P$191,MATCH($B312,'I.Supplementary 2019-20'!$B$8:$B$191,0))),INDEX('KI 2019-20'!P$9:P$383,MATCH($B312,'KI 2019-20'!$B$9:$B$383,0)))</f>
        <v>0</v>
      </c>
      <c r="L312" s="153">
        <f>_xlfn.IFNA(IF($B312=$B$382,0,INDEX('I.Supplementary 2019-20'!Q$8:Q$191,MATCH($B312,'I.Supplementary 2019-20'!$B$8:$B$191,0))),INDEX('KI 2019-20'!Q$9:Q$383,MATCH($B312,'KI 2019-20'!$B$9:$B$383,0)))</f>
        <v>0</v>
      </c>
      <c r="M312" s="155">
        <f>_xlfn.IFNA(IF($B312=$B$382,0,INDEX('I.Supplementary 2019-20'!R$8:R$191,MATCH($B312,'I.Supplementary 2019-20'!$B$8:$B$191,0))),INDEX('KI 2019-20'!R$9:R$383,MATCH($B312,'KI 2019-20'!$B$9:$B$383,0)))</f>
        <v>0</v>
      </c>
      <c r="N312" s="153">
        <f>_xlfn.IFNA(IF($B312=$B$382,0,INDEX('I.Supplementary 2019-20'!S$8:S$191,MATCH($B312,'I.Supplementary 2019-20'!$B$8:$B$191,0))),INDEX('KI 2019-20'!S$9:S$383,MATCH($B312,'KI 2019-20'!$B$9:$B$383,0)))</f>
        <v>32.746158672467203</v>
      </c>
      <c r="O312" s="153">
        <f>_xlfn.IFNA(IF($B312=$B$382,0,INDEX('I.Supplementary 2019-20'!T$8:T$191,MATCH($B312,'I.Supplementary 2019-20'!$B$8:$B$191,0))),INDEX('KI 2019-20'!T$9:T$383,MATCH($B312,'KI 2019-20'!$B$9:$B$383,0)))</f>
        <v>6.2879657533597868</v>
      </c>
      <c r="P312" s="153">
        <f>_xlfn.IFNA(IF($B312=$B$382,0,INDEX('I.Supplementary 2019-20'!U$8:U$191,MATCH($B312,'I.Supplementary 2019-20'!$B$8:$B$191,0))),INDEX('KI 2019-20'!U$9:U$383,MATCH($B312,'KI 2019-20'!$B$9:$B$383,0)))</f>
        <v>0</v>
      </c>
      <c r="Q312" s="153">
        <f>_xlfn.IFNA(IF($B312=$B$382,0,INDEX('I.Supplementary 2019-20'!V$8:V$191,MATCH($B312,'I.Supplementary 2019-20'!$B$8:$B$191,0))),INDEX('KI 2019-20'!V$9:V$383,MATCH($B312,'KI 2019-20'!$B$9:$B$383,0)))</f>
        <v>0</v>
      </c>
      <c r="R312" s="155">
        <f>_xlfn.IFNA(IF($B312=$B$382,0,INDEX('I.Supplementary 2019-20'!W$8:W$191,MATCH($B312,'I.Supplementary 2019-20'!$B$8:$B$191,0))),INDEX('KI 2019-20'!W$9:W$383,MATCH($B312,'KI 2019-20'!$B$9:$B$383,0)))</f>
        <v>0</v>
      </c>
      <c r="S312" s="153">
        <f>_xlfn.IFNA(IF($B312=$B$382,0,INDEX('I.Supplementary 2019-20'!X$8:X$191,MATCH($B312,'I.Supplementary 2019-20'!$B$8:$B$191,0))),INDEX('KI 2019-20'!X$9:X$383,MATCH($B312,'KI 2019-20'!$B$9:$B$383,0)))</f>
        <v>38.12888940486048</v>
      </c>
      <c r="T312" s="153">
        <f>_xlfn.IFNA(IF($B312=$B$382,0,INDEX('I.Supplementary 2019-20'!Y$8:Y$191,MATCH($B312,'I.Supplementary 2019-20'!$B$8:$B$191,0))),INDEX('KI 2019-20'!Y$9:Y$383,MATCH($B312,'KI 2019-20'!$B$9:$B$383,0)))</f>
        <v>5.9003374392749874</v>
      </c>
      <c r="U312" s="153">
        <f>_xlfn.IFNA(IF($B312=$B$382,0,INDEX('I.Supplementary 2019-20'!Z$8:Z$191,MATCH($B312,'I.Supplementary 2019-20'!$B$8:$B$191,0))),INDEX('KI 2019-20'!Z$9:Z$383,MATCH($B312,'KI 2019-20'!$B$9:$B$383,0)))</f>
        <v>0</v>
      </c>
      <c r="V312" s="153">
        <f>_xlfn.IFNA(IF($B312=$B$382,0,INDEX('I.Supplementary 2019-20'!AA$8:AA$191,MATCH($B312,'I.Supplementary 2019-20'!$B$8:$B$191,0))),INDEX('KI 2019-20'!AA$9:AA$383,MATCH($B312,'KI 2019-20'!$B$9:$B$383,0)))</f>
        <v>0</v>
      </c>
      <c r="W312" s="155">
        <f>_xlfn.IFNA(IF($B312=$B$382,0,INDEX('I.Supplementary 2019-20'!AB$8:AB$191,MATCH($B312,'I.Supplementary 2019-20'!$B$8:$B$191,0))),INDEX('KI 2019-20'!AB$9:AB$383,MATCH($B312,'KI 2019-20'!$B$9:$B$383,0)))</f>
        <v>0</v>
      </c>
      <c r="Y312" s="154">
        <f>_xlfn.IFNA(IF($B312=$B$382,0,INDEX('I.Supplementary 2019-20'!$I$8:$I$191,MATCH($B312,'I.Supplementary 2019-20'!$B$8:$B$191,0))),INDEX('KI 2019-20'!$I$9:$I$383,MATCH($B312,'KI 2019-20'!$B$9:$B$383,0)))</f>
        <v>4.9951024183084796</v>
      </c>
      <c r="Z312" s="153">
        <f>_xlfn.IFNA(IF($B312=$B$382,0,INDEX('I.Supplementary 2019-20'!$J$8:$J$191,MATCH($B312,'I.Supplementary 2019-20'!$B$8:$B$191,0))),INDEX('KI 2019-20'!$J$9:$J$383,MATCH($B312,'KI 2019-20'!$B$9:$B$383,0)))</f>
        <v>39.034124425826988</v>
      </c>
      <c r="AA312" s="155">
        <f>_xlfn.IFNA(IF($B312=$B$382,0,INDEX('I.Supplementary 2019-20'!$H$8:$H$191,MATCH($B312,'I.Supplementary 2019-20'!$B$8:$B$191,0))),INDEX('KI 2019-20'!$H$9:$H$383,MATCH($B312,'KI 2019-20'!$B$9:$B$383,0)))</f>
        <v>44.029226844135472</v>
      </c>
      <c r="AC312" s="156">
        <f>I312*('Other inputs'!$C$6/'Other inputs'!$C$5)</f>
        <v>5.4704330661186287</v>
      </c>
      <c r="AD312" s="149">
        <f>IF(B312=$B$35,J312*('Other inputs'!$C$6/'Other inputs'!$C$5)-('Other inputs'!$C$18/1000000),J312*('Other inputs'!$C$6/'Other inputs'!$C$5))</f>
        <v>-0.39394405036316738</v>
      </c>
      <c r="AE312" s="149">
        <f>K312*('Other inputs'!$C$6/'Other inputs'!$C$5)</f>
        <v>0</v>
      </c>
      <c r="AF312" s="149">
        <f>L312*('Other inputs'!$C$6/'Other inputs'!$C$5)</f>
        <v>0</v>
      </c>
      <c r="AG312" s="188">
        <f>M312*('Other inputs'!$C$6/'Other inputs'!$C$5)</f>
        <v>0</v>
      </c>
      <c r="AH312" s="149">
        <f>N312*('Other inputs'!$C$6/'Other inputs'!$C$5)</f>
        <v>33.279700972629605</v>
      </c>
      <c r="AI312" s="149">
        <f>O312*('Other inputs'!$C$6/'Other inputs'!$C$5)</f>
        <v>6.3904173338625938</v>
      </c>
      <c r="AJ312" s="149">
        <f>P312*('Other inputs'!$C$6/'Other inputs'!$C$5)</f>
        <v>0</v>
      </c>
      <c r="AK312" s="149">
        <f>Q312*('Other inputs'!$C$6/'Other inputs'!$C$5)</f>
        <v>0</v>
      </c>
      <c r="AL312" s="188">
        <f>R312*('Other inputs'!$C$6/'Other inputs'!$C$5)</f>
        <v>0</v>
      </c>
      <c r="AM312" s="156">
        <f t="shared" si="60"/>
        <v>38.750134038748236</v>
      </c>
      <c r="AN312" s="149">
        <f t="shared" si="61"/>
        <v>5.9964732834994265</v>
      </c>
      <c r="AO312" s="149">
        <f t="shared" si="62"/>
        <v>0</v>
      </c>
      <c r="AP312" s="149">
        <f t="shared" si="63"/>
        <v>0</v>
      </c>
      <c r="AQ312" s="188">
        <f t="shared" si="64"/>
        <v>0</v>
      </c>
      <c r="AR312" s="149"/>
      <c r="AS312" s="156">
        <f>IF(D312=$C$171,'Other inputs'!$C$12/1000000,SUM(AC312:AG312))</f>
        <v>5.0764890157554614</v>
      </c>
      <c r="AT312" s="200">
        <f>IF(D312=$C$171,$Z$171*('Other inputs'!$C$6/'Other inputs'!$C$5),SUM(AH312:AL312))</f>
        <v>39.670118306492199</v>
      </c>
      <c r="AU312" s="210">
        <f t="shared" si="65"/>
        <v>44.746607322247662</v>
      </c>
      <c r="AV312" s="214"/>
      <c r="AW312" s="199">
        <f>IF($G312=1,0,AC312*('Other inputs'!$F$6/'Other inputs'!$F$5))</f>
        <v>5.5006843088805741</v>
      </c>
      <c r="AX312" s="200">
        <f>IF($G312=1,0,AD312*('Other inputs'!$F$6/'Other inputs'!$F$5))</f>
        <v>-0.39612254280757192</v>
      </c>
      <c r="AY312" s="200">
        <f>IF($G312=1,0,AE312*('Other inputs'!$F$6/'Other inputs'!$F$5))</f>
        <v>0</v>
      </c>
      <c r="AZ312" s="200">
        <f>IF($G312=1,0,AF312*('Other inputs'!$F$6/'Other inputs'!$F$5))</f>
        <v>0</v>
      </c>
      <c r="BA312" s="200">
        <f>IF($G312=1,0,AG312*('Other inputs'!$F$6/'Other inputs'!$F$5))</f>
        <v>0</v>
      </c>
      <c r="BB312" s="199">
        <f>IF($G312=1,0,AH312*('Other inputs'!$C$7/'Other inputs'!$C$6))</f>
        <v>33.279700972629605</v>
      </c>
      <c r="BC312" s="200">
        <f>IF($G312=1,0,AI312*('Other inputs'!$C$7/'Other inputs'!$C$6))</f>
        <v>6.3904173338625938</v>
      </c>
      <c r="BD312" s="200">
        <f>IF($G312=1,0,AJ312*('Other inputs'!$C$7/'Other inputs'!$C$6))</f>
        <v>0</v>
      </c>
      <c r="BE312" s="200">
        <f>IF($G312=1,0,AK312*('Other inputs'!$C$7/'Other inputs'!$C$6))</f>
        <v>0</v>
      </c>
      <c r="BF312" s="200">
        <f>IF($G312=1,0,AL312*('Other inputs'!$C$7/'Other inputs'!$C$6))</f>
        <v>0</v>
      </c>
      <c r="BG312" s="199">
        <f t="shared" si="66"/>
        <v>38.780385281510178</v>
      </c>
      <c r="BH312" s="200">
        <f t="shared" si="67"/>
        <v>5.9942947910550215</v>
      </c>
      <c r="BI312" s="200">
        <f t="shared" si="68"/>
        <v>0</v>
      </c>
      <c r="BJ312" s="200">
        <f t="shared" si="69"/>
        <v>0</v>
      </c>
      <c r="BK312" s="210">
        <f t="shared" si="70"/>
        <v>0</v>
      </c>
      <c r="BL312" s="200"/>
      <c r="BM312" s="199">
        <f>IF(D312=C$171,'Other inputs'!$C$13/1000000,SUM(AW312:BA312))</f>
        <v>5.1045617660730018</v>
      </c>
      <c r="BN312" s="200">
        <f>IF(B312=$B$171,$AT$171*('Other inputs'!$C$7/'Other inputs'!$C$6),SUM(BB312:BF312))</f>
        <v>39.670118306492199</v>
      </c>
      <c r="BO312" s="188">
        <f t="shared" si="71"/>
        <v>44.774680072565204</v>
      </c>
    </row>
    <row r="313" spans="2:67">
      <c r="B313" s="121" t="str">
        <f>'KI 2019-20'!B314</f>
        <v>E3401</v>
      </c>
      <c r="C313" s="160" t="str">
        <f t="shared" si="58"/>
        <v>E3401</v>
      </c>
      <c r="D313" s="160" t="str">
        <f t="shared" si="59"/>
        <v>E3401</v>
      </c>
      <c r="E313" t="str">
        <f>INDEX('KI 2019-20'!D$9:D$383,MATCH($B313,'KI 2019-20'!$B$9:$B$383,0))</f>
        <v>UNINFIR</v>
      </c>
      <c r="F313" t="str">
        <f>INDEX('KI 2019-20'!E$9:E$383,MATCH($B313,'KI 2019-20'!$B$9:$B$383,0))</f>
        <v>P1902</v>
      </c>
      <c r="G313" s="119">
        <v>0</v>
      </c>
      <c r="H313" s="120" t="str">
        <f>INDEX('KI 2019-20'!F$9:F$383,MATCH($B313,'KI 2019-20'!$B$9:$B$383,0))</f>
        <v>Stoke-on-Trent</v>
      </c>
      <c r="I313" s="154">
        <f>_xlfn.IFNA(IF($B313=$B$382,0,INDEX('I.Supplementary 2019-20'!N$8:N$191,MATCH($B313,'I.Supplementary 2019-20'!$B$8:$B$191,0))),INDEX('KI 2019-20'!N$9:N$383,MATCH($B313,'KI 2019-20'!$B$9:$B$383,0)))</f>
        <v>21.726880911836005</v>
      </c>
      <c r="J313" s="153">
        <f>_xlfn.IFNA(IF($B313=$B$382,0,INDEX('I.Supplementary 2019-20'!O$8:O$191,MATCH($B313,'I.Supplementary 2019-20'!$B$8:$B$191,0))),INDEX('KI 2019-20'!O$9:O$383,MATCH($B313,'KI 2019-20'!$B$9:$B$383,0)))</f>
        <v>1.2543798231937344</v>
      </c>
      <c r="K313" s="153">
        <f>_xlfn.IFNA(IF($B313=$B$382,0,INDEX('I.Supplementary 2019-20'!P$8:P$191,MATCH($B313,'I.Supplementary 2019-20'!$B$8:$B$191,0))),INDEX('KI 2019-20'!P$9:P$383,MATCH($B313,'KI 2019-20'!$B$9:$B$383,0)))</f>
        <v>0</v>
      </c>
      <c r="L313" s="153">
        <f>_xlfn.IFNA(IF($B313=$B$382,0,INDEX('I.Supplementary 2019-20'!Q$8:Q$191,MATCH($B313,'I.Supplementary 2019-20'!$B$8:$B$191,0))),INDEX('KI 2019-20'!Q$9:Q$383,MATCH($B313,'KI 2019-20'!$B$9:$B$383,0)))</f>
        <v>0</v>
      </c>
      <c r="M313" s="155">
        <f>_xlfn.IFNA(IF($B313=$B$382,0,INDEX('I.Supplementary 2019-20'!R$8:R$191,MATCH($B313,'I.Supplementary 2019-20'!$B$8:$B$191,0))),INDEX('KI 2019-20'!R$9:R$383,MATCH($B313,'KI 2019-20'!$B$9:$B$383,0)))</f>
        <v>0</v>
      </c>
      <c r="N313" s="153">
        <f>_xlfn.IFNA(IF($B313=$B$382,0,INDEX('I.Supplementary 2019-20'!S$8:S$191,MATCH($B313,'I.Supplementary 2019-20'!$B$8:$B$191,0))),INDEX('KI 2019-20'!S$9:S$383,MATCH($B313,'KI 2019-20'!$B$9:$B$383,0)))</f>
        <v>62.055864156067294</v>
      </c>
      <c r="O313" s="153">
        <f>_xlfn.IFNA(IF($B313=$B$382,0,INDEX('I.Supplementary 2019-20'!T$8:T$191,MATCH($B313,'I.Supplementary 2019-20'!$B$8:$B$191,0))),INDEX('KI 2019-20'!T$9:T$383,MATCH($B313,'KI 2019-20'!$B$9:$B$383,0)))</f>
        <v>9.6437268767410149</v>
      </c>
      <c r="P313" s="153">
        <f>_xlfn.IFNA(IF($B313=$B$382,0,INDEX('I.Supplementary 2019-20'!U$8:U$191,MATCH($B313,'I.Supplementary 2019-20'!$B$8:$B$191,0))),INDEX('KI 2019-20'!U$9:U$383,MATCH($B313,'KI 2019-20'!$B$9:$B$383,0)))</f>
        <v>0</v>
      </c>
      <c r="Q313" s="153">
        <f>_xlfn.IFNA(IF($B313=$B$382,0,INDEX('I.Supplementary 2019-20'!V$8:V$191,MATCH($B313,'I.Supplementary 2019-20'!$B$8:$B$191,0))),INDEX('KI 2019-20'!V$9:V$383,MATCH($B313,'KI 2019-20'!$B$9:$B$383,0)))</f>
        <v>0</v>
      </c>
      <c r="R313" s="155">
        <f>_xlfn.IFNA(IF($B313=$B$382,0,INDEX('I.Supplementary 2019-20'!W$8:W$191,MATCH($B313,'I.Supplementary 2019-20'!$B$8:$B$191,0))),INDEX('KI 2019-20'!W$9:W$383,MATCH($B313,'KI 2019-20'!$B$9:$B$383,0)))</f>
        <v>0</v>
      </c>
      <c r="S313" s="153">
        <f>_xlfn.IFNA(IF($B313=$B$382,0,INDEX('I.Supplementary 2019-20'!X$8:X$191,MATCH($B313,'I.Supplementary 2019-20'!$B$8:$B$191,0))),INDEX('KI 2019-20'!X$9:X$383,MATCH($B313,'KI 2019-20'!$B$9:$B$383,0)))</f>
        <v>83.782745067903306</v>
      </c>
      <c r="T313" s="153">
        <f>_xlfn.IFNA(IF($B313=$B$382,0,INDEX('I.Supplementary 2019-20'!Y$8:Y$191,MATCH($B313,'I.Supplementary 2019-20'!$B$8:$B$191,0))),INDEX('KI 2019-20'!Y$9:Y$383,MATCH($B313,'KI 2019-20'!$B$9:$B$383,0)))</f>
        <v>10.898106699934749</v>
      </c>
      <c r="U313" s="153">
        <f>_xlfn.IFNA(IF($B313=$B$382,0,INDEX('I.Supplementary 2019-20'!Z$8:Z$191,MATCH($B313,'I.Supplementary 2019-20'!$B$8:$B$191,0))),INDEX('KI 2019-20'!Z$9:Z$383,MATCH($B313,'KI 2019-20'!$B$9:$B$383,0)))</f>
        <v>0</v>
      </c>
      <c r="V313" s="153">
        <f>_xlfn.IFNA(IF($B313=$B$382,0,INDEX('I.Supplementary 2019-20'!AA$8:AA$191,MATCH($B313,'I.Supplementary 2019-20'!$B$8:$B$191,0))),INDEX('KI 2019-20'!AA$9:AA$383,MATCH($B313,'KI 2019-20'!$B$9:$B$383,0)))</f>
        <v>0</v>
      </c>
      <c r="W313" s="155">
        <f>_xlfn.IFNA(IF($B313=$B$382,0,INDEX('I.Supplementary 2019-20'!AB$8:AB$191,MATCH($B313,'I.Supplementary 2019-20'!$B$8:$B$191,0))),INDEX('KI 2019-20'!AB$9:AB$383,MATCH($B313,'KI 2019-20'!$B$9:$B$383,0)))</f>
        <v>0</v>
      </c>
      <c r="Y313" s="154">
        <f>_xlfn.IFNA(IF($B313=$B$382,0,INDEX('I.Supplementary 2019-20'!$I$8:$I$191,MATCH($B313,'I.Supplementary 2019-20'!$B$8:$B$191,0))),INDEX('KI 2019-20'!$I$9:$I$383,MATCH($B313,'KI 2019-20'!$B$9:$B$383,0)))</f>
        <v>22.981260735029743</v>
      </c>
      <c r="Z313" s="153">
        <f>_xlfn.IFNA(IF($B313=$B$382,0,INDEX('I.Supplementary 2019-20'!$J$8:$J$191,MATCH($B313,'I.Supplementary 2019-20'!$B$8:$B$191,0))),INDEX('KI 2019-20'!$J$9:$J$383,MATCH($B313,'KI 2019-20'!$B$9:$B$383,0)))</f>
        <v>71.6995910328083</v>
      </c>
      <c r="AA313" s="155">
        <f>_xlfn.IFNA(IF($B313=$B$382,0,INDEX('I.Supplementary 2019-20'!$H$8:$H$191,MATCH($B313,'I.Supplementary 2019-20'!$B$8:$B$191,0))),INDEX('KI 2019-20'!$H$9:$H$383,MATCH($B313,'KI 2019-20'!$B$9:$B$383,0)))</f>
        <v>94.68085176783805</v>
      </c>
      <c r="AC313" s="156">
        <f>I313*('Other inputs'!$C$6/'Other inputs'!$C$5)</f>
        <v>22.080883044819078</v>
      </c>
      <c r="AD313" s="149">
        <f>IF(B313=$B$35,J313*('Other inputs'!$C$6/'Other inputs'!$C$5)-('Other inputs'!$C$18/1000000),J313*('Other inputs'!$C$6/'Other inputs'!$C$5))</f>
        <v>1.2748177836531029</v>
      </c>
      <c r="AE313" s="149">
        <f>K313*('Other inputs'!$C$6/'Other inputs'!$C$5)</f>
        <v>0</v>
      </c>
      <c r="AF313" s="149">
        <f>L313*('Other inputs'!$C$6/'Other inputs'!$C$5)</f>
        <v>0</v>
      </c>
      <c r="AG313" s="188">
        <f>M313*('Other inputs'!$C$6/'Other inputs'!$C$5)</f>
        <v>0</v>
      </c>
      <c r="AH313" s="149">
        <f>N313*('Other inputs'!$C$6/'Other inputs'!$C$5)</f>
        <v>63.066957665738457</v>
      </c>
      <c r="AI313" s="149">
        <f>O313*('Other inputs'!$C$6/'Other inputs'!$C$5)</f>
        <v>9.8008548095596062</v>
      </c>
      <c r="AJ313" s="149">
        <f>P313*('Other inputs'!$C$6/'Other inputs'!$C$5)</f>
        <v>0</v>
      </c>
      <c r="AK313" s="149">
        <f>Q313*('Other inputs'!$C$6/'Other inputs'!$C$5)</f>
        <v>0</v>
      </c>
      <c r="AL313" s="188">
        <f>R313*('Other inputs'!$C$6/'Other inputs'!$C$5)</f>
        <v>0</v>
      </c>
      <c r="AM313" s="156">
        <f t="shared" si="60"/>
        <v>85.147840710557531</v>
      </c>
      <c r="AN313" s="149">
        <f t="shared" si="61"/>
        <v>11.075672593212708</v>
      </c>
      <c r="AO313" s="149">
        <f t="shared" si="62"/>
        <v>0</v>
      </c>
      <c r="AP313" s="149">
        <f t="shared" si="63"/>
        <v>0</v>
      </c>
      <c r="AQ313" s="188">
        <f t="shared" si="64"/>
        <v>0</v>
      </c>
      <c r="AR313" s="149"/>
      <c r="AS313" s="156">
        <f>IF(D313=$C$171,'Other inputs'!$C$12/1000000,SUM(AC313:AG313))</f>
        <v>23.35570082847218</v>
      </c>
      <c r="AT313" s="200">
        <f>IF(D313=$C$171,$Z$171*('Other inputs'!$C$6/'Other inputs'!$C$5),SUM(AH313:AL313))</f>
        <v>72.867812475298066</v>
      </c>
      <c r="AU313" s="210">
        <f t="shared" si="65"/>
        <v>96.223513303770247</v>
      </c>
      <c r="AV313" s="214"/>
      <c r="AW313" s="199">
        <f>IF($G313=1,0,AC313*('Other inputs'!$F$6/'Other inputs'!$F$5))</f>
        <v>22.202989310504712</v>
      </c>
      <c r="AX313" s="200">
        <f>IF($G313=1,0,AD313*('Other inputs'!$F$6/'Other inputs'!$F$5))</f>
        <v>1.2818674672493411</v>
      </c>
      <c r="AY313" s="200">
        <f>IF($G313=1,0,AE313*('Other inputs'!$F$6/'Other inputs'!$F$5))</f>
        <v>0</v>
      </c>
      <c r="AZ313" s="200">
        <f>IF($G313=1,0,AF313*('Other inputs'!$F$6/'Other inputs'!$F$5))</f>
        <v>0</v>
      </c>
      <c r="BA313" s="200">
        <f>IF($G313=1,0,AG313*('Other inputs'!$F$6/'Other inputs'!$F$5))</f>
        <v>0</v>
      </c>
      <c r="BB313" s="199">
        <f>IF($G313=1,0,AH313*('Other inputs'!$C$7/'Other inputs'!$C$6))</f>
        <v>63.066957665738457</v>
      </c>
      <c r="BC313" s="200">
        <f>IF($G313=1,0,AI313*('Other inputs'!$C$7/'Other inputs'!$C$6))</f>
        <v>9.8008548095596062</v>
      </c>
      <c r="BD313" s="200">
        <f>IF($G313=1,0,AJ313*('Other inputs'!$C$7/'Other inputs'!$C$6))</f>
        <v>0</v>
      </c>
      <c r="BE313" s="200">
        <f>IF($G313=1,0,AK313*('Other inputs'!$C$7/'Other inputs'!$C$6))</f>
        <v>0</v>
      </c>
      <c r="BF313" s="200">
        <f>IF($G313=1,0,AL313*('Other inputs'!$C$7/'Other inputs'!$C$6))</f>
        <v>0</v>
      </c>
      <c r="BG313" s="199">
        <f t="shared" si="66"/>
        <v>85.269946976243176</v>
      </c>
      <c r="BH313" s="200">
        <f t="shared" si="67"/>
        <v>11.082722276808948</v>
      </c>
      <c r="BI313" s="200">
        <f t="shared" si="68"/>
        <v>0</v>
      </c>
      <c r="BJ313" s="200">
        <f t="shared" si="69"/>
        <v>0</v>
      </c>
      <c r="BK313" s="210">
        <f t="shared" si="70"/>
        <v>0</v>
      </c>
      <c r="BL313" s="200"/>
      <c r="BM313" s="199">
        <f>IF(D313=C$171,'Other inputs'!$C$13/1000000,SUM(AW313:BA313))</f>
        <v>23.484856777754054</v>
      </c>
      <c r="BN313" s="200">
        <f>IF(B313=$B$171,$AT$171*('Other inputs'!$C$7/'Other inputs'!$C$6),SUM(BB313:BF313))</f>
        <v>72.867812475298066</v>
      </c>
      <c r="BO313" s="188">
        <f t="shared" si="71"/>
        <v>96.352669253052113</v>
      </c>
    </row>
    <row r="314" spans="2:67">
      <c r="B314" s="121" t="str">
        <f>'KI 2019-20'!B315</f>
        <v>E3734</v>
      </c>
      <c r="C314" s="160" t="str">
        <f t="shared" si="58"/>
        <v>E3734</v>
      </c>
      <c r="D314" s="160" t="str">
        <f t="shared" si="59"/>
        <v>E3734</v>
      </c>
      <c r="E314" t="str">
        <f>INDEX('KI 2019-20'!D$9:D$383,MATCH($B314,'KI 2019-20'!$B$9:$B$383,0))</f>
        <v>SD</v>
      </c>
      <c r="F314">
        <f>INDEX('KI 2019-20'!E$9:E$383,MATCH($B314,'KI 2019-20'!$B$9:$B$383,0))</f>
        <v>0</v>
      </c>
      <c r="G314" s="119">
        <v>0</v>
      </c>
      <c r="H314" s="120" t="str">
        <f>INDEX('KI 2019-20'!F$9:F$383,MATCH($B314,'KI 2019-20'!$B$9:$B$383,0))</f>
        <v>Stratford-on-Avon</v>
      </c>
      <c r="I314" s="154">
        <f>_xlfn.IFNA(IF($B314=$B$382,0,INDEX('I.Supplementary 2019-20'!N$8:N$191,MATCH($B314,'I.Supplementary 2019-20'!$B$8:$B$191,0))),INDEX('KI 2019-20'!N$9:N$383,MATCH($B314,'KI 2019-20'!$B$9:$B$383,0)))</f>
        <v>0</v>
      </c>
      <c r="J314" s="153">
        <f>_xlfn.IFNA(IF($B314=$B$382,0,INDEX('I.Supplementary 2019-20'!O$8:O$191,MATCH($B314,'I.Supplementary 2019-20'!$B$8:$B$191,0))),INDEX('KI 2019-20'!O$9:O$383,MATCH($B314,'KI 2019-20'!$B$9:$B$383,0)))</f>
        <v>0</v>
      </c>
      <c r="K314" s="153">
        <f>_xlfn.IFNA(IF($B314=$B$382,0,INDEX('I.Supplementary 2019-20'!P$8:P$191,MATCH($B314,'I.Supplementary 2019-20'!$B$8:$B$191,0))),INDEX('KI 2019-20'!P$9:P$383,MATCH($B314,'KI 2019-20'!$B$9:$B$383,0)))</f>
        <v>0</v>
      </c>
      <c r="L314" s="153">
        <f>_xlfn.IFNA(IF($B314=$B$382,0,INDEX('I.Supplementary 2019-20'!Q$8:Q$191,MATCH($B314,'I.Supplementary 2019-20'!$B$8:$B$191,0))),INDEX('KI 2019-20'!Q$9:Q$383,MATCH($B314,'KI 2019-20'!$B$9:$B$383,0)))</f>
        <v>0</v>
      </c>
      <c r="M314" s="155">
        <f>_xlfn.IFNA(IF($B314=$B$382,0,INDEX('I.Supplementary 2019-20'!R$8:R$191,MATCH($B314,'I.Supplementary 2019-20'!$B$8:$B$191,0))),INDEX('KI 2019-20'!R$9:R$383,MATCH($B314,'KI 2019-20'!$B$9:$B$383,0)))</f>
        <v>0</v>
      </c>
      <c r="N314" s="153">
        <f>_xlfn.IFNA(IF($B314=$B$382,0,INDEX('I.Supplementary 2019-20'!S$8:S$191,MATCH($B314,'I.Supplementary 2019-20'!$B$8:$B$191,0))),INDEX('KI 2019-20'!S$9:S$383,MATCH($B314,'KI 2019-20'!$B$9:$B$383,0)))</f>
        <v>0</v>
      </c>
      <c r="O314" s="153">
        <f>_xlfn.IFNA(IF($B314=$B$382,0,INDEX('I.Supplementary 2019-20'!T$8:T$191,MATCH($B314,'I.Supplementary 2019-20'!$B$8:$B$191,0))),INDEX('KI 2019-20'!T$9:T$383,MATCH($B314,'KI 2019-20'!$B$9:$B$383,0)))</f>
        <v>2.4308051674609432</v>
      </c>
      <c r="P314" s="153">
        <f>_xlfn.IFNA(IF($B314=$B$382,0,INDEX('I.Supplementary 2019-20'!U$8:U$191,MATCH($B314,'I.Supplementary 2019-20'!$B$8:$B$191,0))),INDEX('KI 2019-20'!U$9:U$383,MATCH($B314,'KI 2019-20'!$B$9:$B$383,0)))</f>
        <v>0</v>
      </c>
      <c r="Q314" s="153">
        <f>_xlfn.IFNA(IF($B314=$B$382,0,INDEX('I.Supplementary 2019-20'!V$8:V$191,MATCH($B314,'I.Supplementary 2019-20'!$B$8:$B$191,0))),INDEX('KI 2019-20'!V$9:V$383,MATCH($B314,'KI 2019-20'!$B$9:$B$383,0)))</f>
        <v>0</v>
      </c>
      <c r="R314" s="155">
        <f>_xlfn.IFNA(IF($B314=$B$382,0,INDEX('I.Supplementary 2019-20'!W$8:W$191,MATCH($B314,'I.Supplementary 2019-20'!$B$8:$B$191,0))),INDEX('KI 2019-20'!W$9:W$383,MATCH($B314,'KI 2019-20'!$B$9:$B$383,0)))</f>
        <v>0</v>
      </c>
      <c r="S314" s="153">
        <f>_xlfn.IFNA(IF($B314=$B$382,0,INDEX('I.Supplementary 2019-20'!X$8:X$191,MATCH($B314,'I.Supplementary 2019-20'!$B$8:$B$191,0))),INDEX('KI 2019-20'!X$9:X$383,MATCH($B314,'KI 2019-20'!$B$9:$B$383,0)))</f>
        <v>0</v>
      </c>
      <c r="T314" s="153">
        <f>_xlfn.IFNA(IF($B314=$B$382,0,INDEX('I.Supplementary 2019-20'!Y$8:Y$191,MATCH($B314,'I.Supplementary 2019-20'!$B$8:$B$191,0))),INDEX('KI 2019-20'!Y$9:Y$383,MATCH($B314,'KI 2019-20'!$B$9:$B$383,0)))</f>
        <v>2.4308051674609432</v>
      </c>
      <c r="U314" s="153">
        <f>_xlfn.IFNA(IF($B314=$B$382,0,INDEX('I.Supplementary 2019-20'!Z$8:Z$191,MATCH($B314,'I.Supplementary 2019-20'!$B$8:$B$191,0))),INDEX('KI 2019-20'!Z$9:Z$383,MATCH($B314,'KI 2019-20'!$B$9:$B$383,0)))</f>
        <v>0</v>
      </c>
      <c r="V314" s="153">
        <f>_xlfn.IFNA(IF($B314=$B$382,0,INDEX('I.Supplementary 2019-20'!AA$8:AA$191,MATCH($B314,'I.Supplementary 2019-20'!$B$8:$B$191,0))),INDEX('KI 2019-20'!AA$9:AA$383,MATCH($B314,'KI 2019-20'!$B$9:$B$383,0)))</f>
        <v>0</v>
      </c>
      <c r="W314" s="155">
        <f>_xlfn.IFNA(IF($B314=$B$382,0,INDEX('I.Supplementary 2019-20'!AB$8:AB$191,MATCH($B314,'I.Supplementary 2019-20'!$B$8:$B$191,0))),INDEX('KI 2019-20'!AB$9:AB$383,MATCH($B314,'KI 2019-20'!$B$9:$B$383,0)))</f>
        <v>0</v>
      </c>
      <c r="Y314" s="154">
        <f>_xlfn.IFNA(IF($B314=$B$382,0,INDEX('I.Supplementary 2019-20'!$I$8:$I$191,MATCH($B314,'I.Supplementary 2019-20'!$B$8:$B$191,0))),INDEX('KI 2019-20'!$I$9:$I$383,MATCH($B314,'KI 2019-20'!$B$9:$B$383,0)))</f>
        <v>0</v>
      </c>
      <c r="Z314" s="153">
        <f>_xlfn.IFNA(IF($B314=$B$382,0,INDEX('I.Supplementary 2019-20'!$J$8:$J$191,MATCH($B314,'I.Supplementary 2019-20'!$B$8:$B$191,0))),INDEX('KI 2019-20'!$J$9:$J$383,MATCH($B314,'KI 2019-20'!$B$9:$B$383,0)))</f>
        <v>2.4308051674609432</v>
      </c>
      <c r="AA314" s="155">
        <f>_xlfn.IFNA(IF($B314=$B$382,0,INDEX('I.Supplementary 2019-20'!$H$8:$H$191,MATCH($B314,'I.Supplementary 2019-20'!$B$8:$B$191,0))),INDEX('KI 2019-20'!$H$9:$H$383,MATCH($B314,'KI 2019-20'!$B$9:$B$383,0)))</f>
        <v>2.4308051674609432</v>
      </c>
      <c r="AC314" s="156">
        <f>I314*('Other inputs'!$C$6/'Other inputs'!$C$5)</f>
        <v>0</v>
      </c>
      <c r="AD314" s="149">
        <f>IF(B314=$B$35,J314*('Other inputs'!$C$6/'Other inputs'!$C$5)-('Other inputs'!$C$18/1000000),J314*('Other inputs'!$C$6/'Other inputs'!$C$5))</f>
        <v>0</v>
      </c>
      <c r="AE314" s="149">
        <f>K314*('Other inputs'!$C$6/'Other inputs'!$C$5)</f>
        <v>0</v>
      </c>
      <c r="AF314" s="149">
        <f>L314*('Other inputs'!$C$6/'Other inputs'!$C$5)</f>
        <v>0</v>
      </c>
      <c r="AG314" s="188">
        <f>M314*('Other inputs'!$C$6/'Other inputs'!$C$5)</f>
        <v>0</v>
      </c>
      <c r="AH314" s="149">
        <f>N314*('Other inputs'!$C$6/'Other inputs'!$C$5)</f>
        <v>0</v>
      </c>
      <c r="AI314" s="149">
        <f>O314*('Other inputs'!$C$6/'Other inputs'!$C$5)</f>
        <v>2.470410954303484</v>
      </c>
      <c r="AJ314" s="149">
        <f>P314*('Other inputs'!$C$6/'Other inputs'!$C$5)</f>
        <v>0</v>
      </c>
      <c r="AK314" s="149">
        <f>Q314*('Other inputs'!$C$6/'Other inputs'!$C$5)</f>
        <v>0</v>
      </c>
      <c r="AL314" s="188">
        <f>R314*('Other inputs'!$C$6/'Other inputs'!$C$5)</f>
        <v>0</v>
      </c>
      <c r="AM314" s="156">
        <f t="shared" si="60"/>
        <v>0</v>
      </c>
      <c r="AN314" s="149">
        <f t="shared" si="61"/>
        <v>2.470410954303484</v>
      </c>
      <c r="AO314" s="149">
        <f t="shared" si="62"/>
        <v>0</v>
      </c>
      <c r="AP314" s="149">
        <f t="shared" si="63"/>
        <v>0</v>
      </c>
      <c r="AQ314" s="188">
        <f t="shared" si="64"/>
        <v>0</v>
      </c>
      <c r="AR314" s="149"/>
      <c r="AS314" s="156">
        <f>IF(D314=$C$171,'Other inputs'!$C$12/1000000,SUM(AC314:AG314))</f>
        <v>0</v>
      </c>
      <c r="AT314" s="200">
        <f>IF(D314=$C$171,$Z$171*('Other inputs'!$C$6/'Other inputs'!$C$5),SUM(AH314:AL314))</f>
        <v>2.470410954303484</v>
      </c>
      <c r="AU314" s="210">
        <f t="shared" si="65"/>
        <v>2.470410954303484</v>
      </c>
      <c r="AV314" s="214"/>
      <c r="AW314" s="199">
        <f>IF($G314=1,0,AC314*('Other inputs'!$F$6/'Other inputs'!$F$5))</f>
        <v>0</v>
      </c>
      <c r="AX314" s="200">
        <f>IF($G314=1,0,AD314*('Other inputs'!$F$6/'Other inputs'!$F$5))</f>
        <v>0</v>
      </c>
      <c r="AY314" s="200">
        <f>IF($G314=1,0,AE314*('Other inputs'!$F$6/'Other inputs'!$F$5))</f>
        <v>0</v>
      </c>
      <c r="AZ314" s="200">
        <f>IF($G314=1,0,AF314*('Other inputs'!$F$6/'Other inputs'!$F$5))</f>
        <v>0</v>
      </c>
      <c r="BA314" s="200">
        <f>IF($G314=1,0,AG314*('Other inputs'!$F$6/'Other inputs'!$F$5))</f>
        <v>0</v>
      </c>
      <c r="BB314" s="199">
        <f>IF($G314=1,0,AH314*('Other inputs'!$C$7/'Other inputs'!$C$6))</f>
        <v>0</v>
      </c>
      <c r="BC314" s="200">
        <f>IF($G314=1,0,AI314*('Other inputs'!$C$7/'Other inputs'!$C$6))</f>
        <v>2.470410954303484</v>
      </c>
      <c r="BD314" s="200">
        <f>IF($G314=1,0,AJ314*('Other inputs'!$C$7/'Other inputs'!$C$6))</f>
        <v>0</v>
      </c>
      <c r="BE314" s="200">
        <f>IF($G314=1,0,AK314*('Other inputs'!$C$7/'Other inputs'!$C$6))</f>
        <v>0</v>
      </c>
      <c r="BF314" s="200">
        <f>IF($G314=1,0,AL314*('Other inputs'!$C$7/'Other inputs'!$C$6))</f>
        <v>0</v>
      </c>
      <c r="BG314" s="199">
        <f t="shared" si="66"/>
        <v>0</v>
      </c>
      <c r="BH314" s="200">
        <f t="shared" si="67"/>
        <v>2.470410954303484</v>
      </c>
      <c r="BI314" s="200">
        <f t="shared" si="68"/>
        <v>0</v>
      </c>
      <c r="BJ314" s="200">
        <f t="shared" si="69"/>
        <v>0</v>
      </c>
      <c r="BK314" s="210">
        <f t="shared" si="70"/>
        <v>0</v>
      </c>
      <c r="BL314" s="200"/>
      <c r="BM314" s="199">
        <f>IF(D314=C$171,'Other inputs'!$C$13/1000000,SUM(AW314:BA314))</f>
        <v>0</v>
      </c>
      <c r="BN314" s="200">
        <f>IF(B314=$B$171,$AT$171*('Other inputs'!$C$7/'Other inputs'!$C$6),SUM(BB314:BF314))</f>
        <v>2.470410954303484</v>
      </c>
      <c r="BO314" s="188">
        <f t="shared" si="71"/>
        <v>2.470410954303484</v>
      </c>
    </row>
    <row r="315" spans="2:67">
      <c r="B315" s="121" t="str">
        <f>'KI 2019-20'!B316</f>
        <v>E1635</v>
      </c>
      <c r="C315" s="160" t="str">
        <f t="shared" si="58"/>
        <v>E1635</v>
      </c>
      <c r="D315" s="160" t="str">
        <f t="shared" si="59"/>
        <v>E1635</v>
      </c>
      <c r="E315" t="str">
        <f>INDEX('KI 2019-20'!D$9:D$383,MATCH($B315,'KI 2019-20'!$B$9:$B$383,0))</f>
        <v>SD</v>
      </c>
      <c r="F315">
        <f>INDEX('KI 2019-20'!E$9:E$383,MATCH($B315,'KI 2019-20'!$B$9:$B$383,0))</f>
        <v>0</v>
      </c>
      <c r="G315" s="119">
        <v>0</v>
      </c>
      <c r="H315" s="120" t="str">
        <f>INDEX('KI 2019-20'!F$9:F$383,MATCH($B315,'KI 2019-20'!$B$9:$B$383,0))</f>
        <v>Stroud</v>
      </c>
      <c r="I315" s="154">
        <f>_xlfn.IFNA(IF($B315=$B$382,0,INDEX('I.Supplementary 2019-20'!N$8:N$191,MATCH($B315,'I.Supplementary 2019-20'!$B$8:$B$191,0))),INDEX('KI 2019-20'!N$9:N$383,MATCH($B315,'KI 2019-20'!$B$9:$B$383,0)))</f>
        <v>0</v>
      </c>
      <c r="J315" s="153">
        <f>_xlfn.IFNA(IF($B315=$B$382,0,INDEX('I.Supplementary 2019-20'!O$8:O$191,MATCH($B315,'I.Supplementary 2019-20'!$B$8:$B$191,0))),INDEX('KI 2019-20'!O$9:O$383,MATCH($B315,'KI 2019-20'!$B$9:$B$383,0)))</f>
        <v>0</v>
      </c>
      <c r="K315" s="153">
        <f>_xlfn.IFNA(IF($B315=$B$382,0,INDEX('I.Supplementary 2019-20'!P$8:P$191,MATCH($B315,'I.Supplementary 2019-20'!$B$8:$B$191,0))),INDEX('KI 2019-20'!P$9:P$383,MATCH($B315,'KI 2019-20'!$B$9:$B$383,0)))</f>
        <v>0</v>
      </c>
      <c r="L315" s="153">
        <f>_xlfn.IFNA(IF($B315=$B$382,0,INDEX('I.Supplementary 2019-20'!Q$8:Q$191,MATCH($B315,'I.Supplementary 2019-20'!$B$8:$B$191,0))),INDEX('KI 2019-20'!Q$9:Q$383,MATCH($B315,'KI 2019-20'!$B$9:$B$383,0)))</f>
        <v>0</v>
      </c>
      <c r="M315" s="155">
        <f>_xlfn.IFNA(IF($B315=$B$382,0,INDEX('I.Supplementary 2019-20'!R$8:R$191,MATCH($B315,'I.Supplementary 2019-20'!$B$8:$B$191,0))),INDEX('KI 2019-20'!R$9:R$383,MATCH($B315,'KI 2019-20'!$B$9:$B$383,0)))</f>
        <v>0</v>
      </c>
      <c r="N315" s="153">
        <f>_xlfn.IFNA(IF($B315=$B$382,0,INDEX('I.Supplementary 2019-20'!S$8:S$191,MATCH($B315,'I.Supplementary 2019-20'!$B$8:$B$191,0))),INDEX('KI 2019-20'!S$9:S$383,MATCH($B315,'KI 2019-20'!$B$9:$B$383,0)))</f>
        <v>0</v>
      </c>
      <c r="O315" s="153">
        <f>_xlfn.IFNA(IF($B315=$B$382,0,INDEX('I.Supplementary 2019-20'!T$8:T$191,MATCH($B315,'I.Supplementary 2019-20'!$B$8:$B$191,0))),INDEX('KI 2019-20'!T$9:T$383,MATCH($B315,'KI 2019-20'!$B$9:$B$383,0)))</f>
        <v>2.430562088430952</v>
      </c>
      <c r="P315" s="153">
        <f>_xlfn.IFNA(IF($B315=$B$382,0,INDEX('I.Supplementary 2019-20'!U$8:U$191,MATCH($B315,'I.Supplementary 2019-20'!$B$8:$B$191,0))),INDEX('KI 2019-20'!U$9:U$383,MATCH($B315,'KI 2019-20'!$B$9:$B$383,0)))</f>
        <v>0</v>
      </c>
      <c r="Q315" s="153">
        <f>_xlfn.IFNA(IF($B315=$B$382,0,INDEX('I.Supplementary 2019-20'!V$8:V$191,MATCH($B315,'I.Supplementary 2019-20'!$B$8:$B$191,0))),INDEX('KI 2019-20'!V$9:V$383,MATCH($B315,'KI 2019-20'!$B$9:$B$383,0)))</f>
        <v>0</v>
      </c>
      <c r="R315" s="155">
        <f>_xlfn.IFNA(IF($B315=$B$382,0,INDEX('I.Supplementary 2019-20'!W$8:W$191,MATCH($B315,'I.Supplementary 2019-20'!$B$8:$B$191,0))),INDEX('KI 2019-20'!W$9:W$383,MATCH($B315,'KI 2019-20'!$B$9:$B$383,0)))</f>
        <v>0</v>
      </c>
      <c r="S315" s="153">
        <f>_xlfn.IFNA(IF($B315=$B$382,0,INDEX('I.Supplementary 2019-20'!X$8:X$191,MATCH($B315,'I.Supplementary 2019-20'!$B$8:$B$191,0))),INDEX('KI 2019-20'!X$9:X$383,MATCH($B315,'KI 2019-20'!$B$9:$B$383,0)))</f>
        <v>0</v>
      </c>
      <c r="T315" s="153">
        <f>_xlfn.IFNA(IF($B315=$B$382,0,INDEX('I.Supplementary 2019-20'!Y$8:Y$191,MATCH($B315,'I.Supplementary 2019-20'!$B$8:$B$191,0))),INDEX('KI 2019-20'!Y$9:Y$383,MATCH($B315,'KI 2019-20'!$B$9:$B$383,0)))</f>
        <v>2.430562088430952</v>
      </c>
      <c r="U315" s="153">
        <f>_xlfn.IFNA(IF($B315=$B$382,0,INDEX('I.Supplementary 2019-20'!Z$8:Z$191,MATCH($B315,'I.Supplementary 2019-20'!$B$8:$B$191,0))),INDEX('KI 2019-20'!Z$9:Z$383,MATCH($B315,'KI 2019-20'!$B$9:$B$383,0)))</f>
        <v>0</v>
      </c>
      <c r="V315" s="153">
        <f>_xlfn.IFNA(IF($B315=$B$382,0,INDEX('I.Supplementary 2019-20'!AA$8:AA$191,MATCH($B315,'I.Supplementary 2019-20'!$B$8:$B$191,0))),INDEX('KI 2019-20'!AA$9:AA$383,MATCH($B315,'KI 2019-20'!$B$9:$B$383,0)))</f>
        <v>0</v>
      </c>
      <c r="W315" s="155">
        <f>_xlfn.IFNA(IF($B315=$B$382,0,INDEX('I.Supplementary 2019-20'!AB$8:AB$191,MATCH($B315,'I.Supplementary 2019-20'!$B$8:$B$191,0))),INDEX('KI 2019-20'!AB$9:AB$383,MATCH($B315,'KI 2019-20'!$B$9:$B$383,0)))</f>
        <v>0</v>
      </c>
      <c r="Y315" s="154">
        <f>_xlfn.IFNA(IF($B315=$B$382,0,INDEX('I.Supplementary 2019-20'!$I$8:$I$191,MATCH($B315,'I.Supplementary 2019-20'!$B$8:$B$191,0))),INDEX('KI 2019-20'!$I$9:$I$383,MATCH($B315,'KI 2019-20'!$B$9:$B$383,0)))</f>
        <v>0</v>
      </c>
      <c r="Z315" s="153">
        <f>_xlfn.IFNA(IF($B315=$B$382,0,INDEX('I.Supplementary 2019-20'!$J$8:$J$191,MATCH($B315,'I.Supplementary 2019-20'!$B$8:$B$191,0))),INDEX('KI 2019-20'!$J$9:$J$383,MATCH($B315,'KI 2019-20'!$B$9:$B$383,0)))</f>
        <v>2.430562088430952</v>
      </c>
      <c r="AA315" s="155">
        <f>_xlfn.IFNA(IF($B315=$B$382,0,INDEX('I.Supplementary 2019-20'!$H$8:$H$191,MATCH($B315,'I.Supplementary 2019-20'!$B$8:$B$191,0))),INDEX('KI 2019-20'!$H$9:$H$383,MATCH($B315,'KI 2019-20'!$B$9:$B$383,0)))</f>
        <v>2.430562088430952</v>
      </c>
      <c r="AC315" s="156">
        <f>I315*('Other inputs'!$C$6/'Other inputs'!$C$5)</f>
        <v>0</v>
      </c>
      <c r="AD315" s="149">
        <f>IF(B315=$B$35,J315*('Other inputs'!$C$6/'Other inputs'!$C$5)-('Other inputs'!$C$18/1000000),J315*('Other inputs'!$C$6/'Other inputs'!$C$5))</f>
        <v>0</v>
      </c>
      <c r="AE315" s="149">
        <f>K315*('Other inputs'!$C$6/'Other inputs'!$C$5)</f>
        <v>0</v>
      </c>
      <c r="AF315" s="149">
        <f>L315*('Other inputs'!$C$6/'Other inputs'!$C$5)</f>
        <v>0</v>
      </c>
      <c r="AG315" s="188">
        <f>M315*('Other inputs'!$C$6/'Other inputs'!$C$5)</f>
        <v>0</v>
      </c>
      <c r="AH315" s="149">
        <f>N315*('Other inputs'!$C$6/'Other inputs'!$C$5)</f>
        <v>0</v>
      </c>
      <c r="AI315" s="149">
        <f>O315*('Other inputs'!$C$6/'Other inputs'!$C$5)</f>
        <v>2.4701639147190328</v>
      </c>
      <c r="AJ315" s="149">
        <f>P315*('Other inputs'!$C$6/'Other inputs'!$C$5)</f>
        <v>0</v>
      </c>
      <c r="AK315" s="149">
        <f>Q315*('Other inputs'!$C$6/'Other inputs'!$C$5)</f>
        <v>0</v>
      </c>
      <c r="AL315" s="188">
        <f>R315*('Other inputs'!$C$6/'Other inputs'!$C$5)</f>
        <v>0</v>
      </c>
      <c r="AM315" s="156">
        <f t="shared" si="60"/>
        <v>0</v>
      </c>
      <c r="AN315" s="149">
        <f t="shared" si="61"/>
        <v>2.4701639147190328</v>
      </c>
      <c r="AO315" s="149">
        <f t="shared" si="62"/>
        <v>0</v>
      </c>
      <c r="AP315" s="149">
        <f t="shared" si="63"/>
        <v>0</v>
      </c>
      <c r="AQ315" s="188">
        <f t="shared" si="64"/>
        <v>0</v>
      </c>
      <c r="AR315" s="149"/>
      <c r="AS315" s="156">
        <f>IF(D315=$C$171,'Other inputs'!$C$12/1000000,SUM(AC315:AG315))</f>
        <v>0</v>
      </c>
      <c r="AT315" s="200">
        <f>IF(D315=$C$171,$Z$171*('Other inputs'!$C$6/'Other inputs'!$C$5),SUM(AH315:AL315))</f>
        <v>2.4701639147190328</v>
      </c>
      <c r="AU315" s="210">
        <f t="shared" si="65"/>
        <v>2.4701639147190328</v>
      </c>
      <c r="AV315" s="214"/>
      <c r="AW315" s="199">
        <f>IF($G315=1,0,AC315*('Other inputs'!$F$6/'Other inputs'!$F$5))</f>
        <v>0</v>
      </c>
      <c r="AX315" s="200">
        <f>IF($G315=1,0,AD315*('Other inputs'!$F$6/'Other inputs'!$F$5))</f>
        <v>0</v>
      </c>
      <c r="AY315" s="200">
        <f>IF($G315=1,0,AE315*('Other inputs'!$F$6/'Other inputs'!$F$5))</f>
        <v>0</v>
      </c>
      <c r="AZ315" s="200">
        <f>IF($G315=1,0,AF315*('Other inputs'!$F$6/'Other inputs'!$F$5))</f>
        <v>0</v>
      </c>
      <c r="BA315" s="200">
        <f>IF($G315=1,0,AG315*('Other inputs'!$F$6/'Other inputs'!$F$5))</f>
        <v>0</v>
      </c>
      <c r="BB315" s="199">
        <f>IF($G315=1,0,AH315*('Other inputs'!$C$7/'Other inputs'!$C$6))</f>
        <v>0</v>
      </c>
      <c r="BC315" s="200">
        <f>IF($G315=1,0,AI315*('Other inputs'!$C$7/'Other inputs'!$C$6))</f>
        <v>2.4701639147190328</v>
      </c>
      <c r="BD315" s="200">
        <f>IF($G315=1,0,AJ315*('Other inputs'!$C$7/'Other inputs'!$C$6))</f>
        <v>0</v>
      </c>
      <c r="BE315" s="200">
        <f>IF($G315=1,0,AK315*('Other inputs'!$C$7/'Other inputs'!$C$6))</f>
        <v>0</v>
      </c>
      <c r="BF315" s="200">
        <f>IF($G315=1,0,AL315*('Other inputs'!$C$7/'Other inputs'!$C$6))</f>
        <v>0</v>
      </c>
      <c r="BG315" s="199">
        <f t="shared" si="66"/>
        <v>0</v>
      </c>
      <c r="BH315" s="200">
        <f t="shared" si="67"/>
        <v>2.4701639147190328</v>
      </c>
      <c r="BI315" s="200">
        <f t="shared" si="68"/>
        <v>0</v>
      </c>
      <c r="BJ315" s="200">
        <f t="shared" si="69"/>
        <v>0</v>
      </c>
      <c r="BK315" s="210">
        <f t="shared" si="70"/>
        <v>0</v>
      </c>
      <c r="BL315" s="200"/>
      <c r="BM315" s="199">
        <f>IF(D315=C$171,'Other inputs'!$C$13/1000000,SUM(AW315:BA315))</f>
        <v>0</v>
      </c>
      <c r="BN315" s="200">
        <f>IF(B315=$B$171,$AT$171*('Other inputs'!$C$7/'Other inputs'!$C$6),SUM(BB315:BF315))</f>
        <v>2.4701639147190328</v>
      </c>
      <c r="BO315" s="188">
        <f t="shared" si="71"/>
        <v>2.4701639147190328</v>
      </c>
    </row>
    <row r="316" spans="2:67">
      <c r="B316" s="121" t="str">
        <f>'KI 2019-20'!B317</f>
        <v>E3520</v>
      </c>
      <c r="C316" s="160" t="str">
        <f t="shared" si="58"/>
        <v>E3520</v>
      </c>
      <c r="D316" s="160" t="str">
        <f t="shared" si="59"/>
        <v>E3520</v>
      </c>
      <c r="E316" t="str">
        <f>INDEX('KI 2019-20'!D$9:D$383,MATCH($B316,'KI 2019-20'!$B$9:$B$383,0))</f>
        <v>SCFIR</v>
      </c>
      <c r="F316">
        <f>INDEX('KI 2019-20'!E$9:E$383,MATCH($B316,'KI 2019-20'!$B$9:$B$383,0))</f>
        <v>0</v>
      </c>
      <c r="G316" s="119">
        <v>0</v>
      </c>
      <c r="H316" s="120" t="str">
        <f>INDEX('KI 2019-20'!F$9:F$383,MATCH($B316,'KI 2019-20'!$B$9:$B$383,0))</f>
        <v>Suffolk</v>
      </c>
      <c r="I316" s="154">
        <f>_xlfn.IFNA(IF($B316=$B$382,0,INDEX('I.Supplementary 2019-20'!N$8:N$191,MATCH($B316,'I.Supplementary 2019-20'!$B$8:$B$191,0))),INDEX('KI 2019-20'!N$9:N$383,MATCH($B316,'KI 2019-20'!$B$9:$B$383,0)))</f>
        <v>13.677654889695704</v>
      </c>
      <c r="J316" s="153">
        <f>_xlfn.IFNA(IF($B316=$B$382,0,INDEX('I.Supplementary 2019-20'!O$8:O$191,MATCH($B316,'I.Supplementary 2019-20'!$B$8:$B$191,0))),INDEX('KI 2019-20'!O$9:O$383,MATCH($B316,'KI 2019-20'!$B$9:$B$383,0)))</f>
        <v>0</v>
      </c>
      <c r="K316" s="153">
        <f>_xlfn.IFNA(IF($B316=$B$382,0,INDEX('I.Supplementary 2019-20'!P$8:P$191,MATCH($B316,'I.Supplementary 2019-20'!$B$8:$B$191,0))),INDEX('KI 2019-20'!P$9:P$383,MATCH($B316,'KI 2019-20'!$B$9:$B$383,0)))</f>
        <v>2.6014934974828567</v>
      </c>
      <c r="L316" s="153">
        <f>_xlfn.IFNA(IF($B316=$B$382,0,INDEX('I.Supplementary 2019-20'!Q$8:Q$191,MATCH($B316,'I.Supplementary 2019-20'!$B$8:$B$191,0))),INDEX('KI 2019-20'!Q$9:Q$383,MATCH($B316,'KI 2019-20'!$B$9:$B$383,0)))</f>
        <v>0</v>
      </c>
      <c r="M316" s="155">
        <f>_xlfn.IFNA(IF($B316=$B$382,0,INDEX('I.Supplementary 2019-20'!R$8:R$191,MATCH($B316,'I.Supplementary 2019-20'!$B$8:$B$191,0))),INDEX('KI 2019-20'!R$9:R$383,MATCH($B316,'KI 2019-20'!$B$9:$B$383,0)))</f>
        <v>0</v>
      </c>
      <c r="N316" s="153">
        <f>_xlfn.IFNA(IF($B316=$B$382,0,INDEX('I.Supplementary 2019-20'!S$8:S$191,MATCH($B316,'I.Supplementary 2019-20'!$B$8:$B$191,0))),INDEX('KI 2019-20'!S$9:S$383,MATCH($B316,'KI 2019-20'!$B$9:$B$383,0)))</f>
        <v>95.6825949130168</v>
      </c>
      <c r="O316" s="153">
        <f>_xlfn.IFNA(IF($B316=$B$382,0,INDEX('I.Supplementary 2019-20'!T$8:T$191,MATCH($B316,'I.Supplementary 2019-20'!$B$8:$B$191,0))),INDEX('KI 2019-20'!T$9:T$383,MATCH($B316,'KI 2019-20'!$B$9:$B$383,0)))</f>
        <v>0</v>
      </c>
      <c r="P316" s="153">
        <f>_xlfn.IFNA(IF($B316=$B$382,0,INDEX('I.Supplementary 2019-20'!U$8:U$191,MATCH($B316,'I.Supplementary 2019-20'!$B$8:$B$191,0))),INDEX('KI 2019-20'!U$9:U$383,MATCH($B316,'KI 2019-20'!$B$9:$B$383,0)))</f>
        <v>5.3756137681869465</v>
      </c>
      <c r="Q316" s="153">
        <f>_xlfn.IFNA(IF($B316=$B$382,0,INDEX('I.Supplementary 2019-20'!V$8:V$191,MATCH($B316,'I.Supplementary 2019-20'!$B$8:$B$191,0))),INDEX('KI 2019-20'!V$9:V$383,MATCH($B316,'KI 2019-20'!$B$9:$B$383,0)))</f>
        <v>0</v>
      </c>
      <c r="R316" s="155">
        <f>_xlfn.IFNA(IF($B316=$B$382,0,INDEX('I.Supplementary 2019-20'!W$8:W$191,MATCH($B316,'I.Supplementary 2019-20'!$B$8:$B$191,0))),INDEX('KI 2019-20'!W$9:W$383,MATCH($B316,'KI 2019-20'!$B$9:$B$383,0)))</f>
        <v>0</v>
      </c>
      <c r="S316" s="153">
        <f>_xlfn.IFNA(IF($B316=$B$382,0,INDEX('I.Supplementary 2019-20'!X$8:X$191,MATCH($B316,'I.Supplementary 2019-20'!$B$8:$B$191,0))),INDEX('KI 2019-20'!X$9:X$383,MATCH($B316,'KI 2019-20'!$B$9:$B$383,0)))</f>
        <v>109.3602498027125</v>
      </c>
      <c r="T316" s="153">
        <f>_xlfn.IFNA(IF($B316=$B$382,0,INDEX('I.Supplementary 2019-20'!Y$8:Y$191,MATCH($B316,'I.Supplementary 2019-20'!$B$8:$B$191,0))),INDEX('KI 2019-20'!Y$9:Y$383,MATCH($B316,'KI 2019-20'!$B$9:$B$383,0)))</f>
        <v>0</v>
      </c>
      <c r="U316" s="153">
        <f>_xlfn.IFNA(IF($B316=$B$382,0,INDEX('I.Supplementary 2019-20'!Z$8:Z$191,MATCH($B316,'I.Supplementary 2019-20'!$B$8:$B$191,0))),INDEX('KI 2019-20'!Z$9:Z$383,MATCH($B316,'KI 2019-20'!$B$9:$B$383,0)))</f>
        <v>7.9771072656698028</v>
      </c>
      <c r="V316" s="153">
        <f>_xlfn.IFNA(IF($B316=$B$382,0,INDEX('I.Supplementary 2019-20'!AA$8:AA$191,MATCH($B316,'I.Supplementary 2019-20'!$B$8:$B$191,0))),INDEX('KI 2019-20'!AA$9:AA$383,MATCH($B316,'KI 2019-20'!$B$9:$B$383,0)))</f>
        <v>0</v>
      </c>
      <c r="W316" s="155">
        <f>_xlfn.IFNA(IF($B316=$B$382,0,INDEX('I.Supplementary 2019-20'!AB$8:AB$191,MATCH($B316,'I.Supplementary 2019-20'!$B$8:$B$191,0))),INDEX('KI 2019-20'!AB$9:AB$383,MATCH($B316,'KI 2019-20'!$B$9:$B$383,0)))</f>
        <v>0</v>
      </c>
      <c r="Y316" s="154">
        <f>_xlfn.IFNA(IF($B316=$B$382,0,INDEX('I.Supplementary 2019-20'!$I$8:$I$191,MATCH($B316,'I.Supplementary 2019-20'!$B$8:$B$191,0))),INDEX('KI 2019-20'!$I$9:$I$383,MATCH($B316,'KI 2019-20'!$B$9:$B$383,0)))</f>
        <v>16.279148387178562</v>
      </c>
      <c r="Z316" s="153">
        <f>_xlfn.IFNA(IF($B316=$B$382,0,INDEX('I.Supplementary 2019-20'!$J$8:$J$191,MATCH($B316,'I.Supplementary 2019-20'!$B$8:$B$191,0))),INDEX('KI 2019-20'!$J$9:$J$383,MATCH($B316,'KI 2019-20'!$B$9:$B$383,0)))</f>
        <v>101.05820868120374</v>
      </c>
      <c r="AA316" s="155">
        <f>_xlfn.IFNA(IF($B316=$B$382,0,INDEX('I.Supplementary 2019-20'!$H$8:$H$191,MATCH($B316,'I.Supplementary 2019-20'!$B$8:$B$191,0))),INDEX('KI 2019-20'!$H$9:$H$383,MATCH($B316,'KI 2019-20'!$B$9:$B$383,0)))</f>
        <v>117.33735706838229</v>
      </c>
      <c r="AC316" s="156">
        <f>I316*('Other inputs'!$C$6/'Other inputs'!$C$5)</f>
        <v>13.900508737185655</v>
      </c>
      <c r="AD316" s="149">
        <f>IF(B316=$B$35,J316*('Other inputs'!$C$6/'Other inputs'!$C$5)-('Other inputs'!$C$18/1000000),J316*('Other inputs'!$C$6/'Other inputs'!$C$5))</f>
        <v>0</v>
      </c>
      <c r="AE316" s="149">
        <f>K316*('Other inputs'!$C$6/'Other inputs'!$C$5)</f>
        <v>2.6438803569123128</v>
      </c>
      <c r="AF316" s="149">
        <f>L316*('Other inputs'!$C$6/'Other inputs'!$C$5)</f>
        <v>0</v>
      </c>
      <c r="AG316" s="188">
        <f>M316*('Other inputs'!$C$6/'Other inputs'!$C$5)</f>
        <v>0</v>
      </c>
      <c r="AH316" s="149">
        <f>N316*('Other inputs'!$C$6/'Other inputs'!$C$5)</f>
        <v>97.241578129522168</v>
      </c>
      <c r="AI316" s="149">
        <f>O316*('Other inputs'!$C$6/'Other inputs'!$C$5)</f>
        <v>0</v>
      </c>
      <c r="AJ316" s="149">
        <f>P316*('Other inputs'!$C$6/'Other inputs'!$C$5)</f>
        <v>5.463200143228689</v>
      </c>
      <c r="AK316" s="149">
        <f>Q316*('Other inputs'!$C$6/'Other inputs'!$C$5)</f>
        <v>0</v>
      </c>
      <c r="AL316" s="188">
        <f>R316*('Other inputs'!$C$6/'Other inputs'!$C$5)</f>
        <v>0</v>
      </c>
      <c r="AM316" s="156">
        <f t="shared" si="60"/>
        <v>111.14208686670783</v>
      </c>
      <c r="AN316" s="149">
        <f t="shared" si="61"/>
        <v>0</v>
      </c>
      <c r="AO316" s="149">
        <f t="shared" si="62"/>
        <v>8.1070805001410022</v>
      </c>
      <c r="AP316" s="149">
        <f t="shared" si="63"/>
        <v>0</v>
      </c>
      <c r="AQ316" s="188">
        <f t="shared" si="64"/>
        <v>0</v>
      </c>
      <c r="AR316" s="149"/>
      <c r="AS316" s="156">
        <f>IF(D316=$C$171,'Other inputs'!$C$12/1000000,SUM(AC316:AG316))</f>
        <v>16.544389094097969</v>
      </c>
      <c r="AT316" s="200">
        <f>IF(D316=$C$171,$Z$171*('Other inputs'!$C$6/'Other inputs'!$C$5),SUM(AH316:AL316))</f>
        <v>102.70477827275086</v>
      </c>
      <c r="AU316" s="210">
        <f t="shared" si="65"/>
        <v>119.24916736684882</v>
      </c>
      <c r="AV316" s="214"/>
      <c r="AW316" s="199">
        <f>IF($G316=1,0,AC316*('Other inputs'!$F$6/'Other inputs'!$F$5))</f>
        <v>13.977377909925851</v>
      </c>
      <c r="AX316" s="200">
        <f>IF($G316=1,0,AD316*('Other inputs'!$F$6/'Other inputs'!$F$5))</f>
        <v>0</v>
      </c>
      <c r="AY316" s="200">
        <f>IF($G316=1,0,AE316*('Other inputs'!$F$6/'Other inputs'!$F$5))</f>
        <v>2.6585008934482333</v>
      </c>
      <c r="AZ316" s="200">
        <f>IF($G316=1,0,AF316*('Other inputs'!$F$6/'Other inputs'!$F$5))</f>
        <v>0</v>
      </c>
      <c r="BA316" s="200">
        <f>IF($G316=1,0,AG316*('Other inputs'!$F$6/'Other inputs'!$F$5))</f>
        <v>0</v>
      </c>
      <c r="BB316" s="199">
        <f>IF($G316=1,0,AH316*('Other inputs'!$C$7/'Other inputs'!$C$6))</f>
        <v>97.241578129522168</v>
      </c>
      <c r="BC316" s="200">
        <f>IF($G316=1,0,AI316*('Other inputs'!$C$7/'Other inputs'!$C$6))</f>
        <v>0</v>
      </c>
      <c r="BD316" s="200">
        <f>IF($G316=1,0,AJ316*('Other inputs'!$C$7/'Other inputs'!$C$6))</f>
        <v>5.463200143228689</v>
      </c>
      <c r="BE316" s="200">
        <f>IF($G316=1,0,AK316*('Other inputs'!$C$7/'Other inputs'!$C$6))</f>
        <v>0</v>
      </c>
      <c r="BF316" s="200">
        <f>IF($G316=1,0,AL316*('Other inputs'!$C$7/'Other inputs'!$C$6))</f>
        <v>0</v>
      </c>
      <c r="BG316" s="199">
        <f t="shared" si="66"/>
        <v>111.21895603944802</v>
      </c>
      <c r="BH316" s="200">
        <f t="shared" si="67"/>
        <v>0</v>
      </c>
      <c r="BI316" s="200">
        <f t="shared" si="68"/>
        <v>8.1217010366769227</v>
      </c>
      <c r="BJ316" s="200">
        <f t="shared" si="69"/>
        <v>0</v>
      </c>
      <c r="BK316" s="210">
        <f t="shared" si="70"/>
        <v>0</v>
      </c>
      <c r="BL316" s="200"/>
      <c r="BM316" s="199">
        <f>IF(D316=C$171,'Other inputs'!$C$13/1000000,SUM(AW316:BA316))</f>
        <v>16.635878803374084</v>
      </c>
      <c r="BN316" s="200">
        <f>IF(B316=$B$171,$AT$171*('Other inputs'!$C$7/'Other inputs'!$C$6),SUM(BB316:BF316))</f>
        <v>102.70477827275086</v>
      </c>
      <c r="BO316" s="188">
        <f t="shared" si="71"/>
        <v>119.34065707612494</v>
      </c>
    </row>
    <row r="317" spans="2:67">
      <c r="B317" s="121" t="str">
        <f>'KI 2019-20'!B318</f>
        <v>E4505</v>
      </c>
      <c r="C317" s="160" t="str">
        <f t="shared" si="58"/>
        <v>E4505</v>
      </c>
      <c r="D317" s="160" t="str">
        <f t="shared" si="59"/>
        <v>E4505</v>
      </c>
      <c r="E317" t="str">
        <f>INDEX('KI 2019-20'!D$9:D$383,MATCH($B317,'KI 2019-20'!$B$9:$B$383,0))</f>
        <v>MD</v>
      </c>
      <c r="F317">
        <f>INDEX('KI 2019-20'!E$9:E$383,MATCH($B317,'KI 2019-20'!$B$9:$B$383,0))</f>
        <v>0</v>
      </c>
      <c r="G317" s="119">
        <v>0</v>
      </c>
      <c r="H317" s="120" t="str">
        <f>INDEX('KI 2019-20'!F$9:F$383,MATCH($B317,'KI 2019-20'!$B$9:$B$383,0))</f>
        <v>Sunderland</v>
      </c>
      <c r="I317" s="154">
        <f>_xlfn.IFNA(IF($B317=$B$382,0,INDEX('I.Supplementary 2019-20'!N$8:N$191,MATCH($B317,'I.Supplementary 2019-20'!$B$8:$B$191,0))),INDEX('KI 2019-20'!N$9:N$383,MATCH($B317,'KI 2019-20'!$B$9:$B$383,0)))</f>
        <v>26.089025766351483</v>
      </c>
      <c r="J317" s="153">
        <f>_xlfn.IFNA(IF($B317=$B$382,0,INDEX('I.Supplementary 2019-20'!O$8:O$191,MATCH($B317,'I.Supplementary 2019-20'!$B$8:$B$191,0))),INDEX('KI 2019-20'!O$9:O$383,MATCH($B317,'KI 2019-20'!$B$9:$B$383,0)))</f>
        <v>1.4183570219502393</v>
      </c>
      <c r="K317" s="153">
        <f>_xlfn.IFNA(IF($B317=$B$382,0,INDEX('I.Supplementary 2019-20'!P$8:P$191,MATCH($B317,'I.Supplementary 2019-20'!$B$8:$B$191,0))),INDEX('KI 2019-20'!P$9:P$383,MATCH($B317,'KI 2019-20'!$B$9:$B$383,0)))</f>
        <v>0</v>
      </c>
      <c r="L317" s="153">
        <f>_xlfn.IFNA(IF($B317=$B$382,0,INDEX('I.Supplementary 2019-20'!Q$8:Q$191,MATCH($B317,'I.Supplementary 2019-20'!$B$8:$B$191,0))),INDEX('KI 2019-20'!Q$9:Q$383,MATCH($B317,'KI 2019-20'!$B$9:$B$383,0)))</f>
        <v>0</v>
      </c>
      <c r="M317" s="155">
        <f>_xlfn.IFNA(IF($B317=$B$382,0,INDEX('I.Supplementary 2019-20'!R$8:R$191,MATCH($B317,'I.Supplementary 2019-20'!$B$8:$B$191,0))),INDEX('KI 2019-20'!R$9:R$383,MATCH($B317,'KI 2019-20'!$B$9:$B$383,0)))</f>
        <v>0</v>
      </c>
      <c r="N317" s="153">
        <f>_xlfn.IFNA(IF($B317=$B$382,0,INDEX('I.Supplementary 2019-20'!S$8:S$191,MATCH($B317,'I.Supplementary 2019-20'!$B$8:$B$191,0))),INDEX('KI 2019-20'!S$9:S$383,MATCH($B317,'KI 2019-20'!$B$9:$B$383,0)))</f>
        <v>72.970041000722048</v>
      </c>
      <c r="O317" s="153">
        <f>_xlfn.IFNA(IF($B317=$B$382,0,INDEX('I.Supplementary 2019-20'!T$8:T$191,MATCH($B317,'I.Supplementary 2019-20'!$B$8:$B$191,0))),INDEX('KI 2019-20'!T$9:T$383,MATCH($B317,'KI 2019-20'!$B$9:$B$383,0)))</f>
        <v>11.52273103769199</v>
      </c>
      <c r="P317" s="153">
        <f>_xlfn.IFNA(IF($B317=$B$382,0,INDEX('I.Supplementary 2019-20'!U$8:U$191,MATCH($B317,'I.Supplementary 2019-20'!$B$8:$B$191,0))),INDEX('KI 2019-20'!U$9:U$383,MATCH($B317,'KI 2019-20'!$B$9:$B$383,0)))</f>
        <v>0</v>
      </c>
      <c r="Q317" s="153">
        <f>_xlfn.IFNA(IF($B317=$B$382,0,INDEX('I.Supplementary 2019-20'!V$8:V$191,MATCH($B317,'I.Supplementary 2019-20'!$B$8:$B$191,0))),INDEX('KI 2019-20'!V$9:V$383,MATCH($B317,'KI 2019-20'!$B$9:$B$383,0)))</f>
        <v>0</v>
      </c>
      <c r="R317" s="155">
        <f>_xlfn.IFNA(IF($B317=$B$382,0,INDEX('I.Supplementary 2019-20'!W$8:W$191,MATCH($B317,'I.Supplementary 2019-20'!$B$8:$B$191,0))),INDEX('KI 2019-20'!W$9:W$383,MATCH($B317,'KI 2019-20'!$B$9:$B$383,0)))</f>
        <v>0</v>
      </c>
      <c r="S317" s="153">
        <f>_xlfn.IFNA(IF($B317=$B$382,0,INDEX('I.Supplementary 2019-20'!X$8:X$191,MATCH($B317,'I.Supplementary 2019-20'!$B$8:$B$191,0))),INDEX('KI 2019-20'!X$9:X$383,MATCH($B317,'KI 2019-20'!$B$9:$B$383,0)))</f>
        <v>99.059066767073546</v>
      </c>
      <c r="T317" s="153">
        <f>_xlfn.IFNA(IF($B317=$B$382,0,INDEX('I.Supplementary 2019-20'!Y$8:Y$191,MATCH($B317,'I.Supplementary 2019-20'!$B$8:$B$191,0))),INDEX('KI 2019-20'!Y$9:Y$383,MATCH($B317,'KI 2019-20'!$B$9:$B$383,0)))</f>
        <v>12.94108805964223</v>
      </c>
      <c r="U317" s="153">
        <f>_xlfn.IFNA(IF($B317=$B$382,0,INDEX('I.Supplementary 2019-20'!Z$8:Z$191,MATCH($B317,'I.Supplementary 2019-20'!$B$8:$B$191,0))),INDEX('KI 2019-20'!Z$9:Z$383,MATCH($B317,'KI 2019-20'!$B$9:$B$383,0)))</f>
        <v>0</v>
      </c>
      <c r="V317" s="153">
        <f>_xlfn.IFNA(IF($B317=$B$382,0,INDEX('I.Supplementary 2019-20'!AA$8:AA$191,MATCH($B317,'I.Supplementary 2019-20'!$B$8:$B$191,0))),INDEX('KI 2019-20'!AA$9:AA$383,MATCH($B317,'KI 2019-20'!$B$9:$B$383,0)))</f>
        <v>0</v>
      </c>
      <c r="W317" s="155">
        <f>_xlfn.IFNA(IF($B317=$B$382,0,INDEX('I.Supplementary 2019-20'!AB$8:AB$191,MATCH($B317,'I.Supplementary 2019-20'!$B$8:$B$191,0))),INDEX('KI 2019-20'!AB$9:AB$383,MATCH($B317,'KI 2019-20'!$B$9:$B$383,0)))</f>
        <v>0</v>
      </c>
      <c r="Y317" s="154">
        <f>_xlfn.IFNA(IF($B317=$B$382,0,INDEX('I.Supplementary 2019-20'!$I$8:$I$191,MATCH($B317,'I.Supplementary 2019-20'!$B$8:$B$191,0))),INDEX('KI 2019-20'!$I$9:$I$383,MATCH($B317,'KI 2019-20'!$B$9:$B$383,0)))</f>
        <v>27.507382788301722</v>
      </c>
      <c r="Z317" s="153">
        <f>_xlfn.IFNA(IF($B317=$B$382,0,INDEX('I.Supplementary 2019-20'!$J$8:$J$191,MATCH($B317,'I.Supplementary 2019-20'!$B$8:$B$191,0))),INDEX('KI 2019-20'!$J$9:$J$383,MATCH($B317,'KI 2019-20'!$B$9:$B$383,0)))</f>
        <v>84.492772038414046</v>
      </c>
      <c r="AA317" s="155">
        <f>_xlfn.IFNA(IF($B317=$B$382,0,INDEX('I.Supplementary 2019-20'!$H$8:$H$191,MATCH($B317,'I.Supplementary 2019-20'!$B$8:$B$191,0))),INDEX('KI 2019-20'!$H$9:$H$383,MATCH($B317,'KI 2019-20'!$B$9:$B$383,0)))</f>
        <v>112.00015482671577</v>
      </c>
      <c r="AC317" s="156">
        <f>I317*('Other inputs'!$C$6/'Other inputs'!$C$5)</f>
        <v>26.514101542585315</v>
      </c>
      <c r="AD317" s="149">
        <f>IF(B317=$B$35,J317*('Other inputs'!$C$6/'Other inputs'!$C$5)-('Other inputs'!$C$18/1000000),J317*('Other inputs'!$C$6/'Other inputs'!$C$5))</f>
        <v>1.4414667086622595</v>
      </c>
      <c r="AE317" s="149">
        <f>K317*('Other inputs'!$C$6/'Other inputs'!$C$5)</f>
        <v>0</v>
      </c>
      <c r="AF317" s="149">
        <f>L317*('Other inputs'!$C$6/'Other inputs'!$C$5)</f>
        <v>0</v>
      </c>
      <c r="AG317" s="188">
        <f>M317*('Other inputs'!$C$6/'Other inputs'!$C$5)</f>
        <v>0</v>
      </c>
      <c r="AH317" s="149">
        <f>N317*('Other inputs'!$C$6/'Other inputs'!$C$5)</f>
        <v>74.158962239023026</v>
      </c>
      <c r="AI317" s="149">
        <f>O317*('Other inputs'!$C$6/'Other inputs'!$C$5)</f>
        <v>11.710474109589212</v>
      </c>
      <c r="AJ317" s="149">
        <f>P317*('Other inputs'!$C$6/'Other inputs'!$C$5)</f>
        <v>0</v>
      </c>
      <c r="AK317" s="149">
        <f>Q317*('Other inputs'!$C$6/'Other inputs'!$C$5)</f>
        <v>0</v>
      </c>
      <c r="AL317" s="188">
        <f>R317*('Other inputs'!$C$6/'Other inputs'!$C$5)</f>
        <v>0</v>
      </c>
      <c r="AM317" s="156">
        <f t="shared" si="60"/>
        <v>100.67306378160833</v>
      </c>
      <c r="AN317" s="149">
        <f t="shared" si="61"/>
        <v>13.151940818251472</v>
      </c>
      <c r="AO317" s="149">
        <f t="shared" si="62"/>
        <v>0</v>
      </c>
      <c r="AP317" s="149">
        <f t="shared" si="63"/>
        <v>0</v>
      </c>
      <c r="AQ317" s="188">
        <f t="shared" si="64"/>
        <v>0</v>
      </c>
      <c r="AR317" s="149"/>
      <c r="AS317" s="156">
        <f>IF(D317=$C$171,'Other inputs'!$C$12/1000000,SUM(AC317:AG317))</f>
        <v>27.955568251247573</v>
      </c>
      <c r="AT317" s="200">
        <f>IF(D317=$C$171,$Z$171*('Other inputs'!$C$6/'Other inputs'!$C$5),SUM(AH317:AL317))</f>
        <v>85.86943634861224</v>
      </c>
      <c r="AU317" s="210">
        <f t="shared" si="65"/>
        <v>113.82500459985981</v>
      </c>
      <c r="AV317" s="214"/>
      <c r="AW317" s="199">
        <f>IF($G317=1,0,AC317*('Other inputs'!$F$6/'Other inputs'!$F$5))</f>
        <v>26.660723302267812</v>
      </c>
      <c r="AX317" s="200">
        <f>IF($G317=1,0,AD317*('Other inputs'!$F$6/'Other inputs'!$F$5))</f>
        <v>1.4494379531341244</v>
      </c>
      <c r="AY317" s="200">
        <f>IF($G317=1,0,AE317*('Other inputs'!$F$6/'Other inputs'!$F$5))</f>
        <v>0</v>
      </c>
      <c r="AZ317" s="200">
        <f>IF($G317=1,0,AF317*('Other inputs'!$F$6/'Other inputs'!$F$5))</f>
        <v>0</v>
      </c>
      <c r="BA317" s="200">
        <f>IF($G317=1,0,AG317*('Other inputs'!$F$6/'Other inputs'!$F$5))</f>
        <v>0</v>
      </c>
      <c r="BB317" s="199">
        <f>IF($G317=1,0,AH317*('Other inputs'!$C$7/'Other inputs'!$C$6))</f>
        <v>74.158962239023026</v>
      </c>
      <c r="BC317" s="200">
        <f>IF($G317=1,0,AI317*('Other inputs'!$C$7/'Other inputs'!$C$6))</f>
        <v>11.710474109589212</v>
      </c>
      <c r="BD317" s="200">
        <f>IF($G317=1,0,AJ317*('Other inputs'!$C$7/'Other inputs'!$C$6))</f>
        <v>0</v>
      </c>
      <c r="BE317" s="200">
        <f>IF($G317=1,0,AK317*('Other inputs'!$C$7/'Other inputs'!$C$6))</f>
        <v>0</v>
      </c>
      <c r="BF317" s="200">
        <f>IF($G317=1,0,AL317*('Other inputs'!$C$7/'Other inputs'!$C$6))</f>
        <v>0</v>
      </c>
      <c r="BG317" s="199">
        <f t="shared" si="66"/>
        <v>100.81968554129084</v>
      </c>
      <c r="BH317" s="200">
        <f t="shared" si="67"/>
        <v>13.159912062723336</v>
      </c>
      <c r="BI317" s="200">
        <f t="shared" si="68"/>
        <v>0</v>
      </c>
      <c r="BJ317" s="200">
        <f t="shared" si="69"/>
        <v>0</v>
      </c>
      <c r="BK317" s="210">
        <f t="shared" si="70"/>
        <v>0</v>
      </c>
      <c r="BL317" s="200"/>
      <c r="BM317" s="199">
        <f>IF(D317=C$171,'Other inputs'!$C$13/1000000,SUM(AW317:BA317))</f>
        <v>28.110161255401938</v>
      </c>
      <c r="BN317" s="200">
        <f>IF(B317=$B$171,$AT$171*('Other inputs'!$C$7/'Other inputs'!$C$6),SUM(BB317:BF317))</f>
        <v>85.86943634861224</v>
      </c>
      <c r="BO317" s="188">
        <f t="shared" si="71"/>
        <v>113.97959760401417</v>
      </c>
    </row>
    <row r="318" spans="2:67">
      <c r="B318" s="121" t="str">
        <f>'KI 2019-20'!B319</f>
        <v>E3620</v>
      </c>
      <c r="C318" s="160" t="str">
        <f t="shared" si="58"/>
        <v>E3620</v>
      </c>
      <c r="D318" s="160" t="str">
        <f t="shared" si="59"/>
        <v>E3620</v>
      </c>
      <c r="E318" t="str">
        <f>INDEX('KI 2019-20'!D$9:D$383,MATCH($B318,'KI 2019-20'!$B$9:$B$383,0))</f>
        <v>SCFIR</v>
      </c>
      <c r="F318">
        <f>INDEX('KI 2019-20'!E$9:E$383,MATCH($B318,'KI 2019-20'!$B$9:$B$383,0))</f>
        <v>0</v>
      </c>
      <c r="G318" s="119">
        <v>0</v>
      </c>
      <c r="H318" s="120" t="str">
        <f>INDEX('KI 2019-20'!F$9:F$383,MATCH($B318,'KI 2019-20'!$B$9:$B$383,0))</f>
        <v>Surrey</v>
      </c>
      <c r="I318" s="154">
        <f>_xlfn.IFNA(IF($B318=$B$382,0,INDEX('I.Supplementary 2019-20'!N$8:N$191,MATCH($B318,'I.Supplementary 2019-20'!$B$8:$B$191,0))),INDEX('KI 2019-20'!N$9:N$383,MATCH($B318,'KI 2019-20'!$B$9:$B$383,0)))</f>
        <v>0</v>
      </c>
      <c r="J318" s="153">
        <f>_xlfn.IFNA(IF($B318=$B$382,0,INDEX('I.Supplementary 2019-20'!O$8:O$191,MATCH($B318,'I.Supplementary 2019-20'!$B$8:$B$191,0))),INDEX('KI 2019-20'!O$9:O$383,MATCH($B318,'KI 2019-20'!$B$9:$B$383,0)))</f>
        <v>0</v>
      </c>
      <c r="K318" s="153">
        <f>_xlfn.IFNA(IF($B318=$B$382,0,INDEX('I.Supplementary 2019-20'!P$8:P$191,MATCH($B318,'I.Supplementary 2019-20'!$B$8:$B$191,0))),INDEX('KI 2019-20'!P$9:P$383,MATCH($B318,'KI 2019-20'!$B$9:$B$383,0)))</f>
        <v>0</v>
      </c>
      <c r="L318" s="153">
        <f>_xlfn.IFNA(IF($B318=$B$382,0,INDEX('I.Supplementary 2019-20'!Q$8:Q$191,MATCH($B318,'I.Supplementary 2019-20'!$B$8:$B$191,0))),INDEX('KI 2019-20'!Q$9:Q$383,MATCH($B318,'KI 2019-20'!$B$9:$B$383,0)))</f>
        <v>0</v>
      </c>
      <c r="M318" s="155">
        <f>_xlfn.IFNA(IF($B318=$B$382,0,INDEX('I.Supplementary 2019-20'!R$8:R$191,MATCH($B318,'I.Supplementary 2019-20'!$B$8:$B$191,0))),INDEX('KI 2019-20'!R$9:R$383,MATCH($B318,'KI 2019-20'!$B$9:$B$383,0)))</f>
        <v>0</v>
      </c>
      <c r="N318" s="153">
        <f>_xlfn.IFNA(IF($B318=$B$382,0,INDEX('I.Supplementary 2019-20'!S$8:S$191,MATCH($B318,'I.Supplementary 2019-20'!$B$8:$B$191,0))),INDEX('KI 2019-20'!S$9:S$383,MATCH($B318,'KI 2019-20'!$B$9:$B$383,0)))</f>
        <v>101.79083455543561</v>
      </c>
      <c r="O318" s="153">
        <f>_xlfn.IFNA(IF($B318=$B$382,0,INDEX('I.Supplementary 2019-20'!T$8:T$191,MATCH($B318,'I.Supplementary 2019-20'!$B$8:$B$191,0))),INDEX('KI 2019-20'!T$9:T$383,MATCH($B318,'KI 2019-20'!$B$9:$B$383,0)))</f>
        <v>0</v>
      </c>
      <c r="P318" s="153">
        <f>_xlfn.IFNA(IF($B318=$B$382,0,INDEX('I.Supplementary 2019-20'!U$8:U$191,MATCH($B318,'I.Supplementary 2019-20'!$B$8:$B$191,0))),INDEX('KI 2019-20'!U$9:U$383,MATCH($B318,'KI 2019-20'!$B$9:$B$383,0)))</f>
        <v>11.485145817275638</v>
      </c>
      <c r="Q318" s="153">
        <f>_xlfn.IFNA(IF($B318=$B$382,0,INDEX('I.Supplementary 2019-20'!V$8:V$191,MATCH($B318,'I.Supplementary 2019-20'!$B$8:$B$191,0))),INDEX('KI 2019-20'!V$9:V$383,MATCH($B318,'KI 2019-20'!$B$9:$B$383,0)))</f>
        <v>0</v>
      </c>
      <c r="R318" s="155">
        <f>_xlfn.IFNA(IF($B318=$B$382,0,INDEX('I.Supplementary 2019-20'!W$8:W$191,MATCH($B318,'I.Supplementary 2019-20'!$B$8:$B$191,0))),INDEX('KI 2019-20'!W$9:W$383,MATCH($B318,'KI 2019-20'!$B$9:$B$383,0)))</f>
        <v>0</v>
      </c>
      <c r="S318" s="153">
        <f>_xlfn.IFNA(IF($B318=$B$382,0,INDEX('I.Supplementary 2019-20'!X$8:X$191,MATCH($B318,'I.Supplementary 2019-20'!$B$8:$B$191,0))),INDEX('KI 2019-20'!X$9:X$383,MATCH($B318,'KI 2019-20'!$B$9:$B$383,0)))</f>
        <v>101.79083455543561</v>
      </c>
      <c r="T318" s="153">
        <f>_xlfn.IFNA(IF($B318=$B$382,0,INDEX('I.Supplementary 2019-20'!Y$8:Y$191,MATCH($B318,'I.Supplementary 2019-20'!$B$8:$B$191,0))),INDEX('KI 2019-20'!Y$9:Y$383,MATCH($B318,'KI 2019-20'!$B$9:$B$383,0)))</f>
        <v>0</v>
      </c>
      <c r="U318" s="153">
        <f>_xlfn.IFNA(IF($B318=$B$382,0,INDEX('I.Supplementary 2019-20'!Z$8:Z$191,MATCH($B318,'I.Supplementary 2019-20'!$B$8:$B$191,0))),INDEX('KI 2019-20'!Z$9:Z$383,MATCH($B318,'KI 2019-20'!$B$9:$B$383,0)))</f>
        <v>11.485145817275638</v>
      </c>
      <c r="V318" s="153">
        <f>_xlfn.IFNA(IF($B318=$B$382,0,INDEX('I.Supplementary 2019-20'!AA$8:AA$191,MATCH($B318,'I.Supplementary 2019-20'!$B$8:$B$191,0))),INDEX('KI 2019-20'!AA$9:AA$383,MATCH($B318,'KI 2019-20'!$B$9:$B$383,0)))</f>
        <v>0</v>
      </c>
      <c r="W318" s="155">
        <f>_xlfn.IFNA(IF($B318=$B$382,0,INDEX('I.Supplementary 2019-20'!AB$8:AB$191,MATCH($B318,'I.Supplementary 2019-20'!$B$8:$B$191,0))),INDEX('KI 2019-20'!AB$9:AB$383,MATCH($B318,'KI 2019-20'!$B$9:$B$383,0)))</f>
        <v>0</v>
      </c>
      <c r="Y318" s="154">
        <f>_xlfn.IFNA(IF($B318=$B$382,0,INDEX('I.Supplementary 2019-20'!$I$8:$I$191,MATCH($B318,'I.Supplementary 2019-20'!$B$8:$B$191,0))),INDEX('KI 2019-20'!$I$9:$I$383,MATCH($B318,'KI 2019-20'!$B$9:$B$383,0)))</f>
        <v>0</v>
      </c>
      <c r="Z318" s="153">
        <f>_xlfn.IFNA(IF($B318=$B$382,0,INDEX('I.Supplementary 2019-20'!$J$8:$J$191,MATCH($B318,'I.Supplementary 2019-20'!$B$8:$B$191,0))),INDEX('KI 2019-20'!$J$9:$J$383,MATCH($B318,'KI 2019-20'!$B$9:$B$383,0)))</f>
        <v>113.27598037271126</v>
      </c>
      <c r="AA318" s="155">
        <f>_xlfn.IFNA(IF($B318=$B$382,0,INDEX('I.Supplementary 2019-20'!$H$8:$H$191,MATCH($B318,'I.Supplementary 2019-20'!$B$8:$B$191,0))),INDEX('KI 2019-20'!$H$9:$H$383,MATCH($B318,'KI 2019-20'!$B$9:$B$383,0)))</f>
        <v>113.27598037271126</v>
      </c>
      <c r="AC318" s="156">
        <f>I318*('Other inputs'!$C$6/'Other inputs'!$C$5)</f>
        <v>0</v>
      </c>
      <c r="AD318" s="149">
        <f>IF(B318=$B$35,J318*('Other inputs'!$C$6/'Other inputs'!$C$5)-('Other inputs'!$C$18/1000000),J318*('Other inputs'!$C$6/'Other inputs'!$C$5))</f>
        <v>0</v>
      </c>
      <c r="AE318" s="149">
        <f>K318*('Other inputs'!$C$6/'Other inputs'!$C$5)</f>
        <v>0</v>
      </c>
      <c r="AF318" s="149">
        <f>L318*('Other inputs'!$C$6/'Other inputs'!$C$5)</f>
        <v>0</v>
      </c>
      <c r="AG318" s="188">
        <f>M318*('Other inputs'!$C$6/'Other inputs'!$C$5)</f>
        <v>0</v>
      </c>
      <c r="AH318" s="149">
        <f>N318*('Other inputs'!$C$6/'Other inputs'!$C$5)</f>
        <v>103.44934102477062</v>
      </c>
      <c r="AI318" s="149">
        <f>O318*('Other inputs'!$C$6/'Other inputs'!$C$5)</f>
        <v>0</v>
      </c>
      <c r="AJ318" s="149">
        <f>P318*('Other inputs'!$C$6/'Other inputs'!$C$5)</f>
        <v>11.672276502689499</v>
      </c>
      <c r="AK318" s="149">
        <f>Q318*('Other inputs'!$C$6/'Other inputs'!$C$5)</f>
        <v>0</v>
      </c>
      <c r="AL318" s="188">
        <f>R318*('Other inputs'!$C$6/'Other inputs'!$C$5)</f>
        <v>0</v>
      </c>
      <c r="AM318" s="156">
        <f t="shared" si="60"/>
        <v>103.44934102477062</v>
      </c>
      <c r="AN318" s="149">
        <f t="shared" si="61"/>
        <v>0</v>
      </c>
      <c r="AO318" s="149">
        <f t="shared" si="62"/>
        <v>11.672276502689499</v>
      </c>
      <c r="AP318" s="149">
        <f t="shared" si="63"/>
        <v>0</v>
      </c>
      <c r="AQ318" s="188">
        <f t="shared" si="64"/>
        <v>0</v>
      </c>
      <c r="AR318" s="149"/>
      <c r="AS318" s="156">
        <f>IF(D318=$C$171,'Other inputs'!$C$12/1000000,SUM(AC318:AG318))</f>
        <v>0</v>
      </c>
      <c r="AT318" s="200">
        <f>IF(D318=$C$171,$Z$171*('Other inputs'!$C$6/'Other inputs'!$C$5),SUM(AH318:AL318))</f>
        <v>115.12161752746012</v>
      </c>
      <c r="AU318" s="210">
        <f t="shared" si="65"/>
        <v>115.12161752746012</v>
      </c>
      <c r="AV318" s="214"/>
      <c r="AW318" s="199">
        <f>IF($G318=1,0,AC318*('Other inputs'!$F$6/'Other inputs'!$F$5))</f>
        <v>0</v>
      </c>
      <c r="AX318" s="200">
        <f>IF($G318=1,0,AD318*('Other inputs'!$F$6/'Other inputs'!$F$5))</f>
        <v>0</v>
      </c>
      <c r="AY318" s="200">
        <f>IF($G318=1,0,AE318*('Other inputs'!$F$6/'Other inputs'!$F$5))</f>
        <v>0</v>
      </c>
      <c r="AZ318" s="200">
        <f>IF($G318=1,0,AF318*('Other inputs'!$F$6/'Other inputs'!$F$5))</f>
        <v>0</v>
      </c>
      <c r="BA318" s="200">
        <f>IF($G318=1,0,AG318*('Other inputs'!$F$6/'Other inputs'!$F$5))</f>
        <v>0</v>
      </c>
      <c r="BB318" s="199">
        <f>IF($G318=1,0,AH318*('Other inputs'!$C$7/'Other inputs'!$C$6))</f>
        <v>103.44934102477062</v>
      </c>
      <c r="BC318" s="200">
        <f>IF($G318=1,0,AI318*('Other inputs'!$C$7/'Other inputs'!$C$6))</f>
        <v>0</v>
      </c>
      <c r="BD318" s="200">
        <f>IF($G318=1,0,AJ318*('Other inputs'!$C$7/'Other inputs'!$C$6))</f>
        <v>11.672276502689499</v>
      </c>
      <c r="BE318" s="200">
        <f>IF($G318=1,0,AK318*('Other inputs'!$C$7/'Other inputs'!$C$6))</f>
        <v>0</v>
      </c>
      <c r="BF318" s="200">
        <f>IF($G318=1,0,AL318*('Other inputs'!$C$7/'Other inputs'!$C$6))</f>
        <v>0</v>
      </c>
      <c r="BG318" s="199">
        <f t="shared" si="66"/>
        <v>103.44934102477062</v>
      </c>
      <c r="BH318" s="200">
        <f t="shared" si="67"/>
        <v>0</v>
      </c>
      <c r="BI318" s="200">
        <f t="shared" si="68"/>
        <v>11.672276502689499</v>
      </c>
      <c r="BJ318" s="200">
        <f t="shared" si="69"/>
        <v>0</v>
      </c>
      <c r="BK318" s="210">
        <f t="shared" si="70"/>
        <v>0</v>
      </c>
      <c r="BL318" s="200"/>
      <c r="BM318" s="199">
        <f>IF(D318=C$171,'Other inputs'!$C$13/1000000,SUM(AW318:BA318))</f>
        <v>0</v>
      </c>
      <c r="BN318" s="200">
        <f>IF(B318=$B$171,$AT$171*('Other inputs'!$C$7/'Other inputs'!$C$6),SUM(BB318:BF318))</f>
        <v>115.12161752746012</v>
      </c>
      <c r="BO318" s="188">
        <f t="shared" si="71"/>
        <v>115.12161752746012</v>
      </c>
    </row>
    <row r="319" spans="2:67">
      <c r="B319" s="121" t="str">
        <f>'KI 2019-20'!B320</f>
        <v>E3638</v>
      </c>
      <c r="C319" s="160" t="str">
        <f t="shared" si="58"/>
        <v>E3638</v>
      </c>
      <c r="D319" s="160" t="str">
        <f t="shared" si="59"/>
        <v>E3638</v>
      </c>
      <c r="E319" t="str">
        <f>INDEX('KI 2019-20'!D$9:D$383,MATCH($B319,'KI 2019-20'!$B$9:$B$383,0))</f>
        <v>SD</v>
      </c>
      <c r="F319">
        <f>INDEX('KI 2019-20'!E$9:E$383,MATCH($B319,'KI 2019-20'!$B$9:$B$383,0))</f>
        <v>0</v>
      </c>
      <c r="G319" s="119">
        <v>0</v>
      </c>
      <c r="H319" s="120" t="str">
        <f>INDEX('KI 2019-20'!F$9:F$383,MATCH($B319,'KI 2019-20'!$B$9:$B$383,0))</f>
        <v>Surrey Heath</v>
      </c>
      <c r="I319" s="154">
        <f>_xlfn.IFNA(IF($B319=$B$382,0,INDEX('I.Supplementary 2019-20'!N$8:N$191,MATCH($B319,'I.Supplementary 2019-20'!$B$8:$B$191,0))),INDEX('KI 2019-20'!N$9:N$383,MATCH($B319,'KI 2019-20'!$B$9:$B$383,0)))</f>
        <v>0</v>
      </c>
      <c r="J319" s="153">
        <f>_xlfn.IFNA(IF($B319=$B$382,0,INDEX('I.Supplementary 2019-20'!O$8:O$191,MATCH($B319,'I.Supplementary 2019-20'!$B$8:$B$191,0))),INDEX('KI 2019-20'!O$9:O$383,MATCH($B319,'KI 2019-20'!$B$9:$B$383,0)))</f>
        <v>0</v>
      </c>
      <c r="K319" s="153">
        <f>_xlfn.IFNA(IF($B319=$B$382,0,INDEX('I.Supplementary 2019-20'!P$8:P$191,MATCH($B319,'I.Supplementary 2019-20'!$B$8:$B$191,0))),INDEX('KI 2019-20'!P$9:P$383,MATCH($B319,'KI 2019-20'!$B$9:$B$383,0)))</f>
        <v>0</v>
      </c>
      <c r="L319" s="153">
        <f>_xlfn.IFNA(IF($B319=$B$382,0,INDEX('I.Supplementary 2019-20'!Q$8:Q$191,MATCH($B319,'I.Supplementary 2019-20'!$B$8:$B$191,0))),INDEX('KI 2019-20'!Q$9:Q$383,MATCH($B319,'KI 2019-20'!$B$9:$B$383,0)))</f>
        <v>0</v>
      </c>
      <c r="M319" s="155">
        <f>_xlfn.IFNA(IF($B319=$B$382,0,INDEX('I.Supplementary 2019-20'!R$8:R$191,MATCH($B319,'I.Supplementary 2019-20'!$B$8:$B$191,0))),INDEX('KI 2019-20'!R$9:R$383,MATCH($B319,'KI 2019-20'!$B$9:$B$383,0)))</f>
        <v>0</v>
      </c>
      <c r="N319" s="153">
        <f>_xlfn.IFNA(IF($B319=$B$382,0,INDEX('I.Supplementary 2019-20'!S$8:S$191,MATCH($B319,'I.Supplementary 2019-20'!$B$8:$B$191,0))),INDEX('KI 2019-20'!S$9:S$383,MATCH($B319,'KI 2019-20'!$B$9:$B$383,0)))</f>
        <v>0</v>
      </c>
      <c r="O319" s="153">
        <f>_xlfn.IFNA(IF($B319=$B$382,0,INDEX('I.Supplementary 2019-20'!T$8:T$191,MATCH($B319,'I.Supplementary 2019-20'!$B$8:$B$191,0))),INDEX('KI 2019-20'!T$9:T$383,MATCH($B319,'KI 2019-20'!$B$9:$B$383,0)))</f>
        <v>1.5432396838339042</v>
      </c>
      <c r="P319" s="153">
        <f>_xlfn.IFNA(IF($B319=$B$382,0,INDEX('I.Supplementary 2019-20'!U$8:U$191,MATCH($B319,'I.Supplementary 2019-20'!$B$8:$B$191,0))),INDEX('KI 2019-20'!U$9:U$383,MATCH($B319,'KI 2019-20'!$B$9:$B$383,0)))</f>
        <v>0</v>
      </c>
      <c r="Q319" s="153">
        <f>_xlfn.IFNA(IF($B319=$B$382,0,INDEX('I.Supplementary 2019-20'!V$8:V$191,MATCH($B319,'I.Supplementary 2019-20'!$B$8:$B$191,0))),INDEX('KI 2019-20'!V$9:V$383,MATCH($B319,'KI 2019-20'!$B$9:$B$383,0)))</f>
        <v>0</v>
      </c>
      <c r="R319" s="155">
        <f>_xlfn.IFNA(IF($B319=$B$382,0,INDEX('I.Supplementary 2019-20'!W$8:W$191,MATCH($B319,'I.Supplementary 2019-20'!$B$8:$B$191,0))),INDEX('KI 2019-20'!W$9:W$383,MATCH($B319,'KI 2019-20'!$B$9:$B$383,0)))</f>
        <v>0</v>
      </c>
      <c r="S319" s="153">
        <f>_xlfn.IFNA(IF($B319=$B$382,0,INDEX('I.Supplementary 2019-20'!X$8:X$191,MATCH($B319,'I.Supplementary 2019-20'!$B$8:$B$191,0))),INDEX('KI 2019-20'!X$9:X$383,MATCH($B319,'KI 2019-20'!$B$9:$B$383,0)))</f>
        <v>0</v>
      </c>
      <c r="T319" s="153">
        <f>_xlfn.IFNA(IF($B319=$B$382,0,INDEX('I.Supplementary 2019-20'!Y$8:Y$191,MATCH($B319,'I.Supplementary 2019-20'!$B$8:$B$191,0))),INDEX('KI 2019-20'!Y$9:Y$383,MATCH($B319,'KI 2019-20'!$B$9:$B$383,0)))</f>
        <v>1.5432396838339042</v>
      </c>
      <c r="U319" s="153">
        <f>_xlfn.IFNA(IF($B319=$B$382,0,INDEX('I.Supplementary 2019-20'!Z$8:Z$191,MATCH($B319,'I.Supplementary 2019-20'!$B$8:$B$191,0))),INDEX('KI 2019-20'!Z$9:Z$383,MATCH($B319,'KI 2019-20'!$B$9:$B$383,0)))</f>
        <v>0</v>
      </c>
      <c r="V319" s="153">
        <f>_xlfn.IFNA(IF($B319=$B$382,0,INDEX('I.Supplementary 2019-20'!AA$8:AA$191,MATCH($B319,'I.Supplementary 2019-20'!$B$8:$B$191,0))),INDEX('KI 2019-20'!AA$9:AA$383,MATCH($B319,'KI 2019-20'!$B$9:$B$383,0)))</f>
        <v>0</v>
      </c>
      <c r="W319" s="155">
        <f>_xlfn.IFNA(IF($B319=$B$382,0,INDEX('I.Supplementary 2019-20'!AB$8:AB$191,MATCH($B319,'I.Supplementary 2019-20'!$B$8:$B$191,0))),INDEX('KI 2019-20'!AB$9:AB$383,MATCH($B319,'KI 2019-20'!$B$9:$B$383,0)))</f>
        <v>0</v>
      </c>
      <c r="Y319" s="154">
        <f>_xlfn.IFNA(IF($B319=$B$382,0,INDEX('I.Supplementary 2019-20'!$I$8:$I$191,MATCH($B319,'I.Supplementary 2019-20'!$B$8:$B$191,0))),INDEX('KI 2019-20'!$I$9:$I$383,MATCH($B319,'KI 2019-20'!$B$9:$B$383,0)))</f>
        <v>0</v>
      </c>
      <c r="Z319" s="153">
        <f>_xlfn.IFNA(IF($B319=$B$382,0,INDEX('I.Supplementary 2019-20'!$J$8:$J$191,MATCH($B319,'I.Supplementary 2019-20'!$B$8:$B$191,0))),INDEX('KI 2019-20'!$J$9:$J$383,MATCH($B319,'KI 2019-20'!$B$9:$B$383,0)))</f>
        <v>1.5432396838339042</v>
      </c>
      <c r="AA319" s="155">
        <f>_xlfn.IFNA(IF($B319=$B$382,0,INDEX('I.Supplementary 2019-20'!$H$8:$H$191,MATCH($B319,'I.Supplementary 2019-20'!$B$8:$B$191,0))),INDEX('KI 2019-20'!$H$9:$H$383,MATCH($B319,'KI 2019-20'!$B$9:$B$383,0)))</f>
        <v>1.5432396838339042</v>
      </c>
      <c r="AC319" s="156">
        <f>I319*('Other inputs'!$C$6/'Other inputs'!$C$5)</f>
        <v>0</v>
      </c>
      <c r="AD319" s="149">
        <f>IF(B319=$B$35,J319*('Other inputs'!$C$6/'Other inputs'!$C$5)-('Other inputs'!$C$18/1000000),J319*('Other inputs'!$C$6/'Other inputs'!$C$5))</f>
        <v>0</v>
      </c>
      <c r="AE319" s="149">
        <f>K319*('Other inputs'!$C$6/'Other inputs'!$C$5)</f>
        <v>0</v>
      </c>
      <c r="AF319" s="149">
        <f>L319*('Other inputs'!$C$6/'Other inputs'!$C$5)</f>
        <v>0</v>
      </c>
      <c r="AG319" s="188">
        <f>M319*('Other inputs'!$C$6/'Other inputs'!$C$5)</f>
        <v>0</v>
      </c>
      <c r="AH319" s="149">
        <f>N319*('Other inputs'!$C$6/'Other inputs'!$C$5)</f>
        <v>0</v>
      </c>
      <c r="AI319" s="149">
        <f>O319*('Other inputs'!$C$6/'Other inputs'!$C$5)</f>
        <v>1.5683841186010554</v>
      </c>
      <c r="AJ319" s="149">
        <f>P319*('Other inputs'!$C$6/'Other inputs'!$C$5)</f>
        <v>0</v>
      </c>
      <c r="AK319" s="149">
        <f>Q319*('Other inputs'!$C$6/'Other inputs'!$C$5)</f>
        <v>0</v>
      </c>
      <c r="AL319" s="188">
        <f>R319*('Other inputs'!$C$6/'Other inputs'!$C$5)</f>
        <v>0</v>
      </c>
      <c r="AM319" s="156">
        <f t="shared" si="60"/>
        <v>0</v>
      </c>
      <c r="AN319" s="149">
        <f t="shared" si="61"/>
        <v>1.5683841186010554</v>
      </c>
      <c r="AO319" s="149">
        <f t="shared" si="62"/>
        <v>0</v>
      </c>
      <c r="AP319" s="149">
        <f t="shared" si="63"/>
        <v>0</v>
      </c>
      <c r="AQ319" s="188">
        <f t="shared" si="64"/>
        <v>0</v>
      </c>
      <c r="AR319" s="149"/>
      <c r="AS319" s="156">
        <f>IF(D319=$C$171,'Other inputs'!$C$12/1000000,SUM(AC319:AG319))</f>
        <v>0</v>
      </c>
      <c r="AT319" s="200">
        <f>IF(D319=$C$171,$Z$171*('Other inputs'!$C$6/'Other inputs'!$C$5),SUM(AH319:AL319))</f>
        <v>1.5683841186010554</v>
      </c>
      <c r="AU319" s="210">
        <f t="shared" si="65"/>
        <v>1.5683841186010554</v>
      </c>
      <c r="AV319" s="214"/>
      <c r="AW319" s="199">
        <f>IF($G319=1,0,AC319*('Other inputs'!$F$6/'Other inputs'!$F$5))</f>
        <v>0</v>
      </c>
      <c r="AX319" s="200">
        <f>IF($G319=1,0,AD319*('Other inputs'!$F$6/'Other inputs'!$F$5))</f>
        <v>0</v>
      </c>
      <c r="AY319" s="200">
        <f>IF($G319=1,0,AE319*('Other inputs'!$F$6/'Other inputs'!$F$5))</f>
        <v>0</v>
      </c>
      <c r="AZ319" s="200">
        <f>IF($G319=1,0,AF319*('Other inputs'!$F$6/'Other inputs'!$F$5))</f>
        <v>0</v>
      </c>
      <c r="BA319" s="200">
        <f>IF($G319=1,0,AG319*('Other inputs'!$F$6/'Other inputs'!$F$5))</f>
        <v>0</v>
      </c>
      <c r="BB319" s="199">
        <f>IF($G319=1,0,AH319*('Other inputs'!$C$7/'Other inputs'!$C$6))</f>
        <v>0</v>
      </c>
      <c r="BC319" s="200">
        <f>IF($G319=1,0,AI319*('Other inputs'!$C$7/'Other inputs'!$C$6))</f>
        <v>1.5683841186010554</v>
      </c>
      <c r="BD319" s="200">
        <f>IF($G319=1,0,AJ319*('Other inputs'!$C$7/'Other inputs'!$C$6))</f>
        <v>0</v>
      </c>
      <c r="BE319" s="200">
        <f>IF($G319=1,0,AK319*('Other inputs'!$C$7/'Other inputs'!$C$6))</f>
        <v>0</v>
      </c>
      <c r="BF319" s="200">
        <f>IF($G319=1,0,AL319*('Other inputs'!$C$7/'Other inputs'!$C$6))</f>
        <v>0</v>
      </c>
      <c r="BG319" s="199">
        <f t="shared" si="66"/>
        <v>0</v>
      </c>
      <c r="BH319" s="200">
        <f t="shared" si="67"/>
        <v>1.5683841186010554</v>
      </c>
      <c r="BI319" s="200">
        <f t="shared" si="68"/>
        <v>0</v>
      </c>
      <c r="BJ319" s="200">
        <f t="shared" si="69"/>
        <v>0</v>
      </c>
      <c r="BK319" s="210">
        <f t="shared" si="70"/>
        <v>0</v>
      </c>
      <c r="BL319" s="200"/>
      <c r="BM319" s="199">
        <f>IF(D319=C$171,'Other inputs'!$C$13/1000000,SUM(AW319:BA319))</f>
        <v>0</v>
      </c>
      <c r="BN319" s="200">
        <f>IF(B319=$B$171,$AT$171*('Other inputs'!$C$7/'Other inputs'!$C$6),SUM(BB319:BF319))</f>
        <v>1.5683841186010554</v>
      </c>
      <c r="BO319" s="188">
        <f t="shared" si="71"/>
        <v>1.5683841186010554</v>
      </c>
    </row>
    <row r="320" spans="2:67">
      <c r="B320" s="121" t="str">
        <f>'KI 2019-20'!B321</f>
        <v>E5048</v>
      </c>
      <c r="C320" s="160" t="str">
        <f t="shared" si="58"/>
        <v>E5048</v>
      </c>
      <c r="D320" s="160" t="str">
        <f t="shared" si="59"/>
        <v>E5048</v>
      </c>
      <c r="E320" t="str">
        <f>INDEX('KI 2019-20'!D$9:D$383,MATCH($B320,'KI 2019-20'!$B$9:$B$383,0))</f>
        <v>OLB</v>
      </c>
      <c r="F320" t="str">
        <f>INDEX('KI 2019-20'!E$9:E$383,MATCH($B320,'KI 2019-20'!$B$9:$B$383,0))</f>
        <v>P1915</v>
      </c>
      <c r="G320" s="119">
        <v>0</v>
      </c>
      <c r="H320" s="120" t="str">
        <f>INDEX('KI 2019-20'!F$9:F$383,MATCH($B320,'KI 2019-20'!$B$9:$B$383,0))</f>
        <v>Sutton</v>
      </c>
      <c r="I320" s="154">
        <f>_xlfn.IFNA(IF($B320=$B$382,0,INDEX('I.Supplementary 2019-20'!N$8:N$191,MATCH($B320,'I.Supplementary 2019-20'!$B$8:$B$191,0))),INDEX('KI 2019-20'!N$9:N$383,MATCH($B320,'KI 2019-20'!$B$9:$B$383,0)))</f>
        <v>8.2569663292218074</v>
      </c>
      <c r="J320" s="153">
        <f>_xlfn.IFNA(IF($B320=$B$382,0,INDEX('I.Supplementary 2019-20'!O$8:O$191,MATCH($B320,'I.Supplementary 2019-20'!$B$8:$B$191,0))),INDEX('KI 2019-20'!O$9:O$383,MATCH($B320,'KI 2019-20'!$B$9:$B$383,0)))</f>
        <v>-1.6477350223935991</v>
      </c>
      <c r="K320" s="153">
        <f>_xlfn.IFNA(IF($B320=$B$382,0,INDEX('I.Supplementary 2019-20'!P$8:P$191,MATCH($B320,'I.Supplementary 2019-20'!$B$8:$B$191,0))),INDEX('KI 2019-20'!P$9:P$383,MATCH($B320,'KI 2019-20'!$B$9:$B$383,0)))</f>
        <v>0</v>
      </c>
      <c r="L320" s="153">
        <f>_xlfn.IFNA(IF($B320=$B$382,0,INDEX('I.Supplementary 2019-20'!Q$8:Q$191,MATCH($B320,'I.Supplementary 2019-20'!$B$8:$B$191,0))),INDEX('KI 2019-20'!Q$9:Q$383,MATCH($B320,'KI 2019-20'!$B$9:$B$383,0)))</f>
        <v>0</v>
      </c>
      <c r="M320" s="155">
        <f>_xlfn.IFNA(IF($B320=$B$382,0,INDEX('I.Supplementary 2019-20'!R$8:R$191,MATCH($B320,'I.Supplementary 2019-20'!$B$8:$B$191,0))),INDEX('KI 2019-20'!R$9:R$383,MATCH($B320,'KI 2019-20'!$B$9:$B$383,0)))</f>
        <v>0</v>
      </c>
      <c r="N320" s="153">
        <f>_xlfn.IFNA(IF($B320=$B$382,0,INDEX('I.Supplementary 2019-20'!S$8:S$191,MATCH($B320,'I.Supplementary 2019-20'!$B$8:$B$191,0))),INDEX('KI 2019-20'!S$9:S$383,MATCH($B320,'KI 2019-20'!$B$9:$B$383,0)))</f>
        <v>28.716383494893353</v>
      </c>
      <c r="O320" s="153">
        <f>_xlfn.IFNA(IF($B320=$B$382,0,INDEX('I.Supplementary 2019-20'!T$8:T$191,MATCH($B320,'I.Supplementary 2019-20'!$B$8:$B$191,0))),INDEX('KI 2019-20'!T$9:T$383,MATCH($B320,'KI 2019-20'!$B$9:$B$383,0)))</f>
        <v>7.1170825537846776</v>
      </c>
      <c r="P320" s="153">
        <f>_xlfn.IFNA(IF($B320=$B$382,0,INDEX('I.Supplementary 2019-20'!U$8:U$191,MATCH($B320,'I.Supplementary 2019-20'!$B$8:$B$191,0))),INDEX('KI 2019-20'!U$9:U$383,MATCH($B320,'KI 2019-20'!$B$9:$B$383,0)))</f>
        <v>0</v>
      </c>
      <c r="Q320" s="153">
        <f>_xlfn.IFNA(IF($B320=$B$382,0,INDEX('I.Supplementary 2019-20'!V$8:V$191,MATCH($B320,'I.Supplementary 2019-20'!$B$8:$B$191,0))),INDEX('KI 2019-20'!V$9:V$383,MATCH($B320,'KI 2019-20'!$B$9:$B$383,0)))</f>
        <v>0</v>
      </c>
      <c r="R320" s="155">
        <f>_xlfn.IFNA(IF($B320=$B$382,0,INDEX('I.Supplementary 2019-20'!W$8:W$191,MATCH($B320,'I.Supplementary 2019-20'!$B$8:$B$191,0))),INDEX('KI 2019-20'!W$9:W$383,MATCH($B320,'KI 2019-20'!$B$9:$B$383,0)))</f>
        <v>0</v>
      </c>
      <c r="S320" s="153">
        <f>_xlfn.IFNA(IF($B320=$B$382,0,INDEX('I.Supplementary 2019-20'!X$8:X$191,MATCH($B320,'I.Supplementary 2019-20'!$B$8:$B$191,0))),INDEX('KI 2019-20'!X$9:X$383,MATCH($B320,'KI 2019-20'!$B$9:$B$383,0)))</f>
        <v>36.973349824115154</v>
      </c>
      <c r="T320" s="153">
        <f>_xlfn.IFNA(IF($B320=$B$382,0,INDEX('I.Supplementary 2019-20'!Y$8:Y$191,MATCH($B320,'I.Supplementary 2019-20'!$B$8:$B$191,0))),INDEX('KI 2019-20'!Y$9:Y$383,MATCH($B320,'KI 2019-20'!$B$9:$B$383,0)))</f>
        <v>5.4693475313910787</v>
      </c>
      <c r="U320" s="153">
        <f>_xlfn.IFNA(IF($B320=$B$382,0,INDEX('I.Supplementary 2019-20'!Z$8:Z$191,MATCH($B320,'I.Supplementary 2019-20'!$B$8:$B$191,0))),INDEX('KI 2019-20'!Z$9:Z$383,MATCH($B320,'KI 2019-20'!$B$9:$B$383,0)))</f>
        <v>0</v>
      </c>
      <c r="V320" s="153">
        <f>_xlfn.IFNA(IF($B320=$B$382,0,INDEX('I.Supplementary 2019-20'!AA$8:AA$191,MATCH($B320,'I.Supplementary 2019-20'!$B$8:$B$191,0))),INDEX('KI 2019-20'!AA$9:AA$383,MATCH($B320,'KI 2019-20'!$B$9:$B$383,0)))</f>
        <v>0</v>
      </c>
      <c r="W320" s="155">
        <f>_xlfn.IFNA(IF($B320=$B$382,0,INDEX('I.Supplementary 2019-20'!AB$8:AB$191,MATCH($B320,'I.Supplementary 2019-20'!$B$8:$B$191,0))),INDEX('KI 2019-20'!AB$9:AB$383,MATCH($B320,'KI 2019-20'!$B$9:$B$383,0)))</f>
        <v>0</v>
      </c>
      <c r="Y320" s="154">
        <f>_xlfn.IFNA(IF($B320=$B$382,0,INDEX('I.Supplementary 2019-20'!$I$8:$I$191,MATCH($B320,'I.Supplementary 2019-20'!$B$8:$B$191,0))),INDEX('KI 2019-20'!$I$9:$I$383,MATCH($B320,'KI 2019-20'!$B$9:$B$383,0)))</f>
        <v>6.6092313068282085</v>
      </c>
      <c r="Z320" s="153">
        <f>_xlfn.IFNA(IF($B320=$B$382,0,INDEX('I.Supplementary 2019-20'!$J$8:$J$191,MATCH($B320,'I.Supplementary 2019-20'!$B$8:$B$191,0))),INDEX('KI 2019-20'!$J$9:$J$383,MATCH($B320,'KI 2019-20'!$B$9:$B$383,0)))</f>
        <v>35.833466048678034</v>
      </c>
      <c r="AA320" s="155">
        <f>_xlfn.IFNA(IF($B320=$B$382,0,INDEX('I.Supplementary 2019-20'!$H$8:$H$191,MATCH($B320,'I.Supplementary 2019-20'!$B$8:$B$191,0))),INDEX('KI 2019-20'!$H$9:$H$383,MATCH($B320,'KI 2019-20'!$B$9:$B$383,0)))</f>
        <v>42.44269735550624</v>
      </c>
      <c r="AC320" s="156">
        <f>I320*('Other inputs'!$C$6/'Other inputs'!$C$5)</f>
        <v>8.3914993855024083</v>
      </c>
      <c r="AD320" s="149">
        <f>IF(B320=$B$35,J320*('Other inputs'!$C$6/'Other inputs'!$C$5)-('Other inputs'!$C$18/1000000),J320*('Other inputs'!$C$6/'Other inputs'!$C$5))</f>
        <v>-1.6745820288684441</v>
      </c>
      <c r="AE320" s="149">
        <f>K320*('Other inputs'!$C$6/'Other inputs'!$C$5)</f>
        <v>0</v>
      </c>
      <c r="AF320" s="149">
        <f>L320*('Other inputs'!$C$6/'Other inputs'!$C$5)</f>
        <v>0</v>
      </c>
      <c r="AG320" s="188">
        <f>M320*('Other inputs'!$C$6/'Other inputs'!$C$5)</f>
        <v>0</v>
      </c>
      <c r="AH320" s="149">
        <f>N320*('Other inputs'!$C$6/'Other inputs'!$C$5)</f>
        <v>29.184267543689987</v>
      </c>
      <c r="AI320" s="149">
        <f>O320*('Other inputs'!$C$6/'Other inputs'!$C$5)</f>
        <v>7.2330431656589695</v>
      </c>
      <c r="AJ320" s="149">
        <f>P320*('Other inputs'!$C$6/'Other inputs'!$C$5)</f>
        <v>0</v>
      </c>
      <c r="AK320" s="149">
        <f>Q320*('Other inputs'!$C$6/'Other inputs'!$C$5)</f>
        <v>0</v>
      </c>
      <c r="AL320" s="188">
        <f>R320*('Other inputs'!$C$6/'Other inputs'!$C$5)</f>
        <v>0</v>
      </c>
      <c r="AM320" s="156">
        <f t="shared" si="60"/>
        <v>37.575766929192397</v>
      </c>
      <c r="AN320" s="149">
        <f t="shared" si="61"/>
        <v>5.558461136790525</v>
      </c>
      <c r="AO320" s="149">
        <f t="shared" si="62"/>
        <v>0</v>
      </c>
      <c r="AP320" s="149">
        <f t="shared" si="63"/>
        <v>0</v>
      </c>
      <c r="AQ320" s="188">
        <f t="shared" si="64"/>
        <v>0</v>
      </c>
      <c r="AR320" s="149"/>
      <c r="AS320" s="156">
        <f>IF(D320=$C$171,'Other inputs'!$C$12/1000000,SUM(AC320:AG320))</f>
        <v>6.7169173566339637</v>
      </c>
      <c r="AT320" s="200">
        <f>IF(D320=$C$171,$Z$171*('Other inputs'!$C$6/'Other inputs'!$C$5),SUM(AH320:AL320))</f>
        <v>36.417310709348953</v>
      </c>
      <c r="AU320" s="210">
        <f t="shared" si="65"/>
        <v>43.134228065982917</v>
      </c>
      <c r="AV320" s="214"/>
      <c r="AW320" s="199">
        <f>IF($G320=1,0,AC320*('Other inputs'!$F$6/'Other inputs'!$F$5))</f>
        <v>8.4379039903991941</v>
      </c>
      <c r="AX320" s="200">
        <f>IF($G320=1,0,AD320*('Other inputs'!$F$6/'Other inputs'!$F$5))</f>
        <v>-1.6838423903184077</v>
      </c>
      <c r="AY320" s="200">
        <f>IF($G320=1,0,AE320*('Other inputs'!$F$6/'Other inputs'!$F$5))</f>
        <v>0</v>
      </c>
      <c r="AZ320" s="200">
        <f>IF($G320=1,0,AF320*('Other inputs'!$F$6/'Other inputs'!$F$5))</f>
        <v>0</v>
      </c>
      <c r="BA320" s="200">
        <f>IF($G320=1,0,AG320*('Other inputs'!$F$6/'Other inputs'!$F$5))</f>
        <v>0</v>
      </c>
      <c r="BB320" s="199">
        <f>IF($G320=1,0,AH320*('Other inputs'!$C$7/'Other inputs'!$C$6))</f>
        <v>29.184267543689987</v>
      </c>
      <c r="BC320" s="200">
        <f>IF($G320=1,0,AI320*('Other inputs'!$C$7/'Other inputs'!$C$6))</f>
        <v>7.2330431656589695</v>
      </c>
      <c r="BD320" s="200">
        <f>IF($G320=1,0,AJ320*('Other inputs'!$C$7/'Other inputs'!$C$6))</f>
        <v>0</v>
      </c>
      <c r="BE320" s="200">
        <f>IF($G320=1,0,AK320*('Other inputs'!$C$7/'Other inputs'!$C$6))</f>
        <v>0</v>
      </c>
      <c r="BF320" s="200">
        <f>IF($G320=1,0,AL320*('Other inputs'!$C$7/'Other inputs'!$C$6))</f>
        <v>0</v>
      </c>
      <c r="BG320" s="199">
        <f t="shared" si="66"/>
        <v>37.622171534089183</v>
      </c>
      <c r="BH320" s="200">
        <f t="shared" si="67"/>
        <v>5.5492007753405623</v>
      </c>
      <c r="BI320" s="200">
        <f t="shared" si="68"/>
        <v>0</v>
      </c>
      <c r="BJ320" s="200">
        <f t="shared" si="69"/>
        <v>0</v>
      </c>
      <c r="BK320" s="210">
        <f t="shared" si="70"/>
        <v>0</v>
      </c>
      <c r="BL320" s="200"/>
      <c r="BM320" s="199">
        <f>IF(D320=C$171,'Other inputs'!$C$13/1000000,SUM(AW320:BA320))</f>
        <v>6.7540616000807869</v>
      </c>
      <c r="BN320" s="200">
        <f>IF(B320=$B$171,$AT$171*('Other inputs'!$C$7/'Other inputs'!$C$6),SUM(BB320:BF320))</f>
        <v>36.417310709348953</v>
      </c>
      <c r="BO320" s="188">
        <f t="shared" si="71"/>
        <v>43.171372309429742</v>
      </c>
    </row>
    <row r="321" spans="2:67">
      <c r="B321" s="121" t="str">
        <f>'KI 2019-20'!B322</f>
        <v>E2241</v>
      </c>
      <c r="C321" s="160" t="str">
        <f t="shared" si="58"/>
        <v>E2241</v>
      </c>
      <c r="D321" s="160" t="str">
        <f t="shared" si="59"/>
        <v>E2241</v>
      </c>
      <c r="E321" t="str">
        <f>INDEX('KI 2019-20'!D$9:D$383,MATCH($B321,'KI 2019-20'!$B$9:$B$383,0))</f>
        <v>SD</v>
      </c>
      <c r="F321">
        <f>INDEX('KI 2019-20'!E$9:E$383,MATCH($B321,'KI 2019-20'!$B$9:$B$383,0))</f>
        <v>0</v>
      </c>
      <c r="G321" s="119">
        <v>0</v>
      </c>
      <c r="H321" s="120" t="str">
        <f>INDEX('KI 2019-20'!F$9:F$383,MATCH($B321,'KI 2019-20'!$B$9:$B$383,0))</f>
        <v>Swale</v>
      </c>
      <c r="I321" s="154">
        <f>_xlfn.IFNA(IF($B321=$B$382,0,INDEX('I.Supplementary 2019-20'!N$8:N$191,MATCH($B321,'I.Supplementary 2019-20'!$B$8:$B$191,0))),INDEX('KI 2019-20'!N$9:N$383,MATCH($B321,'KI 2019-20'!$B$9:$B$383,0)))</f>
        <v>0</v>
      </c>
      <c r="J321" s="153">
        <f>_xlfn.IFNA(IF($B321=$B$382,0,INDEX('I.Supplementary 2019-20'!O$8:O$191,MATCH($B321,'I.Supplementary 2019-20'!$B$8:$B$191,0))),INDEX('KI 2019-20'!O$9:O$383,MATCH($B321,'KI 2019-20'!$B$9:$B$383,0)))</f>
        <v>0.11314375097513944</v>
      </c>
      <c r="K321" s="153">
        <f>_xlfn.IFNA(IF($B321=$B$382,0,INDEX('I.Supplementary 2019-20'!P$8:P$191,MATCH($B321,'I.Supplementary 2019-20'!$B$8:$B$191,0))),INDEX('KI 2019-20'!P$9:P$383,MATCH($B321,'KI 2019-20'!$B$9:$B$383,0)))</f>
        <v>0</v>
      </c>
      <c r="L321" s="153">
        <f>_xlfn.IFNA(IF($B321=$B$382,0,INDEX('I.Supplementary 2019-20'!Q$8:Q$191,MATCH($B321,'I.Supplementary 2019-20'!$B$8:$B$191,0))),INDEX('KI 2019-20'!Q$9:Q$383,MATCH($B321,'KI 2019-20'!$B$9:$B$383,0)))</f>
        <v>0</v>
      </c>
      <c r="M321" s="155">
        <f>_xlfn.IFNA(IF($B321=$B$382,0,INDEX('I.Supplementary 2019-20'!R$8:R$191,MATCH($B321,'I.Supplementary 2019-20'!$B$8:$B$191,0))),INDEX('KI 2019-20'!R$9:R$383,MATCH($B321,'KI 2019-20'!$B$9:$B$383,0)))</f>
        <v>0</v>
      </c>
      <c r="N321" s="153">
        <f>_xlfn.IFNA(IF($B321=$B$382,0,INDEX('I.Supplementary 2019-20'!S$8:S$191,MATCH($B321,'I.Supplementary 2019-20'!$B$8:$B$191,0))),INDEX('KI 2019-20'!S$9:S$383,MATCH($B321,'KI 2019-20'!$B$9:$B$383,0)))</f>
        <v>0</v>
      </c>
      <c r="O321" s="153">
        <f>_xlfn.IFNA(IF($B321=$B$382,0,INDEX('I.Supplementary 2019-20'!T$8:T$191,MATCH($B321,'I.Supplementary 2019-20'!$B$8:$B$191,0))),INDEX('KI 2019-20'!T$9:T$383,MATCH($B321,'KI 2019-20'!$B$9:$B$383,0)))</f>
        <v>4.2215275768507885</v>
      </c>
      <c r="P321" s="153">
        <f>_xlfn.IFNA(IF($B321=$B$382,0,INDEX('I.Supplementary 2019-20'!U$8:U$191,MATCH($B321,'I.Supplementary 2019-20'!$B$8:$B$191,0))),INDEX('KI 2019-20'!U$9:U$383,MATCH($B321,'KI 2019-20'!$B$9:$B$383,0)))</f>
        <v>0</v>
      </c>
      <c r="Q321" s="153">
        <f>_xlfn.IFNA(IF($B321=$B$382,0,INDEX('I.Supplementary 2019-20'!V$8:V$191,MATCH($B321,'I.Supplementary 2019-20'!$B$8:$B$191,0))),INDEX('KI 2019-20'!V$9:V$383,MATCH($B321,'KI 2019-20'!$B$9:$B$383,0)))</f>
        <v>0</v>
      </c>
      <c r="R321" s="155">
        <f>_xlfn.IFNA(IF($B321=$B$382,0,INDEX('I.Supplementary 2019-20'!W$8:W$191,MATCH($B321,'I.Supplementary 2019-20'!$B$8:$B$191,0))),INDEX('KI 2019-20'!W$9:W$383,MATCH($B321,'KI 2019-20'!$B$9:$B$383,0)))</f>
        <v>0</v>
      </c>
      <c r="S321" s="153">
        <f>_xlfn.IFNA(IF($B321=$B$382,0,INDEX('I.Supplementary 2019-20'!X$8:X$191,MATCH($B321,'I.Supplementary 2019-20'!$B$8:$B$191,0))),INDEX('KI 2019-20'!X$9:X$383,MATCH($B321,'KI 2019-20'!$B$9:$B$383,0)))</f>
        <v>0</v>
      </c>
      <c r="T321" s="153">
        <f>_xlfn.IFNA(IF($B321=$B$382,0,INDEX('I.Supplementary 2019-20'!Y$8:Y$191,MATCH($B321,'I.Supplementary 2019-20'!$B$8:$B$191,0))),INDEX('KI 2019-20'!Y$9:Y$383,MATCH($B321,'KI 2019-20'!$B$9:$B$383,0)))</f>
        <v>4.3346713278259283</v>
      </c>
      <c r="U321" s="153">
        <f>_xlfn.IFNA(IF($B321=$B$382,0,INDEX('I.Supplementary 2019-20'!Z$8:Z$191,MATCH($B321,'I.Supplementary 2019-20'!$B$8:$B$191,0))),INDEX('KI 2019-20'!Z$9:Z$383,MATCH($B321,'KI 2019-20'!$B$9:$B$383,0)))</f>
        <v>0</v>
      </c>
      <c r="V321" s="153">
        <f>_xlfn.IFNA(IF($B321=$B$382,0,INDEX('I.Supplementary 2019-20'!AA$8:AA$191,MATCH($B321,'I.Supplementary 2019-20'!$B$8:$B$191,0))),INDEX('KI 2019-20'!AA$9:AA$383,MATCH($B321,'KI 2019-20'!$B$9:$B$383,0)))</f>
        <v>0</v>
      </c>
      <c r="W321" s="155">
        <f>_xlfn.IFNA(IF($B321=$B$382,0,INDEX('I.Supplementary 2019-20'!AB$8:AB$191,MATCH($B321,'I.Supplementary 2019-20'!$B$8:$B$191,0))),INDEX('KI 2019-20'!AB$9:AB$383,MATCH($B321,'KI 2019-20'!$B$9:$B$383,0)))</f>
        <v>0</v>
      </c>
      <c r="Y321" s="154">
        <f>_xlfn.IFNA(IF($B321=$B$382,0,INDEX('I.Supplementary 2019-20'!$I$8:$I$191,MATCH($B321,'I.Supplementary 2019-20'!$B$8:$B$191,0))),INDEX('KI 2019-20'!$I$9:$I$383,MATCH($B321,'KI 2019-20'!$B$9:$B$383,0)))</f>
        <v>0.11314375097513944</v>
      </c>
      <c r="Z321" s="153">
        <f>_xlfn.IFNA(IF($B321=$B$382,0,INDEX('I.Supplementary 2019-20'!$J$8:$J$191,MATCH($B321,'I.Supplementary 2019-20'!$B$8:$B$191,0))),INDEX('KI 2019-20'!$J$9:$J$383,MATCH($B321,'KI 2019-20'!$B$9:$B$383,0)))</f>
        <v>4.2215275768507885</v>
      </c>
      <c r="AA321" s="155">
        <f>_xlfn.IFNA(IF($B321=$B$382,0,INDEX('I.Supplementary 2019-20'!$H$8:$H$191,MATCH($B321,'I.Supplementary 2019-20'!$B$8:$B$191,0))),INDEX('KI 2019-20'!$H$9:$H$383,MATCH($B321,'KI 2019-20'!$B$9:$B$383,0)))</f>
        <v>4.3346713278259283</v>
      </c>
      <c r="AC321" s="156">
        <f>I321*('Other inputs'!$C$6/'Other inputs'!$C$5)</f>
        <v>0</v>
      </c>
      <c r="AD321" s="149">
        <f>IF(B321=$B$35,J321*('Other inputs'!$C$6/'Other inputs'!$C$5)-('Other inputs'!$C$18/1000000),J321*('Other inputs'!$C$6/'Other inputs'!$C$5))</f>
        <v>0.11498723367941871</v>
      </c>
      <c r="AE321" s="149">
        <f>K321*('Other inputs'!$C$6/'Other inputs'!$C$5)</f>
        <v>0</v>
      </c>
      <c r="AF321" s="149">
        <f>L321*('Other inputs'!$C$6/'Other inputs'!$C$5)</f>
        <v>0</v>
      </c>
      <c r="AG321" s="188">
        <f>M321*('Other inputs'!$C$6/'Other inputs'!$C$5)</f>
        <v>0</v>
      </c>
      <c r="AH321" s="149">
        <f>N321*('Other inputs'!$C$6/'Other inputs'!$C$5)</f>
        <v>0</v>
      </c>
      <c r="AI321" s="149">
        <f>O321*('Other inputs'!$C$6/'Other inputs'!$C$5)</f>
        <v>4.2903101035611888</v>
      </c>
      <c r="AJ321" s="149">
        <f>P321*('Other inputs'!$C$6/'Other inputs'!$C$5)</f>
        <v>0</v>
      </c>
      <c r="AK321" s="149">
        <f>Q321*('Other inputs'!$C$6/'Other inputs'!$C$5)</f>
        <v>0</v>
      </c>
      <c r="AL321" s="188">
        <f>R321*('Other inputs'!$C$6/'Other inputs'!$C$5)</f>
        <v>0</v>
      </c>
      <c r="AM321" s="156">
        <f t="shared" si="60"/>
        <v>0</v>
      </c>
      <c r="AN321" s="149">
        <f t="shared" si="61"/>
        <v>4.4052973372406079</v>
      </c>
      <c r="AO321" s="149">
        <f t="shared" si="62"/>
        <v>0</v>
      </c>
      <c r="AP321" s="149">
        <f t="shared" si="63"/>
        <v>0</v>
      </c>
      <c r="AQ321" s="188">
        <f t="shared" si="64"/>
        <v>0</v>
      </c>
      <c r="AR321" s="149"/>
      <c r="AS321" s="156">
        <f>IF(D321=$C$171,'Other inputs'!$C$12/1000000,SUM(AC321:AG321))</f>
        <v>0.11498723367941871</v>
      </c>
      <c r="AT321" s="200">
        <f>IF(D321=$C$171,$Z$171*('Other inputs'!$C$6/'Other inputs'!$C$5),SUM(AH321:AL321))</f>
        <v>4.2903101035611888</v>
      </c>
      <c r="AU321" s="210">
        <f t="shared" si="65"/>
        <v>4.4052973372406079</v>
      </c>
      <c r="AV321" s="214"/>
      <c r="AW321" s="199">
        <f>IF($G321=1,0,AC321*('Other inputs'!$F$6/'Other inputs'!$F$5))</f>
        <v>0</v>
      </c>
      <c r="AX321" s="200">
        <f>IF($G321=1,0,AD321*('Other inputs'!$F$6/'Other inputs'!$F$5))</f>
        <v>0.11562310778271502</v>
      </c>
      <c r="AY321" s="200">
        <f>IF($G321=1,0,AE321*('Other inputs'!$F$6/'Other inputs'!$F$5))</f>
        <v>0</v>
      </c>
      <c r="AZ321" s="200">
        <f>IF($G321=1,0,AF321*('Other inputs'!$F$6/'Other inputs'!$F$5))</f>
        <v>0</v>
      </c>
      <c r="BA321" s="200">
        <f>IF($G321=1,0,AG321*('Other inputs'!$F$6/'Other inputs'!$F$5))</f>
        <v>0</v>
      </c>
      <c r="BB321" s="199">
        <f>IF($G321=1,0,AH321*('Other inputs'!$C$7/'Other inputs'!$C$6))</f>
        <v>0</v>
      </c>
      <c r="BC321" s="200">
        <f>IF($G321=1,0,AI321*('Other inputs'!$C$7/'Other inputs'!$C$6))</f>
        <v>4.2903101035611888</v>
      </c>
      <c r="BD321" s="200">
        <f>IF($G321=1,0,AJ321*('Other inputs'!$C$7/'Other inputs'!$C$6))</f>
        <v>0</v>
      </c>
      <c r="BE321" s="200">
        <f>IF($G321=1,0,AK321*('Other inputs'!$C$7/'Other inputs'!$C$6))</f>
        <v>0</v>
      </c>
      <c r="BF321" s="200">
        <f>IF($G321=1,0,AL321*('Other inputs'!$C$7/'Other inputs'!$C$6))</f>
        <v>0</v>
      </c>
      <c r="BG321" s="199">
        <f t="shared" si="66"/>
        <v>0</v>
      </c>
      <c r="BH321" s="200">
        <f t="shared" si="67"/>
        <v>4.4059332113439043</v>
      </c>
      <c r="BI321" s="200">
        <f t="shared" si="68"/>
        <v>0</v>
      </c>
      <c r="BJ321" s="200">
        <f t="shared" si="69"/>
        <v>0</v>
      </c>
      <c r="BK321" s="210">
        <f t="shared" si="70"/>
        <v>0</v>
      </c>
      <c r="BL321" s="200"/>
      <c r="BM321" s="199">
        <f>IF(D321=C$171,'Other inputs'!$C$13/1000000,SUM(AW321:BA321))</f>
        <v>0.11562310778271502</v>
      </c>
      <c r="BN321" s="200">
        <f>IF(B321=$B$171,$AT$171*('Other inputs'!$C$7/'Other inputs'!$C$6),SUM(BB321:BF321))</f>
        <v>4.2903101035611888</v>
      </c>
      <c r="BO321" s="188">
        <f t="shared" si="71"/>
        <v>4.4059332113439043</v>
      </c>
    </row>
    <row r="322" spans="2:67">
      <c r="B322" s="121" t="str">
        <f>'KI 2019-20'!B323</f>
        <v>E3901</v>
      </c>
      <c r="C322" s="160" t="str">
        <f t="shared" si="58"/>
        <v>E3901</v>
      </c>
      <c r="D322" s="160" t="str">
        <f t="shared" si="59"/>
        <v>E3901</v>
      </c>
      <c r="E322" t="str">
        <f>INDEX('KI 2019-20'!D$9:D$383,MATCH($B322,'KI 2019-20'!$B$9:$B$383,0))</f>
        <v>UNINFIR</v>
      </c>
      <c r="F322">
        <f>INDEX('KI 2019-20'!E$9:E$383,MATCH($B322,'KI 2019-20'!$B$9:$B$383,0))</f>
        <v>0</v>
      </c>
      <c r="G322" s="119">
        <v>0</v>
      </c>
      <c r="H322" s="120" t="str">
        <f>INDEX('KI 2019-20'!F$9:F$383,MATCH($B322,'KI 2019-20'!$B$9:$B$383,0))</f>
        <v>Swindon</v>
      </c>
      <c r="I322" s="154">
        <f>_xlfn.IFNA(IF($B322=$B$382,0,INDEX('I.Supplementary 2019-20'!N$8:N$191,MATCH($B322,'I.Supplementary 2019-20'!$B$8:$B$191,0))),INDEX('KI 2019-20'!N$9:N$383,MATCH($B322,'KI 2019-20'!$B$9:$B$383,0)))</f>
        <v>5.4540163032482045</v>
      </c>
      <c r="J322" s="153">
        <f>_xlfn.IFNA(IF($B322=$B$382,0,INDEX('I.Supplementary 2019-20'!O$8:O$191,MATCH($B322,'I.Supplementary 2019-20'!$B$8:$B$191,0))),INDEX('KI 2019-20'!O$9:O$383,MATCH($B322,'KI 2019-20'!$B$9:$B$383,0)))</f>
        <v>-1.1861210024506152</v>
      </c>
      <c r="K322" s="153">
        <f>_xlfn.IFNA(IF($B322=$B$382,0,INDEX('I.Supplementary 2019-20'!P$8:P$191,MATCH($B322,'I.Supplementary 2019-20'!$B$8:$B$191,0))),INDEX('KI 2019-20'!P$9:P$383,MATCH($B322,'KI 2019-20'!$B$9:$B$383,0)))</f>
        <v>0</v>
      </c>
      <c r="L322" s="153">
        <f>_xlfn.IFNA(IF($B322=$B$382,0,INDEX('I.Supplementary 2019-20'!Q$8:Q$191,MATCH($B322,'I.Supplementary 2019-20'!$B$8:$B$191,0))),INDEX('KI 2019-20'!Q$9:Q$383,MATCH($B322,'KI 2019-20'!$B$9:$B$383,0)))</f>
        <v>0</v>
      </c>
      <c r="M322" s="155">
        <f>_xlfn.IFNA(IF($B322=$B$382,0,INDEX('I.Supplementary 2019-20'!R$8:R$191,MATCH($B322,'I.Supplementary 2019-20'!$B$8:$B$191,0))),INDEX('KI 2019-20'!R$9:R$383,MATCH($B322,'KI 2019-20'!$B$9:$B$383,0)))</f>
        <v>0</v>
      </c>
      <c r="N322" s="153">
        <f>_xlfn.IFNA(IF($B322=$B$382,0,INDEX('I.Supplementary 2019-20'!S$8:S$191,MATCH($B322,'I.Supplementary 2019-20'!$B$8:$B$191,0))),INDEX('KI 2019-20'!S$9:S$383,MATCH($B322,'KI 2019-20'!$B$9:$B$383,0)))</f>
        <v>25.287142348995971</v>
      </c>
      <c r="O322" s="153">
        <f>_xlfn.IFNA(IF($B322=$B$382,0,INDEX('I.Supplementary 2019-20'!T$8:T$191,MATCH($B322,'I.Supplementary 2019-20'!$B$8:$B$191,0))),INDEX('KI 2019-20'!T$9:T$383,MATCH($B322,'KI 2019-20'!$B$9:$B$383,0)))</f>
        <v>6.4857143760206375</v>
      </c>
      <c r="P322" s="153">
        <f>_xlfn.IFNA(IF($B322=$B$382,0,INDEX('I.Supplementary 2019-20'!U$8:U$191,MATCH($B322,'I.Supplementary 2019-20'!$B$8:$B$191,0))),INDEX('KI 2019-20'!U$9:U$383,MATCH($B322,'KI 2019-20'!$B$9:$B$383,0)))</f>
        <v>0</v>
      </c>
      <c r="Q322" s="153">
        <f>_xlfn.IFNA(IF($B322=$B$382,0,INDEX('I.Supplementary 2019-20'!V$8:V$191,MATCH($B322,'I.Supplementary 2019-20'!$B$8:$B$191,0))),INDEX('KI 2019-20'!V$9:V$383,MATCH($B322,'KI 2019-20'!$B$9:$B$383,0)))</f>
        <v>0</v>
      </c>
      <c r="R322" s="155">
        <f>_xlfn.IFNA(IF($B322=$B$382,0,INDEX('I.Supplementary 2019-20'!W$8:W$191,MATCH($B322,'I.Supplementary 2019-20'!$B$8:$B$191,0))),INDEX('KI 2019-20'!W$9:W$383,MATCH($B322,'KI 2019-20'!$B$9:$B$383,0)))</f>
        <v>0</v>
      </c>
      <c r="S322" s="153">
        <f>_xlfn.IFNA(IF($B322=$B$382,0,INDEX('I.Supplementary 2019-20'!X$8:X$191,MATCH($B322,'I.Supplementary 2019-20'!$B$8:$B$191,0))),INDEX('KI 2019-20'!X$9:X$383,MATCH($B322,'KI 2019-20'!$B$9:$B$383,0)))</f>
        <v>30.741158652244177</v>
      </c>
      <c r="T322" s="153">
        <f>_xlfn.IFNA(IF($B322=$B$382,0,INDEX('I.Supplementary 2019-20'!Y$8:Y$191,MATCH($B322,'I.Supplementary 2019-20'!$B$8:$B$191,0))),INDEX('KI 2019-20'!Y$9:Y$383,MATCH($B322,'KI 2019-20'!$B$9:$B$383,0)))</f>
        <v>5.2995933735700218</v>
      </c>
      <c r="U322" s="153">
        <f>_xlfn.IFNA(IF($B322=$B$382,0,INDEX('I.Supplementary 2019-20'!Z$8:Z$191,MATCH($B322,'I.Supplementary 2019-20'!$B$8:$B$191,0))),INDEX('KI 2019-20'!Z$9:Z$383,MATCH($B322,'KI 2019-20'!$B$9:$B$383,0)))</f>
        <v>0</v>
      </c>
      <c r="V322" s="153">
        <f>_xlfn.IFNA(IF($B322=$B$382,0,INDEX('I.Supplementary 2019-20'!AA$8:AA$191,MATCH($B322,'I.Supplementary 2019-20'!$B$8:$B$191,0))),INDEX('KI 2019-20'!AA$9:AA$383,MATCH($B322,'KI 2019-20'!$B$9:$B$383,0)))</f>
        <v>0</v>
      </c>
      <c r="W322" s="155">
        <f>_xlfn.IFNA(IF($B322=$B$382,0,INDEX('I.Supplementary 2019-20'!AB$8:AB$191,MATCH($B322,'I.Supplementary 2019-20'!$B$8:$B$191,0))),INDEX('KI 2019-20'!AB$9:AB$383,MATCH($B322,'KI 2019-20'!$B$9:$B$383,0)))</f>
        <v>0</v>
      </c>
      <c r="Y322" s="154">
        <f>_xlfn.IFNA(IF($B322=$B$382,0,INDEX('I.Supplementary 2019-20'!$I$8:$I$191,MATCH($B322,'I.Supplementary 2019-20'!$B$8:$B$191,0))),INDEX('KI 2019-20'!$I$9:$I$383,MATCH($B322,'KI 2019-20'!$B$9:$B$383,0)))</f>
        <v>4.2678953007975888</v>
      </c>
      <c r="Z322" s="153">
        <f>_xlfn.IFNA(IF($B322=$B$382,0,INDEX('I.Supplementary 2019-20'!$J$8:$J$191,MATCH($B322,'I.Supplementary 2019-20'!$B$8:$B$191,0))),INDEX('KI 2019-20'!$J$9:$J$383,MATCH($B322,'KI 2019-20'!$B$9:$B$383,0)))</f>
        <v>31.772856725016609</v>
      </c>
      <c r="AA322" s="155">
        <f>_xlfn.IFNA(IF($B322=$B$382,0,INDEX('I.Supplementary 2019-20'!$H$8:$H$191,MATCH($B322,'I.Supplementary 2019-20'!$B$8:$B$191,0))),INDEX('KI 2019-20'!$H$9:$H$383,MATCH($B322,'KI 2019-20'!$B$9:$B$383,0)))</f>
        <v>36.0407520258142</v>
      </c>
      <c r="AC322" s="156">
        <f>I322*('Other inputs'!$C$6/'Other inputs'!$C$5)</f>
        <v>5.5428801126697644</v>
      </c>
      <c r="AD322" s="149">
        <f>IF(B322=$B$35,J322*('Other inputs'!$C$6/'Other inputs'!$C$5)-('Other inputs'!$C$18/1000000),J322*('Other inputs'!$C$6/'Other inputs'!$C$5))</f>
        <v>-1.2054468028978758</v>
      </c>
      <c r="AE322" s="149">
        <f>K322*('Other inputs'!$C$6/'Other inputs'!$C$5)</f>
        <v>0</v>
      </c>
      <c r="AF322" s="149">
        <f>L322*('Other inputs'!$C$6/'Other inputs'!$C$5)</f>
        <v>0</v>
      </c>
      <c r="AG322" s="188">
        <f>M322*('Other inputs'!$C$6/'Other inputs'!$C$5)</f>
        <v>0</v>
      </c>
      <c r="AH322" s="149">
        <f>N322*('Other inputs'!$C$6/'Other inputs'!$C$5)</f>
        <v>25.699152814967395</v>
      </c>
      <c r="AI322" s="149">
        <f>O322*('Other inputs'!$C$6/'Other inputs'!$C$5)</f>
        <v>6.5913879300087537</v>
      </c>
      <c r="AJ322" s="149">
        <f>P322*('Other inputs'!$C$6/'Other inputs'!$C$5)</f>
        <v>0</v>
      </c>
      <c r="AK322" s="149">
        <f>Q322*('Other inputs'!$C$6/'Other inputs'!$C$5)</f>
        <v>0</v>
      </c>
      <c r="AL322" s="188">
        <f>R322*('Other inputs'!$C$6/'Other inputs'!$C$5)</f>
        <v>0</v>
      </c>
      <c r="AM322" s="156">
        <f t="shared" si="60"/>
        <v>31.242032927637158</v>
      </c>
      <c r="AN322" s="149">
        <f t="shared" si="61"/>
        <v>5.3859411271108781</v>
      </c>
      <c r="AO322" s="149">
        <f t="shared" si="62"/>
        <v>0</v>
      </c>
      <c r="AP322" s="149">
        <f t="shared" si="63"/>
        <v>0</v>
      </c>
      <c r="AQ322" s="188">
        <f t="shared" si="64"/>
        <v>0</v>
      </c>
      <c r="AR322" s="149"/>
      <c r="AS322" s="156">
        <f>IF(D322=$C$171,'Other inputs'!$C$12/1000000,SUM(AC322:AG322))</f>
        <v>4.3374333097718889</v>
      </c>
      <c r="AT322" s="200">
        <f>IF(D322=$C$171,$Z$171*('Other inputs'!$C$6/'Other inputs'!$C$5),SUM(AH322:AL322))</f>
        <v>32.290540744976148</v>
      </c>
      <c r="AU322" s="210">
        <f t="shared" si="65"/>
        <v>36.627974054748037</v>
      </c>
      <c r="AV322" s="214"/>
      <c r="AW322" s="199">
        <f>IF($G322=1,0,AC322*('Other inputs'!$F$6/'Other inputs'!$F$5))</f>
        <v>5.5735319842605646</v>
      </c>
      <c r="AX322" s="200">
        <f>IF($G322=1,0,AD322*('Other inputs'!$F$6/'Other inputs'!$F$5))</f>
        <v>-1.212112868167357</v>
      </c>
      <c r="AY322" s="200">
        <f>IF($G322=1,0,AE322*('Other inputs'!$F$6/'Other inputs'!$F$5))</f>
        <v>0</v>
      </c>
      <c r="AZ322" s="200">
        <f>IF($G322=1,0,AF322*('Other inputs'!$F$6/'Other inputs'!$F$5))</f>
        <v>0</v>
      </c>
      <c r="BA322" s="200">
        <f>IF($G322=1,0,AG322*('Other inputs'!$F$6/'Other inputs'!$F$5))</f>
        <v>0</v>
      </c>
      <c r="BB322" s="199">
        <f>IF($G322=1,0,AH322*('Other inputs'!$C$7/'Other inputs'!$C$6))</f>
        <v>25.699152814967395</v>
      </c>
      <c r="BC322" s="200">
        <f>IF($G322=1,0,AI322*('Other inputs'!$C$7/'Other inputs'!$C$6))</f>
        <v>6.5913879300087537</v>
      </c>
      <c r="BD322" s="200">
        <f>IF($G322=1,0,AJ322*('Other inputs'!$C$7/'Other inputs'!$C$6))</f>
        <v>0</v>
      </c>
      <c r="BE322" s="200">
        <f>IF($G322=1,0,AK322*('Other inputs'!$C$7/'Other inputs'!$C$6))</f>
        <v>0</v>
      </c>
      <c r="BF322" s="200">
        <f>IF($G322=1,0,AL322*('Other inputs'!$C$7/'Other inputs'!$C$6))</f>
        <v>0</v>
      </c>
      <c r="BG322" s="199">
        <f t="shared" si="66"/>
        <v>31.27268479922796</v>
      </c>
      <c r="BH322" s="200">
        <f t="shared" si="67"/>
        <v>5.3792750618413967</v>
      </c>
      <c r="BI322" s="200">
        <f t="shared" si="68"/>
        <v>0</v>
      </c>
      <c r="BJ322" s="200">
        <f t="shared" si="69"/>
        <v>0</v>
      </c>
      <c r="BK322" s="210">
        <f t="shared" si="70"/>
        <v>0</v>
      </c>
      <c r="BL322" s="200"/>
      <c r="BM322" s="199">
        <f>IF(D322=C$171,'Other inputs'!$C$13/1000000,SUM(AW322:BA322))</f>
        <v>4.3614191160932076</v>
      </c>
      <c r="BN322" s="200">
        <f>IF(B322=$B$171,$AT$171*('Other inputs'!$C$7/'Other inputs'!$C$6),SUM(BB322:BF322))</f>
        <v>32.290540744976148</v>
      </c>
      <c r="BO322" s="188">
        <f t="shared" si="71"/>
        <v>36.651959861069358</v>
      </c>
    </row>
    <row r="323" spans="2:67">
      <c r="B323" s="121" t="str">
        <f>'KI 2019-20'!B324</f>
        <v>E4208</v>
      </c>
      <c r="C323" s="160" t="str">
        <f t="shared" si="58"/>
        <v>E4208</v>
      </c>
      <c r="D323" s="160" t="str">
        <f t="shared" si="59"/>
        <v>E4208</v>
      </c>
      <c r="E323" t="str">
        <f>INDEX('KI 2019-20'!D$9:D$383,MATCH($B323,'KI 2019-20'!$B$9:$B$383,0))</f>
        <v>MD</v>
      </c>
      <c r="F323" t="str">
        <f>INDEX('KI 2019-20'!E$9:E$383,MATCH($B323,'KI 2019-20'!$B$9:$B$383,0))</f>
        <v>P1701</v>
      </c>
      <c r="G323" s="119">
        <v>0</v>
      </c>
      <c r="H323" s="120" t="str">
        <f>INDEX('KI 2019-20'!F$9:F$383,MATCH($B323,'KI 2019-20'!$B$9:$B$383,0))</f>
        <v>Tameside</v>
      </c>
      <c r="I323" s="154">
        <f>_xlfn.IFNA(IF($B323=$B$382,0,INDEX('I.Supplementary 2019-20'!N$8:N$191,MATCH($B323,'I.Supplementary 2019-20'!$B$8:$B$191,0))),INDEX('KI 2019-20'!N$9:N$383,MATCH($B323,'KI 2019-20'!$B$9:$B$383,0)))</f>
        <v>12.894446952950515</v>
      </c>
      <c r="J323" s="153">
        <f>_xlfn.IFNA(IF($B323=$B$382,0,INDEX('I.Supplementary 2019-20'!O$8:O$191,MATCH($B323,'I.Supplementary 2019-20'!$B$8:$B$191,0))),INDEX('KI 2019-20'!O$9:O$383,MATCH($B323,'KI 2019-20'!$B$9:$B$383,0)))</f>
        <v>0.34273518770505862</v>
      </c>
      <c r="K323" s="153">
        <f>_xlfn.IFNA(IF($B323=$B$382,0,INDEX('I.Supplementary 2019-20'!P$8:P$191,MATCH($B323,'I.Supplementary 2019-20'!$B$8:$B$191,0))),INDEX('KI 2019-20'!P$9:P$383,MATCH($B323,'KI 2019-20'!$B$9:$B$383,0)))</f>
        <v>0</v>
      </c>
      <c r="L323" s="153">
        <f>_xlfn.IFNA(IF($B323=$B$382,0,INDEX('I.Supplementary 2019-20'!Q$8:Q$191,MATCH($B323,'I.Supplementary 2019-20'!$B$8:$B$191,0))),INDEX('KI 2019-20'!Q$9:Q$383,MATCH($B323,'KI 2019-20'!$B$9:$B$383,0)))</f>
        <v>0</v>
      </c>
      <c r="M323" s="155">
        <f>_xlfn.IFNA(IF($B323=$B$382,0,INDEX('I.Supplementary 2019-20'!R$8:R$191,MATCH($B323,'I.Supplementary 2019-20'!$B$8:$B$191,0))),INDEX('KI 2019-20'!R$9:R$383,MATCH($B323,'KI 2019-20'!$B$9:$B$383,0)))</f>
        <v>0</v>
      </c>
      <c r="N323" s="153">
        <f>_xlfn.IFNA(IF($B323=$B$382,0,INDEX('I.Supplementary 2019-20'!S$8:S$191,MATCH($B323,'I.Supplementary 2019-20'!$B$8:$B$191,0))),INDEX('KI 2019-20'!S$9:S$383,MATCH($B323,'KI 2019-20'!$B$9:$B$383,0)))</f>
        <v>47.307783899485386</v>
      </c>
      <c r="O323" s="153">
        <f>_xlfn.IFNA(IF($B323=$B$382,0,INDEX('I.Supplementary 2019-20'!T$8:T$191,MATCH($B323,'I.Supplementary 2019-20'!$B$8:$B$191,0))),INDEX('KI 2019-20'!T$9:T$383,MATCH($B323,'KI 2019-20'!$B$9:$B$383,0)))</f>
        <v>8.0877954292310044</v>
      </c>
      <c r="P323" s="153">
        <f>_xlfn.IFNA(IF($B323=$B$382,0,INDEX('I.Supplementary 2019-20'!U$8:U$191,MATCH($B323,'I.Supplementary 2019-20'!$B$8:$B$191,0))),INDEX('KI 2019-20'!U$9:U$383,MATCH($B323,'KI 2019-20'!$B$9:$B$383,0)))</f>
        <v>0</v>
      </c>
      <c r="Q323" s="153">
        <f>_xlfn.IFNA(IF($B323=$B$382,0,INDEX('I.Supplementary 2019-20'!V$8:V$191,MATCH($B323,'I.Supplementary 2019-20'!$B$8:$B$191,0))),INDEX('KI 2019-20'!V$9:V$383,MATCH($B323,'KI 2019-20'!$B$9:$B$383,0)))</f>
        <v>0</v>
      </c>
      <c r="R323" s="155">
        <f>_xlfn.IFNA(IF($B323=$B$382,0,INDEX('I.Supplementary 2019-20'!W$8:W$191,MATCH($B323,'I.Supplementary 2019-20'!$B$8:$B$191,0))),INDEX('KI 2019-20'!W$9:W$383,MATCH($B323,'KI 2019-20'!$B$9:$B$383,0)))</f>
        <v>0</v>
      </c>
      <c r="S323" s="153">
        <f>_xlfn.IFNA(IF($B323=$B$382,0,INDEX('I.Supplementary 2019-20'!X$8:X$191,MATCH($B323,'I.Supplementary 2019-20'!$B$8:$B$191,0))),INDEX('KI 2019-20'!X$9:X$383,MATCH($B323,'KI 2019-20'!$B$9:$B$383,0)))</f>
        <v>60.202230852435903</v>
      </c>
      <c r="T323" s="153">
        <f>_xlfn.IFNA(IF($B323=$B$382,0,INDEX('I.Supplementary 2019-20'!Y$8:Y$191,MATCH($B323,'I.Supplementary 2019-20'!$B$8:$B$191,0))),INDEX('KI 2019-20'!Y$9:Y$383,MATCH($B323,'KI 2019-20'!$B$9:$B$383,0)))</f>
        <v>8.4305306169360623</v>
      </c>
      <c r="U323" s="153">
        <f>_xlfn.IFNA(IF($B323=$B$382,0,INDEX('I.Supplementary 2019-20'!Z$8:Z$191,MATCH($B323,'I.Supplementary 2019-20'!$B$8:$B$191,0))),INDEX('KI 2019-20'!Z$9:Z$383,MATCH($B323,'KI 2019-20'!$B$9:$B$383,0)))</f>
        <v>0</v>
      </c>
      <c r="V323" s="153">
        <f>_xlfn.IFNA(IF($B323=$B$382,0,INDEX('I.Supplementary 2019-20'!AA$8:AA$191,MATCH($B323,'I.Supplementary 2019-20'!$B$8:$B$191,0))),INDEX('KI 2019-20'!AA$9:AA$383,MATCH($B323,'KI 2019-20'!$B$9:$B$383,0)))</f>
        <v>0</v>
      </c>
      <c r="W323" s="155">
        <f>_xlfn.IFNA(IF($B323=$B$382,0,INDEX('I.Supplementary 2019-20'!AB$8:AB$191,MATCH($B323,'I.Supplementary 2019-20'!$B$8:$B$191,0))),INDEX('KI 2019-20'!AB$9:AB$383,MATCH($B323,'KI 2019-20'!$B$9:$B$383,0)))</f>
        <v>0</v>
      </c>
      <c r="Y323" s="154">
        <f>_xlfn.IFNA(IF($B323=$B$382,0,INDEX('I.Supplementary 2019-20'!$I$8:$I$191,MATCH($B323,'I.Supplementary 2019-20'!$B$8:$B$191,0))),INDEX('KI 2019-20'!$I$9:$I$383,MATCH($B323,'KI 2019-20'!$B$9:$B$383,0)))</f>
        <v>13.237182140655573</v>
      </c>
      <c r="Z323" s="153">
        <f>_xlfn.IFNA(IF($B323=$B$382,0,INDEX('I.Supplementary 2019-20'!$J$8:$J$191,MATCH($B323,'I.Supplementary 2019-20'!$B$8:$B$191,0))),INDEX('KI 2019-20'!$J$9:$J$383,MATCH($B323,'KI 2019-20'!$B$9:$B$383,0)))</f>
        <v>55.395579328716387</v>
      </c>
      <c r="AA323" s="155">
        <f>_xlfn.IFNA(IF($B323=$B$382,0,INDEX('I.Supplementary 2019-20'!$H$8:$H$191,MATCH($B323,'I.Supplementary 2019-20'!$B$8:$B$191,0))),INDEX('KI 2019-20'!$H$9:$H$383,MATCH($B323,'KI 2019-20'!$B$9:$B$383,0)))</f>
        <v>68.632761469371957</v>
      </c>
      <c r="AC323" s="156">
        <f>I323*('Other inputs'!$C$6/'Other inputs'!$C$5)</f>
        <v>13.104539774994516</v>
      </c>
      <c r="AD323" s="149">
        <f>IF(B323=$B$35,J323*('Other inputs'!$C$6/'Other inputs'!$C$5)-('Other inputs'!$C$18/1000000),J323*('Other inputs'!$C$6/'Other inputs'!$C$5))</f>
        <v>0.34831946774913292</v>
      </c>
      <c r="AE323" s="149">
        <f>K323*('Other inputs'!$C$6/'Other inputs'!$C$5)</f>
        <v>0</v>
      </c>
      <c r="AF323" s="149">
        <f>L323*('Other inputs'!$C$6/'Other inputs'!$C$5)</f>
        <v>0</v>
      </c>
      <c r="AG323" s="188">
        <f>M323*('Other inputs'!$C$6/'Other inputs'!$C$5)</f>
        <v>0</v>
      </c>
      <c r="AH323" s="149">
        <f>N323*('Other inputs'!$C$6/'Other inputs'!$C$5)</f>
        <v>48.078582822491263</v>
      </c>
      <c r="AI323" s="149">
        <f>O323*('Other inputs'!$C$6/'Other inputs'!$C$5)</f>
        <v>8.2195721368355823</v>
      </c>
      <c r="AJ323" s="149">
        <f>P323*('Other inputs'!$C$6/'Other inputs'!$C$5)</f>
        <v>0</v>
      </c>
      <c r="AK323" s="149">
        <f>Q323*('Other inputs'!$C$6/'Other inputs'!$C$5)</f>
        <v>0</v>
      </c>
      <c r="AL323" s="188">
        <f>R323*('Other inputs'!$C$6/'Other inputs'!$C$5)</f>
        <v>0</v>
      </c>
      <c r="AM323" s="156">
        <f t="shared" si="60"/>
        <v>61.183122597485777</v>
      </c>
      <c r="AN323" s="149">
        <f t="shared" si="61"/>
        <v>8.567891604584716</v>
      </c>
      <c r="AO323" s="149">
        <f t="shared" si="62"/>
        <v>0</v>
      </c>
      <c r="AP323" s="149">
        <f t="shared" si="63"/>
        <v>0</v>
      </c>
      <c r="AQ323" s="188">
        <f t="shared" si="64"/>
        <v>0</v>
      </c>
      <c r="AR323" s="149"/>
      <c r="AS323" s="156">
        <f>IF(D323=$C$171,'Other inputs'!$C$12/1000000,SUM(AC323:AG323))</f>
        <v>13.452859242743649</v>
      </c>
      <c r="AT323" s="200">
        <f>IF(D323=$C$171,$Z$171*('Other inputs'!$C$6/'Other inputs'!$C$5),SUM(AH323:AL323))</f>
        <v>56.298154959326844</v>
      </c>
      <c r="AU323" s="210">
        <f t="shared" si="65"/>
        <v>69.751014202070493</v>
      </c>
      <c r="AV323" s="214"/>
      <c r="AW323" s="199">
        <f>IF($G323=1,0,AC323*('Other inputs'!$F$6/'Other inputs'!$F$5))</f>
        <v>13.177007276054391</v>
      </c>
      <c r="AX323" s="200">
        <f>IF($G323=1,0,AD323*('Other inputs'!$F$6/'Other inputs'!$F$5))</f>
        <v>0.35024565835419719</v>
      </c>
      <c r="AY323" s="200">
        <f>IF($G323=1,0,AE323*('Other inputs'!$F$6/'Other inputs'!$F$5))</f>
        <v>0</v>
      </c>
      <c r="AZ323" s="200">
        <f>IF($G323=1,0,AF323*('Other inputs'!$F$6/'Other inputs'!$F$5))</f>
        <v>0</v>
      </c>
      <c r="BA323" s="200">
        <f>IF($G323=1,0,AG323*('Other inputs'!$F$6/'Other inputs'!$F$5))</f>
        <v>0</v>
      </c>
      <c r="BB323" s="199">
        <f>IF($G323=1,0,AH323*('Other inputs'!$C$7/'Other inputs'!$C$6))</f>
        <v>48.078582822491263</v>
      </c>
      <c r="BC323" s="200">
        <f>IF($G323=1,0,AI323*('Other inputs'!$C$7/'Other inputs'!$C$6))</f>
        <v>8.2195721368355823</v>
      </c>
      <c r="BD323" s="200">
        <f>IF($G323=1,0,AJ323*('Other inputs'!$C$7/'Other inputs'!$C$6))</f>
        <v>0</v>
      </c>
      <c r="BE323" s="200">
        <f>IF($G323=1,0,AK323*('Other inputs'!$C$7/'Other inputs'!$C$6))</f>
        <v>0</v>
      </c>
      <c r="BF323" s="200">
        <f>IF($G323=1,0,AL323*('Other inputs'!$C$7/'Other inputs'!$C$6))</f>
        <v>0</v>
      </c>
      <c r="BG323" s="199">
        <f t="shared" si="66"/>
        <v>61.255590098545653</v>
      </c>
      <c r="BH323" s="200">
        <f t="shared" si="67"/>
        <v>8.5698177951897794</v>
      </c>
      <c r="BI323" s="200">
        <f t="shared" si="68"/>
        <v>0</v>
      </c>
      <c r="BJ323" s="200">
        <f t="shared" si="69"/>
        <v>0</v>
      </c>
      <c r="BK323" s="210">
        <f t="shared" si="70"/>
        <v>0</v>
      </c>
      <c r="BL323" s="200"/>
      <c r="BM323" s="199">
        <f>IF(D323=C$171,'Other inputs'!$C$13/1000000,SUM(AW323:BA323))</f>
        <v>13.527252934408589</v>
      </c>
      <c r="BN323" s="200">
        <f>IF(B323=$B$171,$AT$171*('Other inputs'!$C$7/'Other inputs'!$C$6),SUM(BB323:BF323))</f>
        <v>56.298154959326844</v>
      </c>
      <c r="BO323" s="188">
        <f t="shared" si="71"/>
        <v>69.825407893735431</v>
      </c>
    </row>
    <row r="324" spans="2:67">
      <c r="B324" s="121" t="str">
        <f>'KI 2019-20'!B325</f>
        <v>E3439</v>
      </c>
      <c r="C324" s="160" t="str">
        <f t="shared" si="58"/>
        <v>E3439</v>
      </c>
      <c r="D324" s="160" t="str">
        <f t="shared" si="59"/>
        <v>E3439</v>
      </c>
      <c r="E324" t="str">
        <f>INDEX('KI 2019-20'!D$9:D$383,MATCH($B324,'KI 2019-20'!$B$9:$B$383,0))</f>
        <v>SD</v>
      </c>
      <c r="F324" t="str">
        <f>INDEX('KI 2019-20'!E$9:E$383,MATCH($B324,'KI 2019-20'!$B$9:$B$383,0))</f>
        <v>P1902</v>
      </c>
      <c r="G324" s="119">
        <v>0</v>
      </c>
      <c r="H324" s="120" t="str">
        <f>INDEX('KI 2019-20'!F$9:F$383,MATCH($B324,'KI 2019-20'!$B$9:$B$383,0))</f>
        <v>Tamworth</v>
      </c>
      <c r="I324" s="154">
        <f>_xlfn.IFNA(IF($B324=$B$382,0,INDEX('I.Supplementary 2019-20'!N$8:N$191,MATCH($B324,'I.Supplementary 2019-20'!$B$8:$B$191,0))),INDEX('KI 2019-20'!N$9:N$383,MATCH($B324,'KI 2019-20'!$B$9:$B$383,0)))</f>
        <v>0</v>
      </c>
      <c r="J324" s="153">
        <f>_xlfn.IFNA(IF($B324=$B$382,0,INDEX('I.Supplementary 2019-20'!O$8:O$191,MATCH($B324,'I.Supplementary 2019-20'!$B$8:$B$191,0))),INDEX('KI 2019-20'!O$9:O$383,MATCH($B324,'KI 2019-20'!$B$9:$B$383,0)))</f>
        <v>0.18452885133156552</v>
      </c>
      <c r="K324" s="153">
        <f>_xlfn.IFNA(IF($B324=$B$382,0,INDEX('I.Supplementary 2019-20'!P$8:P$191,MATCH($B324,'I.Supplementary 2019-20'!$B$8:$B$191,0))),INDEX('KI 2019-20'!P$9:P$383,MATCH($B324,'KI 2019-20'!$B$9:$B$383,0)))</f>
        <v>0</v>
      </c>
      <c r="L324" s="153">
        <f>_xlfn.IFNA(IF($B324=$B$382,0,INDEX('I.Supplementary 2019-20'!Q$8:Q$191,MATCH($B324,'I.Supplementary 2019-20'!$B$8:$B$191,0))),INDEX('KI 2019-20'!Q$9:Q$383,MATCH($B324,'KI 2019-20'!$B$9:$B$383,0)))</f>
        <v>0</v>
      </c>
      <c r="M324" s="155">
        <f>_xlfn.IFNA(IF($B324=$B$382,0,INDEX('I.Supplementary 2019-20'!R$8:R$191,MATCH($B324,'I.Supplementary 2019-20'!$B$8:$B$191,0))),INDEX('KI 2019-20'!R$9:R$383,MATCH($B324,'KI 2019-20'!$B$9:$B$383,0)))</f>
        <v>0</v>
      </c>
      <c r="N324" s="153">
        <f>_xlfn.IFNA(IF($B324=$B$382,0,INDEX('I.Supplementary 2019-20'!S$8:S$191,MATCH($B324,'I.Supplementary 2019-20'!$B$8:$B$191,0))),INDEX('KI 2019-20'!S$9:S$383,MATCH($B324,'KI 2019-20'!$B$9:$B$383,0)))</f>
        <v>0</v>
      </c>
      <c r="O324" s="153">
        <f>_xlfn.IFNA(IF($B324=$B$382,0,INDEX('I.Supplementary 2019-20'!T$8:T$191,MATCH($B324,'I.Supplementary 2019-20'!$B$8:$B$191,0))),INDEX('KI 2019-20'!T$9:T$383,MATCH($B324,'KI 2019-20'!$B$9:$B$383,0)))</f>
        <v>2.3010150892066936</v>
      </c>
      <c r="P324" s="153">
        <f>_xlfn.IFNA(IF($B324=$B$382,0,INDEX('I.Supplementary 2019-20'!U$8:U$191,MATCH($B324,'I.Supplementary 2019-20'!$B$8:$B$191,0))),INDEX('KI 2019-20'!U$9:U$383,MATCH($B324,'KI 2019-20'!$B$9:$B$383,0)))</f>
        <v>0</v>
      </c>
      <c r="Q324" s="153">
        <f>_xlfn.IFNA(IF($B324=$B$382,0,INDEX('I.Supplementary 2019-20'!V$8:V$191,MATCH($B324,'I.Supplementary 2019-20'!$B$8:$B$191,0))),INDEX('KI 2019-20'!V$9:V$383,MATCH($B324,'KI 2019-20'!$B$9:$B$383,0)))</f>
        <v>0</v>
      </c>
      <c r="R324" s="155">
        <f>_xlfn.IFNA(IF($B324=$B$382,0,INDEX('I.Supplementary 2019-20'!W$8:W$191,MATCH($B324,'I.Supplementary 2019-20'!$B$8:$B$191,0))),INDEX('KI 2019-20'!W$9:W$383,MATCH($B324,'KI 2019-20'!$B$9:$B$383,0)))</f>
        <v>0</v>
      </c>
      <c r="S324" s="153">
        <f>_xlfn.IFNA(IF($B324=$B$382,0,INDEX('I.Supplementary 2019-20'!X$8:X$191,MATCH($B324,'I.Supplementary 2019-20'!$B$8:$B$191,0))),INDEX('KI 2019-20'!X$9:X$383,MATCH($B324,'KI 2019-20'!$B$9:$B$383,0)))</f>
        <v>0</v>
      </c>
      <c r="T324" s="153">
        <f>_xlfn.IFNA(IF($B324=$B$382,0,INDEX('I.Supplementary 2019-20'!Y$8:Y$191,MATCH($B324,'I.Supplementary 2019-20'!$B$8:$B$191,0))),INDEX('KI 2019-20'!Y$9:Y$383,MATCH($B324,'KI 2019-20'!$B$9:$B$383,0)))</f>
        <v>2.4855439405382591</v>
      </c>
      <c r="U324" s="153">
        <f>_xlfn.IFNA(IF($B324=$B$382,0,INDEX('I.Supplementary 2019-20'!Z$8:Z$191,MATCH($B324,'I.Supplementary 2019-20'!$B$8:$B$191,0))),INDEX('KI 2019-20'!Z$9:Z$383,MATCH($B324,'KI 2019-20'!$B$9:$B$383,0)))</f>
        <v>0</v>
      </c>
      <c r="V324" s="153">
        <f>_xlfn.IFNA(IF($B324=$B$382,0,INDEX('I.Supplementary 2019-20'!AA$8:AA$191,MATCH($B324,'I.Supplementary 2019-20'!$B$8:$B$191,0))),INDEX('KI 2019-20'!AA$9:AA$383,MATCH($B324,'KI 2019-20'!$B$9:$B$383,0)))</f>
        <v>0</v>
      </c>
      <c r="W324" s="155">
        <f>_xlfn.IFNA(IF($B324=$B$382,0,INDEX('I.Supplementary 2019-20'!AB$8:AB$191,MATCH($B324,'I.Supplementary 2019-20'!$B$8:$B$191,0))),INDEX('KI 2019-20'!AB$9:AB$383,MATCH($B324,'KI 2019-20'!$B$9:$B$383,0)))</f>
        <v>0</v>
      </c>
      <c r="Y324" s="154">
        <f>_xlfn.IFNA(IF($B324=$B$382,0,INDEX('I.Supplementary 2019-20'!$I$8:$I$191,MATCH($B324,'I.Supplementary 2019-20'!$B$8:$B$191,0))),INDEX('KI 2019-20'!$I$9:$I$383,MATCH($B324,'KI 2019-20'!$B$9:$B$383,0)))</f>
        <v>0.18452885133156552</v>
      </c>
      <c r="Z324" s="153">
        <f>_xlfn.IFNA(IF($B324=$B$382,0,INDEX('I.Supplementary 2019-20'!$J$8:$J$191,MATCH($B324,'I.Supplementary 2019-20'!$B$8:$B$191,0))),INDEX('KI 2019-20'!$J$9:$J$383,MATCH($B324,'KI 2019-20'!$B$9:$B$383,0)))</f>
        <v>2.3010150892066936</v>
      </c>
      <c r="AA324" s="155">
        <f>_xlfn.IFNA(IF($B324=$B$382,0,INDEX('I.Supplementary 2019-20'!$H$8:$H$191,MATCH($B324,'I.Supplementary 2019-20'!$B$8:$B$191,0))),INDEX('KI 2019-20'!$H$9:$H$383,MATCH($B324,'KI 2019-20'!$B$9:$B$383,0)))</f>
        <v>2.4855439405382591</v>
      </c>
      <c r="AC324" s="156">
        <f>I324*('Other inputs'!$C$6/'Other inputs'!$C$5)</f>
        <v>0</v>
      </c>
      <c r="AD324" s="149">
        <f>IF(B324=$B$35,J324*('Other inputs'!$C$6/'Other inputs'!$C$5)-('Other inputs'!$C$18/1000000),J324*('Other inputs'!$C$6/'Other inputs'!$C$5))</f>
        <v>0.18753543139399428</v>
      </c>
      <c r="AE324" s="149">
        <f>K324*('Other inputs'!$C$6/'Other inputs'!$C$5)</f>
        <v>0</v>
      </c>
      <c r="AF324" s="149">
        <f>L324*('Other inputs'!$C$6/'Other inputs'!$C$5)</f>
        <v>0</v>
      </c>
      <c r="AG324" s="188">
        <f>M324*('Other inputs'!$C$6/'Other inputs'!$C$5)</f>
        <v>0</v>
      </c>
      <c r="AH324" s="149">
        <f>N324*('Other inputs'!$C$6/'Other inputs'!$C$5)</f>
        <v>0</v>
      </c>
      <c r="AI324" s="149">
        <f>O324*('Other inputs'!$C$6/'Other inputs'!$C$5)</f>
        <v>2.3385061700898984</v>
      </c>
      <c r="AJ324" s="149">
        <f>P324*('Other inputs'!$C$6/'Other inputs'!$C$5)</f>
        <v>0</v>
      </c>
      <c r="AK324" s="149">
        <f>Q324*('Other inputs'!$C$6/'Other inputs'!$C$5)</f>
        <v>0</v>
      </c>
      <c r="AL324" s="188">
        <f>R324*('Other inputs'!$C$6/'Other inputs'!$C$5)</f>
        <v>0</v>
      </c>
      <c r="AM324" s="156">
        <f t="shared" si="60"/>
        <v>0</v>
      </c>
      <c r="AN324" s="149">
        <f t="shared" si="61"/>
        <v>2.5260416014838927</v>
      </c>
      <c r="AO324" s="149">
        <f t="shared" si="62"/>
        <v>0</v>
      </c>
      <c r="AP324" s="149">
        <f t="shared" si="63"/>
        <v>0</v>
      </c>
      <c r="AQ324" s="188">
        <f t="shared" si="64"/>
        <v>0</v>
      </c>
      <c r="AR324" s="149"/>
      <c r="AS324" s="156">
        <f>IF(D324=$C$171,'Other inputs'!$C$12/1000000,SUM(AC324:AG324))</f>
        <v>0.18753543139399428</v>
      </c>
      <c r="AT324" s="200">
        <f>IF(D324=$C$171,$Z$171*('Other inputs'!$C$6/'Other inputs'!$C$5),SUM(AH324:AL324))</f>
        <v>2.3385061700898984</v>
      </c>
      <c r="AU324" s="210">
        <f t="shared" si="65"/>
        <v>2.5260416014838927</v>
      </c>
      <c r="AV324" s="214"/>
      <c r="AW324" s="199">
        <f>IF($G324=1,0,AC324*('Other inputs'!$F$6/'Other inputs'!$F$5))</f>
        <v>0</v>
      </c>
      <c r="AX324" s="200">
        <f>IF($G324=1,0,AD324*('Other inputs'!$F$6/'Other inputs'!$F$5))</f>
        <v>0.18857249368741727</v>
      </c>
      <c r="AY324" s="200">
        <f>IF($G324=1,0,AE324*('Other inputs'!$F$6/'Other inputs'!$F$5))</f>
        <v>0</v>
      </c>
      <c r="AZ324" s="200">
        <f>IF($G324=1,0,AF324*('Other inputs'!$F$6/'Other inputs'!$F$5))</f>
        <v>0</v>
      </c>
      <c r="BA324" s="200">
        <f>IF($G324=1,0,AG324*('Other inputs'!$F$6/'Other inputs'!$F$5))</f>
        <v>0</v>
      </c>
      <c r="BB324" s="199">
        <f>IF($G324=1,0,AH324*('Other inputs'!$C$7/'Other inputs'!$C$6))</f>
        <v>0</v>
      </c>
      <c r="BC324" s="200">
        <f>IF($G324=1,0,AI324*('Other inputs'!$C$7/'Other inputs'!$C$6))</f>
        <v>2.3385061700898984</v>
      </c>
      <c r="BD324" s="200">
        <f>IF($G324=1,0,AJ324*('Other inputs'!$C$7/'Other inputs'!$C$6))</f>
        <v>0</v>
      </c>
      <c r="BE324" s="200">
        <f>IF($G324=1,0,AK324*('Other inputs'!$C$7/'Other inputs'!$C$6))</f>
        <v>0</v>
      </c>
      <c r="BF324" s="200">
        <f>IF($G324=1,0,AL324*('Other inputs'!$C$7/'Other inputs'!$C$6))</f>
        <v>0</v>
      </c>
      <c r="BG324" s="199">
        <f t="shared" si="66"/>
        <v>0</v>
      </c>
      <c r="BH324" s="200">
        <f t="shared" si="67"/>
        <v>2.5270786637773157</v>
      </c>
      <c r="BI324" s="200">
        <f t="shared" si="68"/>
        <v>0</v>
      </c>
      <c r="BJ324" s="200">
        <f t="shared" si="69"/>
        <v>0</v>
      </c>
      <c r="BK324" s="210">
        <f t="shared" si="70"/>
        <v>0</v>
      </c>
      <c r="BL324" s="200"/>
      <c r="BM324" s="199">
        <f>IF(D324=C$171,'Other inputs'!$C$13/1000000,SUM(AW324:BA324))</f>
        <v>0.18857249368741727</v>
      </c>
      <c r="BN324" s="200">
        <f>IF(B324=$B$171,$AT$171*('Other inputs'!$C$7/'Other inputs'!$C$6),SUM(BB324:BF324))</f>
        <v>2.3385061700898984</v>
      </c>
      <c r="BO324" s="188">
        <f t="shared" si="71"/>
        <v>2.5270786637773157</v>
      </c>
    </row>
    <row r="325" spans="2:67">
      <c r="B325" s="121" t="str">
        <f>'KI 2019-20'!B326</f>
        <v>E3639</v>
      </c>
      <c r="C325" s="160" t="str">
        <f t="shared" si="58"/>
        <v>E3639</v>
      </c>
      <c r="D325" s="160" t="str">
        <f t="shared" si="59"/>
        <v>E3639</v>
      </c>
      <c r="E325" t="str">
        <f>INDEX('KI 2019-20'!D$9:D$383,MATCH($B325,'KI 2019-20'!$B$9:$B$383,0))</f>
        <v>SD</v>
      </c>
      <c r="F325">
        <f>INDEX('KI 2019-20'!E$9:E$383,MATCH($B325,'KI 2019-20'!$B$9:$B$383,0))</f>
        <v>0</v>
      </c>
      <c r="G325" s="119">
        <v>0</v>
      </c>
      <c r="H325" s="120" t="str">
        <f>INDEX('KI 2019-20'!F$9:F$383,MATCH($B325,'KI 2019-20'!$B$9:$B$383,0))</f>
        <v>Tandridge</v>
      </c>
      <c r="I325" s="154">
        <f>_xlfn.IFNA(IF($B325=$B$382,0,INDEX('I.Supplementary 2019-20'!N$8:N$191,MATCH($B325,'I.Supplementary 2019-20'!$B$8:$B$191,0))),INDEX('KI 2019-20'!N$9:N$383,MATCH($B325,'KI 2019-20'!$B$9:$B$383,0)))</f>
        <v>0</v>
      </c>
      <c r="J325" s="153">
        <f>_xlfn.IFNA(IF($B325=$B$382,0,INDEX('I.Supplementary 2019-20'!O$8:O$191,MATCH($B325,'I.Supplementary 2019-20'!$B$8:$B$191,0))),INDEX('KI 2019-20'!O$9:O$383,MATCH($B325,'KI 2019-20'!$B$9:$B$383,0)))</f>
        <v>0</v>
      </c>
      <c r="K325" s="153">
        <f>_xlfn.IFNA(IF($B325=$B$382,0,INDEX('I.Supplementary 2019-20'!P$8:P$191,MATCH($B325,'I.Supplementary 2019-20'!$B$8:$B$191,0))),INDEX('KI 2019-20'!P$9:P$383,MATCH($B325,'KI 2019-20'!$B$9:$B$383,0)))</f>
        <v>0</v>
      </c>
      <c r="L325" s="153">
        <f>_xlfn.IFNA(IF($B325=$B$382,0,INDEX('I.Supplementary 2019-20'!Q$8:Q$191,MATCH($B325,'I.Supplementary 2019-20'!$B$8:$B$191,0))),INDEX('KI 2019-20'!Q$9:Q$383,MATCH($B325,'KI 2019-20'!$B$9:$B$383,0)))</f>
        <v>0</v>
      </c>
      <c r="M325" s="155">
        <f>_xlfn.IFNA(IF($B325=$B$382,0,INDEX('I.Supplementary 2019-20'!R$8:R$191,MATCH($B325,'I.Supplementary 2019-20'!$B$8:$B$191,0))),INDEX('KI 2019-20'!R$9:R$383,MATCH($B325,'KI 2019-20'!$B$9:$B$383,0)))</f>
        <v>0</v>
      </c>
      <c r="N325" s="153">
        <f>_xlfn.IFNA(IF($B325=$B$382,0,INDEX('I.Supplementary 2019-20'!S$8:S$191,MATCH($B325,'I.Supplementary 2019-20'!$B$8:$B$191,0))),INDEX('KI 2019-20'!S$9:S$383,MATCH($B325,'KI 2019-20'!$B$9:$B$383,0)))</f>
        <v>0</v>
      </c>
      <c r="O325" s="153">
        <f>_xlfn.IFNA(IF($B325=$B$382,0,INDEX('I.Supplementary 2019-20'!T$8:T$191,MATCH($B325,'I.Supplementary 2019-20'!$B$8:$B$191,0))),INDEX('KI 2019-20'!T$9:T$383,MATCH($B325,'KI 2019-20'!$B$9:$B$383,0)))</f>
        <v>1.435767209527596</v>
      </c>
      <c r="P325" s="153">
        <f>_xlfn.IFNA(IF($B325=$B$382,0,INDEX('I.Supplementary 2019-20'!U$8:U$191,MATCH($B325,'I.Supplementary 2019-20'!$B$8:$B$191,0))),INDEX('KI 2019-20'!U$9:U$383,MATCH($B325,'KI 2019-20'!$B$9:$B$383,0)))</f>
        <v>0</v>
      </c>
      <c r="Q325" s="153">
        <f>_xlfn.IFNA(IF($B325=$B$382,0,INDEX('I.Supplementary 2019-20'!V$8:V$191,MATCH($B325,'I.Supplementary 2019-20'!$B$8:$B$191,0))),INDEX('KI 2019-20'!V$9:V$383,MATCH($B325,'KI 2019-20'!$B$9:$B$383,0)))</f>
        <v>0</v>
      </c>
      <c r="R325" s="155">
        <f>_xlfn.IFNA(IF($B325=$B$382,0,INDEX('I.Supplementary 2019-20'!W$8:W$191,MATCH($B325,'I.Supplementary 2019-20'!$B$8:$B$191,0))),INDEX('KI 2019-20'!W$9:W$383,MATCH($B325,'KI 2019-20'!$B$9:$B$383,0)))</f>
        <v>0</v>
      </c>
      <c r="S325" s="153">
        <f>_xlfn.IFNA(IF($B325=$B$382,0,INDEX('I.Supplementary 2019-20'!X$8:X$191,MATCH($B325,'I.Supplementary 2019-20'!$B$8:$B$191,0))),INDEX('KI 2019-20'!X$9:X$383,MATCH($B325,'KI 2019-20'!$B$9:$B$383,0)))</f>
        <v>0</v>
      </c>
      <c r="T325" s="153">
        <f>_xlfn.IFNA(IF($B325=$B$382,0,INDEX('I.Supplementary 2019-20'!Y$8:Y$191,MATCH($B325,'I.Supplementary 2019-20'!$B$8:$B$191,0))),INDEX('KI 2019-20'!Y$9:Y$383,MATCH($B325,'KI 2019-20'!$B$9:$B$383,0)))</f>
        <v>1.435767209527596</v>
      </c>
      <c r="U325" s="153">
        <f>_xlfn.IFNA(IF($B325=$B$382,0,INDEX('I.Supplementary 2019-20'!Z$8:Z$191,MATCH($B325,'I.Supplementary 2019-20'!$B$8:$B$191,0))),INDEX('KI 2019-20'!Z$9:Z$383,MATCH($B325,'KI 2019-20'!$B$9:$B$383,0)))</f>
        <v>0</v>
      </c>
      <c r="V325" s="153">
        <f>_xlfn.IFNA(IF($B325=$B$382,0,INDEX('I.Supplementary 2019-20'!AA$8:AA$191,MATCH($B325,'I.Supplementary 2019-20'!$B$8:$B$191,0))),INDEX('KI 2019-20'!AA$9:AA$383,MATCH($B325,'KI 2019-20'!$B$9:$B$383,0)))</f>
        <v>0</v>
      </c>
      <c r="W325" s="155">
        <f>_xlfn.IFNA(IF($B325=$B$382,0,INDEX('I.Supplementary 2019-20'!AB$8:AB$191,MATCH($B325,'I.Supplementary 2019-20'!$B$8:$B$191,0))),INDEX('KI 2019-20'!AB$9:AB$383,MATCH($B325,'KI 2019-20'!$B$9:$B$383,0)))</f>
        <v>0</v>
      </c>
      <c r="Y325" s="154">
        <f>_xlfn.IFNA(IF($B325=$B$382,0,INDEX('I.Supplementary 2019-20'!$I$8:$I$191,MATCH($B325,'I.Supplementary 2019-20'!$B$8:$B$191,0))),INDEX('KI 2019-20'!$I$9:$I$383,MATCH($B325,'KI 2019-20'!$B$9:$B$383,0)))</f>
        <v>0</v>
      </c>
      <c r="Z325" s="153">
        <f>_xlfn.IFNA(IF($B325=$B$382,0,INDEX('I.Supplementary 2019-20'!$J$8:$J$191,MATCH($B325,'I.Supplementary 2019-20'!$B$8:$B$191,0))),INDEX('KI 2019-20'!$J$9:$J$383,MATCH($B325,'KI 2019-20'!$B$9:$B$383,0)))</f>
        <v>1.435767209527596</v>
      </c>
      <c r="AA325" s="155">
        <f>_xlfn.IFNA(IF($B325=$B$382,0,INDEX('I.Supplementary 2019-20'!$H$8:$H$191,MATCH($B325,'I.Supplementary 2019-20'!$B$8:$B$191,0))),INDEX('KI 2019-20'!$H$9:$H$383,MATCH($B325,'KI 2019-20'!$B$9:$B$383,0)))</f>
        <v>1.435767209527596</v>
      </c>
      <c r="AC325" s="156">
        <f>I325*('Other inputs'!$C$6/'Other inputs'!$C$5)</f>
        <v>0</v>
      </c>
      <c r="AD325" s="149">
        <f>IF(B325=$B$35,J325*('Other inputs'!$C$6/'Other inputs'!$C$5)-('Other inputs'!$C$18/1000000),J325*('Other inputs'!$C$6/'Other inputs'!$C$5))</f>
        <v>0</v>
      </c>
      <c r="AE325" s="149">
        <f>K325*('Other inputs'!$C$6/'Other inputs'!$C$5)</f>
        <v>0</v>
      </c>
      <c r="AF325" s="149">
        <f>L325*('Other inputs'!$C$6/'Other inputs'!$C$5)</f>
        <v>0</v>
      </c>
      <c r="AG325" s="188">
        <f>M325*('Other inputs'!$C$6/'Other inputs'!$C$5)</f>
        <v>0</v>
      </c>
      <c r="AH325" s="149">
        <f>N325*('Other inputs'!$C$6/'Other inputs'!$C$5)</f>
        <v>0</v>
      </c>
      <c r="AI325" s="149">
        <f>O325*('Other inputs'!$C$6/'Other inputs'!$C$5)</f>
        <v>1.4591605652836463</v>
      </c>
      <c r="AJ325" s="149">
        <f>P325*('Other inputs'!$C$6/'Other inputs'!$C$5)</f>
        <v>0</v>
      </c>
      <c r="AK325" s="149">
        <f>Q325*('Other inputs'!$C$6/'Other inputs'!$C$5)</f>
        <v>0</v>
      </c>
      <c r="AL325" s="188">
        <f>R325*('Other inputs'!$C$6/'Other inputs'!$C$5)</f>
        <v>0</v>
      </c>
      <c r="AM325" s="156">
        <f t="shared" si="60"/>
        <v>0</v>
      </c>
      <c r="AN325" s="149">
        <f t="shared" si="61"/>
        <v>1.4591605652836463</v>
      </c>
      <c r="AO325" s="149">
        <f t="shared" si="62"/>
        <v>0</v>
      </c>
      <c r="AP325" s="149">
        <f t="shared" si="63"/>
        <v>0</v>
      </c>
      <c r="AQ325" s="188">
        <f t="shared" si="64"/>
        <v>0</v>
      </c>
      <c r="AR325" s="149"/>
      <c r="AS325" s="156">
        <f>IF(D325=$C$171,'Other inputs'!$C$12/1000000,SUM(AC325:AG325))</f>
        <v>0</v>
      </c>
      <c r="AT325" s="200">
        <f>IF(D325=$C$171,$Z$171*('Other inputs'!$C$6/'Other inputs'!$C$5),SUM(AH325:AL325))</f>
        <v>1.4591605652836463</v>
      </c>
      <c r="AU325" s="210">
        <f t="shared" si="65"/>
        <v>1.4591605652836463</v>
      </c>
      <c r="AV325" s="214"/>
      <c r="AW325" s="199">
        <f>IF($G325=1,0,AC325*('Other inputs'!$F$6/'Other inputs'!$F$5))</f>
        <v>0</v>
      </c>
      <c r="AX325" s="200">
        <f>IF($G325=1,0,AD325*('Other inputs'!$F$6/'Other inputs'!$F$5))</f>
        <v>0</v>
      </c>
      <c r="AY325" s="200">
        <f>IF($G325=1,0,AE325*('Other inputs'!$F$6/'Other inputs'!$F$5))</f>
        <v>0</v>
      </c>
      <c r="AZ325" s="200">
        <f>IF($G325=1,0,AF325*('Other inputs'!$F$6/'Other inputs'!$F$5))</f>
        <v>0</v>
      </c>
      <c r="BA325" s="200">
        <f>IF($G325=1,0,AG325*('Other inputs'!$F$6/'Other inputs'!$F$5))</f>
        <v>0</v>
      </c>
      <c r="BB325" s="199">
        <f>IF($G325=1,0,AH325*('Other inputs'!$C$7/'Other inputs'!$C$6))</f>
        <v>0</v>
      </c>
      <c r="BC325" s="200">
        <f>IF($G325=1,0,AI325*('Other inputs'!$C$7/'Other inputs'!$C$6))</f>
        <v>1.4591605652836463</v>
      </c>
      <c r="BD325" s="200">
        <f>IF($G325=1,0,AJ325*('Other inputs'!$C$7/'Other inputs'!$C$6))</f>
        <v>0</v>
      </c>
      <c r="BE325" s="200">
        <f>IF($G325=1,0,AK325*('Other inputs'!$C$7/'Other inputs'!$C$6))</f>
        <v>0</v>
      </c>
      <c r="BF325" s="200">
        <f>IF($G325=1,0,AL325*('Other inputs'!$C$7/'Other inputs'!$C$6))</f>
        <v>0</v>
      </c>
      <c r="BG325" s="199">
        <f t="shared" si="66"/>
        <v>0</v>
      </c>
      <c r="BH325" s="200">
        <f t="shared" si="67"/>
        <v>1.4591605652836463</v>
      </c>
      <c r="BI325" s="200">
        <f t="shared" si="68"/>
        <v>0</v>
      </c>
      <c r="BJ325" s="200">
        <f t="shared" si="69"/>
        <v>0</v>
      </c>
      <c r="BK325" s="210">
        <f t="shared" si="70"/>
        <v>0</v>
      </c>
      <c r="BL325" s="200"/>
      <c r="BM325" s="199">
        <f>IF(D325=C$171,'Other inputs'!$C$13/1000000,SUM(AW325:BA325))</f>
        <v>0</v>
      </c>
      <c r="BN325" s="200">
        <f>IF(B325=$B$171,$AT$171*('Other inputs'!$C$7/'Other inputs'!$C$6),SUM(BB325:BF325))</f>
        <v>1.4591605652836463</v>
      </c>
      <c r="BO325" s="188">
        <f t="shared" si="71"/>
        <v>1.4591605652836463</v>
      </c>
    </row>
    <row r="326" spans="2:67">
      <c r="B326" s="121" t="str">
        <f>'KI 2019-20'!B327</f>
        <v>E1137</v>
      </c>
      <c r="C326" s="160" t="str">
        <f t="shared" si="58"/>
        <v>E1137</v>
      </c>
      <c r="D326" s="160" t="str">
        <f t="shared" si="59"/>
        <v>E1137</v>
      </c>
      <c r="E326" t="str">
        <f>INDEX('KI 2019-20'!D$9:D$383,MATCH($B326,'KI 2019-20'!$B$9:$B$383,0))</f>
        <v>SD</v>
      </c>
      <c r="F326">
        <f>INDEX('KI 2019-20'!E$9:E$383,MATCH($B326,'KI 2019-20'!$B$9:$B$383,0))</f>
        <v>0</v>
      </c>
      <c r="G326" s="119">
        <v>0</v>
      </c>
      <c r="H326" s="120" t="str">
        <f>INDEX('KI 2019-20'!F$9:F$383,MATCH($B326,'KI 2019-20'!$B$9:$B$383,0))</f>
        <v>Teignbridge</v>
      </c>
      <c r="I326" s="154">
        <f>_xlfn.IFNA(IF($B326=$B$382,0,INDEX('I.Supplementary 2019-20'!N$8:N$191,MATCH($B326,'I.Supplementary 2019-20'!$B$8:$B$191,0))),INDEX('KI 2019-20'!N$9:N$383,MATCH($B326,'KI 2019-20'!$B$9:$B$383,0)))</f>
        <v>0</v>
      </c>
      <c r="J326" s="153">
        <f>_xlfn.IFNA(IF($B326=$B$382,0,INDEX('I.Supplementary 2019-20'!O$8:O$191,MATCH($B326,'I.Supplementary 2019-20'!$B$8:$B$191,0))),INDEX('KI 2019-20'!O$9:O$383,MATCH($B326,'KI 2019-20'!$B$9:$B$383,0)))</f>
        <v>0</v>
      </c>
      <c r="K326" s="153">
        <f>_xlfn.IFNA(IF($B326=$B$382,0,INDEX('I.Supplementary 2019-20'!P$8:P$191,MATCH($B326,'I.Supplementary 2019-20'!$B$8:$B$191,0))),INDEX('KI 2019-20'!P$9:P$383,MATCH($B326,'KI 2019-20'!$B$9:$B$383,0)))</f>
        <v>0</v>
      </c>
      <c r="L326" s="153">
        <f>_xlfn.IFNA(IF($B326=$B$382,0,INDEX('I.Supplementary 2019-20'!Q$8:Q$191,MATCH($B326,'I.Supplementary 2019-20'!$B$8:$B$191,0))),INDEX('KI 2019-20'!Q$9:Q$383,MATCH($B326,'KI 2019-20'!$B$9:$B$383,0)))</f>
        <v>0</v>
      </c>
      <c r="M326" s="155">
        <f>_xlfn.IFNA(IF($B326=$B$382,0,INDEX('I.Supplementary 2019-20'!R$8:R$191,MATCH($B326,'I.Supplementary 2019-20'!$B$8:$B$191,0))),INDEX('KI 2019-20'!R$9:R$383,MATCH($B326,'KI 2019-20'!$B$9:$B$383,0)))</f>
        <v>0</v>
      </c>
      <c r="N326" s="153">
        <f>_xlfn.IFNA(IF($B326=$B$382,0,INDEX('I.Supplementary 2019-20'!S$8:S$191,MATCH($B326,'I.Supplementary 2019-20'!$B$8:$B$191,0))),INDEX('KI 2019-20'!S$9:S$383,MATCH($B326,'KI 2019-20'!$B$9:$B$383,0)))</f>
        <v>0</v>
      </c>
      <c r="O326" s="153">
        <f>_xlfn.IFNA(IF($B326=$B$382,0,INDEX('I.Supplementary 2019-20'!T$8:T$191,MATCH($B326,'I.Supplementary 2019-20'!$B$8:$B$191,0))),INDEX('KI 2019-20'!T$9:T$383,MATCH($B326,'KI 2019-20'!$B$9:$B$383,0)))</f>
        <v>3.3393853376271387</v>
      </c>
      <c r="P326" s="153">
        <f>_xlfn.IFNA(IF($B326=$B$382,0,INDEX('I.Supplementary 2019-20'!U$8:U$191,MATCH($B326,'I.Supplementary 2019-20'!$B$8:$B$191,0))),INDEX('KI 2019-20'!U$9:U$383,MATCH($B326,'KI 2019-20'!$B$9:$B$383,0)))</f>
        <v>0</v>
      </c>
      <c r="Q326" s="153">
        <f>_xlfn.IFNA(IF($B326=$B$382,0,INDEX('I.Supplementary 2019-20'!V$8:V$191,MATCH($B326,'I.Supplementary 2019-20'!$B$8:$B$191,0))),INDEX('KI 2019-20'!V$9:V$383,MATCH($B326,'KI 2019-20'!$B$9:$B$383,0)))</f>
        <v>0</v>
      </c>
      <c r="R326" s="155">
        <f>_xlfn.IFNA(IF($B326=$B$382,0,INDEX('I.Supplementary 2019-20'!W$8:W$191,MATCH($B326,'I.Supplementary 2019-20'!$B$8:$B$191,0))),INDEX('KI 2019-20'!W$9:W$383,MATCH($B326,'KI 2019-20'!$B$9:$B$383,0)))</f>
        <v>0</v>
      </c>
      <c r="S326" s="153">
        <f>_xlfn.IFNA(IF($B326=$B$382,0,INDEX('I.Supplementary 2019-20'!X$8:X$191,MATCH($B326,'I.Supplementary 2019-20'!$B$8:$B$191,0))),INDEX('KI 2019-20'!X$9:X$383,MATCH($B326,'KI 2019-20'!$B$9:$B$383,0)))</f>
        <v>0</v>
      </c>
      <c r="T326" s="153">
        <f>_xlfn.IFNA(IF($B326=$B$382,0,INDEX('I.Supplementary 2019-20'!Y$8:Y$191,MATCH($B326,'I.Supplementary 2019-20'!$B$8:$B$191,0))),INDEX('KI 2019-20'!Y$9:Y$383,MATCH($B326,'KI 2019-20'!$B$9:$B$383,0)))</f>
        <v>3.3393853376271387</v>
      </c>
      <c r="U326" s="153">
        <f>_xlfn.IFNA(IF($B326=$B$382,0,INDEX('I.Supplementary 2019-20'!Z$8:Z$191,MATCH($B326,'I.Supplementary 2019-20'!$B$8:$B$191,0))),INDEX('KI 2019-20'!Z$9:Z$383,MATCH($B326,'KI 2019-20'!$B$9:$B$383,0)))</f>
        <v>0</v>
      </c>
      <c r="V326" s="153">
        <f>_xlfn.IFNA(IF($B326=$B$382,0,INDEX('I.Supplementary 2019-20'!AA$8:AA$191,MATCH($B326,'I.Supplementary 2019-20'!$B$8:$B$191,0))),INDEX('KI 2019-20'!AA$9:AA$383,MATCH($B326,'KI 2019-20'!$B$9:$B$383,0)))</f>
        <v>0</v>
      </c>
      <c r="W326" s="155">
        <f>_xlfn.IFNA(IF($B326=$B$382,0,INDEX('I.Supplementary 2019-20'!AB$8:AB$191,MATCH($B326,'I.Supplementary 2019-20'!$B$8:$B$191,0))),INDEX('KI 2019-20'!AB$9:AB$383,MATCH($B326,'KI 2019-20'!$B$9:$B$383,0)))</f>
        <v>0</v>
      </c>
      <c r="Y326" s="154">
        <f>_xlfn.IFNA(IF($B326=$B$382,0,INDEX('I.Supplementary 2019-20'!$I$8:$I$191,MATCH($B326,'I.Supplementary 2019-20'!$B$8:$B$191,0))),INDEX('KI 2019-20'!$I$9:$I$383,MATCH($B326,'KI 2019-20'!$B$9:$B$383,0)))</f>
        <v>0</v>
      </c>
      <c r="Z326" s="153">
        <f>_xlfn.IFNA(IF($B326=$B$382,0,INDEX('I.Supplementary 2019-20'!$J$8:$J$191,MATCH($B326,'I.Supplementary 2019-20'!$B$8:$B$191,0))),INDEX('KI 2019-20'!$J$9:$J$383,MATCH($B326,'KI 2019-20'!$B$9:$B$383,0)))</f>
        <v>3.3393853376271387</v>
      </c>
      <c r="AA326" s="155">
        <f>_xlfn.IFNA(IF($B326=$B$382,0,INDEX('I.Supplementary 2019-20'!$H$8:$H$191,MATCH($B326,'I.Supplementary 2019-20'!$B$8:$B$191,0))),INDEX('KI 2019-20'!$H$9:$H$383,MATCH($B326,'KI 2019-20'!$B$9:$B$383,0)))</f>
        <v>3.3393853376271387</v>
      </c>
      <c r="AC326" s="156">
        <f>I326*('Other inputs'!$C$6/'Other inputs'!$C$5)</f>
        <v>0</v>
      </c>
      <c r="AD326" s="149">
        <f>IF(B326=$B$35,J326*('Other inputs'!$C$6/'Other inputs'!$C$5)-('Other inputs'!$C$18/1000000),J326*('Other inputs'!$C$6/'Other inputs'!$C$5))</f>
        <v>0</v>
      </c>
      <c r="AE326" s="149">
        <f>K326*('Other inputs'!$C$6/'Other inputs'!$C$5)</f>
        <v>0</v>
      </c>
      <c r="AF326" s="149">
        <f>L326*('Other inputs'!$C$6/'Other inputs'!$C$5)</f>
        <v>0</v>
      </c>
      <c r="AG326" s="188">
        <f>M326*('Other inputs'!$C$6/'Other inputs'!$C$5)</f>
        <v>0</v>
      </c>
      <c r="AH326" s="149">
        <f>N326*('Other inputs'!$C$6/'Other inputs'!$C$5)</f>
        <v>0</v>
      </c>
      <c r="AI326" s="149">
        <f>O326*('Other inputs'!$C$6/'Other inputs'!$C$5)</f>
        <v>3.3937948746964199</v>
      </c>
      <c r="AJ326" s="149">
        <f>P326*('Other inputs'!$C$6/'Other inputs'!$C$5)</f>
        <v>0</v>
      </c>
      <c r="AK326" s="149">
        <f>Q326*('Other inputs'!$C$6/'Other inputs'!$C$5)</f>
        <v>0</v>
      </c>
      <c r="AL326" s="188">
        <f>R326*('Other inputs'!$C$6/'Other inputs'!$C$5)</f>
        <v>0</v>
      </c>
      <c r="AM326" s="156">
        <f t="shared" si="60"/>
        <v>0</v>
      </c>
      <c r="AN326" s="149">
        <f t="shared" si="61"/>
        <v>3.3937948746964199</v>
      </c>
      <c r="AO326" s="149">
        <f t="shared" si="62"/>
        <v>0</v>
      </c>
      <c r="AP326" s="149">
        <f t="shared" si="63"/>
        <v>0</v>
      </c>
      <c r="AQ326" s="188">
        <f t="shared" si="64"/>
        <v>0</v>
      </c>
      <c r="AR326" s="149"/>
      <c r="AS326" s="156">
        <f>IF(D326=$C$171,'Other inputs'!$C$12/1000000,SUM(AC326:AG326))</f>
        <v>0</v>
      </c>
      <c r="AT326" s="200">
        <f>IF(D326=$C$171,$Z$171*('Other inputs'!$C$6/'Other inputs'!$C$5),SUM(AH326:AL326))</f>
        <v>3.3937948746964199</v>
      </c>
      <c r="AU326" s="210">
        <f t="shared" si="65"/>
        <v>3.3937948746964199</v>
      </c>
      <c r="AV326" s="214"/>
      <c r="AW326" s="199">
        <f>IF($G326=1,0,AC326*('Other inputs'!$F$6/'Other inputs'!$F$5))</f>
        <v>0</v>
      </c>
      <c r="AX326" s="200">
        <f>IF($G326=1,0,AD326*('Other inputs'!$F$6/'Other inputs'!$F$5))</f>
        <v>0</v>
      </c>
      <c r="AY326" s="200">
        <f>IF($G326=1,0,AE326*('Other inputs'!$F$6/'Other inputs'!$F$5))</f>
        <v>0</v>
      </c>
      <c r="AZ326" s="200">
        <f>IF($G326=1,0,AF326*('Other inputs'!$F$6/'Other inputs'!$F$5))</f>
        <v>0</v>
      </c>
      <c r="BA326" s="200">
        <f>IF($G326=1,0,AG326*('Other inputs'!$F$6/'Other inputs'!$F$5))</f>
        <v>0</v>
      </c>
      <c r="BB326" s="199">
        <f>IF($G326=1,0,AH326*('Other inputs'!$C$7/'Other inputs'!$C$6))</f>
        <v>0</v>
      </c>
      <c r="BC326" s="200">
        <f>IF($G326=1,0,AI326*('Other inputs'!$C$7/'Other inputs'!$C$6))</f>
        <v>3.3937948746964199</v>
      </c>
      <c r="BD326" s="200">
        <f>IF($G326=1,0,AJ326*('Other inputs'!$C$7/'Other inputs'!$C$6))</f>
        <v>0</v>
      </c>
      <c r="BE326" s="200">
        <f>IF($G326=1,0,AK326*('Other inputs'!$C$7/'Other inputs'!$C$6))</f>
        <v>0</v>
      </c>
      <c r="BF326" s="200">
        <f>IF($G326=1,0,AL326*('Other inputs'!$C$7/'Other inputs'!$C$6))</f>
        <v>0</v>
      </c>
      <c r="BG326" s="199">
        <f t="shared" si="66"/>
        <v>0</v>
      </c>
      <c r="BH326" s="200">
        <f t="shared" si="67"/>
        <v>3.3937948746964199</v>
      </c>
      <c r="BI326" s="200">
        <f t="shared" si="68"/>
        <v>0</v>
      </c>
      <c r="BJ326" s="200">
        <f t="shared" si="69"/>
        <v>0</v>
      </c>
      <c r="BK326" s="210">
        <f t="shared" si="70"/>
        <v>0</v>
      </c>
      <c r="BL326" s="200"/>
      <c r="BM326" s="199">
        <f>IF(D326=C$171,'Other inputs'!$C$13/1000000,SUM(AW326:BA326))</f>
        <v>0</v>
      </c>
      <c r="BN326" s="200">
        <f>IF(B326=$B$171,$AT$171*('Other inputs'!$C$7/'Other inputs'!$C$6),SUM(BB326:BF326))</f>
        <v>3.3937948746964199</v>
      </c>
      <c r="BO326" s="188">
        <f t="shared" si="71"/>
        <v>3.3937948746964199</v>
      </c>
    </row>
    <row r="327" spans="2:67">
      <c r="B327" s="121" t="str">
        <f>'KI 2019-20'!B328</f>
        <v>E3201</v>
      </c>
      <c r="C327" s="160" t="str">
        <f t="shared" si="58"/>
        <v>E3201</v>
      </c>
      <c r="D327" s="160" t="str">
        <f t="shared" si="59"/>
        <v>E3201</v>
      </c>
      <c r="E327" t="str">
        <f>INDEX('KI 2019-20'!D$9:D$383,MATCH($B327,'KI 2019-20'!$B$9:$B$383,0))</f>
        <v>UNINFIR</v>
      </c>
      <c r="F327">
        <f>INDEX('KI 2019-20'!E$9:E$383,MATCH($B327,'KI 2019-20'!$B$9:$B$383,0))</f>
        <v>0</v>
      </c>
      <c r="G327" s="119">
        <v>0</v>
      </c>
      <c r="H327" s="120" t="str">
        <f>INDEX('KI 2019-20'!F$9:F$383,MATCH($B327,'KI 2019-20'!$B$9:$B$383,0))</f>
        <v>Telford and the Wrekin</v>
      </c>
      <c r="I327" s="154">
        <f>_xlfn.IFNA(IF($B327=$B$382,0,INDEX('I.Supplementary 2019-20'!N$8:N$191,MATCH($B327,'I.Supplementary 2019-20'!$B$8:$B$191,0))),INDEX('KI 2019-20'!N$9:N$383,MATCH($B327,'KI 2019-20'!$B$9:$B$383,0)))</f>
        <v>9.6383048257218533</v>
      </c>
      <c r="J327" s="153">
        <f>_xlfn.IFNA(IF($B327=$B$382,0,INDEX('I.Supplementary 2019-20'!O$8:O$191,MATCH($B327,'I.Supplementary 2019-20'!$B$8:$B$191,0))),INDEX('KI 2019-20'!O$9:O$383,MATCH($B327,'KI 2019-20'!$B$9:$B$383,0)))</f>
        <v>0.17341486896492728</v>
      </c>
      <c r="K327" s="153">
        <f>_xlfn.IFNA(IF($B327=$B$382,0,INDEX('I.Supplementary 2019-20'!P$8:P$191,MATCH($B327,'I.Supplementary 2019-20'!$B$8:$B$191,0))),INDEX('KI 2019-20'!P$9:P$383,MATCH($B327,'KI 2019-20'!$B$9:$B$383,0)))</f>
        <v>0</v>
      </c>
      <c r="L327" s="153">
        <f>_xlfn.IFNA(IF($B327=$B$382,0,INDEX('I.Supplementary 2019-20'!Q$8:Q$191,MATCH($B327,'I.Supplementary 2019-20'!$B$8:$B$191,0))),INDEX('KI 2019-20'!Q$9:Q$383,MATCH($B327,'KI 2019-20'!$B$9:$B$383,0)))</f>
        <v>0</v>
      </c>
      <c r="M327" s="155">
        <f>_xlfn.IFNA(IF($B327=$B$382,0,INDEX('I.Supplementary 2019-20'!R$8:R$191,MATCH($B327,'I.Supplementary 2019-20'!$B$8:$B$191,0))),INDEX('KI 2019-20'!R$9:R$383,MATCH($B327,'KI 2019-20'!$B$9:$B$383,0)))</f>
        <v>0</v>
      </c>
      <c r="N327" s="153">
        <f>_xlfn.IFNA(IF($B327=$B$382,0,INDEX('I.Supplementary 2019-20'!S$8:S$191,MATCH($B327,'I.Supplementary 2019-20'!$B$8:$B$191,0))),INDEX('KI 2019-20'!S$9:S$383,MATCH($B327,'KI 2019-20'!$B$9:$B$383,0)))</f>
        <v>33.17416470205773</v>
      </c>
      <c r="O327" s="153">
        <f>_xlfn.IFNA(IF($B327=$B$382,0,INDEX('I.Supplementary 2019-20'!T$8:T$191,MATCH($B327,'I.Supplementary 2019-20'!$B$8:$B$191,0))),INDEX('KI 2019-20'!T$9:T$383,MATCH($B327,'KI 2019-20'!$B$9:$B$383,0)))</f>
        <v>4.9451979078050696</v>
      </c>
      <c r="P327" s="153">
        <f>_xlfn.IFNA(IF($B327=$B$382,0,INDEX('I.Supplementary 2019-20'!U$8:U$191,MATCH($B327,'I.Supplementary 2019-20'!$B$8:$B$191,0))),INDEX('KI 2019-20'!U$9:U$383,MATCH($B327,'KI 2019-20'!$B$9:$B$383,0)))</f>
        <v>0</v>
      </c>
      <c r="Q327" s="153">
        <f>_xlfn.IFNA(IF($B327=$B$382,0,INDEX('I.Supplementary 2019-20'!V$8:V$191,MATCH($B327,'I.Supplementary 2019-20'!$B$8:$B$191,0))),INDEX('KI 2019-20'!V$9:V$383,MATCH($B327,'KI 2019-20'!$B$9:$B$383,0)))</f>
        <v>0</v>
      </c>
      <c r="R327" s="155">
        <f>_xlfn.IFNA(IF($B327=$B$382,0,INDEX('I.Supplementary 2019-20'!W$8:W$191,MATCH($B327,'I.Supplementary 2019-20'!$B$8:$B$191,0))),INDEX('KI 2019-20'!W$9:W$383,MATCH($B327,'KI 2019-20'!$B$9:$B$383,0)))</f>
        <v>0</v>
      </c>
      <c r="S327" s="153">
        <f>_xlfn.IFNA(IF($B327=$B$382,0,INDEX('I.Supplementary 2019-20'!X$8:X$191,MATCH($B327,'I.Supplementary 2019-20'!$B$8:$B$191,0))),INDEX('KI 2019-20'!X$9:X$383,MATCH($B327,'KI 2019-20'!$B$9:$B$383,0)))</f>
        <v>42.812469527779577</v>
      </c>
      <c r="T327" s="153">
        <f>_xlfn.IFNA(IF($B327=$B$382,0,INDEX('I.Supplementary 2019-20'!Y$8:Y$191,MATCH($B327,'I.Supplementary 2019-20'!$B$8:$B$191,0))),INDEX('KI 2019-20'!Y$9:Y$383,MATCH($B327,'KI 2019-20'!$B$9:$B$383,0)))</f>
        <v>5.1186127767699965</v>
      </c>
      <c r="U327" s="153">
        <f>_xlfn.IFNA(IF($B327=$B$382,0,INDEX('I.Supplementary 2019-20'!Z$8:Z$191,MATCH($B327,'I.Supplementary 2019-20'!$B$8:$B$191,0))),INDEX('KI 2019-20'!Z$9:Z$383,MATCH($B327,'KI 2019-20'!$B$9:$B$383,0)))</f>
        <v>0</v>
      </c>
      <c r="V327" s="153">
        <f>_xlfn.IFNA(IF($B327=$B$382,0,INDEX('I.Supplementary 2019-20'!AA$8:AA$191,MATCH($B327,'I.Supplementary 2019-20'!$B$8:$B$191,0))),INDEX('KI 2019-20'!AA$9:AA$383,MATCH($B327,'KI 2019-20'!$B$9:$B$383,0)))</f>
        <v>0</v>
      </c>
      <c r="W327" s="155">
        <f>_xlfn.IFNA(IF($B327=$B$382,0,INDEX('I.Supplementary 2019-20'!AB$8:AB$191,MATCH($B327,'I.Supplementary 2019-20'!$B$8:$B$191,0))),INDEX('KI 2019-20'!AB$9:AB$383,MATCH($B327,'KI 2019-20'!$B$9:$B$383,0)))</f>
        <v>0</v>
      </c>
      <c r="Y327" s="154">
        <f>_xlfn.IFNA(IF($B327=$B$382,0,INDEX('I.Supplementary 2019-20'!$I$8:$I$191,MATCH($B327,'I.Supplementary 2019-20'!$B$8:$B$191,0))),INDEX('KI 2019-20'!$I$9:$I$383,MATCH($B327,'KI 2019-20'!$B$9:$B$383,0)))</f>
        <v>9.8117196946867793</v>
      </c>
      <c r="Z327" s="153">
        <f>_xlfn.IFNA(IF($B327=$B$382,0,INDEX('I.Supplementary 2019-20'!$J$8:$J$191,MATCH($B327,'I.Supplementary 2019-20'!$B$8:$B$191,0))),INDEX('KI 2019-20'!$J$9:$J$383,MATCH($B327,'KI 2019-20'!$B$9:$B$383,0)))</f>
        <v>38.119362609862797</v>
      </c>
      <c r="AA327" s="155">
        <f>_xlfn.IFNA(IF($B327=$B$382,0,INDEX('I.Supplementary 2019-20'!$H$8:$H$191,MATCH($B327,'I.Supplementary 2019-20'!$B$8:$B$191,0))),INDEX('KI 2019-20'!$H$9:$H$383,MATCH($B327,'KI 2019-20'!$B$9:$B$383,0)))</f>
        <v>47.931082304549577</v>
      </c>
      <c r="AC327" s="156">
        <f>I327*('Other inputs'!$C$6/'Other inputs'!$C$5)</f>
        <v>9.795344415550316</v>
      </c>
      <c r="AD327" s="149">
        <f>IF(B327=$B$35,J327*('Other inputs'!$C$6/'Other inputs'!$C$5)-('Other inputs'!$C$18/1000000),J327*('Other inputs'!$C$6/'Other inputs'!$C$5))</f>
        <v>0.17624036581160635</v>
      </c>
      <c r="AE327" s="149">
        <f>K327*('Other inputs'!$C$6/'Other inputs'!$C$5)</f>
        <v>0</v>
      </c>
      <c r="AF327" s="149">
        <f>L327*('Other inputs'!$C$6/'Other inputs'!$C$5)</f>
        <v>0</v>
      </c>
      <c r="AG327" s="188">
        <f>M327*('Other inputs'!$C$6/'Other inputs'!$C$5)</f>
        <v>0</v>
      </c>
      <c r="AH327" s="149">
        <f>N327*('Other inputs'!$C$6/'Other inputs'!$C$5)</f>
        <v>33.714680623883517</v>
      </c>
      <c r="AI327" s="149">
        <f>O327*('Other inputs'!$C$6/'Other inputs'!$C$5)</f>
        <v>5.0257713971379427</v>
      </c>
      <c r="AJ327" s="149">
        <f>P327*('Other inputs'!$C$6/'Other inputs'!$C$5)</f>
        <v>0</v>
      </c>
      <c r="AK327" s="149">
        <f>Q327*('Other inputs'!$C$6/'Other inputs'!$C$5)</f>
        <v>0</v>
      </c>
      <c r="AL327" s="188">
        <f>R327*('Other inputs'!$C$6/'Other inputs'!$C$5)</f>
        <v>0</v>
      </c>
      <c r="AM327" s="156">
        <f t="shared" si="60"/>
        <v>43.510025039433835</v>
      </c>
      <c r="AN327" s="149">
        <f t="shared" si="61"/>
        <v>5.2020117629495495</v>
      </c>
      <c r="AO327" s="149">
        <f t="shared" si="62"/>
        <v>0</v>
      </c>
      <c r="AP327" s="149">
        <f t="shared" si="63"/>
        <v>0</v>
      </c>
      <c r="AQ327" s="188">
        <f t="shared" si="64"/>
        <v>0</v>
      </c>
      <c r="AR327" s="149"/>
      <c r="AS327" s="156">
        <f>IF(D327=$C$171,'Other inputs'!$C$12/1000000,SUM(AC327:AG327))</f>
        <v>9.9715847813619227</v>
      </c>
      <c r="AT327" s="200">
        <f>IF(D327=$C$171,$Z$171*('Other inputs'!$C$6/'Other inputs'!$C$5),SUM(AH327:AL327))</f>
        <v>38.740452021021461</v>
      </c>
      <c r="AU327" s="210">
        <f t="shared" si="65"/>
        <v>48.712036802383381</v>
      </c>
      <c r="AV327" s="214"/>
      <c r="AW327" s="199">
        <f>IF($G327=1,0,AC327*('Other inputs'!$F$6/'Other inputs'!$F$5))</f>
        <v>9.8495122187699486</v>
      </c>
      <c r="AX327" s="200">
        <f>IF($G327=1,0,AD327*('Other inputs'!$F$6/'Other inputs'!$F$5))</f>
        <v>0.17721496691286867</v>
      </c>
      <c r="AY327" s="200">
        <f>IF($G327=1,0,AE327*('Other inputs'!$F$6/'Other inputs'!$F$5))</f>
        <v>0</v>
      </c>
      <c r="AZ327" s="200">
        <f>IF($G327=1,0,AF327*('Other inputs'!$F$6/'Other inputs'!$F$5))</f>
        <v>0</v>
      </c>
      <c r="BA327" s="200">
        <f>IF($G327=1,0,AG327*('Other inputs'!$F$6/'Other inputs'!$F$5))</f>
        <v>0</v>
      </c>
      <c r="BB327" s="199">
        <f>IF($G327=1,0,AH327*('Other inputs'!$C$7/'Other inputs'!$C$6))</f>
        <v>33.714680623883517</v>
      </c>
      <c r="BC327" s="200">
        <f>IF($G327=1,0,AI327*('Other inputs'!$C$7/'Other inputs'!$C$6))</f>
        <v>5.0257713971379427</v>
      </c>
      <c r="BD327" s="200">
        <f>IF($G327=1,0,AJ327*('Other inputs'!$C$7/'Other inputs'!$C$6))</f>
        <v>0</v>
      </c>
      <c r="BE327" s="200">
        <f>IF($G327=1,0,AK327*('Other inputs'!$C$7/'Other inputs'!$C$6))</f>
        <v>0</v>
      </c>
      <c r="BF327" s="200">
        <f>IF($G327=1,0,AL327*('Other inputs'!$C$7/'Other inputs'!$C$6))</f>
        <v>0</v>
      </c>
      <c r="BG327" s="199">
        <f t="shared" si="66"/>
        <v>43.564192842653469</v>
      </c>
      <c r="BH327" s="200">
        <f t="shared" si="67"/>
        <v>5.2029863640508118</v>
      </c>
      <c r="BI327" s="200">
        <f t="shared" si="68"/>
        <v>0</v>
      </c>
      <c r="BJ327" s="200">
        <f t="shared" si="69"/>
        <v>0</v>
      </c>
      <c r="BK327" s="210">
        <f t="shared" si="70"/>
        <v>0</v>
      </c>
      <c r="BL327" s="200"/>
      <c r="BM327" s="199">
        <f>IF(D327=C$171,'Other inputs'!$C$13/1000000,SUM(AW327:BA327))</f>
        <v>10.026727185682818</v>
      </c>
      <c r="BN327" s="200">
        <f>IF(B327=$B$171,$AT$171*('Other inputs'!$C$7/'Other inputs'!$C$6),SUM(BB327:BF327))</f>
        <v>38.740452021021461</v>
      </c>
      <c r="BO327" s="188">
        <f t="shared" si="71"/>
        <v>48.767179206704277</v>
      </c>
    </row>
    <row r="328" spans="2:67">
      <c r="B328" s="121" t="str">
        <f>'KI 2019-20'!B329</f>
        <v>E1542</v>
      </c>
      <c r="C328" s="160" t="str">
        <f t="shared" si="58"/>
        <v>E1542</v>
      </c>
      <c r="D328" s="160" t="str">
        <f t="shared" si="59"/>
        <v>E1542</v>
      </c>
      <c r="E328" t="str">
        <f>INDEX('KI 2019-20'!D$9:D$383,MATCH($B328,'KI 2019-20'!$B$9:$B$383,0))</f>
        <v>SD</v>
      </c>
      <c r="F328">
        <f>INDEX('KI 2019-20'!E$9:E$383,MATCH($B328,'KI 2019-20'!$B$9:$B$383,0))</f>
        <v>0</v>
      </c>
      <c r="G328" s="119">
        <v>0</v>
      </c>
      <c r="H328" s="120" t="str">
        <f>INDEX('KI 2019-20'!F$9:F$383,MATCH($B328,'KI 2019-20'!$B$9:$B$383,0))</f>
        <v>Tendring</v>
      </c>
      <c r="I328" s="154">
        <f>_xlfn.IFNA(IF($B328=$B$382,0,INDEX('I.Supplementary 2019-20'!N$8:N$191,MATCH($B328,'I.Supplementary 2019-20'!$B$8:$B$191,0))),INDEX('KI 2019-20'!N$9:N$383,MATCH($B328,'KI 2019-20'!$B$9:$B$383,0)))</f>
        <v>0</v>
      </c>
      <c r="J328" s="153">
        <f>_xlfn.IFNA(IF($B328=$B$382,0,INDEX('I.Supplementary 2019-20'!O$8:O$191,MATCH($B328,'I.Supplementary 2019-20'!$B$8:$B$191,0))),INDEX('KI 2019-20'!O$9:O$383,MATCH($B328,'KI 2019-20'!$B$9:$B$383,0)))</f>
        <v>0.42191919627471269</v>
      </c>
      <c r="K328" s="153">
        <f>_xlfn.IFNA(IF($B328=$B$382,0,INDEX('I.Supplementary 2019-20'!P$8:P$191,MATCH($B328,'I.Supplementary 2019-20'!$B$8:$B$191,0))),INDEX('KI 2019-20'!P$9:P$383,MATCH($B328,'KI 2019-20'!$B$9:$B$383,0)))</f>
        <v>0</v>
      </c>
      <c r="L328" s="153">
        <f>_xlfn.IFNA(IF($B328=$B$382,0,INDEX('I.Supplementary 2019-20'!Q$8:Q$191,MATCH($B328,'I.Supplementary 2019-20'!$B$8:$B$191,0))),INDEX('KI 2019-20'!Q$9:Q$383,MATCH($B328,'KI 2019-20'!$B$9:$B$383,0)))</f>
        <v>0</v>
      </c>
      <c r="M328" s="155">
        <f>_xlfn.IFNA(IF($B328=$B$382,0,INDEX('I.Supplementary 2019-20'!R$8:R$191,MATCH($B328,'I.Supplementary 2019-20'!$B$8:$B$191,0))),INDEX('KI 2019-20'!R$9:R$383,MATCH($B328,'KI 2019-20'!$B$9:$B$383,0)))</f>
        <v>0</v>
      </c>
      <c r="N328" s="153">
        <f>_xlfn.IFNA(IF($B328=$B$382,0,INDEX('I.Supplementary 2019-20'!S$8:S$191,MATCH($B328,'I.Supplementary 2019-20'!$B$8:$B$191,0))),INDEX('KI 2019-20'!S$9:S$383,MATCH($B328,'KI 2019-20'!$B$9:$B$383,0)))</f>
        <v>0</v>
      </c>
      <c r="O328" s="153">
        <f>_xlfn.IFNA(IF($B328=$B$382,0,INDEX('I.Supplementary 2019-20'!T$8:T$191,MATCH($B328,'I.Supplementary 2019-20'!$B$8:$B$191,0))),INDEX('KI 2019-20'!T$9:T$383,MATCH($B328,'KI 2019-20'!$B$9:$B$383,0)))</f>
        <v>4.9778200505512897</v>
      </c>
      <c r="P328" s="153">
        <f>_xlfn.IFNA(IF($B328=$B$382,0,INDEX('I.Supplementary 2019-20'!U$8:U$191,MATCH($B328,'I.Supplementary 2019-20'!$B$8:$B$191,0))),INDEX('KI 2019-20'!U$9:U$383,MATCH($B328,'KI 2019-20'!$B$9:$B$383,0)))</f>
        <v>0</v>
      </c>
      <c r="Q328" s="153">
        <f>_xlfn.IFNA(IF($B328=$B$382,0,INDEX('I.Supplementary 2019-20'!V$8:V$191,MATCH($B328,'I.Supplementary 2019-20'!$B$8:$B$191,0))),INDEX('KI 2019-20'!V$9:V$383,MATCH($B328,'KI 2019-20'!$B$9:$B$383,0)))</f>
        <v>0</v>
      </c>
      <c r="R328" s="155">
        <f>_xlfn.IFNA(IF($B328=$B$382,0,INDEX('I.Supplementary 2019-20'!W$8:W$191,MATCH($B328,'I.Supplementary 2019-20'!$B$8:$B$191,0))),INDEX('KI 2019-20'!W$9:W$383,MATCH($B328,'KI 2019-20'!$B$9:$B$383,0)))</f>
        <v>0</v>
      </c>
      <c r="S328" s="153">
        <f>_xlfn.IFNA(IF($B328=$B$382,0,INDEX('I.Supplementary 2019-20'!X$8:X$191,MATCH($B328,'I.Supplementary 2019-20'!$B$8:$B$191,0))),INDEX('KI 2019-20'!X$9:X$383,MATCH($B328,'KI 2019-20'!$B$9:$B$383,0)))</f>
        <v>0</v>
      </c>
      <c r="T328" s="153">
        <f>_xlfn.IFNA(IF($B328=$B$382,0,INDEX('I.Supplementary 2019-20'!Y$8:Y$191,MATCH($B328,'I.Supplementary 2019-20'!$B$8:$B$191,0))),INDEX('KI 2019-20'!Y$9:Y$383,MATCH($B328,'KI 2019-20'!$B$9:$B$383,0)))</f>
        <v>5.3997392468260026</v>
      </c>
      <c r="U328" s="153">
        <f>_xlfn.IFNA(IF($B328=$B$382,0,INDEX('I.Supplementary 2019-20'!Z$8:Z$191,MATCH($B328,'I.Supplementary 2019-20'!$B$8:$B$191,0))),INDEX('KI 2019-20'!Z$9:Z$383,MATCH($B328,'KI 2019-20'!$B$9:$B$383,0)))</f>
        <v>0</v>
      </c>
      <c r="V328" s="153">
        <f>_xlfn.IFNA(IF($B328=$B$382,0,INDEX('I.Supplementary 2019-20'!AA$8:AA$191,MATCH($B328,'I.Supplementary 2019-20'!$B$8:$B$191,0))),INDEX('KI 2019-20'!AA$9:AA$383,MATCH($B328,'KI 2019-20'!$B$9:$B$383,0)))</f>
        <v>0</v>
      </c>
      <c r="W328" s="155">
        <f>_xlfn.IFNA(IF($B328=$B$382,0,INDEX('I.Supplementary 2019-20'!AB$8:AB$191,MATCH($B328,'I.Supplementary 2019-20'!$B$8:$B$191,0))),INDEX('KI 2019-20'!AB$9:AB$383,MATCH($B328,'KI 2019-20'!$B$9:$B$383,0)))</f>
        <v>0</v>
      </c>
      <c r="Y328" s="154">
        <f>_xlfn.IFNA(IF($B328=$B$382,0,INDEX('I.Supplementary 2019-20'!$I$8:$I$191,MATCH($B328,'I.Supplementary 2019-20'!$B$8:$B$191,0))),INDEX('KI 2019-20'!$I$9:$I$383,MATCH($B328,'KI 2019-20'!$B$9:$B$383,0)))</f>
        <v>0.42191919627471269</v>
      </c>
      <c r="Z328" s="153">
        <f>_xlfn.IFNA(IF($B328=$B$382,0,INDEX('I.Supplementary 2019-20'!$J$8:$J$191,MATCH($B328,'I.Supplementary 2019-20'!$B$8:$B$191,0))),INDEX('KI 2019-20'!$J$9:$J$383,MATCH($B328,'KI 2019-20'!$B$9:$B$383,0)))</f>
        <v>4.9778200505512897</v>
      </c>
      <c r="AA328" s="155">
        <f>_xlfn.IFNA(IF($B328=$B$382,0,INDEX('I.Supplementary 2019-20'!$H$8:$H$191,MATCH($B328,'I.Supplementary 2019-20'!$B$8:$B$191,0))),INDEX('KI 2019-20'!$H$9:$H$383,MATCH($B328,'KI 2019-20'!$B$9:$B$383,0)))</f>
        <v>5.3997392468260026</v>
      </c>
      <c r="AC328" s="156">
        <f>I328*('Other inputs'!$C$6/'Other inputs'!$C$5)</f>
        <v>0</v>
      </c>
      <c r="AD328" s="149">
        <f>IF(B328=$B$35,J328*('Other inputs'!$C$6/'Other inputs'!$C$5)-('Other inputs'!$C$18/1000000),J328*('Other inputs'!$C$6/'Other inputs'!$C$5))</f>
        <v>0.42879364346452475</v>
      </c>
      <c r="AE328" s="149">
        <f>K328*('Other inputs'!$C$6/'Other inputs'!$C$5)</f>
        <v>0</v>
      </c>
      <c r="AF328" s="149">
        <f>L328*('Other inputs'!$C$6/'Other inputs'!$C$5)</f>
        <v>0</v>
      </c>
      <c r="AG328" s="188">
        <f>M328*('Other inputs'!$C$6/'Other inputs'!$C$5)</f>
        <v>0</v>
      </c>
      <c r="AH328" s="149">
        <f>N328*('Other inputs'!$C$6/'Other inputs'!$C$5)</f>
        <v>0</v>
      </c>
      <c r="AI328" s="149">
        <f>O328*('Other inputs'!$C$6/'Other inputs'!$C$5)</f>
        <v>5.0589250615582353</v>
      </c>
      <c r="AJ328" s="149">
        <f>P328*('Other inputs'!$C$6/'Other inputs'!$C$5)</f>
        <v>0</v>
      </c>
      <c r="AK328" s="149">
        <f>Q328*('Other inputs'!$C$6/'Other inputs'!$C$5)</f>
        <v>0</v>
      </c>
      <c r="AL328" s="188">
        <f>R328*('Other inputs'!$C$6/'Other inputs'!$C$5)</f>
        <v>0</v>
      </c>
      <c r="AM328" s="156">
        <f t="shared" si="60"/>
        <v>0</v>
      </c>
      <c r="AN328" s="149">
        <f t="shared" si="61"/>
        <v>5.4877187050227603</v>
      </c>
      <c r="AO328" s="149">
        <f t="shared" si="62"/>
        <v>0</v>
      </c>
      <c r="AP328" s="149">
        <f t="shared" si="63"/>
        <v>0</v>
      </c>
      <c r="AQ328" s="188">
        <f t="shared" si="64"/>
        <v>0</v>
      </c>
      <c r="AR328" s="149"/>
      <c r="AS328" s="156">
        <f>IF(D328=$C$171,'Other inputs'!$C$12/1000000,SUM(AC328:AG328))</f>
        <v>0.42879364346452475</v>
      </c>
      <c r="AT328" s="200">
        <f>IF(D328=$C$171,$Z$171*('Other inputs'!$C$6/'Other inputs'!$C$5),SUM(AH328:AL328))</f>
        <v>5.0589250615582353</v>
      </c>
      <c r="AU328" s="210">
        <f t="shared" si="65"/>
        <v>5.4877187050227603</v>
      </c>
      <c r="AV328" s="214"/>
      <c r="AW328" s="199">
        <f>IF($G328=1,0,AC328*('Other inputs'!$F$6/'Other inputs'!$F$5))</f>
        <v>0</v>
      </c>
      <c r="AX328" s="200">
        <f>IF($G328=1,0,AD328*('Other inputs'!$F$6/'Other inputs'!$F$5))</f>
        <v>0.43116485255280779</v>
      </c>
      <c r="AY328" s="200">
        <f>IF($G328=1,0,AE328*('Other inputs'!$F$6/'Other inputs'!$F$5))</f>
        <v>0</v>
      </c>
      <c r="AZ328" s="200">
        <f>IF($G328=1,0,AF328*('Other inputs'!$F$6/'Other inputs'!$F$5))</f>
        <v>0</v>
      </c>
      <c r="BA328" s="200">
        <f>IF($G328=1,0,AG328*('Other inputs'!$F$6/'Other inputs'!$F$5))</f>
        <v>0</v>
      </c>
      <c r="BB328" s="199">
        <f>IF($G328=1,0,AH328*('Other inputs'!$C$7/'Other inputs'!$C$6))</f>
        <v>0</v>
      </c>
      <c r="BC328" s="200">
        <f>IF($G328=1,0,AI328*('Other inputs'!$C$7/'Other inputs'!$C$6))</f>
        <v>5.0589250615582353</v>
      </c>
      <c r="BD328" s="200">
        <f>IF($G328=1,0,AJ328*('Other inputs'!$C$7/'Other inputs'!$C$6))</f>
        <v>0</v>
      </c>
      <c r="BE328" s="200">
        <f>IF($G328=1,0,AK328*('Other inputs'!$C$7/'Other inputs'!$C$6))</f>
        <v>0</v>
      </c>
      <c r="BF328" s="200">
        <f>IF($G328=1,0,AL328*('Other inputs'!$C$7/'Other inputs'!$C$6))</f>
        <v>0</v>
      </c>
      <c r="BG328" s="199">
        <f t="shared" si="66"/>
        <v>0</v>
      </c>
      <c r="BH328" s="200">
        <f t="shared" si="67"/>
        <v>5.4900899141110431</v>
      </c>
      <c r="BI328" s="200">
        <f t="shared" si="68"/>
        <v>0</v>
      </c>
      <c r="BJ328" s="200">
        <f t="shared" si="69"/>
        <v>0</v>
      </c>
      <c r="BK328" s="210">
        <f t="shared" si="70"/>
        <v>0</v>
      </c>
      <c r="BL328" s="200"/>
      <c r="BM328" s="199">
        <f>IF(D328=C$171,'Other inputs'!$C$13/1000000,SUM(AW328:BA328))</f>
        <v>0.43116485255280779</v>
      </c>
      <c r="BN328" s="200">
        <f>IF(B328=$B$171,$AT$171*('Other inputs'!$C$7/'Other inputs'!$C$6),SUM(BB328:BF328))</f>
        <v>5.0589250615582353</v>
      </c>
      <c r="BO328" s="188">
        <f t="shared" si="71"/>
        <v>5.4900899141110431</v>
      </c>
    </row>
    <row r="329" spans="2:67">
      <c r="B329" s="121" t="str">
        <f>'KI 2019-20'!B330</f>
        <v>E1742</v>
      </c>
      <c r="C329" s="160" t="str">
        <f t="shared" ref="C329:C390" si="72">IF(B329="E7034","E6134",IF(B329="E7028","E6128",IF(B329="E7027","E6127",B329)))</f>
        <v>E1742</v>
      </c>
      <c r="D329" s="160" t="str">
        <f t="shared" ref="D329:D382" si="73">IF(C329=$C$170,"E2101O",C329)</f>
        <v>E1742</v>
      </c>
      <c r="E329" t="str">
        <f>INDEX('KI 2019-20'!D$9:D$383,MATCH($B329,'KI 2019-20'!$B$9:$B$383,0))</f>
        <v>SD</v>
      </c>
      <c r="F329">
        <f>INDEX('KI 2019-20'!E$9:E$383,MATCH($B329,'KI 2019-20'!$B$9:$B$383,0))</f>
        <v>0</v>
      </c>
      <c r="G329" s="119">
        <v>0</v>
      </c>
      <c r="H329" s="120" t="str">
        <f>INDEX('KI 2019-20'!F$9:F$383,MATCH($B329,'KI 2019-20'!$B$9:$B$383,0))</f>
        <v>Test Valley</v>
      </c>
      <c r="I329" s="154">
        <f>_xlfn.IFNA(IF($B329=$B$382,0,INDEX('I.Supplementary 2019-20'!N$8:N$191,MATCH($B329,'I.Supplementary 2019-20'!$B$8:$B$191,0))),INDEX('KI 2019-20'!N$9:N$383,MATCH($B329,'KI 2019-20'!$B$9:$B$383,0)))</f>
        <v>0</v>
      </c>
      <c r="J329" s="153">
        <f>_xlfn.IFNA(IF($B329=$B$382,0,INDEX('I.Supplementary 2019-20'!O$8:O$191,MATCH($B329,'I.Supplementary 2019-20'!$B$8:$B$191,0))),INDEX('KI 2019-20'!O$9:O$383,MATCH($B329,'KI 2019-20'!$B$9:$B$383,0)))</f>
        <v>0</v>
      </c>
      <c r="K329" s="153">
        <f>_xlfn.IFNA(IF($B329=$B$382,0,INDEX('I.Supplementary 2019-20'!P$8:P$191,MATCH($B329,'I.Supplementary 2019-20'!$B$8:$B$191,0))),INDEX('KI 2019-20'!P$9:P$383,MATCH($B329,'KI 2019-20'!$B$9:$B$383,0)))</f>
        <v>0</v>
      </c>
      <c r="L329" s="153">
        <f>_xlfn.IFNA(IF($B329=$B$382,0,INDEX('I.Supplementary 2019-20'!Q$8:Q$191,MATCH($B329,'I.Supplementary 2019-20'!$B$8:$B$191,0))),INDEX('KI 2019-20'!Q$9:Q$383,MATCH($B329,'KI 2019-20'!$B$9:$B$383,0)))</f>
        <v>0</v>
      </c>
      <c r="M329" s="155">
        <f>_xlfn.IFNA(IF($B329=$B$382,0,INDEX('I.Supplementary 2019-20'!R$8:R$191,MATCH($B329,'I.Supplementary 2019-20'!$B$8:$B$191,0))),INDEX('KI 2019-20'!R$9:R$383,MATCH($B329,'KI 2019-20'!$B$9:$B$383,0)))</f>
        <v>0</v>
      </c>
      <c r="N329" s="153">
        <f>_xlfn.IFNA(IF($B329=$B$382,0,INDEX('I.Supplementary 2019-20'!S$8:S$191,MATCH($B329,'I.Supplementary 2019-20'!$B$8:$B$191,0))),INDEX('KI 2019-20'!S$9:S$383,MATCH($B329,'KI 2019-20'!$B$9:$B$383,0)))</f>
        <v>0</v>
      </c>
      <c r="O329" s="153">
        <f>_xlfn.IFNA(IF($B329=$B$382,0,INDEX('I.Supplementary 2019-20'!T$8:T$191,MATCH($B329,'I.Supplementary 2019-20'!$B$8:$B$191,0))),INDEX('KI 2019-20'!T$9:T$383,MATCH($B329,'KI 2019-20'!$B$9:$B$383,0)))</f>
        <v>2.3431042792108272</v>
      </c>
      <c r="P329" s="153">
        <f>_xlfn.IFNA(IF($B329=$B$382,0,INDEX('I.Supplementary 2019-20'!U$8:U$191,MATCH($B329,'I.Supplementary 2019-20'!$B$8:$B$191,0))),INDEX('KI 2019-20'!U$9:U$383,MATCH($B329,'KI 2019-20'!$B$9:$B$383,0)))</f>
        <v>0</v>
      </c>
      <c r="Q329" s="153">
        <f>_xlfn.IFNA(IF($B329=$B$382,0,INDEX('I.Supplementary 2019-20'!V$8:V$191,MATCH($B329,'I.Supplementary 2019-20'!$B$8:$B$191,0))),INDEX('KI 2019-20'!V$9:V$383,MATCH($B329,'KI 2019-20'!$B$9:$B$383,0)))</f>
        <v>0</v>
      </c>
      <c r="R329" s="155">
        <f>_xlfn.IFNA(IF($B329=$B$382,0,INDEX('I.Supplementary 2019-20'!W$8:W$191,MATCH($B329,'I.Supplementary 2019-20'!$B$8:$B$191,0))),INDEX('KI 2019-20'!W$9:W$383,MATCH($B329,'KI 2019-20'!$B$9:$B$383,0)))</f>
        <v>0</v>
      </c>
      <c r="S329" s="153">
        <f>_xlfn.IFNA(IF($B329=$B$382,0,INDEX('I.Supplementary 2019-20'!X$8:X$191,MATCH($B329,'I.Supplementary 2019-20'!$B$8:$B$191,0))),INDEX('KI 2019-20'!X$9:X$383,MATCH($B329,'KI 2019-20'!$B$9:$B$383,0)))</f>
        <v>0</v>
      </c>
      <c r="T329" s="153">
        <f>_xlfn.IFNA(IF($B329=$B$382,0,INDEX('I.Supplementary 2019-20'!Y$8:Y$191,MATCH($B329,'I.Supplementary 2019-20'!$B$8:$B$191,0))),INDEX('KI 2019-20'!Y$9:Y$383,MATCH($B329,'KI 2019-20'!$B$9:$B$383,0)))</f>
        <v>2.3431042792108272</v>
      </c>
      <c r="U329" s="153">
        <f>_xlfn.IFNA(IF($B329=$B$382,0,INDEX('I.Supplementary 2019-20'!Z$8:Z$191,MATCH($B329,'I.Supplementary 2019-20'!$B$8:$B$191,0))),INDEX('KI 2019-20'!Z$9:Z$383,MATCH($B329,'KI 2019-20'!$B$9:$B$383,0)))</f>
        <v>0</v>
      </c>
      <c r="V329" s="153">
        <f>_xlfn.IFNA(IF($B329=$B$382,0,INDEX('I.Supplementary 2019-20'!AA$8:AA$191,MATCH($B329,'I.Supplementary 2019-20'!$B$8:$B$191,0))),INDEX('KI 2019-20'!AA$9:AA$383,MATCH($B329,'KI 2019-20'!$B$9:$B$383,0)))</f>
        <v>0</v>
      </c>
      <c r="W329" s="155">
        <f>_xlfn.IFNA(IF($B329=$B$382,0,INDEX('I.Supplementary 2019-20'!AB$8:AB$191,MATCH($B329,'I.Supplementary 2019-20'!$B$8:$B$191,0))),INDEX('KI 2019-20'!AB$9:AB$383,MATCH($B329,'KI 2019-20'!$B$9:$B$383,0)))</f>
        <v>0</v>
      </c>
      <c r="Y329" s="154">
        <f>_xlfn.IFNA(IF($B329=$B$382,0,INDEX('I.Supplementary 2019-20'!$I$8:$I$191,MATCH($B329,'I.Supplementary 2019-20'!$B$8:$B$191,0))),INDEX('KI 2019-20'!$I$9:$I$383,MATCH($B329,'KI 2019-20'!$B$9:$B$383,0)))</f>
        <v>0</v>
      </c>
      <c r="Z329" s="153">
        <f>_xlfn.IFNA(IF($B329=$B$382,0,INDEX('I.Supplementary 2019-20'!$J$8:$J$191,MATCH($B329,'I.Supplementary 2019-20'!$B$8:$B$191,0))),INDEX('KI 2019-20'!$J$9:$J$383,MATCH($B329,'KI 2019-20'!$B$9:$B$383,0)))</f>
        <v>2.3431042792108272</v>
      </c>
      <c r="AA329" s="155">
        <f>_xlfn.IFNA(IF($B329=$B$382,0,INDEX('I.Supplementary 2019-20'!$H$8:$H$191,MATCH($B329,'I.Supplementary 2019-20'!$B$8:$B$191,0))),INDEX('KI 2019-20'!$H$9:$H$383,MATCH($B329,'KI 2019-20'!$B$9:$B$383,0)))</f>
        <v>2.3431042792108272</v>
      </c>
      <c r="AC329" s="156">
        <f>I329*('Other inputs'!$C$6/'Other inputs'!$C$5)</f>
        <v>0</v>
      </c>
      <c r="AD329" s="149">
        <f>IF(B329=$B$35,J329*('Other inputs'!$C$6/'Other inputs'!$C$5)-('Other inputs'!$C$18/1000000),J329*('Other inputs'!$C$6/'Other inputs'!$C$5))</f>
        <v>0</v>
      </c>
      <c r="AE329" s="149">
        <f>K329*('Other inputs'!$C$6/'Other inputs'!$C$5)</f>
        <v>0</v>
      </c>
      <c r="AF329" s="149">
        <f>L329*('Other inputs'!$C$6/'Other inputs'!$C$5)</f>
        <v>0</v>
      </c>
      <c r="AG329" s="188">
        <f>M329*('Other inputs'!$C$6/'Other inputs'!$C$5)</f>
        <v>0</v>
      </c>
      <c r="AH329" s="149">
        <f>N329*('Other inputs'!$C$6/'Other inputs'!$C$5)</f>
        <v>0</v>
      </c>
      <c r="AI329" s="149">
        <f>O329*('Other inputs'!$C$6/'Other inputs'!$C$5)</f>
        <v>2.3812811310105966</v>
      </c>
      <c r="AJ329" s="149">
        <f>P329*('Other inputs'!$C$6/'Other inputs'!$C$5)</f>
        <v>0</v>
      </c>
      <c r="AK329" s="149">
        <f>Q329*('Other inputs'!$C$6/'Other inputs'!$C$5)</f>
        <v>0</v>
      </c>
      <c r="AL329" s="188">
        <f>R329*('Other inputs'!$C$6/'Other inputs'!$C$5)</f>
        <v>0</v>
      </c>
      <c r="AM329" s="156">
        <f t="shared" ref="AM329:AM382" si="74">SUM(AC329,AH329)</f>
        <v>0</v>
      </c>
      <c r="AN329" s="149">
        <f t="shared" ref="AN329:AN382" si="75">SUM(AD329,AI329)</f>
        <v>2.3812811310105966</v>
      </c>
      <c r="AO329" s="149">
        <f t="shared" ref="AO329:AO382" si="76">SUM(AE329,AJ329)</f>
        <v>0</v>
      </c>
      <c r="AP329" s="149">
        <f t="shared" ref="AP329:AP382" si="77">SUM(AF329,AK329)</f>
        <v>0</v>
      </c>
      <c r="AQ329" s="188">
        <f t="shared" ref="AQ329:AQ382" si="78">SUM(AG329,AL329)</f>
        <v>0</v>
      </c>
      <c r="AR329" s="149"/>
      <c r="AS329" s="156">
        <f>IF(D329=$C$171,'Other inputs'!$C$12/1000000,SUM(AC329:AG329))</f>
        <v>0</v>
      </c>
      <c r="AT329" s="200">
        <f>IF(D329=$C$171,$Z$171*('Other inputs'!$C$6/'Other inputs'!$C$5),SUM(AH329:AL329))</f>
        <v>2.3812811310105966</v>
      </c>
      <c r="AU329" s="210">
        <f t="shared" ref="AU329:AU384" si="79">SUM(AS329:AT329)</f>
        <v>2.3812811310105966</v>
      </c>
      <c r="AV329" s="214"/>
      <c r="AW329" s="199">
        <f>IF($G329=1,0,AC329*('Other inputs'!$F$6/'Other inputs'!$F$5))</f>
        <v>0</v>
      </c>
      <c r="AX329" s="200">
        <f>IF($G329=1,0,AD329*('Other inputs'!$F$6/'Other inputs'!$F$5))</f>
        <v>0</v>
      </c>
      <c r="AY329" s="200">
        <f>IF($G329=1,0,AE329*('Other inputs'!$F$6/'Other inputs'!$F$5))</f>
        <v>0</v>
      </c>
      <c r="AZ329" s="200">
        <f>IF($G329=1,0,AF329*('Other inputs'!$F$6/'Other inputs'!$F$5))</f>
        <v>0</v>
      </c>
      <c r="BA329" s="200">
        <f>IF($G329=1,0,AG329*('Other inputs'!$F$6/'Other inputs'!$F$5))</f>
        <v>0</v>
      </c>
      <c r="BB329" s="199">
        <f>IF($G329=1,0,AH329*('Other inputs'!$C$7/'Other inputs'!$C$6))</f>
        <v>0</v>
      </c>
      <c r="BC329" s="200">
        <f>IF($G329=1,0,AI329*('Other inputs'!$C$7/'Other inputs'!$C$6))</f>
        <v>2.3812811310105966</v>
      </c>
      <c r="BD329" s="200">
        <f>IF($G329=1,0,AJ329*('Other inputs'!$C$7/'Other inputs'!$C$6))</f>
        <v>0</v>
      </c>
      <c r="BE329" s="200">
        <f>IF($G329=1,0,AK329*('Other inputs'!$C$7/'Other inputs'!$C$6))</f>
        <v>0</v>
      </c>
      <c r="BF329" s="200">
        <f>IF($G329=1,0,AL329*('Other inputs'!$C$7/'Other inputs'!$C$6))</f>
        <v>0</v>
      </c>
      <c r="BG329" s="199">
        <f t="shared" ref="BG329:BG388" si="80">SUM(AW329,BB329)</f>
        <v>0</v>
      </c>
      <c r="BH329" s="200">
        <f t="shared" ref="BH329:BH388" si="81">SUM(AX329,BC329)</f>
        <v>2.3812811310105966</v>
      </c>
      <c r="BI329" s="200">
        <f t="shared" ref="BI329:BI388" si="82">SUM(AY329,BD329)</f>
        <v>0</v>
      </c>
      <c r="BJ329" s="200">
        <f t="shared" ref="BJ329:BJ388" si="83">SUM(AZ329,BE329)</f>
        <v>0</v>
      </c>
      <c r="BK329" s="210">
        <f t="shared" ref="BK329:BK388" si="84">SUM(BA329,BF329)</f>
        <v>0</v>
      </c>
      <c r="BL329" s="200"/>
      <c r="BM329" s="199">
        <f>IF(D329=C$171,'Other inputs'!$C$13/1000000,SUM(AW329:BA329))</f>
        <v>0</v>
      </c>
      <c r="BN329" s="200">
        <f>IF(B329=$B$171,$AT$171*('Other inputs'!$C$7/'Other inputs'!$C$6),SUM(BB329:BF329))</f>
        <v>2.3812811310105966</v>
      </c>
      <c r="BO329" s="188">
        <f t="shared" ref="BO329:BO388" si="85">SUM(BM329:BN329)</f>
        <v>2.3812811310105966</v>
      </c>
    </row>
    <row r="330" spans="2:67">
      <c r="B330" s="121" t="str">
        <f>'KI 2019-20'!B331</f>
        <v>E1636</v>
      </c>
      <c r="C330" s="160" t="str">
        <f t="shared" si="72"/>
        <v>E1636</v>
      </c>
      <c r="D330" s="160" t="str">
        <f t="shared" si="73"/>
        <v>E1636</v>
      </c>
      <c r="E330" t="str">
        <f>INDEX('KI 2019-20'!D$9:D$383,MATCH($B330,'KI 2019-20'!$B$9:$B$383,0))</f>
        <v>SD</v>
      </c>
      <c r="F330">
        <f>INDEX('KI 2019-20'!E$9:E$383,MATCH($B330,'KI 2019-20'!$B$9:$B$383,0))</f>
        <v>0</v>
      </c>
      <c r="G330" s="119">
        <v>0</v>
      </c>
      <c r="H330" s="120" t="str">
        <f>INDEX('KI 2019-20'!F$9:F$383,MATCH($B330,'KI 2019-20'!$B$9:$B$383,0))</f>
        <v>Tewkesbury</v>
      </c>
      <c r="I330" s="154">
        <f>_xlfn.IFNA(IF($B330=$B$382,0,INDEX('I.Supplementary 2019-20'!N$8:N$191,MATCH($B330,'I.Supplementary 2019-20'!$B$8:$B$191,0))),INDEX('KI 2019-20'!N$9:N$383,MATCH($B330,'KI 2019-20'!$B$9:$B$383,0)))</f>
        <v>0</v>
      </c>
      <c r="J330" s="153">
        <f>_xlfn.IFNA(IF($B330=$B$382,0,INDEX('I.Supplementary 2019-20'!O$8:O$191,MATCH($B330,'I.Supplementary 2019-20'!$B$8:$B$191,0))),INDEX('KI 2019-20'!O$9:O$383,MATCH($B330,'KI 2019-20'!$B$9:$B$383,0)))</f>
        <v>2.2786184641650879E-2</v>
      </c>
      <c r="K330" s="153">
        <f>_xlfn.IFNA(IF($B330=$B$382,0,INDEX('I.Supplementary 2019-20'!P$8:P$191,MATCH($B330,'I.Supplementary 2019-20'!$B$8:$B$191,0))),INDEX('KI 2019-20'!P$9:P$383,MATCH($B330,'KI 2019-20'!$B$9:$B$383,0)))</f>
        <v>0</v>
      </c>
      <c r="L330" s="153">
        <f>_xlfn.IFNA(IF($B330=$B$382,0,INDEX('I.Supplementary 2019-20'!Q$8:Q$191,MATCH($B330,'I.Supplementary 2019-20'!$B$8:$B$191,0))),INDEX('KI 2019-20'!Q$9:Q$383,MATCH($B330,'KI 2019-20'!$B$9:$B$383,0)))</f>
        <v>0</v>
      </c>
      <c r="M330" s="155">
        <f>_xlfn.IFNA(IF($B330=$B$382,0,INDEX('I.Supplementary 2019-20'!R$8:R$191,MATCH($B330,'I.Supplementary 2019-20'!$B$8:$B$191,0))),INDEX('KI 2019-20'!R$9:R$383,MATCH($B330,'KI 2019-20'!$B$9:$B$383,0)))</f>
        <v>0</v>
      </c>
      <c r="N330" s="153">
        <f>_xlfn.IFNA(IF($B330=$B$382,0,INDEX('I.Supplementary 2019-20'!S$8:S$191,MATCH($B330,'I.Supplementary 2019-20'!$B$8:$B$191,0))),INDEX('KI 2019-20'!S$9:S$383,MATCH($B330,'KI 2019-20'!$B$9:$B$383,0)))</f>
        <v>0</v>
      </c>
      <c r="O330" s="153">
        <f>_xlfn.IFNA(IF($B330=$B$382,0,INDEX('I.Supplementary 2019-20'!T$8:T$191,MATCH($B330,'I.Supplementary 2019-20'!$B$8:$B$191,0))),INDEX('KI 2019-20'!T$9:T$383,MATCH($B330,'KI 2019-20'!$B$9:$B$383,0)))</f>
        <v>1.8166349801811839</v>
      </c>
      <c r="P330" s="153">
        <f>_xlfn.IFNA(IF($B330=$B$382,0,INDEX('I.Supplementary 2019-20'!U$8:U$191,MATCH($B330,'I.Supplementary 2019-20'!$B$8:$B$191,0))),INDEX('KI 2019-20'!U$9:U$383,MATCH($B330,'KI 2019-20'!$B$9:$B$383,0)))</f>
        <v>0</v>
      </c>
      <c r="Q330" s="153">
        <f>_xlfn.IFNA(IF($B330=$B$382,0,INDEX('I.Supplementary 2019-20'!V$8:V$191,MATCH($B330,'I.Supplementary 2019-20'!$B$8:$B$191,0))),INDEX('KI 2019-20'!V$9:V$383,MATCH($B330,'KI 2019-20'!$B$9:$B$383,0)))</f>
        <v>0</v>
      </c>
      <c r="R330" s="155">
        <f>_xlfn.IFNA(IF($B330=$B$382,0,INDEX('I.Supplementary 2019-20'!W$8:W$191,MATCH($B330,'I.Supplementary 2019-20'!$B$8:$B$191,0))),INDEX('KI 2019-20'!W$9:W$383,MATCH($B330,'KI 2019-20'!$B$9:$B$383,0)))</f>
        <v>0</v>
      </c>
      <c r="S330" s="153">
        <f>_xlfn.IFNA(IF($B330=$B$382,0,INDEX('I.Supplementary 2019-20'!X$8:X$191,MATCH($B330,'I.Supplementary 2019-20'!$B$8:$B$191,0))),INDEX('KI 2019-20'!X$9:X$383,MATCH($B330,'KI 2019-20'!$B$9:$B$383,0)))</f>
        <v>0</v>
      </c>
      <c r="T330" s="153">
        <f>_xlfn.IFNA(IF($B330=$B$382,0,INDEX('I.Supplementary 2019-20'!Y$8:Y$191,MATCH($B330,'I.Supplementary 2019-20'!$B$8:$B$191,0))),INDEX('KI 2019-20'!Y$9:Y$383,MATCH($B330,'KI 2019-20'!$B$9:$B$383,0)))</f>
        <v>1.8394211648228347</v>
      </c>
      <c r="U330" s="153">
        <f>_xlfn.IFNA(IF($B330=$B$382,0,INDEX('I.Supplementary 2019-20'!Z$8:Z$191,MATCH($B330,'I.Supplementary 2019-20'!$B$8:$B$191,0))),INDEX('KI 2019-20'!Z$9:Z$383,MATCH($B330,'KI 2019-20'!$B$9:$B$383,0)))</f>
        <v>0</v>
      </c>
      <c r="V330" s="153">
        <f>_xlfn.IFNA(IF($B330=$B$382,0,INDEX('I.Supplementary 2019-20'!AA$8:AA$191,MATCH($B330,'I.Supplementary 2019-20'!$B$8:$B$191,0))),INDEX('KI 2019-20'!AA$9:AA$383,MATCH($B330,'KI 2019-20'!$B$9:$B$383,0)))</f>
        <v>0</v>
      </c>
      <c r="W330" s="155">
        <f>_xlfn.IFNA(IF($B330=$B$382,0,INDEX('I.Supplementary 2019-20'!AB$8:AB$191,MATCH($B330,'I.Supplementary 2019-20'!$B$8:$B$191,0))),INDEX('KI 2019-20'!AB$9:AB$383,MATCH($B330,'KI 2019-20'!$B$9:$B$383,0)))</f>
        <v>0</v>
      </c>
      <c r="Y330" s="154">
        <f>_xlfn.IFNA(IF($B330=$B$382,0,INDEX('I.Supplementary 2019-20'!$I$8:$I$191,MATCH($B330,'I.Supplementary 2019-20'!$B$8:$B$191,0))),INDEX('KI 2019-20'!$I$9:$I$383,MATCH($B330,'KI 2019-20'!$B$9:$B$383,0)))</f>
        <v>2.2786184641650879E-2</v>
      </c>
      <c r="Z330" s="153">
        <f>_xlfn.IFNA(IF($B330=$B$382,0,INDEX('I.Supplementary 2019-20'!$J$8:$J$191,MATCH($B330,'I.Supplementary 2019-20'!$B$8:$B$191,0))),INDEX('KI 2019-20'!$J$9:$J$383,MATCH($B330,'KI 2019-20'!$B$9:$B$383,0)))</f>
        <v>1.8166349801811839</v>
      </c>
      <c r="AA330" s="155">
        <f>_xlfn.IFNA(IF($B330=$B$382,0,INDEX('I.Supplementary 2019-20'!$H$8:$H$191,MATCH($B330,'I.Supplementary 2019-20'!$B$8:$B$191,0))),INDEX('KI 2019-20'!$H$9:$H$383,MATCH($B330,'KI 2019-20'!$B$9:$B$383,0)))</f>
        <v>1.8394211648228347</v>
      </c>
      <c r="AC330" s="156">
        <f>I330*('Other inputs'!$C$6/'Other inputs'!$C$5)</f>
        <v>0</v>
      </c>
      <c r="AD330" s="149">
        <f>IF(B330=$B$35,J330*('Other inputs'!$C$6/'Other inputs'!$C$5)-('Other inputs'!$C$18/1000000),J330*('Other inputs'!$C$6/'Other inputs'!$C$5))</f>
        <v>2.3157446305873297E-2</v>
      </c>
      <c r="AE330" s="149">
        <f>K330*('Other inputs'!$C$6/'Other inputs'!$C$5)</f>
        <v>0</v>
      </c>
      <c r="AF330" s="149">
        <f>L330*('Other inputs'!$C$6/'Other inputs'!$C$5)</f>
        <v>0</v>
      </c>
      <c r="AG330" s="188">
        <f>M330*('Other inputs'!$C$6/'Other inputs'!$C$5)</f>
        <v>0</v>
      </c>
      <c r="AH330" s="149">
        <f>N330*('Other inputs'!$C$6/'Other inputs'!$C$5)</f>
        <v>0</v>
      </c>
      <c r="AI330" s="149">
        <f>O330*('Other inputs'!$C$6/'Other inputs'!$C$5)</f>
        <v>1.8462339207951339</v>
      </c>
      <c r="AJ330" s="149">
        <f>P330*('Other inputs'!$C$6/'Other inputs'!$C$5)</f>
        <v>0</v>
      </c>
      <c r="AK330" s="149">
        <f>Q330*('Other inputs'!$C$6/'Other inputs'!$C$5)</f>
        <v>0</v>
      </c>
      <c r="AL330" s="188">
        <f>R330*('Other inputs'!$C$6/'Other inputs'!$C$5)</f>
        <v>0</v>
      </c>
      <c r="AM330" s="156">
        <f t="shared" si="74"/>
        <v>0</v>
      </c>
      <c r="AN330" s="149">
        <f t="shared" si="75"/>
        <v>1.8693913671010072</v>
      </c>
      <c r="AO330" s="149">
        <f t="shared" si="76"/>
        <v>0</v>
      </c>
      <c r="AP330" s="149">
        <f t="shared" si="77"/>
        <v>0</v>
      </c>
      <c r="AQ330" s="188">
        <f t="shared" si="78"/>
        <v>0</v>
      </c>
      <c r="AR330" s="149"/>
      <c r="AS330" s="156">
        <f>IF(D330=$C$171,'Other inputs'!$C$12/1000000,SUM(AC330:AG330))</f>
        <v>2.3157446305873297E-2</v>
      </c>
      <c r="AT330" s="200">
        <f>IF(D330=$C$171,$Z$171*('Other inputs'!$C$6/'Other inputs'!$C$5),SUM(AH330:AL330))</f>
        <v>1.8462339207951339</v>
      </c>
      <c r="AU330" s="210">
        <f t="shared" si="79"/>
        <v>1.8693913671010072</v>
      </c>
      <c r="AV330" s="214"/>
      <c r="AW330" s="199">
        <f>IF($G330=1,0,AC330*('Other inputs'!$F$6/'Other inputs'!$F$5))</f>
        <v>0</v>
      </c>
      <c r="AX330" s="200">
        <f>IF($G330=1,0,AD330*('Other inputs'!$F$6/'Other inputs'!$F$5))</f>
        <v>2.328550591678135E-2</v>
      </c>
      <c r="AY330" s="200">
        <f>IF($G330=1,0,AE330*('Other inputs'!$F$6/'Other inputs'!$F$5))</f>
        <v>0</v>
      </c>
      <c r="AZ330" s="200">
        <f>IF($G330=1,0,AF330*('Other inputs'!$F$6/'Other inputs'!$F$5))</f>
        <v>0</v>
      </c>
      <c r="BA330" s="200">
        <f>IF($G330=1,0,AG330*('Other inputs'!$F$6/'Other inputs'!$F$5))</f>
        <v>0</v>
      </c>
      <c r="BB330" s="199">
        <f>IF($G330=1,0,AH330*('Other inputs'!$C$7/'Other inputs'!$C$6))</f>
        <v>0</v>
      </c>
      <c r="BC330" s="200">
        <f>IF($G330=1,0,AI330*('Other inputs'!$C$7/'Other inputs'!$C$6))</f>
        <v>1.8462339207951339</v>
      </c>
      <c r="BD330" s="200">
        <f>IF($G330=1,0,AJ330*('Other inputs'!$C$7/'Other inputs'!$C$6))</f>
        <v>0</v>
      </c>
      <c r="BE330" s="200">
        <f>IF($G330=1,0,AK330*('Other inputs'!$C$7/'Other inputs'!$C$6))</f>
        <v>0</v>
      </c>
      <c r="BF330" s="200">
        <f>IF($G330=1,0,AL330*('Other inputs'!$C$7/'Other inputs'!$C$6))</f>
        <v>0</v>
      </c>
      <c r="BG330" s="199">
        <f t="shared" si="80"/>
        <v>0</v>
      </c>
      <c r="BH330" s="200">
        <f t="shared" si="81"/>
        <v>1.8695194267119153</v>
      </c>
      <c r="BI330" s="200">
        <f t="shared" si="82"/>
        <v>0</v>
      </c>
      <c r="BJ330" s="200">
        <f t="shared" si="83"/>
        <v>0</v>
      </c>
      <c r="BK330" s="210">
        <f t="shared" si="84"/>
        <v>0</v>
      </c>
      <c r="BL330" s="200"/>
      <c r="BM330" s="199">
        <f>IF(D330=C$171,'Other inputs'!$C$13/1000000,SUM(AW330:BA330))</f>
        <v>2.328550591678135E-2</v>
      </c>
      <c r="BN330" s="200">
        <f>IF(B330=$B$171,$AT$171*('Other inputs'!$C$7/'Other inputs'!$C$6),SUM(BB330:BF330))</f>
        <v>1.8462339207951339</v>
      </c>
      <c r="BO330" s="188">
        <f t="shared" si="85"/>
        <v>1.8695194267119153</v>
      </c>
    </row>
    <row r="331" spans="2:67">
      <c r="B331" s="121" t="str">
        <f>'KI 2019-20'!B332</f>
        <v>E2242</v>
      </c>
      <c r="C331" s="160" t="str">
        <f t="shared" si="72"/>
        <v>E2242</v>
      </c>
      <c r="D331" s="160" t="str">
        <f t="shared" si="73"/>
        <v>E2242</v>
      </c>
      <c r="E331" t="str">
        <f>INDEX('KI 2019-20'!D$9:D$383,MATCH($B331,'KI 2019-20'!$B$9:$B$383,0))</f>
        <v>SD</v>
      </c>
      <c r="F331">
        <f>INDEX('KI 2019-20'!E$9:E$383,MATCH($B331,'KI 2019-20'!$B$9:$B$383,0))</f>
        <v>0</v>
      </c>
      <c r="G331" s="119">
        <v>0</v>
      </c>
      <c r="H331" s="120" t="str">
        <f>INDEX('KI 2019-20'!F$9:F$383,MATCH($B331,'KI 2019-20'!$B$9:$B$383,0))</f>
        <v>Thanet</v>
      </c>
      <c r="I331" s="154">
        <f>_xlfn.IFNA(IF($B331=$B$382,0,INDEX('I.Supplementary 2019-20'!N$8:N$191,MATCH($B331,'I.Supplementary 2019-20'!$B$8:$B$191,0))),INDEX('KI 2019-20'!N$9:N$383,MATCH($B331,'KI 2019-20'!$B$9:$B$383,0)))</f>
        <v>0</v>
      </c>
      <c r="J331" s="153">
        <f>_xlfn.IFNA(IF($B331=$B$382,0,INDEX('I.Supplementary 2019-20'!O$8:O$191,MATCH($B331,'I.Supplementary 2019-20'!$B$8:$B$191,0))),INDEX('KI 2019-20'!O$9:O$383,MATCH($B331,'KI 2019-20'!$B$9:$B$383,0)))</f>
        <v>9.7453363580401992E-2</v>
      </c>
      <c r="K331" s="153">
        <f>_xlfn.IFNA(IF($B331=$B$382,0,INDEX('I.Supplementary 2019-20'!P$8:P$191,MATCH($B331,'I.Supplementary 2019-20'!$B$8:$B$191,0))),INDEX('KI 2019-20'!P$9:P$383,MATCH($B331,'KI 2019-20'!$B$9:$B$383,0)))</f>
        <v>0</v>
      </c>
      <c r="L331" s="153">
        <f>_xlfn.IFNA(IF($B331=$B$382,0,INDEX('I.Supplementary 2019-20'!Q$8:Q$191,MATCH($B331,'I.Supplementary 2019-20'!$B$8:$B$191,0))),INDEX('KI 2019-20'!Q$9:Q$383,MATCH($B331,'KI 2019-20'!$B$9:$B$383,0)))</f>
        <v>0</v>
      </c>
      <c r="M331" s="155">
        <f>_xlfn.IFNA(IF($B331=$B$382,0,INDEX('I.Supplementary 2019-20'!R$8:R$191,MATCH($B331,'I.Supplementary 2019-20'!$B$8:$B$191,0))),INDEX('KI 2019-20'!R$9:R$383,MATCH($B331,'KI 2019-20'!$B$9:$B$383,0)))</f>
        <v>0</v>
      </c>
      <c r="N331" s="153">
        <f>_xlfn.IFNA(IF($B331=$B$382,0,INDEX('I.Supplementary 2019-20'!S$8:S$191,MATCH($B331,'I.Supplementary 2019-20'!$B$8:$B$191,0))),INDEX('KI 2019-20'!S$9:S$383,MATCH($B331,'KI 2019-20'!$B$9:$B$383,0)))</f>
        <v>0</v>
      </c>
      <c r="O331" s="153">
        <f>_xlfn.IFNA(IF($B331=$B$382,0,INDEX('I.Supplementary 2019-20'!T$8:T$191,MATCH($B331,'I.Supplementary 2019-20'!$B$8:$B$191,0))),INDEX('KI 2019-20'!T$9:T$383,MATCH($B331,'KI 2019-20'!$B$9:$B$383,0)))</f>
        <v>4.9728316786310502</v>
      </c>
      <c r="P331" s="153">
        <f>_xlfn.IFNA(IF($B331=$B$382,0,INDEX('I.Supplementary 2019-20'!U$8:U$191,MATCH($B331,'I.Supplementary 2019-20'!$B$8:$B$191,0))),INDEX('KI 2019-20'!U$9:U$383,MATCH($B331,'KI 2019-20'!$B$9:$B$383,0)))</f>
        <v>0</v>
      </c>
      <c r="Q331" s="153">
        <f>_xlfn.IFNA(IF($B331=$B$382,0,INDEX('I.Supplementary 2019-20'!V$8:V$191,MATCH($B331,'I.Supplementary 2019-20'!$B$8:$B$191,0))),INDEX('KI 2019-20'!V$9:V$383,MATCH($B331,'KI 2019-20'!$B$9:$B$383,0)))</f>
        <v>0</v>
      </c>
      <c r="R331" s="155">
        <f>_xlfn.IFNA(IF($B331=$B$382,0,INDEX('I.Supplementary 2019-20'!W$8:W$191,MATCH($B331,'I.Supplementary 2019-20'!$B$8:$B$191,0))),INDEX('KI 2019-20'!W$9:W$383,MATCH($B331,'KI 2019-20'!$B$9:$B$383,0)))</f>
        <v>0</v>
      </c>
      <c r="S331" s="153">
        <f>_xlfn.IFNA(IF($B331=$B$382,0,INDEX('I.Supplementary 2019-20'!X$8:X$191,MATCH($B331,'I.Supplementary 2019-20'!$B$8:$B$191,0))),INDEX('KI 2019-20'!X$9:X$383,MATCH($B331,'KI 2019-20'!$B$9:$B$383,0)))</f>
        <v>0</v>
      </c>
      <c r="T331" s="153">
        <f>_xlfn.IFNA(IF($B331=$B$382,0,INDEX('I.Supplementary 2019-20'!Y$8:Y$191,MATCH($B331,'I.Supplementary 2019-20'!$B$8:$B$191,0))),INDEX('KI 2019-20'!Y$9:Y$383,MATCH($B331,'KI 2019-20'!$B$9:$B$383,0)))</f>
        <v>5.0702850422114523</v>
      </c>
      <c r="U331" s="153">
        <f>_xlfn.IFNA(IF($B331=$B$382,0,INDEX('I.Supplementary 2019-20'!Z$8:Z$191,MATCH($B331,'I.Supplementary 2019-20'!$B$8:$B$191,0))),INDEX('KI 2019-20'!Z$9:Z$383,MATCH($B331,'KI 2019-20'!$B$9:$B$383,0)))</f>
        <v>0</v>
      </c>
      <c r="V331" s="153">
        <f>_xlfn.IFNA(IF($B331=$B$382,0,INDEX('I.Supplementary 2019-20'!AA$8:AA$191,MATCH($B331,'I.Supplementary 2019-20'!$B$8:$B$191,0))),INDEX('KI 2019-20'!AA$9:AA$383,MATCH($B331,'KI 2019-20'!$B$9:$B$383,0)))</f>
        <v>0</v>
      </c>
      <c r="W331" s="155">
        <f>_xlfn.IFNA(IF($B331=$B$382,0,INDEX('I.Supplementary 2019-20'!AB$8:AB$191,MATCH($B331,'I.Supplementary 2019-20'!$B$8:$B$191,0))),INDEX('KI 2019-20'!AB$9:AB$383,MATCH($B331,'KI 2019-20'!$B$9:$B$383,0)))</f>
        <v>0</v>
      </c>
      <c r="Y331" s="154">
        <f>_xlfn.IFNA(IF($B331=$B$382,0,INDEX('I.Supplementary 2019-20'!$I$8:$I$191,MATCH($B331,'I.Supplementary 2019-20'!$B$8:$B$191,0))),INDEX('KI 2019-20'!$I$9:$I$383,MATCH($B331,'KI 2019-20'!$B$9:$B$383,0)))</f>
        <v>9.7453363580401992E-2</v>
      </c>
      <c r="Z331" s="153">
        <f>_xlfn.IFNA(IF($B331=$B$382,0,INDEX('I.Supplementary 2019-20'!$J$8:$J$191,MATCH($B331,'I.Supplementary 2019-20'!$B$8:$B$191,0))),INDEX('KI 2019-20'!$J$9:$J$383,MATCH($B331,'KI 2019-20'!$B$9:$B$383,0)))</f>
        <v>4.9728316786310502</v>
      </c>
      <c r="AA331" s="155">
        <f>_xlfn.IFNA(IF($B331=$B$382,0,INDEX('I.Supplementary 2019-20'!$H$8:$H$191,MATCH($B331,'I.Supplementary 2019-20'!$B$8:$B$191,0))),INDEX('KI 2019-20'!$H$9:$H$383,MATCH($B331,'KI 2019-20'!$B$9:$B$383,0)))</f>
        <v>5.0702850422114523</v>
      </c>
      <c r="AC331" s="156">
        <f>I331*('Other inputs'!$C$6/'Other inputs'!$C$5)</f>
        <v>0</v>
      </c>
      <c r="AD331" s="149">
        <f>IF(B331=$B$35,J331*('Other inputs'!$C$6/'Other inputs'!$C$5)-('Other inputs'!$C$18/1000000),J331*('Other inputs'!$C$6/'Other inputs'!$C$5))</f>
        <v>9.904119842488919E-2</v>
      </c>
      <c r="AE331" s="149">
        <f>K331*('Other inputs'!$C$6/'Other inputs'!$C$5)</f>
        <v>0</v>
      </c>
      <c r="AF331" s="149">
        <f>L331*('Other inputs'!$C$6/'Other inputs'!$C$5)</f>
        <v>0</v>
      </c>
      <c r="AG331" s="188">
        <f>M331*('Other inputs'!$C$6/'Other inputs'!$C$5)</f>
        <v>0</v>
      </c>
      <c r="AH331" s="149">
        <f>N331*('Other inputs'!$C$6/'Other inputs'!$C$5)</f>
        <v>0</v>
      </c>
      <c r="AI331" s="149">
        <f>O331*('Other inputs'!$C$6/'Other inputs'!$C$5)</f>
        <v>5.0538554127024318</v>
      </c>
      <c r="AJ331" s="149">
        <f>P331*('Other inputs'!$C$6/'Other inputs'!$C$5)</f>
        <v>0</v>
      </c>
      <c r="AK331" s="149">
        <f>Q331*('Other inputs'!$C$6/'Other inputs'!$C$5)</f>
        <v>0</v>
      </c>
      <c r="AL331" s="188">
        <f>R331*('Other inputs'!$C$6/'Other inputs'!$C$5)</f>
        <v>0</v>
      </c>
      <c r="AM331" s="156">
        <f t="shared" si="74"/>
        <v>0</v>
      </c>
      <c r="AN331" s="149">
        <f t="shared" si="75"/>
        <v>5.1528966111273213</v>
      </c>
      <c r="AO331" s="149">
        <f t="shared" si="76"/>
        <v>0</v>
      </c>
      <c r="AP331" s="149">
        <f t="shared" si="77"/>
        <v>0</v>
      </c>
      <c r="AQ331" s="188">
        <f t="shared" si="78"/>
        <v>0</v>
      </c>
      <c r="AR331" s="149"/>
      <c r="AS331" s="156">
        <f>IF(D331=$C$171,'Other inputs'!$C$12/1000000,SUM(AC331:AG331))</f>
        <v>9.904119842488919E-2</v>
      </c>
      <c r="AT331" s="200">
        <f>IF(D331=$C$171,$Z$171*('Other inputs'!$C$6/'Other inputs'!$C$5),SUM(AH331:AL331))</f>
        <v>5.0538554127024318</v>
      </c>
      <c r="AU331" s="210">
        <f t="shared" si="79"/>
        <v>5.1528966111273213</v>
      </c>
      <c r="AV331" s="214"/>
      <c r="AW331" s="199">
        <f>IF($G331=1,0,AC331*('Other inputs'!$F$6/'Other inputs'!$F$5))</f>
        <v>0</v>
      </c>
      <c r="AX331" s="200">
        <f>IF($G331=1,0,AD331*('Other inputs'!$F$6/'Other inputs'!$F$5))</f>
        <v>9.9588891688068296E-2</v>
      </c>
      <c r="AY331" s="200">
        <f>IF($G331=1,0,AE331*('Other inputs'!$F$6/'Other inputs'!$F$5))</f>
        <v>0</v>
      </c>
      <c r="AZ331" s="200">
        <f>IF($G331=1,0,AF331*('Other inputs'!$F$6/'Other inputs'!$F$5))</f>
        <v>0</v>
      </c>
      <c r="BA331" s="200">
        <f>IF($G331=1,0,AG331*('Other inputs'!$F$6/'Other inputs'!$F$5))</f>
        <v>0</v>
      </c>
      <c r="BB331" s="199">
        <f>IF($G331=1,0,AH331*('Other inputs'!$C$7/'Other inputs'!$C$6))</f>
        <v>0</v>
      </c>
      <c r="BC331" s="200">
        <f>IF($G331=1,0,AI331*('Other inputs'!$C$7/'Other inputs'!$C$6))</f>
        <v>5.0538554127024318</v>
      </c>
      <c r="BD331" s="200">
        <f>IF($G331=1,0,AJ331*('Other inputs'!$C$7/'Other inputs'!$C$6))</f>
        <v>0</v>
      </c>
      <c r="BE331" s="200">
        <f>IF($G331=1,0,AK331*('Other inputs'!$C$7/'Other inputs'!$C$6))</f>
        <v>0</v>
      </c>
      <c r="BF331" s="200">
        <f>IF($G331=1,0,AL331*('Other inputs'!$C$7/'Other inputs'!$C$6))</f>
        <v>0</v>
      </c>
      <c r="BG331" s="199">
        <f t="shared" si="80"/>
        <v>0</v>
      </c>
      <c r="BH331" s="200">
        <f t="shared" si="81"/>
        <v>5.1534443043904998</v>
      </c>
      <c r="BI331" s="200">
        <f t="shared" si="82"/>
        <v>0</v>
      </c>
      <c r="BJ331" s="200">
        <f t="shared" si="83"/>
        <v>0</v>
      </c>
      <c r="BK331" s="210">
        <f t="shared" si="84"/>
        <v>0</v>
      </c>
      <c r="BL331" s="200"/>
      <c r="BM331" s="199">
        <f>IF(D331=C$171,'Other inputs'!$C$13/1000000,SUM(AW331:BA331))</f>
        <v>9.9588891688068296E-2</v>
      </c>
      <c r="BN331" s="200">
        <f>IF(B331=$B$171,$AT$171*('Other inputs'!$C$7/'Other inputs'!$C$6),SUM(BB331:BF331))</f>
        <v>5.0538554127024318</v>
      </c>
      <c r="BO331" s="188">
        <f t="shared" si="85"/>
        <v>5.1534443043904998</v>
      </c>
    </row>
    <row r="332" spans="2:67">
      <c r="B332" s="121" t="str">
        <f>'KI 2019-20'!B333</f>
        <v>E1938</v>
      </c>
      <c r="C332" s="160" t="str">
        <f t="shared" si="72"/>
        <v>E1938</v>
      </c>
      <c r="D332" s="160" t="str">
        <f t="shared" si="73"/>
        <v>E1938</v>
      </c>
      <c r="E332" t="str">
        <f>INDEX('KI 2019-20'!D$9:D$383,MATCH($B332,'KI 2019-20'!$B$9:$B$383,0))</f>
        <v>SD</v>
      </c>
      <c r="F332" t="str">
        <f>INDEX('KI 2019-20'!E$9:E$383,MATCH($B332,'KI 2019-20'!$B$9:$B$383,0))</f>
        <v>P1905</v>
      </c>
      <c r="G332" s="119">
        <v>0</v>
      </c>
      <c r="H332" s="120" t="str">
        <f>INDEX('KI 2019-20'!F$9:F$383,MATCH($B332,'KI 2019-20'!$B$9:$B$383,0))</f>
        <v>Three Rivers</v>
      </c>
      <c r="I332" s="154">
        <f>_xlfn.IFNA(IF($B332=$B$382,0,INDEX('I.Supplementary 2019-20'!N$8:N$191,MATCH($B332,'I.Supplementary 2019-20'!$B$8:$B$191,0))),INDEX('KI 2019-20'!N$9:N$383,MATCH($B332,'KI 2019-20'!$B$9:$B$383,0)))</f>
        <v>0</v>
      </c>
      <c r="J332" s="153">
        <f>_xlfn.IFNA(IF($B332=$B$382,0,INDEX('I.Supplementary 2019-20'!O$8:O$191,MATCH($B332,'I.Supplementary 2019-20'!$B$8:$B$191,0))),INDEX('KI 2019-20'!O$9:O$383,MATCH($B332,'KI 2019-20'!$B$9:$B$383,0)))</f>
        <v>0</v>
      </c>
      <c r="K332" s="153">
        <f>_xlfn.IFNA(IF($B332=$B$382,0,INDEX('I.Supplementary 2019-20'!P$8:P$191,MATCH($B332,'I.Supplementary 2019-20'!$B$8:$B$191,0))),INDEX('KI 2019-20'!P$9:P$383,MATCH($B332,'KI 2019-20'!$B$9:$B$383,0)))</f>
        <v>0</v>
      </c>
      <c r="L332" s="153">
        <f>_xlfn.IFNA(IF($B332=$B$382,0,INDEX('I.Supplementary 2019-20'!Q$8:Q$191,MATCH($B332,'I.Supplementary 2019-20'!$B$8:$B$191,0))),INDEX('KI 2019-20'!Q$9:Q$383,MATCH($B332,'KI 2019-20'!$B$9:$B$383,0)))</f>
        <v>0</v>
      </c>
      <c r="M332" s="155">
        <f>_xlfn.IFNA(IF($B332=$B$382,0,INDEX('I.Supplementary 2019-20'!R$8:R$191,MATCH($B332,'I.Supplementary 2019-20'!$B$8:$B$191,0))),INDEX('KI 2019-20'!R$9:R$383,MATCH($B332,'KI 2019-20'!$B$9:$B$383,0)))</f>
        <v>0</v>
      </c>
      <c r="N332" s="153">
        <f>_xlfn.IFNA(IF($B332=$B$382,0,INDEX('I.Supplementary 2019-20'!S$8:S$191,MATCH($B332,'I.Supplementary 2019-20'!$B$8:$B$191,0))),INDEX('KI 2019-20'!S$9:S$383,MATCH($B332,'KI 2019-20'!$B$9:$B$383,0)))</f>
        <v>0</v>
      </c>
      <c r="O332" s="153">
        <f>_xlfn.IFNA(IF($B332=$B$382,0,INDEX('I.Supplementary 2019-20'!T$8:T$191,MATCH($B332,'I.Supplementary 2019-20'!$B$8:$B$191,0))),INDEX('KI 2019-20'!T$9:T$383,MATCH($B332,'KI 2019-20'!$B$9:$B$383,0)))</f>
        <v>1.9628186114282749</v>
      </c>
      <c r="P332" s="153">
        <f>_xlfn.IFNA(IF($B332=$B$382,0,INDEX('I.Supplementary 2019-20'!U$8:U$191,MATCH($B332,'I.Supplementary 2019-20'!$B$8:$B$191,0))),INDEX('KI 2019-20'!U$9:U$383,MATCH($B332,'KI 2019-20'!$B$9:$B$383,0)))</f>
        <v>0</v>
      </c>
      <c r="Q332" s="153">
        <f>_xlfn.IFNA(IF($B332=$B$382,0,INDEX('I.Supplementary 2019-20'!V$8:V$191,MATCH($B332,'I.Supplementary 2019-20'!$B$8:$B$191,0))),INDEX('KI 2019-20'!V$9:V$383,MATCH($B332,'KI 2019-20'!$B$9:$B$383,0)))</f>
        <v>0</v>
      </c>
      <c r="R332" s="155">
        <f>_xlfn.IFNA(IF($B332=$B$382,0,INDEX('I.Supplementary 2019-20'!W$8:W$191,MATCH($B332,'I.Supplementary 2019-20'!$B$8:$B$191,0))),INDEX('KI 2019-20'!W$9:W$383,MATCH($B332,'KI 2019-20'!$B$9:$B$383,0)))</f>
        <v>0</v>
      </c>
      <c r="S332" s="153">
        <f>_xlfn.IFNA(IF($B332=$B$382,0,INDEX('I.Supplementary 2019-20'!X$8:X$191,MATCH($B332,'I.Supplementary 2019-20'!$B$8:$B$191,0))),INDEX('KI 2019-20'!X$9:X$383,MATCH($B332,'KI 2019-20'!$B$9:$B$383,0)))</f>
        <v>0</v>
      </c>
      <c r="T332" s="153">
        <f>_xlfn.IFNA(IF($B332=$B$382,0,INDEX('I.Supplementary 2019-20'!Y$8:Y$191,MATCH($B332,'I.Supplementary 2019-20'!$B$8:$B$191,0))),INDEX('KI 2019-20'!Y$9:Y$383,MATCH($B332,'KI 2019-20'!$B$9:$B$383,0)))</f>
        <v>1.9628186114282749</v>
      </c>
      <c r="U332" s="153">
        <f>_xlfn.IFNA(IF($B332=$B$382,0,INDEX('I.Supplementary 2019-20'!Z$8:Z$191,MATCH($B332,'I.Supplementary 2019-20'!$B$8:$B$191,0))),INDEX('KI 2019-20'!Z$9:Z$383,MATCH($B332,'KI 2019-20'!$B$9:$B$383,0)))</f>
        <v>0</v>
      </c>
      <c r="V332" s="153">
        <f>_xlfn.IFNA(IF($B332=$B$382,0,INDEX('I.Supplementary 2019-20'!AA$8:AA$191,MATCH($B332,'I.Supplementary 2019-20'!$B$8:$B$191,0))),INDEX('KI 2019-20'!AA$9:AA$383,MATCH($B332,'KI 2019-20'!$B$9:$B$383,0)))</f>
        <v>0</v>
      </c>
      <c r="W332" s="155">
        <f>_xlfn.IFNA(IF($B332=$B$382,0,INDEX('I.Supplementary 2019-20'!AB$8:AB$191,MATCH($B332,'I.Supplementary 2019-20'!$B$8:$B$191,0))),INDEX('KI 2019-20'!AB$9:AB$383,MATCH($B332,'KI 2019-20'!$B$9:$B$383,0)))</f>
        <v>0</v>
      </c>
      <c r="Y332" s="154">
        <f>_xlfn.IFNA(IF($B332=$B$382,0,INDEX('I.Supplementary 2019-20'!$I$8:$I$191,MATCH($B332,'I.Supplementary 2019-20'!$B$8:$B$191,0))),INDEX('KI 2019-20'!$I$9:$I$383,MATCH($B332,'KI 2019-20'!$B$9:$B$383,0)))</f>
        <v>0</v>
      </c>
      <c r="Z332" s="153">
        <f>_xlfn.IFNA(IF($B332=$B$382,0,INDEX('I.Supplementary 2019-20'!$J$8:$J$191,MATCH($B332,'I.Supplementary 2019-20'!$B$8:$B$191,0))),INDEX('KI 2019-20'!$J$9:$J$383,MATCH($B332,'KI 2019-20'!$B$9:$B$383,0)))</f>
        <v>1.9628186114282749</v>
      </c>
      <c r="AA332" s="155">
        <f>_xlfn.IFNA(IF($B332=$B$382,0,INDEX('I.Supplementary 2019-20'!$H$8:$H$191,MATCH($B332,'I.Supplementary 2019-20'!$B$8:$B$191,0))),INDEX('KI 2019-20'!$H$9:$H$383,MATCH($B332,'KI 2019-20'!$B$9:$B$383,0)))</f>
        <v>1.9628186114282749</v>
      </c>
      <c r="AC332" s="156">
        <f>I332*('Other inputs'!$C$6/'Other inputs'!$C$5)</f>
        <v>0</v>
      </c>
      <c r="AD332" s="149">
        <f>IF(B332=$B$35,J332*('Other inputs'!$C$6/'Other inputs'!$C$5)-('Other inputs'!$C$18/1000000),J332*('Other inputs'!$C$6/'Other inputs'!$C$5))</f>
        <v>0</v>
      </c>
      <c r="AE332" s="149">
        <f>K332*('Other inputs'!$C$6/'Other inputs'!$C$5)</f>
        <v>0</v>
      </c>
      <c r="AF332" s="149">
        <f>L332*('Other inputs'!$C$6/'Other inputs'!$C$5)</f>
        <v>0</v>
      </c>
      <c r="AG332" s="188">
        <f>M332*('Other inputs'!$C$6/'Other inputs'!$C$5)</f>
        <v>0</v>
      </c>
      <c r="AH332" s="149">
        <f>N332*('Other inputs'!$C$6/'Other inputs'!$C$5)</f>
        <v>0</v>
      </c>
      <c r="AI332" s="149">
        <f>O332*('Other inputs'!$C$6/'Other inputs'!$C$5)</f>
        <v>1.9947993627346419</v>
      </c>
      <c r="AJ332" s="149">
        <f>P332*('Other inputs'!$C$6/'Other inputs'!$C$5)</f>
        <v>0</v>
      </c>
      <c r="AK332" s="149">
        <f>Q332*('Other inputs'!$C$6/'Other inputs'!$C$5)</f>
        <v>0</v>
      </c>
      <c r="AL332" s="188">
        <f>R332*('Other inputs'!$C$6/'Other inputs'!$C$5)</f>
        <v>0</v>
      </c>
      <c r="AM332" s="156">
        <f t="shared" si="74"/>
        <v>0</v>
      </c>
      <c r="AN332" s="149">
        <f t="shared" si="75"/>
        <v>1.9947993627346419</v>
      </c>
      <c r="AO332" s="149">
        <f t="shared" si="76"/>
        <v>0</v>
      </c>
      <c r="AP332" s="149">
        <f t="shared" si="77"/>
        <v>0</v>
      </c>
      <c r="AQ332" s="188">
        <f t="shared" si="78"/>
        <v>0</v>
      </c>
      <c r="AR332" s="149"/>
      <c r="AS332" s="156">
        <f>IF(D332=$C$171,'Other inputs'!$C$12/1000000,SUM(AC332:AG332))</f>
        <v>0</v>
      </c>
      <c r="AT332" s="200">
        <f>IF(D332=$C$171,$Z$171*('Other inputs'!$C$6/'Other inputs'!$C$5),SUM(AH332:AL332))</f>
        <v>1.9947993627346419</v>
      </c>
      <c r="AU332" s="210">
        <f t="shared" si="79"/>
        <v>1.9947993627346419</v>
      </c>
      <c r="AV332" s="214"/>
      <c r="AW332" s="199">
        <f>IF($G332=1,0,AC332*('Other inputs'!$F$6/'Other inputs'!$F$5))</f>
        <v>0</v>
      </c>
      <c r="AX332" s="200">
        <f>IF($G332=1,0,AD332*('Other inputs'!$F$6/'Other inputs'!$F$5))</f>
        <v>0</v>
      </c>
      <c r="AY332" s="200">
        <f>IF($G332=1,0,AE332*('Other inputs'!$F$6/'Other inputs'!$F$5))</f>
        <v>0</v>
      </c>
      <c r="AZ332" s="200">
        <f>IF($G332=1,0,AF332*('Other inputs'!$F$6/'Other inputs'!$F$5))</f>
        <v>0</v>
      </c>
      <c r="BA332" s="200">
        <f>IF($G332=1,0,AG332*('Other inputs'!$F$6/'Other inputs'!$F$5))</f>
        <v>0</v>
      </c>
      <c r="BB332" s="199">
        <f>IF($G332=1,0,AH332*('Other inputs'!$C$7/'Other inputs'!$C$6))</f>
        <v>0</v>
      </c>
      <c r="BC332" s="200">
        <f>IF($G332=1,0,AI332*('Other inputs'!$C$7/'Other inputs'!$C$6))</f>
        <v>1.9947993627346419</v>
      </c>
      <c r="BD332" s="200">
        <f>IF($G332=1,0,AJ332*('Other inputs'!$C$7/'Other inputs'!$C$6))</f>
        <v>0</v>
      </c>
      <c r="BE332" s="200">
        <f>IF($G332=1,0,AK332*('Other inputs'!$C$7/'Other inputs'!$C$6))</f>
        <v>0</v>
      </c>
      <c r="BF332" s="200">
        <f>IF($G332=1,0,AL332*('Other inputs'!$C$7/'Other inputs'!$C$6))</f>
        <v>0</v>
      </c>
      <c r="BG332" s="199">
        <f t="shared" si="80"/>
        <v>0</v>
      </c>
      <c r="BH332" s="200">
        <f t="shared" si="81"/>
        <v>1.9947993627346419</v>
      </c>
      <c r="BI332" s="200">
        <f t="shared" si="82"/>
        <v>0</v>
      </c>
      <c r="BJ332" s="200">
        <f t="shared" si="83"/>
        <v>0</v>
      </c>
      <c r="BK332" s="210">
        <f t="shared" si="84"/>
        <v>0</v>
      </c>
      <c r="BL332" s="200"/>
      <c r="BM332" s="199">
        <f>IF(D332=C$171,'Other inputs'!$C$13/1000000,SUM(AW332:BA332))</f>
        <v>0</v>
      </c>
      <c r="BN332" s="200">
        <f>IF(B332=$B$171,$AT$171*('Other inputs'!$C$7/'Other inputs'!$C$6),SUM(BB332:BF332))</f>
        <v>1.9947993627346419</v>
      </c>
      <c r="BO332" s="188">
        <f t="shared" si="85"/>
        <v>1.9947993627346419</v>
      </c>
    </row>
    <row r="333" spans="2:67">
      <c r="B333" s="121" t="str">
        <f>'KI 2019-20'!B334</f>
        <v>E1502</v>
      </c>
      <c r="C333" s="160" t="str">
        <f t="shared" si="72"/>
        <v>E1502</v>
      </c>
      <c r="D333" s="160" t="str">
        <f t="shared" si="73"/>
        <v>E1502</v>
      </c>
      <c r="E333" t="str">
        <f>INDEX('KI 2019-20'!D$9:D$383,MATCH($B333,'KI 2019-20'!$B$9:$B$383,0))</f>
        <v>UNINFIR</v>
      </c>
      <c r="F333">
        <f>INDEX('KI 2019-20'!E$9:E$383,MATCH($B333,'KI 2019-20'!$B$9:$B$383,0))</f>
        <v>0</v>
      </c>
      <c r="G333" s="119">
        <v>0</v>
      </c>
      <c r="H333" s="120" t="str">
        <f>INDEX('KI 2019-20'!F$9:F$383,MATCH($B333,'KI 2019-20'!$B$9:$B$383,0))</f>
        <v>Thurrock</v>
      </c>
      <c r="I333" s="154">
        <f>_xlfn.IFNA(IF($B333=$B$382,0,INDEX('I.Supplementary 2019-20'!N$8:N$191,MATCH($B333,'I.Supplementary 2019-20'!$B$8:$B$191,0))),INDEX('KI 2019-20'!N$9:N$383,MATCH($B333,'KI 2019-20'!$B$9:$B$383,0)))</f>
        <v>6.8210977649465425</v>
      </c>
      <c r="J333" s="153">
        <f>_xlfn.IFNA(IF($B333=$B$382,0,INDEX('I.Supplementary 2019-20'!O$8:O$191,MATCH($B333,'I.Supplementary 2019-20'!$B$8:$B$191,0))),INDEX('KI 2019-20'!O$9:O$383,MATCH($B333,'KI 2019-20'!$B$9:$B$383,0)))</f>
        <v>-0.12377135567383654</v>
      </c>
      <c r="K333" s="153">
        <f>_xlfn.IFNA(IF($B333=$B$382,0,INDEX('I.Supplementary 2019-20'!P$8:P$191,MATCH($B333,'I.Supplementary 2019-20'!$B$8:$B$191,0))),INDEX('KI 2019-20'!P$9:P$383,MATCH($B333,'KI 2019-20'!$B$9:$B$383,0)))</f>
        <v>0</v>
      </c>
      <c r="L333" s="153">
        <f>_xlfn.IFNA(IF($B333=$B$382,0,INDEX('I.Supplementary 2019-20'!Q$8:Q$191,MATCH($B333,'I.Supplementary 2019-20'!$B$8:$B$191,0))),INDEX('KI 2019-20'!Q$9:Q$383,MATCH($B333,'KI 2019-20'!$B$9:$B$383,0)))</f>
        <v>0</v>
      </c>
      <c r="M333" s="155">
        <f>_xlfn.IFNA(IF($B333=$B$382,0,INDEX('I.Supplementary 2019-20'!R$8:R$191,MATCH($B333,'I.Supplementary 2019-20'!$B$8:$B$191,0))),INDEX('KI 2019-20'!R$9:R$383,MATCH($B333,'KI 2019-20'!$B$9:$B$383,0)))</f>
        <v>0</v>
      </c>
      <c r="N333" s="153">
        <f>_xlfn.IFNA(IF($B333=$B$382,0,INDEX('I.Supplementary 2019-20'!S$8:S$191,MATCH($B333,'I.Supplementary 2019-20'!$B$8:$B$191,0))),INDEX('KI 2019-20'!S$9:S$383,MATCH($B333,'KI 2019-20'!$B$9:$B$383,0)))</f>
        <v>27.163673295702566</v>
      </c>
      <c r="O333" s="153">
        <f>_xlfn.IFNA(IF($B333=$B$382,0,INDEX('I.Supplementary 2019-20'!T$8:T$191,MATCH($B333,'I.Supplementary 2019-20'!$B$8:$B$191,0))),INDEX('KI 2019-20'!T$9:T$383,MATCH($B333,'KI 2019-20'!$B$9:$B$383,0)))</f>
        <v>5.51102290089589</v>
      </c>
      <c r="P333" s="153">
        <f>_xlfn.IFNA(IF($B333=$B$382,0,INDEX('I.Supplementary 2019-20'!U$8:U$191,MATCH($B333,'I.Supplementary 2019-20'!$B$8:$B$191,0))),INDEX('KI 2019-20'!U$9:U$383,MATCH($B333,'KI 2019-20'!$B$9:$B$383,0)))</f>
        <v>0</v>
      </c>
      <c r="Q333" s="153">
        <f>_xlfn.IFNA(IF($B333=$B$382,0,INDEX('I.Supplementary 2019-20'!V$8:V$191,MATCH($B333,'I.Supplementary 2019-20'!$B$8:$B$191,0))),INDEX('KI 2019-20'!V$9:V$383,MATCH($B333,'KI 2019-20'!$B$9:$B$383,0)))</f>
        <v>0</v>
      </c>
      <c r="R333" s="155">
        <f>_xlfn.IFNA(IF($B333=$B$382,0,INDEX('I.Supplementary 2019-20'!W$8:W$191,MATCH($B333,'I.Supplementary 2019-20'!$B$8:$B$191,0))),INDEX('KI 2019-20'!W$9:W$383,MATCH($B333,'KI 2019-20'!$B$9:$B$383,0)))</f>
        <v>0</v>
      </c>
      <c r="S333" s="153">
        <f>_xlfn.IFNA(IF($B333=$B$382,0,INDEX('I.Supplementary 2019-20'!X$8:X$191,MATCH($B333,'I.Supplementary 2019-20'!$B$8:$B$191,0))),INDEX('KI 2019-20'!X$9:X$383,MATCH($B333,'KI 2019-20'!$B$9:$B$383,0)))</f>
        <v>33.984771060649109</v>
      </c>
      <c r="T333" s="153">
        <f>_xlfn.IFNA(IF($B333=$B$382,0,INDEX('I.Supplementary 2019-20'!Y$8:Y$191,MATCH($B333,'I.Supplementary 2019-20'!$B$8:$B$191,0))),INDEX('KI 2019-20'!Y$9:Y$383,MATCH($B333,'KI 2019-20'!$B$9:$B$383,0)))</f>
        <v>5.3872515452220533</v>
      </c>
      <c r="U333" s="153">
        <f>_xlfn.IFNA(IF($B333=$B$382,0,INDEX('I.Supplementary 2019-20'!Z$8:Z$191,MATCH($B333,'I.Supplementary 2019-20'!$B$8:$B$191,0))),INDEX('KI 2019-20'!Z$9:Z$383,MATCH($B333,'KI 2019-20'!$B$9:$B$383,0)))</f>
        <v>0</v>
      </c>
      <c r="V333" s="153">
        <f>_xlfn.IFNA(IF($B333=$B$382,0,INDEX('I.Supplementary 2019-20'!AA$8:AA$191,MATCH($B333,'I.Supplementary 2019-20'!$B$8:$B$191,0))),INDEX('KI 2019-20'!AA$9:AA$383,MATCH($B333,'KI 2019-20'!$B$9:$B$383,0)))</f>
        <v>0</v>
      </c>
      <c r="W333" s="155">
        <f>_xlfn.IFNA(IF($B333=$B$382,0,INDEX('I.Supplementary 2019-20'!AB$8:AB$191,MATCH($B333,'I.Supplementary 2019-20'!$B$8:$B$191,0))),INDEX('KI 2019-20'!AB$9:AB$383,MATCH($B333,'KI 2019-20'!$B$9:$B$383,0)))</f>
        <v>0</v>
      </c>
      <c r="Y333" s="154">
        <f>_xlfn.IFNA(IF($B333=$B$382,0,INDEX('I.Supplementary 2019-20'!$I$8:$I$191,MATCH($B333,'I.Supplementary 2019-20'!$B$8:$B$191,0))),INDEX('KI 2019-20'!$I$9:$I$383,MATCH($B333,'KI 2019-20'!$B$9:$B$383,0)))</f>
        <v>6.6973264092727058</v>
      </c>
      <c r="Z333" s="153">
        <f>_xlfn.IFNA(IF($B333=$B$382,0,INDEX('I.Supplementary 2019-20'!$J$8:$J$191,MATCH($B333,'I.Supplementary 2019-20'!$B$8:$B$191,0))),INDEX('KI 2019-20'!$J$9:$J$383,MATCH($B333,'KI 2019-20'!$B$9:$B$383,0)))</f>
        <v>32.674696196598454</v>
      </c>
      <c r="AA333" s="155">
        <f>_xlfn.IFNA(IF($B333=$B$382,0,INDEX('I.Supplementary 2019-20'!$H$8:$H$191,MATCH($B333,'I.Supplementary 2019-20'!$B$8:$B$191,0))),INDEX('KI 2019-20'!$H$9:$H$383,MATCH($B333,'KI 2019-20'!$B$9:$B$383,0)))</f>
        <v>39.372022605871166</v>
      </c>
      <c r="AC333" s="156">
        <f>I333*('Other inputs'!$C$6/'Other inputs'!$C$5)</f>
        <v>6.9322358140699079</v>
      </c>
      <c r="AD333" s="149">
        <f>IF(B333=$B$35,J333*('Other inputs'!$C$6/'Other inputs'!$C$5)-('Other inputs'!$C$18/1000000),J333*('Other inputs'!$C$6/'Other inputs'!$C$5))</f>
        <v>-0.12578799690681147</v>
      </c>
      <c r="AE333" s="149">
        <f>K333*('Other inputs'!$C$6/'Other inputs'!$C$5)</f>
        <v>0</v>
      </c>
      <c r="AF333" s="149">
        <f>L333*('Other inputs'!$C$6/'Other inputs'!$C$5)</f>
        <v>0</v>
      </c>
      <c r="AG333" s="188">
        <f>M333*('Other inputs'!$C$6/'Other inputs'!$C$5)</f>
        <v>0</v>
      </c>
      <c r="AH333" s="149">
        <f>N333*('Other inputs'!$C$6/'Other inputs'!$C$5)</f>
        <v>27.606258603982852</v>
      </c>
      <c r="AI333" s="149">
        <f>O333*('Other inputs'!$C$6/'Other inputs'!$C$5)</f>
        <v>5.6008155347190414</v>
      </c>
      <c r="AJ333" s="149">
        <f>P333*('Other inputs'!$C$6/'Other inputs'!$C$5)</f>
        <v>0</v>
      </c>
      <c r="AK333" s="149">
        <f>Q333*('Other inputs'!$C$6/'Other inputs'!$C$5)</f>
        <v>0</v>
      </c>
      <c r="AL333" s="188">
        <f>R333*('Other inputs'!$C$6/'Other inputs'!$C$5)</f>
        <v>0</v>
      </c>
      <c r="AM333" s="156">
        <f t="shared" si="74"/>
        <v>34.538494418052757</v>
      </c>
      <c r="AN333" s="149">
        <f t="shared" si="75"/>
        <v>5.4750275378122302</v>
      </c>
      <c r="AO333" s="149">
        <f t="shared" si="76"/>
        <v>0</v>
      </c>
      <c r="AP333" s="149">
        <f t="shared" si="77"/>
        <v>0</v>
      </c>
      <c r="AQ333" s="188">
        <f t="shared" si="78"/>
        <v>0</v>
      </c>
      <c r="AR333" s="149"/>
      <c r="AS333" s="156">
        <f>IF(D333=$C$171,'Other inputs'!$C$12/1000000,SUM(AC333:AG333))</f>
        <v>6.8064478171630967</v>
      </c>
      <c r="AT333" s="200">
        <f>IF(D333=$C$171,$Z$171*('Other inputs'!$C$6/'Other inputs'!$C$5),SUM(AH333:AL333))</f>
        <v>33.207074138701891</v>
      </c>
      <c r="AU333" s="210">
        <f t="shared" si="79"/>
        <v>40.013521955864988</v>
      </c>
      <c r="AV333" s="214"/>
      <c r="AW333" s="199">
        <f>IF($G333=1,0,AC333*('Other inputs'!$F$6/'Other inputs'!$F$5))</f>
        <v>6.9705707586638423</v>
      </c>
      <c r="AX333" s="200">
        <f>IF($G333=1,0,AD333*('Other inputs'!$F$6/'Other inputs'!$F$5))</f>
        <v>-0.12648359873302423</v>
      </c>
      <c r="AY333" s="200">
        <f>IF($G333=1,0,AE333*('Other inputs'!$F$6/'Other inputs'!$F$5))</f>
        <v>0</v>
      </c>
      <c r="AZ333" s="200">
        <f>IF($G333=1,0,AF333*('Other inputs'!$F$6/'Other inputs'!$F$5))</f>
        <v>0</v>
      </c>
      <c r="BA333" s="200">
        <f>IF($G333=1,0,AG333*('Other inputs'!$F$6/'Other inputs'!$F$5))</f>
        <v>0</v>
      </c>
      <c r="BB333" s="199">
        <f>IF($G333=1,0,AH333*('Other inputs'!$C$7/'Other inputs'!$C$6))</f>
        <v>27.606258603982852</v>
      </c>
      <c r="BC333" s="200">
        <f>IF($G333=1,0,AI333*('Other inputs'!$C$7/'Other inputs'!$C$6))</f>
        <v>5.6008155347190414</v>
      </c>
      <c r="BD333" s="200">
        <f>IF($G333=1,0,AJ333*('Other inputs'!$C$7/'Other inputs'!$C$6))</f>
        <v>0</v>
      </c>
      <c r="BE333" s="200">
        <f>IF($G333=1,0,AK333*('Other inputs'!$C$7/'Other inputs'!$C$6))</f>
        <v>0</v>
      </c>
      <c r="BF333" s="200">
        <f>IF($G333=1,0,AL333*('Other inputs'!$C$7/'Other inputs'!$C$6))</f>
        <v>0</v>
      </c>
      <c r="BG333" s="199">
        <f t="shared" si="80"/>
        <v>34.576829362646691</v>
      </c>
      <c r="BH333" s="200">
        <f t="shared" si="81"/>
        <v>5.474331935986017</v>
      </c>
      <c r="BI333" s="200">
        <f t="shared" si="82"/>
        <v>0</v>
      </c>
      <c r="BJ333" s="200">
        <f t="shared" si="83"/>
        <v>0</v>
      </c>
      <c r="BK333" s="210">
        <f t="shared" si="84"/>
        <v>0</v>
      </c>
      <c r="BL333" s="200"/>
      <c r="BM333" s="199">
        <f>IF(D333=C$171,'Other inputs'!$C$13/1000000,SUM(AW333:BA333))</f>
        <v>6.844087159930818</v>
      </c>
      <c r="BN333" s="200">
        <f>IF(B333=$B$171,$AT$171*('Other inputs'!$C$7/'Other inputs'!$C$6),SUM(BB333:BF333))</f>
        <v>33.207074138701891</v>
      </c>
      <c r="BO333" s="188">
        <f t="shared" si="85"/>
        <v>40.051161298632707</v>
      </c>
    </row>
    <row r="334" spans="2:67">
      <c r="B334" s="121" t="str">
        <f>'KI 2019-20'!B335</f>
        <v>E2243</v>
      </c>
      <c r="C334" s="160" t="str">
        <f t="shared" si="72"/>
        <v>E2243</v>
      </c>
      <c r="D334" s="160" t="str">
        <f t="shared" si="73"/>
        <v>E2243</v>
      </c>
      <c r="E334" t="str">
        <f>INDEX('KI 2019-20'!D$9:D$383,MATCH($B334,'KI 2019-20'!$B$9:$B$383,0))</f>
        <v>SD</v>
      </c>
      <c r="F334">
        <f>INDEX('KI 2019-20'!E$9:E$383,MATCH($B334,'KI 2019-20'!$B$9:$B$383,0))</f>
        <v>0</v>
      </c>
      <c r="G334" s="119">
        <v>0</v>
      </c>
      <c r="H334" s="120" t="str">
        <f>INDEX('KI 2019-20'!F$9:F$383,MATCH($B334,'KI 2019-20'!$B$9:$B$383,0))</f>
        <v>Tonbridge and Malling</v>
      </c>
      <c r="I334" s="154">
        <f>_xlfn.IFNA(IF($B334=$B$382,0,INDEX('I.Supplementary 2019-20'!N$8:N$191,MATCH($B334,'I.Supplementary 2019-20'!$B$8:$B$191,0))),INDEX('KI 2019-20'!N$9:N$383,MATCH($B334,'KI 2019-20'!$B$9:$B$383,0)))</f>
        <v>0</v>
      </c>
      <c r="J334" s="153">
        <f>_xlfn.IFNA(IF($B334=$B$382,0,INDEX('I.Supplementary 2019-20'!O$8:O$191,MATCH($B334,'I.Supplementary 2019-20'!$B$8:$B$191,0))),INDEX('KI 2019-20'!O$9:O$383,MATCH($B334,'KI 2019-20'!$B$9:$B$383,0)))</f>
        <v>0</v>
      </c>
      <c r="K334" s="153">
        <f>_xlfn.IFNA(IF($B334=$B$382,0,INDEX('I.Supplementary 2019-20'!P$8:P$191,MATCH($B334,'I.Supplementary 2019-20'!$B$8:$B$191,0))),INDEX('KI 2019-20'!P$9:P$383,MATCH($B334,'KI 2019-20'!$B$9:$B$383,0)))</f>
        <v>0</v>
      </c>
      <c r="L334" s="153">
        <f>_xlfn.IFNA(IF($B334=$B$382,0,INDEX('I.Supplementary 2019-20'!Q$8:Q$191,MATCH($B334,'I.Supplementary 2019-20'!$B$8:$B$191,0))),INDEX('KI 2019-20'!Q$9:Q$383,MATCH($B334,'KI 2019-20'!$B$9:$B$383,0)))</f>
        <v>0</v>
      </c>
      <c r="M334" s="155">
        <f>_xlfn.IFNA(IF($B334=$B$382,0,INDEX('I.Supplementary 2019-20'!R$8:R$191,MATCH($B334,'I.Supplementary 2019-20'!$B$8:$B$191,0))),INDEX('KI 2019-20'!R$9:R$383,MATCH($B334,'KI 2019-20'!$B$9:$B$383,0)))</f>
        <v>0</v>
      </c>
      <c r="N334" s="153">
        <f>_xlfn.IFNA(IF($B334=$B$382,0,INDEX('I.Supplementary 2019-20'!S$8:S$191,MATCH($B334,'I.Supplementary 2019-20'!$B$8:$B$191,0))),INDEX('KI 2019-20'!S$9:S$383,MATCH($B334,'KI 2019-20'!$B$9:$B$383,0)))</f>
        <v>0</v>
      </c>
      <c r="O334" s="153">
        <f>_xlfn.IFNA(IF($B334=$B$382,0,INDEX('I.Supplementary 2019-20'!T$8:T$191,MATCH($B334,'I.Supplementary 2019-20'!$B$8:$B$191,0))),INDEX('KI 2019-20'!T$9:T$383,MATCH($B334,'KI 2019-20'!$B$9:$B$383,0)))</f>
        <v>2.2648498074192949</v>
      </c>
      <c r="P334" s="153">
        <f>_xlfn.IFNA(IF($B334=$B$382,0,INDEX('I.Supplementary 2019-20'!U$8:U$191,MATCH($B334,'I.Supplementary 2019-20'!$B$8:$B$191,0))),INDEX('KI 2019-20'!U$9:U$383,MATCH($B334,'KI 2019-20'!$B$9:$B$383,0)))</f>
        <v>0</v>
      </c>
      <c r="Q334" s="153">
        <f>_xlfn.IFNA(IF($B334=$B$382,0,INDEX('I.Supplementary 2019-20'!V$8:V$191,MATCH($B334,'I.Supplementary 2019-20'!$B$8:$B$191,0))),INDEX('KI 2019-20'!V$9:V$383,MATCH($B334,'KI 2019-20'!$B$9:$B$383,0)))</f>
        <v>0</v>
      </c>
      <c r="R334" s="155">
        <f>_xlfn.IFNA(IF($B334=$B$382,0,INDEX('I.Supplementary 2019-20'!W$8:W$191,MATCH($B334,'I.Supplementary 2019-20'!$B$8:$B$191,0))),INDEX('KI 2019-20'!W$9:W$383,MATCH($B334,'KI 2019-20'!$B$9:$B$383,0)))</f>
        <v>0</v>
      </c>
      <c r="S334" s="153">
        <f>_xlfn.IFNA(IF($B334=$B$382,0,INDEX('I.Supplementary 2019-20'!X$8:X$191,MATCH($B334,'I.Supplementary 2019-20'!$B$8:$B$191,0))),INDEX('KI 2019-20'!X$9:X$383,MATCH($B334,'KI 2019-20'!$B$9:$B$383,0)))</f>
        <v>0</v>
      </c>
      <c r="T334" s="153">
        <f>_xlfn.IFNA(IF($B334=$B$382,0,INDEX('I.Supplementary 2019-20'!Y$8:Y$191,MATCH($B334,'I.Supplementary 2019-20'!$B$8:$B$191,0))),INDEX('KI 2019-20'!Y$9:Y$383,MATCH($B334,'KI 2019-20'!$B$9:$B$383,0)))</f>
        <v>2.2648498074192949</v>
      </c>
      <c r="U334" s="153">
        <f>_xlfn.IFNA(IF($B334=$B$382,0,INDEX('I.Supplementary 2019-20'!Z$8:Z$191,MATCH($B334,'I.Supplementary 2019-20'!$B$8:$B$191,0))),INDEX('KI 2019-20'!Z$9:Z$383,MATCH($B334,'KI 2019-20'!$B$9:$B$383,0)))</f>
        <v>0</v>
      </c>
      <c r="V334" s="153">
        <f>_xlfn.IFNA(IF($B334=$B$382,0,INDEX('I.Supplementary 2019-20'!AA$8:AA$191,MATCH($B334,'I.Supplementary 2019-20'!$B$8:$B$191,0))),INDEX('KI 2019-20'!AA$9:AA$383,MATCH($B334,'KI 2019-20'!$B$9:$B$383,0)))</f>
        <v>0</v>
      </c>
      <c r="W334" s="155">
        <f>_xlfn.IFNA(IF($B334=$B$382,0,INDEX('I.Supplementary 2019-20'!AB$8:AB$191,MATCH($B334,'I.Supplementary 2019-20'!$B$8:$B$191,0))),INDEX('KI 2019-20'!AB$9:AB$383,MATCH($B334,'KI 2019-20'!$B$9:$B$383,0)))</f>
        <v>0</v>
      </c>
      <c r="Y334" s="154">
        <f>_xlfn.IFNA(IF($B334=$B$382,0,INDEX('I.Supplementary 2019-20'!$I$8:$I$191,MATCH($B334,'I.Supplementary 2019-20'!$B$8:$B$191,0))),INDEX('KI 2019-20'!$I$9:$I$383,MATCH($B334,'KI 2019-20'!$B$9:$B$383,0)))</f>
        <v>0</v>
      </c>
      <c r="Z334" s="153">
        <f>_xlfn.IFNA(IF($B334=$B$382,0,INDEX('I.Supplementary 2019-20'!$J$8:$J$191,MATCH($B334,'I.Supplementary 2019-20'!$B$8:$B$191,0))),INDEX('KI 2019-20'!$J$9:$J$383,MATCH($B334,'KI 2019-20'!$B$9:$B$383,0)))</f>
        <v>2.2648498074192949</v>
      </c>
      <c r="AA334" s="155">
        <f>_xlfn.IFNA(IF($B334=$B$382,0,INDEX('I.Supplementary 2019-20'!$H$8:$H$191,MATCH($B334,'I.Supplementary 2019-20'!$B$8:$B$191,0))),INDEX('KI 2019-20'!$H$9:$H$383,MATCH($B334,'KI 2019-20'!$B$9:$B$383,0)))</f>
        <v>2.2648498074192949</v>
      </c>
      <c r="AC334" s="156">
        <f>I334*('Other inputs'!$C$6/'Other inputs'!$C$5)</f>
        <v>0</v>
      </c>
      <c r="AD334" s="149">
        <f>IF(B334=$B$35,J334*('Other inputs'!$C$6/'Other inputs'!$C$5)-('Other inputs'!$C$18/1000000),J334*('Other inputs'!$C$6/'Other inputs'!$C$5))</f>
        <v>0</v>
      </c>
      <c r="AE334" s="149">
        <f>K334*('Other inputs'!$C$6/'Other inputs'!$C$5)</f>
        <v>0</v>
      </c>
      <c r="AF334" s="149">
        <f>L334*('Other inputs'!$C$6/'Other inputs'!$C$5)</f>
        <v>0</v>
      </c>
      <c r="AG334" s="188">
        <f>M334*('Other inputs'!$C$6/'Other inputs'!$C$5)</f>
        <v>0</v>
      </c>
      <c r="AH334" s="149">
        <f>N334*('Other inputs'!$C$6/'Other inputs'!$C$5)</f>
        <v>0</v>
      </c>
      <c r="AI334" s="149">
        <f>O334*('Other inputs'!$C$6/'Other inputs'!$C$5)</f>
        <v>2.3017516372754137</v>
      </c>
      <c r="AJ334" s="149">
        <f>P334*('Other inputs'!$C$6/'Other inputs'!$C$5)</f>
        <v>0</v>
      </c>
      <c r="AK334" s="149">
        <f>Q334*('Other inputs'!$C$6/'Other inputs'!$C$5)</f>
        <v>0</v>
      </c>
      <c r="AL334" s="188">
        <f>R334*('Other inputs'!$C$6/'Other inputs'!$C$5)</f>
        <v>0</v>
      </c>
      <c r="AM334" s="156">
        <f t="shared" si="74"/>
        <v>0</v>
      </c>
      <c r="AN334" s="149">
        <f t="shared" si="75"/>
        <v>2.3017516372754137</v>
      </c>
      <c r="AO334" s="149">
        <f t="shared" si="76"/>
        <v>0</v>
      </c>
      <c r="AP334" s="149">
        <f t="shared" si="77"/>
        <v>0</v>
      </c>
      <c r="AQ334" s="188">
        <f t="shared" si="78"/>
        <v>0</v>
      </c>
      <c r="AR334" s="149"/>
      <c r="AS334" s="156">
        <f>IF(D334=$C$171,'Other inputs'!$C$12/1000000,SUM(AC334:AG334))</f>
        <v>0</v>
      </c>
      <c r="AT334" s="200">
        <f>IF(D334=$C$171,$Z$171*('Other inputs'!$C$6/'Other inputs'!$C$5),SUM(AH334:AL334))</f>
        <v>2.3017516372754137</v>
      </c>
      <c r="AU334" s="210">
        <f t="shared" si="79"/>
        <v>2.3017516372754137</v>
      </c>
      <c r="AV334" s="214"/>
      <c r="AW334" s="199">
        <f>IF($G334=1,0,AC334*('Other inputs'!$F$6/'Other inputs'!$F$5))</f>
        <v>0</v>
      </c>
      <c r="AX334" s="200">
        <f>IF($G334=1,0,AD334*('Other inputs'!$F$6/'Other inputs'!$F$5))</f>
        <v>0</v>
      </c>
      <c r="AY334" s="200">
        <f>IF($G334=1,0,AE334*('Other inputs'!$F$6/'Other inputs'!$F$5))</f>
        <v>0</v>
      </c>
      <c r="AZ334" s="200">
        <f>IF($G334=1,0,AF334*('Other inputs'!$F$6/'Other inputs'!$F$5))</f>
        <v>0</v>
      </c>
      <c r="BA334" s="200">
        <f>IF($G334=1,0,AG334*('Other inputs'!$F$6/'Other inputs'!$F$5))</f>
        <v>0</v>
      </c>
      <c r="BB334" s="199">
        <f>IF($G334=1,0,AH334*('Other inputs'!$C$7/'Other inputs'!$C$6))</f>
        <v>0</v>
      </c>
      <c r="BC334" s="200">
        <f>IF($G334=1,0,AI334*('Other inputs'!$C$7/'Other inputs'!$C$6))</f>
        <v>2.3017516372754137</v>
      </c>
      <c r="BD334" s="200">
        <f>IF($G334=1,0,AJ334*('Other inputs'!$C$7/'Other inputs'!$C$6))</f>
        <v>0</v>
      </c>
      <c r="BE334" s="200">
        <f>IF($G334=1,0,AK334*('Other inputs'!$C$7/'Other inputs'!$C$6))</f>
        <v>0</v>
      </c>
      <c r="BF334" s="200">
        <f>IF($G334=1,0,AL334*('Other inputs'!$C$7/'Other inputs'!$C$6))</f>
        <v>0</v>
      </c>
      <c r="BG334" s="199">
        <f t="shared" si="80"/>
        <v>0</v>
      </c>
      <c r="BH334" s="200">
        <f t="shared" si="81"/>
        <v>2.3017516372754137</v>
      </c>
      <c r="BI334" s="200">
        <f t="shared" si="82"/>
        <v>0</v>
      </c>
      <c r="BJ334" s="200">
        <f t="shared" si="83"/>
        <v>0</v>
      </c>
      <c r="BK334" s="210">
        <f t="shared" si="84"/>
        <v>0</v>
      </c>
      <c r="BL334" s="200"/>
      <c r="BM334" s="199">
        <f>IF(D334=C$171,'Other inputs'!$C$13/1000000,SUM(AW334:BA334))</f>
        <v>0</v>
      </c>
      <c r="BN334" s="200">
        <f>IF(B334=$B$171,$AT$171*('Other inputs'!$C$7/'Other inputs'!$C$6),SUM(BB334:BF334))</f>
        <v>2.3017516372754137</v>
      </c>
      <c r="BO334" s="188">
        <f t="shared" si="85"/>
        <v>2.3017516372754137</v>
      </c>
    </row>
    <row r="335" spans="2:67">
      <c r="B335" s="121" t="str">
        <f>'KI 2019-20'!B336</f>
        <v>E1102</v>
      </c>
      <c r="C335" s="160" t="str">
        <f t="shared" si="72"/>
        <v>E1102</v>
      </c>
      <c r="D335" s="160" t="str">
        <f t="shared" si="73"/>
        <v>E1102</v>
      </c>
      <c r="E335" t="str">
        <f>INDEX('KI 2019-20'!D$9:D$383,MATCH($B335,'KI 2019-20'!$B$9:$B$383,0))</f>
        <v>UNINFIR</v>
      </c>
      <c r="F335">
        <f>INDEX('KI 2019-20'!E$9:E$383,MATCH($B335,'KI 2019-20'!$B$9:$B$383,0))</f>
        <v>0</v>
      </c>
      <c r="G335" s="119">
        <v>0</v>
      </c>
      <c r="H335" s="120" t="str">
        <f>INDEX('KI 2019-20'!F$9:F$383,MATCH($B335,'KI 2019-20'!$B$9:$B$383,0))</f>
        <v>Torbay</v>
      </c>
      <c r="I335" s="154">
        <f>_xlfn.IFNA(IF($B335=$B$382,0,INDEX('I.Supplementary 2019-20'!N$8:N$191,MATCH($B335,'I.Supplementary 2019-20'!$B$8:$B$191,0))),INDEX('KI 2019-20'!N$9:N$383,MATCH($B335,'KI 2019-20'!$B$9:$B$383,0)))</f>
        <v>6.3035052138724401</v>
      </c>
      <c r="J335" s="153">
        <f>_xlfn.IFNA(IF($B335=$B$382,0,INDEX('I.Supplementary 2019-20'!O$8:O$191,MATCH($B335,'I.Supplementary 2019-20'!$B$8:$B$191,0))),INDEX('KI 2019-20'!O$9:O$383,MATCH($B335,'KI 2019-20'!$B$9:$B$383,0)))</f>
        <v>0.11761599052861146</v>
      </c>
      <c r="K335" s="153">
        <f>_xlfn.IFNA(IF($B335=$B$382,0,INDEX('I.Supplementary 2019-20'!P$8:P$191,MATCH($B335,'I.Supplementary 2019-20'!$B$8:$B$191,0))),INDEX('KI 2019-20'!P$9:P$383,MATCH($B335,'KI 2019-20'!$B$9:$B$383,0)))</f>
        <v>0</v>
      </c>
      <c r="L335" s="153">
        <f>_xlfn.IFNA(IF($B335=$B$382,0,INDEX('I.Supplementary 2019-20'!Q$8:Q$191,MATCH($B335,'I.Supplementary 2019-20'!$B$8:$B$191,0))),INDEX('KI 2019-20'!Q$9:Q$383,MATCH($B335,'KI 2019-20'!$B$9:$B$383,0)))</f>
        <v>0</v>
      </c>
      <c r="M335" s="155">
        <f>_xlfn.IFNA(IF($B335=$B$382,0,INDEX('I.Supplementary 2019-20'!R$8:R$191,MATCH($B335,'I.Supplementary 2019-20'!$B$8:$B$191,0))),INDEX('KI 2019-20'!R$9:R$383,MATCH($B335,'KI 2019-20'!$B$9:$B$383,0)))</f>
        <v>0</v>
      </c>
      <c r="N335" s="153">
        <f>_xlfn.IFNA(IF($B335=$B$382,0,INDEX('I.Supplementary 2019-20'!S$8:S$191,MATCH($B335,'I.Supplementary 2019-20'!$B$8:$B$191,0))),INDEX('KI 2019-20'!S$9:S$383,MATCH($B335,'KI 2019-20'!$B$9:$B$383,0)))</f>
        <v>27.908912430471915</v>
      </c>
      <c r="O335" s="153">
        <f>_xlfn.IFNA(IF($B335=$B$382,0,INDEX('I.Supplementary 2019-20'!T$8:T$191,MATCH($B335,'I.Supplementary 2019-20'!$B$8:$B$191,0))),INDEX('KI 2019-20'!T$9:T$383,MATCH($B335,'KI 2019-20'!$B$9:$B$383,0)))</f>
        <v>4.1099257709558241</v>
      </c>
      <c r="P335" s="153">
        <f>_xlfn.IFNA(IF($B335=$B$382,0,INDEX('I.Supplementary 2019-20'!U$8:U$191,MATCH($B335,'I.Supplementary 2019-20'!$B$8:$B$191,0))),INDEX('KI 2019-20'!U$9:U$383,MATCH($B335,'KI 2019-20'!$B$9:$B$383,0)))</f>
        <v>0</v>
      </c>
      <c r="Q335" s="153">
        <f>_xlfn.IFNA(IF($B335=$B$382,0,INDEX('I.Supplementary 2019-20'!V$8:V$191,MATCH($B335,'I.Supplementary 2019-20'!$B$8:$B$191,0))),INDEX('KI 2019-20'!V$9:V$383,MATCH($B335,'KI 2019-20'!$B$9:$B$383,0)))</f>
        <v>0</v>
      </c>
      <c r="R335" s="155">
        <f>_xlfn.IFNA(IF($B335=$B$382,0,INDEX('I.Supplementary 2019-20'!W$8:W$191,MATCH($B335,'I.Supplementary 2019-20'!$B$8:$B$191,0))),INDEX('KI 2019-20'!W$9:W$383,MATCH($B335,'KI 2019-20'!$B$9:$B$383,0)))</f>
        <v>0</v>
      </c>
      <c r="S335" s="153">
        <f>_xlfn.IFNA(IF($B335=$B$382,0,INDEX('I.Supplementary 2019-20'!X$8:X$191,MATCH($B335,'I.Supplementary 2019-20'!$B$8:$B$191,0))),INDEX('KI 2019-20'!X$9:X$383,MATCH($B335,'KI 2019-20'!$B$9:$B$383,0)))</f>
        <v>34.212417644344363</v>
      </c>
      <c r="T335" s="153">
        <f>_xlfn.IFNA(IF($B335=$B$382,0,INDEX('I.Supplementary 2019-20'!Y$8:Y$191,MATCH($B335,'I.Supplementary 2019-20'!$B$8:$B$191,0))),INDEX('KI 2019-20'!Y$9:Y$383,MATCH($B335,'KI 2019-20'!$B$9:$B$383,0)))</f>
        <v>4.2275417614844359</v>
      </c>
      <c r="U335" s="153">
        <f>_xlfn.IFNA(IF($B335=$B$382,0,INDEX('I.Supplementary 2019-20'!Z$8:Z$191,MATCH($B335,'I.Supplementary 2019-20'!$B$8:$B$191,0))),INDEX('KI 2019-20'!Z$9:Z$383,MATCH($B335,'KI 2019-20'!$B$9:$B$383,0)))</f>
        <v>0</v>
      </c>
      <c r="V335" s="153">
        <f>_xlfn.IFNA(IF($B335=$B$382,0,INDEX('I.Supplementary 2019-20'!AA$8:AA$191,MATCH($B335,'I.Supplementary 2019-20'!$B$8:$B$191,0))),INDEX('KI 2019-20'!AA$9:AA$383,MATCH($B335,'KI 2019-20'!$B$9:$B$383,0)))</f>
        <v>0</v>
      </c>
      <c r="W335" s="155">
        <f>_xlfn.IFNA(IF($B335=$B$382,0,INDEX('I.Supplementary 2019-20'!AB$8:AB$191,MATCH($B335,'I.Supplementary 2019-20'!$B$8:$B$191,0))),INDEX('KI 2019-20'!AB$9:AB$383,MATCH($B335,'KI 2019-20'!$B$9:$B$383,0)))</f>
        <v>0</v>
      </c>
      <c r="Y335" s="154">
        <f>_xlfn.IFNA(IF($B335=$B$382,0,INDEX('I.Supplementary 2019-20'!$I$8:$I$191,MATCH($B335,'I.Supplementary 2019-20'!$B$8:$B$191,0))),INDEX('KI 2019-20'!$I$9:$I$383,MATCH($B335,'KI 2019-20'!$B$9:$B$383,0)))</f>
        <v>6.4211212044010519</v>
      </c>
      <c r="Z335" s="153">
        <f>_xlfn.IFNA(IF($B335=$B$382,0,INDEX('I.Supplementary 2019-20'!$J$8:$J$191,MATCH($B335,'I.Supplementary 2019-20'!$B$8:$B$191,0))),INDEX('KI 2019-20'!$J$9:$J$383,MATCH($B335,'KI 2019-20'!$B$9:$B$383,0)))</f>
        <v>32.018838201427741</v>
      </c>
      <c r="AA335" s="155">
        <f>_xlfn.IFNA(IF($B335=$B$382,0,INDEX('I.Supplementary 2019-20'!$H$8:$H$191,MATCH($B335,'I.Supplementary 2019-20'!$B$8:$B$191,0))),INDEX('KI 2019-20'!$H$9:$H$383,MATCH($B335,'KI 2019-20'!$B$9:$B$383,0)))</f>
        <v>38.439959405828787</v>
      </c>
      <c r="AC335" s="156">
        <f>I335*('Other inputs'!$C$6/'Other inputs'!$C$5)</f>
        <v>6.4062099831412374</v>
      </c>
      <c r="AD335" s="149">
        <f>IF(B335=$B$35,J335*('Other inputs'!$C$6/'Other inputs'!$C$5)-('Other inputs'!$C$18/1000000),J335*('Other inputs'!$C$6/'Other inputs'!$C$5))</f>
        <v>0.11953234067979047</v>
      </c>
      <c r="AE335" s="149">
        <f>K335*('Other inputs'!$C$6/'Other inputs'!$C$5)</f>
        <v>0</v>
      </c>
      <c r="AF335" s="149">
        <f>L335*('Other inputs'!$C$6/'Other inputs'!$C$5)</f>
        <v>0</v>
      </c>
      <c r="AG335" s="188">
        <f>M335*('Other inputs'!$C$6/'Other inputs'!$C$5)</f>
        <v>0</v>
      </c>
      <c r="AH335" s="149">
        <f>N335*('Other inputs'!$C$6/'Other inputs'!$C$5)</f>
        <v>28.363640127913413</v>
      </c>
      <c r="AI335" s="149">
        <f>O335*('Other inputs'!$C$6/'Other inputs'!$C$5)</f>
        <v>4.1768899383033737</v>
      </c>
      <c r="AJ335" s="149">
        <f>P335*('Other inputs'!$C$6/'Other inputs'!$C$5)</f>
        <v>0</v>
      </c>
      <c r="AK335" s="149">
        <f>Q335*('Other inputs'!$C$6/'Other inputs'!$C$5)</f>
        <v>0</v>
      </c>
      <c r="AL335" s="188">
        <f>R335*('Other inputs'!$C$6/'Other inputs'!$C$5)</f>
        <v>0</v>
      </c>
      <c r="AM335" s="156">
        <f t="shared" si="74"/>
        <v>34.769850111054652</v>
      </c>
      <c r="AN335" s="149">
        <f t="shared" si="75"/>
        <v>4.2964222789831643</v>
      </c>
      <c r="AO335" s="149">
        <f t="shared" si="76"/>
        <v>0</v>
      </c>
      <c r="AP335" s="149">
        <f t="shared" si="77"/>
        <v>0</v>
      </c>
      <c r="AQ335" s="188">
        <f t="shared" si="78"/>
        <v>0</v>
      </c>
      <c r="AR335" s="149"/>
      <c r="AS335" s="156">
        <f>IF(D335=$C$171,'Other inputs'!$C$12/1000000,SUM(AC335:AG335))</f>
        <v>6.5257423238210279</v>
      </c>
      <c r="AT335" s="200">
        <f>IF(D335=$C$171,$Z$171*('Other inputs'!$C$6/'Other inputs'!$C$5),SUM(AH335:AL335))</f>
        <v>32.540530066216789</v>
      </c>
      <c r="AU335" s="210">
        <f t="shared" si="79"/>
        <v>39.066272390037817</v>
      </c>
      <c r="AV335" s="214"/>
      <c r="AW335" s="199">
        <f>IF($G335=1,0,AC335*('Other inputs'!$F$6/'Other inputs'!$F$5))</f>
        <v>6.441636029130958</v>
      </c>
      <c r="AX335" s="200">
        <f>IF($G335=1,0,AD335*('Other inputs'!$F$6/'Other inputs'!$F$5))</f>
        <v>0.12019334901534691</v>
      </c>
      <c r="AY335" s="200">
        <f>IF($G335=1,0,AE335*('Other inputs'!$F$6/'Other inputs'!$F$5))</f>
        <v>0</v>
      </c>
      <c r="AZ335" s="200">
        <f>IF($G335=1,0,AF335*('Other inputs'!$F$6/'Other inputs'!$F$5))</f>
        <v>0</v>
      </c>
      <c r="BA335" s="200">
        <f>IF($G335=1,0,AG335*('Other inputs'!$F$6/'Other inputs'!$F$5))</f>
        <v>0</v>
      </c>
      <c r="BB335" s="199">
        <f>IF($G335=1,0,AH335*('Other inputs'!$C$7/'Other inputs'!$C$6))</f>
        <v>28.363640127913413</v>
      </c>
      <c r="BC335" s="200">
        <f>IF($G335=1,0,AI335*('Other inputs'!$C$7/'Other inputs'!$C$6))</f>
        <v>4.1768899383033737</v>
      </c>
      <c r="BD335" s="200">
        <f>IF($G335=1,0,AJ335*('Other inputs'!$C$7/'Other inputs'!$C$6))</f>
        <v>0</v>
      </c>
      <c r="BE335" s="200">
        <f>IF($G335=1,0,AK335*('Other inputs'!$C$7/'Other inputs'!$C$6))</f>
        <v>0</v>
      </c>
      <c r="BF335" s="200">
        <f>IF($G335=1,0,AL335*('Other inputs'!$C$7/'Other inputs'!$C$6))</f>
        <v>0</v>
      </c>
      <c r="BG335" s="199">
        <f t="shared" si="80"/>
        <v>34.805276157044375</v>
      </c>
      <c r="BH335" s="200">
        <f t="shared" si="81"/>
        <v>4.2970832873187206</v>
      </c>
      <c r="BI335" s="200">
        <f t="shared" si="82"/>
        <v>0</v>
      </c>
      <c r="BJ335" s="200">
        <f t="shared" si="83"/>
        <v>0</v>
      </c>
      <c r="BK335" s="210">
        <f t="shared" si="84"/>
        <v>0</v>
      </c>
      <c r="BL335" s="200"/>
      <c r="BM335" s="199">
        <f>IF(D335=C$171,'Other inputs'!$C$13/1000000,SUM(AW335:BA335))</f>
        <v>6.5618293781463048</v>
      </c>
      <c r="BN335" s="200">
        <f>IF(B335=$B$171,$AT$171*('Other inputs'!$C$7/'Other inputs'!$C$6),SUM(BB335:BF335))</f>
        <v>32.540530066216789</v>
      </c>
      <c r="BO335" s="188">
        <f t="shared" si="85"/>
        <v>39.102359444363096</v>
      </c>
    </row>
    <row r="336" spans="2:67">
      <c r="B336" s="121" t="str">
        <f>'KI 2019-20'!B337</f>
        <v>E1139</v>
      </c>
      <c r="C336" s="160" t="str">
        <f t="shared" si="72"/>
        <v>E1139</v>
      </c>
      <c r="D336" s="160" t="str">
        <f t="shared" si="73"/>
        <v>E1139</v>
      </c>
      <c r="E336" t="str">
        <f>INDEX('KI 2019-20'!D$9:D$383,MATCH($B336,'KI 2019-20'!$B$9:$B$383,0))</f>
        <v>SD</v>
      </c>
      <c r="F336">
        <f>INDEX('KI 2019-20'!E$9:E$383,MATCH($B336,'KI 2019-20'!$B$9:$B$383,0))</f>
        <v>0</v>
      </c>
      <c r="G336" s="119">
        <v>0</v>
      </c>
      <c r="H336" s="120" t="str">
        <f>INDEX('KI 2019-20'!F$9:F$383,MATCH($B336,'KI 2019-20'!$B$9:$B$383,0))</f>
        <v>Torridge</v>
      </c>
      <c r="I336" s="154">
        <f>_xlfn.IFNA(IF($B336=$B$382,0,INDEX('I.Supplementary 2019-20'!N$8:N$191,MATCH($B336,'I.Supplementary 2019-20'!$B$8:$B$191,0))),INDEX('KI 2019-20'!N$9:N$383,MATCH($B336,'KI 2019-20'!$B$9:$B$383,0)))</f>
        <v>0</v>
      </c>
      <c r="J336" s="153">
        <f>_xlfn.IFNA(IF($B336=$B$382,0,INDEX('I.Supplementary 2019-20'!O$8:O$191,MATCH($B336,'I.Supplementary 2019-20'!$B$8:$B$191,0))),INDEX('KI 2019-20'!O$9:O$383,MATCH($B336,'KI 2019-20'!$B$9:$B$383,0)))</f>
        <v>0.13066381346954406</v>
      </c>
      <c r="K336" s="153">
        <f>_xlfn.IFNA(IF($B336=$B$382,0,INDEX('I.Supplementary 2019-20'!P$8:P$191,MATCH($B336,'I.Supplementary 2019-20'!$B$8:$B$191,0))),INDEX('KI 2019-20'!P$9:P$383,MATCH($B336,'KI 2019-20'!$B$9:$B$383,0)))</f>
        <v>0</v>
      </c>
      <c r="L336" s="153">
        <f>_xlfn.IFNA(IF($B336=$B$382,0,INDEX('I.Supplementary 2019-20'!Q$8:Q$191,MATCH($B336,'I.Supplementary 2019-20'!$B$8:$B$191,0))),INDEX('KI 2019-20'!Q$9:Q$383,MATCH($B336,'KI 2019-20'!$B$9:$B$383,0)))</f>
        <v>0</v>
      </c>
      <c r="M336" s="155">
        <f>_xlfn.IFNA(IF($B336=$B$382,0,INDEX('I.Supplementary 2019-20'!R$8:R$191,MATCH($B336,'I.Supplementary 2019-20'!$B$8:$B$191,0))),INDEX('KI 2019-20'!R$9:R$383,MATCH($B336,'KI 2019-20'!$B$9:$B$383,0)))</f>
        <v>0</v>
      </c>
      <c r="N336" s="153">
        <f>_xlfn.IFNA(IF($B336=$B$382,0,INDEX('I.Supplementary 2019-20'!S$8:S$191,MATCH($B336,'I.Supplementary 2019-20'!$B$8:$B$191,0))),INDEX('KI 2019-20'!S$9:S$383,MATCH($B336,'KI 2019-20'!$B$9:$B$383,0)))</f>
        <v>0</v>
      </c>
      <c r="O336" s="153">
        <f>_xlfn.IFNA(IF($B336=$B$382,0,INDEX('I.Supplementary 2019-20'!T$8:T$191,MATCH($B336,'I.Supplementary 2019-20'!$B$8:$B$191,0))),INDEX('KI 2019-20'!T$9:T$383,MATCH($B336,'KI 2019-20'!$B$9:$B$383,0)))</f>
        <v>2.3423730848621069</v>
      </c>
      <c r="P336" s="153">
        <f>_xlfn.IFNA(IF($B336=$B$382,0,INDEX('I.Supplementary 2019-20'!U$8:U$191,MATCH($B336,'I.Supplementary 2019-20'!$B$8:$B$191,0))),INDEX('KI 2019-20'!U$9:U$383,MATCH($B336,'KI 2019-20'!$B$9:$B$383,0)))</f>
        <v>0</v>
      </c>
      <c r="Q336" s="153">
        <f>_xlfn.IFNA(IF($B336=$B$382,0,INDEX('I.Supplementary 2019-20'!V$8:V$191,MATCH($B336,'I.Supplementary 2019-20'!$B$8:$B$191,0))),INDEX('KI 2019-20'!V$9:V$383,MATCH($B336,'KI 2019-20'!$B$9:$B$383,0)))</f>
        <v>0</v>
      </c>
      <c r="R336" s="155">
        <f>_xlfn.IFNA(IF($B336=$B$382,0,INDEX('I.Supplementary 2019-20'!W$8:W$191,MATCH($B336,'I.Supplementary 2019-20'!$B$8:$B$191,0))),INDEX('KI 2019-20'!W$9:W$383,MATCH($B336,'KI 2019-20'!$B$9:$B$383,0)))</f>
        <v>0</v>
      </c>
      <c r="S336" s="153">
        <f>_xlfn.IFNA(IF($B336=$B$382,0,INDEX('I.Supplementary 2019-20'!X$8:X$191,MATCH($B336,'I.Supplementary 2019-20'!$B$8:$B$191,0))),INDEX('KI 2019-20'!X$9:X$383,MATCH($B336,'KI 2019-20'!$B$9:$B$383,0)))</f>
        <v>0</v>
      </c>
      <c r="T336" s="153">
        <f>_xlfn.IFNA(IF($B336=$B$382,0,INDEX('I.Supplementary 2019-20'!Y$8:Y$191,MATCH($B336,'I.Supplementary 2019-20'!$B$8:$B$191,0))),INDEX('KI 2019-20'!Y$9:Y$383,MATCH($B336,'KI 2019-20'!$B$9:$B$383,0)))</f>
        <v>2.4730368983316509</v>
      </c>
      <c r="U336" s="153">
        <f>_xlfn.IFNA(IF($B336=$B$382,0,INDEX('I.Supplementary 2019-20'!Z$8:Z$191,MATCH($B336,'I.Supplementary 2019-20'!$B$8:$B$191,0))),INDEX('KI 2019-20'!Z$9:Z$383,MATCH($B336,'KI 2019-20'!$B$9:$B$383,0)))</f>
        <v>0</v>
      </c>
      <c r="V336" s="153">
        <f>_xlfn.IFNA(IF($B336=$B$382,0,INDEX('I.Supplementary 2019-20'!AA$8:AA$191,MATCH($B336,'I.Supplementary 2019-20'!$B$8:$B$191,0))),INDEX('KI 2019-20'!AA$9:AA$383,MATCH($B336,'KI 2019-20'!$B$9:$B$383,0)))</f>
        <v>0</v>
      </c>
      <c r="W336" s="155">
        <f>_xlfn.IFNA(IF($B336=$B$382,0,INDEX('I.Supplementary 2019-20'!AB$8:AB$191,MATCH($B336,'I.Supplementary 2019-20'!$B$8:$B$191,0))),INDEX('KI 2019-20'!AB$9:AB$383,MATCH($B336,'KI 2019-20'!$B$9:$B$383,0)))</f>
        <v>0</v>
      </c>
      <c r="Y336" s="154">
        <f>_xlfn.IFNA(IF($B336=$B$382,0,INDEX('I.Supplementary 2019-20'!$I$8:$I$191,MATCH($B336,'I.Supplementary 2019-20'!$B$8:$B$191,0))),INDEX('KI 2019-20'!$I$9:$I$383,MATCH($B336,'KI 2019-20'!$B$9:$B$383,0)))</f>
        <v>0.13066381346954406</v>
      </c>
      <c r="Z336" s="153">
        <f>_xlfn.IFNA(IF($B336=$B$382,0,INDEX('I.Supplementary 2019-20'!$J$8:$J$191,MATCH($B336,'I.Supplementary 2019-20'!$B$8:$B$191,0))),INDEX('KI 2019-20'!$J$9:$J$383,MATCH($B336,'KI 2019-20'!$B$9:$B$383,0)))</f>
        <v>2.3423730848621069</v>
      </c>
      <c r="AA336" s="155">
        <f>_xlfn.IFNA(IF($B336=$B$382,0,INDEX('I.Supplementary 2019-20'!$H$8:$H$191,MATCH($B336,'I.Supplementary 2019-20'!$B$8:$B$191,0))),INDEX('KI 2019-20'!$H$9:$H$383,MATCH($B336,'KI 2019-20'!$B$9:$B$383,0)))</f>
        <v>2.4730368983316509</v>
      </c>
      <c r="AC336" s="156">
        <f>I336*('Other inputs'!$C$6/'Other inputs'!$C$5)</f>
        <v>0</v>
      </c>
      <c r="AD336" s="149">
        <f>IF(B336=$B$35,J336*('Other inputs'!$C$6/'Other inputs'!$C$5)-('Other inputs'!$C$18/1000000),J336*('Other inputs'!$C$6/'Other inputs'!$C$5))</f>
        <v>0.13279275544053459</v>
      </c>
      <c r="AE336" s="149">
        <f>K336*('Other inputs'!$C$6/'Other inputs'!$C$5)</f>
        <v>0</v>
      </c>
      <c r="AF336" s="149">
        <f>L336*('Other inputs'!$C$6/'Other inputs'!$C$5)</f>
        <v>0</v>
      </c>
      <c r="AG336" s="188">
        <f>M336*('Other inputs'!$C$6/'Other inputs'!$C$5)</f>
        <v>0</v>
      </c>
      <c r="AH336" s="149">
        <f>N336*('Other inputs'!$C$6/'Other inputs'!$C$5)</f>
        <v>0</v>
      </c>
      <c r="AI336" s="149">
        <f>O336*('Other inputs'!$C$6/'Other inputs'!$C$5)</f>
        <v>2.3805380231083326</v>
      </c>
      <c r="AJ336" s="149">
        <f>P336*('Other inputs'!$C$6/'Other inputs'!$C$5)</f>
        <v>0</v>
      </c>
      <c r="AK336" s="149">
        <f>Q336*('Other inputs'!$C$6/'Other inputs'!$C$5)</f>
        <v>0</v>
      </c>
      <c r="AL336" s="188">
        <f>R336*('Other inputs'!$C$6/'Other inputs'!$C$5)</f>
        <v>0</v>
      </c>
      <c r="AM336" s="156">
        <f t="shared" si="74"/>
        <v>0</v>
      </c>
      <c r="AN336" s="149">
        <f t="shared" si="75"/>
        <v>2.513330778548867</v>
      </c>
      <c r="AO336" s="149">
        <f t="shared" si="76"/>
        <v>0</v>
      </c>
      <c r="AP336" s="149">
        <f t="shared" si="77"/>
        <v>0</v>
      </c>
      <c r="AQ336" s="188">
        <f t="shared" si="78"/>
        <v>0</v>
      </c>
      <c r="AR336" s="149"/>
      <c r="AS336" s="156">
        <f>IF(D336=$C$171,'Other inputs'!$C$12/1000000,SUM(AC336:AG336))</f>
        <v>0.13279275544053459</v>
      </c>
      <c r="AT336" s="200">
        <f>IF(D336=$C$171,$Z$171*('Other inputs'!$C$6/'Other inputs'!$C$5),SUM(AH336:AL336))</f>
        <v>2.3805380231083326</v>
      </c>
      <c r="AU336" s="210">
        <f t="shared" si="79"/>
        <v>2.513330778548867</v>
      </c>
      <c r="AV336" s="214"/>
      <c r="AW336" s="199">
        <f>IF($G336=1,0,AC336*('Other inputs'!$F$6/'Other inputs'!$F$5))</f>
        <v>0</v>
      </c>
      <c r="AX336" s="200">
        <f>IF($G336=1,0,AD336*('Other inputs'!$F$6/'Other inputs'!$F$5))</f>
        <v>0.13352709325863893</v>
      </c>
      <c r="AY336" s="200">
        <f>IF($G336=1,0,AE336*('Other inputs'!$F$6/'Other inputs'!$F$5))</f>
        <v>0</v>
      </c>
      <c r="AZ336" s="200">
        <f>IF($G336=1,0,AF336*('Other inputs'!$F$6/'Other inputs'!$F$5))</f>
        <v>0</v>
      </c>
      <c r="BA336" s="200">
        <f>IF($G336=1,0,AG336*('Other inputs'!$F$6/'Other inputs'!$F$5))</f>
        <v>0</v>
      </c>
      <c r="BB336" s="199">
        <f>IF($G336=1,0,AH336*('Other inputs'!$C$7/'Other inputs'!$C$6))</f>
        <v>0</v>
      </c>
      <c r="BC336" s="200">
        <f>IF($G336=1,0,AI336*('Other inputs'!$C$7/'Other inputs'!$C$6))</f>
        <v>2.3805380231083326</v>
      </c>
      <c r="BD336" s="200">
        <f>IF($G336=1,0,AJ336*('Other inputs'!$C$7/'Other inputs'!$C$6))</f>
        <v>0</v>
      </c>
      <c r="BE336" s="200">
        <f>IF($G336=1,0,AK336*('Other inputs'!$C$7/'Other inputs'!$C$6))</f>
        <v>0</v>
      </c>
      <c r="BF336" s="200">
        <f>IF($G336=1,0,AL336*('Other inputs'!$C$7/'Other inputs'!$C$6))</f>
        <v>0</v>
      </c>
      <c r="BG336" s="199">
        <f t="shared" si="80"/>
        <v>0</v>
      </c>
      <c r="BH336" s="200">
        <f t="shared" si="81"/>
        <v>2.5140651163669716</v>
      </c>
      <c r="BI336" s="200">
        <f t="shared" si="82"/>
        <v>0</v>
      </c>
      <c r="BJ336" s="200">
        <f t="shared" si="83"/>
        <v>0</v>
      </c>
      <c r="BK336" s="210">
        <f t="shared" si="84"/>
        <v>0</v>
      </c>
      <c r="BL336" s="200"/>
      <c r="BM336" s="199">
        <f>IF(D336=C$171,'Other inputs'!$C$13/1000000,SUM(AW336:BA336))</f>
        <v>0.13352709325863893</v>
      </c>
      <c r="BN336" s="200">
        <f>IF(B336=$B$171,$AT$171*('Other inputs'!$C$7/'Other inputs'!$C$6),SUM(BB336:BF336))</f>
        <v>2.3805380231083326</v>
      </c>
      <c r="BO336" s="188">
        <f t="shared" si="85"/>
        <v>2.5140651163669716</v>
      </c>
    </row>
    <row r="337" spans="2:67">
      <c r="B337" s="121" t="str">
        <f>'KI 2019-20'!B338</f>
        <v>E5020</v>
      </c>
      <c r="C337" s="160" t="str">
        <f t="shared" si="72"/>
        <v>E5020</v>
      </c>
      <c r="D337" s="160" t="str">
        <f t="shared" si="73"/>
        <v>E5020</v>
      </c>
      <c r="E337" t="str">
        <f>INDEX('KI 2019-20'!D$9:D$383,MATCH($B337,'KI 2019-20'!$B$9:$B$383,0))</f>
        <v>ILB</v>
      </c>
      <c r="F337" t="str">
        <f>INDEX('KI 2019-20'!E$9:E$383,MATCH($B337,'KI 2019-20'!$B$9:$B$383,0))</f>
        <v>P1915</v>
      </c>
      <c r="G337" s="119">
        <v>0</v>
      </c>
      <c r="H337" s="120" t="str">
        <f>INDEX('KI 2019-20'!F$9:F$383,MATCH($B337,'KI 2019-20'!$B$9:$B$383,0))</f>
        <v>Tower Hamlets</v>
      </c>
      <c r="I337" s="154">
        <f>_xlfn.IFNA(IF($B337=$B$382,0,INDEX('I.Supplementary 2019-20'!N$8:N$191,MATCH($B337,'I.Supplementary 2019-20'!$B$8:$B$191,0))),INDEX('KI 2019-20'!N$9:N$383,MATCH($B337,'KI 2019-20'!$B$9:$B$383,0)))</f>
        <v>27.232393798114963</v>
      </c>
      <c r="J337" s="153">
        <f>_xlfn.IFNA(IF($B337=$B$382,0,INDEX('I.Supplementary 2019-20'!O$8:O$191,MATCH($B337,'I.Supplementary 2019-20'!$B$8:$B$191,0))),INDEX('KI 2019-20'!O$9:O$383,MATCH($B337,'KI 2019-20'!$B$9:$B$383,0)))</f>
        <v>6.0482191896475515</v>
      </c>
      <c r="K337" s="153">
        <f>_xlfn.IFNA(IF($B337=$B$382,0,INDEX('I.Supplementary 2019-20'!P$8:P$191,MATCH($B337,'I.Supplementary 2019-20'!$B$8:$B$191,0))),INDEX('KI 2019-20'!P$9:P$383,MATCH($B337,'KI 2019-20'!$B$9:$B$383,0)))</f>
        <v>0</v>
      </c>
      <c r="L337" s="153">
        <f>_xlfn.IFNA(IF($B337=$B$382,0,INDEX('I.Supplementary 2019-20'!Q$8:Q$191,MATCH($B337,'I.Supplementary 2019-20'!$B$8:$B$191,0))),INDEX('KI 2019-20'!Q$9:Q$383,MATCH($B337,'KI 2019-20'!$B$9:$B$383,0)))</f>
        <v>0</v>
      </c>
      <c r="M337" s="155">
        <f>_xlfn.IFNA(IF($B337=$B$382,0,INDEX('I.Supplementary 2019-20'!R$8:R$191,MATCH($B337,'I.Supplementary 2019-20'!$B$8:$B$191,0))),INDEX('KI 2019-20'!R$9:R$383,MATCH($B337,'KI 2019-20'!$B$9:$B$383,0)))</f>
        <v>0</v>
      </c>
      <c r="N337" s="153">
        <f>_xlfn.IFNA(IF($B337=$B$382,0,INDEX('I.Supplementary 2019-20'!S$8:S$191,MATCH($B337,'I.Supplementary 2019-20'!$B$8:$B$191,0))),INDEX('KI 2019-20'!S$9:S$383,MATCH($B337,'KI 2019-20'!$B$9:$B$383,0)))</f>
        <v>77.28939066503942</v>
      </c>
      <c r="O337" s="153">
        <f>_xlfn.IFNA(IF($B337=$B$382,0,INDEX('I.Supplementary 2019-20'!T$8:T$191,MATCH($B337,'I.Supplementary 2019-20'!$B$8:$B$191,0))),INDEX('KI 2019-20'!T$9:T$383,MATCH($B337,'KI 2019-20'!$B$9:$B$383,0)))</f>
        <v>32.444522415091008</v>
      </c>
      <c r="P337" s="153">
        <f>_xlfn.IFNA(IF($B337=$B$382,0,INDEX('I.Supplementary 2019-20'!U$8:U$191,MATCH($B337,'I.Supplementary 2019-20'!$B$8:$B$191,0))),INDEX('KI 2019-20'!U$9:U$383,MATCH($B337,'KI 2019-20'!$B$9:$B$383,0)))</f>
        <v>0</v>
      </c>
      <c r="Q337" s="153">
        <f>_xlfn.IFNA(IF($B337=$B$382,0,INDEX('I.Supplementary 2019-20'!V$8:V$191,MATCH($B337,'I.Supplementary 2019-20'!$B$8:$B$191,0))),INDEX('KI 2019-20'!V$9:V$383,MATCH($B337,'KI 2019-20'!$B$9:$B$383,0)))</f>
        <v>0</v>
      </c>
      <c r="R337" s="155">
        <f>_xlfn.IFNA(IF($B337=$B$382,0,INDEX('I.Supplementary 2019-20'!W$8:W$191,MATCH($B337,'I.Supplementary 2019-20'!$B$8:$B$191,0))),INDEX('KI 2019-20'!W$9:W$383,MATCH($B337,'KI 2019-20'!$B$9:$B$383,0)))</f>
        <v>0</v>
      </c>
      <c r="S337" s="153">
        <f>_xlfn.IFNA(IF($B337=$B$382,0,INDEX('I.Supplementary 2019-20'!X$8:X$191,MATCH($B337,'I.Supplementary 2019-20'!$B$8:$B$191,0))),INDEX('KI 2019-20'!X$9:X$383,MATCH($B337,'KI 2019-20'!$B$9:$B$383,0)))</f>
        <v>104.52178446315438</v>
      </c>
      <c r="T337" s="153">
        <f>_xlfn.IFNA(IF($B337=$B$382,0,INDEX('I.Supplementary 2019-20'!Y$8:Y$191,MATCH($B337,'I.Supplementary 2019-20'!$B$8:$B$191,0))),INDEX('KI 2019-20'!Y$9:Y$383,MATCH($B337,'KI 2019-20'!$B$9:$B$383,0)))</f>
        <v>38.492741604738562</v>
      </c>
      <c r="U337" s="153">
        <f>_xlfn.IFNA(IF($B337=$B$382,0,INDEX('I.Supplementary 2019-20'!Z$8:Z$191,MATCH($B337,'I.Supplementary 2019-20'!$B$8:$B$191,0))),INDEX('KI 2019-20'!Z$9:Z$383,MATCH($B337,'KI 2019-20'!$B$9:$B$383,0)))</f>
        <v>0</v>
      </c>
      <c r="V337" s="153">
        <f>_xlfn.IFNA(IF($B337=$B$382,0,INDEX('I.Supplementary 2019-20'!AA$8:AA$191,MATCH($B337,'I.Supplementary 2019-20'!$B$8:$B$191,0))),INDEX('KI 2019-20'!AA$9:AA$383,MATCH($B337,'KI 2019-20'!$B$9:$B$383,0)))</f>
        <v>0</v>
      </c>
      <c r="W337" s="155">
        <f>_xlfn.IFNA(IF($B337=$B$382,0,INDEX('I.Supplementary 2019-20'!AB$8:AB$191,MATCH($B337,'I.Supplementary 2019-20'!$B$8:$B$191,0))),INDEX('KI 2019-20'!AB$9:AB$383,MATCH($B337,'KI 2019-20'!$B$9:$B$383,0)))</f>
        <v>0</v>
      </c>
      <c r="Y337" s="154">
        <f>_xlfn.IFNA(IF($B337=$B$382,0,INDEX('I.Supplementary 2019-20'!$I$8:$I$191,MATCH($B337,'I.Supplementary 2019-20'!$B$8:$B$191,0))),INDEX('KI 2019-20'!$I$9:$I$383,MATCH($B337,'KI 2019-20'!$B$9:$B$383,0)))</f>
        <v>33.280612987762517</v>
      </c>
      <c r="Z337" s="153">
        <f>_xlfn.IFNA(IF($B337=$B$382,0,INDEX('I.Supplementary 2019-20'!$J$8:$J$191,MATCH($B337,'I.Supplementary 2019-20'!$B$8:$B$191,0))),INDEX('KI 2019-20'!$J$9:$J$383,MATCH($B337,'KI 2019-20'!$B$9:$B$383,0)))</f>
        <v>109.73391308013043</v>
      </c>
      <c r="AA337" s="155">
        <f>_xlfn.IFNA(IF($B337=$B$382,0,INDEX('I.Supplementary 2019-20'!$H$8:$H$191,MATCH($B337,'I.Supplementary 2019-20'!$B$8:$B$191,0))),INDEX('KI 2019-20'!$H$9:$H$383,MATCH($B337,'KI 2019-20'!$B$9:$B$383,0)))</f>
        <v>143.01452606789294</v>
      </c>
      <c r="AC337" s="156">
        <f>I337*('Other inputs'!$C$6/'Other inputs'!$C$5)</f>
        <v>27.676098788715613</v>
      </c>
      <c r="AD337" s="149">
        <f>IF(B337=$B$35,J337*('Other inputs'!$C$6/'Other inputs'!$C$5)-('Other inputs'!$C$18/1000000),J337*('Other inputs'!$C$6/'Other inputs'!$C$5))</f>
        <v>6.1467645124931334</v>
      </c>
      <c r="AE337" s="149">
        <f>K337*('Other inputs'!$C$6/'Other inputs'!$C$5)</f>
        <v>0</v>
      </c>
      <c r="AF337" s="149">
        <f>L337*('Other inputs'!$C$6/'Other inputs'!$C$5)</f>
        <v>0</v>
      </c>
      <c r="AG337" s="188">
        <f>M337*('Other inputs'!$C$6/'Other inputs'!$C$5)</f>
        <v>0</v>
      </c>
      <c r="AH337" s="149">
        <f>N337*('Other inputs'!$C$6/'Other inputs'!$C$5)</f>
        <v>78.548688272616445</v>
      </c>
      <c r="AI337" s="149">
        <f>O337*('Other inputs'!$C$6/'Other inputs'!$C$5)</f>
        <v>32.973150071548702</v>
      </c>
      <c r="AJ337" s="149">
        <f>P337*('Other inputs'!$C$6/'Other inputs'!$C$5)</f>
        <v>0</v>
      </c>
      <c r="AK337" s="149">
        <f>Q337*('Other inputs'!$C$6/'Other inputs'!$C$5)</f>
        <v>0</v>
      </c>
      <c r="AL337" s="188">
        <f>R337*('Other inputs'!$C$6/'Other inputs'!$C$5)</f>
        <v>0</v>
      </c>
      <c r="AM337" s="156">
        <f t="shared" si="74"/>
        <v>106.22478706133205</v>
      </c>
      <c r="AN337" s="149">
        <f t="shared" si="75"/>
        <v>39.119914584041837</v>
      </c>
      <c r="AO337" s="149">
        <f t="shared" si="76"/>
        <v>0</v>
      </c>
      <c r="AP337" s="149">
        <f t="shared" si="77"/>
        <v>0</v>
      </c>
      <c r="AQ337" s="188">
        <f t="shared" si="78"/>
        <v>0</v>
      </c>
      <c r="AR337" s="149"/>
      <c r="AS337" s="156">
        <f>IF(D337=$C$171,'Other inputs'!$C$12/1000000,SUM(AC337:AG337))</f>
        <v>33.822863301208749</v>
      </c>
      <c r="AT337" s="200">
        <f>IF(D337=$C$171,$Z$171*('Other inputs'!$C$6/'Other inputs'!$C$5),SUM(AH337:AL337))</f>
        <v>111.52183834416515</v>
      </c>
      <c r="AU337" s="210">
        <f t="shared" si="79"/>
        <v>145.3447016453739</v>
      </c>
      <c r="AV337" s="214"/>
      <c r="AW337" s="199">
        <f>IF($G337=1,0,AC337*('Other inputs'!$F$6/'Other inputs'!$F$5))</f>
        <v>27.829146339620952</v>
      </c>
      <c r="AX337" s="200">
        <f>IF($G337=1,0,AD337*('Other inputs'!$F$6/'Other inputs'!$F$5))</f>
        <v>6.1807558369861821</v>
      </c>
      <c r="AY337" s="200">
        <f>IF($G337=1,0,AE337*('Other inputs'!$F$6/'Other inputs'!$F$5))</f>
        <v>0</v>
      </c>
      <c r="AZ337" s="200">
        <f>IF($G337=1,0,AF337*('Other inputs'!$F$6/'Other inputs'!$F$5))</f>
        <v>0</v>
      </c>
      <c r="BA337" s="200">
        <f>IF($G337=1,0,AG337*('Other inputs'!$F$6/'Other inputs'!$F$5))</f>
        <v>0</v>
      </c>
      <c r="BB337" s="199">
        <f>IF($G337=1,0,AH337*('Other inputs'!$C$7/'Other inputs'!$C$6))</f>
        <v>78.548688272616445</v>
      </c>
      <c r="BC337" s="200">
        <f>IF($G337=1,0,AI337*('Other inputs'!$C$7/'Other inputs'!$C$6))</f>
        <v>32.973150071548702</v>
      </c>
      <c r="BD337" s="200">
        <f>IF($G337=1,0,AJ337*('Other inputs'!$C$7/'Other inputs'!$C$6))</f>
        <v>0</v>
      </c>
      <c r="BE337" s="200">
        <f>IF($G337=1,0,AK337*('Other inputs'!$C$7/'Other inputs'!$C$6))</f>
        <v>0</v>
      </c>
      <c r="BF337" s="200">
        <f>IF($G337=1,0,AL337*('Other inputs'!$C$7/'Other inputs'!$C$6))</f>
        <v>0</v>
      </c>
      <c r="BG337" s="199">
        <f t="shared" si="80"/>
        <v>106.37783461223739</v>
      </c>
      <c r="BH337" s="200">
        <f t="shared" si="81"/>
        <v>39.153905908534881</v>
      </c>
      <c r="BI337" s="200">
        <f t="shared" si="82"/>
        <v>0</v>
      </c>
      <c r="BJ337" s="200">
        <f t="shared" si="83"/>
        <v>0</v>
      </c>
      <c r="BK337" s="210">
        <f t="shared" si="84"/>
        <v>0</v>
      </c>
      <c r="BL337" s="200"/>
      <c r="BM337" s="199">
        <f>IF(D337=C$171,'Other inputs'!$C$13/1000000,SUM(AW337:BA337))</f>
        <v>34.009902176607135</v>
      </c>
      <c r="BN337" s="200">
        <f>IF(B337=$B$171,$AT$171*('Other inputs'!$C$7/'Other inputs'!$C$6),SUM(BB337:BF337))</f>
        <v>111.52183834416515</v>
      </c>
      <c r="BO337" s="188">
        <f t="shared" si="85"/>
        <v>145.53174052077227</v>
      </c>
    </row>
    <row r="338" spans="2:67">
      <c r="B338" s="121" t="str">
        <f>'KI 2019-20'!B339</f>
        <v>E4209</v>
      </c>
      <c r="C338" s="160" t="str">
        <f t="shared" si="72"/>
        <v>E4209</v>
      </c>
      <c r="D338" s="160" t="str">
        <f t="shared" si="73"/>
        <v>E4209</v>
      </c>
      <c r="E338" t="str">
        <f>INDEX('KI 2019-20'!D$9:D$383,MATCH($B338,'KI 2019-20'!$B$9:$B$383,0))</f>
        <v>MD</v>
      </c>
      <c r="F338" t="str">
        <f>INDEX('KI 2019-20'!E$9:E$383,MATCH($B338,'KI 2019-20'!$B$9:$B$383,0))</f>
        <v>P1701</v>
      </c>
      <c r="G338" s="119">
        <v>0</v>
      </c>
      <c r="H338" s="120" t="str">
        <f>INDEX('KI 2019-20'!F$9:F$383,MATCH($B338,'KI 2019-20'!$B$9:$B$383,0))</f>
        <v>Trafford</v>
      </c>
      <c r="I338" s="154">
        <f>_xlfn.IFNA(IF($B338=$B$382,0,INDEX('I.Supplementary 2019-20'!N$8:N$191,MATCH($B338,'I.Supplementary 2019-20'!$B$8:$B$191,0))),INDEX('KI 2019-20'!N$9:N$383,MATCH($B338,'KI 2019-20'!$B$9:$B$383,0)))</f>
        <v>5.9498615777647723</v>
      </c>
      <c r="J338" s="153">
        <f>_xlfn.IFNA(IF($B338=$B$382,0,INDEX('I.Supplementary 2019-20'!O$8:O$191,MATCH($B338,'I.Supplementary 2019-20'!$B$8:$B$191,0))),INDEX('KI 2019-20'!O$9:O$383,MATCH($B338,'KI 2019-20'!$B$9:$B$383,0)))</f>
        <v>-0.65126073245690763</v>
      </c>
      <c r="K338" s="153">
        <f>_xlfn.IFNA(IF($B338=$B$382,0,INDEX('I.Supplementary 2019-20'!P$8:P$191,MATCH($B338,'I.Supplementary 2019-20'!$B$8:$B$191,0))),INDEX('KI 2019-20'!P$9:P$383,MATCH($B338,'KI 2019-20'!$B$9:$B$383,0)))</f>
        <v>0</v>
      </c>
      <c r="L338" s="153">
        <f>_xlfn.IFNA(IF($B338=$B$382,0,INDEX('I.Supplementary 2019-20'!Q$8:Q$191,MATCH($B338,'I.Supplementary 2019-20'!$B$8:$B$191,0))),INDEX('KI 2019-20'!Q$9:Q$383,MATCH($B338,'KI 2019-20'!$B$9:$B$383,0)))</f>
        <v>0</v>
      </c>
      <c r="M338" s="155">
        <f>_xlfn.IFNA(IF($B338=$B$382,0,INDEX('I.Supplementary 2019-20'!R$8:R$191,MATCH($B338,'I.Supplementary 2019-20'!$B$8:$B$191,0))),INDEX('KI 2019-20'!R$9:R$383,MATCH($B338,'KI 2019-20'!$B$9:$B$383,0)))</f>
        <v>0</v>
      </c>
      <c r="N338" s="153">
        <f>_xlfn.IFNA(IF($B338=$B$382,0,INDEX('I.Supplementary 2019-20'!S$8:S$191,MATCH($B338,'I.Supplementary 2019-20'!$B$8:$B$191,0))),INDEX('KI 2019-20'!S$9:S$383,MATCH($B338,'KI 2019-20'!$B$9:$B$383,0)))</f>
        <v>29.692446750881548</v>
      </c>
      <c r="O338" s="153">
        <f>_xlfn.IFNA(IF($B338=$B$382,0,INDEX('I.Supplementary 2019-20'!T$8:T$191,MATCH($B338,'I.Supplementary 2019-20'!$B$8:$B$191,0))),INDEX('KI 2019-20'!T$9:T$383,MATCH($B338,'KI 2019-20'!$B$9:$B$383,0)))</f>
        <v>6.1418283847058488</v>
      </c>
      <c r="P338" s="153">
        <f>_xlfn.IFNA(IF($B338=$B$382,0,INDEX('I.Supplementary 2019-20'!U$8:U$191,MATCH($B338,'I.Supplementary 2019-20'!$B$8:$B$191,0))),INDEX('KI 2019-20'!U$9:U$383,MATCH($B338,'KI 2019-20'!$B$9:$B$383,0)))</f>
        <v>0</v>
      </c>
      <c r="Q338" s="153">
        <f>_xlfn.IFNA(IF($B338=$B$382,0,INDEX('I.Supplementary 2019-20'!V$8:V$191,MATCH($B338,'I.Supplementary 2019-20'!$B$8:$B$191,0))),INDEX('KI 2019-20'!V$9:V$383,MATCH($B338,'KI 2019-20'!$B$9:$B$383,0)))</f>
        <v>0</v>
      </c>
      <c r="R338" s="155">
        <f>_xlfn.IFNA(IF($B338=$B$382,0,INDEX('I.Supplementary 2019-20'!W$8:W$191,MATCH($B338,'I.Supplementary 2019-20'!$B$8:$B$191,0))),INDEX('KI 2019-20'!W$9:W$383,MATCH($B338,'KI 2019-20'!$B$9:$B$383,0)))</f>
        <v>0</v>
      </c>
      <c r="S338" s="153">
        <f>_xlfn.IFNA(IF($B338=$B$382,0,INDEX('I.Supplementary 2019-20'!X$8:X$191,MATCH($B338,'I.Supplementary 2019-20'!$B$8:$B$191,0))),INDEX('KI 2019-20'!X$9:X$383,MATCH($B338,'KI 2019-20'!$B$9:$B$383,0)))</f>
        <v>35.642308328646315</v>
      </c>
      <c r="T338" s="153">
        <f>_xlfn.IFNA(IF($B338=$B$382,0,INDEX('I.Supplementary 2019-20'!Y$8:Y$191,MATCH($B338,'I.Supplementary 2019-20'!$B$8:$B$191,0))),INDEX('KI 2019-20'!Y$9:Y$383,MATCH($B338,'KI 2019-20'!$B$9:$B$383,0)))</f>
        <v>5.4905676522489415</v>
      </c>
      <c r="U338" s="153">
        <f>_xlfn.IFNA(IF($B338=$B$382,0,INDEX('I.Supplementary 2019-20'!Z$8:Z$191,MATCH($B338,'I.Supplementary 2019-20'!$B$8:$B$191,0))),INDEX('KI 2019-20'!Z$9:Z$383,MATCH($B338,'KI 2019-20'!$B$9:$B$383,0)))</f>
        <v>0</v>
      </c>
      <c r="V338" s="153">
        <f>_xlfn.IFNA(IF($B338=$B$382,0,INDEX('I.Supplementary 2019-20'!AA$8:AA$191,MATCH($B338,'I.Supplementary 2019-20'!$B$8:$B$191,0))),INDEX('KI 2019-20'!AA$9:AA$383,MATCH($B338,'KI 2019-20'!$B$9:$B$383,0)))</f>
        <v>0</v>
      </c>
      <c r="W338" s="155">
        <f>_xlfn.IFNA(IF($B338=$B$382,0,INDEX('I.Supplementary 2019-20'!AB$8:AB$191,MATCH($B338,'I.Supplementary 2019-20'!$B$8:$B$191,0))),INDEX('KI 2019-20'!AB$9:AB$383,MATCH($B338,'KI 2019-20'!$B$9:$B$383,0)))</f>
        <v>0</v>
      </c>
      <c r="Y338" s="154">
        <f>_xlfn.IFNA(IF($B338=$B$382,0,INDEX('I.Supplementary 2019-20'!$I$8:$I$191,MATCH($B338,'I.Supplementary 2019-20'!$B$8:$B$191,0))),INDEX('KI 2019-20'!$I$9:$I$383,MATCH($B338,'KI 2019-20'!$B$9:$B$383,0)))</f>
        <v>5.2986008453078641</v>
      </c>
      <c r="Z338" s="153">
        <f>_xlfn.IFNA(IF($B338=$B$382,0,INDEX('I.Supplementary 2019-20'!$J$8:$J$191,MATCH($B338,'I.Supplementary 2019-20'!$B$8:$B$191,0))),INDEX('KI 2019-20'!$J$9:$J$383,MATCH($B338,'KI 2019-20'!$B$9:$B$383,0)))</f>
        <v>35.834275135587397</v>
      </c>
      <c r="AA338" s="155">
        <f>_xlfn.IFNA(IF($B338=$B$382,0,INDEX('I.Supplementary 2019-20'!$H$8:$H$191,MATCH($B338,'I.Supplementary 2019-20'!$B$8:$B$191,0))),INDEX('KI 2019-20'!$H$9:$H$383,MATCH($B338,'KI 2019-20'!$B$9:$B$383,0)))</f>
        <v>41.132875980895257</v>
      </c>
      <c r="AC338" s="156">
        <f>I338*('Other inputs'!$C$6/'Other inputs'!$C$5)</f>
        <v>6.0468043325959702</v>
      </c>
      <c r="AD338" s="149">
        <f>IF(B338=$B$35,J338*('Other inputs'!$C$6/'Other inputs'!$C$5)-('Other inputs'!$C$18/1000000),J338*('Other inputs'!$C$6/'Other inputs'!$C$5))</f>
        <v>-0.66187190528716278</v>
      </c>
      <c r="AE338" s="149">
        <f>K338*('Other inputs'!$C$6/'Other inputs'!$C$5)</f>
        <v>0</v>
      </c>
      <c r="AF338" s="149">
        <f>L338*('Other inputs'!$C$6/'Other inputs'!$C$5)</f>
        <v>0</v>
      </c>
      <c r="AG338" s="188">
        <f>M338*('Other inputs'!$C$6/'Other inputs'!$C$5)</f>
        <v>0</v>
      </c>
      <c r="AH338" s="149">
        <f>N338*('Other inputs'!$C$6/'Other inputs'!$C$5)</f>
        <v>30.176234070651514</v>
      </c>
      <c r="AI338" s="149">
        <f>O338*('Other inputs'!$C$6/'Other inputs'!$C$5)</f>
        <v>6.2418989082855774</v>
      </c>
      <c r="AJ338" s="149">
        <f>P338*('Other inputs'!$C$6/'Other inputs'!$C$5)</f>
        <v>0</v>
      </c>
      <c r="AK338" s="149">
        <f>Q338*('Other inputs'!$C$6/'Other inputs'!$C$5)</f>
        <v>0</v>
      </c>
      <c r="AL338" s="188">
        <f>R338*('Other inputs'!$C$6/'Other inputs'!$C$5)</f>
        <v>0</v>
      </c>
      <c r="AM338" s="156">
        <f t="shared" si="74"/>
        <v>36.223038403247486</v>
      </c>
      <c r="AN338" s="149">
        <f t="shared" si="75"/>
        <v>5.5800270029984143</v>
      </c>
      <c r="AO338" s="149">
        <f t="shared" si="76"/>
        <v>0</v>
      </c>
      <c r="AP338" s="149">
        <f t="shared" si="77"/>
        <v>0</v>
      </c>
      <c r="AQ338" s="188">
        <f t="shared" si="78"/>
        <v>0</v>
      </c>
      <c r="AR338" s="149"/>
      <c r="AS338" s="156">
        <f>IF(D338=$C$171,'Other inputs'!$C$12/1000000,SUM(AC338:AG338))</f>
        <v>5.3849324273088071</v>
      </c>
      <c r="AT338" s="200">
        <f>IF(D338=$C$171,$Z$171*('Other inputs'!$C$6/'Other inputs'!$C$5),SUM(AH338:AL338))</f>
        <v>36.418132978937095</v>
      </c>
      <c r="AU338" s="210">
        <f t="shared" si="79"/>
        <v>41.803065406245899</v>
      </c>
      <c r="AV338" s="214"/>
      <c r="AW338" s="199">
        <f>IF($G338=1,0,AC338*('Other inputs'!$F$6/'Other inputs'!$F$5))</f>
        <v>6.0802428819006478</v>
      </c>
      <c r="AX338" s="200">
        <f>IF($G338=1,0,AD338*('Other inputs'!$F$6/'Other inputs'!$F$5))</f>
        <v>-0.66553202642239129</v>
      </c>
      <c r="AY338" s="200">
        <f>IF($G338=1,0,AE338*('Other inputs'!$F$6/'Other inputs'!$F$5))</f>
        <v>0</v>
      </c>
      <c r="AZ338" s="200">
        <f>IF($G338=1,0,AF338*('Other inputs'!$F$6/'Other inputs'!$F$5))</f>
        <v>0</v>
      </c>
      <c r="BA338" s="200">
        <f>IF($G338=1,0,AG338*('Other inputs'!$F$6/'Other inputs'!$F$5))</f>
        <v>0</v>
      </c>
      <c r="BB338" s="199">
        <f>IF($G338=1,0,AH338*('Other inputs'!$C$7/'Other inputs'!$C$6))</f>
        <v>30.176234070651514</v>
      </c>
      <c r="BC338" s="200">
        <f>IF($G338=1,0,AI338*('Other inputs'!$C$7/'Other inputs'!$C$6))</f>
        <v>6.2418989082855774</v>
      </c>
      <c r="BD338" s="200">
        <f>IF($G338=1,0,AJ338*('Other inputs'!$C$7/'Other inputs'!$C$6))</f>
        <v>0</v>
      </c>
      <c r="BE338" s="200">
        <f>IF($G338=1,0,AK338*('Other inputs'!$C$7/'Other inputs'!$C$6))</f>
        <v>0</v>
      </c>
      <c r="BF338" s="200">
        <f>IF($G338=1,0,AL338*('Other inputs'!$C$7/'Other inputs'!$C$6))</f>
        <v>0</v>
      </c>
      <c r="BG338" s="199">
        <f t="shared" si="80"/>
        <v>36.256476952552163</v>
      </c>
      <c r="BH338" s="200">
        <f t="shared" si="81"/>
        <v>5.5763668818631862</v>
      </c>
      <c r="BI338" s="200">
        <f t="shared" si="82"/>
        <v>0</v>
      </c>
      <c r="BJ338" s="200">
        <f t="shared" si="83"/>
        <v>0</v>
      </c>
      <c r="BK338" s="210">
        <f t="shared" si="84"/>
        <v>0</v>
      </c>
      <c r="BL338" s="200"/>
      <c r="BM338" s="199">
        <f>IF(D338=C$171,'Other inputs'!$C$13/1000000,SUM(AW338:BA338))</f>
        <v>5.4147108554782566</v>
      </c>
      <c r="BN338" s="200">
        <f>IF(B338=$B$171,$AT$171*('Other inputs'!$C$7/'Other inputs'!$C$6),SUM(BB338:BF338))</f>
        <v>36.418132978937095</v>
      </c>
      <c r="BO338" s="188">
        <f t="shared" si="85"/>
        <v>41.83284383441535</v>
      </c>
    </row>
    <row r="339" spans="2:67">
      <c r="B339" s="121" t="str">
        <f>'KI 2019-20'!B340</f>
        <v>E2244</v>
      </c>
      <c r="C339" s="160" t="str">
        <f t="shared" si="72"/>
        <v>E2244</v>
      </c>
      <c r="D339" s="160" t="str">
        <f t="shared" si="73"/>
        <v>E2244</v>
      </c>
      <c r="E339" t="str">
        <f>INDEX('KI 2019-20'!D$9:D$383,MATCH($B339,'KI 2019-20'!$B$9:$B$383,0))</f>
        <v>SD</v>
      </c>
      <c r="F339">
        <f>INDEX('KI 2019-20'!E$9:E$383,MATCH($B339,'KI 2019-20'!$B$9:$B$383,0))</f>
        <v>0</v>
      </c>
      <c r="G339" s="119">
        <v>0</v>
      </c>
      <c r="H339" s="120" t="str">
        <f>INDEX('KI 2019-20'!F$9:F$383,MATCH($B339,'KI 2019-20'!$B$9:$B$383,0))</f>
        <v>Tunbridge Wells</v>
      </c>
      <c r="I339" s="154">
        <f>_xlfn.IFNA(IF($B339=$B$382,0,INDEX('I.Supplementary 2019-20'!N$8:N$191,MATCH($B339,'I.Supplementary 2019-20'!$B$8:$B$191,0))),INDEX('KI 2019-20'!N$9:N$383,MATCH($B339,'KI 2019-20'!$B$9:$B$383,0)))</f>
        <v>0</v>
      </c>
      <c r="J339" s="153">
        <f>_xlfn.IFNA(IF($B339=$B$382,0,INDEX('I.Supplementary 2019-20'!O$8:O$191,MATCH($B339,'I.Supplementary 2019-20'!$B$8:$B$191,0))),INDEX('KI 2019-20'!O$9:O$383,MATCH($B339,'KI 2019-20'!$B$9:$B$383,0)))</f>
        <v>0</v>
      </c>
      <c r="K339" s="153">
        <f>_xlfn.IFNA(IF($B339=$B$382,0,INDEX('I.Supplementary 2019-20'!P$8:P$191,MATCH($B339,'I.Supplementary 2019-20'!$B$8:$B$191,0))),INDEX('KI 2019-20'!P$9:P$383,MATCH($B339,'KI 2019-20'!$B$9:$B$383,0)))</f>
        <v>0</v>
      </c>
      <c r="L339" s="153">
        <f>_xlfn.IFNA(IF($B339=$B$382,0,INDEX('I.Supplementary 2019-20'!Q$8:Q$191,MATCH($B339,'I.Supplementary 2019-20'!$B$8:$B$191,0))),INDEX('KI 2019-20'!Q$9:Q$383,MATCH($B339,'KI 2019-20'!$B$9:$B$383,0)))</f>
        <v>0</v>
      </c>
      <c r="M339" s="155">
        <f>_xlfn.IFNA(IF($B339=$B$382,0,INDEX('I.Supplementary 2019-20'!R$8:R$191,MATCH($B339,'I.Supplementary 2019-20'!$B$8:$B$191,0))),INDEX('KI 2019-20'!R$9:R$383,MATCH($B339,'KI 2019-20'!$B$9:$B$383,0)))</f>
        <v>0</v>
      </c>
      <c r="N339" s="153">
        <f>_xlfn.IFNA(IF($B339=$B$382,0,INDEX('I.Supplementary 2019-20'!S$8:S$191,MATCH($B339,'I.Supplementary 2019-20'!$B$8:$B$191,0))),INDEX('KI 2019-20'!S$9:S$383,MATCH($B339,'KI 2019-20'!$B$9:$B$383,0)))</f>
        <v>0</v>
      </c>
      <c r="O339" s="153">
        <f>_xlfn.IFNA(IF($B339=$B$382,0,INDEX('I.Supplementary 2019-20'!T$8:T$191,MATCH($B339,'I.Supplementary 2019-20'!$B$8:$B$191,0))),INDEX('KI 2019-20'!T$9:T$383,MATCH($B339,'KI 2019-20'!$B$9:$B$383,0)))</f>
        <v>2.3366125782363016</v>
      </c>
      <c r="P339" s="153">
        <f>_xlfn.IFNA(IF($B339=$B$382,0,INDEX('I.Supplementary 2019-20'!U$8:U$191,MATCH($B339,'I.Supplementary 2019-20'!$B$8:$B$191,0))),INDEX('KI 2019-20'!U$9:U$383,MATCH($B339,'KI 2019-20'!$B$9:$B$383,0)))</f>
        <v>0</v>
      </c>
      <c r="Q339" s="153">
        <f>_xlfn.IFNA(IF($B339=$B$382,0,INDEX('I.Supplementary 2019-20'!V$8:V$191,MATCH($B339,'I.Supplementary 2019-20'!$B$8:$B$191,0))),INDEX('KI 2019-20'!V$9:V$383,MATCH($B339,'KI 2019-20'!$B$9:$B$383,0)))</f>
        <v>0</v>
      </c>
      <c r="R339" s="155">
        <f>_xlfn.IFNA(IF($B339=$B$382,0,INDEX('I.Supplementary 2019-20'!W$8:W$191,MATCH($B339,'I.Supplementary 2019-20'!$B$8:$B$191,0))),INDEX('KI 2019-20'!W$9:W$383,MATCH($B339,'KI 2019-20'!$B$9:$B$383,0)))</f>
        <v>0</v>
      </c>
      <c r="S339" s="153">
        <f>_xlfn.IFNA(IF($B339=$B$382,0,INDEX('I.Supplementary 2019-20'!X$8:X$191,MATCH($B339,'I.Supplementary 2019-20'!$B$8:$B$191,0))),INDEX('KI 2019-20'!X$9:X$383,MATCH($B339,'KI 2019-20'!$B$9:$B$383,0)))</f>
        <v>0</v>
      </c>
      <c r="T339" s="153">
        <f>_xlfn.IFNA(IF($B339=$B$382,0,INDEX('I.Supplementary 2019-20'!Y$8:Y$191,MATCH($B339,'I.Supplementary 2019-20'!$B$8:$B$191,0))),INDEX('KI 2019-20'!Y$9:Y$383,MATCH($B339,'KI 2019-20'!$B$9:$B$383,0)))</f>
        <v>2.3366125782363016</v>
      </c>
      <c r="U339" s="153">
        <f>_xlfn.IFNA(IF($B339=$B$382,0,INDEX('I.Supplementary 2019-20'!Z$8:Z$191,MATCH($B339,'I.Supplementary 2019-20'!$B$8:$B$191,0))),INDEX('KI 2019-20'!Z$9:Z$383,MATCH($B339,'KI 2019-20'!$B$9:$B$383,0)))</f>
        <v>0</v>
      </c>
      <c r="V339" s="153">
        <f>_xlfn.IFNA(IF($B339=$B$382,0,INDEX('I.Supplementary 2019-20'!AA$8:AA$191,MATCH($B339,'I.Supplementary 2019-20'!$B$8:$B$191,0))),INDEX('KI 2019-20'!AA$9:AA$383,MATCH($B339,'KI 2019-20'!$B$9:$B$383,0)))</f>
        <v>0</v>
      </c>
      <c r="W339" s="155">
        <f>_xlfn.IFNA(IF($B339=$B$382,0,INDEX('I.Supplementary 2019-20'!AB$8:AB$191,MATCH($B339,'I.Supplementary 2019-20'!$B$8:$B$191,0))),INDEX('KI 2019-20'!AB$9:AB$383,MATCH($B339,'KI 2019-20'!$B$9:$B$383,0)))</f>
        <v>0</v>
      </c>
      <c r="Y339" s="154">
        <f>_xlfn.IFNA(IF($B339=$B$382,0,INDEX('I.Supplementary 2019-20'!$I$8:$I$191,MATCH($B339,'I.Supplementary 2019-20'!$B$8:$B$191,0))),INDEX('KI 2019-20'!$I$9:$I$383,MATCH($B339,'KI 2019-20'!$B$9:$B$383,0)))</f>
        <v>0</v>
      </c>
      <c r="Z339" s="153">
        <f>_xlfn.IFNA(IF($B339=$B$382,0,INDEX('I.Supplementary 2019-20'!$J$8:$J$191,MATCH($B339,'I.Supplementary 2019-20'!$B$8:$B$191,0))),INDEX('KI 2019-20'!$J$9:$J$383,MATCH($B339,'KI 2019-20'!$B$9:$B$383,0)))</f>
        <v>2.3366125782363016</v>
      </c>
      <c r="AA339" s="155">
        <f>_xlfn.IFNA(IF($B339=$B$382,0,INDEX('I.Supplementary 2019-20'!$H$8:$H$191,MATCH($B339,'I.Supplementary 2019-20'!$B$8:$B$191,0))),INDEX('KI 2019-20'!$H$9:$H$383,MATCH($B339,'KI 2019-20'!$B$9:$B$383,0)))</f>
        <v>2.3366125782363016</v>
      </c>
      <c r="AC339" s="156">
        <f>I339*('Other inputs'!$C$6/'Other inputs'!$C$5)</f>
        <v>0</v>
      </c>
      <c r="AD339" s="149">
        <f>IF(B339=$B$35,J339*('Other inputs'!$C$6/'Other inputs'!$C$5)-('Other inputs'!$C$18/1000000),J339*('Other inputs'!$C$6/'Other inputs'!$C$5))</f>
        <v>0</v>
      </c>
      <c r="AE339" s="149">
        <f>K339*('Other inputs'!$C$6/'Other inputs'!$C$5)</f>
        <v>0</v>
      </c>
      <c r="AF339" s="149">
        <f>L339*('Other inputs'!$C$6/'Other inputs'!$C$5)</f>
        <v>0</v>
      </c>
      <c r="AG339" s="188">
        <f>M339*('Other inputs'!$C$6/'Other inputs'!$C$5)</f>
        <v>0</v>
      </c>
      <c r="AH339" s="149">
        <f>N339*('Other inputs'!$C$6/'Other inputs'!$C$5)</f>
        <v>0</v>
      </c>
      <c r="AI339" s="149">
        <f>O339*('Other inputs'!$C$6/'Other inputs'!$C$5)</f>
        <v>2.3746836589407629</v>
      </c>
      <c r="AJ339" s="149">
        <f>P339*('Other inputs'!$C$6/'Other inputs'!$C$5)</f>
        <v>0</v>
      </c>
      <c r="AK339" s="149">
        <f>Q339*('Other inputs'!$C$6/'Other inputs'!$C$5)</f>
        <v>0</v>
      </c>
      <c r="AL339" s="188">
        <f>R339*('Other inputs'!$C$6/'Other inputs'!$C$5)</f>
        <v>0</v>
      </c>
      <c r="AM339" s="156">
        <f t="shared" si="74"/>
        <v>0</v>
      </c>
      <c r="AN339" s="149">
        <f t="shared" si="75"/>
        <v>2.3746836589407629</v>
      </c>
      <c r="AO339" s="149">
        <f t="shared" si="76"/>
        <v>0</v>
      </c>
      <c r="AP339" s="149">
        <f t="shared" si="77"/>
        <v>0</v>
      </c>
      <c r="AQ339" s="188">
        <f t="shared" si="78"/>
        <v>0</v>
      </c>
      <c r="AR339" s="149"/>
      <c r="AS339" s="156">
        <f>IF(D339=$C$171,'Other inputs'!$C$12/1000000,SUM(AC339:AG339))</f>
        <v>0</v>
      </c>
      <c r="AT339" s="200">
        <f>IF(D339=$C$171,$Z$171*('Other inputs'!$C$6/'Other inputs'!$C$5),SUM(AH339:AL339))</f>
        <v>2.3746836589407629</v>
      </c>
      <c r="AU339" s="210">
        <f t="shared" si="79"/>
        <v>2.3746836589407629</v>
      </c>
      <c r="AV339" s="214"/>
      <c r="AW339" s="199">
        <f>IF($G339=1,0,AC339*('Other inputs'!$F$6/'Other inputs'!$F$5))</f>
        <v>0</v>
      </c>
      <c r="AX339" s="200">
        <f>IF($G339=1,0,AD339*('Other inputs'!$F$6/'Other inputs'!$F$5))</f>
        <v>0</v>
      </c>
      <c r="AY339" s="200">
        <f>IF($G339=1,0,AE339*('Other inputs'!$F$6/'Other inputs'!$F$5))</f>
        <v>0</v>
      </c>
      <c r="AZ339" s="200">
        <f>IF($G339=1,0,AF339*('Other inputs'!$F$6/'Other inputs'!$F$5))</f>
        <v>0</v>
      </c>
      <c r="BA339" s="200">
        <f>IF($G339=1,0,AG339*('Other inputs'!$F$6/'Other inputs'!$F$5))</f>
        <v>0</v>
      </c>
      <c r="BB339" s="199">
        <f>IF($G339=1,0,AH339*('Other inputs'!$C$7/'Other inputs'!$C$6))</f>
        <v>0</v>
      </c>
      <c r="BC339" s="200">
        <f>IF($G339=1,0,AI339*('Other inputs'!$C$7/'Other inputs'!$C$6))</f>
        <v>2.3746836589407629</v>
      </c>
      <c r="BD339" s="200">
        <f>IF($G339=1,0,AJ339*('Other inputs'!$C$7/'Other inputs'!$C$6))</f>
        <v>0</v>
      </c>
      <c r="BE339" s="200">
        <f>IF($G339=1,0,AK339*('Other inputs'!$C$7/'Other inputs'!$C$6))</f>
        <v>0</v>
      </c>
      <c r="BF339" s="200">
        <f>IF($G339=1,0,AL339*('Other inputs'!$C$7/'Other inputs'!$C$6))</f>
        <v>0</v>
      </c>
      <c r="BG339" s="199">
        <f t="shared" si="80"/>
        <v>0</v>
      </c>
      <c r="BH339" s="200">
        <f t="shared" si="81"/>
        <v>2.3746836589407629</v>
      </c>
      <c r="BI339" s="200">
        <f t="shared" si="82"/>
        <v>0</v>
      </c>
      <c r="BJ339" s="200">
        <f t="shared" si="83"/>
        <v>0</v>
      </c>
      <c r="BK339" s="210">
        <f t="shared" si="84"/>
        <v>0</v>
      </c>
      <c r="BL339" s="200"/>
      <c r="BM339" s="199">
        <f>IF(D339=C$171,'Other inputs'!$C$13/1000000,SUM(AW339:BA339))</f>
        <v>0</v>
      </c>
      <c r="BN339" s="200">
        <f>IF(B339=$B$171,$AT$171*('Other inputs'!$C$7/'Other inputs'!$C$6),SUM(BB339:BF339))</f>
        <v>2.3746836589407629</v>
      </c>
      <c r="BO339" s="188">
        <f t="shared" si="85"/>
        <v>2.3746836589407629</v>
      </c>
    </row>
    <row r="340" spans="2:67">
      <c r="B340" s="121" t="str">
        <f>'KI 2019-20'!B341</f>
        <v>E6145</v>
      </c>
      <c r="C340" s="160" t="str">
        <f t="shared" si="72"/>
        <v>E6145</v>
      </c>
      <c r="D340" s="160" t="str">
        <f t="shared" si="73"/>
        <v>E6145</v>
      </c>
      <c r="E340" t="str">
        <f>INDEX('KI 2019-20'!D$9:D$383,MATCH($B340,'KI 2019-20'!$B$9:$B$383,0))</f>
        <v>FIR</v>
      </c>
      <c r="F340">
        <f>INDEX('KI 2019-20'!E$9:E$383,MATCH($B340,'KI 2019-20'!$B$9:$B$383,0))</f>
        <v>0</v>
      </c>
      <c r="G340" s="119">
        <v>0</v>
      </c>
      <c r="H340" s="120" t="str">
        <f>INDEX('KI 2019-20'!F$9:F$383,MATCH($B340,'KI 2019-20'!$B$9:$B$383,0))</f>
        <v>Tyne and Wear Fire</v>
      </c>
      <c r="I340" s="154">
        <f>_xlfn.IFNA(IF($B340=$B$382,0,INDEX('I.Supplementary 2019-20'!N$8:N$191,MATCH($B340,'I.Supplementary 2019-20'!$B$8:$B$191,0))),INDEX('KI 2019-20'!N$9:N$383,MATCH($B340,'KI 2019-20'!$B$9:$B$383,0)))</f>
        <v>0</v>
      </c>
      <c r="J340" s="153">
        <f>_xlfn.IFNA(IF($B340=$B$382,0,INDEX('I.Supplementary 2019-20'!O$8:O$191,MATCH($B340,'I.Supplementary 2019-20'!$B$8:$B$191,0))),INDEX('KI 2019-20'!O$9:O$383,MATCH($B340,'KI 2019-20'!$B$9:$B$383,0)))</f>
        <v>0</v>
      </c>
      <c r="K340" s="153">
        <f>_xlfn.IFNA(IF($B340=$B$382,0,INDEX('I.Supplementary 2019-20'!P$8:P$191,MATCH($B340,'I.Supplementary 2019-20'!$B$8:$B$191,0))),INDEX('KI 2019-20'!P$9:P$383,MATCH($B340,'KI 2019-20'!$B$9:$B$383,0)))</f>
        <v>8.7962248364876618</v>
      </c>
      <c r="L340" s="153">
        <f>_xlfn.IFNA(IF($B340=$B$382,0,INDEX('I.Supplementary 2019-20'!Q$8:Q$191,MATCH($B340,'I.Supplementary 2019-20'!$B$8:$B$191,0))),INDEX('KI 2019-20'!Q$9:Q$383,MATCH($B340,'KI 2019-20'!$B$9:$B$383,0)))</f>
        <v>0</v>
      </c>
      <c r="M340" s="155">
        <f>_xlfn.IFNA(IF($B340=$B$382,0,INDEX('I.Supplementary 2019-20'!R$8:R$191,MATCH($B340,'I.Supplementary 2019-20'!$B$8:$B$191,0))),INDEX('KI 2019-20'!R$9:R$383,MATCH($B340,'KI 2019-20'!$B$9:$B$383,0)))</f>
        <v>0</v>
      </c>
      <c r="N340" s="153">
        <f>_xlfn.IFNA(IF($B340=$B$382,0,INDEX('I.Supplementary 2019-20'!S$8:S$191,MATCH($B340,'I.Supplementary 2019-20'!$B$8:$B$191,0))),INDEX('KI 2019-20'!S$9:S$383,MATCH($B340,'KI 2019-20'!$B$9:$B$383,0)))</f>
        <v>0</v>
      </c>
      <c r="O340" s="153">
        <f>_xlfn.IFNA(IF($B340=$B$382,0,INDEX('I.Supplementary 2019-20'!T$8:T$191,MATCH($B340,'I.Supplementary 2019-20'!$B$8:$B$191,0))),INDEX('KI 2019-20'!T$9:T$383,MATCH($B340,'KI 2019-20'!$B$9:$B$383,0)))</f>
        <v>0</v>
      </c>
      <c r="P340" s="153">
        <f>_xlfn.IFNA(IF($B340=$B$382,0,INDEX('I.Supplementary 2019-20'!U$8:U$191,MATCH($B340,'I.Supplementary 2019-20'!$B$8:$B$191,0))),INDEX('KI 2019-20'!U$9:U$383,MATCH($B340,'KI 2019-20'!$B$9:$B$383,0)))</f>
        <v>15.296018935817445</v>
      </c>
      <c r="Q340" s="153">
        <f>_xlfn.IFNA(IF($B340=$B$382,0,INDEX('I.Supplementary 2019-20'!V$8:V$191,MATCH($B340,'I.Supplementary 2019-20'!$B$8:$B$191,0))),INDEX('KI 2019-20'!V$9:V$383,MATCH($B340,'KI 2019-20'!$B$9:$B$383,0)))</f>
        <v>0</v>
      </c>
      <c r="R340" s="155">
        <f>_xlfn.IFNA(IF($B340=$B$382,0,INDEX('I.Supplementary 2019-20'!W$8:W$191,MATCH($B340,'I.Supplementary 2019-20'!$B$8:$B$191,0))),INDEX('KI 2019-20'!W$9:W$383,MATCH($B340,'KI 2019-20'!$B$9:$B$383,0)))</f>
        <v>0</v>
      </c>
      <c r="S340" s="153">
        <f>_xlfn.IFNA(IF($B340=$B$382,0,INDEX('I.Supplementary 2019-20'!X$8:X$191,MATCH($B340,'I.Supplementary 2019-20'!$B$8:$B$191,0))),INDEX('KI 2019-20'!X$9:X$383,MATCH($B340,'KI 2019-20'!$B$9:$B$383,0)))</f>
        <v>0</v>
      </c>
      <c r="T340" s="153">
        <f>_xlfn.IFNA(IF($B340=$B$382,0,INDEX('I.Supplementary 2019-20'!Y$8:Y$191,MATCH($B340,'I.Supplementary 2019-20'!$B$8:$B$191,0))),INDEX('KI 2019-20'!Y$9:Y$383,MATCH($B340,'KI 2019-20'!$B$9:$B$383,0)))</f>
        <v>0</v>
      </c>
      <c r="U340" s="153">
        <f>_xlfn.IFNA(IF($B340=$B$382,0,INDEX('I.Supplementary 2019-20'!Z$8:Z$191,MATCH($B340,'I.Supplementary 2019-20'!$B$8:$B$191,0))),INDEX('KI 2019-20'!Z$9:Z$383,MATCH($B340,'KI 2019-20'!$B$9:$B$383,0)))</f>
        <v>24.09224377230511</v>
      </c>
      <c r="V340" s="153">
        <f>_xlfn.IFNA(IF($B340=$B$382,0,INDEX('I.Supplementary 2019-20'!AA$8:AA$191,MATCH($B340,'I.Supplementary 2019-20'!$B$8:$B$191,0))),INDEX('KI 2019-20'!AA$9:AA$383,MATCH($B340,'KI 2019-20'!$B$9:$B$383,0)))</f>
        <v>0</v>
      </c>
      <c r="W340" s="155">
        <f>_xlfn.IFNA(IF($B340=$B$382,0,INDEX('I.Supplementary 2019-20'!AB$8:AB$191,MATCH($B340,'I.Supplementary 2019-20'!$B$8:$B$191,0))),INDEX('KI 2019-20'!AB$9:AB$383,MATCH($B340,'KI 2019-20'!$B$9:$B$383,0)))</f>
        <v>0</v>
      </c>
      <c r="Y340" s="154">
        <f>_xlfn.IFNA(IF($B340=$B$382,0,INDEX('I.Supplementary 2019-20'!$I$8:$I$191,MATCH($B340,'I.Supplementary 2019-20'!$B$8:$B$191,0))),INDEX('KI 2019-20'!$I$9:$I$383,MATCH($B340,'KI 2019-20'!$B$9:$B$383,0)))</f>
        <v>8.7962248364876618</v>
      </c>
      <c r="Z340" s="153">
        <f>_xlfn.IFNA(IF($B340=$B$382,0,INDEX('I.Supplementary 2019-20'!$J$8:$J$191,MATCH($B340,'I.Supplementary 2019-20'!$B$8:$B$191,0))),INDEX('KI 2019-20'!$J$9:$J$383,MATCH($B340,'KI 2019-20'!$B$9:$B$383,0)))</f>
        <v>15.296018935817445</v>
      </c>
      <c r="AA340" s="155">
        <f>_xlfn.IFNA(IF($B340=$B$382,0,INDEX('I.Supplementary 2019-20'!$H$8:$H$191,MATCH($B340,'I.Supplementary 2019-20'!$B$8:$B$191,0))),INDEX('KI 2019-20'!$H$9:$H$383,MATCH($B340,'KI 2019-20'!$B$9:$B$383,0)))</f>
        <v>24.09224377230511</v>
      </c>
      <c r="AC340" s="156">
        <f>I340*('Other inputs'!$C$6/'Other inputs'!$C$5)</f>
        <v>0</v>
      </c>
      <c r="AD340" s="149">
        <f>IF(B340=$B$35,J340*('Other inputs'!$C$6/'Other inputs'!$C$5)-('Other inputs'!$C$18/1000000),J340*('Other inputs'!$C$6/'Other inputs'!$C$5))</f>
        <v>0</v>
      </c>
      <c r="AE340" s="149">
        <f>K340*('Other inputs'!$C$6/'Other inputs'!$C$5)</f>
        <v>8.9395441820923498</v>
      </c>
      <c r="AF340" s="149">
        <f>L340*('Other inputs'!$C$6/'Other inputs'!$C$5)</f>
        <v>0</v>
      </c>
      <c r="AG340" s="188">
        <f>M340*('Other inputs'!$C$6/'Other inputs'!$C$5)</f>
        <v>0</v>
      </c>
      <c r="AH340" s="149">
        <f>N340*('Other inputs'!$C$6/'Other inputs'!$C$5)</f>
        <v>0</v>
      </c>
      <c r="AI340" s="149">
        <f>O340*('Other inputs'!$C$6/'Other inputs'!$C$5)</f>
        <v>0</v>
      </c>
      <c r="AJ340" s="149">
        <f>P340*('Other inputs'!$C$6/'Other inputs'!$C$5)</f>
        <v>15.545241240270682</v>
      </c>
      <c r="AK340" s="149">
        <f>Q340*('Other inputs'!$C$6/'Other inputs'!$C$5)</f>
        <v>0</v>
      </c>
      <c r="AL340" s="188">
        <f>R340*('Other inputs'!$C$6/'Other inputs'!$C$5)</f>
        <v>0</v>
      </c>
      <c r="AM340" s="156">
        <f t="shared" si="74"/>
        <v>0</v>
      </c>
      <c r="AN340" s="149">
        <f t="shared" si="75"/>
        <v>0</v>
      </c>
      <c r="AO340" s="149">
        <f t="shared" si="76"/>
        <v>24.484785422363032</v>
      </c>
      <c r="AP340" s="149">
        <f t="shared" si="77"/>
        <v>0</v>
      </c>
      <c r="AQ340" s="188">
        <f t="shared" si="78"/>
        <v>0</v>
      </c>
      <c r="AR340" s="149"/>
      <c r="AS340" s="156">
        <f>IF(D340=$C$171,'Other inputs'!$C$12/1000000,SUM(AC340:AG340))</f>
        <v>8.9395441820923498</v>
      </c>
      <c r="AT340" s="200">
        <f>IF(D340=$C$171,$Z$171*('Other inputs'!$C$6/'Other inputs'!$C$5),SUM(AH340:AL340))</f>
        <v>15.545241240270682</v>
      </c>
      <c r="AU340" s="210">
        <f t="shared" si="79"/>
        <v>24.484785422363032</v>
      </c>
      <c r="AV340" s="214"/>
      <c r="AW340" s="199">
        <f>IF($G340=1,0,AC340*('Other inputs'!$F$6/'Other inputs'!$F$5))</f>
        <v>0</v>
      </c>
      <c r="AX340" s="200">
        <f>IF($G340=1,0,AD340*('Other inputs'!$F$6/'Other inputs'!$F$5))</f>
        <v>0</v>
      </c>
      <c r="AY340" s="200">
        <f>IF($G340=1,0,AE340*('Other inputs'!$F$6/'Other inputs'!$F$5))</f>
        <v>8.9889794494587587</v>
      </c>
      <c r="AZ340" s="200">
        <f>IF($G340=1,0,AF340*('Other inputs'!$F$6/'Other inputs'!$F$5))</f>
        <v>0</v>
      </c>
      <c r="BA340" s="200">
        <f>IF($G340=1,0,AG340*('Other inputs'!$F$6/'Other inputs'!$F$5))</f>
        <v>0</v>
      </c>
      <c r="BB340" s="199">
        <f>IF($G340=1,0,AH340*('Other inputs'!$C$7/'Other inputs'!$C$6))</f>
        <v>0</v>
      </c>
      <c r="BC340" s="200">
        <f>IF($G340=1,0,AI340*('Other inputs'!$C$7/'Other inputs'!$C$6))</f>
        <v>0</v>
      </c>
      <c r="BD340" s="200">
        <f>IF($G340=1,0,AJ340*('Other inputs'!$C$7/'Other inputs'!$C$6))</f>
        <v>15.545241240270682</v>
      </c>
      <c r="BE340" s="200">
        <f>IF($G340=1,0,AK340*('Other inputs'!$C$7/'Other inputs'!$C$6))</f>
        <v>0</v>
      </c>
      <c r="BF340" s="200">
        <f>IF($G340=1,0,AL340*('Other inputs'!$C$7/'Other inputs'!$C$6))</f>
        <v>0</v>
      </c>
      <c r="BG340" s="199">
        <f t="shared" si="80"/>
        <v>0</v>
      </c>
      <c r="BH340" s="200">
        <f t="shared" si="81"/>
        <v>0</v>
      </c>
      <c r="BI340" s="200">
        <f t="shared" si="82"/>
        <v>24.534220689729441</v>
      </c>
      <c r="BJ340" s="200">
        <f t="shared" si="83"/>
        <v>0</v>
      </c>
      <c r="BK340" s="210">
        <f t="shared" si="84"/>
        <v>0</v>
      </c>
      <c r="BL340" s="200"/>
      <c r="BM340" s="199">
        <f>IF(D340=C$171,'Other inputs'!$C$13/1000000,SUM(AW340:BA340))</f>
        <v>8.9889794494587587</v>
      </c>
      <c r="BN340" s="200">
        <f>IF(B340=$B$171,$AT$171*('Other inputs'!$C$7/'Other inputs'!$C$6),SUM(BB340:BF340))</f>
        <v>15.545241240270682</v>
      </c>
      <c r="BO340" s="188">
        <f t="shared" si="85"/>
        <v>24.534220689729441</v>
      </c>
    </row>
    <row r="341" spans="2:67">
      <c r="B341" s="121" t="str">
        <f>'KI 2019-20'!B342</f>
        <v>E1544</v>
      </c>
      <c r="C341" s="160" t="str">
        <f t="shared" si="72"/>
        <v>E1544</v>
      </c>
      <c r="D341" s="160" t="str">
        <f t="shared" si="73"/>
        <v>E1544</v>
      </c>
      <c r="E341" t="str">
        <f>INDEX('KI 2019-20'!D$9:D$383,MATCH($B341,'KI 2019-20'!$B$9:$B$383,0))</f>
        <v>SD</v>
      </c>
      <c r="F341">
        <f>INDEX('KI 2019-20'!E$9:E$383,MATCH($B341,'KI 2019-20'!$B$9:$B$383,0))</f>
        <v>0</v>
      </c>
      <c r="G341" s="119">
        <v>0</v>
      </c>
      <c r="H341" s="120" t="str">
        <f>INDEX('KI 2019-20'!F$9:F$383,MATCH($B341,'KI 2019-20'!$B$9:$B$383,0))</f>
        <v>Uttlesford</v>
      </c>
      <c r="I341" s="154">
        <f>_xlfn.IFNA(IF($B341=$B$382,0,INDEX('I.Supplementary 2019-20'!N$8:N$191,MATCH($B341,'I.Supplementary 2019-20'!$B$8:$B$191,0))),INDEX('KI 2019-20'!N$9:N$383,MATCH($B341,'KI 2019-20'!$B$9:$B$383,0)))</f>
        <v>0</v>
      </c>
      <c r="J341" s="153">
        <f>_xlfn.IFNA(IF($B341=$B$382,0,INDEX('I.Supplementary 2019-20'!O$8:O$191,MATCH($B341,'I.Supplementary 2019-20'!$B$8:$B$191,0))),INDEX('KI 2019-20'!O$9:O$383,MATCH($B341,'KI 2019-20'!$B$9:$B$383,0)))</f>
        <v>0</v>
      </c>
      <c r="K341" s="153">
        <f>_xlfn.IFNA(IF($B341=$B$382,0,INDEX('I.Supplementary 2019-20'!P$8:P$191,MATCH($B341,'I.Supplementary 2019-20'!$B$8:$B$191,0))),INDEX('KI 2019-20'!P$9:P$383,MATCH($B341,'KI 2019-20'!$B$9:$B$383,0)))</f>
        <v>0</v>
      </c>
      <c r="L341" s="153">
        <f>_xlfn.IFNA(IF($B341=$B$382,0,INDEX('I.Supplementary 2019-20'!Q$8:Q$191,MATCH($B341,'I.Supplementary 2019-20'!$B$8:$B$191,0))),INDEX('KI 2019-20'!Q$9:Q$383,MATCH($B341,'KI 2019-20'!$B$9:$B$383,0)))</f>
        <v>0</v>
      </c>
      <c r="M341" s="155">
        <f>_xlfn.IFNA(IF($B341=$B$382,0,INDEX('I.Supplementary 2019-20'!R$8:R$191,MATCH($B341,'I.Supplementary 2019-20'!$B$8:$B$191,0))),INDEX('KI 2019-20'!R$9:R$383,MATCH($B341,'KI 2019-20'!$B$9:$B$383,0)))</f>
        <v>0</v>
      </c>
      <c r="N341" s="153">
        <f>_xlfn.IFNA(IF($B341=$B$382,0,INDEX('I.Supplementary 2019-20'!S$8:S$191,MATCH($B341,'I.Supplementary 2019-20'!$B$8:$B$191,0))),INDEX('KI 2019-20'!S$9:S$383,MATCH($B341,'KI 2019-20'!$B$9:$B$383,0)))</f>
        <v>0</v>
      </c>
      <c r="O341" s="153">
        <f>_xlfn.IFNA(IF($B341=$B$382,0,INDEX('I.Supplementary 2019-20'!T$8:T$191,MATCH($B341,'I.Supplementary 2019-20'!$B$8:$B$191,0))),INDEX('KI 2019-20'!T$9:T$383,MATCH($B341,'KI 2019-20'!$B$9:$B$383,0)))</f>
        <v>1.5273928949169964</v>
      </c>
      <c r="P341" s="153">
        <f>_xlfn.IFNA(IF($B341=$B$382,0,INDEX('I.Supplementary 2019-20'!U$8:U$191,MATCH($B341,'I.Supplementary 2019-20'!$B$8:$B$191,0))),INDEX('KI 2019-20'!U$9:U$383,MATCH($B341,'KI 2019-20'!$B$9:$B$383,0)))</f>
        <v>0</v>
      </c>
      <c r="Q341" s="153">
        <f>_xlfn.IFNA(IF($B341=$B$382,0,INDEX('I.Supplementary 2019-20'!V$8:V$191,MATCH($B341,'I.Supplementary 2019-20'!$B$8:$B$191,0))),INDEX('KI 2019-20'!V$9:V$383,MATCH($B341,'KI 2019-20'!$B$9:$B$383,0)))</f>
        <v>0</v>
      </c>
      <c r="R341" s="155">
        <f>_xlfn.IFNA(IF($B341=$B$382,0,INDEX('I.Supplementary 2019-20'!W$8:W$191,MATCH($B341,'I.Supplementary 2019-20'!$B$8:$B$191,0))),INDEX('KI 2019-20'!W$9:W$383,MATCH($B341,'KI 2019-20'!$B$9:$B$383,0)))</f>
        <v>0</v>
      </c>
      <c r="S341" s="153">
        <f>_xlfn.IFNA(IF($B341=$B$382,0,INDEX('I.Supplementary 2019-20'!X$8:X$191,MATCH($B341,'I.Supplementary 2019-20'!$B$8:$B$191,0))),INDEX('KI 2019-20'!X$9:X$383,MATCH($B341,'KI 2019-20'!$B$9:$B$383,0)))</f>
        <v>0</v>
      </c>
      <c r="T341" s="153">
        <f>_xlfn.IFNA(IF($B341=$B$382,0,INDEX('I.Supplementary 2019-20'!Y$8:Y$191,MATCH($B341,'I.Supplementary 2019-20'!$B$8:$B$191,0))),INDEX('KI 2019-20'!Y$9:Y$383,MATCH($B341,'KI 2019-20'!$B$9:$B$383,0)))</f>
        <v>1.5273928949169964</v>
      </c>
      <c r="U341" s="153">
        <f>_xlfn.IFNA(IF($B341=$B$382,0,INDEX('I.Supplementary 2019-20'!Z$8:Z$191,MATCH($B341,'I.Supplementary 2019-20'!$B$8:$B$191,0))),INDEX('KI 2019-20'!Z$9:Z$383,MATCH($B341,'KI 2019-20'!$B$9:$B$383,0)))</f>
        <v>0</v>
      </c>
      <c r="V341" s="153">
        <f>_xlfn.IFNA(IF($B341=$B$382,0,INDEX('I.Supplementary 2019-20'!AA$8:AA$191,MATCH($B341,'I.Supplementary 2019-20'!$B$8:$B$191,0))),INDEX('KI 2019-20'!AA$9:AA$383,MATCH($B341,'KI 2019-20'!$B$9:$B$383,0)))</f>
        <v>0</v>
      </c>
      <c r="W341" s="155">
        <f>_xlfn.IFNA(IF($B341=$B$382,0,INDEX('I.Supplementary 2019-20'!AB$8:AB$191,MATCH($B341,'I.Supplementary 2019-20'!$B$8:$B$191,0))),INDEX('KI 2019-20'!AB$9:AB$383,MATCH($B341,'KI 2019-20'!$B$9:$B$383,0)))</f>
        <v>0</v>
      </c>
      <c r="Y341" s="154">
        <f>_xlfn.IFNA(IF($B341=$B$382,0,INDEX('I.Supplementary 2019-20'!$I$8:$I$191,MATCH($B341,'I.Supplementary 2019-20'!$B$8:$B$191,0))),INDEX('KI 2019-20'!$I$9:$I$383,MATCH($B341,'KI 2019-20'!$B$9:$B$383,0)))</f>
        <v>0</v>
      </c>
      <c r="Z341" s="153">
        <f>_xlfn.IFNA(IF($B341=$B$382,0,INDEX('I.Supplementary 2019-20'!$J$8:$J$191,MATCH($B341,'I.Supplementary 2019-20'!$B$8:$B$191,0))),INDEX('KI 2019-20'!$J$9:$J$383,MATCH($B341,'KI 2019-20'!$B$9:$B$383,0)))</f>
        <v>1.5273928949169964</v>
      </c>
      <c r="AA341" s="155">
        <f>_xlfn.IFNA(IF($B341=$B$382,0,INDEX('I.Supplementary 2019-20'!$H$8:$H$191,MATCH($B341,'I.Supplementary 2019-20'!$B$8:$B$191,0))),INDEX('KI 2019-20'!$H$9:$H$383,MATCH($B341,'KI 2019-20'!$B$9:$B$383,0)))</f>
        <v>1.5273928949169964</v>
      </c>
      <c r="AC341" s="156">
        <f>I341*('Other inputs'!$C$6/'Other inputs'!$C$5)</f>
        <v>0</v>
      </c>
      <c r="AD341" s="149">
        <f>IF(B341=$B$35,J341*('Other inputs'!$C$6/'Other inputs'!$C$5)-('Other inputs'!$C$18/1000000),J341*('Other inputs'!$C$6/'Other inputs'!$C$5))</f>
        <v>0</v>
      </c>
      <c r="AE341" s="149">
        <f>K341*('Other inputs'!$C$6/'Other inputs'!$C$5)</f>
        <v>0</v>
      </c>
      <c r="AF341" s="149">
        <f>L341*('Other inputs'!$C$6/'Other inputs'!$C$5)</f>
        <v>0</v>
      </c>
      <c r="AG341" s="188">
        <f>M341*('Other inputs'!$C$6/'Other inputs'!$C$5)</f>
        <v>0</v>
      </c>
      <c r="AH341" s="149">
        <f>N341*('Other inputs'!$C$6/'Other inputs'!$C$5)</f>
        <v>0</v>
      </c>
      <c r="AI341" s="149">
        <f>O341*('Other inputs'!$C$6/'Other inputs'!$C$5)</f>
        <v>1.5522791335307153</v>
      </c>
      <c r="AJ341" s="149">
        <f>P341*('Other inputs'!$C$6/'Other inputs'!$C$5)</f>
        <v>0</v>
      </c>
      <c r="AK341" s="149">
        <f>Q341*('Other inputs'!$C$6/'Other inputs'!$C$5)</f>
        <v>0</v>
      </c>
      <c r="AL341" s="188">
        <f>R341*('Other inputs'!$C$6/'Other inputs'!$C$5)</f>
        <v>0</v>
      </c>
      <c r="AM341" s="156">
        <f t="shared" si="74"/>
        <v>0</v>
      </c>
      <c r="AN341" s="149">
        <f t="shared" si="75"/>
        <v>1.5522791335307153</v>
      </c>
      <c r="AO341" s="149">
        <f t="shared" si="76"/>
        <v>0</v>
      </c>
      <c r="AP341" s="149">
        <f t="shared" si="77"/>
        <v>0</v>
      </c>
      <c r="AQ341" s="188">
        <f t="shared" si="78"/>
        <v>0</v>
      </c>
      <c r="AR341" s="149"/>
      <c r="AS341" s="156">
        <f>IF(D341=$C$171,'Other inputs'!$C$12/1000000,SUM(AC341:AG341))</f>
        <v>0</v>
      </c>
      <c r="AT341" s="200">
        <f>IF(D341=$C$171,$Z$171*('Other inputs'!$C$6/'Other inputs'!$C$5),SUM(AH341:AL341))</f>
        <v>1.5522791335307153</v>
      </c>
      <c r="AU341" s="210">
        <f t="shared" si="79"/>
        <v>1.5522791335307153</v>
      </c>
      <c r="AV341" s="214"/>
      <c r="AW341" s="199">
        <f>IF($G341=1,0,AC341*('Other inputs'!$F$6/'Other inputs'!$F$5))</f>
        <v>0</v>
      </c>
      <c r="AX341" s="200">
        <f>IF($G341=1,0,AD341*('Other inputs'!$F$6/'Other inputs'!$F$5))</f>
        <v>0</v>
      </c>
      <c r="AY341" s="200">
        <f>IF($G341=1,0,AE341*('Other inputs'!$F$6/'Other inputs'!$F$5))</f>
        <v>0</v>
      </c>
      <c r="AZ341" s="200">
        <f>IF($G341=1,0,AF341*('Other inputs'!$F$6/'Other inputs'!$F$5))</f>
        <v>0</v>
      </c>
      <c r="BA341" s="200">
        <f>IF($G341=1,0,AG341*('Other inputs'!$F$6/'Other inputs'!$F$5))</f>
        <v>0</v>
      </c>
      <c r="BB341" s="199">
        <f>IF($G341=1,0,AH341*('Other inputs'!$C$7/'Other inputs'!$C$6))</f>
        <v>0</v>
      </c>
      <c r="BC341" s="200">
        <f>IF($G341=1,0,AI341*('Other inputs'!$C$7/'Other inputs'!$C$6))</f>
        <v>1.5522791335307153</v>
      </c>
      <c r="BD341" s="200">
        <f>IF($G341=1,0,AJ341*('Other inputs'!$C$7/'Other inputs'!$C$6))</f>
        <v>0</v>
      </c>
      <c r="BE341" s="200">
        <f>IF($G341=1,0,AK341*('Other inputs'!$C$7/'Other inputs'!$C$6))</f>
        <v>0</v>
      </c>
      <c r="BF341" s="200">
        <f>IF($G341=1,0,AL341*('Other inputs'!$C$7/'Other inputs'!$C$6))</f>
        <v>0</v>
      </c>
      <c r="BG341" s="199">
        <f t="shared" si="80"/>
        <v>0</v>
      </c>
      <c r="BH341" s="200">
        <f t="shared" si="81"/>
        <v>1.5522791335307153</v>
      </c>
      <c r="BI341" s="200">
        <f t="shared" si="82"/>
        <v>0</v>
      </c>
      <c r="BJ341" s="200">
        <f t="shared" si="83"/>
        <v>0</v>
      </c>
      <c r="BK341" s="210">
        <f t="shared" si="84"/>
        <v>0</v>
      </c>
      <c r="BL341" s="200"/>
      <c r="BM341" s="199">
        <f>IF(D341=C$171,'Other inputs'!$C$13/1000000,SUM(AW341:BA341))</f>
        <v>0</v>
      </c>
      <c r="BN341" s="200">
        <f>IF(B341=$B$171,$AT$171*('Other inputs'!$C$7/'Other inputs'!$C$6),SUM(BB341:BF341))</f>
        <v>1.5522791335307153</v>
      </c>
      <c r="BO341" s="188">
        <f t="shared" si="85"/>
        <v>1.5522791335307153</v>
      </c>
    </row>
    <row r="342" spans="2:67">
      <c r="B342" s="121" t="str">
        <f>'KI 2019-20'!B343</f>
        <v>E3134</v>
      </c>
      <c r="C342" s="160" t="str">
        <f t="shared" si="72"/>
        <v>E3134</v>
      </c>
      <c r="D342" s="160" t="str">
        <f t="shared" si="73"/>
        <v>E3134</v>
      </c>
      <c r="E342" t="str">
        <f>INDEX('KI 2019-20'!D$9:D$383,MATCH($B342,'KI 2019-20'!$B$9:$B$383,0))</f>
        <v>SD</v>
      </c>
      <c r="F342">
        <f>INDEX('KI 2019-20'!E$9:E$383,MATCH($B342,'KI 2019-20'!$B$9:$B$383,0))</f>
        <v>0</v>
      </c>
      <c r="G342" s="119">
        <v>0</v>
      </c>
      <c r="H342" s="120" t="str">
        <f>INDEX('KI 2019-20'!F$9:F$383,MATCH($B342,'KI 2019-20'!$B$9:$B$383,0))</f>
        <v>Vale of White Horse</v>
      </c>
      <c r="I342" s="154">
        <f>_xlfn.IFNA(IF($B342=$B$382,0,INDEX('I.Supplementary 2019-20'!N$8:N$191,MATCH($B342,'I.Supplementary 2019-20'!$B$8:$B$191,0))),INDEX('KI 2019-20'!N$9:N$383,MATCH($B342,'KI 2019-20'!$B$9:$B$383,0)))</f>
        <v>0</v>
      </c>
      <c r="J342" s="153">
        <f>_xlfn.IFNA(IF($B342=$B$382,0,INDEX('I.Supplementary 2019-20'!O$8:O$191,MATCH($B342,'I.Supplementary 2019-20'!$B$8:$B$191,0))),INDEX('KI 2019-20'!O$9:O$383,MATCH($B342,'KI 2019-20'!$B$9:$B$383,0)))</f>
        <v>0</v>
      </c>
      <c r="K342" s="153">
        <f>_xlfn.IFNA(IF($B342=$B$382,0,INDEX('I.Supplementary 2019-20'!P$8:P$191,MATCH($B342,'I.Supplementary 2019-20'!$B$8:$B$191,0))),INDEX('KI 2019-20'!P$9:P$383,MATCH($B342,'KI 2019-20'!$B$9:$B$383,0)))</f>
        <v>0</v>
      </c>
      <c r="L342" s="153">
        <f>_xlfn.IFNA(IF($B342=$B$382,0,INDEX('I.Supplementary 2019-20'!Q$8:Q$191,MATCH($B342,'I.Supplementary 2019-20'!$B$8:$B$191,0))),INDEX('KI 2019-20'!Q$9:Q$383,MATCH($B342,'KI 2019-20'!$B$9:$B$383,0)))</f>
        <v>0</v>
      </c>
      <c r="M342" s="155">
        <f>_xlfn.IFNA(IF($B342=$B$382,0,INDEX('I.Supplementary 2019-20'!R$8:R$191,MATCH($B342,'I.Supplementary 2019-20'!$B$8:$B$191,0))),INDEX('KI 2019-20'!R$9:R$383,MATCH($B342,'KI 2019-20'!$B$9:$B$383,0)))</f>
        <v>0</v>
      </c>
      <c r="N342" s="153">
        <f>_xlfn.IFNA(IF($B342=$B$382,0,INDEX('I.Supplementary 2019-20'!S$8:S$191,MATCH($B342,'I.Supplementary 2019-20'!$B$8:$B$191,0))),INDEX('KI 2019-20'!S$9:S$383,MATCH($B342,'KI 2019-20'!$B$9:$B$383,0)))</f>
        <v>0</v>
      </c>
      <c r="O342" s="153">
        <f>_xlfn.IFNA(IF($B342=$B$382,0,INDEX('I.Supplementary 2019-20'!T$8:T$191,MATCH($B342,'I.Supplementary 2019-20'!$B$8:$B$191,0))),INDEX('KI 2019-20'!T$9:T$383,MATCH($B342,'KI 2019-20'!$B$9:$B$383,0)))</f>
        <v>2.3320499446843761</v>
      </c>
      <c r="P342" s="153">
        <f>_xlfn.IFNA(IF($B342=$B$382,0,INDEX('I.Supplementary 2019-20'!U$8:U$191,MATCH($B342,'I.Supplementary 2019-20'!$B$8:$B$191,0))),INDEX('KI 2019-20'!U$9:U$383,MATCH($B342,'KI 2019-20'!$B$9:$B$383,0)))</f>
        <v>0</v>
      </c>
      <c r="Q342" s="153">
        <f>_xlfn.IFNA(IF($B342=$B$382,0,INDEX('I.Supplementary 2019-20'!V$8:V$191,MATCH($B342,'I.Supplementary 2019-20'!$B$8:$B$191,0))),INDEX('KI 2019-20'!V$9:V$383,MATCH($B342,'KI 2019-20'!$B$9:$B$383,0)))</f>
        <v>0</v>
      </c>
      <c r="R342" s="155">
        <f>_xlfn.IFNA(IF($B342=$B$382,0,INDEX('I.Supplementary 2019-20'!W$8:W$191,MATCH($B342,'I.Supplementary 2019-20'!$B$8:$B$191,0))),INDEX('KI 2019-20'!W$9:W$383,MATCH($B342,'KI 2019-20'!$B$9:$B$383,0)))</f>
        <v>0</v>
      </c>
      <c r="S342" s="153">
        <f>_xlfn.IFNA(IF($B342=$B$382,0,INDEX('I.Supplementary 2019-20'!X$8:X$191,MATCH($B342,'I.Supplementary 2019-20'!$B$8:$B$191,0))),INDEX('KI 2019-20'!X$9:X$383,MATCH($B342,'KI 2019-20'!$B$9:$B$383,0)))</f>
        <v>0</v>
      </c>
      <c r="T342" s="153">
        <f>_xlfn.IFNA(IF($B342=$B$382,0,INDEX('I.Supplementary 2019-20'!Y$8:Y$191,MATCH($B342,'I.Supplementary 2019-20'!$B$8:$B$191,0))),INDEX('KI 2019-20'!Y$9:Y$383,MATCH($B342,'KI 2019-20'!$B$9:$B$383,0)))</f>
        <v>2.3320499446843761</v>
      </c>
      <c r="U342" s="153">
        <f>_xlfn.IFNA(IF($B342=$B$382,0,INDEX('I.Supplementary 2019-20'!Z$8:Z$191,MATCH($B342,'I.Supplementary 2019-20'!$B$8:$B$191,0))),INDEX('KI 2019-20'!Z$9:Z$383,MATCH($B342,'KI 2019-20'!$B$9:$B$383,0)))</f>
        <v>0</v>
      </c>
      <c r="V342" s="153">
        <f>_xlfn.IFNA(IF($B342=$B$382,0,INDEX('I.Supplementary 2019-20'!AA$8:AA$191,MATCH($B342,'I.Supplementary 2019-20'!$B$8:$B$191,0))),INDEX('KI 2019-20'!AA$9:AA$383,MATCH($B342,'KI 2019-20'!$B$9:$B$383,0)))</f>
        <v>0</v>
      </c>
      <c r="W342" s="155">
        <f>_xlfn.IFNA(IF($B342=$B$382,0,INDEX('I.Supplementary 2019-20'!AB$8:AB$191,MATCH($B342,'I.Supplementary 2019-20'!$B$8:$B$191,0))),INDEX('KI 2019-20'!AB$9:AB$383,MATCH($B342,'KI 2019-20'!$B$9:$B$383,0)))</f>
        <v>0</v>
      </c>
      <c r="Y342" s="154">
        <f>_xlfn.IFNA(IF($B342=$B$382,0,INDEX('I.Supplementary 2019-20'!$I$8:$I$191,MATCH($B342,'I.Supplementary 2019-20'!$B$8:$B$191,0))),INDEX('KI 2019-20'!$I$9:$I$383,MATCH($B342,'KI 2019-20'!$B$9:$B$383,0)))</f>
        <v>0</v>
      </c>
      <c r="Z342" s="153">
        <f>_xlfn.IFNA(IF($B342=$B$382,0,INDEX('I.Supplementary 2019-20'!$J$8:$J$191,MATCH($B342,'I.Supplementary 2019-20'!$B$8:$B$191,0))),INDEX('KI 2019-20'!$J$9:$J$383,MATCH($B342,'KI 2019-20'!$B$9:$B$383,0)))</f>
        <v>2.3320499446843761</v>
      </c>
      <c r="AA342" s="155">
        <f>_xlfn.IFNA(IF($B342=$B$382,0,INDEX('I.Supplementary 2019-20'!$H$8:$H$191,MATCH($B342,'I.Supplementary 2019-20'!$B$8:$B$191,0))),INDEX('KI 2019-20'!$H$9:$H$383,MATCH($B342,'KI 2019-20'!$B$9:$B$383,0)))</f>
        <v>2.3320499446843761</v>
      </c>
      <c r="AC342" s="156">
        <f>I342*('Other inputs'!$C$6/'Other inputs'!$C$5)</f>
        <v>0</v>
      </c>
      <c r="AD342" s="149">
        <f>IF(B342=$B$35,J342*('Other inputs'!$C$6/'Other inputs'!$C$5)-('Other inputs'!$C$18/1000000),J342*('Other inputs'!$C$6/'Other inputs'!$C$5))</f>
        <v>0</v>
      </c>
      <c r="AE342" s="149">
        <f>K342*('Other inputs'!$C$6/'Other inputs'!$C$5)</f>
        <v>0</v>
      </c>
      <c r="AF342" s="149">
        <f>L342*('Other inputs'!$C$6/'Other inputs'!$C$5)</f>
        <v>0</v>
      </c>
      <c r="AG342" s="188">
        <f>M342*('Other inputs'!$C$6/'Other inputs'!$C$5)</f>
        <v>0</v>
      </c>
      <c r="AH342" s="149">
        <f>N342*('Other inputs'!$C$6/'Other inputs'!$C$5)</f>
        <v>0</v>
      </c>
      <c r="AI342" s="149">
        <f>O342*('Other inputs'!$C$6/'Other inputs'!$C$5)</f>
        <v>2.3700466851272988</v>
      </c>
      <c r="AJ342" s="149">
        <f>P342*('Other inputs'!$C$6/'Other inputs'!$C$5)</f>
        <v>0</v>
      </c>
      <c r="AK342" s="149">
        <f>Q342*('Other inputs'!$C$6/'Other inputs'!$C$5)</f>
        <v>0</v>
      </c>
      <c r="AL342" s="188">
        <f>R342*('Other inputs'!$C$6/'Other inputs'!$C$5)</f>
        <v>0</v>
      </c>
      <c r="AM342" s="156">
        <f t="shared" si="74"/>
        <v>0</v>
      </c>
      <c r="AN342" s="149">
        <f t="shared" si="75"/>
        <v>2.3700466851272988</v>
      </c>
      <c r="AO342" s="149">
        <f t="shared" si="76"/>
        <v>0</v>
      </c>
      <c r="AP342" s="149">
        <f t="shared" si="77"/>
        <v>0</v>
      </c>
      <c r="AQ342" s="188">
        <f t="shared" si="78"/>
        <v>0</v>
      </c>
      <c r="AR342" s="149"/>
      <c r="AS342" s="156">
        <f>IF(D342=$C$171,'Other inputs'!$C$12/1000000,SUM(AC342:AG342))</f>
        <v>0</v>
      </c>
      <c r="AT342" s="200">
        <f>IF(D342=$C$171,$Z$171*('Other inputs'!$C$6/'Other inputs'!$C$5),SUM(AH342:AL342))</f>
        <v>2.3700466851272988</v>
      </c>
      <c r="AU342" s="210">
        <f t="shared" si="79"/>
        <v>2.3700466851272988</v>
      </c>
      <c r="AV342" s="214"/>
      <c r="AW342" s="199">
        <f>IF($G342=1,0,AC342*('Other inputs'!$F$6/'Other inputs'!$F$5))</f>
        <v>0</v>
      </c>
      <c r="AX342" s="200">
        <f>IF($G342=1,0,AD342*('Other inputs'!$F$6/'Other inputs'!$F$5))</f>
        <v>0</v>
      </c>
      <c r="AY342" s="200">
        <f>IF($G342=1,0,AE342*('Other inputs'!$F$6/'Other inputs'!$F$5))</f>
        <v>0</v>
      </c>
      <c r="AZ342" s="200">
        <f>IF($G342=1,0,AF342*('Other inputs'!$F$6/'Other inputs'!$F$5))</f>
        <v>0</v>
      </c>
      <c r="BA342" s="200">
        <f>IF($G342=1,0,AG342*('Other inputs'!$F$6/'Other inputs'!$F$5))</f>
        <v>0</v>
      </c>
      <c r="BB342" s="199">
        <f>IF($G342=1,0,AH342*('Other inputs'!$C$7/'Other inputs'!$C$6))</f>
        <v>0</v>
      </c>
      <c r="BC342" s="200">
        <f>IF($G342=1,0,AI342*('Other inputs'!$C$7/'Other inputs'!$C$6))</f>
        <v>2.3700466851272988</v>
      </c>
      <c r="BD342" s="200">
        <f>IF($G342=1,0,AJ342*('Other inputs'!$C$7/'Other inputs'!$C$6))</f>
        <v>0</v>
      </c>
      <c r="BE342" s="200">
        <f>IF($G342=1,0,AK342*('Other inputs'!$C$7/'Other inputs'!$C$6))</f>
        <v>0</v>
      </c>
      <c r="BF342" s="200">
        <f>IF($G342=1,0,AL342*('Other inputs'!$C$7/'Other inputs'!$C$6))</f>
        <v>0</v>
      </c>
      <c r="BG342" s="199">
        <f t="shared" si="80"/>
        <v>0</v>
      </c>
      <c r="BH342" s="200">
        <f t="shared" si="81"/>
        <v>2.3700466851272988</v>
      </c>
      <c r="BI342" s="200">
        <f t="shared" si="82"/>
        <v>0</v>
      </c>
      <c r="BJ342" s="200">
        <f t="shared" si="83"/>
        <v>0</v>
      </c>
      <c r="BK342" s="210">
        <f t="shared" si="84"/>
        <v>0</v>
      </c>
      <c r="BL342" s="200"/>
      <c r="BM342" s="199">
        <f>IF(D342=C$171,'Other inputs'!$C$13/1000000,SUM(AW342:BA342))</f>
        <v>0</v>
      </c>
      <c r="BN342" s="200">
        <f>IF(B342=$B$171,$AT$171*('Other inputs'!$C$7/'Other inputs'!$C$6),SUM(BB342:BF342))</f>
        <v>2.3700466851272988</v>
      </c>
      <c r="BO342" s="188">
        <f t="shared" si="85"/>
        <v>2.3700466851272988</v>
      </c>
    </row>
    <row r="343" spans="2:67">
      <c r="B343" s="121" t="str">
        <f>'KI 2019-20'!B344</f>
        <v>E4705</v>
      </c>
      <c r="C343" s="160" t="str">
        <f t="shared" si="72"/>
        <v>E4705</v>
      </c>
      <c r="D343" s="160" t="str">
        <f t="shared" si="73"/>
        <v>E4705</v>
      </c>
      <c r="E343" t="str">
        <f>INDEX('KI 2019-20'!D$9:D$383,MATCH($B343,'KI 2019-20'!$B$9:$B$383,0))</f>
        <v>MD</v>
      </c>
      <c r="F343" t="str">
        <f>INDEX('KI 2019-20'!E$9:E$383,MATCH($B343,'KI 2019-20'!$B$9:$B$383,0))</f>
        <v>P1912</v>
      </c>
      <c r="G343" s="119">
        <v>0</v>
      </c>
      <c r="H343" s="120" t="str">
        <f>INDEX('KI 2019-20'!F$9:F$383,MATCH($B343,'KI 2019-20'!$B$9:$B$383,0))</f>
        <v>Wakefield</v>
      </c>
      <c r="I343" s="154">
        <f>_xlfn.IFNA(IF($B343=$B$382,0,INDEX('I.Supplementary 2019-20'!N$8:N$191,MATCH($B343,'I.Supplementary 2019-20'!$B$8:$B$191,0))),INDEX('KI 2019-20'!N$9:N$383,MATCH($B343,'KI 2019-20'!$B$9:$B$383,0)))</f>
        <v>14.25051382431665</v>
      </c>
      <c r="J343" s="153">
        <f>_xlfn.IFNA(IF($B343=$B$382,0,INDEX('I.Supplementary 2019-20'!O$8:O$191,MATCH($B343,'I.Supplementary 2019-20'!$B$8:$B$191,0))),INDEX('KI 2019-20'!O$9:O$383,MATCH($B343,'KI 2019-20'!$B$9:$B$383,0)))</f>
        <v>-0.17462551919814759</v>
      </c>
      <c r="K343" s="153">
        <f>_xlfn.IFNA(IF($B343=$B$382,0,INDEX('I.Supplementary 2019-20'!P$8:P$191,MATCH($B343,'I.Supplementary 2019-20'!$B$8:$B$191,0))),INDEX('KI 2019-20'!P$9:P$383,MATCH($B343,'KI 2019-20'!$B$9:$B$383,0)))</f>
        <v>0</v>
      </c>
      <c r="L343" s="153">
        <f>_xlfn.IFNA(IF($B343=$B$382,0,INDEX('I.Supplementary 2019-20'!Q$8:Q$191,MATCH($B343,'I.Supplementary 2019-20'!$B$8:$B$191,0))),INDEX('KI 2019-20'!Q$9:Q$383,MATCH($B343,'KI 2019-20'!$B$9:$B$383,0)))</f>
        <v>0</v>
      </c>
      <c r="M343" s="155">
        <f>_xlfn.IFNA(IF($B343=$B$382,0,INDEX('I.Supplementary 2019-20'!R$8:R$191,MATCH($B343,'I.Supplementary 2019-20'!$B$8:$B$191,0))),INDEX('KI 2019-20'!R$9:R$383,MATCH($B343,'KI 2019-20'!$B$9:$B$383,0)))</f>
        <v>0</v>
      </c>
      <c r="N343" s="153">
        <f>_xlfn.IFNA(IF($B343=$B$382,0,INDEX('I.Supplementary 2019-20'!S$8:S$191,MATCH($B343,'I.Supplementary 2019-20'!$B$8:$B$191,0))),INDEX('KI 2019-20'!S$9:S$383,MATCH($B343,'KI 2019-20'!$B$9:$B$383,0)))</f>
        <v>61.053978457246203</v>
      </c>
      <c r="O343" s="153">
        <f>_xlfn.IFNA(IF($B343=$B$382,0,INDEX('I.Supplementary 2019-20'!T$8:T$191,MATCH($B343,'I.Supplementary 2019-20'!$B$8:$B$191,0))),INDEX('KI 2019-20'!T$9:T$383,MATCH($B343,'KI 2019-20'!$B$9:$B$383,0)))</f>
        <v>9.9243631008333999</v>
      </c>
      <c r="P343" s="153">
        <f>_xlfn.IFNA(IF($B343=$B$382,0,INDEX('I.Supplementary 2019-20'!U$8:U$191,MATCH($B343,'I.Supplementary 2019-20'!$B$8:$B$191,0))),INDEX('KI 2019-20'!U$9:U$383,MATCH($B343,'KI 2019-20'!$B$9:$B$383,0)))</f>
        <v>0</v>
      </c>
      <c r="Q343" s="153">
        <f>_xlfn.IFNA(IF($B343=$B$382,0,INDEX('I.Supplementary 2019-20'!V$8:V$191,MATCH($B343,'I.Supplementary 2019-20'!$B$8:$B$191,0))),INDEX('KI 2019-20'!V$9:V$383,MATCH($B343,'KI 2019-20'!$B$9:$B$383,0)))</f>
        <v>0</v>
      </c>
      <c r="R343" s="155">
        <f>_xlfn.IFNA(IF($B343=$B$382,0,INDEX('I.Supplementary 2019-20'!W$8:W$191,MATCH($B343,'I.Supplementary 2019-20'!$B$8:$B$191,0))),INDEX('KI 2019-20'!W$9:W$383,MATCH($B343,'KI 2019-20'!$B$9:$B$383,0)))</f>
        <v>0</v>
      </c>
      <c r="S343" s="153">
        <f>_xlfn.IFNA(IF($B343=$B$382,0,INDEX('I.Supplementary 2019-20'!X$8:X$191,MATCH($B343,'I.Supplementary 2019-20'!$B$8:$B$191,0))),INDEX('KI 2019-20'!X$9:X$383,MATCH($B343,'KI 2019-20'!$B$9:$B$383,0)))</f>
        <v>75.304492281562844</v>
      </c>
      <c r="T343" s="153">
        <f>_xlfn.IFNA(IF($B343=$B$382,0,INDEX('I.Supplementary 2019-20'!Y$8:Y$191,MATCH($B343,'I.Supplementary 2019-20'!$B$8:$B$191,0))),INDEX('KI 2019-20'!Y$9:Y$383,MATCH($B343,'KI 2019-20'!$B$9:$B$383,0)))</f>
        <v>9.7497375816352516</v>
      </c>
      <c r="U343" s="153">
        <f>_xlfn.IFNA(IF($B343=$B$382,0,INDEX('I.Supplementary 2019-20'!Z$8:Z$191,MATCH($B343,'I.Supplementary 2019-20'!$B$8:$B$191,0))),INDEX('KI 2019-20'!Z$9:Z$383,MATCH($B343,'KI 2019-20'!$B$9:$B$383,0)))</f>
        <v>0</v>
      </c>
      <c r="V343" s="153">
        <f>_xlfn.IFNA(IF($B343=$B$382,0,INDEX('I.Supplementary 2019-20'!AA$8:AA$191,MATCH($B343,'I.Supplementary 2019-20'!$B$8:$B$191,0))),INDEX('KI 2019-20'!AA$9:AA$383,MATCH($B343,'KI 2019-20'!$B$9:$B$383,0)))</f>
        <v>0</v>
      </c>
      <c r="W343" s="155">
        <f>_xlfn.IFNA(IF($B343=$B$382,0,INDEX('I.Supplementary 2019-20'!AB$8:AB$191,MATCH($B343,'I.Supplementary 2019-20'!$B$8:$B$191,0))),INDEX('KI 2019-20'!AB$9:AB$383,MATCH($B343,'KI 2019-20'!$B$9:$B$383,0)))</f>
        <v>0</v>
      </c>
      <c r="Y343" s="154">
        <f>_xlfn.IFNA(IF($B343=$B$382,0,INDEX('I.Supplementary 2019-20'!$I$8:$I$191,MATCH($B343,'I.Supplementary 2019-20'!$B$8:$B$191,0))),INDEX('KI 2019-20'!$I$9:$I$383,MATCH($B343,'KI 2019-20'!$B$9:$B$383,0)))</f>
        <v>14.075888305118504</v>
      </c>
      <c r="Z343" s="153">
        <f>_xlfn.IFNA(IF($B343=$B$382,0,INDEX('I.Supplementary 2019-20'!$J$8:$J$191,MATCH($B343,'I.Supplementary 2019-20'!$B$8:$B$191,0))),INDEX('KI 2019-20'!$J$9:$J$383,MATCH($B343,'KI 2019-20'!$B$9:$B$383,0)))</f>
        <v>70.978341558079606</v>
      </c>
      <c r="AA343" s="155">
        <f>_xlfn.IFNA(IF($B343=$B$382,0,INDEX('I.Supplementary 2019-20'!$H$8:$H$191,MATCH($B343,'I.Supplementary 2019-20'!$B$8:$B$191,0))),INDEX('KI 2019-20'!$H$9:$H$383,MATCH($B343,'KI 2019-20'!$B$9:$B$383,0)))</f>
        <v>85.054229863198103</v>
      </c>
      <c r="AC343" s="156">
        <f>I343*('Other inputs'!$C$6/'Other inputs'!$C$5)</f>
        <v>14.482701422268857</v>
      </c>
      <c r="AD343" s="149">
        <f>IF(B343=$B$35,J343*('Other inputs'!$C$6/'Other inputs'!$C$5)-('Other inputs'!$C$18/1000000),J343*('Other inputs'!$C$6/'Other inputs'!$C$5))</f>
        <v>-0.17747074150687506</v>
      </c>
      <c r="AE343" s="149">
        <f>K343*('Other inputs'!$C$6/'Other inputs'!$C$5)</f>
        <v>0</v>
      </c>
      <c r="AF343" s="149">
        <f>L343*('Other inputs'!$C$6/'Other inputs'!$C$5)</f>
        <v>0</v>
      </c>
      <c r="AG343" s="188">
        <f>M343*('Other inputs'!$C$6/'Other inputs'!$C$5)</f>
        <v>0</v>
      </c>
      <c r="AH343" s="149">
        <f>N343*('Other inputs'!$C$6/'Other inputs'!$C$5)</f>
        <v>62.048747963677911</v>
      </c>
      <c r="AI343" s="149">
        <f>O343*('Other inputs'!$C$6/'Other inputs'!$C$5)</f>
        <v>10.086063517954923</v>
      </c>
      <c r="AJ343" s="149">
        <f>P343*('Other inputs'!$C$6/'Other inputs'!$C$5)</f>
        <v>0</v>
      </c>
      <c r="AK343" s="149">
        <f>Q343*('Other inputs'!$C$6/'Other inputs'!$C$5)</f>
        <v>0</v>
      </c>
      <c r="AL343" s="188">
        <f>R343*('Other inputs'!$C$6/'Other inputs'!$C$5)</f>
        <v>0</v>
      </c>
      <c r="AM343" s="156">
        <f t="shared" si="74"/>
        <v>76.531449385946772</v>
      </c>
      <c r="AN343" s="149">
        <f t="shared" si="75"/>
        <v>9.9085927764480477</v>
      </c>
      <c r="AO343" s="149">
        <f t="shared" si="76"/>
        <v>0</v>
      </c>
      <c r="AP343" s="149">
        <f t="shared" si="77"/>
        <v>0</v>
      </c>
      <c r="AQ343" s="188">
        <f t="shared" si="78"/>
        <v>0</v>
      </c>
      <c r="AR343" s="149"/>
      <c r="AS343" s="156">
        <f>IF(D343=$C$171,'Other inputs'!$C$12/1000000,SUM(AC343:AG343))</f>
        <v>14.305230680761982</v>
      </c>
      <c r="AT343" s="200">
        <f>IF(D343=$C$171,$Z$171*('Other inputs'!$C$6/'Other inputs'!$C$5),SUM(AH343:AL343))</f>
        <v>72.134811481632838</v>
      </c>
      <c r="AU343" s="210">
        <f t="shared" si="79"/>
        <v>86.440042162394818</v>
      </c>
      <c r="AV343" s="214"/>
      <c r="AW343" s="199">
        <f>IF($G343=1,0,AC343*('Other inputs'!$F$6/'Other inputs'!$F$5))</f>
        <v>14.562790093728406</v>
      </c>
      <c r="AX343" s="200">
        <f>IF($G343=1,0,AD343*('Other inputs'!$F$6/'Other inputs'!$F$5))</f>
        <v>-0.17845214652903288</v>
      </c>
      <c r="AY343" s="200">
        <f>IF($G343=1,0,AE343*('Other inputs'!$F$6/'Other inputs'!$F$5))</f>
        <v>0</v>
      </c>
      <c r="AZ343" s="200">
        <f>IF($G343=1,0,AF343*('Other inputs'!$F$6/'Other inputs'!$F$5))</f>
        <v>0</v>
      </c>
      <c r="BA343" s="200">
        <f>IF($G343=1,0,AG343*('Other inputs'!$F$6/'Other inputs'!$F$5))</f>
        <v>0</v>
      </c>
      <c r="BB343" s="199">
        <f>IF($G343=1,0,AH343*('Other inputs'!$C$7/'Other inputs'!$C$6))</f>
        <v>62.048747963677911</v>
      </c>
      <c r="BC343" s="200">
        <f>IF($G343=1,0,AI343*('Other inputs'!$C$7/'Other inputs'!$C$6))</f>
        <v>10.086063517954923</v>
      </c>
      <c r="BD343" s="200">
        <f>IF($G343=1,0,AJ343*('Other inputs'!$C$7/'Other inputs'!$C$6))</f>
        <v>0</v>
      </c>
      <c r="BE343" s="200">
        <f>IF($G343=1,0,AK343*('Other inputs'!$C$7/'Other inputs'!$C$6))</f>
        <v>0</v>
      </c>
      <c r="BF343" s="200">
        <f>IF($G343=1,0,AL343*('Other inputs'!$C$7/'Other inputs'!$C$6))</f>
        <v>0</v>
      </c>
      <c r="BG343" s="199">
        <f t="shared" si="80"/>
        <v>76.611538057406321</v>
      </c>
      <c r="BH343" s="200">
        <f t="shared" si="81"/>
        <v>9.9076113714258902</v>
      </c>
      <c r="BI343" s="200">
        <f t="shared" si="82"/>
        <v>0</v>
      </c>
      <c r="BJ343" s="200">
        <f t="shared" si="83"/>
        <v>0</v>
      </c>
      <c r="BK343" s="210">
        <f t="shared" si="84"/>
        <v>0</v>
      </c>
      <c r="BL343" s="200"/>
      <c r="BM343" s="199">
        <f>IF(D343=C$171,'Other inputs'!$C$13/1000000,SUM(AW343:BA343))</f>
        <v>14.384337947199374</v>
      </c>
      <c r="BN343" s="200">
        <f>IF(B343=$B$171,$AT$171*('Other inputs'!$C$7/'Other inputs'!$C$6),SUM(BB343:BF343))</f>
        <v>72.134811481632838</v>
      </c>
      <c r="BO343" s="188">
        <f t="shared" si="85"/>
        <v>86.519149428832208</v>
      </c>
    </row>
    <row r="344" spans="2:67">
      <c r="B344" s="121" t="str">
        <f>'KI 2019-20'!B345</f>
        <v>E4606</v>
      </c>
      <c r="C344" s="160" t="str">
        <f t="shared" si="72"/>
        <v>E4606</v>
      </c>
      <c r="D344" s="160" t="str">
        <f t="shared" si="73"/>
        <v>E4606</v>
      </c>
      <c r="E344" t="str">
        <f>INDEX('KI 2019-20'!D$9:D$383,MATCH($B344,'KI 2019-20'!$B$9:$B$383,0))</f>
        <v>MD</v>
      </c>
      <c r="F344" t="str">
        <f>INDEX('KI 2019-20'!E$9:E$383,MATCH($B344,'KI 2019-20'!$B$9:$B$383,0))</f>
        <v>P1703</v>
      </c>
      <c r="G344" s="119">
        <v>0</v>
      </c>
      <c r="H344" s="120" t="str">
        <f>INDEX('KI 2019-20'!F$9:F$383,MATCH($B344,'KI 2019-20'!$B$9:$B$383,0))</f>
        <v>Walsall</v>
      </c>
      <c r="I344" s="154">
        <f>_xlfn.IFNA(IF($B344=$B$382,0,INDEX('I.Supplementary 2019-20'!N$8:N$191,MATCH($B344,'I.Supplementary 2019-20'!$B$8:$B$191,0))),INDEX('KI 2019-20'!N$9:N$383,MATCH($B344,'KI 2019-20'!$B$9:$B$383,0)))</f>
        <v>17.074098841794072</v>
      </c>
      <c r="J344" s="153">
        <f>_xlfn.IFNA(IF($B344=$B$382,0,INDEX('I.Supplementary 2019-20'!O$8:O$191,MATCH($B344,'I.Supplementary 2019-20'!$B$8:$B$191,0))),INDEX('KI 2019-20'!O$9:O$383,MATCH($B344,'KI 2019-20'!$B$9:$B$383,0)))</f>
        <v>0.47729817338273861</v>
      </c>
      <c r="K344" s="153">
        <f>_xlfn.IFNA(IF($B344=$B$382,0,INDEX('I.Supplementary 2019-20'!P$8:P$191,MATCH($B344,'I.Supplementary 2019-20'!$B$8:$B$191,0))),INDEX('KI 2019-20'!P$9:P$383,MATCH($B344,'KI 2019-20'!$B$9:$B$383,0)))</f>
        <v>0</v>
      </c>
      <c r="L344" s="153">
        <f>_xlfn.IFNA(IF($B344=$B$382,0,INDEX('I.Supplementary 2019-20'!Q$8:Q$191,MATCH($B344,'I.Supplementary 2019-20'!$B$8:$B$191,0))),INDEX('KI 2019-20'!Q$9:Q$383,MATCH($B344,'KI 2019-20'!$B$9:$B$383,0)))</f>
        <v>0</v>
      </c>
      <c r="M344" s="155">
        <f>_xlfn.IFNA(IF($B344=$B$382,0,INDEX('I.Supplementary 2019-20'!R$8:R$191,MATCH($B344,'I.Supplementary 2019-20'!$B$8:$B$191,0))),INDEX('KI 2019-20'!R$9:R$383,MATCH($B344,'KI 2019-20'!$B$9:$B$383,0)))</f>
        <v>0</v>
      </c>
      <c r="N344" s="153">
        <f>_xlfn.IFNA(IF($B344=$B$382,0,INDEX('I.Supplementary 2019-20'!S$8:S$191,MATCH($B344,'I.Supplementary 2019-20'!$B$8:$B$191,0))),INDEX('KI 2019-20'!S$9:S$383,MATCH($B344,'KI 2019-20'!$B$9:$B$383,0)))</f>
        <v>63.421220545314327</v>
      </c>
      <c r="O344" s="153">
        <f>_xlfn.IFNA(IF($B344=$B$382,0,INDEX('I.Supplementary 2019-20'!T$8:T$191,MATCH($B344,'I.Supplementary 2019-20'!$B$8:$B$191,0))),INDEX('KI 2019-20'!T$9:T$383,MATCH($B344,'KI 2019-20'!$B$9:$B$383,0)))</f>
        <v>10.14196884998764</v>
      </c>
      <c r="P344" s="153">
        <f>_xlfn.IFNA(IF($B344=$B$382,0,INDEX('I.Supplementary 2019-20'!U$8:U$191,MATCH($B344,'I.Supplementary 2019-20'!$B$8:$B$191,0))),INDEX('KI 2019-20'!U$9:U$383,MATCH($B344,'KI 2019-20'!$B$9:$B$383,0)))</f>
        <v>0</v>
      </c>
      <c r="Q344" s="153">
        <f>_xlfn.IFNA(IF($B344=$B$382,0,INDEX('I.Supplementary 2019-20'!V$8:V$191,MATCH($B344,'I.Supplementary 2019-20'!$B$8:$B$191,0))),INDEX('KI 2019-20'!V$9:V$383,MATCH($B344,'KI 2019-20'!$B$9:$B$383,0)))</f>
        <v>0</v>
      </c>
      <c r="R344" s="155">
        <f>_xlfn.IFNA(IF($B344=$B$382,0,INDEX('I.Supplementary 2019-20'!W$8:W$191,MATCH($B344,'I.Supplementary 2019-20'!$B$8:$B$191,0))),INDEX('KI 2019-20'!W$9:W$383,MATCH($B344,'KI 2019-20'!$B$9:$B$383,0)))</f>
        <v>0</v>
      </c>
      <c r="S344" s="153">
        <f>_xlfn.IFNA(IF($B344=$B$382,0,INDEX('I.Supplementary 2019-20'!X$8:X$191,MATCH($B344,'I.Supplementary 2019-20'!$B$8:$B$191,0))),INDEX('KI 2019-20'!X$9:X$383,MATCH($B344,'KI 2019-20'!$B$9:$B$383,0)))</f>
        <v>80.495319387108395</v>
      </c>
      <c r="T344" s="153">
        <f>_xlfn.IFNA(IF($B344=$B$382,0,INDEX('I.Supplementary 2019-20'!Y$8:Y$191,MATCH($B344,'I.Supplementary 2019-20'!$B$8:$B$191,0))),INDEX('KI 2019-20'!Y$9:Y$383,MATCH($B344,'KI 2019-20'!$B$9:$B$383,0)))</f>
        <v>10.619267023370378</v>
      </c>
      <c r="U344" s="153">
        <f>_xlfn.IFNA(IF($B344=$B$382,0,INDEX('I.Supplementary 2019-20'!Z$8:Z$191,MATCH($B344,'I.Supplementary 2019-20'!$B$8:$B$191,0))),INDEX('KI 2019-20'!Z$9:Z$383,MATCH($B344,'KI 2019-20'!$B$9:$B$383,0)))</f>
        <v>0</v>
      </c>
      <c r="V344" s="153">
        <f>_xlfn.IFNA(IF($B344=$B$382,0,INDEX('I.Supplementary 2019-20'!AA$8:AA$191,MATCH($B344,'I.Supplementary 2019-20'!$B$8:$B$191,0))),INDEX('KI 2019-20'!AA$9:AA$383,MATCH($B344,'KI 2019-20'!$B$9:$B$383,0)))</f>
        <v>0</v>
      </c>
      <c r="W344" s="155">
        <f>_xlfn.IFNA(IF($B344=$B$382,0,INDEX('I.Supplementary 2019-20'!AB$8:AB$191,MATCH($B344,'I.Supplementary 2019-20'!$B$8:$B$191,0))),INDEX('KI 2019-20'!AB$9:AB$383,MATCH($B344,'KI 2019-20'!$B$9:$B$383,0)))</f>
        <v>0</v>
      </c>
      <c r="Y344" s="154">
        <f>_xlfn.IFNA(IF($B344=$B$382,0,INDEX('I.Supplementary 2019-20'!$I$8:$I$191,MATCH($B344,'I.Supplementary 2019-20'!$B$8:$B$191,0))),INDEX('KI 2019-20'!$I$9:$I$383,MATCH($B344,'KI 2019-20'!$B$9:$B$383,0)))</f>
        <v>17.551397015176811</v>
      </c>
      <c r="Z344" s="153">
        <f>_xlfn.IFNA(IF($B344=$B$382,0,INDEX('I.Supplementary 2019-20'!$J$8:$J$191,MATCH($B344,'I.Supplementary 2019-20'!$B$8:$B$191,0))),INDEX('KI 2019-20'!$J$9:$J$383,MATCH($B344,'KI 2019-20'!$B$9:$B$383,0)))</f>
        <v>73.563189395301961</v>
      </c>
      <c r="AA344" s="155">
        <f>_xlfn.IFNA(IF($B344=$B$382,0,INDEX('I.Supplementary 2019-20'!$H$8:$H$191,MATCH($B344,'I.Supplementary 2019-20'!$B$8:$B$191,0))),INDEX('KI 2019-20'!$H$9:$H$383,MATCH($B344,'KI 2019-20'!$B$9:$B$383,0)))</f>
        <v>91.114586410478765</v>
      </c>
      <c r="AC344" s="156">
        <f>I344*('Other inputs'!$C$6/'Other inputs'!$C$5)</f>
        <v>17.352291898279514</v>
      </c>
      <c r="AD344" s="149">
        <f>IF(B344=$B$35,J344*('Other inputs'!$C$6/'Other inputs'!$C$5)-('Other inputs'!$C$18/1000000),J344*('Other inputs'!$C$6/'Other inputs'!$C$5))</f>
        <v>0.48507492569854699</v>
      </c>
      <c r="AE344" s="149">
        <f>K344*('Other inputs'!$C$6/'Other inputs'!$C$5)</f>
        <v>0</v>
      </c>
      <c r="AF344" s="149">
        <f>L344*('Other inputs'!$C$6/'Other inputs'!$C$5)</f>
        <v>0</v>
      </c>
      <c r="AG344" s="188">
        <f>M344*('Other inputs'!$C$6/'Other inputs'!$C$5)</f>
        <v>0</v>
      </c>
      <c r="AH344" s="149">
        <f>N344*('Other inputs'!$C$6/'Other inputs'!$C$5)</f>
        <v>64.454560187600507</v>
      </c>
      <c r="AI344" s="149">
        <f>O344*('Other inputs'!$C$6/'Other inputs'!$C$5)</f>
        <v>10.307214778297011</v>
      </c>
      <c r="AJ344" s="149">
        <f>P344*('Other inputs'!$C$6/'Other inputs'!$C$5)</f>
        <v>0</v>
      </c>
      <c r="AK344" s="149">
        <f>Q344*('Other inputs'!$C$6/'Other inputs'!$C$5)</f>
        <v>0</v>
      </c>
      <c r="AL344" s="188">
        <f>R344*('Other inputs'!$C$6/'Other inputs'!$C$5)</f>
        <v>0</v>
      </c>
      <c r="AM344" s="156">
        <f t="shared" si="74"/>
        <v>81.806852085880024</v>
      </c>
      <c r="AN344" s="149">
        <f t="shared" si="75"/>
        <v>10.792289703995557</v>
      </c>
      <c r="AO344" s="149">
        <f t="shared" si="76"/>
        <v>0</v>
      </c>
      <c r="AP344" s="149">
        <f t="shared" si="77"/>
        <v>0</v>
      </c>
      <c r="AQ344" s="188">
        <f t="shared" si="78"/>
        <v>0</v>
      </c>
      <c r="AR344" s="149"/>
      <c r="AS344" s="156">
        <f>IF(D344=$C$171,'Other inputs'!$C$12/1000000,SUM(AC344:AG344))</f>
        <v>17.837366823978062</v>
      </c>
      <c r="AT344" s="200">
        <f>IF(D344=$C$171,$Z$171*('Other inputs'!$C$6/'Other inputs'!$C$5),SUM(AH344:AL344))</f>
        <v>74.761774965897516</v>
      </c>
      <c r="AU344" s="210">
        <f t="shared" si="79"/>
        <v>92.599141789875574</v>
      </c>
      <c r="AV344" s="214"/>
      <c r="AW344" s="199">
        <f>IF($G344=1,0,AC344*('Other inputs'!$F$6/'Other inputs'!$F$5))</f>
        <v>17.448249272832211</v>
      </c>
      <c r="AX344" s="200">
        <f>IF($G344=1,0,AD344*('Other inputs'!$F$6/'Other inputs'!$F$5))</f>
        <v>0.48775736768397671</v>
      </c>
      <c r="AY344" s="200">
        <f>IF($G344=1,0,AE344*('Other inputs'!$F$6/'Other inputs'!$F$5))</f>
        <v>0</v>
      </c>
      <c r="AZ344" s="200">
        <f>IF($G344=1,0,AF344*('Other inputs'!$F$6/'Other inputs'!$F$5))</f>
        <v>0</v>
      </c>
      <c r="BA344" s="200">
        <f>IF($G344=1,0,AG344*('Other inputs'!$F$6/'Other inputs'!$F$5))</f>
        <v>0</v>
      </c>
      <c r="BB344" s="199">
        <f>IF($G344=1,0,AH344*('Other inputs'!$C$7/'Other inputs'!$C$6))</f>
        <v>64.454560187600507</v>
      </c>
      <c r="BC344" s="200">
        <f>IF($G344=1,0,AI344*('Other inputs'!$C$7/'Other inputs'!$C$6))</f>
        <v>10.307214778297011</v>
      </c>
      <c r="BD344" s="200">
        <f>IF($G344=1,0,AJ344*('Other inputs'!$C$7/'Other inputs'!$C$6))</f>
        <v>0</v>
      </c>
      <c r="BE344" s="200">
        <f>IF($G344=1,0,AK344*('Other inputs'!$C$7/'Other inputs'!$C$6))</f>
        <v>0</v>
      </c>
      <c r="BF344" s="200">
        <f>IF($G344=1,0,AL344*('Other inputs'!$C$7/'Other inputs'!$C$6))</f>
        <v>0</v>
      </c>
      <c r="BG344" s="199">
        <f t="shared" si="80"/>
        <v>81.902809460432721</v>
      </c>
      <c r="BH344" s="200">
        <f t="shared" si="81"/>
        <v>10.794972145980987</v>
      </c>
      <c r="BI344" s="200">
        <f t="shared" si="82"/>
        <v>0</v>
      </c>
      <c r="BJ344" s="200">
        <f t="shared" si="83"/>
        <v>0</v>
      </c>
      <c r="BK344" s="210">
        <f t="shared" si="84"/>
        <v>0</v>
      </c>
      <c r="BL344" s="200"/>
      <c r="BM344" s="199">
        <f>IF(D344=C$171,'Other inputs'!$C$13/1000000,SUM(AW344:BA344))</f>
        <v>17.936006640516187</v>
      </c>
      <c r="BN344" s="200">
        <f>IF(B344=$B$171,$AT$171*('Other inputs'!$C$7/'Other inputs'!$C$6),SUM(BB344:BF344))</f>
        <v>74.761774965897516</v>
      </c>
      <c r="BO344" s="188">
        <f t="shared" si="85"/>
        <v>92.697781606413699</v>
      </c>
    </row>
    <row r="345" spans="2:67">
      <c r="B345" s="121" t="str">
        <f>'KI 2019-20'!B346</f>
        <v>E5049</v>
      </c>
      <c r="C345" s="160" t="str">
        <f t="shared" si="72"/>
        <v>E5049</v>
      </c>
      <c r="D345" s="160" t="str">
        <f t="shared" si="73"/>
        <v>E5049</v>
      </c>
      <c r="E345" t="str">
        <f>INDEX('KI 2019-20'!D$9:D$383,MATCH($B345,'KI 2019-20'!$B$9:$B$383,0))</f>
        <v>OLB</v>
      </c>
      <c r="F345" t="str">
        <f>INDEX('KI 2019-20'!E$9:E$383,MATCH($B345,'KI 2019-20'!$B$9:$B$383,0))</f>
        <v>P1915</v>
      </c>
      <c r="G345" s="119">
        <v>0</v>
      </c>
      <c r="H345" s="120" t="str">
        <f>INDEX('KI 2019-20'!F$9:F$383,MATCH($B345,'KI 2019-20'!$B$9:$B$383,0))</f>
        <v>Waltham Forest</v>
      </c>
      <c r="I345" s="154">
        <f>_xlfn.IFNA(IF($B345=$B$382,0,INDEX('I.Supplementary 2019-20'!N$8:N$191,MATCH($B345,'I.Supplementary 2019-20'!$B$8:$B$191,0))),INDEX('KI 2019-20'!N$9:N$383,MATCH($B345,'KI 2019-20'!$B$9:$B$383,0)))</f>
        <v>17.220850501910462</v>
      </c>
      <c r="J345" s="153">
        <f>_xlfn.IFNA(IF($B345=$B$382,0,INDEX('I.Supplementary 2019-20'!O$8:O$191,MATCH($B345,'I.Supplementary 2019-20'!$B$8:$B$191,0))),INDEX('KI 2019-20'!O$9:O$383,MATCH($B345,'KI 2019-20'!$B$9:$B$383,0)))</f>
        <v>1.2813444186538645</v>
      </c>
      <c r="K345" s="153">
        <f>_xlfn.IFNA(IF($B345=$B$382,0,INDEX('I.Supplementary 2019-20'!P$8:P$191,MATCH($B345,'I.Supplementary 2019-20'!$B$8:$B$191,0))),INDEX('KI 2019-20'!P$9:P$383,MATCH($B345,'KI 2019-20'!$B$9:$B$383,0)))</f>
        <v>0</v>
      </c>
      <c r="L345" s="153">
        <f>_xlfn.IFNA(IF($B345=$B$382,0,INDEX('I.Supplementary 2019-20'!Q$8:Q$191,MATCH($B345,'I.Supplementary 2019-20'!$B$8:$B$191,0))),INDEX('KI 2019-20'!Q$9:Q$383,MATCH($B345,'KI 2019-20'!$B$9:$B$383,0)))</f>
        <v>0</v>
      </c>
      <c r="M345" s="155">
        <f>_xlfn.IFNA(IF($B345=$B$382,0,INDEX('I.Supplementary 2019-20'!R$8:R$191,MATCH($B345,'I.Supplementary 2019-20'!$B$8:$B$191,0))),INDEX('KI 2019-20'!R$9:R$383,MATCH($B345,'KI 2019-20'!$B$9:$B$383,0)))</f>
        <v>0</v>
      </c>
      <c r="N345" s="153">
        <f>_xlfn.IFNA(IF($B345=$B$382,0,INDEX('I.Supplementary 2019-20'!S$8:S$191,MATCH($B345,'I.Supplementary 2019-20'!$B$8:$B$191,0))),INDEX('KI 2019-20'!S$9:S$383,MATCH($B345,'KI 2019-20'!$B$9:$B$383,0)))</f>
        <v>54.525576011735154</v>
      </c>
      <c r="O345" s="153">
        <f>_xlfn.IFNA(IF($B345=$B$382,0,INDEX('I.Supplementary 2019-20'!T$8:T$191,MATCH($B345,'I.Supplementary 2019-20'!$B$8:$B$191,0))),INDEX('KI 2019-20'!T$9:T$383,MATCH($B345,'KI 2019-20'!$B$9:$B$383,0)))</f>
        <v>14.505778727140731</v>
      </c>
      <c r="P345" s="153">
        <f>_xlfn.IFNA(IF($B345=$B$382,0,INDEX('I.Supplementary 2019-20'!U$8:U$191,MATCH($B345,'I.Supplementary 2019-20'!$B$8:$B$191,0))),INDEX('KI 2019-20'!U$9:U$383,MATCH($B345,'KI 2019-20'!$B$9:$B$383,0)))</f>
        <v>0</v>
      </c>
      <c r="Q345" s="153">
        <f>_xlfn.IFNA(IF($B345=$B$382,0,INDEX('I.Supplementary 2019-20'!V$8:V$191,MATCH($B345,'I.Supplementary 2019-20'!$B$8:$B$191,0))),INDEX('KI 2019-20'!V$9:V$383,MATCH($B345,'KI 2019-20'!$B$9:$B$383,0)))</f>
        <v>0</v>
      </c>
      <c r="R345" s="155">
        <f>_xlfn.IFNA(IF($B345=$B$382,0,INDEX('I.Supplementary 2019-20'!W$8:W$191,MATCH($B345,'I.Supplementary 2019-20'!$B$8:$B$191,0))),INDEX('KI 2019-20'!W$9:W$383,MATCH($B345,'KI 2019-20'!$B$9:$B$383,0)))</f>
        <v>0</v>
      </c>
      <c r="S345" s="153">
        <f>_xlfn.IFNA(IF($B345=$B$382,0,INDEX('I.Supplementary 2019-20'!X$8:X$191,MATCH($B345,'I.Supplementary 2019-20'!$B$8:$B$191,0))),INDEX('KI 2019-20'!X$9:X$383,MATCH($B345,'KI 2019-20'!$B$9:$B$383,0)))</f>
        <v>71.746426513645616</v>
      </c>
      <c r="T345" s="153">
        <f>_xlfn.IFNA(IF($B345=$B$382,0,INDEX('I.Supplementary 2019-20'!Y$8:Y$191,MATCH($B345,'I.Supplementary 2019-20'!$B$8:$B$191,0))),INDEX('KI 2019-20'!Y$9:Y$383,MATCH($B345,'KI 2019-20'!$B$9:$B$383,0)))</f>
        <v>15.787123145794595</v>
      </c>
      <c r="U345" s="153">
        <f>_xlfn.IFNA(IF($B345=$B$382,0,INDEX('I.Supplementary 2019-20'!Z$8:Z$191,MATCH($B345,'I.Supplementary 2019-20'!$B$8:$B$191,0))),INDEX('KI 2019-20'!Z$9:Z$383,MATCH($B345,'KI 2019-20'!$B$9:$B$383,0)))</f>
        <v>0</v>
      </c>
      <c r="V345" s="153">
        <f>_xlfn.IFNA(IF($B345=$B$382,0,INDEX('I.Supplementary 2019-20'!AA$8:AA$191,MATCH($B345,'I.Supplementary 2019-20'!$B$8:$B$191,0))),INDEX('KI 2019-20'!AA$9:AA$383,MATCH($B345,'KI 2019-20'!$B$9:$B$383,0)))</f>
        <v>0</v>
      </c>
      <c r="W345" s="155">
        <f>_xlfn.IFNA(IF($B345=$B$382,0,INDEX('I.Supplementary 2019-20'!AB$8:AB$191,MATCH($B345,'I.Supplementary 2019-20'!$B$8:$B$191,0))),INDEX('KI 2019-20'!AB$9:AB$383,MATCH($B345,'KI 2019-20'!$B$9:$B$383,0)))</f>
        <v>0</v>
      </c>
      <c r="Y345" s="154">
        <f>_xlfn.IFNA(IF($B345=$B$382,0,INDEX('I.Supplementary 2019-20'!$I$8:$I$191,MATCH($B345,'I.Supplementary 2019-20'!$B$8:$B$191,0))),INDEX('KI 2019-20'!$I$9:$I$383,MATCH($B345,'KI 2019-20'!$B$9:$B$383,0)))</f>
        <v>18.502194920564328</v>
      </c>
      <c r="Z345" s="153">
        <f>_xlfn.IFNA(IF($B345=$B$382,0,INDEX('I.Supplementary 2019-20'!$J$8:$J$191,MATCH($B345,'I.Supplementary 2019-20'!$B$8:$B$191,0))),INDEX('KI 2019-20'!$J$9:$J$383,MATCH($B345,'KI 2019-20'!$B$9:$B$383,0)))</f>
        <v>69.031354738875876</v>
      </c>
      <c r="AA345" s="155">
        <f>_xlfn.IFNA(IF($B345=$B$382,0,INDEX('I.Supplementary 2019-20'!$H$8:$H$191,MATCH($B345,'I.Supplementary 2019-20'!$B$8:$B$191,0))),INDEX('KI 2019-20'!$H$9:$H$383,MATCH($B345,'KI 2019-20'!$B$9:$B$383,0)))</f>
        <v>87.533549659440212</v>
      </c>
      <c r="AC345" s="156">
        <f>I345*('Other inputs'!$C$6/'Other inputs'!$C$5)</f>
        <v>17.501434624141183</v>
      </c>
      <c r="AD345" s="149">
        <f>IF(B345=$B$35,J345*('Other inputs'!$C$6/'Other inputs'!$C$5)-('Other inputs'!$C$18/1000000),J345*('Other inputs'!$C$6/'Other inputs'!$C$5))</f>
        <v>1.3022217207907911</v>
      </c>
      <c r="AE345" s="149">
        <f>K345*('Other inputs'!$C$6/'Other inputs'!$C$5)</f>
        <v>0</v>
      </c>
      <c r="AF345" s="149">
        <f>L345*('Other inputs'!$C$6/'Other inputs'!$C$5)</f>
        <v>0</v>
      </c>
      <c r="AG345" s="188">
        <f>M345*('Other inputs'!$C$6/'Other inputs'!$C$5)</f>
        <v>0</v>
      </c>
      <c r="AH345" s="149">
        <f>N345*('Other inputs'!$C$6/'Other inputs'!$C$5)</f>
        <v>55.413976435551618</v>
      </c>
      <c r="AI345" s="149">
        <f>O345*('Other inputs'!$C$6/'Other inputs'!$C$5)</f>
        <v>14.742125427379277</v>
      </c>
      <c r="AJ345" s="149">
        <f>P345*('Other inputs'!$C$6/'Other inputs'!$C$5)</f>
        <v>0</v>
      </c>
      <c r="AK345" s="149">
        <f>Q345*('Other inputs'!$C$6/'Other inputs'!$C$5)</f>
        <v>0</v>
      </c>
      <c r="AL345" s="188">
        <f>R345*('Other inputs'!$C$6/'Other inputs'!$C$5)</f>
        <v>0</v>
      </c>
      <c r="AM345" s="156">
        <f t="shared" si="74"/>
        <v>72.915411059692801</v>
      </c>
      <c r="AN345" s="149">
        <f t="shared" si="75"/>
        <v>16.044347148170068</v>
      </c>
      <c r="AO345" s="149">
        <f t="shared" si="76"/>
        <v>0</v>
      </c>
      <c r="AP345" s="149">
        <f t="shared" si="77"/>
        <v>0</v>
      </c>
      <c r="AQ345" s="188">
        <f t="shared" si="78"/>
        <v>0</v>
      </c>
      <c r="AR345" s="149"/>
      <c r="AS345" s="156">
        <f>IF(D345=$C$171,'Other inputs'!$C$12/1000000,SUM(AC345:AG345))</f>
        <v>18.803656344931973</v>
      </c>
      <c r="AT345" s="200">
        <f>IF(D345=$C$171,$Z$171*('Other inputs'!$C$6/'Other inputs'!$C$5),SUM(AH345:AL345))</f>
        <v>70.156101862930896</v>
      </c>
      <c r="AU345" s="210">
        <f t="shared" si="79"/>
        <v>88.959758207862876</v>
      </c>
      <c r="AV345" s="214"/>
      <c r="AW345" s="199">
        <f>IF($G345=1,0,AC345*('Other inputs'!$F$6/'Other inputs'!$F$5))</f>
        <v>17.598216751094956</v>
      </c>
      <c r="AX345" s="200">
        <f>IF($G345=1,0,AD345*('Other inputs'!$F$6/'Other inputs'!$F$5))</f>
        <v>1.3094229468965466</v>
      </c>
      <c r="AY345" s="200">
        <f>IF($G345=1,0,AE345*('Other inputs'!$F$6/'Other inputs'!$F$5))</f>
        <v>0</v>
      </c>
      <c r="AZ345" s="200">
        <f>IF($G345=1,0,AF345*('Other inputs'!$F$6/'Other inputs'!$F$5))</f>
        <v>0</v>
      </c>
      <c r="BA345" s="200">
        <f>IF($G345=1,0,AG345*('Other inputs'!$F$6/'Other inputs'!$F$5))</f>
        <v>0</v>
      </c>
      <c r="BB345" s="199">
        <f>IF($G345=1,0,AH345*('Other inputs'!$C$7/'Other inputs'!$C$6))</f>
        <v>55.413976435551618</v>
      </c>
      <c r="BC345" s="200">
        <f>IF($G345=1,0,AI345*('Other inputs'!$C$7/'Other inputs'!$C$6))</f>
        <v>14.742125427379277</v>
      </c>
      <c r="BD345" s="200">
        <f>IF($G345=1,0,AJ345*('Other inputs'!$C$7/'Other inputs'!$C$6))</f>
        <v>0</v>
      </c>
      <c r="BE345" s="200">
        <f>IF($G345=1,0,AK345*('Other inputs'!$C$7/'Other inputs'!$C$6))</f>
        <v>0</v>
      </c>
      <c r="BF345" s="200">
        <f>IF($G345=1,0,AL345*('Other inputs'!$C$7/'Other inputs'!$C$6))</f>
        <v>0</v>
      </c>
      <c r="BG345" s="199">
        <f t="shared" si="80"/>
        <v>73.01219318664657</v>
      </c>
      <c r="BH345" s="200">
        <f t="shared" si="81"/>
        <v>16.051548374275825</v>
      </c>
      <c r="BI345" s="200">
        <f t="shared" si="82"/>
        <v>0</v>
      </c>
      <c r="BJ345" s="200">
        <f t="shared" si="83"/>
        <v>0</v>
      </c>
      <c r="BK345" s="210">
        <f t="shared" si="84"/>
        <v>0</v>
      </c>
      <c r="BL345" s="200"/>
      <c r="BM345" s="199">
        <f>IF(D345=C$171,'Other inputs'!$C$13/1000000,SUM(AW345:BA345))</f>
        <v>18.907639697991502</v>
      </c>
      <c r="BN345" s="200">
        <f>IF(B345=$B$171,$AT$171*('Other inputs'!$C$7/'Other inputs'!$C$6),SUM(BB345:BF345))</f>
        <v>70.156101862930896</v>
      </c>
      <c r="BO345" s="188">
        <f t="shared" si="85"/>
        <v>89.063741560922395</v>
      </c>
    </row>
    <row r="346" spans="2:67">
      <c r="B346" s="121" t="str">
        <f>'KI 2019-20'!B347</f>
        <v>E5021</v>
      </c>
      <c r="C346" s="160" t="str">
        <f t="shared" si="72"/>
        <v>E5021</v>
      </c>
      <c r="D346" s="160" t="str">
        <f t="shared" si="73"/>
        <v>E5021</v>
      </c>
      <c r="E346" t="str">
        <f>INDEX('KI 2019-20'!D$9:D$383,MATCH($B346,'KI 2019-20'!$B$9:$B$383,0))</f>
        <v>ILB</v>
      </c>
      <c r="F346" t="str">
        <f>INDEX('KI 2019-20'!E$9:E$383,MATCH($B346,'KI 2019-20'!$B$9:$B$383,0))</f>
        <v>P1915</v>
      </c>
      <c r="G346" s="119">
        <v>0</v>
      </c>
      <c r="H346" s="120" t="str">
        <f>INDEX('KI 2019-20'!F$9:F$383,MATCH($B346,'KI 2019-20'!$B$9:$B$383,0))</f>
        <v>Wandsworth</v>
      </c>
      <c r="I346" s="154">
        <f>_xlfn.IFNA(IF($B346=$B$382,0,INDEX('I.Supplementary 2019-20'!N$8:N$191,MATCH($B346,'I.Supplementary 2019-20'!$B$8:$B$191,0))),INDEX('KI 2019-20'!N$9:N$383,MATCH($B346,'KI 2019-20'!$B$9:$B$383,0)))</f>
        <v>18.902171331044812</v>
      </c>
      <c r="J346" s="153">
        <f>_xlfn.IFNA(IF($B346=$B$382,0,INDEX('I.Supplementary 2019-20'!O$8:O$191,MATCH($B346,'I.Supplementary 2019-20'!$B$8:$B$191,0))),INDEX('KI 2019-20'!O$9:O$383,MATCH($B346,'KI 2019-20'!$B$9:$B$383,0)))</f>
        <v>4.1741931704101711</v>
      </c>
      <c r="K346" s="153">
        <f>_xlfn.IFNA(IF($B346=$B$382,0,INDEX('I.Supplementary 2019-20'!P$8:P$191,MATCH($B346,'I.Supplementary 2019-20'!$B$8:$B$191,0))),INDEX('KI 2019-20'!P$9:P$383,MATCH($B346,'KI 2019-20'!$B$9:$B$383,0)))</f>
        <v>0</v>
      </c>
      <c r="L346" s="153">
        <f>_xlfn.IFNA(IF($B346=$B$382,0,INDEX('I.Supplementary 2019-20'!Q$8:Q$191,MATCH($B346,'I.Supplementary 2019-20'!$B$8:$B$191,0))),INDEX('KI 2019-20'!Q$9:Q$383,MATCH($B346,'KI 2019-20'!$B$9:$B$383,0)))</f>
        <v>0</v>
      </c>
      <c r="M346" s="155">
        <f>_xlfn.IFNA(IF($B346=$B$382,0,INDEX('I.Supplementary 2019-20'!R$8:R$191,MATCH($B346,'I.Supplementary 2019-20'!$B$8:$B$191,0))),INDEX('KI 2019-20'!R$9:R$383,MATCH($B346,'KI 2019-20'!$B$9:$B$383,0)))</f>
        <v>0</v>
      </c>
      <c r="N346" s="153">
        <f>_xlfn.IFNA(IF($B346=$B$382,0,INDEX('I.Supplementary 2019-20'!S$8:S$191,MATCH($B346,'I.Supplementary 2019-20'!$B$8:$B$191,0))),INDEX('KI 2019-20'!S$9:S$383,MATCH($B346,'KI 2019-20'!$B$9:$B$383,0)))</f>
        <v>47.167649971173013</v>
      </c>
      <c r="O346" s="153">
        <f>_xlfn.IFNA(IF($B346=$B$382,0,INDEX('I.Supplementary 2019-20'!T$8:T$191,MATCH($B346,'I.Supplementary 2019-20'!$B$8:$B$191,0))),INDEX('KI 2019-20'!T$9:T$383,MATCH($B346,'KI 2019-20'!$B$9:$B$383,0)))</f>
        <v>25.558370661376607</v>
      </c>
      <c r="P346" s="153">
        <f>_xlfn.IFNA(IF($B346=$B$382,0,INDEX('I.Supplementary 2019-20'!U$8:U$191,MATCH($B346,'I.Supplementary 2019-20'!$B$8:$B$191,0))),INDEX('KI 2019-20'!U$9:U$383,MATCH($B346,'KI 2019-20'!$B$9:$B$383,0)))</f>
        <v>0</v>
      </c>
      <c r="Q346" s="153">
        <f>_xlfn.IFNA(IF($B346=$B$382,0,INDEX('I.Supplementary 2019-20'!V$8:V$191,MATCH($B346,'I.Supplementary 2019-20'!$B$8:$B$191,0))),INDEX('KI 2019-20'!V$9:V$383,MATCH($B346,'KI 2019-20'!$B$9:$B$383,0)))</f>
        <v>0</v>
      </c>
      <c r="R346" s="155">
        <f>_xlfn.IFNA(IF($B346=$B$382,0,INDEX('I.Supplementary 2019-20'!W$8:W$191,MATCH($B346,'I.Supplementary 2019-20'!$B$8:$B$191,0))),INDEX('KI 2019-20'!W$9:W$383,MATCH($B346,'KI 2019-20'!$B$9:$B$383,0)))</f>
        <v>0</v>
      </c>
      <c r="S346" s="153">
        <f>_xlfn.IFNA(IF($B346=$B$382,0,INDEX('I.Supplementary 2019-20'!X$8:X$191,MATCH($B346,'I.Supplementary 2019-20'!$B$8:$B$191,0))),INDEX('KI 2019-20'!X$9:X$383,MATCH($B346,'KI 2019-20'!$B$9:$B$383,0)))</f>
        <v>66.069821302217832</v>
      </c>
      <c r="T346" s="153">
        <f>_xlfn.IFNA(IF($B346=$B$382,0,INDEX('I.Supplementary 2019-20'!Y$8:Y$191,MATCH($B346,'I.Supplementary 2019-20'!$B$8:$B$191,0))),INDEX('KI 2019-20'!Y$9:Y$383,MATCH($B346,'KI 2019-20'!$B$9:$B$383,0)))</f>
        <v>29.732563831786777</v>
      </c>
      <c r="U346" s="153">
        <f>_xlfn.IFNA(IF($B346=$B$382,0,INDEX('I.Supplementary 2019-20'!Z$8:Z$191,MATCH($B346,'I.Supplementary 2019-20'!$B$8:$B$191,0))),INDEX('KI 2019-20'!Z$9:Z$383,MATCH($B346,'KI 2019-20'!$B$9:$B$383,0)))</f>
        <v>0</v>
      </c>
      <c r="V346" s="153">
        <f>_xlfn.IFNA(IF($B346=$B$382,0,INDEX('I.Supplementary 2019-20'!AA$8:AA$191,MATCH($B346,'I.Supplementary 2019-20'!$B$8:$B$191,0))),INDEX('KI 2019-20'!AA$9:AA$383,MATCH($B346,'KI 2019-20'!$B$9:$B$383,0)))</f>
        <v>0</v>
      </c>
      <c r="W346" s="155">
        <f>_xlfn.IFNA(IF($B346=$B$382,0,INDEX('I.Supplementary 2019-20'!AB$8:AB$191,MATCH($B346,'I.Supplementary 2019-20'!$B$8:$B$191,0))),INDEX('KI 2019-20'!AB$9:AB$383,MATCH($B346,'KI 2019-20'!$B$9:$B$383,0)))</f>
        <v>0</v>
      </c>
      <c r="Y346" s="154">
        <f>_xlfn.IFNA(IF($B346=$B$382,0,INDEX('I.Supplementary 2019-20'!$I$8:$I$191,MATCH($B346,'I.Supplementary 2019-20'!$B$8:$B$191,0))),INDEX('KI 2019-20'!$I$9:$I$383,MATCH($B346,'KI 2019-20'!$B$9:$B$383,0)))</f>
        <v>23.076364501454982</v>
      </c>
      <c r="Z346" s="153">
        <f>_xlfn.IFNA(IF($B346=$B$382,0,INDEX('I.Supplementary 2019-20'!$J$8:$J$191,MATCH($B346,'I.Supplementary 2019-20'!$B$8:$B$191,0))),INDEX('KI 2019-20'!$J$9:$J$383,MATCH($B346,'KI 2019-20'!$B$9:$B$383,0)))</f>
        <v>72.72602063254962</v>
      </c>
      <c r="AA346" s="155">
        <f>_xlfn.IFNA(IF($B346=$B$382,0,INDEX('I.Supplementary 2019-20'!$H$8:$H$191,MATCH($B346,'I.Supplementary 2019-20'!$B$8:$B$191,0))),INDEX('KI 2019-20'!$H$9:$H$383,MATCH($B346,'KI 2019-20'!$B$9:$B$383,0)))</f>
        <v>95.802385134004595</v>
      </c>
      <c r="AC346" s="156">
        <f>I346*('Other inputs'!$C$6/'Other inputs'!$C$5)</f>
        <v>19.210149682670796</v>
      </c>
      <c r="AD346" s="149">
        <f>IF(B346=$B$35,J346*('Other inputs'!$C$6/'Other inputs'!$C$5)-('Other inputs'!$C$18/1000000),J346*('Other inputs'!$C$6/'Other inputs'!$C$5))</f>
        <v>4.242204464429074</v>
      </c>
      <c r="AE346" s="149">
        <f>K346*('Other inputs'!$C$6/'Other inputs'!$C$5)</f>
        <v>0</v>
      </c>
      <c r="AF346" s="149">
        <f>L346*('Other inputs'!$C$6/'Other inputs'!$C$5)</f>
        <v>0</v>
      </c>
      <c r="AG346" s="188">
        <f>M346*('Other inputs'!$C$6/'Other inputs'!$C$5)</f>
        <v>0</v>
      </c>
      <c r="AH346" s="149">
        <f>N346*('Other inputs'!$C$6/'Other inputs'!$C$5)</f>
        <v>47.936165652984386</v>
      </c>
      <c r="AI346" s="149">
        <f>O346*('Other inputs'!$C$6/'Other inputs'!$C$5)</f>
        <v>25.974800325920423</v>
      </c>
      <c r="AJ346" s="149">
        <f>P346*('Other inputs'!$C$6/'Other inputs'!$C$5)</f>
        <v>0</v>
      </c>
      <c r="AK346" s="149">
        <f>Q346*('Other inputs'!$C$6/'Other inputs'!$C$5)</f>
        <v>0</v>
      </c>
      <c r="AL346" s="188">
        <f>R346*('Other inputs'!$C$6/'Other inputs'!$C$5)</f>
        <v>0</v>
      </c>
      <c r="AM346" s="156">
        <f t="shared" si="74"/>
        <v>67.146315335655174</v>
      </c>
      <c r="AN346" s="149">
        <f t="shared" si="75"/>
        <v>30.217004790349499</v>
      </c>
      <c r="AO346" s="149">
        <f t="shared" si="76"/>
        <v>0</v>
      </c>
      <c r="AP346" s="149">
        <f t="shared" si="77"/>
        <v>0</v>
      </c>
      <c r="AQ346" s="188">
        <f t="shared" si="78"/>
        <v>0</v>
      </c>
      <c r="AR346" s="149"/>
      <c r="AS346" s="156">
        <f>IF(D346=$C$171,'Other inputs'!$C$12/1000000,SUM(AC346:AG346))</f>
        <v>23.452354147099868</v>
      </c>
      <c r="AT346" s="200">
        <f>IF(D346=$C$171,$Z$171*('Other inputs'!$C$6/'Other inputs'!$C$5),SUM(AH346:AL346))</f>
        <v>73.910965978904812</v>
      </c>
      <c r="AU346" s="210">
        <f t="shared" si="79"/>
        <v>97.36332012600468</v>
      </c>
      <c r="AV346" s="214"/>
      <c r="AW346" s="199">
        <f>IF($G346=1,0,AC346*('Other inputs'!$F$6/'Other inputs'!$F$5))</f>
        <v>19.31638092515561</v>
      </c>
      <c r="AX346" s="200">
        <f>IF($G346=1,0,AD346*('Other inputs'!$F$6/'Other inputs'!$F$5))</f>
        <v>4.2656636596240727</v>
      </c>
      <c r="AY346" s="200">
        <f>IF($G346=1,0,AE346*('Other inputs'!$F$6/'Other inputs'!$F$5))</f>
        <v>0</v>
      </c>
      <c r="AZ346" s="200">
        <f>IF($G346=1,0,AF346*('Other inputs'!$F$6/'Other inputs'!$F$5))</f>
        <v>0</v>
      </c>
      <c r="BA346" s="200">
        <f>IF($G346=1,0,AG346*('Other inputs'!$F$6/'Other inputs'!$F$5))</f>
        <v>0</v>
      </c>
      <c r="BB346" s="199">
        <f>IF($G346=1,0,AH346*('Other inputs'!$C$7/'Other inputs'!$C$6))</f>
        <v>47.936165652984386</v>
      </c>
      <c r="BC346" s="200">
        <f>IF($G346=1,0,AI346*('Other inputs'!$C$7/'Other inputs'!$C$6))</f>
        <v>25.974800325920423</v>
      </c>
      <c r="BD346" s="200">
        <f>IF($G346=1,0,AJ346*('Other inputs'!$C$7/'Other inputs'!$C$6))</f>
        <v>0</v>
      </c>
      <c r="BE346" s="200">
        <f>IF($G346=1,0,AK346*('Other inputs'!$C$7/'Other inputs'!$C$6))</f>
        <v>0</v>
      </c>
      <c r="BF346" s="200">
        <f>IF($G346=1,0,AL346*('Other inputs'!$C$7/'Other inputs'!$C$6))</f>
        <v>0</v>
      </c>
      <c r="BG346" s="199">
        <f t="shared" si="80"/>
        <v>67.252546578139999</v>
      </c>
      <c r="BH346" s="200">
        <f t="shared" si="81"/>
        <v>30.240463985544494</v>
      </c>
      <c r="BI346" s="200">
        <f t="shared" si="82"/>
        <v>0</v>
      </c>
      <c r="BJ346" s="200">
        <f t="shared" si="83"/>
        <v>0</v>
      </c>
      <c r="BK346" s="210">
        <f t="shared" si="84"/>
        <v>0</v>
      </c>
      <c r="BL346" s="200"/>
      <c r="BM346" s="199">
        <f>IF(D346=C$171,'Other inputs'!$C$13/1000000,SUM(AW346:BA346))</f>
        <v>23.58204458477968</v>
      </c>
      <c r="BN346" s="200">
        <f>IF(B346=$B$171,$AT$171*('Other inputs'!$C$7/'Other inputs'!$C$6),SUM(BB346:BF346))</f>
        <v>73.910965978904812</v>
      </c>
      <c r="BO346" s="188">
        <f t="shared" si="85"/>
        <v>97.493010563684493</v>
      </c>
    </row>
    <row r="347" spans="2:67">
      <c r="B347" s="121" t="str">
        <f>'KI 2019-20'!B348</f>
        <v>E0602</v>
      </c>
      <c r="C347" s="160" t="str">
        <f t="shared" si="72"/>
        <v>E0602</v>
      </c>
      <c r="D347" s="160" t="str">
        <f t="shared" si="73"/>
        <v>E0602</v>
      </c>
      <c r="E347" t="str">
        <f>INDEX('KI 2019-20'!D$9:D$383,MATCH($B347,'KI 2019-20'!$B$9:$B$383,0))</f>
        <v>UNINFIR</v>
      </c>
      <c r="F347">
        <f>INDEX('KI 2019-20'!E$9:E$383,MATCH($B347,'KI 2019-20'!$B$9:$B$383,0))</f>
        <v>0</v>
      </c>
      <c r="G347" s="119">
        <v>0</v>
      </c>
      <c r="H347" s="120" t="str">
        <f>INDEX('KI 2019-20'!F$9:F$383,MATCH($B347,'KI 2019-20'!$B$9:$B$383,0))</f>
        <v>Warrington</v>
      </c>
      <c r="I347" s="154">
        <f>_xlfn.IFNA(IF($B347=$B$382,0,INDEX('I.Supplementary 2019-20'!N$8:N$191,MATCH($B347,'I.Supplementary 2019-20'!$B$8:$B$191,0))),INDEX('KI 2019-20'!N$9:N$383,MATCH($B347,'KI 2019-20'!$B$9:$B$383,0)))</f>
        <v>2.5935887139876037</v>
      </c>
      <c r="J347" s="153">
        <f>_xlfn.IFNA(IF($B347=$B$382,0,INDEX('I.Supplementary 2019-20'!O$8:O$191,MATCH($B347,'I.Supplementary 2019-20'!$B$8:$B$191,0))),INDEX('KI 2019-20'!O$9:O$383,MATCH($B347,'KI 2019-20'!$B$9:$B$383,0)))</f>
        <v>-1.2507919851757492</v>
      </c>
      <c r="K347" s="153">
        <f>_xlfn.IFNA(IF($B347=$B$382,0,INDEX('I.Supplementary 2019-20'!P$8:P$191,MATCH($B347,'I.Supplementary 2019-20'!$B$8:$B$191,0))),INDEX('KI 2019-20'!P$9:P$383,MATCH($B347,'KI 2019-20'!$B$9:$B$383,0)))</f>
        <v>0</v>
      </c>
      <c r="L347" s="153">
        <f>_xlfn.IFNA(IF($B347=$B$382,0,INDEX('I.Supplementary 2019-20'!Q$8:Q$191,MATCH($B347,'I.Supplementary 2019-20'!$B$8:$B$191,0))),INDEX('KI 2019-20'!Q$9:Q$383,MATCH($B347,'KI 2019-20'!$B$9:$B$383,0)))</f>
        <v>0</v>
      </c>
      <c r="M347" s="155">
        <f>_xlfn.IFNA(IF($B347=$B$382,0,INDEX('I.Supplementary 2019-20'!R$8:R$191,MATCH($B347,'I.Supplementary 2019-20'!$B$8:$B$191,0))),INDEX('KI 2019-20'!R$9:R$383,MATCH($B347,'KI 2019-20'!$B$9:$B$383,0)))</f>
        <v>0</v>
      </c>
      <c r="N347" s="153">
        <f>_xlfn.IFNA(IF($B347=$B$382,0,INDEX('I.Supplementary 2019-20'!S$8:S$191,MATCH($B347,'I.Supplementary 2019-20'!$B$8:$B$191,0))),INDEX('KI 2019-20'!S$9:S$383,MATCH($B347,'KI 2019-20'!$B$9:$B$383,0)))</f>
        <v>25.484763065368753</v>
      </c>
      <c r="O347" s="153">
        <f>_xlfn.IFNA(IF($B347=$B$382,0,INDEX('I.Supplementary 2019-20'!T$8:T$191,MATCH($B347,'I.Supplementary 2019-20'!$B$8:$B$191,0))),INDEX('KI 2019-20'!T$9:T$383,MATCH($B347,'KI 2019-20'!$B$9:$B$383,0)))</f>
        <v>5.3431542767475619</v>
      </c>
      <c r="P347" s="153">
        <f>_xlfn.IFNA(IF($B347=$B$382,0,INDEX('I.Supplementary 2019-20'!U$8:U$191,MATCH($B347,'I.Supplementary 2019-20'!$B$8:$B$191,0))),INDEX('KI 2019-20'!U$9:U$383,MATCH($B347,'KI 2019-20'!$B$9:$B$383,0)))</f>
        <v>0</v>
      </c>
      <c r="Q347" s="153">
        <f>_xlfn.IFNA(IF($B347=$B$382,0,INDEX('I.Supplementary 2019-20'!V$8:V$191,MATCH($B347,'I.Supplementary 2019-20'!$B$8:$B$191,0))),INDEX('KI 2019-20'!V$9:V$383,MATCH($B347,'KI 2019-20'!$B$9:$B$383,0)))</f>
        <v>0</v>
      </c>
      <c r="R347" s="155">
        <f>_xlfn.IFNA(IF($B347=$B$382,0,INDEX('I.Supplementary 2019-20'!W$8:W$191,MATCH($B347,'I.Supplementary 2019-20'!$B$8:$B$191,0))),INDEX('KI 2019-20'!W$9:W$383,MATCH($B347,'KI 2019-20'!$B$9:$B$383,0)))</f>
        <v>0</v>
      </c>
      <c r="S347" s="153">
        <f>_xlfn.IFNA(IF($B347=$B$382,0,INDEX('I.Supplementary 2019-20'!X$8:X$191,MATCH($B347,'I.Supplementary 2019-20'!$B$8:$B$191,0))),INDEX('KI 2019-20'!X$9:X$383,MATCH($B347,'KI 2019-20'!$B$9:$B$383,0)))</f>
        <v>28.078351779356357</v>
      </c>
      <c r="T347" s="153">
        <f>_xlfn.IFNA(IF($B347=$B$382,0,INDEX('I.Supplementary 2019-20'!Y$8:Y$191,MATCH($B347,'I.Supplementary 2019-20'!$B$8:$B$191,0))),INDEX('KI 2019-20'!Y$9:Y$383,MATCH($B347,'KI 2019-20'!$B$9:$B$383,0)))</f>
        <v>4.0923622915718125</v>
      </c>
      <c r="U347" s="153">
        <f>_xlfn.IFNA(IF($B347=$B$382,0,INDEX('I.Supplementary 2019-20'!Z$8:Z$191,MATCH($B347,'I.Supplementary 2019-20'!$B$8:$B$191,0))),INDEX('KI 2019-20'!Z$9:Z$383,MATCH($B347,'KI 2019-20'!$B$9:$B$383,0)))</f>
        <v>0</v>
      </c>
      <c r="V347" s="153">
        <f>_xlfn.IFNA(IF($B347=$B$382,0,INDEX('I.Supplementary 2019-20'!AA$8:AA$191,MATCH($B347,'I.Supplementary 2019-20'!$B$8:$B$191,0))),INDEX('KI 2019-20'!AA$9:AA$383,MATCH($B347,'KI 2019-20'!$B$9:$B$383,0)))</f>
        <v>0</v>
      </c>
      <c r="W347" s="155">
        <f>_xlfn.IFNA(IF($B347=$B$382,0,INDEX('I.Supplementary 2019-20'!AB$8:AB$191,MATCH($B347,'I.Supplementary 2019-20'!$B$8:$B$191,0))),INDEX('KI 2019-20'!AB$9:AB$383,MATCH($B347,'KI 2019-20'!$B$9:$B$383,0)))</f>
        <v>0</v>
      </c>
      <c r="Y347" s="154">
        <f>_xlfn.IFNA(IF($B347=$B$382,0,INDEX('I.Supplementary 2019-20'!$I$8:$I$191,MATCH($B347,'I.Supplementary 2019-20'!$B$8:$B$191,0))),INDEX('KI 2019-20'!$I$9:$I$383,MATCH($B347,'KI 2019-20'!$B$9:$B$383,0)))</f>
        <v>1.3427967288118545</v>
      </c>
      <c r="Z347" s="153">
        <f>_xlfn.IFNA(IF($B347=$B$382,0,INDEX('I.Supplementary 2019-20'!$J$8:$J$191,MATCH($B347,'I.Supplementary 2019-20'!$B$8:$B$191,0))),INDEX('KI 2019-20'!$J$9:$J$383,MATCH($B347,'KI 2019-20'!$B$9:$B$383,0)))</f>
        <v>30.827917342116315</v>
      </c>
      <c r="AA347" s="155">
        <f>_xlfn.IFNA(IF($B347=$B$382,0,INDEX('I.Supplementary 2019-20'!$H$8:$H$191,MATCH($B347,'I.Supplementary 2019-20'!$B$8:$B$191,0))),INDEX('KI 2019-20'!$H$9:$H$383,MATCH($B347,'KI 2019-20'!$B$9:$B$383,0)))</f>
        <v>32.17071407092817</v>
      </c>
      <c r="AC347" s="156">
        <f>I347*('Other inputs'!$C$6/'Other inputs'!$C$5)</f>
        <v>2.6358467785739599</v>
      </c>
      <c r="AD347" s="149">
        <f>IF(B347=$B$35,J347*('Other inputs'!$C$6/'Other inputs'!$C$5)-('Other inputs'!$C$18/1000000),J347*('Other inputs'!$C$6/'Other inputs'!$C$5))</f>
        <v>-1.2711714879892033</v>
      </c>
      <c r="AE347" s="149">
        <f>K347*('Other inputs'!$C$6/'Other inputs'!$C$5)</f>
        <v>0</v>
      </c>
      <c r="AF347" s="149">
        <f>L347*('Other inputs'!$C$6/'Other inputs'!$C$5)</f>
        <v>0</v>
      </c>
      <c r="AG347" s="188">
        <f>M347*('Other inputs'!$C$6/'Other inputs'!$C$5)</f>
        <v>0</v>
      </c>
      <c r="AH347" s="149">
        <f>N347*('Other inputs'!$C$6/'Other inputs'!$C$5)</f>
        <v>25.899993420812645</v>
      </c>
      <c r="AI347" s="149">
        <f>O347*('Other inputs'!$C$6/'Other inputs'!$C$5)</f>
        <v>5.4302117802383574</v>
      </c>
      <c r="AJ347" s="149">
        <f>P347*('Other inputs'!$C$6/'Other inputs'!$C$5)</f>
        <v>0</v>
      </c>
      <c r="AK347" s="149">
        <f>Q347*('Other inputs'!$C$6/'Other inputs'!$C$5)</f>
        <v>0</v>
      </c>
      <c r="AL347" s="188">
        <f>R347*('Other inputs'!$C$6/'Other inputs'!$C$5)</f>
        <v>0</v>
      </c>
      <c r="AM347" s="156">
        <f t="shared" si="74"/>
        <v>28.535840199386605</v>
      </c>
      <c r="AN347" s="149">
        <f t="shared" si="75"/>
        <v>4.1590402922491538</v>
      </c>
      <c r="AO347" s="149">
        <f t="shared" si="76"/>
        <v>0</v>
      </c>
      <c r="AP347" s="149">
        <f t="shared" si="77"/>
        <v>0</v>
      </c>
      <c r="AQ347" s="188">
        <f t="shared" si="78"/>
        <v>0</v>
      </c>
      <c r="AR347" s="149"/>
      <c r="AS347" s="156">
        <f>IF(D347=$C$171,'Other inputs'!$C$12/1000000,SUM(AC347:AG347))</f>
        <v>1.3646752905847566</v>
      </c>
      <c r="AT347" s="200">
        <f>IF(D347=$C$171,$Z$171*('Other inputs'!$C$6/'Other inputs'!$C$5),SUM(AH347:AL347))</f>
        <v>31.330205201051001</v>
      </c>
      <c r="AU347" s="210">
        <f t="shared" si="79"/>
        <v>32.694880491635757</v>
      </c>
      <c r="AV347" s="214"/>
      <c r="AW347" s="199">
        <f>IF($G347=1,0,AC347*('Other inputs'!$F$6/'Other inputs'!$F$5))</f>
        <v>2.65042288979188</v>
      </c>
      <c r="AX347" s="200">
        <f>IF($G347=1,0,AD347*('Other inputs'!$F$6/'Other inputs'!$F$5))</f>
        <v>-1.2782010077384522</v>
      </c>
      <c r="AY347" s="200">
        <f>IF($G347=1,0,AE347*('Other inputs'!$F$6/'Other inputs'!$F$5))</f>
        <v>0</v>
      </c>
      <c r="AZ347" s="200">
        <f>IF($G347=1,0,AF347*('Other inputs'!$F$6/'Other inputs'!$F$5))</f>
        <v>0</v>
      </c>
      <c r="BA347" s="200">
        <f>IF($G347=1,0,AG347*('Other inputs'!$F$6/'Other inputs'!$F$5))</f>
        <v>0</v>
      </c>
      <c r="BB347" s="199">
        <f>IF($G347=1,0,AH347*('Other inputs'!$C$7/'Other inputs'!$C$6))</f>
        <v>25.899993420812645</v>
      </c>
      <c r="BC347" s="200">
        <f>IF($G347=1,0,AI347*('Other inputs'!$C$7/'Other inputs'!$C$6))</f>
        <v>5.4302117802383574</v>
      </c>
      <c r="BD347" s="200">
        <f>IF($G347=1,0,AJ347*('Other inputs'!$C$7/'Other inputs'!$C$6))</f>
        <v>0</v>
      </c>
      <c r="BE347" s="200">
        <f>IF($G347=1,0,AK347*('Other inputs'!$C$7/'Other inputs'!$C$6))</f>
        <v>0</v>
      </c>
      <c r="BF347" s="200">
        <f>IF($G347=1,0,AL347*('Other inputs'!$C$7/'Other inputs'!$C$6))</f>
        <v>0</v>
      </c>
      <c r="BG347" s="199">
        <f t="shared" si="80"/>
        <v>28.550416310604525</v>
      </c>
      <c r="BH347" s="200">
        <f t="shared" si="81"/>
        <v>4.1520107724999047</v>
      </c>
      <c r="BI347" s="200">
        <f t="shared" si="82"/>
        <v>0</v>
      </c>
      <c r="BJ347" s="200">
        <f t="shared" si="83"/>
        <v>0</v>
      </c>
      <c r="BK347" s="210">
        <f t="shared" si="84"/>
        <v>0</v>
      </c>
      <c r="BL347" s="200"/>
      <c r="BM347" s="199">
        <f>IF(D347=C$171,'Other inputs'!$C$13/1000000,SUM(AW347:BA347))</f>
        <v>1.3722218820534278</v>
      </c>
      <c r="BN347" s="200">
        <f>IF(B347=$B$171,$AT$171*('Other inputs'!$C$7/'Other inputs'!$C$6),SUM(BB347:BF347))</f>
        <v>31.330205201051001</v>
      </c>
      <c r="BO347" s="188">
        <f t="shared" si="85"/>
        <v>32.702427083104432</v>
      </c>
    </row>
    <row r="348" spans="2:67">
      <c r="B348" s="121" t="str">
        <f>'KI 2019-20'!B349</f>
        <v>E3735</v>
      </c>
      <c r="C348" s="160" t="str">
        <f t="shared" si="72"/>
        <v>E3735</v>
      </c>
      <c r="D348" s="160" t="str">
        <f t="shared" si="73"/>
        <v>E3735</v>
      </c>
      <c r="E348" t="str">
        <f>INDEX('KI 2019-20'!D$9:D$383,MATCH($B348,'KI 2019-20'!$B$9:$B$383,0))</f>
        <v>SD</v>
      </c>
      <c r="F348">
        <f>INDEX('KI 2019-20'!E$9:E$383,MATCH($B348,'KI 2019-20'!$B$9:$B$383,0))</f>
        <v>0</v>
      </c>
      <c r="G348" s="119">
        <v>0</v>
      </c>
      <c r="H348" s="120" t="str">
        <f>INDEX('KI 2019-20'!F$9:F$383,MATCH($B348,'KI 2019-20'!$B$9:$B$383,0))</f>
        <v>Warwick</v>
      </c>
      <c r="I348" s="154">
        <f>_xlfn.IFNA(IF($B348=$B$382,0,INDEX('I.Supplementary 2019-20'!N$8:N$191,MATCH($B348,'I.Supplementary 2019-20'!$B$8:$B$191,0))),INDEX('KI 2019-20'!N$9:N$383,MATCH($B348,'KI 2019-20'!$B$9:$B$383,0)))</f>
        <v>0</v>
      </c>
      <c r="J348" s="153">
        <f>_xlfn.IFNA(IF($B348=$B$382,0,INDEX('I.Supplementary 2019-20'!O$8:O$191,MATCH($B348,'I.Supplementary 2019-20'!$B$8:$B$191,0))),INDEX('KI 2019-20'!O$9:O$383,MATCH($B348,'KI 2019-20'!$B$9:$B$383,0)))</f>
        <v>0</v>
      </c>
      <c r="K348" s="153">
        <f>_xlfn.IFNA(IF($B348=$B$382,0,INDEX('I.Supplementary 2019-20'!P$8:P$191,MATCH($B348,'I.Supplementary 2019-20'!$B$8:$B$191,0))),INDEX('KI 2019-20'!P$9:P$383,MATCH($B348,'KI 2019-20'!$B$9:$B$383,0)))</f>
        <v>0</v>
      </c>
      <c r="L348" s="153">
        <f>_xlfn.IFNA(IF($B348=$B$382,0,INDEX('I.Supplementary 2019-20'!Q$8:Q$191,MATCH($B348,'I.Supplementary 2019-20'!$B$8:$B$191,0))),INDEX('KI 2019-20'!Q$9:Q$383,MATCH($B348,'KI 2019-20'!$B$9:$B$383,0)))</f>
        <v>0</v>
      </c>
      <c r="M348" s="155">
        <f>_xlfn.IFNA(IF($B348=$B$382,0,INDEX('I.Supplementary 2019-20'!R$8:R$191,MATCH($B348,'I.Supplementary 2019-20'!$B$8:$B$191,0))),INDEX('KI 2019-20'!R$9:R$383,MATCH($B348,'KI 2019-20'!$B$9:$B$383,0)))</f>
        <v>0</v>
      </c>
      <c r="N348" s="153">
        <f>_xlfn.IFNA(IF($B348=$B$382,0,INDEX('I.Supplementary 2019-20'!S$8:S$191,MATCH($B348,'I.Supplementary 2019-20'!$B$8:$B$191,0))),INDEX('KI 2019-20'!S$9:S$383,MATCH($B348,'KI 2019-20'!$B$9:$B$383,0)))</f>
        <v>0</v>
      </c>
      <c r="O348" s="153">
        <f>_xlfn.IFNA(IF($B348=$B$382,0,INDEX('I.Supplementary 2019-20'!T$8:T$191,MATCH($B348,'I.Supplementary 2019-20'!$B$8:$B$191,0))),INDEX('KI 2019-20'!T$9:T$383,MATCH($B348,'KI 2019-20'!$B$9:$B$383,0)))</f>
        <v>3.3916088260401227</v>
      </c>
      <c r="P348" s="153">
        <f>_xlfn.IFNA(IF($B348=$B$382,0,INDEX('I.Supplementary 2019-20'!U$8:U$191,MATCH($B348,'I.Supplementary 2019-20'!$B$8:$B$191,0))),INDEX('KI 2019-20'!U$9:U$383,MATCH($B348,'KI 2019-20'!$B$9:$B$383,0)))</f>
        <v>0</v>
      </c>
      <c r="Q348" s="153">
        <f>_xlfn.IFNA(IF($B348=$B$382,0,INDEX('I.Supplementary 2019-20'!V$8:V$191,MATCH($B348,'I.Supplementary 2019-20'!$B$8:$B$191,0))),INDEX('KI 2019-20'!V$9:V$383,MATCH($B348,'KI 2019-20'!$B$9:$B$383,0)))</f>
        <v>0</v>
      </c>
      <c r="R348" s="155">
        <f>_xlfn.IFNA(IF($B348=$B$382,0,INDEX('I.Supplementary 2019-20'!W$8:W$191,MATCH($B348,'I.Supplementary 2019-20'!$B$8:$B$191,0))),INDEX('KI 2019-20'!W$9:W$383,MATCH($B348,'KI 2019-20'!$B$9:$B$383,0)))</f>
        <v>0</v>
      </c>
      <c r="S348" s="153">
        <f>_xlfn.IFNA(IF($B348=$B$382,0,INDEX('I.Supplementary 2019-20'!X$8:X$191,MATCH($B348,'I.Supplementary 2019-20'!$B$8:$B$191,0))),INDEX('KI 2019-20'!X$9:X$383,MATCH($B348,'KI 2019-20'!$B$9:$B$383,0)))</f>
        <v>0</v>
      </c>
      <c r="T348" s="153">
        <f>_xlfn.IFNA(IF($B348=$B$382,0,INDEX('I.Supplementary 2019-20'!Y$8:Y$191,MATCH($B348,'I.Supplementary 2019-20'!$B$8:$B$191,0))),INDEX('KI 2019-20'!Y$9:Y$383,MATCH($B348,'KI 2019-20'!$B$9:$B$383,0)))</f>
        <v>3.3916088260401227</v>
      </c>
      <c r="U348" s="153">
        <f>_xlfn.IFNA(IF($B348=$B$382,0,INDEX('I.Supplementary 2019-20'!Z$8:Z$191,MATCH($B348,'I.Supplementary 2019-20'!$B$8:$B$191,0))),INDEX('KI 2019-20'!Z$9:Z$383,MATCH($B348,'KI 2019-20'!$B$9:$B$383,0)))</f>
        <v>0</v>
      </c>
      <c r="V348" s="153">
        <f>_xlfn.IFNA(IF($B348=$B$382,0,INDEX('I.Supplementary 2019-20'!AA$8:AA$191,MATCH($B348,'I.Supplementary 2019-20'!$B$8:$B$191,0))),INDEX('KI 2019-20'!AA$9:AA$383,MATCH($B348,'KI 2019-20'!$B$9:$B$383,0)))</f>
        <v>0</v>
      </c>
      <c r="W348" s="155">
        <f>_xlfn.IFNA(IF($B348=$B$382,0,INDEX('I.Supplementary 2019-20'!AB$8:AB$191,MATCH($B348,'I.Supplementary 2019-20'!$B$8:$B$191,0))),INDEX('KI 2019-20'!AB$9:AB$383,MATCH($B348,'KI 2019-20'!$B$9:$B$383,0)))</f>
        <v>0</v>
      </c>
      <c r="Y348" s="154">
        <f>_xlfn.IFNA(IF($B348=$B$382,0,INDEX('I.Supplementary 2019-20'!$I$8:$I$191,MATCH($B348,'I.Supplementary 2019-20'!$B$8:$B$191,0))),INDEX('KI 2019-20'!$I$9:$I$383,MATCH($B348,'KI 2019-20'!$B$9:$B$383,0)))</f>
        <v>0</v>
      </c>
      <c r="Z348" s="153">
        <f>_xlfn.IFNA(IF($B348=$B$382,0,INDEX('I.Supplementary 2019-20'!$J$8:$J$191,MATCH($B348,'I.Supplementary 2019-20'!$B$8:$B$191,0))),INDEX('KI 2019-20'!$J$9:$J$383,MATCH($B348,'KI 2019-20'!$B$9:$B$383,0)))</f>
        <v>3.3916088260401227</v>
      </c>
      <c r="AA348" s="155">
        <f>_xlfn.IFNA(IF($B348=$B$382,0,INDEX('I.Supplementary 2019-20'!$H$8:$H$191,MATCH($B348,'I.Supplementary 2019-20'!$B$8:$B$191,0))),INDEX('KI 2019-20'!$H$9:$H$383,MATCH($B348,'KI 2019-20'!$B$9:$B$383,0)))</f>
        <v>3.3916088260401227</v>
      </c>
      <c r="AC348" s="156">
        <f>I348*('Other inputs'!$C$6/'Other inputs'!$C$5)</f>
        <v>0</v>
      </c>
      <c r="AD348" s="149">
        <f>IF(B348=$B$35,J348*('Other inputs'!$C$6/'Other inputs'!$C$5)-('Other inputs'!$C$18/1000000),J348*('Other inputs'!$C$6/'Other inputs'!$C$5))</f>
        <v>0</v>
      </c>
      <c r="AE348" s="149">
        <f>K348*('Other inputs'!$C$6/'Other inputs'!$C$5)</f>
        <v>0</v>
      </c>
      <c r="AF348" s="149">
        <f>L348*('Other inputs'!$C$6/'Other inputs'!$C$5)</f>
        <v>0</v>
      </c>
      <c r="AG348" s="188">
        <f>M348*('Other inputs'!$C$6/'Other inputs'!$C$5)</f>
        <v>0</v>
      </c>
      <c r="AH348" s="149">
        <f>N348*('Other inputs'!$C$6/'Other inputs'!$C$5)</f>
        <v>0</v>
      </c>
      <c r="AI348" s="149">
        <f>O348*('Other inputs'!$C$6/'Other inputs'!$C$5)</f>
        <v>3.4468692549776403</v>
      </c>
      <c r="AJ348" s="149">
        <f>P348*('Other inputs'!$C$6/'Other inputs'!$C$5)</f>
        <v>0</v>
      </c>
      <c r="AK348" s="149">
        <f>Q348*('Other inputs'!$C$6/'Other inputs'!$C$5)</f>
        <v>0</v>
      </c>
      <c r="AL348" s="188">
        <f>R348*('Other inputs'!$C$6/'Other inputs'!$C$5)</f>
        <v>0</v>
      </c>
      <c r="AM348" s="156">
        <f t="shared" si="74"/>
        <v>0</v>
      </c>
      <c r="AN348" s="149">
        <f t="shared" si="75"/>
        <v>3.4468692549776403</v>
      </c>
      <c r="AO348" s="149">
        <f t="shared" si="76"/>
        <v>0</v>
      </c>
      <c r="AP348" s="149">
        <f t="shared" si="77"/>
        <v>0</v>
      </c>
      <c r="AQ348" s="188">
        <f t="shared" si="78"/>
        <v>0</v>
      </c>
      <c r="AR348" s="149"/>
      <c r="AS348" s="156">
        <f>IF(D348=$C$171,'Other inputs'!$C$12/1000000,SUM(AC348:AG348))</f>
        <v>0</v>
      </c>
      <c r="AT348" s="200">
        <f>IF(D348=$C$171,$Z$171*('Other inputs'!$C$6/'Other inputs'!$C$5),SUM(AH348:AL348))</f>
        <v>3.4468692549776403</v>
      </c>
      <c r="AU348" s="210">
        <f t="shared" si="79"/>
        <v>3.4468692549776403</v>
      </c>
      <c r="AV348" s="214"/>
      <c r="AW348" s="199">
        <f>IF($G348=1,0,AC348*('Other inputs'!$F$6/'Other inputs'!$F$5))</f>
        <v>0</v>
      </c>
      <c r="AX348" s="200">
        <f>IF($G348=1,0,AD348*('Other inputs'!$F$6/'Other inputs'!$F$5))</f>
        <v>0</v>
      </c>
      <c r="AY348" s="200">
        <f>IF($G348=1,0,AE348*('Other inputs'!$F$6/'Other inputs'!$F$5))</f>
        <v>0</v>
      </c>
      <c r="AZ348" s="200">
        <f>IF($G348=1,0,AF348*('Other inputs'!$F$6/'Other inputs'!$F$5))</f>
        <v>0</v>
      </c>
      <c r="BA348" s="200">
        <f>IF($G348=1,0,AG348*('Other inputs'!$F$6/'Other inputs'!$F$5))</f>
        <v>0</v>
      </c>
      <c r="BB348" s="199">
        <f>IF($G348=1,0,AH348*('Other inputs'!$C$7/'Other inputs'!$C$6))</f>
        <v>0</v>
      </c>
      <c r="BC348" s="200">
        <f>IF($G348=1,0,AI348*('Other inputs'!$C$7/'Other inputs'!$C$6))</f>
        <v>3.4468692549776403</v>
      </c>
      <c r="BD348" s="200">
        <f>IF($G348=1,0,AJ348*('Other inputs'!$C$7/'Other inputs'!$C$6))</f>
        <v>0</v>
      </c>
      <c r="BE348" s="200">
        <f>IF($G348=1,0,AK348*('Other inputs'!$C$7/'Other inputs'!$C$6))</f>
        <v>0</v>
      </c>
      <c r="BF348" s="200">
        <f>IF($G348=1,0,AL348*('Other inputs'!$C$7/'Other inputs'!$C$6))</f>
        <v>0</v>
      </c>
      <c r="BG348" s="199">
        <f t="shared" si="80"/>
        <v>0</v>
      </c>
      <c r="BH348" s="200">
        <f t="shared" si="81"/>
        <v>3.4468692549776403</v>
      </c>
      <c r="BI348" s="200">
        <f t="shared" si="82"/>
        <v>0</v>
      </c>
      <c r="BJ348" s="200">
        <f t="shared" si="83"/>
        <v>0</v>
      </c>
      <c r="BK348" s="210">
        <f t="shared" si="84"/>
        <v>0</v>
      </c>
      <c r="BL348" s="200"/>
      <c r="BM348" s="199">
        <f>IF(D348=C$171,'Other inputs'!$C$13/1000000,SUM(AW348:BA348))</f>
        <v>0</v>
      </c>
      <c r="BN348" s="200">
        <f>IF(B348=$B$171,$AT$171*('Other inputs'!$C$7/'Other inputs'!$C$6),SUM(BB348:BF348))</f>
        <v>3.4468692549776403</v>
      </c>
      <c r="BO348" s="188">
        <f t="shared" si="85"/>
        <v>3.4468692549776403</v>
      </c>
    </row>
    <row r="349" spans="2:67">
      <c r="B349" s="121" t="str">
        <f>'KI 2019-20'!B350</f>
        <v>E3720</v>
      </c>
      <c r="C349" s="160" t="str">
        <f t="shared" si="72"/>
        <v>E3720</v>
      </c>
      <c r="D349" s="160" t="str">
        <f t="shared" si="73"/>
        <v>E3720</v>
      </c>
      <c r="E349" t="str">
        <f>INDEX('KI 2019-20'!D$9:D$383,MATCH($B349,'KI 2019-20'!$B$9:$B$383,0))</f>
        <v>SCFIR</v>
      </c>
      <c r="F349">
        <f>INDEX('KI 2019-20'!E$9:E$383,MATCH($B349,'KI 2019-20'!$B$9:$B$383,0))</f>
        <v>0</v>
      </c>
      <c r="G349" s="119">
        <v>0</v>
      </c>
      <c r="H349" s="120" t="str">
        <f>INDEX('KI 2019-20'!F$9:F$383,MATCH($B349,'KI 2019-20'!$B$9:$B$383,0))</f>
        <v>Warwickshire</v>
      </c>
      <c r="I349" s="154">
        <f>_xlfn.IFNA(IF($B349=$B$382,0,INDEX('I.Supplementary 2019-20'!N$8:N$191,MATCH($B349,'I.Supplementary 2019-20'!$B$8:$B$191,0))),INDEX('KI 2019-20'!N$9:N$383,MATCH($B349,'KI 2019-20'!$B$9:$B$383,0)))</f>
        <v>0</v>
      </c>
      <c r="J349" s="153">
        <f>_xlfn.IFNA(IF($B349=$B$382,0,INDEX('I.Supplementary 2019-20'!O$8:O$191,MATCH($B349,'I.Supplementary 2019-20'!$B$8:$B$191,0))),INDEX('KI 2019-20'!O$9:O$383,MATCH($B349,'KI 2019-20'!$B$9:$B$383,0)))</f>
        <v>0</v>
      </c>
      <c r="K349" s="153">
        <f>_xlfn.IFNA(IF($B349=$B$382,0,INDEX('I.Supplementary 2019-20'!P$8:P$191,MATCH($B349,'I.Supplementary 2019-20'!$B$8:$B$191,0))),INDEX('KI 2019-20'!P$9:P$383,MATCH($B349,'KI 2019-20'!$B$9:$B$383,0)))</f>
        <v>0</v>
      </c>
      <c r="L349" s="153">
        <f>_xlfn.IFNA(IF($B349=$B$382,0,INDEX('I.Supplementary 2019-20'!Q$8:Q$191,MATCH($B349,'I.Supplementary 2019-20'!$B$8:$B$191,0))),INDEX('KI 2019-20'!Q$9:Q$383,MATCH($B349,'KI 2019-20'!$B$9:$B$383,0)))</f>
        <v>0</v>
      </c>
      <c r="M349" s="155">
        <f>_xlfn.IFNA(IF($B349=$B$382,0,INDEX('I.Supplementary 2019-20'!R$8:R$191,MATCH($B349,'I.Supplementary 2019-20'!$B$8:$B$191,0))),INDEX('KI 2019-20'!R$9:R$383,MATCH($B349,'KI 2019-20'!$B$9:$B$383,0)))</f>
        <v>0</v>
      </c>
      <c r="N349" s="153">
        <f>_xlfn.IFNA(IF($B349=$B$382,0,INDEX('I.Supplementary 2019-20'!S$8:S$191,MATCH($B349,'I.Supplementary 2019-20'!$B$8:$B$191,0))),INDEX('KI 2019-20'!S$9:S$383,MATCH($B349,'KI 2019-20'!$B$9:$B$383,0)))</f>
        <v>58.903101242039888</v>
      </c>
      <c r="O349" s="153">
        <f>_xlfn.IFNA(IF($B349=$B$382,0,INDEX('I.Supplementary 2019-20'!T$8:T$191,MATCH($B349,'I.Supplementary 2019-20'!$B$8:$B$191,0))),INDEX('KI 2019-20'!T$9:T$383,MATCH($B349,'KI 2019-20'!$B$9:$B$383,0)))</f>
        <v>0</v>
      </c>
      <c r="P349" s="153">
        <f>_xlfn.IFNA(IF($B349=$B$382,0,INDEX('I.Supplementary 2019-20'!U$8:U$191,MATCH($B349,'I.Supplementary 2019-20'!$B$8:$B$191,0))),INDEX('KI 2019-20'!U$9:U$383,MATCH($B349,'KI 2019-20'!$B$9:$B$383,0)))</f>
        <v>4.1653140311183519</v>
      </c>
      <c r="Q349" s="153">
        <f>_xlfn.IFNA(IF($B349=$B$382,0,INDEX('I.Supplementary 2019-20'!V$8:V$191,MATCH($B349,'I.Supplementary 2019-20'!$B$8:$B$191,0))),INDEX('KI 2019-20'!V$9:V$383,MATCH($B349,'KI 2019-20'!$B$9:$B$383,0)))</f>
        <v>0</v>
      </c>
      <c r="R349" s="155">
        <f>_xlfn.IFNA(IF($B349=$B$382,0,INDEX('I.Supplementary 2019-20'!W$8:W$191,MATCH($B349,'I.Supplementary 2019-20'!$B$8:$B$191,0))),INDEX('KI 2019-20'!W$9:W$383,MATCH($B349,'KI 2019-20'!$B$9:$B$383,0)))</f>
        <v>0</v>
      </c>
      <c r="S349" s="153">
        <f>_xlfn.IFNA(IF($B349=$B$382,0,INDEX('I.Supplementary 2019-20'!X$8:X$191,MATCH($B349,'I.Supplementary 2019-20'!$B$8:$B$191,0))),INDEX('KI 2019-20'!X$9:X$383,MATCH($B349,'KI 2019-20'!$B$9:$B$383,0)))</f>
        <v>58.903101242039888</v>
      </c>
      <c r="T349" s="153">
        <f>_xlfn.IFNA(IF($B349=$B$382,0,INDEX('I.Supplementary 2019-20'!Y$8:Y$191,MATCH($B349,'I.Supplementary 2019-20'!$B$8:$B$191,0))),INDEX('KI 2019-20'!Y$9:Y$383,MATCH($B349,'KI 2019-20'!$B$9:$B$383,0)))</f>
        <v>0</v>
      </c>
      <c r="U349" s="153">
        <f>_xlfn.IFNA(IF($B349=$B$382,0,INDEX('I.Supplementary 2019-20'!Z$8:Z$191,MATCH($B349,'I.Supplementary 2019-20'!$B$8:$B$191,0))),INDEX('KI 2019-20'!Z$9:Z$383,MATCH($B349,'KI 2019-20'!$B$9:$B$383,0)))</f>
        <v>4.1653140311183519</v>
      </c>
      <c r="V349" s="153">
        <f>_xlfn.IFNA(IF($B349=$B$382,0,INDEX('I.Supplementary 2019-20'!AA$8:AA$191,MATCH($B349,'I.Supplementary 2019-20'!$B$8:$B$191,0))),INDEX('KI 2019-20'!AA$9:AA$383,MATCH($B349,'KI 2019-20'!$B$9:$B$383,0)))</f>
        <v>0</v>
      </c>
      <c r="W349" s="155">
        <f>_xlfn.IFNA(IF($B349=$B$382,0,INDEX('I.Supplementary 2019-20'!AB$8:AB$191,MATCH($B349,'I.Supplementary 2019-20'!$B$8:$B$191,0))),INDEX('KI 2019-20'!AB$9:AB$383,MATCH($B349,'KI 2019-20'!$B$9:$B$383,0)))</f>
        <v>0</v>
      </c>
      <c r="Y349" s="154">
        <f>_xlfn.IFNA(IF($B349=$B$382,0,INDEX('I.Supplementary 2019-20'!$I$8:$I$191,MATCH($B349,'I.Supplementary 2019-20'!$B$8:$B$191,0))),INDEX('KI 2019-20'!$I$9:$I$383,MATCH($B349,'KI 2019-20'!$B$9:$B$383,0)))</f>
        <v>0</v>
      </c>
      <c r="Z349" s="153">
        <f>_xlfn.IFNA(IF($B349=$B$382,0,INDEX('I.Supplementary 2019-20'!$J$8:$J$191,MATCH($B349,'I.Supplementary 2019-20'!$B$8:$B$191,0))),INDEX('KI 2019-20'!$J$9:$J$383,MATCH($B349,'KI 2019-20'!$B$9:$B$383,0)))</f>
        <v>63.068415273158237</v>
      </c>
      <c r="AA349" s="155">
        <f>_xlfn.IFNA(IF($B349=$B$382,0,INDEX('I.Supplementary 2019-20'!$H$8:$H$191,MATCH($B349,'I.Supplementary 2019-20'!$B$8:$B$191,0))),INDEX('KI 2019-20'!$H$9:$H$383,MATCH($B349,'KI 2019-20'!$B$9:$B$383,0)))</f>
        <v>63.068415273158237</v>
      </c>
      <c r="AC349" s="156">
        <f>I349*('Other inputs'!$C$6/'Other inputs'!$C$5)</f>
        <v>0</v>
      </c>
      <c r="AD349" s="149">
        <f>IF(B349=$B$35,J349*('Other inputs'!$C$6/'Other inputs'!$C$5)-('Other inputs'!$C$18/1000000),J349*('Other inputs'!$C$6/'Other inputs'!$C$5))</f>
        <v>0</v>
      </c>
      <c r="AE349" s="149">
        <f>K349*('Other inputs'!$C$6/'Other inputs'!$C$5)</f>
        <v>0</v>
      </c>
      <c r="AF349" s="149">
        <f>L349*('Other inputs'!$C$6/'Other inputs'!$C$5)</f>
        <v>0</v>
      </c>
      <c r="AG349" s="188">
        <f>M349*('Other inputs'!$C$6/'Other inputs'!$C$5)</f>
        <v>0</v>
      </c>
      <c r="AH349" s="149">
        <f>N349*('Other inputs'!$C$6/'Other inputs'!$C$5)</f>
        <v>59.862825905861314</v>
      </c>
      <c r="AI349" s="149">
        <f>O349*('Other inputs'!$C$6/'Other inputs'!$C$5)</f>
        <v>0</v>
      </c>
      <c r="AJ349" s="149">
        <f>P349*('Other inputs'!$C$6/'Other inputs'!$C$5)</f>
        <v>4.2331806548432942</v>
      </c>
      <c r="AK349" s="149">
        <f>Q349*('Other inputs'!$C$6/'Other inputs'!$C$5)</f>
        <v>0</v>
      </c>
      <c r="AL349" s="188">
        <f>R349*('Other inputs'!$C$6/'Other inputs'!$C$5)</f>
        <v>0</v>
      </c>
      <c r="AM349" s="156">
        <f t="shared" si="74"/>
        <v>59.862825905861314</v>
      </c>
      <c r="AN349" s="149">
        <f t="shared" si="75"/>
        <v>0</v>
      </c>
      <c r="AO349" s="149">
        <f t="shared" si="76"/>
        <v>4.2331806548432942</v>
      </c>
      <c r="AP349" s="149">
        <f t="shared" si="77"/>
        <v>0</v>
      </c>
      <c r="AQ349" s="188">
        <f t="shared" si="78"/>
        <v>0</v>
      </c>
      <c r="AR349" s="149"/>
      <c r="AS349" s="156">
        <f>IF(D349=$C$171,'Other inputs'!$C$12/1000000,SUM(AC349:AG349))</f>
        <v>0</v>
      </c>
      <c r="AT349" s="200">
        <f>IF(D349=$C$171,$Z$171*('Other inputs'!$C$6/'Other inputs'!$C$5),SUM(AH349:AL349))</f>
        <v>64.096006560704609</v>
      </c>
      <c r="AU349" s="210">
        <f t="shared" si="79"/>
        <v>64.096006560704609</v>
      </c>
      <c r="AV349" s="214"/>
      <c r="AW349" s="199">
        <f>IF($G349=1,0,AC349*('Other inputs'!$F$6/'Other inputs'!$F$5))</f>
        <v>0</v>
      </c>
      <c r="AX349" s="200">
        <f>IF($G349=1,0,AD349*('Other inputs'!$F$6/'Other inputs'!$F$5))</f>
        <v>0</v>
      </c>
      <c r="AY349" s="200">
        <f>IF($G349=1,0,AE349*('Other inputs'!$F$6/'Other inputs'!$F$5))</f>
        <v>0</v>
      </c>
      <c r="AZ349" s="200">
        <f>IF($G349=1,0,AF349*('Other inputs'!$F$6/'Other inputs'!$F$5))</f>
        <v>0</v>
      </c>
      <c r="BA349" s="200">
        <f>IF($G349=1,0,AG349*('Other inputs'!$F$6/'Other inputs'!$F$5))</f>
        <v>0</v>
      </c>
      <c r="BB349" s="199">
        <f>IF($G349=1,0,AH349*('Other inputs'!$C$7/'Other inputs'!$C$6))</f>
        <v>59.862825905861314</v>
      </c>
      <c r="BC349" s="200">
        <f>IF($G349=1,0,AI349*('Other inputs'!$C$7/'Other inputs'!$C$6))</f>
        <v>0</v>
      </c>
      <c r="BD349" s="200">
        <f>IF($G349=1,0,AJ349*('Other inputs'!$C$7/'Other inputs'!$C$6))</f>
        <v>4.2331806548432942</v>
      </c>
      <c r="BE349" s="200">
        <f>IF($G349=1,0,AK349*('Other inputs'!$C$7/'Other inputs'!$C$6))</f>
        <v>0</v>
      </c>
      <c r="BF349" s="200">
        <f>IF($G349=1,0,AL349*('Other inputs'!$C$7/'Other inputs'!$C$6))</f>
        <v>0</v>
      </c>
      <c r="BG349" s="199">
        <f t="shared" si="80"/>
        <v>59.862825905861314</v>
      </c>
      <c r="BH349" s="200">
        <f t="shared" si="81"/>
        <v>0</v>
      </c>
      <c r="BI349" s="200">
        <f t="shared" si="82"/>
        <v>4.2331806548432942</v>
      </c>
      <c r="BJ349" s="200">
        <f t="shared" si="83"/>
        <v>0</v>
      </c>
      <c r="BK349" s="210">
        <f t="shared" si="84"/>
        <v>0</v>
      </c>
      <c r="BL349" s="200"/>
      <c r="BM349" s="199">
        <f>IF(D349=C$171,'Other inputs'!$C$13/1000000,SUM(AW349:BA349))</f>
        <v>0</v>
      </c>
      <c r="BN349" s="200">
        <f>IF(B349=$B$171,$AT$171*('Other inputs'!$C$7/'Other inputs'!$C$6),SUM(BB349:BF349))</f>
        <v>64.096006560704609</v>
      </c>
      <c r="BO349" s="188">
        <f t="shared" si="85"/>
        <v>64.096006560704609</v>
      </c>
    </row>
    <row r="350" spans="2:67">
      <c r="B350" s="121" t="str">
        <f>'KI 2019-20'!B351</f>
        <v>E1939</v>
      </c>
      <c r="C350" s="160" t="str">
        <f t="shared" si="72"/>
        <v>E1939</v>
      </c>
      <c r="D350" s="160" t="str">
        <f t="shared" si="73"/>
        <v>E1939</v>
      </c>
      <c r="E350" t="str">
        <f>INDEX('KI 2019-20'!D$9:D$383,MATCH($B350,'KI 2019-20'!$B$9:$B$383,0))</f>
        <v>SD</v>
      </c>
      <c r="F350" t="str">
        <f>INDEX('KI 2019-20'!E$9:E$383,MATCH($B350,'KI 2019-20'!$B$9:$B$383,0))</f>
        <v>P1905</v>
      </c>
      <c r="G350" s="119">
        <v>0</v>
      </c>
      <c r="H350" s="120" t="str">
        <f>INDEX('KI 2019-20'!F$9:F$383,MATCH($B350,'KI 2019-20'!$B$9:$B$383,0))</f>
        <v>Watford</v>
      </c>
      <c r="I350" s="154">
        <f>_xlfn.IFNA(IF($B350=$B$382,0,INDEX('I.Supplementary 2019-20'!N$8:N$191,MATCH($B350,'I.Supplementary 2019-20'!$B$8:$B$191,0))),INDEX('KI 2019-20'!N$9:N$383,MATCH($B350,'KI 2019-20'!$B$9:$B$383,0)))</f>
        <v>0</v>
      </c>
      <c r="J350" s="153">
        <f>_xlfn.IFNA(IF($B350=$B$382,0,INDEX('I.Supplementary 2019-20'!O$8:O$191,MATCH($B350,'I.Supplementary 2019-20'!$B$8:$B$191,0))),INDEX('KI 2019-20'!O$9:O$383,MATCH($B350,'KI 2019-20'!$B$9:$B$383,0)))</f>
        <v>0</v>
      </c>
      <c r="K350" s="153">
        <f>_xlfn.IFNA(IF($B350=$B$382,0,INDEX('I.Supplementary 2019-20'!P$8:P$191,MATCH($B350,'I.Supplementary 2019-20'!$B$8:$B$191,0))),INDEX('KI 2019-20'!P$9:P$383,MATCH($B350,'KI 2019-20'!$B$9:$B$383,0)))</f>
        <v>0</v>
      </c>
      <c r="L350" s="153">
        <f>_xlfn.IFNA(IF($B350=$B$382,0,INDEX('I.Supplementary 2019-20'!Q$8:Q$191,MATCH($B350,'I.Supplementary 2019-20'!$B$8:$B$191,0))),INDEX('KI 2019-20'!Q$9:Q$383,MATCH($B350,'KI 2019-20'!$B$9:$B$383,0)))</f>
        <v>0</v>
      </c>
      <c r="M350" s="155">
        <f>_xlfn.IFNA(IF($B350=$B$382,0,INDEX('I.Supplementary 2019-20'!R$8:R$191,MATCH($B350,'I.Supplementary 2019-20'!$B$8:$B$191,0))),INDEX('KI 2019-20'!R$9:R$383,MATCH($B350,'KI 2019-20'!$B$9:$B$383,0)))</f>
        <v>0</v>
      </c>
      <c r="N350" s="153">
        <f>_xlfn.IFNA(IF($B350=$B$382,0,INDEX('I.Supplementary 2019-20'!S$8:S$191,MATCH($B350,'I.Supplementary 2019-20'!$B$8:$B$191,0))),INDEX('KI 2019-20'!S$9:S$383,MATCH($B350,'KI 2019-20'!$B$9:$B$383,0)))</f>
        <v>0</v>
      </c>
      <c r="O350" s="153">
        <f>_xlfn.IFNA(IF($B350=$B$382,0,INDEX('I.Supplementary 2019-20'!T$8:T$191,MATCH($B350,'I.Supplementary 2019-20'!$B$8:$B$191,0))),INDEX('KI 2019-20'!T$9:T$383,MATCH($B350,'KI 2019-20'!$B$9:$B$383,0)))</f>
        <v>2.7936072731762756</v>
      </c>
      <c r="P350" s="153">
        <f>_xlfn.IFNA(IF($B350=$B$382,0,INDEX('I.Supplementary 2019-20'!U$8:U$191,MATCH($B350,'I.Supplementary 2019-20'!$B$8:$B$191,0))),INDEX('KI 2019-20'!U$9:U$383,MATCH($B350,'KI 2019-20'!$B$9:$B$383,0)))</f>
        <v>0</v>
      </c>
      <c r="Q350" s="153">
        <f>_xlfn.IFNA(IF($B350=$B$382,0,INDEX('I.Supplementary 2019-20'!V$8:V$191,MATCH($B350,'I.Supplementary 2019-20'!$B$8:$B$191,0))),INDEX('KI 2019-20'!V$9:V$383,MATCH($B350,'KI 2019-20'!$B$9:$B$383,0)))</f>
        <v>0</v>
      </c>
      <c r="R350" s="155">
        <f>_xlfn.IFNA(IF($B350=$B$382,0,INDEX('I.Supplementary 2019-20'!W$8:W$191,MATCH($B350,'I.Supplementary 2019-20'!$B$8:$B$191,0))),INDEX('KI 2019-20'!W$9:W$383,MATCH($B350,'KI 2019-20'!$B$9:$B$383,0)))</f>
        <v>0</v>
      </c>
      <c r="S350" s="153">
        <f>_xlfn.IFNA(IF($B350=$B$382,0,INDEX('I.Supplementary 2019-20'!X$8:X$191,MATCH($B350,'I.Supplementary 2019-20'!$B$8:$B$191,0))),INDEX('KI 2019-20'!X$9:X$383,MATCH($B350,'KI 2019-20'!$B$9:$B$383,0)))</f>
        <v>0</v>
      </c>
      <c r="T350" s="153">
        <f>_xlfn.IFNA(IF($B350=$B$382,0,INDEX('I.Supplementary 2019-20'!Y$8:Y$191,MATCH($B350,'I.Supplementary 2019-20'!$B$8:$B$191,0))),INDEX('KI 2019-20'!Y$9:Y$383,MATCH($B350,'KI 2019-20'!$B$9:$B$383,0)))</f>
        <v>2.7936072731762756</v>
      </c>
      <c r="U350" s="153">
        <f>_xlfn.IFNA(IF($B350=$B$382,0,INDEX('I.Supplementary 2019-20'!Z$8:Z$191,MATCH($B350,'I.Supplementary 2019-20'!$B$8:$B$191,0))),INDEX('KI 2019-20'!Z$9:Z$383,MATCH($B350,'KI 2019-20'!$B$9:$B$383,0)))</f>
        <v>0</v>
      </c>
      <c r="V350" s="153">
        <f>_xlfn.IFNA(IF($B350=$B$382,0,INDEX('I.Supplementary 2019-20'!AA$8:AA$191,MATCH($B350,'I.Supplementary 2019-20'!$B$8:$B$191,0))),INDEX('KI 2019-20'!AA$9:AA$383,MATCH($B350,'KI 2019-20'!$B$9:$B$383,0)))</f>
        <v>0</v>
      </c>
      <c r="W350" s="155">
        <f>_xlfn.IFNA(IF($B350=$B$382,0,INDEX('I.Supplementary 2019-20'!AB$8:AB$191,MATCH($B350,'I.Supplementary 2019-20'!$B$8:$B$191,0))),INDEX('KI 2019-20'!AB$9:AB$383,MATCH($B350,'KI 2019-20'!$B$9:$B$383,0)))</f>
        <v>0</v>
      </c>
      <c r="Y350" s="154">
        <f>_xlfn.IFNA(IF($B350=$B$382,0,INDEX('I.Supplementary 2019-20'!$I$8:$I$191,MATCH($B350,'I.Supplementary 2019-20'!$B$8:$B$191,0))),INDEX('KI 2019-20'!$I$9:$I$383,MATCH($B350,'KI 2019-20'!$B$9:$B$383,0)))</f>
        <v>0</v>
      </c>
      <c r="Z350" s="153">
        <f>_xlfn.IFNA(IF($B350=$B$382,0,INDEX('I.Supplementary 2019-20'!$J$8:$J$191,MATCH($B350,'I.Supplementary 2019-20'!$B$8:$B$191,0))),INDEX('KI 2019-20'!$J$9:$J$383,MATCH($B350,'KI 2019-20'!$B$9:$B$383,0)))</f>
        <v>2.7936072731762756</v>
      </c>
      <c r="AA350" s="155">
        <f>_xlfn.IFNA(IF($B350=$B$382,0,INDEX('I.Supplementary 2019-20'!$H$8:$H$191,MATCH($B350,'I.Supplementary 2019-20'!$B$8:$B$191,0))),INDEX('KI 2019-20'!$H$9:$H$383,MATCH($B350,'KI 2019-20'!$B$9:$B$383,0)))</f>
        <v>2.7936072731762756</v>
      </c>
      <c r="AC350" s="156">
        <f>I350*('Other inputs'!$C$6/'Other inputs'!$C$5)</f>
        <v>0</v>
      </c>
      <c r="AD350" s="149">
        <f>IF(B350=$B$35,J350*('Other inputs'!$C$6/'Other inputs'!$C$5)-('Other inputs'!$C$18/1000000),J350*('Other inputs'!$C$6/'Other inputs'!$C$5))</f>
        <v>0</v>
      </c>
      <c r="AE350" s="149">
        <f>K350*('Other inputs'!$C$6/'Other inputs'!$C$5)</f>
        <v>0</v>
      </c>
      <c r="AF350" s="149">
        <f>L350*('Other inputs'!$C$6/'Other inputs'!$C$5)</f>
        <v>0</v>
      </c>
      <c r="AG350" s="188">
        <f>M350*('Other inputs'!$C$6/'Other inputs'!$C$5)</f>
        <v>0</v>
      </c>
      <c r="AH350" s="149">
        <f>N350*('Other inputs'!$C$6/'Other inputs'!$C$5)</f>
        <v>0</v>
      </c>
      <c r="AI350" s="149">
        <f>O350*('Other inputs'!$C$6/'Other inputs'!$C$5)</f>
        <v>2.8391242959571517</v>
      </c>
      <c r="AJ350" s="149">
        <f>P350*('Other inputs'!$C$6/'Other inputs'!$C$5)</f>
        <v>0</v>
      </c>
      <c r="AK350" s="149">
        <f>Q350*('Other inputs'!$C$6/'Other inputs'!$C$5)</f>
        <v>0</v>
      </c>
      <c r="AL350" s="188">
        <f>R350*('Other inputs'!$C$6/'Other inputs'!$C$5)</f>
        <v>0</v>
      </c>
      <c r="AM350" s="156">
        <f t="shared" si="74"/>
        <v>0</v>
      </c>
      <c r="AN350" s="149">
        <f t="shared" si="75"/>
        <v>2.8391242959571517</v>
      </c>
      <c r="AO350" s="149">
        <f t="shared" si="76"/>
        <v>0</v>
      </c>
      <c r="AP350" s="149">
        <f t="shared" si="77"/>
        <v>0</v>
      </c>
      <c r="AQ350" s="188">
        <f t="shared" si="78"/>
        <v>0</v>
      </c>
      <c r="AR350" s="149"/>
      <c r="AS350" s="156">
        <f>IF(D350=$C$171,'Other inputs'!$C$12/1000000,SUM(AC350:AG350))</f>
        <v>0</v>
      </c>
      <c r="AT350" s="200">
        <f>IF(D350=$C$171,$Z$171*('Other inputs'!$C$6/'Other inputs'!$C$5),SUM(AH350:AL350))</f>
        <v>2.8391242959571517</v>
      </c>
      <c r="AU350" s="210">
        <f t="shared" si="79"/>
        <v>2.8391242959571517</v>
      </c>
      <c r="AV350" s="214"/>
      <c r="AW350" s="199">
        <f>IF($G350=1,0,AC350*('Other inputs'!$F$6/'Other inputs'!$F$5))</f>
        <v>0</v>
      </c>
      <c r="AX350" s="200">
        <f>IF($G350=1,0,AD350*('Other inputs'!$F$6/'Other inputs'!$F$5))</f>
        <v>0</v>
      </c>
      <c r="AY350" s="200">
        <f>IF($G350=1,0,AE350*('Other inputs'!$F$6/'Other inputs'!$F$5))</f>
        <v>0</v>
      </c>
      <c r="AZ350" s="200">
        <f>IF($G350=1,0,AF350*('Other inputs'!$F$6/'Other inputs'!$F$5))</f>
        <v>0</v>
      </c>
      <c r="BA350" s="200">
        <f>IF($G350=1,0,AG350*('Other inputs'!$F$6/'Other inputs'!$F$5))</f>
        <v>0</v>
      </c>
      <c r="BB350" s="199">
        <f>IF($G350=1,0,AH350*('Other inputs'!$C$7/'Other inputs'!$C$6))</f>
        <v>0</v>
      </c>
      <c r="BC350" s="200">
        <f>IF($G350=1,0,AI350*('Other inputs'!$C$7/'Other inputs'!$C$6))</f>
        <v>2.8391242959571517</v>
      </c>
      <c r="BD350" s="200">
        <f>IF($G350=1,0,AJ350*('Other inputs'!$C$7/'Other inputs'!$C$6))</f>
        <v>0</v>
      </c>
      <c r="BE350" s="200">
        <f>IF($G350=1,0,AK350*('Other inputs'!$C$7/'Other inputs'!$C$6))</f>
        <v>0</v>
      </c>
      <c r="BF350" s="200">
        <f>IF($G350=1,0,AL350*('Other inputs'!$C$7/'Other inputs'!$C$6))</f>
        <v>0</v>
      </c>
      <c r="BG350" s="199">
        <f t="shared" si="80"/>
        <v>0</v>
      </c>
      <c r="BH350" s="200">
        <f t="shared" si="81"/>
        <v>2.8391242959571517</v>
      </c>
      <c r="BI350" s="200">
        <f t="shared" si="82"/>
        <v>0</v>
      </c>
      <c r="BJ350" s="200">
        <f t="shared" si="83"/>
        <v>0</v>
      </c>
      <c r="BK350" s="210">
        <f t="shared" si="84"/>
        <v>0</v>
      </c>
      <c r="BL350" s="200"/>
      <c r="BM350" s="199">
        <f>IF(D350=C$171,'Other inputs'!$C$13/1000000,SUM(AW350:BA350))</f>
        <v>0</v>
      </c>
      <c r="BN350" s="200">
        <f>IF(B350=$B$171,$AT$171*('Other inputs'!$C$7/'Other inputs'!$C$6),SUM(BB350:BF350))</f>
        <v>2.8391242959571517</v>
      </c>
      <c r="BO350" s="188">
        <f t="shared" si="85"/>
        <v>2.8391242959571517</v>
      </c>
    </row>
    <row r="351" spans="2:67">
      <c r="B351" s="121" t="str">
        <f>'KI 2019-20'!B352</f>
        <v>E3640</v>
      </c>
      <c r="C351" s="160" t="str">
        <f t="shared" si="72"/>
        <v>E3640</v>
      </c>
      <c r="D351" s="160" t="str">
        <f t="shared" si="73"/>
        <v>E3640</v>
      </c>
      <c r="E351" t="str">
        <f>INDEX('KI 2019-20'!D$9:D$383,MATCH($B351,'KI 2019-20'!$B$9:$B$383,0))</f>
        <v>SD</v>
      </c>
      <c r="F351">
        <f>INDEX('KI 2019-20'!E$9:E$383,MATCH($B351,'KI 2019-20'!$B$9:$B$383,0))</f>
        <v>0</v>
      </c>
      <c r="G351" s="119">
        <v>0</v>
      </c>
      <c r="H351" s="120" t="str">
        <f>INDEX('KI 2019-20'!F$9:F$383,MATCH($B351,'KI 2019-20'!$B$9:$B$383,0))</f>
        <v>Waverley</v>
      </c>
      <c r="I351" s="154">
        <f>_xlfn.IFNA(IF($B351=$B$382,0,INDEX('I.Supplementary 2019-20'!N$8:N$191,MATCH($B351,'I.Supplementary 2019-20'!$B$8:$B$191,0))),INDEX('KI 2019-20'!N$9:N$383,MATCH($B351,'KI 2019-20'!$B$9:$B$383,0)))</f>
        <v>0</v>
      </c>
      <c r="J351" s="153">
        <f>_xlfn.IFNA(IF($B351=$B$382,0,INDEX('I.Supplementary 2019-20'!O$8:O$191,MATCH($B351,'I.Supplementary 2019-20'!$B$8:$B$191,0))),INDEX('KI 2019-20'!O$9:O$383,MATCH($B351,'KI 2019-20'!$B$9:$B$383,0)))</f>
        <v>0</v>
      </c>
      <c r="K351" s="153">
        <f>_xlfn.IFNA(IF($B351=$B$382,0,INDEX('I.Supplementary 2019-20'!P$8:P$191,MATCH($B351,'I.Supplementary 2019-20'!$B$8:$B$191,0))),INDEX('KI 2019-20'!P$9:P$383,MATCH($B351,'KI 2019-20'!$B$9:$B$383,0)))</f>
        <v>0</v>
      </c>
      <c r="L351" s="153">
        <f>_xlfn.IFNA(IF($B351=$B$382,0,INDEX('I.Supplementary 2019-20'!Q$8:Q$191,MATCH($B351,'I.Supplementary 2019-20'!$B$8:$B$191,0))),INDEX('KI 2019-20'!Q$9:Q$383,MATCH($B351,'KI 2019-20'!$B$9:$B$383,0)))</f>
        <v>0</v>
      </c>
      <c r="M351" s="155">
        <f>_xlfn.IFNA(IF($B351=$B$382,0,INDEX('I.Supplementary 2019-20'!R$8:R$191,MATCH($B351,'I.Supplementary 2019-20'!$B$8:$B$191,0))),INDEX('KI 2019-20'!R$9:R$383,MATCH($B351,'KI 2019-20'!$B$9:$B$383,0)))</f>
        <v>0</v>
      </c>
      <c r="N351" s="153">
        <f>_xlfn.IFNA(IF($B351=$B$382,0,INDEX('I.Supplementary 2019-20'!S$8:S$191,MATCH($B351,'I.Supplementary 2019-20'!$B$8:$B$191,0))),INDEX('KI 2019-20'!S$9:S$383,MATCH($B351,'KI 2019-20'!$B$9:$B$383,0)))</f>
        <v>0</v>
      </c>
      <c r="O351" s="153">
        <f>_xlfn.IFNA(IF($B351=$B$382,0,INDEX('I.Supplementary 2019-20'!T$8:T$191,MATCH($B351,'I.Supplementary 2019-20'!$B$8:$B$191,0))),INDEX('KI 2019-20'!T$9:T$383,MATCH($B351,'KI 2019-20'!$B$9:$B$383,0)))</f>
        <v>1.9705375876879838</v>
      </c>
      <c r="P351" s="153">
        <f>_xlfn.IFNA(IF($B351=$B$382,0,INDEX('I.Supplementary 2019-20'!U$8:U$191,MATCH($B351,'I.Supplementary 2019-20'!$B$8:$B$191,0))),INDEX('KI 2019-20'!U$9:U$383,MATCH($B351,'KI 2019-20'!$B$9:$B$383,0)))</f>
        <v>0</v>
      </c>
      <c r="Q351" s="153">
        <f>_xlfn.IFNA(IF($B351=$B$382,0,INDEX('I.Supplementary 2019-20'!V$8:V$191,MATCH($B351,'I.Supplementary 2019-20'!$B$8:$B$191,0))),INDEX('KI 2019-20'!V$9:V$383,MATCH($B351,'KI 2019-20'!$B$9:$B$383,0)))</f>
        <v>0</v>
      </c>
      <c r="R351" s="155">
        <f>_xlfn.IFNA(IF($B351=$B$382,0,INDEX('I.Supplementary 2019-20'!W$8:W$191,MATCH($B351,'I.Supplementary 2019-20'!$B$8:$B$191,0))),INDEX('KI 2019-20'!W$9:W$383,MATCH($B351,'KI 2019-20'!$B$9:$B$383,0)))</f>
        <v>0</v>
      </c>
      <c r="S351" s="153">
        <f>_xlfn.IFNA(IF($B351=$B$382,0,INDEX('I.Supplementary 2019-20'!X$8:X$191,MATCH($B351,'I.Supplementary 2019-20'!$B$8:$B$191,0))),INDEX('KI 2019-20'!X$9:X$383,MATCH($B351,'KI 2019-20'!$B$9:$B$383,0)))</f>
        <v>0</v>
      </c>
      <c r="T351" s="153">
        <f>_xlfn.IFNA(IF($B351=$B$382,0,INDEX('I.Supplementary 2019-20'!Y$8:Y$191,MATCH($B351,'I.Supplementary 2019-20'!$B$8:$B$191,0))),INDEX('KI 2019-20'!Y$9:Y$383,MATCH($B351,'KI 2019-20'!$B$9:$B$383,0)))</f>
        <v>1.9705375876879838</v>
      </c>
      <c r="U351" s="153">
        <f>_xlfn.IFNA(IF($B351=$B$382,0,INDEX('I.Supplementary 2019-20'!Z$8:Z$191,MATCH($B351,'I.Supplementary 2019-20'!$B$8:$B$191,0))),INDEX('KI 2019-20'!Z$9:Z$383,MATCH($B351,'KI 2019-20'!$B$9:$B$383,0)))</f>
        <v>0</v>
      </c>
      <c r="V351" s="153">
        <f>_xlfn.IFNA(IF($B351=$B$382,0,INDEX('I.Supplementary 2019-20'!AA$8:AA$191,MATCH($B351,'I.Supplementary 2019-20'!$B$8:$B$191,0))),INDEX('KI 2019-20'!AA$9:AA$383,MATCH($B351,'KI 2019-20'!$B$9:$B$383,0)))</f>
        <v>0</v>
      </c>
      <c r="W351" s="155">
        <f>_xlfn.IFNA(IF($B351=$B$382,0,INDEX('I.Supplementary 2019-20'!AB$8:AB$191,MATCH($B351,'I.Supplementary 2019-20'!$B$8:$B$191,0))),INDEX('KI 2019-20'!AB$9:AB$383,MATCH($B351,'KI 2019-20'!$B$9:$B$383,0)))</f>
        <v>0</v>
      </c>
      <c r="Y351" s="154">
        <f>_xlfn.IFNA(IF($B351=$B$382,0,INDEX('I.Supplementary 2019-20'!$I$8:$I$191,MATCH($B351,'I.Supplementary 2019-20'!$B$8:$B$191,0))),INDEX('KI 2019-20'!$I$9:$I$383,MATCH($B351,'KI 2019-20'!$B$9:$B$383,0)))</f>
        <v>0</v>
      </c>
      <c r="Z351" s="153">
        <f>_xlfn.IFNA(IF($B351=$B$382,0,INDEX('I.Supplementary 2019-20'!$J$8:$J$191,MATCH($B351,'I.Supplementary 2019-20'!$B$8:$B$191,0))),INDEX('KI 2019-20'!$J$9:$J$383,MATCH($B351,'KI 2019-20'!$B$9:$B$383,0)))</f>
        <v>1.9705375876879838</v>
      </c>
      <c r="AA351" s="155">
        <f>_xlfn.IFNA(IF($B351=$B$382,0,INDEX('I.Supplementary 2019-20'!$H$8:$H$191,MATCH($B351,'I.Supplementary 2019-20'!$B$8:$B$191,0))),INDEX('KI 2019-20'!$H$9:$H$383,MATCH($B351,'KI 2019-20'!$B$9:$B$383,0)))</f>
        <v>1.9705375876879838</v>
      </c>
      <c r="AC351" s="156">
        <f>I351*('Other inputs'!$C$6/'Other inputs'!$C$5)</f>
        <v>0</v>
      </c>
      <c r="AD351" s="149">
        <f>IF(B351=$B$35,J351*('Other inputs'!$C$6/'Other inputs'!$C$5)-('Other inputs'!$C$18/1000000),J351*('Other inputs'!$C$6/'Other inputs'!$C$5))</f>
        <v>0</v>
      </c>
      <c r="AE351" s="149">
        <f>K351*('Other inputs'!$C$6/'Other inputs'!$C$5)</f>
        <v>0</v>
      </c>
      <c r="AF351" s="149">
        <f>L351*('Other inputs'!$C$6/'Other inputs'!$C$5)</f>
        <v>0</v>
      </c>
      <c r="AG351" s="188">
        <f>M351*('Other inputs'!$C$6/'Other inputs'!$C$5)</f>
        <v>0</v>
      </c>
      <c r="AH351" s="149">
        <f>N351*('Other inputs'!$C$6/'Other inputs'!$C$5)</f>
        <v>0</v>
      </c>
      <c r="AI351" s="149">
        <f>O351*('Other inputs'!$C$6/'Other inputs'!$C$5)</f>
        <v>2.0026441064283178</v>
      </c>
      <c r="AJ351" s="149">
        <f>P351*('Other inputs'!$C$6/'Other inputs'!$C$5)</f>
        <v>0</v>
      </c>
      <c r="AK351" s="149">
        <f>Q351*('Other inputs'!$C$6/'Other inputs'!$C$5)</f>
        <v>0</v>
      </c>
      <c r="AL351" s="188">
        <f>R351*('Other inputs'!$C$6/'Other inputs'!$C$5)</f>
        <v>0</v>
      </c>
      <c r="AM351" s="156">
        <f t="shared" si="74"/>
        <v>0</v>
      </c>
      <c r="AN351" s="149">
        <f t="shared" si="75"/>
        <v>2.0026441064283178</v>
      </c>
      <c r="AO351" s="149">
        <f t="shared" si="76"/>
        <v>0</v>
      </c>
      <c r="AP351" s="149">
        <f t="shared" si="77"/>
        <v>0</v>
      </c>
      <c r="AQ351" s="188">
        <f t="shared" si="78"/>
        <v>0</v>
      </c>
      <c r="AR351" s="149"/>
      <c r="AS351" s="156">
        <f>IF(D351=$C$171,'Other inputs'!$C$12/1000000,SUM(AC351:AG351))</f>
        <v>0</v>
      </c>
      <c r="AT351" s="200">
        <f>IF(D351=$C$171,$Z$171*('Other inputs'!$C$6/'Other inputs'!$C$5),SUM(AH351:AL351))</f>
        <v>2.0026441064283178</v>
      </c>
      <c r="AU351" s="210">
        <f t="shared" si="79"/>
        <v>2.0026441064283178</v>
      </c>
      <c r="AV351" s="214"/>
      <c r="AW351" s="199">
        <f>IF($G351=1,0,AC351*('Other inputs'!$F$6/'Other inputs'!$F$5))</f>
        <v>0</v>
      </c>
      <c r="AX351" s="200">
        <f>IF($G351=1,0,AD351*('Other inputs'!$F$6/'Other inputs'!$F$5))</f>
        <v>0</v>
      </c>
      <c r="AY351" s="200">
        <f>IF($G351=1,0,AE351*('Other inputs'!$F$6/'Other inputs'!$F$5))</f>
        <v>0</v>
      </c>
      <c r="AZ351" s="200">
        <f>IF($G351=1,0,AF351*('Other inputs'!$F$6/'Other inputs'!$F$5))</f>
        <v>0</v>
      </c>
      <c r="BA351" s="200">
        <f>IF($G351=1,0,AG351*('Other inputs'!$F$6/'Other inputs'!$F$5))</f>
        <v>0</v>
      </c>
      <c r="BB351" s="199">
        <f>IF($G351=1,0,AH351*('Other inputs'!$C$7/'Other inputs'!$C$6))</f>
        <v>0</v>
      </c>
      <c r="BC351" s="200">
        <f>IF($G351=1,0,AI351*('Other inputs'!$C$7/'Other inputs'!$C$6))</f>
        <v>2.0026441064283178</v>
      </c>
      <c r="BD351" s="200">
        <f>IF($G351=1,0,AJ351*('Other inputs'!$C$7/'Other inputs'!$C$6))</f>
        <v>0</v>
      </c>
      <c r="BE351" s="200">
        <f>IF($G351=1,0,AK351*('Other inputs'!$C$7/'Other inputs'!$C$6))</f>
        <v>0</v>
      </c>
      <c r="BF351" s="200">
        <f>IF($G351=1,0,AL351*('Other inputs'!$C$7/'Other inputs'!$C$6))</f>
        <v>0</v>
      </c>
      <c r="BG351" s="199">
        <f t="shared" si="80"/>
        <v>0</v>
      </c>
      <c r="BH351" s="200">
        <f t="shared" si="81"/>
        <v>2.0026441064283178</v>
      </c>
      <c r="BI351" s="200">
        <f t="shared" si="82"/>
        <v>0</v>
      </c>
      <c r="BJ351" s="200">
        <f t="shared" si="83"/>
        <v>0</v>
      </c>
      <c r="BK351" s="210">
        <f t="shared" si="84"/>
        <v>0</v>
      </c>
      <c r="BL351" s="200"/>
      <c r="BM351" s="199">
        <f>IF(D351=C$171,'Other inputs'!$C$13/1000000,SUM(AW351:BA351))</f>
        <v>0</v>
      </c>
      <c r="BN351" s="200">
        <f>IF(B351=$B$171,$AT$171*('Other inputs'!$C$7/'Other inputs'!$C$6),SUM(BB351:BF351))</f>
        <v>2.0026441064283178</v>
      </c>
      <c r="BO351" s="188">
        <f t="shared" si="85"/>
        <v>2.0026441064283178</v>
      </c>
    </row>
    <row r="352" spans="2:67">
      <c r="B352" s="121" t="str">
        <f>'KI 2019-20'!B353</f>
        <v>E1437</v>
      </c>
      <c r="C352" s="160" t="str">
        <f t="shared" si="72"/>
        <v>E1437</v>
      </c>
      <c r="D352" s="160" t="str">
        <f t="shared" si="73"/>
        <v>E1437</v>
      </c>
      <c r="E352" t="str">
        <f>INDEX('KI 2019-20'!D$9:D$383,MATCH($B352,'KI 2019-20'!$B$9:$B$383,0))</f>
        <v>SD</v>
      </c>
      <c r="F352" t="str">
        <f>INDEX('KI 2019-20'!E$9:E$383,MATCH($B352,'KI 2019-20'!$B$9:$B$383,0))</f>
        <v>P1914</v>
      </c>
      <c r="G352" s="119">
        <v>0</v>
      </c>
      <c r="H352" s="120" t="str">
        <f>INDEX('KI 2019-20'!F$9:F$383,MATCH($B352,'KI 2019-20'!$B$9:$B$383,0))</f>
        <v>Wealden</v>
      </c>
      <c r="I352" s="154">
        <f>_xlfn.IFNA(IF($B352=$B$382,0,INDEX('I.Supplementary 2019-20'!N$8:N$191,MATCH($B352,'I.Supplementary 2019-20'!$B$8:$B$191,0))),INDEX('KI 2019-20'!N$9:N$383,MATCH($B352,'KI 2019-20'!$B$9:$B$383,0)))</f>
        <v>0</v>
      </c>
      <c r="J352" s="153">
        <f>_xlfn.IFNA(IF($B352=$B$382,0,INDEX('I.Supplementary 2019-20'!O$8:O$191,MATCH($B352,'I.Supplementary 2019-20'!$B$8:$B$191,0))),INDEX('KI 2019-20'!O$9:O$383,MATCH($B352,'KI 2019-20'!$B$9:$B$383,0)))</f>
        <v>0</v>
      </c>
      <c r="K352" s="153">
        <f>_xlfn.IFNA(IF($B352=$B$382,0,INDEX('I.Supplementary 2019-20'!P$8:P$191,MATCH($B352,'I.Supplementary 2019-20'!$B$8:$B$191,0))),INDEX('KI 2019-20'!P$9:P$383,MATCH($B352,'KI 2019-20'!$B$9:$B$383,0)))</f>
        <v>0</v>
      </c>
      <c r="L352" s="153">
        <f>_xlfn.IFNA(IF($B352=$B$382,0,INDEX('I.Supplementary 2019-20'!Q$8:Q$191,MATCH($B352,'I.Supplementary 2019-20'!$B$8:$B$191,0))),INDEX('KI 2019-20'!Q$9:Q$383,MATCH($B352,'KI 2019-20'!$B$9:$B$383,0)))</f>
        <v>0</v>
      </c>
      <c r="M352" s="155">
        <f>_xlfn.IFNA(IF($B352=$B$382,0,INDEX('I.Supplementary 2019-20'!R$8:R$191,MATCH($B352,'I.Supplementary 2019-20'!$B$8:$B$191,0))),INDEX('KI 2019-20'!R$9:R$383,MATCH($B352,'KI 2019-20'!$B$9:$B$383,0)))</f>
        <v>0</v>
      </c>
      <c r="N352" s="153">
        <f>_xlfn.IFNA(IF($B352=$B$382,0,INDEX('I.Supplementary 2019-20'!S$8:S$191,MATCH($B352,'I.Supplementary 2019-20'!$B$8:$B$191,0))),INDEX('KI 2019-20'!S$9:S$383,MATCH($B352,'KI 2019-20'!$B$9:$B$383,0)))</f>
        <v>0</v>
      </c>
      <c r="O352" s="153">
        <f>_xlfn.IFNA(IF($B352=$B$382,0,INDEX('I.Supplementary 2019-20'!T$8:T$191,MATCH($B352,'I.Supplementary 2019-20'!$B$8:$B$191,0))),INDEX('KI 2019-20'!T$9:T$383,MATCH($B352,'KI 2019-20'!$B$9:$B$383,0)))</f>
        <v>2.9055339784880343</v>
      </c>
      <c r="P352" s="153">
        <f>_xlfn.IFNA(IF($B352=$B$382,0,INDEX('I.Supplementary 2019-20'!U$8:U$191,MATCH($B352,'I.Supplementary 2019-20'!$B$8:$B$191,0))),INDEX('KI 2019-20'!U$9:U$383,MATCH($B352,'KI 2019-20'!$B$9:$B$383,0)))</f>
        <v>0</v>
      </c>
      <c r="Q352" s="153">
        <f>_xlfn.IFNA(IF($B352=$B$382,0,INDEX('I.Supplementary 2019-20'!V$8:V$191,MATCH($B352,'I.Supplementary 2019-20'!$B$8:$B$191,0))),INDEX('KI 2019-20'!V$9:V$383,MATCH($B352,'KI 2019-20'!$B$9:$B$383,0)))</f>
        <v>0</v>
      </c>
      <c r="R352" s="155">
        <f>_xlfn.IFNA(IF($B352=$B$382,0,INDEX('I.Supplementary 2019-20'!W$8:W$191,MATCH($B352,'I.Supplementary 2019-20'!$B$8:$B$191,0))),INDEX('KI 2019-20'!W$9:W$383,MATCH($B352,'KI 2019-20'!$B$9:$B$383,0)))</f>
        <v>0</v>
      </c>
      <c r="S352" s="153">
        <f>_xlfn.IFNA(IF($B352=$B$382,0,INDEX('I.Supplementary 2019-20'!X$8:X$191,MATCH($B352,'I.Supplementary 2019-20'!$B$8:$B$191,0))),INDEX('KI 2019-20'!X$9:X$383,MATCH($B352,'KI 2019-20'!$B$9:$B$383,0)))</f>
        <v>0</v>
      </c>
      <c r="T352" s="153">
        <f>_xlfn.IFNA(IF($B352=$B$382,0,INDEX('I.Supplementary 2019-20'!Y$8:Y$191,MATCH($B352,'I.Supplementary 2019-20'!$B$8:$B$191,0))),INDEX('KI 2019-20'!Y$9:Y$383,MATCH($B352,'KI 2019-20'!$B$9:$B$383,0)))</f>
        <v>2.9055339784880343</v>
      </c>
      <c r="U352" s="153">
        <f>_xlfn.IFNA(IF($B352=$B$382,0,INDEX('I.Supplementary 2019-20'!Z$8:Z$191,MATCH($B352,'I.Supplementary 2019-20'!$B$8:$B$191,0))),INDEX('KI 2019-20'!Z$9:Z$383,MATCH($B352,'KI 2019-20'!$B$9:$B$383,0)))</f>
        <v>0</v>
      </c>
      <c r="V352" s="153">
        <f>_xlfn.IFNA(IF($B352=$B$382,0,INDEX('I.Supplementary 2019-20'!AA$8:AA$191,MATCH($B352,'I.Supplementary 2019-20'!$B$8:$B$191,0))),INDEX('KI 2019-20'!AA$9:AA$383,MATCH($B352,'KI 2019-20'!$B$9:$B$383,0)))</f>
        <v>0</v>
      </c>
      <c r="W352" s="155">
        <f>_xlfn.IFNA(IF($B352=$B$382,0,INDEX('I.Supplementary 2019-20'!AB$8:AB$191,MATCH($B352,'I.Supplementary 2019-20'!$B$8:$B$191,0))),INDEX('KI 2019-20'!AB$9:AB$383,MATCH($B352,'KI 2019-20'!$B$9:$B$383,0)))</f>
        <v>0</v>
      </c>
      <c r="Y352" s="154">
        <f>_xlfn.IFNA(IF($B352=$B$382,0,INDEX('I.Supplementary 2019-20'!$I$8:$I$191,MATCH($B352,'I.Supplementary 2019-20'!$B$8:$B$191,0))),INDEX('KI 2019-20'!$I$9:$I$383,MATCH($B352,'KI 2019-20'!$B$9:$B$383,0)))</f>
        <v>0</v>
      </c>
      <c r="Z352" s="153">
        <f>_xlfn.IFNA(IF($B352=$B$382,0,INDEX('I.Supplementary 2019-20'!$J$8:$J$191,MATCH($B352,'I.Supplementary 2019-20'!$B$8:$B$191,0))),INDEX('KI 2019-20'!$J$9:$J$383,MATCH($B352,'KI 2019-20'!$B$9:$B$383,0)))</f>
        <v>2.9055339784880343</v>
      </c>
      <c r="AA352" s="155">
        <f>_xlfn.IFNA(IF($B352=$B$382,0,INDEX('I.Supplementary 2019-20'!$H$8:$H$191,MATCH($B352,'I.Supplementary 2019-20'!$B$8:$B$191,0))),INDEX('KI 2019-20'!$H$9:$H$383,MATCH($B352,'KI 2019-20'!$B$9:$B$383,0)))</f>
        <v>2.9055339784880343</v>
      </c>
      <c r="AC352" s="156">
        <f>I352*('Other inputs'!$C$6/'Other inputs'!$C$5)</f>
        <v>0</v>
      </c>
      <c r="AD352" s="149">
        <f>IF(B352=$B$35,J352*('Other inputs'!$C$6/'Other inputs'!$C$5)-('Other inputs'!$C$18/1000000),J352*('Other inputs'!$C$6/'Other inputs'!$C$5))</f>
        <v>0</v>
      </c>
      <c r="AE352" s="149">
        <f>K352*('Other inputs'!$C$6/'Other inputs'!$C$5)</f>
        <v>0</v>
      </c>
      <c r="AF352" s="149">
        <f>L352*('Other inputs'!$C$6/'Other inputs'!$C$5)</f>
        <v>0</v>
      </c>
      <c r="AG352" s="188">
        <f>M352*('Other inputs'!$C$6/'Other inputs'!$C$5)</f>
        <v>0</v>
      </c>
      <c r="AH352" s="149">
        <f>N352*('Other inputs'!$C$6/'Other inputs'!$C$5)</f>
        <v>0</v>
      </c>
      <c r="AI352" s="149">
        <f>O352*('Other inputs'!$C$6/'Other inputs'!$C$5)</f>
        <v>2.9528746543086135</v>
      </c>
      <c r="AJ352" s="149">
        <f>P352*('Other inputs'!$C$6/'Other inputs'!$C$5)</f>
        <v>0</v>
      </c>
      <c r="AK352" s="149">
        <f>Q352*('Other inputs'!$C$6/'Other inputs'!$C$5)</f>
        <v>0</v>
      </c>
      <c r="AL352" s="188">
        <f>R352*('Other inputs'!$C$6/'Other inputs'!$C$5)</f>
        <v>0</v>
      </c>
      <c r="AM352" s="156">
        <f t="shared" si="74"/>
        <v>0</v>
      </c>
      <c r="AN352" s="149">
        <f t="shared" si="75"/>
        <v>2.9528746543086135</v>
      </c>
      <c r="AO352" s="149">
        <f t="shared" si="76"/>
        <v>0</v>
      </c>
      <c r="AP352" s="149">
        <f t="shared" si="77"/>
        <v>0</v>
      </c>
      <c r="AQ352" s="188">
        <f t="shared" si="78"/>
        <v>0</v>
      </c>
      <c r="AR352" s="149"/>
      <c r="AS352" s="156">
        <f>IF(D352=$C$171,'Other inputs'!$C$12/1000000,SUM(AC352:AG352))</f>
        <v>0</v>
      </c>
      <c r="AT352" s="200">
        <f>IF(D352=$C$171,$Z$171*('Other inputs'!$C$6/'Other inputs'!$C$5),SUM(AH352:AL352))</f>
        <v>2.9528746543086135</v>
      </c>
      <c r="AU352" s="210">
        <f t="shared" si="79"/>
        <v>2.9528746543086135</v>
      </c>
      <c r="AV352" s="214"/>
      <c r="AW352" s="199">
        <f>IF($G352=1,0,AC352*('Other inputs'!$F$6/'Other inputs'!$F$5))</f>
        <v>0</v>
      </c>
      <c r="AX352" s="200">
        <f>IF($G352=1,0,AD352*('Other inputs'!$F$6/'Other inputs'!$F$5))</f>
        <v>0</v>
      </c>
      <c r="AY352" s="200">
        <f>IF($G352=1,0,AE352*('Other inputs'!$F$6/'Other inputs'!$F$5))</f>
        <v>0</v>
      </c>
      <c r="AZ352" s="200">
        <f>IF($G352=1,0,AF352*('Other inputs'!$F$6/'Other inputs'!$F$5))</f>
        <v>0</v>
      </c>
      <c r="BA352" s="200">
        <f>IF($G352=1,0,AG352*('Other inputs'!$F$6/'Other inputs'!$F$5))</f>
        <v>0</v>
      </c>
      <c r="BB352" s="199">
        <f>IF($G352=1,0,AH352*('Other inputs'!$C$7/'Other inputs'!$C$6))</f>
        <v>0</v>
      </c>
      <c r="BC352" s="200">
        <f>IF($G352=1,0,AI352*('Other inputs'!$C$7/'Other inputs'!$C$6))</f>
        <v>2.9528746543086135</v>
      </c>
      <c r="BD352" s="200">
        <f>IF($G352=1,0,AJ352*('Other inputs'!$C$7/'Other inputs'!$C$6))</f>
        <v>0</v>
      </c>
      <c r="BE352" s="200">
        <f>IF($G352=1,0,AK352*('Other inputs'!$C$7/'Other inputs'!$C$6))</f>
        <v>0</v>
      </c>
      <c r="BF352" s="200">
        <f>IF($G352=1,0,AL352*('Other inputs'!$C$7/'Other inputs'!$C$6))</f>
        <v>0</v>
      </c>
      <c r="BG352" s="199">
        <f t="shared" si="80"/>
        <v>0</v>
      </c>
      <c r="BH352" s="200">
        <f t="shared" si="81"/>
        <v>2.9528746543086135</v>
      </c>
      <c r="BI352" s="200">
        <f t="shared" si="82"/>
        <v>0</v>
      </c>
      <c r="BJ352" s="200">
        <f t="shared" si="83"/>
        <v>0</v>
      </c>
      <c r="BK352" s="210">
        <f t="shared" si="84"/>
        <v>0</v>
      </c>
      <c r="BL352" s="200"/>
      <c r="BM352" s="199">
        <f>IF(D352=C$171,'Other inputs'!$C$13/1000000,SUM(AW352:BA352))</f>
        <v>0</v>
      </c>
      <c r="BN352" s="200">
        <f>IF(B352=$B$171,$AT$171*('Other inputs'!$C$7/'Other inputs'!$C$6),SUM(BB352:BF352))</f>
        <v>2.9528746543086135</v>
      </c>
      <c r="BO352" s="188">
        <f t="shared" si="85"/>
        <v>2.9528746543086135</v>
      </c>
    </row>
    <row r="353" spans="2:67">
      <c r="B353" s="121" t="str">
        <f>'KI 2019-20'!B354</f>
        <v>E2837</v>
      </c>
      <c r="C353" s="160" t="str">
        <f t="shared" si="72"/>
        <v>E2837</v>
      </c>
      <c r="D353" s="160" t="str">
        <f t="shared" si="73"/>
        <v>E2837</v>
      </c>
      <c r="E353" t="str">
        <f>INDEX('KI 2019-20'!D$9:D$383,MATCH($B353,'KI 2019-20'!$B$9:$B$383,0))</f>
        <v>SD</v>
      </c>
      <c r="F353" t="str">
        <f>INDEX('KI 2019-20'!E$9:E$383,MATCH($B353,'KI 2019-20'!$B$9:$B$383,0))</f>
        <v>P1907</v>
      </c>
      <c r="G353" s="119">
        <v>2</v>
      </c>
      <c r="H353" s="120" t="str">
        <f>INDEX('KI 2019-20'!F$9:F$383,MATCH($B353,'KI 2019-20'!$B$9:$B$383,0))</f>
        <v>Wellingborough</v>
      </c>
      <c r="I353" s="154">
        <f>_xlfn.IFNA(IF($B353=$B$382,0,INDEX('I.Supplementary 2019-20'!N$8:N$191,MATCH($B353,'I.Supplementary 2019-20'!$B$8:$B$191,0))),INDEX('KI 2019-20'!N$9:N$383,MATCH($B353,'KI 2019-20'!$B$9:$B$383,0)))</f>
        <v>0</v>
      </c>
      <c r="J353" s="153">
        <f>_xlfn.IFNA(IF($B353=$B$382,0,INDEX('I.Supplementary 2019-20'!O$8:O$191,MATCH($B353,'I.Supplementary 2019-20'!$B$8:$B$191,0))),INDEX('KI 2019-20'!O$9:O$383,MATCH($B353,'KI 2019-20'!$B$9:$B$383,0)))</f>
        <v>0.22328738207230064</v>
      </c>
      <c r="K353" s="153">
        <f>_xlfn.IFNA(IF($B353=$B$382,0,INDEX('I.Supplementary 2019-20'!P$8:P$191,MATCH($B353,'I.Supplementary 2019-20'!$B$8:$B$191,0))),INDEX('KI 2019-20'!P$9:P$383,MATCH($B353,'KI 2019-20'!$B$9:$B$383,0)))</f>
        <v>0</v>
      </c>
      <c r="L353" s="153">
        <f>_xlfn.IFNA(IF($B353=$B$382,0,INDEX('I.Supplementary 2019-20'!Q$8:Q$191,MATCH($B353,'I.Supplementary 2019-20'!$B$8:$B$191,0))),INDEX('KI 2019-20'!Q$9:Q$383,MATCH($B353,'KI 2019-20'!$B$9:$B$383,0)))</f>
        <v>0</v>
      </c>
      <c r="M353" s="155">
        <f>_xlfn.IFNA(IF($B353=$B$382,0,INDEX('I.Supplementary 2019-20'!R$8:R$191,MATCH($B353,'I.Supplementary 2019-20'!$B$8:$B$191,0))),INDEX('KI 2019-20'!R$9:R$383,MATCH($B353,'KI 2019-20'!$B$9:$B$383,0)))</f>
        <v>0</v>
      </c>
      <c r="N353" s="153">
        <f>_xlfn.IFNA(IF($B353=$B$382,0,INDEX('I.Supplementary 2019-20'!S$8:S$191,MATCH($B353,'I.Supplementary 2019-20'!$B$8:$B$191,0))),INDEX('KI 2019-20'!S$9:S$383,MATCH($B353,'KI 2019-20'!$B$9:$B$383,0)))</f>
        <v>0</v>
      </c>
      <c r="O353" s="153">
        <f>_xlfn.IFNA(IF($B353=$B$382,0,INDEX('I.Supplementary 2019-20'!T$8:T$191,MATCH($B353,'I.Supplementary 2019-20'!$B$8:$B$191,0))),INDEX('KI 2019-20'!T$9:T$383,MATCH($B353,'KI 2019-20'!$B$9:$B$383,0)))</f>
        <v>2.3816560281245507</v>
      </c>
      <c r="P353" s="153">
        <f>_xlfn.IFNA(IF($B353=$B$382,0,INDEX('I.Supplementary 2019-20'!U$8:U$191,MATCH($B353,'I.Supplementary 2019-20'!$B$8:$B$191,0))),INDEX('KI 2019-20'!U$9:U$383,MATCH($B353,'KI 2019-20'!$B$9:$B$383,0)))</f>
        <v>0</v>
      </c>
      <c r="Q353" s="153">
        <f>_xlfn.IFNA(IF($B353=$B$382,0,INDEX('I.Supplementary 2019-20'!V$8:V$191,MATCH($B353,'I.Supplementary 2019-20'!$B$8:$B$191,0))),INDEX('KI 2019-20'!V$9:V$383,MATCH($B353,'KI 2019-20'!$B$9:$B$383,0)))</f>
        <v>0</v>
      </c>
      <c r="R353" s="155">
        <f>_xlfn.IFNA(IF($B353=$B$382,0,INDEX('I.Supplementary 2019-20'!W$8:W$191,MATCH($B353,'I.Supplementary 2019-20'!$B$8:$B$191,0))),INDEX('KI 2019-20'!W$9:W$383,MATCH($B353,'KI 2019-20'!$B$9:$B$383,0)))</f>
        <v>0</v>
      </c>
      <c r="S353" s="153">
        <f>_xlfn.IFNA(IF($B353=$B$382,0,INDEX('I.Supplementary 2019-20'!X$8:X$191,MATCH($B353,'I.Supplementary 2019-20'!$B$8:$B$191,0))),INDEX('KI 2019-20'!X$9:X$383,MATCH($B353,'KI 2019-20'!$B$9:$B$383,0)))</f>
        <v>0</v>
      </c>
      <c r="T353" s="153">
        <f>_xlfn.IFNA(IF($B353=$B$382,0,INDEX('I.Supplementary 2019-20'!Y$8:Y$191,MATCH($B353,'I.Supplementary 2019-20'!$B$8:$B$191,0))),INDEX('KI 2019-20'!Y$9:Y$383,MATCH($B353,'KI 2019-20'!$B$9:$B$383,0)))</f>
        <v>2.6049434101968516</v>
      </c>
      <c r="U353" s="153">
        <f>_xlfn.IFNA(IF($B353=$B$382,0,INDEX('I.Supplementary 2019-20'!Z$8:Z$191,MATCH($B353,'I.Supplementary 2019-20'!$B$8:$B$191,0))),INDEX('KI 2019-20'!Z$9:Z$383,MATCH($B353,'KI 2019-20'!$B$9:$B$383,0)))</f>
        <v>0</v>
      </c>
      <c r="V353" s="153">
        <f>_xlfn.IFNA(IF($B353=$B$382,0,INDEX('I.Supplementary 2019-20'!AA$8:AA$191,MATCH($B353,'I.Supplementary 2019-20'!$B$8:$B$191,0))),INDEX('KI 2019-20'!AA$9:AA$383,MATCH($B353,'KI 2019-20'!$B$9:$B$383,0)))</f>
        <v>0</v>
      </c>
      <c r="W353" s="155">
        <f>_xlfn.IFNA(IF($B353=$B$382,0,INDEX('I.Supplementary 2019-20'!AB$8:AB$191,MATCH($B353,'I.Supplementary 2019-20'!$B$8:$B$191,0))),INDEX('KI 2019-20'!AB$9:AB$383,MATCH($B353,'KI 2019-20'!$B$9:$B$383,0)))</f>
        <v>0</v>
      </c>
      <c r="Y353" s="154">
        <f>_xlfn.IFNA(IF($B353=$B$382,0,INDEX('I.Supplementary 2019-20'!$I$8:$I$191,MATCH($B353,'I.Supplementary 2019-20'!$B$8:$B$191,0))),INDEX('KI 2019-20'!$I$9:$I$383,MATCH($B353,'KI 2019-20'!$B$9:$B$383,0)))</f>
        <v>0.22328738207230064</v>
      </c>
      <c r="Z353" s="153">
        <f>_xlfn.IFNA(IF($B353=$B$382,0,INDEX('I.Supplementary 2019-20'!$J$8:$J$191,MATCH($B353,'I.Supplementary 2019-20'!$B$8:$B$191,0))),INDEX('KI 2019-20'!$J$9:$J$383,MATCH($B353,'KI 2019-20'!$B$9:$B$383,0)))</f>
        <v>2.3816560281245507</v>
      </c>
      <c r="AA353" s="155">
        <f>_xlfn.IFNA(IF($B353=$B$382,0,INDEX('I.Supplementary 2019-20'!$H$8:$H$191,MATCH($B353,'I.Supplementary 2019-20'!$B$8:$B$191,0))),INDEX('KI 2019-20'!$H$9:$H$383,MATCH($B353,'KI 2019-20'!$B$9:$B$383,0)))</f>
        <v>2.6049434101968516</v>
      </c>
      <c r="AC353" s="156">
        <f>I353*('Other inputs'!$C$6/'Other inputs'!$C$5)</f>
        <v>0</v>
      </c>
      <c r="AD353" s="149">
        <f>IF(B353=$B$35,J353*('Other inputs'!$C$6/'Other inputs'!$C$5)-('Other inputs'!$C$18/1000000),J353*('Other inputs'!$C$6/'Other inputs'!$C$5))</f>
        <v>0.22692546569058661</v>
      </c>
      <c r="AE353" s="149">
        <f>K353*('Other inputs'!$C$6/'Other inputs'!$C$5)</f>
        <v>0</v>
      </c>
      <c r="AF353" s="149">
        <f>L353*('Other inputs'!$C$6/'Other inputs'!$C$5)</f>
        <v>0</v>
      </c>
      <c r="AG353" s="188">
        <f>M353*('Other inputs'!$C$6/'Other inputs'!$C$5)</f>
        <v>0</v>
      </c>
      <c r="AH353" s="149">
        <f>N353*('Other inputs'!$C$6/'Other inputs'!$C$5)</f>
        <v>0</v>
      </c>
      <c r="AI353" s="149">
        <f>O353*('Other inputs'!$C$6/'Other inputs'!$C$5)</f>
        <v>2.4204610143261727</v>
      </c>
      <c r="AJ353" s="149">
        <f>P353*('Other inputs'!$C$6/'Other inputs'!$C$5)</f>
        <v>0</v>
      </c>
      <c r="AK353" s="149">
        <f>Q353*('Other inputs'!$C$6/'Other inputs'!$C$5)</f>
        <v>0</v>
      </c>
      <c r="AL353" s="188">
        <f>R353*('Other inputs'!$C$6/'Other inputs'!$C$5)</f>
        <v>0</v>
      </c>
      <c r="AM353" s="156">
        <f t="shared" si="74"/>
        <v>0</v>
      </c>
      <c r="AN353" s="149">
        <f t="shared" si="75"/>
        <v>2.6473864800167592</v>
      </c>
      <c r="AO353" s="149">
        <f t="shared" si="76"/>
        <v>0</v>
      </c>
      <c r="AP353" s="149">
        <f t="shared" si="77"/>
        <v>0</v>
      </c>
      <c r="AQ353" s="188">
        <f t="shared" si="78"/>
        <v>0</v>
      </c>
      <c r="AR353" s="149"/>
      <c r="AS353" s="156">
        <f>IF(D353=$C$171,'Other inputs'!$C$12/1000000,SUM(AC353:AG353))</f>
        <v>0.22692546569058661</v>
      </c>
      <c r="AT353" s="200">
        <f>IF(D353=$C$171,$Z$171*('Other inputs'!$C$6/'Other inputs'!$C$5),SUM(AH353:AL353))</f>
        <v>2.4204610143261727</v>
      </c>
      <c r="AU353" s="210">
        <f t="shared" si="79"/>
        <v>2.6473864800167592</v>
      </c>
      <c r="AV353" s="214"/>
      <c r="AW353" s="199">
        <f>IF($G353=1,0,AC353*('Other inputs'!$F$6/'Other inputs'!$F$5))</f>
        <v>0</v>
      </c>
      <c r="AX353" s="200">
        <f>IF($G353=1,0,AD353*('Other inputs'!$F$6/'Other inputs'!$F$5))</f>
        <v>0.22818035305846079</v>
      </c>
      <c r="AY353" s="200">
        <f>IF($G353=1,0,AE353*('Other inputs'!$F$6/'Other inputs'!$F$5))</f>
        <v>0</v>
      </c>
      <c r="AZ353" s="200">
        <f>IF($G353=1,0,AF353*('Other inputs'!$F$6/'Other inputs'!$F$5))</f>
        <v>0</v>
      </c>
      <c r="BA353" s="200">
        <f>IF($G353=1,0,AG353*('Other inputs'!$F$6/'Other inputs'!$F$5))</f>
        <v>0</v>
      </c>
      <c r="BB353" s="199">
        <f>IF($G353=1,0,AH353*('Other inputs'!$C$7/'Other inputs'!$C$6))</f>
        <v>0</v>
      </c>
      <c r="BC353" s="200">
        <f>IF($G353=1,0,AI353*('Other inputs'!$C$7/'Other inputs'!$C$6))</f>
        <v>2.4204610143261727</v>
      </c>
      <c r="BD353" s="200">
        <f>IF($G353=1,0,AJ353*('Other inputs'!$C$7/'Other inputs'!$C$6))</f>
        <v>0</v>
      </c>
      <c r="BE353" s="200">
        <f>IF($G353=1,0,AK353*('Other inputs'!$C$7/'Other inputs'!$C$6))</f>
        <v>0</v>
      </c>
      <c r="BF353" s="200">
        <f>IF($G353=1,0,AL353*('Other inputs'!$C$7/'Other inputs'!$C$6))</f>
        <v>0</v>
      </c>
      <c r="BG353" s="199">
        <f t="shared" si="80"/>
        <v>0</v>
      </c>
      <c r="BH353" s="200">
        <f t="shared" si="81"/>
        <v>2.6486413673846334</v>
      </c>
      <c r="BI353" s="200">
        <f t="shared" si="82"/>
        <v>0</v>
      </c>
      <c r="BJ353" s="200">
        <f t="shared" si="83"/>
        <v>0</v>
      </c>
      <c r="BK353" s="210">
        <f t="shared" si="84"/>
        <v>0</v>
      </c>
      <c r="BL353" s="200"/>
      <c r="BM353" s="199">
        <f>IF(D353=C$171,'Other inputs'!$C$13/1000000,SUM(AW353:BA353))</f>
        <v>0.22818035305846079</v>
      </c>
      <c r="BN353" s="200">
        <f>IF(B353=$B$171,$AT$171*('Other inputs'!$C$7/'Other inputs'!$C$6),SUM(BB353:BF353))</f>
        <v>2.4204610143261727</v>
      </c>
      <c r="BO353" s="188">
        <f t="shared" si="85"/>
        <v>2.6486413673846334</v>
      </c>
    </row>
    <row r="354" spans="2:67">
      <c r="B354" s="121" t="str">
        <f>'KI 2019-20'!B355</f>
        <v>E1940</v>
      </c>
      <c r="C354" s="160" t="str">
        <f t="shared" si="72"/>
        <v>E1940</v>
      </c>
      <c r="D354" s="160" t="str">
        <f t="shared" si="73"/>
        <v>E1940</v>
      </c>
      <c r="E354" t="str">
        <f>INDEX('KI 2019-20'!D$9:D$383,MATCH($B354,'KI 2019-20'!$B$9:$B$383,0))</f>
        <v>SD</v>
      </c>
      <c r="F354" t="str">
        <f>INDEX('KI 2019-20'!E$9:E$383,MATCH($B354,'KI 2019-20'!$B$9:$B$383,0))</f>
        <v>P1905</v>
      </c>
      <c r="G354" s="119">
        <v>0</v>
      </c>
      <c r="H354" s="120" t="str">
        <f>INDEX('KI 2019-20'!F$9:F$383,MATCH($B354,'KI 2019-20'!$B$9:$B$383,0))</f>
        <v>Welwyn Hatfield</v>
      </c>
      <c r="I354" s="154">
        <f>_xlfn.IFNA(IF($B354=$B$382,0,INDEX('I.Supplementary 2019-20'!N$8:N$191,MATCH($B354,'I.Supplementary 2019-20'!$B$8:$B$191,0))),INDEX('KI 2019-20'!N$9:N$383,MATCH($B354,'KI 2019-20'!$B$9:$B$383,0)))</f>
        <v>0</v>
      </c>
      <c r="J354" s="153">
        <f>_xlfn.IFNA(IF($B354=$B$382,0,INDEX('I.Supplementary 2019-20'!O$8:O$191,MATCH($B354,'I.Supplementary 2019-20'!$B$8:$B$191,0))),INDEX('KI 2019-20'!O$9:O$383,MATCH($B354,'KI 2019-20'!$B$9:$B$383,0)))</f>
        <v>0</v>
      </c>
      <c r="K354" s="153">
        <f>_xlfn.IFNA(IF($B354=$B$382,0,INDEX('I.Supplementary 2019-20'!P$8:P$191,MATCH($B354,'I.Supplementary 2019-20'!$B$8:$B$191,0))),INDEX('KI 2019-20'!P$9:P$383,MATCH($B354,'KI 2019-20'!$B$9:$B$383,0)))</f>
        <v>0</v>
      </c>
      <c r="L354" s="153">
        <f>_xlfn.IFNA(IF($B354=$B$382,0,INDEX('I.Supplementary 2019-20'!Q$8:Q$191,MATCH($B354,'I.Supplementary 2019-20'!$B$8:$B$191,0))),INDEX('KI 2019-20'!Q$9:Q$383,MATCH($B354,'KI 2019-20'!$B$9:$B$383,0)))</f>
        <v>0</v>
      </c>
      <c r="M354" s="155">
        <f>_xlfn.IFNA(IF($B354=$B$382,0,INDEX('I.Supplementary 2019-20'!R$8:R$191,MATCH($B354,'I.Supplementary 2019-20'!$B$8:$B$191,0))),INDEX('KI 2019-20'!R$9:R$383,MATCH($B354,'KI 2019-20'!$B$9:$B$383,0)))</f>
        <v>0</v>
      </c>
      <c r="N354" s="153">
        <f>_xlfn.IFNA(IF($B354=$B$382,0,INDEX('I.Supplementary 2019-20'!S$8:S$191,MATCH($B354,'I.Supplementary 2019-20'!$B$8:$B$191,0))),INDEX('KI 2019-20'!S$9:S$383,MATCH($B354,'KI 2019-20'!$B$9:$B$383,0)))</f>
        <v>0</v>
      </c>
      <c r="O354" s="153">
        <f>_xlfn.IFNA(IF($B354=$B$382,0,INDEX('I.Supplementary 2019-20'!T$8:T$191,MATCH($B354,'I.Supplementary 2019-20'!$B$8:$B$191,0))),INDEX('KI 2019-20'!T$9:T$383,MATCH($B354,'KI 2019-20'!$B$9:$B$383,0)))</f>
        <v>2.8642481438250655</v>
      </c>
      <c r="P354" s="153">
        <f>_xlfn.IFNA(IF($B354=$B$382,0,INDEX('I.Supplementary 2019-20'!U$8:U$191,MATCH($B354,'I.Supplementary 2019-20'!$B$8:$B$191,0))),INDEX('KI 2019-20'!U$9:U$383,MATCH($B354,'KI 2019-20'!$B$9:$B$383,0)))</f>
        <v>0</v>
      </c>
      <c r="Q354" s="153">
        <f>_xlfn.IFNA(IF($B354=$B$382,0,INDEX('I.Supplementary 2019-20'!V$8:V$191,MATCH($B354,'I.Supplementary 2019-20'!$B$8:$B$191,0))),INDEX('KI 2019-20'!V$9:V$383,MATCH($B354,'KI 2019-20'!$B$9:$B$383,0)))</f>
        <v>0</v>
      </c>
      <c r="R354" s="155">
        <f>_xlfn.IFNA(IF($B354=$B$382,0,INDEX('I.Supplementary 2019-20'!W$8:W$191,MATCH($B354,'I.Supplementary 2019-20'!$B$8:$B$191,0))),INDEX('KI 2019-20'!W$9:W$383,MATCH($B354,'KI 2019-20'!$B$9:$B$383,0)))</f>
        <v>0</v>
      </c>
      <c r="S354" s="153">
        <f>_xlfn.IFNA(IF($B354=$B$382,0,INDEX('I.Supplementary 2019-20'!X$8:X$191,MATCH($B354,'I.Supplementary 2019-20'!$B$8:$B$191,0))),INDEX('KI 2019-20'!X$9:X$383,MATCH($B354,'KI 2019-20'!$B$9:$B$383,0)))</f>
        <v>0</v>
      </c>
      <c r="T354" s="153">
        <f>_xlfn.IFNA(IF($B354=$B$382,0,INDEX('I.Supplementary 2019-20'!Y$8:Y$191,MATCH($B354,'I.Supplementary 2019-20'!$B$8:$B$191,0))),INDEX('KI 2019-20'!Y$9:Y$383,MATCH($B354,'KI 2019-20'!$B$9:$B$383,0)))</f>
        <v>2.8642481438250655</v>
      </c>
      <c r="U354" s="153">
        <f>_xlfn.IFNA(IF($B354=$B$382,0,INDEX('I.Supplementary 2019-20'!Z$8:Z$191,MATCH($B354,'I.Supplementary 2019-20'!$B$8:$B$191,0))),INDEX('KI 2019-20'!Z$9:Z$383,MATCH($B354,'KI 2019-20'!$B$9:$B$383,0)))</f>
        <v>0</v>
      </c>
      <c r="V354" s="153">
        <f>_xlfn.IFNA(IF($B354=$B$382,0,INDEX('I.Supplementary 2019-20'!AA$8:AA$191,MATCH($B354,'I.Supplementary 2019-20'!$B$8:$B$191,0))),INDEX('KI 2019-20'!AA$9:AA$383,MATCH($B354,'KI 2019-20'!$B$9:$B$383,0)))</f>
        <v>0</v>
      </c>
      <c r="W354" s="155">
        <f>_xlfn.IFNA(IF($B354=$B$382,0,INDEX('I.Supplementary 2019-20'!AB$8:AB$191,MATCH($B354,'I.Supplementary 2019-20'!$B$8:$B$191,0))),INDEX('KI 2019-20'!AB$9:AB$383,MATCH($B354,'KI 2019-20'!$B$9:$B$383,0)))</f>
        <v>0</v>
      </c>
      <c r="Y354" s="154">
        <f>_xlfn.IFNA(IF($B354=$B$382,0,INDEX('I.Supplementary 2019-20'!$I$8:$I$191,MATCH($B354,'I.Supplementary 2019-20'!$B$8:$B$191,0))),INDEX('KI 2019-20'!$I$9:$I$383,MATCH($B354,'KI 2019-20'!$B$9:$B$383,0)))</f>
        <v>0</v>
      </c>
      <c r="Z354" s="153">
        <f>_xlfn.IFNA(IF($B354=$B$382,0,INDEX('I.Supplementary 2019-20'!$J$8:$J$191,MATCH($B354,'I.Supplementary 2019-20'!$B$8:$B$191,0))),INDEX('KI 2019-20'!$J$9:$J$383,MATCH($B354,'KI 2019-20'!$B$9:$B$383,0)))</f>
        <v>2.8642481438250655</v>
      </c>
      <c r="AA354" s="155">
        <f>_xlfn.IFNA(IF($B354=$B$382,0,INDEX('I.Supplementary 2019-20'!$H$8:$H$191,MATCH($B354,'I.Supplementary 2019-20'!$B$8:$B$191,0))),INDEX('KI 2019-20'!$H$9:$H$383,MATCH($B354,'KI 2019-20'!$B$9:$B$383,0)))</f>
        <v>2.8642481438250655</v>
      </c>
      <c r="AC354" s="156">
        <f>I354*('Other inputs'!$C$6/'Other inputs'!$C$5)</f>
        <v>0</v>
      </c>
      <c r="AD354" s="149">
        <f>IF(B354=$B$35,J354*('Other inputs'!$C$6/'Other inputs'!$C$5)-('Other inputs'!$C$18/1000000),J354*('Other inputs'!$C$6/'Other inputs'!$C$5))</f>
        <v>0</v>
      </c>
      <c r="AE354" s="149">
        <f>K354*('Other inputs'!$C$6/'Other inputs'!$C$5)</f>
        <v>0</v>
      </c>
      <c r="AF354" s="149">
        <f>L354*('Other inputs'!$C$6/'Other inputs'!$C$5)</f>
        <v>0</v>
      </c>
      <c r="AG354" s="188">
        <f>M354*('Other inputs'!$C$6/'Other inputs'!$C$5)</f>
        <v>0</v>
      </c>
      <c r="AH354" s="149">
        <f>N354*('Other inputs'!$C$6/'Other inputs'!$C$5)</f>
        <v>0</v>
      </c>
      <c r="AI354" s="149">
        <f>O354*('Other inputs'!$C$6/'Other inputs'!$C$5)</f>
        <v>2.910916138021808</v>
      </c>
      <c r="AJ354" s="149">
        <f>P354*('Other inputs'!$C$6/'Other inputs'!$C$5)</f>
        <v>0</v>
      </c>
      <c r="AK354" s="149">
        <f>Q354*('Other inputs'!$C$6/'Other inputs'!$C$5)</f>
        <v>0</v>
      </c>
      <c r="AL354" s="188">
        <f>R354*('Other inputs'!$C$6/'Other inputs'!$C$5)</f>
        <v>0</v>
      </c>
      <c r="AM354" s="156">
        <f t="shared" si="74"/>
        <v>0</v>
      </c>
      <c r="AN354" s="149">
        <f t="shared" si="75"/>
        <v>2.910916138021808</v>
      </c>
      <c r="AO354" s="149">
        <f t="shared" si="76"/>
        <v>0</v>
      </c>
      <c r="AP354" s="149">
        <f t="shared" si="77"/>
        <v>0</v>
      </c>
      <c r="AQ354" s="188">
        <f t="shared" si="78"/>
        <v>0</v>
      </c>
      <c r="AR354" s="149"/>
      <c r="AS354" s="156">
        <f>IF(D354=$C$171,'Other inputs'!$C$12/1000000,SUM(AC354:AG354))</f>
        <v>0</v>
      </c>
      <c r="AT354" s="200">
        <f>IF(D354=$C$171,$Z$171*('Other inputs'!$C$6/'Other inputs'!$C$5),SUM(AH354:AL354))</f>
        <v>2.910916138021808</v>
      </c>
      <c r="AU354" s="210">
        <f t="shared" si="79"/>
        <v>2.910916138021808</v>
      </c>
      <c r="AV354" s="214"/>
      <c r="AW354" s="199">
        <f>IF($G354=1,0,AC354*('Other inputs'!$F$6/'Other inputs'!$F$5))</f>
        <v>0</v>
      </c>
      <c r="AX354" s="200">
        <f>IF($G354=1,0,AD354*('Other inputs'!$F$6/'Other inputs'!$F$5))</f>
        <v>0</v>
      </c>
      <c r="AY354" s="200">
        <f>IF($G354=1,0,AE354*('Other inputs'!$F$6/'Other inputs'!$F$5))</f>
        <v>0</v>
      </c>
      <c r="AZ354" s="200">
        <f>IF($G354=1,0,AF354*('Other inputs'!$F$6/'Other inputs'!$F$5))</f>
        <v>0</v>
      </c>
      <c r="BA354" s="200">
        <f>IF($G354=1,0,AG354*('Other inputs'!$F$6/'Other inputs'!$F$5))</f>
        <v>0</v>
      </c>
      <c r="BB354" s="199">
        <f>IF($G354=1,0,AH354*('Other inputs'!$C$7/'Other inputs'!$C$6))</f>
        <v>0</v>
      </c>
      <c r="BC354" s="200">
        <f>IF($G354=1,0,AI354*('Other inputs'!$C$7/'Other inputs'!$C$6))</f>
        <v>2.910916138021808</v>
      </c>
      <c r="BD354" s="200">
        <f>IF($G354=1,0,AJ354*('Other inputs'!$C$7/'Other inputs'!$C$6))</f>
        <v>0</v>
      </c>
      <c r="BE354" s="200">
        <f>IF($G354=1,0,AK354*('Other inputs'!$C$7/'Other inputs'!$C$6))</f>
        <v>0</v>
      </c>
      <c r="BF354" s="200">
        <f>IF($G354=1,0,AL354*('Other inputs'!$C$7/'Other inputs'!$C$6))</f>
        <v>0</v>
      </c>
      <c r="BG354" s="199">
        <f t="shared" si="80"/>
        <v>0</v>
      </c>
      <c r="BH354" s="200">
        <f t="shared" si="81"/>
        <v>2.910916138021808</v>
      </c>
      <c r="BI354" s="200">
        <f t="shared" si="82"/>
        <v>0</v>
      </c>
      <c r="BJ354" s="200">
        <f t="shared" si="83"/>
        <v>0</v>
      </c>
      <c r="BK354" s="210">
        <f t="shared" si="84"/>
        <v>0</v>
      </c>
      <c r="BL354" s="200"/>
      <c r="BM354" s="199">
        <f>IF(D354=C$171,'Other inputs'!$C$13/1000000,SUM(AW354:BA354))</f>
        <v>0</v>
      </c>
      <c r="BN354" s="200">
        <f>IF(B354=$B$171,$AT$171*('Other inputs'!$C$7/'Other inputs'!$C$6),SUM(BB354:BF354))</f>
        <v>2.910916138021808</v>
      </c>
      <c r="BO354" s="188">
        <f t="shared" si="85"/>
        <v>2.910916138021808</v>
      </c>
    </row>
    <row r="355" spans="2:67">
      <c r="B355" s="121" t="str">
        <f>'KI 2019-20'!B356</f>
        <v>E0302</v>
      </c>
      <c r="C355" s="160" t="str">
        <f t="shared" si="72"/>
        <v>E0302</v>
      </c>
      <c r="D355" s="160" t="str">
        <f t="shared" si="73"/>
        <v>E0302</v>
      </c>
      <c r="E355" t="str">
        <f>INDEX('KI 2019-20'!D$9:D$383,MATCH($B355,'KI 2019-20'!$B$9:$B$383,0))</f>
        <v>UNINFIR</v>
      </c>
      <c r="F355" t="str">
        <f>INDEX('KI 2019-20'!E$9:E$383,MATCH($B355,'KI 2019-20'!$B$9:$B$383,0))</f>
        <v>P1916</v>
      </c>
      <c r="G355" s="119">
        <v>0</v>
      </c>
      <c r="H355" s="120" t="str">
        <f>INDEX('KI 2019-20'!F$9:F$383,MATCH($B355,'KI 2019-20'!$B$9:$B$383,0))</f>
        <v>West Berkshire</v>
      </c>
      <c r="I355" s="154">
        <f>_xlfn.IFNA(IF($B355=$B$382,0,INDEX('I.Supplementary 2019-20'!N$8:N$191,MATCH($B355,'I.Supplementary 2019-20'!$B$8:$B$191,0))),INDEX('KI 2019-20'!N$9:N$383,MATCH($B355,'KI 2019-20'!$B$9:$B$383,0)))</f>
        <v>0</v>
      </c>
      <c r="J355" s="153">
        <f>_xlfn.IFNA(IF($B355=$B$382,0,INDEX('I.Supplementary 2019-20'!O$8:O$191,MATCH($B355,'I.Supplementary 2019-20'!$B$8:$B$191,0))),INDEX('KI 2019-20'!O$9:O$383,MATCH($B355,'KI 2019-20'!$B$9:$B$383,0)))</f>
        <v>0</v>
      </c>
      <c r="K355" s="153">
        <f>_xlfn.IFNA(IF($B355=$B$382,0,INDEX('I.Supplementary 2019-20'!P$8:P$191,MATCH($B355,'I.Supplementary 2019-20'!$B$8:$B$191,0))),INDEX('KI 2019-20'!P$9:P$383,MATCH($B355,'KI 2019-20'!$B$9:$B$383,0)))</f>
        <v>0</v>
      </c>
      <c r="L355" s="153">
        <f>_xlfn.IFNA(IF($B355=$B$382,0,INDEX('I.Supplementary 2019-20'!Q$8:Q$191,MATCH($B355,'I.Supplementary 2019-20'!$B$8:$B$191,0))),INDEX('KI 2019-20'!Q$9:Q$383,MATCH($B355,'KI 2019-20'!$B$9:$B$383,0)))</f>
        <v>0</v>
      </c>
      <c r="M355" s="155">
        <f>_xlfn.IFNA(IF($B355=$B$382,0,INDEX('I.Supplementary 2019-20'!R$8:R$191,MATCH($B355,'I.Supplementary 2019-20'!$B$8:$B$191,0))),INDEX('KI 2019-20'!R$9:R$383,MATCH($B355,'KI 2019-20'!$B$9:$B$383,0)))</f>
        <v>0</v>
      </c>
      <c r="N355" s="153">
        <f>_xlfn.IFNA(IF($B355=$B$382,0,INDEX('I.Supplementary 2019-20'!S$8:S$191,MATCH($B355,'I.Supplementary 2019-20'!$B$8:$B$191,0))),INDEX('KI 2019-20'!S$9:S$383,MATCH($B355,'KI 2019-20'!$B$9:$B$383,0)))</f>
        <v>13.309615083808747</v>
      </c>
      <c r="O355" s="153">
        <f>_xlfn.IFNA(IF($B355=$B$382,0,INDEX('I.Supplementary 2019-20'!T$8:T$191,MATCH($B355,'I.Supplementary 2019-20'!$B$8:$B$191,0))),INDEX('KI 2019-20'!T$9:T$383,MATCH($B355,'KI 2019-20'!$B$9:$B$383,0)))</f>
        <v>4.5010333134019458</v>
      </c>
      <c r="P355" s="153">
        <f>_xlfn.IFNA(IF($B355=$B$382,0,INDEX('I.Supplementary 2019-20'!U$8:U$191,MATCH($B355,'I.Supplementary 2019-20'!$B$8:$B$191,0))),INDEX('KI 2019-20'!U$9:U$383,MATCH($B355,'KI 2019-20'!$B$9:$B$383,0)))</f>
        <v>0</v>
      </c>
      <c r="Q355" s="153">
        <f>_xlfn.IFNA(IF($B355=$B$382,0,INDEX('I.Supplementary 2019-20'!V$8:V$191,MATCH($B355,'I.Supplementary 2019-20'!$B$8:$B$191,0))),INDEX('KI 2019-20'!V$9:V$383,MATCH($B355,'KI 2019-20'!$B$9:$B$383,0)))</f>
        <v>0</v>
      </c>
      <c r="R355" s="155">
        <f>_xlfn.IFNA(IF($B355=$B$382,0,INDEX('I.Supplementary 2019-20'!W$8:W$191,MATCH($B355,'I.Supplementary 2019-20'!$B$8:$B$191,0))),INDEX('KI 2019-20'!W$9:W$383,MATCH($B355,'KI 2019-20'!$B$9:$B$383,0)))</f>
        <v>0</v>
      </c>
      <c r="S355" s="153">
        <f>_xlfn.IFNA(IF($B355=$B$382,0,INDEX('I.Supplementary 2019-20'!X$8:X$191,MATCH($B355,'I.Supplementary 2019-20'!$B$8:$B$191,0))),INDEX('KI 2019-20'!X$9:X$383,MATCH($B355,'KI 2019-20'!$B$9:$B$383,0)))</f>
        <v>13.309615083808747</v>
      </c>
      <c r="T355" s="153">
        <f>_xlfn.IFNA(IF($B355=$B$382,0,INDEX('I.Supplementary 2019-20'!Y$8:Y$191,MATCH($B355,'I.Supplementary 2019-20'!$B$8:$B$191,0))),INDEX('KI 2019-20'!Y$9:Y$383,MATCH($B355,'KI 2019-20'!$B$9:$B$383,0)))</f>
        <v>4.5010333134019458</v>
      </c>
      <c r="U355" s="153">
        <f>_xlfn.IFNA(IF($B355=$B$382,0,INDEX('I.Supplementary 2019-20'!Z$8:Z$191,MATCH($B355,'I.Supplementary 2019-20'!$B$8:$B$191,0))),INDEX('KI 2019-20'!Z$9:Z$383,MATCH($B355,'KI 2019-20'!$B$9:$B$383,0)))</f>
        <v>0</v>
      </c>
      <c r="V355" s="153">
        <f>_xlfn.IFNA(IF($B355=$B$382,0,INDEX('I.Supplementary 2019-20'!AA$8:AA$191,MATCH($B355,'I.Supplementary 2019-20'!$B$8:$B$191,0))),INDEX('KI 2019-20'!AA$9:AA$383,MATCH($B355,'KI 2019-20'!$B$9:$B$383,0)))</f>
        <v>0</v>
      </c>
      <c r="W355" s="155">
        <f>_xlfn.IFNA(IF($B355=$B$382,0,INDEX('I.Supplementary 2019-20'!AB$8:AB$191,MATCH($B355,'I.Supplementary 2019-20'!$B$8:$B$191,0))),INDEX('KI 2019-20'!AB$9:AB$383,MATCH($B355,'KI 2019-20'!$B$9:$B$383,0)))</f>
        <v>0</v>
      </c>
      <c r="Y355" s="154">
        <f>_xlfn.IFNA(IF($B355=$B$382,0,INDEX('I.Supplementary 2019-20'!$I$8:$I$191,MATCH($B355,'I.Supplementary 2019-20'!$B$8:$B$191,0))),INDEX('KI 2019-20'!$I$9:$I$383,MATCH($B355,'KI 2019-20'!$B$9:$B$383,0)))</f>
        <v>0</v>
      </c>
      <c r="Z355" s="153">
        <f>_xlfn.IFNA(IF($B355=$B$382,0,INDEX('I.Supplementary 2019-20'!$J$8:$J$191,MATCH($B355,'I.Supplementary 2019-20'!$B$8:$B$191,0))),INDEX('KI 2019-20'!$J$9:$J$383,MATCH($B355,'KI 2019-20'!$B$9:$B$383,0)))</f>
        <v>17.810648397210695</v>
      </c>
      <c r="AA355" s="155">
        <f>_xlfn.IFNA(IF($B355=$B$382,0,INDEX('I.Supplementary 2019-20'!$H$8:$H$191,MATCH($B355,'I.Supplementary 2019-20'!$B$8:$B$191,0))),INDEX('KI 2019-20'!$H$9:$H$383,MATCH($B355,'KI 2019-20'!$B$9:$B$383,0)))</f>
        <v>17.810648397210695</v>
      </c>
      <c r="AC355" s="156">
        <f>I355*('Other inputs'!$C$6/'Other inputs'!$C$5)</f>
        <v>0</v>
      </c>
      <c r="AD355" s="149">
        <f>IF(B355=$B$35,J355*('Other inputs'!$C$6/'Other inputs'!$C$5)-('Other inputs'!$C$18/1000000),J355*('Other inputs'!$C$6/'Other inputs'!$C$5))</f>
        <v>0</v>
      </c>
      <c r="AE355" s="149">
        <f>K355*('Other inputs'!$C$6/'Other inputs'!$C$5)</f>
        <v>0</v>
      </c>
      <c r="AF355" s="149">
        <f>L355*('Other inputs'!$C$6/'Other inputs'!$C$5)</f>
        <v>0</v>
      </c>
      <c r="AG355" s="188">
        <f>M355*('Other inputs'!$C$6/'Other inputs'!$C$5)</f>
        <v>0</v>
      </c>
      <c r="AH355" s="149">
        <f>N355*('Other inputs'!$C$6/'Other inputs'!$C$5)</f>
        <v>13.52647235605003</v>
      </c>
      <c r="AI355" s="149">
        <f>O355*('Other inputs'!$C$6/'Other inputs'!$C$5)</f>
        <v>4.5743699050663365</v>
      </c>
      <c r="AJ355" s="149">
        <f>P355*('Other inputs'!$C$6/'Other inputs'!$C$5)</f>
        <v>0</v>
      </c>
      <c r="AK355" s="149">
        <f>Q355*('Other inputs'!$C$6/'Other inputs'!$C$5)</f>
        <v>0</v>
      </c>
      <c r="AL355" s="188">
        <f>R355*('Other inputs'!$C$6/'Other inputs'!$C$5)</f>
        <v>0</v>
      </c>
      <c r="AM355" s="156">
        <f t="shared" si="74"/>
        <v>13.52647235605003</v>
      </c>
      <c r="AN355" s="149">
        <f t="shared" si="75"/>
        <v>4.5743699050663365</v>
      </c>
      <c r="AO355" s="149">
        <f t="shared" si="76"/>
        <v>0</v>
      </c>
      <c r="AP355" s="149">
        <f t="shared" si="77"/>
        <v>0</v>
      </c>
      <c r="AQ355" s="188">
        <f t="shared" si="78"/>
        <v>0</v>
      </c>
      <c r="AR355" s="149"/>
      <c r="AS355" s="156">
        <f>IF(D355=$C$171,'Other inputs'!$C$12/1000000,SUM(AC355:AG355))</f>
        <v>0</v>
      </c>
      <c r="AT355" s="200">
        <f>IF(D355=$C$171,$Z$171*('Other inputs'!$C$6/'Other inputs'!$C$5),SUM(AH355:AL355))</f>
        <v>18.100842261116366</v>
      </c>
      <c r="AU355" s="210">
        <f t="shared" si="79"/>
        <v>18.100842261116366</v>
      </c>
      <c r="AV355" s="214"/>
      <c r="AW355" s="199">
        <f>IF($G355=1,0,AC355*('Other inputs'!$F$6/'Other inputs'!$F$5))</f>
        <v>0</v>
      </c>
      <c r="AX355" s="200">
        <f>IF($G355=1,0,AD355*('Other inputs'!$F$6/'Other inputs'!$F$5))</f>
        <v>0</v>
      </c>
      <c r="AY355" s="200">
        <f>IF($G355=1,0,AE355*('Other inputs'!$F$6/'Other inputs'!$F$5))</f>
        <v>0</v>
      </c>
      <c r="AZ355" s="200">
        <f>IF($G355=1,0,AF355*('Other inputs'!$F$6/'Other inputs'!$F$5))</f>
        <v>0</v>
      </c>
      <c r="BA355" s="200">
        <f>IF($G355=1,0,AG355*('Other inputs'!$F$6/'Other inputs'!$F$5))</f>
        <v>0</v>
      </c>
      <c r="BB355" s="199">
        <f>IF($G355=1,0,AH355*('Other inputs'!$C$7/'Other inputs'!$C$6))</f>
        <v>13.52647235605003</v>
      </c>
      <c r="BC355" s="200">
        <f>IF($G355=1,0,AI355*('Other inputs'!$C$7/'Other inputs'!$C$6))</f>
        <v>4.5743699050663365</v>
      </c>
      <c r="BD355" s="200">
        <f>IF($G355=1,0,AJ355*('Other inputs'!$C$7/'Other inputs'!$C$6))</f>
        <v>0</v>
      </c>
      <c r="BE355" s="200">
        <f>IF($G355=1,0,AK355*('Other inputs'!$C$7/'Other inputs'!$C$6))</f>
        <v>0</v>
      </c>
      <c r="BF355" s="200">
        <f>IF($G355=1,0,AL355*('Other inputs'!$C$7/'Other inputs'!$C$6))</f>
        <v>0</v>
      </c>
      <c r="BG355" s="199">
        <f t="shared" si="80"/>
        <v>13.52647235605003</v>
      </c>
      <c r="BH355" s="200">
        <f t="shared" si="81"/>
        <v>4.5743699050663365</v>
      </c>
      <c r="BI355" s="200">
        <f t="shared" si="82"/>
        <v>0</v>
      </c>
      <c r="BJ355" s="200">
        <f t="shared" si="83"/>
        <v>0</v>
      </c>
      <c r="BK355" s="210">
        <f t="shared" si="84"/>
        <v>0</v>
      </c>
      <c r="BL355" s="200"/>
      <c r="BM355" s="199">
        <f>IF(D355=C$171,'Other inputs'!$C$13/1000000,SUM(AW355:BA355))</f>
        <v>0</v>
      </c>
      <c r="BN355" s="200">
        <f>IF(B355=$B$171,$AT$171*('Other inputs'!$C$7/'Other inputs'!$C$6),SUM(BB355:BF355))</f>
        <v>18.100842261116366</v>
      </c>
      <c r="BO355" s="188">
        <f t="shared" si="85"/>
        <v>18.100842261116366</v>
      </c>
    </row>
    <row r="356" spans="2:67">
      <c r="B356" s="121" t="str">
        <f>'KI 2019-20'!B357</f>
        <v>E1140</v>
      </c>
      <c r="C356" s="160" t="str">
        <f t="shared" si="72"/>
        <v>E1140</v>
      </c>
      <c r="D356" s="160" t="str">
        <f t="shared" si="73"/>
        <v>E1140</v>
      </c>
      <c r="E356" t="str">
        <f>INDEX('KI 2019-20'!D$9:D$383,MATCH($B356,'KI 2019-20'!$B$9:$B$383,0))</f>
        <v>SD</v>
      </c>
      <c r="F356">
        <f>INDEX('KI 2019-20'!E$9:E$383,MATCH($B356,'KI 2019-20'!$B$9:$B$383,0))</f>
        <v>0</v>
      </c>
      <c r="G356" s="119">
        <v>0</v>
      </c>
      <c r="H356" s="120" t="str">
        <f>INDEX('KI 2019-20'!F$9:F$383,MATCH($B356,'KI 2019-20'!$B$9:$B$383,0))</f>
        <v>West Devon</v>
      </c>
      <c r="I356" s="154">
        <f>_xlfn.IFNA(IF($B356=$B$382,0,INDEX('I.Supplementary 2019-20'!N$8:N$191,MATCH($B356,'I.Supplementary 2019-20'!$B$8:$B$191,0))),INDEX('KI 2019-20'!N$9:N$383,MATCH($B356,'KI 2019-20'!$B$9:$B$383,0)))</f>
        <v>0</v>
      </c>
      <c r="J356" s="153">
        <f>_xlfn.IFNA(IF($B356=$B$382,0,INDEX('I.Supplementary 2019-20'!O$8:O$191,MATCH($B356,'I.Supplementary 2019-20'!$B$8:$B$191,0))),INDEX('KI 2019-20'!O$9:O$383,MATCH($B356,'KI 2019-20'!$B$9:$B$383,0)))</f>
        <v>0</v>
      </c>
      <c r="K356" s="153">
        <f>_xlfn.IFNA(IF($B356=$B$382,0,INDEX('I.Supplementary 2019-20'!P$8:P$191,MATCH($B356,'I.Supplementary 2019-20'!$B$8:$B$191,0))),INDEX('KI 2019-20'!P$9:P$383,MATCH($B356,'KI 2019-20'!$B$9:$B$383,0)))</f>
        <v>0</v>
      </c>
      <c r="L356" s="153">
        <f>_xlfn.IFNA(IF($B356=$B$382,0,INDEX('I.Supplementary 2019-20'!Q$8:Q$191,MATCH($B356,'I.Supplementary 2019-20'!$B$8:$B$191,0))),INDEX('KI 2019-20'!Q$9:Q$383,MATCH($B356,'KI 2019-20'!$B$9:$B$383,0)))</f>
        <v>0</v>
      </c>
      <c r="M356" s="155">
        <f>_xlfn.IFNA(IF($B356=$B$382,0,INDEX('I.Supplementary 2019-20'!R$8:R$191,MATCH($B356,'I.Supplementary 2019-20'!$B$8:$B$191,0))),INDEX('KI 2019-20'!R$9:R$383,MATCH($B356,'KI 2019-20'!$B$9:$B$383,0)))</f>
        <v>0</v>
      </c>
      <c r="N356" s="153">
        <f>_xlfn.IFNA(IF($B356=$B$382,0,INDEX('I.Supplementary 2019-20'!S$8:S$191,MATCH($B356,'I.Supplementary 2019-20'!$B$8:$B$191,0))),INDEX('KI 2019-20'!S$9:S$383,MATCH($B356,'KI 2019-20'!$B$9:$B$383,0)))</f>
        <v>0</v>
      </c>
      <c r="O356" s="153">
        <f>_xlfn.IFNA(IF($B356=$B$382,0,INDEX('I.Supplementary 2019-20'!T$8:T$191,MATCH($B356,'I.Supplementary 2019-20'!$B$8:$B$191,0))),INDEX('KI 2019-20'!T$9:T$383,MATCH($B356,'KI 2019-20'!$B$9:$B$383,0)))</f>
        <v>1.6215357301008522</v>
      </c>
      <c r="P356" s="153">
        <f>_xlfn.IFNA(IF($B356=$B$382,0,INDEX('I.Supplementary 2019-20'!U$8:U$191,MATCH($B356,'I.Supplementary 2019-20'!$B$8:$B$191,0))),INDEX('KI 2019-20'!U$9:U$383,MATCH($B356,'KI 2019-20'!$B$9:$B$383,0)))</f>
        <v>0</v>
      </c>
      <c r="Q356" s="153">
        <f>_xlfn.IFNA(IF($B356=$B$382,0,INDEX('I.Supplementary 2019-20'!V$8:V$191,MATCH($B356,'I.Supplementary 2019-20'!$B$8:$B$191,0))),INDEX('KI 2019-20'!V$9:V$383,MATCH($B356,'KI 2019-20'!$B$9:$B$383,0)))</f>
        <v>0</v>
      </c>
      <c r="R356" s="155">
        <f>_xlfn.IFNA(IF($B356=$B$382,0,INDEX('I.Supplementary 2019-20'!W$8:W$191,MATCH($B356,'I.Supplementary 2019-20'!$B$8:$B$191,0))),INDEX('KI 2019-20'!W$9:W$383,MATCH($B356,'KI 2019-20'!$B$9:$B$383,0)))</f>
        <v>0</v>
      </c>
      <c r="S356" s="153">
        <f>_xlfn.IFNA(IF($B356=$B$382,0,INDEX('I.Supplementary 2019-20'!X$8:X$191,MATCH($B356,'I.Supplementary 2019-20'!$B$8:$B$191,0))),INDEX('KI 2019-20'!X$9:X$383,MATCH($B356,'KI 2019-20'!$B$9:$B$383,0)))</f>
        <v>0</v>
      </c>
      <c r="T356" s="153">
        <f>_xlfn.IFNA(IF($B356=$B$382,0,INDEX('I.Supplementary 2019-20'!Y$8:Y$191,MATCH($B356,'I.Supplementary 2019-20'!$B$8:$B$191,0))),INDEX('KI 2019-20'!Y$9:Y$383,MATCH($B356,'KI 2019-20'!$B$9:$B$383,0)))</f>
        <v>1.6215357301008522</v>
      </c>
      <c r="U356" s="153">
        <f>_xlfn.IFNA(IF($B356=$B$382,0,INDEX('I.Supplementary 2019-20'!Z$8:Z$191,MATCH($B356,'I.Supplementary 2019-20'!$B$8:$B$191,0))),INDEX('KI 2019-20'!Z$9:Z$383,MATCH($B356,'KI 2019-20'!$B$9:$B$383,0)))</f>
        <v>0</v>
      </c>
      <c r="V356" s="153">
        <f>_xlfn.IFNA(IF($B356=$B$382,0,INDEX('I.Supplementary 2019-20'!AA$8:AA$191,MATCH($B356,'I.Supplementary 2019-20'!$B$8:$B$191,0))),INDEX('KI 2019-20'!AA$9:AA$383,MATCH($B356,'KI 2019-20'!$B$9:$B$383,0)))</f>
        <v>0</v>
      </c>
      <c r="W356" s="155">
        <f>_xlfn.IFNA(IF($B356=$B$382,0,INDEX('I.Supplementary 2019-20'!AB$8:AB$191,MATCH($B356,'I.Supplementary 2019-20'!$B$8:$B$191,0))),INDEX('KI 2019-20'!AB$9:AB$383,MATCH($B356,'KI 2019-20'!$B$9:$B$383,0)))</f>
        <v>0</v>
      </c>
      <c r="Y356" s="154">
        <f>_xlfn.IFNA(IF($B356=$B$382,0,INDEX('I.Supplementary 2019-20'!$I$8:$I$191,MATCH($B356,'I.Supplementary 2019-20'!$B$8:$B$191,0))),INDEX('KI 2019-20'!$I$9:$I$383,MATCH($B356,'KI 2019-20'!$B$9:$B$383,0)))</f>
        <v>0</v>
      </c>
      <c r="Z356" s="153">
        <f>_xlfn.IFNA(IF($B356=$B$382,0,INDEX('I.Supplementary 2019-20'!$J$8:$J$191,MATCH($B356,'I.Supplementary 2019-20'!$B$8:$B$191,0))),INDEX('KI 2019-20'!$J$9:$J$383,MATCH($B356,'KI 2019-20'!$B$9:$B$383,0)))</f>
        <v>1.6215357301008522</v>
      </c>
      <c r="AA356" s="155">
        <f>_xlfn.IFNA(IF($B356=$B$382,0,INDEX('I.Supplementary 2019-20'!$H$8:$H$191,MATCH($B356,'I.Supplementary 2019-20'!$B$8:$B$191,0))),INDEX('KI 2019-20'!$H$9:$H$383,MATCH($B356,'KI 2019-20'!$B$9:$B$383,0)))</f>
        <v>1.6215357301008522</v>
      </c>
      <c r="AC356" s="156">
        <f>I356*('Other inputs'!$C$6/'Other inputs'!$C$5)</f>
        <v>0</v>
      </c>
      <c r="AD356" s="149">
        <f>IF(B356=$B$35,J356*('Other inputs'!$C$6/'Other inputs'!$C$5)-('Other inputs'!$C$18/1000000),J356*('Other inputs'!$C$6/'Other inputs'!$C$5))</f>
        <v>0</v>
      </c>
      <c r="AE356" s="149">
        <f>K356*('Other inputs'!$C$6/'Other inputs'!$C$5)</f>
        <v>0</v>
      </c>
      <c r="AF356" s="149">
        <f>L356*('Other inputs'!$C$6/'Other inputs'!$C$5)</f>
        <v>0</v>
      </c>
      <c r="AG356" s="188">
        <f>M356*('Other inputs'!$C$6/'Other inputs'!$C$5)</f>
        <v>0</v>
      </c>
      <c r="AH356" s="149">
        <f>N356*('Other inputs'!$C$6/'Other inputs'!$C$5)</f>
        <v>0</v>
      </c>
      <c r="AI356" s="149">
        <f>O356*('Other inputs'!$C$6/'Other inputs'!$C$5)</f>
        <v>1.6479558641961818</v>
      </c>
      <c r="AJ356" s="149">
        <f>P356*('Other inputs'!$C$6/'Other inputs'!$C$5)</f>
        <v>0</v>
      </c>
      <c r="AK356" s="149">
        <f>Q356*('Other inputs'!$C$6/'Other inputs'!$C$5)</f>
        <v>0</v>
      </c>
      <c r="AL356" s="188">
        <f>R356*('Other inputs'!$C$6/'Other inputs'!$C$5)</f>
        <v>0</v>
      </c>
      <c r="AM356" s="156">
        <f t="shared" si="74"/>
        <v>0</v>
      </c>
      <c r="AN356" s="149">
        <f t="shared" si="75"/>
        <v>1.6479558641961818</v>
      </c>
      <c r="AO356" s="149">
        <f t="shared" si="76"/>
        <v>0</v>
      </c>
      <c r="AP356" s="149">
        <f t="shared" si="77"/>
        <v>0</v>
      </c>
      <c r="AQ356" s="188">
        <f t="shared" si="78"/>
        <v>0</v>
      </c>
      <c r="AR356" s="149"/>
      <c r="AS356" s="156">
        <f>IF(D356=$C$171,'Other inputs'!$C$12/1000000,SUM(AC356:AG356))</f>
        <v>0</v>
      </c>
      <c r="AT356" s="200">
        <f>IF(D356=$C$171,$Z$171*('Other inputs'!$C$6/'Other inputs'!$C$5),SUM(AH356:AL356))</f>
        <v>1.6479558641961818</v>
      </c>
      <c r="AU356" s="210">
        <f t="shared" si="79"/>
        <v>1.6479558641961818</v>
      </c>
      <c r="AV356" s="214"/>
      <c r="AW356" s="199">
        <f>IF($G356=1,0,AC356*('Other inputs'!$F$6/'Other inputs'!$F$5))</f>
        <v>0</v>
      </c>
      <c r="AX356" s="200">
        <f>IF($G356=1,0,AD356*('Other inputs'!$F$6/'Other inputs'!$F$5))</f>
        <v>0</v>
      </c>
      <c r="AY356" s="200">
        <f>IF($G356=1,0,AE356*('Other inputs'!$F$6/'Other inputs'!$F$5))</f>
        <v>0</v>
      </c>
      <c r="AZ356" s="200">
        <f>IF($G356=1,0,AF356*('Other inputs'!$F$6/'Other inputs'!$F$5))</f>
        <v>0</v>
      </c>
      <c r="BA356" s="200">
        <f>IF($G356=1,0,AG356*('Other inputs'!$F$6/'Other inputs'!$F$5))</f>
        <v>0</v>
      </c>
      <c r="BB356" s="199">
        <f>IF($G356=1,0,AH356*('Other inputs'!$C$7/'Other inputs'!$C$6))</f>
        <v>0</v>
      </c>
      <c r="BC356" s="200">
        <f>IF($G356=1,0,AI356*('Other inputs'!$C$7/'Other inputs'!$C$6))</f>
        <v>1.6479558641961818</v>
      </c>
      <c r="BD356" s="200">
        <f>IF($G356=1,0,AJ356*('Other inputs'!$C$7/'Other inputs'!$C$6))</f>
        <v>0</v>
      </c>
      <c r="BE356" s="200">
        <f>IF($G356=1,0,AK356*('Other inputs'!$C$7/'Other inputs'!$C$6))</f>
        <v>0</v>
      </c>
      <c r="BF356" s="200">
        <f>IF($G356=1,0,AL356*('Other inputs'!$C$7/'Other inputs'!$C$6))</f>
        <v>0</v>
      </c>
      <c r="BG356" s="199">
        <f t="shared" si="80"/>
        <v>0</v>
      </c>
      <c r="BH356" s="200">
        <f t="shared" si="81"/>
        <v>1.6479558641961818</v>
      </c>
      <c r="BI356" s="200">
        <f t="shared" si="82"/>
        <v>0</v>
      </c>
      <c r="BJ356" s="200">
        <f t="shared" si="83"/>
        <v>0</v>
      </c>
      <c r="BK356" s="210">
        <f t="shared" si="84"/>
        <v>0</v>
      </c>
      <c r="BL356" s="200"/>
      <c r="BM356" s="199">
        <f>IF(D356=C$171,'Other inputs'!$C$13/1000000,SUM(AW356:BA356))</f>
        <v>0</v>
      </c>
      <c r="BN356" s="200">
        <f>IF(B356=$B$171,$AT$171*('Other inputs'!$C$7/'Other inputs'!$C$6),SUM(BB356:BF356))</f>
        <v>1.6479558641961818</v>
      </c>
      <c r="BO356" s="188">
        <f t="shared" si="85"/>
        <v>1.6479558641961818</v>
      </c>
    </row>
    <row r="357" spans="2:67">
      <c r="B357" s="121" t="str">
        <f>'KI 2019-20'!B358</f>
        <v>E2343</v>
      </c>
      <c r="C357" s="160" t="str">
        <f t="shared" si="72"/>
        <v>E2343</v>
      </c>
      <c r="D357" s="160" t="str">
        <f t="shared" si="73"/>
        <v>E2343</v>
      </c>
      <c r="E357" t="str">
        <f>INDEX('KI 2019-20'!D$9:D$383,MATCH($B357,'KI 2019-20'!$B$9:$B$383,0))</f>
        <v>SD</v>
      </c>
      <c r="F357" t="str">
        <f>INDEX('KI 2019-20'!E$9:E$383,MATCH($B357,'KI 2019-20'!$B$9:$B$383,0))</f>
        <v>P1909</v>
      </c>
      <c r="G357" s="119">
        <v>0</v>
      </c>
      <c r="H357" s="120" t="str">
        <f>INDEX('KI 2019-20'!F$9:F$383,MATCH($B357,'KI 2019-20'!$B$9:$B$383,0))</f>
        <v>West Lancashire</v>
      </c>
      <c r="I357" s="154">
        <f>_xlfn.IFNA(IF($B357=$B$382,0,INDEX('I.Supplementary 2019-20'!N$8:N$191,MATCH($B357,'I.Supplementary 2019-20'!$B$8:$B$191,0))),INDEX('KI 2019-20'!N$9:N$383,MATCH($B357,'KI 2019-20'!$B$9:$B$383,0)))</f>
        <v>0</v>
      </c>
      <c r="J357" s="153">
        <f>_xlfn.IFNA(IF($B357=$B$382,0,INDEX('I.Supplementary 2019-20'!O$8:O$191,MATCH($B357,'I.Supplementary 2019-20'!$B$8:$B$191,0))),INDEX('KI 2019-20'!O$9:O$383,MATCH($B357,'KI 2019-20'!$B$9:$B$383,0)))</f>
        <v>0</v>
      </c>
      <c r="K357" s="153">
        <f>_xlfn.IFNA(IF($B357=$B$382,0,INDEX('I.Supplementary 2019-20'!P$8:P$191,MATCH($B357,'I.Supplementary 2019-20'!$B$8:$B$191,0))),INDEX('KI 2019-20'!P$9:P$383,MATCH($B357,'KI 2019-20'!$B$9:$B$383,0)))</f>
        <v>0</v>
      </c>
      <c r="L357" s="153">
        <f>_xlfn.IFNA(IF($B357=$B$382,0,INDEX('I.Supplementary 2019-20'!Q$8:Q$191,MATCH($B357,'I.Supplementary 2019-20'!$B$8:$B$191,0))),INDEX('KI 2019-20'!Q$9:Q$383,MATCH($B357,'KI 2019-20'!$B$9:$B$383,0)))</f>
        <v>0</v>
      </c>
      <c r="M357" s="155">
        <f>_xlfn.IFNA(IF($B357=$B$382,0,INDEX('I.Supplementary 2019-20'!R$8:R$191,MATCH($B357,'I.Supplementary 2019-20'!$B$8:$B$191,0))),INDEX('KI 2019-20'!R$9:R$383,MATCH($B357,'KI 2019-20'!$B$9:$B$383,0)))</f>
        <v>0</v>
      </c>
      <c r="N357" s="153">
        <f>_xlfn.IFNA(IF($B357=$B$382,0,INDEX('I.Supplementary 2019-20'!S$8:S$191,MATCH($B357,'I.Supplementary 2019-20'!$B$8:$B$191,0))),INDEX('KI 2019-20'!S$9:S$383,MATCH($B357,'KI 2019-20'!$B$9:$B$383,0)))</f>
        <v>0</v>
      </c>
      <c r="O357" s="153">
        <f>_xlfn.IFNA(IF($B357=$B$382,0,INDEX('I.Supplementary 2019-20'!T$8:T$191,MATCH($B357,'I.Supplementary 2019-20'!$B$8:$B$191,0))),INDEX('KI 2019-20'!T$9:T$383,MATCH($B357,'KI 2019-20'!$B$9:$B$383,0)))</f>
        <v>3.2615920759076777</v>
      </c>
      <c r="P357" s="153">
        <f>_xlfn.IFNA(IF($B357=$B$382,0,INDEX('I.Supplementary 2019-20'!U$8:U$191,MATCH($B357,'I.Supplementary 2019-20'!$B$8:$B$191,0))),INDEX('KI 2019-20'!U$9:U$383,MATCH($B357,'KI 2019-20'!$B$9:$B$383,0)))</f>
        <v>0</v>
      </c>
      <c r="Q357" s="153">
        <f>_xlfn.IFNA(IF($B357=$B$382,0,INDEX('I.Supplementary 2019-20'!V$8:V$191,MATCH($B357,'I.Supplementary 2019-20'!$B$8:$B$191,0))),INDEX('KI 2019-20'!V$9:V$383,MATCH($B357,'KI 2019-20'!$B$9:$B$383,0)))</f>
        <v>0</v>
      </c>
      <c r="R357" s="155">
        <f>_xlfn.IFNA(IF($B357=$B$382,0,INDEX('I.Supplementary 2019-20'!W$8:W$191,MATCH($B357,'I.Supplementary 2019-20'!$B$8:$B$191,0))),INDEX('KI 2019-20'!W$9:W$383,MATCH($B357,'KI 2019-20'!$B$9:$B$383,0)))</f>
        <v>0</v>
      </c>
      <c r="S357" s="153">
        <f>_xlfn.IFNA(IF($B357=$B$382,0,INDEX('I.Supplementary 2019-20'!X$8:X$191,MATCH($B357,'I.Supplementary 2019-20'!$B$8:$B$191,0))),INDEX('KI 2019-20'!X$9:X$383,MATCH($B357,'KI 2019-20'!$B$9:$B$383,0)))</f>
        <v>0</v>
      </c>
      <c r="T357" s="153">
        <f>_xlfn.IFNA(IF($B357=$B$382,0,INDEX('I.Supplementary 2019-20'!Y$8:Y$191,MATCH($B357,'I.Supplementary 2019-20'!$B$8:$B$191,0))),INDEX('KI 2019-20'!Y$9:Y$383,MATCH($B357,'KI 2019-20'!$B$9:$B$383,0)))</f>
        <v>3.2615920759076777</v>
      </c>
      <c r="U357" s="153">
        <f>_xlfn.IFNA(IF($B357=$B$382,0,INDEX('I.Supplementary 2019-20'!Z$8:Z$191,MATCH($B357,'I.Supplementary 2019-20'!$B$8:$B$191,0))),INDEX('KI 2019-20'!Z$9:Z$383,MATCH($B357,'KI 2019-20'!$B$9:$B$383,0)))</f>
        <v>0</v>
      </c>
      <c r="V357" s="153">
        <f>_xlfn.IFNA(IF($B357=$B$382,0,INDEX('I.Supplementary 2019-20'!AA$8:AA$191,MATCH($B357,'I.Supplementary 2019-20'!$B$8:$B$191,0))),INDEX('KI 2019-20'!AA$9:AA$383,MATCH($B357,'KI 2019-20'!$B$9:$B$383,0)))</f>
        <v>0</v>
      </c>
      <c r="W357" s="155">
        <f>_xlfn.IFNA(IF($B357=$B$382,0,INDEX('I.Supplementary 2019-20'!AB$8:AB$191,MATCH($B357,'I.Supplementary 2019-20'!$B$8:$B$191,0))),INDEX('KI 2019-20'!AB$9:AB$383,MATCH($B357,'KI 2019-20'!$B$9:$B$383,0)))</f>
        <v>0</v>
      </c>
      <c r="Y357" s="154">
        <f>_xlfn.IFNA(IF($B357=$B$382,0,INDEX('I.Supplementary 2019-20'!$I$8:$I$191,MATCH($B357,'I.Supplementary 2019-20'!$B$8:$B$191,0))),INDEX('KI 2019-20'!$I$9:$I$383,MATCH($B357,'KI 2019-20'!$B$9:$B$383,0)))</f>
        <v>0</v>
      </c>
      <c r="Z357" s="153">
        <f>_xlfn.IFNA(IF($B357=$B$382,0,INDEX('I.Supplementary 2019-20'!$J$8:$J$191,MATCH($B357,'I.Supplementary 2019-20'!$B$8:$B$191,0))),INDEX('KI 2019-20'!$J$9:$J$383,MATCH($B357,'KI 2019-20'!$B$9:$B$383,0)))</f>
        <v>3.2615920759076777</v>
      </c>
      <c r="AA357" s="155">
        <f>_xlfn.IFNA(IF($B357=$B$382,0,INDEX('I.Supplementary 2019-20'!$H$8:$H$191,MATCH($B357,'I.Supplementary 2019-20'!$B$8:$B$191,0))),INDEX('KI 2019-20'!$H$9:$H$383,MATCH($B357,'KI 2019-20'!$B$9:$B$383,0)))</f>
        <v>3.2615920759076777</v>
      </c>
      <c r="AC357" s="156">
        <f>I357*('Other inputs'!$C$6/'Other inputs'!$C$5)</f>
        <v>0</v>
      </c>
      <c r="AD357" s="149">
        <f>IF(B357=$B$35,J357*('Other inputs'!$C$6/'Other inputs'!$C$5)-('Other inputs'!$C$18/1000000),J357*('Other inputs'!$C$6/'Other inputs'!$C$5))</f>
        <v>0</v>
      </c>
      <c r="AE357" s="149">
        <f>K357*('Other inputs'!$C$6/'Other inputs'!$C$5)</f>
        <v>0</v>
      </c>
      <c r="AF357" s="149">
        <f>L357*('Other inputs'!$C$6/'Other inputs'!$C$5)</f>
        <v>0</v>
      </c>
      <c r="AG357" s="188">
        <f>M357*('Other inputs'!$C$6/'Other inputs'!$C$5)</f>
        <v>0</v>
      </c>
      <c r="AH357" s="149">
        <f>N357*('Other inputs'!$C$6/'Other inputs'!$C$5)</f>
        <v>0</v>
      </c>
      <c r="AI357" s="149">
        <f>O357*('Other inputs'!$C$6/'Other inputs'!$C$5)</f>
        <v>3.3147341056577013</v>
      </c>
      <c r="AJ357" s="149">
        <f>P357*('Other inputs'!$C$6/'Other inputs'!$C$5)</f>
        <v>0</v>
      </c>
      <c r="AK357" s="149">
        <f>Q357*('Other inputs'!$C$6/'Other inputs'!$C$5)</f>
        <v>0</v>
      </c>
      <c r="AL357" s="188">
        <f>R357*('Other inputs'!$C$6/'Other inputs'!$C$5)</f>
        <v>0</v>
      </c>
      <c r="AM357" s="156">
        <f t="shared" si="74"/>
        <v>0</v>
      </c>
      <c r="AN357" s="149">
        <f t="shared" si="75"/>
        <v>3.3147341056577013</v>
      </c>
      <c r="AO357" s="149">
        <f t="shared" si="76"/>
        <v>0</v>
      </c>
      <c r="AP357" s="149">
        <f t="shared" si="77"/>
        <v>0</v>
      </c>
      <c r="AQ357" s="188">
        <f t="shared" si="78"/>
        <v>0</v>
      </c>
      <c r="AR357" s="149"/>
      <c r="AS357" s="156">
        <f>IF(D357=$C$171,'Other inputs'!$C$12/1000000,SUM(AC357:AG357))</f>
        <v>0</v>
      </c>
      <c r="AT357" s="200">
        <f>IF(D357=$C$171,$Z$171*('Other inputs'!$C$6/'Other inputs'!$C$5),SUM(AH357:AL357))</f>
        <v>3.3147341056577013</v>
      </c>
      <c r="AU357" s="210">
        <f t="shared" si="79"/>
        <v>3.3147341056577013</v>
      </c>
      <c r="AV357" s="214"/>
      <c r="AW357" s="199">
        <f>IF($G357=1,0,AC357*('Other inputs'!$F$6/'Other inputs'!$F$5))</f>
        <v>0</v>
      </c>
      <c r="AX357" s="200">
        <f>IF($G357=1,0,AD357*('Other inputs'!$F$6/'Other inputs'!$F$5))</f>
        <v>0</v>
      </c>
      <c r="AY357" s="200">
        <f>IF($G357=1,0,AE357*('Other inputs'!$F$6/'Other inputs'!$F$5))</f>
        <v>0</v>
      </c>
      <c r="AZ357" s="200">
        <f>IF($G357=1,0,AF357*('Other inputs'!$F$6/'Other inputs'!$F$5))</f>
        <v>0</v>
      </c>
      <c r="BA357" s="200">
        <f>IF($G357=1,0,AG357*('Other inputs'!$F$6/'Other inputs'!$F$5))</f>
        <v>0</v>
      </c>
      <c r="BB357" s="199">
        <f>IF($G357=1,0,AH357*('Other inputs'!$C$7/'Other inputs'!$C$6))</f>
        <v>0</v>
      </c>
      <c r="BC357" s="200">
        <f>IF($G357=1,0,AI357*('Other inputs'!$C$7/'Other inputs'!$C$6))</f>
        <v>3.3147341056577013</v>
      </c>
      <c r="BD357" s="200">
        <f>IF($G357=1,0,AJ357*('Other inputs'!$C$7/'Other inputs'!$C$6))</f>
        <v>0</v>
      </c>
      <c r="BE357" s="200">
        <f>IF($G357=1,0,AK357*('Other inputs'!$C$7/'Other inputs'!$C$6))</f>
        <v>0</v>
      </c>
      <c r="BF357" s="200">
        <f>IF($G357=1,0,AL357*('Other inputs'!$C$7/'Other inputs'!$C$6))</f>
        <v>0</v>
      </c>
      <c r="BG357" s="199">
        <f t="shared" si="80"/>
        <v>0</v>
      </c>
      <c r="BH357" s="200">
        <f t="shared" si="81"/>
        <v>3.3147341056577013</v>
      </c>
      <c r="BI357" s="200">
        <f t="shared" si="82"/>
        <v>0</v>
      </c>
      <c r="BJ357" s="200">
        <f t="shared" si="83"/>
        <v>0</v>
      </c>
      <c r="BK357" s="210">
        <f t="shared" si="84"/>
        <v>0</v>
      </c>
      <c r="BL357" s="200"/>
      <c r="BM357" s="199">
        <f>IF(D357=C$171,'Other inputs'!$C$13/1000000,SUM(AW357:BA357))</f>
        <v>0</v>
      </c>
      <c r="BN357" s="200">
        <f>IF(B357=$B$171,$AT$171*('Other inputs'!$C$7/'Other inputs'!$C$6),SUM(BB357:BF357))</f>
        <v>3.3147341056577013</v>
      </c>
      <c r="BO357" s="188">
        <f t="shared" si="85"/>
        <v>3.3147341056577013</v>
      </c>
    </row>
    <row r="358" spans="2:67">
      <c r="B358" s="121" t="str">
        <f>'KI 2019-20'!B359</f>
        <v>E2537</v>
      </c>
      <c r="C358" s="160" t="str">
        <f t="shared" si="72"/>
        <v>E2537</v>
      </c>
      <c r="D358" s="160" t="str">
        <f t="shared" si="73"/>
        <v>E2537</v>
      </c>
      <c r="E358" t="str">
        <f>INDEX('KI 2019-20'!D$9:D$383,MATCH($B358,'KI 2019-20'!$B$9:$B$383,0))</f>
        <v>SD</v>
      </c>
      <c r="F358">
        <f>INDEX('KI 2019-20'!E$9:E$383,MATCH($B358,'KI 2019-20'!$B$9:$B$383,0))</f>
        <v>0</v>
      </c>
      <c r="G358" s="119">
        <v>0</v>
      </c>
      <c r="H358" s="120" t="str">
        <f>INDEX('KI 2019-20'!F$9:F$383,MATCH($B358,'KI 2019-20'!$B$9:$B$383,0))</f>
        <v>West Lindsey</v>
      </c>
      <c r="I358" s="154">
        <f>_xlfn.IFNA(IF($B358=$B$382,0,INDEX('I.Supplementary 2019-20'!N$8:N$191,MATCH($B358,'I.Supplementary 2019-20'!$B$8:$B$191,0))),INDEX('KI 2019-20'!N$9:N$383,MATCH($B358,'KI 2019-20'!$B$9:$B$383,0)))</f>
        <v>0</v>
      </c>
      <c r="J358" s="153">
        <f>_xlfn.IFNA(IF($B358=$B$382,0,INDEX('I.Supplementary 2019-20'!O$8:O$191,MATCH($B358,'I.Supplementary 2019-20'!$B$8:$B$191,0))),INDEX('KI 2019-20'!O$9:O$383,MATCH($B358,'KI 2019-20'!$B$9:$B$383,0)))</f>
        <v>0</v>
      </c>
      <c r="K358" s="153">
        <f>_xlfn.IFNA(IF($B358=$B$382,0,INDEX('I.Supplementary 2019-20'!P$8:P$191,MATCH($B358,'I.Supplementary 2019-20'!$B$8:$B$191,0))),INDEX('KI 2019-20'!P$9:P$383,MATCH($B358,'KI 2019-20'!$B$9:$B$383,0)))</f>
        <v>0</v>
      </c>
      <c r="L358" s="153">
        <f>_xlfn.IFNA(IF($B358=$B$382,0,INDEX('I.Supplementary 2019-20'!Q$8:Q$191,MATCH($B358,'I.Supplementary 2019-20'!$B$8:$B$191,0))),INDEX('KI 2019-20'!Q$9:Q$383,MATCH($B358,'KI 2019-20'!$B$9:$B$383,0)))</f>
        <v>0</v>
      </c>
      <c r="M358" s="155">
        <f>_xlfn.IFNA(IF($B358=$B$382,0,INDEX('I.Supplementary 2019-20'!R$8:R$191,MATCH($B358,'I.Supplementary 2019-20'!$B$8:$B$191,0))),INDEX('KI 2019-20'!R$9:R$383,MATCH($B358,'KI 2019-20'!$B$9:$B$383,0)))</f>
        <v>0</v>
      </c>
      <c r="N358" s="153">
        <f>_xlfn.IFNA(IF($B358=$B$382,0,INDEX('I.Supplementary 2019-20'!S$8:S$191,MATCH($B358,'I.Supplementary 2019-20'!$B$8:$B$191,0))),INDEX('KI 2019-20'!S$9:S$383,MATCH($B358,'KI 2019-20'!$B$9:$B$383,0)))</f>
        <v>0</v>
      </c>
      <c r="O358" s="153">
        <f>_xlfn.IFNA(IF($B358=$B$382,0,INDEX('I.Supplementary 2019-20'!T$8:T$191,MATCH($B358,'I.Supplementary 2019-20'!$B$8:$B$191,0))),INDEX('KI 2019-20'!T$9:T$383,MATCH($B358,'KI 2019-20'!$B$9:$B$383,0)))</f>
        <v>2.9742340271828556</v>
      </c>
      <c r="P358" s="153">
        <f>_xlfn.IFNA(IF($B358=$B$382,0,INDEX('I.Supplementary 2019-20'!U$8:U$191,MATCH($B358,'I.Supplementary 2019-20'!$B$8:$B$191,0))),INDEX('KI 2019-20'!U$9:U$383,MATCH($B358,'KI 2019-20'!$B$9:$B$383,0)))</f>
        <v>0</v>
      </c>
      <c r="Q358" s="153">
        <f>_xlfn.IFNA(IF($B358=$B$382,0,INDEX('I.Supplementary 2019-20'!V$8:V$191,MATCH($B358,'I.Supplementary 2019-20'!$B$8:$B$191,0))),INDEX('KI 2019-20'!V$9:V$383,MATCH($B358,'KI 2019-20'!$B$9:$B$383,0)))</f>
        <v>0</v>
      </c>
      <c r="R358" s="155">
        <f>_xlfn.IFNA(IF($B358=$B$382,0,INDEX('I.Supplementary 2019-20'!W$8:W$191,MATCH($B358,'I.Supplementary 2019-20'!$B$8:$B$191,0))),INDEX('KI 2019-20'!W$9:W$383,MATCH($B358,'KI 2019-20'!$B$9:$B$383,0)))</f>
        <v>0</v>
      </c>
      <c r="S358" s="153">
        <f>_xlfn.IFNA(IF($B358=$B$382,0,INDEX('I.Supplementary 2019-20'!X$8:X$191,MATCH($B358,'I.Supplementary 2019-20'!$B$8:$B$191,0))),INDEX('KI 2019-20'!X$9:X$383,MATCH($B358,'KI 2019-20'!$B$9:$B$383,0)))</f>
        <v>0</v>
      </c>
      <c r="T358" s="153">
        <f>_xlfn.IFNA(IF($B358=$B$382,0,INDEX('I.Supplementary 2019-20'!Y$8:Y$191,MATCH($B358,'I.Supplementary 2019-20'!$B$8:$B$191,0))),INDEX('KI 2019-20'!Y$9:Y$383,MATCH($B358,'KI 2019-20'!$B$9:$B$383,0)))</f>
        <v>2.9742340271828556</v>
      </c>
      <c r="U358" s="153">
        <f>_xlfn.IFNA(IF($B358=$B$382,0,INDEX('I.Supplementary 2019-20'!Z$8:Z$191,MATCH($B358,'I.Supplementary 2019-20'!$B$8:$B$191,0))),INDEX('KI 2019-20'!Z$9:Z$383,MATCH($B358,'KI 2019-20'!$B$9:$B$383,0)))</f>
        <v>0</v>
      </c>
      <c r="V358" s="153">
        <f>_xlfn.IFNA(IF($B358=$B$382,0,INDEX('I.Supplementary 2019-20'!AA$8:AA$191,MATCH($B358,'I.Supplementary 2019-20'!$B$8:$B$191,0))),INDEX('KI 2019-20'!AA$9:AA$383,MATCH($B358,'KI 2019-20'!$B$9:$B$383,0)))</f>
        <v>0</v>
      </c>
      <c r="W358" s="155">
        <f>_xlfn.IFNA(IF($B358=$B$382,0,INDEX('I.Supplementary 2019-20'!AB$8:AB$191,MATCH($B358,'I.Supplementary 2019-20'!$B$8:$B$191,0))),INDEX('KI 2019-20'!AB$9:AB$383,MATCH($B358,'KI 2019-20'!$B$9:$B$383,0)))</f>
        <v>0</v>
      </c>
      <c r="Y358" s="154">
        <f>_xlfn.IFNA(IF($B358=$B$382,0,INDEX('I.Supplementary 2019-20'!$I$8:$I$191,MATCH($B358,'I.Supplementary 2019-20'!$B$8:$B$191,0))),INDEX('KI 2019-20'!$I$9:$I$383,MATCH($B358,'KI 2019-20'!$B$9:$B$383,0)))</f>
        <v>0</v>
      </c>
      <c r="Z358" s="153">
        <f>_xlfn.IFNA(IF($B358=$B$382,0,INDEX('I.Supplementary 2019-20'!$J$8:$J$191,MATCH($B358,'I.Supplementary 2019-20'!$B$8:$B$191,0))),INDEX('KI 2019-20'!$J$9:$J$383,MATCH($B358,'KI 2019-20'!$B$9:$B$383,0)))</f>
        <v>2.9742340271828556</v>
      </c>
      <c r="AA358" s="155">
        <f>_xlfn.IFNA(IF($B358=$B$382,0,INDEX('I.Supplementary 2019-20'!$H$8:$H$191,MATCH($B358,'I.Supplementary 2019-20'!$B$8:$B$191,0))),INDEX('KI 2019-20'!$H$9:$H$383,MATCH($B358,'KI 2019-20'!$B$9:$B$383,0)))</f>
        <v>2.9742340271828556</v>
      </c>
      <c r="AC358" s="156">
        <f>I358*('Other inputs'!$C$6/'Other inputs'!$C$5)</f>
        <v>0</v>
      </c>
      <c r="AD358" s="149">
        <f>IF(B358=$B$35,J358*('Other inputs'!$C$6/'Other inputs'!$C$5)-('Other inputs'!$C$18/1000000),J358*('Other inputs'!$C$6/'Other inputs'!$C$5))</f>
        <v>0</v>
      </c>
      <c r="AE358" s="149">
        <f>K358*('Other inputs'!$C$6/'Other inputs'!$C$5)</f>
        <v>0</v>
      </c>
      <c r="AF358" s="149">
        <f>L358*('Other inputs'!$C$6/'Other inputs'!$C$5)</f>
        <v>0</v>
      </c>
      <c r="AG358" s="188">
        <f>M358*('Other inputs'!$C$6/'Other inputs'!$C$5)</f>
        <v>0</v>
      </c>
      <c r="AH358" s="149">
        <f>N358*('Other inputs'!$C$6/'Other inputs'!$C$5)</f>
        <v>0</v>
      </c>
      <c r="AI358" s="149">
        <f>O358*('Other inputs'!$C$6/'Other inputs'!$C$5)</f>
        <v>3.0226940520656722</v>
      </c>
      <c r="AJ358" s="149">
        <f>P358*('Other inputs'!$C$6/'Other inputs'!$C$5)</f>
        <v>0</v>
      </c>
      <c r="AK358" s="149">
        <f>Q358*('Other inputs'!$C$6/'Other inputs'!$C$5)</f>
        <v>0</v>
      </c>
      <c r="AL358" s="188">
        <f>R358*('Other inputs'!$C$6/'Other inputs'!$C$5)</f>
        <v>0</v>
      </c>
      <c r="AM358" s="156">
        <f t="shared" si="74"/>
        <v>0</v>
      </c>
      <c r="AN358" s="149">
        <f t="shared" si="75"/>
        <v>3.0226940520656722</v>
      </c>
      <c r="AO358" s="149">
        <f t="shared" si="76"/>
        <v>0</v>
      </c>
      <c r="AP358" s="149">
        <f t="shared" si="77"/>
        <v>0</v>
      </c>
      <c r="AQ358" s="188">
        <f t="shared" si="78"/>
        <v>0</v>
      </c>
      <c r="AR358" s="149"/>
      <c r="AS358" s="156">
        <f>IF(D358=$C$171,'Other inputs'!$C$12/1000000,SUM(AC358:AG358))</f>
        <v>0</v>
      </c>
      <c r="AT358" s="200">
        <f>IF(D358=$C$171,$Z$171*('Other inputs'!$C$6/'Other inputs'!$C$5),SUM(AH358:AL358))</f>
        <v>3.0226940520656722</v>
      </c>
      <c r="AU358" s="210">
        <f t="shared" si="79"/>
        <v>3.0226940520656722</v>
      </c>
      <c r="AV358" s="214"/>
      <c r="AW358" s="199">
        <f>IF($G358=1,0,AC358*('Other inputs'!$F$6/'Other inputs'!$F$5))</f>
        <v>0</v>
      </c>
      <c r="AX358" s="200">
        <f>IF($G358=1,0,AD358*('Other inputs'!$F$6/'Other inputs'!$F$5))</f>
        <v>0</v>
      </c>
      <c r="AY358" s="200">
        <f>IF($G358=1,0,AE358*('Other inputs'!$F$6/'Other inputs'!$F$5))</f>
        <v>0</v>
      </c>
      <c r="AZ358" s="200">
        <f>IF($G358=1,0,AF358*('Other inputs'!$F$6/'Other inputs'!$F$5))</f>
        <v>0</v>
      </c>
      <c r="BA358" s="200">
        <f>IF($G358=1,0,AG358*('Other inputs'!$F$6/'Other inputs'!$F$5))</f>
        <v>0</v>
      </c>
      <c r="BB358" s="199">
        <f>IF($G358=1,0,AH358*('Other inputs'!$C$7/'Other inputs'!$C$6))</f>
        <v>0</v>
      </c>
      <c r="BC358" s="200">
        <f>IF($G358=1,0,AI358*('Other inputs'!$C$7/'Other inputs'!$C$6))</f>
        <v>3.0226940520656722</v>
      </c>
      <c r="BD358" s="200">
        <f>IF($G358=1,0,AJ358*('Other inputs'!$C$7/'Other inputs'!$C$6))</f>
        <v>0</v>
      </c>
      <c r="BE358" s="200">
        <f>IF($G358=1,0,AK358*('Other inputs'!$C$7/'Other inputs'!$C$6))</f>
        <v>0</v>
      </c>
      <c r="BF358" s="200">
        <f>IF($G358=1,0,AL358*('Other inputs'!$C$7/'Other inputs'!$C$6))</f>
        <v>0</v>
      </c>
      <c r="BG358" s="199">
        <f t="shared" si="80"/>
        <v>0</v>
      </c>
      <c r="BH358" s="200">
        <f t="shared" si="81"/>
        <v>3.0226940520656722</v>
      </c>
      <c r="BI358" s="200">
        <f t="shared" si="82"/>
        <v>0</v>
      </c>
      <c r="BJ358" s="200">
        <f t="shared" si="83"/>
        <v>0</v>
      </c>
      <c r="BK358" s="210">
        <f t="shared" si="84"/>
        <v>0</v>
      </c>
      <c r="BL358" s="200"/>
      <c r="BM358" s="199">
        <f>IF(D358=C$171,'Other inputs'!$C$13/1000000,SUM(AW358:BA358))</f>
        <v>0</v>
      </c>
      <c r="BN358" s="200">
        <f>IF(B358=$B$171,$AT$171*('Other inputs'!$C$7/'Other inputs'!$C$6),SUM(BB358:BF358))</f>
        <v>3.0226940520656722</v>
      </c>
      <c r="BO358" s="188">
        <f t="shared" si="85"/>
        <v>3.0226940520656722</v>
      </c>
    </row>
    <row r="359" spans="2:67">
      <c r="B359" s="121" t="str">
        <f>'KI 2019-20'!B360</f>
        <v>E6146</v>
      </c>
      <c r="C359" s="160" t="str">
        <f t="shared" si="72"/>
        <v>E6146</v>
      </c>
      <c r="D359" s="160" t="str">
        <f t="shared" si="73"/>
        <v>E6146</v>
      </c>
      <c r="E359" t="str">
        <f>INDEX('KI 2019-20'!D$9:D$383,MATCH($B359,'KI 2019-20'!$B$9:$B$383,0))</f>
        <v>FIR</v>
      </c>
      <c r="F359">
        <f>INDEX('KI 2019-20'!E$9:E$383,MATCH($B359,'KI 2019-20'!$B$9:$B$383,0))</f>
        <v>0</v>
      </c>
      <c r="G359" s="119">
        <v>0</v>
      </c>
      <c r="H359" s="120" t="str">
        <f>INDEX('KI 2019-20'!F$9:F$383,MATCH($B359,'KI 2019-20'!$B$9:$B$383,0))</f>
        <v>West Midlands Fire</v>
      </c>
      <c r="I359" s="154">
        <f>_xlfn.IFNA(IF($B359=$B$382,0,INDEX('I.Supplementary 2019-20'!N$8:N$191,MATCH($B359,'I.Supplementary 2019-20'!$B$8:$B$191,0))),INDEX('KI 2019-20'!N$9:N$383,MATCH($B359,'KI 2019-20'!$B$9:$B$383,0)))</f>
        <v>0</v>
      </c>
      <c r="J359" s="153">
        <f>_xlfn.IFNA(IF($B359=$B$382,0,INDEX('I.Supplementary 2019-20'!O$8:O$191,MATCH($B359,'I.Supplementary 2019-20'!$B$8:$B$191,0))),INDEX('KI 2019-20'!O$9:O$383,MATCH($B359,'KI 2019-20'!$B$9:$B$383,0)))</f>
        <v>0</v>
      </c>
      <c r="K359" s="153">
        <f>_xlfn.IFNA(IF($B359=$B$382,0,INDEX('I.Supplementary 2019-20'!P$8:P$191,MATCH($B359,'I.Supplementary 2019-20'!$B$8:$B$191,0))),INDEX('KI 2019-20'!P$9:P$383,MATCH($B359,'KI 2019-20'!$B$9:$B$383,0)))</f>
        <v>18.856799613504759</v>
      </c>
      <c r="L359" s="153">
        <f>_xlfn.IFNA(IF($B359=$B$382,0,INDEX('I.Supplementary 2019-20'!Q$8:Q$191,MATCH($B359,'I.Supplementary 2019-20'!$B$8:$B$191,0))),INDEX('KI 2019-20'!Q$9:Q$383,MATCH($B359,'KI 2019-20'!$B$9:$B$383,0)))</f>
        <v>0</v>
      </c>
      <c r="M359" s="155">
        <f>_xlfn.IFNA(IF($B359=$B$382,0,INDEX('I.Supplementary 2019-20'!R$8:R$191,MATCH($B359,'I.Supplementary 2019-20'!$B$8:$B$191,0))),INDEX('KI 2019-20'!R$9:R$383,MATCH($B359,'KI 2019-20'!$B$9:$B$383,0)))</f>
        <v>0</v>
      </c>
      <c r="N359" s="153">
        <f>_xlfn.IFNA(IF($B359=$B$382,0,INDEX('I.Supplementary 2019-20'!S$8:S$191,MATCH($B359,'I.Supplementary 2019-20'!$B$8:$B$191,0))),INDEX('KI 2019-20'!S$9:S$383,MATCH($B359,'KI 2019-20'!$B$9:$B$383,0)))</f>
        <v>0</v>
      </c>
      <c r="O359" s="153">
        <f>_xlfn.IFNA(IF($B359=$B$382,0,INDEX('I.Supplementary 2019-20'!T$8:T$191,MATCH($B359,'I.Supplementary 2019-20'!$B$8:$B$191,0))),INDEX('KI 2019-20'!T$9:T$383,MATCH($B359,'KI 2019-20'!$B$9:$B$383,0)))</f>
        <v>0</v>
      </c>
      <c r="P359" s="153">
        <f>_xlfn.IFNA(IF($B359=$B$382,0,INDEX('I.Supplementary 2019-20'!U$8:U$191,MATCH($B359,'I.Supplementary 2019-20'!$B$8:$B$191,0))),INDEX('KI 2019-20'!U$9:U$383,MATCH($B359,'KI 2019-20'!$B$9:$B$383,0)))</f>
        <v>33.191181506170203</v>
      </c>
      <c r="Q359" s="153">
        <f>_xlfn.IFNA(IF($B359=$B$382,0,INDEX('I.Supplementary 2019-20'!V$8:V$191,MATCH($B359,'I.Supplementary 2019-20'!$B$8:$B$191,0))),INDEX('KI 2019-20'!V$9:V$383,MATCH($B359,'KI 2019-20'!$B$9:$B$383,0)))</f>
        <v>0</v>
      </c>
      <c r="R359" s="155">
        <f>_xlfn.IFNA(IF($B359=$B$382,0,INDEX('I.Supplementary 2019-20'!W$8:W$191,MATCH($B359,'I.Supplementary 2019-20'!$B$8:$B$191,0))),INDEX('KI 2019-20'!W$9:W$383,MATCH($B359,'KI 2019-20'!$B$9:$B$383,0)))</f>
        <v>0</v>
      </c>
      <c r="S359" s="153">
        <f>_xlfn.IFNA(IF($B359=$B$382,0,INDEX('I.Supplementary 2019-20'!X$8:X$191,MATCH($B359,'I.Supplementary 2019-20'!$B$8:$B$191,0))),INDEX('KI 2019-20'!X$9:X$383,MATCH($B359,'KI 2019-20'!$B$9:$B$383,0)))</f>
        <v>0</v>
      </c>
      <c r="T359" s="153">
        <f>_xlfn.IFNA(IF($B359=$B$382,0,INDEX('I.Supplementary 2019-20'!Y$8:Y$191,MATCH($B359,'I.Supplementary 2019-20'!$B$8:$B$191,0))),INDEX('KI 2019-20'!Y$9:Y$383,MATCH($B359,'KI 2019-20'!$B$9:$B$383,0)))</f>
        <v>0</v>
      </c>
      <c r="U359" s="153">
        <f>_xlfn.IFNA(IF($B359=$B$382,0,INDEX('I.Supplementary 2019-20'!Z$8:Z$191,MATCH($B359,'I.Supplementary 2019-20'!$B$8:$B$191,0))),INDEX('KI 2019-20'!Z$9:Z$383,MATCH($B359,'KI 2019-20'!$B$9:$B$383,0)))</f>
        <v>52.047981119674965</v>
      </c>
      <c r="V359" s="153">
        <f>_xlfn.IFNA(IF($B359=$B$382,0,INDEX('I.Supplementary 2019-20'!AA$8:AA$191,MATCH($B359,'I.Supplementary 2019-20'!$B$8:$B$191,0))),INDEX('KI 2019-20'!AA$9:AA$383,MATCH($B359,'KI 2019-20'!$B$9:$B$383,0)))</f>
        <v>0</v>
      </c>
      <c r="W359" s="155">
        <f>_xlfn.IFNA(IF($B359=$B$382,0,INDEX('I.Supplementary 2019-20'!AB$8:AB$191,MATCH($B359,'I.Supplementary 2019-20'!$B$8:$B$191,0))),INDEX('KI 2019-20'!AB$9:AB$383,MATCH($B359,'KI 2019-20'!$B$9:$B$383,0)))</f>
        <v>0</v>
      </c>
      <c r="Y359" s="154">
        <f>_xlfn.IFNA(IF($B359=$B$382,0,INDEX('I.Supplementary 2019-20'!$I$8:$I$191,MATCH($B359,'I.Supplementary 2019-20'!$B$8:$B$191,0))),INDEX('KI 2019-20'!$I$9:$I$383,MATCH($B359,'KI 2019-20'!$B$9:$B$383,0)))</f>
        <v>18.856799613504759</v>
      </c>
      <c r="Z359" s="153">
        <f>_xlfn.IFNA(IF($B359=$B$382,0,INDEX('I.Supplementary 2019-20'!$J$8:$J$191,MATCH($B359,'I.Supplementary 2019-20'!$B$8:$B$191,0))),INDEX('KI 2019-20'!$J$9:$J$383,MATCH($B359,'KI 2019-20'!$B$9:$B$383,0)))</f>
        <v>33.191181506170203</v>
      </c>
      <c r="AA359" s="155">
        <f>_xlfn.IFNA(IF($B359=$B$382,0,INDEX('I.Supplementary 2019-20'!$H$8:$H$191,MATCH($B359,'I.Supplementary 2019-20'!$B$8:$B$191,0))),INDEX('KI 2019-20'!$H$9:$H$383,MATCH($B359,'KI 2019-20'!$B$9:$B$383,0)))</f>
        <v>52.047981119674965</v>
      </c>
      <c r="AC359" s="156">
        <f>I359*('Other inputs'!$C$6/'Other inputs'!$C$5)</f>
        <v>0</v>
      </c>
      <c r="AD359" s="149">
        <f>IF(B359=$B$35,J359*('Other inputs'!$C$6/'Other inputs'!$C$5)-('Other inputs'!$C$18/1000000),J359*('Other inputs'!$C$6/'Other inputs'!$C$5))</f>
        <v>0</v>
      </c>
      <c r="AE359" s="149">
        <f>K359*('Other inputs'!$C$6/'Other inputs'!$C$5)</f>
        <v>19.16403871107714</v>
      </c>
      <c r="AF359" s="149">
        <f>L359*('Other inputs'!$C$6/'Other inputs'!$C$5)</f>
        <v>0</v>
      </c>
      <c r="AG359" s="188">
        <f>M359*('Other inputs'!$C$6/'Other inputs'!$C$5)</f>
        <v>0</v>
      </c>
      <c r="AH359" s="149">
        <f>N359*('Other inputs'!$C$6/'Other inputs'!$C$5)</f>
        <v>0</v>
      </c>
      <c r="AI359" s="149">
        <f>O359*('Other inputs'!$C$6/'Other inputs'!$C$5)</f>
        <v>0</v>
      </c>
      <c r="AJ359" s="149">
        <f>P359*('Other inputs'!$C$6/'Other inputs'!$C$5)</f>
        <v>33.731974687533466</v>
      </c>
      <c r="AK359" s="149">
        <f>Q359*('Other inputs'!$C$6/'Other inputs'!$C$5)</f>
        <v>0</v>
      </c>
      <c r="AL359" s="188">
        <f>R359*('Other inputs'!$C$6/'Other inputs'!$C$5)</f>
        <v>0</v>
      </c>
      <c r="AM359" s="156">
        <f t="shared" si="74"/>
        <v>0</v>
      </c>
      <c r="AN359" s="149">
        <f t="shared" si="75"/>
        <v>0</v>
      </c>
      <c r="AO359" s="149">
        <f t="shared" si="76"/>
        <v>52.896013398610606</v>
      </c>
      <c r="AP359" s="149">
        <f t="shared" si="77"/>
        <v>0</v>
      </c>
      <c r="AQ359" s="188">
        <f t="shared" si="78"/>
        <v>0</v>
      </c>
      <c r="AR359" s="149"/>
      <c r="AS359" s="156">
        <f>IF(D359=$C$171,'Other inputs'!$C$12/1000000,SUM(AC359:AG359))</f>
        <v>19.16403871107714</v>
      </c>
      <c r="AT359" s="200">
        <f>IF(D359=$C$171,$Z$171*('Other inputs'!$C$6/'Other inputs'!$C$5),SUM(AH359:AL359))</f>
        <v>33.731974687533466</v>
      </c>
      <c r="AU359" s="210">
        <f t="shared" si="79"/>
        <v>52.896013398610606</v>
      </c>
      <c r="AV359" s="214"/>
      <c r="AW359" s="199">
        <f>IF($G359=1,0,AC359*('Other inputs'!$F$6/'Other inputs'!$F$5))</f>
        <v>0</v>
      </c>
      <c r="AX359" s="200">
        <f>IF($G359=1,0,AD359*('Other inputs'!$F$6/'Other inputs'!$F$5))</f>
        <v>0</v>
      </c>
      <c r="AY359" s="200">
        <f>IF($G359=1,0,AE359*('Other inputs'!$F$6/'Other inputs'!$F$5))</f>
        <v>19.27001496201397</v>
      </c>
      <c r="AZ359" s="200">
        <f>IF($G359=1,0,AF359*('Other inputs'!$F$6/'Other inputs'!$F$5))</f>
        <v>0</v>
      </c>
      <c r="BA359" s="200">
        <f>IF($G359=1,0,AG359*('Other inputs'!$F$6/'Other inputs'!$F$5))</f>
        <v>0</v>
      </c>
      <c r="BB359" s="199">
        <f>IF($G359=1,0,AH359*('Other inputs'!$C$7/'Other inputs'!$C$6))</f>
        <v>0</v>
      </c>
      <c r="BC359" s="200">
        <f>IF($G359=1,0,AI359*('Other inputs'!$C$7/'Other inputs'!$C$6))</f>
        <v>0</v>
      </c>
      <c r="BD359" s="200">
        <f>IF($G359=1,0,AJ359*('Other inputs'!$C$7/'Other inputs'!$C$6))</f>
        <v>33.731974687533466</v>
      </c>
      <c r="BE359" s="200">
        <f>IF($G359=1,0,AK359*('Other inputs'!$C$7/'Other inputs'!$C$6))</f>
        <v>0</v>
      </c>
      <c r="BF359" s="200">
        <f>IF($G359=1,0,AL359*('Other inputs'!$C$7/'Other inputs'!$C$6))</f>
        <v>0</v>
      </c>
      <c r="BG359" s="199">
        <f t="shared" si="80"/>
        <v>0</v>
      </c>
      <c r="BH359" s="200">
        <f t="shared" si="81"/>
        <v>0</v>
      </c>
      <c r="BI359" s="200">
        <f t="shared" si="82"/>
        <v>53.00198964954744</v>
      </c>
      <c r="BJ359" s="200">
        <f t="shared" si="83"/>
        <v>0</v>
      </c>
      <c r="BK359" s="210">
        <f t="shared" si="84"/>
        <v>0</v>
      </c>
      <c r="BL359" s="200"/>
      <c r="BM359" s="199">
        <f>IF(D359=C$171,'Other inputs'!$C$13/1000000,SUM(AW359:BA359))</f>
        <v>19.27001496201397</v>
      </c>
      <c r="BN359" s="200">
        <f>IF(B359=$B$171,$AT$171*('Other inputs'!$C$7/'Other inputs'!$C$6),SUM(BB359:BF359))</f>
        <v>33.731974687533466</v>
      </c>
      <c r="BO359" s="188">
        <f t="shared" si="85"/>
        <v>53.00198964954744</v>
      </c>
    </row>
    <row r="360" spans="2:67">
      <c r="B360" s="121" t="str">
        <f>'KI 2019-20'!B361</f>
        <v>E3135</v>
      </c>
      <c r="C360" s="160" t="str">
        <f t="shared" si="72"/>
        <v>E3135</v>
      </c>
      <c r="D360" s="160" t="str">
        <f t="shared" si="73"/>
        <v>E3135</v>
      </c>
      <c r="E360" t="str">
        <f>INDEX('KI 2019-20'!D$9:D$383,MATCH($B360,'KI 2019-20'!$B$9:$B$383,0))</f>
        <v>SD</v>
      </c>
      <c r="F360">
        <f>INDEX('KI 2019-20'!E$9:E$383,MATCH($B360,'KI 2019-20'!$B$9:$B$383,0))</f>
        <v>0</v>
      </c>
      <c r="G360" s="119">
        <v>0</v>
      </c>
      <c r="H360" s="120" t="str">
        <f>INDEX('KI 2019-20'!F$9:F$383,MATCH($B360,'KI 2019-20'!$B$9:$B$383,0))</f>
        <v>West Oxfordshire</v>
      </c>
      <c r="I360" s="154">
        <f>_xlfn.IFNA(IF($B360=$B$382,0,INDEX('I.Supplementary 2019-20'!N$8:N$191,MATCH($B360,'I.Supplementary 2019-20'!$B$8:$B$191,0))),INDEX('KI 2019-20'!N$9:N$383,MATCH($B360,'KI 2019-20'!$B$9:$B$383,0)))</f>
        <v>0</v>
      </c>
      <c r="J360" s="153">
        <f>_xlfn.IFNA(IF($B360=$B$382,0,INDEX('I.Supplementary 2019-20'!O$8:O$191,MATCH($B360,'I.Supplementary 2019-20'!$B$8:$B$191,0))),INDEX('KI 2019-20'!O$9:O$383,MATCH($B360,'KI 2019-20'!$B$9:$B$383,0)))</f>
        <v>7.7568433854578067E-2</v>
      </c>
      <c r="K360" s="153">
        <f>_xlfn.IFNA(IF($B360=$B$382,0,INDEX('I.Supplementary 2019-20'!P$8:P$191,MATCH($B360,'I.Supplementary 2019-20'!$B$8:$B$191,0))),INDEX('KI 2019-20'!P$9:P$383,MATCH($B360,'KI 2019-20'!$B$9:$B$383,0)))</f>
        <v>0</v>
      </c>
      <c r="L360" s="153">
        <f>_xlfn.IFNA(IF($B360=$B$382,0,INDEX('I.Supplementary 2019-20'!Q$8:Q$191,MATCH($B360,'I.Supplementary 2019-20'!$B$8:$B$191,0))),INDEX('KI 2019-20'!Q$9:Q$383,MATCH($B360,'KI 2019-20'!$B$9:$B$383,0)))</f>
        <v>0</v>
      </c>
      <c r="M360" s="155">
        <f>_xlfn.IFNA(IF($B360=$B$382,0,INDEX('I.Supplementary 2019-20'!R$8:R$191,MATCH($B360,'I.Supplementary 2019-20'!$B$8:$B$191,0))),INDEX('KI 2019-20'!R$9:R$383,MATCH($B360,'KI 2019-20'!$B$9:$B$383,0)))</f>
        <v>0</v>
      </c>
      <c r="N360" s="153">
        <f>_xlfn.IFNA(IF($B360=$B$382,0,INDEX('I.Supplementary 2019-20'!S$8:S$191,MATCH($B360,'I.Supplementary 2019-20'!$B$8:$B$191,0))),INDEX('KI 2019-20'!S$9:S$383,MATCH($B360,'KI 2019-20'!$B$9:$B$383,0)))</f>
        <v>0</v>
      </c>
      <c r="O360" s="153">
        <f>_xlfn.IFNA(IF($B360=$B$382,0,INDEX('I.Supplementary 2019-20'!T$8:T$191,MATCH($B360,'I.Supplementary 2019-20'!$B$8:$B$191,0))),INDEX('KI 2019-20'!T$9:T$383,MATCH($B360,'KI 2019-20'!$B$9:$B$383,0)))</f>
        <v>2.1116631381717221</v>
      </c>
      <c r="P360" s="153">
        <f>_xlfn.IFNA(IF($B360=$B$382,0,INDEX('I.Supplementary 2019-20'!U$8:U$191,MATCH($B360,'I.Supplementary 2019-20'!$B$8:$B$191,0))),INDEX('KI 2019-20'!U$9:U$383,MATCH($B360,'KI 2019-20'!$B$9:$B$383,0)))</f>
        <v>0</v>
      </c>
      <c r="Q360" s="153">
        <f>_xlfn.IFNA(IF($B360=$B$382,0,INDEX('I.Supplementary 2019-20'!V$8:V$191,MATCH($B360,'I.Supplementary 2019-20'!$B$8:$B$191,0))),INDEX('KI 2019-20'!V$9:V$383,MATCH($B360,'KI 2019-20'!$B$9:$B$383,0)))</f>
        <v>0</v>
      </c>
      <c r="R360" s="155">
        <f>_xlfn.IFNA(IF($B360=$B$382,0,INDEX('I.Supplementary 2019-20'!W$8:W$191,MATCH($B360,'I.Supplementary 2019-20'!$B$8:$B$191,0))),INDEX('KI 2019-20'!W$9:W$383,MATCH($B360,'KI 2019-20'!$B$9:$B$383,0)))</f>
        <v>0</v>
      </c>
      <c r="S360" s="153">
        <f>_xlfn.IFNA(IF($B360=$B$382,0,INDEX('I.Supplementary 2019-20'!X$8:X$191,MATCH($B360,'I.Supplementary 2019-20'!$B$8:$B$191,0))),INDEX('KI 2019-20'!X$9:X$383,MATCH($B360,'KI 2019-20'!$B$9:$B$383,0)))</f>
        <v>0</v>
      </c>
      <c r="T360" s="153">
        <f>_xlfn.IFNA(IF($B360=$B$382,0,INDEX('I.Supplementary 2019-20'!Y$8:Y$191,MATCH($B360,'I.Supplementary 2019-20'!$B$8:$B$191,0))),INDEX('KI 2019-20'!Y$9:Y$383,MATCH($B360,'KI 2019-20'!$B$9:$B$383,0)))</f>
        <v>2.1892315720263</v>
      </c>
      <c r="U360" s="153">
        <f>_xlfn.IFNA(IF($B360=$B$382,0,INDEX('I.Supplementary 2019-20'!Z$8:Z$191,MATCH($B360,'I.Supplementary 2019-20'!$B$8:$B$191,0))),INDEX('KI 2019-20'!Z$9:Z$383,MATCH($B360,'KI 2019-20'!$B$9:$B$383,0)))</f>
        <v>0</v>
      </c>
      <c r="V360" s="153">
        <f>_xlfn.IFNA(IF($B360=$B$382,0,INDEX('I.Supplementary 2019-20'!AA$8:AA$191,MATCH($B360,'I.Supplementary 2019-20'!$B$8:$B$191,0))),INDEX('KI 2019-20'!AA$9:AA$383,MATCH($B360,'KI 2019-20'!$B$9:$B$383,0)))</f>
        <v>0</v>
      </c>
      <c r="W360" s="155">
        <f>_xlfn.IFNA(IF($B360=$B$382,0,INDEX('I.Supplementary 2019-20'!AB$8:AB$191,MATCH($B360,'I.Supplementary 2019-20'!$B$8:$B$191,0))),INDEX('KI 2019-20'!AB$9:AB$383,MATCH($B360,'KI 2019-20'!$B$9:$B$383,0)))</f>
        <v>0</v>
      </c>
      <c r="Y360" s="154">
        <f>_xlfn.IFNA(IF($B360=$B$382,0,INDEX('I.Supplementary 2019-20'!$I$8:$I$191,MATCH($B360,'I.Supplementary 2019-20'!$B$8:$B$191,0))),INDEX('KI 2019-20'!$I$9:$I$383,MATCH($B360,'KI 2019-20'!$B$9:$B$383,0)))</f>
        <v>7.7568433854578067E-2</v>
      </c>
      <c r="Z360" s="153">
        <f>_xlfn.IFNA(IF($B360=$B$382,0,INDEX('I.Supplementary 2019-20'!$J$8:$J$191,MATCH($B360,'I.Supplementary 2019-20'!$B$8:$B$191,0))),INDEX('KI 2019-20'!$J$9:$J$383,MATCH($B360,'KI 2019-20'!$B$9:$B$383,0)))</f>
        <v>2.1116631381717221</v>
      </c>
      <c r="AA360" s="155">
        <f>_xlfn.IFNA(IF($B360=$B$382,0,INDEX('I.Supplementary 2019-20'!$H$8:$H$191,MATCH($B360,'I.Supplementary 2019-20'!$B$8:$B$191,0))),INDEX('KI 2019-20'!$H$9:$H$383,MATCH($B360,'KI 2019-20'!$B$9:$B$383,0)))</f>
        <v>2.1892315720263</v>
      </c>
      <c r="AC360" s="156">
        <f>I360*('Other inputs'!$C$6/'Other inputs'!$C$5)</f>
        <v>0</v>
      </c>
      <c r="AD360" s="149">
        <f>IF(B360=$B$35,J360*('Other inputs'!$C$6/'Other inputs'!$C$5)-('Other inputs'!$C$18/1000000),J360*('Other inputs'!$C$6/'Other inputs'!$C$5))</f>
        <v>7.8832277990701541E-2</v>
      </c>
      <c r="AE360" s="149">
        <f>K360*('Other inputs'!$C$6/'Other inputs'!$C$5)</f>
        <v>0</v>
      </c>
      <c r="AF360" s="149">
        <f>L360*('Other inputs'!$C$6/'Other inputs'!$C$5)</f>
        <v>0</v>
      </c>
      <c r="AG360" s="188">
        <f>M360*('Other inputs'!$C$6/'Other inputs'!$C$5)</f>
        <v>0</v>
      </c>
      <c r="AH360" s="149">
        <f>N360*('Other inputs'!$C$6/'Other inputs'!$C$5)</f>
        <v>0</v>
      </c>
      <c r="AI360" s="149">
        <f>O360*('Other inputs'!$C$6/'Other inputs'!$C$5)</f>
        <v>2.1460690548832777</v>
      </c>
      <c r="AJ360" s="149">
        <f>P360*('Other inputs'!$C$6/'Other inputs'!$C$5)</f>
        <v>0</v>
      </c>
      <c r="AK360" s="149">
        <f>Q360*('Other inputs'!$C$6/'Other inputs'!$C$5)</f>
        <v>0</v>
      </c>
      <c r="AL360" s="188">
        <f>R360*('Other inputs'!$C$6/'Other inputs'!$C$5)</f>
        <v>0</v>
      </c>
      <c r="AM360" s="156">
        <f t="shared" si="74"/>
        <v>0</v>
      </c>
      <c r="AN360" s="149">
        <f t="shared" si="75"/>
        <v>2.2249013328739791</v>
      </c>
      <c r="AO360" s="149">
        <f t="shared" si="76"/>
        <v>0</v>
      </c>
      <c r="AP360" s="149">
        <f t="shared" si="77"/>
        <v>0</v>
      </c>
      <c r="AQ360" s="188">
        <f t="shared" si="78"/>
        <v>0</v>
      </c>
      <c r="AR360" s="149"/>
      <c r="AS360" s="156">
        <f>IF(D360=$C$171,'Other inputs'!$C$12/1000000,SUM(AC360:AG360))</f>
        <v>7.8832277990701541E-2</v>
      </c>
      <c r="AT360" s="200">
        <f>IF(D360=$C$171,$Z$171*('Other inputs'!$C$6/'Other inputs'!$C$5),SUM(AH360:AL360))</f>
        <v>2.1460690548832777</v>
      </c>
      <c r="AU360" s="210">
        <f t="shared" si="79"/>
        <v>2.2249013328739791</v>
      </c>
      <c r="AV360" s="214"/>
      <c r="AW360" s="199">
        <f>IF($G360=1,0,AC360*('Other inputs'!$F$6/'Other inputs'!$F$5))</f>
        <v>0</v>
      </c>
      <c r="AX360" s="200">
        <f>IF($G360=1,0,AD360*('Other inputs'!$F$6/'Other inputs'!$F$5))</f>
        <v>7.9268216855166246E-2</v>
      </c>
      <c r="AY360" s="200">
        <f>IF($G360=1,0,AE360*('Other inputs'!$F$6/'Other inputs'!$F$5))</f>
        <v>0</v>
      </c>
      <c r="AZ360" s="200">
        <f>IF($G360=1,0,AF360*('Other inputs'!$F$6/'Other inputs'!$F$5))</f>
        <v>0</v>
      </c>
      <c r="BA360" s="200">
        <f>IF($G360=1,0,AG360*('Other inputs'!$F$6/'Other inputs'!$F$5))</f>
        <v>0</v>
      </c>
      <c r="BB360" s="199">
        <f>IF($G360=1,0,AH360*('Other inputs'!$C$7/'Other inputs'!$C$6))</f>
        <v>0</v>
      </c>
      <c r="BC360" s="200">
        <f>IF($G360=1,0,AI360*('Other inputs'!$C$7/'Other inputs'!$C$6))</f>
        <v>2.1460690548832777</v>
      </c>
      <c r="BD360" s="200">
        <f>IF($G360=1,0,AJ360*('Other inputs'!$C$7/'Other inputs'!$C$6))</f>
        <v>0</v>
      </c>
      <c r="BE360" s="200">
        <f>IF($G360=1,0,AK360*('Other inputs'!$C$7/'Other inputs'!$C$6))</f>
        <v>0</v>
      </c>
      <c r="BF360" s="200">
        <f>IF($G360=1,0,AL360*('Other inputs'!$C$7/'Other inputs'!$C$6))</f>
        <v>0</v>
      </c>
      <c r="BG360" s="199">
        <f t="shared" si="80"/>
        <v>0</v>
      </c>
      <c r="BH360" s="200">
        <f t="shared" si="81"/>
        <v>2.2253372717384439</v>
      </c>
      <c r="BI360" s="200">
        <f t="shared" si="82"/>
        <v>0</v>
      </c>
      <c r="BJ360" s="200">
        <f t="shared" si="83"/>
        <v>0</v>
      </c>
      <c r="BK360" s="210">
        <f t="shared" si="84"/>
        <v>0</v>
      </c>
      <c r="BL360" s="200"/>
      <c r="BM360" s="199">
        <f>IF(D360=C$171,'Other inputs'!$C$13/1000000,SUM(AW360:BA360))</f>
        <v>7.9268216855166246E-2</v>
      </c>
      <c r="BN360" s="200">
        <f>IF(B360=$B$171,$AT$171*('Other inputs'!$C$7/'Other inputs'!$C$6),SUM(BB360:BF360))</f>
        <v>2.1460690548832777</v>
      </c>
      <c r="BO360" s="188">
        <f t="shared" si="85"/>
        <v>2.2253372717384439</v>
      </c>
    </row>
    <row r="361" spans="2:67">
      <c r="B361" s="121" t="str">
        <f>'KI 2019-20'!B362</f>
        <v>E3539</v>
      </c>
      <c r="C361" s="160" t="str">
        <f t="shared" si="72"/>
        <v>E3539</v>
      </c>
      <c r="D361" s="160" t="str">
        <f t="shared" si="73"/>
        <v>E3539</v>
      </c>
      <c r="E361" t="str">
        <f>INDEX('KI 2019-20'!D$9:D$383,MATCH($B361,'KI 2019-20'!$B$9:$B$383,0))</f>
        <v>SD</v>
      </c>
      <c r="F361">
        <f>INDEX('KI 2019-20'!E$9:E$383,MATCH($B361,'KI 2019-20'!$B$9:$B$383,0))</f>
        <v>0</v>
      </c>
      <c r="G361" s="119">
        <v>0</v>
      </c>
      <c r="H361" s="120" t="str">
        <f>INDEX('KI 2019-20'!F$9:F$383,MATCH($B361,'KI 2019-20'!$B$9:$B$383,0))</f>
        <v>West Suffolk</v>
      </c>
      <c r="I361" s="154">
        <f>_xlfn.IFNA(IF($B361=$B$382,0,INDEX('I.Supplementary 2019-20'!N$8:N$191,MATCH($B361,'I.Supplementary 2019-20'!$B$8:$B$191,0))),INDEX('KI 2019-20'!N$9:N$383,MATCH($B361,'KI 2019-20'!$B$9:$B$383,0)))</f>
        <v>0</v>
      </c>
      <c r="J361" s="153">
        <f>_xlfn.IFNA(IF($B361=$B$382,0,INDEX('I.Supplementary 2019-20'!O$8:O$191,MATCH($B361,'I.Supplementary 2019-20'!$B$8:$B$191,0))),INDEX('KI 2019-20'!O$9:O$383,MATCH($B361,'KI 2019-20'!$B$9:$B$383,0)))</f>
        <v>0.19578167553509446</v>
      </c>
      <c r="K361" s="153">
        <f>_xlfn.IFNA(IF($B361=$B$382,0,INDEX('I.Supplementary 2019-20'!P$8:P$191,MATCH($B361,'I.Supplementary 2019-20'!$B$8:$B$191,0))),INDEX('KI 2019-20'!P$9:P$383,MATCH($B361,'KI 2019-20'!$B$9:$B$383,0)))</f>
        <v>0</v>
      </c>
      <c r="L361" s="153">
        <f>_xlfn.IFNA(IF($B361=$B$382,0,INDEX('I.Supplementary 2019-20'!Q$8:Q$191,MATCH($B361,'I.Supplementary 2019-20'!$B$8:$B$191,0))),INDEX('KI 2019-20'!Q$9:Q$383,MATCH($B361,'KI 2019-20'!$B$9:$B$383,0)))</f>
        <v>0</v>
      </c>
      <c r="M361" s="155">
        <f>_xlfn.IFNA(IF($B361=$B$382,0,INDEX('I.Supplementary 2019-20'!R$8:R$191,MATCH($B361,'I.Supplementary 2019-20'!$B$8:$B$191,0))),INDEX('KI 2019-20'!R$9:R$383,MATCH($B361,'KI 2019-20'!$B$9:$B$383,0)))</f>
        <v>0</v>
      </c>
      <c r="N361" s="153">
        <f>_xlfn.IFNA(IF($B361=$B$382,0,INDEX('I.Supplementary 2019-20'!S$8:S$191,MATCH($B361,'I.Supplementary 2019-20'!$B$8:$B$191,0))),INDEX('KI 2019-20'!S$9:S$383,MATCH($B361,'KI 2019-20'!$B$9:$B$383,0)))</f>
        <v>0</v>
      </c>
      <c r="O361" s="153">
        <f>_xlfn.IFNA(IF($B361=$B$382,0,INDEX('I.Supplementary 2019-20'!T$8:T$191,MATCH($B361,'I.Supplementary 2019-20'!$B$8:$B$191,0))),INDEX('KI 2019-20'!T$9:T$383,MATCH($B361,'KI 2019-20'!$B$9:$B$383,0)))</f>
        <v>4.4512175782342185</v>
      </c>
      <c r="P361" s="153">
        <f>_xlfn.IFNA(IF($B361=$B$382,0,INDEX('I.Supplementary 2019-20'!U$8:U$191,MATCH($B361,'I.Supplementary 2019-20'!$B$8:$B$191,0))),INDEX('KI 2019-20'!U$9:U$383,MATCH($B361,'KI 2019-20'!$B$9:$B$383,0)))</f>
        <v>0</v>
      </c>
      <c r="Q361" s="153">
        <f>_xlfn.IFNA(IF($B361=$B$382,0,INDEX('I.Supplementary 2019-20'!V$8:V$191,MATCH($B361,'I.Supplementary 2019-20'!$B$8:$B$191,0))),INDEX('KI 2019-20'!V$9:V$383,MATCH($B361,'KI 2019-20'!$B$9:$B$383,0)))</f>
        <v>0</v>
      </c>
      <c r="R361" s="155">
        <f>_xlfn.IFNA(IF($B361=$B$382,0,INDEX('I.Supplementary 2019-20'!W$8:W$191,MATCH($B361,'I.Supplementary 2019-20'!$B$8:$B$191,0))),INDEX('KI 2019-20'!W$9:W$383,MATCH($B361,'KI 2019-20'!$B$9:$B$383,0)))</f>
        <v>0</v>
      </c>
      <c r="S361" s="153">
        <f>_xlfn.IFNA(IF($B361=$B$382,0,INDEX('I.Supplementary 2019-20'!X$8:X$191,MATCH($B361,'I.Supplementary 2019-20'!$B$8:$B$191,0))),INDEX('KI 2019-20'!X$9:X$383,MATCH($B361,'KI 2019-20'!$B$9:$B$383,0)))</f>
        <v>0</v>
      </c>
      <c r="T361" s="153">
        <f>_xlfn.IFNA(IF($B361=$B$382,0,INDEX('I.Supplementary 2019-20'!Y$8:Y$191,MATCH($B361,'I.Supplementary 2019-20'!$B$8:$B$191,0))),INDEX('KI 2019-20'!Y$9:Y$383,MATCH($B361,'KI 2019-20'!$B$9:$B$383,0)))</f>
        <v>4.6469992537693123</v>
      </c>
      <c r="U361" s="153">
        <f>_xlfn.IFNA(IF($B361=$B$382,0,INDEX('I.Supplementary 2019-20'!Z$8:Z$191,MATCH($B361,'I.Supplementary 2019-20'!$B$8:$B$191,0))),INDEX('KI 2019-20'!Z$9:Z$383,MATCH($B361,'KI 2019-20'!$B$9:$B$383,0)))</f>
        <v>0</v>
      </c>
      <c r="V361" s="153">
        <f>_xlfn.IFNA(IF($B361=$B$382,0,INDEX('I.Supplementary 2019-20'!AA$8:AA$191,MATCH($B361,'I.Supplementary 2019-20'!$B$8:$B$191,0))),INDEX('KI 2019-20'!AA$9:AA$383,MATCH($B361,'KI 2019-20'!$B$9:$B$383,0)))</f>
        <v>0</v>
      </c>
      <c r="W361" s="155">
        <f>_xlfn.IFNA(IF($B361=$B$382,0,INDEX('I.Supplementary 2019-20'!AB$8:AB$191,MATCH($B361,'I.Supplementary 2019-20'!$B$8:$B$191,0))),INDEX('KI 2019-20'!AB$9:AB$383,MATCH($B361,'KI 2019-20'!$B$9:$B$383,0)))</f>
        <v>0</v>
      </c>
      <c r="Y361" s="154">
        <f>_xlfn.IFNA(IF($B361=$B$382,0,INDEX('I.Supplementary 2019-20'!$I$8:$I$191,MATCH($B361,'I.Supplementary 2019-20'!$B$8:$B$191,0))),INDEX('KI 2019-20'!$I$9:$I$383,MATCH($B361,'KI 2019-20'!$B$9:$B$383,0)))</f>
        <v>0.19578167553509446</v>
      </c>
      <c r="Z361" s="153">
        <f>_xlfn.IFNA(IF($B361=$B$382,0,INDEX('I.Supplementary 2019-20'!$J$8:$J$191,MATCH($B361,'I.Supplementary 2019-20'!$B$8:$B$191,0))),INDEX('KI 2019-20'!$J$9:$J$383,MATCH($B361,'KI 2019-20'!$B$9:$B$383,0)))</f>
        <v>4.4512175782342185</v>
      </c>
      <c r="AA361" s="155">
        <f>_xlfn.IFNA(IF($B361=$B$382,0,INDEX('I.Supplementary 2019-20'!$H$8:$H$191,MATCH($B361,'I.Supplementary 2019-20'!$B$8:$B$191,0))),INDEX('KI 2019-20'!$H$9:$H$383,MATCH($B361,'KI 2019-20'!$B$9:$B$383,0)))</f>
        <v>4.6469992537693123</v>
      </c>
      <c r="AC361" s="156">
        <f>I361*('Other inputs'!$C$6/'Other inputs'!$C$5)</f>
        <v>0</v>
      </c>
      <c r="AD361" s="149">
        <f>IF(B361=$B$35,J361*('Other inputs'!$C$6/'Other inputs'!$C$5)-('Other inputs'!$C$18/1000000),J361*('Other inputs'!$C$6/'Other inputs'!$C$5))</f>
        <v>0.19897160100206138</v>
      </c>
      <c r="AE361" s="149">
        <f>K361*('Other inputs'!$C$6/'Other inputs'!$C$5)</f>
        <v>0</v>
      </c>
      <c r="AF361" s="149">
        <f>L361*('Other inputs'!$C$6/'Other inputs'!$C$5)</f>
        <v>0</v>
      </c>
      <c r="AG361" s="188">
        <f>M361*('Other inputs'!$C$6/'Other inputs'!$C$5)</f>
        <v>0</v>
      </c>
      <c r="AH361" s="149">
        <f>N361*('Other inputs'!$C$6/'Other inputs'!$C$5)</f>
        <v>0</v>
      </c>
      <c r="AI361" s="149">
        <f>O361*('Other inputs'!$C$6/'Other inputs'!$C$5)</f>
        <v>4.5237425082258147</v>
      </c>
      <c r="AJ361" s="149">
        <f>P361*('Other inputs'!$C$6/'Other inputs'!$C$5)</f>
        <v>0</v>
      </c>
      <c r="AK361" s="149">
        <f>Q361*('Other inputs'!$C$6/'Other inputs'!$C$5)</f>
        <v>0</v>
      </c>
      <c r="AL361" s="188">
        <f>R361*('Other inputs'!$C$6/'Other inputs'!$C$5)</f>
        <v>0</v>
      </c>
      <c r="AM361" s="156">
        <f t="shared" si="74"/>
        <v>0</v>
      </c>
      <c r="AN361" s="149">
        <f t="shared" si="75"/>
        <v>4.7227141092278764</v>
      </c>
      <c r="AO361" s="149">
        <f t="shared" si="76"/>
        <v>0</v>
      </c>
      <c r="AP361" s="149">
        <f t="shared" si="77"/>
        <v>0</v>
      </c>
      <c r="AQ361" s="188">
        <f t="shared" si="78"/>
        <v>0</v>
      </c>
      <c r="AR361" s="149"/>
      <c r="AS361" s="156">
        <f>IF(D361=$C$171,'Other inputs'!$C$12/1000000,SUM(AC361:AG361))</f>
        <v>0.19897160100206138</v>
      </c>
      <c r="AT361" s="200">
        <f>IF(D361=$C$171,$Z$171*('Other inputs'!$C$6/'Other inputs'!$C$5),SUM(AH361:AL361))</f>
        <v>4.5237425082258147</v>
      </c>
      <c r="AU361" s="210">
        <f t="shared" si="79"/>
        <v>4.7227141092278764</v>
      </c>
      <c r="AV361" s="214"/>
      <c r="AW361" s="199">
        <f>IF($G361=1,0,AC361*('Other inputs'!$F$6/'Other inputs'!$F$5))</f>
        <v>0</v>
      </c>
      <c r="AX361" s="200">
        <f>IF($G361=1,0,AD361*('Other inputs'!$F$6/'Other inputs'!$F$5))</f>
        <v>0.20007190478640455</v>
      </c>
      <c r="AY361" s="200">
        <f>IF($G361=1,0,AE361*('Other inputs'!$F$6/'Other inputs'!$F$5))</f>
        <v>0</v>
      </c>
      <c r="AZ361" s="200">
        <f>IF($G361=1,0,AF361*('Other inputs'!$F$6/'Other inputs'!$F$5))</f>
        <v>0</v>
      </c>
      <c r="BA361" s="200">
        <f>IF($G361=1,0,AG361*('Other inputs'!$F$6/'Other inputs'!$F$5))</f>
        <v>0</v>
      </c>
      <c r="BB361" s="199">
        <f>IF($G361=1,0,AH361*('Other inputs'!$C$7/'Other inputs'!$C$6))</f>
        <v>0</v>
      </c>
      <c r="BC361" s="200">
        <f>IF($G361=1,0,AI361*('Other inputs'!$C$7/'Other inputs'!$C$6))</f>
        <v>4.5237425082258147</v>
      </c>
      <c r="BD361" s="200">
        <f>IF($G361=1,0,AJ361*('Other inputs'!$C$7/'Other inputs'!$C$6))</f>
        <v>0</v>
      </c>
      <c r="BE361" s="200">
        <f>IF($G361=1,0,AK361*('Other inputs'!$C$7/'Other inputs'!$C$6))</f>
        <v>0</v>
      </c>
      <c r="BF361" s="200">
        <f>IF($G361=1,0,AL361*('Other inputs'!$C$7/'Other inputs'!$C$6))</f>
        <v>0</v>
      </c>
      <c r="BG361" s="199">
        <f t="shared" si="80"/>
        <v>0</v>
      </c>
      <c r="BH361" s="200">
        <f t="shared" si="81"/>
        <v>4.723814413012219</v>
      </c>
      <c r="BI361" s="200">
        <f t="shared" si="82"/>
        <v>0</v>
      </c>
      <c r="BJ361" s="200">
        <f t="shared" si="83"/>
        <v>0</v>
      </c>
      <c r="BK361" s="210">
        <f t="shared" si="84"/>
        <v>0</v>
      </c>
      <c r="BL361" s="200"/>
      <c r="BM361" s="199">
        <f>IF(D361=C$171,'Other inputs'!$C$13/1000000,SUM(AW361:BA361))</f>
        <v>0.20007190478640455</v>
      </c>
      <c r="BN361" s="200">
        <f>IF(B361=$B$171,$AT$171*('Other inputs'!$C$7/'Other inputs'!$C$6),SUM(BB361:BF361))</f>
        <v>4.5237425082258147</v>
      </c>
      <c r="BO361" s="188">
        <f t="shared" si="85"/>
        <v>4.723814413012219</v>
      </c>
    </row>
    <row r="362" spans="2:67">
      <c r="B362" s="121" t="str">
        <f>'KI 2019-20'!B363</f>
        <v>E3820</v>
      </c>
      <c r="C362" s="160" t="str">
        <f t="shared" si="72"/>
        <v>E3820</v>
      </c>
      <c r="D362" s="160" t="str">
        <f t="shared" si="73"/>
        <v>E3820</v>
      </c>
      <c r="E362" t="str">
        <f>INDEX('KI 2019-20'!D$9:D$383,MATCH($B362,'KI 2019-20'!$B$9:$B$383,0))</f>
        <v>SCFIR</v>
      </c>
      <c r="F362" t="str">
        <f>INDEX('KI 2019-20'!E$9:E$383,MATCH($B362,'KI 2019-20'!$B$9:$B$383,0))</f>
        <v>P1908</v>
      </c>
      <c r="G362" s="119">
        <v>0</v>
      </c>
      <c r="H362" s="120" t="str">
        <f>INDEX('KI 2019-20'!F$9:F$383,MATCH($B362,'KI 2019-20'!$B$9:$B$383,0))</f>
        <v>West Sussex</v>
      </c>
      <c r="I362" s="154">
        <f>_xlfn.IFNA(IF($B362=$B$382,0,INDEX('I.Supplementary 2019-20'!N$8:N$191,MATCH($B362,'I.Supplementary 2019-20'!$B$8:$B$191,0))),INDEX('KI 2019-20'!N$9:N$383,MATCH($B362,'KI 2019-20'!$B$9:$B$383,0)))</f>
        <v>0</v>
      </c>
      <c r="J362" s="153">
        <f>_xlfn.IFNA(IF($B362=$B$382,0,INDEX('I.Supplementary 2019-20'!O$8:O$191,MATCH($B362,'I.Supplementary 2019-20'!$B$8:$B$191,0))),INDEX('KI 2019-20'!O$9:O$383,MATCH($B362,'KI 2019-20'!$B$9:$B$383,0)))</f>
        <v>0</v>
      </c>
      <c r="K362" s="153">
        <f>_xlfn.IFNA(IF($B362=$B$382,0,INDEX('I.Supplementary 2019-20'!P$8:P$191,MATCH($B362,'I.Supplementary 2019-20'!$B$8:$B$191,0))),INDEX('KI 2019-20'!P$9:P$383,MATCH($B362,'KI 2019-20'!$B$9:$B$383,0)))</f>
        <v>0</v>
      </c>
      <c r="L362" s="153">
        <f>_xlfn.IFNA(IF($B362=$B$382,0,INDEX('I.Supplementary 2019-20'!Q$8:Q$191,MATCH($B362,'I.Supplementary 2019-20'!$B$8:$B$191,0))),INDEX('KI 2019-20'!Q$9:Q$383,MATCH($B362,'KI 2019-20'!$B$9:$B$383,0)))</f>
        <v>0</v>
      </c>
      <c r="M362" s="155">
        <f>_xlfn.IFNA(IF($B362=$B$382,0,INDEX('I.Supplementary 2019-20'!R$8:R$191,MATCH($B362,'I.Supplementary 2019-20'!$B$8:$B$191,0))),INDEX('KI 2019-20'!R$9:R$383,MATCH($B362,'KI 2019-20'!$B$9:$B$383,0)))</f>
        <v>0</v>
      </c>
      <c r="N362" s="153">
        <f>_xlfn.IFNA(IF($B362=$B$382,0,INDEX('I.Supplementary 2019-20'!S$8:S$191,MATCH($B362,'I.Supplementary 2019-20'!$B$8:$B$191,0))),INDEX('KI 2019-20'!S$9:S$383,MATCH($B362,'KI 2019-20'!$B$9:$B$383,0)))</f>
        <v>72.536374821482838</v>
      </c>
      <c r="O362" s="153">
        <f>_xlfn.IFNA(IF($B362=$B$382,0,INDEX('I.Supplementary 2019-20'!T$8:T$191,MATCH($B362,'I.Supplementary 2019-20'!$B$8:$B$191,0))),INDEX('KI 2019-20'!T$9:T$383,MATCH($B362,'KI 2019-20'!$B$9:$B$383,0)))</f>
        <v>0</v>
      </c>
      <c r="P362" s="153">
        <f>_xlfn.IFNA(IF($B362=$B$382,0,INDEX('I.Supplementary 2019-20'!U$8:U$191,MATCH($B362,'I.Supplementary 2019-20'!$B$8:$B$191,0))),INDEX('KI 2019-20'!U$9:U$383,MATCH($B362,'KI 2019-20'!$B$9:$B$383,0)))</f>
        <v>5.4498114284565853</v>
      </c>
      <c r="Q362" s="153">
        <f>_xlfn.IFNA(IF($B362=$B$382,0,INDEX('I.Supplementary 2019-20'!V$8:V$191,MATCH($B362,'I.Supplementary 2019-20'!$B$8:$B$191,0))),INDEX('KI 2019-20'!V$9:V$383,MATCH($B362,'KI 2019-20'!$B$9:$B$383,0)))</f>
        <v>0</v>
      </c>
      <c r="R362" s="155">
        <f>_xlfn.IFNA(IF($B362=$B$382,0,INDEX('I.Supplementary 2019-20'!W$8:W$191,MATCH($B362,'I.Supplementary 2019-20'!$B$8:$B$191,0))),INDEX('KI 2019-20'!W$9:W$383,MATCH($B362,'KI 2019-20'!$B$9:$B$383,0)))</f>
        <v>0</v>
      </c>
      <c r="S362" s="153">
        <f>_xlfn.IFNA(IF($B362=$B$382,0,INDEX('I.Supplementary 2019-20'!X$8:X$191,MATCH($B362,'I.Supplementary 2019-20'!$B$8:$B$191,0))),INDEX('KI 2019-20'!X$9:X$383,MATCH($B362,'KI 2019-20'!$B$9:$B$383,0)))</f>
        <v>72.536374821482838</v>
      </c>
      <c r="T362" s="153">
        <f>_xlfn.IFNA(IF($B362=$B$382,0,INDEX('I.Supplementary 2019-20'!Y$8:Y$191,MATCH($B362,'I.Supplementary 2019-20'!$B$8:$B$191,0))),INDEX('KI 2019-20'!Y$9:Y$383,MATCH($B362,'KI 2019-20'!$B$9:$B$383,0)))</f>
        <v>0</v>
      </c>
      <c r="U362" s="153">
        <f>_xlfn.IFNA(IF($B362=$B$382,0,INDEX('I.Supplementary 2019-20'!Z$8:Z$191,MATCH($B362,'I.Supplementary 2019-20'!$B$8:$B$191,0))),INDEX('KI 2019-20'!Z$9:Z$383,MATCH($B362,'KI 2019-20'!$B$9:$B$383,0)))</f>
        <v>5.4498114284565853</v>
      </c>
      <c r="V362" s="153">
        <f>_xlfn.IFNA(IF($B362=$B$382,0,INDEX('I.Supplementary 2019-20'!AA$8:AA$191,MATCH($B362,'I.Supplementary 2019-20'!$B$8:$B$191,0))),INDEX('KI 2019-20'!AA$9:AA$383,MATCH($B362,'KI 2019-20'!$B$9:$B$383,0)))</f>
        <v>0</v>
      </c>
      <c r="W362" s="155">
        <f>_xlfn.IFNA(IF($B362=$B$382,0,INDEX('I.Supplementary 2019-20'!AB$8:AB$191,MATCH($B362,'I.Supplementary 2019-20'!$B$8:$B$191,0))),INDEX('KI 2019-20'!AB$9:AB$383,MATCH($B362,'KI 2019-20'!$B$9:$B$383,0)))</f>
        <v>0</v>
      </c>
      <c r="Y362" s="154">
        <f>_xlfn.IFNA(IF($B362=$B$382,0,INDEX('I.Supplementary 2019-20'!$I$8:$I$191,MATCH($B362,'I.Supplementary 2019-20'!$B$8:$B$191,0))),INDEX('KI 2019-20'!$I$9:$I$383,MATCH($B362,'KI 2019-20'!$B$9:$B$383,0)))</f>
        <v>0</v>
      </c>
      <c r="Z362" s="153">
        <f>_xlfn.IFNA(IF($B362=$B$382,0,INDEX('I.Supplementary 2019-20'!$J$8:$J$191,MATCH($B362,'I.Supplementary 2019-20'!$B$8:$B$191,0))),INDEX('KI 2019-20'!$J$9:$J$383,MATCH($B362,'KI 2019-20'!$B$9:$B$383,0)))</f>
        <v>77.986186249939422</v>
      </c>
      <c r="AA362" s="155">
        <f>_xlfn.IFNA(IF($B362=$B$382,0,INDEX('I.Supplementary 2019-20'!$H$8:$H$191,MATCH($B362,'I.Supplementary 2019-20'!$B$8:$B$191,0))),INDEX('KI 2019-20'!$H$9:$H$383,MATCH($B362,'KI 2019-20'!$B$9:$B$383,0)))</f>
        <v>77.986186249939422</v>
      </c>
      <c r="AC362" s="156">
        <f>I362*('Other inputs'!$C$6/'Other inputs'!$C$5)</f>
        <v>0</v>
      </c>
      <c r="AD362" s="149">
        <f>IF(B362=$B$35,J362*('Other inputs'!$C$6/'Other inputs'!$C$5)-('Other inputs'!$C$18/1000000),J362*('Other inputs'!$C$6/'Other inputs'!$C$5))</f>
        <v>0</v>
      </c>
      <c r="AE362" s="149">
        <f>K362*('Other inputs'!$C$6/'Other inputs'!$C$5)</f>
        <v>0</v>
      </c>
      <c r="AF362" s="149">
        <f>L362*('Other inputs'!$C$6/'Other inputs'!$C$5)</f>
        <v>0</v>
      </c>
      <c r="AG362" s="188">
        <f>M362*('Other inputs'!$C$6/'Other inputs'!$C$5)</f>
        <v>0</v>
      </c>
      <c r="AH362" s="149">
        <f>N362*('Other inputs'!$C$6/'Other inputs'!$C$5)</f>
        <v>73.718230215722883</v>
      </c>
      <c r="AI362" s="149">
        <f>O362*('Other inputs'!$C$6/'Other inputs'!$C$5)</f>
        <v>0</v>
      </c>
      <c r="AJ362" s="149">
        <f>P362*('Other inputs'!$C$6/'Other inputs'!$C$5)</f>
        <v>5.5386067266799106</v>
      </c>
      <c r="AK362" s="149">
        <f>Q362*('Other inputs'!$C$6/'Other inputs'!$C$5)</f>
        <v>0</v>
      </c>
      <c r="AL362" s="188">
        <f>R362*('Other inputs'!$C$6/'Other inputs'!$C$5)</f>
        <v>0</v>
      </c>
      <c r="AM362" s="156">
        <f t="shared" si="74"/>
        <v>73.718230215722883</v>
      </c>
      <c r="AN362" s="149">
        <f t="shared" si="75"/>
        <v>0</v>
      </c>
      <c r="AO362" s="149">
        <f t="shared" si="76"/>
        <v>5.5386067266799106</v>
      </c>
      <c r="AP362" s="149">
        <f t="shared" si="77"/>
        <v>0</v>
      </c>
      <c r="AQ362" s="188">
        <f t="shared" si="78"/>
        <v>0</v>
      </c>
      <c r="AR362" s="149"/>
      <c r="AS362" s="156">
        <f>IF(D362=$C$171,'Other inputs'!$C$12/1000000,SUM(AC362:AG362))</f>
        <v>0</v>
      </c>
      <c r="AT362" s="200">
        <f>IF(D362=$C$171,$Z$171*('Other inputs'!$C$6/'Other inputs'!$C$5),SUM(AH362:AL362))</f>
        <v>79.256836942402799</v>
      </c>
      <c r="AU362" s="210">
        <f t="shared" si="79"/>
        <v>79.256836942402799</v>
      </c>
      <c r="AV362" s="214"/>
      <c r="AW362" s="199">
        <f>IF($G362=1,0,AC362*('Other inputs'!$F$6/'Other inputs'!$F$5))</f>
        <v>0</v>
      </c>
      <c r="AX362" s="200">
        <f>IF($G362=1,0,AD362*('Other inputs'!$F$6/'Other inputs'!$F$5))</f>
        <v>0</v>
      </c>
      <c r="AY362" s="200">
        <f>IF($G362=1,0,AE362*('Other inputs'!$F$6/'Other inputs'!$F$5))</f>
        <v>0</v>
      </c>
      <c r="AZ362" s="200">
        <f>IF($G362=1,0,AF362*('Other inputs'!$F$6/'Other inputs'!$F$5))</f>
        <v>0</v>
      </c>
      <c r="BA362" s="200">
        <f>IF($G362=1,0,AG362*('Other inputs'!$F$6/'Other inputs'!$F$5))</f>
        <v>0</v>
      </c>
      <c r="BB362" s="199">
        <f>IF($G362=1,0,AH362*('Other inputs'!$C$7/'Other inputs'!$C$6))</f>
        <v>73.718230215722883</v>
      </c>
      <c r="BC362" s="200">
        <f>IF($G362=1,0,AI362*('Other inputs'!$C$7/'Other inputs'!$C$6))</f>
        <v>0</v>
      </c>
      <c r="BD362" s="200">
        <f>IF($G362=1,0,AJ362*('Other inputs'!$C$7/'Other inputs'!$C$6))</f>
        <v>5.5386067266799106</v>
      </c>
      <c r="BE362" s="200">
        <f>IF($G362=1,0,AK362*('Other inputs'!$C$7/'Other inputs'!$C$6))</f>
        <v>0</v>
      </c>
      <c r="BF362" s="200">
        <f>IF($G362=1,0,AL362*('Other inputs'!$C$7/'Other inputs'!$C$6))</f>
        <v>0</v>
      </c>
      <c r="BG362" s="199">
        <f t="shared" si="80"/>
        <v>73.718230215722883</v>
      </c>
      <c r="BH362" s="200">
        <f t="shared" si="81"/>
        <v>0</v>
      </c>
      <c r="BI362" s="200">
        <f t="shared" si="82"/>
        <v>5.5386067266799106</v>
      </c>
      <c r="BJ362" s="200">
        <f t="shared" si="83"/>
        <v>0</v>
      </c>
      <c r="BK362" s="210">
        <f t="shared" si="84"/>
        <v>0</v>
      </c>
      <c r="BL362" s="200"/>
      <c r="BM362" s="199">
        <f>IF(D362=C$171,'Other inputs'!$C$13/1000000,SUM(AW362:BA362))</f>
        <v>0</v>
      </c>
      <c r="BN362" s="200">
        <f>IF(B362=$B$171,$AT$171*('Other inputs'!$C$7/'Other inputs'!$C$6),SUM(BB362:BF362))</f>
        <v>79.256836942402799</v>
      </c>
      <c r="BO362" s="188">
        <f t="shared" si="85"/>
        <v>79.256836942402799</v>
      </c>
    </row>
    <row r="363" spans="2:67">
      <c r="B363" s="121" t="str">
        <f>'KI 2019-20'!B364</f>
        <v>E6147</v>
      </c>
      <c r="C363" s="160" t="str">
        <f t="shared" si="72"/>
        <v>E6147</v>
      </c>
      <c r="D363" s="160" t="str">
        <f t="shared" si="73"/>
        <v>E6147</v>
      </c>
      <c r="E363" t="str">
        <f>INDEX('KI 2019-20'!D$9:D$383,MATCH($B363,'KI 2019-20'!$B$9:$B$383,0))</f>
        <v>FIR</v>
      </c>
      <c r="F363">
        <f>INDEX('KI 2019-20'!E$9:E$383,MATCH($B363,'KI 2019-20'!$B$9:$B$383,0))</f>
        <v>0</v>
      </c>
      <c r="G363" s="119">
        <v>0</v>
      </c>
      <c r="H363" s="120" t="str">
        <f>INDEX('KI 2019-20'!F$9:F$383,MATCH($B363,'KI 2019-20'!$B$9:$B$383,0))</f>
        <v>West Yorkshire Fire</v>
      </c>
      <c r="I363" s="154">
        <f>_xlfn.IFNA(IF($B363=$B$382,0,INDEX('I.Supplementary 2019-20'!N$8:N$191,MATCH($B363,'I.Supplementary 2019-20'!$B$8:$B$191,0))),INDEX('KI 2019-20'!N$9:N$383,MATCH($B363,'KI 2019-20'!$B$9:$B$383,0)))</f>
        <v>0</v>
      </c>
      <c r="J363" s="153">
        <f>_xlfn.IFNA(IF($B363=$B$382,0,INDEX('I.Supplementary 2019-20'!O$8:O$191,MATCH($B363,'I.Supplementary 2019-20'!$B$8:$B$191,0))),INDEX('KI 2019-20'!O$9:O$383,MATCH($B363,'KI 2019-20'!$B$9:$B$383,0)))</f>
        <v>0</v>
      </c>
      <c r="K363" s="153">
        <f>_xlfn.IFNA(IF($B363=$B$382,0,INDEX('I.Supplementary 2019-20'!P$8:P$191,MATCH($B363,'I.Supplementary 2019-20'!$B$8:$B$191,0))),INDEX('KI 2019-20'!P$9:P$383,MATCH($B363,'KI 2019-20'!$B$9:$B$383,0)))</f>
        <v>13.339001599559829</v>
      </c>
      <c r="L363" s="153">
        <f>_xlfn.IFNA(IF($B363=$B$382,0,INDEX('I.Supplementary 2019-20'!Q$8:Q$191,MATCH($B363,'I.Supplementary 2019-20'!$B$8:$B$191,0))),INDEX('KI 2019-20'!Q$9:Q$383,MATCH($B363,'KI 2019-20'!$B$9:$B$383,0)))</f>
        <v>0</v>
      </c>
      <c r="M363" s="155">
        <f>_xlfn.IFNA(IF($B363=$B$382,0,INDEX('I.Supplementary 2019-20'!R$8:R$191,MATCH($B363,'I.Supplementary 2019-20'!$B$8:$B$191,0))),INDEX('KI 2019-20'!R$9:R$383,MATCH($B363,'KI 2019-20'!$B$9:$B$383,0)))</f>
        <v>0</v>
      </c>
      <c r="N363" s="153">
        <f>_xlfn.IFNA(IF($B363=$B$382,0,INDEX('I.Supplementary 2019-20'!S$8:S$191,MATCH($B363,'I.Supplementary 2019-20'!$B$8:$B$191,0))),INDEX('KI 2019-20'!S$9:S$383,MATCH($B363,'KI 2019-20'!$B$9:$B$383,0)))</f>
        <v>0</v>
      </c>
      <c r="O363" s="153">
        <f>_xlfn.IFNA(IF($B363=$B$382,0,INDEX('I.Supplementary 2019-20'!T$8:T$191,MATCH($B363,'I.Supplementary 2019-20'!$B$8:$B$191,0))),INDEX('KI 2019-20'!T$9:T$383,MATCH($B363,'KI 2019-20'!$B$9:$B$383,0)))</f>
        <v>0</v>
      </c>
      <c r="P363" s="153">
        <f>_xlfn.IFNA(IF($B363=$B$382,0,INDEX('I.Supplementary 2019-20'!U$8:U$191,MATCH($B363,'I.Supplementary 2019-20'!$B$8:$B$191,0))),INDEX('KI 2019-20'!U$9:U$383,MATCH($B363,'KI 2019-20'!$B$9:$B$383,0)))</f>
        <v>24.339313137492745</v>
      </c>
      <c r="Q363" s="153">
        <f>_xlfn.IFNA(IF($B363=$B$382,0,INDEX('I.Supplementary 2019-20'!V$8:V$191,MATCH($B363,'I.Supplementary 2019-20'!$B$8:$B$191,0))),INDEX('KI 2019-20'!V$9:V$383,MATCH($B363,'KI 2019-20'!$B$9:$B$383,0)))</f>
        <v>0</v>
      </c>
      <c r="R363" s="155">
        <f>_xlfn.IFNA(IF($B363=$B$382,0,INDEX('I.Supplementary 2019-20'!W$8:W$191,MATCH($B363,'I.Supplementary 2019-20'!$B$8:$B$191,0))),INDEX('KI 2019-20'!W$9:W$383,MATCH($B363,'KI 2019-20'!$B$9:$B$383,0)))</f>
        <v>0</v>
      </c>
      <c r="S363" s="153">
        <f>_xlfn.IFNA(IF($B363=$B$382,0,INDEX('I.Supplementary 2019-20'!X$8:X$191,MATCH($B363,'I.Supplementary 2019-20'!$B$8:$B$191,0))),INDEX('KI 2019-20'!X$9:X$383,MATCH($B363,'KI 2019-20'!$B$9:$B$383,0)))</f>
        <v>0</v>
      </c>
      <c r="T363" s="153">
        <f>_xlfn.IFNA(IF($B363=$B$382,0,INDEX('I.Supplementary 2019-20'!Y$8:Y$191,MATCH($B363,'I.Supplementary 2019-20'!$B$8:$B$191,0))),INDEX('KI 2019-20'!Y$9:Y$383,MATCH($B363,'KI 2019-20'!$B$9:$B$383,0)))</f>
        <v>0</v>
      </c>
      <c r="U363" s="153">
        <f>_xlfn.IFNA(IF($B363=$B$382,0,INDEX('I.Supplementary 2019-20'!Z$8:Z$191,MATCH($B363,'I.Supplementary 2019-20'!$B$8:$B$191,0))),INDEX('KI 2019-20'!Z$9:Z$383,MATCH($B363,'KI 2019-20'!$B$9:$B$383,0)))</f>
        <v>37.678314737052574</v>
      </c>
      <c r="V363" s="153">
        <f>_xlfn.IFNA(IF($B363=$B$382,0,INDEX('I.Supplementary 2019-20'!AA$8:AA$191,MATCH($B363,'I.Supplementary 2019-20'!$B$8:$B$191,0))),INDEX('KI 2019-20'!AA$9:AA$383,MATCH($B363,'KI 2019-20'!$B$9:$B$383,0)))</f>
        <v>0</v>
      </c>
      <c r="W363" s="155">
        <f>_xlfn.IFNA(IF($B363=$B$382,0,INDEX('I.Supplementary 2019-20'!AB$8:AB$191,MATCH($B363,'I.Supplementary 2019-20'!$B$8:$B$191,0))),INDEX('KI 2019-20'!AB$9:AB$383,MATCH($B363,'KI 2019-20'!$B$9:$B$383,0)))</f>
        <v>0</v>
      </c>
      <c r="Y363" s="154">
        <f>_xlfn.IFNA(IF($B363=$B$382,0,INDEX('I.Supplementary 2019-20'!$I$8:$I$191,MATCH($B363,'I.Supplementary 2019-20'!$B$8:$B$191,0))),INDEX('KI 2019-20'!$I$9:$I$383,MATCH($B363,'KI 2019-20'!$B$9:$B$383,0)))</f>
        <v>13.339001599559829</v>
      </c>
      <c r="Z363" s="153">
        <f>_xlfn.IFNA(IF($B363=$B$382,0,INDEX('I.Supplementary 2019-20'!$J$8:$J$191,MATCH($B363,'I.Supplementary 2019-20'!$B$8:$B$191,0))),INDEX('KI 2019-20'!$J$9:$J$383,MATCH($B363,'KI 2019-20'!$B$9:$B$383,0)))</f>
        <v>24.339313137492745</v>
      </c>
      <c r="AA363" s="155">
        <f>_xlfn.IFNA(IF($B363=$B$382,0,INDEX('I.Supplementary 2019-20'!$H$8:$H$191,MATCH($B363,'I.Supplementary 2019-20'!$B$8:$B$191,0))),INDEX('KI 2019-20'!$H$9:$H$383,MATCH($B363,'KI 2019-20'!$B$9:$B$383,0)))</f>
        <v>37.678314737052574</v>
      </c>
      <c r="AC363" s="156">
        <f>I363*('Other inputs'!$C$6/'Other inputs'!$C$5)</f>
        <v>0</v>
      </c>
      <c r="AD363" s="149">
        <f>IF(B363=$B$35,J363*('Other inputs'!$C$6/'Other inputs'!$C$5)-('Other inputs'!$C$18/1000000),J363*('Other inputs'!$C$6/'Other inputs'!$C$5))</f>
        <v>0</v>
      </c>
      <c r="AE363" s="149">
        <f>K363*('Other inputs'!$C$6/'Other inputs'!$C$5)</f>
        <v>13.556337674501741</v>
      </c>
      <c r="AF363" s="149">
        <f>L363*('Other inputs'!$C$6/'Other inputs'!$C$5)</f>
        <v>0</v>
      </c>
      <c r="AG363" s="188">
        <f>M363*('Other inputs'!$C$6/'Other inputs'!$C$5)</f>
        <v>0</v>
      </c>
      <c r="AH363" s="149">
        <f>N363*('Other inputs'!$C$6/'Other inputs'!$C$5)</f>
        <v>0</v>
      </c>
      <c r="AI363" s="149">
        <f>O363*('Other inputs'!$C$6/'Other inputs'!$C$5)</f>
        <v>0</v>
      </c>
      <c r="AJ363" s="149">
        <f>P363*('Other inputs'!$C$6/'Other inputs'!$C$5)</f>
        <v>24.73588035765556</v>
      </c>
      <c r="AK363" s="149">
        <f>Q363*('Other inputs'!$C$6/'Other inputs'!$C$5)</f>
        <v>0</v>
      </c>
      <c r="AL363" s="188">
        <f>R363*('Other inputs'!$C$6/'Other inputs'!$C$5)</f>
        <v>0</v>
      </c>
      <c r="AM363" s="156">
        <f t="shared" si="74"/>
        <v>0</v>
      </c>
      <c r="AN363" s="149">
        <f t="shared" si="75"/>
        <v>0</v>
      </c>
      <c r="AO363" s="149">
        <f t="shared" si="76"/>
        <v>38.292218032157301</v>
      </c>
      <c r="AP363" s="149">
        <f t="shared" si="77"/>
        <v>0</v>
      </c>
      <c r="AQ363" s="188">
        <f t="shared" si="78"/>
        <v>0</v>
      </c>
      <c r="AR363" s="149"/>
      <c r="AS363" s="156">
        <f>IF(D363=$C$171,'Other inputs'!$C$12/1000000,SUM(AC363:AG363))</f>
        <v>13.556337674501741</v>
      </c>
      <c r="AT363" s="200">
        <f>IF(D363=$C$171,$Z$171*('Other inputs'!$C$6/'Other inputs'!$C$5),SUM(AH363:AL363))</f>
        <v>24.73588035765556</v>
      </c>
      <c r="AU363" s="210">
        <f t="shared" si="79"/>
        <v>38.292218032157301</v>
      </c>
      <c r="AV363" s="214"/>
      <c r="AW363" s="199">
        <f>IF($G363=1,0,AC363*('Other inputs'!$F$6/'Other inputs'!$F$5))</f>
        <v>0</v>
      </c>
      <c r="AX363" s="200">
        <f>IF($G363=1,0,AD363*('Other inputs'!$F$6/'Other inputs'!$F$5))</f>
        <v>0</v>
      </c>
      <c r="AY363" s="200">
        <f>IF($G363=1,0,AE363*('Other inputs'!$F$6/'Other inputs'!$F$5))</f>
        <v>13.631303597125711</v>
      </c>
      <c r="AZ363" s="200">
        <f>IF($G363=1,0,AF363*('Other inputs'!$F$6/'Other inputs'!$F$5))</f>
        <v>0</v>
      </c>
      <c r="BA363" s="200">
        <f>IF($G363=1,0,AG363*('Other inputs'!$F$6/'Other inputs'!$F$5))</f>
        <v>0</v>
      </c>
      <c r="BB363" s="199">
        <f>IF($G363=1,0,AH363*('Other inputs'!$C$7/'Other inputs'!$C$6))</f>
        <v>0</v>
      </c>
      <c r="BC363" s="200">
        <f>IF($G363=1,0,AI363*('Other inputs'!$C$7/'Other inputs'!$C$6))</f>
        <v>0</v>
      </c>
      <c r="BD363" s="200">
        <f>IF($G363=1,0,AJ363*('Other inputs'!$C$7/'Other inputs'!$C$6))</f>
        <v>24.73588035765556</v>
      </c>
      <c r="BE363" s="200">
        <f>IF($G363=1,0,AK363*('Other inputs'!$C$7/'Other inputs'!$C$6))</f>
        <v>0</v>
      </c>
      <c r="BF363" s="200">
        <f>IF($G363=1,0,AL363*('Other inputs'!$C$7/'Other inputs'!$C$6))</f>
        <v>0</v>
      </c>
      <c r="BG363" s="199">
        <f t="shared" si="80"/>
        <v>0</v>
      </c>
      <c r="BH363" s="200">
        <f t="shared" si="81"/>
        <v>0</v>
      </c>
      <c r="BI363" s="200">
        <f t="shared" si="82"/>
        <v>38.367183954781268</v>
      </c>
      <c r="BJ363" s="200">
        <f t="shared" si="83"/>
        <v>0</v>
      </c>
      <c r="BK363" s="210">
        <f t="shared" si="84"/>
        <v>0</v>
      </c>
      <c r="BL363" s="200"/>
      <c r="BM363" s="199">
        <f>IF(D363=C$171,'Other inputs'!$C$13/1000000,SUM(AW363:BA363))</f>
        <v>13.631303597125711</v>
      </c>
      <c r="BN363" s="200">
        <f>IF(B363=$B$171,$AT$171*('Other inputs'!$C$7/'Other inputs'!$C$6),SUM(BB363:BF363))</f>
        <v>24.73588035765556</v>
      </c>
      <c r="BO363" s="188">
        <f t="shared" si="85"/>
        <v>38.367183954781268</v>
      </c>
    </row>
    <row r="364" spans="2:67">
      <c r="B364" s="121" t="str">
        <f>'KI 2019-20'!B365</f>
        <v>E5022</v>
      </c>
      <c r="C364" s="160" t="str">
        <f t="shared" si="72"/>
        <v>E5022</v>
      </c>
      <c r="D364" s="160" t="str">
        <f t="shared" si="73"/>
        <v>E5022</v>
      </c>
      <c r="E364" t="str">
        <f>INDEX('KI 2019-20'!D$9:D$383,MATCH($B364,'KI 2019-20'!$B$9:$B$383,0))</f>
        <v>ILB</v>
      </c>
      <c r="F364" t="str">
        <f>INDEX('KI 2019-20'!E$9:E$383,MATCH($B364,'KI 2019-20'!$B$9:$B$383,0))</f>
        <v>P1915</v>
      </c>
      <c r="G364" s="119">
        <v>0</v>
      </c>
      <c r="H364" s="120" t="str">
        <f>INDEX('KI 2019-20'!F$9:F$383,MATCH($B364,'KI 2019-20'!$B$9:$B$383,0))</f>
        <v>Westminster</v>
      </c>
      <c r="I364" s="154">
        <f>_xlfn.IFNA(IF($B364=$B$382,0,INDEX('I.Supplementary 2019-20'!N$8:N$191,MATCH($B364,'I.Supplementary 2019-20'!$B$8:$B$191,0))),INDEX('KI 2019-20'!N$9:N$383,MATCH($B364,'KI 2019-20'!$B$9:$B$383,0)))</f>
        <v>20.811619842947884</v>
      </c>
      <c r="J364" s="153">
        <f>_xlfn.IFNA(IF($B364=$B$382,0,INDEX('I.Supplementary 2019-20'!O$8:O$191,MATCH($B364,'I.Supplementary 2019-20'!$B$8:$B$191,0))),INDEX('KI 2019-20'!O$9:O$383,MATCH($B364,'KI 2019-20'!$B$9:$B$383,0)))</f>
        <v>8.8242987103938422</v>
      </c>
      <c r="K364" s="153">
        <f>_xlfn.IFNA(IF($B364=$B$382,0,INDEX('I.Supplementary 2019-20'!P$8:P$191,MATCH($B364,'I.Supplementary 2019-20'!$B$8:$B$191,0))),INDEX('KI 2019-20'!P$9:P$383,MATCH($B364,'KI 2019-20'!$B$9:$B$383,0)))</f>
        <v>0</v>
      </c>
      <c r="L364" s="153">
        <f>_xlfn.IFNA(IF($B364=$B$382,0,INDEX('I.Supplementary 2019-20'!Q$8:Q$191,MATCH($B364,'I.Supplementary 2019-20'!$B$8:$B$191,0))),INDEX('KI 2019-20'!Q$9:Q$383,MATCH($B364,'KI 2019-20'!$B$9:$B$383,0)))</f>
        <v>0</v>
      </c>
      <c r="M364" s="155">
        <f>_xlfn.IFNA(IF($B364=$B$382,0,INDEX('I.Supplementary 2019-20'!R$8:R$191,MATCH($B364,'I.Supplementary 2019-20'!$B$8:$B$191,0))),INDEX('KI 2019-20'!R$9:R$383,MATCH($B364,'KI 2019-20'!$B$9:$B$383,0)))</f>
        <v>0</v>
      </c>
      <c r="N364" s="153">
        <f>_xlfn.IFNA(IF($B364=$B$382,0,INDEX('I.Supplementary 2019-20'!S$8:S$191,MATCH($B364,'I.Supplementary 2019-20'!$B$8:$B$191,0))),INDEX('KI 2019-20'!S$9:S$383,MATCH($B364,'KI 2019-20'!$B$9:$B$383,0)))</f>
        <v>52.492391252037962</v>
      </c>
      <c r="O364" s="153">
        <f>_xlfn.IFNA(IF($B364=$B$382,0,INDEX('I.Supplementary 2019-20'!T$8:T$191,MATCH($B364,'I.Supplementary 2019-20'!$B$8:$B$191,0))),INDEX('KI 2019-20'!T$9:T$383,MATCH($B364,'KI 2019-20'!$B$9:$B$383,0)))</f>
        <v>36.440968937031492</v>
      </c>
      <c r="P364" s="153">
        <f>_xlfn.IFNA(IF($B364=$B$382,0,INDEX('I.Supplementary 2019-20'!U$8:U$191,MATCH($B364,'I.Supplementary 2019-20'!$B$8:$B$191,0))),INDEX('KI 2019-20'!U$9:U$383,MATCH($B364,'KI 2019-20'!$B$9:$B$383,0)))</f>
        <v>0</v>
      </c>
      <c r="Q364" s="153">
        <f>_xlfn.IFNA(IF($B364=$B$382,0,INDEX('I.Supplementary 2019-20'!V$8:V$191,MATCH($B364,'I.Supplementary 2019-20'!$B$8:$B$191,0))),INDEX('KI 2019-20'!V$9:V$383,MATCH($B364,'KI 2019-20'!$B$9:$B$383,0)))</f>
        <v>0</v>
      </c>
      <c r="R364" s="155">
        <f>_xlfn.IFNA(IF($B364=$B$382,0,INDEX('I.Supplementary 2019-20'!W$8:W$191,MATCH($B364,'I.Supplementary 2019-20'!$B$8:$B$191,0))),INDEX('KI 2019-20'!W$9:W$383,MATCH($B364,'KI 2019-20'!$B$9:$B$383,0)))</f>
        <v>0</v>
      </c>
      <c r="S364" s="153">
        <f>_xlfn.IFNA(IF($B364=$B$382,0,INDEX('I.Supplementary 2019-20'!X$8:X$191,MATCH($B364,'I.Supplementary 2019-20'!$B$8:$B$191,0))),INDEX('KI 2019-20'!X$9:X$383,MATCH($B364,'KI 2019-20'!$B$9:$B$383,0)))</f>
        <v>73.304011094985839</v>
      </c>
      <c r="T364" s="153">
        <f>_xlfn.IFNA(IF($B364=$B$382,0,INDEX('I.Supplementary 2019-20'!Y$8:Y$191,MATCH($B364,'I.Supplementary 2019-20'!$B$8:$B$191,0))),INDEX('KI 2019-20'!Y$9:Y$383,MATCH($B364,'KI 2019-20'!$B$9:$B$383,0)))</f>
        <v>45.26526764742534</v>
      </c>
      <c r="U364" s="153">
        <f>_xlfn.IFNA(IF($B364=$B$382,0,INDEX('I.Supplementary 2019-20'!Z$8:Z$191,MATCH($B364,'I.Supplementary 2019-20'!$B$8:$B$191,0))),INDEX('KI 2019-20'!Z$9:Z$383,MATCH($B364,'KI 2019-20'!$B$9:$B$383,0)))</f>
        <v>0</v>
      </c>
      <c r="V364" s="153">
        <f>_xlfn.IFNA(IF($B364=$B$382,0,INDEX('I.Supplementary 2019-20'!AA$8:AA$191,MATCH($B364,'I.Supplementary 2019-20'!$B$8:$B$191,0))),INDEX('KI 2019-20'!AA$9:AA$383,MATCH($B364,'KI 2019-20'!$B$9:$B$383,0)))</f>
        <v>0</v>
      </c>
      <c r="W364" s="155">
        <f>_xlfn.IFNA(IF($B364=$B$382,0,INDEX('I.Supplementary 2019-20'!AB$8:AB$191,MATCH($B364,'I.Supplementary 2019-20'!$B$8:$B$191,0))),INDEX('KI 2019-20'!AB$9:AB$383,MATCH($B364,'KI 2019-20'!$B$9:$B$383,0)))</f>
        <v>0</v>
      </c>
      <c r="Y364" s="154">
        <f>_xlfn.IFNA(IF($B364=$B$382,0,INDEX('I.Supplementary 2019-20'!$I$8:$I$191,MATCH($B364,'I.Supplementary 2019-20'!$B$8:$B$191,0))),INDEX('KI 2019-20'!$I$9:$I$383,MATCH($B364,'KI 2019-20'!$B$9:$B$383,0)))</f>
        <v>29.635918553341728</v>
      </c>
      <c r="Z364" s="153">
        <f>_xlfn.IFNA(IF($B364=$B$382,0,INDEX('I.Supplementary 2019-20'!$J$8:$J$191,MATCH($B364,'I.Supplementary 2019-20'!$B$8:$B$191,0))),INDEX('KI 2019-20'!$J$9:$J$383,MATCH($B364,'KI 2019-20'!$B$9:$B$383,0)))</f>
        <v>88.933360189069447</v>
      </c>
      <c r="AA364" s="155">
        <f>_xlfn.IFNA(IF($B364=$B$382,0,INDEX('I.Supplementary 2019-20'!$H$8:$H$191,MATCH($B364,'I.Supplementary 2019-20'!$B$8:$B$191,0))),INDEX('KI 2019-20'!$H$9:$H$383,MATCH($B364,'KI 2019-20'!$B$9:$B$383,0)))</f>
        <v>118.56927874241119</v>
      </c>
      <c r="AC364" s="156">
        <f>I364*('Other inputs'!$C$6/'Other inputs'!$C$5)</f>
        <v>21.15070937195722</v>
      </c>
      <c r="AD364" s="149">
        <f>IF(B364=$B$35,J364*('Other inputs'!$C$6/'Other inputs'!$C$5)-('Other inputs'!$C$18/1000000),J364*('Other inputs'!$C$6/'Other inputs'!$C$5))</f>
        <v>8.968075471459322</v>
      </c>
      <c r="AE364" s="149">
        <f>K364*('Other inputs'!$C$6/'Other inputs'!$C$5)</f>
        <v>0</v>
      </c>
      <c r="AF364" s="149">
        <f>L364*('Other inputs'!$C$6/'Other inputs'!$C$5)</f>
        <v>0</v>
      </c>
      <c r="AG364" s="188">
        <f>M364*('Other inputs'!$C$6/'Other inputs'!$C$5)</f>
        <v>0</v>
      </c>
      <c r="AH364" s="149">
        <f>N364*('Other inputs'!$C$6/'Other inputs'!$C$5)</f>
        <v>53.347664429260576</v>
      </c>
      <c r="AI364" s="149">
        <f>O364*('Other inputs'!$C$6/'Other inputs'!$C$5)</f>
        <v>37.034711811769277</v>
      </c>
      <c r="AJ364" s="149">
        <f>P364*('Other inputs'!$C$6/'Other inputs'!$C$5)</f>
        <v>0</v>
      </c>
      <c r="AK364" s="149">
        <f>Q364*('Other inputs'!$C$6/'Other inputs'!$C$5)</f>
        <v>0</v>
      </c>
      <c r="AL364" s="188">
        <f>R364*('Other inputs'!$C$6/'Other inputs'!$C$5)</f>
        <v>0</v>
      </c>
      <c r="AM364" s="156">
        <f t="shared" si="74"/>
        <v>74.498373801217795</v>
      </c>
      <c r="AN364" s="149">
        <f t="shared" si="75"/>
        <v>46.002787283228599</v>
      </c>
      <c r="AO364" s="149">
        <f t="shared" si="76"/>
        <v>0</v>
      </c>
      <c r="AP364" s="149">
        <f t="shared" si="77"/>
        <v>0</v>
      </c>
      <c r="AQ364" s="188">
        <f t="shared" si="78"/>
        <v>0</v>
      </c>
      <c r="AR364" s="149"/>
      <c r="AS364" s="156">
        <f>IF(D364=$C$171,'Other inputs'!$C$12/1000000,SUM(AC364:AG364))</f>
        <v>30.118784843416542</v>
      </c>
      <c r="AT364" s="200">
        <f>IF(D364=$C$171,$Z$171*('Other inputs'!$C$6/'Other inputs'!$C$5),SUM(AH364:AL364))</f>
        <v>90.382376241029846</v>
      </c>
      <c r="AU364" s="210">
        <f t="shared" si="79"/>
        <v>120.50116108444638</v>
      </c>
      <c r="AV364" s="214"/>
      <c r="AW364" s="199">
        <f>IF($G364=1,0,AC364*('Other inputs'!$F$6/'Other inputs'!$F$5))</f>
        <v>21.267671820097071</v>
      </c>
      <c r="AX364" s="200">
        <f>IF($G364=1,0,AD364*('Other inputs'!$F$6/'Other inputs'!$F$5))</f>
        <v>9.0176685155411231</v>
      </c>
      <c r="AY364" s="200">
        <f>IF($G364=1,0,AE364*('Other inputs'!$F$6/'Other inputs'!$F$5))</f>
        <v>0</v>
      </c>
      <c r="AZ364" s="200">
        <f>IF($G364=1,0,AF364*('Other inputs'!$F$6/'Other inputs'!$F$5))</f>
        <v>0</v>
      </c>
      <c r="BA364" s="200">
        <f>IF($G364=1,0,AG364*('Other inputs'!$F$6/'Other inputs'!$F$5))</f>
        <v>0</v>
      </c>
      <c r="BB364" s="199">
        <f>IF($G364=1,0,AH364*('Other inputs'!$C$7/'Other inputs'!$C$6))</f>
        <v>53.347664429260576</v>
      </c>
      <c r="BC364" s="200">
        <f>IF($G364=1,0,AI364*('Other inputs'!$C$7/'Other inputs'!$C$6))</f>
        <v>37.034711811769277</v>
      </c>
      <c r="BD364" s="200">
        <f>IF($G364=1,0,AJ364*('Other inputs'!$C$7/'Other inputs'!$C$6))</f>
        <v>0</v>
      </c>
      <c r="BE364" s="200">
        <f>IF($G364=1,0,AK364*('Other inputs'!$C$7/'Other inputs'!$C$6))</f>
        <v>0</v>
      </c>
      <c r="BF364" s="200">
        <f>IF($G364=1,0,AL364*('Other inputs'!$C$7/'Other inputs'!$C$6))</f>
        <v>0</v>
      </c>
      <c r="BG364" s="199">
        <f t="shared" si="80"/>
        <v>74.615336249357654</v>
      </c>
      <c r="BH364" s="200">
        <f t="shared" si="81"/>
        <v>46.052380327310402</v>
      </c>
      <c r="BI364" s="200">
        <f t="shared" si="82"/>
        <v>0</v>
      </c>
      <c r="BJ364" s="200">
        <f t="shared" si="83"/>
        <v>0</v>
      </c>
      <c r="BK364" s="210">
        <f t="shared" si="84"/>
        <v>0</v>
      </c>
      <c r="BL364" s="200"/>
      <c r="BM364" s="199">
        <f>IF(D364=C$171,'Other inputs'!$C$13/1000000,SUM(AW364:BA364))</f>
        <v>30.285340335638196</v>
      </c>
      <c r="BN364" s="200">
        <f>IF(B364=$B$171,$AT$171*('Other inputs'!$C$7/'Other inputs'!$C$6),SUM(BB364:BF364))</f>
        <v>90.382376241029846</v>
      </c>
      <c r="BO364" s="188">
        <f t="shared" si="85"/>
        <v>120.66771657666804</v>
      </c>
    </row>
    <row r="365" spans="2:67">
      <c r="B365" s="121" t="str">
        <f>'KI 2019-20'!B366</f>
        <v>E4210</v>
      </c>
      <c r="C365" s="160" t="str">
        <f t="shared" si="72"/>
        <v>E4210</v>
      </c>
      <c r="D365" s="160" t="str">
        <f t="shared" si="73"/>
        <v>E4210</v>
      </c>
      <c r="E365" t="str">
        <f>INDEX('KI 2019-20'!D$9:D$383,MATCH($B365,'KI 2019-20'!$B$9:$B$383,0))</f>
        <v>MD</v>
      </c>
      <c r="F365" t="str">
        <f>INDEX('KI 2019-20'!E$9:E$383,MATCH($B365,'KI 2019-20'!$B$9:$B$383,0))</f>
        <v>P1701</v>
      </c>
      <c r="G365" s="119">
        <v>0</v>
      </c>
      <c r="H365" s="120" t="str">
        <f>INDEX('KI 2019-20'!F$9:F$383,MATCH($B365,'KI 2019-20'!$B$9:$B$383,0))</f>
        <v>Wigan</v>
      </c>
      <c r="I365" s="154">
        <f>_xlfn.IFNA(IF($B365=$B$382,0,INDEX('I.Supplementary 2019-20'!N$8:N$191,MATCH($B365,'I.Supplementary 2019-20'!$B$8:$B$191,0))),INDEX('KI 2019-20'!N$9:N$383,MATCH($B365,'KI 2019-20'!$B$9:$B$383,0)))</f>
        <v>15.546229357137456</v>
      </c>
      <c r="J365" s="153">
        <f>_xlfn.IFNA(IF($B365=$B$382,0,INDEX('I.Supplementary 2019-20'!O$8:O$191,MATCH($B365,'I.Supplementary 2019-20'!$B$8:$B$191,0))),INDEX('KI 2019-20'!O$9:O$383,MATCH($B365,'KI 2019-20'!$B$9:$B$383,0)))</f>
        <v>0.22210725470476969</v>
      </c>
      <c r="K365" s="153">
        <f>_xlfn.IFNA(IF($B365=$B$382,0,INDEX('I.Supplementary 2019-20'!P$8:P$191,MATCH($B365,'I.Supplementary 2019-20'!$B$8:$B$191,0))),INDEX('KI 2019-20'!P$9:P$383,MATCH($B365,'KI 2019-20'!$B$9:$B$383,0)))</f>
        <v>0</v>
      </c>
      <c r="L365" s="153">
        <f>_xlfn.IFNA(IF($B365=$B$382,0,INDEX('I.Supplementary 2019-20'!Q$8:Q$191,MATCH($B365,'I.Supplementary 2019-20'!$B$8:$B$191,0))),INDEX('KI 2019-20'!Q$9:Q$383,MATCH($B365,'KI 2019-20'!$B$9:$B$383,0)))</f>
        <v>0</v>
      </c>
      <c r="M365" s="155">
        <f>_xlfn.IFNA(IF($B365=$B$382,0,INDEX('I.Supplementary 2019-20'!R$8:R$191,MATCH($B365,'I.Supplementary 2019-20'!$B$8:$B$191,0))),INDEX('KI 2019-20'!R$9:R$383,MATCH($B365,'KI 2019-20'!$B$9:$B$383,0)))</f>
        <v>0</v>
      </c>
      <c r="N365" s="153">
        <f>_xlfn.IFNA(IF($B365=$B$382,0,INDEX('I.Supplementary 2019-20'!S$8:S$191,MATCH($B365,'I.Supplementary 2019-20'!$B$8:$B$191,0))),INDEX('KI 2019-20'!S$9:S$383,MATCH($B365,'KI 2019-20'!$B$9:$B$383,0)))</f>
        <v>58.818614301186329</v>
      </c>
      <c r="O365" s="153">
        <f>_xlfn.IFNA(IF($B365=$B$382,0,INDEX('I.Supplementary 2019-20'!T$8:T$191,MATCH($B365,'I.Supplementary 2019-20'!$B$8:$B$191,0))),INDEX('KI 2019-20'!T$9:T$383,MATCH($B365,'KI 2019-20'!$B$9:$B$383,0)))</f>
        <v>10.642970471168208</v>
      </c>
      <c r="P365" s="153">
        <f>_xlfn.IFNA(IF($B365=$B$382,0,INDEX('I.Supplementary 2019-20'!U$8:U$191,MATCH($B365,'I.Supplementary 2019-20'!$B$8:$B$191,0))),INDEX('KI 2019-20'!U$9:U$383,MATCH($B365,'KI 2019-20'!$B$9:$B$383,0)))</f>
        <v>0</v>
      </c>
      <c r="Q365" s="153">
        <f>_xlfn.IFNA(IF($B365=$B$382,0,INDEX('I.Supplementary 2019-20'!V$8:V$191,MATCH($B365,'I.Supplementary 2019-20'!$B$8:$B$191,0))),INDEX('KI 2019-20'!V$9:V$383,MATCH($B365,'KI 2019-20'!$B$9:$B$383,0)))</f>
        <v>0</v>
      </c>
      <c r="R365" s="155">
        <f>_xlfn.IFNA(IF($B365=$B$382,0,INDEX('I.Supplementary 2019-20'!W$8:W$191,MATCH($B365,'I.Supplementary 2019-20'!$B$8:$B$191,0))),INDEX('KI 2019-20'!W$9:W$383,MATCH($B365,'KI 2019-20'!$B$9:$B$383,0)))</f>
        <v>0</v>
      </c>
      <c r="S365" s="153">
        <f>_xlfn.IFNA(IF($B365=$B$382,0,INDEX('I.Supplementary 2019-20'!X$8:X$191,MATCH($B365,'I.Supplementary 2019-20'!$B$8:$B$191,0))),INDEX('KI 2019-20'!X$9:X$383,MATCH($B365,'KI 2019-20'!$B$9:$B$383,0)))</f>
        <v>74.364843658323792</v>
      </c>
      <c r="T365" s="153">
        <f>_xlfn.IFNA(IF($B365=$B$382,0,INDEX('I.Supplementary 2019-20'!Y$8:Y$191,MATCH($B365,'I.Supplementary 2019-20'!$B$8:$B$191,0))),INDEX('KI 2019-20'!Y$9:Y$383,MATCH($B365,'KI 2019-20'!$B$9:$B$383,0)))</f>
        <v>10.865077725872979</v>
      </c>
      <c r="U365" s="153">
        <f>_xlfn.IFNA(IF($B365=$B$382,0,INDEX('I.Supplementary 2019-20'!Z$8:Z$191,MATCH($B365,'I.Supplementary 2019-20'!$B$8:$B$191,0))),INDEX('KI 2019-20'!Z$9:Z$383,MATCH($B365,'KI 2019-20'!$B$9:$B$383,0)))</f>
        <v>0</v>
      </c>
      <c r="V365" s="153">
        <f>_xlfn.IFNA(IF($B365=$B$382,0,INDEX('I.Supplementary 2019-20'!AA$8:AA$191,MATCH($B365,'I.Supplementary 2019-20'!$B$8:$B$191,0))),INDEX('KI 2019-20'!AA$9:AA$383,MATCH($B365,'KI 2019-20'!$B$9:$B$383,0)))</f>
        <v>0</v>
      </c>
      <c r="W365" s="155">
        <f>_xlfn.IFNA(IF($B365=$B$382,0,INDEX('I.Supplementary 2019-20'!AB$8:AB$191,MATCH($B365,'I.Supplementary 2019-20'!$B$8:$B$191,0))),INDEX('KI 2019-20'!AB$9:AB$383,MATCH($B365,'KI 2019-20'!$B$9:$B$383,0)))</f>
        <v>0</v>
      </c>
      <c r="Y365" s="154">
        <f>_xlfn.IFNA(IF($B365=$B$382,0,INDEX('I.Supplementary 2019-20'!$I$8:$I$191,MATCH($B365,'I.Supplementary 2019-20'!$B$8:$B$191,0))),INDEX('KI 2019-20'!$I$9:$I$383,MATCH($B365,'KI 2019-20'!$B$9:$B$383,0)))</f>
        <v>15.768336611842226</v>
      </c>
      <c r="Z365" s="153">
        <f>_xlfn.IFNA(IF($B365=$B$382,0,INDEX('I.Supplementary 2019-20'!$J$8:$J$191,MATCH($B365,'I.Supplementary 2019-20'!$B$8:$B$191,0))),INDEX('KI 2019-20'!$J$9:$J$383,MATCH($B365,'KI 2019-20'!$B$9:$B$383,0)))</f>
        <v>69.461584772354541</v>
      </c>
      <c r="AA365" s="155">
        <f>_xlfn.IFNA(IF($B365=$B$382,0,INDEX('I.Supplementary 2019-20'!$H$8:$H$191,MATCH($B365,'I.Supplementary 2019-20'!$B$8:$B$191,0))),INDEX('KI 2019-20'!$H$9:$H$383,MATCH($B365,'KI 2019-20'!$B$9:$B$383,0)))</f>
        <v>85.229921384196771</v>
      </c>
      <c r="AC365" s="156">
        <f>I365*('Other inputs'!$C$6/'Other inputs'!$C$5)</f>
        <v>15.799528409799574</v>
      </c>
      <c r="AD365" s="149">
        <f>IF(B365=$B$35,J365*('Other inputs'!$C$6/'Other inputs'!$C$5)-('Other inputs'!$C$18/1000000),J365*('Other inputs'!$C$6/'Other inputs'!$C$5))</f>
        <v>0.2257261101785745</v>
      </c>
      <c r="AE365" s="149">
        <f>K365*('Other inputs'!$C$6/'Other inputs'!$C$5)</f>
        <v>0</v>
      </c>
      <c r="AF365" s="149">
        <f>L365*('Other inputs'!$C$6/'Other inputs'!$C$5)</f>
        <v>0</v>
      </c>
      <c r="AG365" s="188">
        <f>M365*('Other inputs'!$C$6/'Other inputs'!$C$5)</f>
        <v>0</v>
      </c>
      <c r="AH365" s="149">
        <f>N365*('Other inputs'!$C$6/'Other inputs'!$C$5)</f>
        <v>59.776962395706676</v>
      </c>
      <c r="AI365" s="149">
        <f>O365*('Other inputs'!$C$6/'Other inputs'!$C$5)</f>
        <v>10.816379358682152</v>
      </c>
      <c r="AJ365" s="149">
        <f>P365*('Other inputs'!$C$6/'Other inputs'!$C$5)</f>
        <v>0</v>
      </c>
      <c r="AK365" s="149">
        <f>Q365*('Other inputs'!$C$6/'Other inputs'!$C$5)</f>
        <v>0</v>
      </c>
      <c r="AL365" s="188">
        <f>R365*('Other inputs'!$C$6/'Other inputs'!$C$5)</f>
        <v>0</v>
      </c>
      <c r="AM365" s="156">
        <f t="shared" si="74"/>
        <v>75.576490805506253</v>
      </c>
      <c r="AN365" s="149">
        <f t="shared" si="75"/>
        <v>11.042105468860726</v>
      </c>
      <c r="AO365" s="149">
        <f t="shared" si="76"/>
        <v>0</v>
      </c>
      <c r="AP365" s="149">
        <f t="shared" si="77"/>
        <v>0</v>
      </c>
      <c r="AQ365" s="188">
        <f t="shared" si="78"/>
        <v>0</v>
      </c>
      <c r="AR365" s="149"/>
      <c r="AS365" s="156">
        <f>IF(D365=$C$171,'Other inputs'!$C$12/1000000,SUM(AC365:AG365))</f>
        <v>16.025254519978148</v>
      </c>
      <c r="AT365" s="200">
        <f>IF(D365=$C$171,$Z$171*('Other inputs'!$C$6/'Other inputs'!$C$5),SUM(AH365:AL365))</f>
        <v>70.593341754388831</v>
      </c>
      <c r="AU365" s="210">
        <f t="shared" si="79"/>
        <v>86.618596274366979</v>
      </c>
      <c r="AV365" s="214"/>
      <c r="AW365" s="199">
        <f>IF($G365=1,0,AC365*('Other inputs'!$F$6/'Other inputs'!$F$5))</f>
        <v>15.886899073816897</v>
      </c>
      <c r="AX365" s="200">
        <f>IF($G365=1,0,AD365*('Other inputs'!$F$6/'Other inputs'!$F$5))</f>
        <v>0.2269743651657371</v>
      </c>
      <c r="AY365" s="200">
        <f>IF($G365=1,0,AE365*('Other inputs'!$F$6/'Other inputs'!$F$5))</f>
        <v>0</v>
      </c>
      <c r="AZ365" s="200">
        <f>IF($G365=1,0,AF365*('Other inputs'!$F$6/'Other inputs'!$F$5))</f>
        <v>0</v>
      </c>
      <c r="BA365" s="200">
        <f>IF($G365=1,0,AG365*('Other inputs'!$F$6/'Other inputs'!$F$5))</f>
        <v>0</v>
      </c>
      <c r="BB365" s="199">
        <f>IF($G365=1,0,AH365*('Other inputs'!$C$7/'Other inputs'!$C$6))</f>
        <v>59.776962395706676</v>
      </c>
      <c r="BC365" s="200">
        <f>IF($G365=1,0,AI365*('Other inputs'!$C$7/'Other inputs'!$C$6))</f>
        <v>10.816379358682152</v>
      </c>
      <c r="BD365" s="200">
        <f>IF($G365=1,0,AJ365*('Other inputs'!$C$7/'Other inputs'!$C$6))</f>
        <v>0</v>
      </c>
      <c r="BE365" s="200">
        <f>IF($G365=1,0,AK365*('Other inputs'!$C$7/'Other inputs'!$C$6))</f>
        <v>0</v>
      </c>
      <c r="BF365" s="200">
        <f>IF($G365=1,0,AL365*('Other inputs'!$C$7/'Other inputs'!$C$6))</f>
        <v>0</v>
      </c>
      <c r="BG365" s="199">
        <f t="shared" si="80"/>
        <v>75.663861469523567</v>
      </c>
      <c r="BH365" s="200">
        <f t="shared" si="81"/>
        <v>11.04335372384789</v>
      </c>
      <c r="BI365" s="200">
        <f t="shared" si="82"/>
        <v>0</v>
      </c>
      <c r="BJ365" s="200">
        <f t="shared" si="83"/>
        <v>0</v>
      </c>
      <c r="BK365" s="210">
        <f t="shared" si="84"/>
        <v>0</v>
      </c>
      <c r="BL365" s="200"/>
      <c r="BM365" s="199">
        <f>IF(D365=C$171,'Other inputs'!$C$13/1000000,SUM(AW365:BA365))</f>
        <v>16.113873438982633</v>
      </c>
      <c r="BN365" s="200">
        <f>IF(B365=$B$171,$AT$171*('Other inputs'!$C$7/'Other inputs'!$C$6),SUM(BB365:BF365))</f>
        <v>70.593341754388831</v>
      </c>
      <c r="BO365" s="188">
        <f t="shared" si="85"/>
        <v>86.707215193371468</v>
      </c>
    </row>
    <row r="366" spans="2:67">
      <c r="B366" s="121" t="str">
        <f>'KI 2019-20'!B367</f>
        <v>E3902</v>
      </c>
      <c r="C366" s="160" t="str">
        <f t="shared" si="72"/>
        <v>E3902</v>
      </c>
      <c r="D366" s="160" t="str">
        <f t="shared" si="73"/>
        <v>E3902</v>
      </c>
      <c r="E366" t="str">
        <f>INDEX('KI 2019-20'!D$9:D$383,MATCH($B366,'KI 2019-20'!$B$9:$B$383,0))</f>
        <v>UNINFIR</v>
      </c>
      <c r="F366">
        <f>INDEX('KI 2019-20'!E$9:E$383,MATCH($B366,'KI 2019-20'!$B$9:$B$383,0))</f>
        <v>0</v>
      </c>
      <c r="G366" s="119">
        <v>0</v>
      </c>
      <c r="H366" s="120" t="str">
        <f>INDEX('KI 2019-20'!F$9:F$383,MATCH($B366,'KI 2019-20'!$B$9:$B$383,0))</f>
        <v>Wiltshire</v>
      </c>
      <c r="I366" s="154">
        <f>_xlfn.IFNA(IF($B366=$B$382,0,INDEX('I.Supplementary 2019-20'!N$8:N$191,MATCH($B366,'I.Supplementary 2019-20'!$B$8:$B$191,0))),INDEX('KI 2019-20'!N$9:N$383,MATCH($B366,'KI 2019-20'!$B$9:$B$383,0)))</f>
        <v>0</v>
      </c>
      <c r="J366" s="153">
        <f>_xlfn.IFNA(IF($B366=$B$382,0,INDEX('I.Supplementary 2019-20'!O$8:O$191,MATCH($B366,'I.Supplementary 2019-20'!$B$8:$B$191,0))),INDEX('KI 2019-20'!O$9:O$383,MATCH($B366,'KI 2019-20'!$B$9:$B$383,0)))</f>
        <v>0</v>
      </c>
      <c r="K366" s="153">
        <f>_xlfn.IFNA(IF($B366=$B$382,0,INDEX('I.Supplementary 2019-20'!P$8:P$191,MATCH($B366,'I.Supplementary 2019-20'!$B$8:$B$191,0))),INDEX('KI 2019-20'!P$9:P$383,MATCH($B366,'KI 2019-20'!$B$9:$B$383,0)))</f>
        <v>0</v>
      </c>
      <c r="L366" s="153">
        <f>_xlfn.IFNA(IF($B366=$B$382,0,INDEX('I.Supplementary 2019-20'!Q$8:Q$191,MATCH($B366,'I.Supplementary 2019-20'!$B$8:$B$191,0))),INDEX('KI 2019-20'!Q$9:Q$383,MATCH($B366,'KI 2019-20'!$B$9:$B$383,0)))</f>
        <v>0</v>
      </c>
      <c r="M366" s="155">
        <f>_xlfn.IFNA(IF($B366=$B$382,0,INDEX('I.Supplementary 2019-20'!R$8:R$191,MATCH($B366,'I.Supplementary 2019-20'!$B$8:$B$191,0))),INDEX('KI 2019-20'!R$9:R$383,MATCH($B366,'KI 2019-20'!$B$9:$B$383,0)))</f>
        <v>0</v>
      </c>
      <c r="N366" s="153">
        <f>_xlfn.IFNA(IF($B366=$B$382,0,INDEX('I.Supplementary 2019-20'!S$8:S$191,MATCH($B366,'I.Supplementary 2019-20'!$B$8:$B$191,0))),INDEX('KI 2019-20'!S$9:S$383,MATCH($B366,'KI 2019-20'!$B$9:$B$383,0)))</f>
        <v>46.031309195024512</v>
      </c>
      <c r="O366" s="153">
        <f>_xlfn.IFNA(IF($B366=$B$382,0,INDEX('I.Supplementary 2019-20'!T$8:T$191,MATCH($B366,'I.Supplementary 2019-20'!$B$8:$B$191,0))),INDEX('KI 2019-20'!T$9:T$383,MATCH($B366,'KI 2019-20'!$B$9:$B$383,0)))</f>
        <v>10.930261413433216</v>
      </c>
      <c r="P366" s="153">
        <f>_xlfn.IFNA(IF($B366=$B$382,0,INDEX('I.Supplementary 2019-20'!U$8:U$191,MATCH($B366,'I.Supplementary 2019-20'!$B$8:$B$191,0))),INDEX('KI 2019-20'!U$9:U$383,MATCH($B366,'KI 2019-20'!$B$9:$B$383,0)))</f>
        <v>0</v>
      </c>
      <c r="Q366" s="153">
        <f>_xlfn.IFNA(IF($B366=$B$382,0,INDEX('I.Supplementary 2019-20'!V$8:V$191,MATCH($B366,'I.Supplementary 2019-20'!$B$8:$B$191,0))),INDEX('KI 2019-20'!V$9:V$383,MATCH($B366,'KI 2019-20'!$B$9:$B$383,0)))</f>
        <v>0</v>
      </c>
      <c r="R366" s="155">
        <f>_xlfn.IFNA(IF($B366=$B$382,0,INDEX('I.Supplementary 2019-20'!W$8:W$191,MATCH($B366,'I.Supplementary 2019-20'!$B$8:$B$191,0))),INDEX('KI 2019-20'!W$9:W$383,MATCH($B366,'KI 2019-20'!$B$9:$B$383,0)))</f>
        <v>0</v>
      </c>
      <c r="S366" s="153">
        <f>_xlfn.IFNA(IF($B366=$B$382,0,INDEX('I.Supplementary 2019-20'!X$8:X$191,MATCH($B366,'I.Supplementary 2019-20'!$B$8:$B$191,0))),INDEX('KI 2019-20'!X$9:X$383,MATCH($B366,'KI 2019-20'!$B$9:$B$383,0)))</f>
        <v>46.031309195024512</v>
      </c>
      <c r="T366" s="153">
        <f>_xlfn.IFNA(IF($B366=$B$382,0,INDEX('I.Supplementary 2019-20'!Y$8:Y$191,MATCH($B366,'I.Supplementary 2019-20'!$B$8:$B$191,0))),INDEX('KI 2019-20'!Y$9:Y$383,MATCH($B366,'KI 2019-20'!$B$9:$B$383,0)))</f>
        <v>10.930261413433216</v>
      </c>
      <c r="U366" s="153">
        <f>_xlfn.IFNA(IF($B366=$B$382,0,INDEX('I.Supplementary 2019-20'!Z$8:Z$191,MATCH($B366,'I.Supplementary 2019-20'!$B$8:$B$191,0))),INDEX('KI 2019-20'!Z$9:Z$383,MATCH($B366,'KI 2019-20'!$B$9:$B$383,0)))</f>
        <v>0</v>
      </c>
      <c r="V366" s="153">
        <f>_xlfn.IFNA(IF($B366=$B$382,0,INDEX('I.Supplementary 2019-20'!AA$8:AA$191,MATCH($B366,'I.Supplementary 2019-20'!$B$8:$B$191,0))),INDEX('KI 2019-20'!AA$9:AA$383,MATCH($B366,'KI 2019-20'!$B$9:$B$383,0)))</f>
        <v>0</v>
      </c>
      <c r="W366" s="155">
        <f>_xlfn.IFNA(IF($B366=$B$382,0,INDEX('I.Supplementary 2019-20'!AB$8:AB$191,MATCH($B366,'I.Supplementary 2019-20'!$B$8:$B$191,0))),INDEX('KI 2019-20'!AB$9:AB$383,MATCH($B366,'KI 2019-20'!$B$9:$B$383,0)))</f>
        <v>0</v>
      </c>
      <c r="Y366" s="154">
        <f>_xlfn.IFNA(IF($B366=$B$382,0,INDEX('I.Supplementary 2019-20'!$I$8:$I$191,MATCH($B366,'I.Supplementary 2019-20'!$B$8:$B$191,0))),INDEX('KI 2019-20'!$I$9:$I$383,MATCH($B366,'KI 2019-20'!$B$9:$B$383,0)))</f>
        <v>0</v>
      </c>
      <c r="Z366" s="153">
        <f>_xlfn.IFNA(IF($B366=$B$382,0,INDEX('I.Supplementary 2019-20'!$J$8:$J$191,MATCH($B366,'I.Supplementary 2019-20'!$B$8:$B$191,0))),INDEX('KI 2019-20'!$J$9:$J$383,MATCH($B366,'KI 2019-20'!$B$9:$B$383,0)))</f>
        <v>56.961570608457727</v>
      </c>
      <c r="AA366" s="155">
        <f>_xlfn.IFNA(IF($B366=$B$382,0,INDEX('I.Supplementary 2019-20'!$H$8:$H$191,MATCH($B366,'I.Supplementary 2019-20'!$B$8:$B$191,0))),INDEX('KI 2019-20'!$H$9:$H$383,MATCH($B366,'KI 2019-20'!$B$9:$B$383,0)))</f>
        <v>56.961570608457727</v>
      </c>
      <c r="AC366" s="156">
        <f>I366*('Other inputs'!$C$6/'Other inputs'!$C$5)</f>
        <v>0</v>
      </c>
      <c r="AD366" s="149">
        <f>IF(B366=$B$35,J366*('Other inputs'!$C$6/'Other inputs'!$C$5)-('Other inputs'!$C$18/1000000),J366*('Other inputs'!$C$6/'Other inputs'!$C$5))</f>
        <v>0</v>
      </c>
      <c r="AE366" s="149">
        <f>K366*('Other inputs'!$C$6/'Other inputs'!$C$5)</f>
        <v>0</v>
      </c>
      <c r="AF366" s="149">
        <f>L366*('Other inputs'!$C$6/'Other inputs'!$C$5)</f>
        <v>0</v>
      </c>
      <c r="AG366" s="188">
        <f>M366*('Other inputs'!$C$6/'Other inputs'!$C$5)</f>
        <v>0</v>
      </c>
      <c r="AH366" s="149">
        <f>N366*('Other inputs'!$C$6/'Other inputs'!$C$5)</f>
        <v>46.781310159505566</v>
      </c>
      <c r="AI366" s="149">
        <f>O366*('Other inputs'!$C$6/'Other inputs'!$C$5)</f>
        <v>11.108351212430092</v>
      </c>
      <c r="AJ366" s="149">
        <f>P366*('Other inputs'!$C$6/'Other inputs'!$C$5)</f>
        <v>0</v>
      </c>
      <c r="AK366" s="149">
        <f>Q366*('Other inputs'!$C$6/'Other inputs'!$C$5)</f>
        <v>0</v>
      </c>
      <c r="AL366" s="188">
        <f>R366*('Other inputs'!$C$6/'Other inputs'!$C$5)</f>
        <v>0</v>
      </c>
      <c r="AM366" s="156">
        <f t="shared" si="74"/>
        <v>46.781310159505566</v>
      </c>
      <c r="AN366" s="149">
        <f t="shared" si="75"/>
        <v>11.108351212430092</v>
      </c>
      <c r="AO366" s="149">
        <f t="shared" si="76"/>
        <v>0</v>
      </c>
      <c r="AP366" s="149">
        <f t="shared" si="77"/>
        <v>0</v>
      </c>
      <c r="AQ366" s="188">
        <f t="shared" si="78"/>
        <v>0</v>
      </c>
      <c r="AR366" s="149"/>
      <c r="AS366" s="156">
        <f>IF(D366=$C$171,'Other inputs'!$C$12/1000000,SUM(AC366:AG366))</f>
        <v>0</v>
      </c>
      <c r="AT366" s="200">
        <f>IF(D366=$C$171,$Z$171*('Other inputs'!$C$6/'Other inputs'!$C$5),SUM(AH366:AL366))</f>
        <v>57.889661371935659</v>
      </c>
      <c r="AU366" s="210">
        <f t="shared" si="79"/>
        <v>57.889661371935659</v>
      </c>
      <c r="AV366" s="214"/>
      <c r="AW366" s="199">
        <f>IF($G366=1,0,AC366*('Other inputs'!$F$6/'Other inputs'!$F$5))</f>
        <v>0</v>
      </c>
      <c r="AX366" s="200">
        <f>IF($G366=1,0,AD366*('Other inputs'!$F$6/'Other inputs'!$F$5))</f>
        <v>0</v>
      </c>
      <c r="AY366" s="200">
        <f>IF($G366=1,0,AE366*('Other inputs'!$F$6/'Other inputs'!$F$5))</f>
        <v>0</v>
      </c>
      <c r="AZ366" s="200">
        <f>IF($G366=1,0,AF366*('Other inputs'!$F$6/'Other inputs'!$F$5))</f>
        <v>0</v>
      </c>
      <c r="BA366" s="200">
        <f>IF($G366=1,0,AG366*('Other inputs'!$F$6/'Other inputs'!$F$5))</f>
        <v>0</v>
      </c>
      <c r="BB366" s="199">
        <f>IF($G366=1,0,AH366*('Other inputs'!$C$7/'Other inputs'!$C$6))</f>
        <v>46.781310159505566</v>
      </c>
      <c r="BC366" s="200">
        <f>IF($G366=1,0,AI366*('Other inputs'!$C$7/'Other inputs'!$C$6))</f>
        <v>11.108351212430092</v>
      </c>
      <c r="BD366" s="200">
        <f>IF($G366=1,0,AJ366*('Other inputs'!$C$7/'Other inputs'!$C$6))</f>
        <v>0</v>
      </c>
      <c r="BE366" s="200">
        <f>IF($G366=1,0,AK366*('Other inputs'!$C$7/'Other inputs'!$C$6))</f>
        <v>0</v>
      </c>
      <c r="BF366" s="200">
        <f>IF($G366=1,0,AL366*('Other inputs'!$C$7/'Other inputs'!$C$6))</f>
        <v>0</v>
      </c>
      <c r="BG366" s="199">
        <f t="shared" si="80"/>
        <v>46.781310159505566</v>
      </c>
      <c r="BH366" s="200">
        <f t="shared" si="81"/>
        <v>11.108351212430092</v>
      </c>
      <c r="BI366" s="200">
        <f t="shared" si="82"/>
        <v>0</v>
      </c>
      <c r="BJ366" s="200">
        <f t="shared" si="83"/>
        <v>0</v>
      </c>
      <c r="BK366" s="210">
        <f t="shared" si="84"/>
        <v>0</v>
      </c>
      <c r="BL366" s="200"/>
      <c r="BM366" s="199">
        <f>IF(D366=C$171,'Other inputs'!$C$13/1000000,SUM(AW366:BA366))</f>
        <v>0</v>
      </c>
      <c r="BN366" s="200">
        <f>IF(B366=$B$171,$AT$171*('Other inputs'!$C$7/'Other inputs'!$C$6),SUM(BB366:BF366))</f>
        <v>57.889661371935659</v>
      </c>
      <c r="BO366" s="188">
        <f t="shared" si="85"/>
        <v>57.889661371935659</v>
      </c>
    </row>
    <row r="367" spans="2:67">
      <c r="B367" s="121" t="str">
        <f>'KI 2019-20'!B368</f>
        <v>E1743</v>
      </c>
      <c r="C367" s="160" t="str">
        <f t="shared" si="72"/>
        <v>E1743</v>
      </c>
      <c r="D367" s="160" t="str">
        <f t="shared" si="73"/>
        <v>E1743</v>
      </c>
      <c r="E367" t="str">
        <f>INDEX('KI 2019-20'!D$9:D$383,MATCH($B367,'KI 2019-20'!$B$9:$B$383,0))</f>
        <v>SD</v>
      </c>
      <c r="F367">
        <f>INDEX('KI 2019-20'!E$9:E$383,MATCH($B367,'KI 2019-20'!$B$9:$B$383,0))</f>
        <v>0</v>
      </c>
      <c r="G367" s="119">
        <v>0</v>
      </c>
      <c r="H367" s="120" t="str">
        <f>INDEX('KI 2019-20'!F$9:F$383,MATCH($B367,'KI 2019-20'!$B$9:$B$383,0))</f>
        <v>Winchester</v>
      </c>
      <c r="I367" s="154">
        <f>_xlfn.IFNA(IF($B367=$B$382,0,INDEX('I.Supplementary 2019-20'!N$8:N$191,MATCH($B367,'I.Supplementary 2019-20'!$B$8:$B$191,0))),INDEX('KI 2019-20'!N$9:N$383,MATCH($B367,'KI 2019-20'!$B$9:$B$383,0)))</f>
        <v>0</v>
      </c>
      <c r="J367" s="153">
        <f>_xlfn.IFNA(IF($B367=$B$382,0,INDEX('I.Supplementary 2019-20'!O$8:O$191,MATCH($B367,'I.Supplementary 2019-20'!$B$8:$B$191,0))),INDEX('KI 2019-20'!O$9:O$383,MATCH($B367,'KI 2019-20'!$B$9:$B$383,0)))</f>
        <v>0</v>
      </c>
      <c r="K367" s="153">
        <f>_xlfn.IFNA(IF($B367=$B$382,0,INDEX('I.Supplementary 2019-20'!P$8:P$191,MATCH($B367,'I.Supplementary 2019-20'!$B$8:$B$191,0))),INDEX('KI 2019-20'!P$9:P$383,MATCH($B367,'KI 2019-20'!$B$9:$B$383,0)))</f>
        <v>0</v>
      </c>
      <c r="L367" s="153">
        <f>_xlfn.IFNA(IF($B367=$B$382,0,INDEX('I.Supplementary 2019-20'!Q$8:Q$191,MATCH($B367,'I.Supplementary 2019-20'!$B$8:$B$191,0))),INDEX('KI 2019-20'!Q$9:Q$383,MATCH($B367,'KI 2019-20'!$B$9:$B$383,0)))</f>
        <v>0</v>
      </c>
      <c r="M367" s="155">
        <f>_xlfn.IFNA(IF($B367=$B$382,0,INDEX('I.Supplementary 2019-20'!R$8:R$191,MATCH($B367,'I.Supplementary 2019-20'!$B$8:$B$191,0))),INDEX('KI 2019-20'!R$9:R$383,MATCH($B367,'KI 2019-20'!$B$9:$B$383,0)))</f>
        <v>0</v>
      </c>
      <c r="N367" s="153">
        <f>_xlfn.IFNA(IF($B367=$B$382,0,INDEX('I.Supplementary 2019-20'!S$8:S$191,MATCH($B367,'I.Supplementary 2019-20'!$B$8:$B$191,0))),INDEX('KI 2019-20'!S$9:S$383,MATCH($B367,'KI 2019-20'!$B$9:$B$383,0)))</f>
        <v>0</v>
      </c>
      <c r="O367" s="153">
        <f>_xlfn.IFNA(IF($B367=$B$382,0,INDEX('I.Supplementary 2019-20'!T$8:T$191,MATCH($B367,'I.Supplementary 2019-20'!$B$8:$B$191,0))),INDEX('KI 2019-20'!T$9:T$383,MATCH($B367,'KI 2019-20'!$B$9:$B$383,0)))</f>
        <v>2.1942917373917208</v>
      </c>
      <c r="P367" s="153">
        <f>_xlfn.IFNA(IF($B367=$B$382,0,INDEX('I.Supplementary 2019-20'!U$8:U$191,MATCH($B367,'I.Supplementary 2019-20'!$B$8:$B$191,0))),INDEX('KI 2019-20'!U$9:U$383,MATCH($B367,'KI 2019-20'!$B$9:$B$383,0)))</f>
        <v>0</v>
      </c>
      <c r="Q367" s="153">
        <f>_xlfn.IFNA(IF($B367=$B$382,0,INDEX('I.Supplementary 2019-20'!V$8:V$191,MATCH($B367,'I.Supplementary 2019-20'!$B$8:$B$191,0))),INDEX('KI 2019-20'!V$9:V$383,MATCH($B367,'KI 2019-20'!$B$9:$B$383,0)))</f>
        <v>0</v>
      </c>
      <c r="R367" s="155">
        <f>_xlfn.IFNA(IF($B367=$B$382,0,INDEX('I.Supplementary 2019-20'!W$8:W$191,MATCH($B367,'I.Supplementary 2019-20'!$B$8:$B$191,0))),INDEX('KI 2019-20'!W$9:W$383,MATCH($B367,'KI 2019-20'!$B$9:$B$383,0)))</f>
        <v>0</v>
      </c>
      <c r="S367" s="153">
        <f>_xlfn.IFNA(IF($B367=$B$382,0,INDEX('I.Supplementary 2019-20'!X$8:X$191,MATCH($B367,'I.Supplementary 2019-20'!$B$8:$B$191,0))),INDEX('KI 2019-20'!X$9:X$383,MATCH($B367,'KI 2019-20'!$B$9:$B$383,0)))</f>
        <v>0</v>
      </c>
      <c r="T367" s="153">
        <f>_xlfn.IFNA(IF($B367=$B$382,0,INDEX('I.Supplementary 2019-20'!Y$8:Y$191,MATCH($B367,'I.Supplementary 2019-20'!$B$8:$B$191,0))),INDEX('KI 2019-20'!Y$9:Y$383,MATCH($B367,'KI 2019-20'!$B$9:$B$383,0)))</f>
        <v>2.1942917373917208</v>
      </c>
      <c r="U367" s="153">
        <f>_xlfn.IFNA(IF($B367=$B$382,0,INDEX('I.Supplementary 2019-20'!Z$8:Z$191,MATCH($B367,'I.Supplementary 2019-20'!$B$8:$B$191,0))),INDEX('KI 2019-20'!Z$9:Z$383,MATCH($B367,'KI 2019-20'!$B$9:$B$383,0)))</f>
        <v>0</v>
      </c>
      <c r="V367" s="153">
        <f>_xlfn.IFNA(IF($B367=$B$382,0,INDEX('I.Supplementary 2019-20'!AA$8:AA$191,MATCH($B367,'I.Supplementary 2019-20'!$B$8:$B$191,0))),INDEX('KI 2019-20'!AA$9:AA$383,MATCH($B367,'KI 2019-20'!$B$9:$B$383,0)))</f>
        <v>0</v>
      </c>
      <c r="W367" s="155">
        <f>_xlfn.IFNA(IF($B367=$B$382,0,INDEX('I.Supplementary 2019-20'!AB$8:AB$191,MATCH($B367,'I.Supplementary 2019-20'!$B$8:$B$191,0))),INDEX('KI 2019-20'!AB$9:AB$383,MATCH($B367,'KI 2019-20'!$B$9:$B$383,0)))</f>
        <v>0</v>
      </c>
      <c r="Y367" s="154">
        <f>_xlfn.IFNA(IF($B367=$B$382,0,INDEX('I.Supplementary 2019-20'!$I$8:$I$191,MATCH($B367,'I.Supplementary 2019-20'!$B$8:$B$191,0))),INDEX('KI 2019-20'!$I$9:$I$383,MATCH($B367,'KI 2019-20'!$B$9:$B$383,0)))</f>
        <v>0</v>
      </c>
      <c r="Z367" s="153">
        <f>_xlfn.IFNA(IF($B367=$B$382,0,INDEX('I.Supplementary 2019-20'!$J$8:$J$191,MATCH($B367,'I.Supplementary 2019-20'!$B$8:$B$191,0))),INDEX('KI 2019-20'!$J$9:$J$383,MATCH($B367,'KI 2019-20'!$B$9:$B$383,0)))</f>
        <v>2.1942917373917208</v>
      </c>
      <c r="AA367" s="155">
        <f>_xlfn.IFNA(IF($B367=$B$382,0,INDEX('I.Supplementary 2019-20'!$H$8:$H$191,MATCH($B367,'I.Supplementary 2019-20'!$B$8:$B$191,0))),INDEX('KI 2019-20'!$H$9:$H$383,MATCH($B367,'KI 2019-20'!$B$9:$B$383,0)))</f>
        <v>2.1942917373917208</v>
      </c>
      <c r="AC367" s="156">
        <f>I367*('Other inputs'!$C$6/'Other inputs'!$C$5)</f>
        <v>0</v>
      </c>
      <c r="AD367" s="149">
        <f>IF(B367=$B$35,J367*('Other inputs'!$C$6/'Other inputs'!$C$5)-('Other inputs'!$C$18/1000000),J367*('Other inputs'!$C$6/'Other inputs'!$C$5))</f>
        <v>0</v>
      </c>
      <c r="AE367" s="149">
        <f>K367*('Other inputs'!$C$6/'Other inputs'!$C$5)</f>
        <v>0</v>
      </c>
      <c r="AF367" s="149">
        <f>L367*('Other inputs'!$C$6/'Other inputs'!$C$5)</f>
        <v>0</v>
      </c>
      <c r="AG367" s="188">
        <f>M367*('Other inputs'!$C$6/'Other inputs'!$C$5)</f>
        <v>0</v>
      </c>
      <c r="AH367" s="149">
        <f>N367*('Other inputs'!$C$6/'Other inputs'!$C$5)</f>
        <v>0</v>
      </c>
      <c r="AI367" s="149">
        <f>O367*('Other inputs'!$C$6/'Other inputs'!$C$5)</f>
        <v>2.230043944925598</v>
      </c>
      <c r="AJ367" s="149">
        <f>P367*('Other inputs'!$C$6/'Other inputs'!$C$5)</f>
        <v>0</v>
      </c>
      <c r="AK367" s="149">
        <f>Q367*('Other inputs'!$C$6/'Other inputs'!$C$5)</f>
        <v>0</v>
      </c>
      <c r="AL367" s="188">
        <f>R367*('Other inputs'!$C$6/'Other inputs'!$C$5)</f>
        <v>0</v>
      </c>
      <c r="AM367" s="156">
        <f t="shared" si="74"/>
        <v>0</v>
      </c>
      <c r="AN367" s="149">
        <f t="shared" si="75"/>
        <v>2.230043944925598</v>
      </c>
      <c r="AO367" s="149">
        <f t="shared" si="76"/>
        <v>0</v>
      </c>
      <c r="AP367" s="149">
        <f t="shared" si="77"/>
        <v>0</v>
      </c>
      <c r="AQ367" s="188">
        <f t="shared" si="78"/>
        <v>0</v>
      </c>
      <c r="AR367" s="149"/>
      <c r="AS367" s="156">
        <f>IF(D367=$C$171,'Other inputs'!$C$12/1000000,SUM(AC367:AG367))</f>
        <v>0</v>
      </c>
      <c r="AT367" s="200">
        <f>IF(D367=$C$171,$Z$171*('Other inputs'!$C$6/'Other inputs'!$C$5),SUM(AH367:AL367))</f>
        <v>2.230043944925598</v>
      </c>
      <c r="AU367" s="210">
        <f t="shared" si="79"/>
        <v>2.230043944925598</v>
      </c>
      <c r="AV367" s="214"/>
      <c r="AW367" s="199">
        <f>IF($G367=1,0,AC367*('Other inputs'!$F$6/'Other inputs'!$F$5))</f>
        <v>0</v>
      </c>
      <c r="AX367" s="200">
        <f>IF($G367=1,0,AD367*('Other inputs'!$F$6/'Other inputs'!$F$5))</f>
        <v>0</v>
      </c>
      <c r="AY367" s="200">
        <f>IF($G367=1,0,AE367*('Other inputs'!$F$6/'Other inputs'!$F$5))</f>
        <v>0</v>
      </c>
      <c r="AZ367" s="200">
        <f>IF($G367=1,0,AF367*('Other inputs'!$F$6/'Other inputs'!$F$5))</f>
        <v>0</v>
      </c>
      <c r="BA367" s="200">
        <f>IF($G367=1,0,AG367*('Other inputs'!$F$6/'Other inputs'!$F$5))</f>
        <v>0</v>
      </c>
      <c r="BB367" s="199">
        <f>IF($G367=1,0,AH367*('Other inputs'!$C$7/'Other inputs'!$C$6))</f>
        <v>0</v>
      </c>
      <c r="BC367" s="200">
        <f>IF($G367=1,0,AI367*('Other inputs'!$C$7/'Other inputs'!$C$6))</f>
        <v>2.230043944925598</v>
      </c>
      <c r="BD367" s="200">
        <f>IF($G367=1,0,AJ367*('Other inputs'!$C$7/'Other inputs'!$C$6))</f>
        <v>0</v>
      </c>
      <c r="BE367" s="200">
        <f>IF($G367=1,0,AK367*('Other inputs'!$C$7/'Other inputs'!$C$6))</f>
        <v>0</v>
      </c>
      <c r="BF367" s="200">
        <f>IF($G367=1,0,AL367*('Other inputs'!$C$7/'Other inputs'!$C$6))</f>
        <v>0</v>
      </c>
      <c r="BG367" s="199">
        <f t="shared" si="80"/>
        <v>0</v>
      </c>
      <c r="BH367" s="200">
        <f t="shared" si="81"/>
        <v>2.230043944925598</v>
      </c>
      <c r="BI367" s="200">
        <f t="shared" si="82"/>
        <v>0</v>
      </c>
      <c r="BJ367" s="200">
        <f t="shared" si="83"/>
        <v>0</v>
      </c>
      <c r="BK367" s="210">
        <f t="shared" si="84"/>
        <v>0</v>
      </c>
      <c r="BL367" s="200"/>
      <c r="BM367" s="199">
        <f>IF(D367=C$171,'Other inputs'!$C$13/1000000,SUM(AW367:BA367))</f>
        <v>0</v>
      </c>
      <c r="BN367" s="200">
        <f>IF(B367=$B$171,$AT$171*('Other inputs'!$C$7/'Other inputs'!$C$6),SUM(BB367:BF367))</f>
        <v>2.230043944925598</v>
      </c>
      <c r="BO367" s="188">
        <f t="shared" si="85"/>
        <v>2.230043944925598</v>
      </c>
    </row>
    <row r="368" spans="2:67">
      <c r="B368" s="121" t="str">
        <f>'KI 2019-20'!B369</f>
        <v>E0305</v>
      </c>
      <c r="C368" s="160" t="str">
        <f t="shared" si="72"/>
        <v>E0305</v>
      </c>
      <c r="D368" s="160" t="str">
        <f t="shared" si="73"/>
        <v>E0305</v>
      </c>
      <c r="E368" t="str">
        <f>INDEX('KI 2019-20'!D$9:D$383,MATCH($B368,'KI 2019-20'!$B$9:$B$383,0))</f>
        <v>UNINFIR</v>
      </c>
      <c r="F368" t="str">
        <f>INDEX('KI 2019-20'!E$9:E$383,MATCH($B368,'KI 2019-20'!$B$9:$B$383,0))</f>
        <v>P1916</v>
      </c>
      <c r="G368" s="119">
        <v>0</v>
      </c>
      <c r="H368" s="120" t="str">
        <f>INDEX('KI 2019-20'!F$9:F$383,MATCH($B368,'KI 2019-20'!$B$9:$B$383,0))</f>
        <v>Windsor and Maidenhead</v>
      </c>
      <c r="I368" s="154">
        <f>_xlfn.IFNA(IF($B368=$B$382,0,INDEX('I.Supplementary 2019-20'!N$8:N$191,MATCH($B368,'I.Supplementary 2019-20'!$B$8:$B$191,0))),INDEX('KI 2019-20'!N$9:N$383,MATCH($B368,'KI 2019-20'!$B$9:$B$383,0)))</f>
        <v>0</v>
      </c>
      <c r="J368" s="153">
        <f>_xlfn.IFNA(IF($B368=$B$382,0,INDEX('I.Supplementary 2019-20'!O$8:O$191,MATCH($B368,'I.Supplementary 2019-20'!$B$8:$B$191,0))),INDEX('KI 2019-20'!O$9:O$383,MATCH($B368,'KI 2019-20'!$B$9:$B$383,0)))</f>
        <v>0</v>
      </c>
      <c r="K368" s="153">
        <f>_xlfn.IFNA(IF($B368=$B$382,0,INDEX('I.Supplementary 2019-20'!P$8:P$191,MATCH($B368,'I.Supplementary 2019-20'!$B$8:$B$191,0))),INDEX('KI 2019-20'!P$9:P$383,MATCH($B368,'KI 2019-20'!$B$9:$B$383,0)))</f>
        <v>0</v>
      </c>
      <c r="L368" s="153">
        <f>_xlfn.IFNA(IF($B368=$B$382,0,INDEX('I.Supplementary 2019-20'!Q$8:Q$191,MATCH($B368,'I.Supplementary 2019-20'!$B$8:$B$191,0))),INDEX('KI 2019-20'!Q$9:Q$383,MATCH($B368,'KI 2019-20'!$B$9:$B$383,0)))</f>
        <v>0</v>
      </c>
      <c r="M368" s="155">
        <f>_xlfn.IFNA(IF($B368=$B$382,0,INDEX('I.Supplementary 2019-20'!R$8:R$191,MATCH($B368,'I.Supplementary 2019-20'!$B$8:$B$191,0))),INDEX('KI 2019-20'!R$9:R$383,MATCH($B368,'KI 2019-20'!$B$9:$B$383,0)))</f>
        <v>0</v>
      </c>
      <c r="N368" s="153">
        <f>_xlfn.IFNA(IF($B368=$B$382,0,INDEX('I.Supplementary 2019-20'!S$8:S$191,MATCH($B368,'I.Supplementary 2019-20'!$B$8:$B$191,0))),INDEX('KI 2019-20'!S$9:S$383,MATCH($B368,'KI 2019-20'!$B$9:$B$383,0)))</f>
        <v>8.3928608264663929</v>
      </c>
      <c r="O368" s="153">
        <f>_xlfn.IFNA(IF($B368=$B$382,0,INDEX('I.Supplementary 2019-20'!T$8:T$191,MATCH($B368,'I.Supplementary 2019-20'!$B$8:$B$191,0))),INDEX('KI 2019-20'!T$9:T$383,MATCH($B368,'KI 2019-20'!$B$9:$B$383,0)))</f>
        <v>4.1307307479448534</v>
      </c>
      <c r="P368" s="153">
        <f>_xlfn.IFNA(IF($B368=$B$382,0,INDEX('I.Supplementary 2019-20'!U$8:U$191,MATCH($B368,'I.Supplementary 2019-20'!$B$8:$B$191,0))),INDEX('KI 2019-20'!U$9:U$383,MATCH($B368,'KI 2019-20'!$B$9:$B$383,0)))</f>
        <v>0</v>
      </c>
      <c r="Q368" s="153">
        <f>_xlfn.IFNA(IF($B368=$B$382,0,INDEX('I.Supplementary 2019-20'!V$8:V$191,MATCH($B368,'I.Supplementary 2019-20'!$B$8:$B$191,0))),INDEX('KI 2019-20'!V$9:V$383,MATCH($B368,'KI 2019-20'!$B$9:$B$383,0)))</f>
        <v>0</v>
      </c>
      <c r="R368" s="155">
        <f>_xlfn.IFNA(IF($B368=$B$382,0,INDEX('I.Supplementary 2019-20'!W$8:W$191,MATCH($B368,'I.Supplementary 2019-20'!$B$8:$B$191,0))),INDEX('KI 2019-20'!W$9:W$383,MATCH($B368,'KI 2019-20'!$B$9:$B$383,0)))</f>
        <v>0</v>
      </c>
      <c r="S368" s="153">
        <f>_xlfn.IFNA(IF($B368=$B$382,0,INDEX('I.Supplementary 2019-20'!X$8:X$191,MATCH($B368,'I.Supplementary 2019-20'!$B$8:$B$191,0))),INDEX('KI 2019-20'!X$9:X$383,MATCH($B368,'KI 2019-20'!$B$9:$B$383,0)))</f>
        <v>8.3928608264663929</v>
      </c>
      <c r="T368" s="153">
        <f>_xlfn.IFNA(IF($B368=$B$382,0,INDEX('I.Supplementary 2019-20'!Y$8:Y$191,MATCH($B368,'I.Supplementary 2019-20'!$B$8:$B$191,0))),INDEX('KI 2019-20'!Y$9:Y$383,MATCH($B368,'KI 2019-20'!$B$9:$B$383,0)))</f>
        <v>4.1307307479448534</v>
      </c>
      <c r="U368" s="153">
        <f>_xlfn.IFNA(IF($B368=$B$382,0,INDEX('I.Supplementary 2019-20'!Z$8:Z$191,MATCH($B368,'I.Supplementary 2019-20'!$B$8:$B$191,0))),INDEX('KI 2019-20'!Z$9:Z$383,MATCH($B368,'KI 2019-20'!$B$9:$B$383,0)))</f>
        <v>0</v>
      </c>
      <c r="V368" s="153">
        <f>_xlfn.IFNA(IF($B368=$B$382,0,INDEX('I.Supplementary 2019-20'!AA$8:AA$191,MATCH($B368,'I.Supplementary 2019-20'!$B$8:$B$191,0))),INDEX('KI 2019-20'!AA$9:AA$383,MATCH($B368,'KI 2019-20'!$B$9:$B$383,0)))</f>
        <v>0</v>
      </c>
      <c r="W368" s="155">
        <f>_xlfn.IFNA(IF($B368=$B$382,0,INDEX('I.Supplementary 2019-20'!AB$8:AB$191,MATCH($B368,'I.Supplementary 2019-20'!$B$8:$B$191,0))),INDEX('KI 2019-20'!AB$9:AB$383,MATCH($B368,'KI 2019-20'!$B$9:$B$383,0)))</f>
        <v>0</v>
      </c>
      <c r="Y368" s="154">
        <f>_xlfn.IFNA(IF($B368=$B$382,0,INDEX('I.Supplementary 2019-20'!$I$8:$I$191,MATCH($B368,'I.Supplementary 2019-20'!$B$8:$B$191,0))),INDEX('KI 2019-20'!$I$9:$I$383,MATCH($B368,'KI 2019-20'!$B$9:$B$383,0)))</f>
        <v>0</v>
      </c>
      <c r="Z368" s="153">
        <f>_xlfn.IFNA(IF($B368=$B$382,0,INDEX('I.Supplementary 2019-20'!$J$8:$J$191,MATCH($B368,'I.Supplementary 2019-20'!$B$8:$B$191,0))),INDEX('KI 2019-20'!$J$9:$J$383,MATCH($B368,'KI 2019-20'!$B$9:$B$383,0)))</f>
        <v>12.523591574411247</v>
      </c>
      <c r="AA368" s="155">
        <f>_xlfn.IFNA(IF($B368=$B$382,0,INDEX('I.Supplementary 2019-20'!$H$8:$H$191,MATCH($B368,'I.Supplementary 2019-20'!$B$8:$B$191,0))),INDEX('KI 2019-20'!$H$9:$H$383,MATCH($B368,'KI 2019-20'!$B$9:$B$383,0)))</f>
        <v>12.523591574411247</v>
      </c>
      <c r="AC368" s="156">
        <f>I368*('Other inputs'!$C$6/'Other inputs'!$C$5)</f>
        <v>0</v>
      </c>
      <c r="AD368" s="149">
        <f>IF(B368=$B$35,J368*('Other inputs'!$C$6/'Other inputs'!$C$5)-('Other inputs'!$C$18/1000000),J368*('Other inputs'!$C$6/'Other inputs'!$C$5))</f>
        <v>0</v>
      </c>
      <c r="AE368" s="149">
        <f>K368*('Other inputs'!$C$6/'Other inputs'!$C$5)</f>
        <v>0</v>
      </c>
      <c r="AF368" s="149">
        <f>L368*('Other inputs'!$C$6/'Other inputs'!$C$5)</f>
        <v>0</v>
      </c>
      <c r="AG368" s="188">
        <f>M368*('Other inputs'!$C$6/'Other inputs'!$C$5)</f>
        <v>0</v>
      </c>
      <c r="AH368" s="149">
        <f>N368*('Other inputs'!$C$6/'Other inputs'!$C$5)</f>
        <v>8.5296080497082087</v>
      </c>
      <c r="AI368" s="149">
        <f>O368*('Other inputs'!$C$6/'Other inputs'!$C$5)</f>
        <v>4.1980338965875399</v>
      </c>
      <c r="AJ368" s="149">
        <f>P368*('Other inputs'!$C$6/'Other inputs'!$C$5)</f>
        <v>0</v>
      </c>
      <c r="AK368" s="149">
        <f>Q368*('Other inputs'!$C$6/'Other inputs'!$C$5)</f>
        <v>0</v>
      </c>
      <c r="AL368" s="188">
        <f>R368*('Other inputs'!$C$6/'Other inputs'!$C$5)</f>
        <v>0</v>
      </c>
      <c r="AM368" s="156">
        <f t="shared" si="74"/>
        <v>8.5296080497082087</v>
      </c>
      <c r="AN368" s="149">
        <f t="shared" si="75"/>
        <v>4.1980338965875399</v>
      </c>
      <c r="AO368" s="149">
        <f t="shared" si="76"/>
        <v>0</v>
      </c>
      <c r="AP368" s="149">
        <f t="shared" si="77"/>
        <v>0</v>
      </c>
      <c r="AQ368" s="188">
        <f t="shared" si="78"/>
        <v>0</v>
      </c>
      <c r="AR368" s="149"/>
      <c r="AS368" s="156">
        <f>IF(D368=$C$171,'Other inputs'!$C$12/1000000,SUM(AC368:AG368))</f>
        <v>0</v>
      </c>
      <c r="AT368" s="200">
        <f>IF(D368=$C$171,$Z$171*('Other inputs'!$C$6/'Other inputs'!$C$5),SUM(AH368:AL368))</f>
        <v>12.727641946295748</v>
      </c>
      <c r="AU368" s="210">
        <f t="shared" si="79"/>
        <v>12.727641946295748</v>
      </c>
      <c r="AV368" s="214"/>
      <c r="AW368" s="199">
        <f>IF($G368=1,0,AC368*('Other inputs'!$F$6/'Other inputs'!$F$5))</f>
        <v>0</v>
      </c>
      <c r="AX368" s="200">
        <f>IF($G368=1,0,AD368*('Other inputs'!$F$6/'Other inputs'!$F$5))</f>
        <v>0</v>
      </c>
      <c r="AY368" s="200">
        <f>IF($G368=1,0,AE368*('Other inputs'!$F$6/'Other inputs'!$F$5))</f>
        <v>0</v>
      </c>
      <c r="AZ368" s="200">
        <f>IF($G368=1,0,AF368*('Other inputs'!$F$6/'Other inputs'!$F$5))</f>
        <v>0</v>
      </c>
      <c r="BA368" s="200">
        <f>IF($G368=1,0,AG368*('Other inputs'!$F$6/'Other inputs'!$F$5))</f>
        <v>0</v>
      </c>
      <c r="BB368" s="199">
        <f>IF($G368=1,0,AH368*('Other inputs'!$C$7/'Other inputs'!$C$6))</f>
        <v>8.5296080497082087</v>
      </c>
      <c r="BC368" s="200">
        <f>IF($G368=1,0,AI368*('Other inputs'!$C$7/'Other inputs'!$C$6))</f>
        <v>4.1980338965875399</v>
      </c>
      <c r="BD368" s="200">
        <f>IF($G368=1,0,AJ368*('Other inputs'!$C$7/'Other inputs'!$C$6))</f>
        <v>0</v>
      </c>
      <c r="BE368" s="200">
        <f>IF($G368=1,0,AK368*('Other inputs'!$C$7/'Other inputs'!$C$6))</f>
        <v>0</v>
      </c>
      <c r="BF368" s="200">
        <f>IF($G368=1,0,AL368*('Other inputs'!$C$7/'Other inputs'!$C$6))</f>
        <v>0</v>
      </c>
      <c r="BG368" s="199">
        <f t="shared" si="80"/>
        <v>8.5296080497082087</v>
      </c>
      <c r="BH368" s="200">
        <f t="shared" si="81"/>
        <v>4.1980338965875399</v>
      </c>
      <c r="BI368" s="200">
        <f t="shared" si="82"/>
        <v>0</v>
      </c>
      <c r="BJ368" s="200">
        <f t="shared" si="83"/>
        <v>0</v>
      </c>
      <c r="BK368" s="210">
        <f t="shared" si="84"/>
        <v>0</v>
      </c>
      <c r="BL368" s="200"/>
      <c r="BM368" s="199">
        <f>IF(D368=C$171,'Other inputs'!$C$13/1000000,SUM(AW368:BA368))</f>
        <v>0</v>
      </c>
      <c r="BN368" s="200">
        <f>IF(B368=$B$171,$AT$171*('Other inputs'!$C$7/'Other inputs'!$C$6),SUM(BB368:BF368))</f>
        <v>12.727641946295748</v>
      </c>
      <c r="BO368" s="188">
        <f t="shared" si="85"/>
        <v>12.727641946295748</v>
      </c>
    </row>
    <row r="369" spans="2:67">
      <c r="B369" s="121" t="str">
        <f>'KI 2019-20'!B370</f>
        <v>E4305</v>
      </c>
      <c r="C369" s="160" t="str">
        <f t="shared" si="72"/>
        <v>E4305</v>
      </c>
      <c r="D369" s="160" t="str">
        <f t="shared" si="73"/>
        <v>E4305</v>
      </c>
      <c r="E369" t="str">
        <f>INDEX('KI 2019-20'!D$9:D$383,MATCH($B369,'KI 2019-20'!$B$9:$B$383,0))</f>
        <v>MD</v>
      </c>
      <c r="F369" t="str">
        <f>INDEX('KI 2019-20'!E$9:E$383,MATCH($B369,'KI 2019-20'!$B$9:$B$383,0))</f>
        <v>P1702</v>
      </c>
      <c r="G369" s="119">
        <v>0</v>
      </c>
      <c r="H369" s="120" t="str">
        <f>INDEX('KI 2019-20'!F$9:F$383,MATCH($B369,'KI 2019-20'!$B$9:$B$383,0))</f>
        <v>Wirral</v>
      </c>
      <c r="I369" s="154">
        <f>_xlfn.IFNA(IF($B369=$B$382,0,INDEX('I.Supplementary 2019-20'!N$8:N$191,MATCH($B369,'I.Supplementary 2019-20'!$B$8:$B$191,0))),INDEX('KI 2019-20'!N$9:N$383,MATCH($B369,'KI 2019-20'!$B$9:$B$383,0)))</f>
        <v>18.203880252873407</v>
      </c>
      <c r="J369" s="153">
        <f>_xlfn.IFNA(IF($B369=$B$382,0,INDEX('I.Supplementary 2019-20'!O$8:O$191,MATCH($B369,'I.Supplementary 2019-20'!$B$8:$B$191,0))),INDEX('KI 2019-20'!O$9:O$383,MATCH($B369,'KI 2019-20'!$B$9:$B$383,0)))</f>
        <v>0.3607757848309055</v>
      </c>
      <c r="K369" s="153">
        <f>_xlfn.IFNA(IF($B369=$B$382,0,INDEX('I.Supplementary 2019-20'!P$8:P$191,MATCH($B369,'I.Supplementary 2019-20'!$B$8:$B$191,0))),INDEX('KI 2019-20'!P$9:P$383,MATCH($B369,'KI 2019-20'!$B$9:$B$383,0)))</f>
        <v>0</v>
      </c>
      <c r="L369" s="153">
        <f>_xlfn.IFNA(IF($B369=$B$382,0,INDEX('I.Supplementary 2019-20'!Q$8:Q$191,MATCH($B369,'I.Supplementary 2019-20'!$B$8:$B$191,0))),INDEX('KI 2019-20'!Q$9:Q$383,MATCH($B369,'KI 2019-20'!$B$9:$B$383,0)))</f>
        <v>0</v>
      </c>
      <c r="M369" s="155">
        <f>_xlfn.IFNA(IF($B369=$B$382,0,INDEX('I.Supplementary 2019-20'!R$8:R$191,MATCH($B369,'I.Supplementary 2019-20'!$B$8:$B$191,0))),INDEX('KI 2019-20'!R$9:R$383,MATCH($B369,'KI 2019-20'!$B$9:$B$383,0)))</f>
        <v>0</v>
      </c>
      <c r="N369" s="153">
        <f>_xlfn.IFNA(IF($B369=$B$382,0,INDEX('I.Supplementary 2019-20'!S$8:S$191,MATCH($B369,'I.Supplementary 2019-20'!$B$8:$B$191,0))),INDEX('KI 2019-20'!S$9:S$383,MATCH($B369,'KI 2019-20'!$B$9:$B$383,0)))</f>
        <v>68.971518453210692</v>
      </c>
      <c r="O369" s="153">
        <f>_xlfn.IFNA(IF($B369=$B$382,0,INDEX('I.Supplementary 2019-20'!T$8:T$191,MATCH($B369,'I.Supplementary 2019-20'!$B$8:$B$191,0))),INDEX('KI 2019-20'!T$9:T$383,MATCH($B369,'KI 2019-20'!$B$9:$B$383,0)))</f>
        <v>11.182641047173197</v>
      </c>
      <c r="P369" s="153">
        <f>_xlfn.IFNA(IF($B369=$B$382,0,INDEX('I.Supplementary 2019-20'!U$8:U$191,MATCH($B369,'I.Supplementary 2019-20'!$B$8:$B$191,0))),INDEX('KI 2019-20'!U$9:U$383,MATCH($B369,'KI 2019-20'!$B$9:$B$383,0)))</f>
        <v>0</v>
      </c>
      <c r="Q369" s="153">
        <f>_xlfn.IFNA(IF($B369=$B$382,0,INDEX('I.Supplementary 2019-20'!V$8:V$191,MATCH($B369,'I.Supplementary 2019-20'!$B$8:$B$191,0))),INDEX('KI 2019-20'!V$9:V$383,MATCH($B369,'KI 2019-20'!$B$9:$B$383,0)))</f>
        <v>0</v>
      </c>
      <c r="R369" s="155">
        <f>_xlfn.IFNA(IF($B369=$B$382,0,INDEX('I.Supplementary 2019-20'!W$8:W$191,MATCH($B369,'I.Supplementary 2019-20'!$B$8:$B$191,0))),INDEX('KI 2019-20'!W$9:W$383,MATCH($B369,'KI 2019-20'!$B$9:$B$383,0)))</f>
        <v>0</v>
      </c>
      <c r="S369" s="153">
        <f>_xlfn.IFNA(IF($B369=$B$382,0,INDEX('I.Supplementary 2019-20'!X$8:X$191,MATCH($B369,'I.Supplementary 2019-20'!$B$8:$B$191,0))),INDEX('KI 2019-20'!X$9:X$383,MATCH($B369,'KI 2019-20'!$B$9:$B$383,0)))</f>
        <v>87.175398706084096</v>
      </c>
      <c r="T369" s="153">
        <f>_xlfn.IFNA(IF($B369=$B$382,0,INDEX('I.Supplementary 2019-20'!Y$8:Y$191,MATCH($B369,'I.Supplementary 2019-20'!$B$8:$B$191,0))),INDEX('KI 2019-20'!Y$9:Y$383,MATCH($B369,'KI 2019-20'!$B$9:$B$383,0)))</f>
        <v>11.543416832004102</v>
      </c>
      <c r="U369" s="153">
        <f>_xlfn.IFNA(IF($B369=$B$382,0,INDEX('I.Supplementary 2019-20'!Z$8:Z$191,MATCH($B369,'I.Supplementary 2019-20'!$B$8:$B$191,0))),INDEX('KI 2019-20'!Z$9:Z$383,MATCH($B369,'KI 2019-20'!$B$9:$B$383,0)))</f>
        <v>0</v>
      </c>
      <c r="V369" s="153">
        <f>_xlfn.IFNA(IF($B369=$B$382,0,INDEX('I.Supplementary 2019-20'!AA$8:AA$191,MATCH($B369,'I.Supplementary 2019-20'!$B$8:$B$191,0))),INDEX('KI 2019-20'!AA$9:AA$383,MATCH($B369,'KI 2019-20'!$B$9:$B$383,0)))</f>
        <v>0</v>
      </c>
      <c r="W369" s="155">
        <f>_xlfn.IFNA(IF($B369=$B$382,0,INDEX('I.Supplementary 2019-20'!AB$8:AB$191,MATCH($B369,'I.Supplementary 2019-20'!$B$8:$B$191,0))),INDEX('KI 2019-20'!AB$9:AB$383,MATCH($B369,'KI 2019-20'!$B$9:$B$383,0)))</f>
        <v>0</v>
      </c>
      <c r="Y369" s="154">
        <f>_xlfn.IFNA(IF($B369=$B$382,0,INDEX('I.Supplementary 2019-20'!$I$8:$I$191,MATCH($B369,'I.Supplementary 2019-20'!$B$8:$B$191,0))),INDEX('KI 2019-20'!$I$9:$I$383,MATCH($B369,'KI 2019-20'!$B$9:$B$383,0)))</f>
        <v>18.56465603770431</v>
      </c>
      <c r="Z369" s="153">
        <f>_xlfn.IFNA(IF($B369=$B$382,0,INDEX('I.Supplementary 2019-20'!$J$8:$J$191,MATCH($B369,'I.Supplementary 2019-20'!$B$8:$B$191,0))),INDEX('KI 2019-20'!$J$9:$J$383,MATCH($B369,'KI 2019-20'!$B$9:$B$383,0)))</f>
        <v>80.154159500383898</v>
      </c>
      <c r="AA369" s="155">
        <f>_xlfn.IFNA(IF($B369=$B$382,0,INDEX('I.Supplementary 2019-20'!$H$8:$H$191,MATCH($B369,'I.Supplementary 2019-20'!$B$8:$B$191,0))),INDEX('KI 2019-20'!$H$9:$H$383,MATCH($B369,'KI 2019-20'!$B$9:$B$383,0)))</f>
        <v>98.718815538088208</v>
      </c>
      <c r="AC369" s="156">
        <f>I369*('Other inputs'!$C$6/'Other inputs'!$C$5)</f>
        <v>18.500481153123893</v>
      </c>
      <c r="AD369" s="149">
        <f>IF(B369=$B$35,J369*('Other inputs'!$C$6/'Other inputs'!$C$5)-('Other inputs'!$C$18/1000000),J369*('Other inputs'!$C$6/'Other inputs'!$C$5))</f>
        <v>0.366654005357682</v>
      </c>
      <c r="AE369" s="149">
        <f>K369*('Other inputs'!$C$6/'Other inputs'!$C$5)</f>
        <v>0</v>
      </c>
      <c r="AF369" s="149">
        <f>L369*('Other inputs'!$C$6/'Other inputs'!$C$5)</f>
        <v>0</v>
      </c>
      <c r="AG369" s="188">
        <f>M369*('Other inputs'!$C$6/'Other inputs'!$C$5)</f>
        <v>0</v>
      </c>
      <c r="AH369" s="149">
        <f>N369*('Other inputs'!$C$6/'Other inputs'!$C$5)</f>
        <v>70.095290647967687</v>
      </c>
      <c r="AI369" s="149">
        <f>O369*('Other inputs'!$C$6/'Other inputs'!$C$5)</f>
        <v>11.36484293796217</v>
      </c>
      <c r="AJ369" s="149">
        <f>P369*('Other inputs'!$C$6/'Other inputs'!$C$5)</f>
        <v>0</v>
      </c>
      <c r="AK369" s="149">
        <f>Q369*('Other inputs'!$C$6/'Other inputs'!$C$5)</f>
        <v>0</v>
      </c>
      <c r="AL369" s="188">
        <f>R369*('Other inputs'!$C$6/'Other inputs'!$C$5)</f>
        <v>0</v>
      </c>
      <c r="AM369" s="156">
        <f t="shared" si="74"/>
        <v>88.595771801091587</v>
      </c>
      <c r="AN369" s="149">
        <f t="shared" si="75"/>
        <v>11.731496943319852</v>
      </c>
      <c r="AO369" s="149">
        <f t="shared" si="76"/>
        <v>0</v>
      </c>
      <c r="AP369" s="149">
        <f t="shared" si="77"/>
        <v>0</v>
      </c>
      <c r="AQ369" s="188">
        <f t="shared" si="78"/>
        <v>0</v>
      </c>
      <c r="AR369" s="149"/>
      <c r="AS369" s="156">
        <f>IF(D369=$C$171,'Other inputs'!$C$12/1000000,SUM(AC369:AG369))</f>
        <v>18.867135158481574</v>
      </c>
      <c r="AT369" s="200">
        <f>IF(D369=$C$171,$Z$171*('Other inputs'!$C$6/'Other inputs'!$C$5),SUM(AH369:AL369))</f>
        <v>81.460133585929853</v>
      </c>
      <c r="AU369" s="210">
        <f t="shared" si="79"/>
        <v>100.32726874441143</v>
      </c>
      <c r="AV369" s="214"/>
      <c r="AW369" s="199">
        <f>IF($G369=1,0,AC369*('Other inputs'!$F$6/'Other inputs'!$F$5))</f>
        <v>18.602787961343932</v>
      </c>
      <c r="AX369" s="200">
        <f>IF($G369=1,0,AD369*('Other inputs'!$F$6/'Other inputs'!$F$5))</f>
        <v>0.368681585110812</v>
      </c>
      <c r="AY369" s="200">
        <f>IF($G369=1,0,AE369*('Other inputs'!$F$6/'Other inputs'!$F$5))</f>
        <v>0</v>
      </c>
      <c r="AZ369" s="200">
        <f>IF($G369=1,0,AF369*('Other inputs'!$F$6/'Other inputs'!$F$5))</f>
        <v>0</v>
      </c>
      <c r="BA369" s="200">
        <f>IF($G369=1,0,AG369*('Other inputs'!$F$6/'Other inputs'!$F$5))</f>
        <v>0</v>
      </c>
      <c r="BB369" s="199">
        <f>IF($G369=1,0,AH369*('Other inputs'!$C$7/'Other inputs'!$C$6))</f>
        <v>70.095290647967687</v>
      </c>
      <c r="BC369" s="200">
        <f>IF($G369=1,0,AI369*('Other inputs'!$C$7/'Other inputs'!$C$6))</f>
        <v>11.36484293796217</v>
      </c>
      <c r="BD369" s="200">
        <f>IF($G369=1,0,AJ369*('Other inputs'!$C$7/'Other inputs'!$C$6))</f>
        <v>0</v>
      </c>
      <c r="BE369" s="200">
        <f>IF($G369=1,0,AK369*('Other inputs'!$C$7/'Other inputs'!$C$6))</f>
        <v>0</v>
      </c>
      <c r="BF369" s="200">
        <f>IF($G369=1,0,AL369*('Other inputs'!$C$7/'Other inputs'!$C$6))</f>
        <v>0</v>
      </c>
      <c r="BG369" s="199">
        <f t="shared" si="80"/>
        <v>88.698078609311622</v>
      </c>
      <c r="BH369" s="200">
        <f t="shared" si="81"/>
        <v>11.733524523072981</v>
      </c>
      <c r="BI369" s="200">
        <f t="shared" si="82"/>
        <v>0</v>
      </c>
      <c r="BJ369" s="200">
        <f t="shared" si="83"/>
        <v>0</v>
      </c>
      <c r="BK369" s="210">
        <f t="shared" si="84"/>
        <v>0</v>
      </c>
      <c r="BL369" s="200"/>
      <c r="BM369" s="199">
        <f>IF(D369=C$171,'Other inputs'!$C$13/1000000,SUM(AW369:BA369))</f>
        <v>18.971469546454745</v>
      </c>
      <c r="BN369" s="200">
        <f>IF(B369=$B$171,$AT$171*('Other inputs'!$C$7/'Other inputs'!$C$6),SUM(BB369:BF369))</f>
        <v>81.460133585929853</v>
      </c>
      <c r="BO369" s="188">
        <f t="shared" si="85"/>
        <v>100.43160313238459</v>
      </c>
    </row>
    <row r="370" spans="2:67">
      <c r="B370" s="121" t="str">
        <f>'KI 2019-20'!B371</f>
        <v>E3641</v>
      </c>
      <c r="C370" s="160" t="str">
        <f t="shared" si="72"/>
        <v>E3641</v>
      </c>
      <c r="D370" s="160" t="str">
        <f t="shared" si="73"/>
        <v>E3641</v>
      </c>
      <c r="E370" t="str">
        <f>INDEX('KI 2019-20'!D$9:D$383,MATCH($B370,'KI 2019-20'!$B$9:$B$383,0))</f>
        <v>SD</v>
      </c>
      <c r="F370">
        <f>INDEX('KI 2019-20'!E$9:E$383,MATCH($B370,'KI 2019-20'!$B$9:$B$383,0))</f>
        <v>0</v>
      </c>
      <c r="G370" s="119">
        <v>0</v>
      </c>
      <c r="H370" s="120" t="str">
        <f>INDEX('KI 2019-20'!F$9:F$383,MATCH($B370,'KI 2019-20'!$B$9:$B$383,0))</f>
        <v>Woking</v>
      </c>
      <c r="I370" s="154">
        <f>_xlfn.IFNA(IF($B370=$B$382,0,INDEX('I.Supplementary 2019-20'!N$8:N$191,MATCH($B370,'I.Supplementary 2019-20'!$B$8:$B$191,0))),INDEX('KI 2019-20'!N$9:N$383,MATCH($B370,'KI 2019-20'!$B$9:$B$383,0)))</f>
        <v>0</v>
      </c>
      <c r="J370" s="153">
        <f>_xlfn.IFNA(IF($B370=$B$382,0,INDEX('I.Supplementary 2019-20'!O$8:O$191,MATCH($B370,'I.Supplementary 2019-20'!$B$8:$B$191,0))),INDEX('KI 2019-20'!O$9:O$383,MATCH($B370,'KI 2019-20'!$B$9:$B$383,0)))</f>
        <v>0</v>
      </c>
      <c r="K370" s="153">
        <f>_xlfn.IFNA(IF($B370=$B$382,0,INDEX('I.Supplementary 2019-20'!P$8:P$191,MATCH($B370,'I.Supplementary 2019-20'!$B$8:$B$191,0))),INDEX('KI 2019-20'!P$9:P$383,MATCH($B370,'KI 2019-20'!$B$9:$B$383,0)))</f>
        <v>0</v>
      </c>
      <c r="L370" s="153">
        <f>_xlfn.IFNA(IF($B370=$B$382,0,INDEX('I.Supplementary 2019-20'!Q$8:Q$191,MATCH($B370,'I.Supplementary 2019-20'!$B$8:$B$191,0))),INDEX('KI 2019-20'!Q$9:Q$383,MATCH($B370,'KI 2019-20'!$B$9:$B$383,0)))</f>
        <v>0</v>
      </c>
      <c r="M370" s="155">
        <f>_xlfn.IFNA(IF($B370=$B$382,0,INDEX('I.Supplementary 2019-20'!R$8:R$191,MATCH($B370,'I.Supplementary 2019-20'!$B$8:$B$191,0))),INDEX('KI 2019-20'!R$9:R$383,MATCH($B370,'KI 2019-20'!$B$9:$B$383,0)))</f>
        <v>0</v>
      </c>
      <c r="N370" s="153">
        <f>_xlfn.IFNA(IF($B370=$B$382,0,INDEX('I.Supplementary 2019-20'!S$8:S$191,MATCH($B370,'I.Supplementary 2019-20'!$B$8:$B$191,0))),INDEX('KI 2019-20'!S$9:S$383,MATCH($B370,'KI 2019-20'!$B$9:$B$383,0)))</f>
        <v>0</v>
      </c>
      <c r="O370" s="153">
        <f>_xlfn.IFNA(IF($B370=$B$382,0,INDEX('I.Supplementary 2019-20'!T$8:T$191,MATCH($B370,'I.Supplementary 2019-20'!$B$8:$B$191,0))),INDEX('KI 2019-20'!T$9:T$383,MATCH($B370,'KI 2019-20'!$B$9:$B$383,0)))</f>
        <v>2.1004028215652486</v>
      </c>
      <c r="P370" s="153">
        <f>_xlfn.IFNA(IF($B370=$B$382,0,INDEX('I.Supplementary 2019-20'!U$8:U$191,MATCH($B370,'I.Supplementary 2019-20'!$B$8:$B$191,0))),INDEX('KI 2019-20'!U$9:U$383,MATCH($B370,'KI 2019-20'!$B$9:$B$383,0)))</f>
        <v>0</v>
      </c>
      <c r="Q370" s="153">
        <f>_xlfn.IFNA(IF($B370=$B$382,0,INDEX('I.Supplementary 2019-20'!V$8:V$191,MATCH($B370,'I.Supplementary 2019-20'!$B$8:$B$191,0))),INDEX('KI 2019-20'!V$9:V$383,MATCH($B370,'KI 2019-20'!$B$9:$B$383,0)))</f>
        <v>0</v>
      </c>
      <c r="R370" s="155">
        <f>_xlfn.IFNA(IF($B370=$B$382,0,INDEX('I.Supplementary 2019-20'!W$8:W$191,MATCH($B370,'I.Supplementary 2019-20'!$B$8:$B$191,0))),INDEX('KI 2019-20'!W$9:W$383,MATCH($B370,'KI 2019-20'!$B$9:$B$383,0)))</f>
        <v>0</v>
      </c>
      <c r="S370" s="153">
        <f>_xlfn.IFNA(IF($B370=$B$382,0,INDEX('I.Supplementary 2019-20'!X$8:X$191,MATCH($B370,'I.Supplementary 2019-20'!$B$8:$B$191,0))),INDEX('KI 2019-20'!X$9:X$383,MATCH($B370,'KI 2019-20'!$B$9:$B$383,0)))</f>
        <v>0</v>
      </c>
      <c r="T370" s="153">
        <f>_xlfn.IFNA(IF($B370=$B$382,0,INDEX('I.Supplementary 2019-20'!Y$8:Y$191,MATCH($B370,'I.Supplementary 2019-20'!$B$8:$B$191,0))),INDEX('KI 2019-20'!Y$9:Y$383,MATCH($B370,'KI 2019-20'!$B$9:$B$383,0)))</f>
        <v>2.1004028215652486</v>
      </c>
      <c r="U370" s="153">
        <f>_xlfn.IFNA(IF($B370=$B$382,0,INDEX('I.Supplementary 2019-20'!Z$8:Z$191,MATCH($B370,'I.Supplementary 2019-20'!$B$8:$B$191,0))),INDEX('KI 2019-20'!Z$9:Z$383,MATCH($B370,'KI 2019-20'!$B$9:$B$383,0)))</f>
        <v>0</v>
      </c>
      <c r="V370" s="153">
        <f>_xlfn.IFNA(IF($B370=$B$382,0,INDEX('I.Supplementary 2019-20'!AA$8:AA$191,MATCH($B370,'I.Supplementary 2019-20'!$B$8:$B$191,0))),INDEX('KI 2019-20'!AA$9:AA$383,MATCH($B370,'KI 2019-20'!$B$9:$B$383,0)))</f>
        <v>0</v>
      </c>
      <c r="W370" s="155">
        <f>_xlfn.IFNA(IF($B370=$B$382,0,INDEX('I.Supplementary 2019-20'!AB$8:AB$191,MATCH($B370,'I.Supplementary 2019-20'!$B$8:$B$191,0))),INDEX('KI 2019-20'!AB$9:AB$383,MATCH($B370,'KI 2019-20'!$B$9:$B$383,0)))</f>
        <v>0</v>
      </c>
      <c r="Y370" s="154">
        <f>_xlfn.IFNA(IF($B370=$B$382,0,INDEX('I.Supplementary 2019-20'!$I$8:$I$191,MATCH($B370,'I.Supplementary 2019-20'!$B$8:$B$191,0))),INDEX('KI 2019-20'!$I$9:$I$383,MATCH($B370,'KI 2019-20'!$B$9:$B$383,0)))</f>
        <v>0</v>
      </c>
      <c r="Z370" s="153">
        <f>_xlfn.IFNA(IF($B370=$B$382,0,INDEX('I.Supplementary 2019-20'!$J$8:$J$191,MATCH($B370,'I.Supplementary 2019-20'!$B$8:$B$191,0))),INDEX('KI 2019-20'!$J$9:$J$383,MATCH($B370,'KI 2019-20'!$B$9:$B$383,0)))</f>
        <v>2.1004028215652486</v>
      </c>
      <c r="AA370" s="155">
        <f>_xlfn.IFNA(IF($B370=$B$382,0,INDEX('I.Supplementary 2019-20'!$H$8:$H$191,MATCH($B370,'I.Supplementary 2019-20'!$B$8:$B$191,0))),INDEX('KI 2019-20'!$H$9:$H$383,MATCH($B370,'KI 2019-20'!$B$9:$B$383,0)))</f>
        <v>2.1004028215652486</v>
      </c>
      <c r="AC370" s="156">
        <f>I370*('Other inputs'!$C$6/'Other inputs'!$C$5)</f>
        <v>0</v>
      </c>
      <c r="AD370" s="149">
        <f>IF(B370=$B$35,J370*('Other inputs'!$C$6/'Other inputs'!$C$5)-('Other inputs'!$C$18/1000000),J370*('Other inputs'!$C$6/'Other inputs'!$C$5))</f>
        <v>0</v>
      </c>
      <c r="AE370" s="149">
        <f>K370*('Other inputs'!$C$6/'Other inputs'!$C$5)</f>
        <v>0</v>
      </c>
      <c r="AF370" s="149">
        <f>L370*('Other inputs'!$C$6/'Other inputs'!$C$5)</f>
        <v>0</v>
      </c>
      <c r="AG370" s="188">
        <f>M370*('Other inputs'!$C$6/'Other inputs'!$C$5)</f>
        <v>0</v>
      </c>
      <c r="AH370" s="149">
        <f>N370*('Other inputs'!$C$6/'Other inputs'!$C$5)</f>
        <v>0</v>
      </c>
      <c r="AI370" s="149">
        <f>O370*('Other inputs'!$C$6/'Other inputs'!$C$5)</f>
        <v>2.1346252707964544</v>
      </c>
      <c r="AJ370" s="149">
        <f>P370*('Other inputs'!$C$6/'Other inputs'!$C$5)</f>
        <v>0</v>
      </c>
      <c r="AK370" s="149">
        <f>Q370*('Other inputs'!$C$6/'Other inputs'!$C$5)</f>
        <v>0</v>
      </c>
      <c r="AL370" s="188">
        <f>R370*('Other inputs'!$C$6/'Other inputs'!$C$5)</f>
        <v>0</v>
      </c>
      <c r="AM370" s="156">
        <f t="shared" si="74"/>
        <v>0</v>
      </c>
      <c r="AN370" s="149">
        <f t="shared" si="75"/>
        <v>2.1346252707964544</v>
      </c>
      <c r="AO370" s="149">
        <f t="shared" si="76"/>
        <v>0</v>
      </c>
      <c r="AP370" s="149">
        <f t="shared" si="77"/>
        <v>0</v>
      </c>
      <c r="AQ370" s="188">
        <f t="shared" si="78"/>
        <v>0</v>
      </c>
      <c r="AR370" s="149"/>
      <c r="AS370" s="156">
        <f>IF(D370=$C$171,'Other inputs'!$C$12/1000000,SUM(AC370:AG370))</f>
        <v>0</v>
      </c>
      <c r="AT370" s="200">
        <f>IF(D370=$C$171,$Z$171*('Other inputs'!$C$6/'Other inputs'!$C$5),SUM(AH370:AL370))</f>
        <v>2.1346252707964544</v>
      </c>
      <c r="AU370" s="210">
        <f t="shared" si="79"/>
        <v>2.1346252707964544</v>
      </c>
      <c r="AV370" s="214"/>
      <c r="AW370" s="199">
        <f>IF($G370=1,0,AC370*('Other inputs'!$F$6/'Other inputs'!$F$5))</f>
        <v>0</v>
      </c>
      <c r="AX370" s="200">
        <f>IF($G370=1,0,AD370*('Other inputs'!$F$6/'Other inputs'!$F$5))</f>
        <v>0</v>
      </c>
      <c r="AY370" s="200">
        <f>IF($G370=1,0,AE370*('Other inputs'!$F$6/'Other inputs'!$F$5))</f>
        <v>0</v>
      </c>
      <c r="AZ370" s="200">
        <f>IF($G370=1,0,AF370*('Other inputs'!$F$6/'Other inputs'!$F$5))</f>
        <v>0</v>
      </c>
      <c r="BA370" s="200">
        <f>IF($G370=1,0,AG370*('Other inputs'!$F$6/'Other inputs'!$F$5))</f>
        <v>0</v>
      </c>
      <c r="BB370" s="199">
        <f>IF($G370=1,0,AH370*('Other inputs'!$C$7/'Other inputs'!$C$6))</f>
        <v>0</v>
      </c>
      <c r="BC370" s="200">
        <f>IF($G370=1,0,AI370*('Other inputs'!$C$7/'Other inputs'!$C$6))</f>
        <v>2.1346252707964544</v>
      </c>
      <c r="BD370" s="200">
        <f>IF($G370=1,0,AJ370*('Other inputs'!$C$7/'Other inputs'!$C$6))</f>
        <v>0</v>
      </c>
      <c r="BE370" s="200">
        <f>IF($G370=1,0,AK370*('Other inputs'!$C$7/'Other inputs'!$C$6))</f>
        <v>0</v>
      </c>
      <c r="BF370" s="200">
        <f>IF($G370=1,0,AL370*('Other inputs'!$C$7/'Other inputs'!$C$6))</f>
        <v>0</v>
      </c>
      <c r="BG370" s="199">
        <f t="shared" si="80"/>
        <v>0</v>
      </c>
      <c r="BH370" s="200">
        <f t="shared" si="81"/>
        <v>2.1346252707964544</v>
      </c>
      <c r="BI370" s="200">
        <f t="shared" si="82"/>
        <v>0</v>
      </c>
      <c r="BJ370" s="200">
        <f t="shared" si="83"/>
        <v>0</v>
      </c>
      <c r="BK370" s="210">
        <f t="shared" si="84"/>
        <v>0</v>
      </c>
      <c r="BL370" s="200"/>
      <c r="BM370" s="199">
        <f>IF(D370=C$171,'Other inputs'!$C$13/1000000,SUM(AW370:BA370))</f>
        <v>0</v>
      </c>
      <c r="BN370" s="200">
        <f>IF(B370=$B$171,$AT$171*('Other inputs'!$C$7/'Other inputs'!$C$6),SUM(BB370:BF370))</f>
        <v>2.1346252707964544</v>
      </c>
      <c r="BO370" s="188">
        <f t="shared" si="85"/>
        <v>2.1346252707964544</v>
      </c>
    </row>
    <row r="371" spans="2:67">
      <c r="B371" s="121" t="str">
        <f>'KI 2019-20'!B372</f>
        <v>E0306</v>
      </c>
      <c r="C371" s="160" t="str">
        <f t="shared" si="72"/>
        <v>E0306</v>
      </c>
      <c r="D371" s="160" t="str">
        <f t="shared" si="73"/>
        <v>E0306</v>
      </c>
      <c r="E371" t="str">
        <f>INDEX('KI 2019-20'!D$9:D$383,MATCH($B371,'KI 2019-20'!$B$9:$B$383,0))</f>
        <v>UNINFIR</v>
      </c>
      <c r="F371" t="str">
        <f>INDEX('KI 2019-20'!E$9:E$383,MATCH($B371,'KI 2019-20'!$B$9:$B$383,0))</f>
        <v>P1916</v>
      </c>
      <c r="G371" s="119">
        <v>0</v>
      </c>
      <c r="H371" s="120" t="str">
        <f>INDEX('KI 2019-20'!F$9:F$383,MATCH($B371,'KI 2019-20'!$B$9:$B$383,0))</f>
        <v>Wokingham</v>
      </c>
      <c r="I371" s="154">
        <f>_xlfn.IFNA(IF($B371=$B$382,0,INDEX('I.Supplementary 2019-20'!N$8:N$191,MATCH($B371,'I.Supplementary 2019-20'!$B$8:$B$191,0))),INDEX('KI 2019-20'!N$9:N$383,MATCH($B371,'KI 2019-20'!$B$9:$B$383,0)))</f>
        <v>0</v>
      </c>
      <c r="J371" s="153">
        <f>_xlfn.IFNA(IF($B371=$B$382,0,INDEX('I.Supplementary 2019-20'!O$8:O$191,MATCH($B371,'I.Supplementary 2019-20'!$B$8:$B$191,0))),INDEX('KI 2019-20'!O$9:O$383,MATCH($B371,'KI 2019-20'!$B$9:$B$383,0)))</f>
        <v>0</v>
      </c>
      <c r="K371" s="153">
        <f>_xlfn.IFNA(IF($B371=$B$382,0,INDEX('I.Supplementary 2019-20'!P$8:P$191,MATCH($B371,'I.Supplementary 2019-20'!$B$8:$B$191,0))),INDEX('KI 2019-20'!P$9:P$383,MATCH($B371,'KI 2019-20'!$B$9:$B$383,0)))</f>
        <v>0</v>
      </c>
      <c r="L371" s="153">
        <f>_xlfn.IFNA(IF($B371=$B$382,0,INDEX('I.Supplementary 2019-20'!Q$8:Q$191,MATCH($B371,'I.Supplementary 2019-20'!$B$8:$B$191,0))),INDEX('KI 2019-20'!Q$9:Q$383,MATCH($B371,'KI 2019-20'!$B$9:$B$383,0)))</f>
        <v>0</v>
      </c>
      <c r="M371" s="155">
        <f>_xlfn.IFNA(IF($B371=$B$382,0,INDEX('I.Supplementary 2019-20'!R$8:R$191,MATCH($B371,'I.Supplementary 2019-20'!$B$8:$B$191,0))),INDEX('KI 2019-20'!R$9:R$383,MATCH($B371,'KI 2019-20'!$B$9:$B$383,0)))</f>
        <v>0</v>
      </c>
      <c r="N371" s="153">
        <f>_xlfn.IFNA(IF($B371=$B$382,0,INDEX('I.Supplementary 2019-20'!S$8:S$191,MATCH($B371,'I.Supplementary 2019-20'!$B$8:$B$191,0))),INDEX('KI 2019-20'!S$9:S$383,MATCH($B371,'KI 2019-20'!$B$9:$B$383,0)))</f>
        <v>6.635016634012004</v>
      </c>
      <c r="O371" s="153">
        <f>_xlfn.IFNA(IF($B371=$B$382,0,INDEX('I.Supplementary 2019-20'!T$8:T$191,MATCH($B371,'I.Supplementary 2019-20'!$B$8:$B$191,0))),INDEX('KI 2019-20'!T$9:T$383,MATCH($B371,'KI 2019-20'!$B$9:$B$383,0)))</f>
        <v>7.2599520247093041</v>
      </c>
      <c r="P371" s="153">
        <f>_xlfn.IFNA(IF($B371=$B$382,0,INDEX('I.Supplementary 2019-20'!U$8:U$191,MATCH($B371,'I.Supplementary 2019-20'!$B$8:$B$191,0))),INDEX('KI 2019-20'!U$9:U$383,MATCH($B371,'KI 2019-20'!$B$9:$B$383,0)))</f>
        <v>0</v>
      </c>
      <c r="Q371" s="153">
        <f>_xlfn.IFNA(IF($B371=$B$382,0,INDEX('I.Supplementary 2019-20'!V$8:V$191,MATCH($B371,'I.Supplementary 2019-20'!$B$8:$B$191,0))),INDEX('KI 2019-20'!V$9:V$383,MATCH($B371,'KI 2019-20'!$B$9:$B$383,0)))</f>
        <v>0</v>
      </c>
      <c r="R371" s="155">
        <f>_xlfn.IFNA(IF($B371=$B$382,0,INDEX('I.Supplementary 2019-20'!W$8:W$191,MATCH($B371,'I.Supplementary 2019-20'!$B$8:$B$191,0))),INDEX('KI 2019-20'!W$9:W$383,MATCH($B371,'KI 2019-20'!$B$9:$B$383,0)))</f>
        <v>0</v>
      </c>
      <c r="S371" s="153">
        <f>_xlfn.IFNA(IF($B371=$B$382,0,INDEX('I.Supplementary 2019-20'!X$8:X$191,MATCH($B371,'I.Supplementary 2019-20'!$B$8:$B$191,0))),INDEX('KI 2019-20'!X$9:X$383,MATCH($B371,'KI 2019-20'!$B$9:$B$383,0)))</f>
        <v>6.635016634012004</v>
      </c>
      <c r="T371" s="153">
        <f>_xlfn.IFNA(IF($B371=$B$382,0,INDEX('I.Supplementary 2019-20'!Y$8:Y$191,MATCH($B371,'I.Supplementary 2019-20'!$B$8:$B$191,0))),INDEX('KI 2019-20'!Y$9:Y$383,MATCH($B371,'KI 2019-20'!$B$9:$B$383,0)))</f>
        <v>7.2599520247093041</v>
      </c>
      <c r="U371" s="153">
        <f>_xlfn.IFNA(IF($B371=$B$382,0,INDEX('I.Supplementary 2019-20'!Z$8:Z$191,MATCH($B371,'I.Supplementary 2019-20'!$B$8:$B$191,0))),INDEX('KI 2019-20'!Z$9:Z$383,MATCH($B371,'KI 2019-20'!$B$9:$B$383,0)))</f>
        <v>0</v>
      </c>
      <c r="V371" s="153">
        <f>_xlfn.IFNA(IF($B371=$B$382,0,INDEX('I.Supplementary 2019-20'!AA$8:AA$191,MATCH($B371,'I.Supplementary 2019-20'!$B$8:$B$191,0))),INDEX('KI 2019-20'!AA$9:AA$383,MATCH($B371,'KI 2019-20'!$B$9:$B$383,0)))</f>
        <v>0</v>
      </c>
      <c r="W371" s="155">
        <f>_xlfn.IFNA(IF($B371=$B$382,0,INDEX('I.Supplementary 2019-20'!AB$8:AB$191,MATCH($B371,'I.Supplementary 2019-20'!$B$8:$B$191,0))),INDEX('KI 2019-20'!AB$9:AB$383,MATCH($B371,'KI 2019-20'!$B$9:$B$383,0)))</f>
        <v>0</v>
      </c>
      <c r="Y371" s="154">
        <f>_xlfn.IFNA(IF($B371=$B$382,0,INDEX('I.Supplementary 2019-20'!$I$8:$I$191,MATCH($B371,'I.Supplementary 2019-20'!$B$8:$B$191,0))),INDEX('KI 2019-20'!$I$9:$I$383,MATCH($B371,'KI 2019-20'!$B$9:$B$383,0)))</f>
        <v>0</v>
      </c>
      <c r="Z371" s="153">
        <f>_xlfn.IFNA(IF($B371=$B$382,0,INDEX('I.Supplementary 2019-20'!$J$8:$J$191,MATCH($B371,'I.Supplementary 2019-20'!$B$8:$B$191,0))),INDEX('KI 2019-20'!$J$9:$J$383,MATCH($B371,'KI 2019-20'!$B$9:$B$383,0)))</f>
        <v>13.894968658721309</v>
      </c>
      <c r="AA371" s="155">
        <f>_xlfn.IFNA(IF($B371=$B$382,0,INDEX('I.Supplementary 2019-20'!$H$8:$H$191,MATCH($B371,'I.Supplementary 2019-20'!$B$8:$B$191,0))),INDEX('KI 2019-20'!$H$9:$H$383,MATCH($B371,'KI 2019-20'!$B$9:$B$383,0)))</f>
        <v>13.894968658721309</v>
      </c>
      <c r="AC371" s="156">
        <f>I371*('Other inputs'!$C$6/'Other inputs'!$C$5)</f>
        <v>0</v>
      </c>
      <c r="AD371" s="149">
        <f>IF(B371=$B$35,J371*('Other inputs'!$C$6/'Other inputs'!$C$5)-('Other inputs'!$C$18/1000000),J371*('Other inputs'!$C$6/'Other inputs'!$C$5))</f>
        <v>0</v>
      </c>
      <c r="AE371" s="149">
        <f>K371*('Other inputs'!$C$6/'Other inputs'!$C$5)</f>
        <v>0</v>
      </c>
      <c r="AF371" s="149">
        <f>L371*('Other inputs'!$C$6/'Other inputs'!$C$5)</f>
        <v>0</v>
      </c>
      <c r="AG371" s="188">
        <f>M371*('Other inputs'!$C$6/'Other inputs'!$C$5)</f>
        <v>0</v>
      </c>
      <c r="AH371" s="149">
        <f>N371*('Other inputs'!$C$6/'Other inputs'!$C$5)</f>
        <v>6.7431228113482486</v>
      </c>
      <c r="AI371" s="149">
        <f>O371*('Other inputs'!$C$6/'Other inputs'!$C$5)</f>
        <v>7.3782404487371549</v>
      </c>
      <c r="AJ371" s="149">
        <f>P371*('Other inputs'!$C$6/'Other inputs'!$C$5)</f>
        <v>0</v>
      </c>
      <c r="AK371" s="149">
        <f>Q371*('Other inputs'!$C$6/'Other inputs'!$C$5)</f>
        <v>0</v>
      </c>
      <c r="AL371" s="188">
        <f>R371*('Other inputs'!$C$6/'Other inputs'!$C$5)</f>
        <v>0</v>
      </c>
      <c r="AM371" s="156">
        <f t="shared" si="74"/>
        <v>6.7431228113482486</v>
      </c>
      <c r="AN371" s="149">
        <f t="shared" si="75"/>
        <v>7.3782404487371549</v>
      </c>
      <c r="AO371" s="149">
        <f t="shared" si="76"/>
        <v>0</v>
      </c>
      <c r="AP371" s="149">
        <f t="shared" si="77"/>
        <v>0</v>
      </c>
      <c r="AQ371" s="188">
        <f t="shared" si="78"/>
        <v>0</v>
      </c>
      <c r="AR371" s="149"/>
      <c r="AS371" s="156">
        <f>IF(D371=$C$171,'Other inputs'!$C$12/1000000,SUM(AC371:AG371))</f>
        <v>0</v>
      </c>
      <c r="AT371" s="200">
        <f>IF(D371=$C$171,$Z$171*('Other inputs'!$C$6/'Other inputs'!$C$5),SUM(AH371:AL371))</f>
        <v>14.121363260085403</v>
      </c>
      <c r="AU371" s="210">
        <f t="shared" si="79"/>
        <v>14.121363260085403</v>
      </c>
      <c r="AV371" s="214"/>
      <c r="AW371" s="199">
        <f>IF($G371=1,0,AC371*('Other inputs'!$F$6/'Other inputs'!$F$5))</f>
        <v>0</v>
      </c>
      <c r="AX371" s="200">
        <f>IF($G371=1,0,AD371*('Other inputs'!$F$6/'Other inputs'!$F$5))</f>
        <v>0</v>
      </c>
      <c r="AY371" s="200">
        <f>IF($G371=1,0,AE371*('Other inputs'!$F$6/'Other inputs'!$F$5))</f>
        <v>0</v>
      </c>
      <c r="AZ371" s="200">
        <f>IF($G371=1,0,AF371*('Other inputs'!$F$6/'Other inputs'!$F$5))</f>
        <v>0</v>
      </c>
      <c r="BA371" s="200">
        <f>IF($G371=1,0,AG371*('Other inputs'!$F$6/'Other inputs'!$F$5))</f>
        <v>0</v>
      </c>
      <c r="BB371" s="199">
        <f>IF($G371=1,0,AH371*('Other inputs'!$C$7/'Other inputs'!$C$6))</f>
        <v>6.7431228113482486</v>
      </c>
      <c r="BC371" s="200">
        <f>IF($G371=1,0,AI371*('Other inputs'!$C$7/'Other inputs'!$C$6))</f>
        <v>7.3782404487371549</v>
      </c>
      <c r="BD371" s="200">
        <f>IF($G371=1,0,AJ371*('Other inputs'!$C$7/'Other inputs'!$C$6))</f>
        <v>0</v>
      </c>
      <c r="BE371" s="200">
        <f>IF($G371=1,0,AK371*('Other inputs'!$C$7/'Other inputs'!$C$6))</f>
        <v>0</v>
      </c>
      <c r="BF371" s="200">
        <f>IF($G371=1,0,AL371*('Other inputs'!$C$7/'Other inputs'!$C$6))</f>
        <v>0</v>
      </c>
      <c r="BG371" s="199">
        <f t="shared" si="80"/>
        <v>6.7431228113482486</v>
      </c>
      <c r="BH371" s="200">
        <f t="shared" si="81"/>
        <v>7.3782404487371549</v>
      </c>
      <c r="BI371" s="200">
        <f t="shared" si="82"/>
        <v>0</v>
      </c>
      <c r="BJ371" s="200">
        <f t="shared" si="83"/>
        <v>0</v>
      </c>
      <c r="BK371" s="210">
        <f t="shared" si="84"/>
        <v>0</v>
      </c>
      <c r="BL371" s="200"/>
      <c r="BM371" s="199">
        <f>IF(D371=C$171,'Other inputs'!$C$13/1000000,SUM(AW371:BA371))</f>
        <v>0</v>
      </c>
      <c r="BN371" s="200">
        <f>IF(B371=$B$171,$AT$171*('Other inputs'!$C$7/'Other inputs'!$C$6),SUM(BB371:BF371))</f>
        <v>14.121363260085403</v>
      </c>
      <c r="BO371" s="188">
        <f t="shared" si="85"/>
        <v>14.121363260085403</v>
      </c>
    </row>
    <row r="372" spans="2:67">
      <c r="B372" s="121" t="str">
        <f>'KI 2019-20'!B373</f>
        <v>E4607</v>
      </c>
      <c r="C372" s="160" t="str">
        <f t="shared" si="72"/>
        <v>E4607</v>
      </c>
      <c r="D372" s="160" t="str">
        <f t="shared" si="73"/>
        <v>E4607</v>
      </c>
      <c r="E372" t="str">
        <f>INDEX('KI 2019-20'!D$9:D$383,MATCH($B372,'KI 2019-20'!$B$9:$B$383,0))</f>
        <v>MD</v>
      </c>
      <c r="F372" t="str">
        <f>INDEX('KI 2019-20'!E$9:E$383,MATCH($B372,'KI 2019-20'!$B$9:$B$383,0))</f>
        <v>P1703</v>
      </c>
      <c r="G372" s="119">
        <v>0</v>
      </c>
      <c r="H372" s="120" t="str">
        <f>INDEX('KI 2019-20'!F$9:F$383,MATCH($B372,'KI 2019-20'!$B$9:$B$383,0))</f>
        <v>Wolverhampton</v>
      </c>
      <c r="I372" s="154">
        <f>_xlfn.IFNA(IF($B372=$B$382,0,INDEX('I.Supplementary 2019-20'!N$8:N$191,MATCH($B372,'I.Supplementary 2019-20'!$B$8:$B$191,0))),INDEX('KI 2019-20'!N$9:N$383,MATCH($B372,'KI 2019-20'!$B$9:$B$383,0)))</f>
        <v>21.205358871911809</v>
      </c>
      <c r="J372" s="153">
        <f>_xlfn.IFNA(IF($B372=$B$382,0,INDEX('I.Supplementary 2019-20'!O$8:O$191,MATCH($B372,'I.Supplementary 2019-20'!$B$8:$B$191,0))),INDEX('KI 2019-20'!O$9:O$383,MATCH($B372,'KI 2019-20'!$B$9:$B$383,0)))</f>
        <v>0.91859983750203256</v>
      </c>
      <c r="K372" s="153">
        <f>_xlfn.IFNA(IF($B372=$B$382,0,INDEX('I.Supplementary 2019-20'!P$8:P$191,MATCH($B372,'I.Supplementary 2019-20'!$B$8:$B$191,0))),INDEX('KI 2019-20'!P$9:P$383,MATCH($B372,'KI 2019-20'!$B$9:$B$383,0)))</f>
        <v>0</v>
      </c>
      <c r="L372" s="153">
        <f>_xlfn.IFNA(IF($B372=$B$382,0,INDEX('I.Supplementary 2019-20'!Q$8:Q$191,MATCH($B372,'I.Supplementary 2019-20'!$B$8:$B$191,0))),INDEX('KI 2019-20'!Q$9:Q$383,MATCH($B372,'KI 2019-20'!$B$9:$B$383,0)))</f>
        <v>0</v>
      </c>
      <c r="M372" s="155">
        <f>_xlfn.IFNA(IF($B372=$B$382,0,INDEX('I.Supplementary 2019-20'!R$8:R$191,MATCH($B372,'I.Supplementary 2019-20'!$B$8:$B$191,0))),INDEX('KI 2019-20'!R$9:R$383,MATCH($B372,'KI 2019-20'!$B$9:$B$383,0)))</f>
        <v>0</v>
      </c>
      <c r="N372" s="153">
        <f>_xlfn.IFNA(IF($B372=$B$382,0,INDEX('I.Supplementary 2019-20'!S$8:S$191,MATCH($B372,'I.Supplementary 2019-20'!$B$8:$B$191,0))),INDEX('KI 2019-20'!S$9:S$383,MATCH($B372,'KI 2019-20'!$B$9:$B$383,0)))</f>
        <v>67.91472031358046</v>
      </c>
      <c r="O372" s="153">
        <f>_xlfn.IFNA(IF($B372=$B$382,0,INDEX('I.Supplementary 2019-20'!T$8:T$191,MATCH($B372,'I.Supplementary 2019-20'!$B$8:$B$191,0))),INDEX('KI 2019-20'!T$9:T$383,MATCH($B372,'KI 2019-20'!$B$9:$B$383,0)))</f>
        <v>10.482306627984645</v>
      </c>
      <c r="P372" s="153">
        <f>_xlfn.IFNA(IF($B372=$B$382,0,INDEX('I.Supplementary 2019-20'!U$8:U$191,MATCH($B372,'I.Supplementary 2019-20'!$B$8:$B$191,0))),INDEX('KI 2019-20'!U$9:U$383,MATCH($B372,'KI 2019-20'!$B$9:$B$383,0)))</f>
        <v>0</v>
      </c>
      <c r="Q372" s="153">
        <f>_xlfn.IFNA(IF($B372=$B$382,0,INDEX('I.Supplementary 2019-20'!V$8:V$191,MATCH($B372,'I.Supplementary 2019-20'!$B$8:$B$191,0))),INDEX('KI 2019-20'!V$9:V$383,MATCH($B372,'KI 2019-20'!$B$9:$B$383,0)))</f>
        <v>0</v>
      </c>
      <c r="R372" s="155">
        <f>_xlfn.IFNA(IF($B372=$B$382,0,INDEX('I.Supplementary 2019-20'!W$8:W$191,MATCH($B372,'I.Supplementary 2019-20'!$B$8:$B$191,0))),INDEX('KI 2019-20'!W$9:W$383,MATCH($B372,'KI 2019-20'!$B$9:$B$383,0)))</f>
        <v>0</v>
      </c>
      <c r="S372" s="153">
        <f>_xlfn.IFNA(IF($B372=$B$382,0,INDEX('I.Supplementary 2019-20'!X$8:X$191,MATCH($B372,'I.Supplementary 2019-20'!$B$8:$B$191,0))),INDEX('KI 2019-20'!X$9:X$383,MATCH($B372,'KI 2019-20'!$B$9:$B$383,0)))</f>
        <v>89.120079185492258</v>
      </c>
      <c r="T372" s="153">
        <f>_xlfn.IFNA(IF($B372=$B$382,0,INDEX('I.Supplementary 2019-20'!Y$8:Y$191,MATCH($B372,'I.Supplementary 2019-20'!$B$8:$B$191,0))),INDEX('KI 2019-20'!Y$9:Y$383,MATCH($B372,'KI 2019-20'!$B$9:$B$383,0)))</f>
        <v>11.400906465486678</v>
      </c>
      <c r="U372" s="153">
        <f>_xlfn.IFNA(IF($B372=$B$382,0,INDEX('I.Supplementary 2019-20'!Z$8:Z$191,MATCH($B372,'I.Supplementary 2019-20'!$B$8:$B$191,0))),INDEX('KI 2019-20'!Z$9:Z$383,MATCH($B372,'KI 2019-20'!$B$9:$B$383,0)))</f>
        <v>0</v>
      </c>
      <c r="V372" s="153">
        <f>_xlfn.IFNA(IF($B372=$B$382,0,INDEX('I.Supplementary 2019-20'!AA$8:AA$191,MATCH($B372,'I.Supplementary 2019-20'!$B$8:$B$191,0))),INDEX('KI 2019-20'!AA$9:AA$383,MATCH($B372,'KI 2019-20'!$B$9:$B$383,0)))</f>
        <v>0</v>
      </c>
      <c r="W372" s="155">
        <f>_xlfn.IFNA(IF($B372=$B$382,0,INDEX('I.Supplementary 2019-20'!AB$8:AB$191,MATCH($B372,'I.Supplementary 2019-20'!$B$8:$B$191,0))),INDEX('KI 2019-20'!AB$9:AB$383,MATCH($B372,'KI 2019-20'!$B$9:$B$383,0)))</f>
        <v>0</v>
      </c>
      <c r="Y372" s="154">
        <f>_xlfn.IFNA(IF($B372=$B$382,0,INDEX('I.Supplementary 2019-20'!$I$8:$I$191,MATCH($B372,'I.Supplementary 2019-20'!$B$8:$B$191,0))),INDEX('KI 2019-20'!$I$9:$I$383,MATCH($B372,'KI 2019-20'!$B$9:$B$383,0)))</f>
        <v>22.123958709413841</v>
      </c>
      <c r="Z372" s="153">
        <f>_xlfn.IFNA(IF($B372=$B$382,0,INDEX('I.Supplementary 2019-20'!$J$8:$J$191,MATCH($B372,'I.Supplementary 2019-20'!$B$8:$B$191,0))),INDEX('KI 2019-20'!$J$9:$J$383,MATCH($B372,'KI 2019-20'!$B$9:$B$383,0)))</f>
        <v>78.397026941565102</v>
      </c>
      <c r="AA372" s="155">
        <f>_xlfn.IFNA(IF($B372=$B$382,0,INDEX('I.Supplementary 2019-20'!$H$8:$H$191,MATCH($B372,'I.Supplementary 2019-20'!$B$8:$B$191,0))),INDEX('KI 2019-20'!$H$9:$H$383,MATCH($B372,'KI 2019-20'!$B$9:$B$383,0)))</f>
        <v>100.52098565097894</v>
      </c>
      <c r="AC372" s="156">
        <f>I372*('Other inputs'!$C$6/'Other inputs'!$C$5)</f>
        <v>21.550863700782063</v>
      </c>
      <c r="AD372" s="149">
        <f>IF(B372=$B$35,J372*('Other inputs'!$C$6/'Other inputs'!$C$5)-('Other inputs'!$C$18/1000000),J372*('Other inputs'!$C$6/'Other inputs'!$C$5))</f>
        <v>0.93356684096438747</v>
      </c>
      <c r="AE372" s="149">
        <f>K372*('Other inputs'!$C$6/'Other inputs'!$C$5)</f>
        <v>0</v>
      </c>
      <c r="AF372" s="149">
        <f>L372*('Other inputs'!$C$6/'Other inputs'!$C$5)</f>
        <v>0</v>
      </c>
      <c r="AG372" s="188">
        <f>M372*('Other inputs'!$C$6/'Other inputs'!$C$5)</f>
        <v>0</v>
      </c>
      <c r="AH372" s="149">
        <f>N372*('Other inputs'!$C$6/'Other inputs'!$C$5)</f>
        <v>69.021273801378101</v>
      </c>
      <c r="AI372" s="149">
        <f>O372*('Other inputs'!$C$6/'Other inputs'!$C$5)</f>
        <v>10.653097774672787</v>
      </c>
      <c r="AJ372" s="149">
        <f>P372*('Other inputs'!$C$6/'Other inputs'!$C$5)</f>
        <v>0</v>
      </c>
      <c r="AK372" s="149">
        <f>Q372*('Other inputs'!$C$6/'Other inputs'!$C$5)</f>
        <v>0</v>
      </c>
      <c r="AL372" s="188">
        <f>R372*('Other inputs'!$C$6/'Other inputs'!$C$5)</f>
        <v>0</v>
      </c>
      <c r="AM372" s="156">
        <f t="shared" si="74"/>
        <v>90.57213750216016</v>
      </c>
      <c r="AN372" s="149">
        <f t="shared" si="75"/>
        <v>11.586664615637174</v>
      </c>
      <c r="AO372" s="149">
        <f t="shared" si="76"/>
        <v>0</v>
      </c>
      <c r="AP372" s="149">
        <f t="shared" si="77"/>
        <v>0</v>
      </c>
      <c r="AQ372" s="188">
        <f t="shared" si="78"/>
        <v>0</v>
      </c>
      <c r="AR372" s="149"/>
      <c r="AS372" s="156">
        <f>IF(D372=$C$171,'Other inputs'!$C$12/1000000,SUM(AC372:AG372))</f>
        <v>22.484430541746452</v>
      </c>
      <c r="AT372" s="200">
        <f>IF(D372=$C$171,$Z$171*('Other inputs'!$C$6/'Other inputs'!$C$5),SUM(AH372:AL372))</f>
        <v>79.674371576050888</v>
      </c>
      <c r="AU372" s="210">
        <f t="shared" si="79"/>
        <v>102.15880211779734</v>
      </c>
      <c r="AV372" s="214"/>
      <c r="AW372" s="199">
        <f>IF($G372=1,0,AC372*('Other inputs'!$F$6/'Other inputs'!$F$5))</f>
        <v>21.670038983920026</v>
      </c>
      <c r="AX372" s="200">
        <f>IF($G372=1,0,AD372*('Other inputs'!$F$6/'Other inputs'!$F$5))</f>
        <v>0.93872942257340697</v>
      </c>
      <c r="AY372" s="200">
        <f>IF($G372=1,0,AE372*('Other inputs'!$F$6/'Other inputs'!$F$5))</f>
        <v>0</v>
      </c>
      <c r="AZ372" s="200">
        <f>IF($G372=1,0,AF372*('Other inputs'!$F$6/'Other inputs'!$F$5))</f>
        <v>0</v>
      </c>
      <c r="BA372" s="200">
        <f>IF($G372=1,0,AG372*('Other inputs'!$F$6/'Other inputs'!$F$5))</f>
        <v>0</v>
      </c>
      <c r="BB372" s="199">
        <f>IF($G372=1,0,AH372*('Other inputs'!$C$7/'Other inputs'!$C$6))</f>
        <v>69.021273801378101</v>
      </c>
      <c r="BC372" s="200">
        <f>IF($G372=1,0,AI372*('Other inputs'!$C$7/'Other inputs'!$C$6))</f>
        <v>10.653097774672787</v>
      </c>
      <c r="BD372" s="200">
        <f>IF($G372=1,0,AJ372*('Other inputs'!$C$7/'Other inputs'!$C$6))</f>
        <v>0</v>
      </c>
      <c r="BE372" s="200">
        <f>IF($G372=1,0,AK372*('Other inputs'!$C$7/'Other inputs'!$C$6))</f>
        <v>0</v>
      </c>
      <c r="BF372" s="200">
        <f>IF($G372=1,0,AL372*('Other inputs'!$C$7/'Other inputs'!$C$6))</f>
        <v>0</v>
      </c>
      <c r="BG372" s="199">
        <f t="shared" si="80"/>
        <v>90.691312785298123</v>
      </c>
      <c r="BH372" s="200">
        <f t="shared" si="81"/>
        <v>11.591827197246195</v>
      </c>
      <c r="BI372" s="200">
        <f t="shared" si="82"/>
        <v>0</v>
      </c>
      <c r="BJ372" s="200">
        <f t="shared" si="83"/>
        <v>0</v>
      </c>
      <c r="BK372" s="210">
        <f t="shared" si="84"/>
        <v>0</v>
      </c>
      <c r="BL372" s="200"/>
      <c r="BM372" s="199">
        <f>IF(D372=C$171,'Other inputs'!$C$13/1000000,SUM(AW372:BA372))</f>
        <v>22.608768406493432</v>
      </c>
      <c r="BN372" s="200">
        <f>IF(B372=$B$171,$AT$171*('Other inputs'!$C$7/'Other inputs'!$C$6),SUM(BB372:BF372))</f>
        <v>79.674371576050888</v>
      </c>
      <c r="BO372" s="188">
        <f t="shared" si="85"/>
        <v>102.28313998254433</v>
      </c>
    </row>
    <row r="373" spans="2:67">
      <c r="B373" s="121" t="str">
        <f>'KI 2019-20'!B374</f>
        <v>E1837</v>
      </c>
      <c r="C373" s="160" t="str">
        <f t="shared" si="72"/>
        <v>E1837</v>
      </c>
      <c r="D373" s="160" t="str">
        <f t="shared" si="73"/>
        <v>E1837</v>
      </c>
      <c r="E373" t="str">
        <f>INDEX('KI 2019-20'!D$9:D$383,MATCH($B373,'KI 2019-20'!$B$9:$B$383,0))</f>
        <v>SD</v>
      </c>
      <c r="F373" t="str">
        <f>INDEX('KI 2019-20'!E$9:E$383,MATCH($B373,'KI 2019-20'!$B$9:$B$383,0))</f>
        <v>P1901</v>
      </c>
      <c r="G373" s="119">
        <v>0</v>
      </c>
      <c r="H373" s="120" t="str">
        <f>INDEX('KI 2019-20'!F$9:F$383,MATCH($B373,'KI 2019-20'!$B$9:$B$383,0))</f>
        <v>Worcester</v>
      </c>
      <c r="I373" s="154">
        <f>_xlfn.IFNA(IF($B373=$B$382,0,INDEX('I.Supplementary 2019-20'!N$8:N$191,MATCH($B373,'I.Supplementary 2019-20'!$B$8:$B$191,0))),INDEX('KI 2019-20'!N$9:N$383,MATCH($B373,'KI 2019-20'!$B$9:$B$383,0)))</f>
        <v>0</v>
      </c>
      <c r="J373" s="153">
        <f>_xlfn.IFNA(IF($B373=$B$382,0,INDEX('I.Supplementary 2019-20'!O$8:O$191,MATCH($B373,'I.Supplementary 2019-20'!$B$8:$B$191,0))),INDEX('KI 2019-20'!O$9:O$383,MATCH($B373,'KI 2019-20'!$B$9:$B$383,0)))</f>
        <v>0</v>
      </c>
      <c r="K373" s="153">
        <f>_xlfn.IFNA(IF($B373=$B$382,0,INDEX('I.Supplementary 2019-20'!P$8:P$191,MATCH($B373,'I.Supplementary 2019-20'!$B$8:$B$191,0))),INDEX('KI 2019-20'!P$9:P$383,MATCH($B373,'KI 2019-20'!$B$9:$B$383,0)))</f>
        <v>0</v>
      </c>
      <c r="L373" s="153">
        <f>_xlfn.IFNA(IF($B373=$B$382,0,INDEX('I.Supplementary 2019-20'!Q$8:Q$191,MATCH($B373,'I.Supplementary 2019-20'!$B$8:$B$191,0))),INDEX('KI 2019-20'!Q$9:Q$383,MATCH($B373,'KI 2019-20'!$B$9:$B$383,0)))</f>
        <v>0</v>
      </c>
      <c r="M373" s="155">
        <f>_xlfn.IFNA(IF($B373=$B$382,0,INDEX('I.Supplementary 2019-20'!R$8:R$191,MATCH($B373,'I.Supplementary 2019-20'!$B$8:$B$191,0))),INDEX('KI 2019-20'!R$9:R$383,MATCH($B373,'KI 2019-20'!$B$9:$B$383,0)))</f>
        <v>0</v>
      </c>
      <c r="N373" s="153">
        <f>_xlfn.IFNA(IF($B373=$B$382,0,INDEX('I.Supplementary 2019-20'!S$8:S$191,MATCH($B373,'I.Supplementary 2019-20'!$B$8:$B$191,0))),INDEX('KI 2019-20'!S$9:S$383,MATCH($B373,'KI 2019-20'!$B$9:$B$383,0)))</f>
        <v>0</v>
      </c>
      <c r="O373" s="153">
        <f>_xlfn.IFNA(IF($B373=$B$382,0,INDEX('I.Supplementary 2019-20'!T$8:T$191,MATCH($B373,'I.Supplementary 2019-20'!$B$8:$B$191,0))),INDEX('KI 2019-20'!T$9:T$383,MATCH($B373,'KI 2019-20'!$B$9:$B$383,0)))</f>
        <v>2.573246502955266</v>
      </c>
      <c r="P373" s="153">
        <f>_xlfn.IFNA(IF($B373=$B$382,0,INDEX('I.Supplementary 2019-20'!U$8:U$191,MATCH($B373,'I.Supplementary 2019-20'!$B$8:$B$191,0))),INDEX('KI 2019-20'!U$9:U$383,MATCH($B373,'KI 2019-20'!$B$9:$B$383,0)))</f>
        <v>0</v>
      </c>
      <c r="Q373" s="153">
        <f>_xlfn.IFNA(IF($B373=$B$382,0,INDEX('I.Supplementary 2019-20'!V$8:V$191,MATCH($B373,'I.Supplementary 2019-20'!$B$8:$B$191,0))),INDEX('KI 2019-20'!V$9:V$383,MATCH($B373,'KI 2019-20'!$B$9:$B$383,0)))</f>
        <v>0</v>
      </c>
      <c r="R373" s="155">
        <f>_xlfn.IFNA(IF($B373=$B$382,0,INDEX('I.Supplementary 2019-20'!W$8:W$191,MATCH($B373,'I.Supplementary 2019-20'!$B$8:$B$191,0))),INDEX('KI 2019-20'!W$9:W$383,MATCH($B373,'KI 2019-20'!$B$9:$B$383,0)))</f>
        <v>0</v>
      </c>
      <c r="S373" s="153">
        <f>_xlfn.IFNA(IF($B373=$B$382,0,INDEX('I.Supplementary 2019-20'!X$8:X$191,MATCH($B373,'I.Supplementary 2019-20'!$B$8:$B$191,0))),INDEX('KI 2019-20'!X$9:X$383,MATCH($B373,'KI 2019-20'!$B$9:$B$383,0)))</f>
        <v>0</v>
      </c>
      <c r="T373" s="153">
        <f>_xlfn.IFNA(IF($B373=$B$382,0,INDEX('I.Supplementary 2019-20'!Y$8:Y$191,MATCH($B373,'I.Supplementary 2019-20'!$B$8:$B$191,0))),INDEX('KI 2019-20'!Y$9:Y$383,MATCH($B373,'KI 2019-20'!$B$9:$B$383,0)))</f>
        <v>2.573246502955266</v>
      </c>
      <c r="U373" s="153">
        <f>_xlfn.IFNA(IF($B373=$B$382,0,INDEX('I.Supplementary 2019-20'!Z$8:Z$191,MATCH($B373,'I.Supplementary 2019-20'!$B$8:$B$191,0))),INDEX('KI 2019-20'!Z$9:Z$383,MATCH($B373,'KI 2019-20'!$B$9:$B$383,0)))</f>
        <v>0</v>
      </c>
      <c r="V373" s="153">
        <f>_xlfn.IFNA(IF($B373=$B$382,0,INDEX('I.Supplementary 2019-20'!AA$8:AA$191,MATCH($B373,'I.Supplementary 2019-20'!$B$8:$B$191,0))),INDEX('KI 2019-20'!AA$9:AA$383,MATCH($B373,'KI 2019-20'!$B$9:$B$383,0)))</f>
        <v>0</v>
      </c>
      <c r="W373" s="155">
        <f>_xlfn.IFNA(IF($B373=$B$382,0,INDEX('I.Supplementary 2019-20'!AB$8:AB$191,MATCH($B373,'I.Supplementary 2019-20'!$B$8:$B$191,0))),INDEX('KI 2019-20'!AB$9:AB$383,MATCH($B373,'KI 2019-20'!$B$9:$B$383,0)))</f>
        <v>0</v>
      </c>
      <c r="Y373" s="154">
        <f>_xlfn.IFNA(IF($B373=$B$382,0,INDEX('I.Supplementary 2019-20'!$I$8:$I$191,MATCH($B373,'I.Supplementary 2019-20'!$B$8:$B$191,0))),INDEX('KI 2019-20'!$I$9:$I$383,MATCH($B373,'KI 2019-20'!$B$9:$B$383,0)))</f>
        <v>0</v>
      </c>
      <c r="Z373" s="153">
        <f>_xlfn.IFNA(IF($B373=$B$382,0,INDEX('I.Supplementary 2019-20'!$J$8:$J$191,MATCH($B373,'I.Supplementary 2019-20'!$B$8:$B$191,0))),INDEX('KI 2019-20'!$J$9:$J$383,MATCH($B373,'KI 2019-20'!$B$9:$B$383,0)))</f>
        <v>2.573246502955266</v>
      </c>
      <c r="AA373" s="155">
        <f>_xlfn.IFNA(IF($B373=$B$382,0,INDEX('I.Supplementary 2019-20'!$H$8:$H$191,MATCH($B373,'I.Supplementary 2019-20'!$B$8:$B$191,0))),INDEX('KI 2019-20'!$H$9:$H$383,MATCH($B373,'KI 2019-20'!$B$9:$B$383,0)))</f>
        <v>2.573246502955266</v>
      </c>
      <c r="AC373" s="156">
        <f>I373*('Other inputs'!$C$6/'Other inputs'!$C$5)</f>
        <v>0</v>
      </c>
      <c r="AD373" s="149">
        <f>IF(B373=$B$35,J373*('Other inputs'!$C$6/'Other inputs'!$C$5)-('Other inputs'!$C$18/1000000),J373*('Other inputs'!$C$6/'Other inputs'!$C$5))</f>
        <v>0</v>
      </c>
      <c r="AE373" s="149">
        <f>K373*('Other inputs'!$C$6/'Other inputs'!$C$5)</f>
        <v>0</v>
      </c>
      <c r="AF373" s="149">
        <f>L373*('Other inputs'!$C$6/'Other inputs'!$C$5)</f>
        <v>0</v>
      </c>
      <c r="AG373" s="188">
        <f>M373*('Other inputs'!$C$6/'Other inputs'!$C$5)</f>
        <v>0</v>
      </c>
      <c r="AH373" s="149">
        <f>N373*('Other inputs'!$C$6/'Other inputs'!$C$5)</f>
        <v>0</v>
      </c>
      <c r="AI373" s="149">
        <f>O373*('Other inputs'!$C$6/'Other inputs'!$C$5)</f>
        <v>2.6151731262213396</v>
      </c>
      <c r="AJ373" s="149">
        <f>P373*('Other inputs'!$C$6/'Other inputs'!$C$5)</f>
        <v>0</v>
      </c>
      <c r="AK373" s="149">
        <f>Q373*('Other inputs'!$C$6/'Other inputs'!$C$5)</f>
        <v>0</v>
      </c>
      <c r="AL373" s="188">
        <f>R373*('Other inputs'!$C$6/'Other inputs'!$C$5)</f>
        <v>0</v>
      </c>
      <c r="AM373" s="156">
        <f t="shared" si="74"/>
        <v>0</v>
      </c>
      <c r="AN373" s="149">
        <f t="shared" si="75"/>
        <v>2.6151731262213396</v>
      </c>
      <c r="AO373" s="149">
        <f t="shared" si="76"/>
        <v>0</v>
      </c>
      <c r="AP373" s="149">
        <f t="shared" si="77"/>
        <v>0</v>
      </c>
      <c r="AQ373" s="188">
        <f t="shared" si="78"/>
        <v>0</v>
      </c>
      <c r="AR373" s="149"/>
      <c r="AS373" s="156">
        <f>IF(D373=$C$171,'Other inputs'!$C$12/1000000,SUM(AC373:AG373))</f>
        <v>0</v>
      </c>
      <c r="AT373" s="200">
        <f>IF(D373=$C$171,$Z$171*('Other inputs'!$C$6/'Other inputs'!$C$5),SUM(AH373:AL373))</f>
        <v>2.6151731262213396</v>
      </c>
      <c r="AU373" s="210">
        <f t="shared" si="79"/>
        <v>2.6151731262213396</v>
      </c>
      <c r="AV373" s="214"/>
      <c r="AW373" s="199">
        <f>IF($G373=1,0,AC373*('Other inputs'!$F$6/'Other inputs'!$F$5))</f>
        <v>0</v>
      </c>
      <c r="AX373" s="200">
        <f>IF($G373=1,0,AD373*('Other inputs'!$F$6/'Other inputs'!$F$5))</f>
        <v>0</v>
      </c>
      <c r="AY373" s="200">
        <f>IF($G373=1,0,AE373*('Other inputs'!$F$6/'Other inputs'!$F$5))</f>
        <v>0</v>
      </c>
      <c r="AZ373" s="200">
        <f>IF($G373=1,0,AF373*('Other inputs'!$F$6/'Other inputs'!$F$5))</f>
        <v>0</v>
      </c>
      <c r="BA373" s="200">
        <f>IF($G373=1,0,AG373*('Other inputs'!$F$6/'Other inputs'!$F$5))</f>
        <v>0</v>
      </c>
      <c r="BB373" s="199">
        <f>IF($G373=1,0,AH373*('Other inputs'!$C$7/'Other inputs'!$C$6))</f>
        <v>0</v>
      </c>
      <c r="BC373" s="200">
        <f>IF($G373=1,0,AI373*('Other inputs'!$C$7/'Other inputs'!$C$6))</f>
        <v>2.6151731262213396</v>
      </c>
      <c r="BD373" s="200">
        <f>IF($G373=1,0,AJ373*('Other inputs'!$C$7/'Other inputs'!$C$6))</f>
        <v>0</v>
      </c>
      <c r="BE373" s="200">
        <f>IF($G373=1,0,AK373*('Other inputs'!$C$7/'Other inputs'!$C$6))</f>
        <v>0</v>
      </c>
      <c r="BF373" s="200">
        <f>IF($G373=1,0,AL373*('Other inputs'!$C$7/'Other inputs'!$C$6))</f>
        <v>0</v>
      </c>
      <c r="BG373" s="199">
        <f t="shared" si="80"/>
        <v>0</v>
      </c>
      <c r="BH373" s="200">
        <f t="shared" si="81"/>
        <v>2.6151731262213396</v>
      </c>
      <c r="BI373" s="200">
        <f t="shared" si="82"/>
        <v>0</v>
      </c>
      <c r="BJ373" s="200">
        <f t="shared" si="83"/>
        <v>0</v>
      </c>
      <c r="BK373" s="210">
        <f t="shared" si="84"/>
        <v>0</v>
      </c>
      <c r="BL373" s="200"/>
      <c r="BM373" s="199">
        <f>IF(D373=C$171,'Other inputs'!$C$13/1000000,SUM(AW373:BA373))</f>
        <v>0</v>
      </c>
      <c r="BN373" s="200">
        <f>IF(B373=$B$171,$AT$171*('Other inputs'!$C$7/'Other inputs'!$C$6),SUM(BB373:BF373))</f>
        <v>2.6151731262213396</v>
      </c>
      <c r="BO373" s="188">
        <f t="shared" si="85"/>
        <v>2.6151731262213396</v>
      </c>
    </row>
    <row r="374" spans="2:67">
      <c r="B374" s="121" t="str">
        <f>'KI 2019-20'!B375</f>
        <v>E1821</v>
      </c>
      <c r="C374" s="160" t="str">
        <f t="shared" si="72"/>
        <v>E1821</v>
      </c>
      <c r="D374" s="160" t="str">
        <f t="shared" si="73"/>
        <v>E1821</v>
      </c>
      <c r="E374" t="str">
        <f>INDEX('KI 2019-20'!D$9:D$383,MATCH($B374,'KI 2019-20'!$B$9:$B$383,0))</f>
        <v>SCNFIR</v>
      </c>
      <c r="F374" t="str">
        <f>INDEX('KI 2019-20'!E$9:E$383,MATCH($B374,'KI 2019-20'!$B$9:$B$383,0))</f>
        <v>P1901</v>
      </c>
      <c r="G374" s="119">
        <v>0</v>
      </c>
      <c r="H374" s="120" t="str">
        <f>INDEX('KI 2019-20'!F$9:F$383,MATCH($B374,'KI 2019-20'!$B$9:$B$383,0))</f>
        <v>Worcestershire</v>
      </c>
      <c r="I374" s="154">
        <f>_xlfn.IFNA(IF($B374=$B$382,0,INDEX('I.Supplementary 2019-20'!N$8:N$191,MATCH($B374,'I.Supplementary 2019-20'!$B$8:$B$191,0))),INDEX('KI 2019-20'!N$9:N$383,MATCH($B374,'KI 2019-20'!$B$9:$B$383,0)))</f>
        <v>0</v>
      </c>
      <c r="J374" s="153">
        <f>_xlfn.IFNA(IF($B374=$B$382,0,INDEX('I.Supplementary 2019-20'!O$8:O$191,MATCH($B374,'I.Supplementary 2019-20'!$B$8:$B$191,0))),INDEX('KI 2019-20'!O$9:O$383,MATCH($B374,'KI 2019-20'!$B$9:$B$383,0)))</f>
        <v>0</v>
      </c>
      <c r="K374" s="153">
        <f>_xlfn.IFNA(IF($B374=$B$382,0,INDEX('I.Supplementary 2019-20'!P$8:P$191,MATCH($B374,'I.Supplementary 2019-20'!$B$8:$B$191,0))),INDEX('KI 2019-20'!P$9:P$383,MATCH($B374,'KI 2019-20'!$B$9:$B$383,0)))</f>
        <v>0</v>
      </c>
      <c r="L374" s="153">
        <f>_xlfn.IFNA(IF($B374=$B$382,0,INDEX('I.Supplementary 2019-20'!Q$8:Q$191,MATCH($B374,'I.Supplementary 2019-20'!$B$8:$B$191,0))),INDEX('KI 2019-20'!Q$9:Q$383,MATCH($B374,'KI 2019-20'!$B$9:$B$383,0)))</f>
        <v>0</v>
      </c>
      <c r="M374" s="155">
        <f>_xlfn.IFNA(IF($B374=$B$382,0,INDEX('I.Supplementary 2019-20'!R$8:R$191,MATCH($B374,'I.Supplementary 2019-20'!$B$8:$B$191,0))),INDEX('KI 2019-20'!R$9:R$383,MATCH($B374,'KI 2019-20'!$B$9:$B$383,0)))</f>
        <v>0</v>
      </c>
      <c r="N374" s="153">
        <f>_xlfn.IFNA(IF($B374=$B$382,0,INDEX('I.Supplementary 2019-20'!S$8:S$191,MATCH($B374,'I.Supplementary 2019-20'!$B$8:$B$191,0))),INDEX('KI 2019-20'!S$9:S$383,MATCH($B374,'KI 2019-20'!$B$9:$B$383,0)))</f>
        <v>62.470646614407656</v>
      </c>
      <c r="O374" s="153">
        <f>_xlfn.IFNA(IF($B374=$B$382,0,INDEX('I.Supplementary 2019-20'!T$8:T$191,MATCH($B374,'I.Supplementary 2019-20'!$B$8:$B$191,0))),INDEX('KI 2019-20'!T$9:T$383,MATCH($B374,'KI 2019-20'!$B$9:$B$383,0)))</f>
        <v>0</v>
      </c>
      <c r="P374" s="153">
        <f>_xlfn.IFNA(IF($B374=$B$382,0,INDEX('I.Supplementary 2019-20'!U$8:U$191,MATCH($B374,'I.Supplementary 2019-20'!$B$8:$B$191,0))),INDEX('KI 2019-20'!U$9:U$383,MATCH($B374,'KI 2019-20'!$B$9:$B$383,0)))</f>
        <v>0</v>
      </c>
      <c r="Q374" s="153">
        <f>_xlfn.IFNA(IF($B374=$B$382,0,INDEX('I.Supplementary 2019-20'!V$8:V$191,MATCH($B374,'I.Supplementary 2019-20'!$B$8:$B$191,0))),INDEX('KI 2019-20'!V$9:V$383,MATCH($B374,'KI 2019-20'!$B$9:$B$383,0)))</f>
        <v>0</v>
      </c>
      <c r="R374" s="155">
        <f>_xlfn.IFNA(IF($B374=$B$382,0,INDEX('I.Supplementary 2019-20'!W$8:W$191,MATCH($B374,'I.Supplementary 2019-20'!$B$8:$B$191,0))),INDEX('KI 2019-20'!W$9:W$383,MATCH($B374,'KI 2019-20'!$B$9:$B$383,0)))</f>
        <v>0</v>
      </c>
      <c r="S374" s="153">
        <f>_xlfn.IFNA(IF($B374=$B$382,0,INDEX('I.Supplementary 2019-20'!X$8:X$191,MATCH($B374,'I.Supplementary 2019-20'!$B$8:$B$191,0))),INDEX('KI 2019-20'!X$9:X$383,MATCH($B374,'KI 2019-20'!$B$9:$B$383,0)))</f>
        <v>62.470646614407656</v>
      </c>
      <c r="T374" s="153">
        <f>_xlfn.IFNA(IF($B374=$B$382,0,INDEX('I.Supplementary 2019-20'!Y$8:Y$191,MATCH($B374,'I.Supplementary 2019-20'!$B$8:$B$191,0))),INDEX('KI 2019-20'!Y$9:Y$383,MATCH($B374,'KI 2019-20'!$B$9:$B$383,0)))</f>
        <v>0</v>
      </c>
      <c r="U374" s="153">
        <f>_xlfn.IFNA(IF($B374=$B$382,0,INDEX('I.Supplementary 2019-20'!Z$8:Z$191,MATCH($B374,'I.Supplementary 2019-20'!$B$8:$B$191,0))),INDEX('KI 2019-20'!Z$9:Z$383,MATCH($B374,'KI 2019-20'!$B$9:$B$383,0)))</f>
        <v>0</v>
      </c>
      <c r="V374" s="153">
        <f>_xlfn.IFNA(IF($B374=$B$382,0,INDEX('I.Supplementary 2019-20'!AA$8:AA$191,MATCH($B374,'I.Supplementary 2019-20'!$B$8:$B$191,0))),INDEX('KI 2019-20'!AA$9:AA$383,MATCH($B374,'KI 2019-20'!$B$9:$B$383,0)))</f>
        <v>0</v>
      </c>
      <c r="W374" s="155">
        <f>_xlfn.IFNA(IF($B374=$B$382,0,INDEX('I.Supplementary 2019-20'!AB$8:AB$191,MATCH($B374,'I.Supplementary 2019-20'!$B$8:$B$191,0))),INDEX('KI 2019-20'!AB$9:AB$383,MATCH($B374,'KI 2019-20'!$B$9:$B$383,0)))</f>
        <v>0</v>
      </c>
      <c r="Y374" s="154">
        <f>_xlfn.IFNA(IF($B374=$B$382,0,INDEX('I.Supplementary 2019-20'!$I$8:$I$191,MATCH($B374,'I.Supplementary 2019-20'!$B$8:$B$191,0))),INDEX('KI 2019-20'!$I$9:$I$383,MATCH($B374,'KI 2019-20'!$B$9:$B$383,0)))</f>
        <v>0</v>
      </c>
      <c r="Z374" s="153">
        <f>_xlfn.IFNA(IF($B374=$B$382,0,INDEX('I.Supplementary 2019-20'!$J$8:$J$191,MATCH($B374,'I.Supplementary 2019-20'!$B$8:$B$191,0))),INDEX('KI 2019-20'!$J$9:$J$383,MATCH($B374,'KI 2019-20'!$B$9:$B$383,0)))</f>
        <v>62.470646614407656</v>
      </c>
      <c r="AA374" s="155">
        <f>_xlfn.IFNA(IF($B374=$B$382,0,INDEX('I.Supplementary 2019-20'!$H$8:$H$191,MATCH($B374,'I.Supplementary 2019-20'!$B$8:$B$191,0))),INDEX('KI 2019-20'!$H$9:$H$383,MATCH($B374,'KI 2019-20'!$B$9:$B$383,0)))</f>
        <v>62.470646614407656</v>
      </c>
      <c r="AC374" s="156">
        <f>I374*('Other inputs'!$C$6/'Other inputs'!$C$5)</f>
        <v>0</v>
      </c>
      <c r="AD374" s="149">
        <f>IF(B374=$B$35,J374*('Other inputs'!$C$6/'Other inputs'!$C$5)-('Other inputs'!$C$18/1000000),J374*('Other inputs'!$C$6/'Other inputs'!$C$5))</f>
        <v>0</v>
      </c>
      <c r="AE374" s="149">
        <f>K374*('Other inputs'!$C$6/'Other inputs'!$C$5)</f>
        <v>0</v>
      </c>
      <c r="AF374" s="149">
        <f>L374*('Other inputs'!$C$6/'Other inputs'!$C$5)</f>
        <v>0</v>
      </c>
      <c r="AG374" s="188">
        <f>M374*('Other inputs'!$C$6/'Other inputs'!$C$5)</f>
        <v>0</v>
      </c>
      <c r="AH374" s="149">
        <f>N374*('Other inputs'!$C$6/'Other inputs'!$C$5)</f>
        <v>63.488498290406156</v>
      </c>
      <c r="AI374" s="149">
        <f>O374*('Other inputs'!$C$6/'Other inputs'!$C$5)</f>
        <v>0</v>
      </c>
      <c r="AJ374" s="149">
        <f>P374*('Other inputs'!$C$6/'Other inputs'!$C$5)</f>
        <v>0</v>
      </c>
      <c r="AK374" s="149">
        <f>Q374*('Other inputs'!$C$6/'Other inputs'!$C$5)</f>
        <v>0</v>
      </c>
      <c r="AL374" s="188">
        <f>R374*('Other inputs'!$C$6/'Other inputs'!$C$5)</f>
        <v>0</v>
      </c>
      <c r="AM374" s="156">
        <f t="shared" si="74"/>
        <v>63.488498290406156</v>
      </c>
      <c r="AN374" s="149">
        <f t="shared" si="75"/>
        <v>0</v>
      </c>
      <c r="AO374" s="149">
        <f t="shared" si="76"/>
        <v>0</v>
      </c>
      <c r="AP374" s="149">
        <f t="shared" si="77"/>
        <v>0</v>
      </c>
      <c r="AQ374" s="188">
        <f t="shared" si="78"/>
        <v>0</v>
      </c>
      <c r="AR374" s="149"/>
      <c r="AS374" s="156">
        <f>IF(D374=$C$171,'Other inputs'!$C$12/1000000,SUM(AC374:AG374))</f>
        <v>0</v>
      </c>
      <c r="AT374" s="200">
        <f>IF(D374=$C$171,$Z$171*('Other inputs'!$C$6/'Other inputs'!$C$5),SUM(AH374:AL374))</f>
        <v>63.488498290406156</v>
      </c>
      <c r="AU374" s="210">
        <f t="shared" si="79"/>
        <v>63.488498290406156</v>
      </c>
      <c r="AV374" s="214"/>
      <c r="AW374" s="199">
        <f>IF($G374=1,0,AC374*('Other inputs'!$F$6/'Other inputs'!$F$5))</f>
        <v>0</v>
      </c>
      <c r="AX374" s="200">
        <f>IF($G374=1,0,AD374*('Other inputs'!$F$6/'Other inputs'!$F$5))</f>
        <v>0</v>
      </c>
      <c r="AY374" s="200">
        <f>IF($G374=1,0,AE374*('Other inputs'!$F$6/'Other inputs'!$F$5))</f>
        <v>0</v>
      </c>
      <c r="AZ374" s="200">
        <f>IF($G374=1,0,AF374*('Other inputs'!$F$6/'Other inputs'!$F$5))</f>
        <v>0</v>
      </c>
      <c r="BA374" s="200">
        <f>IF($G374=1,0,AG374*('Other inputs'!$F$6/'Other inputs'!$F$5))</f>
        <v>0</v>
      </c>
      <c r="BB374" s="199">
        <f>IF($G374=1,0,AH374*('Other inputs'!$C$7/'Other inputs'!$C$6))</f>
        <v>63.488498290406156</v>
      </c>
      <c r="BC374" s="200">
        <f>IF($G374=1,0,AI374*('Other inputs'!$C$7/'Other inputs'!$C$6))</f>
        <v>0</v>
      </c>
      <c r="BD374" s="200">
        <f>IF($G374=1,0,AJ374*('Other inputs'!$C$7/'Other inputs'!$C$6))</f>
        <v>0</v>
      </c>
      <c r="BE374" s="200">
        <f>IF($G374=1,0,AK374*('Other inputs'!$C$7/'Other inputs'!$C$6))</f>
        <v>0</v>
      </c>
      <c r="BF374" s="200">
        <f>IF($G374=1,0,AL374*('Other inputs'!$C$7/'Other inputs'!$C$6))</f>
        <v>0</v>
      </c>
      <c r="BG374" s="199">
        <f t="shared" si="80"/>
        <v>63.488498290406156</v>
      </c>
      <c r="BH374" s="200">
        <f t="shared" si="81"/>
        <v>0</v>
      </c>
      <c r="BI374" s="200">
        <f t="shared" si="82"/>
        <v>0</v>
      </c>
      <c r="BJ374" s="200">
        <f t="shared" si="83"/>
        <v>0</v>
      </c>
      <c r="BK374" s="210">
        <f t="shared" si="84"/>
        <v>0</v>
      </c>
      <c r="BL374" s="200"/>
      <c r="BM374" s="199">
        <f>IF(D374=C$171,'Other inputs'!$C$13/1000000,SUM(AW374:BA374))</f>
        <v>0</v>
      </c>
      <c r="BN374" s="200">
        <f>IF(B374=$B$171,$AT$171*('Other inputs'!$C$7/'Other inputs'!$C$6),SUM(BB374:BF374))</f>
        <v>63.488498290406156</v>
      </c>
      <c r="BO374" s="188">
        <f t="shared" si="85"/>
        <v>63.488498290406156</v>
      </c>
    </row>
    <row r="375" spans="2:67">
      <c r="B375" s="121" t="str">
        <f>'KI 2019-20'!B376</f>
        <v>E3837</v>
      </c>
      <c r="C375" s="160" t="str">
        <f t="shared" si="72"/>
        <v>E3837</v>
      </c>
      <c r="D375" s="160" t="str">
        <f t="shared" si="73"/>
        <v>E3837</v>
      </c>
      <c r="E375" t="str">
        <f>INDEX('KI 2019-20'!D$9:D$383,MATCH($B375,'KI 2019-20'!$B$9:$B$383,0))</f>
        <v>SD</v>
      </c>
      <c r="F375" t="str">
        <f>INDEX('KI 2019-20'!E$9:E$383,MATCH($B375,'KI 2019-20'!$B$9:$B$383,0))</f>
        <v>P1908</v>
      </c>
      <c r="G375" s="119">
        <v>0</v>
      </c>
      <c r="H375" s="120" t="str">
        <f>INDEX('KI 2019-20'!F$9:F$383,MATCH($B375,'KI 2019-20'!$B$9:$B$383,0))</f>
        <v>Worthing</v>
      </c>
      <c r="I375" s="154">
        <f>_xlfn.IFNA(IF($B375=$B$382,0,INDEX('I.Supplementary 2019-20'!N$8:N$191,MATCH($B375,'I.Supplementary 2019-20'!$B$8:$B$191,0))),INDEX('KI 2019-20'!N$9:N$383,MATCH($B375,'KI 2019-20'!$B$9:$B$383,0)))</f>
        <v>0</v>
      </c>
      <c r="J375" s="153">
        <f>_xlfn.IFNA(IF($B375=$B$382,0,INDEX('I.Supplementary 2019-20'!O$8:O$191,MATCH($B375,'I.Supplementary 2019-20'!$B$8:$B$191,0))),INDEX('KI 2019-20'!O$9:O$383,MATCH($B375,'KI 2019-20'!$B$9:$B$383,0)))</f>
        <v>0</v>
      </c>
      <c r="K375" s="153">
        <f>_xlfn.IFNA(IF($B375=$B$382,0,INDEX('I.Supplementary 2019-20'!P$8:P$191,MATCH($B375,'I.Supplementary 2019-20'!$B$8:$B$191,0))),INDEX('KI 2019-20'!P$9:P$383,MATCH($B375,'KI 2019-20'!$B$9:$B$383,0)))</f>
        <v>0</v>
      </c>
      <c r="L375" s="153">
        <f>_xlfn.IFNA(IF($B375=$B$382,0,INDEX('I.Supplementary 2019-20'!Q$8:Q$191,MATCH($B375,'I.Supplementary 2019-20'!$B$8:$B$191,0))),INDEX('KI 2019-20'!Q$9:Q$383,MATCH($B375,'KI 2019-20'!$B$9:$B$383,0)))</f>
        <v>0</v>
      </c>
      <c r="M375" s="155">
        <f>_xlfn.IFNA(IF($B375=$B$382,0,INDEX('I.Supplementary 2019-20'!R$8:R$191,MATCH($B375,'I.Supplementary 2019-20'!$B$8:$B$191,0))),INDEX('KI 2019-20'!R$9:R$383,MATCH($B375,'KI 2019-20'!$B$9:$B$383,0)))</f>
        <v>0</v>
      </c>
      <c r="N375" s="153">
        <f>_xlfn.IFNA(IF($B375=$B$382,0,INDEX('I.Supplementary 2019-20'!S$8:S$191,MATCH($B375,'I.Supplementary 2019-20'!$B$8:$B$191,0))),INDEX('KI 2019-20'!S$9:S$383,MATCH($B375,'KI 2019-20'!$B$9:$B$383,0)))</f>
        <v>0</v>
      </c>
      <c r="O375" s="153">
        <f>_xlfn.IFNA(IF($B375=$B$382,0,INDEX('I.Supplementary 2019-20'!T$8:T$191,MATCH($B375,'I.Supplementary 2019-20'!$B$8:$B$191,0))),INDEX('KI 2019-20'!T$9:T$383,MATCH($B375,'KI 2019-20'!$B$9:$B$383,0)))</f>
        <v>2.6493854449223164</v>
      </c>
      <c r="P375" s="153">
        <f>_xlfn.IFNA(IF($B375=$B$382,0,INDEX('I.Supplementary 2019-20'!U$8:U$191,MATCH($B375,'I.Supplementary 2019-20'!$B$8:$B$191,0))),INDEX('KI 2019-20'!U$9:U$383,MATCH($B375,'KI 2019-20'!$B$9:$B$383,0)))</f>
        <v>0</v>
      </c>
      <c r="Q375" s="153">
        <f>_xlfn.IFNA(IF($B375=$B$382,0,INDEX('I.Supplementary 2019-20'!V$8:V$191,MATCH($B375,'I.Supplementary 2019-20'!$B$8:$B$191,0))),INDEX('KI 2019-20'!V$9:V$383,MATCH($B375,'KI 2019-20'!$B$9:$B$383,0)))</f>
        <v>0</v>
      </c>
      <c r="R375" s="155">
        <f>_xlfn.IFNA(IF($B375=$B$382,0,INDEX('I.Supplementary 2019-20'!W$8:W$191,MATCH($B375,'I.Supplementary 2019-20'!$B$8:$B$191,0))),INDEX('KI 2019-20'!W$9:W$383,MATCH($B375,'KI 2019-20'!$B$9:$B$383,0)))</f>
        <v>0</v>
      </c>
      <c r="S375" s="153">
        <f>_xlfn.IFNA(IF($B375=$B$382,0,INDEX('I.Supplementary 2019-20'!X$8:X$191,MATCH($B375,'I.Supplementary 2019-20'!$B$8:$B$191,0))),INDEX('KI 2019-20'!X$9:X$383,MATCH($B375,'KI 2019-20'!$B$9:$B$383,0)))</f>
        <v>0</v>
      </c>
      <c r="T375" s="153">
        <f>_xlfn.IFNA(IF($B375=$B$382,0,INDEX('I.Supplementary 2019-20'!Y$8:Y$191,MATCH($B375,'I.Supplementary 2019-20'!$B$8:$B$191,0))),INDEX('KI 2019-20'!Y$9:Y$383,MATCH($B375,'KI 2019-20'!$B$9:$B$383,0)))</f>
        <v>2.6493854449223164</v>
      </c>
      <c r="U375" s="153">
        <f>_xlfn.IFNA(IF($B375=$B$382,0,INDEX('I.Supplementary 2019-20'!Z$8:Z$191,MATCH($B375,'I.Supplementary 2019-20'!$B$8:$B$191,0))),INDEX('KI 2019-20'!Z$9:Z$383,MATCH($B375,'KI 2019-20'!$B$9:$B$383,0)))</f>
        <v>0</v>
      </c>
      <c r="V375" s="153">
        <f>_xlfn.IFNA(IF($B375=$B$382,0,INDEX('I.Supplementary 2019-20'!AA$8:AA$191,MATCH($B375,'I.Supplementary 2019-20'!$B$8:$B$191,0))),INDEX('KI 2019-20'!AA$9:AA$383,MATCH($B375,'KI 2019-20'!$B$9:$B$383,0)))</f>
        <v>0</v>
      </c>
      <c r="W375" s="155">
        <f>_xlfn.IFNA(IF($B375=$B$382,0,INDEX('I.Supplementary 2019-20'!AB$8:AB$191,MATCH($B375,'I.Supplementary 2019-20'!$B$8:$B$191,0))),INDEX('KI 2019-20'!AB$9:AB$383,MATCH($B375,'KI 2019-20'!$B$9:$B$383,0)))</f>
        <v>0</v>
      </c>
      <c r="Y375" s="154">
        <f>_xlfn.IFNA(IF($B375=$B$382,0,INDEX('I.Supplementary 2019-20'!$I$8:$I$191,MATCH($B375,'I.Supplementary 2019-20'!$B$8:$B$191,0))),INDEX('KI 2019-20'!$I$9:$I$383,MATCH($B375,'KI 2019-20'!$B$9:$B$383,0)))</f>
        <v>0</v>
      </c>
      <c r="Z375" s="153">
        <f>_xlfn.IFNA(IF($B375=$B$382,0,INDEX('I.Supplementary 2019-20'!$J$8:$J$191,MATCH($B375,'I.Supplementary 2019-20'!$B$8:$B$191,0))),INDEX('KI 2019-20'!$J$9:$J$383,MATCH($B375,'KI 2019-20'!$B$9:$B$383,0)))</f>
        <v>2.6493854449223164</v>
      </c>
      <c r="AA375" s="155">
        <f>_xlfn.IFNA(IF($B375=$B$382,0,INDEX('I.Supplementary 2019-20'!$H$8:$H$191,MATCH($B375,'I.Supplementary 2019-20'!$B$8:$B$191,0))),INDEX('KI 2019-20'!$H$9:$H$383,MATCH($B375,'KI 2019-20'!$B$9:$B$383,0)))</f>
        <v>2.6493854449223164</v>
      </c>
      <c r="AC375" s="156">
        <f>I375*('Other inputs'!$C$6/'Other inputs'!$C$5)</f>
        <v>0</v>
      </c>
      <c r="AD375" s="149">
        <f>IF(B375=$B$35,J375*('Other inputs'!$C$6/'Other inputs'!$C$5)-('Other inputs'!$C$18/1000000),J375*('Other inputs'!$C$6/'Other inputs'!$C$5))</f>
        <v>0</v>
      </c>
      <c r="AE375" s="149">
        <f>K375*('Other inputs'!$C$6/'Other inputs'!$C$5)</f>
        <v>0</v>
      </c>
      <c r="AF375" s="149">
        <f>L375*('Other inputs'!$C$6/'Other inputs'!$C$5)</f>
        <v>0</v>
      </c>
      <c r="AG375" s="188">
        <f>M375*('Other inputs'!$C$6/'Other inputs'!$C$5)</f>
        <v>0</v>
      </c>
      <c r="AH375" s="149">
        <f>N375*('Other inputs'!$C$6/'Other inputs'!$C$5)</f>
        <v>0</v>
      </c>
      <c r="AI375" s="149">
        <f>O375*('Other inputs'!$C$6/'Other inputs'!$C$5)</f>
        <v>2.6925526212143298</v>
      </c>
      <c r="AJ375" s="149">
        <f>P375*('Other inputs'!$C$6/'Other inputs'!$C$5)</f>
        <v>0</v>
      </c>
      <c r="AK375" s="149">
        <f>Q375*('Other inputs'!$C$6/'Other inputs'!$C$5)</f>
        <v>0</v>
      </c>
      <c r="AL375" s="188">
        <f>R375*('Other inputs'!$C$6/'Other inputs'!$C$5)</f>
        <v>0</v>
      </c>
      <c r="AM375" s="156">
        <f t="shared" si="74"/>
        <v>0</v>
      </c>
      <c r="AN375" s="149">
        <f t="shared" si="75"/>
        <v>2.6925526212143298</v>
      </c>
      <c r="AO375" s="149">
        <f t="shared" si="76"/>
        <v>0</v>
      </c>
      <c r="AP375" s="149">
        <f t="shared" si="77"/>
        <v>0</v>
      </c>
      <c r="AQ375" s="188">
        <f t="shared" si="78"/>
        <v>0</v>
      </c>
      <c r="AR375" s="149"/>
      <c r="AS375" s="156">
        <f>IF(D375=$C$171,'Other inputs'!$C$12/1000000,SUM(AC375:AG375))</f>
        <v>0</v>
      </c>
      <c r="AT375" s="200">
        <f>IF(D375=$C$171,$Z$171*('Other inputs'!$C$6/'Other inputs'!$C$5),SUM(AH375:AL375))</f>
        <v>2.6925526212143298</v>
      </c>
      <c r="AU375" s="210">
        <f t="shared" si="79"/>
        <v>2.6925526212143298</v>
      </c>
      <c r="AV375" s="214"/>
      <c r="AW375" s="199">
        <f>IF($G375=1,0,AC375*('Other inputs'!$F$6/'Other inputs'!$F$5))</f>
        <v>0</v>
      </c>
      <c r="AX375" s="200">
        <f>IF($G375=1,0,AD375*('Other inputs'!$F$6/'Other inputs'!$F$5))</f>
        <v>0</v>
      </c>
      <c r="AY375" s="200">
        <f>IF($G375=1,0,AE375*('Other inputs'!$F$6/'Other inputs'!$F$5))</f>
        <v>0</v>
      </c>
      <c r="AZ375" s="200">
        <f>IF($G375=1,0,AF375*('Other inputs'!$F$6/'Other inputs'!$F$5))</f>
        <v>0</v>
      </c>
      <c r="BA375" s="200">
        <f>IF($G375=1,0,AG375*('Other inputs'!$F$6/'Other inputs'!$F$5))</f>
        <v>0</v>
      </c>
      <c r="BB375" s="199">
        <f>IF($G375=1,0,AH375*('Other inputs'!$C$7/'Other inputs'!$C$6))</f>
        <v>0</v>
      </c>
      <c r="BC375" s="200">
        <f>IF($G375=1,0,AI375*('Other inputs'!$C$7/'Other inputs'!$C$6))</f>
        <v>2.6925526212143298</v>
      </c>
      <c r="BD375" s="200">
        <f>IF($G375=1,0,AJ375*('Other inputs'!$C$7/'Other inputs'!$C$6))</f>
        <v>0</v>
      </c>
      <c r="BE375" s="200">
        <f>IF($G375=1,0,AK375*('Other inputs'!$C$7/'Other inputs'!$C$6))</f>
        <v>0</v>
      </c>
      <c r="BF375" s="200">
        <f>IF($G375=1,0,AL375*('Other inputs'!$C$7/'Other inputs'!$C$6))</f>
        <v>0</v>
      </c>
      <c r="BG375" s="199">
        <f t="shared" si="80"/>
        <v>0</v>
      </c>
      <c r="BH375" s="200">
        <f t="shared" si="81"/>
        <v>2.6925526212143298</v>
      </c>
      <c r="BI375" s="200">
        <f t="shared" si="82"/>
        <v>0</v>
      </c>
      <c r="BJ375" s="200">
        <f t="shared" si="83"/>
        <v>0</v>
      </c>
      <c r="BK375" s="210">
        <f t="shared" si="84"/>
        <v>0</v>
      </c>
      <c r="BL375" s="200"/>
      <c r="BM375" s="199">
        <f>IF(D375=C$171,'Other inputs'!$C$13/1000000,SUM(AW375:BA375))</f>
        <v>0</v>
      </c>
      <c r="BN375" s="200">
        <f>IF(B375=$B$171,$AT$171*('Other inputs'!$C$7/'Other inputs'!$C$6),SUM(BB375:BF375))</f>
        <v>2.6925526212143298</v>
      </c>
      <c r="BO375" s="188">
        <f t="shared" si="85"/>
        <v>2.6925526212143298</v>
      </c>
    </row>
    <row r="376" spans="2:67">
      <c r="B376" s="121" t="str">
        <f>'KI 2019-20'!B377</f>
        <v>E1838</v>
      </c>
      <c r="C376" s="160" t="str">
        <f t="shared" si="72"/>
        <v>E1838</v>
      </c>
      <c r="D376" s="160" t="str">
        <f t="shared" si="73"/>
        <v>E1838</v>
      </c>
      <c r="E376" t="str">
        <f>INDEX('KI 2019-20'!D$9:D$383,MATCH($B376,'KI 2019-20'!$B$9:$B$383,0))</f>
        <v>SD</v>
      </c>
      <c r="F376" t="str">
        <f>INDEX('KI 2019-20'!E$9:E$383,MATCH($B376,'KI 2019-20'!$B$9:$B$383,0))</f>
        <v>P1901</v>
      </c>
      <c r="G376" s="119">
        <v>0</v>
      </c>
      <c r="H376" s="120" t="str">
        <f>INDEX('KI 2019-20'!F$9:F$383,MATCH($B376,'KI 2019-20'!$B$9:$B$383,0))</f>
        <v>Wychavon</v>
      </c>
      <c r="I376" s="154">
        <f>_xlfn.IFNA(IF($B376=$B$382,0,INDEX('I.Supplementary 2019-20'!N$8:N$191,MATCH($B376,'I.Supplementary 2019-20'!$B$8:$B$191,0))),INDEX('KI 2019-20'!N$9:N$383,MATCH($B376,'KI 2019-20'!$B$9:$B$383,0)))</f>
        <v>0</v>
      </c>
      <c r="J376" s="153">
        <f>_xlfn.IFNA(IF($B376=$B$382,0,INDEX('I.Supplementary 2019-20'!O$8:O$191,MATCH($B376,'I.Supplementary 2019-20'!$B$8:$B$191,0))),INDEX('KI 2019-20'!O$9:O$383,MATCH($B376,'KI 2019-20'!$B$9:$B$383,0)))</f>
        <v>0</v>
      </c>
      <c r="K376" s="153">
        <f>_xlfn.IFNA(IF($B376=$B$382,0,INDEX('I.Supplementary 2019-20'!P$8:P$191,MATCH($B376,'I.Supplementary 2019-20'!$B$8:$B$191,0))),INDEX('KI 2019-20'!P$9:P$383,MATCH($B376,'KI 2019-20'!$B$9:$B$383,0)))</f>
        <v>0</v>
      </c>
      <c r="L376" s="153">
        <f>_xlfn.IFNA(IF($B376=$B$382,0,INDEX('I.Supplementary 2019-20'!Q$8:Q$191,MATCH($B376,'I.Supplementary 2019-20'!$B$8:$B$191,0))),INDEX('KI 2019-20'!Q$9:Q$383,MATCH($B376,'KI 2019-20'!$B$9:$B$383,0)))</f>
        <v>0</v>
      </c>
      <c r="M376" s="155">
        <f>_xlfn.IFNA(IF($B376=$B$382,0,INDEX('I.Supplementary 2019-20'!R$8:R$191,MATCH($B376,'I.Supplementary 2019-20'!$B$8:$B$191,0))),INDEX('KI 2019-20'!R$9:R$383,MATCH($B376,'KI 2019-20'!$B$9:$B$383,0)))</f>
        <v>0</v>
      </c>
      <c r="N376" s="153">
        <f>_xlfn.IFNA(IF($B376=$B$382,0,INDEX('I.Supplementary 2019-20'!S$8:S$191,MATCH($B376,'I.Supplementary 2019-20'!$B$8:$B$191,0))),INDEX('KI 2019-20'!S$9:S$383,MATCH($B376,'KI 2019-20'!$B$9:$B$383,0)))</f>
        <v>0</v>
      </c>
      <c r="O376" s="153">
        <f>_xlfn.IFNA(IF($B376=$B$382,0,INDEX('I.Supplementary 2019-20'!T$8:T$191,MATCH($B376,'I.Supplementary 2019-20'!$B$8:$B$191,0))),INDEX('KI 2019-20'!T$9:T$383,MATCH($B376,'KI 2019-20'!$B$9:$B$383,0)))</f>
        <v>2.6097329358710173</v>
      </c>
      <c r="P376" s="153">
        <f>_xlfn.IFNA(IF($B376=$B$382,0,INDEX('I.Supplementary 2019-20'!U$8:U$191,MATCH($B376,'I.Supplementary 2019-20'!$B$8:$B$191,0))),INDEX('KI 2019-20'!U$9:U$383,MATCH($B376,'KI 2019-20'!$B$9:$B$383,0)))</f>
        <v>0</v>
      </c>
      <c r="Q376" s="153">
        <f>_xlfn.IFNA(IF($B376=$B$382,0,INDEX('I.Supplementary 2019-20'!V$8:V$191,MATCH($B376,'I.Supplementary 2019-20'!$B$8:$B$191,0))),INDEX('KI 2019-20'!V$9:V$383,MATCH($B376,'KI 2019-20'!$B$9:$B$383,0)))</f>
        <v>0</v>
      </c>
      <c r="R376" s="155">
        <f>_xlfn.IFNA(IF($B376=$B$382,0,INDEX('I.Supplementary 2019-20'!W$8:W$191,MATCH($B376,'I.Supplementary 2019-20'!$B$8:$B$191,0))),INDEX('KI 2019-20'!W$9:W$383,MATCH($B376,'KI 2019-20'!$B$9:$B$383,0)))</f>
        <v>0</v>
      </c>
      <c r="S376" s="153">
        <f>_xlfn.IFNA(IF($B376=$B$382,0,INDEX('I.Supplementary 2019-20'!X$8:X$191,MATCH($B376,'I.Supplementary 2019-20'!$B$8:$B$191,0))),INDEX('KI 2019-20'!X$9:X$383,MATCH($B376,'KI 2019-20'!$B$9:$B$383,0)))</f>
        <v>0</v>
      </c>
      <c r="T376" s="153">
        <f>_xlfn.IFNA(IF($B376=$B$382,0,INDEX('I.Supplementary 2019-20'!Y$8:Y$191,MATCH($B376,'I.Supplementary 2019-20'!$B$8:$B$191,0))),INDEX('KI 2019-20'!Y$9:Y$383,MATCH($B376,'KI 2019-20'!$B$9:$B$383,0)))</f>
        <v>2.6097329358710173</v>
      </c>
      <c r="U376" s="153">
        <f>_xlfn.IFNA(IF($B376=$B$382,0,INDEX('I.Supplementary 2019-20'!Z$8:Z$191,MATCH($B376,'I.Supplementary 2019-20'!$B$8:$B$191,0))),INDEX('KI 2019-20'!Z$9:Z$383,MATCH($B376,'KI 2019-20'!$B$9:$B$383,0)))</f>
        <v>0</v>
      </c>
      <c r="V376" s="153">
        <f>_xlfn.IFNA(IF($B376=$B$382,0,INDEX('I.Supplementary 2019-20'!AA$8:AA$191,MATCH($B376,'I.Supplementary 2019-20'!$B$8:$B$191,0))),INDEX('KI 2019-20'!AA$9:AA$383,MATCH($B376,'KI 2019-20'!$B$9:$B$383,0)))</f>
        <v>0</v>
      </c>
      <c r="W376" s="155">
        <f>_xlfn.IFNA(IF($B376=$B$382,0,INDEX('I.Supplementary 2019-20'!AB$8:AB$191,MATCH($B376,'I.Supplementary 2019-20'!$B$8:$B$191,0))),INDEX('KI 2019-20'!AB$9:AB$383,MATCH($B376,'KI 2019-20'!$B$9:$B$383,0)))</f>
        <v>0</v>
      </c>
      <c r="Y376" s="154">
        <f>_xlfn.IFNA(IF($B376=$B$382,0,INDEX('I.Supplementary 2019-20'!$I$8:$I$191,MATCH($B376,'I.Supplementary 2019-20'!$B$8:$B$191,0))),INDEX('KI 2019-20'!$I$9:$I$383,MATCH($B376,'KI 2019-20'!$B$9:$B$383,0)))</f>
        <v>0</v>
      </c>
      <c r="Z376" s="153">
        <f>_xlfn.IFNA(IF($B376=$B$382,0,INDEX('I.Supplementary 2019-20'!$J$8:$J$191,MATCH($B376,'I.Supplementary 2019-20'!$B$8:$B$191,0))),INDEX('KI 2019-20'!$J$9:$J$383,MATCH($B376,'KI 2019-20'!$B$9:$B$383,0)))</f>
        <v>2.6097329358710173</v>
      </c>
      <c r="AA376" s="155">
        <f>_xlfn.IFNA(IF($B376=$B$382,0,INDEX('I.Supplementary 2019-20'!$H$8:$H$191,MATCH($B376,'I.Supplementary 2019-20'!$B$8:$B$191,0))),INDEX('KI 2019-20'!$H$9:$H$383,MATCH($B376,'KI 2019-20'!$B$9:$B$383,0)))</f>
        <v>2.6097329358710173</v>
      </c>
      <c r="AC376" s="156">
        <f>I376*('Other inputs'!$C$6/'Other inputs'!$C$5)</f>
        <v>0</v>
      </c>
      <c r="AD376" s="149">
        <f>IF(B376=$B$35,J376*('Other inputs'!$C$6/'Other inputs'!$C$5)-('Other inputs'!$C$18/1000000),J376*('Other inputs'!$C$6/'Other inputs'!$C$5))</f>
        <v>0</v>
      </c>
      <c r="AE376" s="149">
        <f>K376*('Other inputs'!$C$6/'Other inputs'!$C$5)</f>
        <v>0</v>
      </c>
      <c r="AF376" s="149">
        <f>L376*('Other inputs'!$C$6/'Other inputs'!$C$5)</f>
        <v>0</v>
      </c>
      <c r="AG376" s="188">
        <f>M376*('Other inputs'!$C$6/'Other inputs'!$C$5)</f>
        <v>0</v>
      </c>
      <c r="AH376" s="149">
        <f>N376*('Other inputs'!$C$6/'Other inputs'!$C$5)</f>
        <v>0</v>
      </c>
      <c r="AI376" s="149">
        <f>O376*('Other inputs'!$C$6/'Other inputs'!$C$5)</f>
        <v>2.6522540427691195</v>
      </c>
      <c r="AJ376" s="149">
        <f>P376*('Other inputs'!$C$6/'Other inputs'!$C$5)</f>
        <v>0</v>
      </c>
      <c r="AK376" s="149">
        <f>Q376*('Other inputs'!$C$6/'Other inputs'!$C$5)</f>
        <v>0</v>
      </c>
      <c r="AL376" s="188">
        <f>R376*('Other inputs'!$C$6/'Other inputs'!$C$5)</f>
        <v>0</v>
      </c>
      <c r="AM376" s="156">
        <f t="shared" si="74"/>
        <v>0</v>
      </c>
      <c r="AN376" s="149">
        <f t="shared" si="75"/>
        <v>2.6522540427691195</v>
      </c>
      <c r="AO376" s="149">
        <f t="shared" si="76"/>
        <v>0</v>
      </c>
      <c r="AP376" s="149">
        <f t="shared" si="77"/>
        <v>0</v>
      </c>
      <c r="AQ376" s="188">
        <f t="shared" si="78"/>
        <v>0</v>
      </c>
      <c r="AR376" s="149"/>
      <c r="AS376" s="156">
        <f>IF(D376=$C$171,'Other inputs'!$C$12/1000000,SUM(AC376:AG376))</f>
        <v>0</v>
      </c>
      <c r="AT376" s="200">
        <f>IF(D376=$C$171,$Z$171*('Other inputs'!$C$6/'Other inputs'!$C$5),SUM(AH376:AL376))</f>
        <v>2.6522540427691195</v>
      </c>
      <c r="AU376" s="210">
        <f t="shared" si="79"/>
        <v>2.6522540427691195</v>
      </c>
      <c r="AV376" s="214"/>
      <c r="AW376" s="199">
        <f>IF($G376=1,0,AC376*('Other inputs'!$F$6/'Other inputs'!$F$5))</f>
        <v>0</v>
      </c>
      <c r="AX376" s="200">
        <f>IF($G376=1,0,AD376*('Other inputs'!$F$6/'Other inputs'!$F$5))</f>
        <v>0</v>
      </c>
      <c r="AY376" s="200">
        <f>IF($G376=1,0,AE376*('Other inputs'!$F$6/'Other inputs'!$F$5))</f>
        <v>0</v>
      </c>
      <c r="AZ376" s="200">
        <f>IF($G376=1,0,AF376*('Other inputs'!$F$6/'Other inputs'!$F$5))</f>
        <v>0</v>
      </c>
      <c r="BA376" s="200">
        <f>IF($G376=1,0,AG376*('Other inputs'!$F$6/'Other inputs'!$F$5))</f>
        <v>0</v>
      </c>
      <c r="BB376" s="199">
        <f>IF($G376=1,0,AH376*('Other inputs'!$C$7/'Other inputs'!$C$6))</f>
        <v>0</v>
      </c>
      <c r="BC376" s="200">
        <f>IF($G376=1,0,AI376*('Other inputs'!$C$7/'Other inputs'!$C$6))</f>
        <v>2.6522540427691195</v>
      </c>
      <c r="BD376" s="200">
        <f>IF($G376=1,0,AJ376*('Other inputs'!$C$7/'Other inputs'!$C$6))</f>
        <v>0</v>
      </c>
      <c r="BE376" s="200">
        <f>IF($G376=1,0,AK376*('Other inputs'!$C$7/'Other inputs'!$C$6))</f>
        <v>0</v>
      </c>
      <c r="BF376" s="200">
        <f>IF($G376=1,0,AL376*('Other inputs'!$C$7/'Other inputs'!$C$6))</f>
        <v>0</v>
      </c>
      <c r="BG376" s="199">
        <f t="shared" si="80"/>
        <v>0</v>
      </c>
      <c r="BH376" s="200">
        <f t="shared" si="81"/>
        <v>2.6522540427691195</v>
      </c>
      <c r="BI376" s="200">
        <f t="shared" si="82"/>
        <v>0</v>
      </c>
      <c r="BJ376" s="200">
        <f t="shared" si="83"/>
        <v>0</v>
      </c>
      <c r="BK376" s="210">
        <f t="shared" si="84"/>
        <v>0</v>
      </c>
      <c r="BL376" s="200"/>
      <c r="BM376" s="199">
        <f>IF(D376=C$171,'Other inputs'!$C$13/1000000,SUM(AW376:BA376))</f>
        <v>0</v>
      </c>
      <c r="BN376" s="200">
        <f>IF(B376=$B$171,$AT$171*('Other inputs'!$C$7/'Other inputs'!$C$6),SUM(BB376:BF376))</f>
        <v>2.6522540427691195</v>
      </c>
      <c r="BO376" s="188">
        <f t="shared" si="85"/>
        <v>2.6522540427691195</v>
      </c>
    </row>
    <row r="377" spans="2:67">
      <c r="B377" s="121" t="str">
        <f>'KI 2019-20'!B378</f>
        <v>E0435</v>
      </c>
      <c r="C377" s="160" t="str">
        <f t="shared" si="72"/>
        <v>E0435</v>
      </c>
      <c r="D377" s="160" t="str">
        <f t="shared" si="73"/>
        <v>E0435</v>
      </c>
      <c r="E377" t="str">
        <f>INDEX('KI 2019-20'!D$9:D$383,MATCH($B377,'KI 2019-20'!$B$9:$B$383,0))</f>
        <v>SD</v>
      </c>
      <c r="F377" t="str">
        <f>INDEX('KI 2019-20'!E$9:E$383,MATCH($B377,'KI 2019-20'!$B$9:$B$383,0))</f>
        <v>P1904</v>
      </c>
      <c r="G377" s="119">
        <v>1</v>
      </c>
      <c r="H377" s="120" t="str">
        <f>INDEX('KI 2019-20'!F$9:F$383,MATCH($B377,'KI 2019-20'!$B$9:$B$383,0))</f>
        <v>Wycombe</v>
      </c>
      <c r="I377" s="154">
        <f>_xlfn.IFNA(IF($B377=$B$382,0,INDEX('I.Supplementary 2019-20'!N$8:N$191,MATCH($B377,'I.Supplementary 2019-20'!$B$8:$B$191,0))),INDEX('KI 2019-20'!N$9:N$383,MATCH($B377,'KI 2019-20'!$B$9:$B$383,0)))</f>
        <v>0</v>
      </c>
      <c r="J377" s="153">
        <f>_xlfn.IFNA(IF($B377=$B$382,0,INDEX('I.Supplementary 2019-20'!O$8:O$191,MATCH($B377,'I.Supplementary 2019-20'!$B$8:$B$191,0))),INDEX('KI 2019-20'!O$9:O$383,MATCH($B377,'KI 2019-20'!$B$9:$B$383,0)))</f>
        <v>0</v>
      </c>
      <c r="K377" s="153">
        <f>_xlfn.IFNA(IF($B377=$B$382,0,INDEX('I.Supplementary 2019-20'!P$8:P$191,MATCH($B377,'I.Supplementary 2019-20'!$B$8:$B$191,0))),INDEX('KI 2019-20'!P$9:P$383,MATCH($B377,'KI 2019-20'!$B$9:$B$383,0)))</f>
        <v>0</v>
      </c>
      <c r="L377" s="153">
        <f>_xlfn.IFNA(IF($B377=$B$382,0,INDEX('I.Supplementary 2019-20'!Q$8:Q$191,MATCH($B377,'I.Supplementary 2019-20'!$B$8:$B$191,0))),INDEX('KI 2019-20'!Q$9:Q$383,MATCH($B377,'KI 2019-20'!$B$9:$B$383,0)))</f>
        <v>0</v>
      </c>
      <c r="M377" s="155">
        <f>_xlfn.IFNA(IF($B377=$B$382,0,INDEX('I.Supplementary 2019-20'!R$8:R$191,MATCH($B377,'I.Supplementary 2019-20'!$B$8:$B$191,0))),INDEX('KI 2019-20'!R$9:R$383,MATCH($B377,'KI 2019-20'!$B$9:$B$383,0)))</f>
        <v>0</v>
      </c>
      <c r="N377" s="153">
        <f>_xlfn.IFNA(IF($B377=$B$382,0,INDEX('I.Supplementary 2019-20'!S$8:S$191,MATCH($B377,'I.Supplementary 2019-20'!$B$8:$B$191,0))),INDEX('KI 2019-20'!S$9:S$383,MATCH($B377,'KI 2019-20'!$B$9:$B$383,0)))</f>
        <v>0</v>
      </c>
      <c r="O377" s="153">
        <f>_xlfn.IFNA(IF($B377=$B$382,0,INDEX('I.Supplementary 2019-20'!T$8:T$191,MATCH($B377,'I.Supplementary 2019-20'!$B$8:$B$191,0))),INDEX('KI 2019-20'!T$9:T$383,MATCH($B377,'KI 2019-20'!$B$9:$B$383,0)))</f>
        <v>3.2925739288187454</v>
      </c>
      <c r="P377" s="153">
        <f>_xlfn.IFNA(IF($B377=$B$382,0,INDEX('I.Supplementary 2019-20'!U$8:U$191,MATCH($B377,'I.Supplementary 2019-20'!$B$8:$B$191,0))),INDEX('KI 2019-20'!U$9:U$383,MATCH($B377,'KI 2019-20'!$B$9:$B$383,0)))</f>
        <v>0</v>
      </c>
      <c r="Q377" s="153">
        <f>_xlfn.IFNA(IF($B377=$B$382,0,INDEX('I.Supplementary 2019-20'!V$8:V$191,MATCH($B377,'I.Supplementary 2019-20'!$B$8:$B$191,0))),INDEX('KI 2019-20'!V$9:V$383,MATCH($B377,'KI 2019-20'!$B$9:$B$383,0)))</f>
        <v>0</v>
      </c>
      <c r="R377" s="155">
        <f>_xlfn.IFNA(IF($B377=$B$382,0,INDEX('I.Supplementary 2019-20'!W$8:W$191,MATCH($B377,'I.Supplementary 2019-20'!$B$8:$B$191,0))),INDEX('KI 2019-20'!W$9:W$383,MATCH($B377,'KI 2019-20'!$B$9:$B$383,0)))</f>
        <v>0</v>
      </c>
      <c r="S377" s="153">
        <f>_xlfn.IFNA(IF($B377=$B$382,0,INDEX('I.Supplementary 2019-20'!X$8:X$191,MATCH($B377,'I.Supplementary 2019-20'!$B$8:$B$191,0))),INDEX('KI 2019-20'!X$9:X$383,MATCH($B377,'KI 2019-20'!$B$9:$B$383,0)))</f>
        <v>0</v>
      </c>
      <c r="T377" s="153">
        <f>_xlfn.IFNA(IF($B377=$B$382,0,INDEX('I.Supplementary 2019-20'!Y$8:Y$191,MATCH($B377,'I.Supplementary 2019-20'!$B$8:$B$191,0))),INDEX('KI 2019-20'!Y$9:Y$383,MATCH($B377,'KI 2019-20'!$B$9:$B$383,0)))</f>
        <v>3.2925739288187454</v>
      </c>
      <c r="U377" s="153">
        <f>_xlfn.IFNA(IF($B377=$B$382,0,INDEX('I.Supplementary 2019-20'!Z$8:Z$191,MATCH($B377,'I.Supplementary 2019-20'!$B$8:$B$191,0))),INDEX('KI 2019-20'!Z$9:Z$383,MATCH($B377,'KI 2019-20'!$B$9:$B$383,0)))</f>
        <v>0</v>
      </c>
      <c r="V377" s="153">
        <f>_xlfn.IFNA(IF($B377=$B$382,0,INDEX('I.Supplementary 2019-20'!AA$8:AA$191,MATCH($B377,'I.Supplementary 2019-20'!$B$8:$B$191,0))),INDEX('KI 2019-20'!AA$9:AA$383,MATCH($B377,'KI 2019-20'!$B$9:$B$383,0)))</f>
        <v>0</v>
      </c>
      <c r="W377" s="155">
        <f>_xlfn.IFNA(IF($B377=$B$382,0,INDEX('I.Supplementary 2019-20'!AB$8:AB$191,MATCH($B377,'I.Supplementary 2019-20'!$B$8:$B$191,0))),INDEX('KI 2019-20'!AB$9:AB$383,MATCH($B377,'KI 2019-20'!$B$9:$B$383,0)))</f>
        <v>0</v>
      </c>
      <c r="Y377" s="154">
        <f>_xlfn.IFNA(IF($B377=$B$382,0,INDEX('I.Supplementary 2019-20'!$I$8:$I$191,MATCH($B377,'I.Supplementary 2019-20'!$B$8:$B$191,0))),INDEX('KI 2019-20'!$I$9:$I$383,MATCH($B377,'KI 2019-20'!$B$9:$B$383,0)))</f>
        <v>0</v>
      </c>
      <c r="Z377" s="153">
        <f>_xlfn.IFNA(IF($B377=$B$382,0,INDEX('I.Supplementary 2019-20'!$J$8:$J$191,MATCH($B377,'I.Supplementary 2019-20'!$B$8:$B$191,0))),INDEX('KI 2019-20'!$J$9:$J$383,MATCH($B377,'KI 2019-20'!$B$9:$B$383,0)))</f>
        <v>3.2925739288187454</v>
      </c>
      <c r="AA377" s="155">
        <f>_xlfn.IFNA(IF($B377=$B$382,0,INDEX('I.Supplementary 2019-20'!$H$8:$H$191,MATCH($B377,'I.Supplementary 2019-20'!$B$8:$B$191,0))),INDEX('KI 2019-20'!$H$9:$H$383,MATCH($B377,'KI 2019-20'!$B$9:$B$383,0)))</f>
        <v>3.2925739288187454</v>
      </c>
      <c r="AC377" s="156">
        <f>I377*('Other inputs'!$C$6/'Other inputs'!$C$5)</f>
        <v>0</v>
      </c>
      <c r="AD377" s="149">
        <f>IF(B377=$B$35,J377*('Other inputs'!$C$6/'Other inputs'!$C$5)-('Other inputs'!$C$18/1000000),J377*('Other inputs'!$C$6/'Other inputs'!$C$5))</f>
        <v>0</v>
      </c>
      <c r="AE377" s="149">
        <f>K377*('Other inputs'!$C$6/'Other inputs'!$C$5)</f>
        <v>0</v>
      </c>
      <c r="AF377" s="149">
        <f>L377*('Other inputs'!$C$6/'Other inputs'!$C$5)</f>
        <v>0</v>
      </c>
      <c r="AG377" s="188">
        <f>M377*('Other inputs'!$C$6/'Other inputs'!$C$5)</f>
        <v>0</v>
      </c>
      <c r="AH377" s="149">
        <f>N377*('Other inputs'!$C$6/'Other inputs'!$C$5)</f>
        <v>0</v>
      </c>
      <c r="AI377" s="149">
        <f>O377*('Other inputs'!$C$6/'Other inputs'!$C$5)</f>
        <v>3.3462207545428799</v>
      </c>
      <c r="AJ377" s="149">
        <f>P377*('Other inputs'!$C$6/'Other inputs'!$C$5)</f>
        <v>0</v>
      </c>
      <c r="AK377" s="149">
        <f>Q377*('Other inputs'!$C$6/'Other inputs'!$C$5)</f>
        <v>0</v>
      </c>
      <c r="AL377" s="188">
        <f>R377*('Other inputs'!$C$6/'Other inputs'!$C$5)</f>
        <v>0</v>
      </c>
      <c r="AM377" s="156">
        <f t="shared" si="74"/>
        <v>0</v>
      </c>
      <c r="AN377" s="149">
        <f t="shared" si="75"/>
        <v>3.3462207545428799</v>
      </c>
      <c r="AO377" s="149">
        <f t="shared" si="76"/>
        <v>0</v>
      </c>
      <c r="AP377" s="149">
        <f t="shared" si="77"/>
        <v>0</v>
      </c>
      <c r="AQ377" s="188">
        <f t="shared" si="78"/>
        <v>0</v>
      </c>
      <c r="AR377" s="193"/>
      <c r="AS377" s="156">
        <f>IF(D377=$C$171,'Other inputs'!$C$12/1000000,SUM(AC377:AG377))</f>
        <v>0</v>
      </c>
      <c r="AT377" s="200">
        <f>IF(D377=$C$171,$Z$171*('Other inputs'!$C$6/'Other inputs'!$C$5),SUM(AH377:AL377))</f>
        <v>3.3462207545428799</v>
      </c>
      <c r="AU377" s="210">
        <f t="shared" si="79"/>
        <v>3.3462207545428799</v>
      </c>
      <c r="AV377" s="214"/>
      <c r="AW377" s="199">
        <f>IF($G377=1,0,AC377*('Other inputs'!$F$6/'Other inputs'!$F$5))</f>
        <v>0</v>
      </c>
      <c r="AX377" s="200">
        <f>IF($G377=1,0,AD377*('Other inputs'!$F$6/'Other inputs'!$F$5))</f>
        <v>0</v>
      </c>
      <c r="AY377" s="200">
        <f>IF($G377=1,0,AE377*('Other inputs'!$F$6/'Other inputs'!$F$5))</f>
        <v>0</v>
      </c>
      <c r="AZ377" s="200">
        <f>IF($G377=1,0,AF377*('Other inputs'!$F$6/'Other inputs'!$F$5))</f>
        <v>0</v>
      </c>
      <c r="BA377" s="200">
        <f>IF($G377=1,0,AG377*('Other inputs'!$F$6/'Other inputs'!$F$5))</f>
        <v>0</v>
      </c>
      <c r="BB377" s="199">
        <f>IF($G377=1,0,AH377*('Other inputs'!$C$7/'Other inputs'!$C$6))</f>
        <v>0</v>
      </c>
      <c r="BC377" s="200">
        <f>IF($G377=1,0,AI377*('Other inputs'!$C$7/'Other inputs'!$C$6))</f>
        <v>0</v>
      </c>
      <c r="BD377" s="200">
        <f>IF($G377=1,0,AJ377*('Other inputs'!$C$7/'Other inputs'!$C$6))</f>
        <v>0</v>
      </c>
      <c r="BE377" s="200">
        <f>IF($G377=1,0,AK377*('Other inputs'!$C$7/'Other inputs'!$C$6))</f>
        <v>0</v>
      </c>
      <c r="BF377" s="200">
        <f>IF($G377=1,0,AL377*('Other inputs'!$C$7/'Other inputs'!$C$6))</f>
        <v>0</v>
      </c>
      <c r="BG377" s="199">
        <f t="shared" si="80"/>
        <v>0</v>
      </c>
      <c r="BH377" s="200">
        <f t="shared" si="81"/>
        <v>0</v>
      </c>
      <c r="BI377" s="200">
        <f t="shared" si="82"/>
        <v>0</v>
      </c>
      <c r="BJ377" s="200">
        <f t="shared" si="83"/>
        <v>0</v>
      </c>
      <c r="BK377" s="210">
        <f t="shared" si="84"/>
        <v>0</v>
      </c>
      <c r="BL377" s="200"/>
      <c r="BM377" s="199">
        <f>IF(D377=C$171,'Other inputs'!$C$13/1000000,SUM(AW377:BA377))</f>
        <v>0</v>
      </c>
      <c r="BN377" s="200">
        <f>IF(B377=$B$171,$AT$171*('Other inputs'!$C$7/'Other inputs'!$C$6),SUM(BB377:BF377))</f>
        <v>0</v>
      </c>
      <c r="BO377" s="188">
        <f t="shared" si="85"/>
        <v>0</v>
      </c>
    </row>
    <row r="378" spans="2:67">
      <c r="B378" s="121" t="str">
        <f>'KI 2019-20'!B379</f>
        <v>E2344</v>
      </c>
      <c r="C378" s="160" t="str">
        <f t="shared" si="72"/>
        <v>E2344</v>
      </c>
      <c r="D378" s="160" t="str">
        <f t="shared" si="73"/>
        <v>E2344</v>
      </c>
      <c r="E378" t="str">
        <f>INDEX('KI 2019-20'!D$9:D$383,MATCH($B378,'KI 2019-20'!$B$9:$B$383,0))</f>
        <v>SD</v>
      </c>
      <c r="F378" t="str">
        <f>INDEX('KI 2019-20'!E$9:E$383,MATCH($B378,'KI 2019-20'!$B$9:$B$383,0))</f>
        <v>P1909</v>
      </c>
      <c r="G378" s="119">
        <v>0</v>
      </c>
      <c r="H378" s="120" t="str">
        <f>INDEX('KI 2019-20'!F$9:F$383,MATCH($B378,'KI 2019-20'!$B$9:$B$383,0))</f>
        <v>Wyre</v>
      </c>
      <c r="I378" s="154">
        <f>_xlfn.IFNA(IF($B378=$B$382,0,INDEX('I.Supplementary 2019-20'!N$8:N$191,MATCH($B378,'I.Supplementary 2019-20'!$B$8:$B$191,0))),INDEX('KI 2019-20'!N$9:N$383,MATCH($B378,'KI 2019-20'!$B$9:$B$383,0)))</f>
        <v>0</v>
      </c>
      <c r="J378" s="153">
        <f>_xlfn.IFNA(IF($B378=$B$382,0,INDEX('I.Supplementary 2019-20'!O$8:O$191,MATCH($B378,'I.Supplementary 2019-20'!$B$8:$B$191,0))),INDEX('KI 2019-20'!O$9:O$383,MATCH($B378,'KI 2019-20'!$B$9:$B$383,0)))</f>
        <v>0</v>
      </c>
      <c r="K378" s="153">
        <f>_xlfn.IFNA(IF($B378=$B$382,0,INDEX('I.Supplementary 2019-20'!P$8:P$191,MATCH($B378,'I.Supplementary 2019-20'!$B$8:$B$191,0))),INDEX('KI 2019-20'!P$9:P$383,MATCH($B378,'KI 2019-20'!$B$9:$B$383,0)))</f>
        <v>0</v>
      </c>
      <c r="L378" s="153">
        <f>_xlfn.IFNA(IF($B378=$B$382,0,INDEX('I.Supplementary 2019-20'!Q$8:Q$191,MATCH($B378,'I.Supplementary 2019-20'!$B$8:$B$191,0))),INDEX('KI 2019-20'!Q$9:Q$383,MATCH($B378,'KI 2019-20'!$B$9:$B$383,0)))</f>
        <v>0</v>
      </c>
      <c r="M378" s="155">
        <f>_xlfn.IFNA(IF($B378=$B$382,0,INDEX('I.Supplementary 2019-20'!R$8:R$191,MATCH($B378,'I.Supplementary 2019-20'!$B$8:$B$191,0))),INDEX('KI 2019-20'!R$9:R$383,MATCH($B378,'KI 2019-20'!$B$9:$B$383,0)))</f>
        <v>0</v>
      </c>
      <c r="N378" s="153">
        <f>_xlfn.IFNA(IF($B378=$B$382,0,INDEX('I.Supplementary 2019-20'!S$8:S$191,MATCH($B378,'I.Supplementary 2019-20'!$B$8:$B$191,0))),INDEX('KI 2019-20'!S$9:S$383,MATCH($B378,'KI 2019-20'!$B$9:$B$383,0)))</f>
        <v>0</v>
      </c>
      <c r="O378" s="153">
        <f>_xlfn.IFNA(IF($B378=$B$382,0,INDEX('I.Supplementary 2019-20'!T$8:T$191,MATCH($B378,'I.Supplementary 2019-20'!$B$8:$B$191,0))),INDEX('KI 2019-20'!T$9:T$383,MATCH($B378,'KI 2019-20'!$B$9:$B$383,0)))</f>
        <v>3.3546063235610677</v>
      </c>
      <c r="P378" s="153">
        <f>_xlfn.IFNA(IF($B378=$B$382,0,INDEX('I.Supplementary 2019-20'!U$8:U$191,MATCH($B378,'I.Supplementary 2019-20'!$B$8:$B$191,0))),INDEX('KI 2019-20'!U$9:U$383,MATCH($B378,'KI 2019-20'!$B$9:$B$383,0)))</f>
        <v>0</v>
      </c>
      <c r="Q378" s="153">
        <f>_xlfn.IFNA(IF($B378=$B$382,0,INDEX('I.Supplementary 2019-20'!V$8:V$191,MATCH($B378,'I.Supplementary 2019-20'!$B$8:$B$191,0))),INDEX('KI 2019-20'!V$9:V$383,MATCH($B378,'KI 2019-20'!$B$9:$B$383,0)))</f>
        <v>0</v>
      </c>
      <c r="R378" s="155">
        <f>_xlfn.IFNA(IF($B378=$B$382,0,INDEX('I.Supplementary 2019-20'!W$8:W$191,MATCH($B378,'I.Supplementary 2019-20'!$B$8:$B$191,0))),INDEX('KI 2019-20'!W$9:W$383,MATCH($B378,'KI 2019-20'!$B$9:$B$383,0)))</f>
        <v>0</v>
      </c>
      <c r="S378" s="153">
        <f>_xlfn.IFNA(IF($B378=$B$382,0,INDEX('I.Supplementary 2019-20'!X$8:X$191,MATCH($B378,'I.Supplementary 2019-20'!$B$8:$B$191,0))),INDEX('KI 2019-20'!X$9:X$383,MATCH($B378,'KI 2019-20'!$B$9:$B$383,0)))</f>
        <v>0</v>
      </c>
      <c r="T378" s="153">
        <f>_xlfn.IFNA(IF($B378=$B$382,0,INDEX('I.Supplementary 2019-20'!Y$8:Y$191,MATCH($B378,'I.Supplementary 2019-20'!$B$8:$B$191,0))),INDEX('KI 2019-20'!Y$9:Y$383,MATCH($B378,'KI 2019-20'!$B$9:$B$383,0)))</f>
        <v>3.3546063235610677</v>
      </c>
      <c r="U378" s="153">
        <f>_xlfn.IFNA(IF($B378=$B$382,0,INDEX('I.Supplementary 2019-20'!Z$8:Z$191,MATCH($B378,'I.Supplementary 2019-20'!$B$8:$B$191,0))),INDEX('KI 2019-20'!Z$9:Z$383,MATCH($B378,'KI 2019-20'!$B$9:$B$383,0)))</f>
        <v>0</v>
      </c>
      <c r="V378" s="153">
        <f>_xlfn.IFNA(IF($B378=$B$382,0,INDEX('I.Supplementary 2019-20'!AA$8:AA$191,MATCH($B378,'I.Supplementary 2019-20'!$B$8:$B$191,0))),INDEX('KI 2019-20'!AA$9:AA$383,MATCH($B378,'KI 2019-20'!$B$9:$B$383,0)))</f>
        <v>0</v>
      </c>
      <c r="W378" s="155">
        <f>_xlfn.IFNA(IF($B378=$B$382,0,INDEX('I.Supplementary 2019-20'!AB$8:AB$191,MATCH($B378,'I.Supplementary 2019-20'!$B$8:$B$191,0))),INDEX('KI 2019-20'!AB$9:AB$383,MATCH($B378,'KI 2019-20'!$B$9:$B$383,0)))</f>
        <v>0</v>
      </c>
      <c r="Y378" s="154">
        <f>_xlfn.IFNA(IF($B378=$B$382,0,INDEX('I.Supplementary 2019-20'!$I$8:$I$191,MATCH($B378,'I.Supplementary 2019-20'!$B$8:$B$191,0))),INDEX('KI 2019-20'!$I$9:$I$383,MATCH($B378,'KI 2019-20'!$B$9:$B$383,0)))</f>
        <v>0</v>
      </c>
      <c r="Z378" s="153">
        <f>_xlfn.IFNA(IF($B378=$B$382,0,INDEX('I.Supplementary 2019-20'!$J$8:$J$191,MATCH($B378,'I.Supplementary 2019-20'!$B$8:$B$191,0))),INDEX('KI 2019-20'!$J$9:$J$383,MATCH($B378,'KI 2019-20'!$B$9:$B$383,0)))</f>
        <v>3.3546063235610677</v>
      </c>
      <c r="AA378" s="155">
        <f>_xlfn.IFNA(IF($B378=$B$382,0,INDEX('I.Supplementary 2019-20'!$H$8:$H$191,MATCH($B378,'I.Supplementary 2019-20'!$B$8:$B$191,0))),INDEX('KI 2019-20'!$H$9:$H$383,MATCH($B378,'KI 2019-20'!$B$9:$B$383,0)))</f>
        <v>3.3546063235610677</v>
      </c>
      <c r="AC378" s="156">
        <f>I378*('Other inputs'!$C$6/'Other inputs'!$C$5)</f>
        <v>0</v>
      </c>
      <c r="AD378" s="149">
        <f>IF(B378=$B$35,J378*('Other inputs'!$C$6/'Other inputs'!$C$5)-('Other inputs'!$C$18/1000000),J378*('Other inputs'!$C$6/'Other inputs'!$C$5))</f>
        <v>0</v>
      </c>
      <c r="AE378" s="149">
        <f>K378*('Other inputs'!$C$6/'Other inputs'!$C$5)</f>
        <v>0</v>
      </c>
      <c r="AF378" s="149">
        <f>L378*('Other inputs'!$C$6/'Other inputs'!$C$5)</f>
        <v>0</v>
      </c>
      <c r="AG378" s="188">
        <f>M378*('Other inputs'!$C$6/'Other inputs'!$C$5)</f>
        <v>0</v>
      </c>
      <c r="AH378" s="149">
        <f>N378*('Other inputs'!$C$6/'Other inputs'!$C$5)</f>
        <v>0</v>
      </c>
      <c r="AI378" s="149">
        <f>O378*('Other inputs'!$C$6/'Other inputs'!$C$5)</f>
        <v>3.4092638604011665</v>
      </c>
      <c r="AJ378" s="149">
        <f>P378*('Other inputs'!$C$6/'Other inputs'!$C$5)</f>
        <v>0</v>
      </c>
      <c r="AK378" s="149">
        <f>Q378*('Other inputs'!$C$6/'Other inputs'!$C$5)</f>
        <v>0</v>
      </c>
      <c r="AL378" s="188">
        <f>R378*('Other inputs'!$C$6/'Other inputs'!$C$5)</f>
        <v>0</v>
      </c>
      <c r="AM378" s="156">
        <f t="shared" si="74"/>
        <v>0</v>
      </c>
      <c r="AN378" s="149">
        <f t="shared" si="75"/>
        <v>3.4092638604011665</v>
      </c>
      <c r="AO378" s="149">
        <f t="shared" si="76"/>
        <v>0</v>
      </c>
      <c r="AP378" s="149">
        <f t="shared" si="77"/>
        <v>0</v>
      </c>
      <c r="AQ378" s="188">
        <f t="shared" si="78"/>
        <v>0</v>
      </c>
      <c r="AR378" s="149"/>
      <c r="AS378" s="156">
        <f>IF(D378=$C$171,'Other inputs'!$C$12/1000000,SUM(AC378:AG378))</f>
        <v>0</v>
      </c>
      <c r="AT378" s="200">
        <f>IF(D378=$C$171,$Z$171*('Other inputs'!$C$6/'Other inputs'!$C$5),SUM(AH378:AL378))</f>
        <v>3.4092638604011665</v>
      </c>
      <c r="AU378" s="210">
        <f t="shared" si="79"/>
        <v>3.4092638604011665</v>
      </c>
      <c r="AV378" s="214"/>
      <c r="AW378" s="199">
        <f>IF($G378=1,0,AC378*('Other inputs'!$F$6/'Other inputs'!$F$5))</f>
        <v>0</v>
      </c>
      <c r="AX378" s="200">
        <f>IF($G378=1,0,AD378*('Other inputs'!$F$6/'Other inputs'!$F$5))</f>
        <v>0</v>
      </c>
      <c r="AY378" s="200">
        <f>IF($G378=1,0,AE378*('Other inputs'!$F$6/'Other inputs'!$F$5))</f>
        <v>0</v>
      </c>
      <c r="AZ378" s="200">
        <f>IF($G378=1,0,AF378*('Other inputs'!$F$6/'Other inputs'!$F$5))</f>
        <v>0</v>
      </c>
      <c r="BA378" s="200">
        <f>IF($G378=1,0,AG378*('Other inputs'!$F$6/'Other inputs'!$F$5))</f>
        <v>0</v>
      </c>
      <c r="BB378" s="199">
        <f>IF($G378=1,0,AH378*('Other inputs'!$C$7/'Other inputs'!$C$6))</f>
        <v>0</v>
      </c>
      <c r="BC378" s="200">
        <f>IF($G378=1,0,AI378*('Other inputs'!$C$7/'Other inputs'!$C$6))</f>
        <v>3.4092638604011665</v>
      </c>
      <c r="BD378" s="200">
        <f>IF($G378=1,0,AJ378*('Other inputs'!$C$7/'Other inputs'!$C$6))</f>
        <v>0</v>
      </c>
      <c r="BE378" s="200">
        <f>IF($G378=1,0,AK378*('Other inputs'!$C$7/'Other inputs'!$C$6))</f>
        <v>0</v>
      </c>
      <c r="BF378" s="200">
        <f>IF($G378=1,0,AL378*('Other inputs'!$C$7/'Other inputs'!$C$6))</f>
        <v>0</v>
      </c>
      <c r="BG378" s="199">
        <f t="shared" si="80"/>
        <v>0</v>
      </c>
      <c r="BH378" s="200">
        <f t="shared" si="81"/>
        <v>3.4092638604011665</v>
      </c>
      <c r="BI378" s="200">
        <f t="shared" si="82"/>
        <v>0</v>
      </c>
      <c r="BJ378" s="200">
        <f t="shared" si="83"/>
        <v>0</v>
      </c>
      <c r="BK378" s="210">
        <f t="shared" si="84"/>
        <v>0</v>
      </c>
      <c r="BL378" s="200"/>
      <c r="BM378" s="199">
        <f>IF(D378=C$171,'Other inputs'!$C$13/1000000,SUM(AW378:BA378))</f>
        <v>0</v>
      </c>
      <c r="BN378" s="200">
        <f>IF(B378=$B$171,$AT$171*('Other inputs'!$C$7/'Other inputs'!$C$6),SUM(BB378:BF378))</f>
        <v>3.4092638604011665</v>
      </c>
      <c r="BO378" s="188">
        <f t="shared" si="85"/>
        <v>3.4092638604011665</v>
      </c>
    </row>
    <row r="379" spans="2:67">
      <c r="B379" s="121" t="str">
        <f>'KI 2019-20'!B380</f>
        <v>E1839</v>
      </c>
      <c r="C379" s="160" t="str">
        <f t="shared" si="72"/>
        <v>E1839</v>
      </c>
      <c r="D379" s="160" t="str">
        <f t="shared" si="73"/>
        <v>E1839</v>
      </c>
      <c r="E379" t="str">
        <f>INDEX('KI 2019-20'!D$9:D$383,MATCH($B379,'KI 2019-20'!$B$9:$B$383,0))</f>
        <v>SD</v>
      </c>
      <c r="F379" t="str">
        <f>INDEX('KI 2019-20'!E$9:E$383,MATCH($B379,'KI 2019-20'!$B$9:$B$383,0))</f>
        <v>P1901</v>
      </c>
      <c r="G379" s="119">
        <v>0</v>
      </c>
      <c r="H379" s="120" t="str">
        <f>INDEX('KI 2019-20'!F$9:F$383,MATCH($B379,'KI 2019-20'!$B$9:$B$383,0))</f>
        <v>Wyre Forest</v>
      </c>
      <c r="I379" s="154">
        <f>_xlfn.IFNA(IF($B379=$B$382,0,INDEX('I.Supplementary 2019-20'!N$8:N$191,MATCH($B379,'I.Supplementary 2019-20'!$B$8:$B$191,0))),INDEX('KI 2019-20'!N$9:N$383,MATCH($B379,'KI 2019-20'!$B$9:$B$383,0)))</f>
        <v>0</v>
      </c>
      <c r="J379" s="153">
        <f>_xlfn.IFNA(IF($B379=$B$382,0,INDEX('I.Supplementary 2019-20'!O$8:O$191,MATCH($B379,'I.Supplementary 2019-20'!$B$8:$B$191,0))),INDEX('KI 2019-20'!O$9:O$383,MATCH($B379,'KI 2019-20'!$B$9:$B$383,0)))</f>
        <v>0</v>
      </c>
      <c r="K379" s="153">
        <f>_xlfn.IFNA(IF($B379=$B$382,0,INDEX('I.Supplementary 2019-20'!P$8:P$191,MATCH($B379,'I.Supplementary 2019-20'!$B$8:$B$191,0))),INDEX('KI 2019-20'!P$9:P$383,MATCH($B379,'KI 2019-20'!$B$9:$B$383,0)))</f>
        <v>0</v>
      </c>
      <c r="L379" s="153">
        <f>_xlfn.IFNA(IF($B379=$B$382,0,INDEX('I.Supplementary 2019-20'!Q$8:Q$191,MATCH($B379,'I.Supplementary 2019-20'!$B$8:$B$191,0))),INDEX('KI 2019-20'!Q$9:Q$383,MATCH($B379,'KI 2019-20'!$B$9:$B$383,0)))</f>
        <v>0</v>
      </c>
      <c r="M379" s="155">
        <f>_xlfn.IFNA(IF($B379=$B$382,0,INDEX('I.Supplementary 2019-20'!R$8:R$191,MATCH($B379,'I.Supplementary 2019-20'!$B$8:$B$191,0))),INDEX('KI 2019-20'!R$9:R$383,MATCH($B379,'KI 2019-20'!$B$9:$B$383,0)))</f>
        <v>0</v>
      </c>
      <c r="N379" s="153">
        <f>_xlfn.IFNA(IF($B379=$B$382,0,INDEX('I.Supplementary 2019-20'!S$8:S$191,MATCH($B379,'I.Supplementary 2019-20'!$B$8:$B$191,0))),INDEX('KI 2019-20'!S$9:S$383,MATCH($B379,'KI 2019-20'!$B$9:$B$383,0)))</f>
        <v>0</v>
      </c>
      <c r="O379" s="153">
        <f>_xlfn.IFNA(IF($B379=$B$382,0,INDEX('I.Supplementary 2019-20'!T$8:T$191,MATCH($B379,'I.Supplementary 2019-20'!$B$8:$B$191,0))),INDEX('KI 2019-20'!T$9:T$383,MATCH($B379,'KI 2019-20'!$B$9:$B$383,0)))</f>
        <v>2.7976287533693971</v>
      </c>
      <c r="P379" s="153">
        <f>_xlfn.IFNA(IF($B379=$B$382,0,INDEX('I.Supplementary 2019-20'!U$8:U$191,MATCH($B379,'I.Supplementary 2019-20'!$B$8:$B$191,0))),INDEX('KI 2019-20'!U$9:U$383,MATCH($B379,'KI 2019-20'!$B$9:$B$383,0)))</f>
        <v>0</v>
      </c>
      <c r="Q379" s="153">
        <f>_xlfn.IFNA(IF($B379=$B$382,0,INDEX('I.Supplementary 2019-20'!V$8:V$191,MATCH($B379,'I.Supplementary 2019-20'!$B$8:$B$191,0))),INDEX('KI 2019-20'!V$9:V$383,MATCH($B379,'KI 2019-20'!$B$9:$B$383,0)))</f>
        <v>0</v>
      </c>
      <c r="R379" s="155">
        <f>_xlfn.IFNA(IF($B379=$B$382,0,INDEX('I.Supplementary 2019-20'!W$8:W$191,MATCH($B379,'I.Supplementary 2019-20'!$B$8:$B$191,0))),INDEX('KI 2019-20'!W$9:W$383,MATCH($B379,'KI 2019-20'!$B$9:$B$383,0)))</f>
        <v>0</v>
      </c>
      <c r="S379" s="153">
        <f>_xlfn.IFNA(IF($B379=$B$382,0,INDEX('I.Supplementary 2019-20'!X$8:X$191,MATCH($B379,'I.Supplementary 2019-20'!$B$8:$B$191,0))),INDEX('KI 2019-20'!X$9:X$383,MATCH($B379,'KI 2019-20'!$B$9:$B$383,0)))</f>
        <v>0</v>
      </c>
      <c r="T379" s="153">
        <f>_xlfn.IFNA(IF($B379=$B$382,0,INDEX('I.Supplementary 2019-20'!Y$8:Y$191,MATCH($B379,'I.Supplementary 2019-20'!$B$8:$B$191,0))),INDEX('KI 2019-20'!Y$9:Y$383,MATCH($B379,'KI 2019-20'!$B$9:$B$383,0)))</f>
        <v>2.7976287533693971</v>
      </c>
      <c r="U379" s="153">
        <f>_xlfn.IFNA(IF($B379=$B$382,0,INDEX('I.Supplementary 2019-20'!Z$8:Z$191,MATCH($B379,'I.Supplementary 2019-20'!$B$8:$B$191,0))),INDEX('KI 2019-20'!Z$9:Z$383,MATCH($B379,'KI 2019-20'!$B$9:$B$383,0)))</f>
        <v>0</v>
      </c>
      <c r="V379" s="153">
        <f>_xlfn.IFNA(IF($B379=$B$382,0,INDEX('I.Supplementary 2019-20'!AA$8:AA$191,MATCH($B379,'I.Supplementary 2019-20'!$B$8:$B$191,0))),INDEX('KI 2019-20'!AA$9:AA$383,MATCH($B379,'KI 2019-20'!$B$9:$B$383,0)))</f>
        <v>0</v>
      </c>
      <c r="W379" s="155">
        <f>_xlfn.IFNA(IF($B379=$B$382,0,INDEX('I.Supplementary 2019-20'!AB$8:AB$191,MATCH($B379,'I.Supplementary 2019-20'!$B$8:$B$191,0))),INDEX('KI 2019-20'!AB$9:AB$383,MATCH($B379,'KI 2019-20'!$B$9:$B$383,0)))</f>
        <v>0</v>
      </c>
      <c r="Y379" s="154">
        <f>_xlfn.IFNA(IF($B379=$B$382,0,INDEX('I.Supplementary 2019-20'!$I$8:$I$191,MATCH($B379,'I.Supplementary 2019-20'!$B$8:$B$191,0))),INDEX('KI 2019-20'!$I$9:$I$383,MATCH($B379,'KI 2019-20'!$B$9:$B$383,0)))</f>
        <v>0</v>
      </c>
      <c r="Z379" s="153">
        <f>_xlfn.IFNA(IF($B379=$B$382,0,INDEX('I.Supplementary 2019-20'!$J$8:$J$191,MATCH($B379,'I.Supplementary 2019-20'!$B$8:$B$191,0))),INDEX('KI 2019-20'!$J$9:$J$383,MATCH($B379,'KI 2019-20'!$B$9:$B$383,0)))</f>
        <v>2.7976287533693971</v>
      </c>
      <c r="AA379" s="155">
        <f>_xlfn.IFNA(IF($B379=$B$382,0,INDEX('I.Supplementary 2019-20'!$H$8:$H$191,MATCH($B379,'I.Supplementary 2019-20'!$B$8:$B$191,0))),INDEX('KI 2019-20'!$H$9:$H$383,MATCH($B379,'KI 2019-20'!$B$9:$B$383,0)))</f>
        <v>2.7976287533693971</v>
      </c>
      <c r="AC379" s="156">
        <f>I379*('Other inputs'!$C$6/'Other inputs'!$C$5)</f>
        <v>0</v>
      </c>
      <c r="AD379" s="149">
        <f>IF(B379=$B$35,J379*('Other inputs'!$C$6/'Other inputs'!$C$5)-('Other inputs'!$C$18/1000000),J379*('Other inputs'!$C$6/'Other inputs'!$C$5))</f>
        <v>0</v>
      </c>
      <c r="AE379" s="149">
        <f>K379*('Other inputs'!$C$6/'Other inputs'!$C$5)</f>
        <v>0</v>
      </c>
      <c r="AF379" s="149">
        <f>L379*('Other inputs'!$C$6/'Other inputs'!$C$5)</f>
        <v>0</v>
      </c>
      <c r="AG379" s="188">
        <f>M379*('Other inputs'!$C$6/'Other inputs'!$C$5)</f>
        <v>0</v>
      </c>
      <c r="AH379" s="149">
        <f>N379*('Other inputs'!$C$6/'Other inputs'!$C$5)</f>
        <v>0</v>
      </c>
      <c r="AI379" s="149">
        <f>O379*('Other inputs'!$C$6/'Other inputs'!$C$5)</f>
        <v>2.843211299249143</v>
      </c>
      <c r="AJ379" s="149">
        <f>P379*('Other inputs'!$C$6/'Other inputs'!$C$5)</f>
        <v>0</v>
      </c>
      <c r="AK379" s="149">
        <f>Q379*('Other inputs'!$C$6/'Other inputs'!$C$5)</f>
        <v>0</v>
      </c>
      <c r="AL379" s="188">
        <f>R379*('Other inputs'!$C$6/'Other inputs'!$C$5)</f>
        <v>0</v>
      </c>
      <c r="AM379" s="156">
        <f t="shared" si="74"/>
        <v>0</v>
      </c>
      <c r="AN379" s="149">
        <f t="shared" si="75"/>
        <v>2.843211299249143</v>
      </c>
      <c r="AO379" s="149">
        <f t="shared" si="76"/>
        <v>0</v>
      </c>
      <c r="AP379" s="149">
        <f t="shared" si="77"/>
        <v>0</v>
      </c>
      <c r="AQ379" s="188">
        <f t="shared" si="78"/>
        <v>0</v>
      </c>
      <c r="AR379" s="149"/>
      <c r="AS379" s="156">
        <f>IF(D379=$C$171,'Other inputs'!$C$12/1000000,SUM(AC379:AG379))</f>
        <v>0</v>
      </c>
      <c r="AT379" s="200">
        <f>IF(D379=$C$171,$Z$171*('Other inputs'!$C$6/'Other inputs'!$C$5),SUM(AH379:AL379))</f>
        <v>2.843211299249143</v>
      </c>
      <c r="AU379" s="210">
        <f t="shared" si="79"/>
        <v>2.843211299249143</v>
      </c>
      <c r="AV379" s="214"/>
      <c r="AW379" s="199">
        <f>IF($G379=1,0,AC379*('Other inputs'!$F$6/'Other inputs'!$F$5))</f>
        <v>0</v>
      </c>
      <c r="AX379" s="200">
        <f>IF($G379=1,0,AD379*('Other inputs'!$F$6/'Other inputs'!$F$5))</f>
        <v>0</v>
      </c>
      <c r="AY379" s="200">
        <f>IF($G379=1,0,AE379*('Other inputs'!$F$6/'Other inputs'!$F$5))</f>
        <v>0</v>
      </c>
      <c r="AZ379" s="200">
        <f>IF($G379=1,0,AF379*('Other inputs'!$F$6/'Other inputs'!$F$5))</f>
        <v>0</v>
      </c>
      <c r="BA379" s="200">
        <f>IF($G379=1,0,AG379*('Other inputs'!$F$6/'Other inputs'!$F$5))</f>
        <v>0</v>
      </c>
      <c r="BB379" s="199">
        <f>IF($G379=1,0,AH379*('Other inputs'!$C$7/'Other inputs'!$C$6))</f>
        <v>0</v>
      </c>
      <c r="BC379" s="200">
        <f>IF($G379=1,0,AI379*('Other inputs'!$C$7/'Other inputs'!$C$6))</f>
        <v>2.843211299249143</v>
      </c>
      <c r="BD379" s="200">
        <f>IF($G379=1,0,AJ379*('Other inputs'!$C$7/'Other inputs'!$C$6))</f>
        <v>0</v>
      </c>
      <c r="BE379" s="200">
        <f>IF($G379=1,0,AK379*('Other inputs'!$C$7/'Other inputs'!$C$6))</f>
        <v>0</v>
      </c>
      <c r="BF379" s="200">
        <f>IF($G379=1,0,AL379*('Other inputs'!$C$7/'Other inputs'!$C$6))</f>
        <v>0</v>
      </c>
      <c r="BG379" s="199">
        <f t="shared" si="80"/>
        <v>0</v>
      </c>
      <c r="BH379" s="200">
        <f t="shared" si="81"/>
        <v>2.843211299249143</v>
      </c>
      <c r="BI379" s="200">
        <f t="shared" si="82"/>
        <v>0</v>
      </c>
      <c r="BJ379" s="200">
        <f t="shared" si="83"/>
        <v>0</v>
      </c>
      <c r="BK379" s="210">
        <f t="shared" si="84"/>
        <v>0</v>
      </c>
      <c r="BL379" s="200"/>
      <c r="BM379" s="199">
        <f>IF(D379=C$171,'Other inputs'!$C$13/1000000,SUM(AW379:BA379))</f>
        <v>0</v>
      </c>
      <c r="BN379" s="200">
        <f>IF(B379=$B$171,$AT$171*('Other inputs'!$C$7/'Other inputs'!$C$6),SUM(BB379:BF379))</f>
        <v>2.843211299249143</v>
      </c>
      <c r="BO379" s="188">
        <f t="shared" si="85"/>
        <v>2.843211299249143</v>
      </c>
    </row>
    <row r="380" spans="2:67">
      <c r="B380" s="121" t="str">
        <f>'KI 2019-20'!B381</f>
        <v>E2701</v>
      </c>
      <c r="C380" s="160" t="str">
        <f t="shared" si="72"/>
        <v>E2701</v>
      </c>
      <c r="D380" s="160" t="str">
        <f t="shared" si="73"/>
        <v>E2701</v>
      </c>
      <c r="E380" t="str">
        <f>INDEX('KI 2019-20'!D$9:D$383,MATCH($B380,'KI 2019-20'!$B$9:$B$383,0))</f>
        <v>UNINFIR</v>
      </c>
      <c r="F380" t="str">
        <f>INDEX('KI 2019-20'!E$9:E$383,MATCH($B380,'KI 2019-20'!$B$9:$B$383,0))</f>
        <v>P1912</v>
      </c>
      <c r="G380" s="119">
        <v>0</v>
      </c>
      <c r="H380" s="120" t="str">
        <f>INDEX('KI 2019-20'!F$9:F$383,MATCH($B380,'KI 2019-20'!$B$9:$B$383,0))</f>
        <v>York</v>
      </c>
      <c r="I380" s="154">
        <f>_xlfn.IFNA(IF($B380=$B$382,0,INDEX('I.Supplementary 2019-20'!N$8:N$191,MATCH($B380,'I.Supplementary 2019-20'!$B$8:$B$191,0))),INDEX('KI 2019-20'!N$9:N$383,MATCH($B380,'KI 2019-20'!$B$9:$B$383,0)))</f>
        <v>1.9468899499080776</v>
      </c>
      <c r="J380" s="153">
        <f>_xlfn.IFNA(IF($B380=$B$382,0,INDEX('I.Supplementary 2019-20'!O$8:O$191,MATCH($B380,'I.Supplementary 2019-20'!$B$8:$B$191,0))),INDEX('KI 2019-20'!O$9:O$383,MATCH($B380,'KI 2019-20'!$B$9:$B$383,0)))</f>
        <v>-1.4182218314545341</v>
      </c>
      <c r="K380" s="153">
        <f>_xlfn.IFNA(IF($B380=$B$382,0,INDEX('I.Supplementary 2019-20'!P$8:P$191,MATCH($B380,'I.Supplementary 2019-20'!$B$8:$B$191,0))),INDEX('KI 2019-20'!P$9:P$383,MATCH($B380,'KI 2019-20'!$B$9:$B$383,0)))</f>
        <v>0</v>
      </c>
      <c r="L380" s="153">
        <f>_xlfn.IFNA(IF($B380=$B$382,0,INDEX('I.Supplementary 2019-20'!Q$8:Q$191,MATCH($B380,'I.Supplementary 2019-20'!$B$8:$B$191,0))),INDEX('KI 2019-20'!Q$9:Q$383,MATCH($B380,'KI 2019-20'!$B$9:$B$383,0)))</f>
        <v>0</v>
      </c>
      <c r="M380" s="155">
        <f>_xlfn.IFNA(IF($B380=$B$382,0,INDEX('I.Supplementary 2019-20'!R$8:R$191,MATCH($B380,'I.Supplementary 2019-20'!$B$8:$B$191,0))),INDEX('KI 2019-20'!R$9:R$383,MATCH($B380,'KI 2019-20'!$B$9:$B$383,0)))</f>
        <v>0</v>
      </c>
      <c r="N380" s="153">
        <f>_xlfn.IFNA(IF($B380=$B$382,0,INDEX('I.Supplementary 2019-20'!S$8:S$191,MATCH($B380,'I.Supplementary 2019-20'!$B$8:$B$191,0))),INDEX('KI 2019-20'!S$9:S$383,MATCH($B380,'KI 2019-20'!$B$9:$B$383,0)))</f>
        <v>20.529896554595961</v>
      </c>
      <c r="O380" s="153">
        <f>_xlfn.IFNA(IF($B380=$B$382,0,INDEX('I.Supplementary 2019-20'!T$8:T$191,MATCH($B380,'I.Supplementary 2019-20'!$B$8:$B$191,0))),INDEX('KI 2019-20'!T$9:T$383,MATCH($B380,'KI 2019-20'!$B$9:$B$383,0)))</f>
        <v>5.5993948411835861</v>
      </c>
      <c r="P380" s="153">
        <f>_xlfn.IFNA(IF($B380=$B$382,0,INDEX('I.Supplementary 2019-20'!U$8:U$191,MATCH($B380,'I.Supplementary 2019-20'!$B$8:$B$191,0))),INDEX('KI 2019-20'!U$9:U$383,MATCH($B380,'KI 2019-20'!$B$9:$B$383,0)))</f>
        <v>0</v>
      </c>
      <c r="Q380" s="153">
        <f>_xlfn.IFNA(IF($B380=$B$382,0,INDEX('I.Supplementary 2019-20'!V$8:V$191,MATCH($B380,'I.Supplementary 2019-20'!$B$8:$B$191,0))),INDEX('KI 2019-20'!V$9:V$383,MATCH($B380,'KI 2019-20'!$B$9:$B$383,0)))</f>
        <v>0</v>
      </c>
      <c r="R380" s="155">
        <f>_xlfn.IFNA(IF($B380=$B$382,0,INDEX('I.Supplementary 2019-20'!W$8:W$191,MATCH($B380,'I.Supplementary 2019-20'!$B$8:$B$191,0))),INDEX('KI 2019-20'!W$9:W$383,MATCH($B380,'KI 2019-20'!$B$9:$B$383,0)))</f>
        <v>0</v>
      </c>
      <c r="S380" s="153">
        <f>_xlfn.IFNA(IF($B380=$B$382,0,INDEX('I.Supplementary 2019-20'!X$8:X$191,MATCH($B380,'I.Supplementary 2019-20'!$B$8:$B$191,0))),INDEX('KI 2019-20'!X$9:X$383,MATCH($B380,'KI 2019-20'!$B$9:$B$383,0)))</f>
        <v>22.476786504504041</v>
      </c>
      <c r="T380" s="153">
        <f>_xlfn.IFNA(IF($B380=$B$382,0,INDEX('I.Supplementary 2019-20'!Y$8:Y$191,MATCH($B380,'I.Supplementary 2019-20'!$B$8:$B$191,0))),INDEX('KI 2019-20'!Y$9:Y$383,MATCH($B380,'KI 2019-20'!$B$9:$B$383,0)))</f>
        <v>4.1811730097290516</v>
      </c>
      <c r="U380" s="153">
        <f>_xlfn.IFNA(IF($B380=$B$382,0,INDEX('I.Supplementary 2019-20'!Z$8:Z$191,MATCH($B380,'I.Supplementary 2019-20'!$B$8:$B$191,0))),INDEX('KI 2019-20'!Z$9:Z$383,MATCH($B380,'KI 2019-20'!$B$9:$B$383,0)))</f>
        <v>0</v>
      </c>
      <c r="V380" s="153">
        <f>_xlfn.IFNA(IF($B380=$B$382,0,INDEX('I.Supplementary 2019-20'!AA$8:AA$191,MATCH($B380,'I.Supplementary 2019-20'!$B$8:$B$191,0))),INDEX('KI 2019-20'!AA$9:AA$383,MATCH($B380,'KI 2019-20'!$B$9:$B$383,0)))</f>
        <v>0</v>
      </c>
      <c r="W380" s="155">
        <f>_xlfn.IFNA(IF($B380=$B$382,0,INDEX('I.Supplementary 2019-20'!AB$8:AB$191,MATCH($B380,'I.Supplementary 2019-20'!$B$8:$B$191,0))),INDEX('KI 2019-20'!AB$9:AB$383,MATCH($B380,'KI 2019-20'!$B$9:$B$383,0)))</f>
        <v>0</v>
      </c>
      <c r="Y380" s="154">
        <f>_xlfn.IFNA(IF($B380=$B$382,0,INDEX('I.Supplementary 2019-20'!$I$8:$I$191,MATCH($B380,'I.Supplementary 2019-20'!$B$8:$B$191,0))),INDEX('KI 2019-20'!$I$9:$I$383,MATCH($B380,'KI 2019-20'!$B$9:$B$383,0)))</f>
        <v>0.52866811845354367</v>
      </c>
      <c r="Z380" s="153">
        <f>_xlfn.IFNA(IF($B380=$B$382,0,INDEX('I.Supplementary 2019-20'!$J$8:$J$191,MATCH($B380,'I.Supplementary 2019-20'!$B$8:$B$191,0))),INDEX('KI 2019-20'!$J$9:$J$383,MATCH($B380,'KI 2019-20'!$B$9:$B$383,0)))</f>
        <v>26.12929139577955</v>
      </c>
      <c r="AA380" s="155">
        <f>_xlfn.IFNA(IF($B380=$B$382,0,INDEX('I.Supplementary 2019-20'!$H$8:$H$191,MATCH($B380,'I.Supplementary 2019-20'!$B$8:$B$191,0))),INDEX('KI 2019-20'!$H$9:$H$383,MATCH($B380,'KI 2019-20'!$B$9:$B$383,0)))</f>
        <v>26.657959514233095</v>
      </c>
      <c r="AC380" s="156">
        <f>I380*('Other inputs'!$C$6/'Other inputs'!$C$5)</f>
        <v>1.9786111710878427</v>
      </c>
      <c r="AD380" s="149">
        <f>IF(B380=$B$35,J380*('Other inputs'!$C$6/'Other inputs'!$C$5)-('Other inputs'!$C$18/1000000),J380*('Other inputs'!$C$6/'Other inputs'!$C$5))</f>
        <v>-1.4413293154700866</v>
      </c>
      <c r="AE380" s="149">
        <f>K380*('Other inputs'!$C$6/'Other inputs'!$C$5)</f>
        <v>0</v>
      </c>
      <c r="AF380" s="149">
        <f>L380*('Other inputs'!$C$6/'Other inputs'!$C$5)</f>
        <v>0</v>
      </c>
      <c r="AG380" s="188">
        <f>M380*('Other inputs'!$C$6/'Other inputs'!$C$5)</f>
        <v>0</v>
      </c>
      <c r="AH380" s="149">
        <f>N380*('Other inputs'!$C$6/'Other inputs'!$C$5)</f>
        <v>20.864395887461068</v>
      </c>
      <c r="AI380" s="149">
        <f>O380*('Other inputs'!$C$6/'Other inputs'!$C$5)</f>
        <v>5.6906273436875958</v>
      </c>
      <c r="AJ380" s="149">
        <f>P380*('Other inputs'!$C$6/'Other inputs'!$C$5)</f>
        <v>0</v>
      </c>
      <c r="AK380" s="149">
        <f>Q380*('Other inputs'!$C$6/'Other inputs'!$C$5)</f>
        <v>0</v>
      </c>
      <c r="AL380" s="188">
        <f>R380*('Other inputs'!$C$6/'Other inputs'!$C$5)</f>
        <v>0</v>
      </c>
      <c r="AM380" s="156">
        <f t="shared" si="74"/>
        <v>22.84300705854891</v>
      </c>
      <c r="AN380" s="149">
        <f t="shared" si="75"/>
        <v>4.2492980282175097</v>
      </c>
      <c r="AO380" s="149">
        <f t="shared" si="76"/>
        <v>0</v>
      </c>
      <c r="AP380" s="149">
        <f t="shared" si="77"/>
        <v>0</v>
      </c>
      <c r="AQ380" s="188">
        <f t="shared" si="78"/>
        <v>0</v>
      </c>
      <c r="AR380" s="149"/>
      <c r="AS380" s="156">
        <f>IF(D380=$C$171,'Other inputs'!$C$12/1000000,SUM(AC380:AG380))</f>
        <v>0.5372818556177561</v>
      </c>
      <c r="AT380" s="200">
        <f>IF(D380=$C$171,$Z$171*('Other inputs'!$C$6/'Other inputs'!$C$5),SUM(AH380:AL380))</f>
        <v>26.555023231148663</v>
      </c>
      <c r="AU380" s="210">
        <f t="shared" si="79"/>
        <v>27.092305086766419</v>
      </c>
      <c r="AV380" s="214"/>
      <c r="AW380" s="199">
        <f>IF($G380=1,0,AC380*('Other inputs'!$F$6/'Other inputs'!$F$5))</f>
        <v>1.9895527996837199</v>
      </c>
      <c r="AX380" s="200">
        <f>IF($G380=1,0,AD380*('Other inputs'!$F$6/'Other inputs'!$F$5))</f>
        <v>-1.4492998001639301</v>
      </c>
      <c r="AY380" s="200">
        <f>IF($G380=1,0,AE380*('Other inputs'!$F$6/'Other inputs'!$F$5))</f>
        <v>0</v>
      </c>
      <c r="AZ380" s="200">
        <f>IF($G380=1,0,AF380*('Other inputs'!$F$6/'Other inputs'!$F$5))</f>
        <v>0</v>
      </c>
      <c r="BA380" s="200">
        <f>IF($G380=1,0,AG380*('Other inputs'!$F$6/'Other inputs'!$F$5))</f>
        <v>0</v>
      </c>
      <c r="BB380" s="199">
        <f>IF($G380=1,0,AH380*('Other inputs'!$C$7/'Other inputs'!$C$6))</f>
        <v>20.864395887461068</v>
      </c>
      <c r="BC380" s="200">
        <f>IF($G380=1,0,AI380*('Other inputs'!$C$7/'Other inputs'!$C$6))</f>
        <v>5.6906273436875958</v>
      </c>
      <c r="BD380" s="200">
        <f>IF($G380=1,0,AJ380*('Other inputs'!$C$7/'Other inputs'!$C$6))</f>
        <v>0</v>
      </c>
      <c r="BE380" s="200">
        <f>IF($G380=1,0,AK380*('Other inputs'!$C$7/'Other inputs'!$C$6))</f>
        <v>0</v>
      </c>
      <c r="BF380" s="200">
        <f>IF($G380=1,0,AL380*('Other inputs'!$C$7/'Other inputs'!$C$6))</f>
        <v>0</v>
      </c>
      <c r="BG380" s="199">
        <f t="shared" si="80"/>
        <v>22.853948687144786</v>
      </c>
      <c r="BH380" s="200">
        <f t="shared" si="81"/>
        <v>4.2413275435236653</v>
      </c>
      <c r="BI380" s="200">
        <f t="shared" si="82"/>
        <v>0</v>
      </c>
      <c r="BJ380" s="200">
        <f t="shared" si="83"/>
        <v>0</v>
      </c>
      <c r="BK380" s="210">
        <f t="shared" si="84"/>
        <v>0</v>
      </c>
      <c r="BL380" s="200"/>
      <c r="BM380" s="199">
        <f>IF(D380=C$171,'Other inputs'!$C$13/1000000,SUM(AW380:BA380))</f>
        <v>0.54025299951978978</v>
      </c>
      <c r="BN380" s="200">
        <f>IF(B380=$B$171,$AT$171*('Other inputs'!$C$7/'Other inputs'!$C$6),SUM(BB380:BF380))</f>
        <v>26.555023231148663</v>
      </c>
      <c r="BO380" s="188">
        <f t="shared" si="85"/>
        <v>27.095276230668453</v>
      </c>
    </row>
    <row r="381" spans="2:67">
      <c r="B381" s="121" t="str">
        <f>'KI 2019-20'!B382</f>
        <v>E6348</v>
      </c>
      <c r="C381" s="160" t="str">
        <f t="shared" si="72"/>
        <v>E6348</v>
      </c>
      <c r="D381" s="160" t="str">
        <f t="shared" si="73"/>
        <v>E6348</v>
      </c>
      <c r="E381" t="str">
        <f>INDEX('KI 2019-20'!D$9:D$383,MATCH($B381,'KI 2019-20'!$B$9:$B$383,0))</f>
        <v>CA</v>
      </c>
      <c r="F381" t="str">
        <f>INDEX('KI 2019-20'!E$9:E$383,MATCH($B381,'KI 2019-20'!$B$9:$B$383,0))</f>
        <v>P1701</v>
      </c>
      <c r="G381" s="119">
        <v>0</v>
      </c>
      <c r="H381" s="120" t="str">
        <f>INDEX('KI 2019-20'!F$9:F$383,MATCH($B381,'KI 2019-20'!$B$9:$B$383,0))</f>
        <v>Greater Manchester Combined Authority</v>
      </c>
      <c r="I381" s="154">
        <f>_xlfn.IFNA(IF($B381=$B$382,0,INDEX('I.Supplementary 2019-20'!N$8:N$191,MATCH($B381,'I.Supplementary 2019-20'!$B$8:$B$191,0))),INDEX('KI 2019-20'!N$9:N$383,MATCH($B381,'KI 2019-20'!$B$9:$B$383,0)))</f>
        <v>0</v>
      </c>
      <c r="J381" s="153">
        <f>_xlfn.IFNA(IF($B381=$B$382,0,INDEX('I.Supplementary 2019-20'!O$8:O$191,MATCH($B381,'I.Supplementary 2019-20'!$B$8:$B$191,0))),INDEX('KI 2019-20'!O$9:O$383,MATCH($B381,'KI 2019-20'!$B$9:$B$383,0)))</f>
        <v>0</v>
      </c>
      <c r="K381" s="153">
        <f>_xlfn.IFNA(IF($B381=$B$382,0,INDEX('I.Supplementary 2019-20'!P$8:P$191,MATCH($B381,'I.Supplementary 2019-20'!$B$8:$B$191,0))),INDEX('KI 2019-20'!P$9:P$383,MATCH($B381,'KI 2019-20'!$B$9:$B$383,0)))</f>
        <v>18.254566570180685</v>
      </c>
      <c r="L381" s="153">
        <f>_xlfn.IFNA(IF($B381=$B$382,0,INDEX('I.Supplementary 2019-20'!Q$8:Q$191,MATCH($B381,'I.Supplementary 2019-20'!$B$8:$B$191,0))),INDEX('KI 2019-20'!Q$9:Q$383,MATCH($B381,'KI 2019-20'!$B$9:$B$383,0)))</f>
        <v>0</v>
      </c>
      <c r="M381" s="155">
        <f>_xlfn.IFNA(IF($B381=$B$382,0,INDEX('I.Supplementary 2019-20'!R$8:R$191,MATCH($B381,'I.Supplementary 2019-20'!$B$8:$B$191,0))),INDEX('KI 2019-20'!R$9:R$383,MATCH($B381,'KI 2019-20'!$B$9:$B$383,0)))</f>
        <v>0</v>
      </c>
      <c r="N381" s="153">
        <f>_xlfn.IFNA(IF($B381=$B$382,0,INDEX('I.Supplementary 2019-20'!S$8:S$191,MATCH($B381,'I.Supplementary 2019-20'!$B$8:$B$191,0))),INDEX('KI 2019-20'!S$9:S$383,MATCH($B381,'KI 2019-20'!$B$9:$B$383,0)))</f>
        <v>0</v>
      </c>
      <c r="O381" s="153">
        <f>_xlfn.IFNA(IF($B381=$B$382,0,INDEX('I.Supplementary 2019-20'!T$8:T$191,MATCH($B381,'I.Supplementary 2019-20'!$B$8:$B$191,0))),INDEX('KI 2019-20'!T$9:T$383,MATCH($B381,'KI 2019-20'!$B$9:$B$383,0)))</f>
        <v>0</v>
      </c>
      <c r="P381" s="153">
        <f>_xlfn.IFNA(IF($B381=$B$382,0,INDEX('I.Supplementary 2019-20'!U$8:U$191,MATCH($B381,'I.Supplementary 2019-20'!$B$8:$B$191,0))),INDEX('KI 2019-20'!U$9:U$383,MATCH($B381,'KI 2019-20'!$B$9:$B$383,0)))</f>
        <v>31.522958376352495</v>
      </c>
      <c r="Q381" s="153">
        <f>_xlfn.IFNA(IF($B381=$B$382,0,INDEX('I.Supplementary 2019-20'!V$8:V$191,MATCH($B381,'I.Supplementary 2019-20'!$B$8:$B$191,0))),INDEX('KI 2019-20'!V$9:V$383,MATCH($B381,'KI 2019-20'!$B$9:$B$383,0)))</f>
        <v>0</v>
      </c>
      <c r="R381" s="155">
        <f>_xlfn.IFNA(IF($B381=$B$382,0,INDEX('I.Supplementary 2019-20'!W$8:W$191,MATCH($B381,'I.Supplementary 2019-20'!$B$8:$B$191,0))),INDEX('KI 2019-20'!W$9:W$383,MATCH($B381,'KI 2019-20'!$B$9:$B$383,0)))</f>
        <v>0</v>
      </c>
      <c r="S381" s="153">
        <f>_xlfn.IFNA(IF($B381=$B$382,0,INDEX('I.Supplementary 2019-20'!X$8:X$191,MATCH($B381,'I.Supplementary 2019-20'!$B$8:$B$191,0))),INDEX('KI 2019-20'!X$9:X$383,MATCH($B381,'KI 2019-20'!$B$9:$B$383,0)))</f>
        <v>0</v>
      </c>
      <c r="T381" s="153">
        <f>_xlfn.IFNA(IF($B381=$B$382,0,INDEX('I.Supplementary 2019-20'!Y$8:Y$191,MATCH($B381,'I.Supplementary 2019-20'!$B$8:$B$191,0))),INDEX('KI 2019-20'!Y$9:Y$383,MATCH($B381,'KI 2019-20'!$B$9:$B$383,0)))</f>
        <v>0</v>
      </c>
      <c r="U381" s="153">
        <f>_xlfn.IFNA(IF($B381=$B$382,0,INDEX('I.Supplementary 2019-20'!Z$8:Z$191,MATCH($B381,'I.Supplementary 2019-20'!$B$8:$B$191,0))),INDEX('KI 2019-20'!Z$9:Z$383,MATCH($B381,'KI 2019-20'!$B$9:$B$383,0)))</f>
        <v>49.777524946533184</v>
      </c>
      <c r="V381" s="153">
        <f>_xlfn.IFNA(IF($B381=$B$382,0,INDEX('I.Supplementary 2019-20'!AA$8:AA$191,MATCH($B381,'I.Supplementary 2019-20'!$B$8:$B$191,0))),INDEX('KI 2019-20'!AA$9:AA$383,MATCH($B381,'KI 2019-20'!$B$9:$B$383,0)))</f>
        <v>0</v>
      </c>
      <c r="W381" s="155">
        <f>_xlfn.IFNA(IF($B381=$B$382,0,INDEX('I.Supplementary 2019-20'!AB$8:AB$191,MATCH($B381,'I.Supplementary 2019-20'!$B$8:$B$191,0))),INDEX('KI 2019-20'!AB$9:AB$383,MATCH($B381,'KI 2019-20'!$B$9:$B$383,0)))</f>
        <v>0</v>
      </c>
      <c r="Y381" s="154">
        <f>_xlfn.IFNA(IF($B381=$B$382,0,INDEX('I.Supplementary 2019-20'!$I$8:$I$191,MATCH($B381,'I.Supplementary 2019-20'!$B$8:$B$191,0))),INDEX('KI 2019-20'!$I$9:$I$383,MATCH($B381,'KI 2019-20'!$B$9:$B$383,0)))</f>
        <v>18.254566570180685</v>
      </c>
      <c r="Z381" s="153">
        <f>_xlfn.IFNA(IF($B381=$B$382,0,INDEX('I.Supplementary 2019-20'!$J$8:$J$191,MATCH($B381,'I.Supplementary 2019-20'!$B$8:$B$191,0))),INDEX('KI 2019-20'!$J$9:$J$383,MATCH($B381,'KI 2019-20'!$B$9:$B$383,0)))</f>
        <v>31.522958376352495</v>
      </c>
      <c r="AA381" s="155">
        <f>_xlfn.IFNA(IF($B381=$B$382,0,INDEX('I.Supplementary 2019-20'!$H$8:$H$191,MATCH($B381,'I.Supplementary 2019-20'!$B$8:$B$191,0))),INDEX('KI 2019-20'!$H$9:$H$383,MATCH($B381,'KI 2019-20'!$B$9:$B$383,0)))</f>
        <v>49.777524946533184</v>
      </c>
      <c r="AC381" s="156">
        <f>I381*('Other inputs'!$C$6/'Other inputs'!$C$5)</f>
        <v>0</v>
      </c>
      <c r="AD381" s="149">
        <f>IF(B381=$B$35,J381*('Other inputs'!$C$6/'Other inputs'!$C$5)-('Other inputs'!$C$18/1000000),J381*('Other inputs'!$C$6/'Other inputs'!$C$5))</f>
        <v>0</v>
      </c>
      <c r="AE381" s="149">
        <f>K381*('Other inputs'!$C$6/'Other inputs'!$C$5)</f>
        <v>18.551993316741676</v>
      </c>
      <c r="AF381" s="149">
        <f>L381*('Other inputs'!$C$6/'Other inputs'!$C$5)</f>
        <v>0</v>
      </c>
      <c r="AG381" s="188">
        <f>M381*('Other inputs'!$C$6/'Other inputs'!$C$5)</f>
        <v>0</v>
      </c>
      <c r="AH381" s="149">
        <f>N381*('Other inputs'!$C$6/'Other inputs'!$C$5)</f>
        <v>0</v>
      </c>
      <c r="AI381" s="149">
        <f>O381*('Other inputs'!$C$6/'Other inputs'!$C$5)</f>
        <v>0</v>
      </c>
      <c r="AJ381" s="149">
        <f>P381*('Other inputs'!$C$6/'Other inputs'!$C$5)</f>
        <v>32.036570732790011</v>
      </c>
      <c r="AK381" s="149">
        <f>Q381*('Other inputs'!$C$6/'Other inputs'!$C$5)</f>
        <v>0</v>
      </c>
      <c r="AL381" s="188">
        <f>R381*('Other inputs'!$C$6/'Other inputs'!$C$5)</f>
        <v>0</v>
      </c>
      <c r="AM381" s="156">
        <f t="shared" si="74"/>
        <v>0</v>
      </c>
      <c r="AN381" s="149">
        <f t="shared" si="75"/>
        <v>0</v>
      </c>
      <c r="AO381" s="149">
        <f t="shared" si="76"/>
        <v>50.588564049531684</v>
      </c>
      <c r="AP381" s="149">
        <f t="shared" si="77"/>
        <v>0</v>
      </c>
      <c r="AQ381" s="188">
        <f t="shared" si="78"/>
        <v>0</v>
      </c>
      <c r="AR381" s="149"/>
      <c r="AS381" s="156">
        <f>IF(D381=$C$171,'Other inputs'!$C$12/1000000,SUM(AC381:AG381))</f>
        <v>18.551993316741676</v>
      </c>
      <c r="AT381" s="200">
        <f>IF(D381=$C$171,$Z$171*('Other inputs'!$C$6/'Other inputs'!$C$5),SUM(AH381:AL381))</f>
        <v>32.036570732790011</v>
      </c>
      <c r="AU381" s="210">
        <f t="shared" si="79"/>
        <v>50.588564049531684</v>
      </c>
      <c r="AV381" s="214"/>
      <c r="AW381" s="199">
        <f>IF($G381=1,0,AC381*('Other inputs'!$F$6/'Other inputs'!$F$5))</f>
        <v>0</v>
      </c>
      <c r="AX381" s="200">
        <f>IF($G381=1,0,AD381*('Other inputs'!$F$6/'Other inputs'!$F$5))</f>
        <v>0</v>
      </c>
      <c r="AY381" s="200">
        <f>IF($G381=1,0,AE381*('Other inputs'!$F$6/'Other inputs'!$F$5))</f>
        <v>18.654584984852686</v>
      </c>
      <c r="AZ381" s="200">
        <f>IF($G381=1,0,AF381*('Other inputs'!$F$6/'Other inputs'!$F$5))</f>
        <v>0</v>
      </c>
      <c r="BA381" s="200">
        <f>IF($G381=1,0,AG381*('Other inputs'!$F$6/'Other inputs'!$F$5))</f>
        <v>0</v>
      </c>
      <c r="BB381" s="199">
        <f>IF($G381=1,0,AH381*('Other inputs'!$C$7/'Other inputs'!$C$6))</f>
        <v>0</v>
      </c>
      <c r="BC381" s="200">
        <f>IF($G381=1,0,AI381*('Other inputs'!$C$7/'Other inputs'!$C$6))</f>
        <v>0</v>
      </c>
      <c r="BD381" s="200">
        <f>IF($G381=1,0,AJ381*('Other inputs'!$C$7/'Other inputs'!$C$6))</f>
        <v>32.036570732790011</v>
      </c>
      <c r="BE381" s="200">
        <f>IF($G381=1,0,AK381*('Other inputs'!$C$7/'Other inputs'!$C$6))</f>
        <v>0</v>
      </c>
      <c r="BF381" s="200">
        <f>IF($G381=1,0,AL381*('Other inputs'!$C$7/'Other inputs'!$C$6))</f>
        <v>0</v>
      </c>
      <c r="BG381" s="199">
        <f t="shared" si="80"/>
        <v>0</v>
      </c>
      <c r="BH381" s="200">
        <f t="shared" si="81"/>
        <v>0</v>
      </c>
      <c r="BI381" s="200">
        <f t="shared" si="82"/>
        <v>50.691155717642701</v>
      </c>
      <c r="BJ381" s="200">
        <f t="shared" si="83"/>
        <v>0</v>
      </c>
      <c r="BK381" s="210">
        <f t="shared" si="84"/>
        <v>0</v>
      </c>
      <c r="BL381" s="200"/>
      <c r="BM381" s="199">
        <f>IF(D381=C$171,'Other inputs'!$C$13/1000000,SUM(AW381:BA381))</f>
        <v>18.654584984852686</v>
      </c>
      <c r="BN381" s="200">
        <f>IF(B381=$B$171,$AT$171*('Other inputs'!$C$7/'Other inputs'!$C$6),SUM(BB381:BF381))</f>
        <v>32.036570732790011</v>
      </c>
      <c r="BO381" s="188">
        <f t="shared" si="85"/>
        <v>50.691155717642701</v>
      </c>
    </row>
    <row r="382" spans="2:67">
      <c r="B382" s="121" t="str">
        <f>'KI 2019-20'!B383</f>
        <v>E6354</v>
      </c>
      <c r="C382" s="160" t="str">
        <f t="shared" si="72"/>
        <v>E6354</v>
      </c>
      <c r="D382" s="160" t="str">
        <f t="shared" si="73"/>
        <v>E6354</v>
      </c>
      <c r="E382" t="str">
        <f>INDEX('KI 2019-20'!D$9:D$383,MATCH($B382,'KI 2019-20'!$B$9:$B$383,0))</f>
        <v>CA</v>
      </c>
      <c r="F382" t="str">
        <f>INDEX('KI 2019-20'!E$9:E$383,MATCH($B382,'KI 2019-20'!$B$9:$B$383,0))</f>
        <v>P1704</v>
      </c>
      <c r="G382" s="119">
        <v>0</v>
      </c>
      <c r="H382" s="120" t="str">
        <f>INDEX('KI 2019-20'!F$9:F$383,MATCH($B382,'KI 2019-20'!$B$9:$B$383,0))</f>
        <v>West of England Combined Authority</v>
      </c>
      <c r="I382" s="154">
        <f>_xlfn.IFNA(IF($B382=$B$382,0,INDEX('I.Supplementary 2019-20'!N$8:N$191,MATCH($B382,'I.Supplementary 2019-20'!$B$8:$B$191,0))),INDEX('KI 2019-20'!N$9:N$383,MATCH($B382,'KI 2019-20'!$B$9:$B$383,0)))</f>
        <v>0</v>
      </c>
      <c r="J382" s="153">
        <f>_xlfn.IFNA(IF($B382=$B$382,0,INDEX('I.Supplementary 2019-20'!O$8:O$191,MATCH($B382,'I.Supplementary 2019-20'!$B$8:$B$191,0))),INDEX('KI 2019-20'!O$9:O$383,MATCH($B382,'KI 2019-20'!$B$9:$B$383,0)))</f>
        <v>0</v>
      </c>
      <c r="K382" s="153">
        <f>_xlfn.IFNA(IF($B382=$B$382,0,INDEX('I.Supplementary 2019-20'!P$8:P$191,MATCH($B382,'I.Supplementary 2019-20'!$B$8:$B$191,0))),INDEX('KI 2019-20'!P$9:P$383,MATCH($B382,'KI 2019-20'!$B$9:$B$383,0)))</f>
        <v>0</v>
      </c>
      <c r="L382" s="153">
        <f>_xlfn.IFNA(IF($B382=$B$382,0,INDEX('I.Supplementary 2019-20'!Q$8:Q$191,MATCH($B382,'I.Supplementary 2019-20'!$B$8:$B$191,0))),INDEX('KI 2019-20'!Q$9:Q$383,MATCH($B382,'KI 2019-20'!$B$9:$B$383,0)))</f>
        <v>0</v>
      </c>
      <c r="M382" s="155">
        <f>_xlfn.IFNA(IF($B382=$B$382,0,INDEX('I.Supplementary 2019-20'!R$8:R$191,MATCH($B382,'I.Supplementary 2019-20'!$B$8:$B$191,0))),INDEX('KI 2019-20'!R$9:R$383,MATCH($B382,'KI 2019-20'!$B$9:$B$383,0)))</f>
        <v>0</v>
      </c>
      <c r="N382" s="153">
        <f>_xlfn.IFNA(IF($B382=$B$382,0,INDEX('I.Supplementary 2019-20'!S$8:S$191,MATCH($B382,'I.Supplementary 2019-20'!$B$8:$B$191,0))),INDEX('KI 2019-20'!S$9:S$383,MATCH($B382,'KI 2019-20'!$B$9:$B$383,0)))</f>
        <v>0</v>
      </c>
      <c r="O382" s="153">
        <f>_xlfn.IFNA(IF($B382=$B$382,0,INDEX('I.Supplementary 2019-20'!T$8:T$191,MATCH($B382,'I.Supplementary 2019-20'!$B$8:$B$191,0))),INDEX('KI 2019-20'!T$9:T$383,MATCH($B382,'KI 2019-20'!$B$9:$B$383,0)))</f>
        <v>0</v>
      </c>
      <c r="P382" s="153">
        <f>_xlfn.IFNA(IF($B382=$B$382,0,INDEX('I.Supplementary 2019-20'!U$8:U$191,MATCH($B382,'I.Supplementary 2019-20'!$B$8:$B$191,0))),INDEX('KI 2019-20'!U$9:U$383,MATCH($B382,'KI 2019-20'!$B$9:$B$383,0)))</f>
        <v>0</v>
      </c>
      <c r="Q382" s="153">
        <f>_xlfn.IFNA(IF($B382=$B$382,0,INDEX('I.Supplementary 2019-20'!V$8:V$191,MATCH($B382,'I.Supplementary 2019-20'!$B$8:$B$191,0))),INDEX('KI 2019-20'!V$9:V$383,MATCH($B382,'KI 2019-20'!$B$9:$B$383,0)))</f>
        <v>0</v>
      </c>
      <c r="R382" s="155">
        <f>_xlfn.IFNA(IF($B382=$B$382,0,INDEX('I.Supplementary 2019-20'!W$8:W$191,MATCH($B382,'I.Supplementary 2019-20'!$B$8:$B$191,0))),INDEX('KI 2019-20'!W$9:W$383,MATCH($B382,'KI 2019-20'!$B$9:$B$383,0)))</f>
        <v>0</v>
      </c>
      <c r="S382" s="153">
        <f>_xlfn.IFNA(IF($B382=$B$382,0,INDEX('I.Supplementary 2019-20'!X$8:X$191,MATCH($B382,'I.Supplementary 2019-20'!$B$8:$B$191,0))),INDEX('KI 2019-20'!X$9:X$383,MATCH($B382,'KI 2019-20'!$B$9:$B$383,0)))</f>
        <v>0</v>
      </c>
      <c r="T382" s="153">
        <f>_xlfn.IFNA(IF($B382=$B$382,0,INDEX('I.Supplementary 2019-20'!Y$8:Y$191,MATCH($B382,'I.Supplementary 2019-20'!$B$8:$B$191,0))),INDEX('KI 2019-20'!Y$9:Y$383,MATCH($B382,'KI 2019-20'!$B$9:$B$383,0)))</f>
        <v>0</v>
      </c>
      <c r="U382" s="153">
        <f>_xlfn.IFNA(IF($B382=$B$382,0,INDEX('I.Supplementary 2019-20'!Z$8:Z$191,MATCH($B382,'I.Supplementary 2019-20'!$B$8:$B$191,0))),INDEX('KI 2019-20'!Z$9:Z$383,MATCH($B382,'KI 2019-20'!$B$9:$B$383,0)))</f>
        <v>0</v>
      </c>
      <c r="V382" s="153">
        <f>_xlfn.IFNA(IF($B382=$B$382,0,INDEX('I.Supplementary 2019-20'!AA$8:AA$191,MATCH($B382,'I.Supplementary 2019-20'!$B$8:$B$191,0))),INDEX('KI 2019-20'!AA$9:AA$383,MATCH($B382,'KI 2019-20'!$B$9:$B$383,0)))</f>
        <v>0</v>
      </c>
      <c r="W382" s="155">
        <f>_xlfn.IFNA(IF($B382=$B$382,0,INDEX('I.Supplementary 2019-20'!AB$8:AB$191,MATCH($B382,'I.Supplementary 2019-20'!$B$8:$B$191,0))),INDEX('KI 2019-20'!AB$9:AB$383,MATCH($B382,'KI 2019-20'!$B$9:$B$383,0)))</f>
        <v>0</v>
      </c>
      <c r="Y382" s="154">
        <f>_xlfn.IFNA(IF($B382=$B$382,0,INDEX('I.Supplementary 2019-20'!$I$8:$I$191,MATCH($B382,'I.Supplementary 2019-20'!$B$8:$B$191,0))),INDEX('KI 2019-20'!$I$9:$I$383,MATCH($B382,'KI 2019-20'!$B$9:$B$383,0)))</f>
        <v>0</v>
      </c>
      <c r="Z382" s="153">
        <f>_xlfn.IFNA(IF($B382=$B$382,0,INDEX('I.Supplementary 2019-20'!$J$8:$J$191,MATCH($B382,'I.Supplementary 2019-20'!$B$8:$B$191,0))),INDEX('KI 2019-20'!$J$9:$J$383,MATCH($B382,'KI 2019-20'!$B$9:$B$383,0)))</f>
        <v>0</v>
      </c>
      <c r="AA382" s="155">
        <f>_xlfn.IFNA(IF($B382=$B$382,0,INDEX('I.Supplementary 2019-20'!$H$8:$H$191,MATCH($B382,'I.Supplementary 2019-20'!$B$8:$B$191,0))),INDEX('KI 2019-20'!$H$9:$H$383,MATCH($B382,'KI 2019-20'!$B$9:$B$383,0)))</f>
        <v>0</v>
      </c>
      <c r="AC382" s="156">
        <f>I382*('Other inputs'!$C$6/'Other inputs'!$C$5)</f>
        <v>0</v>
      </c>
      <c r="AD382" s="149">
        <f>IF(B382=$B$35,J382*('Other inputs'!$C$6/'Other inputs'!$C$5)-('Other inputs'!$C$18/1000000),J382*('Other inputs'!$C$6/'Other inputs'!$C$5))</f>
        <v>0</v>
      </c>
      <c r="AE382" s="149">
        <f>K382*('Other inputs'!$C$6/'Other inputs'!$C$5)</f>
        <v>0</v>
      </c>
      <c r="AF382" s="149">
        <f>L382*('Other inputs'!$C$6/'Other inputs'!$C$5)</f>
        <v>0</v>
      </c>
      <c r="AG382" s="188">
        <f>M382*('Other inputs'!$C$6/'Other inputs'!$C$5)</f>
        <v>0</v>
      </c>
      <c r="AH382" s="149">
        <f>N382*('Other inputs'!$C$6/'Other inputs'!$C$5)</f>
        <v>0</v>
      </c>
      <c r="AI382" s="149">
        <f>O382*('Other inputs'!$C$6/'Other inputs'!$C$5)</f>
        <v>0</v>
      </c>
      <c r="AJ382" s="149">
        <f>P382*('Other inputs'!$C$6/'Other inputs'!$C$5)</f>
        <v>0</v>
      </c>
      <c r="AK382" s="149">
        <f>Q382*('Other inputs'!$C$6/'Other inputs'!$C$5)</f>
        <v>0</v>
      </c>
      <c r="AL382" s="188">
        <f>R382*('Other inputs'!$C$6/'Other inputs'!$C$5)</f>
        <v>0</v>
      </c>
      <c r="AM382" s="156">
        <f t="shared" si="74"/>
        <v>0</v>
      </c>
      <c r="AN382" s="149">
        <f t="shared" si="75"/>
        <v>0</v>
      </c>
      <c r="AO382" s="149">
        <f t="shared" si="76"/>
        <v>0</v>
      </c>
      <c r="AP382" s="149">
        <f t="shared" si="77"/>
        <v>0</v>
      </c>
      <c r="AQ382" s="188">
        <f t="shared" si="78"/>
        <v>0</v>
      </c>
      <c r="AR382" s="149"/>
      <c r="AS382" s="156">
        <f>IF(D382=$C$171,'Other inputs'!$C$12/1000000,SUM(AC382:AG382))</f>
        <v>0</v>
      </c>
      <c r="AT382" s="200">
        <f>IF(D382=$C$171,$Z$171*('Other inputs'!$C$6/'Other inputs'!$C$5),SUM(AH382:AL382))</f>
        <v>0</v>
      </c>
      <c r="AU382" s="210">
        <f t="shared" si="79"/>
        <v>0</v>
      </c>
      <c r="AV382" s="214"/>
      <c r="AW382" s="199">
        <f>IF($G382=1,0,AC382*('Other inputs'!$F$6/'Other inputs'!$F$5))</f>
        <v>0</v>
      </c>
      <c r="AX382" s="200">
        <f>IF($G382=1,0,AD382*('Other inputs'!$F$6/'Other inputs'!$F$5))</f>
        <v>0</v>
      </c>
      <c r="AY382" s="200">
        <f>IF($G382=1,0,AE382*('Other inputs'!$F$6/'Other inputs'!$F$5))</f>
        <v>0</v>
      </c>
      <c r="AZ382" s="200">
        <f>IF($G382=1,0,AF382*('Other inputs'!$F$6/'Other inputs'!$F$5))</f>
        <v>0</v>
      </c>
      <c r="BA382" s="200">
        <f>IF($G382=1,0,AG382*('Other inputs'!$F$6/'Other inputs'!$F$5))</f>
        <v>0</v>
      </c>
      <c r="BB382" s="199">
        <f>IF($G382=1,0,AH382*('Other inputs'!$C$7/'Other inputs'!$C$6))</f>
        <v>0</v>
      </c>
      <c r="BC382" s="200">
        <f>IF($G382=1,0,AI382*('Other inputs'!$C$7/'Other inputs'!$C$6))</f>
        <v>0</v>
      </c>
      <c r="BD382" s="200">
        <f>IF($G382=1,0,AJ382*('Other inputs'!$C$7/'Other inputs'!$C$6))</f>
        <v>0</v>
      </c>
      <c r="BE382" s="200">
        <f>IF($G382=1,0,AK382*('Other inputs'!$C$7/'Other inputs'!$C$6))</f>
        <v>0</v>
      </c>
      <c r="BF382" s="200">
        <f>IF($G382=1,0,AL382*('Other inputs'!$C$7/'Other inputs'!$C$6))</f>
        <v>0</v>
      </c>
      <c r="BG382" s="199">
        <f t="shared" si="80"/>
        <v>0</v>
      </c>
      <c r="BH382" s="200">
        <f t="shared" si="81"/>
        <v>0</v>
      </c>
      <c r="BI382" s="200">
        <f t="shared" si="82"/>
        <v>0</v>
      </c>
      <c r="BJ382" s="200">
        <f t="shared" si="83"/>
        <v>0</v>
      </c>
      <c r="BK382" s="210">
        <f t="shared" si="84"/>
        <v>0</v>
      </c>
      <c r="BL382" s="200"/>
      <c r="BM382" s="199">
        <f>IF(D382=C$171,'Other inputs'!$C$13/1000000,SUM(AW382:BA382))</f>
        <v>0</v>
      </c>
      <c r="BN382" s="200">
        <f>IF(B382=$B$171,$AT$171*('Other inputs'!$C$7/'Other inputs'!$C$6),SUM(BB382:BF382))</f>
        <v>0</v>
      </c>
      <c r="BO382" s="188">
        <f t="shared" si="85"/>
        <v>0</v>
      </c>
    </row>
    <row r="383" spans="2:67">
      <c r="B383" s="121"/>
      <c r="C383" s="160"/>
      <c r="D383" s="160"/>
      <c r="E383" s="160"/>
      <c r="F383" s="160"/>
      <c r="G383" s="119"/>
      <c r="H383" s="176"/>
      <c r="I383" s="154"/>
      <c r="J383" s="153"/>
      <c r="K383" s="153"/>
      <c r="L383" s="153"/>
      <c r="M383" s="180"/>
      <c r="N383" s="153"/>
      <c r="O383" s="153"/>
      <c r="P383" s="153"/>
      <c r="Q383" s="153"/>
      <c r="R383" s="180"/>
      <c r="S383" s="153"/>
      <c r="T383" s="153"/>
      <c r="U383" s="153"/>
      <c r="V383" s="153"/>
      <c r="W383" s="180"/>
      <c r="Y383" s="154"/>
      <c r="Z383" s="153"/>
      <c r="AA383" s="180"/>
      <c r="AC383" s="156"/>
      <c r="AD383" s="149"/>
      <c r="AE383" s="149"/>
      <c r="AF383" s="149"/>
      <c r="AG383" s="188"/>
      <c r="AH383" s="149"/>
      <c r="AI383" s="149"/>
      <c r="AJ383" s="149"/>
      <c r="AK383" s="149"/>
      <c r="AL383" s="188"/>
      <c r="AM383" s="156"/>
      <c r="AN383" s="149"/>
      <c r="AO383" s="149"/>
      <c r="AP383" s="149"/>
      <c r="AQ383" s="188"/>
      <c r="AR383" s="149"/>
      <c r="AS383" s="156"/>
      <c r="AT383" s="200"/>
      <c r="AU383" s="210"/>
      <c r="AV383" s="214"/>
      <c r="AW383" s="199"/>
      <c r="AX383" s="200"/>
      <c r="AY383" s="200"/>
      <c r="AZ383" s="200"/>
      <c r="BA383" s="210"/>
      <c r="BB383" s="200"/>
      <c r="BC383" s="200"/>
      <c r="BD383" s="200"/>
      <c r="BE383" s="200"/>
      <c r="BF383" s="200"/>
      <c r="BG383" s="199"/>
      <c r="BH383" s="200"/>
      <c r="BI383" s="200"/>
      <c r="BJ383" s="200"/>
      <c r="BK383" s="210"/>
      <c r="BL383" s="200"/>
      <c r="BM383" s="199"/>
      <c r="BN383" s="200"/>
      <c r="BO383" s="188"/>
    </row>
    <row r="384" spans="2:67">
      <c r="B384" s="121"/>
      <c r="C384" s="160" t="s">
        <v>1844</v>
      </c>
      <c r="D384" s="160" t="str">
        <f t="shared" ref="D384" si="86">C384</f>
        <v>E0402</v>
      </c>
      <c r="E384" s="224" t="s">
        <v>124</v>
      </c>
      <c r="F384" s="160"/>
      <c r="G384" s="119">
        <v>0</v>
      </c>
      <c r="H384" s="176" t="s">
        <v>238</v>
      </c>
      <c r="I384" s="154"/>
      <c r="J384" s="153"/>
      <c r="K384" s="153"/>
      <c r="L384" s="153"/>
      <c r="M384" s="180"/>
      <c r="N384" s="153"/>
      <c r="O384" s="153"/>
      <c r="P384" s="153"/>
      <c r="Q384" s="153"/>
      <c r="R384" s="180"/>
      <c r="S384" s="153"/>
      <c r="T384" s="153"/>
      <c r="U384" s="153"/>
      <c r="V384" s="153"/>
      <c r="W384" s="180"/>
      <c r="Y384" s="154"/>
      <c r="Z384" s="153"/>
      <c r="AA384" s="180"/>
      <c r="AC384" s="156">
        <f>SUMIF($G$8:$G$382,1,AC$8:AC$382)</f>
        <v>0</v>
      </c>
      <c r="AD384" s="193">
        <f t="shared" ref="AD384:AQ384" si="87">SUMIF($G$8:$G$382,1,AD$8:AD$382)</f>
        <v>0</v>
      </c>
      <c r="AE384" s="193">
        <f t="shared" si="87"/>
        <v>0</v>
      </c>
      <c r="AF384" s="193">
        <f t="shared" si="87"/>
        <v>0</v>
      </c>
      <c r="AG384" s="193">
        <f t="shared" si="87"/>
        <v>0</v>
      </c>
      <c r="AH384" s="156">
        <f t="shared" si="87"/>
        <v>44.507218265437821</v>
      </c>
      <c r="AI384" s="193">
        <f t="shared" si="87"/>
        <v>9.9280769370740494</v>
      </c>
      <c r="AJ384" s="193">
        <f t="shared" si="87"/>
        <v>0</v>
      </c>
      <c r="AK384" s="193">
        <f t="shared" si="87"/>
        <v>0</v>
      </c>
      <c r="AL384" s="188">
        <f t="shared" si="87"/>
        <v>0</v>
      </c>
      <c r="AM384" s="193">
        <f t="shared" si="87"/>
        <v>44.507218265437821</v>
      </c>
      <c r="AN384" s="193">
        <f t="shared" si="87"/>
        <v>9.9280769370740494</v>
      </c>
      <c r="AO384" s="193">
        <f t="shared" si="87"/>
        <v>0</v>
      </c>
      <c r="AP384" s="193">
        <f t="shared" si="87"/>
        <v>0</v>
      </c>
      <c r="AQ384" s="188">
        <f t="shared" si="87"/>
        <v>0</v>
      </c>
      <c r="AR384" s="193"/>
      <c r="AS384" s="156">
        <f>IF(D384=$C$171,'Other inputs'!$C$12/1000000,SUM(AC384:AG384))</f>
        <v>0</v>
      </c>
      <c r="AT384" s="200">
        <f>IF(D384=$C$171,$Z$171*('Other inputs'!$C$6/'Other inputs'!$C$5),SUM(AH384:AL384))</f>
        <v>54.435295202511867</v>
      </c>
      <c r="AU384" s="210">
        <f t="shared" si="79"/>
        <v>54.435295202511867</v>
      </c>
      <c r="AV384" s="214"/>
      <c r="AW384" s="199">
        <f>IF($G384=1,0,AC384*('Other inputs'!$F$6/'Other inputs'!$F$5))</f>
        <v>0</v>
      </c>
      <c r="AX384" s="200">
        <f>IF($G384=1,0,AD384*('Other inputs'!$F$6/'Other inputs'!$F$5))</f>
        <v>0</v>
      </c>
      <c r="AY384" s="200">
        <f>IF($G384=1,0,AE384*('Other inputs'!$F$6/'Other inputs'!$F$5))</f>
        <v>0</v>
      </c>
      <c r="AZ384" s="200">
        <f>IF($G384=1,0,AF384*('Other inputs'!$F$6/'Other inputs'!$F$5))</f>
        <v>0</v>
      </c>
      <c r="BA384" s="210">
        <f>IF($G384=1,0,AG384*('Other inputs'!$F$6/'Other inputs'!$F$5))</f>
        <v>0</v>
      </c>
      <c r="BB384" s="200">
        <f>AH384*('Other inputs'!$C$7/'Other inputs'!$C$6)</f>
        <v>44.507218265437821</v>
      </c>
      <c r="BC384" s="200">
        <f>AI384*('Other inputs'!$C$7/'Other inputs'!$C$6)</f>
        <v>9.9280769370740494</v>
      </c>
      <c r="BD384" s="200">
        <f>AJ384*('Other inputs'!$C$7/'Other inputs'!$C$6)</f>
        <v>0</v>
      </c>
      <c r="BE384" s="200">
        <f>AK384*('Other inputs'!$C$7/'Other inputs'!$C$6)</f>
        <v>0</v>
      </c>
      <c r="BF384" s="200">
        <f>AL384*('Other inputs'!$C$7/'Other inputs'!$C$6)</f>
        <v>0</v>
      </c>
      <c r="BG384" s="199">
        <f t="shared" si="80"/>
        <v>44.507218265437821</v>
      </c>
      <c r="BH384" s="200">
        <f t="shared" si="81"/>
        <v>9.9280769370740494</v>
      </c>
      <c r="BI384" s="200">
        <f t="shared" si="82"/>
        <v>0</v>
      </c>
      <c r="BJ384" s="200">
        <f t="shared" si="83"/>
        <v>0</v>
      </c>
      <c r="BK384" s="210">
        <f t="shared" si="84"/>
        <v>0</v>
      </c>
      <c r="BL384" s="210"/>
      <c r="BM384" s="199">
        <f>IF(D384=C$171,'Other inputs'!$C$13/1000000,SUM(AW384:BA384))</f>
        <v>0</v>
      </c>
      <c r="BN384" s="200">
        <f>IF(B384=$B$171,$AT$171*('Other inputs'!$C$7/'Other inputs'!$C$6),SUM(BB384:BF384))</f>
        <v>54.435295202511867</v>
      </c>
      <c r="BO384" s="188">
        <f t="shared" si="85"/>
        <v>54.435295202511867</v>
      </c>
    </row>
    <row r="385" spans="2:81">
      <c r="B385" s="121"/>
      <c r="C385" s="160"/>
      <c r="D385" s="160" t="s">
        <v>722</v>
      </c>
      <c r="E385" s="224" t="s">
        <v>124</v>
      </c>
      <c r="F385" s="160"/>
      <c r="G385" s="119">
        <v>0</v>
      </c>
      <c r="H385" s="223" t="s">
        <v>2016</v>
      </c>
      <c r="I385" s="154"/>
      <c r="J385" s="153"/>
      <c r="K385" s="153"/>
      <c r="L385" s="153"/>
      <c r="M385" s="180"/>
      <c r="N385" s="153"/>
      <c r="O385" s="153"/>
      <c r="P385" s="153"/>
      <c r="Q385" s="153"/>
      <c r="R385" s="180"/>
      <c r="S385" s="153"/>
      <c r="T385" s="153"/>
      <c r="U385" s="153"/>
      <c r="V385" s="153"/>
      <c r="W385" s="180"/>
      <c r="Y385" s="154"/>
      <c r="Z385" s="153"/>
      <c r="AA385" s="180"/>
      <c r="AC385" s="156"/>
      <c r="AD385" s="193"/>
      <c r="AE385" s="193"/>
      <c r="AF385" s="193"/>
      <c r="AG385" s="193"/>
      <c r="AH385" s="156"/>
      <c r="AI385" s="193"/>
      <c r="AJ385" s="193"/>
      <c r="AK385" s="193"/>
      <c r="AL385" s="188"/>
      <c r="AM385" s="193"/>
      <c r="AN385" s="193"/>
      <c r="AO385" s="193"/>
      <c r="AP385" s="193"/>
      <c r="AQ385" s="188"/>
      <c r="AR385" s="193"/>
      <c r="AS385" s="156"/>
      <c r="AT385" s="200"/>
      <c r="AU385" s="210"/>
      <c r="AW385" s="199">
        <f>AW170</f>
        <v>3.9965634145637821</v>
      </c>
      <c r="AX385" s="200">
        <f t="shared" ref="AX385:BF385" si="88">AX170</f>
        <v>-0.35421930084767644</v>
      </c>
      <c r="AY385" s="200">
        <v>0</v>
      </c>
      <c r="AZ385" s="200">
        <f t="shared" si="88"/>
        <v>0</v>
      </c>
      <c r="BA385" s="210">
        <f t="shared" si="88"/>
        <v>0</v>
      </c>
      <c r="BB385" s="199">
        <f t="shared" si="88"/>
        <v>26.593627690444286</v>
      </c>
      <c r="BC385" s="200">
        <f t="shared" si="88"/>
        <v>4.3265222916869117</v>
      </c>
      <c r="BD385" s="200">
        <v>0</v>
      </c>
      <c r="BE385" s="200">
        <f t="shared" si="88"/>
        <v>0</v>
      </c>
      <c r="BF385" s="210">
        <f t="shared" si="88"/>
        <v>0</v>
      </c>
      <c r="BG385" s="199">
        <f t="shared" si="80"/>
        <v>30.590191105008067</v>
      </c>
      <c r="BH385" s="200">
        <f t="shared" si="81"/>
        <v>3.9723029908392351</v>
      </c>
      <c r="BI385" s="200">
        <f t="shared" si="82"/>
        <v>0</v>
      </c>
      <c r="BJ385" s="200">
        <f t="shared" si="83"/>
        <v>0</v>
      </c>
      <c r="BK385" s="210">
        <f t="shared" si="84"/>
        <v>0</v>
      </c>
      <c r="BL385" s="200"/>
      <c r="BM385" s="199">
        <f>IF(D385=C$171,'Other inputs'!$C$13/1000000,SUM(AW385:BA385))</f>
        <v>3.6423441137161054</v>
      </c>
      <c r="BN385" s="200">
        <f>IF(B385=$B$171,$AT$171*('Other inputs'!$C$7/'Other inputs'!$C$6),SUM(BB385:BF385))</f>
        <v>30.9201499821312</v>
      </c>
      <c r="BO385" s="188">
        <f t="shared" si="85"/>
        <v>34.562494095847306</v>
      </c>
    </row>
    <row r="386" spans="2:81">
      <c r="B386" s="121"/>
      <c r="C386" s="160"/>
      <c r="D386" s="160" t="s">
        <v>1975</v>
      </c>
      <c r="E386" s="224" t="s">
        <v>866</v>
      </c>
      <c r="F386" s="160"/>
      <c r="G386" s="119">
        <v>0</v>
      </c>
      <c r="H386" s="176" t="s">
        <v>2003</v>
      </c>
      <c r="I386" s="156"/>
      <c r="J386" s="153"/>
      <c r="K386" s="153"/>
      <c r="L386" s="153"/>
      <c r="M386" s="180"/>
      <c r="N386" s="153"/>
      <c r="O386" s="153"/>
      <c r="P386" s="153"/>
      <c r="Q386" s="153"/>
      <c r="R386" s="180"/>
      <c r="S386" s="153"/>
      <c r="T386" s="153"/>
      <c r="U386" s="153"/>
      <c r="V386" s="153"/>
      <c r="W386" s="180"/>
      <c r="Y386" s="154"/>
      <c r="Z386" s="153"/>
      <c r="AA386" s="180"/>
      <c r="AC386" s="156"/>
      <c r="AD386" s="149"/>
      <c r="AE386" s="149"/>
      <c r="AF386" s="149"/>
      <c r="AG386" s="193"/>
      <c r="AH386" s="156"/>
      <c r="AI386" s="149"/>
      <c r="AJ386" s="149"/>
      <c r="AK386" s="149"/>
      <c r="AL386" s="188"/>
      <c r="AM386" s="156"/>
      <c r="AN386" s="149"/>
      <c r="AO386" s="149"/>
      <c r="AP386" s="149"/>
      <c r="AQ386" s="188"/>
      <c r="AR386" s="149"/>
      <c r="AS386" s="156"/>
      <c r="AT386" s="200"/>
      <c r="AU386" s="210"/>
      <c r="AW386" s="199">
        <f>IF(AW7="Fire",AW146+AW170,0)</f>
        <v>0</v>
      </c>
      <c r="AX386" s="200">
        <f t="shared" ref="AX386:BF386" si="89">IF(AX7="Fire",AX146+AX170,0)</f>
        <v>0</v>
      </c>
      <c r="AY386" s="200">
        <f t="shared" si="89"/>
        <v>8.2750935385377886</v>
      </c>
      <c r="AZ386" s="200">
        <f t="shared" si="89"/>
        <v>0</v>
      </c>
      <c r="BA386" s="210">
        <f t="shared" si="89"/>
        <v>0</v>
      </c>
      <c r="BB386" s="200">
        <f t="shared" si="89"/>
        <v>0</v>
      </c>
      <c r="BC386" s="200">
        <f t="shared" si="89"/>
        <v>0</v>
      </c>
      <c r="BD386" s="200">
        <f t="shared" si="89"/>
        <v>16.417010559109233</v>
      </c>
      <c r="BE386" s="200">
        <f t="shared" si="89"/>
        <v>0</v>
      </c>
      <c r="BF386" s="200">
        <f t="shared" si="89"/>
        <v>0</v>
      </c>
      <c r="BG386" s="199">
        <f t="shared" si="80"/>
        <v>0</v>
      </c>
      <c r="BH386" s="200">
        <f t="shared" si="81"/>
        <v>0</v>
      </c>
      <c r="BI386" s="200">
        <f t="shared" si="82"/>
        <v>24.692104097647022</v>
      </c>
      <c r="BJ386" s="200">
        <f t="shared" si="83"/>
        <v>0</v>
      </c>
      <c r="BK386" s="210">
        <f t="shared" si="84"/>
        <v>0</v>
      </c>
      <c r="BL386" s="200"/>
      <c r="BM386" s="199">
        <f>IF(D386=C$171,'Other inputs'!$C$13/1000000,SUM(AW386:BA386))</f>
        <v>8.2750935385377886</v>
      </c>
      <c r="BN386" s="200">
        <f>IF(B386=$B$171,$AT$171*('Other inputs'!$C$7/'Other inputs'!$C$6),SUM(BB386:BF386))</f>
        <v>16.417010559109233</v>
      </c>
      <c r="BO386" s="188">
        <f t="shared" si="85"/>
        <v>24.692104097647022</v>
      </c>
    </row>
    <row r="387" spans="2:81">
      <c r="B387" s="121"/>
      <c r="C387" s="160"/>
      <c r="D387" s="160" t="s">
        <v>1973</v>
      </c>
      <c r="E387" s="224" t="s">
        <v>124</v>
      </c>
      <c r="F387" s="160"/>
      <c r="G387" s="228">
        <v>0</v>
      </c>
      <c r="H387" s="176" t="s">
        <v>1972</v>
      </c>
      <c r="I387" s="156"/>
      <c r="J387" s="193"/>
      <c r="K387" s="193"/>
      <c r="L387" s="193"/>
      <c r="M387" s="188"/>
      <c r="N387" s="156"/>
      <c r="O387" s="193"/>
      <c r="P387" s="193"/>
      <c r="Q387" s="193"/>
      <c r="R387" s="188"/>
      <c r="S387" s="193"/>
      <c r="T387" s="193"/>
      <c r="U387" s="193"/>
      <c r="V387" s="193"/>
      <c r="W387" s="188"/>
      <c r="X387" s="118"/>
      <c r="Y387" s="156"/>
      <c r="Z387" s="193"/>
      <c r="AA387" s="188"/>
      <c r="AC387" s="156"/>
      <c r="AD387" s="193"/>
      <c r="AE387" s="193"/>
      <c r="AF387" s="193"/>
      <c r="AG387" s="188"/>
      <c r="AH387" s="193"/>
      <c r="AI387" s="193"/>
      <c r="AJ387" s="193"/>
      <c r="AK387" s="193"/>
      <c r="AL387" s="188"/>
      <c r="AM387" s="156"/>
      <c r="AN387" s="193"/>
      <c r="AO387" s="193"/>
      <c r="AP387" s="193"/>
      <c r="AQ387" s="188"/>
      <c r="AR387" s="149"/>
      <c r="AS387" s="156"/>
      <c r="AT387" s="200"/>
      <c r="AU387" s="210"/>
      <c r="AV387" s="200"/>
      <c r="AW387" s="199">
        <f>IF(AW7="Upper Tier",AW233*'Other inputs'!$C$23,IF(AW7="Lower Tier",(AW79+AW110+AW176+AW353),0))</f>
        <v>4.3280066085009912</v>
      </c>
      <c r="AX387" s="200">
        <f>IF(AX7="Upper Tier",AX233*'Other inputs'!$C$23,IF(AX7="Lower Tier",(AX79+AX110+AX176+AX353),0))</f>
        <v>0.4285586366427041</v>
      </c>
      <c r="AY387" s="200">
        <f>IF(AY7="Upper Tier",AY233*'Other inputs'!$C$23,IF(AY7="Lower Tier",(AY79+AY110+AY176+AY353),0))</f>
        <v>0</v>
      </c>
      <c r="AZ387" s="200">
        <f>IF(AZ7="Upper Tier",AZ233*'Other inputs'!$C$23,IF(AZ7="Lower Tier",(AZ79+AZ110+AZ176+AZ353),0))</f>
        <v>0</v>
      </c>
      <c r="BA387" s="210">
        <f>IF(BA7="Upper Tier",BA233*'Other inputs'!$C$23,IF(BA7="Lower Tier",(BA79+BA110+BA176+BA353),0))</f>
        <v>0</v>
      </c>
      <c r="BB387" s="200">
        <f>IF(BB7="Upper Tier",BB233*'Other inputs'!$C$23,IF(BB7="Lower Tier",(BB79+BB110+BB176+BB353),0))</f>
        <v>47.312050683405516</v>
      </c>
      <c r="BC387" s="200">
        <f>IF(BC7="Upper Tier",BC233*'Other inputs'!$C$23,IF(BC7="Lower Tier",(BC79+BC110+BC176+BC353),0))</f>
        <v>9.4692486577524875</v>
      </c>
      <c r="BD387" s="200">
        <f>IF(BD7="Upper Tier",BD233*'Other inputs'!$C$23,IF(BD7="Lower Tier",(BD79+BD110+BD176+BD353),0))</f>
        <v>0</v>
      </c>
      <c r="BE387" s="200">
        <f>IF(BE7="Upper Tier",BE233*'Other inputs'!$C$23,IF(BE7="Lower Tier",(BE79+BE110+BE176+BE353),0))</f>
        <v>0</v>
      </c>
      <c r="BF387" s="200">
        <f>IF(BF7="Upper Tier",BF233*'Other inputs'!$C$23,IF(BF7="Lower Tier",(BF79+BF110+BF176+BF353),0))</f>
        <v>0</v>
      </c>
      <c r="BG387" s="199">
        <f>SUM(AW387,BB387)</f>
        <v>51.640057291906508</v>
      </c>
      <c r="BH387" s="200">
        <f>SUM(AX387,BC387)</f>
        <v>9.8978072943951911</v>
      </c>
      <c r="BI387" s="200">
        <f>SUM(AY387,BD387)</f>
        <v>0</v>
      </c>
      <c r="BJ387" s="200">
        <f>SUM(AZ387,BE387)</f>
        <v>0</v>
      </c>
      <c r="BK387" s="210">
        <f>SUM(BA387,BF387)</f>
        <v>0</v>
      </c>
      <c r="BL387" s="200"/>
      <c r="BM387" s="199">
        <f>IF(D387=C$171,'Other inputs'!$C$13/1000000,SUM(AW387:BA387))</f>
        <v>4.7565652451436957</v>
      </c>
      <c r="BN387" s="200">
        <f>IF(B387=$B$171,$AT$171*('Other inputs'!$C$7/'Other inputs'!$C$6),SUM(BB387:BF387))</f>
        <v>56.781299341158004</v>
      </c>
      <c r="BO387" s="188">
        <f>SUM(BM387:BN387)</f>
        <v>61.537864586301701</v>
      </c>
    </row>
    <row r="388" spans="2:81">
      <c r="B388" s="150"/>
      <c r="C388" s="151"/>
      <c r="D388" s="151" t="s">
        <v>1974</v>
      </c>
      <c r="E388" s="225" t="s">
        <v>124</v>
      </c>
      <c r="F388" s="151"/>
      <c r="G388" s="218">
        <v>0</v>
      </c>
      <c r="H388" s="152" t="s">
        <v>1971</v>
      </c>
      <c r="I388" s="166"/>
      <c r="J388" s="167"/>
      <c r="K388" s="167"/>
      <c r="L388" s="167"/>
      <c r="M388" s="168"/>
      <c r="N388" s="167"/>
      <c r="O388" s="167"/>
      <c r="P388" s="167"/>
      <c r="Q388" s="167"/>
      <c r="R388" s="168"/>
      <c r="S388" s="167"/>
      <c r="T388" s="167"/>
      <c r="U388" s="167"/>
      <c r="V388" s="167"/>
      <c r="W388" s="168"/>
      <c r="X388" s="129"/>
      <c r="Y388" s="166"/>
      <c r="Z388" s="167"/>
      <c r="AA388" s="168"/>
      <c r="AB388" s="129"/>
      <c r="AC388" s="166"/>
      <c r="AD388" s="167"/>
      <c r="AE388" s="167"/>
      <c r="AF388" s="167"/>
      <c r="AG388" s="168"/>
      <c r="AH388" s="167"/>
      <c r="AI388" s="167"/>
      <c r="AJ388" s="167"/>
      <c r="AK388" s="167"/>
      <c r="AL388" s="168"/>
      <c r="AM388" s="166"/>
      <c r="AN388" s="167"/>
      <c r="AO388" s="167"/>
      <c r="AP388" s="167"/>
      <c r="AQ388" s="168"/>
      <c r="AR388" s="229"/>
      <c r="AS388" s="166"/>
      <c r="AT388" s="211"/>
      <c r="AU388" s="212"/>
      <c r="AV388" s="203"/>
      <c r="AW388" s="213">
        <f>IF(AW7="Upper Tier",AW233*(1-'Other inputs'!$C$23),IF(AW7="Lower Tier",(AW91+AW232+AW293),0))</f>
        <v>3.595560031834975</v>
      </c>
      <c r="AX388" s="211">
        <f>IF(AX7="Upper Tier",AX233*(1-'Other inputs'!$C$23),IF(AX7="Lower Tier",(AX91+AX232+AX293),0))</f>
        <v>0</v>
      </c>
      <c r="AY388" s="211">
        <f>IF(AY7="Upper Tier",AY233*(1-'Other inputs'!$C$23),IF(AY7="Lower Tier",(AY91+AY232+AY293),0))</f>
        <v>0</v>
      </c>
      <c r="AZ388" s="211">
        <f>IF(AZ7="Upper Tier",AZ233*(1-'Other inputs'!$C$23),IF(AZ7="Lower Tier",(AZ91+AZ232+AZ293),0))</f>
        <v>0</v>
      </c>
      <c r="BA388" s="212">
        <f>IF(BA7="Upper Tier",BA233*(1-'Other inputs'!$C$23),IF(BA7="Lower Tier",(BA91+BA232+BA293),0))</f>
        <v>0</v>
      </c>
      <c r="BB388" s="211">
        <f>IF(BB7="Upper Tier",BB233*(1-'Other inputs'!$C$23),IF(BB7="Lower Tier",(BB91+BB232+BB293),0))</f>
        <v>39.30523537724504</v>
      </c>
      <c r="BC388" s="211">
        <f>IF(BC7="Upper Tier",BC233*(1-'Other inputs'!$C$23),IF(BC7="Lower Tier",(BC91+BC232+BC293),0))</f>
        <v>10.835367376203237</v>
      </c>
      <c r="BD388" s="211">
        <f>IF(BD7="Upper Tier",BD233*(1-'Other inputs'!$C$23),IF(BD7="Lower Tier",(BD91+BD232+BD293),0))</f>
        <v>0</v>
      </c>
      <c r="BE388" s="211">
        <f>IF(BE7="Upper Tier",BE233*(1-'Other inputs'!$C$23),IF(BE7="Lower Tier",(BE91+BE232+BE293),0))</f>
        <v>0</v>
      </c>
      <c r="BF388" s="211">
        <f>IF(BF7="Upper Tier",BF233*(1-'Other inputs'!$C$23),IF(BF7="Lower Tier",(BF91+BF232+BF293),0))</f>
        <v>0</v>
      </c>
      <c r="BG388" s="213">
        <f t="shared" si="80"/>
        <v>42.900795409080018</v>
      </c>
      <c r="BH388" s="211">
        <f t="shared" si="81"/>
        <v>10.835367376203237</v>
      </c>
      <c r="BI388" s="211">
        <f t="shared" si="82"/>
        <v>0</v>
      </c>
      <c r="BJ388" s="211">
        <f t="shared" si="83"/>
        <v>0</v>
      </c>
      <c r="BK388" s="212">
        <f t="shared" si="84"/>
        <v>0</v>
      </c>
      <c r="BL388" s="230"/>
      <c r="BM388" s="213">
        <f>IF(D388=C$171,'Other inputs'!$C$13/1000000,SUM(AW388:BA388))</f>
        <v>3.595560031834975</v>
      </c>
      <c r="BN388" s="211">
        <f>IF(B388=$B$171,$AT$171*('Other inputs'!$C$7/'Other inputs'!$C$6),SUM(BB388:BF388))</f>
        <v>50.140602753448277</v>
      </c>
      <c r="BO388" s="168">
        <f t="shared" si="85"/>
        <v>53.736162785283256</v>
      </c>
    </row>
    <row r="389" spans="2:81">
      <c r="C389" s="160"/>
      <c r="D389" s="160"/>
      <c r="H389" s="160"/>
      <c r="X389" s="160"/>
      <c r="Y389" s="149"/>
      <c r="Z389" s="149"/>
      <c r="AA389" s="149"/>
      <c r="AC389" s="149"/>
      <c r="AD389" s="149"/>
      <c r="AE389" s="149"/>
      <c r="AF389" s="149"/>
      <c r="AG389" s="149"/>
      <c r="AH389" s="214"/>
      <c r="AI389" s="214"/>
      <c r="AJ389" s="214"/>
      <c r="AK389" s="214"/>
      <c r="AL389" s="214"/>
      <c r="AM389" s="149"/>
      <c r="AN389" s="149"/>
      <c r="AO389" s="149"/>
      <c r="AP389" s="149"/>
      <c r="AQ389" s="149"/>
      <c r="AR389" s="149"/>
      <c r="AS389" s="149"/>
      <c r="AT389" s="214"/>
      <c r="AU389" s="214"/>
      <c r="AV389" s="203"/>
      <c r="AW389" s="214"/>
      <c r="AX389" s="214"/>
      <c r="AY389" s="214"/>
      <c r="AZ389" s="214"/>
      <c r="BA389" s="214"/>
      <c r="BB389" s="214"/>
      <c r="BC389" s="214"/>
      <c r="BD389" s="214"/>
      <c r="BE389" s="214"/>
      <c r="BF389" s="214"/>
      <c r="BG389" s="214"/>
      <c r="BH389" s="214"/>
      <c r="BI389" s="214"/>
      <c r="BJ389" s="214"/>
      <c r="BK389" s="214"/>
      <c r="BL389" s="203"/>
      <c r="BM389" s="214"/>
      <c r="BN389" s="214"/>
      <c r="BO389" s="214"/>
    </row>
    <row r="390" spans="2:81">
      <c r="B390" t="s">
        <v>48</v>
      </c>
      <c r="C390" s="160" t="str">
        <f t="shared" si="72"/>
        <v>TE</v>
      </c>
      <c r="D390" s="160"/>
      <c r="H390" t="s">
        <v>1625</v>
      </c>
      <c r="I390" s="149">
        <f t="shared" ref="I390:W390" si="90">SUM(I8:I382)</f>
        <v>1861.3458899282848</v>
      </c>
      <c r="J390" s="149">
        <f t="shared" si="90"/>
        <v>85.661209173042451</v>
      </c>
      <c r="K390" s="149">
        <f t="shared" si="90"/>
        <v>285.38104603108786</v>
      </c>
      <c r="L390" s="149">
        <f t="shared" si="90"/>
        <v>20.647926765099808</v>
      </c>
      <c r="M390" s="149">
        <f t="shared" si="90"/>
        <v>29.14058890380926</v>
      </c>
      <c r="N390" s="149">
        <f t="shared" si="90"/>
        <v>8782.7946222500996</v>
      </c>
      <c r="O390" s="149">
        <f t="shared" si="90"/>
        <v>1985.4827726261713</v>
      </c>
      <c r="P390" s="149">
        <f t="shared" si="90"/>
        <v>572.37974374203156</v>
      </c>
      <c r="Q390" s="149">
        <f t="shared" si="90"/>
        <v>926.04253917815947</v>
      </c>
      <c r="R390" s="149">
        <f t="shared" si="90"/>
        <v>7.4682255158684123</v>
      </c>
      <c r="S390" s="149">
        <f t="shared" si="90"/>
        <v>10644.140512178386</v>
      </c>
      <c r="T390" s="149">
        <f t="shared" si="90"/>
        <v>2071.1439817992132</v>
      </c>
      <c r="U390" s="149">
        <f t="shared" si="90"/>
        <v>857.7607897731192</v>
      </c>
      <c r="V390" s="149">
        <f t="shared" si="90"/>
        <v>946.69046594325926</v>
      </c>
      <c r="W390" s="149">
        <f t="shared" si="90"/>
        <v>36.608814419677671</v>
      </c>
      <c r="X390" s="79"/>
      <c r="Y390" s="149">
        <f>SUM(Y8:Y382)</f>
        <v>2283.9503328313222</v>
      </c>
      <c r="Z390" s="149">
        <f>SUM(Z8:Z382)</f>
        <v>12275.694681837531</v>
      </c>
      <c r="AA390" s="149">
        <f>SUM(AA8:AA382)</f>
        <v>14559.645014668848</v>
      </c>
      <c r="AB390" s="79"/>
      <c r="AC390" s="149">
        <f t="shared" ref="AC390:AQ390" si="91">SUMIF($G$8:$G$388,0,AC8:AC388)+SUMIF($G$8:$G$388,2,AC8:AC388)</f>
        <v>1891.6733178700902</v>
      </c>
      <c r="AD390" s="149">
        <f t="shared" si="91"/>
        <v>87.020138155495275</v>
      </c>
      <c r="AE390" s="149">
        <f t="shared" si="91"/>
        <v>290.0308390417776</v>
      </c>
      <c r="AF390" s="149">
        <f t="shared" si="91"/>
        <v>20.984349197117727</v>
      </c>
      <c r="AG390" s="149">
        <f t="shared" si="91"/>
        <v>29.615384649696171</v>
      </c>
      <c r="AH390" s="149">
        <f t="shared" si="91"/>
        <v>8925.8951456268824</v>
      </c>
      <c r="AI390" s="149">
        <f t="shared" si="91"/>
        <v>2017.8327974347421</v>
      </c>
      <c r="AJ390" s="149">
        <f t="shared" si="91"/>
        <v>581.70568661359232</v>
      </c>
      <c r="AK390" s="149">
        <f t="shared" si="91"/>
        <v>941.13080865560403</v>
      </c>
      <c r="AL390" s="149">
        <f t="shared" si="91"/>
        <v>7.5899073980006886</v>
      </c>
      <c r="AM390" s="149">
        <f t="shared" si="91"/>
        <v>10817.568463496971</v>
      </c>
      <c r="AN390" s="149">
        <f t="shared" si="91"/>
        <v>2104.8529355902378</v>
      </c>
      <c r="AO390" s="149">
        <f t="shared" si="91"/>
        <v>871.73652565536997</v>
      </c>
      <c r="AP390" s="149">
        <f t="shared" si="91"/>
        <v>962.11515785272172</v>
      </c>
      <c r="AQ390" s="149">
        <f t="shared" si="91"/>
        <v>37.205292047696858</v>
      </c>
      <c r="AR390" s="149"/>
      <c r="AS390" s="149">
        <f>SUMIF($G$8:$G$388,0,AS8:AS388)+SUMIF($G$8:$G$388,2,AS8:AS388)</f>
        <v>2321.1936839141767</v>
      </c>
      <c r="AT390" s="149">
        <f>SUMIF($G$8:$G$388,0,AT8:AT388)+SUMIF($G$8:$G$388,2,AT8:AT388)</f>
        <v>12475.706000482545</v>
      </c>
      <c r="AU390" s="149">
        <f>SUMIF($G$8:$G$388,0,AU8:AU388)+SUMIF($G$8:$G$388,2,AU8:AU388)</f>
        <v>14796.899684396723</v>
      </c>
      <c r="AV390" s="214"/>
      <c r="AW390" s="214">
        <f t="shared" ref="AW390:BK390" si="92">SUMIF($G$8:$G$388,0,AW8:AW388)</f>
        <v>1902.1341841440262</v>
      </c>
      <c r="AX390" s="214">
        <f t="shared" si="92"/>
        <v>87.501355509350532</v>
      </c>
      <c r="AY390" s="214">
        <f t="shared" si="92"/>
        <v>291.6346962162022</v>
      </c>
      <c r="AZ390" s="214">
        <f t="shared" si="92"/>
        <v>21.100391681157085</v>
      </c>
      <c r="BA390" s="214">
        <f t="shared" si="92"/>
        <v>29.77915636204472</v>
      </c>
      <c r="BB390" s="214">
        <f t="shared" si="92"/>
        <v>8925.8951456268842</v>
      </c>
      <c r="BC390" s="214">
        <f t="shared" si="92"/>
        <v>2017.8327974347421</v>
      </c>
      <c r="BD390" s="214">
        <f t="shared" si="92"/>
        <v>581.70568661359232</v>
      </c>
      <c r="BE390" s="214">
        <f t="shared" si="92"/>
        <v>941.13080865560403</v>
      </c>
      <c r="BF390" s="214">
        <f t="shared" si="92"/>
        <v>7.5899073980006886</v>
      </c>
      <c r="BG390" s="214">
        <f t="shared" si="92"/>
        <v>10828.029329770916</v>
      </c>
      <c r="BH390" s="214">
        <f t="shared" si="92"/>
        <v>2105.3341529440918</v>
      </c>
      <c r="BI390" s="214">
        <f t="shared" si="92"/>
        <v>873.34038282979441</v>
      </c>
      <c r="BJ390" s="214">
        <f t="shared" si="92"/>
        <v>962.23120033676116</v>
      </c>
      <c r="BK390" s="214">
        <f t="shared" si="92"/>
        <v>37.369063760045407</v>
      </c>
      <c r="BL390" s="214"/>
      <c r="BM390" s="214">
        <f>SUMIF($G$8:$G$388,0,BM8:BM388)</f>
        <v>2334.0297780227802</v>
      </c>
      <c r="BN390" s="214">
        <f>SUMIF($G$8:$G$388,0,BN8:BN388)</f>
        <v>12475.706000482545</v>
      </c>
      <c r="BO390" s="214">
        <f>SUMIF($G$8:$G$388,0,BO8:BO388)</f>
        <v>14809.735778505323</v>
      </c>
    </row>
    <row r="391" spans="2:81">
      <c r="C391" s="160"/>
      <c r="D391" s="160"/>
      <c r="I391" s="149"/>
      <c r="J391" s="149"/>
      <c r="K391" s="149"/>
      <c r="L391" s="149"/>
      <c r="M391" s="149"/>
      <c r="N391" s="149"/>
      <c r="O391" s="149"/>
      <c r="P391" s="149"/>
      <c r="Q391" s="149"/>
      <c r="R391" s="149"/>
      <c r="S391" s="149"/>
      <c r="T391" s="149"/>
      <c r="U391" s="149"/>
      <c r="V391" s="149"/>
      <c r="W391" s="149"/>
      <c r="X391" s="79"/>
      <c r="Y391" s="149"/>
      <c r="Z391" s="149"/>
      <c r="AA391" s="149"/>
      <c r="AB391" s="79"/>
      <c r="AC391" s="149"/>
      <c r="AD391" s="149"/>
      <c r="AE391" s="149"/>
      <c r="AF391" s="149"/>
      <c r="AG391" s="149"/>
      <c r="AH391" s="149"/>
      <c r="AI391" s="149"/>
      <c r="AJ391" s="149"/>
      <c r="AK391" s="149"/>
      <c r="AL391" s="149"/>
      <c r="AM391" s="149"/>
      <c r="AN391" s="149"/>
      <c r="AO391" s="149"/>
      <c r="AP391" s="149"/>
      <c r="AQ391" s="149"/>
      <c r="AR391" s="149"/>
      <c r="AS391" s="149"/>
      <c r="AT391" s="149"/>
      <c r="AU391" s="149"/>
      <c r="AV391" s="214"/>
      <c r="AW391" s="214"/>
      <c r="AX391" s="214"/>
      <c r="AY391" s="214"/>
      <c r="AZ391" s="214"/>
      <c r="BA391" s="214"/>
      <c r="BB391" s="214"/>
      <c r="BC391" s="214"/>
      <c r="BD391" s="214"/>
      <c r="BE391" s="214"/>
      <c r="BF391" s="214"/>
      <c r="BG391" s="214"/>
      <c r="BH391" s="214"/>
      <c r="BI391" s="214"/>
      <c r="BJ391" s="214"/>
      <c r="BK391" s="214"/>
      <c r="BL391" s="214"/>
      <c r="BM391" s="214"/>
      <c r="BN391" s="214"/>
      <c r="BO391" s="214"/>
    </row>
    <row r="392" spans="2:81" ht="15" thickBot="1">
      <c r="H392" s="77" t="s">
        <v>1622</v>
      </c>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216"/>
      <c r="AU392" s="216"/>
      <c r="AV392" s="216"/>
      <c r="AW392" s="216"/>
      <c r="AX392" s="216"/>
      <c r="AY392" s="216"/>
      <c r="AZ392" s="216"/>
      <c r="BA392" s="216"/>
      <c r="BB392" s="216"/>
      <c r="BC392" s="216"/>
      <c r="BD392" s="216"/>
      <c r="BE392" s="216"/>
      <c r="BF392" s="216"/>
      <c r="BG392" s="216"/>
      <c r="BH392" s="216"/>
      <c r="BI392" s="216"/>
      <c r="BJ392" s="216"/>
      <c r="BK392" s="216"/>
      <c r="BL392" s="216"/>
      <c r="BM392" s="227"/>
      <c r="BN392" s="216"/>
      <c r="BO392" s="77"/>
      <c r="BP392" s="77"/>
      <c r="BQ392" s="77"/>
      <c r="BR392" s="77"/>
      <c r="BS392" s="77"/>
      <c r="BT392" s="77"/>
      <c r="BU392" s="77"/>
      <c r="BV392" s="77"/>
      <c r="BW392" s="77"/>
      <c r="BX392" s="77"/>
      <c r="BY392" s="77"/>
      <c r="BZ392" s="77"/>
      <c r="CA392" s="77"/>
      <c r="CB392" s="77"/>
      <c r="CC392" s="77"/>
    </row>
    <row r="393" spans="2:81">
      <c r="BM393" s="214"/>
      <c r="BN393" s="149"/>
      <c r="BO393" s="214"/>
    </row>
    <row r="394" spans="2:81">
      <c r="AU394" s="215"/>
      <c r="AW394" s="215"/>
      <c r="AX394" s="215"/>
      <c r="AY394" s="215"/>
      <c r="AZ394" s="215"/>
      <c r="BA394" s="215"/>
      <c r="BM394" s="214"/>
      <c r="BN394" s="214"/>
      <c r="BO394" s="214"/>
    </row>
    <row r="395" spans="2:81">
      <c r="BM395" s="214"/>
      <c r="BN395" s="214"/>
      <c r="BO395" s="214"/>
    </row>
    <row r="396" spans="2:81">
      <c r="BN396" s="226"/>
    </row>
  </sheetData>
  <sheetProtection sheet="1" formatCells="0" formatColumns="0" formatRows="0" insertColumns="0" insertRows="0" insertHyperlinks="0" deleteColumns="0" deleteRows="0" sort="0" autoFilter="0" pivotTables="0"/>
  <mergeCells count="18">
    <mergeCell ref="I6:M6"/>
    <mergeCell ref="N6:R6"/>
    <mergeCell ref="S6:W6"/>
    <mergeCell ref="AC6:AG6"/>
    <mergeCell ref="AH6:AL6"/>
    <mergeCell ref="AS6:AS7"/>
    <mergeCell ref="AT6:AT7"/>
    <mergeCell ref="AU6:AU7"/>
    <mergeCell ref="Y6:Y7"/>
    <mergeCell ref="Z6:Z7"/>
    <mergeCell ref="AA6:AA7"/>
    <mergeCell ref="AM6:AQ6"/>
    <mergeCell ref="BO6:BO7"/>
    <mergeCell ref="AW6:BA6"/>
    <mergeCell ref="BB6:BF6"/>
    <mergeCell ref="BG6:BK6"/>
    <mergeCell ref="BM6:BM7"/>
    <mergeCell ref="BN6:BN7"/>
  </mergeCells>
  <pageMargins left="0.7" right="0.7" top="0.75" bottom="0.75" header="0.3" footer="0.3"/>
  <pageSetup orientation="portrait" r:id="rId1"/>
  <ignoredErrors>
    <ignoredError sqref="AD8:AD38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B396-1A54-413D-8C81-CA233246565D}">
  <sheetPr>
    <tabColor rgb="FF00B0F0"/>
  </sheetPr>
  <dimension ref="B1:CE385"/>
  <sheetViews>
    <sheetView showGridLines="0" topLeftCell="B1" workbookViewId="0">
      <pane xSplit="5" ySplit="7" topLeftCell="G8" activePane="bottomRight" state="frozen"/>
      <selection activeCell="H12" sqref="H12"/>
      <selection pane="topRight" activeCell="H12" sqref="H12"/>
      <selection pane="bottomLeft" activeCell="H12" sqref="H12"/>
      <selection pane="bottomRight" activeCell="F2" sqref="F2"/>
    </sheetView>
  </sheetViews>
  <sheetFormatPr defaultRowHeight="14.4" outlineLevelCol="1"/>
  <cols>
    <col min="1" max="1" width="3.109375" customWidth="1"/>
    <col min="2" max="5" width="8.88671875" hidden="1" customWidth="1" outlineLevel="1"/>
    <col min="6" max="6" width="35.88671875" customWidth="1" collapsed="1"/>
    <col min="7" max="8" width="10.88671875" customWidth="1"/>
    <col min="9" max="9" width="11.44140625" customWidth="1"/>
    <col min="10" max="16" width="10.88671875" customWidth="1"/>
    <col min="17" max="20" width="11.109375" customWidth="1"/>
    <col min="21" max="21" width="12.33203125" customWidth="1"/>
    <col min="22" max="22" width="4.6640625" customWidth="1"/>
    <col min="23" max="25" width="20.44140625" customWidth="1"/>
    <col min="26" max="26" width="4.6640625" customWidth="1"/>
    <col min="27" max="40" width="10.88671875" customWidth="1"/>
    <col min="41" max="41" width="14.109375" customWidth="1"/>
    <col min="42" max="42" width="4.6640625" customWidth="1"/>
    <col min="43" max="45" width="20.6640625" customWidth="1"/>
    <col min="46" max="46" width="4.6640625" customWidth="1"/>
    <col min="47" max="60" width="10.88671875" customWidth="1"/>
    <col min="61" max="61" width="13" customWidth="1"/>
    <col min="62" max="62" width="4.6640625" customWidth="1"/>
    <col min="63" max="65" width="20.6640625" customWidth="1"/>
  </cols>
  <sheetData>
    <row r="1" spans="2:83">
      <c r="G1" s="118"/>
      <c r="H1" s="118"/>
      <c r="I1" s="118"/>
      <c r="J1" s="118"/>
    </row>
    <row r="2" spans="2:83" ht="18" thickBot="1">
      <c r="F2" s="76" t="s">
        <v>2014</v>
      </c>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row>
    <row r="3" spans="2:83" ht="15" thickTop="1"/>
    <row r="4" spans="2:83" hidden="1">
      <c r="D4" t="s">
        <v>1858</v>
      </c>
      <c r="F4" t="s">
        <v>1895</v>
      </c>
      <c r="G4" s="12" t="s">
        <v>1885</v>
      </c>
      <c r="H4" s="12" t="s">
        <v>1887</v>
      </c>
      <c r="I4" s="12" t="s">
        <v>1889</v>
      </c>
      <c r="J4" s="12" t="s">
        <v>1893</v>
      </c>
      <c r="K4" s="12" t="s">
        <v>1891</v>
      </c>
      <c r="L4" s="12" t="s">
        <v>1873</v>
      </c>
      <c r="M4" s="12" t="s">
        <v>1875</v>
      </c>
      <c r="N4" s="12" t="s">
        <v>1877</v>
      </c>
      <c r="O4" s="12" t="s">
        <v>1881</v>
      </c>
      <c r="P4" s="12" t="s">
        <v>1879</v>
      </c>
      <c r="Q4" s="12" t="s">
        <v>1862</v>
      </c>
      <c r="R4" s="12" t="s">
        <v>1864</v>
      </c>
      <c r="S4" s="12" t="s">
        <v>1866</v>
      </c>
      <c r="T4" s="12" t="s">
        <v>1870</v>
      </c>
      <c r="U4" s="12" t="s">
        <v>1868</v>
      </c>
      <c r="W4" s="12" t="s">
        <v>1883</v>
      </c>
      <c r="X4" s="12" t="s">
        <v>1871</v>
      </c>
      <c r="Y4" s="12" t="s">
        <v>1859</v>
      </c>
      <c r="AA4" s="12" t="s">
        <v>1804</v>
      </c>
      <c r="AB4" s="12" t="s">
        <v>1805</v>
      </c>
      <c r="AC4" s="12" t="s">
        <v>1806</v>
      </c>
      <c r="AD4" s="12" t="s">
        <v>1807</v>
      </c>
      <c r="AE4" s="12" t="s">
        <v>1808</v>
      </c>
      <c r="AF4" s="12" t="s">
        <v>1809</v>
      </c>
      <c r="AG4" s="12" t="s">
        <v>1810</v>
      </c>
      <c r="AH4" s="12" t="s">
        <v>1811</v>
      </c>
      <c r="AI4" s="12" t="s">
        <v>1812</v>
      </c>
      <c r="AJ4" s="12" t="s">
        <v>1813</v>
      </c>
      <c r="AK4" s="12" t="s">
        <v>1814</v>
      </c>
      <c r="AL4" s="12" t="s">
        <v>1815</v>
      </c>
      <c r="AM4" s="12" t="s">
        <v>1816</v>
      </c>
      <c r="AN4" s="12" t="s">
        <v>1817</v>
      </c>
      <c r="AO4" s="12" t="s">
        <v>1818</v>
      </c>
      <c r="AQ4" s="12" t="s">
        <v>1799</v>
      </c>
      <c r="AR4" s="12" t="s">
        <v>1800</v>
      </c>
      <c r="AS4" s="12" t="s">
        <v>1798</v>
      </c>
      <c r="AU4" s="12" t="s">
        <v>1827</v>
      </c>
      <c r="AV4" s="12" t="s">
        <v>1828</v>
      </c>
      <c r="AW4" s="12" t="s">
        <v>1829</v>
      </c>
      <c r="AX4" s="12" t="s">
        <v>1830</v>
      </c>
      <c r="AY4" s="12" t="s">
        <v>1831</v>
      </c>
      <c r="AZ4" s="12" t="s">
        <v>1832</v>
      </c>
      <c r="BA4" s="12" t="s">
        <v>1833</v>
      </c>
      <c r="BB4" s="12" t="s">
        <v>1834</v>
      </c>
      <c r="BC4" s="12" t="s">
        <v>1835</v>
      </c>
      <c r="BD4" s="12" t="s">
        <v>1836</v>
      </c>
      <c r="BE4" s="12" t="s">
        <v>1837</v>
      </c>
      <c r="BF4" s="12" t="s">
        <v>1838</v>
      </c>
      <c r="BG4" s="12" t="s">
        <v>1839</v>
      </c>
      <c r="BH4" s="12" t="s">
        <v>1840</v>
      </c>
      <c r="BI4" s="12" t="s">
        <v>1841</v>
      </c>
      <c r="BK4" s="12" t="s">
        <v>1822</v>
      </c>
      <c r="BL4" s="12" t="s">
        <v>1823</v>
      </c>
      <c r="BM4" s="12" t="s">
        <v>1821</v>
      </c>
    </row>
    <row r="6" spans="2:83" ht="14.25" customHeight="1">
      <c r="B6" s="190"/>
      <c r="C6" s="191"/>
      <c r="D6" s="191"/>
      <c r="E6" s="191"/>
      <c r="F6" s="189"/>
      <c r="G6" s="256" t="s">
        <v>1896</v>
      </c>
      <c r="H6" s="257"/>
      <c r="I6" s="257"/>
      <c r="J6" s="257"/>
      <c r="K6" s="258"/>
      <c r="L6" s="256" t="s">
        <v>1897</v>
      </c>
      <c r="M6" s="257"/>
      <c r="N6" s="257"/>
      <c r="O6" s="257"/>
      <c r="P6" s="258"/>
      <c r="Q6" s="256" t="s">
        <v>1898</v>
      </c>
      <c r="R6" s="257"/>
      <c r="S6" s="257"/>
      <c r="T6" s="257"/>
      <c r="U6" s="258"/>
      <c r="V6" s="1"/>
      <c r="W6" s="248" t="s">
        <v>1932</v>
      </c>
      <c r="X6" s="253" t="s">
        <v>1933</v>
      </c>
      <c r="Y6" s="239" t="s">
        <v>1934</v>
      </c>
      <c r="Z6" s="160"/>
      <c r="AA6" s="256" t="s">
        <v>1899</v>
      </c>
      <c r="AB6" s="257"/>
      <c r="AC6" s="257"/>
      <c r="AD6" s="257"/>
      <c r="AE6" s="258"/>
      <c r="AF6" s="256" t="s">
        <v>1900</v>
      </c>
      <c r="AG6" s="257"/>
      <c r="AH6" s="257"/>
      <c r="AI6" s="257"/>
      <c r="AJ6" s="258"/>
      <c r="AK6" s="256" t="s">
        <v>1901</v>
      </c>
      <c r="AL6" s="257"/>
      <c r="AM6" s="257"/>
      <c r="AN6" s="257"/>
      <c r="AO6" s="258"/>
      <c r="AP6" s="1"/>
      <c r="AQ6" s="248" t="s">
        <v>1935</v>
      </c>
      <c r="AR6" s="253" t="s">
        <v>1936</v>
      </c>
      <c r="AS6" s="239" t="s">
        <v>1937</v>
      </c>
      <c r="AU6" s="256" t="s">
        <v>1902</v>
      </c>
      <c r="AV6" s="257"/>
      <c r="AW6" s="257"/>
      <c r="AX6" s="257"/>
      <c r="AY6" s="258"/>
      <c r="AZ6" s="256" t="s">
        <v>1903</v>
      </c>
      <c r="BA6" s="257"/>
      <c r="BB6" s="257"/>
      <c r="BC6" s="257"/>
      <c r="BD6" s="258"/>
      <c r="BE6" s="256" t="s">
        <v>1904</v>
      </c>
      <c r="BF6" s="257"/>
      <c r="BG6" s="257"/>
      <c r="BH6" s="257"/>
      <c r="BI6" s="258"/>
      <c r="BJ6" s="1"/>
      <c r="BK6" s="248" t="s">
        <v>1938</v>
      </c>
      <c r="BL6" s="253" t="s">
        <v>1939</v>
      </c>
      <c r="BM6" s="239" t="s">
        <v>1940</v>
      </c>
    </row>
    <row r="7" spans="2:83" ht="44.25" customHeight="1">
      <c r="B7" s="192" t="s">
        <v>4</v>
      </c>
      <c r="C7" s="217" t="s">
        <v>2010</v>
      </c>
      <c r="D7" s="183" t="s">
        <v>33</v>
      </c>
      <c r="E7" s="183" t="s">
        <v>34</v>
      </c>
      <c r="F7" s="184" t="s">
        <v>35</v>
      </c>
      <c r="G7" s="185" t="s">
        <v>43</v>
      </c>
      <c r="H7" s="186" t="s">
        <v>44</v>
      </c>
      <c r="I7" s="186" t="s">
        <v>45</v>
      </c>
      <c r="J7" s="186" t="s">
        <v>46</v>
      </c>
      <c r="K7" s="187" t="s">
        <v>47</v>
      </c>
      <c r="L7" s="185" t="s">
        <v>43</v>
      </c>
      <c r="M7" s="186" t="s">
        <v>44</v>
      </c>
      <c r="N7" s="186" t="s">
        <v>45</v>
      </c>
      <c r="O7" s="186" t="s">
        <v>46</v>
      </c>
      <c r="P7" s="187" t="s">
        <v>47</v>
      </c>
      <c r="Q7" s="185" t="s">
        <v>43</v>
      </c>
      <c r="R7" s="186" t="s">
        <v>44</v>
      </c>
      <c r="S7" s="186" t="s">
        <v>45</v>
      </c>
      <c r="T7" s="186" t="s">
        <v>46</v>
      </c>
      <c r="U7" s="187" t="s">
        <v>47</v>
      </c>
      <c r="V7" s="117"/>
      <c r="W7" s="252"/>
      <c r="X7" s="254"/>
      <c r="Y7" s="255"/>
      <c r="Z7" s="160"/>
      <c r="AA7" s="185" t="s">
        <v>43</v>
      </c>
      <c r="AB7" s="186" t="s">
        <v>44</v>
      </c>
      <c r="AC7" s="186" t="s">
        <v>45</v>
      </c>
      <c r="AD7" s="186" t="s">
        <v>46</v>
      </c>
      <c r="AE7" s="187" t="s">
        <v>47</v>
      </c>
      <c r="AF7" s="185" t="s">
        <v>43</v>
      </c>
      <c r="AG7" s="186" t="s">
        <v>44</v>
      </c>
      <c r="AH7" s="186" t="s">
        <v>45</v>
      </c>
      <c r="AI7" s="186" t="s">
        <v>46</v>
      </c>
      <c r="AJ7" s="187" t="s">
        <v>47</v>
      </c>
      <c r="AK7" s="185" t="s">
        <v>43</v>
      </c>
      <c r="AL7" s="186" t="s">
        <v>44</v>
      </c>
      <c r="AM7" s="186" t="s">
        <v>45</v>
      </c>
      <c r="AN7" s="186" t="s">
        <v>46</v>
      </c>
      <c r="AO7" s="187" t="s">
        <v>47</v>
      </c>
      <c r="AP7" s="117"/>
      <c r="AQ7" s="252"/>
      <c r="AR7" s="254"/>
      <c r="AS7" s="255"/>
      <c r="AU7" s="185" t="s">
        <v>43</v>
      </c>
      <c r="AV7" s="186" t="s">
        <v>44</v>
      </c>
      <c r="AW7" s="186" t="s">
        <v>45</v>
      </c>
      <c r="AX7" s="186" t="s">
        <v>46</v>
      </c>
      <c r="AY7" s="187" t="s">
        <v>47</v>
      </c>
      <c r="AZ7" s="185" t="s">
        <v>43</v>
      </c>
      <c r="BA7" s="186" t="s">
        <v>44</v>
      </c>
      <c r="BB7" s="186" t="s">
        <v>45</v>
      </c>
      <c r="BC7" s="186" t="s">
        <v>46</v>
      </c>
      <c r="BD7" s="187" t="s">
        <v>47</v>
      </c>
      <c r="BE7" s="185" t="s">
        <v>43</v>
      </c>
      <c r="BF7" s="186" t="s">
        <v>44</v>
      </c>
      <c r="BG7" s="186" t="s">
        <v>45</v>
      </c>
      <c r="BH7" s="186" t="s">
        <v>46</v>
      </c>
      <c r="BI7" s="187" t="s">
        <v>47</v>
      </c>
      <c r="BJ7" s="117"/>
      <c r="BK7" s="252"/>
      <c r="BL7" s="254"/>
      <c r="BM7" s="255"/>
    </row>
    <row r="8" spans="2:83">
      <c r="B8" s="121" t="str">
        <f>'Calculations for 2021-22'!B8</f>
        <v>E3831</v>
      </c>
      <c r="C8" s="160" t="str">
        <f>'Calculations for 2021-22'!D8</f>
        <v>E3831</v>
      </c>
      <c r="D8" t="str">
        <f>'Calculations for 2021-22'!E8</f>
        <v>SD</v>
      </c>
      <c r="E8" t="str">
        <f>'Calculations for 2021-22'!F8</f>
        <v>P1908</v>
      </c>
      <c r="F8" s="176" t="str">
        <f>'Calculations for 2021-22'!H8</f>
        <v>Adur</v>
      </c>
      <c r="G8" s="156">
        <f>_xlfn.IFNA(INDEX('I.KI 2016-17'!M$8:M$391,MATCH($B8,'I.KI 2016-17'!$B$8:$B$391,0)),"")</f>
        <v>0</v>
      </c>
      <c r="H8" s="149">
        <f>_xlfn.IFNA(INDEX('I.KI 2016-17'!N$8:N$391,MATCH($B8,'I.KI 2016-17'!$B$8:$B$391,0)),"")</f>
        <v>0.77393475819900004</v>
      </c>
      <c r="I8" s="149">
        <f>_xlfn.IFNA(INDEX('I.KI 2016-17'!O$8:O$391,MATCH($B8,'I.KI 2016-17'!$B$8:$B$391,0)),"")</f>
        <v>0</v>
      </c>
      <c r="J8" s="149">
        <f>_xlfn.IFNA(INDEX('I.KI 2016-17'!P$8:P$391,MATCH($B8,'I.KI 2016-17'!$B$8:$B$391,0)),"")</f>
        <v>0</v>
      </c>
      <c r="K8" s="188">
        <f>_xlfn.IFNA(INDEX('I.KI 2016-17'!Q$8:Q$391,MATCH($B8,'I.KI 2016-17'!$B$8:$B$391,0)),"")</f>
        <v>0</v>
      </c>
      <c r="L8" s="156">
        <f>_xlfn.IFNA(INDEX('I.KI 2016-17'!R$8:R$391,MATCH($B8,'I.KI 2016-17'!$B$8:$B$391,0)),"")</f>
        <v>0</v>
      </c>
      <c r="M8" s="193">
        <f>_xlfn.IFNA(INDEX('I.KI 2016-17'!S$8:S$391,MATCH($B8,'I.KI 2016-17'!$B$8:$B$391,0)),"")</f>
        <v>1.617269327104</v>
      </c>
      <c r="N8" s="193">
        <f>_xlfn.IFNA(INDEX('I.KI 2016-17'!T$8:T$391,MATCH($B8,'I.KI 2016-17'!$B$8:$B$391,0)),"")</f>
        <v>0</v>
      </c>
      <c r="O8" s="193">
        <f>_xlfn.IFNA(INDEX('I.KI 2016-17'!U$8:U$391,MATCH($B8,'I.KI 2016-17'!$B$8:$B$391,0)),"")</f>
        <v>0</v>
      </c>
      <c r="P8" s="157">
        <f>_xlfn.IFNA(INDEX('I.KI 2016-17'!V$8:V$391,MATCH($B8,'I.KI 2016-17'!$B$8:$B$391,0)),"")</f>
        <v>0</v>
      </c>
      <c r="Q8" s="156">
        <f>_xlfn.IFNA(INDEX('I.KI 2016-17'!W$8:W$391,MATCH($B8,'I.KI 2016-17'!$B$8:$B$391,0)),"")</f>
        <v>0</v>
      </c>
      <c r="R8" s="193">
        <f>_xlfn.IFNA(INDEX('I.KI 2016-17'!X$8:X$391,MATCH($B8,'I.KI 2016-17'!$B$8:$B$391,0)),"")</f>
        <v>2.3912040853029999</v>
      </c>
      <c r="S8" s="193">
        <f>_xlfn.IFNA(INDEX('I.KI 2016-17'!Y$8:Y$391,MATCH($B8,'I.KI 2016-17'!$B$8:$B$391,0)),"")</f>
        <v>0</v>
      </c>
      <c r="T8" s="193">
        <f>_xlfn.IFNA(INDEX('I.KI 2016-17'!Z$8:Z$391,MATCH($B8,'I.KI 2016-17'!$B$8:$B$391,0)),"")</f>
        <v>0</v>
      </c>
      <c r="U8" s="157">
        <f>_xlfn.IFNA(INDEX('I.KI 2016-17'!AA$8:AA$391,MATCH($B8,'I.KI 2016-17'!$B$8:$B$391,0)),"")</f>
        <v>0</v>
      </c>
      <c r="V8" s="149"/>
      <c r="W8" s="154">
        <f>_xlfn.IFNA(INDEX('I.KI 2016-17'!$H$8:$H$391,MATCH(B8,'I.KI 2016-17'!$B$8:$B$391,0)),"")</f>
        <v>0.77393475819900004</v>
      </c>
      <c r="X8" s="153">
        <f>_xlfn.IFNA(INDEX('I.KI 2016-17'!$I$8:$I$391,MATCH(B8,'I.KI 2016-17'!$B$8:$B$391,0)),"")</f>
        <v>1.617269327104</v>
      </c>
      <c r="Y8" s="180">
        <f>_xlfn.IFNA(INDEX('I.KI 2016-17'!$G$8:$G$391,MATCH(B8,'I.KI 2016-17'!$B$8:$B$391,0)),"")</f>
        <v>2.3912040853029999</v>
      </c>
      <c r="Z8" s="149"/>
      <c r="AA8" s="156">
        <f>_xlfn.IFNA(IF($B8=$B$382,0,_xlfn.IFNA(INDEX('I.Supplementary 2017-18'!N$8:N$35,MATCH($B8,'I.Supplementary 2017-18'!$B$8:$B$35,0)),INDEX('I.KI 2017-18'!N$9:N$393,MATCH($B8,'I.KI 2017-18'!$B$9:$B$393,0)))),"")</f>
        <v>0</v>
      </c>
      <c r="AB8" s="193">
        <f>_xlfn.IFNA(IF($B8=$B$382,0,_xlfn.IFNA(INDEX('I.Supplementary 2017-18'!O$8:O$35,MATCH($B8,'I.Supplementary 2017-18'!$B$8:$B$35,0)),INDEX('I.KI 2017-18'!O$9:O$393,MATCH($B8,'I.KI 2017-18'!$B$9:$B$393,0)))),"")</f>
        <v>0.27119510736095814</v>
      </c>
      <c r="AC8" s="193">
        <f>_xlfn.IFNA(IF($B8=$B$382,0,_xlfn.IFNA(INDEX('I.Supplementary 2017-18'!P$8:P$35,MATCH($B8,'I.Supplementary 2017-18'!$B$8:$B$35,0)),INDEX('I.KI 2017-18'!P$9:P$393,MATCH($B8,'I.KI 2017-18'!$B$9:$B$393,0)))),"")</f>
        <v>0</v>
      </c>
      <c r="AD8" s="193">
        <f>_xlfn.IFNA(IF($B8=$B$382,0,_xlfn.IFNA(INDEX('I.Supplementary 2017-18'!Q$8:Q$35,MATCH($B8,'I.Supplementary 2017-18'!$B$8:$B$35,0)),INDEX('I.KI 2017-18'!Q$9:Q$393,MATCH($B8,'I.KI 2017-18'!$B$9:$B$393,0)))),"")</f>
        <v>0</v>
      </c>
      <c r="AE8" s="157">
        <f>_xlfn.IFNA(IF($B8=$B$382,0,_xlfn.IFNA(INDEX('I.Supplementary 2017-18'!R$8:R$35,MATCH($B8,'I.Supplementary 2017-18'!$B$8:$B$35,0)),INDEX('I.KI 2017-18'!R$9:R$393,MATCH($B8,'I.KI 2017-18'!$B$9:$B$393,0)))),"")</f>
        <v>0</v>
      </c>
      <c r="AF8" s="156">
        <f>_xlfn.IFNA(IF($B8=$B$382,0,_xlfn.IFNA(INDEX('I.Supplementary 2017-18'!S$8:S$35,MATCH($B8,'I.Supplementary 2017-18'!$B$8:$B$35,0)),INDEX('I.KI 2017-18'!S$9:S$393,MATCH($B8,'I.KI 2017-18'!$B$9:$B$393,0)))),"")</f>
        <v>0</v>
      </c>
      <c r="AG8" s="193">
        <f>_xlfn.IFNA(IF($B8=$B$382,0,_xlfn.IFNA(INDEX('I.Supplementary 2017-18'!T$8:T$35,MATCH($B8,'I.Supplementary 2017-18'!$B$8:$B$35,0)),INDEX('I.KI 2017-18'!T$9:T$393,MATCH($B8,'I.KI 2017-18'!$B$9:$B$393,0)))),"")</f>
        <v>1.6502875375572017</v>
      </c>
      <c r="AH8" s="193">
        <f>_xlfn.IFNA(IF($B8=$B$382,0,_xlfn.IFNA(INDEX('I.Supplementary 2017-18'!U$8:U$35,MATCH($B8,'I.Supplementary 2017-18'!$B$8:$B$35,0)),INDEX('I.KI 2017-18'!U$9:U$393,MATCH($B8,'I.KI 2017-18'!$B$9:$B$393,0)))),"")</f>
        <v>0</v>
      </c>
      <c r="AI8" s="193">
        <f>_xlfn.IFNA(IF($B8=$B$382,0,_xlfn.IFNA(INDEX('I.Supplementary 2017-18'!V$8:V$35,MATCH($B8,'I.Supplementary 2017-18'!$B$8:$B$35,0)),INDEX('I.KI 2017-18'!V$9:V$393,MATCH($B8,'I.KI 2017-18'!$B$9:$B$393,0)))),"")</f>
        <v>0</v>
      </c>
      <c r="AJ8" s="157">
        <f>_xlfn.IFNA(IF($B8=$B$382,0,_xlfn.IFNA(INDEX('I.Supplementary 2017-18'!W$8:W$35,MATCH($B8,'I.Supplementary 2017-18'!$B$8:$B$35,0)),INDEX('I.KI 2017-18'!W$9:W$393,MATCH($B8,'I.KI 2017-18'!$B$9:$B$393,0)))),"")</f>
        <v>0</v>
      </c>
      <c r="AK8" s="156">
        <f>_xlfn.IFNA(IF($B8=$B$382,0,_xlfn.IFNA(INDEX('I.Supplementary 2017-18'!X$8:X$35,MATCH($B8,'I.Supplementary 2017-18'!$B$8:$B$35,0)),INDEX('I.KI 2017-18'!X$9:X$393,MATCH($B8,'I.KI 2017-18'!$B$9:$B$393,0)))),"")</f>
        <v>0</v>
      </c>
      <c r="AL8" s="193">
        <f>_xlfn.IFNA(IF($B8=$B$382,0,_xlfn.IFNA(INDEX('I.Supplementary 2017-18'!Y$8:Y$35,MATCH($B8,'I.Supplementary 2017-18'!$B$8:$B$35,0)),INDEX('I.KI 2017-18'!Y$9:Y$393,MATCH($B8,'I.KI 2017-18'!$B$9:$B$393,0)))),"")</f>
        <v>1.9214826449181599</v>
      </c>
      <c r="AM8" s="193">
        <f>_xlfn.IFNA(IF($B8=$B$382,0,_xlfn.IFNA(INDEX('I.Supplementary 2017-18'!Z$8:Z$35,MATCH($B8,'I.Supplementary 2017-18'!$B$8:$B$35,0)),INDEX('I.KI 2017-18'!Z$9:Z$393,MATCH($B8,'I.KI 2017-18'!$B$9:$B$393,0)))),"")</f>
        <v>0</v>
      </c>
      <c r="AN8" s="193">
        <f>_xlfn.IFNA(IF($B8=$B$382,0,_xlfn.IFNA(INDEX('I.Supplementary 2017-18'!AA$8:AA$35,MATCH($B8,'I.Supplementary 2017-18'!$B$8:$B$35,0)),INDEX('I.KI 2017-18'!AA$9:AA$393,MATCH($B8,'I.KI 2017-18'!$B$9:$B$393,0)))),"")</f>
        <v>0</v>
      </c>
      <c r="AO8" s="157">
        <f>_xlfn.IFNA(IF($B8=$B$382,0,_xlfn.IFNA(INDEX('I.Supplementary 2017-18'!AB$8:AB$35,MATCH($B8,'I.Supplementary 2017-18'!$B$8:$B$35,0)),INDEX('I.KI 2017-18'!AB$9:AB$393,MATCH($B8,'I.KI 2017-18'!$B$9:$B$393,0)))),"")</f>
        <v>0</v>
      </c>
      <c r="AP8" s="149"/>
      <c r="AQ8" s="156">
        <f>_xlfn.IFNA(IF($B8=$B$381,0,IF($B8=$B$382,0,_xlfn.IFNA(INDEX('I.Supplementary 2017-18'!I$8:I$35,MATCH($B8,'I.Supplementary 2017-18'!$B$8:$B$35,0)),INDEX('I.KI 2017-18'!I$9:I$393,MATCH($B8,'I.KI 2017-18'!$B$9:$B$393,0))))),"")</f>
        <v>0.27119510736095814</v>
      </c>
      <c r="AR8" s="149">
        <f>_xlfn.IFNA(IF($B8=$B$381,0,IF($B8=$B$382,0,_xlfn.IFNA(INDEX('I.Supplementary 2017-18'!J$8:J$35,MATCH($B8,'I.Supplementary 2017-18'!$B$8:$B$35,0)),INDEX('I.KI 2017-18'!J$9:J$393,MATCH($B8,'I.KI 2017-18'!$B$9:$B$393,0))))),"")</f>
        <v>1.6502875375572017</v>
      </c>
      <c r="AS8" s="157">
        <f>_xlfn.IFNA(IF($B8=$B$381,0,IF($B8=$B$382,0,_xlfn.IFNA(INDEX('I.Supplementary 2017-18'!H$8:H$35,MATCH($B8,'I.Supplementary 2017-18'!$B$8:$B$35,0)),INDEX('I.KI 2017-18'!H$9:H$393,MATCH($B8,'I.KI 2017-18'!$B$9:$B$393,0))))),"")</f>
        <v>1.9214826449181599</v>
      </c>
      <c r="AT8" s="149"/>
      <c r="AU8" s="156">
        <f>_xlfn.IFNA(_xlfn.IFNA(INDEX('I.Supplementary 2018-19'!P$8:P$157,MATCH($B8,'I.Supplementary 2018-19'!$B$8:$B$157,0)),INDEX('I.KI 2018-19'!P$9:P$393,MATCH($B8,'I.KI 2018-19'!$B$9:$B$393,0))),"")</f>
        <v>0</v>
      </c>
      <c r="AV8" s="193">
        <f>_xlfn.IFNA(_xlfn.IFNA(INDEX('I.Supplementary 2018-19'!Q$8:Q$157,MATCH($B8,'I.Supplementary 2018-19'!$B$8:$B$157,0)),INDEX('I.KI 2018-19'!Q$9:Q$393,MATCH($B8,'I.KI 2018-19'!$B$9:$B$393,0))),"")</f>
        <v>0</v>
      </c>
      <c r="AW8" s="193">
        <f>_xlfn.IFNA(_xlfn.IFNA(INDEX('I.Supplementary 2018-19'!R$8:R$157,MATCH($B8,'I.Supplementary 2018-19'!$B$8:$B$157,0)),INDEX('I.KI 2018-19'!R$9:R$393,MATCH($B8,'I.KI 2018-19'!$B$9:$B$393,0))),"")</f>
        <v>0</v>
      </c>
      <c r="AX8" s="193">
        <f>_xlfn.IFNA(_xlfn.IFNA(INDEX('I.Supplementary 2018-19'!S$8:S$157,MATCH($B8,'I.Supplementary 2018-19'!$B$8:$B$157,0)),INDEX('I.KI 2018-19'!S$9:S$393,MATCH($B8,'I.KI 2018-19'!$B$9:$B$393,0))),"")</f>
        <v>0</v>
      </c>
      <c r="AY8" s="157">
        <f>_xlfn.IFNA(_xlfn.IFNA(INDEX('I.Supplementary 2018-19'!T$8:T$157,MATCH($B8,'I.Supplementary 2018-19'!$B$8:$B$157,0)),INDEX('I.KI 2018-19'!T$9:T$393,MATCH($B8,'I.KI 2018-19'!$B$9:$B$393,0))),"")</f>
        <v>0</v>
      </c>
      <c r="AZ8" s="156">
        <f>_xlfn.IFNA(_xlfn.IFNA(INDEX('I.Supplementary 2018-19'!U$8:U$157,MATCH($B8,'I.Supplementary 2018-19'!$B$8:$B$157,0)),INDEX('I.KI 2018-19'!U$9:U$393,MATCH($B8,'I.KI 2018-19'!$B$9:$B$393,0))),"")</f>
        <v>0</v>
      </c>
      <c r="BA8" s="193">
        <f>_xlfn.IFNA(_xlfn.IFNA(INDEX('I.Supplementary 2018-19'!V$8:V$157,MATCH($B8,'I.Supplementary 2018-19'!$B$8:$B$157,0)),INDEX('I.KI 2018-19'!V$9:V$393,MATCH($B8,'I.KI 2018-19'!$B$9:$B$393,0))),"")</f>
        <v>1.6998669914752291</v>
      </c>
      <c r="BB8" s="193">
        <f>_xlfn.IFNA(_xlfn.IFNA(INDEX('I.Supplementary 2018-19'!W$8:W$157,MATCH($B8,'I.Supplementary 2018-19'!$B$8:$B$157,0)),INDEX('I.KI 2018-19'!W$9:W$393,MATCH($B8,'I.KI 2018-19'!$B$9:$B$393,0))),"")</f>
        <v>0</v>
      </c>
      <c r="BC8" s="193">
        <f>_xlfn.IFNA(_xlfn.IFNA(INDEX('I.Supplementary 2018-19'!X$8:X$157,MATCH($B8,'I.Supplementary 2018-19'!$B$8:$B$157,0)),INDEX('I.KI 2018-19'!X$9:X$393,MATCH($B8,'I.KI 2018-19'!$B$9:$B$393,0))),"")</f>
        <v>0</v>
      </c>
      <c r="BD8" s="157">
        <f>_xlfn.IFNA(_xlfn.IFNA(INDEX('I.Supplementary 2018-19'!Y$8:Y$157,MATCH($B8,'I.Supplementary 2018-19'!$B$8:$B$157,0)),INDEX('I.KI 2018-19'!Y$9:Y$393,MATCH($B8,'I.KI 2018-19'!$B$9:$B$393,0))),"")</f>
        <v>0</v>
      </c>
      <c r="BE8" s="156">
        <f>_xlfn.IFNA(_xlfn.IFNA(INDEX('I.Supplementary 2018-19'!Z$8:Z$157,MATCH($B8,'I.Supplementary 2018-19'!$B$8:$B$157,0)),INDEX('I.KI 2018-19'!Z$9:Z$393,MATCH($B8,'I.KI 2018-19'!$B$9:$B$393,0))),"")</f>
        <v>0</v>
      </c>
      <c r="BF8" s="193">
        <f>_xlfn.IFNA(_xlfn.IFNA(INDEX('I.Supplementary 2018-19'!AA$8:AA$157,MATCH($B8,'I.Supplementary 2018-19'!$B$8:$B$157,0)),INDEX('I.KI 2018-19'!AA$9:AA$393,MATCH($B8,'I.KI 2018-19'!$B$9:$B$393,0))),"")</f>
        <v>1.6998669914752291</v>
      </c>
      <c r="BG8" s="193">
        <f>_xlfn.IFNA(_xlfn.IFNA(INDEX('I.Supplementary 2018-19'!AB$8:AB$157,MATCH($B8,'I.Supplementary 2018-19'!$B$8:$B$157,0)),INDEX('I.KI 2018-19'!AB$9:AB$393,MATCH($B8,'I.KI 2018-19'!$B$9:$B$393,0))),"")</f>
        <v>0</v>
      </c>
      <c r="BH8" s="193">
        <f>_xlfn.IFNA(_xlfn.IFNA(INDEX('I.Supplementary 2018-19'!AC$8:AC$157,MATCH($B8,'I.Supplementary 2018-19'!$B$8:$B$157,0)),INDEX('I.KI 2018-19'!AC$9:AC$393,MATCH($B8,'I.KI 2018-19'!$B$9:$B$393,0))),"")</f>
        <v>0</v>
      </c>
      <c r="BI8" s="157">
        <f>_xlfn.IFNA(_xlfn.IFNA(INDEX('I.Supplementary 2018-19'!AD$8:AD$157,MATCH($B8,'I.Supplementary 2018-19'!$B$8:$B$157,0)),INDEX('I.KI 2018-19'!AD$9:AD$393,MATCH($B8,'I.KI 2018-19'!$B$9:$B$393,0))),"")</f>
        <v>0</v>
      </c>
      <c r="BJ8" s="149"/>
      <c r="BK8" s="156">
        <f>_xlfn.IFNA(IF($B8=$B$381,0,IF($B8=$B$382,0,_xlfn.IFNA(INDEX('I.Supplementary 2018-19'!I$8:I$157,MATCH($B8,'I.Supplementary 2018-19'!$B$8:$B$157,0)),INDEX('I.KI 2018-19'!I$9:I$393,MATCH($B8,'I.KI 2018-19'!$B$9:$B$393,0))))),"")</f>
        <v>0</v>
      </c>
      <c r="BL8" s="149">
        <f>_xlfn.IFNA(IF($B8=$B$381,0,IF($B8=$B$382,0,_xlfn.IFNA(INDEX('I.Supplementary 2018-19'!J$8:J$157,MATCH($B8,'I.Supplementary 2018-19'!$B$8:$B$157,0)),INDEX('I.KI 2018-19'!J$9:J$393,MATCH($B8,'I.KI 2018-19'!$B$9:$B$393,0))))),"")</f>
        <v>1.6998669914752291</v>
      </c>
      <c r="BM8" s="157">
        <f>_xlfn.IFNA(IF($B8=$B$381,0,IF($B8=$B$382,0,_xlfn.IFNA(INDEX('I.Supplementary 2018-19'!H$8:H$157,MATCH($B8,'I.Supplementary 2018-19'!$B$8:$B$157,0)),INDEX('I.KI 2018-19'!H$9:H$393,MATCH($B8,'I.KI 2018-19'!$B$9:$B$393,0))))),"")</f>
        <v>1.6998669914752291</v>
      </c>
    </row>
    <row r="9" spans="2:83">
      <c r="B9" s="121" t="str">
        <f>'Calculations for 2021-22'!B9</f>
        <v>E0931</v>
      </c>
      <c r="C9" s="160" t="str">
        <f>'Calculations for 2021-22'!D9</f>
        <v>E0931</v>
      </c>
      <c r="D9" t="str">
        <f>'Calculations for 2021-22'!E9</f>
        <v>SD</v>
      </c>
      <c r="E9">
        <f>'Calculations for 2021-22'!F9</f>
        <v>0</v>
      </c>
      <c r="F9" s="120" t="str">
        <f>'Calculations for 2021-22'!H9</f>
        <v>Allerdale</v>
      </c>
      <c r="G9" s="156">
        <f>_xlfn.IFNA(INDEX('I.KI 2016-17'!M$8:M$391,MATCH($B9,'I.KI 2016-17'!$B$8:$B$391,0)),"")</f>
        <v>0</v>
      </c>
      <c r="H9" s="149">
        <f>_xlfn.IFNA(INDEX('I.KI 2016-17'!N$8:N$391,MATCH($B9,'I.KI 2016-17'!$B$8:$B$391,0)),"")</f>
        <v>1.700465955244</v>
      </c>
      <c r="I9" s="149">
        <f>_xlfn.IFNA(INDEX('I.KI 2016-17'!O$8:O$391,MATCH($B9,'I.KI 2016-17'!$B$8:$B$391,0)),"")</f>
        <v>0</v>
      </c>
      <c r="J9" s="149">
        <f>_xlfn.IFNA(INDEX('I.KI 2016-17'!P$8:P$391,MATCH($B9,'I.KI 2016-17'!$B$8:$B$391,0)),"")</f>
        <v>0</v>
      </c>
      <c r="K9" s="157">
        <f>_xlfn.IFNA(INDEX('I.KI 2016-17'!Q$8:Q$391,MATCH($B9,'I.KI 2016-17'!$B$8:$B$391,0)),"")</f>
        <v>0</v>
      </c>
      <c r="L9" s="156">
        <f>_xlfn.IFNA(INDEX('I.KI 2016-17'!R$8:R$391,MATCH($B9,'I.KI 2016-17'!$B$8:$B$391,0)),"")</f>
        <v>0</v>
      </c>
      <c r="M9" s="193">
        <f>_xlfn.IFNA(INDEX('I.KI 2016-17'!S$8:S$391,MATCH($B9,'I.KI 2016-17'!$B$8:$B$391,0)),"")</f>
        <v>3.3455470469300002</v>
      </c>
      <c r="N9" s="193">
        <f>_xlfn.IFNA(INDEX('I.KI 2016-17'!T$8:T$391,MATCH($B9,'I.KI 2016-17'!$B$8:$B$391,0)),"")</f>
        <v>0</v>
      </c>
      <c r="O9" s="193">
        <f>_xlfn.IFNA(INDEX('I.KI 2016-17'!U$8:U$391,MATCH($B9,'I.KI 2016-17'!$B$8:$B$391,0)),"")</f>
        <v>0</v>
      </c>
      <c r="P9" s="157">
        <f>_xlfn.IFNA(INDEX('I.KI 2016-17'!V$8:V$391,MATCH($B9,'I.KI 2016-17'!$B$8:$B$391,0)),"")</f>
        <v>0</v>
      </c>
      <c r="Q9" s="156">
        <f>_xlfn.IFNA(INDEX('I.KI 2016-17'!W$8:W$391,MATCH($B9,'I.KI 2016-17'!$B$8:$B$391,0)),"")</f>
        <v>0</v>
      </c>
      <c r="R9" s="193">
        <f>_xlfn.IFNA(INDEX('I.KI 2016-17'!X$8:X$391,MATCH($B9,'I.KI 2016-17'!$B$8:$B$391,0)),"")</f>
        <v>5.046013002174</v>
      </c>
      <c r="S9" s="193">
        <f>_xlfn.IFNA(INDEX('I.KI 2016-17'!Y$8:Y$391,MATCH($B9,'I.KI 2016-17'!$B$8:$B$391,0)),"")</f>
        <v>0</v>
      </c>
      <c r="T9" s="193">
        <f>_xlfn.IFNA(INDEX('I.KI 2016-17'!Z$8:Z$391,MATCH($B9,'I.KI 2016-17'!$B$8:$B$391,0)),"")</f>
        <v>0</v>
      </c>
      <c r="U9" s="157">
        <f>_xlfn.IFNA(INDEX('I.KI 2016-17'!AA$8:AA$391,MATCH($B9,'I.KI 2016-17'!$B$8:$B$391,0)),"")</f>
        <v>0</v>
      </c>
      <c r="V9" s="149"/>
      <c r="W9" s="154">
        <f>_xlfn.IFNA(INDEX('I.KI 2016-17'!$H$8:$H$391,MATCH(B9,'I.KI 2016-17'!$B$8:$B$391,0)),"")</f>
        <v>1.700465955244</v>
      </c>
      <c r="X9" s="153">
        <f>_xlfn.IFNA(INDEX('I.KI 2016-17'!$I$8:$I$391,MATCH(B9,'I.KI 2016-17'!$B$8:$B$391,0)),"")</f>
        <v>3.3455470469300002</v>
      </c>
      <c r="Y9" s="155">
        <f>_xlfn.IFNA(INDEX('I.KI 2016-17'!$G$8:$G$391,MATCH(B9,'I.KI 2016-17'!$B$8:$B$391,0)),"")</f>
        <v>5.046013002174</v>
      </c>
      <c r="Z9" s="149"/>
      <c r="AA9" s="156">
        <f>_xlfn.IFNA(IF($B9=$B$382,0,_xlfn.IFNA(INDEX('I.Supplementary 2017-18'!N$8:N$35,MATCH($B9,'I.Supplementary 2017-18'!$B$8:$B$35,0)),INDEX('I.KI 2017-18'!N$9:N$393,MATCH($B9,'I.KI 2017-18'!$B$9:$B$393,0)))),"")</f>
        <v>0</v>
      </c>
      <c r="AB9" s="193">
        <f>_xlfn.IFNA(IF($B9=$B$382,0,_xlfn.IFNA(INDEX('I.Supplementary 2017-18'!O$8:O$35,MATCH($B9,'I.Supplementary 2017-18'!$B$8:$B$35,0)),INDEX('I.KI 2017-18'!O$9:O$393,MATCH($B9,'I.KI 2017-18'!$B$9:$B$393,0)))),"")</f>
        <v>1.0607799090052368</v>
      </c>
      <c r="AC9" s="193">
        <f>_xlfn.IFNA(IF($B9=$B$382,0,_xlfn.IFNA(INDEX('I.Supplementary 2017-18'!P$8:P$35,MATCH($B9,'I.Supplementary 2017-18'!$B$8:$B$35,0)),INDEX('I.KI 2017-18'!P$9:P$393,MATCH($B9,'I.KI 2017-18'!$B$9:$B$393,0)))),"")</f>
        <v>0</v>
      </c>
      <c r="AD9" s="193">
        <f>_xlfn.IFNA(IF($B9=$B$382,0,_xlfn.IFNA(INDEX('I.Supplementary 2017-18'!Q$8:Q$35,MATCH($B9,'I.Supplementary 2017-18'!$B$8:$B$35,0)),INDEX('I.KI 2017-18'!Q$9:Q$393,MATCH($B9,'I.KI 2017-18'!$B$9:$B$393,0)))),"")</f>
        <v>0</v>
      </c>
      <c r="AE9" s="157">
        <f>_xlfn.IFNA(IF($B9=$B$382,0,_xlfn.IFNA(INDEX('I.Supplementary 2017-18'!R$8:R$35,MATCH($B9,'I.Supplementary 2017-18'!$B$8:$B$35,0)),INDEX('I.KI 2017-18'!R$9:R$393,MATCH($B9,'I.KI 2017-18'!$B$9:$B$393,0)))),"")</f>
        <v>0</v>
      </c>
      <c r="AF9" s="156">
        <f>_xlfn.IFNA(IF($B9=$B$382,0,_xlfn.IFNA(INDEX('I.Supplementary 2017-18'!S$8:S$35,MATCH($B9,'I.Supplementary 2017-18'!$B$8:$B$35,0)),INDEX('I.KI 2017-18'!S$9:S$393,MATCH($B9,'I.KI 2017-18'!$B$9:$B$393,0)))),"")</f>
        <v>0</v>
      </c>
      <c r="AG9" s="193">
        <f>_xlfn.IFNA(IF($B9=$B$382,0,_xlfn.IFNA(INDEX('I.Supplementary 2017-18'!T$8:T$35,MATCH($B9,'I.Supplementary 2017-18'!$B$8:$B$35,0)),INDEX('I.KI 2017-18'!T$9:T$393,MATCH($B9,'I.KI 2017-18'!$B$9:$B$393,0)))),"")</f>
        <v>3.4138498179189405</v>
      </c>
      <c r="AH9" s="193">
        <f>_xlfn.IFNA(IF($B9=$B$382,0,_xlfn.IFNA(INDEX('I.Supplementary 2017-18'!U$8:U$35,MATCH($B9,'I.Supplementary 2017-18'!$B$8:$B$35,0)),INDEX('I.KI 2017-18'!U$9:U$393,MATCH($B9,'I.KI 2017-18'!$B$9:$B$393,0)))),"")</f>
        <v>0</v>
      </c>
      <c r="AI9" s="193">
        <f>_xlfn.IFNA(IF($B9=$B$382,0,_xlfn.IFNA(INDEX('I.Supplementary 2017-18'!V$8:V$35,MATCH($B9,'I.Supplementary 2017-18'!$B$8:$B$35,0)),INDEX('I.KI 2017-18'!V$9:V$393,MATCH($B9,'I.KI 2017-18'!$B$9:$B$393,0)))),"")</f>
        <v>0</v>
      </c>
      <c r="AJ9" s="157">
        <f>_xlfn.IFNA(IF($B9=$B$382,0,_xlfn.IFNA(INDEX('I.Supplementary 2017-18'!W$8:W$35,MATCH($B9,'I.Supplementary 2017-18'!$B$8:$B$35,0)),INDEX('I.KI 2017-18'!W$9:W$393,MATCH($B9,'I.KI 2017-18'!$B$9:$B$393,0)))),"")</f>
        <v>0</v>
      </c>
      <c r="AK9" s="156">
        <f>_xlfn.IFNA(IF($B9=$B$382,0,_xlfn.IFNA(INDEX('I.Supplementary 2017-18'!X$8:X$35,MATCH($B9,'I.Supplementary 2017-18'!$B$8:$B$35,0)),INDEX('I.KI 2017-18'!X$9:X$393,MATCH($B9,'I.KI 2017-18'!$B$9:$B$393,0)))),"")</f>
        <v>0</v>
      </c>
      <c r="AL9" s="193">
        <f>_xlfn.IFNA(IF($B9=$B$382,0,_xlfn.IFNA(INDEX('I.Supplementary 2017-18'!Y$8:Y$35,MATCH($B9,'I.Supplementary 2017-18'!$B$8:$B$35,0)),INDEX('I.KI 2017-18'!Y$9:Y$393,MATCH($B9,'I.KI 2017-18'!$B$9:$B$393,0)))),"")</f>
        <v>4.474629726924177</v>
      </c>
      <c r="AM9" s="193">
        <f>_xlfn.IFNA(IF($B9=$B$382,0,_xlfn.IFNA(INDEX('I.Supplementary 2017-18'!Z$8:Z$35,MATCH($B9,'I.Supplementary 2017-18'!$B$8:$B$35,0)),INDEX('I.KI 2017-18'!Z$9:Z$393,MATCH($B9,'I.KI 2017-18'!$B$9:$B$393,0)))),"")</f>
        <v>0</v>
      </c>
      <c r="AN9" s="193">
        <f>_xlfn.IFNA(IF($B9=$B$382,0,_xlfn.IFNA(INDEX('I.Supplementary 2017-18'!AA$8:AA$35,MATCH($B9,'I.Supplementary 2017-18'!$B$8:$B$35,0)),INDEX('I.KI 2017-18'!AA$9:AA$393,MATCH($B9,'I.KI 2017-18'!$B$9:$B$393,0)))),"")</f>
        <v>0</v>
      </c>
      <c r="AO9" s="157">
        <f>_xlfn.IFNA(IF($B9=$B$382,0,_xlfn.IFNA(INDEX('I.Supplementary 2017-18'!AB$8:AB$35,MATCH($B9,'I.Supplementary 2017-18'!$B$8:$B$35,0)),INDEX('I.KI 2017-18'!AB$9:AB$393,MATCH($B9,'I.KI 2017-18'!$B$9:$B$393,0)))),"")</f>
        <v>0</v>
      </c>
      <c r="AP9" s="149"/>
      <c r="AQ9" s="156">
        <f>_xlfn.IFNA(IF($B9=$B$381,0,IF($B9=$B$382,0,_xlfn.IFNA(INDEX('I.Supplementary 2017-18'!I$8:I$35,MATCH($B9,'I.Supplementary 2017-18'!$B$8:$B$35,0)),INDEX('I.KI 2017-18'!I$9:I$393,MATCH($B9,'I.KI 2017-18'!$B$9:$B$393,0))))),"")</f>
        <v>1.0607799090052368</v>
      </c>
      <c r="AR9" s="149">
        <f>_xlfn.IFNA(IF($B9=$B$381,0,IF($B9=$B$382,0,_xlfn.IFNA(INDEX('I.Supplementary 2017-18'!J$8:J$35,MATCH($B9,'I.Supplementary 2017-18'!$B$8:$B$35,0)),INDEX('I.KI 2017-18'!J$9:J$393,MATCH($B9,'I.KI 2017-18'!$B$9:$B$393,0))))),"")</f>
        <v>3.4138498179189405</v>
      </c>
      <c r="AS9" s="157">
        <f>_xlfn.IFNA(IF($B9=$B$381,0,IF($B9=$B$382,0,_xlfn.IFNA(INDEX('I.Supplementary 2017-18'!H$8:H$35,MATCH($B9,'I.Supplementary 2017-18'!$B$8:$B$35,0)),INDEX('I.KI 2017-18'!H$9:H$393,MATCH($B9,'I.KI 2017-18'!$B$9:$B$393,0))))),"")</f>
        <v>4.474629726924177</v>
      </c>
      <c r="AT9" s="149"/>
      <c r="AU9" s="156">
        <f>_xlfn.IFNA(_xlfn.IFNA(INDEX('I.Supplementary 2018-19'!P$8:P$157,MATCH($B9,'I.Supplementary 2018-19'!$B$8:$B$157,0)),INDEX('I.KI 2018-19'!P$9:P$393,MATCH($B9,'I.KI 2018-19'!$B$9:$B$393,0))),"")</f>
        <v>0</v>
      </c>
      <c r="AV9" s="193">
        <f>_xlfn.IFNA(_xlfn.IFNA(INDEX('I.Supplementary 2018-19'!Q$8:Q$157,MATCH($B9,'I.Supplementary 2018-19'!$B$8:$B$157,0)),INDEX('I.KI 2018-19'!Q$9:Q$393,MATCH($B9,'I.KI 2018-19'!$B$9:$B$393,0))),"")</f>
        <v>0.65236288677438725</v>
      </c>
      <c r="AW9" s="193">
        <f>_xlfn.IFNA(_xlfn.IFNA(INDEX('I.Supplementary 2018-19'!R$8:R$157,MATCH($B9,'I.Supplementary 2018-19'!$B$8:$B$157,0)),INDEX('I.KI 2018-19'!R$9:R$393,MATCH($B9,'I.KI 2018-19'!$B$9:$B$393,0))),"")</f>
        <v>0</v>
      </c>
      <c r="AX9" s="193">
        <f>_xlfn.IFNA(_xlfn.IFNA(INDEX('I.Supplementary 2018-19'!S$8:S$157,MATCH($B9,'I.Supplementary 2018-19'!$B$8:$B$157,0)),INDEX('I.KI 2018-19'!S$9:S$393,MATCH($B9,'I.KI 2018-19'!$B$9:$B$393,0))),"")</f>
        <v>0</v>
      </c>
      <c r="AY9" s="157">
        <f>_xlfn.IFNA(_xlfn.IFNA(INDEX('I.Supplementary 2018-19'!T$8:T$157,MATCH($B9,'I.Supplementary 2018-19'!$B$8:$B$157,0)),INDEX('I.KI 2018-19'!T$9:T$393,MATCH($B9,'I.KI 2018-19'!$B$9:$B$393,0))),"")</f>
        <v>0</v>
      </c>
      <c r="AZ9" s="156">
        <f>_xlfn.IFNA(_xlfn.IFNA(INDEX('I.Supplementary 2018-19'!U$8:U$157,MATCH($B9,'I.Supplementary 2018-19'!$B$8:$B$157,0)),INDEX('I.KI 2018-19'!U$9:U$393,MATCH($B9,'I.KI 2018-19'!$B$9:$B$393,0))),"")</f>
        <v>0</v>
      </c>
      <c r="BA9" s="193">
        <f>_xlfn.IFNA(_xlfn.IFNA(INDEX('I.Supplementary 2018-19'!V$8:V$157,MATCH($B9,'I.Supplementary 2018-19'!$B$8:$B$157,0)),INDEX('I.KI 2018-19'!V$9:V$393,MATCH($B9,'I.KI 2018-19'!$B$9:$B$393,0))),"")</f>
        <v>3.516411829616076</v>
      </c>
      <c r="BB9" s="193">
        <f>_xlfn.IFNA(_xlfn.IFNA(INDEX('I.Supplementary 2018-19'!W$8:W$157,MATCH($B9,'I.Supplementary 2018-19'!$B$8:$B$157,0)),INDEX('I.KI 2018-19'!W$9:W$393,MATCH($B9,'I.KI 2018-19'!$B$9:$B$393,0))),"")</f>
        <v>0</v>
      </c>
      <c r="BC9" s="193">
        <f>_xlfn.IFNA(_xlfn.IFNA(INDEX('I.Supplementary 2018-19'!X$8:X$157,MATCH($B9,'I.Supplementary 2018-19'!$B$8:$B$157,0)),INDEX('I.KI 2018-19'!X$9:X$393,MATCH($B9,'I.KI 2018-19'!$B$9:$B$393,0))),"")</f>
        <v>0</v>
      </c>
      <c r="BD9" s="157">
        <f>_xlfn.IFNA(_xlfn.IFNA(INDEX('I.Supplementary 2018-19'!Y$8:Y$157,MATCH($B9,'I.Supplementary 2018-19'!$B$8:$B$157,0)),INDEX('I.KI 2018-19'!Y$9:Y$393,MATCH($B9,'I.KI 2018-19'!$B$9:$B$393,0))),"")</f>
        <v>0</v>
      </c>
      <c r="BE9" s="156">
        <f>_xlfn.IFNA(_xlfn.IFNA(INDEX('I.Supplementary 2018-19'!Z$8:Z$157,MATCH($B9,'I.Supplementary 2018-19'!$B$8:$B$157,0)),INDEX('I.KI 2018-19'!Z$9:Z$393,MATCH($B9,'I.KI 2018-19'!$B$9:$B$393,0))),"")</f>
        <v>0</v>
      </c>
      <c r="BF9" s="193">
        <f>_xlfn.IFNA(_xlfn.IFNA(INDEX('I.Supplementary 2018-19'!AA$8:AA$157,MATCH($B9,'I.Supplementary 2018-19'!$B$8:$B$157,0)),INDEX('I.KI 2018-19'!AA$9:AA$393,MATCH($B9,'I.KI 2018-19'!$B$9:$B$393,0))),"")</f>
        <v>4.1687747163904634</v>
      </c>
      <c r="BG9" s="193">
        <f>_xlfn.IFNA(_xlfn.IFNA(INDEX('I.Supplementary 2018-19'!AB$8:AB$157,MATCH($B9,'I.Supplementary 2018-19'!$B$8:$B$157,0)),INDEX('I.KI 2018-19'!AB$9:AB$393,MATCH($B9,'I.KI 2018-19'!$B$9:$B$393,0))),"")</f>
        <v>0</v>
      </c>
      <c r="BH9" s="193">
        <f>_xlfn.IFNA(_xlfn.IFNA(INDEX('I.Supplementary 2018-19'!AC$8:AC$157,MATCH($B9,'I.Supplementary 2018-19'!$B$8:$B$157,0)),INDEX('I.KI 2018-19'!AC$9:AC$393,MATCH($B9,'I.KI 2018-19'!$B$9:$B$393,0))),"")</f>
        <v>0</v>
      </c>
      <c r="BI9" s="157">
        <f>_xlfn.IFNA(_xlfn.IFNA(INDEX('I.Supplementary 2018-19'!AD$8:AD$157,MATCH($B9,'I.Supplementary 2018-19'!$B$8:$B$157,0)),INDEX('I.KI 2018-19'!AD$9:AD$393,MATCH($B9,'I.KI 2018-19'!$B$9:$B$393,0))),"")</f>
        <v>0</v>
      </c>
      <c r="BJ9" s="149"/>
      <c r="BK9" s="156">
        <f>_xlfn.IFNA(IF($B9=$B$381,0,IF($B9=$B$382,0,_xlfn.IFNA(INDEX('I.Supplementary 2018-19'!I$8:I$157,MATCH($B9,'I.Supplementary 2018-19'!$B$8:$B$157,0)),INDEX('I.KI 2018-19'!I$9:I$393,MATCH($B9,'I.KI 2018-19'!$B$9:$B$393,0))))),"")</f>
        <v>0.65236288677438725</v>
      </c>
      <c r="BL9" s="149">
        <f>_xlfn.IFNA(IF($B9=$B$381,0,IF($B9=$B$382,0,_xlfn.IFNA(INDEX('I.Supplementary 2018-19'!J$8:J$157,MATCH($B9,'I.Supplementary 2018-19'!$B$8:$B$157,0)),INDEX('I.KI 2018-19'!J$9:J$393,MATCH($B9,'I.KI 2018-19'!$B$9:$B$393,0))))),"")</f>
        <v>3.516411829616076</v>
      </c>
      <c r="BM9" s="157">
        <f>_xlfn.IFNA(IF($B9=$B$381,0,IF($B9=$B$382,0,_xlfn.IFNA(INDEX('I.Supplementary 2018-19'!H$8:H$157,MATCH($B9,'I.Supplementary 2018-19'!$B$8:$B$157,0)),INDEX('I.KI 2018-19'!H$9:H$393,MATCH($B9,'I.KI 2018-19'!$B$9:$B$393,0))))),"")</f>
        <v>4.1687747163904634</v>
      </c>
    </row>
    <row r="10" spans="2:83">
      <c r="B10" s="121" t="str">
        <f>'Calculations for 2021-22'!B10</f>
        <v>E1031</v>
      </c>
      <c r="C10" s="160" t="str">
        <f>'Calculations for 2021-22'!D10</f>
        <v>E1031</v>
      </c>
      <c r="D10" t="str">
        <f>'Calculations for 2021-22'!E10</f>
        <v>SD</v>
      </c>
      <c r="E10">
        <f>'Calculations for 2021-22'!F10</f>
        <v>0</v>
      </c>
      <c r="F10" s="120" t="str">
        <f>'Calculations for 2021-22'!H10</f>
        <v>Amber Valley</v>
      </c>
      <c r="G10" s="156">
        <f>_xlfn.IFNA(INDEX('I.KI 2016-17'!M$8:M$391,MATCH($B10,'I.KI 2016-17'!$B$8:$B$391,0)),"")</f>
        <v>0</v>
      </c>
      <c r="H10" s="149">
        <f>_xlfn.IFNA(INDEX('I.KI 2016-17'!N$8:N$391,MATCH($B10,'I.KI 2016-17'!$B$8:$B$391,0)),"")</f>
        <v>1.547731790052</v>
      </c>
      <c r="I10" s="149">
        <f>_xlfn.IFNA(INDEX('I.KI 2016-17'!O$8:O$391,MATCH($B10,'I.KI 2016-17'!$B$8:$B$391,0)),"")</f>
        <v>0</v>
      </c>
      <c r="J10" s="149">
        <f>_xlfn.IFNA(INDEX('I.KI 2016-17'!P$8:P$391,MATCH($B10,'I.KI 2016-17'!$B$8:$B$391,0)),"")</f>
        <v>0</v>
      </c>
      <c r="K10" s="157">
        <f>_xlfn.IFNA(INDEX('I.KI 2016-17'!Q$8:Q$391,MATCH($B10,'I.KI 2016-17'!$B$8:$B$391,0)),"")</f>
        <v>0</v>
      </c>
      <c r="L10" s="156">
        <f>_xlfn.IFNA(INDEX('I.KI 2016-17'!R$8:R$391,MATCH($B10,'I.KI 2016-17'!$B$8:$B$391,0)),"")</f>
        <v>0</v>
      </c>
      <c r="M10" s="193">
        <f>_xlfn.IFNA(INDEX('I.KI 2016-17'!S$8:S$391,MATCH($B10,'I.KI 2016-17'!$B$8:$B$391,0)),"")</f>
        <v>2.9490304320909999</v>
      </c>
      <c r="N10" s="193">
        <f>_xlfn.IFNA(INDEX('I.KI 2016-17'!T$8:T$391,MATCH($B10,'I.KI 2016-17'!$B$8:$B$391,0)),"")</f>
        <v>0</v>
      </c>
      <c r="O10" s="193">
        <f>_xlfn.IFNA(INDEX('I.KI 2016-17'!U$8:U$391,MATCH($B10,'I.KI 2016-17'!$B$8:$B$391,0)),"")</f>
        <v>0</v>
      </c>
      <c r="P10" s="157">
        <f>_xlfn.IFNA(INDEX('I.KI 2016-17'!V$8:V$391,MATCH($B10,'I.KI 2016-17'!$B$8:$B$391,0)),"")</f>
        <v>0</v>
      </c>
      <c r="Q10" s="156">
        <f>_xlfn.IFNA(INDEX('I.KI 2016-17'!W$8:W$391,MATCH($B10,'I.KI 2016-17'!$B$8:$B$391,0)),"")</f>
        <v>0</v>
      </c>
      <c r="R10" s="193">
        <f>_xlfn.IFNA(INDEX('I.KI 2016-17'!X$8:X$391,MATCH($B10,'I.KI 2016-17'!$B$8:$B$391,0)),"")</f>
        <v>4.4967622221429995</v>
      </c>
      <c r="S10" s="193">
        <f>_xlfn.IFNA(INDEX('I.KI 2016-17'!Y$8:Y$391,MATCH($B10,'I.KI 2016-17'!$B$8:$B$391,0)),"")</f>
        <v>0</v>
      </c>
      <c r="T10" s="193">
        <f>_xlfn.IFNA(INDEX('I.KI 2016-17'!Z$8:Z$391,MATCH($B10,'I.KI 2016-17'!$B$8:$B$391,0)),"")</f>
        <v>0</v>
      </c>
      <c r="U10" s="157">
        <f>_xlfn.IFNA(INDEX('I.KI 2016-17'!AA$8:AA$391,MATCH($B10,'I.KI 2016-17'!$B$8:$B$391,0)),"")</f>
        <v>0</v>
      </c>
      <c r="V10" s="149"/>
      <c r="W10" s="154">
        <f>_xlfn.IFNA(INDEX('I.KI 2016-17'!$H$8:$H$391,MATCH(B10,'I.KI 2016-17'!$B$8:$B$391,0)),"")</f>
        <v>1.547731790052</v>
      </c>
      <c r="X10" s="153">
        <f>_xlfn.IFNA(INDEX('I.KI 2016-17'!$I$8:$I$391,MATCH(B10,'I.KI 2016-17'!$B$8:$B$391,0)),"")</f>
        <v>2.9490304320909999</v>
      </c>
      <c r="Y10" s="155">
        <f>_xlfn.IFNA(INDEX('I.KI 2016-17'!$G$8:$G$391,MATCH(B10,'I.KI 2016-17'!$B$8:$B$391,0)),"")</f>
        <v>4.4967622221429995</v>
      </c>
      <c r="Z10" s="149"/>
      <c r="AA10" s="156">
        <f>_xlfn.IFNA(IF($B10=$B$382,0,_xlfn.IFNA(INDEX('I.Supplementary 2017-18'!N$8:N$35,MATCH($B10,'I.Supplementary 2017-18'!$B$8:$B$35,0)),INDEX('I.KI 2017-18'!N$9:N$393,MATCH($B10,'I.KI 2017-18'!$B$9:$B$393,0)))),"")</f>
        <v>0</v>
      </c>
      <c r="AB10" s="193">
        <f>_xlfn.IFNA(IF($B10=$B$382,0,_xlfn.IFNA(INDEX('I.Supplementary 2017-18'!O$8:O$35,MATCH($B10,'I.Supplementary 2017-18'!$B$8:$B$35,0)),INDEX('I.KI 2017-18'!O$9:O$393,MATCH($B10,'I.KI 2017-18'!$B$9:$B$393,0)))),"")</f>
        <v>0.8821912684535459</v>
      </c>
      <c r="AC10" s="193">
        <f>_xlfn.IFNA(IF($B10=$B$382,0,_xlfn.IFNA(INDEX('I.Supplementary 2017-18'!P$8:P$35,MATCH($B10,'I.Supplementary 2017-18'!$B$8:$B$35,0)),INDEX('I.KI 2017-18'!P$9:P$393,MATCH($B10,'I.KI 2017-18'!$B$9:$B$393,0)))),"")</f>
        <v>0</v>
      </c>
      <c r="AD10" s="193">
        <f>_xlfn.IFNA(IF($B10=$B$382,0,_xlfn.IFNA(INDEX('I.Supplementary 2017-18'!Q$8:Q$35,MATCH($B10,'I.Supplementary 2017-18'!$B$8:$B$35,0)),INDEX('I.KI 2017-18'!Q$9:Q$393,MATCH($B10,'I.KI 2017-18'!$B$9:$B$393,0)))),"")</f>
        <v>0</v>
      </c>
      <c r="AE10" s="157">
        <f>_xlfn.IFNA(IF($B10=$B$382,0,_xlfn.IFNA(INDEX('I.Supplementary 2017-18'!R$8:R$35,MATCH($B10,'I.Supplementary 2017-18'!$B$8:$B$35,0)),INDEX('I.KI 2017-18'!R$9:R$393,MATCH($B10,'I.KI 2017-18'!$B$9:$B$393,0)))),"")</f>
        <v>0</v>
      </c>
      <c r="AF10" s="156">
        <f>_xlfn.IFNA(IF($B10=$B$382,0,_xlfn.IFNA(INDEX('I.Supplementary 2017-18'!S$8:S$35,MATCH($B10,'I.Supplementary 2017-18'!$B$8:$B$35,0)),INDEX('I.KI 2017-18'!S$9:S$393,MATCH($B10,'I.KI 2017-18'!$B$9:$B$393,0)))),"")</f>
        <v>0</v>
      </c>
      <c r="AG10" s="193">
        <f>_xlfn.IFNA(IF($B10=$B$382,0,_xlfn.IFNA(INDEX('I.Supplementary 2017-18'!T$8:T$35,MATCH($B10,'I.Supplementary 2017-18'!$B$8:$B$35,0)),INDEX('I.KI 2017-18'!T$9:T$393,MATCH($B10,'I.KI 2017-18'!$B$9:$B$393,0)))),"")</f>
        <v>3.0092379100959392</v>
      </c>
      <c r="AH10" s="193">
        <f>_xlfn.IFNA(IF($B10=$B$382,0,_xlfn.IFNA(INDEX('I.Supplementary 2017-18'!U$8:U$35,MATCH($B10,'I.Supplementary 2017-18'!$B$8:$B$35,0)),INDEX('I.KI 2017-18'!U$9:U$393,MATCH($B10,'I.KI 2017-18'!$B$9:$B$393,0)))),"")</f>
        <v>0</v>
      </c>
      <c r="AI10" s="193">
        <f>_xlfn.IFNA(IF($B10=$B$382,0,_xlfn.IFNA(INDEX('I.Supplementary 2017-18'!V$8:V$35,MATCH($B10,'I.Supplementary 2017-18'!$B$8:$B$35,0)),INDEX('I.KI 2017-18'!V$9:V$393,MATCH($B10,'I.KI 2017-18'!$B$9:$B$393,0)))),"")</f>
        <v>0</v>
      </c>
      <c r="AJ10" s="157">
        <f>_xlfn.IFNA(IF($B10=$B$382,0,_xlfn.IFNA(INDEX('I.Supplementary 2017-18'!W$8:W$35,MATCH($B10,'I.Supplementary 2017-18'!$B$8:$B$35,0)),INDEX('I.KI 2017-18'!W$9:W$393,MATCH($B10,'I.KI 2017-18'!$B$9:$B$393,0)))),"")</f>
        <v>0</v>
      </c>
      <c r="AK10" s="156">
        <f>_xlfn.IFNA(IF($B10=$B$382,0,_xlfn.IFNA(INDEX('I.Supplementary 2017-18'!X$8:X$35,MATCH($B10,'I.Supplementary 2017-18'!$B$8:$B$35,0)),INDEX('I.KI 2017-18'!X$9:X$393,MATCH($B10,'I.KI 2017-18'!$B$9:$B$393,0)))),"")</f>
        <v>0</v>
      </c>
      <c r="AL10" s="193">
        <f>_xlfn.IFNA(IF($B10=$B$382,0,_xlfn.IFNA(INDEX('I.Supplementary 2017-18'!Y$8:Y$35,MATCH($B10,'I.Supplementary 2017-18'!$B$8:$B$35,0)),INDEX('I.KI 2017-18'!Y$9:Y$393,MATCH($B10,'I.KI 2017-18'!$B$9:$B$393,0)))),"")</f>
        <v>3.891429178549485</v>
      </c>
      <c r="AM10" s="193">
        <f>_xlfn.IFNA(IF($B10=$B$382,0,_xlfn.IFNA(INDEX('I.Supplementary 2017-18'!Z$8:Z$35,MATCH($B10,'I.Supplementary 2017-18'!$B$8:$B$35,0)),INDEX('I.KI 2017-18'!Z$9:Z$393,MATCH($B10,'I.KI 2017-18'!$B$9:$B$393,0)))),"")</f>
        <v>0</v>
      </c>
      <c r="AN10" s="193">
        <f>_xlfn.IFNA(IF($B10=$B$382,0,_xlfn.IFNA(INDEX('I.Supplementary 2017-18'!AA$8:AA$35,MATCH($B10,'I.Supplementary 2017-18'!$B$8:$B$35,0)),INDEX('I.KI 2017-18'!AA$9:AA$393,MATCH($B10,'I.KI 2017-18'!$B$9:$B$393,0)))),"")</f>
        <v>0</v>
      </c>
      <c r="AO10" s="157">
        <f>_xlfn.IFNA(IF($B10=$B$382,0,_xlfn.IFNA(INDEX('I.Supplementary 2017-18'!AB$8:AB$35,MATCH($B10,'I.Supplementary 2017-18'!$B$8:$B$35,0)),INDEX('I.KI 2017-18'!AB$9:AB$393,MATCH($B10,'I.KI 2017-18'!$B$9:$B$393,0)))),"")</f>
        <v>0</v>
      </c>
      <c r="AP10" s="149"/>
      <c r="AQ10" s="156">
        <f>_xlfn.IFNA(IF($B10=$B$381,0,IF($B10=$B$382,0,_xlfn.IFNA(INDEX('I.Supplementary 2017-18'!I$8:I$35,MATCH($B10,'I.Supplementary 2017-18'!$B$8:$B$35,0)),INDEX('I.KI 2017-18'!I$9:I$393,MATCH($B10,'I.KI 2017-18'!$B$9:$B$393,0))))),"")</f>
        <v>0.8821912684535459</v>
      </c>
      <c r="AR10" s="149">
        <f>_xlfn.IFNA(IF($B10=$B$381,0,IF($B10=$B$382,0,_xlfn.IFNA(INDEX('I.Supplementary 2017-18'!J$8:J$35,MATCH($B10,'I.Supplementary 2017-18'!$B$8:$B$35,0)),INDEX('I.KI 2017-18'!J$9:J$393,MATCH($B10,'I.KI 2017-18'!$B$9:$B$393,0))))),"")</f>
        <v>3.0092379100959392</v>
      </c>
      <c r="AS10" s="157">
        <f>_xlfn.IFNA(IF($B10=$B$381,0,IF($B10=$B$382,0,_xlfn.IFNA(INDEX('I.Supplementary 2017-18'!H$8:H$35,MATCH($B10,'I.Supplementary 2017-18'!$B$8:$B$35,0)),INDEX('I.KI 2017-18'!H$9:H$393,MATCH($B10,'I.KI 2017-18'!$B$9:$B$393,0))))),"")</f>
        <v>3.891429178549485</v>
      </c>
      <c r="AT10" s="149"/>
      <c r="AU10" s="156">
        <f>_xlfn.IFNA(_xlfn.IFNA(INDEX('I.Supplementary 2018-19'!P$8:P$157,MATCH($B10,'I.Supplementary 2018-19'!$B$8:$B$157,0)),INDEX('I.KI 2018-19'!P$9:P$393,MATCH($B10,'I.KI 2018-19'!$B$9:$B$393,0))),"")</f>
        <v>0</v>
      </c>
      <c r="AV10" s="193">
        <f>_xlfn.IFNA(_xlfn.IFNA(INDEX('I.Supplementary 2018-19'!Q$8:Q$157,MATCH($B10,'I.Supplementary 2018-19'!$B$8:$B$157,0)),INDEX('I.KI 2018-19'!Q$9:Q$393,MATCH($B10,'I.KI 2018-19'!$B$9:$B$393,0))),"")</f>
        <v>0.46765328282597007</v>
      </c>
      <c r="AW10" s="193">
        <f>_xlfn.IFNA(_xlfn.IFNA(INDEX('I.Supplementary 2018-19'!R$8:R$157,MATCH($B10,'I.Supplementary 2018-19'!$B$8:$B$157,0)),INDEX('I.KI 2018-19'!R$9:R$393,MATCH($B10,'I.KI 2018-19'!$B$9:$B$393,0))),"")</f>
        <v>0</v>
      </c>
      <c r="AX10" s="193">
        <f>_xlfn.IFNA(_xlfn.IFNA(INDEX('I.Supplementary 2018-19'!S$8:S$157,MATCH($B10,'I.Supplementary 2018-19'!$B$8:$B$157,0)),INDEX('I.KI 2018-19'!S$9:S$393,MATCH($B10,'I.KI 2018-19'!$B$9:$B$393,0))),"")</f>
        <v>0</v>
      </c>
      <c r="AY10" s="157">
        <f>_xlfn.IFNA(_xlfn.IFNA(INDEX('I.Supplementary 2018-19'!T$8:T$157,MATCH($B10,'I.Supplementary 2018-19'!$B$8:$B$157,0)),INDEX('I.KI 2018-19'!T$9:T$393,MATCH($B10,'I.KI 2018-19'!$B$9:$B$393,0))),"")</f>
        <v>0</v>
      </c>
      <c r="AZ10" s="156">
        <f>_xlfn.IFNA(_xlfn.IFNA(INDEX('I.Supplementary 2018-19'!U$8:U$157,MATCH($B10,'I.Supplementary 2018-19'!$B$8:$B$157,0)),INDEX('I.KI 2018-19'!U$9:U$393,MATCH($B10,'I.KI 2018-19'!$B$9:$B$393,0))),"")</f>
        <v>0</v>
      </c>
      <c r="BA10" s="193">
        <f>_xlfn.IFNA(_xlfn.IFNA(INDEX('I.Supplementary 2018-19'!V$8:V$157,MATCH($B10,'I.Supplementary 2018-19'!$B$8:$B$157,0)),INDEX('I.KI 2018-19'!V$9:V$393,MATCH($B10,'I.KI 2018-19'!$B$9:$B$393,0))),"")</f>
        <v>3.0996441992404526</v>
      </c>
      <c r="BB10" s="193">
        <f>_xlfn.IFNA(_xlfn.IFNA(INDEX('I.Supplementary 2018-19'!W$8:W$157,MATCH($B10,'I.Supplementary 2018-19'!$B$8:$B$157,0)),INDEX('I.KI 2018-19'!W$9:W$393,MATCH($B10,'I.KI 2018-19'!$B$9:$B$393,0))),"")</f>
        <v>0</v>
      </c>
      <c r="BC10" s="193">
        <f>_xlfn.IFNA(_xlfn.IFNA(INDEX('I.Supplementary 2018-19'!X$8:X$157,MATCH($B10,'I.Supplementary 2018-19'!$B$8:$B$157,0)),INDEX('I.KI 2018-19'!X$9:X$393,MATCH($B10,'I.KI 2018-19'!$B$9:$B$393,0))),"")</f>
        <v>0</v>
      </c>
      <c r="BD10" s="157">
        <f>_xlfn.IFNA(_xlfn.IFNA(INDEX('I.Supplementary 2018-19'!Y$8:Y$157,MATCH($B10,'I.Supplementary 2018-19'!$B$8:$B$157,0)),INDEX('I.KI 2018-19'!Y$9:Y$393,MATCH($B10,'I.KI 2018-19'!$B$9:$B$393,0))),"")</f>
        <v>0</v>
      </c>
      <c r="BE10" s="156">
        <f>_xlfn.IFNA(_xlfn.IFNA(INDEX('I.Supplementary 2018-19'!Z$8:Z$157,MATCH($B10,'I.Supplementary 2018-19'!$B$8:$B$157,0)),INDEX('I.KI 2018-19'!Z$9:Z$393,MATCH($B10,'I.KI 2018-19'!$B$9:$B$393,0))),"")</f>
        <v>0</v>
      </c>
      <c r="BF10" s="193">
        <f>_xlfn.IFNA(_xlfn.IFNA(INDEX('I.Supplementary 2018-19'!AA$8:AA$157,MATCH($B10,'I.Supplementary 2018-19'!$B$8:$B$157,0)),INDEX('I.KI 2018-19'!AA$9:AA$393,MATCH($B10,'I.KI 2018-19'!$B$9:$B$393,0))),"")</f>
        <v>3.5672974820664227</v>
      </c>
      <c r="BG10" s="193">
        <f>_xlfn.IFNA(_xlfn.IFNA(INDEX('I.Supplementary 2018-19'!AB$8:AB$157,MATCH($B10,'I.Supplementary 2018-19'!$B$8:$B$157,0)),INDEX('I.KI 2018-19'!AB$9:AB$393,MATCH($B10,'I.KI 2018-19'!$B$9:$B$393,0))),"")</f>
        <v>0</v>
      </c>
      <c r="BH10" s="193">
        <f>_xlfn.IFNA(_xlfn.IFNA(INDEX('I.Supplementary 2018-19'!AC$8:AC$157,MATCH($B10,'I.Supplementary 2018-19'!$B$8:$B$157,0)),INDEX('I.KI 2018-19'!AC$9:AC$393,MATCH($B10,'I.KI 2018-19'!$B$9:$B$393,0))),"")</f>
        <v>0</v>
      </c>
      <c r="BI10" s="157">
        <f>_xlfn.IFNA(_xlfn.IFNA(INDEX('I.Supplementary 2018-19'!AD$8:AD$157,MATCH($B10,'I.Supplementary 2018-19'!$B$8:$B$157,0)),INDEX('I.KI 2018-19'!AD$9:AD$393,MATCH($B10,'I.KI 2018-19'!$B$9:$B$393,0))),"")</f>
        <v>0</v>
      </c>
      <c r="BJ10" s="149"/>
      <c r="BK10" s="156">
        <f>_xlfn.IFNA(IF($B10=$B$381,0,IF($B10=$B$382,0,_xlfn.IFNA(INDEX('I.Supplementary 2018-19'!I$8:I$157,MATCH($B10,'I.Supplementary 2018-19'!$B$8:$B$157,0)),INDEX('I.KI 2018-19'!I$9:I$393,MATCH($B10,'I.KI 2018-19'!$B$9:$B$393,0))))),"")</f>
        <v>0.46765328282597007</v>
      </c>
      <c r="BL10" s="149">
        <f>_xlfn.IFNA(IF($B10=$B$381,0,IF($B10=$B$382,0,_xlfn.IFNA(INDEX('I.Supplementary 2018-19'!J$8:J$157,MATCH($B10,'I.Supplementary 2018-19'!$B$8:$B$157,0)),INDEX('I.KI 2018-19'!J$9:J$393,MATCH($B10,'I.KI 2018-19'!$B$9:$B$393,0))))),"")</f>
        <v>3.0996441992404526</v>
      </c>
      <c r="BM10" s="157">
        <f>_xlfn.IFNA(IF($B10=$B$381,0,IF($B10=$B$382,0,_xlfn.IFNA(INDEX('I.Supplementary 2018-19'!H$8:H$157,MATCH($B10,'I.Supplementary 2018-19'!$B$8:$B$157,0)),INDEX('I.KI 2018-19'!H$9:H$393,MATCH($B10,'I.KI 2018-19'!$B$9:$B$393,0))))),"")</f>
        <v>3.5672974820664227</v>
      </c>
    </row>
    <row r="11" spans="2:83">
      <c r="B11" s="121" t="str">
        <f>'Calculations for 2021-22'!B11</f>
        <v>E3832</v>
      </c>
      <c r="C11" s="160" t="str">
        <f>'Calculations for 2021-22'!D11</f>
        <v>E3832</v>
      </c>
      <c r="D11" t="str">
        <f>'Calculations for 2021-22'!E11</f>
        <v>SD</v>
      </c>
      <c r="E11" t="str">
        <f>'Calculations for 2021-22'!F11</f>
        <v>P1908</v>
      </c>
      <c r="F11" s="120" t="str">
        <f>'Calculations for 2021-22'!H11</f>
        <v>Arun</v>
      </c>
      <c r="G11" s="156">
        <f>_xlfn.IFNA(INDEX('I.KI 2016-17'!M$8:M$391,MATCH($B11,'I.KI 2016-17'!$B$8:$B$391,0)),"")</f>
        <v>0</v>
      </c>
      <c r="H11" s="149">
        <f>_xlfn.IFNA(INDEX('I.KI 2016-17'!N$8:N$391,MATCH($B11,'I.KI 2016-17'!$B$8:$B$391,0)),"")</f>
        <v>1.6656132391780001</v>
      </c>
      <c r="I11" s="149">
        <f>_xlfn.IFNA(INDEX('I.KI 2016-17'!O$8:O$391,MATCH($B11,'I.KI 2016-17'!$B$8:$B$391,0)),"")</f>
        <v>0</v>
      </c>
      <c r="J11" s="149">
        <f>_xlfn.IFNA(INDEX('I.KI 2016-17'!P$8:P$391,MATCH($B11,'I.KI 2016-17'!$B$8:$B$391,0)),"")</f>
        <v>0</v>
      </c>
      <c r="K11" s="157">
        <f>_xlfn.IFNA(INDEX('I.KI 2016-17'!Q$8:Q$391,MATCH($B11,'I.KI 2016-17'!$B$8:$B$391,0)),"")</f>
        <v>0</v>
      </c>
      <c r="L11" s="156">
        <f>_xlfn.IFNA(INDEX('I.KI 2016-17'!R$8:R$391,MATCH($B11,'I.KI 2016-17'!$B$8:$B$391,0)),"")</f>
        <v>0</v>
      </c>
      <c r="M11" s="193">
        <f>_xlfn.IFNA(INDEX('I.KI 2016-17'!S$8:S$391,MATCH($B11,'I.KI 2016-17'!$B$8:$B$391,0)),"")</f>
        <v>3.3575253831079999</v>
      </c>
      <c r="N11" s="193">
        <f>_xlfn.IFNA(INDEX('I.KI 2016-17'!T$8:T$391,MATCH($B11,'I.KI 2016-17'!$B$8:$B$391,0)),"")</f>
        <v>0</v>
      </c>
      <c r="O11" s="193">
        <f>_xlfn.IFNA(INDEX('I.KI 2016-17'!U$8:U$391,MATCH($B11,'I.KI 2016-17'!$B$8:$B$391,0)),"")</f>
        <v>0</v>
      </c>
      <c r="P11" s="157">
        <f>_xlfn.IFNA(INDEX('I.KI 2016-17'!V$8:V$391,MATCH($B11,'I.KI 2016-17'!$B$8:$B$391,0)),"")</f>
        <v>0</v>
      </c>
      <c r="Q11" s="156">
        <f>_xlfn.IFNA(INDEX('I.KI 2016-17'!W$8:W$391,MATCH($B11,'I.KI 2016-17'!$B$8:$B$391,0)),"")</f>
        <v>0</v>
      </c>
      <c r="R11" s="193">
        <f>_xlfn.IFNA(INDEX('I.KI 2016-17'!X$8:X$391,MATCH($B11,'I.KI 2016-17'!$B$8:$B$391,0)),"")</f>
        <v>5.0231386222859999</v>
      </c>
      <c r="S11" s="193">
        <f>_xlfn.IFNA(INDEX('I.KI 2016-17'!Y$8:Y$391,MATCH($B11,'I.KI 2016-17'!$B$8:$B$391,0)),"")</f>
        <v>0</v>
      </c>
      <c r="T11" s="193">
        <f>_xlfn.IFNA(INDEX('I.KI 2016-17'!Z$8:Z$391,MATCH($B11,'I.KI 2016-17'!$B$8:$B$391,0)),"")</f>
        <v>0</v>
      </c>
      <c r="U11" s="157">
        <f>_xlfn.IFNA(INDEX('I.KI 2016-17'!AA$8:AA$391,MATCH($B11,'I.KI 2016-17'!$B$8:$B$391,0)),"")</f>
        <v>0</v>
      </c>
      <c r="V11" s="149"/>
      <c r="W11" s="154">
        <f>_xlfn.IFNA(INDEX('I.KI 2016-17'!$H$8:$H$391,MATCH(B11,'I.KI 2016-17'!$B$8:$B$391,0)),"")</f>
        <v>1.6656132391780001</v>
      </c>
      <c r="X11" s="153">
        <f>_xlfn.IFNA(INDEX('I.KI 2016-17'!$I$8:$I$391,MATCH(B11,'I.KI 2016-17'!$B$8:$B$391,0)),"")</f>
        <v>3.3575253831079999</v>
      </c>
      <c r="Y11" s="155">
        <f>_xlfn.IFNA(INDEX('I.KI 2016-17'!$G$8:$G$391,MATCH(B11,'I.KI 2016-17'!$B$8:$B$391,0)),"")</f>
        <v>5.0231386222859999</v>
      </c>
      <c r="Z11" s="149"/>
      <c r="AA11" s="156">
        <f>_xlfn.IFNA(IF($B11=$B$382,0,_xlfn.IFNA(INDEX('I.Supplementary 2017-18'!N$8:N$35,MATCH($B11,'I.Supplementary 2017-18'!$B$8:$B$35,0)),INDEX('I.KI 2017-18'!N$9:N$393,MATCH($B11,'I.KI 2017-18'!$B$9:$B$393,0)))),"")</f>
        <v>0</v>
      </c>
      <c r="AB11" s="193">
        <f>_xlfn.IFNA(IF($B11=$B$382,0,_xlfn.IFNA(INDEX('I.Supplementary 2017-18'!O$8:O$35,MATCH($B11,'I.Supplementary 2017-18'!$B$8:$B$35,0)),INDEX('I.KI 2017-18'!O$9:O$393,MATCH($B11,'I.KI 2017-18'!$B$9:$B$393,0)))),"")</f>
        <v>0.75025280131725591</v>
      </c>
      <c r="AC11" s="193">
        <f>_xlfn.IFNA(IF($B11=$B$382,0,_xlfn.IFNA(INDEX('I.Supplementary 2017-18'!P$8:P$35,MATCH($B11,'I.Supplementary 2017-18'!$B$8:$B$35,0)),INDEX('I.KI 2017-18'!P$9:P$393,MATCH($B11,'I.KI 2017-18'!$B$9:$B$393,0)))),"")</f>
        <v>0</v>
      </c>
      <c r="AD11" s="193">
        <f>_xlfn.IFNA(IF($B11=$B$382,0,_xlfn.IFNA(INDEX('I.Supplementary 2017-18'!Q$8:Q$35,MATCH($B11,'I.Supplementary 2017-18'!$B$8:$B$35,0)),INDEX('I.KI 2017-18'!Q$9:Q$393,MATCH($B11,'I.KI 2017-18'!$B$9:$B$393,0)))),"")</f>
        <v>0</v>
      </c>
      <c r="AE11" s="157">
        <f>_xlfn.IFNA(IF($B11=$B$382,0,_xlfn.IFNA(INDEX('I.Supplementary 2017-18'!R$8:R$35,MATCH($B11,'I.Supplementary 2017-18'!$B$8:$B$35,0)),INDEX('I.KI 2017-18'!R$9:R$393,MATCH($B11,'I.KI 2017-18'!$B$9:$B$393,0)))),"")</f>
        <v>0</v>
      </c>
      <c r="AF11" s="156">
        <f>_xlfn.IFNA(IF($B11=$B$382,0,_xlfn.IFNA(INDEX('I.Supplementary 2017-18'!S$8:S$35,MATCH($B11,'I.Supplementary 2017-18'!$B$8:$B$35,0)),INDEX('I.KI 2017-18'!S$9:S$393,MATCH($B11,'I.KI 2017-18'!$B$9:$B$393,0)))),"")</f>
        <v>0</v>
      </c>
      <c r="AG11" s="193">
        <f>_xlfn.IFNA(IF($B11=$B$382,0,_xlfn.IFNA(INDEX('I.Supplementary 2017-18'!T$8:T$35,MATCH($B11,'I.Supplementary 2017-18'!$B$8:$B$35,0)),INDEX('I.KI 2017-18'!T$9:T$393,MATCH($B11,'I.KI 2017-18'!$B$9:$B$393,0)))),"")</f>
        <v>3.4260727041036563</v>
      </c>
      <c r="AH11" s="193">
        <f>_xlfn.IFNA(IF($B11=$B$382,0,_xlfn.IFNA(INDEX('I.Supplementary 2017-18'!U$8:U$35,MATCH($B11,'I.Supplementary 2017-18'!$B$8:$B$35,0)),INDEX('I.KI 2017-18'!U$9:U$393,MATCH($B11,'I.KI 2017-18'!$B$9:$B$393,0)))),"")</f>
        <v>0</v>
      </c>
      <c r="AI11" s="193">
        <f>_xlfn.IFNA(IF($B11=$B$382,0,_xlfn.IFNA(INDEX('I.Supplementary 2017-18'!V$8:V$35,MATCH($B11,'I.Supplementary 2017-18'!$B$8:$B$35,0)),INDEX('I.KI 2017-18'!V$9:V$393,MATCH($B11,'I.KI 2017-18'!$B$9:$B$393,0)))),"")</f>
        <v>0</v>
      </c>
      <c r="AJ11" s="157">
        <f>_xlfn.IFNA(IF($B11=$B$382,0,_xlfn.IFNA(INDEX('I.Supplementary 2017-18'!W$8:W$35,MATCH($B11,'I.Supplementary 2017-18'!$B$8:$B$35,0)),INDEX('I.KI 2017-18'!W$9:W$393,MATCH($B11,'I.KI 2017-18'!$B$9:$B$393,0)))),"")</f>
        <v>0</v>
      </c>
      <c r="AK11" s="156">
        <f>_xlfn.IFNA(IF($B11=$B$382,0,_xlfn.IFNA(INDEX('I.Supplementary 2017-18'!X$8:X$35,MATCH($B11,'I.Supplementary 2017-18'!$B$8:$B$35,0)),INDEX('I.KI 2017-18'!X$9:X$393,MATCH($B11,'I.KI 2017-18'!$B$9:$B$393,0)))),"")</f>
        <v>0</v>
      </c>
      <c r="AL11" s="193">
        <f>_xlfn.IFNA(IF($B11=$B$382,0,_xlfn.IFNA(INDEX('I.Supplementary 2017-18'!Y$8:Y$35,MATCH($B11,'I.Supplementary 2017-18'!$B$8:$B$35,0)),INDEX('I.KI 2017-18'!Y$9:Y$393,MATCH($B11,'I.KI 2017-18'!$B$9:$B$393,0)))),"")</f>
        <v>4.1763255054209125</v>
      </c>
      <c r="AM11" s="193">
        <f>_xlfn.IFNA(IF($B11=$B$382,0,_xlfn.IFNA(INDEX('I.Supplementary 2017-18'!Z$8:Z$35,MATCH($B11,'I.Supplementary 2017-18'!$B$8:$B$35,0)),INDEX('I.KI 2017-18'!Z$9:Z$393,MATCH($B11,'I.KI 2017-18'!$B$9:$B$393,0)))),"")</f>
        <v>0</v>
      </c>
      <c r="AN11" s="193">
        <f>_xlfn.IFNA(IF($B11=$B$382,0,_xlfn.IFNA(INDEX('I.Supplementary 2017-18'!AA$8:AA$35,MATCH($B11,'I.Supplementary 2017-18'!$B$8:$B$35,0)),INDEX('I.KI 2017-18'!AA$9:AA$393,MATCH($B11,'I.KI 2017-18'!$B$9:$B$393,0)))),"")</f>
        <v>0</v>
      </c>
      <c r="AO11" s="157">
        <f>_xlfn.IFNA(IF($B11=$B$382,0,_xlfn.IFNA(INDEX('I.Supplementary 2017-18'!AB$8:AB$35,MATCH($B11,'I.Supplementary 2017-18'!$B$8:$B$35,0)),INDEX('I.KI 2017-18'!AB$9:AB$393,MATCH($B11,'I.KI 2017-18'!$B$9:$B$393,0)))),"")</f>
        <v>0</v>
      </c>
      <c r="AP11" s="149"/>
      <c r="AQ11" s="156">
        <f>_xlfn.IFNA(IF($B11=$B$381,0,IF($B11=$B$382,0,_xlfn.IFNA(INDEX('I.Supplementary 2017-18'!I$8:I$35,MATCH($B11,'I.Supplementary 2017-18'!$B$8:$B$35,0)),INDEX('I.KI 2017-18'!I$9:I$393,MATCH($B11,'I.KI 2017-18'!$B$9:$B$393,0))))),"")</f>
        <v>0.75025280131725591</v>
      </c>
      <c r="AR11" s="149">
        <f>_xlfn.IFNA(IF($B11=$B$381,0,IF($B11=$B$382,0,_xlfn.IFNA(INDEX('I.Supplementary 2017-18'!J$8:J$35,MATCH($B11,'I.Supplementary 2017-18'!$B$8:$B$35,0)),INDEX('I.KI 2017-18'!J$9:J$393,MATCH($B11,'I.KI 2017-18'!$B$9:$B$393,0))))),"")</f>
        <v>3.4260727041036563</v>
      </c>
      <c r="AS11" s="157">
        <f>_xlfn.IFNA(IF($B11=$B$381,0,IF($B11=$B$382,0,_xlfn.IFNA(INDEX('I.Supplementary 2017-18'!H$8:H$35,MATCH($B11,'I.Supplementary 2017-18'!$B$8:$B$35,0)),INDEX('I.KI 2017-18'!H$9:H$393,MATCH($B11,'I.KI 2017-18'!$B$9:$B$393,0))))),"")</f>
        <v>4.1763255054209125</v>
      </c>
      <c r="AT11" s="149"/>
      <c r="AU11" s="156">
        <f>_xlfn.IFNA(_xlfn.IFNA(INDEX('I.Supplementary 2018-19'!P$8:P$157,MATCH($B11,'I.Supplementary 2018-19'!$B$8:$B$157,0)),INDEX('I.KI 2018-19'!P$9:P$393,MATCH($B11,'I.KI 2018-19'!$B$9:$B$393,0))),"")</f>
        <v>0</v>
      </c>
      <c r="AV11" s="193">
        <f>_xlfn.IFNA(_xlfn.IFNA(INDEX('I.Supplementary 2018-19'!Q$8:Q$157,MATCH($B11,'I.Supplementary 2018-19'!$B$8:$B$157,0)),INDEX('I.KI 2018-19'!Q$9:Q$393,MATCH($B11,'I.KI 2018-19'!$B$9:$B$393,0))),"")</f>
        <v>0.19375508735884725</v>
      </c>
      <c r="AW11" s="193">
        <f>_xlfn.IFNA(_xlfn.IFNA(INDEX('I.Supplementary 2018-19'!R$8:R$157,MATCH($B11,'I.Supplementary 2018-19'!$B$8:$B$157,0)),INDEX('I.KI 2018-19'!R$9:R$393,MATCH($B11,'I.KI 2018-19'!$B$9:$B$393,0))),"")</f>
        <v>0</v>
      </c>
      <c r="AX11" s="193">
        <f>_xlfn.IFNA(_xlfn.IFNA(INDEX('I.Supplementary 2018-19'!S$8:S$157,MATCH($B11,'I.Supplementary 2018-19'!$B$8:$B$157,0)),INDEX('I.KI 2018-19'!S$9:S$393,MATCH($B11,'I.KI 2018-19'!$B$9:$B$393,0))),"")</f>
        <v>0</v>
      </c>
      <c r="AY11" s="157">
        <f>_xlfn.IFNA(_xlfn.IFNA(INDEX('I.Supplementary 2018-19'!T$8:T$157,MATCH($B11,'I.Supplementary 2018-19'!$B$8:$B$157,0)),INDEX('I.KI 2018-19'!T$9:T$393,MATCH($B11,'I.KI 2018-19'!$B$9:$B$393,0))),"")</f>
        <v>0</v>
      </c>
      <c r="AZ11" s="156">
        <f>_xlfn.IFNA(_xlfn.IFNA(INDEX('I.Supplementary 2018-19'!U$8:U$157,MATCH($B11,'I.Supplementary 2018-19'!$B$8:$B$157,0)),INDEX('I.KI 2018-19'!U$9:U$393,MATCH($B11,'I.KI 2018-19'!$B$9:$B$393,0))),"")</f>
        <v>0</v>
      </c>
      <c r="BA11" s="193">
        <f>_xlfn.IFNA(_xlfn.IFNA(INDEX('I.Supplementary 2018-19'!V$8:V$157,MATCH($B11,'I.Supplementary 2018-19'!$B$8:$B$157,0)),INDEX('I.KI 2018-19'!V$9:V$393,MATCH($B11,'I.KI 2018-19'!$B$9:$B$393,0))),"")</f>
        <v>3.5290019269737227</v>
      </c>
      <c r="BB11" s="193">
        <f>_xlfn.IFNA(_xlfn.IFNA(INDEX('I.Supplementary 2018-19'!W$8:W$157,MATCH($B11,'I.Supplementary 2018-19'!$B$8:$B$157,0)),INDEX('I.KI 2018-19'!W$9:W$393,MATCH($B11,'I.KI 2018-19'!$B$9:$B$393,0))),"")</f>
        <v>0</v>
      </c>
      <c r="BC11" s="193">
        <f>_xlfn.IFNA(_xlfn.IFNA(INDEX('I.Supplementary 2018-19'!X$8:X$157,MATCH($B11,'I.Supplementary 2018-19'!$B$8:$B$157,0)),INDEX('I.KI 2018-19'!X$9:X$393,MATCH($B11,'I.KI 2018-19'!$B$9:$B$393,0))),"")</f>
        <v>0</v>
      </c>
      <c r="BD11" s="157">
        <f>_xlfn.IFNA(_xlfn.IFNA(INDEX('I.Supplementary 2018-19'!Y$8:Y$157,MATCH($B11,'I.Supplementary 2018-19'!$B$8:$B$157,0)),INDEX('I.KI 2018-19'!Y$9:Y$393,MATCH($B11,'I.KI 2018-19'!$B$9:$B$393,0))),"")</f>
        <v>0</v>
      </c>
      <c r="BE11" s="156">
        <f>_xlfn.IFNA(_xlfn.IFNA(INDEX('I.Supplementary 2018-19'!Z$8:Z$157,MATCH($B11,'I.Supplementary 2018-19'!$B$8:$B$157,0)),INDEX('I.KI 2018-19'!Z$9:Z$393,MATCH($B11,'I.KI 2018-19'!$B$9:$B$393,0))),"")</f>
        <v>0</v>
      </c>
      <c r="BF11" s="193">
        <f>_xlfn.IFNA(_xlfn.IFNA(INDEX('I.Supplementary 2018-19'!AA$8:AA$157,MATCH($B11,'I.Supplementary 2018-19'!$B$8:$B$157,0)),INDEX('I.KI 2018-19'!AA$9:AA$393,MATCH($B11,'I.KI 2018-19'!$B$9:$B$393,0))),"")</f>
        <v>3.7227570143325699</v>
      </c>
      <c r="BG11" s="193">
        <f>_xlfn.IFNA(_xlfn.IFNA(INDEX('I.Supplementary 2018-19'!AB$8:AB$157,MATCH($B11,'I.Supplementary 2018-19'!$B$8:$B$157,0)),INDEX('I.KI 2018-19'!AB$9:AB$393,MATCH($B11,'I.KI 2018-19'!$B$9:$B$393,0))),"")</f>
        <v>0</v>
      </c>
      <c r="BH11" s="193">
        <f>_xlfn.IFNA(_xlfn.IFNA(INDEX('I.Supplementary 2018-19'!AC$8:AC$157,MATCH($B11,'I.Supplementary 2018-19'!$B$8:$B$157,0)),INDEX('I.KI 2018-19'!AC$9:AC$393,MATCH($B11,'I.KI 2018-19'!$B$9:$B$393,0))),"")</f>
        <v>0</v>
      </c>
      <c r="BI11" s="157">
        <f>_xlfn.IFNA(_xlfn.IFNA(INDEX('I.Supplementary 2018-19'!AD$8:AD$157,MATCH($B11,'I.Supplementary 2018-19'!$B$8:$B$157,0)),INDEX('I.KI 2018-19'!AD$9:AD$393,MATCH($B11,'I.KI 2018-19'!$B$9:$B$393,0))),"")</f>
        <v>0</v>
      </c>
      <c r="BJ11" s="149"/>
      <c r="BK11" s="156">
        <f>_xlfn.IFNA(IF($B11=$B$381,0,IF($B11=$B$382,0,_xlfn.IFNA(INDEX('I.Supplementary 2018-19'!I$8:I$157,MATCH($B11,'I.Supplementary 2018-19'!$B$8:$B$157,0)),INDEX('I.KI 2018-19'!I$9:I$393,MATCH($B11,'I.KI 2018-19'!$B$9:$B$393,0))))),"")</f>
        <v>0.19375508735884725</v>
      </c>
      <c r="BL11" s="149">
        <f>_xlfn.IFNA(IF($B11=$B$381,0,IF($B11=$B$382,0,_xlfn.IFNA(INDEX('I.Supplementary 2018-19'!J$8:J$157,MATCH($B11,'I.Supplementary 2018-19'!$B$8:$B$157,0)),INDEX('I.KI 2018-19'!J$9:J$393,MATCH($B11,'I.KI 2018-19'!$B$9:$B$393,0))))),"")</f>
        <v>3.5290019269737227</v>
      </c>
      <c r="BM11" s="157">
        <f>_xlfn.IFNA(IF($B11=$B$381,0,IF($B11=$B$382,0,_xlfn.IFNA(INDEX('I.Supplementary 2018-19'!H$8:H$157,MATCH($B11,'I.Supplementary 2018-19'!$B$8:$B$157,0)),INDEX('I.KI 2018-19'!H$9:H$393,MATCH($B11,'I.KI 2018-19'!$B$9:$B$393,0))))),"")</f>
        <v>3.7227570143325699</v>
      </c>
    </row>
    <row r="12" spans="2:83">
      <c r="B12" s="121" t="str">
        <f>'Calculations for 2021-22'!B12</f>
        <v>E3031</v>
      </c>
      <c r="C12" s="160" t="str">
        <f>'Calculations for 2021-22'!D12</f>
        <v>E3031</v>
      </c>
      <c r="D12" t="str">
        <f>'Calculations for 2021-22'!E12</f>
        <v>SD</v>
      </c>
      <c r="E12">
        <f>'Calculations for 2021-22'!F12</f>
        <v>0</v>
      </c>
      <c r="F12" s="120" t="str">
        <f>'Calculations for 2021-22'!H12</f>
        <v>Ashfield</v>
      </c>
      <c r="G12" s="156">
        <f>_xlfn.IFNA(INDEX('I.KI 2016-17'!M$8:M$391,MATCH($B12,'I.KI 2016-17'!$B$8:$B$391,0)),"")</f>
        <v>0</v>
      </c>
      <c r="H12" s="149">
        <f>_xlfn.IFNA(INDEX('I.KI 2016-17'!N$8:N$391,MATCH($B12,'I.KI 2016-17'!$B$8:$B$391,0)),"")</f>
        <v>1.85939196073</v>
      </c>
      <c r="I12" s="149">
        <f>_xlfn.IFNA(INDEX('I.KI 2016-17'!O$8:O$391,MATCH($B12,'I.KI 2016-17'!$B$8:$B$391,0)),"")</f>
        <v>0</v>
      </c>
      <c r="J12" s="149">
        <f>_xlfn.IFNA(INDEX('I.KI 2016-17'!P$8:P$391,MATCH($B12,'I.KI 2016-17'!$B$8:$B$391,0)),"")</f>
        <v>0</v>
      </c>
      <c r="K12" s="157">
        <f>_xlfn.IFNA(INDEX('I.KI 2016-17'!Q$8:Q$391,MATCH($B12,'I.KI 2016-17'!$B$8:$B$391,0)),"")</f>
        <v>0</v>
      </c>
      <c r="L12" s="156">
        <f>_xlfn.IFNA(INDEX('I.KI 2016-17'!R$8:R$391,MATCH($B12,'I.KI 2016-17'!$B$8:$B$391,0)),"")</f>
        <v>0</v>
      </c>
      <c r="M12" s="193">
        <f>_xlfn.IFNA(INDEX('I.KI 2016-17'!S$8:S$391,MATCH($B12,'I.KI 2016-17'!$B$8:$B$391,0)),"")</f>
        <v>3.5556838304610001</v>
      </c>
      <c r="N12" s="193">
        <f>_xlfn.IFNA(INDEX('I.KI 2016-17'!T$8:T$391,MATCH($B12,'I.KI 2016-17'!$B$8:$B$391,0)),"")</f>
        <v>0</v>
      </c>
      <c r="O12" s="193">
        <f>_xlfn.IFNA(INDEX('I.KI 2016-17'!U$8:U$391,MATCH($B12,'I.KI 2016-17'!$B$8:$B$391,0)),"")</f>
        <v>0</v>
      </c>
      <c r="P12" s="157">
        <f>_xlfn.IFNA(INDEX('I.KI 2016-17'!V$8:V$391,MATCH($B12,'I.KI 2016-17'!$B$8:$B$391,0)),"")</f>
        <v>0</v>
      </c>
      <c r="Q12" s="156">
        <f>_xlfn.IFNA(INDEX('I.KI 2016-17'!W$8:W$391,MATCH($B12,'I.KI 2016-17'!$B$8:$B$391,0)),"")</f>
        <v>0</v>
      </c>
      <c r="R12" s="193">
        <f>_xlfn.IFNA(INDEX('I.KI 2016-17'!X$8:X$391,MATCH($B12,'I.KI 2016-17'!$B$8:$B$391,0)),"")</f>
        <v>5.4150757911910006</v>
      </c>
      <c r="S12" s="193">
        <f>_xlfn.IFNA(INDEX('I.KI 2016-17'!Y$8:Y$391,MATCH($B12,'I.KI 2016-17'!$B$8:$B$391,0)),"")</f>
        <v>0</v>
      </c>
      <c r="T12" s="193">
        <f>_xlfn.IFNA(INDEX('I.KI 2016-17'!Z$8:Z$391,MATCH($B12,'I.KI 2016-17'!$B$8:$B$391,0)),"")</f>
        <v>0</v>
      </c>
      <c r="U12" s="157">
        <f>_xlfn.IFNA(INDEX('I.KI 2016-17'!AA$8:AA$391,MATCH($B12,'I.KI 2016-17'!$B$8:$B$391,0)),"")</f>
        <v>0</v>
      </c>
      <c r="V12" s="149"/>
      <c r="W12" s="154">
        <f>_xlfn.IFNA(INDEX('I.KI 2016-17'!$H$8:$H$391,MATCH(B12,'I.KI 2016-17'!$B$8:$B$391,0)),"")</f>
        <v>1.85939196073</v>
      </c>
      <c r="X12" s="153">
        <f>_xlfn.IFNA(INDEX('I.KI 2016-17'!$I$8:$I$391,MATCH(B12,'I.KI 2016-17'!$B$8:$B$391,0)),"")</f>
        <v>3.5556838304610001</v>
      </c>
      <c r="Y12" s="155">
        <f>_xlfn.IFNA(INDEX('I.KI 2016-17'!$G$8:$G$391,MATCH(B12,'I.KI 2016-17'!$B$8:$B$391,0)),"")</f>
        <v>5.4150757911910006</v>
      </c>
      <c r="Z12" s="149"/>
      <c r="AA12" s="156">
        <f>_xlfn.IFNA(IF($B12=$B$382,0,_xlfn.IFNA(INDEX('I.Supplementary 2017-18'!N$8:N$35,MATCH($B12,'I.Supplementary 2017-18'!$B$8:$B$35,0)),INDEX('I.KI 2017-18'!N$9:N$393,MATCH($B12,'I.KI 2017-18'!$B$9:$B$393,0)))),"")</f>
        <v>0</v>
      </c>
      <c r="AB12" s="193">
        <f>_xlfn.IFNA(IF($B12=$B$382,0,_xlfn.IFNA(INDEX('I.Supplementary 2017-18'!O$8:O$35,MATCH($B12,'I.Supplementary 2017-18'!$B$8:$B$35,0)),INDEX('I.KI 2017-18'!O$9:O$393,MATCH($B12,'I.KI 2017-18'!$B$9:$B$393,0)))),"")</f>
        <v>1.1482061925386302</v>
      </c>
      <c r="AC12" s="193">
        <f>_xlfn.IFNA(IF($B12=$B$382,0,_xlfn.IFNA(INDEX('I.Supplementary 2017-18'!P$8:P$35,MATCH($B12,'I.Supplementary 2017-18'!$B$8:$B$35,0)),INDEX('I.KI 2017-18'!P$9:P$393,MATCH($B12,'I.KI 2017-18'!$B$9:$B$393,0)))),"")</f>
        <v>0</v>
      </c>
      <c r="AD12" s="193">
        <f>_xlfn.IFNA(IF($B12=$B$382,0,_xlfn.IFNA(INDEX('I.Supplementary 2017-18'!Q$8:Q$35,MATCH($B12,'I.Supplementary 2017-18'!$B$8:$B$35,0)),INDEX('I.KI 2017-18'!Q$9:Q$393,MATCH($B12,'I.KI 2017-18'!$B$9:$B$393,0)))),"")</f>
        <v>0</v>
      </c>
      <c r="AE12" s="157">
        <f>_xlfn.IFNA(IF($B12=$B$382,0,_xlfn.IFNA(INDEX('I.Supplementary 2017-18'!R$8:R$35,MATCH($B12,'I.Supplementary 2017-18'!$B$8:$B$35,0)),INDEX('I.KI 2017-18'!R$9:R$393,MATCH($B12,'I.KI 2017-18'!$B$9:$B$393,0)))),"")</f>
        <v>0</v>
      </c>
      <c r="AF12" s="156">
        <f>_xlfn.IFNA(IF($B12=$B$382,0,_xlfn.IFNA(INDEX('I.Supplementary 2017-18'!S$8:S$35,MATCH($B12,'I.Supplementary 2017-18'!$B$8:$B$35,0)),INDEX('I.KI 2017-18'!S$9:S$393,MATCH($B12,'I.KI 2017-18'!$B$9:$B$393,0)))),"")</f>
        <v>0</v>
      </c>
      <c r="AG12" s="193">
        <f>_xlfn.IFNA(IF($B12=$B$382,0,_xlfn.IFNA(INDEX('I.Supplementary 2017-18'!T$8:T$35,MATCH($B12,'I.Supplementary 2017-18'!$B$8:$B$35,0)),INDEX('I.KI 2017-18'!T$9:T$393,MATCH($B12,'I.KI 2017-18'!$B$9:$B$393,0)))),"")</f>
        <v>3.6282767592030774</v>
      </c>
      <c r="AH12" s="193">
        <f>_xlfn.IFNA(IF($B12=$B$382,0,_xlfn.IFNA(INDEX('I.Supplementary 2017-18'!U$8:U$35,MATCH($B12,'I.Supplementary 2017-18'!$B$8:$B$35,0)),INDEX('I.KI 2017-18'!U$9:U$393,MATCH($B12,'I.KI 2017-18'!$B$9:$B$393,0)))),"")</f>
        <v>0</v>
      </c>
      <c r="AI12" s="193">
        <f>_xlfn.IFNA(IF($B12=$B$382,0,_xlfn.IFNA(INDEX('I.Supplementary 2017-18'!V$8:V$35,MATCH($B12,'I.Supplementary 2017-18'!$B$8:$B$35,0)),INDEX('I.KI 2017-18'!V$9:V$393,MATCH($B12,'I.KI 2017-18'!$B$9:$B$393,0)))),"")</f>
        <v>0</v>
      </c>
      <c r="AJ12" s="157">
        <f>_xlfn.IFNA(IF($B12=$B$382,0,_xlfn.IFNA(INDEX('I.Supplementary 2017-18'!W$8:W$35,MATCH($B12,'I.Supplementary 2017-18'!$B$8:$B$35,0)),INDEX('I.KI 2017-18'!W$9:W$393,MATCH($B12,'I.KI 2017-18'!$B$9:$B$393,0)))),"")</f>
        <v>0</v>
      </c>
      <c r="AK12" s="156">
        <f>_xlfn.IFNA(IF($B12=$B$382,0,_xlfn.IFNA(INDEX('I.Supplementary 2017-18'!X$8:X$35,MATCH($B12,'I.Supplementary 2017-18'!$B$8:$B$35,0)),INDEX('I.KI 2017-18'!X$9:X$393,MATCH($B12,'I.KI 2017-18'!$B$9:$B$393,0)))),"")</f>
        <v>0</v>
      </c>
      <c r="AL12" s="193">
        <f>_xlfn.IFNA(IF($B12=$B$382,0,_xlfn.IFNA(INDEX('I.Supplementary 2017-18'!Y$8:Y$35,MATCH($B12,'I.Supplementary 2017-18'!$B$8:$B$35,0)),INDEX('I.KI 2017-18'!Y$9:Y$393,MATCH($B12,'I.KI 2017-18'!$B$9:$B$393,0)))),"")</f>
        <v>4.7764829517417073</v>
      </c>
      <c r="AM12" s="193">
        <f>_xlfn.IFNA(IF($B12=$B$382,0,_xlfn.IFNA(INDEX('I.Supplementary 2017-18'!Z$8:Z$35,MATCH($B12,'I.Supplementary 2017-18'!$B$8:$B$35,0)),INDEX('I.KI 2017-18'!Z$9:Z$393,MATCH($B12,'I.KI 2017-18'!$B$9:$B$393,0)))),"")</f>
        <v>0</v>
      </c>
      <c r="AN12" s="193">
        <f>_xlfn.IFNA(IF($B12=$B$382,0,_xlfn.IFNA(INDEX('I.Supplementary 2017-18'!AA$8:AA$35,MATCH($B12,'I.Supplementary 2017-18'!$B$8:$B$35,0)),INDEX('I.KI 2017-18'!AA$9:AA$393,MATCH($B12,'I.KI 2017-18'!$B$9:$B$393,0)))),"")</f>
        <v>0</v>
      </c>
      <c r="AO12" s="157">
        <f>_xlfn.IFNA(IF($B12=$B$382,0,_xlfn.IFNA(INDEX('I.Supplementary 2017-18'!AB$8:AB$35,MATCH($B12,'I.Supplementary 2017-18'!$B$8:$B$35,0)),INDEX('I.KI 2017-18'!AB$9:AB$393,MATCH($B12,'I.KI 2017-18'!$B$9:$B$393,0)))),"")</f>
        <v>0</v>
      </c>
      <c r="AP12" s="149"/>
      <c r="AQ12" s="156">
        <f>_xlfn.IFNA(IF($B12=$B$381,0,IF($B12=$B$382,0,_xlfn.IFNA(INDEX('I.Supplementary 2017-18'!I$8:I$35,MATCH($B12,'I.Supplementary 2017-18'!$B$8:$B$35,0)),INDEX('I.KI 2017-18'!I$9:I$393,MATCH($B12,'I.KI 2017-18'!$B$9:$B$393,0))))),"")</f>
        <v>1.1482061925386302</v>
      </c>
      <c r="AR12" s="149">
        <f>_xlfn.IFNA(IF($B12=$B$381,0,IF($B12=$B$382,0,_xlfn.IFNA(INDEX('I.Supplementary 2017-18'!J$8:J$35,MATCH($B12,'I.Supplementary 2017-18'!$B$8:$B$35,0)),INDEX('I.KI 2017-18'!J$9:J$393,MATCH($B12,'I.KI 2017-18'!$B$9:$B$393,0))))),"")</f>
        <v>3.6282767592030774</v>
      </c>
      <c r="AS12" s="157">
        <f>_xlfn.IFNA(IF($B12=$B$381,0,IF($B12=$B$382,0,_xlfn.IFNA(INDEX('I.Supplementary 2017-18'!H$8:H$35,MATCH($B12,'I.Supplementary 2017-18'!$B$8:$B$35,0)),INDEX('I.KI 2017-18'!H$9:H$393,MATCH($B12,'I.KI 2017-18'!$B$9:$B$393,0))))),"")</f>
        <v>4.7764829517417073</v>
      </c>
      <c r="AT12" s="149"/>
      <c r="AU12" s="156">
        <f>_xlfn.IFNA(_xlfn.IFNA(INDEX('I.Supplementary 2018-19'!P$8:P$157,MATCH($B12,'I.Supplementary 2018-19'!$B$8:$B$157,0)),INDEX('I.KI 2018-19'!P$9:P$393,MATCH($B12,'I.KI 2018-19'!$B$9:$B$393,0))),"")</f>
        <v>0</v>
      </c>
      <c r="AV12" s="193">
        <f>_xlfn.IFNA(_xlfn.IFNA(INDEX('I.Supplementary 2018-19'!Q$8:Q$157,MATCH($B12,'I.Supplementary 2018-19'!$B$8:$B$157,0)),INDEX('I.KI 2018-19'!Q$9:Q$393,MATCH($B12,'I.KI 2018-19'!$B$9:$B$393,0))),"")</f>
        <v>0.69733867523623161</v>
      </c>
      <c r="AW12" s="193">
        <f>_xlfn.IFNA(_xlfn.IFNA(INDEX('I.Supplementary 2018-19'!R$8:R$157,MATCH($B12,'I.Supplementary 2018-19'!$B$8:$B$157,0)),INDEX('I.KI 2018-19'!R$9:R$393,MATCH($B12,'I.KI 2018-19'!$B$9:$B$393,0))),"")</f>
        <v>0</v>
      </c>
      <c r="AX12" s="193">
        <f>_xlfn.IFNA(_xlfn.IFNA(INDEX('I.Supplementary 2018-19'!S$8:S$157,MATCH($B12,'I.Supplementary 2018-19'!$B$8:$B$157,0)),INDEX('I.KI 2018-19'!S$9:S$393,MATCH($B12,'I.KI 2018-19'!$B$9:$B$393,0))),"")</f>
        <v>0</v>
      </c>
      <c r="AY12" s="157">
        <f>_xlfn.IFNA(_xlfn.IFNA(INDEX('I.Supplementary 2018-19'!T$8:T$157,MATCH($B12,'I.Supplementary 2018-19'!$B$8:$B$157,0)),INDEX('I.KI 2018-19'!T$9:T$393,MATCH($B12,'I.KI 2018-19'!$B$9:$B$393,0))),"")</f>
        <v>0</v>
      </c>
      <c r="AZ12" s="156">
        <f>_xlfn.IFNA(_xlfn.IFNA(INDEX('I.Supplementary 2018-19'!U$8:U$157,MATCH($B12,'I.Supplementary 2018-19'!$B$8:$B$157,0)),INDEX('I.KI 2018-19'!U$9:U$393,MATCH($B12,'I.KI 2018-19'!$B$9:$B$393,0))),"")</f>
        <v>0</v>
      </c>
      <c r="BA12" s="193">
        <f>_xlfn.IFNA(_xlfn.IFNA(INDEX('I.Supplementary 2018-19'!V$8:V$157,MATCH($B12,'I.Supplementary 2018-19'!$B$8:$B$157,0)),INDEX('I.KI 2018-19'!V$9:V$393,MATCH($B12,'I.KI 2018-19'!$B$9:$B$393,0))),"")</f>
        <v>3.7372807820117533</v>
      </c>
      <c r="BB12" s="193">
        <f>_xlfn.IFNA(_xlfn.IFNA(INDEX('I.Supplementary 2018-19'!W$8:W$157,MATCH($B12,'I.Supplementary 2018-19'!$B$8:$B$157,0)),INDEX('I.KI 2018-19'!W$9:W$393,MATCH($B12,'I.KI 2018-19'!$B$9:$B$393,0))),"")</f>
        <v>0</v>
      </c>
      <c r="BC12" s="193">
        <f>_xlfn.IFNA(_xlfn.IFNA(INDEX('I.Supplementary 2018-19'!X$8:X$157,MATCH($B12,'I.Supplementary 2018-19'!$B$8:$B$157,0)),INDEX('I.KI 2018-19'!X$9:X$393,MATCH($B12,'I.KI 2018-19'!$B$9:$B$393,0))),"")</f>
        <v>0</v>
      </c>
      <c r="BD12" s="157">
        <f>_xlfn.IFNA(_xlfn.IFNA(INDEX('I.Supplementary 2018-19'!Y$8:Y$157,MATCH($B12,'I.Supplementary 2018-19'!$B$8:$B$157,0)),INDEX('I.KI 2018-19'!Y$9:Y$393,MATCH($B12,'I.KI 2018-19'!$B$9:$B$393,0))),"")</f>
        <v>0</v>
      </c>
      <c r="BE12" s="156">
        <f>_xlfn.IFNA(_xlfn.IFNA(INDEX('I.Supplementary 2018-19'!Z$8:Z$157,MATCH($B12,'I.Supplementary 2018-19'!$B$8:$B$157,0)),INDEX('I.KI 2018-19'!Z$9:Z$393,MATCH($B12,'I.KI 2018-19'!$B$9:$B$393,0))),"")</f>
        <v>0</v>
      </c>
      <c r="BF12" s="193">
        <f>_xlfn.IFNA(_xlfn.IFNA(INDEX('I.Supplementary 2018-19'!AA$8:AA$157,MATCH($B12,'I.Supplementary 2018-19'!$B$8:$B$157,0)),INDEX('I.KI 2018-19'!AA$9:AA$393,MATCH($B12,'I.KI 2018-19'!$B$9:$B$393,0))),"")</f>
        <v>4.4346194572479849</v>
      </c>
      <c r="BG12" s="193">
        <f>_xlfn.IFNA(_xlfn.IFNA(INDEX('I.Supplementary 2018-19'!AB$8:AB$157,MATCH($B12,'I.Supplementary 2018-19'!$B$8:$B$157,0)),INDEX('I.KI 2018-19'!AB$9:AB$393,MATCH($B12,'I.KI 2018-19'!$B$9:$B$393,0))),"")</f>
        <v>0</v>
      </c>
      <c r="BH12" s="193">
        <f>_xlfn.IFNA(_xlfn.IFNA(INDEX('I.Supplementary 2018-19'!AC$8:AC$157,MATCH($B12,'I.Supplementary 2018-19'!$B$8:$B$157,0)),INDEX('I.KI 2018-19'!AC$9:AC$393,MATCH($B12,'I.KI 2018-19'!$B$9:$B$393,0))),"")</f>
        <v>0</v>
      </c>
      <c r="BI12" s="157">
        <f>_xlfn.IFNA(_xlfn.IFNA(INDEX('I.Supplementary 2018-19'!AD$8:AD$157,MATCH($B12,'I.Supplementary 2018-19'!$B$8:$B$157,0)),INDEX('I.KI 2018-19'!AD$9:AD$393,MATCH($B12,'I.KI 2018-19'!$B$9:$B$393,0))),"")</f>
        <v>0</v>
      </c>
      <c r="BJ12" s="149"/>
      <c r="BK12" s="156">
        <f>_xlfn.IFNA(IF($B12=$B$381,0,IF($B12=$B$382,0,_xlfn.IFNA(INDEX('I.Supplementary 2018-19'!I$8:I$157,MATCH($B12,'I.Supplementary 2018-19'!$B$8:$B$157,0)),INDEX('I.KI 2018-19'!I$9:I$393,MATCH($B12,'I.KI 2018-19'!$B$9:$B$393,0))))),"")</f>
        <v>0.69733867523623161</v>
      </c>
      <c r="BL12" s="149">
        <f>_xlfn.IFNA(IF($B12=$B$381,0,IF($B12=$B$382,0,_xlfn.IFNA(INDEX('I.Supplementary 2018-19'!J$8:J$157,MATCH($B12,'I.Supplementary 2018-19'!$B$8:$B$157,0)),INDEX('I.KI 2018-19'!J$9:J$393,MATCH($B12,'I.KI 2018-19'!$B$9:$B$393,0))))),"")</f>
        <v>3.7372807820117533</v>
      </c>
      <c r="BM12" s="157">
        <f>_xlfn.IFNA(IF($B12=$B$381,0,IF($B12=$B$382,0,_xlfn.IFNA(INDEX('I.Supplementary 2018-19'!H$8:H$157,MATCH($B12,'I.Supplementary 2018-19'!$B$8:$B$157,0)),INDEX('I.KI 2018-19'!H$9:H$393,MATCH($B12,'I.KI 2018-19'!$B$9:$B$393,0))))),"")</f>
        <v>4.4346194572479849</v>
      </c>
    </row>
    <row r="13" spans="2:83">
      <c r="B13" s="121" t="str">
        <f>'Calculations for 2021-22'!B13</f>
        <v>E2231</v>
      </c>
      <c r="C13" s="160" t="str">
        <f>'Calculations for 2021-22'!D13</f>
        <v>E2231</v>
      </c>
      <c r="D13" t="str">
        <f>'Calculations for 2021-22'!E13</f>
        <v>SD</v>
      </c>
      <c r="E13">
        <f>'Calculations for 2021-22'!F13</f>
        <v>0</v>
      </c>
      <c r="F13" s="120" t="str">
        <f>'Calculations for 2021-22'!H13</f>
        <v>Ashford</v>
      </c>
      <c r="G13" s="156">
        <f>_xlfn.IFNA(INDEX('I.KI 2016-17'!M$8:M$391,MATCH($B13,'I.KI 2016-17'!$B$8:$B$391,0)),"")</f>
        <v>0</v>
      </c>
      <c r="H13" s="149">
        <f>_xlfn.IFNA(INDEX('I.KI 2016-17'!N$8:N$391,MATCH($B13,'I.KI 2016-17'!$B$8:$B$391,0)),"")</f>
        <v>1.26991466005</v>
      </c>
      <c r="I13" s="149">
        <f>_xlfn.IFNA(INDEX('I.KI 2016-17'!O$8:O$391,MATCH($B13,'I.KI 2016-17'!$B$8:$B$391,0)),"")</f>
        <v>0</v>
      </c>
      <c r="J13" s="149">
        <f>_xlfn.IFNA(INDEX('I.KI 2016-17'!P$8:P$391,MATCH($B13,'I.KI 2016-17'!$B$8:$B$391,0)),"")</f>
        <v>0</v>
      </c>
      <c r="K13" s="157">
        <f>_xlfn.IFNA(INDEX('I.KI 2016-17'!Q$8:Q$391,MATCH($B13,'I.KI 2016-17'!$B$8:$B$391,0)),"")</f>
        <v>0</v>
      </c>
      <c r="L13" s="156">
        <f>_xlfn.IFNA(INDEX('I.KI 2016-17'!R$8:R$391,MATCH($B13,'I.KI 2016-17'!$B$8:$B$391,0)),"")</f>
        <v>0</v>
      </c>
      <c r="M13" s="193">
        <f>_xlfn.IFNA(INDEX('I.KI 2016-17'!S$8:S$391,MATCH($B13,'I.KI 2016-17'!$B$8:$B$391,0)),"")</f>
        <v>2.633557636196</v>
      </c>
      <c r="N13" s="193">
        <f>_xlfn.IFNA(INDEX('I.KI 2016-17'!T$8:T$391,MATCH($B13,'I.KI 2016-17'!$B$8:$B$391,0)),"")</f>
        <v>0</v>
      </c>
      <c r="O13" s="193">
        <f>_xlfn.IFNA(INDEX('I.KI 2016-17'!U$8:U$391,MATCH($B13,'I.KI 2016-17'!$B$8:$B$391,0)),"")</f>
        <v>0</v>
      </c>
      <c r="P13" s="157">
        <f>_xlfn.IFNA(INDEX('I.KI 2016-17'!V$8:V$391,MATCH($B13,'I.KI 2016-17'!$B$8:$B$391,0)),"")</f>
        <v>0</v>
      </c>
      <c r="Q13" s="156">
        <f>_xlfn.IFNA(INDEX('I.KI 2016-17'!W$8:W$391,MATCH($B13,'I.KI 2016-17'!$B$8:$B$391,0)),"")</f>
        <v>0</v>
      </c>
      <c r="R13" s="193">
        <f>_xlfn.IFNA(INDEX('I.KI 2016-17'!X$8:X$391,MATCH($B13,'I.KI 2016-17'!$B$8:$B$391,0)),"")</f>
        <v>3.903472296246</v>
      </c>
      <c r="S13" s="193">
        <f>_xlfn.IFNA(INDEX('I.KI 2016-17'!Y$8:Y$391,MATCH($B13,'I.KI 2016-17'!$B$8:$B$391,0)),"")</f>
        <v>0</v>
      </c>
      <c r="T13" s="193">
        <f>_xlfn.IFNA(INDEX('I.KI 2016-17'!Z$8:Z$391,MATCH($B13,'I.KI 2016-17'!$B$8:$B$391,0)),"")</f>
        <v>0</v>
      </c>
      <c r="U13" s="157">
        <f>_xlfn.IFNA(INDEX('I.KI 2016-17'!AA$8:AA$391,MATCH($B13,'I.KI 2016-17'!$B$8:$B$391,0)),"")</f>
        <v>0</v>
      </c>
      <c r="V13" s="149"/>
      <c r="W13" s="154">
        <f>_xlfn.IFNA(INDEX('I.KI 2016-17'!$H$8:$H$391,MATCH(B13,'I.KI 2016-17'!$B$8:$B$391,0)),"")</f>
        <v>1.26991466005</v>
      </c>
      <c r="X13" s="153">
        <f>_xlfn.IFNA(INDEX('I.KI 2016-17'!$I$8:$I$391,MATCH(B13,'I.KI 2016-17'!$B$8:$B$391,0)),"")</f>
        <v>2.633557636196</v>
      </c>
      <c r="Y13" s="155">
        <f>_xlfn.IFNA(INDEX('I.KI 2016-17'!$G$8:$G$391,MATCH(B13,'I.KI 2016-17'!$B$8:$B$391,0)),"")</f>
        <v>3.903472296246</v>
      </c>
      <c r="Z13" s="149"/>
      <c r="AA13" s="156">
        <f>_xlfn.IFNA(IF($B13=$B$382,0,_xlfn.IFNA(INDEX('I.Supplementary 2017-18'!N$8:N$35,MATCH($B13,'I.Supplementary 2017-18'!$B$8:$B$35,0)),INDEX('I.KI 2017-18'!N$9:N$393,MATCH($B13,'I.KI 2017-18'!$B$9:$B$393,0)))),"")</f>
        <v>0</v>
      </c>
      <c r="AB13" s="193">
        <f>_xlfn.IFNA(IF($B13=$B$382,0,_xlfn.IFNA(INDEX('I.Supplementary 2017-18'!O$8:O$35,MATCH($B13,'I.Supplementary 2017-18'!$B$8:$B$35,0)),INDEX('I.KI 2017-18'!O$9:O$393,MATCH($B13,'I.KI 2017-18'!$B$9:$B$393,0)))),"")</f>
        <v>0.61535727986438016</v>
      </c>
      <c r="AC13" s="193">
        <f>_xlfn.IFNA(IF($B13=$B$382,0,_xlfn.IFNA(INDEX('I.Supplementary 2017-18'!P$8:P$35,MATCH($B13,'I.Supplementary 2017-18'!$B$8:$B$35,0)),INDEX('I.KI 2017-18'!P$9:P$393,MATCH($B13,'I.KI 2017-18'!$B$9:$B$393,0)))),"")</f>
        <v>0</v>
      </c>
      <c r="AD13" s="193">
        <f>_xlfn.IFNA(IF($B13=$B$382,0,_xlfn.IFNA(INDEX('I.Supplementary 2017-18'!Q$8:Q$35,MATCH($B13,'I.Supplementary 2017-18'!$B$8:$B$35,0)),INDEX('I.KI 2017-18'!Q$9:Q$393,MATCH($B13,'I.KI 2017-18'!$B$9:$B$393,0)))),"")</f>
        <v>0</v>
      </c>
      <c r="AE13" s="157">
        <f>_xlfn.IFNA(IF($B13=$B$382,0,_xlfn.IFNA(INDEX('I.Supplementary 2017-18'!R$8:R$35,MATCH($B13,'I.Supplementary 2017-18'!$B$8:$B$35,0)),INDEX('I.KI 2017-18'!R$9:R$393,MATCH($B13,'I.KI 2017-18'!$B$9:$B$393,0)))),"")</f>
        <v>0</v>
      </c>
      <c r="AF13" s="156">
        <f>_xlfn.IFNA(IF($B13=$B$382,0,_xlfn.IFNA(INDEX('I.Supplementary 2017-18'!S$8:S$35,MATCH($B13,'I.Supplementary 2017-18'!$B$8:$B$35,0)),INDEX('I.KI 2017-18'!S$9:S$393,MATCH($B13,'I.KI 2017-18'!$B$9:$B$393,0)))),"")</f>
        <v>0</v>
      </c>
      <c r="AG13" s="193">
        <f>_xlfn.IFNA(IF($B13=$B$382,0,_xlfn.IFNA(INDEX('I.Supplementary 2017-18'!T$8:T$35,MATCH($B13,'I.Supplementary 2017-18'!$B$8:$B$35,0)),INDEX('I.KI 2017-18'!T$9:T$393,MATCH($B13,'I.KI 2017-18'!$B$9:$B$393,0)))),"")</f>
        <v>2.6873244138224979</v>
      </c>
      <c r="AH13" s="193">
        <f>_xlfn.IFNA(IF($B13=$B$382,0,_xlfn.IFNA(INDEX('I.Supplementary 2017-18'!U$8:U$35,MATCH($B13,'I.Supplementary 2017-18'!$B$8:$B$35,0)),INDEX('I.KI 2017-18'!U$9:U$393,MATCH($B13,'I.KI 2017-18'!$B$9:$B$393,0)))),"")</f>
        <v>0</v>
      </c>
      <c r="AI13" s="193">
        <f>_xlfn.IFNA(IF($B13=$B$382,0,_xlfn.IFNA(INDEX('I.Supplementary 2017-18'!V$8:V$35,MATCH($B13,'I.Supplementary 2017-18'!$B$8:$B$35,0)),INDEX('I.KI 2017-18'!V$9:V$393,MATCH($B13,'I.KI 2017-18'!$B$9:$B$393,0)))),"")</f>
        <v>0</v>
      </c>
      <c r="AJ13" s="157">
        <f>_xlfn.IFNA(IF($B13=$B$382,0,_xlfn.IFNA(INDEX('I.Supplementary 2017-18'!W$8:W$35,MATCH($B13,'I.Supplementary 2017-18'!$B$8:$B$35,0)),INDEX('I.KI 2017-18'!W$9:W$393,MATCH($B13,'I.KI 2017-18'!$B$9:$B$393,0)))),"")</f>
        <v>0</v>
      </c>
      <c r="AK13" s="156">
        <f>_xlfn.IFNA(IF($B13=$B$382,0,_xlfn.IFNA(INDEX('I.Supplementary 2017-18'!X$8:X$35,MATCH($B13,'I.Supplementary 2017-18'!$B$8:$B$35,0)),INDEX('I.KI 2017-18'!X$9:X$393,MATCH($B13,'I.KI 2017-18'!$B$9:$B$393,0)))),"")</f>
        <v>0</v>
      </c>
      <c r="AL13" s="193">
        <f>_xlfn.IFNA(IF($B13=$B$382,0,_xlfn.IFNA(INDEX('I.Supplementary 2017-18'!Y$8:Y$35,MATCH($B13,'I.Supplementary 2017-18'!$B$8:$B$35,0)),INDEX('I.KI 2017-18'!Y$9:Y$393,MATCH($B13,'I.KI 2017-18'!$B$9:$B$393,0)))),"")</f>
        <v>3.3026816936868779</v>
      </c>
      <c r="AM13" s="193">
        <f>_xlfn.IFNA(IF($B13=$B$382,0,_xlfn.IFNA(INDEX('I.Supplementary 2017-18'!Z$8:Z$35,MATCH($B13,'I.Supplementary 2017-18'!$B$8:$B$35,0)),INDEX('I.KI 2017-18'!Z$9:Z$393,MATCH($B13,'I.KI 2017-18'!$B$9:$B$393,0)))),"")</f>
        <v>0</v>
      </c>
      <c r="AN13" s="193">
        <f>_xlfn.IFNA(IF($B13=$B$382,0,_xlfn.IFNA(INDEX('I.Supplementary 2017-18'!AA$8:AA$35,MATCH($B13,'I.Supplementary 2017-18'!$B$8:$B$35,0)),INDEX('I.KI 2017-18'!AA$9:AA$393,MATCH($B13,'I.KI 2017-18'!$B$9:$B$393,0)))),"")</f>
        <v>0</v>
      </c>
      <c r="AO13" s="157">
        <f>_xlfn.IFNA(IF($B13=$B$382,0,_xlfn.IFNA(INDEX('I.Supplementary 2017-18'!AB$8:AB$35,MATCH($B13,'I.Supplementary 2017-18'!$B$8:$B$35,0)),INDEX('I.KI 2017-18'!AB$9:AB$393,MATCH($B13,'I.KI 2017-18'!$B$9:$B$393,0)))),"")</f>
        <v>0</v>
      </c>
      <c r="AP13" s="149"/>
      <c r="AQ13" s="156">
        <f>_xlfn.IFNA(IF($B13=$B$381,0,IF($B13=$B$382,0,_xlfn.IFNA(INDEX('I.Supplementary 2017-18'!I$8:I$35,MATCH($B13,'I.Supplementary 2017-18'!$B$8:$B$35,0)),INDEX('I.KI 2017-18'!I$9:I$393,MATCH($B13,'I.KI 2017-18'!$B$9:$B$393,0))))),"")</f>
        <v>0.61535727986438016</v>
      </c>
      <c r="AR13" s="149">
        <f>_xlfn.IFNA(IF($B13=$B$381,0,IF($B13=$B$382,0,_xlfn.IFNA(INDEX('I.Supplementary 2017-18'!J$8:J$35,MATCH($B13,'I.Supplementary 2017-18'!$B$8:$B$35,0)),INDEX('I.KI 2017-18'!J$9:J$393,MATCH($B13,'I.KI 2017-18'!$B$9:$B$393,0))))),"")</f>
        <v>2.6873244138224979</v>
      </c>
      <c r="AS13" s="157">
        <f>_xlfn.IFNA(IF($B13=$B$381,0,IF($B13=$B$382,0,_xlfn.IFNA(INDEX('I.Supplementary 2017-18'!H$8:H$35,MATCH($B13,'I.Supplementary 2017-18'!$B$8:$B$35,0)),INDEX('I.KI 2017-18'!H$9:H$393,MATCH($B13,'I.KI 2017-18'!$B$9:$B$393,0))))),"")</f>
        <v>3.3026816936868779</v>
      </c>
      <c r="AT13" s="149"/>
      <c r="AU13" s="156">
        <f>_xlfn.IFNA(_xlfn.IFNA(INDEX('I.Supplementary 2018-19'!P$8:P$157,MATCH($B13,'I.Supplementary 2018-19'!$B$8:$B$157,0)),INDEX('I.KI 2018-19'!P$9:P$393,MATCH($B13,'I.KI 2018-19'!$B$9:$B$393,0))),"")</f>
        <v>0</v>
      </c>
      <c r="AV13" s="193">
        <f>_xlfn.IFNA(_xlfn.IFNA(INDEX('I.Supplementary 2018-19'!Q$8:Q$157,MATCH($B13,'I.Supplementary 2018-19'!$B$8:$B$157,0)),INDEX('I.KI 2018-19'!Q$9:Q$393,MATCH($B13,'I.KI 2018-19'!$B$9:$B$393,0))),"")</f>
        <v>0.21287168234466017</v>
      </c>
      <c r="AW13" s="193">
        <f>_xlfn.IFNA(_xlfn.IFNA(INDEX('I.Supplementary 2018-19'!R$8:R$157,MATCH($B13,'I.Supplementary 2018-19'!$B$8:$B$157,0)),INDEX('I.KI 2018-19'!R$9:R$393,MATCH($B13,'I.KI 2018-19'!$B$9:$B$393,0))),"")</f>
        <v>0</v>
      </c>
      <c r="AX13" s="193">
        <f>_xlfn.IFNA(_xlfn.IFNA(INDEX('I.Supplementary 2018-19'!S$8:S$157,MATCH($B13,'I.Supplementary 2018-19'!$B$8:$B$157,0)),INDEX('I.KI 2018-19'!S$9:S$393,MATCH($B13,'I.KI 2018-19'!$B$9:$B$393,0))),"")</f>
        <v>0</v>
      </c>
      <c r="AY13" s="157">
        <f>_xlfn.IFNA(_xlfn.IFNA(INDEX('I.Supplementary 2018-19'!T$8:T$157,MATCH($B13,'I.Supplementary 2018-19'!$B$8:$B$157,0)),INDEX('I.KI 2018-19'!T$9:T$393,MATCH($B13,'I.KI 2018-19'!$B$9:$B$393,0))),"")</f>
        <v>0</v>
      </c>
      <c r="AZ13" s="156">
        <f>_xlfn.IFNA(_xlfn.IFNA(INDEX('I.Supplementary 2018-19'!U$8:U$157,MATCH($B13,'I.Supplementary 2018-19'!$B$8:$B$157,0)),INDEX('I.KI 2018-19'!U$9:U$393,MATCH($B13,'I.KI 2018-19'!$B$9:$B$393,0))),"")</f>
        <v>0</v>
      </c>
      <c r="BA13" s="193">
        <f>_xlfn.IFNA(_xlfn.IFNA(INDEX('I.Supplementary 2018-19'!V$8:V$157,MATCH($B13,'I.Supplementary 2018-19'!$B$8:$B$157,0)),INDEX('I.KI 2018-19'!V$9:V$393,MATCH($B13,'I.KI 2018-19'!$B$9:$B$393,0))),"")</f>
        <v>2.7680594820489244</v>
      </c>
      <c r="BB13" s="193">
        <f>_xlfn.IFNA(_xlfn.IFNA(INDEX('I.Supplementary 2018-19'!W$8:W$157,MATCH($B13,'I.Supplementary 2018-19'!$B$8:$B$157,0)),INDEX('I.KI 2018-19'!W$9:W$393,MATCH($B13,'I.KI 2018-19'!$B$9:$B$393,0))),"")</f>
        <v>0</v>
      </c>
      <c r="BC13" s="193">
        <f>_xlfn.IFNA(_xlfn.IFNA(INDEX('I.Supplementary 2018-19'!X$8:X$157,MATCH($B13,'I.Supplementary 2018-19'!$B$8:$B$157,0)),INDEX('I.KI 2018-19'!X$9:X$393,MATCH($B13,'I.KI 2018-19'!$B$9:$B$393,0))),"")</f>
        <v>0</v>
      </c>
      <c r="BD13" s="157">
        <f>_xlfn.IFNA(_xlfn.IFNA(INDEX('I.Supplementary 2018-19'!Y$8:Y$157,MATCH($B13,'I.Supplementary 2018-19'!$B$8:$B$157,0)),INDEX('I.KI 2018-19'!Y$9:Y$393,MATCH($B13,'I.KI 2018-19'!$B$9:$B$393,0))),"")</f>
        <v>0</v>
      </c>
      <c r="BE13" s="156">
        <f>_xlfn.IFNA(_xlfn.IFNA(INDEX('I.Supplementary 2018-19'!Z$8:Z$157,MATCH($B13,'I.Supplementary 2018-19'!$B$8:$B$157,0)),INDEX('I.KI 2018-19'!Z$9:Z$393,MATCH($B13,'I.KI 2018-19'!$B$9:$B$393,0))),"")</f>
        <v>0</v>
      </c>
      <c r="BF13" s="193">
        <f>_xlfn.IFNA(_xlfn.IFNA(INDEX('I.Supplementary 2018-19'!AA$8:AA$157,MATCH($B13,'I.Supplementary 2018-19'!$B$8:$B$157,0)),INDEX('I.KI 2018-19'!AA$9:AA$393,MATCH($B13,'I.KI 2018-19'!$B$9:$B$393,0))),"")</f>
        <v>2.9809311643935845</v>
      </c>
      <c r="BG13" s="193">
        <f>_xlfn.IFNA(_xlfn.IFNA(INDEX('I.Supplementary 2018-19'!AB$8:AB$157,MATCH($B13,'I.Supplementary 2018-19'!$B$8:$B$157,0)),INDEX('I.KI 2018-19'!AB$9:AB$393,MATCH($B13,'I.KI 2018-19'!$B$9:$B$393,0))),"")</f>
        <v>0</v>
      </c>
      <c r="BH13" s="193">
        <f>_xlfn.IFNA(_xlfn.IFNA(INDEX('I.Supplementary 2018-19'!AC$8:AC$157,MATCH($B13,'I.Supplementary 2018-19'!$B$8:$B$157,0)),INDEX('I.KI 2018-19'!AC$9:AC$393,MATCH($B13,'I.KI 2018-19'!$B$9:$B$393,0))),"")</f>
        <v>0</v>
      </c>
      <c r="BI13" s="157">
        <f>_xlfn.IFNA(_xlfn.IFNA(INDEX('I.Supplementary 2018-19'!AD$8:AD$157,MATCH($B13,'I.Supplementary 2018-19'!$B$8:$B$157,0)),INDEX('I.KI 2018-19'!AD$9:AD$393,MATCH($B13,'I.KI 2018-19'!$B$9:$B$393,0))),"")</f>
        <v>0</v>
      </c>
      <c r="BJ13" s="149"/>
      <c r="BK13" s="156">
        <f>_xlfn.IFNA(IF($B13=$B$381,0,IF($B13=$B$382,0,_xlfn.IFNA(INDEX('I.Supplementary 2018-19'!I$8:I$157,MATCH($B13,'I.Supplementary 2018-19'!$B$8:$B$157,0)),INDEX('I.KI 2018-19'!I$9:I$393,MATCH($B13,'I.KI 2018-19'!$B$9:$B$393,0))))),"")</f>
        <v>0.21287168234466017</v>
      </c>
      <c r="BL13" s="149">
        <f>_xlfn.IFNA(IF($B13=$B$381,0,IF($B13=$B$382,0,_xlfn.IFNA(INDEX('I.Supplementary 2018-19'!J$8:J$157,MATCH($B13,'I.Supplementary 2018-19'!$B$8:$B$157,0)),INDEX('I.KI 2018-19'!J$9:J$393,MATCH($B13,'I.KI 2018-19'!$B$9:$B$393,0))))),"")</f>
        <v>2.7680594820489244</v>
      </c>
      <c r="BM13" s="157">
        <f>_xlfn.IFNA(IF($B13=$B$381,0,IF($B13=$B$382,0,_xlfn.IFNA(INDEX('I.Supplementary 2018-19'!H$8:H$157,MATCH($B13,'I.Supplementary 2018-19'!$B$8:$B$157,0)),INDEX('I.KI 2018-19'!H$9:H$393,MATCH($B13,'I.KI 2018-19'!$B$9:$B$393,0))))),"")</f>
        <v>2.9809311643935845</v>
      </c>
    </row>
    <row r="14" spans="2:83">
      <c r="B14" s="121" t="str">
        <f>'Calculations for 2021-22'!B14</f>
        <v>E6101</v>
      </c>
      <c r="C14" s="160" t="str">
        <f>'Calculations for 2021-22'!D14</f>
        <v>E6101</v>
      </c>
      <c r="D14" t="str">
        <f>'Calculations for 2021-22'!E14</f>
        <v>SFIR</v>
      </c>
      <c r="E14">
        <f>'Calculations for 2021-22'!F14</f>
        <v>0</v>
      </c>
      <c r="F14" s="120" t="str">
        <f>'Calculations for 2021-22'!H14</f>
        <v>Avon Fire</v>
      </c>
      <c r="G14" s="156">
        <f>_xlfn.IFNA(INDEX('I.KI 2016-17'!M$8:M$391,MATCH($B14,'I.KI 2016-17'!$B$8:$B$391,0)),"")</f>
        <v>0</v>
      </c>
      <c r="H14" s="149">
        <f>_xlfn.IFNA(INDEX('I.KI 2016-17'!N$8:N$391,MATCH($B14,'I.KI 2016-17'!$B$8:$B$391,0)),"")</f>
        <v>0</v>
      </c>
      <c r="I14" s="149">
        <f>_xlfn.IFNA(INDEX('I.KI 2016-17'!O$8:O$391,MATCH($B14,'I.KI 2016-17'!$B$8:$B$391,0)),"")</f>
        <v>8.6472696397559989</v>
      </c>
      <c r="J14" s="149">
        <f>_xlfn.IFNA(INDEX('I.KI 2016-17'!P$8:P$391,MATCH($B14,'I.KI 2016-17'!$B$8:$B$391,0)),"")</f>
        <v>0</v>
      </c>
      <c r="K14" s="157">
        <f>_xlfn.IFNA(INDEX('I.KI 2016-17'!Q$8:Q$391,MATCH($B14,'I.KI 2016-17'!$B$8:$B$391,0)),"")</f>
        <v>0</v>
      </c>
      <c r="L14" s="156">
        <f>_xlfn.IFNA(INDEX('I.KI 2016-17'!R$8:R$391,MATCH($B14,'I.KI 2016-17'!$B$8:$B$391,0)),"")</f>
        <v>0</v>
      </c>
      <c r="M14" s="193">
        <f>_xlfn.IFNA(INDEX('I.KI 2016-17'!S$8:S$391,MATCH($B14,'I.KI 2016-17'!$B$8:$B$391,0)),"")</f>
        <v>0</v>
      </c>
      <c r="N14" s="193">
        <f>_xlfn.IFNA(INDEX('I.KI 2016-17'!T$8:T$391,MATCH($B14,'I.KI 2016-17'!$B$8:$B$391,0)),"")</f>
        <v>9.9822209942809987</v>
      </c>
      <c r="O14" s="193">
        <f>_xlfn.IFNA(INDEX('I.KI 2016-17'!U$8:U$391,MATCH($B14,'I.KI 2016-17'!$B$8:$B$391,0)),"")</f>
        <v>0</v>
      </c>
      <c r="P14" s="157">
        <f>_xlfn.IFNA(INDEX('I.KI 2016-17'!V$8:V$391,MATCH($B14,'I.KI 2016-17'!$B$8:$B$391,0)),"")</f>
        <v>0</v>
      </c>
      <c r="Q14" s="156">
        <f>_xlfn.IFNA(INDEX('I.KI 2016-17'!W$8:W$391,MATCH($B14,'I.KI 2016-17'!$B$8:$B$391,0)),"")</f>
        <v>0</v>
      </c>
      <c r="R14" s="193">
        <f>_xlfn.IFNA(INDEX('I.KI 2016-17'!X$8:X$391,MATCH($B14,'I.KI 2016-17'!$B$8:$B$391,0)),"")</f>
        <v>0</v>
      </c>
      <c r="S14" s="193">
        <f>_xlfn.IFNA(INDEX('I.KI 2016-17'!Y$8:Y$391,MATCH($B14,'I.KI 2016-17'!$B$8:$B$391,0)),"")</f>
        <v>18.629490634036998</v>
      </c>
      <c r="T14" s="193">
        <f>_xlfn.IFNA(INDEX('I.KI 2016-17'!Z$8:Z$391,MATCH($B14,'I.KI 2016-17'!$B$8:$B$391,0)),"")</f>
        <v>0</v>
      </c>
      <c r="U14" s="157">
        <f>_xlfn.IFNA(INDEX('I.KI 2016-17'!AA$8:AA$391,MATCH($B14,'I.KI 2016-17'!$B$8:$B$391,0)),"")</f>
        <v>0</v>
      </c>
      <c r="V14" s="149"/>
      <c r="W14" s="154">
        <f>_xlfn.IFNA(INDEX('I.KI 2016-17'!$H$8:$H$391,MATCH(B14,'I.KI 2016-17'!$B$8:$B$391,0)),"")</f>
        <v>8.6472696397559989</v>
      </c>
      <c r="X14" s="153">
        <f>_xlfn.IFNA(INDEX('I.KI 2016-17'!$I$8:$I$391,MATCH(B14,'I.KI 2016-17'!$B$8:$B$391,0)),"")</f>
        <v>9.9822209942809987</v>
      </c>
      <c r="Y14" s="155">
        <f>_xlfn.IFNA(INDEX('I.KI 2016-17'!$G$8:$G$391,MATCH(B14,'I.KI 2016-17'!$B$8:$B$391,0)),"")</f>
        <v>18.629490634036998</v>
      </c>
      <c r="Z14" s="149"/>
      <c r="AA14" s="156">
        <f>_xlfn.IFNA(IF($B14=$B$382,0,_xlfn.IFNA(INDEX('I.Supplementary 2017-18'!N$8:N$35,MATCH($B14,'I.Supplementary 2017-18'!$B$8:$B$35,0)),INDEX('I.KI 2017-18'!N$9:N$393,MATCH($B14,'I.KI 2017-18'!$B$9:$B$393,0)))),"")</f>
        <v>0</v>
      </c>
      <c r="AB14" s="193">
        <f>_xlfn.IFNA(IF($B14=$B$382,0,_xlfn.IFNA(INDEX('I.Supplementary 2017-18'!O$8:O$35,MATCH($B14,'I.Supplementary 2017-18'!$B$8:$B$35,0)),INDEX('I.KI 2017-18'!O$9:O$393,MATCH($B14,'I.KI 2017-18'!$B$9:$B$393,0)))),"")</f>
        <v>0</v>
      </c>
      <c r="AC14" s="193">
        <f>_xlfn.IFNA(IF($B14=$B$382,0,_xlfn.IFNA(INDEX('I.Supplementary 2017-18'!P$8:P$35,MATCH($B14,'I.Supplementary 2017-18'!$B$8:$B$35,0)),INDEX('I.KI 2017-18'!P$9:P$393,MATCH($B14,'I.KI 2017-18'!$B$9:$B$393,0)))),"")</f>
        <v>6.7094771124870443</v>
      </c>
      <c r="AD14" s="193">
        <f>_xlfn.IFNA(IF($B14=$B$382,0,_xlfn.IFNA(INDEX('I.Supplementary 2017-18'!Q$8:Q$35,MATCH($B14,'I.Supplementary 2017-18'!$B$8:$B$35,0)),INDEX('I.KI 2017-18'!Q$9:Q$393,MATCH($B14,'I.KI 2017-18'!$B$9:$B$393,0)))),"")</f>
        <v>0</v>
      </c>
      <c r="AE14" s="157">
        <f>_xlfn.IFNA(IF($B14=$B$382,0,_xlfn.IFNA(INDEX('I.Supplementary 2017-18'!R$8:R$35,MATCH($B14,'I.Supplementary 2017-18'!$B$8:$B$35,0)),INDEX('I.KI 2017-18'!R$9:R$393,MATCH($B14,'I.KI 2017-18'!$B$9:$B$393,0)))),"")</f>
        <v>0</v>
      </c>
      <c r="AF14" s="156">
        <f>_xlfn.IFNA(IF($B14=$B$382,0,_xlfn.IFNA(INDEX('I.Supplementary 2017-18'!S$8:S$35,MATCH($B14,'I.Supplementary 2017-18'!$B$8:$B$35,0)),INDEX('I.KI 2017-18'!S$9:S$393,MATCH($B14,'I.KI 2017-18'!$B$9:$B$393,0)))),"")</f>
        <v>0</v>
      </c>
      <c r="AG14" s="193">
        <f>_xlfn.IFNA(IF($B14=$B$382,0,_xlfn.IFNA(INDEX('I.Supplementary 2017-18'!T$8:T$35,MATCH($B14,'I.Supplementary 2017-18'!$B$8:$B$35,0)),INDEX('I.KI 2017-18'!T$9:T$393,MATCH($B14,'I.KI 2017-18'!$B$9:$B$393,0)))),"")</f>
        <v>0</v>
      </c>
      <c r="AH14" s="193">
        <f>_xlfn.IFNA(IF($B14=$B$382,0,_xlfn.IFNA(INDEX('I.Supplementary 2017-18'!U$8:U$35,MATCH($B14,'I.Supplementary 2017-18'!$B$8:$B$35,0)),INDEX('I.KI 2017-18'!U$9:U$393,MATCH($B14,'I.KI 2017-18'!$B$9:$B$393,0)))),"")</f>
        <v>10.186018264195056</v>
      </c>
      <c r="AI14" s="193">
        <f>_xlfn.IFNA(IF($B14=$B$382,0,_xlfn.IFNA(INDEX('I.Supplementary 2017-18'!V$8:V$35,MATCH($B14,'I.Supplementary 2017-18'!$B$8:$B$35,0)),INDEX('I.KI 2017-18'!V$9:V$393,MATCH($B14,'I.KI 2017-18'!$B$9:$B$393,0)))),"")</f>
        <v>0</v>
      </c>
      <c r="AJ14" s="157">
        <f>_xlfn.IFNA(IF($B14=$B$382,0,_xlfn.IFNA(INDEX('I.Supplementary 2017-18'!W$8:W$35,MATCH($B14,'I.Supplementary 2017-18'!$B$8:$B$35,0)),INDEX('I.KI 2017-18'!W$9:W$393,MATCH($B14,'I.KI 2017-18'!$B$9:$B$393,0)))),"")</f>
        <v>0</v>
      </c>
      <c r="AK14" s="156">
        <f>_xlfn.IFNA(IF($B14=$B$382,0,_xlfn.IFNA(INDEX('I.Supplementary 2017-18'!X$8:X$35,MATCH($B14,'I.Supplementary 2017-18'!$B$8:$B$35,0)),INDEX('I.KI 2017-18'!X$9:X$393,MATCH($B14,'I.KI 2017-18'!$B$9:$B$393,0)))),"")</f>
        <v>0</v>
      </c>
      <c r="AL14" s="193">
        <f>_xlfn.IFNA(IF($B14=$B$382,0,_xlfn.IFNA(INDEX('I.Supplementary 2017-18'!Y$8:Y$35,MATCH($B14,'I.Supplementary 2017-18'!$B$8:$B$35,0)),INDEX('I.KI 2017-18'!Y$9:Y$393,MATCH($B14,'I.KI 2017-18'!$B$9:$B$393,0)))),"")</f>
        <v>0</v>
      </c>
      <c r="AM14" s="193">
        <f>_xlfn.IFNA(IF($B14=$B$382,0,_xlfn.IFNA(INDEX('I.Supplementary 2017-18'!Z$8:Z$35,MATCH($B14,'I.Supplementary 2017-18'!$B$8:$B$35,0)),INDEX('I.KI 2017-18'!Z$9:Z$393,MATCH($B14,'I.KI 2017-18'!$B$9:$B$393,0)))),"")</f>
        <v>16.895495376682099</v>
      </c>
      <c r="AN14" s="193">
        <f>_xlfn.IFNA(IF($B14=$B$382,0,_xlfn.IFNA(INDEX('I.Supplementary 2017-18'!AA$8:AA$35,MATCH($B14,'I.Supplementary 2017-18'!$B$8:$B$35,0)),INDEX('I.KI 2017-18'!AA$9:AA$393,MATCH($B14,'I.KI 2017-18'!$B$9:$B$393,0)))),"")</f>
        <v>0</v>
      </c>
      <c r="AO14" s="157">
        <f>_xlfn.IFNA(IF($B14=$B$382,0,_xlfn.IFNA(INDEX('I.Supplementary 2017-18'!AB$8:AB$35,MATCH($B14,'I.Supplementary 2017-18'!$B$8:$B$35,0)),INDEX('I.KI 2017-18'!AB$9:AB$393,MATCH($B14,'I.KI 2017-18'!$B$9:$B$393,0)))),"")</f>
        <v>0</v>
      </c>
      <c r="AP14" s="149"/>
      <c r="AQ14" s="156">
        <f>_xlfn.IFNA(IF($B14=$B$381,0,IF($B14=$B$382,0,_xlfn.IFNA(INDEX('I.Supplementary 2017-18'!I$8:I$35,MATCH($B14,'I.Supplementary 2017-18'!$B$8:$B$35,0)),INDEX('I.KI 2017-18'!I$9:I$393,MATCH($B14,'I.KI 2017-18'!$B$9:$B$393,0))))),"")</f>
        <v>6.7094771124870443</v>
      </c>
      <c r="AR14" s="149">
        <f>_xlfn.IFNA(IF($B14=$B$381,0,IF($B14=$B$382,0,_xlfn.IFNA(INDEX('I.Supplementary 2017-18'!J$8:J$35,MATCH($B14,'I.Supplementary 2017-18'!$B$8:$B$35,0)),INDEX('I.KI 2017-18'!J$9:J$393,MATCH($B14,'I.KI 2017-18'!$B$9:$B$393,0))))),"")</f>
        <v>10.186018264195056</v>
      </c>
      <c r="AS14" s="157">
        <f>_xlfn.IFNA(IF($B14=$B$381,0,IF($B14=$B$382,0,_xlfn.IFNA(INDEX('I.Supplementary 2017-18'!H$8:H$35,MATCH($B14,'I.Supplementary 2017-18'!$B$8:$B$35,0)),INDEX('I.KI 2017-18'!H$9:H$393,MATCH($B14,'I.KI 2017-18'!$B$9:$B$393,0))))),"")</f>
        <v>16.895495376682099</v>
      </c>
      <c r="AT14" s="149"/>
      <c r="AU14" s="156">
        <f>_xlfn.IFNA(_xlfn.IFNA(INDEX('I.Supplementary 2018-19'!P$8:P$157,MATCH($B14,'I.Supplementary 2018-19'!$B$8:$B$157,0)),INDEX('I.KI 2018-19'!P$9:P$393,MATCH($B14,'I.KI 2018-19'!$B$9:$B$393,0))),"")</f>
        <v>0</v>
      </c>
      <c r="AV14" s="193">
        <f>_xlfn.IFNA(_xlfn.IFNA(INDEX('I.Supplementary 2018-19'!Q$8:Q$157,MATCH($B14,'I.Supplementary 2018-19'!$B$8:$B$157,0)),INDEX('I.KI 2018-19'!Q$9:Q$393,MATCH($B14,'I.KI 2018-19'!$B$9:$B$393,0))),"")</f>
        <v>0</v>
      </c>
      <c r="AW14" s="193">
        <f>_xlfn.IFNA(_xlfn.IFNA(INDEX('I.Supplementary 2018-19'!R$8:R$157,MATCH($B14,'I.Supplementary 2018-19'!$B$8:$B$157,0)),INDEX('I.KI 2018-19'!R$9:R$393,MATCH($B14,'I.KI 2018-19'!$B$9:$B$393,0))),"")</f>
        <v>5.6702635142815341</v>
      </c>
      <c r="AX14" s="193">
        <f>_xlfn.IFNA(_xlfn.IFNA(INDEX('I.Supplementary 2018-19'!S$8:S$157,MATCH($B14,'I.Supplementary 2018-19'!$B$8:$B$157,0)),INDEX('I.KI 2018-19'!S$9:S$393,MATCH($B14,'I.KI 2018-19'!$B$9:$B$393,0))),"")</f>
        <v>0</v>
      </c>
      <c r="AY14" s="157">
        <f>_xlfn.IFNA(_xlfn.IFNA(INDEX('I.Supplementary 2018-19'!T$8:T$157,MATCH($B14,'I.Supplementary 2018-19'!$B$8:$B$157,0)),INDEX('I.KI 2018-19'!T$9:T$393,MATCH($B14,'I.KI 2018-19'!$B$9:$B$393,0))),"")</f>
        <v>0</v>
      </c>
      <c r="AZ14" s="156">
        <f>_xlfn.IFNA(_xlfn.IFNA(INDEX('I.Supplementary 2018-19'!U$8:U$157,MATCH($B14,'I.Supplementary 2018-19'!$B$8:$B$157,0)),INDEX('I.KI 2018-19'!U$9:U$393,MATCH($B14,'I.KI 2018-19'!$B$9:$B$393,0))),"")</f>
        <v>0</v>
      </c>
      <c r="BA14" s="193">
        <f>_xlfn.IFNA(_xlfn.IFNA(INDEX('I.Supplementary 2018-19'!V$8:V$157,MATCH($B14,'I.Supplementary 2018-19'!$B$8:$B$157,0)),INDEX('I.KI 2018-19'!V$9:V$393,MATCH($B14,'I.KI 2018-19'!$B$9:$B$393,0))),"")</f>
        <v>0</v>
      </c>
      <c r="BB14" s="193">
        <f>_xlfn.IFNA(_xlfn.IFNA(INDEX('I.Supplementary 2018-19'!W$8:W$157,MATCH($B14,'I.Supplementary 2018-19'!$B$8:$B$157,0)),INDEX('I.KI 2018-19'!W$9:W$393,MATCH($B14,'I.KI 2018-19'!$B$9:$B$393,0))),"")</f>
        <v>10.492035980286753</v>
      </c>
      <c r="BC14" s="193">
        <f>_xlfn.IFNA(_xlfn.IFNA(INDEX('I.Supplementary 2018-19'!X$8:X$157,MATCH($B14,'I.Supplementary 2018-19'!$B$8:$B$157,0)),INDEX('I.KI 2018-19'!X$9:X$393,MATCH($B14,'I.KI 2018-19'!$B$9:$B$393,0))),"")</f>
        <v>0</v>
      </c>
      <c r="BD14" s="157">
        <f>_xlfn.IFNA(_xlfn.IFNA(INDEX('I.Supplementary 2018-19'!Y$8:Y$157,MATCH($B14,'I.Supplementary 2018-19'!$B$8:$B$157,0)),INDEX('I.KI 2018-19'!Y$9:Y$393,MATCH($B14,'I.KI 2018-19'!$B$9:$B$393,0))),"")</f>
        <v>0</v>
      </c>
      <c r="BE14" s="156">
        <f>_xlfn.IFNA(_xlfn.IFNA(INDEX('I.Supplementary 2018-19'!Z$8:Z$157,MATCH($B14,'I.Supplementary 2018-19'!$B$8:$B$157,0)),INDEX('I.KI 2018-19'!Z$9:Z$393,MATCH($B14,'I.KI 2018-19'!$B$9:$B$393,0))),"")</f>
        <v>0</v>
      </c>
      <c r="BF14" s="193">
        <f>_xlfn.IFNA(_xlfn.IFNA(INDEX('I.Supplementary 2018-19'!AA$8:AA$157,MATCH($B14,'I.Supplementary 2018-19'!$B$8:$B$157,0)),INDEX('I.KI 2018-19'!AA$9:AA$393,MATCH($B14,'I.KI 2018-19'!$B$9:$B$393,0))),"")</f>
        <v>0</v>
      </c>
      <c r="BG14" s="193">
        <f>_xlfn.IFNA(_xlfn.IFNA(INDEX('I.Supplementary 2018-19'!AB$8:AB$157,MATCH($B14,'I.Supplementary 2018-19'!$B$8:$B$157,0)),INDEX('I.KI 2018-19'!AB$9:AB$393,MATCH($B14,'I.KI 2018-19'!$B$9:$B$393,0))),"")</f>
        <v>16.162299494568288</v>
      </c>
      <c r="BH14" s="193">
        <f>_xlfn.IFNA(_xlfn.IFNA(INDEX('I.Supplementary 2018-19'!AC$8:AC$157,MATCH($B14,'I.Supplementary 2018-19'!$B$8:$B$157,0)),INDEX('I.KI 2018-19'!AC$9:AC$393,MATCH($B14,'I.KI 2018-19'!$B$9:$B$393,0))),"")</f>
        <v>0</v>
      </c>
      <c r="BI14" s="157">
        <f>_xlfn.IFNA(_xlfn.IFNA(INDEX('I.Supplementary 2018-19'!AD$8:AD$157,MATCH($B14,'I.Supplementary 2018-19'!$B$8:$B$157,0)),INDEX('I.KI 2018-19'!AD$9:AD$393,MATCH($B14,'I.KI 2018-19'!$B$9:$B$393,0))),"")</f>
        <v>0</v>
      </c>
      <c r="BJ14" s="149"/>
      <c r="BK14" s="156">
        <f>_xlfn.IFNA(IF($B14=$B$381,0,IF($B14=$B$382,0,_xlfn.IFNA(INDEX('I.Supplementary 2018-19'!I$8:I$157,MATCH($B14,'I.Supplementary 2018-19'!$B$8:$B$157,0)),INDEX('I.KI 2018-19'!I$9:I$393,MATCH($B14,'I.KI 2018-19'!$B$9:$B$393,0))))),"")</f>
        <v>5.6702635142815341</v>
      </c>
      <c r="BL14" s="149">
        <f>_xlfn.IFNA(IF($B14=$B$381,0,IF($B14=$B$382,0,_xlfn.IFNA(INDEX('I.Supplementary 2018-19'!J$8:J$157,MATCH($B14,'I.Supplementary 2018-19'!$B$8:$B$157,0)),INDEX('I.KI 2018-19'!J$9:J$393,MATCH($B14,'I.KI 2018-19'!$B$9:$B$393,0))))),"")</f>
        <v>10.492035980286753</v>
      </c>
      <c r="BM14" s="157">
        <f>_xlfn.IFNA(IF($B14=$B$381,0,IF($B14=$B$382,0,_xlfn.IFNA(INDEX('I.Supplementary 2018-19'!H$8:H$157,MATCH($B14,'I.Supplementary 2018-19'!$B$8:$B$157,0)),INDEX('I.KI 2018-19'!H$9:H$393,MATCH($B14,'I.KI 2018-19'!$B$9:$B$393,0))))),"")</f>
        <v>16.162299494568288</v>
      </c>
    </row>
    <row r="15" spans="2:83">
      <c r="B15" s="121" t="str">
        <f>'Calculations for 2021-22'!B15</f>
        <v>E0431</v>
      </c>
      <c r="C15" s="160" t="str">
        <f>'Calculations for 2021-22'!D15</f>
        <v>E0431</v>
      </c>
      <c r="D15" t="str">
        <f>'Calculations for 2021-22'!E15</f>
        <v>SD</v>
      </c>
      <c r="E15" t="str">
        <f>'Calculations for 2021-22'!F15</f>
        <v>P1904</v>
      </c>
      <c r="F15" s="120" t="str">
        <f>'Calculations for 2021-22'!H15</f>
        <v>Aylesbury Vale</v>
      </c>
      <c r="G15" s="156">
        <f>_xlfn.IFNA(INDEX('I.KI 2016-17'!M$8:M$391,MATCH($B15,'I.KI 2016-17'!$B$8:$B$391,0)),"")</f>
        <v>0</v>
      </c>
      <c r="H15" s="149">
        <f>_xlfn.IFNA(INDEX('I.KI 2016-17'!N$8:N$391,MATCH($B15,'I.KI 2016-17'!$B$8:$B$391,0)),"")</f>
        <v>1.5694206782569999</v>
      </c>
      <c r="I15" s="149">
        <f>_xlfn.IFNA(INDEX('I.KI 2016-17'!O$8:O$391,MATCH($B15,'I.KI 2016-17'!$B$8:$B$391,0)),"")</f>
        <v>0</v>
      </c>
      <c r="J15" s="149">
        <f>_xlfn.IFNA(INDEX('I.KI 2016-17'!P$8:P$391,MATCH($B15,'I.KI 2016-17'!$B$8:$B$391,0)),"")</f>
        <v>0</v>
      </c>
      <c r="K15" s="157">
        <f>_xlfn.IFNA(INDEX('I.KI 2016-17'!Q$8:Q$391,MATCH($B15,'I.KI 2016-17'!$B$8:$B$391,0)),"")</f>
        <v>0</v>
      </c>
      <c r="L15" s="156">
        <f>_xlfn.IFNA(INDEX('I.KI 2016-17'!R$8:R$391,MATCH($B15,'I.KI 2016-17'!$B$8:$B$391,0)),"")</f>
        <v>0</v>
      </c>
      <c r="M15" s="193">
        <f>_xlfn.IFNA(INDEX('I.KI 2016-17'!S$8:S$391,MATCH($B15,'I.KI 2016-17'!$B$8:$B$391,0)),"")</f>
        <v>3.6451451319559998</v>
      </c>
      <c r="N15" s="193">
        <f>_xlfn.IFNA(INDEX('I.KI 2016-17'!T$8:T$391,MATCH($B15,'I.KI 2016-17'!$B$8:$B$391,0)),"")</f>
        <v>0</v>
      </c>
      <c r="O15" s="193">
        <f>_xlfn.IFNA(INDEX('I.KI 2016-17'!U$8:U$391,MATCH($B15,'I.KI 2016-17'!$B$8:$B$391,0)),"")</f>
        <v>0</v>
      </c>
      <c r="P15" s="157">
        <f>_xlfn.IFNA(INDEX('I.KI 2016-17'!V$8:V$391,MATCH($B15,'I.KI 2016-17'!$B$8:$B$391,0)),"")</f>
        <v>0</v>
      </c>
      <c r="Q15" s="156">
        <f>_xlfn.IFNA(INDEX('I.KI 2016-17'!W$8:W$391,MATCH($B15,'I.KI 2016-17'!$B$8:$B$391,0)),"")</f>
        <v>0</v>
      </c>
      <c r="R15" s="193">
        <f>_xlfn.IFNA(INDEX('I.KI 2016-17'!X$8:X$391,MATCH($B15,'I.KI 2016-17'!$B$8:$B$391,0)),"")</f>
        <v>5.2145658102129993</v>
      </c>
      <c r="S15" s="193">
        <f>_xlfn.IFNA(INDEX('I.KI 2016-17'!Y$8:Y$391,MATCH($B15,'I.KI 2016-17'!$B$8:$B$391,0)),"")</f>
        <v>0</v>
      </c>
      <c r="T15" s="193">
        <f>_xlfn.IFNA(INDEX('I.KI 2016-17'!Z$8:Z$391,MATCH($B15,'I.KI 2016-17'!$B$8:$B$391,0)),"")</f>
        <v>0</v>
      </c>
      <c r="U15" s="157">
        <f>_xlfn.IFNA(INDEX('I.KI 2016-17'!AA$8:AA$391,MATCH($B15,'I.KI 2016-17'!$B$8:$B$391,0)),"")</f>
        <v>0</v>
      </c>
      <c r="V15" s="149"/>
      <c r="W15" s="154">
        <f>_xlfn.IFNA(INDEX('I.KI 2016-17'!$H$8:$H$391,MATCH(B15,'I.KI 2016-17'!$B$8:$B$391,0)),"")</f>
        <v>1.5694206782569999</v>
      </c>
      <c r="X15" s="153">
        <f>_xlfn.IFNA(INDEX('I.KI 2016-17'!$I$8:$I$391,MATCH(B15,'I.KI 2016-17'!$B$8:$B$391,0)),"")</f>
        <v>3.6451451319559998</v>
      </c>
      <c r="Y15" s="155">
        <f>_xlfn.IFNA(INDEX('I.KI 2016-17'!$G$8:$G$391,MATCH(B15,'I.KI 2016-17'!$B$8:$B$391,0)),"")</f>
        <v>5.2145658102129993</v>
      </c>
      <c r="Z15" s="149"/>
      <c r="AA15" s="156">
        <f>_xlfn.IFNA(IF($B15=$B$382,0,_xlfn.IFNA(INDEX('I.Supplementary 2017-18'!N$8:N$35,MATCH($B15,'I.Supplementary 2017-18'!$B$8:$B$35,0)),INDEX('I.KI 2017-18'!N$9:N$393,MATCH($B15,'I.KI 2017-18'!$B$9:$B$393,0)))),"")</f>
        <v>0</v>
      </c>
      <c r="AB15" s="193">
        <f>_xlfn.IFNA(IF($B15=$B$382,0,_xlfn.IFNA(INDEX('I.Supplementary 2017-18'!O$8:O$35,MATCH($B15,'I.Supplementary 2017-18'!$B$8:$B$35,0)),INDEX('I.KI 2017-18'!O$9:O$393,MATCH($B15,'I.KI 2017-18'!$B$9:$B$393,0)))),"")</f>
        <v>0.58316307249979671</v>
      </c>
      <c r="AC15" s="193">
        <f>_xlfn.IFNA(IF($B15=$B$382,0,_xlfn.IFNA(INDEX('I.Supplementary 2017-18'!P$8:P$35,MATCH($B15,'I.Supplementary 2017-18'!$B$8:$B$35,0)),INDEX('I.KI 2017-18'!P$9:P$393,MATCH($B15,'I.KI 2017-18'!$B$9:$B$393,0)))),"")</f>
        <v>0</v>
      </c>
      <c r="AD15" s="193">
        <f>_xlfn.IFNA(IF($B15=$B$382,0,_xlfn.IFNA(INDEX('I.Supplementary 2017-18'!Q$8:Q$35,MATCH($B15,'I.Supplementary 2017-18'!$B$8:$B$35,0)),INDEX('I.KI 2017-18'!Q$9:Q$393,MATCH($B15,'I.KI 2017-18'!$B$9:$B$393,0)))),"")</f>
        <v>0</v>
      </c>
      <c r="AE15" s="157">
        <f>_xlfn.IFNA(IF($B15=$B$382,0,_xlfn.IFNA(INDEX('I.Supplementary 2017-18'!R$8:R$35,MATCH($B15,'I.Supplementary 2017-18'!$B$8:$B$35,0)),INDEX('I.KI 2017-18'!R$9:R$393,MATCH($B15,'I.KI 2017-18'!$B$9:$B$393,0)))),"")</f>
        <v>0</v>
      </c>
      <c r="AF15" s="156">
        <f>_xlfn.IFNA(IF($B15=$B$382,0,_xlfn.IFNA(INDEX('I.Supplementary 2017-18'!S$8:S$35,MATCH($B15,'I.Supplementary 2017-18'!$B$8:$B$35,0)),INDEX('I.KI 2017-18'!S$9:S$393,MATCH($B15,'I.KI 2017-18'!$B$9:$B$393,0)))),"")</f>
        <v>0</v>
      </c>
      <c r="AG15" s="193">
        <f>_xlfn.IFNA(IF($B15=$B$382,0,_xlfn.IFNA(INDEX('I.Supplementary 2017-18'!T$8:T$35,MATCH($B15,'I.Supplementary 2017-18'!$B$8:$B$35,0)),INDEX('I.KI 2017-18'!T$9:T$393,MATCH($B15,'I.KI 2017-18'!$B$9:$B$393,0)))),"")</f>
        <v>3.7195645048349166</v>
      </c>
      <c r="AH15" s="193">
        <f>_xlfn.IFNA(IF($B15=$B$382,0,_xlfn.IFNA(INDEX('I.Supplementary 2017-18'!U$8:U$35,MATCH($B15,'I.Supplementary 2017-18'!$B$8:$B$35,0)),INDEX('I.KI 2017-18'!U$9:U$393,MATCH($B15,'I.KI 2017-18'!$B$9:$B$393,0)))),"")</f>
        <v>0</v>
      </c>
      <c r="AI15" s="193">
        <f>_xlfn.IFNA(IF($B15=$B$382,0,_xlfn.IFNA(INDEX('I.Supplementary 2017-18'!V$8:V$35,MATCH($B15,'I.Supplementary 2017-18'!$B$8:$B$35,0)),INDEX('I.KI 2017-18'!V$9:V$393,MATCH($B15,'I.KI 2017-18'!$B$9:$B$393,0)))),"")</f>
        <v>0</v>
      </c>
      <c r="AJ15" s="157">
        <f>_xlfn.IFNA(IF($B15=$B$382,0,_xlfn.IFNA(INDEX('I.Supplementary 2017-18'!W$8:W$35,MATCH($B15,'I.Supplementary 2017-18'!$B$8:$B$35,0)),INDEX('I.KI 2017-18'!W$9:W$393,MATCH($B15,'I.KI 2017-18'!$B$9:$B$393,0)))),"")</f>
        <v>0</v>
      </c>
      <c r="AK15" s="156">
        <f>_xlfn.IFNA(IF($B15=$B$382,0,_xlfn.IFNA(INDEX('I.Supplementary 2017-18'!X$8:X$35,MATCH($B15,'I.Supplementary 2017-18'!$B$8:$B$35,0)),INDEX('I.KI 2017-18'!X$9:X$393,MATCH($B15,'I.KI 2017-18'!$B$9:$B$393,0)))),"")</f>
        <v>0</v>
      </c>
      <c r="AL15" s="193">
        <f>_xlfn.IFNA(IF($B15=$B$382,0,_xlfn.IFNA(INDEX('I.Supplementary 2017-18'!Y$8:Y$35,MATCH($B15,'I.Supplementary 2017-18'!$B$8:$B$35,0)),INDEX('I.KI 2017-18'!Y$9:Y$393,MATCH($B15,'I.KI 2017-18'!$B$9:$B$393,0)))),"")</f>
        <v>4.3027275773347133</v>
      </c>
      <c r="AM15" s="193">
        <f>_xlfn.IFNA(IF($B15=$B$382,0,_xlfn.IFNA(INDEX('I.Supplementary 2017-18'!Z$8:Z$35,MATCH($B15,'I.Supplementary 2017-18'!$B$8:$B$35,0)),INDEX('I.KI 2017-18'!Z$9:Z$393,MATCH($B15,'I.KI 2017-18'!$B$9:$B$393,0)))),"")</f>
        <v>0</v>
      </c>
      <c r="AN15" s="193">
        <f>_xlfn.IFNA(IF($B15=$B$382,0,_xlfn.IFNA(INDEX('I.Supplementary 2017-18'!AA$8:AA$35,MATCH($B15,'I.Supplementary 2017-18'!$B$8:$B$35,0)),INDEX('I.KI 2017-18'!AA$9:AA$393,MATCH($B15,'I.KI 2017-18'!$B$9:$B$393,0)))),"")</f>
        <v>0</v>
      </c>
      <c r="AO15" s="157">
        <f>_xlfn.IFNA(IF($B15=$B$382,0,_xlfn.IFNA(INDEX('I.Supplementary 2017-18'!AB$8:AB$35,MATCH($B15,'I.Supplementary 2017-18'!$B$8:$B$35,0)),INDEX('I.KI 2017-18'!AB$9:AB$393,MATCH($B15,'I.KI 2017-18'!$B$9:$B$393,0)))),"")</f>
        <v>0</v>
      </c>
      <c r="AP15" s="149"/>
      <c r="AQ15" s="156">
        <f>_xlfn.IFNA(IF($B15=$B$381,0,IF($B15=$B$382,0,_xlfn.IFNA(INDEX('I.Supplementary 2017-18'!I$8:I$35,MATCH($B15,'I.Supplementary 2017-18'!$B$8:$B$35,0)),INDEX('I.KI 2017-18'!I$9:I$393,MATCH($B15,'I.KI 2017-18'!$B$9:$B$393,0))))),"")</f>
        <v>0.58316307249979671</v>
      </c>
      <c r="AR15" s="149">
        <f>_xlfn.IFNA(IF($B15=$B$381,0,IF($B15=$B$382,0,_xlfn.IFNA(INDEX('I.Supplementary 2017-18'!J$8:J$35,MATCH($B15,'I.Supplementary 2017-18'!$B$8:$B$35,0)),INDEX('I.KI 2017-18'!J$9:J$393,MATCH($B15,'I.KI 2017-18'!$B$9:$B$393,0))))),"")</f>
        <v>3.7195645048349166</v>
      </c>
      <c r="AS15" s="157">
        <f>_xlfn.IFNA(IF($B15=$B$381,0,IF($B15=$B$382,0,_xlfn.IFNA(INDEX('I.Supplementary 2017-18'!H$8:H$35,MATCH($B15,'I.Supplementary 2017-18'!$B$8:$B$35,0)),INDEX('I.KI 2017-18'!H$9:H$393,MATCH($B15,'I.KI 2017-18'!$B$9:$B$393,0))))),"")</f>
        <v>4.3027275773347133</v>
      </c>
      <c r="AT15" s="149"/>
      <c r="AU15" s="156">
        <f>_xlfn.IFNA(_xlfn.IFNA(INDEX('I.Supplementary 2018-19'!P$8:P$157,MATCH($B15,'I.Supplementary 2018-19'!$B$8:$B$157,0)),INDEX('I.KI 2018-19'!P$9:P$393,MATCH($B15,'I.KI 2018-19'!$B$9:$B$393,0))),"")</f>
        <v>0</v>
      </c>
      <c r="AV15" s="193">
        <f>_xlfn.IFNA(_xlfn.IFNA(INDEX('I.Supplementary 2018-19'!Q$8:Q$157,MATCH($B15,'I.Supplementary 2018-19'!$B$8:$B$157,0)),INDEX('I.KI 2018-19'!Q$9:Q$393,MATCH($B15,'I.KI 2018-19'!$B$9:$B$393,0))),"")</f>
        <v>0</v>
      </c>
      <c r="AW15" s="193">
        <f>_xlfn.IFNA(_xlfn.IFNA(INDEX('I.Supplementary 2018-19'!R$8:R$157,MATCH($B15,'I.Supplementary 2018-19'!$B$8:$B$157,0)),INDEX('I.KI 2018-19'!R$9:R$393,MATCH($B15,'I.KI 2018-19'!$B$9:$B$393,0))),"")</f>
        <v>0</v>
      </c>
      <c r="AX15" s="193">
        <f>_xlfn.IFNA(_xlfn.IFNA(INDEX('I.Supplementary 2018-19'!S$8:S$157,MATCH($B15,'I.Supplementary 2018-19'!$B$8:$B$157,0)),INDEX('I.KI 2018-19'!S$9:S$393,MATCH($B15,'I.KI 2018-19'!$B$9:$B$393,0))),"")</f>
        <v>0</v>
      </c>
      <c r="AY15" s="157">
        <f>_xlfn.IFNA(_xlfn.IFNA(INDEX('I.Supplementary 2018-19'!T$8:T$157,MATCH($B15,'I.Supplementary 2018-19'!$B$8:$B$157,0)),INDEX('I.KI 2018-19'!T$9:T$393,MATCH($B15,'I.KI 2018-19'!$B$9:$B$393,0))),"")</f>
        <v>0</v>
      </c>
      <c r="AZ15" s="156">
        <f>_xlfn.IFNA(_xlfn.IFNA(INDEX('I.Supplementary 2018-19'!U$8:U$157,MATCH($B15,'I.Supplementary 2018-19'!$B$8:$B$157,0)),INDEX('I.KI 2018-19'!U$9:U$393,MATCH($B15,'I.KI 2018-19'!$B$9:$B$393,0))),"")</f>
        <v>0</v>
      </c>
      <c r="BA15" s="193">
        <f>_xlfn.IFNA(_xlfn.IFNA(INDEX('I.Supplementary 2018-19'!V$8:V$157,MATCH($B15,'I.Supplementary 2018-19'!$B$8:$B$157,0)),INDEX('I.KI 2018-19'!V$9:V$393,MATCH($B15,'I.KI 2018-19'!$B$9:$B$393,0))),"")</f>
        <v>3.8313110779415447</v>
      </c>
      <c r="BB15" s="193">
        <f>_xlfn.IFNA(_xlfn.IFNA(INDEX('I.Supplementary 2018-19'!W$8:W$157,MATCH($B15,'I.Supplementary 2018-19'!$B$8:$B$157,0)),INDEX('I.KI 2018-19'!W$9:W$393,MATCH($B15,'I.KI 2018-19'!$B$9:$B$393,0))),"")</f>
        <v>0</v>
      </c>
      <c r="BC15" s="193">
        <f>_xlfn.IFNA(_xlfn.IFNA(INDEX('I.Supplementary 2018-19'!X$8:X$157,MATCH($B15,'I.Supplementary 2018-19'!$B$8:$B$157,0)),INDEX('I.KI 2018-19'!X$9:X$393,MATCH($B15,'I.KI 2018-19'!$B$9:$B$393,0))),"")</f>
        <v>0</v>
      </c>
      <c r="BD15" s="157">
        <f>_xlfn.IFNA(_xlfn.IFNA(INDEX('I.Supplementary 2018-19'!Y$8:Y$157,MATCH($B15,'I.Supplementary 2018-19'!$B$8:$B$157,0)),INDEX('I.KI 2018-19'!Y$9:Y$393,MATCH($B15,'I.KI 2018-19'!$B$9:$B$393,0))),"")</f>
        <v>0</v>
      </c>
      <c r="BE15" s="156">
        <f>_xlfn.IFNA(_xlfn.IFNA(INDEX('I.Supplementary 2018-19'!Z$8:Z$157,MATCH($B15,'I.Supplementary 2018-19'!$B$8:$B$157,0)),INDEX('I.KI 2018-19'!Z$9:Z$393,MATCH($B15,'I.KI 2018-19'!$B$9:$B$393,0))),"")</f>
        <v>0</v>
      </c>
      <c r="BF15" s="193">
        <f>_xlfn.IFNA(_xlfn.IFNA(INDEX('I.Supplementary 2018-19'!AA$8:AA$157,MATCH($B15,'I.Supplementary 2018-19'!$B$8:$B$157,0)),INDEX('I.KI 2018-19'!AA$9:AA$393,MATCH($B15,'I.KI 2018-19'!$B$9:$B$393,0))),"")</f>
        <v>3.8313110779415447</v>
      </c>
      <c r="BG15" s="193">
        <f>_xlfn.IFNA(_xlfn.IFNA(INDEX('I.Supplementary 2018-19'!AB$8:AB$157,MATCH($B15,'I.Supplementary 2018-19'!$B$8:$B$157,0)),INDEX('I.KI 2018-19'!AB$9:AB$393,MATCH($B15,'I.KI 2018-19'!$B$9:$B$393,0))),"")</f>
        <v>0</v>
      </c>
      <c r="BH15" s="193">
        <f>_xlfn.IFNA(_xlfn.IFNA(INDEX('I.Supplementary 2018-19'!AC$8:AC$157,MATCH($B15,'I.Supplementary 2018-19'!$B$8:$B$157,0)),INDEX('I.KI 2018-19'!AC$9:AC$393,MATCH($B15,'I.KI 2018-19'!$B$9:$B$393,0))),"")</f>
        <v>0</v>
      </c>
      <c r="BI15" s="157">
        <f>_xlfn.IFNA(_xlfn.IFNA(INDEX('I.Supplementary 2018-19'!AD$8:AD$157,MATCH($B15,'I.Supplementary 2018-19'!$B$8:$B$157,0)),INDEX('I.KI 2018-19'!AD$9:AD$393,MATCH($B15,'I.KI 2018-19'!$B$9:$B$393,0))),"")</f>
        <v>0</v>
      </c>
      <c r="BJ15" s="149"/>
      <c r="BK15" s="156">
        <f>_xlfn.IFNA(IF($B15=$B$381,0,IF($B15=$B$382,0,_xlfn.IFNA(INDEX('I.Supplementary 2018-19'!I$8:I$157,MATCH($B15,'I.Supplementary 2018-19'!$B$8:$B$157,0)),INDEX('I.KI 2018-19'!I$9:I$393,MATCH($B15,'I.KI 2018-19'!$B$9:$B$393,0))))),"")</f>
        <v>0</v>
      </c>
      <c r="BL15" s="149">
        <f>_xlfn.IFNA(IF($B15=$B$381,0,IF($B15=$B$382,0,_xlfn.IFNA(INDEX('I.Supplementary 2018-19'!J$8:J$157,MATCH($B15,'I.Supplementary 2018-19'!$B$8:$B$157,0)),INDEX('I.KI 2018-19'!J$9:J$393,MATCH($B15,'I.KI 2018-19'!$B$9:$B$393,0))))),"")</f>
        <v>3.8313110779415447</v>
      </c>
      <c r="BM15" s="157">
        <f>_xlfn.IFNA(IF($B15=$B$381,0,IF($B15=$B$382,0,_xlfn.IFNA(INDEX('I.Supplementary 2018-19'!H$8:H$157,MATCH($B15,'I.Supplementary 2018-19'!$B$8:$B$157,0)),INDEX('I.KI 2018-19'!H$9:H$393,MATCH($B15,'I.KI 2018-19'!$B$9:$B$393,0))))),"")</f>
        <v>3.8313110779415447</v>
      </c>
    </row>
    <row r="16" spans="2:83">
      <c r="B16" s="121" t="str">
        <f>'Calculations for 2021-22'!B16</f>
        <v>E3531</v>
      </c>
      <c r="C16" s="160" t="str">
        <f>'Calculations for 2021-22'!D16</f>
        <v>E3531</v>
      </c>
      <c r="D16" t="str">
        <f>'Calculations for 2021-22'!E16</f>
        <v>SD</v>
      </c>
      <c r="E16">
        <f>'Calculations for 2021-22'!F16</f>
        <v>0</v>
      </c>
      <c r="F16" s="120" t="str">
        <f>'Calculations for 2021-22'!H16</f>
        <v>Babergh</v>
      </c>
      <c r="G16" s="156">
        <f>_xlfn.IFNA(INDEX('I.KI 2016-17'!M$8:M$391,MATCH($B16,'I.KI 2016-17'!$B$8:$B$391,0)),"")</f>
        <v>0</v>
      </c>
      <c r="H16" s="149">
        <f>_xlfn.IFNA(INDEX('I.KI 2016-17'!N$8:N$391,MATCH($B16,'I.KI 2016-17'!$B$8:$B$391,0)),"")</f>
        <v>0.99154643834300005</v>
      </c>
      <c r="I16" s="149">
        <f>_xlfn.IFNA(INDEX('I.KI 2016-17'!O$8:O$391,MATCH($B16,'I.KI 2016-17'!$B$8:$B$391,0)),"")</f>
        <v>0</v>
      </c>
      <c r="J16" s="149">
        <f>_xlfn.IFNA(INDEX('I.KI 2016-17'!P$8:P$391,MATCH($B16,'I.KI 2016-17'!$B$8:$B$391,0)),"")</f>
        <v>0</v>
      </c>
      <c r="K16" s="157">
        <f>_xlfn.IFNA(INDEX('I.KI 2016-17'!Q$8:Q$391,MATCH($B16,'I.KI 2016-17'!$B$8:$B$391,0)),"")</f>
        <v>0</v>
      </c>
      <c r="L16" s="156">
        <f>_xlfn.IFNA(INDEX('I.KI 2016-17'!R$8:R$391,MATCH($B16,'I.KI 2016-17'!$B$8:$B$391,0)),"")</f>
        <v>0</v>
      </c>
      <c r="M16" s="193">
        <f>_xlfn.IFNA(INDEX('I.KI 2016-17'!S$8:S$391,MATCH($B16,'I.KI 2016-17'!$B$8:$B$391,0)),"")</f>
        <v>1.9572997569550001</v>
      </c>
      <c r="N16" s="193">
        <f>_xlfn.IFNA(INDEX('I.KI 2016-17'!T$8:T$391,MATCH($B16,'I.KI 2016-17'!$B$8:$B$391,0)),"")</f>
        <v>0</v>
      </c>
      <c r="O16" s="193">
        <f>_xlfn.IFNA(INDEX('I.KI 2016-17'!U$8:U$391,MATCH($B16,'I.KI 2016-17'!$B$8:$B$391,0)),"")</f>
        <v>0</v>
      </c>
      <c r="P16" s="157">
        <f>_xlfn.IFNA(INDEX('I.KI 2016-17'!V$8:V$391,MATCH($B16,'I.KI 2016-17'!$B$8:$B$391,0)),"")</f>
        <v>0</v>
      </c>
      <c r="Q16" s="156">
        <f>_xlfn.IFNA(INDEX('I.KI 2016-17'!W$8:W$391,MATCH($B16,'I.KI 2016-17'!$B$8:$B$391,0)),"")</f>
        <v>0</v>
      </c>
      <c r="R16" s="193">
        <f>_xlfn.IFNA(INDEX('I.KI 2016-17'!X$8:X$391,MATCH($B16,'I.KI 2016-17'!$B$8:$B$391,0)),"")</f>
        <v>2.9488461952980001</v>
      </c>
      <c r="S16" s="193">
        <f>_xlfn.IFNA(INDEX('I.KI 2016-17'!Y$8:Y$391,MATCH($B16,'I.KI 2016-17'!$B$8:$B$391,0)),"")</f>
        <v>0</v>
      </c>
      <c r="T16" s="193">
        <f>_xlfn.IFNA(INDEX('I.KI 2016-17'!Z$8:Z$391,MATCH($B16,'I.KI 2016-17'!$B$8:$B$391,0)),"")</f>
        <v>0</v>
      </c>
      <c r="U16" s="157">
        <f>_xlfn.IFNA(INDEX('I.KI 2016-17'!AA$8:AA$391,MATCH($B16,'I.KI 2016-17'!$B$8:$B$391,0)),"")</f>
        <v>0</v>
      </c>
      <c r="V16" s="149"/>
      <c r="W16" s="154">
        <f>_xlfn.IFNA(INDEX('I.KI 2016-17'!$H$8:$H$391,MATCH(B16,'I.KI 2016-17'!$B$8:$B$391,0)),"")</f>
        <v>0.99154643834300005</v>
      </c>
      <c r="X16" s="153">
        <f>_xlfn.IFNA(INDEX('I.KI 2016-17'!$I$8:$I$391,MATCH(B16,'I.KI 2016-17'!$B$8:$B$391,0)),"")</f>
        <v>1.9572997569550001</v>
      </c>
      <c r="Y16" s="155">
        <f>_xlfn.IFNA(INDEX('I.KI 2016-17'!$G$8:$G$391,MATCH(B16,'I.KI 2016-17'!$B$8:$B$391,0)),"")</f>
        <v>2.9488461952980001</v>
      </c>
      <c r="Z16" s="149"/>
      <c r="AA16" s="156">
        <f>_xlfn.IFNA(IF($B16=$B$382,0,_xlfn.IFNA(INDEX('I.Supplementary 2017-18'!N$8:N$35,MATCH($B16,'I.Supplementary 2017-18'!$B$8:$B$35,0)),INDEX('I.KI 2017-18'!N$9:N$393,MATCH($B16,'I.KI 2017-18'!$B$9:$B$393,0)))),"")</f>
        <v>0</v>
      </c>
      <c r="AB16" s="193">
        <f>_xlfn.IFNA(IF($B16=$B$382,0,_xlfn.IFNA(INDEX('I.Supplementary 2017-18'!O$8:O$35,MATCH($B16,'I.Supplementary 2017-18'!$B$8:$B$35,0)),INDEX('I.KI 2017-18'!O$9:O$393,MATCH($B16,'I.KI 2017-18'!$B$9:$B$393,0)))),"")</f>
        <v>0.50387436876994374</v>
      </c>
      <c r="AC16" s="193">
        <f>_xlfn.IFNA(IF($B16=$B$382,0,_xlfn.IFNA(INDEX('I.Supplementary 2017-18'!P$8:P$35,MATCH($B16,'I.Supplementary 2017-18'!$B$8:$B$35,0)),INDEX('I.KI 2017-18'!P$9:P$393,MATCH($B16,'I.KI 2017-18'!$B$9:$B$393,0)))),"")</f>
        <v>0</v>
      </c>
      <c r="AD16" s="193">
        <f>_xlfn.IFNA(IF($B16=$B$382,0,_xlfn.IFNA(INDEX('I.Supplementary 2017-18'!Q$8:Q$35,MATCH($B16,'I.Supplementary 2017-18'!$B$8:$B$35,0)),INDEX('I.KI 2017-18'!Q$9:Q$393,MATCH($B16,'I.KI 2017-18'!$B$9:$B$393,0)))),"")</f>
        <v>0</v>
      </c>
      <c r="AE16" s="157">
        <f>_xlfn.IFNA(IF($B16=$B$382,0,_xlfn.IFNA(INDEX('I.Supplementary 2017-18'!R$8:R$35,MATCH($B16,'I.Supplementary 2017-18'!$B$8:$B$35,0)),INDEX('I.KI 2017-18'!R$9:R$393,MATCH($B16,'I.KI 2017-18'!$B$9:$B$393,0)))),"")</f>
        <v>0</v>
      </c>
      <c r="AF16" s="156">
        <f>_xlfn.IFNA(IF($B16=$B$382,0,_xlfn.IFNA(INDEX('I.Supplementary 2017-18'!S$8:S$35,MATCH($B16,'I.Supplementary 2017-18'!$B$8:$B$35,0)),INDEX('I.KI 2017-18'!S$9:S$393,MATCH($B16,'I.KI 2017-18'!$B$9:$B$393,0)))),"")</f>
        <v>0</v>
      </c>
      <c r="AG16" s="193">
        <f>_xlfn.IFNA(IF($B16=$B$382,0,_xlfn.IFNA(INDEX('I.Supplementary 2017-18'!T$8:T$35,MATCH($B16,'I.Supplementary 2017-18'!$B$8:$B$35,0)),INDEX('I.KI 2017-18'!T$9:T$393,MATCH($B16,'I.KI 2017-18'!$B$9:$B$393,0)))),"")</f>
        <v>1.9972600370469162</v>
      </c>
      <c r="AH16" s="193">
        <f>_xlfn.IFNA(IF($B16=$B$382,0,_xlfn.IFNA(INDEX('I.Supplementary 2017-18'!U$8:U$35,MATCH($B16,'I.Supplementary 2017-18'!$B$8:$B$35,0)),INDEX('I.KI 2017-18'!U$9:U$393,MATCH($B16,'I.KI 2017-18'!$B$9:$B$393,0)))),"")</f>
        <v>0</v>
      </c>
      <c r="AI16" s="193">
        <f>_xlfn.IFNA(IF($B16=$B$382,0,_xlfn.IFNA(INDEX('I.Supplementary 2017-18'!V$8:V$35,MATCH($B16,'I.Supplementary 2017-18'!$B$8:$B$35,0)),INDEX('I.KI 2017-18'!V$9:V$393,MATCH($B16,'I.KI 2017-18'!$B$9:$B$393,0)))),"")</f>
        <v>0</v>
      </c>
      <c r="AJ16" s="157">
        <f>_xlfn.IFNA(IF($B16=$B$382,0,_xlfn.IFNA(INDEX('I.Supplementary 2017-18'!W$8:W$35,MATCH($B16,'I.Supplementary 2017-18'!$B$8:$B$35,0)),INDEX('I.KI 2017-18'!W$9:W$393,MATCH($B16,'I.KI 2017-18'!$B$9:$B$393,0)))),"")</f>
        <v>0</v>
      </c>
      <c r="AK16" s="156">
        <f>_xlfn.IFNA(IF($B16=$B$382,0,_xlfn.IFNA(INDEX('I.Supplementary 2017-18'!X$8:X$35,MATCH($B16,'I.Supplementary 2017-18'!$B$8:$B$35,0)),INDEX('I.KI 2017-18'!X$9:X$393,MATCH($B16,'I.KI 2017-18'!$B$9:$B$393,0)))),"")</f>
        <v>0</v>
      </c>
      <c r="AL16" s="193">
        <f>_xlfn.IFNA(IF($B16=$B$382,0,_xlfn.IFNA(INDEX('I.Supplementary 2017-18'!Y$8:Y$35,MATCH($B16,'I.Supplementary 2017-18'!$B$8:$B$35,0)),INDEX('I.KI 2017-18'!Y$9:Y$393,MATCH($B16,'I.KI 2017-18'!$B$9:$B$393,0)))),"")</f>
        <v>2.5011344058168601</v>
      </c>
      <c r="AM16" s="193">
        <f>_xlfn.IFNA(IF($B16=$B$382,0,_xlfn.IFNA(INDEX('I.Supplementary 2017-18'!Z$8:Z$35,MATCH($B16,'I.Supplementary 2017-18'!$B$8:$B$35,0)),INDEX('I.KI 2017-18'!Z$9:Z$393,MATCH($B16,'I.KI 2017-18'!$B$9:$B$393,0)))),"")</f>
        <v>0</v>
      </c>
      <c r="AN16" s="193">
        <f>_xlfn.IFNA(IF($B16=$B$382,0,_xlfn.IFNA(INDEX('I.Supplementary 2017-18'!AA$8:AA$35,MATCH($B16,'I.Supplementary 2017-18'!$B$8:$B$35,0)),INDEX('I.KI 2017-18'!AA$9:AA$393,MATCH($B16,'I.KI 2017-18'!$B$9:$B$393,0)))),"")</f>
        <v>0</v>
      </c>
      <c r="AO16" s="157">
        <f>_xlfn.IFNA(IF($B16=$B$382,0,_xlfn.IFNA(INDEX('I.Supplementary 2017-18'!AB$8:AB$35,MATCH($B16,'I.Supplementary 2017-18'!$B$8:$B$35,0)),INDEX('I.KI 2017-18'!AB$9:AB$393,MATCH($B16,'I.KI 2017-18'!$B$9:$B$393,0)))),"")</f>
        <v>0</v>
      </c>
      <c r="AP16" s="149"/>
      <c r="AQ16" s="156">
        <f>_xlfn.IFNA(IF($B16=$B$381,0,IF($B16=$B$382,0,_xlfn.IFNA(INDEX('I.Supplementary 2017-18'!I$8:I$35,MATCH($B16,'I.Supplementary 2017-18'!$B$8:$B$35,0)),INDEX('I.KI 2017-18'!I$9:I$393,MATCH($B16,'I.KI 2017-18'!$B$9:$B$393,0))))),"")</f>
        <v>0.50387436876994374</v>
      </c>
      <c r="AR16" s="149">
        <f>_xlfn.IFNA(IF($B16=$B$381,0,IF($B16=$B$382,0,_xlfn.IFNA(INDEX('I.Supplementary 2017-18'!J$8:J$35,MATCH($B16,'I.Supplementary 2017-18'!$B$8:$B$35,0)),INDEX('I.KI 2017-18'!J$9:J$393,MATCH($B16,'I.KI 2017-18'!$B$9:$B$393,0))))),"")</f>
        <v>1.9972600370469162</v>
      </c>
      <c r="AS16" s="157">
        <f>_xlfn.IFNA(IF($B16=$B$381,0,IF($B16=$B$382,0,_xlfn.IFNA(INDEX('I.Supplementary 2017-18'!H$8:H$35,MATCH($B16,'I.Supplementary 2017-18'!$B$8:$B$35,0)),INDEX('I.KI 2017-18'!H$9:H$393,MATCH($B16,'I.KI 2017-18'!$B$9:$B$393,0))))),"")</f>
        <v>2.5011344058168601</v>
      </c>
      <c r="AT16" s="149"/>
      <c r="AU16" s="156">
        <f>_xlfn.IFNA(_xlfn.IFNA(INDEX('I.Supplementary 2018-19'!P$8:P$157,MATCH($B16,'I.Supplementary 2018-19'!$B$8:$B$157,0)),INDEX('I.KI 2018-19'!P$9:P$393,MATCH($B16,'I.KI 2018-19'!$B$9:$B$393,0))),"")</f>
        <v>0</v>
      </c>
      <c r="AV16" s="193">
        <f>_xlfn.IFNA(_xlfn.IFNA(INDEX('I.Supplementary 2018-19'!Q$8:Q$157,MATCH($B16,'I.Supplementary 2018-19'!$B$8:$B$157,0)),INDEX('I.KI 2018-19'!Q$9:Q$393,MATCH($B16,'I.KI 2018-19'!$B$9:$B$393,0))),"")</f>
        <v>0.20410003098689114</v>
      </c>
      <c r="AW16" s="193">
        <f>_xlfn.IFNA(_xlfn.IFNA(INDEX('I.Supplementary 2018-19'!R$8:R$157,MATCH($B16,'I.Supplementary 2018-19'!$B$8:$B$157,0)),INDEX('I.KI 2018-19'!R$9:R$393,MATCH($B16,'I.KI 2018-19'!$B$9:$B$393,0))),"")</f>
        <v>0</v>
      </c>
      <c r="AX16" s="193">
        <f>_xlfn.IFNA(_xlfn.IFNA(INDEX('I.Supplementary 2018-19'!S$8:S$157,MATCH($B16,'I.Supplementary 2018-19'!$B$8:$B$157,0)),INDEX('I.KI 2018-19'!S$9:S$393,MATCH($B16,'I.KI 2018-19'!$B$9:$B$393,0))),"")</f>
        <v>0</v>
      </c>
      <c r="AY16" s="157">
        <f>_xlfn.IFNA(_xlfn.IFNA(INDEX('I.Supplementary 2018-19'!T$8:T$157,MATCH($B16,'I.Supplementary 2018-19'!$B$8:$B$157,0)),INDEX('I.KI 2018-19'!T$9:T$393,MATCH($B16,'I.KI 2018-19'!$B$9:$B$393,0))),"")</f>
        <v>0</v>
      </c>
      <c r="AZ16" s="156">
        <f>_xlfn.IFNA(_xlfn.IFNA(INDEX('I.Supplementary 2018-19'!U$8:U$157,MATCH($B16,'I.Supplementary 2018-19'!$B$8:$B$157,0)),INDEX('I.KI 2018-19'!U$9:U$393,MATCH($B16,'I.KI 2018-19'!$B$9:$B$393,0))),"")</f>
        <v>0</v>
      </c>
      <c r="BA16" s="193">
        <f>_xlfn.IFNA(_xlfn.IFNA(INDEX('I.Supplementary 2018-19'!V$8:V$157,MATCH($B16,'I.Supplementary 2018-19'!$B$8:$B$157,0)),INDEX('I.KI 2018-19'!V$9:V$393,MATCH($B16,'I.KI 2018-19'!$B$9:$B$393,0))),"")</f>
        <v>2.0572635574732181</v>
      </c>
      <c r="BB16" s="193">
        <f>_xlfn.IFNA(_xlfn.IFNA(INDEX('I.Supplementary 2018-19'!W$8:W$157,MATCH($B16,'I.Supplementary 2018-19'!$B$8:$B$157,0)),INDEX('I.KI 2018-19'!W$9:W$393,MATCH($B16,'I.KI 2018-19'!$B$9:$B$393,0))),"")</f>
        <v>0</v>
      </c>
      <c r="BC16" s="193">
        <f>_xlfn.IFNA(_xlfn.IFNA(INDEX('I.Supplementary 2018-19'!X$8:X$157,MATCH($B16,'I.Supplementary 2018-19'!$B$8:$B$157,0)),INDEX('I.KI 2018-19'!X$9:X$393,MATCH($B16,'I.KI 2018-19'!$B$9:$B$393,0))),"")</f>
        <v>0</v>
      </c>
      <c r="BD16" s="157">
        <f>_xlfn.IFNA(_xlfn.IFNA(INDEX('I.Supplementary 2018-19'!Y$8:Y$157,MATCH($B16,'I.Supplementary 2018-19'!$B$8:$B$157,0)),INDEX('I.KI 2018-19'!Y$9:Y$393,MATCH($B16,'I.KI 2018-19'!$B$9:$B$393,0))),"")</f>
        <v>0</v>
      </c>
      <c r="BE16" s="156">
        <f>_xlfn.IFNA(_xlfn.IFNA(INDEX('I.Supplementary 2018-19'!Z$8:Z$157,MATCH($B16,'I.Supplementary 2018-19'!$B$8:$B$157,0)),INDEX('I.KI 2018-19'!Z$9:Z$393,MATCH($B16,'I.KI 2018-19'!$B$9:$B$393,0))),"")</f>
        <v>0</v>
      </c>
      <c r="BF16" s="193">
        <f>_xlfn.IFNA(_xlfn.IFNA(INDEX('I.Supplementary 2018-19'!AA$8:AA$157,MATCH($B16,'I.Supplementary 2018-19'!$B$8:$B$157,0)),INDEX('I.KI 2018-19'!AA$9:AA$393,MATCH($B16,'I.KI 2018-19'!$B$9:$B$393,0))),"")</f>
        <v>2.2613635884601093</v>
      </c>
      <c r="BG16" s="193">
        <f>_xlfn.IFNA(_xlfn.IFNA(INDEX('I.Supplementary 2018-19'!AB$8:AB$157,MATCH($B16,'I.Supplementary 2018-19'!$B$8:$B$157,0)),INDEX('I.KI 2018-19'!AB$9:AB$393,MATCH($B16,'I.KI 2018-19'!$B$9:$B$393,0))),"")</f>
        <v>0</v>
      </c>
      <c r="BH16" s="193">
        <f>_xlfn.IFNA(_xlfn.IFNA(INDEX('I.Supplementary 2018-19'!AC$8:AC$157,MATCH($B16,'I.Supplementary 2018-19'!$B$8:$B$157,0)),INDEX('I.KI 2018-19'!AC$9:AC$393,MATCH($B16,'I.KI 2018-19'!$B$9:$B$393,0))),"")</f>
        <v>0</v>
      </c>
      <c r="BI16" s="157">
        <f>_xlfn.IFNA(_xlfn.IFNA(INDEX('I.Supplementary 2018-19'!AD$8:AD$157,MATCH($B16,'I.Supplementary 2018-19'!$B$8:$B$157,0)),INDEX('I.KI 2018-19'!AD$9:AD$393,MATCH($B16,'I.KI 2018-19'!$B$9:$B$393,0))),"")</f>
        <v>0</v>
      </c>
      <c r="BJ16" s="149"/>
      <c r="BK16" s="156">
        <f>_xlfn.IFNA(IF($B16=$B$381,0,IF($B16=$B$382,0,_xlfn.IFNA(INDEX('I.Supplementary 2018-19'!I$8:I$157,MATCH($B16,'I.Supplementary 2018-19'!$B$8:$B$157,0)),INDEX('I.KI 2018-19'!I$9:I$393,MATCH($B16,'I.KI 2018-19'!$B$9:$B$393,0))))),"")</f>
        <v>0.20410003098689114</v>
      </c>
      <c r="BL16" s="149">
        <f>_xlfn.IFNA(IF($B16=$B$381,0,IF($B16=$B$382,0,_xlfn.IFNA(INDEX('I.Supplementary 2018-19'!J$8:J$157,MATCH($B16,'I.Supplementary 2018-19'!$B$8:$B$157,0)),INDEX('I.KI 2018-19'!J$9:J$393,MATCH($B16,'I.KI 2018-19'!$B$9:$B$393,0))))),"")</f>
        <v>2.0572635574732181</v>
      </c>
      <c r="BM16" s="157">
        <f>_xlfn.IFNA(IF($B16=$B$381,0,IF($B16=$B$382,0,_xlfn.IFNA(INDEX('I.Supplementary 2018-19'!H$8:H$157,MATCH($B16,'I.Supplementary 2018-19'!$B$8:$B$157,0)),INDEX('I.KI 2018-19'!H$9:H$393,MATCH($B16,'I.KI 2018-19'!$B$9:$B$393,0))))),"")</f>
        <v>2.2613635884601093</v>
      </c>
    </row>
    <row r="17" spans="2:65">
      <c r="B17" s="121" t="str">
        <f>'Calculations for 2021-22'!B17</f>
        <v>E5030</v>
      </c>
      <c r="C17" s="160" t="str">
        <f>'Calculations for 2021-22'!D17</f>
        <v>E5030</v>
      </c>
      <c r="D17" t="str">
        <f>'Calculations for 2021-22'!E17</f>
        <v>OLB</v>
      </c>
      <c r="E17" t="str">
        <f>'Calculations for 2021-22'!F17</f>
        <v>P1915</v>
      </c>
      <c r="F17" s="120" t="str">
        <f>'Calculations for 2021-22'!H17</f>
        <v>Barking and Dagenham</v>
      </c>
      <c r="G17" s="156">
        <f>_xlfn.IFNA(INDEX('I.KI 2016-17'!M$8:M$391,MATCH($B17,'I.KI 2016-17'!$B$8:$B$391,0)),"")</f>
        <v>31.736350442620001</v>
      </c>
      <c r="H17" s="149">
        <f>_xlfn.IFNA(INDEX('I.KI 2016-17'!N$8:N$391,MATCH($B17,'I.KI 2016-17'!$B$8:$B$391,0)),"")</f>
        <v>4.9529832443409996</v>
      </c>
      <c r="I17" s="149">
        <f>_xlfn.IFNA(INDEX('I.KI 2016-17'!O$8:O$391,MATCH($B17,'I.KI 2016-17'!$B$8:$B$391,0)),"")</f>
        <v>0</v>
      </c>
      <c r="J17" s="149">
        <f>_xlfn.IFNA(INDEX('I.KI 2016-17'!P$8:P$391,MATCH($B17,'I.KI 2016-17'!$B$8:$B$391,0)),"")</f>
        <v>0</v>
      </c>
      <c r="K17" s="157">
        <f>_xlfn.IFNA(INDEX('I.KI 2016-17'!Q$8:Q$391,MATCH($B17,'I.KI 2016-17'!$B$8:$B$391,0)),"")</f>
        <v>0</v>
      </c>
      <c r="L17" s="156">
        <f>_xlfn.IFNA(INDEX('I.KI 2016-17'!R$8:R$391,MATCH($B17,'I.KI 2016-17'!$B$8:$B$391,0)),"")</f>
        <v>43.944500944130006</v>
      </c>
      <c r="M17" s="193">
        <f>_xlfn.IFNA(INDEX('I.KI 2016-17'!S$8:S$391,MATCH($B17,'I.KI 2016-17'!$B$8:$B$391,0)),"")</f>
        <v>8.8605137219580001</v>
      </c>
      <c r="N17" s="193">
        <f>_xlfn.IFNA(INDEX('I.KI 2016-17'!T$8:T$391,MATCH($B17,'I.KI 2016-17'!$B$8:$B$391,0)),"")</f>
        <v>0</v>
      </c>
      <c r="O17" s="193">
        <f>_xlfn.IFNA(INDEX('I.KI 2016-17'!U$8:U$391,MATCH($B17,'I.KI 2016-17'!$B$8:$B$391,0)),"")</f>
        <v>0</v>
      </c>
      <c r="P17" s="157">
        <f>_xlfn.IFNA(INDEX('I.KI 2016-17'!V$8:V$391,MATCH($B17,'I.KI 2016-17'!$B$8:$B$391,0)),"")</f>
        <v>0</v>
      </c>
      <c r="Q17" s="156">
        <f>_xlfn.IFNA(INDEX('I.KI 2016-17'!W$8:W$391,MATCH($B17,'I.KI 2016-17'!$B$8:$B$391,0)),"")</f>
        <v>75.680851386750007</v>
      </c>
      <c r="R17" s="193">
        <f>_xlfn.IFNA(INDEX('I.KI 2016-17'!X$8:X$391,MATCH($B17,'I.KI 2016-17'!$B$8:$B$391,0)),"")</f>
        <v>13.813496966298999</v>
      </c>
      <c r="S17" s="193">
        <f>_xlfn.IFNA(INDEX('I.KI 2016-17'!Y$8:Y$391,MATCH($B17,'I.KI 2016-17'!$B$8:$B$391,0)),"")</f>
        <v>0</v>
      </c>
      <c r="T17" s="193">
        <f>_xlfn.IFNA(INDEX('I.KI 2016-17'!Z$8:Z$391,MATCH($B17,'I.KI 2016-17'!$B$8:$B$391,0)),"")</f>
        <v>0</v>
      </c>
      <c r="U17" s="157">
        <f>_xlfn.IFNA(INDEX('I.KI 2016-17'!AA$8:AA$391,MATCH($B17,'I.KI 2016-17'!$B$8:$B$391,0)),"")</f>
        <v>0</v>
      </c>
      <c r="V17" s="149"/>
      <c r="W17" s="154">
        <f>_xlfn.IFNA(INDEX('I.KI 2016-17'!$H$8:$H$391,MATCH(B17,'I.KI 2016-17'!$B$8:$B$391,0)),"")</f>
        <v>36.689333686961</v>
      </c>
      <c r="X17" s="153">
        <f>_xlfn.IFNA(INDEX('I.KI 2016-17'!$I$8:$I$391,MATCH(B17,'I.KI 2016-17'!$B$8:$B$391,0)),"")</f>
        <v>52.805014666087999</v>
      </c>
      <c r="Y17" s="155">
        <f>_xlfn.IFNA(INDEX('I.KI 2016-17'!$G$8:$G$391,MATCH(B17,'I.KI 2016-17'!$B$8:$B$391,0)),"")</f>
        <v>89.494348353048991</v>
      </c>
      <c r="Z17" s="149"/>
      <c r="AA17" s="156">
        <f>_xlfn.IFNA(IF($B17=$B$382,0,_xlfn.IFNA(INDEX('I.Supplementary 2017-18'!N$8:N$35,MATCH($B17,'I.Supplementary 2017-18'!$B$8:$B$35,0)),INDEX('I.KI 2017-18'!N$9:N$393,MATCH($B17,'I.KI 2017-18'!$B$9:$B$393,0)))),"")</f>
        <v>25.277456115676404</v>
      </c>
      <c r="AB17" s="193">
        <f>_xlfn.IFNA(IF($B17=$B$382,0,_xlfn.IFNA(INDEX('I.Supplementary 2017-18'!O$8:O$35,MATCH($B17,'I.Supplementary 2017-18'!$B$8:$B$35,0)),INDEX('I.KI 2017-18'!O$9:O$393,MATCH($B17,'I.KI 2017-18'!$B$9:$B$393,0)))),"")</f>
        <v>3.48257925120306</v>
      </c>
      <c r="AC17" s="193">
        <f>_xlfn.IFNA(IF($B17=$B$382,0,_xlfn.IFNA(INDEX('I.Supplementary 2017-18'!P$8:P$35,MATCH($B17,'I.Supplementary 2017-18'!$B$8:$B$35,0)),INDEX('I.KI 2017-18'!P$9:P$393,MATCH($B17,'I.KI 2017-18'!$B$9:$B$393,0)))),"")</f>
        <v>0</v>
      </c>
      <c r="AD17" s="193">
        <f>_xlfn.IFNA(IF($B17=$B$382,0,_xlfn.IFNA(INDEX('I.Supplementary 2017-18'!Q$8:Q$35,MATCH($B17,'I.Supplementary 2017-18'!$B$8:$B$35,0)),INDEX('I.KI 2017-18'!Q$9:Q$393,MATCH($B17,'I.KI 2017-18'!$B$9:$B$393,0)))),"")</f>
        <v>0</v>
      </c>
      <c r="AE17" s="157">
        <f>_xlfn.IFNA(IF($B17=$B$382,0,_xlfn.IFNA(INDEX('I.Supplementary 2017-18'!R$8:R$35,MATCH($B17,'I.Supplementary 2017-18'!$B$8:$B$35,0)),INDEX('I.KI 2017-18'!R$9:R$393,MATCH($B17,'I.KI 2017-18'!$B$9:$B$393,0)))),"")</f>
        <v>0</v>
      </c>
      <c r="AF17" s="156">
        <f>_xlfn.IFNA(IF($B17=$B$382,0,_xlfn.IFNA(INDEX('I.Supplementary 2017-18'!S$8:S$35,MATCH($B17,'I.Supplementary 2017-18'!$B$8:$B$35,0)),INDEX('I.KI 2017-18'!S$9:S$393,MATCH($B17,'I.KI 2017-18'!$B$9:$B$393,0)))),"")</f>
        <v>44.841672958782887</v>
      </c>
      <c r="AG17" s="193">
        <f>_xlfn.IFNA(IF($B17=$B$382,0,_xlfn.IFNA(INDEX('I.Supplementary 2017-18'!T$8:T$35,MATCH($B17,'I.Supplementary 2017-18'!$B$8:$B$35,0)),INDEX('I.KI 2017-18'!T$9:T$393,MATCH($B17,'I.KI 2017-18'!$B$9:$B$393,0)))),"")</f>
        <v>9.0414101885465108</v>
      </c>
      <c r="AH17" s="193">
        <f>_xlfn.IFNA(IF($B17=$B$382,0,_xlfn.IFNA(INDEX('I.Supplementary 2017-18'!U$8:U$35,MATCH($B17,'I.Supplementary 2017-18'!$B$8:$B$35,0)),INDEX('I.KI 2017-18'!U$9:U$393,MATCH($B17,'I.KI 2017-18'!$B$9:$B$393,0)))),"")</f>
        <v>0</v>
      </c>
      <c r="AI17" s="193">
        <f>_xlfn.IFNA(IF($B17=$B$382,0,_xlfn.IFNA(INDEX('I.Supplementary 2017-18'!V$8:V$35,MATCH($B17,'I.Supplementary 2017-18'!$B$8:$B$35,0)),INDEX('I.KI 2017-18'!V$9:V$393,MATCH($B17,'I.KI 2017-18'!$B$9:$B$393,0)))),"")</f>
        <v>0</v>
      </c>
      <c r="AJ17" s="157">
        <f>_xlfn.IFNA(IF($B17=$B$382,0,_xlfn.IFNA(INDEX('I.Supplementary 2017-18'!W$8:W$35,MATCH($B17,'I.Supplementary 2017-18'!$B$8:$B$35,0)),INDEX('I.KI 2017-18'!W$9:W$393,MATCH($B17,'I.KI 2017-18'!$B$9:$B$393,0)))),"")</f>
        <v>0</v>
      </c>
      <c r="AK17" s="156">
        <f>_xlfn.IFNA(IF($B17=$B$382,0,_xlfn.IFNA(INDEX('I.Supplementary 2017-18'!X$8:X$35,MATCH($B17,'I.Supplementary 2017-18'!$B$8:$B$35,0)),INDEX('I.KI 2017-18'!X$9:X$393,MATCH($B17,'I.KI 2017-18'!$B$9:$B$393,0)))),"")</f>
        <v>70.119129074459295</v>
      </c>
      <c r="AL17" s="193">
        <f>_xlfn.IFNA(IF($B17=$B$382,0,_xlfn.IFNA(INDEX('I.Supplementary 2017-18'!Y$8:Y$35,MATCH($B17,'I.Supplementary 2017-18'!$B$8:$B$35,0)),INDEX('I.KI 2017-18'!Y$9:Y$393,MATCH($B17,'I.KI 2017-18'!$B$9:$B$393,0)))),"")</f>
        <v>12.52398943974957</v>
      </c>
      <c r="AM17" s="193">
        <f>_xlfn.IFNA(IF($B17=$B$382,0,_xlfn.IFNA(INDEX('I.Supplementary 2017-18'!Z$8:Z$35,MATCH($B17,'I.Supplementary 2017-18'!$B$8:$B$35,0)),INDEX('I.KI 2017-18'!Z$9:Z$393,MATCH($B17,'I.KI 2017-18'!$B$9:$B$393,0)))),"")</f>
        <v>0</v>
      </c>
      <c r="AN17" s="193">
        <f>_xlfn.IFNA(IF($B17=$B$382,0,_xlfn.IFNA(INDEX('I.Supplementary 2017-18'!AA$8:AA$35,MATCH($B17,'I.Supplementary 2017-18'!$B$8:$B$35,0)),INDEX('I.KI 2017-18'!AA$9:AA$393,MATCH($B17,'I.KI 2017-18'!$B$9:$B$393,0)))),"")</f>
        <v>0</v>
      </c>
      <c r="AO17" s="157">
        <f>_xlfn.IFNA(IF($B17=$B$382,0,_xlfn.IFNA(INDEX('I.Supplementary 2017-18'!AB$8:AB$35,MATCH($B17,'I.Supplementary 2017-18'!$B$8:$B$35,0)),INDEX('I.KI 2017-18'!AB$9:AB$393,MATCH($B17,'I.KI 2017-18'!$B$9:$B$393,0)))),"")</f>
        <v>0</v>
      </c>
      <c r="AP17" s="149"/>
      <c r="AQ17" s="156">
        <f>_xlfn.IFNA(IF($B17=$B$381,0,IF($B17=$B$382,0,_xlfn.IFNA(INDEX('I.Supplementary 2017-18'!I$8:I$35,MATCH($B17,'I.Supplementary 2017-18'!$B$8:$B$35,0)),INDEX('I.KI 2017-18'!I$9:I$393,MATCH($B17,'I.KI 2017-18'!$B$9:$B$393,0))))),"")</f>
        <v>28.760035366879464</v>
      </c>
      <c r="AR17" s="149">
        <f>_xlfn.IFNA(IF($B17=$B$381,0,IF($B17=$B$382,0,_xlfn.IFNA(INDEX('I.Supplementary 2017-18'!J$8:J$35,MATCH($B17,'I.Supplementary 2017-18'!$B$8:$B$35,0)),INDEX('I.KI 2017-18'!J$9:J$393,MATCH($B17,'I.KI 2017-18'!$B$9:$B$393,0))))),"")</f>
        <v>53.883083147329394</v>
      </c>
      <c r="AS17" s="157">
        <f>_xlfn.IFNA(IF($B17=$B$381,0,IF($B17=$B$382,0,_xlfn.IFNA(INDEX('I.Supplementary 2017-18'!H$8:H$35,MATCH($B17,'I.Supplementary 2017-18'!$B$8:$B$35,0)),INDEX('I.KI 2017-18'!H$9:H$393,MATCH($B17,'I.KI 2017-18'!$B$9:$B$393,0))))),"")</f>
        <v>82.643118514208851</v>
      </c>
      <c r="AT17" s="149"/>
      <c r="AU17" s="156">
        <f>_xlfn.IFNA(_xlfn.IFNA(INDEX('I.Supplementary 2018-19'!P$8:P$157,MATCH($B17,'I.Supplementary 2018-19'!$B$8:$B$157,0)),INDEX('I.KI 2018-19'!P$9:P$393,MATCH($B17,'I.KI 2018-19'!$B$9:$B$393,0))),"")</f>
        <v>20.77068906897626</v>
      </c>
      <c r="AV17" s="193">
        <f>_xlfn.IFNA(_xlfn.IFNA(INDEX('I.Supplementary 2018-19'!Q$8:Q$157,MATCH($B17,'I.Supplementary 2018-19'!$B$8:$B$157,0)),INDEX('I.KI 2018-19'!Q$9:Q$393,MATCH($B17,'I.KI 2018-19'!$B$9:$B$393,0))),"")</f>
        <v>2.5209184630406405</v>
      </c>
      <c r="AW17" s="193">
        <f>_xlfn.IFNA(_xlfn.IFNA(INDEX('I.Supplementary 2018-19'!R$8:R$157,MATCH($B17,'I.Supplementary 2018-19'!$B$8:$B$157,0)),INDEX('I.KI 2018-19'!R$9:R$393,MATCH($B17,'I.KI 2018-19'!$B$9:$B$393,0))),"")</f>
        <v>0</v>
      </c>
      <c r="AX17" s="193">
        <f>_xlfn.IFNA(_xlfn.IFNA(INDEX('I.Supplementary 2018-19'!S$8:S$157,MATCH($B17,'I.Supplementary 2018-19'!$B$8:$B$157,0)),INDEX('I.KI 2018-19'!S$9:S$393,MATCH($B17,'I.KI 2018-19'!$B$9:$B$393,0))),"")</f>
        <v>0</v>
      </c>
      <c r="AY17" s="157">
        <f>_xlfn.IFNA(_xlfn.IFNA(INDEX('I.Supplementary 2018-19'!T$8:T$157,MATCH($B17,'I.Supplementary 2018-19'!$B$8:$B$157,0)),INDEX('I.KI 2018-19'!T$9:T$393,MATCH($B17,'I.KI 2018-19'!$B$9:$B$393,0))),"")</f>
        <v>0</v>
      </c>
      <c r="AZ17" s="156">
        <f>_xlfn.IFNA(_xlfn.IFNA(INDEX('I.Supplementary 2018-19'!U$8:U$157,MATCH($B17,'I.Supplementary 2018-19'!$B$8:$B$157,0)),INDEX('I.KI 2018-19'!U$9:U$393,MATCH($B17,'I.KI 2018-19'!$B$9:$B$393,0))),"")</f>
        <v>46.188847682866495</v>
      </c>
      <c r="BA17" s="193">
        <f>_xlfn.IFNA(_xlfn.IFNA(INDEX('I.Supplementary 2018-19'!V$8:V$157,MATCH($B17,'I.Supplementary 2018-19'!$B$8:$B$157,0)),INDEX('I.KI 2018-19'!V$9:V$393,MATCH($B17,'I.KI 2018-19'!$B$9:$B$393,0))),"")</f>
        <v>9.3130405375586367</v>
      </c>
      <c r="BB17" s="193">
        <f>_xlfn.IFNA(_xlfn.IFNA(INDEX('I.Supplementary 2018-19'!W$8:W$157,MATCH($B17,'I.Supplementary 2018-19'!$B$8:$B$157,0)),INDEX('I.KI 2018-19'!W$9:W$393,MATCH($B17,'I.KI 2018-19'!$B$9:$B$393,0))),"")</f>
        <v>0</v>
      </c>
      <c r="BC17" s="193">
        <f>_xlfn.IFNA(_xlfn.IFNA(INDEX('I.Supplementary 2018-19'!X$8:X$157,MATCH($B17,'I.Supplementary 2018-19'!$B$8:$B$157,0)),INDEX('I.KI 2018-19'!X$9:X$393,MATCH($B17,'I.KI 2018-19'!$B$9:$B$393,0))),"")</f>
        <v>0</v>
      </c>
      <c r="BD17" s="157">
        <f>_xlfn.IFNA(_xlfn.IFNA(INDEX('I.Supplementary 2018-19'!Y$8:Y$157,MATCH($B17,'I.Supplementary 2018-19'!$B$8:$B$157,0)),INDEX('I.KI 2018-19'!Y$9:Y$393,MATCH($B17,'I.KI 2018-19'!$B$9:$B$393,0))),"")</f>
        <v>0</v>
      </c>
      <c r="BE17" s="156">
        <f>_xlfn.IFNA(_xlfn.IFNA(INDEX('I.Supplementary 2018-19'!Z$8:Z$157,MATCH($B17,'I.Supplementary 2018-19'!$B$8:$B$157,0)),INDEX('I.KI 2018-19'!Z$9:Z$393,MATCH($B17,'I.KI 2018-19'!$B$9:$B$393,0))),"")</f>
        <v>66.959536751842762</v>
      </c>
      <c r="BF17" s="193">
        <f>_xlfn.IFNA(_xlfn.IFNA(INDEX('I.Supplementary 2018-19'!AA$8:AA$157,MATCH($B17,'I.Supplementary 2018-19'!$B$8:$B$157,0)),INDEX('I.KI 2018-19'!AA$9:AA$393,MATCH($B17,'I.KI 2018-19'!$B$9:$B$393,0))),"")</f>
        <v>11.833959000599277</v>
      </c>
      <c r="BG17" s="193">
        <f>_xlfn.IFNA(_xlfn.IFNA(INDEX('I.Supplementary 2018-19'!AB$8:AB$157,MATCH($B17,'I.Supplementary 2018-19'!$B$8:$B$157,0)),INDEX('I.KI 2018-19'!AB$9:AB$393,MATCH($B17,'I.KI 2018-19'!$B$9:$B$393,0))),"")</f>
        <v>0</v>
      </c>
      <c r="BH17" s="193">
        <f>_xlfn.IFNA(_xlfn.IFNA(INDEX('I.Supplementary 2018-19'!AC$8:AC$157,MATCH($B17,'I.Supplementary 2018-19'!$B$8:$B$157,0)),INDEX('I.KI 2018-19'!AC$9:AC$393,MATCH($B17,'I.KI 2018-19'!$B$9:$B$393,0))),"")</f>
        <v>0</v>
      </c>
      <c r="BI17" s="157">
        <f>_xlfn.IFNA(_xlfn.IFNA(INDEX('I.Supplementary 2018-19'!AD$8:AD$157,MATCH($B17,'I.Supplementary 2018-19'!$B$8:$B$157,0)),INDEX('I.KI 2018-19'!AD$9:AD$393,MATCH($B17,'I.KI 2018-19'!$B$9:$B$393,0))),"")</f>
        <v>0</v>
      </c>
      <c r="BJ17" s="149"/>
      <c r="BK17" s="156">
        <f>_xlfn.IFNA(IF($B17=$B$381,0,IF($B17=$B$382,0,_xlfn.IFNA(INDEX('I.Supplementary 2018-19'!I$8:I$157,MATCH($B17,'I.Supplementary 2018-19'!$B$8:$B$157,0)),INDEX('I.KI 2018-19'!I$9:I$393,MATCH($B17,'I.KI 2018-19'!$B$9:$B$393,0))))),"")</f>
        <v>23.291607532016904</v>
      </c>
      <c r="BL17" s="149">
        <f>_xlfn.IFNA(IF($B17=$B$381,0,IF($B17=$B$382,0,_xlfn.IFNA(INDEX('I.Supplementary 2018-19'!J$8:J$157,MATCH($B17,'I.Supplementary 2018-19'!$B$8:$B$157,0)),INDEX('I.KI 2018-19'!J$9:J$393,MATCH($B17,'I.KI 2018-19'!$B$9:$B$393,0))))),"")</f>
        <v>55.50188822042513</v>
      </c>
      <c r="BM17" s="157">
        <f>_xlfn.IFNA(IF($B17=$B$381,0,IF($B17=$B$382,0,_xlfn.IFNA(INDEX('I.Supplementary 2018-19'!H$8:H$157,MATCH($B17,'I.Supplementary 2018-19'!$B$8:$B$157,0)),INDEX('I.KI 2018-19'!H$9:H$393,MATCH($B17,'I.KI 2018-19'!$B$9:$B$393,0))))),"")</f>
        <v>78.793495752442027</v>
      </c>
    </row>
    <row r="18" spans="2:65">
      <c r="B18" s="121" t="str">
        <f>'Calculations for 2021-22'!B18</f>
        <v>E5031</v>
      </c>
      <c r="C18" s="160" t="str">
        <f>'Calculations for 2021-22'!D18</f>
        <v>E5031</v>
      </c>
      <c r="D18" t="str">
        <f>'Calculations for 2021-22'!E18</f>
        <v>OLB</v>
      </c>
      <c r="E18" t="str">
        <f>'Calculations for 2021-22'!F18</f>
        <v>P1915</v>
      </c>
      <c r="F18" s="120" t="str">
        <f>'Calculations for 2021-22'!H18</f>
        <v>Barnet</v>
      </c>
      <c r="G18" s="156">
        <f>_xlfn.IFNA(INDEX('I.KI 2016-17'!M$8:M$391,MATCH($B18,'I.KI 2016-17'!$B$8:$B$391,0)),"")</f>
        <v>30.716309536871002</v>
      </c>
      <c r="H18" s="149">
        <f>_xlfn.IFNA(INDEX('I.KI 2016-17'!N$8:N$391,MATCH($B18,'I.KI 2016-17'!$B$8:$B$391,0)),"")</f>
        <v>6.1325249888110003</v>
      </c>
      <c r="I18" s="149">
        <f>_xlfn.IFNA(INDEX('I.KI 2016-17'!O$8:O$391,MATCH($B18,'I.KI 2016-17'!$B$8:$B$391,0)),"")</f>
        <v>0</v>
      </c>
      <c r="J18" s="149">
        <f>_xlfn.IFNA(INDEX('I.KI 2016-17'!P$8:P$391,MATCH($B18,'I.KI 2016-17'!$B$8:$B$391,0)),"")</f>
        <v>0</v>
      </c>
      <c r="K18" s="157">
        <f>_xlfn.IFNA(INDEX('I.KI 2016-17'!Q$8:Q$391,MATCH($B18,'I.KI 2016-17'!$B$8:$B$391,0)),"")</f>
        <v>0</v>
      </c>
      <c r="L18" s="156">
        <f>_xlfn.IFNA(INDEX('I.KI 2016-17'!R$8:R$391,MATCH($B18,'I.KI 2016-17'!$B$8:$B$391,0)),"")</f>
        <v>41.12878363275</v>
      </c>
      <c r="M18" s="193">
        <f>_xlfn.IFNA(INDEX('I.KI 2016-17'!S$8:S$391,MATCH($B18,'I.KI 2016-17'!$B$8:$B$391,0)),"")</f>
        <v>12.62071646421</v>
      </c>
      <c r="N18" s="193">
        <f>_xlfn.IFNA(INDEX('I.KI 2016-17'!T$8:T$391,MATCH($B18,'I.KI 2016-17'!$B$8:$B$391,0)),"")</f>
        <v>0</v>
      </c>
      <c r="O18" s="193">
        <f>_xlfn.IFNA(INDEX('I.KI 2016-17'!U$8:U$391,MATCH($B18,'I.KI 2016-17'!$B$8:$B$391,0)),"")</f>
        <v>0</v>
      </c>
      <c r="P18" s="157">
        <f>_xlfn.IFNA(INDEX('I.KI 2016-17'!V$8:V$391,MATCH($B18,'I.KI 2016-17'!$B$8:$B$391,0)),"")</f>
        <v>0</v>
      </c>
      <c r="Q18" s="156">
        <f>_xlfn.IFNA(INDEX('I.KI 2016-17'!W$8:W$391,MATCH($B18,'I.KI 2016-17'!$B$8:$B$391,0)),"")</f>
        <v>71.845093169621009</v>
      </c>
      <c r="R18" s="193">
        <f>_xlfn.IFNA(INDEX('I.KI 2016-17'!X$8:X$391,MATCH($B18,'I.KI 2016-17'!$B$8:$B$391,0)),"")</f>
        <v>18.753241453021001</v>
      </c>
      <c r="S18" s="193">
        <f>_xlfn.IFNA(INDEX('I.KI 2016-17'!Y$8:Y$391,MATCH($B18,'I.KI 2016-17'!$B$8:$B$391,0)),"")</f>
        <v>0</v>
      </c>
      <c r="T18" s="193">
        <f>_xlfn.IFNA(INDEX('I.KI 2016-17'!Z$8:Z$391,MATCH($B18,'I.KI 2016-17'!$B$8:$B$391,0)),"")</f>
        <v>0</v>
      </c>
      <c r="U18" s="157">
        <f>_xlfn.IFNA(INDEX('I.KI 2016-17'!AA$8:AA$391,MATCH($B18,'I.KI 2016-17'!$B$8:$B$391,0)),"")</f>
        <v>0</v>
      </c>
      <c r="V18" s="149"/>
      <c r="W18" s="154">
        <f>_xlfn.IFNA(INDEX('I.KI 2016-17'!$H$8:$H$391,MATCH(B18,'I.KI 2016-17'!$B$8:$B$391,0)),"")</f>
        <v>36.848834525682001</v>
      </c>
      <c r="X18" s="153">
        <f>_xlfn.IFNA(INDEX('I.KI 2016-17'!$I$8:$I$391,MATCH(B18,'I.KI 2016-17'!$B$8:$B$391,0)),"")</f>
        <v>53.749500096959991</v>
      </c>
      <c r="Y18" s="155">
        <f>_xlfn.IFNA(INDEX('I.KI 2016-17'!$G$8:$G$391,MATCH(B18,'I.KI 2016-17'!$B$8:$B$391,0)),"")</f>
        <v>90.598334622642</v>
      </c>
      <c r="Z18" s="149"/>
      <c r="AA18" s="156">
        <f>_xlfn.IFNA(IF($B18=$B$382,0,_xlfn.IFNA(INDEX('I.Supplementary 2017-18'!N$8:N$35,MATCH($B18,'I.Supplementary 2017-18'!$B$8:$B$35,0)),INDEX('I.KI 2017-18'!N$9:N$393,MATCH($B18,'I.KI 2017-18'!$B$9:$B$393,0)))),"")</f>
        <v>21.03296742207533</v>
      </c>
      <c r="AB18" s="193">
        <f>_xlfn.IFNA(IF($B18=$B$382,0,_xlfn.IFNA(INDEX('I.Supplementary 2017-18'!O$8:O$35,MATCH($B18,'I.Supplementary 2017-18'!$B$8:$B$35,0)),INDEX('I.KI 2017-18'!O$9:O$393,MATCH($B18,'I.KI 2017-18'!$B$9:$B$393,0)))),"")</f>
        <v>2.3800289166066197</v>
      </c>
      <c r="AC18" s="193">
        <f>_xlfn.IFNA(IF($B18=$B$382,0,_xlfn.IFNA(INDEX('I.Supplementary 2017-18'!P$8:P$35,MATCH($B18,'I.Supplementary 2017-18'!$B$8:$B$35,0)),INDEX('I.KI 2017-18'!P$9:P$393,MATCH($B18,'I.KI 2017-18'!$B$9:$B$393,0)))),"")</f>
        <v>0</v>
      </c>
      <c r="AD18" s="193">
        <f>_xlfn.IFNA(IF($B18=$B$382,0,_xlfn.IFNA(INDEX('I.Supplementary 2017-18'!Q$8:Q$35,MATCH($B18,'I.Supplementary 2017-18'!$B$8:$B$35,0)),INDEX('I.KI 2017-18'!Q$9:Q$393,MATCH($B18,'I.KI 2017-18'!$B$9:$B$393,0)))),"")</f>
        <v>0</v>
      </c>
      <c r="AE18" s="157">
        <f>_xlfn.IFNA(IF($B18=$B$382,0,_xlfn.IFNA(INDEX('I.Supplementary 2017-18'!R$8:R$35,MATCH($B18,'I.Supplementary 2017-18'!$B$8:$B$35,0)),INDEX('I.KI 2017-18'!R$9:R$393,MATCH($B18,'I.KI 2017-18'!$B$9:$B$393,0)))),"")</f>
        <v>0</v>
      </c>
      <c r="AF18" s="156">
        <f>_xlfn.IFNA(IF($B18=$B$382,0,_xlfn.IFNA(INDEX('I.Supplementary 2017-18'!S$8:S$35,MATCH($B18,'I.Supplementary 2017-18'!$B$8:$B$35,0)),INDEX('I.KI 2017-18'!S$9:S$393,MATCH($B18,'I.KI 2017-18'!$B$9:$B$393,0)))),"")</f>
        <v>41.968469893356989</v>
      </c>
      <c r="AG18" s="193">
        <f>_xlfn.IFNA(IF($B18=$B$382,0,_xlfn.IFNA(INDEX('I.Supplementary 2017-18'!T$8:T$35,MATCH($B18,'I.Supplementary 2017-18'!$B$8:$B$35,0)),INDEX('I.KI 2017-18'!T$9:T$393,MATCH($B18,'I.KI 2017-18'!$B$9:$B$393,0)))),"")</f>
        <v>12.87838132268578</v>
      </c>
      <c r="AH18" s="193">
        <f>_xlfn.IFNA(IF($B18=$B$382,0,_xlfn.IFNA(INDEX('I.Supplementary 2017-18'!U$8:U$35,MATCH($B18,'I.Supplementary 2017-18'!$B$8:$B$35,0)),INDEX('I.KI 2017-18'!U$9:U$393,MATCH($B18,'I.KI 2017-18'!$B$9:$B$393,0)))),"")</f>
        <v>0</v>
      </c>
      <c r="AI18" s="193">
        <f>_xlfn.IFNA(IF($B18=$B$382,0,_xlfn.IFNA(INDEX('I.Supplementary 2017-18'!V$8:V$35,MATCH($B18,'I.Supplementary 2017-18'!$B$8:$B$35,0)),INDEX('I.KI 2017-18'!V$9:V$393,MATCH($B18,'I.KI 2017-18'!$B$9:$B$393,0)))),"")</f>
        <v>0</v>
      </c>
      <c r="AJ18" s="157">
        <f>_xlfn.IFNA(IF($B18=$B$382,0,_xlfn.IFNA(INDEX('I.Supplementary 2017-18'!W$8:W$35,MATCH($B18,'I.Supplementary 2017-18'!$B$8:$B$35,0)),INDEX('I.KI 2017-18'!W$9:W$393,MATCH($B18,'I.KI 2017-18'!$B$9:$B$393,0)))),"")</f>
        <v>0</v>
      </c>
      <c r="AK18" s="156">
        <f>_xlfn.IFNA(IF($B18=$B$382,0,_xlfn.IFNA(INDEX('I.Supplementary 2017-18'!X$8:X$35,MATCH($B18,'I.Supplementary 2017-18'!$B$8:$B$35,0)),INDEX('I.KI 2017-18'!X$9:X$393,MATCH($B18,'I.KI 2017-18'!$B$9:$B$393,0)))),"")</f>
        <v>63.00143731543232</v>
      </c>
      <c r="AL18" s="193">
        <f>_xlfn.IFNA(IF($B18=$B$382,0,_xlfn.IFNA(INDEX('I.Supplementary 2017-18'!Y$8:Y$35,MATCH($B18,'I.Supplementary 2017-18'!$B$8:$B$35,0)),INDEX('I.KI 2017-18'!Y$9:Y$393,MATCH($B18,'I.KI 2017-18'!$B$9:$B$393,0)))),"")</f>
        <v>15.258410239292399</v>
      </c>
      <c r="AM18" s="193">
        <f>_xlfn.IFNA(IF($B18=$B$382,0,_xlfn.IFNA(INDEX('I.Supplementary 2017-18'!Z$8:Z$35,MATCH($B18,'I.Supplementary 2017-18'!$B$8:$B$35,0)),INDEX('I.KI 2017-18'!Z$9:Z$393,MATCH($B18,'I.KI 2017-18'!$B$9:$B$393,0)))),"")</f>
        <v>0</v>
      </c>
      <c r="AN18" s="193">
        <f>_xlfn.IFNA(IF($B18=$B$382,0,_xlfn.IFNA(INDEX('I.Supplementary 2017-18'!AA$8:AA$35,MATCH($B18,'I.Supplementary 2017-18'!$B$8:$B$35,0)),INDEX('I.KI 2017-18'!AA$9:AA$393,MATCH($B18,'I.KI 2017-18'!$B$9:$B$393,0)))),"")</f>
        <v>0</v>
      </c>
      <c r="AO18" s="157">
        <f>_xlfn.IFNA(IF($B18=$B$382,0,_xlfn.IFNA(INDEX('I.Supplementary 2017-18'!AB$8:AB$35,MATCH($B18,'I.Supplementary 2017-18'!$B$8:$B$35,0)),INDEX('I.KI 2017-18'!AB$9:AB$393,MATCH($B18,'I.KI 2017-18'!$B$9:$B$393,0)))),"")</f>
        <v>0</v>
      </c>
      <c r="AP18" s="149"/>
      <c r="AQ18" s="156">
        <f>_xlfn.IFNA(IF($B18=$B$381,0,IF($B18=$B$382,0,_xlfn.IFNA(INDEX('I.Supplementary 2017-18'!I$8:I$35,MATCH($B18,'I.Supplementary 2017-18'!$B$8:$B$35,0)),INDEX('I.KI 2017-18'!I$9:I$393,MATCH($B18,'I.KI 2017-18'!$B$9:$B$393,0))))),"")</f>
        <v>23.41299633868195</v>
      </c>
      <c r="AR18" s="149">
        <f>_xlfn.IFNA(IF($B18=$B$381,0,IF($B18=$B$382,0,_xlfn.IFNA(INDEX('I.Supplementary 2017-18'!J$8:J$35,MATCH($B18,'I.Supplementary 2017-18'!$B$8:$B$35,0)),INDEX('I.KI 2017-18'!J$9:J$393,MATCH($B18,'I.KI 2017-18'!$B$9:$B$393,0))))),"")</f>
        <v>54.846851216042765</v>
      </c>
      <c r="AS18" s="157">
        <f>_xlfn.IFNA(IF($B18=$B$381,0,IF($B18=$B$382,0,_xlfn.IFNA(INDEX('I.Supplementary 2017-18'!H$8:H$35,MATCH($B18,'I.Supplementary 2017-18'!$B$8:$B$35,0)),INDEX('I.KI 2017-18'!H$9:H$393,MATCH($B18,'I.KI 2017-18'!$B$9:$B$393,0))))),"")</f>
        <v>78.259847554724715</v>
      </c>
      <c r="AT18" s="149"/>
      <c r="AU18" s="156">
        <f>_xlfn.IFNA(_xlfn.IFNA(INDEX('I.Supplementary 2018-19'!P$8:P$157,MATCH($B18,'I.Supplementary 2018-19'!$B$8:$B$157,0)),INDEX('I.KI 2018-19'!P$9:P$393,MATCH($B18,'I.KI 2018-19'!$B$9:$B$393,0))),"")</f>
        <v>14.743764502444163</v>
      </c>
      <c r="AV18" s="193">
        <f>_xlfn.IFNA(_xlfn.IFNA(INDEX('I.Supplementary 2018-19'!Q$8:Q$157,MATCH($B18,'I.Supplementary 2018-19'!$B$8:$B$157,0)),INDEX('I.KI 2018-19'!Q$9:Q$393,MATCH($B18,'I.KI 2018-19'!$B$9:$B$393,0))),"")</f>
        <v>0.12101424373771995</v>
      </c>
      <c r="AW18" s="193">
        <f>_xlfn.IFNA(_xlfn.IFNA(INDEX('I.Supplementary 2018-19'!R$8:R$157,MATCH($B18,'I.Supplementary 2018-19'!$B$8:$B$157,0)),INDEX('I.KI 2018-19'!R$9:R$393,MATCH($B18,'I.KI 2018-19'!$B$9:$B$393,0))),"")</f>
        <v>0</v>
      </c>
      <c r="AX18" s="193">
        <f>_xlfn.IFNA(_xlfn.IFNA(INDEX('I.Supplementary 2018-19'!S$8:S$157,MATCH($B18,'I.Supplementary 2018-19'!$B$8:$B$157,0)),INDEX('I.KI 2018-19'!S$9:S$393,MATCH($B18,'I.KI 2018-19'!$B$9:$B$393,0))),"")</f>
        <v>0</v>
      </c>
      <c r="AY18" s="157">
        <f>_xlfn.IFNA(_xlfn.IFNA(INDEX('I.Supplementary 2018-19'!T$8:T$157,MATCH($B18,'I.Supplementary 2018-19'!$B$8:$B$157,0)),INDEX('I.KI 2018-19'!T$9:T$393,MATCH($B18,'I.KI 2018-19'!$B$9:$B$393,0))),"")</f>
        <v>0</v>
      </c>
      <c r="AZ18" s="156">
        <f>_xlfn.IFNA(_xlfn.IFNA(INDEX('I.Supplementary 2018-19'!U$8:U$157,MATCH($B18,'I.Supplementary 2018-19'!$B$8:$B$157,0)),INDEX('I.KI 2018-19'!U$9:U$393,MATCH($B18,'I.KI 2018-19'!$B$9:$B$393,0))),"")</f>
        <v>43.22932521204153</v>
      </c>
      <c r="BA18" s="193">
        <f>_xlfn.IFNA(_xlfn.IFNA(INDEX('I.Supplementary 2018-19'!V$8:V$157,MATCH($B18,'I.Supplementary 2018-19'!$B$8:$B$157,0)),INDEX('I.KI 2018-19'!V$9:V$393,MATCH($B18,'I.KI 2018-19'!$B$9:$B$393,0))),"")</f>
        <v>13.265285482594793</v>
      </c>
      <c r="BB18" s="193">
        <f>_xlfn.IFNA(_xlfn.IFNA(INDEX('I.Supplementary 2018-19'!W$8:W$157,MATCH($B18,'I.Supplementary 2018-19'!$B$8:$B$157,0)),INDEX('I.KI 2018-19'!W$9:W$393,MATCH($B18,'I.KI 2018-19'!$B$9:$B$393,0))),"")</f>
        <v>0</v>
      </c>
      <c r="BC18" s="193">
        <f>_xlfn.IFNA(_xlfn.IFNA(INDEX('I.Supplementary 2018-19'!X$8:X$157,MATCH($B18,'I.Supplementary 2018-19'!$B$8:$B$157,0)),INDEX('I.KI 2018-19'!X$9:X$393,MATCH($B18,'I.KI 2018-19'!$B$9:$B$393,0))),"")</f>
        <v>0</v>
      </c>
      <c r="BD18" s="157">
        <f>_xlfn.IFNA(_xlfn.IFNA(INDEX('I.Supplementary 2018-19'!Y$8:Y$157,MATCH($B18,'I.Supplementary 2018-19'!$B$8:$B$157,0)),INDEX('I.KI 2018-19'!Y$9:Y$393,MATCH($B18,'I.KI 2018-19'!$B$9:$B$393,0))),"")</f>
        <v>0</v>
      </c>
      <c r="BE18" s="156">
        <f>_xlfn.IFNA(_xlfn.IFNA(INDEX('I.Supplementary 2018-19'!Z$8:Z$157,MATCH($B18,'I.Supplementary 2018-19'!$B$8:$B$157,0)),INDEX('I.KI 2018-19'!Z$9:Z$393,MATCH($B18,'I.KI 2018-19'!$B$9:$B$393,0))),"")</f>
        <v>57.973089714485695</v>
      </c>
      <c r="BF18" s="193">
        <f>_xlfn.IFNA(_xlfn.IFNA(INDEX('I.Supplementary 2018-19'!AA$8:AA$157,MATCH($B18,'I.Supplementary 2018-19'!$B$8:$B$157,0)),INDEX('I.KI 2018-19'!AA$9:AA$393,MATCH($B18,'I.KI 2018-19'!$B$9:$B$393,0))),"")</f>
        <v>13.386299726332513</v>
      </c>
      <c r="BG18" s="193">
        <f>_xlfn.IFNA(_xlfn.IFNA(INDEX('I.Supplementary 2018-19'!AB$8:AB$157,MATCH($B18,'I.Supplementary 2018-19'!$B$8:$B$157,0)),INDEX('I.KI 2018-19'!AB$9:AB$393,MATCH($B18,'I.KI 2018-19'!$B$9:$B$393,0))),"")</f>
        <v>0</v>
      </c>
      <c r="BH18" s="193">
        <f>_xlfn.IFNA(_xlfn.IFNA(INDEX('I.Supplementary 2018-19'!AC$8:AC$157,MATCH($B18,'I.Supplementary 2018-19'!$B$8:$B$157,0)),INDEX('I.KI 2018-19'!AC$9:AC$393,MATCH($B18,'I.KI 2018-19'!$B$9:$B$393,0))),"")</f>
        <v>0</v>
      </c>
      <c r="BI18" s="157">
        <f>_xlfn.IFNA(_xlfn.IFNA(INDEX('I.Supplementary 2018-19'!AD$8:AD$157,MATCH($B18,'I.Supplementary 2018-19'!$B$8:$B$157,0)),INDEX('I.KI 2018-19'!AD$9:AD$393,MATCH($B18,'I.KI 2018-19'!$B$9:$B$393,0))),"")</f>
        <v>0</v>
      </c>
      <c r="BJ18" s="149"/>
      <c r="BK18" s="156">
        <f>_xlfn.IFNA(IF($B18=$B$381,0,IF($B18=$B$382,0,_xlfn.IFNA(INDEX('I.Supplementary 2018-19'!I$8:I$157,MATCH($B18,'I.Supplementary 2018-19'!$B$8:$B$157,0)),INDEX('I.KI 2018-19'!I$9:I$393,MATCH($B18,'I.KI 2018-19'!$B$9:$B$393,0))))),"")</f>
        <v>14.864778746181884</v>
      </c>
      <c r="BL18" s="149">
        <f>_xlfn.IFNA(IF($B18=$B$381,0,IF($B18=$B$382,0,_xlfn.IFNA(INDEX('I.Supplementary 2018-19'!J$8:J$157,MATCH($B18,'I.Supplementary 2018-19'!$B$8:$B$157,0)),INDEX('I.KI 2018-19'!J$9:J$393,MATCH($B18,'I.KI 2018-19'!$B$9:$B$393,0))))),"")</f>
        <v>56.494610694636322</v>
      </c>
      <c r="BM18" s="157">
        <f>_xlfn.IFNA(IF($B18=$B$381,0,IF($B18=$B$382,0,_xlfn.IFNA(INDEX('I.Supplementary 2018-19'!H$8:H$157,MATCH($B18,'I.Supplementary 2018-19'!$B$8:$B$157,0)),INDEX('I.KI 2018-19'!H$9:H$393,MATCH($B18,'I.KI 2018-19'!$B$9:$B$393,0))))),"")</f>
        <v>71.359389440818205</v>
      </c>
    </row>
    <row r="19" spans="2:65">
      <c r="B19" s="121" t="str">
        <f>'Calculations for 2021-22'!B19</f>
        <v>E4401</v>
      </c>
      <c r="C19" s="160" t="str">
        <f>'Calculations for 2021-22'!D19</f>
        <v>E4401</v>
      </c>
      <c r="D19" t="str">
        <f>'Calculations for 2021-22'!E19</f>
        <v>MD</v>
      </c>
      <c r="E19">
        <f>'Calculations for 2021-22'!F19</f>
        <v>0</v>
      </c>
      <c r="F19" s="120" t="str">
        <f>'Calculations for 2021-22'!H19</f>
        <v>Barnsley</v>
      </c>
      <c r="G19" s="156">
        <f>_xlfn.IFNA(INDEX('I.KI 2016-17'!M$8:M$391,MATCH($B19,'I.KI 2016-17'!$B$8:$B$391,0)),"")</f>
        <v>31.248477442455002</v>
      </c>
      <c r="H19" s="149">
        <f>_xlfn.IFNA(INDEX('I.KI 2016-17'!N$8:N$391,MATCH($B19,'I.KI 2016-17'!$B$8:$B$391,0)),"")</f>
        <v>3.3113714616350003</v>
      </c>
      <c r="I19" s="149">
        <f>_xlfn.IFNA(INDEX('I.KI 2016-17'!O$8:O$391,MATCH($B19,'I.KI 2016-17'!$B$8:$B$391,0)),"")</f>
        <v>0</v>
      </c>
      <c r="J19" s="149">
        <f>_xlfn.IFNA(INDEX('I.KI 2016-17'!P$8:P$391,MATCH($B19,'I.KI 2016-17'!$B$8:$B$391,0)),"")</f>
        <v>0</v>
      </c>
      <c r="K19" s="157">
        <f>_xlfn.IFNA(INDEX('I.KI 2016-17'!Q$8:Q$391,MATCH($B19,'I.KI 2016-17'!$B$8:$B$391,0)),"")</f>
        <v>0</v>
      </c>
      <c r="L19" s="156">
        <f>_xlfn.IFNA(INDEX('I.KI 2016-17'!R$8:R$391,MATCH($B19,'I.KI 2016-17'!$B$8:$B$391,0)),"")</f>
        <v>45.556238815025999</v>
      </c>
      <c r="M19" s="193">
        <f>_xlfn.IFNA(INDEX('I.KI 2016-17'!S$8:S$391,MATCH($B19,'I.KI 2016-17'!$B$8:$B$391,0)),"")</f>
        <v>6.5493949214230005</v>
      </c>
      <c r="N19" s="193">
        <f>_xlfn.IFNA(INDEX('I.KI 2016-17'!T$8:T$391,MATCH($B19,'I.KI 2016-17'!$B$8:$B$391,0)),"")</f>
        <v>0</v>
      </c>
      <c r="O19" s="193">
        <f>_xlfn.IFNA(INDEX('I.KI 2016-17'!U$8:U$391,MATCH($B19,'I.KI 2016-17'!$B$8:$B$391,0)),"")</f>
        <v>0</v>
      </c>
      <c r="P19" s="157">
        <f>_xlfn.IFNA(INDEX('I.KI 2016-17'!V$8:V$391,MATCH($B19,'I.KI 2016-17'!$B$8:$B$391,0)),"")</f>
        <v>0</v>
      </c>
      <c r="Q19" s="156">
        <f>_xlfn.IFNA(INDEX('I.KI 2016-17'!W$8:W$391,MATCH($B19,'I.KI 2016-17'!$B$8:$B$391,0)),"")</f>
        <v>76.804716257481005</v>
      </c>
      <c r="R19" s="193">
        <f>_xlfn.IFNA(INDEX('I.KI 2016-17'!X$8:X$391,MATCH($B19,'I.KI 2016-17'!$B$8:$B$391,0)),"")</f>
        <v>9.8607663830580012</v>
      </c>
      <c r="S19" s="193">
        <f>_xlfn.IFNA(INDEX('I.KI 2016-17'!Y$8:Y$391,MATCH($B19,'I.KI 2016-17'!$B$8:$B$391,0)),"")</f>
        <v>0</v>
      </c>
      <c r="T19" s="193">
        <f>_xlfn.IFNA(INDEX('I.KI 2016-17'!Z$8:Z$391,MATCH($B19,'I.KI 2016-17'!$B$8:$B$391,0)),"")</f>
        <v>0</v>
      </c>
      <c r="U19" s="157">
        <f>_xlfn.IFNA(INDEX('I.KI 2016-17'!AA$8:AA$391,MATCH($B19,'I.KI 2016-17'!$B$8:$B$391,0)),"")</f>
        <v>0</v>
      </c>
      <c r="V19" s="149"/>
      <c r="W19" s="154">
        <f>_xlfn.IFNA(INDEX('I.KI 2016-17'!$H$8:$H$391,MATCH(B19,'I.KI 2016-17'!$B$8:$B$391,0)),"")</f>
        <v>34.559848904090003</v>
      </c>
      <c r="X19" s="153">
        <f>_xlfn.IFNA(INDEX('I.KI 2016-17'!$I$8:$I$391,MATCH(B19,'I.KI 2016-17'!$B$8:$B$391,0)),"")</f>
        <v>52.105633736449001</v>
      </c>
      <c r="Y19" s="155">
        <f>_xlfn.IFNA(INDEX('I.KI 2016-17'!$G$8:$G$391,MATCH(B19,'I.KI 2016-17'!$B$8:$B$391,0)),"")</f>
        <v>86.665482640539011</v>
      </c>
      <c r="Z19" s="149"/>
      <c r="AA19" s="156">
        <f>_xlfn.IFNA(IF($B19=$B$382,0,_xlfn.IFNA(INDEX('I.Supplementary 2017-18'!N$8:N$35,MATCH($B19,'I.Supplementary 2017-18'!$B$8:$B$35,0)),INDEX('I.KI 2017-18'!N$9:N$393,MATCH($B19,'I.KI 2017-18'!$B$9:$B$393,0)))),"")</f>
        <v>23.255418020255238</v>
      </c>
      <c r="AB19" s="193">
        <f>_xlfn.IFNA(IF($B19=$B$382,0,_xlfn.IFNA(INDEX('I.Supplementary 2017-18'!O$8:O$35,MATCH($B19,'I.Supplementary 2017-18'!$B$8:$B$35,0)),INDEX('I.KI 2017-18'!O$9:O$393,MATCH($B19,'I.KI 2017-18'!$B$9:$B$393,0)))),"")</f>
        <v>2.0053555144876651</v>
      </c>
      <c r="AC19" s="193">
        <f>_xlfn.IFNA(IF($B19=$B$382,0,_xlfn.IFNA(INDEX('I.Supplementary 2017-18'!P$8:P$35,MATCH($B19,'I.Supplementary 2017-18'!$B$8:$B$35,0)),INDEX('I.KI 2017-18'!P$9:P$393,MATCH($B19,'I.KI 2017-18'!$B$9:$B$393,0)))),"")</f>
        <v>0</v>
      </c>
      <c r="AD19" s="193">
        <f>_xlfn.IFNA(IF($B19=$B$382,0,_xlfn.IFNA(INDEX('I.Supplementary 2017-18'!Q$8:Q$35,MATCH($B19,'I.Supplementary 2017-18'!$B$8:$B$35,0)),INDEX('I.KI 2017-18'!Q$9:Q$393,MATCH($B19,'I.KI 2017-18'!$B$9:$B$393,0)))),"")</f>
        <v>0</v>
      </c>
      <c r="AE19" s="157">
        <f>_xlfn.IFNA(IF($B19=$B$382,0,_xlfn.IFNA(INDEX('I.Supplementary 2017-18'!R$8:R$35,MATCH($B19,'I.Supplementary 2017-18'!$B$8:$B$35,0)),INDEX('I.KI 2017-18'!R$9:R$393,MATCH($B19,'I.KI 2017-18'!$B$9:$B$393,0)))),"")</f>
        <v>0</v>
      </c>
      <c r="AF19" s="156">
        <f>_xlfn.IFNA(IF($B19=$B$382,0,_xlfn.IFNA(INDEX('I.Supplementary 2017-18'!S$8:S$35,MATCH($B19,'I.Supplementary 2017-18'!$B$8:$B$35,0)),INDEX('I.KI 2017-18'!S$9:S$393,MATCH($B19,'I.KI 2017-18'!$B$9:$B$393,0)))),"")</f>
        <v>46.486316109785776</v>
      </c>
      <c r="AG19" s="193">
        <f>_xlfn.IFNA(IF($B19=$B$382,0,_xlfn.IFNA(INDEX('I.Supplementary 2017-18'!T$8:T$35,MATCH($B19,'I.Supplementary 2017-18'!$B$8:$B$35,0)),INDEX('I.KI 2017-18'!T$9:T$393,MATCH($B19,'I.KI 2017-18'!$B$9:$B$393,0)))),"")</f>
        <v>6.6831075296030527</v>
      </c>
      <c r="AH19" s="193">
        <f>_xlfn.IFNA(IF($B19=$B$382,0,_xlfn.IFNA(INDEX('I.Supplementary 2017-18'!U$8:U$35,MATCH($B19,'I.Supplementary 2017-18'!$B$8:$B$35,0)),INDEX('I.KI 2017-18'!U$9:U$393,MATCH($B19,'I.KI 2017-18'!$B$9:$B$393,0)))),"")</f>
        <v>0</v>
      </c>
      <c r="AI19" s="193">
        <f>_xlfn.IFNA(IF($B19=$B$382,0,_xlfn.IFNA(INDEX('I.Supplementary 2017-18'!V$8:V$35,MATCH($B19,'I.Supplementary 2017-18'!$B$8:$B$35,0)),INDEX('I.KI 2017-18'!V$9:V$393,MATCH($B19,'I.KI 2017-18'!$B$9:$B$393,0)))),"")</f>
        <v>0</v>
      </c>
      <c r="AJ19" s="157">
        <f>_xlfn.IFNA(IF($B19=$B$382,0,_xlfn.IFNA(INDEX('I.Supplementary 2017-18'!W$8:W$35,MATCH($B19,'I.Supplementary 2017-18'!$B$8:$B$35,0)),INDEX('I.KI 2017-18'!W$9:W$393,MATCH($B19,'I.KI 2017-18'!$B$9:$B$393,0)))),"")</f>
        <v>0</v>
      </c>
      <c r="AK19" s="156">
        <f>_xlfn.IFNA(IF($B19=$B$382,0,_xlfn.IFNA(INDEX('I.Supplementary 2017-18'!X$8:X$35,MATCH($B19,'I.Supplementary 2017-18'!$B$8:$B$35,0)),INDEX('I.KI 2017-18'!X$9:X$393,MATCH($B19,'I.KI 2017-18'!$B$9:$B$393,0)))),"")</f>
        <v>69.74173413004101</v>
      </c>
      <c r="AL19" s="193">
        <f>_xlfn.IFNA(IF($B19=$B$382,0,_xlfn.IFNA(INDEX('I.Supplementary 2017-18'!Y$8:Y$35,MATCH($B19,'I.Supplementary 2017-18'!$B$8:$B$35,0)),INDEX('I.KI 2017-18'!Y$9:Y$393,MATCH($B19,'I.KI 2017-18'!$B$9:$B$393,0)))),"")</f>
        <v>8.6884630440907173</v>
      </c>
      <c r="AM19" s="193">
        <f>_xlfn.IFNA(IF($B19=$B$382,0,_xlfn.IFNA(INDEX('I.Supplementary 2017-18'!Z$8:Z$35,MATCH($B19,'I.Supplementary 2017-18'!$B$8:$B$35,0)),INDEX('I.KI 2017-18'!Z$9:Z$393,MATCH($B19,'I.KI 2017-18'!$B$9:$B$393,0)))),"")</f>
        <v>0</v>
      </c>
      <c r="AN19" s="193">
        <f>_xlfn.IFNA(IF($B19=$B$382,0,_xlfn.IFNA(INDEX('I.Supplementary 2017-18'!AA$8:AA$35,MATCH($B19,'I.Supplementary 2017-18'!$B$8:$B$35,0)),INDEX('I.KI 2017-18'!AA$9:AA$393,MATCH($B19,'I.KI 2017-18'!$B$9:$B$393,0)))),"")</f>
        <v>0</v>
      </c>
      <c r="AO19" s="157">
        <f>_xlfn.IFNA(IF($B19=$B$382,0,_xlfn.IFNA(INDEX('I.Supplementary 2017-18'!AB$8:AB$35,MATCH($B19,'I.Supplementary 2017-18'!$B$8:$B$35,0)),INDEX('I.KI 2017-18'!AB$9:AB$393,MATCH($B19,'I.KI 2017-18'!$B$9:$B$393,0)))),"")</f>
        <v>0</v>
      </c>
      <c r="AP19" s="149"/>
      <c r="AQ19" s="156">
        <f>_xlfn.IFNA(IF($B19=$B$381,0,IF($B19=$B$382,0,_xlfn.IFNA(INDEX('I.Supplementary 2017-18'!I$8:I$35,MATCH($B19,'I.Supplementary 2017-18'!$B$8:$B$35,0)),INDEX('I.KI 2017-18'!I$9:I$393,MATCH($B19,'I.KI 2017-18'!$B$9:$B$393,0))))),"")</f>
        <v>25.260773534742903</v>
      </c>
      <c r="AR19" s="149">
        <f>_xlfn.IFNA(IF($B19=$B$381,0,IF($B19=$B$382,0,_xlfn.IFNA(INDEX('I.Supplementary 2017-18'!J$8:J$35,MATCH($B19,'I.Supplementary 2017-18'!$B$8:$B$35,0)),INDEX('I.KI 2017-18'!J$9:J$393,MATCH($B19,'I.KI 2017-18'!$B$9:$B$393,0))))),"")</f>
        <v>53.169423639388832</v>
      </c>
      <c r="AS19" s="157">
        <f>_xlfn.IFNA(IF($B19=$B$381,0,IF($B19=$B$382,0,_xlfn.IFNA(INDEX('I.Supplementary 2017-18'!H$8:H$35,MATCH($B19,'I.Supplementary 2017-18'!$B$8:$B$35,0)),INDEX('I.KI 2017-18'!H$9:H$393,MATCH($B19,'I.KI 2017-18'!$B$9:$B$393,0))))),"")</f>
        <v>78.430197174131735</v>
      </c>
      <c r="AT19" s="149"/>
      <c r="AU19" s="156">
        <f>_xlfn.IFNA(_xlfn.IFNA(INDEX('I.Supplementary 2018-19'!P$8:P$157,MATCH($B19,'I.Supplementary 2018-19'!$B$8:$B$157,0)),INDEX('I.KI 2018-19'!P$9:P$393,MATCH($B19,'I.KI 2018-19'!$B$9:$B$393,0))),"")</f>
        <v>17.844847479426132</v>
      </c>
      <c r="AV19" s="193">
        <f>_xlfn.IFNA(_xlfn.IFNA(INDEX('I.Supplementary 2018-19'!Q$8:Q$157,MATCH($B19,'I.Supplementary 2018-19'!$B$8:$B$157,0)),INDEX('I.KI 2018-19'!Q$9:Q$393,MATCH($B19,'I.KI 2018-19'!$B$9:$B$393,0))),"")</f>
        <v>1.176999888669815</v>
      </c>
      <c r="AW19" s="193">
        <f>_xlfn.IFNA(_xlfn.IFNA(INDEX('I.Supplementary 2018-19'!R$8:R$157,MATCH($B19,'I.Supplementary 2018-19'!$B$8:$B$157,0)),INDEX('I.KI 2018-19'!R$9:R$393,MATCH($B19,'I.KI 2018-19'!$B$9:$B$393,0))),"")</f>
        <v>0</v>
      </c>
      <c r="AX19" s="193">
        <f>_xlfn.IFNA(_xlfn.IFNA(INDEX('I.Supplementary 2018-19'!S$8:S$157,MATCH($B19,'I.Supplementary 2018-19'!$B$8:$B$157,0)),INDEX('I.KI 2018-19'!S$9:S$393,MATCH($B19,'I.KI 2018-19'!$B$9:$B$393,0))),"")</f>
        <v>0</v>
      </c>
      <c r="AY19" s="157">
        <f>_xlfn.IFNA(_xlfn.IFNA(INDEX('I.Supplementary 2018-19'!T$8:T$157,MATCH($B19,'I.Supplementary 2018-19'!$B$8:$B$157,0)),INDEX('I.KI 2018-19'!T$9:T$393,MATCH($B19,'I.KI 2018-19'!$B$9:$B$393,0))),"")</f>
        <v>0</v>
      </c>
      <c r="AZ19" s="156">
        <f>_xlfn.IFNA(_xlfn.IFNA(INDEX('I.Supplementary 2018-19'!U$8:U$157,MATCH($B19,'I.Supplementary 2018-19'!$B$8:$B$157,0)),INDEX('I.KI 2018-19'!U$9:U$393,MATCH($B19,'I.KI 2018-19'!$B$9:$B$393,0))),"")</f>
        <v>47.882900713942426</v>
      </c>
      <c r="BA19" s="193">
        <f>_xlfn.IFNA(_xlfn.IFNA(INDEX('I.Supplementary 2018-19'!V$8:V$157,MATCH($B19,'I.Supplementary 2018-19'!$B$8:$B$157,0)),INDEX('I.KI 2018-19'!V$9:V$393,MATCH($B19,'I.KI 2018-19'!$B$9:$B$393,0))),"")</f>
        <v>6.8838875841404832</v>
      </c>
      <c r="BB19" s="193">
        <f>_xlfn.IFNA(_xlfn.IFNA(INDEX('I.Supplementary 2018-19'!W$8:W$157,MATCH($B19,'I.Supplementary 2018-19'!$B$8:$B$157,0)),INDEX('I.KI 2018-19'!W$9:W$393,MATCH($B19,'I.KI 2018-19'!$B$9:$B$393,0))),"")</f>
        <v>0</v>
      </c>
      <c r="BC19" s="193">
        <f>_xlfn.IFNA(_xlfn.IFNA(INDEX('I.Supplementary 2018-19'!X$8:X$157,MATCH($B19,'I.Supplementary 2018-19'!$B$8:$B$157,0)),INDEX('I.KI 2018-19'!X$9:X$393,MATCH($B19,'I.KI 2018-19'!$B$9:$B$393,0))),"")</f>
        <v>0</v>
      </c>
      <c r="BD19" s="157">
        <f>_xlfn.IFNA(_xlfn.IFNA(INDEX('I.Supplementary 2018-19'!Y$8:Y$157,MATCH($B19,'I.Supplementary 2018-19'!$B$8:$B$157,0)),INDEX('I.KI 2018-19'!Y$9:Y$393,MATCH($B19,'I.KI 2018-19'!$B$9:$B$393,0))),"")</f>
        <v>0</v>
      </c>
      <c r="BE19" s="156">
        <f>_xlfn.IFNA(_xlfn.IFNA(INDEX('I.Supplementary 2018-19'!Z$8:Z$157,MATCH($B19,'I.Supplementary 2018-19'!$B$8:$B$157,0)),INDEX('I.KI 2018-19'!Z$9:Z$393,MATCH($B19,'I.KI 2018-19'!$B$9:$B$393,0))),"")</f>
        <v>65.727748193368555</v>
      </c>
      <c r="BF19" s="193">
        <f>_xlfn.IFNA(_xlfn.IFNA(INDEX('I.Supplementary 2018-19'!AA$8:AA$157,MATCH($B19,'I.Supplementary 2018-19'!$B$8:$B$157,0)),INDEX('I.KI 2018-19'!AA$9:AA$393,MATCH($B19,'I.KI 2018-19'!$B$9:$B$393,0))),"")</f>
        <v>8.0608874728102986</v>
      </c>
      <c r="BG19" s="193">
        <f>_xlfn.IFNA(_xlfn.IFNA(INDEX('I.Supplementary 2018-19'!AB$8:AB$157,MATCH($B19,'I.Supplementary 2018-19'!$B$8:$B$157,0)),INDEX('I.KI 2018-19'!AB$9:AB$393,MATCH($B19,'I.KI 2018-19'!$B$9:$B$393,0))),"")</f>
        <v>0</v>
      </c>
      <c r="BH19" s="193">
        <f>_xlfn.IFNA(_xlfn.IFNA(INDEX('I.Supplementary 2018-19'!AC$8:AC$157,MATCH($B19,'I.Supplementary 2018-19'!$B$8:$B$157,0)),INDEX('I.KI 2018-19'!AC$9:AC$393,MATCH($B19,'I.KI 2018-19'!$B$9:$B$393,0))),"")</f>
        <v>0</v>
      </c>
      <c r="BI19" s="157">
        <f>_xlfn.IFNA(_xlfn.IFNA(INDEX('I.Supplementary 2018-19'!AD$8:AD$157,MATCH($B19,'I.Supplementary 2018-19'!$B$8:$B$157,0)),INDEX('I.KI 2018-19'!AD$9:AD$393,MATCH($B19,'I.KI 2018-19'!$B$9:$B$393,0))),"")</f>
        <v>0</v>
      </c>
      <c r="BJ19" s="149"/>
      <c r="BK19" s="156">
        <f>_xlfn.IFNA(IF($B19=$B$381,0,IF($B19=$B$382,0,_xlfn.IFNA(INDEX('I.Supplementary 2018-19'!I$8:I$157,MATCH($B19,'I.Supplementary 2018-19'!$B$8:$B$157,0)),INDEX('I.KI 2018-19'!I$9:I$393,MATCH($B19,'I.KI 2018-19'!$B$9:$B$393,0))))),"")</f>
        <v>19.021847368095944</v>
      </c>
      <c r="BL19" s="149">
        <f>_xlfn.IFNA(IF($B19=$B$381,0,IF($B19=$B$382,0,_xlfn.IFNA(INDEX('I.Supplementary 2018-19'!J$8:J$157,MATCH($B19,'I.Supplementary 2018-19'!$B$8:$B$157,0)),INDEX('I.KI 2018-19'!J$9:J$393,MATCH($B19,'I.KI 2018-19'!$B$9:$B$393,0))))),"")</f>
        <v>54.766788298082901</v>
      </c>
      <c r="BM19" s="157">
        <f>_xlfn.IFNA(IF($B19=$B$381,0,IF($B19=$B$382,0,_xlfn.IFNA(INDEX('I.Supplementary 2018-19'!H$8:H$157,MATCH($B19,'I.Supplementary 2018-19'!$B$8:$B$157,0)),INDEX('I.KI 2018-19'!H$9:H$393,MATCH($B19,'I.KI 2018-19'!$B$9:$B$393,0))))),"")</f>
        <v>73.788635666178848</v>
      </c>
    </row>
    <row r="20" spans="2:65">
      <c r="B20" s="121" t="str">
        <f>'Calculations for 2021-22'!B20</f>
        <v>E0932</v>
      </c>
      <c r="C20" s="160" t="str">
        <f>'Calculations for 2021-22'!D20</f>
        <v>E0932</v>
      </c>
      <c r="D20" t="str">
        <f>'Calculations for 2021-22'!E20</f>
        <v>SD</v>
      </c>
      <c r="E20">
        <f>'Calculations for 2021-22'!F20</f>
        <v>0</v>
      </c>
      <c r="F20" s="120" t="str">
        <f>'Calculations for 2021-22'!H20</f>
        <v>Barrow-in-Furness</v>
      </c>
      <c r="G20" s="156">
        <f>_xlfn.IFNA(INDEX('I.KI 2016-17'!M$8:M$391,MATCH($B20,'I.KI 2016-17'!$B$8:$B$391,0)),"")</f>
        <v>0</v>
      </c>
      <c r="H20" s="149">
        <f>_xlfn.IFNA(INDEX('I.KI 2016-17'!N$8:N$391,MATCH($B20,'I.KI 2016-17'!$B$8:$B$391,0)),"")</f>
        <v>2.7035841103339999</v>
      </c>
      <c r="I20" s="149">
        <f>_xlfn.IFNA(INDEX('I.KI 2016-17'!O$8:O$391,MATCH($B20,'I.KI 2016-17'!$B$8:$B$391,0)),"")</f>
        <v>0</v>
      </c>
      <c r="J20" s="149">
        <f>_xlfn.IFNA(INDEX('I.KI 2016-17'!P$8:P$391,MATCH($B20,'I.KI 2016-17'!$B$8:$B$391,0)),"")</f>
        <v>0</v>
      </c>
      <c r="K20" s="157">
        <f>_xlfn.IFNA(INDEX('I.KI 2016-17'!Q$8:Q$391,MATCH($B20,'I.KI 2016-17'!$B$8:$B$391,0)),"")</f>
        <v>0</v>
      </c>
      <c r="L20" s="156">
        <f>_xlfn.IFNA(INDEX('I.KI 2016-17'!R$8:R$391,MATCH($B20,'I.KI 2016-17'!$B$8:$B$391,0)),"")</f>
        <v>0</v>
      </c>
      <c r="M20" s="193">
        <f>_xlfn.IFNA(INDEX('I.KI 2016-17'!S$8:S$391,MATCH($B20,'I.KI 2016-17'!$B$8:$B$391,0)),"")</f>
        <v>2.8640430464220001</v>
      </c>
      <c r="N20" s="193">
        <f>_xlfn.IFNA(INDEX('I.KI 2016-17'!T$8:T$391,MATCH($B20,'I.KI 2016-17'!$B$8:$B$391,0)),"")</f>
        <v>0</v>
      </c>
      <c r="O20" s="193">
        <f>_xlfn.IFNA(INDEX('I.KI 2016-17'!U$8:U$391,MATCH($B20,'I.KI 2016-17'!$B$8:$B$391,0)),"")</f>
        <v>0</v>
      </c>
      <c r="P20" s="157">
        <f>_xlfn.IFNA(INDEX('I.KI 2016-17'!V$8:V$391,MATCH($B20,'I.KI 2016-17'!$B$8:$B$391,0)),"")</f>
        <v>0</v>
      </c>
      <c r="Q20" s="156">
        <f>_xlfn.IFNA(INDEX('I.KI 2016-17'!W$8:W$391,MATCH($B20,'I.KI 2016-17'!$B$8:$B$391,0)),"")</f>
        <v>0</v>
      </c>
      <c r="R20" s="193">
        <f>_xlfn.IFNA(INDEX('I.KI 2016-17'!X$8:X$391,MATCH($B20,'I.KI 2016-17'!$B$8:$B$391,0)),"")</f>
        <v>5.5676271567560001</v>
      </c>
      <c r="S20" s="193">
        <f>_xlfn.IFNA(INDEX('I.KI 2016-17'!Y$8:Y$391,MATCH($B20,'I.KI 2016-17'!$B$8:$B$391,0)),"")</f>
        <v>0</v>
      </c>
      <c r="T20" s="193">
        <f>_xlfn.IFNA(INDEX('I.KI 2016-17'!Z$8:Z$391,MATCH($B20,'I.KI 2016-17'!$B$8:$B$391,0)),"")</f>
        <v>0</v>
      </c>
      <c r="U20" s="157">
        <f>_xlfn.IFNA(INDEX('I.KI 2016-17'!AA$8:AA$391,MATCH($B20,'I.KI 2016-17'!$B$8:$B$391,0)),"")</f>
        <v>0</v>
      </c>
      <c r="V20" s="149"/>
      <c r="W20" s="154">
        <f>_xlfn.IFNA(INDEX('I.KI 2016-17'!$H$8:$H$391,MATCH(B20,'I.KI 2016-17'!$B$8:$B$391,0)),"")</f>
        <v>2.7035841103339999</v>
      </c>
      <c r="X20" s="153">
        <f>_xlfn.IFNA(INDEX('I.KI 2016-17'!$I$8:$I$391,MATCH(B20,'I.KI 2016-17'!$B$8:$B$391,0)),"")</f>
        <v>2.8640430464220001</v>
      </c>
      <c r="Y20" s="155">
        <f>_xlfn.IFNA(INDEX('I.KI 2016-17'!$G$8:$G$391,MATCH(B20,'I.KI 2016-17'!$B$8:$B$391,0)),"")</f>
        <v>5.5676271567560001</v>
      </c>
      <c r="Z20" s="149"/>
      <c r="AA20" s="156">
        <f>_xlfn.IFNA(IF($B20=$B$382,0,_xlfn.IFNA(INDEX('I.Supplementary 2017-18'!N$8:N$35,MATCH($B20,'I.Supplementary 2017-18'!$B$8:$B$35,0)),INDEX('I.KI 2017-18'!N$9:N$393,MATCH($B20,'I.KI 2017-18'!$B$9:$B$393,0)))),"")</f>
        <v>0</v>
      </c>
      <c r="AB20" s="193">
        <f>_xlfn.IFNA(IF($B20=$B$382,0,_xlfn.IFNA(INDEX('I.Supplementary 2017-18'!O$8:O$35,MATCH($B20,'I.Supplementary 2017-18'!$B$8:$B$35,0)),INDEX('I.KI 2017-18'!O$9:O$393,MATCH($B20,'I.KI 2017-18'!$B$9:$B$393,0)))),"")</f>
        <v>2.0792010155180058</v>
      </c>
      <c r="AC20" s="193">
        <f>_xlfn.IFNA(IF($B20=$B$382,0,_xlfn.IFNA(INDEX('I.Supplementary 2017-18'!P$8:P$35,MATCH($B20,'I.Supplementary 2017-18'!$B$8:$B$35,0)),INDEX('I.KI 2017-18'!P$9:P$393,MATCH($B20,'I.KI 2017-18'!$B$9:$B$393,0)))),"")</f>
        <v>0</v>
      </c>
      <c r="AD20" s="193">
        <f>_xlfn.IFNA(IF($B20=$B$382,0,_xlfn.IFNA(INDEX('I.Supplementary 2017-18'!Q$8:Q$35,MATCH($B20,'I.Supplementary 2017-18'!$B$8:$B$35,0)),INDEX('I.KI 2017-18'!Q$9:Q$393,MATCH($B20,'I.KI 2017-18'!$B$9:$B$393,0)))),"")</f>
        <v>0</v>
      </c>
      <c r="AE20" s="157">
        <f>_xlfn.IFNA(IF($B20=$B$382,0,_xlfn.IFNA(INDEX('I.Supplementary 2017-18'!R$8:R$35,MATCH($B20,'I.Supplementary 2017-18'!$B$8:$B$35,0)),INDEX('I.KI 2017-18'!R$9:R$393,MATCH($B20,'I.KI 2017-18'!$B$9:$B$393,0)))),"")</f>
        <v>0</v>
      </c>
      <c r="AF20" s="156">
        <f>_xlfn.IFNA(IF($B20=$B$382,0,_xlfn.IFNA(INDEX('I.Supplementary 2017-18'!S$8:S$35,MATCH($B20,'I.Supplementary 2017-18'!$B$8:$B$35,0)),INDEX('I.KI 2017-18'!S$9:S$393,MATCH($B20,'I.KI 2017-18'!$B$9:$B$393,0)))),"")</f>
        <v>0</v>
      </c>
      <c r="AG20" s="193">
        <f>_xlfn.IFNA(IF($B20=$B$382,0,_xlfn.IFNA(INDEX('I.Supplementary 2017-18'!T$8:T$35,MATCH($B20,'I.Supplementary 2017-18'!$B$8:$B$35,0)),INDEX('I.KI 2017-18'!T$9:T$393,MATCH($B20,'I.KI 2017-18'!$B$9:$B$393,0)))),"")</f>
        <v>2.9225154198659005</v>
      </c>
      <c r="AH20" s="193">
        <f>_xlfn.IFNA(IF($B20=$B$382,0,_xlfn.IFNA(INDEX('I.Supplementary 2017-18'!U$8:U$35,MATCH($B20,'I.Supplementary 2017-18'!$B$8:$B$35,0)),INDEX('I.KI 2017-18'!U$9:U$393,MATCH($B20,'I.KI 2017-18'!$B$9:$B$393,0)))),"")</f>
        <v>0</v>
      </c>
      <c r="AI20" s="193">
        <f>_xlfn.IFNA(IF($B20=$B$382,0,_xlfn.IFNA(INDEX('I.Supplementary 2017-18'!V$8:V$35,MATCH($B20,'I.Supplementary 2017-18'!$B$8:$B$35,0)),INDEX('I.KI 2017-18'!V$9:V$393,MATCH($B20,'I.KI 2017-18'!$B$9:$B$393,0)))),"")</f>
        <v>0</v>
      </c>
      <c r="AJ20" s="157">
        <f>_xlfn.IFNA(IF($B20=$B$382,0,_xlfn.IFNA(INDEX('I.Supplementary 2017-18'!W$8:W$35,MATCH($B20,'I.Supplementary 2017-18'!$B$8:$B$35,0)),INDEX('I.KI 2017-18'!W$9:W$393,MATCH($B20,'I.KI 2017-18'!$B$9:$B$393,0)))),"")</f>
        <v>0</v>
      </c>
      <c r="AK20" s="156">
        <f>_xlfn.IFNA(IF($B20=$B$382,0,_xlfn.IFNA(INDEX('I.Supplementary 2017-18'!X$8:X$35,MATCH($B20,'I.Supplementary 2017-18'!$B$8:$B$35,0)),INDEX('I.KI 2017-18'!X$9:X$393,MATCH($B20,'I.KI 2017-18'!$B$9:$B$393,0)))),"")</f>
        <v>0</v>
      </c>
      <c r="AL20" s="193">
        <f>_xlfn.IFNA(IF($B20=$B$382,0,_xlfn.IFNA(INDEX('I.Supplementary 2017-18'!Y$8:Y$35,MATCH($B20,'I.Supplementary 2017-18'!$B$8:$B$35,0)),INDEX('I.KI 2017-18'!Y$9:Y$393,MATCH($B20,'I.KI 2017-18'!$B$9:$B$393,0)))),"")</f>
        <v>5.0017164353839068</v>
      </c>
      <c r="AM20" s="193">
        <f>_xlfn.IFNA(IF($B20=$B$382,0,_xlfn.IFNA(INDEX('I.Supplementary 2017-18'!Z$8:Z$35,MATCH($B20,'I.Supplementary 2017-18'!$B$8:$B$35,0)),INDEX('I.KI 2017-18'!Z$9:Z$393,MATCH($B20,'I.KI 2017-18'!$B$9:$B$393,0)))),"")</f>
        <v>0</v>
      </c>
      <c r="AN20" s="193">
        <f>_xlfn.IFNA(IF($B20=$B$382,0,_xlfn.IFNA(INDEX('I.Supplementary 2017-18'!AA$8:AA$35,MATCH($B20,'I.Supplementary 2017-18'!$B$8:$B$35,0)),INDEX('I.KI 2017-18'!AA$9:AA$393,MATCH($B20,'I.KI 2017-18'!$B$9:$B$393,0)))),"")</f>
        <v>0</v>
      </c>
      <c r="AO20" s="157">
        <f>_xlfn.IFNA(IF($B20=$B$382,0,_xlfn.IFNA(INDEX('I.Supplementary 2017-18'!AB$8:AB$35,MATCH($B20,'I.Supplementary 2017-18'!$B$8:$B$35,0)),INDEX('I.KI 2017-18'!AB$9:AB$393,MATCH($B20,'I.KI 2017-18'!$B$9:$B$393,0)))),"")</f>
        <v>0</v>
      </c>
      <c r="AP20" s="149"/>
      <c r="AQ20" s="156">
        <f>_xlfn.IFNA(IF($B20=$B$381,0,IF($B20=$B$382,0,_xlfn.IFNA(INDEX('I.Supplementary 2017-18'!I$8:I$35,MATCH($B20,'I.Supplementary 2017-18'!$B$8:$B$35,0)),INDEX('I.KI 2017-18'!I$9:I$393,MATCH($B20,'I.KI 2017-18'!$B$9:$B$393,0))))),"")</f>
        <v>2.0792010155180058</v>
      </c>
      <c r="AR20" s="149">
        <f>_xlfn.IFNA(IF($B20=$B$381,0,IF($B20=$B$382,0,_xlfn.IFNA(INDEX('I.Supplementary 2017-18'!J$8:J$35,MATCH($B20,'I.Supplementary 2017-18'!$B$8:$B$35,0)),INDEX('I.KI 2017-18'!J$9:J$393,MATCH($B20,'I.KI 2017-18'!$B$9:$B$393,0))))),"")</f>
        <v>2.9225154198659005</v>
      </c>
      <c r="AS20" s="157">
        <f>_xlfn.IFNA(IF($B20=$B$381,0,IF($B20=$B$382,0,_xlfn.IFNA(INDEX('I.Supplementary 2017-18'!H$8:H$35,MATCH($B20,'I.Supplementary 2017-18'!$B$8:$B$35,0)),INDEX('I.KI 2017-18'!H$9:H$393,MATCH($B20,'I.KI 2017-18'!$B$9:$B$393,0))))),"")</f>
        <v>5.0017164353839068</v>
      </c>
      <c r="AT20" s="149"/>
      <c r="AU20" s="156">
        <f>_xlfn.IFNA(_xlfn.IFNA(INDEX('I.Supplementary 2018-19'!P$8:P$157,MATCH($B20,'I.Supplementary 2018-19'!$B$8:$B$157,0)),INDEX('I.KI 2018-19'!P$9:P$393,MATCH($B20,'I.KI 2018-19'!$B$9:$B$393,0))),"")</f>
        <v>0</v>
      </c>
      <c r="AV20" s="193">
        <f>_xlfn.IFNA(_xlfn.IFNA(INDEX('I.Supplementary 2018-19'!Q$8:Q$157,MATCH($B20,'I.Supplementary 2018-19'!$B$8:$B$157,0)),INDEX('I.KI 2018-19'!Q$9:Q$393,MATCH($B20,'I.KI 2018-19'!$B$9:$B$393,0))),"")</f>
        <v>1.6883961691344249</v>
      </c>
      <c r="AW20" s="193">
        <f>_xlfn.IFNA(_xlfn.IFNA(INDEX('I.Supplementary 2018-19'!R$8:R$157,MATCH($B20,'I.Supplementary 2018-19'!$B$8:$B$157,0)),INDEX('I.KI 2018-19'!R$9:R$393,MATCH($B20,'I.KI 2018-19'!$B$9:$B$393,0))),"")</f>
        <v>0</v>
      </c>
      <c r="AX20" s="193">
        <f>_xlfn.IFNA(_xlfn.IFNA(INDEX('I.Supplementary 2018-19'!S$8:S$157,MATCH($B20,'I.Supplementary 2018-19'!$B$8:$B$157,0)),INDEX('I.KI 2018-19'!S$9:S$393,MATCH($B20,'I.KI 2018-19'!$B$9:$B$393,0))),"")</f>
        <v>0</v>
      </c>
      <c r="AY20" s="157">
        <f>_xlfn.IFNA(_xlfn.IFNA(INDEX('I.Supplementary 2018-19'!T$8:T$157,MATCH($B20,'I.Supplementary 2018-19'!$B$8:$B$157,0)),INDEX('I.KI 2018-19'!T$9:T$393,MATCH($B20,'I.KI 2018-19'!$B$9:$B$393,0))),"")</f>
        <v>0</v>
      </c>
      <c r="AZ20" s="156">
        <f>_xlfn.IFNA(_xlfn.IFNA(INDEX('I.Supplementary 2018-19'!U$8:U$157,MATCH($B20,'I.Supplementary 2018-19'!$B$8:$B$157,0)),INDEX('I.KI 2018-19'!U$9:U$393,MATCH($B20,'I.KI 2018-19'!$B$9:$B$393,0))),"")</f>
        <v>0</v>
      </c>
      <c r="BA20" s="193">
        <f>_xlfn.IFNA(_xlfn.IFNA(INDEX('I.Supplementary 2018-19'!V$8:V$157,MATCH($B20,'I.Supplementary 2018-19'!$B$8:$B$157,0)),INDEX('I.KI 2018-19'!V$9:V$393,MATCH($B20,'I.KI 2018-19'!$B$9:$B$393,0))),"")</f>
        <v>3.0103163123082233</v>
      </c>
      <c r="BB20" s="193">
        <f>_xlfn.IFNA(_xlfn.IFNA(INDEX('I.Supplementary 2018-19'!W$8:W$157,MATCH($B20,'I.Supplementary 2018-19'!$B$8:$B$157,0)),INDEX('I.KI 2018-19'!W$9:W$393,MATCH($B20,'I.KI 2018-19'!$B$9:$B$393,0))),"")</f>
        <v>0</v>
      </c>
      <c r="BC20" s="193">
        <f>_xlfn.IFNA(_xlfn.IFNA(INDEX('I.Supplementary 2018-19'!X$8:X$157,MATCH($B20,'I.Supplementary 2018-19'!$B$8:$B$157,0)),INDEX('I.KI 2018-19'!X$9:X$393,MATCH($B20,'I.KI 2018-19'!$B$9:$B$393,0))),"")</f>
        <v>0</v>
      </c>
      <c r="BD20" s="157">
        <f>_xlfn.IFNA(_xlfn.IFNA(INDEX('I.Supplementary 2018-19'!Y$8:Y$157,MATCH($B20,'I.Supplementary 2018-19'!$B$8:$B$157,0)),INDEX('I.KI 2018-19'!Y$9:Y$393,MATCH($B20,'I.KI 2018-19'!$B$9:$B$393,0))),"")</f>
        <v>0</v>
      </c>
      <c r="BE20" s="156">
        <f>_xlfn.IFNA(_xlfn.IFNA(INDEX('I.Supplementary 2018-19'!Z$8:Z$157,MATCH($B20,'I.Supplementary 2018-19'!$B$8:$B$157,0)),INDEX('I.KI 2018-19'!Z$9:Z$393,MATCH($B20,'I.KI 2018-19'!$B$9:$B$393,0))),"")</f>
        <v>0</v>
      </c>
      <c r="BF20" s="193">
        <f>_xlfn.IFNA(_xlfn.IFNA(INDEX('I.Supplementary 2018-19'!AA$8:AA$157,MATCH($B20,'I.Supplementary 2018-19'!$B$8:$B$157,0)),INDEX('I.KI 2018-19'!AA$9:AA$393,MATCH($B20,'I.KI 2018-19'!$B$9:$B$393,0))),"")</f>
        <v>4.698712481442648</v>
      </c>
      <c r="BG20" s="193">
        <f>_xlfn.IFNA(_xlfn.IFNA(INDEX('I.Supplementary 2018-19'!AB$8:AB$157,MATCH($B20,'I.Supplementary 2018-19'!$B$8:$B$157,0)),INDEX('I.KI 2018-19'!AB$9:AB$393,MATCH($B20,'I.KI 2018-19'!$B$9:$B$393,0))),"")</f>
        <v>0</v>
      </c>
      <c r="BH20" s="193">
        <f>_xlfn.IFNA(_xlfn.IFNA(INDEX('I.Supplementary 2018-19'!AC$8:AC$157,MATCH($B20,'I.Supplementary 2018-19'!$B$8:$B$157,0)),INDEX('I.KI 2018-19'!AC$9:AC$393,MATCH($B20,'I.KI 2018-19'!$B$9:$B$393,0))),"")</f>
        <v>0</v>
      </c>
      <c r="BI20" s="157">
        <f>_xlfn.IFNA(_xlfn.IFNA(INDEX('I.Supplementary 2018-19'!AD$8:AD$157,MATCH($B20,'I.Supplementary 2018-19'!$B$8:$B$157,0)),INDEX('I.KI 2018-19'!AD$9:AD$393,MATCH($B20,'I.KI 2018-19'!$B$9:$B$393,0))),"")</f>
        <v>0</v>
      </c>
      <c r="BJ20" s="149"/>
      <c r="BK20" s="156">
        <f>_xlfn.IFNA(IF($B20=$B$381,0,IF($B20=$B$382,0,_xlfn.IFNA(INDEX('I.Supplementary 2018-19'!I$8:I$157,MATCH($B20,'I.Supplementary 2018-19'!$B$8:$B$157,0)),INDEX('I.KI 2018-19'!I$9:I$393,MATCH($B20,'I.KI 2018-19'!$B$9:$B$393,0))))),"")</f>
        <v>1.6883961691344249</v>
      </c>
      <c r="BL20" s="149">
        <f>_xlfn.IFNA(IF($B20=$B$381,0,IF($B20=$B$382,0,_xlfn.IFNA(INDEX('I.Supplementary 2018-19'!J$8:J$157,MATCH($B20,'I.Supplementary 2018-19'!$B$8:$B$157,0)),INDEX('I.KI 2018-19'!J$9:J$393,MATCH($B20,'I.KI 2018-19'!$B$9:$B$393,0))))),"")</f>
        <v>3.0103163123082233</v>
      </c>
      <c r="BM20" s="157">
        <f>_xlfn.IFNA(IF($B20=$B$381,0,IF($B20=$B$382,0,_xlfn.IFNA(INDEX('I.Supplementary 2018-19'!H$8:H$157,MATCH($B20,'I.Supplementary 2018-19'!$B$8:$B$157,0)),INDEX('I.KI 2018-19'!H$9:H$393,MATCH($B20,'I.KI 2018-19'!$B$9:$B$393,0))))),"")</f>
        <v>4.698712481442648</v>
      </c>
    </row>
    <row r="21" spans="2:65">
      <c r="B21" s="121" t="str">
        <f>'Calculations for 2021-22'!B21</f>
        <v>E1531</v>
      </c>
      <c r="C21" s="160" t="str">
        <f>'Calculations for 2021-22'!D21</f>
        <v>E1531</v>
      </c>
      <c r="D21" t="str">
        <f>'Calculations for 2021-22'!E21</f>
        <v>SD</v>
      </c>
      <c r="E21">
        <f>'Calculations for 2021-22'!F21</f>
        <v>0</v>
      </c>
      <c r="F21" s="120" t="str">
        <f>'Calculations for 2021-22'!H21</f>
        <v>Basildon</v>
      </c>
      <c r="G21" s="156">
        <f>_xlfn.IFNA(INDEX('I.KI 2016-17'!M$8:M$391,MATCH($B21,'I.KI 2016-17'!$B$8:$B$391,0)),"")</f>
        <v>0</v>
      </c>
      <c r="H21" s="149">
        <f>_xlfn.IFNA(INDEX('I.KI 2016-17'!N$8:N$391,MATCH($B21,'I.KI 2016-17'!$B$8:$B$391,0)),"")</f>
        <v>2.5949904822600001</v>
      </c>
      <c r="I21" s="149">
        <f>_xlfn.IFNA(INDEX('I.KI 2016-17'!O$8:O$391,MATCH($B21,'I.KI 2016-17'!$B$8:$B$391,0)),"")</f>
        <v>0</v>
      </c>
      <c r="J21" s="149">
        <f>_xlfn.IFNA(INDEX('I.KI 2016-17'!P$8:P$391,MATCH($B21,'I.KI 2016-17'!$B$8:$B$391,0)),"")</f>
        <v>0</v>
      </c>
      <c r="K21" s="157">
        <f>_xlfn.IFNA(INDEX('I.KI 2016-17'!Q$8:Q$391,MATCH($B21,'I.KI 2016-17'!$B$8:$B$391,0)),"")</f>
        <v>0</v>
      </c>
      <c r="L21" s="156">
        <f>_xlfn.IFNA(INDEX('I.KI 2016-17'!R$8:R$391,MATCH($B21,'I.KI 2016-17'!$B$8:$B$391,0)),"")</f>
        <v>0</v>
      </c>
      <c r="M21" s="193">
        <f>_xlfn.IFNA(INDEX('I.KI 2016-17'!S$8:S$391,MATCH($B21,'I.KI 2016-17'!$B$8:$B$391,0)),"")</f>
        <v>5.2178909653489995</v>
      </c>
      <c r="N21" s="193">
        <f>_xlfn.IFNA(INDEX('I.KI 2016-17'!T$8:T$391,MATCH($B21,'I.KI 2016-17'!$B$8:$B$391,0)),"")</f>
        <v>0</v>
      </c>
      <c r="O21" s="193">
        <f>_xlfn.IFNA(INDEX('I.KI 2016-17'!U$8:U$391,MATCH($B21,'I.KI 2016-17'!$B$8:$B$391,0)),"")</f>
        <v>0</v>
      </c>
      <c r="P21" s="157">
        <f>_xlfn.IFNA(INDEX('I.KI 2016-17'!V$8:V$391,MATCH($B21,'I.KI 2016-17'!$B$8:$B$391,0)),"")</f>
        <v>0</v>
      </c>
      <c r="Q21" s="156">
        <f>_xlfn.IFNA(INDEX('I.KI 2016-17'!W$8:W$391,MATCH($B21,'I.KI 2016-17'!$B$8:$B$391,0)),"")</f>
        <v>0</v>
      </c>
      <c r="R21" s="193">
        <f>_xlfn.IFNA(INDEX('I.KI 2016-17'!X$8:X$391,MATCH($B21,'I.KI 2016-17'!$B$8:$B$391,0)),"")</f>
        <v>7.8128814476089996</v>
      </c>
      <c r="S21" s="193">
        <f>_xlfn.IFNA(INDEX('I.KI 2016-17'!Y$8:Y$391,MATCH($B21,'I.KI 2016-17'!$B$8:$B$391,0)),"")</f>
        <v>0</v>
      </c>
      <c r="T21" s="193">
        <f>_xlfn.IFNA(INDEX('I.KI 2016-17'!Z$8:Z$391,MATCH($B21,'I.KI 2016-17'!$B$8:$B$391,0)),"")</f>
        <v>0</v>
      </c>
      <c r="U21" s="157">
        <f>_xlfn.IFNA(INDEX('I.KI 2016-17'!AA$8:AA$391,MATCH($B21,'I.KI 2016-17'!$B$8:$B$391,0)),"")</f>
        <v>0</v>
      </c>
      <c r="V21" s="149"/>
      <c r="W21" s="154">
        <f>_xlfn.IFNA(INDEX('I.KI 2016-17'!$H$8:$H$391,MATCH(B21,'I.KI 2016-17'!$B$8:$B$391,0)),"")</f>
        <v>2.5949904822600001</v>
      </c>
      <c r="X21" s="153">
        <f>_xlfn.IFNA(INDEX('I.KI 2016-17'!$I$8:$I$391,MATCH(B21,'I.KI 2016-17'!$B$8:$B$391,0)),"")</f>
        <v>5.2178909653489995</v>
      </c>
      <c r="Y21" s="155">
        <f>_xlfn.IFNA(INDEX('I.KI 2016-17'!$G$8:$G$391,MATCH(B21,'I.KI 2016-17'!$B$8:$B$391,0)),"")</f>
        <v>7.8128814476089996</v>
      </c>
      <c r="Z21" s="149"/>
      <c r="AA21" s="156">
        <f>_xlfn.IFNA(IF($B21=$B$382,0,_xlfn.IFNA(INDEX('I.Supplementary 2017-18'!N$8:N$35,MATCH($B21,'I.Supplementary 2017-18'!$B$8:$B$35,0)),INDEX('I.KI 2017-18'!N$9:N$393,MATCH($B21,'I.KI 2017-18'!$B$9:$B$393,0)))),"")</f>
        <v>0</v>
      </c>
      <c r="AB21" s="193">
        <f>_xlfn.IFNA(IF($B21=$B$382,0,_xlfn.IFNA(INDEX('I.Supplementary 2017-18'!O$8:O$35,MATCH($B21,'I.Supplementary 2017-18'!$B$8:$B$35,0)),INDEX('I.KI 2017-18'!O$9:O$393,MATCH($B21,'I.KI 2017-18'!$B$9:$B$393,0)))),"")</f>
        <v>1.1557909719894732</v>
      </c>
      <c r="AC21" s="193">
        <f>_xlfn.IFNA(IF($B21=$B$382,0,_xlfn.IFNA(INDEX('I.Supplementary 2017-18'!P$8:P$35,MATCH($B21,'I.Supplementary 2017-18'!$B$8:$B$35,0)),INDEX('I.KI 2017-18'!P$9:P$393,MATCH($B21,'I.KI 2017-18'!$B$9:$B$393,0)))),"")</f>
        <v>0</v>
      </c>
      <c r="AD21" s="193">
        <f>_xlfn.IFNA(IF($B21=$B$382,0,_xlfn.IFNA(INDEX('I.Supplementary 2017-18'!Q$8:Q$35,MATCH($B21,'I.Supplementary 2017-18'!$B$8:$B$35,0)),INDEX('I.KI 2017-18'!Q$9:Q$393,MATCH($B21,'I.KI 2017-18'!$B$9:$B$393,0)))),"")</f>
        <v>0</v>
      </c>
      <c r="AE21" s="157">
        <f>_xlfn.IFNA(IF($B21=$B$382,0,_xlfn.IFNA(INDEX('I.Supplementary 2017-18'!R$8:R$35,MATCH($B21,'I.Supplementary 2017-18'!$B$8:$B$35,0)),INDEX('I.KI 2017-18'!R$9:R$393,MATCH($B21,'I.KI 2017-18'!$B$9:$B$393,0)))),"")</f>
        <v>0</v>
      </c>
      <c r="AF21" s="156">
        <f>_xlfn.IFNA(IF($B21=$B$382,0,_xlfn.IFNA(INDEX('I.Supplementary 2017-18'!S$8:S$35,MATCH($B21,'I.Supplementary 2017-18'!$B$8:$B$35,0)),INDEX('I.KI 2017-18'!S$9:S$393,MATCH($B21,'I.KI 2017-18'!$B$9:$B$393,0)))),"")</f>
        <v>0</v>
      </c>
      <c r="AG21" s="193">
        <f>_xlfn.IFNA(IF($B21=$B$382,0,_xlfn.IFNA(INDEX('I.Supplementary 2017-18'!T$8:T$35,MATCH($B21,'I.Supplementary 2017-18'!$B$8:$B$35,0)),INDEX('I.KI 2017-18'!T$9:T$393,MATCH($B21,'I.KI 2017-18'!$B$9:$B$393,0)))),"")</f>
        <v>5.3244195559358625</v>
      </c>
      <c r="AH21" s="193">
        <f>_xlfn.IFNA(IF($B21=$B$382,0,_xlfn.IFNA(INDEX('I.Supplementary 2017-18'!U$8:U$35,MATCH($B21,'I.Supplementary 2017-18'!$B$8:$B$35,0)),INDEX('I.KI 2017-18'!U$9:U$393,MATCH($B21,'I.KI 2017-18'!$B$9:$B$393,0)))),"")</f>
        <v>0</v>
      </c>
      <c r="AI21" s="193">
        <f>_xlfn.IFNA(IF($B21=$B$382,0,_xlfn.IFNA(INDEX('I.Supplementary 2017-18'!V$8:V$35,MATCH($B21,'I.Supplementary 2017-18'!$B$8:$B$35,0)),INDEX('I.KI 2017-18'!V$9:V$393,MATCH($B21,'I.KI 2017-18'!$B$9:$B$393,0)))),"")</f>
        <v>0</v>
      </c>
      <c r="AJ21" s="157">
        <f>_xlfn.IFNA(IF($B21=$B$382,0,_xlfn.IFNA(INDEX('I.Supplementary 2017-18'!W$8:W$35,MATCH($B21,'I.Supplementary 2017-18'!$B$8:$B$35,0)),INDEX('I.KI 2017-18'!W$9:W$393,MATCH($B21,'I.KI 2017-18'!$B$9:$B$393,0)))),"")</f>
        <v>0</v>
      </c>
      <c r="AK21" s="156">
        <f>_xlfn.IFNA(IF($B21=$B$382,0,_xlfn.IFNA(INDEX('I.Supplementary 2017-18'!X$8:X$35,MATCH($B21,'I.Supplementary 2017-18'!$B$8:$B$35,0)),INDEX('I.KI 2017-18'!X$9:X$393,MATCH($B21,'I.KI 2017-18'!$B$9:$B$393,0)))),"")</f>
        <v>0</v>
      </c>
      <c r="AL21" s="193">
        <f>_xlfn.IFNA(IF($B21=$B$382,0,_xlfn.IFNA(INDEX('I.Supplementary 2017-18'!Y$8:Y$35,MATCH($B21,'I.Supplementary 2017-18'!$B$8:$B$35,0)),INDEX('I.KI 2017-18'!Y$9:Y$393,MATCH($B21,'I.KI 2017-18'!$B$9:$B$393,0)))),"")</f>
        <v>6.4802105279253359</v>
      </c>
      <c r="AM21" s="193">
        <f>_xlfn.IFNA(IF($B21=$B$382,0,_xlfn.IFNA(INDEX('I.Supplementary 2017-18'!Z$8:Z$35,MATCH($B21,'I.Supplementary 2017-18'!$B$8:$B$35,0)),INDEX('I.KI 2017-18'!Z$9:Z$393,MATCH($B21,'I.KI 2017-18'!$B$9:$B$393,0)))),"")</f>
        <v>0</v>
      </c>
      <c r="AN21" s="193">
        <f>_xlfn.IFNA(IF($B21=$B$382,0,_xlfn.IFNA(INDEX('I.Supplementary 2017-18'!AA$8:AA$35,MATCH($B21,'I.Supplementary 2017-18'!$B$8:$B$35,0)),INDEX('I.KI 2017-18'!AA$9:AA$393,MATCH($B21,'I.KI 2017-18'!$B$9:$B$393,0)))),"")</f>
        <v>0</v>
      </c>
      <c r="AO21" s="157">
        <f>_xlfn.IFNA(IF($B21=$B$382,0,_xlfn.IFNA(INDEX('I.Supplementary 2017-18'!AB$8:AB$35,MATCH($B21,'I.Supplementary 2017-18'!$B$8:$B$35,0)),INDEX('I.KI 2017-18'!AB$9:AB$393,MATCH($B21,'I.KI 2017-18'!$B$9:$B$393,0)))),"")</f>
        <v>0</v>
      </c>
      <c r="AP21" s="149"/>
      <c r="AQ21" s="156">
        <f>_xlfn.IFNA(IF($B21=$B$381,0,IF($B21=$B$382,0,_xlfn.IFNA(INDEX('I.Supplementary 2017-18'!I$8:I$35,MATCH($B21,'I.Supplementary 2017-18'!$B$8:$B$35,0)),INDEX('I.KI 2017-18'!I$9:I$393,MATCH($B21,'I.KI 2017-18'!$B$9:$B$393,0))))),"")</f>
        <v>1.1557909719894732</v>
      </c>
      <c r="AR21" s="149">
        <f>_xlfn.IFNA(IF($B21=$B$381,0,IF($B21=$B$382,0,_xlfn.IFNA(INDEX('I.Supplementary 2017-18'!J$8:J$35,MATCH($B21,'I.Supplementary 2017-18'!$B$8:$B$35,0)),INDEX('I.KI 2017-18'!J$9:J$393,MATCH($B21,'I.KI 2017-18'!$B$9:$B$393,0))))),"")</f>
        <v>5.3244195559358625</v>
      </c>
      <c r="AS21" s="157">
        <f>_xlfn.IFNA(IF($B21=$B$381,0,IF($B21=$B$382,0,_xlfn.IFNA(INDEX('I.Supplementary 2017-18'!H$8:H$35,MATCH($B21,'I.Supplementary 2017-18'!$B$8:$B$35,0)),INDEX('I.KI 2017-18'!H$9:H$393,MATCH($B21,'I.KI 2017-18'!$B$9:$B$393,0))))),"")</f>
        <v>6.4802105279253359</v>
      </c>
      <c r="AT21" s="149"/>
      <c r="AU21" s="156">
        <f>_xlfn.IFNA(_xlfn.IFNA(INDEX('I.Supplementary 2018-19'!P$8:P$157,MATCH($B21,'I.Supplementary 2018-19'!$B$8:$B$157,0)),INDEX('I.KI 2018-19'!P$9:P$393,MATCH($B21,'I.KI 2018-19'!$B$9:$B$393,0))),"")</f>
        <v>0</v>
      </c>
      <c r="AV21" s="193">
        <f>_xlfn.IFNA(_xlfn.IFNA(INDEX('I.Supplementary 2018-19'!Q$8:Q$157,MATCH($B21,'I.Supplementary 2018-19'!$B$8:$B$157,0)),INDEX('I.KI 2018-19'!Q$9:Q$393,MATCH($B21,'I.KI 2018-19'!$B$9:$B$393,0))),"")</f>
        <v>0.28201560636289419</v>
      </c>
      <c r="AW21" s="193">
        <f>_xlfn.IFNA(_xlfn.IFNA(INDEX('I.Supplementary 2018-19'!R$8:R$157,MATCH($B21,'I.Supplementary 2018-19'!$B$8:$B$157,0)),INDEX('I.KI 2018-19'!R$9:R$393,MATCH($B21,'I.KI 2018-19'!$B$9:$B$393,0))),"")</f>
        <v>0</v>
      </c>
      <c r="AX21" s="193">
        <f>_xlfn.IFNA(_xlfn.IFNA(INDEX('I.Supplementary 2018-19'!S$8:S$157,MATCH($B21,'I.Supplementary 2018-19'!$B$8:$B$157,0)),INDEX('I.KI 2018-19'!S$9:S$393,MATCH($B21,'I.KI 2018-19'!$B$9:$B$393,0))),"")</f>
        <v>0</v>
      </c>
      <c r="AY21" s="157">
        <f>_xlfn.IFNA(_xlfn.IFNA(INDEX('I.Supplementary 2018-19'!T$8:T$157,MATCH($B21,'I.Supplementary 2018-19'!$B$8:$B$157,0)),INDEX('I.KI 2018-19'!T$9:T$393,MATCH($B21,'I.KI 2018-19'!$B$9:$B$393,0))),"")</f>
        <v>0</v>
      </c>
      <c r="AZ21" s="156">
        <f>_xlfn.IFNA(_xlfn.IFNA(INDEX('I.Supplementary 2018-19'!U$8:U$157,MATCH($B21,'I.Supplementary 2018-19'!$B$8:$B$157,0)),INDEX('I.KI 2018-19'!U$9:U$393,MATCH($B21,'I.KI 2018-19'!$B$9:$B$393,0))),"")</f>
        <v>0</v>
      </c>
      <c r="BA21" s="193">
        <f>_xlfn.IFNA(_xlfn.IFNA(INDEX('I.Supplementary 2018-19'!V$8:V$157,MATCH($B21,'I.Supplementary 2018-19'!$B$8:$B$157,0)),INDEX('I.KI 2018-19'!V$9:V$393,MATCH($B21,'I.KI 2018-19'!$B$9:$B$393,0))),"")</f>
        <v>5.4843806584747083</v>
      </c>
      <c r="BB21" s="193">
        <f>_xlfn.IFNA(_xlfn.IFNA(INDEX('I.Supplementary 2018-19'!W$8:W$157,MATCH($B21,'I.Supplementary 2018-19'!$B$8:$B$157,0)),INDEX('I.KI 2018-19'!W$9:W$393,MATCH($B21,'I.KI 2018-19'!$B$9:$B$393,0))),"")</f>
        <v>0</v>
      </c>
      <c r="BC21" s="193">
        <f>_xlfn.IFNA(_xlfn.IFNA(INDEX('I.Supplementary 2018-19'!X$8:X$157,MATCH($B21,'I.Supplementary 2018-19'!$B$8:$B$157,0)),INDEX('I.KI 2018-19'!X$9:X$393,MATCH($B21,'I.KI 2018-19'!$B$9:$B$393,0))),"")</f>
        <v>0</v>
      </c>
      <c r="BD21" s="157">
        <f>_xlfn.IFNA(_xlfn.IFNA(INDEX('I.Supplementary 2018-19'!Y$8:Y$157,MATCH($B21,'I.Supplementary 2018-19'!$B$8:$B$157,0)),INDEX('I.KI 2018-19'!Y$9:Y$393,MATCH($B21,'I.KI 2018-19'!$B$9:$B$393,0))),"")</f>
        <v>0</v>
      </c>
      <c r="BE21" s="156">
        <f>_xlfn.IFNA(_xlfn.IFNA(INDEX('I.Supplementary 2018-19'!Z$8:Z$157,MATCH($B21,'I.Supplementary 2018-19'!$B$8:$B$157,0)),INDEX('I.KI 2018-19'!Z$9:Z$393,MATCH($B21,'I.KI 2018-19'!$B$9:$B$393,0))),"")</f>
        <v>0</v>
      </c>
      <c r="BF21" s="193">
        <f>_xlfn.IFNA(_xlfn.IFNA(INDEX('I.Supplementary 2018-19'!AA$8:AA$157,MATCH($B21,'I.Supplementary 2018-19'!$B$8:$B$157,0)),INDEX('I.KI 2018-19'!AA$9:AA$393,MATCH($B21,'I.KI 2018-19'!$B$9:$B$393,0))),"")</f>
        <v>5.7663962648376028</v>
      </c>
      <c r="BG21" s="193">
        <f>_xlfn.IFNA(_xlfn.IFNA(INDEX('I.Supplementary 2018-19'!AB$8:AB$157,MATCH($B21,'I.Supplementary 2018-19'!$B$8:$B$157,0)),INDEX('I.KI 2018-19'!AB$9:AB$393,MATCH($B21,'I.KI 2018-19'!$B$9:$B$393,0))),"")</f>
        <v>0</v>
      </c>
      <c r="BH21" s="193">
        <f>_xlfn.IFNA(_xlfn.IFNA(INDEX('I.Supplementary 2018-19'!AC$8:AC$157,MATCH($B21,'I.Supplementary 2018-19'!$B$8:$B$157,0)),INDEX('I.KI 2018-19'!AC$9:AC$393,MATCH($B21,'I.KI 2018-19'!$B$9:$B$393,0))),"")</f>
        <v>0</v>
      </c>
      <c r="BI21" s="157">
        <f>_xlfn.IFNA(_xlfn.IFNA(INDEX('I.Supplementary 2018-19'!AD$8:AD$157,MATCH($B21,'I.Supplementary 2018-19'!$B$8:$B$157,0)),INDEX('I.KI 2018-19'!AD$9:AD$393,MATCH($B21,'I.KI 2018-19'!$B$9:$B$393,0))),"")</f>
        <v>0</v>
      </c>
      <c r="BJ21" s="149"/>
      <c r="BK21" s="156">
        <f>_xlfn.IFNA(IF($B21=$B$381,0,IF($B21=$B$382,0,_xlfn.IFNA(INDEX('I.Supplementary 2018-19'!I$8:I$157,MATCH($B21,'I.Supplementary 2018-19'!$B$8:$B$157,0)),INDEX('I.KI 2018-19'!I$9:I$393,MATCH($B21,'I.KI 2018-19'!$B$9:$B$393,0))))),"")</f>
        <v>0.28201560636289419</v>
      </c>
      <c r="BL21" s="149">
        <f>_xlfn.IFNA(IF($B21=$B$381,0,IF($B21=$B$382,0,_xlfn.IFNA(INDEX('I.Supplementary 2018-19'!J$8:J$157,MATCH($B21,'I.Supplementary 2018-19'!$B$8:$B$157,0)),INDEX('I.KI 2018-19'!J$9:J$393,MATCH($B21,'I.KI 2018-19'!$B$9:$B$393,0))))),"")</f>
        <v>5.4843806584747083</v>
      </c>
      <c r="BM21" s="157">
        <f>_xlfn.IFNA(IF($B21=$B$381,0,IF($B21=$B$382,0,_xlfn.IFNA(INDEX('I.Supplementary 2018-19'!H$8:H$157,MATCH($B21,'I.Supplementary 2018-19'!$B$8:$B$157,0)),INDEX('I.KI 2018-19'!H$9:H$393,MATCH($B21,'I.KI 2018-19'!$B$9:$B$393,0))))),"")</f>
        <v>5.7663962648376028</v>
      </c>
    </row>
    <row r="22" spans="2:65">
      <c r="B22" s="121" t="str">
        <f>'Calculations for 2021-22'!B22</f>
        <v>E1731</v>
      </c>
      <c r="C22" s="160" t="str">
        <f>'Calculations for 2021-22'!D22</f>
        <v>E1731</v>
      </c>
      <c r="D22" t="str">
        <f>'Calculations for 2021-22'!E22</f>
        <v>SD</v>
      </c>
      <c r="E22">
        <f>'Calculations for 2021-22'!F22</f>
        <v>0</v>
      </c>
      <c r="F22" s="120" t="str">
        <f>'Calculations for 2021-22'!H22</f>
        <v>Basingstoke and Deane</v>
      </c>
      <c r="G22" s="156">
        <f>_xlfn.IFNA(INDEX('I.KI 2016-17'!M$8:M$391,MATCH($B22,'I.KI 2016-17'!$B$8:$B$391,0)),"")</f>
        <v>0</v>
      </c>
      <c r="H22" s="149">
        <f>_xlfn.IFNA(INDEX('I.KI 2016-17'!N$8:N$391,MATCH($B22,'I.KI 2016-17'!$B$8:$B$391,0)),"")</f>
        <v>1.423875511016</v>
      </c>
      <c r="I22" s="149">
        <f>_xlfn.IFNA(INDEX('I.KI 2016-17'!O$8:O$391,MATCH($B22,'I.KI 2016-17'!$B$8:$B$391,0)),"")</f>
        <v>0</v>
      </c>
      <c r="J22" s="149">
        <f>_xlfn.IFNA(INDEX('I.KI 2016-17'!P$8:P$391,MATCH($B22,'I.KI 2016-17'!$B$8:$B$391,0)),"")</f>
        <v>0</v>
      </c>
      <c r="K22" s="157">
        <f>_xlfn.IFNA(INDEX('I.KI 2016-17'!Q$8:Q$391,MATCH($B22,'I.KI 2016-17'!$B$8:$B$391,0)),"")</f>
        <v>0</v>
      </c>
      <c r="L22" s="156">
        <f>_xlfn.IFNA(INDEX('I.KI 2016-17'!R$8:R$391,MATCH($B22,'I.KI 2016-17'!$B$8:$B$391,0)),"")</f>
        <v>0</v>
      </c>
      <c r="M22" s="193">
        <f>_xlfn.IFNA(INDEX('I.KI 2016-17'!S$8:S$391,MATCH($B22,'I.KI 2016-17'!$B$8:$B$391,0)),"")</f>
        <v>2.7933021581970001</v>
      </c>
      <c r="N22" s="193">
        <f>_xlfn.IFNA(INDEX('I.KI 2016-17'!T$8:T$391,MATCH($B22,'I.KI 2016-17'!$B$8:$B$391,0)),"")</f>
        <v>0</v>
      </c>
      <c r="O22" s="193">
        <f>_xlfn.IFNA(INDEX('I.KI 2016-17'!U$8:U$391,MATCH($B22,'I.KI 2016-17'!$B$8:$B$391,0)),"")</f>
        <v>0</v>
      </c>
      <c r="P22" s="157">
        <f>_xlfn.IFNA(INDEX('I.KI 2016-17'!V$8:V$391,MATCH($B22,'I.KI 2016-17'!$B$8:$B$391,0)),"")</f>
        <v>0</v>
      </c>
      <c r="Q22" s="156">
        <f>_xlfn.IFNA(INDEX('I.KI 2016-17'!W$8:W$391,MATCH($B22,'I.KI 2016-17'!$B$8:$B$391,0)),"")</f>
        <v>0</v>
      </c>
      <c r="R22" s="193">
        <f>_xlfn.IFNA(INDEX('I.KI 2016-17'!X$8:X$391,MATCH($B22,'I.KI 2016-17'!$B$8:$B$391,0)),"")</f>
        <v>4.2171776692130001</v>
      </c>
      <c r="S22" s="193">
        <f>_xlfn.IFNA(INDEX('I.KI 2016-17'!Y$8:Y$391,MATCH($B22,'I.KI 2016-17'!$B$8:$B$391,0)),"")</f>
        <v>0</v>
      </c>
      <c r="T22" s="193">
        <f>_xlfn.IFNA(INDEX('I.KI 2016-17'!Z$8:Z$391,MATCH($B22,'I.KI 2016-17'!$B$8:$B$391,0)),"")</f>
        <v>0</v>
      </c>
      <c r="U22" s="157">
        <f>_xlfn.IFNA(INDEX('I.KI 2016-17'!AA$8:AA$391,MATCH($B22,'I.KI 2016-17'!$B$8:$B$391,0)),"")</f>
        <v>0</v>
      </c>
      <c r="V22" s="149"/>
      <c r="W22" s="154">
        <f>_xlfn.IFNA(INDEX('I.KI 2016-17'!$H$8:$H$391,MATCH(B22,'I.KI 2016-17'!$B$8:$B$391,0)),"")</f>
        <v>1.423875511016</v>
      </c>
      <c r="X22" s="153">
        <f>_xlfn.IFNA(INDEX('I.KI 2016-17'!$I$8:$I$391,MATCH(B22,'I.KI 2016-17'!$B$8:$B$391,0)),"")</f>
        <v>2.7933021581970001</v>
      </c>
      <c r="Y22" s="155">
        <f>_xlfn.IFNA(INDEX('I.KI 2016-17'!$G$8:$G$391,MATCH(B22,'I.KI 2016-17'!$B$8:$B$391,0)),"")</f>
        <v>4.2171776692130001</v>
      </c>
      <c r="Z22" s="149"/>
      <c r="AA22" s="156">
        <f>_xlfn.IFNA(IF($B22=$B$382,0,_xlfn.IFNA(INDEX('I.Supplementary 2017-18'!N$8:N$35,MATCH($B22,'I.Supplementary 2017-18'!$B$8:$B$35,0)),INDEX('I.KI 2017-18'!N$9:N$393,MATCH($B22,'I.KI 2017-18'!$B$9:$B$393,0)))),"")</f>
        <v>0</v>
      </c>
      <c r="AB22" s="193">
        <f>_xlfn.IFNA(IF($B22=$B$382,0,_xlfn.IFNA(INDEX('I.Supplementary 2017-18'!O$8:O$35,MATCH($B22,'I.Supplementary 2017-18'!$B$8:$B$35,0)),INDEX('I.KI 2017-18'!O$9:O$393,MATCH($B22,'I.KI 2017-18'!$B$9:$B$393,0)))),"")</f>
        <v>0.73091017958686033</v>
      </c>
      <c r="AC22" s="193">
        <f>_xlfn.IFNA(IF($B22=$B$382,0,_xlfn.IFNA(INDEX('I.Supplementary 2017-18'!P$8:P$35,MATCH($B22,'I.Supplementary 2017-18'!$B$8:$B$35,0)),INDEX('I.KI 2017-18'!P$9:P$393,MATCH($B22,'I.KI 2017-18'!$B$9:$B$393,0)))),"")</f>
        <v>0</v>
      </c>
      <c r="AD22" s="193">
        <f>_xlfn.IFNA(IF($B22=$B$382,0,_xlfn.IFNA(INDEX('I.Supplementary 2017-18'!Q$8:Q$35,MATCH($B22,'I.Supplementary 2017-18'!$B$8:$B$35,0)),INDEX('I.KI 2017-18'!Q$9:Q$393,MATCH($B22,'I.KI 2017-18'!$B$9:$B$393,0)))),"")</f>
        <v>0</v>
      </c>
      <c r="AE22" s="157">
        <f>_xlfn.IFNA(IF($B22=$B$382,0,_xlfn.IFNA(INDEX('I.Supplementary 2017-18'!R$8:R$35,MATCH($B22,'I.Supplementary 2017-18'!$B$8:$B$35,0)),INDEX('I.KI 2017-18'!R$9:R$393,MATCH($B22,'I.KI 2017-18'!$B$9:$B$393,0)))),"")</f>
        <v>0</v>
      </c>
      <c r="AF22" s="156">
        <f>_xlfn.IFNA(IF($B22=$B$382,0,_xlfn.IFNA(INDEX('I.Supplementary 2017-18'!S$8:S$35,MATCH($B22,'I.Supplementary 2017-18'!$B$8:$B$35,0)),INDEX('I.KI 2017-18'!S$9:S$393,MATCH($B22,'I.KI 2017-18'!$B$9:$B$393,0)))),"")</f>
        <v>0</v>
      </c>
      <c r="AG22" s="193">
        <f>_xlfn.IFNA(IF($B22=$B$382,0,_xlfn.IFNA(INDEX('I.Supplementary 2017-18'!T$8:T$35,MATCH($B22,'I.Supplementary 2017-18'!$B$8:$B$35,0)),INDEX('I.KI 2017-18'!T$9:T$393,MATCH($B22,'I.KI 2017-18'!$B$9:$B$393,0)))),"")</f>
        <v>2.8503302839229017</v>
      </c>
      <c r="AH22" s="193">
        <f>_xlfn.IFNA(IF($B22=$B$382,0,_xlfn.IFNA(INDEX('I.Supplementary 2017-18'!U$8:U$35,MATCH($B22,'I.Supplementary 2017-18'!$B$8:$B$35,0)),INDEX('I.KI 2017-18'!U$9:U$393,MATCH($B22,'I.KI 2017-18'!$B$9:$B$393,0)))),"")</f>
        <v>0</v>
      </c>
      <c r="AI22" s="193">
        <f>_xlfn.IFNA(IF($B22=$B$382,0,_xlfn.IFNA(INDEX('I.Supplementary 2017-18'!V$8:V$35,MATCH($B22,'I.Supplementary 2017-18'!$B$8:$B$35,0)),INDEX('I.KI 2017-18'!V$9:V$393,MATCH($B22,'I.KI 2017-18'!$B$9:$B$393,0)))),"")</f>
        <v>0</v>
      </c>
      <c r="AJ22" s="157">
        <f>_xlfn.IFNA(IF($B22=$B$382,0,_xlfn.IFNA(INDEX('I.Supplementary 2017-18'!W$8:W$35,MATCH($B22,'I.Supplementary 2017-18'!$B$8:$B$35,0)),INDEX('I.KI 2017-18'!W$9:W$393,MATCH($B22,'I.KI 2017-18'!$B$9:$B$393,0)))),"")</f>
        <v>0</v>
      </c>
      <c r="AK22" s="156">
        <f>_xlfn.IFNA(IF($B22=$B$382,0,_xlfn.IFNA(INDEX('I.Supplementary 2017-18'!X$8:X$35,MATCH($B22,'I.Supplementary 2017-18'!$B$8:$B$35,0)),INDEX('I.KI 2017-18'!X$9:X$393,MATCH($B22,'I.KI 2017-18'!$B$9:$B$393,0)))),"")</f>
        <v>0</v>
      </c>
      <c r="AL22" s="193">
        <f>_xlfn.IFNA(IF($B22=$B$382,0,_xlfn.IFNA(INDEX('I.Supplementary 2017-18'!Y$8:Y$35,MATCH($B22,'I.Supplementary 2017-18'!$B$8:$B$35,0)),INDEX('I.KI 2017-18'!Y$9:Y$393,MATCH($B22,'I.KI 2017-18'!$B$9:$B$393,0)))),"")</f>
        <v>3.5812404635097619</v>
      </c>
      <c r="AM22" s="193">
        <f>_xlfn.IFNA(IF($B22=$B$382,0,_xlfn.IFNA(INDEX('I.Supplementary 2017-18'!Z$8:Z$35,MATCH($B22,'I.Supplementary 2017-18'!$B$8:$B$35,0)),INDEX('I.KI 2017-18'!Z$9:Z$393,MATCH($B22,'I.KI 2017-18'!$B$9:$B$393,0)))),"")</f>
        <v>0</v>
      </c>
      <c r="AN22" s="193">
        <f>_xlfn.IFNA(IF($B22=$B$382,0,_xlfn.IFNA(INDEX('I.Supplementary 2017-18'!AA$8:AA$35,MATCH($B22,'I.Supplementary 2017-18'!$B$8:$B$35,0)),INDEX('I.KI 2017-18'!AA$9:AA$393,MATCH($B22,'I.KI 2017-18'!$B$9:$B$393,0)))),"")</f>
        <v>0</v>
      </c>
      <c r="AO22" s="157">
        <f>_xlfn.IFNA(IF($B22=$B$382,0,_xlfn.IFNA(INDEX('I.Supplementary 2017-18'!AB$8:AB$35,MATCH($B22,'I.Supplementary 2017-18'!$B$8:$B$35,0)),INDEX('I.KI 2017-18'!AB$9:AB$393,MATCH($B22,'I.KI 2017-18'!$B$9:$B$393,0)))),"")</f>
        <v>0</v>
      </c>
      <c r="AP22" s="149"/>
      <c r="AQ22" s="156">
        <f>_xlfn.IFNA(IF($B22=$B$381,0,IF($B22=$B$382,0,_xlfn.IFNA(INDEX('I.Supplementary 2017-18'!I$8:I$35,MATCH($B22,'I.Supplementary 2017-18'!$B$8:$B$35,0)),INDEX('I.KI 2017-18'!I$9:I$393,MATCH($B22,'I.KI 2017-18'!$B$9:$B$393,0))))),"")</f>
        <v>0.73091017958686033</v>
      </c>
      <c r="AR22" s="149">
        <f>_xlfn.IFNA(IF($B22=$B$381,0,IF($B22=$B$382,0,_xlfn.IFNA(INDEX('I.Supplementary 2017-18'!J$8:J$35,MATCH($B22,'I.Supplementary 2017-18'!$B$8:$B$35,0)),INDEX('I.KI 2017-18'!J$9:J$393,MATCH($B22,'I.KI 2017-18'!$B$9:$B$393,0))))),"")</f>
        <v>2.8503302839229017</v>
      </c>
      <c r="AS22" s="157">
        <f>_xlfn.IFNA(IF($B22=$B$381,0,IF($B22=$B$382,0,_xlfn.IFNA(INDEX('I.Supplementary 2017-18'!H$8:H$35,MATCH($B22,'I.Supplementary 2017-18'!$B$8:$B$35,0)),INDEX('I.KI 2017-18'!H$9:H$393,MATCH($B22,'I.KI 2017-18'!$B$9:$B$393,0))))),"")</f>
        <v>3.5812404635097619</v>
      </c>
      <c r="AT22" s="149"/>
      <c r="AU22" s="156">
        <f>_xlfn.IFNA(_xlfn.IFNA(INDEX('I.Supplementary 2018-19'!P$8:P$157,MATCH($B22,'I.Supplementary 2018-19'!$B$8:$B$157,0)),INDEX('I.KI 2018-19'!P$9:P$393,MATCH($B22,'I.KI 2018-19'!$B$9:$B$393,0))),"")</f>
        <v>0</v>
      </c>
      <c r="AV22" s="193">
        <f>_xlfn.IFNA(_xlfn.IFNA(INDEX('I.Supplementary 2018-19'!Q$8:Q$157,MATCH($B22,'I.Supplementary 2018-19'!$B$8:$B$157,0)),INDEX('I.KI 2018-19'!Q$9:Q$393,MATCH($B22,'I.KI 2018-19'!$B$9:$B$393,0))),"")</f>
        <v>0.30470580502972006</v>
      </c>
      <c r="AW22" s="193">
        <f>_xlfn.IFNA(_xlfn.IFNA(INDEX('I.Supplementary 2018-19'!R$8:R$157,MATCH($B22,'I.Supplementary 2018-19'!$B$8:$B$157,0)),INDEX('I.KI 2018-19'!R$9:R$393,MATCH($B22,'I.KI 2018-19'!$B$9:$B$393,0))),"")</f>
        <v>0</v>
      </c>
      <c r="AX22" s="193">
        <f>_xlfn.IFNA(_xlfn.IFNA(INDEX('I.Supplementary 2018-19'!S$8:S$157,MATCH($B22,'I.Supplementary 2018-19'!$B$8:$B$157,0)),INDEX('I.KI 2018-19'!S$9:S$393,MATCH($B22,'I.KI 2018-19'!$B$9:$B$393,0))),"")</f>
        <v>0</v>
      </c>
      <c r="AY22" s="157">
        <f>_xlfn.IFNA(_xlfn.IFNA(INDEX('I.Supplementary 2018-19'!T$8:T$157,MATCH($B22,'I.Supplementary 2018-19'!$B$8:$B$157,0)),INDEX('I.KI 2018-19'!T$9:T$393,MATCH($B22,'I.KI 2018-19'!$B$9:$B$393,0))),"")</f>
        <v>0</v>
      </c>
      <c r="AZ22" s="156">
        <f>_xlfn.IFNA(_xlfn.IFNA(INDEX('I.Supplementary 2018-19'!U$8:U$157,MATCH($B22,'I.Supplementary 2018-19'!$B$8:$B$157,0)),INDEX('I.KI 2018-19'!U$9:U$393,MATCH($B22,'I.KI 2018-19'!$B$9:$B$393,0))),"")</f>
        <v>0</v>
      </c>
      <c r="BA22" s="193">
        <f>_xlfn.IFNA(_xlfn.IFNA(INDEX('I.Supplementary 2018-19'!V$8:V$157,MATCH($B22,'I.Supplementary 2018-19'!$B$8:$B$157,0)),INDEX('I.KI 2018-19'!V$9:V$393,MATCH($B22,'I.KI 2018-19'!$B$9:$B$393,0))),"")</f>
        <v>2.9359625242124308</v>
      </c>
      <c r="BB22" s="193">
        <f>_xlfn.IFNA(_xlfn.IFNA(INDEX('I.Supplementary 2018-19'!W$8:W$157,MATCH($B22,'I.Supplementary 2018-19'!$B$8:$B$157,0)),INDEX('I.KI 2018-19'!W$9:W$393,MATCH($B22,'I.KI 2018-19'!$B$9:$B$393,0))),"")</f>
        <v>0</v>
      </c>
      <c r="BC22" s="193">
        <f>_xlfn.IFNA(_xlfn.IFNA(INDEX('I.Supplementary 2018-19'!X$8:X$157,MATCH($B22,'I.Supplementary 2018-19'!$B$8:$B$157,0)),INDEX('I.KI 2018-19'!X$9:X$393,MATCH($B22,'I.KI 2018-19'!$B$9:$B$393,0))),"")</f>
        <v>0</v>
      </c>
      <c r="BD22" s="157">
        <f>_xlfn.IFNA(_xlfn.IFNA(INDEX('I.Supplementary 2018-19'!Y$8:Y$157,MATCH($B22,'I.Supplementary 2018-19'!$B$8:$B$157,0)),INDEX('I.KI 2018-19'!Y$9:Y$393,MATCH($B22,'I.KI 2018-19'!$B$9:$B$393,0))),"")</f>
        <v>0</v>
      </c>
      <c r="BE22" s="156">
        <f>_xlfn.IFNA(_xlfn.IFNA(INDEX('I.Supplementary 2018-19'!Z$8:Z$157,MATCH($B22,'I.Supplementary 2018-19'!$B$8:$B$157,0)),INDEX('I.KI 2018-19'!Z$9:Z$393,MATCH($B22,'I.KI 2018-19'!$B$9:$B$393,0))),"")</f>
        <v>0</v>
      </c>
      <c r="BF22" s="193">
        <f>_xlfn.IFNA(_xlfn.IFNA(INDEX('I.Supplementary 2018-19'!AA$8:AA$157,MATCH($B22,'I.Supplementary 2018-19'!$B$8:$B$157,0)),INDEX('I.KI 2018-19'!AA$9:AA$393,MATCH($B22,'I.KI 2018-19'!$B$9:$B$393,0))),"")</f>
        <v>3.2406683292421508</v>
      </c>
      <c r="BG22" s="193">
        <f>_xlfn.IFNA(_xlfn.IFNA(INDEX('I.Supplementary 2018-19'!AB$8:AB$157,MATCH($B22,'I.Supplementary 2018-19'!$B$8:$B$157,0)),INDEX('I.KI 2018-19'!AB$9:AB$393,MATCH($B22,'I.KI 2018-19'!$B$9:$B$393,0))),"")</f>
        <v>0</v>
      </c>
      <c r="BH22" s="193">
        <f>_xlfn.IFNA(_xlfn.IFNA(INDEX('I.Supplementary 2018-19'!AC$8:AC$157,MATCH($B22,'I.Supplementary 2018-19'!$B$8:$B$157,0)),INDEX('I.KI 2018-19'!AC$9:AC$393,MATCH($B22,'I.KI 2018-19'!$B$9:$B$393,0))),"")</f>
        <v>0</v>
      </c>
      <c r="BI22" s="157">
        <f>_xlfn.IFNA(_xlfn.IFNA(INDEX('I.Supplementary 2018-19'!AD$8:AD$157,MATCH($B22,'I.Supplementary 2018-19'!$B$8:$B$157,0)),INDEX('I.KI 2018-19'!AD$9:AD$393,MATCH($B22,'I.KI 2018-19'!$B$9:$B$393,0))),"")</f>
        <v>0</v>
      </c>
      <c r="BJ22" s="149"/>
      <c r="BK22" s="156">
        <f>_xlfn.IFNA(IF($B22=$B$381,0,IF($B22=$B$382,0,_xlfn.IFNA(INDEX('I.Supplementary 2018-19'!I$8:I$157,MATCH($B22,'I.Supplementary 2018-19'!$B$8:$B$157,0)),INDEX('I.KI 2018-19'!I$9:I$393,MATCH($B22,'I.KI 2018-19'!$B$9:$B$393,0))))),"")</f>
        <v>0.30470580502972006</v>
      </c>
      <c r="BL22" s="149">
        <f>_xlfn.IFNA(IF($B22=$B$381,0,IF($B22=$B$382,0,_xlfn.IFNA(INDEX('I.Supplementary 2018-19'!J$8:J$157,MATCH($B22,'I.Supplementary 2018-19'!$B$8:$B$157,0)),INDEX('I.KI 2018-19'!J$9:J$393,MATCH($B22,'I.KI 2018-19'!$B$9:$B$393,0))))),"")</f>
        <v>2.9359625242124308</v>
      </c>
      <c r="BM22" s="157">
        <f>_xlfn.IFNA(IF($B22=$B$381,0,IF($B22=$B$382,0,_xlfn.IFNA(INDEX('I.Supplementary 2018-19'!H$8:H$157,MATCH($B22,'I.Supplementary 2018-19'!$B$8:$B$157,0)),INDEX('I.KI 2018-19'!H$9:H$393,MATCH($B22,'I.KI 2018-19'!$B$9:$B$393,0))))),"")</f>
        <v>3.2406683292421508</v>
      </c>
    </row>
    <row r="23" spans="2:65">
      <c r="B23" s="121" t="str">
        <f>'Calculations for 2021-22'!B23</f>
        <v>E3032</v>
      </c>
      <c r="C23" s="160" t="str">
        <f>'Calculations for 2021-22'!D23</f>
        <v>E3032</v>
      </c>
      <c r="D23" t="str">
        <f>'Calculations for 2021-22'!E23</f>
        <v>SD</v>
      </c>
      <c r="E23">
        <f>'Calculations for 2021-22'!F23</f>
        <v>0</v>
      </c>
      <c r="F23" s="120" t="str">
        <f>'Calculations for 2021-22'!H23</f>
        <v>Bassetlaw</v>
      </c>
      <c r="G23" s="156">
        <f>_xlfn.IFNA(INDEX('I.KI 2016-17'!M$8:M$391,MATCH($B23,'I.KI 2016-17'!$B$8:$B$391,0)),"")</f>
        <v>0</v>
      </c>
      <c r="H23" s="149">
        <f>_xlfn.IFNA(INDEX('I.KI 2016-17'!N$8:N$391,MATCH($B23,'I.KI 2016-17'!$B$8:$B$391,0)),"")</f>
        <v>1.9070598746160001</v>
      </c>
      <c r="I23" s="149">
        <f>_xlfn.IFNA(INDEX('I.KI 2016-17'!O$8:O$391,MATCH($B23,'I.KI 2016-17'!$B$8:$B$391,0)),"")</f>
        <v>0</v>
      </c>
      <c r="J23" s="149">
        <f>_xlfn.IFNA(INDEX('I.KI 2016-17'!P$8:P$391,MATCH($B23,'I.KI 2016-17'!$B$8:$B$391,0)),"")</f>
        <v>0</v>
      </c>
      <c r="K23" s="157">
        <f>_xlfn.IFNA(INDEX('I.KI 2016-17'!Q$8:Q$391,MATCH($B23,'I.KI 2016-17'!$B$8:$B$391,0)),"")</f>
        <v>0</v>
      </c>
      <c r="L23" s="156">
        <f>_xlfn.IFNA(INDEX('I.KI 2016-17'!R$8:R$391,MATCH($B23,'I.KI 2016-17'!$B$8:$B$391,0)),"")</f>
        <v>0</v>
      </c>
      <c r="M23" s="193">
        <f>_xlfn.IFNA(INDEX('I.KI 2016-17'!S$8:S$391,MATCH($B23,'I.KI 2016-17'!$B$8:$B$391,0)),"")</f>
        <v>3.7121952386250001</v>
      </c>
      <c r="N23" s="193">
        <f>_xlfn.IFNA(INDEX('I.KI 2016-17'!T$8:T$391,MATCH($B23,'I.KI 2016-17'!$B$8:$B$391,0)),"")</f>
        <v>0</v>
      </c>
      <c r="O23" s="193">
        <f>_xlfn.IFNA(INDEX('I.KI 2016-17'!U$8:U$391,MATCH($B23,'I.KI 2016-17'!$B$8:$B$391,0)),"")</f>
        <v>0</v>
      </c>
      <c r="P23" s="157">
        <f>_xlfn.IFNA(INDEX('I.KI 2016-17'!V$8:V$391,MATCH($B23,'I.KI 2016-17'!$B$8:$B$391,0)),"")</f>
        <v>0</v>
      </c>
      <c r="Q23" s="156">
        <f>_xlfn.IFNA(INDEX('I.KI 2016-17'!W$8:W$391,MATCH($B23,'I.KI 2016-17'!$B$8:$B$391,0)),"")</f>
        <v>0</v>
      </c>
      <c r="R23" s="193">
        <f>_xlfn.IFNA(INDEX('I.KI 2016-17'!X$8:X$391,MATCH($B23,'I.KI 2016-17'!$B$8:$B$391,0)),"")</f>
        <v>5.6192551132410005</v>
      </c>
      <c r="S23" s="193">
        <f>_xlfn.IFNA(INDEX('I.KI 2016-17'!Y$8:Y$391,MATCH($B23,'I.KI 2016-17'!$B$8:$B$391,0)),"")</f>
        <v>0</v>
      </c>
      <c r="T23" s="193">
        <f>_xlfn.IFNA(INDEX('I.KI 2016-17'!Z$8:Z$391,MATCH($B23,'I.KI 2016-17'!$B$8:$B$391,0)),"")</f>
        <v>0</v>
      </c>
      <c r="U23" s="157">
        <f>_xlfn.IFNA(INDEX('I.KI 2016-17'!AA$8:AA$391,MATCH($B23,'I.KI 2016-17'!$B$8:$B$391,0)),"")</f>
        <v>0</v>
      </c>
      <c r="V23" s="149"/>
      <c r="W23" s="154">
        <f>_xlfn.IFNA(INDEX('I.KI 2016-17'!$H$8:$H$391,MATCH(B23,'I.KI 2016-17'!$B$8:$B$391,0)),"")</f>
        <v>1.9070598746160001</v>
      </c>
      <c r="X23" s="153">
        <f>_xlfn.IFNA(INDEX('I.KI 2016-17'!$I$8:$I$391,MATCH(B23,'I.KI 2016-17'!$B$8:$B$391,0)),"")</f>
        <v>3.7121952386250001</v>
      </c>
      <c r="Y23" s="155">
        <f>_xlfn.IFNA(INDEX('I.KI 2016-17'!$G$8:$G$391,MATCH(B23,'I.KI 2016-17'!$B$8:$B$391,0)),"")</f>
        <v>5.6192551132410005</v>
      </c>
      <c r="Z23" s="149"/>
      <c r="AA23" s="156">
        <f>_xlfn.IFNA(IF($B23=$B$382,0,_xlfn.IFNA(INDEX('I.Supplementary 2017-18'!N$8:N$35,MATCH($B23,'I.Supplementary 2017-18'!$B$8:$B$35,0)),INDEX('I.KI 2017-18'!N$9:N$393,MATCH($B23,'I.KI 2017-18'!$B$9:$B$393,0)))),"")</f>
        <v>0</v>
      </c>
      <c r="AB23" s="193">
        <f>_xlfn.IFNA(IF($B23=$B$382,0,_xlfn.IFNA(INDEX('I.Supplementary 2017-18'!O$8:O$35,MATCH($B23,'I.Supplementary 2017-18'!$B$8:$B$35,0)),INDEX('I.KI 2017-18'!O$9:O$393,MATCH($B23,'I.KI 2017-18'!$B$9:$B$393,0)))),"")</f>
        <v>1.1907021649805698</v>
      </c>
      <c r="AC23" s="193">
        <f>_xlfn.IFNA(IF($B23=$B$382,0,_xlfn.IFNA(INDEX('I.Supplementary 2017-18'!P$8:P$35,MATCH($B23,'I.Supplementary 2017-18'!$B$8:$B$35,0)),INDEX('I.KI 2017-18'!P$9:P$393,MATCH($B23,'I.KI 2017-18'!$B$9:$B$393,0)))),"")</f>
        <v>0</v>
      </c>
      <c r="AD23" s="193">
        <f>_xlfn.IFNA(IF($B23=$B$382,0,_xlfn.IFNA(INDEX('I.Supplementary 2017-18'!Q$8:Q$35,MATCH($B23,'I.Supplementary 2017-18'!$B$8:$B$35,0)),INDEX('I.KI 2017-18'!Q$9:Q$393,MATCH($B23,'I.KI 2017-18'!$B$9:$B$393,0)))),"")</f>
        <v>0</v>
      </c>
      <c r="AE23" s="157">
        <f>_xlfn.IFNA(IF($B23=$B$382,0,_xlfn.IFNA(INDEX('I.Supplementary 2017-18'!R$8:R$35,MATCH($B23,'I.Supplementary 2017-18'!$B$8:$B$35,0)),INDEX('I.KI 2017-18'!R$9:R$393,MATCH($B23,'I.KI 2017-18'!$B$9:$B$393,0)))),"")</f>
        <v>0</v>
      </c>
      <c r="AF23" s="156">
        <f>_xlfn.IFNA(IF($B23=$B$382,0,_xlfn.IFNA(INDEX('I.Supplementary 2017-18'!S$8:S$35,MATCH($B23,'I.Supplementary 2017-18'!$B$8:$B$35,0)),INDEX('I.KI 2017-18'!S$9:S$393,MATCH($B23,'I.KI 2017-18'!$B$9:$B$393,0)))),"")</f>
        <v>0</v>
      </c>
      <c r="AG23" s="193">
        <f>_xlfn.IFNA(IF($B23=$B$382,0,_xlfn.IFNA(INDEX('I.Supplementary 2017-18'!T$8:T$35,MATCH($B23,'I.Supplementary 2017-18'!$B$8:$B$35,0)),INDEX('I.KI 2017-18'!T$9:T$393,MATCH($B23,'I.KI 2017-18'!$B$9:$B$393,0)))),"")</f>
        <v>3.7879835081346784</v>
      </c>
      <c r="AH23" s="193">
        <f>_xlfn.IFNA(IF($B23=$B$382,0,_xlfn.IFNA(INDEX('I.Supplementary 2017-18'!U$8:U$35,MATCH($B23,'I.Supplementary 2017-18'!$B$8:$B$35,0)),INDEX('I.KI 2017-18'!U$9:U$393,MATCH($B23,'I.KI 2017-18'!$B$9:$B$393,0)))),"")</f>
        <v>0</v>
      </c>
      <c r="AI23" s="193">
        <f>_xlfn.IFNA(IF($B23=$B$382,0,_xlfn.IFNA(INDEX('I.Supplementary 2017-18'!V$8:V$35,MATCH($B23,'I.Supplementary 2017-18'!$B$8:$B$35,0)),INDEX('I.KI 2017-18'!V$9:V$393,MATCH($B23,'I.KI 2017-18'!$B$9:$B$393,0)))),"")</f>
        <v>0</v>
      </c>
      <c r="AJ23" s="157">
        <f>_xlfn.IFNA(IF($B23=$B$382,0,_xlfn.IFNA(INDEX('I.Supplementary 2017-18'!W$8:W$35,MATCH($B23,'I.Supplementary 2017-18'!$B$8:$B$35,0)),INDEX('I.KI 2017-18'!W$9:W$393,MATCH($B23,'I.KI 2017-18'!$B$9:$B$393,0)))),"")</f>
        <v>0</v>
      </c>
      <c r="AK23" s="156">
        <f>_xlfn.IFNA(IF($B23=$B$382,0,_xlfn.IFNA(INDEX('I.Supplementary 2017-18'!X$8:X$35,MATCH($B23,'I.Supplementary 2017-18'!$B$8:$B$35,0)),INDEX('I.KI 2017-18'!X$9:X$393,MATCH($B23,'I.KI 2017-18'!$B$9:$B$393,0)))),"")</f>
        <v>0</v>
      </c>
      <c r="AL23" s="193">
        <f>_xlfn.IFNA(IF($B23=$B$382,0,_xlfn.IFNA(INDEX('I.Supplementary 2017-18'!Y$8:Y$35,MATCH($B23,'I.Supplementary 2017-18'!$B$8:$B$35,0)),INDEX('I.KI 2017-18'!Y$9:Y$393,MATCH($B23,'I.KI 2017-18'!$B$9:$B$393,0)))),"")</f>
        <v>4.9786856731152485</v>
      </c>
      <c r="AM23" s="193">
        <f>_xlfn.IFNA(IF($B23=$B$382,0,_xlfn.IFNA(INDEX('I.Supplementary 2017-18'!Z$8:Z$35,MATCH($B23,'I.Supplementary 2017-18'!$B$8:$B$35,0)),INDEX('I.KI 2017-18'!Z$9:Z$393,MATCH($B23,'I.KI 2017-18'!$B$9:$B$393,0)))),"")</f>
        <v>0</v>
      </c>
      <c r="AN23" s="193">
        <f>_xlfn.IFNA(IF($B23=$B$382,0,_xlfn.IFNA(INDEX('I.Supplementary 2017-18'!AA$8:AA$35,MATCH($B23,'I.Supplementary 2017-18'!$B$8:$B$35,0)),INDEX('I.KI 2017-18'!AA$9:AA$393,MATCH($B23,'I.KI 2017-18'!$B$9:$B$393,0)))),"")</f>
        <v>0</v>
      </c>
      <c r="AO23" s="157">
        <f>_xlfn.IFNA(IF($B23=$B$382,0,_xlfn.IFNA(INDEX('I.Supplementary 2017-18'!AB$8:AB$35,MATCH($B23,'I.Supplementary 2017-18'!$B$8:$B$35,0)),INDEX('I.KI 2017-18'!AB$9:AB$393,MATCH($B23,'I.KI 2017-18'!$B$9:$B$393,0)))),"")</f>
        <v>0</v>
      </c>
      <c r="AP23" s="149"/>
      <c r="AQ23" s="156">
        <f>_xlfn.IFNA(IF($B23=$B$381,0,IF($B23=$B$382,0,_xlfn.IFNA(INDEX('I.Supplementary 2017-18'!I$8:I$35,MATCH($B23,'I.Supplementary 2017-18'!$B$8:$B$35,0)),INDEX('I.KI 2017-18'!I$9:I$393,MATCH($B23,'I.KI 2017-18'!$B$9:$B$393,0))))),"")</f>
        <v>1.1907021649805698</v>
      </c>
      <c r="AR23" s="149">
        <f>_xlfn.IFNA(IF($B23=$B$381,0,IF($B23=$B$382,0,_xlfn.IFNA(INDEX('I.Supplementary 2017-18'!J$8:J$35,MATCH($B23,'I.Supplementary 2017-18'!$B$8:$B$35,0)),INDEX('I.KI 2017-18'!J$9:J$393,MATCH($B23,'I.KI 2017-18'!$B$9:$B$393,0))))),"")</f>
        <v>3.7879835081346784</v>
      </c>
      <c r="AS23" s="157">
        <f>_xlfn.IFNA(IF($B23=$B$381,0,IF($B23=$B$382,0,_xlfn.IFNA(INDEX('I.Supplementary 2017-18'!H$8:H$35,MATCH($B23,'I.Supplementary 2017-18'!$B$8:$B$35,0)),INDEX('I.KI 2017-18'!H$9:H$393,MATCH($B23,'I.KI 2017-18'!$B$9:$B$393,0))))),"")</f>
        <v>4.9786856731152485</v>
      </c>
      <c r="AT23" s="149"/>
      <c r="AU23" s="156">
        <f>_xlfn.IFNA(_xlfn.IFNA(INDEX('I.Supplementary 2018-19'!P$8:P$157,MATCH($B23,'I.Supplementary 2018-19'!$B$8:$B$157,0)),INDEX('I.KI 2018-19'!P$9:P$393,MATCH($B23,'I.KI 2018-19'!$B$9:$B$393,0))),"")</f>
        <v>0</v>
      </c>
      <c r="AV23" s="193">
        <f>_xlfn.IFNA(_xlfn.IFNA(INDEX('I.Supplementary 2018-19'!Q$8:Q$157,MATCH($B23,'I.Supplementary 2018-19'!$B$8:$B$157,0)),INDEX('I.KI 2018-19'!Q$9:Q$393,MATCH($B23,'I.KI 2018-19'!$B$9:$B$393,0))),"")</f>
        <v>0.73400380107877217</v>
      </c>
      <c r="AW23" s="193">
        <f>_xlfn.IFNA(_xlfn.IFNA(INDEX('I.Supplementary 2018-19'!R$8:R$157,MATCH($B23,'I.Supplementary 2018-19'!$B$8:$B$157,0)),INDEX('I.KI 2018-19'!R$9:R$393,MATCH($B23,'I.KI 2018-19'!$B$9:$B$393,0))),"")</f>
        <v>0</v>
      </c>
      <c r="AX23" s="193">
        <f>_xlfn.IFNA(_xlfn.IFNA(INDEX('I.Supplementary 2018-19'!S$8:S$157,MATCH($B23,'I.Supplementary 2018-19'!$B$8:$B$157,0)),INDEX('I.KI 2018-19'!S$9:S$393,MATCH($B23,'I.KI 2018-19'!$B$9:$B$393,0))),"")</f>
        <v>0</v>
      </c>
      <c r="AY23" s="157">
        <f>_xlfn.IFNA(_xlfn.IFNA(INDEX('I.Supplementary 2018-19'!T$8:T$157,MATCH($B23,'I.Supplementary 2018-19'!$B$8:$B$157,0)),INDEX('I.KI 2018-19'!T$9:T$393,MATCH($B23,'I.KI 2018-19'!$B$9:$B$393,0))),"")</f>
        <v>0</v>
      </c>
      <c r="AZ23" s="156">
        <f>_xlfn.IFNA(_xlfn.IFNA(INDEX('I.Supplementary 2018-19'!U$8:U$157,MATCH($B23,'I.Supplementary 2018-19'!$B$8:$B$157,0)),INDEX('I.KI 2018-19'!U$9:U$393,MATCH($B23,'I.KI 2018-19'!$B$9:$B$393,0))),"")</f>
        <v>0</v>
      </c>
      <c r="BA23" s="193">
        <f>_xlfn.IFNA(_xlfn.IFNA(INDEX('I.Supplementary 2018-19'!V$8:V$157,MATCH($B23,'I.Supplementary 2018-19'!$B$8:$B$157,0)),INDEX('I.KI 2018-19'!V$9:V$393,MATCH($B23,'I.KI 2018-19'!$B$9:$B$393,0))),"")</f>
        <v>3.9017855877782091</v>
      </c>
      <c r="BB23" s="193">
        <f>_xlfn.IFNA(_xlfn.IFNA(INDEX('I.Supplementary 2018-19'!W$8:W$157,MATCH($B23,'I.Supplementary 2018-19'!$B$8:$B$157,0)),INDEX('I.KI 2018-19'!W$9:W$393,MATCH($B23,'I.KI 2018-19'!$B$9:$B$393,0))),"")</f>
        <v>0</v>
      </c>
      <c r="BC23" s="193">
        <f>_xlfn.IFNA(_xlfn.IFNA(INDEX('I.Supplementary 2018-19'!X$8:X$157,MATCH($B23,'I.Supplementary 2018-19'!$B$8:$B$157,0)),INDEX('I.KI 2018-19'!X$9:X$393,MATCH($B23,'I.KI 2018-19'!$B$9:$B$393,0))),"")</f>
        <v>0</v>
      </c>
      <c r="BD23" s="157">
        <f>_xlfn.IFNA(_xlfn.IFNA(INDEX('I.Supplementary 2018-19'!Y$8:Y$157,MATCH($B23,'I.Supplementary 2018-19'!$B$8:$B$157,0)),INDEX('I.KI 2018-19'!Y$9:Y$393,MATCH($B23,'I.KI 2018-19'!$B$9:$B$393,0))),"")</f>
        <v>0</v>
      </c>
      <c r="BE23" s="156">
        <f>_xlfn.IFNA(_xlfn.IFNA(INDEX('I.Supplementary 2018-19'!Z$8:Z$157,MATCH($B23,'I.Supplementary 2018-19'!$B$8:$B$157,0)),INDEX('I.KI 2018-19'!Z$9:Z$393,MATCH($B23,'I.KI 2018-19'!$B$9:$B$393,0))),"")</f>
        <v>0</v>
      </c>
      <c r="BF23" s="193">
        <f>_xlfn.IFNA(_xlfn.IFNA(INDEX('I.Supplementary 2018-19'!AA$8:AA$157,MATCH($B23,'I.Supplementary 2018-19'!$B$8:$B$157,0)),INDEX('I.KI 2018-19'!AA$9:AA$393,MATCH($B23,'I.KI 2018-19'!$B$9:$B$393,0))),"")</f>
        <v>4.6357893888569812</v>
      </c>
      <c r="BG23" s="193">
        <f>_xlfn.IFNA(_xlfn.IFNA(INDEX('I.Supplementary 2018-19'!AB$8:AB$157,MATCH($B23,'I.Supplementary 2018-19'!$B$8:$B$157,0)),INDEX('I.KI 2018-19'!AB$9:AB$393,MATCH($B23,'I.KI 2018-19'!$B$9:$B$393,0))),"")</f>
        <v>0</v>
      </c>
      <c r="BH23" s="193">
        <f>_xlfn.IFNA(_xlfn.IFNA(INDEX('I.Supplementary 2018-19'!AC$8:AC$157,MATCH($B23,'I.Supplementary 2018-19'!$B$8:$B$157,0)),INDEX('I.KI 2018-19'!AC$9:AC$393,MATCH($B23,'I.KI 2018-19'!$B$9:$B$393,0))),"")</f>
        <v>0</v>
      </c>
      <c r="BI23" s="157">
        <f>_xlfn.IFNA(_xlfn.IFNA(INDEX('I.Supplementary 2018-19'!AD$8:AD$157,MATCH($B23,'I.Supplementary 2018-19'!$B$8:$B$157,0)),INDEX('I.KI 2018-19'!AD$9:AD$393,MATCH($B23,'I.KI 2018-19'!$B$9:$B$393,0))),"")</f>
        <v>0</v>
      </c>
      <c r="BJ23" s="149"/>
      <c r="BK23" s="156">
        <f>_xlfn.IFNA(IF($B23=$B$381,0,IF($B23=$B$382,0,_xlfn.IFNA(INDEX('I.Supplementary 2018-19'!I$8:I$157,MATCH($B23,'I.Supplementary 2018-19'!$B$8:$B$157,0)),INDEX('I.KI 2018-19'!I$9:I$393,MATCH($B23,'I.KI 2018-19'!$B$9:$B$393,0))))),"")</f>
        <v>0.73400380107877217</v>
      </c>
      <c r="BL23" s="149">
        <f>_xlfn.IFNA(IF($B23=$B$381,0,IF($B23=$B$382,0,_xlfn.IFNA(INDEX('I.Supplementary 2018-19'!J$8:J$157,MATCH($B23,'I.Supplementary 2018-19'!$B$8:$B$157,0)),INDEX('I.KI 2018-19'!J$9:J$393,MATCH($B23,'I.KI 2018-19'!$B$9:$B$393,0))))),"")</f>
        <v>3.9017855877782091</v>
      </c>
      <c r="BM23" s="157">
        <f>_xlfn.IFNA(IF($B23=$B$381,0,IF($B23=$B$382,0,_xlfn.IFNA(INDEX('I.Supplementary 2018-19'!H$8:H$157,MATCH($B23,'I.Supplementary 2018-19'!$B$8:$B$157,0)),INDEX('I.KI 2018-19'!H$9:H$393,MATCH($B23,'I.KI 2018-19'!$B$9:$B$393,0))))),"")</f>
        <v>4.6357893888569812</v>
      </c>
    </row>
    <row r="24" spans="2:65">
      <c r="B24" s="121" t="str">
        <f>'Calculations for 2021-22'!B24</f>
        <v>E0101</v>
      </c>
      <c r="C24" s="160" t="str">
        <f>'Calculations for 2021-22'!D24</f>
        <v>E0101</v>
      </c>
      <c r="D24" t="str">
        <f>'Calculations for 2021-22'!E24</f>
        <v>UNINFIR</v>
      </c>
      <c r="E24" t="str">
        <f>'Calculations for 2021-22'!F24</f>
        <v>P1704</v>
      </c>
      <c r="F24" s="120" t="str">
        <f>'Calculations for 2021-22'!H24</f>
        <v>Bath &amp; North East Somerset</v>
      </c>
      <c r="G24" s="156">
        <f>_xlfn.IFNA(INDEX('I.KI 2016-17'!M$8:M$391,MATCH($B24,'I.KI 2016-17'!$B$8:$B$391,0)),"")</f>
        <v>12.494284824098001</v>
      </c>
      <c r="H24" s="149">
        <f>_xlfn.IFNA(INDEX('I.KI 2016-17'!N$8:N$391,MATCH($B24,'I.KI 2016-17'!$B$8:$B$391,0)),"")</f>
        <v>1.9283392538840001</v>
      </c>
      <c r="I24" s="149">
        <f>_xlfn.IFNA(INDEX('I.KI 2016-17'!O$8:O$391,MATCH($B24,'I.KI 2016-17'!$B$8:$B$391,0)),"")</f>
        <v>0</v>
      </c>
      <c r="J24" s="149">
        <f>_xlfn.IFNA(INDEX('I.KI 2016-17'!P$8:P$391,MATCH($B24,'I.KI 2016-17'!$B$8:$B$391,0)),"")</f>
        <v>0</v>
      </c>
      <c r="K24" s="157">
        <f>_xlfn.IFNA(INDEX('I.KI 2016-17'!Q$8:Q$391,MATCH($B24,'I.KI 2016-17'!$B$8:$B$391,0)),"")</f>
        <v>0</v>
      </c>
      <c r="L24" s="156">
        <f>_xlfn.IFNA(INDEX('I.KI 2016-17'!R$8:R$391,MATCH($B24,'I.KI 2016-17'!$B$8:$B$391,0)),"")</f>
        <v>17.500861577716002</v>
      </c>
      <c r="M24" s="193">
        <f>_xlfn.IFNA(INDEX('I.KI 2016-17'!S$8:S$391,MATCH($B24,'I.KI 2016-17'!$B$8:$B$391,0)),"")</f>
        <v>4.1786238749000004</v>
      </c>
      <c r="N24" s="193">
        <f>_xlfn.IFNA(INDEX('I.KI 2016-17'!T$8:T$391,MATCH($B24,'I.KI 2016-17'!$B$8:$B$391,0)),"")</f>
        <v>0</v>
      </c>
      <c r="O24" s="193">
        <f>_xlfn.IFNA(INDEX('I.KI 2016-17'!U$8:U$391,MATCH($B24,'I.KI 2016-17'!$B$8:$B$391,0)),"")</f>
        <v>0</v>
      </c>
      <c r="P24" s="157">
        <f>_xlfn.IFNA(INDEX('I.KI 2016-17'!V$8:V$391,MATCH($B24,'I.KI 2016-17'!$B$8:$B$391,0)),"")</f>
        <v>0</v>
      </c>
      <c r="Q24" s="156">
        <f>_xlfn.IFNA(INDEX('I.KI 2016-17'!W$8:W$391,MATCH($B24,'I.KI 2016-17'!$B$8:$B$391,0)),"")</f>
        <v>29.995146401814004</v>
      </c>
      <c r="R24" s="193">
        <f>_xlfn.IFNA(INDEX('I.KI 2016-17'!X$8:X$391,MATCH($B24,'I.KI 2016-17'!$B$8:$B$391,0)),"")</f>
        <v>6.1069631287840007</v>
      </c>
      <c r="S24" s="193">
        <f>_xlfn.IFNA(INDEX('I.KI 2016-17'!Y$8:Y$391,MATCH($B24,'I.KI 2016-17'!$B$8:$B$391,0)),"")</f>
        <v>0</v>
      </c>
      <c r="T24" s="193">
        <f>_xlfn.IFNA(INDEX('I.KI 2016-17'!Z$8:Z$391,MATCH($B24,'I.KI 2016-17'!$B$8:$B$391,0)),"")</f>
        <v>0</v>
      </c>
      <c r="U24" s="157">
        <f>_xlfn.IFNA(INDEX('I.KI 2016-17'!AA$8:AA$391,MATCH($B24,'I.KI 2016-17'!$B$8:$B$391,0)),"")</f>
        <v>0</v>
      </c>
      <c r="V24" s="149"/>
      <c r="W24" s="154">
        <f>_xlfn.IFNA(INDEX('I.KI 2016-17'!$H$8:$H$391,MATCH(B24,'I.KI 2016-17'!$B$8:$B$391,0)),"")</f>
        <v>14.422624077982</v>
      </c>
      <c r="X24" s="153">
        <f>_xlfn.IFNA(INDEX('I.KI 2016-17'!$I$8:$I$391,MATCH(B24,'I.KI 2016-17'!$B$8:$B$391,0)),"")</f>
        <v>21.679485452615999</v>
      </c>
      <c r="Y24" s="155">
        <f>_xlfn.IFNA(INDEX('I.KI 2016-17'!$G$8:$G$391,MATCH(B24,'I.KI 2016-17'!$B$8:$B$391,0)),"")</f>
        <v>36.102109530598</v>
      </c>
      <c r="Z24" s="149"/>
      <c r="AA24" s="156">
        <f>_xlfn.IFNA(IF($B24=$B$382,0,_xlfn.IFNA(INDEX('I.Supplementary 2017-18'!N$8:N$35,MATCH($B24,'I.Supplementary 2017-18'!$B$8:$B$35,0)),INDEX('I.KI 2017-18'!N$9:N$393,MATCH($B24,'I.KI 2017-18'!$B$9:$B$393,0)))),"")</f>
        <v>7.7162512144034432</v>
      </c>
      <c r="AB24" s="193">
        <f>_xlfn.IFNA(IF($B24=$B$382,0,_xlfn.IFNA(INDEX('I.Supplementary 2017-18'!O$8:O$35,MATCH($B24,'I.Supplementary 2017-18'!$B$8:$B$35,0)),INDEX('I.KI 2017-18'!O$9:O$393,MATCH($B24,'I.KI 2017-18'!$B$9:$B$393,0)))),"")</f>
        <v>0.54277652944620325</v>
      </c>
      <c r="AC24" s="193">
        <f>_xlfn.IFNA(IF($B24=$B$382,0,_xlfn.IFNA(INDEX('I.Supplementary 2017-18'!P$8:P$35,MATCH($B24,'I.Supplementary 2017-18'!$B$8:$B$35,0)),INDEX('I.KI 2017-18'!P$9:P$393,MATCH($B24,'I.KI 2017-18'!$B$9:$B$393,0)))),"")</f>
        <v>0</v>
      </c>
      <c r="AD24" s="193">
        <f>_xlfn.IFNA(IF($B24=$B$382,0,_xlfn.IFNA(INDEX('I.Supplementary 2017-18'!Q$8:Q$35,MATCH($B24,'I.Supplementary 2017-18'!$B$8:$B$35,0)),INDEX('I.KI 2017-18'!Q$9:Q$393,MATCH($B24,'I.KI 2017-18'!$B$9:$B$393,0)))),"")</f>
        <v>0</v>
      </c>
      <c r="AE24" s="157">
        <f>_xlfn.IFNA(IF($B24=$B$382,0,_xlfn.IFNA(INDEX('I.Supplementary 2017-18'!R$8:R$35,MATCH($B24,'I.Supplementary 2017-18'!$B$8:$B$35,0)),INDEX('I.KI 2017-18'!R$9:R$393,MATCH($B24,'I.KI 2017-18'!$B$9:$B$393,0)))),"")</f>
        <v>0</v>
      </c>
      <c r="AF24" s="156">
        <f>_xlfn.IFNA(IF($B24=$B$382,0,_xlfn.IFNA(INDEX('I.Supplementary 2017-18'!S$8:S$35,MATCH($B24,'I.Supplementary 2017-18'!$B$8:$B$35,0)),INDEX('I.KI 2017-18'!S$9:S$393,MATCH($B24,'I.KI 2017-18'!$B$9:$B$393,0)))),"")</f>
        <v>17.858159599140865</v>
      </c>
      <c r="AG24" s="193">
        <f>_xlfn.IFNA(IF($B24=$B$382,0,_xlfn.IFNA(INDEX('I.Supplementary 2017-18'!T$8:T$35,MATCH($B24,'I.Supplementary 2017-18'!$B$8:$B$35,0)),INDEX('I.KI 2017-18'!T$9:T$393,MATCH($B24,'I.KI 2017-18'!$B$9:$B$393,0)))),"")</f>
        <v>4.2639347629468798</v>
      </c>
      <c r="AH24" s="193">
        <f>_xlfn.IFNA(IF($B24=$B$382,0,_xlfn.IFNA(INDEX('I.Supplementary 2017-18'!U$8:U$35,MATCH($B24,'I.Supplementary 2017-18'!$B$8:$B$35,0)),INDEX('I.KI 2017-18'!U$9:U$393,MATCH($B24,'I.KI 2017-18'!$B$9:$B$393,0)))),"")</f>
        <v>0</v>
      </c>
      <c r="AI24" s="193">
        <f>_xlfn.IFNA(IF($B24=$B$382,0,_xlfn.IFNA(INDEX('I.Supplementary 2017-18'!V$8:V$35,MATCH($B24,'I.Supplementary 2017-18'!$B$8:$B$35,0)),INDEX('I.KI 2017-18'!V$9:V$393,MATCH($B24,'I.KI 2017-18'!$B$9:$B$393,0)))),"")</f>
        <v>0</v>
      </c>
      <c r="AJ24" s="157">
        <f>_xlfn.IFNA(IF($B24=$B$382,0,_xlfn.IFNA(INDEX('I.Supplementary 2017-18'!W$8:W$35,MATCH($B24,'I.Supplementary 2017-18'!$B$8:$B$35,0)),INDEX('I.KI 2017-18'!W$9:W$393,MATCH($B24,'I.KI 2017-18'!$B$9:$B$393,0)))),"")</f>
        <v>0</v>
      </c>
      <c r="AK24" s="156">
        <f>_xlfn.IFNA(IF($B24=$B$382,0,_xlfn.IFNA(INDEX('I.Supplementary 2017-18'!X$8:X$35,MATCH($B24,'I.Supplementary 2017-18'!$B$8:$B$35,0)),INDEX('I.KI 2017-18'!X$9:X$393,MATCH($B24,'I.KI 2017-18'!$B$9:$B$393,0)))),"")</f>
        <v>25.574410813544308</v>
      </c>
      <c r="AL24" s="193">
        <f>_xlfn.IFNA(IF($B24=$B$382,0,_xlfn.IFNA(INDEX('I.Supplementary 2017-18'!Y$8:Y$35,MATCH($B24,'I.Supplementary 2017-18'!$B$8:$B$35,0)),INDEX('I.KI 2017-18'!Y$9:Y$393,MATCH($B24,'I.KI 2017-18'!$B$9:$B$393,0)))),"")</f>
        <v>4.806711292393083</v>
      </c>
      <c r="AM24" s="193">
        <f>_xlfn.IFNA(IF($B24=$B$382,0,_xlfn.IFNA(INDEX('I.Supplementary 2017-18'!Z$8:Z$35,MATCH($B24,'I.Supplementary 2017-18'!$B$8:$B$35,0)),INDEX('I.KI 2017-18'!Z$9:Z$393,MATCH($B24,'I.KI 2017-18'!$B$9:$B$393,0)))),"")</f>
        <v>0</v>
      </c>
      <c r="AN24" s="193">
        <f>_xlfn.IFNA(IF($B24=$B$382,0,_xlfn.IFNA(INDEX('I.Supplementary 2017-18'!AA$8:AA$35,MATCH($B24,'I.Supplementary 2017-18'!$B$8:$B$35,0)),INDEX('I.KI 2017-18'!AA$9:AA$393,MATCH($B24,'I.KI 2017-18'!$B$9:$B$393,0)))),"")</f>
        <v>0</v>
      </c>
      <c r="AO24" s="157">
        <f>_xlfn.IFNA(IF($B24=$B$382,0,_xlfn.IFNA(INDEX('I.Supplementary 2017-18'!AB$8:AB$35,MATCH($B24,'I.Supplementary 2017-18'!$B$8:$B$35,0)),INDEX('I.KI 2017-18'!AB$9:AB$393,MATCH($B24,'I.KI 2017-18'!$B$9:$B$393,0)))),"")</f>
        <v>0</v>
      </c>
      <c r="AP24" s="149"/>
      <c r="AQ24" s="156">
        <f>_xlfn.IFNA(IF($B24=$B$381,0,IF($B24=$B$382,0,_xlfn.IFNA(INDEX('I.Supplementary 2017-18'!I$8:I$35,MATCH($B24,'I.Supplementary 2017-18'!$B$8:$B$35,0)),INDEX('I.KI 2017-18'!I$9:I$393,MATCH($B24,'I.KI 2017-18'!$B$9:$B$393,0))))),"")</f>
        <v>8.2590277438496464</v>
      </c>
      <c r="AR24" s="149">
        <f>_xlfn.IFNA(IF($B24=$B$381,0,IF($B24=$B$382,0,_xlfn.IFNA(INDEX('I.Supplementary 2017-18'!J$8:J$35,MATCH($B24,'I.Supplementary 2017-18'!$B$8:$B$35,0)),INDEX('I.KI 2017-18'!J$9:J$393,MATCH($B24,'I.KI 2017-18'!$B$9:$B$393,0))))),"")</f>
        <v>22.12209436208774</v>
      </c>
      <c r="AS24" s="157">
        <f>_xlfn.IFNA(IF($B24=$B$381,0,IF($B24=$B$382,0,_xlfn.IFNA(INDEX('I.Supplementary 2017-18'!H$8:H$35,MATCH($B24,'I.Supplementary 2017-18'!$B$8:$B$35,0)),INDEX('I.KI 2017-18'!H$9:H$393,MATCH($B24,'I.KI 2017-18'!$B$9:$B$393,0))))),"")</f>
        <v>30.381122105937386</v>
      </c>
      <c r="AT24" s="149"/>
      <c r="AU24" s="156">
        <f>_xlfn.IFNA(_xlfn.IFNA(INDEX('I.Supplementary 2018-19'!P$8:P$157,MATCH($B24,'I.Supplementary 2018-19'!$B$8:$B$157,0)),INDEX('I.KI 2018-19'!P$9:P$393,MATCH($B24,'I.KI 2018-19'!$B$9:$B$393,0))),"")</f>
        <v>4.6657295806557686</v>
      </c>
      <c r="AV24" s="193">
        <f>_xlfn.IFNA(_xlfn.IFNA(INDEX('I.Supplementary 2018-19'!Q$8:Q$157,MATCH($B24,'I.Supplementary 2018-19'!$B$8:$B$157,0)),INDEX('I.KI 2018-19'!Q$9:Q$393,MATCH($B24,'I.KI 2018-19'!$B$9:$B$393,0))),"")</f>
        <v>-0.28193326510559397</v>
      </c>
      <c r="AW24" s="193">
        <f>_xlfn.IFNA(_xlfn.IFNA(INDEX('I.Supplementary 2018-19'!R$8:R$157,MATCH($B24,'I.Supplementary 2018-19'!$B$8:$B$157,0)),INDEX('I.KI 2018-19'!R$9:R$393,MATCH($B24,'I.KI 2018-19'!$B$9:$B$393,0))),"")</f>
        <v>0</v>
      </c>
      <c r="AX24" s="193">
        <f>_xlfn.IFNA(_xlfn.IFNA(INDEX('I.Supplementary 2018-19'!S$8:S$157,MATCH($B24,'I.Supplementary 2018-19'!$B$8:$B$157,0)),INDEX('I.KI 2018-19'!S$9:S$393,MATCH($B24,'I.KI 2018-19'!$B$9:$B$393,0))),"")</f>
        <v>0</v>
      </c>
      <c r="AY24" s="157">
        <f>_xlfn.IFNA(_xlfn.IFNA(INDEX('I.Supplementary 2018-19'!T$8:T$157,MATCH($B24,'I.Supplementary 2018-19'!$B$8:$B$157,0)),INDEX('I.KI 2018-19'!T$9:T$393,MATCH($B24,'I.KI 2018-19'!$B$9:$B$393,0))),"")</f>
        <v>0</v>
      </c>
      <c r="AZ24" s="156">
        <f>_xlfn.IFNA(_xlfn.IFNA(INDEX('I.Supplementary 2018-19'!U$8:U$157,MATCH($B24,'I.Supplementary 2018-19'!$B$8:$B$157,0)),INDEX('I.KI 2018-19'!U$9:U$393,MATCH($B24,'I.KI 2018-19'!$B$9:$B$393,0))),"")</f>
        <v>18.394670831733077</v>
      </c>
      <c r="BA24" s="193">
        <f>_xlfn.IFNA(_xlfn.IFNA(INDEX('I.Supplementary 2018-19'!V$8:V$157,MATCH($B24,'I.Supplementary 2018-19'!$B$8:$B$157,0)),INDEX('I.KI 2018-19'!V$9:V$393,MATCH($B24,'I.KI 2018-19'!$B$9:$B$393,0))),"")</f>
        <v>4.3920358073272574</v>
      </c>
      <c r="BB24" s="193">
        <f>_xlfn.IFNA(_xlfn.IFNA(INDEX('I.Supplementary 2018-19'!W$8:W$157,MATCH($B24,'I.Supplementary 2018-19'!$B$8:$B$157,0)),INDEX('I.KI 2018-19'!W$9:W$393,MATCH($B24,'I.KI 2018-19'!$B$9:$B$393,0))),"")</f>
        <v>0</v>
      </c>
      <c r="BC24" s="193">
        <f>_xlfn.IFNA(_xlfn.IFNA(INDEX('I.Supplementary 2018-19'!X$8:X$157,MATCH($B24,'I.Supplementary 2018-19'!$B$8:$B$157,0)),INDEX('I.KI 2018-19'!X$9:X$393,MATCH($B24,'I.KI 2018-19'!$B$9:$B$393,0))),"")</f>
        <v>0</v>
      </c>
      <c r="BD24" s="157">
        <f>_xlfn.IFNA(_xlfn.IFNA(INDEX('I.Supplementary 2018-19'!Y$8:Y$157,MATCH($B24,'I.Supplementary 2018-19'!$B$8:$B$157,0)),INDEX('I.KI 2018-19'!Y$9:Y$393,MATCH($B24,'I.KI 2018-19'!$B$9:$B$393,0))),"")</f>
        <v>0</v>
      </c>
      <c r="BE24" s="156">
        <f>_xlfn.IFNA(_xlfn.IFNA(INDEX('I.Supplementary 2018-19'!Z$8:Z$157,MATCH($B24,'I.Supplementary 2018-19'!$B$8:$B$157,0)),INDEX('I.KI 2018-19'!Z$9:Z$393,MATCH($B24,'I.KI 2018-19'!$B$9:$B$393,0))),"")</f>
        <v>23.060400412388844</v>
      </c>
      <c r="BF24" s="193">
        <f>_xlfn.IFNA(_xlfn.IFNA(INDEX('I.Supplementary 2018-19'!AA$8:AA$157,MATCH($B24,'I.Supplementary 2018-19'!$B$8:$B$157,0)),INDEX('I.KI 2018-19'!AA$9:AA$393,MATCH($B24,'I.KI 2018-19'!$B$9:$B$393,0))),"")</f>
        <v>4.1101025422216635</v>
      </c>
      <c r="BG24" s="193">
        <f>_xlfn.IFNA(_xlfn.IFNA(INDEX('I.Supplementary 2018-19'!AB$8:AB$157,MATCH($B24,'I.Supplementary 2018-19'!$B$8:$B$157,0)),INDEX('I.KI 2018-19'!AB$9:AB$393,MATCH($B24,'I.KI 2018-19'!$B$9:$B$393,0))),"")</f>
        <v>0</v>
      </c>
      <c r="BH24" s="193">
        <f>_xlfn.IFNA(_xlfn.IFNA(INDEX('I.Supplementary 2018-19'!AC$8:AC$157,MATCH($B24,'I.Supplementary 2018-19'!$B$8:$B$157,0)),INDEX('I.KI 2018-19'!AC$9:AC$393,MATCH($B24,'I.KI 2018-19'!$B$9:$B$393,0))),"")</f>
        <v>0</v>
      </c>
      <c r="BI24" s="157">
        <f>_xlfn.IFNA(_xlfn.IFNA(INDEX('I.Supplementary 2018-19'!AD$8:AD$157,MATCH($B24,'I.Supplementary 2018-19'!$B$8:$B$157,0)),INDEX('I.KI 2018-19'!AD$9:AD$393,MATCH($B24,'I.KI 2018-19'!$B$9:$B$393,0))),"")</f>
        <v>0</v>
      </c>
      <c r="BJ24" s="149"/>
      <c r="BK24" s="156">
        <f>_xlfn.IFNA(IF($B24=$B$381,0,IF($B24=$B$382,0,_xlfn.IFNA(INDEX('I.Supplementary 2018-19'!I$8:I$157,MATCH($B24,'I.Supplementary 2018-19'!$B$8:$B$157,0)),INDEX('I.KI 2018-19'!I$9:I$393,MATCH($B24,'I.KI 2018-19'!$B$9:$B$393,0))))),"")</f>
        <v>4.3837963155501747</v>
      </c>
      <c r="BL24" s="149">
        <f>_xlfn.IFNA(IF($B24=$B$381,0,IF($B24=$B$382,0,_xlfn.IFNA(INDEX('I.Supplementary 2018-19'!J$8:J$157,MATCH($B24,'I.Supplementary 2018-19'!$B$8:$B$157,0)),INDEX('I.KI 2018-19'!J$9:J$393,MATCH($B24,'I.KI 2018-19'!$B$9:$B$393,0))))),"")</f>
        <v>22.786706639060334</v>
      </c>
      <c r="BM24" s="157">
        <f>_xlfn.IFNA(IF($B24=$B$381,0,IF($B24=$B$382,0,_xlfn.IFNA(INDEX('I.Supplementary 2018-19'!H$8:H$157,MATCH($B24,'I.Supplementary 2018-19'!$B$8:$B$157,0)),INDEX('I.KI 2018-19'!H$9:H$393,MATCH($B24,'I.KI 2018-19'!$B$9:$B$393,0))))),"")</f>
        <v>27.170502954610509</v>
      </c>
    </row>
    <row r="25" spans="2:65">
      <c r="B25" s="121" t="str">
        <f>'Calculations for 2021-22'!B25</f>
        <v>E0202</v>
      </c>
      <c r="C25" s="160" t="str">
        <f>'Calculations for 2021-22'!D25</f>
        <v>E0202</v>
      </c>
      <c r="D25" t="str">
        <f>'Calculations for 2021-22'!E25</f>
        <v>UNINFIR</v>
      </c>
      <c r="E25">
        <f>'Calculations for 2021-22'!F25</f>
        <v>0</v>
      </c>
      <c r="F25" s="120" t="str">
        <f>'Calculations for 2021-22'!H25</f>
        <v>Bedford</v>
      </c>
      <c r="G25" s="156">
        <f>_xlfn.IFNA(INDEX('I.KI 2016-17'!M$8:M$391,MATCH($B25,'I.KI 2016-17'!$B$8:$B$391,0)),"")</f>
        <v>18.805449342307</v>
      </c>
      <c r="H25" s="149">
        <f>_xlfn.IFNA(INDEX('I.KI 2016-17'!N$8:N$391,MATCH($B25,'I.KI 2016-17'!$B$8:$B$391,0)),"")</f>
        <v>2.6132516941499997</v>
      </c>
      <c r="I25" s="149">
        <f>_xlfn.IFNA(INDEX('I.KI 2016-17'!O$8:O$391,MATCH($B25,'I.KI 2016-17'!$B$8:$B$391,0)),"")</f>
        <v>0</v>
      </c>
      <c r="J25" s="149">
        <f>_xlfn.IFNA(INDEX('I.KI 2016-17'!P$8:P$391,MATCH($B25,'I.KI 2016-17'!$B$8:$B$391,0)),"")</f>
        <v>0</v>
      </c>
      <c r="K25" s="157">
        <f>_xlfn.IFNA(INDEX('I.KI 2016-17'!Q$8:Q$391,MATCH($B25,'I.KI 2016-17'!$B$8:$B$391,0)),"")</f>
        <v>0</v>
      </c>
      <c r="L25" s="156">
        <f>_xlfn.IFNA(INDEX('I.KI 2016-17'!R$8:R$391,MATCH($B25,'I.KI 2016-17'!$B$8:$B$391,0)),"")</f>
        <v>24.089683712003001</v>
      </c>
      <c r="M25" s="193">
        <f>_xlfn.IFNA(INDEX('I.KI 2016-17'!S$8:S$391,MATCH($B25,'I.KI 2016-17'!$B$8:$B$391,0)),"")</f>
        <v>5.3236660807350003</v>
      </c>
      <c r="N25" s="193">
        <f>_xlfn.IFNA(INDEX('I.KI 2016-17'!T$8:T$391,MATCH($B25,'I.KI 2016-17'!$B$8:$B$391,0)),"")</f>
        <v>0</v>
      </c>
      <c r="O25" s="193">
        <f>_xlfn.IFNA(INDEX('I.KI 2016-17'!U$8:U$391,MATCH($B25,'I.KI 2016-17'!$B$8:$B$391,0)),"")</f>
        <v>0</v>
      </c>
      <c r="P25" s="157">
        <f>_xlfn.IFNA(INDEX('I.KI 2016-17'!V$8:V$391,MATCH($B25,'I.KI 2016-17'!$B$8:$B$391,0)),"")</f>
        <v>0</v>
      </c>
      <c r="Q25" s="156">
        <f>_xlfn.IFNA(INDEX('I.KI 2016-17'!W$8:W$391,MATCH($B25,'I.KI 2016-17'!$B$8:$B$391,0)),"")</f>
        <v>42.895133054310001</v>
      </c>
      <c r="R25" s="193">
        <f>_xlfn.IFNA(INDEX('I.KI 2016-17'!X$8:X$391,MATCH($B25,'I.KI 2016-17'!$B$8:$B$391,0)),"")</f>
        <v>7.9369177748849999</v>
      </c>
      <c r="S25" s="193">
        <f>_xlfn.IFNA(INDEX('I.KI 2016-17'!Y$8:Y$391,MATCH($B25,'I.KI 2016-17'!$B$8:$B$391,0)),"")</f>
        <v>0</v>
      </c>
      <c r="T25" s="193">
        <f>_xlfn.IFNA(INDEX('I.KI 2016-17'!Z$8:Z$391,MATCH($B25,'I.KI 2016-17'!$B$8:$B$391,0)),"")</f>
        <v>0</v>
      </c>
      <c r="U25" s="157">
        <f>_xlfn.IFNA(INDEX('I.KI 2016-17'!AA$8:AA$391,MATCH($B25,'I.KI 2016-17'!$B$8:$B$391,0)),"")</f>
        <v>0</v>
      </c>
      <c r="V25" s="149"/>
      <c r="W25" s="154">
        <f>_xlfn.IFNA(INDEX('I.KI 2016-17'!$H$8:$H$391,MATCH(B25,'I.KI 2016-17'!$B$8:$B$391,0)),"")</f>
        <v>21.418701036457001</v>
      </c>
      <c r="X25" s="153">
        <f>_xlfn.IFNA(INDEX('I.KI 2016-17'!$I$8:$I$391,MATCH(B25,'I.KI 2016-17'!$B$8:$B$391,0)),"")</f>
        <v>29.413349792737996</v>
      </c>
      <c r="Y25" s="155">
        <f>_xlfn.IFNA(INDEX('I.KI 2016-17'!$G$8:$G$391,MATCH(B25,'I.KI 2016-17'!$B$8:$B$391,0)),"")</f>
        <v>50.832050829194998</v>
      </c>
      <c r="Z25" s="149"/>
      <c r="AA25" s="156">
        <f>_xlfn.IFNA(IF($B25=$B$382,0,_xlfn.IFNA(INDEX('I.Supplementary 2017-18'!N$8:N$35,MATCH($B25,'I.Supplementary 2017-18'!$B$8:$B$35,0)),INDEX('I.KI 2017-18'!N$9:N$393,MATCH($B25,'I.KI 2017-18'!$B$9:$B$393,0)))),"")</f>
        <v>13.478835831051216</v>
      </c>
      <c r="AB25" s="193">
        <f>_xlfn.IFNA(IF($B25=$B$382,0,_xlfn.IFNA(INDEX('I.Supplementary 2017-18'!O$8:O$35,MATCH($B25,'I.Supplementary 2017-18'!$B$8:$B$35,0)),INDEX('I.KI 2017-18'!O$9:O$393,MATCH($B25,'I.KI 2017-18'!$B$9:$B$393,0)))),"")</f>
        <v>1.1163992838830297</v>
      </c>
      <c r="AC25" s="193">
        <f>_xlfn.IFNA(IF($B25=$B$382,0,_xlfn.IFNA(INDEX('I.Supplementary 2017-18'!P$8:P$35,MATCH($B25,'I.Supplementary 2017-18'!$B$8:$B$35,0)),INDEX('I.KI 2017-18'!P$9:P$393,MATCH($B25,'I.KI 2017-18'!$B$9:$B$393,0)))),"")</f>
        <v>0</v>
      </c>
      <c r="AD25" s="193">
        <f>_xlfn.IFNA(IF($B25=$B$382,0,_xlfn.IFNA(INDEX('I.Supplementary 2017-18'!Q$8:Q$35,MATCH($B25,'I.Supplementary 2017-18'!$B$8:$B$35,0)),INDEX('I.KI 2017-18'!Q$9:Q$393,MATCH($B25,'I.KI 2017-18'!$B$9:$B$393,0)))),"")</f>
        <v>0</v>
      </c>
      <c r="AE25" s="157">
        <f>_xlfn.IFNA(IF($B25=$B$382,0,_xlfn.IFNA(INDEX('I.Supplementary 2017-18'!R$8:R$35,MATCH($B25,'I.Supplementary 2017-18'!$B$8:$B$35,0)),INDEX('I.KI 2017-18'!R$9:R$393,MATCH($B25,'I.KI 2017-18'!$B$9:$B$393,0)))),"")</f>
        <v>0</v>
      </c>
      <c r="AF25" s="156">
        <f>_xlfn.IFNA(IF($B25=$B$382,0,_xlfn.IFNA(INDEX('I.Supplementary 2017-18'!S$8:S$35,MATCH($B25,'I.Supplementary 2017-18'!$B$8:$B$35,0)),INDEX('I.KI 2017-18'!S$9:S$393,MATCH($B25,'I.KI 2017-18'!$B$9:$B$393,0)))),"")</f>
        <v>24.581499288557762</v>
      </c>
      <c r="AG25" s="193">
        <f>_xlfn.IFNA(IF($B25=$B$382,0,_xlfn.IFNA(INDEX('I.Supplementary 2017-18'!T$8:T$35,MATCH($B25,'I.Supplementary 2017-18'!$B$8:$B$35,0)),INDEX('I.KI 2017-18'!T$9:T$393,MATCH($B25,'I.KI 2017-18'!$B$9:$B$393,0)))),"")</f>
        <v>5.4323541786852907</v>
      </c>
      <c r="AH25" s="193">
        <f>_xlfn.IFNA(IF($B25=$B$382,0,_xlfn.IFNA(INDEX('I.Supplementary 2017-18'!U$8:U$35,MATCH($B25,'I.Supplementary 2017-18'!$B$8:$B$35,0)),INDEX('I.KI 2017-18'!U$9:U$393,MATCH($B25,'I.KI 2017-18'!$B$9:$B$393,0)))),"")</f>
        <v>0</v>
      </c>
      <c r="AI25" s="193">
        <f>_xlfn.IFNA(IF($B25=$B$382,0,_xlfn.IFNA(INDEX('I.Supplementary 2017-18'!V$8:V$35,MATCH($B25,'I.Supplementary 2017-18'!$B$8:$B$35,0)),INDEX('I.KI 2017-18'!V$9:V$393,MATCH($B25,'I.KI 2017-18'!$B$9:$B$393,0)))),"")</f>
        <v>0</v>
      </c>
      <c r="AJ25" s="157">
        <f>_xlfn.IFNA(IF($B25=$B$382,0,_xlfn.IFNA(INDEX('I.Supplementary 2017-18'!W$8:W$35,MATCH($B25,'I.Supplementary 2017-18'!$B$8:$B$35,0)),INDEX('I.KI 2017-18'!W$9:W$393,MATCH($B25,'I.KI 2017-18'!$B$9:$B$393,0)))),"")</f>
        <v>0</v>
      </c>
      <c r="AK25" s="156">
        <f>_xlfn.IFNA(IF($B25=$B$382,0,_xlfn.IFNA(INDEX('I.Supplementary 2017-18'!X$8:X$35,MATCH($B25,'I.Supplementary 2017-18'!$B$8:$B$35,0)),INDEX('I.KI 2017-18'!X$9:X$393,MATCH($B25,'I.KI 2017-18'!$B$9:$B$393,0)))),"")</f>
        <v>38.060335119608979</v>
      </c>
      <c r="AL25" s="193">
        <f>_xlfn.IFNA(IF($B25=$B$382,0,_xlfn.IFNA(INDEX('I.Supplementary 2017-18'!Y$8:Y$35,MATCH($B25,'I.Supplementary 2017-18'!$B$8:$B$35,0)),INDEX('I.KI 2017-18'!Y$9:Y$393,MATCH($B25,'I.KI 2017-18'!$B$9:$B$393,0)))),"")</f>
        <v>6.5487534625683201</v>
      </c>
      <c r="AM25" s="193">
        <f>_xlfn.IFNA(IF($B25=$B$382,0,_xlfn.IFNA(INDEX('I.Supplementary 2017-18'!Z$8:Z$35,MATCH($B25,'I.Supplementary 2017-18'!$B$8:$B$35,0)),INDEX('I.KI 2017-18'!Z$9:Z$393,MATCH($B25,'I.KI 2017-18'!$B$9:$B$393,0)))),"")</f>
        <v>0</v>
      </c>
      <c r="AN25" s="193">
        <f>_xlfn.IFNA(IF($B25=$B$382,0,_xlfn.IFNA(INDEX('I.Supplementary 2017-18'!AA$8:AA$35,MATCH($B25,'I.Supplementary 2017-18'!$B$8:$B$35,0)),INDEX('I.KI 2017-18'!AA$9:AA$393,MATCH($B25,'I.KI 2017-18'!$B$9:$B$393,0)))),"")</f>
        <v>0</v>
      </c>
      <c r="AO25" s="157">
        <f>_xlfn.IFNA(IF($B25=$B$382,0,_xlfn.IFNA(INDEX('I.Supplementary 2017-18'!AB$8:AB$35,MATCH($B25,'I.Supplementary 2017-18'!$B$8:$B$35,0)),INDEX('I.KI 2017-18'!AB$9:AB$393,MATCH($B25,'I.KI 2017-18'!$B$9:$B$393,0)))),"")</f>
        <v>0</v>
      </c>
      <c r="AP25" s="149"/>
      <c r="AQ25" s="156">
        <f>_xlfn.IFNA(IF($B25=$B$381,0,IF($B25=$B$382,0,_xlfn.IFNA(INDEX('I.Supplementary 2017-18'!I$8:I$35,MATCH($B25,'I.Supplementary 2017-18'!$B$8:$B$35,0)),INDEX('I.KI 2017-18'!I$9:I$393,MATCH($B25,'I.KI 2017-18'!$B$9:$B$393,0))))),"")</f>
        <v>14.595235114934246</v>
      </c>
      <c r="AR25" s="149">
        <f>_xlfn.IFNA(IF($B25=$B$381,0,IF($B25=$B$382,0,_xlfn.IFNA(INDEX('I.Supplementary 2017-18'!J$8:J$35,MATCH($B25,'I.Supplementary 2017-18'!$B$8:$B$35,0)),INDEX('I.KI 2017-18'!J$9:J$393,MATCH($B25,'I.KI 2017-18'!$B$9:$B$393,0))))),"")</f>
        <v>30.013853467243052</v>
      </c>
      <c r="AS25" s="157">
        <f>_xlfn.IFNA(IF($B25=$B$381,0,IF($B25=$B$382,0,_xlfn.IFNA(INDEX('I.Supplementary 2017-18'!H$8:H$35,MATCH($B25,'I.Supplementary 2017-18'!$B$8:$B$35,0)),INDEX('I.KI 2017-18'!H$9:H$393,MATCH($B25,'I.KI 2017-18'!$B$9:$B$393,0))))),"")</f>
        <v>44.6090885821773</v>
      </c>
      <c r="AT25" s="149"/>
      <c r="AU25" s="156">
        <f>_xlfn.IFNA(_xlfn.IFNA(INDEX('I.Supplementary 2018-19'!P$8:P$157,MATCH($B25,'I.Supplementary 2018-19'!$B$8:$B$157,0)),INDEX('I.KI 2018-19'!P$9:P$393,MATCH($B25,'I.KI 2018-19'!$B$9:$B$393,0))),"")</f>
        <v>9.9915946880314053</v>
      </c>
      <c r="AV25" s="193">
        <f>_xlfn.IFNA(_xlfn.IFNA(INDEX('I.Supplementary 2018-19'!Q$8:Q$157,MATCH($B25,'I.Supplementary 2018-19'!$B$8:$B$157,0)),INDEX('I.KI 2018-19'!Q$9:Q$393,MATCH($B25,'I.KI 2018-19'!$B$9:$B$393,0))),"")</f>
        <v>0.20963806436144003</v>
      </c>
      <c r="AW25" s="193">
        <f>_xlfn.IFNA(_xlfn.IFNA(INDEX('I.Supplementary 2018-19'!R$8:R$157,MATCH($B25,'I.Supplementary 2018-19'!$B$8:$B$157,0)),INDEX('I.KI 2018-19'!R$9:R$393,MATCH($B25,'I.KI 2018-19'!$B$9:$B$393,0))),"")</f>
        <v>0</v>
      </c>
      <c r="AX25" s="193">
        <f>_xlfn.IFNA(_xlfn.IFNA(INDEX('I.Supplementary 2018-19'!S$8:S$157,MATCH($B25,'I.Supplementary 2018-19'!$B$8:$B$157,0)),INDEX('I.KI 2018-19'!S$9:S$393,MATCH($B25,'I.KI 2018-19'!$B$9:$B$393,0))),"")</f>
        <v>0</v>
      </c>
      <c r="AY25" s="157">
        <f>_xlfn.IFNA(_xlfn.IFNA(INDEX('I.Supplementary 2018-19'!T$8:T$157,MATCH($B25,'I.Supplementary 2018-19'!$B$8:$B$157,0)),INDEX('I.KI 2018-19'!T$9:T$393,MATCH($B25,'I.KI 2018-19'!$B$9:$B$393,0))),"")</f>
        <v>0</v>
      </c>
      <c r="AZ25" s="156">
        <f>_xlfn.IFNA(_xlfn.IFNA(INDEX('I.Supplementary 2018-19'!U$8:U$157,MATCH($B25,'I.Supplementary 2018-19'!$B$8:$B$157,0)),INDEX('I.KI 2018-19'!U$9:U$393,MATCH($B25,'I.KI 2018-19'!$B$9:$B$393,0))),"")</f>
        <v>25.31999926718396</v>
      </c>
      <c r="BA25" s="193">
        <f>_xlfn.IFNA(_xlfn.IFNA(INDEX('I.Supplementary 2018-19'!V$8:V$157,MATCH($B25,'I.Supplementary 2018-19'!$B$8:$B$157,0)),INDEX('I.KI 2018-19'!V$9:V$393,MATCH($B25,'I.KI 2018-19'!$B$9:$B$393,0))),"")</f>
        <v>5.5955579522938619</v>
      </c>
      <c r="BB25" s="193">
        <f>_xlfn.IFNA(_xlfn.IFNA(INDEX('I.Supplementary 2018-19'!W$8:W$157,MATCH($B25,'I.Supplementary 2018-19'!$B$8:$B$157,0)),INDEX('I.KI 2018-19'!W$9:W$393,MATCH($B25,'I.KI 2018-19'!$B$9:$B$393,0))),"")</f>
        <v>0</v>
      </c>
      <c r="BC25" s="193">
        <f>_xlfn.IFNA(_xlfn.IFNA(INDEX('I.Supplementary 2018-19'!X$8:X$157,MATCH($B25,'I.Supplementary 2018-19'!$B$8:$B$157,0)),INDEX('I.KI 2018-19'!X$9:X$393,MATCH($B25,'I.KI 2018-19'!$B$9:$B$393,0))),"")</f>
        <v>0</v>
      </c>
      <c r="BD25" s="157">
        <f>_xlfn.IFNA(_xlfn.IFNA(INDEX('I.Supplementary 2018-19'!Y$8:Y$157,MATCH($B25,'I.Supplementary 2018-19'!$B$8:$B$157,0)),INDEX('I.KI 2018-19'!Y$9:Y$393,MATCH($B25,'I.KI 2018-19'!$B$9:$B$393,0))),"")</f>
        <v>0</v>
      </c>
      <c r="BE25" s="156">
        <f>_xlfn.IFNA(_xlfn.IFNA(INDEX('I.Supplementary 2018-19'!Z$8:Z$157,MATCH($B25,'I.Supplementary 2018-19'!$B$8:$B$157,0)),INDEX('I.KI 2018-19'!Z$9:Z$393,MATCH($B25,'I.KI 2018-19'!$B$9:$B$393,0))),"")</f>
        <v>35.311593955215365</v>
      </c>
      <c r="BF25" s="193">
        <f>_xlfn.IFNA(_xlfn.IFNA(INDEX('I.Supplementary 2018-19'!AA$8:AA$157,MATCH($B25,'I.Supplementary 2018-19'!$B$8:$B$157,0)),INDEX('I.KI 2018-19'!AA$9:AA$393,MATCH($B25,'I.KI 2018-19'!$B$9:$B$393,0))),"")</f>
        <v>5.8051960166553016</v>
      </c>
      <c r="BG25" s="193">
        <f>_xlfn.IFNA(_xlfn.IFNA(INDEX('I.Supplementary 2018-19'!AB$8:AB$157,MATCH($B25,'I.Supplementary 2018-19'!$B$8:$B$157,0)),INDEX('I.KI 2018-19'!AB$9:AB$393,MATCH($B25,'I.KI 2018-19'!$B$9:$B$393,0))),"")</f>
        <v>0</v>
      </c>
      <c r="BH25" s="193">
        <f>_xlfn.IFNA(_xlfn.IFNA(INDEX('I.Supplementary 2018-19'!AC$8:AC$157,MATCH($B25,'I.Supplementary 2018-19'!$B$8:$B$157,0)),INDEX('I.KI 2018-19'!AC$9:AC$393,MATCH($B25,'I.KI 2018-19'!$B$9:$B$393,0))),"")</f>
        <v>0</v>
      </c>
      <c r="BI25" s="157">
        <f>_xlfn.IFNA(_xlfn.IFNA(INDEX('I.Supplementary 2018-19'!AD$8:AD$157,MATCH($B25,'I.Supplementary 2018-19'!$B$8:$B$157,0)),INDEX('I.KI 2018-19'!AD$9:AD$393,MATCH($B25,'I.KI 2018-19'!$B$9:$B$393,0))),"")</f>
        <v>0</v>
      </c>
      <c r="BJ25" s="149"/>
      <c r="BK25" s="156">
        <f>_xlfn.IFNA(IF($B25=$B$381,0,IF($B25=$B$382,0,_xlfn.IFNA(INDEX('I.Supplementary 2018-19'!I$8:I$157,MATCH($B25,'I.Supplementary 2018-19'!$B$8:$B$157,0)),INDEX('I.KI 2018-19'!I$9:I$393,MATCH($B25,'I.KI 2018-19'!$B$9:$B$393,0))))),"")</f>
        <v>10.201232752392846</v>
      </c>
      <c r="BL25" s="149">
        <f>_xlfn.IFNA(IF($B25=$B$381,0,IF($B25=$B$382,0,_xlfn.IFNA(INDEX('I.Supplementary 2018-19'!J$8:J$157,MATCH($B25,'I.Supplementary 2018-19'!$B$8:$B$157,0)),INDEX('I.KI 2018-19'!J$9:J$393,MATCH($B25,'I.KI 2018-19'!$B$9:$B$393,0))))),"")</f>
        <v>30.915557219477822</v>
      </c>
      <c r="BM25" s="157">
        <f>_xlfn.IFNA(IF($B25=$B$381,0,IF($B25=$B$382,0,_xlfn.IFNA(INDEX('I.Supplementary 2018-19'!H$8:H$157,MATCH($B25,'I.Supplementary 2018-19'!$B$8:$B$157,0)),INDEX('I.KI 2018-19'!H$9:H$393,MATCH($B25,'I.KI 2018-19'!$B$9:$B$393,0))))),"")</f>
        <v>41.116789971870666</v>
      </c>
    </row>
    <row r="26" spans="2:65">
      <c r="B26" s="121" t="str">
        <f>'Calculations for 2021-22'!B26</f>
        <v>E6102</v>
      </c>
      <c r="C26" s="160" t="str">
        <f>'Calculations for 2021-22'!D26</f>
        <v>E6102</v>
      </c>
      <c r="D26" t="str">
        <f>'Calculations for 2021-22'!E26</f>
        <v>SFIR</v>
      </c>
      <c r="E26">
        <f>'Calculations for 2021-22'!F26</f>
        <v>0</v>
      </c>
      <c r="F26" s="120" t="str">
        <f>'Calculations for 2021-22'!H26</f>
        <v>Bedfordshire Fire</v>
      </c>
      <c r="G26" s="156">
        <f>_xlfn.IFNA(INDEX('I.KI 2016-17'!M$8:M$391,MATCH($B26,'I.KI 2016-17'!$B$8:$B$391,0)),"")</f>
        <v>0</v>
      </c>
      <c r="H26" s="149">
        <f>_xlfn.IFNA(INDEX('I.KI 2016-17'!N$8:N$391,MATCH($B26,'I.KI 2016-17'!$B$8:$B$391,0)),"")</f>
        <v>0</v>
      </c>
      <c r="I26" s="149">
        <f>_xlfn.IFNA(INDEX('I.KI 2016-17'!O$8:O$391,MATCH($B26,'I.KI 2016-17'!$B$8:$B$391,0)),"")</f>
        <v>4.769863312879</v>
      </c>
      <c r="J26" s="149">
        <f>_xlfn.IFNA(INDEX('I.KI 2016-17'!P$8:P$391,MATCH($B26,'I.KI 2016-17'!$B$8:$B$391,0)),"")</f>
        <v>0</v>
      </c>
      <c r="K26" s="157">
        <f>_xlfn.IFNA(INDEX('I.KI 2016-17'!Q$8:Q$391,MATCH($B26,'I.KI 2016-17'!$B$8:$B$391,0)),"")</f>
        <v>0</v>
      </c>
      <c r="L26" s="156">
        <f>_xlfn.IFNA(INDEX('I.KI 2016-17'!R$8:R$391,MATCH($B26,'I.KI 2016-17'!$B$8:$B$391,0)),"")</f>
        <v>0</v>
      </c>
      <c r="M26" s="193">
        <f>_xlfn.IFNA(INDEX('I.KI 2016-17'!S$8:S$391,MATCH($B26,'I.KI 2016-17'!$B$8:$B$391,0)),"")</f>
        <v>0</v>
      </c>
      <c r="N26" s="193">
        <f>_xlfn.IFNA(INDEX('I.KI 2016-17'!T$8:T$391,MATCH($B26,'I.KI 2016-17'!$B$8:$B$391,0)),"")</f>
        <v>5.4379875381190006</v>
      </c>
      <c r="O26" s="193">
        <f>_xlfn.IFNA(INDEX('I.KI 2016-17'!U$8:U$391,MATCH($B26,'I.KI 2016-17'!$B$8:$B$391,0)),"")</f>
        <v>0</v>
      </c>
      <c r="P26" s="157">
        <f>_xlfn.IFNA(INDEX('I.KI 2016-17'!V$8:V$391,MATCH($B26,'I.KI 2016-17'!$B$8:$B$391,0)),"")</f>
        <v>0</v>
      </c>
      <c r="Q26" s="156">
        <f>_xlfn.IFNA(INDEX('I.KI 2016-17'!W$8:W$391,MATCH($B26,'I.KI 2016-17'!$B$8:$B$391,0)),"")</f>
        <v>0</v>
      </c>
      <c r="R26" s="193">
        <f>_xlfn.IFNA(INDEX('I.KI 2016-17'!X$8:X$391,MATCH($B26,'I.KI 2016-17'!$B$8:$B$391,0)),"")</f>
        <v>0</v>
      </c>
      <c r="S26" s="193">
        <f>_xlfn.IFNA(INDEX('I.KI 2016-17'!Y$8:Y$391,MATCH($B26,'I.KI 2016-17'!$B$8:$B$391,0)),"")</f>
        <v>10.207850850998</v>
      </c>
      <c r="T26" s="193">
        <f>_xlfn.IFNA(INDEX('I.KI 2016-17'!Z$8:Z$391,MATCH($B26,'I.KI 2016-17'!$B$8:$B$391,0)),"")</f>
        <v>0</v>
      </c>
      <c r="U26" s="157">
        <f>_xlfn.IFNA(INDEX('I.KI 2016-17'!AA$8:AA$391,MATCH($B26,'I.KI 2016-17'!$B$8:$B$391,0)),"")</f>
        <v>0</v>
      </c>
      <c r="V26" s="149"/>
      <c r="W26" s="154">
        <f>_xlfn.IFNA(INDEX('I.KI 2016-17'!$H$8:$H$391,MATCH(B26,'I.KI 2016-17'!$B$8:$B$391,0)),"")</f>
        <v>4.769863312879</v>
      </c>
      <c r="X26" s="153">
        <f>_xlfn.IFNA(INDEX('I.KI 2016-17'!$I$8:$I$391,MATCH(B26,'I.KI 2016-17'!$B$8:$B$391,0)),"")</f>
        <v>5.4379875381190006</v>
      </c>
      <c r="Y26" s="155">
        <f>_xlfn.IFNA(INDEX('I.KI 2016-17'!$G$8:$G$391,MATCH(B26,'I.KI 2016-17'!$B$8:$B$391,0)),"")</f>
        <v>10.207850850998</v>
      </c>
      <c r="Z26" s="149"/>
      <c r="AA26" s="156">
        <f>_xlfn.IFNA(IF($B26=$B$382,0,_xlfn.IFNA(INDEX('I.Supplementary 2017-18'!N$8:N$35,MATCH($B26,'I.Supplementary 2017-18'!$B$8:$B$35,0)),INDEX('I.KI 2017-18'!N$9:N$393,MATCH($B26,'I.KI 2017-18'!$B$9:$B$393,0)))),"")</f>
        <v>0</v>
      </c>
      <c r="AB26" s="193">
        <f>_xlfn.IFNA(IF($B26=$B$382,0,_xlfn.IFNA(INDEX('I.Supplementary 2017-18'!O$8:O$35,MATCH($B26,'I.Supplementary 2017-18'!$B$8:$B$35,0)),INDEX('I.KI 2017-18'!O$9:O$393,MATCH($B26,'I.KI 2017-18'!$B$9:$B$393,0)))),"")</f>
        <v>0</v>
      </c>
      <c r="AC26" s="193">
        <f>_xlfn.IFNA(IF($B26=$B$382,0,_xlfn.IFNA(INDEX('I.Supplementary 2017-18'!P$8:P$35,MATCH($B26,'I.Supplementary 2017-18'!$B$8:$B$35,0)),INDEX('I.KI 2017-18'!P$9:P$393,MATCH($B26,'I.KI 2017-18'!$B$9:$B$393,0)))),"")</f>
        <v>3.508942024935942</v>
      </c>
      <c r="AD26" s="193">
        <f>_xlfn.IFNA(IF($B26=$B$382,0,_xlfn.IFNA(INDEX('I.Supplementary 2017-18'!Q$8:Q$35,MATCH($B26,'I.Supplementary 2017-18'!$B$8:$B$35,0)),INDEX('I.KI 2017-18'!Q$9:Q$393,MATCH($B26,'I.KI 2017-18'!$B$9:$B$393,0)))),"")</f>
        <v>0</v>
      </c>
      <c r="AE26" s="157">
        <f>_xlfn.IFNA(IF($B26=$B$382,0,_xlfn.IFNA(INDEX('I.Supplementary 2017-18'!R$8:R$35,MATCH($B26,'I.Supplementary 2017-18'!$B$8:$B$35,0)),INDEX('I.KI 2017-18'!R$9:R$393,MATCH($B26,'I.KI 2017-18'!$B$9:$B$393,0)))),"")</f>
        <v>0</v>
      </c>
      <c r="AF26" s="156">
        <f>_xlfn.IFNA(IF($B26=$B$382,0,_xlfn.IFNA(INDEX('I.Supplementary 2017-18'!S$8:S$35,MATCH($B26,'I.Supplementary 2017-18'!$B$8:$B$35,0)),INDEX('I.KI 2017-18'!S$9:S$393,MATCH($B26,'I.KI 2017-18'!$B$9:$B$393,0)))),"")</f>
        <v>0</v>
      </c>
      <c r="AG26" s="193">
        <f>_xlfn.IFNA(IF($B26=$B$382,0,_xlfn.IFNA(INDEX('I.Supplementary 2017-18'!T$8:T$35,MATCH($B26,'I.Supplementary 2017-18'!$B$8:$B$35,0)),INDEX('I.KI 2017-18'!T$9:T$393,MATCH($B26,'I.KI 2017-18'!$B$9:$B$393,0)))),"")</f>
        <v>0</v>
      </c>
      <c r="AH26" s="193">
        <f>_xlfn.IFNA(IF($B26=$B$382,0,_xlfn.IFNA(INDEX('I.Supplementary 2017-18'!U$8:U$35,MATCH($B26,'I.Supplementary 2017-18'!$B$8:$B$35,0)),INDEX('I.KI 2017-18'!U$9:U$393,MATCH($B26,'I.KI 2017-18'!$B$9:$B$393,0)))),"")</f>
        <v>5.549009625761645</v>
      </c>
      <c r="AI26" s="193">
        <f>_xlfn.IFNA(IF($B26=$B$382,0,_xlfn.IFNA(INDEX('I.Supplementary 2017-18'!V$8:V$35,MATCH($B26,'I.Supplementary 2017-18'!$B$8:$B$35,0)),INDEX('I.KI 2017-18'!V$9:V$393,MATCH($B26,'I.KI 2017-18'!$B$9:$B$393,0)))),"")</f>
        <v>0</v>
      </c>
      <c r="AJ26" s="157">
        <f>_xlfn.IFNA(IF($B26=$B$382,0,_xlfn.IFNA(INDEX('I.Supplementary 2017-18'!W$8:W$35,MATCH($B26,'I.Supplementary 2017-18'!$B$8:$B$35,0)),INDEX('I.KI 2017-18'!W$9:W$393,MATCH($B26,'I.KI 2017-18'!$B$9:$B$393,0)))),"")</f>
        <v>0</v>
      </c>
      <c r="AK26" s="156">
        <f>_xlfn.IFNA(IF($B26=$B$382,0,_xlfn.IFNA(INDEX('I.Supplementary 2017-18'!X$8:X$35,MATCH($B26,'I.Supplementary 2017-18'!$B$8:$B$35,0)),INDEX('I.KI 2017-18'!X$9:X$393,MATCH($B26,'I.KI 2017-18'!$B$9:$B$393,0)))),"")</f>
        <v>0</v>
      </c>
      <c r="AL26" s="193">
        <f>_xlfn.IFNA(IF($B26=$B$382,0,_xlfn.IFNA(INDEX('I.Supplementary 2017-18'!Y$8:Y$35,MATCH($B26,'I.Supplementary 2017-18'!$B$8:$B$35,0)),INDEX('I.KI 2017-18'!Y$9:Y$393,MATCH($B26,'I.KI 2017-18'!$B$9:$B$393,0)))),"")</f>
        <v>0</v>
      </c>
      <c r="AM26" s="193">
        <f>_xlfn.IFNA(IF($B26=$B$382,0,_xlfn.IFNA(INDEX('I.Supplementary 2017-18'!Z$8:Z$35,MATCH($B26,'I.Supplementary 2017-18'!$B$8:$B$35,0)),INDEX('I.KI 2017-18'!Z$9:Z$393,MATCH($B26,'I.KI 2017-18'!$B$9:$B$393,0)))),"")</f>
        <v>9.0579516506975875</v>
      </c>
      <c r="AN26" s="193">
        <f>_xlfn.IFNA(IF($B26=$B$382,0,_xlfn.IFNA(INDEX('I.Supplementary 2017-18'!AA$8:AA$35,MATCH($B26,'I.Supplementary 2017-18'!$B$8:$B$35,0)),INDEX('I.KI 2017-18'!AA$9:AA$393,MATCH($B26,'I.KI 2017-18'!$B$9:$B$393,0)))),"")</f>
        <v>0</v>
      </c>
      <c r="AO26" s="157">
        <f>_xlfn.IFNA(IF($B26=$B$382,0,_xlfn.IFNA(INDEX('I.Supplementary 2017-18'!AB$8:AB$35,MATCH($B26,'I.Supplementary 2017-18'!$B$8:$B$35,0)),INDEX('I.KI 2017-18'!AB$9:AB$393,MATCH($B26,'I.KI 2017-18'!$B$9:$B$393,0)))),"")</f>
        <v>0</v>
      </c>
      <c r="AP26" s="149"/>
      <c r="AQ26" s="156">
        <f>_xlfn.IFNA(IF($B26=$B$381,0,IF($B26=$B$382,0,_xlfn.IFNA(INDEX('I.Supplementary 2017-18'!I$8:I$35,MATCH($B26,'I.Supplementary 2017-18'!$B$8:$B$35,0)),INDEX('I.KI 2017-18'!I$9:I$393,MATCH($B26,'I.KI 2017-18'!$B$9:$B$393,0))))),"")</f>
        <v>3.508942024935942</v>
      </c>
      <c r="AR26" s="149">
        <f>_xlfn.IFNA(IF($B26=$B$381,0,IF($B26=$B$382,0,_xlfn.IFNA(INDEX('I.Supplementary 2017-18'!J$8:J$35,MATCH($B26,'I.Supplementary 2017-18'!$B$8:$B$35,0)),INDEX('I.KI 2017-18'!J$9:J$393,MATCH($B26,'I.KI 2017-18'!$B$9:$B$393,0))))),"")</f>
        <v>5.549009625761645</v>
      </c>
      <c r="AS26" s="157">
        <f>_xlfn.IFNA(IF($B26=$B$381,0,IF($B26=$B$382,0,_xlfn.IFNA(INDEX('I.Supplementary 2017-18'!H$8:H$35,MATCH($B26,'I.Supplementary 2017-18'!$B$8:$B$35,0)),INDEX('I.KI 2017-18'!H$9:H$393,MATCH($B26,'I.KI 2017-18'!$B$9:$B$393,0))))),"")</f>
        <v>9.0579516506975875</v>
      </c>
      <c r="AT26" s="149"/>
      <c r="AU26" s="156">
        <f>_xlfn.IFNA(_xlfn.IFNA(INDEX('I.Supplementary 2018-19'!P$8:P$157,MATCH($B26,'I.Supplementary 2018-19'!$B$8:$B$157,0)),INDEX('I.KI 2018-19'!P$9:P$393,MATCH($B26,'I.KI 2018-19'!$B$9:$B$393,0))),"")</f>
        <v>0</v>
      </c>
      <c r="AV26" s="193">
        <f>_xlfn.IFNA(_xlfn.IFNA(INDEX('I.Supplementary 2018-19'!Q$8:Q$157,MATCH($B26,'I.Supplementary 2018-19'!$B$8:$B$157,0)),INDEX('I.KI 2018-19'!Q$9:Q$393,MATCH($B26,'I.KI 2018-19'!$B$9:$B$393,0))),"")</f>
        <v>0</v>
      </c>
      <c r="AW26" s="193">
        <f>_xlfn.IFNA(_xlfn.IFNA(INDEX('I.Supplementary 2018-19'!R$8:R$157,MATCH($B26,'I.Supplementary 2018-19'!$B$8:$B$157,0)),INDEX('I.KI 2018-19'!R$9:R$393,MATCH($B26,'I.KI 2018-19'!$B$9:$B$393,0))),"")</f>
        <v>2.8557097098563129</v>
      </c>
      <c r="AX26" s="193">
        <f>_xlfn.IFNA(_xlfn.IFNA(INDEX('I.Supplementary 2018-19'!S$8:S$157,MATCH($B26,'I.Supplementary 2018-19'!$B$8:$B$157,0)),INDEX('I.KI 2018-19'!S$9:S$393,MATCH($B26,'I.KI 2018-19'!$B$9:$B$393,0))),"")</f>
        <v>0</v>
      </c>
      <c r="AY26" s="157">
        <f>_xlfn.IFNA(_xlfn.IFNA(INDEX('I.Supplementary 2018-19'!T$8:T$157,MATCH($B26,'I.Supplementary 2018-19'!$B$8:$B$157,0)),INDEX('I.KI 2018-19'!T$9:T$393,MATCH($B26,'I.KI 2018-19'!$B$9:$B$393,0))),"")</f>
        <v>0</v>
      </c>
      <c r="AZ26" s="156">
        <f>_xlfn.IFNA(_xlfn.IFNA(INDEX('I.Supplementary 2018-19'!U$8:U$157,MATCH($B26,'I.Supplementary 2018-19'!$B$8:$B$157,0)),INDEX('I.KI 2018-19'!U$9:U$393,MATCH($B26,'I.KI 2018-19'!$B$9:$B$393,0))),"")</f>
        <v>0</v>
      </c>
      <c r="BA26" s="193">
        <f>_xlfn.IFNA(_xlfn.IFNA(INDEX('I.Supplementary 2018-19'!V$8:V$157,MATCH($B26,'I.Supplementary 2018-19'!$B$8:$B$157,0)),INDEX('I.KI 2018-19'!V$9:V$393,MATCH($B26,'I.KI 2018-19'!$B$9:$B$393,0))),"")</f>
        <v>0</v>
      </c>
      <c r="BB26" s="193">
        <f>_xlfn.IFNA(_xlfn.IFNA(INDEX('I.Supplementary 2018-19'!W$8:W$157,MATCH($B26,'I.Supplementary 2018-19'!$B$8:$B$157,0)),INDEX('I.KI 2018-19'!W$9:W$393,MATCH($B26,'I.KI 2018-19'!$B$9:$B$393,0))),"")</f>
        <v>5.7157180694540539</v>
      </c>
      <c r="BC26" s="193">
        <f>_xlfn.IFNA(_xlfn.IFNA(INDEX('I.Supplementary 2018-19'!X$8:X$157,MATCH($B26,'I.Supplementary 2018-19'!$B$8:$B$157,0)),INDEX('I.KI 2018-19'!X$9:X$393,MATCH($B26,'I.KI 2018-19'!$B$9:$B$393,0))),"")</f>
        <v>0</v>
      </c>
      <c r="BD26" s="157">
        <f>_xlfn.IFNA(_xlfn.IFNA(INDEX('I.Supplementary 2018-19'!Y$8:Y$157,MATCH($B26,'I.Supplementary 2018-19'!$B$8:$B$157,0)),INDEX('I.KI 2018-19'!Y$9:Y$393,MATCH($B26,'I.KI 2018-19'!$B$9:$B$393,0))),"")</f>
        <v>0</v>
      </c>
      <c r="BE26" s="156">
        <f>_xlfn.IFNA(_xlfn.IFNA(INDEX('I.Supplementary 2018-19'!Z$8:Z$157,MATCH($B26,'I.Supplementary 2018-19'!$B$8:$B$157,0)),INDEX('I.KI 2018-19'!Z$9:Z$393,MATCH($B26,'I.KI 2018-19'!$B$9:$B$393,0))),"")</f>
        <v>0</v>
      </c>
      <c r="BF26" s="193">
        <f>_xlfn.IFNA(_xlfn.IFNA(INDEX('I.Supplementary 2018-19'!AA$8:AA$157,MATCH($B26,'I.Supplementary 2018-19'!$B$8:$B$157,0)),INDEX('I.KI 2018-19'!AA$9:AA$393,MATCH($B26,'I.KI 2018-19'!$B$9:$B$393,0))),"")</f>
        <v>0</v>
      </c>
      <c r="BG26" s="193">
        <f>_xlfn.IFNA(_xlfn.IFNA(INDEX('I.Supplementary 2018-19'!AB$8:AB$157,MATCH($B26,'I.Supplementary 2018-19'!$B$8:$B$157,0)),INDEX('I.KI 2018-19'!AB$9:AB$393,MATCH($B26,'I.KI 2018-19'!$B$9:$B$393,0))),"")</f>
        <v>8.5714277793103673</v>
      </c>
      <c r="BH26" s="193">
        <f>_xlfn.IFNA(_xlfn.IFNA(INDEX('I.Supplementary 2018-19'!AC$8:AC$157,MATCH($B26,'I.Supplementary 2018-19'!$B$8:$B$157,0)),INDEX('I.KI 2018-19'!AC$9:AC$393,MATCH($B26,'I.KI 2018-19'!$B$9:$B$393,0))),"")</f>
        <v>0</v>
      </c>
      <c r="BI26" s="157">
        <f>_xlfn.IFNA(_xlfn.IFNA(INDEX('I.Supplementary 2018-19'!AD$8:AD$157,MATCH($B26,'I.Supplementary 2018-19'!$B$8:$B$157,0)),INDEX('I.KI 2018-19'!AD$9:AD$393,MATCH($B26,'I.KI 2018-19'!$B$9:$B$393,0))),"")</f>
        <v>0</v>
      </c>
      <c r="BJ26" s="149"/>
      <c r="BK26" s="156">
        <f>_xlfn.IFNA(IF($B26=$B$381,0,IF($B26=$B$382,0,_xlfn.IFNA(INDEX('I.Supplementary 2018-19'!I$8:I$157,MATCH($B26,'I.Supplementary 2018-19'!$B$8:$B$157,0)),INDEX('I.KI 2018-19'!I$9:I$393,MATCH($B26,'I.KI 2018-19'!$B$9:$B$393,0))))),"")</f>
        <v>2.8557097098563129</v>
      </c>
      <c r="BL26" s="149">
        <f>_xlfn.IFNA(IF($B26=$B$381,0,IF($B26=$B$382,0,_xlfn.IFNA(INDEX('I.Supplementary 2018-19'!J$8:J$157,MATCH($B26,'I.Supplementary 2018-19'!$B$8:$B$157,0)),INDEX('I.KI 2018-19'!J$9:J$393,MATCH($B26,'I.KI 2018-19'!$B$9:$B$393,0))))),"")</f>
        <v>5.7157180694540539</v>
      </c>
      <c r="BM26" s="157">
        <f>_xlfn.IFNA(IF($B26=$B$381,0,IF($B26=$B$382,0,_xlfn.IFNA(INDEX('I.Supplementary 2018-19'!H$8:H$157,MATCH($B26,'I.Supplementary 2018-19'!$B$8:$B$157,0)),INDEX('I.KI 2018-19'!H$9:H$393,MATCH($B26,'I.KI 2018-19'!$B$9:$B$393,0))))),"")</f>
        <v>8.5714277793103673</v>
      </c>
    </row>
    <row r="27" spans="2:65">
      <c r="B27" s="121" t="str">
        <f>'Calculations for 2021-22'!B27</f>
        <v>E6103</v>
      </c>
      <c r="C27" s="160" t="str">
        <f>'Calculations for 2021-22'!D27</f>
        <v>E6103</v>
      </c>
      <c r="D27" t="str">
        <f>'Calculations for 2021-22'!E27</f>
        <v>SFIR</v>
      </c>
      <c r="E27" t="str">
        <f>'Calculations for 2021-22'!F27</f>
        <v>P1916</v>
      </c>
      <c r="F27" s="120" t="str">
        <f>'Calculations for 2021-22'!H27</f>
        <v>Berkshire Fire</v>
      </c>
      <c r="G27" s="156">
        <f>_xlfn.IFNA(INDEX('I.KI 2016-17'!M$8:M$391,MATCH($B27,'I.KI 2016-17'!$B$8:$B$391,0)),"")</f>
        <v>0</v>
      </c>
      <c r="H27" s="149">
        <f>_xlfn.IFNA(INDEX('I.KI 2016-17'!N$8:N$391,MATCH($B27,'I.KI 2016-17'!$B$8:$B$391,0)),"")</f>
        <v>0</v>
      </c>
      <c r="I27" s="149">
        <f>_xlfn.IFNA(INDEX('I.KI 2016-17'!O$8:O$391,MATCH($B27,'I.KI 2016-17'!$B$8:$B$391,0)),"")</f>
        <v>5.9103392602593399</v>
      </c>
      <c r="J27" s="149">
        <f>_xlfn.IFNA(INDEX('I.KI 2016-17'!P$8:P$391,MATCH($B27,'I.KI 2016-17'!$B$8:$B$391,0)),"")</f>
        <v>0</v>
      </c>
      <c r="K27" s="157">
        <f>_xlfn.IFNA(INDEX('I.KI 2016-17'!Q$8:Q$391,MATCH($B27,'I.KI 2016-17'!$B$8:$B$391,0)),"")</f>
        <v>0</v>
      </c>
      <c r="L27" s="156">
        <f>_xlfn.IFNA(INDEX('I.KI 2016-17'!R$8:R$391,MATCH($B27,'I.KI 2016-17'!$B$8:$B$391,0)),"")</f>
        <v>0</v>
      </c>
      <c r="M27" s="193">
        <f>_xlfn.IFNA(INDEX('I.KI 2016-17'!S$8:S$391,MATCH($B27,'I.KI 2016-17'!$B$8:$B$391,0)),"")</f>
        <v>0</v>
      </c>
      <c r="N27" s="193">
        <f>_xlfn.IFNA(INDEX('I.KI 2016-17'!T$8:T$391,MATCH($B27,'I.KI 2016-17'!$B$8:$B$391,0)),"")</f>
        <v>6.5226805740309999</v>
      </c>
      <c r="O27" s="193">
        <f>_xlfn.IFNA(INDEX('I.KI 2016-17'!U$8:U$391,MATCH($B27,'I.KI 2016-17'!$B$8:$B$391,0)),"")</f>
        <v>0</v>
      </c>
      <c r="P27" s="157">
        <f>_xlfn.IFNA(INDEX('I.KI 2016-17'!V$8:V$391,MATCH($B27,'I.KI 2016-17'!$B$8:$B$391,0)),"")</f>
        <v>0</v>
      </c>
      <c r="Q27" s="156">
        <f>_xlfn.IFNA(INDEX('I.KI 2016-17'!W$8:W$391,MATCH($B27,'I.KI 2016-17'!$B$8:$B$391,0)),"")</f>
        <v>0</v>
      </c>
      <c r="R27" s="193">
        <f>_xlfn.IFNA(INDEX('I.KI 2016-17'!X$8:X$391,MATCH($B27,'I.KI 2016-17'!$B$8:$B$391,0)),"")</f>
        <v>0</v>
      </c>
      <c r="S27" s="193">
        <f>_xlfn.IFNA(INDEX('I.KI 2016-17'!Y$8:Y$391,MATCH($B27,'I.KI 2016-17'!$B$8:$B$391,0)),"")</f>
        <v>12.43301983429034</v>
      </c>
      <c r="T27" s="193">
        <f>_xlfn.IFNA(INDEX('I.KI 2016-17'!Z$8:Z$391,MATCH($B27,'I.KI 2016-17'!$B$8:$B$391,0)),"")</f>
        <v>0</v>
      </c>
      <c r="U27" s="157">
        <f>_xlfn.IFNA(INDEX('I.KI 2016-17'!AA$8:AA$391,MATCH($B27,'I.KI 2016-17'!$B$8:$B$391,0)),"")</f>
        <v>0</v>
      </c>
      <c r="V27" s="149"/>
      <c r="W27" s="154">
        <f>_xlfn.IFNA(INDEX('I.KI 2016-17'!$H$8:$H$391,MATCH(B27,'I.KI 2016-17'!$B$8:$B$391,0)),"")</f>
        <v>5.9103392602593399</v>
      </c>
      <c r="X27" s="153">
        <f>_xlfn.IFNA(INDEX('I.KI 2016-17'!$I$8:$I$391,MATCH(B27,'I.KI 2016-17'!$B$8:$B$391,0)),"")</f>
        <v>6.5226805740309999</v>
      </c>
      <c r="Y27" s="155">
        <f>_xlfn.IFNA(INDEX('I.KI 2016-17'!$G$8:$G$391,MATCH(B27,'I.KI 2016-17'!$B$8:$B$391,0)),"")</f>
        <v>12.43301983429034</v>
      </c>
      <c r="Z27" s="149"/>
      <c r="AA27" s="156">
        <f>_xlfn.IFNA(IF($B27=$B$382,0,_xlfn.IFNA(INDEX('I.Supplementary 2017-18'!N$8:N$35,MATCH($B27,'I.Supplementary 2017-18'!$B$8:$B$35,0)),INDEX('I.KI 2017-18'!N$9:N$393,MATCH($B27,'I.KI 2017-18'!$B$9:$B$393,0)))),"")</f>
        <v>0</v>
      </c>
      <c r="AB27" s="193">
        <f>_xlfn.IFNA(IF($B27=$B$382,0,_xlfn.IFNA(INDEX('I.Supplementary 2017-18'!O$8:O$35,MATCH($B27,'I.Supplementary 2017-18'!$B$8:$B$35,0)),INDEX('I.KI 2017-18'!O$9:O$393,MATCH($B27,'I.KI 2017-18'!$B$9:$B$393,0)))),"")</f>
        <v>0</v>
      </c>
      <c r="AC27" s="193">
        <f>_xlfn.IFNA(IF($B27=$B$382,0,_xlfn.IFNA(INDEX('I.Supplementary 2017-18'!P$8:P$35,MATCH($B27,'I.Supplementary 2017-18'!$B$8:$B$35,0)),INDEX('I.KI 2017-18'!P$9:P$393,MATCH($B27,'I.KI 2017-18'!$B$9:$B$393,0)))),"")</f>
        <v>4.43765650021873</v>
      </c>
      <c r="AD27" s="193">
        <f>_xlfn.IFNA(IF($B27=$B$382,0,_xlfn.IFNA(INDEX('I.Supplementary 2017-18'!Q$8:Q$35,MATCH($B27,'I.Supplementary 2017-18'!$B$8:$B$35,0)),INDEX('I.KI 2017-18'!Q$9:Q$393,MATCH($B27,'I.KI 2017-18'!$B$9:$B$393,0)))),"")</f>
        <v>0</v>
      </c>
      <c r="AE27" s="157">
        <f>_xlfn.IFNA(IF($B27=$B$382,0,_xlfn.IFNA(INDEX('I.Supplementary 2017-18'!R$8:R$35,MATCH($B27,'I.Supplementary 2017-18'!$B$8:$B$35,0)),INDEX('I.KI 2017-18'!R$9:R$393,MATCH($B27,'I.KI 2017-18'!$B$9:$B$393,0)))),"")</f>
        <v>0</v>
      </c>
      <c r="AF27" s="156">
        <f>_xlfn.IFNA(IF($B27=$B$382,0,_xlfn.IFNA(INDEX('I.Supplementary 2017-18'!S$8:S$35,MATCH($B27,'I.Supplementary 2017-18'!$B$8:$B$35,0)),INDEX('I.KI 2017-18'!S$9:S$393,MATCH($B27,'I.KI 2017-18'!$B$9:$B$393,0)))),"")</f>
        <v>0</v>
      </c>
      <c r="AG27" s="193">
        <f>_xlfn.IFNA(IF($B27=$B$382,0,_xlfn.IFNA(INDEX('I.Supplementary 2017-18'!T$8:T$35,MATCH($B27,'I.Supplementary 2017-18'!$B$8:$B$35,0)),INDEX('I.KI 2017-18'!T$9:T$393,MATCH($B27,'I.KI 2017-18'!$B$9:$B$393,0)))),"")</f>
        <v>0</v>
      </c>
      <c r="AH27" s="193">
        <f>_xlfn.IFNA(IF($B27=$B$382,0,_xlfn.IFNA(INDEX('I.Supplementary 2017-18'!U$8:U$35,MATCH($B27,'I.Supplementary 2017-18'!$B$8:$B$35,0)),INDEX('I.KI 2017-18'!U$9:U$393,MATCH($B27,'I.KI 2017-18'!$B$9:$B$393,0)))),"")</f>
        <v>6.6558477814361003</v>
      </c>
      <c r="AI27" s="193">
        <f>_xlfn.IFNA(IF($B27=$B$382,0,_xlfn.IFNA(INDEX('I.Supplementary 2017-18'!V$8:V$35,MATCH($B27,'I.Supplementary 2017-18'!$B$8:$B$35,0)),INDEX('I.KI 2017-18'!V$9:V$393,MATCH($B27,'I.KI 2017-18'!$B$9:$B$393,0)))),"")</f>
        <v>0</v>
      </c>
      <c r="AJ27" s="157">
        <f>_xlfn.IFNA(IF($B27=$B$382,0,_xlfn.IFNA(INDEX('I.Supplementary 2017-18'!W$8:W$35,MATCH($B27,'I.Supplementary 2017-18'!$B$8:$B$35,0)),INDEX('I.KI 2017-18'!W$9:W$393,MATCH($B27,'I.KI 2017-18'!$B$9:$B$393,0)))),"")</f>
        <v>0</v>
      </c>
      <c r="AK27" s="156">
        <f>_xlfn.IFNA(IF($B27=$B$382,0,_xlfn.IFNA(INDEX('I.Supplementary 2017-18'!X$8:X$35,MATCH($B27,'I.Supplementary 2017-18'!$B$8:$B$35,0)),INDEX('I.KI 2017-18'!X$9:X$393,MATCH($B27,'I.KI 2017-18'!$B$9:$B$393,0)))),"")</f>
        <v>0</v>
      </c>
      <c r="AL27" s="193">
        <f>_xlfn.IFNA(IF($B27=$B$382,0,_xlfn.IFNA(INDEX('I.Supplementary 2017-18'!Y$8:Y$35,MATCH($B27,'I.Supplementary 2017-18'!$B$8:$B$35,0)),INDEX('I.KI 2017-18'!Y$9:Y$393,MATCH($B27,'I.KI 2017-18'!$B$9:$B$393,0)))),"")</f>
        <v>0</v>
      </c>
      <c r="AM27" s="193">
        <f>_xlfn.IFNA(IF($B27=$B$382,0,_xlfn.IFNA(INDEX('I.Supplementary 2017-18'!Z$8:Z$35,MATCH($B27,'I.Supplementary 2017-18'!$B$8:$B$35,0)),INDEX('I.KI 2017-18'!Z$9:Z$393,MATCH($B27,'I.KI 2017-18'!$B$9:$B$393,0)))),"")</f>
        <v>11.09350428165483</v>
      </c>
      <c r="AN27" s="193">
        <f>_xlfn.IFNA(IF($B27=$B$382,0,_xlfn.IFNA(INDEX('I.Supplementary 2017-18'!AA$8:AA$35,MATCH($B27,'I.Supplementary 2017-18'!$B$8:$B$35,0)),INDEX('I.KI 2017-18'!AA$9:AA$393,MATCH($B27,'I.KI 2017-18'!$B$9:$B$393,0)))),"")</f>
        <v>0</v>
      </c>
      <c r="AO27" s="157">
        <f>_xlfn.IFNA(IF($B27=$B$382,0,_xlfn.IFNA(INDEX('I.Supplementary 2017-18'!AB$8:AB$35,MATCH($B27,'I.Supplementary 2017-18'!$B$8:$B$35,0)),INDEX('I.KI 2017-18'!AB$9:AB$393,MATCH($B27,'I.KI 2017-18'!$B$9:$B$393,0)))),"")</f>
        <v>0</v>
      </c>
      <c r="AP27" s="149"/>
      <c r="AQ27" s="156">
        <f>_xlfn.IFNA(IF($B27=$B$381,0,IF($B27=$B$382,0,_xlfn.IFNA(INDEX('I.Supplementary 2017-18'!I$8:I$35,MATCH($B27,'I.Supplementary 2017-18'!$B$8:$B$35,0)),INDEX('I.KI 2017-18'!I$9:I$393,MATCH($B27,'I.KI 2017-18'!$B$9:$B$393,0))))),"")</f>
        <v>4.43765650021873</v>
      </c>
      <c r="AR27" s="149">
        <f>_xlfn.IFNA(IF($B27=$B$381,0,IF($B27=$B$382,0,_xlfn.IFNA(INDEX('I.Supplementary 2017-18'!J$8:J$35,MATCH($B27,'I.Supplementary 2017-18'!$B$8:$B$35,0)),INDEX('I.KI 2017-18'!J$9:J$393,MATCH($B27,'I.KI 2017-18'!$B$9:$B$393,0))))),"")</f>
        <v>6.6558477814361003</v>
      </c>
      <c r="AS27" s="157">
        <f>_xlfn.IFNA(IF($B27=$B$381,0,IF($B27=$B$382,0,_xlfn.IFNA(INDEX('I.Supplementary 2017-18'!H$8:H$35,MATCH($B27,'I.Supplementary 2017-18'!$B$8:$B$35,0)),INDEX('I.KI 2017-18'!H$9:H$393,MATCH($B27,'I.KI 2017-18'!$B$9:$B$393,0))))),"")</f>
        <v>11.09350428165483</v>
      </c>
      <c r="AT27" s="149"/>
      <c r="AU27" s="156">
        <f>_xlfn.IFNA(_xlfn.IFNA(INDEX('I.Supplementary 2018-19'!P$8:P$157,MATCH($B27,'I.Supplementary 2018-19'!$B$8:$B$157,0)),INDEX('I.KI 2018-19'!P$9:P$393,MATCH($B27,'I.KI 2018-19'!$B$9:$B$393,0))),"")</f>
        <v>0</v>
      </c>
      <c r="AV27" s="193">
        <f>_xlfn.IFNA(_xlfn.IFNA(INDEX('I.Supplementary 2018-19'!Q$8:Q$157,MATCH($B27,'I.Supplementary 2018-19'!$B$8:$B$157,0)),INDEX('I.KI 2018-19'!Q$9:Q$393,MATCH($B27,'I.KI 2018-19'!$B$9:$B$393,0))),"")</f>
        <v>0</v>
      </c>
      <c r="AW27" s="193">
        <f>_xlfn.IFNA(_xlfn.IFNA(INDEX('I.Supplementary 2018-19'!R$8:R$157,MATCH($B27,'I.Supplementary 2018-19'!$B$8:$B$157,0)),INDEX('I.KI 2018-19'!R$9:R$393,MATCH($B27,'I.KI 2018-19'!$B$9:$B$393,0))),"")</f>
        <v>3.6709931129634197</v>
      </c>
      <c r="AX27" s="193">
        <f>_xlfn.IFNA(_xlfn.IFNA(INDEX('I.Supplementary 2018-19'!S$8:S$157,MATCH($B27,'I.Supplementary 2018-19'!$B$8:$B$157,0)),INDEX('I.KI 2018-19'!S$9:S$393,MATCH($B27,'I.KI 2018-19'!$B$9:$B$393,0))),"")</f>
        <v>0</v>
      </c>
      <c r="AY27" s="157">
        <f>_xlfn.IFNA(_xlfn.IFNA(INDEX('I.Supplementary 2018-19'!T$8:T$157,MATCH($B27,'I.Supplementary 2018-19'!$B$8:$B$157,0)),INDEX('I.KI 2018-19'!T$9:T$393,MATCH($B27,'I.KI 2018-19'!$B$9:$B$393,0))),"")</f>
        <v>0</v>
      </c>
      <c r="AZ27" s="156">
        <f>_xlfn.IFNA(_xlfn.IFNA(INDEX('I.Supplementary 2018-19'!U$8:U$157,MATCH($B27,'I.Supplementary 2018-19'!$B$8:$B$157,0)),INDEX('I.KI 2018-19'!U$9:U$393,MATCH($B27,'I.KI 2018-19'!$B$9:$B$393,0))),"")</f>
        <v>0</v>
      </c>
      <c r="BA27" s="193">
        <f>_xlfn.IFNA(_xlfn.IFNA(INDEX('I.Supplementary 2018-19'!V$8:V$157,MATCH($B27,'I.Supplementary 2018-19'!$B$8:$B$157,0)),INDEX('I.KI 2018-19'!V$9:V$393,MATCH($B27,'I.KI 2018-19'!$B$9:$B$393,0))),"")</f>
        <v>0</v>
      </c>
      <c r="BB27" s="193">
        <f>_xlfn.IFNA(_xlfn.IFNA(INDEX('I.Supplementary 2018-19'!W$8:W$157,MATCH($B27,'I.Supplementary 2018-19'!$B$8:$B$157,0)),INDEX('I.KI 2018-19'!W$9:W$393,MATCH($B27,'I.KI 2018-19'!$B$9:$B$393,0))),"")</f>
        <v>6.8558088735822498</v>
      </c>
      <c r="BC27" s="193">
        <f>_xlfn.IFNA(_xlfn.IFNA(INDEX('I.Supplementary 2018-19'!X$8:X$157,MATCH($B27,'I.Supplementary 2018-19'!$B$8:$B$157,0)),INDEX('I.KI 2018-19'!X$9:X$393,MATCH($B27,'I.KI 2018-19'!$B$9:$B$393,0))),"")</f>
        <v>0</v>
      </c>
      <c r="BD27" s="157">
        <f>_xlfn.IFNA(_xlfn.IFNA(INDEX('I.Supplementary 2018-19'!Y$8:Y$157,MATCH($B27,'I.Supplementary 2018-19'!$B$8:$B$157,0)),INDEX('I.KI 2018-19'!Y$9:Y$393,MATCH($B27,'I.KI 2018-19'!$B$9:$B$393,0))),"")</f>
        <v>0</v>
      </c>
      <c r="BE27" s="156">
        <f>_xlfn.IFNA(_xlfn.IFNA(INDEX('I.Supplementary 2018-19'!Z$8:Z$157,MATCH($B27,'I.Supplementary 2018-19'!$B$8:$B$157,0)),INDEX('I.KI 2018-19'!Z$9:Z$393,MATCH($B27,'I.KI 2018-19'!$B$9:$B$393,0))),"")</f>
        <v>0</v>
      </c>
      <c r="BF27" s="193">
        <f>_xlfn.IFNA(_xlfn.IFNA(INDEX('I.Supplementary 2018-19'!AA$8:AA$157,MATCH($B27,'I.Supplementary 2018-19'!$B$8:$B$157,0)),INDEX('I.KI 2018-19'!AA$9:AA$393,MATCH($B27,'I.KI 2018-19'!$B$9:$B$393,0))),"")</f>
        <v>0</v>
      </c>
      <c r="BG27" s="193">
        <f>_xlfn.IFNA(_xlfn.IFNA(INDEX('I.Supplementary 2018-19'!AB$8:AB$157,MATCH($B27,'I.Supplementary 2018-19'!$B$8:$B$157,0)),INDEX('I.KI 2018-19'!AB$9:AB$393,MATCH($B27,'I.KI 2018-19'!$B$9:$B$393,0))),"")</f>
        <v>10.526801986545669</v>
      </c>
      <c r="BH27" s="193">
        <f>_xlfn.IFNA(_xlfn.IFNA(INDEX('I.Supplementary 2018-19'!AC$8:AC$157,MATCH($B27,'I.Supplementary 2018-19'!$B$8:$B$157,0)),INDEX('I.KI 2018-19'!AC$9:AC$393,MATCH($B27,'I.KI 2018-19'!$B$9:$B$393,0))),"")</f>
        <v>0</v>
      </c>
      <c r="BI27" s="157">
        <f>_xlfn.IFNA(_xlfn.IFNA(INDEX('I.Supplementary 2018-19'!AD$8:AD$157,MATCH($B27,'I.Supplementary 2018-19'!$B$8:$B$157,0)),INDEX('I.KI 2018-19'!AD$9:AD$393,MATCH($B27,'I.KI 2018-19'!$B$9:$B$393,0))),"")</f>
        <v>0</v>
      </c>
      <c r="BJ27" s="149"/>
      <c r="BK27" s="156">
        <f>_xlfn.IFNA(IF($B27=$B$381,0,IF($B27=$B$382,0,_xlfn.IFNA(INDEX('I.Supplementary 2018-19'!I$8:I$157,MATCH($B27,'I.Supplementary 2018-19'!$B$8:$B$157,0)),INDEX('I.KI 2018-19'!I$9:I$393,MATCH($B27,'I.KI 2018-19'!$B$9:$B$393,0))))),"")</f>
        <v>3.6709931129634197</v>
      </c>
      <c r="BL27" s="149">
        <f>_xlfn.IFNA(IF($B27=$B$381,0,IF($B27=$B$382,0,_xlfn.IFNA(INDEX('I.Supplementary 2018-19'!J$8:J$157,MATCH($B27,'I.Supplementary 2018-19'!$B$8:$B$157,0)),INDEX('I.KI 2018-19'!J$9:J$393,MATCH($B27,'I.KI 2018-19'!$B$9:$B$393,0))))),"")</f>
        <v>6.8558088735822498</v>
      </c>
      <c r="BM27" s="157">
        <f>_xlfn.IFNA(IF($B27=$B$381,0,IF($B27=$B$382,0,_xlfn.IFNA(INDEX('I.Supplementary 2018-19'!H$8:H$157,MATCH($B27,'I.Supplementary 2018-19'!$B$8:$B$157,0)),INDEX('I.KI 2018-19'!H$9:H$393,MATCH($B27,'I.KI 2018-19'!$B$9:$B$393,0))))),"")</f>
        <v>10.526801986545669</v>
      </c>
    </row>
    <row r="28" spans="2:65">
      <c r="B28" s="121" t="str">
        <f>'Calculations for 2021-22'!B28</f>
        <v>E5032</v>
      </c>
      <c r="C28" s="160" t="str">
        <f>'Calculations for 2021-22'!D28</f>
        <v>E5032</v>
      </c>
      <c r="D28" t="str">
        <f>'Calculations for 2021-22'!E28</f>
        <v>OLB</v>
      </c>
      <c r="E28" t="str">
        <f>'Calculations for 2021-22'!F28</f>
        <v>P1915</v>
      </c>
      <c r="F28" s="120" t="str">
        <f>'Calculations for 2021-22'!H28</f>
        <v>Bexley</v>
      </c>
      <c r="G28" s="156">
        <f>_xlfn.IFNA(INDEX('I.KI 2016-17'!M$8:M$391,MATCH($B28,'I.KI 2016-17'!$B$8:$B$391,0)),"")</f>
        <v>18.708054364411002</v>
      </c>
      <c r="H28" s="149">
        <f>_xlfn.IFNA(INDEX('I.KI 2016-17'!N$8:N$391,MATCH($B28,'I.KI 2016-17'!$B$8:$B$391,0)),"")</f>
        <v>3.2099427076389997</v>
      </c>
      <c r="I28" s="149">
        <f>_xlfn.IFNA(INDEX('I.KI 2016-17'!O$8:O$391,MATCH($B28,'I.KI 2016-17'!$B$8:$B$391,0)),"")</f>
        <v>0</v>
      </c>
      <c r="J28" s="149">
        <f>_xlfn.IFNA(INDEX('I.KI 2016-17'!P$8:P$391,MATCH($B28,'I.KI 2016-17'!$B$8:$B$391,0)),"")</f>
        <v>0</v>
      </c>
      <c r="K28" s="157">
        <f>_xlfn.IFNA(INDEX('I.KI 2016-17'!Q$8:Q$391,MATCH($B28,'I.KI 2016-17'!$B$8:$B$391,0)),"")</f>
        <v>0</v>
      </c>
      <c r="L28" s="156">
        <f>_xlfn.IFNA(INDEX('I.KI 2016-17'!R$8:R$391,MATCH($B28,'I.KI 2016-17'!$B$8:$B$391,0)),"")</f>
        <v>26.672363508019998</v>
      </c>
      <c r="M28" s="193">
        <f>_xlfn.IFNA(INDEX('I.KI 2016-17'!S$8:S$391,MATCH($B28,'I.KI 2016-17'!$B$8:$B$391,0)),"")</f>
        <v>6.870782506886</v>
      </c>
      <c r="N28" s="193">
        <f>_xlfn.IFNA(INDEX('I.KI 2016-17'!T$8:T$391,MATCH($B28,'I.KI 2016-17'!$B$8:$B$391,0)),"")</f>
        <v>0</v>
      </c>
      <c r="O28" s="193">
        <f>_xlfn.IFNA(INDEX('I.KI 2016-17'!U$8:U$391,MATCH($B28,'I.KI 2016-17'!$B$8:$B$391,0)),"")</f>
        <v>0</v>
      </c>
      <c r="P28" s="157">
        <f>_xlfn.IFNA(INDEX('I.KI 2016-17'!V$8:V$391,MATCH($B28,'I.KI 2016-17'!$B$8:$B$391,0)),"")</f>
        <v>0</v>
      </c>
      <c r="Q28" s="156">
        <f>_xlfn.IFNA(INDEX('I.KI 2016-17'!W$8:W$391,MATCH($B28,'I.KI 2016-17'!$B$8:$B$391,0)),"")</f>
        <v>45.380417872430996</v>
      </c>
      <c r="R28" s="193">
        <f>_xlfn.IFNA(INDEX('I.KI 2016-17'!X$8:X$391,MATCH($B28,'I.KI 2016-17'!$B$8:$B$391,0)),"")</f>
        <v>10.080725214525</v>
      </c>
      <c r="S28" s="193">
        <f>_xlfn.IFNA(INDEX('I.KI 2016-17'!Y$8:Y$391,MATCH($B28,'I.KI 2016-17'!$B$8:$B$391,0)),"")</f>
        <v>0</v>
      </c>
      <c r="T28" s="193">
        <f>_xlfn.IFNA(INDEX('I.KI 2016-17'!Z$8:Z$391,MATCH($B28,'I.KI 2016-17'!$B$8:$B$391,0)),"")</f>
        <v>0</v>
      </c>
      <c r="U28" s="157">
        <f>_xlfn.IFNA(INDEX('I.KI 2016-17'!AA$8:AA$391,MATCH($B28,'I.KI 2016-17'!$B$8:$B$391,0)),"")</f>
        <v>0</v>
      </c>
      <c r="V28" s="149"/>
      <c r="W28" s="154">
        <f>_xlfn.IFNA(INDEX('I.KI 2016-17'!$H$8:$H$391,MATCH(B28,'I.KI 2016-17'!$B$8:$B$391,0)),"")</f>
        <v>21.917997072050003</v>
      </c>
      <c r="X28" s="153">
        <f>_xlfn.IFNA(INDEX('I.KI 2016-17'!$I$8:$I$391,MATCH(B28,'I.KI 2016-17'!$B$8:$B$391,0)),"")</f>
        <v>33.543146014906</v>
      </c>
      <c r="Y28" s="155">
        <f>_xlfn.IFNA(INDEX('I.KI 2016-17'!$G$8:$G$391,MATCH(B28,'I.KI 2016-17'!$B$8:$B$391,0)),"")</f>
        <v>55.461143086956</v>
      </c>
      <c r="Z28" s="149"/>
      <c r="AA28" s="156">
        <f>_xlfn.IFNA(IF($B28=$B$382,0,_xlfn.IFNA(INDEX('I.Supplementary 2017-18'!N$8:N$35,MATCH($B28,'I.Supplementary 2017-18'!$B$8:$B$35,0)),INDEX('I.KI 2017-18'!N$9:N$393,MATCH($B28,'I.KI 2017-18'!$B$9:$B$393,0)))),"")</f>
        <v>12.463639747357488</v>
      </c>
      <c r="AB28" s="193">
        <f>_xlfn.IFNA(IF($B28=$B$382,0,_xlfn.IFNA(INDEX('I.Supplementary 2017-18'!O$8:O$35,MATCH($B28,'I.Supplementary 2017-18'!$B$8:$B$35,0)),INDEX('I.KI 2017-18'!O$9:O$393,MATCH($B28,'I.KI 2017-18'!$B$9:$B$393,0)))),"")</f>
        <v>1.2869924793598839</v>
      </c>
      <c r="AC28" s="193">
        <f>_xlfn.IFNA(IF($B28=$B$382,0,_xlfn.IFNA(INDEX('I.Supplementary 2017-18'!P$8:P$35,MATCH($B28,'I.Supplementary 2017-18'!$B$8:$B$35,0)),INDEX('I.KI 2017-18'!P$9:P$393,MATCH($B28,'I.KI 2017-18'!$B$9:$B$393,0)))),"")</f>
        <v>0</v>
      </c>
      <c r="AD28" s="193">
        <f>_xlfn.IFNA(IF($B28=$B$382,0,_xlfn.IFNA(INDEX('I.Supplementary 2017-18'!Q$8:Q$35,MATCH($B28,'I.Supplementary 2017-18'!$B$8:$B$35,0)),INDEX('I.KI 2017-18'!Q$9:Q$393,MATCH($B28,'I.KI 2017-18'!$B$9:$B$393,0)))),"")</f>
        <v>0</v>
      </c>
      <c r="AE28" s="157">
        <f>_xlfn.IFNA(IF($B28=$B$382,0,_xlfn.IFNA(INDEX('I.Supplementary 2017-18'!R$8:R$35,MATCH($B28,'I.Supplementary 2017-18'!$B$8:$B$35,0)),INDEX('I.KI 2017-18'!R$9:R$393,MATCH($B28,'I.KI 2017-18'!$B$9:$B$393,0)))),"")</f>
        <v>0</v>
      </c>
      <c r="AF28" s="156">
        <f>_xlfn.IFNA(IF($B28=$B$382,0,_xlfn.IFNA(INDEX('I.Supplementary 2017-18'!S$8:S$35,MATCH($B28,'I.Supplementary 2017-18'!$B$8:$B$35,0)),INDEX('I.KI 2017-18'!S$9:S$393,MATCH($B28,'I.KI 2017-18'!$B$9:$B$393,0)))),"")</f>
        <v>27.216907138961851</v>
      </c>
      <c r="AG28" s="193">
        <f>_xlfn.IFNA(IF($B28=$B$382,0,_xlfn.IFNA(INDEX('I.Supplementary 2017-18'!T$8:T$35,MATCH($B28,'I.Supplementary 2017-18'!$B$8:$B$35,0)),INDEX('I.KI 2017-18'!T$9:T$393,MATCH($B28,'I.KI 2017-18'!$B$9:$B$393,0)))),"")</f>
        <v>7.0110565719341338</v>
      </c>
      <c r="AH28" s="193">
        <f>_xlfn.IFNA(IF($B28=$B$382,0,_xlfn.IFNA(INDEX('I.Supplementary 2017-18'!U$8:U$35,MATCH($B28,'I.Supplementary 2017-18'!$B$8:$B$35,0)),INDEX('I.KI 2017-18'!U$9:U$393,MATCH($B28,'I.KI 2017-18'!$B$9:$B$393,0)))),"")</f>
        <v>0</v>
      </c>
      <c r="AI28" s="193">
        <f>_xlfn.IFNA(IF($B28=$B$382,0,_xlfn.IFNA(INDEX('I.Supplementary 2017-18'!V$8:V$35,MATCH($B28,'I.Supplementary 2017-18'!$B$8:$B$35,0)),INDEX('I.KI 2017-18'!V$9:V$393,MATCH($B28,'I.KI 2017-18'!$B$9:$B$393,0)))),"")</f>
        <v>0</v>
      </c>
      <c r="AJ28" s="157">
        <f>_xlfn.IFNA(IF($B28=$B$382,0,_xlfn.IFNA(INDEX('I.Supplementary 2017-18'!W$8:W$35,MATCH($B28,'I.Supplementary 2017-18'!$B$8:$B$35,0)),INDEX('I.KI 2017-18'!W$9:W$393,MATCH($B28,'I.KI 2017-18'!$B$9:$B$393,0)))),"")</f>
        <v>0</v>
      </c>
      <c r="AK28" s="156">
        <f>_xlfn.IFNA(IF($B28=$B$382,0,_xlfn.IFNA(INDEX('I.Supplementary 2017-18'!X$8:X$35,MATCH($B28,'I.Supplementary 2017-18'!$B$8:$B$35,0)),INDEX('I.KI 2017-18'!X$9:X$393,MATCH($B28,'I.KI 2017-18'!$B$9:$B$393,0)))),"")</f>
        <v>39.680546886319341</v>
      </c>
      <c r="AL28" s="193">
        <f>_xlfn.IFNA(IF($B28=$B$382,0,_xlfn.IFNA(INDEX('I.Supplementary 2017-18'!Y$8:Y$35,MATCH($B28,'I.Supplementary 2017-18'!$B$8:$B$35,0)),INDEX('I.KI 2017-18'!Y$9:Y$393,MATCH($B28,'I.KI 2017-18'!$B$9:$B$393,0)))),"")</f>
        <v>8.2980490512940186</v>
      </c>
      <c r="AM28" s="193">
        <f>_xlfn.IFNA(IF($B28=$B$382,0,_xlfn.IFNA(INDEX('I.Supplementary 2017-18'!Z$8:Z$35,MATCH($B28,'I.Supplementary 2017-18'!$B$8:$B$35,0)),INDEX('I.KI 2017-18'!Z$9:Z$393,MATCH($B28,'I.KI 2017-18'!$B$9:$B$393,0)))),"")</f>
        <v>0</v>
      </c>
      <c r="AN28" s="193">
        <f>_xlfn.IFNA(IF($B28=$B$382,0,_xlfn.IFNA(INDEX('I.Supplementary 2017-18'!AA$8:AA$35,MATCH($B28,'I.Supplementary 2017-18'!$B$8:$B$35,0)),INDEX('I.KI 2017-18'!AA$9:AA$393,MATCH($B28,'I.KI 2017-18'!$B$9:$B$393,0)))),"")</f>
        <v>0</v>
      </c>
      <c r="AO28" s="157">
        <f>_xlfn.IFNA(IF($B28=$B$382,0,_xlfn.IFNA(INDEX('I.Supplementary 2017-18'!AB$8:AB$35,MATCH($B28,'I.Supplementary 2017-18'!$B$8:$B$35,0)),INDEX('I.KI 2017-18'!AB$9:AB$393,MATCH($B28,'I.KI 2017-18'!$B$9:$B$393,0)))),"")</f>
        <v>0</v>
      </c>
      <c r="AP28" s="149"/>
      <c r="AQ28" s="156">
        <f>_xlfn.IFNA(IF($B28=$B$381,0,IF($B28=$B$382,0,_xlfn.IFNA(INDEX('I.Supplementary 2017-18'!I$8:I$35,MATCH($B28,'I.Supplementary 2017-18'!$B$8:$B$35,0)),INDEX('I.KI 2017-18'!I$9:I$393,MATCH($B28,'I.KI 2017-18'!$B$9:$B$393,0))))),"")</f>
        <v>13.750632226717372</v>
      </c>
      <c r="AR28" s="149">
        <f>_xlfn.IFNA(IF($B28=$B$381,0,IF($B28=$B$382,0,_xlfn.IFNA(INDEX('I.Supplementary 2017-18'!J$8:J$35,MATCH($B28,'I.Supplementary 2017-18'!$B$8:$B$35,0)),INDEX('I.KI 2017-18'!J$9:J$393,MATCH($B28,'I.KI 2017-18'!$B$9:$B$393,0))))),"")</f>
        <v>34.227963710895985</v>
      </c>
      <c r="AS28" s="157">
        <f>_xlfn.IFNA(IF($B28=$B$381,0,IF($B28=$B$382,0,_xlfn.IFNA(INDEX('I.Supplementary 2017-18'!H$8:H$35,MATCH($B28,'I.Supplementary 2017-18'!$B$8:$B$35,0)),INDEX('I.KI 2017-18'!H$9:H$393,MATCH($B28,'I.KI 2017-18'!$B$9:$B$393,0))))),"")</f>
        <v>47.978595937613356</v>
      </c>
      <c r="AT28" s="149"/>
      <c r="AU28" s="156">
        <f>_xlfn.IFNA(_xlfn.IFNA(INDEX('I.Supplementary 2018-19'!P$8:P$157,MATCH($B28,'I.Supplementary 2018-19'!$B$8:$B$157,0)),INDEX('I.KI 2018-19'!P$9:P$393,MATCH($B28,'I.KI 2018-19'!$B$9:$B$393,0))),"")</f>
        <v>8.4051423358644701</v>
      </c>
      <c r="AV28" s="193">
        <f>_xlfn.IFNA(_xlfn.IFNA(INDEX('I.Supplementary 2018-19'!Q$8:Q$157,MATCH($B28,'I.Supplementary 2018-19'!$B$8:$B$157,0)),INDEX('I.KI 2018-19'!Q$9:Q$393,MATCH($B28,'I.KI 2018-19'!$B$9:$B$393,0))),"")</f>
        <v>0.12149174006355554</v>
      </c>
      <c r="AW28" s="193">
        <f>_xlfn.IFNA(_xlfn.IFNA(INDEX('I.Supplementary 2018-19'!R$8:R$157,MATCH($B28,'I.Supplementary 2018-19'!$B$8:$B$157,0)),INDEX('I.KI 2018-19'!R$9:R$393,MATCH($B28,'I.KI 2018-19'!$B$9:$B$393,0))),"")</f>
        <v>0</v>
      </c>
      <c r="AX28" s="193">
        <f>_xlfn.IFNA(_xlfn.IFNA(INDEX('I.Supplementary 2018-19'!S$8:S$157,MATCH($B28,'I.Supplementary 2018-19'!$B$8:$B$157,0)),INDEX('I.KI 2018-19'!S$9:S$393,MATCH($B28,'I.KI 2018-19'!$B$9:$B$393,0))),"")</f>
        <v>0</v>
      </c>
      <c r="AY28" s="157">
        <f>_xlfn.IFNA(_xlfn.IFNA(INDEX('I.Supplementary 2018-19'!T$8:T$157,MATCH($B28,'I.Supplementary 2018-19'!$B$8:$B$157,0)),INDEX('I.KI 2018-19'!T$9:T$393,MATCH($B28,'I.KI 2018-19'!$B$9:$B$393,0))),"")</f>
        <v>0</v>
      </c>
      <c r="AZ28" s="156">
        <f>_xlfn.IFNA(_xlfn.IFNA(INDEX('I.Supplementary 2018-19'!U$8:U$157,MATCH($B28,'I.Supplementary 2018-19'!$B$8:$B$157,0)),INDEX('I.KI 2018-19'!U$9:U$393,MATCH($B28,'I.KI 2018-19'!$B$9:$B$393,0))),"")</f>
        <v>28.034582460733233</v>
      </c>
      <c r="BA28" s="193">
        <f>_xlfn.IFNA(_xlfn.IFNA(INDEX('I.Supplementary 2018-19'!V$8:V$157,MATCH($B28,'I.Supplementary 2018-19'!$B$8:$B$157,0)),INDEX('I.KI 2018-19'!V$9:V$393,MATCH($B28,'I.KI 2018-19'!$B$9:$B$393,0))),"")</f>
        <v>7.2216891728076904</v>
      </c>
      <c r="BB28" s="193">
        <f>_xlfn.IFNA(_xlfn.IFNA(INDEX('I.Supplementary 2018-19'!W$8:W$157,MATCH($B28,'I.Supplementary 2018-19'!$B$8:$B$157,0)),INDEX('I.KI 2018-19'!W$9:W$393,MATCH($B28,'I.KI 2018-19'!$B$9:$B$393,0))),"")</f>
        <v>0</v>
      </c>
      <c r="BC28" s="193">
        <f>_xlfn.IFNA(_xlfn.IFNA(INDEX('I.Supplementary 2018-19'!X$8:X$157,MATCH($B28,'I.Supplementary 2018-19'!$B$8:$B$157,0)),INDEX('I.KI 2018-19'!X$9:X$393,MATCH($B28,'I.KI 2018-19'!$B$9:$B$393,0))),"")</f>
        <v>0</v>
      </c>
      <c r="BD28" s="157">
        <f>_xlfn.IFNA(_xlfn.IFNA(INDEX('I.Supplementary 2018-19'!Y$8:Y$157,MATCH($B28,'I.Supplementary 2018-19'!$B$8:$B$157,0)),INDEX('I.KI 2018-19'!Y$9:Y$393,MATCH($B28,'I.KI 2018-19'!$B$9:$B$393,0))),"")</f>
        <v>0</v>
      </c>
      <c r="BE28" s="156">
        <f>_xlfn.IFNA(_xlfn.IFNA(INDEX('I.Supplementary 2018-19'!Z$8:Z$157,MATCH($B28,'I.Supplementary 2018-19'!$B$8:$B$157,0)),INDEX('I.KI 2018-19'!Z$9:Z$393,MATCH($B28,'I.KI 2018-19'!$B$9:$B$393,0))),"")</f>
        <v>36.439724796597702</v>
      </c>
      <c r="BF28" s="193">
        <f>_xlfn.IFNA(_xlfn.IFNA(INDEX('I.Supplementary 2018-19'!AA$8:AA$157,MATCH($B28,'I.Supplementary 2018-19'!$B$8:$B$157,0)),INDEX('I.KI 2018-19'!AA$9:AA$393,MATCH($B28,'I.KI 2018-19'!$B$9:$B$393,0))),"")</f>
        <v>7.3431809128712455</v>
      </c>
      <c r="BG28" s="193">
        <f>_xlfn.IFNA(_xlfn.IFNA(INDEX('I.Supplementary 2018-19'!AB$8:AB$157,MATCH($B28,'I.Supplementary 2018-19'!$B$8:$B$157,0)),INDEX('I.KI 2018-19'!AB$9:AB$393,MATCH($B28,'I.KI 2018-19'!$B$9:$B$393,0))),"")</f>
        <v>0</v>
      </c>
      <c r="BH28" s="193">
        <f>_xlfn.IFNA(_xlfn.IFNA(INDEX('I.Supplementary 2018-19'!AC$8:AC$157,MATCH($B28,'I.Supplementary 2018-19'!$B$8:$B$157,0)),INDEX('I.KI 2018-19'!AC$9:AC$393,MATCH($B28,'I.KI 2018-19'!$B$9:$B$393,0))),"")</f>
        <v>0</v>
      </c>
      <c r="BI28" s="157">
        <f>_xlfn.IFNA(_xlfn.IFNA(INDEX('I.Supplementary 2018-19'!AD$8:AD$157,MATCH($B28,'I.Supplementary 2018-19'!$B$8:$B$157,0)),INDEX('I.KI 2018-19'!AD$9:AD$393,MATCH($B28,'I.KI 2018-19'!$B$9:$B$393,0))),"")</f>
        <v>0</v>
      </c>
      <c r="BJ28" s="149"/>
      <c r="BK28" s="156">
        <f>_xlfn.IFNA(IF($B28=$B$381,0,IF($B28=$B$382,0,_xlfn.IFNA(INDEX('I.Supplementary 2018-19'!I$8:I$157,MATCH($B28,'I.Supplementary 2018-19'!$B$8:$B$157,0)),INDEX('I.KI 2018-19'!I$9:I$393,MATCH($B28,'I.KI 2018-19'!$B$9:$B$393,0))))),"")</f>
        <v>8.5266340759280244</v>
      </c>
      <c r="BL28" s="149">
        <f>_xlfn.IFNA(IF($B28=$B$381,0,IF($B28=$B$382,0,_xlfn.IFNA(INDEX('I.Supplementary 2018-19'!J$8:J$157,MATCH($B28,'I.Supplementary 2018-19'!$B$8:$B$157,0)),INDEX('I.KI 2018-19'!J$9:J$393,MATCH($B28,'I.KI 2018-19'!$B$9:$B$393,0))))),"")</f>
        <v>35.256271633540926</v>
      </c>
      <c r="BM28" s="157">
        <f>_xlfn.IFNA(IF($B28=$B$381,0,IF($B28=$B$382,0,_xlfn.IFNA(INDEX('I.Supplementary 2018-19'!H$8:H$157,MATCH($B28,'I.Supplementary 2018-19'!$B$8:$B$157,0)),INDEX('I.KI 2018-19'!H$9:H$393,MATCH($B28,'I.KI 2018-19'!$B$9:$B$393,0))))),"")</f>
        <v>43.782905709468949</v>
      </c>
    </row>
    <row r="29" spans="2:65">
      <c r="B29" s="121" t="str">
        <f>'Calculations for 2021-22'!B29</f>
        <v>E4601</v>
      </c>
      <c r="C29" s="160" t="str">
        <f>'Calculations for 2021-22'!D29</f>
        <v>E4601</v>
      </c>
      <c r="D29" t="str">
        <f>'Calculations for 2021-22'!E29</f>
        <v>MD</v>
      </c>
      <c r="E29" t="str">
        <f>'Calculations for 2021-22'!F29</f>
        <v>P1703</v>
      </c>
      <c r="F29" s="120" t="str">
        <f>'Calculations for 2021-22'!H29</f>
        <v>Birmingham</v>
      </c>
      <c r="G29" s="156">
        <f>_xlfn.IFNA(INDEX('I.KI 2016-17'!M$8:M$391,MATCH($B29,'I.KI 2016-17'!$B$8:$B$391,0)),"")</f>
        <v>200.35708806602801</v>
      </c>
      <c r="H29" s="149">
        <f>_xlfn.IFNA(INDEX('I.KI 2016-17'!N$8:N$391,MATCH($B29,'I.KI 2016-17'!$B$8:$B$391,0)),"")</f>
        <v>26.229806823180002</v>
      </c>
      <c r="I29" s="149">
        <f>_xlfn.IFNA(INDEX('I.KI 2016-17'!O$8:O$391,MATCH($B29,'I.KI 2016-17'!$B$8:$B$391,0)),"")</f>
        <v>0</v>
      </c>
      <c r="J29" s="149">
        <f>_xlfn.IFNA(INDEX('I.KI 2016-17'!P$8:P$391,MATCH($B29,'I.KI 2016-17'!$B$8:$B$391,0)),"")</f>
        <v>0</v>
      </c>
      <c r="K29" s="157">
        <f>_xlfn.IFNA(INDEX('I.KI 2016-17'!Q$8:Q$391,MATCH($B29,'I.KI 2016-17'!$B$8:$B$391,0)),"")</f>
        <v>0</v>
      </c>
      <c r="L29" s="156">
        <f>_xlfn.IFNA(INDEX('I.KI 2016-17'!R$8:R$391,MATCH($B29,'I.KI 2016-17'!$B$8:$B$391,0)),"")</f>
        <v>279.58627835918804</v>
      </c>
      <c r="M29" s="193">
        <f>_xlfn.IFNA(INDEX('I.KI 2016-17'!S$8:S$391,MATCH($B29,'I.KI 2016-17'!$B$8:$B$391,0)),"")</f>
        <v>48.243750924099999</v>
      </c>
      <c r="N29" s="193">
        <f>_xlfn.IFNA(INDEX('I.KI 2016-17'!T$8:T$391,MATCH($B29,'I.KI 2016-17'!$B$8:$B$391,0)),"")</f>
        <v>0</v>
      </c>
      <c r="O29" s="193">
        <f>_xlfn.IFNA(INDEX('I.KI 2016-17'!U$8:U$391,MATCH($B29,'I.KI 2016-17'!$B$8:$B$391,0)),"")</f>
        <v>0</v>
      </c>
      <c r="P29" s="157">
        <f>_xlfn.IFNA(INDEX('I.KI 2016-17'!V$8:V$391,MATCH($B29,'I.KI 2016-17'!$B$8:$B$391,0)),"")</f>
        <v>0</v>
      </c>
      <c r="Q29" s="156">
        <f>_xlfn.IFNA(INDEX('I.KI 2016-17'!W$8:W$391,MATCH($B29,'I.KI 2016-17'!$B$8:$B$391,0)),"")</f>
        <v>479.94336642521603</v>
      </c>
      <c r="R29" s="193">
        <f>_xlfn.IFNA(INDEX('I.KI 2016-17'!X$8:X$391,MATCH($B29,'I.KI 2016-17'!$B$8:$B$391,0)),"")</f>
        <v>74.473557747279997</v>
      </c>
      <c r="S29" s="193">
        <f>_xlfn.IFNA(INDEX('I.KI 2016-17'!Y$8:Y$391,MATCH($B29,'I.KI 2016-17'!$B$8:$B$391,0)),"")</f>
        <v>0</v>
      </c>
      <c r="T29" s="193">
        <f>_xlfn.IFNA(INDEX('I.KI 2016-17'!Z$8:Z$391,MATCH($B29,'I.KI 2016-17'!$B$8:$B$391,0)),"")</f>
        <v>0</v>
      </c>
      <c r="U29" s="157">
        <f>_xlfn.IFNA(INDEX('I.KI 2016-17'!AA$8:AA$391,MATCH($B29,'I.KI 2016-17'!$B$8:$B$391,0)),"")</f>
        <v>0</v>
      </c>
      <c r="V29" s="149"/>
      <c r="W29" s="154">
        <f>_xlfn.IFNA(INDEX('I.KI 2016-17'!$H$8:$H$391,MATCH(B29,'I.KI 2016-17'!$B$8:$B$391,0)),"")</f>
        <v>226.586894889208</v>
      </c>
      <c r="X29" s="153">
        <f>_xlfn.IFNA(INDEX('I.KI 2016-17'!$I$8:$I$391,MATCH(B29,'I.KI 2016-17'!$B$8:$B$391,0)),"")</f>
        <v>327.83002928328801</v>
      </c>
      <c r="Y29" s="155">
        <f>_xlfn.IFNA(INDEX('I.KI 2016-17'!$G$8:$G$391,MATCH(B29,'I.KI 2016-17'!$B$8:$B$391,0)),"")</f>
        <v>554.41692417249601</v>
      </c>
      <c r="Z29" s="149"/>
      <c r="AA29" s="156">
        <f>_xlfn.IFNA(IF($B29=$B$382,0,_xlfn.IFNA(INDEX('I.Supplementary 2017-18'!N$8:N$35,MATCH($B29,'I.Supplementary 2017-18'!$B$8:$B$35,0)),INDEX('I.KI 2017-18'!N$9:N$393,MATCH($B29,'I.KI 2017-18'!$B$9:$B$393,0)))),"")</f>
        <v>159.45862542637568</v>
      </c>
      <c r="AB29" s="193">
        <f>_xlfn.IFNA(IF($B29=$B$382,0,_xlfn.IFNA(INDEX('I.Supplementary 2017-18'!O$8:O$35,MATCH($B29,'I.Supplementary 2017-18'!$B$8:$B$35,0)),INDEX('I.KI 2017-18'!O$9:O$393,MATCH($B29,'I.KI 2017-18'!$B$9:$B$393,0)))),"")</f>
        <v>18.293911038433865</v>
      </c>
      <c r="AC29" s="193">
        <f>_xlfn.IFNA(IF($B29=$B$382,0,_xlfn.IFNA(INDEX('I.Supplementary 2017-18'!P$8:P$35,MATCH($B29,'I.Supplementary 2017-18'!$B$8:$B$35,0)),INDEX('I.KI 2017-18'!P$9:P$393,MATCH($B29,'I.KI 2017-18'!$B$9:$B$393,0)))),"")</f>
        <v>0</v>
      </c>
      <c r="AD29" s="193">
        <f>_xlfn.IFNA(IF($B29=$B$382,0,_xlfn.IFNA(INDEX('I.Supplementary 2017-18'!Q$8:Q$35,MATCH($B29,'I.Supplementary 2017-18'!$B$8:$B$35,0)),INDEX('I.KI 2017-18'!Q$9:Q$393,MATCH($B29,'I.KI 2017-18'!$B$9:$B$393,0)))),"")</f>
        <v>0</v>
      </c>
      <c r="AE29" s="157">
        <f>_xlfn.IFNA(IF($B29=$B$382,0,_xlfn.IFNA(INDEX('I.Supplementary 2017-18'!R$8:R$35,MATCH($B29,'I.Supplementary 2017-18'!$B$8:$B$35,0)),INDEX('I.KI 2017-18'!R$9:R$393,MATCH($B29,'I.KI 2017-18'!$B$9:$B$393,0)))),"")</f>
        <v>0</v>
      </c>
      <c r="AF29" s="156">
        <f>_xlfn.IFNA(IF($B29=$B$382,0,_xlfn.IFNA(INDEX('I.Supplementary 2017-18'!S$8:S$35,MATCH($B29,'I.Supplementary 2017-18'!$B$8:$B$35,0)),INDEX('I.KI 2017-18'!S$9:S$393,MATCH($B29,'I.KI 2017-18'!$B$9:$B$393,0)))),"")</f>
        <v>285.29431871089713</v>
      </c>
      <c r="AG29" s="193">
        <f>_xlfn.IFNA(IF($B29=$B$382,0,_xlfn.IFNA(INDEX('I.Supplementary 2017-18'!T$8:T$35,MATCH($B29,'I.Supplementary 2017-18'!$B$8:$B$35,0)),INDEX('I.KI 2017-18'!T$9:T$393,MATCH($B29,'I.KI 2017-18'!$B$9:$B$393,0)))),"")</f>
        <v>49.228696532334702</v>
      </c>
      <c r="AH29" s="193">
        <f>_xlfn.IFNA(IF($B29=$B$382,0,_xlfn.IFNA(INDEX('I.Supplementary 2017-18'!U$8:U$35,MATCH($B29,'I.Supplementary 2017-18'!$B$8:$B$35,0)),INDEX('I.KI 2017-18'!U$9:U$393,MATCH($B29,'I.KI 2017-18'!$B$9:$B$393,0)))),"")</f>
        <v>0</v>
      </c>
      <c r="AI29" s="193">
        <f>_xlfn.IFNA(IF($B29=$B$382,0,_xlfn.IFNA(INDEX('I.Supplementary 2017-18'!V$8:V$35,MATCH($B29,'I.Supplementary 2017-18'!$B$8:$B$35,0)),INDEX('I.KI 2017-18'!V$9:V$393,MATCH($B29,'I.KI 2017-18'!$B$9:$B$393,0)))),"")</f>
        <v>0</v>
      </c>
      <c r="AJ29" s="157">
        <f>_xlfn.IFNA(IF($B29=$B$382,0,_xlfn.IFNA(INDEX('I.Supplementary 2017-18'!W$8:W$35,MATCH($B29,'I.Supplementary 2017-18'!$B$8:$B$35,0)),INDEX('I.KI 2017-18'!W$9:W$393,MATCH($B29,'I.KI 2017-18'!$B$9:$B$393,0)))),"")</f>
        <v>0</v>
      </c>
      <c r="AK29" s="156">
        <f>_xlfn.IFNA(IF($B29=$B$382,0,_xlfn.IFNA(INDEX('I.Supplementary 2017-18'!X$8:X$35,MATCH($B29,'I.Supplementary 2017-18'!$B$8:$B$35,0)),INDEX('I.KI 2017-18'!X$9:X$393,MATCH($B29,'I.KI 2017-18'!$B$9:$B$393,0)))),"")</f>
        <v>444.75294413727283</v>
      </c>
      <c r="AL29" s="193">
        <f>_xlfn.IFNA(IF($B29=$B$382,0,_xlfn.IFNA(INDEX('I.Supplementary 2017-18'!Y$8:Y$35,MATCH($B29,'I.Supplementary 2017-18'!$B$8:$B$35,0)),INDEX('I.KI 2017-18'!Y$9:Y$393,MATCH($B29,'I.KI 2017-18'!$B$9:$B$393,0)))),"")</f>
        <v>67.522607570768571</v>
      </c>
      <c r="AM29" s="193">
        <f>_xlfn.IFNA(IF($B29=$B$382,0,_xlfn.IFNA(INDEX('I.Supplementary 2017-18'!Z$8:Z$35,MATCH($B29,'I.Supplementary 2017-18'!$B$8:$B$35,0)),INDEX('I.KI 2017-18'!Z$9:Z$393,MATCH($B29,'I.KI 2017-18'!$B$9:$B$393,0)))),"")</f>
        <v>0</v>
      </c>
      <c r="AN29" s="193">
        <f>_xlfn.IFNA(IF($B29=$B$382,0,_xlfn.IFNA(INDEX('I.Supplementary 2017-18'!AA$8:AA$35,MATCH($B29,'I.Supplementary 2017-18'!$B$8:$B$35,0)),INDEX('I.KI 2017-18'!AA$9:AA$393,MATCH($B29,'I.KI 2017-18'!$B$9:$B$393,0)))),"")</f>
        <v>0</v>
      </c>
      <c r="AO29" s="157">
        <f>_xlfn.IFNA(IF($B29=$B$382,0,_xlfn.IFNA(INDEX('I.Supplementary 2017-18'!AB$8:AB$35,MATCH($B29,'I.Supplementary 2017-18'!$B$8:$B$35,0)),INDEX('I.KI 2017-18'!AB$9:AB$393,MATCH($B29,'I.KI 2017-18'!$B$9:$B$393,0)))),"")</f>
        <v>0</v>
      </c>
      <c r="AP29" s="149"/>
      <c r="AQ29" s="156">
        <f>_xlfn.IFNA(IF($B29=$B$381,0,IF($B29=$B$382,0,_xlfn.IFNA(INDEX('I.Supplementary 2017-18'!I$8:I$35,MATCH($B29,'I.Supplementary 2017-18'!$B$8:$B$35,0)),INDEX('I.KI 2017-18'!I$9:I$393,MATCH($B29,'I.KI 2017-18'!$B$9:$B$393,0))))),"")</f>
        <v>177.75253646480954</v>
      </c>
      <c r="AR29" s="149">
        <f>_xlfn.IFNA(IF($B29=$B$381,0,IF($B29=$B$382,0,_xlfn.IFNA(INDEX('I.Supplementary 2017-18'!J$8:J$35,MATCH($B29,'I.Supplementary 2017-18'!$B$8:$B$35,0)),INDEX('I.KI 2017-18'!J$9:J$393,MATCH($B29,'I.KI 2017-18'!$B$9:$B$393,0))))),"")</f>
        <v>334.52301524323184</v>
      </c>
      <c r="AS29" s="157">
        <f>_xlfn.IFNA(IF($B29=$B$381,0,IF($B29=$B$382,0,_xlfn.IFNA(INDEX('I.Supplementary 2017-18'!H$8:H$35,MATCH($B29,'I.Supplementary 2017-18'!$B$8:$B$35,0)),INDEX('I.KI 2017-18'!H$9:H$393,MATCH($B29,'I.KI 2017-18'!$B$9:$B$393,0))))),"")</f>
        <v>512.27555170804135</v>
      </c>
      <c r="AT29" s="149"/>
      <c r="AU29" s="156">
        <f>_xlfn.IFNA(_xlfn.IFNA(INDEX('I.Supplementary 2018-19'!P$8:P$157,MATCH($B29,'I.Supplementary 2018-19'!$B$8:$B$157,0)),INDEX('I.KI 2018-19'!P$9:P$393,MATCH($B29,'I.KI 2018-19'!$B$9:$B$393,0))),"")</f>
        <v>130.89624275309032</v>
      </c>
      <c r="AV29" s="193">
        <f>_xlfn.IFNA(_xlfn.IFNA(INDEX('I.Supplementary 2018-19'!Q$8:Q$157,MATCH($B29,'I.Supplementary 2018-19'!$B$8:$B$157,0)),INDEX('I.KI 2018-19'!Q$9:Q$393,MATCH($B29,'I.KI 2018-19'!$B$9:$B$393,0))),"")</f>
        <v>13.095487265079104</v>
      </c>
      <c r="AW29" s="193">
        <f>_xlfn.IFNA(_xlfn.IFNA(INDEX('I.Supplementary 2018-19'!R$8:R$157,MATCH($B29,'I.Supplementary 2018-19'!$B$8:$B$157,0)),INDEX('I.KI 2018-19'!R$9:R$393,MATCH($B29,'I.KI 2018-19'!$B$9:$B$393,0))),"")</f>
        <v>0</v>
      </c>
      <c r="AX29" s="193">
        <f>_xlfn.IFNA(_xlfn.IFNA(INDEX('I.Supplementary 2018-19'!S$8:S$157,MATCH($B29,'I.Supplementary 2018-19'!$B$8:$B$157,0)),INDEX('I.KI 2018-19'!S$9:S$393,MATCH($B29,'I.KI 2018-19'!$B$9:$B$393,0))),"")</f>
        <v>0</v>
      </c>
      <c r="AY29" s="157">
        <f>_xlfn.IFNA(_xlfn.IFNA(INDEX('I.Supplementary 2018-19'!T$8:T$157,MATCH($B29,'I.Supplementary 2018-19'!$B$8:$B$157,0)),INDEX('I.KI 2018-19'!T$9:T$393,MATCH($B29,'I.KI 2018-19'!$B$9:$B$393,0))),"")</f>
        <v>0</v>
      </c>
      <c r="AZ29" s="156">
        <f>_xlfn.IFNA(_xlfn.IFNA(INDEX('I.Supplementary 2018-19'!U$8:U$157,MATCH($B29,'I.Supplementary 2018-19'!$B$8:$B$157,0)),INDEX('I.KI 2018-19'!U$9:U$393,MATCH($B29,'I.KI 2018-19'!$B$9:$B$393,0))),"")</f>
        <v>293.865392663585</v>
      </c>
      <c r="BA29" s="193">
        <f>_xlfn.IFNA(_xlfn.IFNA(INDEX('I.Supplementary 2018-19'!V$8:V$157,MATCH($B29,'I.Supplementary 2018-19'!$B$8:$B$157,0)),INDEX('I.KI 2018-19'!V$9:V$393,MATCH($B29,'I.KI 2018-19'!$B$9:$B$393,0))),"")</f>
        <v>50.707670247898399</v>
      </c>
      <c r="BB29" s="193">
        <f>_xlfn.IFNA(_xlfn.IFNA(INDEX('I.Supplementary 2018-19'!W$8:W$157,MATCH($B29,'I.Supplementary 2018-19'!$B$8:$B$157,0)),INDEX('I.KI 2018-19'!W$9:W$393,MATCH($B29,'I.KI 2018-19'!$B$9:$B$393,0))),"")</f>
        <v>0</v>
      </c>
      <c r="BC29" s="193">
        <f>_xlfn.IFNA(_xlfn.IFNA(INDEX('I.Supplementary 2018-19'!X$8:X$157,MATCH($B29,'I.Supplementary 2018-19'!$B$8:$B$157,0)),INDEX('I.KI 2018-19'!X$9:X$393,MATCH($B29,'I.KI 2018-19'!$B$9:$B$393,0))),"")</f>
        <v>0</v>
      </c>
      <c r="BD29" s="157">
        <f>_xlfn.IFNA(_xlfn.IFNA(INDEX('I.Supplementary 2018-19'!Y$8:Y$157,MATCH($B29,'I.Supplementary 2018-19'!$B$8:$B$157,0)),INDEX('I.KI 2018-19'!Y$9:Y$393,MATCH($B29,'I.KI 2018-19'!$B$9:$B$393,0))),"")</f>
        <v>0</v>
      </c>
      <c r="BE29" s="156">
        <f>_xlfn.IFNA(_xlfn.IFNA(INDEX('I.Supplementary 2018-19'!Z$8:Z$157,MATCH($B29,'I.Supplementary 2018-19'!$B$8:$B$157,0)),INDEX('I.KI 2018-19'!Z$9:Z$393,MATCH($B29,'I.KI 2018-19'!$B$9:$B$393,0))),"")</f>
        <v>424.76163541667529</v>
      </c>
      <c r="BF29" s="193">
        <f>_xlfn.IFNA(_xlfn.IFNA(INDEX('I.Supplementary 2018-19'!AA$8:AA$157,MATCH($B29,'I.Supplementary 2018-19'!$B$8:$B$157,0)),INDEX('I.KI 2018-19'!AA$9:AA$393,MATCH($B29,'I.KI 2018-19'!$B$9:$B$393,0))),"")</f>
        <v>63.803157512977506</v>
      </c>
      <c r="BG29" s="193">
        <f>_xlfn.IFNA(_xlfn.IFNA(INDEX('I.Supplementary 2018-19'!AB$8:AB$157,MATCH($B29,'I.Supplementary 2018-19'!$B$8:$B$157,0)),INDEX('I.KI 2018-19'!AB$9:AB$393,MATCH($B29,'I.KI 2018-19'!$B$9:$B$393,0))),"")</f>
        <v>0</v>
      </c>
      <c r="BH29" s="193">
        <f>_xlfn.IFNA(_xlfn.IFNA(INDEX('I.Supplementary 2018-19'!AC$8:AC$157,MATCH($B29,'I.Supplementary 2018-19'!$B$8:$B$157,0)),INDEX('I.KI 2018-19'!AC$9:AC$393,MATCH($B29,'I.KI 2018-19'!$B$9:$B$393,0))),"")</f>
        <v>0</v>
      </c>
      <c r="BI29" s="157">
        <f>_xlfn.IFNA(_xlfn.IFNA(INDEX('I.Supplementary 2018-19'!AD$8:AD$157,MATCH($B29,'I.Supplementary 2018-19'!$B$8:$B$157,0)),INDEX('I.KI 2018-19'!AD$9:AD$393,MATCH($B29,'I.KI 2018-19'!$B$9:$B$393,0))),"")</f>
        <v>0</v>
      </c>
      <c r="BJ29" s="149"/>
      <c r="BK29" s="156">
        <f>_xlfn.IFNA(IF($B29=$B$381,0,IF($B29=$B$382,0,_xlfn.IFNA(INDEX('I.Supplementary 2018-19'!I$8:I$157,MATCH($B29,'I.Supplementary 2018-19'!$B$8:$B$157,0)),INDEX('I.KI 2018-19'!I$9:I$393,MATCH($B29,'I.KI 2018-19'!$B$9:$B$393,0))))),"")</f>
        <v>143.99173001816942</v>
      </c>
      <c r="BL29" s="149">
        <f>_xlfn.IFNA(IF($B29=$B$381,0,IF($B29=$B$382,0,_xlfn.IFNA(INDEX('I.Supplementary 2018-19'!J$8:J$157,MATCH($B29,'I.Supplementary 2018-19'!$B$8:$B$157,0)),INDEX('I.KI 2018-19'!J$9:J$393,MATCH($B29,'I.KI 2018-19'!$B$9:$B$393,0))))),"")</f>
        <v>344.57306291148342</v>
      </c>
      <c r="BM29" s="157">
        <f>_xlfn.IFNA(IF($B29=$B$381,0,IF($B29=$B$382,0,_xlfn.IFNA(INDEX('I.Supplementary 2018-19'!H$8:H$157,MATCH($B29,'I.Supplementary 2018-19'!$B$8:$B$157,0)),INDEX('I.KI 2018-19'!H$9:H$393,MATCH($B29,'I.KI 2018-19'!$B$9:$B$393,0))))),"")</f>
        <v>488.56479292965287</v>
      </c>
    </row>
    <row r="30" spans="2:65">
      <c r="B30" s="121" t="str">
        <f>'Calculations for 2021-22'!B30</f>
        <v>E2431</v>
      </c>
      <c r="C30" s="160" t="str">
        <f>'Calculations for 2021-22'!D30</f>
        <v>E2431</v>
      </c>
      <c r="D30" t="str">
        <f>'Calculations for 2021-22'!E30</f>
        <v>SD</v>
      </c>
      <c r="E30" t="str">
        <f>'Calculations for 2021-22'!F30</f>
        <v>P1913</v>
      </c>
      <c r="F30" s="120" t="str">
        <f>'Calculations for 2021-22'!H30</f>
        <v>Blaby</v>
      </c>
      <c r="G30" s="156">
        <f>_xlfn.IFNA(INDEX('I.KI 2016-17'!M$8:M$391,MATCH($B30,'I.KI 2016-17'!$B$8:$B$391,0)),"")</f>
        <v>0</v>
      </c>
      <c r="H30" s="149">
        <f>_xlfn.IFNA(INDEX('I.KI 2016-17'!N$8:N$391,MATCH($B30,'I.KI 2016-17'!$B$8:$B$391,0)),"")</f>
        <v>0.95228376320800001</v>
      </c>
      <c r="I30" s="149">
        <f>_xlfn.IFNA(INDEX('I.KI 2016-17'!O$8:O$391,MATCH($B30,'I.KI 2016-17'!$B$8:$B$391,0)),"")</f>
        <v>0</v>
      </c>
      <c r="J30" s="149">
        <f>_xlfn.IFNA(INDEX('I.KI 2016-17'!P$8:P$391,MATCH($B30,'I.KI 2016-17'!$B$8:$B$391,0)),"")</f>
        <v>0</v>
      </c>
      <c r="K30" s="157">
        <f>_xlfn.IFNA(INDEX('I.KI 2016-17'!Q$8:Q$391,MATCH($B30,'I.KI 2016-17'!$B$8:$B$391,0)),"")</f>
        <v>0</v>
      </c>
      <c r="L30" s="156">
        <f>_xlfn.IFNA(INDEX('I.KI 2016-17'!R$8:R$391,MATCH($B30,'I.KI 2016-17'!$B$8:$B$391,0)),"")</f>
        <v>0</v>
      </c>
      <c r="M30" s="193">
        <f>_xlfn.IFNA(INDEX('I.KI 2016-17'!S$8:S$391,MATCH($B30,'I.KI 2016-17'!$B$8:$B$391,0)),"")</f>
        <v>2.04107732721</v>
      </c>
      <c r="N30" s="193">
        <f>_xlfn.IFNA(INDEX('I.KI 2016-17'!T$8:T$391,MATCH($B30,'I.KI 2016-17'!$B$8:$B$391,0)),"")</f>
        <v>0</v>
      </c>
      <c r="O30" s="193">
        <f>_xlfn.IFNA(INDEX('I.KI 2016-17'!U$8:U$391,MATCH($B30,'I.KI 2016-17'!$B$8:$B$391,0)),"")</f>
        <v>0</v>
      </c>
      <c r="P30" s="157">
        <f>_xlfn.IFNA(INDEX('I.KI 2016-17'!V$8:V$391,MATCH($B30,'I.KI 2016-17'!$B$8:$B$391,0)),"")</f>
        <v>0</v>
      </c>
      <c r="Q30" s="156">
        <f>_xlfn.IFNA(INDEX('I.KI 2016-17'!W$8:W$391,MATCH($B30,'I.KI 2016-17'!$B$8:$B$391,0)),"")</f>
        <v>0</v>
      </c>
      <c r="R30" s="193">
        <f>_xlfn.IFNA(INDEX('I.KI 2016-17'!X$8:X$391,MATCH($B30,'I.KI 2016-17'!$B$8:$B$391,0)),"")</f>
        <v>2.9933610904179999</v>
      </c>
      <c r="S30" s="193">
        <f>_xlfn.IFNA(INDEX('I.KI 2016-17'!Y$8:Y$391,MATCH($B30,'I.KI 2016-17'!$B$8:$B$391,0)),"")</f>
        <v>0</v>
      </c>
      <c r="T30" s="193">
        <f>_xlfn.IFNA(INDEX('I.KI 2016-17'!Z$8:Z$391,MATCH($B30,'I.KI 2016-17'!$B$8:$B$391,0)),"")</f>
        <v>0</v>
      </c>
      <c r="U30" s="157">
        <f>_xlfn.IFNA(INDEX('I.KI 2016-17'!AA$8:AA$391,MATCH($B30,'I.KI 2016-17'!$B$8:$B$391,0)),"")</f>
        <v>0</v>
      </c>
      <c r="V30" s="149"/>
      <c r="W30" s="154">
        <f>_xlfn.IFNA(INDEX('I.KI 2016-17'!$H$8:$H$391,MATCH(B30,'I.KI 2016-17'!$B$8:$B$391,0)),"")</f>
        <v>0.95228376320800001</v>
      </c>
      <c r="X30" s="153">
        <f>_xlfn.IFNA(INDEX('I.KI 2016-17'!$I$8:$I$391,MATCH(B30,'I.KI 2016-17'!$B$8:$B$391,0)),"")</f>
        <v>2.04107732721</v>
      </c>
      <c r="Y30" s="155">
        <f>_xlfn.IFNA(INDEX('I.KI 2016-17'!$G$8:$G$391,MATCH(B30,'I.KI 2016-17'!$B$8:$B$391,0)),"")</f>
        <v>2.9933610904179999</v>
      </c>
      <c r="Z30" s="149"/>
      <c r="AA30" s="156">
        <f>_xlfn.IFNA(IF($B30=$B$382,0,_xlfn.IFNA(INDEX('I.Supplementary 2017-18'!N$8:N$35,MATCH($B30,'I.Supplementary 2017-18'!$B$8:$B$35,0)),INDEX('I.KI 2017-18'!N$9:N$393,MATCH($B30,'I.KI 2017-18'!$B$9:$B$393,0)))),"")</f>
        <v>0</v>
      </c>
      <c r="AB30" s="193">
        <f>_xlfn.IFNA(IF($B30=$B$382,0,_xlfn.IFNA(INDEX('I.Supplementary 2017-18'!O$8:O$35,MATCH($B30,'I.Supplementary 2017-18'!$B$8:$B$35,0)),INDEX('I.KI 2017-18'!O$9:O$393,MATCH($B30,'I.KI 2017-18'!$B$9:$B$393,0)))),"")</f>
        <v>0.4671588652070528</v>
      </c>
      <c r="AC30" s="193">
        <f>_xlfn.IFNA(IF($B30=$B$382,0,_xlfn.IFNA(INDEX('I.Supplementary 2017-18'!P$8:P$35,MATCH($B30,'I.Supplementary 2017-18'!$B$8:$B$35,0)),INDEX('I.KI 2017-18'!P$9:P$393,MATCH($B30,'I.KI 2017-18'!$B$9:$B$393,0)))),"")</f>
        <v>0</v>
      </c>
      <c r="AD30" s="193">
        <f>_xlfn.IFNA(IF($B30=$B$382,0,_xlfn.IFNA(INDEX('I.Supplementary 2017-18'!Q$8:Q$35,MATCH($B30,'I.Supplementary 2017-18'!$B$8:$B$35,0)),INDEX('I.KI 2017-18'!Q$9:Q$393,MATCH($B30,'I.KI 2017-18'!$B$9:$B$393,0)))),"")</f>
        <v>0</v>
      </c>
      <c r="AE30" s="157">
        <f>_xlfn.IFNA(IF($B30=$B$382,0,_xlfn.IFNA(INDEX('I.Supplementary 2017-18'!R$8:R$35,MATCH($B30,'I.Supplementary 2017-18'!$B$8:$B$35,0)),INDEX('I.KI 2017-18'!R$9:R$393,MATCH($B30,'I.KI 2017-18'!$B$9:$B$393,0)))),"")</f>
        <v>0</v>
      </c>
      <c r="AF30" s="156">
        <f>_xlfn.IFNA(IF($B30=$B$382,0,_xlfn.IFNA(INDEX('I.Supplementary 2017-18'!S$8:S$35,MATCH($B30,'I.Supplementary 2017-18'!$B$8:$B$35,0)),INDEX('I.KI 2017-18'!S$9:S$393,MATCH($B30,'I.KI 2017-18'!$B$9:$B$393,0)))),"")</f>
        <v>0</v>
      </c>
      <c r="AG30" s="193">
        <f>_xlfn.IFNA(IF($B30=$B$382,0,_xlfn.IFNA(INDEX('I.Supplementary 2017-18'!T$8:T$35,MATCH($B30,'I.Supplementary 2017-18'!$B$8:$B$35,0)),INDEX('I.KI 2017-18'!T$9:T$393,MATCH($B30,'I.KI 2017-18'!$B$9:$B$393,0)))),"")</f>
        <v>2.0827480122416371</v>
      </c>
      <c r="AH30" s="193">
        <f>_xlfn.IFNA(IF($B30=$B$382,0,_xlfn.IFNA(INDEX('I.Supplementary 2017-18'!U$8:U$35,MATCH($B30,'I.Supplementary 2017-18'!$B$8:$B$35,0)),INDEX('I.KI 2017-18'!U$9:U$393,MATCH($B30,'I.KI 2017-18'!$B$9:$B$393,0)))),"")</f>
        <v>0</v>
      </c>
      <c r="AI30" s="193">
        <f>_xlfn.IFNA(IF($B30=$B$382,0,_xlfn.IFNA(INDEX('I.Supplementary 2017-18'!V$8:V$35,MATCH($B30,'I.Supplementary 2017-18'!$B$8:$B$35,0)),INDEX('I.KI 2017-18'!V$9:V$393,MATCH($B30,'I.KI 2017-18'!$B$9:$B$393,0)))),"")</f>
        <v>0</v>
      </c>
      <c r="AJ30" s="157">
        <f>_xlfn.IFNA(IF($B30=$B$382,0,_xlfn.IFNA(INDEX('I.Supplementary 2017-18'!W$8:W$35,MATCH($B30,'I.Supplementary 2017-18'!$B$8:$B$35,0)),INDEX('I.KI 2017-18'!W$9:W$393,MATCH($B30,'I.KI 2017-18'!$B$9:$B$393,0)))),"")</f>
        <v>0</v>
      </c>
      <c r="AK30" s="156">
        <f>_xlfn.IFNA(IF($B30=$B$382,0,_xlfn.IFNA(INDEX('I.Supplementary 2017-18'!X$8:X$35,MATCH($B30,'I.Supplementary 2017-18'!$B$8:$B$35,0)),INDEX('I.KI 2017-18'!X$9:X$393,MATCH($B30,'I.KI 2017-18'!$B$9:$B$393,0)))),"")</f>
        <v>0</v>
      </c>
      <c r="AL30" s="193">
        <f>_xlfn.IFNA(IF($B30=$B$382,0,_xlfn.IFNA(INDEX('I.Supplementary 2017-18'!Y$8:Y$35,MATCH($B30,'I.Supplementary 2017-18'!$B$8:$B$35,0)),INDEX('I.KI 2017-18'!Y$9:Y$393,MATCH($B30,'I.KI 2017-18'!$B$9:$B$393,0)))),"")</f>
        <v>2.5499068774486897</v>
      </c>
      <c r="AM30" s="193">
        <f>_xlfn.IFNA(IF($B30=$B$382,0,_xlfn.IFNA(INDEX('I.Supplementary 2017-18'!Z$8:Z$35,MATCH($B30,'I.Supplementary 2017-18'!$B$8:$B$35,0)),INDEX('I.KI 2017-18'!Z$9:Z$393,MATCH($B30,'I.KI 2017-18'!$B$9:$B$393,0)))),"")</f>
        <v>0</v>
      </c>
      <c r="AN30" s="193">
        <f>_xlfn.IFNA(IF($B30=$B$382,0,_xlfn.IFNA(INDEX('I.Supplementary 2017-18'!AA$8:AA$35,MATCH($B30,'I.Supplementary 2017-18'!$B$8:$B$35,0)),INDEX('I.KI 2017-18'!AA$9:AA$393,MATCH($B30,'I.KI 2017-18'!$B$9:$B$393,0)))),"")</f>
        <v>0</v>
      </c>
      <c r="AO30" s="157">
        <f>_xlfn.IFNA(IF($B30=$B$382,0,_xlfn.IFNA(INDEX('I.Supplementary 2017-18'!AB$8:AB$35,MATCH($B30,'I.Supplementary 2017-18'!$B$8:$B$35,0)),INDEX('I.KI 2017-18'!AB$9:AB$393,MATCH($B30,'I.KI 2017-18'!$B$9:$B$393,0)))),"")</f>
        <v>0</v>
      </c>
      <c r="AP30" s="149"/>
      <c r="AQ30" s="156">
        <f>_xlfn.IFNA(IF($B30=$B$381,0,IF($B30=$B$382,0,_xlfn.IFNA(INDEX('I.Supplementary 2017-18'!I$8:I$35,MATCH($B30,'I.Supplementary 2017-18'!$B$8:$B$35,0)),INDEX('I.KI 2017-18'!I$9:I$393,MATCH($B30,'I.KI 2017-18'!$B$9:$B$393,0))))),"")</f>
        <v>0.4671588652070528</v>
      </c>
      <c r="AR30" s="149">
        <f>_xlfn.IFNA(IF($B30=$B$381,0,IF($B30=$B$382,0,_xlfn.IFNA(INDEX('I.Supplementary 2017-18'!J$8:J$35,MATCH($B30,'I.Supplementary 2017-18'!$B$8:$B$35,0)),INDEX('I.KI 2017-18'!J$9:J$393,MATCH($B30,'I.KI 2017-18'!$B$9:$B$393,0))))),"")</f>
        <v>2.0827480122416371</v>
      </c>
      <c r="AS30" s="157">
        <f>_xlfn.IFNA(IF($B30=$B$381,0,IF($B30=$B$382,0,_xlfn.IFNA(INDEX('I.Supplementary 2017-18'!H$8:H$35,MATCH($B30,'I.Supplementary 2017-18'!$B$8:$B$35,0)),INDEX('I.KI 2017-18'!H$9:H$393,MATCH($B30,'I.KI 2017-18'!$B$9:$B$393,0))))),"")</f>
        <v>2.5499068774486897</v>
      </c>
      <c r="AT30" s="149"/>
      <c r="AU30" s="156">
        <f>_xlfn.IFNA(_xlfn.IFNA(INDEX('I.Supplementary 2018-19'!P$8:P$157,MATCH($B30,'I.Supplementary 2018-19'!$B$8:$B$157,0)),INDEX('I.KI 2018-19'!P$9:P$393,MATCH($B30,'I.KI 2018-19'!$B$9:$B$393,0))),"")</f>
        <v>0</v>
      </c>
      <c r="AV30" s="193">
        <f>_xlfn.IFNA(_xlfn.IFNA(INDEX('I.Supplementary 2018-19'!Q$8:Q$157,MATCH($B30,'I.Supplementary 2018-19'!$B$8:$B$157,0)),INDEX('I.KI 2018-19'!Q$9:Q$393,MATCH($B30,'I.KI 2018-19'!$B$9:$B$393,0))),"")</f>
        <v>0.16711419893111287</v>
      </c>
      <c r="AW30" s="193">
        <f>_xlfn.IFNA(_xlfn.IFNA(INDEX('I.Supplementary 2018-19'!R$8:R$157,MATCH($B30,'I.Supplementary 2018-19'!$B$8:$B$157,0)),INDEX('I.KI 2018-19'!R$9:R$393,MATCH($B30,'I.KI 2018-19'!$B$9:$B$393,0))),"")</f>
        <v>0</v>
      </c>
      <c r="AX30" s="193">
        <f>_xlfn.IFNA(_xlfn.IFNA(INDEX('I.Supplementary 2018-19'!S$8:S$157,MATCH($B30,'I.Supplementary 2018-19'!$B$8:$B$157,0)),INDEX('I.KI 2018-19'!S$9:S$393,MATCH($B30,'I.KI 2018-19'!$B$9:$B$393,0))),"")</f>
        <v>0</v>
      </c>
      <c r="AY30" s="157">
        <f>_xlfn.IFNA(_xlfn.IFNA(INDEX('I.Supplementary 2018-19'!T$8:T$157,MATCH($B30,'I.Supplementary 2018-19'!$B$8:$B$157,0)),INDEX('I.KI 2018-19'!T$9:T$393,MATCH($B30,'I.KI 2018-19'!$B$9:$B$393,0))),"")</f>
        <v>0</v>
      </c>
      <c r="AZ30" s="156">
        <f>_xlfn.IFNA(_xlfn.IFNA(INDEX('I.Supplementary 2018-19'!U$8:U$157,MATCH($B30,'I.Supplementary 2018-19'!$B$8:$B$157,0)),INDEX('I.KI 2018-19'!U$9:U$393,MATCH($B30,'I.KI 2018-19'!$B$9:$B$393,0))),"")</f>
        <v>0</v>
      </c>
      <c r="BA30" s="193">
        <f>_xlfn.IFNA(_xlfn.IFNA(INDEX('I.Supplementary 2018-19'!V$8:V$157,MATCH($B30,'I.Supplementary 2018-19'!$B$8:$B$157,0)),INDEX('I.KI 2018-19'!V$9:V$393,MATCH($B30,'I.KI 2018-19'!$B$9:$B$393,0))),"")</f>
        <v>2.1453198409355916</v>
      </c>
      <c r="BB30" s="193">
        <f>_xlfn.IFNA(_xlfn.IFNA(INDEX('I.Supplementary 2018-19'!W$8:W$157,MATCH($B30,'I.Supplementary 2018-19'!$B$8:$B$157,0)),INDEX('I.KI 2018-19'!W$9:W$393,MATCH($B30,'I.KI 2018-19'!$B$9:$B$393,0))),"")</f>
        <v>0</v>
      </c>
      <c r="BC30" s="193">
        <f>_xlfn.IFNA(_xlfn.IFNA(INDEX('I.Supplementary 2018-19'!X$8:X$157,MATCH($B30,'I.Supplementary 2018-19'!$B$8:$B$157,0)),INDEX('I.KI 2018-19'!X$9:X$393,MATCH($B30,'I.KI 2018-19'!$B$9:$B$393,0))),"")</f>
        <v>0</v>
      </c>
      <c r="BD30" s="157">
        <f>_xlfn.IFNA(_xlfn.IFNA(INDEX('I.Supplementary 2018-19'!Y$8:Y$157,MATCH($B30,'I.Supplementary 2018-19'!$B$8:$B$157,0)),INDEX('I.KI 2018-19'!Y$9:Y$393,MATCH($B30,'I.KI 2018-19'!$B$9:$B$393,0))),"")</f>
        <v>0</v>
      </c>
      <c r="BE30" s="156">
        <f>_xlfn.IFNA(_xlfn.IFNA(INDEX('I.Supplementary 2018-19'!Z$8:Z$157,MATCH($B30,'I.Supplementary 2018-19'!$B$8:$B$157,0)),INDEX('I.KI 2018-19'!Z$9:Z$393,MATCH($B30,'I.KI 2018-19'!$B$9:$B$393,0))),"")</f>
        <v>0</v>
      </c>
      <c r="BF30" s="193">
        <f>_xlfn.IFNA(_xlfn.IFNA(INDEX('I.Supplementary 2018-19'!AA$8:AA$157,MATCH($B30,'I.Supplementary 2018-19'!$B$8:$B$157,0)),INDEX('I.KI 2018-19'!AA$9:AA$393,MATCH($B30,'I.KI 2018-19'!$B$9:$B$393,0))),"")</f>
        <v>2.3124340398667043</v>
      </c>
      <c r="BG30" s="193">
        <f>_xlfn.IFNA(_xlfn.IFNA(INDEX('I.Supplementary 2018-19'!AB$8:AB$157,MATCH($B30,'I.Supplementary 2018-19'!$B$8:$B$157,0)),INDEX('I.KI 2018-19'!AB$9:AB$393,MATCH($B30,'I.KI 2018-19'!$B$9:$B$393,0))),"")</f>
        <v>0</v>
      </c>
      <c r="BH30" s="193">
        <f>_xlfn.IFNA(_xlfn.IFNA(INDEX('I.Supplementary 2018-19'!AC$8:AC$157,MATCH($B30,'I.Supplementary 2018-19'!$B$8:$B$157,0)),INDEX('I.KI 2018-19'!AC$9:AC$393,MATCH($B30,'I.KI 2018-19'!$B$9:$B$393,0))),"")</f>
        <v>0</v>
      </c>
      <c r="BI30" s="157">
        <f>_xlfn.IFNA(_xlfn.IFNA(INDEX('I.Supplementary 2018-19'!AD$8:AD$157,MATCH($B30,'I.Supplementary 2018-19'!$B$8:$B$157,0)),INDEX('I.KI 2018-19'!AD$9:AD$393,MATCH($B30,'I.KI 2018-19'!$B$9:$B$393,0))),"")</f>
        <v>0</v>
      </c>
      <c r="BJ30" s="149"/>
      <c r="BK30" s="156">
        <f>_xlfn.IFNA(IF($B30=$B$381,0,IF($B30=$B$382,0,_xlfn.IFNA(INDEX('I.Supplementary 2018-19'!I$8:I$157,MATCH($B30,'I.Supplementary 2018-19'!$B$8:$B$157,0)),INDEX('I.KI 2018-19'!I$9:I$393,MATCH($B30,'I.KI 2018-19'!$B$9:$B$393,0))))),"")</f>
        <v>0.16711419893111287</v>
      </c>
      <c r="BL30" s="149">
        <f>_xlfn.IFNA(IF($B30=$B$381,0,IF($B30=$B$382,0,_xlfn.IFNA(INDEX('I.Supplementary 2018-19'!J$8:J$157,MATCH($B30,'I.Supplementary 2018-19'!$B$8:$B$157,0)),INDEX('I.KI 2018-19'!J$9:J$393,MATCH($B30,'I.KI 2018-19'!$B$9:$B$393,0))))),"")</f>
        <v>2.1453198409355916</v>
      </c>
      <c r="BM30" s="157">
        <f>_xlfn.IFNA(IF($B30=$B$381,0,IF($B30=$B$382,0,_xlfn.IFNA(INDEX('I.Supplementary 2018-19'!H$8:H$157,MATCH($B30,'I.Supplementary 2018-19'!$B$8:$B$157,0)),INDEX('I.KI 2018-19'!H$9:H$393,MATCH($B30,'I.KI 2018-19'!$B$9:$B$393,0))))),"")</f>
        <v>2.3124340398667043</v>
      </c>
    </row>
    <row r="31" spans="2:65">
      <c r="B31" s="121" t="str">
        <f>'Calculations for 2021-22'!B31</f>
        <v>E2301</v>
      </c>
      <c r="C31" s="160" t="str">
        <f>'Calculations for 2021-22'!D31</f>
        <v>E2301</v>
      </c>
      <c r="D31" t="str">
        <f>'Calculations for 2021-22'!E31</f>
        <v>UNINFIR</v>
      </c>
      <c r="E31" t="str">
        <f>'Calculations for 2021-22'!F31</f>
        <v>P1909</v>
      </c>
      <c r="F31" s="120" t="str">
        <f>'Calculations for 2021-22'!H31</f>
        <v>Blackburn with Darwen</v>
      </c>
      <c r="G31" s="156">
        <f>_xlfn.IFNA(INDEX('I.KI 2016-17'!M$8:M$391,MATCH($B31,'I.KI 2016-17'!$B$8:$B$391,0)),"")</f>
        <v>25.088074650899998</v>
      </c>
      <c r="H31" s="149">
        <f>_xlfn.IFNA(INDEX('I.KI 2016-17'!N$8:N$391,MATCH($B31,'I.KI 2016-17'!$B$8:$B$391,0)),"")</f>
        <v>3.7655161338909999</v>
      </c>
      <c r="I31" s="149">
        <f>_xlfn.IFNA(INDEX('I.KI 2016-17'!O$8:O$391,MATCH($B31,'I.KI 2016-17'!$B$8:$B$391,0)),"")</f>
        <v>0</v>
      </c>
      <c r="J31" s="149">
        <f>_xlfn.IFNA(INDEX('I.KI 2016-17'!P$8:P$391,MATCH($B31,'I.KI 2016-17'!$B$8:$B$391,0)),"")</f>
        <v>0</v>
      </c>
      <c r="K31" s="157">
        <f>_xlfn.IFNA(INDEX('I.KI 2016-17'!Q$8:Q$391,MATCH($B31,'I.KI 2016-17'!$B$8:$B$391,0)),"")</f>
        <v>0</v>
      </c>
      <c r="L31" s="156">
        <f>_xlfn.IFNA(INDEX('I.KI 2016-17'!R$8:R$391,MATCH($B31,'I.KI 2016-17'!$B$8:$B$391,0)),"")</f>
        <v>33.973108046797996</v>
      </c>
      <c r="M31" s="193">
        <f>_xlfn.IFNA(INDEX('I.KI 2016-17'!S$8:S$391,MATCH($B31,'I.KI 2016-17'!$B$8:$B$391,0)),"")</f>
        <v>6.813116970676</v>
      </c>
      <c r="N31" s="193">
        <f>_xlfn.IFNA(INDEX('I.KI 2016-17'!T$8:T$391,MATCH($B31,'I.KI 2016-17'!$B$8:$B$391,0)),"")</f>
        <v>0</v>
      </c>
      <c r="O31" s="193">
        <f>_xlfn.IFNA(INDEX('I.KI 2016-17'!U$8:U$391,MATCH($B31,'I.KI 2016-17'!$B$8:$B$391,0)),"")</f>
        <v>0</v>
      </c>
      <c r="P31" s="157">
        <f>_xlfn.IFNA(INDEX('I.KI 2016-17'!V$8:V$391,MATCH($B31,'I.KI 2016-17'!$B$8:$B$391,0)),"")</f>
        <v>0</v>
      </c>
      <c r="Q31" s="156">
        <f>_xlfn.IFNA(INDEX('I.KI 2016-17'!W$8:W$391,MATCH($B31,'I.KI 2016-17'!$B$8:$B$391,0)),"")</f>
        <v>59.061182697697994</v>
      </c>
      <c r="R31" s="193">
        <f>_xlfn.IFNA(INDEX('I.KI 2016-17'!X$8:X$391,MATCH($B31,'I.KI 2016-17'!$B$8:$B$391,0)),"")</f>
        <v>10.578633104567</v>
      </c>
      <c r="S31" s="193">
        <f>_xlfn.IFNA(INDEX('I.KI 2016-17'!Y$8:Y$391,MATCH($B31,'I.KI 2016-17'!$B$8:$B$391,0)),"")</f>
        <v>0</v>
      </c>
      <c r="T31" s="193">
        <f>_xlfn.IFNA(INDEX('I.KI 2016-17'!Z$8:Z$391,MATCH($B31,'I.KI 2016-17'!$B$8:$B$391,0)),"")</f>
        <v>0</v>
      </c>
      <c r="U31" s="157">
        <f>_xlfn.IFNA(INDEX('I.KI 2016-17'!AA$8:AA$391,MATCH($B31,'I.KI 2016-17'!$B$8:$B$391,0)),"")</f>
        <v>0</v>
      </c>
      <c r="V31" s="149"/>
      <c r="W31" s="154">
        <f>_xlfn.IFNA(INDEX('I.KI 2016-17'!$H$8:$H$391,MATCH(B31,'I.KI 2016-17'!$B$8:$B$391,0)),"")</f>
        <v>28.853590784790999</v>
      </c>
      <c r="X31" s="153">
        <f>_xlfn.IFNA(INDEX('I.KI 2016-17'!$I$8:$I$391,MATCH(B31,'I.KI 2016-17'!$B$8:$B$391,0)),"")</f>
        <v>40.786225017473996</v>
      </c>
      <c r="Y31" s="155">
        <f>_xlfn.IFNA(INDEX('I.KI 2016-17'!$G$8:$G$391,MATCH(B31,'I.KI 2016-17'!$B$8:$B$391,0)),"")</f>
        <v>69.639815802264991</v>
      </c>
      <c r="Z31" s="149"/>
      <c r="AA31" s="156">
        <f>_xlfn.IFNA(IF($B31=$B$382,0,_xlfn.IFNA(INDEX('I.Supplementary 2017-18'!N$8:N$35,MATCH($B31,'I.Supplementary 2017-18'!$B$8:$B$35,0)),INDEX('I.KI 2017-18'!N$9:N$393,MATCH($B31,'I.KI 2017-18'!$B$9:$B$393,0)))),"")</f>
        <v>19.763797950392753</v>
      </c>
      <c r="AB31" s="193">
        <f>_xlfn.IFNA(IF($B31=$B$382,0,_xlfn.IFNA(INDEX('I.Supplementary 2017-18'!O$8:O$35,MATCH($B31,'I.Supplementary 2017-18'!$B$8:$B$35,0)),INDEX('I.KI 2017-18'!O$9:O$393,MATCH($B31,'I.KI 2017-18'!$B$9:$B$393,0)))),"")</f>
        <v>2.537468313835606</v>
      </c>
      <c r="AC31" s="193">
        <f>_xlfn.IFNA(IF($B31=$B$382,0,_xlfn.IFNA(INDEX('I.Supplementary 2017-18'!P$8:P$35,MATCH($B31,'I.Supplementary 2017-18'!$B$8:$B$35,0)),INDEX('I.KI 2017-18'!P$9:P$393,MATCH($B31,'I.KI 2017-18'!$B$9:$B$393,0)))),"")</f>
        <v>0</v>
      </c>
      <c r="AD31" s="193">
        <f>_xlfn.IFNA(IF($B31=$B$382,0,_xlfn.IFNA(INDEX('I.Supplementary 2017-18'!Q$8:Q$35,MATCH($B31,'I.Supplementary 2017-18'!$B$8:$B$35,0)),INDEX('I.KI 2017-18'!Q$9:Q$393,MATCH($B31,'I.KI 2017-18'!$B$9:$B$393,0)))),"")</f>
        <v>0</v>
      </c>
      <c r="AE31" s="157">
        <f>_xlfn.IFNA(IF($B31=$B$382,0,_xlfn.IFNA(INDEX('I.Supplementary 2017-18'!R$8:R$35,MATCH($B31,'I.Supplementary 2017-18'!$B$8:$B$35,0)),INDEX('I.KI 2017-18'!R$9:R$393,MATCH($B31,'I.KI 2017-18'!$B$9:$B$393,0)))),"")</f>
        <v>0</v>
      </c>
      <c r="AF31" s="156">
        <f>_xlfn.IFNA(IF($B31=$B$382,0,_xlfn.IFNA(INDEX('I.Supplementary 2017-18'!S$8:S$35,MATCH($B31,'I.Supplementary 2017-18'!$B$8:$B$35,0)),INDEX('I.KI 2017-18'!S$9:S$393,MATCH($B31,'I.KI 2017-18'!$B$9:$B$393,0)))),"")</f>
        <v>34.666703858231081</v>
      </c>
      <c r="AG31" s="193">
        <f>_xlfn.IFNA(IF($B31=$B$382,0,_xlfn.IFNA(INDEX('I.Supplementary 2017-18'!T$8:T$35,MATCH($B31,'I.Supplementary 2017-18'!$B$8:$B$35,0)),INDEX('I.KI 2017-18'!T$9:T$393,MATCH($B31,'I.KI 2017-18'!$B$9:$B$393,0)))),"")</f>
        <v>6.9522137347152242</v>
      </c>
      <c r="AH31" s="193">
        <f>_xlfn.IFNA(IF($B31=$B$382,0,_xlfn.IFNA(INDEX('I.Supplementary 2017-18'!U$8:U$35,MATCH($B31,'I.Supplementary 2017-18'!$B$8:$B$35,0)),INDEX('I.KI 2017-18'!U$9:U$393,MATCH($B31,'I.KI 2017-18'!$B$9:$B$393,0)))),"")</f>
        <v>0</v>
      </c>
      <c r="AI31" s="193">
        <f>_xlfn.IFNA(IF($B31=$B$382,0,_xlfn.IFNA(INDEX('I.Supplementary 2017-18'!V$8:V$35,MATCH($B31,'I.Supplementary 2017-18'!$B$8:$B$35,0)),INDEX('I.KI 2017-18'!V$9:V$393,MATCH($B31,'I.KI 2017-18'!$B$9:$B$393,0)))),"")</f>
        <v>0</v>
      </c>
      <c r="AJ31" s="157">
        <f>_xlfn.IFNA(IF($B31=$B$382,0,_xlfn.IFNA(INDEX('I.Supplementary 2017-18'!W$8:W$35,MATCH($B31,'I.Supplementary 2017-18'!$B$8:$B$35,0)),INDEX('I.KI 2017-18'!W$9:W$393,MATCH($B31,'I.KI 2017-18'!$B$9:$B$393,0)))),"")</f>
        <v>0</v>
      </c>
      <c r="AK31" s="156">
        <f>_xlfn.IFNA(IF($B31=$B$382,0,_xlfn.IFNA(INDEX('I.Supplementary 2017-18'!X$8:X$35,MATCH($B31,'I.Supplementary 2017-18'!$B$8:$B$35,0)),INDEX('I.KI 2017-18'!X$9:X$393,MATCH($B31,'I.KI 2017-18'!$B$9:$B$393,0)))),"")</f>
        <v>54.430501808623831</v>
      </c>
      <c r="AL31" s="193">
        <f>_xlfn.IFNA(IF($B31=$B$382,0,_xlfn.IFNA(INDEX('I.Supplementary 2017-18'!Y$8:Y$35,MATCH($B31,'I.Supplementary 2017-18'!$B$8:$B$35,0)),INDEX('I.KI 2017-18'!Y$9:Y$393,MATCH($B31,'I.KI 2017-18'!$B$9:$B$393,0)))),"")</f>
        <v>9.4896820485508293</v>
      </c>
      <c r="AM31" s="193">
        <f>_xlfn.IFNA(IF($B31=$B$382,0,_xlfn.IFNA(INDEX('I.Supplementary 2017-18'!Z$8:Z$35,MATCH($B31,'I.Supplementary 2017-18'!$B$8:$B$35,0)),INDEX('I.KI 2017-18'!Z$9:Z$393,MATCH($B31,'I.KI 2017-18'!$B$9:$B$393,0)))),"")</f>
        <v>0</v>
      </c>
      <c r="AN31" s="193">
        <f>_xlfn.IFNA(IF($B31=$B$382,0,_xlfn.IFNA(INDEX('I.Supplementary 2017-18'!AA$8:AA$35,MATCH($B31,'I.Supplementary 2017-18'!$B$8:$B$35,0)),INDEX('I.KI 2017-18'!AA$9:AA$393,MATCH($B31,'I.KI 2017-18'!$B$9:$B$393,0)))),"")</f>
        <v>0</v>
      </c>
      <c r="AO31" s="157">
        <f>_xlfn.IFNA(IF($B31=$B$382,0,_xlfn.IFNA(INDEX('I.Supplementary 2017-18'!AB$8:AB$35,MATCH($B31,'I.Supplementary 2017-18'!$B$8:$B$35,0)),INDEX('I.KI 2017-18'!AB$9:AB$393,MATCH($B31,'I.KI 2017-18'!$B$9:$B$393,0)))),"")</f>
        <v>0</v>
      </c>
      <c r="AP31" s="149"/>
      <c r="AQ31" s="156">
        <f>_xlfn.IFNA(IF($B31=$B$381,0,IF($B31=$B$382,0,_xlfn.IFNA(INDEX('I.Supplementary 2017-18'!I$8:I$35,MATCH($B31,'I.Supplementary 2017-18'!$B$8:$B$35,0)),INDEX('I.KI 2017-18'!I$9:I$393,MATCH($B31,'I.KI 2017-18'!$B$9:$B$393,0))))),"")</f>
        <v>22.30126626422836</v>
      </c>
      <c r="AR31" s="149">
        <f>_xlfn.IFNA(IF($B31=$B$381,0,IF($B31=$B$382,0,_xlfn.IFNA(INDEX('I.Supplementary 2017-18'!J$8:J$35,MATCH($B31,'I.Supplementary 2017-18'!$B$8:$B$35,0)),INDEX('I.KI 2017-18'!J$9:J$393,MATCH($B31,'I.KI 2017-18'!$B$9:$B$393,0))))),"")</f>
        <v>41.618917592946303</v>
      </c>
      <c r="AS31" s="157">
        <f>_xlfn.IFNA(IF($B31=$B$381,0,IF($B31=$B$382,0,_xlfn.IFNA(INDEX('I.Supplementary 2017-18'!H$8:H$35,MATCH($B31,'I.Supplementary 2017-18'!$B$8:$B$35,0)),INDEX('I.KI 2017-18'!H$9:H$393,MATCH($B31,'I.KI 2017-18'!$B$9:$B$393,0))))),"")</f>
        <v>63.920183857174663</v>
      </c>
      <c r="AT31" s="149"/>
      <c r="AU31" s="156">
        <f>_xlfn.IFNA(_xlfn.IFNA(INDEX('I.Supplementary 2018-19'!P$8:P$157,MATCH($B31,'I.Supplementary 2018-19'!$B$8:$B$157,0)),INDEX('I.KI 2018-19'!P$9:P$393,MATCH($B31,'I.KI 2018-19'!$B$9:$B$393,0))),"")</f>
        <v>16.091246273290665</v>
      </c>
      <c r="AV31" s="193">
        <f>_xlfn.IFNA(_xlfn.IFNA(INDEX('I.Supplementary 2018-19'!Q$8:Q$157,MATCH($B31,'I.Supplementary 2018-19'!$B$8:$B$157,0)),INDEX('I.KI 2018-19'!Q$9:Q$393,MATCH($B31,'I.KI 2018-19'!$B$9:$B$393,0))),"")</f>
        <v>1.7457765174632836</v>
      </c>
      <c r="AW31" s="193">
        <f>_xlfn.IFNA(_xlfn.IFNA(INDEX('I.Supplementary 2018-19'!R$8:R$157,MATCH($B31,'I.Supplementary 2018-19'!$B$8:$B$157,0)),INDEX('I.KI 2018-19'!R$9:R$393,MATCH($B31,'I.KI 2018-19'!$B$9:$B$393,0))),"")</f>
        <v>0</v>
      </c>
      <c r="AX31" s="193">
        <f>_xlfn.IFNA(_xlfn.IFNA(INDEX('I.Supplementary 2018-19'!S$8:S$157,MATCH($B31,'I.Supplementary 2018-19'!$B$8:$B$157,0)),INDEX('I.KI 2018-19'!S$9:S$393,MATCH($B31,'I.KI 2018-19'!$B$9:$B$393,0))),"")</f>
        <v>0</v>
      </c>
      <c r="AY31" s="157">
        <f>_xlfn.IFNA(_xlfn.IFNA(INDEX('I.Supplementary 2018-19'!T$8:T$157,MATCH($B31,'I.Supplementary 2018-19'!$B$8:$B$157,0)),INDEX('I.KI 2018-19'!T$9:T$393,MATCH($B31,'I.KI 2018-19'!$B$9:$B$393,0))),"")</f>
        <v>0</v>
      </c>
      <c r="AZ31" s="156">
        <f>_xlfn.IFNA(_xlfn.IFNA(INDEX('I.Supplementary 2018-19'!U$8:U$157,MATCH($B31,'I.Supplementary 2018-19'!$B$8:$B$157,0)),INDEX('I.KI 2018-19'!U$9:U$393,MATCH($B31,'I.KI 2018-19'!$B$9:$B$393,0))),"")</f>
        <v>35.708192815345321</v>
      </c>
      <c r="BA31" s="193">
        <f>_xlfn.IFNA(_xlfn.IFNA(INDEX('I.Supplementary 2018-19'!V$8:V$157,MATCH($B31,'I.Supplementary 2018-19'!$B$8:$B$157,0)),INDEX('I.KI 2018-19'!V$9:V$393,MATCH($B31,'I.KI 2018-19'!$B$9:$B$393,0))),"")</f>
        <v>7.1610785250285565</v>
      </c>
      <c r="BB31" s="193">
        <f>_xlfn.IFNA(_xlfn.IFNA(INDEX('I.Supplementary 2018-19'!W$8:W$157,MATCH($B31,'I.Supplementary 2018-19'!$B$8:$B$157,0)),INDEX('I.KI 2018-19'!W$9:W$393,MATCH($B31,'I.KI 2018-19'!$B$9:$B$393,0))),"")</f>
        <v>0</v>
      </c>
      <c r="BC31" s="193">
        <f>_xlfn.IFNA(_xlfn.IFNA(INDEX('I.Supplementary 2018-19'!X$8:X$157,MATCH($B31,'I.Supplementary 2018-19'!$B$8:$B$157,0)),INDEX('I.KI 2018-19'!X$9:X$393,MATCH($B31,'I.KI 2018-19'!$B$9:$B$393,0))),"")</f>
        <v>0</v>
      </c>
      <c r="BD31" s="157">
        <f>_xlfn.IFNA(_xlfn.IFNA(INDEX('I.Supplementary 2018-19'!Y$8:Y$157,MATCH($B31,'I.Supplementary 2018-19'!$B$8:$B$157,0)),INDEX('I.KI 2018-19'!Y$9:Y$393,MATCH($B31,'I.KI 2018-19'!$B$9:$B$393,0))),"")</f>
        <v>0</v>
      </c>
      <c r="BE31" s="156">
        <f>_xlfn.IFNA(_xlfn.IFNA(INDEX('I.Supplementary 2018-19'!Z$8:Z$157,MATCH($B31,'I.Supplementary 2018-19'!$B$8:$B$157,0)),INDEX('I.KI 2018-19'!Z$9:Z$393,MATCH($B31,'I.KI 2018-19'!$B$9:$B$393,0))),"")</f>
        <v>51.799439088635985</v>
      </c>
      <c r="BF31" s="193">
        <f>_xlfn.IFNA(_xlfn.IFNA(INDEX('I.Supplementary 2018-19'!AA$8:AA$157,MATCH($B31,'I.Supplementary 2018-19'!$B$8:$B$157,0)),INDEX('I.KI 2018-19'!AA$9:AA$393,MATCH($B31,'I.KI 2018-19'!$B$9:$B$393,0))),"")</f>
        <v>8.9068550424918396</v>
      </c>
      <c r="BG31" s="193">
        <f>_xlfn.IFNA(_xlfn.IFNA(INDEX('I.Supplementary 2018-19'!AB$8:AB$157,MATCH($B31,'I.Supplementary 2018-19'!$B$8:$B$157,0)),INDEX('I.KI 2018-19'!AB$9:AB$393,MATCH($B31,'I.KI 2018-19'!$B$9:$B$393,0))),"")</f>
        <v>0</v>
      </c>
      <c r="BH31" s="193">
        <f>_xlfn.IFNA(_xlfn.IFNA(INDEX('I.Supplementary 2018-19'!AC$8:AC$157,MATCH($B31,'I.Supplementary 2018-19'!$B$8:$B$157,0)),INDEX('I.KI 2018-19'!AC$9:AC$393,MATCH($B31,'I.KI 2018-19'!$B$9:$B$393,0))),"")</f>
        <v>0</v>
      </c>
      <c r="BI31" s="157">
        <f>_xlfn.IFNA(_xlfn.IFNA(INDEX('I.Supplementary 2018-19'!AD$8:AD$157,MATCH($B31,'I.Supplementary 2018-19'!$B$8:$B$157,0)),INDEX('I.KI 2018-19'!AD$9:AD$393,MATCH($B31,'I.KI 2018-19'!$B$9:$B$393,0))),"")</f>
        <v>0</v>
      </c>
      <c r="BJ31" s="149"/>
      <c r="BK31" s="156">
        <f>_xlfn.IFNA(IF($B31=$B$381,0,IF($B31=$B$382,0,_xlfn.IFNA(INDEX('I.Supplementary 2018-19'!I$8:I$157,MATCH($B31,'I.Supplementary 2018-19'!$B$8:$B$157,0)),INDEX('I.KI 2018-19'!I$9:I$393,MATCH($B31,'I.KI 2018-19'!$B$9:$B$393,0))))),"")</f>
        <v>17.837022790753945</v>
      </c>
      <c r="BL31" s="149">
        <f>_xlfn.IFNA(IF($B31=$B$381,0,IF($B31=$B$382,0,_xlfn.IFNA(INDEX('I.Supplementary 2018-19'!J$8:J$157,MATCH($B31,'I.Supplementary 2018-19'!$B$8:$B$157,0)),INDEX('I.KI 2018-19'!J$9:J$393,MATCH($B31,'I.KI 2018-19'!$B$9:$B$393,0))))),"")</f>
        <v>42.869271340373871</v>
      </c>
      <c r="BM31" s="157">
        <f>_xlfn.IFNA(IF($B31=$B$381,0,IF($B31=$B$382,0,_xlfn.IFNA(INDEX('I.Supplementary 2018-19'!H$8:H$157,MATCH($B31,'I.Supplementary 2018-19'!$B$8:$B$157,0)),INDEX('I.KI 2018-19'!H$9:H$393,MATCH($B31,'I.KI 2018-19'!$B$9:$B$393,0))))),"")</f>
        <v>60.706294131127819</v>
      </c>
    </row>
    <row r="32" spans="2:65">
      <c r="B32" s="121" t="str">
        <f>'Calculations for 2021-22'!B32</f>
        <v>E2302</v>
      </c>
      <c r="C32" s="160" t="str">
        <f>'Calculations for 2021-22'!D32</f>
        <v>E2302</v>
      </c>
      <c r="D32" t="str">
        <f>'Calculations for 2021-22'!E32</f>
        <v>UNINFIR</v>
      </c>
      <c r="E32" t="str">
        <f>'Calculations for 2021-22'!F32</f>
        <v>P1909</v>
      </c>
      <c r="F32" s="120" t="str">
        <f>'Calculations for 2021-22'!H32</f>
        <v>Blackpool</v>
      </c>
      <c r="G32" s="156">
        <f>_xlfn.IFNA(INDEX('I.KI 2016-17'!M$8:M$391,MATCH($B32,'I.KI 2016-17'!$B$8:$B$391,0)),"")</f>
        <v>27.885723536657999</v>
      </c>
      <c r="H32" s="149">
        <f>_xlfn.IFNA(INDEX('I.KI 2016-17'!N$8:N$391,MATCH($B32,'I.KI 2016-17'!$B$8:$B$391,0)),"")</f>
        <v>3.7499880866720003</v>
      </c>
      <c r="I32" s="149">
        <f>_xlfn.IFNA(INDEX('I.KI 2016-17'!O$8:O$391,MATCH($B32,'I.KI 2016-17'!$B$8:$B$391,0)),"")</f>
        <v>0</v>
      </c>
      <c r="J32" s="149">
        <f>_xlfn.IFNA(INDEX('I.KI 2016-17'!P$8:P$391,MATCH($B32,'I.KI 2016-17'!$B$8:$B$391,0)),"")</f>
        <v>0</v>
      </c>
      <c r="K32" s="157">
        <f>_xlfn.IFNA(INDEX('I.KI 2016-17'!Q$8:Q$391,MATCH($B32,'I.KI 2016-17'!$B$8:$B$391,0)),"")</f>
        <v>0</v>
      </c>
      <c r="L32" s="156">
        <f>_xlfn.IFNA(INDEX('I.KI 2016-17'!R$8:R$391,MATCH($B32,'I.KI 2016-17'!$B$8:$B$391,0)),"")</f>
        <v>37.699538015587002</v>
      </c>
      <c r="M32" s="193">
        <f>_xlfn.IFNA(INDEX('I.KI 2016-17'!S$8:S$391,MATCH($B32,'I.KI 2016-17'!$B$8:$B$391,0)),"")</f>
        <v>6.5099246035470006</v>
      </c>
      <c r="N32" s="193">
        <f>_xlfn.IFNA(INDEX('I.KI 2016-17'!T$8:T$391,MATCH($B32,'I.KI 2016-17'!$B$8:$B$391,0)),"")</f>
        <v>0</v>
      </c>
      <c r="O32" s="193">
        <f>_xlfn.IFNA(INDEX('I.KI 2016-17'!U$8:U$391,MATCH($B32,'I.KI 2016-17'!$B$8:$B$391,0)),"")</f>
        <v>0</v>
      </c>
      <c r="P32" s="157">
        <f>_xlfn.IFNA(INDEX('I.KI 2016-17'!V$8:V$391,MATCH($B32,'I.KI 2016-17'!$B$8:$B$391,0)),"")</f>
        <v>0</v>
      </c>
      <c r="Q32" s="156">
        <f>_xlfn.IFNA(INDEX('I.KI 2016-17'!W$8:W$391,MATCH($B32,'I.KI 2016-17'!$B$8:$B$391,0)),"")</f>
        <v>65.585261552245001</v>
      </c>
      <c r="R32" s="193">
        <f>_xlfn.IFNA(INDEX('I.KI 2016-17'!X$8:X$391,MATCH($B32,'I.KI 2016-17'!$B$8:$B$391,0)),"")</f>
        <v>10.259912690219</v>
      </c>
      <c r="S32" s="193">
        <f>_xlfn.IFNA(INDEX('I.KI 2016-17'!Y$8:Y$391,MATCH($B32,'I.KI 2016-17'!$B$8:$B$391,0)),"")</f>
        <v>0</v>
      </c>
      <c r="T32" s="193">
        <f>_xlfn.IFNA(INDEX('I.KI 2016-17'!Z$8:Z$391,MATCH($B32,'I.KI 2016-17'!$B$8:$B$391,0)),"")</f>
        <v>0</v>
      </c>
      <c r="U32" s="157">
        <f>_xlfn.IFNA(INDEX('I.KI 2016-17'!AA$8:AA$391,MATCH($B32,'I.KI 2016-17'!$B$8:$B$391,0)),"")</f>
        <v>0</v>
      </c>
      <c r="V32" s="149"/>
      <c r="W32" s="154">
        <f>_xlfn.IFNA(INDEX('I.KI 2016-17'!$H$8:$H$391,MATCH(B32,'I.KI 2016-17'!$B$8:$B$391,0)),"")</f>
        <v>31.63571162333</v>
      </c>
      <c r="X32" s="153">
        <f>_xlfn.IFNA(INDEX('I.KI 2016-17'!$I$8:$I$391,MATCH(B32,'I.KI 2016-17'!$B$8:$B$391,0)),"")</f>
        <v>44.209462619134001</v>
      </c>
      <c r="Y32" s="155">
        <f>_xlfn.IFNA(INDEX('I.KI 2016-17'!$G$8:$G$391,MATCH(B32,'I.KI 2016-17'!$B$8:$B$391,0)),"")</f>
        <v>75.845174242463997</v>
      </c>
      <c r="Z32" s="149"/>
      <c r="AA32" s="156">
        <f>_xlfn.IFNA(IF($B32=$B$382,0,_xlfn.IFNA(INDEX('I.Supplementary 2017-18'!N$8:N$35,MATCH($B32,'I.Supplementary 2017-18'!$B$8:$B$35,0)),INDEX('I.KI 2017-18'!N$9:N$393,MATCH($B32,'I.KI 2017-18'!$B$9:$B$393,0)))),"")</f>
        <v>21.940095538269162</v>
      </c>
      <c r="AB32" s="193">
        <f>_xlfn.IFNA(IF($B32=$B$382,0,_xlfn.IFNA(INDEX('I.Supplementary 2017-18'!O$8:O$35,MATCH($B32,'I.Supplementary 2017-18'!$B$8:$B$35,0)),INDEX('I.KI 2017-18'!O$9:O$393,MATCH($B32,'I.KI 2017-18'!$B$9:$B$393,0)))),"")</f>
        <v>2.5942687542513516</v>
      </c>
      <c r="AC32" s="193">
        <f>_xlfn.IFNA(IF($B32=$B$382,0,_xlfn.IFNA(INDEX('I.Supplementary 2017-18'!P$8:P$35,MATCH($B32,'I.Supplementary 2017-18'!$B$8:$B$35,0)),INDEX('I.KI 2017-18'!P$9:P$393,MATCH($B32,'I.KI 2017-18'!$B$9:$B$393,0)))),"")</f>
        <v>0</v>
      </c>
      <c r="AD32" s="193">
        <f>_xlfn.IFNA(IF($B32=$B$382,0,_xlfn.IFNA(INDEX('I.Supplementary 2017-18'!Q$8:Q$35,MATCH($B32,'I.Supplementary 2017-18'!$B$8:$B$35,0)),INDEX('I.KI 2017-18'!Q$9:Q$393,MATCH($B32,'I.KI 2017-18'!$B$9:$B$393,0)))),"")</f>
        <v>0</v>
      </c>
      <c r="AE32" s="157">
        <f>_xlfn.IFNA(IF($B32=$B$382,0,_xlfn.IFNA(INDEX('I.Supplementary 2017-18'!R$8:R$35,MATCH($B32,'I.Supplementary 2017-18'!$B$8:$B$35,0)),INDEX('I.KI 2017-18'!R$9:R$393,MATCH($B32,'I.KI 2017-18'!$B$9:$B$393,0)))),"")</f>
        <v>0</v>
      </c>
      <c r="AF32" s="156">
        <f>_xlfn.IFNA(IF($B32=$B$382,0,_xlfn.IFNA(INDEX('I.Supplementary 2017-18'!S$8:S$35,MATCH($B32,'I.Supplementary 2017-18'!$B$8:$B$35,0)),INDEX('I.KI 2017-18'!S$9:S$393,MATCH($B32,'I.KI 2017-18'!$B$9:$B$393,0)))),"")</f>
        <v>38.469212713131725</v>
      </c>
      <c r="AG32" s="193">
        <f>_xlfn.IFNA(IF($B32=$B$382,0,_xlfn.IFNA(INDEX('I.Supplementary 2017-18'!T$8:T$35,MATCH($B32,'I.Supplementary 2017-18'!$B$8:$B$35,0)),INDEX('I.KI 2017-18'!T$9:T$393,MATCH($B32,'I.KI 2017-18'!$B$9:$B$393,0)))),"")</f>
        <v>6.6428313847442233</v>
      </c>
      <c r="AH32" s="193">
        <f>_xlfn.IFNA(IF($B32=$B$382,0,_xlfn.IFNA(INDEX('I.Supplementary 2017-18'!U$8:U$35,MATCH($B32,'I.Supplementary 2017-18'!$B$8:$B$35,0)),INDEX('I.KI 2017-18'!U$9:U$393,MATCH($B32,'I.KI 2017-18'!$B$9:$B$393,0)))),"")</f>
        <v>0</v>
      </c>
      <c r="AI32" s="193">
        <f>_xlfn.IFNA(IF($B32=$B$382,0,_xlfn.IFNA(INDEX('I.Supplementary 2017-18'!V$8:V$35,MATCH($B32,'I.Supplementary 2017-18'!$B$8:$B$35,0)),INDEX('I.KI 2017-18'!V$9:V$393,MATCH($B32,'I.KI 2017-18'!$B$9:$B$393,0)))),"")</f>
        <v>0</v>
      </c>
      <c r="AJ32" s="157">
        <f>_xlfn.IFNA(IF($B32=$B$382,0,_xlfn.IFNA(INDEX('I.Supplementary 2017-18'!W$8:W$35,MATCH($B32,'I.Supplementary 2017-18'!$B$8:$B$35,0)),INDEX('I.KI 2017-18'!W$9:W$393,MATCH($B32,'I.KI 2017-18'!$B$9:$B$393,0)))),"")</f>
        <v>0</v>
      </c>
      <c r="AK32" s="156">
        <f>_xlfn.IFNA(IF($B32=$B$382,0,_xlfn.IFNA(INDEX('I.Supplementary 2017-18'!X$8:X$35,MATCH($B32,'I.Supplementary 2017-18'!$B$8:$B$35,0)),INDEX('I.KI 2017-18'!X$9:X$393,MATCH($B32,'I.KI 2017-18'!$B$9:$B$393,0)))),"")</f>
        <v>60.409308251400887</v>
      </c>
      <c r="AL32" s="193">
        <f>_xlfn.IFNA(IF($B32=$B$382,0,_xlfn.IFNA(INDEX('I.Supplementary 2017-18'!Y$8:Y$35,MATCH($B32,'I.Supplementary 2017-18'!$B$8:$B$35,0)),INDEX('I.KI 2017-18'!Y$9:Y$393,MATCH($B32,'I.KI 2017-18'!$B$9:$B$393,0)))),"")</f>
        <v>9.2371001389955758</v>
      </c>
      <c r="AM32" s="193">
        <f>_xlfn.IFNA(IF($B32=$B$382,0,_xlfn.IFNA(INDEX('I.Supplementary 2017-18'!Z$8:Z$35,MATCH($B32,'I.Supplementary 2017-18'!$B$8:$B$35,0)),INDEX('I.KI 2017-18'!Z$9:Z$393,MATCH($B32,'I.KI 2017-18'!$B$9:$B$393,0)))),"")</f>
        <v>0</v>
      </c>
      <c r="AN32" s="193">
        <f>_xlfn.IFNA(IF($B32=$B$382,0,_xlfn.IFNA(INDEX('I.Supplementary 2017-18'!AA$8:AA$35,MATCH($B32,'I.Supplementary 2017-18'!$B$8:$B$35,0)),INDEX('I.KI 2017-18'!AA$9:AA$393,MATCH($B32,'I.KI 2017-18'!$B$9:$B$393,0)))),"")</f>
        <v>0</v>
      </c>
      <c r="AO32" s="157">
        <f>_xlfn.IFNA(IF($B32=$B$382,0,_xlfn.IFNA(INDEX('I.Supplementary 2017-18'!AB$8:AB$35,MATCH($B32,'I.Supplementary 2017-18'!$B$8:$B$35,0)),INDEX('I.KI 2017-18'!AB$9:AB$393,MATCH($B32,'I.KI 2017-18'!$B$9:$B$393,0)))),"")</f>
        <v>0</v>
      </c>
      <c r="AP32" s="149"/>
      <c r="AQ32" s="156">
        <f>_xlfn.IFNA(IF($B32=$B$381,0,IF($B32=$B$382,0,_xlfn.IFNA(INDEX('I.Supplementary 2017-18'!I$8:I$35,MATCH($B32,'I.Supplementary 2017-18'!$B$8:$B$35,0)),INDEX('I.KI 2017-18'!I$9:I$393,MATCH($B32,'I.KI 2017-18'!$B$9:$B$393,0))))),"")</f>
        <v>24.534364292520515</v>
      </c>
      <c r="AR32" s="149">
        <f>_xlfn.IFNA(IF($B32=$B$381,0,IF($B32=$B$382,0,_xlfn.IFNA(INDEX('I.Supplementary 2017-18'!J$8:J$35,MATCH($B32,'I.Supplementary 2017-18'!$B$8:$B$35,0)),INDEX('I.KI 2017-18'!J$9:J$393,MATCH($B32,'I.KI 2017-18'!$B$9:$B$393,0))))),"")</f>
        <v>45.112044097875952</v>
      </c>
      <c r="AS32" s="157">
        <f>_xlfn.IFNA(IF($B32=$B$381,0,IF($B32=$B$382,0,_xlfn.IFNA(INDEX('I.Supplementary 2017-18'!H$8:H$35,MATCH($B32,'I.Supplementary 2017-18'!$B$8:$B$35,0)),INDEX('I.KI 2017-18'!H$9:H$393,MATCH($B32,'I.KI 2017-18'!$B$9:$B$393,0))))),"")</f>
        <v>69.646408390396459</v>
      </c>
      <c r="AT32" s="149"/>
      <c r="AU32" s="156">
        <f>_xlfn.IFNA(_xlfn.IFNA(INDEX('I.Supplementary 2018-19'!P$8:P$157,MATCH($B32,'I.Supplementary 2018-19'!$B$8:$B$157,0)),INDEX('I.KI 2018-19'!P$9:P$393,MATCH($B32,'I.KI 2018-19'!$B$9:$B$393,0))),"")</f>
        <v>17.84345123071353</v>
      </c>
      <c r="AV32" s="193">
        <f>_xlfn.IFNA(_xlfn.IFNA(INDEX('I.Supplementary 2018-19'!Q$8:Q$157,MATCH($B32,'I.Supplementary 2018-19'!$B$8:$B$157,0)),INDEX('I.KI 2018-19'!Q$9:Q$393,MATCH($B32,'I.KI 2018-19'!$B$9:$B$393,0))),"")</f>
        <v>1.8472895522067454</v>
      </c>
      <c r="AW32" s="193">
        <f>_xlfn.IFNA(_xlfn.IFNA(INDEX('I.Supplementary 2018-19'!R$8:R$157,MATCH($B32,'I.Supplementary 2018-19'!$B$8:$B$157,0)),INDEX('I.KI 2018-19'!R$9:R$393,MATCH($B32,'I.KI 2018-19'!$B$9:$B$393,0))),"")</f>
        <v>0</v>
      </c>
      <c r="AX32" s="193">
        <f>_xlfn.IFNA(_xlfn.IFNA(INDEX('I.Supplementary 2018-19'!S$8:S$157,MATCH($B32,'I.Supplementary 2018-19'!$B$8:$B$157,0)),INDEX('I.KI 2018-19'!S$9:S$393,MATCH($B32,'I.KI 2018-19'!$B$9:$B$393,0))),"")</f>
        <v>0</v>
      </c>
      <c r="AY32" s="157">
        <f>_xlfn.IFNA(_xlfn.IFNA(INDEX('I.Supplementary 2018-19'!T$8:T$157,MATCH($B32,'I.Supplementary 2018-19'!$B$8:$B$157,0)),INDEX('I.KI 2018-19'!T$9:T$393,MATCH($B32,'I.KI 2018-19'!$B$9:$B$393,0))),"")</f>
        <v>0</v>
      </c>
      <c r="AZ32" s="156">
        <f>_xlfn.IFNA(_xlfn.IFNA(INDEX('I.Supplementary 2018-19'!U$8:U$157,MATCH($B32,'I.Supplementary 2018-19'!$B$8:$B$157,0)),INDEX('I.KI 2018-19'!U$9:U$393,MATCH($B32,'I.KI 2018-19'!$B$9:$B$393,0))),"")</f>
        <v>39.624940133697912</v>
      </c>
      <c r="BA32" s="193">
        <f>_xlfn.IFNA(_xlfn.IFNA(INDEX('I.Supplementary 2018-19'!V$8:V$157,MATCH($B32,'I.Supplementary 2018-19'!$B$8:$B$157,0)),INDEX('I.KI 2018-19'!V$9:V$393,MATCH($B32,'I.KI 2018-19'!$B$9:$B$393,0))),"")</f>
        <v>6.8424014263459805</v>
      </c>
      <c r="BB32" s="193">
        <f>_xlfn.IFNA(_xlfn.IFNA(INDEX('I.Supplementary 2018-19'!W$8:W$157,MATCH($B32,'I.Supplementary 2018-19'!$B$8:$B$157,0)),INDEX('I.KI 2018-19'!W$9:W$393,MATCH($B32,'I.KI 2018-19'!$B$9:$B$393,0))),"")</f>
        <v>0</v>
      </c>
      <c r="BC32" s="193">
        <f>_xlfn.IFNA(_xlfn.IFNA(INDEX('I.Supplementary 2018-19'!X$8:X$157,MATCH($B32,'I.Supplementary 2018-19'!$B$8:$B$157,0)),INDEX('I.KI 2018-19'!X$9:X$393,MATCH($B32,'I.KI 2018-19'!$B$9:$B$393,0))),"")</f>
        <v>0</v>
      </c>
      <c r="BD32" s="157">
        <f>_xlfn.IFNA(_xlfn.IFNA(INDEX('I.Supplementary 2018-19'!Y$8:Y$157,MATCH($B32,'I.Supplementary 2018-19'!$B$8:$B$157,0)),INDEX('I.KI 2018-19'!Y$9:Y$393,MATCH($B32,'I.KI 2018-19'!$B$9:$B$393,0))),"")</f>
        <v>0</v>
      </c>
      <c r="BE32" s="156">
        <f>_xlfn.IFNA(_xlfn.IFNA(INDEX('I.Supplementary 2018-19'!Z$8:Z$157,MATCH($B32,'I.Supplementary 2018-19'!$B$8:$B$157,0)),INDEX('I.KI 2018-19'!Z$9:Z$393,MATCH($B32,'I.KI 2018-19'!$B$9:$B$393,0))),"")</f>
        <v>57.468391364411445</v>
      </c>
      <c r="BF32" s="193">
        <f>_xlfn.IFNA(_xlfn.IFNA(INDEX('I.Supplementary 2018-19'!AA$8:AA$157,MATCH($B32,'I.Supplementary 2018-19'!$B$8:$B$157,0)),INDEX('I.KI 2018-19'!AA$9:AA$393,MATCH($B32,'I.KI 2018-19'!$B$9:$B$393,0))),"")</f>
        <v>8.6896909785527257</v>
      </c>
      <c r="BG32" s="193">
        <f>_xlfn.IFNA(_xlfn.IFNA(INDEX('I.Supplementary 2018-19'!AB$8:AB$157,MATCH($B32,'I.Supplementary 2018-19'!$B$8:$B$157,0)),INDEX('I.KI 2018-19'!AB$9:AB$393,MATCH($B32,'I.KI 2018-19'!$B$9:$B$393,0))),"")</f>
        <v>0</v>
      </c>
      <c r="BH32" s="193">
        <f>_xlfn.IFNA(_xlfn.IFNA(INDEX('I.Supplementary 2018-19'!AC$8:AC$157,MATCH($B32,'I.Supplementary 2018-19'!$B$8:$B$157,0)),INDEX('I.KI 2018-19'!AC$9:AC$393,MATCH($B32,'I.KI 2018-19'!$B$9:$B$393,0))),"")</f>
        <v>0</v>
      </c>
      <c r="BI32" s="157">
        <f>_xlfn.IFNA(_xlfn.IFNA(INDEX('I.Supplementary 2018-19'!AD$8:AD$157,MATCH($B32,'I.Supplementary 2018-19'!$B$8:$B$157,0)),INDEX('I.KI 2018-19'!AD$9:AD$393,MATCH($B32,'I.KI 2018-19'!$B$9:$B$393,0))),"")</f>
        <v>0</v>
      </c>
      <c r="BJ32" s="149"/>
      <c r="BK32" s="156">
        <f>_xlfn.IFNA(IF($B32=$B$381,0,IF($B32=$B$382,0,_xlfn.IFNA(INDEX('I.Supplementary 2018-19'!I$8:I$157,MATCH($B32,'I.Supplementary 2018-19'!$B$8:$B$157,0)),INDEX('I.KI 2018-19'!I$9:I$393,MATCH($B32,'I.KI 2018-19'!$B$9:$B$393,0))))),"")</f>
        <v>19.69074078292028</v>
      </c>
      <c r="BL32" s="149">
        <f>_xlfn.IFNA(IF($B32=$B$381,0,IF($B32=$B$382,0,_xlfn.IFNA(INDEX('I.Supplementary 2018-19'!J$8:J$157,MATCH($B32,'I.Supplementary 2018-19'!$B$8:$B$157,0)),INDEX('I.KI 2018-19'!J$9:J$393,MATCH($B32,'I.KI 2018-19'!$B$9:$B$393,0))))),"")</f>
        <v>46.467341560043891</v>
      </c>
      <c r="BM32" s="157">
        <f>_xlfn.IFNA(IF($B32=$B$381,0,IF($B32=$B$382,0,_xlfn.IFNA(INDEX('I.Supplementary 2018-19'!H$8:H$157,MATCH($B32,'I.Supplementary 2018-19'!$B$8:$B$157,0)),INDEX('I.KI 2018-19'!H$9:H$393,MATCH($B32,'I.KI 2018-19'!$B$9:$B$393,0))))),"")</f>
        <v>66.158082342964178</v>
      </c>
    </row>
    <row r="33" spans="2:65">
      <c r="B33" s="121" t="str">
        <f>'Calculations for 2021-22'!B33</f>
        <v>E1032</v>
      </c>
      <c r="C33" s="160" t="str">
        <f>'Calculations for 2021-22'!D33</f>
        <v>E1032</v>
      </c>
      <c r="D33" t="str">
        <f>'Calculations for 2021-22'!E33</f>
        <v>SD</v>
      </c>
      <c r="E33">
        <f>'Calculations for 2021-22'!F33</f>
        <v>0</v>
      </c>
      <c r="F33" s="120" t="str">
        <f>'Calculations for 2021-22'!H33</f>
        <v>Bolsover</v>
      </c>
      <c r="G33" s="156">
        <f>_xlfn.IFNA(INDEX('I.KI 2016-17'!M$8:M$391,MATCH($B33,'I.KI 2016-17'!$B$8:$B$391,0)),"")</f>
        <v>0</v>
      </c>
      <c r="H33" s="149">
        <f>_xlfn.IFNA(INDEX('I.KI 2016-17'!N$8:N$391,MATCH($B33,'I.KI 2016-17'!$B$8:$B$391,0)),"")</f>
        <v>2.456990977532</v>
      </c>
      <c r="I33" s="149">
        <f>_xlfn.IFNA(INDEX('I.KI 2016-17'!O$8:O$391,MATCH($B33,'I.KI 2016-17'!$B$8:$B$391,0)),"")</f>
        <v>0</v>
      </c>
      <c r="J33" s="149">
        <f>_xlfn.IFNA(INDEX('I.KI 2016-17'!P$8:P$391,MATCH($B33,'I.KI 2016-17'!$B$8:$B$391,0)),"")</f>
        <v>0</v>
      </c>
      <c r="K33" s="157">
        <f>_xlfn.IFNA(INDEX('I.KI 2016-17'!Q$8:Q$391,MATCH($B33,'I.KI 2016-17'!$B$8:$B$391,0)),"")</f>
        <v>0</v>
      </c>
      <c r="L33" s="156">
        <f>_xlfn.IFNA(INDEX('I.KI 2016-17'!R$8:R$391,MATCH($B33,'I.KI 2016-17'!$B$8:$B$391,0)),"")</f>
        <v>0</v>
      </c>
      <c r="M33" s="193">
        <f>_xlfn.IFNA(INDEX('I.KI 2016-17'!S$8:S$391,MATCH($B33,'I.KI 2016-17'!$B$8:$B$391,0)),"")</f>
        <v>2.6782010425610001</v>
      </c>
      <c r="N33" s="193">
        <f>_xlfn.IFNA(INDEX('I.KI 2016-17'!T$8:T$391,MATCH($B33,'I.KI 2016-17'!$B$8:$B$391,0)),"")</f>
        <v>0</v>
      </c>
      <c r="O33" s="193">
        <f>_xlfn.IFNA(INDEX('I.KI 2016-17'!U$8:U$391,MATCH($B33,'I.KI 2016-17'!$B$8:$B$391,0)),"")</f>
        <v>0</v>
      </c>
      <c r="P33" s="157">
        <f>_xlfn.IFNA(INDEX('I.KI 2016-17'!V$8:V$391,MATCH($B33,'I.KI 2016-17'!$B$8:$B$391,0)),"")</f>
        <v>0</v>
      </c>
      <c r="Q33" s="156">
        <f>_xlfn.IFNA(INDEX('I.KI 2016-17'!W$8:W$391,MATCH($B33,'I.KI 2016-17'!$B$8:$B$391,0)),"")</f>
        <v>0</v>
      </c>
      <c r="R33" s="193">
        <f>_xlfn.IFNA(INDEX('I.KI 2016-17'!X$8:X$391,MATCH($B33,'I.KI 2016-17'!$B$8:$B$391,0)),"")</f>
        <v>5.1351920200930001</v>
      </c>
      <c r="S33" s="193">
        <f>_xlfn.IFNA(INDEX('I.KI 2016-17'!Y$8:Y$391,MATCH($B33,'I.KI 2016-17'!$B$8:$B$391,0)),"")</f>
        <v>0</v>
      </c>
      <c r="T33" s="193">
        <f>_xlfn.IFNA(INDEX('I.KI 2016-17'!Z$8:Z$391,MATCH($B33,'I.KI 2016-17'!$B$8:$B$391,0)),"")</f>
        <v>0</v>
      </c>
      <c r="U33" s="157">
        <f>_xlfn.IFNA(INDEX('I.KI 2016-17'!AA$8:AA$391,MATCH($B33,'I.KI 2016-17'!$B$8:$B$391,0)),"")</f>
        <v>0</v>
      </c>
      <c r="V33" s="149"/>
      <c r="W33" s="154">
        <f>_xlfn.IFNA(INDEX('I.KI 2016-17'!$H$8:$H$391,MATCH(B33,'I.KI 2016-17'!$B$8:$B$391,0)),"")</f>
        <v>2.456990977532</v>
      </c>
      <c r="X33" s="153">
        <f>_xlfn.IFNA(INDEX('I.KI 2016-17'!$I$8:$I$391,MATCH(B33,'I.KI 2016-17'!$B$8:$B$391,0)),"")</f>
        <v>2.6782010425610001</v>
      </c>
      <c r="Y33" s="155">
        <f>_xlfn.IFNA(INDEX('I.KI 2016-17'!$G$8:$G$391,MATCH(B33,'I.KI 2016-17'!$B$8:$B$391,0)),"")</f>
        <v>5.1351920200930001</v>
      </c>
      <c r="Z33" s="149"/>
      <c r="AA33" s="156">
        <f>_xlfn.IFNA(IF($B33=$B$382,0,_xlfn.IFNA(INDEX('I.Supplementary 2017-18'!N$8:N$35,MATCH($B33,'I.Supplementary 2017-18'!$B$8:$B$35,0)),INDEX('I.KI 2017-18'!N$9:N$393,MATCH($B33,'I.KI 2017-18'!$B$9:$B$393,0)))),"")</f>
        <v>0</v>
      </c>
      <c r="AB33" s="193">
        <f>_xlfn.IFNA(IF($B33=$B$382,0,_xlfn.IFNA(INDEX('I.Supplementary 2017-18'!O$8:O$35,MATCH($B33,'I.Supplementary 2017-18'!$B$8:$B$35,0)),INDEX('I.KI 2017-18'!O$9:O$393,MATCH($B33,'I.KI 2017-18'!$B$9:$B$393,0)))),"")</f>
        <v>1.9058130367397201</v>
      </c>
      <c r="AC33" s="193">
        <f>_xlfn.IFNA(IF($B33=$B$382,0,_xlfn.IFNA(INDEX('I.Supplementary 2017-18'!P$8:P$35,MATCH($B33,'I.Supplementary 2017-18'!$B$8:$B$35,0)),INDEX('I.KI 2017-18'!P$9:P$393,MATCH($B33,'I.KI 2017-18'!$B$9:$B$393,0)))),"")</f>
        <v>0</v>
      </c>
      <c r="AD33" s="193">
        <f>_xlfn.IFNA(IF($B33=$B$382,0,_xlfn.IFNA(INDEX('I.Supplementary 2017-18'!Q$8:Q$35,MATCH($B33,'I.Supplementary 2017-18'!$B$8:$B$35,0)),INDEX('I.KI 2017-18'!Q$9:Q$393,MATCH($B33,'I.KI 2017-18'!$B$9:$B$393,0)))),"")</f>
        <v>0</v>
      </c>
      <c r="AE33" s="157">
        <f>_xlfn.IFNA(IF($B33=$B$382,0,_xlfn.IFNA(INDEX('I.Supplementary 2017-18'!R$8:R$35,MATCH($B33,'I.Supplementary 2017-18'!$B$8:$B$35,0)),INDEX('I.KI 2017-18'!R$9:R$393,MATCH($B33,'I.KI 2017-18'!$B$9:$B$393,0)))),"")</f>
        <v>0</v>
      </c>
      <c r="AF33" s="156">
        <f>_xlfn.IFNA(IF($B33=$B$382,0,_xlfn.IFNA(INDEX('I.Supplementary 2017-18'!S$8:S$35,MATCH($B33,'I.Supplementary 2017-18'!$B$8:$B$35,0)),INDEX('I.KI 2017-18'!S$9:S$393,MATCH($B33,'I.KI 2017-18'!$B$9:$B$393,0)))),"")</f>
        <v>0</v>
      </c>
      <c r="AG33" s="193">
        <f>_xlfn.IFNA(IF($B33=$B$382,0,_xlfn.IFNA(INDEX('I.Supplementary 2017-18'!T$8:T$35,MATCH($B33,'I.Supplementary 2017-18'!$B$8:$B$35,0)),INDEX('I.KI 2017-18'!T$9:T$393,MATCH($B33,'I.KI 2017-18'!$B$9:$B$393,0)))),"")</f>
        <v>2.7328792610724535</v>
      </c>
      <c r="AH33" s="193">
        <f>_xlfn.IFNA(IF($B33=$B$382,0,_xlfn.IFNA(INDEX('I.Supplementary 2017-18'!U$8:U$35,MATCH($B33,'I.Supplementary 2017-18'!$B$8:$B$35,0)),INDEX('I.KI 2017-18'!U$9:U$393,MATCH($B33,'I.KI 2017-18'!$B$9:$B$393,0)))),"")</f>
        <v>0</v>
      </c>
      <c r="AI33" s="193">
        <f>_xlfn.IFNA(IF($B33=$B$382,0,_xlfn.IFNA(INDEX('I.Supplementary 2017-18'!V$8:V$35,MATCH($B33,'I.Supplementary 2017-18'!$B$8:$B$35,0)),INDEX('I.KI 2017-18'!V$9:V$393,MATCH($B33,'I.KI 2017-18'!$B$9:$B$393,0)))),"")</f>
        <v>0</v>
      </c>
      <c r="AJ33" s="157">
        <f>_xlfn.IFNA(IF($B33=$B$382,0,_xlfn.IFNA(INDEX('I.Supplementary 2017-18'!W$8:W$35,MATCH($B33,'I.Supplementary 2017-18'!$B$8:$B$35,0)),INDEX('I.KI 2017-18'!W$9:W$393,MATCH($B33,'I.KI 2017-18'!$B$9:$B$393,0)))),"")</f>
        <v>0</v>
      </c>
      <c r="AK33" s="156">
        <f>_xlfn.IFNA(IF($B33=$B$382,0,_xlfn.IFNA(INDEX('I.Supplementary 2017-18'!X$8:X$35,MATCH($B33,'I.Supplementary 2017-18'!$B$8:$B$35,0)),INDEX('I.KI 2017-18'!X$9:X$393,MATCH($B33,'I.KI 2017-18'!$B$9:$B$393,0)))),"")</f>
        <v>0</v>
      </c>
      <c r="AL33" s="193">
        <f>_xlfn.IFNA(IF($B33=$B$382,0,_xlfn.IFNA(INDEX('I.Supplementary 2017-18'!Y$8:Y$35,MATCH($B33,'I.Supplementary 2017-18'!$B$8:$B$35,0)),INDEX('I.KI 2017-18'!Y$9:Y$393,MATCH($B33,'I.KI 2017-18'!$B$9:$B$393,0)))),"")</f>
        <v>4.6386922978121738</v>
      </c>
      <c r="AM33" s="193">
        <f>_xlfn.IFNA(IF($B33=$B$382,0,_xlfn.IFNA(INDEX('I.Supplementary 2017-18'!Z$8:Z$35,MATCH($B33,'I.Supplementary 2017-18'!$B$8:$B$35,0)),INDEX('I.KI 2017-18'!Z$9:Z$393,MATCH($B33,'I.KI 2017-18'!$B$9:$B$393,0)))),"")</f>
        <v>0</v>
      </c>
      <c r="AN33" s="193">
        <f>_xlfn.IFNA(IF($B33=$B$382,0,_xlfn.IFNA(INDEX('I.Supplementary 2017-18'!AA$8:AA$35,MATCH($B33,'I.Supplementary 2017-18'!$B$8:$B$35,0)),INDEX('I.KI 2017-18'!AA$9:AA$393,MATCH($B33,'I.KI 2017-18'!$B$9:$B$393,0)))),"")</f>
        <v>0</v>
      </c>
      <c r="AO33" s="157">
        <f>_xlfn.IFNA(IF($B33=$B$382,0,_xlfn.IFNA(INDEX('I.Supplementary 2017-18'!AB$8:AB$35,MATCH($B33,'I.Supplementary 2017-18'!$B$8:$B$35,0)),INDEX('I.KI 2017-18'!AB$9:AB$393,MATCH($B33,'I.KI 2017-18'!$B$9:$B$393,0)))),"")</f>
        <v>0</v>
      </c>
      <c r="AP33" s="149"/>
      <c r="AQ33" s="156">
        <f>_xlfn.IFNA(IF($B33=$B$381,0,IF($B33=$B$382,0,_xlfn.IFNA(INDEX('I.Supplementary 2017-18'!I$8:I$35,MATCH($B33,'I.Supplementary 2017-18'!$B$8:$B$35,0)),INDEX('I.KI 2017-18'!I$9:I$393,MATCH($B33,'I.KI 2017-18'!$B$9:$B$393,0))))),"")</f>
        <v>1.9058130367397201</v>
      </c>
      <c r="AR33" s="149">
        <f>_xlfn.IFNA(IF($B33=$B$381,0,IF($B33=$B$382,0,_xlfn.IFNA(INDEX('I.Supplementary 2017-18'!J$8:J$35,MATCH($B33,'I.Supplementary 2017-18'!$B$8:$B$35,0)),INDEX('I.KI 2017-18'!J$9:J$393,MATCH($B33,'I.KI 2017-18'!$B$9:$B$393,0))))),"")</f>
        <v>2.7328792610724535</v>
      </c>
      <c r="AS33" s="157">
        <f>_xlfn.IFNA(IF($B33=$B$381,0,IF($B33=$B$382,0,_xlfn.IFNA(INDEX('I.Supplementary 2017-18'!H$8:H$35,MATCH($B33,'I.Supplementary 2017-18'!$B$8:$B$35,0)),INDEX('I.KI 2017-18'!H$9:H$393,MATCH($B33,'I.KI 2017-18'!$B$9:$B$393,0))))),"")</f>
        <v>4.6386922978121738</v>
      </c>
      <c r="AT33" s="149"/>
      <c r="AU33" s="156">
        <f>_xlfn.IFNA(_xlfn.IFNA(INDEX('I.Supplementary 2018-19'!P$8:P$157,MATCH($B33,'I.Supplementary 2018-19'!$B$8:$B$157,0)),INDEX('I.KI 2018-19'!P$9:P$393,MATCH($B33,'I.KI 2018-19'!$B$9:$B$393,0))),"")</f>
        <v>0</v>
      </c>
      <c r="AV33" s="193">
        <f>_xlfn.IFNA(_xlfn.IFNA(INDEX('I.Supplementary 2018-19'!Q$8:Q$157,MATCH($B33,'I.Supplementary 2018-19'!$B$8:$B$157,0)),INDEX('I.KI 2018-19'!Q$9:Q$393,MATCH($B33,'I.KI 2018-19'!$B$9:$B$393,0))),"")</f>
        <v>1.557898782341375</v>
      </c>
      <c r="AW33" s="193">
        <f>_xlfn.IFNA(_xlfn.IFNA(INDEX('I.Supplementary 2018-19'!R$8:R$157,MATCH($B33,'I.Supplementary 2018-19'!$B$8:$B$157,0)),INDEX('I.KI 2018-19'!R$9:R$393,MATCH($B33,'I.KI 2018-19'!$B$9:$B$393,0))),"")</f>
        <v>0</v>
      </c>
      <c r="AX33" s="193">
        <f>_xlfn.IFNA(_xlfn.IFNA(INDEX('I.Supplementary 2018-19'!S$8:S$157,MATCH($B33,'I.Supplementary 2018-19'!$B$8:$B$157,0)),INDEX('I.KI 2018-19'!S$9:S$393,MATCH($B33,'I.KI 2018-19'!$B$9:$B$393,0))),"")</f>
        <v>0</v>
      </c>
      <c r="AY33" s="157">
        <f>_xlfn.IFNA(_xlfn.IFNA(INDEX('I.Supplementary 2018-19'!T$8:T$157,MATCH($B33,'I.Supplementary 2018-19'!$B$8:$B$157,0)),INDEX('I.KI 2018-19'!T$9:T$393,MATCH($B33,'I.KI 2018-19'!$B$9:$B$393,0))),"")</f>
        <v>0</v>
      </c>
      <c r="AZ33" s="156">
        <f>_xlfn.IFNA(_xlfn.IFNA(INDEX('I.Supplementary 2018-19'!U$8:U$157,MATCH($B33,'I.Supplementary 2018-19'!$B$8:$B$157,0)),INDEX('I.KI 2018-19'!U$9:U$393,MATCH($B33,'I.KI 2018-19'!$B$9:$B$393,0))),"")</f>
        <v>0</v>
      </c>
      <c r="BA33" s="193">
        <f>_xlfn.IFNA(_xlfn.IFNA(INDEX('I.Supplementary 2018-19'!V$8:V$157,MATCH($B33,'I.Supplementary 2018-19'!$B$8:$B$157,0)),INDEX('I.KI 2018-19'!V$9:V$393,MATCH($B33,'I.KI 2018-19'!$B$9:$B$393,0))),"")</f>
        <v>2.814982929860038</v>
      </c>
      <c r="BB33" s="193">
        <f>_xlfn.IFNA(_xlfn.IFNA(INDEX('I.Supplementary 2018-19'!W$8:W$157,MATCH($B33,'I.Supplementary 2018-19'!$B$8:$B$157,0)),INDEX('I.KI 2018-19'!W$9:W$393,MATCH($B33,'I.KI 2018-19'!$B$9:$B$393,0))),"")</f>
        <v>0</v>
      </c>
      <c r="BC33" s="193">
        <f>_xlfn.IFNA(_xlfn.IFNA(INDEX('I.Supplementary 2018-19'!X$8:X$157,MATCH($B33,'I.Supplementary 2018-19'!$B$8:$B$157,0)),INDEX('I.KI 2018-19'!X$9:X$393,MATCH($B33,'I.KI 2018-19'!$B$9:$B$393,0))),"")</f>
        <v>0</v>
      </c>
      <c r="BD33" s="157">
        <f>_xlfn.IFNA(_xlfn.IFNA(INDEX('I.Supplementary 2018-19'!Y$8:Y$157,MATCH($B33,'I.Supplementary 2018-19'!$B$8:$B$157,0)),INDEX('I.KI 2018-19'!Y$9:Y$393,MATCH($B33,'I.KI 2018-19'!$B$9:$B$393,0))),"")</f>
        <v>0</v>
      </c>
      <c r="BE33" s="156">
        <f>_xlfn.IFNA(_xlfn.IFNA(INDEX('I.Supplementary 2018-19'!Z$8:Z$157,MATCH($B33,'I.Supplementary 2018-19'!$B$8:$B$157,0)),INDEX('I.KI 2018-19'!Z$9:Z$393,MATCH($B33,'I.KI 2018-19'!$B$9:$B$393,0))),"")</f>
        <v>0</v>
      </c>
      <c r="BF33" s="193">
        <f>_xlfn.IFNA(_xlfn.IFNA(INDEX('I.Supplementary 2018-19'!AA$8:AA$157,MATCH($B33,'I.Supplementary 2018-19'!$B$8:$B$157,0)),INDEX('I.KI 2018-19'!AA$9:AA$393,MATCH($B33,'I.KI 2018-19'!$B$9:$B$393,0))),"")</f>
        <v>4.372881712201413</v>
      </c>
      <c r="BG33" s="193">
        <f>_xlfn.IFNA(_xlfn.IFNA(INDEX('I.Supplementary 2018-19'!AB$8:AB$157,MATCH($B33,'I.Supplementary 2018-19'!$B$8:$B$157,0)),INDEX('I.KI 2018-19'!AB$9:AB$393,MATCH($B33,'I.KI 2018-19'!$B$9:$B$393,0))),"")</f>
        <v>0</v>
      </c>
      <c r="BH33" s="193">
        <f>_xlfn.IFNA(_xlfn.IFNA(INDEX('I.Supplementary 2018-19'!AC$8:AC$157,MATCH($B33,'I.Supplementary 2018-19'!$B$8:$B$157,0)),INDEX('I.KI 2018-19'!AC$9:AC$393,MATCH($B33,'I.KI 2018-19'!$B$9:$B$393,0))),"")</f>
        <v>0</v>
      </c>
      <c r="BI33" s="157">
        <f>_xlfn.IFNA(_xlfn.IFNA(INDEX('I.Supplementary 2018-19'!AD$8:AD$157,MATCH($B33,'I.Supplementary 2018-19'!$B$8:$B$157,0)),INDEX('I.KI 2018-19'!AD$9:AD$393,MATCH($B33,'I.KI 2018-19'!$B$9:$B$393,0))),"")</f>
        <v>0</v>
      </c>
      <c r="BJ33" s="149"/>
      <c r="BK33" s="156">
        <f>_xlfn.IFNA(IF($B33=$B$381,0,IF($B33=$B$382,0,_xlfn.IFNA(INDEX('I.Supplementary 2018-19'!I$8:I$157,MATCH($B33,'I.Supplementary 2018-19'!$B$8:$B$157,0)),INDEX('I.KI 2018-19'!I$9:I$393,MATCH($B33,'I.KI 2018-19'!$B$9:$B$393,0))))),"")</f>
        <v>1.557898782341375</v>
      </c>
      <c r="BL33" s="149">
        <f>_xlfn.IFNA(IF($B33=$B$381,0,IF($B33=$B$382,0,_xlfn.IFNA(INDEX('I.Supplementary 2018-19'!J$8:J$157,MATCH($B33,'I.Supplementary 2018-19'!$B$8:$B$157,0)),INDEX('I.KI 2018-19'!J$9:J$393,MATCH($B33,'I.KI 2018-19'!$B$9:$B$393,0))))),"")</f>
        <v>2.814982929860038</v>
      </c>
      <c r="BM33" s="157">
        <f>_xlfn.IFNA(IF($B33=$B$381,0,IF($B33=$B$382,0,_xlfn.IFNA(INDEX('I.Supplementary 2018-19'!H$8:H$157,MATCH($B33,'I.Supplementary 2018-19'!$B$8:$B$157,0)),INDEX('I.KI 2018-19'!H$9:H$393,MATCH($B33,'I.KI 2018-19'!$B$9:$B$393,0))))),"")</f>
        <v>4.372881712201413</v>
      </c>
    </row>
    <row r="34" spans="2:65">
      <c r="B34" s="121" t="str">
        <f>'Calculations for 2021-22'!B34</f>
        <v>E4201</v>
      </c>
      <c r="C34" s="160" t="str">
        <f>'Calculations for 2021-22'!D34</f>
        <v>E4201</v>
      </c>
      <c r="D34" t="str">
        <f>'Calculations for 2021-22'!E34</f>
        <v>MD</v>
      </c>
      <c r="E34" t="str">
        <f>'Calculations for 2021-22'!F34</f>
        <v>P1701</v>
      </c>
      <c r="F34" s="120" t="str">
        <f>'Calculations for 2021-22'!H34</f>
        <v>Bolton</v>
      </c>
      <c r="G34" s="156">
        <f>_xlfn.IFNA(INDEX('I.KI 2016-17'!M$8:M$391,MATCH($B34,'I.KI 2016-17'!$B$8:$B$391,0)),"")</f>
        <v>37.296022858731</v>
      </c>
      <c r="H34" s="149">
        <f>_xlfn.IFNA(INDEX('I.KI 2016-17'!N$8:N$391,MATCH($B34,'I.KI 2016-17'!$B$8:$B$391,0)),"")</f>
        <v>4.7115935173299999</v>
      </c>
      <c r="I34" s="149">
        <f>_xlfn.IFNA(INDEX('I.KI 2016-17'!O$8:O$391,MATCH($B34,'I.KI 2016-17'!$B$8:$B$391,0)),"")</f>
        <v>0</v>
      </c>
      <c r="J34" s="149">
        <f>_xlfn.IFNA(INDEX('I.KI 2016-17'!P$8:P$391,MATCH($B34,'I.KI 2016-17'!$B$8:$B$391,0)),"")</f>
        <v>0</v>
      </c>
      <c r="K34" s="157">
        <f>_xlfn.IFNA(INDEX('I.KI 2016-17'!Q$8:Q$391,MATCH($B34,'I.KI 2016-17'!$B$8:$B$391,0)),"")</f>
        <v>0</v>
      </c>
      <c r="L34" s="156">
        <f>_xlfn.IFNA(INDEX('I.KI 2016-17'!R$8:R$391,MATCH($B34,'I.KI 2016-17'!$B$8:$B$391,0)),"")</f>
        <v>53.050566974650998</v>
      </c>
      <c r="M34" s="193">
        <f>_xlfn.IFNA(INDEX('I.KI 2016-17'!S$8:S$391,MATCH($B34,'I.KI 2016-17'!$B$8:$B$391,0)),"")</f>
        <v>9.3268012236620006</v>
      </c>
      <c r="N34" s="193">
        <f>_xlfn.IFNA(INDEX('I.KI 2016-17'!T$8:T$391,MATCH($B34,'I.KI 2016-17'!$B$8:$B$391,0)),"")</f>
        <v>0</v>
      </c>
      <c r="O34" s="193">
        <f>_xlfn.IFNA(INDEX('I.KI 2016-17'!U$8:U$391,MATCH($B34,'I.KI 2016-17'!$B$8:$B$391,0)),"")</f>
        <v>0</v>
      </c>
      <c r="P34" s="157">
        <f>_xlfn.IFNA(INDEX('I.KI 2016-17'!V$8:V$391,MATCH($B34,'I.KI 2016-17'!$B$8:$B$391,0)),"")</f>
        <v>0</v>
      </c>
      <c r="Q34" s="156">
        <f>_xlfn.IFNA(INDEX('I.KI 2016-17'!W$8:W$391,MATCH($B34,'I.KI 2016-17'!$B$8:$B$391,0)),"")</f>
        <v>90.346589833381998</v>
      </c>
      <c r="R34" s="193">
        <f>_xlfn.IFNA(INDEX('I.KI 2016-17'!X$8:X$391,MATCH($B34,'I.KI 2016-17'!$B$8:$B$391,0)),"")</f>
        <v>14.038394740992</v>
      </c>
      <c r="S34" s="193">
        <f>_xlfn.IFNA(INDEX('I.KI 2016-17'!Y$8:Y$391,MATCH($B34,'I.KI 2016-17'!$B$8:$B$391,0)),"")</f>
        <v>0</v>
      </c>
      <c r="T34" s="193">
        <f>_xlfn.IFNA(INDEX('I.KI 2016-17'!Z$8:Z$391,MATCH($B34,'I.KI 2016-17'!$B$8:$B$391,0)),"")</f>
        <v>0</v>
      </c>
      <c r="U34" s="157">
        <f>_xlfn.IFNA(INDEX('I.KI 2016-17'!AA$8:AA$391,MATCH($B34,'I.KI 2016-17'!$B$8:$B$391,0)),"")</f>
        <v>0</v>
      </c>
      <c r="V34" s="149"/>
      <c r="W34" s="154">
        <f>_xlfn.IFNA(INDEX('I.KI 2016-17'!$H$8:$H$391,MATCH(B34,'I.KI 2016-17'!$B$8:$B$391,0)),"")</f>
        <v>42.007616376061002</v>
      </c>
      <c r="X34" s="153">
        <f>_xlfn.IFNA(INDEX('I.KI 2016-17'!$I$8:$I$391,MATCH(B34,'I.KI 2016-17'!$B$8:$B$391,0)),"")</f>
        <v>62.377368198313</v>
      </c>
      <c r="Y34" s="155">
        <f>_xlfn.IFNA(INDEX('I.KI 2016-17'!$G$8:$G$391,MATCH(B34,'I.KI 2016-17'!$B$8:$B$391,0)),"")</f>
        <v>104.384984574374</v>
      </c>
      <c r="Z34" s="149"/>
      <c r="AA34" s="156">
        <f>_xlfn.IFNA(IF($B34=$B$382,0,_xlfn.IFNA(INDEX('I.Supplementary 2017-18'!N$8:N$35,MATCH($B34,'I.Supplementary 2017-18'!$B$8:$B$35,0)),INDEX('I.KI 2017-18'!N$9:N$393,MATCH($B34,'I.KI 2017-18'!$B$9:$B$393,0)))),"")</f>
        <v>27.985144029336794</v>
      </c>
      <c r="AB34" s="193">
        <f>_xlfn.IFNA(IF($B34=$B$382,0,_xlfn.IFNA(INDEX('I.Supplementary 2017-18'!O$8:O$35,MATCH($B34,'I.Supplementary 2017-18'!$B$8:$B$35,0)),INDEX('I.KI 2017-18'!O$9:O$393,MATCH($B34,'I.KI 2017-18'!$B$9:$B$393,0)))),"")</f>
        <v>2.8272495119617229</v>
      </c>
      <c r="AC34" s="193">
        <f>_xlfn.IFNA(IF($B34=$B$382,0,_xlfn.IFNA(INDEX('I.Supplementary 2017-18'!P$8:P$35,MATCH($B34,'I.Supplementary 2017-18'!$B$8:$B$35,0)),INDEX('I.KI 2017-18'!P$9:P$393,MATCH($B34,'I.KI 2017-18'!$B$9:$B$393,0)))),"")</f>
        <v>0</v>
      </c>
      <c r="AD34" s="193">
        <f>_xlfn.IFNA(IF($B34=$B$382,0,_xlfn.IFNA(INDEX('I.Supplementary 2017-18'!Q$8:Q$35,MATCH($B34,'I.Supplementary 2017-18'!$B$8:$B$35,0)),INDEX('I.KI 2017-18'!Q$9:Q$393,MATCH($B34,'I.KI 2017-18'!$B$9:$B$393,0)))),"")</f>
        <v>0</v>
      </c>
      <c r="AE34" s="157">
        <f>_xlfn.IFNA(IF($B34=$B$382,0,_xlfn.IFNA(INDEX('I.Supplementary 2017-18'!R$8:R$35,MATCH($B34,'I.Supplementary 2017-18'!$B$8:$B$35,0)),INDEX('I.KI 2017-18'!R$9:R$393,MATCH($B34,'I.KI 2017-18'!$B$9:$B$393,0)))),"")</f>
        <v>0</v>
      </c>
      <c r="AF34" s="156">
        <f>_xlfn.IFNA(IF($B34=$B$382,0,_xlfn.IFNA(INDEX('I.Supplementary 2017-18'!S$8:S$35,MATCH($B34,'I.Supplementary 2017-18'!$B$8:$B$35,0)),INDEX('I.KI 2017-18'!S$9:S$393,MATCH($B34,'I.KI 2017-18'!$B$9:$B$393,0)))),"")</f>
        <v>54.133648657877693</v>
      </c>
      <c r="AG34" s="193">
        <f>_xlfn.IFNA(IF($B34=$B$382,0,_xlfn.IFNA(INDEX('I.Supplementary 2017-18'!T$8:T$35,MATCH($B34,'I.Supplementary 2017-18'!$B$8:$B$35,0)),INDEX('I.KI 2017-18'!T$9:T$393,MATCH($B34,'I.KI 2017-18'!$B$9:$B$393,0)))),"")</f>
        <v>9.5172174273808299</v>
      </c>
      <c r="AH34" s="193">
        <f>_xlfn.IFNA(IF($B34=$B$382,0,_xlfn.IFNA(INDEX('I.Supplementary 2017-18'!U$8:U$35,MATCH($B34,'I.Supplementary 2017-18'!$B$8:$B$35,0)),INDEX('I.KI 2017-18'!U$9:U$393,MATCH($B34,'I.KI 2017-18'!$B$9:$B$393,0)))),"")</f>
        <v>0</v>
      </c>
      <c r="AI34" s="193">
        <f>_xlfn.IFNA(IF($B34=$B$382,0,_xlfn.IFNA(INDEX('I.Supplementary 2017-18'!V$8:V$35,MATCH($B34,'I.Supplementary 2017-18'!$B$8:$B$35,0)),INDEX('I.KI 2017-18'!V$9:V$393,MATCH($B34,'I.KI 2017-18'!$B$9:$B$393,0)))),"")</f>
        <v>0</v>
      </c>
      <c r="AJ34" s="157">
        <f>_xlfn.IFNA(IF($B34=$B$382,0,_xlfn.IFNA(INDEX('I.Supplementary 2017-18'!W$8:W$35,MATCH($B34,'I.Supplementary 2017-18'!$B$8:$B$35,0)),INDEX('I.KI 2017-18'!W$9:W$393,MATCH($B34,'I.KI 2017-18'!$B$9:$B$393,0)))),"")</f>
        <v>0</v>
      </c>
      <c r="AK34" s="156">
        <f>_xlfn.IFNA(IF($B34=$B$382,0,_xlfn.IFNA(INDEX('I.Supplementary 2017-18'!X$8:X$35,MATCH($B34,'I.Supplementary 2017-18'!$B$8:$B$35,0)),INDEX('I.KI 2017-18'!X$9:X$393,MATCH($B34,'I.KI 2017-18'!$B$9:$B$393,0)))),"")</f>
        <v>82.118792687214494</v>
      </c>
      <c r="AL34" s="193">
        <f>_xlfn.IFNA(IF($B34=$B$382,0,_xlfn.IFNA(INDEX('I.Supplementary 2017-18'!Y$8:Y$35,MATCH($B34,'I.Supplementary 2017-18'!$B$8:$B$35,0)),INDEX('I.KI 2017-18'!Y$9:Y$393,MATCH($B34,'I.KI 2017-18'!$B$9:$B$393,0)))),"")</f>
        <v>12.344466939342553</v>
      </c>
      <c r="AM34" s="193">
        <f>_xlfn.IFNA(IF($B34=$B$382,0,_xlfn.IFNA(INDEX('I.Supplementary 2017-18'!Z$8:Z$35,MATCH($B34,'I.Supplementary 2017-18'!$B$8:$B$35,0)),INDEX('I.KI 2017-18'!Z$9:Z$393,MATCH($B34,'I.KI 2017-18'!$B$9:$B$393,0)))),"")</f>
        <v>0</v>
      </c>
      <c r="AN34" s="193">
        <f>_xlfn.IFNA(IF($B34=$B$382,0,_xlfn.IFNA(INDEX('I.Supplementary 2017-18'!AA$8:AA$35,MATCH($B34,'I.Supplementary 2017-18'!$B$8:$B$35,0)),INDEX('I.KI 2017-18'!AA$9:AA$393,MATCH($B34,'I.KI 2017-18'!$B$9:$B$393,0)))),"")</f>
        <v>0</v>
      </c>
      <c r="AO34" s="157">
        <f>_xlfn.IFNA(IF($B34=$B$382,0,_xlfn.IFNA(INDEX('I.Supplementary 2017-18'!AB$8:AB$35,MATCH($B34,'I.Supplementary 2017-18'!$B$8:$B$35,0)),INDEX('I.KI 2017-18'!AB$9:AB$393,MATCH($B34,'I.KI 2017-18'!$B$9:$B$393,0)))),"")</f>
        <v>0</v>
      </c>
      <c r="AP34" s="149"/>
      <c r="AQ34" s="156">
        <f>_xlfn.IFNA(IF($B34=$B$381,0,IF($B34=$B$382,0,_xlfn.IFNA(INDEX('I.Supplementary 2017-18'!I$8:I$35,MATCH($B34,'I.Supplementary 2017-18'!$B$8:$B$35,0)),INDEX('I.KI 2017-18'!I$9:I$393,MATCH($B34,'I.KI 2017-18'!$B$9:$B$393,0))))),"")</f>
        <v>30.812393541298515</v>
      </c>
      <c r="AR34" s="149">
        <f>_xlfn.IFNA(IF($B34=$B$381,0,IF($B34=$B$382,0,_xlfn.IFNA(INDEX('I.Supplementary 2017-18'!J$8:J$35,MATCH($B34,'I.Supplementary 2017-18'!$B$8:$B$35,0)),INDEX('I.KI 2017-18'!J$9:J$393,MATCH($B34,'I.KI 2017-18'!$B$9:$B$393,0))))),"")</f>
        <v>63.650866085258521</v>
      </c>
      <c r="AS34" s="157">
        <f>_xlfn.IFNA(IF($B34=$B$381,0,IF($B34=$B$382,0,_xlfn.IFNA(INDEX('I.Supplementary 2017-18'!H$8:H$35,MATCH($B34,'I.Supplementary 2017-18'!$B$8:$B$35,0)),INDEX('I.KI 2017-18'!H$9:H$393,MATCH($B34,'I.KI 2017-18'!$B$9:$B$393,0))))),"")</f>
        <v>94.463259626557033</v>
      </c>
      <c r="AT34" s="149"/>
      <c r="AU34" s="156">
        <f>_xlfn.IFNA(_xlfn.IFNA(INDEX('I.Supplementary 2018-19'!P$8:P$157,MATCH($B34,'I.Supplementary 2018-19'!$B$8:$B$157,0)),INDEX('I.KI 2018-19'!P$9:P$393,MATCH($B34,'I.KI 2018-19'!$B$9:$B$393,0))),"")</f>
        <v>21.682842753105415</v>
      </c>
      <c r="AV34" s="193">
        <f>_xlfn.IFNA(_xlfn.IFNA(INDEX('I.Supplementary 2018-19'!Q$8:Q$157,MATCH($B34,'I.Supplementary 2018-19'!$B$8:$B$157,0)),INDEX('I.KI 2018-19'!Q$9:Q$393,MATCH($B34,'I.KI 2018-19'!$B$9:$B$393,0))),"")</f>
        <v>1.6344810287738964</v>
      </c>
      <c r="AW34" s="193">
        <f>_xlfn.IFNA(_xlfn.IFNA(INDEX('I.Supplementary 2018-19'!R$8:R$157,MATCH($B34,'I.Supplementary 2018-19'!$B$8:$B$157,0)),INDEX('I.KI 2018-19'!R$9:R$393,MATCH($B34,'I.KI 2018-19'!$B$9:$B$393,0))),"")</f>
        <v>0</v>
      </c>
      <c r="AX34" s="193">
        <f>_xlfn.IFNA(_xlfn.IFNA(INDEX('I.Supplementary 2018-19'!S$8:S$157,MATCH($B34,'I.Supplementary 2018-19'!$B$8:$B$157,0)),INDEX('I.KI 2018-19'!S$9:S$393,MATCH($B34,'I.KI 2018-19'!$B$9:$B$393,0))),"")</f>
        <v>0</v>
      </c>
      <c r="AY34" s="157">
        <f>_xlfn.IFNA(_xlfn.IFNA(INDEX('I.Supplementary 2018-19'!T$8:T$157,MATCH($B34,'I.Supplementary 2018-19'!$B$8:$B$157,0)),INDEX('I.KI 2018-19'!T$9:T$393,MATCH($B34,'I.KI 2018-19'!$B$9:$B$393,0))),"")</f>
        <v>0</v>
      </c>
      <c r="AZ34" s="156">
        <f>_xlfn.IFNA(_xlfn.IFNA(INDEX('I.Supplementary 2018-19'!U$8:U$157,MATCH($B34,'I.Supplementary 2018-19'!$B$8:$B$157,0)),INDEX('I.KI 2018-19'!U$9:U$393,MATCH($B34,'I.KI 2018-19'!$B$9:$B$393,0))),"")</f>
        <v>55.759981450174443</v>
      </c>
      <c r="BA34" s="193">
        <f>_xlfn.IFNA(_xlfn.IFNA(INDEX('I.Supplementary 2018-19'!V$8:V$157,MATCH($B34,'I.Supplementary 2018-19'!$B$8:$B$157,0)),INDEX('I.KI 2018-19'!V$9:V$393,MATCH($B34,'I.KI 2018-19'!$B$9:$B$393,0))),"")</f>
        <v>9.8031424144695229</v>
      </c>
      <c r="BB34" s="193">
        <f>_xlfn.IFNA(_xlfn.IFNA(INDEX('I.Supplementary 2018-19'!W$8:W$157,MATCH($B34,'I.Supplementary 2018-19'!$B$8:$B$157,0)),INDEX('I.KI 2018-19'!W$9:W$393,MATCH($B34,'I.KI 2018-19'!$B$9:$B$393,0))),"")</f>
        <v>0</v>
      </c>
      <c r="BC34" s="193">
        <f>_xlfn.IFNA(_xlfn.IFNA(INDEX('I.Supplementary 2018-19'!X$8:X$157,MATCH($B34,'I.Supplementary 2018-19'!$B$8:$B$157,0)),INDEX('I.KI 2018-19'!X$9:X$393,MATCH($B34,'I.KI 2018-19'!$B$9:$B$393,0))),"")</f>
        <v>0</v>
      </c>
      <c r="BD34" s="157">
        <f>_xlfn.IFNA(_xlfn.IFNA(INDEX('I.Supplementary 2018-19'!Y$8:Y$157,MATCH($B34,'I.Supplementary 2018-19'!$B$8:$B$157,0)),INDEX('I.KI 2018-19'!Y$9:Y$393,MATCH($B34,'I.KI 2018-19'!$B$9:$B$393,0))),"")</f>
        <v>0</v>
      </c>
      <c r="BE34" s="156">
        <f>_xlfn.IFNA(_xlfn.IFNA(INDEX('I.Supplementary 2018-19'!Z$8:Z$157,MATCH($B34,'I.Supplementary 2018-19'!$B$8:$B$157,0)),INDEX('I.KI 2018-19'!Z$9:Z$393,MATCH($B34,'I.KI 2018-19'!$B$9:$B$393,0))),"")</f>
        <v>77.442824203279855</v>
      </c>
      <c r="BF34" s="193">
        <f>_xlfn.IFNA(_xlfn.IFNA(INDEX('I.Supplementary 2018-19'!AA$8:AA$157,MATCH($B34,'I.Supplementary 2018-19'!$B$8:$B$157,0)),INDEX('I.KI 2018-19'!AA$9:AA$393,MATCH($B34,'I.KI 2018-19'!$B$9:$B$393,0))),"")</f>
        <v>11.437623443243419</v>
      </c>
      <c r="BG34" s="193">
        <f>_xlfn.IFNA(_xlfn.IFNA(INDEX('I.Supplementary 2018-19'!AB$8:AB$157,MATCH($B34,'I.Supplementary 2018-19'!$B$8:$B$157,0)),INDEX('I.KI 2018-19'!AB$9:AB$393,MATCH($B34,'I.KI 2018-19'!$B$9:$B$393,0))),"")</f>
        <v>0</v>
      </c>
      <c r="BH34" s="193">
        <f>_xlfn.IFNA(_xlfn.IFNA(INDEX('I.Supplementary 2018-19'!AC$8:AC$157,MATCH($B34,'I.Supplementary 2018-19'!$B$8:$B$157,0)),INDEX('I.KI 2018-19'!AC$9:AC$393,MATCH($B34,'I.KI 2018-19'!$B$9:$B$393,0))),"")</f>
        <v>0</v>
      </c>
      <c r="BI34" s="157">
        <f>_xlfn.IFNA(_xlfn.IFNA(INDEX('I.Supplementary 2018-19'!AD$8:AD$157,MATCH($B34,'I.Supplementary 2018-19'!$B$8:$B$157,0)),INDEX('I.KI 2018-19'!AD$9:AD$393,MATCH($B34,'I.KI 2018-19'!$B$9:$B$393,0))),"")</f>
        <v>0</v>
      </c>
      <c r="BJ34" s="149"/>
      <c r="BK34" s="156">
        <f>_xlfn.IFNA(IF($B34=$B$381,0,IF($B34=$B$382,0,_xlfn.IFNA(INDEX('I.Supplementary 2018-19'!I$8:I$157,MATCH($B34,'I.Supplementary 2018-19'!$B$8:$B$157,0)),INDEX('I.KI 2018-19'!I$9:I$393,MATCH($B34,'I.KI 2018-19'!$B$9:$B$393,0))))),"")</f>
        <v>23.317323781879313</v>
      </c>
      <c r="BL34" s="149">
        <f>_xlfn.IFNA(IF($B34=$B$381,0,IF($B34=$B$382,0,_xlfn.IFNA(INDEX('I.Supplementary 2018-19'!J$8:J$157,MATCH($B34,'I.Supplementary 2018-19'!$B$8:$B$157,0)),INDEX('I.KI 2018-19'!J$9:J$393,MATCH($B34,'I.KI 2018-19'!$B$9:$B$393,0))))),"")</f>
        <v>65.56312386464397</v>
      </c>
      <c r="BM34" s="157">
        <f>_xlfn.IFNA(IF($B34=$B$381,0,IF($B34=$B$382,0,_xlfn.IFNA(INDEX('I.Supplementary 2018-19'!H$8:H$157,MATCH($B34,'I.Supplementary 2018-19'!$B$8:$B$157,0)),INDEX('I.KI 2018-19'!H$9:H$393,MATCH($B34,'I.KI 2018-19'!$B$9:$B$393,0))))),"")</f>
        <v>88.88044764652328</v>
      </c>
    </row>
    <row r="35" spans="2:65">
      <c r="B35" s="121" t="str">
        <f>'Calculations for 2021-22'!B35</f>
        <v>E2531</v>
      </c>
      <c r="C35" s="160" t="str">
        <f>'Calculations for 2021-22'!D35</f>
        <v>E2531</v>
      </c>
      <c r="D35" t="str">
        <f>'Calculations for 2021-22'!E35</f>
        <v>SD</v>
      </c>
      <c r="E35">
        <f>'Calculations for 2021-22'!F35</f>
        <v>0</v>
      </c>
      <c r="F35" s="120" t="str">
        <f>'Calculations for 2021-22'!H35</f>
        <v>Boston</v>
      </c>
      <c r="G35" s="156">
        <f>_xlfn.IFNA(INDEX('I.KI 2016-17'!M$8:M$391,MATCH($B35,'I.KI 2016-17'!$B$8:$B$391,0)),"")</f>
        <v>0</v>
      </c>
      <c r="H35" s="149">
        <f>_xlfn.IFNA(INDEX('I.KI 2016-17'!N$8:N$391,MATCH($B35,'I.KI 2016-17'!$B$8:$B$391,0)),"")</f>
        <v>1.43058875756</v>
      </c>
      <c r="I35" s="149">
        <f>_xlfn.IFNA(INDEX('I.KI 2016-17'!O$8:O$391,MATCH($B35,'I.KI 2016-17'!$B$8:$B$391,0)),"")</f>
        <v>0</v>
      </c>
      <c r="J35" s="149">
        <f>_xlfn.IFNA(INDEX('I.KI 2016-17'!P$8:P$391,MATCH($B35,'I.KI 2016-17'!$B$8:$B$391,0)),"")</f>
        <v>0</v>
      </c>
      <c r="K35" s="157">
        <f>_xlfn.IFNA(INDEX('I.KI 2016-17'!Q$8:Q$391,MATCH($B35,'I.KI 2016-17'!$B$8:$B$391,0)),"")</f>
        <v>0</v>
      </c>
      <c r="L35" s="156">
        <f>_xlfn.IFNA(INDEX('I.KI 2016-17'!R$8:R$391,MATCH($B35,'I.KI 2016-17'!$B$8:$B$391,0)),"")</f>
        <v>0</v>
      </c>
      <c r="M35" s="193">
        <f>_xlfn.IFNA(INDEX('I.KI 2016-17'!S$8:S$391,MATCH($B35,'I.KI 2016-17'!$B$8:$B$391,0)),"")</f>
        <v>2.4737203380269999</v>
      </c>
      <c r="N35" s="193">
        <f>_xlfn.IFNA(INDEX('I.KI 2016-17'!T$8:T$391,MATCH($B35,'I.KI 2016-17'!$B$8:$B$391,0)),"")</f>
        <v>0</v>
      </c>
      <c r="O35" s="193">
        <f>_xlfn.IFNA(INDEX('I.KI 2016-17'!U$8:U$391,MATCH($B35,'I.KI 2016-17'!$B$8:$B$391,0)),"")</f>
        <v>0</v>
      </c>
      <c r="P35" s="157">
        <f>_xlfn.IFNA(INDEX('I.KI 2016-17'!V$8:V$391,MATCH($B35,'I.KI 2016-17'!$B$8:$B$391,0)),"")</f>
        <v>0</v>
      </c>
      <c r="Q35" s="156">
        <f>_xlfn.IFNA(INDEX('I.KI 2016-17'!W$8:W$391,MATCH($B35,'I.KI 2016-17'!$B$8:$B$391,0)),"")</f>
        <v>0</v>
      </c>
      <c r="R35" s="193">
        <f>_xlfn.IFNA(INDEX('I.KI 2016-17'!X$8:X$391,MATCH($B35,'I.KI 2016-17'!$B$8:$B$391,0)),"")</f>
        <v>3.9043090955870001</v>
      </c>
      <c r="S35" s="193">
        <f>_xlfn.IFNA(INDEX('I.KI 2016-17'!Y$8:Y$391,MATCH($B35,'I.KI 2016-17'!$B$8:$B$391,0)),"")</f>
        <v>0</v>
      </c>
      <c r="T35" s="193">
        <f>_xlfn.IFNA(INDEX('I.KI 2016-17'!Z$8:Z$391,MATCH($B35,'I.KI 2016-17'!$B$8:$B$391,0)),"")</f>
        <v>0</v>
      </c>
      <c r="U35" s="157">
        <f>_xlfn.IFNA(INDEX('I.KI 2016-17'!AA$8:AA$391,MATCH($B35,'I.KI 2016-17'!$B$8:$B$391,0)),"")</f>
        <v>0</v>
      </c>
      <c r="V35" s="149"/>
      <c r="W35" s="154">
        <f>_xlfn.IFNA(INDEX('I.KI 2016-17'!$H$8:$H$391,MATCH(B35,'I.KI 2016-17'!$B$8:$B$391,0)),"")</f>
        <v>1.43058875756</v>
      </c>
      <c r="X35" s="153">
        <f>_xlfn.IFNA(INDEX('I.KI 2016-17'!$I$8:$I$391,MATCH(B35,'I.KI 2016-17'!$B$8:$B$391,0)),"")</f>
        <v>2.4737203380269999</v>
      </c>
      <c r="Y35" s="155">
        <f>_xlfn.IFNA(INDEX('I.KI 2016-17'!$G$8:$G$391,MATCH(B35,'I.KI 2016-17'!$B$8:$B$391,0)),"")</f>
        <v>3.9043090955870001</v>
      </c>
      <c r="Z35" s="149"/>
      <c r="AA35" s="156">
        <f>_xlfn.IFNA(IF($B35=$B$382,0,_xlfn.IFNA(INDEX('I.Supplementary 2017-18'!N$8:N$35,MATCH($B35,'I.Supplementary 2017-18'!$B$8:$B$35,0)),INDEX('I.KI 2017-18'!N$9:N$393,MATCH($B35,'I.KI 2017-18'!$B$9:$B$393,0)))),"")</f>
        <v>0</v>
      </c>
      <c r="AB35" s="193">
        <f>_xlfn.IFNA(IF($B35=$B$382,0,_xlfn.IFNA(INDEX('I.Supplementary 2017-18'!O$8:O$35,MATCH($B35,'I.Supplementary 2017-18'!$B$8:$B$35,0)),INDEX('I.KI 2017-18'!O$9:O$393,MATCH($B35,'I.KI 2017-18'!$B$9:$B$393,0)))),"")</f>
        <v>0.96891084367763392</v>
      </c>
      <c r="AC35" s="193">
        <f>_xlfn.IFNA(IF($B35=$B$382,0,_xlfn.IFNA(INDEX('I.Supplementary 2017-18'!P$8:P$35,MATCH($B35,'I.Supplementary 2017-18'!$B$8:$B$35,0)),INDEX('I.KI 2017-18'!P$9:P$393,MATCH($B35,'I.KI 2017-18'!$B$9:$B$393,0)))),"")</f>
        <v>0</v>
      </c>
      <c r="AD35" s="193">
        <f>_xlfn.IFNA(IF($B35=$B$382,0,_xlfn.IFNA(INDEX('I.Supplementary 2017-18'!Q$8:Q$35,MATCH($B35,'I.Supplementary 2017-18'!$B$8:$B$35,0)),INDEX('I.KI 2017-18'!Q$9:Q$393,MATCH($B35,'I.KI 2017-18'!$B$9:$B$393,0)))),"")</f>
        <v>0</v>
      </c>
      <c r="AE35" s="157">
        <f>_xlfn.IFNA(IF($B35=$B$382,0,_xlfn.IFNA(INDEX('I.Supplementary 2017-18'!R$8:R$35,MATCH($B35,'I.Supplementary 2017-18'!$B$8:$B$35,0)),INDEX('I.KI 2017-18'!R$9:R$393,MATCH($B35,'I.KI 2017-18'!$B$9:$B$393,0)))),"")</f>
        <v>0</v>
      </c>
      <c r="AF35" s="156">
        <f>_xlfn.IFNA(IF($B35=$B$382,0,_xlfn.IFNA(INDEX('I.Supplementary 2017-18'!S$8:S$35,MATCH($B35,'I.Supplementary 2017-18'!$B$8:$B$35,0)),INDEX('I.KI 2017-18'!S$9:S$393,MATCH($B35,'I.KI 2017-18'!$B$9:$B$393,0)))),"")</f>
        <v>0</v>
      </c>
      <c r="AG35" s="193">
        <f>_xlfn.IFNA(IF($B35=$B$382,0,_xlfn.IFNA(INDEX('I.Supplementary 2017-18'!T$8:T$35,MATCH($B35,'I.Supplementary 2017-18'!$B$8:$B$35,0)),INDEX('I.KI 2017-18'!T$9:T$393,MATCH($B35,'I.KI 2017-18'!$B$9:$B$393,0)))),"")</f>
        <v>2.5242238734335603</v>
      </c>
      <c r="AH35" s="193">
        <f>_xlfn.IFNA(IF($B35=$B$382,0,_xlfn.IFNA(INDEX('I.Supplementary 2017-18'!U$8:U$35,MATCH($B35,'I.Supplementary 2017-18'!$B$8:$B$35,0)),INDEX('I.KI 2017-18'!U$9:U$393,MATCH($B35,'I.KI 2017-18'!$B$9:$B$393,0)))),"")</f>
        <v>0</v>
      </c>
      <c r="AI35" s="193">
        <f>_xlfn.IFNA(IF($B35=$B$382,0,_xlfn.IFNA(INDEX('I.Supplementary 2017-18'!V$8:V$35,MATCH($B35,'I.Supplementary 2017-18'!$B$8:$B$35,0)),INDEX('I.KI 2017-18'!V$9:V$393,MATCH($B35,'I.KI 2017-18'!$B$9:$B$393,0)))),"")</f>
        <v>0</v>
      </c>
      <c r="AJ35" s="157">
        <f>_xlfn.IFNA(IF($B35=$B$382,0,_xlfn.IFNA(INDEX('I.Supplementary 2017-18'!W$8:W$35,MATCH($B35,'I.Supplementary 2017-18'!$B$8:$B$35,0)),INDEX('I.KI 2017-18'!W$9:W$393,MATCH($B35,'I.KI 2017-18'!$B$9:$B$393,0)))),"")</f>
        <v>0</v>
      </c>
      <c r="AK35" s="156">
        <f>_xlfn.IFNA(IF($B35=$B$382,0,_xlfn.IFNA(INDEX('I.Supplementary 2017-18'!X$8:X$35,MATCH($B35,'I.Supplementary 2017-18'!$B$8:$B$35,0)),INDEX('I.KI 2017-18'!X$9:X$393,MATCH($B35,'I.KI 2017-18'!$B$9:$B$393,0)))),"")</f>
        <v>0</v>
      </c>
      <c r="AL35" s="193">
        <f>_xlfn.IFNA(IF($B35=$B$382,0,_xlfn.IFNA(INDEX('I.Supplementary 2017-18'!Y$8:Y$35,MATCH($B35,'I.Supplementary 2017-18'!$B$8:$B$35,0)),INDEX('I.KI 2017-18'!Y$9:Y$393,MATCH($B35,'I.KI 2017-18'!$B$9:$B$393,0)))),"")</f>
        <v>3.4931347171111939</v>
      </c>
      <c r="AM35" s="193">
        <f>_xlfn.IFNA(IF($B35=$B$382,0,_xlfn.IFNA(INDEX('I.Supplementary 2017-18'!Z$8:Z$35,MATCH($B35,'I.Supplementary 2017-18'!$B$8:$B$35,0)),INDEX('I.KI 2017-18'!Z$9:Z$393,MATCH($B35,'I.KI 2017-18'!$B$9:$B$393,0)))),"")</f>
        <v>0</v>
      </c>
      <c r="AN35" s="193">
        <f>_xlfn.IFNA(IF($B35=$B$382,0,_xlfn.IFNA(INDEX('I.Supplementary 2017-18'!AA$8:AA$35,MATCH($B35,'I.Supplementary 2017-18'!$B$8:$B$35,0)),INDEX('I.KI 2017-18'!AA$9:AA$393,MATCH($B35,'I.KI 2017-18'!$B$9:$B$393,0)))),"")</f>
        <v>0</v>
      </c>
      <c r="AO35" s="157">
        <f>_xlfn.IFNA(IF($B35=$B$382,0,_xlfn.IFNA(INDEX('I.Supplementary 2017-18'!AB$8:AB$35,MATCH($B35,'I.Supplementary 2017-18'!$B$8:$B$35,0)),INDEX('I.KI 2017-18'!AB$9:AB$393,MATCH($B35,'I.KI 2017-18'!$B$9:$B$393,0)))),"")</f>
        <v>0</v>
      </c>
      <c r="AP35" s="149"/>
      <c r="AQ35" s="156">
        <f>_xlfn.IFNA(IF($B35=$B$381,0,IF($B35=$B$382,0,_xlfn.IFNA(INDEX('I.Supplementary 2017-18'!I$8:I$35,MATCH($B35,'I.Supplementary 2017-18'!$B$8:$B$35,0)),INDEX('I.KI 2017-18'!I$9:I$393,MATCH($B35,'I.KI 2017-18'!$B$9:$B$393,0))))),"")</f>
        <v>0.96891084367763392</v>
      </c>
      <c r="AR35" s="149">
        <f>_xlfn.IFNA(IF($B35=$B$381,0,IF($B35=$B$382,0,_xlfn.IFNA(INDEX('I.Supplementary 2017-18'!J$8:J$35,MATCH($B35,'I.Supplementary 2017-18'!$B$8:$B$35,0)),INDEX('I.KI 2017-18'!J$9:J$393,MATCH($B35,'I.KI 2017-18'!$B$9:$B$393,0))))),"")</f>
        <v>2.5242238734335603</v>
      </c>
      <c r="AS35" s="157">
        <f>_xlfn.IFNA(IF($B35=$B$381,0,IF($B35=$B$382,0,_xlfn.IFNA(INDEX('I.Supplementary 2017-18'!H$8:H$35,MATCH($B35,'I.Supplementary 2017-18'!$B$8:$B$35,0)),INDEX('I.KI 2017-18'!H$9:H$393,MATCH($B35,'I.KI 2017-18'!$B$9:$B$393,0))))),"")</f>
        <v>3.4931347171111939</v>
      </c>
      <c r="AT35" s="149"/>
      <c r="AU35" s="156">
        <f>_xlfn.IFNA(_xlfn.IFNA(INDEX('I.Supplementary 2018-19'!P$8:P$157,MATCH($B35,'I.Supplementary 2018-19'!$B$8:$B$157,0)),INDEX('I.KI 2018-19'!P$9:P$393,MATCH($B35,'I.KI 2018-19'!$B$9:$B$393,0))),"")</f>
        <v>0</v>
      </c>
      <c r="AV35" s="193">
        <f>_xlfn.IFNA(_xlfn.IFNA(INDEX('I.Supplementary 2018-19'!Q$8:Q$157,MATCH($B35,'I.Supplementary 2018-19'!$B$8:$B$157,0)),INDEX('I.KI 2018-19'!Q$9:Q$393,MATCH($B35,'I.KI 2018-19'!$B$9:$B$393,0))),"")</f>
        <v>0.67299033581866041</v>
      </c>
      <c r="AW35" s="193">
        <f>_xlfn.IFNA(_xlfn.IFNA(INDEX('I.Supplementary 2018-19'!R$8:R$157,MATCH($B35,'I.Supplementary 2018-19'!$B$8:$B$157,0)),INDEX('I.KI 2018-19'!R$9:R$393,MATCH($B35,'I.KI 2018-19'!$B$9:$B$393,0))),"")</f>
        <v>0</v>
      </c>
      <c r="AX35" s="193">
        <f>_xlfn.IFNA(_xlfn.IFNA(INDEX('I.Supplementary 2018-19'!S$8:S$157,MATCH($B35,'I.Supplementary 2018-19'!$B$8:$B$157,0)),INDEX('I.KI 2018-19'!S$9:S$393,MATCH($B35,'I.KI 2018-19'!$B$9:$B$393,0))),"")</f>
        <v>0</v>
      </c>
      <c r="AY35" s="157">
        <f>_xlfn.IFNA(_xlfn.IFNA(INDEX('I.Supplementary 2018-19'!T$8:T$157,MATCH($B35,'I.Supplementary 2018-19'!$B$8:$B$157,0)),INDEX('I.KI 2018-19'!T$9:T$393,MATCH($B35,'I.KI 2018-19'!$B$9:$B$393,0))),"")</f>
        <v>0</v>
      </c>
      <c r="AZ35" s="156">
        <f>_xlfn.IFNA(_xlfn.IFNA(INDEX('I.Supplementary 2018-19'!U$8:U$157,MATCH($B35,'I.Supplementary 2018-19'!$B$8:$B$157,0)),INDEX('I.KI 2018-19'!U$9:U$393,MATCH($B35,'I.KI 2018-19'!$B$9:$B$393,0))),"")</f>
        <v>0</v>
      </c>
      <c r="BA35" s="193">
        <f>_xlfn.IFNA(_xlfn.IFNA(INDEX('I.Supplementary 2018-19'!V$8:V$157,MATCH($B35,'I.Supplementary 2018-19'!$B$8:$B$157,0)),INDEX('I.KI 2018-19'!V$9:V$393,MATCH($B35,'I.KI 2018-19'!$B$9:$B$393,0))),"")</f>
        <v>2.6000589254251261</v>
      </c>
      <c r="BB35" s="193">
        <f>_xlfn.IFNA(_xlfn.IFNA(INDEX('I.Supplementary 2018-19'!W$8:W$157,MATCH($B35,'I.Supplementary 2018-19'!$B$8:$B$157,0)),INDEX('I.KI 2018-19'!W$9:W$393,MATCH($B35,'I.KI 2018-19'!$B$9:$B$393,0))),"")</f>
        <v>0</v>
      </c>
      <c r="BC35" s="193">
        <f>_xlfn.IFNA(_xlfn.IFNA(INDEX('I.Supplementary 2018-19'!X$8:X$157,MATCH($B35,'I.Supplementary 2018-19'!$B$8:$B$157,0)),INDEX('I.KI 2018-19'!X$9:X$393,MATCH($B35,'I.KI 2018-19'!$B$9:$B$393,0))),"")</f>
        <v>0</v>
      </c>
      <c r="BD35" s="157">
        <f>_xlfn.IFNA(_xlfn.IFNA(INDEX('I.Supplementary 2018-19'!Y$8:Y$157,MATCH($B35,'I.Supplementary 2018-19'!$B$8:$B$157,0)),INDEX('I.KI 2018-19'!Y$9:Y$393,MATCH($B35,'I.KI 2018-19'!$B$9:$B$393,0))),"")</f>
        <v>0</v>
      </c>
      <c r="BE35" s="156">
        <f>_xlfn.IFNA(_xlfn.IFNA(INDEX('I.Supplementary 2018-19'!Z$8:Z$157,MATCH($B35,'I.Supplementary 2018-19'!$B$8:$B$157,0)),INDEX('I.KI 2018-19'!Z$9:Z$393,MATCH($B35,'I.KI 2018-19'!$B$9:$B$393,0))),"")</f>
        <v>0</v>
      </c>
      <c r="BF35" s="193">
        <f>_xlfn.IFNA(_xlfn.IFNA(INDEX('I.Supplementary 2018-19'!AA$8:AA$157,MATCH($B35,'I.Supplementary 2018-19'!$B$8:$B$157,0)),INDEX('I.KI 2018-19'!AA$9:AA$393,MATCH($B35,'I.KI 2018-19'!$B$9:$B$393,0))),"")</f>
        <v>3.2730492612437865</v>
      </c>
      <c r="BG35" s="193">
        <f>_xlfn.IFNA(_xlfn.IFNA(INDEX('I.Supplementary 2018-19'!AB$8:AB$157,MATCH($B35,'I.Supplementary 2018-19'!$B$8:$B$157,0)),INDEX('I.KI 2018-19'!AB$9:AB$393,MATCH($B35,'I.KI 2018-19'!$B$9:$B$393,0))),"")</f>
        <v>0</v>
      </c>
      <c r="BH35" s="193">
        <f>_xlfn.IFNA(_xlfn.IFNA(INDEX('I.Supplementary 2018-19'!AC$8:AC$157,MATCH($B35,'I.Supplementary 2018-19'!$B$8:$B$157,0)),INDEX('I.KI 2018-19'!AC$9:AC$393,MATCH($B35,'I.KI 2018-19'!$B$9:$B$393,0))),"")</f>
        <v>0</v>
      </c>
      <c r="BI35" s="157">
        <f>_xlfn.IFNA(_xlfn.IFNA(INDEX('I.Supplementary 2018-19'!AD$8:AD$157,MATCH($B35,'I.Supplementary 2018-19'!$B$8:$B$157,0)),INDEX('I.KI 2018-19'!AD$9:AD$393,MATCH($B35,'I.KI 2018-19'!$B$9:$B$393,0))),"")</f>
        <v>0</v>
      </c>
      <c r="BJ35" s="149"/>
      <c r="BK35" s="156">
        <f>_xlfn.IFNA(IF($B35=$B$381,0,IF($B35=$B$382,0,_xlfn.IFNA(INDEX('I.Supplementary 2018-19'!I$8:I$157,MATCH($B35,'I.Supplementary 2018-19'!$B$8:$B$157,0)),INDEX('I.KI 2018-19'!I$9:I$393,MATCH($B35,'I.KI 2018-19'!$B$9:$B$393,0))))),"")</f>
        <v>0.67299033581866041</v>
      </c>
      <c r="BL35" s="149">
        <f>_xlfn.IFNA(IF($B35=$B$381,0,IF($B35=$B$382,0,_xlfn.IFNA(INDEX('I.Supplementary 2018-19'!J$8:J$157,MATCH($B35,'I.Supplementary 2018-19'!$B$8:$B$157,0)),INDEX('I.KI 2018-19'!J$9:J$393,MATCH($B35,'I.KI 2018-19'!$B$9:$B$393,0))))),"")</f>
        <v>2.6000589254251261</v>
      </c>
      <c r="BM35" s="157">
        <f>_xlfn.IFNA(IF($B35=$B$381,0,IF($B35=$B$382,0,_xlfn.IFNA(INDEX('I.Supplementary 2018-19'!H$8:H$157,MATCH($B35,'I.Supplementary 2018-19'!$B$8:$B$157,0)),INDEX('I.KI 2018-19'!H$9:H$393,MATCH($B35,'I.KI 2018-19'!$B$9:$B$393,0))))),"")</f>
        <v>3.2730492612437865</v>
      </c>
    </row>
    <row r="36" spans="2:65">
      <c r="B36" s="121" t="str">
        <f>'Calculations for 2021-22'!B36</f>
        <v>E1204</v>
      </c>
      <c r="C36" s="160" t="str">
        <f>'Calculations for 2021-22'!D36</f>
        <v>E1204</v>
      </c>
      <c r="D36" t="str">
        <f>'Calculations for 2021-22'!E36</f>
        <v>UNINFIR</v>
      </c>
      <c r="E36">
        <f>'Calculations for 2021-22'!F36</f>
        <v>0</v>
      </c>
      <c r="F36" s="120" t="str">
        <f>'Calculations for 2021-22'!H36</f>
        <v>Bournemouth, Christchurch and Poole</v>
      </c>
      <c r="G36" s="156" t="str">
        <f>_xlfn.IFNA(INDEX('I.KI 2016-17'!M$8:M$391,MATCH($B36,'I.KI 2016-17'!$B$8:$B$391,0)),"")</f>
        <v/>
      </c>
      <c r="H36" s="149" t="str">
        <f>_xlfn.IFNA(INDEX('I.KI 2016-17'!N$8:N$391,MATCH($B36,'I.KI 2016-17'!$B$8:$B$391,0)),"")</f>
        <v/>
      </c>
      <c r="I36" s="149" t="str">
        <f>_xlfn.IFNA(INDEX('I.KI 2016-17'!O$8:O$391,MATCH($B36,'I.KI 2016-17'!$B$8:$B$391,0)),"")</f>
        <v/>
      </c>
      <c r="J36" s="149" t="str">
        <f>_xlfn.IFNA(INDEX('I.KI 2016-17'!P$8:P$391,MATCH($B36,'I.KI 2016-17'!$B$8:$B$391,0)),"")</f>
        <v/>
      </c>
      <c r="K36" s="157" t="str">
        <f>_xlfn.IFNA(INDEX('I.KI 2016-17'!Q$8:Q$391,MATCH($B36,'I.KI 2016-17'!$B$8:$B$391,0)),"")</f>
        <v/>
      </c>
      <c r="L36" s="156" t="str">
        <f>_xlfn.IFNA(INDEX('I.KI 2016-17'!R$8:R$391,MATCH($B36,'I.KI 2016-17'!$B$8:$B$391,0)),"")</f>
        <v/>
      </c>
      <c r="M36" s="193" t="str">
        <f>_xlfn.IFNA(INDEX('I.KI 2016-17'!S$8:S$391,MATCH($B36,'I.KI 2016-17'!$B$8:$B$391,0)),"")</f>
        <v/>
      </c>
      <c r="N36" s="193" t="str">
        <f>_xlfn.IFNA(INDEX('I.KI 2016-17'!T$8:T$391,MATCH($B36,'I.KI 2016-17'!$B$8:$B$391,0)),"")</f>
        <v/>
      </c>
      <c r="O36" s="193" t="str">
        <f>_xlfn.IFNA(INDEX('I.KI 2016-17'!U$8:U$391,MATCH($B36,'I.KI 2016-17'!$B$8:$B$391,0)),"")</f>
        <v/>
      </c>
      <c r="P36" s="157" t="str">
        <f>_xlfn.IFNA(INDEX('I.KI 2016-17'!V$8:V$391,MATCH($B36,'I.KI 2016-17'!$B$8:$B$391,0)),"")</f>
        <v/>
      </c>
      <c r="Q36" s="156" t="str">
        <f>_xlfn.IFNA(INDEX('I.KI 2016-17'!W$8:W$391,MATCH($B36,'I.KI 2016-17'!$B$8:$B$391,0)),"")</f>
        <v/>
      </c>
      <c r="R36" s="193" t="str">
        <f>_xlfn.IFNA(INDEX('I.KI 2016-17'!X$8:X$391,MATCH($B36,'I.KI 2016-17'!$B$8:$B$391,0)),"")</f>
        <v/>
      </c>
      <c r="S36" s="193" t="str">
        <f>_xlfn.IFNA(INDEX('I.KI 2016-17'!Y$8:Y$391,MATCH($B36,'I.KI 2016-17'!$B$8:$B$391,0)),"")</f>
        <v/>
      </c>
      <c r="T36" s="193" t="str">
        <f>_xlfn.IFNA(INDEX('I.KI 2016-17'!Z$8:Z$391,MATCH($B36,'I.KI 2016-17'!$B$8:$B$391,0)),"")</f>
        <v/>
      </c>
      <c r="U36" s="157" t="str">
        <f>_xlfn.IFNA(INDEX('I.KI 2016-17'!AA$8:AA$391,MATCH($B36,'I.KI 2016-17'!$B$8:$B$391,0)),"")</f>
        <v/>
      </c>
      <c r="V36" s="149"/>
      <c r="W36" s="154" t="str">
        <f>_xlfn.IFNA(INDEX('I.KI 2016-17'!$H$8:$H$391,MATCH(B36,'I.KI 2016-17'!$B$8:$B$391,0)),"")</f>
        <v/>
      </c>
      <c r="X36" s="153" t="str">
        <f>_xlfn.IFNA(INDEX('I.KI 2016-17'!$I$8:$I$391,MATCH(B36,'I.KI 2016-17'!$B$8:$B$391,0)),"")</f>
        <v/>
      </c>
      <c r="Y36" s="155" t="str">
        <f>_xlfn.IFNA(INDEX('I.KI 2016-17'!$G$8:$G$391,MATCH(B36,'I.KI 2016-17'!$B$8:$B$391,0)),"")</f>
        <v/>
      </c>
      <c r="Z36" s="149"/>
      <c r="AA36" s="156" t="str">
        <f>_xlfn.IFNA(IF($B36=$B$382,0,_xlfn.IFNA(INDEX('I.Supplementary 2017-18'!N$8:N$35,MATCH($B36,'I.Supplementary 2017-18'!$B$8:$B$35,0)),INDEX('I.KI 2017-18'!N$9:N$393,MATCH($B36,'I.KI 2017-18'!$B$9:$B$393,0)))),"")</f>
        <v/>
      </c>
      <c r="AB36" s="193" t="str">
        <f>_xlfn.IFNA(IF($B36=$B$382,0,_xlfn.IFNA(INDEX('I.Supplementary 2017-18'!O$8:O$35,MATCH($B36,'I.Supplementary 2017-18'!$B$8:$B$35,0)),INDEX('I.KI 2017-18'!O$9:O$393,MATCH($B36,'I.KI 2017-18'!$B$9:$B$393,0)))),"")</f>
        <v/>
      </c>
      <c r="AC36" s="193" t="str">
        <f>_xlfn.IFNA(IF($B36=$B$382,0,_xlfn.IFNA(INDEX('I.Supplementary 2017-18'!P$8:P$35,MATCH($B36,'I.Supplementary 2017-18'!$B$8:$B$35,0)),INDEX('I.KI 2017-18'!P$9:P$393,MATCH($B36,'I.KI 2017-18'!$B$9:$B$393,0)))),"")</f>
        <v/>
      </c>
      <c r="AD36" s="193" t="str">
        <f>_xlfn.IFNA(IF($B36=$B$382,0,_xlfn.IFNA(INDEX('I.Supplementary 2017-18'!Q$8:Q$35,MATCH($B36,'I.Supplementary 2017-18'!$B$8:$B$35,0)),INDEX('I.KI 2017-18'!Q$9:Q$393,MATCH($B36,'I.KI 2017-18'!$B$9:$B$393,0)))),"")</f>
        <v/>
      </c>
      <c r="AE36" s="157" t="str">
        <f>_xlfn.IFNA(IF($B36=$B$382,0,_xlfn.IFNA(INDEX('I.Supplementary 2017-18'!R$8:R$35,MATCH($B36,'I.Supplementary 2017-18'!$B$8:$B$35,0)),INDEX('I.KI 2017-18'!R$9:R$393,MATCH($B36,'I.KI 2017-18'!$B$9:$B$393,0)))),"")</f>
        <v/>
      </c>
      <c r="AF36" s="156" t="str">
        <f>_xlfn.IFNA(IF($B36=$B$382,0,_xlfn.IFNA(INDEX('I.Supplementary 2017-18'!S$8:S$35,MATCH($B36,'I.Supplementary 2017-18'!$B$8:$B$35,0)),INDEX('I.KI 2017-18'!S$9:S$393,MATCH($B36,'I.KI 2017-18'!$B$9:$B$393,0)))),"")</f>
        <v/>
      </c>
      <c r="AG36" s="193" t="str">
        <f>_xlfn.IFNA(IF($B36=$B$382,0,_xlfn.IFNA(INDEX('I.Supplementary 2017-18'!T$8:T$35,MATCH($B36,'I.Supplementary 2017-18'!$B$8:$B$35,0)),INDEX('I.KI 2017-18'!T$9:T$393,MATCH($B36,'I.KI 2017-18'!$B$9:$B$393,0)))),"")</f>
        <v/>
      </c>
      <c r="AH36" s="193" t="str">
        <f>_xlfn.IFNA(IF($B36=$B$382,0,_xlfn.IFNA(INDEX('I.Supplementary 2017-18'!U$8:U$35,MATCH($B36,'I.Supplementary 2017-18'!$B$8:$B$35,0)),INDEX('I.KI 2017-18'!U$9:U$393,MATCH($B36,'I.KI 2017-18'!$B$9:$B$393,0)))),"")</f>
        <v/>
      </c>
      <c r="AI36" s="193" t="str">
        <f>_xlfn.IFNA(IF($B36=$B$382,0,_xlfn.IFNA(INDEX('I.Supplementary 2017-18'!V$8:V$35,MATCH($B36,'I.Supplementary 2017-18'!$B$8:$B$35,0)),INDEX('I.KI 2017-18'!V$9:V$393,MATCH($B36,'I.KI 2017-18'!$B$9:$B$393,0)))),"")</f>
        <v/>
      </c>
      <c r="AJ36" s="157" t="str">
        <f>_xlfn.IFNA(IF($B36=$B$382,0,_xlfn.IFNA(INDEX('I.Supplementary 2017-18'!W$8:W$35,MATCH($B36,'I.Supplementary 2017-18'!$B$8:$B$35,0)),INDEX('I.KI 2017-18'!W$9:W$393,MATCH($B36,'I.KI 2017-18'!$B$9:$B$393,0)))),"")</f>
        <v/>
      </c>
      <c r="AK36" s="156" t="str">
        <f>_xlfn.IFNA(IF($B36=$B$382,0,_xlfn.IFNA(INDEX('I.Supplementary 2017-18'!X$8:X$35,MATCH($B36,'I.Supplementary 2017-18'!$B$8:$B$35,0)),INDEX('I.KI 2017-18'!X$9:X$393,MATCH($B36,'I.KI 2017-18'!$B$9:$B$393,0)))),"")</f>
        <v/>
      </c>
      <c r="AL36" s="193" t="str">
        <f>_xlfn.IFNA(IF($B36=$B$382,0,_xlfn.IFNA(INDEX('I.Supplementary 2017-18'!Y$8:Y$35,MATCH($B36,'I.Supplementary 2017-18'!$B$8:$B$35,0)),INDEX('I.KI 2017-18'!Y$9:Y$393,MATCH($B36,'I.KI 2017-18'!$B$9:$B$393,0)))),"")</f>
        <v/>
      </c>
      <c r="AM36" s="193" t="str">
        <f>_xlfn.IFNA(IF($B36=$B$382,0,_xlfn.IFNA(INDEX('I.Supplementary 2017-18'!Z$8:Z$35,MATCH($B36,'I.Supplementary 2017-18'!$B$8:$B$35,0)),INDEX('I.KI 2017-18'!Z$9:Z$393,MATCH($B36,'I.KI 2017-18'!$B$9:$B$393,0)))),"")</f>
        <v/>
      </c>
      <c r="AN36" s="193" t="str">
        <f>_xlfn.IFNA(IF($B36=$B$382,0,_xlfn.IFNA(INDEX('I.Supplementary 2017-18'!AA$8:AA$35,MATCH($B36,'I.Supplementary 2017-18'!$B$8:$B$35,0)),INDEX('I.KI 2017-18'!AA$9:AA$393,MATCH($B36,'I.KI 2017-18'!$B$9:$B$393,0)))),"")</f>
        <v/>
      </c>
      <c r="AO36" s="157" t="str">
        <f>_xlfn.IFNA(IF($B36=$B$382,0,_xlfn.IFNA(INDEX('I.Supplementary 2017-18'!AB$8:AB$35,MATCH($B36,'I.Supplementary 2017-18'!$B$8:$B$35,0)),INDEX('I.KI 2017-18'!AB$9:AB$393,MATCH($B36,'I.KI 2017-18'!$B$9:$B$393,0)))),"")</f>
        <v/>
      </c>
      <c r="AP36" s="149"/>
      <c r="AQ36" s="156" t="str">
        <f>_xlfn.IFNA(IF($B36=$B$381,0,IF($B36=$B$382,0,_xlfn.IFNA(INDEX('I.Supplementary 2017-18'!I$8:I$35,MATCH($B36,'I.Supplementary 2017-18'!$B$8:$B$35,0)),INDEX('I.KI 2017-18'!I$9:I$393,MATCH($B36,'I.KI 2017-18'!$B$9:$B$393,0))))),"")</f>
        <v/>
      </c>
      <c r="AR36" s="149" t="str">
        <f>_xlfn.IFNA(IF($B36=$B$381,0,IF($B36=$B$382,0,_xlfn.IFNA(INDEX('I.Supplementary 2017-18'!J$8:J$35,MATCH($B36,'I.Supplementary 2017-18'!$B$8:$B$35,0)),INDEX('I.KI 2017-18'!J$9:J$393,MATCH($B36,'I.KI 2017-18'!$B$9:$B$393,0))))),"")</f>
        <v/>
      </c>
      <c r="AS36" s="157" t="str">
        <f>_xlfn.IFNA(IF($B36=$B$381,0,IF($B36=$B$382,0,_xlfn.IFNA(INDEX('I.Supplementary 2017-18'!H$8:H$35,MATCH($B36,'I.Supplementary 2017-18'!$B$8:$B$35,0)),INDEX('I.KI 2017-18'!H$9:H$393,MATCH($B36,'I.KI 2017-18'!$B$9:$B$393,0))))),"")</f>
        <v/>
      </c>
      <c r="AT36" s="149"/>
      <c r="AU36" s="156" t="str">
        <f>_xlfn.IFNA(_xlfn.IFNA(INDEX('I.Supplementary 2018-19'!P$8:P$157,MATCH($B36,'I.Supplementary 2018-19'!$B$8:$B$157,0)),INDEX('I.KI 2018-19'!P$9:P$393,MATCH($B36,'I.KI 2018-19'!$B$9:$B$393,0))),"")</f>
        <v/>
      </c>
      <c r="AV36" s="193" t="str">
        <f>_xlfn.IFNA(_xlfn.IFNA(INDEX('I.Supplementary 2018-19'!Q$8:Q$157,MATCH($B36,'I.Supplementary 2018-19'!$B$8:$B$157,0)),INDEX('I.KI 2018-19'!Q$9:Q$393,MATCH($B36,'I.KI 2018-19'!$B$9:$B$393,0))),"")</f>
        <v/>
      </c>
      <c r="AW36" s="193" t="str">
        <f>_xlfn.IFNA(_xlfn.IFNA(INDEX('I.Supplementary 2018-19'!R$8:R$157,MATCH($B36,'I.Supplementary 2018-19'!$B$8:$B$157,0)),INDEX('I.KI 2018-19'!R$9:R$393,MATCH($B36,'I.KI 2018-19'!$B$9:$B$393,0))),"")</f>
        <v/>
      </c>
      <c r="AX36" s="193" t="str">
        <f>_xlfn.IFNA(_xlfn.IFNA(INDEX('I.Supplementary 2018-19'!S$8:S$157,MATCH($B36,'I.Supplementary 2018-19'!$B$8:$B$157,0)),INDEX('I.KI 2018-19'!S$9:S$393,MATCH($B36,'I.KI 2018-19'!$B$9:$B$393,0))),"")</f>
        <v/>
      </c>
      <c r="AY36" s="157" t="str">
        <f>_xlfn.IFNA(_xlfn.IFNA(INDEX('I.Supplementary 2018-19'!T$8:T$157,MATCH($B36,'I.Supplementary 2018-19'!$B$8:$B$157,0)),INDEX('I.KI 2018-19'!T$9:T$393,MATCH($B36,'I.KI 2018-19'!$B$9:$B$393,0))),"")</f>
        <v/>
      </c>
      <c r="AZ36" s="156" t="str">
        <f>_xlfn.IFNA(_xlfn.IFNA(INDEX('I.Supplementary 2018-19'!U$8:U$157,MATCH($B36,'I.Supplementary 2018-19'!$B$8:$B$157,0)),INDEX('I.KI 2018-19'!U$9:U$393,MATCH($B36,'I.KI 2018-19'!$B$9:$B$393,0))),"")</f>
        <v/>
      </c>
      <c r="BA36" s="193" t="str">
        <f>_xlfn.IFNA(_xlfn.IFNA(INDEX('I.Supplementary 2018-19'!V$8:V$157,MATCH($B36,'I.Supplementary 2018-19'!$B$8:$B$157,0)),INDEX('I.KI 2018-19'!V$9:V$393,MATCH($B36,'I.KI 2018-19'!$B$9:$B$393,0))),"")</f>
        <v/>
      </c>
      <c r="BB36" s="193" t="str">
        <f>_xlfn.IFNA(_xlfn.IFNA(INDEX('I.Supplementary 2018-19'!W$8:W$157,MATCH($B36,'I.Supplementary 2018-19'!$B$8:$B$157,0)),INDEX('I.KI 2018-19'!W$9:W$393,MATCH($B36,'I.KI 2018-19'!$B$9:$B$393,0))),"")</f>
        <v/>
      </c>
      <c r="BC36" s="193" t="str">
        <f>_xlfn.IFNA(_xlfn.IFNA(INDEX('I.Supplementary 2018-19'!X$8:X$157,MATCH($B36,'I.Supplementary 2018-19'!$B$8:$B$157,0)),INDEX('I.KI 2018-19'!X$9:X$393,MATCH($B36,'I.KI 2018-19'!$B$9:$B$393,0))),"")</f>
        <v/>
      </c>
      <c r="BD36" s="157" t="str">
        <f>_xlfn.IFNA(_xlfn.IFNA(INDEX('I.Supplementary 2018-19'!Y$8:Y$157,MATCH($B36,'I.Supplementary 2018-19'!$B$8:$B$157,0)),INDEX('I.KI 2018-19'!Y$9:Y$393,MATCH($B36,'I.KI 2018-19'!$B$9:$B$393,0))),"")</f>
        <v/>
      </c>
      <c r="BE36" s="156" t="str">
        <f>_xlfn.IFNA(_xlfn.IFNA(INDEX('I.Supplementary 2018-19'!Z$8:Z$157,MATCH($B36,'I.Supplementary 2018-19'!$B$8:$B$157,0)),INDEX('I.KI 2018-19'!Z$9:Z$393,MATCH($B36,'I.KI 2018-19'!$B$9:$B$393,0))),"")</f>
        <v/>
      </c>
      <c r="BF36" s="193" t="str">
        <f>_xlfn.IFNA(_xlfn.IFNA(INDEX('I.Supplementary 2018-19'!AA$8:AA$157,MATCH($B36,'I.Supplementary 2018-19'!$B$8:$B$157,0)),INDEX('I.KI 2018-19'!AA$9:AA$393,MATCH($B36,'I.KI 2018-19'!$B$9:$B$393,0))),"")</f>
        <v/>
      </c>
      <c r="BG36" s="193" t="str">
        <f>_xlfn.IFNA(_xlfn.IFNA(INDEX('I.Supplementary 2018-19'!AB$8:AB$157,MATCH($B36,'I.Supplementary 2018-19'!$B$8:$B$157,0)),INDEX('I.KI 2018-19'!AB$9:AB$393,MATCH($B36,'I.KI 2018-19'!$B$9:$B$393,0))),"")</f>
        <v/>
      </c>
      <c r="BH36" s="193" t="str">
        <f>_xlfn.IFNA(_xlfn.IFNA(INDEX('I.Supplementary 2018-19'!AC$8:AC$157,MATCH($B36,'I.Supplementary 2018-19'!$B$8:$B$157,0)),INDEX('I.KI 2018-19'!AC$9:AC$393,MATCH($B36,'I.KI 2018-19'!$B$9:$B$393,0))),"")</f>
        <v/>
      </c>
      <c r="BI36" s="157" t="str">
        <f>_xlfn.IFNA(_xlfn.IFNA(INDEX('I.Supplementary 2018-19'!AD$8:AD$157,MATCH($B36,'I.Supplementary 2018-19'!$B$8:$B$157,0)),INDEX('I.KI 2018-19'!AD$9:AD$393,MATCH($B36,'I.KI 2018-19'!$B$9:$B$393,0))),"")</f>
        <v/>
      </c>
      <c r="BJ36" s="149"/>
      <c r="BK36" s="156" t="str">
        <f>_xlfn.IFNA(IF($B36=$B$381,0,IF($B36=$B$382,0,_xlfn.IFNA(INDEX('I.Supplementary 2018-19'!I$8:I$157,MATCH($B36,'I.Supplementary 2018-19'!$B$8:$B$157,0)),INDEX('I.KI 2018-19'!I$9:I$393,MATCH($B36,'I.KI 2018-19'!$B$9:$B$393,0))))),"")</f>
        <v/>
      </c>
      <c r="BL36" s="149" t="str">
        <f>_xlfn.IFNA(IF($B36=$B$381,0,IF($B36=$B$382,0,_xlfn.IFNA(INDEX('I.Supplementary 2018-19'!J$8:J$157,MATCH($B36,'I.Supplementary 2018-19'!$B$8:$B$157,0)),INDEX('I.KI 2018-19'!J$9:J$393,MATCH($B36,'I.KI 2018-19'!$B$9:$B$393,0))))),"")</f>
        <v/>
      </c>
      <c r="BM36" s="157" t="str">
        <f>_xlfn.IFNA(IF($B36=$B$381,0,IF($B36=$B$382,0,_xlfn.IFNA(INDEX('I.Supplementary 2018-19'!H$8:H$157,MATCH($B36,'I.Supplementary 2018-19'!$B$8:$B$157,0)),INDEX('I.KI 2018-19'!H$9:H$393,MATCH($B36,'I.KI 2018-19'!$B$9:$B$393,0))))),"")</f>
        <v/>
      </c>
    </row>
    <row r="37" spans="2:65">
      <c r="B37" s="121" t="str">
        <f>'Calculations for 2021-22'!B37</f>
        <v>E0301</v>
      </c>
      <c r="C37" s="160" t="str">
        <f>'Calculations for 2021-22'!D37</f>
        <v>E0301</v>
      </c>
      <c r="D37" t="str">
        <f>'Calculations for 2021-22'!E37</f>
        <v>UNINFIR</v>
      </c>
      <c r="E37" t="str">
        <f>'Calculations for 2021-22'!F37</f>
        <v>P1916</v>
      </c>
      <c r="F37" s="120" t="str">
        <f>'Calculations for 2021-22'!H37</f>
        <v>Bracknell Forest</v>
      </c>
      <c r="G37" s="156">
        <f>_xlfn.IFNA(INDEX('I.KI 2016-17'!M$8:M$391,MATCH($B37,'I.KI 2016-17'!$B$8:$B$391,0)),"")</f>
        <v>9.5492335898379999</v>
      </c>
      <c r="H37" s="149">
        <f>_xlfn.IFNA(INDEX('I.KI 2016-17'!N$8:N$391,MATCH($B37,'I.KI 2016-17'!$B$8:$B$391,0)),"")</f>
        <v>1.7334327765699999</v>
      </c>
      <c r="I37" s="149">
        <f>_xlfn.IFNA(INDEX('I.KI 2016-17'!O$8:O$391,MATCH($B37,'I.KI 2016-17'!$B$8:$B$391,0)),"")</f>
        <v>0</v>
      </c>
      <c r="J37" s="149">
        <f>_xlfn.IFNA(INDEX('I.KI 2016-17'!P$8:P$391,MATCH($B37,'I.KI 2016-17'!$B$8:$B$391,0)),"")</f>
        <v>0</v>
      </c>
      <c r="K37" s="157">
        <f>_xlfn.IFNA(INDEX('I.KI 2016-17'!Q$8:Q$391,MATCH($B37,'I.KI 2016-17'!$B$8:$B$391,0)),"")</f>
        <v>0</v>
      </c>
      <c r="L37" s="156">
        <f>_xlfn.IFNA(INDEX('I.KI 2016-17'!R$8:R$391,MATCH($B37,'I.KI 2016-17'!$B$8:$B$391,0)),"")</f>
        <v>11.341498933015</v>
      </c>
      <c r="M37" s="193">
        <f>_xlfn.IFNA(INDEX('I.KI 2016-17'!S$8:S$391,MATCH($B37,'I.KI 2016-17'!$B$8:$B$391,0)),"")</f>
        <v>4.0627748003450002</v>
      </c>
      <c r="N37" s="193">
        <f>_xlfn.IFNA(INDEX('I.KI 2016-17'!T$8:T$391,MATCH($B37,'I.KI 2016-17'!$B$8:$B$391,0)),"")</f>
        <v>0</v>
      </c>
      <c r="O37" s="193">
        <f>_xlfn.IFNA(INDEX('I.KI 2016-17'!U$8:U$391,MATCH($B37,'I.KI 2016-17'!$B$8:$B$391,0)),"")</f>
        <v>0</v>
      </c>
      <c r="P37" s="157">
        <f>_xlfn.IFNA(INDEX('I.KI 2016-17'!V$8:V$391,MATCH($B37,'I.KI 2016-17'!$B$8:$B$391,0)),"")</f>
        <v>0</v>
      </c>
      <c r="Q37" s="156">
        <f>_xlfn.IFNA(INDEX('I.KI 2016-17'!W$8:W$391,MATCH($B37,'I.KI 2016-17'!$B$8:$B$391,0)),"")</f>
        <v>20.890732522853</v>
      </c>
      <c r="R37" s="193">
        <f>_xlfn.IFNA(INDEX('I.KI 2016-17'!X$8:X$391,MATCH($B37,'I.KI 2016-17'!$B$8:$B$391,0)),"")</f>
        <v>5.7962075769150001</v>
      </c>
      <c r="S37" s="193">
        <f>_xlfn.IFNA(INDEX('I.KI 2016-17'!Y$8:Y$391,MATCH($B37,'I.KI 2016-17'!$B$8:$B$391,0)),"")</f>
        <v>0</v>
      </c>
      <c r="T37" s="193">
        <f>_xlfn.IFNA(INDEX('I.KI 2016-17'!Z$8:Z$391,MATCH($B37,'I.KI 2016-17'!$B$8:$B$391,0)),"")</f>
        <v>0</v>
      </c>
      <c r="U37" s="157">
        <f>_xlfn.IFNA(INDEX('I.KI 2016-17'!AA$8:AA$391,MATCH($B37,'I.KI 2016-17'!$B$8:$B$391,0)),"")</f>
        <v>0</v>
      </c>
      <c r="V37" s="149"/>
      <c r="W37" s="154">
        <f>_xlfn.IFNA(INDEX('I.KI 2016-17'!$H$8:$H$391,MATCH(B37,'I.KI 2016-17'!$B$8:$B$391,0)),"")</f>
        <v>11.282666366408</v>
      </c>
      <c r="X37" s="153">
        <f>_xlfn.IFNA(INDEX('I.KI 2016-17'!$I$8:$I$391,MATCH(B37,'I.KI 2016-17'!$B$8:$B$391,0)),"")</f>
        <v>15.40427373336</v>
      </c>
      <c r="Y37" s="155">
        <f>_xlfn.IFNA(INDEX('I.KI 2016-17'!$G$8:$G$391,MATCH(B37,'I.KI 2016-17'!$B$8:$B$391,0)),"")</f>
        <v>26.686940099768002</v>
      </c>
      <c r="Z37" s="149"/>
      <c r="AA37" s="156">
        <f>_xlfn.IFNA(IF($B37=$B$382,0,_xlfn.IFNA(INDEX('I.Supplementary 2017-18'!N$8:N$35,MATCH($B37,'I.Supplementary 2017-18'!$B$8:$B$35,0)),INDEX('I.KI 2017-18'!N$9:N$393,MATCH($B37,'I.KI 2017-18'!$B$9:$B$393,0)))),"")</f>
        <v>6.8351398051789216</v>
      </c>
      <c r="AB37" s="193">
        <f>_xlfn.IFNA(IF($B37=$B$382,0,_xlfn.IFNA(INDEX('I.Supplementary 2017-18'!O$8:O$35,MATCH($B37,'I.Supplementary 2017-18'!$B$8:$B$35,0)),INDEX('I.KI 2017-18'!O$9:O$393,MATCH($B37,'I.KI 2017-18'!$B$9:$B$393,0)))),"")</f>
        <v>0.2458057481959425</v>
      </c>
      <c r="AC37" s="193">
        <f>_xlfn.IFNA(IF($B37=$B$382,0,_xlfn.IFNA(INDEX('I.Supplementary 2017-18'!P$8:P$35,MATCH($B37,'I.Supplementary 2017-18'!$B$8:$B$35,0)),INDEX('I.KI 2017-18'!P$9:P$393,MATCH($B37,'I.KI 2017-18'!$B$9:$B$393,0)))),"")</f>
        <v>0</v>
      </c>
      <c r="AD37" s="193">
        <f>_xlfn.IFNA(IF($B37=$B$382,0,_xlfn.IFNA(INDEX('I.Supplementary 2017-18'!Q$8:Q$35,MATCH($B37,'I.Supplementary 2017-18'!$B$8:$B$35,0)),INDEX('I.KI 2017-18'!Q$9:Q$393,MATCH($B37,'I.KI 2017-18'!$B$9:$B$393,0)))),"")</f>
        <v>0</v>
      </c>
      <c r="AE37" s="157">
        <f>_xlfn.IFNA(IF($B37=$B$382,0,_xlfn.IFNA(INDEX('I.Supplementary 2017-18'!R$8:R$35,MATCH($B37,'I.Supplementary 2017-18'!$B$8:$B$35,0)),INDEX('I.KI 2017-18'!R$9:R$393,MATCH($B37,'I.KI 2017-18'!$B$9:$B$393,0)))),"")</f>
        <v>0</v>
      </c>
      <c r="AF37" s="156">
        <f>_xlfn.IFNA(IF($B37=$B$382,0,_xlfn.IFNA(INDEX('I.Supplementary 2017-18'!S$8:S$35,MATCH($B37,'I.Supplementary 2017-18'!$B$8:$B$35,0)),INDEX('I.KI 2017-18'!S$9:S$393,MATCH($B37,'I.KI 2017-18'!$B$9:$B$393,0)))),"")</f>
        <v>11.573047254836954</v>
      </c>
      <c r="AG37" s="193">
        <f>_xlfn.IFNA(IF($B37=$B$382,0,_xlfn.IFNA(INDEX('I.Supplementary 2017-18'!T$8:T$35,MATCH($B37,'I.Supplementary 2017-18'!$B$8:$B$35,0)),INDEX('I.KI 2017-18'!T$9:T$393,MATCH($B37,'I.KI 2017-18'!$B$9:$B$393,0)))),"")</f>
        <v>4.1457205108297011</v>
      </c>
      <c r="AH37" s="193">
        <f>_xlfn.IFNA(IF($B37=$B$382,0,_xlfn.IFNA(INDEX('I.Supplementary 2017-18'!U$8:U$35,MATCH($B37,'I.Supplementary 2017-18'!$B$8:$B$35,0)),INDEX('I.KI 2017-18'!U$9:U$393,MATCH($B37,'I.KI 2017-18'!$B$9:$B$393,0)))),"")</f>
        <v>0</v>
      </c>
      <c r="AI37" s="193">
        <f>_xlfn.IFNA(IF($B37=$B$382,0,_xlfn.IFNA(INDEX('I.Supplementary 2017-18'!V$8:V$35,MATCH($B37,'I.Supplementary 2017-18'!$B$8:$B$35,0)),INDEX('I.KI 2017-18'!V$9:V$393,MATCH($B37,'I.KI 2017-18'!$B$9:$B$393,0)))),"")</f>
        <v>0</v>
      </c>
      <c r="AJ37" s="157">
        <f>_xlfn.IFNA(IF($B37=$B$382,0,_xlfn.IFNA(INDEX('I.Supplementary 2017-18'!W$8:W$35,MATCH($B37,'I.Supplementary 2017-18'!$B$8:$B$35,0)),INDEX('I.KI 2017-18'!W$9:W$393,MATCH($B37,'I.KI 2017-18'!$B$9:$B$393,0)))),"")</f>
        <v>0</v>
      </c>
      <c r="AK37" s="156">
        <f>_xlfn.IFNA(IF($B37=$B$382,0,_xlfn.IFNA(INDEX('I.Supplementary 2017-18'!X$8:X$35,MATCH($B37,'I.Supplementary 2017-18'!$B$8:$B$35,0)),INDEX('I.KI 2017-18'!X$9:X$393,MATCH($B37,'I.KI 2017-18'!$B$9:$B$393,0)))),"")</f>
        <v>18.408187060015877</v>
      </c>
      <c r="AL37" s="193">
        <f>_xlfn.IFNA(IF($B37=$B$382,0,_xlfn.IFNA(INDEX('I.Supplementary 2017-18'!Y$8:Y$35,MATCH($B37,'I.Supplementary 2017-18'!$B$8:$B$35,0)),INDEX('I.KI 2017-18'!Y$9:Y$393,MATCH($B37,'I.KI 2017-18'!$B$9:$B$393,0)))),"")</f>
        <v>4.3915262590256434</v>
      </c>
      <c r="AM37" s="193">
        <f>_xlfn.IFNA(IF($B37=$B$382,0,_xlfn.IFNA(INDEX('I.Supplementary 2017-18'!Z$8:Z$35,MATCH($B37,'I.Supplementary 2017-18'!$B$8:$B$35,0)),INDEX('I.KI 2017-18'!Z$9:Z$393,MATCH($B37,'I.KI 2017-18'!$B$9:$B$393,0)))),"")</f>
        <v>0</v>
      </c>
      <c r="AN37" s="193">
        <f>_xlfn.IFNA(IF($B37=$B$382,0,_xlfn.IFNA(INDEX('I.Supplementary 2017-18'!AA$8:AA$35,MATCH($B37,'I.Supplementary 2017-18'!$B$8:$B$35,0)),INDEX('I.KI 2017-18'!AA$9:AA$393,MATCH($B37,'I.KI 2017-18'!$B$9:$B$393,0)))),"")</f>
        <v>0</v>
      </c>
      <c r="AO37" s="157">
        <f>_xlfn.IFNA(IF($B37=$B$382,0,_xlfn.IFNA(INDEX('I.Supplementary 2017-18'!AB$8:AB$35,MATCH($B37,'I.Supplementary 2017-18'!$B$8:$B$35,0)),INDEX('I.KI 2017-18'!AB$9:AB$393,MATCH($B37,'I.KI 2017-18'!$B$9:$B$393,0)))),"")</f>
        <v>0</v>
      </c>
      <c r="AP37" s="149"/>
      <c r="AQ37" s="156">
        <f>_xlfn.IFNA(IF($B37=$B$381,0,IF($B37=$B$382,0,_xlfn.IFNA(INDEX('I.Supplementary 2017-18'!I$8:I$35,MATCH($B37,'I.Supplementary 2017-18'!$B$8:$B$35,0)),INDEX('I.KI 2017-18'!I$9:I$393,MATCH($B37,'I.KI 2017-18'!$B$9:$B$393,0))))),"")</f>
        <v>7.080945553374864</v>
      </c>
      <c r="AR37" s="149">
        <f>_xlfn.IFNA(IF($B37=$B$381,0,IF($B37=$B$382,0,_xlfn.IFNA(INDEX('I.Supplementary 2017-18'!J$8:J$35,MATCH($B37,'I.Supplementary 2017-18'!$B$8:$B$35,0)),INDEX('I.KI 2017-18'!J$9:J$393,MATCH($B37,'I.KI 2017-18'!$B$9:$B$393,0))))),"")</f>
        <v>15.718767765666657</v>
      </c>
      <c r="AS37" s="157">
        <f>_xlfn.IFNA(IF($B37=$B$381,0,IF($B37=$B$382,0,_xlfn.IFNA(INDEX('I.Supplementary 2017-18'!H$8:H$35,MATCH($B37,'I.Supplementary 2017-18'!$B$8:$B$35,0)),INDEX('I.KI 2017-18'!H$9:H$393,MATCH($B37,'I.KI 2017-18'!$B$9:$B$393,0))))),"")</f>
        <v>22.799713319041523</v>
      </c>
      <c r="AT37" s="149"/>
      <c r="AU37" s="156">
        <f>_xlfn.IFNA(_xlfn.IFNA(INDEX('I.Supplementary 2018-19'!P$8:P$157,MATCH($B37,'I.Supplementary 2018-19'!$B$8:$B$157,0)),INDEX('I.KI 2018-19'!P$9:P$393,MATCH($B37,'I.KI 2018-19'!$B$9:$B$393,0))),"")</f>
        <v>5.075889361911889</v>
      </c>
      <c r="AV37" s="193">
        <f>_xlfn.IFNA(_xlfn.IFNA(INDEX('I.Supplementary 2018-19'!Q$8:Q$157,MATCH($B37,'I.Supplementary 2018-19'!$B$8:$B$157,0)),INDEX('I.KI 2018-19'!Q$9:Q$393,MATCH($B37,'I.KI 2018-19'!$B$9:$B$393,0))),"")</f>
        <v>-0.63137923293638232</v>
      </c>
      <c r="AW37" s="193">
        <f>_xlfn.IFNA(_xlfn.IFNA(INDEX('I.Supplementary 2018-19'!R$8:R$157,MATCH($B37,'I.Supplementary 2018-19'!$B$8:$B$157,0)),INDEX('I.KI 2018-19'!R$9:R$393,MATCH($B37,'I.KI 2018-19'!$B$9:$B$393,0))),"")</f>
        <v>0</v>
      </c>
      <c r="AX37" s="193">
        <f>_xlfn.IFNA(_xlfn.IFNA(INDEX('I.Supplementary 2018-19'!S$8:S$157,MATCH($B37,'I.Supplementary 2018-19'!$B$8:$B$157,0)),INDEX('I.KI 2018-19'!S$9:S$393,MATCH($B37,'I.KI 2018-19'!$B$9:$B$393,0))),"")</f>
        <v>0</v>
      </c>
      <c r="AY37" s="157">
        <f>_xlfn.IFNA(_xlfn.IFNA(INDEX('I.Supplementary 2018-19'!T$8:T$157,MATCH($B37,'I.Supplementary 2018-19'!$B$8:$B$157,0)),INDEX('I.KI 2018-19'!T$9:T$393,MATCH($B37,'I.KI 2018-19'!$B$9:$B$393,0))),"")</f>
        <v>0</v>
      </c>
      <c r="AZ37" s="156">
        <f>_xlfn.IFNA(_xlfn.IFNA(INDEX('I.Supplementary 2018-19'!U$8:U$157,MATCH($B37,'I.Supplementary 2018-19'!$B$8:$B$157,0)),INDEX('I.KI 2018-19'!U$9:U$393,MATCH($B37,'I.KI 2018-19'!$B$9:$B$393,0))),"")</f>
        <v>11.920735369789137</v>
      </c>
      <c r="BA37" s="193">
        <f>_xlfn.IFNA(_xlfn.IFNA(INDEX('I.Supplementary 2018-19'!V$8:V$157,MATCH($B37,'I.Supplementary 2018-19'!$B$8:$B$157,0)),INDEX('I.KI 2018-19'!V$9:V$393,MATCH($B37,'I.KI 2018-19'!$B$9:$B$393,0))),"")</f>
        <v>4.2702700540735119</v>
      </c>
      <c r="BB37" s="193">
        <f>_xlfn.IFNA(_xlfn.IFNA(INDEX('I.Supplementary 2018-19'!W$8:W$157,MATCH($B37,'I.Supplementary 2018-19'!$B$8:$B$157,0)),INDEX('I.KI 2018-19'!W$9:W$393,MATCH($B37,'I.KI 2018-19'!$B$9:$B$393,0))),"")</f>
        <v>0</v>
      </c>
      <c r="BC37" s="193">
        <f>_xlfn.IFNA(_xlfn.IFNA(INDEX('I.Supplementary 2018-19'!X$8:X$157,MATCH($B37,'I.Supplementary 2018-19'!$B$8:$B$157,0)),INDEX('I.KI 2018-19'!X$9:X$393,MATCH($B37,'I.KI 2018-19'!$B$9:$B$393,0))),"")</f>
        <v>0</v>
      </c>
      <c r="BD37" s="157">
        <f>_xlfn.IFNA(_xlfn.IFNA(INDEX('I.Supplementary 2018-19'!Y$8:Y$157,MATCH($B37,'I.Supplementary 2018-19'!$B$8:$B$157,0)),INDEX('I.KI 2018-19'!Y$9:Y$393,MATCH($B37,'I.KI 2018-19'!$B$9:$B$393,0))),"")</f>
        <v>0</v>
      </c>
      <c r="BE37" s="156">
        <f>_xlfn.IFNA(_xlfn.IFNA(INDEX('I.Supplementary 2018-19'!Z$8:Z$157,MATCH($B37,'I.Supplementary 2018-19'!$B$8:$B$157,0)),INDEX('I.KI 2018-19'!Z$9:Z$393,MATCH($B37,'I.KI 2018-19'!$B$9:$B$393,0))),"")</f>
        <v>16.996624731701026</v>
      </c>
      <c r="BF37" s="193">
        <f>_xlfn.IFNA(_xlfn.IFNA(INDEX('I.Supplementary 2018-19'!AA$8:AA$157,MATCH($B37,'I.Supplementary 2018-19'!$B$8:$B$157,0)),INDEX('I.KI 2018-19'!AA$9:AA$393,MATCH($B37,'I.KI 2018-19'!$B$9:$B$393,0))),"")</f>
        <v>3.6388908211371298</v>
      </c>
      <c r="BG37" s="193">
        <f>_xlfn.IFNA(_xlfn.IFNA(INDEX('I.Supplementary 2018-19'!AB$8:AB$157,MATCH($B37,'I.Supplementary 2018-19'!$B$8:$B$157,0)),INDEX('I.KI 2018-19'!AB$9:AB$393,MATCH($B37,'I.KI 2018-19'!$B$9:$B$393,0))),"")</f>
        <v>0</v>
      </c>
      <c r="BH37" s="193">
        <f>_xlfn.IFNA(_xlfn.IFNA(INDEX('I.Supplementary 2018-19'!AC$8:AC$157,MATCH($B37,'I.Supplementary 2018-19'!$B$8:$B$157,0)),INDEX('I.KI 2018-19'!AC$9:AC$393,MATCH($B37,'I.KI 2018-19'!$B$9:$B$393,0))),"")</f>
        <v>0</v>
      </c>
      <c r="BI37" s="157">
        <f>_xlfn.IFNA(_xlfn.IFNA(INDEX('I.Supplementary 2018-19'!AD$8:AD$157,MATCH($B37,'I.Supplementary 2018-19'!$B$8:$B$157,0)),INDEX('I.KI 2018-19'!AD$9:AD$393,MATCH($B37,'I.KI 2018-19'!$B$9:$B$393,0))),"")</f>
        <v>0</v>
      </c>
      <c r="BJ37" s="149"/>
      <c r="BK37" s="156">
        <f>_xlfn.IFNA(IF($B37=$B$381,0,IF($B37=$B$382,0,_xlfn.IFNA(INDEX('I.Supplementary 2018-19'!I$8:I$157,MATCH($B37,'I.Supplementary 2018-19'!$B$8:$B$157,0)),INDEX('I.KI 2018-19'!I$9:I$393,MATCH($B37,'I.KI 2018-19'!$B$9:$B$393,0))))),"")</f>
        <v>4.4445101289755069</v>
      </c>
      <c r="BL37" s="149">
        <f>_xlfn.IFNA(IF($B37=$B$381,0,IF($B37=$B$382,0,_xlfn.IFNA(INDEX('I.Supplementary 2018-19'!J$8:J$157,MATCH($B37,'I.Supplementary 2018-19'!$B$8:$B$157,0)),INDEX('I.KI 2018-19'!J$9:J$393,MATCH($B37,'I.KI 2018-19'!$B$9:$B$393,0))))),"")</f>
        <v>16.191005423862649</v>
      </c>
      <c r="BM37" s="157">
        <f>_xlfn.IFNA(IF($B37=$B$381,0,IF($B37=$B$382,0,_xlfn.IFNA(INDEX('I.Supplementary 2018-19'!H$8:H$157,MATCH($B37,'I.Supplementary 2018-19'!$B$8:$B$157,0)),INDEX('I.KI 2018-19'!H$9:H$393,MATCH($B37,'I.KI 2018-19'!$B$9:$B$393,0))))),"")</f>
        <v>20.635515552838157</v>
      </c>
    </row>
    <row r="38" spans="2:65">
      <c r="B38" s="121" t="str">
        <f>'Calculations for 2021-22'!B38</f>
        <v>E4701</v>
      </c>
      <c r="C38" s="160" t="str">
        <f>'Calculations for 2021-22'!D38</f>
        <v>E4701</v>
      </c>
      <c r="D38" t="str">
        <f>'Calculations for 2021-22'!E38</f>
        <v>MD</v>
      </c>
      <c r="E38" t="str">
        <f>'Calculations for 2021-22'!F38</f>
        <v>P1912</v>
      </c>
      <c r="F38" s="120" t="str">
        <f>'Calculations for 2021-22'!H38</f>
        <v>Bradford</v>
      </c>
      <c r="G38" s="156">
        <f>_xlfn.IFNA(INDEX('I.KI 2016-17'!M$8:M$391,MATCH($B38,'I.KI 2016-17'!$B$8:$B$391,0)),"")</f>
        <v>74.036742116689993</v>
      </c>
      <c r="H38" s="149">
        <f>_xlfn.IFNA(INDEX('I.KI 2016-17'!N$8:N$391,MATCH($B38,'I.KI 2016-17'!$B$8:$B$391,0)),"")</f>
        <v>9.9103186148609996</v>
      </c>
      <c r="I38" s="149">
        <f>_xlfn.IFNA(INDEX('I.KI 2016-17'!O$8:O$391,MATCH($B38,'I.KI 2016-17'!$B$8:$B$391,0)),"")</f>
        <v>0</v>
      </c>
      <c r="J38" s="149">
        <f>_xlfn.IFNA(INDEX('I.KI 2016-17'!P$8:P$391,MATCH($B38,'I.KI 2016-17'!$B$8:$B$391,0)),"")</f>
        <v>0</v>
      </c>
      <c r="K38" s="157">
        <f>_xlfn.IFNA(INDEX('I.KI 2016-17'!Q$8:Q$391,MATCH($B38,'I.KI 2016-17'!$B$8:$B$391,0)),"")</f>
        <v>0</v>
      </c>
      <c r="L38" s="156">
        <f>_xlfn.IFNA(INDEX('I.KI 2016-17'!R$8:R$391,MATCH($B38,'I.KI 2016-17'!$B$8:$B$391,0)),"")</f>
        <v>107.76321782511199</v>
      </c>
      <c r="M38" s="193">
        <f>_xlfn.IFNA(INDEX('I.KI 2016-17'!S$8:S$391,MATCH($B38,'I.KI 2016-17'!$B$8:$B$391,0)),"")</f>
        <v>19.683015943583001</v>
      </c>
      <c r="N38" s="193">
        <f>_xlfn.IFNA(INDEX('I.KI 2016-17'!T$8:T$391,MATCH($B38,'I.KI 2016-17'!$B$8:$B$391,0)),"")</f>
        <v>0</v>
      </c>
      <c r="O38" s="193">
        <f>_xlfn.IFNA(INDEX('I.KI 2016-17'!U$8:U$391,MATCH($B38,'I.KI 2016-17'!$B$8:$B$391,0)),"")</f>
        <v>0</v>
      </c>
      <c r="P38" s="157">
        <f>_xlfn.IFNA(INDEX('I.KI 2016-17'!V$8:V$391,MATCH($B38,'I.KI 2016-17'!$B$8:$B$391,0)),"")</f>
        <v>0</v>
      </c>
      <c r="Q38" s="156">
        <f>_xlfn.IFNA(INDEX('I.KI 2016-17'!W$8:W$391,MATCH($B38,'I.KI 2016-17'!$B$8:$B$391,0)),"")</f>
        <v>181.799959941802</v>
      </c>
      <c r="R38" s="193">
        <f>_xlfn.IFNA(INDEX('I.KI 2016-17'!X$8:X$391,MATCH($B38,'I.KI 2016-17'!$B$8:$B$391,0)),"")</f>
        <v>29.593334558443999</v>
      </c>
      <c r="S38" s="193">
        <f>_xlfn.IFNA(INDEX('I.KI 2016-17'!Y$8:Y$391,MATCH($B38,'I.KI 2016-17'!$B$8:$B$391,0)),"")</f>
        <v>0</v>
      </c>
      <c r="T38" s="193">
        <f>_xlfn.IFNA(INDEX('I.KI 2016-17'!Z$8:Z$391,MATCH($B38,'I.KI 2016-17'!$B$8:$B$391,0)),"")</f>
        <v>0</v>
      </c>
      <c r="U38" s="157">
        <f>_xlfn.IFNA(INDEX('I.KI 2016-17'!AA$8:AA$391,MATCH($B38,'I.KI 2016-17'!$B$8:$B$391,0)),"")</f>
        <v>0</v>
      </c>
      <c r="V38" s="149"/>
      <c r="W38" s="154">
        <f>_xlfn.IFNA(INDEX('I.KI 2016-17'!$H$8:$H$391,MATCH(B38,'I.KI 2016-17'!$B$8:$B$391,0)),"")</f>
        <v>83.947060731550991</v>
      </c>
      <c r="X38" s="153">
        <f>_xlfn.IFNA(INDEX('I.KI 2016-17'!$I$8:$I$391,MATCH(B38,'I.KI 2016-17'!$B$8:$B$391,0)),"")</f>
        <v>127.446233768695</v>
      </c>
      <c r="Y38" s="155">
        <f>_xlfn.IFNA(INDEX('I.KI 2016-17'!$G$8:$G$391,MATCH(B38,'I.KI 2016-17'!$B$8:$B$391,0)),"")</f>
        <v>211.39329450024599</v>
      </c>
      <c r="Z38" s="149"/>
      <c r="AA38" s="156">
        <f>_xlfn.IFNA(IF($B38=$B$382,0,_xlfn.IFNA(INDEX('I.Supplementary 2017-18'!N$8:N$35,MATCH($B38,'I.Supplementary 2017-18'!$B$8:$B$35,0)),INDEX('I.KI 2017-18'!N$9:N$393,MATCH($B38,'I.KI 2017-18'!$B$9:$B$393,0)))),"")</f>
        <v>56.578855516082363</v>
      </c>
      <c r="AB38" s="193">
        <f>_xlfn.IFNA(IF($B38=$B$382,0,_xlfn.IFNA(INDEX('I.Supplementary 2017-18'!O$8:O$35,MATCH($B38,'I.Supplementary 2017-18'!$B$8:$B$35,0)),INDEX('I.KI 2017-18'!O$9:O$393,MATCH($B38,'I.KI 2017-18'!$B$9:$B$393,0)))),"")</f>
        <v>6.2701885705394034</v>
      </c>
      <c r="AC38" s="193">
        <f>_xlfn.IFNA(IF($B38=$B$382,0,_xlfn.IFNA(INDEX('I.Supplementary 2017-18'!P$8:P$35,MATCH($B38,'I.Supplementary 2017-18'!$B$8:$B$35,0)),INDEX('I.KI 2017-18'!P$9:P$393,MATCH($B38,'I.KI 2017-18'!$B$9:$B$393,0)))),"")</f>
        <v>0</v>
      </c>
      <c r="AD38" s="193">
        <f>_xlfn.IFNA(IF($B38=$B$382,0,_xlfn.IFNA(INDEX('I.Supplementary 2017-18'!Q$8:Q$35,MATCH($B38,'I.Supplementary 2017-18'!$B$8:$B$35,0)),INDEX('I.KI 2017-18'!Q$9:Q$393,MATCH($B38,'I.KI 2017-18'!$B$9:$B$393,0)))),"")</f>
        <v>0</v>
      </c>
      <c r="AE38" s="157">
        <f>_xlfn.IFNA(IF($B38=$B$382,0,_xlfn.IFNA(INDEX('I.Supplementary 2017-18'!R$8:R$35,MATCH($B38,'I.Supplementary 2017-18'!$B$8:$B$35,0)),INDEX('I.KI 2017-18'!R$9:R$393,MATCH($B38,'I.KI 2017-18'!$B$9:$B$393,0)))),"")</f>
        <v>0</v>
      </c>
      <c r="AF38" s="156">
        <f>_xlfn.IFNA(IF($B38=$B$382,0,_xlfn.IFNA(INDEX('I.Supplementary 2017-18'!S$8:S$35,MATCH($B38,'I.Supplementary 2017-18'!$B$8:$B$35,0)),INDEX('I.KI 2017-18'!S$9:S$393,MATCH($B38,'I.KI 2017-18'!$B$9:$B$393,0)))),"")</f>
        <v>109.96331433694979</v>
      </c>
      <c r="AG38" s="193">
        <f>_xlfn.IFNA(IF($B38=$B$382,0,_xlfn.IFNA(INDEX('I.Supplementary 2017-18'!T$8:T$35,MATCH($B38,'I.Supplementary 2017-18'!$B$8:$B$35,0)),INDEX('I.KI 2017-18'!T$9:T$393,MATCH($B38,'I.KI 2017-18'!$B$9:$B$393,0)))),"")</f>
        <v>20.084864882338739</v>
      </c>
      <c r="AH38" s="193">
        <f>_xlfn.IFNA(IF($B38=$B$382,0,_xlfn.IFNA(INDEX('I.Supplementary 2017-18'!U$8:U$35,MATCH($B38,'I.Supplementary 2017-18'!$B$8:$B$35,0)),INDEX('I.KI 2017-18'!U$9:U$393,MATCH($B38,'I.KI 2017-18'!$B$9:$B$393,0)))),"")</f>
        <v>0</v>
      </c>
      <c r="AI38" s="193">
        <f>_xlfn.IFNA(IF($B38=$B$382,0,_xlfn.IFNA(INDEX('I.Supplementary 2017-18'!V$8:V$35,MATCH($B38,'I.Supplementary 2017-18'!$B$8:$B$35,0)),INDEX('I.KI 2017-18'!V$9:V$393,MATCH($B38,'I.KI 2017-18'!$B$9:$B$393,0)))),"")</f>
        <v>0</v>
      </c>
      <c r="AJ38" s="157">
        <f>_xlfn.IFNA(IF($B38=$B$382,0,_xlfn.IFNA(INDEX('I.Supplementary 2017-18'!W$8:W$35,MATCH($B38,'I.Supplementary 2017-18'!$B$8:$B$35,0)),INDEX('I.KI 2017-18'!W$9:W$393,MATCH($B38,'I.KI 2017-18'!$B$9:$B$393,0)))),"")</f>
        <v>0</v>
      </c>
      <c r="AK38" s="156">
        <f>_xlfn.IFNA(IF($B38=$B$382,0,_xlfn.IFNA(INDEX('I.Supplementary 2017-18'!X$8:X$35,MATCH($B38,'I.Supplementary 2017-18'!$B$8:$B$35,0)),INDEX('I.KI 2017-18'!X$9:X$393,MATCH($B38,'I.KI 2017-18'!$B$9:$B$393,0)))),"")</f>
        <v>166.54216985303216</v>
      </c>
      <c r="AL38" s="193">
        <f>_xlfn.IFNA(IF($B38=$B$382,0,_xlfn.IFNA(INDEX('I.Supplementary 2017-18'!Y$8:Y$35,MATCH($B38,'I.Supplementary 2017-18'!$B$8:$B$35,0)),INDEX('I.KI 2017-18'!Y$9:Y$393,MATCH($B38,'I.KI 2017-18'!$B$9:$B$393,0)))),"")</f>
        <v>26.355053452878142</v>
      </c>
      <c r="AM38" s="193">
        <f>_xlfn.IFNA(IF($B38=$B$382,0,_xlfn.IFNA(INDEX('I.Supplementary 2017-18'!Z$8:Z$35,MATCH($B38,'I.Supplementary 2017-18'!$B$8:$B$35,0)),INDEX('I.KI 2017-18'!Z$9:Z$393,MATCH($B38,'I.KI 2017-18'!$B$9:$B$393,0)))),"")</f>
        <v>0</v>
      </c>
      <c r="AN38" s="193">
        <f>_xlfn.IFNA(IF($B38=$B$382,0,_xlfn.IFNA(INDEX('I.Supplementary 2017-18'!AA$8:AA$35,MATCH($B38,'I.Supplementary 2017-18'!$B$8:$B$35,0)),INDEX('I.KI 2017-18'!AA$9:AA$393,MATCH($B38,'I.KI 2017-18'!$B$9:$B$393,0)))),"")</f>
        <v>0</v>
      </c>
      <c r="AO38" s="157">
        <f>_xlfn.IFNA(IF($B38=$B$382,0,_xlfn.IFNA(INDEX('I.Supplementary 2017-18'!AB$8:AB$35,MATCH($B38,'I.Supplementary 2017-18'!$B$8:$B$35,0)),INDEX('I.KI 2017-18'!AB$9:AB$393,MATCH($B38,'I.KI 2017-18'!$B$9:$B$393,0)))),"")</f>
        <v>0</v>
      </c>
      <c r="AP38" s="149"/>
      <c r="AQ38" s="156">
        <f>_xlfn.IFNA(IF($B38=$B$381,0,IF($B38=$B$382,0,_xlfn.IFNA(INDEX('I.Supplementary 2017-18'!I$8:I$35,MATCH($B38,'I.Supplementary 2017-18'!$B$8:$B$35,0)),INDEX('I.KI 2017-18'!I$9:I$393,MATCH($B38,'I.KI 2017-18'!$B$9:$B$393,0))))),"")</f>
        <v>62.84904408662176</v>
      </c>
      <c r="AR38" s="149">
        <f>_xlfn.IFNA(IF($B38=$B$381,0,IF($B38=$B$382,0,_xlfn.IFNA(INDEX('I.Supplementary 2017-18'!J$8:J$35,MATCH($B38,'I.Supplementary 2017-18'!$B$8:$B$35,0)),INDEX('I.KI 2017-18'!J$9:J$393,MATCH($B38,'I.KI 2017-18'!$B$9:$B$393,0))))),"")</f>
        <v>130.04817921928853</v>
      </c>
      <c r="AS38" s="157">
        <f>_xlfn.IFNA(IF($B38=$B$381,0,IF($B38=$B$382,0,_xlfn.IFNA(INDEX('I.Supplementary 2017-18'!H$8:H$35,MATCH($B38,'I.Supplementary 2017-18'!$B$8:$B$35,0)),INDEX('I.KI 2017-18'!H$9:H$393,MATCH($B38,'I.KI 2017-18'!$B$9:$B$393,0))))),"")</f>
        <v>192.8972233059103</v>
      </c>
      <c r="AT38" s="149"/>
      <c r="AU38" s="156">
        <f>_xlfn.IFNA(_xlfn.IFNA(INDEX('I.Supplementary 2018-19'!P$8:P$157,MATCH($B38,'I.Supplementary 2018-19'!$B$8:$B$157,0)),INDEX('I.KI 2018-19'!P$9:P$393,MATCH($B38,'I.KI 2018-19'!$B$9:$B$393,0))),"")</f>
        <v>44.605432462667125</v>
      </c>
      <c r="AV38" s="193">
        <f>_xlfn.IFNA(_xlfn.IFNA(INDEX('I.Supplementary 2018-19'!Q$8:Q$157,MATCH($B38,'I.Supplementary 2018-19'!$B$8:$B$157,0)),INDEX('I.KI 2018-19'!Q$9:Q$393,MATCH($B38,'I.KI 2018-19'!$B$9:$B$393,0))),"")</f>
        <v>3.9334912288054786</v>
      </c>
      <c r="AW38" s="193">
        <f>_xlfn.IFNA(_xlfn.IFNA(INDEX('I.Supplementary 2018-19'!R$8:R$157,MATCH($B38,'I.Supplementary 2018-19'!$B$8:$B$157,0)),INDEX('I.KI 2018-19'!R$9:R$393,MATCH($B38,'I.KI 2018-19'!$B$9:$B$393,0))),"")</f>
        <v>0</v>
      </c>
      <c r="AX38" s="193">
        <f>_xlfn.IFNA(_xlfn.IFNA(INDEX('I.Supplementary 2018-19'!S$8:S$157,MATCH($B38,'I.Supplementary 2018-19'!$B$8:$B$157,0)),INDEX('I.KI 2018-19'!S$9:S$393,MATCH($B38,'I.KI 2018-19'!$B$9:$B$393,0))),"")</f>
        <v>0</v>
      </c>
      <c r="AY38" s="157">
        <f>_xlfn.IFNA(_xlfn.IFNA(INDEX('I.Supplementary 2018-19'!T$8:T$157,MATCH($B38,'I.Supplementary 2018-19'!$B$8:$B$157,0)),INDEX('I.KI 2018-19'!T$9:T$393,MATCH($B38,'I.KI 2018-19'!$B$9:$B$393,0))),"")</f>
        <v>0</v>
      </c>
      <c r="AZ38" s="156">
        <f>_xlfn.IFNA(_xlfn.IFNA(INDEX('I.Supplementary 2018-19'!U$8:U$157,MATCH($B38,'I.Supplementary 2018-19'!$B$8:$B$157,0)),INDEX('I.KI 2018-19'!U$9:U$393,MATCH($B38,'I.KI 2018-19'!$B$9:$B$393,0))),"")</f>
        <v>113.26693322260923</v>
      </c>
      <c r="BA38" s="193">
        <f>_xlfn.IFNA(_xlfn.IFNA(INDEX('I.Supplementary 2018-19'!V$8:V$157,MATCH($B38,'I.Supplementary 2018-19'!$B$8:$B$157,0)),INDEX('I.KI 2018-19'!V$9:V$393,MATCH($B38,'I.KI 2018-19'!$B$9:$B$393,0))),"")</f>
        <v>20.688272840177241</v>
      </c>
      <c r="BB38" s="193">
        <f>_xlfn.IFNA(_xlfn.IFNA(INDEX('I.Supplementary 2018-19'!W$8:W$157,MATCH($B38,'I.Supplementary 2018-19'!$B$8:$B$157,0)),INDEX('I.KI 2018-19'!W$9:W$393,MATCH($B38,'I.KI 2018-19'!$B$9:$B$393,0))),"")</f>
        <v>0</v>
      </c>
      <c r="BC38" s="193">
        <f>_xlfn.IFNA(_xlfn.IFNA(INDEX('I.Supplementary 2018-19'!X$8:X$157,MATCH($B38,'I.Supplementary 2018-19'!$B$8:$B$157,0)),INDEX('I.KI 2018-19'!X$9:X$393,MATCH($B38,'I.KI 2018-19'!$B$9:$B$393,0))),"")</f>
        <v>0</v>
      </c>
      <c r="BD38" s="157">
        <f>_xlfn.IFNA(_xlfn.IFNA(INDEX('I.Supplementary 2018-19'!Y$8:Y$157,MATCH($B38,'I.Supplementary 2018-19'!$B$8:$B$157,0)),INDEX('I.KI 2018-19'!Y$9:Y$393,MATCH($B38,'I.KI 2018-19'!$B$9:$B$393,0))),"")</f>
        <v>0</v>
      </c>
      <c r="BE38" s="156">
        <f>_xlfn.IFNA(_xlfn.IFNA(INDEX('I.Supplementary 2018-19'!Z$8:Z$157,MATCH($B38,'I.Supplementary 2018-19'!$B$8:$B$157,0)),INDEX('I.KI 2018-19'!Z$9:Z$393,MATCH($B38,'I.KI 2018-19'!$B$9:$B$393,0))),"")</f>
        <v>157.87236568527635</v>
      </c>
      <c r="BF38" s="193">
        <f>_xlfn.IFNA(_xlfn.IFNA(INDEX('I.Supplementary 2018-19'!AA$8:AA$157,MATCH($B38,'I.Supplementary 2018-19'!$B$8:$B$157,0)),INDEX('I.KI 2018-19'!AA$9:AA$393,MATCH($B38,'I.KI 2018-19'!$B$9:$B$393,0))),"")</f>
        <v>24.621764068982721</v>
      </c>
      <c r="BG38" s="193">
        <f>_xlfn.IFNA(_xlfn.IFNA(INDEX('I.Supplementary 2018-19'!AB$8:AB$157,MATCH($B38,'I.Supplementary 2018-19'!$B$8:$B$157,0)),INDEX('I.KI 2018-19'!AB$9:AB$393,MATCH($B38,'I.KI 2018-19'!$B$9:$B$393,0))),"")</f>
        <v>0</v>
      </c>
      <c r="BH38" s="193">
        <f>_xlfn.IFNA(_xlfn.IFNA(INDEX('I.Supplementary 2018-19'!AC$8:AC$157,MATCH($B38,'I.Supplementary 2018-19'!$B$8:$B$157,0)),INDEX('I.KI 2018-19'!AC$9:AC$393,MATCH($B38,'I.KI 2018-19'!$B$9:$B$393,0))),"")</f>
        <v>0</v>
      </c>
      <c r="BI38" s="157">
        <f>_xlfn.IFNA(_xlfn.IFNA(INDEX('I.Supplementary 2018-19'!AD$8:AD$157,MATCH($B38,'I.Supplementary 2018-19'!$B$8:$B$157,0)),INDEX('I.KI 2018-19'!AD$9:AD$393,MATCH($B38,'I.KI 2018-19'!$B$9:$B$393,0))),"")</f>
        <v>0</v>
      </c>
      <c r="BJ38" s="149"/>
      <c r="BK38" s="156">
        <f>_xlfn.IFNA(IF($B38=$B$381,0,IF($B38=$B$382,0,_xlfn.IFNA(INDEX('I.Supplementary 2018-19'!I$8:I$157,MATCH($B38,'I.Supplementary 2018-19'!$B$8:$B$157,0)),INDEX('I.KI 2018-19'!I$9:I$393,MATCH($B38,'I.KI 2018-19'!$B$9:$B$393,0))))),"")</f>
        <v>48.538923691472604</v>
      </c>
      <c r="BL38" s="149">
        <f>_xlfn.IFNA(IF($B38=$B$381,0,IF($B38=$B$382,0,_xlfn.IFNA(INDEX('I.Supplementary 2018-19'!J$8:J$157,MATCH($B38,'I.Supplementary 2018-19'!$B$8:$B$157,0)),INDEX('I.KI 2018-19'!J$9:J$393,MATCH($B38,'I.KI 2018-19'!$B$9:$B$393,0))))),"")</f>
        <v>133.95520606278646</v>
      </c>
      <c r="BM38" s="157">
        <f>_xlfn.IFNA(IF($B38=$B$381,0,IF($B38=$B$382,0,_xlfn.IFNA(INDEX('I.Supplementary 2018-19'!H$8:H$157,MATCH($B38,'I.Supplementary 2018-19'!$B$8:$B$157,0)),INDEX('I.KI 2018-19'!H$9:H$393,MATCH($B38,'I.KI 2018-19'!$B$9:$B$393,0))))),"")</f>
        <v>182.49412975425906</v>
      </c>
    </row>
    <row r="39" spans="2:65">
      <c r="B39" s="121" t="str">
        <f>'Calculations for 2021-22'!B39</f>
        <v>E1532</v>
      </c>
      <c r="C39" s="160" t="str">
        <f>'Calculations for 2021-22'!D39</f>
        <v>E1532</v>
      </c>
      <c r="D39" t="str">
        <f>'Calculations for 2021-22'!E39</f>
        <v>SD</v>
      </c>
      <c r="E39">
        <f>'Calculations for 2021-22'!F39</f>
        <v>0</v>
      </c>
      <c r="F39" s="120" t="str">
        <f>'Calculations for 2021-22'!H39</f>
        <v>Braintree</v>
      </c>
      <c r="G39" s="156">
        <f>_xlfn.IFNA(INDEX('I.KI 2016-17'!M$8:M$391,MATCH($B39,'I.KI 2016-17'!$B$8:$B$391,0)),"")</f>
        <v>0</v>
      </c>
      <c r="H39" s="149">
        <f>_xlfn.IFNA(INDEX('I.KI 2016-17'!N$8:N$391,MATCH($B39,'I.KI 2016-17'!$B$8:$B$391,0)),"")</f>
        <v>1.6024953820059999</v>
      </c>
      <c r="I39" s="149">
        <f>_xlfn.IFNA(INDEX('I.KI 2016-17'!O$8:O$391,MATCH($B39,'I.KI 2016-17'!$B$8:$B$391,0)),"")</f>
        <v>0</v>
      </c>
      <c r="J39" s="149">
        <f>_xlfn.IFNA(INDEX('I.KI 2016-17'!P$8:P$391,MATCH($B39,'I.KI 2016-17'!$B$8:$B$391,0)),"")</f>
        <v>0</v>
      </c>
      <c r="K39" s="157">
        <f>_xlfn.IFNA(INDEX('I.KI 2016-17'!Q$8:Q$391,MATCH($B39,'I.KI 2016-17'!$B$8:$B$391,0)),"")</f>
        <v>0</v>
      </c>
      <c r="L39" s="156">
        <f>_xlfn.IFNA(INDEX('I.KI 2016-17'!R$8:R$391,MATCH($B39,'I.KI 2016-17'!$B$8:$B$391,0)),"")</f>
        <v>0</v>
      </c>
      <c r="M39" s="193">
        <f>_xlfn.IFNA(INDEX('I.KI 2016-17'!S$8:S$391,MATCH($B39,'I.KI 2016-17'!$B$8:$B$391,0)),"")</f>
        <v>3.1911793610769998</v>
      </c>
      <c r="N39" s="193">
        <f>_xlfn.IFNA(INDEX('I.KI 2016-17'!T$8:T$391,MATCH($B39,'I.KI 2016-17'!$B$8:$B$391,0)),"")</f>
        <v>0</v>
      </c>
      <c r="O39" s="193">
        <f>_xlfn.IFNA(INDEX('I.KI 2016-17'!U$8:U$391,MATCH($B39,'I.KI 2016-17'!$B$8:$B$391,0)),"")</f>
        <v>0</v>
      </c>
      <c r="P39" s="157">
        <f>_xlfn.IFNA(INDEX('I.KI 2016-17'!V$8:V$391,MATCH($B39,'I.KI 2016-17'!$B$8:$B$391,0)),"")</f>
        <v>0</v>
      </c>
      <c r="Q39" s="156">
        <f>_xlfn.IFNA(INDEX('I.KI 2016-17'!W$8:W$391,MATCH($B39,'I.KI 2016-17'!$B$8:$B$391,0)),"")</f>
        <v>0</v>
      </c>
      <c r="R39" s="193">
        <f>_xlfn.IFNA(INDEX('I.KI 2016-17'!X$8:X$391,MATCH($B39,'I.KI 2016-17'!$B$8:$B$391,0)),"")</f>
        <v>4.7936747430829998</v>
      </c>
      <c r="S39" s="193">
        <f>_xlfn.IFNA(INDEX('I.KI 2016-17'!Y$8:Y$391,MATCH($B39,'I.KI 2016-17'!$B$8:$B$391,0)),"")</f>
        <v>0</v>
      </c>
      <c r="T39" s="193">
        <f>_xlfn.IFNA(INDEX('I.KI 2016-17'!Z$8:Z$391,MATCH($B39,'I.KI 2016-17'!$B$8:$B$391,0)),"")</f>
        <v>0</v>
      </c>
      <c r="U39" s="157">
        <f>_xlfn.IFNA(INDEX('I.KI 2016-17'!AA$8:AA$391,MATCH($B39,'I.KI 2016-17'!$B$8:$B$391,0)),"")</f>
        <v>0</v>
      </c>
      <c r="V39" s="149"/>
      <c r="W39" s="154">
        <f>_xlfn.IFNA(INDEX('I.KI 2016-17'!$H$8:$H$391,MATCH(B39,'I.KI 2016-17'!$B$8:$B$391,0)),"")</f>
        <v>1.6024953820059999</v>
      </c>
      <c r="X39" s="153">
        <f>_xlfn.IFNA(INDEX('I.KI 2016-17'!$I$8:$I$391,MATCH(B39,'I.KI 2016-17'!$B$8:$B$391,0)),"")</f>
        <v>3.1911793610769998</v>
      </c>
      <c r="Y39" s="155">
        <f>_xlfn.IFNA(INDEX('I.KI 2016-17'!$G$8:$G$391,MATCH(B39,'I.KI 2016-17'!$B$8:$B$391,0)),"")</f>
        <v>4.7936747430829998</v>
      </c>
      <c r="Z39" s="149"/>
      <c r="AA39" s="156">
        <f>_xlfn.IFNA(IF($B39=$B$382,0,_xlfn.IFNA(INDEX('I.Supplementary 2017-18'!N$8:N$35,MATCH($B39,'I.Supplementary 2017-18'!$B$8:$B$35,0)),INDEX('I.KI 2017-18'!N$9:N$393,MATCH($B39,'I.KI 2017-18'!$B$9:$B$393,0)))),"")</f>
        <v>0</v>
      </c>
      <c r="AB39" s="193">
        <f>_xlfn.IFNA(IF($B39=$B$382,0,_xlfn.IFNA(INDEX('I.Supplementary 2017-18'!O$8:O$35,MATCH($B39,'I.Supplementary 2017-18'!$B$8:$B$35,0)),INDEX('I.KI 2017-18'!O$9:O$393,MATCH($B39,'I.KI 2017-18'!$B$9:$B$393,0)))),"")</f>
        <v>0.77734722879092399</v>
      </c>
      <c r="AC39" s="193">
        <f>_xlfn.IFNA(IF($B39=$B$382,0,_xlfn.IFNA(INDEX('I.Supplementary 2017-18'!P$8:P$35,MATCH($B39,'I.Supplementary 2017-18'!$B$8:$B$35,0)),INDEX('I.KI 2017-18'!P$9:P$393,MATCH($B39,'I.KI 2017-18'!$B$9:$B$393,0)))),"")</f>
        <v>0</v>
      </c>
      <c r="AD39" s="193">
        <f>_xlfn.IFNA(IF($B39=$B$382,0,_xlfn.IFNA(INDEX('I.Supplementary 2017-18'!Q$8:Q$35,MATCH($B39,'I.Supplementary 2017-18'!$B$8:$B$35,0)),INDEX('I.KI 2017-18'!Q$9:Q$393,MATCH($B39,'I.KI 2017-18'!$B$9:$B$393,0)))),"")</f>
        <v>0</v>
      </c>
      <c r="AE39" s="157">
        <f>_xlfn.IFNA(IF($B39=$B$382,0,_xlfn.IFNA(INDEX('I.Supplementary 2017-18'!R$8:R$35,MATCH($B39,'I.Supplementary 2017-18'!$B$8:$B$35,0)),INDEX('I.KI 2017-18'!R$9:R$393,MATCH($B39,'I.KI 2017-18'!$B$9:$B$393,0)))),"")</f>
        <v>0</v>
      </c>
      <c r="AF39" s="156">
        <f>_xlfn.IFNA(IF($B39=$B$382,0,_xlfn.IFNA(INDEX('I.Supplementary 2017-18'!S$8:S$35,MATCH($B39,'I.Supplementary 2017-18'!$B$8:$B$35,0)),INDEX('I.KI 2017-18'!S$9:S$393,MATCH($B39,'I.KI 2017-18'!$B$9:$B$393,0)))),"")</f>
        <v>0</v>
      </c>
      <c r="AG39" s="193">
        <f>_xlfn.IFNA(IF($B39=$B$382,0,_xlfn.IFNA(INDEX('I.Supplementary 2017-18'!T$8:T$35,MATCH($B39,'I.Supplementary 2017-18'!$B$8:$B$35,0)),INDEX('I.KI 2017-18'!T$9:T$393,MATCH($B39,'I.KI 2017-18'!$B$9:$B$393,0)))),"")</f>
        <v>3.256330557585891</v>
      </c>
      <c r="AH39" s="193">
        <f>_xlfn.IFNA(IF($B39=$B$382,0,_xlfn.IFNA(INDEX('I.Supplementary 2017-18'!U$8:U$35,MATCH($B39,'I.Supplementary 2017-18'!$B$8:$B$35,0)),INDEX('I.KI 2017-18'!U$9:U$393,MATCH($B39,'I.KI 2017-18'!$B$9:$B$393,0)))),"")</f>
        <v>0</v>
      </c>
      <c r="AI39" s="193">
        <f>_xlfn.IFNA(IF($B39=$B$382,0,_xlfn.IFNA(INDEX('I.Supplementary 2017-18'!V$8:V$35,MATCH($B39,'I.Supplementary 2017-18'!$B$8:$B$35,0)),INDEX('I.KI 2017-18'!V$9:V$393,MATCH($B39,'I.KI 2017-18'!$B$9:$B$393,0)))),"")</f>
        <v>0</v>
      </c>
      <c r="AJ39" s="157">
        <f>_xlfn.IFNA(IF($B39=$B$382,0,_xlfn.IFNA(INDEX('I.Supplementary 2017-18'!W$8:W$35,MATCH($B39,'I.Supplementary 2017-18'!$B$8:$B$35,0)),INDEX('I.KI 2017-18'!W$9:W$393,MATCH($B39,'I.KI 2017-18'!$B$9:$B$393,0)))),"")</f>
        <v>0</v>
      </c>
      <c r="AK39" s="156">
        <f>_xlfn.IFNA(IF($B39=$B$382,0,_xlfn.IFNA(INDEX('I.Supplementary 2017-18'!X$8:X$35,MATCH($B39,'I.Supplementary 2017-18'!$B$8:$B$35,0)),INDEX('I.KI 2017-18'!X$9:X$393,MATCH($B39,'I.KI 2017-18'!$B$9:$B$393,0)))),"")</f>
        <v>0</v>
      </c>
      <c r="AL39" s="193">
        <f>_xlfn.IFNA(IF($B39=$B$382,0,_xlfn.IFNA(INDEX('I.Supplementary 2017-18'!Y$8:Y$35,MATCH($B39,'I.Supplementary 2017-18'!$B$8:$B$35,0)),INDEX('I.KI 2017-18'!Y$9:Y$393,MATCH($B39,'I.KI 2017-18'!$B$9:$B$393,0)))),"")</f>
        <v>4.0336777863768152</v>
      </c>
      <c r="AM39" s="193">
        <f>_xlfn.IFNA(IF($B39=$B$382,0,_xlfn.IFNA(INDEX('I.Supplementary 2017-18'!Z$8:Z$35,MATCH($B39,'I.Supplementary 2017-18'!$B$8:$B$35,0)),INDEX('I.KI 2017-18'!Z$9:Z$393,MATCH($B39,'I.KI 2017-18'!$B$9:$B$393,0)))),"")</f>
        <v>0</v>
      </c>
      <c r="AN39" s="193">
        <f>_xlfn.IFNA(IF($B39=$B$382,0,_xlfn.IFNA(INDEX('I.Supplementary 2017-18'!AA$8:AA$35,MATCH($B39,'I.Supplementary 2017-18'!$B$8:$B$35,0)),INDEX('I.KI 2017-18'!AA$9:AA$393,MATCH($B39,'I.KI 2017-18'!$B$9:$B$393,0)))),"")</f>
        <v>0</v>
      </c>
      <c r="AO39" s="157">
        <f>_xlfn.IFNA(IF($B39=$B$382,0,_xlfn.IFNA(INDEX('I.Supplementary 2017-18'!AB$8:AB$35,MATCH($B39,'I.Supplementary 2017-18'!$B$8:$B$35,0)),INDEX('I.KI 2017-18'!AB$9:AB$393,MATCH($B39,'I.KI 2017-18'!$B$9:$B$393,0)))),"")</f>
        <v>0</v>
      </c>
      <c r="AP39" s="149"/>
      <c r="AQ39" s="156">
        <f>_xlfn.IFNA(IF($B39=$B$381,0,IF($B39=$B$382,0,_xlfn.IFNA(INDEX('I.Supplementary 2017-18'!I$8:I$35,MATCH($B39,'I.Supplementary 2017-18'!$B$8:$B$35,0)),INDEX('I.KI 2017-18'!I$9:I$393,MATCH($B39,'I.KI 2017-18'!$B$9:$B$393,0))))),"")</f>
        <v>0.77734722879092399</v>
      </c>
      <c r="AR39" s="149">
        <f>_xlfn.IFNA(IF($B39=$B$381,0,IF($B39=$B$382,0,_xlfn.IFNA(INDEX('I.Supplementary 2017-18'!J$8:J$35,MATCH($B39,'I.Supplementary 2017-18'!$B$8:$B$35,0)),INDEX('I.KI 2017-18'!J$9:J$393,MATCH($B39,'I.KI 2017-18'!$B$9:$B$393,0))))),"")</f>
        <v>3.256330557585891</v>
      </c>
      <c r="AS39" s="157">
        <f>_xlfn.IFNA(IF($B39=$B$381,0,IF($B39=$B$382,0,_xlfn.IFNA(INDEX('I.Supplementary 2017-18'!H$8:H$35,MATCH($B39,'I.Supplementary 2017-18'!$B$8:$B$35,0)),INDEX('I.KI 2017-18'!H$9:H$393,MATCH($B39,'I.KI 2017-18'!$B$9:$B$393,0))))),"")</f>
        <v>4.0336777863768152</v>
      </c>
      <c r="AT39" s="149"/>
      <c r="AU39" s="156">
        <f>_xlfn.IFNA(_xlfn.IFNA(INDEX('I.Supplementary 2018-19'!P$8:P$157,MATCH($B39,'I.Supplementary 2018-19'!$B$8:$B$157,0)),INDEX('I.KI 2018-19'!P$9:P$393,MATCH($B39,'I.KI 2018-19'!$B$9:$B$393,0))),"")</f>
        <v>0</v>
      </c>
      <c r="AV39" s="193">
        <f>_xlfn.IFNA(_xlfn.IFNA(INDEX('I.Supplementary 2018-19'!Q$8:Q$157,MATCH($B39,'I.Supplementary 2018-19'!$B$8:$B$157,0)),INDEX('I.KI 2018-19'!Q$9:Q$393,MATCH($B39,'I.KI 2018-19'!$B$9:$B$393,0))),"")</f>
        <v>0.27248037937706893</v>
      </c>
      <c r="AW39" s="193">
        <f>_xlfn.IFNA(_xlfn.IFNA(INDEX('I.Supplementary 2018-19'!R$8:R$157,MATCH($B39,'I.Supplementary 2018-19'!$B$8:$B$157,0)),INDEX('I.KI 2018-19'!R$9:R$393,MATCH($B39,'I.KI 2018-19'!$B$9:$B$393,0))),"")</f>
        <v>0</v>
      </c>
      <c r="AX39" s="193">
        <f>_xlfn.IFNA(_xlfn.IFNA(INDEX('I.Supplementary 2018-19'!S$8:S$157,MATCH($B39,'I.Supplementary 2018-19'!$B$8:$B$157,0)),INDEX('I.KI 2018-19'!S$9:S$393,MATCH($B39,'I.KI 2018-19'!$B$9:$B$393,0))),"")</f>
        <v>0</v>
      </c>
      <c r="AY39" s="157">
        <f>_xlfn.IFNA(_xlfn.IFNA(INDEX('I.Supplementary 2018-19'!T$8:T$157,MATCH($B39,'I.Supplementary 2018-19'!$B$8:$B$157,0)),INDEX('I.KI 2018-19'!T$9:T$393,MATCH($B39,'I.KI 2018-19'!$B$9:$B$393,0))),"")</f>
        <v>0</v>
      </c>
      <c r="AZ39" s="156">
        <f>_xlfn.IFNA(_xlfn.IFNA(INDEX('I.Supplementary 2018-19'!U$8:U$157,MATCH($B39,'I.Supplementary 2018-19'!$B$8:$B$157,0)),INDEX('I.KI 2018-19'!U$9:U$393,MATCH($B39,'I.KI 2018-19'!$B$9:$B$393,0))),"")</f>
        <v>0</v>
      </c>
      <c r="BA39" s="193">
        <f>_xlfn.IFNA(_xlfn.IFNA(INDEX('I.Supplementary 2018-19'!V$8:V$157,MATCH($B39,'I.Supplementary 2018-19'!$B$8:$B$157,0)),INDEX('I.KI 2018-19'!V$9:V$393,MATCH($B39,'I.KI 2018-19'!$B$9:$B$393,0))),"")</f>
        <v>3.3541602309897587</v>
      </c>
      <c r="BB39" s="193">
        <f>_xlfn.IFNA(_xlfn.IFNA(INDEX('I.Supplementary 2018-19'!W$8:W$157,MATCH($B39,'I.Supplementary 2018-19'!$B$8:$B$157,0)),INDEX('I.KI 2018-19'!W$9:W$393,MATCH($B39,'I.KI 2018-19'!$B$9:$B$393,0))),"")</f>
        <v>0</v>
      </c>
      <c r="BC39" s="193">
        <f>_xlfn.IFNA(_xlfn.IFNA(INDEX('I.Supplementary 2018-19'!X$8:X$157,MATCH($B39,'I.Supplementary 2018-19'!$B$8:$B$157,0)),INDEX('I.KI 2018-19'!X$9:X$393,MATCH($B39,'I.KI 2018-19'!$B$9:$B$393,0))),"")</f>
        <v>0</v>
      </c>
      <c r="BD39" s="157">
        <f>_xlfn.IFNA(_xlfn.IFNA(INDEX('I.Supplementary 2018-19'!Y$8:Y$157,MATCH($B39,'I.Supplementary 2018-19'!$B$8:$B$157,0)),INDEX('I.KI 2018-19'!Y$9:Y$393,MATCH($B39,'I.KI 2018-19'!$B$9:$B$393,0))),"")</f>
        <v>0</v>
      </c>
      <c r="BE39" s="156">
        <f>_xlfn.IFNA(_xlfn.IFNA(INDEX('I.Supplementary 2018-19'!Z$8:Z$157,MATCH($B39,'I.Supplementary 2018-19'!$B$8:$B$157,0)),INDEX('I.KI 2018-19'!Z$9:Z$393,MATCH($B39,'I.KI 2018-19'!$B$9:$B$393,0))),"")</f>
        <v>0</v>
      </c>
      <c r="BF39" s="193">
        <f>_xlfn.IFNA(_xlfn.IFNA(INDEX('I.Supplementary 2018-19'!AA$8:AA$157,MATCH($B39,'I.Supplementary 2018-19'!$B$8:$B$157,0)),INDEX('I.KI 2018-19'!AA$9:AA$393,MATCH($B39,'I.KI 2018-19'!$B$9:$B$393,0))),"")</f>
        <v>3.6266406103668274</v>
      </c>
      <c r="BG39" s="193">
        <f>_xlfn.IFNA(_xlfn.IFNA(INDEX('I.Supplementary 2018-19'!AB$8:AB$157,MATCH($B39,'I.Supplementary 2018-19'!$B$8:$B$157,0)),INDEX('I.KI 2018-19'!AB$9:AB$393,MATCH($B39,'I.KI 2018-19'!$B$9:$B$393,0))),"")</f>
        <v>0</v>
      </c>
      <c r="BH39" s="193">
        <f>_xlfn.IFNA(_xlfn.IFNA(INDEX('I.Supplementary 2018-19'!AC$8:AC$157,MATCH($B39,'I.Supplementary 2018-19'!$B$8:$B$157,0)),INDEX('I.KI 2018-19'!AC$9:AC$393,MATCH($B39,'I.KI 2018-19'!$B$9:$B$393,0))),"")</f>
        <v>0</v>
      </c>
      <c r="BI39" s="157">
        <f>_xlfn.IFNA(_xlfn.IFNA(INDEX('I.Supplementary 2018-19'!AD$8:AD$157,MATCH($B39,'I.Supplementary 2018-19'!$B$8:$B$157,0)),INDEX('I.KI 2018-19'!AD$9:AD$393,MATCH($B39,'I.KI 2018-19'!$B$9:$B$393,0))),"")</f>
        <v>0</v>
      </c>
      <c r="BJ39" s="149"/>
      <c r="BK39" s="156">
        <f>_xlfn.IFNA(IF($B39=$B$381,0,IF($B39=$B$382,0,_xlfn.IFNA(INDEX('I.Supplementary 2018-19'!I$8:I$157,MATCH($B39,'I.Supplementary 2018-19'!$B$8:$B$157,0)),INDEX('I.KI 2018-19'!I$9:I$393,MATCH($B39,'I.KI 2018-19'!$B$9:$B$393,0))))),"")</f>
        <v>0.27248037937706893</v>
      </c>
      <c r="BL39" s="149">
        <f>_xlfn.IFNA(IF($B39=$B$381,0,IF($B39=$B$382,0,_xlfn.IFNA(INDEX('I.Supplementary 2018-19'!J$8:J$157,MATCH($B39,'I.Supplementary 2018-19'!$B$8:$B$157,0)),INDEX('I.KI 2018-19'!J$9:J$393,MATCH($B39,'I.KI 2018-19'!$B$9:$B$393,0))))),"")</f>
        <v>3.3541602309897587</v>
      </c>
      <c r="BM39" s="157">
        <f>_xlfn.IFNA(IF($B39=$B$381,0,IF($B39=$B$382,0,_xlfn.IFNA(INDEX('I.Supplementary 2018-19'!H$8:H$157,MATCH($B39,'I.Supplementary 2018-19'!$B$8:$B$157,0)),INDEX('I.KI 2018-19'!H$9:H$393,MATCH($B39,'I.KI 2018-19'!$B$9:$B$393,0))))),"")</f>
        <v>3.6266406103668274</v>
      </c>
    </row>
    <row r="40" spans="2:65">
      <c r="B40" s="121" t="str">
        <f>'Calculations for 2021-22'!B40</f>
        <v>E2631</v>
      </c>
      <c r="C40" s="160" t="str">
        <f>'Calculations for 2021-22'!D40</f>
        <v>E2631</v>
      </c>
      <c r="D40" t="str">
        <f>'Calculations for 2021-22'!E40</f>
        <v>SD</v>
      </c>
      <c r="E40" t="str">
        <f>'Calculations for 2021-22'!F40</f>
        <v>P1910</v>
      </c>
      <c r="F40" s="120" t="str">
        <f>'Calculations for 2021-22'!H40</f>
        <v>Breckland</v>
      </c>
      <c r="G40" s="156">
        <f>_xlfn.IFNA(INDEX('I.KI 2016-17'!M$8:M$391,MATCH($B40,'I.KI 2016-17'!$B$8:$B$391,0)),"")</f>
        <v>0</v>
      </c>
      <c r="H40" s="149">
        <f>_xlfn.IFNA(INDEX('I.KI 2016-17'!N$8:N$391,MATCH($B40,'I.KI 2016-17'!$B$8:$B$391,0)),"")</f>
        <v>2.0282429298459999</v>
      </c>
      <c r="I40" s="149">
        <f>_xlfn.IFNA(INDEX('I.KI 2016-17'!O$8:O$391,MATCH($B40,'I.KI 2016-17'!$B$8:$B$391,0)),"")</f>
        <v>0</v>
      </c>
      <c r="J40" s="149">
        <f>_xlfn.IFNA(INDEX('I.KI 2016-17'!P$8:P$391,MATCH($B40,'I.KI 2016-17'!$B$8:$B$391,0)),"")</f>
        <v>0</v>
      </c>
      <c r="K40" s="157">
        <f>_xlfn.IFNA(INDEX('I.KI 2016-17'!Q$8:Q$391,MATCH($B40,'I.KI 2016-17'!$B$8:$B$391,0)),"")</f>
        <v>0</v>
      </c>
      <c r="L40" s="156">
        <f>_xlfn.IFNA(INDEX('I.KI 2016-17'!R$8:R$391,MATCH($B40,'I.KI 2016-17'!$B$8:$B$391,0)),"")</f>
        <v>0</v>
      </c>
      <c r="M40" s="193">
        <f>_xlfn.IFNA(INDEX('I.KI 2016-17'!S$8:S$391,MATCH($B40,'I.KI 2016-17'!$B$8:$B$391,0)),"")</f>
        <v>3.6235891229989998</v>
      </c>
      <c r="N40" s="193">
        <f>_xlfn.IFNA(INDEX('I.KI 2016-17'!T$8:T$391,MATCH($B40,'I.KI 2016-17'!$B$8:$B$391,0)),"")</f>
        <v>0</v>
      </c>
      <c r="O40" s="193">
        <f>_xlfn.IFNA(INDEX('I.KI 2016-17'!U$8:U$391,MATCH($B40,'I.KI 2016-17'!$B$8:$B$391,0)),"")</f>
        <v>0</v>
      </c>
      <c r="P40" s="157">
        <f>_xlfn.IFNA(INDEX('I.KI 2016-17'!V$8:V$391,MATCH($B40,'I.KI 2016-17'!$B$8:$B$391,0)),"")</f>
        <v>0</v>
      </c>
      <c r="Q40" s="156">
        <f>_xlfn.IFNA(INDEX('I.KI 2016-17'!W$8:W$391,MATCH($B40,'I.KI 2016-17'!$B$8:$B$391,0)),"")</f>
        <v>0</v>
      </c>
      <c r="R40" s="193">
        <f>_xlfn.IFNA(INDEX('I.KI 2016-17'!X$8:X$391,MATCH($B40,'I.KI 2016-17'!$B$8:$B$391,0)),"")</f>
        <v>5.6518320528450001</v>
      </c>
      <c r="S40" s="193">
        <f>_xlfn.IFNA(INDEX('I.KI 2016-17'!Y$8:Y$391,MATCH($B40,'I.KI 2016-17'!$B$8:$B$391,0)),"")</f>
        <v>0</v>
      </c>
      <c r="T40" s="193">
        <f>_xlfn.IFNA(INDEX('I.KI 2016-17'!Z$8:Z$391,MATCH($B40,'I.KI 2016-17'!$B$8:$B$391,0)),"")</f>
        <v>0</v>
      </c>
      <c r="U40" s="157">
        <f>_xlfn.IFNA(INDEX('I.KI 2016-17'!AA$8:AA$391,MATCH($B40,'I.KI 2016-17'!$B$8:$B$391,0)),"")</f>
        <v>0</v>
      </c>
      <c r="V40" s="149"/>
      <c r="W40" s="154">
        <f>_xlfn.IFNA(INDEX('I.KI 2016-17'!$H$8:$H$391,MATCH(B40,'I.KI 2016-17'!$B$8:$B$391,0)),"")</f>
        <v>2.0282429298459999</v>
      </c>
      <c r="X40" s="153">
        <f>_xlfn.IFNA(INDEX('I.KI 2016-17'!$I$8:$I$391,MATCH(B40,'I.KI 2016-17'!$B$8:$B$391,0)),"")</f>
        <v>3.6235891229989998</v>
      </c>
      <c r="Y40" s="155">
        <f>_xlfn.IFNA(INDEX('I.KI 2016-17'!$G$8:$G$391,MATCH(B40,'I.KI 2016-17'!$B$8:$B$391,0)),"")</f>
        <v>5.6518320528450001</v>
      </c>
      <c r="Z40" s="149"/>
      <c r="AA40" s="156">
        <f>_xlfn.IFNA(IF($B40=$B$382,0,_xlfn.IFNA(INDEX('I.Supplementary 2017-18'!N$8:N$35,MATCH($B40,'I.Supplementary 2017-18'!$B$8:$B$35,0)),INDEX('I.KI 2017-18'!N$9:N$393,MATCH($B40,'I.KI 2017-18'!$B$9:$B$393,0)))),"")</f>
        <v>0</v>
      </c>
      <c r="AB40" s="193">
        <f>_xlfn.IFNA(IF($B40=$B$382,0,_xlfn.IFNA(INDEX('I.Supplementary 2017-18'!O$8:O$35,MATCH($B40,'I.Supplementary 2017-18'!$B$8:$B$35,0)),INDEX('I.KI 2017-18'!O$9:O$393,MATCH($B40,'I.KI 2017-18'!$B$9:$B$393,0)))),"")</f>
        <v>1.4512014617943856</v>
      </c>
      <c r="AC40" s="193">
        <f>_xlfn.IFNA(IF($B40=$B$382,0,_xlfn.IFNA(INDEX('I.Supplementary 2017-18'!P$8:P$35,MATCH($B40,'I.Supplementary 2017-18'!$B$8:$B$35,0)),INDEX('I.KI 2017-18'!P$9:P$393,MATCH($B40,'I.KI 2017-18'!$B$9:$B$393,0)))),"")</f>
        <v>0</v>
      </c>
      <c r="AD40" s="193">
        <f>_xlfn.IFNA(IF($B40=$B$382,0,_xlfn.IFNA(INDEX('I.Supplementary 2017-18'!Q$8:Q$35,MATCH($B40,'I.Supplementary 2017-18'!$B$8:$B$35,0)),INDEX('I.KI 2017-18'!Q$9:Q$393,MATCH($B40,'I.KI 2017-18'!$B$9:$B$393,0)))),"")</f>
        <v>0</v>
      </c>
      <c r="AE40" s="157">
        <f>_xlfn.IFNA(IF($B40=$B$382,0,_xlfn.IFNA(INDEX('I.Supplementary 2017-18'!R$8:R$35,MATCH($B40,'I.Supplementary 2017-18'!$B$8:$B$35,0)),INDEX('I.KI 2017-18'!R$9:R$393,MATCH($B40,'I.KI 2017-18'!$B$9:$B$393,0)))),"")</f>
        <v>0</v>
      </c>
      <c r="AF40" s="156">
        <f>_xlfn.IFNA(IF($B40=$B$382,0,_xlfn.IFNA(INDEX('I.Supplementary 2017-18'!S$8:S$35,MATCH($B40,'I.Supplementary 2017-18'!$B$8:$B$35,0)),INDEX('I.KI 2017-18'!S$9:S$393,MATCH($B40,'I.KI 2017-18'!$B$9:$B$393,0)))),"")</f>
        <v>0</v>
      </c>
      <c r="AG40" s="193">
        <f>_xlfn.IFNA(IF($B40=$B$382,0,_xlfn.IFNA(INDEX('I.Supplementary 2017-18'!T$8:T$35,MATCH($B40,'I.Supplementary 2017-18'!$B$8:$B$35,0)),INDEX('I.KI 2017-18'!T$9:T$393,MATCH($B40,'I.KI 2017-18'!$B$9:$B$393,0)))),"")</f>
        <v>3.6975684078676236</v>
      </c>
      <c r="AH40" s="193">
        <f>_xlfn.IFNA(IF($B40=$B$382,0,_xlfn.IFNA(INDEX('I.Supplementary 2017-18'!U$8:U$35,MATCH($B40,'I.Supplementary 2017-18'!$B$8:$B$35,0)),INDEX('I.KI 2017-18'!U$9:U$393,MATCH($B40,'I.KI 2017-18'!$B$9:$B$393,0)))),"")</f>
        <v>0</v>
      </c>
      <c r="AI40" s="193">
        <f>_xlfn.IFNA(IF($B40=$B$382,0,_xlfn.IFNA(INDEX('I.Supplementary 2017-18'!V$8:V$35,MATCH($B40,'I.Supplementary 2017-18'!$B$8:$B$35,0)),INDEX('I.KI 2017-18'!V$9:V$393,MATCH($B40,'I.KI 2017-18'!$B$9:$B$393,0)))),"")</f>
        <v>0</v>
      </c>
      <c r="AJ40" s="157">
        <f>_xlfn.IFNA(IF($B40=$B$382,0,_xlfn.IFNA(INDEX('I.Supplementary 2017-18'!W$8:W$35,MATCH($B40,'I.Supplementary 2017-18'!$B$8:$B$35,0)),INDEX('I.KI 2017-18'!W$9:W$393,MATCH($B40,'I.KI 2017-18'!$B$9:$B$393,0)))),"")</f>
        <v>0</v>
      </c>
      <c r="AK40" s="156">
        <f>_xlfn.IFNA(IF($B40=$B$382,0,_xlfn.IFNA(INDEX('I.Supplementary 2017-18'!X$8:X$35,MATCH($B40,'I.Supplementary 2017-18'!$B$8:$B$35,0)),INDEX('I.KI 2017-18'!X$9:X$393,MATCH($B40,'I.KI 2017-18'!$B$9:$B$393,0)))),"")</f>
        <v>0</v>
      </c>
      <c r="AL40" s="193">
        <f>_xlfn.IFNA(IF($B40=$B$382,0,_xlfn.IFNA(INDEX('I.Supplementary 2017-18'!Y$8:Y$35,MATCH($B40,'I.Supplementary 2017-18'!$B$8:$B$35,0)),INDEX('I.KI 2017-18'!Y$9:Y$393,MATCH($B40,'I.KI 2017-18'!$B$9:$B$393,0)))),"")</f>
        <v>5.1487698696620097</v>
      </c>
      <c r="AM40" s="193">
        <f>_xlfn.IFNA(IF($B40=$B$382,0,_xlfn.IFNA(INDEX('I.Supplementary 2017-18'!Z$8:Z$35,MATCH($B40,'I.Supplementary 2017-18'!$B$8:$B$35,0)),INDEX('I.KI 2017-18'!Z$9:Z$393,MATCH($B40,'I.KI 2017-18'!$B$9:$B$393,0)))),"")</f>
        <v>0</v>
      </c>
      <c r="AN40" s="193">
        <f>_xlfn.IFNA(IF($B40=$B$382,0,_xlfn.IFNA(INDEX('I.Supplementary 2017-18'!AA$8:AA$35,MATCH($B40,'I.Supplementary 2017-18'!$B$8:$B$35,0)),INDEX('I.KI 2017-18'!AA$9:AA$393,MATCH($B40,'I.KI 2017-18'!$B$9:$B$393,0)))),"")</f>
        <v>0</v>
      </c>
      <c r="AO40" s="157">
        <f>_xlfn.IFNA(IF($B40=$B$382,0,_xlfn.IFNA(INDEX('I.Supplementary 2017-18'!AB$8:AB$35,MATCH($B40,'I.Supplementary 2017-18'!$B$8:$B$35,0)),INDEX('I.KI 2017-18'!AB$9:AB$393,MATCH($B40,'I.KI 2017-18'!$B$9:$B$393,0)))),"")</f>
        <v>0</v>
      </c>
      <c r="AP40" s="149"/>
      <c r="AQ40" s="156">
        <f>_xlfn.IFNA(IF($B40=$B$381,0,IF($B40=$B$382,0,_xlfn.IFNA(INDEX('I.Supplementary 2017-18'!I$8:I$35,MATCH($B40,'I.Supplementary 2017-18'!$B$8:$B$35,0)),INDEX('I.KI 2017-18'!I$9:I$393,MATCH($B40,'I.KI 2017-18'!$B$9:$B$393,0))))),"")</f>
        <v>1.4512014617943856</v>
      </c>
      <c r="AR40" s="149">
        <f>_xlfn.IFNA(IF($B40=$B$381,0,IF($B40=$B$382,0,_xlfn.IFNA(INDEX('I.Supplementary 2017-18'!J$8:J$35,MATCH($B40,'I.Supplementary 2017-18'!$B$8:$B$35,0)),INDEX('I.KI 2017-18'!J$9:J$393,MATCH($B40,'I.KI 2017-18'!$B$9:$B$393,0))))),"")</f>
        <v>3.6975684078676236</v>
      </c>
      <c r="AS40" s="157">
        <f>_xlfn.IFNA(IF($B40=$B$381,0,IF($B40=$B$382,0,_xlfn.IFNA(INDEX('I.Supplementary 2017-18'!H$8:H$35,MATCH($B40,'I.Supplementary 2017-18'!$B$8:$B$35,0)),INDEX('I.KI 2017-18'!H$9:H$393,MATCH($B40,'I.KI 2017-18'!$B$9:$B$393,0))))),"")</f>
        <v>5.1487698696620097</v>
      </c>
      <c r="AT40" s="149"/>
      <c r="AU40" s="156">
        <f>_xlfn.IFNA(_xlfn.IFNA(INDEX('I.Supplementary 2018-19'!P$8:P$157,MATCH($B40,'I.Supplementary 2018-19'!$B$8:$B$157,0)),INDEX('I.KI 2018-19'!P$9:P$393,MATCH($B40,'I.KI 2018-19'!$B$9:$B$393,0))),"")</f>
        <v>0</v>
      </c>
      <c r="AV40" s="193">
        <f>_xlfn.IFNA(_xlfn.IFNA(INDEX('I.Supplementary 2018-19'!Q$8:Q$157,MATCH($B40,'I.Supplementary 2018-19'!$B$8:$B$157,0)),INDEX('I.KI 2018-19'!Q$9:Q$393,MATCH($B40,'I.KI 2018-19'!$B$9:$B$393,0))),"")</f>
        <v>1.0709503997359908</v>
      </c>
      <c r="AW40" s="193">
        <f>_xlfn.IFNA(_xlfn.IFNA(INDEX('I.Supplementary 2018-19'!R$8:R$157,MATCH($B40,'I.Supplementary 2018-19'!$B$8:$B$157,0)),INDEX('I.KI 2018-19'!R$9:R$393,MATCH($B40,'I.KI 2018-19'!$B$9:$B$393,0))),"")</f>
        <v>0</v>
      </c>
      <c r="AX40" s="193">
        <f>_xlfn.IFNA(_xlfn.IFNA(INDEX('I.Supplementary 2018-19'!S$8:S$157,MATCH($B40,'I.Supplementary 2018-19'!$B$8:$B$157,0)),INDEX('I.KI 2018-19'!S$9:S$393,MATCH($B40,'I.KI 2018-19'!$B$9:$B$393,0))),"")</f>
        <v>0</v>
      </c>
      <c r="AY40" s="157">
        <f>_xlfn.IFNA(_xlfn.IFNA(INDEX('I.Supplementary 2018-19'!T$8:T$157,MATCH($B40,'I.Supplementary 2018-19'!$B$8:$B$157,0)),INDEX('I.KI 2018-19'!T$9:T$393,MATCH($B40,'I.KI 2018-19'!$B$9:$B$393,0))),"")</f>
        <v>0</v>
      </c>
      <c r="AZ40" s="156">
        <f>_xlfn.IFNA(_xlfn.IFNA(INDEX('I.Supplementary 2018-19'!U$8:U$157,MATCH($B40,'I.Supplementary 2018-19'!$B$8:$B$157,0)),INDEX('I.KI 2018-19'!U$9:U$393,MATCH($B40,'I.KI 2018-19'!$B$9:$B$393,0))),"")</f>
        <v>0</v>
      </c>
      <c r="BA40" s="193">
        <f>_xlfn.IFNA(_xlfn.IFNA(INDEX('I.Supplementary 2018-19'!V$8:V$157,MATCH($B40,'I.Supplementary 2018-19'!$B$8:$B$157,0)),INDEX('I.KI 2018-19'!V$9:V$393,MATCH($B40,'I.KI 2018-19'!$B$9:$B$393,0))),"")</f>
        <v>3.8086541540267365</v>
      </c>
      <c r="BB40" s="193">
        <f>_xlfn.IFNA(_xlfn.IFNA(INDEX('I.Supplementary 2018-19'!W$8:W$157,MATCH($B40,'I.Supplementary 2018-19'!$B$8:$B$157,0)),INDEX('I.KI 2018-19'!W$9:W$393,MATCH($B40,'I.KI 2018-19'!$B$9:$B$393,0))),"")</f>
        <v>0</v>
      </c>
      <c r="BC40" s="193">
        <f>_xlfn.IFNA(_xlfn.IFNA(INDEX('I.Supplementary 2018-19'!X$8:X$157,MATCH($B40,'I.Supplementary 2018-19'!$B$8:$B$157,0)),INDEX('I.KI 2018-19'!X$9:X$393,MATCH($B40,'I.KI 2018-19'!$B$9:$B$393,0))),"")</f>
        <v>0</v>
      </c>
      <c r="BD40" s="157">
        <f>_xlfn.IFNA(_xlfn.IFNA(INDEX('I.Supplementary 2018-19'!Y$8:Y$157,MATCH($B40,'I.Supplementary 2018-19'!$B$8:$B$157,0)),INDEX('I.KI 2018-19'!Y$9:Y$393,MATCH($B40,'I.KI 2018-19'!$B$9:$B$393,0))),"")</f>
        <v>0</v>
      </c>
      <c r="BE40" s="156">
        <f>_xlfn.IFNA(_xlfn.IFNA(INDEX('I.Supplementary 2018-19'!Z$8:Z$157,MATCH($B40,'I.Supplementary 2018-19'!$B$8:$B$157,0)),INDEX('I.KI 2018-19'!Z$9:Z$393,MATCH($B40,'I.KI 2018-19'!$B$9:$B$393,0))),"")</f>
        <v>0</v>
      </c>
      <c r="BF40" s="193">
        <f>_xlfn.IFNA(_xlfn.IFNA(INDEX('I.Supplementary 2018-19'!AA$8:AA$157,MATCH($B40,'I.Supplementary 2018-19'!$B$8:$B$157,0)),INDEX('I.KI 2018-19'!AA$9:AA$393,MATCH($B40,'I.KI 2018-19'!$B$9:$B$393,0))),"")</f>
        <v>4.8796045537627268</v>
      </c>
      <c r="BG40" s="193">
        <f>_xlfn.IFNA(_xlfn.IFNA(INDEX('I.Supplementary 2018-19'!AB$8:AB$157,MATCH($B40,'I.Supplementary 2018-19'!$B$8:$B$157,0)),INDEX('I.KI 2018-19'!AB$9:AB$393,MATCH($B40,'I.KI 2018-19'!$B$9:$B$393,0))),"")</f>
        <v>0</v>
      </c>
      <c r="BH40" s="193">
        <f>_xlfn.IFNA(_xlfn.IFNA(INDEX('I.Supplementary 2018-19'!AC$8:AC$157,MATCH($B40,'I.Supplementary 2018-19'!$B$8:$B$157,0)),INDEX('I.KI 2018-19'!AC$9:AC$393,MATCH($B40,'I.KI 2018-19'!$B$9:$B$393,0))),"")</f>
        <v>0</v>
      </c>
      <c r="BI40" s="157">
        <f>_xlfn.IFNA(_xlfn.IFNA(INDEX('I.Supplementary 2018-19'!AD$8:AD$157,MATCH($B40,'I.Supplementary 2018-19'!$B$8:$B$157,0)),INDEX('I.KI 2018-19'!AD$9:AD$393,MATCH($B40,'I.KI 2018-19'!$B$9:$B$393,0))),"")</f>
        <v>0</v>
      </c>
      <c r="BJ40" s="149"/>
      <c r="BK40" s="156">
        <f>_xlfn.IFNA(IF($B40=$B$381,0,IF($B40=$B$382,0,_xlfn.IFNA(INDEX('I.Supplementary 2018-19'!I$8:I$157,MATCH($B40,'I.Supplementary 2018-19'!$B$8:$B$157,0)),INDEX('I.KI 2018-19'!I$9:I$393,MATCH($B40,'I.KI 2018-19'!$B$9:$B$393,0))))),"")</f>
        <v>1.0709503997359908</v>
      </c>
      <c r="BL40" s="149">
        <f>_xlfn.IFNA(IF($B40=$B$381,0,IF($B40=$B$382,0,_xlfn.IFNA(INDEX('I.Supplementary 2018-19'!J$8:J$157,MATCH($B40,'I.Supplementary 2018-19'!$B$8:$B$157,0)),INDEX('I.KI 2018-19'!J$9:J$393,MATCH($B40,'I.KI 2018-19'!$B$9:$B$393,0))))),"")</f>
        <v>3.8086541540267365</v>
      </c>
      <c r="BM40" s="157">
        <f>_xlfn.IFNA(IF($B40=$B$381,0,IF($B40=$B$382,0,_xlfn.IFNA(INDEX('I.Supplementary 2018-19'!H$8:H$157,MATCH($B40,'I.Supplementary 2018-19'!$B$8:$B$157,0)),INDEX('I.KI 2018-19'!H$9:H$393,MATCH($B40,'I.KI 2018-19'!$B$9:$B$393,0))))),"")</f>
        <v>4.8796045537627268</v>
      </c>
    </row>
    <row r="41" spans="2:65">
      <c r="B41" s="121" t="str">
        <f>'Calculations for 2021-22'!B41</f>
        <v>E5033</v>
      </c>
      <c r="C41" s="160" t="str">
        <f>'Calculations for 2021-22'!D41</f>
        <v>E5033</v>
      </c>
      <c r="D41" t="str">
        <f>'Calculations for 2021-22'!E41</f>
        <v>OLB</v>
      </c>
      <c r="E41" t="str">
        <f>'Calculations for 2021-22'!F41</f>
        <v>P1915</v>
      </c>
      <c r="F41" s="120" t="str">
        <f>'Calculations for 2021-22'!H41</f>
        <v>Brent</v>
      </c>
      <c r="G41" s="156">
        <f>_xlfn.IFNA(INDEX('I.KI 2016-17'!M$8:M$391,MATCH($B41,'I.KI 2016-17'!$B$8:$B$391,0)),"")</f>
        <v>45.526865478120001</v>
      </c>
      <c r="H41" s="149">
        <f>_xlfn.IFNA(INDEX('I.KI 2016-17'!N$8:N$391,MATCH($B41,'I.KI 2016-17'!$B$8:$B$391,0)),"")</f>
        <v>10.473251303975999</v>
      </c>
      <c r="I41" s="149">
        <f>_xlfn.IFNA(INDEX('I.KI 2016-17'!O$8:O$391,MATCH($B41,'I.KI 2016-17'!$B$8:$B$391,0)),"")</f>
        <v>0</v>
      </c>
      <c r="J41" s="149">
        <f>_xlfn.IFNA(INDEX('I.KI 2016-17'!P$8:P$391,MATCH($B41,'I.KI 2016-17'!$B$8:$B$391,0)),"")</f>
        <v>0</v>
      </c>
      <c r="K41" s="157">
        <f>_xlfn.IFNA(INDEX('I.KI 2016-17'!Q$8:Q$391,MATCH($B41,'I.KI 2016-17'!$B$8:$B$391,0)),"")</f>
        <v>0</v>
      </c>
      <c r="L41" s="156">
        <f>_xlfn.IFNA(INDEX('I.KI 2016-17'!R$8:R$391,MATCH($B41,'I.KI 2016-17'!$B$8:$B$391,0)),"")</f>
        <v>62.397349414221004</v>
      </c>
      <c r="M41" s="193">
        <f>_xlfn.IFNA(INDEX('I.KI 2016-17'!S$8:S$391,MATCH($B41,'I.KI 2016-17'!$B$8:$B$391,0)),"")</f>
        <v>18.432526539246002</v>
      </c>
      <c r="N41" s="193">
        <f>_xlfn.IFNA(INDEX('I.KI 2016-17'!T$8:T$391,MATCH($B41,'I.KI 2016-17'!$B$8:$B$391,0)),"")</f>
        <v>0</v>
      </c>
      <c r="O41" s="193">
        <f>_xlfn.IFNA(INDEX('I.KI 2016-17'!U$8:U$391,MATCH($B41,'I.KI 2016-17'!$B$8:$B$391,0)),"")</f>
        <v>0</v>
      </c>
      <c r="P41" s="157">
        <f>_xlfn.IFNA(INDEX('I.KI 2016-17'!V$8:V$391,MATCH($B41,'I.KI 2016-17'!$B$8:$B$391,0)),"")</f>
        <v>0</v>
      </c>
      <c r="Q41" s="156">
        <f>_xlfn.IFNA(INDEX('I.KI 2016-17'!W$8:W$391,MATCH($B41,'I.KI 2016-17'!$B$8:$B$391,0)),"")</f>
        <v>107.92421489234101</v>
      </c>
      <c r="R41" s="193">
        <f>_xlfn.IFNA(INDEX('I.KI 2016-17'!X$8:X$391,MATCH($B41,'I.KI 2016-17'!$B$8:$B$391,0)),"")</f>
        <v>28.905777843222001</v>
      </c>
      <c r="S41" s="193">
        <f>_xlfn.IFNA(INDEX('I.KI 2016-17'!Y$8:Y$391,MATCH($B41,'I.KI 2016-17'!$B$8:$B$391,0)),"")</f>
        <v>0</v>
      </c>
      <c r="T41" s="193">
        <f>_xlfn.IFNA(INDEX('I.KI 2016-17'!Z$8:Z$391,MATCH($B41,'I.KI 2016-17'!$B$8:$B$391,0)),"")</f>
        <v>0</v>
      </c>
      <c r="U41" s="157">
        <f>_xlfn.IFNA(INDEX('I.KI 2016-17'!AA$8:AA$391,MATCH($B41,'I.KI 2016-17'!$B$8:$B$391,0)),"")</f>
        <v>0</v>
      </c>
      <c r="V41" s="149"/>
      <c r="W41" s="154">
        <f>_xlfn.IFNA(INDEX('I.KI 2016-17'!$H$8:$H$391,MATCH(B41,'I.KI 2016-17'!$B$8:$B$391,0)),"")</f>
        <v>56.000116782096001</v>
      </c>
      <c r="X41" s="153">
        <f>_xlfn.IFNA(INDEX('I.KI 2016-17'!$I$8:$I$391,MATCH(B41,'I.KI 2016-17'!$B$8:$B$391,0)),"")</f>
        <v>80.82987595346701</v>
      </c>
      <c r="Y41" s="155">
        <f>_xlfn.IFNA(INDEX('I.KI 2016-17'!$G$8:$G$391,MATCH(B41,'I.KI 2016-17'!$B$8:$B$391,0)),"")</f>
        <v>136.829992735563</v>
      </c>
      <c r="Z41" s="149"/>
      <c r="AA41" s="156">
        <f>_xlfn.IFNA(IF($B41=$B$382,0,_xlfn.IFNA(INDEX('I.Supplementary 2017-18'!N$8:N$35,MATCH($B41,'I.Supplementary 2017-18'!$B$8:$B$35,0)),INDEX('I.KI 2017-18'!N$9:N$393,MATCH($B41,'I.KI 2017-18'!$B$9:$B$393,0)))),"")</f>
        <v>35.588817686232147</v>
      </c>
      <c r="AB41" s="193">
        <f>_xlfn.IFNA(IF($B41=$B$382,0,_xlfn.IFNA(INDEX('I.Supplementary 2017-18'!O$8:O$35,MATCH($B41,'I.Supplementary 2017-18'!$B$8:$B$35,0)),INDEX('I.KI 2017-18'!O$9:O$393,MATCH($B41,'I.KI 2017-18'!$B$9:$B$393,0)))),"")</f>
        <v>7.1126041921341825</v>
      </c>
      <c r="AC41" s="193">
        <f>_xlfn.IFNA(IF($B41=$B$382,0,_xlfn.IFNA(INDEX('I.Supplementary 2017-18'!P$8:P$35,MATCH($B41,'I.Supplementary 2017-18'!$B$8:$B$35,0)),INDEX('I.KI 2017-18'!P$9:P$393,MATCH($B41,'I.KI 2017-18'!$B$9:$B$393,0)))),"")</f>
        <v>0</v>
      </c>
      <c r="AD41" s="193">
        <f>_xlfn.IFNA(IF($B41=$B$382,0,_xlfn.IFNA(INDEX('I.Supplementary 2017-18'!Q$8:Q$35,MATCH($B41,'I.Supplementary 2017-18'!$B$8:$B$35,0)),INDEX('I.KI 2017-18'!Q$9:Q$393,MATCH($B41,'I.KI 2017-18'!$B$9:$B$393,0)))),"")</f>
        <v>0</v>
      </c>
      <c r="AE41" s="157">
        <f>_xlfn.IFNA(IF($B41=$B$382,0,_xlfn.IFNA(INDEX('I.Supplementary 2017-18'!R$8:R$35,MATCH($B41,'I.Supplementary 2017-18'!$B$8:$B$35,0)),INDEX('I.KI 2017-18'!R$9:R$393,MATCH($B41,'I.KI 2017-18'!$B$9:$B$393,0)))),"")</f>
        <v>0</v>
      </c>
      <c r="AF41" s="156">
        <f>_xlfn.IFNA(IF($B41=$B$382,0,_xlfn.IFNA(INDEX('I.Supplementary 2017-18'!S$8:S$35,MATCH($B41,'I.Supplementary 2017-18'!$B$8:$B$35,0)),INDEX('I.KI 2017-18'!S$9:S$393,MATCH($B41,'I.KI 2017-18'!$B$9:$B$393,0)))),"")</f>
        <v>63.671255238163106</v>
      </c>
      <c r="AG41" s="193">
        <f>_xlfn.IFNA(IF($B41=$B$382,0,_xlfn.IFNA(INDEX('I.Supplementary 2017-18'!T$8:T$35,MATCH($B41,'I.Supplementary 2017-18'!$B$8:$B$35,0)),INDEX('I.KI 2017-18'!T$9:T$393,MATCH($B41,'I.KI 2017-18'!$B$9:$B$393,0)))),"")</f>
        <v>18.808845455494087</v>
      </c>
      <c r="AH41" s="193">
        <f>_xlfn.IFNA(IF($B41=$B$382,0,_xlfn.IFNA(INDEX('I.Supplementary 2017-18'!U$8:U$35,MATCH($B41,'I.Supplementary 2017-18'!$B$8:$B$35,0)),INDEX('I.KI 2017-18'!U$9:U$393,MATCH($B41,'I.KI 2017-18'!$B$9:$B$393,0)))),"")</f>
        <v>0</v>
      </c>
      <c r="AI41" s="193">
        <f>_xlfn.IFNA(IF($B41=$B$382,0,_xlfn.IFNA(INDEX('I.Supplementary 2017-18'!V$8:V$35,MATCH($B41,'I.Supplementary 2017-18'!$B$8:$B$35,0)),INDEX('I.KI 2017-18'!V$9:V$393,MATCH($B41,'I.KI 2017-18'!$B$9:$B$393,0)))),"")</f>
        <v>0</v>
      </c>
      <c r="AJ41" s="157">
        <f>_xlfn.IFNA(IF($B41=$B$382,0,_xlfn.IFNA(INDEX('I.Supplementary 2017-18'!W$8:W$35,MATCH($B41,'I.Supplementary 2017-18'!$B$8:$B$35,0)),INDEX('I.KI 2017-18'!W$9:W$393,MATCH($B41,'I.KI 2017-18'!$B$9:$B$393,0)))),"")</f>
        <v>0</v>
      </c>
      <c r="AK41" s="156">
        <f>_xlfn.IFNA(IF($B41=$B$382,0,_xlfn.IFNA(INDEX('I.Supplementary 2017-18'!X$8:X$35,MATCH($B41,'I.Supplementary 2017-18'!$B$8:$B$35,0)),INDEX('I.KI 2017-18'!X$9:X$393,MATCH($B41,'I.KI 2017-18'!$B$9:$B$393,0)))),"")</f>
        <v>99.260072924395246</v>
      </c>
      <c r="AL41" s="193">
        <f>_xlfn.IFNA(IF($B41=$B$382,0,_xlfn.IFNA(INDEX('I.Supplementary 2017-18'!Y$8:Y$35,MATCH($B41,'I.Supplementary 2017-18'!$B$8:$B$35,0)),INDEX('I.KI 2017-18'!Y$9:Y$393,MATCH($B41,'I.KI 2017-18'!$B$9:$B$393,0)))),"")</f>
        <v>25.921449647628268</v>
      </c>
      <c r="AM41" s="193">
        <f>_xlfn.IFNA(IF($B41=$B$382,0,_xlfn.IFNA(INDEX('I.Supplementary 2017-18'!Z$8:Z$35,MATCH($B41,'I.Supplementary 2017-18'!$B$8:$B$35,0)),INDEX('I.KI 2017-18'!Z$9:Z$393,MATCH($B41,'I.KI 2017-18'!$B$9:$B$393,0)))),"")</f>
        <v>0</v>
      </c>
      <c r="AN41" s="193">
        <f>_xlfn.IFNA(IF($B41=$B$382,0,_xlfn.IFNA(INDEX('I.Supplementary 2017-18'!AA$8:AA$35,MATCH($B41,'I.Supplementary 2017-18'!$B$8:$B$35,0)),INDEX('I.KI 2017-18'!AA$9:AA$393,MATCH($B41,'I.KI 2017-18'!$B$9:$B$393,0)))),"")</f>
        <v>0</v>
      </c>
      <c r="AO41" s="157">
        <f>_xlfn.IFNA(IF($B41=$B$382,0,_xlfn.IFNA(INDEX('I.Supplementary 2017-18'!AB$8:AB$35,MATCH($B41,'I.Supplementary 2017-18'!$B$8:$B$35,0)),INDEX('I.KI 2017-18'!AB$9:AB$393,MATCH($B41,'I.KI 2017-18'!$B$9:$B$393,0)))),"")</f>
        <v>0</v>
      </c>
      <c r="AP41" s="149"/>
      <c r="AQ41" s="156">
        <f>_xlfn.IFNA(IF($B41=$B$381,0,IF($B41=$B$382,0,_xlfn.IFNA(INDEX('I.Supplementary 2017-18'!I$8:I$35,MATCH($B41,'I.Supplementary 2017-18'!$B$8:$B$35,0)),INDEX('I.KI 2017-18'!I$9:I$393,MATCH($B41,'I.KI 2017-18'!$B$9:$B$393,0))))),"")</f>
        <v>42.70142187836634</v>
      </c>
      <c r="AR41" s="149">
        <f>_xlfn.IFNA(IF($B41=$B$381,0,IF($B41=$B$382,0,_xlfn.IFNA(INDEX('I.Supplementary 2017-18'!J$8:J$35,MATCH($B41,'I.Supplementary 2017-18'!$B$8:$B$35,0)),INDEX('I.KI 2017-18'!J$9:J$393,MATCH($B41,'I.KI 2017-18'!$B$9:$B$393,0))))),"")</f>
        <v>82.480100693657192</v>
      </c>
      <c r="AS41" s="157">
        <f>_xlfn.IFNA(IF($B41=$B$381,0,IF($B41=$B$382,0,_xlfn.IFNA(INDEX('I.Supplementary 2017-18'!H$8:H$35,MATCH($B41,'I.Supplementary 2017-18'!$B$8:$B$35,0)),INDEX('I.KI 2017-18'!H$9:H$393,MATCH($B41,'I.KI 2017-18'!$B$9:$B$393,0))))),"")</f>
        <v>125.18152257202354</v>
      </c>
      <c r="AT41" s="149"/>
      <c r="AU41" s="156">
        <f>_xlfn.IFNA(_xlfn.IFNA(INDEX('I.Supplementary 2018-19'!P$8:P$157,MATCH($B41,'I.Supplementary 2018-19'!$B$8:$B$157,0)),INDEX('I.KI 2018-19'!P$9:P$393,MATCH($B41,'I.KI 2018-19'!$B$9:$B$393,0))),"")</f>
        <v>28.752975896042884</v>
      </c>
      <c r="AV41" s="193">
        <f>_xlfn.IFNA(_xlfn.IFNA(INDEX('I.Supplementary 2018-19'!Q$8:Q$157,MATCH($B41,'I.Supplementary 2018-19'!$B$8:$B$157,0)),INDEX('I.KI 2018-19'!Q$9:Q$393,MATCH($B41,'I.KI 2018-19'!$B$9:$B$393,0))),"")</f>
        <v>4.9502215331974142</v>
      </c>
      <c r="AW41" s="193">
        <f>_xlfn.IFNA(_xlfn.IFNA(INDEX('I.Supplementary 2018-19'!R$8:R$157,MATCH($B41,'I.Supplementary 2018-19'!$B$8:$B$157,0)),INDEX('I.KI 2018-19'!R$9:R$393,MATCH($B41,'I.KI 2018-19'!$B$9:$B$393,0))),"")</f>
        <v>0</v>
      </c>
      <c r="AX41" s="193">
        <f>_xlfn.IFNA(_xlfn.IFNA(INDEX('I.Supplementary 2018-19'!S$8:S$157,MATCH($B41,'I.Supplementary 2018-19'!$B$8:$B$157,0)),INDEX('I.KI 2018-19'!S$9:S$393,MATCH($B41,'I.KI 2018-19'!$B$9:$B$393,0))),"")</f>
        <v>0</v>
      </c>
      <c r="AY41" s="157">
        <f>_xlfn.IFNA(_xlfn.IFNA(INDEX('I.Supplementary 2018-19'!T$8:T$157,MATCH($B41,'I.Supplementary 2018-19'!$B$8:$B$157,0)),INDEX('I.KI 2018-19'!T$9:T$393,MATCH($B41,'I.KI 2018-19'!$B$9:$B$393,0))),"")</f>
        <v>0</v>
      </c>
      <c r="AZ41" s="156">
        <f>_xlfn.IFNA(_xlfn.IFNA(INDEX('I.Supplementary 2018-19'!U$8:U$157,MATCH($B41,'I.Supplementary 2018-19'!$B$8:$B$157,0)),INDEX('I.KI 2018-19'!U$9:U$393,MATCH($B41,'I.KI 2018-19'!$B$9:$B$393,0))),"")</f>
        <v>65.584125567206627</v>
      </c>
      <c r="BA41" s="193">
        <f>_xlfn.IFNA(_xlfn.IFNA(INDEX('I.Supplementary 2018-19'!V$8:V$157,MATCH($B41,'I.Supplementary 2018-19'!$B$8:$B$157,0)),INDEX('I.KI 2018-19'!V$9:V$393,MATCH($B41,'I.KI 2018-19'!$B$9:$B$393,0))),"")</f>
        <v>19.373918065744981</v>
      </c>
      <c r="BB41" s="193">
        <f>_xlfn.IFNA(_xlfn.IFNA(INDEX('I.Supplementary 2018-19'!W$8:W$157,MATCH($B41,'I.Supplementary 2018-19'!$B$8:$B$157,0)),INDEX('I.KI 2018-19'!W$9:W$393,MATCH($B41,'I.KI 2018-19'!$B$9:$B$393,0))),"")</f>
        <v>0</v>
      </c>
      <c r="BC41" s="193">
        <f>_xlfn.IFNA(_xlfn.IFNA(INDEX('I.Supplementary 2018-19'!X$8:X$157,MATCH($B41,'I.Supplementary 2018-19'!$B$8:$B$157,0)),INDEX('I.KI 2018-19'!X$9:X$393,MATCH($B41,'I.KI 2018-19'!$B$9:$B$393,0))),"")</f>
        <v>0</v>
      </c>
      <c r="BD41" s="157">
        <f>_xlfn.IFNA(_xlfn.IFNA(INDEX('I.Supplementary 2018-19'!Y$8:Y$157,MATCH($B41,'I.Supplementary 2018-19'!$B$8:$B$157,0)),INDEX('I.KI 2018-19'!Y$9:Y$393,MATCH($B41,'I.KI 2018-19'!$B$9:$B$393,0))),"")</f>
        <v>0</v>
      </c>
      <c r="BE41" s="156">
        <f>_xlfn.IFNA(_xlfn.IFNA(INDEX('I.Supplementary 2018-19'!Z$8:Z$157,MATCH($B41,'I.Supplementary 2018-19'!$B$8:$B$157,0)),INDEX('I.KI 2018-19'!Z$9:Z$393,MATCH($B41,'I.KI 2018-19'!$B$9:$B$393,0))),"")</f>
        <v>94.33710146324951</v>
      </c>
      <c r="BF41" s="193">
        <f>_xlfn.IFNA(_xlfn.IFNA(INDEX('I.Supplementary 2018-19'!AA$8:AA$157,MATCH($B41,'I.Supplementary 2018-19'!$B$8:$B$157,0)),INDEX('I.KI 2018-19'!AA$9:AA$393,MATCH($B41,'I.KI 2018-19'!$B$9:$B$393,0))),"")</f>
        <v>24.324139598942395</v>
      </c>
      <c r="BG41" s="193">
        <f>_xlfn.IFNA(_xlfn.IFNA(INDEX('I.Supplementary 2018-19'!AB$8:AB$157,MATCH($B41,'I.Supplementary 2018-19'!$B$8:$B$157,0)),INDEX('I.KI 2018-19'!AB$9:AB$393,MATCH($B41,'I.KI 2018-19'!$B$9:$B$393,0))),"")</f>
        <v>0</v>
      </c>
      <c r="BH41" s="193">
        <f>_xlfn.IFNA(_xlfn.IFNA(INDEX('I.Supplementary 2018-19'!AC$8:AC$157,MATCH($B41,'I.Supplementary 2018-19'!$B$8:$B$157,0)),INDEX('I.KI 2018-19'!AC$9:AC$393,MATCH($B41,'I.KI 2018-19'!$B$9:$B$393,0))),"")</f>
        <v>0</v>
      </c>
      <c r="BI41" s="157">
        <f>_xlfn.IFNA(_xlfn.IFNA(INDEX('I.Supplementary 2018-19'!AD$8:AD$157,MATCH($B41,'I.Supplementary 2018-19'!$B$8:$B$157,0)),INDEX('I.KI 2018-19'!AD$9:AD$393,MATCH($B41,'I.KI 2018-19'!$B$9:$B$393,0))),"")</f>
        <v>0</v>
      </c>
      <c r="BJ41" s="149"/>
      <c r="BK41" s="156">
        <f>_xlfn.IFNA(IF($B41=$B$381,0,IF($B41=$B$382,0,_xlfn.IFNA(INDEX('I.Supplementary 2018-19'!I$8:I$157,MATCH($B41,'I.Supplementary 2018-19'!$B$8:$B$157,0)),INDEX('I.KI 2018-19'!I$9:I$393,MATCH($B41,'I.KI 2018-19'!$B$9:$B$393,0))))),"")</f>
        <v>33.703197429240298</v>
      </c>
      <c r="BL41" s="149">
        <f>_xlfn.IFNA(IF($B41=$B$381,0,IF($B41=$B$382,0,_xlfn.IFNA(INDEX('I.Supplementary 2018-19'!J$8:J$157,MATCH($B41,'I.Supplementary 2018-19'!$B$8:$B$157,0)),INDEX('I.KI 2018-19'!J$9:J$393,MATCH($B41,'I.KI 2018-19'!$B$9:$B$393,0))))),"")</f>
        <v>84.958043632951615</v>
      </c>
      <c r="BM41" s="157">
        <f>_xlfn.IFNA(IF($B41=$B$381,0,IF($B41=$B$382,0,_xlfn.IFNA(INDEX('I.Supplementary 2018-19'!H$8:H$157,MATCH($B41,'I.Supplementary 2018-19'!$B$8:$B$157,0)),INDEX('I.KI 2018-19'!H$9:H$393,MATCH($B41,'I.KI 2018-19'!$B$9:$B$393,0))))),"")</f>
        <v>118.66124106219192</v>
      </c>
    </row>
    <row r="42" spans="2:65">
      <c r="B42" s="121" t="str">
        <f>'Calculations for 2021-22'!B42</f>
        <v>E1533</v>
      </c>
      <c r="C42" s="160" t="str">
        <f>'Calculations for 2021-22'!D42</f>
        <v>E1533</v>
      </c>
      <c r="D42" t="str">
        <f>'Calculations for 2021-22'!E42</f>
        <v>SD</v>
      </c>
      <c r="E42">
        <f>'Calculations for 2021-22'!F42</f>
        <v>0</v>
      </c>
      <c r="F42" s="120" t="str">
        <f>'Calculations for 2021-22'!H42</f>
        <v>Brentwood</v>
      </c>
      <c r="G42" s="156">
        <f>_xlfn.IFNA(INDEX('I.KI 2016-17'!M$8:M$391,MATCH($B42,'I.KI 2016-17'!$B$8:$B$391,0)),"")</f>
        <v>0</v>
      </c>
      <c r="H42" s="149">
        <f>_xlfn.IFNA(INDEX('I.KI 2016-17'!N$8:N$391,MATCH($B42,'I.KI 2016-17'!$B$8:$B$391,0)),"")</f>
        <v>0.71015234424600004</v>
      </c>
      <c r="I42" s="149">
        <f>_xlfn.IFNA(INDEX('I.KI 2016-17'!O$8:O$391,MATCH($B42,'I.KI 2016-17'!$B$8:$B$391,0)),"")</f>
        <v>0</v>
      </c>
      <c r="J42" s="149">
        <f>_xlfn.IFNA(INDEX('I.KI 2016-17'!P$8:P$391,MATCH($B42,'I.KI 2016-17'!$B$8:$B$391,0)),"")</f>
        <v>0</v>
      </c>
      <c r="K42" s="157">
        <f>_xlfn.IFNA(INDEX('I.KI 2016-17'!Q$8:Q$391,MATCH($B42,'I.KI 2016-17'!$B$8:$B$391,0)),"")</f>
        <v>0</v>
      </c>
      <c r="L42" s="156">
        <f>_xlfn.IFNA(INDEX('I.KI 2016-17'!R$8:R$391,MATCH($B42,'I.KI 2016-17'!$B$8:$B$391,0)),"")</f>
        <v>0</v>
      </c>
      <c r="M42" s="193">
        <f>_xlfn.IFNA(INDEX('I.KI 2016-17'!S$8:S$391,MATCH($B42,'I.KI 2016-17'!$B$8:$B$391,0)),"")</f>
        <v>1.518509004482</v>
      </c>
      <c r="N42" s="193">
        <f>_xlfn.IFNA(INDEX('I.KI 2016-17'!T$8:T$391,MATCH($B42,'I.KI 2016-17'!$B$8:$B$391,0)),"")</f>
        <v>0</v>
      </c>
      <c r="O42" s="193">
        <f>_xlfn.IFNA(INDEX('I.KI 2016-17'!U$8:U$391,MATCH($B42,'I.KI 2016-17'!$B$8:$B$391,0)),"")</f>
        <v>0</v>
      </c>
      <c r="P42" s="157">
        <f>_xlfn.IFNA(INDEX('I.KI 2016-17'!V$8:V$391,MATCH($B42,'I.KI 2016-17'!$B$8:$B$391,0)),"")</f>
        <v>0</v>
      </c>
      <c r="Q42" s="156">
        <f>_xlfn.IFNA(INDEX('I.KI 2016-17'!W$8:W$391,MATCH($B42,'I.KI 2016-17'!$B$8:$B$391,0)),"")</f>
        <v>0</v>
      </c>
      <c r="R42" s="193">
        <f>_xlfn.IFNA(INDEX('I.KI 2016-17'!X$8:X$391,MATCH($B42,'I.KI 2016-17'!$B$8:$B$391,0)),"")</f>
        <v>2.228661348728</v>
      </c>
      <c r="S42" s="193">
        <f>_xlfn.IFNA(INDEX('I.KI 2016-17'!Y$8:Y$391,MATCH($B42,'I.KI 2016-17'!$B$8:$B$391,0)),"")</f>
        <v>0</v>
      </c>
      <c r="T42" s="193">
        <f>_xlfn.IFNA(INDEX('I.KI 2016-17'!Z$8:Z$391,MATCH($B42,'I.KI 2016-17'!$B$8:$B$391,0)),"")</f>
        <v>0</v>
      </c>
      <c r="U42" s="157">
        <f>_xlfn.IFNA(INDEX('I.KI 2016-17'!AA$8:AA$391,MATCH($B42,'I.KI 2016-17'!$B$8:$B$391,0)),"")</f>
        <v>0</v>
      </c>
      <c r="V42" s="149"/>
      <c r="W42" s="154">
        <f>_xlfn.IFNA(INDEX('I.KI 2016-17'!$H$8:$H$391,MATCH(B42,'I.KI 2016-17'!$B$8:$B$391,0)),"")</f>
        <v>0.71015234424600004</v>
      </c>
      <c r="X42" s="153">
        <f>_xlfn.IFNA(INDEX('I.KI 2016-17'!$I$8:$I$391,MATCH(B42,'I.KI 2016-17'!$B$8:$B$391,0)),"")</f>
        <v>1.518509004482</v>
      </c>
      <c r="Y42" s="155">
        <f>_xlfn.IFNA(INDEX('I.KI 2016-17'!$G$8:$G$391,MATCH(B42,'I.KI 2016-17'!$B$8:$B$391,0)),"")</f>
        <v>2.228661348728</v>
      </c>
      <c r="Z42" s="149"/>
      <c r="AA42" s="156">
        <f>_xlfn.IFNA(IF($B42=$B$382,0,_xlfn.IFNA(INDEX('I.Supplementary 2017-18'!N$8:N$35,MATCH($B42,'I.Supplementary 2017-18'!$B$8:$B$35,0)),INDEX('I.KI 2017-18'!N$9:N$393,MATCH($B42,'I.KI 2017-18'!$B$9:$B$393,0)))),"")</f>
        <v>0</v>
      </c>
      <c r="AB42" s="193">
        <f>_xlfn.IFNA(IF($B42=$B$382,0,_xlfn.IFNA(INDEX('I.Supplementary 2017-18'!O$8:O$35,MATCH($B42,'I.Supplementary 2017-18'!$B$8:$B$35,0)),INDEX('I.KI 2017-18'!O$9:O$393,MATCH($B42,'I.KI 2017-18'!$B$9:$B$393,0)))),"")</f>
        <v>0.23312247143747658</v>
      </c>
      <c r="AC42" s="193">
        <f>_xlfn.IFNA(IF($B42=$B$382,0,_xlfn.IFNA(INDEX('I.Supplementary 2017-18'!P$8:P$35,MATCH($B42,'I.Supplementary 2017-18'!$B$8:$B$35,0)),INDEX('I.KI 2017-18'!P$9:P$393,MATCH($B42,'I.KI 2017-18'!$B$9:$B$393,0)))),"")</f>
        <v>0</v>
      </c>
      <c r="AD42" s="193">
        <f>_xlfn.IFNA(IF($B42=$B$382,0,_xlfn.IFNA(INDEX('I.Supplementary 2017-18'!Q$8:Q$35,MATCH($B42,'I.Supplementary 2017-18'!$B$8:$B$35,0)),INDEX('I.KI 2017-18'!Q$9:Q$393,MATCH($B42,'I.KI 2017-18'!$B$9:$B$393,0)))),"")</f>
        <v>0</v>
      </c>
      <c r="AE42" s="157">
        <f>_xlfn.IFNA(IF($B42=$B$382,0,_xlfn.IFNA(INDEX('I.Supplementary 2017-18'!R$8:R$35,MATCH($B42,'I.Supplementary 2017-18'!$B$8:$B$35,0)),INDEX('I.KI 2017-18'!R$9:R$393,MATCH($B42,'I.KI 2017-18'!$B$9:$B$393,0)))),"")</f>
        <v>0</v>
      </c>
      <c r="AF42" s="156">
        <f>_xlfn.IFNA(IF($B42=$B$382,0,_xlfn.IFNA(INDEX('I.Supplementary 2017-18'!S$8:S$35,MATCH($B42,'I.Supplementary 2017-18'!$B$8:$B$35,0)),INDEX('I.KI 2017-18'!S$9:S$393,MATCH($B42,'I.KI 2017-18'!$B$9:$B$393,0)))),"")</f>
        <v>0</v>
      </c>
      <c r="AG42" s="193">
        <f>_xlfn.IFNA(IF($B42=$B$382,0,_xlfn.IFNA(INDEX('I.Supplementary 2017-18'!T$8:T$35,MATCH($B42,'I.Supplementary 2017-18'!$B$8:$B$35,0)),INDEX('I.KI 2017-18'!T$9:T$393,MATCH($B42,'I.KI 2017-18'!$B$9:$B$393,0)))),"")</f>
        <v>1.5495109217537819</v>
      </c>
      <c r="AH42" s="193">
        <f>_xlfn.IFNA(IF($B42=$B$382,0,_xlfn.IFNA(INDEX('I.Supplementary 2017-18'!U$8:U$35,MATCH($B42,'I.Supplementary 2017-18'!$B$8:$B$35,0)),INDEX('I.KI 2017-18'!U$9:U$393,MATCH($B42,'I.KI 2017-18'!$B$9:$B$393,0)))),"")</f>
        <v>0</v>
      </c>
      <c r="AI42" s="193">
        <f>_xlfn.IFNA(IF($B42=$B$382,0,_xlfn.IFNA(INDEX('I.Supplementary 2017-18'!V$8:V$35,MATCH($B42,'I.Supplementary 2017-18'!$B$8:$B$35,0)),INDEX('I.KI 2017-18'!V$9:V$393,MATCH($B42,'I.KI 2017-18'!$B$9:$B$393,0)))),"")</f>
        <v>0</v>
      </c>
      <c r="AJ42" s="157">
        <f>_xlfn.IFNA(IF($B42=$B$382,0,_xlfn.IFNA(INDEX('I.Supplementary 2017-18'!W$8:W$35,MATCH($B42,'I.Supplementary 2017-18'!$B$8:$B$35,0)),INDEX('I.KI 2017-18'!W$9:W$393,MATCH($B42,'I.KI 2017-18'!$B$9:$B$393,0)))),"")</f>
        <v>0</v>
      </c>
      <c r="AK42" s="156">
        <f>_xlfn.IFNA(IF($B42=$B$382,0,_xlfn.IFNA(INDEX('I.Supplementary 2017-18'!X$8:X$35,MATCH($B42,'I.Supplementary 2017-18'!$B$8:$B$35,0)),INDEX('I.KI 2017-18'!X$9:X$393,MATCH($B42,'I.KI 2017-18'!$B$9:$B$393,0)))),"")</f>
        <v>0</v>
      </c>
      <c r="AL42" s="193">
        <f>_xlfn.IFNA(IF($B42=$B$382,0,_xlfn.IFNA(INDEX('I.Supplementary 2017-18'!Y$8:Y$35,MATCH($B42,'I.Supplementary 2017-18'!$B$8:$B$35,0)),INDEX('I.KI 2017-18'!Y$9:Y$393,MATCH($B42,'I.KI 2017-18'!$B$9:$B$393,0)))),"")</f>
        <v>1.7826333931912586</v>
      </c>
      <c r="AM42" s="193">
        <f>_xlfn.IFNA(IF($B42=$B$382,0,_xlfn.IFNA(INDEX('I.Supplementary 2017-18'!Z$8:Z$35,MATCH($B42,'I.Supplementary 2017-18'!$B$8:$B$35,0)),INDEX('I.KI 2017-18'!Z$9:Z$393,MATCH($B42,'I.KI 2017-18'!$B$9:$B$393,0)))),"")</f>
        <v>0</v>
      </c>
      <c r="AN42" s="193">
        <f>_xlfn.IFNA(IF($B42=$B$382,0,_xlfn.IFNA(INDEX('I.Supplementary 2017-18'!AA$8:AA$35,MATCH($B42,'I.Supplementary 2017-18'!$B$8:$B$35,0)),INDEX('I.KI 2017-18'!AA$9:AA$393,MATCH($B42,'I.KI 2017-18'!$B$9:$B$393,0)))),"")</f>
        <v>0</v>
      </c>
      <c r="AO42" s="157">
        <f>_xlfn.IFNA(IF($B42=$B$382,0,_xlfn.IFNA(INDEX('I.Supplementary 2017-18'!AB$8:AB$35,MATCH($B42,'I.Supplementary 2017-18'!$B$8:$B$35,0)),INDEX('I.KI 2017-18'!AB$9:AB$393,MATCH($B42,'I.KI 2017-18'!$B$9:$B$393,0)))),"")</f>
        <v>0</v>
      </c>
      <c r="AP42" s="149"/>
      <c r="AQ42" s="156">
        <f>_xlfn.IFNA(IF($B42=$B$381,0,IF($B42=$B$382,0,_xlfn.IFNA(INDEX('I.Supplementary 2017-18'!I$8:I$35,MATCH($B42,'I.Supplementary 2017-18'!$B$8:$B$35,0)),INDEX('I.KI 2017-18'!I$9:I$393,MATCH($B42,'I.KI 2017-18'!$B$9:$B$393,0))))),"")</f>
        <v>0.23312247143747658</v>
      </c>
      <c r="AR42" s="149">
        <f>_xlfn.IFNA(IF($B42=$B$381,0,IF($B42=$B$382,0,_xlfn.IFNA(INDEX('I.Supplementary 2017-18'!J$8:J$35,MATCH($B42,'I.Supplementary 2017-18'!$B$8:$B$35,0)),INDEX('I.KI 2017-18'!J$9:J$393,MATCH($B42,'I.KI 2017-18'!$B$9:$B$393,0))))),"")</f>
        <v>1.5495109217537819</v>
      </c>
      <c r="AS42" s="157">
        <f>_xlfn.IFNA(IF($B42=$B$381,0,IF($B42=$B$382,0,_xlfn.IFNA(INDEX('I.Supplementary 2017-18'!H$8:H$35,MATCH($B42,'I.Supplementary 2017-18'!$B$8:$B$35,0)),INDEX('I.KI 2017-18'!H$9:H$393,MATCH($B42,'I.KI 2017-18'!$B$9:$B$393,0))))),"")</f>
        <v>1.7826333931912586</v>
      </c>
      <c r="AT42" s="149"/>
      <c r="AU42" s="156">
        <f>_xlfn.IFNA(_xlfn.IFNA(INDEX('I.Supplementary 2018-19'!P$8:P$157,MATCH($B42,'I.Supplementary 2018-19'!$B$8:$B$157,0)),INDEX('I.KI 2018-19'!P$9:P$393,MATCH($B42,'I.KI 2018-19'!$B$9:$B$393,0))),"")</f>
        <v>0</v>
      </c>
      <c r="AV42" s="193">
        <f>_xlfn.IFNA(_xlfn.IFNA(INDEX('I.Supplementary 2018-19'!Q$8:Q$157,MATCH($B42,'I.Supplementary 2018-19'!$B$8:$B$157,0)),INDEX('I.KI 2018-19'!Q$9:Q$393,MATCH($B42,'I.KI 2018-19'!$B$9:$B$393,0))),"")</f>
        <v>0</v>
      </c>
      <c r="AW42" s="193">
        <f>_xlfn.IFNA(_xlfn.IFNA(INDEX('I.Supplementary 2018-19'!R$8:R$157,MATCH($B42,'I.Supplementary 2018-19'!$B$8:$B$157,0)),INDEX('I.KI 2018-19'!R$9:R$393,MATCH($B42,'I.KI 2018-19'!$B$9:$B$393,0))),"")</f>
        <v>0</v>
      </c>
      <c r="AX42" s="193">
        <f>_xlfn.IFNA(_xlfn.IFNA(INDEX('I.Supplementary 2018-19'!S$8:S$157,MATCH($B42,'I.Supplementary 2018-19'!$B$8:$B$157,0)),INDEX('I.KI 2018-19'!S$9:S$393,MATCH($B42,'I.KI 2018-19'!$B$9:$B$393,0))),"")</f>
        <v>0</v>
      </c>
      <c r="AY42" s="157">
        <f>_xlfn.IFNA(_xlfn.IFNA(INDEX('I.Supplementary 2018-19'!T$8:T$157,MATCH($B42,'I.Supplementary 2018-19'!$B$8:$B$157,0)),INDEX('I.KI 2018-19'!T$9:T$393,MATCH($B42,'I.KI 2018-19'!$B$9:$B$393,0))),"")</f>
        <v>0</v>
      </c>
      <c r="AZ42" s="156">
        <f>_xlfn.IFNA(_xlfn.IFNA(INDEX('I.Supplementary 2018-19'!U$8:U$157,MATCH($B42,'I.Supplementary 2018-19'!$B$8:$B$157,0)),INDEX('I.KI 2018-19'!U$9:U$393,MATCH($B42,'I.KI 2018-19'!$B$9:$B$393,0))),"")</f>
        <v>0</v>
      </c>
      <c r="BA42" s="193">
        <f>_xlfn.IFNA(_xlfn.IFNA(INDEX('I.Supplementary 2018-19'!V$8:V$157,MATCH($B42,'I.Supplementary 2018-19'!$B$8:$B$157,0)),INDEX('I.KI 2018-19'!V$9:V$393,MATCH($B42,'I.KI 2018-19'!$B$9:$B$393,0))),"")</f>
        <v>1.5960627520210626</v>
      </c>
      <c r="BB42" s="193">
        <f>_xlfn.IFNA(_xlfn.IFNA(INDEX('I.Supplementary 2018-19'!W$8:W$157,MATCH($B42,'I.Supplementary 2018-19'!$B$8:$B$157,0)),INDEX('I.KI 2018-19'!W$9:W$393,MATCH($B42,'I.KI 2018-19'!$B$9:$B$393,0))),"")</f>
        <v>0</v>
      </c>
      <c r="BC42" s="193">
        <f>_xlfn.IFNA(_xlfn.IFNA(INDEX('I.Supplementary 2018-19'!X$8:X$157,MATCH($B42,'I.Supplementary 2018-19'!$B$8:$B$157,0)),INDEX('I.KI 2018-19'!X$9:X$393,MATCH($B42,'I.KI 2018-19'!$B$9:$B$393,0))),"")</f>
        <v>0</v>
      </c>
      <c r="BD42" s="157">
        <f>_xlfn.IFNA(_xlfn.IFNA(INDEX('I.Supplementary 2018-19'!Y$8:Y$157,MATCH($B42,'I.Supplementary 2018-19'!$B$8:$B$157,0)),INDEX('I.KI 2018-19'!Y$9:Y$393,MATCH($B42,'I.KI 2018-19'!$B$9:$B$393,0))),"")</f>
        <v>0</v>
      </c>
      <c r="BE42" s="156">
        <f>_xlfn.IFNA(_xlfn.IFNA(INDEX('I.Supplementary 2018-19'!Z$8:Z$157,MATCH($B42,'I.Supplementary 2018-19'!$B$8:$B$157,0)),INDEX('I.KI 2018-19'!Z$9:Z$393,MATCH($B42,'I.KI 2018-19'!$B$9:$B$393,0))),"")</f>
        <v>0</v>
      </c>
      <c r="BF42" s="193">
        <f>_xlfn.IFNA(_xlfn.IFNA(INDEX('I.Supplementary 2018-19'!AA$8:AA$157,MATCH($B42,'I.Supplementary 2018-19'!$B$8:$B$157,0)),INDEX('I.KI 2018-19'!AA$9:AA$393,MATCH($B42,'I.KI 2018-19'!$B$9:$B$393,0))),"")</f>
        <v>1.5960627520210626</v>
      </c>
      <c r="BG42" s="193">
        <f>_xlfn.IFNA(_xlfn.IFNA(INDEX('I.Supplementary 2018-19'!AB$8:AB$157,MATCH($B42,'I.Supplementary 2018-19'!$B$8:$B$157,0)),INDEX('I.KI 2018-19'!AB$9:AB$393,MATCH($B42,'I.KI 2018-19'!$B$9:$B$393,0))),"")</f>
        <v>0</v>
      </c>
      <c r="BH42" s="193">
        <f>_xlfn.IFNA(_xlfn.IFNA(INDEX('I.Supplementary 2018-19'!AC$8:AC$157,MATCH($B42,'I.Supplementary 2018-19'!$B$8:$B$157,0)),INDEX('I.KI 2018-19'!AC$9:AC$393,MATCH($B42,'I.KI 2018-19'!$B$9:$B$393,0))),"")</f>
        <v>0</v>
      </c>
      <c r="BI42" s="157">
        <f>_xlfn.IFNA(_xlfn.IFNA(INDEX('I.Supplementary 2018-19'!AD$8:AD$157,MATCH($B42,'I.Supplementary 2018-19'!$B$8:$B$157,0)),INDEX('I.KI 2018-19'!AD$9:AD$393,MATCH($B42,'I.KI 2018-19'!$B$9:$B$393,0))),"")</f>
        <v>0</v>
      </c>
      <c r="BJ42" s="149"/>
      <c r="BK42" s="156">
        <f>_xlfn.IFNA(IF($B42=$B$381,0,IF($B42=$B$382,0,_xlfn.IFNA(INDEX('I.Supplementary 2018-19'!I$8:I$157,MATCH($B42,'I.Supplementary 2018-19'!$B$8:$B$157,0)),INDEX('I.KI 2018-19'!I$9:I$393,MATCH($B42,'I.KI 2018-19'!$B$9:$B$393,0))))),"")</f>
        <v>0</v>
      </c>
      <c r="BL42" s="149">
        <f>_xlfn.IFNA(IF($B42=$B$381,0,IF($B42=$B$382,0,_xlfn.IFNA(INDEX('I.Supplementary 2018-19'!J$8:J$157,MATCH($B42,'I.Supplementary 2018-19'!$B$8:$B$157,0)),INDEX('I.KI 2018-19'!J$9:J$393,MATCH($B42,'I.KI 2018-19'!$B$9:$B$393,0))))),"")</f>
        <v>1.5960627520210626</v>
      </c>
      <c r="BM42" s="157">
        <f>_xlfn.IFNA(IF($B42=$B$381,0,IF($B42=$B$382,0,_xlfn.IFNA(INDEX('I.Supplementary 2018-19'!H$8:H$157,MATCH($B42,'I.Supplementary 2018-19'!$B$8:$B$157,0)),INDEX('I.KI 2018-19'!H$9:H$393,MATCH($B42,'I.KI 2018-19'!$B$9:$B$393,0))))),"")</f>
        <v>1.5960627520210626</v>
      </c>
    </row>
    <row r="43" spans="2:65">
      <c r="B43" s="121" t="str">
        <f>'Calculations for 2021-22'!B43</f>
        <v>E1401</v>
      </c>
      <c r="C43" s="160" t="str">
        <f>'Calculations for 2021-22'!D43</f>
        <v>E1401</v>
      </c>
      <c r="D43" t="str">
        <f>'Calculations for 2021-22'!E43</f>
        <v>UNINFIR</v>
      </c>
      <c r="E43">
        <f>'Calculations for 2021-22'!F43</f>
        <v>0</v>
      </c>
      <c r="F43" s="120" t="str">
        <f>'Calculations for 2021-22'!H43</f>
        <v>Brighton &amp; Hove</v>
      </c>
      <c r="G43" s="156">
        <f>_xlfn.IFNA(INDEX('I.KI 2016-17'!M$8:M$391,MATCH($B43,'I.KI 2016-17'!$B$8:$B$391,0)),"")</f>
        <v>26.977159821478999</v>
      </c>
      <c r="H43" s="149">
        <f>_xlfn.IFNA(INDEX('I.KI 2016-17'!N$8:N$391,MATCH($B43,'I.KI 2016-17'!$B$8:$B$391,0)),"")</f>
        <v>6.1485181616390001</v>
      </c>
      <c r="I43" s="149">
        <f>_xlfn.IFNA(INDEX('I.KI 2016-17'!O$8:O$391,MATCH($B43,'I.KI 2016-17'!$B$8:$B$391,0)),"")</f>
        <v>0</v>
      </c>
      <c r="J43" s="149">
        <f>_xlfn.IFNA(INDEX('I.KI 2016-17'!P$8:P$391,MATCH($B43,'I.KI 2016-17'!$B$8:$B$391,0)),"")</f>
        <v>0</v>
      </c>
      <c r="K43" s="157">
        <f>_xlfn.IFNA(INDEX('I.KI 2016-17'!Q$8:Q$391,MATCH($B43,'I.KI 2016-17'!$B$8:$B$391,0)),"")</f>
        <v>0</v>
      </c>
      <c r="L43" s="156">
        <f>_xlfn.IFNA(INDEX('I.KI 2016-17'!R$8:R$391,MATCH($B43,'I.KI 2016-17'!$B$8:$B$391,0)),"")</f>
        <v>40.717315990036006</v>
      </c>
      <c r="M43" s="193">
        <f>_xlfn.IFNA(INDEX('I.KI 2016-17'!S$8:S$391,MATCH($B43,'I.KI 2016-17'!$B$8:$B$391,0)),"")</f>
        <v>13.402242361441999</v>
      </c>
      <c r="N43" s="193">
        <f>_xlfn.IFNA(INDEX('I.KI 2016-17'!T$8:T$391,MATCH($B43,'I.KI 2016-17'!$B$8:$B$391,0)),"")</f>
        <v>0</v>
      </c>
      <c r="O43" s="193">
        <f>_xlfn.IFNA(INDEX('I.KI 2016-17'!U$8:U$391,MATCH($B43,'I.KI 2016-17'!$B$8:$B$391,0)),"")</f>
        <v>0</v>
      </c>
      <c r="P43" s="157">
        <f>_xlfn.IFNA(INDEX('I.KI 2016-17'!V$8:V$391,MATCH($B43,'I.KI 2016-17'!$B$8:$B$391,0)),"")</f>
        <v>0</v>
      </c>
      <c r="Q43" s="156">
        <f>_xlfn.IFNA(INDEX('I.KI 2016-17'!W$8:W$391,MATCH($B43,'I.KI 2016-17'!$B$8:$B$391,0)),"")</f>
        <v>67.694475811515005</v>
      </c>
      <c r="R43" s="193">
        <f>_xlfn.IFNA(INDEX('I.KI 2016-17'!X$8:X$391,MATCH($B43,'I.KI 2016-17'!$B$8:$B$391,0)),"")</f>
        <v>19.550760523080999</v>
      </c>
      <c r="S43" s="193">
        <f>_xlfn.IFNA(INDEX('I.KI 2016-17'!Y$8:Y$391,MATCH($B43,'I.KI 2016-17'!$B$8:$B$391,0)),"")</f>
        <v>0</v>
      </c>
      <c r="T43" s="193">
        <f>_xlfn.IFNA(INDEX('I.KI 2016-17'!Z$8:Z$391,MATCH($B43,'I.KI 2016-17'!$B$8:$B$391,0)),"")</f>
        <v>0</v>
      </c>
      <c r="U43" s="157">
        <f>_xlfn.IFNA(INDEX('I.KI 2016-17'!AA$8:AA$391,MATCH($B43,'I.KI 2016-17'!$B$8:$B$391,0)),"")</f>
        <v>0</v>
      </c>
      <c r="V43" s="149"/>
      <c r="W43" s="154">
        <f>_xlfn.IFNA(INDEX('I.KI 2016-17'!$H$8:$H$391,MATCH(B43,'I.KI 2016-17'!$B$8:$B$391,0)),"")</f>
        <v>33.125677983118003</v>
      </c>
      <c r="X43" s="153">
        <f>_xlfn.IFNA(INDEX('I.KI 2016-17'!$I$8:$I$391,MATCH(B43,'I.KI 2016-17'!$B$8:$B$391,0)),"")</f>
        <v>54.119558351478005</v>
      </c>
      <c r="Y43" s="155">
        <f>_xlfn.IFNA(INDEX('I.KI 2016-17'!$G$8:$G$391,MATCH(B43,'I.KI 2016-17'!$B$8:$B$391,0)),"")</f>
        <v>87.245236334596001</v>
      </c>
      <c r="Z43" s="149"/>
      <c r="AA43" s="156">
        <f>_xlfn.IFNA(IF($B43=$B$382,0,_xlfn.IFNA(INDEX('I.Supplementary 2017-18'!N$8:N$35,MATCH($B43,'I.Supplementary 2017-18'!$B$8:$B$35,0)),INDEX('I.KI 2017-18'!N$9:N$393,MATCH($B43,'I.KI 2017-18'!$B$9:$B$393,0)))),"")</f>
        <v>18.708508136727868</v>
      </c>
      <c r="AB43" s="193">
        <f>_xlfn.IFNA(IF($B43=$B$382,0,_xlfn.IFNA(INDEX('I.Supplementary 2017-18'!O$8:O$35,MATCH($B43,'I.Supplementary 2017-18'!$B$8:$B$35,0)),INDEX('I.KI 2017-18'!O$9:O$393,MATCH($B43,'I.KI 2017-18'!$B$9:$B$393,0)))),"")</f>
        <v>2.9098450392241961</v>
      </c>
      <c r="AC43" s="193">
        <f>_xlfn.IFNA(IF($B43=$B$382,0,_xlfn.IFNA(INDEX('I.Supplementary 2017-18'!P$8:P$35,MATCH($B43,'I.Supplementary 2017-18'!$B$8:$B$35,0)),INDEX('I.KI 2017-18'!P$9:P$393,MATCH($B43,'I.KI 2017-18'!$B$9:$B$393,0)))),"")</f>
        <v>0</v>
      </c>
      <c r="AD43" s="193">
        <f>_xlfn.IFNA(IF($B43=$B$382,0,_xlfn.IFNA(INDEX('I.Supplementary 2017-18'!Q$8:Q$35,MATCH($B43,'I.Supplementary 2017-18'!$B$8:$B$35,0)),INDEX('I.KI 2017-18'!Q$9:Q$393,MATCH($B43,'I.KI 2017-18'!$B$9:$B$393,0)))),"")</f>
        <v>0</v>
      </c>
      <c r="AE43" s="157">
        <f>_xlfn.IFNA(IF($B43=$B$382,0,_xlfn.IFNA(INDEX('I.Supplementary 2017-18'!R$8:R$35,MATCH($B43,'I.Supplementary 2017-18'!$B$8:$B$35,0)),INDEX('I.KI 2017-18'!R$9:R$393,MATCH($B43,'I.KI 2017-18'!$B$9:$B$393,0)))),"")</f>
        <v>0</v>
      </c>
      <c r="AF43" s="156">
        <f>_xlfn.IFNA(IF($B43=$B$382,0,_xlfn.IFNA(INDEX('I.Supplementary 2017-18'!S$8:S$35,MATCH($B43,'I.Supplementary 2017-18'!$B$8:$B$35,0)),INDEX('I.KI 2017-18'!S$9:S$393,MATCH($B43,'I.KI 2017-18'!$B$9:$B$393,0)))),"")</f>
        <v>41.548601717105299</v>
      </c>
      <c r="AG43" s="193">
        <f>_xlfn.IFNA(IF($B43=$B$382,0,_xlfn.IFNA(INDEX('I.Supplementary 2017-18'!T$8:T$35,MATCH($B43,'I.Supplementary 2017-18'!$B$8:$B$35,0)),INDEX('I.KI 2017-18'!T$9:T$393,MATCH($B43,'I.KI 2017-18'!$B$9:$B$393,0)))),"")</f>
        <v>13.675862871902872</v>
      </c>
      <c r="AH43" s="193">
        <f>_xlfn.IFNA(IF($B43=$B$382,0,_xlfn.IFNA(INDEX('I.Supplementary 2017-18'!U$8:U$35,MATCH($B43,'I.Supplementary 2017-18'!$B$8:$B$35,0)),INDEX('I.KI 2017-18'!U$9:U$393,MATCH($B43,'I.KI 2017-18'!$B$9:$B$393,0)))),"")</f>
        <v>0</v>
      </c>
      <c r="AI43" s="193">
        <f>_xlfn.IFNA(IF($B43=$B$382,0,_xlfn.IFNA(INDEX('I.Supplementary 2017-18'!V$8:V$35,MATCH($B43,'I.Supplementary 2017-18'!$B$8:$B$35,0)),INDEX('I.KI 2017-18'!V$9:V$393,MATCH($B43,'I.KI 2017-18'!$B$9:$B$393,0)))),"")</f>
        <v>0</v>
      </c>
      <c r="AJ43" s="157">
        <f>_xlfn.IFNA(IF($B43=$B$382,0,_xlfn.IFNA(INDEX('I.Supplementary 2017-18'!W$8:W$35,MATCH($B43,'I.Supplementary 2017-18'!$B$8:$B$35,0)),INDEX('I.KI 2017-18'!W$9:W$393,MATCH($B43,'I.KI 2017-18'!$B$9:$B$393,0)))),"")</f>
        <v>0</v>
      </c>
      <c r="AK43" s="156">
        <f>_xlfn.IFNA(IF($B43=$B$382,0,_xlfn.IFNA(INDEX('I.Supplementary 2017-18'!X$8:X$35,MATCH($B43,'I.Supplementary 2017-18'!$B$8:$B$35,0)),INDEX('I.KI 2017-18'!X$9:X$393,MATCH($B43,'I.KI 2017-18'!$B$9:$B$393,0)))),"")</f>
        <v>60.257109853833171</v>
      </c>
      <c r="AL43" s="193">
        <f>_xlfn.IFNA(IF($B43=$B$382,0,_xlfn.IFNA(INDEX('I.Supplementary 2017-18'!Y$8:Y$35,MATCH($B43,'I.Supplementary 2017-18'!$B$8:$B$35,0)),INDEX('I.KI 2017-18'!Y$9:Y$393,MATCH($B43,'I.KI 2017-18'!$B$9:$B$393,0)))),"")</f>
        <v>16.585707911127066</v>
      </c>
      <c r="AM43" s="193">
        <f>_xlfn.IFNA(IF($B43=$B$382,0,_xlfn.IFNA(INDEX('I.Supplementary 2017-18'!Z$8:Z$35,MATCH($B43,'I.Supplementary 2017-18'!$B$8:$B$35,0)),INDEX('I.KI 2017-18'!Z$9:Z$393,MATCH($B43,'I.KI 2017-18'!$B$9:$B$393,0)))),"")</f>
        <v>0</v>
      </c>
      <c r="AN43" s="193">
        <f>_xlfn.IFNA(IF($B43=$B$382,0,_xlfn.IFNA(INDEX('I.Supplementary 2017-18'!AA$8:AA$35,MATCH($B43,'I.Supplementary 2017-18'!$B$8:$B$35,0)),INDEX('I.KI 2017-18'!AA$9:AA$393,MATCH($B43,'I.KI 2017-18'!$B$9:$B$393,0)))),"")</f>
        <v>0</v>
      </c>
      <c r="AO43" s="157">
        <f>_xlfn.IFNA(IF($B43=$B$382,0,_xlfn.IFNA(INDEX('I.Supplementary 2017-18'!AB$8:AB$35,MATCH($B43,'I.Supplementary 2017-18'!$B$8:$B$35,0)),INDEX('I.KI 2017-18'!AB$9:AB$393,MATCH($B43,'I.KI 2017-18'!$B$9:$B$393,0)))),"")</f>
        <v>0</v>
      </c>
      <c r="AP43" s="149"/>
      <c r="AQ43" s="156">
        <f>_xlfn.IFNA(IF($B43=$B$381,0,IF($B43=$B$382,0,_xlfn.IFNA(INDEX('I.Supplementary 2017-18'!I$8:I$35,MATCH($B43,'I.Supplementary 2017-18'!$B$8:$B$35,0)),INDEX('I.KI 2017-18'!I$9:I$393,MATCH($B43,'I.KI 2017-18'!$B$9:$B$393,0))))),"")</f>
        <v>21.618353175952066</v>
      </c>
      <c r="AR43" s="149">
        <f>_xlfn.IFNA(IF($B43=$B$381,0,IF($B43=$B$382,0,_xlfn.IFNA(INDEX('I.Supplementary 2017-18'!J$8:J$35,MATCH($B43,'I.Supplementary 2017-18'!$B$8:$B$35,0)),INDEX('I.KI 2017-18'!J$9:J$393,MATCH($B43,'I.KI 2017-18'!$B$9:$B$393,0))))),"")</f>
        <v>55.224464589008164</v>
      </c>
      <c r="AS43" s="157">
        <f>_xlfn.IFNA(IF($B43=$B$381,0,IF($B43=$B$382,0,_xlfn.IFNA(INDEX('I.Supplementary 2017-18'!H$8:H$35,MATCH($B43,'I.Supplementary 2017-18'!$B$8:$B$35,0)),INDEX('I.KI 2017-18'!H$9:H$393,MATCH($B43,'I.KI 2017-18'!$B$9:$B$393,0))))),"")</f>
        <v>76.84281776496023</v>
      </c>
      <c r="AT43" s="149"/>
      <c r="AU43" s="156">
        <f>_xlfn.IFNA(_xlfn.IFNA(INDEX('I.Supplementary 2018-19'!P$8:P$157,MATCH($B43,'I.Supplementary 2018-19'!$B$8:$B$157,0)),INDEX('I.KI 2018-19'!P$9:P$393,MATCH($B43,'I.KI 2018-19'!$B$9:$B$393,0))),"")</f>
        <v>13.23242818785736</v>
      </c>
      <c r="AV43" s="193">
        <f>_xlfn.IFNA(_xlfn.IFNA(INDEX('I.Supplementary 2018-19'!Q$8:Q$157,MATCH($B43,'I.Supplementary 2018-19'!$B$8:$B$157,0)),INDEX('I.KI 2018-19'!Q$9:Q$393,MATCH($B43,'I.KI 2018-19'!$B$9:$B$393,0))),"")</f>
        <v>0.91113306862257049</v>
      </c>
      <c r="AW43" s="193">
        <f>_xlfn.IFNA(_xlfn.IFNA(INDEX('I.Supplementary 2018-19'!R$8:R$157,MATCH($B43,'I.Supplementary 2018-19'!$B$8:$B$157,0)),INDEX('I.KI 2018-19'!R$9:R$393,MATCH($B43,'I.KI 2018-19'!$B$9:$B$393,0))),"")</f>
        <v>0</v>
      </c>
      <c r="AX43" s="193">
        <f>_xlfn.IFNA(_xlfn.IFNA(INDEX('I.Supplementary 2018-19'!S$8:S$157,MATCH($B43,'I.Supplementary 2018-19'!$B$8:$B$157,0)),INDEX('I.KI 2018-19'!S$9:S$393,MATCH($B43,'I.KI 2018-19'!$B$9:$B$393,0))),"")</f>
        <v>0</v>
      </c>
      <c r="AY43" s="157">
        <f>_xlfn.IFNA(_xlfn.IFNA(INDEX('I.Supplementary 2018-19'!T$8:T$157,MATCH($B43,'I.Supplementary 2018-19'!$B$8:$B$157,0)),INDEX('I.KI 2018-19'!T$9:T$393,MATCH($B43,'I.KI 2018-19'!$B$9:$B$393,0))),"")</f>
        <v>0</v>
      </c>
      <c r="AZ43" s="156">
        <f>_xlfn.IFNA(_xlfn.IFNA(INDEX('I.Supplementary 2018-19'!U$8:U$157,MATCH($B43,'I.Supplementary 2018-19'!$B$8:$B$157,0)),INDEX('I.KI 2018-19'!U$9:U$393,MATCH($B43,'I.KI 2018-19'!$B$9:$B$393,0))),"")</f>
        <v>42.796842970408889</v>
      </c>
      <c r="BA43" s="193">
        <f>_xlfn.IFNA(_xlfn.IFNA(INDEX('I.Supplementary 2018-19'!V$8:V$157,MATCH($B43,'I.Supplementary 2018-19'!$B$8:$B$157,0)),INDEX('I.KI 2018-19'!V$9:V$393,MATCH($B43,'I.KI 2018-19'!$B$9:$B$393,0))),"")</f>
        <v>14.08672570496433</v>
      </c>
      <c r="BB43" s="193">
        <f>_xlfn.IFNA(_xlfn.IFNA(INDEX('I.Supplementary 2018-19'!W$8:W$157,MATCH($B43,'I.Supplementary 2018-19'!$B$8:$B$157,0)),INDEX('I.KI 2018-19'!W$9:W$393,MATCH($B43,'I.KI 2018-19'!$B$9:$B$393,0))),"")</f>
        <v>0</v>
      </c>
      <c r="BC43" s="193">
        <f>_xlfn.IFNA(_xlfn.IFNA(INDEX('I.Supplementary 2018-19'!X$8:X$157,MATCH($B43,'I.Supplementary 2018-19'!$B$8:$B$157,0)),INDEX('I.KI 2018-19'!X$9:X$393,MATCH($B43,'I.KI 2018-19'!$B$9:$B$393,0))),"")</f>
        <v>0</v>
      </c>
      <c r="BD43" s="157">
        <f>_xlfn.IFNA(_xlfn.IFNA(INDEX('I.Supplementary 2018-19'!Y$8:Y$157,MATCH($B43,'I.Supplementary 2018-19'!$B$8:$B$157,0)),INDEX('I.KI 2018-19'!Y$9:Y$393,MATCH($B43,'I.KI 2018-19'!$B$9:$B$393,0))),"")</f>
        <v>0</v>
      </c>
      <c r="BE43" s="156">
        <f>_xlfn.IFNA(_xlfn.IFNA(INDEX('I.Supplementary 2018-19'!Z$8:Z$157,MATCH($B43,'I.Supplementary 2018-19'!$B$8:$B$157,0)),INDEX('I.KI 2018-19'!Z$9:Z$393,MATCH($B43,'I.KI 2018-19'!$B$9:$B$393,0))),"")</f>
        <v>56.029271158266248</v>
      </c>
      <c r="BF43" s="193">
        <f>_xlfn.IFNA(_xlfn.IFNA(INDEX('I.Supplementary 2018-19'!AA$8:AA$157,MATCH($B43,'I.Supplementary 2018-19'!$B$8:$B$157,0)),INDEX('I.KI 2018-19'!AA$9:AA$393,MATCH($B43,'I.KI 2018-19'!$B$9:$B$393,0))),"")</f>
        <v>14.9978587735869</v>
      </c>
      <c r="BG43" s="193">
        <f>_xlfn.IFNA(_xlfn.IFNA(INDEX('I.Supplementary 2018-19'!AB$8:AB$157,MATCH($B43,'I.Supplementary 2018-19'!$B$8:$B$157,0)),INDEX('I.KI 2018-19'!AB$9:AB$393,MATCH($B43,'I.KI 2018-19'!$B$9:$B$393,0))),"")</f>
        <v>0</v>
      </c>
      <c r="BH43" s="193">
        <f>_xlfn.IFNA(_xlfn.IFNA(INDEX('I.Supplementary 2018-19'!AC$8:AC$157,MATCH($B43,'I.Supplementary 2018-19'!$B$8:$B$157,0)),INDEX('I.KI 2018-19'!AC$9:AC$393,MATCH($B43,'I.KI 2018-19'!$B$9:$B$393,0))),"")</f>
        <v>0</v>
      </c>
      <c r="BI43" s="157">
        <f>_xlfn.IFNA(_xlfn.IFNA(INDEX('I.Supplementary 2018-19'!AD$8:AD$157,MATCH($B43,'I.Supplementary 2018-19'!$B$8:$B$157,0)),INDEX('I.KI 2018-19'!AD$9:AD$393,MATCH($B43,'I.KI 2018-19'!$B$9:$B$393,0))),"")</f>
        <v>0</v>
      </c>
      <c r="BJ43" s="149"/>
      <c r="BK43" s="156">
        <f>_xlfn.IFNA(IF($B43=$B$381,0,IF($B43=$B$382,0,_xlfn.IFNA(INDEX('I.Supplementary 2018-19'!I$8:I$157,MATCH($B43,'I.Supplementary 2018-19'!$B$8:$B$157,0)),INDEX('I.KI 2018-19'!I$9:I$393,MATCH($B43,'I.KI 2018-19'!$B$9:$B$393,0))))),"")</f>
        <v>14.143561256479931</v>
      </c>
      <c r="BL43" s="149">
        <f>_xlfn.IFNA(IF($B43=$B$381,0,IF($B43=$B$382,0,_xlfn.IFNA(INDEX('I.Supplementary 2018-19'!J$8:J$157,MATCH($B43,'I.Supplementary 2018-19'!$B$8:$B$157,0)),INDEX('I.KI 2018-19'!J$9:J$393,MATCH($B43,'I.KI 2018-19'!$B$9:$B$393,0))))),"")</f>
        <v>56.883568675373219</v>
      </c>
      <c r="BM43" s="157">
        <f>_xlfn.IFNA(IF($B43=$B$381,0,IF($B43=$B$382,0,_xlfn.IFNA(INDEX('I.Supplementary 2018-19'!H$8:H$157,MATCH($B43,'I.Supplementary 2018-19'!$B$8:$B$157,0)),INDEX('I.KI 2018-19'!H$9:H$393,MATCH($B43,'I.KI 2018-19'!$B$9:$B$393,0))))),"")</f>
        <v>71.027129931853153</v>
      </c>
    </row>
    <row r="44" spans="2:65">
      <c r="B44" s="121" t="str">
        <f>'Calculations for 2021-22'!B44</f>
        <v>E0102</v>
      </c>
      <c r="C44" s="160" t="str">
        <f>'Calculations for 2021-22'!D44</f>
        <v>E0102</v>
      </c>
      <c r="D44" t="str">
        <f>'Calculations for 2021-22'!E44</f>
        <v>UNINFIR</v>
      </c>
      <c r="E44" t="str">
        <f>'Calculations for 2021-22'!F44</f>
        <v>P1704</v>
      </c>
      <c r="F44" s="120" t="str">
        <f>'Calculations for 2021-22'!H44</f>
        <v>Bristol</v>
      </c>
      <c r="G44" s="156">
        <f>_xlfn.IFNA(INDEX('I.KI 2016-17'!M$8:M$391,MATCH($B44,'I.KI 2016-17'!$B$8:$B$391,0)),"")</f>
        <v>52.580091779531003</v>
      </c>
      <c r="H44" s="149">
        <f>_xlfn.IFNA(INDEX('I.KI 2016-17'!N$8:N$391,MATCH($B44,'I.KI 2016-17'!$B$8:$B$391,0)),"")</f>
        <v>7.7874541863470004</v>
      </c>
      <c r="I44" s="149">
        <f>_xlfn.IFNA(INDEX('I.KI 2016-17'!O$8:O$391,MATCH($B44,'I.KI 2016-17'!$B$8:$B$391,0)),"")</f>
        <v>0</v>
      </c>
      <c r="J44" s="149">
        <f>_xlfn.IFNA(INDEX('I.KI 2016-17'!P$8:P$391,MATCH($B44,'I.KI 2016-17'!$B$8:$B$391,0)),"")</f>
        <v>0</v>
      </c>
      <c r="K44" s="157">
        <f>_xlfn.IFNA(INDEX('I.KI 2016-17'!Q$8:Q$391,MATCH($B44,'I.KI 2016-17'!$B$8:$B$391,0)),"")</f>
        <v>0</v>
      </c>
      <c r="L44" s="156">
        <f>_xlfn.IFNA(INDEX('I.KI 2016-17'!R$8:R$391,MATCH($B44,'I.KI 2016-17'!$B$8:$B$391,0)),"")</f>
        <v>76.741935388445</v>
      </c>
      <c r="M44" s="193">
        <f>_xlfn.IFNA(INDEX('I.KI 2016-17'!S$8:S$391,MATCH($B44,'I.KI 2016-17'!$B$8:$B$391,0)),"")</f>
        <v>16.605514989391999</v>
      </c>
      <c r="N44" s="193">
        <f>_xlfn.IFNA(INDEX('I.KI 2016-17'!T$8:T$391,MATCH($B44,'I.KI 2016-17'!$B$8:$B$391,0)),"")</f>
        <v>0</v>
      </c>
      <c r="O44" s="193">
        <f>_xlfn.IFNA(INDEX('I.KI 2016-17'!U$8:U$391,MATCH($B44,'I.KI 2016-17'!$B$8:$B$391,0)),"")</f>
        <v>0</v>
      </c>
      <c r="P44" s="157">
        <f>_xlfn.IFNA(INDEX('I.KI 2016-17'!V$8:V$391,MATCH($B44,'I.KI 2016-17'!$B$8:$B$391,0)),"")</f>
        <v>0</v>
      </c>
      <c r="Q44" s="156">
        <f>_xlfn.IFNA(INDEX('I.KI 2016-17'!W$8:W$391,MATCH($B44,'I.KI 2016-17'!$B$8:$B$391,0)),"")</f>
        <v>129.32202716797599</v>
      </c>
      <c r="R44" s="193">
        <f>_xlfn.IFNA(INDEX('I.KI 2016-17'!X$8:X$391,MATCH($B44,'I.KI 2016-17'!$B$8:$B$391,0)),"")</f>
        <v>24.392969175738997</v>
      </c>
      <c r="S44" s="193">
        <f>_xlfn.IFNA(INDEX('I.KI 2016-17'!Y$8:Y$391,MATCH($B44,'I.KI 2016-17'!$B$8:$B$391,0)),"")</f>
        <v>0</v>
      </c>
      <c r="T44" s="193">
        <f>_xlfn.IFNA(INDEX('I.KI 2016-17'!Z$8:Z$391,MATCH($B44,'I.KI 2016-17'!$B$8:$B$391,0)),"")</f>
        <v>0</v>
      </c>
      <c r="U44" s="157">
        <f>_xlfn.IFNA(INDEX('I.KI 2016-17'!AA$8:AA$391,MATCH($B44,'I.KI 2016-17'!$B$8:$B$391,0)),"")</f>
        <v>0</v>
      </c>
      <c r="V44" s="149"/>
      <c r="W44" s="154">
        <f>_xlfn.IFNA(INDEX('I.KI 2016-17'!$H$8:$H$391,MATCH(B44,'I.KI 2016-17'!$B$8:$B$391,0)),"")</f>
        <v>60.367545965878001</v>
      </c>
      <c r="X44" s="153">
        <f>_xlfn.IFNA(INDEX('I.KI 2016-17'!$I$8:$I$391,MATCH(B44,'I.KI 2016-17'!$B$8:$B$391,0)),"")</f>
        <v>93.347450377837006</v>
      </c>
      <c r="Y44" s="155">
        <f>_xlfn.IFNA(INDEX('I.KI 2016-17'!$G$8:$G$391,MATCH(B44,'I.KI 2016-17'!$B$8:$B$391,0)),"")</f>
        <v>153.714996343715</v>
      </c>
      <c r="Z44" s="149"/>
      <c r="AA44" s="156">
        <f>_xlfn.IFNA(IF($B44=$B$382,0,_xlfn.IFNA(INDEX('I.Supplementary 2017-18'!N$8:N$35,MATCH($B44,'I.Supplementary 2017-18'!$B$8:$B$35,0)),INDEX('I.KI 2017-18'!N$9:N$393,MATCH($B44,'I.KI 2017-18'!$B$9:$B$393,0)))),"")</f>
        <v>37.82539913488209</v>
      </c>
      <c r="AB44" s="193">
        <f>_xlfn.IFNA(IF($B44=$B$382,0,_xlfn.IFNA(INDEX('I.Supplementary 2017-18'!O$8:O$35,MATCH($B44,'I.Supplementary 2017-18'!$B$8:$B$35,0)),INDEX('I.KI 2017-18'!O$9:O$393,MATCH($B44,'I.KI 2017-18'!$B$9:$B$393,0)))),"")</f>
        <v>4.018210957670461</v>
      </c>
      <c r="AC44" s="193">
        <f>_xlfn.IFNA(IF($B44=$B$382,0,_xlfn.IFNA(INDEX('I.Supplementary 2017-18'!P$8:P$35,MATCH($B44,'I.Supplementary 2017-18'!$B$8:$B$35,0)),INDEX('I.KI 2017-18'!P$9:P$393,MATCH($B44,'I.KI 2017-18'!$B$9:$B$393,0)))),"")</f>
        <v>0</v>
      </c>
      <c r="AD44" s="193">
        <f>_xlfn.IFNA(IF($B44=$B$382,0,_xlfn.IFNA(INDEX('I.Supplementary 2017-18'!Q$8:Q$35,MATCH($B44,'I.Supplementary 2017-18'!$B$8:$B$35,0)),INDEX('I.KI 2017-18'!Q$9:Q$393,MATCH($B44,'I.KI 2017-18'!$B$9:$B$393,0)))),"")</f>
        <v>0</v>
      </c>
      <c r="AE44" s="157">
        <f>_xlfn.IFNA(IF($B44=$B$382,0,_xlfn.IFNA(INDEX('I.Supplementary 2017-18'!R$8:R$35,MATCH($B44,'I.Supplementary 2017-18'!$B$8:$B$35,0)),INDEX('I.KI 2017-18'!R$9:R$393,MATCH($B44,'I.KI 2017-18'!$B$9:$B$393,0)))),"")</f>
        <v>0</v>
      </c>
      <c r="AF44" s="156">
        <f>_xlfn.IFNA(IF($B44=$B$382,0,_xlfn.IFNA(INDEX('I.Supplementary 2017-18'!S$8:S$35,MATCH($B44,'I.Supplementary 2017-18'!$B$8:$B$35,0)),INDEX('I.KI 2017-18'!S$9:S$393,MATCH($B44,'I.KI 2017-18'!$B$9:$B$393,0)))),"")</f>
        <v>78.308700633278434</v>
      </c>
      <c r="AG44" s="193">
        <f>_xlfn.IFNA(IF($B44=$B$382,0,_xlfn.IFNA(INDEX('I.Supplementary 2017-18'!T$8:T$35,MATCH($B44,'I.Supplementary 2017-18'!$B$8:$B$35,0)),INDEX('I.KI 2017-18'!T$9:T$393,MATCH($B44,'I.KI 2017-18'!$B$9:$B$393,0)))),"")</f>
        <v>16.944533592796382</v>
      </c>
      <c r="AH44" s="193">
        <f>_xlfn.IFNA(IF($B44=$B$382,0,_xlfn.IFNA(INDEX('I.Supplementary 2017-18'!U$8:U$35,MATCH($B44,'I.Supplementary 2017-18'!$B$8:$B$35,0)),INDEX('I.KI 2017-18'!U$9:U$393,MATCH($B44,'I.KI 2017-18'!$B$9:$B$393,0)))),"")</f>
        <v>0</v>
      </c>
      <c r="AI44" s="193">
        <f>_xlfn.IFNA(IF($B44=$B$382,0,_xlfn.IFNA(INDEX('I.Supplementary 2017-18'!V$8:V$35,MATCH($B44,'I.Supplementary 2017-18'!$B$8:$B$35,0)),INDEX('I.KI 2017-18'!V$9:V$393,MATCH($B44,'I.KI 2017-18'!$B$9:$B$393,0)))),"")</f>
        <v>0</v>
      </c>
      <c r="AJ44" s="157">
        <f>_xlfn.IFNA(IF($B44=$B$382,0,_xlfn.IFNA(INDEX('I.Supplementary 2017-18'!W$8:W$35,MATCH($B44,'I.Supplementary 2017-18'!$B$8:$B$35,0)),INDEX('I.KI 2017-18'!W$9:W$393,MATCH($B44,'I.KI 2017-18'!$B$9:$B$393,0)))),"")</f>
        <v>0</v>
      </c>
      <c r="AK44" s="156">
        <f>_xlfn.IFNA(IF($B44=$B$382,0,_xlfn.IFNA(INDEX('I.Supplementary 2017-18'!X$8:X$35,MATCH($B44,'I.Supplementary 2017-18'!$B$8:$B$35,0)),INDEX('I.KI 2017-18'!X$9:X$393,MATCH($B44,'I.KI 2017-18'!$B$9:$B$393,0)))),"")</f>
        <v>116.13409976816052</v>
      </c>
      <c r="AL44" s="193">
        <f>_xlfn.IFNA(IF($B44=$B$382,0,_xlfn.IFNA(INDEX('I.Supplementary 2017-18'!Y$8:Y$35,MATCH($B44,'I.Supplementary 2017-18'!$B$8:$B$35,0)),INDEX('I.KI 2017-18'!Y$9:Y$393,MATCH($B44,'I.KI 2017-18'!$B$9:$B$393,0)))),"")</f>
        <v>20.962744550466844</v>
      </c>
      <c r="AM44" s="193">
        <f>_xlfn.IFNA(IF($B44=$B$382,0,_xlfn.IFNA(INDEX('I.Supplementary 2017-18'!Z$8:Z$35,MATCH($B44,'I.Supplementary 2017-18'!$B$8:$B$35,0)),INDEX('I.KI 2017-18'!Z$9:Z$393,MATCH($B44,'I.KI 2017-18'!$B$9:$B$393,0)))),"")</f>
        <v>0</v>
      </c>
      <c r="AN44" s="193">
        <f>_xlfn.IFNA(IF($B44=$B$382,0,_xlfn.IFNA(INDEX('I.Supplementary 2017-18'!AA$8:AA$35,MATCH($B44,'I.Supplementary 2017-18'!$B$8:$B$35,0)),INDEX('I.KI 2017-18'!AA$9:AA$393,MATCH($B44,'I.KI 2017-18'!$B$9:$B$393,0)))),"")</f>
        <v>0</v>
      </c>
      <c r="AO44" s="157">
        <f>_xlfn.IFNA(IF($B44=$B$382,0,_xlfn.IFNA(INDEX('I.Supplementary 2017-18'!AB$8:AB$35,MATCH($B44,'I.Supplementary 2017-18'!$B$8:$B$35,0)),INDEX('I.KI 2017-18'!AB$9:AB$393,MATCH($B44,'I.KI 2017-18'!$B$9:$B$393,0)))),"")</f>
        <v>0</v>
      </c>
      <c r="AP44" s="149"/>
      <c r="AQ44" s="156">
        <f>_xlfn.IFNA(IF($B44=$B$381,0,IF($B44=$B$382,0,_xlfn.IFNA(INDEX('I.Supplementary 2017-18'!I$8:I$35,MATCH($B44,'I.Supplementary 2017-18'!$B$8:$B$35,0)),INDEX('I.KI 2017-18'!I$9:I$393,MATCH($B44,'I.KI 2017-18'!$B$9:$B$393,0))))),"")</f>
        <v>41.843610092552559</v>
      </c>
      <c r="AR44" s="149">
        <f>_xlfn.IFNA(IF($B44=$B$381,0,IF($B44=$B$382,0,_xlfn.IFNA(INDEX('I.Supplementary 2017-18'!J$8:J$35,MATCH($B44,'I.Supplementary 2017-18'!$B$8:$B$35,0)),INDEX('I.KI 2017-18'!J$9:J$393,MATCH($B44,'I.KI 2017-18'!$B$9:$B$393,0))))),"")</f>
        <v>95.253234226074809</v>
      </c>
      <c r="AS44" s="157">
        <f>_xlfn.IFNA(IF($B44=$B$381,0,IF($B44=$B$382,0,_xlfn.IFNA(INDEX('I.Supplementary 2017-18'!H$8:H$35,MATCH($B44,'I.Supplementary 2017-18'!$B$8:$B$35,0)),INDEX('I.KI 2017-18'!H$9:H$393,MATCH($B44,'I.KI 2017-18'!$B$9:$B$393,0))))),"")</f>
        <v>137.09684431862738</v>
      </c>
      <c r="AT44" s="149"/>
      <c r="AU44" s="156">
        <f>_xlfn.IFNA(_xlfn.IFNA(INDEX('I.Supplementary 2018-19'!P$8:P$157,MATCH($B44,'I.Supplementary 2018-19'!$B$8:$B$157,0)),INDEX('I.KI 2018-19'!P$9:P$393,MATCH($B44,'I.KI 2018-19'!$B$9:$B$393,0))),"")</f>
        <v>27.976658989176215</v>
      </c>
      <c r="AV44" s="193">
        <f>_xlfn.IFNA(_xlfn.IFNA(INDEX('I.Supplementary 2018-19'!Q$8:Q$157,MATCH($B44,'I.Supplementary 2018-19'!$B$8:$B$157,0)),INDEX('I.KI 2018-19'!Q$9:Q$393,MATCH($B44,'I.KI 2018-19'!$B$9:$B$393,0))),"")</f>
        <v>1.6723808515358083</v>
      </c>
      <c r="AW44" s="193">
        <f>_xlfn.IFNA(_xlfn.IFNA(INDEX('I.Supplementary 2018-19'!R$8:R$157,MATCH($B44,'I.Supplementary 2018-19'!$B$8:$B$157,0)),INDEX('I.KI 2018-19'!R$9:R$393,MATCH($B44,'I.KI 2018-19'!$B$9:$B$393,0))),"")</f>
        <v>0</v>
      </c>
      <c r="AX44" s="193">
        <f>_xlfn.IFNA(_xlfn.IFNA(INDEX('I.Supplementary 2018-19'!S$8:S$157,MATCH($B44,'I.Supplementary 2018-19'!$B$8:$B$157,0)),INDEX('I.KI 2018-19'!S$9:S$393,MATCH($B44,'I.KI 2018-19'!$B$9:$B$393,0))),"")</f>
        <v>0</v>
      </c>
      <c r="AY44" s="157">
        <f>_xlfn.IFNA(_xlfn.IFNA(INDEX('I.Supplementary 2018-19'!T$8:T$157,MATCH($B44,'I.Supplementary 2018-19'!$B$8:$B$157,0)),INDEX('I.KI 2018-19'!T$9:T$393,MATCH($B44,'I.KI 2018-19'!$B$9:$B$393,0))),"")</f>
        <v>0</v>
      </c>
      <c r="AZ44" s="156">
        <f>_xlfn.IFNA(_xlfn.IFNA(INDEX('I.Supplementary 2018-19'!U$8:U$157,MATCH($B44,'I.Supplementary 2018-19'!$B$8:$B$157,0)),INDEX('I.KI 2018-19'!U$9:U$393,MATCH($B44,'I.KI 2018-19'!$B$9:$B$393,0))),"")</f>
        <v>80.661322540715972</v>
      </c>
      <c r="BA44" s="193">
        <f>_xlfn.IFNA(_xlfn.IFNA(INDEX('I.Supplementary 2018-19'!V$8:V$157,MATCH($B44,'I.Supplementary 2018-19'!$B$8:$B$157,0)),INDEX('I.KI 2018-19'!V$9:V$393,MATCH($B44,'I.KI 2018-19'!$B$9:$B$393,0))),"")</f>
        <v>17.453596833781678</v>
      </c>
      <c r="BB44" s="193">
        <f>_xlfn.IFNA(_xlfn.IFNA(INDEX('I.Supplementary 2018-19'!W$8:W$157,MATCH($B44,'I.Supplementary 2018-19'!$B$8:$B$157,0)),INDEX('I.KI 2018-19'!W$9:W$393,MATCH($B44,'I.KI 2018-19'!$B$9:$B$393,0))),"")</f>
        <v>0</v>
      </c>
      <c r="BC44" s="193">
        <f>_xlfn.IFNA(_xlfn.IFNA(INDEX('I.Supplementary 2018-19'!X$8:X$157,MATCH($B44,'I.Supplementary 2018-19'!$B$8:$B$157,0)),INDEX('I.KI 2018-19'!X$9:X$393,MATCH($B44,'I.KI 2018-19'!$B$9:$B$393,0))),"")</f>
        <v>0</v>
      </c>
      <c r="BD44" s="157">
        <f>_xlfn.IFNA(_xlfn.IFNA(INDEX('I.Supplementary 2018-19'!Y$8:Y$157,MATCH($B44,'I.Supplementary 2018-19'!$B$8:$B$157,0)),INDEX('I.KI 2018-19'!Y$9:Y$393,MATCH($B44,'I.KI 2018-19'!$B$9:$B$393,0))),"")</f>
        <v>0</v>
      </c>
      <c r="BE44" s="156">
        <f>_xlfn.IFNA(_xlfn.IFNA(INDEX('I.Supplementary 2018-19'!Z$8:Z$157,MATCH($B44,'I.Supplementary 2018-19'!$B$8:$B$157,0)),INDEX('I.KI 2018-19'!Z$9:Z$393,MATCH($B44,'I.KI 2018-19'!$B$9:$B$393,0))),"")</f>
        <v>108.63798152989219</v>
      </c>
      <c r="BF44" s="193">
        <f>_xlfn.IFNA(_xlfn.IFNA(INDEX('I.Supplementary 2018-19'!AA$8:AA$157,MATCH($B44,'I.Supplementary 2018-19'!$B$8:$B$157,0)),INDEX('I.KI 2018-19'!AA$9:AA$393,MATCH($B44,'I.KI 2018-19'!$B$9:$B$393,0))),"")</f>
        <v>19.125977685317487</v>
      </c>
      <c r="BG44" s="193">
        <f>_xlfn.IFNA(_xlfn.IFNA(INDEX('I.Supplementary 2018-19'!AB$8:AB$157,MATCH($B44,'I.Supplementary 2018-19'!$B$8:$B$157,0)),INDEX('I.KI 2018-19'!AB$9:AB$393,MATCH($B44,'I.KI 2018-19'!$B$9:$B$393,0))),"")</f>
        <v>0</v>
      </c>
      <c r="BH44" s="193">
        <f>_xlfn.IFNA(_xlfn.IFNA(INDEX('I.Supplementary 2018-19'!AC$8:AC$157,MATCH($B44,'I.Supplementary 2018-19'!$B$8:$B$157,0)),INDEX('I.KI 2018-19'!AC$9:AC$393,MATCH($B44,'I.KI 2018-19'!$B$9:$B$393,0))),"")</f>
        <v>0</v>
      </c>
      <c r="BI44" s="157">
        <f>_xlfn.IFNA(_xlfn.IFNA(INDEX('I.Supplementary 2018-19'!AD$8:AD$157,MATCH($B44,'I.Supplementary 2018-19'!$B$8:$B$157,0)),INDEX('I.KI 2018-19'!AD$9:AD$393,MATCH($B44,'I.KI 2018-19'!$B$9:$B$393,0))),"")</f>
        <v>0</v>
      </c>
      <c r="BJ44" s="149"/>
      <c r="BK44" s="156">
        <f>_xlfn.IFNA(IF($B44=$B$381,0,IF($B44=$B$382,0,_xlfn.IFNA(INDEX('I.Supplementary 2018-19'!I$8:I$157,MATCH($B44,'I.Supplementary 2018-19'!$B$8:$B$157,0)),INDEX('I.KI 2018-19'!I$9:I$393,MATCH($B44,'I.KI 2018-19'!$B$9:$B$393,0))))),"")</f>
        <v>29.649039840712021</v>
      </c>
      <c r="BL44" s="149">
        <f>_xlfn.IFNA(IF($B44=$B$381,0,IF($B44=$B$382,0,_xlfn.IFNA(INDEX('I.Supplementary 2018-19'!J$8:J$157,MATCH($B44,'I.Supplementary 2018-19'!$B$8:$B$157,0)),INDEX('I.KI 2018-19'!J$9:J$393,MATCH($B44,'I.KI 2018-19'!$B$9:$B$393,0))))),"")</f>
        <v>98.114919374497646</v>
      </c>
      <c r="BM44" s="157">
        <f>_xlfn.IFNA(IF($B44=$B$381,0,IF($B44=$B$382,0,_xlfn.IFNA(INDEX('I.Supplementary 2018-19'!H$8:H$157,MATCH($B44,'I.Supplementary 2018-19'!$B$8:$B$157,0)),INDEX('I.KI 2018-19'!H$9:H$393,MATCH($B44,'I.KI 2018-19'!$B$9:$B$393,0))))),"")</f>
        <v>127.76395921520967</v>
      </c>
    </row>
    <row r="45" spans="2:65">
      <c r="B45" s="121" t="str">
        <f>'Calculations for 2021-22'!B45</f>
        <v>E2632</v>
      </c>
      <c r="C45" s="160" t="str">
        <f>'Calculations for 2021-22'!D45</f>
        <v>E2632</v>
      </c>
      <c r="D45" t="str">
        <f>'Calculations for 2021-22'!E45</f>
        <v>SD</v>
      </c>
      <c r="E45" t="str">
        <f>'Calculations for 2021-22'!F45</f>
        <v>P1910</v>
      </c>
      <c r="F45" s="120" t="str">
        <f>'Calculations for 2021-22'!H45</f>
        <v>Broadland</v>
      </c>
      <c r="G45" s="156">
        <f>_xlfn.IFNA(INDEX('I.KI 2016-17'!M$8:M$391,MATCH($B45,'I.KI 2016-17'!$B$8:$B$391,0)),"")</f>
        <v>0</v>
      </c>
      <c r="H45" s="149">
        <f>_xlfn.IFNA(INDEX('I.KI 2016-17'!N$8:N$391,MATCH($B45,'I.KI 2016-17'!$B$8:$B$391,0)),"")</f>
        <v>1.389408672461</v>
      </c>
      <c r="I45" s="149">
        <f>_xlfn.IFNA(INDEX('I.KI 2016-17'!O$8:O$391,MATCH($B45,'I.KI 2016-17'!$B$8:$B$391,0)),"")</f>
        <v>0</v>
      </c>
      <c r="J45" s="149">
        <f>_xlfn.IFNA(INDEX('I.KI 2016-17'!P$8:P$391,MATCH($B45,'I.KI 2016-17'!$B$8:$B$391,0)),"")</f>
        <v>0</v>
      </c>
      <c r="K45" s="157">
        <f>_xlfn.IFNA(INDEX('I.KI 2016-17'!Q$8:Q$391,MATCH($B45,'I.KI 2016-17'!$B$8:$B$391,0)),"")</f>
        <v>0</v>
      </c>
      <c r="L45" s="156">
        <f>_xlfn.IFNA(INDEX('I.KI 2016-17'!R$8:R$391,MATCH($B45,'I.KI 2016-17'!$B$8:$B$391,0)),"")</f>
        <v>0</v>
      </c>
      <c r="M45" s="193">
        <f>_xlfn.IFNA(INDEX('I.KI 2016-17'!S$8:S$391,MATCH($B45,'I.KI 2016-17'!$B$8:$B$391,0)),"")</f>
        <v>2.6316544573680001</v>
      </c>
      <c r="N45" s="193">
        <f>_xlfn.IFNA(INDEX('I.KI 2016-17'!T$8:T$391,MATCH($B45,'I.KI 2016-17'!$B$8:$B$391,0)),"")</f>
        <v>0</v>
      </c>
      <c r="O45" s="193">
        <f>_xlfn.IFNA(INDEX('I.KI 2016-17'!U$8:U$391,MATCH($B45,'I.KI 2016-17'!$B$8:$B$391,0)),"")</f>
        <v>0</v>
      </c>
      <c r="P45" s="157">
        <f>_xlfn.IFNA(INDEX('I.KI 2016-17'!V$8:V$391,MATCH($B45,'I.KI 2016-17'!$B$8:$B$391,0)),"")</f>
        <v>0</v>
      </c>
      <c r="Q45" s="156">
        <f>_xlfn.IFNA(INDEX('I.KI 2016-17'!W$8:W$391,MATCH($B45,'I.KI 2016-17'!$B$8:$B$391,0)),"")</f>
        <v>0</v>
      </c>
      <c r="R45" s="193">
        <f>_xlfn.IFNA(INDEX('I.KI 2016-17'!X$8:X$391,MATCH($B45,'I.KI 2016-17'!$B$8:$B$391,0)),"")</f>
        <v>4.0210631298289998</v>
      </c>
      <c r="S45" s="193">
        <f>_xlfn.IFNA(INDEX('I.KI 2016-17'!Y$8:Y$391,MATCH($B45,'I.KI 2016-17'!$B$8:$B$391,0)),"")</f>
        <v>0</v>
      </c>
      <c r="T45" s="193">
        <f>_xlfn.IFNA(INDEX('I.KI 2016-17'!Z$8:Z$391,MATCH($B45,'I.KI 2016-17'!$B$8:$B$391,0)),"")</f>
        <v>0</v>
      </c>
      <c r="U45" s="157">
        <f>_xlfn.IFNA(INDEX('I.KI 2016-17'!AA$8:AA$391,MATCH($B45,'I.KI 2016-17'!$B$8:$B$391,0)),"")</f>
        <v>0</v>
      </c>
      <c r="V45" s="149"/>
      <c r="W45" s="154">
        <f>_xlfn.IFNA(INDEX('I.KI 2016-17'!$H$8:$H$391,MATCH(B45,'I.KI 2016-17'!$B$8:$B$391,0)),"")</f>
        <v>1.389408672461</v>
      </c>
      <c r="X45" s="153">
        <f>_xlfn.IFNA(INDEX('I.KI 2016-17'!$I$8:$I$391,MATCH(B45,'I.KI 2016-17'!$B$8:$B$391,0)),"")</f>
        <v>2.6316544573680001</v>
      </c>
      <c r="Y45" s="155">
        <f>_xlfn.IFNA(INDEX('I.KI 2016-17'!$G$8:$G$391,MATCH(B45,'I.KI 2016-17'!$B$8:$B$391,0)),"")</f>
        <v>4.0210631298289998</v>
      </c>
      <c r="Z45" s="149"/>
      <c r="AA45" s="156">
        <f>_xlfn.IFNA(IF($B45=$B$382,0,_xlfn.IFNA(INDEX('I.Supplementary 2017-18'!N$8:N$35,MATCH($B45,'I.Supplementary 2017-18'!$B$8:$B$35,0)),INDEX('I.KI 2017-18'!N$9:N$393,MATCH($B45,'I.KI 2017-18'!$B$9:$B$393,0)))),"")</f>
        <v>0</v>
      </c>
      <c r="AB45" s="193">
        <f>_xlfn.IFNA(IF($B45=$B$382,0,_xlfn.IFNA(INDEX('I.Supplementary 2017-18'!O$8:O$35,MATCH($B45,'I.Supplementary 2017-18'!$B$8:$B$35,0)),INDEX('I.KI 2017-18'!O$9:O$393,MATCH($B45,'I.KI 2017-18'!$B$9:$B$393,0)))),"")</f>
        <v>0.8037407895322759</v>
      </c>
      <c r="AC45" s="193">
        <f>_xlfn.IFNA(IF($B45=$B$382,0,_xlfn.IFNA(INDEX('I.Supplementary 2017-18'!P$8:P$35,MATCH($B45,'I.Supplementary 2017-18'!$B$8:$B$35,0)),INDEX('I.KI 2017-18'!P$9:P$393,MATCH($B45,'I.KI 2017-18'!$B$9:$B$393,0)))),"")</f>
        <v>0</v>
      </c>
      <c r="AD45" s="193">
        <f>_xlfn.IFNA(IF($B45=$B$382,0,_xlfn.IFNA(INDEX('I.Supplementary 2017-18'!Q$8:Q$35,MATCH($B45,'I.Supplementary 2017-18'!$B$8:$B$35,0)),INDEX('I.KI 2017-18'!Q$9:Q$393,MATCH($B45,'I.KI 2017-18'!$B$9:$B$393,0)))),"")</f>
        <v>0</v>
      </c>
      <c r="AE45" s="157">
        <f>_xlfn.IFNA(IF($B45=$B$382,0,_xlfn.IFNA(INDEX('I.Supplementary 2017-18'!R$8:R$35,MATCH($B45,'I.Supplementary 2017-18'!$B$8:$B$35,0)),INDEX('I.KI 2017-18'!R$9:R$393,MATCH($B45,'I.KI 2017-18'!$B$9:$B$393,0)))),"")</f>
        <v>0</v>
      </c>
      <c r="AF45" s="156">
        <f>_xlfn.IFNA(IF($B45=$B$382,0,_xlfn.IFNA(INDEX('I.Supplementary 2017-18'!S$8:S$35,MATCH($B45,'I.Supplementary 2017-18'!$B$8:$B$35,0)),INDEX('I.KI 2017-18'!S$9:S$393,MATCH($B45,'I.KI 2017-18'!$B$9:$B$393,0)))),"")</f>
        <v>0</v>
      </c>
      <c r="AG45" s="193">
        <f>_xlfn.IFNA(IF($B45=$B$382,0,_xlfn.IFNA(INDEX('I.Supplementary 2017-18'!T$8:T$35,MATCH($B45,'I.Supplementary 2017-18'!$B$8:$B$35,0)),INDEX('I.KI 2017-18'!T$9:T$393,MATCH($B45,'I.KI 2017-18'!$B$9:$B$393,0)))),"")</f>
        <v>2.6853823796486256</v>
      </c>
      <c r="AH45" s="193">
        <f>_xlfn.IFNA(IF($B45=$B$382,0,_xlfn.IFNA(INDEX('I.Supplementary 2017-18'!U$8:U$35,MATCH($B45,'I.Supplementary 2017-18'!$B$8:$B$35,0)),INDEX('I.KI 2017-18'!U$9:U$393,MATCH($B45,'I.KI 2017-18'!$B$9:$B$393,0)))),"")</f>
        <v>0</v>
      </c>
      <c r="AI45" s="193">
        <f>_xlfn.IFNA(IF($B45=$B$382,0,_xlfn.IFNA(INDEX('I.Supplementary 2017-18'!V$8:V$35,MATCH($B45,'I.Supplementary 2017-18'!$B$8:$B$35,0)),INDEX('I.KI 2017-18'!V$9:V$393,MATCH($B45,'I.KI 2017-18'!$B$9:$B$393,0)))),"")</f>
        <v>0</v>
      </c>
      <c r="AJ45" s="157">
        <f>_xlfn.IFNA(IF($B45=$B$382,0,_xlfn.IFNA(INDEX('I.Supplementary 2017-18'!W$8:W$35,MATCH($B45,'I.Supplementary 2017-18'!$B$8:$B$35,0)),INDEX('I.KI 2017-18'!W$9:W$393,MATCH($B45,'I.KI 2017-18'!$B$9:$B$393,0)))),"")</f>
        <v>0</v>
      </c>
      <c r="AK45" s="156">
        <f>_xlfn.IFNA(IF($B45=$B$382,0,_xlfn.IFNA(INDEX('I.Supplementary 2017-18'!X$8:X$35,MATCH($B45,'I.Supplementary 2017-18'!$B$8:$B$35,0)),INDEX('I.KI 2017-18'!X$9:X$393,MATCH($B45,'I.KI 2017-18'!$B$9:$B$393,0)))),"")</f>
        <v>0</v>
      </c>
      <c r="AL45" s="193">
        <f>_xlfn.IFNA(IF($B45=$B$382,0,_xlfn.IFNA(INDEX('I.Supplementary 2017-18'!Y$8:Y$35,MATCH($B45,'I.Supplementary 2017-18'!$B$8:$B$35,0)),INDEX('I.KI 2017-18'!Y$9:Y$393,MATCH($B45,'I.KI 2017-18'!$B$9:$B$393,0)))),"")</f>
        <v>3.4891231691809015</v>
      </c>
      <c r="AM45" s="193">
        <f>_xlfn.IFNA(IF($B45=$B$382,0,_xlfn.IFNA(INDEX('I.Supplementary 2017-18'!Z$8:Z$35,MATCH($B45,'I.Supplementary 2017-18'!$B$8:$B$35,0)),INDEX('I.KI 2017-18'!Z$9:Z$393,MATCH($B45,'I.KI 2017-18'!$B$9:$B$393,0)))),"")</f>
        <v>0</v>
      </c>
      <c r="AN45" s="193">
        <f>_xlfn.IFNA(IF($B45=$B$382,0,_xlfn.IFNA(INDEX('I.Supplementary 2017-18'!AA$8:AA$35,MATCH($B45,'I.Supplementary 2017-18'!$B$8:$B$35,0)),INDEX('I.KI 2017-18'!AA$9:AA$393,MATCH($B45,'I.KI 2017-18'!$B$9:$B$393,0)))),"")</f>
        <v>0</v>
      </c>
      <c r="AO45" s="157">
        <f>_xlfn.IFNA(IF($B45=$B$382,0,_xlfn.IFNA(INDEX('I.Supplementary 2017-18'!AB$8:AB$35,MATCH($B45,'I.Supplementary 2017-18'!$B$8:$B$35,0)),INDEX('I.KI 2017-18'!AB$9:AB$393,MATCH($B45,'I.KI 2017-18'!$B$9:$B$393,0)))),"")</f>
        <v>0</v>
      </c>
      <c r="AP45" s="149"/>
      <c r="AQ45" s="156">
        <f>_xlfn.IFNA(IF($B45=$B$381,0,IF($B45=$B$382,0,_xlfn.IFNA(INDEX('I.Supplementary 2017-18'!I$8:I$35,MATCH($B45,'I.Supplementary 2017-18'!$B$8:$B$35,0)),INDEX('I.KI 2017-18'!I$9:I$393,MATCH($B45,'I.KI 2017-18'!$B$9:$B$393,0))))),"")</f>
        <v>0.8037407895322759</v>
      </c>
      <c r="AR45" s="149">
        <f>_xlfn.IFNA(IF($B45=$B$381,0,IF($B45=$B$382,0,_xlfn.IFNA(INDEX('I.Supplementary 2017-18'!J$8:J$35,MATCH($B45,'I.Supplementary 2017-18'!$B$8:$B$35,0)),INDEX('I.KI 2017-18'!J$9:J$393,MATCH($B45,'I.KI 2017-18'!$B$9:$B$393,0))))),"")</f>
        <v>2.6853823796486256</v>
      </c>
      <c r="AS45" s="157">
        <f>_xlfn.IFNA(IF($B45=$B$381,0,IF($B45=$B$382,0,_xlfn.IFNA(INDEX('I.Supplementary 2017-18'!H$8:H$35,MATCH($B45,'I.Supplementary 2017-18'!$B$8:$B$35,0)),INDEX('I.KI 2017-18'!H$9:H$393,MATCH($B45,'I.KI 2017-18'!$B$9:$B$393,0))))),"")</f>
        <v>3.4891231691809015</v>
      </c>
      <c r="AT45" s="149"/>
      <c r="AU45" s="156">
        <f>_xlfn.IFNA(_xlfn.IFNA(INDEX('I.Supplementary 2018-19'!P$8:P$157,MATCH($B45,'I.Supplementary 2018-19'!$B$8:$B$157,0)),INDEX('I.KI 2018-19'!P$9:P$393,MATCH($B45,'I.KI 2018-19'!$B$9:$B$393,0))),"")</f>
        <v>0</v>
      </c>
      <c r="AV45" s="193">
        <f>_xlfn.IFNA(_xlfn.IFNA(INDEX('I.Supplementary 2018-19'!Q$8:Q$157,MATCH($B45,'I.Supplementary 2018-19'!$B$8:$B$157,0)),INDEX('I.KI 2018-19'!Q$9:Q$393,MATCH($B45,'I.KI 2018-19'!$B$9:$B$393,0))),"")</f>
        <v>0.43823843993329814</v>
      </c>
      <c r="AW45" s="193">
        <f>_xlfn.IFNA(_xlfn.IFNA(INDEX('I.Supplementary 2018-19'!R$8:R$157,MATCH($B45,'I.Supplementary 2018-19'!$B$8:$B$157,0)),INDEX('I.KI 2018-19'!R$9:R$393,MATCH($B45,'I.KI 2018-19'!$B$9:$B$393,0))),"")</f>
        <v>0</v>
      </c>
      <c r="AX45" s="193">
        <f>_xlfn.IFNA(_xlfn.IFNA(INDEX('I.Supplementary 2018-19'!S$8:S$157,MATCH($B45,'I.Supplementary 2018-19'!$B$8:$B$157,0)),INDEX('I.KI 2018-19'!S$9:S$393,MATCH($B45,'I.KI 2018-19'!$B$9:$B$393,0))),"")</f>
        <v>0</v>
      </c>
      <c r="AY45" s="157">
        <f>_xlfn.IFNA(_xlfn.IFNA(INDEX('I.Supplementary 2018-19'!T$8:T$157,MATCH($B45,'I.Supplementary 2018-19'!$B$8:$B$157,0)),INDEX('I.KI 2018-19'!T$9:T$393,MATCH($B45,'I.KI 2018-19'!$B$9:$B$393,0))),"")</f>
        <v>0</v>
      </c>
      <c r="AZ45" s="156">
        <f>_xlfn.IFNA(_xlfn.IFNA(INDEX('I.Supplementary 2018-19'!U$8:U$157,MATCH($B45,'I.Supplementary 2018-19'!$B$8:$B$157,0)),INDEX('I.KI 2018-19'!U$9:U$393,MATCH($B45,'I.KI 2018-19'!$B$9:$B$393,0))),"")</f>
        <v>0</v>
      </c>
      <c r="BA45" s="193">
        <f>_xlfn.IFNA(_xlfn.IFNA(INDEX('I.Supplementary 2018-19'!V$8:V$157,MATCH($B45,'I.Supplementary 2018-19'!$B$8:$B$157,0)),INDEX('I.KI 2018-19'!V$9:V$393,MATCH($B45,'I.KI 2018-19'!$B$9:$B$393,0))),"")</f>
        <v>2.76605910350073</v>
      </c>
      <c r="BB45" s="193">
        <f>_xlfn.IFNA(_xlfn.IFNA(INDEX('I.Supplementary 2018-19'!W$8:W$157,MATCH($B45,'I.Supplementary 2018-19'!$B$8:$B$157,0)),INDEX('I.KI 2018-19'!W$9:W$393,MATCH($B45,'I.KI 2018-19'!$B$9:$B$393,0))),"")</f>
        <v>0</v>
      </c>
      <c r="BC45" s="193">
        <f>_xlfn.IFNA(_xlfn.IFNA(INDEX('I.Supplementary 2018-19'!X$8:X$157,MATCH($B45,'I.Supplementary 2018-19'!$B$8:$B$157,0)),INDEX('I.KI 2018-19'!X$9:X$393,MATCH($B45,'I.KI 2018-19'!$B$9:$B$393,0))),"")</f>
        <v>0</v>
      </c>
      <c r="BD45" s="157">
        <f>_xlfn.IFNA(_xlfn.IFNA(INDEX('I.Supplementary 2018-19'!Y$8:Y$157,MATCH($B45,'I.Supplementary 2018-19'!$B$8:$B$157,0)),INDEX('I.KI 2018-19'!Y$9:Y$393,MATCH($B45,'I.KI 2018-19'!$B$9:$B$393,0))),"")</f>
        <v>0</v>
      </c>
      <c r="BE45" s="156">
        <f>_xlfn.IFNA(_xlfn.IFNA(INDEX('I.Supplementary 2018-19'!Z$8:Z$157,MATCH($B45,'I.Supplementary 2018-19'!$B$8:$B$157,0)),INDEX('I.KI 2018-19'!Z$9:Z$393,MATCH($B45,'I.KI 2018-19'!$B$9:$B$393,0))),"")</f>
        <v>0</v>
      </c>
      <c r="BF45" s="193">
        <f>_xlfn.IFNA(_xlfn.IFNA(INDEX('I.Supplementary 2018-19'!AA$8:AA$157,MATCH($B45,'I.Supplementary 2018-19'!$B$8:$B$157,0)),INDEX('I.KI 2018-19'!AA$9:AA$393,MATCH($B45,'I.KI 2018-19'!$B$9:$B$393,0))),"")</f>
        <v>3.204297543434028</v>
      </c>
      <c r="BG45" s="193">
        <f>_xlfn.IFNA(_xlfn.IFNA(INDEX('I.Supplementary 2018-19'!AB$8:AB$157,MATCH($B45,'I.Supplementary 2018-19'!$B$8:$B$157,0)),INDEX('I.KI 2018-19'!AB$9:AB$393,MATCH($B45,'I.KI 2018-19'!$B$9:$B$393,0))),"")</f>
        <v>0</v>
      </c>
      <c r="BH45" s="193">
        <f>_xlfn.IFNA(_xlfn.IFNA(INDEX('I.Supplementary 2018-19'!AC$8:AC$157,MATCH($B45,'I.Supplementary 2018-19'!$B$8:$B$157,0)),INDEX('I.KI 2018-19'!AC$9:AC$393,MATCH($B45,'I.KI 2018-19'!$B$9:$B$393,0))),"")</f>
        <v>0</v>
      </c>
      <c r="BI45" s="157">
        <f>_xlfn.IFNA(_xlfn.IFNA(INDEX('I.Supplementary 2018-19'!AD$8:AD$157,MATCH($B45,'I.Supplementary 2018-19'!$B$8:$B$157,0)),INDEX('I.KI 2018-19'!AD$9:AD$393,MATCH($B45,'I.KI 2018-19'!$B$9:$B$393,0))),"")</f>
        <v>0</v>
      </c>
      <c r="BJ45" s="149"/>
      <c r="BK45" s="156">
        <f>_xlfn.IFNA(IF($B45=$B$381,0,IF($B45=$B$382,0,_xlfn.IFNA(INDEX('I.Supplementary 2018-19'!I$8:I$157,MATCH($B45,'I.Supplementary 2018-19'!$B$8:$B$157,0)),INDEX('I.KI 2018-19'!I$9:I$393,MATCH($B45,'I.KI 2018-19'!$B$9:$B$393,0))))),"")</f>
        <v>0.43823843993329814</v>
      </c>
      <c r="BL45" s="149">
        <f>_xlfn.IFNA(IF($B45=$B$381,0,IF($B45=$B$382,0,_xlfn.IFNA(INDEX('I.Supplementary 2018-19'!J$8:J$157,MATCH($B45,'I.Supplementary 2018-19'!$B$8:$B$157,0)),INDEX('I.KI 2018-19'!J$9:J$393,MATCH($B45,'I.KI 2018-19'!$B$9:$B$393,0))))),"")</f>
        <v>2.76605910350073</v>
      </c>
      <c r="BM45" s="157">
        <f>_xlfn.IFNA(IF($B45=$B$381,0,IF($B45=$B$382,0,_xlfn.IFNA(INDEX('I.Supplementary 2018-19'!H$8:H$157,MATCH($B45,'I.Supplementary 2018-19'!$B$8:$B$157,0)),INDEX('I.KI 2018-19'!H$9:H$393,MATCH($B45,'I.KI 2018-19'!$B$9:$B$393,0))))),"")</f>
        <v>3.204297543434028</v>
      </c>
    </row>
    <row r="46" spans="2:65">
      <c r="B46" s="121" t="str">
        <f>'Calculations for 2021-22'!B46</f>
        <v>E5034</v>
      </c>
      <c r="C46" s="160" t="str">
        <f>'Calculations for 2021-22'!D46</f>
        <v>E5034</v>
      </c>
      <c r="D46" t="str">
        <f>'Calculations for 2021-22'!E46</f>
        <v>OLB</v>
      </c>
      <c r="E46" t="str">
        <f>'Calculations for 2021-22'!F46</f>
        <v>P1915</v>
      </c>
      <c r="F46" s="120" t="str">
        <f>'Calculations for 2021-22'!H46</f>
        <v>Bromley</v>
      </c>
      <c r="G46" s="156">
        <f>_xlfn.IFNA(INDEX('I.KI 2016-17'!M$8:M$391,MATCH($B46,'I.KI 2016-17'!$B$8:$B$391,0)),"")</f>
        <v>18.342672418452999</v>
      </c>
      <c r="H46" s="149">
        <f>_xlfn.IFNA(INDEX('I.KI 2016-17'!N$8:N$391,MATCH($B46,'I.KI 2016-17'!$B$8:$B$391,0)),"")</f>
        <v>2.9497888177660001</v>
      </c>
      <c r="I46" s="149">
        <f>_xlfn.IFNA(INDEX('I.KI 2016-17'!O$8:O$391,MATCH($B46,'I.KI 2016-17'!$B$8:$B$391,0)),"")</f>
        <v>0</v>
      </c>
      <c r="J46" s="149">
        <f>_xlfn.IFNA(INDEX('I.KI 2016-17'!P$8:P$391,MATCH($B46,'I.KI 2016-17'!$B$8:$B$391,0)),"")</f>
        <v>0</v>
      </c>
      <c r="K46" s="157">
        <f>_xlfn.IFNA(INDEX('I.KI 2016-17'!Q$8:Q$391,MATCH($B46,'I.KI 2016-17'!$B$8:$B$391,0)),"")</f>
        <v>0</v>
      </c>
      <c r="L46" s="156">
        <f>_xlfn.IFNA(INDEX('I.KI 2016-17'!R$8:R$391,MATCH($B46,'I.KI 2016-17'!$B$8:$B$391,0)),"")</f>
        <v>26.710967415748001</v>
      </c>
      <c r="M46" s="193">
        <f>_xlfn.IFNA(INDEX('I.KI 2016-17'!S$8:S$391,MATCH($B46,'I.KI 2016-17'!$B$8:$B$391,0)),"")</f>
        <v>8.4992370481219996</v>
      </c>
      <c r="N46" s="193">
        <f>_xlfn.IFNA(INDEX('I.KI 2016-17'!T$8:T$391,MATCH($B46,'I.KI 2016-17'!$B$8:$B$391,0)),"")</f>
        <v>0</v>
      </c>
      <c r="O46" s="193">
        <f>_xlfn.IFNA(INDEX('I.KI 2016-17'!U$8:U$391,MATCH($B46,'I.KI 2016-17'!$B$8:$B$391,0)),"")</f>
        <v>0</v>
      </c>
      <c r="P46" s="157">
        <f>_xlfn.IFNA(INDEX('I.KI 2016-17'!V$8:V$391,MATCH($B46,'I.KI 2016-17'!$B$8:$B$391,0)),"")</f>
        <v>0</v>
      </c>
      <c r="Q46" s="156">
        <f>_xlfn.IFNA(INDEX('I.KI 2016-17'!W$8:W$391,MATCH($B46,'I.KI 2016-17'!$B$8:$B$391,0)),"")</f>
        <v>45.053639834201</v>
      </c>
      <c r="R46" s="193">
        <f>_xlfn.IFNA(INDEX('I.KI 2016-17'!X$8:X$391,MATCH($B46,'I.KI 2016-17'!$B$8:$B$391,0)),"")</f>
        <v>11.449025865888</v>
      </c>
      <c r="S46" s="193">
        <f>_xlfn.IFNA(INDEX('I.KI 2016-17'!Y$8:Y$391,MATCH($B46,'I.KI 2016-17'!$B$8:$B$391,0)),"")</f>
        <v>0</v>
      </c>
      <c r="T46" s="193">
        <f>_xlfn.IFNA(INDEX('I.KI 2016-17'!Z$8:Z$391,MATCH($B46,'I.KI 2016-17'!$B$8:$B$391,0)),"")</f>
        <v>0</v>
      </c>
      <c r="U46" s="157">
        <f>_xlfn.IFNA(INDEX('I.KI 2016-17'!AA$8:AA$391,MATCH($B46,'I.KI 2016-17'!$B$8:$B$391,0)),"")</f>
        <v>0</v>
      </c>
      <c r="V46" s="149"/>
      <c r="W46" s="154">
        <f>_xlfn.IFNA(INDEX('I.KI 2016-17'!$H$8:$H$391,MATCH(B46,'I.KI 2016-17'!$B$8:$B$391,0)),"")</f>
        <v>21.292461236219001</v>
      </c>
      <c r="X46" s="153">
        <f>_xlfn.IFNA(INDEX('I.KI 2016-17'!$I$8:$I$391,MATCH(B46,'I.KI 2016-17'!$B$8:$B$391,0)),"")</f>
        <v>35.210204463870006</v>
      </c>
      <c r="Y46" s="155">
        <f>_xlfn.IFNA(INDEX('I.KI 2016-17'!$G$8:$G$391,MATCH(B46,'I.KI 2016-17'!$B$8:$B$391,0)),"")</f>
        <v>56.502665700089011</v>
      </c>
      <c r="Z46" s="149"/>
      <c r="AA46" s="156">
        <f>_xlfn.IFNA(IF($B46=$B$382,0,_xlfn.IFNA(INDEX('I.Supplementary 2017-18'!N$8:N$35,MATCH($B46,'I.Supplementary 2017-18'!$B$8:$B$35,0)),INDEX('I.KI 2017-18'!N$9:N$393,MATCH($B46,'I.KI 2017-18'!$B$9:$B$393,0)))),"")</f>
        <v>11.002188041764512</v>
      </c>
      <c r="AB46" s="193">
        <f>_xlfn.IFNA(IF($B46=$B$382,0,_xlfn.IFNA(INDEX('I.Supplementary 2017-18'!O$8:O$35,MATCH($B46,'I.Supplementary 2017-18'!$B$8:$B$35,0)),INDEX('I.KI 2017-18'!O$9:O$393,MATCH($B46,'I.KI 2017-18'!$B$9:$B$393,0)))),"")</f>
        <v>-0.14709659541729092</v>
      </c>
      <c r="AC46" s="193">
        <f>_xlfn.IFNA(IF($B46=$B$382,0,_xlfn.IFNA(INDEX('I.Supplementary 2017-18'!P$8:P$35,MATCH($B46,'I.Supplementary 2017-18'!$B$8:$B$35,0)),INDEX('I.KI 2017-18'!P$9:P$393,MATCH($B46,'I.KI 2017-18'!$B$9:$B$393,0)))),"")</f>
        <v>0</v>
      </c>
      <c r="AD46" s="193">
        <f>_xlfn.IFNA(IF($B46=$B$382,0,_xlfn.IFNA(INDEX('I.Supplementary 2017-18'!Q$8:Q$35,MATCH($B46,'I.Supplementary 2017-18'!$B$8:$B$35,0)),INDEX('I.KI 2017-18'!Q$9:Q$393,MATCH($B46,'I.KI 2017-18'!$B$9:$B$393,0)))),"")</f>
        <v>0</v>
      </c>
      <c r="AE46" s="157">
        <f>_xlfn.IFNA(IF($B46=$B$382,0,_xlfn.IFNA(INDEX('I.Supplementary 2017-18'!R$8:R$35,MATCH($B46,'I.Supplementary 2017-18'!$B$8:$B$35,0)),INDEX('I.KI 2017-18'!R$9:R$393,MATCH($B46,'I.KI 2017-18'!$B$9:$B$393,0)))),"")</f>
        <v>0</v>
      </c>
      <c r="AF46" s="156">
        <f>_xlfn.IFNA(IF($B46=$B$382,0,_xlfn.IFNA(INDEX('I.Supplementary 2017-18'!S$8:S$35,MATCH($B46,'I.Supplementary 2017-18'!$B$8:$B$35,0)),INDEX('I.KI 2017-18'!S$9:S$393,MATCH($B46,'I.KI 2017-18'!$B$9:$B$393,0)))),"")</f>
        <v>27.256299185021742</v>
      </c>
      <c r="AG46" s="193">
        <f>_xlfn.IFNA(IF($B46=$B$382,0,_xlfn.IFNA(INDEX('I.Supplementary 2017-18'!T$8:T$35,MATCH($B46,'I.Supplementary 2017-18'!$B$8:$B$35,0)),INDEX('I.KI 2017-18'!T$9:T$393,MATCH($B46,'I.KI 2017-18'!$B$9:$B$393,0)))),"")</f>
        <v>8.6727576812308076</v>
      </c>
      <c r="AH46" s="193">
        <f>_xlfn.IFNA(IF($B46=$B$382,0,_xlfn.IFNA(INDEX('I.Supplementary 2017-18'!U$8:U$35,MATCH($B46,'I.Supplementary 2017-18'!$B$8:$B$35,0)),INDEX('I.KI 2017-18'!U$9:U$393,MATCH($B46,'I.KI 2017-18'!$B$9:$B$393,0)))),"")</f>
        <v>0</v>
      </c>
      <c r="AI46" s="193">
        <f>_xlfn.IFNA(IF($B46=$B$382,0,_xlfn.IFNA(INDEX('I.Supplementary 2017-18'!V$8:V$35,MATCH($B46,'I.Supplementary 2017-18'!$B$8:$B$35,0)),INDEX('I.KI 2017-18'!V$9:V$393,MATCH($B46,'I.KI 2017-18'!$B$9:$B$393,0)))),"")</f>
        <v>0</v>
      </c>
      <c r="AJ46" s="157">
        <f>_xlfn.IFNA(IF($B46=$B$382,0,_xlfn.IFNA(INDEX('I.Supplementary 2017-18'!W$8:W$35,MATCH($B46,'I.Supplementary 2017-18'!$B$8:$B$35,0)),INDEX('I.KI 2017-18'!W$9:W$393,MATCH($B46,'I.KI 2017-18'!$B$9:$B$393,0)))),"")</f>
        <v>0</v>
      </c>
      <c r="AK46" s="156">
        <f>_xlfn.IFNA(IF($B46=$B$382,0,_xlfn.IFNA(INDEX('I.Supplementary 2017-18'!X$8:X$35,MATCH($B46,'I.Supplementary 2017-18'!$B$8:$B$35,0)),INDEX('I.KI 2017-18'!X$9:X$393,MATCH($B46,'I.KI 2017-18'!$B$9:$B$393,0)))),"")</f>
        <v>38.258487226786258</v>
      </c>
      <c r="AL46" s="193">
        <f>_xlfn.IFNA(IF($B46=$B$382,0,_xlfn.IFNA(INDEX('I.Supplementary 2017-18'!Y$8:Y$35,MATCH($B46,'I.Supplementary 2017-18'!$B$8:$B$35,0)),INDEX('I.KI 2017-18'!Y$9:Y$393,MATCH($B46,'I.KI 2017-18'!$B$9:$B$393,0)))),"")</f>
        <v>8.5256610858135176</v>
      </c>
      <c r="AM46" s="193">
        <f>_xlfn.IFNA(IF($B46=$B$382,0,_xlfn.IFNA(INDEX('I.Supplementary 2017-18'!Z$8:Z$35,MATCH($B46,'I.Supplementary 2017-18'!$B$8:$B$35,0)),INDEX('I.KI 2017-18'!Z$9:Z$393,MATCH($B46,'I.KI 2017-18'!$B$9:$B$393,0)))),"")</f>
        <v>0</v>
      </c>
      <c r="AN46" s="193">
        <f>_xlfn.IFNA(IF($B46=$B$382,0,_xlfn.IFNA(INDEX('I.Supplementary 2017-18'!AA$8:AA$35,MATCH($B46,'I.Supplementary 2017-18'!$B$8:$B$35,0)),INDEX('I.KI 2017-18'!AA$9:AA$393,MATCH($B46,'I.KI 2017-18'!$B$9:$B$393,0)))),"")</f>
        <v>0</v>
      </c>
      <c r="AO46" s="157">
        <f>_xlfn.IFNA(IF($B46=$B$382,0,_xlfn.IFNA(INDEX('I.Supplementary 2017-18'!AB$8:AB$35,MATCH($B46,'I.Supplementary 2017-18'!$B$8:$B$35,0)),INDEX('I.KI 2017-18'!AB$9:AB$393,MATCH($B46,'I.KI 2017-18'!$B$9:$B$393,0)))),"")</f>
        <v>0</v>
      </c>
      <c r="AP46" s="149"/>
      <c r="AQ46" s="156">
        <f>_xlfn.IFNA(IF($B46=$B$381,0,IF($B46=$B$382,0,_xlfn.IFNA(INDEX('I.Supplementary 2017-18'!I$8:I$35,MATCH($B46,'I.Supplementary 2017-18'!$B$8:$B$35,0)),INDEX('I.KI 2017-18'!I$9:I$393,MATCH($B46,'I.KI 2017-18'!$B$9:$B$393,0))))),"")</f>
        <v>10.855091446347222</v>
      </c>
      <c r="AR46" s="149">
        <f>_xlfn.IFNA(IF($B46=$B$381,0,IF($B46=$B$382,0,_xlfn.IFNA(INDEX('I.Supplementary 2017-18'!J$8:J$35,MATCH($B46,'I.Supplementary 2017-18'!$B$8:$B$35,0)),INDEX('I.KI 2017-18'!J$9:J$393,MATCH($B46,'I.KI 2017-18'!$B$9:$B$393,0))))),"")</f>
        <v>35.929056866252552</v>
      </c>
      <c r="AS46" s="157">
        <f>_xlfn.IFNA(IF($B46=$B$381,0,IF($B46=$B$382,0,_xlfn.IFNA(INDEX('I.Supplementary 2017-18'!H$8:H$35,MATCH($B46,'I.Supplementary 2017-18'!$B$8:$B$35,0)),INDEX('I.KI 2017-18'!H$9:H$393,MATCH($B46,'I.KI 2017-18'!$B$9:$B$393,0))))),"")</f>
        <v>46.784148312599775</v>
      </c>
      <c r="AT46" s="149"/>
      <c r="AU46" s="156">
        <f>_xlfn.IFNA(_xlfn.IFNA(INDEX('I.Supplementary 2018-19'!P$8:P$157,MATCH($B46,'I.Supplementary 2018-19'!$B$8:$B$157,0)),INDEX('I.KI 2018-19'!P$9:P$393,MATCH($B46,'I.KI 2018-19'!$B$9:$B$393,0))),"")</f>
        <v>6.3189927724448145</v>
      </c>
      <c r="AV46" s="193">
        <f>_xlfn.IFNA(_xlfn.IFNA(INDEX('I.Supplementary 2018-19'!Q$8:Q$157,MATCH($B46,'I.Supplementary 2018-19'!$B$8:$B$157,0)),INDEX('I.KI 2018-19'!Q$9:Q$393,MATCH($B46,'I.KI 2018-19'!$B$9:$B$393,0))),"")</f>
        <v>-1.9739976935460568</v>
      </c>
      <c r="AW46" s="193">
        <f>_xlfn.IFNA(_xlfn.IFNA(INDEX('I.Supplementary 2018-19'!R$8:R$157,MATCH($B46,'I.Supplementary 2018-19'!$B$8:$B$157,0)),INDEX('I.KI 2018-19'!R$9:R$393,MATCH($B46,'I.KI 2018-19'!$B$9:$B$393,0))),"")</f>
        <v>0</v>
      </c>
      <c r="AX46" s="193">
        <f>_xlfn.IFNA(_xlfn.IFNA(INDEX('I.Supplementary 2018-19'!S$8:S$157,MATCH($B46,'I.Supplementary 2018-19'!$B$8:$B$157,0)),INDEX('I.KI 2018-19'!S$9:S$393,MATCH($B46,'I.KI 2018-19'!$B$9:$B$393,0))),"")</f>
        <v>0</v>
      </c>
      <c r="AY46" s="157">
        <f>_xlfn.IFNA(_xlfn.IFNA(INDEX('I.Supplementary 2018-19'!T$8:T$157,MATCH($B46,'I.Supplementary 2018-19'!$B$8:$B$157,0)),INDEX('I.KI 2018-19'!T$9:T$393,MATCH($B46,'I.KI 2018-19'!$B$9:$B$393,0))),"")</f>
        <v>0</v>
      </c>
      <c r="AZ46" s="156">
        <f>_xlfn.IFNA(_xlfn.IFNA(INDEX('I.Supplementary 2018-19'!U$8:U$157,MATCH($B46,'I.Supplementary 2018-19'!$B$8:$B$157,0)),INDEX('I.KI 2018-19'!U$9:U$393,MATCH($B46,'I.KI 2018-19'!$B$9:$B$393,0))),"")</f>
        <v>28.075157958820679</v>
      </c>
      <c r="BA46" s="193">
        <f>_xlfn.IFNA(_xlfn.IFNA(INDEX('I.Supplementary 2018-19'!V$8:V$157,MATCH($B46,'I.Supplementary 2018-19'!$B$8:$B$157,0)),INDEX('I.KI 2018-19'!V$9:V$393,MATCH($B46,'I.KI 2018-19'!$B$9:$B$393,0))),"")</f>
        <v>8.9333126330274411</v>
      </c>
      <c r="BB46" s="193">
        <f>_xlfn.IFNA(_xlfn.IFNA(INDEX('I.Supplementary 2018-19'!W$8:W$157,MATCH($B46,'I.Supplementary 2018-19'!$B$8:$B$157,0)),INDEX('I.KI 2018-19'!W$9:W$393,MATCH($B46,'I.KI 2018-19'!$B$9:$B$393,0))),"")</f>
        <v>0</v>
      </c>
      <c r="BC46" s="193">
        <f>_xlfn.IFNA(_xlfn.IFNA(INDEX('I.Supplementary 2018-19'!X$8:X$157,MATCH($B46,'I.Supplementary 2018-19'!$B$8:$B$157,0)),INDEX('I.KI 2018-19'!X$9:X$393,MATCH($B46,'I.KI 2018-19'!$B$9:$B$393,0))),"")</f>
        <v>0</v>
      </c>
      <c r="BD46" s="157">
        <f>_xlfn.IFNA(_xlfn.IFNA(INDEX('I.Supplementary 2018-19'!Y$8:Y$157,MATCH($B46,'I.Supplementary 2018-19'!$B$8:$B$157,0)),INDEX('I.KI 2018-19'!Y$9:Y$393,MATCH($B46,'I.KI 2018-19'!$B$9:$B$393,0))),"")</f>
        <v>0</v>
      </c>
      <c r="BE46" s="156">
        <f>_xlfn.IFNA(_xlfn.IFNA(INDEX('I.Supplementary 2018-19'!Z$8:Z$157,MATCH($B46,'I.Supplementary 2018-19'!$B$8:$B$157,0)),INDEX('I.KI 2018-19'!Z$9:Z$393,MATCH($B46,'I.KI 2018-19'!$B$9:$B$393,0))),"")</f>
        <v>34.394150731265491</v>
      </c>
      <c r="BF46" s="193">
        <f>_xlfn.IFNA(_xlfn.IFNA(INDEX('I.Supplementary 2018-19'!AA$8:AA$157,MATCH($B46,'I.Supplementary 2018-19'!$B$8:$B$157,0)),INDEX('I.KI 2018-19'!AA$9:AA$393,MATCH($B46,'I.KI 2018-19'!$B$9:$B$393,0))),"")</f>
        <v>6.9593149394813842</v>
      </c>
      <c r="BG46" s="193">
        <f>_xlfn.IFNA(_xlfn.IFNA(INDEX('I.Supplementary 2018-19'!AB$8:AB$157,MATCH($B46,'I.Supplementary 2018-19'!$B$8:$B$157,0)),INDEX('I.KI 2018-19'!AB$9:AB$393,MATCH($B46,'I.KI 2018-19'!$B$9:$B$393,0))),"")</f>
        <v>0</v>
      </c>
      <c r="BH46" s="193">
        <f>_xlfn.IFNA(_xlfn.IFNA(INDEX('I.Supplementary 2018-19'!AC$8:AC$157,MATCH($B46,'I.Supplementary 2018-19'!$B$8:$B$157,0)),INDEX('I.KI 2018-19'!AC$9:AC$393,MATCH($B46,'I.KI 2018-19'!$B$9:$B$393,0))),"")</f>
        <v>0</v>
      </c>
      <c r="BI46" s="157">
        <f>_xlfn.IFNA(_xlfn.IFNA(INDEX('I.Supplementary 2018-19'!AD$8:AD$157,MATCH($B46,'I.Supplementary 2018-19'!$B$8:$B$157,0)),INDEX('I.KI 2018-19'!AD$9:AD$393,MATCH($B46,'I.KI 2018-19'!$B$9:$B$393,0))),"")</f>
        <v>0</v>
      </c>
      <c r="BJ46" s="149"/>
      <c r="BK46" s="156">
        <f>_xlfn.IFNA(IF($B46=$B$381,0,IF($B46=$B$382,0,_xlfn.IFNA(INDEX('I.Supplementary 2018-19'!I$8:I$157,MATCH($B46,'I.Supplementary 2018-19'!$B$8:$B$157,0)),INDEX('I.KI 2018-19'!I$9:I$393,MATCH($B46,'I.KI 2018-19'!$B$9:$B$393,0))))),"")</f>
        <v>4.3449950788987577</v>
      </c>
      <c r="BL46" s="149">
        <f>_xlfn.IFNA(IF($B46=$B$381,0,IF($B46=$B$382,0,_xlfn.IFNA(INDEX('I.Supplementary 2018-19'!J$8:J$157,MATCH($B46,'I.Supplementary 2018-19'!$B$8:$B$157,0)),INDEX('I.KI 2018-19'!J$9:J$393,MATCH($B46,'I.KI 2018-19'!$B$9:$B$393,0))))),"")</f>
        <v>37.008470591848123</v>
      </c>
      <c r="BM46" s="157">
        <f>_xlfn.IFNA(IF($B46=$B$381,0,IF($B46=$B$382,0,_xlfn.IFNA(INDEX('I.Supplementary 2018-19'!H$8:H$157,MATCH($B46,'I.Supplementary 2018-19'!$B$8:$B$157,0)),INDEX('I.KI 2018-19'!H$9:H$393,MATCH($B46,'I.KI 2018-19'!$B$9:$B$393,0))))),"")</f>
        <v>41.353465670746878</v>
      </c>
    </row>
    <row r="47" spans="2:65">
      <c r="B47" s="121" t="str">
        <f>'Calculations for 2021-22'!B47</f>
        <v>E1831</v>
      </c>
      <c r="C47" s="160" t="str">
        <f>'Calculations for 2021-22'!D47</f>
        <v>E1831</v>
      </c>
      <c r="D47" t="str">
        <f>'Calculations for 2021-22'!E47</f>
        <v>SD</v>
      </c>
      <c r="E47" t="str">
        <f>'Calculations for 2021-22'!F47</f>
        <v>P1901</v>
      </c>
      <c r="F47" s="120" t="str">
        <f>'Calculations for 2021-22'!H47</f>
        <v>Bromsgrove</v>
      </c>
      <c r="G47" s="156">
        <f>_xlfn.IFNA(INDEX('I.KI 2016-17'!M$8:M$391,MATCH($B47,'I.KI 2016-17'!$B$8:$B$391,0)),"")</f>
        <v>0</v>
      </c>
      <c r="H47" s="149">
        <f>_xlfn.IFNA(INDEX('I.KI 2016-17'!N$8:N$391,MATCH($B47,'I.KI 2016-17'!$B$8:$B$391,0)),"")</f>
        <v>0.56382895509800002</v>
      </c>
      <c r="I47" s="149">
        <f>_xlfn.IFNA(INDEX('I.KI 2016-17'!O$8:O$391,MATCH($B47,'I.KI 2016-17'!$B$8:$B$391,0)),"")</f>
        <v>0</v>
      </c>
      <c r="J47" s="149">
        <f>_xlfn.IFNA(INDEX('I.KI 2016-17'!P$8:P$391,MATCH($B47,'I.KI 2016-17'!$B$8:$B$391,0)),"")</f>
        <v>0</v>
      </c>
      <c r="K47" s="157">
        <f>_xlfn.IFNA(INDEX('I.KI 2016-17'!Q$8:Q$391,MATCH($B47,'I.KI 2016-17'!$B$8:$B$391,0)),"")</f>
        <v>0</v>
      </c>
      <c r="L47" s="156">
        <f>_xlfn.IFNA(INDEX('I.KI 2016-17'!R$8:R$391,MATCH($B47,'I.KI 2016-17'!$B$8:$B$391,0)),"")</f>
        <v>0</v>
      </c>
      <c r="M47" s="193">
        <f>_xlfn.IFNA(INDEX('I.KI 2016-17'!S$8:S$391,MATCH($B47,'I.KI 2016-17'!$B$8:$B$391,0)),"")</f>
        <v>1.598069365909</v>
      </c>
      <c r="N47" s="193">
        <f>_xlfn.IFNA(INDEX('I.KI 2016-17'!T$8:T$391,MATCH($B47,'I.KI 2016-17'!$B$8:$B$391,0)),"")</f>
        <v>0</v>
      </c>
      <c r="O47" s="193">
        <f>_xlfn.IFNA(INDEX('I.KI 2016-17'!U$8:U$391,MATCH($B47,'I.KI 2016-17'!$B$8:$B$391,0)),"")</f>
        <v>0</v>
      </c>
      <c r="P47" s="157">
        <f>_xlfn.IFNA(INDEX('I.KI 2016-17'!V$8:V$391,MATCH($B47,'I.KI 2016-17'!$B$8:$B$391,0)),"")</f>
        <v>0</v>
      </c>
      <c r="Q47" s="156">
        <f>_xlfn.IFNA(INDEX('I.KI 2016-17'!W$8:W$391,MATCH($B47,'I.KI 2016-17'!$B$8:$B$391,0)),"")</f>
        <v>0</v>
      </c>
      <c r="R47" s="193">
        <f>_xlfn.IFNA(INDEX('I.KI 2016-17'!X$8:X$391,MATCH($B47,'I.KI 2016-17'!$B$8:$B$391,0)),"")</f>
        <v>2.161898321007</v>
      </c>
      <c r="S47" s="193">
        <f>_xlfn.IFNA(INDEX('I.KI 2016-17'!Y$8:Y$391,MATCH($B47,'I.KI 2016-17'!$B$8:$B$391,0)),"")</f>
        <v>0</v>
      </c>
      <c r="T47" s="193">
        <f>_xlfn.IFNA(INDEX('I.KI 2016-17'!Z$8:Z$391,MATCH($B47,'I.KI 2016-17'!$B$8:$B$391,0)),"")</f>
        <v>0</v>
      </c>
      <c r="U47" s="157">
        <f>_xlfn.IFNA(INDEX('I.KI 2016-17'!AA$8:AA$391,MATCH($B47,'I.KI 2016-17'!$B$8:$B$391,0)),"")</f>
        <v>0</v>
      </c>
      <c r="V47" s="149"/>
      <c r="W47" s="154">
        <f>_xlfn.IFNA(INDEX('I.KI 2016-17'!$H$8:$H$391,MATCH(B47,'I.KI 2016-17'!$B$8:$B$391,0)),"")</f>
        <v>0.56382895509800002</v>
      </c>
      <c r="X47" s="153">
        <f>_xlfn.IFNA(INDEX('I.KI 2016-17'!$I$8:$I$391,MATCH(B47,'I.KI 2016-17'!$B$8:$B$391,0)),"")</f>
        <v>1.598069365909</v>
      </c>
      <c r="Y47" s="155">
        <f>_xlfn.IFNA(INDEX('I.KI 2016-17'!$G$8:$G$391,MATCH(B47,'I.KI 2016-17'!$B$8:$B$391,0)),"")</f>
        <v>2.161898321007</v>
      </c>
      <c r="Z47" s="149"/>
      <c r="AA47" s="156">
        <f>_xlfn.IFNA(IF($B47=$B$382,0,_xlfn.IFNA(INDEX('I.Supplementary 2017-18'!N$8:N$35,MATCH($B47,'I.Supplementary 2017-18'!$B$8:$B$35,0)),INDEX('I.KI 2017-18'!N$9:N$393,MATCH($B47,'I.KI 2017-18'!$B$9:$B$393,0)))),"")</f>
        <v>0</v>
      </c>
      <c r="AB47" s="193">
        <f>_xlfn.IFNA(IF($B47=$B$382,0,_xlfn.IFNA(INDEX('I.Supplementary 2017-18'!O$8:O$35,MATCH($B47,'I.Supplementary 2017-18'!$B$8:$B$35,0)),INDEX('I.KI 2017-18'!O$9:O$393,MATCH($B47,'I.KI 2017-18'!$B$9:$B$393,0)))),"")</f>
        <v>0</v>
      </c>
      <c r="AC47" s="193">
        <f>_xlfn.IFNA(IF($B47=$B$382,0,_xlfn.IFNA(INDEX('I.Supplementary 2017-18'!P$8:P$35,MATCH($B47,'I.Supplementary 2017-18'!$B$8:$B$35,0)),INDEX('I.KI 2017-18'!P$9:P$393,MATCH($B47,'I.KI 2017-18'!$B$9:$B$393,0)))),"")</f>
        <v>0</v>
      </c>
      <c r="AD47" s="193">
        <f>_xlfn.IFNA(IF($B47=$B$382,0,_xlfn.IFNA(INDEX('I.Supplementary 2017-18'!Q$8:Q$35,MATCH($B47,'I.Supplementary 2017-18'!$B$8:$B$35,0)),INDEX('I.KI 2017-18'!Q$9:Q$393,MATCH($B47,'I.KI 2017-18'!$B$9:$B$393,0)))),"")</f>
        <v>0</v>
      </c>
      <c r="AE47" s="157">
        <f>_xlfn.IFNA(IF($B47=$B$382,0,_xlfn.IFNA(INDEX('I.Supplementary 2017-18'!R$8:R$35,MATCH($B47,'I.Supplementary 2017-18'!$B$8:$B$35,0)),INDEX('I.KI 2017-18'!R$9:R$393,MATCH($B47,'I.KI 2017-18'!$B$9:$B$393,0)))),"")</f>
        <v>0</v>
      </c>
      <c r="AF47" s="156">
        <f>_xlfn.IFNA(IF($B47=$B$382,0,_xlfn.IFNA(INDEX('I.Supplementary 2017-18'!S$8:S$35,MATCH($B47,'I.Supplementary 2017-18'!$B$8:$B$35,0)),INDEX('I.KI 2017-18'!S$9:S$393,MATCH($B47,'I.KI 2017-18'!$B$9:$B$393,0)))),"")</f>
        <v>0</v>
      </c>
      <c r="AG47" s="193">
        <f>_xlfn.IFNA(IF($B47=$B$382,0,_xlfn.IFNA(INDEX('I.Supplementary 2017-18'!T$8:T$35,MATCH($B47,'I.Supplementary 2017-18'!$B$8:$B$35,0)),INDEX('I.KI 2017-18'!T$9:T$393,MATCH($B47,'I.KI 2017-18'!$B$9:$B$393,0)))),"")</f>
        <v>1.6306955894811019</v>
      </c>
      <c r="AH47" s="193">
        <f>_xlfn.IFNA(IF($B47=$B$382,0,_xlfn.IFNA(INDEX('I.Supplementary 2017-18'!U$8:U$35,MATCH($B47,'I.Supplementary 2017-18'!$B$8:$B$35,0)),INDEX('I.KI 2017-18'!U$9:U$393,MATCH($B47,'I.KI 2017-18'!$B$9:$B$393,0)))),"")</f>
        <v>0</v>
      </c>
      <c r="AI47" s="193">
        <f>_xlfn.IFNA(IF($B47=$B$382,0,_xlfn.IFNA(INDEX('I.Supplementary 2017-18'!V$8:V$35,MATCH($B47,'I.Supplementary 2017-18'!$B$8:$B$35,0)),INDEX('I.KI 2017-18'!V$9:V$393,MATCH($B47,'I.KI 2017-18'!$B$9:$B$393,0)))),"")</f>
        <v>0</v>
      </c>
      <c r="AJ47" s="157">
        <f>_xlfn.IFNA(IF($B47=$B$382,0,_xlfn.IFNA(INDEX('I.Supplementary 2017-18'!W$8:W$35,MATCH($B47,'I.Supplementary 2017-18'!$B$8:$B$35,0)),INDEX('I.KI 2017-18'!W$9:W$393,MATCH($B47,'I.KI 2017-18'!$B$9:$B$393,0)))),"")</f>
        <v>0</v>
      </c>
      <c r="AK47" s="156">
        <f>_xlfn.IFNA(IF($B47=$B$382,0,_xlfn.IFNA(INDEX('I.Supplementary 2017-18'!X$8:X$35,MATCH($B47,'I.Supplementary 2017-18'!$B$8:$B$35,0)),INDEX('I.KI 2017-18'!X$9:X$393,MATCH($B47,'I.KI 2017-18'!$B$9:$B$393,0)))),"")</f>
        <v>0</v>
      </c>
      <c r="AL47" s="193">
        <f>_xlfn.IFNA(IF($B47=$B$382,0,_xlfn.IFNA(INDEX('I.Supplementary 2017-18'!Y$8:Y$35,MATCH($B47,'I.Supplementary 2017-18'!$B$8:$B$35,0)),INDEX('I.KI 2017-18'!Y$9:Y$393,MATCH($B47,'I.KI 2017-18'!$B$9:$B$393,0)))),"")</f>
        <v>1.6306955894811019</v>
      </c>
      <c r="AM47" s="193">
        <f>_xlfn.IFNA(IF($B47=$B$382,0,_xlfn.IFNA(INDEX('I.Supplementary 2017-18'!Z$8:Z$35,MATCH($B47,'I.Supplementary 2017-18'!$B$8:$B$35,0)),INDEX('I.KI 2017-18'!Z$9:Z$393,MATCH($B47,'I.KI 2017-18'!$B$9:$B$393,0)))),"")</f>
        <v>0</v>
      </c>
      <c r="AN47" s="193">
        <f>_xlfn.IFNA(IF($B47=$B$382,0,_xlfn.IFNA(INDEX('I.Supplementary 2017-18'!AA$8:AA$35,MATCH($B47,'I.Supplementary 2017-18'!$B$8:$B$35,0)),INDEX('I.KI 2017-18'!AA$9:AA$393,MATCH($B47,'I.KI 2017-18'!$B$9:$B$393,0)))),"")</f>
        <v>0</v>
      </c>
      <c r="AO47" s="157">
        <f>_xlfn.IFNA(IF($B47=$B$382,0,_xlfn.IFNA(INDEX('I.Supplementary 2017-18'!AB$8:AB$35,MATCH($B47,'I.Supplementary 2017-18'!$B$8:$B$35,0)),INDEX('I.KI 2017-18'!AB$9:AB$393,MATCH($B47,'I.KI 2017-18'!$B$9:$B$393,0)))),"")</f>
        <v>0</v>
      </c>
      <c r="AP47" s="149"/>
      <c r="AQ47" s="156">
        <f>_xlfn.IFNA(IF($B47=$B$381,0,IF($B47=$B$382,0,_xlfn.IFNA(INDEX('I.Supplementary 2017-18'!I$8:I$35,MATCH($B47,'I.Supplementary 2017-18'!$B$8:$B$35,0)),INDEX('I.KI 2017-18'!I$9:I$393,MATCH($B47,'I.KI 2017-18'!$B$9:$B$393,0))))),"")</f>
        <v>0</v>
      </c>
      <c r="AR47" s="149">
        <f>_xlfn.IFNA(IF($B47=$B$381,0,IF($B47=$B$382,0,_xlfn.IFNA(INDEX('I.Supplementary 2017-18'!J$8:J$35,MATCH($B47,'I.Supplementary 2017-18'!$B$8:$B$35,0)),INDEX('I.KI 2017-18'!J$9:J$393,MATCH($B47,'I.KI 2017-18'!$B$9:$B$393,0))))),"")</f>
        <v>1.6306955894811019</v>
      </c>
      <c r="AS47" s="157">
        <f>_xlfn.IFNA(IF($B47=$B$381,0,IF($B47=$B$382,0,_xlfn.IFNA(INDEX('I.Supplementary 2017-18'!H$8:H$35,MATCH($B47,'I.Supplementary 2017-18'!$B$8:$B$35,0)),INDEX('I.KI 2017-18'!H$9:H$393,MATCH($B47,'I.KI 2017-18'!$B$9:$B$393,0))))),"")</f>
        <v>1.6306955894811019</v>
      </c>
      <c r="AT47" s="149"/>
      <c r="AU47" s="156">
        <f>_xlfn.IFNA(_xlfn.IFNA(INDEX('I.Supplementary 2018-19'!P$8:P$157,MATCH($B47,'I.Supplementary 2018-19'!$B$8:$B$157,0)),INDEX('I.KI 2018-19'!P$9:P$393,MATCH($B47,'I.KI 2018-19'!$B$9:$B$393,0))),"")</f>
        <v>0</v>
      </c>
      <c r="AV47" s="193">
        <f>_xlfn.IFNA(_xlfn.IFNA(INDEX('I.Supplementary 2018-19'!Q$8:Q$157,MATCH($B47,'I.Supplementary 2018-19'!$B$8:$B$157,0)),INDEX('I.KI 2018-19'!Q$9:Q$393,MATCH($B47,'I.KI 2018-19'!$B$9:$B$393,0))),"")</f>
        <v>0</v>
      </c>
      <c r="AW47" s="193">
        <f>_xlfn.IFNA(_xlfn.IFNA(INDEX('I.Supplementary 2018-19'!R$8:R$157,MATCH($B47,'I.Supplementary 2018-19'!$B$8:$B$157,0)),INDEX('I.KI 2018-19'!R$9:R$393,MATCH($B47,'I.KI 2018-19'!$B$9:$B$393,0))),"")</f>
        <v>0</v>
      </c>
      <c r="AX47" s="193">
        <f>_xlfn.IFNA(_xlfn.IFNA(INDEX('I.Supplementary 2018-19'!S$8:S$157,MATCH($B47,'I.Supplementary 2018-19'!$B$8:$B$157,0)),INDEX('I.KI 2018-19'!S$9:S$393,MATCH($B47,'I.KI 2018-19'!$B$9:$B$393,0))),"")</f>
        <v>0</v>
      </c>
      <c r="AY47" s="157">
        <f>_xlfn.IFNA(_xlfn.IFNA(INDEX('I.Supplementary 2018-19'!T$8:T$157,MATCH($B47,'I.Supplementary 2018-19'!$B$8:$B$157,0)),INDEX('I.KI 2018-19'!T$9:T$393,MATCH($B47,'I.KI 2018-19'!$B$9:$B$393,0))),"")</f>
        <v>0</v>
      </c>
      <c r="AZ47" s="156">
        <f>_xlfn.IFNA(_xlfn.IFNA(INDEX('I.Supplementary 2018-19'!U$8:U$157,MATCH($B47,'I.Supplementary 2018-19'!$B$8:$B$157,0)),INDEX('I.KI 2018-19'!U$9:U$393,MATCH($B47,'I.KI 2018-19'!$B$9:$B$393,0))),"")</f>
        <v>0</v>
      </c>
      <c r="BA47" s="193">
        <f>_xlfn.IFNA(_xlfn.IFNA(INDEX('I.Supplementary 2018-19'!V$8:V$157,MATCH($B47,'I.Supplementary 2018-19'!$B$8:$B$157,0)),INDEX('I.KI 2018-19'!V$9:V$393,MATCH($B47,'I.KI 2018-19'!$B$9:$B$393,0))),"")</f>
        <v>1.6796864441007058</v>
      </c>
      <c r="BB47" s="193">
        <f>_xlfn.IFNA(_xlfn.IFNA(INDEX('I.Supplementary 2018-19'!W$8:W$157,MATCH($B47,'I.Supplementary 2018-19'!$B$8:$B$157,0)),INDEX('I.KI 2018-19'!W$9:W$393,MATCH($B47,'I.KI 2018-19'!$B$9:$B$393,0))),"")</f>
        <v>0</v>
      </c>
      <c r="BC47" s="193">
        <f>_xlfn.IFNA(_xlfn.IFNA(INDEX('I.Supplementary 2018-19'!X$8:X$157,MATCH($B47,'I.Supplementary 2018-19'!$B$8:$B$157,0)),INDEX('I.KI 2018-19'!X$9:X$393,MATCH($B47,'I.KI 2018-19'!$B$9:$B$393,0))),"")</f>
        <v>0</v>
      </c>
      <c r="BD47" s="157">
        <f>_xlfn.IFNA(_xlfn.IFNA(INDEX('I.Supplementary 2018-19'!Y$8:Y$157,MATCH($B47,'I.Supplementary 2018-19'!$B$8:$B$157,0)),INDEX('I.KI 2018-19'!Y$9:Y$393,MATCH($B47,'I.KI 2018-19'!$B$9:$B$393,0))),"")</f>
        <v>0</v>
      </c>
      <c r="BE47" s="156">
        <f>_xlfn.IFNA(_xlfn.IFNA(INDEX('I.Supplementary 2018-19'!Z$8:Z$157,MATCH($B47,'I.Supplementary 2018-19'!$B$8:$B$157,0)),INDEX('I.KI 2018-19'!Z$9:Z$393,MATCH($B47,'I.KI 2018-19'!$B$9:$B$393,0))),"")</f>
        <v>0</v>
      </c>
      <c r="BF47" s="193">
        <f>_xlfn.IFNA(_xlfn.IFNA(INDEX('I.Supplementary 2018-19'!AA$8:AA$157,MATCH($B47,'I.Supplementary 2018-19'!$B$8:$B$157,0)),INDEX('I.KI 2018-19'!AA$9:AA$393,MATCH($B47,'I.KI 2018-19'!$B$9:$B$393,0))),"")</f>
        <v>1.6796864441007058</v>
      </c>
      <c r="BG47" s="193">
        <f>_xlfn.IFNA(_xlfn.IFNA(INDEX('I.Supplementary 2018-19'!AB$8:AB$157,MATCH($B47,'I.Supplementary 2018-19'!$B$8:$B$157,0)),INDEX('I.KI 2018-19'!AB$9:AB$393,MATCH($B47,'I.KI 2018-19'!$B$9:$B$393,0))),"")</f>
        <v>0</v>
      </c>
      <c r="BH47" s="193">
        <f>_xlfn.IFNA(_xlfn.IFNA(INDEX('I.Supplementary 2018-19'!AC$8:AC$157,MATCH($B47,'I.Supplementary 2018-19'!$B$8:$B$157,0)),INDEX('I.KI 2018-19'!AC$9:AC$393,MATCH($B47,'I.KI 2018-19'!$B$9:$B$393,0))),"")</f>
        <v>0</v>
      </c>
      <c r="BI47" s="157">
        <f>_xlfn.IFNA(_xlfn.IFNA(INDEX('I.Supplementary 2018-19'!AD$8:AD$157,MATCH($B47,'I.Supplementary 2018-19'!$B$8:$B$157,0)),INDEX('I.KI 2018-19'!AD$9:AD$393,MATCH($B47,'I.KI 2018-19'!$B$9:$B$393,0))),"")</f>
        <v>0</v>
      </c>
      <c r="BJ47" s="149"/>
      <c r="BK47" s="156">
        <f>_xlfn.IFNA(IF($B47=$B$381,0,IF($B47=$B$382,0,_xlfn.IFNA(INDEX('I.Supplementary 2018-19'!I$8:I$157,MATCH($B47,'I.Supplementary 2018-19'!$B$8:$B$157,0)),INDEX('I.KI 2018-19'!I$9:I$393,MATCH($B47,'I.KI 2018-19'!$B$9:$B$393,0))))),"")</f>
        <v>0</v>
      </c>
      <c r="BL47" s="149">
        <f>_xlfn.IFNA(IF($B47=$B$381,0,IF($B47=$B$382,0,_xlfn.IFNA(INDEX('I.Supplementary 2018-19'!J$8:J$157,MATCH($B47,'I.Supplementary 2018-19'!$B$8:$B$157,0)),INDEX('I.KI 2018-19'!J$9:J$393,MATCH($B47,'I.KI 2018-19'!$B$9:$B$393,0))))),"")</f>
        <v>1.6796864441007058</v>
      </c>
      <c r="BM47" s="157">
        <f>_xlfn.IFNA(IF($B47=$B$381,0,IF($B47=$B$382,0,_xlfn.IFNA(INDEX('I.Supplementary 2018-19'!H$8:H$157,MATCH($B47,'I.Supplementary 2018-19'!$B$8:$B$157,0)),INDEX('I.KI 2018-19'!H$9:H$393,MATCH($B47,'I.KI 2018-19'!$B$9:$B$393,0))))),"")</f>
        <v>1.6796864441007058</v>
      </c>
    </row>
    <row r="48" spans="2:65">
      <c r="B48" s="121" t="str">
        <f>'Calculations for 2021-22'!B48</f>
        <v>E1931</v>
      </c>
      <c r="C48" s="160" t="str">
        <f>'Calculations for 2021-22'!D48</f>
        <v>E1931</v>
      </c>
      <c r="D48" t="str">
        <f>'Calculations for 2021-22'!E48</f>
        <v>SD</v>
      </c>
      <c r="E48" t="str">
        <f>'Calculations for 2021-22'!F48</f>
        <v>P1905</v>
      </c>
      <c r="F48" s="120" t="str">
        <f>'Calculations for 2021-22'!H48</f>
        <v>Broxbourne</v>
      </c>
      <c r="G48" s="156">
        <f>_xlfn.IFNA(INDEX('I.KI 2016-17'!M$8:M$391,MATCH($B48,'I.KI 2016-17'!$B$8:$B$391,0)),"")</f>
        <v>0</v>
      </c>
      <c r="H48" s="149">
        <f>_xlfn.IFNA(INDEX('I.KI 2016-17'!N$8:N$391,MATCH($B48,'I.KI 2016-17'!$B$8:$B$391,0)),"")</f>
        <v>1.1427027797789999</v>
      </c>
      <c r="I48" s="149">
        <f>_xlfn.IFNA(INDEX('I.KI 2016-17'!O$8:O$391,MATCH($B48,'I.KI 2016-17'!$B$8:$B$391,0)),"")</f>
        <v>0</v>
      </c>
      <c r="J48" s="149">
        <f>_xlfn.IFNA(INDEX('I.KI 2016-17'!P$8:P$391,MATCH($B48,'I.KI 2016-17'!$B$8:$B$391,0)),"")</f>
        <v>0</v>
      </c>
      <c r="K48" s="157">
        <f>_xlfn.IFNA(INDEX('I.KI 2016-17'!Q$8:Q$391,MATCH($B48,'I.KI 2016-17'!$B$8:$B$391,0)),"")</f>
        <v>0</v>
      </c>
      <c r="L48" s="156">
        <f>_xlfn.IFNA(INDEX('I.KI 2016-17'!R$8:R$391,MATCH($B48,'I.KI 2016-17'!$B$8:$B$391,0)),"")</f>
        <v>0</v>
      </c>
      <c r="M48" s="193">
        <f>_xlfn.IFNA(INDEX('I.KI 2016-17'!S$8:S$391,MATCH($B48,'I.KI 2016-17'!$B$8:$B$391,0)),"")</f>
        <v>2.154453208139</v>
      </c>
      <c r="N48" s="193">
        <f>_xlfn.IFNA(INDEX('I.KI 2016-17'!T$8:T$391,MATCH($B48,'I.KI 2016-17'!$B$8:$B$391,0)),"")</f>
        <v>0</v>
      </c>
      <c r="O48" s="193">
        <f>_xlfn.IFNA(INDEX('I.KI 2016-17'!U$8:U$391,MATCH($B48,'I.KI 2016-17'!$B$8:$B$391,0)),"")</f>
        <v>0</v>
      </c>
      <c r="P48" s="157">
        <f>_xlfn.IFNA(INDEX('I.KI 2016-17'!V$8:V$391,MATCH($B48,'I.KI 2016-17'!$B$8:$B$391,0)),"")</f>
        <v>0</v>
      </c>
      <c r="Q48" s="156">
        <f>_xlfn.IFNA(INDEX('I.KI 2016-17'!W$8:W$391,MATCH($B48,'I.KI 2016-17'!$B$8:$B$391,0)),"")</f>
        <v>0</v>
      </c>
      <c r="R48" s="193">
        <f>_xlfn.IFNA(INDEX('I.KI 2016-17'!X$8:X$391,MATCH($B48,'I.KI 2016-17'!$B$8:$B$391,0)),"")</f>
        <v>3.2971559879179999</v>
      </c>
      <c r="S48" s="193">
        <f>_xlfn.IFNA(INDEX('I.KI 2016-17'!Y$8:Y$391,MATCH($B48,'I.KI 2016-17'!$B$8:$B$391,0)),"")</f>
        <v>0</v>
      </c>
      <c r="T48" s="193">
        <f>_xlfn.IFNA(INDEX('I.KI 2016-17'!Z$8:Z$391,MATCH($B48,'I.KI 2016-17'!$B$8:$B$391,0)),"")</f>
        <v>0</v>
      </c>
      <c r="U48" s="157">
        <f>_xlfn.IFNA(INDEX('I.KI 2016-17'!AA$8:AA$391,MATCH($B48,'I.KI 2016-17'!$B$8:$B$391,0)),"")</f>
        <v>0</v>
      </c>
      <c r="V48" s="149"/>
      <c r="W48" s="154">
        <f>_xlfn.IFNA(INDEX('I.KI 2016-17'!$H$8:$H$391,MATCH(B48,'I.KI 2016-17'!$B$8:$B$391,0)),"")</f>
        <v>1.1427027797789999</v>
      </c>
      <c r="X48" s="153">
        <f>_xlfn.IFNA(INDEX('I.KI 2016-17'!$I$8:$I$391,MATCH(B48,'I.KI 2016-17'!$B$8:$B$391,0)),"")</f>
        <v>2.154453208139</v>
      </c>
      <c r="Y48" s="155">
        <f>_xlfn.IFNA(INDEX('I.KI 2016-17'!$G$8:$G$391,MATCH(B48,'I.KI 2016-17'!$B$8:$B$391,0)),"")</f>
        <v>3.2971559879179999</v>
      </c>
      <c r="Z48" s="149"/>
      <c r="AA48" s="156">
        <f>_xlfn.IFNA(IF($B48=$B$382,0,_xlfn.IFNA(INDEX('I.Supplementary 2017-18'!N$8:N$35,MATCH($B48,'I.Supplementary 2017-18'!$B$8:$B$35,0)),INDEX('I.KI 2017-18'!N$9:N$393,MATCH($B48,'I.KI 2017-18'!$B$9:$B$393,0)))),"")</f>
        <v>0</v>
      </c>
      <c r="AB48" s="193">
        <f>_xlfn.IFNA(IF($B48=$B$382,0,_xlfn.IFNA(INDEX('I.Supplementary 2017-18'!O$8:O$35,MATCH($B48,'I.Supplementary 2017-18'!$B$8:$B$35,0)),INDEX('I.KI 2017-18'!O$9:O$393,MATCH($B48,'I.KI 2017-18'!$B$9:$B$393,0)))),"")</f>
        <v>0.67466270370348169</v>
      </c>
      <c r="AC48" s="193">
        <f>_xlfn.IFNA(IF($B48=$B$382,0,_xlfn.IFNA(INDEX('I.Supplementary 2017-18'!P$8:P$35,MATCH($B48,'I.Supplementary 2017-18'!$B$8:$B$35,0)),INDEX('I.KI 2017-18'!P$9:P$393,MATCH($B48,'I.KI 2017-18'!$B$9:$B$393,0)))),"")</f>
        <v>0</v>
      </c>
      <c r="AD48" s="193">
        <f>_xlfn.IFNA(IF($B48=$B$382,0,_xlfn.IFNA(INDEX('I.Supplementary 2017-18'!Q$8:Q$35,MATCH($B48,'I.Supplementary 2017-18'!$B$8:$B$35,0)),INDEX('I.KI 2017-18'!Q$9:Q$393,MATCH($B48,'I.KI 2017-18'!$B$9:$B$393,0)))),"")</f>
        <v>0</v>
      </c>
      <c r="AE48" s="157">
        <f>_xlfn.IFNA(IF($B48=$B$382,0,_xlfn.IFNA(INDEX('I.Supplementary 2017-18'!R$8:R$35,MATCH($B48,'I.Supplementary 2017-18'!$B$8:$B$35,0)),INDEX('I.KI 2017-18'!R$9:R$393,MATCH($B48,'I.KI 2017-18'!$B$9:$B$393,0)))),"")</f>
        <v>0</v>
      </c>
      <c r="AF48" s="156">
        <f>_xlfn.IFNA(IF($B48=$B$382,0,_xlfn.IFNA(INDEX('I.Supplementary 2017-18'!S$8:S$35,MATCH($B48,'I.Supplementary 2017-18'!$B$8:$B$35,0)),INDEX('I.KI 2017-18'!S$9:S$393,MATCH($B48,'I.KI 2017-18'!$B$9:$B$393,0)))),"")</f>
        <v>0</v>
      </c>
      <c r="AG48" s="193">
        <f>_xlfn.IFNA(IF($B48=$B$382,0,_xlfn.IFNA(INDEX('I.Supplementary 2017-18'!T$8:T$35,MATCH($B48,'I.Supplementary 2017-18'!$B$8:$B$35,0)),INDEX('I.KI 2017-18'!T$9:T$393,MATCH($B48,'I.KI 2017-18'!$B$9:$B$393,0)))),"")</f>
        <v>2.1984385779507747</v>
      </c>
      <c r="AH48" s="193">
        <f>_xlfn.IFNA(IF($B48=$B$382,0,_xlfn.IFNA(INDEX('I.Supplementary 2017-18'!U$8:U$35,MATCH($B48,'I.Supplementary 2017-18'!$B$8:$B$35,0)),INDEX('I.KI 2017-18'!U$9:U$393,MATCH($B48,'I.KI 2017-18'!$B$9:$B$393,0)))),"")</f>
        <v>0</v>
      </c>
      <c r="AI48" s="193">
        <f>_xlfn.IFNA(IF($B48=$B$382,0,_xlfn.IFNA(INDEX('I.Supplementary 2017-18'!V$8:V$35,MATCH($B48,'I.Supplementary 2017-18'!$B$8:$B$35,0)),INDEX('I.KI 2017-18'!V$9:V$393,MATCH($B48,'I.KI 2017-18'!$B$9:$B$393,0)))),"")</f>
        <v>0</v>
      </c>
      <c r="AJ48" s="157">
        <f>_xlfn.IFNA(IF($B48=$B$382,0,_xlfn.IFNA(INDEX('I.Supplementary 2017-18'!W$8:W$35,MATCH($B48,'I.Supplementary 2017-18'!$B$8:$B$35,0)),INDEX('I.KI 2017-18'!W$9:W$393,MATCH($B48,'I.KI 2017-18'!$B$9:$B$393,0)))),"")</f>
        <v>0</v>
      </c>
      <c r="AK48" s="156">
        <f>_xlfn.IFNA(IF($B48=$B$382,0,_xlfn.IFNA(INDEX('I.Supplementary 2017-18'!X$8:X$35,MATCH($B48,'I.Supplementary 2017-18'!$B$8:$B$35,0)),INDEX('I.KI 2017-18'!X$9:X$393,MATCH($B48,'I.KI 2017-18'!$B$9:$B$393,0)))),"")</f>
        <v>0</v>
      </c>
      <c r="AL48" s="193">
        <f>_xlfn.IFNA(IF($B48=$B$382,0,_xlfn.IFNA(INDEX('I.Supplementary 2017-18'!Y$8:Y$35,MATCH($B48,'I.Supplementary 2017-18'!$B$8:$B$35,0)),INDEX('I.KI 2017-18'!Y$9:Y$393,MATCH($B48,'I.KI 2017-18'!$B$9:$B$393,0)))),"")</f>
        <v>2.8731012816542565</v>
      </c>
      <c r="AM48" s="193">
        <f>_xlfn.IFNA(IF($B48=$B$382,0,_xlfn.IFNA(INDEX('I.Supplementary 2017-18'!Z$8:Z$35,MATCH($B48,'I.Supplementary 2017-18'!$B$8:$B$35,0)),INDEX('I.KI 2017-18'!Z$9:Z$393,MATCH($B48,'I.KI 2017-18'!$B$9:$B$393,0)))),"")</f>
        <v>0</v>
      </c>
      <c r="AN48" s="193">
        <f>_xlfn.IFNA(IF($B48=$B$382,0,_xlfn.IFNA(INDEX('I.Supplementary 2017-18'!AA$8:AA$35,MATCH($B48,'I.Supplementary 2017-18'!$B$8:$B$35,0)),INDEX('I.KI 2017-18'!AA$9:AA$393,MATCH($B48,'I.KI 2017-18'!$B$9:$B$393,0)))),"")</f>
        <v>0</v>
      </c>
      <c r="AO48" s="157">
        <f>_xlfn.IFNA(IF($B48=$B$382,0,_xlfn.IFNA(INDEX('I.Supplementary 2017-18'!AB$8:AB$35,MATCH($B48,'I.Supplementary 2017-18'!$B$8:$B$35,0)),INDEX('I.KI 2017-18'!AB$9:AB$393,MATCH($B48,'I.KI 2017-18'!$B$9:$B$393,0)))),"")</f>
        <v>0</v>
      </c>
      <c r="AP48" s="149"/>
      <c r="AQ48" s="156">
        <f>_xlfn.IFNA(IF($B48=$B$381,0,IF($B48=$B$382,0,_xlfn.IFNA(INDEX('I.Supplementary 2017-18'!I$8:I$35,MATCH($B48,'I.Supplementary 2017-18'!$B$8:$B$35,0)),INDEX('I.KI 2017-18'!I$9:I$393,MATCH($B48,'I.KI 2017-18'!$B$9:$B$393,0))))),"")</f>
        <v>0.67466270370348169</v>
      </c>
      <c r="AR48" s="149">
        <f>_xlfn.IFNA(IF($B48=$B$381,0,IF($B48=$B$382,0,_xlfn.IFNA(INDEX('I.Supplementary 2017-18'!J$8:J$35,MATCH($B48,'I.Supplementary 2017-18'!$B$8:$B$35,0)),INDEX('I.KI 2017-18'!J$9:J$393,MATCH($B48,'I.KI 2017-18'!$B$9:$B$393,0))))),"")</f>
        <v>2.1984385779507747</v>
      </c>
      <c r="AS48" s="157">
        <f>_xlfn.IFNA(IF($B48=$B$381,0,IF($B48=$B$382,0,_xlfn.IFNA(INDEX('I.Supplementary 2017-18'!H$8:H$35,MATCH($B48,'I.Supplementary 2017-18'!$B$8:$B$35,0)),INDEX('I.KI 2017-18'!H$9:H$393,MATCH($B48,'I.KI 2017-18'!$B$9:$B$393,0))))),"")</f>
        <v>2.8731012816542565</v>
      </c>
      <c r="AT48" s="149"/>
      <c r="AU48" s="156">
        <f>_xlfn.IFNA(_xlfn.IFNA(INDEX('I.Supplementary 2018-19'!P$8:P$157,MATCH($B48,'I.Supplementary 2018-19'!$B$8:$B$157,0)),INDEX('I.KI 2018-19'!P$9:P$393,MATCH($B48,'I.KI 2018-19'!$B$9:$B$393,0))),"")</f>
        <v>0</v>
      </c>
      <c r="AV48" s="193">
        <f>_xlfn.IFNA(_xlfn.IFNA(INDEX('I.Supplementary 2018-19'!Q$8:Q$157,MATCH($B48,'I.Supplementary 2018-19'!$B$8:$B$157,0)),INDEX('I.KI 2018-19'!Q$9:Q$393,MATCH($B48,'I.KI 2018-19'!$B$9:$B$393,0))),"")</f>
        <v>0.38156625089785412</v>
      </c>
      <c r="AW48" s="193">
        <f>_xlfn.IFNA(_xlfn.IFNA(INDEX('I.Supplementary 2018-19'!R$8:R$157,MATCH($B48,'I.Supplementary 2018-19'!$B$8:$B$157,0)),INDEX('I.KI 2018-19'!R$9:R$393,MATCH($B48,'I.KI 2018-19'!$B$9:$B$393,0))),"")</f>
        <v>0</v>
      </c>
      <c r="AX48" s="193">
        <f>_xlfn.IFNA(_xlfn.IFNA(INDEX('I.Supplementary 2018-19'!S$8:S$157,MATCH($B48,'I.Supplementary 2018-19'!$B$8:$B$157,0)),INDEX('I.KI 2018-19'!S$9:S$393,MATCH($B48,'I.KI 2018-19'!$B$9:$B$393,0))),"")</f>
        <v>0</v>
      </c>
      <c r="AY48" s="157">
        <f>_xlfn.IFNA(_xlfn.IFNA(INDEX('I.Supplementary 2018-19'!T$8:T$157,MATCH($B48,'I.Supplementary 2018-19'!$B$8:$B$157,0)),INDEX('I.KI 2018-19'!T$9:T$393,MATCH($B48,'I.KI 2018-19'!$B$9:$B$393,0))),"")</f>
        <v>0</v>
      </c>
      <c r="AZ48" s="156">
        <f>_xlfn.IFNA(_xlfn.IFNA(INDEX('I.Supplementary 2018-19'!U$8:U$157,MATCH($B48,'I.Supplementary 2018-19'!$B$8:$B$157,0)),INDEX('I.KI 2018-19'!U$9:U$393,MATCH($B48,'I.KI 2018-19'!$B$9:$B$393,0))),"")</f>
        <v>0</v>
      </c>
      <c r="BA48" s="193">
        <f>_xlfn.IFNA(_xlfn.IFNA(INDEX('I.Supplementary 2018-19'!V$8:V$157,MATCH($B48,'I.Supplementary 2018-19'!$B$8:$B$157,0)),INDEX('I.KI 2018-19'!V$9:V$393,MATCH($B48,'I.KI 2018-19'!$B$9:$B$393,0))),"")</f>
        <v>2.2644860888763345</v>
      </c>
      <c r="BB48" s="193">
        <f>_xlfn.IFNA(_xlfn.IFNA(INDEX('I.Supplementary 2018-19'!W$8:W$157,MATCH($B48,'I.Supplementary 2018-19'!$B$8:$B$157,0)),INDEX('I.KI 2018-19'!W$9:W$393,MATCH($B48,'I.KI 2018-19'!$B$9:$B$393,0))),"")</f>
        <v>0</v>
      </c>
      <c r="BC48" s="193">
        <f>_xlfn.IFNA(_xlfn.IFNA(INDEX('I.Supplementary 2018-19'!X$8:X$157,MATCH($B48,'I.Supplementary 2018-19'!$B$8:$B$157,0)),INDEX('I.KI 2018-19'!X$9:X$393,MATCH($B48,'I.KI 2018-19'!$B$9:$B$393,0))),"")</f>
        <v>0</v>
      </c>
      <c r="BD48" s="157">
        <f>_xlfn.IFNA(_xlfn.IFNA(INDEX('I.Supplementary 2018-19'!Y$8:Y$157,MATCH($B48,'I.Supplementary 2018-19'!$B$8:$B$157,0)),INDEX('I.KI 2018-19'!Y$9:Y$393,MATCH($B48,'I.KI 2018-19'!$B$9:$B$393,0))),"")</f>
        <v>0</v>
      </c>
      <c r="BE48" s="156">
        <f>_xlfn.IFNA(_xlfn.IFNA(INDEX('I.Supplementary 2018-19'!Z$8:Z$157,MATCH($B48,'I.Supplementary 2018-19'!$B$8:$B$157,0)),INDEX('I.KI 2018-19'!Z$9:Z$393,MATCH($B48,'I.KI 2018-19'!$B$9:$B$393,0))),"")</f>
        <v>0</v>
      </c>
      <c r="BF48" s="193">
        <f>_xlfn.IFNA(_xlfn.IFNA(INDEX('I.Supplementary 2018-19'!AA$8:AA$157,MATCH($B48,'I.Supplementary 2018-19'!$B$8:$B$157,0)),INDEX('I.KI 2018-19'!AA$9:AA$393,MATCH($B48,'I.KI 2018-19'!$B$9:$B$393,0))),"")</f>
        <v>2.6460523397741884</v>
      </c>
      <c r="BG48" s="193">
        <f>_xlfn.IFNA(_xlfn.IFNA(INDEX('I.Supplementary 2018-19'!AB$8:AB$157,MATCH($B48,'I.Supplementary 2018-19'!$B$8:$B$157,0)),INDEX('I.KI 2018-19'!AB$9:AB$393,MATCH($B48,'I.KI 2018-19'!$B$9:$B$393,0))),"")</f>
        <v>0</v>
      </c>
      <c r="BH48" s="193">
        <f>_xlfn.IFNA(_xlfn.IFNA(INDEX('I.Supplementary 2018-19'!AC$8:AC$157,MATCH($B48,'I.Supplementary 2018-19'!$B$8:$B$157,0)),INDEX('I.KI 2018-19'!AC$9:AC$393,MATCH($B48,'I.KI 2018-19'!$B$9:$B$393,0))),"")</f>
        <v>0</v>
      </c>
      <c r="BI48" s="157">
        <f>_xlfn.IFNA(_xlfn.IFNA(INDEX('I.Supplementary 2018-19'!AD$8:AD$157,MATCH($B48,'I.Supplementary 2018-19'!$B$8:$B$157,0)),INDEX('I.KI 2018-19'!AD$9:AD$393,MATCH($B48,'I.KI 2018-19'!$B$9:$B$393,0))),"")</f>
        <v>0</v>
      </c>
      <c r="BJ48" s="149"/>
      <c r="BK48" s="156">
        <f>_xlfn.IFNA(IF($B48=$B$381,0,IF($B48=$B$382,0,_xlfn.IFNA(INDEX('I.Supplementary 2018-19'!I$8:I$157,MATCH($B48,'I.Supplementary 2018-19'!$B$8:$B$157,0)),INDEX('I.KI 2018-19'!I$9:I$393,MATCH($B48,'I.KI 2018-19'!$B$9:$B$393,0))))),"")</f>
        <v>0.38156625089785412</v>
      </c>
      <c r="BL48" s="149">
        <f>_xlfn.IFNA(IF($B48=$B$381,0,IF($B48=$B$382,0,_xlfn.IFNA(INDEX('I.Supplementary 2018-19'!J$8:J$157,MATCH($B48,'I.Supplementary 2018-19'!$B$8:$B$157,0)),INDEX('I.KI 2018-19'!J$9:J$393,MATCH($B48,'I.KI 2018-19'!$B$9:$B$393,0))))),"")</f>
        <v>2.2644860888763345</v>
      </c>
      <c r="BM48" s="157">
        <f>_xlfn.IFNA(IF($B48=$B$381,0,IF($B48=$B$382,0,_xlfn.IFNA(INDEX('I.Supplementary 2018-19'!H$8:H$157,MATCH($B48,'I.Supplementary 2018-19'!$B$8:$B$157,0)),INDEX('I.KI 2018-19'!H$9:H$393,MATCH($B48,'I.KI 2018-19'!$B$9:$B$393,0))))),"")</f>
        <v>2.6460523397741884</v>
      </c>
    </row>
    <row r="49" spans="2:65">
      <c r="B49" s="121" t="str">
        <f>'Calculations for 2021-22'!B49</f>
        <v>E3033</v>
      </c>
      <c r="C49" s="160" t="str">
        <f>'Calculations for 2021-22'!D49</f>
        <v>E3033</v>
      </c>
      <c r="D49" t="str">
        <f>'Calculations for 2021-22'!E49</f>
        <v>SD</v>
      </c>
      <c r="E49">
        <f>'Calculations for 2021-22'!F49</f>
        <v>0</v>
      </c>
      <c r="F49" s="120" t="str">
        <f>'Calculations for 2021-22'!H49</f>
        <v>Broxtowe</v>
      </c>
      <c r="G49" s="156">
        <f>_xlfn.IFNA(INDEX('I.KI 2016-17'!M$8:M$391,MATCH($B49,'I.KI 2016-17'!$B$8:$B$391,0)),"")</f>
        <v>0</v>
      </c>
      <c r="H49" s="149">
        <f>_xlfn.IFNA(INDEX('I.KI 2016-17'!N$8:N$391,MATCH($B49,'I.KI 2016-17'!$B$8:$B$391,0)),"")</f>
        <v>1.4134610396449998</v>
      </c>
      <c r="I49" s="149">
        <f>_xlfn.IFNA(INDEX('I.KI 2016-17'!O$8:O$391,MATCH($B49,'I.KI 2016-17'!$B$8:$B$391,0)),"")</f>
        <v>0</v>
      </c>
      <c r="J49" s="149">
        <f>_xlfn.IFNA(INDEX('I.KI 2016-17'!P$8:P$391,MATCH($B49,'I.KI 2016-17'!$B$8:$B$391,0)),"")</f>
        <v>0</v>
      </c>
      <c r="K49" s="157">
        <f>_xlfn.IFNA(INDEX('I.KI 2016-17'!Q$8:Q$391,MATCH($B49,'I.KI 2016-17'!$B$8:$B$391,0)),"")</f>
        <v>0</v>
      </c>
      <c r="L49" s="156">
        <f>_xlfn.IFNA(INDEX('I.KI 2016-17'!R$8:R$391,MATCH($B49,'I.KI 2016-17'!$B$8:$B$391,0)),"")</f>
        <v>0</v>
      </c>
      <c r="M49" s="193">
        <f>_xlfn.IFNA(INDEX('I.KI 2016-17'!S$8:S$391,MATCH($B49,'I.KI 2016-17'!$B$8:$B$391,0)),"")</f>
        <v>2.651722062822</v>
      </c>
      <c r="N49" s="193">
        <f>_xlfn.IFNA(INDEX('I.KI 2016-17'!T$8:T$391,MATCH($B49,'I.KI 2016-17'!$B$8:$B$391,0)),"")</f>
        <v>0</v>
      </c>
      <c r="O49" s="193">
        <f>_xlfn.IFNA(INDEX('I.KI 2016-17'!U$8:U$391,MATCH($B49,'I.KI 2016-17'!$B$8:$B$391,0)),"")</f>
        <v>0</v>
      </c>
      <c r="P49" s="157">
        <f>_xlfn.IFNA(INDEX('I.KI 2016-17'!V$8:V$391,MATCH($B49,'I.KI 2016-17'!$B$8:$B$391,0)),"")</f>
        <v>0</v>
      </c>
      <c r="Q49" s="156">
        <f>_xlfn.IFNA(INDEX('I.KI 2016-17'!W$8:W$391,MATCH($B49,'I.KI 2016-17'!$B$8:$B$391,0)),"")</f>
        <v>0</v>
      </c>
      <c r="R49" s="193">
        <f>_xlfn.IFNA(INDEX('I.KI 2016-17'!X$8:X$391,MATCH($B49,'I.KI 2016-17'!$B$8:$B$391,0)),"")</f>
        <v>4.0651831024669995</v>
      </c>
      <c r="S49" s="193">
        <f>_xlfn.IFNA(INDEX('I.KI 2016-17'!Y$8:Y$391,MATCH($B49,'I.KI 2016-17'!$B$8:$B$391,0)),"")</f>
        <v>0</v>
      </c>
      <c r="T49" s="193">
        <f>_xlfn.IFNA(INDEX('I.KI 2016-17'!Z$8:Z$391,MATCH($B49,'I.KI 2016-17'!$B$8:$B$391,0)),"")</f>
        <v>0</v>
      </c>
      <c r="U49" s="157">
        <f>_xlfn.IFNA(INDEX('I.KI 2016-17'!AA$8:AA$391,MATCH($B49,'I.KI 2016-17'!$B$8:$B$391,0)),"")</f>
        <v>0</v>
      </c>
      <c r="V49" s="149"/>
      <c r="W49" s="154">
        <f>_xlfn.IFNA(INDEX('I.KI 2016-17'!$H$8:$H$391,MATCH(B49,'I.KI 2016-17'!$B$8:$B$391,0)),"")</f>
        <v>1.4134610396449998</v>
      </c>
      <c r="X49" s="153">
        <f>_xlfn.IFNA(INDEX('I.KI 2016-17'!$I$8:$I$391,MATCH(B49,'I.KI 2016-17'!$B$8:$B$391,0)),"")</f>
        <v>2.651722062822</v>
      </c>
      <c r="Y49" s="155">
        <f>_xlfn.IFNA(INDEX('I.KI 2016-17'!$G$8:$G$391,MATCH(B49,'I.KI 2016-17'!$B$8:$B$391,0)),"")</f>
        <v>4.0651831024669995</v>
      </c>
      <c r="Z49" s="149"/>
      <c r="AA49" s="156">
        <f>_xlfn.IFNA(IF($B49=$B$382,0,_xlfn.IFNA(INDEX('I.Supplementary 2017-18'!N$8:N$35,MATCH($B49,'I.Supplementary 2017-18'!$B$8:$B$35,0)),INDEX('I.KI 2017-18'!N$9:N$393,MATCH($B49,'I.KI 2017-18'!$B$9:$B$393,0)))),"")</f>
        <v>0</v>
      </c>
      <c r="AB49" s="193">
        <f>_xlfn.IFNA(IF($B49=$B$382,0,_xlfn.IFNA(INDEX('I.Supplementary 2017-18'!O$8:O$35,MATCH($B49,'I.Supplementary 2017-18'!$B$8:$B$35,0)),INDEX('I.KI 2017-18'!O$9:O$393,MATCH($B49,'I.KI 2017-18'!$B$9:$B$393,0)))),"")</f>
        <v>0.80233606911221422</v>
      </c>
      <c r="AC49" s="193">
        <f>_xlfn.IFNA(IF($B49=$B$382,0,_xlfn.IFNA(INDEX('I.Supplementary 2017-18'!P$8:P$35,MATCH($B49,'I.Supplementary 2017-18'!$B$8:$B$35,0)),INDEX('I.KI 2017-18'!P$9:P$393,MATCH($B49,'I.KI 2017-18'!$B$9:$B$393,0)))),"")</f>
        <v>0</v>
      </c>
      <c r="AD49" s="193">
        <f>_xlfn.IFNA(IF($B49=$B$382,0,_xlfn.IFNA(INDEX('I.Supplementary 2017-18'!Q$8:Q$35,MATCH($B49,'I.Supplementary 2017-18'!$B$8:$B$35,0)),INDEX('I.KI 2017-18'!Q$9:Q$393,MATCH($B49,'I.KI 2017-18'!$B$9:$B$393,0)))),"")</f>
        <v>0</v>
      </c>
      <c r="AE49" s="157">
        <f>_xlfn.IFNA(IF($B49=$B$382,0,_xlfn.IFNA(INDEX('I.Supplementary 2017-18'!R$8:R$35,MATCH($B49,'I.Supplementary 2017-18'!$B$8:$B$35,0)),INDEX('I.KI 2017-18'!R$9:R$393,MATCH($B49,'I.KI 2017-18'!$B$9:$B$393,0)))),"")</f>
        <v>0</v>
      </c>
      <c r="AF49" s="156">
        <f>_xlfn.IFNA(IF($B49=$B$382,0,_xlfn.IFNA(INDEX('I.Supplementary 2017-18'!S$8:S$35,MATCH($B49,'I.Supplementary 2017-18'!$B$8:$B$35,0)),INDEX('I.KI 2017-18'!S$9:S$393,MATCH($B49,'I.KI 2017-18'!$B$9:$B$393,0)))),"")</f>
        <v>0</v>
      </c>
      <c r="AG49" s="193">
        <f>_xlfn.IFNA(IF($B49=$B$382,0,_xlfn.IFNA(INDEX('I.Supplementary 2017-18'!T$8:T$35,MATCH($B49,'I.Supplementary 2017-18'!$B$8:$B$35,0)),INDEX('I.KI 2017-18'!T$9:T$393,MATCH($B49,'I.KI 2017-18'!$B$9:$B$393,0)))),"")</f>
        <v>2.705859685830307</v>
      </c>
      <c r="AH49" s="193">
        <f>_xlfn.IFNA(IF($B49=$B$382,0,_xlfn.IFNA(INDEX('I.Supplementary 2017-18'!U$8:U$35,MATCH($B49,'I.Supplementary 2017-18'!$B$8:$B$35,0)),INDEX('I.KI 2017-18'!U$9:U$393,MATCH($B49,'I.KI 2017-18'!$B$9:$B$393,0)))),"")</f>
        <v>0</v>
      </c>
      <c r="AI49" s="193">
        <f>_xlfn.IFNA(IF($B49=$B$382,0,_xlfn.IFNA(INDEX('I.Supplementary 2017-18'!V$8:V$35,MATCH($B49,'I.Supplementary 2017-18'!$B$8:$B$35,0)),INDEX('I.KI 2017-18'!V$9:V$393,MATCH($B49,'I.KI 2017-18'!$B$9:$B$393,0)))),"")</f>
        <v>0</v>
      </c>
      <c r="AJ49" s="157">
        <f>_xlfn.IFNA(IF($B49=$B$382,0,_xlfn.IFNA(INDEX('I.Supplementary 2017-18'!W$8:W$35,MATCH($B49,'I.Supplementary 2017-18'!$B$8:$B$35,0)),INDEX('I.KI 2017-18'!W$9:W$393,MATCH($B49,'I.KI 2017-18'!$B$9:$B$393,0)))),"")</f>
        <v>0</v>
      </c>
      <c r="AK49" s="156">
        <f>_xlfn.IFNA(IF($B49=$B$382,0,_xlfn.IFNA(INDEX('I.Supplementary 2017-18'!X$8:X$35,MATCH($B49,'I.Supplementary 2017-18'!$B$8:$B$35,0)),INDEX('I.KI 2017-18'!X$9:X$393,MATCH($B49,'I.KI 2017-18'!$B$9:$B$393,0)))),"")</f>
        <v>0</v>
      </c>
      <c r="AL49" s="193">
        <f>_xlfn.IFNA(IF($B49=$B$382,0,_xlfn.IFNA(INDEX('I.Supplementary 2017-18'!Y$8:Y$35,MATCH($B49,'I.Supplementary 2017-18'!$B$8:$B$35,0)),INDEX('I.KI 2017-18'!Y$9:Y$393,MATCH($B49,'I.KI 2017-18'!$B$9:$B$393,0)))),"")</f>
        <v>3.5081957549425211</v>
      </c>
      <c r="AM49" s="193">
        <f>_xlfn.IFNA(IF($B49=$B$382,0,_xlfn.IFNA(INDEX('I.Supplementary 2017-18'!Z$8:Z$35,MATCH($B49,'I.Supplementary 2017-18'!$B$8:$B$35,0)),INDEX('I.KI 2017-18'!Z$9:Z$393,MATCH($B49,'I.KI 2017-18'!$B$9:$B$393,0)))),"")</f>
        <v>0</v>
      </c>
      <c r="AN49" s="193">
        <f>_xlfn.IFNA(IF($B49=$B$382,0,_xlfn.IFNA(INDEX('I.Supplementary 2017-18'!AA$8:AA$35,MATCH($B49,'I.Supplementary 2017-18'!$B$8:$B$35,0)),INDEX('I.KI 2017-18'!AA$9:AA$393,MATCH($B49,'I.KI 2017-18'!$B$9:$B$393,0)))),"")</f>
        <v>0</v>
      </c>
      <c r="AO49" s="157">
        <f>_xlfn.IFNA(IF($B49=$B$382,0,_xlfn.IFNA(INDEX('I.Supplementary 2017-18'!AB$8:AB$35,MATCH($B49,'I.Supplementary 2017-18'!$B$8:$B$35,0)),INDEX('I.KI 2017-18'!AB$9:AB$393,MATCH($B49,'I.KI 2017-18'!$B$9:$B$393,0)))),"")</f>
        <v>0</v>
      </c>
      <c r="AP49" s="149"/>
      <c r="AQ49" s="156">
        <f>_xlfn.IFNA(IF($B49=$B$381,0,IF($B49=$B$382,0,_xlfn.IFNA(INDEX('I.Supplementary 2017-18'!I$8:I$35,MATCH($B49,'I.Supplementary 2017-18'!$B$8:$B$35,0)),INDEX('I.KI 2017-18'!I$9:I$393,MATCH($B49,'I.KI 2017-18'!$B$9:$B$393,0))))),"")</f>
        <v>0.80233606911221422</v>
      </c>
      <c r="AR49" s="149">
        <f>_xlfn.IFNA(IF($B49=$B$381,0,IF($B49=$B$382,0,_xlfn.IFNA(INDEX('I.Supplementary 2017-18'!J$8:J$35,MATCH($B49,'I.Supplementary 2017-18'!$B$8:$B$35,0)),INDEX('I.KI 2017-18'!J$9:J$393,MATCH($B49,'I.KI 2017-18'!$B$9:$B$393,0))))),"")</f>
        <v>2.705859685830307</v>
      </c>
      <c r="AS49" s="157">
        <f>_xlfn.IFNA(IF($B49=$B$381,0,IF($B49=$B$382,0,_xlfn.IFNA(INDEX('I.Supplementary 2017-18'!H$8:H$35,MATCH($B49,'I.Supplementary 2017-18'!$B$8:$B$35,0)),INDEX('I.KI 2017-18'!H$9:H$393,MATCH($B49,'I.KI 2017-18'!$B$9:$B$393,0))))),"")</f>
        <v>3.5081957549425211</v>
      </c>
      <c r="AT49" s="149"/>
      <c r="AU49" s="156">
        <f>_xlfn.IFNA(_xlfn.IFNA(INDEX('I.Supplementary 2018-19'!P$8:P$157,MATCH($B49,'I.Supplementary 2018-19'!$B$8:$B$157,0)),INDEX('I.KI 2018-19'!P$9:P$393,MATCH($B49,'I.KI 2018-19'!$B$9:$B$393,0))),"")</f>
        <v>0</v>
      </c>
      <c r="AV49" s="193">
        <f>_xlfn.IFNA(_xlfn.IFNA(INDEX('I.Supplementary 2018-19'!Q$8:Q$157,MATCH($B49,'I.Supplementary 2018-19'!$B$8:$B$157,0)),INDEX('I.KI 2018-19'!Q$9:Q$393,MATCH($B49,'I.KI 2018-19'!$B$9:$B$393,0))),"")</f>
        <v>0.42278887423585726</v>
      </c>
      <c r="AW49" s="193">
        <f>_xlfn.IFNA(_xlfn.IFNA(INDEX('I.Supplementary 2018-19'!R$8:R$157,MATCH($B49,'I.Supplementary 2018-19'!$B$8:$B$157,0)),INDEX('I.KI 2018-19'!R$9:R$393,MATCH($B49,'I.KI 2018-19'!$B$9:$B$393,0))),"")</f>
        <v>0</v>
      </c>
      <c r="AX49" s="193">
        <f>_xlfn.IFNA(_xlfn.IFNA(INDEX('I.Supplementary 2018-19'!S$8:S$157,MATCH($B49,'I.Supplementary 2018-19'!$B$8:$B$157,0)),INDEX('I.KI 2018-19'!S$9:S$393,MATCH($B49,'I.KI 2018-19'!$B$9:$B$393,0))),"")</f>
        <v>0</v>
      </c>
      <c r="AY49" s="157">
        <f>_xlfn.IFNA(_xlfn.IFNA(INDEX('I.Supplementary 2018-19'!T$8:T$157,MATCH($B49,'I.Supplementary 2018-19'!$B$8:$B$157,0)),INDEX('I.KI 2018-19'!T$9:T$393,MATCH($B49,'I.KI 2018-19'!$B$9:$B$393,0))),"")</f>
        <v>0</v>
      </c>
      <c r="AZ49" s="156">
        <f>_xlfn.IFNA(_xlfn.IFNA(INDEX('I.Supplementary 2018-19'!U$8:U$157,MATCH($B49,'I.Supplementary 2018-19'!$B$8:$B$157,0)),INDEX('I.KI 2018-19'!U$9:U$393,MATCH($B49,'I.KI 2018-19'!$B$9:$B$393,0))),"")</f>
        <v>0</v>
      </c>
      <c r="BA49" s="193">
        <f>_xlfn.IFNA(_xlfn.IFNA(INDEX('I.Supplementary 2018-19'!V$8:V$157,MATCH($B49,'I.Supplementary 2018-19'!$B$8:$B$157,0)),INDEX('I.KI 2018-19'!V$9:V$393,MATCH($B49,'I.KI 2018-19'!$B$9:$B$393,0))),"")</f>
        <v>2.7871516077222047</v>
      </c>
      <c r="BB49" s="193">
        <f>_xlfn.IFNA(_xlfn.IFNA(INDEX('I.Supplementary 2018-19'!W$8:W$157,MATCH($B49,'I.Supplementary 2018-19'!$B$8:$B$157,0)),INDEX('I.KI 2018-19'!W$9:W$393,MATCH($B49,'I.KI 2018-19'!$B$9:$B$393,0))),"")</f>
        <v>0</v>
      </c>
      <c r="BC49" s="193">
        <f>_xlfn.IFNA(_xlfn.IFNA(INDEX('I.Supplementary 2018-19'!X$8:X$157,MATCH($B49,'I.Supplementary 2018-19'!$B$8:$B$157,0)),INDEX('I.KI 2018-19'!X$9:X$393,MATCH($B49,'I.KI 2018-19'!$B$9:$B$393,0))),"")</f>
        <v>0</v>
      </c>
      <c r="BD49" s="157">
        <f>_xlfn.IFNA(_xlfn.IFNA(INDEX('I.Supplementary 2018-19'!Y$8:Y$157,MATCH($B49,'I.Supplementary 2018-19'!$B$8:$B$157,0)),INDEX('I.KI 2018-19'!Y$9:Y$393,MATCH($B49,'I.KI 2018-19'!$B$9:$B$393,0))),"")</f>
        <v>0</v>
      </c>
      <c r="BE49" s="156">
        <f>_xlfn.IFNA(_xlfn.IFNA(INDEX('I.Supplementary 2018-19'!Z$8:Z$157,MATCH($B49,'I.Supplementary 2018-19'!$B$8:$B$157,0)),INDEX('I.KI 2018-19'!Z$9:Z$393,MATCH($B49,'I.KI 2018-19'!$B$9:$B$393,0))),"")</f>
        <v>0</v>
      </c>
      <c r="BF49" s="193">
        <f>_xlfn.IFNA(_xlfn.IFNA(INDEX('I.Supplementary 2018-19'!AA$8:AA$157,MATCH($B49,'I.Supplementary 2018-19'!$B$8:$B$157,0)),INDEX('I.KI 2018-19'!AA$9:AA$393,MATCH($B49,'I.KI 2018-19'!$B$9:$B$393,0))),"")</f>
        <v>3.2099404819580619</v>
      </c>
      <c r="BG49" s="193">
        <f>_xlfn.IFNA(_xlfn.IFNA(INDEX('I.Supplementary 2018-19'!AB$8:AB$157,MATCH($B49,'I.Supplementary 2018-19'!$B$8:$B$157,0)),INDEX('I.KI 2018-19'!AB$9:AB$393,MATCH($B49,'I.KI 2018-19'!$B$9:$B$393,0))),"")</f>
        <v>0</v>
      </c>
      <c r="BH49" s="193">
        <f>_xlfn.IFNA(_xlfn.IFNA(INDEX('I.Supplementary 2018-19'!AC$8:AC$157,MATCH($B49,'I.Supplementary 2018-19'!$B$8:$B$157,0)),INDEX('I.KI 2018-19'!AC$9:AC$393,MATCH($B49,'I.KI 2018-19'!$B$9:$B$393,0))),"")</f>
        <v>0</v>
      </c>
      <c r="BI49" s="157">
        <f>_xlfn.IFNA(_xlfn.IFNA(INDEX('I.Supplementary 2018-19'!AD$8:AD$157,MATCH($B49,'I.Supplementary 2018-19'!$B$8:$B$157,0)),INDEX('I.KI 2018-19'!AD$9:AD$393,MATCH($B49,'I.KI 2018-19'!$B$9:$B$393,0))),"")</f>
        <v>0</v>
      </c>
      <c r="BJ49" s="149"/>
      <c r="BK49" s="156">
        <f>_xlfn.IFNA(IF($B49=$B$381,0,IF($B49=$B$382,0,_xlfn.IFNA(INDEX('I.Supplementary 2018-19'!I$8:I$157,MATCH($B49,'I.Supplementary 2018-19'!$B$8:$B$157,0)),INDEX('I.KI 2018-19'!I$9:I$393,MATCH($B49,'I.KI 2018-19'!$B$9:$B$393,0))))),"")</f>
        <v>0.42278887423585726</v>
      </c>
      <c r="BL49" s="149">
        <f>_xlfn.IFNA(IF($B49=$B$381,0,IF($B49=$B$382,0,_xlfn.IFNA(INDEX('I.Supplementary 2018-19'!J$8:J$157,MATCH($B49,'I.Supplementary 2018-19'!$B$8:$B$157,0)),INDEX('I.KI 2018-19'!J$9:J$393,MATCH($B49,'I.KI 2018-19'!$B$9:$B$393,0))))),"")</f>
        <v>2.7871516077222047</v>
      </c>
      <c r="BM49" s="157">
        <f>_xlfn.IFNA(IF($B49=$B$381,0,IF($B49=$B$382,0,_xlfn.IFNA(INDEX('I.Supplementary 2018-19'!H$8:H$157,MATCH($B49,'I.Supplementary 2018-19'!$B$8:$B$157,0)),INDEX('I.KI 2018-19'!H$9:H$393,MATCH($B49,'I.KI 2018-19'!$B$9:$B$393,0))))),"")</f>
        <v>3.2099404819580619</v>
      </c>
    </row>
    <row r="50" spans="2:65">
      <c r="B50" s="121" t="str">
        <f>'Calculations for 2021-22'!B50</f>
        <v>E0421</v>
      </c>
      <c r="C50" s="160" t="str">
        <f>'Calculations for 2021-22'!D50</f>
        <v>E0421</v>
      </c>
      <c r="D50" t="str">
        <f>'Calculations for 2021-22'!E50</f>
        <v>SCNFIR</v>
      </c>
      <c r="E50" t="str">
        <f>'Calculations for 2021-22'!F50</f>
        <v>P1904</v>
      </c>
      <c r="F50" s="120" t="str">
        <f>'Calculations for 2021-22'!H50</f>
        <v>Buckinghamshire County Council</v>
      </c>
      <c r="G50" s="156">
        <f>_xlfn.IFNA(INDEX('I.KI 2016-17'!M$8:M$391,MATCH($B50,'I.KI 2016-17'!$B$8:$B$391,0)),"")</f>
        <v>23.712526999331001</v>
      </c>
      <c r="H50" s="149">
        <f>_xlfn.IFNA(INDEX('I.KI 2016-17'!N$8:N$391,MATCH($B50,'I.KI 2016-17'!$B$8:$B$391,0)),"")</f>
        <v>0</v>
      </c>
      <c r="I50" s="149">
        <f>_xlfn.IFNA(INDEX('I.KI 2016-17'!O$8:O$391,MATCH($B50,'I.KI 2016-17'!$B$8:$B$391,0)),"")</f>
        <v>0</v>
      </c>
      <c r="J50" s="149">
        <f>_xlfn.IFNA(INDEX('I.KI 2016-17'!P$8:P$391,MATCH($B50,'I.KI 2016-17'!$B$8:$B$391,0)),"")</f>
        <v>0</v>
      </c>
      <c r="K50" s="157">
        <f>_xlfn.IFNA(INDEX('I.KI 2016-17'!Q$8:Q$391,MATCH($B50,'I.KI 2016-17'!$B$8:$B$391,0)),"")</f>
        <v>0</v>
      </c>
      <c r="L50" s="156">
        <f>_xlfn.IFNA(INDEX('I.KI 2016-17'!R$8:R$391,MATCH($B50,'I.KI 2016-17'!$B$8:$B$391,0)),"")</f>
        <v>40.732264223089999</v>
      </c>
      <c r="M50" s="193">
        <f>_xlfn.IFNA(INDEX('I.KI 2016-17'!S$8:S$391,MATCH($B50,'I.KI 2016-17'!$B$8:$B$391,0)),"")</f>
        <v>0</v>
      </c>
      <c r="N50" s="193">
        <f>_xlfn.IFNA(INDEX('I.KI 2016-17'!T$8:T$391,MATCH($B50,'I.KI 2016-17'!$B$8:$B$391,0)),"")</f>
        <v>0</v>
      </c>
      <c r="O50" s="193">
        <f>_xlfn.IFNA(INDEX('I.KI 2016-17'!U$8:U$391,MATCH($B50,'I.KI 2016-17'!$B$8:$B$391,0)),"")</f>
        <v>0</v>
      </c>
      <c r="P50" s="157">
        <f>_xlfn.IFNA(INDEX('I.KI 2016-17'!V$8:V$391,MATCH($B50,'I.KI 2016-17'!$B$8:$B$391,0)),"")</f>
        <v>0</v>
      </c>
      <c r="Q50" s="156">
        <f>_xlfn.IFNA(INDEX('I.KI 2016-17'!W$8:W$391,MATCH($B50,'I.KI 2016-17'!$B$8:$B$391,0)),"")</f>
        <v>64.444791222421003</v>
      </c>
      <c r="R50" s="193">
        <f>_xlfn.IFNA(INDEX('I.KI 2016-17'!X$8:X$391,MATCH($B50,'I.KI 2016-17'!$B$8:$B$391,0)),"")</f>
        <v>0</v>
      </c>
      <c r="S50" s="193">
        <f>_xlfn.IFNA(INDEX('I.KI 2016-17'!Y$8:Y$391,MATCH($B50,'I.KI 2016-17'!$B$8:$B$391,0)),"")</f>
        <v>0</v>
      </c>
      <c r="T50" s="193">
        <f>_xlfn.IFNA(INDEX('I.KI 2016-17'!Z$8:Z$391,MATCH($B50,'I.KI 2016-17'!$B$8:$B$391,0)),"")</f>
        <v>0</v>
      </c>
      <c r="U50" s="157">
        <f>_xlfn.IFNA(INDEX('I.KI 2016-17'!AA$8:AA$391,MATCH($B50,'I.KI 2016-17'!$B$8:$B$391,0)),"")</f>
        <v>0</v>
      </c>
      <c r="V50" s="149"/>
      <c r="W50" s="154">
        <f>_xlfn.IFNA(INDEX('I.KI 2016-17'!$H$8:$H$391,MATCH(B50,'I.KI 2016-17'!$B$8:$B$391,0)),"")</f>
        <v>23.712526999331001</v>
      </c>
      <c r="X50" s="153">
        <f>_xlfn.IFNA(INDEX('I.KI 2016-17'!$I$8:$I$391,MATCH(B50,'I.KI 2016-17'!$B$8:$B$391,0)),"")</f>
        <v>40.732264223089999</v>
      </c>
      <c r="Y50" s="155">
        <f>_xlfn.IFNA(INDEX('I.KI 2016-17'!$G$8:$G$391,MATCH(B50,'I.KI 2016-17'!$B$8:$B$391,0)),"")</f>
        <v>64.444791222421003</v>
      </c>
      <c r="Z50" s="149"/>
      <c r="AA50" s="156">
        <f>_xlfn.IFNA(IF($B50=$B$382,0,_xlfn.IFNA(INDEX('I.Supplementary 2017-18'!N$8:N$35,MATCH($B50,'I.Supplementary 2017-18'!$B$8:$B$35,0)),INDEX('I.KI 2017-18'!N$9:N$393,MATCH($B50,'I.KI 2017-18'!$B$9:$B$393,0)))),"")</f>
        <v>8.0763428589510617</v>
      </c>
      <c r="AB50" s="193">
        <f>_xlfn.IFNA(IF($B50=$B$382,0,_xlfn.IFNA(INDEX('I.Supplementary 2017-18'!O$8:O$35,MATCH($B50,'I.Supplementary 2017-18'!$B$8:$B$35,0)),INDEX('I.KI 2017-18'!O$9:O$393,MATCH($B50,'I.KI 2017-18'!$B$9:$B$393,0)))),"")</f>
        <v>0</v>
      </c>
      <c r="AC50" s="193">
        <f>_xlfn.IFNA(IF($B50=$B$382,0,_xlfn.IFNA(INDEX('I.Supplementary 2017-18'!P$8:P$35,MATCH($B50,'I.Supplementary 2017-18'!$B$8:$B$35,0)),INDEX('I.KI 2017-18'!P$9:P$393,MATCH($B50,'I.KI 2017-18'!$B$9:$B$393,0)))),"")</f>
        <v>0</v>
      </c>
      <c r="AD50" s="193">
        <f>_xlfn.IFNA(IF($B50=$B$382,0,_xlfn.IFNA(INDEX('I.Supplementary 2017-18'!Q$8:Q$35,MATCH($B50,'I.Supplementary 2017-18'!$B$8:$B$35,0)),INDEX('I.KI 2017-18'!Q$9:Q$393,MATCH($B50,'I.KI 2017-18'!$B$9:$B$393,0)))),"")</f>
        <v>0</v>
      </c>
      <c r="AE50" s="157">
        <f>_xlfn.IFNA(IF($B50=$B$382,0,_xlfn.IFNA(INDEX('I.Supplementary 2017-18'!R$8:R$35,MATCH($B50,'I.Supplementary 2017-18'!$B$8:$B$35,0)),INDEX('I.KI 2017-18'!R$9:R$393,MATCH($B50,'I.KI 2017-18'!$B$9:$B$393,0)))),"")</f>
        <v>0</v>
      </c>
      <c r="AF50" s="156">
        <f>_xlfn.IFNA(IF($B50=$B$382,0,_xlfn.IFNA(INDEX('I.Supplementary 2017-18'!S$8:S$35,MATCH($B50,'I.Supplementary 2017-18'!$B$8:$B$35,0)),INDEX('I.KI 2017-18'!S$9:S$393,MATCH($B50,'I.KI 2017-18'!$B$9:$B$393,0)))),"")</f>
        <v>41.56385513365386</v>
      </c>
      <c r="AG50" s="193">
        <f>_xlfn.IFNA(IF($B50=$B$382,0,_xlfn.IFNA(INDEX('I.Supplementary 2017-18'!T$8:T$35,MATCH($B50,'I.Supplementary 2017-18'!$B$8:$B$35,0)),INDEX('I.KI 2017-18'!T$9:T$393,MATCH($B50,'I.KI 2017-18'!$B$9:$B$393,0)))),"")</f>
        <v>0</v>
      </c>
      <c r="AH50" s="193">
        <f>_xlfn.IFNA(IF($B50=$B$382,0,_xlfn.IFNA(INDEX('I.Supplementary 2017-18'!U$8:U$35,MATCH($B50,'I.Supplementary 2017-18'!$B$8:$B$35,0)),INDEX('I.KI 2017-18'!U$9:U$393,MATCH($B50,'I.KI 2017-18'!$B$9:$B$393,0)))),"")</f>
        <v>0</v>
      </c>
      <c r="AI50" s="193">
        <f>_xlfn.IFNA(IF($B50=$B$382,0,_xlfn.IFNA(INDEX('I.Supplementary 2017-18'!V$8:V$35,MATCH($B50,'I.Supplementary 2017-18'!$B$8:$B$35,0)),INDEX('I.KI 2017-18'!V$9:V$393,MATCH($B50,'I.KI 2017-18'!$B$9:$B$393,0)))),"")</f>
        <v>0</v>
      </c>
      <c r="AJ50" s="157">
        <f>_xlfn.IFNA(IF($B50=$B$382,0,_xlfn.IFNA(INDEX('I.Supplementary 2017-18'!W$8:W$35,MATCH($B50,'I.Supplementary 2017-18'!$B$8:$B$35,0)),INDEX('I.KI 2017-18'!W$9:W$393,MATCH($B50,'I.KI 2017-18'!$B$9:$B$393,0)))),"")</f>
        <v>0</v>
      </c>
      <c r="AK50" s="156">
        <f>_xlfn.IFNA(IF($B50=$B$382,0,_xlfn.IFNA(INDEX('I.Supplementary 2017-18'!X$8:X$35,MATCH($B50,'I.Supplementary 2017-18'!$B$8:$B$35,0)),INDEX('I.KI 2017-18'!X$9:X$393,MATCH($B50,'I.KI 2017-18'!$B$9:$B$393,0)))),"")</f>
        <v>49.640197992604925</v>
      </c>
      <c r="AL50" s="193">
        <f>_xlfn.IFNA(IF($B50=$B$382,0,_xlfn.IFNA(INDEX('I.Supplementary 2017-18'!Y$8:Y$35,MATCH($B50,'I.Supplementary 2017-18'!$B$8:$B$35,0)),INDEX('I.KI 2017-18'!Y$9:Y$393,MATCH($B50,'I.KI 2017-18'!$B$9:$B$393,0)))),"")</f>
        <v>0</v>
      </c>
      <c r="AM50" s="193">
        <f>_xlfn.IFNA(IF($B50=$B$382,0,_xlfn.IFNA(INDEX('I.Supplementary 2017-18'!Z$8:Z$35,MATCH($B50,'I.Supplementary 2017-18'!$B$8:$B$35,0)),INDEX('I.KI 2017-18'!Z$9:Z$393,MATCH($B50,'I.KI 2017-18'!$B$9:$B$393,0)))),"")</f>
        <v>0</v>
      </c>
      <c r="AN50" s="193">
        <f>_xlfn.IFNA(IF($B50=$B$382,0,_xlfn.IFNA(INDEX('I.Supplementary 2017-18'!AA$8:AA$35,MATCH($B50,'I.Supplementary 2017-18'!$B$8:$B$35,0)),INDEX('I.KI 2017-18'!AA$9:AA$393,MATCH($B50,'I.KI 2017-18'!$B$9:$B$393,0)))),"")</f>
        <v>0</v>
      </c>
      <c r="AO50" s="157">
        <f>_xlfn.IFNA(IF($B50=$B$382,0,_xlfn.IFNA(INDEX('I.Supplementary 2017-18'!AB$8:AB$35,MATCH($B50,'I.Supplementary 2017-18'!$B$8:$B$35,0)),INDEX('I.KI 2017-18'!AB$9:AB$393,MATCH($B50,'I.KI 2017-18'!$B$9:$B$393,0)))),"")</f>
        <v>0</v>
      </c>
      <c r="AP50" s="149"/>
      <c r="AQ50" s="156">
        <f>_xlfn.IFNA(IF($B50=$B$381,0,IF($B50=$B$382,0,_xlfn.IFNA(INDEX('I.Supplementary 2017-18'!I$8:I$35,MATCH($B50,'I.Supplementary 2017-18'!$B$8:$B$35,0)),INDEX('I.KI 2017-18'!I$9:I$393,MATCH($B50,'I.KI 2017-18'!$B$9:$B$393,0))))),"")</f>
        <v>8.0763428589510617</v>
      </c>
      <c r="AR50" s="149">
        <f>_xlfn.IFNA(IF($B50=$B$381,0,IF($B50=$B$382,0,_xlfn.IFNA(INDEX('I.Supplementary 2017-18'!J$8:J$35,MATCH($B50,'I.Supplementary 2017-18'!$B$8:$B$35,0)),INDEX('I.KI 2017-18'!J$9:J$393,MATCH($B50,'I.KI 2017-18'!$B$9:$B$393,0))))),"")</f>
        <v>41.56385513365386</v>
      </c>
      <c r="AS50" s="157">
        <f>_xlfn.IFNA(IF($B50=$B$381,0,IF($B50=$B$382,0,_xlfn.IFNA(INDEX('I.Supplementary 2017-18'!H$8:H$35,MATCH($B50,'I.Supplementary 2017-18'!$B$8:$B$35,0)),INDEX('I.KI 2017-18'!H$9:H$393,MATCH($B50,'I.KI 2017-18'!$B$9:$B$393,0))))),"")</f>
        <v>49.640197992604925</v>
      </c>
      <c r="AT50" s="149"/>
      <c r="AU50" s="156">
        <f>_xlfn.IFNA(_xlfn.IFNA(INDEX('I.Supplementary 2018-19'!P$8:P$157,MATCH($B50,'I.Supplementary 2018-19'!$B$8:$B$157,0)),INDEX('I.KI 2018-19'!P$9:P$393,MATCH($B50,'I.KI 2018-19'!$B$9:$B$393,0))),"")</f>
        <v>0</v>
      </c>
      <c r="AV50" s="193">
        <f>_xlfn.IFNA(_xlfn.IFNA(INDEX('I.Supplementary 2018-19'!Q$8:Q$157,MATCH($B50,'I.Supplementary 2018-19'!$B$8:$B$157,0)),INDEX('I.KI 2018-19'!Q$9:Q$393,MATCH($B50,'I.KI 2018-19'!$B$9:$B$393,0))),"")</f>
        <v>0</v>
      </c>
      <c r="AW50" s="193">
        <f>_xlfn.IFNA(_xlfn.IFNA(INDEX('I.Supplementary 2018-19'!R$8:R$157,MATCH($B50,'I.Supplementary 2018-19'!$B$8:$B$157,0)),INDEX('I.KI 2018-19'!R$9:R$393,MATCH($B50,'I.KI 2018-19'!$B$9:$B$393,0))),"")</f>
        <v>0</v>
      </c>
      <c r="AX50" s="193">
        <f>_xlfn.IFNA(_xlfn.IFNA(INDEX('I.Supplementary 2018-19'!S$8:S$157,MATCH($B50,'I.Supplementary 2018-19'!$B$8:$B$157,0)),INDEX('I.KI 2018-19'!S$9:S$393,MATCH($B50,'I.KI 2018-19'!$B$9:$B$393,0))),"")</f>
        <v>0</v>
      </c>
      <c r="AY50" s="157">
        <f>_xlfn.IFNA(_xlfn.IFNA(INDEX('I.Supplementary 2018-19'!T$8:T$157,MATCH($B50,'I.Supplementary 2018-19'!$B$8:$B$157,0)),INDEX('I.KI 2018-19'!T$9:T$393,MATCH($B50,'I.KI 2018-19'!$B$9:$B$393,0))),"")</f>
        <v>0</v>
      </c>
      <c r="AZ50" s="156">
        <f>_xlfn.IFNA(_xlfn.IFNA(INDEX('I.Supplementary 2018-19'!U$8:U$157,MATCH($B50,'I.Supplementary 2018-19'!$B$8:$B$157,0)),INDEX('I.KI 2018-19'!U$9:U$393,MATCH($B50,'I.KI 2018-19'!$B$9:$B$393,0))),"")</f>
        <v>42.812554644106974</v>
      </c>
      <c r="BA50" s="193">
        <f>_xlfn.IFNA(_xlfn.IFNA(INDEX('I.Supplementary 2018-19'!V$8:V$157,MATCH($B50,'I.Supplementary 2018-19'!$B$8:$B$157,0)),INDEX('I.KI 2018-19'!V$9:V$393,MATCH($B50,'I.KI 2018-19'!$B$9:$B$393,0))),"")</f>
        <v>0</v>
      </c>
      <c r="BB50" s="193">
        <f>_xlfn.IFNA(_xlfn.IFNA(INDEX('I.Supplementary 2018-19'!W$8:W$157,MATCH($B50,'I.Supplementary 2018-19'!$B$8:$B$157,0)),INDEX('I.KI 2018-19'!W$9:W$393,MATCH($B50,'I.KI 2018-19'!$B$9:$B$393,0))),"")</f>
        <v>0</v>
      </c>
      <c r="BC50" s="193">
        <f>_xlfn.IFNA(_xlfn.IFNA(INDEX('I.Supplementary 2018-19'!X$8:X$157,MATCH($B50,'I.Supplementary 2018-19'!$B$8:$B$157,0)),INDEX('I.KI 2018-19'!X$9:X$393,MATCH($B50,'I.KI 2018-19'!$B$9:$B$393,0))),"")</f>
        <v>0</v>
      </c>
      <c r="BD50" s="157">
        <f>_xlfn.IFNA(_xlfn.IFNA(INDEX('I.Supplementary 2018-19'!Y$8:Y$157,MATCH($B50,'I.Supplementary 2018-19'!$B$8:$B$157,0)),INDEX('I.KI 2018-19'!Y$9:Y$393,MATCH($B50,'I.KI 2018-19'!$B$9:$B$393,0))),"")</f>
        <v>0</v>
      </c>
      <c r="BE50" s="156">
        <f>_xlfn.IFNA(_xlfn.IFNA(INDEX('I.Supplementary 2018-19'!Z$8:Z$157,MATCH($B50,'I.Supplementary 2018-19'!$B$8:$B$157,0)),INDEX('I.KI 2018-19'!Z$9:Z$393,MATCH($B50,'I.KI 2018-19'!$B$9:$B$393,0))),"")</f>
        <v>42.812554644106974</v>
      </c>
      <c r="BF50" s="193">
        <f>_xlfn.IFNA(_xlfn.IFNA(INDEX('I.Supplementary 2018-19'!AA$8:AA$157,MATCH($B50,'I.Supplementary 2018-19'!$B$8:$B$157,0)),INDEX('I.KI 2018-19'!AA$9:AA$393,MATCH($B50,'I.KI 2018-19'!$B$9:$B$393,0))),"")</f>
        <v>0</v>
      </c>
      <c r="BG50" s="193">
        <f>_xlfn.IFNA(_xlfn.IFNA(INDEX('I.Supplementary 2018-19'!AB$8:AB$157,MATCH($B50,'I.Supplementary 2018-19'!$B$8:$B$157,0)),INDEX('I.KI 2018-19'!AB$9:AB$393,MATCH($B50,'I.KI 2018-19'!$B$9:$B$393,0))),"")</f>
        <v>0</v>
      </c>
      <c r="BH50" s="193">
        <f>_xlfn.IFNA(_xlfn.IFNA(INDEX('I.Supplementary 2018-19'!AC$8:AC$157,MATCH($B50,'I.Supplementary 2018-19'!$B$8:$B$157,0)),INDEX('I.KI 2018-19'!AC$9:AC$393,MATCH($B50,'I.KI 2018-19'!$B$9:$B$393,0))),"")</f>
        <v>0</v>
      </c>
      <c r="BI50" s="157">
        <f>_xlfn.IFNA(_xlfn.IFNA(INDEX('I.Supplementary 2018-19'!AD$8:AD$157,MATCH($B50,'I.Supplementary 2018-19'!$B$8:$B$157,0)),INDEX('I.KI 2018-19'!AD$9:AD$393,MATCH($B50,'I.KI 2018-19'!$B$9:$B$393,0))),"")</f>
        <v>0</v>
      </c>
      <c r="BJ50" s="149"/>
      <c r="BK50" s="156">
        <f>_xlfn.IFNA(IF($B50=$B$381,0,IF($B50=$B$382,0,_xlfn.IFNA(INDEX('I.Supplementary 2018-19'!I$8:I$157,MATCH($B50,'I.Supplementary 2018-19'!$B$8:$B$157,0)),INDEX('I.KI 2018-19'!I$9:I$393,MATCH($B50,'I.KI 2018-19'!$B$9:$B$393,0))))),"")</f>
        <v>0</v>
      </c>
      <c r="BL50" s="149">
        <f>_xlfn.IFNA(IF($B50=$B$381,0,IF($B50=$B$382,0,_xlfn.IFNA(INDEX('I.Supplementary 2018-19'!J$8:J$157,MATCH($B50,'I.Supplementary 2018-19'!$B$8:$B$157,0)),INDEX('I.KI 2018-19'!J$9:J$393,MATCH($B50,'I.KI 2018-19'!$B$9:$B$393,0))))),"")</f>
        <v>42.812554644106974</v>
      </c>
      <c r="BM50" s="157">
        <f>_xlfn.IFNA(IF($B50=$B$381,0,IF($B50=$B$382,0,_xlfn.IFNA(INDEX('I.Supplementary 2018-19'!H$8:H$157,MATCH($B50,'I.Supplementary 2018-19'!$B$8:$B$157,0)),INDEX('I.KI 2018-19'!H$9:H$393,MATCH($B50,'I.KI 2018-19'!$B$9:$B$393,0))))),"")</f>
        <v>42.812554644106974</v>
      </c>
    </row>
    <row r="51" spans="2:65">
      <c r="B51" s="121" t="str">
        <f>'Calculations for 2021-22'!B51</f>
        <v>E6104</v>
      </c>
      <c r="C51" s="160" t="str">
        <f>'Calculations for 2021-22'!D51</f>
        <v>E6104</v>
      </c>
      <c r="D51" t="str">
        <f>'Calculations for 2021-22'!E51</f>
        <v>SFIR</v>
      </c>
      <c r="E51">
        <f>'Calculations for 2021-22'!F51</f>
        <v>0</v>
      </c>
      <c r="F51" s="120" t="str">
        <f>'Calculations for 2021-22'!H51</f>
        <v>Buckinghamshire Fire</v>
      </c>
      <c r="G51" s="156">
        <f>_xlfn.IFNA(INDEX('I.KI 2016-17'!M$8:M$391,MATCH($B51,'I.KI 2016-17'!$B$8:$B$391,0)),"")</f>
        <v>0</v>
      </c>
      <c r="H51" s="149">
        <f>_xlfn.IFNA(INDEX('I.KI 2016-17'!N$8:N$391,MATCH($B51,'I.KI 2016-17'!$B$8:$B$391,0)),"")</f>
        <v>0</v>
      </c>
      <c r="I51" s="149">
        <f>_xlfn.IFNA(INDEX('I.KI 2016-17'!O$8:O$391,MATCH($B51,'I.KI 2016-17'!$B$8:$B$391,0)),"")</f>
        <v>4.4182238789449997</v>
      </c>
      <c r="J51" s="149">
        <f>_xlfn.IFNA(INDEX('I.KI 2016-17'!P$8:P$391,MATCH($B51,'I.KI 2016-17'!$B$8:$B$391,0)),"")</f>
        <v>0</v>
      </c>
      <c r="K51" s="157">
        <f>_xlfn.IFNA(INDEX('I.KI 2016-17'!Q$8:Q$391,MATCH($B51,'I.KI 2016-17'!$B$8:$B$391,0)),"")</f>
        <v>0</v>
      </c>
      <c r="L51" s="156">
        <f>_xlfn.IFNA(INDEX('I.KI 2016-17'!R$8:R$391,MATCH($B51,'I.KI 2016-17'!$B$8:$B$391,0)),"")</f>
        <v>0</v>
      </c>
      <c r="M51" s="193">
        <f>_xlfn.IFNA(INDEX('I.KI 2016-17'!S$8:S$391,MATCH($B51,'I.KI 2016-17'!$B$8:$B$391,0)),"")</f>
        <v>0</v>
      </c>
      <c r="N51" s="193">
        <f>_xlfn.IFNA(INDEX('I.KI 2016-17'!T$8:T$391,MATCH($B51,'I.KI 2016-17'!$B$8:$B$391,0)),"")</f>
        <v>4.709166011522</v>
      </c>
      <c r="O51" s="193">
        <f>_xlfn.IFNA(INDEX('I.KI 2016-17'!U$8:U$391,MATCH($B51,'I.KI 2016-17'!$B$8:$B$391,0)),"")</f>
        <v>0</v>
      </c>
      <c r="P51" s="157">
        <f>_xlfn.IFNA(INDEX('I.KI 2016-17'!V$8:V$391,MATCH($B51,'I.KI 2016-17'!$B$8:$B$391,0)),"")</f>
        <v>0</v>
      </c>
      <c r="Q51" s="156">
        <f>_xlfn.IFNA(INDEX('I.KI 2016-17'!W$8:W$391,MATCH($B51,'I.KI 2016-17'!$B$8:$B$391,0)),"")</f>
        <v>0</v>
      </c>
      <c r="R51" s="193">
        <f>_xlfn.IFNA(INDEX('I.KI 2016-17'!X$8:X$391,MATCH($B51,'I.KI 2016-17'!$B$8:$B$391,0)),"")</f>
        <v>0</v>
      </c>
      <c r="S51" s="193">
        <f>_xlfn.IFNA(INDEX('I.KI 2016-17'!Y$8:Y$391,MATCH($B51,'I.KI 2016-17'!$B$8:$B$391,0)),"")</f>
        <v>9.1273898904670006</v>
      </c>
      <c r="T51" s="193">
        <f>_xlfn.IFNA(INDEX('I.KI 2016-17'!Z$8:Z$391,MATCH($B51,'I.KI 2016-17'!$B$8:$B$391,0)),"")</f>
        <v>0</v>
      </c>
      <c r="U51" s="157">
        <f>_xlfn.IFNA(INDEX('I.KI 2016-17'!AA$8:AA$391,MATCH($B51,'I.KI 2016-17'!$B$8:$B$391,0)),"")</f>
        <v>0</v>
      </c>
      <c r="V51" s="149"/>
      <c r="W51" s="154">
        <f>_xlfn.IFNA(INDEX('I.KI 2016-17'!$H$8:$H$391,MATCH(B51,'I.KI 2016-17'!$B$8:$B$391,0)),"")</f>
        <v>4.4182238789449997</v>
      </c>
      <c r="X51" s="153">
        <f>_xlfn.IFNA(INDEX('I.KI 2016-17'!$I$8:$I$391,MATCH(B51,'I.KI 2016-17'!$B$8:$B$391,0)),"")</f>
        <v>4.709166011522</v>
      </c>
      <c r="Y51" s="155">
        <f>_xlfn.IFNA(INDEX('I.KI 2016-17'!$G$8:$G$391,MATCH(B51,'I.KI 2016-17'!$B$8:$B$391,0)),"")</f>
        <v>9.1273898904670006</v>
      </c>
      <c r="Z51" s="149"/>
      <c r="AA51" s="156">
        <f>_xlfn.IFNA(IF($B51=$B$382,0,_xlfn.IFNA(INDEX('I.Supplementary 2017-18'!N$8:N$35,MATCH($B51,'I.Supplementary 2017-18'!$B$8:$B$35,0)),INDEX('I.KI 2017-18'!N$9:N$393,MATCH($B51,'I.KI 2017-18'!$B$9:$B$393,0)))),"")</f>
        <v>0</v>
      </c>
      <c r="AB51" s="193">
        <f>_xlfn.IFNA(IF($B51=$B$382,0,_xlfn.IFNA(INDEX('I.Supplementary 2017-18'!O$8:O$35,MATCH($B51,'I.Supplementary 2017-18'!$B$8:$B$35,0)),INDEX('I.KI 2017-18'!O$9:O$393,MATCH($B51,'I.KI 2017-18'!$B$9:$B$393,0)))),"")</f>
        <v>0</v>
      </c>
      <c r="AC51" s="193">
        <f>_xlfn.IFNA(IF($B51=$B$382,0,_xlfn.IFNA(INDEX('I.Supplementary 2017-18'!P$8:P$35,MATCH($B51,'I.Supplementary 2017-18'!$B$8:$B$35,0)),INDEX('I.KI 2017-18'!P$9:P$393,MATCH($B51,'I.KI 2017-18'!$B$9:$B$393,0)))),"")</f>
        <v>3.2364422297734396</v>
      </c>
      <c r="AD51" s="193">
        <f>_xlfn.IFNA(IF($B51=$B$382,0,_xlfn.IFNA(INDEX('I.Supplementary 2017-18'!Q$8:Q$35,MATCH($B51,'I.Supplementary 2017-18'!$B$8:$B$35,0)),INDEX('I.KI 2017-18'!Q$9:Q$393,MATCH($B51,'I.KI 2017-18'!$B$9:$B$393,0)))),"")</f>
        <v>0</v>
      </c>
      <c r="AE51" s="157">
        <f>_xlfn.IFNA(IF($B51=$B$382,0,_xlfn.IFNA(INDEX('I.Supplementary 2017-18'!R$8:R$35,MATCH($B51,'I.Supplementary 2017-18'!$B$8:$B$35,0)),INDEX('I.KI 2017-18'!R$9:R$393,MATCH($B51,'I.KI 2017-18'!$B$9:$B$393,0)))),"")</f>
        <v>0</v>
      </c>
      <c r="AF51" s="156">
        <f>_xlfn.IFNA(IF($B51=$B$382,0,_xlfn.IFNA(INDEX('I.Supplementary 2017-18'!S$8:S$35,MATCH($B51,'I.Supplementary 2017-18'!$B$8:$B$35,0)),INDEX('I.KI 2017-18'!S$9:S$393,MATCH($B51,'I.KI 2017-18'!$B$9:$B$393,0)))),"")</f>
        <v>0</v>
      </c>
      <c r="AG51" s="193">
        <f>_xlfn.IFNA(IF($B51=$B$382,0,_xlfn.IFNA(INDEX('I.Supplementary 2017-18'!T$8:T$35,MATCH($B51,'I.Supplementary 2017-18'!$B$8:$B$35,0)),INDEX('I.KI 2017-18'!T$9:T$393,MATCH($B51,'I.KI 2017-18'!$B$9:$B$393,0)))),"")</f>
        <v>0</v>
      </c>
      <c r="AH51" s="193">
        <f>_xlfn.IFNA(IF($B51=$B$382,0,_xlfn.IFNA(INDEX('I.Supplementary 2017-18'!U$8:U$35,MATCH($B51,'I.Supplementary 2017-18'!$B$8:$B$35,0)),INDEX('I.KI 2017-18'!U$9:U$393,MATCH($B51,'I.KI 2017-18'!$B$9:$B$393,0)))),"")</f>
        <v>4.8053084609097754</v>
      </c>
      <c r="AI51" s="193">
        <f>_xlfn.IFNA(IF($B51=$B$382,0,_xlfn.IFNA(INDEX('I.Supplementary 2017-18'!V$8:V$35,MATCH($B51,'I.Supplementary 2017-18'!$B$8:$B$35,0)),INDEX('I.KI 2017-18'!V$9:V$393,MATCH($B51,'I.KI 2017-18'!$B$9:$B$393,0)))),"")</f>
        <v>0</v>
      </c>
      <c r="AJ51" s="157">
        <f>_xlfn.IFNA(IF($B51=$B$382,0,_xlfn.IFNA(INDEX('I.Supplementary 2017-18'!W$8:W$35,MATCH($B51,'I.Supplementary 2017-18'!$B$8:$B$35,0)),INDEX('I.KI 2017-18'!W$9:W$393,MATCH($B51,'I.KI 2017-18'!$B$9:$B$393,0)))),"")</f>
        <v>0</v>
      </c>
      <c r="AK51" s="156">
        <f>_xlfn.IFNA(IF($B51=$B$382,0,_xlfn.IFNA(INDEX('I.Supplementary 2017-18'!X$8:X$35,MATCH($B51,'I.Supplementary 2017-18'!$B$8:$B$35,0)),INDEX('I.KI 2017-18'!X$9:X$393,MATCH($B51,'I.KI 2017-18'!$B$9:$B$393,0)))),"")</f>
        <v>0</v>
      </c>
      <c r="AL51" s="193">
        <f>_xlfn.IFNA(IF($B51=$B$382,0,_xlfn.IFNA(INDEX('I.Supplementary 2017-18'!Y$8:Y$35,MATCH($B51,'I.Supplementary 2017-18'!$B$8:$B$35,0)),INDEX('I.KI 2017-18'!Y$9:Y$393,MATCH($B51,'I.KI 2017-18'!$B$9:$B$393,0)))),"")</f>
        <v>0</v>
      </c>
      <c r="AM51" s="193">
        <f>_xlfn.IFNA(IF($B51=$B$382,0,_xlfn.IFNA(INDEX('I.Supplementary 2017-18'!Z$8:Z$35,MATCH($B51,'I.Supplementary 2017-18'!$B$8:$B$35,0)),INDEX('I.KI 2017-18'!Z$9:Z$393,MATCH($B51,'I.KI 2017-18'!$B$9:$B$393,0)))),"")</f>
        <v>8.0417506906832159</v>
      </c>
      <c r="AN51" s="193">
        <f>_xlfn.IFNA(IF($B51=$B$382,0,_xlfn.IFNA(INDEX('I.Supplementary 2017-18'!AA$8:AA$35,MATCH($B51,'I.Supplementary 2017-18'!$B$8:$B$35,0)),INDEX('I.KI 2017-18'!AA$9:AA$393,MATCH($B51,'I.KI 2017-18'!$B$9:$B$393,0)))),"")</f>
        <v>0</v>
      </c>
      <c r="AO51" s="157">
        <f>_xlfn.IFNA(IF($B51=$B$382,0,_xlfn.IFNA(INDEX('I.Supplementary 2017-18'!AB$8:AB$35,MATCH($B51,'I.Supplementary 2017-18'!$B$8:$B$35,0)),INDEX('I.KI 2017-18'!AB$9:AB$393,MATCH($B51,'I.KI 2017-18'!$B$9:$B$393,0)))),"")</f>
        <v>0</v>
      </c>
      <c r="AP51" s="149"/>
      <c r="AQ51" s="156">
        <f>_xlfn.IFNA(IF($B51=$B$381,0,IF($B51=$B$382,0,_xlfn.IFNA(INDEX('I.Supplementary 2017-18'!I$8:I$35,MATCH($B51,'I.Supplementary 2017-18'!$B$8:$B$35,0)),INDEX('I.KI 2017-18'!I$9:I$393,MATCH($B51,'I.KI 2017-18'!$B$9:$B$393,0))))),"")</f>
        <v>3.2364422297734396</v>
      </c>
      <c r="AR51" s="149">
        <f>_xlfn.IFNA(IF($B51=$B$381,0,IF($B51=$B$382,0,_xlfn.IFNA(INDEX('I.Supplementary 2017-18'!J$8:J$35,MATCH($B51,'I.Supplementary 2017-18'!$B$8:$B$35,0)),INDEX('I.KI 2017-18'!J$9:J$393,MATCH($B51,'I.KI 2017-18'!$B$9:$B$393,0))))),"")</f>
        <v>4.8053084609097754</v>
      </c>
      <c r="AS51" s="157">
        <f>_xlfn.IFNA(IF($B51=$B$381,0,IF($B51=$B$382,0,_xlfn.IFNA(INDEX('I.Supplementary 2017-18'!H$8:H$35,MATCH($B51,'I.Supplementary 2017-18'!$B$8:$B$35,0)),INDEX('I.KI 2017-18'!H$9:H$393,MATCH($B51,'I.KI 2017-18'!$B$9:$B$393,0))))),"")</f>
        <v>8.0417506906832159</v>
      </c>
      <c r="AT51" s="149"/>
      <c r="AU51" s="156">
        <f>_xlfn.IFNA(_xlfn.IFNA(INDEX('I.Supplementary 2018-19'!P$8:P$157,MATCH($B51,'I.Supplementary 2018-19'!$B$8:$B$157,0)),INDEX('I.KI 2018-19'!P$9:P$393,MATCH($B51,'I.KI 2018-19'!$B$9:$B$393,0))),"")</f>
        <v>0</v>
      </c>
      <c r="AV51" s="193">
        <f>_xlfn.IFNA(_xlfn.IFNA(INDEX('I.Supplementary 2018-19'!Q$8:Q$157,MATCH($B51,'I.Supplementary 2018-19'!$B$8:$B$157,0)),INDEX('I.KI 2018-19'!Q$9:Q$393,MATCH($B51,'I.KI 2018-19'!$B$9:$B$393,0))),"")</f>
        <v>0</v>
      </c>
      <c r="AW51" s="193">
        <f>_xlfn.IFNA(_xlfn.IFNA(INDEX('I.Supplementary 2018-19'!R$8:R$157,MATCH($B51,'I.Supplementary 2018-19'!$B$8:$B$157,0)),INDEX('I.KI 2018-19'!R$9:R$393,MATCH($B51,'I.KI 2018-19'!$B$9:$B$393,0))),"")</f>
        <v>2.6326317153413892</v>
      </c>
      <c r="AX51" s="193">
        <f>_xlfn.IFNA(_xlfn.IFNA(INDEX('I.Supplementary 2018-19'!S$8:S$157,MATCH($B51,'I.Supplementary 2018-19'!$B$8:$B$157,0)),INDEX('I.KI 2018-19'!S$9:S$393,MATCH($B51,'I.KI 2018-19'!$B$9:$B$393,0))),"")</f>
        <v>0</v>
      </c>
      <c r="AY51" s="157">
        <f>_xlfn.IFNA(_xlfn.IFNA(INDEX('I.Supplementary 2018-19'!T$8:T$157,MATCH($B51,'I.Supplementary 2018-19'!$B$8:$B$157,0)),INDEX('I.KI 2018-19'!T$9:T$393,MATCH($B51,'I.KI 2018-19'!$B$9:$B$393,0))),"")</f>
        <v>0</v>
      </c>
      <c r="AZ51" s="156">
        <f>_xlfn.IFNA(_xlfn.IFNA(INDEX('I.Supplementary 2018-19'!U$8:U$157,MATCH($B51,'I.Supplementary 2018-19'!$B$8:$B$157,0)),INDEX('I.KI 2018-19'!U$9:U$393,MATCH($B51,'I.KI 2018-19'!$B$9:$B$393,0))),"")</f>
        <v>0</v>
      </c>
      <c r="BA51" s="193">
        <f>_xlfn.IFNA(_xlfn.IFNA(INDEX('I.Supplementary 2018-19'!V$8:V$157,MATCH($B51,'I.Supplementary 2018-19'!$B$8:$B$157,0)),INDEX('I.KI 2018-19'!V$9:V$393,MATCH($B51,'I.KI 2018-19'!$B$9:$B$393,0))),"")</f>
        <v>0</v>
      </c>
      <c r="BB51" s="193">
        <f>_xlfn.IFNA(_xlfn.IFNA(INDEX('I.Supplementary 2018-19'!W$8:W$157,MATCH($B51,'I.Supplementary 2018-19'!$B$8:$B$157,0)),INDEX('I.KI 2018-19'!W$9:W$393,MATCH($B51,'I.KI 2018-19'!$B$9:$B$393,0))),"")</f>
        <v>4.9496739511516994</v>
      </c>
      <c r="BC51" s="193">
        <f>_xlfn.IFNA(_xlfn.IFNA(INDEX('I.Supplementary 2018-19'!X$8:X$157,MATCH($B51,'I.Supplementary 2018-19'!$B$8:$B$157,0)),INDEX('I.KI 2018-19'!X$9:X$393,MATCH($B51,'I.KI 2018-19'!$B$9:$B$393,0))),"")</f>
        <v>0</v>
      </c>
      <c r="BD51" s="157">
        <f>_xlfn.IFNA(_xlfn.IFNA(INDEX('I.Supplementary 2018-19'!Y$8:Y$157,MATCH($B51,'I.Supplementary 2018-19'!$B$8:$B$157,0)),INDEX('I.KI 2018-19'!Y$9:Y$393,MATCH($B51,'I.KI 2018-19'!$B$9:$B$393,0))),"")</f>
        <v>0</v>
      </c>
      <c r="BE51" s="156">
        <f>_xlfn.IFNA(_xlfn.IFNA(INDEX('I.Supplementary 2018-19'!Z$8:Z$157,MATCH($B51,'I.Supplementary 2018-19'!$B$8:$B$157,0)),INDEX('I.KI 2018-19'!Z$9:Z$393,MATCH($B51,'I.KI 2018-19'!$B$9:$B$393,0))),"")</f>
        <v>0</v>
      </c>
      <c r="BF51" s="193">
        <f>_xlfn.IFNA(_xlfn.IFNA(INDEX('I.Supplementary 2018-19'!AA$8:AA$157,MATCH($B51,'I.Supplementary 2018-19'!$B$8:$B$157,0)),INDEX('I.KI 2018-19'!AA$9:AA$393,MATCH($B51,'I.KI 2018-19'!$B$9:$B$393,0))),"")</f>
        <v>0</v>
      </c>
      <c r="BG51" s="193">
        <f>_xlfn.IFNA(_xlfn.IFNA(INDEX('I.Supplementary 2018-19'!AB$8:AB$157,MATCH($B51,'I.Supplementary 2018-19'!$B$8:$B$157,0)),INDEX('I.KI 2018-19'!AB$9:AB$393,MATCH($B51,'I.KI 2018-19'!$B$9:$B$393,0))),"")</f>
        <v>7.5823056664930881</v>
      </c>
      <c r="BH51" s="193">
        <f>_xlfn.IFNA(_xlfn.IFNA(INDEX('I.Supplementary 2018-19'!AC$8:AC$157,MATCH($B51,'I.Supplementary 2018-19'!$B$8:$B$157,0)),INDEX('I.KI 2018-19'!AC$9:AC$393,MATCH($B51,'I.KI 2018-19'!$B$9:$B$393,0))),"")</f>
        <v>0</v>
      </c>
      <c r="BI51" s="157">
        <f>_xlfn.IFNA(_xlfn.IFNA(INDEX('I.Supplementary 2018-19'!AD$8:AD$157,MATCH($B51,'I.Supplementary 2018-19'!$B$8:$B$157,0)),INDEX('I.KI 2018-19'!AD$9:AD$393,MATCH($B51,'I.KI 2018-19'!$B$9:$B$393,0))),"")</f>
        <v>0</v>
      </c>
      <c r="BJ51" s="149"/>
      <c r="BK51" s="156">
        <f>_xlfn.IFNA(IF($B51=$B$381,0,IF($B51=$B$382,0,_xlfn.IFNA(INDEX('I.Supplementary 2018-19'!I$8:I$157,MATCH($B51,'I.Supplementary 2018-19'!$B$8:$B$157,0)),INDEX('I.KI 2018-19'!I$9:I$393,MATCH($B51,'I.KI 2018-19'!$B$9:$B$393,0))))),"")</f>
        <v>2.6326317153413892</v>
      </c>
      <c r="BL51" s="149">
        <f>_xlfn.IFNA(IF($B51=$B$381,0,IF($B51=$B$382,0,_xlfn.IFNA(INDEX('I.Supplementary 2018-19'!J$8:J$157,MATCH($B51,'I.Supplementary 2018-19'!$B$8:$B$157,0)),INDEX('I.KI 2018-19'!J$9:J$393,MATCH($B51,'I.KI 2018-19'!$B$9:$B$393,0))))),"")</f>
        <v>4.9496739511516994</v>
      </c>
      <c r="BM51" s="157">
        <f>_xlfn.IFNA(IF($B51=$B$381,0,IF($B51=$B$382,0,_xlfn.IFNA(INDEX('I.Supplementary 2018-19'!H$8:H$157,MATCH($B51,'I.Supplementary 2018-19'!$B$8:$B$157,0)),INDEX('I.KI 2018-19'!H$9:H$393,MATCH($B51,'I.KI 2018-19'!$B$9:$B$393,0))))),"")</f>
        <v>7.5823056664930881</v>
      </c>
    </row>
    <row r="52" spans="2:65">
      <c r="B52" s="121" t="str">
        <f>'Calculations for 2021-22'!B52</f>
        <v>E2333</v>
      </c>
      <c r="C52" s="160" t="str">
        <f>'Calculations for 2021-22'!D52</f>
        <v>E2333</v>
      </c>
      <c r="D52" t="str">
        <f>'Calculations for 2021-22'!E52</f>
        <v>SD</v>
      </c>
      <c r="E52" t="str">
        <f>'Calculations for 2021-22'!F52</f>
        <v>P1909</v>
      </c>
      <c r="F52" s="120" t="str">
        <f>'Calculations for 2021-22'!H52</f>
        <v>Burnley</v>
      </c>
      <c r="G52" s="156">
        <f>_xlfn.IFNA(INDEX('I.KI 2016-17'!M$8:M$391,MATCH($B52,'I.KI 2016-17'!$B$8:$B$391,0)),"")</f>
        <v>0</v>
      </c>
      <c r="H52" s="149">
        <f>_xlfn.IFNA(INDEX('I.KI 2016-17'!N$8:N$391,MATCH($B52,'I.KI 2016-17'!$B$8:$B$391,0)),"")</f>
        <v>3.6602098312610001</v>
      </c>
      <c r="I52" s="149">
        <f>_xlfn.IFNA(INDEX('I.KI 2016-17'!O$8:O$391,MATCH($B52,'I.KI 2016-17'!$B$8:$B$391,0)),"")</f>
        <v>0</v>
      </c>
      <c r="J52" s="149">
        <f>_xlfn.IFNA(INDEX('I.KI 2016-17'!P$8:P$391,MATCH($B52,'I.KI 2016-17'!$B$8:$B$391,0)),"")</f>
        <v>0</v>
      </c>
      <c r="K52" s="157">
        <f>_xlfn.IFNA(INDEX('I.KI 2016-17'!Q$8:Q$391,MATCH($B52,'I.KI 2016-17'!$B$8:$B$391,0)),"")</f>
        <v>0</v>
      </c>
      <c r="L52" s="156">
        <f>_xlfn.IFNA(INDEX('I.KI 2016-17'!R$8:R$391,MATCH($B52,'I.KI 2016-17'!$B$8:$B$391,0)),"")</f>
        <v>0</v>
      </c>
      <c r="M52" s="193">
        <f>_xlfn.IFNA(INDEX('I.KI 2016-17'!S$8:S$391,MATCH($B52,'I.KI 2016-17'!$B$8:$B$391,0)),"")</f>
        <v>3.902794997645</v>
      </c>
      <c r="N52" s="193">
        <f>_xlfn.IFNA(INDEX('I.KI 2016-17'!T$8:T$391,MATCH($B52,'I.KI 2016-17'!$B$8:$B$391,0)),"")</f>
        <v>0</v>
      </c>
      <c r="O52" s="193">
        <f>_xlfn.IFNA(INDEX('I.KI 2016-17'!U$8:U$391,MATCH($B52,'I.KI 2016-17'!$B$8:$B$391,0)),"")</f>
        <v>0</v>
      </c>
      <c r="P52" s="157">
        <f>_xlfn.IFNA(INDEX('I.KI 2016-17'!V$8:V$391,MATCH($B52,'I.KI 2016-17'!$B$8:$B$391,0)),"")</f>
        <v>0</v>
      </c>
      <c r="Q52" s="156">
        <f>_xlfn.IFNA(INDEX('I.KI 2016-17'!W$8:W$391,MATCH($B52,'I.KI 2016-17'!$B$8:$B$391,0)),"")</f>
        <v>0</v>
      </c>
      <c r="R52" s="193">
        <f>_xlfn.IFNA(INDEX('I.KI 2016-17'!X$8:X$391,MATCH($B52,'I.KI 2016-17'!$B$8:$B$391,0)),"")</f>
        <v>7.5630048289060001</v>
      </c>
      <c r="S52" s="193">
        <f>_xlfn.IFNA(INDEX('I.KI 2016-17'!Y$8:Y$391,MATCH($B52,'I.KI 2016-17'!$B$8:$B$391,0)),"")</f>
        <v>0</v>
      </c>
      <c r="T52" s="193">
        <f>_xlfn.IFNA(INDEX('I.KI 2016-17'!Z$8:Z$391,MATCH($B52,'I.KI 2016-17'!$B$8:$B$391,0)),"")</f>
        <v>0</v>
      </c>
      <c r="U52" s="157">
        <f>_xlfn.IFNA(INDEX('I.KI 2016-17'!AA$8:AA$391,MATCH($B52,'I.KI 2016-17'!$B$8:$B$391,0)),"")</f>
        <v>0</v>
      </c>
      <c r="V52" s="149"/>
      <c r="W52" s="154">
        <f>_xlfn.IFNA(INDEX('I.KI 2016-17'!$H$8:$H$391,MATCH(B52,'I.KI 2016-17'!$B$8:$B$391,0)),"")</f>
        <v>3.6602098312610001</v>
      </c>
      <c r="X52" s="153">
        <f>_xlfn.IFNA(INDEX('I.KI 2016-17'!$I$8:$I$391,MATCH(B52,'I.KI 2016-17'!$B$8:$B$391,0)),"")</f>
        <v>3.902794997645</v>
      </c>
      <c r="Y52" s="155">
        <f>_xlfn.IFNA(INDEX('I.KI 2016-17'!$G$8:$G$391,MATCH(B52,'I.KI 2016-17'!$B$8:$B$391,0)),"")</f>
        <v>7.5630048289060001</v>
      </c>
      <c r="Z52" s="149"/>
      <c r="AA52" s="156">
        <f>_xlfn.IFNA(IF($B52=$B$382,0,_xlfn.IFNA(INDEX('I.Supplementary 2017-18'!N$8:N$35,MATCH($B52,'I.Supplementary 2017-18'!$B$8:$B$35,0)),INDEX('I.KI 2017-18'!N$9:N$393,MATCH($B52,'I.KI 2017-18'!$B$9:$B$393,0)))),"")</f>
        <v>0</v>
      </c>
      <c r="AB52" s="193">
        <f>_xlfn.IFNA(IF($B52=$B$382,0,_xlfn.IFNA(INDEX('I.Supplementary 2017-18'!O$8:O$35,MATCH($B52,'I.Supplementary 2017-18'!$B$8:$B$35,0)),INDEX('I.KI 2017-18'!O$9:O$393,MATCH($B52,'I.KI 2017-18'!$B$9:$B$393,0)))),"")</f>
        <v>2.7774756066692174</v>
      </c>
      <c r="AC52" s="193">
        <f>_xlfn.IFNA(IF($B52=$B$382,0,_xlfn.IFNA(INDEX('I.Supplementary 2017-18'!P$8:P$35,MATCH($B52,'I.Supplementary 2017-18'!$B$8:$B$35,0)),INDEX('I.KI 2017-18'!P$9:P$393,MATCH($B52,'I.KI 2017-18'!$B$9:$B$393,0)))),"")</f>
        <v>0</v>
      </c>
      <c r="AD52" s="193">
        <f>_xlfn.IFNA(IF($B52=$B$382,0,_xlfn.IFNA(INDEX('I.Supplementary 2017-18'!Q$8:Q$35,MATCH($B52,'I.Supplementary 2017-18'!$B$8:$B$35,0)),INDEX('I.KI 2017-18'!Q$9:Q$393,MATCH($B52,'I.KI 2017-18'!$B$9:$B$393,0)))),"")</f>
        <v>0</v>
      </c>
      <c r="AE52" s="157">
        <f>_xlfn.IFNA(IF($B52=$B$382,0,_xlfn.IFNA(INDEX('I.Supplementary 2017-18'!R$8:R$35,MATCH($B52,'I.Supplementary 2017-18'!$B$8:$B$35,0)),INDEX('I.KI 2017-18'!R$9:R$393,MATCH($B52,'I.KI 2017-18'!$B$9:$B$393,0)))),"")</f>
        <v>0</v>
      </c>
      <c r="AF52" s="156">
        <f>_xlfn.IFNA(IF($B52=$B$382,0,_xlfn.IFNA(INDEX('I.Supplementary 2017-18'!S$8:S$35,MATCH($B52,'I.Supplementary 2017-18'!$B$8:$B$35,0)),INDEX('I.KI 2017-18'!S$9:S$393,MATCH($B52,'I.KI 2017-18'!$B$9:$B$393,0)))),"")</f>
        <v>0</v>
      </c>
      <c r="AG52" s="193">
        <f>_xlfn.IFNA(IF($B52=$B$382,0,_xlfn.IFNA(INDEX('I.Supplementary 2017-18'!T$8:T$35,MATCH($B52,'I.Supplementary 2017-18'!$B$8:$B$35,0)),INDEX('I.KI 2017-18'!T$9:T$393,MATCH($B52,'I.KI 2017-18'!$B$9:$B$393,0)))),"")</f>
        <v>3.982474556533746</v>
      </c>
      <c r="AH52" s="193">
        <f>_xlfn.IFNA(IF($B52=$B$382,0,_xlfn.IFNA(INDEX('I.Supplementary 2017-18'!U$8:U$35,MATCH($B52,'I.Supplementary 2017-18'!$B$8:$B$35,0)),INDEX('I.KI 2017-18'!U$9:U$393,MATCH($B52,'I.KI 2017-18'!$B$9:$B$393,0)))),"")</f>
        <v>0</v>
      </c>
      <c r="AI52" s="193">
        <f>_xlfn.IFNA(IF($B52=$B$382,0,_xlfn.IFNA(INDEX('I.Supplementary 2017-18'!V$8:V$35,MATCH($B52,'I.Supplementary 2017-18'!$B$8:$B$35,0)),INDEX('I.KI 2017-18'!V$9:V$393,MATCH($B52,'I.KI 2017-18'!$B$9:$B$393,0)))),"")</f>
        <v>0</v>
      </c>
      <c r="AJ52" s="157">
        <f>_xlfn.IFNA(IF($B52=$B$382,0,_xlfn.IFNA(INDEX('I.Supplementary 2017-18'!W$8:W$35,MATCH($B52,'I.Supplementary 2017-18'!$B$8:$B$35,0)),INDEX('I.KI 2017-18'!W$9:W$393,MATCH($B52,'I.KI 2017-18'!$B$9:$B$393,0)))),"")</f>
        <v>0</v>
      </c>
      <c r="AK52" s="156">
        <f>_xlfn.IFNA(IF($B52=$B$382,0,_xlfn.IFNA(INDEX('I.Supplementary 2017-18'!X$8:X$35,MATCH($B52,'I.Supplementary 2017-18'!$B$8:$B$35,0)),INDEX('I.KI 2017-18'!X$9:X$393,MATCH($B52,'I.KI 2017-18'!$B$9:$B$393,0)))),"")</f>
        <v>0</v>
      </c>
      <c r="AL52" s="193">
        <f>_xlfn.IFNA(IF($B52=$B$382,0,_xlfn.IFNA(INDEX('I.Supplementary 2017-18'!Y$8:Y$35,MATCH($B52,'I.Supplementary 2017-18'!$B$8:$B$35,0)),INDEX('I.KI 2017-18'!Y$9:Y$393,MATCH($B52,'I.KI 2017-18'!$B$9:$B$393,0)))),"")</f>
        <v>6.7599501632029639</v>
      </c>
      <c r="AM52" s="193">
        <f>_xlfn.IFNA(IF($B52=$B$382,0,_xlfn.IFNA(INDEX('I.Supplementary 2017-18'!Z$8:Z$35,MATCH($B52,'I.Supplementary 2017-18'!$B$8:$B$35,0)),INDEX('I.KI 2017-18'!Z$9:Z$393,MATCH($B52,'I.KI 2017-18'!$B$9:$B$393,0)))),"")</f>
        <v>0</v>
      </c>
      <c r="AN52" s="193">
        <f>_xlfn.IFNA(IF($B52=$B$382,0,_xlfn.IFNA(INDEX('I.Supplementary 2017-18'!AA$8:AA$35,MATCH($B52,'I.Supplementary 2017-18'!$B$8:$B$35,0)),INDEX('I.KI 2017-18'!AA$9:AA$393,MATCH($B52,'I.KI 2017-18'!$B$9:$B$393,0)))),"")</f>
        <v>0</v>
      </c>
      <c r="AO52" s="157">
        <f>_xlfn.IFNA(IF($B52=$B$382,0,_xlfn.IFNA(INDEX('I.Supplementary 2017-18'!AB$8:AB$35,MATCH($B52,'I.Supplementary 2017-18'!$B$8:$B$35,0)),INDEX('I.KI 2017-18'!AB$9:AB$393,MATCH($B52,'I.KI 2017-18'!$B$9:$B$393,0)))),"")</f>
        <v>0</v>
      </c>
      <c r="AP52" s="149"/>
      <c r="AQ52" s="156">
        <f>_xlfn.IFNA(IF($B52=$B$381,0,IF($B52=$B$382,0,_xlfn.IFNA(INDEX('I.Supplementary 2017-18'!I$8:I$35,MATCH($B52,'I.Supplementary 2017-18'!$B$8:$B$35,0)),INDEX('I.KI 2017-18'!I$9:I$393,MATCH($B52,'I.KI 2017-18'!$B$9:$B$393,0))))),"")</f>
        <v>2.7774756066692174</v>
      </c>
      <c r="AR52" s="149">
        <f>_xlfn.IFNA(IF($B52=$B$381,0,IF($B52=$B$382,0,_xlfn.IFNA(INDEX('I.Supplementary 2017-18'!J$8:J$35,MATCH($B52,'I.Supplementary 2017-18'!$B$8:$B$35,0)),INDEX('I.KI 2017-18'!J$9:J$393,MATCH($B52,'I.KI 2017-18'!$B$9:$B$393,0))))),"")</f>
        <v>3.982474556533746</v>
      </c>
      <c r="AS52" s="157">
        <f>_xlfn.IFNA(IF($B52=$B$381,0,IF($B52=$B$382,0,_xlfn.IFNA(INDEX('I.Supplementary 2017-18'!H$8:H$35,MATCH($B52,'I.Supplementary 2017-18'!$B$8:$B$35,0)),INDEX('I.KI 2017-18'!H$9:H$393,MATCH($B52,'I.KI 2017-18'!$B$9:$B$393,0))))),"")</f>
        <v>6.7599501632029639</v>
      </c>
      <c r="AT52" s="149"/>
      <c r="AU52" s="156">
        <f>_xlfn.IFNA(_xlfn.IFNA(INDEX('I.Supplementary 2018-19'!P$8:P$157,MATCH($B52,'I.Supplementary 2018-19'!$B$8:$B$157,0)),INDEX('I.KI 2018-19'!P$9:P$393,MATCH($B52,'I.KI 2018-19'!$B$9:$B$393,0))),"")</f>
        <v>0</v>
      </c>
      <c r="AV52" s="193">
        <f>_xlfn.IFNA(_xlfn.IFNA(INDEX('I.Supplementary 2018-19'!Q$8:Q$157,MATCH($B52,'I.Supplementary 2018-19'!$B$8:$B$157,0)),INDEX('I.KI 2018-19'!Q$9:Q$393,MATCH($B52,'I.KI 2018-19'!$B$9:$B$393,0))),"")</f>
        <v>2.227825057553916</v>
      </c>
      <c r="AW52" s="193">
        <f>_xlfn.IFNA(_xlfn.IFNA(INDEX('I.Supplementary 2018-19'!R$8:R$157,MATCH($B52,'I.Supplementary 2018-19'!$B$8:$B$157,0)),INDEX('I.KI 2018-19'!R$9:R$393,MATCH($B52,'I.KI 2018-19'!$B$9:$B$393,0))),"")</f>
        <v>0</v>
      </c>
      <c r="AX52" s="193">
        <f>_xlfn.IFNA(_xlfn.IFNA(INDEX('I.Supplementary 2018-19'!S$8:S$157,MATCH($B52,'I.Supplementary 2018-19'!$B$8:$B$157,0)),INDEX('I.KI 2018-19'!S$9:S$393,MATCH($B52,'I.KI 2018-19'!$B$9:$B$393,0))),"")</f>
        <v>0</v>
      </c>
      <c r="AY52" s="157">
        <f>_xlfn.IFNA(_xlfn.IFNA(INDEX('I.Supplementary 2018-19'!T$8:T$157,MATCH($B52,'I.Supplementary 2018-19'!$B$8:$B$157,0)),INDEX('I.KI 2018-19'!T$9:T$393,MATCH($B52,'I.KI 2018-19'!$B$9:$B$393,0))),"")</f>
        <v>0</v>
      </c>
      <c r="AZ52" s="156">
        <f>_xlfn.IFNA(_xlfn.IFNA(INDEX('I.Supplementary 2018-19'!U$8:U$157,MATCH($B52,'I.Supplementary 2018-19'!$B$8:$B$157,0)),INDEX('I.KI 2018-19'!U$9:U$393,MATCH($B52,'I.KI 2018-19'!$B$9:$B$393,0))),"")</f>
        <v>0</v>
      </c>
      <c r="BA52" s="193">
        <f>_xlfn.IFNA(_xlfn.IFNA(INDEX('I.Supplementary 2018-19'!V$8:V$157,MATCH($B52,'I.Supplementary 2018-19'!$B$8:$B$157,0)),INDEX('I.KI 2018-19'!V$9:V$393,MATCH($B52,'I.KI 2018-19'!$B$9:$B$393,0))),"")</f>
        <v>4.1021197148845445</v>
      </c>
      <c r="BB52" s="193">
        <f>_xlfn.IFNA(_xlfn.IFNA(INDEX('I.Supplementary 2018-19'!W$8:W$157,MATCH($B52,'I.Supplementary 2018-19'!$B$8:$B$157,0)),INDEX('I.KI 2018-19'!W$9:W$393,MATCH($B52,'I.KI 2018-19'!$B$9:$B$393,0))),"")</f>
        <v>0</v>
      </c>
      <c r="BC52" s="193">
        <f>_xlfn.IFNA(_xlfn.IFNA(INDEX('I.Supplementary 2018-19'!X$8:X$157,MATCH($B52,'I.Supplementary 2018-19'!$B$8:$B$157,0)),INDEX('I.KI 2018-19'!X$9:X$393,MATCH($B52,'I.KI 2018-19'!$B$9:$B$393,0))),"")</f>
        <v>0</v>
      </c>
      <c r="BD52" s="157">
        <f>_xlfn.IFNA(_xlfn.IFNA(INDEX('I.Supplementary 2018-19'!Y$8:Y$157,MATCH($B52,'I.Supplementary 2018-19'!$B$8:$B$157,0)),INDEX('I.KI 2018-19'!Y$9:Y$393,MATCH($B52,'I.KI 2018-19'!$B$9:$B$393,0))),"")</f>
        <v>0</v>
      </c>
      <c r="BE52" s="156">
        <f>_xlfn.IFNA(_xlfn.IFNA(INDEX('I.Supplementary 2018-19'!Z$8:Z$157,MATCH($B52,'I.Supplementary 2018-19'!$B$8:$B$157,0)),INDEX('I.KI 2018-19'!Z$9:Z$393,MATCH($B52,'I.KI 2018-19'!$B$9:$B$393,0))),"")</f>
        <v>0</v>
      </c>
      <c r="BF52" s="193">
        <f>_xlfn.IFNA(_xlfn.IFNA(INDEX('I.Supplementary 2018-19'!AA$8:AA$157,MATCH($B52,'I.Supplementary 2018-19'!$B$8:$B$157,0)),INDEX('I.KI 2018-19'!AA$9:AA$393,MATCH($B52,'I.KI 2018-19'!$B$9:$B$393,0))),"")</f>
        <v>6.329944772438461</v>
      </c>
      <c r="BG52" s="193">
        <f>_xlfn.IFNA(_xlfn.IFNA(INDEX('I.Supplementary 2018-19'!AB$8:AB$157,MATCH($B52,'I.Supplementary 2018-19'!$B$8:$B$157,0)),INDEX('I.KI 2018-19'!AB$9:AB$393,MATCH($B52,'I.KI 2018-19'!$B$9:$B$393,0))),"")</f>
        <v>0</v>
      </c>
      <c r="BH52" s="193">
        <f>_xlfn.IFNA(_xlfn.IFNA(INDEX('I.Supplementary 2018-19'!AC$8:AC$157,MATCH($B52,'I.Supplementary 2018-19'!$B$8:$B$157,0)),INDEX('I.KI 2018-19'!AC$9:AC$393,MATCH($B52,'I.KI 2018-19'!$B$9:$B$393,0))),"")</f>
        <v>0</v>
      </c>
      <c r="BI52" s="157">
        <f>_xlfn.IFNA(_xlfn.IFNA(INDEX('I.Supplementary 2018-19'!AD$8:AD$157,MATCH($B52,'I.Supplementary 2018-19'!$B$8:$B$157,0)),INDEX('I.KI 2018-19'!AD$9:AD$393,MATCH($B52,'I.KI 2018-19'!$B$9:$B$393,0))),"")</f>
        <v>0</v>
      </c>
      <c r="BJ52" s="149"/>
      <c r="BK52" s="156">
        <f>_xlfn.IFNA(IF($B52=$B$381,0,IF($B52=$B$382,0,_xlfn.IFNA(INDEX('I.Supplementary 2018-19'!I$8:I$157,MATCH($B52,'I.Supplementary 2018-19'!$B$8:$B$157,0)),INDEX('I.KI 2018-19'!I$9:I$393,MATCH($B52,'I.KI 2018-19'!$B$9:$B$393,0))))),"")</f>
        <v>2.227825057553916</v>
      </c>
      <c r="BL52" s="149">
        <f>_xlfn.IFNA(IF($B52=$B$381,0,IF($B52=$B$382,0,_xlfn.IFNA(INDEX('I.Supplementary 2018-19'!J$8:J$157,MATCH($B52,'I.Supplementary 2018-19'!$B$8:$B$157,0)),INDEX('I.KI 2018-19'!J$9:J$393,MATCH($B52,'I.KI 2018-19'!$B$9:$B$393,0))))),"")</f>
        <v>4.1021197148845445</v>
      </c>
      <c r="BM52" s="157">
        <f>_xlfn.IFNA(IF($B52=$B$381,0,IF($B52=$B$382,0,_xlfn.IFNA(INDEX('I.Supplementary 2018-19'!H$8:H$157,MATCH($B52,'I.Supplementary 2018-19'!$B$8:$B$157,0)),INDEX('I.KI 2018-19'!H$9:H$393,MATCH($B52,'I.KI 2018-19'!$B$9:$B$393,0))))),"")</f>
        <v>6.329944772438461</v>
      </c>
    </row>
    <row r="53" spans="2:65">
      <c r="B53" s="121" t="str">
        <f>'Calculations for 2021-22'!B53</f>
        <v>E4202</v>
      </c>
      <c r="C53" s="160" t="str">
        <f>'Calculations for 2021-22'!D53</f>
        <v>E4202</v>
      </c>
      <c r="D53" t="str">
        <f>'Calculations for 2021-22'!E53</f>
        <v>MD</v>
      </c>
      <c r="E53" t="str">
        <f>'Calculations for 2021-22'!F53</f>
        <v>P1701</v>
      </c>
      <c r="F53" s="120" t="str">
        <f>'Calculations for 2021-22'!H53</f>
        <v>Bury</v>
      </c>
      <c r="G53" s="156">
        <f>_xlfn.IFNA(INDEX('I.KI 2016-17'!M$8:M$391,MATCH($B53,'I.KI 2016-17'!$B$8:$B$391,0)),"")</f>
        <v>19.469363133299002</v>
      </c>
      <c r="H53" s="149">
        <f>_xlfn.IFNA(INDEX('I.KI 2016-17'!N$8:N$391,MATCH($B53,'I.KI 2016-17'!$B$8:$B$391,0)),"")</f>
        <v>2.7782634826470001</v>
      </c>
      <c r="I53" s="149">
        <f>_xlfn.IFNA(INDEX('I.KI 2016-17'!O$8:O$391,MATCH($B53,'I.KI 2016-17'!$B$8:$B$391,0)),"")</f>
        <v>0</v>
      </c>
      <c r="J53" s="149">
        <f>_xlfn.IFNA(INDEX('I.KI 2016-17'!P$8:P$391,MATCH($B53,'I.KI 2016-17'!$B$8:$B$391,0)),"")</f>
        <v>0</v>
      </c>
      <c r="K53" s="157">
        <f>_xlfn.IFNA(INDEX('I.KI 2016-17'!Q$8:Q$391,MATCH($B53,'I.KI 2016-17'!$B$8:$B$391,0)),"")</f>
        <v>0</v>
      </c>
      <c r="L53" s="156">
        <f>_xlfn.IFNA(INDEX('I.KI 2016-17'!R$8:R$391,MATCH($B53,'I.KI 2016-17'!$B$8:$B$391,0)),"")</f>
        <v>27.532936580361998</v>
      </c>
      <c r="M53" s="193">
        <f>_xlfn.IFNA(INDEX('I.KI 2016-17'!S$8:S$391,MATCH($B53,'I.KI 2016-17'!$B$8:$B$391,0)),"")</f>
        <v>5.4218471955739993</v>
      </c>
      <c r="N53" s="193">
        <f>_xlfn.IFNA(INDEX('I.KI 2016-17'!T$8:T$391,MATCH($B53,'I.KI 2016-17'!$B$8:$B$391,0)),"")</f>
        <v>0</v>
      </c>
      <c r="O53" s="193">
        <f>_xlfn.IFNA(INDEX('I.KI 2016-17'!U$8:U$391,MATCH($B53,'I.KI 2016-17'!$B$8:$B$391,0)),"")</f>
        <v>0</v>
      </c>
      <c r="P53" s="157">
        <f>_xlfn.IFNA(INDEX('I.KI 2016-17'!V$8:V$391,MATCH($B53,'I.KI 2016-17'!$B$8:$B$391,0)),"")</f>
        <v>0</v>
      </c>
      <c r="Q53" s="156">
        <f>_xlfn.IFNA(INDEX('I.KI 2016-17'!W$8:W$391,MATCH($B53,'I.KI 2016-17'!$B$8:$B$391,0)),"")</f>
        <v>47.002299713661003</v>
      </c>
      <c r="R53" s="193">
        <f>_xlfn.IFNA(INDEX('I.KI 2016-17'!X$8:X$391,MATCH($B53,'I.KI 2016-17'!$B$8:$B$391,0)),"")</f>
        <v>8.2001106782209998</v>
      </c>
      <c r="S53" s="193">
        <f>_xlfn.IFNA(INDEX('I.KI 2016-17'!Y$8:Y$391,MATCH($B53,'I.KI 2016-17'!$B$8:$B$391,0)),"")</f>
        <v>0</v>
      </c>
      <c r="T53" s="193">
        <f>_xlfn.IFNA(INDEX('I.KI 2016-17'!Z$8:Z$391,MATCH($B53,'I.KI 2016-17'!$B$8:$B$391,0)),"")</f>
        <v>0</v>
      </c>
      <c r="U53" s="157">
        <f>_xlfn.IFNA(INDEX('I.KI 2016-17'!AA$8:AA$391,MATCH($B53,'I.KI 2016-17'!$B$8:$B$391,0)),"")</f>
        <v>0</v>
      </c>
      <c r="V53" s="149"/>
      <c r="W53" s="154">
        <f>_xlfn.IFNA(INDEX('I.KI 2016-17'!$H$8:$H$391,MATCH(B53,'I.KI 2016-17'!$B$8:$B$391,0)),"")</f>
        <v>22.247626615946004</v>
      </c>
      <c r="X53" s="153">
        <f>_xlfn.IFNA(INDEX('I.KI 2016-17'!$I$8:$I$391,MATCH(B53,'I.KI 2016-17'!$B$8:$B$391,0)),"")</f>
        <v>32.954783775936001</v>
      </c>
      <c r="Y53" s="155">
        <f>_xlfn.IFNA(INDEX('I.KI 2016-17'!$G$8:$G$391,MATCH(B53,'I.KI 2016-17'!$B$8:$B$391,0)),"")</f>
        <v>55.202410391882005</v>
      </c>
      <c r="Z53" s="149"/>
      <c r="AA53" s="156">
        <f>_xlfn.IFNA(IF($B53=$B$382,0,_xlfn.IFNA(INDEX('I.Supplementary 2017-18'!N$8:N$35,MATCH($B53,'I.Supplementary 2017-18'!$B$8:$B$35,0)),INDEX('I.KI 2017-18'!N$9:N$393,MATCH($B53,'I.KI 2017-18'!$B$9:$B$393,0)))),"")</f>
        <v>13.821019032328337</v>
      </c>
      <c r="AB53" s="193">
        <f>_xlfn.IFNA(IF($B53=$B$382,0,_xlfn.IFNA(INDEX('I.Supplementary 2017-18'!O$8:O$35,MATCH($B53,'I.Supplementary 2017-18'!$B$8:$B$35,0)),INDEX('I.KI 2017-18'!O$9:O$393,MATCH($B53,'I.KI 2017-18'!$B$9:$B$393,0)))),"")</f>
        <v>1.4903816716694889</v>
      </c>
      <c r="AC53" s="193">
        <f>_xlfn.IFNA(IF($B53=$B$382,0,_xlfn.IFNA(INDEX('I.Supplementary 2017-18'!P$8:P$35,MATCH($B53,'I.Supplementary 2017-18'!$B$8:$B$35,0)),INDEX('I.KI 2017-18'!P$9:P$393,MATCH($B53,'I.KI 2017-18'!$B$9:$B$393,0)))),"")</f>
        <v>0</v>
      </c>
      <c r="AD53" s="193">
        <f>_xlfn.IFNA(IF($B53=$B$382,0,_xlfn.IFNA(INDEX('I.Supplementary 2017-18'!Q$8:Q$35,MATCH($B53,'I.Supplementary 2017-18'!$B$8:$B$35,0)),INDEX('I.KI 2017-18'!Q$9:Q$393,MATCH($B53,'I.KI 2017-18'!$B$9:$B$393,0)))),"")</f>
        <v>0</v>
      </c>
      <c r="AE53" s="157">
        <f>_xlfn.IFNA(IF($B53=$B$382,0,_xlfn.IFNA(INDEX('I.Supplementary 2017-18'!R$8:R$35,MATCH($B53,'I.Supplementary 2017-18'!$B$8:$B$35,0)),INDEX('I.KI 2017-18'!R$9:R$393,MATCH($B53,'I.KI 2017-18'!$B$9:$B$393,0)))),"")</f>
        <v>0</v>
      </c>
      <c r="AF53" s="156">
        <f>_xlfn.IFNA(IF($B53=$B$382,0,_xlfn.IFNA(INDEX('I.Supplementary 2017-18'!S$8:S$35,MATCH($B53,'I.Supplementary 2017-18'!$B$8:$B$35,0)),INDEX('I.KI 2017-18'!S$9:S$393,MATCH($B53,'I.KI 2017-18'!$B$9:$B$393,0)))),"")</f>
        <v>28.095049692364768</v>
      </c>
      <c r="AG53" s="193">
        <f>_xlfn.IFNA(IF($B53=$B$382,0,_xlfn.IFNA(INDEX('I.Supplementary 2017-18'!T$8:T$35,MATCH($B53,'I.Supplementary 2017-18'!$B$8:$B$35,0)),INDEX('I.KI 2017-18'!T$9:T$393,MATCH($B53,'I.KI 2017-18'!$B$9:$B$393,0)))),"")</f>
        <v>5.5325397615853324</v>
      </c>
      <c r="AH53" s="193">
        <f>_xlfn.IFNA(IF($B53=$B$382,0,_xlfn.IFNA(INDEX('I.Supplementary 2017-18'!U$8:U$35,MATCH($B53,'I.Supplementary 2017-18'!$B$8:$B$35,0)),INDEX('I.KI 2017-18'!U$9:U$393,MATCH($B53,'I.KI 2017-18'!$B$9:$B$393,0)))),"")</f>
        <v>0</v>
      </c>
      <c r="AI53" s="193">
        <f>_xlfn.IFNA(IF($B53=$B$382,0,_xlfn.IFNA(INDEX('I.Supplementary 2017-18'!V$8:V$35,MATCH($B53,'I.Supplementary 2017-18'!$B$8:$B$35,0)),INDEX('I.KI 2017-18'!V$9:V$393,MATCH($B53,'I.KI 2017-18'!$B$9:$B$393,0)))),"")</f>
        <v>0</v>
      </c>
      <c r="AJ53" s="157">
        <f>_xlfn.IFNA(IF($B53=$B$382,0,_xlfn.IFNA(INDEX('I.Supplementary 2017-18'!W$8:W$35,MATCH($B53,'I.Supplementary 2017-18'!$B$8:$B$35,0)),INDEX('I.KI 2017-18'!W$9:W$393,MATCH($B53,'I.KI 2017-18'!$B$9:$B$393,0)))),"")</f>
        <v>0</v>
      </c>
      <c r="AK53" s="156">
        <f>_xlfn.IFNA(IF($B53=$B$382,0,_xlfn.IFNA(INDEX('I.Supplementary 2017-18'!X$8:X$35,MATCH($B53,'I.Supplementary 2017-18'!$B$8:$B$35,0)),INDEX('I.KI 2017-18'!X$9:X$393,MATCH($B53,'I.KI 2017-18'!$B$9:$B$393,0)))),"")</f>
        <v>41.916068724693105</v>
      </c>
      <c r="AL53" s="193">
        <f>_xlfn.IFNA(IF($B53=$B$382,0,_xlfn.IFNA(INDEX('I.Supplementary 2017-18'!Y$8:Y$35,MATCH($B53,'I.Supplementary 2017-18'!$B$8:$B$35,0)),INDEX('I.KI 2017-18'!Y$9:Y$393,MATCH($B53,'I.KI 2017-18'!$B$9:$B$393,0)))),"")</f>
        <v>7.0229214332548215</v>
      </c>
      <c r="AM53" s="193">
        <f>_xlfn.IFNA(IF($B53=$B$382,0,_xlfn.IFNA(INDEX('I.Supplementary 2017-18'!Z$8:Z$35,MATCH($B53,'I.Supplementary 2017-18'!$B$8:$B$35,0)),INDEX('I.KI 2017-18'!Z$9:Z$393,MATCH($B53,'I.KI 2017-18'!$B$9:$B$393,0)))),"")</f>
        <v>0</v>
      </c>
      <c r="AN53" s="193">
        <f>_xlfn.IFNA(IF($B53=$B$382,0,_xlfn.IFNA(INDEX('I.Supplementary 2017-18'!AA$8:AA$35,MATCH($B53,'I.Supplementary 2017-18'!$B$8:$B$35,0)),INDEX('I.KI 2017-18'!AA$9:AA$393,MATCH($B53,'I.KI 2017-18'!$B$9:$B$393,0)))),"")</f>
        <v>0</v>
      </c>
      <c r="AO53" s="157">
        <f>_xlfn.IFNA(IF($B53=$B$382,0,_xlfn.IFNA(INDEX('I.Supplementary 2017-18'!AB$8:AB$35,MATCH($B53,'I.Supplementary 2017-18'!$B$8:$B$35,0)),INDEX('I.KI 2017-18'!AB$9:AB$393,MATCH($B53,'I.KI 2017-18'!$B$9:$B$393,0)))),"")</f>
        <v>0</v>
      </c>
      <c r="AP53" s="149"/>
      <c r="AQ53" s="156">
        <f>_xlfn.IFNA(IF($B53=$B$381,0,IF($B53=$B$382,0,_xlfn.IFNA(INDEX('I.Supplementary 2017-18'!I$8:I$35,MATCH($B53,'I.Supplementary 2017-18'!$B$8:$B$35,0)),INDEX('I.KI 2017-18'!I$9:I$393,MATCH($B53,'I.KI 2017-18'!$B$9:$B$393,0))))),"")</f>
        <v>15.311400703997826</v>
      </c>
      <c r="AR53" s="149">
        <f>_xlfn.IFNA(IF($B53=$B$381,0,IF($B53=$B$382,0,_xlfn.IFNA(INDEX('I.Supplementary 2017-18'!J$8:J$35,MATCH($B53,'I.Supplementary 2017-18'!$B$8:$B$35,0)),INDEX('I.KI 2017-18'!J$9:J$393,MATCH($B53,'I.KI 2017-18'!$B$9:$B$393,0))))),"")</f>
        <v>33.627589453950101</v>
      </c>
      <c r="AS53" s="157">
        <f>_xlfn.IFNA(IF($B53=$B$381,0,IF($B53=$B$382,0,_xlfn.IFNA(INDEX('I.Supplementary 2017-18'!H$8:H$35,MATCH($B53,'I.Supplementary 2017-18'!$B$8:$B$35,0)),INDEX('I.KI 2017-18'!H$9:H$393,MATCH($B53,'I.KI 2017-18'!$B$9:$B$393,0))))),"")</f>
        <v>48.938990157947927</v>
      </c>
      <c r="AT53" s="149"/>
      <c r="AU53" s="156">
        <f>_xlfn.IFNA(_xlfn.IFNA(INDEX('I.Supplementary 2018-19'!P$8:P$157,MATCH($B53,'I.Supplementary 2018-19'!$B$8:$B$157,0)),INDEX('I.KI 2018-19'!P$9:P$393,MATCH($B53,'I.KI 2018-19'!$B$9:$B$393,0))),"")</f>
        <v>10.085600440666049</v>
      </c>
      <c r="AV53" s="193">
        <f>_xlfn.IFNA(_xlfn.IFNA(INDEX('I.Supplementary 2018-19'!Q$8:Q$157,MATCH($B53,'I.Supplementary 2018-19'!$B$8:$B$157,0)),INDEX('I.KI 2018-19'!Q$9:Q$393,MATCH($B53,'I.KI 2018-19'!$B$9:$B$393,0))),"")</f>
        <v>0.69377557500563747</v>
      </c>
      <c r="AW53" s="193">
        <f>_xlfn.IFNA(_xlfn.IFNA(INDEX('I.Supplementary 2018-19'!R$8:R$157,MATCH($B53,'I.Supplementary 2018-19'!$B$8:$B$157,0)),INDEX('I.KI 2018-19'!R$9:R$393,MATCH($B53,'I.KI 2018-19'!$B$9:$B$393,0))),"")</f>
        <v>0</v>
      </c>
      <c r="AX53" s="193">
        <f>_xlfn.IFNA(_xlfn.IFNA(INDEX('I.Supplementary 2018-19'!S$8:S$157,MATCH($B53,'I.Supplementary 2018-19'!$B$8:$B$157,0)),INDEX('I.KI 2018-19'!S$9:S$393,MATCH($B53,'I.KI 2018-19'!$B$9:$B$393,0))),"")</f>
        <v>0</v>
      </c>
      <c r="AY53" s="157">
        <f>_xlfn.IFNA(_xlfn.IFNA(INDEX('I.Supplementary 2018-19'!T$8:T$157,MATCH($B53,'I.Supplementary 2018-19'!$B$8:$B$157,0)),INDEX('I.KI 2018-19'!T$9:T$393,MATCH($B53,'I.KI 2018-19'!$B$9:$B$393,0))),"")</f>
        <v>0</v>
      </c>
      <c r="AZ53" s="156">
        <f>_xlfn.IFNA(_xlfn.IFNA(INDEX('I.Supplementary 2018-19'!U$8:U$157,MATCH($B53,'I.Supplementary 2018-19'!$B$8:$B$157,0)),INDEX('I.KI 2018-19'!U$9:U$393,MATCH($B53,'I.KI 2018-19'!$B$9:$B$393,0))),"")</f>
        <v>28.939106979259844</v>
      </c>
      <c r="BA53" s="193">
        <f>_xlfn.IFNA(_xlfn.IFNA(INDEX('I.Supplementary 2018-19'!V$8:V$157,MATCH($B53,'I.Supplementary 2018-19'!$B$8:$B$157,0)),INDEX('I.KI 2018-19'!V$9:V$393,MATCH($B53,'I.KI 2018-19'!$B$9:$B$393,0))),"")</f>
        <v>5.6987534024913291</v>
      </c>
      <c r="BB53" s="193">
        <f>_xlfn.IFNA(_xlfn.IFNA(INDEX('I.Supplementary 2018-19'!W$8:W$157,MATCH($B53,'I.Supplementary 2018-19'!$B$8:$B$157,0)),INDEX('I.KI 2018-19'!W$9:W$393,MATCH($B53,'I.KI 2018-19'!$B$9:$B$393,0))),"")</f>
        <v>0</v>
      </c>
      <c r="BC53" s="193">
        <f>_xlfn.IFNA(_xlfn.IFNA(INDEX('I.Supplementary 2018-19'!X$8:X$157,MATCH($B53,'I.Supplementary 2018-19'!$B$8:$B$157,0)),INDEX('I.KI 2018-19'!X$9:X$393,MATCH($B53,'I.KI 2018-19'!$B$9:$B$393,0))),"")</f>
        <v>0</v>
      </c>
      <c r="BD53" s="157">
        <f>_xlfn.IFNA(_xlfn.IFNA(INDEX('I.Supplementary 2018-19'!Y$8:Y$157,MATCH($B53,'I.Supplementary 2018-19'!$B$8:$B$157,0)),INDEX('I.KI 2018-19'!Y$9:Y$393,MATCH($B53,'I.KI 2018-19'!$B$9:$B$393,0))),"")</f>
        <v>0</v>
      </c>
      <c r="BE53" s="156">
        <f>_xlfn.IFNA(_xlfn.IFNA(INDEX('I.Supplementary 2018-19'!Z$8:Z$157,MATCH($B53,'I.Supplementary 2018-19'!$B$8:$B$157,0)),INDEX('I.KI 2018-19'!Z$9:Z$393,MATCH($B53,'I.KI 2018-19'!$B$9:$B$393,0))),"")</f>
        <v>39.024707419925889</v>
      </c>
      <c r="BF53" s="193">
        <f>_xlfn.IFNA(_xlfn.IFNA(INDEX('I.Supplementary 2018-19'!AA$8:AA$157,MATCH($B53,'I.Supplementary 2018-19'!$B$8:$B$157,0)),INDEX('I.KI 2018-19'!AA$9:AA$393,MATCH($B53,'I.KI 2018-19'!$B$9:$B$393,0))),"")</f>
        <v>6.3925289774969665</v>
      </c>
      <c r="BG53" s="193">
        <f>_xlfn.IFNA(_xlfn.IFNA(INDEX('I.Supplementary 2018-19'!AB$8:AB$157,MATCH($B53,'I.Supplementary 2018-19'!$B$8:$B$157,0)),INDEX('I.KI 2018-19'!AB$9:AB$393,MATCH($B53,'I.KI 2018-19'!$B$9:$B$393,0))),"")</f>
        <v>0</v>
      </c>
      <c r="BH53" s="193">
        <f>_xlfn.IFNA(_xlfn.IFNA(INDEX('I.Supplementary 2018-19'!AC$8:AC$157,MATCH($B53,'I.Supplementary 2018-19'!$B$8:$B$157,0)),INDEX('I.KI 2018-19'!AC$9:AC$393,MATCH($B53,'I.KI 2018-19'!$B$9:$B$393,0))),"")</f>
        <v>0</v>
      </c>
      <c r="BI53" s="157">
        <f>_xlfn.IFNA(_xlfn.IFNA(INDEX('I.Supplementary 2018-19'!AD$8:AD$157,MATCH($B53,'I.Supplementary 2018-19'!$B$8:$B$157,0)),INDEX('I.KI 2018-19'!AD$9:AD$393,MATCH($B53,'I.KI 2018-19'!$B$9:$B$393,0))),"")</f>
        <v>0</v>
      </c>
      <c r="BJ53" s="149"/>
      <c r="BK53" s="156">
        <f>_xlfn.IFNA(IF($B53=$B$381,0,IF($B53=$B$382,0,_xlfn.IFNA(INDEX('I.Supplementary 2018-19'!I$8:I$157,MATCH($B53,'I.Supplementary 2018-19'!$B$8:$B$157,0)),INDEX('I.KI 2018-19'!I$9:I$393,MATCH($B53,'I.KI 2018-19'!$B$9:$B$393,0))))),"")</f>
        <v>10.779376015671687</v>
      </c>
      <c r="BL53" s="149">
        <f>_xlfn.IFNA(IF($B53=$B$381,0,IF($B53=$B$382,0,_xlfn.IFNA(INDEX('I.Supplementary 2018-19'!J$8:J$157,MATCH($B53,'I.Supplementary 2018-19'!$B$8:$B$157,0)),INDEX('I.KI 2018-19'!J$9:J$393,MATCH($B53,'I.KI 2018-19'!$B$9:$B$393,0))))),"")</f>
        <v>34.637860381751175</v>
      </c>
      <c r="BM53" s="157">
        <f>_xlfn.IFNA(IF($B53=$B$381,0,IF($B53=$B$382,0,_xlfn.IFNA(INDEX('I.Supplementary 2018-19'!H$8:H$157,MATCH($B53,'I.Supplementary 2018-19'!$B$8:$B$157,0)),INDEX('I.KI 2018-19'!H$9:H$393,MATCH($B53,'I.KI 2018-19'!$B$9:$B$393,0))))),"")</f>
        <v>45.417236397422862</v>
      </c>
    </row>
    <row r="54" spans="2:65">
      <c r="B54" s="121" t="str">
        <f>'Calculations for 2021-22'!B54</f>
        <v>E4702</v>
      </c>
      <c r="C54" s="160" t="str">
        <f>'Calculations for 2021-22'!D54</f>
        <v>E4702</v>
      </c>
      <c r="D54" t="str">
        <f>'Calculations for 2021-22'!E54</f>
        <v>MD</v>
      </c>
      <c r="E54" t="str">
        <f>'Calculations for 2021-22'!F54</f>
        <v>P1912</v>
      </c>
      <c r="F54" s="120" t="str">
        <f>'Calculations for 2021-22'!H54</f>
        <v>Calderdale</v>
      </c>
      <c r="G54" s="156">
        <f>_xlfn.IFNA(INDEX('I.KI 2016-17'!M$8:M$391,MATCH($B54,'I.KI 2016-17'!$B$8:$B$391,0)),"")</f>
        <v>22.182753967213998</v>
      </c>
      <c r="H54" s="149">
        <f>_xlfn.IFNA(INDEX('I.KI 2016-17'!N$8:N$391,MATCH($B54,'I.KI 2016-17'!$B$8:$B$391,0)),"")</f>
        <v>3.120647422437</v>
      </c>
      <c r="I54" s="149">
        <f>_xlfn.IFNA(INDEX('I.KI 2016-17'!O$8:O$391,MATCH($B54,'I.KI 2016-17'!$B$8:$B$391,0)),"")</f>
        <v>0</v>
      </c>
      <c r="J54" s="149">
        <f>_xlfn.IFNA(INDEX('I.KI 2016-17'!P$8:P$391,MATCH($B54,'I.KI 2016-17'!$B$8:$B$391,0)),"")</f>
        <v>0</v>
      </c>
      <c r="K54" s="157">
        <f>_xlfn.IFNA(INDEX('I.KI 2016-17'!Q$8:Q$391,MATCH($B54,'I.KI 2016-17'!$B$8:$B$391,0)),"")</f>
        <v>0</v>
      </c>
      <c r="L54" s="156">
        <f>_xlfn.IFNA(INDEX('I.KI 2016-17'!R$8:R$391,MATCH($B54,'I.KI 2016-17'!$B$8:$B$391,0)),"")</f>
        <v>32.432058983167003</v>
      </c>
      <c r="M54" s="193">
        <f>_xlfn.IFNA(INDEX('I.KI 2016-17'!S$8:S$391,MATCH($B54,'I.KI 2016-17'!$B$8:$B$391,0)),"")</f>
        <v>6.2147839053630003</v>
      </c>
      <c r="N54" s="193">
        <f>_xlfn.IFNA(INDEX('I.KI 2016-17'!T$8:T$391,MATCH($B54,'I.KI 2016-17'!$B$8:$B$391,0)),"")</f>
        <v>0</v>
      </c>
      <c r="O54" s="193">
        <f>_xlfn.IFNA(INDEX('I.KI 2016-17'!U$8:U$391,MATCH($B54,'I.KI 2016-17'!$B$8:$B$391,0)),"")</f>
        <v>0</v>
      </c>
      <c r="P54" s="157">
        <f>_xlfn.IFNA(INDEX('I.KI 2016-17'!V$8:V$391,MATCH($B54,'I.KI 2016-17'!$B$8:$B$391,0)),"")</f>
        <v>0</v>
      </c>
      <c r="Q54" s="156">
        <f>_xlfn.IFNA(INDEX('I.KI 2016-17'!W$8:W$391,MATCH($B54,'I.KI 2016-17'!$B$8:$B$391,0)),"")</f>
        <v>54.614812950381001</v>
      </c>
      <c r="R54" s="193">
        <f>_xlfn.IFNA(INDEX('I.KI 2016-17'!X$8:X$391,MATCH($B54,'I.KI 2016-17'!$B$8:$B$391,0)),"")</f>
        <v>9.3354313278000003</v>
      </c>
      <c r="S54" s="193">
        <f>_xlfn.IFNA(INDEX('I.KI 2016-17'!Y$8:Y$391,MATCH($B54,'I.KI 2016-17'!$B$8:$B$391,0)),"")</f>
        <v>0</v>
      </c>
      <c r="T54" s="193">
        <f>_xlfn.IFNA(INDEX('I.KI 2016-17'!Z$8:Z$391,MATCH($B54,'I.KI 2016-17'!$B$8:$B$391,0)),"")</f>
        <v>0</v>
      </c>
      <c r="U54" s="157">
        <f>_xlfn.IFNA(INDEX('I.KI 2016-17'!AA$8:AA$391,MATCH($B54,'I.KI 2016-17'!$B$8:$B$391,0)),"")</f>
        <v>0</v>
      </c>
      <c r="V54" s="149"/>
      <c r="W54" s="154">
        <f>_xlfn.IFNA(INDEX('I.KI 2016-17'!$H$8:$H$391,MATCH(B54,'I.KI 2016-17'!$B$8:$B$391,0)),"")</f>
        <v>25.303401389651</v>
      </c>
      <c r="X54" s="153">
        <f>_xlfn.IFNA(INDEX('I.KI 2016-17'!$I$8:$I$391,MATCH(B54,'I.KI 2016-17'!$B$8:$B$391,0)),"")</f>
        <v>38.646842888530003</v>
      </c>
      <c r="Y54" s="155">
        <f>_xlfn.IFNA(INDEX('I.KI 2016-17'!$G$8:$G$391,MATCH(B54,'I.KI 2016-17'!$B$8:$B$391,0)),"")</f>
        <v>63.950244278181003</v>
      </c>
      <c r="Z54" s="149"/>
      <c r="AA54" s="156">
        <f>_xlfn.IFNA(IF($B54=$B$382,0,_xlfn.IFNA(INDEX('I.Supplementary 2017-18'!N$8:N$35,MATCH($B54,'I.Supplementary 2017-18'!$B$8:$B$35,0)),INDEX('I.KI 2017-18'!N$9:N$393,MATCH($B54,'I.KI 2017-18'!$B$9:$B$393,0)))),"")</f>
        <v>15.778736055582256</v>
      </c>
      <c r="AB54" s="193">
        <f>_xlfn.IFNA(IF($B54=$B$382,0,_xlfn.IFNA(INDEX('I.Supplementary 2017-18'!O$8:O$35,MATCH($B54,'I.Supplementary 2017-18'!$B$8:$B$35,0)),INDEX('I.KI 2017-18'!O$9:O$393,MATCH($B54,'I.KI 2017-18'!$B$9:$B$393,0)))),"")</f>
        <v>1.712869189146746</v>
      </c>
      <c r="AC54" s="193">
        <f>_xlfn.IFNA(IF($B54=$B$382,0,_xlfn.IFNA(INDEX('I.Supplementary 2017-18'!P$8:P$35,MATCH($B54,'I.Supplementary 2017-18'!$B$8:$B$35,0)),INDEX('I.KI 2017-18'!P$9:P$393,MATCH($B54,'I.KI 2017-18'!$B$9:$B$393,0)))),"")</f>
        <v>0</v>
      </c>
      <c r="AD54" s="193">
        <f>_xlfn.IFNA(IF($B54=$B$382,0,_xlfn.IFNA(INDEX('I.Supplementary 2017-18'!Q$8:Q$35,MATCH($B54,'I.Supplementary 2017-18'!$B$8:$B$35,0)),INDEX('I.KI 2017-18'!Q$9:Q$393,MATCH($B54,'I.KI 2017-18'!$B$9:$B$393,0)))),"")</f>
        <v>0</v>
      </c>
      <c r="AE54" s="157">
        <f>_xlfn.IFNA(IF($B54=$B$382,0,_xlfn.IFNA(INDEX('I.Supplementary 2017-18'!R$8:R$35,MATCH($B54,'I.Supplementary 2017-18'!$B$8:$B$35,0)),INDEX('I.KI 2017-18'!R$9:R$393,MATCH($B54,'I.KI 2017-18'!$B$9:$B$393,0)))),"")</f>
        <v>0</v>
      </c>
      <c r="AF54" s="156">
        <f>_xlfn.IFNA(IF($B54=$B$382,0,_xlfn.IFNA(INDEX('I.Supplementary 2017-18'!S$8:S$35,MATCH($B54,'I.Supplementary 2017-18'!$B$8:$B$35,0)),INDEX('I.KI 2017-18'!S$9:S$393,MATCH($B54,'I.KI 2017-18'!$B$9:$B$393,0)))),"")</f>
        <v>33.094192698925028</v>
      </c>
      <c r="AG54" s="193">
        <f>_xlfn.IFNA(IF($B54=$B$382,0,_xlfn.IFNA(INDEX('I.Supplementary 2017-18'!T$8:T$35,MATCH($B54,'I.Supplementary 2017-18'!$B$8:$B$35,0)),INDEX('I.KI 2017-18'!T$9:T$393,MATCH($B54,'I.KI 2017-18'!$B$9:$B$393,0)))),"")</f>
        <v>6.3416650867899023</v>
      </c>
      <c r="AH54" s="193">
        <f>_xlfn.IFNA(IF($B54=$B$382,0,_xlfn.IFNA(INDEX('I.Supplementary 2017-18'!U$8:U$35,MATCH($B54,'I.Supplementary 2017-18'!$B$8:$B$35,0)),INDEX('I.KI 2017-18'!U$9:U$393,MATCH($B54,'I.KI 2017-18'!$B$9:$B$393,0)))),"")</f>
        <v>0</v>
      </c>
      <c r="AI54" s="193">
        <f>_xlfn.IFNA(IF($B54=$B$382,0,_xlfn.IFNA(INDEX('I.Supplementary 2017-18'!V$8:V$35,MATCH($B54,'I.Supplementary 2017-18'!$B$8:$B$35,0)),INDEX('I.KI 2017-18'!V$9:V$393,MATCH($B54,'I.KI 2017-18'!$B$9:$B$393,0)))),"")</f>
        <v>0</v>
      </c>
      <c r="AJ54" s="157">
        <f>_xlfn.IFNA(IF($B54=$B$382,0,_xlfn.IFNA(INDEX('I.Supplementary 2017-18'!W$8:W$35,MATCH($B54,'I.Supplementary 2017-18'!$B$8:$B$35,0)),INDEX('I.KI 2017-18'!W$9:W$393,MATCH($B54,'I.KI 2017-18'!$B$9:$B$393,0)))),"")</f>
        <v>0</v>
      </c>
      <c r="AK54" s="156">
        <f>_xlfn.IFNA(IF($B54=$B$382,0,_xlfn.IFNA(INDEX('I.Supplementary 2017-18'!X$8:X$35,MATCH($B54,'I.Supplementary 2017-18'!$B$8:$B$35,0)),INDEX('I.KI 2017-18'!X$9:X$393,MATCH($B54,'I.KI 2017-18'!$B$9:$B$393,0)))),"")</f>
        <v>48.872928754507285</v>
      </c>
      <c r="AL54" s="193">
        <f>_xlfn.IFNA(IF($B54=$B$382,0,_xlfn.IFNA(INDEX('I.Supplementary 2017-18'!Y$8:Y$35,MATCH($B54,'I.Supplementary 2017-18'!$B$8:$B$35,0)),INDEX('I.KI 2017-18'!Y$9:Y$393,MATCH($B54,'I.KI 2017-18'!$B$9:$B$393,0)))),"")</f>
        <v>8.0545342759366481</v>
      </c>
      <c r="AM54" s="193">
        <f>_xlfn.IFNA(IF($B54=$B$382,0,_xlfn.IFNA(INDEX('I.Supplementary 2017-18'!Z$8:Z$35,MATCH($B54,'I.Supplementary 2017-18'!$B$8:$B$35,0)),INDEX('I.KI 2017-18'!Z$9:Z$393,MATCH($B54,'I.KI 2017-18'!$B$9:$B$393,0)))),"")</f>
        <v>0</v>
      </c>
      <c r="AN54" s="193">
        <f>_xlfn.IFNA(IF($B54=$B$382,0,_xlfn.IFNA(INDEX('I.Supplementary 2017-18'!AA$8:AA$35,MATCH($B54,'I.Supplementary 2017-18'!$B$8:$B$35,0)),INDEX('I.KI 2017-18'!AA$9:AA$393,MATCH($B54,'I.KI 2017-18'!$B$9:$B$393,0)))),"")</f>
        <v>0</v>
      </c>
      <c r="AO54" s="157">
        <f>_xlfn.IFNA(IF($B54=$B$382,0,_xlfn.IFNA(INDEX('I.Supplementary 2017-18'!AB$8:AB$35,MATCH($B54,'I.Supplementary 2017-18'!$B$8:$B$35,0)),INDEX('I.KI 2017-18'!AB$9:AB$393,MATCH($B54,'I.KI 2017-18'!$B$9:$B$393,0)))),"")</f>
        <v>0</v>
      </c>
      <c r="AP54" s="149"/>
      <c r="AQ54" s="156">
        <f>_xlfn.IFNA(IF($B54=$B$381,0,IF($B54=$B$382,0,_xlfn.IFNA(INDEX('I.Supplementary 2017-18'!I$8:I$35,MATCH($B54,'I.Supplementary 2017-18'!$B$8:$B$35,0)),INDEX('I.KI 2017-18'!I$9:I$393,MATCH($B54,'I.KI 2017-18'!$B$9:$B$393,0))))),"")</f>
        <v>17.491605244729001</v>
      </c>
      <c r="AR54" s="149">
        <f>_xlfn.IFNA(IF($B54=$B$381,0,IF($B54=$B$382,0,_xlfn.IFNA(INDEX('I.Supplementary 2017-18'!J$8:J$35,MATCH($B54,'I.Supplementary 2017-18'!$B$8:$B$35,0)),INDEX('I.KI 2017-18'!J$9:J$393,MATCH($B54,'I.KI 2017-18'!$B$9:$B$393,0))))),"")</f>
        <v>39.43585778571493</v>
      </c>
      <c r="AS54" s="157">
        <f>_xlfn.IFNA(IF($B54=$B$381,0,IF($B54=$B$382,0,_xlfn.IFNA(INDEX('I.Supplementary 2017-18'!H$8:H$35,MATCH($B54,'I.Supplementary 2017-18'!$B$8:$B$35,0)),INDEX('I.KI 2017-18'!H$9:H$393,MATCH($B54,'I.KI 2017-18'!$B$9:$B$393,0))))),"")</f>
        <v>56.927463030443931</v>
      </c>
      <c r="AT54" s="149"/>
      <c r="AU54" s="156">
        <f>_xlfn.IFNA(_xlfn.IFNA(INDEX('I.Supplementary 2018-19'!P$8:P$157,MATCH($B54,'I.Supplementary 2018-19'!$B$8:$B$157,0)),INDEX('I.KI 2018-19'!P$9:P$393,MATCH($B54,'I.KI 2018-19'!$B$9:$B$393,0))),"")</f>
        <v>11.520612536332965</v>
      </c>
      <c r="AV54" s="193">
        <f>_xlfn.IFNA(_xlfn.IFNA(INDEX('I.Supplementary 2018-19'!Q$8:Q$157,MATCH($B54,'I.Supplementary 2018-19'!$B$8:$B$157,0)),INDEX('I.KI 2018-19'!Q$9:Q$393,MATCH($B54,'I.KI 2018-19'!$B$9:$B$393,0))),"")</f>
        <v>0.83647335780703835</v>
      </c>
      <c r="AW54" s="193">
        <f>_xlfn.IFNA(_xlfn.IFNA(INDEX('I.Supplementary 2018-19'!R$8:R$157,MATCH($B54,'I.Supplementary 2018-19'!$B$8:$B$157,0)),INDEX('I.KI 2018-19'!R$9:R$393,MATCH($B54,'I.KI 2018-19'!$B$9:$B$393,0))),"")</f>
        <v>0</v>
      </c>
      <c r="AX54" s="193">
        <f>_xlfn.IFNA(_xlfn.IFNA(INDEX('I.Supplementary 2018-19'!S$8:S$157,MATCH($B54,'I.Supplementary 2018-19'!$B$8:$B$157,0)),INDEX('I.KI 2018-19'!S$9:S$393,MATCH($B54,'I.KI 2018-19'!$B$9:$B$393,0))),"")</f>
        <v>0</v>
      </c>
      <c r="AY54" s="157">
        <f>_xlfn.IFNA(_xlfn.IFNA(INDEX('I.Supplementary 2018-19'!T$8:T$157,MATCH($B54,'I.Supplementary 2018-19'!$B$8:$B$157,0)),INDEX('I.KI 2018-19'!T$9:T$393,MATCH($B54,'I.KI 2018-19'!$B$9:$B$393,0))),"")</f>
        <v>0</v>
      </c>
      <c r="AZ54" s="156">
        <f>_xlfn.IFNA(_xlfn.IFNA(INDEX('I.Supplementary 2018-19'!U$8:U$157,MATCH($B54,'I.Supplementary 2018-19'!$B$8:$B$157,0)),INDEX('I.KI 2018-19'!U$9:U$393,MATCH($B54,'I.KI 2018-19'!$B$9:$B$393,0))),"")</f>
        <v>34.088438831510757</v>
      </c>
      <c r="BA54" s="193">
        <f>_xlfn.IFNA(_xlfn.IFNA(INDEX('I.Supplementary 2018-19'!V$8:V$157,MATCH($B54,'I.Supplementary 2018-19'!$B$8:$B$157,0)),INDEX('I.KI 2018-19'!V$9:V$393,MATCH($B54,'I.KI 2018-19'!$B$9:$B$393,0))),"")</f>
        <v>6.5321872138608432</v>
      </c>
      <c r="BB54" s="193">
        <f>_xlfn.IFNA(_xlfn.IFNA(INDEX('I.Supplementary 2018-19'!W$8:W$157,MATCH($B54,'I.Supplementary 2018-19'!$B$8:$B$157,0)),INDEX('I.KI 2018-19'!W$9:W$393,MATCH($B54,'I.KI 2018-19'!$B$9:$B$393,0))),"")</f>
        <v>0</v>
      </c>
      <c r="BC54" s="193">
        <f>_xlfn.IFNA(_xlfn.IFNA(INDEX('I.Supplementary 2018-19'!X$8:X$157,MATCH($B54,'I.Supplementary 2018-19'!$B$8:$B$157,0)),INDEX('I.KI 2018-19'!X$9:X$393,MATCH($B54,'I.KI 2018-19'!$B$9:$B$393,0))),"")</f>
        <v>0</v>
      </c>
      <c r="BD54" s="157">
        <f>_xlfn.IFNA(_xlfn.IFNA(INDEX('I.Supplementary 2018-19'!Y$8:Y$157,MATCH($B54,'I.Supplementary 2018-19'!$B$8:$B$157,0)),INDEX('I.KI 2018-19'!Y$9:Y$393,MATCH($B54,'I.KI 2018-19'!$B$9:$B$393,0))),"")</f>
        <v>0</v>
      </c>
      <c r="BE54" s="156">
        <f>_xlfn.IFNA(_xlfn.IFNA(INDEX('I.Supplementary 2018-19'!Z$8:Z$157,MATCH($B54,'I.Supplementary 2018-19'!$B$8:$B$157,0)),INDEX('I.KI 2018-19'!Z$9:Z$393,MATCH($B54,'I.KI 2018-19'!$B$9:$B$393,0))),"")</f>
        <v>45.609051367843719</v>
      </c>
      <c r="BF54" s="193">
        <f>_xlfn.IFNA(_xlfn.IFNA(INDEX('I.Supplementary 2018-19'!AA$8:AA$157,MATCH($B54,'I.Supplementary 2018-19'!$B$8:$B$157,0)),INDEX('I.KI 2018-19'!AA$9:AA$393,MATCH($B54,'I.KI 2018-19'!$B$9:$B$393,0))),"")</f>
        <v>7.3686605716678812</v>
      </c>
      <c r="BG54" s="193">
        <f>_xlfn.IFNA(_xlfn.IFNA(INDEX('I.Supplementary 2018-19'!AB$8:AB$157,MATCH($B54,'I.Supplementary 2018-19'!$B$8:$B$157,0)),INDEX('I.KI 2018-19'!AB$9:AB$393,MATCH($B54,'I.KI 2018-19'!$B$9:$B$393,0))),"")</f>
        <v>0</v>
      </c>
      <c r="BH54" s="193">
        <f>_xlfn.IFNA(_xlfn.IFNA(INDEX('I.Supplementary 2018-19'!AC$8:AC$157,MATCH($B54,'I.Supplementary 2018-19'!$B$8:$B$157,0)),INDEX('I.KI 2018-19'!AC$9:AC$393,MATCH($B54,'I.KI 2018-19'!$B$9:$B$393,0))),"")</f>
        <v>0</v>
      </c>
      <c r="BI54" s="157">
        <f>_xlfn.IFNA(_xlfn.IFNA(INDEX('I.Supplementary 2018-19'!AD$8:AD$157,MATCH($B54,'I.Supplementary 2018-19'!$B$8:$B$157,0)),INDEX('I.KI 2018-19'!AD$9:AD$393,MATCH($B54,'I.KI 2018-19'!$B$9:$B$393,0))),"")</f>
        <v>0</v>
      </c>
      <c r="BJ54" s="149"/>
      <c r="BK54" s="156">
        <f>_xlfn.IFNA(IF($B54=$B$381,0,IF($B54=$B$382,0,_xlfn.IFNA(INDEX('I.Supplementary 2018-19'!I$8:I$157,MATCH($B54,'I.Supplementary 2018-19'!$B$8:$B$157,0)),INDEX('I.KI 2018-19'!I$9:I$393,MATCH($B54,'I.KI 2018-19'!$B$9:$B$393,0))))),"")</f>
        <v>12.357085894140003</v>
      </c>
      <c r="BL54" s="149">
        <f>_xlfn.IFNA(IF($B54=$B$381,0,IF($B54=$B$382,0,_xlfn.IFNA(INDEX('I.Supplementary 2018-19'!J$8:J$157,MATCH($B54,'I.Supplementary 2018-19'!$B$8:$B$157,0)),INDEX('I.KI 2018-19'!J$9:J$393,MATCH($B54,'I.KI 2018-19'!$B$9:$B$393,0))))),"")</f>
        <v>40.620626045371608</v>
      </c>
      <c r="BM54" s="157">
        <f>_xlfn.IFNA(IF($B54=$B$381,0,IF($B54=$B$382,0,_xlfn.IFNA(INDEX('I.Supplementary 2018-19'!H$8:H$157,MATCH($B54,'I.Supplementary 2018-19'!$B$8:$B$157,0)),INDEX('I.KI 2018-19'!H$9:H$393,MATCH($B54,'I.KI 2018-19'!$B$9:$B$393,0))))),"")</f>
        <v>52.977711939511607</v>
      </c>
    </row>
    <row r="55" spans="2:65">
      <c r="B55" s="121" t="str">
        <f>'Calculations for 2021-22'!B55</f>
        <v>E0531</v>
      </c>
      <c r="C55" s="160" t="str">
        <f>'Calculations for 2021-22'!D55</f>
        <v>E0531</v>
      </c>
      <c r="D55" t="str">
        <f>'Calculations for 2021-22'!E55</f>
        <v>SD</v>
      </c>
      <c r="E55">
        <f>'Calculations for 2021-22'!F55</f>
        <v>0</v>
      </c>
      <c r="F55" s="120" t="str">
        <f>'Calculations for 2021-22'!H55</f>
        <v>Cambridge</v>
      </c>
      <c r="G55" s="156">
        <f>_xlfn.IFNA(INDEX('I.KI 2016-17'!M$8:M$391,MATCH($B55,'I.KI 2016-17'!$B$8:$B$391,0)),"")</f>
        <v>0</v>
      </c>
      <c r="H55" s="149">
        <f>_xlfn.IFNA(INDEX('I.KI 2016-17'!N$8:N$391,MATCH($B55,'I.KI 2016-17'!$B$8:$B$391,0)),"")</f>
        <v>1.954431319252</v>
      </c>
      <c r="I55" s="149">
        <f>_xlfn.IFNA(INDEX('I.KI 2016-17'!O$8:O$391,MATCH($B55,'I.KI 2016-17'!$B$8:$B$391,0)),"")</f>
        <v>0</v>
      </c>
      <c r="J55" s="149">
        <f>_xlfn.IFNA(INDEX('I.KI 2016-17'!P$8:P$391,MATCH($B55,'I.KI 2016-17'!$B$8:$B$391,0)),"")</f>
        <v>0</v>
      </c>
      <c r="K55" s="157">
        <f>_xlfn.IFNA(INDEX('I.KI 2016-17'!Q$8:Q$391,MATCH($B55,'I.KI 2016-17'!$B$8:$B$391,0)),"")</f>
        <v>0</v>
      </c>
      <c r="L55" s="156">
        <f>_xlfn.IFNA(INDEX('I.KI 2016-17'!R$8:R$391,MATCH($B55,'I.KI 2016-17'!$B$8:$B$391,0)),"")</f>
        <v>0</v>
      </c>
      <c r="M55" s="193">
        <f>_xlfn.IFNA(INDEX('I.KI 2016-17'!S$8:S$391,MATCH($B55,'I.KI 2016-17'!$B$8:$B$391,0)),"")</f>
        <v>3.909462233283</v>
      </c>
      <c r="N55" s="193">
        <f>_xlfn.IFNA(INDEX('I.KI 2016-17'!T$8:T$391,MATCH($B55,'I.KI 2016-17'!$B$8:$B$391,0)),"")</f>
        <v>0</v>
      </c>
      <c r="O55" s="193">
        <f>_xlfn.IFNA(INDEX('I.KI 2016-17'!U$8:U$391,MATCH($B55,'I.KI 2016-17'!$B$8:$B$391,0)),"")</f>
        <v>0</v>
      </c>
      <c r="P55" s="157">
        <f>_xlfn.IFNA(INDEX('I.KI 2016-17'!V$8:V$391,MATCH($B55,'I.KI 2016-17'!$B$8:$B$391,0)),"")</f>
        <v>0</v>
      </c>
      <c r="Q55" s="156">
        <f>_xlfn.IFNA(INDEX('I.KI 2016-17'!W$8:W$391,MATCH($B55,'I.KI 2016-17'!$B$8:$B$391,0)),"")</f>
        <v>0</v>
      </c>
      <c r="R55" s="193">
        <f>_xlfn.IFNA(INDEX('I.KI 2016-17'!X$8:X$391,MATCH($B55,'I.KI 2016-17'!$B$8:$B$391,0)),"")</f>
        <v>5.863893552535</v>
      </c>
      <c r="S55" s="193">
        <f>_xlfn.IFNA(INDEX('I.KI 2016-17'!Y$8:Y$391,MATCH($B55,'I.KI 2016-17'!$B$8:$B$391,0)),"")</f>
        <v>0</v>
      </c>
      <c r="T55" s="193">
        <f>_xlfn.IFNA(INDEX('I.KI 2016-17'!Z$8:Z$391,MATCH($B55,'I.KI 2016-17'!$B$8:$B$391,0)),"")</f>
        <v>0</v>
      </c>
      <c r="U55" s="157">
        <f>_xlfn.IFNA(INDEX('I.KI 2016-17'!AA$8:AA$391,MATCH($B55,'I.KI 2016-17'!$B$8:$B$391,0)),"")</f>
        <v>0</v>
      </c>
      <c r="V55" s="149"/>
      <c r="W55" s="154">
        <f>_xlfn.IFNA(INDEX('I.KI 2016-17'!$H$8:$H$391,MATCH(B55,'I.KI 2016-17'!$B$8:$B$391,0)),"")</f>
        <v>1.954431319252</v>
      </c>
      <c r="X55" s="153">
        <f>_xlfn.IFNA(INDEX('I.KI 2016-17'!$I$8:$I$391,MATCH(B55,'I.KI 2016-17'!$B$8:$B$391,0)),"")</f>
        <v>3.909462233283</v>
      </c>
      <c r="Y55" s="155">
        <f>_xlfn.IFNA(INDEX('I.KI 2016-17'!$G$8:$G$391,MATCH(B55,'I.KI 2016-17'!$B$8:$B$391,0)),"")</f>
        <v>5.863893552535</v>
      </c>
      <c r="Z55" s="149"/>
      <c r="AA55" s="156">
        <f>_xlfn.IFNA(IF($B55=$B$382,0,_xlfn.IFNA(INDEX('I.Supplementary 2017-18'!N$8:N$35,MATCH($B55,'I.Supplementary 2017-18'!$B$8:$B$35,0)),INDEX('I.KI 2017-18'!N$9:N$393,MATCH($B55,'I.KI 2017-18'!$B$9:$B$393,0)))),"")</f>
        <v>0</v>
      </c>
      <c r="AB55" s="193">
        <f>_xlfn.IFNA(IF($B55=$B$382,0,_xlfn.IFNA(INDEX('I.Supplementary 2017-18'!O$8:O$35,MATCH($B55,'I.Supplementary 2017-18'!$B$8:$B$35,0)),INDEX('I.KI 2017-18'!O$9:O$393,MATCH($B55,'I.KI 2017-18'!$B$9:$B$393,0)))),"")</f>
        <v>1.1035754481602609</v>
      </c>
      <c r="AC55" s="193">
        <f>_xlfn.IFNA(IF($B55=$B$382,0,_xlfn.IFNA(INDEX('I.Supplementary 2017-18'!P$8:P$35,MATCH($B55,'I.Supplementary 2017-18'!$B$8:$B$35,0)),INDEX('I.KI 2017-18'!P$9:P$393,MATCH($B55,'I.KI 2017-18'!$B$9:$B$393,0)))),"")</f>
        <v>0</v>
      </c>
      <c r="AD55" s="193">
        <f>_xlfn.IFNA(IF($B55=$B$382,0,_xlfn.IFNA(INDEX('I.Supplementary 2017-18'!Q$8:Q$35,MATCH($B55,'I.Supplementary 2017-18'!$B$8:$B$35,0)),INDEX('I.KI 2017-18'!Q$9:Q$393,MATCH($B55,'I.KI 2017-18'!$B$9:$B$393,0)))),"")</f>
        <v>0</v>
      </c>
      <c r="AE55" s="157">
        <f>_xlfn.IFNA(IF($B55=$B$382,0,_xlfn.IFNA(INDEX('I.Supplementary 2017-18'!R$8:R$35,MATCH($B55,'I.Supplementary 2017-18'!$B$8:$B$35,0)),INDEX('I.KI 2017-18'!R$9:R$393,MATCH($B55,'I.KI 2017-18'!$B$9:$B$393,0)))),"")</f>
        <v>0</v>
      </c>
      <c r="AF55" s="156">
        <f>_xlfn.IFNA(IF($B55=$B$382,0,_xlfn.IFNA(INDEX('I.Supplementary 2017-18'!S$8:S$35,MATCH($B55,'I.Supplementary 2017-18'!$B$8:$B$35,0)),INDEX('I.KI 2017-18'!S$9:S$393,MATCH($B55,'I.KI 2017-18'!$B$9:$B$393,0)))),"")</f>
        <v>0</v>
      </c>
      <c r="AG55" s="193">
        <f>_xlfn.IFNA(IF($B55=$B$382,0,_xlfn.IFNA(INDEX('I.Supplementary 2017-18'!T$8:T$35,MATCH($B55,'I.Supplementary 2017-18'!$B$8:$B$35,0)),INDEX('I.KI 2017-18'!T$9:T$393,MATCH($B55,'I.KI 2017-18'!$B$9:$B$393,0)))),"")</f>
        <v>3.9892779106189007</v>
      </c>
      <c r="AH55" s="193">
        <f>_xlfn.IFNA(IF($B55=$B$382,0,_xlfn.IFNA(INDEX('I.Supplementary 2017-18'!U$8:U$35,MATCH($B55,'I.Supplementary 2017-18'!$B$8:$B$35,0)),INDEX('I.KI 2017-18'!U$9:U$393,MATCH($B55,'I.KI 2017-18'!$B$9:$B$393,0)))),"")</f>
        <v>0</v>
      </c>
      <c r="AI55" s="193">
        <f>_xlfn.IFNA(IF($B55=$B$382,0,_xlfn.IFNA(INDEX('I.Supplementary 2017-18'!V$8:V$35,MATCH($B55,'I.Supplementary 2017-18'!$B$8:$B$35,0)),INDEX('I.KI 2017-18'!V$9:V$393,MATCH($B55,'I.KI 2017-18'!$B$9:$B$393,0)))),"")</f>
        <v>0</v>
      </c>
      <c r="AJ55" s="157">
        <f>_xlfn.IFNA(IF($B55=$B$382,0,_xlfn.IFNA(INDEX('I.Supplementary 2017-18'!W$8:W$35,MATCH($B55,'I.Supplementary 2017-18'!$B$8:$B$35,0)),INDEX('I.KI 2017-18'!W$9:W$393,MATCH($B55,'I.KI 2017-18'!$B$9:$B$393,0)))),"")</f>
        <v>0</v>
      </c>
      <c r="AK55" s="156">
        <f>_xlfn.IFNA(IF($B55=$B$382,0,_xlfn.IFNA(INDEX('I.Supplementary 2017-18'!X$8:X$35,MATCH($B55,'I.Supplementary 2017-18'!$B$8:$B$35,0)),INDEX('I.KI 2017-18'!X$9:X$393,MATCH($B55,'I.KI 2017-18'!$B$9:$B$393,0)))),"")</f>
        <v>0</v>
      </c>
      <c r="AL55" s="193">
        <f>_xlfn.IFNA(IF($B55=$B$382,0,_xlfn.IFNA(INDEX('I.Supplementary 2017-18'!Y$8:Y$35,MATCH($B55,'I.Supplementary 2017-18'!$B$8:$B$35,0)),INDEX('I.KI 2017-18'!Y$9:Y$393,MATCH($B55,'I.KI 2017-18'!$B$9:$B$393,0)))),"")</f>
        <v>5.0928533587791618</v>
      </c>
      <c r="AM55" s="193">
        <f>_xlfn.IFNA(IF($B55=$B$382,0,_xlfn.IFNA(INDEX('I.Supplementary 2017-18'!Z$8:Z$35,MATCH($B55,'I.Supplementary 2017-18'!$B$8:$B$35,0)),INDEX('I.KI 2017-18'!Z$9:Z$393,MATCH($B55,'I.KI 2017-18'!$B$9:$B$393,0)))),"")</f>
        <v>0</v>
      </c>
      <c r="AN55" s="193">
        <f>_xlfn.IFNA(IF($B55=$B$382,0,_xlfn.IFNA(INDEX('I.Supplementary 2017-18'!AA$8:AA$35,MATCH($B55,'I.Supplementary 2017-18'!$B$8:$B$35,0)),INDEX('I.KI 2017-18'!AA$9:AA$393,MATCH($B55,'I.KI 2017-18'!$B$9:$B$393,0)))),"")</f>
        <v>0</v>
      </c>
      <c r="AO55" s="157">
        <f>_xlfn.IFNA(IF($B55=$B$382,0,_xlfn.IFNA(INDEX('I.Supplementary 2017-18'!AB$8:AB$35,MATCH($B55,'I.Supplementary 2017-18'!$B$8:$B$35,0)),INDEX('I.KI 2017-18'!AB$9:AB$393,MATCH($B55,'I.KI 2017-18'!$B$9:$B$393,0)))),"")</f>
        <v>0</v>
      </c>
      <c r="AP55" s="149"/>
      <c r="AQ55" s="156">
        <f>_xlfn.IFNA(IF($B55=$B$381,0,IF($B55=$B$382,0,_xlfn.IFNA(INDEX('I.Supplementary 2017-18'!I$8:I$35,MATCH($B55,'I.Supplementary 2017-18'!$B$8:$B$35,0)),INDEX('I.KI 2017-18'!I$9:I$393,MATCH($B55,'I.KI 2017-18'!$B$9:$B$393,0))))),"")</f>
        <v>1.1035754481602609</v>
      </c>
      <c r="AR55" s="149">
        <f>_xlfn.IFNA(IF($B55=$B$381,0,IF($B55=$B$382,0,_xlfn.IFNA(INDEX('I.Supplementary 2017-18'!J$8:J$35,MATCH($B55,'I.Supplementary 2017-18'!$B$8:$B$35,0)),INDEX('I.KI 2017-18'!J$9:J$393,MATCH($B55,'I.KI 2017-18'!$B$9:$B$393,0))))),"")</f>
        <v>3.9892779106189007</v>
      </c>
      <c r="AS55" s="157">
        <f>_xlfn.IFNA(IF($B55=$B$381,0,IF($B55=$B$382,0,_xlfn.IFNA(INDEX('I.Supplementary 2017-18'!H$8:H$35,MATCH($B55,'I.Supplementary 2017-18'!$B$8:$B$35,0)),INDEX('I.KI 2017-18'!H$9:H$393,MATCH($B55,'I.KI 2017-18'!$B$9:$B$393,0))))),"")</f>
        <v>5.0928533587791618</v>
      </c>
      <c r="AT55" s="149"/>
      <c r="AU55" s="156">
        <f>_xlfn.IFNA(_xlfn.IFNA(INDEX('I.Supplementary 2018-19'!P$8:P$157,MATCH($B55,'I.Supplementary 2018-19'!$B$8:$B$157,0)),INDEX('I.KI 2018-19'!P$9:P$393,MATCH($B55,'I.KI 2018-19'!$B$9:$B$393,0))),"")</f>
        <v>0</v>
      </c>
      <c r="AV55" s="193">
        <f>_xlfn.IFNA(_xlfn.IFNA(INDEX('I.Supplementary 2018-19'!Q$8:Q$157,MATCH($B55,'I.Supplementary 2018-19'!$B$8:$B$157,0)),INDEX('I.KI 2018-19'!Q$9:Q$393,MATCH($B55,'I.KI 2018-19'!$B$9:$B$393,0))),"")</f>
        <v>0.5708913255496062</v>
      </c>
      <c r="AW55" s="193">
        <f>_xlfn.IFNA(_xlfn.IFNA(INDEX('I.Supplementary 2018-19'!R$8:R$157,MATCH($B55,'I.Supplementary 2018-19'!$B$8:$B$157,0)),INDEX('I.KI 2018-19'!R$9:R$393,MATCH($B55,'I.KI 2018-19'!$B$9:$B$393,0))),"")</f>
        <v>0</v>
      </c>
      <c r="AX55" s="193">
        <f>_xlfn.IFNA(_xlfn.IFNA(INDEX('I.Supplementary 2018-19'!S$8:S$157,MATCH($B55,'I.Supplementary 2018-19'!$B$8:$B$157,0)),INDEX('I.KI 2018-19'!S$9:S$393,MATCH($B55,'I.KI 2018-19'!$B$9:$B$393,0))),"")</f>
        <v>0</v>
      </c>
      <c r="AY55" s="157">
        <f>_xlfn.IFNA(_xlfn.IFNA(INDEX('I.Supplementary 2018-19'!T$8:T$157,MATCH($B55,'I.Supplementary 2018-19'!$B$8:$B$157,0)),INDEX('I.KI 2018-19'!T$9:T$393,MATCH($B55,'I.KI 2018-19'!$B$9:$B$393,0))),"")</f>
        <v>0</v>
      </c>
      <c r="AZ55" s="156">
        <f>_xlfn.IFNA(_xlfn.IFNA(INDEX('I.Supplementary 2018-19'!U$8:U$157,MATCH($B55,'I.Supplementary 2018-19'!$B$8:$B$157,0)),INDEX('I.KI 2018-19'!U$9:U$393,MATCH($B55,'I.KI 2018-19'!$B$9:$B$393,0))),"")</f>
        <v>0</v>
      </c>
      <c r="BA55" s="193">
        <f>_xlfn.IFNA(_xlfn.IFNA(INDEX('I.Supplementary 2018-19'!V$8:V$157,MATCH($B55,'I.Supplementary 2018-19'!$B$8:$B$157,0)),INDEX('I.KI 2018-19'!V$9:V$393,MATCH($B55,'I.KI 2018-19'!$B$9:$B$393,0))),"")</f>
        <v>4.1091274615816999</v>
      </c>
      <c r="BB55" s="193">
        <f>_xlfn.IFNA(_xlfn.IFNA(INDEX('I.Supplementary 2018-19'!W$8:W$157,MATCH($B55,'I.Supplementary 2018-19'!$B$8:$B$157,0)),INDEX('I.KI 2018-19'!W$9:W$393,MATCH($B55,'I.KI 2018-19'!$B$9:$B$393,0))),"")</f>
        <v>0</v>
      </c>
      <c r="BC55" s="193">
        <f>_xlfn.IFNA(_xlfn.IFNA(INDEX('I.Supplementary 2018-19'!X$8:X$157,MATCH($B55,'I.Supplementary 2018-19'!$B$8:$B$157,0)),INDEX('I.KI 2018-19'!X$9:X$393,MATCH($B55,'I.KI 2018-19'!$B$9:$B$393,0))),"")</f>
        <v>0</v>
      </c>
      <c r="BD55" s="157">
        <f>_xlfn.IFNA(_xlfn.IFNA(INDEX('I.Supplementary 2018-19'!Y$8:Y$157,MATCH($B55,'I.Supplementary 2018-19'!$B$8:$B$157,0)),INDEX('I.KI 2018-19'!Y$9:Y$393,MATCH($B55,'I.KI 2018-19'!$B$9:$B$393,0))),"")</f>
        <v>0</v>
      </c>
      <c r="BE55" s="156">
        <f>_xlfn.IFNA(_xlfn.IFNA(INDEX('I.Supplementary 2018-19'!Z$8:Z$157,MATCH($B55,'I.Supplementary 2018-19'!$B$8:$B$157,0)),INDEX('I.KI 2018-19'!Z$9:Z$393,MATCH($B55,'I.KI 2018-19'!$B$9:$B$393,0))),"")</f>
        <v>0</v>
      </c>
      <c r="BF55" s="193">
        <f>_xlfn.IFNA(_xlfn.IFNA(INDEX('I.Supplementary 2018-19'!AA$8:AA$157,MATCH($B55,'I.Supplementary 2018-19'!$B$8:$B$157,0)),INDEX('I.KI 2018-19'!AA$9:AA$393,MATCH($B55,'I.KI 2018-19'!$B$9:$B$393,0))),"")</f>
        <v>4.6800187871313064</v>
      </c>
      <c r="BG55" s="193">
        <f>_xlfn.IFNA(_xlfn.IFNA(INDEX('I.Supplementary 2018-19'!AB$8:AB$157,MATCH($B55,'I.Supplementary 2018-19'!$B$8:$B$157,0)),INDEX('I.KI 2018-19'!AB$9:AB$393,MATCH($B55,'I.KI 2018-19'!$B$9:$B$393,0))),"")</f>
        <v>0</v>
      </c>
      <c r="BH55" s="193">
        <f>_xlfn.IFNA(_xlfn.IFNA(INDEX('I.Supplementary 2018-19'!AC$8:AC$157,MATCH($B55,'I.Supplementary 2018-19'!$B$8:$B$157,0)),INDEX('I.KI 2018-19'!AC$9:AC$393,MATCH($B55,'I.KI 2018-19'!$B$9:$B$393,0))),"")</f>
        <v>0</v>
      </c>
      <c r="BI55" s="157">
        <f>_xlfn.IFNA(_xlfn.IFNA(INDEX('I.Supplementary 2018-19'!AD$8:AD$157,MATCH($B55,'I.Supplementary 2018-19'!$B$8:$B$157,0)),INDEX('I.KI 2018-19'!AD$9:AD$393,MATCH($B55,'I.KI 2018-19'!$B$9:$B$393,0))),"")</f>
        <v>0</v>
      </c>
      <c r="BJ55" s="149"/>
      <c r="BK55" s="156">
        <f>_xlfn.IFNA(IF($B55=$B$381,0,IF($B55=$B$382,0,_xlfn.IFNA(INDEX('I.Supplementary 2018-19'!I$8:I$157,MATCH($B55,'I.Supplementary 2018-19'!$B$8:$B$157,0)),INDEX('I.KI 2018-19'!I$9:I$393,MATCH($B55,'I.KI 2018-19'!$B$9:$B$393,0))))),"")</f>
        <v>0.5708913255496062</v>
      </c>
      <c r="BL55" s="149">
        <f>_xlfn.IFNA(IF($B55=$B$381,0,IF($B55=$B$382,0,_xlfn.IFNA(INDEX('I.Supplementary 2018-19'!J$8:J$157,MATCH($B55,'I.Supplementary 2018-19'!$B$8:$B$157,0)),INDEX('I.KI 2018-19'!J$9:J$393,MATCH($B55,'I.KI 2018-19'!$B$9:$B$393,0))))),"")</f>
        <v>4.1091274615816999</v>
      </c>
      <c r="BM55" s="157">
        <f>_xlfn.IFNA(IF($B55=$B$381,0,IF($B55=$B$382,0,_xlfn.IFNA(INDEX('I.Supplementary 2018-19'!H$8:H$157,MATCH($B55,'I.Supplementary 2018-19'!$B$8:$B$157,0)),INDEX('I.KI 2018-19'!H$9:H$393,MATCH($B55,'I.KI 2018-19'!$B$9:$B$393,0))))),"")</f>
        <v>4.6800187871313064</v>
      </c>
    </row>
    <row r="56" spans="2:65">
      <c r="B56" s="121" t="str">
        <f>'Calculations for 2021-22'!B56</f>
        <v>E0521</v>
      </c>
      <c r="C56" s="160" t="str">
        <f>'Calculations for 2021-22'!D56</f>
        <v>E0521</v>
      </c>
      <c r="D56" t="str">
        <f>'Calculations for 2021-22'!E56</f>
        <v>SCNFIR</v>
      </c>
      <c r="E56">
        <f>'Calculations for 2021-22'!F56</f>
        <v>0</v>
      </c>
      <c r="F56" s="120" t="str">
        <f>'Calculations for 2021-22'!H56</f>
        <v>Cambridgeshire</v>
      </c>
      <c r="G56" s="156">
        <f>_xlfn.IFNA(INDEX('I.KI 2016-17'!M$8:M$391,MATCH($B56,'I.KI 2016-17'!$B$8:$B$391,0)),"")</f>
        <v>33.346701195569999</v>
      </c>
      <c r="H56" s="149">
        <f>_xlfn.IFNA(INDEX('I.KI 2016-17'!N$8:N$391,MATCH($B56,'I.KI 2016-17'!$B$8:$B$391,0)),"")</f>
        <v>0</v>
      </c>
      <c r="I56" s="149">
        <f>_xlfn.IFNA(INDEX('I.KI 2016-17'!O$8:O$391,MATCH($B56,'I.KI 2016-17'!$B$8:$B$391,0)),"")</f>
        <v>0</v>
      </c>
      <c r="J56" s="149">
        <f>_xlfn.IFNA(INDEX('I.KI 2016-17'!P$8:P$391,MATCH($B56,'I.KI 2016-17'!$B$8:$B$391,0)),"")</f>
        <v>0</v>
      </c>
      <c r="K56" s="157">
        <f>_xlfn.IFNA(INDEX('I.KI 2016-17'!Q$8:Q$391,MATCH($B56,'I.KI 2016-17'!$B$8:$B$391,0)),"")</f>
        <v>0</v>
      </c>
      <c r="L56" s="156">
        <f>_xlfn.IFNA(INDEX('I.KI 2016-17'!R$8:R$391,MATCH($B56,'I.KI 2016-17'!$B$8:$B$391,0)),"")</f>
        <v>59.846267182123995</v>
      </c>
      <c r="M56" s="193">
        <f>_xlfn.IFNA(INDEX('I.KI 2016-17'!S$8:S$391,MATCH($B56,'I.KI 2016-17'!$B$8:$B$391,0)),"")</f>
        <v>0</v>
      </c>
      <c r="N56" s="193">
        <f>_xlfn.IFNA(INDEX('I.KI 2016-17'!T$8:T$391,MATCH($B56,'I.KI 2016-17'!$B$8:$B$391,0)),"")</f>
        <v>0</v>
      </c>
      <c r="O56" s="193">
        <f>_xlfn.IFNA(INDEX('I.KI 2016-17'!U$8:U$391,MATCH($B56,'I.KI 2016-17'!$B$8:$B$391,0)),"")</f>
        <v>0</v>
      </c>
      <c r="P56" s="157">
        <f>_xlfn.IFNA(INDEX('I.KI 2016-17'!V$8:V$391,MATCH($B56,'I.KI 2016-17'!$B$8:$B$391,0)),"")</f>
        <v>0</v>
      </c>
      <c r="Q56" s="156">
        <f>_xlfn.IFNA(INDEX('I.KI 2016-17'!W$8:W$391,MATCH($B56,'I.KI 2016-17'!$B$8:$B$391,0)),"")</f>
        <v>93.192968377694001</v>
      </c>
      <c r="R56" s="193">
        <f>_xlfn.IFNA(INDEX('I.KI 2016-17'!X$8:X$391,MATCH($B56,'I.KI 2016-17'!$B$8:$B$391,0)),"")</f>
        <v>0</v>
      </c>
      <c r="S56" s="193">
        <f>_xlfn.IFNA(INDEX('I.KI 2016-17'!Y$8:Y$391,MATCH($B56,'I.KI 2016-17'!$B$8:$B$391,0)),"")</f>
        <v>0</v>
      </c>
      <c r="T56" s="193">
        <f>_xlfn.IFNA(INDEX('I.KI 2016-17'!Z$8:Z$391,MATCH($B56,'I.KI 2016-17'!$B$8:$B$391,0)),"")</f>
        <v>0</v>
      </c>
      <c r="U56" s="157">
        <f>_xlfn.IFNA(INDEX('I.KI 2016-17'!AA$8:AA$391,MATCH($B56,'I.KI 2016-17'!$B$8:$B$391,0)),"")</f>
        <v>0</v>
      </c>
      <c r="V56" s="149"/>
      <c r="W56" s="154">
        <f>_xlfn.IFNA(INDEX('I.KI 2016-17'!$H$8:$H$391,MATCH(B56,'I.KI 2016-17'!$B$8:$B$391,0)),"")</f>
        <v>33.346701195569999</v>
      </c>
      <c r="X56" s="153">
        <f>_xlfn.IFNA(INDEX('I.KI 2016-17'!$I$8:$I$391,MATCH(B56,'I.KI 2016-17'!$B$8:$B$391,0)),"")</f>
        <v>59.846267182123995</v>
      </c>
      <c r="Y56" s="155">
        <f>_xlfn.IFNA(INDEX('I.KI 2016-17'!$G$8:$G$391,MATCH(B56,'I.KI 2016-17'!$B$8:$B$391,0)),"")</f>
        <v>93.192968377694001</v>
      </c>
      <c r="Z56" s="149"/>
      <c r="AA56" s="156">
        <f>_xlfn.IFNA(IF($B56=$B$382,0,_xlfn.IFNA(INDEX('I.Supplementary 2017-18'!N$8:N$35,MATCH($B56,'I.Supplementary 2017-18'!$B$8:$B$35,0)),INDEX('I.KI 2017-18'!N$9:N$393,MATCH($B56,'I.KI 2017-18'!$B$9:$B$393,0)))),"")</f>
        <v>15.312100282295644</v>
      </c>
      <c r="AB56" s="193">
        <f>_xlfn.IFNA(IF($B56=$B$382,0,_xlfn.IFNA(INDEX('I.Supplementary 2017-18'!O$8:O$35,MATCH($B56,'I.Supplementary 2017-18'!$B$8:$B$35,0)),INDEX('I.KI 2017-18'!O$9:O$393,MATCH($B56,'I.KI 2017-18'!$B$9:$B$393,0)))),"")</f>
        <v>0</v>
      </c>
      <c r="AC56" s="193">
        <f>_xlfn.IFNA(IF($B56=$B$382,0,_xlfn.IFNA(INDEX('I.Supplementary 2017-18'!P$8:P$35,MATCH($B56,'I.Supplementary 2017-18'!$B$8:$B$35,0)),INDEX('I.KI 2017-18'!P$9:P$393,MATCH($B56,'I.KI 2017-18'!$B$9:$B$393,0)))),"")</f>
        <v>0</v>
      </c>
      <c r="AD56" s="193">
        <f>_xlfn.IFNA(IF($B56=$B$382,0,_xlfn.IFNA(INDEX('I.Supplementary 2017-18'!Q$8:Q$35,MATCH($B56,'I.Supplementary 2017-18'!$B$8:$B$35,0)),INDEX('I.KI 2017-18'!Q$9:Q$393,MATCH($B56,'I.KI 2017-18'!$B$9:$B$393,0)))),"")</f>
        <v>0</v>
      </c>
      <c r="AE56" s="157">
        <f>_xlfn.IFNA(IF($B56=$B$382,0,_xlfn.IFNA(INDEX('I.Supplementary 2017-18'!R$8:R$35,MATCH($B56,'I.Supplementary 2017-18'!$B$8:$B$35,0)),INDEX('I.KI 2017-18'!R$9:R$393,MATCH($B56,'I.KI 2017-18'!$B$9:$B$393,0)))),"")</f>
        <v>0</v>
      </c>
      <c r="AF56" s="156">
        <f>_xlfn.IFNA(IF($B56=$B$382,0,_xlfn.IFNA(INDEX('I.Supplementary 2017-18'!S$8:S$35,MATCH($B56,'I.Supplementary 2017-18'!$B$8:$B$35,0)),INDEX('I.KI 2017-18'!S$9:S$393,MATCH($B56,'I.KI 2017-18'!$B$9:$B$393,0)))),"")</f>
        <v>61.068090048322986</v>
      </c>
      <c r="AG56" s="193">
        <f>_xlfn.IFNA(IF($B56=$B$382,0,_xlfn.IFNA(INDEX('I.Supplementary 2017-18'!T$8:T$35,MATCH($B56,'I.Supplementary 2017-18'!$B$8:$B$35,0)),INDEX('I.KI 2017-18'!T$9:T$393,MATCH($B56,'I.KI 2017-18'!$B$9:$B$393,0)))),"")</f>
        <v>0</v>
      </c>
      <c r="AH56" s="193">
        <f>_xlfn.IFNA(IF($B56=$B$382,0,_xlfn.IFNA(INDEX('I.Supplementary 2017-18'!U$8:U$35,MATCH($B56,'I.Supplementary 2017-18'!$B$8:$B$35,0)),INDEX('I.KI 2017-18'!U$9:U$393,MATCH($B56,'I.KI 2017-18'!$B$9:$B$393,0)))),"")</f>
        <v>0</v>
      </c>
      <c r="AI56" s="193">
        <f>_xlfn.IFNA(IF($B56=$B$382,0,_xlfn.IFNA(INDEX('I.Supplementary 2017-18'!V$8:V$35,MATCH($B56,'I.Supplementary 2017-18'!$B$8:$B$35,0)),INDEX('I.KI 2017-18'!V$9:V$393,MATCH($B56,'I.KI 2017-18'!$B$9:$B$393,0)))),"")</f>
        <v>0</v>
      </c>
      <c r="AJ56" s="157">
        <f>_xlfn.IFNA(IF($B56=$B$382,0,_xlfn.IFNA(INDEX('I.Supplementary 2017-18'!W$8:W$35,MATCH($B56,'I.Supplementary 2017-18'!$B$8:$B$35,0)),INDEX('I.KI 2017-18'!W$9:W$393,MATCH($B56,'I.KI 2017-18'!$B$9:$B$393,0)))),"")</f>
        <v>0</v>
      </c>
      <c r="AK56" s="156">
        <f>_xlfn.IFNA(IF($B56=$B$382,0,_xlfn.IFNA(INDEX('I.Supplementary 2017-18'!X$8:X$35,MATCH($B56,'I.Supplementary 2017-18'!$B$8:$B$35,0)),INDEX('I.KI 2017-18'!X$9:X$393,MATCH($B56,'I.KI 2017-18'!$B$9:$B$393,0)))),"")</f>
        <v>76.380190330618632</v>
      </c>
      <c r="AL56" s="193">
        <f>_xlfn.IFNA(IF($B56=$B$382,0,_xlfn.IFNA(INDEX('I.Supplementary 2017-18'!Y$8:Y$35,MATCH($B56,'I.Supplementary 2017-18'!$B$8:$B$35,0)),INDEX('I.KI 2017-18'!Y$9:Y$393,MATCH($B56,'I.KI 2017-18'!$B$9:$B$393,0)))),"")</f>
        <v>0</v>
      </c>
      <c r="AM56" s="193">
        <f>_xlfn.IFNA(IF($B56=$B$382,0,_xlfn.IFNA(INDEX('I.Supplementary 2017-18'!Z$8:Z$35,MATCH($B56,'I.Supplementary 2017-18'!$B$8:$B$35,0)),INDEX('I.KI 2017-18'!Z$9:Z$393,MATCH($B56,'I.KI 2017-18'!$B$9:$B$393,0)))),"")</f>
        <v>0</v>
      </c>
      <c r="AN56" s="193">
        <f>_xlfn.IFNA(IF($B56=$B$382,0,_xlfn.IFNA(INDEX('I.Supplementary 2017-18'!AA$8:AA$35,MATCH($B56,'I.Supplementary 2017-18'!$B$8:$B$35,0)),INDEX('I.KI 2017-18'!AA$9:AA$393,MATCH($B56,'I.KI 2017-18'!$B$9:$B$393,0)))),"")</f>
        <v>0</v>
      </c>
      <c r="AO56" s="157">
        <f>_xlfn.IFNA(IF($B56=$B$382,0,_xlfn.IFNA(INDEX('I.Supplementary 2017-18'!AB$8:AB$35,MATCH($B56,'I.Supplementary 2017-18'!$B$8:$B$35,0)),INDEX('I.KI 2017-18'!AB$9:AB$393,MATCH($B56,'I.KI 2017-18'!$B$9:$B$393,0)))),"")</f>
        <v>0</v>
      </c>
      <c r="AP56" s="149"/>
      <c r="AQ56" s="156">
        <f>_xlfn.IFNA(IF($B56=$B$381,0,IF($B56=$B$382,0,_xlfn.IFNA(INDEX('I.Supplementary 2017-18'!I$8:I$35,MATCH($B56,'I.Supplementary 2017-18'!$B$8:$B$35,0)),INDEX('I.KI 2017-18'!I$9:I$393,MATCH($B56,'I.KI 2017-18'!$B$9:$B$393,0))))),"")</f>
        <v>15.312100282295644</v>
      </c>
      <c r="AR56" s="149">
        <f>_xlfn.IFNA(IF($B56=$B$381,0,IF($B56=$B$382,0,_xlfn.IFNA(INDEX('I.Supplementary 2017-18'!J$8:J$35,MATCH($B56,'I.Supplementary 2017-18'!$B$8:$B$35,0)),INDEX('I.KI 2017-18'!J$9:J$393,MATCH($B56,'I.KI 2017-18'!$B$9:$B$393,0))))),"")</f>
        <v>61.068090048322986</v>
      </c>
      <c r="AS56" s="157">
        <f>_xlfn.IFNA(IF($B56=$B$381,0,IF($B56=$B$382,0,_xlfn.IFNA(INDEX('I.Supplementary 2017-18'!H$8:H$35,MATCH($B56,'I.Supplementary 2017-18'!$B$8:$B$35,0)),INDEX('I.KI 2017-18'!H$9:H$393,MATCH($B56,'I.KI 2017-18'!$B$9:$B$393,0))))),"")</f>
        <v>76.380190330618632</v>
      </c>
      <c r="AT56" s="149"/>
      <c r="AU56" s="156">
        <f>_xlfn.IFNA(_xlfn.IFNA(INDEX('I.Supplementary 2018-19'!P$8:P$157,MATCH($B56,'I.Supplementary 2018-19'!$B$8:$B$157,0)),INDEX('I.KI 2018-19'!P$9:P$393,MATCH($B56,'I.KI 2018-19'!$B$9:$B$393,0))),"")</f>
        <v>3.9152407999315857</v>
      </c>
      <c r="AV56" s="193">
        <f>_xlfn.IFNA(_xlfn.IFNA(INDEX('I.Supplementary 2018-19'!Q$8:Q$157,MATCH($B56,'I.Supplementary 2018-19'!$B$8:$B$157,0)),INDEX('I.KI 2018-19'!Q$9:Q$393,MATCH($B56,'I.KI 2018-19'!$B$9:$B$393,0))),"")</f>
        <v>0</v>
      </c>
      <c r="AW56" s="193">
        <f>_xlfn.IFNA(_xlfn.IFNA(INDEX('I.Supplementary 2018-19'!R$8:R$157,MATCH($B56,'I.Supplementary 2018-19'!$B$8:$B$157,0)),INDEX('I.KI 2018-19'!R$9:R$393,MATCH($B56,'I.KI 2018-19'!$B$9:$B$393,0))),"")</f>
        <v>0</v>
      </c>
      <c r="AX56" s="193">
        <f>_xlfn.IFNA(_xlfn.IFNA(INDEX('I.Supplementary 2018-19'!S$8:S$157,MATCH($B56,'I.Supplementary 2018-19'!$B$8:$B$157,0)),INDEX('I.KI 2018-19'!S$9:S$393,MATCH($B56,'I.KI 2018-19'!$B$9:$B$393,0))),"")</f>
        <v>0</v>
      </c>
      <c r="AY56" s="157">
        <f>_xlfn.IFNA(_xlfn.IFNA(INDEX('I.Supplementary 2018-19'!T$8:T$157,MATCH($B56,'I.Supplementary 2018-19'!$B$8:$B$157,0)),INDEX('I.KI 2018-19'!T$9:T$393,MATCH($B56,'I.KI 2018-19'!$B$9:$B$393,0))),"")</f>
        <v>0</v>
      </c>
      <c r="AZ56" s="156">
        <f>_xlfn.IFNA(_xlfn.IFNA(INDEX('I.Supplementary 2018-19'!U$8:U$157,MATCH($B56,'I.Supplementary 2018-19'!$B$8:$B$157,0)),INDEX('I.KI 2018-19'!U$9:U$393,MATCH($B56,'I.KI 2018-19'!$B$9:$B$393,0))),"")</f>
        <v>62.902753697843409</v>
      </c>
      <c r="BA56" s="193">
        <f>_xlfn.IFNA(_xlfn.IFNA(INDEX('I.Supplementary 2018-19'!V$8:V$157,MATCH($B56,'I.Supplementary 2018-19'!$B$8:$B$157,0)),INDEX('I.KI 2018-19'!V$9:V$393,MATCH($B56,'I.KI 2018-19'!$B$9:$B$393,0))),"")</f>
        <v>0</v>
      </c>
      <c r="BB56" s="193">
        <f>_xlfn.IFNA(_xlfn.IFNA(INDEX('I.Supplementary 2018-19'!W$8:W$157,MATCH($B56,'I.Supplementary 2018-19'!$B$8:$B$157,0)),INDEX('I.KI 2018-19'!W$9:W$393,MATCH($B56,'I.KI 2018-19'!$B$9:$B$393,0))),"")</f>
        <v>0</v>
      </c>
      <c r="BC56" s="193">
        <f>_xlfn.IFNA(_xlfn.IFNA(INDEX('I.Supplementary 2018-19'!X$8:X$157,MATCH($B56,'I.Supplementary 2018-19'!$B$8:$B$157,0)),INDEX('I.KI 2018-19'!X$9:X$393,MATCH($B56,'I.KI 2018-19'!$B$9:$B$393,0))),"")</f>
        <v>0</v>
      </c>
      <c r="BD56" s="157">
        <f>_xlfn.IFNA(_xlfn.IFNA(INDEX('I.Supplementary 2018-19'!Y$8:Y$157,MATCH($B56,'I.Supplementary 2018-19'!$B$8:$B$157,0)),INDEX('I.KI 2018-19'!Y$9:Y$393,MATCH($B56,'I.KI 2018-19'!$B$9:$B$393,0))),"")</f>
        <v>0</v>
      </c>
      <c r="BE56" s="156">
        <f>_xlfn.IFNA(_xlfn.IFNA(INDEX('I.Supplementary 2018-19'!Z$8:Z$157,MATCH($B56,'I.Supplementary 2018-19'!$B$8:$B$157,0)),INDEX('I.KI 2018-19'!Z$9:Z$393,MATCH($B56,'I.KI 2018-19'!$B$9:$B$393,0))),"")</f>
        <v>66.81799449777499</v>
      </c>
      <c r="BF56" s="193">
        <f>_xlfn.IFNA(_xlfn.IFNA(INDEX('I.Supplementary 2018-19'!AA$8:AA$157,MATCH($B56,'I.Supplementary 2018-19'!$B$8:$B$157,0)),INDEX('I.KI 2018-19'!AA$9:AA$393,MATCH($B56,'I.KI 2018-19'!$B$9:$B$393,0))),"")</f>
        <v>0</v>
      </c>
      <c r="BG56" s="193">
        <f>_xlfn.IFNA(_xlfn.IFNA(INDEX('I.Supplementary 2018-19'!AB$8:AB$157,MATCH($B56,'I.Supplementary 2018-19'!$B$8:$B$157,0)),INDEX('I.KI 2018-19'!AB$9:AB$393,MATCH($B56,'I.KI 2018-19'!$B$9:$B$393,0))),"")</f>
        <v>0</v>
      </c>
      <c r="BH56" s="193">
        <f>_xlfn.IFNA(_xlfn.IFNA(INDEX('I.Supplementary 2018-19'!AC$8:AC$157,MATCH($B56,'I.Supplementary 2018-19'!$B$8:$B$157,0)),INDEX('I.KI 2018-19'!AC$9:AC$393,MATCH($B56,'I.KI 2018-19'!$B$9:$B$393,0))),"")</f>
        <v>0</v>
      </c>
      <c r="BI56" s="157">
        <f>_xlfn.IFNA(_xlfn.IFNA(INDEX('I.Supplementary 2018-19'!AD$8:AD$157,MATCH($B56,'I.Supplementary 2018-19'!$B$8:$B$157,0)),INDEX('I.KI 2018-19'!AD$9:AD$393,MATCH($B56,'I.KI 2018-19'!$B$9:$B$393,0))),"")</f>
        <v>0</v>
      </c>
      <c r="BJ56" s="149"/>
      <c r="BK56" s="156">
        <f>_xlfn.IFNA(IF($B56=$B$381,0,IF($B56=$B$382,0,_xlfn.IFNA(INDEX('I.Supplementary 2018-19'!I$8:I$157,MATCH($B56,'I.Supplementary 2018-19'!$B$8:$B$157,0)),INDEX('I.KI 2018-19'!I$9:I$393,MATCH($B56,'I.KI 2018-19'!$B$9:$B$393,0))))),"")</f>
        <v>3.9152407999315857</v>
      </c>
      <c r="BL56" s="149">
        <f>_xlfn.IFNA(IF($B56=$B$381,0,IF($B56=$B$382,0,_xlfn.IFNA(INDEX('I.Supplementary 2018-19'!J$8:J$157,MATCH($B56,'I.Supplementary 2018-19'!$B$8:$B$157,0)),INDEX('I.KI 2018-19'!J$9:J$393,MATCH($B56,'I.KI 2018-19'!$B$9:$B$393,0))))),"")</f>
        <v>62.902753697843409</v>
      </c>
      <c r="BM56" s="157">
        <f>_xlfn.IFNA(IF($B56=$B$381,0,IF($B56=$B$382,0,_xlfn.IFNA(INDEX('I.Supplementary 2018-19'!H$8:H$157,MATCH($B56,'I.Supplementary 2018-19'!$B$8:$B$157,0)),INDEX('I.KI 2018-19'!H$9:H$393,MATCH($B56,'I.KI 2018-19'!$B$9:$B$393,0))))),"")</f>
        <v>66.81799449777499</v>
      </c>
    </row>
    <row r="57" spans="2:65">
      <c r="B57" s="121" t="str">
        <f>'Calculations for 2021-22'!B57</f>
        <v>E6105</v>
      </c>
      <c r="C57" s="160" t="str">
        <f>'Calculations for 2021-22'!D57</f>
        <v>E6105</v>
      </c>
      <c r="D57" t="str">
        <f>'Calculations for 2021-22'!E57</f>
        <v>SFIR</v>
      </c>
      <c r="E57">
        <f>'Calculations for 2021-22'!F57</f>
        <v>0</v>
      </c>
      <c r="F57" s="120" t="str">
        <f>'Calculations for 2021-22'!H57</f>
        <v>Cambridgeshire Fire</v>
      </c>
      <c r="G57" s="156">
        <f>_xlfn.IFNA(INDEX('I.KI 2016-17'!M$8:M$391,MATCH($B57,'I.KI 2016-17'!$B$8:$B$391,0)),"")</f>
        <v>0</v>
      </c>
      <c r="H57" s="149">
        <f>_xlfn.IFNA(INDEX('I.KI 2016-17'!N$8:N$391,MATCH($B57,'I.KI 2016-17'!$B$8:$B$391,0)),"")</f>
        <v>0</v>
      </c>
      <c r="I57" s="149">
        <f>_xlfn.IFNA(INDEX('I.KI 2016-17'!O$8:O$391,MATCH($B57,'I.KI 2016-17'!$B$8:$B$391,0)),"")</f>
        <v>5.079452844165</v>
      </c>
      <c r="J57" s="149">
        <f>_xlfn.IFNA(INDEX('I.KI 2016-17'!P$8:P$391,MATCH($B57,'I.KI 2016-17'!$B$8:$B$391,0)),"")</f>
        <v>0</v>
      </c>
      <c r="K57" s="157">
        <f>_xlfn.IFNA(INDEX('I.KI 2016-17'!Q$8:Q$391,MATCH($B57,'I.KI 2016-17'!$B$8:$B$391,0)),"")</f>
        <v>0</v>
      </c>
      <c r="L57" s="156">
        <f>_xlfn.IFNA(INDEX('I.KI 2016-17'!R$8:R$391,MATCH($B57,'I.KI 2016-17'!$B$8:$B$391,0)),"")</f>
        <v>0</v>
      </c>
      <c r="M57" s="193">
        <f>_xlfn.IFNA(INDEX('I.KI 2016-17'!S$8:S$391,MATCH($B57,'I.KI 2016-17'!$B$8:$B$391,0)),"")</f>
        <v>0</v>
      </c>
      <c r="N57" s="193">
        <f>_xlfn.IFNA(INDEX('I.KI 2016-17'!T$8:T$391,MATCH($B57,'I.KI 2016-17'!$B$8:$B$391,0)),"")</f>
        <v>5.5968288619299997</v>
      </c>
      <c r="O57" s="193">
        <f>_xlfn.IFNA(INDEX('I.KI 2016-17'!U$8:U$391,MATCH($B57,'I.KI 2016-17'!$B$8:$B$391,0)),"")</f>
        <v>0</v>
      </c>
      <c r="P57" s="157">
        <f>_xlfn.IFNA(INDEX('I.KI 2016-17'!V$8:V$391,MATCH($B57,'I.KI 2016-17'!$B$8:$B$391,0)),"")</f>
        <v>0</v>
      </c>
      <c r="Q57" s="156">
        <f>_xlfn.IFNA(INDEX('I.KI 2016-17'!W$8:W$391,MATCH($B57,'I.KI 2016-17'!$B$8:$B$391,0)),"")</f>
        <v>0</v>
      </c>
      <c r="R57" s="193">
        <f>_xlfn.IFNA(INDEX('I.KI 2016-17'!X$8:X$391,MATCH($B57,'I.KI 2016-17'!$B$8:$B$391,0)),"")</f>
        <v>0</v>
      </c>
      <c r="S57" s="193">
        <f>_xlfn.IFNA(INDEX('I.KI 2016-17'!Y$8:Y$391,MATCH($B57,'I.KI 2016-17'!$B$8:$B$391,0)),"")</f>
        <v>10.676281706095001</v>
      </c>
      <c r="T57" s="193">
        <f>_xlfn.IFNA(INDEX('I.KI 2016-17'!Z$8:Z$391,MATCH($B57,'I.KI 2016-17'!$B$8:$B$391,0)),"")</f>
        <v>0</v>
      </c>
      <c r="U57" s="157">
        <f>_xlfn.IFNA(INDEX('I.KI 2016-17'!AA$8:AA$391,MATCH($B57,'I.KI 2016-17'!$B$8:$B$391,0)),"")</f>
        <v>0</v>
      </c>
      <c r="V57" s="149"/>
      <c r="W57" s="154">
        <f>_xlfn.IFNA(INDEX('I.KI 2016-17'!$H$8:$H$391,MATCH(B57,'I.KI 2016-17'!$B$8:$B$391,0)),"")</f>
        <v>5.079452844165</v>
      </c>
      <c r="X57" s="153">
        <f>_xlfn.IFNA(INDEX('I.KI 2016-17'!$I$8:$I$391,MATCH(B57,'I.KI 2016-17'!$B$8:$B$391,0)),"")</f>
        <v>5.5968288619299997</v>
      </c>
      <c r="Y57" s="155">
        <f>_xlfn.IFNA(INDEX('I.KI 2016-17'!$G$8:$G$391,MATCH(B57,'I.KI 2016-17'!$B$8:$B$391,0)),"")</f>
        <v>10.676281706095001</v>
      </c>
      <c r="Z57" s="149"/>
      <c r="AA57" s="156">
        <f>_xlfn.IFNA(IF($B57=$B$382,0,_xlfn.IFNA(INDEX('I.Supplementary 2017-18'!N$8:N$35,MATCH($B57,'I.Supplementary 2017-18'!$B$8:$B$35,0)),INDEX('I.KI 2017-18'!N$9:N$393,MATCH($B57,'I.KI 2017-18'!$B$9:$B$393,0)))),"")</f>
        <v>0</v>
      </c>
      <c r="AB57" s="193">
        <f>_xlfn.IFNA(IF($B57=$B$382,0,_xlfn.IFNA(INDEX('I.Supplementary 2017-18'!O$8:O$35,MATCH($B57,'I.Supplementary 2017-18'!$B$8:$B$35,0)),INDEX('I.KI 2017-18'!O$9:O$393,MATCH($B57,'I.KI 2017-18'!$B$9:$B$393,0)))),"")</f>
        <v>0</v>
      </c>
      <c r="AC57" s="193">
        <f>_xlfn.IFNA(IF($B57=$B$382,0,_xlfn.IFNA(INDEX('I.Supplementary 2017-18'!P$8:P$35,MATCH($B57,'I.Supplementary 2017-18'!$B$8:$B$35,0)),INDEX('I.KI 2017-18'!P$9:P$393,MATCH($B57,'I.KI 2017-18'!$B$9:$B$393,0)))),"")</f>
        <v>3.8032130281299503</v>
      </c>
      <c r="AD57" s="193">
        <f>_xlfn.IFNA(IF($B57=$B$382,0,_xlfn.IFNA(INDEX('I.Supplementary 2017-18'!Q$8:Q$35,MATCH($B57,'I.Supplementary 2017-18'!$B$8:$B$35,0)),INDEX('I.KI 2017-18'!Q$9:Q$393,MATCH($B57,'I.KI 2017-18'!$B$9:$B$393,0)))),"")</f>
        <v>0</v>
      </c>
      <c r="AE57" s="157">
        <f>_xlfn.IFNA(IF($B57=$B$382,0,_xlfn.IFNA(INDEX('I.Supplementary 2017-18'!R$8:R$35,MATCH($B57,'I.Supplementary 2017-18'!$B$8:$B$35,0)),INDEX('I.KI 2017-18'!R$9:R$393,MATCH($B57,'I.KI 2017-18'!$B$9:$B$393,0)))),"")</f>
        <v>0</v>
      </c>
      <c r="AF57" s="156">
        <f>_xlfn.IFNA(IF($B57=$B$382,0,_xlfn.IFNA(INDEX('I.Supplementary 2017-18'!S$8:S$35,MATCH($B57,'I.Supplementary 2017-18'!$B$8:$B$35,0)),INDEX('I.KI 2017-18'!S$9:S$393,MATCH($B57,'I.KI 2017-18'!$B$9:$B$393,0)))),"")</f>
        <v>0</v>
      </c>
      <c r="AG57" s="193">
        <f>_xlfn.IFNA(IF($B57=$B$382,0,_xlfn.IFNA(INDEX('I.Supplementary 2017-18'!T$8:T$35,MATCH($B57,'I.Supplementary 2017-18'!$B$8:$B$35,0)),INDEX('I.KI 2017-18'!T$9:T$393,MATCH($B57,'I.KI 2017-18'!$B$9:$B$393,0)))),"")</f>
        <v>0</v>
      </c>
      <c r="AH57" s="193">
        <f>_xlfn.IFNA(IF($B57=$B$382,0,_xlfn.IFNA(INDEX('I.Supplementary 2017-18'!U$8:U$35,MATCH($B57,'I.Supplementary 2017-18'!$B$8:$B$35,0)),INDEX('I.KI 2017-18'!U$9:U$393,MATCH($B57,'I.KI 2017-18'!$B$9:$B$393,0)))),"")</f>
        <v>5.711093857955535</v>
      </c>
      <c r="AI57" s="193">
        <f>_xlfn.IFNA(IF($B57=$B$382,0,_xlfn.IFNA(INDEX('I.Supplementary 2017-18'!V$8:V$35,MATCH($B57,'I.Supplementary 2017-18'!$B$8:$B$35,0)),INDEX('I.KI 2017-18'!V$9:V$393,MATCH($B57,'I.KI 2017-18'!$B$9:$B$393,0)))),"")</f>
        <v>0</v>
      </c>
      <c r="AJ57" s="157">
        <f>_xlfn.IFNA(IF($B57=$B$382,0,_xlfn.IFNA(INDEX('I.Supplementary 2017-18'!W$8:W$35,MATCH($B57,'I.Supplementary 2017-18'!$B$8:$B$35,0)),INDEX('I.KI 2017-18'!W$9:W$393,MATCH($B57,'I.KI 2017-18'!$B$9:$B$393,0)))),"")</f>
        <v>0</v>
      </c>
      <c r="AK57" s="156">
        <f>_xlfn.IFNA(IF($B57=$B$382,0,_xlfn.IFNA(INDEX('I.Supplementary 2017-18'!X$8:X$35,MATCH($B57,'I.Supplementary 2017-18'!$B$8:$B$35,0)),INDEX('I.KI 2017-18'!X$9:X$393,MATCH($B57,'I.KI 2017-18'!$B$9:$B$393,0)))),"")</f>
        <v>0</v>
      </c>
      <c r="AL57" s="193">
        <f>_xlfn.IFNA(IF($B57=$B$382,0,_xlfn.IFNA(INDEX('I.Supplementary 2017-18'!Y$8:Y$35,MATCH($B57,'I.Supplementary 2017-18'!$B$8:$B$35,0)),INDEX('I.KI 2017-18'!Y$9:Y$393,MATCH($B57,'I.KI 2017-18'!$B$9:$B$393,0)))),"")</f>
        <v>0</v>
      </c>
      <c r="AM57" s="193">
        <f>_xlfn.IFNA(IF($B57=$B$382,0,_xlfn.IFNA(INDEX('I.Supplementary 2017-18'!Z$8:Z$35,MATCH($B57,'I.Supplementary 2017-18'!$B$8:$B$35,0)),INDEX('I.KI 2017-18'!Z$9:Z$393,MATCH($B57,'I.KI 2017-18'!$B$9:$B$393,0)))),"")</f>
        <v>9.5143068860854854</v>
      </c>
      <c r="AN57" s="193">
        <f>_xlfn.IFNA(IF($B57=$B$382,0,_xlfn.IFNA(INDEX('I.Supplementary 2017-18'!AA$8:AA$35,MATCH($B57,'I.Supplementary 2017-18'!$B$8:$B$35,0)),INDEX('I.KI 2017-18'!AA$9:AA$393,MATCH($B57,'I.KI 2017-18'!$B$9:$B$393,0)))),"")</f>
        <v>0</v>
      </c>
      <c r="AO57" s="157">
        <f>_xlfn.IFNA(IF($B57=$B$382,0,_xlfn.IFNA(INDEX('I.Supplementary 2017-18'!AB$8:AB$35,MATCH($B57,'I.Supplementary 2017-18'!$B$8:$B$35,0)),INDEX('I.KI 2017-18'!AB$9:AB$393,MATCH($B57,'I.KI 2017-18'!$B$9:$B$393,0)))),"")</f>
        <v>0</v>
      </c>
      <c r="AP57" s="149"/>
      <c r="AQ57" s="156">
        <f>_xlfn.IFNA(IF($B57=$B$381,0,IF($B57=$B$382,0,_xlfn.IFNA(INDEX('I.Supplementary 2017-18'!I$8:I$35,MATCH($B57,'I.Supplementary 2017-18'!$B$8:$B$35,0)),INDEX('I.KI 2017-18'!I$9:I$393,MATCH($B57,'I.KI 2017-18'!$B$9:$B$393,0))))),"")</f>
        <v>3.8032130281299503</v>
      </c>
      <c r="AR57" s="149">
        <f>_xlfn.IFNA(IF($B57=$B$381,0,IF($B57=$B$382,0,_xlfn.IFNA(INDEX('I.Supplementary 2017-18'!J$8:J$35,MATCH($B57,'I.Supplementary 2017-18'!$B$8:$B$35,0)),INDEX('I.KI 2017-18'!J$9:J$393,MATCH($B57,'I.KI 2017-18'!$B$9:$B$393,0))))),"")</f>
        <v>5.711093857955535</v>
      </c>
      <c r="AS57" s="157">
        <f>_xlfn.IFNA(IF($B57=$B$381,0,IF($B57=$B$382,0,_xlfn.IFNA(INDEX('I.Supplementary 2017-18'!H$8:H$35,MATCH($B57,'I.Supplementary 2017-18'!$B$8:$B$35,0)),INDEX('I.KI 2017-18'!H$9:H$393,MATCH($B57,'I.KI 2017-18'!$B$9:$B$393,0))))),"")</f>
        <v>9.5143068860854854</v>
      </c>
      <c r="AT57" s="149"/>
      <c r="AU57" s="156">
        <f>_xlfn.IFNA(_xlfn.IFNA(INDEX('I.Supplementary 2018-19'!P$8:P$157,MATCH($B57,'I.Supplementary 2018-19'!$B$8:$B$157,0)),INDEX('I.KI 2018-19'!P$9:P$393,MATCH($B57,'I.KI 2018-19'!$B$9:$B$393,0))),"")</f>
        <v>0</v>
      </c>
      <c r="AV57" s="193">
        <f>_xlfn.IFNA(_xlfn.IFNA(INDEX('I.Supplementary 2018-19'!Q$8:Q$157,MATCH($B57,'I.Supplementary 2018-19'!$B$8:$B$157,0)),INDEX('I.KI 2018-19'!Q$9:Q$393,MATCH($B57,'I.KI 2018-19'!$B$9:$B$393,0))),"")</f>
        <v>0</v>
      </c>
      <c r="AW57" s="193">
        <f>_xlfn.IFNA(_xlfn.IFNA(INDEX('I.Supplementary 2018-19'!R$8:R$157,MATCH($B57,'I.Supplementary 2018-19'!$B$8:$B$157,0)),INDEX('I.KI 2018-19'!R$9:R$393,MATCH($B57,'I.KI 2018-19'!$B$9:$B$393,0))),"")</f>
        <v>3.1400282694269643</v>
      </c>
      <c r="AX57" s="193">
        <f>_xlfn.IFNA(_xlfn.IFNA(INDEX('I.Supplementary 2018-19'!S$8:S$157,MATCH($B57,'I.Supplementary 2018-19'!$B$8:$B$157,0)),INDEX('I.KI 2018-19'!S$9:S$393,MATCH($B57,'I.KI 2018-19'!$B$9:$B$393,0))),"")</f>
        <v>0</v>
      </c>
      <c r="AY57" s="157">
        <f>_xlfn.IFNA(_xlfn.IFNA(INDEX('I.Supplementary 2018-19'!T$8:T$157,MATCH($B57,'I.Supplementary 2018-19'!$B$8:$B$157,0)),INDEX('I.KI 2018-19'!T$9:T$393,MATCH($B57,'I.KI 2018-19'!$B$9:$B$393,0))),"")</f>
        <v>0</v>
      </c>
      <c r="AZ57" s="156">
        <f>_xlfn.IFNA(_xlfn.IFNA(INDEX('I.Supplementary 2018-19'!U$8:U$157,MATCH($B57,'I.Supplementary 2018-19'!$B$8:$B$157,0)),INDEX('I.KI 2018-19'!U$9:U$393,MATCH($B57,'I.KI 2018-19'!$B$9:$B$393,0))),"")</f>
        <v>0</v>
      </c>
      <c r="BA57" s="193">
        <f>_xlfn.IFNA(_xlfn.IFNA(INDEX('I.Supplementary 2018-19'!V$8:V$157,MATCH($B57,'I.Supplementary 2018-19'!$B$8:$B$157,0)),INDEX('I.KI 2018-19'!V$9:V$393,MATCH($B57,'I.KI 2018-19'!$B$9:$B$393,0))),"")</f>
        <v>0</v>
      </c>
      <c r="BB57" s="193">
        <f>_xlfn.IFNA(_xlfn.IFNA(INDEX('I.Supplementary 2018-19'!W$8:W$157,MATCH($B57,'I.Supplementary 2018-19'!$B$8:$B$157,0)),INDEX('I.KI 2018-19'!W$9:W$393,MATCH($B57,'I.KI 2018-19'!$B$9:$B$393,0))),"")</f>
        <v>5.8826717850185766</v>
      </c>
      <c r="BC57" s="193">
        <f>_xlfn.IFNA(_xlfn.IFNA(INDEX('I.Supplementary 2018-19'!X$8:X$157,MATCH($B57,'I.Supplementary 2018-19'!$B$8:$B$157,0)),INDEX('I.KI 2018-19'!X$9:X$393,MATCH($B57,'I.KI 2018-19'!$B$9:$B$393,0))),"")</f>
        <v>0</v>
      </c>
      <c r="BD57" s="157">
        <f>_xlfn.IFNA(_xlfn.IFNA(INDEX('I.Supplementary 2018-19'!Y$8:Y$157,MATCH($B57,'I.Supplementary 2018-19'!$B$8:$B$157,0)),INDEX('I.KI 2018-19'!Y$9:Y$393,MATCH($B57,'I.KI 2018-19'!$B$9:$B$393,0))),"")</f>
        <v>0</v>
      </c>
      <c r="BE57" s="156">
        <f>_xlfn.IFNA(_xlfn.IFNA(INDEX('I.Supplementary 2018-19'!Z$8:Z$157,MATCH($B57,'I.Supplementary 2018-19'!$B$8:$B$157,0)),INDEX('I.KI 2018-19'!Z$9:Z$393,MATCH($B57,'I.KI 2018-19'!$B$9:$B$393,0))),"")</f>
        <v>0</v>
      </c>
      <c r="BF57" s="193">
        <f>_xlfn.IFNA(_xlfn.IFNA(INDEX('I.Supplementary 2018-19'!AA$8:AA$157,MATCH($B57,'I.Supplementary 2018-19'!$B$8:$B$157,0)),INDEX('I.KI 2018-19'!AA$9:AA$393,MATCH($B57,'I.KI 2018-19'!$B$9:$B$393,0))),"")</f>
        <v>0</v>
      </c>
      <c r="BG57" s="193">
        <f>_xlfn.IFNA(_xlfn.IFNA(INDEX('I.Supplementary 2018-19'!AB$8:AB$157,MATCH($B57,'I.Supplementary 2018-19'!$B$8:$B$157,0)),INDEX('I.KI 2018-19'!AB$9:AB$393,MATCH($B57,'I.KI 2018-19'!$B$9:$B$393,0))),"")</f>
        <v>9.02270005444554</v>
      </c>
      <c r="BH57" s="193">
        <f>_xlfn.IFNA(_xlfn.IFNA(INDEX('I.Supplementary 2018-19'!AC$8:AC$157,MATCH($B57,'I.Supplementary 2018-19'!$B$8:$B$157,0)),INDEX('I.KI 2018-19'!AC$9:AC$393,MATCH($B57,'I.KI 2018-19'!$B$9:$B$393,0))),"")</f>
        <v>0</v>
      </c>
      <c r="BI57" s="157">
        <f>_xlfn.IFNA(_xlfn.IFNA(INDEX('I.Supplementary 2018-19'!AD$8:AD$157,MATCH($B57,'I.Supplementary 2018-19'!$B$8:$B$157,0)),INDEX('I.KI 2018-19'!AD$9:AD$393,MATCH($B57,'I.KI 2018-19'!$B$9:$B$393,0))),"")</f>
        <v>0</v>
      </c>
      <c r="BJ57" s="149"/>
      <c r="BK57" s="156">
        <f>_xlfn.IFNA(IF($B57=$B$381,0,IF($B57=$B$382,0,_xlfn.IFNA(INDEX('I.Supplementary 2018-19'!I$8:I$157,MATCH($B57,'I.Supplementary 2018-19'!$B$8:$B$157,0)),INDEX('I.KI 2018-19'!I$9:I$393,MATCH($B57,'I.KI 2018-19'!$B$9:$B$393,0))))),"")</f>
        <v>3.1400282694269643</v>
      </c>
      <c r="BL57" s="149">
        <f>_xlfn.IFNA(IF($B57=$B$381,0,IF($B57=$B$382,0,_xlfn.IFNA(INDEX('I.Supplementary 2018-19'!J$8:J$157,MATCH($B57,'I.Supplementary 2018-19'!$B$8:$B$157,0)),INDEX('I.KI 2018-19'!J$9:J$393,MATCH($B57,'I.KI 2018-19'!$B$9:$B$393,0))))),"")</f>
        <v>5.8826717850185766</v>
      </c>
      <c r="BM57" s="157">
        <f>_xlfn.IFNA(IF($B57=$B$381,0,IF($B57=$B$382,0,_xlfn.IFNA(INDEX('I.Supplementary 2018-19'!H$8:H$157,MATCH($B57,'I.Supplementary 2018-19'!$B$8:$B$157,0)),INDEX('I.KI 2018-19'!H$9:H$393,MATCH($B57,'I.KI 2018-19'!$B$9:$B$393,0))))),"")</f>
        <v>9.02270005444554</v>
      </c>
    </row>
    <row r="58" spans="2:65">
      <c r="B58" s="121" t="str">
        <f>'Calculations for 2021-22'!B58</f>
        <v>E5011</v>
      </c>
      <c r="C58" s="160" t="str">
        <f>'Calculations for 2021-22'!D58</f>
        <v>E5011</v>
      </c>
      <c r="D58" t="str">
        <f>'Calculations for 2021-22'!E58</f>
        <v>ILB</v>
      </c>
      <c r="E58" t="str">
        <f>'Calculations for 2021-22'!F58</f>
        <v>P1915</v>
      </c>
      <c r="F58" s="120" t="str">
        <f>'Calculations for 2021-22'!H58</f>
        <v>Camden</v>
      </c>
      <c r="G58" s="156">
        <f>_xlfn.IFNA(INDEX('I.KI 2016-17'!M$8:M$391,MATCH($B58,'I.KI 2016-17'!$B$8:$B$391,0)),"")</f>
        <v>40.131453419330001</v>
      </c>
      <c r="H58" s="149">
        <f>_xlfn.IFNA(INDEX('I.KI 2016-17'!N$8:N$391,MATCH($B58,'I.KI 2016-17'!$B$8:$B$391,0)),"")</f>
        <v>14.682060378384</v>
      </c>
      <c r="I58" s="149">
        <f>_xlfn.IFNA(INDEX('I.KI 2016-17'!O$8:O$391,MATCH($B58,'I.KI 2016-17'!$B$8:$B$391,0)),"")</f>
        <v>0</v>
      </c>
      <c r="J58" s="149">
        <f>_xlfn.IFNA(INDEX('I.KI 2016-17'!P$8:P$391,MATCH($B58,'I.KI 2016-17'!$B$8:$B$391,0)),"")</f>
        <v>0</v>
      </c>
      <c r="K58" s="157">
        <f>_xlfn.IFNA(INDEX('I.KI 2016-17'!Q$8:Q$391,MATCH($B58,'I.KI 2016-17'!$B$8:$B$391,0)),"")</f>
        <v>0</v>
      </c>
      <c r="L58" s="156">
        <f>_xlfn.IFNA(INDEX('I.KI 2016-17'!R$8:R$391,MATCH($B58,'I.KI 2016-17'!$B$8:$B$391,0)),"")</f>
        <v>57.262321478555997</v>
      </c>
      <c r="M58" s="193">
        <f>_xlfn.IFNA(INDEX('I.KI 2016-17'!S$8:S$391,MATCH($B58,'I.KI 2016-17'!$B$8:$B$391,0)),"")</f>
        <v>26.46468122253</v>
      </c>
      <c r="N58" s="193">
        <f>_xlfn.IFNA(INDEX('I.KI 2016-17'!T$8:T$391,MATCH($B58,'I.KI 2016-17'!$B$8:$B$391,0)),"")</f>
        <v>0</v>
      </c>
      <c r="O58" s="193">
        <f>_xlfn.IFNA(INDEX('I.KI 2016-17'!U$8:U$391,MATCH($B58,'I.KI 2016-17'!$B$8:$B$391,0)),"")</f>
        <v>0</v>
      </c>
      <c r="P58" s="157">
        <f>_xlfn.IFNA(INDEX('I.KI 2016-17'!V$8:V$391,MATCH($B58,'I.KI 2016-17'!$B$8:$B$391,0)),"")</f>
        <v>0</v>
      </c>
      <c r="Q58" s="156">
        <f>_xlfn.IFNA(INDEX('I.KI 2016-17'!W$8:W$391,MATCH($B58,'I.KI 2016-17'!$B$8:$B$391,0)),"")</f>
        <v>97.393774897886004</v>
      </c>
      <c r="R58" s="193">
        <f>_xlfn.IFNA(INDEX('I.KI 2016-17'!X$8:X$391,MATCH($B58,'I.KI 2016-17'!$B$8:$B$391,0)),"")</f>
        <v>41.146741600913998</v>
      </c>
      <c r="S58" s="193">
        <f>_xlfn.IFNA(INDEX('I.KI 2016-17'!Y$8:Y$391,MATCH($B58,'I.KI 2016-17'!$B$8:$B$391,0)),"")</f>
        <v>0</v>
      </c>
      <c r="T58" s="193">
        <f>_xlfn.IFNA(INDEX('I.KI 2016-17'!Z$8:Z$391,MATCH($B58,'I.KI 2016-17'!$B$8:$B$391,0)),"")</f>
        <v>0</v>
      </c>
      <c r="U58" s="157">
        <f>_xlfn.IFNA(INDEX('I.KI 2016-17'!AA$8:AA$391,MATCH($B58,'I.KI 2016-17'!$B$8:$B$391,0)),"")</f>
        <v>0</v>
      </c>
      <c r="V58" s="149"/>
      <c r="W58" s="154">
        <f>_xlfn.IFNA(INDEX('I.KI 2016-17'!$H$8:$H$391,MATCH(B58,'I.KI 2016-17'!$B$8:$B$391,0)),"")</f>
        <v>54.813513797714002</v>
      </c>
      <c r="X58" s="153">
        <f>_xlfn.IFNA(INDEX('I.KI 2016-17'!$I$8:$I$391,MATCH(B58,'I.KI 2016-17'!$B$8:$B$391,0)),"")</f>
        <v>83.727002701085993</v>
      </c>
      <c r="Y58" s="155">
        <f>_xlfn.IFNA(INDEX('I.KI 2016-17'!$G$8:$G$391,MATCH(B58,'I.KI 2016-17'!$B$8:$B$391,0)),"")</f>
        <v>138.5405164988</v>
      </c>
      <c r="Z58" s="149"/>
      <c r="AA58" s="156">
        <f>_xlfn.IFNA(IF($B58=$B$382,0,_xlfn.IFNA(INDEX('I.Supplementary 2017-18'!N$8:N$35,MATCH($B58,'I.Supplementary 2017-18'!$B$8:$B$35,0)),INDEX('I.KI 2017-18'!N$9:N$393,MATCH($B58,'I.KI 2017-18'!$B$9:$B$393,0)))),"")</f>
        <v>31.180112477788672</v>
      </c>
      <c r="AB58" s="193">
        <f>_xlfn.IFNA(IF($B58=$B$382,0,_xlfn.IFNA(INDEX('I.Supplementary 2017-18'!O$8:O$35,MATCH($B58,'I.Supplementary 2017-18'!$B$8:$B$35,0)),INDEX('I.KI 2017-18'!O$9:O$393,MATCH($B58,'I.KI 2017-18'!$B$9:$B$393,0)))),"")</f>
        <v>9.934357812812797</v>
      </c>
      <c r="AC58" s="193">
        <f>_xlfn.IFNA(IF($B58=$B$382,0,_xlfn.IFNA(INDEX('I.Supplementary 2017-18'!P$8:P$35,MATCH($B58,'I.Supplementary 2017-18'!$B$8:$B$35,0)),INDEX('I.KI 2017-18'!P$9:P$393,MATCH($B58,'I.KI 2017-18'!$B$9:$B$393,0)))),"")</f>
        <v>0</v>
      </c>
      <c r="AD58" s="193">
        <f>_xlfn.IFNA(IF($B58=$B$382,0,_xlfn.IFNA(INDEX('I.Supplementary 2017-18'!Q$8:Q$35,MATCH($B58,'I.Supplementary 2017-18'!$B$8:$B$35,0)),INDEX('I.KI 2017-18'!Q$9:Q$393,MATCH($B58,'I.KI 2017-18'!$B$9:$B$393,0)))),"")</f>
        <v>0</v>
      </c>
      <c r="AE58" s="157">
        <f>_xlfn.IFNA(IF($B58=$B$382,0,_xlfn.IFNA(INDEX('I.Supplementary 2017-18'!R$8:R$35,MATCH($B58,'I.Supplementary 2017-18'!$B$8:$B$35,0)),INDEX('I.KI 2017-18'!R$9:R$393,MATCH($B58,'I.KI 2017-18'!$B$9:$B$393,0)))),"")</f>
        <v>0</v>
      </c>
      <c r="AF58" s="156">
        <f>_xlfn.IFNA(IF($B58=$B$382,0,_xlfn.IFNA(INDEX('I.Supplementary 2017-18'!S$8:S$35,MATCH($B58,'I.Supplementary 2017-18'!$B$8:$B$35,0)),INDEX('I.KI 2017-18'!S$9:S$393,MATCH($B58,'I.KI 2017-18'!$B$9:$B$393,0)))),"")</f>
        <v>58.431390445568113</v>
      </c>
      <c r="AG58" s="193">
        <f>_xlfn.IFNA(IF($B58=$B$382,0,_xlfn.IFNA(INDEX('I.Supplementary 2017-18'!T$8:T$35,MATCH($B58,'I.Supplementary 2017-18'!$B$8:$B$35,0)),INDEX('I.KI 2017-18'!T$9:T$393,MATCH($B58,'I.KI 2017-18'!$B$9:$B$393,0)))),"")</f>
        <v>27.004984806811237</v>
      </c>
      <c r="AH58" s="193">
        <f>_xlfn.IFNA(IF($B58=$B$382,0,_xlfn.IFNA(INDEX('I.Supplementary 2017-18'!U$8:U$35,MATCH($B58,'I.Supplementary 2017-18'!$B$8:$B$35,0)),INDEX('I.KI 2017-18'!U$9:U$393,MATCH($B58,'I.KI 2017-18'!$B$9:$B$393,0)))),"")</f>
        <v>0</v>
      </c>
      <c r="AI58" s="193">
        <f>_xlfn.IFNA(IF($B58=$B$382,0,_xlfn.IFNA(INDEX('I.Supplementary 2017-18'!V$8:V$35,MATCH($B58,'I.Supplementary 2017-18'!$B$8:$B$35,0)),INDEX('I.KI 2017-18'!V$9:V$393,MATCH($B58,'I.KI 2017-18'!$B$9:$B$393,0)))),"")</f>
        <v>0</v>
      </c>
      <c r="AJ58" s="157">
        <f>_xlfn.IFNA(IF($B58=$B$382,0,_xlfn.IFNA(INDEX('I.Supplementary 2017-18'!W$8:W$35,MATCH($B58,'I.Supplementary 2017-18'!$B$8:$B$35,0)),INDEX('I.KI 2017-18'!W$9:W$393,MATCH($B58,'I.KI 2017-18'!$B$9:$B$393,0)))),"")</f>
        <v>0</v>
      </c>
      <c r="AK58" s="156">
        <f>_xlfn.IFNA(IF($B58=$B$382,0,_xlfn.IFNA(INDEX('I.Supplementary 2017-18'!X$8:X$35,MATCH($B58,'I.Supplementary 2017-18'!$B$8:$B$35,0)),INDEX('I.KI 2017-18'!X$9:X$393,MATCH($B58,'I.KI 2017-18'!$B$9:$B$393,0)))),"")</f>
        <v>89.611502923356781</v>
      </c>
      <c r="AL58" s="193">
        <f>_xlfn.IFNA(IF($B58=$B$382,0,_xlfn.IFNA(INDEX('I.Supplementary 2017-18'!Y$8:Y$35,MATCH($B58,'I.Supplementary 2017-18'!$B$8:$B$35,0)),INDEX('I.KI 2017-18'!Y$9:Y$393,MATCH($B58,'I.KI 2017-18'!$B$9:$B$393,0)))),"")</f>
        <v>36.939342619624036</v>
      </c>
      <c r="AM58" s="193">
        <f>_xlfn.IFNA(IF($B58=$B$382,0,_xlfn.IFNA(INDEX('I.Supplementary 2017-18'!Z$8:Z$35,MATCH($B58,'I.Supplementary 2017-18'!$B$8:$B$35,0)),INDEX('I.KI 2017-18'!Z$9:Z$393,MATCH($B58,'I.KI 2017-18'!$B$9:$B$393,0)))),"")</f>
        <v>0</v>
      </c>
      <c r="AN58" s="193">
        <f>_xlfn.IFNA(IF($B58=$B$382,0,_xlfn.IFNA(INDEX('I.Supplementary 2017-18'!AA$8:AA$35,MATCH($B58,'I.Supplementary 2017-18'!$B$8:$B$35,0)),INDEX('I.KI 2017-18'!AA$9:AA$393,MATCH($B58,'I.KI 2017-18'!$B$9:$B$393,0)))),"")</f>
        <v>0</v>
      </c>
      <c r="AO58" s="157">
        <f>_xlfn.IFNA(IF($B58=$B$382,0,_xlfn.IFNA(INDEX('I.Supplementary 2017-18'!AB$8:AB$35,MATCH($B58,'I.Supplementary 2017-18'!$B$8:$B$35,0)),INDEX('I.KI 2017-18'!AB$9:AB$393,MATCH($B58,'I.KI 2017-18'!$B$9:$B$393,0)))),"")</f>
        <v>0</v>
      </c>
      <c r="AP58" s="149"/>
      <c r="AQ58" s="156">
        <f>_xlfn.IFNA(IF($B58=$B$381,0,IF($B58=$B$382,0,_xlfn.IFNA(INDEX('I.Supplementary 2017-18'!I$8:I$35,MATCH($B58,'I.Supplementary 2017-18'!$B$8:$B$35,0)),INDEX('I.KI 2017-18'!I$9:I$393,MATCH($B58,'I.KI 2017-18'!$B$9:$B$393,0))))),"")</f>
        <v>41.114470290601467</v>
      </c>
      <c r="AR58" s="149">
        <f>_xlfn.IFNA(IF($B58=$B$381,0,IF($B58=$B$382,0,_xlfn.IFNA(INDEX('I.Supplementary 2017-18'!J$8:J$35,MATCH($B58,'I.Supplementary 2017-18'!$B$8:$B$35,0)),INDEX('I.KI 2017-18'!J$9:J$393,MATCH($B58,'I.KI 2017-18'!$B$9:$B$393,0))))),"")</f>
        <v>85.436375252379364</v>
      </c>
      <c r="AS58" s="157">
        <f>_xlfn.IFNA(IF($B58=$B$381,0,IF($B58=$B$382,0,_xlfn.IFNA(INDEX('I.Supplementary 2017-18'!H$8:H$35,MATCH($B58,'I.Supplementary 2017-18'!$B$8:$B$35,0)),INDEX('I.KI 2017-18'!H$9:H$393,MATCH($B58,'I.KI 2017-18'!$B$9:$B$393,0))))),"")</f>
        <v>126.55084554298082</v>
      </c>
      <c r="AT58" s="149"/>
      <c r="AU58" s="156">
        <f>_xlfn.IFNA(_xlfn.IFNA(INDEX('I.Supplementary 2018-19'!P$8:P$157,MATCH($B58,'I.Supplementary 2018-19'!$B$8:$B$157,0)),INDEX('I.KI 2018-19'!P$9:P$393,MATCH($B58,'I.KI 2018-19'!$B$9:$B$393,0))),"")</f>
        <v>25.002952630941511</v>
      </c>
      <c r="AV58" s="193">
        <f>_xlfn.IFNA(_xlfn.IFNA(INDEX('I.Supplementary 2018-19'!Q$8:Q$157,MATCH($B58,'I.Supplementary 2018-19'!$B$8:$B$157,0)),INDEX('I.KI 2018-19'!Q$9:Q$393,MATCH($B58,'I.KI 2018-19'!$B$9:$B$393,0))),"")</f>
        <v>6.8711950260505903</v>
      </c>
      <c r="AW58" s="193">
        <f>_xlfn.IFNA(_xlfn.IFNA(INDEX('I.Supplementary 2018-19'!R$8:R$157,MATCH($B58,'I.Supplementary 2018-19'!$B$8:$B$157,0)),INDEX('I.KI 2018-19'!R$9:R$393,MATCH($B58,'I.KI 2018-19'!$B$9:$B$393,0))),"")</f>
        <v>0</v>
      </c>
      <c r="AX58" s="193">
        <f>_xlfn.IFNA(_xlfn.IFNA(INDEX('I.Supplementary 2018-19'!S$8:S$157,MATCH($B58,'I.Supplementary 2018-19'!$B$8:$B$157,0)),INDEX('I.KI 2018-19'!S$9:S$393,MATCH($B58,'I.KI 2018-19'!$B$9:$B$393,0))),"")</f>
        <v>0</v>
      </c>
      <c r="AY58" s="157">
        <f>_xlfn.IFNA(_xlfn.IFNA(INDEX('I.Supplementary 2018-19'!T$8:T$157,MATCH($B58,'I.Supplementary 2018-19'!$B$8:$B$157,0)),INDEX('I.KI 2018-19'!T$9:T$393,MATCH($B58,'I.KI 2018-19'!$B$9:$B$393,0))),"")</f>
        <v>0</v>
      </c>
      <c r="AZ58" s="156">
        <f>_xlfn.IFNA(_xlfn.IFNA(INDEX('I.Supplementary 2018-19'!U$8:U$157,MATCH($B58,'I.Supplementary 2018-19'!$B$8:$B$157,0)),INDEX('I.KI 2018-19'!U$9:U$393,MATCH($B58,'I.KI 2018-19'!$B$9:$B$393,0))),"")</f>
        <v>60.186839943932817</v>
      </c>
      <c r="BA58" s="193">
        <f>_xlfn.IFNA(_xlfn.IFNA(INDEX('I.Supplementary 2018-19'!V$8:V$157,MATCH($B58,'I.Supplementary 2018-19'!$B$8:$B$157,0)),INDEX('I.KI 2018-19'!V$9:V$393,MATCH($B58,'I.KI 2018-19'!$B$9:$B$393,0))),"")</f>
        <v>27.816293363239037</v>
      </c>
      <c r="BB58" s="193">
        <f>_xlfn.IFNA(_xlfn.IFNA(INDEX('I.Supplementary 2018-19'!W$8:W$157,MATCH($B58,'I.Supplementary 2018-19'!$B$8:$B$157,0)),INDEX('I.KI 2018-19'!W$9:W$393,MATCH($B58,'I.KI 2018-19'!$B$9:$B$393,0))),"")</f>
        <v>0</v>
      </c>
      <c r="BC58" s="193">
        <f>_xlfn.IFNA(_xlfn.IFNA(INDEX('I.Supplementary 2018-19'!X$8:X$157,MATCH($B58,'I.Supplementary 2018-19'!$B$8:$B$157,0)),INDEX('I.KI 2018-19'!X$9:X$393,MATCH($B58,'I.KI 2018-19'!$B$9:$B$393,0))),"")</f>
        <v>0</v>
      </c>
      <c r="BD58" s="157">
        <f>_xlfn.IFNA(_xlfn.IFNA(INDEX('I.Supplementary 2018-19'!Y$8:Y$157,MATCH($B58,'I.Supplementary 2018-19'!$B$8:$B$157,0)),INDEX('I.KI 2018-19'!Y$9:Y$393,MATCH($B58,'I.KI 2018-19'!$B$9:$B$393,0))),"")</f>
        <v>0</v>
      </c>
      <c r="BE58" s="156">
        <f>_xlfn.IFNA(_xlfn.IFNA(INDEX('I.Supplementary 2018-19'!Z$8:Z$157,MATCH($B58,'I.Supplementary 2018-19'!$B$8:$B$157,0)),INDEX('I.KI 2018-19'!Z$9:Z$393,MATCH($B58,'I.KI 2018-19'!$B$9:$B$393,0))),"")</f>
        <v>85.189792574874332</v>
      </c>
      <c r="BF58" s="193">
        <f>_xlfn.IFNA(_xlfn.IFNA(INDEX('I.Supplementary 2018-19'!AA$8:AA$157,MATCH($B58,'I.Supplementary 2018-19'!$B$8:$B$157,0)),INDEX('I.KI 2018-19'!AA$9:AA$393,MATCH($B58,'I.KI 2018-19'!$B$9:$B$393,0))),"")</f>
        <v>34.687488389289626</v>
      </c>
      <c r="BG58" s="193">
        <f>_xlfn.IFNA(_xlfn.IFNA(INDEX('I.Supplementary 2018-19'!AB$8:AB$157,MATCH($B58,'I.Supplementary 2018-19'!$B$8:$B$157,0)),INDEX('I.KI 2018-19'!AB$9:AB$393,MATCH($B58,'I.KI 2018-19'!$B$9:$B$393,0))),"")</f>
        <v>0</v>
      </c>
      <c r="BH58" s="193">
        <f>_xlfn.IFNA(_xlfn.IFNA(INDEX('I.Supplementary 2018-19'!AC$8:AC$157,MATCH($B58,'I.Supplementary 2018-19'!$B$8:$B$157,0)),INDEX('I.KI 2018-19'!AC$9:AC$393,MATCH($B58,'I.KI 2018-19'!$B$9:$B$393,0))),"")</f>
        <v>0</v>
      </c>
      <c r="BI58" s="157">
        <f>_xlfn.IFNA(_xlfn.IFNA(INDEX('I.Supplementary 2018-19'!AD$8:AD$157,MATCH($B58,'I.Supplementary 2018-19'!$B$8:$B$157,0)),INDEX('I.KI 2018-19'!AD$9:AD$393,MATCH($B58,'I.KI 2018-19'!$B$9:$B$393,0))),"")</f>
        <v>0</v>
      </c>
      <c r="BJ58" s="149"/>
      <c r="BK58" s="156">
        <f>_xlfn.IFNA(IF($B58=$B$381,0,IF($B58=$B$382,0,_xlfn.IFNA(INDEX('I.Supplementary 2018-19'!I$8:I$157,MATCH($B58,'I.Supplementary 2018-19'!$B$8:$B$157,0)),INDEX('I.KI 2018-19'!I$9:I$393,MATCH($B58,'I.KI 2018-19'!$B$9:$B$393,0))))),"")</f>
        <v>31.874147656992101</v>
      </c>
      <c r="BL58" s="149">
        <f>_xlfn.IFNA(IF($B58=$B$381,0,IF($B58=$B$382,0,_xlfn.IFNA(INDEX('I.Supplementary 2018-19'!J$8:J$157,MATCH($B58,'I.Supplementary 2018-19'!$B$8:$B$157,0)),INDEX('I.KI 2018-19'!J$9:J$393,MATCH($B58,'I.KI 2018-19'!$B$9:$B$393,0))))),"")</f>
        <v>88.003133307171851</v>
      </c>
      <c r="BM58" s="157">
        <f>_xlfn.IFNA(IF($B58=$B$381,0,IF($B58=$B$382,0,_xlfn.IFNA(INDEX('I.Supplementary 2018-19'!H$8:H$157,MATCH($B58,'I.Supplementary 2018-19'!$B$8:$B$157,0)),INDEX('I.KI 2018-19'!H$9:H$393,MATCH($B58,'I.KI 2018-19'!$B$9:$B$393,0))))),"")</f>
        <v>119.87728096416396</v>
      </c>
    </row>
    <row r="59" spans="2:65">
      <c r="B59" s="121" t="str">
        <f>'Calculations for 2021-22'!B59</f>
        <v>E3431</v>
      </c>
      <c r="C59" s="160" t="str">
        <f>'Calculations for 2021-22'!D59</f>
        <v>E3431</v>
      </c>
      <c r="D59" t="str">
        <f>'Calculations for 2021-22'!E59</f>
        <v>SD</v>
      </c>
      <c r="E59" t="str">
        <f>'Calculations for 2021-22'!F59</f>
        <v>P1902</v>
      </c>
      <c r="F59" s="120" t="str">
        <f>'Calculations for 2021-22'!H59</f>
        <v>Cannock Chase</v>
      </c>
      <c r="G59" s="156">
        <f>_xlfn.IFNA(INDEX('I.KI 2016-17'!M$8:M$391,MATCH($B59,'I.KI 2016-17'!$B$8:$B$391,0)),"")</f>
        <v>0</v>
      </c>
      <c r="H59" s="149">
        <f>_xlfn.IFNA(INDEX('I.KI 2016-17'!N$8:N$391,MATCH($B59,'I.KI 2016-17'!$B$8:$B$391,0)),"")</f>
        <v>1.405767022</v>
      </c>
      <c r="I59" s="149">
        <f>_xlfn.IFNA(INDEX('I.KI 2016-17'!O$8:O$391,MATCH($B59,'I.KI 2016-17'!$B$8:$B$391,0)),"")</f>
        <v>0</v>
      </c>
      <c r="J59" s="149">
        <f>_xlfn.IFNA(INDEX('I.KI 2016-17'!P$8:P$391,MATCH($B59,'I.KI 2016-17'!$B$8:$B$391,0)),"")</f>
        <v>0</v>
      </c>
      <c r="K59" s="157">
        <f>_xlfn.IFNA(INDEX('I.KI 2016-17'!Q$8:Q$391,MATCH($B59,'I.KI 2016-17'!$B$8:$B$391,0)),"")</f>
        <v>0</v>
      </c>
      <c r="L59" s="156">
        <f>_xlfn.IFNA(INDEX('I.KI 2016-17'!R$8:R$391,MATCH($B59,'I.KI 2016-17'!$B$8:$B$391,0)),"")</f>
        <v>0</v>
      </c>
      <c r="M59" s="193">
        <f>_xlfn.IFNA(INDEX('I.KI 2016-17'!S$8:S$391,MATCH($B59,'I.KI 2016-17'!$B$8:$B$391,0)),"")</f>
        <v>2.7872527358019998</v>
      </c>
      <c r="N59" s="193">
        <f>_xlfn.IFNA(INDEX('I.KI 2016-17'!T$8:T$391,MATCH($B59,'I.KI 2016-17'!$B$8:$B$391,0)),"")</f>
        <v>0</v>
      </c>
      <c r="O59" s="193">
        <f>_xlfn.IFNA(INDEX('I.KI 2016-17'!U$8:U$391,MATCH($B59,'I.KI 2016-17'!$B$8:$B$391,0)),"")</f>
        <v>0</v>
      </c>
      <c r="P59" s="157">
        <f>_xlfn.IFNA(INDEX('I.KI 2016-17'!V$8:V$391,MATCH($B59,'I.KI 2016-17'!$B$8:$B$391,0)),"")</f>
        <v>0</v>
      </c>
      <c r="Q59" s="156">
        <f>_xlfn.IFNA(INDEX('I.KI 2016-17'!W$8:W$391,MATCH($B59,'I.KI 2016-17'!$B$8:$B$391,0)),"")</f>
        <v>0</v>
      </c>
      <c r="R59" s="193">
        <f>_xlfn.IFNA(INDEX('I.KI 2016-17'!X$8:X$391,MATCH($B59,'I.KI 2016-17'!$B$8:$B$391,0)),"")</f>
        <v>4.1930197578020003</v>
      </c>
      <c r="S59" s="193">
        <f>_xlfn.IFNA(INDEX('I.KI 2016-17'!Y$8:Y$391,MATCH($B59,'I.KI 2016-17'!$B$8:$B$391,0)),"")</f>
        <v>0</v>
      </c>
      <c r="T59" s="193">
        <f>_xlfn.IFNA(INDEX('I.KI 2016-17'!Z$8:Z$391,MATCH($B59,'I.KI 2016-17'!$B$8:$B$391,0)),"")</f>
        <v>0</v>
      </c>
      <c r="U59" s="157">
        <f>_xlfn.IFNA(INDEX('I.KI 2016-17'!AA$8:AA$391,MATCH($B59,'I.KI 2016-17'!$B$8:$B$391,0)),"")</f>
        <v>0</v>
      </c>
      <c r="V59" s="149"/>
      <c r="W59" s="154">
        <f>_xlfn.IFNA(INDEX('I.KI 2016-17'!$H$8:$H$391,MATCH(B59,'I.KI 2016-17'!$B$8:$B$391,0)),"")</f>
        <v>1.405767022</v>
      </c>
      <c r="X59" s="153">
        <f>_xlfn.IFNA(INDEX('I.KI 2016-17'!$I$8:$I$391,MATCH(B59,'I.KI 2016-17'!$B$8:$B$391,0)),"")</f>
        <v>2.7872527358019998</v>
      </c>
      <c r="Y59" s="155">
        <f>_xlfn.IFNA(INDEX('I.KI 2016-17'!$G$8:$G$391,MATCH(B59,'I.KI 2016-17'!$B$8:$B$391,0)),"")</f>
        <v>4.1930197578020003</v>
      </c>
      <c r="Z59" s="149"/>
      <c r="AA59" s="156">
        <f>_xlfn.IFNA(IF($B59=$B$382,0,_xlfn.IFNA(INDEX('I.Supplementary 2017-18'!N$8:N$35,MATCH($B59,'I.Supplementary 2017-18'!$B$8:$B$35,0)),INDEX('I.KI 2017-18'!N$9:N$393,MATCH($B59,'I.KI 2017-18'!$B$9:$B$393,0)))),"")</f>
        <v>0</v>
      </c>
      <c r="AB59" s="193">
        <f>_xlfn.IFNA(IF($B59=$B$382,0,_xlfn.IFNA(INDEX('I.Supplementary 2017-18'!O$8:O$35,MATCH($B59,'I.Supplementary 2017-18'!$B$8:$B$35,0)),INDEX('I.KI 2017-18'!O$9:O$393,MATCH($B59,'I.KI 2017-18'!$B$9:$B$393,0)))),"")</f>
        <v>0.77611135317005031</v>
      </c>
      <c r="AC59" s="193">
        <f>_xlfn.IFNA(IF($B59=$B$382,0,_xlfn.IFNA(INDEX('I.Supplementary 2017-18'!P$8:P$35,MATCH($B59,'I.Supplementary 2017-18'!$B$8:$B$35,0)),INDEX('I.KI 2017-18'!P$9:P$393,MATCH($B59,'I.KI 2017-18'!$B$9:$B$393,0)))),"")</f>
        <v>0</v>
      </c>
      <c r="AD59" s="193">
        <f>_xlfn.IFNA(IF($B59=$B$382,0,_xlfn.IFNA(INDEX('I.Supplementary 2017-18'!Q$8:Q$35,MATCH($B59,'I.Supplementary 2017-18'!$B$8:$B$35,0)),INDEX('I.KI 2017-18'!Q$9:Q$393,MATCH($B59,'I.KI 2017-18'!$B$9:$B$393,0)))),"")</f>
        <v>0</v>
      </c>
      <c r="AE59" s="157">
        <f>_xlfn.IFNA(IF($B59=$B$382,0,_xlfn.IFNA(INDEX('I.Supplementary 2017-18'!R$8:R$35,MATCH($B59,'I.Supplementary 2017-18'!$B$8:$B$35,0)),INDEX('I.KI 2017-18'!R$9:R$393,MATCH($B59,'I.KI 2017-18'!$B$9:$B$393,0)))),"")</f>
        <v>0</v>
      </c>
      <c r="AF59" s="156">
        <f>_xlfn.IFNA(IF($B59=$B$382,0,_xlfn.IFNA(INDEX('I.Supplementary 2017-18'!S$8:S$35,MATCH($B59,'I.Supplementary 2017-18'!$B$8:$B$35,0)),INDEX('I.KI 2017-18'!S$9:S$393,MATCH($B59,'I.KI 2017-18'!$B$9:$B$393,0)))),"")</f>
        <v>0</v>
      </c>
      <c r="AG59" s="193">
        <f>_xlfn.IFNA(IF($B59=$B$382,0,_xlfn.IFNA(INDEX('I.Supplementary 2017-18'!T$8:T$35,MATCH($B59,'I.Supplementary 2017-18'!$B$8:$B$35,0)),INDEX('I.KI 2017-18'!T$9:T$393,MATCH($B59,'I.KI 2017-18'!$B$9:$B$393,0)))),"")</f>
        <v>2.8441573563711473</v>
      </c>
      <c r="AH59" s="193">
        <f>_xlfn.IFNA(IF($B59=$B$382,0,_xlfn.IFNA(INDEX('I.Supplementary 2017-18'!U$8:U$35,MATCH($B59,'I.Supplementary 2017-18'!$B$8:$B$35,0)),INDEX('I.KI 2017-18'!U$9:U$393,MATCH($B59,'I.KI 2017-18'!$B$9:$B$393,0)))),"")</f>
        <v>0</v>
      </c>
      <c r="AI59" s="193">
        <f>_xlfn.IFNA(IF($B59=$B$382,0,_xlfn.IFNA(INDEX('I.Supplementary 2017-18'!V$8:V$35,MATCH($B59,'I.Supplementary 2017-18'!$B$8:$B$35,0)),INDEX('I.KI 2017-18'!V$9:V$393,MATCH($B59,'I.KI 2017-18'!$B$9:$B$393,0)))),"")</f>
        <v>0</v>
      </c>
      <c r="AJ59" s="157">
        <f>_xlfn.IFNA(IF($B59=$B$382,0,_xlfn.IFNA(INDEX('I.Supplementary 2017-18'!W$8:W$35,MATCH($B59,'I.Supplementary 2017-18'!$B$8:$B$35,0)),INDEX('I.KI 2017-18'!W$9:W$393,MATCH($B59,'I.KI 2017-18'!$B$9:$B$393,0)))),"")</f>
        <v>0</v>
      </c>
      <c r="AK59" s="156">
        <f>_xlfn.IFNA(IF($B59=$B$382,0,_xlfn.IFNA(INDEX('I.Supplementary 2017-18'!X$8:X$35,MATCH($B59,'I.Supplementary 2017-18'!$B$8:$B$35,0)),INDEX('I.KI 2017-18'!X$9:X$393,MATCH($B59,'I.KI 2017-18'!$B$9:$B$393,0)))),"")</f>
        <v>0</v>
      </c>
      <c r="AL59" s="193">
        <f>_xlfn.IFNA(IF($B59=$B$382,0,_xlfn.IFNA(INDEX('I.Supplementary 2017-18'!Y$8:Y$35,MATCH($B59,'I.Supplementary 2017-18'!$B$8:$B$35,0)),INDEX('I.KI 2017-18'!Y$9:Y$393,MATCH($B59,'I.KI 2017-18'!$B$9:$B$393,0)))),"")</f>
        <v>3.6202687095411976</v>
      </c>
      <c r="AM59" s="193">
        <f>_xlfn.IFNA(IF($B59=$B$382,0,_xlfn.IFNA(INDEX('I.Supplementary 2017-18'!Z$8:Z$35,MATCH($B59,'I.Supplementary 2017-18'!$B$8:$B$35,0)),INDEX('I.KI 2017-18'!Z$9:Z$393,MATCH($B59,'I.KI 2017-18'!$B$9:$B$393,0)))),"")</f>
        <v>0</v>
      </c>
      <c r="AN59" s="193">
        <f>_xlfn.IFNA(IF($B59=$B$382,0,_xlfn.IFNA(INDEX('I.Supplementary 2017-18'!AA$8:AA$35,MATCH($B59,'I.Supplementary 2017-18'!$B$8:$B$35,0)),INDEX('I.KI 2017-18'!AA$9:AA$393,MATCH($B59,'I.KI 2017-18'!$B$9:$B$393,0)))),"")</f>
        <v>0</v>
      </c>
      <c r="AO59" s="157">
        <f>_xlfn.IFNA(IF($B59=$B$382,0,_xlfn.IFNA(INDEX('I.Supplementary 2017-18'!AB$8:AB$35,MATCH($B59,'I.Supplementary 2017-18'!$B$8:$B$35,0)),INDEX('I.KI 2017-18'!AB$9:AB$393,MATCH($B59,'I.KI 2017-18'!$B$9:$B$393,0)))),"")</f>
        <v>0</v>
      </c>
      <c r="AP59" s="149"/>
      <c r="AQ59" s="156">
        <f>_xlfn.IFNA(IF($B59=$B$381,0,IF($B59=$B$382,0,_xlfn.IFNA(INDEX('I.Supplementary 2017-18'!I$8:I$35,MATCH($B59,'I.Supplementary 2017-18'!$B$8:$B$35,0)),INDEX('I.KI 2017-18'!I$9:I$393,MATCH($B59,'I.KI 2017-18'!$B$9:$B$393,0))))),"")</f>
        <v>0.77611135317005031</v>
      </c>
      <c r="AR59" s="149">
        <f>_xlfn.IFNA(IF($B59=$B$381,0,IF($B59=$B$382,0,_xlfn.IFNA(INDEX('I.Supplementary 2017-18'!J$8:J$35,MATCH($B59,'I.Supplementary 2017-18'!$B$8:$B$35,0)),INDEX('I.KI 2017-18'!J$9:J$393,MATCH($B59,'I.KI 2017-18'!$B$9:$B$393,0))))),"")</f>
        <v>2.8441573563711473</v>
      </c>
      <c r="AS59" s="157">
        <f>_xlfn.IFNA(IF($B59=$B$381,0,IF($B59=$B$382,0,_xlfn.IFNA(INDEX('I.Supplementary 2017-18'!H$8:H$35,MATCH($B59,'I.Supplementary 2017-18'!$B$8:$B$35,0)),INDEX('I.KI 2017-18'!H$9:H$393,MATCH($B59,'I.KI 2017-18'!$B$9:$B$393,0))))),"")</f>
        <v>3.6202687095411976</v>
      </c>
      <c r="AT59" s="149"/>
      <c r="AU59" s="156">
        <f>_xlfn.IFNA(_xlfn.IFNA(INDEX('I.Supplementary 2018-19'!P$8:P$157,MATCH($B59,'I.Supplementary 2018-19'!$B$8:$B$157,0)),INDEX('I.KI 2018-19'!P$9:P$393,MATCH($B59,'I.KI 2018-19'!$B$9:$B$393,0))),"")</f>
        <v>0</v>
      </c>
      <c r="AV59" s="193">
        <f>_xlfn.IFNA(_xlfn.IFNA(INDEX('I.Supplementary 2018-19'!Q$8:Q$157,MATCH($B59,'I.Supplementary 2018-19'!$B$8:$B$157,0)),INDEX('I.KI 2018-19'!Q$9:Q$393,MATCH($B59,'I.KI 2018-19'!$B$9:$B$393,0))),"")</f>
        <v>0.3839786968952697</v>
      </c>
      <c r="AW59" s="193">
        <f>_xlfn.IFNA(_xlfn.IFNA(INDEX('I.Supplementary 2018-19'!R$8:R$157,MATCH($B59,'I.Supplementary 2018-19'!$B$8:$B$157,0)),INDEX('I.KI 2018-19'!R$9:R$393,MATCH($B59,'I.KI 2018-19'!$B$9:$B$393,0))),"")</f>
        <v>0</v>
      </c>
      <c r="AX59" s="193">
        <f>_xlfn.IFNA(_xlfn.IFNA(INDEX('I.Supplementary 2018-19'!S$8:S$157,MATCH($B59,'I.Supplementary 2018-19'!$B$8:$B$157,0)),INDEX('I.KI 2018-19'!S$9:S$393,MATCH($B59,'I.KI 2018-19'!$B$9:$B$393,0))),"")</f>
        <v>0</v>
      </c>
      <c r="AY59" s="157">
        <f>_xlfn.IFNA(_xlfn.IFNA(INDEX('I.Supplementary 2018-19'!T$8:T$157,MATCH($B59,'I.Supplementary 2018-19'!$B$8:$B$157,0)),INDEX('I.KI 2018-19'!T$9:T$393,MATCH($B59,'I.KI 2018-19'!$B$9:$B$393,0))),"")</f>
        <v>0</v>
      </c>
      <c r="AZ59" s="156">
        <f>_xlfn.IFNA(_xlfn.IFNA(INDEX('I.Supplementary 2018-19'!U$8:U$157,MATCH($B59,'I.Supplementary 2018-19'!$B$8:$B$157,0)),INDEX('I.KI 2018-19'!U$9:U$393,MATCH($B59,'I.KI 2018-19'!$B$9:$B$393,0))),"")</f>
        <v>0</v>
      </c>
      <c r="BA59" s="193">
        <f>_xlfn.IFNA(_xlfn.IFNA(INDEX('I.Supplementary 2018-19'!V$8:V$157,MATCH($B59,'I.Supplementary 2018-19'!$B$8:$B$157,0)),INDEX('I.KI 2018-19'!V$9:V$393,MATCH($B59,'I.KI 2018-19'!$B$9:$B$393,0))),"")</f>
        <v>2.9296041439016109</v>
      </c>
      <c r="BB59" s="193">
        <f>_xlfn.IFNA(_xlfn.IFNA(INDEX('I.Supplementary 2018-19'!W$8:W$157,MATCH($B59,'I.Supplementary 2018-19'!$B$8:$B$157,0)),INDEX('I.KI 2018-19'!W$9:W$393,MATCH($B59,'I.KI 2018-19'!$B$9:$B$393,0))),"")</f>
        <v>0</v>
      </c>
      <c r="BC59" s="193">
        <f>_xlfn.IFNA(_xlfn.IFNA(INDEX('I.Supplementary 2018-19'!X$8:X$157,MATCH($B59,'I.Supplementary 2018-19'!$B$8:$B$157,0)),INDEX('I.KI 2018-19'!X$9:X$393,MATCH($B59,'I.KI 2018-19'!$B$9:$B$393,0))),"")</f>
        <v>0</v>
      </c>
      <c r="BD59" s="157">
        <f>_xlfn.IFNA(_xlfn.IFNA(INDEX('I.Supplementary 2018-19'!Y$8:Y$157,MATCH($B59,'I.Supplementary 2018-19'!$B$8:$B$157,0)),INDEX('I.KI 2018-19'!Y$9:Y$393,MATCH($B59,'I.KI 2018-19'!$B$9:$B$393,0))),"")</f>
        <v>0</v>
      </c>
      <c r="BE59" s="156">
        <f>_xlfn.IFNA(_xlfn.IFNA(INDEX('I.Supplementary 2018-19'!Z$8:Z$157,MATCH($B59,'I.Supplementary 2018-19'!$B$8:$B$157,0)),INDEX('I.KI 2018-19'!Z$9:Z$393,MATCH($B59,'I.KI 2018-19'!$B$9:$B$393,0))),"")</f>
        <v>0</v>
      </c>
      <c r="BF59" s="193">
        <f>_xlfn.IFNA(_xlfn.IFNA(INDEX('I.Supplementary 2018-19'!AA$8:AA$157,MATCH($B59,'I.Supplementary 2018-19'!$B$8:$B$157,0)),INDEX('I.KI 2018-19'!AA$9:AA$393,MATCH($B59,'I.KI 2018-19'!$B$9:$B$393,0))),"")</f>
        <v>3.3135828407968808</v>
      </c>
      <c r="BG59" s="193">
        <f>_xlfn.IFNA(_xlfn.IFNA(INDEX('I.Supplementary 2018-19'!AB$8:AB$157,MATCH($B59,'I.Supplementary 2018-19'!$B$8:$B$157,0)),INDEX('I.KI 2018-19'!AB$9:AB$393,MATCH($B59,'I.KI 2018-19'!$B$9:$B$393,0))),"")</f>
        <v>0</v>
      </c>
      <c r="BH59" s="193">
        <f>_xlfn.IFNA(_xlfn.IFNA(INDEX('I.Supplementary 2018-19'!AC$8:AC$157,MATCH($B59,'I.Supplementary 2018-19'!$B$8:$B$157,0)),INDEX('I.KI 2018-19'!AC$9:AC$393,MATCH($B59,'I.KI 2018-19'!$B$9:$B$393,0))),"")</f>
        <v>0</v>
      </c>
      <c r="BI59" s="157">
        <f>_xlfn.IFNA(_xlfn.IFNA(INDEX('I.Supplementary 2018-19'!AD$8:AD$157,MATCH($B59,'I.Supplementary 2018-19'!$B$8:$B$157,0)),INDEX('I.KI 2018-19'!AD$9:AD$393,MATCH($B59,'I.KI 2018-19'!$B$9:$B$393,0))),"")</f>
        <v>0</v>
      </c>
      <c r="BJ59" s="149"/>
      <c r="BK59" s="156">
        <f>_xlfn.IFNA(IF($B59=$B$381,0,IF($B59=$B$382,0,_xlfn.IFNA(INDEX('I.Supplementary 2018-19'!I$8:I$157,MATCH($B59,'I.Supplementary 2018-19'!$B$8:$B$157,0)),INDEX('I.KI 2018-19'!I$9:I$393,MATCH($B59,'I.KI 2018-19'!$B$9:$B$393,0))))),"")</f>
        <v>0.3839786968952697</v>
      </c>
      <c r="BL59" s="149">
        <f>_xlfn.IFNA(IF($B59=$B$381,0,IF($B59=$B$382,0,_xlfn.IFNA(INDEX('I.Supplementary 2018-19'!J$8:J$157,MATCH($B59,'I.Supplementary 2018-19'!$B$8:$B$157,0)),INDEX('I.KI 2018-19'!J$9:J$393,MATCH($B59,'I.KI 2018-19'!$B$9:$B$393,0))))),"")</f>
        <v>2.9296041439016109</v>
      </c>
      <c r="BM59" s="157">
        <f>_xlfn.IFNA(IF($B59=$B$381,0,IF($B59=$B$382,0,_xlfn.IFNA(INDEX('I.Supplementary 2018-19'!H$8:H$157,MATCH($B59,'I.Supplementary 2018-19'!$B$8:$B$157,0)),INDEX('I.KI 2018-19'!H$9:H$393,MATCH($B59,'I.KI 2018-19'!$B$9:$B$393,0))))),"")</f>
        <v>3.3135828407968808</v>
      </c>
    </row>
    <row r="60" spans="2:65">
      <c r="B60" s="121" t="str">
        <f>'Calculations for 2021-22'!B60</f>
        <v>E2232</v>
      </c>
      <c r="C60" s="160" t="str">
        <f>'Calculations for 2021-22'!D60</f>
        <v>E2232</v>
      </c>
      <c r="D60" t="str">
        <f>'Calculations for 2021-22'!E60</f>
        <v>SD</v>
      </c>
      <c r="E60">
        <f>'Calculations for 2021-22'!F60</f>
        <v>0</v>
      </c>
      <c r="F60" s="120" t="str">
        <f>'Calculations for 2021-22'!H60</f>
        <v>Canterbury</v>
      </c>
      <c r="G60" s="156">
        <f>_xlfn.IFNA(INDEX('I.KI 2016-17'!M$8:M$391,MATCH($B60,'I.KI 2016-17'!$B$8:$B$391,0)),"")</f>
        <v>0</v>
      </c>
      <c r="H60" s="149">
        <f>_xlfn.IFNA(INDEX('I.KI 2016-17'!N$8:N$391,MATCH($B60,'I.KI 2016-17'!$B$8:$B$391,0)),"")</f>
        <v>1.9941812040669999</v>
      </c>
      <c r="I60" s="149">
        <f>_xlfn.IFNA(INDEX('I.KI 2016-17'!O$8:O$391,MATCH($B60,'I.KI 2016-17'!$B$8:$B$391,0)),"")</f>
        <v>0</v>
      </c>
      <c r="J60" s="149">
        <f>_xlfn.IFNA(INDEX('I.KI 2016-17'!P$8:P$391,MATCH($B60,'I.KI 2016-17'!$B$8:$B$391,0)),"")</f>
        <v>0</v>
      </c>
      <c r="K60" s="157">
        <f>_xlfn.IFNA(INDEX('I.KI 2016-17'!Q$8:Q$391,MATCH($B60,'I.KI 2016-17'!$B$8:$B$391,0)),"")</f>
        <v>0</v>
      </c>
      <c r="L60" s="156">
        <f>_xlfn.IFNA(INDEX('I.KI 2016-17'!R$8:R$391,MATCH($B60,'I.KI 2016-17'!$B$8:$B$391,0)),"")</f>
        <v>0</v>
      </c>
      <c r="M60" s="193">
        <f>_xlfn.IFNA(INDEX('I.KI 2016-17'!S$8:S$391,MATCH($B60,'I.KI 2016-17'!$B$8:$B$391,0)),"")</f>
        <v>4.2897835944710003</v>
      </c>
      <c r="N60" s="193">
        <f>_xlfn.IFNA(INDEX('I.KI 2016-17'!T$8:T$391,MATCH($B60,'I.KI 2016-17'!$B$8:$B$391,0)),"")</f>
        <v>0</v>
      </c>
      <c r="O60" s="193">
        <f>_xlfn.IFNA(INDEX('I.KI 2016-17'!U$8:U$391,MATCH($B60,'I.KI 2016-17'!$B$8:$B$391,0)),"")</f>
        <v>0</v>
      </c>
      <c r="P60" s="157">
        <f>_xlfn.IFNA(INDEX('I.KI 2016-17'!V$8:V$391,MATCH($B60,'I.KI 2016-17'!$B$8:$B$391,0)),"")</f>
        <v>0</v>
      </c>
      <c r="Q60" s="156">
        <f>_xlfn.IFNA(INDEX('I.KI 2016-17'!W$8:W$391,MATCH($B60,'I.KI 2016-17'!$B$8:$B$391,0)),"")</f>
        <v>0</v>
      </c>
      <c r="R60" s="193">
        <f>_xlfn.IFNA(INDEX('I.KI 2016-17'!X$8:X$391,MATCH($B60,'I.KI 2016-17'!$B$8:$B$391,0)),"")</f>
        <v>6.2839647985380003</v>
      </c>
      <c r="S60" s="193">
        <f>_xlfn.IFNA(INDEX('I.KI 2016-17'!Y$8:Y$391,MATCH($B60,'I.KI 2016-17'!$B$8:$B$391,0)),"")</f>
        <v>0</v>
      </c>
      <c r="T60" s="193">
        <f>_xlfn.IFNA(INDEX('I.KI 2016-17'!Z$8:Z$391,MATCH($B60,'I.KI 2016-17'!$B$8:$B$391,0)),"")</f>
        <v>0</v>
      </c>
      <c r="U60" s="157">
        <f>_xlfn.IFNA(INDEX('I.KI 2016-17'!AA$8:AA$391,MATCH($B60,'I.KI 2016-17'!$B$8:$B$391,0)),"")</f>
        <v>0</v>
      </c>
      <c r="V60" s="149"/>
      <c r="W60" s="154">
        <f>_xlfn.IFNA(INDEX('I.KI 2016-17'!$H$8:$H$391,MATCH(B60,'I.KI 2016-17'!$B$8:$B$391,0)),"")</f>
        <v>1.9941812040669999</v>
      </c>
      <c r="X60" s="153">
        <f>_xlfn.IFNA(INDEX('I.KI 2016-17'!$I$8:$I$391,MATCH(B60,'I.KI 2016-17'!$B$8:$B$391,0)),"")</f>
        <v>4.2897835944710003</v>
      </c>
      <c r="Y60" s="155">
        <f>_xlfn.IFNA(INDEX('I.KI 2016-17'!$G$8:$G$391,MATCH(B60,'I.KI 2016-17'!$B$8:$B$391,0)),"")</f>
        <v>6.2839647985380003</v>
      </c>
      <c r="Z60" s="149"/>
      <c r="AA60" s="156">
        <f>_xlfn.IFNA(IF($B60=$B$382,0,_xlfn.IFNA(INDEX('I.Supplementary 2017-18'!N$8:N$35,MATCH($B60,'I.Supplementary 2017-18'!$B$8:$B$35,0)),INDEX('I.KI 2017-18'!N$9:N$393,MATCH($B60,'I.KI 2017-18'!$B$9:$B$393,0)))),"")</f>
        <v>0</v>
      </c>
      <c r="AB60" s="193">
        <f>_xlfn.IFNA(IF($B60=$B$382,0,_xlfn.IFNA(INDEX('I.Supplementary 2017-18'!O$8:O$35,MATCH($B60,'I.Supplementary 2017-18'!$B$8:$B$35,0)),INDEX('I.KI 2017-18'!O$9:O$393,MATCH($B60,'I.KI 2017-18'!$B$9:$B$393,0)))),"")</f>
        <v>0.99815205778813365</v>
      </c>
      <c r="AC60" s="193">
        <f>_xlfn.IFNA(IF($B60=$B$382,0,_xlfn.IFNA(INDEX('I.Supplementary 2017-18'!P$8:P$35,MATCH($B60,'I.Supplementary 2017-18'!$B$8:$B$35,0)),INDEX('I.KI 2017-18'!P$9:P$393,MATCH($B60,'I.KI 2017-18'!$B$9:$B$393,0)))),"")</f>
        <v>0</v>
      </c>
      <c r="AD60" s="193">
        <f>_xlfn.IFNA(IF($B60=$B$382,0,_xlfn.IFNA(INDEX('I.Supplementary 2017-18'!Q$8:Q$35,MATCH($B60,'I.Supplementary 2017-18'!$B$8:$B$35,0)),INDEX('I.KI 2017-18'!Q$9:Q$393,MATCH($B60,'I.KI 2017-18'!$B$9:$B$393,0)))),"")</f>
        <v>0</v>
      </c>
      <c r="AE60" s="157">
        <f>_xlfn.IFNA(IF($B60=$B$382,0,_xlfn.IFNA(INDEX('I.Supplementary 2017-18'!R$8:R$35,MATCH($B60,'I.Supplementary 2017-18'!$B$8:$B$35,0)),INDEX('I.KI 2017-18'!R$9:R$393,MATCH($B60,'I.KI 2017-18'!$B$9:$B$393,0)))),"")</f>
        <v>0</v>
      </c>
      <c r="AF60" s="156">
        <f>_xlfn.IFNA(IF($B60=$B$382,0,_xlfn.IFNA(INDEX('I.Supplementary 2017-18'!S$8:S$35,MATCH($B60,'I.Supplementary 2017-18'!$B$8:$B$35,0)),INDEX('I.KI 2017-18'!S$9:S$393,MATCH($B60,'I.KI 2017-18'!$B$9:$B$393,0)))),"")</f>
        <v>0</v>
      </c>
      <c r="AG60" s="193">
        <f>_xlfn.IFNA(IF($B60=$B$382,0,_xlfn.IFNA(INDEX('I.Supplementary 2017-18'!T$8:T$35,MATCH($B60,'I.Supplementary 2017-18'!$B$8:$B$35,0)),INDEX('I.KI 2017-18'!T$9:T$393,MATCH($B60,'I.KI 2017-18'!$B$9:$B$393,0)))),"")</f>
        <v>4.377363922093096</v>
      </c>
      <c r="AH60" s="193">
        <f>_xlfn.IFNA(IF($B60=$B$382,0,_xlfn.IFNA(INDEX('I.Supplementary 2017-18'!U$8:U$35,MATCH($B60,'I.Supplementary 2017-18'!$B$8:$B$35,0)),INDEX('I.KI 2017-18'!U$9:U$393,MATCH($B60,'I.KI 2017-18'!$B$9:$B$393,0)))),"")</f>
        <v>0</v>
      </c>
      <c r="AI60" s="193">
        <f>_xlfn.IFNA(IF($B60=$B$382,0,_xlfn.IFNA(INDEX('I.Supplementary 2017-18'!V$8:V$35,MATCH($B60,'I.Supplementary 2017-18'!$B$8:$B$35,0)),INDEX('I.KI 2017-18'!V$9:V$393,MATCH($B60,'I.KI 2017-18'!$B$9:$B$393,0)))),"")</f>
        <v>0</v>
      </c>
      <c r="AJ60" s="157">
        <f>_xlfn.IFNA(IF($B60=$B$382,0,_xlfn.IFNA(INDEX('I.Supplementary 2017-18'!W$8:W$35,MATCH($B60,'I.Supplementary 2017-18'!$B$8:$B$35,0)),INDEX('I.KI 2017-18'!W$9:W$393,MATCH($B60,'I.KI 2017-18'!$B$9:$B$393,0)))),"")</f>
        <v>0</v>
      </c>
      <c r="AK60" s="156">
        <f>_xlfn.IFNA(IF($B60=$B$382,0,_xlfn.IFNA(INDEX('I.Supplementary 2017-18'!X$8:X$35,MATCH($B60,'I.Supplementary 2017-18'!$B$8:$B$35,0)),INDEX('I.KI 2017-18'!X$9:X$393,MATCH($B60,'I.KI 2017-18'!$B$9:$B$393,0)))),"")</f>
        <v>0</v>
      </c>
      <c r="AL60" s="193">
        <f>_xlfn.IFNA(IF($B60=$B$382,0,_xlfn.IFNA(INDEX('I.Supplementary 2017-18'!Y$8:Y$35,MATCH($B60,'I.Supplementary 2017-18'!$B$8:$B$35,0)),INDEX('I.KI 2017-18'!Y$9:Y$393,MATCH($B60,'I.KI 2017-18'!$B$9:$B$393,0)))),"")</f>
        <v>5.3755159798812295</v>
      </c>
      <c r="AM60" s="193">
        <f>_xlfn.IFNA(IF($B60=$B$382,0,_xlfn.IFNA(INDEX('I.Supplementary 2017-18'!Z$8:Z$35,MATCH($B60,'I.Supplementary 2017-18'!$B$8:$B$35,0)),INDEX('I.KI 2017-18'!Z$9:Z$393,MATCH($B60,'I.KI 2017-18'!$B$9:$B$393,0)))),"")</f>
        <v>0</v>
      </c>
      <c r="AN60" s="193">
        <f>_xlfn.IFNA(IF($B60=$B$382,0,_xlfn.IFNA(INDEX('I.Supplementary 2017-18'!AA$8:AA$35,MATCH($B60,'I.Supplementary 2017-18'!$B$8:$B$35,0)),INDEX('I.KI 2017-18'!AA$9:AA$393,MATCH($B60,'I.KI 2017-18'!$B$9:$B$393,0)))),"")</f>
        <v>0</v>
      </c>
      <c r="AO60" s="157">
        <f>_xlfn.IFNA(IF($B60=$B$382,0,_xlfn.IFNA(INDEX('I.Supplementary 2017-18'!AB$8:AB$35,MATCH($B60,'I.Supplementary 2017-18'!$B$8:$B$35,0)),INDEX('I.KI 2017-18'!AB$9:AB$393,MATCH($B60,'I.KI 2017-18'!$B$9:$B$393,0)))),"")</f>
        <v>0</v>
      </c>
      <c r="AP60" s="149"/>
      <c r="AQ60" s="156">
        <f>_xlfn.IFNA(IF($B60=$B$381,0,IF($B60=$B$382,0,_xlfn.IFNA(INDEX('I.Supplementary 2017-18'!I$8:I$35,MATCH($B60,'I.Supplementary 2017-18'!$B$8:$B$35,0)),INDEX('I.KI 2017-18'!I$9:I$393,MATCH($B60,'I.KI 2017-18'!$B$9:$B$393,0))))),"")</f>
        <v>0.99815205778813365</v>
      </c>
      <c r="AR60" s="149">
        <f>_xlfn.IFNA(IF($B60=$B$381,0,IF($B60=$B$382,0,_xlfn.IFNA(INDEX('I.Supplementary 2017-18'!J$8:J$35,MATCH($B60,'I.Supplementary 2017-18'!$B$8:$B$35,0)),INDEX('I.KI 2017-18'!J$9:J$393,MATCH($B60,'I.KI 2017-18'!$B$9:$B$393,0))))),"")</f>
        <v>4.377363922093096</v>
      </c>
      <c r="AS60" s="157">
        <f>_xlfn.IFNA(IF($B60=$B$381,0,IF($B60=$B$382,0,_xlfn.IFNA(INDEX('I.Supplementary 2017-18'!H$8:H$35,MATCH($B60,'I.Supplementary 2017-18'!$B$8:$B$35,0)),INDEX('I.KI 2017-18'!H$9:H$393,MATCH($B60,'I.KI 2017-18'!$B$9:$B$393,0))))),"")</f>
        <v>5.3755159798812295</v>
      </c>
      <c r="AT60" s="149"/>
      <c r="AU60" s="156">
        <f>_xlfn.IFNA(_xlfn.IFNA(INDEX('I.Supplementary 2018-19'!P$8:P$157,MATCH($B60,'I.Supplementary 2018-19'!$B$8:$B$157,0)),INDEX('I.KI 2018-19'!P$9:P$393,MATCH($B60,'I.KI 2018-19'!$B$9:$B$393,0))),"")</f>
        <v>0</v>
      </c>
      <c r="AV60" s="193">
        <f>_xlfn.IFNA(_xlfn.IFNA(INDEX('I.Supplementary 2018-19'!Q$8:Q$157,MATCH($B60,'I.Supplementary 2018-19'!$B$8:$B$157,0)),INDEX('I.KI 2018-19'!Q$9:Q$393,MATCH($B60,'I.KI 2018-19'!$B$9:$B$393,0))),"")</f>
        <v>0.3801814727302566</v>
      </c>
      <c r="AW60" s="193">
        <f>_xlfn.IFNA(_xlfn.IFNA(INDEX('I.Supplementary 2018-19'!R$8:R$157,MATCH($B60,'I.Supplementary 2018-19'!$B$8:$B$157,0)),INDEX('I.KI 2018-19'!R$9:R$393,MATCH($B60,'I.KI 2018-19'!$B$9:$B$393,0))),"")</f>
        <v>0</v>
      </c>
      <c r="AX60" s="193">
        <f>_xlfn.IFNA(_xlfn.IFNA(INDEX('I.Supplementary 2018-19'!S$8:S$157,MATCH($B60,'I.Supplementary 2018-19'!$B$8:$B$157,0)),INDEX('I.KI 2018-19'!S$9:S$393,MATCH($B60,'I.KI 2018-19'!$B$9:$B$393,0))),"")</f>
        <v>0</v>
      </c>
      <c r="AY60" s="157">
        <f>_xlfn.IFNA(_xlfn.IFNA(INDEX('I.Supplementary 2018-19'!T$8:T$157,MATCH($B60,'I.Supplementary 2018-19'!$B$8:$B$157,0)),INDEX('I.KI 2018-19'!T$9:T$393,MATCH($B60,'I.KI 2018-19'!$B$9:$B$393,0))),"")</f>
        <v>0</v>
      </c>
      <c r="AZ60" s="156">
        <f>_xlfn.IFNA(_xlfn.IFNA(INDEX('I.Supplementary 2018-19'!U$8:U$157,MATCH($B60,'I.Supplementary 2018-19'!$B$8:$B$157,0)),INDEX('I.KI 2018-19'!U$9:U$393,MATCH($B60,'I.KI 2018-19'!$B$9:$B$393,0))),"")</f>
        <v>0</v>
      </c>
      <c r="BA60" s="193">
        <f>_xlfn.IFNA(_xlfn.IFNA(INDEX('I.Supplementary 2018-19'!V$8:V$157,MATCH($B60,'I.Supplementary 2018-19'!$B$8:$B$157,0)),INDEX('I.KI 2018-19'!V$9:V$393,MATCH($B60,'I.KI 2018-19'!$B$9:$B$393,0))),"")</f>
        <v>4.5088727094521159</v>
      </c>
      <c r="BB60" s="193">
        <f>_xlfn.IFNA(_xlfn.IFNA(INDEX('I.Supplementary 2018-19'!W$8:W$157,MATCH($B60,'I.Supplementary 2018-19'!$B$8:$B$157,0)),INDEX('I.KI 2018-19'!W$9:W$393,MATCH($B60,'I.KI 2018-19'!$B$9:$B$393,0))),"")</f>
        <v>0</v>
      </c>
      <c r="BC60" s="193">
        <f>_xlfn.IFNA(_xlfn.IFNA(INDEX('I.Supplementary 2018-19'!X$8:X$157,MATCH($B60,'I.Supplementary 2018-19'!$B$8:$B$157,0)),INDEX('I.KI 2018-19'!X$9:X$393,MATCH($B60,'I.KI 2018-19'!$B$9:$B$393,0))),"")</f>
        <v>0</v>
      </c>
      <c r="BD60" s="157">
        <f>_xlfn.IFNA(_xlfn.IFNA(INDEX('I.Supplementary 2018-19'!Y$8:Y$157,MATCH($B60,'I.Supplementary 2018-19'!$B$8:$B$157,0)),INDEX('I.KI 2018-19'!Y$9:Y$393,MATCH($B60,'I.KI 2018-19'!$B$9:$B$393,0))),"")</f>
        <v>0</v>
      </c>
      <c r="BE60" s="156">
        <f>_xlfn.IFNA(_xlfn.IFNA(INDEX('I.Supplementary 2018-19'!Z$8:Z$157,MATCH($B60,'I.Supplementary 2018-19'!$B$8:$B$157,0)),INDEX('I.KI 2018-19'!Z$9:Z$393,MATCH($B60,'I.KI 2018-19'!$B$9:$B$393,0))),"")</f>
        <v>0</v>
      </c>
      <c r="BF60" s="193">
        <f>_xlfn.IFNA(_xlfn.IFNA(INDEX('I.Supplementary 2018-19'!AA$8:AA$157,MATCH($B60,'I.Supplementary 2018-19'!$B$8:$B$157,0)),INDEX('I.KI 2018-19'!AA$9:AA$393,MATCH($B60,'I.KI 2018-19'!$B$9:$B$393,0))),"")</f>
        <v>4.8890541821823721</v>
      </c>
      <c r="BG60" s="193">
        <f>_xlfn.IFNA(_xlfn.IFNA(INDEX('I.Supplementary 2018-19'!AB$8:AB$157,MATCH($B60,'I.Supplementary 2018-19'!$B$8:$B$157,0)),INDEX('I.KI 2018-19'!AB$9:AB$393,MATCH($B60,'I.KI 2018-19'!$B$9:$B$393,0))),"")</f>
        <v>0</v>
      </c>
      <c r="BH60" s="193">
        <f>_xlfn.IFNA(_xlfn.IFNA(INDEX('I.Supplementary 2018-19'!AC$8:AC$157,MATCH($B60,'I.Supplementary 2018-19'!$B$8:$B$157,0)),INDEX('I.KI 2018-19'!AC$9:AC$393,MATCH($B60,'I.KI 2018-19'!$B$9:$B$393,0))),"")</f>
        <v>0</v>
      </c>
      <c r="BI60" s="157">
        <f>_xlfn.IFNA(_xlfn.IFNA(INDEX('I.Supplementary 2018-19'!AD$8:AD$157,MATCH($B60,'I.Supplementary 2018-19'!$B$8:$B$157,0)),INDEX('I.KI 2018-19'!AD$9:AD$393,MATCH($B60,'I.KI 2018-19'!$B$9:$B$393,0))),"")</f>
        <v>0</v>
      </c>
      <c r="BJ60" s="149"/>
      <c r="BK60" s="156">
        <f>_xlfn.IFNA(IF($B60=$B$381,0,IF($B60=$B$382,0,_xlfn.IFNA(INDEX('I.Supplementary 2018-19'!I$8:I$157,MATCH($B60,'I.Supplementary 2018-19'!$B$8:$B$157,0)),INDEX('I.KI 2018-19'!I$9:I$393,MATCH($B60,'I.KI 2018-19'!$B$9:$B$393,0))))),"")</f>
        <v>0.3801814727302566</v>
      </c>
      <c r="BL60" s="149">
        <f>_xlfn.IFNA(IF($B60=$B$381,0,IF($B60=$B$382,0,_xlfn.IFNA(INDEX('I.Supplementary 2018-19'!J$8:J$157,MATCH($B60,'I.Supplementary 2018-19'!$B$8:$B$157,0)),INDEX('I.KI 2018-19'!J$9:J$393,MATCH($B60,'I.KI 2018-19'!$B$9:$B$393,0))))),"")</f>
        <v>4.5088727094521159</v>
      </c>
      <c r="BM60" s="157">
        <f>_xlfn.IFNA(IF($B60=$B$381,0,IF($B60=$B$382,0,_xlfn.IFNA(INDEX('I.Supplementary 2018-19'!H$8:H$157,MATCH($B60,'I.Supplementary 2018-19'!$B$8:$B$157,0)),INDEX('I.KI 2018-19'!H$9:H$393,MATCH($B60,'I.KI 2018-19'!$B$9:$B$393,0))))),"")</f>
        <v>4.8890541821823721</v>
      </c>
    </row>
    <row r="61" spans="2:65">
      <c r="B61" s="121" t="str">
        <f>'Calculations for 2021-22'!B61</f>
        <v>E0933</v>
      </c>
      <c r="C61" s="160" t="str">
        <f>'Calculations for 2021-22'!D61</f>
        <v>E0933</v>
      </c>
      <c r="D61" t="str">
        <f>'Calculations for 2021-22'!E61</f>
        <v>SD</v>
      </c>
      <c r="E61">
        <f>'Calculations for 2021-22'!F61</f>
        <v>0</v>
      </c>
      <c r="F61" s="120" t="str">
        <f>'Calculations for 2021-22'!H61</f>
        <v>Carlisle</v>
      </c>
      <c r="G61" s="156">
        <f>_xlfn.IFNA(INDEX('I.KI 2016-17'!M$8:M$391,MATCH($B61,'I.KI 2016-17'!$B$8:$B$391,0)),"")</f>
        <v>0</v>
      </c>
      <c r="H61" s="149">
        <f>_xlfn.IFNA(INDEX('I.KI 2016-17'!N$8:N$391,MATCH($B61,'I.KI 2016-17'!$B$8:$B$391,0)),"")</f>
        <v>1.5895302339920001</v>
      </c>
      <c r="I61" s="149">
        <f>_xlfn.IFNA(INDEX('I.KI 2016-17'!O$8:O$391,MATCH($B61,'I.KI 2016-17'!$B$8:$B$391,0)),"")</f>
        <v>0</v>
      </c>
      <c r="J61" s="149">
        <f>_xlfn.IFNA(INDEX('I.KI 2016-17'!P$8:P$391,MATCH($B61,'I.KI 2016-17'!$B$8:$B$391,0)),"")</f>
        <v>0</v>
      </c>
      <c r="K61" s="157">
        <f>_xlfn.IFNA(INDEX('I.KI 2016-17'!Q$8:Q$391,MATCH($B61,'I.KI 2016-17'!$B$8:$B$391,0)),"")</f>
        <v>0</v>
      </c>
      <c r="L61" s="156">
        <f>_xlfn.IFNA(INDEX('I.KI 2016-17'!R$8:R$391,MATCH($B61,'I.KI 2016-17'!$B$8:$B$391,0)),"")</f>
        <v>0</v>
      </c>
      <c r="M61" s="193">
        <f>_xlfn.IFNA(INDEX('I.KI 2016-17'!S$8:S$391,MATCH($B61,'I.KI 2016-17'!$B$8:$B$391,0)),"")</f>
        <v>3.0522994550740004</v>
      </c>
      <c r="N61" s="193">
        <f>_xlfn.IFNA(INDEX('I.KI 2016-17'!T$8:T$391,MATCH($B61,'I.KI 2016-17'!$B$8:$B$391,0)),"")</f>
        <v>0</v>
      </c>
      <c r="O61" s="193">
        <f>_xlfn.IFNA(INDEX('I.KI 2016-17'!U$8:U$391,MATCH($B61,'I.KI 2016-17'!$B$8:$B$391,0)),"")</f>
        <v>0</v>
      </c>
      <c r="P61" s="157">
        <f>_xlfn.IFNA(INDEX('I.KI 2016-17'!V$8:V$391,MATCH($B61,'I.KI 2016-17'!$B$8:$B$391,0)),"")</f>
        <v>0</v>
      </c>
      <c r="Q61" s="156">
        <f>_xlfn.IFNA(INDEX('I.KI 2016-17'!W$8:W$391,MATCH($B61,'I.KI 2016-17'!$B$8:$B$391,0)),"")</f>
        <v>0</v>
      </c>
      <c r="R61" s="193">
        <f>_xlfn.IFNA(INDEX('I.KI 2016-17'!X$8:X$391,MATCH($B61,'I.KI 2016-17'!$B$8:$B$391,0)),"")</f>
        <v>4.6418296890660002</v>
      </c>
      <c r="S61" s="193">
        <f>_xlfn.IFNA(INDEX('I.KI 2016-17'!Y$8:Y$391,MATCH($B61,'I.KI 2016-17'!$B$8:$B$391,0)),"")</f>
        <v>0</v>
      </c>
      <c r="T61" s="193">
        <f>_xlfn.IFNA(INDEX('I.KI 2016-17'!Z$8:Z$391,MATCH($B61,'I.KI 2016-17'!$B$8:$B$391,0)),"")</f>
        <v>0</v>
      </c>
      <c r="U61" s="157">
        <f>_xlfn.IFNA(INDEX('I.KI 2016-17'!AA$8:AA$391,MATCH($B61,'I.KI 2016-17'!$B$8:$B$391,0)),"")</f>
        <v>0</v>
      </c>
      <c r="V61" s="149"/>
      <c r="W61" s="154">
        <f>_xlfn.IFNA(INDEX('I.KI 2016-17'!$H$8:$H$391,MATCH(B61,'I.KI 2016-17'!$B$8:$B$391,0)),"")</f>
        <v>1.5895302339920001</v>
      </c>
      <c r="X61" s="153">
        <f>_xlfn.IFNA(INDEX('I.KI 2016-17'!$I$8:$I$391,MATCH(B61,'I.KI 2016-17'!$B$8:$B$391,0)),"")</f>
        <v>3.0522994550740004</v>
      </c>
      <c r="Y61" s="155">
        <f>_xlfn.IFNA(INDEX('I.KI 2016-17'!$G$8:$G$391,MATCH(B61,'I.KI 2016-17'!$B$8:$B$391,0)),"")</f>
        <v>4.6418296890660002</v>
      </c>
      <c r="Z61" s="149"/>
      <c r="AA61" s="156">
        <f>_xlfn.IFNA(IF($B61=$B$382,0,_xlfn.IFNA(INDEX('I.Supplementary 2017-18'!N$8:N$35,MATCH($B61,'I.Supplementary 2017-18'!$B$8:$B$35,0)),INDEX('I.KI 2017-18'!N$9:N$393,MATCH($B61,'I.KI 2017-18'!$B$9:$B$393,0)))),"")</f>
        <v>0</v>
      </c>
      <c r="AB61" s="193">
        <f>_xlfn.IFNA(IF($B61=$B$382,0,_xlfn.IFNA(INDEX('I.Supplementary 2017-18'!O$8:O$35,MATCH($B61,'I.Supplementary 2017-18'!$B$8:$B$35,0)),INDEX('I.KI 2017-18'!O$9:O$393,MATCH($B61,'I.KI 2017-18'!$B$9:$B$393,0)))),"")</f>
        <v>0.88565528475414312</v>
      </c>
      <c r="AC61" s="193">
        <f>_xlfn.IFNA(IF($B61=$B$382,0,_xlfn.IFNA(INDEX('I.Supplementary 2017-18'!P$8:P$35,MATCH($B61,'I.Supplementary 2017-18'!$B$8:$B$35,0)),INDEX('I.KI 2017-18'!P$9:P$393,MATCH($B61,'I.KI 2017-18'!$B$9:$B$393,0)))),"")</f>
        <v>0</v>
      </c>
      <c r="AD61" s="193">
        <f>_xlfn.IFNA(IF($B61=$B$382,0,_xlfn.IFNA(INDEX('I.Supplementary 2017-18'!Q$8:Q$35,MATCH($B61,'I.Supplementary 2017-18'!$B$8:$B$35,0)),INDEX('I.KI 2017-18'!Q$9:Q$393,MATCH($B61,'I.KI 2017-18'!$B$9:$B$393,0)))),"")</f>
        <v>0</v>
      </c>
      <c r="AE61" s="157">
        <f>_xlfn.IFNA(IF($B61=$B$382,0,_xlfn.IFNA(INDEX('I.Supplementary 2017-18'!R$8:R$35,MATCH($B61,'I.Supplementary 2017-18'!$B$8:$B$35,0)),INDEX('I.KI 2017-18'!R$9:R$393,MATCH($B61,'I.KI 2017-18'!$B$9:$B$393,0)))),"")</f>
        <v>0</v>
      </c>
      <c r="AF61" s="156">
        <f>_xlfn.IFNA(IF($B61=$B$382,0,_xlfn.IFNA(INDEX('I.Supplementary 2017-18'!S$8:S$35,MATCH($B61,'I.Supplementary 2017-18'!$B$8:$B$35,0)),INDEX('I.KI 2017-18'!S$9:S$393,MATCH($B61,'I.KI 2017-18'!$B$9:$B$393,0)))),"")</f>
        <v>0</v>
      </c>
      <c r="AG61" s="193">
        <f>_xlfn.IFNA(IF($B61=$B$382,0,_xlfn.IFNA(INDEX('I.Supplementary 2017-18'!T$8:T$35,MATCH($B61,'I.Supplementary 2017-18'!$B$8:$B$35,0)),INDEX('I.KI 2017-18'!T$9:T$393,MATCH($B61,'I.KI 2017-18'!$B$9:$B$393,0)))),"")</f>
        <v>3.1146152759980841</v>
      </c>
      <c r="AH61" s="193">
        <f>_xlfn.IFNA(IF($B61=$B$382,0,_xlfn.IFNA(INDEX('I.Supplementary 2017-18'!U$8:U$35,MATCH($B61,'I.Supplementary 2017-18'!$B$8:$B$35,0)),INDEX('I.KI 2017-18'!U$9:U$393,MATCH($B61,'I.KI 2017-18'!$B$9:$B$393,0)))),"")</f>
        <v>0</v>
      </c>
      <c r="AI61" s="193">
        <f>_xlfn.IFNA(IF($B61=$B$382,0,_xlfn.IFNA(INDEX('I.Supplementary 2017-18'!V$8:V$35,MATCH($B61,'I.Supplementary 2017-18'!$B$8:$B$35,0)),INDEX('I.KI 2017-18'!V$9:V$393,MATCH($B61,'I.KI 2017-18'!$B$9:$B$393,0)))),"")</f>
        <v>0</v>
      </c>
      <c r="AJ61" s="157">
        <f>_xlfn.IFNA(IF($B61=$B$382,0,_xlfn.IFNA(INDEX('I.Supplementary 2017-18'!W$8:W$35,MATCH($B61,'I.Supplementary 2017-18'!$B$8:$B$35,0)),INDEX('I.KI 2017-18'!W$9:W$393,MATCH($B61,'I.KI 2017-18'!$B$9:$B$393,0)))),"")</f>
        <v>0</v>
      </c>
      <c r="AK61" s="156">
        <f>_xlfn.IFNA(IF($B61=$B$382,0,_xlfn.IFNA(INDEX('I.Supplementary 2017-18'!X$8:X$35,MATCH($B61,'I.Supplementary 2017-18'!$B$8:$B$35,0)),INDEX('I.KI 2017-18'!X$9:X$393,MATCH($B61,'I.KI 2017-18'!$B$9:$B$393,0)))),"")</f>
        <v>0</v>
      </c>
      <c r="AL61" s="193">
        <f>_xlfn.IFNA(IF($B61=$B$382,0,_xlfn.IFNA(INDEX('I.Supplementary 2017-18'!Y$8:Y$35,MATCH($B61,'I.Supplementary 2017-18'!$B$8:$B$35,0)),INDEX('I.KI 2017-18'!Y$9:Y$393,MATCH($B61,'I.KI 2017-18'!$B$9:$B$393,0)))),"")</f>
        <v>4.0002705607522273</v>
      </c>
      <c r="AM61" s="193">
        <f>_xlfn.IFNA(IF($B61=$B$382,0,_xlfn.IFNA(INDEX('I.Supplementary 2017-18'!Z$8:Z$35,MATCH($B61,'I.Supplementary 2017-18'!$B$8:$B$35,0)),INDEX('I.KI 2017-18'!Z$9:Z$393,MATCH($B61,'I.KI 2017-18'!$B$9:$B$393,0)))),"")</f>
        <v>0</v>
      </c>
      <c r="AN61" s="193">
        <f>_xlfn.IFNA(IF($B61=$B$382,0,_xlfn.IFNA(INDEX('I.Supplementary 2017-18'!AA$8:AA$35,MATCH($B61,'I.Supplementary 2017-18'!$B$8:$B$35,0)),INDEX('I.KI 2017-18'!AA$9:AA$393,MATCH($B61,'I.KI 2017-18'!$B$9:$B$393,0)))),"")</f>
        <v>0</v>
      </c>
      <c r="AO61" s="157">
        <f>_xlfn.IFNA(IF($B61=$B$382,0,_xlfn.IFNA(INDEX('I.Supplementary 2017-18'!AB$8:AB$35,MATCH($B61,'I.Supplementary 2017-18'!$B$8:$B$35,0)),INDEX('I.KI 2017-18'!AB$9:AB$393,MATCH($B61,'I.KI 2017-18'!$B$9:$B$393,0)))),"")</f>
        <v>0</v>
      </c>
      <c r="AP61" s="149"/>
      <c r="AQ61" s="156">
        <f>_xlfn.IFNA(IF($B61=$B$381,0,IF($B61=$B$382,0,_xlfn.IFNA(INDEX('I.Supplementary 2017-18'!I$8:I$35,MATCH($B61,'I.Supplementary 2017-18'!$B$8:$B$35,0)),INDEX('I.KI 2017-18'!I$9:I$393,MATCH($B61,'I.KI 2017-18'!$B$9:$B$393,0))))),"")</f>
        <v>0.88565528475414312</v>
      </c>
      <c r="AR61" s="149">
        <f>_xlfn.IFNA(IF($B61=$B$381,0,IF($B61=$B$382,0,_xlfn.IFNA(INDEX('I.Supplementary 2017-18'!J$8:J$35,MATCH($B61,'I.Supplementary 2017-18'!$B$8:$B$35,0)),INDEX('I.KI 2017-18'!J$9:J$393,MATCH($B61,'I.KI 2017-18'!$B$9:$B$393,0))))),"")</f>
        <v>3.1146152759980841</v>
      </c>
      <c r="AS61" s="157">
        <f>_xlfn.IFNA(IF($B61=$B$381,0,IF($B61=$B$382,0,_xlfn.IFNA(INDEX('I.Supplementary 2017-18'!H$8:H$35,MATCH($B61,'I.Supplementary 2017-18'!$B$8:$B$35,0)),INDEX('I.KI 2017-18'!H$9:H$393,MATCH($B61,'I.KI 2017-18'!$B$9:$B$393,0))))),"")</f>
        <v>4.0002705607522273</v>
      </c>
      <c r="AT61" s="149"/>
      <c r="AU61" s="156">
        <f>_xlfn.IFNA(_xlfn.IFNA(INDEX('I.Supplementary 2018-19'!P$8:P$157,MATCH($B61,'I.Supplementary 2018-19'!$B$8:$B$157,0)),INDEX('I.KI 2018-19'!P$9:P$393,MATCH($B61,'I.KI 2018-19'!$B$9:$B$393,0))),"")</f>
        <v>0</v>
      </c>
      <c r="AV61" s="193">
        <f>_xlfn.IFNA(_xlfn.IFNA(INDEX('I.Supplementary 2018-19'!Q$8:Q$157,MATCH($B61,'I.Supplementary 2018-19'!$B$8:$B$157,0)),INDEX('I.KI 2018-19'!Q$9:Q$393,MATCH($B61,'I.KI 2018-19'!$B$9:$B$393,0))),"")</f>
        <v>0.44854107110189645</v>
      </c>
      <c r="AW61" s="193">
        <f>_xlfn.IFNA(_xlfn.IFNA(INDEX('I.Supplementary 2018-19'!R$8:R$157,MATCH($B61,'I.Supplementary 2018-19'!$B$8:$B$157,0)),INDEX('I.KI 2018-19'!R$9:R$393,MATCH($B61,'I.KI 2018-19'!$B$9:$B$393,0))),"")</f>
        <v>0</v>
      </c>
      <c r="AX61" s="193">
        <f>_xlfn.IFNA(_xlfn.IFNA(INDEX('I.Supplementary 2018-19'!S$8:S$157,MATCH($B61,'I.Supplementary 2018-19'!$B$8:$B$157,0)),INDEX('I.KI 2018-19'!S$9:S$393,MATCH($B61,'I.KI 2018-19'!$B$9:$B$393,0))),"")</f>
        <v>0</v>
      </c>
      <c r="AY61" s="157">
        <f>_xlfn.IFNA(_xlfn.IFNA(INDEX('I.Supplementary 2018-19'!T$8:T$157,MATCH($B61,'I.Supplementary 2018-19'!$B$8:$B$157,0)),INDEX('I.KI 2018-19'!T$9:T$393,MATCH($B61,'I.KI 2018-19'!$B$9:$B$393,0))),"")</f>
        <v>0</v>
      </c>
      <c r="AZ61" s="156">
        <f>_xlfn.IFNA(_xlfn.IFNA(INDEX('I.Supplementary 2018-19'!U$8:U$157,MATCH($B61,'I.Supplementary 2018-19'!$B$8:$B$157,0)),INDEX('I.KI 2018-19'!U$9:U$393,MATCH($B61,'I.KI 2018-19'!$B$9:$B$393,0))),"")</f>
        <v>0</v>
      </c>
      <c r="BA61" s="193">
        <f>_xlfn.IFNA(_xlfn.IFNA(INDEX('I.Supplementary 2018-19'!V$8:V$157,MATCH($B61,'I.Supplementary 2018-19'!$B$8:$B$157,0)),INDEX('I.KI 2018-19'!V$9:V$393,MATCH($B61,'I.KI 2018-19'!$B$9:$B$393,0))),"")</f>
        <v>3.2081874087533908</v>
      </c>
      <c r="BB61" s="193">
        <f>_xlfn.IFNA(_xlfn.IFNA(INDEX('I.Supplementary 2018-19'!W$8:W$157,MATCH($B61,'I.Supplementary 2018-19'!$B$8:$B$157,0)),INDEX('I.KI 2018-19'!W$9:W$393,MATCH($B61,'I.KI 2018-19'!$B$9:$B$393,0))),"")</f>
        <v>0</v>
      </c>
      <c r="BC61" s="193">
        <f>_xlfn.IFNA(_xlfn.IFNA(INDEX('I.Supplementary 2018-19'!X$8:X$157,MATCH($B61,'I.Supplementary 2018-19'!$B$8:$B$157,0)),INDEX('I.KI 2018-19'!X$9:X$393,MATCH($B61,'I.KI 2018-19'!$B$9:$B$393,0))),"")</f>
        <v>0</v>
      </c>
      <c r="BD61" s="157">
        <f>_xlfn.IFNA(_xlfn.IFNA(INDEX('I.Supplementary 2018-19'!Y$8:Y$157,MATCH($B61,'I.Supplementary 2018-19'!$B$8:$B$157,0)),INDEX('I.KI 2018-19'!Y$9:Y$393,MATCH($B61,'I.KI 2018-19'!$B$9:$B$393,0))),"")</f>
        <v>0</v>
      </c>
      <c r="BE61" s="156">
        <f>_xlfn.IFNA(_xlfn.IFNA(INDEX('I.Supplementary 2018-19'!Z$8:Z$157,MATCH($B61,'I.Supplementary 2018-19'!$B$8:$B$157,0)),INDEX('I.KI 2018-19'!Z$9:Z$393,MATCH($B61,'I.KI 2018-19'!$B$9:$B$393,0))),"")</f>
        <v>0</v>
      </c>
      <c r="BF61" s="193">
        <f>_xlfn.IFNA(_xlfn.IFNA(INDEX('I.Supplementary 2018-19'!AA$8:AA$157,MATCH($B61,'I.Supplementary 2018-19'!$B$8:$B$157,0)),INDEX('I.KI 2018-19'!AA$9:AA$393,MATCH($B61,'I.KI 2018-19'!$B$9:$B$393,0))),"")</f>
        <v>3.6567284798552873</v>
      </c>
      <c r="BG61" s="193">
        <f>_xlfn.IFNA(_xlfn.IFNA(INDEX('I.Supplementary 2018-19'!AB$8:AB$157,MATCH($B61,'I.Supplementary 2018-19'!$B$8:$B$157,0)),INDEX('I.KI 2018-19'!AB$9:AB$393,MATCH($B61,'I.KI 2018-19'!$B$9:$B$393,0))),"")</f>
        <v>0</v>
      </c>
      <c r="BH61" s="193">
        <f>_xlfn.IFNA(_xlfn.IFNA(INDEX('I.Supplementary 2018-19'!AC$8:AC$157,MATCH($B61,'I.Supplementary 2018-19'!$B$8:$B$157,0)),INDEX('I.KI 2018-19'!AC$9:AC$393,MATCH($B61,'I.KI 2018-19'!$B$9:$B$393,0))),"")</f>
        <v>0</v>
      </c>
      <c r="BI61" s="157">
        <f>_xlfn.IFNA(_xlfn.IFNA(INDEX('I.Supplementary 2018-19'!AD$8:AD$157,MATCH($B61,'I.Supplementary 2018-19'!$B$8:$B$157,0)),INDEX('I.KI 2018-19'!AD$9:AD$393,MATCH($B61,'I.KI 2018-19'!$B$9:$B$393,0))),"")</f>
        <v>0</v>
      </c>
      <c r="BJ61" s="149"/>
      <c r="BK61" s="156">
        <f>_xlfn.IFNA(IF($B61=$B$381,0,IF($B61=$B$382,0,_xlfn.IFNA(INDEX('I.Supplementary 2018-19'!I$8:I$157,MATCH($B61,'I.Supplementary 2018-19'!$B$8:$B$157,0)),INDEX('I.KI 2018-19'!I$9:I$393,MATCH($B61,'I.KI 2018-19'!$B$9:$B$393,0))))),"")</f>
        <v>0.44854107110189645</v>
      </c>
      <c r="BL61" s="149">
        <f>_xlfn.IFNA(IF($B61=$B$381,0,IF($B61=$B$382,0,_xlfn.IFNA(INDEX('I.Supplementary 2018-19'!J$8:J$157,MATCH($B61,'I.Supplementary 2018-19'!$B$8:$B$157,0)),INDEX('I.KI 2018-19'!J$9:J$393,MATCH($B61,'I.KI 2018-19'!$B$9:$B$393,0))))),"")</f>
        <v>3.2081874087533908</v>
      </c>
      <c r="BM61" s="157">
        <f>_xlfn.IFNA(IF($B61=$B$381,0,IF($B61=$B$382,0,_xlfn.IFNA(INDEX('I.Supplementary 2018-19'!H$8:H$157,MATCH($B61,'I.Supplementary 2018-19'!$B$8:$B$157,0)),INDEX('I.KI 2018-19'!H$9:H$393,MATCH($B61,'I.KI 2018-19'!$B$9:$B$393,0))))),"")</f>
        <v>3.6567284798552873</v>
      </c>
    </row>
    <row r="62" spans="2:65">
      <c r="B62" s="121" t="str">
        <f>'Calculations for 2021-22'!B62</f>
        <v>E1534</v>
      </c>
      <c r="C62" s="160" t="str">
        <f>'Calculations for 2021-22'!D62</f>
        <v>E1534</v>
      </c>
      <c r="D62" t="str">
        <f>'Calculations for 2021-22'!E62</f>
        <v>SD</v>
      </c>
      <c r="E62">
        <f>'Calculations for 2021-22'!F62</f>
        <v>0</v>
      </c>
      <c r="F62" s="120" t="str">
        <f>'Calculations for 2021-22'!H62</f>
        <v>Castle Point</v>
      </c>
      <c r="G62" s="156">
        <f>_xlfn.IFNA(INDEX('I.KI 2016-17'!M$8:M$391,MATCH($B62,'I.KI 2016-17'!$B$8:$B$391,0)),"")</f>
        <v>0</v>
      </c>
      <c r="H62" s="149">
        <f>_xlfn.IFNA(INDEX('I.KI 2016-17'!N$8:N$391,MATCH($B62,'I.KI 2016-17'!$B$8:$B$391,0)),"")</f>
        <v>0.91752527378899995</v>
      </c>
      <c r="I62" s="149">
        <f>_xlfn.IFNA(INDEX('I.KI 2016-17'!O$8:O$391,MATCH($B62,'I.KI 2016-17'!$B$8:$B$391,0)),"")</f>
        <v>0</v>
      </c>
      <c r="J62" s="149">
        <f>_xlfn.IFNA(INDEX('I.KI 2016-17'!P$8:P$391,MATCH($B62,'I.KI 2016-17'!$B$8:$B$391,0)),"")</f>
        <v>0</v>
      </c>
      <c r="K62" s="157">
        <f>_xlfn.IFNA(INDEX('I.KI 2016-17'!Q$8:Q$391,MATCH($B62,'I.KI 2016-17'!$B$8:$B$391,0)),"")</f>
        <v>0</v>
      </c>
      <c r="L62" s="156">
        <f>_xlfn.IFNA(INDEX('I.KI 2016-17'!R$8:R$391,MATCH($B62,'I.KI 2016-17'!$B$8:$B$391,0)),"")</f>
        <v>0</v>
      </c>
      <c r="M62" s="193">
        <f>_xlfn.IFNA(INDEX('I.KI 2016-17'!S$8:S$391,MATCH($B62,'I.KI 2016-17'!$B$8:$B$391,0)),"")</f>
        <v>2.071275577642</v>
      </c>
      <c r="N62" s="193">
        <f>_xlfn.IFNA(INDEX('I.KI 2016-17'!T$8:T$391,MATCH($B62,'I.KI 2016-17'!$B$8:$B$391,0)),"")</f>
        <v>0</v>
      </c>
      <c r="O62" s="193">
        <f>_xlfn.IFNA(INDEX('I.KI 2016-17'!U$8:U$391,MATCH($B62,'I.KI 2016-17'!$B$8:$B$391,0)),"")</f>
        <v>0</v>
      </c>
      <c r="P62" s="157">
        <f>_xlfn.IFNA(INDEX('I.KI 2016-17'!V$8:V$391,MATCH($B62,'I.KI 2016-17'!$B$8:$B$391,0)),"")</f>
        <v>0</v>
      </c>
      <c r="Q62" s="156">
        <f>_xlfn.IFNA(INDEX('I.KI 2016-17'!W$8:W$391,MATCH($B62,'I.KI 2016-17'!$B$8:$B$391,0)),"")</f>
        <v>0</v>
      </c>
      <c r="R62" s="193">
        <f>_xlfn.IFNA(INDEX('I.KI 2016-17'!X$8:X$391,MATCH($B62,'I.KI 2016-17'!$B$8:$B$391,0)),"")</f>
        <v>2.9888008514309998</v>
      </c>
      <c r="S62" s="193">
        <f>_xlfn.IFNA(INDEX('I.KI 2016-17'!Y$8:Y$391,MATCH($B62,'I.KI 2016-17'!$B$8:$B$391,0)),"")</f>
        <v>0</v>
      </c>
      <c r="T62" s="193">
        <f>_xlfn.IFNA(INDEX('I.KI 2016-17'!Z$8:Z$391,MATCH($B62,'I.KI 2016-17'!$B$8:$B$391,0)),"")</f>
        <v>0</v>
      </c>
      <c r="U62" s="157">
        <f>_xlfn.IFNA(INDEX('I.KI 2016-17'!AA$8:AA$391,MATCH($B62,'I.KI 2016-17'!$B$8:$B$391,0)),"")</f>
        <v>0</v>
      </c>
      <c r="V62" s="149"/>
      <c r="W62" s="154">
        <f>_xlfn.IFNA(INDEX('I.KI 2016-17'!$H$8:$H$391,MATCH(B62,'I.KI 2016-17'!$B$8:$B$391,0)),"")</f>
        <v>0.91752527378899995</v>
      </c>
      <c r="X62" s="153">
        <f>_xlfn.IFNA(INDEX('I.KI 2016-17'!$I$8:$I$391,MATCH(B62,'I.KI 2016-17'!$B$8:$B$391,0)),"")</f>
        <v>2.071275577642</v>
      </c>
      <c r="Y62" s="155">
        <f>_xlfn.IFNA(INDEX('I.KI 2016-17'!$G$8:$G$391,MATCH(B62,'I.KI 2016-17'!$B$8:$B$391,0)),"")</f>
        <v>2.9888008514309998</v>
      </c>
      <c r="Z62" s="149"/>
      <c r="AA62" s="156">
        <f>_xlfn.IFNA(IF($B62=$B$382,0,_xlfn.IFNA(INDEX('I.Supplementary 2017-18'!N$8:N$35,MATCH($B62,'I.Supplementary 2017-18'!$B$8:$B$35,0)),INDEX('I.KI 2017-18'!N$9:N$393,MATCH($B62,'I.KI 2017-18'!$B$9:$B$393,0)))),"")</f>
        <v>0</v>
      </c>
      <c r="AB62" s="193">
        <f>_xlfn.IFNA(IF($B62=$B$382,0,_xlfn.IFNA(INDEX('I.Supplementary 2017-18'!O$8:O$35,MATCH($B62,'I.Supplementary 2017-18'!$B$8:$B$35,0)),INDEX('I.KI 2017-18'!O$9:O$393,MATCH($B62,'I.KI 2017-18'!$B$9:$B$393,0)))),"")</f>
        <v>0.28687499635657671</v>
      </c>
      <c r="AC62" s="193">
        <f>_xlfn.IFNA(IF($B62=$B$382,0,_xlfn.IFNA(INDEX('I.Supplementary 2017-18'!P$8:P$35,MATCH($B62,'I.Supplementary 2017-18'!$B$8:$B$35,0)),INDEX('I.KI 2017-18'!P$9:P$393,MATCH($B62,'I.KI 2017-18'!$B$9:$B$393,0)))),"")</f>
        <v>0</v>
      </c>
      <c r="AD62" s="193">
        <f>_xlfn.IFNA(IF($B62=$B$382,0,_xlfn.IFNA(INDEX('I.Supplementary 2017-18'!Q$8:Q$35,MATCH($B62,'I.Supplementary 2017-18'!$B$8:$B$35,0)),INDEX('I.KI 2017-18'!Q$9:Q$393,MATCH($B62,'I.KI 2017-18'!$B$9:$B$393,0)))),"")</f>
        <v>0</v>
      </c>
      <c r="AE62" s="157">
        <f>_xlfn.IFNA(IF($B62=$B$382,0,_xlfn.IFNA(INDEX('I.Supplementary 2017-18'!R$8:R$35,MATCH($B62,'I.Supplementary 2017-18'!$B$8:$B$35,0)),INDEX('I.KI 2017-18'!R$9:R$393,MATCH($B62,'I.KI 2017-18'!$B$9:$B$393,0)))),"")</f>
        <v>0</v>
      </c>
      <c r="AF62" s="156">
        <f>_xlfn.IFNA(IF($B62=$B$382,0,_xlfn.IFNA(INDEX('I.Supplementary 2017-18'!S$8:S$35,MATCH($B62,'I.Supplementary 2017-18'!$B$8:$B$35,0)),INDEX('I.KI 2017-18'!S$9:S$393,MATCH($B62,'I.KI 2017-18'!$B$9:$B$393,0)))),"")</f>
        <v>0</v>
      </c>
      <c r="AG62" s="193">
        <f>_xlfn.IFNA(IF($B62=$B$382,0,_xlfn.IFNA(INDEX('I.Supplementary 2017-18'!T$8:T$35,MATCH($B62,'I.Supplementary 2017-18'!$B$8:$B$35,0)),INDEX('I.KI 2017-18'!T$9:T$393,MATCH($B62,'I.KI 2017-18'!$B$9:$B$393,0)))),"")</f>
        <v>2.1135627908989436</v>
      </c>
      <c r="AH62" s="193">
        <f>_xlfn.IFNA(IF($B62=$B$382,0,_xlfn.IFNA(INDEX('I.Supplementary 2017-18'!U$8:U$35,MATCH($B62,'I.Supplementary 2017-18'!$B$8:$B$35,0)),INDEX('I.KI 2017-18'!U$9:U$393,MATCH($B62,'I.KI 2017-18'!$B$9:$B$393,0)))),"")</f>
        <v>0</v>
      </c>
      <c r="AI62" s="193">
        <f>_xlfn.IFNA(IF($B62=$B$382,0,_xlfn.IFNA(INDEX('I.Supplementary 2017-18'!V$8:V$35,MATCH($B62,'I.Supplementary 2017-18'!$B$8:$B$35,0)),INDEX('I.KI 2017-18'!V$9:V$393,MATCH($B62,'I.KI 2017-18'!$B$9:$B$393,0)))),"")</f>
        <v>0</v>
      </c>
      <c r="AJ62" s="157">
        <f>_xlfn.IFNA(IF($B62=$B$382,0,_xlfn.IFNA(INDEX('I.Supplementary 2017-18'!W$8:W$35,MATCH($B62,'I.Supplementary 2017-18'!$B$8:$B$35,0)),INDEX('I.KI 2017-18'!W$9:W$393,MATCH($B62,'I.KI 2017-18'!$B$9:$B$393,0)))),"")</f>
        <v>0</v>
      </c>
      <c r="AK62" s="156">
        <f>_xlfn.IFNA(IF($B62=$B$382,0,_xlfn.IFNA(INDEX('I.Supplementary 2017-18'!X$8:X$35,MATCH($B62,'I.Supplementary 2017-18'!$B$8:$B$35,0)),INDEX('I.KI 2017-18'!X$9:X$393,MATCH($B62,'I.KI 2017-18'!$B$9:$B$393,0)))),"")</f>
        <v>0</v>
      </c>
      <c r="AL62" s="193">
        <f>_xlfn.IFNA(IF($B62=$B$382,0,_xlfn.IFNA(INDEX('I.Supplementary 2017-18'!Y$8:Y$35,MATCH($B62,'I.Supplementary 2017-18'!$B$8:$B$35,0)),INDEX('I.KI 2017-18'!Y$9:Y$393,MATCH($B62,'I.KI 2017-18'!$B$9:$B$393,0)))),"")</f>
        <v>2.4004377872555205</v>
      </c>
      <c r="AM62" s="193">
        <f>_xlfn.IFNA(IF($B62=$B$382,0,_xlfn.IFNA(INDEX('I.Supplementary 2017-18'!Z$8:Z$35,MATCH($B62,'I.Supplementary 2017-18'!$B$8:$B$35,0)),INDEX('I.KI 2017-18'!Z$9:Z$393,MATCH($B62,'I.KI 2017-18'!$B$9:$B$393,0)))),"")</f>
        <v>0</v>
      </c>
      <c r="AN62" s="193">
        <f>_xlfn.IFNA(IF($B62=$B$382,0,_xlfn.IFNA(INDEX('I.Supplementary 2017-18'!AA$8:AA$35,MATCH($B62,'I.Supplementary 2017-18'!$B$8:$B$35,0)),INDEX('I.KI 2017-18'!AA$9:AA$393,MATCH($B62,'I.KI 2017-18'!$B$9:$B$393,0)))),"")</f>
        <v>0</v>
      </c>
      <c r="AO62" s="157">
        <f>_xlfn.IFNA(IF($B62=$B$382,0,_xlfn.IFNA(INDEX('I.Supplementary 2017-18'!AB$8:AB$35,MATCH($B62,'I.Supplementary 2017-18'!$B$8:$B$35,0)),INDEX('I.KI 2017-18'!AB$9:AB$393,MATCH($B62,'I.KI 2017-18'!$B$9:$B$393,0)))),"")</f>
        <v>0</v>
      </c>
      <c r="AP62" s="149"/>
      <c r="AQ62" s="156">
        <f>_xlfn.IFNA(IF($B62=$B$381,0,IF($B62=$B$382,0,_xlfn.IFNA(INDEX('I.Supplementary 2017-18'!I$8:I$35,MATCH($B62,'I.Supplementary 2017-18'!$B$8:$B$35,0)),INDEX('I.KI 2017-18'!I$9:I$393,MATCH($B62,'I.KI 2017-18'!$B$9:$B$393,0))))),"")</f>
        <v>0.28687499635657671</v>
      </c>
      <c r="AR62" s="149">
        <f>_xlfn.IFNA(IF($B62=$B$381,0,IF($B62=$B$382,0,_xlfn.IFNA(INDEX('I.Supplementary 2017-18'!J$8:J$35,MATCH($B62,'I.Supplementary 2017-18'!$B$8:$B$35,0)),INDEX('I.KI 2017-18'!J$9:J$393,MATCH($B62,'I.KI 2017-18'!$B$9:$B$393,0))))),"")</f>
        <v>2.1135627908989436</v>
      </c>
      <c r="AS62" s="157">
        <f>_xlfn.IFNA(IF($B62=$B$381,0,IF($B62=$B$382,0,_xlfn.IFNA(INDEX('I.Supplementary 2017-18'!H$8:H$35,MATCH($B62,'I.Supplementary 2017-18'!$B$8:$B$35,0)),INDEX('I.KI 2017-18'!H$9:H$393,MATCH($B62,'I.KI 2017-18'!$B$9:$B$393,0))))),"")</f>
        <v>2.4004377872555205</v>
      </c>
      <c r="AT62" s="149"/>
      <c r="AU62" s="156">
        <f>_xlfn.IFNA(_xlfn.IFNA(INDEX('I.Supplementary 2018-19'!P$8:P$157,MATCH($B62,'I.Supplementary 2018-19'!$B$8:$B$157,0)),INDEX('I.KI 2018-19'!P$9:P$393,MATCH($B62,'I.KI 2018-19'!$B$9:$B$393,0))),"")</f>
        <v>0</v>
      </c>
      <c r="AV62" s="193">
        <f>_xlfn.IFNA(_xlfn.IFNA(INDEX('I.Supplementary 2018-19'!Q$8:Q$157,MATCH($B62,'I.Supplementary 2018-19'!$B$8:$B$157,0)),INDEX('I.KI 2018-19'!Q$9:Q$393,MATCH($B62,'I.KI 2018-19'!$B$9:$B$393,0))),"")</f>
        <v>0</v>
      </c>
      <c r="AW62" s="193">
        <f>_xlfn.IFNA(_xlfn.IFNA(INDEX('I.Supplementary 2018-19'!R$8:R$157,MATCH($B62,'I.Supplementary 2018-19'!$B$8:$B$157,0)),INDEX('I.KI 2018-19'!R$9:R$393,MATCH($B62,'I.KI 2018-19'!$B$9:$B$393,0))),"")</f>
        <v>0</v>
      </c>
      <c r="AX62" s="193">
        <f>_xlfn.IFNA(_xlfn.IFNA(INDEX('I.Supplementary 2018-19'!S$8:S$157,MATCH($B62,'I.Supplementary 2018-19'!$B$8:$B$157,0)),INDEX('I.KI 2018-19'!S$9:S$393,MATCH($B62,'I.KI 2018-19'!$B$9:$B$393,0))),"")</f>
        <v>0</v>
      </c>
      <c r="AY62" s="157">
        <f>_xlfn.IFNA(_xlfn.IFNA(INDEX('I.Supplementary 2018-19'!T$8:T$157,MATCH($B62,'I.Supplementary 2018-19'!$B$8:$B$157,0)),INDEX('I.KI 2018-19'!T$9:T$393,MATCH($B62,'I.KI 2018-19'!$B$9:$B$393,0))),"")</f>
        <v>0</v>
      </c>
      <c r="AZ62" s="156">
        <f>_xlfn.IFNA(_xlfn.IFNA(INDEX('I.Supplementary 2018-19'!U$8:U$157,MATCH($B62,'I.Supplementary 2018-19'!$B$8:$B$157,0)),INDEX('I.KI 2018-19'!U$9:U$393,MATCH($B62,'I.KI 2018-19'!$B$9:$B$393,0))),"")</f>
        <v>0</v>
      </c>
      <c r="BA62" s="193">
        <f>_xlfn.IFNA(_xlfn.IFNA(INDEX('I.Supplementary 2018-19'!V$8:V$157,MATCH($B62,'I.Supplementary 2018-19'!$B$8:$B$157,0)),INDEX('I.KI 2018-19'!V$9:V$393,MATCH($B62,'I.KI 2018-19'!$B$9:$B$393,0))),"")</f>
        <v>2.1770603854753068</v>
      </c>
      <c r="BB62" s="193">
        <f>_xlfn.IFNA(_xlfn.IFNA(INDEX('I.Supplementary 2018-19'!W$8:W$157,MATCH($B62,'I.Supplementary 2018-19'!$B$8:$B$157,0)),INDEX('I.KI 2018-19'!W$9:W$393,MATCH($B62,'I.KI 2018-19'!$B$9:$B$393,0))),"")</f>
        <v>0</v>
      </c>
      <c r="BC62" s="193">
        <f>_xlfn.IFNA(_xlfn.IFNA(INDEX('I.Supplementary 2018-19'!X$8:X$157,MATCH($B62,'I.Supplementary 2018-19'!$B$8:$B$157,0)),INDEX('I.KI 2018-19'!X$9:X$393,MATCH($B62,'I.KI 2018-19'!$B$9:$B$393,0))),"")</f>
        <v>0</v>
      </c>
      <c r="BD62" s="157">
        <f>_xlfn.IFNA(_xlfn.IFNA(INDEX('I.Supplementary 2018-19'!Y$8:Y$157,MATCH($B62,'I.Supplementary 2018-19'!$B$8:$B$157,0)),INDEX('I.KI 2018-19'!Y$9:Y$393,MATCH($B62,'I.KI 2018-19'!$B$9:$B$393,0))),"")</f>
        <v>0</v>
      </c>
      <c r="BE62" s="156">
        <f>_xlfn.IFNA(_xlfn.IFNA(INDEX('I.Supplementary 2018-19'!Z$8:Z$157,MATCH($B62,'I.Supplementary 2018-19'!$B$8:$B$157,0)),INDEX('I.KI 2018-19'!Z$9:Z$393,MATCH($B62,'I.KI 2018-19'!$B$9:$B$393,0))),"")</f>
        <v>0</v>
      </c>
      <c r="BF62" s="193">
        <f>_xlfn.IFNA(_xlfn.IFNA(INDEX('I.Supplementary 2018-19'!AA$8:AA$157,MATCH($B62,'I.Supplementary 2018-19'!$B$8:$B$157,0)),INDEX('I.KI 2018-19'!AA$9:AA$393,MATCH($B62,'I.KI 2018-19'!$B$9:$B$393,0))),"")</f>
        <v>2.1770603854753068</v>
      </c>
      <c r="BG62" s="193">
        <f>_xlfn.IFNA(_xlfn.IFNA(INDEX('I.Supplementary 2018-19'!AB$8:AB$157,MATCH($B62,'I.Supplementary 2018-19'!$B$8:$B$157,0)),INDEX('I.KI 2018-19'!AB$9:AB$393,MATCH($B62,'I.KI 2018-19'!$B$9:$B$393,0))),"")</f>
        <v>0</v>
      </c>
      <c r="BH62" s="193">
        <f>_xlfn.IFNA(_xlfn.IFNA(INDEX('I.Supplementary 2018-19'!AC$8:AC$157,MATCH($B62,'I.Supplementary 2018-19'!$B$8:$B$157,0)),INDEX('I.KI 2018-19'!AC$9:AC$393,MATCH($B62,'I.KI 2018-19'!$B$9:$B$393,0))),"")</f>
        <v>0</v>
      </c>
      <c r="BI62" s="157">
        <f>_xlfn.IFNA(_xlfn.IFNA(INDEX('I.Supplementary 2018-19'!AD$8:AD$157,MATCH($B62,'I.Supplementary 2018-19'!$B$8:$B$157,0)),INDEX('I.KI 2018-19'!AD$9:AD$393,MATCH($B62,'I.KI 2018-19'!$B$9:$B$393,0))),"")</f>
        <v>0</v>
      </c>
      <c r="BJ62" s="149"/>
      <c r="BK62" s="156">
        <f>_xlfn.IFNA(IF($B62=$B$381,0,IF($B62=$B$382,0,_xlfn.IFNA(INDEX('I.Supplementary 2018-19'!I$8:I$157,MATCH($B62,'I.Supplementary 2018-19'!$B$8:$B$157,0)),INDEX('I.KI 2018-19'!I$9:I$393,MATCH($B62,'I.KI 2018-19'!$B$9:$B$393,0))))),"")</f>
        <v>0</v>
      </c>
      <c r="BL62" s="149">
        <f>_xlfn.IFNA(IF($B62=$B$381,0,IF($B62=$B$382,0,_xlfn.IFNA(INDEX('I.Supplementary 2018-19'!J$8:J$157,MATCH($B62,'I.Supplementary 2018-19'!$B$8:$B$157,0)),INDEX('I.KI 2018-19'!J$9:J$393,MATCH($B62,'I.KI 2018-19'!$B$9:$B$393,0))))),"")</f>
        <v>2.1770603854753068</v>
      </c>
      <c r="BM62" s="157">
        <f>_xlfn.IFNA(IF($B62=$B$381,0,IF($B62=$B$382,0,_xlfn.IFNA(INDEX('I.Supplementary 2018-19'!H$8:H$157,MATCH($B62,'I.Supplementary 2018-19'!$B$8:$B$157,0)),INDEX('I.KI 2018-19'!H$9:H$393,MATCH($B62,'I.KI 2018-19'!$B$9:$B$393,0))))),"")</f>
        <v>2.1770603854753068</v>
      </c>
    </row>
    <row r="63" spans="2:65">
      <c r="B63" s="121" t="str">
        <f>'Calculations for 2021-22'!B63</f>
        <v>E0203</v>
      </c>
      <c r="C63" s="160" t="str">
        <f>'Calculations for 2021-22'!D63</f>
        <v>E0203</v>
      </c>
      <c r="D63" t="str">
        <f>'Calculations for 2021-22'!E63</f>
        <v>UNINFIR</v>
      </c>
      <c r="E63">
        <f>'Calculations for 2021-22'!F63</f>
        <v>0</v>
      </c>
      <c r="F63" s="120" t="str">
        <f>'Calculations for 2021-22'!H63</f>
        <v>Central Bedfordshire</v>
      </c>
      <c r="G63" s="156">
        <f>_xlfn.IFNA(INDEX('I.KI 2016-17'!M$8:M$391,MATCH($B63,'I.KI 2016-17'!$B$8:$B$391,0)),"")</f>
        <v>17.765873853642002</v>
      </c>
      <c r="H63" s="149">
        <f>_xlfn.IFNA(INDEX('I.KI 2016-17'!N$8:N$391,MATCH($B63,'I.KI 2016-17'!$B$8:$B$391,0)),"")</f>
        <v>2.3859908420460001</v>
      </c>
      <c r="I63" s="149">
        <f>_xlfn.IFNA(INDEX('I.KI 2016-17'!O$8:O$391,MATCH($B63,'I.KI 2016-17'!$B$8:$B$391,0)),"")</f>
        <v>0</v>
      </c>
      <c r="J63" s="149">
        <f>_xlfn.IFNA(INDEX('I.KI 2016-17'!P$8:P$391,MATCH($B63,'I.KI 2016-17'!$B$8:$B$391,0)),"")</f>
        <v>0</v>
      </c>
      <c r="K63" s="157">
        <f>_xlfn.IFNA(INDEX('I.KI 2016-17'!Q$8:Q$391,MATCH($B63,'I.KI 2016-17'!$B$8:$B$391,0)),"")</f>
        <v>0</v>
      </c>
      <c r="L63" s="156">
        <f>_xlfn.IFNA(INDEX('I.KI 2016-17'!R$8:R$391,MATCH($B63,'I.KI 2016-17'!$B$8:$B$391,0)),"")</f>
        <v>23.459533621374</v>
      </c>
      <c r="M63" s="193">
        <f>_xlfn.IFNA(INDEX('I.KI 2016-17'!S$8:S$391,MATCH($B63,'I.KI 2016-17'!$B$8:$B$391,0)),"")</f>
        <v>5.9847348256630006</v>
      </c>
      <c r="N63" s="193">
        <f>_xlfn.IFNA(INDEX('I.KI 2016-17'!T$8:T$391,MATCH($B63,'I.KI 2016-17'!$B$8:$B$391,0)),"")</f>
        <v>0</v>
      </c>
      <c r="O63" s="193">
        <f>_xlfn.IFNA(INDEX('I.KI 2016-17'!U$8:U$391,MATCH($B63,'I.KI 2016-17'!$B$8:$B$391,0)),"")</f>
        <v>0</v>
      </c>
      <c r="P63" s="157">
        <f>_xlfn.IFNA(INDEX('I.KI 2016-17'!V$8:V$391,MATCH($B63,'I.KI 2016-17'!$B$8:$B$391,0)),"")</f>
        <v>0</v>
      </c>
      <c r="Q63" s="156">
        <f>_xlfn.IFNA(INDEX('I.KI 2016-17'!W$8:W$391,MATCH($B63,'I.KI 2016-17'!$B$8:$B$391,0)),"")</f>
        <v>41.225407475015999</v>
      </c>
      <c r="R63" s="193">
        <f>_xlfn.IFNA(INDEX('I.KI 2016-17'!X$8:X$391,MATCH($B63,'I.KI 2016-17'!$B$8:$B$391,0)),"")</f>
        <v>8.3707256677090012</v>
      </c>
      <c r="S63" s="193">
        <f>_xlfn.IFNA(INDEX('I.KI 2016-17'!Y$8:Y$391,MATCH($B63,'I.KI 2016-17'!$B$8:$B$391,0)),"")</f>
        <v>0</v>
      </c>
      <c r="T63" s="193">
        <f>_xlfn.IFNA(INDEX('I.KI 2016-17'!Z$8:Z$391,MATCH($B63,'I.KI 2016-17'!$B$8:$B$391,0)),"")</f>
        <v>0</v>
      </c>
      <c r="U63" s="157">
        <f>_xlfn.IFNA(INDEX('I.KI 2016-17'!AA$8:AA$391,MATCH($B63,'I.KI 2016-17'!$B$8:$B$391,0)),"")</f>
        <v>0</v>
      </c>
      <c r="V63" s="149"/>
      <c r="W63" s="154">
        <f>_xlfn.IFNA(INDEX('I.KI 2016-17'!$H$8:$H$391,MATCH(B63,'I.KI 2016-17'!$B$8:$B$391,0)),"")</f>
        <v>20.151864695688001</v>
      </c>
      <c r="X63" s="153">
        <f>_xlfn.IFNA(INDEX('I.KI 2016-17'!$I$8:$I$391,MATCH(B63,'I.KI 2016-17'!$B$8:$B$391,0)),"")</f>
        <v>29.444268447037</v>
      </c>
      <c r="Y63" s="155">
        <f>_xlfn.IFNA(INDEX('I.KI 2016-17'!$G$8:$G$391,MATCH(B63,'I.KI 2016-17'!$B$8:$B$391,0)),"")</f>
        <v>49.596133142725002</v>
      </c>
      <c r="Z63" s="149"/>
      <c r="AA63" s="156">
        <f>_xlfn.IFNA(IF($B63=$B$382,0,_xlfn.IFNA(INDEX('I.Supplementary 2017-18'!N$8:N$35,MATCH($B63,'I.Supplementary 2017-18'!$B$8:$B$35,0)),INDEX('I.KI 2017-18'!N$9:N$393,MATCH($B63,'I.KI 2017-18'!$B$9:$B$393,0)))),"")</f>
        <v>10.712331663043694</v>
      </c>
      <c r="AB63" s="193">
        <f>_xlfn.IFNA(IF($B63=$B$382,0,_xlfn.IFNA(INDEX('I.Supplementary 2017-18'!O$8:O$35,MATCH($B63,'I.Supplementary 2017-18'!$B$8:$B$35,0)),INDEX('I.KI 2017-18'!O$9:O$393,MATCH($B63,'I.KI 2017-18'!$B$9:$B$393,0)))),"")</f>
        <v>-0.11321747619933263</v>
      </c>
      <c r="AC63" s="193">
        <f>_xlfn.IFNA(IF($B63=$B$382,0,_xlfn.IFNA(INDEX('I.Supplementary 2017-18'!P$8:P$35,MATCH($B63,'I.Supplementary 2017-18'!$B$8:$B$35,0)),INDEX('I.KI 2017-18'!P$9:P$393,MATCH($B63,'I.KI 2017-18'!$B$9:$B$393,0)))),"")</f>
        <v>0</v>
      </c>
      <c r="AD63" s="193">
        <f>_xlfn.IFNA(IF($B63=$B$382,0,_xlfn.IFNA(INDEX('I.Supplementary 2017-18'!Q$8:Q$35,MATCH($B63,'I.Supplementary 2017-18'!$B$8:$B$35,0)),INDEX('I.KI 2017-18'!Q$9:Q$393,MATCH($B63,'I.KI 2017-18'!$B$9:$B$393,0)))),"")</f>
        <v>0</v>
      </c>
      <c r="AE63" s="157">
        <f>_xlfn.IFNA(IF($B63=$B$382,0,_xlfn.IFNA(INDEX('I.Supplementary 2017-18'!R$8:R$35,MATCH($B63,'I.Supplementary 2017-18'!$B$8:$B$35,0)),INDEX('I.KI 2017-18'!R$9:R$393,MATCH($B63,'I.KI 2017-18'!$B$9:$B$393,0)))),"")</f>
        <v>0</v>
      </c>
      <c r="AF63" s="156">
        <f>_xlfn.IFNA(IF($B63=$B$382,0,_xlfn.IFNA(INDEX('I.Supplementary 2017-18'!S$8:S$35,MATCH($B63,'I.Supplementary 2017-18'!$B$8:$B$35,0)),INDEX('I.KI 2017-18'!S$9:S$393,MATCH($B63,'I.KI 2017-18'!$B$9:$B$393,0)))),"")</f>
        <v>23.938484038143191</v>
      </c>
      <c r="AG63" s="193">
        <f>_xlfn.IFNA(IF($B63=$B$382,0,_xlfn.IFNA(INDEX('I.Supplementary 2017-18'!T$8:T$35,MATCH($B63,'I.Supplementary 2017-18'!$B$8:$B$35,0)),INDEX('I.KI 2017-18'!T$9:T$393,MATCH($B63,'I.KI 2017-18'!$B$9:$B$393,0)))),"")</f>
        <v>6.1069193194072753</v>
      </c>
      <c r="AH63" s="193">
        <f>_xlfn.IFNA(IF($B63=$B$382,0,_xlfn.IFNA(INDEX('I.Supplementary 2017-18'!U$8:U$35,MATCH($B63,'I.Supplementary 2017-18'!$B$8:$B$35,0)),INDEX('I.KI 2017-18'!U$9:U$393,MATCH($B63,'I.KI 2017-18'!$B$9:$B$393,0)))),"")</f>
        <v>0</v>
      </c>
      <c r="AI63" s="193">
        <f>_xlfn.IFNA(IF($B63=$B$382,0,_xlfn.IFNA(INDEX('I.Supplementary 2017-18'!V$8:V$35,MATCH($B63,'I.Supplementary 2017-18'!$B$8:$B$35,0)),INDEX('I.KI 2017-18'!V$9:V$393,MATCH($B63,'I.KI 2017-18'!$B$9:$B$393,0)))),"")</f>
        <v>0</v>
      </c>
      <c r="AJ63" s="157">
        <f>_xlfn.IFNA(IF($B63=$B$382,0,_xlfn.IFNA(INDEX('I.Supplementary 2017-18'!W$8:W$35,MATCH($B63,'I.Supplementary 2017-18'!$B$8:$B$35,0)),INDEX('I.KI 2017-18'!W$9:W$393,MATCH($B63,'I.KI 2017-18'!$B$9:$B$393,0)))),"")</f>
        <v>0</v>
      </c>
      <c r="AK63" s="156">
        <f>_xlfn.IFNA(IF($B63=$B$382,0,_xlfn.IFNA(INDEX('I.Supplementary 2017-18'!X$8:X$35,MATCH($B63,'I.Supplementary 2017-18'!$B$8:$B$35,0)),INDEX('I.KI 2017-18'!X$9:X$393,MATCH($B63,'I.KI 2017-18'!$B$9:$B$393,0)))),"")</f>
        <v>34.650815701186886</v>
      </c>
      <c r="AL63" s="193">
        <f>_xlfn.IFNA(IF($B63=$B$382,0,_xlfn.IFNA(INDEX('I.Supplementary 2017-18'!Y$8:Y$35,MATCH($B63,'I.Supplementary 2017-18'!$B$8:$B$35,0)),INDEX('I.KI 2017-18'!Y$9:Y$393,MATCH($B63,'I.KI 2017-18'!$B$9:$B$393,0)))),"")</f>
        <v>5.9937018432079423</v>
      </c>
      <c r="AM63" s="193">
        <f>_xlfn.IFNA(IF($B63=$B$382,0,_xlfn.IFNA(INDEX('I.Supplementary 2017-18'!Z$8:Z$35,MATCH($B63,'I.Supplementary 2017-18'!$B$8:$B$35,0)),INDEX('I.KI 2017-18'!Z$9:Z$393,MATCH($B63,'I.KI 2017-18'!$B$9:$B$393,0)))),"")</f>
        <v>0</v>
      </c>
      <c r="AN63" s="193">
        <f>_xlfn.IFNA(IF($B63=$B$382,0,_xlfn.IFNA(INDEX('I.Supplementary 2017-18'!AA$8:AA$35,MATCH($B63,'I.Supplementary 2017-18'!$B$8:$B$35,0)),INDEX('I.KI 2017-18'!AA$9:AA$393,MATCH($B63,'I.KI 2017-18'!$B$9:$B$393,0)))),"")</f>
        <v>0</v>
      </c>
      <c r="AO63" s="157">
        <f>_xlfn.IFNA(IF($B63=$B$382,0,_xlfn.IFNA(INDEX('I.Supplementary 2017-18'!AB$8:AB$35,MATCH($B63,'I.Supplementary 2017-18'!$B$8:$B$35,0)),INDEX('I.KI 2017-18'!AB$9:AB$393,MATCH($B63,'I.KI 2017-18'!$B$9:$B$393,0)))),"")</f>
        <v>0</v>
      </c>
      <c r="AP63" s="149"/>
      <c r="AQ63" s="156">
        <f>_xlfn.IFNA(IF($B63=$B$381,0,IF($B63=$B$382,0,_xlfn.IFNA(INDEX('I.Supplementary 2017-18'!I$8:I$35,MATCH($B63,'I.Supplementary 2017-18'!$B$8:$B$35,0)),INDEX('I.KI 2017-18'!I$9:I$393,MATCH($B63,'I.KI 2017-18'!$B$9:$B$393,0))))),"")</f>
        <v>10.599114186844361</v>
      </c>
      <c r="AR63" s="149">
        <f>_xlfn.IFNA(IF($B63=$B$381,0,IF($B63=$B$382,0,_xlfn.IFNA(INDEX('I.Supplementary 2017-18'!J$8:J$35,MATCH($B63,'I.Supplementary 2017-18'!$B$8:$B$35,0)),INDEX('I.KI 2017-18'!J$9:J$393,MATCH($B63,'I.KI 2017-18'!$B$9:$B$393,0))))),"")</f>
        <v>30.045403357550466</v>
      </c>
      <c r="AS63" s="157">
        <f>_xlfn.IFNA(IF($B63=$B$381,0,IF($B63=$B$382,0,_xlfn.IFNA(INDEX('I.Supplementary 2017-18'!H$8:H$35,MATCH($B63,'I.Supplementary 2017-18'!$B$8:$B$35,0)),INDEX('I.KI 2017-18'!H$9:H$393,MATCH($B63,'I.KI 2017-18'!$B$9:$B$393,0))))),"")</f>
        <v>40.64451754439483</v>
      </c>
      <c r="AT63" s="149"/>
      <c r="AU63" s="156">
        <f>_xlfn.IFNA(_xlfn.IFNA(INDEX('I.Supplementary 2018-19'!P$8:P$157,MATCH($B63,'I.Supplementary 2018-19'!$B$8:$B$157,0)),INDEX('I.KI 2018-19'!P$9:P$393,MATCH($B63,'I.KI 2018-19'!$B$9:$B$393,0))),"")</f>
        <v>6.2538872002123895</v>
      </c>
      <c r="AV63" s="193">
        <f>_xlfn.IFNA(_xlfn.IFNA(INDEX('I.Supplementary 2018-19'!Q$8:Q$157,MATCH($B63,'I.Supplementary 2018-19'!$B$8:$B$157,0)),INDEX('I.KI 2018-19'!Q$9:Q$393,MATCH($B63,'I.KI 2018-19'!$B$9:$B$393,0))),"")</f>
        <v>-1.5704638700415716</v>
      </c>
      <c r="AW63" s="193">
        <f>_xlfn.IFNA(_xlfn.IFNA(INDEX('I.Supplementary 2018-19'!R$8:R$157,MATCH($B63,'I.Supplementary 2018-19'!$B$8:$B$157,0)),INDEX('I.KI 2018-19'!R$9:R$393,MATCH($B63,'I.KI 2018-19'!$B$9:$B$393,0))),"")</f>
        <v>0</v>
      </c>
      <c r="AX63" s="193">
        <f>_xlfn.IFNA(_xlfn.IFNA(INDEX('I.Supplementary 2018-19'!S$8:S$157,MATCH($B63,'I.Supplementary 2018-19'!$B$8:$B$157,0)),INDEX('I.KI 2018-19'!S$9:S$393,MATCH($B63,'I.KI 2018-19'!$B$9:$B$393,0))),"")</f>
        <v>0</v>
      </c>
      <c r="AY63" s="157">
        <f>_xlfn.IFNA(_xlfn.IFNA(INDEX('I.Supplementary 2018-19'!T$8:T$157,MATCH($B63,'I.Supplementary 2018-19'!$B$8:$B$157,0)),INDEX('I.KI 2018-19'!T$9:T$393,MATCH($B63,'I.KI 2018-19'!$B$9:$B$393,0))),"")</f>
        <v>0</v>
      </c>
      <c r="AZ63" s="156">
        <f>_xlfn.IFNA(_xlfn.IFNA(INDEX('I.Supplementary 2018-19'!U$8:U$157,MATCH($B63,'I.Supplementary 2018-19'!$B$8:$B$157,0)),INDEX('I.KI 2018-19'!U$9:U$393,MATCH($B63,'I.KI 2018-19'!$B$9:$B$393,0))),"")</f>
        <v>24.657665962035907</v>
      </c>
      <c r="BA63" s="193">
        <f>_xlfn.IFNA(_xlfn.IFNA(INDEX('I.Supplementary 2018-19'!V$8:V$157,MATCH($B63,'I.Supplementary 2018-19'!$B$8:$B$157,0)),INDEX('I.KI 2018-19'!V$9:V$393,MATCH($B63,'I.KI 2018-19'!$B$9:$B$393,0))),"")</f>
        <v>6.2903889985310988</v>
      </c>
      <c r="BB63" s="193">
        <f>_xlfn.IFNA(_xlfn.IFNA(INDEX('I.Supplementary 2018-19'!W$8:W$157,MATCH($B63,'I.Supplementary 2018-19'!$B$8:$B$157,0)),INDEX('I.KI 2018-19'!W$9:W$393,MATCH($B63,'I.KI 2018-19'!$B$9:$B$393,0))),"")</f>
        <v>0</v>
      </c>
      <c r="BC63" s="193">
        <f>_xlfn.IFNA(_xlfn.IFNA(INDEX('I.Supplementary 2018-19'!X$8:X$157,MATCH($B63,'I.Supplementary 2018-19'!$B$8:$B$157,0)),INDEX('I.KI 2018-19'!X$9:X$393,MATCH($B63,'I.KI 2018-19'!$B$9:$B$393,0))),"")</f>
        <v>0</v>
      </c>
      <c r="BD63" s="157">
        <f>_xlfn.IFNA(_xlfn.IFNA(INDEX('I.Supplementary 2018-19'!Y$8:Y$157,MATCH($B63,'I.Supplementary 2018-19'!$B$8:$B$157,0)),INDEX('I.KI 2018-19'!Y$9:Y$393,MATCH($B63,'I.KI 2018-19'!$B$9:$B$393,0))),"")</f>
        <v>0</v>
      </c>
      <c r="BE63" s="156">
        <f>_xlfn.IFNA(_xlfn.IFNA(INDEX('I.Supplementary 2018-19'!Z$8:Z$157,MATCH($B63,'I.Supplementary 2018-19'!$B$8:$B$157,0)),INDEX('I.KI 2018-19'!Z$9:Z$393,MATCH($B63,'I.KI 2018-19'!$B$9:$B$393,0))),"")</f>
        <v>30.911553162248296</v>
      </c>
      <c r="BF63" s="193">
        <f>_xlfn.IFNA(_xlfn.IFNA(INDEX('I.Supplementary 2018-19'!AA$8:AA$157,MATCH($B63,'I.Supplementary 2018-19'!$B$8:$B$157,0)),INDEX('I.KI 2018-19'!AA$9:AA$393,MATCH($B63,'I.KI 2018-19'!$B$9:$B$393,0))),"")</f>
        <v>4.7199251284895274</v>
      </c>
      <c r="BG63" s="193">
        <f>_xlfn.IFNA(_xlfn.IFNA(INDEX('I.Supplementary 2018-19'!AB$8:AB$157,MATCH($B63,'I.Supplementary 2018-19'!$B$8:$B$157,0)),INDEX('I.KI 2018-19'!AB$9:AB$393,MATCH($B63,'I.KI 2018-19'!$B$9:$B$393,0))),"")</f>
        <v>0</v>
      </c>
      <c r="BH63" s="193">
        <f>_xlfn.IFNA(_xlfn.IFNA(INDEX('I.Supplementary 2018-19'!AC$8:AC$157,MATCH($B63,'I.Supplementary 2018-19'!$B$8:$B$157,0)),INDEX('I.KI 2018-19'!AC$9:AC$393,MATCH($B63,'I.KI 2018-19'!$B$9:$B$393,0))),"")</f>
        <v>0</v>
      </c>
      <c r="BI63" s="157">
        <f>_xlfn.IFNA(_xlfn.IFNA(INDEX('I.Supplementary 2018-19'!AD$8:AD$157,MATCH($B63,'I.Supplementary 2018-19'!$B$8:$B$157,0)),INDEX('I.KI 2018-19'!AD$9:AD$393,MATCH($B63,'I.KI 2018-19'!$B$9:$B$393,0))),"")</f>
        <v>0</v>
      </c>
      <c r="BJ63" s="149"/>
      <c r="BK63" s="156">
        <f>_xlfn.IFNA(IF($B63=$B$381,0,IF($B63=$B$382,0,_xlfn.IFNA(INDEX('I.Supplementary 2018-19'!I$8:I$157,MATCH($B63,'I.Supplementary 2018-19'!$B$8:$B$157,0)),INDEX('I.KI 2018-19'!I$9:I$393,MATCH($B63,'I.KI 2018-19'!$B$9:$B$393,0))))),"")</f>
        <v>4.6834233301708172</v>
      </c>
      <c r="BL63" s="149">
        <f>_xlfn.IFNA(IF($B63=$B$381,0,IF($B63=$B$382,0,_xlfn.IFNA(INDEX('I.Supplementary 2018-19'!J$8:J$157,MATCH($B63,'I.Supplementary 2018-19'!$B$8:$B$157,0)),INDEX('I.KI 2018-19'!J$9:J$393,MATCH($B63,'I.KI 2018-19'!$B$9:$B$393,0))))),"")</f>
        <v>30.948054960567006</v>
      </c>
      <c r="BM63" s="157">
        <f>_xlfn.IFNA(IF($B63=$B$381,0,IF($B63=$B$382,0,_xlfn.IFNA(INDEX('I.Supplementary 2018-19'!H$8:H$157,MATCH($B63,'I.Supplementary 2018-19'!$B$8:$B$157,0)),INDEX('I.KI 2018-19'!H$9:H$393,MATCH($B63,'I.KI 2018-19'!$B$9:$B$393,0))))),"")</f>
        <v>35.631478290737824</v>
      </c>
    </row>
    <row r="64" spans="2:65">
      <c r="B64" s="121" t="str">
        <f>'Calculations for 2021-22'!B64</f>
        <v>E2432</v>
      </c>
      <c r="C64" s="160" t="str">
        <f>'Calculations for 2021-22'!D64</f>
        <v>E2432</v>
      </c>
      <c r="D64" t="str">
        <f>'Calculations for 2021-22'!E64</f>
        <v>SD</v>
      </c>
      <c r="E64" t="str">
        <f>'Calculations for 2021-22'!F64</f>
        <v>P1913</v>
      </c>
      <c r="F64" s="120" t="str">
        <f>'Calculations for 2021-22'!H64</f>
        <v>Charnwood</v>
      </c>
      <c r="G64" s="156">
        <f>_xlfn.IFNA(INDEX('I.KI 2016-17'!M$8:M$391,MATCH($B64,'I.KI 2016-17'!$B$8:$B$391,0)),"")</f>
        <v>0</v>
      </c>
      <c r="H64" s="149">
        <f>_xlfn.IFNA(INDEX('I.KI 2016-17'!N$8:N$391,MATCH($B64,'I.KI 2016-17'!$B$8:$B$391,0)),"")</f>
        <v>2.0902584159969999</v>
      </c>
      <c r="I64" s="149">
        <f>_xlfn.IFNA(INDEX('I.KI 2016-17'!O$8:O$391,MATCH($B64,'I.KI 2016-17'!$B$8:$B$391,0)),"")</f>
        <v>0</v>
      </c>
      <c r="J64" s="149">
        <f>_xlfn.IFNA(INDEX('I.KI 2016-17'!P$8:P$391,MATCH($B64,'I.KI 2016-17'!$B$8:$B$391,0)),"")</f>
        <v>0</v>
      </c>
      <c r="K64" s="157">
        <f>_xlfn.IFNA(INDEX('I.KI 2016-17'!Q$8:Q$391,MATCH($B64,'I.KI 2016-17'!$B$8:$B$391,0)),"")</f>
        <v>0</v>
      </c>
      <c r="L64" s="156">
        <f>_xlfn.IFNA(INDEX('I.KI 2016-17'!R$8:R$391,MATCH($B64,'I.KI 2016-17'!$B$8:$B$391,0)),"")</f>
        <v>0</v>
      </c>
      <c r="M64" s="193">
        <f>_xlfn.IFNA(INDEX('I.KI 2016-17'!S$8:S$391,MATCH($B64,'I.KI 2016-17'!$B$8:$B$391,0)),"")</f>
        <v>3.9286636744950001</v>
      </c>
      <c r="N64" s="193">
        <f>_xlfn.IFNA(INDEX('I.KI 2016-17'!T$8:T$391,MATCH($B64,'I.KI 2016-17'!$B$8:$B$391,0)),"")</f>
        <v>0</v>
      </c>
      <c r="O64" s="193">
        <f>_xlfn.IFNA(INDEX('I.KI 2016-17'!U$8:U$391,MATCH($B64,'I.KI 2016-17'!$B$8:$B$391,0)),"")</f>
        <v>0</v>
      </c>
      <c r="P64" s="157">
        <f>_xlfn.IFNA(INDEX('I.KI 2016-17'!V$8:V$391,MATCH($B64,'I.KI 2016-17'!$B$8:$B$391,0)),"")</f>
        <v>0</v>
      </c>
      <c r="Q64" s="156">
        <f>_xlfn.IFNA(INDEX('I.KI 2016-17'!W$8:W$391,MATCH($B64,'I.KI 2016-17'!$B$8:$B$391,0)),"")</f>
        <v>0</v>
      </c>
      <c r="R64" s="193">
        <f>_xlfn.IFNA(INDEX('I.KI 2016-17'!X$8:X$391,MATCH($B64,'I.KI 2016-17'!$B$8:$B$391,0)),"")</f>
        <v>6.0189220904919996</v>
      </c>
      <c r="S64" s="193">
        <f>_xlfn.IFNA(INDEX('I.KI 2016-17'!Y$8:Y$391,MATCH($B64,'I.KI 2016-17'!$B$8:$B$391,0)),"")</f>
        <v>0</v>
      </c>
      <c r="T64" s="193">
        <f>_xlfn.IFNA(INDEX('I.KI 2016-17'!Z$8:Z$391,MATCH($B64,'I.KI 2016-17'!$B$8:$B$391,0)),"")</f>
        <v>0</v>
      </c>
      <c r="U64" s="157">
        <f>_xlfn.IFNA(INDEX('I.KI 2016-17'!AA$8:AA$391,MATCH($B64,'I.KI 2016-17'!$B$8:$B$391,0)),"")</f>
        <v>0</v>
      </c>
      <c r="V64" s="149"/>
      <c r="W64" s="154">
        <f>_xlfn.IFNA(INDEX('I.KI 2016-17'!$H$8:$H$391,MATCH(B64,'I.KI 2016-17'!$B$8:$B$391,0)),"")</f>
        <v>2.0902584159969999</v>
      </c>
      <c r="X64" s="153">
        <f>_xlfn.IFNA(INDEX('I.KI 2016-17'!$I$8:$I$391,MATCH(B64,'I.KI 2016-17'!$B$8:$B$391,0)),"")</f>
        <v>3.9286636744950001</v>
      </c>
      <c r="Y64" s="155">
        <f>_xlfn.IFNA(INDEX('I.KI 2016-17'!$G$8:$G$391,MATCH(B64,'I.KI 2016-17'!$B$8:$B$391,0)),"")</f>
        <v>6.0189220904919996</v>
      </c>
      <c r="Z64" s="149"/>
      <c r="AA64" s="156">
        <f>_xlfn.IFNA(IF($B64=$B$382,0,_xlfn.IFNA(INDEX('I.Supplementary 2017-18'!N$8:N$35,MATCH($B64,'I.Supplementary 2017-18'!$B$8:$B$35,0)),INDEX('I.KI 2017-18'!N$9:N$393,MATCH($B64,'I.KI 2017-18'!$B$9:$B$393,0)))),"")</f>
        <v>0</v>
      </c>
      <c r="AB64" s="193">
        <f>_xlfn.IFNA(IF($B64=$B$382,0,_xlfn.IFNA(INDEX('I.Supplementary 2017-18'!O$8:O$35,MATCH($B64,'I.Supplementary 2017-18'!$B$8:$B$35,0)),INDEX('I.KI 2017-18'!O$9:O$393,MATCH($B64,'I.KI 2017-18'!$B$9:$B$393,0)))),"")</f>
        <v>1.2646660833538956</v>
      </c>
      <c r="AC64" s="193">
        <f>_xlfn.IFNA(IF($B64=$B$382,0,_xlfn.IFNA(INDEX('I.Supplementary 2017-18'!P$8:P$35,MATCH($B64,'I.Supplementary 2017-18'!$B$8:$B$35,0)),INDEX('I.KI 2017-18'!P$9:P$393,MATCH($B64,'I.KI 2017-18'!$B$9:$B$393,0)))),"")</f>
        <v>0</v>
      </c>
      <c r="AD64" s="193">
        <f>_xlfn.IFNA(IF($B64=$B$382,0,_xlfn.IFNA(INDEX('I.Supplementary 2017-18'!Q$8:Q$35,MATCH($B64,'I.Supplementary 2017-18'!$B$8:$B$35,0)),INDEX('I.KI 2017-18'!Q$9:Q$393,MATCH($B64,'I.KI 2017-18'!$B$9:$B$393,0)))),"")</f>
        <v>0</v>
      </c>
      <c r="AE64" s="157">
        <f>_xlfn.IFNA(IF($B64=$B$382,0,_xlfn.IFNA(INDEX('I.Supplementary 2017-18'!R$8:R$35,MATCH($B64,'I.Supplementary 2017-18'!$B$8:$B$35,0)),INDEX('I.KI 2017-18'!R$9:R$393,MATCH($B64,'I.KI 2017-18'!$B$9:$B$393,0)))),"")</f>
        <v>0</v>
      </c>
      <c r="AF64" s="156">
        <f>_xlfn.IFNA(IF($B64=$B$382,0,_xlfn.IFNA(INDEX('I.Supplementary 2017-18'!S$8:S$35,MATCH($B64,'I.Supplementary 2017-18'!$B$8:$B$35,0)),INDEX('I.KI 2017-18'!S$9:S$393,MATCH($B64,'I.KI 2017-18'!$B$9:$B$393,0)))),"")</f>
        <v>0</v>
      </c>
      <c r="AG64" s="193">
        <f>_xlfn.IFNA(IF($B64=$B$382,0,_xlfn.IFNA(INDEX('I.Supplementary 2017-18'!T$8:T$35,MATCH($B64,'I.Supplementary 2017-18'!$B$8:$B$35,0)),INDEX('I.KI 2017-18'!T$9:T$393,MATCH($B64,'I.KI 2017-18'!$B$9:$B$393,0)))),"")</f>
        <v>4.0088713689280642</v>
      </c>
      <c r="AH64" s="193">
        <f>_xlfn.IFNA(IF($B64=$B$382,0,_xlfn.IFNA(INDEX('I.Supplementary 2017-18'!U$8:U$35,MATCH($B64,'I.Supplementary 2017-18'!$B$8:$B$35,0)),INDEX('I.KI 2017-18'!U$9:U$393,MATCH($B64,'I.KI 2017-18'!$B$9:$B$393,0)))),"")</f>
        <v>0</v>
      </c>
      <c r="AI64" s="193">
        <f>_xlfn.IFNA(IF($B64=$B$382,0,_xlfn.IFNA(INDEX('I.Supplementary 2017-18'!V$8:V$35,MATCH($B64,'I.Supplementary 2017-18'!$B$8:$B$35,0)),INDEX('I.KI 2017-18'!V$9:V$393,MATCH($B64,'I.KI 2017-18'!$B$9:$B$393,0)))),"")</f>
        <v>0</v>
      </c>
      <c r="AJ64" s="157">
        <f>_xlfn.IFNA(IF($B64=$B$382,0,_xlfn.IFNA(INDEX('I.Supplementary 2017-18'!W$8:W$35,MATCH($B64,'I.Supplementary 2017-18'!$B$8:$B$35,0)),INDEX('I.KI 2017-18'!W$9:W$393,MATCH($B64,'I.KI 2017-18'!$B$9:$B$393,0)))),"")</f>
        <v>0</v>
      </c>
      <c r="AK64" s="156">
        <f>_xlfn.IFNA(IF($B64=$B$382,0,_xlfn.IFNA(INDEX('I.Supplementary 2017-18'!X$8:X$35,MATCH($B64,'I.Supplementary 2017-18'!$B$8:$B$35,0)),INDEX('I.KI 2017-18'!X$9:X$393,MATCH($B64,'I.KI 2017-18'!$B$9:$B$393,0)))),"")</f>
        <v>0</v>
      </c>
      <c r="AL64" s="193">
        <f>_xlfn.IFNA(IF($B64=$B$382,0,_xlfn.IFNA(INDEX('I.Supplementary 2017-18'!Y$8:Y$35,MATCH($B64,'I.Supplementary 2017-18'!$B$8:$B$35,0)),INDEX('I.KI 2017-18'!Y$9:Y$393,MATCH($B64,'I.KI 2017-18'!$B$9:$B$393,0)))),"")</f>
        <v>5.2735374522819596</v>
      </c>
      <c r="AM64" s="193">
        <f>_xlfn.IFNA(IF($B64=$B$382,0,_xlfn.IFNA(INDEX('I.Supplementary 2017-18'!Z$8:Z$35,MATCH($B64,'I.Supplementary 2017-18'!$B$8:$B$35,0)),INDEX('I.KI 2017-18'!Z$9:Z$393,MATCH($B64,'I.KI 2017-18'!$B$9:$B$393,0)))),"")</f>
        <v>0</v>
      </c>
      <c r="AN64" s="193">
        <f>_xlfn.IFNA(IF($B64=$B$382,0,_xlfn.IFNA(INDEX('I.Supplementary 2017-18'!AA$8:AA$35,MATCH($B64,'I.Supplementary 2017-18'!$B$8:$B$35,0)),INDEX('I.KI 2017-18'!AA$9:AA$393,MATCH($B64,'I.KI 2017-18'!$B$9:$B$393,0)))),"")</f>
        <v>0</v>
      </c>
      <c r="AO64" s="157">
        <f>_xlfn.IFNA(IF($B64=$B$382,0,_xlfn.IFNA(INDEX('I.Supplementary 2017-18'!AB$8:AB$35,MATCH($B64,'I.Supplementary 2017-18'!$B$8:$B$35,0)),INDEX('I.KI 2017-18'!AB$9:AB$393,MATCH($B64,'I.KI 2017-18'!$B$9:$B$393,0)))),"")</f>
        <v>0</v>
      </c>
      <c r="AP64" s="149"/>
      <c r="AQ64" s="156">
        <f>_xlfn.IFNA(IF($B64=$B$381,0,IF($B64=$B$382,0,_xlfn.IFNA(INDEX('I.Supplementary 2017-18'!I$8:I$35,MATCH($B64,'I.Supplementary 2017-18'!$B$8:$B$35,0)),INDEX('I.KI 2017-18'!I$9:I$393,MATCH($B64,'I.KI 2017-18'!$B$9:$B$393,0))))),"")</f>
        <v>1.2646660833538956</v>
      </c>
      <c r="AR64" s="149">
        <f>_xlfn.IFNA(IF($B64=$B$381,0,IF($B64=$B$382,0,_xlfn.IFNA(INDEX('I.Supplementary 2017-18'!J$8:J$35,MATCH($B64,'I.Supplementary 2017-18'!$B$8:$B$35,0)),INDEX('I.KI 2017-18'!J$9:J$393,MATCH($B64,'I.KI 2017-18'!$B$9:$B$393,0))))),"")</f>
        <v>4.0088713689280642</v>
      </c>
      <c r="AS64" s="157">
        <f>_xlfn.IFNA(IF($B64=$B$381,0,IF($B64=$B$382,0,_xlfn.IFNA(INDEX('I.Supplementary 2017-18'!H$8:H$35,MATCH($B64,'I.Supplementary 2017-18'!$B$8:$B$35,0)),INDEX('I.KI 2017-18'!H$9:H$393,MATCH($B64,'I.KI 2017-18'!$B$9:$B$393,0))))),"")</f>
        <v>5.2735374522819596</v>
      </c>
      <c r="AT64" s="149"/>
      <c r="AU64" s="156">
        <f>_xlfn.IFNA(_xlfn.IFNA(INDEX('I.Supplementary 2018-19'!P$8:P$157,MATCH($B64,'I.Supplementary 2018-19'!$B$8:$B$157,0)),INDEX('I.KI 2018-19'!P$9:P$393,MATCH($B64,'I.KI 2018-19'!$B$9:$B$393,0))),"")</f>
        <v>0</v>
      </c>
      <c r="AV64" s="193">
        <f>_xlfn.IFNA(_xlfn.IFNA(INDEX('I.Supplementary 2018-19'!Q$8:Q$157,MATCH($B64,'I.Supplementary 2018-19'!$B$8:$B$157,0)),INDEX('I.KI 2018-19'!Q$9:Q$393,MATCH($B64,'I.KI 2018-19'!$B$9:$B$393,0))),"")</f>
        <v>0.74515597425499935</v>
      </c>
      <c r="AW64" s="193">
        <f>_xlfn.IFNA(_xlfn.IFNA(INDEX('I.Supplementary 2018-19'!R$8:R$157,MATCH($B64,'I.Supplementary 2018-19'!$B$8:$B$157,0)),INDEX('I.KI 2018-19'!R$9:R$393,MATCH($B64,'I.KI 2018-19'!$B$9:$B$393,0))),"")</f>
        <v>0</v>
      </c>
      <c r="AX64" s="193">
        <f>_xlfn.IFNA(_xlfn.IFNA(INDEX('I.Supplementary 2018-19'!S$8:S$157,MATCH($B64,'I.Supplementary 2018-19'!$B$8:$B$157,0)),INDEX('I.KI 2018-19'!S$9:S$393,MATCH($B64,'I.KI 2018-19'!$B$9:$B$393,0))),"")</f>
        <v>0</v>
      </c>
      <c r="AY64" s="157">
        <f>_xlfn.IFNA(_xlfn.IFNA(INDEX('I.Supplementary 2018-19'!T$8:T$157,MATCH($B64,'I.Supplementary 2018-19'!$B$8:$B$157,0)),INDEX('I.KI 2018-19'!T$9:T$393,MATCH($B64,'I.KI 2018-19'!$B$9:$B$393,0))),"")</f>
        <v>0</v>
      </c>
      <c r="AZ64" s="156">
        <f>_xlfn.IFNA(_xlfn.IFNA(INDEX('I.Supplementary 2018-19'!U$8:U$157,MATCH($B64,'I.Supplementary 2018-19'!$B$8:$B$157,0)),INDEX('I.KI 2018-19'!U$9:U$393,MATCH($B64,'I.KI 2018-19'!$B$9:$B$393,0))),"")</f>
        <v>0</v>
      </c>
      <c r="BA64" s="193">
        <f>_xlfn.IFNA(_xlfn.IFNA(INDEX('I.Supplementary 2018-19'!V$8:V$157,MATCH($B64,'I.Supplementary 2018-19'!$B$8:$B$157,0)),INDEX('I.KI 2018-19'!V$9:V$393,MATCH($B64,'I.KI 2018-19'!$B$9:$B$393,0))),"")</f>
        <v>4.1293095645610958</v>
      </c>
      <c r="BB64" s="193">
        <f>_xlfn.IFNA(_xlfn.IFNA(INDEX('I.Supplementary 2018-19'!W$8:W$157,MATCH($B64,'I.Supplementary 2018-19'!$B$8:$B$157,0)),INDEX('I.KI 2018-19'!W$9:W$393,MATCH($B64,'I.KI 2018-19'!$B$9:$B$393,0))),"")</f>
        <v>0</v>
      </c>
      <c r="BC64" s="193">
        <f>_xlfn.IFNA(_xlfn.IFNA(INDEX('I.Supplementary 2018-19'!X$8:X$157,MATCH($B64,'I.Supplementary 2018-19'!$B$8:$B$157,0)),INDEX('I.KI 2018-19'!X$9:X$393,MATCH($B64,'I.KI 2018-19'!$B$9:$B$393,0))),"")</f>
        <v>0</v>
      </c>
      <c r="BD64" s="157">
        <f>_xlfn.IFNA(_xlfn.IFNA(INDEX('I.Supplementary 2018-19'!Y$8:Y$157,MATCH($B64,'I.Supplementary 2018-19'!$B$8:$B$157,0)),INDEX('I.KI 2018-19'!Y$9:Y$393,MATCH($B64,'I.KI 2018-19'!$B$9:$B$393,0))),"")</f>
        <v>0</v>
      </c>
      <c r="BE64" s="156">
        <f>_xlfn.IFNA(_xlfn.IFNA(INDEX('I.Supplementary 2018-19'!Z$8:Z$157,MATCH($B64,'I.Supplementary 2018-19'!$B$8:$B$157,0)),INDEX('I.KI 2018-19'!Z$9:Z$393,MATCH($B64,'I.KI 2018-19'!$B$9:$B$393,0))),"")</f>
        <v>0</v>
      </c>
      <c r="BF64" s="193">
        <f>_xlfn.IFNA(_xlfn.IFNA(INDEX('I.Supplementary 2018-19'!AA$8:AA$157,MATCH($B64,'I.Supplementary 2018-19'!$B$8:$B$157,0)),INDEX('I.KI 2018-19'!AA$9:AA$393,MATCH($B64,'I.KI 2018-19'!$B$9:$B$393,0))),"")</f>
        <v>4.8744655388160947</v>
      </c>
      <c r="BG64" s="193">
        <f>_xlfn.IFNA(_xlfn.IFNA(INDEX('I.Supplementary 2018-19'!AB$8:AB$157,MATCH($B64,'I.Supplementary 2018-19'!$B$8:$B$157,0)),INDEX('I.KI 2018-19'!AB$9:AB$393,MATCH($B64,'I.KI 2018-19'!$B$9:$B$393,0))),"")</f>
        <v>0</v>
      </c>
      <c r="BH64" s="193">
        <f>_xlfn.IFNA(_xlfn.IFNA(INDEX('I.Supplementary 2018-19'!AC$8:AC$157,MATCH($B64,'I.Supplementary 2018-19'!$B$8:$B$157,0)),INDEX('I.KI 2018-19'!AC$9:AC$393,MATCH($B64,'I.KI 2018-19'!$B$9:$B$393,0))),"")</f>
        <v>0</v>
      </c>
      <c r="BI64" s="157">
        <f>_xlfn.IFNA(_xlfn.IFNA(INDEX('I.Supplementary 2018-19'!AD$8:AD$157,MATCH($B64,'I.Supplementary 2018-19'!$B$8:$B$157,0)),INDEX('I.KI 2018-19'!AD$9:AD$393,MATCH($B64,'I.KI 2018-19'!$B$9:$B$393,0))),"")</f>
        <v>0</v>
      </c>
      <c r="BJ64" s="149"/>
      <c r="BK64" s="156">
        <f>_xlfn.IFNA(IF($B64=$B$381,0,IF($B64=$B$382,0,_xlfn.IFNA(INDEX('I.Supplementary 2018-19'!I$8:I$157,MATCH($B64,'I.Supplementary 2018-19'!$B$8:$B$157,0)),INDEX('I.KI 2018-19'!I$9:I$393,MATCH($B64,'I.KI 2018-19'!$B$9:$B$393,0))))),"")</f>
        <v>0.74515597425499935</v>
      </c>
      <c r="BL64" s="149">
        <f>_xlfn.IFNA(IF($B64=$B$381,0,IF($B64=$B$382,0,_xlfn.IFNA(INDEX('I.Supplementary 2018-19'!J$8:J$157,MATCH($B64,'I.Supplementary 2018-19'!$B$8:$B$157,0)),INDEX('I.KI 2018-19'!J$9:J$393,MATCH($B64,'I.KI 2018-19'!$B$9:$B$393,0))))),"")</f>
        <v>4.1293095645610958</v>
      </c>
      <c r="BM64" s="157">
        <f>_xlfn.IFNA(IF($B64=$B$381,0,IF($B64=$B$382,0,_xlfn.IFNA(INDEX('I.Supplementary 2018-19'!H$8:H$157,MATCH($B64,'I.Supplementary 2018-19'!$B$8:$B$157,0)),INDEX('I.KI 2018-19'!H$9:H$393,MATCH($B64,'I.KI 2018-19'!$B$9:$B$393,0))))),"")</f>
        <v>4.8744655388160947</v>
      </c>
    </row>
    <row r="65" spans="2:65">
      <c r="B65" s="121" t="str">
        <f>'Calculations for 2021-22'!B65</f>
        <v>E1535</v>
      </c>
      <c r="C65" s="160" t="str">
        <f>'Calculations for 2021-22'!D65</f>
        <v>E1535</v>
      </c>
      <c r="D65" t="str">
        <f>'Calculations for 2021-22'!E65</f>
        <v>SD</v>
      </c>
      <c r="E65">
        <f>'Calculations for 2021-22'!F65</f>
        <v>0</v>
      </c>
      <c r="F65" s="120" t="str">
        <f>'Calculations for 2021-22'!H65</f>
        <v>Chelmsford</v>
      </c>
      <c r="G65" s="156">
        <f>_xlfn.IFNA(INDEX('I.KI 2016-17'!M$8:M$391,MATCH($B65,'I.KI 2016-17'!$B$8:$B$391,0)),"")</f>
        <v>0</v>
      </c>
      <c r="H65" s="149">
        <f>_xlfn.IFNA(INDEX('I.KI 2016-17'!N$8:N$391,MATCH($B65,'I.KI 2016-17'!$B$8:$B$391,0)),"")</f>
        <v>1.220702960583</v>
      </c>
      <c r="I65" s="149">
        <f>_xlfn.IFNA(INDEX('I.KI 2016-17'!O$8:O$391,MATCH($B65,'I.KI 2016-17'!$B$8:$B$391,0)),"")</f>
        <v>0</v>
      </c>
      <c r="J65" s="149">
        <f>_xlfn.IFNA(INDEX('I.KI 2016-17'!P$8:P$391,MATCH($B65,'I.KI 2016-17'!$B$8:$B$391,0)),"")</f>
        <v>0</v>
      </c>
      <c r="K65" s="157">
        <f>_xlfn.IFNA(INDEX('I.KI 2016-17'!Q$8:Q$391,MATCH($B65,'I.KI 2016-17'!$B$8:$B$391,0)),"")</f>
        <v>0</v>
      </c>
      <c r="L65" s="156">
        <f>_xlfn.IFNA(INDEX('I.KI 2016-17'!R$8:R$391,MATCH($B65,'I.KI 2016-17'!$B$8:$B$391,0)),"")</f>
        <v>0</v>
      </c>
      <c r="M65" s="193">
        <f>_xlfn.IFNA(INDEX('I.KI 2016-17'!S$8:S$391,MATCH($B65,'I.KI 2016-17'!$B$8:$B$391,0)),"")</f>
        <v>3.1190685590209997</v>
      </c>
      <c r="N65" s="193">
        <f>_xlfn.IFNA(INDEX('I.KI 2016-17'!T$8:T$391,MATCH($B65,'I.KI 2016-17'!$B$8:$B$391,0)),"")</f>
        <v>0</v>
      </c>
      <c r="O65" s="193">
        <f>_xlfn.IFNA(INDEX('I.KI 2016-17'!U$8:U$391,MATCH($B65,'I.KI 2016-17'!$B$8:$B$391,0)),"")</f>
        <v>0</v>
      </c>
      <c r="P65" s="157">
        <f>_xlfn.IFNA(INDEX('I.KI 2016-17'!V$8:V$391,MATCH($B65,'I.KI 2016-17'!$B$8:$B$391,0)),"")</f>
        <v>0</v>
      </c>
      <c r="Q65" s="156">
        <f>_xlfn.IFNA(INDEX('I.KI 2016-17'!W$8:W$391,MATCH($B65,'I.KI 2016-17'!$B$8:$B$391,0)),"")</f>
        <v>0</v>
      </c>
      <c r="R65" s="193">
        <f>_xlfn.IFNA(INDEX('I.KI 2016-17'!X$8:X$391,MATCH($B65,'I.KI 2016-17'!$B$8:$B$391,0)),"")</f>
        <v>4.3397715196039996</v>
      </c>
      <c r="S65" s="193">
        <f>_xlfn.IFNA(INDEX('I.KI 2016-17'!Y$8:Y$391,MATCH($B65,'I.KI 2016-17'!$B$8:$B$391,0)),"")</f>
        <v>0</v>
      </c>
      <c r="T65" s="193">
        <f>_xlfn.IFNA(INDEX('I.KI 2016-17'!Z$8:Z$391,MATCH($B65,'I.KI 2016-17'!$B$8:$B$391,0)),"")</f>
        <v>0</v>
      </c>
      <c r="U65" s="157">
        <f>_xlfn.IFNA(INDEX('I.KI 2016-17'!AA$8:AA$391,MATCH($B65,'I.KI 2016-17'!$B$8:$B$391,0)),"")</f>
        <v>0</v>
      </c>
      <c r="V65" s="149"/>
      <c r="W65" s="154">
        <f>_xlfn.IFNA(INDEX('I.KI 2016-17'!$H$8:$H$391,MATCH(B65,'I.KI 2016-17'!$B$8:$B$391,0)),"")</f>
        <v>1.220702960583</v>
      </c>
      <c r="X65" s="153">
        <f>_xlfn.IFNA(INDEX('I.KI 2016-17'!$I$8:$I$391,MATCH(B65,'I.KI 2016-17'!$B$8:$B$391,0)),"")</f>
        <v>3.1190685590209997</v>
      </c>
      <c r="Y65" s="155">
        <f>_xlfn.IFNA(INDEX('I.KI 2016-17'!$G$8:$G$391,MATCH(B65,'I.KI 2016-17'!$B$8:$B$391,0)),"")</f>
        <v>4.3397715196039996</v>
      </c>
      <c r="Z65" s="149"/>
      <c r="AA65" s="156">
        <f>_xlfn.IFNA(IF($B65=$B$382,0,_xlfn.IFNA(INDEX('I.Supplementary 2017-18'!N$8:N$35,MATCH($B65,'I.Supplementary 2017-18'!$B$8:$B$35,0)),INDEX('I.KI 2017-18'!N$9:N$393,MATCH($B65,'I.KI 2017-18'!$B$9:$B$393,0)))),"")</f>
        <v>0</v>
      </c>
      <c r="AB65" s="193">
        <f>_xlfn.IFNA(IF($B65=$B$382,0,_xlfn.IFNA(INDEX('I.Supplementary 2017-18'!O$8:O$35,MATCH($B65,'I.Supplementary 2017-18'!$B$8:$B$35,0)),INDEX('I.KI 2017-18'!O$9:O$393,MATCH($B65,'I.KI 2017-18'!$B$9:$B$393,0)))),"")</f>
        <v>0.24974782116599753</v>
      </c>
      <c r="AC65" s="193">
        <f>_xlfn.IFNA(IF($B65=$B$382,0,_xlfn.IFNA(INDEX('I.Supplementary 2017-18'!P$8:P$35,MATCH($B65,'I.Supplementary 2017-18'!$B$8:$B$35,0)),INDEX('I.KI 2017-18'!P$9:P$393,MATCH($B65,'I.KI 2017-18'!$B$9:$B$393,0)))),"")</f>
        <v>0</v>
      </c>
      <c r="AD65" s="193">
        <f>_xlfn.IFNA(IF($B65=$B$382,0,_xlfn.IFNA(INDEX('I.Supplementary 2017-18'!Q$8:Q$35,MATCH($B65,'I.Supplementary 2017-18'!$B$8:$B$35,0)),INDEX('I.KI 2017-18'!Q$9:Q$393,MATCH($B65,'I.KI 2017-18'!$B$9:$B$393,0)))),"")</f>
        <v>0</v>
      </c>
      <c r="AE65" s="157">
        <f>_xlfn.IFNA(IF($B65=$B$382,0,_xlfn.IFNA(INDEX('I.Supplementary 2017-18'!R$8:R$35,MATCH($B65,'I.Supplementary 2017-18'!$B$8:$B$35,0)),INDEX('I.KI 2017-18'!R$9:R$393,MATCH($B65,'I.KI 2017-18'!$B$9:$B$393,0)))),"")</f>
        <v>0</v>
      </c>
      <c r="AF65" s="156">
        <f>_xlfn.IFNA(IF($B65=$B$382,0,_xlfn.IFNA(INDEX('I.Supplementary 2017-18'!S$8:S$35,MATCH($B65,'I.Supplementary 2017-18'!$B$8:$B$35,0)),INDEX('I.KI 2017-18'!S$9:S$393,MATCH($B65,'I.KI 2017-18'!$B$9:$B$393,0)))),"")</f>
        <v>0</v>
      </c>
      <c r="AG65" s="193">
        <f>_xlfn.IFNA(IF($B65=$B$382,0,_xlfn.IFNA(INDEX('I.Supplementary 2017-18'!T$8:T$35,MATCH($B65,'I.Supplementary 2017-18'!$B$8:$B$35,0)),INDEX('I.KI 2017-18'!T$9:T$393,MATCH($B65,'I.KI 2017-18'!$B$9:$B$393,0)))),"")</f>
        <v>3.182747539617345</v>
      </c>
      <c r="AH65" s="193">
        <f>_xlfn.IFNA(IF($B65=$B$382,0,_xlfn.IFNA(INDEX('I.Supplementary 2017-18'!U$8:U$35,MATCH($B65,'I.Supplementary 2017-18'!$B$8:$B$35,0)),INDEX('I.KI 2017-18'!U$9:U$393,MATCH($B65,'I.KI 2017-18'!$B$9:$B$393,0)))),"")</f>
        <v>0</v>
      </c>
      <c r="AI65" s="193">
        <f>_xlfn.IFNA(IF($B65=$B$382,0,_xlfn.IFNA(INDEX('I.Supplementary 2017-18'!V$8:V$35,MATCH($B65,'I.Supplementary 2017-18'!$B$8:$B$35,0)),INDEX('I.KI 2017-18'!V$9:V$393,MATCH($B65,'I.KI 2017-18'!$B$9:$B$393,0)))),"")</f>
        <v>0</v>
      </c>
      <c r="AJ65" s="157">
        <f>_xlfn.IFNA(IF($B65=$B$382,0,_xlfn.IFNA(INDEX('I.Supplementary 2017-18'!W$8:W$35,MATCH($B65,'I.Supplementary 2017-18'!$B$8:$B$35,0)),INDEX('I.KI 2017-18'!W$9:W$393,MATCH($B65,'I.KI 2017-18'!$B$9:$B$393,0)))),"")</f>
        <v>0</v>
      </c>
      <c r="AK65" s="156">
        <f>_xlfn.IFNA(IF($B65=$B$382,0,_xlfn.IFNA(INDEX('I.Supplementary 2017-18'!X$8:X$35,MATCH($B65,'I.Supplementary 2017-18'!$B$8:$B$35,0)),INDEX('I.KI 2017-18'!X$9:X$393,MATCH($B65,'I.KI 2017-18'!$B$9:$B$393,0)))),"")</f>
        <v>0</v>
      </c>
      <c r="AL65" s="193">
        <f>_xlfn.IFNA(IF($B65=$B$382,0,_xlfn.IFNA(INDEX('I.Supplementary 2017-18'!Y$8:Y$35,MATCH($B65,'I.Supplementary 2017-18'!$B$8:$B$35,0)),INDEX('I.KI 2017-18'!Y$9:Y$393,MATCH($B65,'I.KI 2017-18'!$B$9:$B$393,0)))),"")</f>
        <v>3.4324953607833426</v>
      </c>
      <c r="AM65" s="193">
        <f>_xlfn.IFNA(IF($B65=$B$382,0,_xlfn.IFNA(INDEX('I.Supplementary 2017-18'!Z$8:Z$35,MATCH($B65,'I.Supplementary 2017-18'!$B$8:$B$35,0)),INDEX('I.KI 2017-18'!Z$9:Z$393,MATCH($B65,'I.KI 2017-18'!$B$9:$B$393,0)))),"")</f>
        <v>0</v>
      </c>
      <c r="AN65" s="193">
        <f>_xlfn.IFNA(IF($B65=$B$382,0,_xlfn.IFNA(INDEX('I.Supplementary 2017-18'!AA$8:AA$35,MATCH($B65,'I.Supplementary 2017-18'!$B$8:$B$35,0)),INDEX('I.KI 2017-18'!AA$9:AA$393,MATCH($B65,'I.KI 2017-18'!$B$9:$B$393,0)))),"")</f>
        <v>0</v>
      </c>
      <c r="AO65" s="157">
        <f>_xlfn.IFNA(IF($B65=$B$382,0,_xlfn.IFNA(INDEX('I.Supplementary 2017-18'!AB$8:AB$35,MATCH($B65,'I.Supplementary 2017-18'!$B$8:$B$35,0)),INDEX('I.KI 2017-18'!AB$9:AB$393,MATCH($B65,'I.KI 2017-18'!$B$9:$B$393,0)))),"")</f>
        <v>0</v>
      </c>
      <c r="AP65" s="149"/>
      <c r="AQ65" s="156">
        <f>_xlfn.IFNA(IF($B65=$B$381,0,IF($B65=$B$382,0,_xlfn.IFNA(INDEX('I.Supplementary 2017-18'!I$8:I$35,MATCH($B65,'I.Supplementary 2017-18'!$B$8:$B$35,0)),INDEX('I.KI 2017-18'!I$9:I$393,MATCH($B65,'I.KI 2017-18'!$B$9:$B$393,0))))),"")</f>
        <v>0.24974782116599753</v>
      </c>
      <c r="AR65" s="149">
        <f>_xlfn.IFNA(IF($B65=$B$381,0,IF($B65=$B$382,0,_xlfn.IFNA(INDEX('I.Supplementary 2017-18'!J$8:J$35,MATCH($B65,'I.Supplementary 2017-18'!$B$8:$B$35,0)),INDEX('I.KI 2017-18'!J$9:J$393,MATCH($B65,'I.KI 2017-18'!$B$9:$B$393,0))))),"")</f>
        <v>3.182747539617345</v>
      </c>
      <c r="AS65" s="157">
        <f>_xlfn.IFNA(IF($B65=$B$381,0,IF($B65=$B$382,0,_xlfn.IFNA(INDEX('I.Supplementary 2017-18'!H$8:H$35,MATCH($B65,'I.Supplementary 2017-18'!$B$8:$B$35,0)),INDEX('I.KI 2017-18'!H$9:H$393,MATCH($B65,'I.KI 2017-18'!$B$9:$B$393,0))))),"")</f>
        <v>3.4324953607833426</v>
      </c>
      <c r="AT65" s="149"/>
      <c r="AU65" s="156">
        <f>_xlfn.IFNA(_xlfn.IFNA(INDEX('I.Supplementary 2018-19'!P$8:P$157,MATCH($B65,'I.Supplementary 2018-19'!$B$8:$B$157,0)),INDEX('I.KI 2018-19'!P$9:P$393,MATCH($B65,'I.KI 2018-19'!$B$9:$B$393,0))),"")</f>
        <v>0</v>
      </c>
      <c r="AV65" s="193">
        <f>_xlfn.IFNA(_xlfn.IFNA(INDEX('I.Supplementary 2018-19'!Q$8:Q$157,MATCH($B65,'I.Supplementary 2018-19'!$B$8:$B$157,0)),INDEX('I.KI 2018-19'!Q$9:Q$393,MATCH($B65,'I.KI 2018-19'!$B$9:$B$393,0))),"")</f>
        <v>0</v>
      </c>
      <c r="AW65" s="193">
        <f>_xlfn.IFNA(_xlfn.IFNA(INDEX('I.Supplementary 2018-19'!R$8:R$157,MATCH($B65,'I.Supplementary 2018-19'!$B$8:$B$157,0)),INDEX('I.KI 2018-19'!R$9:R$393,MATCH($B65,'I.KI 2018-19'!$B$9:$B$393,0))),"")</f>
        <v>0</v>
      </c>
      <c r="AX65" s="193">
        <f>_xlfn.IFNA(_xlfn.IFNA(INDEX('I.Supplementary 2018-19'!S$8:S$157,MATCH($B65,'I.Supplementary 2018-19'!$B$8:$B$157,0)),INDEX('I.KI 2018-19'!S$9:S$393,MATCH($B65,'I.KI 2018-19'!$B$9:$B$393,0))),"")</f>
        <v>0</v>
      </c>
      <c r="AY65" s="157">
        <f>_xlfn.IFNA(_xlfn.IFNA(INDEX('I.Supplementary 2018-19'!T$8:T$157,MATCH($B65,'I.Supplementary 2018-19'!$B$8:$B$157,0)),INDEX('I.KI 2018-19'!T$9:T$393,MATCH($B65,'I.KI 2018-19'!$B$9:$B$393,0))),"")</f>
        <v>0</v>
      </c>
      <c r="AZ65" s="156">
        <f>_xlfn.IFNA(_xlfn.IFNA(INDEX('I.Supplementary 2018-19'!U$8:U$157,MATCH($B65,'I.Supplementary 2018-19'!$B$8:$B$157,0)),INDEX('I.KI 2018-19'!U$9:U$393,MATCH($B65,'I.KI 2018-19'!$B$9:$B$393,0))),"")</f>
        <v>0</v>
      </c>
      <c r="BA65" s="193">
        <f>_xlfn.IFNA(_xlfn.IFNA(INDEX('I.Supplementary 2018-19'!V$8:V$157,MATCH($B65,'I.Supplementary 2018-19'!$B$8:$B$157,0)),INDEX('I.KI 2018-19'!V$9:V$393,MATCH($B65,'I.KI 2018-19'!$B$9:$B$393,0))),"")</f>
        <v>3.2783665644127158</v>
      </c>
      <c r="BB65" s="193">
        <f>_xlfn.IFNA(_xlfn.IFNA(INDEX('I.Supplementary 2018-19'!W$8:W$157,MATCH($B65,'I.Supplementary 2018-19'!$B$8:$B$157,0)),INDEX('I.KI 2018-19'!W$9:W$393,MATCH($B65,'I.KI 2018-19'!$B$9:$B$393,0))),"")</f>
        <v>0</v>
      </c>
      <c r="BC65" s="193">
        <f>_xlfn.IFNA(_xlfn.IFNA(INDEX('I.Supplementary 2018-19'!X$8:X$157,MATCH($B65,'I.Supplementary 2018-19'!$B$8:$B$157,0)),INDEX('I.KI 2018-19'!X$9:X$393,MATCH($B65,'I.KI 2018-19'!$B$9:$B$393,0))),"")</f>
        <v>0</v>
      </c>
      <c r="BD65" s="157">
        <f>_xlfn.IFNA(_xlfn.IFNA(INDEX('I.Supplementary 2018-19'!Y$8:Y$157,MATCH($B65,'I.Supplementary 2018-19'!$B$8:$B$157,0)),INDEX('I.KI 2018-19'!Y$9:Y$393,MATCH($B65,'I.KI 2018-19'!$B$9:$B$393,0))),"")</f>
        <v>0</v>
      </c>
      <c r="BE65" s="156">
        <f>_xlfn.IFNA(_xlfn.IFNA(INDEX('I.Supplementary 2018-19'!Z$8:Z$157,MATCH($B65,'I.Supplementary 2018-19'!$B$8:$B$157,0)),INDEX('I.KI 2018-19'!Z$9:Z$393,MATCH($B65,'I.KI 2018-19'!$B$9:$B$393,0))),"")</f>
        <v>0</v>
      </c>
      <c r="BF65" s="193">
        <f>_xlfn.IFNA(_xlfn.IFNA(INDEX('I.Supplementary 2018-19'!AA$8:AA$157,MATCH($B65,'I.Supplementary 2018-19'!$B$8:$B$157,0)),INDEX('I.KI 2018-19'!AA$9:AA$393,MATCH($B65,'I.KI 2018-19'!$B$9:$B$393,0))),"")</f>
        <v>3.2783665644127158</v>
      </c>
      <c r="BG65" s="193">
        <f>_xlfn.IFNA(_xlfn.IFNA(INDEX('I.Supplementary 2018-19'!AB$8:AB$157,MATCH($B65,'I.Supplementary 2018-19'!$B$8:$B$157,0)),INDEX('I.KI 2018-19'!AB$9:AB$393,MATCH($B65,'I.KI 2018-19'!$B$9:$B$393,0))),"")</f>
        <v>0</v>
      </c>
      <c r="BH65" s="193">
        <f>_xlfn.IFNA(_xlfn.IFNA(INDEX('I.Supplementary 2018-19'!AC$8:AC$157,MATCH($B65,'I.Supplementary 2018-19'!$B$8:$B$157,0)),INDEX('I.KI 2018-19'!AC$9:AC$393,MATCH($B65,'I.KI 2018-19'!$B$9:$B$393,0))),"")</f>
        <v>0</v>
      </c>
      <c r="BI65" s="157">
        <f>_xlfn.IFNA(_xlfn.IFNA(INDEX('I.Supplementary 2018-19'!AD$8:AD$157,MATCH($B65,'I.Supplementary 2018-19'!$B$8:$B$157,0)),INDEX('I.KI 2018-19'!AD$9:AD$393,MATCH($B65,'I.KI 2018-19'!$B$9:$B$393,0))),"")</f>
        <v>0</v>
      </c>
      <c r="BJ65" s="149"/>
      <c r="BK65" s="156">
        <f>_xlfn.IFNA(IF($B65=$B$381,0,IF($B65=$B$382,0,_xlfn.IFNA(INDEX('I.Supplementary 2018-19'!I$8:I$157,MATCH($B65,'I.Supplementary 2018-19'!$B$8:$B$157,0)),INDEX('I.KI 2018-19'!I$9:I$393,MATCH($B65,'I.KI 2018-19'!$B$9:$B$393,0))))),"")</f>
        <v>0</v>
      </c>
      <c r="BL65" s="149">
        <f>_xlfn.IFNA(IF($B65=$B$381,0,IF($B65=$B$382,0,_xlfn.IFNA(INDEX('I.Supplementary 2018-19'!J$8:J$157,MATCH($B65,'I.Supplementary 2018-19'!$B$8:$B$157,0)),INDEX('I.KI 2018-19'!J$9:J$393,MATCH($B65,'I.KI 2018-19'!$B$9:$B$393,0))))),"")</f>
        <v>3.2783665644127158</v>
      </c>
      <c r="BM65" s="157">
        <f>_xlfn.IFNA(IF($B65=$B$381,0,IF($B65=$B$382,0,_xlfn.IFNA(INDEX('I.Supplementary 2018-19'!H$8:H$157,MATCH($B65,'I.Supplementary 2018-19'!$B$8:$B$157,0)),INDEX('I.KI 2018-19'!H$9:H$393,MATCH($B65,'I.KI 2018-19'!$B$9:$B$393,0))))),"")</f>
        <v>3.2783665644127158</v>
      </c>
    </row>
    <row r="66" spans="2:65">
      <c r="B66" s="121" t="str">
        <f>'Calculations for 2021-22'!B66</f>
        <v>E1631</v>
      </c>
      <c r="C66" s="160" t="str">
        <f>'Calculations for 2021-22'!D66</f>
        <v>E1631</v>
      </c>
      <c r="D66" t="str">
        <f>'Calculations for 2021-22'!E66</f>
        <v>SD</v>
      </c>
      <c r="E66">
        <f>'Calculations for 2021-22'!F66</f>
        <v>0</v>
      </c>
      <c r="F66" s="120" t="str">
        <f>'Calculations for 2021-22'!H66</f>
        <v>Cheltenham</v>
      </c>
      <c r="G66" s="156">
        <f>_xlfn.IFNA(INDEX('I.KI 2016-17'!M$8:M$391,MATCH($B66,'I.KI 2016-17'!$B$8:$B$391,0)),"")</f>
        <v>0</v>
      </c>
      <c r="H66" s="149">
        <f>_xlfn.IFNA(INDEX('I.KI 2016-17'!N$8:N$391,MATCH($B66,'I.KI 2016-17'!$B$8:$B$391,0)),"")</f>
        <v>1.272961667958</v>
      </c>
      <c r="I66" s="149">
        <f>_xlfn.IFNA(INDEX('I.KI 2016-17'!O$8:O$391,MATCH($B66,'I.KI 2016-17'!$B$8:$B$391,0)),"")</f>
        <v>0</v>
      </c>
      <c r="J66" s="149">
        <f>_xlfn.IFNA(INDEX('I.KI 2016-17'!P$8:P$391,MATCH($B66,'I.KI 2016-17'!$B$8:$B$391,0)),"")</f>
        <v>0</v>
      </c>
      <c r="K66" s="157">
        <f>_xlfn.IFNA(INDEX('I.KI 2016-17'!Q$8:Q$391,MATCH($B66,'I.KI 2016-17'!$B$8:$B$391,0)),"")</f>
        <v>0</v>
      </c>
      <c r="L66" s="156">
        <f>_xlfn.IFNA(INDEX('I.KI 2016-17'!R$8:R$391,MATCH($B66,'I.KI 2016-17'!$B$8:$B$391,0)),"")</f>
        <v>0</v>
      </c>
      <c r="M66" s="193">
        <f>_xlfn.IFNA(INDEX('I.KI 2016-17'!S$8:S$391,MATCH($B66,'I.KI 2016-17'!$B$8:$B$391,0)),"")</f>
        <v>2.60044161692</v>
      </c>
      <c r="N66" s="193">
        <f>_xlfn.IFNA(INDEX('I.KI 2016-17'!T$8:T$391,MATCH($B66,'I.KI 2016-17'!$B$8:$B$391,0)),"")</f>
        <v>0</v>
      </c>
      <c r="O66" s="193">
        <f>_xlfn.IFNA(INDEX('I.KI 2016-17'!U$8:U$391,MATCH($B66,'I.KI 2016-17'!$B$8:$B$391,0)),"")</f>
        <v>0</v>
      </c>
      <c r="P66" s="157">
        <f>_xlfn.IFNA(INDEX('I.KI 2016-17'!V$8:V$391,MATCH($B66,'I.KI 2016-17'!$B$8:$B$391,0)),"")</f>
        <v>0</v>
      </c>
      <c r="Q66" s="156">
        <f>_xlfn.IFNA(INDEX('I.KI 2016-17'!W$8:W$391,MATCH($B66,'I.KI 2016-17'!$B$8:$B$391,0)),"")</f>
        <v>0</v>
      </c>
      <c r="R66" s="193">
        <f>_xlfn.IFNA(INDEX('I.KI 2016-17'!X$8:X$391,MATCH($B66,'I.KI 2016-17'!$B$8:$B$391,0)),"")</f>
        <v>3.873403284878</v>
      </c>
      <c r="S66" s="193">
        <f>_xlfn.IFNA(INDEX('I.KI 2016-17'!Y$8:Y$391,MATCH($B66,'I.KI 2016-17'!$B$8:$B$391,0)),"")</f>
        <v>0</v>
      </c>
      <c r="T66" s="193">
        <f>_xlfn.IFNA(INDEX('I.KI 2016-17'!Z$8:Z$391,MATCH($B66,'I.KI 2016-17'!$B$8:$B$391,0)),"")</f>
        <v>0</v>
      </c>
      <c r="U66" s="157">
        <f>_xlfn.IFNA(INDEX('I.KI 2016-17'!AA$8:AA$391,MATCH($B66,'I.KI 2016-17'!$B$8:$B$391,0)),"")</f>
        <v>0</v>
      </c>
      <c r="V66" s="149"/>
      <c r="W66" s="154">
        <f>_xlfn.IFNA(INDEX('I.KI 2016-17'!$H$8:$H$391,MATCH(B66,'I.KI 2016-17'!$B$8:$B$391,0)),"")</f>
        <v>1.272961667958</v>
      </c>
      <c r="X66" s="153">
        <f>_xlfn.IFNA(INDEX('I.KI 2016-17'!$I$8:$I$391,MATCH(B66,'I.KI 2016-17'!$B$8:$B$391,0)),"")</f>
        <v>2.60044161692</v>
      </c>
      <c r="Y66" s="155">
        <f>_xlfn.IFNA(INDEX('I.KI 2016-17'!$G$8:$G$391,MATCH(B66,'I.KI 2016-17'!$B$8:$B$391,0)),"")</f>
        <v>3.873403284878</v>
      </c>
      <c r="Z66" s="149"/>
      <c r="AA66" s="156">
        <f>_xlfn.IFNA(IF($B66=$B$382,0,_xlfn.IFNA(INDEX('I.Supplementary 2017-18'!N$8:N$35,MATCH($B66,'I.Supplementary 2017-18'!$B$8:$B$35,0)),INDEX('I.KI 2017-18'!N$9:N$393,MATCH($B66,'I.KI 2017-18'!$B$9:$B$393,0)))),"")</f>
        <v>0</v>
      </c>
      <c r="AB66" s="193">
        <f>_xlfn.IFNA(IF($B66=$B$382,0,_xlfn.IFNA(INDEX('I.Supplementary 2017-18'!O$8:O$35,MATCH($B66,'I.Supplementary 2017-18'!$B$8:$B$35,0)),INDEX('I.KI 2017-18'!O$9:O$393,MATCH($B66,'I.KI 2017-18'!$B$9:$B$393,0)))),"")</f>
        <v>0.54402684016853475</v>
      </c>
      <c r="AC66" s="193">
        <f>_xlfn.IFNA(IF($B66=$B$382,0,_xlfn.IFNA(INDEX('I.Supplementary 2017-18'!P$8:P$35,MATCH($B66,'I.Supplementary 2017-18'!$B$8:$B$35,0)),INDEX('I.KI 2017-18'!P$9:P$393,MATCH($B66,'I.KI 2017-18'!$B$9:$B$393,0)))),"")</f>
        <v>0</v>
      </c>
      <c r="AD66" s="193">
        <f>_xlfn.IFNA(IF($B66=$B$382,0,_xlfn.IFNA(INDEX('I.Supplementary 2017-18'!Q$8:Q$35,MATCH($B66,'I.Supplementary 2017-18'!$B$8:$B$35,0)),INDEX('I.KI 2017-18'!Q$9:Q$393,MATCH($B66,'I.KI 2017-18'!$B$9:$B$393,0)))),"")</f>
        <v>0</v>
      </c>
      <c r="AE66" s="157">
        <f>_xlfn.IFNA(IF($B66=$B$382,0,_xlfn.IFNA(INDEX('I.Supplementary 2017-18'!R$8:R$35,MATCH($B66,'I.Supplementary 2017-18'!$B$8:$B$35,0)),INDEX('I.KI 2017-18'!R$9:R$393,MATCH($B66,'I.KI 2017-18'!$B$9:$B$393,0)))),"")</f>
        <v>0</v>
      </c>
      <c r="AF66" s="156">
        <f>_xlfn.IFNA(IF($B66=$B$382,0,_xlfn.IFNA(INDEX('I.Supplementary 2017-18'!S$8:S$35,MATCH($B66,'I.Supplementary 2017-18'!$B$8:$B$35,0)),INDEX('I.KI 2017-18'!S$9:S$393,MATCH($B66,'I.KI 2017-18'!$B$9:$B$393,0)))),"")</f>
        <v>0</v>
      </c>
      <c r="AG66" s="193">
        <f>_xlfn.IFNA(IF($B66=$B$382,0,_xlfn.IFNA(INDEX('I.Supplementary 2017-18'!T$8:T$35,MATCH($B66,'I.Supplementary 2017-18'!$B$8:$B$35,0)),INDEX('I.KI 2017-18'!T$9:T$393,MATCH($B66,'I.KI 2017-18'!$B$9:$B$393,0)))),"")</f>
        <v>2.6535322970805391</v>
      </c>
      <c r="AH66" s="193">
        <f>_xlfn.IFNA(IF($B66=$B$382,0,_xlfn.IFNA(INDEX('I.Supplementary 2017-18'!U$8:U$35,MATCH($B66,'I.Supplementary 2017-18'!$B$8:$B$35,0)),INDEX('I.KI 2017-18'!U$9:U$393,MATCH($B66,'I.KI 2017-18'!$B$9:$B$393,0)))),"")</f>
        <v>0</v>
      </c>
      <c r="AI66" s="193">
        <f>_xlfn.IFNA(IF($B66=$B$382,0,_xlfn.IFNA(INDEX('I.Supplementary 2017-18'!V$8:V$35,MATCH($B66,'I.Supplementary 2017-18'!$B$8:$B$35,0)),INDEX('I.KI 2017-18'!V$9:V$393,MATCH($B66,'I.KI 2017-18'!$B$9:$B$393,0)))),"")</f>
        <v>0</v>
      </c>
      <c r="AJ66" s="157">
        <f>_xlfn.IFNA(IF($B66=$B$382,0,_xlfn.IFNA(INDEX('I.Supplementary 2017-18'!W$8:W$35,MATCH($B66,'I.Supplementary 2017-18'!$B$8:$B$35,0)),INDEX('I.KI 2017-18'!W$9:W$393,MATCH($B66,'I.KI 2017-18'!$B$9:$B$393,0)))),"")</f>
        <v>0</v>
      </c>
      <c r="AK66" s="156">
        <f>_xlfn.IFNA(IF($B66=$B$382,0,_xlfn.IFNA(INDEX('I.Supplementary 2017-18'!X$8:X$35,MATCH($B66,'I.Supplementary 2017-18'!$B$8:$B$35,0)),INDEX('I.KI 2017-18'!X$9:X$393,MATCH($B66,'I.KI 2017-18'!$B$9:$B$393,0)))),"")</f>
        <v>0</v>
      </c>
      <c r="AL66" s="193">
        <f>_xlfn.IFNA(IF($B66=$B$382,0,_xlfn.IFNA(INDEX('I.Supplementary 2017-18'!Y$8:Y$35,MATCH($B66,'I.Supplementary 2017-18'!$B$8:$B$35,0)),INDEX('I.KI 2017-18'!Y$9:Y$393,MATCH($B66,'I.KI 2017-18'!$B$9:$B$393,0)))),"")</f>
        <v>3.1975591372490739</v>
      </c>
      <c r="AM66" s="193">
        <f>_xlfn.IFNA(IF($B66=$B$382,0,_xlfn.IFNA(INDEX('I.Supplementary 2017-18'!Z$8:Z$35,MATCH($B66,'I.Supplementary 2017-18'!$B$8:$B$35,0)),INDEX('I.KI 2017-18'!Z$9:Z$393,MATCH($B66,'I.KI 2017-18'!$B$9:$B$393,0)))),"")</f>
        <v>0</v>
      </c>
      <c r="AN66" s="193">
        <f>_xlfn.IFNA(IF($B66=$B$382,0,_xlfn.IFNA(INDEX('I.Supplementary 2017-18'!AA$8:AA$35,MATCH($B66,'I.Supplementary 2017-18'!$B$8:$B$35,0)),INDEX('I.KI 2017-18'!AA$9:AA$393,MATCH($B66,'I.KI 2017-18'!$B$9:$B$393,0)))),"")</f>
        <v>0</v>
      </c>
      <c r="AO66" s="157">
        <f>_xlfn.IFNA(IF($B66=$B$382,0,_xlfn.IFNA(INDEX('I.Supplementary 2017-18'!AB$8:AB$35,MATCH($B66,'I.Supplementary 2017-18'!$B$8:$B$35,0)),INDEX('I.KI 2017-18'!AB$9:AB$393,MATCH($B66,'I.KI 2017-18'!$B$9:$B$393,0)))),"")</f>
        <v>0</v>
      </c>
      <c r="AP66" s="149"/>
      <c r="AQ66" s="156">
        <f>_xlfn.IFNA(IF($B66=$B$381,0,IF($B66=$B$382,0,_xlfn.IFNA(INDEX('I.Supplementary 2017-18'!I$8:I$35,MATCH($B66,'I.Supplementary 2017-18'!$B$8:$B$35,0)),INDEX('I.KI 2017-18'!I$9:I$393,MATCH($B66,'I.KI 2017-18'!$B$9:$B$393,0))))),"")</f>
        <v>0.54402684016853475</v>
      </c>
      <c r="AR66" s="149">
        <f>_xlfn.IFNA(IF($B66=$B$381,0,IF($B66=$B$382,0,_xlfn.IFNA(INDEX('I.Supplementary 2017-18'!J$8:J$35,MATCH($B66,'I.Supplementary 2017-18'!$B$8:$B$35,0)),INDEX('I.KI 2017-18'!J$9:J$393,MATCH($B66,'I.KI 2017-18'!$B$9:$B$393,0))))),"")</f>
        <v>2.6535322970805391</v>
      </c>
      <c r="AS66" s="157">
        <f>_xlfn.IFNA(IF($B66=$B$381,0,IF($B66=$B$382,0,_xlfn.IFNA(INDEX('I.Supplementary 2017-18'!H$8:H$35,MATCH($B66,'I.Supplementary 2017-18'!$B$8:$B$35,0)),INDEX('I.KI 2017-18'!H$9:H$393,MATCH($B66,'I.KI 2017-18'!$B$9:$B$393,0))))),"")</f>
        <v>3.1975591372490739</v>
      </c>
      <c r="AT66" s="149"/>
      <c r="AU66" s="156">
        <f>_xlfn.IFNA(_xlfn.IFNA(INDEX('I.Supplementary 2018-19'!P$8:P$157,MATCH($B66,'I.Supplementary 2018-19'!$B$8:$B$157,0)),INDEX('I.KI 2018-19'!P$9:P$393,MATCH($B66,'I.KI 2018-19'!$B$9:$B$393,0))),"")</f>
        <v>0</v>
      </c>
      <c r="AV66" s="193">
        <f>_xlfn.IFNA(_xlfn.IFNA(INDEX('I.Supplementary 2018-19'!Q$8:Q$157,MATCH($B66,'I.Supplementary 2018-19'!$B$8:$B$157,0)),INDEX('I.KI 2018-19'!Q$9:Q$393,MATCH($B66,'I.KI 2018-19'!$B$9:$B$393,0))),"")</f>
        <v>0.10229877491269819</v>
      </c>
      <c r="AW66" s="193">
        <f>_xlfn.IFNA(_xlfn.IFNA(INDEX('I.Supplementary 2018-19'!R$8:R$157,MATCH($B66,'I.Supplementary 2018-19'!$B$8:$B$157,0)),INDEX('I.KI 2018-19'!R$9:R$393,MATCH($B66,'I.KI 2018-19'!$B$9:$B$393,0))),"")</f>
        <v>0</v>
      </c>
      <c r="AX66" s="193">
        <f>_xlfn.IFNA(_xlfn.IFNA(INDEX('I.Supplementary 2018-19'!S$8:S$157,MATCH($B66,'I.Supplementary 2018-19'!$B$8:$B$157,0)),INDEX('I.KI 2018-19'!S$9:S$393,MATCH($B66,'I.KI 2018-19'!$B$9:$B$393,0))),"")</f>
        <v>0</v>
      </c>
      <c r="AY66" s="157">
        <f>_xlfn.IFNA(_xlfn.IFNA(INDEX('I.Supplementary 2018-19'!T$8:T$157,MATCH($B66,'I.Supplementary 2018-19'!$B$8:$B$157,0)),INDEX('I.KI 2018-19'!T$9:T$393,MATCH($B66,'I.KI 2018-19'!$B$9:$B$393,0))),"")</f>
        <v>0</v>
      </c>
      <c r="AZ66" s="156">
        <f>_xlfn.IFNA(_xlfn.IFNA(INDEX('I.Supplementary 2018-19'!U$8:U$157,MATCH($B66,'I.Supplementary 2018-19'!$B$8:$B$157,0)),INDEX('I.KI 2018-19'!U$9:U$393,MATCH($B66,'I.KI 2018-19'!$B$9:$B$393,0))),"")</f>
        <v>0</v>
      </c>
      <c r="BA66" s="193">
        <f>_xlfn.IFNA(_xlfn.IFNA(INDEX('I.Supplementary 2018-19'!V$8:V$157,MATCH($B66,'I.Supplementary 2018-19'!$B$8:$B$157,0)),INDEX('I.KI 2018-19'!V$9:V$393,MATCH($B66,'I.KI 2018-19'!$B$9:$B$393,0))),"")</f>
        <v>2.7332521514992676</v>
      </c>
      <c r="BB66" s="193">
        <f>_xlfn.IFNA(_xlfn.IFNA(INDEX('I.Supplementary 2018-19'!W$8:W$157,MATCH($B66,'I.Supplementary 2018-19'!$B$8:$B$157,0)),INDEX('I.KI 2018-19'!W$9:W$393,MATCH($B66,'I.KI 2018-19'!$B$9:$B$393,0))),"")</f>
        <v>0</v>
      </c>
      <c r="BC66" s="193">
        <f>_xlfn.IFNA(_xlfn.IFNA(INDEX('I.Supplementary 2018-19'!X$8:X$157,MATCH($B66,'I.Supplementary 2018-19'!$B$8:$B$157,0)),INDEX('I.KI 2018-19'!X$9:X$393,MATCH($B66,'I.KI 2018-19'!$B$9:$B$393,0))),"")</f>
        <v>0</v>
      </c>
      <c r="BD66" s="157">
        <f>_xlfn.IFNA(_xlfn.IFNA(INDEX('I.Supplementary 2018-19'!Y$8:Y$157,MATCH($B66,'I.Supplementary 2018-19'!$B$8:$B$157,0)),INDEX('I.KI 2018-19'!Y$9:Y$393,MATCH($B66,'I.KI 2018-19'!$B$9:$B$393,0))),"")</f>
        <v>0</v>
      </c>
      <c r="BE66" s="156">
        <f>_xlfn.IFNA(_xlfn.IFNA(INDEX('I.Supplementary 2018-19'!Z$8:Z$157,MATCH($B66,'I.Supplementary 2018-19'!$B$8:$B$157,0)),INDEX('I.KI 2018-19'!Z$9:Z$393,MATCH($B66,'I.KI 2018-19'!$B$9:$B$393,0))),"")</f>
        <v>0</v>
      </c>
      <c r="BF66" s="193">
        <f>_xlfn.IFNA(_xlfn.IFNA(INDEX('I.Supplementary 2018-19'!AA$8:AA$157,MATCH($B66,'I.Supplementary 2018-19'!$B$8:$B$157,0)),INDEX('I.KI 2018-19'!AA$9:AA$393,MATCH($B66,'I.KI 2018-19'!$B$9:$B$393,0))),"")</f>
        <v>2.8355509264119658</v>
      </c>
      <c r="BG66" s="193">
        <f>_xlfn.IFNA(_xlfn.IFNA(INDEX('I.Supplementary 2018-19'!AB$8:AB$157,MATCH($B66,'I.Supplementary 2018-19'!$B$8:$B$157,0)),INDEX('I.KI 2018-19'!AB$9:AB$393,MATCH($B66,'I.KI 2018-19'!$B$9:$B$393,0))),"")</f>
        <v>0</v>
      </c>
      <c r="BH66" s="193">
        <f>_xlfn.IFNA(_xlfn.IFNA(INDEX('I.Supplementary 2018-19'!AC$8:AC$157,MATCH($B66,'I.Supplementary 2018-19'!$B$8:$B$157,0)),INDEX('I.KI 2018-19'!AC$9:AC$393,MATCH($B66,'I.KI 2018-19'!$B$9:$B$393,0))),"")</f>
        <v>0</v>
      </c>
      <c r="BI66" s="157">
        <f>_xlfn.IFNA(_xlfn.IFNA(INDEX('I.Supplementary 2018-19'!AD$8:AD$157,MATCH($B66,'I.Supplementary 2018-19'!$B$8:$B$157,0)),INDEX('I.KI 2018-19'!AD$9:AD$393,MATCH($B66,'I.KI 2018-19'!$B$9:$B$393,0))),"")</f>
        <v>0</v>
      </c>
      <c r="BJ66" s="149"/>
      <c r="BK66" s="156">
        <f>_xlfn.IFNA(IF($B66=$B$381,0,IF($B66=$B$382,0,_xlfn.IFNA(INDEX('I.Supplementary 2018-19'!I$8:I$157,MATCH($B66,'I.Supplementary 2018-19'!$B$8:$B$157,0)),INDEX('I.KI 2018-19'!I$9:I$393,MATCH($B66,'I.KI 2018-19'!$B$9:$B$393,0))))),"")</f>
        <v>0.10229877491269819</v>
      </c>
      <c r="BL66" s="149">
        <f>_xlfn.IFNA(IF($B66=$B$381,0,IF($B66=$B$382,0,_xlfn.IFNA(INDEX('I.Supplementary 2018-19'!J$8:J$157,MATCH($B66,'I.Supplementary 2018-19'!$B$8:$B$157,0)),INDEX('I.KI 2018-19'!J$9:J$393,MATCH($B66,'I.KI 2018-19'!$B$9:$B$393,0))))),"")</f>
        <v>2.7332521514992676</v>
      </c>
      <c r="BM66" s="157">
        <f>_xlfn.IFNA(IF($B66=$B$381,0,IF($B66=$B$382,0,_xlfn.IFNA(INDEX('I.Supplementary 2018-19'!H$8:H$157,MATCH($B66,'I.Supplementary 2018-19'!$B$8:$B$157,0)),INDEX('I.KI 2018-19'!H$9:H$393,MATCH($B66,'I.KI 2018-19'!$B$9:$B$393,0))))),"")</f>
        <v>2.8355509264119658</v>
      </c>
    </row>
    <row r="67" spans="2:65">
      <c r="B67" s="121" t="str">
        <f>'Calculations for 2021-22'!B67</f>
        <v>E3131</v>
      </c>
      <c r="C67" s="160" t="str">
        <f>'Calculations for 2021-22'!D67</f>
        <v>E3131</v>
      </c>
      <c r="D67" t="str">
        <f>'Calculations for 2021-22'!E67</f>
        <v>SD</v>
      </c>
      <c r="E67">
        <f>'Calculations for 2021-22'!F67</f>
        <v>0</v>
      </c>
      <c r="F67" s="120" t="str">
        <f>'Calculations for 2021-22'!H67</f>
        <v>Cherwell</v>
      </c>
      <c r="G67" s="156">
        <f>_xlfn.IFNA(INDEX('I.KI 2016-17'!M$8:M$391,MATCH($B67,'I.KI 2016-17'!$B$8:$B$391,0)),"")</f>
        <v>0</v>
      </c>
      <c r="H67" s="149">
        <f>_xlfn.IFNA(INDEX('I.KI 2016-17'!N$8:N$391,MATCH($B67,'I.KI 2016-17'!$B$8:$B$391,0)),"")</f>
        <v>1.8511831558809999</v>
      </c>
      <c r="I67" s="149">
        <f>_xlfn.IFNA(INDEX('I.KI 2016-17'!O$8:O$391,MATCH($B67,'I.KI 2016-17'!$B$8:$B$391,0)),"")</f>
        <v>0</v>
      </c>
      <c r="J67" s="149">
        <f>_xlfn.IFNA(INDEX('I.KI 2016-17'!P$8:P$391,MATCH($B67,'I.KI 2016-17'!$B$8:$B$391,0)),"")</f>
        <v>0</v>
      </c>
      <c r="K67" s="157">
        <f>_xlfn.IFNA(INDEX('I.KI 2016-17'!Q$8:Q$391,MATCH($B67,'I.KI 2016-17'!$B$8:$B$391,0)),"")</f>
        <v>0</v>
      </c>
      <c r="L67" s="156">
        <f>_xlfn.IFNA(INDEX('I.KI 2016-17'!R$8:R$391,MATCH($B67,'I.KI 2016-17'!$B$8:$B$391,0)),"")</f>
        <v>0</v>
      </c>
      <c r="M67" s="193">
        <f>_xlfn.IFNA(INDEX('I.KI 2016-17'!S$8:S$391,MATCH($B67,'I.KI 2016-17'!$B$8:$B$391,0)),"")</f>
        <v>3.494938926084</v>
      </c>
      <c r="N67" s="193">
        <f>_xlfn.IFNA(INDEX('I.KI 2016-17'!T$8:T$391,MATCH($B67,'I.KI 2016-17'!$B$8:$B$391,0)),"")</f>
        <v>0</v>
      </c>
      <c r="O67" s="193">
        <f>_xlfn.IFNA(INDEX('I.KI 2016-17'!U$8:U$391,MATCH($B67,'I.KI 2016-17'!$B$8:$B$391,0)),"")</f>
        <v>0</v>
      </c>
      <c r="P67" s="157">
        <f>_xlfn.IFNA(INDEX('I.KI 2016-17'!V$8:V$391,MATCH($B67,'I.KI 2016-17'!$B$8:$B$391,0)),"")</f>
        <v>0</v>
      </c>
      <c r="Q67" s="156">
        <f>_xlfn.IFNA(INDEX('I.KI 2016-17'!W$8:W$391,MATCH($B67,'I.KI 2016-17'!$B$8:$B$391,0)),"")</f>
        <v>0</v>
      </c>
      <c r="R67" s="193">
        <f>_xlfn.IFNA(INDEX('I.KI 2016-17'!X$8:X$391,MATCH($B67,'I.KI 2016-17'!$B$8:$B$391,0)),"")</f>
        <v>5.3461220819649995</v>
      </c>
      <c r="S67" s="193">
        <f>_xlfn.IFNA(INDEX('I.KI 2016-17'!Y$8:Y$391,MATCH($B67,'I.KI 2016-17'!$B$8:$B$391,0)),"")</f>
        <v>0</v>
      </c>
      <c r="T67" s="193">
        <f>_xlfn.IFNA(INDEX('I.KI 2016-17'!Z$8:Z$391,MATCH($B67,'I.KI 2016-17'!$B$8:$B$391,0)),"")</f>
        <v>0</v>
      </c>
      <c r="U67" s="157">
        <f>_xlfn.IFNA(INDEX('I.KI 2016-17'!AA$8:AA$391,MATCH($B67,'I.KI 2016-17'!$B$8:$B$391,0)),"")</f>
        <v>0</v>
      </c>
      <c r="V67" s="149"/>
      <c r="W67" s="154">
        <f>_xlfn.IFNA(INDEX('I.KI 2016-17'!$H$8:$H$391,MATCH(B67,'I.KI 2016-17'!$B$8:$B$391,0)),"")</f>
        <v>1.8511831558809999</v>
      </c>
      <c r="X67" s="153">
        <f>_xlfn.IFNA(INDEX('I.KI 2016-17'!$I$8:$I$391,MATCH(B67,'I.KI 2016-17'!$B$8:$B$391,0)),"")</f>
        <v>3.494938926084</v>
      </c>
      <c r="Y67" s="155">
        <f>_xlfn.IFNA(INDEX('I.KI 2016-17'!$G$8:$G$391,MATCH(B67,'I.KI 2016-17'!$B$8:$B$391,0)),"")</f>
        <v>5.3461220819649995</v>
      </c>
      <c r="Z67" s="149"/>
      <c r="AA67" s="156">
        <f>_xlfn.IFNA(IF($B67=$B$382,0,_xlfn.IFNA(INDEX('I.Supplementary 2017-18'!N$8:N$35,MATCH($B67,'I.Supplementary 2017-18'!$B$8:$B$35,0)),INDEX('I.KI 2017-18'!N$9:N$393,MATCH($B67,'I.KI 2017-18'!$B$9:$B$393,0)))),"")</f>
        <v>0</v>
      </c>
      <c r="AB67" s="193">
        <f>_xlfn.IFNA(IF($B67=$B$382,0,_xlfn.IFNA(INDEX('I.Supplementary 2017-18'!O$8:O$35,MATCH($B67,'I.Supplementary 2017-18'!$B$8:$B$35,0)),INDEX('I.KI 2017-18'!O$9:O$393,MATCH($B67,'I.KI 2017-18'!$B$9:$B$393,0)))),"")</f>
        <v>1.1054333767229989</v>
      </c>
      <c r="AC67" s="193">
        <f>_xlfn.IFNA(IF($B67=$B$382,0,_xlfn.IFNA(INDEX('I.Supplementary 2017-18'!P$8:P$35,MATCH($B67,'I.Supplementary 2017-18'!$B$8:$B$35,0)),INDEX('I.KI 2017-18'!P$9:P$393,MATCH($B67,'I.KI 2017-18'!$B$9:$B$393,0)))),"")</f>
        <v>0</v>
      </c>
      <c r="AD67" s="193">
        <f>_xlfn.IFNA(IF($B67=$B$382,0,_xlfn.IFNA(INDEX('I.Supplementary 2017-18'!Q$8:Q$35,MATCH($B67,'I.Supplementary 2017-18'!$B$8:$B$35,0)),INDEX('I.KI 2017-18'!Q$9:Q$393,MATCH($B67,'I.KI 2017-18'!$B$9:$B$393,0)))),"")</f>
        <v>0</v>
      </c>
      <c r="AE67" s="157">
        <f>_xlfn.IFNA(IF($B67=$B$382,0,_xlfn.IFNA(INDEX('I.Supplementary 2017-18'!R$8:R$35,MATCH($B67,'I.Supplementary 2017-18'!$B$8:$B$35,0)),INDEX('I.KI 2017-18'!R$9:R$393,MATCH($B67,'I.KI 2017-18'!$B$9:$B$393,0)))),"")</f>
        <v>0</v>
      </c>
      <c r="AF67" s="156">
        <f>_xlfn.IFNA(IF($B67=$B$382,0,_xlfn.IFNA(INDEX('I.Supplementary 2017-18'!S$8:S$35,MATCH($B67,'I.Supplementary 2017-18'!$B$8:$B$35,0)),INDEX('I.KI 2017-18'!S$9:S$393,MATCH($B67,'I.KI 2017-18'!$B$9:$B$393,0)))),"")</f>
        <v>0</v>
      </c>
      <c r="AG67" s="193">
        <f>_xlfn.IFNA(IF($B67=$B$382,0,_xlfn.IFNA(INDEX('I.Supplementary 2017-18'!T$8:T$35,MATCH($B67,'I.Supplementary 2017-18'!$B$8:$B$35,0)),INDEX('I.KI 2017-18'!T$9:T$393,MATCH($B67,'I.KI 2017-18'!$B$9:$B$393,0)))),"")</f>
        <v>3.5662916853607536</v>
      </c>
      <c r="AH67" s="193">
        <f>_xlfn.IFNA(IF($B67=$B$382,0,_xlfn.IFNA(INDEX('I.Supplementary 2017-18'!U$8:U$35,MATCH($B67,'I.Supplementary 2017-18'!$B$8:$B$35,0)),INDEX('I.KI 2017-18'!U$9:U$393,MATCH($B67,'I.KI 2017-18'!$B$9:$B$393,0)))),"")</f>
        <v>0</v>
      </c>
      <c r="AI67" s="193">
        <f>_xlfn.IFNA(IF($B67=$B$382,0,_xlfn.IFNA(INDEX('I.Supplementary 2017-18'!V$8:V$35,MATCH($B67,'I.Supplementary 2017-18'!$B$8:$B$35,0)),INDEX('I.KI 2017-18'!V$9:V$393,MATCH($B67,'I.KI 2017-18'!$B$9:$B$393,0)))),"")</f>
        <v>0</v>
      </c>
      <c r="AJ67" s="157">
        <f>_xlfn.IFNA(IF($B67=$B$382,0,_xlfn.IFNA(INDEX('I.Supplementary 2017-18'!W$8:W$35,MATCH($B67,'I.Supplementary 2017-18'!$B$8:$B$35,0)),INDEX('I.KI 2017-18'!W$9:W$393,MATCH($B67,'I.KI 2017-18'!$B$9:$B$393,0)))),"")</f>
        <v>0</v>
      </c>
      <c r="AK67" s="156">
        <f>_xlfn.IFNA(IF($B67=$B$382,0,_xlfn.IFNA(INDEX('I.Supplementary 2017-18'!X$8:X$35,MATCH($B67,'I.Supplementary 2017-18'!$B$8:$B$35,0)),INDEX('I.KI 2017-18'!X$9:X$393,MATCH($B67,'I.KI 2017-18'!$B$9:$B$393,0)))),"")</f>
        <v>0</v>
      </c>
      <c r="AL67" s="193">
        <f>_xlfn.IFNA(IF($B67=$B$382,0,_xlfn.IFNA(INDEX('I.Supplementary 2017-18'!Y$8:Y$35,MATCH($B67,'I.Supplementary 2017-18'!$B$8:$B$35,0)),INDEX('I.KI 2017-18'!Y$9:Y$393,MATCH($B67,'I.KI 2017-18'!$B$9:$B$393,0)))),"")</f>
        <v>4.6717250620837527</v>
      </c>
      <c r="AM67" s="193">
        <f>_xlfn.IFNA(IF($B67=$B$382,0,_xlfn.IFNA(INDEX('I.Supplementary 2017-18'!Z$8:Z$35,MATCH($B67,'I.Supplementary 2017-18'!$B$8:$B$35,0)),INDEX('I.KI 2017-18'!Z$9:Z$393,MATCH($B67,'I.KI 2017-18'!$B$9:$B$393,0)))),"")</f>
        <v>0</v>
      </c>
      <c r="AN67" s="193">
        <f>_xlfn.IFNA(IF($B67=$B$382,0,_xlfn.IFNA(INDEX('I.Supplementary 2017-18'!AA$8:AA$35,MATCH($B67,'I.Supplementary 2017-18'!$B$8:$B$35,0)),INDEX('I.KI 2017-18'!AA$9:AA$393,MATCH($B67,'I.KI 2017-18'!$B$9:$B$393,0)))),"")</f>
        <v>0</v>
      </c>
      <c r="AO67" s="157">
        <f>_xlfn.IFNA(IF($B67=$B$382,0,_xlfn.IFNA(INDEX('I.Supplementary 2017-18'!AB$8:AB$35,MATCH($B67,'I.Supplementary 2017-18'!$B$8:$B$35,0)),INDEX('I.KI 2017-18'!AB$9:AB$393,MATCH($B67,'I.KI 2017-18'!$B$9:$B$393,0)))),"")</f>
        <v>0</v>
      </c>
      <c r="AP67" s="149"/>
      <c r="AQ67" s="156">
        <f>_xlfn.IFNA(IF($B67=$B$381,0,IF($B67=$B$382,0,_xlfn.IFNA(INDEX('I.Supplementary 2017-18'!I$8:I$35,MATCH($B67,'I.Supplementary 2017-18'!$B$8:$B$35,0)),INDEX('I.KI 2017-18'!I$9:I$393,MATCH($B67,'I.KI 2017-18'!$B$9:$B$393,0))))),"")</f>
        <v>1.1054333767229989</v>
      </c>
      <c r="AR67" s="149">
        <f>_xlfn.IFNA(IF($B67=$B$381,0,IF($B67=$B$382,0,_xlfn.IFNA(INDEX('I.Supplementary 2017-18'!J$8:J$35,MATCH($B67,'I.Supplementary 2017-18'!$B$8:$B$35,0)),INDEX('I.KI 2017-18'!J$9:J$393,MATCH($B67,'I.KI 2017-18'!$B$9:$B$393,0))))),"")</f>
        <v>3.5662916853607536</v>
      </c>
      <c r="AS67" s="157">
        <f>_xlfn.IFNA(IF($B67=$B$381,0,IF($B67=$B$382,0,_xlfn.IFNA(INDEX('I.Supplementary 2017-18'!H$8:H$35,MATCH($B67,'I.Supplementary 2017-18'!$B$8:$B$35,0)),INDEX('I.KI 2017-18'!H$9:H$393,MATCH($B67,'I.KI 2017-18'!$B$9:$B$393,0))))),"")</f>
        <v>4.6717250620837527</v>
      </c>
      <c r="AT67" s="149"/>
      <c r="AU67" s="156">
        <f>_xlfn.IFNA(_xlfn.IFNA(INDEX('I.Supplementary 2018-19'!P$8:P$157,MATCH($B67,'I.Supplementary 2018-19'!$B$8:$B$157,0)),INDEX('I.KI 2018-19'!P$9:P$393,MATCH($B67,'I.KI 2018-19'!$B$9:$B$393,0))),"")</f>
        <v>0</v>
      </c>
      <c r="AV67" s="193">
        <f>_xlfn.IFNA(_xlfn.IFNA(INDEX('I.Supplementary 2018-19'!Q$8:Q$157,MATCH($B67,'I.Supplementary 2018-19'!$B$8:$B$157,0)),INDEX('I.KI 2018-19'!Q$9:Q$393,MATCH($B67,'I.KI 2018-19'!$B$9:$B$393,0))),"")</f>
        <v>0.63721537159059938</v>
      </c>
      <c r="AW67" s="193">
        <f>_xlfn.IFNA(_xlfn.IFNA(INDEX('I.Supplementary 2018-19'!R$8:R$157,MATCH($B67,'I.Supplementary 2018-19'!$B$8:$B$157,0)),INDEX('I.KI 2018-19'!R$9:R$393,MATCH($B67,'I.KI 2018-19'!$B$9:$B$393,0))),"")</f>
        <v>0</v>
      </c>
      <c r="AX67" s="193">
        <f>_xlfn.IFNA(_xlfn.IFNA(INDEX('I.Supplementary 2018-19'!S$8:S$157,MATCH($B67,'I.Supplementary 2018-19'!$B$8:$B$157,0)),INDEX('I.KI 2018-19'!S$9:S$393,MATCH($B67,'I.KI 2018-19'!$B$9:$B$393,0))),"")</f>
        <v>0</v>
      </c>
      <c r="AY67" s="157">
        <f>_xlfn.IFNA(_xlfn.IFNA(INDEX('I.Supplementary 2018-19'!T$8:T$157,MATCH($B67,'I.Supplementary 2018-19'!$B$8:$B$157,0)),INDEX('I.KI 2018-19'!T$9:T$393,MATCH($B67,'I.KI 2018-19'!$B$9:$B$393,0))),"")</f>
        <v>0</v>
      </c>
      <c r="AZ67" s="156">
        <f>_xlfn.IFNA(_xlfn.IFNA(INDEX('I.Supplementary 2018-19'!U$8:U$157,MATCH($B67,'I.Supplementary 2018-19'!$B$8:$B$157,0)),INDEX('I.KI 2018-19'!U$9:U$393,MATCH($B67,'I.KI 2018-19'!$B$9:$B$393,0))),"")</f>
        <v>0</v>
      </c>
      <c r="BA67" s="193">
        <f>_xlfn.IFNA(_xlfn.IFNA(INDEX('I.Supplementary 2018-19'!V$8:V$157,MATCH($B67,'I.Supplementary 2018-19'!$B$8:$B$157,0)),INDEX('I.KI 2018-19'!V$9:V$393,MATCH($B67,'I.KI 2018-19'!$B$9:$B$393,0))),"")</f>
        <v>3.6734334956505612</v>
      </c>
      <c r="BB67" s="193">
        <f>_xlfn.IFNA(_xlfn.IFNA(INDEX('I.Supplementary 2018-19'!W$8:W$157,MATCH($B67,'I.Supplementary 2018-19'!$B$8:$B$157,0)),INDEX('I.KI 2018-19'!W$9:W$393,MATCH($B67,'I.KI 2018-19'!$B$9:$B$393,0))),"")</f>
        <v>0</v>
      </c>
      <c r="BC67" s="193">
        <f>_xlfn.IFNA(_xlfn.IFNA(INDEX('I.Supplementary 2018-19'!X$8:X$157,MATCH($B67,'I.Supplementary 2018-19'!$B$8:$B$157,0)),INDEX('I.KI 2018-19'!X$9:X$393,MATCH($B67,'I.KI 2018-19'!$B$9:$B$393,0))),"")</f>
        <v>0</v>
      </c>
      <c r="BD67" s="157">
        <f>_xlfn.IFNA(_xlfn.IFNA(INDEX('I.Supplementary 2018-19'!Y$8:Y$157,MATCH($B67,'I.Supplementary 2018-19'!$B$8:$B$157,0)),INDEX('I.KI 2018-19'!Y$9:Y$393,MATCH($B67,'I.KI 2018-19'!$B$9:$B$393,0))),"")</f>
        <v>0</v>
      </c>
      <c r="BE67" s="156">
        <f>_xlfn.IFNA(_xlfn.IFNA(INDEX('I.Supplementary 2018-19'!Z$8:Z$157,MATCH($B67,'I.Supplementary 2018-19'!$B$8:$B$157,0)),INDEX('I.KI 2018-19'!Z$9:Z$393,MATCH($B67,'I.KI 2018-19'!$B$9:$B$393,0))),"")</f>
        <v>0</v>
      </c>
      <c r="BF67" s="193">
        <f>_xlfn.IFNA(_xlfn.IFNA(INDEX('I.Supplementary 2018-19'!AA$8:AA$157,MATCH($B67,'I.Supplementary 2018-19'!$B$8:$B$157,0)),INDEX('I.KI 2018-19'!AA$9:AA$393,MATCH($B67,'I.KI 2018-19'!$B$9:$B$393,0))),"")</f>
        <v>4.3106488672411603</v>
      </c>
      <c r="BG67" s="193">
        <f>_xlfn.IFNA(_xlfn.IFNA(INDEX('I.Supplementary 2018-19'!AB$8:AB$157,MATCH($B67,'I.Supplementary 2018-19'!$B$8:$B$157,0)),INDEX('I.KI 2018-19'!AB$9:AB$393,MATCH($B67,'I.KI 2018-19'!$B$9:$B$393,0))),"")</f>
        <v>0</v>
      </c>
      <c r="BH67" s="193">
        <f>_xlfn.IFNA(_xlfn.IFNA(INDEX('I.Supplementary 2018-19'!AC$8:AC$157,MATCH($B67,'I.Supplementary 2018-19'!$B$8:$B$157,0)),INDEX('I.KI 2018-19'!AC$9:AC$393,MATCH($B67,'I.KI 2018-19'!$B$9:$B$393,0))),"")</f>
        <v>0</v>
      </c>
      <c r="BI67" s="157">
        <f>_xlfn.IFNA(_xlfn.IFNA(INDEX('I.Supplementary 2018-19'!AD$8:AD$157,MATCH($B67,'I.Supplementary 2018-19'!$B$8:$B$157,0)),INDEX('I.KI 2018-19'!AD$9:AD$393,MATCH($B67,'I.KI 2018-19'!$B$9:$B$393,0))),"")</f>
        <v>0</v>
      </c>
      <c r="BJ67" s="149"/>
      <c r="BK67" s="156">
        <f>_xlfn.IFNA(IF($B67=$B$381,0,IF($B67=$B$382,0,_xlfn.IFNA(INDEX('I.Supplementary 2018-19'!I$8:I$157,MATCH($B67,'I.Supplementary 2018-19'!$B$8:$B$157,0)),INDEX('I.KI 2018-19'!I$9:I$393,MATCH($B67,'I.KI 2018-19'!$B$9:$B$393,0))))),"")</f>
        <v>0.63721537159059938</v>
      </c>
      <c r="BL67" s="149">
        <f>_xlfn.IFNA(IF($B67=$B$381,0,IF($B67=$B$382,0,_xlfn.IFNA(INDEX('I.Supplementary 2018-19'!J$8:J$157,MATCH($B67,'I.Supplementary 2018-19'!$B$8:$B$157,0)),INDEX('I.KI 2018-19'!J$9:J$393,MATCH($B67,'I.KI 2018-19'!$B$9:$B$393,0))))),"")</f>
        <v>3.6734334956505612</v>
      </c>
      <c r="BM67" s="157">
        <f>_xlfn.IFNA(IF($B67=$B$381,0,IF($B67=$B$382,0,_xlfn.IFNA(INDEX('I.Supplementary 2018-19'!H$8:H$157,MATCH($B67,'I.Supplementary 2018-19'!$B$8:$B$157,0)),INDEX('I.KI 2018-19'!H$9:H$393,MATCH($B67,'I.KI 2018-19'!$B$9:$B$393,0))))),"")</f>
        <v>4.3106488672411603</v>
      </c>
    </row>
    <row r="68" spans="2:65">
      <c r="B68" s="121" t="str">
        <f>'Calculations for 2021-22'!B68</f>
        <v>E0603</v>
      </c>
      <c r="C68" s="160" t="str">
        <f>'Calculations for 2021-22'!D68</f>
        <v>E0603</v>
      </c>
      <c r="D68" t="str">
        <f>'Calculations for 2021-22'!E68</f>
        <v>UNINFIR</v>
      </c>
      <c r="E68">
        <f>'Calculations for 2021-22'!F68</f>
        <v>0</v>
      </c>
      <c r="F68" s="120" t="str">
        <f>'Calculations for 2021-22'!H68</f>
        <v>Cheshire East</v>
      </c>
      <c r="G68" s="156">
        <f>_xlfn.IFNA(INDEX('I.KI 2016-17'!M$8:M$391,MATCH($B68,'I.KI 2016-17'!$B$8:$B$391,0)),"")</f>
        <v>23.438677107785999</v>
      </c>
      <c r="H68" s="149">
        <f>_xlfn.IFNA(INDEX('I.KI 2016-17'!N$8:N$391,MATCH($B68,'I.KI 2016-17'!$B$8:$B$391,0)),"")</f>
        <v>2.9008506594550001</v>
      </c>
      <c r="I68" s="149">
        <f>_xlfn.IFNA(INDEX('I.KI 2016-17'!O$8:O$391,MATCH($B68,'I.KI 2016-17'!$B$8:$B$391,0)),"")</f>
        <v>0</v>
      </c>
      <c r="J68" s="149">
        <f>_xlfn.IFNA(INDEX('I.KI 2016-17'!P$8:P$391,MATCH($B68,'I.KI 2016-17'!$B$8:$B$391,0)),"")</f>
        <v>0</v>
      </c>
      <c r="K68" s="157">
        <f>_xlfn.IFNA(INDEX('I.KI 2016-17'!Q$8:Q$391,MATCH($B68,'I.KI 2016-17'!$B$8:$B$391,0)),"")</f>
        <v>0</v>
      </c>
      <c r="L68" s="156">
        <f>_xlfn.IFNA(INDEX('I.KI 2016-17'!R$8:R$391,MATCH($B68,'I.KI 2016-17'!$B$8:$B$391,0)),"")</f>
        <v>31.723967706227999</v>
      </c>
      <c r="M68" s="193">
        <f>_xlfn.IFNA(INDEX('I.KI 2016-17'!S$8:S$391,MATCH($B68,'I.KI 2016-17'!$B$8:$B$391,0)),"")</f>
        <v>7.2046344839760001</v>
      </c>
      <c r="N68" s="193">
        <f>_xlfn.IFNA(INDEX('I.KI 2016-17'!T$8:T$391,MATCH($B68,'I.KI 2016-17'!$B$8:$B$391,0)),"")</f>
        <v>0</v>
      </c>
      <c r="O68" s="193">
        <f>_xlfn.IFNA(INDEX('I.KI 2016-17'!U$8:U$391,MATCH($B68,'I.KI 2016-17'!$B$8:$B$391,0)),"")</f>
        <v>0</v>
      </c>
      <c r="P68" s="157">
        <f>_xlfn.IFNA(INDEX('I.KI 2016-17'!V$8:V$391,MATCH($B68,'I.KI 2016-17'!$B$8:$B$391,0)),"")</f>
        <v>0</v>
      </c>
      <c r="Q68" s="156">
        <f>_xlfn.IFNA(INDEX('I.KI 2016-17'!W$8:W$391,MATCH($B68,'I.KI 2016-17'!$B$8:$B$391,0)),"")</f>
        <v>55.162644814014001</v>
      </c>
      <c r="R68" s="193">
        <f>_xlfn.IFNA(INDEX('I.KI 2016-17'!X$8:X$391,MATCH($B68,'I.KI 2016-17'!$B$8:$B$391,0)),"")</f>
        <v>10.105485143431</v>
      </c>
      <c r="S68" s="193">
        <f>_xlfn.IFNA(INDEX('I.KI 2016-17'!Y$8:Y$391,MATCH($B68,'I.KI 2016-17'!$B$8:$B$391,0)),"")</f>
        <v>0</v>
      </c>
      <c r="T68" s="193">
        <f>_xlfn.IFNA(INDEX('I.KI 2016-17'!Z$8:Z$391,MATCH($B68,'I.KI 2016-17'!$B$8:$B$391,0)),"")</f>
        <v>0</v>
      </c>
      <c r="U68" s="157">
        <f>_xlfn.IFNA(INDEX('I.KI 2016-17'!AA$8:AA$391,MATCH($B68,'I.KI 2016-17'!$B$8:$B$391,0)),"")</f>
        <v>0</v>
      </c>
      <c r="V68" s="149"/>
      <c r="W68" s="154">
        <f>_xlfn.IFNA(INDEX('I.KI 2016-17'!$H$8:$H$391,MATCH(B68,'I.KI 2016-17'!$B$8:$B$391,0)),"")</f>
        <v>26.339527767241002</v>
      </c>
      <c r="X68" s="153">
        <f>_xlfn.IFNA(INDEX('I.KI 2016-17'!$I$8:$I$391,MATCH(B68,'I.KI 2016-17'!$B$8:$B$391,0)),"")</f>
        <v>38.928602190204003</v>
      </c>
      <c r="Y68" s="155">
        <f>_xlfn.IFNA(INDEX('I.KI 2016-17'!$G$8:$G$391,MATCH(B68,'I.KI 2016-17'!$B$8:$B$391,0)),"")</f>
        <v>65.268129957445012</v>
      </c>
      <c r="Z68" s="149"/>
      <c r="AA68" s="156">
        <f>_xlfn.IFNA(IF($B68=$B$382,0,_xlfn.IFNA(INDEX('I.Supplementary 2017-18'!N$8:N$35,MATCH($B68,'I.Supplementary 2017-18'!$B$8:$B$35,0)),INDEX('I.KI 2017-18'!N$9:N$393,MATCH($B68,'I.KI 2017-18'!$B$9:$B$393,0)))),"")</f>
        <v>13.492407292133212</v>
      </c>
      <c r="AB68" s="193">
        <f>_xlfn.IFNA(IF($B68=$B$382,0,_xlfn.IFNA(INDEX('I.Supplementary 2017-18'!O$8:O$35,MATCH($B68,'I.Supplementary 2017-18'!$B$8:$B$35,0)),INDEX('I.KI 2017-18'!O$9:O$393,MATCH($B68,'I.KI 2017-18'!$B$9:$B$393,0)))),"")</f>
        <v>-7.7121988164059824E-2</v>
      </c>
      <c r="AC68" s="193">
        <f>_xlfn.IFNA(IF($B68=$B$382,0,_xlfn.IFNA(INDEX('I.Supplementary 2017-18'!P$8:P$35,MATCH($B68,'I.Supplementary 2017-18'!$B$8:$B$35,0)),INDEX('I.KI 2017-18'!P$9:P$393,MATCH($B68,'I.KI 2017-18'!$B$9:$B$393,0)))),"")</f>
        <v>0</v>
      </c>
      <c r="AD68" s="193">
        <f>_xlfn.IFNA(IF($B68=$B$382,0,_xlfn.IFNA(INDEX('I.Supplementary 2017-18'!Q$8:Q$35,MATCH($B68,'I.Supplementary 2017-18'!$B$8:$B$35,0)),INDEX('I.KI 2017-18'!Q$9:Q$393,MATCH($B68,'I.KI 2017-18'!$B$9:$B$393,0)))),"")</f>
        <v>0</v>
      </c>
      <c r="AE68" s="157">
        <f>_xlfn.IFNA(IF($B68=$B$382,0,_xlfn.IFNA(INDEX('I.Supplementary 2017-18'!R$8:R$35,MATCH($B68,'I.Supplementary 2017-18'!$B$8:$B$35,0)),INDEX('I.KI 2017-18'!R$9:R$393,MATCH($B68,'I.KI 2017-18'!$B$9:$B$393,0)))),"")</f>
        <v>0</v>
      </c>
      <c r="AF68" s="156">
        <f>_xlfn.IFNA(IF($B68=$B$382,0,_xlfn.IFNA(INDEX('I.Supplementary 2017-18'!S$8:S$35,MATCH($B68,'I.Supplementary 2017-18'!$B$8:$B$35,0)),INDEX('I.KI 2017-18'!S$9:S$393,MATCH($B68,'I.KI 2017-18'!$B$9:$B$393,0)))),"")</f>
        <v>32.371645013019247</v>
      </c>
      <c r="AG68" s="193">
        <f>_xlfn.IFNA(IF($B68=$B$382,0,_xlfn.IFNA(INDEX('I.Supplementary 2017-18'!T$8:T$35,MATCH($B68,'I.Supplementary 2017-18'!$B$8:$B$35,0)),INDEX('I.KI 2017-18'!T$9:T$393,MATCH($B68,'I.KI 2017-18'!$B$9:$B$393,0)))),"")</f>
        <v>7.3517244792189604</v>
      </c>
      <c r="AH68" s="193">
        <f>_xlfn.IFNA(IF($B68=$B$382,0,_xlfn.IFNA(INDEX('I.Supplementary 2017-18'!U$8:U$35,MATCH($B68,'I.Supplementary 2017-18'!$B$8:$B$35,0)),INDEX('I.KI 2017-18'!U$9:U$393,MATCH($B68,'I.KI 2017-18'!$B$9:$B$393,0)))),"")</f>
        <v>0</v>
      </c>
      <c r="AI68" s="193">
        <f>_xlfn.IFNA(IF($B68=$B$382,0,_xlfn.IFNA(INDEX('I.Supplementary 2017-18'!V$8:V$35,MATCH($B68,'I.Supplementary 2017-18'!$B$8:$B$35,0)),INDEX('I.KI 2017-18'!V$9:V$393,MATCH($B68,'I.KI 2017-18'!$B$9:$B$393,0)))),"")</f>
        <v>0</v>
      </c>
      <c r="AJ68" s="157">
        <f>_xlfn.IFNA(IF($B68=$B$382,0,_xlfn.IFNA(INDEX('I.Supplementary 2017-18'!W$8:W$35,MATCH($B68,'I.Supplementary 2017-18'!$B$8:$B$35,0)),INDEX('I.KI 2017-18'!W$9:W$393,MATCH($B68,'I.KI 2017-18'!$B$9:$B$393,0)))),"")</f>
        <v>0</v>
      </c>
      <c r="AK68" s="156">
        <f>_xlfn.IFNA(IF($B68=$B$382,0,_xlfn.IFNA(INDEX('I.Supplementary 2017-18'!X$8:X$35,MATCH($B68,'I.Supplementary 2017-18'!$B$8:$B$35,0)),INDEX('I.KI 2017-18'!X$9:X$393,MATCH($B68,'I.KI 2017-18'!$B$9:$B$393,0)))),"")</f>
        <v>45.864052305152455</v>
      </c>
      <c r="AL68" s="193">
        <f>_xlfn.IFNA(IF($B68=$B$382,0,_xlfn.IFNA(INDEX('I.Supplementary 2017-18'!Y$8:Y$35,MATCH($B68,'I.Supplementary 2017-18'!$B$8:$B$35,0)),INDEX('I.KI 2017-18'!Y$9:Y$393,MATCH($B68,'I.KI 2017-18'!$B$9:$B$393,0)))),"")</f>
        <v>7.2746024910549005</v>
      </c>
      <c r="AM68" s="193">
        <f>_xlfn.IFNA(IF($B68=$B$382,0,_xlfn.IFNA(INDEX('I.Supplementary 2017-18'!Z$8:Z$35,MATCH($B68,'I.Supplementary 2017-18'!$B$8:$B$35,0)),INDEX('I.KI 2017-18'!Z$9:Z$393,MATCH($B68,'I.KI 2017-18'!$B$9:$B$393,0)))),"")</f>
        <v>0</v>
      </c>
      <c r="AN68" s="193">
        <f>_xlfn.IFNA(IF($B68=$B$382,0,_xlfn.IFNA(INDEX('I.Supplementary 2017-18'!AA$8:AA$35,MATCH($B68,'I.Supplementary 2017-18'!$B$8:$B$35,0)),INDEX('I.KI 2017-18'!AA$9:AA$393,MATCH($B68,'I.KI 2017-18'!$B$9:$B$393,0)))),"")</f>
        <v>0</v>
      </c>
      <c r="AO68" s="157">
        <f>_xlfn.IFNA(IF($B68=$B$382,0,_xlfn.IFNA(INDEX('I.Supplementary 2017-18'!AB$8:AB$35,MATCH($B68,'I.Supplementary 2017-18'!$B$8:$B$35,0)),INDEX('I.KI 2017-18'!AB$9:AB$393,MATCH($B68,'I.KI 2017-18'!$B$9:$B$393,0)))),"")</f>
        <v>0</v>
      </c>
      <c r="AP68" s="149"/>
      <c r="AQ68" s="156">
        <f>_xlfn.IFNA(IF($B68=$B$381,0,IF($B68=$B$382,0,_xlfn.IFNA(INDEX('I.Supplementary 2017-18'!I$8:I$35,MATCH($B68,'I.Supplementary 2017-18'!$B$8:$B$35,0)),INDEX('I.KI 2017-18'!I$9:I$393,MATCH($B68,'I.KI 2017-18'!$B$9:$B$393,0))))),"")</f>
        <v>13.415285303969153</v>
      </c>
      <c r="AR68" s="149">
        <f>_xlfn.IFNA(IF($B68=$B$381,0,IF($B68=$B$382,0,_xlfn.IFNA(INDEX('I.Supplementary 2017-18'!J$8:J$35,MATCH($B68,'I.Supplementary 2017-18'!$B$8:$B$35,0)),INDEX('I.KI 2017-18'!J$9:J$393,MATCH($B68,'I.KI 2017-18'!$B$9:$B$393,0))))),"")</f>
        <v>39.723369492238206</v>
      </c>
      <c r="AS68" s="157">
        <f>_xlfn.IFNA(IF($B68=$B$381,0,IF($B68=$B$382,0,_xlfn.IFNA(INDEX('I.Supplementary 2017-18'!H$8:H$35,MATCH($B68,'I.Supplementary 2017-18'!$B$8:$B$35,0)),INDEX('I.KI 2017-18'!H$9:H$393,MATCH($B68,'I.KI 2017-18'!$B$9:$B$393,0))))),"")</f>
        <v>53.138654796207362</v>
      </c>
      <c r="AT68" s="149"/>
      <c r="AU68" s="156">
        <f>_xlfn.IFNA(_xlfn.IFNA(INDEX('I.Supplementary 2018-19'!P$8:P$157,MATCH($B68,'I.Supplementary 2018-19'!$B$8:$B$157,0)),INDEX('I.KI 2018-19'!P$9:P$393,MATCH($B68,'I.KI 2018-19'!$B$9:$B$393,0))),"")</f>
        <v>7.2311279884351789</v>
      </c>
      <c r="AV68" s="193">
        <f>_xlfn.IFNA(_xlfn.IFNA(INDEX('I.Supplementary 2018-19'!Q$8:Q$157,MATCH($B68,'I.Supplementary 2018-19'!$B$8:$B$157,0)),INDEX('I.KI 2018-19'!Q$9:Q$393,MATCH($B68,'I.KI 2018-19'!$B$9:$B$393,0))),"")</f>
        <v>-1.8149620192204938</v>
      </c>
      <c r="AW68" s="193">
        <f>_xlfn.IFNA(_xlfn.IFNA(INDEX('I.Supplementary 2018-19'!R$8:R$157,MATCH($B68,'I.Supplementary 2018-19'!$B$8:$B$157,0)),INDEX('I.KI 2018-19'!R$9:R$393,MATCH($B68,'I.KI 2018-19'!$B$9:$B$393,0))),"")</f>
        <v>0</v>
      </c>
      <c r="AX68" s="193">
        <f>_xlfn.IFNA(_xlfn.IFNA(INDEX('I.Supplementary 2018-19'!S$8:S$157,MATCH($B68,'I.Supplementary 2018-19'!$B$8:$B$157,0)),INDEX('I.KI 2018-19'!S$9:S$393,MATCH($B68,'I.KI 2018-19'!$B$9:$B$393,0))),"")</f>
        <v>0</v>
      </c>
      <c r="AY68" s="157">
        <f>_xlfn.IFNA(_xlfn.IFNA(INDEX('I.Supplementary 2018-19'!T$8:T$157,MATCH($B68,'I.Supplementary 2018-19'!$B$8:$B$157,0)),INDEX('I.KI 2018-19'!T$9:T$393,MATCH($B68,'I.KI 2018-19'!$B$9:$B$393,0))),"")</f>
        <v>0</v>
      </c>
      <c r="AZ68" s="156">
        <f>_xlfn.IFNA(_xlfn.IFNA(INDEX('I.Supplementary 2018-19'!U$8:U$157,MATCH($B68,'I.Supplementary 2018-19'!$B$8:$B$157,0)),INDEX('I.KI 2018-19'!U$9:U$393,MATCH($B68,'I.KI 2018-19'!$B$9:$B$393,0))),"")</f>
        <v>33.344183704397501</v>
      </c>
      <c r="BA68" s="193">
        <f>_xlfn.IFNA(_xlfn.IFNA(INDEX('I.Supplementary 2018-19'!V$8:V$157,MATCH($B68,'I.Supplementary 2018-19'!$B$8:$B$157,0)),INDEX('I.KI 2018-19'!V$9:V$393,MATCH($B68,'I.KI 2018-19'!$B$9:$B$393,0))),"")</f>
        <v>7.5725917382512895</v>
      </c>
      <c r="BB68" s="193">
        <f>_xlfn.IFNA(_xlfn.IFNA(INDEX('I.Supplementary 2018-19'!W$8:W$157,MATCH($B68,'I.Supplementary 2018-19'!$B$8:$B$157,0)),INDEX('I.KI 2018-19'!W$9:W$393,MATCH($B68,'I.KI 2018-19'!$B$9:$B$393,0))),"")</f>
        <v>0</v>
      </c>
      <c r="BC68" s="193">
        <f>_xlfn.IFNA(_xlfn.IFNA(INDEX('I.Supplementary 2018-19'!X$8:X$157,MATCH($B68,'I.Supplementary 2018-19'!$B$8:$B$157,0)),INDEX('I.KI 2018-19'!X$9:X$393,MATCH($B68,'I.KI 2018-19'!$B$9:$B$393,0))),"")</f>
        <v>0</v>
      </c>
      <c r="BD68" s="157">
        <f>_xlfn.IFNA(_xlfn.IFNA(INDEX('I.Supplementary 2018-19'!Y$8:Y$157,MATCH($B68,'I.Supplementary 2018-19'!$B$8:$B$157,0)),INDEX('I.KI 2018-19'!Y$9:Y$393,MATCH($B68,'I.KI 2018-19'!$B$9:$B$393,0))),"")</f>
        <v>0</v>
      </c>
      <c r="BE68" s="156">
        <f>_xlfn.IFNA(_xlfn.IFNA(INDEX('I.Supplementary 2018-19'!Z$8:Z$157,MATCH($B68,'I.Supplementary 2018-19'!$B$8:$B$157,0)),INDEX('I.KI 2018-19'!Z$9:Z$393,MATCH($B68,'I.KI 2018-19'!$B$9:$B$393,0))),"")</f>
        <v>40.575311692832678</v>
      </c>
      <c r="BF68" s="193">
        <f>_xlfn.IFNA(_xlfn.IFNA(INDEX('I.Supplementary 2018-19'!AA$8:AA$157,MATCH($B68,'I.Supplementary 2018-19'!$B$8:$B$157,0)),INDEX('I.KI 2018-19'!AA$9:AA$393,MATCH($B68,'I.KI 2018-19'!$B$9:$B$393,0))),"")</f>
        <v>5.7576297190307955</v>
      </c>
      <c r="BG68" s="193">
        <f>_xlfn.IFNA(_xlfn.IFNA(INDEX('I.Supplementary 2018-19'!AB$8:AB$157,MATCH($B68,'I.Supplementary 2018-19'!$B$8:$B$157,0)),INDEX('I.KI 2018-19'!AB$9:AB$393,MATCH($B68,'I.KI 2018-19'!$B$9:$B$393,0))),"")</f>
        <v>0</v>
      </c>
      <c r="BH68" s="193">
        <f>_xlfn.IFNA(_xlfn.IFNA(INDEX('I.Supplementary 2018-19'!AC$8:AC$157,MATCH($B68,'I.Supplementary 2018-19'!$B$8:$B$157,0)),INDEX('I.KI 2018-19'!AC$9:AC$393,MATCH($B68,'I.KI 2018-19'!$B$9:$B$393,0))),"")</f>
        <v>0</v>
      </c>
      <c r="BI68" s="157">
        <f>_xlfn.IFNA(_xlfn.IFNA(INDEX('I.Supplementary 2018-19'!AD$8:AD$157,MATCH($B68,'I.Supplementary 2018-19'!$B$8:$B$157,0)),INDEX('I.KI 2018-19'!AD$9:AD$393,MATCH($B68,'I.KI 2018-19'!$B$9:$B$393,0))),"")</f>
        <v>0</v>
      </c>
      <c r="BJ68" s="149"/>
      <c r="BK68" s="156">
        <f>_xlfn.IFNA(IF($B68=$B$381,0,IF($B68=$B$382,0,_xlfn.IFNA(INDEX('I.Supplementary 2018-19'!I$8:I$157,MATCH($B68,'I.Supplementary 2018-19'!$B$8:$B$157,0)),INDEX('I.KI 2018-19'!I$9:I$393,MATCH($B68,'I.KI 2018-19'!$B$9:$B$393,0))))),"")</f>
        <v>5.4161659692146848</v>
      </c>
      <c r="BL68" s="149">
        <f>_xlfn.IFNA(IF($B68=$B$381,0,IF($B68=$B$382,0,_xlfn.IFNA(INDEX('I.Supplementary 2018-19'!J$8:J$157,MATCH($B68,'I.Supplementary 2018-19'!$B$8:$B$157,0)),INDEX('I.KI 2018-19'!J$9:J$393,MATCH($B68,'I.KI 2018-19'!$B$9:$B$393,0))))),"")</f>
        <v>40.916775442648792</v>
      </c>
      <c r="BM68" s="157">
        <f>_xlfn.IFNA(IF($B68=$B$381,0,IF($B68=$B$382,0,_xlfn.IFNA(INDEX('I.Supplementary 2018-19'!H$8:H$157,MATCH($B68,'I.Supplementary 2018-19'!$B$8:$B$157,0)),INDEX('I.KI 2018-19'!H$9:H$393,MATCH($B68,'I.KI 2018-19'!$B$9:$B$393,0))))),"")</f>
        <v>46.332941411863473</v>
      </c>
    </row>
    <row r="69" spans="2:65">
      <c r="B69" s="121" t="str">
        <f>'Calculations for 2021-22'!B69</f>
        <v>E6106</v>
      </c>
      <c r="C69" s="160" t="str">
        <f>'Calculations for 2021-22'!D69</f>
        <v>E6106</v>
      </c>
      <c r="D69" t="str">
        <f>'Calculations for 2021-22'!E69</f>
        <v>SFIR</v>
      </c>
      <c r="E69">
        <f>'Calculations for 2021-22'!F69</f>
        <v>0</v>
      </c>
      <c r="F69" s="120" t="str">
        <f>'Calculations for 2021-22'!H69</f>
        <v>Cheshire Fire</v>
      </c>
      <c r="G69" s="156">
        <f>_xlfn.IFNA(INDEX('I.KI 2016-17'!M$8:M$391,MATCH($B69,'I.KI 2016-17'!$B$8:$B$391,0)),"")</f>
        <v>0</v>
      </c>
      <c r="H69" s="149">
        <f>_xlfn.IFNA(INDEX('I.KI 2016-17'!N$8:N$391,MATCH($B69,'I.KI 2016-17'!$B$8:$B$391,0)),"")</f>
        <v>0</v>
      </c>
      <c r="I69" s="149">
        <f>_xlfn.IFNA(INDEX('I.KI 2016-17'!O$8:O$391,MATCH($B69,'I.KI 2016-17'!$B$8:$B$391,0)),"")</f>
        <v>7.3699702878190001</v>
      </c>
      <c r="J69" s="149">
        <f>_xlfn.IFNA(INDEX('I.KI 2016-17'!P$8:P$391,MATCH($B69,'I.KI 2016-17'!$B$8:$B$391,0)),"")</f>
        <v>0</v>
      </c>
      <c r="K69" s="157">
        <f>_xlfn.IFNA(INDEX('I.KI 2016-17'!Q$8:Q$391,MATCH($B69,'I.KI 2016-17'!$B$8:$B$391,0)),"")</f>
        <v>0</v>
      </c>
      <c r="L69" s="156">
        <f>_xlfn.IFNA(INDEX('I.KI 2016-17'!R$8:R$391,MATCH($B69,'I.KI 2016-17'!$B$8:$B$391,0)),"")</f>
        <v>0</v>
      </c>
      <c r="M69" s="193">
        <f>_xlfn.IFNA(INDEX('I.KI 2016-17'!S$8:S$391,MATCH($B69,'I.KI 2016-17'!$B$8:$B$391,0)),"")</f>
        <v>0</v>
      </c>
      <c r="N69" s="193">
        <f>_xlfn.IFNA(INDEX('I.KI 2016-17'!T$8:T$391,MATCH($B69,'I.KI 2016-17'!$B$8:$B$391,0)),"")</f>
        <v>8.6659790228450007</v>
      </c>
      <c r="O69" s="193">
        <f>_xlfn.IFNA(INDEX('I.KI 2016-17'!U$8:U$391,MATCH($B69,'I.KI 2016-17'!$B$8:$B$391,0)),"")</f>
        <v>0</v>
      </c>
      <c r="P69" s="157">
        <f>_xlfn.IFNA(INDEX('I.KI 2016-17'!V$8:V$391,MATCH($B69,'I.KI 2016-17'!$B$8:$B$391,0)),"")</f>
        <v>0</v>
      </c>
      <c r="Q69" s="156">
        <f>_xlfn.IFNA(INDEX('I.KI 2016-17'!W$8:W$391,MATCH($B69,'I.KI 2016-17'!$B$8:$B$391,0)),"")</f>
        <v>0</v>
      </c>
      <c r="R69" s="193">
        <f>_xlfn.IFNA(INDEX('I.KI 2016-17'!X$8:X$391,MATCH($B69,'I.KI 2016-17'!$B$8:$B$391,0)),"")</f>
        <v>0</v>
      </c>
      <c r="S69" s="193">
        <f>_xlfn.IFNA(INDEX('I.KI 2016-17'!Y$8:Y$391,MATCH($B69,'I.KI 2016-17'!$B$8:$B$391,0)),"")</f>
        <v>16.035949310664002</v>
      </c>
      <c r="T69" s="193">
        <f>_xlfn.IFNA(INDEX('I.KI 2016-17'!Z$8:Z$391,MATCH($B69,'I.KI 2016-17'!$B$8:$B$391,0)),"")</f>
        <v>0</v>
      </c>
      <c r="U69" s="157">
        <f>_xlfn.IFNA(INDEX('I.KI 2016-17'!AA$8:AA$391,MATCH($B69,'I.KI 2016-17'!$B$8:$B$391,0)),"")</f>
        <v>0</v>
      </c>
      <c r="V69" s="149"/>
      <c r="W69" s="154">
        <f>_xlfn.IFNA(INDEX('I.KI 2016-17'!$H$8:$H$391,MATCH(B69,'I.KI 2016-17'!$B$8:$B$391,0)),"")</f>
        <v>7.3699702878190001</v>
      </c>
      <c r="X69" s="153">
        <f>_xlfn.IFNA(INDEX('I.KI 2016-17'!$I$8:$I$391,MATCH(B69,'I.KI 2016-17'!$B$8:$B$391,0)),"")</f>
        <v>8.6659790228450007</v>
      </c>
      <c r="Y69" s="155">
        <f>_xlfn.IFNA(INDEX('I.KI 2016-17'!$G$8:$G$391,MATCH(B69,'I.KI 2016-17'!$B$8:$B$391,0)),"")</f>
        <v>16.035949310664002</v>
      </c>
      <c r="Z69" s="149"/>
      <c r="AA69" s="156">
        <f>_xlfn.IFNA(IF($B69=$B$382,0,_xlfn.IFNA(INDEX('I.Supplementary 2017-18'!N$8:N$35,MATCH($B69,'I.Supplementary 2017-18'!$B$8:$B$35,0)),INDEX('I.KI 2017-18'!N$9:N$393,MATCH($B69,'I.KI 2017-18'!$B$9:$B$393,0)))),"")</f>
        <v>0</v>
      </c>
      <c r="AB69" s="193">
        <f>_xlfn.IFNA(IF($B69=$B$382,0,_xlfn.IFNA(INDEX('I.Supplementary 2017-18'!O$8:O$35,MATCH($B69,'I.Supplementary 2017-18'!$B$8:$B$35,0)),INDEX('I.KI 2017-18'!O$9:O$393,MATCH($B69,'I.KI 2017-18'!$B$9:$B$393,0)))),"")</f>
        <v>0</v>
      </c>
      <c r="AC69" s="193">
        <f>_xlfn.IFNA(IF($B69=$B$382,0,_xlfn.IFNA(INDEX('I.Supplementary 2017-18'!P$8:P$35,MATCH($B69,'I.Supplementary 2017-18'!$B$8:$B$35,0)),INDEX('I.KI 2017-18'!P$9:P$393,MATCH($B69,'I.KI 2017-18'!$B$9:$B$393,0)))),"")</f>
        <v>5.4962867515011427</v>
      </c>
      <c r="AD69" s="193">
        <f>_xlfn.IFNA(IF($B69=$B$382,0,_xlfn.IFNA(INDEX('I.Supplementary 2017-18'!Q$8:Q$35,MATCH($B69,'I.Supplementary 2017-18'!$B$8:$B$35,0)),INDEX('I.KI 2017-18'!Q$9:Q$393,MATCH($B69,'I.KI 2017-18'!$B$9:$B$393,0)))),"")</f>
        <v>0</v>
      </c>
      <c r="AE69" s="157">
        <f>_xlfn.IFNA(IF($B69=$B$382,0,_xlfn.IFNA(INDEX('I.Supplementary 2017-18'!R$8:R$35,MATCH($B69,'I.Supplementary 2017-18'!$B$8:$B$35,0)),INDEX('I.KI 2017-18'!R$9:R$393,MATCH($B69,'I.KI 2017-18'!$B$9:$B$393,0)))),"")</f>
        <v>0</v>
      </c>
      <c r="AF69" s="156">
        <f>_xlfn.IFNA(IF($B69=$B$382,0,_xlfn.IFNA(INDEX('I.Supplementary 2017-18'!S$8:S$35,MATCH($B69,'I.Supplementary 2017-18'!$B$8:$B$35,0)),INDEX('I.KI 2017-18'!S$9:S$393,MATCH($B69,'I.KI 2017-18'!$B$9:$B$393,0)))),"")</f>
        <v>0</v>
      </c>
      <c r="AG69" s="193">
        <f>_xlfn.IFNA(IF($B69=$B$382,0,_xlfn.IFNA(INDEX('I.Supplementary 2017-18'!T$8:T$35,MATCH($B69,'I.Supplementary 2017-18'!$B$8:$B$35,0)),INDEX('I.KI 2017-18'!T$9:T$393,MATCH($B69,'I.KI 2017-18'!$B$9:$B$393,0)))),"")</f>
        <v>0</v>
      </c>
      <c r="AH69" s="193">
        <f>_xlfn.IFNA(IF($B69=$B$382,0,_xlfn.IFNA(INDEX('I.Supplementary 2017-18'!U$8:U$35,MATCH($B69,'I.Supplementary 2017-18'!$B$8:$B$35,0)),INDEX('I.KI 2017-18'!U$9:U$393,MATCH($B69,'I.KI 2017-18'!$B$9:$B$393,0)))),"")</f>
        <v>8.842903864220494</v>
      </c>
      <c r="AI69" s="193">
        <f>_xlfn.IFNA(IF($B69=$B$382,0,_xlfn.IFNA(INDEX('I.Supplementary 2017-18'!V$8:V$35,MATCH($B69,'I.Supplementary 2017-18'!$B$8:$B$35,0)),INDEX('I.KI 2017-18'!V$9:V$393,MATCH($B69,'I.KI 2017-18'!$B$9:$B$393,0)))),"")</f>
        <v>0</v>
      </c>
      <c r="AJ69" s="157">
        <f>_xlfn.IFNA(IF($B69=$B$382,0,_xlfn.IFNA(INDEX('I.Supplementary 2017-18'!W$8:W$35,MATCH($B69,'I.Supplementary 2017-18'!$B$8:$B$35,0)),INDEX('I.KI 2017-18'!W$9:W$393,MATCH($B69,'I.KI 2017-18'!$B$9:$B$393,0)))),"")</f>
        <v>0</v>
      </c>
      <c r="AK69" s="156">
        <f>_xlfn.IFNA(IF($B69=$B$382,0,_xlfn.IFNA(INDEX('I.Supplementary 2017-18'!X$8:X$35,MATCH($B69,'I.Supplementary 2017-18'!$B$8:$B$35,0)),INDEX('I.KI 2017-18'!X$9:X$393,MATCH($B69,'I.KI 2017-18'!$B$9:$B$393,0)))),"")</f>
        <v>0</v>
      </c>
      <c r="AL69" s="193">
        <f>_xlfn.IFNA(IF($B69=$B$382,0,_xlfn.IFNA(INDEX('I.Supplementary 2017-18'!Y$8:Y$35,MATCH($B69,'I.Supplementary 2017-18'!$B$8:$B$35,0)),INDEX('I.KI 2017-18'!Y$9:Y$393,MATCH($B69,'I.KI 2017-18'!$B$9:$B$393,0)))),"")</f>
        <v>0</v>
      </c>
      <c r="AM69" s="193">
        <f>_xlfn.IFNA(IF($B69=$B$382,0,_xlfn.IFNA(INDEX('I.Supplementary 2017-18'!Z$8:Z$35,MATCH($B69,'I.Supplementary 2017-18'!$B$8:$B$35,0)),INDEX('I.KI 2017-18'!Z$9:Z$393,MATCH($B69,'I.KI 2017-18'!$B$9:$B$393,0)))),"")</f>
        <v>14.339190615721638</v>
      </c>
      <c r="AN69" s="193">
        <f>_xlfn.IFNA(IF($B69=$B$382,0,_xlfn.IFNA(INDEX('I.Supplementary 2017-18'!AA$8:AA$35,MATCH($B69,'I.Supplementary 2017-18'!$B$8:$B$35,0)),INDEX('I.KI 2017-18'!AA$9:AA$393,MATCH($B69,'I.KI 2017-18'!$B$9:$B$393,0)))),"")</f>
        <v>0</v>
      </c>
      <c r="AO69" s="157">
        <f>_xlfn.IFNA(IF($B69=$B$382,0,_xlfn.IFNA(INDEX('I.Supplementary 2017-18'!AB$8:AB$35,MATCH($B69,'I.Supplementary 2017-18'!$B$8:$B$35,0)),INDEX('I.KI 2017-18'!AB$9:AB$393,MATCH($B69,'I.KI 2017-18'!$B$9:$B$393,0)))),"")</f>
        <v>0</v>
      </c>
      <c r="AP69" s="149"/>
      <c r="AQ69" s="156">
        <f>_xlfn.IFNA(IF($B69=$B$381,0,IF($B69=$B$382,0,_xlfn.IFNA(INDEX('I.Supplementary 2017-18'!I$8:I$35,MATCH($B69,'I.Supplementary 2017-18'!$B$8:$B$35,0)),INDEX('I.KI 2017-18'!I$9:I$393,MATCH($B69,'I.KI 2017-18'!$B$9:$B$393,0))))),"")</f>
        <v>5.4962867515011427</v>
      </c>
      <c r="AR69" s="149">
        <f>_xlfn.IFNA(IF($B69=$B$381,0,IF($B69=$B$382,0,_xlfn.IFNA(INDEX('I.Supplementary 2017-18'!J$8:J$35,MATCH($B69,'I.Supplementary 2017-18'!$B$8:$B$35,0)),INDEX('I.KI 2017-18'!J$9:J$393,MATCH($B69,'I.KI 2017-18'!$B$9:$B$393,0))))),"")</f>
        <v>8.842903864220494</v>
      </c>
      <c r="AS69" s="157">
        <f>_xlfn.IFNA(IF($B69=$B$381,0,IF($B69=$B$382,0,_xlfn.IFNA(INDEX('I.Supplementary 2017-18'!H$8:H$35,MATCH($B69,'I.Supplementary 2017-18'!$B$8:$B$35,0)),INDEX('I.KI 2017-18'!H$9:H$393,MATCH($B69,'I.KI 2017-18'!$B$9:$B$393,0))))),"")</f>
        <v>14.339190615721638</v>
      </c>
      <c r="AT69" s="149"/>
      <c r="AU69" s="156">
        <f>_xlfn.IFNA(_xlfn.IFNA(INDEX('I.Supplementary 2018-19'!P$8:P$157,MATCH($B69,'I.Supplementary 2018-19'!$B$8:$B$157,0)),INDEX('I.KI 2018-19'!P$9:P$393,MATCH($B69,'I.KI 2018-19'!$B$9:$B$393,0))),"")</f>
        <v>0</v>
      </c>
      <c r="AV69" s="193">
        <f>_xlfn.IFNA(_xlfn.IFNA(INDEX('I.Supplementary 2018-19'!Q$8:Q$157,MATCH($B69,'I.Supplementary 2018-19'!$B$8:$B$157,0)),INDEX('I.KI 2018-19'!Q$9:Q$393,MATCH($B69,'I.KI 2018-19'!$B$9:$B$393,0))),"")</f>
        <v>0</v>
      </c>
      <c r="AW69" s="193">
        <f>_xlfn.IFNA(_xlfn.IFNA(INDEX('I.Supplementary 2018-19'!R$8:R$157,MATCH($B69,'I.Supplementary 2018-19'!$B$8:$B$157,0)),INDEX('I.KI 2018-19'!R$9:R$393,MATCH($B69,'I.KI 2018-19'!$B$9:$B$393,0))),"")</f>
        <v>4.512884878145643</v>
      </c>
      <c r="AX69" s="193">
        <f>_xlfn.IFNA(_xlfn.IFNA(INDEX('I.Supplementary 2018-19'!S$8:S$157,MATCH($B69,'I.Supplementary 2018-19'!$B$8:$B$157,0)),INDEX('I.KI 2018-19'!S$9:S$393,MATCH($B69,'I.KI 2018-19'!$B$9:$B$393,0))),"")</f>
        <v>0</v>
      </c>
      <c r="AY69" s="157">
        <f>_xlfn.IFNA(_xlfn.IFNA(INDEX('I.Supplementary 2018-19'!T$8:T$157,MATCH($B69,'I.Supplementary 2018-19'!$B$8:$B$157,0)),INDEX('I.KI 2018-19'!T$9:T$393,MATCH($B69,'I.KI 2018-19'!$B$9:$B$393,0))),"")</f>
        <v>0</v>
      </c>
      <c r="AZ69" s="156">
        <f>_xlfn.IFNA(_xlfn.IFNA(INDEX('I.Supplementary 2018-19'!U$8:U$157,MATCH($B69,'I.Supplementary 2018-19'!$B$8:$B$157,0)),INDEX('I.KI 2018-19'!U$9:U$393,MATCH($B69,'I.KI 2018-19'!$B$9:$B$393,0))),"")</f>
        <v>0</v>
      </c>
      <c r="BA69" s="193">
        <f>_xlfn.IFNA(_xlfn.IFNA(INDEX('I.Supplementary 2018-19'!V$8:V$157,MATCH($B69,'I.Supplementary 2018-19'!$B$8:$B$157,0)),INDEX('I.KI 2018-19'!V$9:V$393,MATCH($B69,'I.KI 2018-19'!$B$9:$B$393,0))),"")</f>
        <v>0</v>
      </c>
      <c r="BB69" s="193">
        <f>_xlfn.IFNA(_xlfn.IFNA(INDEX('I.Supplementary 2018-19'!W$8:W$157,MATCH($B69,'I.Supplementary 2018-19'!$B$8:$B$157,0)),INDEX('I.KI 2018-19'!W$9:W$393,MATCH($B69,'I.KI 2018-19'!$B$9:$B$393,0))),"")</f>
        <v>9.1085705039181057</v>
      </c>
      <c r="BC69" s="193">
        <f>_xlfn.IFNA(_xlfn.IFNA(INDEX('I.Supplementary 2018-19'!X$8:X$157,MATCH($B69,'I.Supplementary 2018-19'!$B$8:$B$157,0)),INDEX('I.KI 2018-19'!X$9:X$393,MATCH($B69,'I.KI 2018-19'!$B$9:$B$393,0))),"")</f>
        <v>0</v>
      </c>
      <c r="BD69" s="157">
        <f>_xlfn.IFNA(_xlfn.IFNA(INDEX('I.Supplementary 2018-19'!Y$8:Y$157,MATCH($B69,'I.Supplementary 2018-19'!$B$8:$B$157,0)),INDEX('I.KI 2018-19'!Y$9:Y$393,MATCH($B69,'I.KI 2018-19'!$B$9:$B$393,0))),"")</f>
        <v>0</v>
      </c>
      <c r="BE69" s="156">
        <f>_xlfn.IFNA(_xlfn.IFNA(INDEX('I.Supplementary 2018-19'!Z$8:Z$157,MATCH($B69,'I.Supplementary 2018-19'!$B$8:$B$157,0)),INDEX('I.KI 2018-19'!Z$9:Z$393,MATCH($B69,'I.KI 2018-19'!$B$9:$B$393,0))),"")</f>
        <v>0</v>
      </c>
      <c r="BF69" s="193">
        <f>_xlfn.IFNA(_xlfn.IFNA(INDEX('I.Supplementary 2018-19'!AA$8:AA$157,MATCH($B69,'I.Supplementary 2018-19'!$B$8:$B$157,0)),INDEX('I.KI 2018-19'!AA$9:AA$393,MATCH($B69,'I.KI 2018-19'!$B$9:$B$393,0))),"")</f>
        <v>0</v>
      </c>
      <c r="BG69" s="193">
        <f>_xlfn.IFNA(_xlfn.IFNA(INDEX('I.Supplementary 2018-19'!AB$8:AB$157,MATCH($B69,'I.Supplementary 2018-19'!$B$8:$B$157,0)),INDEX('I.KI 2018-19'!AB$9:AB$393,MATCH($B69,'I.KI 2018-19'!$B$9:$B$393,0))),"")</f>
        <v>13.621455382063749</v>
      </c>
      <c r="BH69" s="193">
        <f>_xlfn.IFNA(_xlfn.IFNA(INDEX('I.Supplementary 2018-19'!AC$8:AC$157,MATCH($B69,'I.Supplementary 2018-19'!$B$8:$B$157,0)),INDEX('I.KI 2018-19'!AC$9:AC$393,MATCH($B69,'I.KI 2018-19'!$B$9:$B$393,0))),"")</f>
        <v>0</v>
      </c>
      <c r="BI69" s="157">
        <f>_xlfn.IFNA(_xlfn.IFNA(INDEX('I.Supplementary 2018-19'!AD$8:AD$157,MATCH($B69,'I.Supplementary 2018-19'!$B$8:$B$157,0)),INDEX('I.KI 2018-19'!AD$9:AD$393,MATCH($B69,'I.KI 2018-19'!$B$9:$B$393,0))),"")</f>
        <v>0</v>
      </c>
      <c r="BJ69" s="149"/>
      <c r="BK69" s="156">
        <f>_xlfn.IFNA(IF($B69=$B$381,0,IF($B69=$B$382,0,_xlfn.IFNA(INDEX('I.Supplementary 2018-19'!I$8:I$157,MATCH($B69,'I.Supplementary 2018-19'!$B$8:$B$157,0)),INDEX('I.KI 2018-19'!I$9:I$393,MATCH($B69,'I.KI 2018-19'!$B$9:$B$393,0))))),"")</f>
        <v>4.512884878145643</v>
      </c>
      <c r="BL69" s="149">
        <f>_xlfn.IFNA(IF($B69=$B$381,0,IF($B69=$B$382,0,_xlfn.IFNA(INDEX('I.Supplementary 2018-19'!J$8:J$157,MATCH($B69,'I.Supplementary 2018-19'!$B$8:$B$157,0)),INDEX('I.KI 2018-19'!J$9:J$393,MATCH($B69,'I.KI 2018-19'!$B$9:$B$393,0))))),"")</f>
        <v>9.1085705039181057</v>
      </c>
      <c r="BM69" s="157">
        <f>_xlfn.IFNA(IF($B69=$B$381,0,IF($B69=$B$382,0,_xlfn.IFNA(INDEX('I.Supplementary 2018-19'!H$8:H$157,MATCH($B69,'I.Supplementary 2018-19'!$B$8:$B$157,0)),INDEX('I.KI 2018-19'!H$9:H$393,MATCH($B69,'I.KI 2018-19'!$B$9:$B$393,0))))),"")</f>
        <v>13.621455382063749</v>
      </c>
    </row>
    <row r="70" spans="2:65">
      <c r="B70" s="121" t="str">
        <f>'Calculations for 2021-22'!B70</f>
        <v>E0604</v>
      </c>
      <c r="C70" s="160" t="str">
        <f>'Calculations for 2021-22'!D70</f>
        <v>E0604</v>
      </c>
      <c r="D70" t="str">
        <f>'Calculations for 2021-22'!E70</f>
        <v>UNINFIR</v>
      </c>
      <c r="E70">
        <f>'Calculations for 2021-22'!F70</f>
        <v>0</v>
      </c>
      <c r="F70" s="120" t="str">
        <f>'Calculations for 2021-22'!H70</f>
        <v>Cheshire West and Chester</v>
      </c>
      <c r="G70" s="156">
        <f>_xlfn.IFNA(INDEX('I.KI 2016-17'!M$8:M$391,MATCH($B70,'I.KI 2016-17'!$B$8:$B$391,0)),"")</f>
        <v>28.164671915599001</v>
      </c>
      <c r="H70" s="149">
        <f>_xlfn.IFNA(INDEX('I.KI 2016-17'!N$8:N$391,MATCH($B70,'I.KI 2016-17'!$B$8:$B$391,0)),"")</f>
        <v>3.582727132579</v>
      </c>
      <c r="I70" s="149">
        <f>_xlfn.IFNA(INDEX('I.KI 2016-17'!O$8:O$391,MATCH($B70,'I.KI 2016-17'!$B$8:$B$391,0)),"")</f>
        <v>0</v>
      </c>
      <c r="J70" s="149">
        <f>_xlfn.IFNA(INDEX('I.KI 2016-17'!P$8:P$391,MATCH($B70,'I.KI 2016-17'!$B$8:$B$391,0)),"")</f>
        <v>0</v>
      </c>
      <c r="K70" s="157">
        <f>_xlfn.IFNA(INDEX('I.KI 2016-17'!Q$8:Q$391,MATCH($B70,'I.KI 2016-17'!$B$8:$B$391,0)),"")</f>
        <v>0</v>
      </c>
      <c r="L70" s="156">
        <f>_xlfn.IFNA(INDEX('I.KI 2016-17'!R$8:R$391,MATCH($B70,'I.KI 2016-17'!$B$8:$B$391,0)),"")</f>
        <v>40.569282903792001</v>
      </c>
      <c r="M70" s="193">
        <f>_xlfn.IFNA(INDEX('I.KI 2016-17'!S$8:S$391,MATCH($B70,'I.KI 2016-17'!$B$8:$B$391,0)),"")</f>
        <v>7.8921875651500004</v>
      </c>
      <c r="N70" s="193">
        <f>_xlfn.IFNA(INDEX('I.KI 2016-17'!T$8:T$391,MATCH($B70,'I.KI 2016-17'!$B$8:$B$391,0)),"")</f>
        <v>0</v>
      </c>
      <c r="O70" s="193">
        <f>_xlfn.IFNA(INDEX('I.KI 2016-17'!U$8:U$391,MATCH($B70,'I.KI 2016-17'!$B$8:$B$391,0)),"")</f>
        <v>0</v>
      </c>
      <c r="P70" s="157">
        <f>_xlfn.IFNA(INDEX('I.KI 2016-17'!V$8:V$391,MATCH($B70,'I.KI 2016-17'!$B$8:$B$391,0)),"")</f>
        <v>0</v>
      </c>
      <c r="Q70" s="156">
        <f>_xlfn.IFNA(INDEX('I.KI 2016-17'!W$8:W$391,MATCH($B70,'I.KI 2016-17'!$B$8:$B$391,0)),"")</f>
        <v>68.733954819391002</v>
      </c>
      <c r="R70" s="193">
        <f>_xlfn.IFNA(INDEX('I.KI 2016-17'!X$8:X$391,MATCH($B70,'I.KI 2016-17'!$B$8:$B$391,0)),"")</f>
        <v>11.474914697729</v>
      </c>
      <c r="S70" s="193">
        <f>_xlfn.IFNA(INDEX('I.KI 2016-17'!Y$8:Y$391,MATCH($B70,'I.KI 2016-17'!$B$8:$B$391,0)),"")</f>
        <v>0</v>
      </c>
      <c r="T70" s="193">
        <f>_xlfn.IFNA(INDEX('I.KI 2016-17'!Z$8:Z$391,MATCH($B70,'I.KI 2016-17'!$B$8:$B$391,0)),"")</f>
        <v>0</v>
      </c>
      <c r="U70" s="157">
        <f>_xlfn.IFNA(INDEX('I.KI 2016-17'!AA$8:AA$391,MATCH($B70,'I.KI 2016-17'!$B$8:$B$391,0)),"")</f>
        <v>0</v>
      </c>
      <c r="V70" s="149"/>
      <c r="W70" s="154">
        <f>_xlfn.IFNA(INDEX('I.KI 2016-17'!$H$8:$H$391,MATCH(B70,'I.KI 2016-17'!$B$8:$B$391,0)),"")</f>
        <v>31.747399048178</v>
      </c>
      <c r="X70" s="153">
        <f>_xlfn.IFNA(INDEX('I.KI 2016-17'!$I$8:$I$391,MATCH(B70,'I.KI 2016-17'!$B$8:$B$391,0)),"")</f>
        <v>48.461470468942004</v>
      </c>
      <c r="Y70" s="155">
        <f>_xlfn.IFNA(INDEX('I.KI 2016-17'!$G$8:$G$391,MATCH(B70,'I.KI 2016-17'!$B$8:$B$391,0)),"")</f>
        <v>80.208869517120007</v>
      </c>
      <c r="Z70" s="149"/>
      <c r="AA70" s="156">
        <f>_xlfn.IFNA(IF($B70=$B$382,0,_xlfn.IFNA(INDEX('I.Supplementary 2017-18'!N$8:N$35,MATCH($B70,'I.Supplementary 2017-18'!$B$8:$B$35,0)),INDEX('I.KI 2017-18'!N$9:N$393,MATCH($B70,'I.KI 2017-18'!$B$9:$B$393,0)))),"")</f>
        <v>18.011485585491119</v>
      </c>
      <c r="AB70" s="193">
        <f>_xlfn.IFNA(IF($B70=$B$382,0,_xlfn.IFNA(INDEX('I.Supplementary 2017-18'!O$8:O$35,MATCH($B70,'I.Supplementary 2017-18'!$B$8:$B$35,0)),INDEX('I.KI 2017-18'!O$9:O$393,MATCH($B70,'I.KI 2017-18'!$B$9:$B$393,0)))),"")</f>
        <v>1.2241965723794177</v>
      </c>
      <c r="AC70" s="193">
        <f>_xlfn.IFNA(IF($B70=$B$382,0,_xlfn.IFNA(INDEX('I.Supplementary 2017-18'!P$8:P$35,MATCH($B70,'I.Supplementary 2017-18'!$B$8:$B$35,0)),INDEX('I.KI 2017-18'!P$9:P$393,MATCH($B70,'I.KI 2017-18'!$B$9:$B$393,0)))),"")</f>
        <v>0</v>
      </c>
      <c r="AD70" s="193">
        <f>_xlfn.IFNA(IF($B70=$B$382,0,_xlfn.IFNA(INDEX('I.Supplementary 2017-18'!Q$8:Q$35,MATCH($B70,'I.Supplementary 2017-18'!$B$8:$B$35,0)),INDEX('I.KI 2017-18'!Q$9:Q$393,MATCH($B70,'I.KI 2017-18'!$B$9:$B$393,0)))),"")</f>
        <v>0</v>
      </c>
      <c r="AE70" s="157">
        <f>_xlfn.IFNA(IF($B70=$B$382,0,_xlfn.IFNA(INDEX('I.Supplementary 2017-18'!R$8:R$35,MATCH($B70,'I.Supplementary 2017-18'!$B$8:$B$35,0)),INDEX('I.KI 2017-18'!R$9:R$393,MATCH($B70,'I.KI 2017-18'!$B$9:$B$393,0)))),"")</f>
        <v>0</v>
      </c>
      <c r="AF70" s="156">
        <f>_xlfn.IFNA(IF($B70=$B$382,0,_xlfn.IFNA(INDEX('I.Supplementary 2017-18'!S$8:S$35,MATCH($B70,'I.Supplementary 2017-18'!$B$8:$B$35,0)),INDEX('I.KI 2017-18'!S$9:S$393,MATCH($B70,'I.KI 2017-18'!$B$9:$B$393,0)))),"")</f>
        <v>41.397546383723032</v>
      </c>
      <c r="AG70" s="193">
        <f>_xlfn.IFNA(IF($B70=$B$382,0,_xlfn.IFNA(INDEX('I.Supplementary 2017-18'!T$8:T$35,MATCH($B70,'I.Supplementary 2017-18'!$B$8:$B$35,0)),INDEX('I.KI 2017-18'!T$9:T$393,MATCH($B70,'I.KI 2017-18'!$B$9:$B$393,0)))),"")</f>
        <v>8.0533146610486703</v>
      </c>
      <c r="AH70" s="193">
        <f>_xlfn.IFNA(IF($B70=$B$382,0,_xlfn.IFNA(INDEX('I.Supplementary 2017-18'!U$8:U$35,MATCH($B70,'I.Supplementary 2017-18'!$B$8:$B$35,0)),INDEX('I.KI 2017-18'!U$9:U$393,MATCH($B70,'I.KI 2017-18'!$B$9:$B$393,0)))),"")</f>
        <v>0</v>
      </c>
      <c r="AI70" s="193">
        <f>_xlfn.IFNA(IF($B70=$B$382,0,_xlfn.IFNA(INDEX('I.Supplementary 2017-18'!V$8:V$35,MATCH($B70,'I.Supplementary 2017-18'!$B$8:$B$35,0)),INDEX('I.KI 2017-18'!V$9:V$393,MATCH($B70,'I.KI 2017-18'!$B$9:$B$393,0)))),"")</f>
        <v>0</v>
      </c>
      <c r="AJ70" s="157">
        <f>_xlfn.IFNA(IF($B70=$B$382,0,_xlfn.IFNA(INDEX('I.Supplementary 2017-18'!W$8:W$35,MATCH($B70,'I.Supplementary 2017-18'!$B$8:$B$35,0)),INDEX('I.KI 2017-18'!W$9:W$393,MATCH($B70,'I.KI 2017-18'!$B$9:$B$393,0)))),"")</f>
        <v>0</v>
      </c>
      <c r="AK70" s="156">
        <f>_xlfn.IFNA(IF($B70=$B$382,0,_xlfn.IFNA(INDEX('I.Supplementary 2017-18'!X$8:X$35,MATCH($B70,'I.Supplementary 2017-18'!$B$8:$B$35,0)),INDEX('I.KI 2017-18'!X$9:X$393,MATCH($B70,'I.KI 2017-18'!$B$9:$B$393,0)))),"")</f>
        <v>59.409031969214155</v>
      </c>
      <c r="AL70" s="193">
        <f>_xlfn.IFNA(IF($B70=$B$382,0,_xlfn.IFNA(INDEX('I.Supplementary 2017-18'!Y$8:Y$35,MATCH($B70,'I.Supplementary 2017-18'!$B$8:$B$35,0)),INDEX('I.KI 2017-18'!Y$9:Y$393,MATCH($B70,'I.KI 2017-18'!$B$9:$B$393,0)))),"")</f>
        <v>9.277511233428088</v>
      </c>
      <c r="AM70" s="193">
        <f>_xlfn.IFNA(IF($B70=$B$382,0,_xlfn.IFNA(INDEX('I.Supplementary 2017-18'!Z$8:Z$35,MATCH($B70,'I.Supplementary 2017-18'!$B$8:$B$35,0)),INDEX('I.KI 2017-18'!Z$9:Z$393,MATCH($B70,'I.KI 2017-18'!$B$9:$B$393,0)))),"")</f>
        <v>0</v>
      </c>
      <c r="AN70" s="193">
        <f>_xlfn.IFNA(IF($B70=$B$382,0,_xlfn.IFNA(INDEX('I.Supplementary 2017-18'!AA$8:AA$35,MATCH($B70,'I.Supplementary 2017-18'!$B$8:$B$35,0)),INDEX('I.KI 2017-18'!AA$9:AA$393,MATCH($B70,'I.KI 2017-18'!$B$9:$B$393,0)))),"")</f>
        <v>0</v>
      </c>
      <c r="AO70" s="157">
        <f>_xlfn.IFNA(IF($B70=$B$382,0,_xlfn.IFNA(INDEX('I.Supplementary 2017-18'!AB$8:AB$35,MATCH($B70,'I.Supplementary 2017-18'!$B$8:$B$35,0)),INDEX('I.KI 2017-18'!AB$9:AB$393,MATCH($B70,'I.KI 2017-18'!$B$9:$B$393,0)))),"")</f>
        <v>0</v>
      </c>
      <c r="AP70" s="149"/>
      <c r="AQ70" s="156">
        <f>_xlfn.IFNA(IF($B70=$B$381,0,IF($B70=$B$382,0,_xlfn.IFNA(INDEX('I.Supplementary 2017-18'!I$8:I$35,MATCH($B70,'I.Supplementary 2017-18'!$B$8:$B$35,0)),INDEX('I.KI 2017-18'!I$9:I$393,MATCH($B70,'I.KI 2017-18'!$B$9:$B$393,0))))),"")</f>
        <v>19.235682157870539</v>
      </c>
      <c r="AR70" s="149">
        <f>_xlfn.IFNA(IF($B70=$B$381,0,IF($B70=$B$382,0,_xlfn.IFNA(INDEX('I.Supplementary 2017-18'!J$8:J$35,MATCH($B70,'I.Supplementary 2017-18'!$B$8:$B$35,0)),INDEX('I.KI 2017-18'!J$9:J$393,MATCH($B70,'I.KI 2017-18'!$B$9:$B$393,0))))),"")</f>
        <v>49.450861044771706</v>
      </c>
      <c r="AS70" s="157">
        <f>_xlfn.IFNA(IF($B70=$B$381,0,IF($B70=$B$382,0,_xlfn.IFNA(INDEX('I.Supplementary 2017-18'!H$8:H$35,MATCH($B70,'I.Supplementary 2017-18'!$B$8:$B$35,0)),INDEX('I.KI 2017-18'!H$9:H$393,MATCH($B70,'I.KI 2017-18'!$B$9:$B$393,0))))),"")</f>
        <v>68.686543202642241</v>
      </c>
      <c r="AT70" s="149"/>
      <c r="AU70" s="156">
        <f>_xlfn.IFNA(_xlfn.IFNA(INDEX('I.Supplementary 2018-19'!P$8:P$157,MATCH($B70,'I.Supplementary 2018-19'!$B$8:$B$157,0)),INDEX('I.KI 2018-19'!P$9:P$393,MATCH($B70,'I.KI 2018-19'!$B$9:$B$393,0))),"")</f>
        <v>11.46537623564431</v>
      </c>
      <c r="AV70" s="193">
        <f>_xlfn.IFNA(_xlfn.IFNA(INDEX('I.Supplementary 2018-19'!Q$8:Q$157,MATCH($B70,'I.Supplementary 2018-19'!$B$8:$B$157,0)),INDEX('I.KI 2018-19'!Q$9:Q$393,MATCH($B70,'I.KI 2018-19'!$B$9:$B$393,0))),"")</f>
        <v>-0.19486069667290895</v>
      </c>
      <c r="AW70" s="193">
        <f>_xlfn.IFNA(_xlfn.IFNA(INDEX('I.Supplementary 2018-19'!R$8:R$157,MATCH($B70,'I.Supplementary 2018-19'!$B$8:$B$157,0)),INDEX('I.KI 2018-19'!R$9:R$393,MATCH($B70,'I.KI 2018-19'!$B$9:$B$393,0))),"")</f>
        <v>0</v>
      </c>
      <c r="AX70" s="193">
        <f>_xlfn.IFNA(_xlfn.IFNA(INDEX('I.Supplementary 2018-19'!S$8:S$157,MATCH($B70,'I.Supplementary 2018-19'!$B$8:$B$157,0)),INDEX('I.KI 2018-19'!S$9:S$393,MATCH($B70,'I.KI 2018-19'!$B$9:$B$393,0))),"")</f>
        <v>0</v>
      </c>
      <c r="AY70" s="157">
        <f>_xlfn.IFNA(_xlfn.IFNA(INDEX('I.Supplementary 2018-19'!T$8:T$157,MATCH($B70,'I.Supplementary 2018-19'!$B$8:$B$157,0)),INDEX('I.KI 2018-19'!T$9:T$393,MATCH($B70,'I.KI 2018-19'!$B$9:$B$393,0))),"")</f>
        <v>0</v>
      </c>
      <c r="AZ70" s="156">
        <f>_xlfn.IFNA(_xlfn.IFNA(INDEX('I.Supplementary 2018-19'!U$8:U$157,MATCH($B70,'I.Supplementary 2018-19'!$B$8:$B$157,0)),INDEX('I.KI 2018-19'!U$9:U$393,MATCH($B70,'I.KI 2018-19'!$B$9:$B$393,0))),"")</f>
        <v>42.641249493963635</v>
      </c>
      <c r="BA70" s="193">
        <f>_xlfn.IFNA(_xlfn.IFNA(INDEX('I.Supplementary 2018-19'!V$8:V$157,MATCH($B70,'I.Supplementary 2018-19'!$B$8:$B$157,0)),INDEX('I.KI 2018-19'!V$9:V$393,MATCH($B70,'I.KI 2018-19'!$B$9:$B$393,0))),"")</f>
        <v>8.2952597367024925</v>
      </c>
      <c r="BB70" s="193">
        <f>_xlfn.IFNA(_xlfn.IFNA(INDEX('I.Supplementary 2018-19'!W$8:W$157,MATCH($B70,'I.Supplementary 2018-19'!$B$8:$B$157,0)),INDEX('I.KI 2018-19'!W$9:W$393,MATCH($B70,'I.KI 2018-19'!$B$9:$B$393,0))),"")</f>
        <v>0</v>
      </c>
      <c r="BC70" s="193">
        <f>_xlfn.IFNA(_xlfn.IFNA(INDEX('I.Supplementary 2018-19'!X$8:X$157,MATCH($B70,'I.Supplementary 2018-19'!$B$8:$B$157,0)),INDEX('I.KI 2018-19'!X$9:X$393,MATCH($B70,'I.KI 2018-19'!$B$9:$B$393,0))),"")</f>
        <v>0</v>
      </c>
      <c r="BD70" s="157">
        <f>_xlfn.IFNA(_xlfn.IFNA(INDEX('I.Supplementary 2018-19'!Y$8:Y$157,MATCH($B70,'I.Supplementary 2018-19'!$B$8:$B$157,0)),INDEX('I.KI 2018-19'!Y$9:Y$393,MATCH($B70,'I.KI 2018-19'!$B$9:$B$393,0))),"")</f>
        <v>0</v>
      </c>
      <c r="BE70" s="156">
        <f>_xlfn.IFNA(_xlfn.IFNA(INDEX('I.Supplementary 2018-19'!Z$8:Z$157,MATCH($B70,'I.Supplementary 2018-19'!$B$8:$B$157,0)),INDEX('I.KI 2018-19'!Z$9:Z$393,MATCH($B70,'I.KI 2018-19'!$B$9:$B$393,0))),"")</f>
        <v>54.106625729607941</v>
      </c>
      <c r="BF70" s="193">
        <f>_xlfn.IFNA(_xlfn.IFNA(INDEX('I.Supplementary 2018-19'!AA$8:AA$157,MATCH($B70,'I.Supplementary 2018-19'!$B$8:$B$157,0)),INDEX('I.KI 2018-19'!AA$9:AA$393,MATCH($B70,'I.KI 2018-19'!$B$9:$B$393,0))),"")</f>
        <v>8.1003990400295827</v>
      </c>
      <c r="BG70" s="193">
        <f>_xlfn.IFNA(_xlfn.IFNA(INDEX('I.Supplementary 2018-19'!AB$8:AB$157,MATCH($B70,'I.Supplementary 2018-19'!$B$8:$B$157,0)),INDEX('I.KI 2018-19'!AB$9:AB$393,MATCH($B70,'I.KI 2018-19'!$B$9:$B$393,0))),"")</f>
        <v>0</v>
      </c>
      <c r="BH70" s="193">
        <f>_xlfn.IFNA(_xlfn.IFNA(INDEX('I.Supplementary 2018-19'!AC$8:AC$157,MATCH($B70,'I.Supplementary 2018-19'!$B$8:$B$157,0)),INDEX('I.KI 2018-19'!AC$9:AC$393,MATCH($B70,'I.KI 2018-19'!$B$9:$B$393,0))),"")</f>
        <v>0</v>
      </c>
      <c r="BI70" s="157">
        <f>_xlfn.IFNA(_xlfn.IFNA(INDEX('I.Supplementary 2018-19'!AD$8:AD$157,MATCH($B70,'I.Supplementary 2018-19'!$B$8:$B$157,0)),INDEX('I.KI 2018-19'!AD$9:AD$393,MATCH($B70,'I.KI 2018-19'!$B$9:$B$393,0))),"")</f>
        <v>0</v>
      </c>
      <c r="BJ70" s="149"/>
      <c r="BK70" s="156">
        <f>_xlfn.IFNA(IF($B70=$B$381,0,IF($B70=$B$382,0,_xlfn.IFNA(INDEX('I.Supplementary 2018-19'!I$8:I$157,MATCH($B70,'I.Supplementary 2018-19'!$B$8:$B$157,0)),INDEX('I.KI 2018-19'!I$9:I$393,MATCH($B70,'I.KI 2018-19'!$B$9:$B$393,0))))),"")</f>
        <v>11.270515538971402</v>
      </c>
      <c r="BL70" s="149">
        <f>_xlfn.IFNA(IF($B70=$B$381,0,IF($B70=$B$382,0,_xlfn.IFNA(INDEX('I.Supplementary 2018-19'!J$8:J$157,MATCH($B70,'I.Supplementary 2018-19'!$B$8:$B$157,0)),INDEX('I.KI 2018-19'!J$9:J$393,MATCH($B70,'I.KI 2018-19'!$B$9:$B$393,0))))),"")</f>
        <v>50.936509230666132</v>
      </c>
      <c r="BM70" s="157">
        <f>_xlfn.IFNA(IF($B70=$B$381,0,IF($B70=$B$382,0,_xlfn.IFNA(INDEX('I.Supplementary 2018-19'!H$8:H$157,MATCH($B70,'I.Supplementary 2018-19'!$B$8:$B$157,0)),INDEX('I.KI 2018-19'!H$9:H$393,MATCH($B70,'I.KI 2018-19'!$B$9:$B$393,0))))),"")</f>
        <v>62.207024769637535</v>
      </c>
    </row>
    <row r="71" spans="2:65">
      <c r="B71" s="121" t="str">
        <f>'Calculations for 2021-22'!B71</f>
        <v>E1033</v>
      </c>
      <c r="C71" s="160" t="str">
        <f>'Calculations for 2021-22'!D71</f>
        <v>E1033</v>
      </c>
      <c r="D71" t="str">
        <f>'Calculations for 2021-22'!E71</f>
        <v>SD</v>
      </c>
      <c r="E71">
        <f>'Calculations for 2021-22'!F71</f>
        <v>0</v>
      </c>
      <c r="F71" s="120" t="str">
        <f>'Calculations for 2021-22'!H71</f>
        <v>Chesterfield</v>
      </c>
      <c r="G71" s="156">
        <f>_xlfn.IFNA(INDEX('I.KI 2016-17'!M$8:M$391,MATCH($B71,'I.KI 2016-17'!$B$8:$B$391,0)),"")</f>
        <v>0</v>
      </c>
      <c r="H71" s="149">
        <f>_xlfn.IFNA(INDEX('I.KI 2016-17'!N$8:N$391,MATCH($B71,'I.KI 2016-17'!$B$8:$B$391,0)),"")</f>
        <v>1.8360746414669999</v>
      </c>
      <c r="I71" s="149">
        <f>_xlfn.IFNA(INDEX('I.KI 2016-17'!O$8:O$391,MATCH($B71,'I.KI 2016-17'!$B$8:$B$391,0)),"")</f>
        <v>0</v>
      </c>
      <c r="J71" s="149">
        <f>_xlfn.IFNA(INDEX('I.KI 2016-17'!P$8:P$391,MATCH($B71,'I.KI 2016-17'!$B$8:$B$391,0)),"")</f>
        <v>0</v>
      </c>
      <c r="K71" s="157">
        <f>_xlfn.IFNA(INDEX('I.KI 2016-17'!Q$8:Q$391,MATCH($B71,'I.KI 2016-17'!$B$8:$B$391,0)),"")</f>
        <v>0</v>
      </c>
      <c r="L71" s="156">
        <f>_xlfn.IFNA(INDEX('I.KI 2016-17'!R$8:R$391,MATCH($B71,'I.KI 2016-17'!$B$8:$B$391,0)),"")</f>
        <v>0</v>
      </c>
      <c r="M71" s="193">
        <f>_xlfn.IFNA(INDEX('I.KI 2016-17'!S$8:S$391,MATCH($B71,'I.KI 2016-17'!$B$8:$B$391,0)),"")</f>
        <v>3.0873897390830001</v>
      </c>
      <c r="N71" s="193">
        <f>_xlfn.IFNA(INDEX('I.KI 2016-17'!T$8:T$391,MATCH($B71,'I.KI 2016-17'!$B$8:$B$391,0)),"")</f>
        <v>0</v>
      </c>
      <c r="O71" s="193">
        <f>_xlfn.IFNA(INDEX('I.KI 2016-17'!U$8:U$391,MATCH($B71,'I.KI 2016-17'!$B$8:$B$391,0)),"")</f>
        <v>0</v>
      </c>
      <c r="P71" s="157">
        <f>_xlfn.IFNA(INDEX('I.KI 2016-17'!V$8:V$391,MATCH($B71,'I.KI 2016-17'!$B$8:$B$391,0)),"")</f>
        <v>0</v>
      </c>
      <c r="Q71" s="156">
        <f>_xlfn.IFNA(INDEX('I.KI 2016-17'!W$8:W$391,MATCH($B71,'I.KI 2016-17'!$B$8:$B$391,0)),"")</f>
        <v>0</v>
      </c>
      <c r="R71" s="193">
        <f>_xlfn.IFNA(INDEX('I.KI 2016-17'!X$8:X$391,MATCH($B71,'I.KI 2016-17'!$B$8:$B$391,0)),"")</f>
        <v>4.9234643805499996</v>
      </c>
      <c r="S71" s="193">
        <f>_xlfn.IFNA(INDEX('I.KI 2016-17'!Y$8:Y$391,MATCH($B71,'I.KI 2016-17'!$B$8:$B$391,0)),"")</f>
        <v>0</v>
      </c>
      <c r="T71" s="193">
        <f>_xlfn.IFNA(INDEX('I.KI 2016-17'!Z$8:Z$391,MATCH($B71,'I.KI 2016-17'!$B$8:$B$391,0)),"")</f>
        <v>0</v>
      </c>
      <c r="U71" s="157">
        <f>_xlfn.IFNA(INDEX('I.KI 2016-17'!AA$8:AA$391,MATCH($B71,'I.KI 2016-17'!$B$8:$B$391,0)),"")</f>
        <v>0</v>
      </c>
      <c r="V71" s="149"/>
      <c r="W71" s="154">
        <f>_xlfn.IFNA(INDEX('I.KI 2016-17'!$H$8:$H$391,MATCH(B71,'I.KI 2016-17'!$B$8:$B$391,0)),"")</f>
        <v>1.8360746414669999</v>
      </c>
      <c r="X71" s="153">
        <f>_xlfn.IFNA(INDEX('I.KI 2016-17'!$I$8:$I$391,MATCH(B71,'I.KI 2016-17'!$B$8:$B$391,0)),"")</f>
        <v>3.0873897390830001</v>
      </c>
      <c r="Y71" s="155">
        <f>_xlfn.IFNA(INDEX('I.KI 2016-17'!$G$8:$G$391,MATCH(B71,'I.KI 2016-17'!$B$8:$B$391,0)),"")</f>
        <v>4.9234643805499996</v>
      </c>
      <c r="Z71" s="149"/>
      <c r="AA71" s="156">
        <f>_xlfn.IFNA(IF($B71=$B$382,0,_xlfn.IFNA(INDEX('I.Supplementary 2017-18'!N$8:N$35,MATCH($B71,'I.Supplementary 2017-18'!$B$8:$B$35,0)),INDEX('I.KI 2017-18'!N$9:N$393,MATCH($B71,'I.KI 2017-18'!$B$9:$B$393,0)))),"")</f>
        <v>0</v>
      </c>
      <c r="AB71" s="193">
        <f>_xlfn.IFNA(IF($B71=$B$382,0,_xlfn.IFNA(INDEX('I.Supplementary 2017-18'!O$8:O$35,MATCH($B71,'I.Supplementary 2017-18'!$B$8:$B$35,0)),INDEX('I.KI 2017-18'!O$9:O$393,MATCH($B71,'I.KI 2017-18'!$B$9:$B$393,0)))),"")</f>
        <v>1.2394651012799218</v>
      </c>
      <c r="AC71" s="193">
        <f>_xlfn.IFNA(IF($B71=$B$382,0,_xlfn.IFNA(INDEX('I.Supplementary 2017-18'!P$8:P$35,MATCH($B71,'I.Supplementary 2017-18'!$B$8:$B$35,0)),INDEX('I.KI 2017-18'!P$9:P$393,MATCH($B71,'I.KI 2017-18'!$B$9:$B$393,0)))),"")</f>
        <v>0</v>
      </c>
      <c r="AD71" s="193">
        <f>_xlfn.IFNA(IF($B71=$B$382,0,_xlfn.IFNA(INDEX('I.Supplementary 2017-18'!Q$8:Q$35,MATCH($B71,'I.Supplementary 2017-18'!$B$8:$B$35,0)),INDEX('I.KI 2017-18'!Q$9:Q$393,MATCH($B71,'I.KI 2017-18'!$B$9:$B$393,0)))),"")</f>
        <v>0</v>
      </c>
      <c r="AE71" s="157">
        <f>_xlfn.IFNA(IF($B71=$B$382,0,_xlfn.IFNA(INDEX('I.Supplementary 2017-18'!R$8:R$35,MATCH($B71,'I.Supplementary 2017-18'!$B$8:$B$35,0)),INDEX('I.KI 2017-18'!R$9:R$393,MATCH($B71,'I.KI 2017-18'!$B$9:$B$393,0)))),"")</f>
        <v>0</v>
      </c>
      <c r="AF71" s="156">
        <f>_xlfn.IFNA(IF($B71=$B$382,0,_xlfn.IFNA(INDEX('I.Supplementary 2017-18'!S$8:S$35,MATCH($B71,'I.Supplementary 2017-18'!$B$8:$B$35,0)),INDEX('I.KI 2017-18'!S$9:S$393,MATCH($B71,'I.KI 2017-18'!$B$9:$B$393,0)))),"")</f>
        <v>0</v>
      </c>
      <c r="AG71" s="193">
        <f>_xlfn.IFNA(IF($B71=$B$382,0,_xlfn.IFNA(INDEX('I.Supplementary 2017-18'!T$8:T$35,MATCH($B71,'I.Supplementary 2017-18'!$B$8:$B$35,0)),INDEX('I.KI 2017-18'!T$9:T$393,MATCH($B71,'I.KI 2017-18'!$B$9:$B$393,0)))),"")</f>
        <v>3.1504219641105036</v>
      </c>
      <c r="AH71" s="193">
        <f>_xlfn.IFNA(IF($B71=$B$382,0,_xlfn.IFNA(INDEX('I.Supplementary 2017-18'!U$8:U$35,MATCH($B71,'I.Supplementary 2017-18'!$B$8:$B$35,0)),INDEX('I.KI 2017-18'!U$9:U$393,MATCH($B71,'I.KI 2017-18'!$B$9:$B$393,0)))),"")</f>
        <v>0</v>
      </c>
      <c r="AI71" s="193">
        <f>_xlfn.IFNA(IF($B71=$B$382,0,_xlfn.IFNA(INDEX('I.Supplementary 2017-18'!V$8:V$35,MATCH($B71,'I.Supplementary 2017-18'!$B$8:$B$35,0)),INDEX('I.KI 2017-18'!V$9:V$393,MATCH($B71,'I.KI 2017-18'!$B$9:$B$393,0)))),"")</f>
        <v>0</v>
      </c>
      <c r="AJ71" s="157">
        <f>_xlfn.IFNA(IF($B71=$B$382,0,_xlfn.IFNA(INDEX('I.Supplementary 2017-18'!W$8:W$35,MATCH($B71,'I.Supplementary 2017-18'!$B$8:$B$35,0)),INDEX('I.KI 2017-18'!W$9:W$393,MATCH($B71,'I.KI 2017-18'!$B$9:$B$393,0)))),"")</f>
        <v>0</v>
      </c>
      <c r="AK71" s="156">
        <f>_xlfn.IFNA(IF($B71=$B$382,0,_xlfn.IFNA(INDEX('I.Supplementary 2017-18'!X$8:X$35,MATCH($B71,'I.Supplementary 2017-18'!$B$8:$B$35,0)),INDEX('I.KI 2017-18'!X$9:X$393,MATCH($B71,'I.KI 2017-18'!$B$9:$B$393,0)))),"")</f>
        <v>0</v>
      </c>
      <c r="AL71" s="193">
        <f>_xlfn.IFNA(IF($B71=$B$382,0,_xlfn.IFNA(INDEX('I.Supplementary 2017-18'!Y$8:Y$35,MATCH($B71,'I.Supplementary 2017-18'!$B$8:$B$35,0)),INDEX('I.KI 2017-18'!Y$9:Y$393,MATCH($B71,'I.KI 2017-18'!$B$9:$B$393,0)))),"")</f>
        <v>4.3898870653904254</v>
      </c>
      <c r="AM71" s="193">
        <f>_xlfn.IFNA(IF($B71=$B$382,0,_xlfn.IFNA(INDEX('I.Supplementary 2017-18'!Z$8:Z$35,MATCH($B71,'I.Supplementary 2017-18'!$B$8:$B$35,0)),INDEX('I.KI 2017-18'!Z$9:Z$393,MATCH($B71,'I.KI 2017-18'!$B$9:$B$393,0)))),"")</f>
        <v>0</v>
      </c>
      <c r="AN71" s="193">
        <f>_xlfn.IFNA(IF($B71=$B$382,0,_xlfn.IFNA(INDEX('I.Supplementary 2017-18'!AA$8:AA$35,MATCH($B71,'I.Supplementary 2017-18'!$B$8:$B$35,0)),INDEX('I.KI 2017-18'!AA$9:AA$393,MATCH($B71,'I.KI 2017-18'!$B$9:$B$393,0)))),"")</f>
        <v>0</v>
      </c>
      <c r="AO71" s="157">
        <f>_xlfn.IFNA(IF($B71=$B$382,0,_xlfn.IFNA(INDEX('I.Supplementary 2017-18'!AB$8:AB$35,MATCH($B71,'I.Supplementary 2017-18'!$B$8:$B$35,0)),INDEX('I.KI 2017-18'!AB$9:AB$393,MATCH($B71,'I.KI 2017-18'!$B$9:$B$393,0)))),"")</f>
        <v>0</v>
      </c>
      <c r="AP71" s="149"/>
      <c r="AQ71" s="156">
        <f>_xlfn.IFNA(IF($B71=$B$381,0,IF($B71=$B$382,0,_xlfn.IFNA(INDEX('I.Supplementary 2017-18'!I$8:I$35,MATCH($B71,'I.Supplementary 2017-18'!$B$8:$B$35,0)),INDEX('I.KI 2017-18'!I$9:I$393,MATCH($B71,'I.KI 2017-18'!$B$9:$B$393,0))))),"")</f>
        <v>1.2394651012799218</v>
      </c>
      <c r="AR71" s="149">
        <f>_xlfn.IFNA(IF($B71=$B$381,0,IF($B71=$B$382,0,_xlfn.IFNA(INDEX('I.Supplementary 2017-18'!J$8:J$35,MATCH($B71,'I.Supplementary 2017-18'!$B$8:$B$35,0)),INDEX('I.KI 2017-18'!J$9:J$393,MATCH($B71,'I.KI 2017-18'!$B$9:$B$393,0))))),"")</f>
        <v>3.1504219641105036</v>
      </c>
      <c r="AS71" s="157">
        <f>_xlfn.IFNA(IF($B71=$B$381,0,IF($B71=$B$382,0,_xlfn.IFNA(INDEX('I.Supplementary 2017-18'!H$8:H$35,MATCH($B71,'I.Supplementary 2017-18'!$B$8:$B$35,0)),INDEX('I.KI 2017-18'!H$9:H$393,MATCH($B71,'I.KI 2017-18'!$B$9:$B$393,0))))),"")</f>
        <v>4.3898870653904254</v>
      </c>
      <c r="AT71" s="149"/>
      <c r="AU71" s="156">
        <f>_xlfn.IFNA(_xlfn.IFNA(INDEX('I.Supplementary 2018-19'!P$8:P$157,MATCH($B71,'I.Supplementary 2018-19'!$B$8:$B$157,0)),INDEX('I.KI 2018-19'!P$9:P$393,MATCH($B71,'I.KI 2018-19'!$B$9:$B$393,0))),"")</f>
        <v>0</v>
      </c>
      <c r="AV71" s="193">
        <f>_xlfn.IFNA(_xlfn.IFNA(INDEX('I.Supplementary 2018-19'!Q$8:Q$157,MATCH($B71,'I.Supplementary 2018-19'!$B$8:$B$157,0)),INDEX('I.KI 2018-19'!Q$9:Q$393,MATCH($B71,'I.KI 2018-19'!$B$9:$B$393,0))),"")</f>
        <v>0.85919291021680455</v>
      </c>
      <c r="AW71" s="193">
        <f>_xlfn.IFNA(_xlfn.IFNA(INDEX('I.Supplementary 2018-19'!R$8:R$157,MATCH($B71,'I.Supplementary 2018-19'!$B$8:$B$157,0)),INDEX('I.KI 2018-19'!R$9:R$393,MATCH($B71,'I.KI 2018-19'!$B$9:$B$393,0))),"")</f>
        <v>0</v>
      </c>
      <c r="AX71" s="193">
        <f>_xlfn.IFNA(_xlfn.IFNA(INDEX('I.Supplementary 2018-19'!S$8:S$157,MATCH($B71,'I.Supplementary 2018-19'!$B$8:$B$157,0)),INDEX('I.KI 2018-19'!S$9:S$393,MATCH($B71,'I.KI 2018-19'!$B$9:$B$393,0))),"")</f>
        <v>0</v>
      </c>
      <c r="AY71" s="157">
        <f>_xlfn.IFNA(_xlfn.IFNA(INDEX('I.Supplementary 2018-19'!T$8:T$157,MATCH($B71,'I.Supplementary 2018-19'!$B$8:$B$157,0)),INDEX('I.KI 2018-19'!T$9:T$393,MATCH($B71,'I.KI 2018-19'!$B$9:$B$393,0))),"")</f>
        <v>0</v>
      </c>
      <c r="AZ71" s="156">
        <f>_xlfn.IFNA(_xlfn.IFNA(INDEX('I.Supplementary 2018-19'!U$8:U$157,MATCH($B71,'I.Supplementary 2018-19'!$B$8:$B$157,0)),INDEX('I.KI 2018-19'!U$9:U$393,MATCH($B71,'I.KI 2018-19'!$B$9:$B$393,0))),"")</f>
        <v>0</v>
      </c>
      <c r="BA71" s="193">
        <f>_xlfn.IFNA(_xlfn.IFNA(INDEX('I.Supplementary 2018-19'!V$8:V$157,MATCH($B71,'I.Supplementary 2018-19'!$B$8:$B$157,0)),INDEX('I.KI 2018-19'!V$9:V$393,MATCH($B71,'I.KI 2018-19'!$B$9:$B$393,0))),"")</f>
        <v>3.2450698342769133</v>
      </c>
      <c r="BB71" s="193">
        <f>_xlfn.IFNA(_xlfn.IFNA(INDEX('I.Supplementary 2018-19'!W$8:W$157,MATCH($B71,'I.Supplementary 2018-19'!$B$8:$B$157,0)),INDEX('I.KI 2018-19'!W$9:W$393,MATCH($B71,'I.KI 2018-19'!$B$9:$B$393,0))),"")</f>
        <v>0</v>
      </c>
      <c r="BC71" s="193">
        <f>_xlfn.IFNA(_xlfn.IFNA(INDEX('I.Supplementary 2018-19'!X$8:X$157,MATCH($B71,'I.Supplementary 2018-19'!$B$8:$B$157,0)),INDEX('I.KI 2018-19'!X$9:X$393,MATCH($B71,'I.KI 2018-19'!$B$9:$B$393,0))),"")</f>
        <v>0</v>
      </c>
      <c r="BD71" s="157">
        <f>_xlfn.IFNA(_xlfn.IFNA(INDEX('I.Supplementary 2018-19'!Y$8:Y$157,MATCH($B71,'I.Supplementary 2018-19'!$B$8:$B$157,0)),INDEX('I.KI 2018-19'!Y$9:Y$393,MATCH($B71,'I.KI 2018-19'!$B$9:$B$393,0))),"")</f>
        <v>0</v>
      </c>
      <c r="BE71" s="156">
        <f>_xlfn.IFNA(_xlfn.IFNA(INDEX('I.Supplementary 2018-19'!Z$8:Z$157,MATCH($B71,'I.Supplementary 2018-19'!$B$8:$B$157,0)),INDEX('I.KI 2018-19'!Z$9:Z$393,MATCH($B71,'I.KI 2018-19'!$B$9:$B$393,0))),"")</f>
        <v>0</v>
      </c>
      <c r="BF71" s="193">
        <f>_xlfn.IFNA(_xlfn.IFNA(INDEX('I.Supplementary 2018-19'!AA$8:AA$157,MATCH($B71,'I.Supplementary 2018-19'!$B$8:$B$157,0)),INDEX('I.KI 2018-19'!AA$9:AA$393,MATCH($B71,'I.KI 2018-19'!$B$9:$B$393,0))),"")</f>
        <v>4.1042627444937176</v>
      </c>
      <c r="BG71" s="193">
        <f>_xlfn.IFNA(_xlfn.IFNA(INDEX('I.Supplementary 2018-19'!AB$8:AB$157,MATCH($B71,'I.Supplementary 2018-19'!$B$8:$B$157,0)),INDEX('I.KI 2018-19'!AB$9:AB$393,MATCH($B71,'I.KI 2018-19'!$B$9:$B$393,0))),"")</f>
        <v>0</v>
      </c>
      <c r="BH71" s="193">
        <f>_xlfn.IFNA(_xlfn.IFNA(INDEX('I.Supplementary 2018-19'!AC$8:AC$157,MATCH($B71,'I.Supplementary 2018-19'!$B$8:$B$157,0)),INDEX('I.KI 2018-19'!AC$9:AC$393,MATCH($B71,'I.KI 2018-19'!$B$9:$B$393,0))),"")</f>
        <v>0</v>
      </c>
      <c r="BI71" s="157">
        <f>_xlfn.IFNA(_xlfn.IFNA(INDEX('I.Supplementary 2018-19'!AD$8:AD$157,MATCH($B71,'I.Supplementary 2018-19'!$B$8:$B$157,0)),INDEX('I.KI 2018-19'!AD$9:AD$393,MATCH($B71,'I.KI 2018-19'!$B$9:$B$393,0))),"")</f>
        <v>0</v>
      </c>
      <c r="BJ71" s="149"/>
      <c r="BK71" s="156">
        <f>_xlfn.IFNA(IF($B71=$B$381,0,IF($B71=$B$382,0,_xlfn.IFNA(INDEX('I.Supplementary 2018-19'!I$8:I$157,MATCH($B71,'I.Supplementary 2018-19'!$B$8:$B$157,0)),INDEX('I.KI 2018-19'!I$9:I$393,MATCH($B71,'I.KI 2018-19'!$B$9:$B$393,0))))),"")</f>
        <v>0.85919291021680455</v>
      </c>
      <c r="BL71" s="149">
        <f>_xlfn.IFNA(IF($B71=$B$381,0,IF($B71=$B$382,0,_xlfn.IFNA(INDEX('I.Supplementary 2018-19'!J$8:J$157,MATCH($B71,'I.Supplementary 2018-19'!$B$8:$B$157,0)),INDEX('I.KI 2018-19'!J$9:J$393,MATCH($B71,'I.KI 2018-19'!$B$9:$B$393,0))))),"")</f>
        <v>3.2450698342769133</v>
      </c>
      <c r="BM71" s="157">
        <f>_xlfn.IFNA(IF($B71=$B$381,0,IF($B71=$B$382,0,_xlfn.IFNA(INDEX('I.Supplementary 2018-19'!H$8:H$157,MATCH($B71,'I.Supplementary 2018-19'!$B$8:$B$157,0)),INDEX('I.KI 2018-19'!H$9:H$393,MATCH($B71,'I.KI 2018-19'!$B$9:$B$393,0))))),"")</f>
        <v>4.1042627444937176</v>
      </c>
    </row>
    <row r="72" spans="2:65">
      <c r="B72" s="121" t="str">
        <f>'Calculations for 2021-22'!B72</f>
        <v>E3833</v>
      </c>
      <c r="C72" s="160" t="str">
        <f>'Calculations for 2021-22'!D72</f>
        <v>E3833</v>
      </c>
      <c r="D72" t="str">
        <f>'Calculations for 2021-22'!E72</f>
        <v>SD</v>
      </c>
      <c r="E72" t="str">
        <f>'Calculations for 2021-22'!F72</f>
        <v>P1908</v>
      </c>
      <c r="F72" s="120" t="str">
        <f>'Calculations for 2021-22'!H72</f>
        <v>Chichester</v>
      </c>
      <c r="G72" s="156">
        <f>_xlfn.IFNA(INDEX('I.KI 2016-17'!M$8:M$391,MATCH($B72,'I.KI 2016-17'!$B$8:$B$391,0)),"")</f>
        <v>0</v>
      </c>
      <c r="H72" s="149">
        <f>_xlfn.IFNA(INDEX('I.KI 2016-17'!N$8:N$391,MATCH($B72,'I.KI 2016-17'!$B$8:$B$391,0)),"")</f>
        <v>0.8290572566429999</v>
      </c>
      <c r="I72" s="149">
        <f>_xlfn.IFNA(INDEX('I.KI 2016-17'!O$8:O$391,MATCH($B72,'I.KI 2016-17'!$B$8:$B$391,0)),"")</f>
        <v>0</v>
      </c>
      <c r="J72" s="149">
        <f>_xlfn.IFNA(INDEX('I.KI 2016-17'!P$8:P$391,MATCH($B72,'I.KI 2016-17'!$B$8:$B$391,0)),"")</f>
        <v>0</v>
      </c>
      <c r="K72" s="157">
        <f>_xlfn.IFNA(INDEX('I.KI 2016-17'!Q$8:Q$391,MATCH($B72,'I.KI 2016-17'!$B$8:$B$391,0)),"")</f>
        <v>0</v>
      </c>
      <c r="L72" s="156">
        <f>_xlfn.IFNA(INDEX('I.KI 2016-17'!R$8:R$391,MATCH($B72,'I.KI 2016-17'!$B$8:$B$391,0)),"")</f>
        <v>0</v>
      </c>
      <c r="M72" s="193">
        <f>_xlfn.IFNA(INDEX('I.KI 2016-17'!S$8:S$391,MATCH($B72,'I.KI 2016-17'!$B$8:$B$391,0)),"")</f>
        <v>2.0609048810820001</v>
      </c>
      <c r="N72" s="193">
        <f>_xlfn.IFNA(INDEX('I.KI 2016-17'!T$8:T$391,MATCH($B72,'I.KI 2016-17'!$B$8:$B$391,0)),"")</f>
        <v>0</v>
      </c>
      <c r="O72" s="193">
        <f>_xlfn.IFNA(INDEX('I.KI 2016-17'!U$8:U$391,MATCH($B72,'I.KI 2016-17'!$B$8:$B$391,0)),"")</f>
        <v>0</v>
      </c>
      <c r="P72" s="157">
        <f>_xlfn.IFNA(INDEX('I.KI 2016-17'!V$8:V$391,MATCH($B72,'I.KI 2016-17'!$B$8:$B$391,0)),"")</f>
        <v>0</v>
      </c>
      <c r="Q72" s="156">
        <f>_xlfn.IFNA(INDEX('I.KI 2016-17'!W$8:W$391,MATCH($B72,'I.KI 2016-17'!$B$8:$B$391,0)),"")</f>
        <v>0</v>
      </c>
      <c r="R72" s="193">
        <f>_xlfn.IFNA(INDEX('I.KI 2016-17'!X$8:X$391,MATCH($B72,'I.KI 2016-17'!$B$8:$B$391,0)),"")</f>
        <v>2.889962137725</v>
      </c>
      <c r="S72" s="193">
        <f>_xlfn.IFNA(INDEX('I.KI 2016-17'!Y$8:Y$391,MATCH($B72,'I.KI 2016-17'!$B$8:$B$391,0)),"")</f>
        <v>0</v>
      </c>
      <c r="T72" s="193">
        <f>_xlfn.IFNA(INDEX('I.KI 2016-17'!Z$8:Z$391,MATCH($B72,'I.KI 2016-17'!$B$8:$B$391,0)),"")</f>
        <v>0</v>
      </c>
      <c r="U72" s="157">
        <f>_xlfn.IFNA(INDEX('I.KI 2016-17'!AA$8:AA$391,MATCH($B72,'I.KI 2016-17'!$B$8:$B$391,0)),"")</f>
        <v>0</v>
      </c>
      <c r="V72" s="149"/>
      <c r="W72" s="154">
        <f>_xlfn.IFNA(INDEX('I.KI 2016-17'!$H$8:$H$391,MATCH(B72,'I.KI 2016-17'!$B$8:$B$391,0)),"")</f>
        <v>0.8290572566429999</v>
      </c>
      <c r="X72" s="153">
        <f>_xlfn.IFNA(INDEX('I.KI 2016-17'!$I$8:$I$391,MATCH(B72,'I.KI 2016-17'!$B$8:$B$391,0)),"")</f>
        <v>2.0609048810820001</v>
      </c>
      <c r="Y72" s="155">
        <f>_xlfn.IFNA(INDEX('I.KI 2016-17'!$G$8:$G$391,MATCH(B72,'I.KI 2016-17'!$B$8:$B$391,0)),"")</f>
        <v>2.889962137725</v>
      </c>
      <c r="Z72" s="149"/>
      <c r="AA72" s="156">
        <f>_xlfn.IFNA(IF($B72=$B$382,0,_xlfn.IFNA(INDEX('I.Supplementary 2017-18'!N$8:N$35,MATCH($B72,'I.Supplementary 2017-18'!$B$8:$B$35,0)),INDEX('I.KI 2017-18'!N$9:N$393,MATCH($B72,'I.KI 2017-18'!$B$9:$B$393,0)))),"")</f>
        <v>0</v>
      </c>
      <c r="AB72" s="193">
        <f>_xlfn.IFNA(IF($B72=$B$382,0,_xlfn.IFNA(INDEX('I.Supplementary 2017-18'!O$8:O$35,MATCH($B72,'I.Supplementary 2017-18'!$B$8:$B$35,0)),INDEX('I.KI 2017-18'!O$9:O$393,MATCH($B72,'I.KI 2017-18'!$B$9:$B$393,0)))),"")</f>
        <v>0.18959582637616992</v>
      </c>
      <c r="AC72" s="193">
        <f>_xlfn.IFNA(IF($B72=$B$382,0,_xlfn.IFNA(INDEX('I.Supplementary 2017-18'!P$8:P$35,MATCH($B72,'I.Supplementary 2017-18'!$B$8:$B$35,0)),INDEX('I.KI 2017-18'!P$9:P$393,MATCH($B72,'I.KI 2017-18'!$B$9:$B$393,0)))),"")</f>
        <v>0</v>
      </c>
      <c r="AD72" s="193">
        <f>_xlfn.IFNA(IF($B72=$B$382,0,_xlfn.IFNA(INDEX('I.Supplementary 2017-18'!Q$8:Q$35,MATCH($B72,'I.Supplementary 2017-18'!$B$8:$B$35,0)),INDEX('I.KI 2017-18'!Q$9:Q$393,MATCH($B72,'I.KI 2017-18'!$B$9:$B$393,0)))),"")</f>
        <v>0</v>
      </c>
      <c r="AE72" s="157">
        <f>_xlfn.IFNA(IF($B72=$B$382,0,_xlfn.IFNA(INDEX('I.Supplementary 2017-18'!R$8:R$35,MATCH($B72,'I.Supplementary 2017-18'!$B$8:$B$35,0)),INDEX('I.KI 2017-18'!R$9:R$393,MATCH($B72,'I.KI 2017-18'!$B$9:$B$393,0)))),"")</f>
        <v>0</v>
      </c>
      <c r="AF72" s="156">
        <f>_xlfn.IFNA(IF($B72=$B$382,0,_xlfn.IFNA(INDEX('I.Supplementary 2017-18'!S$8:S$35,MATCH($B72,'I.Supplementary 2017-18'!$B$8:$B$35,0)),INDEX('I.KI 2017-18'!S$9:S$393,MATCH($B72,'I.KI 2017-18'!$B$9:$B$393,0)))),"")</f>
        <v>0</v>
      </c>
      <c r="AG72" s="193">
        <f>_xlfn.IFNA(IF($B72=$B$382,0,_xlfn.IFNA(INDEX('I.Supplementary 2017-18'!T$8:T$35,MATCH($B72,'I.Supplementary 2017-18'!$B$8:$B$35,0)),INDEX('I.KI 2017-18'!T$9:T$393,MATCH($B72,'I.KI 2017-18'!$B$9:$B$393,0)))),"")</f>
        <v>2.1029803659423028</v>
      </c>
      <c r="AH72" s="193">
        <f>_xlfn.IFNA(IF($B72=$B$382,0,_xlfn.IFNA(INDEX('I.Supplementary 2017-18'!U$8:U$35,MATCH($B72,'I.Supplementary 2017-18'!$B$8:$B$35,0)),INDEX('I.KI 2017-18'!U$9:U$393,MATCH($B72,'I.KI 2017-18'!$B$9:$B$393,0)))),"")</f>
        <v>0</v>
      </c>
      <c r="AI72" s="193">
        <f>_xlfn.IFNA(IF($B72=$B$382,0,_xlfn.IFNA(INDEX('I.Supplementary 2017-18'!V$8:V$35,MATCH($B72,'I.Supplementary 2017-18'!$B$8:$B$35,0)),INDEX('I.KI 2017-18'!V$9:V$393,MATCH($B72,'I.KI 2017-18'!$B$9:$B$393,0)))),"")</f>
        <v>0</v>
      </c>
      <c r="AJ72" s="157">
        <f>_xlfn.IFNA(IF($B72=$B$382,0,_xlfn.IFNA(INDEX('I.Supplementary 2017-18'!W$8:W$35,MATCH($B72,'I.Supplementary 2017-18'!$B$8:$B$35,0)),INDEX('I.KI 2017-18'!W$9:W$393,MATCH($B72,'I.KI 2017-18'!$B$9:$B$393,0)))),"")</f>
        <v>0</v>
      </c>
      <c r="AK72" s="156">
        <f>_xlfn.IFNA(IF($B72=$B$382,0,_xlfn.IFNA(INDEX('I.Supplementary 2017-18'!X$8:X$35,MATCH($B72,'I.Supplementary 2017-18'!$B$8:$B$35,0)),INDEX('I.KI 2017-18'!X$9:X$393,MATCH($B72,'I.KI 2017-18'!$B$9:$B$393,0)))),"")</f>
        <v>0</v>
      </c>
      <c r="AL72" s="193">
        <f>_xlfn.IFNA(IF($B72=$B$382,0,_xlfn.IFNA(INDEX('I.Supplementary 2017-18'!Y$8:Y$35,MATCH($B72,'I.Supplementary 2017-18'!$B$8:$B$35,0)),INDEX('I.KI 2017-18'!Y$9:Y$393,MATCH($B72,'I.KI 2017-18'!$B$9:$B$393,0)))),"")</f>
        <v>2.2925761923184726</v>
      </c>
      <c r="AM72" s="193">
        <f>_xlfn.IFNA(IF($B72=$B$382,0,_xlfn.IFNA(INDEX('I.Supplementary 2017-18'!Z$8:Z$35,MATCH($B72,'I.Supplementary 2017-18'!$B$8:$B$35,0)),INDEX('I.KI 2017-18'!Z$9:Z$393,MATCH($B72,'I.KI 2017-18'!$B$9:$B$393,0)))),"")</f>
        <v>0</v>
      </c>
      <c r="AN72" s="193">
        <f>_xlfn.IFNA(IF($B72=$B$382,0,_xlfn.IFNA(INDEX('I.Supplementary 2017-18'!AA$8:AA$35,MATCH($B72,'I.Supplementary 2017-18'!$B$8:$B$35,0)),INDEX('I.KI 2017-18'!AA$9:AA$393,MATCH($B72,'I.KI 2017-18'!$B$9:$B$393,0)))),"")</f>
        <v>0</v>
      </c>
      <c r="AO72" s="157">
        <f>_xlfn.IFNA(IF($B72=$B$382,0,_xlfn.IFNA(INDEX('I.Supplementary 2017-18'!AB$8:AB$35,MATCH($B72,'I.Supplementary 2017-18'!$B$8:$B$35,0)),INDEX('I.KI 2017-18'!AB$9:AB$393,MATCH($B72,'I.KI 2017-18'!$B$9:$B$393,0)))),"")</f>
        <v>0</v>
      </c>
      <c r="AP72" s="149"/>
      <c r="AQ72" s="156">
        <f>_xlfn.IFNA(IF($B72=$B$381,0,IF($B72=$B$382,0,_xlfn.IFNA(INDEX('I.Supplementary 2017-18'!I$8:I$35,MATCH($B72,'I.Supplementary 2017-18'!$B$8:$B$35,0)),INDEX('I.KI 2017-18'!I$9:I$393,MATCH($B72,'I.KI 2017-18'!$B$9:$B$393,0))))),"")</f>
        <v>0.18959582637616992</v>
      </c>
      <c r="AR72" s="149">
        <f>_xlfn.IFNA(IF($B72=$B$381,0,IF($B72=$B$382,0,_xlfn.IFNA(INDEX('I.Supplementary 2017-18'!J$8:J$35,MATCH($B72,'I.Supplementary 2017-18'!$B$8:$B$35,0)),INDEX('I.KI 2017-18'!J$9:J$393,MATCH($B72,'I.KI 2017-18'!$B$9:$B$393,0))))),"")</f>
        <v>2.1029803659423028</v>
      </c>
      <c r="AS72" s="157">
        <f>_xlfn.IFNA(IF($B72=$B$381,0,IF($B72=$B$382,0,_xlfn.IFNA(INDEX('I.Supplementary 2017-18'!H$8:H$35,MATCH($B72,'I.Supplementary 2017-18'!$B$8:$B$35,0)),INDEX('I.KI 2017-18'!H$9:H$393,MATCH($B72,'I.KI 2017-18'!$B$9:$B$393,0))))),"")</f>
        <v>2.2925761923184726</v>
      </c>
      <c r="AT72" s="149"/>
      <c r="AU72" s="156">
        <f>_xlfn.IFNA(_xlfn.IFNA(INDEX('I.Supplementary 2018-19'!P$8:P$157,MATCH($B72,'I.Supplementary 2018-19'!$B$8:$B$157,0)),INDEX('I.KI 2018-19'!P$9:P$393,MATCH($B72,'I.KI 2018-19'!$B$9:$B$393,0))),"")</f>
        <v>0</v>
      </c>
      <c r="AV72" s="193">
        <f>_xlfn.IFNA(_xlfn.IFNA(INDEX('I.Supplementary 2018-19'!Q$8:Q$157,MATCH($B72,'I.Supplementary 2018-19'!$B$8:$B$157,0)),INDEX('I.KI 2018-19'!Q$9:Q$393,MATCH($B72,'I.KI 2018-19'!$B$9:$B$393,0))),"")</f>
        <v>0</v>
      </c>
      <c r="AW72" s="193">
        <f>_xlfn.IFNA(_xlfn.IFNA(INDEX('I.Supplementary 2018-19'!R$8:R$157,MATCH($B72,'I.Supplementary 2018-19'!$B$8:$B$157,0)),INDEX('I.KI 2018-19'!R$9:R$393,MATCH($B72,'I.KI 2018-19'!$B$9:$B$393,0))),"")</f>
        <v>0</v>
      </c>
      <c r="AX72" s="193">
        <f>_xlfn.IFNA(_xlfn.IFNA(INDEX('I.Supplementary 2018-19'!S$8:S$157,MATCH($B72,'I.Supplementary 2018-19'!$B$8:$B$157,0)),INDEX('I.KI 2018-19'!S$9:S$393,MATCH($B72,'I.KI 2018-19'!$B$9:$B$393,0))),"")</f>
        <v>0</v>
      </c>
      <c r="AY72" s="157">
        <f>_xlfn.IFNA(_xlfn.IFNA(INDEX('I.Supplementary 2018-19'!T$8:T$157,MATCH($B72,'I.Supplementary 2018-19'!$B$8:$B$157,0)),INDEX('I.KI 2018-19'!T$9:T$393,MATCH($B72,'I.KI 2018-19'!$B$9:$B$393,0))),"")</f>
        <v>0</v>
      </c>
      <c r="AZ72" s="156">
        <f>_xlfn.IFNA(_xlfn.IFNA(INDEX('I.Supplementary 2018-19'!U$8:U$157,MATCH($B72,'I.Supplementary 2018-19'!$B$8:$B$157,0)),INDEX('I.KI 2018-19'!U$9:U$393,MATCH($B72,'I.KI 2018-19'!$B$9:$B$393,0))),"")</f>
        <v>0</v>
      </c>
      <c r="BA72" s="193">
        <f>_xlfn.IFNA(_xlfn.IFNA(INDEX('I.Supplementary 2018-19'!V$8:V$157,MATCH($B72,'I.Supplementary 2018-19'!$B$8:$B$157,0)),INDEX('I.KI 2018-19'!V$9:V$393,MATCH($B72,'I.KI 2018-19'!$B$9:$B$393,0))),"")</f>
        <v>2.1661600335886377</v>
      </c>
      <c r="BB72" s="193">
        <f>_xlfn.IFNA(_xlfn.IFNA(INDEX('I.Supplementary 2018-19'!W$8:W$157,MATCH($B72,'I.Supplementary 2018-19'!$B$8:$B$157,0)),INDEX('I.KI 2018-19'!W$9:W$393,MATCH($B72,'I.KI 2018-19'!$B$9:$B$393,0))),"")</f>
        <v>0</v>
      </c>
      <c r="BC72" s="193">
        <f>_xlfn.IFNA(_xlfn.IFNA(INDEX('I.Supplementary 2018-19'!X$8:X$157,MATCH($B72,'I.Supplementary 2018-19'!$B$8:$B$157,0)),INDEX('I.KI 2018-19'!X$9:X$393,MATCH($B72,'I.KI 2018-19'!$B$9:$B$393,0))),"")</f>
        <v>0</v>
      </c>
      <c r="BD72" s="157">
        <f>_xlfn.IFNA(_xlfn.IFNA(INDEX('I.Supplementary 2018-19'!Y$8:Y$157,MATCH($B72,'I.Supplementary 2018-19'!$B$8:$B$157,0)),INDEX('I.KI 2018-19'!Y$9:Y$393,MATCH($B72,'I.KI 2018-19'!$B$9:$B$393,0))),"")</f>
        <v>0</v>
      </c>
      <c r="BE72" s="156">
        <f>_xlfn.IFNA(_xlfn.IFNA(INDEX('I.Supplementary 2018-19'!Z$8:Z$157,MATCH($B72,'I.Supplementary 2018-19'!$B$8:$B$157,0)),INDEX('I.KI 2018-19'!Z$9:Z$393,MATCH($B72,'I.KI 2018-19'!$B$9:$B$393,0))),"")</f>
        <v>0</v>
      </c>
      <c r="BF72" s="193">
        <f>_xlfn.IFNA(_xlfn.IFNA(INDEX('I.Supplementary 2018-19'!AA$8:AA$157,MATCH($B72,'I.Supplementary 2018-19'!$B$8:$B$157,0)),INDEX('I.KI 2018-19'!AA$9:AA$393,MATCH($B72,'I.KI 2018-19'!$B$9:$B$393,0))),"")</f>
        <v>2.1661600335886377</v>
      </c>
      <c r="BG72" s="193">
        <f>_xlfn.IFNA(_xlfn.IFNA(INDEX('I.Supplementary 2018-19'!AB$8:AB$157,MATCH($B72,'I.Supplementary 2018-19'!$B$8:$B$157,0)),INDEX('I.KI 2018-19'!AB$9:AB$393,MATCH($B72,'I.KI 2018-19'!$B$9:$B$393,0))),"")</f>
        <v>0</v>
      </c>
      <c r="BH72" s="193">
        <f>_xlfn.IFNA(_xlfn.IFNA(INDEX('I.Supplementary 2018-19'!AC$8:AC$157,MATCH($B72,'I.Supplementary 2018-19'!$B$8:$B$157,0)),INDEX('I.KI 2018-19'!AC$9:AC$393,MATCH($B72,'I.KI 2018-19'!$B$9:$B$393,0))),"")</f>
        <v>0</v>
      </c>
      <c r="BI72" s="157">
        <f>_xlfn.IFNA(_xlfn.IFNA(INDEX('I.Supplementary 2018-19'!AD$8:AD$157,MATCH($B72,'I.Supplementary 2018-19'!$B$8:$B$157,0)),INDEX('I.KI 2018-19'!AD$9:AD$393,MATCH($B72,'I.KI 2018-19'!$B$9:$B$393,0))),"")</f>
        <v>0</v>
      </c>
      <c r="BJ72" s="149"/>
      <c r="BK72" s="156">
        <f>_xlfn.IFNA(IF($B72=$B$381,0,IF($B72=$B$382,0,_xlfn.IFNA(INDEX('I.Supplementary 2018-19'!I$8:I$157,MATCH($B72,'I.Supplementary 2018-19'!$B$8:$B$157,0)),INDEX('I.KI 2018-19'!I$9:I$393,MATCH($B72,'I.KI 2018-19'!$B$9:$B$393,0))))),"")</f>
        <v>0</v>
      </c>
      <c r="BL72" s="149">
        <f>_xlfn.IFNA(IF($B72=$B$381,0,IF($B72=$B$382,0,_xlfn.IFNA(INDEX('I.Supplementary 2018-19'!J$8:J$157,MATCH($B72,'I.Supplementary 2018-19'!$B$8:$B$157,0)),INDEX('I.KI 2018-19'!J$9:J$393,MATCH($B72,'I.KI 2018-19'!$B$9:$B$393,0))))),"")</f>
        <v>2.1661600335886377</v>
      </c>
      <c r="BM72" s="157">
        <f>_xlfn.IFNA(IF($B72=$B$381,0,IF($B72=$B$382,0,_xlfn.IFNA(INDEX('I.Supplementary 2018-19'!H$8:H$157,MATCH($B72,'I.Supplementary 2018-19'!$B$8:$B$157,0)),INDEX('I.KI 2018-19'!H$9:H$393,MATCH($B72,'I.KI 2018-19'!$B$9:$B$393,0))))),"")</f>
        <v>2.1661600335886377</v>
      </c>
    </row>
    <row r="73" spans="2:65">
      <c r="B73" s="121" t="str">
        <f>'Calculations for 2021-22'!B73</f>
        <v>E0432</v>
      </c>
      <c r="C73" s="160" t="str">
        <f>'Calculations for 2021-22'!D73</f>
        <v>E0432</v>
      </c>
      <c r="D73" t="str">
        <f>'Calculations for 2021-22'!E73</f>
        <v>SD</v>
      </c>
      <c r="E73" t="str">
        <f>'Calculations for 2021-22'!F73</f>
        <v>P1904</v>
      </c>
      <c r="F73" s="120" t="str">
        <f>'Calculations for 2021-22'!H73</f>
        <v>Chiltern</v>
      </c>
      <c r="G73" s="156">
        <f>_xlfn.IFNA(INDEX('I.KI 2016-17'!M$8:M$391,MATCH($B73,'I.KI 2016-17'!$B$8:$B$391,0)),"")</f>
        <v>0</v>
      </c>
      <c r="H73" s="149">
        <f>_xlfn.IFNA(INDEX('I.KI 2016-17'!N$8:N$391,MATCH($B73,'I.KI 2016-17'!$B$8:$B$391,0)),"")</f>
        <v>0.406588824465</v>
      </c>
      <c r="I73" s="149">
        <f>_xlfn.IFNA(INDEX('I.KI 2016-17'!O$8:O$391,MATCH($B73,'I.KI 2016-17'!$B$8:$B$391,0)),"")</f>
        <v>0</v>
      </c>
      <c r="J73" s="149">
        <f>_xlfn.IFNA(INDEX('I.KI 2016-17'!P$8:P$391,MATCH($B73,'I.KI 2016-17'!$B$8:$B$391,0)),"")</f>
        <v>0</v>
      </c>
      <c r="K73" s="157">
        <f>_xlfn.IFNA(INDEX('I.KI 2016-17'!Q$8:Q$391,MATCH($B73,'I.KI 2016-17'!$B$8:$B$391,0)),"")</f>
        <v>0</v>
      </c>
      <c r="L73" s="156">
        <f>_xlfn.IFNA(INDEX('I.KI 2016-17'!R$8:R$391,MATCH($B73,'I.KI 2016-17'!$B$8:$B$391,0)),"")</f>
        <v>0</v>
      </c>
      <c r="M73" s="193">
        <f>_xlfn.IFNA(INDEX('I.KI 2016-17'!S$8:S$391,MATCH($B73,'I.KI 2016-17'!$B$8:$B$391,0)),"")</f>
        <v>1.366555249962</v>
      </c>
      <c r="N73" s="193">
        <f>_xlfn.IFNA(INDEX('I.KI 2016-17'!T$8:T$391,MATCH($B73,'I.KI 2016-17'!$B$8:$B$391,0)),"")</f>
        <v>0</v>
      </c>
      <c r="O73" s="193">
        <f>_xlfn.IFNA(INDEX('I.KI 2016-17'!U$8:U$391,MATCH($B73,'I.KI 2016-17'!$B$8:$B$391,0)),"")</f>
        <v>0</v>
      </c>
      <c r="P73" s="157">
        <f>_xlfn.IFNA(INDEX('I.KI 2016-17'!V$8:V$391,MATCH($B73,'I.KI 2016-17'!$B$8:$B$391,0)),"")</f>
        <v>0</v>
      </c>
      <c r="Q73" s="156">
        <f>_xlfn.IFNA(INDEX('I.KI 2016-17'!W$8:W$391,MATCH($B73,'I.KI 2016-17'!$B$8:$B$391,0)),"")</f>
        <v>0</v>
      </c>
      <c r="R73" s="193">
        <f>_xlfn.IFNA(INDEX('I.KI 2016-17'!X$8:X$391,MATCH($B73,'I.KI 2016-17'!$B$8:$B$391,0)),"")</f>
        <v>1.7731440744269999</v>
      </c>
      <c r="S73" s="193">
        <f>_xlfn.IFNA(INDEX('I.KI 2016-17'!Y$8:Y$391,MATCH($B73,'I.KI 2016-17'!$B$8:$B$391,0)),"")</f>
        <v>0</v>
      </c>
      <c r="T73" s="193">
        <f>_xlfn.IFNA(INDEX('I.KI 2016-17'!Z$8:Z$391,MATCH($B73,'I.KI 2016-17'!$B$8:$B$391,0)),"")</f>
        <v>0</v>
      </c>
      <c r="U73" s="157">
        <f>_xlfn.IFNA(INDEX('I.KI 2016-17'!AA$8:AA$391,MATCH($B73,'I.KI 2016-17'!$B$8:$B$391,0)),"")</f>
        <v>0</v>
      </c>
      <c r="V73" s="149"/>
      <c r="W73" s="154">
        <f>_xlfn.IFNA(INDEX('I.KI 2016-17'!$H$8:$H$391,MATCH(B73,'I.KI 2016-17'!$B$8:$B$391,0)),"")</f>
        <v>0.406588824465</v>
      </c>
      <c r="X73" s="153">
        <f>_xlfn.IFNA(INDEX('I.KI 2016-17'!$I$8:$I$391,MATCH(B73,'I.KI 2016-17'!$B$8:$B$391,0)),"")</f>
        <v>1.366555249962</v>
      </c>
      <c r="Y73" s="155">
        <f>_xlfn.IFNA(INDEX('I.KI 2016-17'!$G$8:$G$391,MATCH(B73,'I.KI 2016-17'!$B$8:$B$391,0)),"")</f>
        <v>1.7731440744269999</v>
      </c>
      <c r="Z73" s="149"/>
      <c r="AA73" s="156">
        <f>_xlfn.IFNA(IF($B73=$B$382,0,_xlfn.IFNA(INDEX('I.Supplementary 2017-18'!N$8:N$35,MATCH($B73,'I.Supplementary 2017-18'!$B$8:$B$35,0)),INDEX('I.KI 2017-18'!N$9:N$393,MATCH($B73,'I.KI 2017-18'!$B$9:$B$393,0)))),"")</f>
        <v>0</v>
      </c>
      <c r="AB73" s="193">
        <f>_xlfn.IFNA(IF($B73=$B$382,0,_xlfn.IFNA(INDEX('I.Supplementary 2017-18'!O$8:O$35,MATCH($B73,'I.Supplementary 2017-18'!$B$8:$B$35,0)),INDEX('I.KI 2017-18'!O$9:O$393,MATCH($B73,'I.KI 2017-18'!$B$9:$B$393,0)))),"")</f>
        <v>0</v>
      </c>
      <c r="AC73" s="193">
        <f>_xlfn.IFNA(IF($B73=$B$382,0,_xlfn.IFNA(INDEX('I.Supplementary 2017-18'!P$8:P$35,MATCH($B73,'I.Supplementary 2017-18'!$B$8:$B$35,0)),INDEX('I.KI 2017-18'!P$9:P$393,MATCH($B73,'I.KI 2017-18'!$B$9:$B$393,0)))),"")</f>
        <v>0</v>
      </c>
      <c r="AD73" s="193">
        <f>_xlfn.IFNA(IF($B73=$B$382,0,_xlfn.IFNA(INDEX('I.Supplementary 2017-18'!Q$8:Q$35,MATCH($B73,'I.Supplementary 2017-18'!$B$8:$B$35,0)),INDEX('I.KI 2017-18'!Q$9:Q$393,MATCH($B73,'I.KI 2017-18'!$B$9:$B$393,0)))),"")</f>
        <v>0</v>
      </c>
      <c r="AE73" s="157">
        <f>_xlfn.IFNA(IF($B73=$B$382,0,_xlfn.IFNA(INDEX('I.Supplementary 2017-18'!R$8:R$35,MATCH($B73,'I.Supplementary 2017-18'!$B$8:$B$35,0)),INDEX('I.KI 2017-18'!R$9:R$393,MATCH($B73,'I.KI 2017-18'!$B$9:$B$393,0)))),"")</f>
        <v>0</v>
      </c>
      <c r="AF73" s="156">
        <f>_xlfn.IFNA(IF($B73=$B$382,0,_xlfn.IFNA(INDEX('I.Supplementary 2017-18'!S$8:S$35,MATCH($B73,'I.Supplementary 2017-18'!$B$8:$B$35,0)),INDEX('I.KI 2017-18'!S$9:S$393,MATCH($B73,'I.KI 2017-18'!$B$9:$B$393,0)))),"")</f>
        <v>0</v>
      </c>
      <c r="AG73" s="193">
        <f>_xlfn.IFNA(IF($B73=$B$382,0,_xlfn.IFNA(INDEX('I.Supplementary 2017-18'!T$8:T$35,MATCH($B73,'I.Supplementary 2017-18'!$B$8:$B$35,0)),INDEX('I.KI 2017-18'!T$9:T$393,MATCH($B73,'I.KI 2017-18'!$B$9:$B$393,0)))),"")</f>
        <v>1.3944548756353381</v>
      </c>
      <c r="AH73" s="193">
        <f>_xlfn.IFNA(IF($B73=$B$382,0,_xlfn.IFNA(INDEX('I.Supplementary 2017-18'!U$8:U$35,MATCH($B73,'I.Supplementary 2017-18'!$B$8:$B$35,0)),INDEX('I.KI 2017-18'!U$9:U$393,MATCH($B73,'I.KI 2017-18'!$B$9:$B$393,0)))),"")</f>
        <v>0</v>
      </c>
      <c r="AI73" s="193">
        <f>_xlfn.IFNA(IF($B73=$B$382,0,_xlfn.IFNA(INDEX('I.Supplementary 2017-18'!V$8:V$35,MATCH($B73,'I.Supplementary 2017-18'!$B$8:$B$35,0)),INDEX('I.KI 2017-18'!V$9:V$393,MATCH($B73,'I.KI 2017-18'!$B$9:$B$393,0)))),"")</f>
        <v>0</v>
      </c>
      <c r="AJ73" s="157">
        <f>_xlfn.IFNA(IF($B73=$B$382,0,_xlfn.IFNA(INDEX('I.Supplementary 2017-18'!W$8:W$35,MATCH($B73,'I.Supplementary 2017-18'!$B$8:$B$35,0)),INDEX('I.KI 2017-18'!W$9:W$393,MATCH($B73,'I.KI 2017-18'!$B$9:$B$393,0)))),"")</f>
        <v>0</v>
      </c>
      <c r="AK73" s="156">
        <f>_xlfn.IFNA(IF($B73=$B$382,0,_xlfn.IFNA(INDEX('I.Supplementary 2017-18'!X$8:X$35,MATCH($B73,'I.Supplementary 2017-18'!$B$8:$B$35,0)),INDEX('I.KI 2017-18'!X$9:X$393,MATCH($B73,'I.KI 2017-18'!$B$9:$B$393,0)))),"")</f>
        <v>0</v>
      </c>
      <c r="AL73" s="193">
        <f>_xlfn.IFNA(IF($B73=$B$382,0,_xlfn.IFNA(INDEX('I.Supplementary 2017-18'!Y$8:Y$35,MATCH($B73,'I.Supplementary 2017-18'!$B$8:$B$35,0)),INDEX('I.KI 2017-18'!Y$9:Y$393,MATCH($B73,'I.KI 2017-18'!$B$9:$B$393,0)))),"")</f>
        <v>1.3944548756353381</v>
      </c>
      <c r="AM73" s="193">
        <f>_xlfn.IFNA(IF($B73=$B$382,0,_xlfn.IFNA(INDEX('I.Supplementary 2017-18'!Z$8:Z$35,MATCH($B73,'I.Supplementary 2017-18'!$B$8:$B$35,0)),INDEX('I.KI 2017-18'!Z$9:Z$393,MATCH($B73,'I.KI 2017-18'!$B$9:$B$393,0)))),"")</f>
        <v>0</v>
      </c>
      <c r="AN73" s="193">
        <f>_xlfn.IFNA(IF($B73=$B$382,0,_xlfn.IFNA(INDEX('I.Supplementary 2017-18'!AA$8:AA$35,MATCH($B73,'I.Supplementary 2017-18'!$B$8:$B$35,0)),INDEX('I.KI 2017-18'!AA$9:AA$393,MATCH($B73,'I.KI 2017-18'!$B$9:$B$393,0)))),"")</f>
        <v>0</v>
      </c>
      <c r="AO73" s="157">
        <f>_xlfn.IFNA(IF($B73=$B$382,0,_xlfn.IFNA(INDEX('I.Supplementary 2017-18'!AB$8:AB$35,MATCH($B73,'I.Supplementary 2017-18'!$B$8:$B$35,0)),INDEX('I.KI 2017-18'!AB$9:AB$393,MATCH($B73,'I.KI 2017-18'!$B$9:$B$393,0)))),"")</f>
        <v>0</v>
      </c>
      <c r="AP73" s="149"/>
      <c r="AQ73" s="156">
        <f>_xlfn.IFNA(IF($B73=$B$381,0,IF($B73=$B$382,0,_xlfn.IFNA(INDEX('I.Supplementary 2017-18'!I$8:I$35,MATCH($B73,'I.Supplementary 2017-18'!$B$8:$B$35,0)),INDEX('I.KI 2017-18'!I$9:I$393,MATCH($B73,'I.KI 2017-18'!$B$9:$B$393,0))))),"")</f>
        <v>0</v>
      </c>
      <c r="AR73" s="149">
        <f>_xlfn.IFNA(IF($B73=$B$381,0,IF($B73=$B$382,0,_xlfn.IFNA(INDEX('I.Supplementary 2017-18'!J$8:J$35,MATCH($B73,'I.Supplementary 2017-18'!$B$8:$B$35,0)),INDEX('I.KI 2017-18'!J$9:J$393,MATCH($B73,'I.KI 2017-18'!$B$9:$B$393,0))))),"")</f>
        <v>1.3944548756353381</v>
      </c>
      <c r="AS73" s="157">
        <f>_xlfn.IFNA(IF($B73=$B$381,0,IF($B73=$B$382,0,_xlfn.IFNA(INDEX('I.Supplementary 2017-18'!H$8:H$35,MATCH($B73,'I.Supplementary 2017-18'!$B$8:$B$35,0)),INDEX('I.KI 2017-18'!H$9:H$393,MATCH($B73,'I.KI 2017-18'!$B$9:$B$393,0))))),"")</f>
        <v>1.3944548756353381</v>
      </c>
      <c r="AT73" s="149"/>
      <c r="AU73" s="156">
        <f>_xlfn.IFNA(_xlfn.IFNA(INDEX('I.Supplementary 2018-19'!P$8:P$157,MATCH($B73,'I.Supplementary 2018-19'!$B$8:$B$157,0)),INDEX('I.KI 2018-19'!P$9:P$393,MATCH($B73,'I.KI 2018-19'!$B$9:$B$393,0))),"")</f>
        <v>0</v>
      </c>
      <c r="AV73" s="193">
        <f>_xlfn.IFNA(_xlfn.IFNA(INDEX('I.Supplementary 2018-19'!Q$8:Q$157,MATCH($B73,'I.Supplementary 2018-19'!$B$8:$B$157,0)),INDEX('I.KI 2018-19'!Q$9:Q$393,MATCH($B73,'I.KI 2018-19'!$B$9:$B$393,0))),"")</f>
        <v>0</v>
      </c>
      <c r="AW73" s="193">
        <f>_xlfn.IFNA(_xlfn.IFNA(INDEX('I.Supplementary 2018-19'!R$8:R$157,MATCH($B73,'I.Supplementary 2018-19'!$B$8:$B$157,0)),INDEX('I.KI 2018-19'!R$9:R$393,MATCH($B73,'I.KI 2018-19'!$B$9:$B$393,0))),"")</f>
        <v>0</v>
      </c>
      <c r="AX73" s="193">
        <f>_xlfn.IFNA(_xlfn.IFNA(INDEX('I.Supplementary 2018-19'!S$8:S$157,MATCH($B73,'I.Supplementary 2018-19'!$B$8:$B$157,0)),INDEX('I.KI 2018-19'!S$9:S$393,MATCH($B73,'I.KI 2018-19'!$B$9:$B$393,0))),"")</f>
        <v>0</v>
      </c>
      <c r="AY73" s="157">
        <f>_xlfn.IFNA(_xlfn.IFNA(INDEX('I.Supplementary 2018-19'!T$8:T$157,MATCH($B73,'I.Supplementary 2018-19'!$B$8:$B$157,0)),INDEX('I.KI 2018-19'!T$9:T$393,MATCH($B73,'I.KI 2018-19'!$B$9:$B$393,0))),"")</f>
        <v>0</v>
      </c>
      <c r="AZ73" s="156">
        <f>_xlfn.IFNA(_xlfn.IFNA(INDEX('I.Supplementary 2018-19'!U$8:U$157,MATCH($B73,'I.Supplementary 2018-19'!$B$8:$B$157,0)),INDEX('I.KI 2018-19'!U$9:U$393,MATCH($B73,'I.KI 2018-19'!$B$9:$B$393,0))),"")</f>
        <v>0</v>
      </c>
      <c r="BA73" s="193">
        <f>_xlfn.IFNA(_xlfn.IFNA(INDEX('I.Supplementary 2018-19'!V$8:V$157,MATCH($B73,'I.Supplementary 2018-19'!$B$8:$B$157,0)),INDEX('I.KI 2018-19'!V$9:V$393,MATCH($B73,'I.KI 2018-19'!$B$9:$B$393,0))),"")</f>
        <v>1.4363483697531376</v>
      </c>
      <c r="BB73" s="193">
        <f>_xlfn.IFNA(_xlfn.IFNA(INDEX('I.Supplementary 2018-19'!W$8:W$157,MATCH($B73,'I.Supplementary 2018-19'!$B$8:$B$157,0)),INDEX('I.KI 2018-19'!W$9:W$393,MATCH($B73,'I.KI 2018-19'!$B$9:$B$393,0))),"")</f>
        <v>0</v>
      </c>
      <c r="BC73" s="193">
        <f>_xlfn.IFNA(_xlfn.IFNA(INDEX('I.Supplementary 2018-19'!X$8:X$157,MATCH($B73,'I.Supplementary 2018-19'!$B$8:$B$157,0)),INDEX('I.KI 2018-19'!X$9:X$393,MATCH($B73,'I.KI 2018-19'!$B$9:$B$393,0))),"")</f>
        <v>0</v>
      </c>
      <c r="BD73" s="157">
        <f>_xlfn.IFNA(_xlfn.IFNA(INDEX('I.Supplementary 2018-19'!Y$8:Y$157,MATCH($B73,'I.Supplementary 2018-19'!$B$8:$B$157,0)),INDEX('I.KI 2018-19'!Y$9:Y$393,MATCH($B73,'I.KI 2018-19'!$B$9:$B$393,0))),"")</f>
        <v>0</v>
      </c>
      <c r="BE73" s="156">
        <f>_xlfn.IFNA(_xlfn.IFNA(INDEX('I.Supplementary 2018-19'!Z$8:Z$157,MATCH($B73,'I.Supplementary 2018-19'!$B$8:$B$157,0)),INDEX('I.KI 2018-19'!Z$9:Z$393,MATCH($B73,'I.KI 2018-19'!$B$9:$B$393,0))),"")</f>
        <v>0</v>
      </c>
      <c r="BF73" s="193">
        <f>_xlfn.IFNA(_xlfn.IFNA(INDEX('I.Supplementary 2018-19'!AA$8:AA$157,MATCH($B73,'I.Supplementary 2018-19'!$B$8:$B$157,0)),INDEX('I.KI 2018-19'!AA$9:AA$393,MATCH($B73,'I.KI 2018-19'!$B$9:$B$393,0))),"")</f>
        <v>1.4363483697531376</v>
      </c>
      <c r="BG73" s="193">
        <f>_xlfn.IFNA(_xlfn.IFNA(INDEX('I.Supplementary 2018-19'!AB$8:AB$157,MATCH($B73,'I.Supplementary 2018-19'!$B$8:$B$157,0)),INDEX('I.KI 2018-19'!AB$9:AB$393,MATCH($B73,'I.KI 2018-19'!$B$9:$B$393,0))),"")</f>
        <v>0</v>
      </c>
      <c r="BH73" s="193">
        <f>_xlfn.IFNA(_xlfn.IFNA(INDEX('I.Supplementary 2018-19'!AC$8:AC$157,MATCH($B73,'I.Supplementary 2018-19'!$B$8:$B$157,0)),INDEX('I.KI 2018-19'!AC$9:AC$393,MATCH($B73,'I.KI 2018-19'!$B$9:$B$393,0))),"")</f>
        <v>0</v>
      </c>
      <c r="BI73" s="157">
        <f>_xlfn.IFNA(_xlfn.IFNA(INDEX('I.Supplementary 2018-19'!AD$8:AD$157,MATCH($B73,'I.Supplementary 2018-19'!$B$8:$B$157,0)),INDEX('I.KI 2018-19'!AD$9:AD$393,MATCH($B73,'I.KI 2018-19'!$B$9:$B$393,0))),"")</f>
        <v>0</v>
      </c>
      <c r="BJ73" s="149"/>
      <c r="BK73" s="156">
        <f>_xlfn.IFNA(IF($B73=$B$381,0,IF($B73=$B$382,0,_xlfn.IFNA(INDEX('I.Supplementary 2018-19'!I$8:I$157,MATCH($B73,'I.Supplementary 2018-19'!$B$8:$B$157,0)),INDEX('I.KI 2018-19'!I$9:I$393,MATCH($B73,'I.KI 2018-19'!$B$9:$B$393,0))))),"")</f>
        <v>0</v>
      </c>
      <c r="BL73" s="149">
        <f>_xlfn.IFNA(IF($B73=$B$381,0,IF($B73=$B$382,0,_xlfn.IFNA(INDEX('I.Supplementary 2018-19'!J$8:J$157,MATCH($B73,'I.Supplementary 2018-19'!$B$8:$B$157,0)),INDEX('I.KI 2018-19'!J$9:J$393,MATCH($B73,'I.KI 2018-19'!$B$9:$B$393,0))))),"")</f>
        <v>1.4363483697531376</v>
      </c>
      <c r="BM73" s="157">
        <f>_xlfn.IFNA(IF($B73=$B$381,0,IF($B73=$B$382,0,_xlfn.IFNA(INDEX('I.Supplementary 2018-19'!H$8:H$157,MATCH($B73,'I.Supplementary 2018-19'!$B$8:$B$157,0)),INDEX('I.KI 2018-19'!H$9:H$393,MATCH($B73,'I.KI 2018-19'!$B$9:$B$393,0))))),"")</f>
        <v>1.4363483697531376</v>
      </c>
    </row>
    <row r="74" spans="2:65">
      <c r="B74" s="121" t="str">
        <f>'Calculations for 2021-22'!B74</f>
        <v>E2334</v>
      </c>
      <c r="C74" s="160" t="str">
        <f>'Calculations for 2021-22'!D74</f>
        <v>E2334</v>
      </c>
      <c r="D74" t="str">
        <f>'Calculations for 2021-22'!E74</f>
        <v>SD</v>
      </c>
      <c r="E74" t="str">
        <f>'Calculations for 2021-22'!F74</f>
        <v>P1909</v>
      </c>
      <c r="F74" s="120" t="str">
        <f>'Calculations for 2021-22'!H74</f>
        <v>Chorley</v>
      </c>
      <c r="G74" s="156">
        <f>_xlfn.IFNA(INDEX('I.KI 2016-17'!M$8:M$391,MATCH($B74,'I.KI 2016-17'!$B$8:$B$391,0)),"")</f>
        <v>0</v>
      </c>
      <c r="H74" s="149">
        <f>_xlfn.IFNA(INDEX('I.KI 2016-17'!N$8:N$391,MATCH($B74,'I.KI 2016-17'!$B$8:$B$391,0)),"")</f>
        <v>1.370190589708</v>
      </c>
      <c r="I74" s="149">
        <f>_xlfn.IFNA(INDEX('I.KI 2016-17'!O$8:O$391,MATCH($B74,'I.KI 2016-17'!$B$8:$B$391,0)),"")</f>
        <v>0</v>
      </c>
      <c r="J74" s="149">
        <f>_xlfn.IFNA(INDEX('I.KI 2016-17'!P$8:P$391,MATCH($B74,'I.KI 2016-17'!$B$8:$B$391,0)),"")</f>
        <v>0</v>
      </c>
      <c r="K74" s="157">
        <f>_xlfn.IFNA(INDEX('I.KI 2016-17'!Q$8:Q$391,MATCH($B74,'I.KI 2016-17'!$B$8:$B$391,0)),"")</f>
        <v>0</v>
      </c>
      <c r="L74" s="156">
        <f>_xlfn.IFNA(INDEX('I.KI 2016-17'!R$8:R$391,MATCH($B74,'I.KI 2016-17'!$B$8:$B$391,0)),"")</f>
        <v>0</v>
      </c>
      <c r="M74" s="193">
        <f>_xlfn.IFNA(INDEX('I.KI 2016-17'!S$8:S$391,MATCH($B74,'I.KI 2016-17'!$B$8:$B$391,0)),"")</f>
        <v>2.691599741304</v>
      </c>
      <c r="N74" s="193">
        <f>_xlfn.IFNA(INDEX('I.KI 2016-17'!T$8:T$391,MATCH($B74,'I.KI 2016-17'!$B$8:$B$391,0)),"")</f>
        <v>0</v>
      </c>
      <c r="O74" s="193">
        <f>_xlfn.IFNA(INDEX('I.KI 2016-17'!U$8:U$391,MATCH($B74,'I.KI 2016-17'!$B$8:$B$391,0)),"")</f>
        <v>0</v>
      </c>
      <c r="P74" s="157">
        <f>_xlfn.IFNA(INDEX('I.KI 2016-17'!V$8:V$391,MATCH($B74,'I.KI 2016-17'!$B$8:$B$391,0)),"")</f>
        <v>0</v>
      </c>
      <c r="Q74" s="156">
        <f>_xlfn.IFNA(INDEX('I.KI 2016-17'!W$8:W$391,MATCH($B74,'I.KI 2016-17'!$B$8:$B$391,0)),"")</f>
        <v>0</v>
      </c>
      <c r="R74" s="193">
        <f>_xlfn.IFNA(INDEX('I.KI 2016-17'!X$8:X$391,MATCH($B74,'I.KI 2016-17'!$B$8:$B$391,0)),"")</f>
        <v>4.0617903310120003</v>
      </c>
      <c r="S74" s="193">
        <f>_xlfn.IFNA(INDEX('I.KI 2016-17'!Y$8:Y$391,MATCH($B74,'I.KI 2016-17'!$B$8:$B$391,0)),"")</f>
        <v>0</v>
      </c>
      <c r="T74" s="193">
        <f>_xlfn.IFNA(INDEX('I.KI 2016-17'!Z$8:Z$391,MATCH($B74,'I.KI 2016-17'!$B$8:$B$391,0)),"")</f>
        <v>0</v>
      </c>
      <c r="U74" s="157">
        <f>_xlfn.IFNA(INDEX('I.KI 2016-17'!AA$8:AA$391,MATCH($B74,'I.KI 2016-17'!$B$8:$B$391,0)),"")</f>
        <v>0</v>
      </c>
      <c r="V74" s="149"/>
      <c r="W74" s="154">
        <f>_xlfn.IFNA(INDEX('I.KI 2016-17'!$H$8:$H$391,MATCH(B74,'I.KI 2016-17'!$B$8:$B$391,0)),"")</f>
        <v>1.370190589708</v>
      </c>
      <c r="X74" s="153">
        <f>_xlfn.IFNA(INDEX('I.KI 2016-17'!$I$8:$I$391,MATCH(B74,'I.KI 2016-17'!$B$8:$B$391,0)),"")</f>
        <v>2.691599741304</v>
      </c>
      <c r="Y74" s="155">
        <f>_xlfn.IFNA(INDEX('I.KI 2016-17'!$G$8:$G$391,MATCH(B74,'I.KI 2016-17'!$B$8:$B$391,0)),"")</f>
        <v>4.0617903310120003</v>
      </c>
      <c r="Z74" s="149"/>
      <c r="AA74" s="156">
        <f>_xlfn.IFNA(IF($B74=$B$382,0,_xlfn.IFNA(INDEX('I.Supplementary 2017-18'!N$8:N$35,MATCH($B74,'I.Supplementary 2017-18'!$B$8:$B$35,0)),INDEX('I.KI 2017-18'!N$9:N$393,MATCH($B74,'I.KI 2017-18'!$B$9:$B$393,0)))),"")</f>
        <v>0</v>
      </c>
      <c r="AB74" s="193">
        <f>_xlfn.IFNA(IF($B74=$B$382,0,_xlfn.IFNA(INDEX('I.Supplementary 2017-18'!O$8:O$35,MATCH($B74,'I.Supplementary 2017-18'!$B$8:$B$35,0)),INDEX('I.KI 2017-18'!O$9:O$393,MATCH($B74,'I.KI 2017-18'!$B$9:$B$393,0)))),"")</f>
        <v>0.70744201678606033</v>
      </c>
      <c r="AC74" s="193">
        <f>_xlfn.IFNA(IF($B74=$B$382,0,_xlfn.IFNA(INDEX('I.Supplementary 2017-18'!P$8:P$35,MATCH($B74,'I.Supplementary 2017-18'!$B$8:$B$35,0)),INDEX('I.KI 2017-18'!P$9:P$393,MATCH($B74,'I.KI 2017-18'!$B$9:$B$393,0)))),"")</f>
        <v>0</v>
      </c>
      <c r="AD74" s="193">
        <f>_xlfn.IFNA(IF($B74=$B$382,0,_xlfn.IFNA(INDEX('I.Supplementary 2017-18'!Q$8:Q$35,MATCH($B74,'I.Supplementary 2017-18'!$B$8:$B$35,0)),INDEX('I.KI 2017-18'!Q$9:Q$393,MATCH($B74,'I.KI 2017-18'!$B$9:$B$393,0)))),"")</f>
        <v>0</v>
      </c>
      <c r="AE74" s="157">
        <f>_xlfn.IFNA(IF($B74=$B$382,0,_xlfn.IFNA(INDEX('I.Supplementary 2017-18'!R$8:R$35,MATCH($B74,'I.Supplementary 2017-18'!$B$8:$B$35,0)),INDEX('I.KI 2017-18'!R$9:R$393,MATCH($B74,'I.KI 2017-18'!$B$9:$B$393,0)))),"")</f>
        <v>0</v>
      </c>
      <c r="AF74" s="156">
        <f>_xlfn.IFNA(IF($B74=$B$382,0,_xlfn.IFNA(INDEX('I.Supplementary 2017-18'!S$8:S$35,MATCH($B74,'I.Supplementary 2017-18'!$B$8:$B$35,0)),INDEX('I.KI 2017-18'!S$9:S$393,MATCH($B74,'I.KI 2017-18'!$B$9:$B$393,0)))),"")</f>
        <v>0</v>
      </c>
      <c r="AG74" s="193">
        <f>_xlfn.IFNA(IF($B74=$B$382,0,_xlfn.IFNA(INDEX('I.Supplementary 2017-18'!T$8:T$35,MATCH($B74,'I.Supplementary 2017-18'!$B$8:$B$35,0)),INDEX('I.KI 2017-18'!T$9:T$393,MATCH($B74,'I.KI 2017-18'!$B$9:$B$393,0)))),"")</f>
        <v>2.7465515079793126</v>
      </c>
      <c r="AH74" s="193">
        <f>_xlfn.IFNA(IF($B74=$B$382,0,_xlfn.IFNA(INDEX('I.Supplementary 2017-18'!U$8:U$35,MATCH($B74,'I.Supplementary 2017-18'!$B$8:$B$35,0)),INDEX('I.KI 2017-18'!U$9:U$393,MATCH($B74,'I.KI 2017-18'!$B$9:$B$393,0)))),"")</f>
        <v>0</v>
      </c>
      <c r="AI74" s="193">
        <f>_xlfn.IFNA(IF($B74=$B$382,0,_xlfn.IFNA(INDEX('I.Supplementary 2017-18'!V$8:V$35,MATCH($B74,'I.Supplementary 2017-18'!$B$8:$B$35,0)),INDEX('I.KI 2017-18'!V$9:V$393,MATCH($B74,'I.KI 2017-18'!$B$9:$B$393,0)))),"")</f>
        <v>0</v>
      </c>
      <c r="AJ74" s="157">
        <f>_xlfn.IFNA(IF($B74=$B$382,0,_xlfn.IFNA(INDEX('I.Supplementary 2017-18'!W$8:W$35,MATCH($B74,'I.Supplementary 2017-18'!$B$8:$B$35,0)),INDEX('I.KI 2017-18'!W$9:W$393,MATCH($B74,'I.KI 2017-18'!$B$9:$B$393,0)))),"")</f>
        <v>0</v>
      </c>
      <c r="AK74" s="156">
        <f>_xlfn.IFNA(IF($B74=$B$382,0,_xlfn.IFNA(INDEX('I.Supplementary 2017-18'!X$8:X$35,MATCH($B74,'I.Supplementary 2017-18'!$B$8:$B$35,0)),INDEX('I.KI 2017-18'!X$9:X$393,MATCH($B74,'I.KI 2017-18'!$B$9:$B$393,0)))),"")</f>
        <v>0</v>
      </c>
      <c r="AL74" s="193">
        <f>_xlfn.IFNA(IF($B74=$B$382,0,_xlfn.IFNA(INDEX('I.Supplementary 2017-18'!Y$8:Y$35,MATCH($B74,'I.Supplementary 2017-18'!$B$8:$B$35,0)),INDEX('I.KI 2017-18'!Y$9:Y$393,MATCH($B74,'I.KI 2017-18'!$B$9:$B$393,0)))),"")</f>
        <v>3.453993524765373</v>
      </c>
      <c r="AM74" s="193">
        <f>_xlfn.IFNA(IF($B74=$B$382,0,_xlfn.IFNA(INDEX('I.Supplementary 2017-18'!Z$8:Z$35,MATCH($B74,'I.Supplementary 2017-18'!$B$8:$B$35,0)),INDEX('I.KI 2017-18'!Z$9:Z$393,MATCH($B74,'I.KI 2017-18'!$B$9:$B$393,0)))),"")</f>
        <v>0</v>
      </c>
      <c r="AN74" s="193">
        <f>_xlfn.IFNA(IF($B74=$B$382,0,_xlfn.IFNA(INDEX('I.Supplementary 2017-18'!AA$8:AA$35,MATCH($B74,'I.Supplementary 2017-18'!$B$8:$B$35,0)),INDEX('I.KI 2017-18'!AA$9:AA$393,MATCH($B74,'I.KI 2017-18'!$B$9:$B$393,0)))),"")</f>
        <v>0</v>
      </c>
      <c r="AO74" s="157">
        <f>_xlfn.IFNA(IF($B74=$B$382,0,_xlfn.IFNA(INDEX('I.Supplementary 2017-18'!AB$8:AB$35,MATCH($B74,'I.Supplementary 2017-18'!$B$8:$B$35,0)),INDEX('I.KI 2017-18'!AB$9:AB$393,MATCH($B74,'I.KI 2017-18'!$B$9:$B$393,0)))),"")</f>
        <v>0</v>
      </c>
      <c r="AP74" s="149"/>
      <c r="AQ74" s="156">
        <f>_xlfn.IFNA(IF($B74=$B$381,0,IF($B74=$B$382,0,_xlfn.IFNA(INDEX('I.Supplementary 2017-18'!I$8:I$35,MATCH($B74,'I.Supplementary 2017-18'!$B$8:$B$35,0)),INDEX('I.KI 2017-18'!I$9:I$393,MATCH($B74,'I.KI 2017-18'!$B$9:$B$393,0))))),"")</f>
        <v>0.70744201678606033</v>
      </c>
      <c r="AR74" s="149">
        <f>_xlfn.IFNA(IF($B74=$B$381,0,IF($B74=$B$382,0,_xlfn.IFNA(INDEX('I.Supplementary 2017-18'!J$8:J$35,MATCH($B74,'I.Supplementary 2017-18'!$B$8:$B$35,0)),INDEX('I.KI 2017-18'!J$9:J$393,MATCH($B74,'I.KI 2017-18'!$B$9:$B$393,0))))),"")</f>
        <v>2.7465515079793126</v>
      </c>
      <c r="AS74" s="157">
        <f>_xlfn.IFNA(IF($B74=$B$381,0,IF($B74=$B$382,0,_xlfn.IFNA(INDEX('I.Supplementary 2017-18'!H$8:H$35,MATCH($B74,'I.Supplementary 2017-18'!$B$8:$B$35,0)),INDEX('I.KI 2017-18'!H$9:H$393,MATCH($B74,'I.KI 2017-18'!$B$9:$B$393,0))))),"")</f>
        <v>3.453993524765373</v>
      </c>
      <c r="AT74" s="149"/>
      <c r="AU74" s="156">
        <f>_xlfn.IFNA(_xlfn.IFNA(INDEX('I.Supplementary 2018-19'!P$8:P$157,MATCH($B74,'I.Supplementary 2018-19'!$B$8:$B$157,0)),INDEX('I.KI 2018-19'!P$9:P$393,MATCH($B74,'I.KI 2018-19'!$B$9:$B$393,0))),"")</f>
        <v>0</v>
      </c>
      <c r="AV74" s="193">
        <f>_xlfn.IFNA(_xlfn.IFNA(INDEX('I.Supplementary 2018-19'!Q$8:Q$157,MATCH($B74,'I.Supplementary 2018-19'!$B$8:$B$157,0)),INDEX('I.KI 2018-19'!Q$9:Q$393,MATCH($B74,'I.KI 2018-19'!$B$9:$B$393,0))),"")</f>
        <v>0.29942968930186981</v>
      </c>
      <c r="AW74" s="193">
        <f>_xlfn.IFNA(_xlfn.IFNA(INDEX('I.Supplementary 2018-19'!R$8:R$157,MATCH($B74,'I.Supplementary 2018-19'!$B$8:$B$157,0)),INDEX('I.KI 2018-19'!R$9:R$393,MATCH($B74,'I.KI 2018-19'!$B$9:$B$393,0))),"")</f>
        <v>0</v>
      </c>
      <c r="AX74" s="193">
        <f>_xlfn.IFNA(_xlfn.IFNA(INDEX('I.Supplementary 2018-19'!S$8:S$157,MATCH($B74,'I.Supplementary 2018-19'!$B$8:$B$157,0)),INDEX('I.KI 2018-19'!S$9:S$393,MATCH($B74,'I.KI 2018-19'!$B$9:$B$393,0))),"")</f>
        <v>0</v>
      </c>
      <c r="AY74" s="157">
        <f>_xlfn.IFNA(_xlfn.IFNA(INDEX('I.Supplementary 2018-19'!T$8:T$157,MATCH($B74,'I.Supplementary 2018-19'!$B$8:$B$157,0)),INDEX('I.KI 2018-19'!T$9:T$393,MATCH($B74,'I.KI 2018-19'!$B$9:$B$393,0))),"")</f>
        <v>0</v>
      </c>
      <c r="AZ74" s="156">
        <f>_xlfn.IFNA(_xlfn.IFNA(INDEX('I.Supplementary 2018-19'!U$8:U$157,MATCH($B74,'I.Supplementary 2018-19'!$B$8:$B$157,0)),INDEX('I.KI 2018-19'!U$9:U$393,MATCH($B74,'I.KI 2018-19'!$B$9:$B$393,0))),"")</f>
        <v>0</v>
      </c>
      <c r="BA74" s="193">
        <f>_xlfn.IFNA(_xlfn.IFNA(INDEX('I.Supplementary 2018-19'!V$8:V$157,MATCH($B74,'I.Supplementary 2018-19'!$B$8:$B$157,0)),INDEX('I.KI 2018-19'!V$9:V$393,MATCH($B74,'I.KI 2018-19'!$B$9:$B$393,0))),"")</f>
        <v>2.829065930965815</v>
      </c>
      <c r="BB74" s="193">
        <f>_xlfn.IFNA(_xlfn.IFNA(INDEX('I.Supplementary 2018-19'!W$8:W$157,MATCH($B74,'I.Supplementary 2018-19'!$B$8:$B$157,0)),INDEX('I.KI 2018-19'!W$9:W$393,MATCH($B74,'I.KI 2018-19'!$B$9:$B$393,0))),"")</f>
        <v>0</v>
      </c>
      <c r="BC74" s="193">
        <f>_xlfn.IFNA(_xlfn.IFNA(INDEX('I.Supplementary 2018-19'!X$8:X$157,MATCH($B74,'I.Supplementary 2018-19'!$B$8:$B$157,0)),INDEX('I.KI 2018-19'!X$9:X$393,MATCH($B74,'I.KI 2018-19'!$B$9:$B$393,0))),"")</f>
        <v>0</v>
      </c>
      <c r="BD74" s="157">
        <f>_xlfn.IFNA(_xlfn.IFNA(INDEX('I.Supplementary 2018-19'!Y$8:Y$157,MATCH($B74,'I.Supplementary 2018-19'!$B$8:$B$157,0)),INDEX('I.KI 2018-19'!Y$9:Y$393,MATCH($B74,'I.KI 2018-19'!$B$9:$B$393,0))),"")</f>
        <v>0</v>
      </c>
      <c r="BE74" s="156">
        <f>_xlfn.IFNA(_xlfn.IFNA(INDEX('I.Supplementary 2018-19'!Z$8:Z$157,MATCH($B74,'I.Supplementary 2018-19'!$B$8:$B$157,0)),INDEX('I.KI 2018-19'!Z$9:Z$393,MATCH($B74,'I.KI 2018-19'!$B$9:$B$393,0))),"")</f>
        <v>0</v>
      </c>
      <c r="BF74" s="193">
        <f>_xlfn.IFNA(_xlfn.IFNA(INDEX('I.Supplementary 2018-19'!AA$8:AA$157,MATCH($B74,'I.Supplementary 2018-19'!$B$8:$B$157,0)),INDEX('I.KI 2018-19'!AA$9:AA$393,MATCH($B74,'I.KI 2018-19'!$B$9:$B$393,0))),"")</f>
        <v>3.1284956202676848</v>
      </c>
      <c r="BG74" s="193">
        <f>_xlfn.IFNA(_xlfn.IFNA(INDEX('I.Supplementary 2018-19'!AB$8:AB$157,MATCH($B74,'I.Supplementary 2018-19'!$B$8:$B$157,0)),INDEX('I.KI 2018-19'!AB$9:AB$393,MATCH($B74,'I.KI 2018-19'!$B$9:$B$393,0))),"")</f>
        <v>0</v>
      </c>
      <c r="BH74" s="193">
        <f>_xlfn.IFNA(_xlfn.IFNA(INDEX('I.Supplementary 2018-19'!AC$8:AC$157,MATCH($B74,'I.Supplementary 2018-19'!$B$8:$B$157,0)),INDEX('I.KI 2018-19'!AC$9:AC$393,MATCH($B74,'I.KI 2018-19'!$B$9:$B$393,0))),"")</f>
        <v>0</v>
      </c>
      <c r="BI74" s="157">
        <f>_xlfn.IFNA(_xlfn.IFNA(INDEX('I.Supplementary 2018-19'!AD$8:AD$157,MATCH($B74,'I.Supplementary 2018-19'!$B$8:$B$157,0)),INDEX('I.KI 2018-19'!AD$9:AD$393,MATCH($B74,'I.KI 2018-19'!$B$9:$B$393,0))),"")</f>
        <v>0</v>
      </c>
      <c r="BJ74" s="149"/>
      <c r="BK74" s="156">
        <f>_xlfn.IFNA(IF($B74=$B$381,0,IF($B74=$B$382,0,_xlfn.IFNA(INDEX('I.Supplementary 2018-19'!I$8:I$157,MATCH($B74,'I.Supplementary 2018-19'!$B$8:$B$157,0)),INDEX('I.KI 2018-19'!I$9:I$393,MATCH($B74,'I.KI 2018-19'!$B$9:$B$393,0))))),"")</f>
        <v>0.29942968930186981</v>
      </c>
      <c r="BL74" s="149">
        <f>_xlfn.IFNA(IF($B74=$B$381,0,IF($B74=$B$382,0,_xlfn.IFNA(INDEX('I.Supplementary 2018-19'!J$8:J$157,MATCH($B74,'I.Supplementary 2018-19'!$B$8:$B$157,0)),INDEX('I.KI 2018-19'!J$9:J$393,MATCH($B74,'I.KI 2018-19'!$B$9:$B$393,0))))),"")</f>
        <v>2.829065930965815</v>
      </c>
      <c r="BM74" s="157">
        <f>_xlfn.IFNA(IF($B74=$B$381,0,IF($B74=$B$382,0,_xlfn.IFNA(INDEX('I.Supplementary 2018-19'!H$8:H$157,MATCH($B74,'I.Supplementary 2018-19'!$B$8:$B$157,0)),INDEX('I.KI 2018-19'!H$9:H$393,MATCH($B74,'I.KI 2018-19'!$B$9:$B$393,0))))),"")</f>
        <v>3.1284956202676848</v>
      </c>
    </row>
    <row r="75" spans="2:65">
      <c r="B75" s="121" t="str">
        <f>'Calculations for 2021-22'!B75</f>
        <v>E5010</v>
      </c>
      <c r="C75" s="160" t="str">
        <f>'Calculations for 2021-22'!D75</f>
        <v>E5010</v>
      </c>
      <c r="D75" t="str">
        <f>'Calculations for 2021-22'!E75</f>
        <v>ILB</v>
      </c>
      <c r="E75" t="str">
        <f>'Calculations for 2021-22'!F75</f>
        <v>P1915</v>
      </c>
      <c r="F75" s="120" t="str">
        <f>'Calculations for 2021-22'!H75</f>
        <v>City of London</v>
      </c>
      <c r="G75" s="156">
        <f>_xlfn.IFNA(INDEX('I.KI 2016-17'!M$8:M$391,MATCH($B75,'I.KI 2016-17'!$B$8:$B$391,0)),"")</f>
        <v>6.2558192035779996</v>
      </c>
      <c r="H75" s="149">
        <f>_xlfn.IFNA(INDEX('I.KI 2016-17'!N$8:N$391,MATCH($B75,'I.KI 2016-17'!$B$8:$B$391,0)),"")</f>
        <v>4.2486832385079998</v>
      </c>
      <c r="I75" s="149">
        <f>_xlfn.IFNA(INDEX('I.KI 2016-17'!O$8:O$391,MATCH($B75,'I.KI 2016-17'!$B$8:$B$391,0)),"")</f>
        <v>0</v>
      </c>
      <c r="J75" s="149">
        <f>_xlfn.IFNA(INDEX('I.KI 2016-17'!P$8:P$391,MATCH($B75,'I.KI 2016-17'!$B$8:$B$391,0)),"")</f>
        <v>0</v>
      </c>
      <c r="K75" s="157">
        <f>_xlfn.IFNA(INDEX('I.KI 2016-17'!Q$8:Q$391,MATCH($B75,'I.KI 2016-17'!$B$8:$B$391,0)),"")</f>
        <v>0.13326155543599999</v>
      </c>
      <c r="L75" s="156">
        <f>_xlfn.IFNA(INDEX('I.KI 2016-17'!R$8:R$391,MATCH($B75,'I.KI 2016-17'!$B$8:$B$391,0)),"")</f>
        <v>8.4968892690450009</v>
      </c>
      <c r="M75" s="193">
        <f>_xlfn.IFNA(INDEX('I.KI 2016-17'!S$8:S$391,MATCH($B75,'I.KI 2016-17'!$B$8:$B$391,0)),"")</f>
        <v>6.7322784712579997</v>
      </c>
      <c r="N75" s="193">
        <f>_xlfn.IFNA(INDEX('I.KI 2016-17'!T$8:T$391,MATCH($B75,'I.KI 2016-17'!$B$8:$B$391,0)),"")</f>
        <v>0</v>
      </c>
      <c r="O75" s="193">
        <f>_xlfn.IFNA(INDEX('I.KI 2016-17'!U$8:U$391,MATCH($B75,'I.KI 2016-17'!$B$8:$B$391,0)),"")</f>
        <v>0</v>
      </c>
      <c r="P75" s="157">
        <f>_xlfn.IFNA(INDEX('I.KI 2016-17'!V$8:V$391,MATCH($B75,'I.KI 2016-17'!$B$8:$B$391,0)),"")</f>
        <v>3.0439745770000002E-2</v>
      </c>
      <c r="Q75" s="156">
        <f>_xlfn.IFNA(INDEX('I.KI 2016-17'!W$8:W$391,MATCH($B75,'I.KI 2016-17'!$B$8:$B$391,0)),"")</f>
        <v>14.752708472623</v>
      </c>
      <c r="R75" s="193">
        <f>_xlfn.IFNA(INDEX('I.KI 2016-17'!X$8:X$391,MATCH($B75,'I.KI 2016-17'!$B$8:$B$391,0)),"")</f>
        <v>10.980961709766</v>
      </c>
      <c r="S75" s="193">
        <f>_xlfn.IFNA(INDEX('I.KI 2016-17'!Y$8:Y$391,MATCH($B75,'I.KI 2016-17'!$B$8:$B$391,0)),"")</f>
        <v>0</v>
      </c>
      <c r="T75" s="193">
        <f>_xlfn.IFNA(INDEX('I.KI 2016-17'!Z$8:Z$391,MATCH($B75,'I.KI 2016-17'!$B$8:$B$391,0)),"")</f>
        <v>0</v>
      </c>
      <c r="U75" s="157">
        <f>_xlfn.IFNA(INDEX('I.KI 2016-17'!AA$8:AA$391,MATCH($B75,'I.KI 2016-17'!$B$8:$B$391,0)),"")</f>
        <v>0.16370130120599999</v>
      </c>
      <c r="V75" s="149"/>
      <c r="W75" s="154">
        <f>_xlfn.IFNA(INDEX('I.KI 2016-17'!$H$8:$H$391,MATCH(B75,'I.KI 2016-17'!$B$8:$B$391,0)),"")</f>
        <v>10.637763997522001</v>
      </c>
      <c r="X75" s="153">
        <f>_xlfn.IFNA(INDEX('I.KI 2016-17'!$I$8:$I$391,MATCH(B75,'I.KI 2016-17'!$B$8:$B$391,0)),"")</f>
        <v>15.259607486073</v>
      </c>
      <c r="Y75" s="155">
        <f>_xlfn.IFNA(INDEX('I.KI 2016-17'!$G$8:$G$391,MATCH(B75,'I.KI 2016-17'!$B$8:$B$391,0)),"")</f>
        <v>25.897371483595002</v>
      </c>
      <c r="Z75" s="149"/>
      <c r="AA75" s="156">
        <f>_xlfn.IFNA(IF($B75=$B$382,0,_xlfn.IFNA(INDEX('I.Supplementary 2017-18'!N$8:N$35,MATCH($B75,'I.Supplementary 2017-18'!$B$8:$B$35,0)),INDEX('I.KI 2017-18'!N$9:N$393,MATCH($B75,'I.KI 2017-18'!$B$9:$B$393,0)))),"")</f>
        <v>5.2961909697692038</v>
      </c>
      <c r="AB75" s="193">
        <f>_xlfn.IFNA(IF($B75=$B$382,0,_xlfn.IFNA(INDEX('I.Supplementary 2017-18'!O$8:O$35,MATCH($B75,'I.Supplementary 2017-18'!$B$8:$B$35,0)),INDEX('I.KI 2017-18'!O$9:O$393,MATCH($B75,'I.KI 2017-18'!$B$9:$B$393,0)))),"")</f>
        <v>3.4045463752744261</v>
      </c>
      <c r="AC75" s="193">
        <f>_xlfn.IFNA(IF($B75=$B$382,0,_xlfn.IFNA(INDEX('I.Supplementary 2017-18'!P$8:P$35,MATCH($B75,'I.Supplementary 2017-18'!$B$8:$B$35,0)),INDEX('I.KI 2017-18'!P$9:P$393,MATCH($B75,'I.KI 2017-18'!$B$9:$B$393,0)))),"")</f>
        <v>0</v>
      </c>
      <c r="AD75" s="193">
        <f>_xlfn.IFNA(IF($B75=$B$382,0,_xlfn.IFNA(INDEX('I.Supplementary 2017-18'!Q$8:Q$35,MATCH($B75,'I.Supplementary 2017-18'!$B$8:$B$35,0)),INDEX('I.KI 2017-18'!Q$9:Q$393,MATCH($B75,'I.KI 2017-18'!$B$9:$B$393,0)))),"")</f>
        <v>0</v>
      </c>
      <c r="AE75" s="157">
        <f>_xlfn.IFNA(IF($B75=$B$382,0,_xlfn.IFNA(INDEX('I.Supplementary 2017-18'!R$8:R$35,MATCH($B75,'I.Supplementary 2017-18'!$B$8:$B$35,0)),INDEX('I.KI 2017-18'!R$9:R$393,MATCH($B75,'I.KI 2017-18'!$B$9:$B$393,0)))),"")</f>
        <v>0.13266285623265617</v>
      </c>
      <c r="AF75" s="156">
        <f>_xlfn.IFNA(IF($B75=$B$382,0,_xlfn.IFNA(INDEX('I.Supplementary 2017-18'!S$8:S$35,MATCH($B75,'I.Supplementary 2017-18'!$B$8:$B$35,0)),INDEX('I.KI 2017-18'!S$9:S$393,MATCH($B75,'I.KI 2017-18'!$B$9:$B$393,0)))),"")</f>
        <v>8.6703619698382912</v>
      </c>
      <c r="AG75" s="193">
        <f>_xlfn.IFNA(IF($B75=$B$382,0,_xlfn.IFNA(INDEX('I.Supplementary 2017-18'!T$8:T$35,MATCH($B75,'I.Supplementary 2017-18'!$B$8:$B$35,0)),INDEX('I.KI 2017-18'!T$9:T$393,MATCH($B75,'I.KI 2017-18'!$B$9:$B$393,0)))),"")</f>
        <v>6.8697248345001691</v>
      </c>
      <c r="AH75" s="193">
        <f>_xlfn.IFNA(IF($B75=$B$382,0,_xlfn.IFNA(INDEX('I.Supplementary 2017-18'!U$8:U$35,MATCH($B75,'I.Supplementary 2017-18'!$B$8:$B$35,0)),INDEX('I.KI 2017-18'!U$9:U$393,MATCH($B75,'I.KI 2017-18'!$B$9:$B$393,0)))),"")</f>
        <v>0</v>
      </c>
      <c r="AI75" s="193">
        <f>_xlfn.IFNA(IF($B75=$B$382,0,_xlfn.IFNA(INDEX('I.Supplementary 2017-18'!V$8:V$35,MATCH($B75,'I.Supplementary 2017-18'!$B$8:$B$35,0)),INDEX('I.KI 2017-18'!V$9:V$393,MATCH($B75,'I.KI 2017-18'!$B$9:$B$393,0)))),"")</f>
        <v>0</v>
      </c>
      <c r="AJ75" s="157">
        <f>_xlfn.IFNA(IF($B75=$B$382,0,_xlfn.IFNA(INDEX('I.Supplementary 2017-18'!W$8:W$35,MATCH($B75,'I.Supplementary 2017-18'!$B$8:$B$35,0)),INDEX('I.KI 2017-18'!W$9:W$393,MATCH($B75,'I.KI 2017-18'!$B$9:$B$393,0)))),"")</f>
        <v>3.1061204370080895E-2</v>
      </c>
      <c r="AK75" s="156">
        <f>_xlfn.IFNA(IF($B75=$B$382,0,_xlfn.IFNA(INDEX('I.Supplementary 2017-18'!X$8:X$35,MATCH($B75,'I.Supplementary 2017-18'!$B$8:$B$35,0)),INDEX('I.KI 2017-18'!X$9:X$393,MATCH($B75,'I.KI 2017-18'!$B$9:$B$393,0)))),"")</f>
        <v>13.966552939607496</v>
      </c>
      <c r="AL75" s="193">
        <f>_xlfn.IFNA(IF($B75=$B$382,0,_xlfn.IFNA(INDEX('I.Supplementary 2017-18'!Y$8:Y$35,MATCH($B75,'I.Supplementary 2017-18'!$B$8:$B$35,0)),INDEX('I.KI 2017-18'!Y$9:Y$393,MATCH($B75,'I.KI 2017-18'!$B$9:$B$393,0)))),"")</f>
        <v>10.274271209774595</v>
      </c>
      <c r="AM75" s="193">
        <f>_xlfn.IFNA(IF($B75=$B$382,0,_xlfn.IFNA(INDEX('I.Supplementary 2017-18'!Z$8:Z$35,MATCH($B75,'I.Supplementary 2017-18'!$B$8:$B$35,0)),INDEX('I.KI 2017-18'!Z$9:Z$393,MATCH($B75,'I.KI 2017-18'!$B$9:$B$393,0)))),"")</f>
        <v>0</v>
      </c>
      <c r="AN75" s="193">
        <f>_xlfn.IFNA(IF($B75=$B$382,0,_xlfn.IFNA(INDEX('I.Supplementary 2017-18'!AA$8:AA$35,MATCH($B75,'I.Supplementary 2017-18'!$B$8:$B$35,0)),INDEX('I.KI 2017-18'!AA$9:AA$393,MATCH($B75,'I.KI 2017-18'!$B$9:$B$393,0)))),"")</f>
        <v>0</v>
      </c>
      <c r="AO75" s="157">
        <f>_xlfn.IFNA(IF($B75=$B$382,0,_xlfn.IFNA(INDEX('I.Supplementary 2017-18'!AB$8:AB$35,MATCH($B75,'I.Supplementary 2017-18'!$B$8:$B$35,0)),INDEX('I.KI 2017-18'!AB$9:AB$393,MATCH($B75,'I.KI 2017-18'!$B$9:$B$393,0)))),"")</f>
        <v>0.16372406060273706</v>
      </c>
      <c r="AP75" s="149"/>
      <c r="AQ75" s="156">
        <f>_xlfn.IFNA(IF($B75=$B$381,0,IF($B75=$B$382,0,_xlfn.IFNA(INDEX('I.Supplementary 2017-18'!I$8:I$35,MATCH($B75,'I.Supplementary 2017-18'!$B$8:$B$35,0)),INDEX('I.KI 2017-18'!I$9:I$393,MATCH($B75,'I.KI 2017-18'!$B$9:$B$393,0))))),"")</f>
        <v>8.8334002012762856</v>
      </c>
      <c r="AR75" s="149">
        <f>_xlfn.IFNA(IF($B75=$B$381,0,IF($B75=$B$382,0,_xlfn.IFNA(INDEX('I.Supplementary 2017-18'!J$8:J$35,MATCH($B75,'I.Supplementary 2017-18'!$B$8:$B$35,0)),INDEX('I.KI 2017-18'!J$9:J$393,MATCH($B75,'I.KI 2017-18'!$B$9:$B$393,0))))),"")</f>
        <v>15.571148008708541</v>
      </c>
      <c r="AS75" s="157">
        <f>_xlfn.IFNA(IF($B75=$B$381,0,IF($B75=$B$382,0,_xlfn.IFNA(INDEX('I.Supplementary 2017-18'!H$8:H$35,MATCH($B75,'I.Supplementary 2017-18'!$B$8:$B$35,0)),INDEX('I.KI 2017-18'!H$9:H$393,MATCH($B75,'I.KI 2017-18'!$B$9:$B$393,0))))),"")</f>
        <v>24.404548209984824</v>
      </c>
      <c r="AT75" s="149"/>
      <c r="AU75" s="156">
        <f>_xlfn.IFNA(_xlfn.IFNA(INDEX('I.Supplementary 2018-19'!P$8:P$157,MATCH($B75,'I.Supplementary 2018-19'!$B$8:$B$157,0)),INDEX('I.KI 2018-19'!P$9:P$393,MATCH($B75,'I.KI 2018-19'!$B$9:$B$393,0))),"")</f>
        <v>4.5894381452540269</v>
      </c>
      <c r="AV75" s="193">
        <f>_xlfn.IFNA(_xlfn.IFNA(INDEX('I.Supplementary 2018-19'!Q$8:Q$157,MATCH($B75,'I.Supplementary 2018-19'!$B$8:$B$157,0)),INDEX('I.KI 2018-19'!Q$9:Q$393,MATCH($B75,'I.KI 2018-19'!$B$9:$B$393,0))),"")</f>
        <v>2.8203285636395399</v>
      </c>
      <c r="AW75" s="193">
        <f>_xlfn.IFNA(_xlfn.IFNA(INDEX('I.Supplementary 2018-19'!R$8:R$157,MATCH($B75,'I.Supplementary 2018-19'!$B$8:$B$157,0)),INDEX('I.KI 2018-19'!R$9:R$393,MATCH($B75,'I.KI 2018-19'!$B$9:$B$393,0))),"")</f>
        <v>0</v>
      </c>
      <c r="AX75" s="193">
        <f>_xlfn.IFNA(_xlfn.IFNA(INDEX('I.Supplementary 2018-19'!S$8:S$157,MATCH($B75,'I.Supplementary 2018-19'!$B$8:$B$157,0)),INDEX('I.KI 2018-19'!S$9:S$393,MATCH($B75,'I.KI 2018-19'!$B$9:$B$393,0))),"")</f>
        <v>0</v>
      </c>
      <c r="AY75" s="157">
        <f>_xlfn.IFNA(_xlfn.IFNA(INDEX('I.Supplementary 2018-19'!T$8:T$157,MATCH($B75,'I.Supplementary 2018-19'!$B$8:$B$157,0)),INDEX('I.KI 2018-19'!T$9:T$393,MATCH($B75,'I.KI 2018-19'!$B$9:$B$393,0))),"")</f>
        <v>0.13174719862754225</v>
      </c>
      <c r="AZ75" s="156">
        <f>_xlfn.IFNA(_xlfn.IFNA(INDEX('I.Supplementary 2018-19'!U$8:U$157,MATCH($B75,'I.Supplementary 2018-19'!$B$8:$B$157,0)),INDEX('I.KI 2018-19'!U$9:U$393,MATCH($B75,'I.KI 2018-19'!$B$9:$B$393,0))),"")</f>
        <v>8.9308449474729166</v>
      </c>
      <c r="BA75" s="193">
        <f>_xlfn.IFNA(_xlfn.IFNA(INDEX('I.Supplementary 2018-19'!V$8:V$157,MATCH($B75,'I.Supplementary 2018-19'!$B$8:$B$157,0)),INDEX('I.KI 2018-19'!V$9:V$393,MATCH($B75,'I.KI 2018-19'!$B$9:$B$393,0))),"")</f>
        <v>7.0761114175109032</v>
      </c>
      <c r="BB75" s="193">
        <f>_xlfn.IFNA(_xlfn.IFNA(INDEX('I.Supplementary 2018-19'!W$8:W$157,MATCH($B75,'I.Supplementary 2018-19'!$B$8:$B$157,0)),INDEX('I.KI 2018-19'!W$9:W$393,MATCH($B75,'I.KI 2018-19'!$B$9:$B$393,0))),"")</f>
        <v>0</v>
      </c>
      <c r="BC75" s="193">
        <f>_xlfn.IFNA(_xlfn.IFNA(INDEX('I.Supplementary 2018-19'!X$8:X$157,MATCH($B75,'I.Supplementary 2018-19'!$B$8:$B$157,0)),INDEX('I.KI 2018-19'!X$9:X$393,MATCH($B75,'I.KI 2018-19'!$B$9:$B$393,0))),"")</f>
        <v>0</v>
      </c>
      <c r="BD75" s="157">
        <f>_xlfn.IFNA(_xlfn.IFNA(INDEX('I.Supplementary 2018-19'!Y$8:Y$157,MATCH($B75,'I.Supplementary 2018-19'!$B$8:$B$157,0)),INDEX('I.KI 2018-19'!Y$9:Y$393,MATCH($B75,'I.KI 2018-19'!$B$9:$B$393,0))),"")</f>
        <v>3.1994373600083323E-2</v>
      </c>
      <c r="BE75" s="156">
        <f>_xlfn.IFNA(_xlfn.IFNA(INDEX('I.Supplementary 2018-19'!Z$8:Z$157,MATCH($B75,'I.Supplementary 2018-19'!$B$8:$B$157,0)),INDEX('I.KI 2018-19'!Z$9:Z$393,MATCH($B75,'I.KI 2018-19'!$B$9:$B$393,0))),"")</f>
        <v>13.520283092726944</v>
      </c>
      <c r="BF75" s="193">
        <f>_xlfn.IFNA(_xlfn.IFNA(INDEX('I.Supplementary 2018-19'!AA$8:AA$157,MATCH($B75,'I.Supplementary 2018-19'!$B$8:$B$157,0)),INDEX('I.KI 2018-19'!AA$9:AA$393,MATCH($B75,'I.KI 2018-19'!$B$9:$B$393,0))),"")</f>
        <v>9.8964399811504435</v>
      </c>
      <c r="BG75" s="193">
        <f>_xlfn.IFNA(_xlfn.IFNA(INDEX('I.Supplementary 2018-19'!AB$8:AB$157,MATCH($B75,'I.Supplementary 2018-19'!$B$8:$B$157,0)),INDEX('I.KI 2018-19'!AB$9:AB$393,MATCH($B75,'I.KI 2018-19'!$B$9:$B$393,0))),"")</f>
        <v>0</v>
      </c>
      <c r="BH75" s="193">
        <f>_xlfn.IFNA(_xlfn.IFNA(INDEX('I.Supplementary 2018-19'!AC$8:AC$157,MATCH($B75,'I.Supplementary 2018-19'!$B$8:$B$157,0)),INDEX('I.KI 2018-19'!AC$9:AC$393,MATCH($B75,'I.KI 2018-19'!$B$9:$B$393,0))),"")</f>
        <v>0</v>
      </c>
      <c r="BI75" s="157">
        <f>_xlfn.IFNA(_xlfn.IFNA(INDEX('I.Supplementary 2018-19'!AD$8:AD$157,MATCH($B75,'I.Supplementary 2018-19'!$B$8:$B$157,0)),INDEX('I.KI 2018-19'!AD$9:AD$393,MATCH($B75,'I.KI 2018-19'!$B$9:$B$393,0))),"")</f>
        <v>0.16374157222762559</v>
      </c>
      <c r="BJ75" s="149"/>
      <c r="BK75" s="156">
        <f>_xlfn.IFNA(IF($B75=$B$381,0,IF($B75=$B$382,0,_xlfn.IFNA(INDEX('I.Supplementary 2018-19'!I$8:I$157,MATCH($B75,'I.Supplementary 2018-19'!$B$8:$B$157,0)),INDEX('I.KI 2018-19'!I$9:I$393,MATCH($B75,'I.KI 2018-19'!$B$9:$B$393,0))))),"")</f>
        <v>7.5415139075211091</v>
      </c>
      <c r="BL75" s="149">
        <f>_xlfn.IFNA(IF($B75=$B$381,0,IF($B75=$B$382,0,_xlfn.IFNA(INDEX('I.Supplementary 2018-19'!J$8:J$157,MATCH($B75,'I.Supplementary 2018-19'!$B$8:$B$157,0)),INDEX('I.KI 2018-19'!J$9:J$393,MATCH($B75,'I.KI 2018-19'!$B$9:$B$393,0))))),"")</f>
        <v>16.038950738583903</v>
      </c>
      <c r="BM75" s="157">
        <f>_xlfn.IFNA(IF($B75=$B$381,0,IF($B75=$B$382,0,_xlfn.IFNA(INDEX('I.Supplementary 2018-19'!H$8:H$157,MATCH($B75,'I.Supplementary 2018-19'!$B$8:$B$157,0)),INDEX('I.KI 2018-19'!H$9:H$393,MATCH($B75,'I.KI 2018-19'!$B$9:$B$393,0))))),"")</f>
        <v>23.580464646105014</v>
      </c>
    </row>
    <row r="76" spans="2:65">
      <c r="B76" s="121" t="str">
        <f>'Calculations for 2021-22'!B76</f>
        <v>E6107</v>
      </c>
      <c r="C76" s="160" t="str">
        <f>'Calculations for 2021-22'!D76</f>
        <v>E6107</v>
      </c>
      <c r="D76" t="str">
        <f>'Calculations for 2021-22'!E76</f>
        <v>SFIR</v>
      </c>
      <c r="E76">
        <f>'Calculations for 2021-22'!F76</f>
        <v>0</v>
      </c>
      <c r="F76" s="120" t="str">
        <f>'Calculations for 2021-22'!H76</f>
        <v>Cleveland Fire Authority</v>
      </c>
      <c r="G76" s="156">
        <f>_xlfn.IFNA(INDEX('I.KI 2016-17'!M$8:M$391,MATCH($B76,'I.KI 2016-17'!$B$8:$B$391,0)),"")</f>
        <v>0</v>
      </c>
      <c r="H76" s="149">
        <f>_xlfn.IFNA(INDEX('I.KI 2016-17'!N$8:N$391,MATCH($B76,'I.KI 2016-17'!$B$8:$B$391,0)),"")</f>
        <v>0</v>
      </c>
      <c r="I76" s="149">
        <f>_xlfn.IFNA(INDEX('I.KI 2016-17'!O$8:O$391,MATCH($B76,'I.KI 2016-17'!$B$8:$B$391,0)),"")</f>
        <v>7.7195225641249996</v>
      </c>
      <c r="J76" s="149">
        <f>_xlfn.IFNA(INDEX('I.KI 2016-17'!P$8:P$391,MATCH($B76,'I.KI 2016-17'!$B$8:$B$391,0)),"")</f>
        <v>0</v>
      </c>
      <c r="K76" s="157">
        <f>_xlfn.IFNA(INDEX('I.KI 2016-17'!Q$8:Q$391,MATCH($B76,'I.KI 2016-17'!$B$8:$B$391,0)),"")</f>
        <v>0</v>
      </c>
      <c r="L76" s="156">
        <f>_xlfn.IFNA(INDEX('I.KI 2016-17'!R$8:R$391,MATCH($B76,'I.KI 2016-17'!$B$8:$B$391,0)),"")</f>
        <v>0</v>
      </c>
      <c r="M76" s="193">
        <f>_xlfn.IFNA(INDEX('I.KI 2016-17'!S$8:S$391,MATCH($B76,'I.KI 2016-17'!$B$8:$B$391,0)),"")</f>
        <v>0</v>
      </c>
      <c r="N76" s="193">
        <f>_xlfn.IFNA(INDEX('I.KI 2016-17'!T$8:T$391,MATCH($B76,'I.KI 2016-17'!$B$8:$B$391,0)),"")</f>
        <v>8.5707704728229999</v>
      </c>
      <c r="O76" s="193">
        <f>_xlfn.IFNA(INDEX('I.KI 2016-17'!U$8:U$391,MATCH($B76,'I.KI 2016-17'!$B$8:$B$391,0)),"")</f>
        <v>0</v>
      </c>
      <c r="P76" s="157">
        <f>_xlfn.IFNA(INDEX('I.KI 2016-17'!V$8:V$391,MATCH($B76,'I.KI 2016-17'!$B$8:$B$391,0)),"")</f>
        <v>0</v>
      </c>
      <c r="Q76" s="156">
        <f>_xlfn.IFNA(INDEX('I.KI 2016-17'!W$8:W$391,MATCH($B76,'I.KI 2016-17'!$B$8:$B$391,0)),"")</f>
        <v>0</v>
      </c>
      <c r="R76" s="193">
        <f>_xlfn.IFNA(INDEX('I.KI 2016-17'!X$8:X$391,MATCH($B76,'I.KI 2016-17'!$B$8:$B$391,0)),"")</f>
        <v>0</v>
      </c>
      <c r="S76" s="193">
        <f>_xlfn.IFNA(INDEX('I.KI 2016-17'!Y$8:Y$391,MATCH($B76,'I.KI 2016-17'!$B$8:$B$391,0)),"")</f>
        <v>16.290293036948</v>
      </c>
      <c r="T76" s="193">
        <f>_xlfn.IFNA(INDEX('I.KI 2016-17'!Z$8:Z$391,MATCH($B76,'I.KI 2016-17'!$B$8:$B$391,0)),"")</f>
        <v>0</v>
      </c>
      <c r="U76" s="157">
        <f>_xlfn.IFNA(INDEX('I.KI 2016-17'!AA$8:AA$391,MATCH($B76,'I.KI 2016-17'!$B$8:$B$391,0)),"")</f>
        <v>0</v>
      </c>
      <c r="V76" s="149"/>
      <c r="W76" s="154">
        <f>_xlfn.IFNA(INDEX('I.KI 2016-17'!$H$8:$H$391,MATCH(B76,'I.KI 2016-17'!$B$8:$B$391,0)),"")</f>
        <v>7.7195225641249996</v>
      </c>
      <c r="X76" s="153">
        <f>_xlfn.IFNA(INDEX('I.KI 2016-17'!$I$8:$I$391,MATCH(B76,'I.KI 2016-17'!$B$8:$B$391,0)),"")</f>
        <v>8.5707704728229999</v>
      </c>
      <c r="Y76" s="155">
        <f>_xlfn.IFNA(INDEX('I.KI 2016-17'!$G$8:$G$391,MATCH(B76,'I.KI 2016-17'!$B$8:$B$391,0)),"")</f>
        <v>16.290293036948</v>
      </c>
      <c r="Z76" s="149"/>
      <c r="AA76" s="156">
        <f>_xlfn.IFNA(IF($B76=$B$382,0,_xlfn.IFNA(INDEX('I.Supplementary 2017-18'!N$8:N$35,MATCH($B76,'I.Supplementary 2017-18'!$B$8:$B$35,0)),INDEX('I.KI 2017-18'!N$9:N$393,MATCH($B76,'I.KI 2017-18'!$B$9:$B$393,0)))),"")</f>
        <v>0</v>
      </c>
      <c r="AB76" s="193">
        <f>_xlfn.IFNA(IF($B76=$B$382,0,_xlfn.IFNA(INDEX('I.Supplementary 2017-18'!O$8:O$35,MATCH($B76,'I.Supplementary 2017-18'!$B$8:$B$35,0)),INDEX('I.KI 2017-18'!O$9:O$393,MATCH($B76,'I.KI 2017-18'!$B$9:$B$393,0)))),"")</f>
        <v>0</v>
      </c>
      <c r="AC76" s="193">
        <f>_xlfn.IFNA(IF($B76=$B$382,0,_xlfn.IFNA(INDEX('I.Supplementary 2017-18'!P$8:P$35,MATCH($B76,'I.Supplementary 2017-18'!$B$8:$B$35,0)),INDEX('I.KI 2017-18'!P$9:P$393,MATCH($B76,'I.KI 2017-18'!$B$9:$B$393,0)))),"")</f>
        <v>6.4449270100328384</v>
      </c>
      <c r="AD76" s="193">
        <f>_xlfn.IFNA(IF($B76=$B$382,0,_xlfn.IFNA(INDEX('I.Supplementary 2017-18'!Q$8:Q$35,MATCH($B76,'I.Supplementary 2017-18'!$B$8:$B$35,0)),INDEX('I.KI 2017-18'!Q$9:Q$393,MATCH($B76,'I.KI 2017-18'!$B$9:$B$393,0)))),"")</f>
        <v>0</v>
      </c>
      <c r="AE76" s="157">
        <f>_xlfn.IFNA(IF($B76=$B$382,0,_xlfn.IFNA(INDEX('I.Supplementary 2017-18'!R$8:R$35,MATCH($B76,'I.Supplementary 2017-18'!$B$8:$B$35,0)),INDEX('I.KI 2017-18'!R$9:R$393,MATCH($B76,'I.KI 2017-18'!$B$9:$B$393,0)))),"")</f>
        <v>0</v>
      </c>
      <c r="AF76" s="156">
        <f>_xlfn.IFNA(IF($B76=$B$382,0,_xlfn.IFNA(INDEX('I.Supplementary 2017-18'!S$8:S$35,MATCH($B76,'I.Supplementary 2017-18'!$B$8:$B$35,0)),INDEX('I.KI 2017-18'!S$9:S$393,MATCH($B76,'I.KI 2017-18'!$B$9:$B$393,0)))),"")</f>
        <v>0</v>
      </c>
      <c r="AG76" s="193">
        <f>_xlfn.IFNA(IF($B76=$B$382,0,_xlfn.IFNA(INDEX('I.Supplementary 2017-18'!T$8:T$35,MATCH($B76,'I.Supplementary 2017-18'!$B$8:$B$35,0)),INDEX('I.KI 2017-18'!T$9:T$393,MATCH($B76,'I.KI 2017-18'!$B$9:$B$393,0)))),"")</f>
        <v>0</v>
      </c>
      <c r="AH76" s="193">
        <f>_xlfn.IFNA(IF($B76=$B$382,0,_xlfn.IFNA(INDEX('I.Supplementary 2017-18'!U$8:U$35,MATCH($B76,'I.Supplementary 2017-18'!$B$8:$B$35,0)),INDEX('I.KI 2017-18'!U$9:U$393,MATCH($B76,'I.KI 2017-18'!$B$9:$B$393,0)))),"")</f>
        <v>8.7457515340940386</v>
      </c>
      <c r="AI76" s="193">
        <f>_xlfn.IFNA(IF($B76=$B$382,0,_xlfn.IFNA(INDEX('I.Supplementary 2017-18'!V$8:V$35,MATCH($B76,'I.Supplementary 2017-18'!$B$8:$B$35,0)),INDEX('I.KI 2017-18'!V$9:V$393,MATCH($B76,'I.KI 2017-18'!$B$9:$B$393,0)))),"")</f>
        <v>0</v>
      </c>
      <c r="AJ76" s="157">
        <f>_xlfn.IFNA(IF($B76=$B$382,0,_xlfn.IFNA(INDEX('I.Supplementary 2017-18'!W$8:W$35,MATCH($B76,'I.Supplementary 2017-18'!$B$8:$B$35,0)),INDEX('I.KI 2017-18'!W$9:W$393,MATCH($B76,'I.KI 2017-18'!$B$9:$B$393,0)))),"")</f>
        <v>0</v>
      </c>
      <c r="AK76" s="156">
        <f>_xlfn.IFNA(IF($B76=$B$382,0,_xlfn.IFNA(INDEX('I.Supplementary 2017-18'!X$8:X$35,MATCH($B76,'I.Supplementary 2017-18'!$B$8:$B$35,0)),INDEX('I.KI 2017-18'!X$9:X$393,MATCH($B76,'I.KI 2017-18'!$B$9:$B$393,0)))),"")</f>
        <v>0</v>
      </c>
      <c r="AL76" s="193">
        <f>_xlfn.IFNA(IF($B76=$B$382,0,_xlfn.IFNA(INDEX('I.Supplementary 2017-18'!Y$8:Y$35,MATCH($B76,'I.Supplementary 2017-18'!$B$8:$B$35,0)),INDEX('I.KI 2017-18'!Y$9:Y$393,MATCH($B76,'I.KI 2017-18'!$B$9:$B$393,0)))),"")</f>
        <v>0</v>
      </c>
      <c r="AM76" s="193">
        <f>_xlfn.IFNA(IF($B76=$B$382,0,_xlfn.IFNA(INDEX('I.Supplementary 2017-18'!Z$8:Z$35,MATCH($B76,'I.Supplementary 2017-18'!$B$8:$B$35,0)),INDEX('I.KI 2017-18'!Z$9:Z$393,MATCH($B76,'I.KI 2017-18'!$B$9:$B$393,0)))),"")</f>
        <v>15.190678544126877</v>
      </c>
      <c r="AN76" s="193">
        <f>_xlfn.IFNA(IF($B76=$B$382,0,_xlfn.IFNA(INDEX('I.Supplementary 2017-18'!AA$8:AA$35,MATCH($B76,'I.Supplementary 2017-18'!$B$8:$B$35,0)),INDEX('I.KI 2017-18'!AA$9:AA$393,MATCH($B76,'I.KI 2017-18'!$B$9:$B$393,0)))),"")</f>
        <v>0</v>
      </c>
      <c r="AO76" s="157">
        <f>_xlfn.IFNA(IF($B76=$B$382,0,_xlfn.IFNA(INDEX('I.Supplementary 2017-18'!AB$8:AB$35,MATCH($B76,'I.Supplementary 2017-18'!$B$8:$B$35,0)),INDEX('I.KI 2017-18'!AB$9:AB$393,MATCH($B76,'I.KI 2017-18'!$B$9:$B$393,0)))),"")</f>
        <v>0</v>
      </c>
      <c r="AP76" s="149"/>
      <c r="AQ76" s="156">
        <f>_xlfn.IFNA(IF($B76=$B$381,0,IF($B76=$B$382,0,_xlfn.IFNA(INDEX('I.Supplementary 2017-18'!I$8:I$35,MATCH($B76,'I.Supplementary 2017-18'!$B$8:$B$35,0)),INDEX('I.KI 2017-18'!I$9:I$393,MATCH($B76,'I.KI 2017-18'!$B$9:$B$393,0))))),"")</f>
        <v>6.4449270100328384</v>
      </c>
      <c r="AR76" s="149">
        <f>_xlfn.IFNA(IF($B76=$B$381,0,IF($B76=$B$382,0,_xlfn.IFNA(INDEX('I.Supplementary 2017-18'!J$8:J$35,MATCH($B76,'I.Supplementary 2017-18'!$B$8:$B$35,0)),INDEX('I.KI 2017-18'!J$9:J$393,MATCH($B76,'I.KI 2017-18'!$B$9:$B$393,0))))),"")</f>
        <v>8.7457515340940386</v>
      </c>
      <c r="AS76" s="157">
        <f>_xlfn.IFNA(IF($B76=$B$381,0,IF($B76=$B$382,0,_xlfn.IFNA(INDEX('I.Supplementary 2017-18'!H$8:H$35,MATCH($B76,'I.Supplementary 2017-18'!$B$8:$B$35,0)),INDEX('I.KI 2017-18'!H$9:H$393,MATCH($B76,'I.KI 2017-18'!$B$9:$B$393,0))))),"")</f>
        <v>15.190678544126877</v>
      </c>
      <c r="AT76" s="149"/>
      <c r="AU76" s="156">
        <f>_xlfn.IFNA(_xlfn.IFNA(INDEX('I.Supplementary 2018-19'!P$8:P$157,MATCH($B76,'I.Supplementary 2018-19'!$B$8:$B$157,0)),INDEX('I.KI 2018-19'!P$9:P$393,MATCH($B76,'I.KI 2018-19'!$B$9:$B$393,0))),"")</f>
        <v>0</v>
      </c>
      <c r="AV76" s="193">
        <f>_xlfn.IFNA(_xlfn.IFNA(INDEX('I.Supplementary 2018-19'!Q$8:Q$157,MATCH($B76,'I.Supplementary 2018-19'!$B$8:$B$157,0)),INDEX('I.KI 2018-19'!Q$9:Q$393,MATCH($B76,'I.KI 2018-19'!$B$9:$B$393,0))),"")</f>
        <v>0</v>
      </c>
      <c r="AW76" s="193">
        <f>_xlfn.IFNA(_xlfn.IFNA(INDEX('I.Supplementary 2018-19'!R$8:R$157,MATCH($B76,'I.Supplementary 2018-19'!$B$8:$B$157,0)),INDEX('I.KI 2018-19'!R$9:R$393,MATCH($B76,'I.KI 2018-19'!$B$9:$B$393,0))),"")</f>
        <v>5.7178004714998849</v>
      </c>
      <c r="AX76" s="193">
        <f>_xlfn.IFNA(_xlfn.IFNA(INDEX('I.Supplementary 2018-19'!S$8:S$157,MATCH($B76,'I.Supplementary 2018-19'!$B$8:$B$157,0)),INDEX('I.KI 2018-19'!S$9:S$393,MATCH($B76,'I.KI 2018-19'!$B$9:$B$393,0))),"")</f>
        <v>0</v>
      </c>
      <c r="AY76" s="157">
        <f>_xlfn.IFNA(_xlfn.IFNA(INDEX('I.Supplementary 2018-19'!T$8:T$157,MATCH($B76,'I.Supplementary 2018-19'!$B$8:$B$157,0)),INDEX('I.KI 2018-19'!T$9:T$393,MATCH($B76,'I.KI 2018-19'!$B$9:$B$393,0))),"")</f>
        <v>0</v>
      </c>
      <c r="AZ76" s="156">
        <f>_xlfn.IFNA(_xlfn.IFNA(INDEX('I.Supplementary 2018-19'!U$8:U$157,MATCH($B76,'I.Supplementary 2018-19'!$B$8:$B$157,0)),INDEX('I.KI 2018-19'!U$9:U$393,MATCH($B76,'I.KI 2018-19'!$B$9:$B$393,0))),"")</f>
        <v>0</v>
      </c>
      <c r="BA76" s="193">
        <f>_xlfn.IFNA(_xlfn.IFNA(INDEX('I.Supplementary 2018-19'!V$8:V$157,MATCH($B76,'I.Supplementary 2018-19'!$B$8:$B$157,0)),INDEX('I.KI 2018-19'!V$9:V$393,MATCH($B76,'I.KI 2018-19'!$B$9:$B$393,0))),"")</f>
        <v>0</v>
      </c>
      <c r="BB76" s="193">
        <f>_xlfn.IFNA(_xlfn.IFNA(INDEX('I.Supplementary 2018-19'!W$8:W$157,MATCH($B76,'I.Supplementary 2018-19'!$B$8:$B$157,0)),INDEX('I.KI 2018-19'!W$9:W$393,MATCH($B76,'I.KI 2018-19'!$B$9:$B$393,0))),"")</f>
        <v>9.0084994342599547</v>
      </c>
      <c r="BC76" s="193">
        <f>_xlfn.IFNA(_xlfn.IFNA(INDEX('I.Supplementary 2018-19'!X$8:X$157,MATCH($B76,'I.Supplementary 2018-19'!$B$8:$B$157,0)),INDEX('I.KI 2018-19'!X$9:X$393,MATCH($B76,'I.KI 2018-19'!$B$9:$B$393,0))),"")</f>
        <v>0</v>
      </c>
      <c r="BD76" s="157">
        <f>_xlfn.IFNA(_xlfn.IFNA(INDEX('I.Supplementary 2018-19'!Y$8:Y$157,MATCH($B76,'I.Supplementary 2018-19'!$B$8:$B$157,0)),INDEX('I.KI 2018-19'!Y$9:Y$393,MATCH($B76,'I.KI 2018-19'!$B$9:$B$393,0))),"")</f>
        <v>0</v>
      </c>
      <c r="BE76" s="156">
        <f>_xlfn.IFNA(_xlfn.IFNA(INDEX('I.Supplementary 2018-19'!Z$8:Z$157,MATCH($B76,'I.Supplementary 2018-19'!$B$8:$B$157,0)),INDEX('I.KI 2018-19'!Z$9:Z$393,MATCH($B76,'I.KI 2018-19'!$B$9:$B$393,0))),"")</f>
        <v>0</v>
      </c>
      <c r="BF76" s="193">
        <f>_xlfn.IFNA(_xlfn.IFNA(INDEX('I.Supplementary 2018-19'!AA$8:AA$157,MATCH($B76,'I.Supplementary 2018-19'!$B$8:$B$157,0)),INDEX('I.KI 2018-19'!AA$9:AA$393,MATCH($B76,'I.KI 2018-19'!$B$9:$B$393,0))),"")</f>
        <v>0</v>
      </c>
      <c r="BG76" s="193">
        <f>_xlfn.IFNA(_xlfn.IFNA(INDEX('I.Supplementary 2018-19'!AB$8:AB$157,MATCH($B76,'I.Supplementary 2018-19'!$B$8:$B$157,0)),INDEX('I.KI 2018-19'!AB$9:AB$393,MATCH($B76,'I.KI 2018-19'!$B$9:$B$393,0))),"")</f>
        <v>14.72629990575984</v>
      </c>
      <c r="BH76" s="193">
        <f>_xlfn.IFNA(_xlfn.IFNA(INDEX('I.Supplementary 2018-19'!AC$8:AC$157,MATCH($B76,'I.Supplementary 2018-19'!$B$8:$B$157,0)),INDEX('I.KI 2018-19'!AC$9:AC$393,MATCH($B76,'I.KI 2018-19'!$B$9:$B$393,0))),"")</f>
        <v>0</v>
      </c>
      <c r="BI76" s="157">
        <f>_xlfn.IFNA(_xlfn.IFNA(INDEX('I.Supplementary 2018-19'!AD$8:AD$157,MATCH($B76,'I.Supplementary 2018-19'!$B$8:$B$157,0)),INDEX('I.KI 2018-19'!AD$9:AD$393,MATCH($B76,'I.KI 2018-19'!$B$9:$B$393,0))),"")</f>
        <v>0</v>
      </c>
      <c r="BJ76" s="149"/>
      <c r="BK76" s="156">
        <f>_xlfn.IFNA(IF($B76=$B$381,0,IF($B76=$B$382,0,_xlfn.IFNA(INDEX('I.Supplementary 2018-19'!I$8:I$157,MATCH($B76,'I.Supplementary 2018-19'!$B$8:$B$157,0)),INDEX('I.KI 2018-19'!I$9:I$393,MATCH($B76,'I.KI 2018-19'!$B$9:$B$393,0))))),"")</f>
        <v>5.7178004714998849</v>
      </c>
      <c r="BL76" s="149">
        <f>_xlfn.IFNA(IF($B76=$B$381,0,IF($B76=$B$382,0,_xlfn.IFNA(INDEX('I.Supplementary 2018-19'!J$8:J$157,MATCH($B76,'I.Supplementary 2018-19'!$B$8:$B$157,0)),INDEX('I.KI 2018-19'!J$9:J$393,MATCH($B76,'I.KI 2018-19'!$B$9:$B$393,0))))),"")</f>
        <v>9.0084994342599547</v>
      </c>
      <c r="BM76" s="157">
        <f>_xlfn.IFNA(IF($B76=$B$381,0,IF($B76=$B$382,0,_xlfn.IFNA(INDEX('I.Supplementary 2018-19'!H$8:H$157,MATCH($B76,'I.Supplementary 2018-19'!$B$8:$B$157,0)),INDEX('I.KI 2018-19'!H$9:H$393,MATCH($B76,'I.KI 2018-19'!$B$9:$B$393,0))))),"")</f>
        <v>14.72629990575984</v>
      </c>
    </row>
    <row r="77" spans="2:65">
      <c r="B77" s="121" t="str">
        <f>'Calculations for 2021-22'!B77</f>
        <v>E1536</v>
      </c>
      <c r="C77" s="160" t="str">
        <f>'Calculations for 2021-22'!D77</f>
        <v>E1536</v>
      </c>
      <c r="D77" t="str">
        <f>'Calculations for 2021-22'!E77</f>
        <v>SD</v>
      </c>
      <c r="E77">
        <f>'Calculations for 2021-22'!F77</f>
        <v>0</v>
      </c>
      <c r="F77" s="120" t="str">
        <f>'Calculations for 2021-22'!H77</f>
        <v>Colchester</v>
      </c>
      <c r="G77" s="156">
        <f>_xlfn.IFNA(INDEX('I.KI 2016-17'!M$8:M$391,MATCH($B77,'I.KI 2016-17'!$B$8:$B$391,0)),"")</f>
        <v>0</v>
      </c>
      <c r="H77" s="149">
        <f>_xlfn.IFNA(INDEX('I.KI 2016-17'!N$8:N$391,MATCH($B77,'I.KI 2016-17'!$B$8:$B$391,0)),"")</f>
        <v>1.9784721714689999</v>
      </c>
      <c r="I77" s="149">
        <f>_xlfn.IFNA(INDEX('I.KI 2016-17'!O$8:O$391,MATCH($B77,'I.KI 2016-17'!$B$8:$B$391,0)),"")</f>
        <v>0</v>
      </c>
      <c r="J77" s="149">
        <f>_xlfn.IFNA(INDEX('I.KI 2016-17'!P$8:P$391,MATCH($B77,'I.KI 2016-17'!$B$8:$B$391,0)),"")</f>
        <v>0</v>
      </c>
      <c r="K77" s="157">
        <f>_xlfn.IFNA(INDEX('I.KI 2016-17'!Q$8:Q$391,MATCH($B77,'I.KI 2016-17'!$B$8:$B$391,0)),"")</f>
        <v>0</v>
      </c>
      <c r="L77" s="156">
        <f>_xlfn.IFNA(INDEX('I.KI 2016-17'!R$8:R$391,MATCH($B77,'I.KI 2016-17'!$B$8:$B$391,0)),"")</f>
        <v>0</v>
      </c>
      <c r="M77" s="193">
        <f>_xlfn.IFNA(INDEX('I.KI 2016-17'!S$8:S$391,MATCH($B77,'I.KI 2016-17'!$B$8:$B$391,0)),"")</f>
        <v>3.959915515509</v>
      </c>
      <c r="N77" s="193">
        <f>_xlfn.IFNA(INDEX('I.KI 2016-17'!T$8:T$391,MATCH($B77,'I.KI 2016-17'!$B$8:$B$391,0)),"")</f>
        <v>0</v>
      </c>
      <c r="O77" s="193">
        <f>_xlfn.IFNA(INDEX('I.KI 2016-17'!U$8:U$391,MATCH($B77,'I.KI 2016-17'!$B$8:$B$391,0)),"")</f>
        <v>0</v>
      </c>
      <c r="P77" s="157">
        <f>_xlfn.IFNA(INDEX('I.KI 2016-17'!V$8:V$391,MATCH($B77,'I.KI 2016-17'!$B$8:$B$391,0)),"")</f>
        <v>0</v>
      </c>
      <c r="Q77" s="156">
        <f>_xlfn.IFNA(INDEX('I.KI 2016-17'!W$8:W$391,MATCH($B77,'I.KI 2016-17'!$B$8:$B$391,0)),"")</f>
        <v>0</v>
      </c>
      <c r="R77" s="193">
        <f>_xlfn.IFNA(INDEX('I.KI 2016-17'!X$8:X$391,MATCH($B77,'I.KI 2016-17'!$B$8:$B$391,0)),"")</f>
        <v>5.9383876869780003</v>
      </c>
      <c r="S77" s="193">
        <f>_xlfn.IFNA(INDEX('I.KI 2016-17'!Y$8:Y$391,MATCH($B77,'I.KI 2016-17'!$B$8:$B$391,0)),"")</f>
        <v>0</v>
      </c>
      <c r="T77" s="193">
        <f>_xlfn.IFNA(INDEX('I.KI 2016-17'!Z$8:Z$391,MATCH($B77,'I.KI 2016-17'!$B$8:$B$391,0)),"")</f>
        <v>0</v>
      </c>
      <c r="U77" s="157">
        <f>_xlfn.IFNA(INDEX('I.KI 2016-17'!AA$8:AA$391,MATCH($B77,'I.KI 2016-17'!$B$8:$B$391,0)),"")</f>
        <v>0</v>
      </c>
      <c r="V77" s="149"/>
      <c r="W77" s="154">
        <f>_xlfn.IFNA(INDEX('I.KI 2016-17'!$H$8:$H$391,MATCH(B77,'I.KI 2016-17'!$B$8:$B$391,0)),"")</f>
        <v>1.9784721714689999</v>
      </c>
      <c r="X77" s="153">
        <f>_xlfn.IFNA(INDEX('I.KI 2016-17'!$I$8:$I$391,MATCH(B77,'I.KI 2016-17'!$B$8:$B$391,0)),"")</f>
        <v>3.959915515509</v>
      </c>
      <c r="Y77" s="155">
        <f>_xlfn.IFNA(INDEX('I.KI 2016-17'!$G$8:$G$391,MATCH(B77,'I.KI 2016-17'!$B$8:$B$391,0)),"")</f>
        <v>5.9383876869780003</v>
      </c>
      <c r="Z77" s="149"/>
      <c r="AA77" s="156">
        <f>_xlfn.IFNA(IF($B77=$B$382,0,_xlfn.IFNA(INDEX('I.Supplementary 2017-18'!N$8:N$35,MATCH($B77,'I.Supplementary 2017-18'!$B$8:$B$35,0)),INDEX('I.KI 2017-18'!N$9:N$393,MATCH($B77,'I.KI 2017-18'!$B$9:$B$393,0)))),"")</f>
        <v>0</v>
      </c>
      <c r="AB77" s="193">
        <f>_xlfn.IFNA(IF($B77=$B$382,0,_xlfn.IFNA(INDEX('I.Supplementary 2017-18'!O$8:O$35,MATCH($B77,'I.Supplementary 2017-18'!$B$8:$B$35,0)),INDEX('I.KI 2017-18'!O$9:O$393,MATCH($B77,'I.KI 2017-18'!$B$9:$B$393,0)))),"")</f>
        <v>0.92011396587392691</v>
      </c>
      <c r="AC77" s="193">
        <f>_xlfn.IFNA(IF($B77=$B$382,0,_xlfn.IFNA(INDEX('I.Supplementary 2017-18'!P$8:P$35,MATCH($B77,'I.Supplementary 2017-18'!$B$8:$B$35,0)),INDEX('I.KI 2017-18'!P$9:P$393,MATCH($B77,'I.KI 2017-18'!$B$9:$B$393,0)))),"")</f>
        <v>0</v>
      </c>
      <c r="AD77" s="193">
        <f>_xlfn.IFNA(IF($B77=$B$382,0,_xlfn.IFNA(INDEX('I.Supplementary 2017-18'!Q$8:Q$35,MATCH($B77,'I.Supplementary 2017-18'!$B$8:$B$35,0)),INDEX('I.KI 2017-18'!Q$9:Q$393,MATCH($B77,'I.KI 2017-18'!$B$9:$B$393,0)))),"")</f>
        <v>0</v>
      </c>
      <c r="AE77" s="157">
        <f>_xlfn.IFNA(IF($B77=$B$382,0,_xlfn.IFNA(INDEX('I.Supplementary 2017-18'!R$8:R$35,MATCH($B77,'I.Supplementary 2017-18'!$B$8:$B$35,0)),INDEX('I.KI 2017-18'!R$9:R$393,MATCH($B77,'I.KI 2017-18'!$B$9:$B$393,0)))),"")</f>
        <v>0</v>
      </c>
      <c r="AF77" s="156">
        <f>_xlfn.IFNA(IF($B77=$B$382,0,_xlfn.IFNA(INDEX('I.Supplementary 2017-18'!S$8:S$35,MATCH($B77,'I.Supplementary 2017-18'!$B$8:$B$35,0)),INDEX('I.KI 2017-18'!S$9:S$393,MATCH($B77,'I.KI 2017-18'!$B$9:$B$393,0)))),"")</f>
        <v>0</v>
      </c>
      <c r="AG77" s="193">
        <f>_xlfn.IFNA(IF($B77=$B$382,0,_xlfn.IFNA(INDEX('I.Supplementary 2017-18'!T$8:T$35,MATCH($B77,'I.Supplementary 2017-18'!$B$8:$B$35,0)),INDEX('I.KI 2017-18'!T$9:T$393,MATCH($B77,'I.KI 2017-18'!$B$9:$B$393,0)))),"")</f>
        <v>4.0407612482986677</v>
      </c>
      <c r="AH77" s="193">
        <f>_xlfn.IFNA(IF($B77=$B$382,0,_xlfn.IFNA(INDEX('I.Supplementary 2017-18'!U$8:U$35,MATCH($B77,'I.Supplementary 2017-18'!$B$8:$B$35,0)),INDEX('I.KI 2017-18'!U$9:U$393,MATCH($B77,'I.KI 2017-18'!$B$9:$B$393,0)))),"")</f>
        <v>0</v>
      </c>
      <c r="AI77" s="193">
        <f>_xlfn.IFNA(IF($B77=$B$382,0,_xlfn.IFNA(INDEX('I.Supplementary 2017-18'!V$8:V$35,MATCH($B77,'I.Supplementary 2017-18'!$B$8:$B$35,0)),INDEX('I.KI 2017-18'!V$9:V$393,MATCH($B77,'I.KI 2017-18'!$B$9:$B$393,0)))),"")</f>
        <v>0</v>
      </c>
      <c r="AJ77" s="157">
        <f>_xlfn.IFNA(IF($B77=$B$382,0,_xlfn.IFNA(INDEX('I.Supplementary 2017-18'!W$8:W$35,MATCH($B77,'I.Supplementary 2017-18'!$B$8:$B$35,0)),INDEX('I.KI 2017-18'!W$9:W$393,MATCH($B77,'I.KI 2017-18'!$B$9:$B$393,0)))),"")</f>
        <v>0</v>
      </c>
      <c r="AK77" s="156">
        <f>_xlfn.IFNA(IF($B77=$B$382,0,_xlfn.IFNA(INDEX('I.Supplementary 2017-18'!X$8:X$35,MATCH($B77,'I.Supplementary 2017-18'!$B$8:$B$35,0)),INDEX('I.KI 2017-18'!X$9:X$393,MATCH($B77,'I.KI 2017-18'!$B$9:$B$393,0)))),"")</f>
        <v>0</v>
      </c>
      <c r="AL77" s="193">
        <f>_xlfn.IFNA(IF($B77=$B$382,0,_xlfn.IFNA(INDEX('I.Supplementary 2017-18'!Y$8:Y$35,MATCH($B77,'I.Supplementary 2017-18'!$B$8:$B$35,0)),INDEX('I.KI 2017-18'!Y$9:Y$393,MATCH($B77,'I.KI 2017-18'!$B$9:$B$393,0)))),"")</f>
        <v>4.9608752141725949</v>
      </c>
      <c r="AM77" s="193">
        <f>_xlfn.IFNA(IF($B77=$B$382,0,_xlfn.IFNA(INDEX('I.Supplementary 2017-18'!Z$8:Z$35,MATCH($B77,'I.Supplementary 2017-18'!$B$8:$B$35,0)),INDEX('I.KI 2017-18'!Z$9:Z$393,MATCH($B77,'I.KI 2017-18'!$B$9:$B$393,0)))),"")</f>
        <v>0</v>
      </c>
      <c r="AN77" s="193">
        <f>_xlfn.IFNA(IF($B77=$B$382,0,_xlfn.IFNA(INDEX('I.Supplementary 2017-18'!AA$8:AA$35,MATCH($B77,'I.Supplementary 2017-18'!$B$8:$B$35,0)),INDEX('I.KI 2017-18'!AA$9:AA$393,MATCH($B77,'I.KI 2017-18'!$B$9:$B$393,0)))),"")</f>
        <v>0</v>
      </c>
      <c r="AO77" s="157">
        <f>_xlfn.IFNA(IF($B77=$B$382,0,_xlfn.IFNA(INDEX('I.Supplementary 2017-18'!AB$8:AB$35,MATCH($B77,'I.Supplementary 2017-18'!$B$8:$B$35,0)),INDEX('I.KI 2017-18'!AB$9:AB$393,MATCH($B77,'I.KI 2017-18'!$B$9:$B$393,0)))),"")</f>
        <v>0</v>
      </c>
      <c r="AP77" s="149"/>
      <c r="AQ77" s="156">
        <f>_xlfn.IFNA(IF($B77=$B$381,0,IF($B77=$B$382,0,_xlfn.IFNA(INDEX('I.Supplementary 2017-18'!I$8:I$35,MATCH($B77,'I.Supplementary 2017-18'!$B$8:$B$35,0)),INDEX('I.KI 2017-18'!I$9:I$393,MATCH($B77,'I.KI 2017-18'!$B$9:$B$393,0))))),"")</f>
        <v>0.92011396587392691</v>
      </c>
      <c r="AR77" s="149">
        <f>_xlfn.IFNA(IF($B77=$B$381,0,IF($B77=$B$382,0,_xlfn.IFNA(INDEX('I.Supplementary 2017-18'!J$8:J$35,MATCH($B77,'I.Supplementary 2017-18'!$B$8:$B$35,0)),INDEX('I.KI 2017-18'!J$9:J$393,MATCH($B77,'I.KI 2017-18'!$B$9:$B$393,0))))),"")</f>
        <v>4.0407612482986677</v>
      </c>
      <c r="AS77" s="157">
        <f>_xlfn.IFNA(IF($B77=$B$381,0,IF($B77=$B$382,0,_xlfn.IFNA(INDEX('I.Supplementary 2017-18'!H$8:H$35,MATCH($B77,'I.Supplementary 2017-18'!$B$8:$B$35,0)),INDEX('I.KI 2017-18'!H$9:H$393,MATCH($B77,'I.KI 2017-18'!$B$9:$B$393,0))))),"")</f>
        <v>4.9608752141725949</v>
      </c>
      <c r="AT77" s="149"/>
      <c r="AU77" s="156">
        <f>_xlfn.IFNA(_xlfn.IFNA(INDEX('I.Supplementary 2018-19'!P$8:P$157,MATCH($B77,'I.Supplementary 2018-19'!$B$8:$B$157,0)),INDEX('I.KI 2018-19'!P$9:P$393,MATCH($B77,'I.KI 2018-19'!$B$9:$B$393,0))),"")</f>
        <v>0</v>
      </c>
      <c r="AV77" s="193">
        <f>_xlfn.IFNA(_xlfn.IFNA(INDEX('I.Supplementary 2018-19'!Q$8:Q$157,MATCH($B77,'I.Supplementary 2018-19'!$B$8:$B$157,0)),INDEX('I.KI 2018-19'!Q$9:Q$393,MATCH($B77,'I.KI 2018-19'!$B$9:$B$393,0))),"")</f>
        <v>0.27515893685196713</v>
      </c>
      <c r="AW77" s="193">
        <f>_xlfn.IFNA(_xlfn.IFNA(INDEX('I.Supplementary 2018-19'!R$8:R$157,MATCH($B77,'I.Supplementary 2018-19'!$B$8:$B$157,0)),INDEX('I.KI 2018-19'!R$9:R$393,MATCH($B77,'I.KI 2018-19'!$B$9:$B$393,0))),"")</f>
        <v>0</v>
      </c>
      <c r="AX77" s="193">
        <f>_xlfn.IFNA(_xlfn.IFNA(INDEX('I.Supplementary 2018-19'!S$8:S$157,MATCH($B77,'I.Supplementary 2018-19'!$B$8:$B$157,0)),INDEX('I.KI 2018-19'!S$9:S$393,MATCH($B77,'I.KI 2018-19'!$B$9:$B$393,0))),"")</f>
        <v>0</v>
      </c>
      <c r="AY77" s="157">
        <f>_xlfn.IFNA(_xlfn.IFNA(INDEX('I.Supplementary 2018-19'!T$8:T$157,MATCH($B77,'I.Supplementary 2018-19'!$B$8:$B$157,0)),INDEX('I.KI 2018-19'!T$9:T$393,MATCH($B77,'I.KI 2018-19'!$B$9:$B$393,0))),"")</f>
        <v>0</v>
      </c>
      <c r="AZ77" s="156">
        <f>_xlfn.IFNA(_xlfn.IFNA(INDEX('I.Supplementary 2018-19'!U$8:U$157,MATCH($B77,'I.Supplementary 2018-19'!$B$8:$B$157,0)),INDEX('I.KI 2018-19'!U$9:U$393,MATCH($B77,'I.KI 2018-19'!$B$9:$B$393,0))),"")</f>
        <v>0</v>
      </c>
      <c r="BA77" s="193">
        <f>_xlfn.IFNA(_xlfn.IFNA(INDEX('I.Supplementary 2018-19'!V$8:V$157,MATCH($B77,'I.Supplementary 2018-19'!$B$8:$B$157,0)),INDEX('I.KI 2018-19'!V$9:V$393,MATCH($B77,'I.KI 2018-19'!$B$9:$B$393,0))),"")</f>
        <v>4.1621575089771676</v>
      </c>
      <c r="BB77" s="193">
        <f>_xlfn.IFNA(_xlfn.IFNA(INDEX('I.Supplementary 2018-19'!W$8:W$157,MATCH($B77,'I.Supplementary 2018-19'!$B$8:$B$157,0)),INDEX('I.KI 2018-19'!W$9:W$393,MATCH($B77,'I.KI 2018-19'!$B$9:$B$393,0))),"")</f>
        <v>0</v>
      </c>
      <c r="BC77" s="193">
        <f>_xlfn.IFNA(_xlfn.IFNA(INDEX('I.Supplementary 2018-19'!X$8:X$157,MATCH($B77,'I.Supplementary 2018-19'!$B$8:$B$157,0)),INDEX('I.KI 2018-19'!X$9:X$393,MATCH($B77,'I.KI 2018-19'!$B$9:$B$393,0))),"")</f>
        <v>0</v>
      </c>
      <c r="BD77" s="157">
        <f>_xlfn.IFNA(_xlfn.IFNA(INDEX('I.Supplementary 2018-19'!Y$8:Y$157,MATCH($B77,'I.Supplementary 2018-19'!$B$8:$B$157,0)),INDEX('I.KI 2018-19'!Y$9:Y$393,MATCH($B77,'I.KI 2018-19'!$B$9:$B$393,0))),"")</f>
        <v>0</v>
      </c>
      <c r="BE77" s="156">
        <f>_xlfn.IFNA(_xlfn.IFNA(INDEX('I.Supplementary 2018-19'!Z$8:Z$157,MATCH($B77,'I.Supplementary 2018-19'!$B$8:$B$157,0)),INDEX('I.KI 2018-19'!Z$9:Z$393,MATCH($B77,'I.KI 2018-19'!$B$9:$B$393,0))),"")</f>
        <v>0</v>
      </c>
      <c r="BF77" s="193">
        <f>_xlfn.IFNA(_xlfn.IFNA(INDEX('I.Supplementary 2018-19'!AA$8:AA$157,MATCH($B77,'I.Supplementary 2018-19'!$B$8:$B$157,0)),INDEX('I.KI 2018-19'!AA$9:AA$393,MATCH($B77,'I.KI 2018-19'!$B$9:$B$393,0))),"")</f>
        <v>4.4373164458291345</v>
      </c>
      <c r="BG77" s="193">
        <f>_xlfn.IFNA(_xlfn.IFNA(INDEX('I.Supplementary 2018-19'!AB$8:AB$157,MATCH($B77,'I.Supplementary 2018-19'!$B$8:$B$157,0)),INDEX('I.KI 2018-19'!AB$9:AB$393,MATCH($B77,'I.KI 2018-19'!$B$9:$B$393,0))),"")</f>
        <v>0</v>
      </c>
      <c r="BH77" s="193">
        <f>_xlfn.IFNA(_xlfn.IFNA(INDEX('I.Supplementary 2018-19'!AC$8:AC$157,MATCH($B77,'I.Supplementary 2018-19'!$B$8:$B$157,0)),INDEX('I.KI 2018-19'!AC$9:AC$393,MATCH($B77,'I.KI 2018-19'!$B$9:$B$393,0))),"")</f>
        <v>0</v>
      </c>
      <c r="BI77" s="157">
        <f>_xlfn.IFNA(_xlfn.IFNA(INDEX('I.Supplementary 2018-19'!AD$8:AD$157,MATCH($B77,'I.Supplementary 2018-19'!$B$8:$B$157,0)),INDEX('I.KI 2018-19'!AD$9:AD$393,MATCH($B77,'I.KI 2018-19'!$B$9:$B$393,0))),"")</f>
        <v>0</v>
      </c>
      <c r="BJ77" s="149"/>
      <c r="BK77" s="156">
        <f>_xlfn.IFNA(IF($B77=$B$381,0,IF($B77=$B$382,0,_xlfn.IFNA(INDEX('I.Supplementary 2018-19'!I$8:I$157,MATCH($B77,'I.Supplementary 2018-19'!$B$8:$B$157,0)),INDEX('I.KI 2018-19'!I$9:I$393,MATCH($B77,'I.KI 2018-19'!$B$9:$B$393,0))))),"")</f>
        <v>0.27515893685196713</v>
      </c>
      <c r="BL77" s="149">
        <f>_xlfn.IFNA(IF($B77=$B$381,0,IF($B77=$B$382,0,_xlfn.IFNA(INDEX('I.Supplementary 2018-19'!J$8:J$157,MATCH($B77,'I.Supplementary 2018-19'!$B$8:$B$157,0)),INDEX('I.KI 2018-19'!J$9:J$393,MATCH($B77,'I.KI 2018-19'!$B$9:$B$393,0))))),"")</f>
        <v>4.1621575089771676</v>
      </c>
      <c r="BM77" s="157">
        <f>_xlfn.IFNA(IF($B77=$B$381,0,IF($B77=$B$382,0,_xlfn.IFNA(INDEX('I.Supplementary 2018-19'!H$8:H$157,MATCH($B77,'I.Supplementary 2018-19'!$B$8:$B$157,0)),INDEX('I.KI 2018-19'!H$9:H$393,MATCH($B77,'I.KI 2018-19'!$B$9:$B$393,0))))),"")</f>
        <v>4.4373164458291345</v>
      </c>
    </row>
    <row r="78" spans="2:65">
      <c r="B78" s="121" t="str">
        <f>'Calculations for 2021-22'!B78</f>
        <v>E0934</v>
      </c>
      <c r="C78" s="160" t="str">
        <f>'Calculations for 2021-22'!D78</f>
        <v>E0934</v>
      </c>
      <c r="D78" t="str">
        <f>'Calculations for 2021-22'!E78</f>
        <v>SD</v>
      </c>
      <c r="E78">
        <f>'Calculations for 2021-22'!F78</f>
        <v>0</v>
      </c>
      <c r="F78" s="120" t="str">
        <f>'Calculations for 2021-22'!H78</f>
        <v>Copeland</v>
      </c>
      <c r="G78" s="156">
        <f>_xlfn.IFNA(INDEX('I.KI 2016-17'!M$8:M$391,MATCH($B78,'I.KI 2016-17'!$B$8:$B$391,0)),"")</f>
        <v>0</v>
      </c>
      <c r="H78" s="149">
        <f>_xlfn.IFNA(INDEX('I.KI 2016-17'!N$8:N$391,MATCH($B78,'I.KI 2016-17'!$B$8:$B$391,0)),"")</f>
        <v>1.159225534155</v>
      </c>
      <c r="I78" s="149">
        <f>_xlfn.IFNA(INDEX('I.KI 2016-17'!O$8:O$391,MATCH($B78,'I.KI 2016-17'!$B$8:$B$391,0)),"")</f>
        <v>0</v>
      </c>
      <c r="J78" s="149">
        <f>_xlfn.IFNA(INDEX('I.KI 2016-17'!P$8:P$391,MATCH($B78,'I.KI 2016-17'!$B$8:$B$391,0)),"")</f>
        <v>0</v>
      </c>
      <c r="K78" s="157">
        <f>_xlfn.IFNA(INDEX('I.KI 2016-17'!Q$8:Q$391,MATCH($B78,'I.KI 2016-17'!$B$8:$B$391,0)),"")</f>
        <v>0</v>
      </c>
      <c r="L78" s="156">
        <f>_xlfn.IFNA(INDEX('I.KI 2016-17'!R$8:R$391,MATCH($B78,'I.KI 2016-17'!$B$8:$B$391,0)),"")</f>
        <v>0</v>
      </c>
      <c r="M78" s="193">
        <f>_xlfn.IFNA(INDEX('I.KI 2016-17'!S$8:S$391,MATCH($B78,'I.KI 2016-17'!$B$8:$B$391,0)),"")</f>
        <v>2.3079467497500001</v>
      </c>
      <c r="N78" s="193">
        <f>_xlfn.IFNA(INDEX('I.KI 2016-17'!T$8:T$391,MATCH($B78,'I.KI 2016-17'!$B$8:$B$391,0)),"")</f>
        <v>0</v>
      </c>
      <c r="O78" s="193">
        <f>_xlfn.IFNA(INDEX('I.KI 2016-17'!U$8:U$391,MATCH($B78,'I.KI 2016-17'!$B$8:$B$391,0)),"")</f>
        <v>0</v>
      </c>
      <c r="P78" s="157">
        <f>_xlfn.IFNA(INDEX('I.KI 2016-17'!V$8:V$391,MATCH($B78,'I.KI 2016-17'!$B$8:$B$391,0)),"")</f>
        <v>0</v>
      </c>
      <c r="Q78" s="156">
        <f>_xlfn.IFNA(INDEX('I.KI 2016-17'!W$8:W$391,MATCH($B78,'I.KI 2016-17'!$B$8:$B$391,0)),"")</f>
        <v>0</v>
      </c>
      <c r="R78" s="193">
        <f>_xlfn.IFNA(INDEX('I.KI 2016-17'!X$8:X$391,MATCH($B78,'I.KI 2016-17'!$B$8:$B$391,0)),"")</f>
        <v>3.4671722839050001</v>
      </c>
      <c r="S78" s="193">
        <f>_xlfn.IFNA(INDEX('I.KI 2016-17'!Y$8:Y$391,MATCH($B78,'I.KI 2016-17'!$B$8:$B$391,0)),"")</f>
        <v>0</v>
      </c>
      <c r="T78" s="193">
        <f>_xlfn.IFNA(INDEX('I.KI 2016-17'!Z$8:Z$391,MATCH($B78,'I.KI 2016-17'!$B$8:$B$391,0)),"")</f>
        <v>0</v>
      </c>
      <c r="U78" s="157">
        <f>_xlfn.IFNA(INDEX('I.KI 2016-17'!AA$8:AA$391,MATCH($B78,'I.KI 2016-17'!$B$8:$B$391,0)),"")</f>
        <v>0</v>
      </c>
      <c r="V78" s="149"/>
      <c r="W78" s="154">
        <f>_xlfn.IFNA(INDEX('I.KI 2016-17'!$H$8:$H$391,MATCH(B78,'I.KI 2016-17'!$B$8:$B$391,0)),"")</f>
        <v>1.159225534155</v>
      </c>
      <c r="X78" s="153">
        <f>_xlfn.IFNA(INDEX('I.KI 2016-17'!$I$8:$I$391,MATCH(B78,'I.KI 2016-17'!$B$8:$B$391,0)),"")</f>
        <v>2.3079467497500001</v>
      </c>
      <c r="Y78" s="155">
        <f>_xlfn.IFNA(INDEX('I.KI 2016-17'!$G$8:$G$391,MATCH(B78,'I.KI 2016-17'!$B$8:$B$391,0)),"")</f>
        <v>3.4671722839050001</v>
      </c>
      <c r="Z78" s="149"/>
      <c r="AA78" s="156">
        <f>_xlfn.IFNA(IF($B78=$B$382,0,_xlfn.IFNA(INDEX('I.Supplementary 2017-18'!N$8:N$35,MATCH($B78,'I.Supplementary 2017-18'!$B$8:$B$35,0)),INDEX('I.KI 2017-18'!N$9:N$393,MATCH($B78,'I.KI 2017-18'!$B$9:$B$393,0)))),"")</f>
        <v>0</v>
      </c>
      <c r="AB78" s="193">
        <f>_xlfn.IFNA(IF($B78=$B$382,0,_xlfn.IFNA(INDEX('I.Supplementary 2017-18'!O$8:O$35,MATCH($B78,'I.Supplementary 2017-18'!$B$8:$B$35,0)),INDEX('I.KI 2017-18'!O$9:O$393,MATCH($B78,'I.KI 2017-18'!$B$9:$B$393,0)))),"")</f>
        <v>0.67928754358047438</v>
      </c>
      <c r="AC78" s="193">
        <f>_xlfn.IFNA(IF($B78=$B$382,0,_xlfn.IFNA(INDEX('I.Supplementary 2017-18'!P$8:P$35,MATCH($B78,'I.Supplementary 2017-18'!$B$8:$B$35,0)),INDEX('I.KI 2017-18'!P$9:P$393,MATCH($B78,'I.KI 2017-18'!$B$9:$B$393,0)))),"")</f>
        <v>0</v>
      </c>
      <c r="AD78" s="193">
        <f>_xlfn.IFNA(IF($B78=$B$382,0,_xlfn.IFNA(INDEX('I.Supplementary 2017-18'!Q$8:Q$35,MATCH($B78,'I.Supplementary 2017-18'!$B$8:$B$35,0)),INDEX('I.KI 2017-18'!Q$9:Q$393,MATCH($B78,'I.KI 2017-18'!$B$9:$B$393,0)))),"")</f>
        <v>0</v>
      </c>
      <c r="AE78" s="157">
        <f>_xlfn.IFNA(IF($B78=$B$382,0,_xlfn.IFNA(INDEX('I.Supplementary 2017-18'!R$8:R$35,MATCH($B78,'I.Supplementary 2017-18'!$B$8:$B$35,0)),INDEX('I.KI 2017-18'!R$9:R$393,MATCH($B78,'I.KI 2017-18'!$B$9:$B$393,0)))),"")</f>
        <v>0</v>
      </c>
      <c r="AF78" s="156">
        <f>_xlfn.IFNA(IF($B78=$B$382,0,_xlfn.IFNA(INDEX('I.Supplementary 2017-18'!S$8:S$35,MATCH($B78,'I.Supplementary 2017-18'!$B$8:$B$35,0)),INDEX('I.KI 2017-18'!S$9:S$393,MATCH($B78,'I.KI 2017-18'!$B$9:$B$393,0)))),"")</f>
        <v>0</v>
      </c>
      <c r="AG78" s="193">
        <f>_xlfn.IFNA(IF($B78=$B$382,0,_xlfn.IFNA(INDEX('I.Supplementary 2017-18'!T$8:T$35,MATCH($B78,'I.Supplementary 2017-18'!$B$8:$B$35,0)),INDEX('I.KI 2017-18'!T$9:T$393,MATCH($B78,'I.KI 2017-18'!$B$9:$B$393,0)))),"")</f>
        <v>2.3550658474914288</v>
      </c>
      <c r="AH78" s="193">
        <f>_xlfn.IFNA(IF($B78=$B$382,0,_xlfn.IFNA(INDEX('I.Supplementary 2017-18'!U$8:U$35,MATCH($B78,'I.Supplementary 2017-18'!$B$8:$B$35,0)),INDEX('I.KI 2017-18'!U$9:U$393,MATCH($B78,'I.KI 2017-18'!$B$9:$B$393,0)))),"")</f>
        <v>0</v>
      </c>
      <c r="AI78" s="193">
        <f>_xlfn.IFNA(IF($B78=$B$382,0,_xlfn.IFNA(INDEX('I.Supplementary 2017-18'!V$8:V$35,MATCH($B78,'I.Supplementary 2017-18'!$B$8:$B$35,0)),INDEX('I.KI 2017-18'!V$9:V$393,MATCH($B78,'I.KI 2017-18'!$B$9:$B$393,0)))),"")</f>
        <v>0</v>
      </c>
      <c r="AJ78" s="157">
        <f>_xlfn.IFNA(IF($B78=$B$382,0,_xlfn.IFNA(INDEX('I.Supplementary 2017-18'!W$8:W$35,MATCH($B78,'I.Supplementary 2017-18'!$B$8:$B$35,0)),INDEX('I.KI 2017-18'!W$9:W$393,MATCH($B78,'I.KI 2017-18'!$B$9:$B$393,0)))),"")</f>
        <v>0</v>
      </c>
      <c r="AK78" s="156">
        <f>_xlfn.IFNA(IF($B78=$B$382,0,_xlfn.IFNA(INDEX('I.Supplementary 2017-18'!X$8:X$35,MATCH($B78,'I.Supplementary 2017-18'!$B$8:$B$35,0)),INDEX('I.KI 2017-18'!X$9:X$393,MATCH($B78,'I.KI 2017-18'!$B$9:$B$393,0)))),"")</f>
        <v>0</v>
      </c>
      <c r="AL78" s="193">
        <f>_xlfn.IFNA(IF($B78=$B$382,0,_xlfn.IFNA(INDEX('I.Supplementary 2017-18'!Y$8:Y$35,MATCH($B78,'I.Supplementary 2017-18'!$B$8:$B$35,0)),INDEX('I.KI 2017-18'!Y$9:Y$393,MATCH($B78,'I.KI 2017-18'!$B$9:$B$393,0)))),"")</f>
        <v>3.0343533910719032</v>
      </c>
      <c r="AM78" s="193">
        <f>_xlfn.IFNA(IF($B78=$B$382,0,_xlfn.IFNA(INDEX('I.Supplementary 2017-18'!Z$8:Z$35,MATCH($B78,'I.Supplementary 2017-18'!$B$8:$B$35,0)),INDEX('I.KI 2017-18'!Z$9:Z$393,MATCH($B78,'I.KI 2017-18'!$B$9:$B$393,0)))),"")</f>
        <v>0</v>
      </c>
      <c r="AN78" s="193">
        <f>_xlfn.IFNA(IF($B78=$B$382,0,_xlfn.IFNA(INDEX('I.Supplementary 2017-18'!AA$8:AA$35,MATCH($B78,'I.Supplementary 2017-18'!$B$8:$B$35,0)),INDEX('I.KI 2017-18'!AA$9:AA$393,MATCH($B78,'I.KI 2017-18'!$B$9:$B$393,0)))),"")</f>
        <v>0</v>
      </c>
      <c r="AO78" s="157">
        <f>_xlfn.IFNA(IF($B78=$B$382,0,_xlfn.IFNA(INDEX('I.Supplementary 2017-18'!AB$8:AB$35,MATCH($B78,'I.Supplementary 2017-18'!$B$8:$B$35,0)),INDEX('I.KI 2017-18'!AB$9:AB$393,MATCH($B78,'I.KI 2017-18'!$B$9:$B$393,0)))),"")</f>
        <v>0</v>
      </c>
      <c r="AP78" s="149"/>
      <c r="AQ78" s="156">
        <f>_xlfn.IFNA(IF($B78=$B$381,0,IF($B78=$B$382,0,_xlfn.IFNA(INDEX('I.Supplementary 2017-18'!I$8:I$35,MATCH($B78,'I.Supplementary 2017-18'!$B$8:$B$35,0)),INDEX('I.KI 2017-18'!I$9:I$393,MATCH($B78,'I.KI 2017-18'!$B$9:$B$393,0))))),"")</f>
        <v>0.67928754358047438</v>
      </c>
      <c r="AR78" s="149">
        <f>_xlfn.IFNA(IF($B78=$B$381,0,IF($B78=$B$382,0,_xlfn.IFNA(INDEX('I.Supplementary 2017-18'!J$8:J$35,MATCH($B78,'I.Supplementary 2017-18'!$B$8:$B$35,0)),INDEX('I.KI 2017-18'!J$9:J$393,MATCH($B78,'I.KI 2017-18'!$B$9:$B$393,0))))),"")</f>
        <v>2.3550658474914288</v>
      </c>
      <c r="AS78" s="157">
        <f>_xlfn.IFNA(IF($B78=$B$381,0,IF($B78=$B$382,0,_xlfn.IFNA(INDEX('I.Supplementary 2017-18'!H$8:H$35,MATCH($B78,'I.Supplementary 2017-18'!$B$8:$B$35,0)),INDEX('I.KI 2017-18'!H$9:H$393,MATCH($B78,'I.KI 2017-18'!$B$9:$B$393,0))))),"")</f>
        <v>3.0343533910719032</v>
      </c>
      <c r="AT78" s="149"/>
      <c r="AU78" s="156">
        <f>_xlfn.IFNA(_xlfn.IFNA(INDEX('I.Supplementary 2018-19'!P$8:P$157,MATCH($B78,'I.Supplementary 2018-19'!$B$8:$B$157,0)),INDEX('I.KI 2018-19'!P$9:P$393,MATCH($B78,'I.KI 2018-19'!$B$9:$B$393,0))),"")</f>
        <v>0</v>
      </c>
      <c r="AV78" s="193">
        <f>_xlfn.IFNA(_xlfn.IFNA(INDEX('I.Supplementary 2018-19'!Q$8:Q$157,MATCH($B78,'I.Supplementary 2018-19'!$B$8:$B$157,0)),INDEX('I.KI 2018-19'!Q$9:Q$393,MATCH($B78,'I.KI 2018-19'!$B$9:$B$393,0))),"")</f>
        <v>0.37681198970454977</v>
      </c>
      <c r="AW78" s="193">
        <f>_xlfn.IFNA(_xlfn.IFNA(INDEX('I.Supplementary 2018-19'!R$8:R$157,MATCH($B78,'I.Supplementary 2018-19'!$B$8:$B$157,0)),INDEX('I.KI 2018-19'!R$9:R$393,MATCH($B78,'I.KI 2018-19'!$B$9:$B$393,0))),"")</f>
        <v>0</v>
      </c>
      <c r="AX78" s="193">
        <f>_xlfn.IFNA(_xlfn.IFNA(INDEX('I.Supplementary 2018-19'!S$8:S$157,MATCH($B78,'I.Supplementary 2018-19'!$B$8:$B$157,0)),INDEX('I.KI 2018-19'!S$9:S$393,MATCH($B78,'I.KI 2018-19'!$B$9:$B$393,0))),"")</f>
        <v>0</v>
      </c>
      <c r="AY78" s="157">
        <f>_xlfn.IFNA(_xlfn.IFNA(INDEX('I.Supplementary 2018-19'!T$8:T$157,MATCH($B78,'I.Supplementary 2018-19'!$B$8:$B$157,0)),INDEX('I.KI 2018-19'!T$9:T$393,MATCH($B78,'I.KI 2018-19'!$B$9:$B$393,0))),"")</f>
        <v>0</v>
      </c>
      <c r="AZ78" s="156">
        <f>_xlfn.IFNA(_xlfn.IFNA(INDEX('I.Supplementary 2018-19'!U$8:U$157,MATCH($B78,'I.Supplementary 2018-19'!$B$8:$B$157,0)),INDEX('I.KI 2018-19'!U$9:U$393,MATCH($B78,'I.KI 2018-19'!$B$9:$B$393,0))),"")</f>
        <v>0</v>
      </c>
      <c r="BA78" s="193">
        <f>_xlfn.IFNA(_xlfn.IFNA(INDEX('I.Supplementary 2018-19'!V$8:V$157,MATCH($B78,'I.Supplementary 2018-19'!$B$8:$B$157,0)),INDEX('I.KI 2018-19'!V$9:V$393,MATCH($B78,'I.KI 2018-19'!$B$9:$B$393,0))),"")</f>
        <v>2.4258188987036173</v>
      </c>
      <c r="BB78" s="193">
        <f>_xlfn.IFNA(_xlfn.IFNA(INDEX('I.Supplementary 2018-19'!W$8:W$157,MATCH($B78,'I.Supplementary 2018-19'!$B$8:$B$157,0)),INDEX('I.KI 2018-19'!W$9:W$393,MATCH($B78,'I.KI 2018-19'!$B$9:$B$393,0))),"")</f>
        <v>0</v>
      </c>
      <c r="BC78" s="193">
        <f>_xlfn.IFNA(_xlfn.IFNA(INDEX('I.Supplementary 2018-19'!X$8:X$157,MATCH($B78,'I.Supplementary 2018-19'!$B$8:$B$157,0)),INDEX('I.KI 2018-19'!X$9:X$393,MATCH($B78,'I.KI 2018-19'!$B$9:$B$393,0))),"")</f>
        <v>0</v>
      </c>
      <c r="BD78" s="157">
        <f>_xlfn.IFNA(_xlfn.IFNA(INDEX('I.Supplementary 2018-19'!Y$8:Y$157,MATCH($B78,'I.Supplementary 2018-19'!$B$8:$B$157,0)),INDEX('I.KI 2018-19'!Y$9:Y$393,MATCH($B78,'I.KI 2018-19'!$B$9:$B$393,0))),"")</f>
        <v>0</v>
      </c>
      <c r="BE78" s="156">
        <f>_xlfn.IFNA(_xlfn.IFNA(INDEX('I.Supplementary 2018-19'!Z$8:Z$157,MATCH($B78,'I.Supplementary 2018-19'!$B$8:$B$157,0)),INDEX('I.KI 2018-19'!Z$9:Z$393,MATCH($B78,'I.KI 2018-19'!$B$9:$B$393,0))),"")</f>
        <v>0</v>
      </c>
      <c r="BF78" s="193">
        <f>_xlfn.IFNA(_xlfn.IFNA(INDEX('I.Supplementary 2018-19'!AA$8:AA$157,MATCH($B78,'I.Supplementary 2018-19'!$B$8:$B$157,0)),INDEX('I.KI 2018-19'!AA$9:AA$393,MATCH($B78,'I.KI 2018-19'!$B$9:$B$393,0))),"")</f>
        <v>2.8026308884081672</v>
      </c>
      <c r="BG78" s="193">
        <f>_xlfn.IFNA(_xlfn.IFNA(INDEX('I.Supplementary 2018-19'!AB$8:AB$157,MATCH($B78,'I.Supplementary 2018-19'!$B$8:$B$157,0)),INDEX('I.KI 2018-19'!AB$9:AB$393,MATCH($B78,'I.KI 2018-19'!$B$9:$B$393,0))),"")</f>
        <v>0</v>
      </c>
      <c r="BH78" s="193">
        <f>_xlfn.IFNA(_xlfn.IFNA(INDEX('I.Supplementary 2018-19'!AC$8:AC$157,MATCH($B78,'I.Supplementary 2018-19'!$B$8:$B$157,0)),INDEX('I.KI 2018-19'!AC$9:AC$393,MATCH($B78,'I.KI 2018-19'!$B$9:$B$393,0))),"")</f>
        <v>0</v>
      </c>
      <c r="BI78" s="157">
        <f>_xlfn.IFNA(_xlfn.IFNA(INDEX('I.Supplementary 2018-19'!AD$8:AD$157,MATCH($B78,'I.Supplementary 2018-19'!$B$8:$B$157,0)),INDEX('I.KI 2018-19'!AD$9:AD$393,MATCH($B78,'I.KI 2018-19'!$B$9:$B$393,0))),"")</f>
        <v>0</v>
      </c>
      <c r="BJ78" s="149"/>
      <c r="BK78" s="156">
        <f>_xlfn.IFNA(IF($B78=$B$381,0,IF($B78=$B$382,0,_xlfn.IFNA(INDEX('I.Supplementary 2018-19'!I$8:I$157,MATCH($B78,'I.Supplementary 2018-19'!$B$8:$B$157,0)),INDEX('I.KI 2018-19'!I$9:I$393,MATCH($B78,'I.KI 2018-19'!$B$9:$B$393,0))))),"")</f>
        <v>0.37681198970454977</v>
      </c>
      <c r="BL78" s="149">
        <f>_xlfn.IFNA(IF($B78=$B$381,0,IF($B78=$B$382,0,_xlfn.IFNA(INDEX('I.Supplementary 2018-19'!J$8:J$157,MATCH($B78,'I.Supplementary 2018-19'!$B$8:$B$157,0)),INDEX('I.KI 2018-19'!J$9:J$393,MATCH($B78,'I.KI 2018-19'!$B$9:$B$393,0))))),"")</f>
        <v>2.4258188987036173</v>
      </c>
      <c r="BM78" s="157">
        <f>_xlfn.IFNA(IF($B78=$B$381,0,IF($B78=$B$382,0,_xlfn.IFNA(INDEX('I.Supplementary 2018-19'!H$8:H$157,MATCH($B78,'I.Supplementary 2018-19'!$B$8:$B$157,0)),INDEX('I.KI 2018-19'!H$9:H$393,MATCH($B78,'I.KI 2018-19'!$B$9:$B$393,0))))),"")</f>
        <v>2.8026308884081672</v>
      </c>
    </row>
    <row r="79" spans="2:65">
      <c r="B79" s="121" t="str">
        <f>'Calculations for 2021-22'!B79</f>
        <v>E2831</v>
      </c>
      <c r="C79" s="160" t="str">
        <f>'Calculations for 2021-22'!D79</f>
        <v>E2831</v>
      </c>
      <c r="D79" t="str">
        <f>'Calculations for 2021-22'!E79</f>
        <v>SD</v>
      </c>
      <c r="E79" t="str">
        <f>'Calculations for 2021-22'!F79</f>
        <v>P1907</v>
      </c>
      <c r="F79" s="120" t="str">
        <f>'Calculations for 2021-22'!H79</f>
        <v>Corby</v>
      </c>
      <c r="G79" s="156">
        <f>_xlfn.IFNA(INDEX('I.KI 2016-17'!M$8:M$391,MATCH($B79,'I.KI 2016-17'!$B$8:$B$391,0)),"")</f>
        <v>0</v>
      </c>
      <c r="H79" s="149">
        <f>_xlfn.IFNA(INDEX('I.KI 2016-17'!N$8:N$391,MATCH($B79,'I.KI 2016-17'!$B$8:$B$391,0)),"")</f>
        <v>1.0422585041170001</v>
      </c>
      <c r="I79" s="149">
        <f>_xlfn.IFNA(INDEX('I.KI 2016-17'!O$8:O$391,MATCH($B79,'I.KI 2016-17'!$B$8:$B$391,0)),"")</f>
        <v>0</v>
      </c>
      <c r="J79" s="149">
        <f>_xlfn.IFNA(INDEX('I.KI 2016-17'!P$8:P$391,MATCH($B79,'I.KI 2016-17'!$B$8:$B$391,0)),"")</f>
        <v>0</v>
      </c>
      <c r="K79" s="157">
        <f>_xlfn.IFNA(INDEX('I.KI 2016-17'!Q$8:Q$391,MATCH($B79,'I.KI 2016-17'!$B$8:$B$391,0)),"")</f>
        <v>0</v>
      </c>
      <c r="L79" s="156">
        <f>_xlfn.IFNA(INDEX('I.KI 2016-17'!R$8:R$391,MATCH($B79,'I.KI 2016-17'!$B$8:$B$391,0)),"")</f>
        <v>0</v>
      </c>
      <c r="M79" s="193">
        <f>_xlfn.IFNA(INDEX('I.KI 2016-17'!S$8:S$391,MATCH($B79,'I.KI 2016-17'!$B$8:$B$391,0)),"")</f>
        <v>1.9351818098220002</v>
      </c>
      <c r="N79" s="193">
        <f>_xlfn.IFNA(INDEX('I.KI 2016-17'!T$8:T$391,MATCH($B79,'I.KI 2016-17'!$B$8:$B$391,0)),"")</f>
        <v>0</v>
      </c>
      <c r="O79" s="193">
        <f>_xlfn.IFNA(INDEX('I.KI 2016-17'!U$8:U$391,MATCH($B79,'I.KI 2016-17'!$B$8:$B$391,0)),"")</f>
        <v>0</v>
      </c>
      <c r="P79" s="157">
        <f>_xlfn.IFNA(INDEX('I.KI 2016-17'!V$8:V$391,MATCH($B79,'I.KI 2016-17'!$B$8:$B$391,0)),"")</f>
        <v>0</v>
      </c>
      <c r="Q79" s="156">
        <f>_xlfn.IFNA(INDEX('I.KI 2016-17'!W$8:W$391,MATCH($B79,'I.KI 2016-17'!$B$8:$B$391,0)),"")</f>
        <v>0</v>
      </c>
      <c r="R79" s="193">
        <f>_xlfn.IFNA(INDEX('I.KI 2016-17'!X$8:X$391,MATCH($B79,'I.KI 2016-17'!$B$8:$B$391,0)),"")</f>
        <v>2.9774403139390002</v>
      </c>
      <c r="S79" s="193">
        <f>_xlfn.IFNA(INDEX('I.KI 2016-17'!Y$8:Y$391,MATCH($B79,'I.KI 2016-17'!$B$8:$B$391,0)),"")</f>
        <v>0</v>
      </c>
      <c r="T79" s="193">
        <f>_xlfn.IFNA(INDEX('I.KI 2016-17'!Z$8:Z$391,MATCH($B79,'I.KI 2016-17'!$B$8:$B$391,0)),"")</f>
        <v>0</v>
      </c>
      <c r="U79" s="157">
        <f>_xlfn.IFNA(INDEX('I.KI 2016-17'!AA$8:AA$391,MATCH($B79,'I.KI 2016-17'!$B$8:$B$391,0)),"")</f>
        <v>0</v>
      </c>
      <c r="V79" s="149"/>
      <c r="W79" s="154">
        <f>_xlfn.IFNA(INDEX('I.KI 2016-17'!$H$8:$H$391,MATCH(B79,'I.KI 2016-17'!$B$8:$B$391,0)),"")</f>
        <v>1.0422585041170001</v>
      </c>
      <c r="X79" s="153">
        <f>_xlfn.IFNA(INDEX('I.KI 2016-17'!$I$8:$I$391,MATCH(B79,'I.KI 2016-17'!$B$8:$B$391,0)),"")</f>
        <v>1.9351818098220002</v>
      </c>
      <c r="Y79" s="155">
        <f>_xlfn.IFNA(INDEX('I.KI 2016-17'!$G$8:$G$391,MATCH(B79,'I.KI 2016-17'!$B$8:$B$391,0)),"")</f>
        <v>2.9774403139390002</v>
      </c>
      <c r="Z79" s="149"/>
      <c r="AA79" s="156">
        <f>_xlfn.IFNA(IF($B79=$B$382,0,_xlfn.IFNA(INDEX('I.Supplementary 2017-18'!N$8:N$35,MATCH($B79,'I.Supplementary 2017-18'!$B$8:$B$35,0)),INDEX('I.KI 2017-18'!N$9:N$393,MATCH($B79,'I.KI 2017-18'!$B$9:$B$393,0)))),"")</f>
        <v>0</v>
      </c>
      <c r="AB79" s="193">
        <f>_xlfn.IFNA(IF($B79=$B$382,0,_xlfn.IFNA(INDEX('I.Supplementary 2017-18'!O$8:O$35,MATCH($B79,'I.Supplementary 2017-18'!$B$8:$B$35,0)),INDEX('I.KI 2017-18'!O$9:O$393,MATCH($B79,'I.KI 2017-18'!$B$9:$B$393,0)))),"")</f>
        <v>0.64206607112834513</v>
      </c>
      <c r="AC79" s="193">
        <f>_xlfn.IFNA(IF($B79=$B$382,0,_xlfn.IFNA(INDEX('I.Supplementary 2017-18'!P$8:P$35,MATCH($B79,'I.Supplementary 2017-18'!$B$8:$B$35,0)),INDEX('I.KI 2017-18'!P$9:P$393,MATCH($B79,'I.KI 2017-18'!$B$9:$B$393,0)))),"")</f>
        <v>0</v>
      </c>
      <c r="AD79" s="193">
        <f>_xlfn.IFNA(IF($B79=$B$382,0,_xlfn.IFNA(INDEX('I.Supplementary 2017-18'!Q$8:Q$35,MATCH($B79,'I.Supplementary 2017-18'!$B$8:$B$35,0)),INDEX('I.KI 2017-18'!Q$9:Q$393,MATCH($B79,'I.KI 2017-18'!$B$9:$B$393,0)))),"")</f>
        <v>0</v>
      </c>
      <c r="AE79" s="157">
        <f>_xlfn.IFNA(IF($B79=$B$382,0,_xlfn.IFNA(INDEX('I.Supplementary 2017-18'!R$8:R$35,MATCH($B79,'I.Supplementary 2017-18'!$B$8:$B$35,0)),INDEX('I.KI 2017-18'!R$9:R$393,MATCH($B79,'I.KI 2017-18'!$B$9:$B$393,0)))),"")</f>
        <v>0</v>
      </c>
      <c r="AF79" s="156">
        <f>_xlfn.IFNA(IF($B79=$B$382,0,_xlfn.IFNA(INDEX('I.Supplementary 2017-18'!S$8:S$35,MATCH($B79,'I.Supplementary 2017-18'!$B$8:$B$35,0)),INDEX('I.KI 2017-18'!S$9:S$393,MATCH($B79,'I.KI 2017-18'!$B$9:$B$393,0)))),"")</f>
        <v>0</v>
      </c>
      <c r="AG79" s="193">
        <f>_xlfn.IFNA(IF($B79=$B$382,0,_xlfn.IFNA(INDEX('I.Supplementary 2017-18'!T$8:T$35,MATCH($B79,'I.Supplementary 2017-18'!$B$8:$B$35,0)),INDEX('I.KI 2017-18'!T$9:T$393,MATCH($B79,'I.KI 2017-18'!$B$9:$B$393,0)))),"")</f>
        <v>1.9746905293599684</v>
      </c>
      <c r="AH79" s="193">
        <f>_xlfn.IFNA(IF($B79=$B$382,0,_xlfn.IFNA(INDEX('I.Supplementary 2017-18'!U$8:U$35,MATCH($B79,'I.Supplementary 2017-18'!$B$8:$B$35,0)),INDEX('I.KI 2017-18'!U$9:U$393,MATCH($B79,'I.KI 2017-18'!$B$9:$B$393,0)))),"")</f>
        <v>0</v>
      </c>
      <c r="AI79" s="193">
        <f>_xlfn.IFNA(IF($B79=$B$382,0,_xlfn.IFNA(INDEX('I.Supplementary 2017-18'!V$8:V$35,MATCH($B79,'I.Supplementary 2017-18'!$B$8:$B$35,0)),INDEX('I.KI 2017-18'!V$9:V$393,MATCH($B79,'I.KI 2017-18'!$B$9:$B$393,0)))),"")</f>
        <v>0</v>
      </c>
      <c r="AJ79" s="157">
        <f>_xlfn.IFNA(IF($B79=$B$382,0,_xlfn.IFNA(INDEX('I.Supplementary 2017-18'!W$8:W$35,MATCH($B79,'I.Supplementary 2017-18'!$B$8:$B$35,0)),INDEX('I.KI 2017-18'!W$9:W$393,MATCH($B79,'I.KI 2017-18'!$B$9:$B$393,0)))),"")</f>
        <v>0</v>
      </c>
      <c r="AK79" s="156">
        <f>_xlfn.IFNA(IF($B79=$B$382,0,_xlfn.IFNA(INDEX('I.Supplementary 2017-18'!X$8:X$35,MATCH($B79,'I.Supplementary 2017-18'!$B$8:$B$35,0)),INDEX('I.KI 2017-18'!X$9:X$393,MATCH($B79,'I.KI 2017-18'!$B$9:$B$393,0)))),"")</f>
        <v>0</v>
      </c>
      <c r="AL79" s="193">
        <f>_xlfn.IFNA(IF($B79=$B$382,0,_xlfn.IFNA(INDEX('I.Supplementary 2017-18'!Y$8:Y$35,MATCH($B79,'I.Supplementary 2017-18'!$B$8:$B$35,0)),INDEX('I.KI 2017-18'!Y$9:Y$393,MATCH($B79,'I.KI 2017-18'!$B$9:$B$393,0)))),"")</f>
        <v>2.6167566004883134</v>
      </c>
      <c r="AM79" s="193">
        <f>_xlfn.IFNA(IF($B79=$B$382,0,_xlfn.IFNA(INDEX('I.Supplementary 2017-18'!Z$8:Z$35,MATCH($B79,'I.Supplementary 2017-18'!$B$8:$B$35,0)),INDEX('I.KI 2017-18'!Z$9:Z$393,MATCH($B79,'I.KI 2017-18'!$B$9:$B$393,0)))),"")</f>
        <v>0</v>
      </c>
      <c r="AN79" s="193">
        <f>_xlfn.IFNA(IF($B79=$B$382,0,_xlfn.IFNA(INDEX('I.Supplementary 2017-18'!AA$8:AA$35,MATCH($B79,'I.Supplementary 2017-18'!$B$8:$B$35,0)),INDEX('I.KI 2017-18'!AA$9:AA$393,MATCH($B79,'I.KI 2017-18'!$B$9:$B$393,0)))),"")</f>
        <v>0</v>
      </c>
      <c r="AO79" s="157">
        <f>_xlfn.IFNA(IF($B79=$B$382,0,_xlfn.IFNA(INDEX('I.Supplementary 2017-18'!AB$8:AB$35,MATCH($B79,'I.Supplementary 2017-18'!$B$8:$B$35,0)),INDEX('I.KI 2017-18'!AB$9:AB$393,MATCH($B79,'I.KI 2017-18'!$B$9:$B$393,0)))),"")</f>
        <v>0</v>
      </c>
      <c r="AP79" s="149"/>
      <c r="AQ79" s="156">
        <f>_xlfn.IFNA(IF($B79=$B$381,0,IF($B79=$B$382,0,_xlfn.IFNA(INDEX('I.Supplementary 2017-18'!I$8:I$35,MATCH($B79,'I.Supplementary 2017-18'!$B$8:$B$35,0)),INDEX('I.KI 2017-18'!I$9:I$393,MATCH($B79,'I.KI 2017-18'!$B$9:$B$393,0))))),"")</f>
        <v>0.64206607112834513</v>
      </c>
      <c r="AR79" s="149">
        <f>_xlfn.IFNA(IF($B79=$B$381,0,IF($B79=$B$382,0,_xlfn.IFNA(INDEX('I.Supplementary 2017-18'!J$8:J$35,MATCH($B79,'I.Supplementary 2017-18'!$B$8:$B$35,0)),INDEX('I.KI 2017-18'!J$9:J$393,MATCH($B79,'I.KI 2017-18'!$B$9:$B$393,0))))),"")</f>
        <v>1.9746905293599684</v>
      </c>
      <c r="AS79" s="157">
        <f>_xlfn.IFNA(IF($B79=$B$381,0,IF($B79=$B$382,0,_xlfn.IFNA(INDEX('I.Supplementary 2017-18'!H$8:H$35,MATCH($B79,'I.Supplementary 2017-18'!$B$8:$B$35,0)),INDEX('I.KI 2017-18'!H$9:H$393,MATCH($B79,'I.KI 2017-18'!$B$9:$B$393,0))))),"")</f>
        <v>2.6167566004883134</v>
      </c>
      <c r="AT79" s="149"/>
      <c r="AU79" s="156">
        <f>_xlfn.IFNA(_xlfn.IFNA(INDEX('I.Supplementary 2018-19'!P$8:P$157,MATCH($B79,'I.Supplementary 2018-19'!$B$8:$B$157,0)),INDEX('I.KI 2018-19'!P$9:P$393,MATCH($B79,'I.KI 2018-19'!$B$9:$B$393,0))),"")</f>
        <v>0</v>
      </c>
      <c r="AV79" s="193">
        <f>_xlfn.IFNA(_xlfn.IFNA(INDEX('I.Supplementary 2018-19'!Q$8:Q$157,MATCH($B79,'I.Supplementary 2018-19'!$B$8:$B$157,0)),INDEX('I.KI 2018-19'!Q$9:Q$393,MATCH($B79,'I.KI 2018-19'!$B$9:$B$393,0))),"")</f>
        <v>0.38963989323357678</v>
      </c>
      <c r="AW79" s="193">
        <f>_xlfn.IFNA(_xlfn.IFNA(INDEX('I.Supplementary 2018-19'!R$8:R$157,MATCH($B79,'I.Supplementary 2018-19'!$B$8:$B$157,0)),INDEX('I.KI 2018-19'!R$9:R$393,MATCH($B79,'I.KI 2018-19'!$B$9:$B$393,0))),"")</f>
        <v>0</v>
      </c>
      <c r="AX79" s="193">
        <f>_xlfn.IFNA(_xlfn.IFNA(INDEX('I.Supplementary 2018-19'!S$8:S$157,MATCH($B79,'I.Supplementary 2018-19'!$B$8:$B$157,0)),INDEX('I.KI 2018-19'!S$9:S$393,MATCH($B79,'I.KI 2018-19'!$B$9:$B$393,0))),"")</f>
        <v>0</v>
      </c>
      <c r="AY79" s="157">
        <f>_xlfn.IFNA(_xlfn.IFNA(INDEX('I.Supplementary 2018-19'!T$8:T$157,MATCH($B79,'I.Supplementary 2018-19'!$B$8:$B$157,0)),INDEX('I.KI 2018-19'!T$9:T$393,MATCH($B79,'I.KI 2018-19'!$B$9:$B$393,0))),"")</f>
        <v>0</v>
      </c>
      <c r="AZ79" s="156">
        <f>_xlfn.IFNA(_xlfn.IFNA(INDEX('I.Supplementary 2018-19'!U$8:U$157,MATCH($B79,'I.Supplementary 2018-19'!$B$8:$B$157,0)),INDEX('I.KI 2018-19'!U$9:U$393,MATCH($B79,'I.KI 2018-19'!$B$9:$B$393,0))),"")</f>
        <v>0</v>
      </c>
      <c r="BA79" s="193">
        <f>_xlfn.IFNA(_xlfn.IFNA(INDEX('I.Supplementary 2018-19'!V$8:V$157,MATCH($B79,'I.Supplementary 2018-19'!$B$8:$B$157,0)),INDEX('I.KI 2018-19'!V$9:V$393,MATCH($B79,'I.KI 2018-19'!$B$9:$B$393,0))),"")</f>
        <v>2.0340159959072635</v>
      </c>
      <c r="BB79" s="193">
        <f>_xlfn.IFNA(_xlfn.IFNA(INDEX('I.Supplementary 2018-19'!W$8:W$157,MATCH($B79,'I.Supplementary 2018-19'!$B$8:$B$157,0)),INDEX('I.KI 2018-19'!W$9:W$393,MATCH($B79,'I.KI 2018-19'!$B$9:$B$393,0))),"")</f>
        <v>0</v>
      </c>
      <c r="BC79" s="193">
        <f>_xlfn.IFNA(_xlfn.IFNA(INDEX('I.Supplementary 2018-19'!X$8:X$157,MATCH($B79,'I.Supplementary 2018-19'!$B$8:$B$157,0)),INDEX('I.KI 2018-19'!X$9:X$393,MATCH($B79,'I.KI 2018-19'!$B$9:$B$393,0))),"")</f>
        <v>0</v>
      </c>
      <c r="BD79" s="157">
        <f>_xlfn.IFNA(_xlfn.IFNA(INDEX('I.Supplementary 2018-19'!Y$8:Y$157,MATCH($B79,'I.Supplementary 2018-19'!$B$8:$B$157,0)),INDEX('I.KI 2018-19'!Y$9:Y$393,MATCH($B79,'I.KI 2018-19'!$B$9:$B$393,0))),"")</f>
        <v>0</v>
      </c>
      <c r="BE79" s="156">
        <f>_xlfn.IFNA(_xlfn.IFNA(INDEX('I.Supplementary 2018-19'!Z$8:Z$157,MATCH($B79,'I.Supplementary 2018-19'!$B$8:$B$157,0)),INDEX('I.KI 2018-19'!Z$9:Z$393,MATCH($B79,'I.KI 2018-19'!$B$9:$B$393,0))),"")</f>
        <v>0</v>
      </c>
      <c r="BF79" s="193">
        <f>_xlfn.IFNA(_xlfn.IFNA(INDEX('I.Supplementary 2018-19'!AA$8:AA$157,MATCH($B79,'I.Supplementary 2018-19'!$B$8:$B$157,0)),INDEX('I.KI 2018-19'!AA$9:AA$393,MATCH($B79,'I.KI 2018-19'!$B$9:$B$393,0))),"")</f>
        <v>2.4236558891408402</v>
      </c>
      <c r="BG79" s="193">
        <f>_xlfn.IFNA(_xlfn.IFNA(INDEX('I.Supplementary 2018-19'!AB$8:AB$157,MATCH($B79,'I.Supplementary 2018-19'!$B$8:$B$157,0)),INDEX('I.KI 2018-19'!AB$9:AB$393,MATCH($B79,'I.KI 2018-19'!$B$9:$B$393,0))),"")</f>
        <v>0</v>
      </c>
      <c r="BH79" s="193">
        <f>_xlfn.IFNA(_xlfn.IFNA(INDEX('I.Supplementary 2018-19'!AC$8:AC$157,MATCH($B79,'I.Supplementary 2018-19'!$B$8:$B$157,0)),INDEX('I.KI 2018-19'!AC$9:AC$393,MATCH($B79,'I.KI 2018-19'!$B$9:$B$393,0))),"")</f>
        <v>0</v>
      </c>
      <c r="BI79" s="157">
        <f>_xlfn.IFNA(_xlfn.IFNA(INDEX('I.Supplementary 2018-19'!AD$8:AD$157,MATCH($B79,'I.Supplementary 2018-19'!$B$8:$B$157,0)),INDEX('I.KI 2018-19'!AD$9:AD$393,MATCH($B79,'I.KI 2018-19'!$B$9:$B$393,0))),"")</f>
        <v>0</v>
      </c>
      <c r="BJ79" s="149"/>
      <c r="BK79" s="156">
        <f>_xlfn.IFNA(IF($B79=$B$381,0,IF($B79=$B$382,0,_xlfn.IFNA(INDEX('I.Supplementary 2018-19'!I$8:I$157,MATCH($B79,'I.Supplementary 2018-19'!$B$8:$B$157,0)),INDEX('I.KI 2018-19'!I$9:I$393,MATCH($B79,'I.KI 2018-19'!$B$9:$B$393,0))))),"")</f>
        <v>0.38963989323357678</v>
      </c>
      <c r="BL79" s="149">
        <f>_xlfn.IFNA(IF($B79=$B$381,0,IF($B79=$B$382,0,_xlfn.IFNA(INDEX('I.Supplementary 2018-19'!J$8:J$157,MATCH($B79,'I.Supplementary 2018-19'!$B$8:$B$157,0)),INDEX('I.KI 2018-19'!J$9:J$393,MATCH($B79,'I.KI 2018-19'!$B$9:$B$393,0))))),"")</f>
        <v>2.0340159959072635</v>
      </c>
      <c r="BM79" s="157">
        <f>_xlfn.IFNA(IF($B79=$B$381,0,IF($B79=$B$382,0,_xlfn.IFNA(INDEX('I.Supplementary 2018-19'!H$8:H$157,MATCH($B79,'I.Supplementary 2018-19'!$B$8:$B$157,0)),INDEX('I.KI 2018-19'!H$9:H$393,MATCH($B79,'I.KI 2018-19'!$B$9:$B$393,0))))),"")</f>
        <v>2.4236558891408402</v>
      </c>
    </row>
    <row r="80" spans="2:65">
      <c r="B80" s="121" t="str">
        <f>'Calculations for 2021-22'!B80</f>
        <v>E0801</v>
      </c>
      <c r="C80" s="160" t="str">
        <f>'Calculations for 2021-22'!D80</f>
        <v>E0801</v>
      </c>
      <c r="D80" t="str">
        <f>'Calculations for 2021-22'!E80</f>
        <v>UNIFIR</v>
      </c>
      <c r="E80" t="str">
        <f>'Calculations for 2021-22'!F80</f>
        <v>P1705</v>
      </c>
      <c r="F80" s="120" t="str">
        <f>'Calculations for 2021-22'!H80</f>
        <v>Cornwall</v>
      </c>
      <c r="G80" s="156">
        <f>_xlfn.IFNA(INDEX('I.KI 2016-17'!M$8:M$391,MATCH($B80,'I.KI 2016-17'!$B$8:$B$391,0)),"")</f>
        <v>52.153657075033998</v>
      </c>
      <c r="H80" s="149">
        <f>_xlfn.IFNA(INDEX('I.KI 2016-17'!N$8:N$391,MATCH($B80,'I.KI 2016-17'!$B$8:$B$391,0)),"")</f>
        <v>6.8278394736339996</v>
      </c>
      <c r="I80" s="149">
        <f>_xlfn.IFNA(INDEX('I.KI 2016-17'!O$8:O$391,MATCH($B80,'I.KI 2016-17'!$B$8:$B$391,0)),"")</f>
        <v>6.3154436589239999</v>
      </c>
      <c r="J80" s="149">
        <f>_xlfn.IFNA(INDEX('I.KI 2016-17'!P$8:P$391,MATCH($B80,'I.KI 2016-17'!$B$8:$B$391,0)),"")</f>
        <v>0</v>
      </c>
      <c r="K80" s="157">
        <f>_xlfn.IFNA(INDEX('I.KI 2016-17'!Q$8:Q$391,MATCH($B80,'I.KI 2016-17'!$B$8:$B$391,0)),"")</f>
        <v>0</v>
      </c>
      <c r="L80" s="156">
        <f>_xlfn.IFNA(INDEX('I.KI 2016-17'!R$8:R$391,MATCH($B80,'I.KI 2016-17'!$B$8:$B$391,0)),"")</f>
        <v>80.965286265374999</v>
      </c>
      <c r="M80" s="193">
        <f>_xlfn.IFNA(INDEX('I.KI 2016-17'!S$8:S$391,MATCH($B80,'I.KI 2016-17'!$B$8:$B$391,0)),"")</f>
        <v>14.556626214011001</v>
      </c>
      <c r="N80" s="193">
        <f>_xlfn.IFNA(INDEX('I.KI 2016-17'!T$8:T$391,MATCH($B80,'I.KI 2016-17'!$B$8:$B$391,0)),"")</f>
        <v>7.1028933200169995</v>
      </c>
      <c r="O80" s="193">
        <f>_xlfn.IFNA(INDEX('I.KI 2016-17'!U$8:U$391,MATCH($B80,'I.KI 2016-17'!$B$8:$B$391,0)),"")</f>
        <v>0</v>
      </c>
      <c r="P80" s="157">
        <f>_xlfn.IFNA(INDEX('I.KI 2016-17'!V$8:V$391,MATCH($B80,'I.KI 2016-17'!$B$8:$B$391,0)),"")</f>
        <v>0</v>
      </c>
      <c r="Q80" s="156">
        <f>_xlfn.IFNA(INDEX('I.KI 2016-17'!W$8:W$391,MATCH($B80,'I.KI 2016-17'!$B$8:$B$391,0)),"")</f>
        <v>133.118943340409</v>
      </c>
      <c r="R80" s="193">
        <f>_xlfn.IFNA(INDEX('I.KI 2016-17'!X$8:X$391,MATCH($B80,'I.KI 2016-17'!$B$8:$B$391,0)),"")</f>
        <v>21.384465687645001</v>
      </c>
      <c r="S80" s="193">
        <f>_xlfn.IFNA(INDEX('I.KI 2016-17'!Y$8:Y$391,MATCH($B80,'I.KI 2016-17'!$B$8:$B$391,0)),"")</f>
        <v>13.418336978940999</v>
      </c>
      <c r="T80" s="193">
        <f>_xlfn.IFNA(INDEX('I.KI 2016-17'!Z$8:Z$391,MATCH($B80,'I.KI 2016-17'!$B$8:$B$391,0)),"")</f>
        <v>0</v>
      </c>
      <c r="U80" s="157">
        <f>_xlfn.IFNA(INDEX('I.KI 2016-17'!AA$8:AA$391,MATCH($B80,'I.KI 2016-17'!$B$8:$B$391,0)),"")</f>
        <v>0</v>
      </c>
      <c r="V80" s="149"/>
      <c r="W80" s="154">
        <f>_xlfn.IFNA(INDEX('I.KI 2016-17'!$H$8:$H$391,MATCH(B80,'I.KI 2016-17'!$B$8:$B$391,0)),"")</f>
        <v>65.296940207592002</v>
      </c>
      <c r="X80" s="153">
        <f>_xlfn.IFNA(INDEX('I.KI 2016-17'!$I$8:$I$391,MATCH(B80,'I.KI 2016-17'!$B$8:$B$391,0)),"")</f>
        <v>102.62480579940301</v>
      </c>
      <c r="Y80" s="155">
        <f>_xlfn.IFNA(INDEX('I.KI 2016-17'!$G$8:$G$391,MATCH(B80,'I.KI 2016-17'!$B$8:$B$391,0)),"")</f>
        <v>167.92174600699502</v>
      </c>
      <c r="Z80" s="149"/>
      <c r="AA80" s="156">
        <f>_xlfn.IFNA(IF($B80=$B$382,0,_xlfn.IFNA(INDEX('I.Supplementary 2017-18'!N$8:N$35,MATCH($B80,'I.Supplementary 2017-18'!$B$8:$B$35,0)),INDEX('I.KI 2017-18'!N$9:N$393,MATCH($B80,'I.KI 2017-18'!$B$9:$B$393,0)))),"")</f>
        <v>34.800381924897373</v>
      </c>
      <c r="AB80" s="193">
        <f>_xlfn.IFNA(IF($B80=$B$382,0,_xlfn.IFNA(INDEX('I.Supplementary 2017-18'!O$8:O$35,MATCH($B80,'I.Supplementary 2017-18'!$B$8:$B$35,0)),INDEX('I.KI 2017-18'!O$9:O$393,MATCH($B80,'I.KI 2017-18'!$B$9:$B$393,0)))),"")</f>
        <v>3.2903973405159412</v>
      </c>
      <c r="AC80" s="193">
        <f>_xlfn.IFNA(IF($B80=$B$382,0,_xlfn.IFNA(INDEX('I.Supplementary 2017-18'!P$8:P$35,MATCH($B80,'I.Supplementary 2017-18'!$B$8:$B$35,0)),INDEX('I.KI 2017-18'!P$9:P$393,MATCH($B80,'I.KI 2017-18'!$B$9:$B$393,0)))),"")</f>
        <v>4.8859006171542223</v>
      </c>
      <c r="AD80" s="193">
        <f>_xlfn.IFNA(IF($B80=$B$382,0,_xlfn.IFNA(INDEX('I.Supplementary 2017-18'!Q$8:Q$35,MATCH($B80,'I.Supplementary 2017-18'!$B$8:$B$35,0)),INDEX('I.KI 2017-18'!Q$9:Q$393,MATCH($B80,'I.KI 2017-18'!$B$9:$B$393,0)))),"")</f>
        <v>0</v>
      </c>
      <c r="AE80" s="157">
        <f>_xlfn.IFNA(IF($B80=$B$382,0,_xlfn.IFNA(INDEX('I.Supplementary 2017-18'!R$8:R$35,MATCH($B80,'I.Supplementary 2017-18'!$B$8:$B$35,0)),INDEX('I.KI 2017-18'!R$9:R$393,MATCH($B80,'I.KI 2017-18'!$B$9:$B$393,0)))),"")</f>
        <v>0</v>
      </c>
      <c r="AF80" s="156">
        <f>_xlfn.IFNA(IF($B80=$B$382,0,_xlfn.IFNA(INDEX('I.Supplementary 2017-18'!S$8:S$35,MATCH($B80,'I.Supplementary 2017-18'!$B$8:$B$35,0)),INDEX('I.KI 2017-18'!S$9:S$393,MATCH($B80,'I.KI 2017-18'!$B$9:$B$393,0)))),"")</f>
        <v>82.618275545831423</v>
      </c>
      <c r="AG80" s="193">
        <f>_xlfn.IFNA(IF($B80=$B$382,0,_xlfn.IFNA(INDEX('I.Supplementary 2017-18'!T$8:T$35,MATCH($B80,'I.Supplementary 2017-18'!$B$8:$B$35,0)),INDEX('I.KI 2017-18'!T$9:T$393,MATCH($B80,'I.KI 2017-18'!$B$9:$B$393,0)))),"")</f>
        <v>14.853814653665308</v>
      </c>
      <c r="AH80" s="193">
        <f>_xlfn.IFNA(IF($B80=$B$382,0,_xlfn.IFNA(INDEX('I.Supplementary 2017-18'!U$8:U$35,MATCH($B80,'I.Supplementary 2017-18'!$B$8:$B$35,0)),INDEX('I.KI 2017-18'!U$9:U$393,MATCH($B80,'I.KI 2017-18'!$B$9:$B$393,0)))),"")</f>
        <v>7.2479061651483168</v>
      </c>
      <c r="AI80" s="193">
        <f>_xlfn.IFNA(IF($B80=$B$382,0,_xlfn.IFNA(INDEX('I.Supplementary 2017-18'!V$8:V$35,MATCH($B80,'I.Supplementary 2017-18'!$B$8:$B$35,0)),INDEX('I.KI 2017-18'!V$9:V$393,MATCH($B80,'I.KI 2017-18'!$B$9:$B$393,0)))),"")</f>
        <v>0</v>
      </c>
      <c r="AJ80" s="157">
        <f>_xlfn.IFNA(IF($B80=$B$382,0,_xlfn.IFNA(INDEX('I.Supplementary 2017-18'!W$8:W$35,MATCH($B80,'I.Supplementary 2017-18'!$B$8:$B$35,0)),INDEX('I.KI 2017-18'!W$9:W$393,MATCH($B80,'I.KI 2017-18'!$B$9:$B$393,0)))),"")</f>
        <v>0</v>
      </c>
      <c r="AK80" s="156">
        <f>_xlfn.IFNA(IF($B80=$B$382,0,_xlfn.IFNA(INDEX('I.Supplementary 2017-18'!X$8:X$35,MATCH($B80,'I.Supplementary 2017-18'!$B$8:$B$35,0)),INDEX('I.KI 2017-18'!X$9:X$393,MATCH($B80,'I.KI 2017-18'!$B$9:$B$393,0)))),"")</f>
        <v>117.41865747072879</v>
      </c>
      <c r="AL80" s="193">
        <f>_xlfn.IFNA(IF($B80=$B$382,0,_xlfn.IFNA(INDEX('I.Supplementary 2017-18'!Y$8:Y$35,MATCH($B80,'I.Supplementary 2017-18'!$B$8:$B$35,0)),INDEX('I.KI 2017-18'!Y$9:Y$393,MATCH($B80,'I.KI 2017-18'!$B$9:$B$393,0)))),"")</f>
        <v>18.144211994181248</v>
      </c>
      <c r="AM80" s="193">
        <f>_xlfn.IFNA(IF($B80=$B$382,0,_xlfn.IFNA(INDEX('I.Supplementary 2017-18'!Z$8:Z$35,MATCH($B80,'I.Supplementary 2017-18'!$B$8:$B$35,0)),INDEX('I.KI 2017-18'!Z$9:Z$393,MATCH($B80,'I.KI 2017-18'!$B$9:$B$393,0)))),"")</f>
        <v>12.133806782302539</v>
      </c>
      <c r="AN80" s="193">
        <f>_xlfn.IFNA(IF($B80=$B$382,0,_xlfn.IFNA(INDEX('I.Supplementary 2017-18'!AA$8:AA$35,MATCH($B80,'I.Supplementary 2017-18'!$B$8:$B$35,0)),INDEX('I.KI 2017-18'!AA$9:AA$393,MATCH($B80,'I.KI 2017-18'!$B$9:$B$393,0)))),"")</f>
        <v>0</v>
      </c>
      <c r="AO80" s="157">
        <f>_xlfn.IFNA(IF($B80=$B$382,0,_xlfn.IFNA(INDEX('I.Supplementary 2017-18'!AB$8:AB$35,MATCH($B80,'I.Supplementary 2017-18'!$B$8:$B$35,0)),INDEX('I.KI 2017-18'!AB$9:AB$393,MATCH($B80,'I.KI 2017-18'!$B$9:$B$393,0)))),"")</f>
        <v>0</v>
      </c>
      <c r="AP80" s="149"/>
      <c r="AQ80" s="156">
        <f>_xlfn.IFNA(IF($B80=$B$381,0,IF($B80=$B$382,0,_xlfn.IFNA(INDEX('I.Supplementary 2017-18'!I$8:I$35,MATCH($B80,'I.Supplementary 2017-18'!$B$8:$B$35,0)),INDEX('I.KI 2017-18'!I$9:I$393,MATCH($B80,'I.KI 2017-18'!$B$9:$B$393,0))))),"")</f>
        <v>42.976679882567538</v>
      </c>
      <c r="AR80" s="149">
        <f>_xlfn.IFNA(IF($B80=$B$381,0,IF($B80=$B$382,0,_xlfn.IFNA(INDEX('I.Supplementary 2017-18'!J$8:J$35,MATCH($B80,'I.Supplementary 2017-18'!$B$8:$B$35,0)),INDEX('I.KI 2017-18'!J$9:J$393,MATCH($B80,'I.KI 2017-18'!$B$9:$B$393,0))))),"")</f>
        <v>104.71999636464506</v>
      </c>
      <c r="AS80" s="157">
        <f>_xlfn.IFNA(IF($B80=$B$381,0,IF($B80=$B$382,0,_xlfn.IFNA(INDEX('I.Supplementary 2017-18'!H$8:H$35,MATCH($B80,'I.Supplementary 2017-18'!$B$8:$B$35,0)),INDEX('I.KI 2017-18'!H$9:H$393,MATCH($B80,'I.KI 2017-18'!$B$9:$B$393,0))))),"")</f>
        <v>147.69667624721259</v>
      </c>
      <c r="AT80" s="149"/>
      <c r="AU80" s="156">
        <f>_xlfn.IFNA(_xlfn.IFNA(INDEX('I.Supplementary 2018-19'!P$8:P$157,MATCH($B80,'I.Supplementary 2018-19'!$B$8:$B$157,0)),INDEX('I.KI 2018-19'!P$9:P$393,MATCH($B80,'I.KI 2018-19'!$B$9:$B$393,0))),"")</f>
        <v>23.392570138230116</v>
      </c>
      <c r="AV80" s="193">
        <f>_xlfn.IFNA(_xlfn.IFNA(INDEX('I.Supplementary 2018-19'!Q$8:Q$157,MATCH($B80,'I.Supplementary 2018-19'!$B$8:$B$157,0)),INDEX('I.KI 2018-19'!Q$9:Q$393,MATCH($B80,'I.KI 2018-19'!$B$9:$B$393,0))),"")</f>
        <v>1.1089045838160589</v>
      </c>
      <c r="AW80" s="193">
        <f>_xlfn.IFNA(_xlfn.IFNA(INDEX('I.Supplementary 2018-19'!R$8:R$157,MATCH($B80,'I.Supplementary 2018-19'!$B$8:$B$157,0)),INDEX('I.KI 2018-19'!R$9:R$393,MATCH($B80,'I.KI 2018-19'!$B$9:$B$393,0))),"")</f>
        <v>4.1249312500904276</v>
      </c>
      <c r="AX80" s="193">
        <f>_xlfn.IFNA(_xlfn.IFNA(INDEX('I.Supplementary 2018-19'!S$8:S$157,MATCH($B80,'I.Supplementary 2018-19'!$B$8:$B$157,0)),INDEX('I.KI 2018-19'!S$9:S$393,MATCH($B80,'I.KI 2018-19'!$B$9:$B$393,0))),"")</f>
        <v>0</v>
      </c>
      <c r="AY80" s="157">
        <f>_xlfn.IFNA(_xlfn.IFNA(INDEX('I.Supplementary 2018-19'!T$8:T$157,MATCH($B80,'I.Supplementary 2018-19'!$B$8:$B$157,0)),INDEX('I.KI 2018-19'!T$9:T$393,MATCH($B80,'I.KI 2018-19'!$B$9:$B$393,0))),"")</f>
        <v>0</v>
      </c>
      <c r="AZ80" s="156">
        <f>_xlfn.IFNA(_xlfn.IFNA(INDEX('I.Supplementary 2018-19'!U$8:U$157,MATCH($B80,'I.Supplementary 2018-19'!$B$8:$B$157,0)),INDEX('I.KI 2018-19'!U$9:U$393,MATCH($B80,'I.KI 2018-19'!$B$9:$B$393,0))),"")</f>
        <v>85.100369660942235</v>
      </c>
      <c r="BA80" s="193">
        <f>_xlfn.IFNA(_xlfn.IFNA(INDEX('I.Supplementary 2018-19'!V$8:V$157,MATCH($B80,'I.Supplementary 2018-19'!$B$8:$B$157,0)),INDEX('I.KI 2018-19'!V$9:V$393,MATCH($B80,'I.KI 2018-19'!$B$9:$B$393,0))),"")</f>
        <v>15.300066596050103</v>
      </c>
      <c r="BB80" s="193">
        <f>_xlfn.IFNA(_xlfn.IFNA(INDEX('I.Supplementary 2018-19'!W$8:W$157,MATCH($B80,'I.Supplementary 2018-19'!$B$8:$B$157,0)),INDEX('I.KI 2018-19'!W$9:W$393,MATCH($B80,'I.KI 2018-19'!$B$9:$B$393,0))),"")</f>
        <v>7.4656544190368921</v>
      </c>
      <c r="BC80" s="193">
        <f>_xlfn.IFNA(_xlfn.IFNA(INDEX('I.Supplementary 2018-19'!X$8:X$157,MATCH($B80,'I.Supplementary 2018-19'!$B$8:$B$157,0)),INDEX('I.KI 2018-19'!X$9:X$393,MATCH($B80,'I.KI 2018-19'!$B$9:$B$393,0))),"")</f>
        <v>0</v>
      </c>
      <c r="BD80" s="157">
        <f>_xlfn.IFNA(_xlfn.IFNA(INDEX('I.Supplementary 2018-19'!Y$8:Y$157,MATCH($B80,'I.Supplementary 2018-19'!$B$8:$B$157,0)),INDEX('I.KI 2018-19'!Y$9:Y$393,MATCH($B80,'I.KI 2018-19'!$B$9:$B$393,0))),"")</f>
        <v>0</v>
      </c>
      <c r="BE80" s="156">
        <f>_xlfn.IFNA(_xlfn.IFNA(INDEX('I.Supplementary 2018-19'!Z$8:Z$157,MATCH($B80,'I.Supplementary 2018-19'!$B$8:$B$157,0)),INDEX('I.KI 2018-19'!Z$9:Z$393,MATCH($B80,'I.KI 2018-19'!$B$9:$B$393,0))),"")</f>
        <v>108.49293979917235</v>
      </c>
      <c r="BF80" s="193">
        <f>_xlfn.IFNA(_xlfn.IFNA(INDEX('I.Supplementary 2018-19'!AA$8:AA$157,MATCH($B80,'I.Supplementary 2018-19'!$B$8:$B$157,0)),INDEX('I.KI 2018-19'!AA$9:AA$393,MATCH($B80,'I.KI 2018-19'!$B$9:$B$393,0))),"")</f>
        <v>16.40897117986616</v>
      </c>
      <c r="BG80" s="193">
        <f>_xlfn.IFNA(_xlfn.IFNA(INDEX('I.Supplementary 2018-19'!AB$8:AB$157,MATCH($B80,'I.Supplementary 2018-19'!$B$8:$B$157,0)),INDEX('I.KI 2018-19'!AB$9:AB$393,MATCH($B80,'I.KI 2018-19'!$B$9:$B$393,0))),"")</f>
        <v>11.59058566912732</v>
      </c>
      <c r="BH80" s="193">
        <f>_xlfn.IFNA(_xlfn.IFNA(INDEX('I.Supplementary 2018-19'!AC$8:AC$157,MATCH($B80,'I.Supplementary 2018-19'!$B$8:$B$157,0)),INDEX('I.KI 2018-19'!AC$9:AC$393,MATCH($B80,'I.KI 2018-19'!$B$9:$B$393,0))),"")</f>
        <v>0</v>
      </c>
      <c r="BI80" s="157">
        <f>_xlfn.IFNA(_xlfn.IFNA(INDEX('I.Supplementary 2018-19'!AD$8:AD$157,MATCH($B80,'I.Supplementary 2018-19'!$B$8:$B$157,0)),INDEX('I.KI 2018-19'!AD$9:AD$393,MATCH($B80,'I.KI 2018-19'!$B$9:$B$393,0))),"")</f>
        <v>0</v>
      </c>
      <c r="BJ80" s="149"/>
      <c r="BK80" s="156">
        <f>_xlfn.IFNA(IF($B80=$B$381,0,IF($B80=$B$382,0,_xlfn.IFNA(INDEX('I.Supplementary 2018-19'!I$8:I$157,MATCH($B80,'I.Supplementary 2018-19'!$B$8:$B$157,0)),INDEX('I.KI 2018-19'!I$9:I$393,MATCH($B80,'I.KI 2018-19'!$B$9:$B$393,0))))),"")</f>
        <v>28.626405972136602</v>
      </c>
      <c r="BL80" s="149">
        <f>_xlfn.IFNA(IF($B80=$B$381,0,IF($B80=$B$382,0,_xlfn.IFNA(INDEX('I.Supplementary 2018-19'!J$8:J$157,MATCH($B80,'I.Supplementary 2018-19'!$B$8:$B$157,0)),INDEX('I.KI 2018-19'!J$9:J$393,MATCH($B80,'I.KI 2018-19'!$B$9:$B$393,0))))),"")</f>
        <v>107.86609067602923</v>
      </c>
      <c r="BM80" s="157">
        <f>_xlfn.IFNA(IF($B80=$B$381,0,IF($B80=$B$382,0,_xlfn.IFNA(INDEX('I.Supplementary 2018-19'!H$8:H$157,MATCH($B80,'I.Supplementary 2018-19'!$B$8:$B$157,0)),INDEX('I.KI 2018-19'!H$9:H$393,MATCH($B80,'I.KI 2018-19'!$B$9:$B$393,0))))),"")</f>
        <v>136.49249664816583</v>
      </c>
    </row>
    <row r="81" spans="2:65">
      <c r="B81" s="121" t="str">
        <f>'Calculations for 2021-22'!B81</f>
        <v>E1632</v>
      </c>
      <c r="C81" s="160" t="str">
        <f>'Calculations for 2021-22'!D81</f>
        <v>E1632</v>
      </c>
      <c r="D81" t="str">
        <f>'Calculations for 2021-22'!E81</f>
        <v>SD</v>
      </c>
      <c r="E81">
        <f>'Calculations for 2021-22'!F81</f>
        <v>0</v>
      </c>
      <c r="F81" s="120" t="str">
        <f>'Calculations for 2021-22'!H81</f>
        <v>Cotswold</v>
      </c>
      <c r="G81" s="156">
        <f>_xlfn.IFNA(INDEX('I.KI 2016-17'!M$8:M$391,MATCH($B81,'I.KI 2016-17'!$B$8:$B$391,0)),"")</f>
        <v>0</v>
      </c>
      <c r="H81" s="149">
        <f>_xlfn.IFNA(INDEX('I.KI 2016-17'!N$8:N$391,MATCH($B81,'I.KI 2016-17'!$B$8:$B$391,0)),"")</f>
        <v>0.85635332444099999</v>
      </c>
      <c r="I81" s="149">
        <f>_xlfn.IFNA(INDEX('I.KI 2016-17'!O$8:O$391,MATCH($B81,'I.KI 2016-17'!$B$8:$B$391,0)),"")</f>
        <v>0</v>
      </c>
      <c r="J81" s="149">
        <f>_xlfn.IFNA(INDEX('I.KI 2016-17'!P$8:P$391,MATCH($B81,'I.KI 2016-17'!$B$8:$B$391,0)),"")</f>
        <v>0</v>
      </c>
      <c r="K81" s="157">
        <f>_xlfn.IFNA(INDEX('I.KI 2016-17'!Q$8:Q$391,MATCH($B81,'I.KI 2016-17'!$B$8:$B$391,0)),"")</f>
        <v>0</v>
      </c>
      <c r="L81" s="156">
        <f>_xlfn.IFNA(INDEX('I.KI 2016-17'!R$8:R$391,MATCH($B81,'I.KI 2016-17'!$B$8:$B$391,0)),"")</f>
        <v>0</v>
      </c>
      <c r="M81" s="193">
        <f>_xlfn.IFNA(INDEX('I.KI 2016-17'!S$8:S$391,MATCH($B81,'I.KI 2016-17'!$B$8:$B$391,0)),"")</f>
        <v>1.7190033576460002</v>
      </c>
      <c r="N81" s="193">
        <f>_xlfn.IFNA(INDEX('I.KI 2016-17'!T$8:T$391,MATCH($B81,'I.KI 2016-17'!$B$8:$B$391,0)),"")</f>
        <v>0</v>
      </c>
      <c r="O81" s="193">
        <f>_xlfn.IFNA(INDEX('I.KI 2016-17'!U$8:U$391,MATCH($B81,'I.KI 2016-17'!$B$8:$B$391,0)),"")</f>
        <v>0</v>
      </c>
      <c r="P81" s="157">
        <f>_xlfn.IFNA(INDEX('I.KI 2016-17'!V$8:V$391,MATCH($B81,'I.KI 2016-17'!$B$8:$B$391,0)),"")</f>
        <v>0</v>
      </c>
      <c r="Q81" s="156">
        <f>_xlfn.IFNA(INDEX('I.KI 2016-17'!W$8:W$391,MATCH($B81,'I.KI 2016-17'!$B$8:$B$391,0)),"")</f>
        <v>0</v>
      </c>
      <c r="R81" s="193">
        <f>_xlfn.IFNA(INDEX('I.KI 2016-17'!X$8:X$391,MATCH($B81,'I.KI 2016-17'!$B$8:$B$391,0)),"")</f>
        <v>2.5753566820870004</v>
      </c>
      <c r="S81" s="193">
        <f>_xlfn.IFNA(INDEX('I.KI 2016-17'!Y$8:Y$391,MATCH($B81,'I.KI 2016-17'!$B$8:$B$391,0)),"")</f>
        <v>0</v>
      </c>
      <c r="T81" s="193">
        <f>_xlfn.IFNA(INDEX('I.KI 2016-17'!Z$8:Z$391,MATCH($B81,'I.KI 2016-17'!$B$8:$B$391,0)),"")</f>
        <v>0</v>
      </c>
      <c r="U81" s="157">
        <f>_xlfn.IFNA(INDEX('I.KI 2016-17'!AA$8:AA$391,MATCH($B81,'I.KI 2016-17'!$B$8:$B$391,0)),"")</f>
        <v>0</v>
      </c>
      <c r="V81" s="149"/>
      <c r="W81" s="154">
        <f>_xlfn.IFNA(INDEX('I.KI 2016-17'!$H$8:$H$391,MATCH(B81,'I.KI 2016-17'!$B$8:$B$391,0)),"")</f>
        <v>0.85635332444099999</v>
      </c>
      <c r="X81" s="153">
        <f>_xlfn.IFNA(INDEX('I.KI 2016-17'!$I$8:$I$391,MATCH(B81,'I.KI 2016-17'!$B$8:$B$391,0)),"")</f>
        <v>1.7190033576460002</v>
      </c>
      <c r="Y81" s="155">
        <f>_xlfn.IFNA(INDEX('I.KI 2016-17'!$G$8:$G$391,MATCH(B81,'I.KI 2016-17'!$B$8:$B$391,0)),"")</f>
        <v>2.5753566820870004</v>
      </c>
      <c r="Z81" s="149"/>
      <c r="AA81" s="156">
        <f>_xlfn.IFNA(IF($B81=$B$382,0,_xlfn.IFNA(INDEX('I.Supplementary 2017-18'!N$8:N$35,MATCH($B81,'I.Supplementary 2017-18'!$B$8:$B$35,0)),INDEX('I.KI 2017-18'!N$9:N$393,MATCH($B81,'I.KI 2017-18'!$B$9:$B$393,0)))),"")</f>
        <v>0</v>
      </c>
      <c r="AB81" s="193">
        <f>_xlfn.IFNA(IF($B81=$B$382,0,_xlfn.IFNA(INDEX('I.Supplementary 2017-18'!O$8:O$35,MATCH($B81,'I.Supplementary 2017-18'!$B$8:$B$35,0)),INDEX('I.KI 2017-18'!O$9:O$393,MATCH($B81,'I.KI 2017-18'!$B$9:$B$393,0)))),"")</f>
        <v>0.38636179997754749</v>
      </c>
      <c r="AC81" s="193">
        <f>_xlfn.IFNA(IF($B81=$B$382,0,_xlfn.IFNA(INDEX('I.Supplementary 2017-18'!P$8:P$35,MATCH($B81,'I.Supplementary 2017-18'!$B$8:$B$35,0)),INDEX('I.KI 2017-18'!P$9:P$393,MATCH($B81,'I.KI 2017-18'!$B$9:$B$393,0)))),"")</f>
        <v>0</v>
      </c>
      <c r="AD81" s="193">
        <f>_xlfn.IFNA(IF($B81=$B$382,0,_xlfn.IFNA(INDEX('I.Supplementary 2017-18'!Q$8:Q$35,MATCH($B81,'I.Supplementary 2017-18'!$B$8:$B$35,0)),INDEX('I.KI 2017-18'!Q$9:Q$393,MATCH($B81,'I.KI 2017-18'!$B$9:$B$393,0)))),"")</f>
        <v>0</v>
      </c>
      <c r="AE81" s="157">
        <f>_xlfn.IFNA(IF($B81=$B$382,0,_xlfn.IFNA(INDEX('I.Supplementary 2017-18'!R$8:R$35,MATCH($B81,'I.Supplementary 2017-18'!$B$8:$B$35,0)),INDEX('I.KI 2017-18'!R$9:R$393,MATCH($B81,'I.KI 2017-18'!$B$9:$B$393,0)))),"")</f>
        <v>0</v>
      </c>
      <c r="AF81" s="156">
        <f>_xlfn.IFNA(IF($B81=$B$382,0,_xlfn.IFNA(INDEX('I.Supplementary 2017-18'!S$8:S$35,MATCH($B81,'I.Supplementary 2017-18'!$B$8:$B$35,0)),INDEX('I.KI 2017-18'!S$9:S$393,MATCH($B81,'I.KI 2017-18'!$B$9:$B$393,0)))),"")</f>
        <v>0</v>
      </c>
      <c r="AG81" s="193">
        <f>_xlfn.IFNA(IF($B81=$B$382,0,_xlfn.IFNA(INDEX('I.Supplementary 2017-18'!T$8:T$35,MATCH($B81,'I.Supplementary 2017-18'!$B$8:$B$35,0)),INDEX('I.KI 2017-18'!T$9:T$393,MATCH($B81,'I.KI 2017-18'!$B$9:$B$393,0)))),"")</f>
        <v>1.7540985725748284</v>
      </c>
      <c r="AH81" s="193">
        <f>_xlfn.IFNA(IF($B81=$B$382,0,_xlfn.IFNA(INDEX('I.Supplementary 2017-18'!U$8:U$35,MATCH($B81,'I.Supplementary 2017-18'!$B$8:$B$35,0)),INDEX('I.KI 2017-18'!U$9:U$393,MATCH($B81,'I.KI 2017-18'!$B$9:$B$393,0)))),"")</f>
        <v>0</v>
      </c>
      <c r="AI81" s="193">
        <f>_xlfn.IFNA(IF($B81=$B$382,0,_xlfn.IFNA(INDEX('I.Supplementary 2017-18'!V$8:V$35,MATCH($B81,'I.Supplementary 2017-18'!$B$8:$B$35,0)),INDEX('I.KI 2017-18'!V$9:V$393,MATCH($B81,'I.KI 2017-18'!$B$9:$B$393,0)))),"")</f>
        <v>0</v>
      </c>
      <c r="AJ81" s="157">
        <f>_xlfn.IFNA(IF($B81=$B$382,0,_xlfn.IFNA(INDEX('I.Supplementary 2017-18'!W$8:W$35,MATCH($B81,'I.Supplementary 2017-18'!$B$8:$B$35,0)),INDEX('I.KI 2017-18'!W$9:W$393,MATCH($B81,'I.KI 2017-18'!$B$9:$B$393,0)))),"")</f>
        <v>0</v>
      </c>
      <c r="AK81" s="156">
        <f>_xlfn.IFNA(IF($B81=$B$382,0,_xlfn.IFNA(INDEX('I.Supplementary 2017-18'!X$8:X$35,MATCH($B81,'I.Supplementary 2017-18'!$B$8:$B$35,0)),INDEX('I.KI 2017-18'!X$9:X$393,MATCH($B81,'I.KI 2017-18'!$B$9:$B$393,0)))),"")</f>
        <v>0</v>
      </c>
      <c r="AL81" s="193">
        <f>_xlfn.IFNA(IF($B81=$B$382,0,_xlfn.IFNA(INDEX('I.Supplementary 2017-18'!Y$8:Y$35,MATCH($B81,'I.Supplementary 2017-18'!$B$8:$B$35,0)),INDEX('I.KI 2017-18'!Y$9:Y$393,MATCH($B81,'I.KI 2017-18'!$B$9:$B$393,0)))),"")</f>
        <v>2.1404603725523756</v>
      </c>
      <c r="AM81" s="193">
        <f>_xlfn.IFNA(IF($B81=$B$382,0,_xlfn.IFNA(INDEX('I.Supplementary 2017-18'!Z$8:Z$35,MATCH($B81,'I.Supplementary 2017-18'!$B$8:$B$35,0)),INDEX('I.KI 2017-18'!Z$9:Z$393,MATCH($B81,'I.KI 2017-18'!$B$9:$B$393,0)))),"")</f>
        <v>0</v>
      </c>
      <c r="AN81" s="193">
        <f>_xlfn.IFNA(IF($B81=$B$382,0,_xlfn.IFNA(INDEX('I.Supplementary 2017-18'!AA$8:AA$35,MATCH($B81,'I.Supplementary 2017-18'!$B$8:$B$35,0)),INDEX('I.KI 2017-18'!AA$9:AA$393,MATCH($B81,'I.KI 2017-18'!$B$9:$B$393,0)))),"")</f>
        <v>0</v>
      </c>
      <c r="AO81" s="157">
        <f>_xlfn.IFNA(IF($B81=$B$382,0,_xlfn.IFNA(INDEX('I.Supplementary 2017-18'!AB$8:AB$35,MATCH($B81,'I.Supplementary 2017-18'!$B$8:$B$35,0)),INDEX('I.KI 2017-18'!AB$9:AB$393,MATCH($B81,'I.KI 2017-18'!$B$9:$B$393,0)))),"")</f>
        <v>0</v>
      </c>
      <c r="AP81" s="149"/>
      <c r="AQ81" s="156">
        <f>_xlfn.IFNA(IF($B81=$B$381,0,IF($B81=$B$382,0,_xlfn.IFNA(INDEX('I.Supplementary 2017-18'!I$8:I$35,MATCH($B81,'I.Supplementary 2017-18'!$B$8:$B$35,0)),INDEX('I.KI 2017-18'!I$9:I$393,MATCH($B81,'I.KI 2017-18'!$B$9:$B$393,0))))),"")</f>
        <v>0.38636179997754749</v>
      </c>
      <c r="AR81" s="149">
        <f>_xlfn.IFNA(IF($B81=$B$381,0,IF($B81=$B$382,0,_xlfn.IFNA(INDEX('I.Supplementary 2017-18'!J$8:J$35,MATCH($B81,'I.Supplementary 2017-18'!$B$8:$B$35,0)),INDEX('I.KI 2017-18'!J$9:J$393,MATCH($B81,'I.KI 2017-18'!$B$9:$B$393,0))))),"")</f>
        <v>1.7540985725748284</v>
      </c>
      <c r="AS81" s="157">
        <f>_xlfn.IFNA(IF($B81=$B$381,0,IF($B81=$B$382,0,_xlfn.IFNA(INDEX('I.Supplementary 2017-18'!H$8:H$35,MATCH($B81,'I.Supplementary 2017-18'!$B$8:$B$35,0)),INDEX('I.KI 2017-18'!H$9:H$393,MATCH($B81,'I.KI 2017-18'!$B$9:$B$393,0))))),"")</f>
        <v>2.1404603725523756</v>
      </c>
      <c r="AT81" s="149"/>
      <c r="AU81" s="156">
        <f>_xlfn.IFNA(_xlfn.IFNA(INDEX('I.Supplementary 2018-19'!P$8:P$157,MATCH($B81,'I.Supplementary 2018-19'!$B$8:$B$157,0)),INDEX('I.KI 2018-19'!P$9:P$393,MATCH($B81,'I.KI 2018-19'!$B$9:$B$393,0))),"")</f>
        <v>0</v>
      </c>
      <c r="AV81" s="193">
        <f>_xlfn.IFNA(_xlfn.IFNA(INDEX('I.Supplementary 2018-19'!Q$8:Q$157,MATCH($B81,'I.Supplementary 2018-19'!$B$8:$B$157,0)),INDEX('I.KI 2018-19'!Q$9:Q$393,MATCH($B81,'I.KI 2018-19'!$B$9:$B$393,0))),"")</f>
        <v>0.10072426822221558</v>
      </c>
      <c r="AW81" s="193">
        <f>_xlfn.IFNA(_xlfn.IFNA(INDEX('I.Supplementary 2018-19'!R$8:R$157,MATCH($B81,'I.Supplementary 2018-19'!$B$8:$B$157,0)),INDEX('I.KI 2018-19'!R$9:R$393,MATCH($B81,'I.KI 2018-19'!$B$9:$B$393,0))),"")</f>
        <v>0</v>
      </c>
      <c r="AX81" s="193">
        <f>_xlfn.IFNA(_xlfn.IFNA(INDEX('I.Supplementary 2018-19'!S$8:S$157,MATCH($B81,'I.Supplementary 2018-19'!$B$8:$B$157,0)),INDEX('I.KI 2018-19'!S$9:S$393,MATCH($B81,'I.KI 2018-19'!$B$9:$B$393,0))),"")</f>
        <v>0</v>
      </c>
      <c r="AY81" s="157">
        <f>_xlfn.IFNA(_xlfn.IFNA(INDEX('I.Supplementary 2018-19'!T$8:T$157,MATCH($B81,'I.Supplementary 2018-19'!$B$8:$B$157,0)),INDEX('I.KI 2018-19'!T$9:T$393,MATCH($B81,'I.KI 2018-19'!$B$9:$B$393,0))),"")</f>
        <v>0</v>
      </c>
      <c r="AZ81" s="156">
        <f>_xlfn.IFNA(_xlfn.IFNA(INDEX('I.Supplementary 2018-19'!U$8:U$157,MATCH($B81,'I.Supplementary 2018-19'!$B$8:$B$157,0)),INDEX('I.KI 2018-19'!U$9:U$393,MATCH($B81,'I.KI 2018-19'!$B$9:$B$393,0))),"")</f>
        <v>0</v>
      </c>
      <c r="BA81" s="193">
        <f>_xlfn.IFNA(_xlfn.IFNA(INDEX('I.Supplementary 2018-19'!V$8:V$157,MATCH($B81,'I.Supplementary 2018-19'!$B$8:$B$157,0)),INDEX('I.KI 2018-19'!V$9:V$393,MATCH($B81,'I.KI 2018-19'!$B$9:$B$393,0))),"")</f>
        <v>1.8067968129526129</v>
      </c>
      <c r="BB81" s="193">
        <f>_xlfn.IFNA(_xlfn.IFNA(INDEX('I.Supplementary 2018-19'!W$8:W$157,MATCH($B81,'I.Supplementary 2018-19'!$B$8:$B$157,0)),INDEX('I.KI 2018-19'!W$9:W$393,MATCH($B81,'I.KI 2018-19'!$B$9:$B$393,0))),"")</f>
        <v>0</v>
      </c>
      <c r="BC81" s="193">
        <f>_xlfn.IFNA(_xlfn.IFNA(INDEX('I.Supplementary 2018-19'!X$8:X$157,MATCH($B81,'I.Supplementary 2018-19'!$B$8:$B$157,0)),INDEX('I.KI 2018-19'!X$9:X$393,MATCH($B81,'I.KI 2018-19'!$B$9:$B$393,0))),"")</f>
        <v>0</v>
      </c>
      <c r="BD81" s="157">
        <f>_xlfn.IFNA(_xlfn.IFNA(INDEX('I.Supplementary 2018-19'!Y$8:Y$157,MATCH($B81,'I.Supplementary 2018-19'!$B$8:$B$157,0)),INDEX('I.KI 2018-19'!Y$9:Y$393,MATCH($B81,'I.KI 2018-19'!$B$9:$B$393,0))),"")</f>
        <v>0</v>
      </c>
      <c r="BE81" s="156">
        <f>_xlfn.IFNA(_xlfn.IFNA(INDEX('I.Supplementary 2018-19'!Z$8:Z$157,MATCH($B81,'I.Supplementary 2018-19'!$B$8:$B$157,0)),INDEX('I.KI 2018-19'!Z$9:Z$393,MATCH($B81,'I.KI 2018-19'!$B$9:$B$393,0))),"")</f>
        <v>0</v>
      </c>
      <c r="BF81" s="193">
        <f>_xlfn.IFNA(_xlfn.IFNA(INDEX('I.Supplementary 2018-19'!AA$8:AA$157,MATCH($B81,'I.Supplementary 2018-19'!$B$8:$B$157,0)),INDEX('I.KI 2018-19'!AA$9:AA$393,MATCH($B81,'I.KI 2018-19'!$B$9:$B$393,0))),"")</f>
        <v>1.9075210811748284</v>
      </c>
      <c r="BG81" s="193">
        <f>_xlfn.IFNA(_xlfn.IFNA(INDEX('I.Supplementary 2018-19'!AB$8:AB$157,MATCH($B81,'I.Supplementary 2018-19'!$B$8:$B$157,0)),INDEX('I.KI 2018-19'!AB$9:AB$393,MATCH($B81,'I.KI 2018-19'!$B$9:$B$393,0))),"")</f>
        <v>0</v>
      </c>
      <c r="BH81" s="193">
        <f>_xlfn.IFNA(_xlfn.IFNA(INDEX('I.Supplementary 2018-19'!AC$8:AC$157,MATCH($B81,'I.Supplementary 2018-19'!$B$8:$B$157,0)),INDEX('I.KI 2018-19'!AC$9:AC$393,MATCH($B81,'I.KI 2018-19'!$B$9:$B$393,0))),"")</f>
        <v>0</v>
      </c>
      <c r="BI81" s="157">
        <f>_xlfn.IFNA(_xlfn.IFNA(INDEX('I.Supplementary 2018-19'!AD$8:AD$157,MATCH($B81,'I.Supplementary 2018-19'!$B$8:$B$157,0)),INDEX('I.KI 2018-19'!AD$9:AD$393,MATCH($B81,'I.KI 2018-19'!$B$9:$B$393,0))),"")</f>
        <v>0</v>
      </c>
      <c r="BJ81" s="149"/>
      <c r="BK81" s="156">
        <f>_xlfn.IFNA(IF($B81=$B$381,0,IF($B81=$B$382,0,_xlfn.IFNA(INDEX('I.Supplementary 2018-19'!I$8:I$157,MATCH($B81,'I.Supplementary 2018-19'!$B$8:$B$157,0)),INDEX('I.KI 2018-19'!I$9:I$393,MATCH($B81,'I.KI 2018-19'!$B$9:$B$393,0))))),"")</f>
        <v>0.10072426822221558</v>
      </c>
      <c r="BL81" s="149">
        <f>_xlfn.IFNA(IF($B81=$B$381,0,IF($B81=$B$382,0,_xlfn.IFNA(INDEX('I.Supplementary 2018-19'!J$8:J$157,MATCH($B81,'I.Supplementary 2018-19'!$B$8:$B$157,0)),INDEX('I.KI 2018-19'!J$9:J$393,MATCH($B81,'I.KI 2018-19'!$B$9:$B$393,0))))),"")</f>
        <v>1.8067968129526129</v>
      </c>
      <c r="BM81" s="157">
        <f>_xlfn.IFNA(IF($B81=$B$381,0,IF($B81=$B$382,0,_xlfn.IFNA(INDEX('I.Supplementary 2018-19'!H$8:H$157,MATCH($B81,'I.Supplementary 2018-19'!$B$8:$B$157,0)),INDEX('I.KI 2018-19'!H$9:H$393,MATCH($B81,'I.KI 2018-19'!$B$9:$B$393,0))))),"")</f>
        <v>1.9075210811748284</v>
      </c>
    </row>
    <row r="82" spans="2:65">
      <c r="B82" s="121" t="str">
        <f>'Calculations for 2021-22'!B82</f>
        <v>E1302</v>
      </c>
      <c r="C82" s="160" t="str">
        <f>'Calculations for 2021-22'!D82</f>
        <v>E1302</v>
      </c>
      <c r="D82" t="str">
        <f>'Calculations for 2021-22'!E82</f>
        <v>UNINFIR</v>
      </c>
      <c r="E82">
        <f>'Calculations for 2021-22'!F82</f>
        <v>0</v>
      </c>
      <c r="F82" s="120" t="str">
        <f>'Calculations for 2021-22'!H82</f>
        <v>Durham</v>
      </c>
      <c r="G82" s="156">
        <f>_xlfn.IFNA(INDEX('I.KI 2016-17'!M$8:M$391,MATCH($B82,'I.KI 2016-17'!$B$8:$B$391,0)),"")</f>
        <v>69.006065181384997</v>
      </c>
      <c r="H82" s="149">
        <f>_xlfn.IFNA(INDEX('I.KI 2016-17'!N$8:N$391,MATCH($B82,'I.KI 2016-17'!$B$8:$B$391,0)),"")</f>
        <v>8.1374090110920001</v>
      </c>
      <c r="I82" s="149">
        <f>_xlfn.IFNA(INDEX('I.KI 2016-17'!O$8:O$391,MATCH($B82,'I.KI 2016-17'!$B$8:$B$391,0)),"")</f>
        <v>0</v>
      </c>
      <c r="J82" s="149">
        <f>_xlfn.IFNA(INDEX('I.KI 2016-17'!P$8:P$391,MATCH($B82,'I.KI 2016-17'!$B$8:$B$391,0)),"")</f>
        <v>0</v>
      </c>
      <c r="K82" s="157">
        <f>_xlfn.IFNA(INDEX('I.KI 2016-17'!Q$8:Q$391,MATCH($B82,'I.KI 2016-17'!$B$8:$B$391,0)),"")</f>
        <v>0</v>
      </c>
      <c r="L82" s="156">
        <f>_xlfn.IFNA(INDEX('I.KI 2016-17'!R$8:R$391,MATCH($B82,'I.KI 2016-17'!$B$8:$B$391,0)),"")</f>
        <v>100.45324900086699</v>
      </c>
      <c r="M82" s="193">
        <f>_xlfn.IFNA(INDEX('I.KI 2016-17'!S$8:S$391,MATCH($B82,'I.KI 2016-17'!$B$8:$B$391,0)),"")</f>
        <v>16.050607036393998</v>
      </c>
      <c r="N82" s="193">
        <f>_xlfn.IFNA(INDEX('I.KI 2016-17'!T$8:T$391,MATCH($B82,'I.KI 2016-17'!$B$8:$B$391,0)),"")</f>
        <v>0</v>
      </c>
      <c r="O82" s="193">
        <f>_xlfn.IFNA(INDEX('I.KI 2016-17'!U$8:U$391,MATCH($B82,'I.KI 2016-17'!$B$8:$B$391,0)),"")</f>
        <v>0</v>
      </c>
      <c r="P82" s="157">
        <f>_xlfn.IFNA(INDEX('I.KI 2016-17'!V$8:V$391,MATCH($B82,'I.KI 2016-17'!$B$8:$B$391,0)),"")</f>
        <v>0</v>
      </c>
      <c r="Q82" s="156">
        <f>_xlfn.IFNA(INDEX('I.KI 2016-17'!W$8:W$391,MATCH($B82,'I.KI 2016-17'!$B$8:$B$391,0)),"")</f>
        <v>169.459314182252</v>
      </c>
      <c r="R82" s="193">
        <f>_xlfn.IFNA(INDEX('I.KI 2016-17'!X$8:X$391,MATCH($B82,'I.KI 2016-17'!$B$8:$B$391,0)),"")</f>
        <v>24.188016047485998</v>
      </c>
      <c r="S82" s="193">
        <f>_xlfn.IFNA(INDEX('I.KI 2016-17'!Y$8:Y$391,MATCH($B82,'I.KI 2016-17'!$B$8:$B$391,0)),"")</f>
        <v>0</v>
      </c>
      <c r="T82" s="193">
        <f>_xlfn.IFNA(INDEX('I.KI 2016-17'!Z$8:Z$391,MATCH($B82,'I.KI 2016-17'!$B$8:$B$391,0)),"")</f>
        <v>0</v>
      </c>
      <c r="U82" s="157">
        <f>_xlfn.IFNA(INDEX('I.KI 2016-17'!AA$8:AA$391,MATCH($B82,'I.KI 2016-17'!$B$8:$B$391,0)),"")</f>
        <v>0</v>
      </c>
      <c r="V82" s="149"/>
      <c r="W82" s="154">
        <f>_xlfn.IFNA(INDEX('I.KI 2016-17'!$H$8:$H$391,MATCH(B82,'I.KI 2016-17'!$B$8:$B$391,0)),"")</f>
        <v>77.143474192476987</v>
      </c>
      <c r="X82" s="153">
        <f>_xlfn.IFNA(INDEX('I.KI 2016-17'!$I$8:$I$391,MATCH(B82,'I.KI 2016-17'!$B$8:$B$391,0)),"")</f>
        <v>116.50385603726099</v>
      </c>
      <c r="Y82" s="155">
        <f>_xlfn.IFNA(INDEX('I.KI 2016-17'!$G$8:$G$391,MATCH(B82,'I.KI 2016-17'!$B$8:$B$391,0)),"")</f>
        <v>193.64733022973797</v>
      </c>
      <c r="Z82" s="149"/>
      <c r="AA82" s="156">
        <f>_xlfn.IFNA(IF($B82=$B$382,0,_xlfn.IFNA(INDEX('I.Supplementary 2017-18'!N$8:N$35,MATCH($B82,'I.Supplementary 2017-18'!$B$8:$B$35,0)),INDEX('I.KI 2017-18'!N$9:N$393,MATCH($B82,'I.KI 2017-18'!$B$9:$B$393,0)))),"")</f>
        <v>51.109223741619111</v>
      </c>
      <c r="AB82" s="193">
        <f>_xlfn.IFNA(IF($B82=$B$382,0,_xlfn.IFNA(INDEX('I.Supplementary 2017-18'!O$8:O$35,MATCH($B82,'I.Supplementary 2017-18'!$B$8:$B$35,0)),INDEX('I.KI 2017-18'!O$9:O$393,MATCH($B82,'I.KI 2017-18'!$B$9:$B$393,0)))),"")</f>
        <v>4.8908402466656078</v>
      </c>
      <c r="AC82" s="193">
        <f>_xlfn.IFNA(IF($B82=$B$382,0,_xlfn.IFNA(INDEX('I.Supplementary 2017-18'!P$8:P$35,MATCH($B82,'I.Supplementary 2017-18'!$B$8:$B$35,0)),INDEX('I.KI 2017-18'!P$9:P$393,MATCH($B82,'I.KI 2017-18'!$B$9:$B$393,0)))),"")</f>
        <v>0</v>
      </c>
      <c r="AD82" s="193">
        <f>_xlfn.IFNA(IF($B82=$B$382,0,_xlfn.IFNA(INDEX('I.Supplementary 2017-18'!Q$8:Q$35,MATCH($B82,'I.Supplementary 2017-18'!$B$8:$B$35,0)),INDEX('I.KI 2017-18'!Q$9:Q$393,MATCH($B82,'I.KI 2017-18'!$B$9:$B$393,0)))),"")</f>
        <v>0</v>
      </c>
      <c r="AE82" s="157">
        <f>_xlfn.IFNA(IF($B82=$B$382,0,_xlfn.IFNA(INDEX('I.Supplementary 2017-18'!R$8:R$35,MATCH($B82,'I.Supplementary 2017-18'!$B$8:$B$35,0)),INDEX('I.KI 2017-18'!R$9:R$393,MATCH($B82,'I.KI 2017-18'!$B$9:$B$393,0)))),"")</f>
        <v>0</v>
      </c>
      <c r="AF82" s="156">
        <f>_xlfn.IFNA(IF($B82=$B$382,0,_xlfn.IFNA(INDEX('I.Supplementary 2017-18'!S$8:S$35,MATCH($B82,'I.Supplementary 2017-18'!$B$8:$B$35,0)),INDEX('I.KI 2017-18'!S$9:S$393,MATCH($B82,'I.KI 2017-18'!$B$9:$B$393,0)))),"")</f>
        <v>102.50410500897407</v>
      </c>
      <c r="AG82" s="193">
        <f>_xlfn.IFNA(IF($B82=$B$382,0,_xlfn.IFNA(INDEX('I.Supplementary 2017-18'!T$8:T$35,MATCH($B82,'I.Supplementary 2017-18'!$B$8:$B$35,0)),INDEX('I.KI 2017-18'!T$9:T$393,MATCH($B82,'I.KI 2017-18'!$B$9:$B$393,0)))),"")</f>
        <v>16.378296625349655</v>
      </c>
      <c r="AH82" s="193">
        <f>_xlfn.IFNA(IF($B82=$B$382,0,_xlfn.IFNA(INDEX('I.Supplementary 2017-18'!U$8:U$35,MATCH($B82,'I.Supplementary 2017-18'!$B$8:$B$35,0)),INDEX('I.KI 2017-18'!U$9:U$393,MATCH($B82,'I.KI 2017-18'!$B$9:$B$393,0)))),"")</f>
        <v>0</v>
      </c>
      <c r="AI82" s="193">
        <f>_xlfn.IFNA(IF($B82=$B$382,0,_xlfn.IFNA(INDEX('I.Supplementary 2017-18'!V$8:V$35,MATCH($B82,'I.Supplementary 2017-18'!$B$8:$B$35,0)),INDEX('I.KI 2017-18'!V$9:V$393,MATCH($B82,'I.KI 2017-18'!$B$9:$B$393,0)))),"")</f>
        <v>0</v>
      </c>
      <c r="AJ82" s="157">
        <f>_xlfn.IFNA(IF($B82=$B$382,0,_xlfn.IFNA(INDEX('I.Supplementary 2017-18'!W$8:W$35,MATCH($B82,'I.Supplementary 2017-18'!$B$8:$B$35,0)),INDEX('I.KI 2017-18'!W$9:W$393,MATCH($B82,'I.KI 2017-18'!$B$9:$B$393,0)))),"")</f>
        <v>0</v>
      </c>
      <c r="AK82" s="156">
        <f>_xlfn.IFNA(IF($B82=$B$382,0,_xlfn.IFNA(INDEX('I.Supplementary 2017-18'!X$8:X$35,MATCH($B82,'I.Supplementary 2017-18'!$B$8:$B$35,0)),INDEX('I.KI 2017-18'!X$9:X$393,MATCH($B82,'I.KI 2017-18'!$B$9:$B$393,0)))),"")</f>
        <v>153.61332875059318</v>
      </c>
      <c r="AL82" s="193">
        <f>_xlfn.IFNA(IF($B82=$B$382,0,_xlfn.IFNA(INDEX('I.Supplementary 2017-18'!Y$8:Y$35,MATCH($B82,'I.Supplementary 2017-18'!$B$8:$B$35,0)),INDEX('I.KI 2017-18'!Y$9:Y$393,MATCH($B82,'I.KI 2017-18'!$B$9:$B$393,0)))),"")</f>
        <v>21.269136872015263</v>
      </c>
      <c r="AM82" s="193">
        <f>_xlfn.IFNA(IF($B82=$B$382,0,_xlfn.IFNA(INDEX('I.Supplementary 2017-18'!Z$8:Z$35,MATCH($B82,'I.Supplementary 2017-18'!$B$8:$B$35,0)),INDEX('I.KI 2017-18'!Z$9:Z$393,MATCH($B82,'I.KI 2017-18'!$B$9:$B$393,0)))),"")</f>
        <v>0</v>
      </c>
      <c r="AN82" s="193">
        <f>_xlfn.IFNA(IF($B82=$B$382,0,_xlfn.IFNA(INDEX('I.Supplementary 2017-18'!AA$8:AA$35,MATCH($B82,'I.Supplementary 2017-18'!$B$8:$B$35,0)),INDEX('I.KI 2017-18'!AA$9:AA$393,MATCH($B82,'I.KI 2017-18'!$B$9:$B$393,0)))),"")</f>
        <v>0</v>
      </c>
      <c r="AO82" s="157">
        <f>_xlfn.IFNA(IF($B82=$B$382,0,_xlfn.IFNA(INDEX('I.Supplementary 2017-18'!AB$8:AB$35,MATCH($B82,'I.Supplementary 2017-18'!$B$8:$B$35,0)),INDEX('I.KI 2017-18'!AB$9:AB$393,MATCH($B82,'I.KI 2017-18'!$B$9:$B$393,0)))),"")</f>
        <v>0</v>
      </c>
      <c r="AP82" s="149"/>
      <c r="AQ82" s="156">
        <f>_xlfn.IFNA(IF($B82=$B$381,0,IF($B82=$B$382,0,_xlfn.IFNA(INDEX('I.Supplementary 2017-18'!I$8:I$35,MATCH($B82,'I.Supplementary 2017-18'!$B$8:$B$35,0)),INDEX('I.KI 2017-18'!I$9:I$393,MATCH($B82,'I.KI 2017-18'!$B$9:$B$393,0))))),"")</f>
        <v>56.000063988284722</v>
      </c>
      <c r="AR82" s="149">
        <f>_xlfn.IFNA(IF($B82=$B$381,0,IF($B82=$B$382,0,_xlfn.IFNA(INDEX('I.Supplementary 2017-18'!J$8:J$35,MATCH($B82,'I.Supplementary 2017-18'!$B$8:$B$35,0)),INDEX('I.KI 2017-18'!J$9:J$393,MATCH($B82,'I.KI 2017-18'!$B$9:$B$393,0))))),"")</f>
        <v>118.88240163432371</v>
      </c>
      <c r="AS82" s="157">
        <f>_xlfn.IFNA(IF($B82=$B$381,0,IF($B82=$B$382,0,_xlfn.IFNA(INDEX('I.Supplementary 2017-18'!H$8:H$35,MATCH($B82,'I.Supplementary 2017-18'!$B$8:$B$35,0)),INDEX('I.KI 2017-18'!H$9:H$393,MATCH($B82,'I.KI 2017-18'!$B$9:$B$393,0))))),"")</f>
        <v>174.88246562260844</v>
      </c>
      <c r="AT82" s="149"/>
      <c r="AU82" s="156">
        <f>_xlfn.IFNA(_xlfn.IFNA(INDEX('I.Supplementary 2018-19'!P$8:P$157,MATCH($B82,'I.Supplementary 2018-19'!$B$8:$B$157,0)),INDEX('I.KI 2018-19'!P$9:P$393,MATCH($B82,'I.KI 2018-19'!$B$9:$B$393,0))),"")</f>
        <v>39.023956285780699</v>
      </c>
      <c r="AV82" s="193">
        <f>_xlfn.IFNA(_xlfn.IFNA(INDEX('I.Supplementary 2018-19'!Q$8:Q$157,MATCH($B82,'I.Supplementary 2018-19'!$B$8:$B$157,0)),INDEX('I.KI 2018-19'!Q$9:Q$393,MATCH($B82,'I.KI 2018-19'!$B$9:$B$393,0))),"")</f>
        <v>2.8361641211713886</v>
      </c>
      <c r="AW82" s="193">
        <f>_xlfn.IFNA(_xlfn.IFNA(INDEX('I.Supplementary 2018-19'!R$8:R$157,MATCH($B82,'I.Supplementary 2018-19'!$B$8:$B$157,0)),INDEX('I.KI 2018-19'!R$9:R$393,MATCH($B82,'I.KI 2018-19'!$B$9:$B$393,0))),"")</f>
        <v>0</v>
      </c>
      <c r="AX82" s="193">
        <f>_xlfn.IFNA(_xlfn.IFNA(INDEX('I.Supplementary 2018-19'!S$8:S$157,MATCH($B82,'I.Supplementary 2018-19'!$B$8:$B$157,0)),INDEX('I.KI 2018-19'!S$9:S$393,MATCH($B82,'I.KI 2018-19'!$B$9:$B$393,0))),"")</f>
        <v>0</v>
      </c>
      <c r="AY82" s="157">
        <f>_xlfn.IFNA(_xlfn.IFNA(INDEX('I.Supplementary 2018-19'!T$8:T$157,MATCH($B82,'I.Supplementary 2018-19'!$B$8:$B$157,0)),INDEX('I.KI 2018-19'!T$9:T$393,MATCH($B82,'I.KI 2018-19'!$B$9:$B$393,0))),"")</f>
        <v>0</v>
      </c>
      <c r="AZ82" s="156">
        <f>_xlfn.IFNA(_xlfn.IFNA(INDEX('I.Supplementary 2018-19'!U$8:U$157,MATCH($B82,'I.Supplementary 2018-19'!$B$8:$B$157,0)),INDEX('I.KI 2018-19'!U$9:U$393,MATCH($B82,'I.KI 2018-19'!$B$9:$B$393,0))),"")</f>
        <v>105.58362747705482</v>
      </c>
      <c r="BA82" s="193">
        <f>_xlfn.IFNA(_xlfn.IFNA(INDEX('I.Supplementary 2018-19'!V$8:V$157,MATCH($B82,'I.Supplementary 2018-19'!$B$8:$B$157,0)),INDEX('I.KI 2018-19'!V$9:V$393,MATCH($B82,'I.KI 2018-19'!$B$9:$B$393,0))),"")</f>
        <v>16.87034845529578</v>
      </c>
      <c r="BB82" s="193">
        <f>_xlfn.IFNA(_xlfn.IFNA(INDEX('I.Supplementary 2018-19'!W$8:W$157,MATCH($B82,'I.Supplementary 2018-19'!$B$8:$B$157,0)),INDEX('I.KI 2018-19'!W$9:W$393,MATCH($B82,'I.KI 2018-19'!$B$9:$B$393,0))),"")</f>
        <v>0</v>
      </c>
      <c r="BC82" s="193">
        <f>_xlfn.IFNA(_xlfn.IFNA(INDEX('I.Supplementary 2018-19'!X$8:X$157,MATCH($B82,'I.Supplementary 2018-19'!$B$8:$B$157,0)),INDEX('I.KI 2018-19'!X$9:X$393,MATCH($B82,'I.KI 2018-19'!$B$9:$B$393,0))),"")</f>
        <v>0</v>
      </c>
      <c r="BD82" s="157">
        <f>_xlfn.IFNA(_xlfn.IFNA(INDEX('I.Supplementary 2018-19'!Y$8:Y$157,MATCH($B82,'I.Supplementary 2018-19'!$B$8:$B$157,0)),INDEX('I.KI 2018-19'!Y$9:Y$393,MATCH($B82,'I.KI 2018-19'!$B$9:$B$393,0))),"")</f>
        <v>0</v>
      </c>
      <c r="BE82" s="156">
        <f>_xlfn.IFNA(_xlfn.IFNA(INDEX('I.Supplementary 2018-19'!Z$8:Z$157,MATCH($B82,'I.Supplementary 2018-19'!$B$8:$B$157,0)),INDEX('I.KI 2018-19'!Z$9:Z$393,MATCH($B82,'I.KI 2018-19'!$B$9:$B$393,0))),"")</f>
        <v>144.60758376283553</v>
      </c>
      <c r="BF82" s="193">
        <f>_xlfn.IFNA(_xlfn.IFNA(INDEX('I.Supplementary 2018-19'!AA$8:AA$157,MATCH($B82,'I.Supplementary 2018-19'!$B$8:$B$157,0)),INDEX('I.KI 2018-19'!AA$9:AA$393,MATCH($B82,'I.KI 2018-19'!$B$9:$B$393,0))),"")</f>
        <v>19.706512576467169</v>
      </c>
      <c r="BG82" s="193">
        <f>_xlfn.IFNA(_xlfn.IFNA(INDEX('I.Supplementary 2018-19'!AB$8:AB$157,MATCH($B82,'I.Supplementary 2018-19'!$B$8:$B$157,0)),INDEX('I.KI 2018-19'!AB$9:AB$393,MATCH($B82,'I.KI 2018-19'!$B$9:$B$393,0))),"")</f>
        <v>0</v>
      </c>
      <c r="BH82" s="193">
        <f>_xlfn.IFNA(_xlfn.IFNA(INDEX('I.Supplementary 2018-19'!AC$8:AC$157,MATCH($B82,'I.Supplementary 2018-19'!$B$8:$B$157,0)),INDEX('I.KI 2018-19'!AC$9:AC$393,MATCH($B82,'I.KI 2018-19'!$B$9:$B$393,0))),"")</f>
        <v>0</v>
      </c>
      <c r="BI82" s="157">
        <f>_xlfn.IFNA(_xlfn.IFNA(INDEX('I.Supplementary 2018-19'!AD$8:AD$157,MATCH($B82,'I.Supplementary 2018-19'!$B$8:$B$157,0)),INDEX('I.KI 2018-19'!AD$9:AD$393,MATCH($B82,'I.KI 2018-19'!$B$9:$B$393,0))),"")</f>
        <v>0</v>
      </c>
      <c r="BJ82" s="149"/>
      <c r="BK82" s="156">
        <f>_xlfn.IFNA(IF($B82=$B$381,0,IF($B82=$B$382,0,_xlfn.IFNA(INDEX('I.Supplementary 2018-19'!I$8:I$157,MATCH($B82,'I.Supplementary 2018-19'!$B$8:$B$157,0)),INDEX('I.KI 2018-19'!I$9:I$393,MATCH($B82,'I.KI 2018-19'!$B$9:$B$393,0))))),"")</f>
        <v>41.860120406952085</v>
      </c>
      <c r="BL82" s="149">
        <f>_xlfn.IFNA(IF($B82=$B$381,0,IF($B82=$B$382,0,_xlfn.IFNA(INDEX('I.Supplementary 2018-19'!J$8:J$157,MATCH($B82,'I.Supplementary 2018-19'!$B$8:$B$157,0)),INDEX('I.KI 2018-19'!J$9:J$393,MATCH($B82,'I.KI 2018-19'!$B$9:$B$393,0))))),"")</f>
        <v>122.4539759323506</v>
      </c>
      <c r="BM82" s="157">
        <f>_xlfn.IFNA(IF($B82=$B$381,0,IF($B82=$B$382,0,_xlfn.IFNA(INDEX('I.Supplementary 2018-19'!H$8:H$157,MATCH($B82,'I.Supplementary 2018-19'!$B$8:$B$157,0)),INDEX('I.KI 2018-19'!H$9:H$393,MATCH($B82,'I.KI 2018-19'!$B$9:$B$393,0))))),"")</f>
        <v>164.31409633930269</v>
      </c>
    </row>
    <row r="83" spans="2:65">
      <c r="B83" s="121" t="str">
        <f>'Calculations for 2021-22'!B83</f>
        <v>E4602</v>
      </c>
      <c r="C83" s="160" t="str">
        <f>'Calculations for 2021-22'!D83</f>
        <v>E4602</v>
      </c>
      <c r="D83" t="str">
        <f>'Calculations for 2021-22'!E83</f>
        <v>MD</v>
      </c>
      <c r="E83" t="str">
        <f>'Calculations for 2021-22'!F83</f>
        <v>P1703</v>
      </c>
      <c r="F83" s="120" t="str">
        <f>'Calculations for 2021-22'!H83</f>
        <v>Coventry</v>
      </c>
      <c r="G83" s="156">
        <f>_xlfn.IFNA(INDEX('I.KI 2016-17'!M$8:M$391,MATCH($B83,'I.KI 2016-17'!$B$8:$B$391,0)),"")</f>
        <v>41.465858122055003</v>
      </c>
      <c r="H83" s="149">
        <f>_xlfn.IFNA(INDEX('I.KI 2016-17'!N$8:N$391,MATCH($B83,'I.KI 2016-17'!$B$8:$B$391,0)),"")</f>
        <v>6.1599119771220003</v>
      </c>
      <c r="I83" s="149">
        <f>_xlfn.IFNA(INDEX('I.KI 2016-17'!O$8:O$391,MATCH($B83,'I.KI 2016-17'!$B$8:$B$391,0)),"")</f>
        <v>0</v>
      </c>
      <c r="J83" s="149">
        <f>_xlfn.IFNA(INDEX('I.KI 2016-17'!P$8:P$391,MATCH($B83,'I.KI 2016-17'!$B$8:$B$391,0)),"")</f>
        <v>0</v>
      </c>
      <c r="K83" s="157">
        <f>_xlfn.IFNA(INDEX('I.KI 2016-17'!Q$8:Q$391,MATCH($B83,'I.KI 2016-17'!$B$8:$B$391,0)),"")</f>
        <v>0</v>
      </c>
      <c r="L83" s="156">
        <f>_xlfn.IFNA(INDEX('I.KI 2016-17'!R$8:R$391,MATCH($B83,'I.KI 2016-17'!$B$8:$B$391,0)),"")</f>
        <v>61.947112545342002</v>
      </c>
      <c r="M83" s="193">
        <f>_xlfn.IFNA(INDEX('I.KI 2016-17'!S$8:S$391,MATCH($B83,'I.KI 2016-17'!$B$8:$B$391,0)),"")</f>
        <v>12.057419233422999</v>
      </c>
      <c r="N83" s="193">
        <f>_xlfn.IFNA(INDEX('I.KI 2016-17'!T$8:T$391,MATCH($B83,'I.KI 2016-17'!$B$8:$B$391,0)),"")</f>
        <v>0</v>
      </c>
      <c r="O83" s="193">
        <f>_xlfn.IFNA(INDEX('I.KI 2016-17'!U$8:U$391,MATCH($B83,'I.KI 2016-17'!$B$8:$B$391,0)),"")</f>
        <v>0</v>
      </c>
      <c r="P83" s="157">
        <f>_xlfn.IFNA(INDEX('I.KI 2016-17'!V$8:V$391,MATCH($B83,'I.KI 2016-17'!$B$8:$B$391,0)),"")</f>
        <v>0</v>
      </c>
      <c r="Q83" s="156">
        <f>_xlfn.IFNA(INDEX('I.KI 2016-17'!W$8:W$391,MATCH($B83,'I.KI 2016-17'!$B$8:$B$391,0)),"")</f>
        <v>103.412970667397</v>
      </c>
      <c r="R83" s="193">
        <f>_xlfn.IFNA(INDEX('I.KI 2016-17'!X$8:X$391,MATCH($B83,'I.KI 2016-17'!$B$8:$B$391,0)),"")</f>
        <v>18.217331210544998</v>
      </c>
      <c r="S83" s="193">
        <f>_xlfn.IFNA(INDEX('I.KI 2016-17'!Y$8:Y$391,MATCH($B83,'I.KI 2016-17'!$B$8:$B$391,0)),"")</f>
        <v>0</v>
      </c>
      <c r="T83" s="193">
        <f>_xlfn.IFNA(INDEX('I.KI 2016-17'!Z$8:Z$391,MATCH($B83,'I.KI 2016-17'!$B$8:$B$391,0)),"")</f>
        <v>0</v>
      </c>
      <c r="U83" s="157">
        <f>_xlfn.IFNA(INDEX('I.KI 2016-17'!AA$8:AA$391,MATCH($B83,'I.KI 2016-17'!$B$8:$B$391,0)),"")</f>
        <v>0</v>
      </c>
      <c r="V83" s="149"/>
      <c r="W83" s="154">
        <f>_xlfn.IFNA(INDEX('I.KI 2016-17'!$H$8:$H$391,MATCH(B83,'I.KI 2016-17'!$B$8:$B$391,0)),"")</f>
        <v>47.625770099177004</v>
      </c>
      <c r="X83" s="153">
        <f>_xlfn.IFNA(INDEX('I.KI 2016-17'!$I$8:$I$391,MATCH(B83,'I.KI 2016-17'!$B$8:$B$391,0)),"")</f>
        <v>74.004531778764999</v>
      </c>
      <c r="Y83" s="155">
        <f>_xlfn.IFNA(INDEX('I.KI 2016-17'!$G$8:$G$391,MATCH(B83,'I.KI 2016-17'!$B$8:$B$391,0)),"")</f>
        <v>121.630301877942</v>
      </c>
      <c r="Z83" s="149"/>
      <c r="AA83" s="156">
        <f>_xlfn.IFNA(IF($B83=$B$382,0,_xlfn.IFNA(INDEX('I.Supplementary 2017-18'!N$8:N$35,MATCH($B83,'I.Supplementary 2017-18'!$B$8:$B$35,0)),INDEX('I.KI 2017-18'!N$9:N$393,MATCH($B83,'I.KI 2017-18'!$B$9:$B$393,0)))),"")</f>
        <v>30.825413094419599</v>
      </c>
      <c r="AB83" s="193">
        <f>_xlfn.IFNA(IF($B83=$B$382,0,_xlfn.IFNA(INDEX('I.Supplementary 2017-18'!O$8:O$35,MATCH($B83,'I.Supplementary 2017-18'!$B$8:$B$35,0)),INDEX('I.KI 2017-18'!O$9:O$393,MATCH($B83,'I.KI 2017-18'!$B$9:$B$393,0)))),"")</f>
        <v>3.8202971663517133</v>
      </c>
      <c r="AC83" s="193">
        <f>_xlfn.IFNA(IF($B83=$B$382,0,_xlfn.IFNA(INDEX('I.Supplementary 2017-18'!P$8:P$35,MATCH($B83,'I.Supplementary 2017-18'!$B$8:$B$35,0)),INDEX('I.KI 2017-18'!P$9:P$393,MATCH($B83,'I.KI 2017-18'!$B$9:$B$393,0)))),"")</f>
        <v>0</v>
      </c>
      <c r="AD83" s="193">
        <f>_xlfn.IFNA(IF($B83=$B$382,0,_xlfn.IFNA(INDEX('I.Supplementary 2017-18'!Q$8:Q$35,MATCH($B83,'I.Supplementary 2017-18'!$B$8:$B$35,0)),INDEX('I.KI 2017-18'!Q$9:Q$393,MATCH($B83,'I.KI 2017-18'!$B$9:$B$393,0)))),"")</f>
        <v>0</v>
      </c>
      <c r="AE83" s="157">
        <f>_xlfn.IFNA(IF($B83=$B$382,0,_xlfn.IFNA(INDEX('I.Supplementary 2017-18'!R$8:R$35,MATCH($B83,'I.Supplementary 2017-18'!$B$8:$B$35,0)),INDEX('I.KI 2017-18'!R$9:R$393,MATCH($B83,'I.KI 2017-18'!$B$9:$B$393,0)))),"")</f>
        <v>0</v>
      </c>
      <c r="AF83" s="156">
        <f>_xlfn.IFNA(IF($B83=$B$382,0,_xlfn.IFNA(INDEX('I.Supplementary 2017-18'!S$8:S$35,MATCH($B83,'I.Supplementary 2017-18'!$B$8:$B$35,0)),INDEX('I.KI 2017-18'!S$9:S$393,MATCH($B83,'I.KI 2017-18'!$B$9:$B$393,0)))),"")</f>
        <v>63.211826322269239</v>
      </c>
      <c r="AG83" s="193">
        <f>_xlfn.IFNA(IF($B83=$B$382,0,_xlfn.IFNA(INDEX('I.Supplementary 2017-18'!T$8:T$35,MATCH($B83,'I.Supplementary 2017-18'!$B$8:$B$35,0)),INDEX('I.KI 2017-18'!T$9:T$393,MATCH($B83,'I.KI 2017-18'!$B$9:$B$393,0)))),"")</f>
        <v>12.303583801747891</v>
      </c>
      <c r="AH83" s="193">
        <f>_xlfn.IFNA(IF($B83=$B$382,0,_xlfn.IFNA(INDEX('I.Supplementary 2017-18'!U$8:U$35,MATCH($B83,'I.Supplementary 2017-18'!$B$8:$B$35,0)),INDEX('I.KI 2017-18'!U$9:U$393,MATCH($B83,'I.KI 2017-18'!$B$9:$B$393,0)))),"")</f>
        <v>0</v>
      </c>
      <c r="AI83" s="193">
        <f>_xlfn.IFNA(IF($B83=$B$382,0,_xlfn.IFNA(INDEX('I.Supplementary 2017-18'!V$8:V$35,MATCH($B83,'I.Supplementary 2017-18'!$B$8:$B$35,0)),INDEX('I.KI 2017-18'!V$9:V$393,MATCH($B83,'I.KI 2017-18'!$B$9:$B$393,0)))),"")</f>
        <v>0</v>
      </c>
      <c r="AJ83" s="157">
        <f>_xlfn.IFNA(IF($B83=$B$382,0,_xlfn.IFNA(INDEX('I.Supplementary 2017-18'!W$8:W$35,MATCH($B83,'I.Supplementary 2017-18'!$B$8:$B$35,0)),INDEX('I.KI 2017-18'!W$9:W$393,MATCH($B83,'I.KI 2017-18'!$B$9:$B$393,0)))),"")</f>
        <v>0</v>
      </c>
      <c r="AK83" s="156">
        <f>_xlfn.IFNA(IF($B83=$B$382,0,_xlfn.IFNA(INDEX('I.Supplementary 2017-18'!X$8:X$35,MATCH($B83,'I.Supplementary 2017-18'!$B$8:$B$35,0)),INDEX('I.KI 2017-18'!X$9:X$393,MATCH($B83,'I.KI 2017-18'!$B$9:$B$393,0)))),"")</f>
        <v>94.037239416688834</v>
      </c>
      <c r="AL83" s="193">
        <f>_xlfn.IFNA(IF($B83=$B$382,0,_xlfn.IFNA(INDEX('I.Supplementary 2017-18'!Y$8:Y$35,MATCH($B83,'I.Supplementary 2017-18'!$B$8:$B$35,0)),INDEX('I.KI 2017-18'!Y$9:Y$393,MATCH($B83,'I.KI 2017-18'!$B$9:$B$393,0)))),"")</f>
        <v>16.123880968099606</v>
      </c>
      <c r="AM83" s="193">
        <f>_xlfn.IFNA(IF($B83=$B$382,0,_xlfn.IFNA(INDEX('I.Supplementary 2017-18'!Z$8:Z$35,MATCH($B83,'I.Supplementary 2017-18'!$B$8:$B$35,0)),INDEX('I.KI 2017-18'!Z$9:Z$393,MATCH($B83,'I.KI 2017-18'!$B$9:$B$393,0)))),"")</f>
        <v>0</v>
      </c>
      <c r="AN83" s="193">
        <f>_xlfn.IFNA(IF($B83=$B$382,0,_xlfn.IFNA(INDEX('I.Supplementary 2017-18'!AA$8:AA$35,MATCH($B83,'I.Supplementary 2017-18'!$B$8:$B$35,0)),INDEX('I.KI 2017-18'!AA$9:AA$393,MATCH($B83,'I.KI 2017-18'!$B$9:$B$393,0)))),"")</f>
        <v>0</v>
      </c>
      <c r="AO83" s="157">
        <f>_xlfn.IFNA(IF($B83=$B$382,0,_xlfn.IFNA(INDEX('I.Supplementary 2017-18'!AB$8:AB$35,MATCH($B83,'I.Supplementary 2017-18'!$B$8:$B$35,0)),INDEX('I.KI 2017-18'!AB$9:AB$393,MATCH($B83,'I.KI 2017-18'!$B$9:$B$393,0)))),"")</f>
        <v>0</v>
      </c>
      <c r="AP83" s="149"/>
      <c r="AQ83" s="156">
        <f>_xlfn.IFNA(IF($B83=$B$381,0,IF($B83=$B$382,0,_xlfn.IFNA(INDEX('I.Supplementary 2017-18'!I$8:I$35,MATCH($B83,'I.Supplementary 2017-18'!$B$8:$B$35,0)),INDEX('I.KI 2017-18'!I$9:I$393,MATCH($B83,'I.KI 2017-18'!$B$9:$B$393,0))))),"")</f>
        <v>34.64571026077131</v>
      </c>
      <c r="AR83" s="149">
        <f>_xlfn.IFNA(IF($B83=$B$381,0,IF($B83=$B$382,0,_xlfn.IFNA(INDEX('I.Supplementary 2017-18'!J$8:J$35,MATCH($B83,'I.Supplementary 2017-18'!$B$8:$B$35,0)),INDEX('I.KI 2017-18'!J$9:J$393,MATCH($B83,'I.KI 2017-18'!$B$9:$B$393,0))))),"")</f>
        <v>75.515410124017137</v>
      </c>
      <c r="AS83" s="157">
        <f>_xlfn.IFNA(IF($B83=$B$381,0,IF($B83=$B$382,0,_xlfn.IFNA(INDEX('I.Supplementary 2017-18'!H$8:H$35,MATCH($B83,'I.Supplementary 2017-18'!$B$8:$B$35,0)),INDEX('I.KI 2017-18'!H$9:H$393,MATCH($B83,'I.KI 2017-18'!$B$9:$B$393,0))))),"")</f>
        <v>110.16112038478845</v>
      </c>
      <c r="AT83" s="149"/>
      <c r="AU83" s="156">
        <f>_xlfn.IFNA(_xlfn.IFNA(INDEX('I.Supplementary 2018-19'!P$8:P$157,MATCH($B83,'I.Supplementary 2018-19'!$B$8:$B$157,0)),INDEX('I.KI 2018-19'!P$9:P$393,MATCH($B83,'I.KI 2018-19'!$B$9:$B$393,0))),"")</f>
        <v>23.598214096144527</v>
      </c>
      <c r="AV83" s="193">
        <f>_xlfn.IFNA(_xlfn.IFNA(INDEX('I.Supplementary 2018-19'!Q$8:Q$157,MATCH($B83,'I.Supplementary 2018-19'!$B$8:$B$157,0)),INDEX('I.KI 2018-19'!Q$9:Q$393,MATCH($B83,'I.KI 2018-19'!$B$9:$B$393,0))),"")</f>
        <v>2.3300264677794797</v>
      </c>
      <c r="AW83" s="193">
        <f>_xlfn.IFNA(_xlfn.IFNA(INDEX('I.Supplementary 2018-19'!R$8:R$157,MATCH($B83,'I.Supplementary 2018-19'!$B$8:$B$157,0)),INDEX('I.KI 2018-19'!R$9:R$393,MATCH($B83,'I.KI 2018-19'!$B$9:$B$393,0))),"")</f>
        <v>0</v>
      </c>
      <c r="AX83" s="193">
        <f>_xlfn.IFNA(_xlfn.IFNA(INDEX('I.Supplementary 2018-19'!S$8:S$157,MATCH($B83,'I.Supplementary 2018-19'!$B$8:$B$157,0)),INDEX('I.KI 2018-19'!S$9:S$393,MATCH($B83,'I.KI 2018-19'!$B$9:$B$393,0))),"")</f>
        <v>0</v>
      </c>
      <c r="AY83" s="157">
        <f>_xlfn.IFNA(_xlfn.IFNA(INDEX('I.Supplementary 2018-19'!T$8:T$157,MATCH($B83,'I.Supplementary 2018-19'!$B$8:$B$157,0)),INDEX('I.KI 2018-19'!T$9:T$393,MATCH($B83,'I.KI 2018-19'!$B$9:$B$393,0))),"")</f>
        <v>0</v>
      </c>
      <c r="AZ83" s="156">
        <f>_xlfn.IFNA(_xlfn.IFNA(INDEX('I.Supplementary 2018-19'!U$8:U$157,MATCH($B83,'I.Supplementary 2018-19'!$B$8:$B$157,0)),INDEX('I.KI 2018-19'!U$9:U$393,MATCH($B83,'I.KI 2018-19'!$B$9:$B$393,0))),"")</f>
        <v>65.110894065856726</v>
      </c>
      <c r="BA83" s="193">
        <f>_xlfn.IFNA(_xlfn.IFNA(INDEX('I.Supplementary 2018-19'!V$8:V$157,MATCH($B83,'I.Supplementary 2018-19'!$B$8:$B$157,0)),INDEX('I.KI 2018-19'!V$9:V$393,MATCH($B83,'I.KI 2018-19'!$B$9:$B$393,0))),"")</f>
        <v>12.673219366607267</v>
      </c>
      <c r="BB83" s="193">
        <f>_xlfn.IFNA(_xlfn.IFNA(INDEX('I.Supplementary 2018-19'!W$8:W$157,MATCH($B83,'I.Supplementary 2018-19'!$B$8:$B$157,0)),INDEX('I.KI 2018-19'!W$9:W$393,MATCH($B83,'I.KI 2018-19'!$B$9:$B$393,0))),"")</f>
        <v>0</v>
      </c>
      <c r="BC83" s="193">
        <f>_xlfn.IFNA(_xlfn.IFNA(INDEX('I.Supplementary 2018-19'!X$8:X$157,MATCH($B83,'I.Supplementary 2018-19'!$B$8:$B$157,0)),INDEX('I.KI 2018-19'!X$9:X$393,MATCH($B83,'I.KI 2018-19'!$B$9:$B$393,0))),"")</f>
        <v>0</v>
      </c>
      <c r="BD83" s="157">
        <f>_xlfn.IFNA(_xlfn.IFNA(INDEX('I.Supplementary 2018-19'!Y$8:Y$157,MATCH($B83,'I.Supplementary 2018-19'!$B$8:$B$157,0)),INDEX('I.KI 2018-19'!Y$9:Y$393,MATCH($B83,'I.KI 2018-19'!$B$9:$B$393,0))),"")</f>
        <v>0</v>
      </c>
      <c r="BE83" s="156">
        <f>_xlfn.IFNA(_xlfn.IFNA(INDEX('I.Supplementary 2018-19'!Z$8:Z$157,MATCH($B83,'I.Supplementary 2018-19'!$B$8:$B$157,0)),INDEX('I.KI 2018-19'!Z$9:Z$393,MATCH($B83,'I.KI 2018-19'!$B$9:$B$393,0))),"")</f>
        <v>88.709108162001257</v>
      </c>
      <c r="BF83" s="193">
        <f>_xlfn.IFNA(_xlfn.IFNA(INDEX('I.Supplementary 2018-19'!AA$8:AA$157,MATCH($B83,'I.Supplementary 2018-19'!$B$8:$B$157,0)),INDEX('I.KI 2018-19'!AA$9:AA$393,MATCH($B83,'I.KI 2018-19'!$B$9:$B$393,0))),"")</f>
        <v>15.003245834386746</v>
      </c>
      <c r="BG83" s="193">
        <f>_xlfn.IFNA(_xlfn.IFNA(INDEX('I.Supplementary 2018-19'!AB$8:AB$157,MATCH($B83,'I.Supplementary 2018-19'!$B$8:$B$157,0)),INDEX('I.KI 2018-19'!AB$9:AB$393,MATCH($B83,'I.KI 2018-19'!$B$9:$B$393,0))),"")</f>
        <v>0</v>
      </c>
      <c r="BH83" s="193">
        <f>_xlfn.IFNA(_xlfn.IFNA(INDEX('I.Supplementary 2018-19'!AC$8:AC$157,MATCH($B83,'I.Supplementary 2018-19'!$B$8:$B$157,0)),INDEX('I.KI 2018-19'!AC$9:AC$393,MATCH($B83,'I.KI 2018-19'!$B$9:$B$393,0))),"")</f>
        <v>0</v>
      </c>
      <c r="BI83" s="157">
        <f>_xlfn.IFNA(_xlfn.IFNA(INDEX('I.Supplementary 2018-19'!AD$8:AD$157,MATCH($B83,'I.Supplementary 2018-19'!$B$8:$B$157,0)),INDEX('I.KI 2018-19'!AD$9:AD$393,MATCH($B83,'I.KI 2018-19'!$B$9:$B$393,0))),"")</f>
        <v>0</v>
      </c>
      <c r="BJ83" s="149"/>
      <c r="BK83" s="156">
        <f>_xlfn.IFNA(IF($B83=$B$381,0,IF($B83=$B$382,0,_xlfn.IFNA(INDEX('I.Supplementary 2018-19'!I$8:I$157,MATCH($B83,'I.Supplementary 2018-19'!$B$8:$B$157,0)),INDEX('I.KI 2018-19'!I$9:I$393,MATCH($B83,'I.KI 2018-19'!$B$9:$B$393,0))))),"")</f>
        <v>25.928240563924007</v>
      </c>
      <c r="BL83" s="149">
        <f>_xlfn.IFNA(IF($B83=$B$381,0,IF($B83=$B$382,0,_xlfn.IFNA(INDEX('I.Supplementary 2018-19'!J$8:J$157,MATCH($B83,'I.Supplementary 2018-19'!$B$8:$B$157,0)),INDEX('I.KI 2018-19'!J$9:J$393,MATCH($B83,'I.KI 2018-19'!$B$9:$B$393,0))))),"")</f>
        <v>77.784113432463982</v>
      </c>
      <c r="BM83" s="157">
        <f>_xlfn.IFNA(IF($B83=$B$381,0,IF($B83=$B$382,0,_xlfn.IFNA(INDEX('I.Supplementary 2018-19'!H$8:H$157,MATCH($B83,'I.Supplementary 2018-19'!$B$8:$B$157,0)),INDEX('I.KI 2018-19'!H$9:H$393,MATCH($B83,'I.KI 2018-19'!$B$9:$B$393,0))))),"")</f>
        <v>103.71235399638799</v>
      </c>
    </row>
    <row r="84" spans="2:65">
      <c r="B84" s="121" t="str">
        <f>'Calculations for 2021-22'!B84</f>
        <v>E2731</v>
      </c>
      <c r="C84" s="160" t="str">
        <f>'Calculations for 2021-22'!D84</f>
        <v>E2731</v>
      </c>
      <c r="D84" t="str">
        <f>'Calculations for 2021-22'!E84</f>
        <v>SD</v>
      </c>
      <c r="E84" t="str">
        <f>'Calculations for 2021-22'!F84</f>
        <v>P1912</v>
      </c>
      <c r="F84" s="120" t="str">
        <f>'Calculations for 2021-22'!H84</f>
        <v>Craven</v>
      </c>
      <c r="G84" s="156">
        <f>_xlfn.IFNA(INDEX('I.KI 2016-17'!M$8:M$391,MATCH($B84,'I.KI 2016-17'!$B$8:$B$391,0)),"")</f>
        <v>0</v>
      </c>
      <c r="H84" s="149">
        <f>_xlfn.IFNA(INDEX('I.KI 2016-17'!N$8:N$391,MATCH($B84,'I.KI 2016-17'!$B$8:$B$391,0)),"")</f>
        <v>0.69734884017499998</v>
      </c>
      <c r="I84" s="149">
        <f>_xlfn.IFNA(INDEX('I.KI 2016-17'!O$8:O$391,MATCH($B84,'I.KI 2016-17'!$B$8:$B$391,0)),"")</f>
        <v>0</v>
      </c>
      <c r="J84" s="149">
        <f>_xlfn.IFNA(INDEX('I.KI 2016-17'!P$8:P$391,MATCH($B84,'I.KI 2016-17'!$B$8:$B$391,0)),"")</f>
        <v>0</v>
      </c>
      <c r="K84" s="157">
        <f>_xlfn.IFNA(INDEX('I.KI 2016-17'!Q$8:Q$391,MATCH($B84,'I.KI 2016-17'!$B$8:$B$391,0)),"")</f>
        <v>0</v>
      </c>
      <c r="L84" s="156">
        <f>_xlfn.IFNA(INDEX('I.KI 2016-17'!R$8:R$391,MATCH($B84,'I.KI 2016-17'!$B$8:$B$391,0)),"")</f>
        <v>0</v>
      </c>
      <c r="M84" s="193">
        <f>_xlfn.IFNA(INDEX('I.KI 2016-17'!S$8:S$391,MATCH($B84,'I.KI 2016-17'!$B$8:$B$391,0)),"")</f>
        <v>1.3595356682559998</v>
      </c>
      <c r="N84" s="193">
        <f>_xlfn.IFNA(INDEX('I.KI 2016-17'!T$8:T$391,MATCH($B84,'I.KI 2016-17'!$B$8:$B$391,0)),"")</f>
        <v>0</v>
      </c>
      <c r="O84" s="193">
        <f>_xlfn.IFNA(INDEX('I.KI 2016-17'!U$8:U$391,MATCH($B84,'I.KI 2016-17'!$B$8:$B$391,0)),"")</f>
        <v>0</v>
      </c>
      <c r="P84" s="157">
        <f>_xlfn.IFNA(INDEX('I.KI 2016-17'!V$8:V$391,MATCH($B84,'I.KI 2016-17'!$B$8:$B$391,0)),"")</f>
        <v>0</v>
      </c>
      <c r="Q84" s="156">
        <f>_xlfn.IFNA(INDEX('I.KI 2016-17'!W$8:W$391,MATCH($B84,'I.KI 2016-17'!$B$8:$B$391,0)),"")</f>
        <v>0</v>
      </c>
      <c r="R84" s="193">
        <f>_xlfn.IFNA(INDEX('I.KI 2016-17'!X$8:X$391,MATCH($B84,'I.KI 2016-17'!$B$8:$B$391,0)),"")</f>
        <v>2.0568845084309997</v>
      </c>
      <c r="S84" s="193">
        <f>_xlfn.IFNA(INDEX('I.KI 2016-17'!Y$8:Y$391,MATCH($B84,'I.KI 2016-17'!$B$8:$B$391,0)),"")</f>
        <v>0</v>
      </c>
      <c r="T84" s="193">
        <f>_xlfn.IFNA(INDEX('I.KI 2016-17'!Z$8:Z$391,MATCH($B84,'I.KI 2016-17'!$B$8:$B$391,0)),"")</f>
        <v>0</v>
      </c>
      <c r="U84" s="157">
        <f>_xlfn.IFNA(INDEX('I.KI 2016-17'!AA$8:AA$391,MATCH($B84,'I.KI 2016-17'!$B$8:$B$391,0)),"")</f>
        <v>0</v>
      </c>
      <c r="V84" s="149"/>
      <c r="W84" s="154">
        <f>_xlfn.IFNA(INDEX('I.KI 2016-17'!$H$8:$H$391,MATCH(B84,'I.KI 2016-17'!$B$8:$B$391,0)),"")</f>
        <v>0.69734884017499998</v>
      </c>
      <c r="X84" s="153">
        <f>_xlfn.IFNA(INDEX('I.KI 2016-17'!$I$8:$I$391,MATCH(B84,'I.KI 2016-17'!$B$8:$B$391,0)),"")</f>
        <v>1.3595356682559998</v>
      </c>
      <c r="Y84" s="155">
        <f>_xlfn.IFNA(INDEX('I.KI 2016-17'!$G$8:$G$391,MATCH(B84,'I.KI 2016-17'!$B$8:$B$391,0)),"")</f>
        <v>2.0568845084309997</v>
      </c>
      <c r="Z84" s="149"/>
      <c r="AA84" s="156">
        <f>_xlfn.IFNA(IF($B84=$B$382,0,_xlfn.IFNA(INDEX('I.Supplementary 2017-18'!N$8:N$35,MATCH($B84,'I.Supplementary 2017-18'!$B$8:$B$35,0)),INDEX('I.KI 2017-18'!N$9:N$393,MATCH($B84,'I.KI 2017-18'!$B$9:$B$393,0)))),"")</f>
        <v>0</v>
      </c>
      <c r="AB84" s="193">
        <f>_xlfn.IFNA(IF($B84=$B$382,0,_xlfn.IFNA(INDEX('I.Supplementary 2017-18'!O$8:O$35,MATCH($B84,'I.Supplementary 2017-18'!$B$8:$B$35,0)),INDEX('I.KI 2017-18'!O$9:O$393,MATCH($B84,'I.KI 2017-18'!$B$9:$B$393,0)))),"")</f>
        <v>0.35267587017698215</v>
      </c>
      <c r="AC84" s="193">
        <f>_xlfn.IFNA(IF($B84=$B$382,0,_xlfn.IFNA(INDEX('I.Supplementary 2017-18'!P$8:P$35,MATCH($B84,'I.Supplementary 2017-18'!$B$8:$B$35,0)),INDEX('I.KI 2017-18'!P$9:P$393,MATCH($B84,'I.KI 2017-18'!$B$9:$B$393,0)))),"")</f>
        <v>0</v>
      </c>
      <c r="AD84" s="193">
        <f>_xlfn.IFNA(IF($B84=$B$382,0,_xlfn.IFNA(INDEX('I.Supplementary 2017-18'!Q$8:Q$35,MATCH($B84,'I.Supplementary 2017-18'!$B$8:$B$35,0)),INDEX('I.KI 2017-18'!Q$9:Q$393,MATCH($B84,'I.KI 2017-18'!$B$9:$B$393,0)))),"")</f>
        <v>0</v>
      </c>
      <c r="AE84" s="157">
        <f>_xlfn.IFNA(IF($B84=$B$382,0,_xlfn.IFNA(INDEX('I.Supplementary 2017-18'!R$8:R$35,MATCH($B84,'I.Supplementary 2017-18'!$B$8:$B$35,0)),INDEX('I.KI 2017-18'!R$9:R$393,MATCH($B84,'I.KI 2017-18'!$B$9:$B$393,0)))),"")</f>
        <v>0</v>
      </c>
      <c r="AF84" s="156">
        <f>_xlfn.IFNA(IF($B84=$B$382,0,_xlfn.IFNA(INDEX('I.Supplementary 2017-18'!S$8:S$35,MATCH($B84,'I.Supplementary 2017-18'!$B$8:$B$35,0)),INDEX('I.KI 2017-18'!S$9:S$393,MATCH($B84,'I.KI 2017-18'!$B$9:$B$393,0)))),"")</f>
        <v>0</v>
      </c>
      <c r="AG84" s="193">
        <f>_xlfn.IFNA(IF($B84=$B$382,0,_xlfn.IFNA(INDEX('I.Supplementary 2017-18'!T$8:T$35,MATCH($B84,'I.Supplementary 2017-18'!$B$8:$B$35,0)),INDEX('I.KI 2017-18'!T$9:T$393,MATCH($B84,'I.KI 2017-18'!$B$9:$B$393,0)))),"")</f>
        <v>1.3872919819761724</v>
      </c>
      <c r="AH84" s="193">
        <f>_xlfn.IFNA(IF($B84=$B$382,0,_xlfn.IFNA(INDEX('I.Supplementary 2017-18'!U$8:U$35,MATCH($B84,'I.Supplementary 2017-18'!$B$8:$B$35,0)),INDEX('I.KI 2017-18'!U$9:U$393,MATCH($B84,'I.KI 2017-18'!$B$9:$B$393,0)))),"")</f>
        <v>0</v>
      </c>
      <c r="AI84" s="193">
        <f>_xlfn.IFNA(IF($B84=$B$382,0,_xlfn.IFNA(INDEX('I.Supplementary 2017-18'!V$8:V$35,MATCH($B84,'I.Supplementary 2017-18'!$B$8:$B$35,0)),INDEX('I.KI 2017-18'!V$9:V$393,MATCH($B84,'I.KI 2017-18'!$B$9:$B$393,0)))),"")</f>
        <v>0</v>
      </c>
      <c r="AJ84" s="157">
        <f>_xlfn.IFNA(IF($B84=$B$382,0,_xlfn.IFNA(INDEX('I.Supplementary 2017-18'!W$8:W$35,MATCH($B84,'I.Supplementary 2017-18'!$B$8:$B$35,0)),INDEX('I.KI 2017-18'!W$9:W$393,MATCH($B84,'I.KI 2017-18'!$B$9:$B$393,0)))),"")</f>
        <v>0</v>
      </c>
      <c r="AK84" s="156">
        <f>_xlfn.IFNA(IF($B84=$B$382,0,_xlfn.IFNA(INDEX('I.Supplementary 2017-18'!X$8:X$35,MATCH($B84,'I.Supplementary 2017-18'!$B$8:$B$35,0)),INDEX('I.KI 2017-18'!X$9:X$393,MATCH($B84,'I.KI 2017-18'!$B$9:$B$393,0)))),"")</f>
        <v>0</v>
      </c>
      <c r="AL84" s="193">
        <f>_xlfn.IFNA(IF($B84=$B$382,0,_xlfn.IFNA(INDEX('I.Supplementary 2017-18'!Y$8:Y$35,MATCH($B84,'I.Supplementary 2017-18'!$B$8:$B$35,0)),INDEX('I.KI 2017-18'!Y$9:Y$393,MATCH($B84,'I.KI 2017-18'!$B$9:$B$393,0)))),"")</f>
        <v>1.7399678521531545</v>
      </c>
      <c r="AM84" s="193">
        <f>_xlfn.IFNA(IF($B84=$B$382,0,_xlfn.IFNA(INDEX('I.Supplementary 2017-18'!Z$8:Z$35,MATCH($B84,'I.Supplementary 2017-18'!$B$8:$B$35,0)),INDEX('I.KI 2017-18'!Z$9:Z$393,MATCH($B84,'I.KI 2017-18'!$B$9:$B$393,0)))),"")</f>
        <v>0</v>
      </c>
      <c r="AN84" s="193">
        <f>_xlfn.IFNA(IF($B84=$B$382,0,_xlfn.IFNA(INDEX('I.Supplementary 2017-18'!AA$8:AA$35,MATCH($B84,'I.Supplementary 2017-18'!$B$8:$B$35,0)),INDEX('I.KI 2017-18'!AA$9:AA$393,MATCH($B84,'I.KI 2017-18'!$B$9:$B$393,0)))),"")</f>
        <v>0</v>
      </c>
      <c r="AO84" s="157">
        <f>_xlfn.IFNA(IF($B84=$B$382,0,_xlfn.IFNA(INDEX('I.Supplementary 2017-18'!AB$8:AB$35,MATCH($B84,'I.Supplementary 2017-18'!$B$8:$B$35,0)),INDEX('I.KI 2017-18'!AB$9:AB$393,MATCH($B84,'I.KI 2017-18'!$B$9:$B$393,0)))),"")</f>
        <v>0</v>
      </c>
      <c r="AP84" s="149"/>
      <c r="AQ84" s="156">
        <f>_xlfn.IFNA(IF($B84=$B$381,0,IF($B84=$B$382,0,_xlfn.IFNA(INDEX('I.Supplementary 2017-18'!I$8:I$35,MATCH($B84,'I.Supplementary 2017-18'!$B$8:$B$35,0)),INDEX('I.KI 2017-18'!I$9:I$393,MATCH($B84,'I.KI 2017-18'!$B$9:$B$393,0))))),"")</f>
        <v>0.35267587017698215</v>
      </c>
      <c r="AR84" s="149">
        <f>_xlfn.IFNA(IF($B84=$B$381,0,IF($B84=$B$382,0,_xlfn.IFNA(INDEX('I.Supplementary 2017-18'!J$8:J$35,MATCH($B84,'I.Supplementary 2017-18'!$B$8:$B$35,0)),INDEX('I.KI 2017-18'!J$9:J$393,MATCH($B84,'I.KI 2017-18'!$B$9:$B$393,0))))),"")</f>
        <v>1.3872919819761724</v>
      </c>
      <c r="AS84" s="157">
        <f>_xlfn.IFNA(IF($B84=$B$381,0,IF($B84=$B$382,0,_xlfn.IFNA(INDEX('I.Supplementary 2017-18'!H$8:H$35,MATCH($B84,'I.Supplementary 2017-18'!$B$8:$B$35,0)),INDEX('I.KI 2017-18'!H$9:H$393,MATCH($B84,'I.KI 2017-18'!$B$9:$B$393,0))))),"")</f>
        <v>1.7399678521531545</v>
      </c>
      <c r="AT84" s="149"/>
      <c r="AU84" s="156">
        <f>_xlfn.IFNA(_xlfn.IFNA(INDEX('I.Supplementary 2018-19'!P$8:P$157,MATCH($B84,'I.Supplementary 2018-19'!$B$8:$B$157,0)),INDEX('I.KI 2018-19'!P$9:P$393,MATCH($B84,'I.KI 2018-19'!$B$9:$B$393,0))),"")</f>
        <v>0</v>
      </c>
      <c r="AV84" s="193">
        <f>_xlfn.IFNA(_xlfn.IFNA(INDEX('I.Supplementary 2018-19'!Q$8:Q$157,MATCH($B84,'I.Supplementary 2018-19'!$B$8:$B$157,0)),INDEX('I.KI 2018-19'!Q$9:Q$393,MATCH($B84,'I.KI 2018-19'!$B$9:$B$393,0))),"")</f>
        <v>0.14126920272313151</v>
      </c>
      <c r="AW84" s="193">
        <f>_xlfn.IFNA(_xlfn.IFNA(INDEX('I.Supplementary 2018-19'!R$8:R$157,MATCH($B84,'I.Supplementary 2018-19'!$B$8:$B$157,0)),INDEX('I.KI 2018-19'!R$9:R$393,MATCH($B84,'I.KI 2018-19'!$B$9:$B$393,0))),"")</f>
        <v>0</v>
      </c>
      <c r="AX84" s="193">
        <f>_xlfn.IFNA(_xlfn.IFNA(INDEX('I.Supplementary 2018-19'!S$8:S$157,MATCH($B84,'I.Supplementary 2018-19'!$B$8:$B$157,0)),INDEX('I.KI 2018-19'!S$9:S$393,MATCH($B84,'I.KI 2018-19'!$B$9:$B$393,0))),"")</f>
        <v>0</v>
      </c>
      <c r="AY84" s="157">
        <f>_xlfn.IFNA(_xlfn.IFNA(INDEX('I.Supplementary 2018-19'!T$8:T$157,MATCH($B84,'I.Supplementary 2018-19'!$B$8:$B$157,0)),INDEX('I.KI 2018-19'!T$9:T$393,MATCH($B84,'I.KI 2018-19'!$B$9:$B$393,0))),"")</f>
        <v>0</v>
      </c>
      <c r="AZ84" s="156">
        <f>_xlfn.IFNA(_xlfn.IFNA(INDEX('I.Supplementary 2018-19'!U$8:U$157,MATCH($B84,'I.Supplementary 2018-19'!$B$8:$B$157,0)),INDEX('I.KI 2018-19'!U$9:U$393,MATCH($B84,'I.KI 2018-19'!$B$9:$B$393,0))),"")</f>
        <v>0</v>
      </c>
      <c r="BA84" s="193">
        <f>_xlfn.IFNA(_xlfn.IFNA(INDEX('I.Supplementary 2018-19'!V$8:V$157,MATCH($B84,'I.Supplementary 2018-19'!$B$8:$B$157,0)),INDEX('I.KI 2018-19'!V$9:V$393,MATCH($B84,'I.KI 2018-19'!$B$9:$B$393,0))),"")</f>
        <v>1.4289702818638685</v>
      </c>
      <c r="BB84" s="193">
        <f>_xlfn.IFNA(_xlfn.IFNA(INDEX('I.Supplementary 2018-19'!W$8:W$157,MATCH($B84,'I.Supplementary 2018-19'!$B$8:$B$157,0)),INDEX('I.KI 2018-19'!W$9:W$393,MATCH($B84,'I.KI 2018-19'!$B$9:$B$393,0))),"")</f>
        <v>0</v>
      </c>
      <c r="BC84" s="193">
        <f>_xlfn.IFNA(_xlfn.IFNA(INDEX('I.Supplementary 2018-19'!X$8:X$157,MATCH($B84,'I.Supplementary 2018-19'!$B$8:$B$157,0)),INDEX('I.KI 2018-19'!X$9:X$393,MATCH($B84,'I.KI 2018-19'!$B$9:$B$393,0))),"")</f>
        <v>0</v>
      </c>
      <c r="BD84" s="157">
        <f>_xlfn.IFNA(_xlfn.IFNA(INDEX('I.Supplementary 2018-19'!Y$8:Y$157,MATCH($B84,'I.Supplementary 2018-19'!$B$8:$B$157,0)),INDEX('I.KI 2018-19'!Y$9:Y$393,MATCH($B84,'I.KI 2018-19'!$B$9:$B$393,0))),"")</f>
        <v>0</v>
      </c>
      <c r="BE84" s="156">
        <f>_xlfn.IFNA(_xlfn.IFNA(INDEX('I.Supplementary 2018-19'!Z$8:Z$157,MATCH($B84,'I.Supplementary 2018-19'!$B$8:$B$157,0)),INDEX('I.KI 2018-19'!Z$9:Z$393,MATCH($B84,'I.KI 2018-19'!$B$9:$B$393,0))),"")</f>
        <v>0</v>
      </c>
      <c r="BF84" s="193">
        <f>_xlfn.IFNA(_xlfn.IFNA(INDEX('I.Supplementary 2018-19'!AA$8:AA$157,MATCH($B84,'I.Supplementary 2018-19'!$B$8:$B$157,0)),INDEX('I.KI 2018-19'!AA$9:AA$393,MATCH($B84,'I.KI 2018-19'!$B$9:$B$393,0))),"")</f>
        <v>1.570239484587</v>
      </c>
      <c r="BG84" s="193">
        <f>_xlfn.IFNA(_xlfn.IFNA(INDEX('I.Supplementary 2018-19'!AB$8:AB$157,MATCH($B84,'I.Supplementary 2018-19'!$B$8:$B$157,0)),INDEX('I.KI 2018-19'!AB$9:AB$393,MATCH($B84,'I.KI 2018-19'!$B$9:$B$393,0))),"")</f>
        <v>0</v>
      </c>
      <c r="BH84" s="193">
        <f>_xlfn.IFNA(_xlfn.IFNA(INDEX('I.Supplementary 2018-19'!AC$8:AC$157,MATCH($B84,'I.Supplementary 2018-19'!$B$8:$B$157,0)),INDEX('I.KI 2018-19'!AC$9:AC$393,MATCH($B84,'I.KI 2018-19'!$B$9:$B$393,0))),"")</f>
        <v>0</v>
      </c>
      <c r="BI84" s="157">
        <f>_xlfn.IFNA(_xlfn.IFNA(INDEX('I.Supplementary 2018-19'!AD$8:AD$157,MATCH($B84,'I.Supplementary 2018-19'!$B$8:$B$157,0)),INDEX('I.KI 2018-19'!AD$9:AD$393,MATCH($B84,'I.KI 2018-19'!$B$9:$B$393,0))),"")</f>
        <v>0</v>
      </c>
      <c r="BJ84" s="149"/>
      <c r="BK84" s="156">
        <f>_xlfn.IFNA(IF($B84=$B$381,0,IF($B84=$B$382,0,_xlfn.IFNA(INDEX('I.Supplementary 2018-19'!I$8:I$157,MATCH($B84,'I.Supplementary 2018-19'!$B$8:$B$157,0)),INDEX('I.KI 2018-19'!I$9:I$393,MATCH($B84,'I.KI 2018-19'!$B$9:$B$393,0))))),"")</f>
        <v>0.14126920272313151</v>
      </c>
      <c r="BL84" s="149">
        <f>_xlfn.IFNA(IF($B84=$B$381,0,IF($B84=$B$382,0,_xlfn.IFNA(INDEX('I.Supplementary 2018-19'!J$8:J$157,MATCH($B84,'I.Supplementary 2018-19'!$B$8:$B$157,0)),INDEX('I.KI 2018-19'!J$9:J$393,MATCH($B84,'I.KI 2018-19'!$B$9:$B$393,0))))),"")</f>
        <v>1.4289702818638685</v>
      </c>
      <c r="BM84" s="157">
        <f>_xlfn.IFNA(IF($B84=$B$381,0,IF($B84=$B$382,0,_xlfn.IFNA(INDEX('I.Supplementary 2018-19'!H$8:H$157,MATCH($B84,'I.Supplementary 2018-19'!$B$8:$B$157,0)),INDEX('I.KI 2018-19'!H$9:H$393,MATCH($B84,'I.KI 2018-19'!$B$9:$B$393,0))))),"")</f>
        <v>1.570239484587</v>
      </c>
    </row>
    <row r="85" spans="2:65">
      <c r="B85" s="121" t="str">
        <f>'Calculations for 2021-22'!B85</f>
        <v>E3834</v>
      </c>
      <c r="C85" s="160" t="str">
        <f>'Calculations for 2021-22'!D85</f>
        <v>E3834</v>
      </c>
      <c r="D85" t="str">
        <f>'Calculations for 2021-22'!E85</f>
        <v>SD</v>
      </c>
      <c r="E85" t="str">
        <f>'Calculations for 2021-22'!F85</f>
        <v>P1908</v>
      </c>
      <c r="F85" s="120" t="str">
        <f>'Calculations for 2021-22'!H85</f>
        <v>Crawley</v>
      </c>
      <c r="G85" s="156">
        <f>_xlfn.IFNA(INDEX('I.KI 2016-17'!M$8:M$391,MATCH($B85,'I.KI 2016-17'!$B$8:$B$391,0)),"")</f>
        <v>0</v>
      </c>
      <c r="H85" s="149">
        <f>_xlfn.IFNA(INDEX('I.KI 2016-17'!N$8:N$391,MATCH($B85,'I.KI 2016-17'!$B$8:$B$391,0)),"")</f>
        <v>1.7757336820980001</v>
      </c>
      <c r="I85" s="149">
        <f>_xlfn.IFNA(INDEX('I.KI 2016-17'!O$8:O$391,MATCH($B85,'I.KI 2016-17'!$B$8:$B$391,0)),"")</f>
        <v>0</v>
      </c>
      <c r="J85" s="149">
        <f>_xlfn.IFNA(INDEX('I.KI 2016-17'!P$8:P$391,MATCH($B85,'I.KI 2016-17'!$B$8:$B$391,0)),"")</f>
        <v>0</v>
      </c>
      <c r="K85" s="157">
        <f>_xlfn.IFNA(INDEX('I.KI 2016-17'!Q$8:Q$391,MATCH($B85,'I.KI 2016-17'!$B$8:$B$391,0)),"")</f>
        <v>0</v>
      </c>
      <c r="L85" s="156">
        <f>_xlfn.IFNA(INDEX('I.KI 2016-17'!R$8:R$391,MATCH($B85,'I.KI 2016-17'!$B$8:$B$391,0)),"")</f>
        <v>0</v>
      </c>
      <c r="M85" s="193">
        <f>_xlfn.IFNA(INDEX('I.KI 2016-17'!S$8:S$391,MATCH($B85,'I.KI 2016-17'!$B$8:$B$391,0)),"")</f>
        <v>3.3339455533610001</v>
      </c>
      <c r="N85" s="193">
        <f>_xlfn.IFNA(INDEX('I.KI 2016-17'!T$8:T$391,MATCH($B85,'I.KI 2016-17'!$B$8:$B$391,0)),"")</f>
        <v>0</v>
      </c>
      <c r="O85" s="193">
        <f>_xlfn.IFNA(INDEX('I.KI 2016-17'!U$8:U$391,MATCH($B85,'I.KI 2016-17'!$B$8:$B$391,0)),"")</f>
        <v>0</v>
      </c>
      <c r="P85" s="157">
        <f>_xlfn.IFNA(INDEX('I.KI 2016-17'!V$8:V$391,MATCH($B85,'I.KI 2016-17'!$B$8:$B$391,0)),"")</f>
        <v>0</v>
      </c>
      <c r="Q85" s="156">
        <f>_xlfn.IFNA(INDEX('I.KI 2016-17'!W$8:W$391,MATCH($B85,'I.KI 2016-17'!$B$8:$B$391,0)),"")</f>
        <v>0</v>
      </c>
      <c r="R85" s="193">
        <f>_xlfn.IFNA(INDEX('I.KI 2016-17'!X$8:X$391,MATCH($B85,'I.KI 2016-17'!$B$8:$B$391,0)),"")</f>
        <v>5.1096792354589997</v>
      </c>
      <c r="S85" s="193">
        <f>_xlfn.IFNA(INDEX('I.KI 2016-17'!Y$8:Y$391,MATCH($B85,'I.KI 2016-17'!$B$8:$B$391,0)),"")</f>
        <v>0</v>
      </c>
      <c r="T85" s="193">
        <f>_xlfn.IFNA(INDEX('I.KI 2016-17'!Z$8:Z$391,MATCH($B85,'I.KI 2016-17'!$B$8:$B$391,0)),"")</f>
        <v>0</v>
      </c>
      <c r="U85" s="157">
        <f>_xlfn.IFNA(INDEX('I.KI 2016-17'!AA$8:AA$391,MATCH($B85,'I.KI 2016-17'!$B$8:$B$391,0)),"")</f>
        <v>0</v>
      </c>
      <c r="V85" s="149"/>
      <c r="W85" s="154">
        <f>_xlfn.IFNA(INDEX('I.KI 2016-17'!$H$8:$H$391,MATCH(B85,'I.KI 2016-17'!$B$8:$B$391,0)),"")</f>
        <v>1.7757336820980001</v>
      </c>
      <c r="X85" s="153">
        <f>_xlfn.IFNA(INDEX('I.KI 2016-17'!$I$8:$I$391,MATCH(B85,'I.KI 2016-17'!$B$8:$B$391,0)),"")</f>
        <v>3.3339455533610001</v>
      </c>
      <c r="Y85" s="155">
        <f>_xlfn.IFNA(INDEX('I.KI 2016-17'!$G$8:$G$391,MATCH(B85,'I.KI 2016-17'!$B$8:$B$391,0)),"")</f>
        <v>5.1096792354589997</v>
      </c>
      <c r="Z85" s="149"/>
      <c r="AA85" s="156">
        <f>_xlfn.IFNA(IF($B85=$B$382,0,_xlfn.IFNA(INDEX('I.Supplementary 2017-18'!N$8:N$35,MATCH($B85,'I.Supplementary 2017-18'!$B$8:$B$35,0)),INDEX('I.KI 2017-18'!N$9:N$393,MATCH($B85,'I.KI 2017-18'!$B$9:$B$393,0)))),"")</f>
        <v>0</v>
      </c>
      <c r="AB85" s="193">
        <f>_xlfn.IFNA(IF($B85=$B$382,0,_xlfn.IFNA(INDEX('I.Supplementary 2017-18'!O$8:O$35,MATCH($B85,'I.Supplementary 2017-18'!$B$8:$B$35,0)),INDEX('I.KI 2017-18'!O$9:O$393,MATCH($B85,'I.KI 2017-18'!$B$9:$B$393,0)))),"")</f>
        <v>1.0363911656022164</v>
      </c>
      <c r="AC85" s="193">
        <f>_xlfn.IFNA(IF($B85=$B$382,0,_xlfn.IFNA(INDEX('I.Supplementary 2017-18'!P$8:P$35,MATCH($B85,'I.Supplementary 2017-18'!$B$8:$B$35,0)),INDEX('I.KI 2017-18'!P$9:P$393,MATCH($B85,'I.KI 2017-18'!$B$9:$B$393,0)))),"")</f>
        <v>0</v>
      </c>
      <c r="AD85" s="193">
        <f>_xlfn.IFNA(IF($B85=$B$382,0,_xlfn.IFNA(INDEX('I.Supplementary 2017-18'!Q$8:Q$35,MATCH($B85,'I.Supplementary 2017-18'!$B$8:$B$35,0)),INDEX('I.KI 2017-18'!Q$9:Q$393,MATCH($B85,'I.KI 2017-18'!$B$9:$B$393,0)))),"")</f>
        <v>0</v>
      </c>
      <c r="AE85" s="157">
        <f>_xlfn.IFNA(IF($B85=$B$382,0,_xlfn.IFNA(INDEX('I.Supplementary 2017-18'!R$8:R$35,MATCH($B85,'I.Supplementary 2017-18'!$B$8:$B$35,0)),INDEX('I.KI 2017-18'!R$9:R$393,MATCH($B85,'I.KI 2017-18'!$B$9:$B$393,0)))),"")</f>
        <v>0</v>
      </c>
      <c r="AF85" s="156">
        <f>_xlfn.IFNA(IF($B85=$B$382,0,_xlfn.IFNA(INDEX('I.Supplementary 2017-18'!S$8:S$35,MATCH($B85,'I.Supplementary 2017-18'!$B$8:$B$35,0)),INDEX('I.KI 2017-18'!S$9:S$393,MATCH($B85,'I.KI 2017-18'!$B$9:$B$393,0)))),"")</f>
        <v>0</v>
      </c>
      <c r="AG85" s="193">
        <f>_xlfn.IFNA(IF($B85=$B$382,0,_xlfn.IFNA(INDEX('I.Supplementary 2017-18'!T$8:T$35,MATCH($B85,'I.Supplementary 2017-18'!$B$8:$B$35,0)),INDEX('I.KI 2017-18'!T$9:T$393,MATCH($B85,'I.KI 2017-18'!$B$9:$B$393,0)))),"")</f>
        <v>3.4020114679712208</v>
      </c>
      <c r="AH85" s="193">
        <f>_xlfn.IFNA(IF($B85=$B$382,0,_xlfn.IFNA(INDEX('I.Supplementary 2017-18'!U$8:U$35,MATCH($B85,'I.Supplementary 2017-18'!$B$8:$B$35,0)),INDEX('I.KI 2017-18'!U$9:U$393,MATCH($B85,'I.KI 2017-18'!$B$9:$B$393,0)))),"")</f>
        <v>0</v>
      </c>
      <c r="AI85" s="193">
        <f>_xlfn.IFNA(IF($B85=$B$382,0,_xlfn.IFNA(INDEX('I.Supplementary 2017-18'!V$8:V$35,MATCH($B85,'I.Supplementary 2017-18'!$B$8:$B$35,0)),INDEX('I.KI 2017-18'!V$9:V$393,MATCH($B85,'I.KI 2017-18'!$B$9:$B$393,0)))),"")</f>
        <v>0</v>
      </c>
      <c r="AJ85" s="157">
        <f>_xlfn.IFNA(IF($B85=$B$382,0,_xlfn.IFNA(INDEX('I.Supplementary 2017-18'!W$8:W$35,MATCH($B85,'I.Supplementary 2017-18'!$B$8:$B$35,0)),INDEX('I.KI 2017-18'!W$9:W$393,MATCH($B85,'I.KI 2017-18'!$B$9:$B$393,0)))),"")</f>
        <v>0</v>
      </c>
      <c r="AK85" s="156">
        <f>_xlfn.IFNA(IF($B85=$B$382,0,_xlfn.IFNA(INDEX('I.Supplementary 2017-18'!X$8:X$35,MATCH($B85,'I.Supplementary 2017-18'!$B$8:$B$35,0)),INDEX('I.KI 2017-18'!X$9:X$393,MATCH($B85,'I.KI 2017-18'!$B$9:$B$393,0)))),"")</f>
        <v>0</v>
      </c>
      <c r="AL85" s="193">
        <f>_xlfn.IFNA(IF($B85=$B$382,0,_xlfn.IFNA(INDEX('I.Supplementary 2017-18'!Y$8:Y$35,MATCH($B85,'I.Supplementary 2017-18'!$B$8:$B$35,0)),INDEX('I.KI 2017-18'!Y$9:Y$393,MATCH($B85,'I.KI 2017-18'!$B$9:$B$393,0)))),"")</f>
        <v>4.4384026335734372</v>
      </c>
      <c r="AM85" s="193">
        <f>_xlfn.IFNA(IF($B85=$B$382,0,_xlfn.IFNA(INDEX('I.Supplementary 2017-18'!Z$8:Z$35,MATCH($B85,'I.Supplementary 2017-18'!$B$8:$B$35,0)),INDEX('I.KI 2017-18'!Z$9:Z$393,MATCH($B85,'I.KI 2017-18'!$B$9:$B$393,0)))),"")</f>
        <v>0</v>
      </c>
      <c r="AN85" s="193">
        <f>_xlfn.IFNA(IF($B85=$B$382,0,_xlfn.IFNA(INDEX('I.Supplementary 2017-18'!AA$8:AA$35,MATCH($B85,'I.Supplementary 2017-18'!$B$8:$B$35,0)),INDEX('I.KI 2017-18'!AA$9:AA$393,MATCH($B85,'I.KI 2017-18'!$B$9:$B$393,0)))),"")</f>
        <v>0</v>
      </c>
      <c r="AO85" s="157">
        <f>_xlfn.IFNA(IF($B85=$B$382,0,_xlfn.IFNA(INDEX('I.Supplementary 2017-18'!AB$8:AB$35,MATCH($B85,'I.Supplementary 2017-18'!$B$8:$B$35,0)),INDEX('I.KI 2017-18'!AB$9:AB$393,MATCH($B85,'I.KI 2017-18'!$B$9:$B$393,0)))),"")</f>
        <v>0</v>
      </c>
      <c r="AP85" s="149"/>
      <c r="AQ85" s="156">
        <f>_xlfn.IFNA(IF($B85=$B$381,0,IF($B85=$B$382,0,_xlfn.IFNA(INDEX('I.Supplementary 2017-18'!I$8:I$35,MATCH($B85,'I.Supplementary 2017-18'!$B$8:$B$35,0)),INDEX('I.KI 2017-18'!I$9:I$393,MATCH($B85,'I.KI 2017-18'!$B$9:$B$393,0))))),"")</f>
        <v>1.0363911656022164</v>
      </c>
      <c r="AR85" s="149">
        <f>_xlfn.IFNA(IF($B85=$B$381,0,IF($B85=$B$382,0,_xlfn.IFNA(INDEX('I.Supplementary 2017-18'!J$8:J$35,MATCH($B85,'I.Supplementary 2017-18'!$B$8:$B$35,0)),INDEX('I.KI 2017-18'!J$9:J$393,MATCH($B85,'I.KI 2017-18'!$B$9:$B$393,0))))),"")</f>
        <v>3.4020114679712208</v>
      </c>
      <c r="AS85" s="157">
        <f>_xlfn.IFNA(IF($B85=$B$381,0,IF($B85=$B$382,0,_xlfn.IFNA(INDEX('I.Supplementary 2017-18'!H$8:H$35,MATCH($B85,'I.Supplementary 2017-18'!$B$8:$B$35,0)),INDEX('I.KI 2017-18'!H$9:H$393,MATCH($B85,'I.KI 2017-18'!$B$9:$B$393,0))))),"")</f>
        <v>4.4384026335734372</v>
      </c>
      <c r="AT85" s="149"/>
      <c r="AU85" s="156">
        <f>_xlfn.IFNA(_xlfn.IFNA(INDEX('I.Supplementary 2018-19'!P$8:P$157,MATCH($B85,'I.Supplementary 2018-19'!$B$8:$B$157,0)),INDEX('I.KI 2018-19'!P$9:P$393,MATCH($B85,'I.KI 2018-19'!$B$9:$B$393,0))),"")</f>
        <v>0</v>
      </c>
      <c r="AV85" s="193">
        <f>_xlfn.IFNA(_xlfn.IFNA(INDEX('I.Supplementary 2018-19'!Q$8:Q$157,MATCH($B85,'I.Supplementary 2018-19'!$B$8:$B$157,0)),INDEX('I.KI 2018-19'!Q$9:Q$393,MATCH($B85,'I.KI 2018-19'!$B$9:$B$393,0))),"")</f>
        <v>0.57475406601139711</v>
      </c>
      <c r="AW85" s="193">
        <f>_xlfn.IFNA(_xlfn.IFNA(INDEX('I.Supplementary 2018-19'!R$8:R$157,MATCH($B85,'I.Supplementary 2018-19'!$B$8:$B$157,0)),INDEX('I.KI 2018-19'!R$9:R$393,MATCH($B85,'I.KI 2018-19'!$B$9:$B$393,0))),"")</f>
        <v>0</v>
      </c>
      <c r="AX85" s="193">
        <f>_xlfn.IFNA(_xlfn.IFNA(INDEX('I.Supplementary 2018-19'!S$8:S$157,MATCH($B85,'I.Supplementary 2018-19'!$B$8:$B$157,0)),INDEX('I.KI 2018-19'!S$9:S$393,MATCH($B85,'I.KI 2018-19'!$B$9:$B$393,0))),"")</f>
        <v>0</v>
      </c>
      <c r="AY85" s="157">
        <f>_xlfn.IFNA(_xlfn.IFNA(INDEX('I.Supplementary 2018-19'!T$8:T$157,MATCH($B85,'I.Supplementary 2018-19'!$B$8:$B$157,0)),INDEX('I.KI 2018-19'!T$9:T$393,MATCH($B85,'I.KI 2018-19'!$B$9:$B$393,0))),"")</f>
        <v>0</v>
      </c>
      <c r="AZ85" s="156">
        <f>_xlfn.IFNA(_xlfn.IFNA(INDEX('I.Supplementary 2018-19'!U$8:U$157,MATCH($B85,'I.Supplementary 2018-19'!$B$8:$B$157,0)),INDEX('I.KI 2018-19'!U$9:U$393,MATCH($B85,'I.KI 2018-19'!$B$9:$B$393,0))),"")</f>
        <v>0</v>
      </c>
      <c r="BA85" s="193">
        <f>_xlfn.IFNA(_xlfn.IFNA(INDEX('I.Supplementary 2018-19'!V$8:V$157,MATCH($B85,'I.Supplementary 2018-19'!$B$8:$B$157,0)),INDEX('I.KI 2018-19'!V$9:V$393,MATCH($B85,'I.KI 2018-19'!$B$9:$B$393,0))),"")</f>
        <v>3.504217821086236</v>
      </c>
      <c r="BB85" s="193">
        <f>_xlfn.IFNA(_xlfn.IFNA(INDEX('I.Supplementary 2018-19'!W$8:W$157,MATCH($B85,'I.Supplementary 2018-19'!$B$8:$B$157,0)),INDEX('I.KI 2018-19'!W$9:W$393,MATCH($B85,'I.KI 2018-19'!$B$9:$B$393,0))),"")</f>
        <v>0</v>
      </c>
      <c r="BC85" s="193">
        <f>_xlfn.IFNA(_xlfn.IFNA(INDEX('I.Supplementary 2018-19'!X$8:X$157,MATCH($B85,'I.Supplementary 2018-19'!$B$8:$B$157,0)),INDEX('I.KI 2018-19'!X$9:X$393,MATCH($B85,'I.KI 2018-19'!$B$9:$B$393,0))),"")</f>
        <v>0</v>
      </c>
      <c r="BD85" s="157">
        <f>_xlfn.IFNA(_xlfn.IFNA(INDEX('I.Supplementary 2018-19'!Y$8:Y$157,MATCH($B85,'I.Supplementary 2018-19'!$B$8:$B$157,0)),INDEX('I.KI 2018-19'!Y$9:Y$393,MATCH($B85,'I.KI 2018-19'!$B$9:$B$393,0))),"")</f>
        <v>0</v>
      </c>
      <c r="BE85" s="156">
        <f>_xlfn.IFNA(_xlfn.IFNA(INDEX('I.Supplementary 2018-19'!Z$8:Z$157,MATCH($B85,'I.Supplementary 2018-19'!$B$8:$B$157,0)),INDEX('I.KI 2018-19'!Z$9:Z$393,MATCH($B85,'I.KI 2018-19'!$B$9:$B$393,0))),"")</f>
        <v>0</v>
      </c>
      <c r="BF85" s="193">
        <f>_xlfn.IFNA(_xlfn.IFNA(INDEX('I.Supplementary 2018-19'!AA$8:AA$157,MATCH($B85,'I.Supplementary 2018-19'!$B$8:$B$157,0)),INDEX('I.KI 2018-19'!AA$9:AA$393,MATCH($B85,'I.KI 2018-19'!$B$9:$B$393,0))),"")</f>
        <v>4.0789718870976328</v>
      </c>
      <c r="BG85" s="193">
        <f>_xlfn.IFNA(_xlfn.IFNA(INDEX('I.Supplementary 2018-19'!AB$8:AB$157,MATCH($B85,'I.Supplementary 2018-19'!$B$8:$B$157,0)),INDEX('I.KI 2018-19'!AB$9:AB$393,MATCH($B85,'I.KI 2018-19'!$B$9:$B$393,0))),"")</f>
        <v>0</v>
      </c>
      <c r="BH85" s="193">
        <f>_xlfn.IFNA(_xlfn.IFNA(INDEX('I.Supplementary 2018-19'!AC$8:AC$157,MATCH($B85,'I.Supplementary 2018-19'!$B$8:$B$157,0)),INDEX('I.KI 2018-19'!AC$9:AC$393,MATCH($B85,'I.KI 2018-19'!$B$9:$B$393,0))),"")</f>
        <v>0</v>
      </c>
      <c r="BI85" s="157">
        <f>_xlfn.IFNA(_xlfn.IFNA(INDEX('I.Supplementary 2018-19'!AD$8:AD$157,MATCH($B85,'I.Supplementary 2018-19'!$B$8:$B$157,0)),INDEX('I.KI 2018-19'!AD$9:AD$393,MATCH($B85,'I.KI 2018-19'!$B$9:$B$393,0))),"")</f>
        <v>0</v>
      </c>
      <c r="BJ85" s="149"/>
      <c r="BK85" s="156">
        <f>_xlfn.IFNA(IF($B85=$B$381,0,IF($B85=$B$382,0,_xlfn.IFNA(INDEX('I.Supplementary 2018-19'!I$8:I$157,MATCH($B85,'I.Supplementary 2018-19'!$B$8:$B$157,0)),INDEX('I.KI 2018-19'!I$9:I$393,MATCH($B85,'I.KI 2018-19'!$B$9:$B$393,0))))),"")</f>
        <v>0.57475406601139711</v>
      </c>
      <c r="BL85" s="149">
        <f>_xlfn.IFNA(IF($B85=$B$381,0,IF($B85=$B$382,0,_xlfn.IFNA(INDEX('I.Supplementary 2018-19'!J$8:J$157,MATCH($B85,'I.Supplementary 2018-19'!$B$8:$B$157,0)),INDEX('I.KI 2018-19'!J$9:J$393,MATCH($B85,'I.KI 2018-19'!$B$9:$B$393,0))))),"")</f>
        <v>3.504217821086236</v>
      </c>
      <c r="BM85" s="157">
        <f>_xlfn.IFNA(IF($B85=$B$381,0,IF($B85=$B$382,0,_xlfn.IFNA(INDEX('I.Supplementary 2018-19'!H$8:H$157,MATCH($B85,'I.Supplementary 2018-19'!$B$8:$B$157,0)),INDEX('I.KI 2018-19'!H$9:H$393,MATCH($B85,'I.KI 2018-19'!$B$9:$B$393,0))))),"")</f>
        <v>4.0789718870976328</v>
      </c>
    </row>
    <row r="86" spans="2:65">
      <c r="B86" s="121" t="str">
        <f>'Calculations for 2021-22'!B86</f>
        <v>E5035</v>
      </c>
      <c r="C86" s="160" t="str">
        <f>'Calculations for 2021-22'!D86</f>
        <v>E5035</v>
      </c>
      <c r="D86" t="str">
        <f>'Calculations for 2021-22'!E86</f>
        <v>OLB</v>
      </c>
      <c r="E86" t="str">
        <f>'Calculations for 2021-22'!F86</f>
        <v>P1915</v>
      </c>
      <c r="F86" s="120" t="str">
        <f>'Calculations for 2021-22'!H86</f>
        <v>Croydon</v>
      </c>
      <c r="G86" s="156">
        <f>_xlfn.IFNA(INDEX('I.KI 2016-17'!M$8:M$391,MATCH($B86,'I.KI 2016-17'!$B$8:$B$391,0)),"")</f>
        <v>39.941126792878002</v>
      </c>
      <c r="H86" s="149">
        <f>_xlfn.IFNA(INDEX('I.KI 2016-17'!N$8:N$391,MATCH($B86,'I.KI 2016-17'!$B$8:$B$391,0)),"")</f>
        <v>6.859391840792</v>
      </c>
      <c r="I86" s="149">
        <f>_xlfn.IFNA(INDEX('I.KI 2016-17'!O$8:O$391,MATCH($B86,'I.KI 2016-17'!$B$8:$B$391,0)),"")</f>
        <v>0</v>
      </c>
      <c r="J86" s="149">
        <f>_xlfn.IFNA(INDEX('I.KI 2016-17'!P$8:P$391,MATCH($B86,'I.KI 2016-17'!$B$8:$B$391,0)),"")</f>
        <v>0</v>
      </c>
      <c r="K86" s="157">
        <f>_xlfn.IFNA(INDEX('I.KI 2016-17'!Q$8:Q$391,MATCH($B86,'I.KI 2016-17'!$B$8:$B$391,0)),"")</f>
        <v>0</v>
      </c>
      <c r="L86" s="156">
        <f>_xlfn.IFNA(INDEX('I.KI 2016-17'!R$8:R$391,MATCH($B86,'I.KI 2016-17'!$B$8:$B$391,0)),"")</f>
        <v>54.134324985508002</v>
      </c>
      <c r="M86" s="193">
        <f>_xlfn.IFNA(INDEX('I.KI 2016-17'!S$8:S$391,MATCH($B86,'I.KI 2016-17'!$B$8:$B$391,0)),"")</f>
        <v>13.629723388219</v>
      </c>
      <c r="N86" s="193">
        <f>_xlfn.IFNA(INDEX('I.KI 2016-17'!T$8:T$391,MATCH($B86,'I.KI 2016-17'!$B$8:$B$391,0)),"")</f>
        <v>0</v>
      </c>
      <c r="O86" s="193">
        <f>_xlfn.IFNA(INDEX('I.KI 2016-17'!U$8:U$391,MATCH($B86,'I.KI 2016-17'!$B$8:$B$391,0)),"")</f>
        <v>0</v>
      </c>
      <c r="P86" s="157">
        <f>_xlfn.IFNA(INDEX('I.KI 2016-17'!V$8:V$391,MATCH($B86,'I.KI 2016-17'!$B$8:$B$391,0)),"")</f>
        <v>0</v>
      </c>
      <c r="Q86" s="156">
        <f>_xlfn.IFNA(INDEX('I.KI 2016-17'!W$8:W$391,MATCH($B86,'I.KI 2016-17'!$B$8:$B$391,0)),"")</f>
        <v>94.075451778385997</v>
      </c>
      <c r="R86" s="193">
        <f>_xlfn.IFNA(INDEX('I.KI 2016-17'!X$8:X$391,MATCH($B86,'I.KI 2016-17'!$B$8:$B$391,0)),"")</f>
        <v>20.489115229010999</v>
      </c>
      <c r="S86" s="193">
        <f>_xlfn.IFNA(INDEX('I.KI 2016-17'!Y$8:Y$391,MATCH($B86,'I.KI 2016-17'!$B$8:$B$391,0)),"")</f>
        <v>0</v>
      </c>
      <c r="T86" s="193">
        <f>_xlfn.IFNA(INDEX('I.KI 2016-17'!Z$8:Z$391,MATCH($B86,'I.KI 2016-17'!$B$8:$B$391,0)),"")</f>
        <v>0</v>
      </c>
      <c r="U86" s="157">
        <f>_xlfn.IFNA(INDEX('I.KI 2016-17'!AA$8:AA$391,MATCH($B86,'I.KI 2016-17'!$B$8:$B$391,0)),"")</f>
        <v>0</v>
      </c>
      <c r="V86" s="149"/>
      <c r="W86" s="154">
        <f>_xlfn.IFNA(INDEX('I.KI 2016-17'!$H$8:$H$391,MATCH(B86,'I.KI 2016-17'!$B$8:$B$391,0)),"")</f>
        <v>46.800518633670002</v>
      </c>
      <c r="X86" s="153">
        <f>_xlfn.IFNA(INDEX('I.KI 2016-17'!$I$8:$I$391,MATCH(B86,'I.KI 2016-17'!$B$8:$B$391,0)),"")</f>
        <v>67.764048373727007</v>
      </c>
      <c r="Y86" s="155">
        <f>_xlfn.IFNA(INDEX('I.KI 2016-17'!$G$8:$G$391,MATCH(B86,'I.KI 2016-17'!$B$8:$B$391,0)),"")</f>
        <v>114.56456700739702</v>
      </c>
      <c r="Z86" s="149"/>
      <c r="AA86" s="156">
        <f>_xlfn.IFNA(IF($B86=$B$382,0,_xlfn.IFNA(INDEX('I.Supplementary 2017-18'!N$8:N$35,MATCH($B86,'I.Supplementary 2017-18'!$B$8:$B$35,0)),INDEX('I.KI 2017-18'!N$9:N$393,MATCH($B86,'I.KI 2017-18'!$B$9:$B$393,0)))),"")</f>
        <v>29.042937632557287</v>
      </c>
      <c r="AB86" s="193">
        <f>_xlfn.IFNA(IF($B86=$B$382,0,_xlfn.IFNA(INDEX('I.Supplementary 2017-18'!O$8:O$35,MATCH($B86,'I.Supplementary 2017-18'!$B$8:$B$35,0)),INDEX('I.KI 2017-18'!O$9:O$393,MATCH($B86,'I.KI 2017-18'!$B$9:$B$393,0)))),"")</f>
        <v>3.5341670472549049</v>
      </c>
      <c r="AC86" s="193">
        <f>_xlfn.IFNA(IF($B86=$B$382,0,_xlfn.IFNA(INDEX('I.Supplementary 2017-18'!P$8:P$35,MATCH($B86,'I.Supplementary 2017-18'!$B$8:$B$35,0)),INDEX('I.KI 2017-18'!P$9:P$393,MATCH($B86,'I.KI 2017-18'!$B$9:$B$393,0)))),"")</f>
        <v>0</v>
      </c>
      <c r="AD86" s="193">
        <f>_xlfn.IFNA(IF($B86=$B$382,0,_xlfn.IFNA(INDEX('I.Supplementary 2017-18'!Q$8:Q$35,MATCH($B86,'I.Supplementary 2017-18'!$B$8:$B$35,0)),INDEX('I.KI 2017-18'!Q$9:Q$393,MATCH($B86,'I.KI 2017-18'!$B$9:$B$393,0)))),"")</f>
        <v>0</v>
      </c>
      <c r="AE86" s="157">
        <f>_xlfn.IFNA(IF($B86=$B$382,0,_xlfn.IFNA(INDEX('I.Supplementary 2017-18'!R$8:R$35,MATCH($B86,'I.Supplementary 2017-18'!$B$8:$B$35,0)),INDEX('I.KI 2017-18'!R$9:R$393,MATCH($B86,'I.KI 2017-18'!$B$9:$B$393,0)))),"")</f>
        <v>0</v>
      </c>
      <c r="AF86" s="156">
        <f>_xlfn.IFNA(IF($B86=$B$382,0,_xlfn.IFNA(INDEX('I.Supplementary 2017-18'!S$8:S$35,MATCH($B86,'I.Supplementary 2017-18'!$B$8:$B$35,0)),INDEX('I.KI 2017-18'!S$9:S$393,MATCH($B86,'I.KI 2017-18'!$B$9:$B$393,0)))),"")</f>
        <v>55.239532699002581</v>
      </c>
      <c r="AG86" s="193">
        <f>_xlfn.IFNA(IF($B86=$B$382,0,_xlfn.IFNA(INDEX('I.Supplementary 2017-18'!T$8:T$35,MATCH($B86,'I.Supplementary 2017-18'!$B$8:$B$35,0)),INDEX('I.KI 2017-18'!T$9:T$393,MATCH($B86,'I.KI 2017-18'!$B$9:$B$393,0)))),"")</f>
        <v>13.907988156930713</v>
      </c>
      <c r="AH86" s="193">
        <f>_xlfn.IFNA(IF($B86=$B$382,0,_xlfn.IFNA(INDEX('I.Supplementary 2017-18'!U$8:U$35,MATCH($B86,'I.Supplementary 2017-18'!$B$8:$B$35,0)),INDEX('I.KI 2017-18'!U$9:U$393,MATCH($B86,'I.KI 2017-18'!$B$9:$B$393,0)))),"")</f>
        <v>0</v>
      </c>
      <c r="AI86" s="193">
        <f>_xlfn.IFNA(IF($B86=$B$382,0,_xlfn.IFNA(INDEX('I.Supplementary 2017-18'!V$8:V$35,MATCH($B86,'I.Supplementary 2017-18'!$B$8:$B$35,0)),INDEX('I.KI 2017-18'!V$9:V$393,MATCH($B86,'I.KI 2017-18'!$B$9:$B$393,0)))),"")</f>
        <v>0</v>
      </c>
      <c r="AJ86" s="157">
        <f>_xlfn.IFNA(IF($B86=$B$382,0,_xlfn.IFNA(INDEX('I.Supplementary 2017-18'!W$8:W$35,MATCH($B86,'I.Supplementary 2017-18'!$B$8:$B$35,0)),INDEX('I.KI 2017-18'!W$9:W$393,MATCH($B86,'I.KI 2017-18'!$B$9:$B$393,0)))),"")</f>
        <v>0</v>
      </c>
      <c r="AK86" s="156">
        <f>_xlfn.IFNA(IF($B86=$B$382,0,_xlfn.IFNA(INDEX('I.Supplementary 2017-18'!X$8:X$35,MATCH($B86,'I.Supplementary 2017-18'!$B$8:$B$35,0)),INDEX('I.KI 2017-18'!X$9:X$393,MATCH($B86,'I.KI 2017-18'!$B$9:$B$393,0)))),"")</f>
        <v>84.282470331559864</v>
      </c>
      <c r="AL86" s="193">
        <f>_xlfn.IFNA(IF($B86=$B$382,0,_xlfn.IFNA(INDEX('I.Supplementary 2017-18'!Y$8:Y$35,MATCH($B86,'I.Supplementary 2017-18'!$B$8:$B$35,0)),INDEX('I.KI 2017-18'!Y$9:Y$393,MATCH($B86,'I.KI 2017-18'!$B$9:$B$393,0)))),"")</f>
        <v>17.442155204185617</v>
      </c>
      <c r="AM86" s="193">
        <f>_xlfn.IFNA(IF($B86=$B$382,0,_xlfn.IFNA(INDEX('I.Supplementary 2017-18'!Z$8:Z$35,MATCH($B86,'I.Supplementary 2017-18'!$B$8:$B$35,0)),INDEX('I.KI 2017-18'!Z$9:Z$393,MATCH($B86,'I.KI 2017-18'!$B$9:$B$393,0)))),"")</f>
        <v>0</v>
      </c>
      <c r="AN86" s="193">
        <f>_xlfn.IFNA(IF($B86=$B$382,0,_xlfn.IFNA(INDEX('I.Supplementary 2017-18'!AA$8:AA$35,MATCH($B86,'I.Supplementary 2017-18'!$B$8:$B$35,0)),INDEX('I.KI 2017-18'!AA$9:AA$393,MATCH($B86,'I.KI 2017-18'!$B$9:$B$393,0)))),"")</f>
        <v>0</v>
      </c>
      <c r="AO86" s="157">
        <f>_xlfn.IFNA(IF($B86=$B$382,0,_xlfn.IFNA(INDEX('I.Supplementary 2017-18'!AB$8:AB$35,MATCH($B86,'I.Supplementary 2017-18'!$B$8:$B$35,0)),INDEX('I.KI 2017-18'!AB$9:AB$393,MATCH($B86,'I.KI 2017-18'!$B$9:$B$393,0)))),"")</f>
        <v>0</v>
      </c>
      <c r="AP86" s="149"/>
      <c r="AQ86" s="156">
        <f>_xlfn.IFNA(IF($B86=$B$381,0,IF($B86=$B$382,0,_xlfn.IFNA(INDEX('I.Supplementary 2017-18'!I$8:I$35,MATCH($B86,'I.Supplementary 2017-18'!$B$8:$B$35,0)),INDEX('I.KI 2017-18'!I$9:I$393,MATCH($B86,'I.KI 2017-18'!$B$9:$B$393,0))))),"")</f>
        <v>32.577104679812194</v>
      </c>
      <c r="AR86" s="149">
        <f>_xlfn.IFNA(IF($B86=$B$381,0,IF($B86=$B$382,0,_xlfn.IFNA(INDEX('I.Supplementary 2017-18'!J$8:J$35,MATCH($B86,'I.Supplementary 2017-18'!$B$8:$B$35,0)),INDEX('I.KI 2017-18'!J$9:J$393,MATCH($B86,'I.KI 2017-18'!$B$9:$B$393,0))))),"")</f>
        <v>69.147520855933294</v>
      </c>
      <c r="AS86" s="157">
        <f>_xlfn.IFNA(IF($B86=$B$381,0,IF($B86=$B$382,0,_xlfn.IFNA(INDEX('I.Supplementary 2017-18'!H$8:H$35,MATCH($B86,'I.Supplementary 2017-18'!$B$8:$B$35,0)),INDEX('I.KI 2017-18'!H$9:H$393,MATCH($B86,'I.KI 2017-18'!$B$9:$B$393,0))))),"")</f>
        <v>101.72462553574549</v>
      </c>
      <c r="AT86" s="149"/>
      <c r="AU86" s="156">
        <f>_xlfn.IFNA(_xlfn.IFNA(INDEX('I.Supplementary 2018-19'!P$8:P$157,MATCH($B86,'I.Supplementary 2018-19'!$B$8:$B$157,0)),INDEX('I.KI 2018-19'!P$9:P$393,MATCH($B86,'I.KI 2018-19'!$B$9:$B$393,0))),"")</f>
        <v>21.816548918396144</v>
      </c>
      <c r="AV86" s="193">
        <f>_xlfn.IFNA(_xlfn.IFNA(INDEX('I.Supplementary 2018-19'!Q$8:Q$157,MATCH($B86,'I.Supplementary 2018-19'!$B$8:$B$157,0)),INDEX('I.KI 2018-19'!Q$9:Q$393,MATCH($B86,'I.KI 2018-19'!$B$9:$B$393,0))),"")</f>
        <v>1.4845933027157896</v>
      </c>
      <c r="AW86" s="193">
        <f>_xlfn.IFNA(_xlfn.IFNA(INDEX('I.Supplementary 2018-19'!R$8:R$157,MATCH($B86,'I.Supplementary 2018-19'!$B$8:$B$157,0)),INDEX('I.KI 2018-19'!R$9:R$393,MATCH($B86,'I.KI 2018-19'!$B$9:$B$393,0))),"")</f>
        <v>0</v>
      </c>
      <c r="AX86" s="193">
        <f>_xlfn.IFNA(_xlfn.IFNA(INDEX('I.Supplementary 2018-19'!S$8:S$157,MATCH($B86,'I.Supplementary 2018-19'!$B$8:$B$157,0)),INDEX('I.KI 2018-19'!S$9:S$393,MATCH($B86,'I.KI 2018-19'!$B$9:$B$393,0))),"")</f>
        <v>0</v>
      </c>
      <c r="AY86" s="157">
        <f>_xlfn.IFNA(_xlfn.IFNA(INDEX('I.Supplementary 2018-19'!T$8:T$157,MATCH($B86,'I.Supplementary 2018-19'!$B$8:$B$157,0)),INDEX('I.KI 2018-19'!T$9:T$393,MATCH($B86,'I.KI 2018-19'!$B$9:$B$393,0))),"")</f>
        <v>0</v>
      </c>
      <c r="AZ86" s="156">
        <f>_xlfn.IFNA(_xlfn.IFNA(INDEX('I.Supplementary 2018-19'!U$8:U$157,MATCH($B86,'I.Supplementary 2018-19'!$B$8:$B$157,0)),INDEX('I.KI 2018-19'!U$9:U$393,MATCH($B86,'I.KI 2018-19'!$B$9:$B$393,0))),"")</f>
        <v>56.899089475367454</v>
      </c>
      <c r="BA86" s="193">
        <f>_xlfn.IFNA(_xlfn.IFNA(INDEX('I.Supplementary 2018-19'!V$8:V$157,MATCH($B86,'I.Supplementary 2018-19'!$B$8:$B$157,0)),INDEX('I.KI 2018-19'!V$9:V$393,MATCH($B86,'I.KI 2018-19'!$B$9:$B$393,0))),"")</f>
        <v>14.325824711001593</v>
      </c>
      <c r="BB86" s="193">
        <f>_xlfn.IFNA(_xlfn.IFNA(INDEX('I.Supplementary 2018-19'!W$8:W$157,MATCH($B86,'I.Supplementary 2018-19'!$B$8:$B$157,0)),INDEX('I.KI 2018-19'!W$9:W$393,MATCH($B86,'I.KI 2018-19'!$B$9:$B$393,0))),"")</f>
        <v>0</v>
      </c>
      <c r="BC86" s="193">
        <f>_xlfn.IFNA(_xlfn.IFNA(INDEX('I.Supplementary 2018-19'!X$8:X$157,MATCH($B86,'I.Supplementary 2018-19'!$B$8:$B$157,0)),INDEX('I.KI 2018-19'!X$9:X$393,MATCH($B86,'I.KI 2018-19'!$B$9:$B$393,0))),"")</f>
        <v>0</v>
      </c>
      <c r="BD86" s="157">
        <f>_xlfn.IFNA(_xlfn.IFNA(INDEX('I.Supplementary 2018-19'!Y$8:Y$157,MATCH($B86,'I.Supplementary 2018-19'!$B$8:$B$157,0)),INDEX('I.KI 2018-19'!Y$9:Y$393,MATCH($B86,'I.KI 2018-19'!$B$9:$B$393,0))),"")</f>
        <v>0</v>
      </c>
      <c r="BE86" s="156">
        <f>_xlfn.IFNA(_xlfn.IFNA(INDEX('I.Supplementary 2018-19'!Z$8:Z$157,MATCH($B86,'I.Supplementary 2018-19'!$B$8:$B$157,0)),INDEX('I.KI 2018-19'!Z$9:Z$393,MATCH($B86,'I.KI 2018-19'!$B$9:$B$393,0))),"")</f>
        <v>78.715638393763598</v>
      </c>
      <c r="BF86" s="193">
        <f>_xlfn.IFNA(_xlfn.IFNA(INDEX('I.Supplementary 2018-19'!AA$8:AA$157,MATCH($B86,'I.Supplementary 2018-19'!$B$8:$B$157,0)),INDEX('I.KI 2018-19'!AA$9:AA$393,MATCH($B86,'I.KI 2018-19'!$B$9:$B$393,0))),"")</f>
        <v>15.810418013717381</v>
      </c>
      <c r="BG86" s="193">
        <f>_xlfn.IFNA(_xlfn.IFNA(INDEX('I.Supplementary 2018-19'!AB$8:AB$157,MATCH($B86,'I.Supplementary 2018-19'!$B$8:$B$157,0)),INDEX('I.KI 2018-19'!AB$9:AB$393,MATCH($B86,'I.KI 2018-19'!$B$9:$B$393,0))),"")</f>
        <v>0</v>
      </c>
      <c r="BH86" s="193">
        <f>_xlfn.IFNA(_xlfn.IFNA(INDEX('I.Supplementary 2018-19'!AC$8:AC$157,MATCH($B86,'I.Supplementary 2018-19'!$B$8:$B$157,0)),INDEX('I.KI 2018-19'!AC$9:AC$393,MATCH($B86,'I.KI 2018-19'!$B$9:$B$393,0))),"")</f>
        <v>0</v>
      </c>
      <c r="BI86" s="157">
        <f>_xlfn.IFNA(_xlfn.IFNA(INDEX('I.Supplementary 2018-19'!AD$8:AD$157,MATCH($B86,'I.Supplementary 2018-19'!$B$8:$B$157,0)),INDEX('I.KI 2018-19'!AD$9:AD$393,MATCH($B86,'I.KI 2018-19'!$B$9:$B$393,0))),"")</f>
        <v>0</v>
      </c>
      <c r="BJ86" s="149"/>
      <c r="BK86" s="156">
        <f>_xlfn.IFNA(IF($B86=$B$381,0,IF($B86=$B$382,0,_xlfn.IFNA(INDEX('I.Supplementary 2018-19'!I$8:I$157,MATCH($B86,'I.Supplementary 2018-19'!$B$8:$B$157,0)),INDEX('I.KI 2018-19'!I$9:I$393,MATCH($B86,'I.KI 2018-19'!$B$9:$B$393,0))))),"")</f>
        <v>23.301142221111935</v>
      </c>
      <c r="BL86" s="149">
        <f>_xlfn.IFNA(IF($B86=$B$381,0,IF($B86=$B$382,0,_xlfn.IFNA(INDEX('I.Supplementary 2018-19'!J$8:J$157,MATCH($B86,'I.Supplementary 2018-19'!$B$8:$B$157,0)),INDEX('I.KI 2018-19'!J$9:J$393,MATCH($B86,'I.KI 2018-19'!$B$9:$B$393,0))))),"")</f>
        <v>71.224914186369048</v>
      </c>
      <c r="BM86" s="157">
        <f>_xlfn.IFNA(IF($B86=$B$381,0,IF($B86=$B$382,0,_xlfn.IFNA(INDEX('I.Supplementary 2018-19'!H$8:H$157,MATCH($B86,'I.Supplementary 2018-19'!$B$8:$B$157,0)),INDEX('I.KI 2018-19'!H$9:H$393,MATCH($B86,'I.KI 2018-19'!$B$9:$B$393,0))))),"")</f>
        <v>94.526056407480979</v>
      </c>
    </row>
    <row r="87" spans="2:65">
      <c r="B87" s="121" t="str">
        <f>'Calculations for 2021-22'!B87</f>
        <v>E0920</v>
      </c>
      <c r="C87" s="160" t="str">
        <f>'Calculations for 2021-22'!D87</f>
        <v>E0920</v>
      </c>
      <c r="D87" t="str">
        <f>'Calculations for 2021-22'!E87</f>
        <v>SCFIR</v>
      </c>
      <c r="E87">
        <f>'Calculations for 2021-22'!F87</f>
        <v>0</v>
      </c>
      <c r="F87" s="120" t="str">
        <f>'Calculations for 2021-22'!H87</f>
        <v>Cumbria</v>
      </c>
      <c r="G87" s="156">
        <f>_xlfn.IFNA(INDEX('I.KI 2016-17'!M$8:M$391,MATCH($B87,'I.KI 2016-17'!$B$8:$B$391,0)),"")</f>
        <v>53.841874604327998</v>
      </c>
      <c r="H87" s="149">
        <f>_xlfn.IFNA(INDEX('I.KI 2016-17'!N$8:N$391,MATCH($B87,'I.KI 2016-17'!$B$8:$B$391,0)),"")</f>
        <v>0</v>
      </c>
      <c r="I87" s="149">
        <f>_xlfn.IFNA(INDEX('I.KI 2016-17'!O$8:O$391,MATCH($B87,'I.KI 2016-17'!$B$8:$B$391,0)),"")</f>
        <v>4.7161799993439999</v>
      </c>
      <c r="J87" s="149">
        <f>_xlfn.IFNA(INDEX('I.KI 2016-17'!P$8:P$391,MATCH($B87,'I.KI 2016-17'!$B$8:$B$391,0)),"")</f>
        <v>0</v>
      </c>
      <c r="K87" s="157">
        <f>_xlfn.IFNA(INDEX('I.KI 2016-17'!Q$8:Q$391,MATCH($B87,'I.KI 2016-17'!$B$8:$B$391,0)),"")</f>
        <v>0</v>
      </c>
      <c r="L87" s="156">
        <f>_xlfn.IFNA(INDEX('I.KI 2016-17'!R$8:R$391,MATCH($B87,'I.KI 2016-17'!$B$8:$B$391,0)),"")</f>
        <v>76.143618952882008</v>
      </c>
      <c r="M87" s="193">
        <f>_xlfn.IFNA(INDEX('I.KI 2016-17'!S$8:S$391,MATCH($B87,'I.KI 2016-17'!$B$8:$B$391,0)),"")</f>
        <v>0</v>
      </c>
      <c r="N87" s="193">
        <f>_xlfn.IFNA(INDEX('I.KI 2016-17'!T$8:T$391,MATCH($B87,'I.KI 2016-17'!$B$8:$B$391,0)),"")</f>
        <v>5.1696547161419995</v>
      </c>
      <c r="O87" s="193">
        <f>_xlfn.IFNA(INDEX('I.KI 2016-17'!U$8:U$391,MATCH($B87,'I.KI 2016-17'!$B$8:$B$391,0)),"")</f>
        <v>0</v>
      </c>
      <c r="P87" s="157">
        <f>_xlfn.IFNA(INDEX('I.KI 2016-17'!V$8:V$391,MATCH($B87,'I.KI 2016-17'!$B$8:$B$391,0)),"")</f>
        <v>0</v>
      </c>
      <c r="Q87" s="156">
        <f>_xlfn.IFNA(INDEX('I.KI 2016-17'!W$8:W$391,MATCH($B87,'I.KI 2016-17'!$B$8:$B$391,0)),"")</f>
        <v>129.98549355721002</v>
      </c>
      <c r="R87" s="193">
        <f>_xlfn.IFNA(INDEX('I.KI 2016-17'!X$8:X$391,MATCH($B87,'I.KI 2016-17'!$B$8:$B$391,0)),"")</f>
        <v>0</v>
      </c>
      <c r="S87" s="193">
        <f>_xlfn.IFNA(INDEX('I.KI 2016-17'!Y$8:Y$391,MATCH($B87,'I.KI 2016-17'!$B$8:$B$391,0)),"")</f>
        <v>9.8858347154859985</v>
      </c>
      <c r="T87" s="193">
        <f>_xlfn.IFNA(INDEX('I.KI 2016-17'!Z$8:Z$391,MATCH($B87,'I.KI 2016-17'!$B$8:$B$391,0)),"")</f>
        <v>0</v>
      </c>
      <c r="U87" s="157">
        <f>_xlfn.IFNA(INDEX('I.KI 2016-17'!AA$8:AA$391,MATCH($B87,'I.KI 2016-17'!$B$8:$B$391,0)),"")</f>
        <v>0</v>
      </c>
      <c r="V87" s="149"/>
      <c r="W87" s="154">
        <f>_xlfn.IFNA(INDEX('I.KI 2016-17'!$H$8:$H$391,MATCH(B87,'I.KI 2016-17'!$B$8:$B$391,0)),"")</f>
        <v>58.558054603671998</v>
      </c>
      <c r="X87" s="153">
        <f>_xlfn.IFNA(INDEX('I.KI 2016-17'!$I$8:$I$391,MATCH(B87,'I.KI 2016-17'!$B$8:$B$391,0)),"")</f>
        <v>81.313273669023999</v>
      </c>
      <c r="Y87" s="155">
        <f>_xlfn.IFNA(INDEX('I.KI 2016-17'!$G$8:$G$391,MATCH(B87,'I.KI 2016-17'!$B$8:$B$391,0)),"")</f>
        <v>139.87132827269599</v>
      </c>
      <c r="Z87" s="149"/>
      <c r="AA87" s="156">
        <f>_xlfn.IFNA(IF($B87=$B$382,0,_xlfn.IFNA(INDEX('I.Supplementary 2017-18'!N$8:N$35,MATCH($B87,'I.Supplementary 2017-18'!$B$8:$B$35,0)),INDEX('I.KI 2017-18'!N$9:N$393,MATCH($B87,'I.KI 2017-18'!$B$9:$B$393,0)))),"")</f>
        <v>36.96006306831071</v>
      </c>
      <c r="AB87" s="193">
        <f>_xlfn.IFNA(IF($B87=$B$382,0,_xlfn.IFNA(INDEX('I.Supplementary 2017-18'!O$8:O$35,MATCH($B87,'I.Supplementary 2017-18'!$B$8:$B$35,0)),INDEX('I.KI 2017-18'!O$9:O$393,MATCH($B87,'I.KI 2017-18'!$B$9:$B$393,0)))),"")</f>
        <v>0</v>
      </c>
      <c r="AC87" s="193">
        <f>_xlfn.IFNA(IF($B87=$B$382,0,_xlfn.IFNA(INDEX('I.Supplementary 2017-18'!P$8:P$35,MATCH($B87,'I.Supplementary 2017-18'!$B$8:$B$35,0)),INDEX('I.KI 2017-18'!P$9:P$393,MATCH($B87,'I.KI 2017-18'!$B$9:$B$393,0)))),"")</f>
        <v>3.6121291279793586</v>
      </c>
      <c r="AD87" s="193">
        <f>_xlfn.IFNA(IF($B87=$B$382,0,_xlfn.IFNA(INDEX('I.Supplementary 2017-18'!Q$8:Q$35,MATCH($B87,'I.Supplementary 2017-18'!$B$8:$B$35,0)),INDEX('I.KI 2017-18'!Q$9:Q$393,MATCH($B87,'I.KI 2017-18'!$B$9:$B$393,0)))),"")</f>
        <v>0</v>
      </c>
      <c r="AE87" s="157">
        <f>_xlfn.IFNA(IF($B87=$B$382,0,_xlfn.IFNA(INDEX('I.Supplementary 2017-18'!R$8:R$35,MATCH($B87,'I.Supplementary 2017-18'!$B$8:$B$35,0)),INDEX('I.KI 2017-18'!R$9:R$393,MATCH($B87,'I.KI 2017-18'!$B$9:$B$393,0)))),"")</f>
        <v>0</v>
      </c>
      <c r="AF87" s="156">
        <f>_xlfn.IFNA(IF($B87=$B$382,0,_xlfn.IFNA(INDEX('I.Supplementary 2017-18'!S$8:S$35,MATCH($B87,'I.Supplementary 2017-18'!$B$8:$B$35,0)),INDEX('I.KI 2017-18'!S$9:S$393,MATCH($B87,'I.KI 2017-18'!$B$9:$B$393,0)))),"")</f>
        <v>77.698168954616506</v>
      </c>
      <c r="AG87" s="193">
        <f>_xlfn.IFNA(IF($B87=$B$382,0,_xlfn.IFNA(INDEX('I.Supplementary 2017-18'!T$8:T$35,MATCH($B87,'I.Supplementary 2017-18'!$B$8:$B$35,0)),INDEX('I.KI 2017-18'!T$9:T$393,MATCH($B87,'I.KI 2017-18'!$B$9:$B$393,0)))),"")</f>
        <v>0</v>
      </c>
      <c r="AH87" s="193">
        <f>_xlfn.IFNA(IF($B87=$B$382,0,_xlfn.IFNA(INDEX('I.Supplementary 2017-18'!U$8:U$35,MATCH($B87,'I.Supplementary 2017-18'!$B$8:$B$35,0)),INDEX('I.KI 2017-18'!U$9:U$393,MATCH($B87,'I.KI 2017-18'!$B$9:$B$393,0)))),"")</f>
        <v>5.2751985142758695</v>
      </c>
      <c r="AI87" s="193">
        <f>_xlfn.IFNA(IF($B87=$B$382,0,_xlfn.IFNA(INDEX('I.Supplementary 2017-18'!V$8:V$35,MATCH($B87,'I.Supplementary 2017-18'!$B$8:$B$35,0)),INDEX('I.KI 2017-18'!V$9:V$393,MATCH($B87,'I.KI 2017-18'!$B$9:$B$393,0)))),"")</f>
        <v>0</v>
      </c>
      <c r="AJ87" s="157">
        <f>_xlfn.IFNA(IF($B87=$B$382,0,_xlfn.IFNA(INDEX('I.Supplementary 2017-18'!W$8:W$35,MATCH($B87,'I.Supplementary 2017-18'!$B$8:$B$35,0)),INDEX('I.KI 2017-18'!W$9:W$393,MATCH($B87,'I.KI 2017-18'!$B$9:$B$393,0)))),"")</f>
        <v>0</v>
      </c>
      <c r="AK87" s="156">
        <f>_xlfn.IFNA(IF($B87=$B$382,0,_xlfn.IFNA(INDEX('I.Supplementary 2017-18'!X$8:X$35,MATCH($B87,'I.Supplementary 2017-18'!$B$8:$B$35,0)),INDEX('I.KI 2017-18'!X$9:X$393,MATCH($B87,'I.KI 2017-18'!$B$9:$B$393,0)))),"")</f>
        <v>114.65823202292722</v>
      </c>
      <c r="AL87" s="193">
        <f>_xlfn.IFNA(IF($B87=$B$382,0,_xlfn.IFNA(INDEX('I.Supplementary 2017-18'!Y$8:Y$35,MATCH($B87,'I.Supplementary 2017-18'!$B$8:$B$35,0)),INDEX('I.KI 2017-18'!Y$9:Y$393,MATCH($B87,'I.KI 2017-18'!$B$9:$B$393,0)))),"")</f>
        <v>0</v>
      </c>
      <c r="AM87" s="193">
        <f>_xlfn.IFNA(IF($B87=$B$382,0,_xlfn.IFNA(INDEX('I.Supplementary 2017-18'!Z$8:Z$35,MATCH($B87,'I.Supplementary 2017-18'!$B$8:$B$35,0)),INDEX('I.KI 2017-18'!Z$9:Z$393,MATCH($B87,'I.KI 2017-18'!$B$9:$B$393,0)))),"")</f>
        <v>8.8873276422552276</v>
      </c>
      <c r="AN87" s="193">
        <f>_xlfn.IFNA(IF($B87=$B$382,0,_xlfn.IFNA(INDEX('I.Supplementary 2017-18'!AA$8:AA$35,MATCH($B87,'I.Supplementary 2017-18'!$B$8:$B$35,0)),INDEX('I.KI 2017-18'!AA$9:AA$393,MATCH($B87,'I.KI 2017-18'!$B$9:$B$393,0)))),"")</f>
        <v>0</v>
      </c>
      <c r="AO87" s="157">
        <f>_xlfn.IFNA(IF($B87=$B$382,0,_xlfn.IFNA(INDEX('I.Supplementary 2017-18'!AB$8:AB$35,MATCH($B87,'I.Supplementary 2017-18'!$B$8:$B$35,0)),INDEX('I.KI 2017-18'!AB$9:AB$393,MATCH($B87,'I.KI 2017-18'!$B$9:$B$393,0)))),"")</f>
        <v>0</v>
      </c>
      <c r="AP87" s="149"/>
      <c r="AQ87" s="156">
        <f>_xlfn.IFNA(IF($B87=$B$381,0,IF($B87=$B$382,0,_xlfn.IFNA(INDEX('I.Supplementary 2017-18'!I$8:I$35,MATCH($B87,'I.Supplementary 2017-18'!$B$8:$B$35,0)),INDEX('I.KI 2017-18'!I$9:I$393,MATCH($B87,'I.KI 2017-18'!$B$9:$B$393,0))))),"")</f>
        <v>40.572192196290068</v>
      </c>
      <c r="AR87" s="149">
        <f>_xlfn.IFNA(IF($B87=$B$381,0,IF($B87=$B$382,0,_xlfn.IFNA(INDEX('I.Supplementary 2017-18'!J$8:J$35,MATCH($B87,'I.Supplementary 2017-18'!$B$8:$B$35,0)),INDEX('I.KI 2017-18'!J$9:J$393,MATCH($B87,'I.KI 2017-18'!$B$9:$B$393,0))))),"")</f>
        <v>82.973367468892363</v>
      </c>
      <c r="AS87" s="157">
        <f>_xlfn.IFNA(IF($B87=$B$381,0,IF($B87=$B$382,0,_xlfn.IFNA(INDEX('I.Supplementary 2017-18'!H$8:H$35,MATCH($B87,'I.Supplementary 2017-18'!$B$8:$B$35,0)),INDEX('I.KI 2017-18'!H$9:H$393,MATCH($B87,'I.KI 2017-18'!$B$9:$B$393,0))))),"")</f>
        <v>123.54555966518242</v>
      </c>
      <c r="AT87" s="149"/>
      <c r="AU87" s="156">
        <f>_xlfn.IFNA(_xlfn.IFNA(INDEX('I.Supplementary 2018-19'!P$8:P$157,MATCH($B87,'I.Supplementary 2018-19'!$B$8:$B$157,0)),INDEX('I.KI 2018-19'!P$9:P$393,MATCH($B87,'I.KI 2018-19'!$B$9:$B$393,0))),"")</f>
        <v>25.911698800180108</v>
      </c>
      <c r="AV87" s="193">
        <f>_xlfn.IFNA(_xlfn.IFNA(INDEX('I.Supplementary 2018-19'!Q$8:Q$157,MATCH($B87,'I.Supplementary 2018-19'!$B$8:$B$157,0)),INDEX('I.KI 2018-19'!Q$9:Q$393,MATCH($B87,'I.KI 2018-19'!$B$9:$B$393,0))),"")</f>
        <v>0</v>
      </c>
      <c r="AW87" s="193">
        <f>_xlfn.IFNA(_xlfn.IFNA(INDEX('I.Supplementary 2018-19'!R$8:R$157,MATCH($B87,'I.Supplementary 2018-19'!$B$8:$B$157,0)),INDEX('I.KI 2018-19'!R$9:R$393,MATCH($B87,'I.KI 2018-19'!$B$9:$B$393,0))),"")</f>
        <v>3.0312926044213158</v>
      </c>
      <c r="AX87" s="193">
        <f>_xlfn.IFNA(_xlfn.IFNA(INDEX('I.Supplementary 2018-19'!S$8:S$157,MATCH($B87,'I.Supplementary 2018-19'!$B$8:$B$157,0)),INDEX('I.KI 2018-19'!S$9:S$393,MATCH($B87,'I.KI 2018-19'!$B$9:$B$393,0))),"")</f>
        <v>0</v>
      </c>
      <c r="AY87" s="157">
        <f>_xlfn.IFNA(_xlfn.IFNA(INDEX('I.Supplementary 2018-19'!T$8:T$157,MATCH($B87,'I.Supplementary 2018-19'!$B$8:$B$157,0)),INDEX('I.KI 2018-19'!T$9:T$393,MATCH($B87,'I.KI 2018-19'!$B$9:$B$393,0))),"")</f>
        <v>0</v>
      </c>
      <c r="AZ87" s="156">
        <f>_xlfn.IFNA(_xlfn.IFNA(INDEX('I.Supplementary 2018-19'!U$8:U$157,MATCH($B87,'I.Supplementary 2018-19'!$B$8:$B$157,0)),INDEX('I.KI 2018-19'!U$9:U$393,MATCH($B87,'I.KI 2018-19'!$B$9:$B$393,0))),"")</f>
        <v>80.032448708617849</v>
      </c>
      <c r="BA87" s="193">
        <f>_xlfn.IFNA(_xlfn.IFNA(INDEX('I.Supplementary 2018-19'!V$8:V$157,MATCH($B87,'I.Supplementary 2018-19'!$B$8:$B$157,0)),INDEX('I.KI 2018-19'!V$9:V$393,MATCH($B87,'I.KI 2018-19'!$B$9:$B$393,0))),"")</f>
        <v>0</v>
      </c>
      <c r="BB87" s="193">
        <f>_xlfn.IFNA(_xlfn.IFNA(INDEX('I.Supplementary 2018-19'!W$8:W$157,MATCH($B87,'I.Supplementary 2018-19'!$B$8:$B$157,0)),INDEX('I.KI 2018-19'!W$9:W$393,MATCH($B87,'I.KI 2018-19'!$B$9:$B$393,0))),"")</f>
        <v>5.4336808730738566</v>
      </c>
      <c r="BC87" s="193">
        <f>_xlfn.IFNA(_xlfn.IFNA(INDEX('I.Supplementary 2018-19'!X$8:X$157,MATCH($B87,'I.Supplementary 2018-19'!$B$8:$B$157,0)),INDEX('I.KI 2018-19'!X$9:X$393,MATCH($B87,'I.KI 2018-19'!$B$9:$B$393,0))),"")</f>
        <v>0</v>
      </c>
      <c r="BD87" s="157">
        <f>_xlfn.IFNA(_xlfn.IFNA(INDEX('I.Supplementary 2018-19'!Y$8:Y$157,MATCH($B87,'I.Supplementary 2018-19'!$B$8:$B$157,0)),INDEX('I.KI 2018-19'!Y$9:Y$393,MATCH($B87,'I.KI 2018-19'!$B$9:$B$393,0))),"")</f>
        <v>0</v>
      </c>
      <c r="BE87" s="156">
        <f>_xlfn.IFNA(_xlfn.IFNA(INDEX('I.Supplementary 2018-19'!Z$8:Z$157,MATCH($B87,'I.Supplementary 2018-19'!$B$8:$B$157,0)),INDEX('I.KI 2018-19'!Z$9:Z$393,MATCH($B87,'I.KI 2018-19'!$B$9:$B$393,0))),"")</f>
        <v>105.94414750879795</v>
      </c>
      <c r="BF87" s="193">
        <f>_xlfn.IFNA(_xlfn.IFNA(INDEX('I.Supplementary 2018-19'!AA$8:AA$157,MATCH($B87,'I.Supplementary 2018-19'!$B$8:$B$157,0)),INDEX('I.KI 2018-19'!AA$9:AA$393,MATCH($B87,'I.KI 2018-19'!$B$9:$B$393,0))),"")</f>
        <v>0</v>
      </c>
      <c r="BG87" s="193">
        <f>_xlfn.IFNA(_xlfn.IFNA(INDEX('I.Supplementary 2018-19'!AB$8:AB$157,MATCH($B87,'I.Supplementary 2018-19'!$B$8:$B$157,0)),INDEX('I.KI 2018-19'!AB$9:AB$393,MATCH($B87,'I.KI 2018-19'!$B$9:$B$393,0))),"")</f>
        <v>8.4649734774951728</v>
      </c>
      <c r="BH87" s="193">
        <f>_xlfn.IFNA(_xlfn.IFNA(INDEX('I.Supplementary 2018-19'!AC$8:AC$157,MATCH($B87,'I.Supplementary 2018-19'!$B$8:$B$157,0)),INDEX('I.KI 2018-19'!AC$9:AC$393,MATCH($B87,'I.KI 2018-19'!$B$9:$B$393,0))),"")</f>
        <v>0</v>
      </c>
      <c r="BI87" s="157">
        <f>_xlfn.IFNA(_xlfn.IFNA(INDEX('I.Supplementary 2018-19'!AD$8:AD$157,MATCH($B87,'I.Supplementary 2018-19'!$B$8:$B$157,0)),INDEX('I.KI 2018-19'!AD$9:AD$393,MATCH($B87,'I.KI 2018-19'!$B$9:$B$393,0))),"")</f>
        <v>0</v>
      </c>
      <c r="BJ87" s="149"/>
      <c r="BK87" s="156">
        <f>_xlfn.IFNA(IF($B87=$B$381,0,IF($B87=$B$382,0,_xlfn.IFNA(INDEX('I.Supplementary 2018-19'!I$8:I$157,MATCH($B87,'I.Supplementary 2018-19'!$B$8:$B$157,0)),INDEX('I.KI 2018-19'!I$9:I$393,MATCH($B87,'I.KI 2018-19'!$B$9:$B$393,0))))),"")</f>
        <v>28.942991404601425</v>
      </c>
      <c r="BL87" s="149">
        <f>_xlfn.IFNA(IF($B87=$B$381,0,IF($B87=$B$382,0,_xlfn.IFNA(INDEX('I.Supplementary 2018-19'!J$8:J$157,MATCH($B87,'I.Supplementary 2018-19'!$B$8:$B$157,0)),INDEX('I.KI 2018-19'!J$9:J$393,MATCH($B87,'I.KI 2018-19'!$B$9:$B$393,0))))),"")</f>
        <v>85.466129581691717</v>
      </c>
      <c r="BM87" s="157">
        <f>_xlfn.IFNA(IF($B87=$B$381,0,IF($B87=$B$382,0,_xlfn.IFNA(INDEX('I.Supplementary 2018-19'!H$8:H$157,MATCH($B87,'I.Supplementary 2018-19'!$B$8:$B$157,0)),INDEX('I.KI 2018-19'!H$9:H$393,MATCH($B87,'I.KI 2018-19'!$B$9:$B$393,0))))),"")</f>
        <v>114.40912098629315</v>
      </c>
    </row>
    <row r="88" spans="2:65">
      <c r="B88" s="121" t="str">
        <f>'Calculations for 2021-22'!B88</f>
        <v>E1932</v>
      </c>
      <c r="C88" s="160" t="str">
        <f>'Calculations for 2021-22'!D88</f>
        <v>E1932</v>
      </c>
      <c r="D88" t="str">
        <f>'Calculations for 2021-22'!E88</f>
        <v>SD</v>
      </c>
      <c r="E88" t="str">
        <f>'Calculations for 2021-22'!F88</f>
        <v>P1905</v>
      </c>
      <c r="F88" s="120" t="str">
        <f>'Calculations for 2021-22'!H88</f>
        <v>Dacorum</v>
      </c>
      <c r="G88" s="156">
        <f>_xlfn.IFNA(INDEX('I.KI 2016-17'!M$8:M$391,MATCH($B88,'I.KI 2016-17'!$B$8:$B$391,0)),"")</f>
        <v>0</v>
      </c>
      <c r="H88" s="149">
        <f>_xlfn.IFNA(INDEX('I.KI 2016-17'!N$8:N$391,MATCH($B88,'I.KI 2016-17'!$B$8:$B$391,0)),"")</f>
        <v>0.97073209793699999</v>
      </c>
      <c r="I88" s="149">
        <f>_xlfn.IFNA(INDEX('I.KI 2016-17'!O$8:O$391,MATCH($B88,'I.KI 2016-17'!$B$8:$B$391,0)),"")</f>
        <v>0</v>
      </c>
      <c r="J88" s="149">
        <f>_xlfn.IFNA(INDEX('I.KI 2016-17'!P$8:P$391,MATCH($B88,'I.KI 2016-17'!$B$8:$B$391,0)),"")</f>
        <v>0</v>
      </c>
      <c r="K88" s="157">
        <f>_xlfn.IFNA(INDEX('I.KI 2016-17'!Q$8:Q$391,MATCH($B88,'I.KI 2016-17'!$B$8:$B$391,0)),"")</f>
        <v>0</v>
      </c>
      <c r="L88" s="156">
        <f>_xlfn.IFNA(INDEX('I.KI 2016-17'!R$8:R$391,MATCH($B88,'I.KI 2016-17'!$B$8:$B$391,0)),"")</f>
        <v>0</v>
      </c>
      <c r="M88" s="193">
        <f>_xlfn.IFNA(INDEX('I.KI 2016-17'!S$8:S$391,MATCH($B88,'I.KI 2016-17'!$B$8:$B$391,0)),"")</f>
        <v>2.7612319870299999</v>
      </c>
      <c r="N88" s="193">
        <f>_xlfn.IFNA(INDEX('I.KI 2016-17'!T$8:T$391,MATCH($B88,'I.KI 2016-17'!$B$8:$B$391,0)),"")</f>
        <v>0</v>
      </c>
      <c r="O88" s="193">
        <f>_xlfn.IFNA(INDEX('I.KI 2016-17'!U$8:U$391,MATCH($B88,'I.KI 2016-17'!$B$8:$B$391,0)),"")</f>
        <v>0</v>
      </c>
      <c r="P88" s="157">
        <f>_xlfn.IFNA(INDEX('I.KI 2016-17'!V$8:V$391,MATCH($B88,'I.KI 2016-17'!$B$8:$B$391,0)),"")</f>
        <v>0</v>
      </c>
      <c r="Q88" s="156">
        <f>_xlfn.IFNA(INDEX('I.KI 2016-17'!W$8:W$391,MATCH($B88,'I.KI 2016-17'!$B$8:$B$391,0)),"")</f>
        <v>0</v>
      </c>
      <c r="R88" s="193">
        <f>_xlfn.IFNA(INDEX('I.KI 2016-17'!X$8:X$391,MATCH($B88,'I.KI 2016-17'!$B$8:$B$391,0)),"")</f>
        <v>3.7319640849670002</v>
      </c>
      <c r="S88" s="193">
        <f>_xlfn.IFNA(INDEX('I.KI 2016-17'!Y$8:Y$391,MATCH($B88,'I.KI 2016-17'!$B$8:$B$391,0)),"")</f>
        <v>0</v>
      </c>
      <c r="T88" s="193">
        <f>_xlfn.IFNA(INDEX('I.KI 2016-17'!Z$8:Z$391,MATCH($B88,'I.KI 2016-17'!$B$8:$B$391,0)),"")</f>
        <v>0</v>
      </c>
      <c r="U88" s="157">
        <f>_xlfn.IFNA(INDEX('I.KI 2016-17'!AA$8:AA$391,MATCH($B88,'I.KI 2016-17'!$B$8:$B$391,0)),"")</f>
        <v>0</v>
      </c>
      <c r="V88" s="149"/>
      <c r="W88" s="154">
        <f>_xlfn.IFNA(INDEX('I.KI 2016-17'!$H$8:$H$391,MATCH(B88,'I.KI 2016-17'!$B$8:$B$391,0)),"")</f>
        <v>0.97073209793699999</v>
      </c>
      <c r="X88" s="153">
        <f>_xlfn.IFNA(INDEX('I.KI 2016-17'!$I$8:$I$391,MATCH(B88,'I.KI 2016-17'!$B$8:$B$391,0)),"")</f>
        <v>2.7612319870299999</v>
      </c>
      <c r="Y88" s="155">
        <f>_xlfn.IFNA(INDEX('I.KI 2016-17'!$G$8:$G$391,MATCH(B88,'I.KI 2016-17'!$B$8:$B$391,0)),"")</f>
        <v>3.7319640849670002</v>
      </c>
      <c r="Z88" s="149"/>
      <c r="AA88" s="156">
        <f>_xlfn.IFNA(IF($B88=$B$382,0,_xlfn.IFNA(INDEX('I.Supplementary 2017-18'!N$8:N$35,MATCH($B88,'I.Supplementary 2017-18'!$B$8:$B$35,0)),INDEX('I.KI 2017-18'!N$9:N$393,MATCH($B88,'I.KI 2017-18'!$B$9:$B$393,0)))),"")</f>
        <v>0</v>
      </c>
      <c r="AB88" s="193">
        <f>_xlfn.IFNA(IF($B88=$B$382,0,_xlfn.IFNA(INDEX('I.Supplementary 2017-18'!O$8:O$35,MATCH($B88,'I.Supplementary 2017-18'!$B$8:$B$35,0)),INDEX('I.KI 2017-18'!O$9:O$393,MATCH($B88,'I.KI 2017-18'!$B$9:$B$393,0)))),"")</f>
        <v>0.10454882154861837</v>
      </c>
      <c r="AC88" s="193">
        <f>_xlfn.IFNA(IF($B88=$B$382,0,_xlfn.IFNA(INDEX('I.Supplementary 2017-18'!P$8:P$35,MATCH($B88,'I.Supplementary 2017-18'!$B$8:$B$35,0)),INDEX('I.KI 2017-18'!P$9:P$393,MATCH($B88,'I.KI 2017-18'!$B$9:$B$393,0)))),"")</f>
        <v>0</v>
      </c>
      <c r="AD88" s="193">
        <f>_xlfn.IFNA(IF($B88=$B$382,0,_xlfn.IFNA(INDEX('I.Supplementary 2017-18'!Q$8:Q$35,MATCH($B88,'I.Supplementary 2017-18'!$B$8:$B$35,0)),INDEX('I.KI 2017-18'!Q$9:Q$393,MATCH($B88,'I.KI 2017-18'!$B$9:$B$393,0)))),"")</f>
        <v>0</v>
      </c>
      <c r="AE88" s="157">
        <f>_xlfn.IFNA(IF($B88=$B$382,0,_xlfn.IFNA(INDEX('I.Supplementary 2017-18'!R$8:R$35,MATCH($B88,'I.Supplementary 2017-18'!$B$8:$B$35,0)),INDEX('I.KI 2017-18'!R$9:R$393,MATCH($B88,'I.KI 2017-18'!$B$9:$B$393,0)))),"")</f>
        <v>0</v>
      </c>
      <c r="AF88" s="156">
        <f>_xlfn.IFNA(IF($B88=$B$382,0,_xlfn.IFNA(INDEX('I.Supplementary 2017-18'!S$8:S$35,MATCH($B88,'I.Supplementary 2017-18'!$B$8:$B$35,0)),INDEX('I.KI 2017-18'!S$9:S$393,MATCH($B88,'I.KI 2017-18'!$B$9:$B$393,0)))),"")</f>
        <v>0</v>
      </c>
      <c r="AG88" s="193">
        <f>_xlfn.IFNA(IF($B88=$B$382,0,_xlfn.IFNA(INDEX('I.Supplementary 2017-18'!T$8:T$35,MATCH($B88,'I.Supplementary 2017-18'!$B$8:$B$35,0)),INDEX('I.KI 2017-18'!T$9:T$393,MATCH($B88,'I.KI 2017-18'!$B$9:$B$393,0)))),"")</f>
        <v>2.81760536735072</v>
      </c>
      <c r="AH88" s="193">
        <f>_xlfn.IFNA(IF($B88=$B$382,0,_xlfn.IFNA(INDEX('I.Supplementary 2017-18'!U$8:U$35,MATCH($B88,'I.Supplementary 2017-18'!$B$8:$B$35,0)),INDEX('I.KI 2017-18'!U$9:U$393,MATCH($B88,'I.KI 2017-18'!$B$9:$B$393,0)))),"")</f>
        <v>0</v>
      </c>
      <c r="AI88" s="193">
        <f>_xlfn.IFNA(IF($B88=$B$382,0,_xlfn.IFNA(INDEX('I.Supplementary 2017-18'!V$8:V$35,MATCH($B88,'I.Supplementary 2017-18'!$B$8:$B$35,0)),INDEX('I.KI 2017-18'!V$9:V$393,MATCH($B88,'I.KI 2017-18'!$B$9:$B$393,0)))),"")</f>
        <v>0</v>
      </c>
      <c r="AJ88" s="157">
        <f>_xlfn.IFNA(IF($B88=$B$382,0,_xlfn.IFNA(INDEX('I.Supplementary 2017-18'!W$8:W$35,MATCH($B88,'I.Supplementary 2017-18'!$B$8:$B$35,0)),INDEX('I.KI 2017-18'!W$9:W$393,MATCH($B88,'I.KI 2017-18'!$B$9:$B$393,0)))),"")</f>
        <v>0</v>
      </c>
      <c r="AK88" s="156">
        <f>_xlfn.IFNA(IF($B88=$B$382,0,_xlfn.IFNA(INDEX('I.Supplementary 2017-18'!X$8:X$35,MATCH($B88,'I.Supplementary 2017-18'!$B$8:$B$35,0)),INDEX('I.KI 2017-18'!X$9:X$393,MATCH($B88,'I.KI 2017-18'!$B$9:$B$393,0)))),"")</f>
        <v>0</v>
      </c>
      <c r="AL88" s="193">
        <f>_xlfn.IFNA(IF($B88=$B$382,0,_xlfn.IFNA(INDEX('I.Supplementary 2017-18'!Y$8:Y$35,MATCH($B88,'I.Supplementary 2017-18'!$B$8:$B$35,0)),INDEX('I.KI 2017-18'!Y$9:Y$393,MATCH($B88,'I.KI 2017-18'!$B$9:$B$393,0)))),"")</f>
        <v>2.9221541888993383</v>
      </c>
      <c r="AM88" s="193">
        <f>_xlfn.IFNA(IF($B88=$B$382,0,_xlfn.IFNA(INDEX('I.Supplementary 2017-18'!Z$8:Z$35,MATCH($B88,'I.Supplementary 2017-18'!$B$8:$B$35,0)),INDEX('I.KI 2017-18'!Z$9:Z$393,MATCH($B88,'I.KI 2017-18'!$B$9:$B$393,0)))),"")</f>
        <v>0</v>
      </c>
      <c r="AN88" s="193">
        <f>_xlfn.IFNA(IF($B88=$B$382,0,_xlfn.IFNA(INDEX('I.Supplementary 2017-18'!AA$8:AA$35,MATCH($B88,'I.Supplementary 2017-18'!$B$8:$B$35,0)),INDEX('I.KI 2017-18'!AA$9:AA$393,MATCH($B88,'I.KI 2017-18'!$B$9:$B$393,0)))),"")</f>
        <v>0</v>
      </c>
      <c r="AO88" s="157">
        <f>_xlfn.IFNA(IF($B88=$B$382,0,_xlfn.IFNA(INDEX('I.Supplementary 2017-18'!AB$8:AB$35,MATCH($B88,'I.Supplementary 2017-18'!$B$8:$B$35,0)),INDEX('I.KI 2017-18'!AB$9:AB$393,MATCH($B88,'I.KI 2017-18'!$B$9:$B$393,0)))),"")</f>
        <v>0</v>
      </c>
      <c r="AP88" s="149"/>
      <c r="AQ88" s="156">
        <f>_xlfn.IFNA(IF($B88=$B$381,0,IF($B88=$B$382,0,_xlfn.IFNA(INDEX('I.Supplementary 2017-18'!I$8:I$35,MATCH($B88,'I.Supplementary 2017-18'!$B$8:$B$35,0)),INDEX('I.KI 2017-18'!I$9:I$393,MATCH($B88,'I.KI 2017-18'!$B$9:$B$393,0))))),"")</f>
        <v>0.10454882154861837</v>
      </c>
      <c r="AR88" s="149">
        <f>_xlfn.IFNA(IF($B88=$B$381,0,IF($B88=$B$382,0,_xlfn.IFNA(INDEX('I.Supplementary 2017-18'!J$8:J$35,MATCH($B88,'I.Supplementary 2017-18'!$B$8:$B$35,0)),INDEX('I.KI 2017-18'!J$9:J$393,MATCH($B88,'I.KI 2017-18'!$B$9:$B$393,0))))),"")</f>
        <v>2.81760536735072</v>
      </c>
      <c r="AS88" s="157">
        <f>_xlfn.IFNA(IF($B88=$B$381,0,IF($B88=$B$382,0,_xlfn.IFNA(INDEX('I.Supplementary 2017-18'!H$8:H$35,MATCH($B88,'I.Supplementary 2017-18'!$B$8:$B$35,0)),INDEX('I.KI 2017-18'!H$9:H$393,MATCH($B88,'I.KI 2017-18'!$B$9:$B$393,0))))),"")</f>
        <v>2.9221541888993383</v>
      </c>
      <c r="AT88" s="149"/>
      <c r="AU88" s="156">
        <f>_xlfn.IFNA(_xlfn.IFNA(INDEX('I.Supplementary 2018-19'!P$8:P$157,MATCH($B88,'I.Supplementary 2018-19'!$B$8:$B$157,0)),INDEX('I.KI 2018-19'!P$9:P$393,MATCH($B88,'I.KI 2018-19'!$B$9:$B$393,0))),"")</f>
        <v>0</v>
      </c>
      <c r="AV88" s="193">
        <f>_xlfn.IFNA(_xlfn.IFNA(INDEX('I.Supplementary 2018-19'!Q$8:Q$157,MATCH($B88,'I.Supplementary 2018-19'!$B$8:$B$157,0)),INDEX('I.KI 2018-19'!Q$9:Q$393,MATCH($B88,'I.KI 2018-19'!$B$9:$B$393,0))),"")</f>
        <v>0</v>
      </c>
      <c r="AW88" s="193">
        <f>_xlfn.IFNA(_xlfn.IFNA(INDEX('I.Supplementary 2018-19'!R$8:R$157,MATCH($B88,'I.Supplementary 2018-19'!$B$8:$B$157,0)),INDEX('I.KI 2018-19'!R$9:R$393,MATCH($B88,'I.KI 2018-19'!$B$9:$B$393,0))),"")</f>
        <v>0</v>
      </c>
      <c r="AX88" s="193">
        <f>_xlfn.IFNA(_xlfn.IFNA(INDEX('I.Supplementary 2018-19'!S$8:S$157,MATCH($B88,'I.Supplementary 2018-19'!$B$8:$B$157,0)),INDEX('I.KI 2018-19'!S$9:S$393,MATCH($B88,'I.KI 2018-19'!$B$9:$B$393,0))),"")</f>
        <v>0</v>
      </c>
      <c r="AY88" s="157">
        <f>_xlfn.IFNA(_xlfn.IFNA(INDEX('I.Supplementary 2018-19'!T$8:T$157,MATCH($B88,'I.Supplementary 2018-19'!$B$8:$B$157,0)),INDEX('I.KI 2018-19'!T$9:T$393,MATCH($B88,'I.KI 2018-19'!$B$9:$B$393,0))),"")</f>
        <v>0</v>
      </c>
      <c r="AZ88" s="156">
        <f>_xlfn.IFNA(_xlfn.IFNA(INDEX('I.Supplementary 2018-19'!U$8:U$157,MATCH($B88,'I.Supplementary 2018-19'!$B$8:$B$157,0)),INDEX('I.KI 2018-19'!U$9:U$393,MATCH($B88,'I.KI 2018-19'!$B$9:$B$393,0))),"")</f>
        <v>0</v>
      </c>
      <c r="BA88" s="193">
        <f>_xlfn.IFNA(_xlfn.IFNA(INDEX('I.Supplementary 2018-19'!V$8:V$157,MATCH($B88,'I.Supplementary 2018-19'!$B$8:$B$157,0)),INDEX('I.KI 2018-19'!V$9:V$393,MATCH($B88,'I.KI 2018-19'!$B$9:$B$393,0))),"")</f>
        <v>2.9022544556402261</v>
      </c>
      <c r="BB88" s="193">
        <f>_xlfn.IFNA(_xlfn.IFNA(INDEX('I.Supplementary 2018-19'!W$8:W$157,MATCH($B88,'I.Supplementary 2018-19'!$B$8:$B$157,0)),INDEX('I.KI 2018-19'!W$9:W$393,MATCH($B88,'I.KI 2018-19'!$B$9:$B$393,0))),"")</f>
        <v>0</v>
      </c>
      <c r="BC88" s="193">
        <f>_xlfn.IFNA(_xlfn.IFNA(INDEX('I.Supplementary 2018-19'!X$8:X$157,MATCH($B88,'I.Supplementary 2018-19'!$B$8:$B$157,0)),INDEX('I.KI 2018-19'!X$9:X$393,MATCH($B88,'I.KI 2018-19'!$B$9:$B$393,0))),"")</f>
        <v>0</v>
      </c>
      <c r="BD88" s="157">
        <f>_xlfn.IFNA(_xlfn.IFNA(INDEX('I.Supplementary 2018-19'!Y$8:Y$157,MATCH($B88,'I.Supplementary 2018-19'!$B$8:$B$157,0)),INDEX('I.KI 2018-19'!Y$9:Y$393,MATCH($B88,'I.KI 2018-19'!$B$9:$B$393,0))),"")</f>
        <v>0</v>
      </c>
      <c r="BE88" s="156">
        <f>_xlfn.IFNA(_xlfn.IFNA(INDEX('I.Supplementary 2018-19'!Z$8:Z$157,MATCH($B88,'I.Supplementary 2018-19'!$B$8:$B$157,0)),INDEX('I.KI 2018-19'!Z$9:Z$393,MATCH($B88,'I.KI 2018-19'!$B$9:$B$393,0))),"")</f>
        <v>0</v>
      </c>
      <c r="BF88" s="193">
        <f>_xlfn.IFNA(_xlfn.IFNA(INDEX('I.Supplementary 2018-19'!AA$8:AA$157,MATCH($B88,'I.Supplementary 2018-19'!$B$8:$B$157,0)),INDEX('I.KI 2018-19'!AA$9:AA$393,MATCH($B88,'I.KI 2018-19'!$B$9:$B$393,0))),"")</f>
        <v>2.9022544556402261</v>
      </c>
      <c r="BG88" s="193">
        <f>_xlfn.IFNA(_xlfn.IFNA(INDEX('I.Supplementary 2018-19'!AB$8:AB$157,MATCH($B88,'I.Supplementary 2018-19'!$B$8:$B$157,0)),INDEX('I.KI 2018-19'!AB$9:AB$393,MATCH($B88,'I.KI 2018-19'!$B$9:$B$393,0))),"")</f>
        <v>0</v>
      </c>
      <c r="BH88" s="193">
        <f>_xlfn.IFNA(_xlfn.IFNA(INDEX('I.Supplementary 2018-19'!AC$8:AC$157,MATCH($B88,'I.Supplementary 2018-19'!$B$8:$B$157,0)),INDEX('I.KI 2018-19'!AC$9:AC$393,MATCH($B88,'I.KI 2018-19'!$B$9:$B$393,0))),"")</f>
        <v>0</v>
      </c>
      <c r="BI88" s="157">
        <f>_xlfn.IFNA(_xlfn.IFNA(INDEX('I.Supplementary 2018-19'!AD$8:AD$157,MATCH($B88,'I.Supplementary 2018-19'!$B$8:$B$157,0)),INDEX('I.KI 2018-19'!AD$9:AD$393,MATCH($B88,'I.KI 2018-19'!$B$9:$B$393,0))),"")</f>
        <v>0</v>
      </c>
      <c r="BJ88" s="149"/>
      <c r="BK88" s="156">
        <f>_xlfn.IFNA(IF($B88=$B$381,0,IF($B88=$B$382,0,_xlfn.IFNA(INDEX('I.Supplementary 2018-19'!I$8:I$157,MATCH($B88,'I.Supplementary 2018-19'!$B$8:$B$157,0)),INDEX('I.KI 2018-19'!I$9:I$393,MATCH($B88,'I.KI 2018-19'!$B$9:$B$393,0))))),"")</f>
        <v>0</v>
      </c>
      <c r="BL88" s="149">
        <f>_xlfn.IFNA(IF($B88=$B$381,0,IF($B88=$B$382,0,_xlfn.IFNA(INDEX('I.Supplementary 2018-19'!J$8:J$157,MATCH($B88,'I.Supplementary 2018-19'!$B$8:$B$157,0)),INDEX('I.KI 2018-19'!J$9:J$393,MATCH($B88,'I.KI 2018-19'!$B$9:$B$393,0))))),"")</f>
        <v>2.9022544556402261</v>
      </c>
      <c r="BM88" s="157">
        <f>_xlfn.IFNA(IF($B88=$B$381,0,IF($B88=$B$382,0,_xlfn.IFNA(INDEX('I.Supplementary 2018-19'!H$8:H$157,MATCH($B88,'I.Supplementary 2018-19'!$B$8:$B$157,0)),INDEX('I.KI 2018-19'!H$9:H$393,MATCH($B88,'I.KI 2018-19'!$B$9:$B$393,0))))),"")</f>
        <v>2.9022544556402261</v>
      </c>
    </row>
    <row r="89" spans="2:65">
      <c r="B89" s="121" t="str">
        <f>'Calculations for 2021-22'!B89</f>
        <v>E1301</v>
      </c>
      <c r="C89" s="160" t="str">
        <f>'Calculations for 2021-22'!D89</f>
        <v>E1301</v>
      </c>
      <c r="D89" t="str">
        <f>'Calculations for 2021-22'!E89</f>
        <v>UNINFIR</v>
      </c>
      <c r="E89">
        <f>'Calculations for 2021-22'!F89</f>
        <v>0</v>
      </c>
      <c r="F89" s="120" t="str">
        <f>'Calculations for 2021-22'!H89</f>
        <v>Darlington</v>
      </c>
      <c r="G89" s="156">
        <f>_xlfn.IFNA(INDEX('I.KI 2016-17'!M$8:M$391,MATCH($B89,'I.KI 2016-17'!$B$8:$B$391,0)),"")</f>
        <v>11.877382878299001</v>
      </c>
      <c r="H89" s="149">
        <f>_xlfn.IFNA(INDEX('I.KI 2016-17'!N$8:N$391,MATCH($B89,'I.KI 2016-17'!$B$8:$B$391,0)),"")</f>
        <v>1.4082169940780001</v>
      </c>
      <c r="I89" s="149">
        <f>_xlfn.IFNA(INDEX('I.KI 2016-17'!O$8:O$391,MATCH($B89,'I.KI 2016-17'!$B$8:$B$391,0)),"")</f>
        <v>0</v>
      </c>
      <c r="J89" s="149">
        <f>_xlfn.IFNA(INDEX('I.KI 2016-17'!P$8:P$391,MATCH($B89,'I.KI 2016-17'!$B$8:$B$391,0)),"")</f>
        <v>0</v>
      </c>
      <c r="K89" s="157">
        <f>_xlfn.IFNA(INDEX('I.KI 2016-17'!Q$8:Q$391,MATCH($B89,'I.KI 2016-17'!$B$8:$B$391,0)),"")</f>
        <v>0</v>
      </c>
      <c r="L89" s="156">
        <f>_xlfn.IFNA(INDEX('I.KI 2016-17'!R$8:R$391,MATCH($B89,'I.KI 2016-17'!$B$8:$B$391,0)),"")</f>
        <v>17.883033588090999</v>
      </c>
      <c r="M89" s="193">
        <f>_xlfn.IFNA(INDEX('I.KI 2016-17'!S$8:S$391,MATCH($B89,'I.KI 2016-17'!$B$8:$B$391,0)),"")</f>
        <v>3.0809250098710002</v>
      </c>
      <c r="N89" s="193">
        <f>_xlfn.IFNA(INDEX('I.KI 2016-17'!T$8:T$391,MATCH($B89,'I.KI 2016-17'!$B$8:$B$391,0)),"")</f>
        <v>0</v>
      </c>
      <c r="O89" s="193">
        <f>_xlfn.IFNA(INDEX('I.KI 2016-17'!U$8:U$391,MATCH($B89,'I.KI 2016-17'!$B$8:$B$391,0)),"")</f>
        <v>0</v>
      </c>
      <c r="P89" s="157">
        <f>_xlfn.IFNA(INDEX('I.KI 2016-17'!V$8:V$391,MATCH($B89,'I.KI 2016-17'!$B$8:$B$391,0)),"")</f>
        <v>0</v>
      </c>
      <c r="Q89" s="156">
        <f>_xlfn.IFNA(INDEX('I.KI 2016-17'!W$8:W$391,MATCH($B89,'I.KI 2016-17'!$B$8:$B$391,0)),"")</f>
        <v>29.760416466389998</v>
      </c>
      <c r="R89" s="193">
        <f>_xlfn.IFNA(INDEX('I.KI 2016-17'!X$8:X$391,MATCH($B89,'I.KI 2016-17'!$B$8:$B$391,0)),"")</f>
        <v>4.4891420039490004</v>
      </c>
      <c r="S89" s="193">
        <f>_xlfn.IFNA(INDEX('I.KI 2016-17'!Y$8:Y$391,MATCH($B89,'I.KI 2016-17'!$B$8:$B$391,0)),"")</f>
        <v>0</v>
      </c>
      <c r="T89" s="193">
        <f>_xlfn.IFNA(INDEX('I.KI 2016-17'!Z$8:Z$391,MATCH($B89,'I.KI 2016-17'!$B$8:$B$391,0)),"")</f>
        <v>0</v>
      </c>
      <c r="U89" s="157">
        <f>_xlfn.IFNA(INDEX('I.KI 2016-17'!AA$8:AA$391,MATCH($B89,'I.KI 2016-17'!$B$8:$B$391,0)),"")</f>
        <v>0</v>
      </c>
      <c r="V89" s="149"/>
      <c r="W89" s="154">
        <f>_xlfn.IFNA(INDEX('I.KI 2016-17'!$H$8:$H$391,MATCH(B89,'I.KI 2016-17'!$B$8:$B$391,0)),"")</f>
        <v>13.285599872377</v>
      </c>
      <c r="X89" s="153">
        <f>_xlfn.IFNA(INDEX('I.KI 2016-17'!$I$8:$I$391,MATCH(B89,'I.KI 2016-17'!$B$8:$B$391,0)),"")</f>
        <v>20.963958597961998</v>
      </c>
      <c r="Y89" s="155">
        <f>_xlfn.IFNA(INDEX('I.KI 2016-17'!$G$8:$G$391,MATCH(B89,'I.KI 2016-17'!$B$8:$B$391,0)),"")</f>
        <v>34.249558470338997</v>
      </c>
      <c r="Z89" s="149"/>
      <c r="AA89" s="156">
        <f>_xlfn.IFNA(IF($B89=$B$382,0,_xlfn.IFNA(INDEX('I.Supplementary 2017-18'!N$8:N$35,MATCH($B89,'I.Supplementary 2017-18'!$B$8:$B$35,0)),INDEX('I.KI 2017-18'!N$9:N$393,MATCH($B89,'I.KI 2017-18'!$B$9:$B$393,0)))),"")</f>
        <v>8.3889717701182995</v>
      </c>
      <c r="AB89" s="193">
        <f>_xlfn.IFNA(IF($B89=$B$382,0,_xlfn.IFNA(INDEX('I.Supplementary 2017-18'!O$8:O$35,MATCH($B89,'I.Supplementary 2017-18'!$B$8:$B$35,0)),INDEX('I.KI 2017-18'!O$9:O$393,MATCH($B89,'I.KI 2017-18'!$B$9:$B$393,0)))),"")</f>
        <v>0.7053736310788058</v>
      </c>
      <c r="AC89" s="193">
        <f>_xlfn.IFNA(IF($B89=$B$382,0,_xlfn.IFNA(INDEX('I.Supplementary 2017-18'!P$8:P$35,MATCH($B89,'I.Supplementary 2017-18'!$B$8:$B$35,0)),INDEX('I.KI 2017-18'!P$9:P$393,MATCH($B89,'I.KI 2017-18'!$B$9:$B$393,0)))),"")</f>
        <v>0</v>
      </c>
      <c r="AD89" s="193">
        <f>_xlfn.IFNA(IF($B89=$B$382,0,_xlfn.IFNA(INDEX('I.Supplementary 2017-18'!Q$8:Q$35,MATCH($B89,'I.Supplementary 2017-18'!$B$8:$B$35,0)),INDEX('I.KI 2017-18'!Q$9:Q$393,MATCH($B89,'I.KI 2017-18'!$B$9:$B$393,0)))),"")</f>
        <v>0</v>
      </c>
      <c r="AE89" s="157">
        <f>_xlfn.IFNA(IF($B89=$B$382,0,_xlfn.IFNA(INDEX('I.Supplementary 2017-18'!R$8:R$35,MATCH($B89,'I.Supplementary 2017-18'!$B$8:$B$35,0)),INDEX('I.KI 2017-18'!R$9:R$393,MATCH($B89,'I.KI 2017-18'!$B$9:$B$393,0)))),"")</f>
        <v>0</v>
      </c>
      <c r="AF89" s="156">
        <f>_xlfn.IFNA(IF($B89=$B$382,0,_xlfn.IFNA(INDEX('I.Supplementary 2017-18'!S$8:S$35,MATCH($B89,'I.Supplementary 2017-18'!$B$8:$B$35,0)),INDEX('I.KI 2017-18'!S$9:S$393,MATCH($B89,'I.KI 2017-18'!$B$9:$B$393,0)))),"")</f>
        <v>18.248134042701487</v>
      </c>
      <c r="AG89" s="193">
        <f>_xlfn.IFNA(IF($B89=$B$382,0,_xlfn.IFNA(INDEX('I.Supplementary 2017-18'!T$8:T$35,MATCH($B89,'I.Supplementary 2017-18'!$B$8:$B$35,0)),INDEX('I.KI 2017-18'!T$9:T$393,MATCH($B89,'I.KI 2017-18'!$B$9:$B$393,0)))),"")</f>
        <v>3.1438252508275339</v>
      </c>
      <c r="AH89" s="193">
        <f>_xlfn.IFNA(IF($B89=$B$382,0,_xlfn.IFNA(INDEX('I.Supplementary 2017-18'!U$8:U$35,MATCH($B89,'I.Supplementary 2017-18'!$B$8:$B$35,0)),INDEX('I.KI 2017-18'!U$9:U$393,MATCH($B89,'I.KI 2017-18'!$B$9:$B$393,0)))),"")</f>
        <v>0</v>
      </c>
      <c r="AI89" s="193">
        <f>_xlfn.IFNA(IF($B89=$B$382,0,_xlfn.IFNA(INDEX('I.Supplementary 2017-18'!V$8:V$35,MATCH($B89,'I.Supplementary 2017-18'!$B$8:$B$35,0)),INDEX('I.KI 2017-18'!V$9:V$393,MATCH($B89,'I.KI 2017-18'!$B$9:$B$393,0)))),"")</f>
        <v>0</v>
      </c>
      <c r="AJ89" s="157">
        <f>_xlfn.IFNA(IF($B89=$B$382,0,_xlfn.IFNA(INDEX('I.Supplementary 2017-18'!W$8:W$35,MATCH($B89,'I.Supplementary 2017-18'!$B$8:$B$35,0)),INDEX('I.KI 2017-18'!W$9:W$393,MATCH($B89,'I.KI 2017-18'!$B$9:$B$393,0)))),"")</f>
        <v>0</v>
      </c>
      <c r="AK89" s="156">
        <f>_xlfn.IFNA(IF($B89=$B$382,0,_xlfn.IFNA(INDEX('I.Supplementary 2017-18'!X$8:X$35,MATCH($B89,'I.Supplementary 2017-18'!$B$8:$B$35,0)),INDEX('I.KI 2017-18'!X$9:X$393,MATCH($B89,'I.KI 2017-18'!$B$9:$B$393,0)))),"")</f>
        <v>26.637105812819787</v>
      </c>
      <c r="AL89" s="193">
        <f>_xlfn.IFNA(IF($B89=$B$382,0,_xlfn.IFNA(INDEX('I.Supplementary 2017-18'!Y$8:Y$35,MATCH($B89,'I.Supplementary 2017-18'!$B$8:$B$35,0)),INDEX('I.KI 2017-18'!Y$9:Y$393,MATCH($B89,'I.KI 2017-18'!$B$9:$B$393,0)))),"")</f>
        <v>3.8491988819063399</v>
      </c>
      <c r="AM89" s="193">
        <f>_xlfn.IFNA(IF($B89=$B$382,0,_xlfn.IFNA(INDEX('I.Supplementary 2017-18'!Z$8:Z$35,MATCH($B89,'I.Supplementary 2017-18'!$B$8:$B$35,0)),INDEX('I.KI 2017-18'!Z$9:Z$393,MATCH($B89,'I.KI 2017-18'!$B$9:$B$393,0)))),"")</f>
        <v>0</v>
      </c>
      <c r="AN89" s="193">
        <f>_xlfn.IFNA(IF($B89=$B$382,0,_xlfn.IFNA(INDEX('I.Supplementary 2017-18'!AA$8:AA$35,MATCH($B89,'I.Supplementary 2017-18'!$B$8:$B$35,0)),INDEX('I.KI 2017-18'!AA$9:AA$393,MATCH($B89,'I.KI 2017-18'!$B$9:$B$393,0)))),"")</f>
        <v>0</v>
      </c>
      <c r="AO89" s="157">
        <f>_xlfn.IFNA(IF($B89=$B$382,0,_xlfn.IFNA(INDEX('I.Supplementary 2017-18'!AB$8:AB$35,MATCH($B89,'I.Supplementary 2017-18'!$B$8:$B$35,0)),INDEX('I.KI 2017-18'!AB$9:AB$393,MATCH($B89,'I.KI 2017-18'!$B$9:$B$393,0)))),"")</f>
        <v>0</v>
      </c>
      <c r="AP89" s="149"/>
      <c r="AQ89" s="156">
        <f>_xlfn.IFNA(IF($B89=$B$381,0,IF($B89=$B$382,0,_xlfn.IFNA(INDEX('I.Supplementary 2017-18'!I$8:I$35,MATCH($B89,'I.Supplementary 2017-18'!$B$8:$B$35,0)),INDEX('I.KI 2017-18'!I$9:I$393,MATCH($B89,'I.KI 2017-18'!$B$9:$B$393,0))))),"")</f>
        <v>9.0943454011971063</v>
      </c>
      <c r="AR89" s="149">
        <f>_xlfn.IFNA(IF($B89=$B$381,0,IF($B89=$B$382,0,_xlfn.IFNA(INDEX('I.Supplementary 2017-18'!J$8:J$35,MATCH($B89,'I.Supplementary 2017-18'!$B$8:$B$35,0)),INDEX('I.KI 2017-18'!J$9:J$393,MATCH($B89,'I.KI 2017-18'!$B$9:$B$393,0))))),"")</f>
        <v>21.39195929352902</v>
      </c>
      <c r="AS89" s="157">
        <f>_xlfn.IFNA(IF($B89=$B$381,0,IF($B89=$B$382,0,_xlfn.IFNA(INDEX('I.Supplementary 2017-18'!H$8:H$35,MATCH($B89,'I.Supplementary 2017-18'!$B$8:$B$35,0)),INDEX('I.KI 2017-18'!H$9:H$393,MATCH($B89,'I.KI 2017-18'!$B$9:$B$393,0))))),"")</f>
        <v>30.486304694726126</v>
      </c>
      <c r="AT89" s="149"/>
      <c r="AU89" s="156">
        <f>_xlfn.IFNA(_xlfn.IFNA(INDEX('I.Supplementary 2018-19'!P$8:P$157,MATCH($B89,'I.Supplementary 2018-19'!$B$8:$B$157,0)),INDEX('I.KI 2018-19'!P$9:P$393,MATCH($B89,'I.KI 2018-19'!$B$9:$B$393,0))),"")</f>
        <v>6.0653873638388776</v>
      </c>
      <c r="AV89" s="193">
        <f>_xlfn.IFNA(_xlfn.IFNA(INDEX('I.Supplementary 2018-19'!Q$8:Q$157,MATCH($B89,'I.Supplementary 2018-19'!$B$8:$B$157,0)),INDEX('I.KI 2018-19'!Q$9:Q$393,MATCH($B89,'I.KI 2018-19'!$B$9:$B$393,0))),"")</f>
        <v>0.26825353296823984</v>
      </c>
      <c r="AW89" s="193">
        <f>_xlfn.IFNA(_xlfn.IFNA(INDEX('I.Supplementary 2018-19'!R$8:R$157,MATCH($B89,'I.Supplementary 2018-19'!$B$8:$B$157,0)),INDEX('I.KI 2018-19'!R$9:R$393,MATCH($B89,'I.KI 2018-19'!$B$9:$B$393,0))),"")</f>
        <v>0</v>
      </c>
      <c r="AX89" s="193">
        <f>_xlfn.IFNA(_xlfn.IFNA(INDEX('I.Supplementary 2018-19'!S$8:S$157,MATCH($B89,'I.Supplementary 2018-19'!$B$8:$B$157,0)),INDEX('I.KI 2018-19'!S$9:S$393,MATCH($B89,'I.KI 2018-19'!$B$9:$B$393,0))),"")</f>
        <v>0</v>
      </c>
      <c r="AY89" s="157">
        <f>_xlfn.IFNA(_xlfn.IFNA(INDEX('I.Supplementary 2018-19'!T$8:T$157,MATCH($B89,'I.Supplementary 2018-19'!$B$8:$B$157,0)),INDEX('I.KI 2018-19'!T$9:T$393,MATCH($B89,'I.KI 2018-19'!$B$9:$B$393,0))),"")</f>
        <v>0</v>
      </c>
      <c r="AZ89" s="156">
        <f>_xlfn.IFNA(_xlfn.IFNA(INDEX('I.Supplementary 2018-19'!U$8:U$157,MATCH($B89,'I.Supplementary 2018-19'!$B$8:$B$157,0)),INDEX('I.KI 2018-19'!U$9:U$393,MATCH($B89,'I.KI 2018-19'!$B$9:$B$393,0))),"")</f>
        <v>18.7963612457011</v>
      </c>
      <c r="BA89" s="193">
        <f>_xlfn.IFNA(_xlfn.IFNA(INDEX('I.Supplementary 2018-19'!V$8:V$157,MATCH($B89,'I.Supplementary 2018-19'!$B$8:$B$157,0)),INDEX('I.KI 2018-19'!V$9:V$393,MATCH($B89,'I.KI 2018-19'!$B$9:$B$393,0))),"")</f>
        <v>3.238274936474713</v>
      </c>
      <c r="BB89" s="193">
        <f>_xlfn.IFNA(_xlfn.IFNA(INDEX('I.Supplementary 2018-19'!W$8:W$157,MATCH($B89,'I.Supplementary 2018-19'!$B$8:$B$157,0)),INDEX('I.KI 2018-19'!W$9:W$393,MATCH($B89,'I.KI 2018-19'!$B$9:$B$393,0))),"")</f>
        <v>0</v>
      </c>
      <c r="BC89" s="193">
        <f>_xlfn.IFNA(_xlfn.IFNA(INDEX('I.Supplementary 2018-19'!X$8:X$157,MATCH($B89,'I.Supplementary 2018-19'!$B$8:$B$157,0)),INDEX('I.KI 2018-19'!X$9:X$393,MATCH($B89,'I.KI 2018-19'!$B$9:$B$393,0))),"")</f>
        <v>0</v>
      </c>
      <c r="BD89" s="157">
        <f>_xlfn.IFNA(_xlfn.IFNA(INDEX('I.Supplementary 2018-19'!Y$8:Y$157,MATCH($B89,'I.Supplementary 2018-19'!$B$8:$B$157,0)),INDEX('I.KI 2018-19'!Y$9:Y$393,MATCH($B89,'I.KI 2018-19'!$B$9:$B$393,0))),"")</f>
        <v>0</v>
      </c>
      <c r="BE89" s="156">
        <f>_xlfn.IFNA(_xlfn.IFNA(INDEX('I.Supplementary 2018-19'!Z$8:Z$157,MATCH($B89,'I.Supplementary 2018-19'!$B$8:$B$157,0)),INDEX('I.KI 2018-19'!Z$9:Z$393,MATCH($B89,'I.KI 2018-19'!$B$9:$B$393,0))),"")</f>
        <v>24.861748609539976</v>
      </c>
      <c r="BF89" s="193">
        <f>_xlfn.IFNA(_xlfn.IFNA(INDEX('I.Supplementary 2018-19'!AA$8:AA$157,MATCH($B89,'I.Supplementary 2018-19'!$B$8:$B$157,0)),INDEX('I.KI 2018-19'!AA$9:AA$393,MATCH($B89,'I.KI 2018-19'!$B$9:$B$393,0))),"")</f>
        <v>3.5065284694429528</v>
      </c>
      <c r="BG89" s="193">
        <f>_xlfn.IFNA(_xlfn.IFNA(INDEX('I.Supplementary 2018-19'!AB$8:AB$157,MATCH($B89,'I.Supplementary 2018-19'!$B$8:$B$157,0)),INDEX('I.KI 2018-19'!AB$9:AB$393,MATCH($B89,'I.KI 2018-19'!$B$9:$B$393,0))),"")</f>
        <v>0</v>
      </c>
      <c r="BH89" s="193">
        <f>_xlfn.IFNA(_xlfn.IFNA(INDEX('I.Supplementary 2018-19'!AC$8:AC$157,MATCH($B89,'I.Supplementary 2018-19'!$B$8:$B$157,0)),INDEX('I.KI 2018-19'!AC$9:AC$393,MATCH($B89,'I.KI 2018-19'!$B$9:$B$393,0))),"")</f>
        <v>0</v>
      </c>
      <c r="BI89" s="157">
        <f>_xlfn.IFNA(_xlfn.IFNA(INDEX('I.Supplementary 2018-19'!AD$8:AD$157,MATCH($B89,'I.Supplementary 2018-19'!$B$8:$B$157,0)),INDEX('I.KI 2018-19'!AD$9:AD$393,MATCH($B89,'I.KI 2018-19'!$B$9:$B$393,0))),"")</f>
        <v>0</v>
      </c>
      <c r="BJ89" s="149"/>
      <c r="BK89" s="156">
        <f>_xlfn.IFNA(IF($B89=$B$381,0,IF($B89=$B$382,0,_xlfn.IFNA(INDEX('I.Supplementary 2018-19'!I$8:I$157,MATCH($B89,'I.Supplementary 2018-19'!$B$8:$B$157,0)),INDEX('I.KI 2018-19'!I$9:I$393,MATCH($B89,'I.KI 2018-19'!$B$9:$B$393,0))))),"")</f>
        <v>6.3336408968071174</v>
      </c>
      <c r="BL89" s="149">
        <f>_xlfn.IFNA(IF($B89=$B$381,0,IF($B89=$B$382,0,_xlfn.IFNA(INDEX('I.Supplementary 2018-19'!J$8:J$157,MATCH($B89,'I.Supplementary 2018-19'!$B$8:$B$157,0)),INDEX('I.KI 2018-19'!J$9:J$393,MATCH($B89,'I.KI 2018-19'!$B$9:$B$393,0))))),"")</f>
        <v>22.034636182175817</v>
      </c>
      <c r="BM89" s="157">
        <f>_xlfn.IFNA(IF($B89=$B$381,0,IF($B89=$B$382,0,_xlfn.IFNA(INDEX('I.Supplementary 2018-19'!H$8:H$157,MATCH($B89,'I.Supplementary 2018-19'!$B$8:$B$157,0)),INDEX('I.KI 2018-19'!H$9:H$393,MATCH($B89,'I.KI 2018-19'!$B$9:$B$393,0))))),"")</f>
        <v>28.368277078982935</v>
      </c>
    </row>
    <row r="90" spans="2:65">
      <c r="B90" s="121" t="str">
        <f>'Calculations for 2021-22'!B90</f>
        <v>E2233</v>
      </c>
      <c r="C90" s="160" t="str">
        <f>'Calculations for 2021-22'!D90</f>
        <v>E2233</v>
      </c>
      <c r="D90" t="str">
        <f>'Calculations for 2021-22'!E90</f>
        <v>SD</v>
      </c>
      <c r="E90">
        <f>'Calculations for 2021-22'!F90</f>
        <v>0</v>
      </c>
      <c r="F90" s="120" t="str">
        <f>'Calculations for 2021-22'!H90</f>
        <v>Dartford</v>
      </c>
      <c r="G90" s="156">
        <f>_xlfn.IFNA(INDEX('I.KI 2016-17'!M$8:M$391,MATCH($B90,'I.KI 2016-17'!$B$8:$B$391,0)),"")</f>
        <v>0</v>
      </c>
      <c r="H90" s="149">
        <f>_xlfn.IFNA(INDEX('I.KI 2016-17'!N$8:N$391,MATCH($B90,'I.KI 2016-17'!$B$8:$B$391,0)),"")</f>
        <v>1.2832085731680001</v>
      </c>
      <c r="I90" s="149">
        <f>_xlfn.IFNA(INDEX('I.KI 2016-17'!O$8:O$391,MATCH($B90,'I.KI 2016-17'!$B$8:$B$391,0)),"")</f>
        <v>0</v>
      </c>
      <c r="J90" s="149">
        <f>_xlfn.IFNA(INDEX('I.KI 2016-17'!P$8:P$391,MATCH($B90,'I.KI 2016-17'!$B$8:$B$391,0)),"")</f>
        <v>0</v>
      </c>
      <c r="K90" s="157">
        <f>_xlfn.IFNA(INDEX('I.KI 2016-17'!Q$8:Q$391,MATCH($B90,'I.KI 2016-17'!$B$8:$B$391,0)),"")</f>
        <v>0</v>
      </c>
      <c r="L90" s="156">
        <f>_xlfn.IFNA(INDEX('I.KI 2016-17'!R$8:R$391,MATCH($B90,'I.KI 2016-17'!$B$8:$B$391,0)),"")</f>
        <v>0</v>
      </c>
      <c r="M90" s="193">
        <f>_xlfn.IFNA(INDEX('I.KI 2016-17'!S$8:S$391,MATCH($B90,'I.KI 2016-17'!$B$8:$B$391,0)),"")</f>
        <v>2.4855532120309998</v>
      </c>
      <c r="N90" s="193">
        <f>_xlfn.IFNA(INDEX('I.KI 2016-17'!T$8:T$391,MATCH($B90,'I.KI 2016-17'!$B$8:$B$391,0)),"")</f>
        <v>0</v>
      </c>
      <c r="O90" s="193">
        <f>_xlfn.IFNA(INDEX('I.KI 2016-17'!U$8:U$391,MATCH($B90,'I.KI 2016-17'!$B$8:$B$391,0)),"")</f>
        <v>0</v>
      </c>
      <c r="P90" s="157">
        <f>_xlfn.IFNA(INDEX('I.KI 2016-17'!V$8:V$391,MATCH($B90,'I.KI 2016-17'!$B$8:$B$391,0)),"")</f>
        <v>0</v>
      </c>
      <c r="Q90" s="156">
        <f>_xlfn.IFNA(INDEX('I.KI 2016-17'!W$8:W$391,MATCH($B90,'I.KI 2016-17'!$B$8:$B$391,0)),"")</f>
        <v>0</v>
      </c>
      <c r="R90" s="193">
        <f>_xlfn.IFNA(INDEX('I.KI 2016-17'!X$8:X$391,MATCH($B90,'I.KI 2016-17'!$B$8:$B$391,0)),"")</f>
        <v>3.7687617851989996</v>
      </c>
      <c r="S90" s="193">
        <f>_xlfn.IFNA(INDEX('I.KI 2016-17'!Y$8:Y$391,MATCH($B90,'I.KI 2016-17'!$B$8:$B$391,0)),"")</f>
        <v>0</v>
      </c>
      <c r="T90" s="193">
        <f>_xlfn.IFNA(INDEX('I.KI 2016-17'!Z$8:Z$391,MATCH($B90,'I.KI 2016-17'!$B$8:$B$391,0)),"")</f>
        <v>0</v>
      </c>
      <c r="U90" s="157">
        <f>_xlfn.IFNA(INDEX('I.KI 2016-17'!AA$8:AA$391,MATCH($B90,'I.KI 2016-17'!$B$8:$B$391,0)),"")</f>
        <v>0</v>
      </c>
      <c r="V90" s="149"/>
      <c r="W90" s="154">
        <f>_xlfn.IFNA(INDEX('I.KI 2016-17'!$H$8:$H$391,MATCH(B90,'I.KI 2016-17'!$B$8:$B$391,0)),"")</f>
        <v>1.2832085731680001</v>
      </c>
      <c r="X90" s="153">
        <f>_xlfn.IFNA(INDEX('I.KI 2016-17'!$I$8:$I$391,MATCH(B90,'I.KI 2016-17'!$B$8:$B$391,0)),"")</f>
        <v>2.4855532120309998</v>
      </c>
      <c r="Y90" s="155">
        <f>_xlfn.IFNA(INDEX('I.KI 2016-17'!$G$8:$G$391,MATCH(B90,'I.KI 2016-17'!$B$8:$B$391,0)),"")</f>
        <v>3.7687617851989996</v>
      </c>
      <c r="Z90" s="149"/>
      <c r="AA90" s="156">
        <f>_xlfn.IFNA(IF($B90=$B$382,0,_xlfn.IFNA(INDEX('I.Supplementary 2017-18'!N$8:N$35,MATCH($B90,'I.Supplementary 2017-18'!$B$8:$B$35,0)),INDEX('I.KI 2017-18'!N$9:N$393,MATCH($B90,'I.KI 2017-18'!$B$9:$B$393,0)))),"")</f>
        <v>0</v>
      </c>
      <c r="AB90" s="193">
        <f>_xlfn.IFNA(IF($B90=$B$382,0,_xlfn.IFNA(INDEX('I.Supplementary 2017-18'!O$8:O$35,MATCH($B90,'I.Supplementary 2017-18'!$B$8:$B$35,0)),INDEX('I.KI 2017-18'!O$9:O$393,MATCH($B90,'I.KI 2017-18'!$B$9:$B$393,0)))),"")</f>
        <v>0.6844816146701127</v>
      </c>
      <c r="AC90" s="193">
        <f>_xlfn.IFNA(IF($B90=$B$382,0,_xlfn.IFNA(INDEX('I.Supplementary 2017-18'!P$8:P$35,MATCH($B90,'I.Supplementary 2017-18'!$B$8:$B$35,0)),INDEX('I.KI 2017-18'!P$9:P$393,MATCH($B90,'I.KI 2017-18'!$B$9:$B$393,0)))),"")</f>
        <v>0</v>
      </c>
      <c r="AD90" s="193">
        <f>_xlfn.IFNA(IF($B90=$B$382,0,_xlfn.IFNA(INDEX('I.Supplementary 2017-18'!Q$8:Q$35,MATCH($B90,'I.Supplementary 2017-18'!$B$8:$B$35,0)),INDEX('I.KI 2017-18'!Q$9:Q$393,MATCH($B90,'I.KI 2017-18'!$B$9:$B$393,0)))),"")</f>
        <v>0</v>
      </c>
      <c r="AE90" s="157">
        <f>_xlfn.IFNA(IF($B90=$B$382,0,_xlfn.IFNA(INDEX('I.Supplementary 2017-18'!R$8:R$35,MATCH($B90,'I.Supplementary 2017-18'!$B$8:$B$35,0)),INDEX('I.KI 2017-18'!R$9:R$393,MATCH($B90,'I.KI 2017-18'!$B$9:$B$393,0)))),"")</f>
        <v>0</v>
      </c>
      <c r="AF90" s="156">
        <f>_xlfn.IFNA(IF($B90=$B$382,0,_xlfn.IFNA(INDEX('I.Supplementary 2017-18'!S$8:S$35,MATCH($B90,'I.Supplementary 2017-18'!$B$8:$B$35,0)),INDEX('I.KI 2017-18'!S$9:S$393,MATCH($B90,'I.KI 2017-18'!$B$9:$B$393,0)))),"")</f>
        <v>0</v>
      </c>
      <c r="AG90" s="193">
        <f>_xlfn.IFNA(IF($B90=$B$382,0,_xlfn.IFNA(INDEX('I.Supplementary 2017-18'!T$8:T$35,MATCH($B90,'I.Supplementary 2017-18'!$B$8:$B$35,0)),INDEX('I.KI 2017-18'!T$9:T$393,MATCH($B90,'I.KI 2017-18'!$B$9:$B$393,0)))),"")</f>
        <v>2.5362983276849453</v>
      </c>
      <c r="AH90" s="193">
        <f>_xlfn.IFNA(IF($B90=$B$382,0,_xlfn.IFNA(INDEX('I.Supplementary 2017-18'!U$8:U$35,MATCH($B90,'I.Supplementary 2017-18'!$B$8:$B$35,0)),INDEX('I.KI 2017-18'!U$9:U$393,MATCH($B90,'I.KI 2017-18'!$B$9:$B$393,0)))),"")</f>
        <v>0</v>
      </c>
      <c r="AI90" s="193">
        <f>_xlfn.IFNA(IF($B90=$B$382,0,_xlfn.IFNA(INDEX('I.Supplementary 2017-18'!V$8:V$35,MATCH($B90,'I.Supplementary 2017-18'!$B$8:$B$35,0)),INDEX('I.KI 2017-18'!V$9:V$393,MATCH($B90,'I.KI 2017-18'!$B$9:$B$393,0)))),"")</f>
        <v>0</v>
      </c>
      <c r="AJ90" s="157">
        <f>_xlfn.IFNA(IF($B90=$B$382,0,_xlfn.IFNA(INDEX('I.Supplementary 2017-18'!W$8:W$35,MATCH($B90,'I.Supplementary 2017-18'!$B$8:$B$35,0)),INDEX('I.KI 2017-18'!W$9:W$393,MATCH($B90,'I.KI 2017-18'!$B$9:$B$393,0)))),"")</f>
        <v>0</v>
      </c>
      <c r="AK90" s="156">
        <f>_xlfn.IFNA(IF($B90=$B$382,0,_xlfn.IFNA(INDEX('I.Supplementary 2017-18'!X$8:X$35,MATCH($B90,'I.Supplementary 2017-18'!$B$8:$B$35,0)),INDEX('I.KI 2017-18'!X$9:X$393,MATCH($B90,'I.KI 2017-18'!$B$9:$B$393,0)))),"")</f>
        <v>0</v>
      </c>
      <c r="AL90" s="193">
        <f>_xlfn.IFNA(IF($B90=$B$382,0,_xlfn.IFNA(INDEX('I.Supplementary 2017-18'!Y$8:Y$35,MATCH($B90,'I.Supplementary 2017-18'!$B$8:$B$35,0)),INDEX('I.KI 2017-18'!Y$9:Y$393,MATCH($B90,'I.KI 2017-18'!$B$9:$B$393,0)))),"")</f>
        <v>3.2207799423550583</v>
      </c>
      <c r="AM90" s="193">
        <f>_xlfn.IFNA(IF($B90=$B$382,0,_xlfn.IFNA(INDEX('I.Supplementary 2017-18'!Z$8:Z$35,MATCH($B90,'I.Supplementary 2017-18'!$B$8:$B$35,0)),INDEX('I.KI 2017-18'!Z$9:Z$393,MATCH($B90,'I.KI 2017-18'!$B$9:$B$393,0)))),"")</f>
        <v>0</v>
      </c>
      <c r="AN90" s="193">
        <f>_xlfn.IFNA(IF($B90=$B$382,0,_xlfn.IFNA(INDEX('I.Supplementary 2017-18'!AA$8:AA$35,MATCH($B90,'I.Supplementary 2017-18'!$B$8:$B$35,0)),INDEX('I.KI 2017-18'!AA$9:AA$393,MATCH($B90,'I.KI 2017-18'!$B$9:$B$393,0)))),"")</f>
        <v>0</v>
      </c>
      <c r="AO90" s="157">
        <f>_xlfn.IFNA(IF($B90=$B$382,0,_xlfn.IFNA(INDEX('I.Supplementary 2017-18'!AB$8:AB$35,MATCH($B90,'I.Supplementary 2017-18'!$B$8:$B$35,0)),INDEX('I.KI 2017-18'!AB$9:AB$393,MATCH($B90,'I.KI 2017-18'!$B$9:$B$393,0)))),"")</f>
        <v>0</v>
      </c>
      <c r="AP90" s="149"/>
      <c r="AQ90" s="156">
        <f>_xlfn.IFNA(IF($B90=$B$381,0,IF($B90=$B$382,0,_xlfn.IFNA(INDEX('I.Supplementary 2017-18'!I$8:I$35,MATCH($B90,'I.Supplementary 2017-18'!$B$8:$B$35,0)),INDEX('I.KI 2017-18'!I$9:I$393,MATCH($B90,'I.KI 2017-18'!$B$9:$B$393,0))))),"")</f>
        <v>0.6844816146701127</v>
      </c>
      <c r="AR90" s="149">
        <f>_xlfn.IFNA(IF($B90=$B$381,0,IF($B90=$B$382,0,_xlfn.IFNA(INDEX('I.Supplementary 2017-18'!J$8:J$35,MATCH($B90,'I.Supplementary 2017-18'!$B$8:$B$35,0)),INDEX('I.KI 2017-18'!J$9:J$393,MATCH($B90,'I.KI 2017-18'!$B$9:$B$393,0))))),"")</f>
        <v>2.5362983276849453</v>
      </c>
      <c r="AS90" s="157">
        <f>_xlfn.IFNA(IF($B90=$B$381,0,IF($B90=$B$382,0,_xlfn.IFNA(INDEX('I.Supplementary 2017-18'!H$8:H$35,MATCH($B90,'I.Supplementary 2017-18'!$B$8:$B$35,0)),INDEX('I.KI 2017-18'!H$9:H$393,MATCH($B90,'I.KI 2017-18'!$B$9:$B$393,0))))),"")</f>
        <v>3.2207799423550583</v>
      </c>
      <c r="AT90" s="149"/>
      <c r="AU90" s="156">
        <f>_xlfn.IFNA(_xlfn.IFNA(INDEX('I.Supplementary 2018-19'!P$8:P$157,MATCH($B90,'I.Supplementary 2018-19'!$B$8:$B$157,0)),INDEX('I.KI 2018-19'!P$9:P$393,MATCH($B90,'I.KI 2018-19'!$B$9:$B$393,0))),"")</f>
        <v>0</v>
      </c>
      <c r="AV90" s="193">
        <f>_xlfn.IFNA(_xlfn.IFNA(INDEX('I.Supplementary 2018-19'!Q$8:Q$157,MATCH($B90,'I.Supplementary 2018-19'!$B$8:$B$157,0)),INDEX('I.KI 2018-19'!Q$9:Q$393,MATCH($B90,'I.KI 2018-19'!$B$9:$B$393,0))),"")</f>
        <v>0.31482931049971469</v>
      </c>
      <c r="AW90" s="193">
        <f>_xlfn.IFNA(_xlfn.IFNA(INDEX('I.Supplementary 2018-19'!R$8:R$157,MATCH($B90,'I.Supplementary 2018-19'!$B$8:$B$157,0)),INDEX('I.KI 2018-19'!R$9:R$393,MATCH($B90,'I.KI 2018-19'!$B$9:$B$393,0))),"")</f>
        <v>0</v>
      </c>
      <c r="AX90" s="193">
        <f>_xlfn.IFNA(_xlfn.IFNA(INDEX('I.Supplementary 2018-19'!S$8:S$157,MATCH($B90,'I.Supplementary 2018-19'!$B$8:$B$157,0)),INDEX('I.KI 2018-19'!S$9:S$393,MATCH($B90,'I.KI 2018-19'!$B$9:$B$393,0))),"")</f>
        <v>0</v>
      </c>
      <c r="AY90" s="157">
        <f>_xlfn.IFNA(_xlfn.IFNA(INDEX('I.Supplementary 2018-19'!T$8:T$157,MATCH($B90,'I.Supplementary 2018-19'!$B$8:$B$157,0)),INDEX('I.KI 2018-19'!T$9:T$393,MATCH($B90,'I.KI 2018-19'!$B$9:$B$393,0))),"")</f>
        <v>0</v>
      </c>
      <c r="AZ90" s="156">
        <f>_xlfn.IFNA(_xlfn.IFNA(INDEX('I.Supplementary 2018-19'!U$8:U$157,MATCH($B90,'I.Supplementary 2018-19'!$B$8:$B$157,0)),INDEX('I.KI 2018-19'!U$9:U$393,MATCH($B90,'I.KI 2018-19'!$B$9:$B$393,0))),"")</f>
        <v>0</v>
      </c>
      <c r="BA90" s="193">
        <f>_xlfn.IFNA(_xlfn.IFNA(INDEX('I.Supplementary 2018-19'!V$8:V$157,MATCH($B90,'I.Supplementary 2018-19'!$B$8:$B$157,0)),INDEX('I.KI 2018-19'!V$9:V$393,MATCH($B90,'I.KI 2018-19'!$B$9:$B$393,0))),"")</f>
        <v>2.6124961315209734</v>
      </c>
      <c r="BB90" s="193">
        <f>_xlfn.IFNA(_xlfn.IFNA(INDEX('I.Supplementary 2018-19'!W$8:W$157,MATCH($B90,'I.Supplementary 2018-19'!$B$8:$B$157,0)),INDEX('I.KI 2018-19'!W$9:W$393,MATCH($B90,'I.KI 2018-19'!$B$9:$B$393,0))),"")</f>
        <v>0</v>
      </c>
      <c r="BC90" s="193">
        <f>_xlfn.IFNA(_xlfn.IFNA(INDEX('I.Supplementary 2018-19'!X$8:X$157,MATCH($B90,'I.Supplementary 2018-19'!$B$8:$B$157,0)),INDEX('I.KI 2018-19'!X$9:X$393,MATCH($B90,'I.KI 2018-19'!$B$9:$B$393,0))),"")</f>
        <v>0</v>
      </c>
      <c r="BD90" s="157">
        <f>_xlfn.IFNA(_xlfn.IFNA(INDEX('I.Supplementary 2018-19'!Y$8:Y$157,MATCH($B90,'I.Supplementary 2018-19'!$B$8:$B$157,0)),INDEX('I.KI 2018-19'!Y$9:Y$393,MATCH($B90,'I.KI 2018-19'!$B$9:$B$393,0))),"")</f>
        <v>0</v>
      </c>
      <c r="BE90" s="156">
        <f>_xlfn.IFNA(_xlfn.IFNA(INDEX('I.Supplementary 2018-19'!Z$8:Z$157,MATCH($B90,'I.Supplementary 2018-19'!$B$8:$B$157,0)),INDEX('I.KI 2018-19'!Z$9:Z$393,MATCH($B90,'I.KI 2018-19'!$B$9:$B$393,0))),"")</f>
        <v>0</v>
      </c>
      <c r="BF90" s="193">
        <f>_xlfn.IFNA(_xlfn.IFNA(INDEX('I.Supplementary 2018-19'!AA$8:AA$157,MATCH($B90,'I.Supplementary 2018-19'!$B$8:$B$157,0)),INDEX('I.KI 2018-19'!AA$9:AA$393,MATCH($B90,'I.KI 2018-19'!$B$9:$B$393,0))),"")</f>
        <v>2.9273254420206882</v>
      </c>
      <c r="BG90" s="193">
        <f>_xlfn.IFNA(_xlfn.IFNA(INDEX('I.Supplementary 2018-19'!AB$8:AB$157,MATCH($B90,'I.Supplementary 2018-19'!$B$8:$B$157,0)),INDEX('I.KI 2018-19'!AB$9:AB$393,MATCH($B90,'I.KI 2018-19'!$B$9:$B$393,0))),"")</f>
        <v>0</v>
      </c>
      <c r="BH90" s="193">
        <f>_xlfn.IFNA(_xlfn.IFNA(INDEX('I.Supplementary 2018-19'!AC$8:AC$157,MATCH($B90,'I.Supplementary 2018-19'!$B$8:$B$157,0)),INDEX('I.KI 2018-19'!AC$9:AC$393,MATCH($B90,'I.KI 2018-19'!$B$9:$B$393,0))),"")</f>
        <v>0</v>
      </c>
      <c r="BI90" s="157">
        <f>_xlfn.IFNA(_xlfn.IFNA(INDEX('I.Supplementary 2018-19'!AD$8:AD$157,MATCH($B90,'I.Supplementary 2018-19'!$B$8:$B$157,0)),INDEX('I.KI 2018-19'!AD$9:AD$393,MATCH($B90,'I.KI 2018-19'!$B$9:$B$393,0))),"")</f>
        <v>0</v>
      </c>
      <c r="BJ90" s="149"/>
      <c r="BK90" s="156">
        <f>_xlfn.IFNA(IF($B90=$B$381,0,IF($B90=$B$382,0,_xlfn.IFNA(INDEX('I.Supplementary 2018-19'!I$8:I$157,MATCH($B90,'I.Supplementary 2018-19'!$B$8:$B$157,0)),INDEX('I.KI 2018-19'!I$9:I$393,MATCH($B90,'I.KI 2018-19'!$B$9:$B$393,0))))),"")</f>
        <v>0.31482931049971469</v>
      </c>
      <c r="BL90" s="149">
        <f>_xlfn.IFNA(IF($B90=$B$381,0,IF($B90=$B$382,0,_xlfn.IFNA(INDEX('I.Supplementary 2018-19'!J$8:J$157,MATCH($B90,'I.Supplementary 2018-19'!$B$8:$B$157,0)),INDEX('I.KI 2018-19'!J$9:J$393,MATCH($B90,'I.KI 2018-19'!$B$9:$B$393,0))))),"")</f>
        <v>2.6124961315209734</v>
      </c>
      <c r="BM90" s="157">
        <f>_xlfn.IFNA(IF($B90=$B$381,0,IF($B90=$B$382,0,_xlfn.IFNA(INDEX('I.Supplementary 2018-19'!H$8:H$157,MATCH($B90,'I.Supplementary 2018-19'!$B$8:$B$157,0)),INDEX('I.KI 2018-19'!H$9:H$393,MATCH($B90,'I.KI 2018-19'!$B$9:$B$393,0))))),"")</f>
        <v>2.9273254420206882</v>
      </c>
    </row>
    <row r="91" spans="2:65">
      <c r="B91" s="121" t="str">
        <f>'Calculations for 2021-22'!B91</f>
        <v>E2832</v>
      </c>
      <c r="C91" s="160" t="str">
        <f>'Calculations for 2021-22'!D91</f>
        <v>E2832</v>
      </c>
      <c r="D91" t="str">
        <f>'Calculations for 2021-22'!E91</f>
        <v>SD</v>
      </c>
      <c r="E91" t="str">
        <f>'Calculations for 2021-22'!F91</f>
        <v>P1907</v>
      </c>
      <c r="F91" s="120" t="str">
        <f>'Calculations for 2021-22'!H91</f>
        <v>Daventry</v>
      </c>
      <c r="G91" s="156">
        <f>_xlfn.IFNA(INDEX('I.KI 2016-17'!M$8:M$391,MATCH($B91,'I.KI 2016-17'!$B$8:$B$391,0)),"")</f>
        <v>0</v>
      </c>
      <c r="H91" s="149">
        <f>_xlfn.IFNA(INDEX('I.KI 2016-17'!N$8:N$391,MATCH($B91,'I.KI 2016-17'!$B$8:$B$391,0)),"")</f>
        <v>0.88048323895899994</v>
      </c>
      <c r="I91" s="149">
        <f>_xlfn.IFNA(INDEX('I.KI 2016-17'!O$8:O$391,MATCH($B91,'I.KI 2016-17'!$B$8:$B$391,0)),"")</f>
        <v>0</v>
      </c>
      <c r="J91" s="149">
        <f>_xlfn.IFNA(INDEX('I.KI 2016-17'!P$8:P$391,MATCH($B91,'I.KI 2016-17'!$B$8:$B$391,0)),"")</f>
        <v>0</v>
      </c>
      <c r="K91" s="157">
        <f>_xlfn.IFNA(INDEX('I.KI 2016-17'!Q$8:Q$391,MATCH($B91,'I.KI 2016-17'!$B$8:$B$391,0)),"")</f>
        <v>0</v>
      </c>
      <c r="L91" s="156">
        <f>_xlfn.IFNA(INDEX('I.KI 2016-17'!R$8:R$391,MATCH($B91,'I.KI 2016-17'!$B$8:$B$391,0)),"")</f>
        <v>0</v>
      </c>
      <c r="M91" s="193">
        <f>_xlfn.IFNA(INDEX('I.KI 2016-17'!S$8:S$391,MATCH($B91,'I.KI 2016-17'!$B$8:$B$391,0)),"")</f>
        <v>1.9382310102009999</v>
      </c>
      <c r="N91" s="193">
        <f>_xlfn.IFNA(INDEX('I.KI 2016-17'!T$8:T$391,MATCH($B91,'I.KI 2016-17'!$B$8:$B$391,0)),"")</f>
        <v>0</v>
      </c>
      <c r="O91" s="193">
        <f>_xlfn.IFNA(INDEX('I.KI 2016-17'!U$8:U$391,MATCH($B91,'I.KI 2016-17'!$B$8:$B$391,0)),"")</f>
        <v>0</v>
      </c>
      <c r="P91" s="157">
        <f>_xlfn.IFNA(INDEX('I.KI 2016-17'!V$8:V$391,MATCH($B91,'I.KI 2016-17'!$B$8:$B$391,0)),"")</f>
        <v>0</v>
      </c>
      <c r="Q91" s="156">
        <f>_xlfn.IFNA(INDEX('I.KI 2016-17'!W$8:W$391,MATCH($B91,'I.KI 2016-17'!$B$8:$B$391,0)),"")</f>
        <v>0</v>
      </c>
      <c r="R91" s="193">
        <f>_xlfn.IFNA(INDEX('I.KI 2016-17'!X$8:X$391,MATCH($B91,'I.KI 2016-17'!$B$8:$B$391,0)),"")</f>
        <v>2.8187142491599997</v>
      </c>
      <c r="S91" s="193">
        <f>_xlfn.IFNA(INDEX('I.KI 2016-17'!Y$8:Y$391,MATCH($B91,'I.KI 2016-17'!$B$8:$B$391,0)),"")</f>
        <v>0</v>
      </c>
      <c r="T91" s="193">
        <f>_xlfn.IFNA(INDEX('I.KI 2016-17'!Z$8:Z$391,MATCH($B91,'I.KI 2016-17'!$B$8:$B$391,0)),"")</f>
        <v>0</v>
      </c>
      <c r="U91" s="157">
        <f>_xlfn.IFNA(INDEX('I.KI 2016-17'!AA$8:AA$391,MATCH($B91,'I.KI 2016-17'!$B$8:$B$391,0)),"")</f>
        <v>0</v>
      </c>
      <c r="V91" s="149"/>
      <c r="W91" s="154">
        <f>_xlfn.IFNA(INDEX('I.KI 2016-17'!$H$8:$H$391,MATCH(B91,'I.KI 2016-17'!$B$8:$B$391,0)),"")</f>
        <v>0.88048323895899994</v>
      </c>
      <c r="X91" s="153">
        <f>_xlfn.IFNA(INDEX('I.KI 2016-17'!$I$8:$I$391,MATCH(B91,'I.KI 2016-17'!$B$8:$B$391,0)),"")</f>
        <v>1.9382310102009999</v>
      </c>
      <c r="Y91" s="155">
        <f>_xlfn.IFNA(INDEX('I.KI 2016-17'!$G$8:$G$391,MATCH(B91,'I.KI 2016-17'!$B$8:$B$391,0)),"")</f>
        <v>2.8187142491599997</v>
      </c>
      <c r="Z91" s="149"/>
      <c r="AA91" s="156">
        <f>_xlfn.IFNA(IF($B91=$B$382,0,_xlfn.IFNA(INDEX('I.Supplementary 2017-18'!N$8:N$35,MATCH($B91,'I.Supplementary 2017-18'!$B$8:$B$35,0)),INDEX('I.KI 2017-18'!N$9:N$393,MATCH($B91,'I.KI 2017-18'!$B$9:$B$393,0)))),"")</f>
        <v>0</v>
      </c>
      <c r="AB91" s="193">
        <f>_xlfn.IFNA(IF($B91=$B$382,0,_xlfn.IFNA(INDEX('I.Supplementary 2017-18'!O$8:O$35,MATCH($B91,'I.Supplementary 2017-18'!$B$8:$B$35,0)),INDEX('I.KI 2017-18'!O$9:O$393,MATCH($B91,'I.KI 2017-18'!$B$9:$B$393,0)))),"")</f>
        <v>0.43426978285443224</v>
      </c>
      <c r="AC91" s="193">
        <f>_xlfn.IFNA(IF($B91=$B$382,0,_xlfn.IFNA(INDEX('I.Supplementary 2017-18'!P$8:P$35,MATCH($B91,'I.Supplementary 2017-18'!$B$8:$B$35,0)),INDEX('I.KI 2017-18'!P$9:P$393,MATCH($B91,'I.KI 2017-18'!$B$9:$B$393,0)))),"")</f>
        <v>0</v>
      </c>
      <c r="AD91" s="193">
        <f>_xlfn.IFNA(IF($B91=$B$382,0,_xlfn.IFNA(INDEX('I.Supplementary 2017-18'!Q$8:Q$35,MATCH($B91,'I.Supplementary 2017-18'!$B$8:$B$35,0)),INDEX('I.KI 2017-18'!Q$9:Q$393,MATCH($B91,'I.KI 2017-18'!$B$9:$B$393,0)))),"")</f>
        <v>0</v>
      </c>
      <c r="AE91" s="157">
        <f>_xlfn.IFNA(IF($B91=$B$382,0,_xlfn.IFNA(INDEX('I.Supplementary 2017-18'!R$8:R$35,MATCH($B91,'I.Supplementary 2017-18'!$B$8:$B$35,0)),INDEX('I.KI 2017-18'!R$9:R$393,MATCH($B91,'I.KI 2017-18'!$B$9:$B$393,0)))),"")</f>
        <v>0</v>
      </c>
      <c r="AF91" s="156">
        <f>_xlfn.IFNA(IF($B91=$B$382,0,_xlfn.IFNA(INDEX('I.Supplementary 2017-18'!S$8:S$35,MATCH($B91,'I.Supplementary 2017-18'!$B$8:$B$35,0)),INDEX('I.KI 2017-18'!S$9:S$393,MATCH($B91,'I.KI 2017-18'!$B$9:$B$393,0)))),"")</f>
        <v>0</v>
      </c>
      <c r="AG91" s="193">
        <f>_xlfn.IFNA(IF($B91=$B$382,0,_xlfn.IFNA(INDEX('I.Supplementary 2017-18'!T$8:T$35,MATCH($B91,'I.Supplementary 2017-18'!$B$8:$B$35,0)),INDEX('I.KI 2017-18'!T$9:T$393,MATCH($B91,'I.KI 2017-18'!$B$9:$B$393,0)))),"")</f>
        <v>1.9778019822890787</v>
      </c>
      <c r="AH91" s="193">
        <f>_xlfn.IFNA(IF($B91=$B$382,0,_xlfn.IFNA(INDEX('I.Supplementary 2017-18'!U$8:U$35,MATCH($B91,'I.Supplementary 2017-18'!$B$8:$B$35,0)),INDEX('I.KI 2017-18'!U$9:U$393,MATCH($B91,'I.KI 2017-18'!$B$9:$B$393,0)))),"")</f>
        <v>0</v>
      </c>
      <c r="AI91" s="193">
        <f>_xlfn.IFNA(IF($B91=$B$382,0,_xlfn.IFNA(INDEX('I.Supplementary 2017-18'!V$8:V$35,MATCH($B91,'I.Supplementary 2017-18'!$B$8:$B$35,0)),INDEX('I.KI 2017-18'!V$9:V$393,MATCH($B91,'I.KI 2017-18'!$B$9:$B$393,0)))),"")</f>
        <v>0</v>
      </c>
      <c r="AJ91" s="157">
        <f>_xlfn.IFNA(IF($B91=$B$382,0,_xlfn.IFNA(INDEX('I.Supplementary 2017-18'!W$8:W$35,MATCH($B91,'I.Supplementary 2017-18'!$B$8:$B$35,0)),INDEX('I.KI 2017-18'!W$9:W$393,MATCH($B91,'I.KI 2017-18'!$B$9:$B$393,0)))),"")</f>
        <v>0</v>
      </c>
      <c r="AK91" s="156">
        <f>_xlfn.IFNA(IF($B91=$B$382,0,_xlfn.IFNA(INDEX('I.Supplementary 2017-18'!X$8:X$35,MATCH($B91,'I.Supplementary 2017-18'!$B$8:$B$35,0)),INDEX('I.KI 2017-18'!X$9:X$393,MATCH($B91,'I.KI 2017-18'!$B$9:$B$393,0)))),"")</f>
        <v>0</v>
      </c>
      <c r="AL91" s="193">
        <f>_xlfn.IFNA(IF($B91=$B$382,0,_xlfn.IFNA(INDEX('I.Supplementary 2017-18'!Y$8:Y$35,MATCH($B91,'I.Supplementary 2017-18'!$B$8:$B$35,0)),INDEX('I.KI 2017-18'!Y$9:Y$393,MATCH($B91,'I.KI 2017-18'!$B$9:$B$393,0)))),"")</f>
        <v>2.4120717651435108</v>
      </c>
      <c r="AM91" s="193">
        <f>_xlfn.IFNA(IF($B91=$B$382,0,_xlfn.IFNA(INDEX('I.Supplementary 2017-18'!Z$8:Z$35,MATCH($B91,'I.Supplementary 2017-18'!$B$8:$B$35,0)),INDEX('I.KI 2017-18'!Z$9:Z$393,MATCH($B91,'I.KI 2017-18'!$B$9:$B$393,0)))),"")</f>
        <v>0</v>
      </c>
      <c r="AN91" s="193">
        <f>_xlfn.IFNA(IF($B91=$B$382,0,_xlfn.IFNA(INDEX('I.Supplementary 2017-18'!AA$8:AA$35,MATCH($B91,'I.Supplementary 2017-18'!$B$8:$B$35,0)),INDEX('I.KI 2017-18'!AA$9:AA$393,MATCH($B91,'I.KI 2017-18'!$B$9:$B$393,0)))),"")</f>
        <v>0</v>
      </c>
      <c r="AO91" s="157">
        <f>_xlfn.IFNA(IF($B91=$B$382,0,_xlfn.IFNA(INDEX('I.Supplementary 2017-18'!AB$8:AB$35,MATCH($B91,'I.Supplementary 2017-18'!$B$8:$B$35,0)),INDEX('I.KI 2017-18'!AB$9:AB$393,MATCH($B91,'I.KI 2017-18'!$B$9:$B$393,0)))),"")</f>
        <v>0</v>
      </c>
      <c r="AP91" s="149"/>
      <c r="AQ91" s="156">
        <f>_xlfn.IFNA(IF($B91=$B$381,0,IF($B91=$B$382,0,_xlfn.IFNA(INDEX('I.Supplementary 2017-18'!I$8:I$35,MATCH($B91,'I.Supplementary 2017-18'!$B$8:$B$35,0)),INDEX('I.KI 2017-18'!I$9:I$393,MATCH($B91,'I.KI 2017-18'!$B$9:$B$393,0))))),"")</f>
        <v>0.43426978285443224</v>
      </c>
      <c r="AR91" s="149">
        <f>_xlfn.IFNA(IF($B91=$B$381,0,IF($B91=$B$382,0,_xlfn.IFNA(INDEX('I.Supplementary 2017-18'!J$8:J$35,MATCH($B91,'I.Supplementary 2017-18'!$B$8:$B$35,0)),INDEX('I.KI 2017-18'!J$9:J$393,MATCH($B91,'I.KI 2017-18'!$B$9:$B$393,0))))),"")</f>
        <v>1.9778019822890787</v>
      </c>
      <c r="AS91" s="157">
        <f>_xlfn.IFNA(IF($B91=$B$381,0,IF($B91=$B$382,0,_xlfn.IFNA(INDEX('I.Supplementary 2017-18'!H$8:H$35,MATCH($B91,'I.Supplementary 2017-18'!$B$8:$B$35,0)),INDEX('I.KI 2017-18'!H$9:H$393,MATCH($B91,'I.KI 2017-18'!$B$9:$B$393,0))))),"")</f>
        <v>2.4120717651435108</v>
      </c>
      <c r="AT91" s="149"/>
      <c r="AU91" s="156">
        <f>_xlfn.IFNA(_xlfn.IFNA(INDEX('I.Supplementary 2018-19'!P$8:P$157,MATCH($B91,'I.Supplementary 2018-19'!$B$8:$B$157,0)),INDEX('I.KI 2018-19'!P$9:P$393,MATCH($B91,'I.KI 2018-19'!$B$9:$B$393,0))),"")</f>
        <v>0</v>
      </c>
      <c r="AV91" s="193">
        <f>_xlfn.IFNA(_xlfn.IFNA(INDEX('I.Supplementary 2018-19'!Q$8:Q$157,MATCH($B91,'I.Supplementary 2018-19'!$B$8:$B$157,0)),INDEX('I.KI 2018-19'!Q$9:Q$393,MATCH($B91,'I.KI 2018-19'!$B$9:$B$393,0))),"")</f>
        <v>0.15710254610051122</v>
      </c>
      <c r="AW91" s="193">
        <f>_xlfn.IFNA(_xlfn.IFNA(INDEX('I.Supplementary 2018-19'!R$8:R$157,MATCH($B91,'I.Supplementary 2018-19'!$B$8:$B$157,0)),INDEX('I.KI 2018-19'!R$9:R$393,MATCH($B91,'I.KI 2018-19'!$B$9:$B$393,0))),"")</f>
        <v>0</v>
      </c>
      <c r="AX91" s="193">
        <f>_xlfn.IFNA(_xlfn.IFNA(INDEX('I.Supplementary 2018-19'!S$8:S$157,MATCH($B91,'I.Supplementary 2018-19'!$B$8:$B$157,0)),INDEX('I.KI 2018-19'!S$9:S$393,MATCH($B91,'I.KI 2018-19'!$B$9:$B$393,0))),"")</f>
        <v>0</v>
      </c>
      <c r="AY91" s="157">
        <f>_xlfn.IFNA(_xlfn.IFNA(INDEX('I.Supplementary 2018-19'!T$8:T$157,MATCH($B91,'I.Supplementary 2018-19'!$B$8:$B$157,0)),INDEX('I.KI 2018-19'!T$9:T$393,MATCH($B91,'I.KI 2018-19'!$B$9:$B$393,0))),"")</f>
        <v>0</v>
      </c>
      <c r="AZ91" s="156">
        <f>_xlfn.IFNA(_xlfn.IFNA(INDEX('I.Supplementary 2018-19'!U$8:U$157,MATCH($B91,'I.Supplementary 2018-19'!$B$8:$B$157,0)),INDEX('I.KI 2018-19'!U$9:U$393,MATCH($B91,'I.KI 2018-19'!$B$9:$B$393,0))),"")</f>
        <v>0</v>
      </c>
      <c r="BA91" s="193">
        <f>_xlfn.IFNA(_xlfn.IFNA(INDEX('I.Supplementary 2018-19'!V$8:V$157,MATCH($B91,'I.Supplementary 2018-19'!$B$8:$B$157,0)),INDEX('I.KI 2018-19'!V$9:V$393,MATCH($B91,'I.KI 2018-19'!$B$9:$B$393,0))),"")</f>
        <v>2.0372209259629992</v>
      </c>
      <c r="BB91" s="193">
        <f>_xlfn.IFNA(_xlfn.IFNA(INDEX('I.Supplementary 2018-19'!W$8:W$157,MATCH($B91,'I.Supplementary 2018-19'!$B$8:$B$157,0)),INDEX('I.KI 2018-19'!W$9:W$393,MATCH($B91,'I.KI 2018-19'!$B$9:$B$393,0))),"")</f>
        <v>0</v>
      </c>
      <c r="BC91" s="193">
        <f>_xlfn.IFNA(_xlfn.IFNA(INDEX('I.Supplementary 2018-19'!X$8:X$157,MATCH($B91,'I.Supplementary 2018-19'!$B$8:$B$157,0)),INDEX('I.KI 2018-19'!X$9:X$393,MATCH($B91,'I.KI 2018-19'!$B$9:$B$393,0))),"")</f>
        <v>0</v>
      </c>
      <c r="BD91" s="157">
        <f>_xlfn.IFNA(_xlfn.IFNA(INDEX('I.Supplementary 2018-19'!Y$8:Y$157,MATCH($B91,'I.Supplementary 2018-19'!$B$8:$B$157,0)),INDEX('I.KI 2018-19'!Y$9:Y$393,MATCH($B91,'I.KI 2018-19'!$B$9:$B$393,0))),"")</f>
        <v>0</v>
      </c>
      <c r="BE91" s="156">
        <f>_xlfn.IFNA(_xlfn.IFNA(INDEX('I.Supplementary 2018-19'!Z$8:Z$157,MATCH($B91,'I.Supplementary 2018-19'!$B$8:$B$157,0)),INDEX('I.KI 2018-19'!Z$9:Z$393,MATCH($B91,'I.KI 2018-19'!$B$9:$B$393,0))),"")</f>
        <v>0</v>
      </c>
      <c r="BF91" s="193">
        <f>_xlfn.IFNA(_xlfn.IFNA(INDEX('I.Supplementary 2018-19'!AA$8:AA$157,MATCH($B91,'I.Supplementary 2018-19'!$B$8:$B$157,0)),INDEX('I.KI 2018-19'!AA$9:AA$393,MATCH($B91,'I.KI 2018-19'!$B$9:$B$393,0))),"")</f>
        <v>2.1943234720635103</v>
      </c>
      <c r="BG91" s="193">
        <f>_xlfn.IFNA(_xlfn.IFNA(INDEX('I.Supplementary 2018-19'!AB$8:AB$157,MATCH($B91,'I.Supplementary 2018-19'!$B$8:$B$157,0)),INDEX('I.KI 2018-19'!AB$9:AB$393,MATCH($B91,'I.KI 2018-19'!$B$9:$B$393,0))),"")</f>
        <v>0</v>
      </c>
      <c r="BH91" s="193">
        <f>_xlfn.IFNA(_xlfn.IFNA(INDEX('I.Supplementary 2018-19'!AC$8:AC$157,MATCH($B91,'I.Supplementary 2018-19'!$B$8:$B$157,0)),INDEX('I.KI 2018-19'!AC$9:AC$393,MATCH($B91,'I.KI 2018-19'!$B$9:$B$393,0))),"")</f>
        <v>0</v>
      </c>
      <c r="BI91" s="157">
        <f>_xlfn.IFNA(_xlfn.IFNA(INDEX('I.Supplementary 2018-19'!AD$8:AD$157,MATCH($B91,'I.Supplementary 2018-19'!$B$8:$B$157,0)),INDEX('I.KI 2018-19'!AD$9:AD$393,MATCH($B91,'I.KI 2018-19'!$B$9:$B$393,0))),"")</f>
        <v>0</v>
      </c>
      <c r="BJ91" s="149"/>
      <c r="BK91" s="156">
        <f>_xlfn.IFNA(IF($B91=$B$381,0,IF($B91=$B$382,0,_xlfn.IFNA(INDEX('I.Supplementary 2018-19'!I$8:I$157,MATCH($B91,'I.Supplementary 2018-19'!$B$8:$B$157,0)),INDEX('I.KI 2018-19'!I$9:I$393,MATCH($B91,'I.KI 2018-19'!$B$9:$B$393,0))))),"")</f>
        <v>0.15710254610051122</v>
      </c>
      <c r="BL91" s="149">
        <f>_xlfn.IFNA(IF($B91=$B$381,0,IF($B91=$B$382,0,_xlfn.IFNA(INDEX('I.Supplementary 2018-19'!J$8:J$157,MATCH($B91,'I.Supplementary 2018-19'!$B$8:$B$157,0)),INDEX('I.KI 2018-19'!J$9:J$393,MATCH($B91,'I.KI 2018-19'!$B$9:$B$393,0))))),"")</f>
        <v>2.0372209259629992</v>
      </c>
      <c r="BM91" s="157">
        <f>_xlfn.IFNA(IF($B91=$B$381,0,IF($B91=$B$382,0,_xlfn.IFNA(INDEX('I.Supplementary 2018-19'!H$8:H$157,MATCH($B91,'I.Supplementary 2018-19'!$B$8:$B$157,0)),INDEX('I.KI 2018-19'!H$9:H$393,MATCH($B91,'I.KI 2018-19'!$B$9:$B$393,0))))),"")</f>
        <v>2.1943234720635103</v>
      </c>
    </row>
    <row r="92" spans="2:65">
      <c r="B92" s="121" t="str">
        <f>'Calculations for 2021-22'!B92</f>
        <v>E1001</v>
      </c>
      <c r="C92" s="160" t="str">
        <f>'Calculations for 2021-22'!D92</f>
        <v>E1001</v>
      </c>
      <c r="D92" t="str">
        <f>'Calculations for 2021-22'!E92</f>
        <v>UNINFIR</v>
      </c>
      <c r="E92">
        <f>'Calculations for 2021-22'!F92</f>
        <v>0</v>
      </c>
      <c r="F92" s="120" t="str">
        <f>'Calculations for 2021-22'!H92</f>
        <v>Derby</v>
      </c>
      <c r="G92" s="156">
        <f>_xlfn.IFNA(INDEX('I.KI 2016-17'!M$8:M$391,MATCH($B92,'I.KI 2016-17'!$B$8:$B$391,0)),"")</f>
        <v>30.470651484900003</v>
      </c>
      <c r="H92" s="149">
        <f>_xlfn.IFNA(INDEX('I.KI 2016-17'!N$8:N$391,MATCH($B92,'I.KI 2016-17'!$B$8:$B$391,0)),"")</f>
        <v>4.1451987283360001</v>
      </c>
      <c r="I92" s="149">
        <f>_xlfn.IFNA(INDEX('I.KI 2016-17'!O$8:O$391,MATCH($B92,'I.KI 2016-17'!$B$8:$B$391,0)),"")</f>
        <v>0</v>
      </c>
      <c r="J92" s="149">
        <f>_xlfn.IFNA(INDEX('I.KI 2016-17'!P$8:P$391,MATCH($B92,'I.KI 2016-17'!$B$8:$B$391,0)),"")</f>
        <v>0</v>
      </c>
      <c r="K92" s="157">
        <f>_xlfn.IFNA(INDEX('I.KI 2016-17'!Q$8:Q$391,MATCH($B92,'I.KI 2016-17'!$B$8:$B$391,0)),"")</f>
        <v>0</v>
      </c>
      <c r="L92" s="156">
        <f>_xlfn.IFNA(INDEX('I.KI 2016-17'!R$8:R$391,MATCH($B92,'I.KI 2016-17'!$B$8:$B$391,0)),"")</f>
        <v>44.392250096722002</v>
      </c>
      <c r="M92" s="193">
        <f>_xlfn.IFNA(INDEX('I.KI 2016-17'!S$8:S$391,MATCH($B92,'I.KI 2016-17'!$B$8:$B$391,0)),"")</f>
        <v>8.4325671020569999</v>
      </c>
      <c r="N92" s="193">
        <f>_xlfn.IFNA(INDEX('I.KI 2016-17'!T$8:T$391,MATCH($B92,'I.KI 2016-17'!$B$8:$B$391,0)),"")</f>
        <v>0</v>
      </c>
      <c r="O92" s="193">
        <f>_xlfn.IFNA(INDEX('I.KI 2016-17'!U$8:U$391,MATCH($B92,'I.KI 2016-17'!$B$8:$B$391,0)),"")</f>
        <v>0</v>
      </c>
      <c r="P92" s="157">
        <f>_xlfn.IFNA(INDEX('I.KI 2016-17'!V$8:V$391,MATCH($B92,'I.KI 2016-17'!$B$8:$B$391,0)),"")</f>
        <v>0</v>
      </c>
      <c r="Q92" s="156">
        <f>_xlfn.IFNA(INDEX('I.KI 2016-17'!W$8:W$391,MATCH($B92,'I.KI 2016-17'!$B$8:$B$391,0)),"")</f>
        <v>74.862901581621998</v>
      </c>
      <c r="R92" s="193">
        <f>_xlfn.IFNA(INDEX('I.KI 2016-17'!X$8:X$391,MATCH($B92,'I.KI 2016-17'!$B$8:$B$391,0)),"")</f>
        <v>12.577765830393</v>
      </c>
      <c r="S92" s="193">
        <f>_xlfn.IFNA(INDEX('I.KI 2016-17'!Y$8:Y$391,MATCH($B92,'I.KI 2016-17'!$B$8:$B$391,0)),"")</f>
        <v>0</v>
      </c>
      <c r="T92" s="193">
        <f>_xlfn.IFNA(INDEX('I.KI 2016-17'!Z$8:Z$391,MATCH($B92,'I.KI 2016-17'!$B$8:$B$391,0)),"")</f>
        <v>0</v>
      </c>
      <c r="U92" s="157">
        <f>_xlfn.IFNA(INDEX('I.KI 2016-17'!AA$8:AA$391,MATCH($B92,'I.KI 2016-17'!$B$8:$B$391,0)),"")</f>
        <v>0</v>
      </c>
      <c r="V92" s="149"/>
      <c r="W92" s="154">
        <f>_xlfn.IFNA(INDEX('I.KI 2016-17'!$H$8:$H$391,MATCH(B92,'I.KI 2016-17'!$B$8:$B$391,0)),"")</f>
        <v>34.615850213236001</v>
      </c>
      <c r="X92" s="153">
        <f>_xlfn.IFNA(INDEX('I.KI 2016-17'!$I$8:$I$391,MATCH(B92,'I.KI 2016-17'!$B$8:$B$391,0)),"")</f>
        <v>52.824817198779002</v>
      </c>
      <c r="Y92" s="155">
        <f>_xlfn.IFNA(INDEX('I.KI 2016-17'!$G$8:$G$391,MATCH(B92,'I.KI 2016-17'!$B$8:$B$391,0)),"")</f>
        <v>87.440667412015003</v>
      </c>
      <c r="Z92" s="149"/>
      <c r="AA92" s="156">
        <f>_xlfn.IFNA(IF($B92=$B$382,0,_xlfn.IFNA(INDEX('I.Supplementary 2017-18'!N$8:N$35,MATCH($B92,'I.Supplementary 2017-18'!$B$8:$B$35,0)),INDEX('I.KI 2017-18'!N$9:N$393,MATCH($B92,'I.KI 2017-18'!$B$9:$B$393,0)))),"")</f>
        <v>22.74278256933091</v>
      </c>
      <c r="AB92" s="193">
        <f>_xlfn.IFNA(IF($B92=$B$382,0,_xlfn.IFNA(INDEX('I.Supplementary 2017-18'!O$8:O$35,MATCH($B92,'I.Supplementary 2017-18'!$B$8:$B$35,0)),INDEX('I.KI 2017-18'!O$9:O$393,MATCH($B92,'I.KI 2017-18'!$B$9:$B$393,0)))),"")</f>
        <v>2.4606240944558588</v>
      </c>
      <c r="AC92" s="193">
        <f>_xlfn.IFNA(IF($B92=$B$382,0,_xlfn.IFNA(INDEX('I.Supplementary 2017-18'!P$8:P$35,MATCH($B92,'I.Supplementary 2017-18'!$B$8:$B$35,0)),INDEX('I.KI 2017-18'!P$9:P$393,MATCH($B92,'I.KI 2017-18'!$B$9:$B$393,0)))),"")</f>
        <v>0</v>
      </c>
      <c r="AD92" s="193">
        <f>_xlfn.IFNA(IF($B92=$B$382,0,_xlfn.IFNA(INDEX('I.Supplementary 2017-18'!Q$8:Q$35,MATCH($B92,'I.Supplementary 2017-18'!$B$8:$B$35,0)),INDEX('I.KI 2017-18'!Q$9:Q$393,MATCH($B92,'I.KI 2017-18'!$B$9:$B$393,0)))),"")</f>
        <v>0</v>
      </c>
      <c r="AE92" s="157">
        <f>_xlfn.IFNA(IF($B92=$B$382,0,_xlfn.IFNA(INDEX('I.Supplementary 2017-18'!R$8:R$35,MATCH($B92,'I.Supplementary 2017-18'!$B$8:$B$35,0)),INDEX('I.KI 2017-18'!R$9:R$393,MATCH($B92,'I.KI 2017-18'!$B$9:$B$393,0)))),"")</f>
        <v>0</v>
      </c>
      <c r="AF92" s="156">
        <f>_xlfn.IFNA(IF($B92=$B$382,0,_xlfn.IFNA(INDEX('I.Supplementary 2017-18'!S$8:S$35,MATCH($B92,'I.Supplementary 2017-18'!$B$8:$B$35,0)),INDEX('I.KI 2017-18'!S$9:S$393,MATCH($B92,'I.KI 2017-18'!$B$9:$B$393,0)))),"")</f>
        <v>45.298563369112699</v>
      </c>
      <c r="AG92" s="193">
        <f>_xlfn.IFNA(IF($B92=$B$382,0,_xlfn.IFNA(INDEX('I.Supplementary 2017-18'!T$8:T$35,MATCH($B92,'I.Supplementary 2017-18'!$B$8:$B$35,0)),INDEX('I.KI 2017-18'!T$9:T$393,MATCH($B92,'I.KI 2017-18'!$B$9:$B$393,0)))),"")</f>
        <v>8.6047265999033105</v>
      </c>
      <c r="AH92" s="193">
        <f>_xlfn.IFNA(IF($B92=$B$382,0,_xlfn.IFNA(INDEX('I.Supplementary 2017-18'!U$8:U$35,MATCH($B92,'I.Supplementary 2017-18'!$B$8:$B$35,0)),INDEX('I.KI 2017-18'!U$9:U$393,MATCH($B92,'I.KI 2017-18'!$B$9:$B$393,0)))),"")</f>
        <v>0</v>
      </c>
      <c r="AI92" s="193">
        <f>_xlfn.IFNA(IF($B92=$B$382,0,_xlfn.IFNA(INDEX('I.Supplementary 2017-18'!V$8:V$35,MATCH($B92,'I.Supplementary 2017-18'!$B$8:$B$35,0)),INDEX('I.KI 2017-18'!V$9:V$393,MATCH($B92,'I.KI 2017-18'!$B$9:$B$393,0)))),"")</f>
        <v>0</v>
      </c>
      <c r="AJ92" s="157">
        <f>_xlfn.IFNA(IF($B92=$B$382,0,_xlfn.IFNA(INDEX('I.Supplementary 2017-18'!W$8:W$35,MATCH($B92,'I.Supplementary 2017-18'!$B$8:$B$35,0)),INDEX('I.KI 2017-18'!W$9:W$393,MATCH($B92,'I.KI 2017-18'!$B$9:$B$393,0)))),"")</f>
        <v>0</v>
      </c>
      <c r="AK92" s="156">
        <f>_xlfn.IFNA(IF($B92=$B$382,0,_xlfn.IFNA(INDEX('I.Supplementary 2017-18'!X$8:X$35,MATCH($B92,'I.Supplementary 2017-18'!$B$8:$B$35,0)),INDEX('I.KI 2017-18'!X$9:X$393,MATCH($B92,'I.KI 2017-18'!$B$9:$B$393,0)))),"")</f>
        <v>68.041345938443612</v>
      </c>
      <c r="AL92" s="193">
        <f>_xlfn.IFNA(IF($B92=$B$382,0,_xlfn.IFNA(INDEX('I.Supplementary 2017-18'!Y$8:Y$35,MATCH($B92,'I.Supplementary 2017-18'!$B$8:$B$35,0)),INDEX('I.KI 2017-18'!Y$9:Y$393,MATCH($B92,'I.KI 2017-18'!$B$9:$B$393,0)))),"")</f>
        <v>11.06535069435917</v>
      </c>
      <c r="AM92" s="193">
        <f>_xlfn.IFNA(IF($B92=$B$382,0,_xlfn.IFNA(INDEX('I.Supplementary 2017-18'!Z$8:Z$35,MATCH($B92,'I.Supplementary 2017-18'!$B$8:$B$35,0)),INDEX('I.KI 2017-18'!Z$9:Z$393,MATCH($B92,'I.KI 2017-18'!$B$9:$B$393,0)))),"")</f>
        <v>0</v>
      </c>
      <c r="AN92" s="193">
        <f>_xlfn.IFNA(IF($B92=$B$382,0,_xlfn.IFNA(INDEX('I.Supplementary 2017-18'!AA$8:AA$35,MATCH($B92,'I.Supplementary 2017-18'!$B$8:$B$35,0)),INDEX('I.KI 2017-18'!AA$9:AA$393,MATCH($B92,'I.KI 2017-18'!$B$9:$B$393,0)))),"")</f>
        <v>0</v>
      </c>
      <c r="AO92" s="157">
        <f>_xlfn.IFNA(IF($B92=$B$382,0,_xlfn.IFNA(INDEX('I.Supplementary 2017-18'!AB$8:AB$35,MATCH($B92,'I.Supplementary 2017-18'!$B$8:$B$35,0)),INDEX('I.KI 2017-18'!AB$9:AB$393,MATCH($B92,'I.KI 2017-18'!$B$9:$B$393,0)))),"")</f>
        <v>0</v>
      </c>
      <c r="AP92" s="149"/>
      <c r="AQ92" s="156">
        <f>_xlfn.IFNA(IF($B92=$B$381,0,IF($B92=$B$382,0,_xlfn.IFNA(INDEX('I.Supplementary 2017-18'!I$8:I$35,MATCH($B92,'I.Supplementary 2017-18'!$B$8:$B$35,0)),INDEX('I.KI 2017-18'!I$9:I$393,MATCH($B92,'I.KI 2017-18'!$B$9:$B$393,0))))),"")</f>
        <v>25.203406663786769</v>
      </c>
      <c r="AR92" s="149">
        <f>_xlfn.IFNA(IF($B92=$B$381,0,IF($B92=$B$382,0,_xlfn.IFNA(INDEX('I.Supplementary 2017-18'!J$8:J$35,MATCH($B92,'I.Supplementary 2017-18'!$B$8:$B$35,0)),INDEX('I.KI 2017-18'!J$9:J$393,MATCH($B92,'I.KI 2017-18'!$B$9:$B$393,0))))),"")</f>
        <v>53.903289969016008</v>
      </c>
      <c r="AS92" s="157">
        <f>_xlfn.IFNA(IF($B92=$B$381,0,IF($B92=$B$382,0,_xlfn.IFNA(INDEX('I.Supplementary 2017-18'!H$8:H$35,MATCH($B92,'I.Supplementary 2017-18'!$B$8:$B$35,0)),INDEX('I.KI 2017-18'!H$9:H$393,MATCH($B92,'I.KI 2017-18'!$B$9:$B$393,0))))),"")</f>
        <v>79.10669663280278</v>
      </c>
      <c r="AT92" s="149"/>
      <c r="AU92" s="156">
        <f>_xlfn.IFNA(_xlfn.IFNA(INDEX('I.Supplementary 2018-19'!P$8:P$157,MATCH($B92,'I.Supplementary 2018-19'!$B$8:$B$157,0)),INDEX('I.KI 2018-19'!P$9:P$393,MATCH($B92,'I.KI 2018-19'!$B$9:$B$393,0))),"")</f>
        <v>17.5051602864907</v>
      </c>
      <c r="AV92" s="193">
        <f>_xlfn.IFNA(_xlfn.IFNA(INDEX('I.Supplementary 2018-19'!Q$8:Q$157,MATCH($B92,'I.Supplementary 2018-19'!$B$8:$B$157,0)),INDEX('I.KI 2018-19'!Q$9:Q$393,MATCH($B92,'I.KI 2018-19'!$B$9:$B$393,0))),"")</f>
        <v>1.3924605559380949</v>
      </c>
      <c r="AW92" s="193">
        <f>_xlfn.IFNA(_xlfn.IFNA(INDEX('I.Supplementary 2018-19'!R$8:R$157,MATCH($B92,'I.Supplementary 2018-19'!$B$8:$B$157,0)),INDEX('I.KI 2018-19'!R$9:R$393,MATCH($B92,'I.KI 2018-19'!$B$9:$B$393,0))),"")</f>
        <v>0</v>
      </c>
      <c r="AX92" s="193">
        <f>_xlfn.IFNA(_xlfn.IFNA(INDEX('I.Supplementary 2018-19'!S$8:S$157,MATCH($B92,'I.Supplementary 2018-19'!$B$8:$B$157,0)),INDEX('I.KI 2018-19'!S$9:S$393,MATCH($B92,'I.KI 2018-19'!$B$9:$B$393,0))),"")</f>
        <v>0</v>
      </c>
      <c r="AY92" s="157">
        <f>_xlfn.IFNA(_xlfn.IFNA(INDEX('I.Supplementary 2018-19'!T$8:T$157,MATCH($B92,'I.Supplementary 2018-19'!$B$8:$B$157,0)),INDEX('I.KI 2018-19'!T$9:T$393,MATCH($B92,'I.KI 2018-19'!$B$9:$B$393,0))),"")</f>
        <v>0</v>
      </c>
      <c r="AZ92" s="156">
        <f>_xlfn.IFNA(_xlfn.IFNA(INDEX('I.Supplementary 2018-19'!U$8:U$157,MATCH($B92,'I.Supplementary 2018-19'!$B$8:$B$157,0)),INDEX('I.KI 2018-19'!U$9:U$393,MATCH($B92,'I.KI 2018-19'!$B$9:$B$393,0))),"")</f>
        <v>46.659464414536686</v>
      </c>
      <c r="BA92" s="193">
        <f>_xlfn.IFNA(_xlfn.IFNA(INDEX('I.Supplementary 2018-19'!V$8:V$157,MATCH($B92,'I.Supplementary 2018-19'!$B$8:$B$157,0)),INDEX('I.KI 2018-19'!V$9:V$393,MATCH($B92,'I.KI 2018-19'!$B$9:$B$393,0))),"")</f>
        <v>8.8632376994712203</v>
      </c>
      <c r="BB92" s="193">
        <f>_xlfn.IFNA(_xlfn.IFNA(INDEX('I.Supplementary 2018-19'!W$8:W$157,MATCH($B92,'I.Supplementary 2018-19'!$B$8:$B$157,0)),INDEX('I.KI 2018-19'!W$9:W$393,MATCH($B92,'I.KI 2018-19'!$B$9:$B$393,0))),"")</f>
        <v>0</v>
      </c>
      <c r="BC92" s="193">
        <f>_xlfn.IFNA(_xlfn.IFNA(INDEX('I.Supplementary 2018-19'!X$8:X$157,MATCH($B92,'I.Supplementary 2018-19'!$B$8:$B$157,0)),INDEX('I.KI 2018-19'!X$9:X$393,MATCH($B92,'I.KI 2018-19'!$B$9:$B$393,0))),"")</f>
        <v>0</v>
      </c>
      <c r="BD92" s="157">
        <f>_xlfn.IFNA(_xlfn.IFNA(INDEX('I.Supplementary 2018-19'!Y$8:Y$157,MATCH($B92,'I.Supplementary 2018-19'!$B$8:$B$157,0)),INDEX('I.KI 2018-19'!Y$9:Y$393,MATCH($B92,'I.KI 2018-19'!$B$9:$B$393,0))),"")</f>
        <v>0</v>
      </c>
      <c r="BE92" s="156">
        <f>_xlfn.IFNA(_xlfn.IFNA(INDEX('I.Supplementary 2018-19'!Z$8:Z$157,MATCH($B92,'I.Supplementary 2018-19'!$B$8:$B$157,0)),INDEX('I.KI 2018-19'!Z$9:Z$393,MATCH($B92,'I.KI 2018-19'!$B$9:$B$393,0))),"")</f>
        <v>64.164624701027378</v>
      </c>
      <c r="BF92" s="193">
        <f>_xlfn.IFNA(_xlfn.IFNA(INDEX('I.Supplementary 2018-19'!AA$8:AA$157,MATCH($B92,'I.Supplementary 2018-19'!$B$8:$B$157,0)),INDEX('I.KI 2018-19'!AA$9:AA$393,MATCH($B92,'I.KI 2018-19'!$B$9:$B$393,0))),"")</f>
        <v>10.255698255409316</v>
      </c>
      <c r="BG92" s="193">
        <f>_xlfn.IFNA(_xlfn.IFNA(INDEX('I.Supplementary 2018-19'!AB$8:AB$157,MATCH($B92,'I.Supplementary 2018-19'!$B$8:$B$157,0)),INDEX('I.KI 2018-19'!AB$9:AB$393,MATCH($B92,'I.KI 2018-19'!$B$9:$B$393,0))),"")</f>
        <v>0</v>
      </c>
      <c r="BH92" s="193">
        <f>_xlfn.IFNA(_xlfn.IFNA(INDEX('I.Supplementary 2018-19'!AC$8:AC$157,MATCH($B92,'I.Supplementary 2018-19'!$B$8:$B$157,0)),INDEX('I.KI 2018-19'!AC$9:AC$393,MATCH($B92,'I.KI 2018-19'!$B$9:$B$393,0))),"")</f>
        <v>0</v>
      </c>
      <c r="BI92" s="157">
        <f>_xlfn.IFNA(_xlfn.IFNA(INDEX('I.Supplementary 2018-19'!AD$8:AD$157,MATCH($B92,'I.Supplementary 2018-19'!$B$8:$B$157,0)),INDEX('I.KI 2018-19'!AD$9:AD$393,MATCH($B92,'I.KI 2018-19'!$B$9:$B$393,0))),"")</f>
        <v>0</v>
      </c>
      <c r="BJ92" s="149"/>
      <c r="BK92" s="156">
        <f>_xlfn.IFNA(IF($B92=$B$381,0,IF($B92=$B$382,0,_xlfn.IFNA(INDEX('I.Supplementary 2018-19'!I$8:I$157,MATCH($B92,'I.Supplementary 2018-19'!$B$8:$B$157,0)),INDEX('I.KI 2018-19'!I$9:I$393,MATCH($B92,'I.KI 2018-19'!$B$9:$B$393,0))))),"")</f>
        <v>18.897620842428797</v>
      </c>
      <c r="BL92" s="149">
        <f>_xlfn.IFNA(IF($B92=$B$381,0,IF($B92=$B$382,0,_xlfn.IFNA(INDEX('I.Supplementary 2018-19'!J$8:J$157,MATCH($B92,'I.Supplementary 2018-19'!$B$8:$B$157,0)),INDEX('I.KI 2018-19'!J$9:J$393,MATCH($B92,'I.KI 2018-19'!$B$9:$B$393,0))))),"")</f>
        <v>55.522702114007906</v>
      </c>
      <c r="BM92" s="157">
        <f>_xlfn.IFNA(IF($B92=$B$381,0,IF($B92=$B$382,0,_xlfn.IFNA(INDEX('I.Supplementary 2018-19'!H$8:H$157,MATCH($B92,'I.Supplementary 2018-19'!$B$8:$B$157,0)),INDEX('I.KI 2018-19'!H$9:H$393,MATCH($B92,'I.KI 2018-19'!$B$9:$B$393,0))))),"")</f>
        <v>74.420322956436706</v>
      </c>
    </row>
    <row r="93" spans="2:65">
      <c r="B93" s="121" t="str">
        <f>'Calculations for 2021-22'!B93</f>
        <v>E1021</v>
      </c>
      <c r="C93" s="160" t="str">
        <f>'Calculations for 2021-22'!D93</f>
        <v>E1021</v>
      </c>
      <c r="D93" t="str">
        <f>'Calculations for 2021-22'!E93</f>
        <v>SCNFIR</v>
      </c>
      <c r="E93">
        <f>'Calculations for 2021-22'!F93</f>
        <v>0</v>
      </c>
      <c r="F93" s="120" t="str">
        <f>'Calculations for 2021-22'!H93</f>
        <v>Derbyshire</v>
      </c>
      <c r="G93" s="156">
        <f>_xlfn.IFNA(INDEX('I.KI 2016-17'!M$8:M$391,MATCH($B93,'I.KI 2016-17'!$B$8:$B$391,0)),"")</f>
        <v>67.722177890184994</v>
      </c>
      <c r="H93" s="149">
        <f>_xlfn.IFNA(INDEX('I.KI 2016-17'!N$8:N$391,MATCH($B93,'I.KI 2016-17'!$B$8:$B$391,0)),"")</f>
        <v>0</v>
      </c>
      <c r="I93" s="149">
        <f>_xlfn.IFNA(INDEX('I.KI 2016-17'!O$8:O$391,MATCH($B93,'I.KI 2016-17'!$B$8:$B$391,0)),"")</f>
        <v>0</v>
      </c>
      <c r="J93" s="149">
        <f>_xlfn.IFNA(INDEX('I.KI 2016-17'!P$8:P$391,MATCH($B93,'I.KI 2016-17'!$B$8:$B$391,0)),"")</f>
        <v>0</v>
      </c>
      <c r="K93" s="157">
        <f>_xlfn.IFNA(INDEX('I.KI 2016-17'!Q$8:Q$391,MATCH($B93,'I.KI 2016-17'!$B$8:$B$391,0)),"")</f>
        <v>0</v>
      </c>
      <c r="L93" s="156">
        <f>_xlfn.IFNA(INDEX('I.KI 2016-17'!R$8:R$391,MATCH($B93,'I.KI 2016-17'!$B$8:$B$391,0)),"")</f>
        <v>103.30092373205601</v>
      </c>
      <c r="M93" s="193">
        <f>_xlfn.IFNA(INDEX('I.KI 2016-17'!S$8:S$391,MATCH($B93,'I.KI 2016-17'!$B$8:$B$391,0)),"")</f>
        <v>0</v>
      </c>
      <c r="N93" s="193">
        <f>_xlfn.IFNA(INDEX('I.KI 2016-17'!T$8:T$391,MATCH($B93,'I.KI 2016-17'!$B$8:$B$391,0)),"")</f>
        <v>0</v>
      </c>
      <c r="O93" s="193">
        <f>_xlfn.IFNA(INDEX('I.KI 2016-17'!U$8:U$391,MATCH($B93,'I.KI 2016-17'!$B$8:$B$391,0)),"")</f>
        <v>0</v>
      </c>
      <c r="P93" s="157">
        <f>_xlfn.IFNA(INDEX('I.KI 2016-17'!V$8:V$391,MATCH($B93,'I.KI 2016-17'!$B$8:$B$391,0)),"")</f>
        <v>0</v>
      </c>
      <c r="Q93" s="156">
        <f>_xlfn.IFNA(INDEX('I.KI 2016-17'!W$8:W$391,MATCH($B93,'I.KI 2016-17'!$B$8:$B$391,0)),"")</f>
        <v>171.023101622241</v>
      </c>
      <c r="R93" s="193">
        <f>_xlfn.IFNA(INDEX('I.KI 2016-17'!X$8:X$391,MATCH($B93,'I.KI 2016-17'!$B$8:$B$391,0)),"")</f>
        <v>0</v>
      </c>
      <c r="S93" s="193">
        <f>_xlfn.IFNA(INDEX('I.KI 2016-17'!Y$8:Y$391,MATCH($B93,'I.KI 2016-17'!$B$8:$B$391,0)),"")</f>
        <v>0</v>
      </c>
      <c r="T93" s="193">
        <f>_xlfn.IFNA(INDEX('I.KI 2016-17'!Z$8:Z$391,MATCH($B93,'I.KI 2016-17'!$B$8:$B$391,0)),"")</f>
        <v>0</v>
      </c>
      <c r="U93" s="157">
        <f>_xlfn.IFNA(INDEX('I.KI 2016-17'!AA$8:AA$391,MATCH($B93,'I.KI 2016-17'!$B$8:$B$391,0)),"")</f>
        <v>0</v>
      </c>
      <c r="V93" s="149"/>
      <c r="W93" s="154">
        <f>_xlfn.IFNA(INDEX('I.KI 2016-17'!$H$8:$H$391,MATCH(B93,'I.KI 2016-17'!$B$8:$B$391,0)),"")</f>
        <v>67.722177890184994</v>
      </c>
      <c r="X93" s="153">
        <f>_xlfn.IFNA(INDEX('I.KI 2016-17'!$I$8:$I$391,MATCH(B93,'I.KI 2016-17'!$B$8:$B$391,0)),"")</f>
        <v>103.30092373205601</v>
      </c>
      <c r="Y93" s="155">
        <f>_xlfn.IFNA(INDEX('I.KI 2016-17'!$G$8:$G$391,MATCH(B93,'I.KI 2016-17'!$B$8:$B$391,0)),"")</f>
        <v>171.023101622241</v>
      </c>
      <c r="Z93" s="149"/>
      <c r="AA93" s="156">
        <f>_xlfn.IFNA(IF($B93=$B$382,0,_xlfn.IFNA(INDEX('I.Supplementary 2017-18'!N$8:N$35,MATCH($B93,'I.Supplementary 2017-18'!$B$8:$B$35,0)),INDEX('I.KI 2017-18'!N$9:N$393,MATCH($B93,'I.KI 2017-18'!$B$9:$B$393,0)))),"")</f>
        <v>44.056288909081758</v>
      </c>
      <c r="AB93" s="193">
        <f>_xlfn.IFNA(IF($B93=$B$382,0,_xlfn.IFNA(INDEX('I.Supplementary 2017-18'!O$8:O$35,MATCH($B93,'I.Supplementary 2017-18'!$B$8:$B$35,0)),INDEX('I.KI 2017-18'!O$9:O$393,MATCH($B93,'I.KI 2017-18'!$B$9:$B$393,0)))),"")</f>
        <v>0</v>
      </c>
      <c r="AC93" s="193">
        <f>_xlfn.IFNA(IF($B93=$B$382,0,_xlfn.IFNA(INDEX('I.Supplementary 2017-18'!P$8:P$35,MATCH($B93,'I.Supplementary 2017-18'!$B$8:$B$35,0)),INDEX('I.KI 2017-18'!P$9:P$393,MATCH($B93,'I.KI 2017-18'!$B$9:$B$393,0)))),"")</f>
        <v>0</v>
      </c>
      <c r="AD93" s="193">
        <f>_xlfn.IFNA(IF($B93=$B$382,0,_xlfn.IFNA(INDEX('I.Supplementary 2017-18'!Q$8:Q$35,MATCH($B93,'I.Supplementary 2017-18'!$B$8:$B$35,0)),INDEX('I.KI 2017-18'!Q$9:Q$393,MATCH($B93,'I.KI 2017-18'!$B$9:$B$393,0)))),"")</f>
        <v>0</v>
      </c>
      <c r="AE93" s="157">
        <f>_xlfn.IFNA(IF($B93=$B$382,0,_xlfn.IFNA(INDEX('I.Supplementary 2017-18'!R$8:R$35,MATCH($B93,'I.Supplementary 2017-18'!$B$8:$B$35,0)),INDEX('I.KI 2017-18'!R$9:R$393,MATCH($B93,'I.KI 2017-18'!$B$9:$B$393,0)))),"")</f>
        <v>0</v>
      </c>
      <c r="AF93" s="156">
        <f>_xlfn.IFNA(IF($B93=$B$382,0,_xlfn.IFNA(INDEX('I.Supplementary 2017-18'!S$8:S$35,MATCH($B93,'I.Supplementary 2017-18'!$B$8:$B$35,0)),INDEX('I.KI 2017-18'!S$9:S$393,MATCH($B93,'I.KI 2017-18'!$B$9:$B$393,0)))),"")</f>
        <v>105.40991793767964</v>
      </c>
      <c r="AG93" s="193">
        <f>_xlfn.IFNA(IF($B93=$B$382,0,_xlfn.IFNA(INDEX('I.Supplementary 2017-18'!T$8:T$35,MATCH($B93,'I.Supplementary 2017-18'!$B$8:$B$35,0)),INDEX('I.KI 2017-18'!T$9:T$393,MATCH($B93,'I.KI 2017-18'!$B$9:$B$393,0)))),"")</f>
        <v>0</v>
      </c>
      <c r="AH93" s="193">
        <f>_xlfn.IFNA(IF($B93=$B$382,0,_xlfn.IFNA(INDEX('I.Supplementary 2017-18'!U$8:U$35,MATCH($B93,'I.Supplementary 2017-18'!$B$8:$B$35,0)),INDEX('I.KI 2017-18'!U$9:U$393,MATCH($B93,'I.KI 2017-18'!$B$9:$B$393,0)))),"")</f>
        <v>0</v>
      </c>
      <c r="AI93" s="193">
        <f>_xlfn.IFNA(IF($B93=$B$382,0,_xlfn.IFNA(INDEX('I.Supplementary 2017-18'!V$8:V$35,MATCH($B93,'I.Supplementary 2017-18'!$B$8:$B$35,0)),INDEX('I.KI 2017-18'!V$9:V$393,MATCH($B93,'I.KI 2017-18'!$B$9:$B$393,0)))),"")</f>
        <v>0</v>
      </c>
      <c r="AJ93" s="157">
        <f>_xlfn.IFNA(IF($B93=$B$382,0,_xlfn.IFNA(INDEX('I.Supplementary 2017-18'!W$8:W$35,MATCH($B93,'I.Supplementary 2017-18'!$B$8:$B$35,0)),INDEX('I.KI 2017-18'!W$9:W$393,MATCH($B93,'I.KI 2017-18'!$B$9:$B$393,0)))),"")</f>
        <v>0</v>
      </c>
      <c r="AK93" s="156">
        <f>_xlfn.IFNA(IF($B93=$B$382,0,_xlfn.IFNA(INDEX('I.Supplementary 2017-18'!X$8:X$35,MATCH($B93,'I.Supplementary 2017-18'!$B$8:$B$35,0)),INDEX('I.KI 2017-18'!X$9:X$393,MATCH($B93,'I.KI 2017-18'!$B$9:$B$393,0)))),"")</f>
        <v>149.46620684676139</v>
      </c>
      <c r="AL93" s="193">
        <f>_xlfn.IFNA(IF($B93=$B$382,0,_xlfn.IFNA(INDEX('I.Supplementary 2017-18'!Y$8:Y$35,MATCH($B93,'I.Supplementary 2017-18'!$B$8:$B$35,0)),INDEX('I.KI 2017-18'!Y$9:Y$393,MATCH($B93,'I.KI 2017-18'!$B$9:$B$393,0)))),"")</f>
        <v>0</v>
      </c>
      <c r="AM93" s="193">
        <f>_xlfn.IFNA(IF($B93=$B$382,0,_xlfn.IFNA(INDEX('I.Supplementary 2017-18'!Z$8:Z$35,MATCH($B93,'I.Supplementary 2017-18'!$B$8:$B$35,0)),INDEX('I.KI 2017-18'!Z$9:Z$393,MATCH($B93,'I.KI 2017-18'!$B$9:$B$393,0)))),"")</f>
        <v>0</v>
      </c>
      <c r="AN93" s="193">
        <f>_xlfn.IFNA(IF($B93=$B$382,0,_xlfn.IFNA(INDEX('I.Supplementary 2017-18'!AA$8:AA$35,MATCH($B93,'I.Supplementary 2017-18'!$B$8:$B$35,0)),INDEX('I.KI 2017-18'!AA$9:AA$393,MATCH($B93,'I.KI 2017-18'!$B$9:$B$393,0)))),"")</f>
        <v>0</v>
      </c>
      <c r="AO93" s="157">
        <f>_xlfn.IFNA(IF($B93=$B$382,0,_xlfn.IFNA(INDEX('I.Supplementary 2017-18'!AB$8:AB$35,MATCH($B93,'I.Supplementary 2017-18'!$B$8:$B$35,0)),INDEX('I.KI 2017-18'!AB$9:AB$393,MATCH($B93,'I.KI 2017-18'!$B$9:$B$393,0)))),"")</f>
        <v>0</v>
      </c>
      <c r="AP93" s="149"/>
      <c r="AQ93" s="156">
        <f>_xlfn.IFNA(IF($B93=$B$381,0,IF($B93=$B$382,0,_xlfn.IFNA(INDEX('I.Supplementary 2017-18'!I$8:I$35,MATCH($B93,'I.Supplementary 2017-18'!$B$8:$B$35,0)),INDEX('I.KI 2017-18'!I$9:I$393,MATCH($B93,'I.KI 2017-18'!$B$9:$B$393,0))))),"")</f>
        <v>44.056288909081758</v>
      </c>
      <c r="AR93" s="149">
        <f>_xlfn.IFNA(IF($B93=$B$381,0,IF($B93=$B$382,0,_xlfn.IFNA(INDEX('I.Supplementary 2017-18'!J$8:J$35,MATCH($B93,'I.Supplementary 2017-18'!$B$8:$B$35,0)),INDEX('I.KI 2017-18'!J$9:J$393,MATCH($B93,'I.KI 2017-18'!$B$9:$B$393,0))))),"")</f>
        <v>105.40991793767964</v>
      </c>
      <c r="AS93" s="157">
        <f>_xlfn.IFNA(IF($B93=$B$381,0,IF($B93=$B$382,0,_xlfn.IFNA(INDEX('I.Supplementary 2017-18'!H$8:H$35,MATCH($B93,'I.Supplementary 2017-18'!$B$8:$B$35,0)),INDEX('I.KI 2017-18'!H$9:H$393,MATCH($B93,'I.KI 2017-18'!$B$9:$B$393,0))))),"")</f>
        <v>149.46620684676139</v>
      </c>
      <c r="AT93" s="149"/>
      <c r="AU93" s="156">
        <f>_xlfn.IFNA(_xlfn.IFNA(INDEX('I.Supplementary 2018-19'!P$8:P$157,MATCH($B93,'I.Supplementary 2018-19'!$B$8:$B$157,0)),INDEX('I.KI 2018-19'!P$9:P$393,MATCH($B93,'I.KI 2018-19'!$B$9:$B$393,0))),"")</f>
        <v>28.633051090265095</v>
      </c>
      <c r="AV93" s="193">
        <f>_xlfn.IFNA(_xlfn.IFNA(INDEX('I.Supplementary 2018-19'!Q$8:Q$157,MATCH($B93,'I.Supplementary 2018-19'!$B$8:$B$157,0)),INDEX('I.KI 2018-19'!Q$9:Q$393,MATCH($B93,'I.KI 2018-19'!$B$9:$B$393,0))),"")</f>
        <v>0</v>
      </c>
      <c r="AW93" s="193">
        <f>_xlfn.IFNA(_xlfn.IFNA(INDEX('I.Supplementary 2018-19'!R$8:R$157,MATCH($B93,'I.Supplementary 2018-19'!$B$8:$B$157,0)),INDEX('I.KI 2018-19'!R$9:R$393,MATCH($B93,'I.KI 2018-19'!$B$9:$B$393,0))),"")</f>
        <v>0</v>
      </c>
      <c r="AX93" s="193">
        <f>_xlfn.IFNA(_xlfn.IFNA(INDEX('I.Supplementary 2018-19'!S$8:S$157,MATCH($B93,'I.Supplementary 2018-19'!$B$8:$B$157,0)),INDEX('I.KI 2018-19'!S$9:S$393,MATCH($B93,'I.KI 2018-19'!$B$9:$B$393,0))),"")</f>
        <v>0</v>
      </c>
      <c r="AY93" s="157">
        <f>_xlfn.IFNA(_xlfn.IFNA(INDEX('I.Supplementary 2018-19'!T$8:T$157,MATCH($B93,'I.Supplementary 2018-19'!$B$8:$B$157,0)),INDEX('I.KI 2018-19'!T$9:T$393,MATCH($B93,'I.KI 2018-19'!$B$9:$B$393,0))),"")</f>
        <v>0</v>
      </c>
      <c r="AZ93" s="156">
        <f>_xlfn.IFNA(_xlfn.IFNA(INDEX('I.Supplementary 2018-19'!U$8:U$157,MATCH($B93,'I.Supplementary 2018-19'!$B$8:$B$157,0)),INDEX('I.KI 2018-19'!U$9:U$393,MATCH($B93,'I.KI 2018-19'!$B$9:$B$393,0))),"")</f>
        <v>108.57673950662279</v>
      </c>
      <c r="BA93" s="193">
        <f>_xlfn.IFNA(_xlfn.IFNA(INDEX('I.Supplementary 2018-19'!V$8:V$157,MATCH($B93,'I.Supplementary 2018-19'!$B$8:$B$157,0)),INDEX('I.KI 2018-19'!V$9:V$393,MATCH($B93,'I.KI 2018-19'!$B$9:$B$393,0))),"")</f>
        <v>0</v>
      </c>
      <c r="BB93" s="193">
        <f>_xlfn.IFNA(_xlfn.IFNA(INDEX('I.Supplementary 2018-19'!W$8:W$157,MATCH($B93,'I.Supplementary 2018-19'!$B$8:$B$157,0)),INDEX('I.KI 2018-19'!W$9:W$393,MATCH($B93,'I.KI 2018-19'!$B$9:$B$393,0))),"")</f>
        <v>0</v>
      </c>
      <c r="BC93" s="193">
        <f>_xlfn.IFNA(_xlfn.IFNA(INDEX('I.Supplementary 2018-19'!X$8:X$157,MATCH($B93,'I.Supplementary 2018-19'!$B$8:$B$157,0)),INDEX('I.KI 2018-19'!X$9:X$393,MATCH($B93,'I.KI 2018-19'!$B$9:$B$393,0))),"")</f>
        <v>0</v>
      </c>
      <c r="BD93" s="157">
        <f>_xlfn.IFNA(_xlfn.IFNA(INDEX('I.Supplementary 2018-19'!Y$8:Y$157,MATCH($B93,'I.Supplementary 2018-19'!$B$8:$B$157,0)),INDEX('I.KI 2018-19'!Y$9:Y$393,MATCH($B93,'I.KI 2018-19'!$B$9:$B$393,0))),"")</f>
        <v>0</v>
      </c>
      <c r="BE93" s="156">
        <f>_xlfn.IFNA(_xlfn.IFNA(INDEX('I.Supplementary 2018-19'!Z$8:Z$157,MATCH($B93,'I.Supplementary 2018-19'!$B$8:$B$157,0)),INDEX('I.KI 2018-19'!Z$9:Z$393,MATCH($B93,'I.KI 2018-19'!$B$9:$B$393,0))),"")</f>
        <v>137.20979059688787</v>
      </c>
      <c r="BF93" s="193">
        <f>_xlfn.IFNA(_xlfn.IFNA(INDEX('I.Supplementary 2018-19'!AA$8:AA$157,MATCH($B93,'I.Supplementary 2018-19'!$B$8:$B$157,0)),INDEX('I.KI 2018-19'!AA$9:AA$393,MATCH($B93,'I.KI 2018-19'!$B$9:$B$393,0))),"")</f>
        <v>0</v>
      </c>
      <c r="BG93" s="193">
        <f>_xlfn.IFNA(_xlfn.IFNA(INDEX('I.Supplementary 2018-19'!AB$8:AB$157,MATCH($B93,'I.Supplementary 2018-19'!$B$8:$B$157,0)),INDEX('I.KI 2018-19'!AB$9:AB$393,MATCH($B93,'I.KI 2018-19'!$B$9:$B$393,0))),"")</f>
        <v>0</v>
      </c>
      <c r="BH93" s="193">
        <f>_xlfn.IFNA(_xlfn.IFNA(INDEX('I.Supplementary 2018-19'!AC$8:AC$157,MATCH($B93,'I.Supplementary 2018-19'!$B$8:$B$157,0)),INDEX('I.KI 2018-19'!AC$9:AC$393,MATCH($B93,'I.KI 2018-19'!$B$9:$B$393,0))),"")</f>
        <v>0</v>
      </c>
      <c r="BI93" s="157">
        <f>_xlfn.IFNA(_xlfn.IFNA(INDEX('I.Supplementary 2018-19'!AD$8:AD$157,MATCH($B93,'I.Supplementary 2018-19'!$B$8:$B$157,0)),INDEX('I.KI 2018-19'!AD$9:AD$393,MATCH($B93,'I.KI 2018-19'!$B$9:$B$393,0))),"")</f>
        <v>0</v>
      </c>
      <c r="BJ93" s="149"/>
      <c r="BK93" s="156">
        <f>_xlfn.IFNA(IF($B93=$B$381,0,IF($B93=$B$382,0,_xlfn.IFNA(INDEX('I.Supplementary 2018-19'!I$8:I$157,MATCH($B93,'I.Supplementary 2018-19'!$B$8:$B$157,0)),INDEX('I.KI 2018-19'!I$9:I$393,MATCH($B93,'I.KI 2018-19'!$B$9:$B$393,0))))),"")</f>
        <v>28.633051090265095</v>
      </c>
      <c r="BL93" s="149">
        <f>_xlfn.IFNA(IF($B93=$B$381,0,IF($B93=$B$382,0,_xlfn.IFNA(INDEX('I.Supplementary 2018-19'!J$8:J$157,MATCH($B93,'I.Supplementary 2018-19'!$B$8:$B$157,0)),INDEX('I.KI 2018-19'!J$9:J$393,MATCH($B93,'I.KI 2018-19'!$B$9:$B$393,0))))),"")</f>
        <v>108.57673950662279</v>
      </c>
      <c r="BM93" s="157">
        <f>_xlfn.IFNA(IF($B93=$B$381,0,IF($B93=$B$382,0,_xlfn.IFNA(INDEX('I.Supplementary 2018-19'!H$8:H$157,MATCH($B93,'I.Supplementary 2018-19'!$B$8:$B$157,0)),INDEX('I.KI 2018-19'!H$9:H$393,MATCH($B93,'I.KI 2018-19'!$B$9:$B$393,0))))),"")</f>
        <v>137.20979059688787</v>
      </c>
    </row>
    <row r="94" spans="2:65">
      <c r="B94" s="121" t="str">
        <f>'Calculations for 2021-22'!B94</f>
        <v>E1035</v>
      </c>
      <c r="C94" s="160" t="str">
        <f>'Calculations for 2021-22'!D94</f>
        <v>E1035</v>
      </c>
      <c r="D94" t="str">
        <f>'Calculations for 2021-22'!E94</f>
        <v>SD</v>
      </c>
      <c r="E94">
        <f>'Calculations for 2021-22'!F94</f>
        <v>0</v>
      </c>
      <c r="F94" s="120" t="str">
        <f>'Calculations for 2021-22'!H94</f>
        <v>Derbyshire Dales</v>
      </c>
      <c r="G94" s="156">
        <f>_xlfn.IFNA(INDEX('I.KI 2016-17'!M$8:M$391,MATCH($B94,'I.KI 2016-17'!$B$8:$B$391,0)),"")</f>
        <v>0</v>
      </c>
      <c r="H94" s="149">
        <f>_xlfn.IFNA(INDEX('I.KI 2016-17'!N$8:N$391,MATCH($B94,'I.KI 2016-17'!$B$8:$B$391,0)),"")</f>
        <v>0.73644802033400003</v>
      </c>
      <c r="I94" s="149">
        <f>_xlfn.IFNA(INDEX('I.KI 2016-17'!O$8:O$391,MATCH($B94,'I.KI 2016-17'!$B$8:$B$391,0)),"")</f>
        <v>0</v>
      </c>
      <c r="J94" s="149">
        <f>_xlfn.IFNA(INDEX('I.KI 2016-17'!P$8:P$391,MATCH($B94,'I.KI 2016-17'!$B$8:$B$391,0)),"")</f>
        <v>0</v>
      </c>
      <c r="K94" s="157">
        <f>_xlfn.IFNA(INDEX('I.KI 2016-17'!Q$8:Q$391,MATCH($B94,'I.KI 2016-17'!$B$8:$B$391,0)),"")</f>
        <v>0</v>
      </c>
      <c r="L94" s="156">
        <f>_xlfn.IFNA(INDEX('I.KI 2016-17'!R$8:R$391,MATCH($B94,'I.KI 2016-17'!$B$8:$B$391,0)),"")</f>
        <v>0</v>
      </c>
      <c r="M94" s="193">
        <f>_xlfn.IFNA(INDEX('I.KI 2016-17'!S$8:S$391,MATCH($B94,'I.KI 2016-17'!$B$8:$B$391,0)),"")</f>
        <v>1.533027666218</v>
      </c>
      <c r="N94" s="193">
        <f>_xlfn.IFNA(INDEX('I.KI 2016-17'!T$8:T$391,MATCH($B94,'I.KI 2016-17'!$B$8:$B$391,0)),"")</f>
        <v>0</v>
      </c>
      <c r="O94" s="193">
        <f>_xlfn.IFNA(INDEX('I.KI 2016-17'!U$8:U$391,MATCH($B94,'I.KI 2016-17'!$B$8:$B$391,0)),"")</f>
        <v>0</v>
      </c>
      <c r="P94" s="157">
        <f>_xlfn.IFNA(INDEX('I.KI 2016-17'!V$8:V$391,MATCH($B94,'I.KI 2016-17'!$B$8:$B$391,0)),"")</f>
        <v>0</v>
      </c>
      <c r="Q94" s="156">
        <f>_xlfn.IFNA(INDEX('I.KI 2016-17'!W$8:W$391,MATCH($B94,'I.KI 2016-17'!$B$8:$B$391,0)),"")</f>
        <v>0</v>
      </c>
      <c r="R94" s="193">
        <f>_xlfn.IFNA(INDEX('I.KI 2016-17'!X$8:X$391,MATCH($B94,'I.KI 2016-17'!$B$8:$B$391,0)),"")</f>
        <v>2.269475686552</v>
      </c>
      <c r="S94" s="193">
        <f>_xlfn.IFNA(INDEX('I.KI 2016-17'!Y$8:Y$391,MATCH($B94,'I.KI 2016-17'!$B$8:$B$391,0)),"")</f>
        <v>0</v>
      </c>
      <c r="T94" s="193">
        <f>_xlfn.IFNA(INDEX('I.KI 2016-17'!Z$8:Z$391,MATCH($B94,'I.KI 2016-17'!$B$8:$B$391,0)),"")</f>
        <v>0</v>
      </c>
      <c r="U94" s="157">
        <f>_xlfn.IFNA(INDEX('I.KI 2016-17'!AA$8:AA$391,MATCH($B94,'I.KI 2016-17'!$B$8:$B$391,0)),"")</f>
        <v>0</v>
      </c>
      <c r="V94" s="149"/>
      <c r="W94" s="154">
        <f>_xlfn.IFNA(INDEX('I.KI 2016-17'!$H$8:$H$391,MATCH(B94,'I.KI 2016-17'!$B$8:$B$391,0)),"")</f>
        <v>0.73644802033400003</v>
      </c>
      <c r="X94" s="153">
        <f>_xlfn.IFNA(INDEX('I.KI 2016-17'!$I$8:$I$391,MATCH(B94,'I.KI 2016-17'!$B$8:$B$391,0)),"")</f>
        <v>1.533027666218</v>
      </c>
      <c r="Y94" s="155">
        <f>_xlfn.IFNA(INDEX('I.KI 2016-17'!$G$8:$G$391,MATCH(B94,'I.KI 2016-17'!$B$8:$B$391,0)),"")</f>
        <v>2.269475686552</v>
      </c>
      <c r="Z94" s="149"/>
      <c r="AA94" s="156">
        <f>_xlfn.IFNA(IF($B94=$B$382,0,_xlfn.IFNA(INDEX('I.Supplementary 2017-18'!N$8:N$35,MATCH($B94,'I.Supplementary 2017-18'!$B$8:$B$35,0)),INDEX('I.KI 2017-18'!N$9:N$393,MATCH($B94,'I.KI 2017-18'!$B$9:$B$393,0)))),"")</f>
        <v>0</v>
      </c>
      <c r="AB94" s="193">
        <f>_xlfn.IFNA(IF($B94=$B$382,0,_xlfn.IFNA(INDEX('I.Supplementary 2017-18'!O$8:O$35,MATCH($B94,'I.Supplementary 2017-18'!$B$8:$B$35,0)),INDEX('I.KI 2017-18'!O$9:O$393,MATCH($B94,'I.KI 2017-18'!$B$9:$B$393,0)))),"")</f>
        <v>0.25164551814638081</v>
      </c>
      <c r="AC94" s="193">
        <f>_xlfn.IFNA(IF($B94=$B$382,0,_xlfn.IFNA(INDEX('I.Supplementary 2017-18'!P$8:P$35,MATCH($B94,'I.Supplementary 2017-18'!$B$8:$B$35,0)),INDEX('I.KI 2017-18'!P$9:P$393,MATCH($B94,'I.KI 2017-18'!$B$9:$B$393,0)))),"")</f>
        <v>0</v>
      </c>
      <c r="AD94" s="193">
        <f>_xlfn.IFNA(IF($B94=$B$382,0,_xlfn.IFNA(INDEX('I.Supplementary 2017-18'!Q$8:Q$35,MATCH($B94,'I.Supplementary 2017-18'!$B$8:$B$35,0)),INDEX('I.KI 2017-18'!Q$9:Q$393,MATCH($B94,'I.KI 2017-18'!$B$9:$B$393,0)))),"")</f>
        <v>0</v>
      </c>
      <c r="AE94" s="157">
        <f>_xlfn.IFNA(IF($B94=$B$382,0,_xlfn.IFNA(INDEX('I.Supplementary 2017-18'!R$8:R$35,MATCH($B94,'I.Supplementary 2017-18'!$B$8:$B$35,0)),INDEX('I.KI 2017-18'!R$9:R$393,MATCH($B94,'I.KI 2017-18'!$B$9:$B$393,0)))),"")</f>
        <v>0</v>
      </c>
      <c r="AF94" s="156">
        <f>_xlfn.IFNA(IF($B94=$B$382,0,_xlfn.IFNA(INDEX('I.Supplementary 2017-18'!S$8:S$35,MATCH($B94,'I.Supplementary 2017-18'!$B$8:$B$35,0)),INDEX('I.KI 2017-18'!S$9:S$393,MATCH($B94,'I.KI 2017-18'!$B$9:$B$393,0)))),"")</f>
        <v>0</v>
      </c>
      <c r="AG94" s="193">
        <f>_xlfn.IFNA(IF($B94=$B$382,0,_xlfn.IFNA(INDEX('I.Supplementary 2017-18'!T$8:T$35,MATCH($B94,'I.Supplementary 2017-18'!$B$8:$B$35,0)),INDEX('I.KI 2017-18'!T$9:T$393,MATCH($B94,'I.KI 2017-18'!$B$9:$B$393,0)))),"")</f>
        <v>1.564325996845717</v>
      </c>
      <c r="AH94" s="193">
        <f>_xlfn.IFNA(IF($B94=$B$382,0,_xlfn.IFNA(INDEX('I.Supplementary 2017-18'!U$8:U$35,MATCH($B94,'I.Supplementary 2017-18'!$B$8:$B$35,0)),INDEX('I.KI 2017-18'!U$9:U$393,MATCH($B94,'I.KI 2017-18'!$B$9:$B$393,0)))),"")</f>
        <v>0</v>
      </c>
      <c r="AI94" s="193">
        <f>_xlfn.IFNA(IF($B94=$B$382,0,_xlfn.IFNA(INDEX('I.Supplementary 2017-18'!V$8:V$35,MATCH($B94,'I.Supplementary 2017-18'!$B$8:$B$35,0)),INDEX('I.KI 2017-18'!V$9:V$393,MATCH($B94,'I.KI 2017-18'!$B$9:$B$393,0)))),"")</f>
        <v>0</v>
      </c>
      <c r="AJ94" s="157">
        <f>_xlfn.IFNA(IF($B94=$B$382,0,_xlfn.IFNA(INDEX('I.Supplementary 2017-18'!W$8:W$35,MATCH($B94,'I.Supplementary 2017-18'!$B$8:$B$35,0)),INDEX('I.KI 2017-18'!W$9:W$393,MATCH($B94,'I.KI 2017-18'!$B$9:$B$393,0)))),"")</f>
        <v>0</v>
      </c>
      <c r="AK94" s="156">
        <f>_xlfn.IFNA(IF($B94=$B$382,0,_xlfn.IFNA(INDEX('I.Supplementary 2017-18'!X$8:X$35,MATCH($B94,'I.Supplementary 2017-18'!$B$8:$B$35,0)),INDEX('I.KI 2017-18'!X$9:X$393,MATCH($B94,'I.KI 2017-18'!$B$9:$B$393,0)))),"")</f>
        <v>0</v>
      </c>
      <c r="AL94" s="193">
        <f>_xlfn.IFNA(IF($B94=$B$382,0,_xlfn.IFNA(INDEX('I.Supplementary 2017-18'!Y$8:Y$35,MATCH($B94,'I.Supplementary 2017-18'!$B$8:$B$35,0)),INDEX('I.KI 2017-18'!Y$9:Y$393,MATCH($B94,'I.KI 2017-18'!$B$9:$B$393,0)))),"")</f>
        <v>1.8159715149920979</v>
      </c>
      <c r="AM94" s="193">
        <f>_xlfn.IFNA(IF($B94=$B$382,0,_xlfn.IFNA(INDEX('I.Supplementary 2017-18'!Z$8:Z$35,MATCH($B94,'I.Supplementary 2017-18'!$B$8:$B$35,0)),INDEX('I.KI 2017-18'!Z$9:Z$393,MATCH($B94,'I.KI 2017-18'!$B$9:$B$393,0)))),"")</f>
        <v>0</v>
      </c>
      <c r="AN94" s="193">
        <f>_xlfn.IFNA(IF($B94=$B$382,0,_xlfn.IFNA(INDEX('I.Supplementary 2017-18'!AA$8:AA$35,MATCH($B94,'I.Supplementary 2017-18'!$B$8:$B$35,0)),INDEX('I.KI 2017-18'!AA$9:AA$393,MATCH($B94,'I.KI 2017-18'!$B$9:$B$393,0)))),"")</f>
        <v>0</v>
      </c>
      <c r="AO94" s="157">
        <f>_xlfn.IFNA(IF($B94=$B$382,0,_xlfn.IFNA(INDEX('I.Supplementary 2017-18'!AB$8:AB$35,MATCH($B94,'I.Supplementary 2017-18'!$B$8:$B$35,0)),INDEX('I.KI 2017-18'!AB$9:AB$393,MATCH($B94,'I.KI 2017-18'!$B$9:$B$393,0)))),"")</f>
        <v>0</v>
      </c>
      <c r="AP94" s="149"/>
      <c r="AQ94" s="156">
        <f>_xlfn.IFNA(IF($B94=$B$381,0,IF($B94=$B$382,0,_xlfn.IFNA(INDEX('I.Supplementary 2017-18'!I$8:I$35,MATCH($B94,'I.Supplementary 2017-18'!$B$8:$B$35,0)),INDEX('I.KI 2017-18'!I$9:I$393,MATCH($B94,'I.KI 2017-18'!$B$9:$B$393,0))))),"")</f>
        <v>0.25164551814638081</v>
      </c>
      <c r="AR94" s="149">
        <f>_xlfn.IFNA(IF($B94=$B$381,0,IF($B94=$B$382,0,_xlfn.IFNA(INDEX('I.Supplementary 2017-18'!J$8:J$35,MATCH($B94,'I.Supplementary 2017-18'!$B$8:$B$35,0)),INDEX('I.KI 2017-18'!J$9:J$393,MATCH($B94,'I.KI 2017-18'!$B$9:$B$393,0))))),"")</f>
        <v>1.564325996845717</v>
      </c>
      <c r="AS94" s="157">
        <f>_xlfn.IFNA(IF($B94=$B$381,0,IF($B94=$B$382,0,_xlfn.IFNA(INDEX('I.Supplementary 2017-18'!H$8:H$35,MATCH($B94,'I.Supplementary 2017-18'!$B$8:$B$35,0)),INDEX('I.KI 2017-18'!H$9:H$393,MATCH($B94,'I.KI 2017-18'!$B$9:$B$393,0))))),"")</f>
        <v>1.8159715149920979</v>
      </c>
      <c r="AT94" s="149"/>
      <c r="AU94" s="156">
        <f>_xlfn.IFNA(_xlfn.IFNA(INDEX('I.Supplementary 2018-19'!P$8:P$157,MATCH($B94,'I.Supplementary 2018-19'!$B$8:$B$157,0)),INDEX('I.KI 2018-19'!P$9:P$393,MATCH($B94,'I.KI 2018-19'!$B$9:$B$393,0))),"")</f>
        <v>0</v>
      </c>
      <c r="AV94" s="193">
        <f>_xlfn.IFNA(_xlfn.IFNA(INDEX('I.Supplementary 2018-19'!Q$8:Q$157,MATCH($B94,'I.Supplementary 2018-19'!$B$8:$B$157,0)),INDEX('I.KI 2018-19'!Q$9:Q$393,MATCH($B94,'I.KI 2018-19'!$B$9:$B$393,0))),"")</f>
        <v>0</v>
      </c>
      <c r="AW94" s="193">
        <f>_xlfn.IFNA(_xlfn.IFNA(INDEX('I.Supplementary 2018-19'!R$8:R$157,MATCH($B94,'I.Supplementary 2018-19'!$B$8:$B$157,0)),INDEX('I.KI 2018-19'!R$9:R$393,MATCH($B94,'I.KI 2018-19'!$B$9:$B$393,0))),"")</f>
        <v>0</v>
      </c>
      <c r="AX94" s="193">
        <f>_xlfn.IFNA(_xlfn.IFNA(INDEX('I.Supplementary 2018-19'!S$8:S$157,MATCH($B94,'I.Supplementary 2018-19'!$B$8:$B$157,0)),INDEX('I.KI 2018-19'!S$9:S$393,MATCH($B94,'I.KI 2018-19'!$B$9:$B$393,0))),"")</f>
        <v>0</v>
      </c>
      <c r="AY94" s="157">
        <f>_xlfn.IFNA(_xlfn.IFNA(INDEX('I.Supplementary 2018-19'!T$8:T$157,MATCH($B94,'I.Supplementary 2018-19'!$B$8:$B$157,0)),INDEX('I.KI 2018-19'!T$9:T$393,MATCH($B94,'I.KI 2018-19'!$B$9:$B$393,0))),"")</f>
        <v>0</v>
      </c>
      <c r="AZ94" s="156">
        <f>_xlfn.IFNA(_xlfn.IFNA(INDEX('I.Supplementary 2018-19'!U$8:U$157,MATCH($B94,'I.Supplementary 2018-19'!$B$8:$B$157,0)),INDEX('I.KI 2018-19'!U$9:U$393,MATCH($B94,'I.KI 2018-19'!$B$9:$B$393,0))),"")</f>
        <v>0</v>
      </c>
      <c r="BA94" s="193">
        <f>_xlfn.IFNA(_xlfn.IFNA(INDEX('I.Supplementary 2018-19'!V$8:V$157,MATCH($B94,'I.Supplementary 2018-19'!$B$8:$B$157,0)),INDEX('I.KI 2018-19'!V$9:V$393,MATCH($B94,'I.KI 2018-19'!$B$9:$B$393,0))),"")</f>
        <v>1.6113229152058888</v>
      </c>
      <c r="BB94" s="193">
        <f>_xlfn.IFNA(_xlfn.IFNA(INDEX('I.Supplementary 2018-19'!W$8:W$157,MATCH($B94,'I.Supplementary 2018-19'!$B$8:$B$157,0)),INDEX('I.KI 2018-19'!W$9:W$393,MATCH($B94,'I.KI 2018-19'!$B$9:$B$393,0))),"")</f>
        <v>0</v>
      </c>
      <c r="BC94" s="193">
        <f>_xlfn.IFNA(_xlfn.IFNA(INDEX('I.Supplementary 2018-19'!X$8:X$157,MATCH($B94,'I.Supplementary 2018-19'!$B$8:$B$157,0)),INDEX('I.KI 2018-19'!X$9:X$393,MATCH($B94,'I.KI 2018-19'!$B$9:$B$393,0))),"")</f>
        <v>0</v>
      </c>
      <c r="BD94" s="157">
        <f>_xlfn.IFNA(_xlfn.IFNA(INDEX('I.Supplementary 2018-19'!Y$8:Y$157,MATCH($B94,'I.Supplementary 2018-19'!$B$8:$B$157,0)),INDEX('I.KI 2018-19'!Y$9:Y$393,MATCH($B94,'I.KI 2018-19'!$B$9:$B$393,0))),"")</f>
        <v>0</v>
      </c>
      <c r="BE94" s="156">
        <f>_xlfn.IFNA(_xlfn.IFNA(INDEX('I.Supplementary 2018-19'!Z$8:Z$157,MATCH($B94,'I.Supplementary 2018-19'!$B$8:$B$157,0)),INDEX('I.KI 2018-19'!Z$9:Z$393,MATCH($B94,'I.KI 2018-19'!$B$9:$B$393,0))),"")</f>
        <v>0</v>
      </c>
      <c r="BF94" s="193">
        <f>_xlfn.IFNA(_xlfn.IFNA(INDEX('I.Supplementary 2018-19'!AA$8:AA$157,MATCH($B94,'I.Supplementary 2018-19'!$B$8:$B$157,0)),INDEX('I.KI 2018-19'!AA$9:AA$393,MATCH($B94,'I.KI 2018-19'!$B$9:$B$393,0))),"")</f>
        <v>1.6113229152058888</v>
      </c>
      <c r="BG94" s="193">
        <f>_xlfn.IFNA(_xlfn.IFNA(INDEX('I.Supplementary 2018-19'!AB$8:AB$157,MATCH($B94,'I.Supplementary 2018-19'!$B$8:$B$157,0)),INDEX('I.KI 2018-19'!AB$9:AB$393,MATCH($B94,'I.KI 2018-19'!$B$9:$B$393,0))),"")</f>
        <v>0</v>
      </c>
      <c r="BH94" s="193">
        <f>_xlfn.IFNA(_xlfn.IFNA(INDEX('I.Supplementary 2018-19'!AC$8:AC$157,MATCH($B94,'I.Supplementary 2018-19'!$B$8:$B$157,0)),INDEX('I.KI 2018-19'!AC$9:AC$393,MATCH($B94,'I.KI 2018-19'!$B$9:$B$393,0))),"")</f>
        <v>0</v>
      </c>
      <c r="BI94" s="157">
        <f>_xlfn.IFNA(_xlfn.IFNA(INDEX('I.Supplementary 2018-19'!AD$8:AD$157,MATCH($B94,'I.Supplementary 2018-19'!$B$8:$B$157,0)),INDEX('I.KI 2018-19'!AD$9:AD$393,MATCH($B94,'I.KI 2018-19'!$B$9:$B$393,0))),"")</f>
        <v>0</v>
      </c>
      <c r="BJ94" s="149"/>
      <c r="BK94" s="156">
        <f>_xlfn.IFNA(IF($B94=$B$381,0,IF($B94=$B$382,0,_xlfn.IFNA(INDEX('I.Supplementary 2018-19'!I$8:I$157,MATCH($B94,'I.Supplementary 2018-19'!$B$8:$B$157,0)),INDEX('I.KI 2018-19'!I$9:I$393,MATCH($B94,'I.KI 2018-19'!$B$9:$B$393,0))))),"")</f>
        <v>0</v>
      </c>
      <c r="BL94" s="149">
        <f>_xlfn.IFNA(IF($B94=$B$381,0,IF($B94=$B$382,0,_xlfn.IFNA(INDEX('I.Supplementary 2018-19'!J$8:J$157,MATCH($B94,'I.Supplementary 2018-19'!$B$8:$B$157,0)),INDEX('I.KI 2018-19'!J$9:J$393,MATCH($B94,'I.KI 2018-19'!$B$9:$B$393,0))))),"")</f>
        <v>1.6113229152058888</v>
      </c>
      <c r="BM94" s="157">
        <f>_xlfn.IFNA(IF($B94=$B$381,0,IF($B94=$B$382,0,_xlfn.IFNA(INDEX('I.Supplementary 2018-19'!H$8:H$157,MATCH($B94,'I.Supplementary 2018-19'!$B$8:$B$157,0)),INDEX('I.KI 2018-19'!H$9:H$393,MATCH($B94,'I.KI 2018-19'!$B$9:$B$393,0))))),"")</f>
        <v>1.6113229152058888</v>
      </c>
    </row>
    <row r="95" spans="2:65">
      <c r="B95" s="121" t="str">
        <f>'Calculations for 2021-22'!B95</f>
        <v>E6110</v>
      </c>
      <c r="C95" s="160" t="str">
        <f>'Calculations for 2021-22'!D95</f>
        <v>E6110</v>
      </c>
      <c r="D95" t="str">
        <f>'Calculations for 2021-22'!E95</f>
        <v>SFIR</v>
      </c>
      <c r="E95">
        <f>'Calculations for 2021-22'!F95</f>
        <v>0</v>
      </c>
      <c r="F95" s="120" t="str">
        <f>'Calculations for 2021-22'!H95</f>
        <v>Derbyshire Fire</v>
      </c>
      <c r="G95" s="156">
        <f>_xlfn.IFNA(INDEX('I.KI 2016-17'!M$8:M$391,MATCH($B95,'I.KI 2016-17'!$B$8:$B$391,0)),"")</f>
        <v>0</v>
      </c>
      <c r="H95" s="149">
        <f>_xlfn.IFNA(INDEX('I.KI 2016-17'!N$8:N$391,MATCH($B95,'I.KI 2016-17'!$B$8:$B$391,0)),"")</f>
        <v>0</v>
      </c>
      <c r="I95" s="149">
        <f>_xlfn.IFNA(INDEX('I.KI 2016-17'!O$8:O$391,MATCH($B95,'I.KI 2016-17'!$B$8:$B$391,0)),"")</f>
        <v>7.2894594228490002</v>
      </c>
      <c r="J95" s="149">
        <f>_xlfn.IFNA(INDEX('I.KI 2016-17'!P$8:P$391,MATCH($B95,'I.KI 2016-17'!$B$8:$B$391,0)),"")</f>
        <v>0</v>
      </c>
      <c r="K95" s="157">
        <f>_xlfn.IFNA(INDEX('I.KI 2016-17'!Q$8:Q$391,MATCH($B95,'I.KI 2016-17'!$B$8:$B$391,0)),"")</f>
        <v>0</v>
      </c>
      <c r="L95" s="156">
        <f>_xlfn.IFNA(INDEX('I.KI 2016-17'!R$8:R$391,MATCH($B95,'I.KI 2016-17'!$B$8:$B$391,0)),"")</f>
        <v>0</v>
      </c>
      <c r="M95" s="193">
        <f>_xlfn.IFNA(INDEX('I.KI 2016-17'!S$8:S$391,MATCH($B95,'I.KI 2016-17'!$B$8:$B$391,0)),"")</f>
        <v>0</v>
      </c>
      <c r="N95" s="193">
        <f>_xlfn.IFNA(INDEX('I.KI 2016-17'!T$8:T$391,MATCH($B95,'I.KI 2016-17'!$B$8:$B$391,0)),"")</f>
        <v>8.2212438832900006</v>
      </c>
      <c r="O95" s="193">
        <f>_xlfn.IFNA(INDEX('I.KI 2016-17'!U$8:U$391,MATCH($B95,'I.KI 2016-17'!$B$8:$B$391,0)),"")</f>
        <v>0</v>
      </c>
      <c r="P95" s="157">
        <f>_xlfn.IFNA(INDEX('I.KI 2016-17'!V$8:V$391,MATCH($B95,'I.KI 2016-17'!$B$8:$B$391,0)),"")</f>
        <v>0</v>
      </c>
      <c r="Q95" s="156">
        <f>_xlfn.IFNA(INDEX('I.KI 2016-17'!W$8:W$391,MATCH($B95,'I.KI 2016-17'!$B$8:$B$391,0)),"")</f>
        <v>0</v>
      </c>
      <c r="R95" s="193">
        <f>_xlfn.IFNA(INDEX('I.KI 2016-17'!X$8:X$391,MATCH($B95,'I.KI 2016-17'!$B$8:$B$391,0)),"")</f>
        <v>0</v>
      </c>
      <c r="S95" s="193">
        <f>_xlfn.IFNA(INDEX('I.KI 2016-17'!Y$8:Y$391,MATCH($B95,'I.KI 2016-17'!$B$8:$B$391,0)),"")</f>
        <v>15.510703306139</v>
      </c>
      <c r="T95" s="193">
        <f>_xlfn.IFNA(INDEX('I.KI 2016-17'!Z$8:Z$391,MATCH($B95,'I.KI 2016-17'!$B$8:$B$391,0)),"")</f>
        <v>0</v>
      </c>
      <c r="U95" s="157">
        <f>_xlfn.IFNA(INDEX('I.KI 2016-17'!AA$8:AA$391,MATCH($B95,'I.KI 2016-17'!$B$8:$B$391,0)),"")</f>
        <v>0</v>
      </c>
      <c r="V95" s="149"/>
      <c r="W95" s="154">
        <f>_xlfn.IFNA(INDEX('I.KI 2016-17'!$H$8:$H$391,MATCH(B95,'I.KI 2016-17'!$B$8:$B$391,0)),"")</f>
        <v>7.2894594228490002</v>
      </c>
      <c r="X95" s="153">
        <f>_xlfn.IFNA(INDEX('I.KI 2016-17'!$I$8:$I$391,MATCH(B95,'I.KI 2016-17'!$B$8:$B$391,0)),"")</f>
        <v>8.2212438832900006</v>
      </c>
      <c r="Y95" s="155">
        <f>_xlfn.IFNA(INDEX('I.KI 2016-17'!$G$8:$G$391,MATCH(B95,'I.KI 2016-17'!$B$8:$B$391,0)),"")</f>
        <v>15.510703306139</v>
      </c>
      <c r="Z95" s="149"/>
      <c r="AA95" s="156">
        <f>_xlfn.IFNA(IF($B95=$B$382,0,_xlfn.IFNA(INDEX('I.Supplementary 2017-18'!N$8:N$35,MATCH($B95,'I.Supplementary 2017-18'!$B$8:$B$35,0)),INDEX('I.KI 2017-18'!N$9:N$393,MATCH($B95,'I.KI 2017-18'!$B$9:$B$393,0)))),"")</f>
        <v>0</v>
      </c>
      <c r="AB95" s="193">
        <f>_xlfn.IFNA(IF($B95=$B$382,0,_xlfn.IFNA(INDEX('I.Supplementary 2017-18'!O$8:O$35,MATCH($B95,'I.Supplementary 2017-18'!$B$8:$B$35,0)),INDEX('I.KI 2017-18'!O$9:O$393,MATCH($B95,'I.KI 2017-18'!$B$9:$B$393,0)))),"")</f>
        <v>0</v>
      </c>
      <c r="AC95" s="193">
        <f>_xlfn.IFNA(IF($B95=$B$382,0,_xlfn.IFNA(INDEX('I.Supplementary 2017-18'!P$8:P$35,MATCH($B95,'I.Supplementary 2017-18'!$B$8:$B$35,0)),INDEX('I.KI 2017-18'!P$9:P$393,MATCH($B95,'I.KI 2017-18'!$B$9:$B$393,0)))),"")</f>
        <v>5.6045823454774206</v>
      </c>
      <c r="AD95" s="193">
        <f>_xlfn.IFNA(IF($B95=$B$382,0,_xlfn.IFNA(INDEX('I.Supplementary 2017-18'!Q$8:Q$35,MATCH($B95,'I.Supplementary 2017-18'!$B$8:$B$35,0)),INDEX('I.KI 2017-18'!Q$9:Q$393,MATCH($B95,'I.KI 2017-18'!$B$9:$B$393,0)))),"")</f>
        <v>0</v>
      </c>
      <c r="AE95" s="157">
        <f>_xlfn.IFNA(IF($B95=$B$382,0,_xlfn.IFNA(INDEX('I.Supplementary 2017-18'!R$8:R$35,MATCH($B95,'I.Supplementary 2017-18'!$B$8:$B$35,0)),INDEX('I.KI 2017-18'!R$9:R$393,MATCH($B95,'I.KI 2017-18'!$B$9:$B$393,0)))),"")</f>
        <v>0</v>
      </c>
      <c r="AF95" s="156">
        <f>_xlfn.IFNA(IF($B95=$B$382,0,_xlfn.IFNA(INDEX('I.Supplementary 2017-18'!S$8:S$35,MATCH($B95,'I.Supplementary 2017-18'!$B$8:$B$35,0)),INDEX('I.KI 2017-18'!S$9:S$393,MATCH($B95,'I.KI 2017-18'!$B$9:$B$393,0)))),"")</f>
        <v>0</v>
      </c>
      <c r="AG95" s="193">
        <f>_xlfn.IFNA(IF($B95=$B$382,0,_xlfn.IFNA(INDEX('I.Supplementary 2017-18'!T$8:T$35,MATCH($B95,'I.Supplementary 2017-18'!$B$8:$B$35,0)),INDEX('I.KI 2017-18'!T$9:T$393,MATCH($B95,'I.KI 2017-18'!$B$9:$B$393,0)))),"")</f>
        <v>0</v>
      </c>
      <c r="AH95" s="193">
        <f>_xlfn.IFNA(IF($B95=$B$382,0,_xlfn.IFNA(INDEX('I.Supplementary 2017-18'!U$8:U$35,MATCH($B95,'I.Supplementary 2017-18'!$B$8:$B$35,0)),INDEX('I.KI 2017-18'!U$9:U$393,MATCH($B95,'I.KI 2017-18'!$B$9:$B$393,0)))),"")</f>
        <v>8.3890890010921453</v>
      </c>
      <c r="AI95" s="193">
        <f>_xlfn.IFNA(IF($B95=$B$382,0,_xlfn.IFNA(INDEX('I.Supplementary 2017-18'!V$8:V$35,MATCH($B95,'I.Supplementary 2017-18'!$B$8:$B$35,0)),INDEX('I.KI 2017-18'!V$9:V$393,MATCH($B95,'I.KI 2017-18'!$B$9:$B$393,0)))),"")</f>
        <v>0</v>
      </c>
      <c r="AJ95" s="157">
        <f>_xlfn.IFNA(IF($B95=$B$382,0,_xlfn.IFNA(INDEX('I.Supplementary 2017-18'!W$8:W$35,MATCH($B95,'I.Supplementary 2017-18'!$B$8:$B$35,0)),INDEX('I.KI 2017-18'!W$9:W$393,MATCH($B95,'I.KI 2017-18'!$B$9:$B$393,0)))),"")</f>
        <v>0</v>
      </c>
      <c r="AK95" s="156">
        <f>_xlfn.IFNA(IF($B95=$B$382,0,_xlfn.IFNA(INDEX('I.Supplementary 2017-18'!X$8:X$35,MATCH($B95,'I.Supplementary 2017-18'!$B$8:$B$35,0)),INDEX('I.KI 2017-18'!X$9:X$393,MATCH($B95,'I.KI 2017-18'!$B$9:$B$393,0)))),"")</f>
        <v>0</v>
      </c>
      <c r="AL95" s="193">
        <f>_xlfn.IFNA(IF($B95=$B$382,0,_xlfn.IFNA(INDEX('I.Supplementary 2017-18'!Y$8:Y$35,MATCH($B95,'I.Supplementary 2017-18'!$B$8:$B$35,0)),INDEX('I.KI 2017-18'!Y$9:Y$393,MATCH($B95,'I.KI 2017-18'!$B$9:$B$393,0)))),"")</f>
        <v>0</v>
      </c>
      <c r="AM95" s="193">
        <f>_xlfn.IFNA(IF($B95=$B$382,0,_xlfn.IFNA(INDEX('I.Supplementary 2017-18'!Z$8:Z$35,MATCH($B95,'I.Supplementary 2017-18'!$B$8:$B$35,0)),INDEX('I.KI 2017-18'!Z$9:Z$393,MATCH($B95,'I.KI 2017-18'!$B$9:$B$393,0)))),"")</f>
        <v>13.993671346569567</v>
      </c>
      <c r="AN95" s="193">
        <f>_xlfn.IFNA(IF($B95=$B$382,0,_xlfn.IFNA(INDEX('I.Supplementary 2017-18'!AA$8:AA$35,MATCH($B95,'I.Supplementary 2017-18'!$B$8:$B$35,0)),INDEX('I.KI 2017-18'!AA$9:AA$393,MATCH($B95,'I.KI 2017-18'!$B$9:$B$393,0)))),"")</f>
        <v>0</v>
      </c>
      <c r="AO95" s="157">
        <f>_xlfn.IFNA(IF($B95=$B$382,0,_xlfn.IFNA(INDEX('I.Supplementary 2017-18'!AB$8:AB$35,MATCH($B95,'I.Supplementary 2017-18'!$B$8:$B$35,0)),INDEX('I.KI 2017-18'!AB$9:AB$393,MATCH($B95,'I.KI 2017-18'!$B$9:$B$393,0)))),"")</f>
        <v>0</v>
      </c>
      <c r="AP95" s="149"/>
      <c r="AQ95" s="156">
        <f>_xlfn.IFNA(IF($B95=$B$381,0,IF($B95=$B$382,0,_xlfn.IFNA(INDEX('I.Supplementary 2017-18'!I$8:I$35,MATCH($B95,'I.Supplementary 2017-18'!$B$8:$B$35,0)),INDEX('I.KI 2017-18'!I$9:I$393,MATCH($B95,'I.KI 2017-18'!$B$9:$B$393,0))))),"")</f>
        <v>5.6045823454774206</v>
      </c>
      <c r="AR95" s="149">
        <f>_xlfn.IFNA(IF($B95=$B$381,0,IF($B95=$B$382,0,_xlfn.IFNA(INDEX('I.Supplementary 2017-18'!J$8:J$35,MATCH($B95,'I.Supplementary 2017-18'!$B$8:$B$35,0)),INDEX('I.KI 2017-18'!J$9:J$393,MATCH($B95,'I.KI 2017-18'!$B$9:$B$393,0))))),"")</f>
        <v>8.3890890010921453</v>
      </c>
      <c r="AS95" s="157">
        <f>_xlfn.IFNA(IF($B95=$B$381,0,IF($B95=$B$382,0,_xlfn.IFNA(INDEX('I.Supplementary 2017-18'!H$8:H$35,MATCH($B95,'I.Supplementary 2017-18'!$B$8:$B$35,0)),INDEX('I.KI 2017-18'!H$9:H$393,MATCH($B95,'I.KI 2017-18'!$B$9:$B$393,0))))),"")</f>
        <v>13.993671346569567</v>
      </c>
      <c r="AT95" s="149"/>
      <c r="AU95" s="156">
        <f>_xlfn.IFNA(_xlfn.IFNA(INDEX('I.Supplementary 2018-19'!P$8:P$157,MATCH($B95,'I.Supplementary 2018-19'!$B$8:$B$157,0)),INDEX('I.KI 2018-19'!P$9:P$393,MATCH($B95,'I.KI 2018-19'!$B$9:$B$393,0))),"")</f>
        <v>0</v>
      </c>
      <c r="AV95" s="193">
        <f>_xlfn.IFNA(_xlfn.IFNA(INDEX('I.Supplementary 2018-19'!Q$8:Q$157,MATCH($B95,'I.Supplementary 2018-19'!$B$8:$B$157,0)),INDEX('I.KI 2018-19'!Q$9:Q$393,MATCH($B95,'I.KI 2018-19'!$B$9:$B$393,0))),"")</f>
        <v>0</v>
      </c>
      <c r="AW95" s="193">
        <f>_xlfn.IFNA(_xlfn.IFNA(INDEX('I.Supplementary 2018-19'!R$8:R$157,MATCH($B95,'I.Supplementary 2018-19'!$B$8:$B$157,0)),INDEX('I.KI 2018-19'!R$9:R$393,MATCH($B95,'I.KI 2018-19'!$B$9:$B$393,0))),"")</f>
        <v>4.7109615701616967</v>
      </c>
      <c r="AX95" s="193">
        <f>_xlfn.IFNA(_xlfn.IFNA(INDEX('I.Supplementary 2018-19'!S$8:S$157,MATCH($B95,'I.Supplementary 2018-19'!$B$8:$B$157,0)),INDEX('I.KI 2018-19'!S$9:S$393,MATCH($B95,'I.KI 2018-19'!$B$9:$B$393,0))),"")</f>
        <v>0</v>
      </c>
      <c r="AY95" s="157">
        <f>_xlfn.IFNA(_xlfn.IFNA(INDEX('I.Supplementary 2018-19'!T$8:T$157,MATCH($B95,'I.Supplementary 2018-19'!$B$8:$B$157,0)),INDEX('I.KI 2018-19'!T$9:T$393,MATCH($B95,'I.KI 2018-19'!$B$9:$B$393,0))),"")</f>
        <v>0</v>
      </c>
      <c r="AZ95" s="156">
        <f>_xlfn.IFNA(_xlfn.IFNA(INDEX('I.Supplementary 2018-19'!U$8:U$157,MATCH($B95,'I.Supplementary 2018-19'!$B$8:$B$157,0)),INDEX('I.KI 2018-19'!U$9:U$393,MATCH($B95,'I.KI 2018-19'!$B$9:$B$393,0))),"")</f>
        <v>0</v>
      </c>
      <c r="BA95" s="193">
        <f>_xlfn.IFNA(_xlfn.IFNA(INDEX('I.Supplementary 2018-19'!V$8:V$157,MATCH($B95,'I.Supplementary 2018-19'!$B$8:$B$157,0)),INDEX('I.KI 2018-19'!V$9:V$393,MATCH($B95,'I.KI 2018-19'!$B$9:$B$393,0))),"")</f>
        <v>0</v>
      </c>
      <c r="BB95" s="193">
        <f>_xlfn.IFNA(_xlfn.IFNA(INDEX('I.Supplementary 2018-19'!W$8:W$157,MATCH($B95,'I.Supplementary 2018-19'!$B$8:$B$157,0)),INDEX('I.KI 2018-19'!W$9:W$393,MATCH($B95,'I.KI 2018-19'!$B$9:$B$393,0))),"")</f>
        <v>8.6411217178631539</v>
      </c>
      <c r="BC95" s="193">
        <f>_xlfn.IFNA(_xlfn.IFNA(INDEX('I.Supplementary 2018-19'!X$8:X$157,MATCH($B95,'I.Supplementary 2018-19'!$B$8:$B$157,0)),INDEX('I.KI 2018-19'!X$9:X$393,MATCH($B95,'I.KI 2018-19'!$B$9:$B$393,0))),"")</f>
        <v>0</v>
      </c>
      <c r="BD95" s="157">
        <f>_xlfn.IFNA(_xlfn.IFNA(INDEX('I.Supplementary 2018-19'!Y$8:Y$157,MATCH($B95,'I.Supplementary 2018-19'!$B$8:$B$157,0)),INDEX('I.KI 2018-19'!Y$9:Y$393,MATCH($B95,'I.KI 2018-19'!$B$9:$B$393,0))),"")</f>
        <v>0</v>
      </c>
      <c r="BE95" s="156">
        <f>_xlfn.IFNA(_xlfn.IFNA(INDEX('I.Supplementary 2018-19'!Z$8:Z$157,MATCH($B95,'I.Supplementary 2018-19'!$B$8:$B$157,0)),INDEX('I.KI 2018-19'!Z$9:Z$393,MATCH($B95,'I.KI 2018-19'!$B$9:$B$393,0))),"")</f>
        <v>0</v>
      </c>
      <c r="BF95" s="193">
        <f>_xlfn.IFNA(_xlfn.IFNA(INDEX('I.Supplementary 2018-19'!AA$8:AA$157,MATCH($B95,'I.Supplementary 2018-19'!$B$8:$B$157,0)),INDEX('I.KI 2018-19'!AA$9:AA$393,MATCH($B95,'I.KI 2018-19'!$B$9:$B$393,0))),"")</f>
        <v>0</v>
      </c>
      <c r="BG95" s="193">
        <f>_xlfn.IFNA(_xlfn.IFNA(INDEX('I.Supplementary 2018-19'!AB$8:AB$157,MATCH($B95,'I.Supplementary 2018-19'!$B$8:$B$157,0)),INDEX('I.KI 2018-19'!AB$9:AB$393,MATCH($B95,'I.KI 2018-19'!$B$9:$B$393,0))),"")</f>
        <v>13.352083288024851</v>
      </c>
      <c r="BH95" s="193">
        <f>_xlfn.IFNA(_xlfn.IFNA(INDEX('I.Supplementary 2018-19'!AC$8:AC$157,MATCH($B95,'I.Supplementary 2018-19'!$B$8:$B$157,0)),INDEX('I.KI 2018-19'!AC$9:AC$393,MATCH($B95,'I.KI 2018-19'!$B$9:$B$393,0))),"")</f>
        <v>0</v>
      </c>
      <c r="BI95" s="157">
        <f>_xlfn.IFNA(_xlfn.IFNA(INDEX('I.Supplementary 2018-19'!AD$8:AD$157,MATCH($B95,'I.Supplementary 2018-19'!$B$8:$B$157,0)),INDEX('I.KI 2018-19'!AD$9:AD$393,MATCH($B95,'I.KI 2018-19'!$B$9:$B$393,0))),"")</f>
        <v>0</v>
      </c>
      <c r="BJ95" s="149"/>
      <c r="BK95" s="156">
        <f>_xlfn.IFNA(IF($B95=$B$381,0,IF($B95=$B$382,0,_xlfn.IFNA(INDEX('I.Supplementary 2018-19'!I$8:I$157,MATCH($B95,'I.Supplementary 2018-19'!$B$8:$B$157,0)),INDEX('I.KI 2018-19'!I$9:I$393,MATCH($B95,'I.KI 2018-19'!$B$9:$B$393,0))))),"")</f>
        <v>4.7109615701616967</v>
      </c>
      <c r="BL95" s="149">
        <f>_xlfn.IFNA(IF($B95=$B$381,0,IF($B95=$B$382,0,_xlfn.IFNA(INDEX('I.Supplementary 2018-19'!J$8:J$157,MATCH($B95,'I.Supplementary 2018-19'!$B$8:$B$157,0)),INDEX('I.KI 2018-19'!J$9:J$393,MATCH($B95,'I.KI 2018-19'!$B$9:$B$393,0))))),"")</f>
        <v>8.6411217178631539</v>
      </c>
      <c r="BM95" s="157">
        <f>_xlfn.IFNA(IF($B95=$B$381,0,IF($B95=$B$382,0,_xlfn.IFNA(INDEX('I.Supplementary 2018-19'!H$8:H$157,MATCH($B95,'I.Supplementary 2018-19'!$B$8:$B$157,0)),INDEX('I.KI 2018-19'!H$9:H$393,MATCH($B95,'I.KI 2018-19'!$B$9:$B$393,0))))),"")</f>
        <v>13.352083288024851</v>
      </c>
    </row>
    <row r="96" spans="2:65">
      <c r="B96" s="121" t="str">
        <f>'Calculations for 2021-22'!B96</f>
        <v>E1121</v>
      </c>
      <c r="C96" s="160" t="str">
        <f>'Calculations for 2021-22'!D96</f>
        <v>E1121</v>
      </c>
      <c r="D96" t="str">
        <f>'Calculations for 2021-22'!E96</f>
        <v>SCNFIR</v>
      </c>
      <c r="E96">
        <f>'Calculations for 2021-22'!F96</f>
        <v>0</v>
      </c>
      <c r="F96" s="120" t="str">
        <f>'Calculations for 2021-22'!H96</f>
        <v>Devon</v>
      </c>
      <c r="G96" s="156">
        <f>_xlfn.IFNA(INDEX('I.KI 2016-17'!M$8:M$391,MATCH($B96,'I.KI 2016-17'!$B$8:$B$391,0)),"")</f>
        <v>57.699963364576</v>
      </c>
      <c r="H96" s="149">
        <f>_xlfn.IFNA(INDEX('I.KI 2016-17'!N$8:N$391,MATCH($B96,'I.KI 2016-17'!$B$8:$B$391,0)),"")</f>
        <v>0</v>
      </c>
      <c r="I96" s="149">
        <f>_xlfn.IFNA(INDEX('I.KI 2016-17'!O$8:O$391,MATCH($B96,'I.KI 2016-17'!$B$8:$B$391,0)),"")</f>
        <v>0</v>
      </c>
      <c r="J96" s="149">
        <f>_xlfn.IFNA(INDEX('I.KI 2016-17'!P$8:P$391,MATCH($B96,'I.KI 2016-17'!$B$8:$B$391,0)),"")</f>
        <v>0</v>
      </c>
      <c r="K96" s="157">
        <f>_xlfn.IFNA(INDEX('I.KI 2016-17'!Q$8:Q$391,MATCH($B96,'I.KI 2016-17'!$B$8:$B$391,0)),"")</f>
        <v>0</v>
      </c>
      <c r="L96" s="156">
        <f>_xlfn.IFNA(INDEX('I.KI 2016-17'!R$8:R$391,MATCH($B96,'I.KI 2016-17'!$B$8:$B$391,0)),"")</f>
        <v>93.944282495835012</v>
      </c>
      <c r="M96" s="193">
        <f>_xlfn.IFNA(INDEX('I.KI 2016-17'!S$8:S$391,MATCH($B96,'I.KI 2016-17'!$B$8:$B$391,0)),"")</f>
        <v>0</v>
      </c>
      <c r="N96" s="193">
        <f>_xlfn.IFNA(INDEX('I.KI 2016-17'!T$8:T$391,MATCH($B96,'I.KI 2016-17'!$B$8:$B$391,0)),"")</f>
        <v>0</v>
      </c>
      <c r="O96" s="193">
        <f>_xlfn.IFNA(INDEX('I.KI 2016-17'!U$8:U$391,MATCH($B96,'I.KI 2016-17'!$B$8:$B$391,0)),"")</f>
        <v>0</v>
      </c>
      <c r="P96" s="157">
        <f>_xlfn.IFNA(INDEX('I.KI 2016-17'!V$8:V$391,MATCH($B96,'I.KI 2016-17'!$B$8:$B$391,0)),"")</f>
        <v>0</v>
      </c>
      <c r="Q96" s="156">
        <f>_xlfn.IFNA(INDEX('I.KI 2016-17'!W$8:W$391,MATCH($B96,'I.KI 2016-17'!$B$8:$B$391,0)),"")</f>
        <v>151.64424586041102</v>
      </c>
      <c r="R96" s="193">
        <f>_xlfn.IFNA(INDEX('I.KI 2016-17'!X$8:X$391,MATCH($B96,'I.KI 2016-17'!$B$8:$B$391,0)),"")</f>
        <v>0</v>
      </c>
      <c r="S96" s="193">
        <f>_xlfn.IFNA(INDEX('I.KI 2016-17'!Y$8:Y$391,MATCH($B96,'I.KI 2016-17'!$B$8:$B$391,0)),"")</f>
        <v>0</v>
      </c>
      <c r="T96" s="193">
        <f>_xlfn.IFNA(INDEX('I.KI 2016-17'!Z$8:Z$391,MATCH($B96,'I.KI 2016-17'!$B$8:$B$391,0)),"")</f>
        <v>0</v>
      </c>
      <c r="U96" s="157">
        <f>_xlfn.IFNA(INDEX('I.KI 2016-17'!AA$8:AA$391,MATCH($B96,'I.KI 2016-17'!$B$8:$B$391,0)),"")</f>
        <v>0</v>
      </c>
      <c r="V96" s="149"/>
      <c r="W96" s="154">
        <f>_xlfn.IFNA(INDEX('I.KI 2016-17'!$H$8:$H$391,MATCH(B96,'I.KI 2016-17'!$B$8:$B$391,0)),"")</f>
        <v>57.699963364576</v>
      </c>
      <c r="X96" s="153">
        <f>_xlfn.IFNA(INDEX('I.KI 2016-17'!$I$8:$I$391,MATCH(B96,'I.KI 2016-17'!$B$8:$B$391,0)),"")</f>
        <v>93.944282495835012</v>
      </c>
      <c r="Y96" s="155">
        <f>_xlfn.IFNA(INDEX('I.KI 2016-17'!$G$8:$G$391,MATCH(B96,'I.KI 2016-17'!$B$8:$B$391,0)),"")</f>
        <v>151.64424586041102</v>
      </c>
      <c r="Z96" s="149"/>
      <c r="AA96" s="156">
        <f>_xlfn.IFNA(IF($B96=$B$382,0,_xlfn.IFNA(INDEX('I.Supplementary 2017-18'!N$8:N$35,MATCH($B96,'I.Supplementary 2017-18'!$B$8:$B$35,0)),INDEX('I.KI 2017-18'!N$9:N$393,MATCH($B96,'I.KI 2017-18'!$B$9:$B$393,0)))),"")</f>
        <v>32.445080152889851</v>
      </c>
      <c r="AB96" s="193">
        <f>_xlfn.IFNA(IF($B96=$B$382,0,_xlfn.IFNA(INDEX('I.Supplementary 2017-18'!O$8:O$35,MATCH($B96,'I.Supplementary 2017-18'!$B$8:$B$35,0)),INDEX('I.KI 2017-18'!O$9:O$393,MATCH($B96,'I.KI 2017-18'!$B$9:$B$393,0)))),"")</f>
        <v>0</v>
      </c>
      <c r="AC96" s="193">
        <f>_xlfn.IFNA(IF($B96=$B$382,0,_xlfn.IFNA(INDEX('I.Supplementary 2017-18'!P$8:P$35,MATCH($B96,'I.Supplementary 2017-18'!$B$8:$B$35,0)),INDEX('I.KI 2017-18'!P$9:P$393,MATCH($B96,'I.KI 2017-18'!$B$9:$B$393,0)))),"")</f>
        <v>0</v>
      </c>
      <c r="AD96" s="193">
        <f>_xlfn.IFNA(IF($B96=$B$382,0,_xlfn.IFNA(INDEX('I.Supplementary 2017-18'!Q$8:Q$35,MATCH($B96,'I.Supplementary 2017-18'!$B$8:$B$35,0)),INDEX('I.KI 2017-18'!Q$9:Q$393,MATCH($B96,'I.KI 2017-18'!$B$9:$B$393,0)))),"")</f>
        <v>0</v>
      </c>
      <c r="AE96" s="157">
        <f>_xlfn.IFNA(IF($B96=$B$382,0,_xlfn.IFNA(INDEX('I.Supplementary 2017-18'!R$8:R$35,MATCH($B96,'I.Supplementary 2017-18'!$B$8:$B$35,0)),INDEX('I.KI 2017-18'!R$9:R$393,MATCH($B96,'I.KI 2017-18'!$B$9:$B$393,0)))),"")</f>
        <v>0</v>
      </c>
      <c r="AF96" s="156">
        <f>_xlfn.IFNA(IF($B96=$B$382,0,_xlfn.IFNA(INDEX('I.Supplementary 2017-18'!S$8:S$35,MATCH($B96,'I.Supplementary 2017-18'!$B$8:$B$35,0)),INDEX('I.KI 2017-18'!S$9:S$393,MATCH($B96,'I.KI 2017-18'!$B$9:$B$393,0)))),"")</f>
        <v>95.862251283307742</v>
      </c>
      <c r="AG96" s="193">
        <f>_xlfn.IFNA(IF($B96=$B$382,0,_xlfn.IFNA(INDEX('I.Supplementary 2017-18'!T$8:T$35,MATCH($B96,'I.Supplementary 2017-18'!$B$8:$B$35,0)),INDEX('I.KI 2017-18'!T$9:T$393,MATCH($B96,'I.KI 2017-18'!$B$9:$B$393,0)))),"")</f>
        <v>0</v>
      </c>
      <c r="AH96" s="193">
        <f>_xlfn.IFNA(IF($B96=$B$382,0,_xlfn.IFNA(INDEX('I.Supplementary 2017-18'!U$8:U$35,MATCH($B96,'I.Supplementary 2017-18'!$B$8:$B$35,0)),INDEX('I.KI 2017-18'!U$9:U$393,MATCH($B96,'I.KI 2017-18'!$B$9:$B$393,0)))),"")</f>
        <v>0</v>
      </c>
      <c r="AI96" s="193">
        <f>_xlfn.IFNA(IF($B96=$B$382,0,_xlfn.IFNA(INDEX('I.Supplementary 2017-18'!V$8:V$35,MATCH($B96,'I.Supplementary 2017-18'!$B$8:$B$35,0)),INDEX('I.KI 2017-18'!V$9:V$393,MATCH($B96,'I.KI 2017-18'!$B$9:$B$393,0)))),"")</f>
        <v>0</v>
      </c>
      <c r="AJ96" s="157">
        <f>_xlfn.IFNA(IF($B96=$B$382,0,_xlfn.IFNA(INDEX('I.Supplementary 2017-18'!W$8:W$35,MATCH($B96,'I.Supplementary 2017-18'!$B$8:$B$35,0)),INDEX('I.KI 2017-18'!W$9:W$393,MATCH($B96,'I.KI 2017-18'!$B$9:$B$393,0)))),"")</f>
        <v>0</v>
      </c>
      <c r="AK96" s="156">
        <f>_xlfn.IFNA(IF($B96=$B$382,0,_xlfn.IFNA(INDEX('I.Supplementary 2017-18'!X$8:X$35,MATCH($B96,'I.Supplementary 2017-18'!$B$8:$B$35,0)),INDEX('I.KI 2017-18'!X$9:X$393,MATCH($B96,'I.KI 2017-18'!$B$9:$B$393,0)))),"")</f>
        <v>128.30733143619759</v>
      </c>
      <c r="AL96" s="193">
        <f>_xlfn.IFNA(IF($B96=$B$382,0,_xlfn.IFNA(INDEX('I.Supplementary 2017-18'!Y$8:Y$35,MATCH($B96,'I.Supplementary 2017-18'!$B$8:$B$35,0)),INDEX('I.KI 2017-18'!Y$9:Y$393,MATCH($B96,'I.KI 2017-18'!$B$9:$B$393,0)))),"")</f>
        <v>0</v>
      </c>
      <c r="AM96" s="193">
        <f>_xlfn.IFNA(IF($B96=$B$382,0,_xlfn.IFNA(INDEX('I.Supplementary 2017-18'!Z$8:Z$35,MATCH($B96,'I.Supplementary 2017-18'!$B$8:$B$35,0)),INDEX('I.KI 2017-18'!Z$9:Z$393,MATCH($B96,'I.KI 2017-18'!$B$9:$B$393,0)))),"")</f>
        <v>0</v>
      </c>
      <c r="AN96" s="193">
        <f>_xlfn.IFNA(IF($B96=$B$382,0,_xlfn.IFNA(INDEX('I.Supplementary 2017-18'!AA$8:AA$35,MATCH($B96,'I.Supplementary 2017-18'!$B$8:$B$35,0)),INDEX('I.KI 2017-18'!AA$9:AA$393,MATCH($B96,'I.KI 2017-18'!$B$9:$B$393,0)))),"")</f>
        <v>0</v>
      </c>
      <c r="AO96" s="157">
        <f>_xlfn.IFNA(IF($B96=$B$382,0,_xlfn.IFNA(INDEX('I.Supplementary 2017-18'!AB$8:AB$35,MATCH($B96,'I.Supplementary 2017-18'!$B$8:$B$35,0)),INDEX('I.KI 2017-18'!AB$9:AB$393,MATCH($B96,'I.KI 2017-18'!$B$9:$B$393,0)))),"")</f>
        <v>0</v>
      </c>
      <c r="AP96" s="149"/>
      <c r="AQ96" s="156">
        <f>_xlfn.IFNA(IF($B96=$B$381,0,IF($B96=$B$382,0,_xlfn.IFNA(INDEX('I.Supplementary 2017-18'!I$8:I$35,MATCH($B96,'I.Supplementary 2017-18'!$B$8:$B$35,0)),INDEX('I.KI 2017-18'!I$9:I$393,MATCH($B96,'I.KI 2017-18'!$B$9:$B$393,0))))),"")</f>
        <v>32.445080152889851</v>
      </c>
      <c r="AR96" s="149">
        <f>_xlfn.IFNA(IF($B96=$B$381,0,IF($B96=$B$382,0,_xlfn.IFNA(INDEX('I.Supplementary 2017-18'!J$8:J$35,MATCH($B96,'I.Supplementary 2017-18'!$B$8:$B$35,0)),INDEX('I.KI 2017-18'!J$9:J$393,MATCH($B96,'I.KI 2017-18'!$B$9:$B$393,0))))),"")</f>
        <v>95.862251283307742</v>
      </c>
      <c r="AS96" s="157">
        <f>_xlfn.IFNA(IF($B96=$B$381,0,IF($B96=$B$382,0,_xlfn.IFNA(INDEX('I.Supplementary 2017-18'!H$8:H$35,MATCH($B96,'I.Supplementary 2017-18'!$B$8:$B$35,0)),INDEX('I.KI 2017-18'!H$9:H$393,MATCH($B96,'I.KI 2017-18'!$B$9:$B$393,0))))),"")</f>
        <v>128.30733143619759</v>
      </c>
      <c r="AT96" s="149"/>
      <c r="AU96" s="156">
        <f>_xlfn.IFNA(_xlfn.IFNA(INDEX('I.Supplementary 2018-19'!P$8:P$157,MATCH($B96,'I.Supplementary 2018-19'!$B$8:$B$157,0)),INDEX('I.KI 2018-19'!P$9:P$393,MATCH($B96,'I.KI 2018-19'!$B$9:$B$393,0))),"")</f>
        <v>16.293955159167052</v>
      </c>
      <c r="AV96" s="193">
        <f>_xlfn.IFNA(_xlfn.IFNA(INDEX('I.Supplementary 2018-19'!Q$8:Q$157,MATCH($B96,'I.Supplementary 2018-19'!$B$8:$B$157,0)),INDEX('I.KI 2018-19'!Q$9:Q$393,MATCH($B96,'I.KI 2018-19'!$B$9:$B$393,0))),"")</f>
        <v>0</v>
      </c>
      <c r="AW96" s="193">
        <f>_xlfn.IFNA(_xlfn.IFNA(INDEX('I.Supplementary 2018-19'!R$8:R$157,MATCH($B96,'I.Supplementary 2018-19'!$B$8:$B$157,0)),INDEX('I.KI 2018-19'!R$9:R$393,MATCH($B96,'I.KI 2018-19'!$B$9:$B$393,0))),"")</f>
        <v>0</v>
      </c>
      <c r="AX96" s="193">
        <f>_xlfn.IFNA(_xlfn.IFNA(INDEX('I.Supplementary 2018-19'!S$8:S$157,MATCH($B96,'I.Supplementary 2018-19'!$B$8:$B$157,0)),INDEX('I.KI 2018-19'!S$9:S$393,MATCH($B96,'I.KI 2018-19'!$B$9:$B$393,0))),"")</f>
        <v>0</v>
      </c>
      <c r="AY96" s="157">
        <f>_xlfn.IFNA(_xlfn.IFNA(INDEX('I.Supplementary 2018-19'!T$8:T$157,MATCH($B96,'I.Supplementary 2018-19'!$B$8:$B$157,0)),INDEX('I.KI 2018-19'!T$9:T$393,MATCH($B96,'I.KI 2018-19'!$B$9:$B$393,0))),"")</f>
        <v>0</v>
      </c>
      <c r="AZ96" s="156">
        <f>_xlfn.IFNA(_xlfn.IFNA(INDEX('I.Supplementary 2018-19'!U$8:U$157,MATCH($B96,'I.Supplementary 2018-19'!$B$8:$B$157,0)),INDEX('I.KI 2018-19'!U$9:U$393,MATCH($B96,'I.KI 2018-19'!$B$9:$B$393,0))),"")</f>
        <v>98.742233081518705</v>
      </c>
      <c r="BA96" s="193">
        <f>_xlfn.IFNA(_xlfn.IFNA(INDEX('I.Supplementary 2018-19'!V$8:V$157,MATCH($B96,'I.Supplementary 2018-19'!$B$8:$B$157,0)),INDEX('I.KI 2018-19'!V$9:V$393,MATCH($B96,'I.KI 2018-19'!$B$9:$B$393,0))),"")</f>
        <v>0</v>
      </c>
      <c r="BB96" s="193">
        <f>_xlfn.IFNA(_xlfn.IFNA(INDEX('I.Supplementary 2018-19'!W$8:W$157,MATCH($B96,'I.Supplementary 2018-19'!$B$8:$B$157,0)),INDEX('I.KI 2018-19'!W$9:W$393,MATCH($B96,'I.KI 2018-19'!$B$9:$B$393,0))),"")</f>
        <v>0</v>
      </c>
      <c r="BC96" s="193">
        <f>_xlfn.IFNA(_xlfn.IFNA(INDEX('I.Supplementary 2018-19'!X$8:X$157,MATCH($B96,'I.Supplementary 2018-19'!$B$8:$B$157,0)),INDEX('I.KI 2018-19'!X$9:X$393,MATCH($B96,'I.KI 2018-19'!$B$9:$B$393,0))),"")</f>
        <v>0</v>
      </c>
      <c r="BD96" s="157">
        <f>_xlfn.IFNA(_xlfn.IFNA(INDEX('I.Supplementary 2018-19'!Y$8:Y$157,MATCH($B96,'I.Supplementary 2018-19'!$B$8:$B$157,0)),INDEX('I.KI 2018-19'!Y$9:Y$393,MATCH($B96,'I.KI 2018-19'!$B$9:$B$393,0))),"")</f>
        <v>0</v>
      </c>
      <c r="BE96" s="156">
        <f>_xlfn.IFNA(_xlfn.IFNA(INDEX('I.Supplementary 2018-19'!Z$8:Z$157,MATCH($B96,'I.Supplementary 2018-19'!$B$8:$B$157,0)),INDEX('I.KI 2018-19'!Z$9:Z$393,MATCH($B96,'I.KI 2018-19'!$B$9:$B$393,0))),"")</f>
        <v>115.03618824068576</v>
      </c>
      <c r="BF96" s="193">
        <f>_xlfn.IFNA(_xlfn.IFNA(INDEX('I.Supplementary 2018-19'!AA$8:AA$157,MATCH($B96,'I.Supplementary 2018-19'!$B$8:$B$157,0)),INDEX('I.KI 2018-19'!AA$9:AA$393,MATCH($B96,'I.KI 2018-19'!$B$9:$B$393,0))),"")</f>
        <v>0</v>
      </c>
      <c r="BG96" s="193">
        <f>_xlfn.IFNA(_xlfn.IFNA(INDEX('I.Supplementary 2018-19'!AB$8:AB$157,MATCH($B96,'I.Supplementary 2018-19'!$B$8:$B$157,0)),INDEX('I.KI 2018-19'!AB$9:AB$393,MATCH($B96,'I.KI 2018-19'!$B$9:$B$393,0))),"")</f>
        <v>0</v>
      </c>
      <c r="BH96" s="193">
        <f>_xlfn.IFNA(_xlfn.IFNA(INDEX('I.Supplementary 2018-19'!AC$8:AC$157,MATCH($B96,'I.Supplementary 2018-19'!$B$8:$B$157,0)),INDEX('I.KI 2018-19'!AC$9:AC$393,MATCH($B96,'I.KI 2018-19'!$B$9:$B$393,0))),"")</f>
        <v>0</v>
      </c>
      <c r="BI96" s="157">
        <f>_xlfn.IFNA(_xlfn.IFNA(INDEX('I.Supplementary 2018-19'!AD$8:AD$157,MATCH($B96,'I.Supplementary 2018-19'!$B$8:$B$157,0)),INDEX('I.KI 2018-19'!AD$9:AD$393,MATCH($B96,'I.KI 2018-19'!$B$9:$B$393,0))),"")</f>
        <v>0</v>
      </c>
      <c r="BJ96" s="149"/>
      <c r="BK96" s="156">
        <f>_xlfn.IFNA(IF($B96=$B$381,0,IF($B96=$B$382,0,_xlfn.IFNA(INDEX('I.Supplementary 2018-19'!I$8:I$157,MATCH($B96,'I.Supplementary 2018-19'!$B$8:$B$157,0)),INDEX('I.KI 2018-19'!I$9:I$393,MATCH($B96,'I.KI 2018-19'!$B$9:$B$393,0))))),"")</f>
        <v>16.293955159167052</v>
      </c>
      <c r="BL96" s="149">
        <f>_xlfn.IFNA(IF($B96=$B$381,0,IF($B96=$B$382,0,_xlfn.IFNA(INDEX('I.Supplementary 2018-19'!J$8:J$157,MATCH($B96,'I.Supplementary 2018-19'!$B$8:$B$157,0)),INDEX('I.KI 2018-19'!J$9:J$393,MATCH($B96,'I.KI 2018-19'!$B$9:$B$393,0))))),"")</f>
        <v>98.742233081518705</v>
      </c>
      <c r="BM96" s="157">
        <f>_xlfn.IFNA(IF($B96=$B$381,0,IF($B96=$B$382,0,_xlfn.IFNA(INDEX('I.Supplementary 2018-19'!H$8:H$157,MATCH($B96,'I.Supplementary 2018-19'!$B$8:$B$157,0)),INDEX('I.KI 2018-19'!H$9:H$393,MATCH($B96,'I.KI 2018-19'!$B$9:$B$393,0))))),"")</f>
        <v>115.03618824068576</v>
      </c>
    </row>
    <row r="97" spans="2:65">
      <c r="B97" s="121" t="str">
        <f>'Calculations for 2021-22'!B97</f>
        <v>E6161</v>
      </c>
      <c r="C97" s="160" t="str">
        <f>'Calculations for 2021-22'!D97</f>
        <v>E6161</v>
      </c>
      <c r="D97" t="str">
        <f>'Calculations for 2021-22'!E97</f>
        <v>SFIR</v>
      </c>
      <c r="E97">
        <f>'Calculations for 2021-22'!F97</f>
        <v>0</v>
      </c>
      <c r="F97" s="120" t="str">
        <f>'Calculations for 2021-22'!H97</f>
        <v>Devon &amp; Somerset Fire</v>
      </c>
      <c r="G97" s="156">
        <f>_xlfn.IFNA(INDEX('I.KI 2016-17'!M$8:M$391,MATCH($B97,'I.KI 2016-17'!$B$8:$B$391,0)),"")</f>
        <v>0</v>
      </c>
      <c r="H97" s="149">
        <f>_xlfn.IFNA(INDEX('I.KI 2016-17'!N$8:N$391,MATCH($B97,'I.KI 2016-17'!$B$8:$B$391,0)),"")</f>
        <v>0</v>
      </c>
      <c r="I97" s="149">
        <f>_xlfn.IFNA(INDEX('I.KI 2016-17'!O$8:O$391,MATCH($B97,'I.KI 2016-17'!$B$8:$B$391,0)),"")</f>
        <v>12.294178850618</v>
      </c>
      <c r="J97" s="149">
        <f>_xlfn.IFNA(INDEX('I.KI 2016-17'!P$8:P$391,MATCH($B97,'I.KI 2016-17'!$B$8:$B$391,0)),"")</f>
        <v>0</v>
      </c>
      <c r="K97" s="157">
        <f>_xlfn.IFNA(INDEX('I.KI 2016-17'!Q$8:Q$391,MATCH($B97,'I.KI 2016-17'!$B$8:$B$391,0)),"")</f>
        <v>0</v>
      </c>
      <c r="L97" s="156">
        <f>_xlfn.IFNA(INDEX('I.KI 2016-17'!R$8:R$391,MATCH($B97,'I.KI 2016-17'!$B$8:$B$391,0)),"")</f>
        <v>0</v>
      </c>
      <c r="M97" s="193">
        <f>_xlfn.IFNA(INDEX('I.KI 2016-17'!S$8:S$391,MATCH($B97,'I.KI 2016-17'!$B$8:$B$391,0)),"")</f>
        <v>0</v>
      </c>
      <c r="N97" s="193">
        <f>_xlfn.IFNA(INDEX('I.KI 2016-17'!T$8:T$391,MATCH($B97,'I.KI 2016-17'!$B$8:$B$391,0)),"")</f>
        <v>14.578803150947001</v>
      </c>
      <c r="O97" s="193">
        <f>_xlfn.IFNA(INDEX('I.KI 2016-17'!U$8:U$391,MATCH($B97,'I.KI 2016-17'!$B$8:$B$391,0)),"")</f>
        <v>0</v>
      </c>
      <c r="P97" s="157">
        <f>_xlfn.IFNA(INDEX('I.KI 2016-17'!V$8:V$391,MATCH($B97,'I.KI 2016-17'!$B$8:$B$391,0)),"")</f>
        <v>0</v>
      </c>
      <c r="Q97" s="156">
        <f>_xlfn.IFNA(INDEX('I.KI 2016-17'!W$8:W$391,MATCH($B97,'I.KI 2016-17'!$B$8:$B$391,0)),"")</f>
        <v>0</v>
      </c>
      <c r="R97" s="193">
        <f>_xlfn.IFNA(INDEX('I.KI 2016-17'!X$8:X$391,MATCH($B97,'I.KI 2016-17'!$B$8:$B$391,0)),"")</f>
        <v>0</v>
      </c>
      <c r="S97" s="193">
        <f>_xlfn.IFNA(INDEX('I.KI 2016-17'!Y$8:Y$391,MATCH($B97,'I.KI 2016-17'!$B$8:$B$391,0)),"")</f>
        <v>26.872982001564999</v>
      </c>
      <c r="T97" s="193">
        <f>_xlfn.IFNA(INDEX('I.KI 2016-17'!Z$8:Z$391,MATCH($B97,'I.KI 2016-17'!$B$8:$B$391,0)),"")</f>
        <v>0</v>
      </c>
      <c r="U97" s="157">
        <f>_xlfn.IFNA(INDEX('I.KI 2016-17'!AA$8:AA$391,MATCH($B97,'I.KI 2016-17'!$B$8:$B$391,0)),"")</f>
        <v>0</v>
      </c>
      <c r="V97" s="149"/>
      <c r="W97" s="154">
        <f>_xlfn.IFNA(INDEX('I.KI 2016-17'!$H$8:$H$391,MATCH(B97,'I.KI 2016-17'!$B$8:$B$391,0)),"")</f>
        <v>12.294178850618</v>
      </c>
      <c r="X97" s="153">
        <f>_xlfn.IFNA(INDEX('I.KI 2016-17'!$I$8:$I$391,MATCH(B97,'I.KI 2016-17'!$B$8:$B$391,0)),"")</f>
        <v>14.578803150947001</v>
      </c>
      <c r="Y97" s="155">
        <f>_xlfn.IFNA(INDEX('I.KI 2016-17'!$G$8:$G$391,MATCH(B97,'I.KI 2016-17'!$B$8:$B$391,0)),"")</f>
        <v>26.872982001564999</v>
      </c>
      <c r="Z97" s="149"/>
      <c r="AA97" s="156">
        <f>_xlfn.IFNA(IF($B97=$B$382,0,_xlfn.IFNA(INDEX('I.Supplementary 2017-18'!N$8:N$35,MATCH($B97,'I.Supplementary 2017-18'!$B$8:$B$35,0)),INDEX('I.KI 2017-18'!N$9:N$393,MATCH($B97,'I.KI 2017-18'!$B$9:$B$393,0)))),"")</f>
        <v>0</v>
      </c>
      <c r="AB97" s="193">
        <f>_xlfn.IFNA(IF($B97=$B$382,0,_xlfn.IFNA(INDEX('I.Supplementary 2017-18'!O$8:O$35,MATCH($B97,'I.Supplementary 2017-18'!$B$8:$B$35,0)),INDEX('I.KI 2017-18'!O$9:O$393,MATCH($B97,'I.KI 2017-18'!$B$9:$B$393,0)))),"")</f>
        <v>0</v>
      </c>
      <c r="AC97" s="193">
        <f>_xlfn.IFNA(IF($B97=$B$382,0,_xlfn.IFNA(INDEX('I.Supplementary 2017-18'!P$8:P$35,MATCH($B97,'I.Supplementary 2017-18'!$B$8:$B$35,0)),INDEX('I.KI 2017-18'!P$9:P$393,MATCH($B97,'I.KI 2017-18'!$B$9:$B$393,0)))),"")</f>
        <v>9.0067802874087164</v>
      </c>
      <c r="AD97" s="193">
        <f>_xlfn.IFNA(IF($B97=$B$382,0,_xlfn.IFNA(INDEX('I.Supplementary 2017-18'!Q$8:Q$35,MATCH($B97,'I.Supplementary 2017-18'!$B$8:$B$35,0)),INDEX('I.KI 2017-18'!Q$9:Q$393,MATCH($B97,'I.KI 2017-18'!$B$9:$B$393,0)))),"")</f>
        <v>0</v>
      </c>
      <c r="AE97" s="157">
        <f>_xlfn.IFNA(IF($B97=$B$382,0,_xlfn.IFNA(INDEX('I.Supplementary 2017-18'!R$8:R$35,MATCH($B97,'I.Supplementary 2017-18'!$B$8:$B$35,0)),INDEX('I.KI 2017-18'!R$9:R$393,MATCH($B97,'I.KI 2017-18'!$B$9:$B$393,0)))),"")</f>
        <v>0</v>
      </c>
      <c r="AF97" s="156">
        <f>_xlfn.IFNA(IF($B97=$B$382,0,_xlfn.IFNA(INDEX('I.Supplementary 2017-18'!S$8:S$35,MATCH($B97,'I.Supplementary 2017-18'!$B$8:$B$35,0)),INDEX('I.KI 2017-18'!S$9:S$393,MATCH($B97,'I.KI 2017-18'!$B$9:$B$393,0)))),"")</f>
        <v>0</v>
      </c>
      <c r="AG97" s="193">
        <f>_xlfn.IFNA(IF($B97=$B$382,0,_xlfn.IFNA(INDEX('I.Supplementary 2017-18'!T$8:T$35,MATCH($B97,'I.Supplementary 2017-18'!$B$8:$B$35,0)),INDEX('I.KI 2017-18'!T$9:T$393,MATCH($B97,'I.KI 2017-18'!$B$9:$B$393,0)))),"")</f>
        <v>0</v>
      </c>
      <c r="AH97" s="193">
        <f>_xlfn.IFNA(IF($B97=$B$382,0,_xlfn.IFNA(INDEX('I.Supplementary 2017-18'!U$8:U$35,MATCH($B97,'I.Supplementary 2017-18'!$B$8:$B$35,0)),INDEX('I.KI 2017-18'!U$9:U$393,MATCH($B97,'I.KI 2017-18'!$B$9:$B$393,0)))),"")</f>
        <v>14.876444355492529</v>
      </c>
      <c r="AI97" s="193">
        <f>_xlfn.IFNA(IF($B97=$B$382,0,_xlfn.IFNA(INDEX('I.Supplementary 2017-18'!V$8:V$35,MATCH($B97,'I.Supplementary 2017-18'!$B$8:$B$35,0)),INDEX('I.KI 2017-18'!V$9:V$393,MATCH($B97,'I.KI 2017-18'!$B$9:$B$393,0)))),"")</f>
        <v>0</v>
      </c>
      <c r="AJ97" s="157">
        <f>_xlfn.IFNA(IF($B97=$B$382,0,_xlfn.IFNA(INDEX('I.Supplementary 2017-18'!W$8:W$35,MATCH($B97,'I.Supplementary 2017-18'!$B$8:$B$35,0)),INDEX('I.KI 2017-18'!W$9:W$393,MATCH($B97,'I.KI 2017-18'!$B$9:$B$393,0)))),"")</f>
        <v>0</v>
      </c>
      <c r="AK97" s="156">
        <f>_xlfn.IFNA(IF($B97=$B$382,0,_xlfn.IFNA(INDEX('I.Supplementary 2017-18'!X$8:X$35,MATCH($B97,'I.Supplementary 2017-18'!$B$8:$B$35,0)),INDEX('I.KI 2017-18'!X$9:X$393,MATCH($B97,'I.KI 2017-18'!$B$9:$B$393,0)))),"")</f>
        <v>0</v>
      </c>
      <c r="AL97" s="193">
        <f>_xlfn.IFNA(IF($B97=$B$382,0,_xlfn.IFNA(INDEX('I.Supplementary 2017-18'!Y$8:Y$35,MATCH($B97,'I.Supplementary 2017-18'!$B$8:$B$35,0)),INDEX('I.KI 2017-18'!Y$9:Y$393,MATCH($B97,'I.KI 2017-18'!$B$9:$B$393,0)))),"")</f>
        <v>0</v>
      </c>
      <c r="AM97" s="193">
        <f>_xlfn.IFNA(IF($B97=$B$382,0,_xlfn.IFNA(INDEX('I.Supplementary 2017-18'!Z$8:Z$35,MATCH($B97,'I.Supplementary 2017-18'!$B$8:$B$35,0)),INDEX('I.KI 2017-18'!Z$9:Z$393,MATCH($B97,'I.KI 2017-18'!$B$9:$B$393,0)))),"")</f>
        <v>23.883224642901247</v>
      </c>
      <c r="AN97" s="193">
        <f>_xlfn.IFNA(IF($B97=$B$382,0,_xlfn.IFNA(INDEX('I.Supplementary 2017-18'!AA$8:AA$35,MATCH($B97,'I.Supplementary 2017-18'!$B$8:$B$35,0)),INDEX('I.KI 2017-18'!AA$9:AA$393,MATCH($B97,'I.KI 2017-18'!$B$9:$B$393,0)))),"")</f>
        <v>0</v>
      </c>
      <c r="AO97" s="157">
        <f>_xlfn.IFNA(IF($B97=$B$382,0,_xlfn.IFNA(INDEX('I.Supplementary 2017-18'!AB$8:AB$35,MATCH($B97,'I.Supplementary 2017-18'!$B$8:$B$35,0)),INDEX('I.KI 2017-18'!AB$9:AB$393,MATCH($B97,'I.KI 2017-18'!$B$9:$B$393,0)))),"")</f>
        <v>0</v>
      </c>
      <c r="AP97" s="149"/>
      <c r="AQ97" s="156">
        <f>_xlfn.IFNA(IF($B97=$B$381,0,IF($B97=$B$382,0,_xlfn.IFNA(INDEX('I.Supplementary 2017-18'!I$8:I$35,MATCH($B97,'I.Supplementary 2017-18'!$B$8:$B$35,0)),INDEX('I.KI 2017-18'!I$9:I$393,MATCH($B97,'I.KI 2017-18'!$B$9:$B$393,0))))),"")</f>
        <v>9.0067802874087164</v>
      </c>
      <c r="AR97" s="149">
        <f>_xlfn.IFNA(IF($B97=$B$381,0,IF($B97=$B$382,0,_xlfn.IFNA(INDEX('I.Supplementary 2017-18'!J$8:J$35,MATCH($B97,'I.Supplementary 2017-18'!$B$8:$B$35,0)),INDEX('I.KI 2017-18'!J$9:J$393,MATCH($B97,'I.KI 2017-18'!$B$9:$B$393,0))))),"")</f>
        <v>14.876444355492529</v>
      </c>
      <c r="AS97" s="157">
        <f>_xlfn.IFNA(IF($B97=$B$381,0,IF($B97=$B$382,0,_xlfn.IFNA(INDEX('I.Supplementary 2017-18'!H$8:H$35,MATCH($B97,'I.Supplementary 2017-18'!$B$8:$B$35,0)),INDEX('I.KI 2017-18'!H$9:H$393,MATCH($B97,'I.KI 2017-18'!$B$9:$B$393,0))))),"")</f>
        <v>23.883224642901247</v>
      </c>
      <c r="AT97" s="149"/>
      <c r="AU97" s="156">
        <f>_xlfn.IFNA(_xlfn.IFNA(INDEX('I.Supplementary 2018-19'!P$8:P$157,MATCH($B97,'I.Supplementary 2018-19'!$B$8:$B$157,0)),INDEX('I.KI 2018-19'!P$9:P$393,MATCH($B97,'I.KI 2018-19'!$B$9:$B$393,0))),"")</f>
        <v>0</v>
      </c>
      <c r="AV97" s="193">
        <f>_xlfn.IFNA(_xlfn.IFNA(INDEX('I.Supplementary 2018-19'!Q$8:Q$157,MATCH($B97,'I.Supplementary 2018-19'!$B$8:$B$157,0)),INDEX('I.KI 2018-19'!Q$9:Q$393,MATCH($B97,'I.KI 2018-19'!$B$9:$B$393,0))),"")</f>
        <v>0</v>
      </c>
      <c r="AW97" s="193">
        <f>_xlfn.IFNA(_xlfn.IFNA(INDEX('I.Supplementary 2018-19'!R$8:R$157,MATCH($B97,'I.Supplementary 2018-19'!$B$8:$B$157,0)),INDEX('I.KI 2018-19'!R$9:R$393,MATCH($B97,'I.KI 2018-19'!$B$9:$B$393,0))),"")</f>
        <v>7.2949917109329183</v>
      </c>
      <c r="AX97" s="193">
        <f>_xlfn.IFNA(_xlfn.IFNA(INDEX('I.Supplementary 2018-19'!S$8:S$157,MATCH($B97,'I.Supplementary 2018-19'!$B$8:$B$157,0)),INDEX('I.KI 2018-19'!S$9:S$393,MATCH($B97,'I.KI 2018-19'!$B$9:$B$393,0))),"")</f>
        <v>0</v>
      </c>
      <c r="AY97" s="157">
        <f>_xlfn.IFNA(_xlfn.IFNA(INDEX('I.Supplementary 2018-19'!T$8:T$157,MATCH($B97,'I.Supplementary 2018-19'!$B$8:$B$157,0)),INDEX('I.KI 2018-19'!T$9:T$393,MATCH($B97,'I.KI 2018-19'!$B$9:$B$393,0))),"")</f>
        <v>0</v>
      </c>
      <c r="AZ97" s="156">
        <f>_xlfn.IFNA(_xlfn.IFNA(INDEX('I.Supplementary 2018-19'!U$8:U$157,MATCH($B97,'I.Supplementary 2018-19'!$B$8:$B$157,0)),INDEX('I.KI 2018-19'!U$9:U$393,MATCH($B97,'I.KI 2018-19'!$B$9:$B$393,0))),"")</f>
        <v>0</v>
      </c>
      <c r="BA97" s="193">
        <f>_xlfn.IFNA(_xlfn.IFNA(INDEX('I.Supplementary 2018-19'!V$8:V$157,MATCH($B97,'I.Supplementary 2018-19'!$B$8:$B$157,0)),INDEX('I.KI 2018-19'!V$9:V$393,MATCH($B97,'I.KI 2018-19'!$B$9:$B$393,0))),"")</f>
        <v>0</v>
      </c>
      <c r="BB97" s="193">
        <f>_xlfn.IFNA(_xlfn.IFNA(INDEX('I.Supplementary 2018-19'!W$8:W$157,MATCH($B97,'I.Supplementary 2018-19'!$B$8:$B$157,0)),INDEX('I.KI 2018-19'!W$9:W$393,MATCH($B97,'I.KI 2018-19'!$B$9:$B$393,0))),"")</f>
        <v>15.323376160163976</v>
      </c>
      <c r="BC97" s="193">
        <f>_xlfn.IFNA(_xlfn.IFNA(INDEX('I.Supplementary 2018-19'!X$8:X$157,MATCH($B97,'I.Supplementary 2018-19'!$B$8:$B$157,0)),INDEX('I.KI 2018-19'!X$9:X$393,MATCH($B97,'I.KI 2018-19'!$B$9:$B$393,0))),"")</f>
        <v>0</v>
      </c>
      <c r="BD97" s="157">
        <f>_xlfn.IFNA(_xlfn.IFNA(INDEX('I.Supplementary 2018-19'!Y$8:Y$157,MATCH($B97,'I.Supplementary 2018-19'!$B$8:$B$157,0)),INDEX('I.KI 2018-19'!Y$9:Y$393,MATCH($B97,'I.KI 2018-19'!$B$9:$B$393,0))),"")</f>
        <v>0</v>
      </c>
      <c r="BE97" s="156">
        <f>_xlfn.IFNA(_xlfn.IFNA(INDEX('I.Supplementary 2018-19'!Z$8:Z$157,MATCH($B97,'I.Supplementary 2018-19'!$B$8:$B$157,0)),INDEX('I.KI 2018-19'!Z$9:Z$393,MATCH($B97,'I.KI 2018-19'!$B$9:$B$393,0))),"")</f>
        <v>0</v>
      </c>
      <c r="BF97" s="193">
        <f>_xlfn.IFNA(_xlfn.IFNA(INDEX('I.Supplementary 2018-19'!AA$8:AA$157,MATCH($B97,'I.Supplementary 2018-19'!$B$8:$B$157,0)),INDEX('I.KI 2018-19'!AA$9:AA$393,MATCH($B97,'I.KI 2018-19'!$B$9:$B$393,0))),"")</f>
        <v>0</v>
      </c>
      <c r="BG97" s="193">
        <f>_xlfn.IFNA(_xlfn.IFNA(INDEX('I.Supplementary 2018-19'!AB$8:AB$157,MATCH($B97,'I.Supplementary 2018-19'!$B$8:$B$157,0)),INDEX('I.KI 2018-19'!AB$9:AB$393,MATCH($B97,'I.KI 2018-19'!$B$9:$B$393,0))),"")</f>
        <v>22.618367871096893</v>
      </c>
      <c r="BH97" s="193">
        <f>_xlfn.IFNA(_xlfn.IFNA(INDEX('I.Supplementary 2018-19'!AC$8:AC$157,MATCH($B97,'I.Supplementary 2018-19'!$B$8:$B$157,0)),INDEX('I.KI 2018-19'!AC$9:AC$393,MATCH($B97,'I.KI 2018-19'!$B$9:$B$393,0))),"")</f>
        <v>0</v>
      </c>
      <c r="BI97" s="157">
        <f>_xlfn.IFNA(_xlfn.IFNA(INDEX('I.Supplementary 2018-19'!AD$8:AD$157,MATCH($B97,'I.Supplementary 2018-19'!$B$8:$B$157,0)),INDEX('I.KI 2018-19'!AD$9:AD$393,MATCH($B97,'I.KI 2018-19'!$B$9:$B$393,0))),"")</f>
        <v>0</v>
      </c>
      <c r="BJ97" s="149"/>
      <c r="BK97" s="156">
        <f>_xlfn.IFNA(IF($B97=$B$381,0,IF($B97=$B$382,0,_xlfn.IFNA(INDEX('I.Supplementary 2018-19'!I$8:I$157,MATCH($B97,'I.Supplementary 2018-19'!$B$8:$B$157,0)),INDEX('I.KI 2018-19'!I$9:I$393,MATCH($B97,'I.KI 2018-19'!$B$9:$B$393,0))))),"")</f>
        <v>7.2949917109329183</v>
      </c>
      <c r="BL97" s="149">
        <f>_xlfn.IFNA(IF($B97=$B$381,0,IF($B97=$B$382,0,_xlfn.IFNA(INDEX('I.Supplementary 2018-19'!J$8:J$157,MATCH($B97,'I.Supplementary 2018-19'!$B$8:$B$157,0)),INDEX('I.KI 2018-19'!J$9:J$393,MATCH($B97,'I.KI 2018-19'!$B$9:$B$393,0))))),"")</f>
        <v>15.323376160163976</v>
      </c>
      <c r="BM97" s="157">
        <f>_xlfn.IFNA(IF($B97=$B$381,0,IF($B97=$B$382,0,_xlfn.IFNA(INDEX('I.Supplementary 2018-19'!H$8:H$157,MATCH($B97,'I.Supplementary 2018-19'!$B$8:$B$157,0)),INDEX('I.KI 2018-19'!H$9:H$393,MATCH($B97,'I.KI 2018-19'!$B$9:$B$393,0))))),"")</f>
        <v>22.618367871096893</v>
      </c>
    </row>
    <row r="98" spans="2:65">
      <c r="B98" s="121" t="str">
        <f>'Calculations for 2021-22'!B98</f>
        <v>E4402</v>
      </c>
      <c r="C98" s="160" t="str">
        <f>'Calculations for 2021-22'!D98</f>
        <v>E4402</v>
      </c>
      <c r="D98" t="str">
        <f>'Calculations for 2021-22'!E98</f>
        <v>MD</v>
      </c>
      <c r="E98">
        <f>'Calculations for 2021-22'!F98</f>
        <v>0</v>
      </c>
      <c r="F98" s="120" t="str">
        <f>'Calculations for 2021-22'!H98</f>
        <v>Doncaster</v>
      </c>
      <c r="G98" s="156">
        <f>_xlfn.IFNA(INDEX('I.KI 2016-17'!M$8:M$391,MATCH($B98,'I.KI 2016-17'!$B$8:$B$391,0)),"")</f>
        <v>43.144910177857</v>
      </c>
      <c r="H98" s="149">
        <f>_xlfn.IFNA(INDEX('I.KI 2016-17'!N$8:N$391,MATCH($B98,'I.KI 2016-17'!$B$8:$B$391,0)),"")</f>
        <v>4.8664266158779999</v>
      </c>
      <c r="I98" s="149">
        <f>_xlfn.IFNA(INDEX('I.KI 2016-17'!O$8:O$391,MATCH($B98,'I.KI 2016-17'!$B$8:$B$391,0)),"")</f>
        <v>0</v>
      </c>
      <c r="J98" s="149">
        <f>_xlfn.IFNA(INDEX('I.KI 2016-17'!P$8:P$391,MATCH($B98,'I.KI 2016-17'!$B$8:$B$391,0)),"")</f>
        <v>0</v>
      </c>
      <c r="K98" s="157">
        <f>_xlfn.IFNA(INDEX('I.KI 2016-17'!Q$8:Q$391,MATCH($B98,'I.KI 2016-17'!$B$8:$B$391,0)),"")</f>
        <v>0</v>
      </c>
      <c r="L98" s="156">
        <f>_xlfn.IFNA(INDEX('I.KI 2016-17'!R$8:R$391,MATCH($B98,'I.KI 2016-17'!$B$8:$B$391,0)),"")</f>
        <v>60.414638406253005</v>
      </c>
      <c r="M98" s="193">
        <f>_xlfn.IFNA(INDEX('I.KI 2016-17'!S$8:S$391,MATCH($B98,'I.KI 2016-17'!$B$8:$B$391,0)),"")</f>
        <v>9.4748134448659993</v>
      </c>
      <c r="N98" s="193">
        <f>_xlfn.IFNA(INDEX('I.KI 2016-17'!T$8:T$391,MATCH($B98,'I.KI 2016-17'!$B$8:$B$391,0)),"")</f>
        <v>0</v>
      </c>
      <c r="O98" s="193">
        <f>_xlfn.IFNA(INDEX('I.KI 2016-17'!U$8:U$391,MATCH($B98,'I.KI 2016-17'!$B$8:$B$391,0)),"")</f>
        <v>0</v>
      </c>
      <c r="P98" s="157">
        <f>_xlfn.IFNA(INDEX('I.KI 2016-17'!V$8:V$391,MATCH($B98,'I.KI 2016-17'!$B$8:$B$391,0)),"")</f>
        <v>0</v>
      </c>
      <c r="Q98" s="156">
        <f>_xlfn.IFNA(INDEX('I.KI 2016-17'!W$8:W$391,MATCH($B98,'I.KI 2016-17'!$B$8:$B$391,0)),"")</f>
        <v>103.55954858411</v>
      </c>
      <c r="R98" s="193">
        <f>_xlfn.IFNA(INDEX('I.KI 2016-17'!X$8:X$391,MATCH($B98,'I.KI 2016-17'!$B$8:$B$391,0)),"")</f>
        <v>14.341240060743999</v>
      </c>
      <c r="S98" s="193">
        <f>_xlfn.IFNA(INDEX('I.KI 2016-17'!Y$8:Y$391,MATCH($B98,'I.KI 2016-17'!$B$8:$B$391,0)),"")</f>
        <v>0</v>
      </c>
      <c r="T98" s="193">
        <f>_xlfn.IFNA(INDEX('I.KI 2016-17'!Z$8:Z$391,MATCH($B98,'I.KI 2016-17'!$B$8:$B$391,0)),"")</f>
        <v>0</v>
      </c>
      <c r="U98" s="157">
        <f>_xlfn.IFNA(INDEX('I.KI 2016-17'!AA$8:AA$391,MATCH($B98,'I.KI 2016-17'!$B$8:$B$391,0)),"")</f>
        <v>0</v>
      </c>
      <c r="V98" s="149"/>
      <c r="W98" s="154">
        <f>_xlfn.IFNA(INDEX('I.KI 2016-17'!$H$8:$H$391,MATCH(B98,'I.KI 2016-17'!$B$8:$B$391,0)),"")</f>
        <v>48.011336793734998</v>
      </c>
      <c r="X98" s="153">
        <f>_xlfn.IFNA(INDEX('I.KI 2016-17'!$I$8:$I$391,MATCH(B98,'I.KI 2016-17'!$B$8:$B$391,0)),"")</f>
        <v>69.889451851118991</v>
      </c>
      <c r="Y98" s="155">
        <f>_xlfn.IFNA(INDEX('I.KI 2016-17'!$G$8:$G$391,MATCH(B98,'I.KI 2016-17'!$B$8:$B$391,0)),"")</f>
        <v>117.90078864485399</v>
      </c>
      <c r="Z98" s="149"/>
      <c r="AA98" s="156">
        <f>_xlfn.IFNA(IF($B98=$B$382,0,_xlfn.IFNA(INDEX('I.Supplementary 2017-18'!N$8:N$35,MATCH($B98,'I.Supplementary 2017-18'!$B$8:$B$35,0)),INDEX('I.KI 2017-18'!N$9:N$393,MATCH($B98,'I.KI 2017-18'!$B$9:$B$393,0)))),"")</f>
        <v>33.089795362708571</v>
      </c>
      <c r="AB98" s="193">
        <f>_xlfn.IFNA(IF($B98=$B$382,0,_xlfn.IFNA(INDEX('I.Supplementary 2017-18'!O$8:O$35,MATCH($B98,'I.Supplementary 2017-18'!$B$8:$B$35,0)),INDEX('I.KI 2017-18'!O$9:O$393,MATCH($B98,'I.KI 2017-18'!$B$9:$B$393,0)))),"")</f>
        <v>3.0603245288476626</v>
      </c>
      <c r="AC98" s="193">
        <f>_xlfn.IFNA(IF($B98=$B$382,0,_xlfn.IFNA(INDEX('I.Supplementary 2017-18'!P$8:P$35,MATCH($B98,'I.Supplementary 2017-18'!$B$8:$B$35,0)),INDEX('I.KI 2017-18'!P$9:P$393,MATCH($B98,'I.KI 2017-18'!$B$9:$B$393,0)))),"")</f>
        <v>0</v>
      </c>
      <c r="AD98" s="193">
        <f>_xlfn.IFNA(IF($B98=$B$382,0,_xlfn.IFNA(INDEX('I.Supplementary 2017-18'!Q$8:Q$35,MATCH($B98,'I.Supplementary 2017-18'!$B$8:$B$35,0)),INDEX('I.KI 2017-18'!Q$9:Q$393,MATCH($B98,'I.KI 2017-18'!$B$9:$B$393,0)))),"")</f>
        <v>0</v>
      </c>
      <c r="AE98" s="157">
        <f>_xlfn.IFNA(IF($B98=$B$382,0,_xlfn.IFNA(INDEX('I.Supplementary 2017-18'!R$8:R$35,MATCH($B98,'I.Supplementary 2017-18'!$B$8:$B$35,0)),INDEX('I.KI 2017-18'!R$9:R$393,MATCH($B98,'I.KI 2017-18'!$B$9:$B$393,0)))),"")</f>
        <v>0</v>
      </c>
      <c r="AF98" s="156">
        <f>_xlfn.IFNA(IF($B98=$B$382,0,_xlfn.IFNA(INDEX('I.Supplementary 2017-18'!S$8:S$35,MATCH($B98,'I.Supplementary 2017-18'!$B$8:$B$35,0)),INDEX('I.KI 2017-18'!S$9:S$393,MATCH($B98,'I.KI 2017-18'!$B$9:$B$393,0)))),"")</f>
        <v>61.648065153376038</v>
      </c>
      <c r="AG98" s="193">
        <f>_xlfn.IFNA(IF($B98=$B$382,0,_xlfn.IFNA(INDEX('I.Supplementary 2017-18'!T$8:T$35,MATCH($B98,'I.Supplementary 2017-18'!$B$8:$B$35,0)),INDEX('I.KI 2017-18'!T$9:T$393,MATCH($B98,'I.KI 2017-18'!$B$9:$B$393,0)))),"")</f>
        <v>9.6682514697419215</v>
      </c>
      <c r="AH98" s="193">
        <f>_xlfn.IFNA(IF($B98=$B$382,0,_xlfn.IFNA(INDEX('I.Supplementary 2017-18'!U$8:U$35,MATCH($B98,'I.Supplementary 2017-18'!$B$8:$B$35,0)),INDEX('I.KI 2017-18'!U$9:U$393,MATCH($B98,'I.KI 2017-18'!$B$9:$B$393,0)))),"")</f>
        <v>0</v>
      </c>
      <c r="AI98" s="193">
        <f>_xlfn.IFNA(IF($B98=$B$382,0,_xlfn.IFNA(INDEX('I.Supplementary 2017-18'!V$8:V$35,MATCH($B98,'I.Supplementary 2017-18'!$B$8:$B$35,0)),INDEX('I.KI 2017-18'!V$9:V$393,MATCH($B98,'I.KI 2017-18'!$B$9:$B$393,0)))),"")</f>
        <v>0</v>
      </c>
      <c r="AJ98" s="157">
        <f>_xlfn.IFNA(IF($B98=$B$382,0,_xlfn.IFNA(INDEX('I.Supplementary 2017-18'!W$8:W$35,MATCH($B98,'I.Supplementary 2017-18'!$B$8:$B$35,0)),INDEX('I.KI 2017-18'!W$9:W$393,MATCH($B98,'I.KI 2017-18'!$B$9:$B$393,0)))),"")</f>
        <v>0</v>
      </c>
      <c r="AK98" s="156">
        <f>_xlfn.IFNA(IF($B98=$B$382,0,_xlfn.IFNA(INDEX('I.Supplementary 2017-18'!X$8:X$35,MATCH($B98,'I.Supplementary 2017-18'!$B$8:$B$35,0)),INDEX('I.KI 2017-18'!X$9:X$393,MATCH($B98,'I.KI 2017-18'!$B$9:$B$393,0)))),"")</f>
        <v>94.737860516084609</v>
      </c>
      <c r="AL98" s="193">
        <f>_xlfn.IFNA(IF($B98=$B$382,0,_xlfn.IFNA(INDEX('I.Supplementary 2017-18'!Y$8:Y$35,MATCH($B98,'I.Supplementary 2017-18'!$B$8:$B$35,0)),INDEX('I.KI 2017-18'!Y$9:Y$393,MATCH($B98,'I.KI 2017-18'!$B$9:$B$393,0)))),"")</f>
        <v>12.728575998589584</v>
      </c>
      <c r="AM98" s="193">
        <f>_xlfn.IFNA(IF($B98=$B$382,0,_xlfn.IFNA(INDEX('I.Supplementary 2017-18'!Z$8:Z$35,MATCH($B98,'I.Supplementary 2017-18'!$B$8:$B$35,0)),INDEX('I.KI 2017-18'!Z$9:Z$393,MATCH($B98,'I.KI 2017-18'!$B$9:$B$393,0)))),"")</f>
        <v>0</v>
      </c>
      <c r="AN98" s="193">
        <f>_xlfn.IFNA(IF($B98=$B$382,0,_xlfn.IFNA(INDEX('I.Supplementary 2017-18'!AA$8:AA$35,MATCH($B98,'I.Supplementary 2017-18'!$B$8:$B$35,0)),INDEX('I.KI 2017-18'!AA$9:AA$393,MATCH($B98,'I.KI 2017-18'!$B$9:$B$393,0)))),"")</f>
        <v>0</v>
      </c>
      <c r="AO98" s="157">
        <f>_xlfn.IFNA(IF($B98=$B$382,0,_xlfn.IFNA(INDEX('I.Supplementary 2017-18'!AB$8:AB$35,MATCH($B98,'I.Supplementary 2017-18'!$B$8:$B$35,0)),INDEX('I.KI 2017-18'!AB$9:AB$393,MATCH($B98,'I.KI 2017-18'!$B$9:$B$393,0)))),"")</f>
        <v>0</v>
      </c>
      <c r="AP98" s="149"/>
      <c r="AQ98" s="156">
        <f>_xlfn.IFNA(IF($B98=$B$381,0,IF($B98=$B$382,0,_xlfn.IFNA(INDEX('I.Supplementary 2017-18'!I$8:I$35,MATCH($B98,'I.Supplementary 2017-18'!$B$8:$B$35,0)),INDEX('I.KI 2017-18'!I$9:I$393,MATCH($B98,'I.KI 2017-18'!$B$9:$B$393,0))))),"")</f>
        <v>36.15011989155623</v>
      </c>
      <c r="AR98" s="149">
        <f>_xlfn.IFNA(IF($B98=$B$381,0,IF($B98=$B$382,0,_xlfn.IFNA(INDEX('I.Supplementary 2017-18'!J$8:J$35,MATCH($B98,'I.Supplementary 2017-18'!$B$8:$B$35,0)),INDEX('I.KI 2017-18'!J$9:J$393,MATCH($B98,'I.KI 2017-18'!$B$9:$B$393,0))))),"")</f>
        <v>71.316316623117956</v>
      </c>
      <c r="AS98" s="157">
        <f>_xlfn.IFNA(IF($B98=$B$381,0,IF($B98=$B$382,0,_xlfn.IFNA(INDEX('I.Supplementary 2017-18'!H$8:H$35,MATCH($B98,'I.Supplementary 2017-18'!$B$8:$B$35,0)),INDEX('I.KI 2017-18'!H$9:H$393,MATCH($B98,'I.KI 2017-18'!$B$9:$B$393,0))))),"")</f>
        <v>107.46643651467419</v>
      </c>
      <c r="AT98" s="149"/>
      <c r="AU98" s="156">
        <f>_xlfn.IFNA(_xlfn.IFNA(INDEX('I.Supplementary 2018-19'!P$8:P$157,MATCH($B98,'I.Supplementary 2018-19'!$B$8:$B$157,0)),INDEX('I.KI 2018-19'!P$9:P$393,MATCH($B98,'I.KI 2018-19'!$B$9:$B$393,0))),"")</f>
        <v>26.224751808364303</v>
      </c>
      <c r="AV98" s="193">
        <f>_xlfn.IFNA(_xlfn.IFNA(INDEX('I.Supplementary 2018-19'!Q$8:Q$157,MATCH($B98,'I.Supplementary 2018-19'!$B$8:$B$157,0)),INDEX('I.KI 2018-19'!Q$9:Q$393,MATCH($B98,'I.KI 2018-19'!$B$9:$B$393,0))),"")</f>
        <v>1.9066268344619182</v>
      </c>
      <c r="AW98" s="193">
        <f>_xlfn.IFNA(_xlfn.IFNA(INDEX('I.Supplementary 2018-19'!R$8:R$157,MATCH($B98,'I.Supplementary 2018-19'!$B$8:$B$157,0)),INDEX('I.KI 2018-19'!R$9:R$393,MATCH($B98,'I.KI 2018-19'!$B$9:$B$393,0))),"")</f>
        <v>0</v>
      </c>
      <c r="AX98" s="193">
        <f>_xlfn.IFNA(_xlfn.IFNA(INDEX('I.Supplementary 2018-19'!S$8:S$157,MATCH($B98,'I.Supplementary 2018-19'!$B$8:$B$157,0)),INDEX('I.KI 2018-19'!S$9:S$393,MATCH($B98,'I.KI 2018-19'!$B$9:$B$393,0))),"")</f>
        <v>0</v>
      </c>
      <c r="AY98" s="157">
        <f>_xlfn.IFNA(_xlfn.IFNA(INDEX('I.Supplementary 2018-19'!T$8:T$157,MATCH($B98,'I.Supplementary 2018-19'!$B$8:$B$157,0)),INDEX('I.KI 2018-19'!T$9:T$393,MATCH($B98,'I.KI 2018-19'!$B$9:$B$393,0))),"")</f>
        <v>0</v>
      </c>
      <c r="AZ98" s="156">
        <f>_xlfn.IFNA(_xlfn.IFNA(INDEX('I.Supplementary 2018-19'!U$8:U$157,MATCH($B98,'I.Supplementary 2018-19'!$B$8:$B$157,0)),INDEX('I.KI 2018-19'!U$9:U$393,MATCH($B98,'I.KI 2018-19'!$B$9:$B$393,0))),"")</f>
        <v>63.500152947683468</v>
      </c>
      <c r="BA98" s="193">
        <f>_xlfn.IFNA(_xlfn.IFNA(INDEX('I.Supplementary 2018-19'!V$8:V$157,MATCH($B98,'I.Supplementary 2018-19'!$B$8:$B$157,0)),INDEX('I.KI 2018-19'!V$9:V$393,MATCH($B98,'I.KI 2018-19'!$B$9:$B$393,0))),"")</f>
        <v>9.9587139602491899</v>
      </c>
      <c r="BB98" s="193">
        <f>_xlfn.IFNA(_xlfn.IFNA(INDEX('I.Supplementary 2018-19'!W$8:W$157,MATCH($B98,'I.Supplementary 2018-19'!$B$8:$B$157,0)),INDEX('I.KI 2018-19'!W$9:W$393,MATCH($B98,'I.KI 2018-19'!$B$9:$B$393,0))),"")</f>
        <v>0</v>
      </c>
      <c r="BC98" s="193">
        <f>_xlfn.IFNA(_xlfn.IFNA(INDEX('I.Supplementary 2018-19'!X$8:X$157,MATCH($B98,'I.Supplementary 2018-19'!$B$8:$B$157,0)),INDEX('I.KI 2018-19'!X$9:X$393,MATCH($B98,'I.KI 2018-19'!$B$9:$B$393,0))),"")</f>
        <v>0</v>
      </c>
      <c r="BD98" s="157">
        <f>_xlfn.IFNA(_xlfn.IFNA(INDEX('I.Supplementary 2018-19'!Y$8:Y$157,MATCH($B98,'I.Supplementary 2018-19'!$B$8:$B$157,0)),INDEX('I.KI 2018-19'!Y$9:Y$393,MATCH($B98,'I.KI 2018-19'!$B$9:$B$393,0))),"")</f>
        <v>0</v>
      </c>
      <c r="BE98" s="156">
        <f>_xlfn.IFNA(_xlfn.IFNA(INDEX('I.Supplementary 2018-19'!Z$8:Z$157,MATCH($B98,'I.Supplementary 2018-19'!$B$8:$B$157,0)),INDEX('I.KI 2018-19'!Z$9:Z$393,MATCH($B98,'I.KI 2018-19'!$B$9:$B$393,0))),"")</f>
        <v>89.724904756047778</v>
      </c>
      <c r="BF98" s="193">
        <f>_xlfn.IFNA(_xlfn.IFNA(INDEX('I.Supplementary 2018-19'!AA$8:AA$157,MATCH($B98,'I.Supplementary 2018-19'!$B$8:$B$157,0)),INDEX('I.KI 2018-19'!AA$9:AA$393,MATCH($B98,'I.KI 2018-19'!$B$9:$B$393,0))),"")</f>
        <v>11.865340794711107</v>
      </c>
      <c r="BG98" s="193">
        <f>_xlfn.IFNA(_xlfn.IFNA(INDEX('I.Supplementary 2018-19'!AB$8:AB$157,MATCH($B98,'I.Supplementary 2018-19'!$B$8:$B$157,0)),INDEX('I.KI 2018-19'!AB$9:AB$393,MATCH($B98,'I.KI 2018-19'!$B$9:$B$393,0))),"")</f>
        <v>0</v>
      </c>
      <c r="BH98" s="193">
        <f>_xlfn.IFNA(_xlfn.IFNA(INDEX('I.Supplementary 2018-19'!AC$8:AC$157,MATCH($B98,'I.Supplementary 2018-19'!$B$8:$B$157,0)),INDEX('I.KI 2018-19'!AC$9:AC$393,MATCH($B98,'I.KI 2018-19'!$B$9:$B$393,0))),"")</f>
        <v>0</v>
      </c>
      <c r="BI98" s="157">
        <f>_xlfn.IFNA(_xlfn.IFNA(INDEX('I.Supplementary 2018-19'!AD$8:AD$157,MATCH($B98,'I.Supplementary 2018-19'!$B$8:$B$157,0)),INDEX('I.KI 2018-19'!AD$9:AD$393,MATCH($B98,'I.KI 2018-19'!$B$9:$B$393,0))),"")</f>
        <v>0</v>
      </c>
      <c r="BJ98" s="149"/>
      <c r="BK98" s="156">
        <f>_xlfn.IFNA(IF($B98=$B$381,0,IF($B98=$B$382,0,_xlfn.IFNA(INDEX('I.Supplementary 2018-19'!I$8:I$157,MATCH($B98,'I.Supplementary 2018-19'!$B$8:$B$157,0)),INDEX('I.KI 2018-19'!I$9:I$393,MATCH($B98,'I.KI 2018-19'!$B$9:$B$393,0))))),"")</f>
        <v>28.13137864282622</v>
      </c>
      <c r="BL98" s="149">
        <f>_xlfn.IFNA(IF($B98=$B$381,0,IF($B98=$B$382,0,_xlfn.IFNA(INDEX('I.Supplementary 2018-19'!J$8:J$157,MATCH($B98,'I.Supplementary 2018-19'!$B$8:$B$157,0)),INDEX('I.KI 2018-19'!J$9:J$393,MATCH($B98,'I.KI 2018-19'!$B$9:$B$393,0))))),"")</f>
        <v>73.458866907932659</v>
      </c>
      <c r="BM98" s="157">
        <f>_xlfn.IFNA(IF($B98=$B$381,0,IF($B98=$B$382,0,_xlfn.IFNA(INDEX('I.Supplementary 2018-19'!H$8:H$157,MATCH($B98,'I.Supplementary 2018-19'!$B$8:$B$157,0)),INDEX('I.KI 2018-19'!H$9:H$393,MATCH($B98,'I.KI 2018-19'!$B$9:$B$393,0))))),"")</f>
        <v>101.59024555075888</v>
      </c>
    </row>
    <row r="99" spans="2:65">
      <c r="B99" s="121" t="str">
        <f>'Calculations for 2021-22'!B99</f>
        <v>E1203</v>
      </c>
      <c r="C99" s="160" t="str">
        <f>'Calculations for 2021-22'!D99</f>
        <v>E1203</v>
      </c>
      <c r="D99" t="str">
        <f>'Calculations for 2021-22'!E99</f>
        <v>UNINFIR</v>
      </c>
      <c r="E99">
        <f>'Calculations for 2021-22'!F99</f>
        <v>0</v>
      </c>
      <c r="F99" s="120" t="str">
        <f>'Calculations for 2021-22'!H99</f>
        <v>Dorset Council</v>
      </c>
      <c r="G99" s="156" t="str">
        <f>_xlfn.IFNA(INDEX('I.KI 2016-17'!M$8:M$391,MATCH($B99,'I.KI 2016-17'!$B$8:$B$391,0)),"")</f>
        <v/>
      </c>
      <c r="H99" s="149" t="str">
        <f>_xlfn.IFNA(INDEX('I.KI 2016-17'!N$8:N$391,MATCH($B99,'I.KI 2016-17'!$B$8:$B$391,0)),"")</f>
        <v/>
      </c>
      <c r="I99" s="149" t="str">
        <f>_xlfn.IFNA(INDEX('I.KI 2016-17'!O$8:O$391,MATCH($B99,'I.KI 2016-17'!$B$8:$B$391,0)),"")</f>
        <v/>
      </c>
      <c r="J99" s="149" t="str">
        <f>_xlfn.IFNA(INDEX('I.KI 2016-17'!P$8:P$391,MATCH($B99,'I.KI 2016-17'!$B$8:$B$391,0)),"")</f>
        <v/>
      </c>
      <c r="K99" s="157" t="str">
        <f>_xlfn.IFNA(INDEX('I.KI 2016-17'!Q$8:Q$391,MATCH($B99,'I.KI 2016-17'!$B$8:$B$391,0)),"")</f>
        <v/>
      </c>
      <c r="L99" s="156" t="str">
        <f>_xlfn.IFNA(INDEX('I.KI 2016-17'!R$8:R$391,MATCH($B99,'I.KI 2016-17'!$B$8:$B$391,0)),"")</f>
        <v/>
      </c>
      <c r="M99" s="193" t="str">
        <f>_xlfn.IFNA(INDEX('I.KI 2016-17'!S$8:S$391,MATCH($B99,'I.KI 2016-17'!$B$8:$B$391,0)),"")</f>
        <v/>
      </c>
      <c r="N99" s="193" t="str">
        <f>_xlfn.IFNA(INDEX('I.KI 2016-17'!T$8:T$391,MATCH($B99,'I.KI 2016-17'!$B$8:$B$391,0)),"")</f>
        <v/>
      </c>
      <c r="O99" s="193" t="str">
        <f>_xlfn.IFNA(INDEX('I.KI 2016-17'!U$8:U$391,MATCH($B99,'I.KI 2016-17'!$B$8:$B$391,0)),"")</f>
        <v/>
      </c>
      <c r="P99" s="157" t="str">
        <f>_xlfn.IFNA(INDEX('I.KI 2016-17'!V$8:V$391,MATCH($B99,'I.KI 2016-17'!$B$8:$B$391,0)),"")</f>
        <v/>
      </c>
      <c r="Q99" s="156" t="str">
        <f>_xlfn.IFNA(INDEX('I.KI 2016-17'!W$8:W$391,MATCH($B99,'I.KI 2016-17'!$B$8:$B$391,0)),"")</f>
        <v/>
      </c>
      <c r="R99" s="193" t="str">
        <f>_xlfn.IFNA(INDEX('I.KI 2016-17'!X$8:X$391,MATCH($B99,'I.KI 2016-17'!$B$8:$B$391,0)),"")</f>
        <v/>
      </c>
      <c r="S99" s="193" t="str">
        <f>_xlfn.IFNA(INDEX('I.KI 2016-17'!Y$8:Y$391,MATCH($B99,'I.KI 2016-17'!$B$8:$B$391,0)),"")</f>
        <v/>
      </c>
      <c r="T99" s="193" t="str">
        <f>_xlfn.IFNA(INDEX('I.KI 2016-17'!Z$8:Z$391,MATCH($B99,'I.KI 2016-17'!$B$8:$B$391,0)),"")</f>
        <v/>
      </c>
      <c r="U99" s="157" t="str">
        <f>_xlfn.IFNA(INDEX('I.KI 2016-17'!AA$8:AA$391,MATCH($B99,'I.KI 2016-17'!$B$8:$B$391,0)),"")</f>
        <v/>
      </c>
      <c r="V99" s="149"/>
      <c r="W99" s="154" t="str">
        <f>_xlfn.IFNA(INDEX('I.KI 2016-17'!$H$8:$H$391,MATCH(B99,'I.KI 2016-17'!$B$8:$B$391,0)),"")</f>
        <v/>
      </c>
      <c r="X99" s="153" t="str">
        <f>_xlfn.IFNA(INDEX('I.KI 2016-17'!$I$8:$I$391,MATCH(B99,'I.KI 2016-17'!$B$8:$B$391,0)),"")</f>
        <v/>
      </c>
      <c r="Y99" s="155" t="str">
        <f>_xlfn.IFNA(INDEX('I.KI 2016-17'!$G$8:$G$391,MATCH(B99,'I.KI 2016-17'!$B$8:$B$391,0)),"")</f>
        <v/>
      </c>
      <c r="Z99" s="149"/>
      <c r="AA99" s="156" t="str">
        <f>_xlfn.IFNA(IF($B99=$B$382,0,_xlfn.IFNA(INDEX('I.Supplementary 2017-18'!N$8:N$35,MATCH($B99,'I.Supplementary 2017-18'!$B$8:$B$35,0)),INDEX('I.KI 2017-18'!N$9:N$393,MATCH($B99,'I.KI 2017-18'!$B$9:$B$393,0)))),"")</f>
        <v/>
      </c>
      <c r="AB99" s="193" t="str">
        <f>_xlfn.IFNA(IF($B99=$B$382,0,_xlfn.IFNA(INDEX('I.Supplementary 2017-18'!O$8:O$35,MATCH($B99,'I.Supplementary 2017-18'!$B$8:$B$35,0)),INDEX('I.KI 2017-18'!O$9:O$393,MATCH($B99,'I.KI 2017-18'!$B$9:$B$393,0)))),"")</f>
        <v/>
      </c>
      <c r="AC99" s="193" t="str">
        <f>_xlfn.IFNA(IF($B99=$B$382,0,_xlfn.IFNA(INDEX('I.Supplementary 2017-18'!P$8:P$35,MATCH($B99,'I.Supplementary 2017-18'!$B$8:$B$35,0)),INDEX('I.KI 2017-18'!P$9:P$393,MATCH($B99,'I.KI 2017-18'!$B$9:$B$393,0)))),"")</f>
        <v/>
      </c>
      <c r="AD99" s="193" t="str">
        <f>_xlfn.IFNA(IF($B99=$B$382,0,_xlfn.IFNA(INDEX('I.Supplementary 2017-18'!Q$8:Q$35,MATCH($B99,'I.Supplementary 2017-18'!$B$8:$B$35,0)),INDEX('I.KI 2017-18'!Q$9:Q$393,MATCH($B99,'I.KI 2017-18'!$B$9:$B$393,0)))),"")</f>
        <v/>
      </c>
      <c r="AE99" s="157" t="str">
        <f>_xlfn.IFNA(IF($B99=$B$382,0,_xlfn.IFNA(INDEX('I.Supplementary 2017-18'!R$8:R$35,MATCH($B99,'I.Supplementary 2017-18'!$B$8:$B$35,0)),INDEX('I.KI 2017-18'!R$9:R$393,MATCH($B99,'I.KI 2017-18'!$B$9:$B$393,0)))),"")</f>
        <v/>
      </c>
      <c r="AF99" s="156" t="str">
        <f>_xlfn.IFNA(IF($B99=$B$382,0,_xlfn.IFNA(INDEX('I.Supplementary 2017-18'!S$8:S$35,MATCH($B99,'I.Supplementary 2017-18'!$B$8:$B$35,0)),INDEX('I.KI 2017-18'!S$9:S$393,MATCH($B99,'I.KI 2017-18'!$B$9:$B$393,0)))),"")</f>
        <v/>
      </c>
      <c r="AG99" s="193" t="str">
        <f>_xlfn.IFNA(IF($B99=$B$382,0,_xlfn.IFNA(INDEX('I.Supplementary 2017-18'!T$8:T$35,MATCH($B99,'I.Supplementary 2017-18'!$B$8:$B$35,0)),INDEX('I.KI 2017-18'!T$9:T$393,MATCH($B99,'I.KI 2017-18'!$B$9:$B$393,0)))),"")</f>
        <v/>
      </c>
      <c r="AH99" s="193" t="str">
        <f>_xlfn.IFNA(IF($B99=$B$382,0,_xlfn.IFNA(INDEX('I.Supplementary 2017-18'!U$8:U$35,MATCH($B99,'I.Supplementary 2017-18'!$B$8:$B$35,0)),INDEX('I.KI 2017-18'!U$9:U$393,MATCH($B99,'I.KI 2017-18'!$B$9:$B$393,0)))),"")</f>
        <v/>
      </c>
      <c r="AI99" s="193" t="str">
        <f>_xlfn.IFNA(IF($B99=$B$382,0,_xlfn.IFNA(INDEX('I.Supplementary 2017-18'!V$8:V$35,MATCH($B99,'I.Supplementary 2017-18'!$B$8:$B$35,0)),INDEX('I.KI 2017-18'!V$9:V$393,MATCH($B99,'I.KI 2017-18'!$B$9:$B$393,0)))),"")</f>
        <v/>
      </c>
      <c r="AJ99" s="157" t="str">
        <f>_xlfn.IFNA(IF($B99=$B$382,0,_xlfn.IFNA(INDEX('I.Supplementary 2017-18'!W$8:W$35,MATCH($B99,'I.Supplementary 2017-18'!$B$8:$B$35,0)),INDEX('I.KI 2017-18'!W$9:W$393,MATCH($B99,'I.KI 2017-18'!$B$9:$B$393,0)))),"")</f>
        <v/>
      </c>
      <c r="AK99" s="156" t="str">
        <f>_xlfn.IFNA(IF($B99=$B$382,0,_xlfn.IFNA(INDEX('I.Supplementary 2017-18'!X$8:X$35,MATCH($B99,'I.Supplementary 2017-18'!$B$8:$B$35,0)),INDEX('I.KI 2017-18'!X$9:X$393,MATCH($B99,'I.KI 2017-18'!$B$9:$B$393,0)))),"")</f>
        <v/>
      </c>
      <c r="AL99" s="193" t="str">
        <f>_xlfn.IFNA(IF($B99=$B$382,0,_xlfn.IFNA(INDEX('I.Supplementary 2017-18'!Y$8:Y$35,MATCH($B99,'I.Supplementary 2017-18'!$B$8:$B$35,0)),INDEX('I.KI 2017-18'!Y$9:Y$393,MATCH($B99,'I.KI 2017-18'!$B$9:$B$393,0)))),"")</f>
        <v/>
      </c>
      <c r="AM99" s="193" t="str">
        <f>_xlfn.IFNA(IF($B99=$B$382,0,_xlfn.IFNA(INDEX('I.Supplementary 2017-18'!Z$8:Z$35,MATCH($B99,'I.Supplementary 2017-18'!$B$8:$B$35,0)),INDEX('I.KI 2017-18'!Z$9:Z$393,MATCH($B99,'I.KI 2017-18'!$B$9:$B$393,0)))),"")</f>
        <v/>
      </c>
      <c r="AN99" s="193" t="str">
        <f>_xlfn.IFNA(IF($B99=$B$382,0,_xlfn.IFNA(INDEX('I.Supplementary 2017-18'!AA$8:AA$35,MATCH($B99,'I.Supplementary 2017-18'!$B$8:$B$35,0)),INDEX('I.KI 2017-18'!AA$9:AA$393,MATCH($B99,'I.KI 2017-18'!$B$9:$B$393,0)))),"")</f>
        <v/>
      </c>
      <c r="AO99" s="157" t="str">
        <f>_xlfn.IFNA(IF($B99=$B$382,0,_xlfn.IFNA(INDEX('I.Supplementary 2017-18'!AB$8:AB$35,MATCH($B99,'I.Supplementary 2017-18'!$B$8:$B$35,0)),INDEX('I.KI 2017-18'!AB$9:AB$393,MATCH($B99,'I.KI 2017-18'!$B$9:$B$393,0)))),"")</f>
        <v/>
      </c>
      <c r="AP99" s="149"/>
      <c r="AQ99" s="156" t="str">
        <f>_xlfn.IFNA(IF($B99=$B$381,0,IF($B99=$B$382,0,_xlfn.IFNA(INDEX('I.Supplementary 2017-18'!I$8:I$35,MATCH($B99,'I.Supplementary 2017-18'!$B$8:$B$35,0)),INDEX('I.KI 2017-18'!I$9:I$393,MATCH($B99,'I.KI 2017-18'!$B$9:$B$393,0))))),"")</f>
        <v/>
      </c>
      <c r="AR99" s="149" t="str">
        <f>_xlfn.IFNA(IF($B99=$B$381,0,IF($B99=$B$382,0,_xlfn.IFNA(INDEX('I.Supplementary 2017-18'!J$8:J$35,MATCH($B99,'I.Supplementary 2017-18'!$B$8:$B$35,0)),INDEX('I.KI 2017-18'!J$9:J$393,MATCH($B99,'I.KI 2017-18'!$B$9:$B$393,0))))),"")</f>
        <v/>
      </c>
      <c r="AS99" s="157" t="str">
        <f>_xlfn.IFNA(IF($B99=$B$381,0,IF($B99=$B$382,0,_xlfn.IFNA(INDEX('I.Supplementary 2017-18'!H$8:H$35,MATCH($B99,'I.Supplementary 2017-18'!$B$8:$B$35,0)),INDEX('I.KI 2017-18'!H$9:H$393,MATCH($B99,'I.KI 2017-18'!$B$9:$B$393,0))))),"")</f>
        <v/>
      </c>
      <c r="AT99" s="149"/>
      <c r="AU99" s="156" t="str">
        <f>_xlfn.IFNA(_xlfn.IFNA(INDEX('I.Supplementary 2018-19'!P$8:P$157,MATCH($B99,'I.Supplementary 2018-19'!$B$8:$B$157,0)),INDEX('I.KI 2018-19'!P$9:P$393,MATCH($B99,'I.KI 2018-19'!$B$9:$B$393,0))),"")</f>
        <v/>
      </c>
      <c r="AV99" s="193" t="str">
        <f>_xlfn.IFNA(_xlfn.IFNA(INDEX('I.Supplementary 2018-19'!Q$8:Q$157,MATCH($B99,'I.Supplementary 2018-19'!$B$8:$B$157,0)),INDEX('I.KI 2018-19'!Q$9:Q$393,MATCH($B99,'I.KI 2018-19'!$B$9:$B$393,0))),"")</f>
        <v/>
      </c>
      <c r="AW99" s="193" t="str">
        <f>_xlfn.IFNA(_xlfn.IFNA(INDEX('I.Supplementary 2018-19'!R$8:R$157,MATCH($B99,'I.Supplementary 2018-19'!$B$8:$B$157,0)),INDEX('I.KI 2018-19'!R$9:R$393,MATCH($B99,'I.KI 2018-19'!$B$9:$B$393,0))),"")</f>
        <v/>
      </c>
      <c r="AX99" s="193" t="str">
        <f>_xlfn.IFNA(_xlfn.IFNA(INDEX('I.Supplementary 2018-19'!S$8:S$157,MATCH($B99,'I.Supplementary 2018-19'!$B$8:$B$157,0)),INDEX('I.KI 2018-19'!S$9:S$393,MATCH($B99,'I.KI 2018-19'!$B$9:$B$393,0))),"")</f>
        <v/>
      </c>
      <c r="AY99" s="157" t="str">
        <f>_xlfn.IFNA(_xlfn.IFNA(INDEX('I.Supplementary 2018-19'!T$8:T$157,MATCH($B99,'I.Supplementary 2018-19'!$B$8:$B$157,0)),INDEX('I.KI 2018-19'!T$9:T$393,MATCH($B99,'I.KI 2018-19'!$B$9:$B$393,0))),"")</f>
        <v/>
      </c>
      <c r="AZ99" s="156" t="str">
        <f>_xlfn.IFNA(_xlfn.IFNA(INDEX('I.Supplementary 2018-19'!U$8:U$157,MATCH($B99,'I.Supplementary 2018-19'!$B$8:$B$157,0)),INDEX('I.KI 2018-19'!U$9:U$393,MATCH($B99,'I.KI 2018-19'!$B$9:$B$393,0))),"")</f>
        <v/>
      </c>
      <c r="BA99" s="193" t="str">
        <f>_xlfn.IFNA(_xlfn.IFNA(INDEX('I.Supplementary 2018-19'!V$8:V$157,MATCH($B99,'I.Supplementary 2018-19'!$B$8:$B$157,0)),INDEX('I.KI 2018-19'!V$9:V$393,MATCH($B99,'I.KI 2018-19'!$B$9:$B$393,0))),"")</f>
        <v/>
      </c>
      <c r="BB99" s="193" t="str">
        <f>_xlfn.IFNA(_xlfn.IFNA(INDEX('I.Supplementary 2018-19'!W$8:W$157,MATCH($B99,'I.Supplementary 2018-19'!$B$8:$B$157,0)),INDEX('I.KI 2018-19'!W$9:W$393,MATCH($B99,'I.KI 2018-19'!$B$9:$B$393,0))),"")</f>
        <v/>
      </c>
      <c r="BC99" s="193" t="str">
        <f>_xlfn.IFNA(_xlfn.IFNA(INDEX('I.Supplementary 2018-19'!X$8:X$157,MATCH($B99,'I.Supplementary 2018-19'!$B$8:$B$157,0)),INDEX('I.KI 2018-19'!X$9:X$393,MATCH($B99,'I.KI 2018-19'!$B$9:$B$393,0))),"")</f>
        <v/>
      </c>
      <c r="BD99" s="157" t="str">
        <f>_xlfn.IFNA(_xlfn.IFNA(INDEX('I.Supplementary 2018-19'!Y$8:Y$157,MATCH($B99,'I.Supplementary 2018-19'!$B$8:$B$157,0)),INDEX('I.KI 2018-19'!Y$9:Y$393,MATCH($B99,'I.KI 2018-19'!$B$9:$B$393,0))),"")</f>
        <v/>
      </c>
      <c r="BE99" s="156" t="str">
        <f>_xlfn.IFNA(_xlfn.IFNA(INDEX('I.Supplementary 2018-19'!Z$8:Z$157,MATCH($B99,'I.Supplementary 2018-19'!$B$8:$B$157,0)),INDEX('I.KI 2018-19'!Z$9:Z$393,MATCH($B99,'I.KI 2018-19'!$B$9:$B$393,0))),"")</f>
        <v/>
      </c>
      <c r="BF99" s="193" t="str">
        <f>_xlfn.IFNA(_xlfn.IFNA(INDEX('I.Supplementary 2018-19'!AA$8:AA$157,MATCH($B99,'I.Supplementary 2018-19'!$B$8:$B$157,0)),INDEX('I.KI 2018-19'!AA$9:AA$393,MATCH($B99,'I.KI 2018-19'!$B$9:$B$393,0))),"")</f>
        <v/>
      </c>
      <c r="BG99" s="193" t="str">
        <f>_xlfn.IFNA(_xlfn.IFNA(INDEX('I.Supplementary 2018-19'!AB$8:AB$157,MATCH($B99,'I.Supplementary 2018-19'!$B$8:$B$157,0)),INDEX('I.KI 2018-19'!AB$9:AB$393,MATCH($B99,'I.KI 2018-19'!$B$9:$B$393,0))),"")</f>
        <v/>
      </c>
      <c r="BH99" s="193" t="str">
        <f>_xlfn.IFNA(_xlfn.IFNA(INDEX('I.Supplementary 2018-19'!AC$8:AC$157,MATCH($B99,'I.Supplementary 2018-19'!$B$8:$B$157,0)),INDEX('I.KI 2018-19'!AC$9:AC$393,MATCH($B99,'I.KI 2018-19'!$B$9:$B$393,0))),"")</f>
        <v/>
      </c>
      <c r="BI99" s="157" t="str">
        <f>_xlfn.IFNA(_xlfn.IFNA(INDEX('I.Supplementary 2018-19'!AD$8:AD$157,MATCH($B99,'I.Supplementary 2018-19'!$B$8:$B$157,0)),INDEX('I.KI 2018-19'!AD$9:AD$393,MATCH($B99,'I.KI 2018-19'!$B$9:$B$393,0))),"")</f>
        <v/>
      </c>
      <c r="BJ99" s="149"/>
      <c r="BK99" s="156" t="str">
        <f>_xlfn.IFNA(IF($B99=$B$381,0,IF($B99=$B$382,0,_xlfn.IFNA(INDEX('I.Supplementary 2018-19'!I$8:I$157,MATCH($B99,'I.Supplementary 2018-19'!$B$8:$B$157,0)),INDEX('I.KI 2018-19'!I$9:I$393,MATCH($B99,'I.KI 2018-19'!$B$9:$B$393,0))))),"")</f>
        <v/>
      </c>
      <c r="BL99" s="149" t="str">
        <f>_xlfn.IFNA(IF($B99=$B$381,0,IF($B99=$B$382,0,_xlfn.IFNA(INDEX('I.Supplementary 2018-19'!J$8:J$157,MATCH($B99,'I.Supplementary 2018-19'!$B$8:$B$157,0)),INDEX('I.KI 2018-19'!J$9:J$393,MATCH($B99,'I.KI 2018-19'!$B$9:$B$393,0))))),"")</f>
        <v/>
      </c>
      <c r="BM99" s="157" t="str">
        <f>_xlfn.IFNA(IF($B99=$B$381,0,IF($B99=$B$382,0,_xlfn.IFNA(INDEX('I.Supplementary 2018-19'!H$8:H$157,MATCH($B99,'I.Supplementary 2018-19'!$B$8:$B$157,0)),INDEX('I.KI 2018-19'!H$9:H$393,MATCH($B99,'I.KI 2018-19'!$B$9:$B$393,0))))),"")</f>
        <v/>
      </c>
    </row>
    <row r="100" spans="2:65">
      <c r="B100" s="121" t="str">
        <f>'Calculations for 2021-22'!B100</f>
        <v>E6162</v>
      </c>
      <c r="C100" s="160" t="str">
        <f>'Calculations for 2021-22'!D100</f>
        <v>E6162</v>
      </c>
      <c r="D100" t="str">
        <f>'Calculations for 2021-22'!E100</f>
        <v>SFIR</v>
      </c>
      <c r="E100">
        <f>'Calculations for 2021-22'!F100</f>
        <v>0</v>
      </c>
      <c r="F100" s="120" t="str">
        <f>'Calculations for 2021-22'!H100</f>
        <v>Dorset &amp; Wiltshire Fire</v>
      </c>
      <c r="G100" s="156">
        <f>_xlfn.IFNA(INDEX('I.KI 2016-17'!M$8:M$391,MATCH($B100,'I.KI 2016-17'!$B$8:$B$391,0)),"")</f>
        <v>0</v>
      </c>
      <c r="H100" s="149">
        <f>_xlfn.IFNA(INDEX('I.KI 2016-17'!N$8:N$391,MATCH($B100,'I.KI 2016-17'!$B$8:$B$391,0)),"")</f>
        <v>0</v>
      </c>
      <c r="I100" s="149">
        <f>_xlfn.IFNA(INDEX('I.KI 2016-17'!O$8:O$391,MATCH($B100,'I.KI 2016-17'!$B$8:$B$391,0)),"")</f>
        <v>8.0689135666669998</v>
      </c>
      <c r="J100" s="149">
        <f>_xlfn.IFNA(INDEX('I.KI 2016-17'!P$8:P$391,MATCH($B100,'I.KI 2016-17'!$B$8:$B$391,0)),"")</f>
        <v>0</v>
      </c>
      <c r="K100" s="157">
        <f>_xlfn.IFNA(INDEX('I.KI 2016-17'!Q$8:Q$391,MATCH($B100,'I.KI 2016-17'!$B$8:$B$391,0)),"")</f>
        <v>0</v>
      </c>
      <c r="L100" s="156">
        <f>_xlfn.IFNA(INDEX('I.KI 2016-17'!R$8:R$391,MATCH($B100,'I.KI 2016-17'!$B$8:$B$391,0)),"")</f>
        <v>0</v>
      </c>
      <c r="M100" s="193">
        <f>_xlfn.IFNA(INDEX('I.KI 2016-17'!S$8:S$391,MATCH($B100,'I.KI 2016-17'!$B$8:$B$391,0)),"")</f>
        <v>0</v>
      </c>
      <c r="N100" s="193">
        <f>_xlfn.IFNA(INDEX('I.KI 2016-17'!T$8:T$391,MATCH($B100,'I.KI 2016-17'!$B$8:$B$391,0)),"")</f>
        <v>9.5672031776619999</v>
      </c>
      <c r="O100" s="193">
        <f>_xlfn.IFNA(INDEX('I.KI 2016-17'!U$8:U$391,MATCH($B100,'I.KI 2016-17'!$B$8:$B$391,0)),"")</f>
        <v>0</v>
      </c>
      <c r="P100" s="157">
        <f>_xlfn.IFNA(INDEX('I.KI 2016-17'!V$8:V$391,MATCH($B100,'I.KI 2016-17'!$B$8:$B$391,0)),"")</f>
        <v>0</v>
      </c>
      <c r="Q100" s="156">
        <f>_xlfn.IFNA(INDEX('I.KI 2016-17'!W$8:W$391,MATCH($B100,'I.KI 2016-17'!$B$8:$B$391,0)),"")</f>
        <v>0</v>
      </c>
      <c r="R100" s="193">
        <f>_xlfn.IFNA(INDEX('I.KI 2016-17'!X$8:X$391,MATCH($B100,'I.KI 2016-17'!$B$8:$B$391,0)),"")</f>
        <v>0</v>
      </c>
      <c r="S100" s="193">
        <f>_xlfn.IFNA(INDEX('I.KI 2016-17'!Y$8:Y$391,MATCH($B100,'I.KI 2016-17'!$B$8:$B$391,0)),"")</f>
        <v>17.636116744329001</v>
      </c>
      <c r="T100" s="193">
        <f>_xlfn.IFNA(INDEX('I.KI 2016-17'!Z$8:Z$391,MATCH($B100,'I.KI 2016-17'!$B$8:$B$391,0)),"")</f>
        <v>0</v>
      </c>
      <c r="U100" s="157">
        <f>_xlfn.IFNA(INDEX('I.KI 2016-17'!AA$8:AA$391,MATCH($B100,'I.KI 2016-17'!$B$8:$B$391,0)),"")</f>
        <v>0</v>
      </c>
      <c r="V100" s="149"/>
      <c r="W100" s="154">
        <f>_xlfn.IFNA(INDEX('I.KI 2016-17'!$H$8:$H$391,MATCH(B100,'I.KI 2016-17'!$B$8:$B$391,0)),"")</f>
        <v>8.0689135666669998</v>
      </c>
      <c r="X100" s="153">
        <f>_xlfn.IFNA(INDEX('I.KI 2016-17'!$I$8:$I$391,MATCH(B100,'I.KI 2016-17'!$B$8:$B$391,0)),"")</f>
        <v>9.5672031776619999</v>
      </c>
      <c r="Y100" s="155">
        <f>_xlfn.IFNA(INDEX('I.KI 2016-17'!$G$8:$G$391,MATCH(B100,'I.KI 2016-17'!$B$8:$B$391,0)),"")</f>
        <v>17.636116744329001</v>
      </c>
      <c r="Z100" s="149"/>
      <c r="AA100" s="156">
        <f>_xlfn.IFNA(IF($B100=$B$382,0,_xlfn.IFNA(INDEX('I.Supplementary 2017-18'!N$8:N$35,MATCH($B100,'I.Supplementary 2017-18'!$B$8:$B$35,0)),INDEX('I.KI 2017-18'!N$9:N$393,MATCH($B100,'I.KI 2017-18'!$B$9:$B$393,0)))),"")</f>
        <v>0</v>
      </c>
      <c r="AB100" s="193">
        <f>_xlfn.IFNA(IF($B100=$B$382,0,_xlfn.IFNA(INDEX('I.Supplementary 2017-18'!O$8:O$35,MATCH($B100,'I.Supplementary 2017-18'!$B$8:$B$35,0)),INDEX('I.KI 2017-18'!O$9:O$393,MATCH($B100,'I.KI 2017-18'!$B$9:$B$393,0)))),"")</f>
        <v>0</v>
      </c>
      <c r="AC100" s="193">
        <f>_xlfn.IFNA(IF($B100=$B$382,0,_xlfn.IFNA(INDEX('I.Supplementary 2017-18'!P$8:P$35,MATCH($B100,'I.Supplementary 2017-18'!$B$8:$B$35,0)),INDEX('I.KI 2017-18'!P$9:P$393,MATCH($B100,'I.KI 2017-18'!$B$9:$B$393,0)))),"")</f>
        <v>5.7043727174463275</v>
      </c>
      <c r="AD100" s="193">
        <f>_xlfn.IFNA(IF($B100=$B$382,0,_xlfn.IFNA(INDEX('I.Supplementary 2017-18'!Q$8:Q$35,MATCH($B100,'I.Supplementary 2017-18'!$B$8:$B$35,0)),INDEX('I.KI 2017-18'!Q$9:Q$393,MATCH($B100,'I.KI 2017-18'!$B$9:$B$393,0)))),"")</f>
        <v>0</v>
      </c>
      <c r="AE100" s="157">
        <f>_xlfn.IFNA(IF($B100=$B$382,0,_xlfn.IFNA(INDEX('I.Supplementary 2017-18'!R$8:R$35,MATCH($B100,'I.Supplementary 2017-18'!$B$8:$B$35,0)),INDEX('I.KI 2017-18'!R$9:R$393,MATCH($B100,'I.KI 2017-18'!$B$9:$B$393,0)))),"")</f>
        <v>0</v>
      </c>
      <c r="AF100" s="156">
        <f>_xlfn.IFNA(IF($B100=$B$382,0,_xlfn.IFNA(INDEX('I.Supplementary 2017-18'!S$8:S$35,MATCH($B100,'I.Supplementary 2017-18'!$B$8:$B$35,0)),INDEX('I.KI 2017-18'!S$9:S$393,MATCH($B100,'I.KI 2017-18'!$B$9:$B$393,0)))),"")</f>
        <v>0</v>
      </c>
      <c r="AG100" s="193">
        <f>_xlfn.IFNA(IF($B100=$B$382,0,_xlfn.IFNA(INDEX('I.Supplementary 2017-18'!T$8:T$35,MATCH($B100,'I.Supplementary 2017-18'!$B$8:$B$35,0)),INDEX('I.KI 2017-18'!T$9:T$393,MATCH($B100,'I.KI 2017-18'!$B$9:$B$393,0)))),"")</f>
        <v>0</v>
      </c>
      <c r="AH100" s="193">
        <f>_xlfn.IFNA(IF($B100=$B$382,0,_xlfn.IFNA(INDEX('I.Supplementary 2017-18'!U$8:U$35,MATCH($B100,'I.Supplementary 2017-18'!$B$8:$B$35,0)),INDEX('I.KI 2017-18'!U$9:U$393,MATCH($B100,'I.KI 2017-18'!$B$9:$B$393,0)))),"")</f>
        <v>9.7625274336004004</v>
      </c>
      <c r="AI100" s="193">
        <f>_xlfn.IFNA(IF($B100=$B$382,0,_xlfn.IFNA(INDEX('I.Supplementary 2017-18'!V$8:V$35,MATCH($B100,'I.Supplementary 2017-18'!$B$8:$B$35,0)),INDEX('I.KI 2017-18'!V$9:V$393,MATCH($B100,'I.KI 2017-18'!$B$9:$B$393,0)))),"")</f>
        <v>0</v>
      </c>
      <c r="AJ100" s="157">
        <f>_xlfn.IFNA(IF($B100=$B$382,0,_xlfn.IFNA(INDEX('I.Supplementary 2017-18'!W$8:W$35,MATCH($B100,'I.Supplementary 2017-18'!$B$8:$B$35,0)),INDEX('I.KI 2017-18'!W$9:W$393,MATCH($B100,'I.KI 2017-18'!$B$9:$B$393,0)))),"")</f>
        <v>0</v>
      </c>
      <c r="AK100" s="156">
        <f>_xlfn.IFNA(IF($B100=$B$382,0,_xlfn.IFNA(INDEX('I.Supplementary 2017-18'!X$8:X$35,MATCH($B100,'I.Supplementary 2017-18'!$B$8:$B$35,0)),INDEX('I.KI 2017-18'!X$9:X$393,MATCH($B100,'I.KI 2017-18'!$B$9:$B$393,0)))),"")</f>
        <v>0</v>
      </c>
      <c r="AL100" s="193">
        <f>_xlfn.IFNA(IF($B100=$B$382,0,_xlfn.IFNA(INDEX('I.Supplementary 2017-18'!Y$8:Y$35,MATCH($B100,'I.Supplementary 2017-18'!$B$8:$B$35,0)),INDEX('I.KI 2017-18'!Y$9:Y$393,MATCH($B100,'I.KI 2017-18'!$B$9:$B$393,0)))),"")</f>
        <v>0</v>
      </c>
      <c r="AM100" s="193">
        <f>_xlfn.IFNA(IF($B100=$B$382,0,_xlfn.IFNA(INDEX('I.Supplementary 2017-18'!Z$8:Z$35,MATCH($B100,'I.Supplementary 2017-18'!$B$8:$B$35,0)),INDEX('I.KI 2017-18'!Z$9:Z$393,MATCH($B100,'I.KI 2017-18'!$B$9:$B$393,0)))),"")</f>
        <v>15.466900151046728</v>
      </c>
      <c r="AN100" s="193">
        <f>_xlfn.IFNA(IF($B100=$B$382,0,_xlfn.IFNA(INDEX('I.Supplementary 2017-18'!AA$8:AA$35,MATCH($B100,'I.Supplementary 2017-18'!$B$8:$B$35,0)),INDEX('I.KI 2017-18'!AA$9:AA$393,MATCH($B100,'I.KI 2017-18'!$B$9:$B$393,0)))),"")</f>
        <v>0</v>
      </c>
      <c r="AO100" s="157">
        <f>_xlfn.IFNA(IF($B100=$B$382,0,_xlfn.IFNA(INDEX('I.Supplementary 2017-18'!AB$8:AB$35,MATCH($B100,'I.Supplementary 2017-18'!$B$8:$B$35,0)),INDEX('I.KI 2017-18'!AB$9:AB$393,MATCH($B100,'I.KI 2017-18'!$B$9:$B$393,0)))),"")</f>
        <v>0</v>
      </c>
      <c r="AP100" s="149"/>
      <c r="AQ100" s="156">
        <f>_xlfn.IFNA(IF($B100=$B$381,0,IF($B100=$B$382,0,_xlfn.IFNA(INDEX('I.Supplementary 2017-18'!I$8:I$35,MATCH($B100,'I.Supplementary 2017-18'!$B$8:$B$35,0)),INDEX('I.KI 2017-18'!I$9:I$393,MATCH($B100,'I.KI 2017-18'!$B$9:$B$393,0))))),"")</f>
        <v>5.7043727174463275</v>
      </c>
      <c r="AR100" s="149">
        <f>_xlfn.IFNA(IF($B100=$B$381,0,IF($B100=$B$382,0,_xlfn.IFNA(INDEX('I.Supplementary 2017-18'!J$8:J$35,MATCH($B100,'I.Supplementary 2017-18'!$B$8:$B$35,0)),INDEX('I.KI 2017-18'!J$9:J$393,MATCH($B100,'I.KI 2017-18'!$B$9:$B$393,0))))),"")</f>
        <v>9.7625274336004004</v>
      </c>
      <c r="AS100" s="157">
        <f>_xlfn.IFNA(IF($B100=$B$381,0,IF($B100=$B$382,0,_xlfn.IFNA(INDEX('I.Supplementary 2017-18'!H$8:H$35,MATCH($B100,'I.Supplementary 2017-18'!$B$8:$B$35,0)),INDEX('I.KI 2017-18'!H$9:H$393,MATCH($B100,'I.KI 2017-18'!$B$9:$B$393,0))))),"")</f>
        <v>15.466900151046728</v>
      </c>
      <c r="AT100" s="149"/>
      <c r="AU100" s="156">
        <f>_xlfn.IFNA(_xlfn.IFNA(INDEX('I.Supplementary 2018-19'!P$8:P$157,MATCH($B100,'I.Supplementary 2018-19'!$B$8:$B$157,0)),INDEX('I.KI 2018-19'!P$9:P$393,MATCH($B100,'I.KI 2018-19'!$B$9:$B$393,0))),"")</f>
        <v>0</v>
      </c>
      <c r="AV100" s="193">
        <f>_xlfn.IFNA(_xlfn.IFNA(INDEX('I.Supplementary 2018-19'!Q$8:Q$157,MATCH($B100,'I.Supplementary 2018-19'!$B$8:$B$157,0)),INDEX('I.KI 2018-19'!Q$9:Q$393,MATCH($B100,'I.KI 2018-19'!$B$9:$B$393,0))),"")</f>
        <v>0</v>
      </c>
      <c r="AW100" s="193">
        <f>_xlfn.IFNA(_xlfn.IFNA(INDEX('I.Supplementary 2018-19'!R$8:R$157,MATCH($B100,'I.Supplementary 2018-19'!$B$8:$B$157,0)),INDEX('I.KI 2018-19'!R$9:R$393,MATCH($B100,'I.KI 2018-19'!$B$9:$B$393,0))),"")</f>
        <v>4.4931011353334487</v>
      </c>
      <c r="AX100" s="193">
        <f>_xlfn.IFNA(_xlfn.IFNA(INDEX('I.Supplementary 2018-19'!S$8:S$157,MATCH($B100,'I.Supplementary 2018-19'!$B$8:$B$157,0)),INDEX('I.KI 2018-19'!S$9:S$393,MATCH($B100,'I.KI 2018-19'!$B$9:$B$393,0))),"")</f>
        <v>0</v>
      </c>
      <c r="AY100" s="157">
        <f>_xlfn.IFNA(_xlfn.IFNA(INDEX('I.Supplementary 2018-19'!T$8:T$157,MATCH($B100,'I.Supplementary 2018-19'!$B$8:$B$157,0)),INDEX('I.KI 2018-19'!T$9:T$393,MATCH($B100,'I.KI 2018-19'!$B$9:$B$393,0))),"")</f>
        <v>0</v>
      </c>
      <c r="AZ100" s="156">
        <f>_xlfn.IFNA(_xlfn.IFNA(INDEX('I.Supplementary 2018-19'!U$8:U$157,MATCH($B100,'I.Supplementary 2018-19'!$B$8:$B$157,0)),INDEX('I.KI 2018-19'!U$9:U$393,MATCH($B100,'I.KI 2018-19'!$B$9:$B$393,0))),"")</f>
        <v>0</v>
      </c>
      <c r="BA100" s="193">
        <f>_xlfn.IFNA(_xlfn.IFNA(INDEX('I.Supplementary 2018-19'!V$8:V$157,MATCH($B100,'I.Supplementary 2018-19'!$B$8:$B$157,0)),INDEX('I.KI 2018-19'!V$9:V$393,MATCH($B100,'I.KI 2018-19'!$B$9:$B$393,0))),"")</f>
        <v>0</v>
      </c>
      <c r="BB100" s="193">
        <f>_xlfn.IFNA(_xlfn.IFNA(INDEX('I.Supplementary 2018-19'!W$8:W$157,MATCH($B100,'I.Supplementary 2018-19'!$B$8:$B$157,0)),INDEX('I.KI 2018-19'!W$9:W$393,MATCH($B100,'I.KI 2018-19'!$B$9:$B$393,0))),"")</f>
        <v>10.055822249202128</v>
      </c>
      <c r="BC100" s="193">
        <f>_xlfn.IFNA(_xlfn.IFNA(INDEX('I.Supplementary 2018-19'!X$8:X$157,MATCH($B100,'I.Supplementary 2018-19'!$B$8:$B$157,0)),INDEX('I.KI 2018-19'!X$9:X$393,MATCH($B100,'I.KI 2018-19'!$B$9:$B$393,0))),"")</f>
        <v>0</v>
      </c>
      <c r="BD100" s="157">
        <f>_xlfn.IFNA(_xlfn.IFNA(INDEX('I.Supplementary 2018-19'!Y$8:Y$157,MATCH($B100,'I.Supplementary 2018-19'!$B$8:$B$157,0)),INDEX('I.KI 2018-19'!Y$9:Y$393,MATCH($B100,'I.KI 2018-19'!$B$9:$B$393,0))),"")</f>
        <v>0</v>
      </c>
      <c r="BE100" s="156">
        <f>_xlfn.IFNA(_xlfn.IFNA(INDEX('I.Supplementary 2018-19'!Z$8:Z$157,MATCH($B100,'I.Supplementary 2018-19'!$B$8:$B$157,0)),INDEX('I.KI 2018-19'!Z$9:Z$393,MATCH($B100,'I.KI 2018-19'!$B$9:$B$393,0))),"")</f>
        <v>0</v>
      </c>
      <c r="BF100" s="193">
        <f>_xlfn.IFNA(_xlfn.IFNA(INDEX('I.Supplementary 2018-19'!AA$8:AA$157,MATCH($B100,'I.Supplementary 2018-19'!$B$8:$B$157,0)),INDEX('I.KI 2018-19'!AA$9:AA$393,MATCH($B100,'I.KI 2018-19'!$B$9:$B$393,0))),"")</f>
        <v>0</v>
      </c>
      <c r="BG100" s="193">
        <f>_xlfn.IFNA(_xlfn.IFNA(INDEX('I.Supplementary 2018-19'!AB$8:AB$157,MATCH($B100,'I.Supplementary 2018-19'!$B$8:$B$157,0)),INDEX('I.KI 2018-19'!AB$9:AB$393,MATCH($B100,'I.KI 2018-19'!$B$9:$B$393,0))),"")</f>
        <v>14.548923384535577</v>
      </c>
      <c r="BH100" s="193">
        <f>_xlfn.IFNA(_xlfn.IFNA(INDEX('I.Supplementary 2018-19'!AC$8:AC$157,MATCH($B100,'I.Supplementary 2018-19'!$B$8:$B$157,0)),INDEX('I.KI 2018-19'!AC$9:AC$393,MATCH($B100,'I.KI 2018-19'!$B$9:$B$393,0))),"")</f>
        <v>0</v>
      </c>
      <c r="BI100" s="157">
        <f>_xlfn.IFNA(_xlfn.IFNA(INDEX('I.Supplementary 2018-19'!AD$8:AD$157,MATCH($B100,'I.Supplementary 2018-19'!$B$8:$B$157,0)),INDEX('I.KI 2018-19'!AD$9:AD$393,MATCH($B100,'I.KI 2018-19'!$B$9:$B$393,0))),"")</f>
        <v>0</v>
      </c>
      <c r="BJ100" s="149"/>
      <c r="BK100" s="156">
        <f>_xlfn.IFNA(IF($B100=$B$381,0,IF($B100=$B$382,0,_xlfn.IFNA(INDEX('I.Supplementary 2018-19'!I$8:I$157,MATCH($B100,'I.Supplementary 2018-19'!$B$8:$B$157,0)),INDEX('I.KI 2018-19'!I$9:I$393,MATCH($B100,'I.KI 2018-19'!$B$9:$B$393,0))))),"")</f>
        <v>4.4931011353334487</v>
      </c>
      <c r="BL100" s="149">
        <f>_xlfn.IFNA(IF($B100=$B$381,0,IF($B100=$B$382,0,_xlfn.IFNA(INDEX('I.Supplementary 2018-19'!J$8:J$157,MATCH($B100,'I.Supplementary 2018-19'!$B$8:$B$157,0)),INDEX('I.KI 2018-19'!J$9:J$393,MATCH($B100,'I.KI 2018-19'!$B$9:$B$393,0))))),"")</f>
        <v>10.055822249202128</v>
      </c>
      <c r="BM100" s="157">
        <f>_xlfn.IFNA(IF($B100=$B$381,0,IF($B100=$B$382,0,_xlfn.IFNA(INDEX('I.Supplementary 2018-19'!H$8:H$157,MATCH($B100,'I.Supplementary 2018-19'!$B$8:$B$157,0)),INDEX('I.KI 2018-19'!H$9:H$393,MATCH($B100,'I.KI 2018-19'!$B$9:$B$393,0))))),"")</f>
        <v>14.548923384535577</v>
      </c>
    </row>
    <row r="101" spans="2:65">
      <c r="B101" s="121" t="str">
        <f>'Calculations for 2021-22'!B101</f>
        <v>E2234</v>
      </c>
      <c r="C101" s="160" t="str">
        <f>'Calculations for 2021-22'!D101</f>
        <v>E2234</v>
      </c>
      <c r="D101" t="str">
        <f>'Calculations for 2021-22'!E101</f>
        <v>SD</v>
      </c>
      <c r="E101">
        <f>'Calculations for 2021-22'!F101</f>
        <v>0</v>
      </c>
      <c r="F101" s="120" t="str">
        <f>'Calculations for 2021-22'!H101</f>
        <v>Dover</v>
      </c>
      <c r="G101" s="156">
        <f>_xlfn.IFNA(INDEX('I.KI 2016-17'!M$8:M$391,MATCH($B101,'I.KI 2016-17'!$B$8:$B$391,0)),"")</f>
        <v>0</v>
      </c>
      <c r="H101" s="149">
        <f>_xlfn.IFNA(INDEX('I.KI 2016-17'!N$8:N$391,MATCH($B101,'I.KI 2016-17'!$B$8:$B$391,0)),"")</f>
        <v>1.7579458816090001</v>
      </c>
      <c r="I101" s="149">
        <f>_xlfn.IFNA(INDEX('I.KI 2016-17'!O$8:O$391,MATCH($B101,'I.KI 2016-17'!$B$8:$B$391,0)),"")</f>
        <v>0</v>
      </c>
      <c r="J101" s="149">
        <f>_xlfn.IFNA(INDEX('I.KI 2016-17'!P$8:P$391,MATCH($B101,'I.KI 2016-17'!$B$8:$B$391,0)),"")</f>
        <v>0</v>
      </c>
      <c r="K101" s="157">
        <f>_xlfn.IFNA(INDEX('I.KI 2016-17'!Q$8:Q$391,MATCH($B101,'I.KI 2016-17'!$B$8:$B$391,0)),"")</f>
        <v>0</v>
      </c>
      <c r="L101" s="156">
        <f>_xlfn.IFNA(INDEX('I.KI 2016-17'!R$8:R$391,MATCH($B101,'I.KI 2016-17'!$B$8:$B$391,0)),"")</f>
        <v>0</v>
      </c>
      <c r="M101" s="193">
        <f>_xlfn.IFNA(INDEX('I.KI 2016-17'!S$8:S$391,MATCH($B101,'I.KI 2016-17'!$B$8:$B$391,0)),"")</f>
        <v>3.3907687208699997</v>
      </c>
      <c r="N101" s="193">
        <f>_xlfn.IFNA(INDEX('I.KI 2016-17'!T$8:T$391,MATCH($B101,'I.KI 2016-17'!$B$8:$B$391,0)),"")</f>
        <v>0</v>
      </c>
      <c r="O101" s="193">
        <f>_xlfn.IFNA(INDEX('I.KI 2016-17'!U$8:U$391,MATCH($B101,'I.KI 2016-17'!$B$8:$B$391,0)),"")</f>
        <v>0</v>
      </c>
      <c r="P101" s="157">
        <f>_xlfn.IFNA(INDEX('I.KI 2016-17'!V$8:V$391,MATCH($B101,'I.KI 2016-17'!$B$8:$B$391,0)),"")</f>
        <v>0</v>
      </c>
      <c r="Q101" s="156">
        <f>_xlfn.IFNA(INDEX('I.KI 2016-17'!W$8:W$391,MATCH($B101,'I.KI 2016-17'!$B$8:$B$391,0)),"")</f>
        <v>0</v>
      </c>
      <c r="R101" s="193">
        <f>_xlfn.IFNA(INDEX('I.KI 2016-17'!X$8:X$391,MATCH($B101,'I.KI 2016-17'!$B$8:$B$391,0)),"")</f>
        <v>5.148714602479</v>
      </c>
      <c r="S101" s="193">
        <f>_xlfn.IFNA(INDEX('I.KI 2016-17'!Y$8:Y$391,MATCH($B101,'I.KI 2016-17'!$B$8:$B$391,0)),"")</f>
        <v>0</v>
      </c>
      <c r="T101" s="193">
        <f>_xlfn.IFNA(INDEX('I.KI 2016-17'!Z$8:Z$391,MATCH($B101,'I.KI 2016-17'!$B$8:$B$391,0)),"")</f>
        <v>0</v>
      </c>
      <c r="U101" s="157">
        <f>_xlfn.IFNA(INDEX('I.KI 2016-17'!AA$8:AA$391,MATCH($B101,'I.KI 2016-17'!$B$8:$B$391,0)),"")</f>
        <v>0</v>
      </c>
      <c r="V101" s="149"/>
      <c r="W101" s="154">
        <f>_xlfn.IFNA(INDEX('I.KI 2016-17'!$H$8:$H$391,MATCH(B101,'I.KI 2016-17'!$B$8:$B$391,0)),"")</f>
        <v>1.7579458816090001</v>
      </c>
      <c r="X101" s="153">
        <f>_xlfn.IFNA(INDEX('I.KI 2016-17'!$I$8:$I$391,MATCH(B101,'I.KI 2016-17'!$B$8:$B$391,0)),"")</f>
        <v>3.3907687208699997</v>
      </c>
      <c r="Y101" s="155">
        <f>_xlfn.IFNA(INDEX('I.KI 2016-17'!$G$8:$G$391,MATCH(B101,'I.KI 2016-17'!$B$8:$B$391,0)),"")</f>
        <v>5.148714602479</v>
      </c>
      <c r="Z101" s="149"/>
      <c r="AA101" s="156">
        <f>_xlfn.IFNA(IF($B101=$B$382,0,_xlfn.IFNA(INDEX('I.Supplementary 2017-18'!N$8:N$35,MATCH($B101,'I.Supplementary 2017-18'!$B$8:$B$35,0)),INDEX('I.KI 2017-18'!N$9:N$393,MATCH($B101,'I.KI 2017-18'!$B$9:$B$393,0)))),"")</f>
        <v>0</v>
      </c>
      <c r="AB101" s="193">
        <f>_xlfn.IFNA(IF($B101=$B$382,0,_xlfn.IFNA(INDEX('I.Supplementary 2017-18'!O$8:O$35,MATCH($B101,'I.Supplementary 2017-18'!$B$8:$B$35,0)),INDEX('I.KI 2017-18'!O$9:O$393,MATCH($B101,'I.KI 2017-18'!$B$9:$B$393,0)))),"")</f>
        <v>1.0268285808118358</v>
      </c>
      <c r="AC101" s="193">
        <f>_xlfn.IFNA(IF($B101=$B$382,0,_xlfn.IFNA(INDEX('I.Supplementary 2017-18'!P$8:P$35,MATCH($B101,'I.Supplementary 2017-18'!$B$8:$B$35,0)),INDEX('I.KI 2017-18'!P$9:P$393,MATCH($B101,'I.KI 2017-18'!$B$9:$B$393,0)))),"")</f>
        <v>0</v>
      </c>
      <c r="AD101" s="193">
        <f>_xlfn.IFNA(IF($B101=$B$382,0,_xlfn.IFNA(INDEX('I.Supplementary 2017-18'!Q$8:Q$35,MATCH($B101,'I.Supplementary 2017-18'!$B$8:$B$35,0)),INDEX('I.KI 2017-18'!Q$9:Q$393,MATCH($B101,'I.KI 2017-18'!$B$9:$B$393,0)))),"")</f>
        <v>0</v>
      </c>
      <c r="AE101" s="157">
        <f>_xlfn.IFNA(IF($B101=$B$382,0,_xlfn.IFNA(INDEX('I.Supplementary 2017-18'!R$8:R$35,MATCH($B101,'I.Supplementary 2017-18'!$B$8:$B$35,0)),INDEX('I.KI 2017-18'!R$9:R$393,MATCH($B101,'I.KI 2017-18'!$B$9:$B$393,0)))),"")</f>
        <v>0</v>
      </c>
      <c r="AF101" s="156">
        <f>_xlfn.IFNA(IF($B101=$B$382,0,_xlfn.IFNA(INDEX('I.Supplementary 2017-18'!S$8:S$35,MATCH($B101,'I.Supplementary 2017-18'!$B$8:$B$35,0)),INDEX('I.KI 2017-18'!S$9:S$393,MATCH($B101,'I.KI 2017-18'!$B$9:$B$393,0)))),"")</f>
        <v>0</v>
      </c>
      <c r="AG101" s="193">
        <f>_xlfn.IFNA(IF($B101=$B$382,0,_xlfn.IFNA(INDEX('I.Supplementary 2017-18'!T$8:T$35,MATCH($B101,'I.Supplementary 2017-18'!$B$8:$B$35,0)),INDEX('I.KI 2017-18'!T$9:T$393,MATCH($B101,'I.KI 2017-18'!$B$9:$B$393,0)))),"")</f>
        <v>3.4599947386689633</v>
      </c>
      <c r="AH101" s="193">
        <f>_xlfn.IFNA(IF($B101=$B$382,0,_xlfn.IFNA(INDEX('I.Supplementary 2017-18'!U$8:U$35,MATCH($B101,'I.Supplementary 2017-18'!$B$8:$B$35,0)),INDEX('I.KI 2017-18'!U$9:U$393,MATCH($B101,'I.KI 2017-18'!$B$9:$B$393,0)))),"")</f>
        <v>0</v>
      </c>
      <c r="AI101" s="193">
        <f>_xlfn.IFNA(IF($B101=$B$382,0,_xlfn.IFNA(INDEX('I.Supplementary 2017-18'!V$8:V$35,MATCH($B101,'I.Supplementary 2017-18'!$B$8:$B$35,0)),INDEX('I.KI 2017-18'!V$9:V$393,MATCH($B101,'I.KI 2017-18'!$B$9:$B$393,0)))),"")</f>
        <v>0</v>
      </c>
      <c r="AJ101" s="157">
        <f>_xlfn.IFNA(IF($B101=$B$382,0,_xlfn.IFNA(INDEX('I.Supplementary 2017-18'!W$8:W$35,MATCH($B101,'I.Supplementary 2017-18'!$B$8:$B$35,0)),INDEX('I.KI 2017-18'!W$9:W$393,MATCH($B101,'I.KI 2017-18'!$B$9:$B$393,0)))),"")</f>
        <v>0</v>
      </c>
      <c r="AK101" s="156">
        <f>_xlfn.IFNA(IF($B101=$B$382,0,_xlfn.IFNA(INDEX('I.Supplementary 2017-18'!X$8:X$35,MATCH($B101,'I.Supplementary 2017-18'!$B$8:$B$35,0)),INDEX('I.KI 2017-18'!X$9:X$393,MATCH($B101,'I.KI 2017-18'!$B$9:$B$393,0)))),"")</f>
        <v>0</v>
      </c>
      <c r="AL101" s="193">
        <f>_xlfn.IFNA(IF($B101=$B$382,0,_xlfn.IFNA(INDEX('I.Supplementary 2017-18'!Y$8:Y$35,MATCH($B101,'I.Supplementary 2017-18'!$B$8:$B$35,0)),INDEX('I.KI 2017-18'!Y$9:Y$393,MATCH($B101,'I.KI 2017-18'!$B$9:$B$393,0)))),"")</f>
        <v>4.4868233194807994</v>
      </c>
      <c r="AM101" s="193">
        <f>_xlfn.IFNA(IF($B101=$B$382,0,_xlfn.IFNA(INDEX('I.Supplementary 2017-18'!Z$8:Z$35,MATCH($B101,'I.Supplementary 2017-18'!$B$8:$B$35,0)),INDEX('I.KI 2017-18'!Z$9:Z$393,MATCH($B101,'I.KI 2017-18'!$B$9:$B$393,0)))),"")</f>
        <v>0</v>
      </c>
      <c r="AN101" s="193">
        <f>_xlfn.IFNA(IF($B101=$B$382,0,_xlfn.IFNA(INDEX('I.Supplementary 2017-18'!AA$8:AA$35,MATCH($B101,'I.Supplementary 2017-18'!$B$8:$B$35,0)),INDEX('I.KI 2017-18'!AA$9:AA$393,MATCH($B101,'I.KI 2017-18'!$B$9:$B$393,0)))),"")</f>
        <v>0</v>
      </c>
      <c r="AO101" s="157">
        <f>_xlfn.IFNA(IF($B101=$B$382,0,_xlfn.IFNA(INDEX('I.Supplementary 2017-18'!AB$8:AB$35,MATCH($B101,'I.Supplementary 2017-18'!$B$8:$B$35,0)),INDEX('I.KI 2017-18'!AB$9:AB$393,MATCH($B101,'I.KI 2017-18'!$B$9:$B$393,0)))),"")</f>
        <v>0</v>
      </c>
      <c r="AP101" s="149"/>
      <c r="AQ101" s="156">
        <f>_xlfn.IFNA(IF($B101=$B$381,0,IF($B101=$B$382,0,_xlfn.IFNA(INDEX('I.Supplementary 2017-18'!I$8:I$35,MATCH($B101,'I.Supplementary 2017-18'!$B$8:$B$35,0)),INDEX('I.KI 2017-18'!I$9:I$393,MATCH($B101,'I.KI 2017-18'!$B$9:$B$393,0))))),"")</f>
        <v>1.0268285808118358</v>
      </c>
      <c r="AR101" s="149">
        <f>_xlfn.IFNA(IF($B101=$B$381,0,IF($B101=$B$382,0,_xlfn.IFNA(INDEX('I.Supplementary 2017-18'!J$8:J$35,MATCH($B101,'I.Supplementary 2017-18'!$B$8:$B$35,0)),INDEX('I.KI 2017-18'!J$9:J$393,MATCH($B101,'I.KI 2017-18'!$B$9:$B$393,0))))),"")</f>
        <v>3.4599947386689633</v>
      </c>
      <c r="AS101" s="157">
        <f>_xlfn.IFNA(IF($B101=$B$381,0,IF($B101=$B$382,0,_xlfn.IFNA(INDEX('I.Supplementary 2017-18'!H$8:H$35,MATCH($B101,'I.Supplementary 2017-18'!$B$8:$B$35,0)),INDEX('I.KI 2017-18'!H$9:H$393,MATCH($B101,'I.KI 2017-18'!$B$9:$B$393,0))))),"")</f>
        <v>4.4868233194807994</v>
      </c>
      <c r="AT101" s="149"/>
      <c r="AU101" s="156">
        <f>_xlfn.IFNA(_xlfn.IFNA(INDEX('I.Supplementary 2018-19'!P$8:P$157,MATCH($B101,'I.Supplementary 2018-19'!$B$8:$B$157,0)),INDEX('I.KI 2018-19'!P$9:P$393,MATCH($B101,'I.KI 2018-19'!$B$9:$B$393,0))),"")</f>
        <v>0</v>
      </c>
      <c r="AV101" s="193">
        <f>_xlfn.IFNA(_xlfn.IFNA(INDEX('I.Supplementary 2018-19'!Q$8:Q$157,MATCH($B101,'I.Supplementary 2018-19'!$B$8:$B$157,0)),INDEX('I.KI 2018-19'!Q$9:Q$393,MATCH($B101,'I.KI 2018-19'!$B$9:$B$393,0))),"")</f>
        <v>0.56849283185990152</v>
      </c>
      <c r="AW101" s="193">
        <f>_xlfn.IFNA(_xlfn.IFNA(INDEX('I.Supplementary 2018-19'!R$8:R$157,MATCH($B101,'I.Supplementary 2018-19'!$B$8:$B$157,0)),INDEX('I.KI 2018-19'!R$9:R$393,MATCH($B101,'I.KI 2018-19'!$B$9:$B$393,0))),"")</f>
        <v>0</v>
      </c>
      <c r="AX101" s="193">
        <f>_xlfn.IFNA(_xlfn.IFNA(INDEX('I.Supplementary 2018-19'!S$8:S$157,MATCH($B101,'I.Supplementary 2018-19'!$B$8:$B$157,0)),INDEX('I.KI 2018-19'!S$9:S$393,MATCH($B101,'I.KI 2018-19'!$B$9:$B$393,0))),"")</f>
        <v>0</v>
      </c>
      <c r="AY101" s="157">
        <f>_xlfn.IFNA(_xlfn.IFNA(INDEX('I.Supplementary 2018-19'!T$8:T$157,MATCH($B101,'I.Supplementary 2018-19'!$B$8:$B$157,0)),INDEX('I.KI 2018-19'!T$9:T$393,MATCH($B101,'I.KI 2018-19'!$B$9:$B$393,0))),"")</f>
        <v>0</v>
      </c>
      <c r="AZ101" s="156">
        <f>_xlfn.IFNA(_xlfn.IFNA(INDEX('I.Supplementary 2018-19'!U$8:U$157,MATCH($B101,'I.Supplementary 2018-19'!$B$8:$B$157,0)),INDEX('I.KI 2018-19'!U$9:U$393,MATCH($B101,'I.KI 2018-19'!$B$9:$B$393,0))),"")</f>
        <v>0</v>
      </c>
      <c r="BA101" s="193">
        <f>_xlfn.IFNA(_xlfn.IFNA(INDEX('I.Supplementary 2018-19'!V$8:V$157,MATCH($B101,'I.Supplementary 2018-19'!$B$8:$B$157,0)),INDEX('I.KI 2018-19'!V$9:V$393,MATCH($B101,'I.KI 2018-19'!$B$9:$B$393,0))),"")</f>
        <v>3.5639430784573012</v>
      </c>
      <c r="BB101" s="193">
        <f>_xlfn.IFNA(_xlfn.IFNA(INDEX('I.Supplementary 2018-19'!W$8:W$157,MATCH($B101,'I.Supplementary 2018-19'!$B$8:$B$157,0)),INDEX('I.KI 2018-19'!W$9:W$393,MATCH($B101,'I.KI 2018-19'!$B$9:$B$393,0))),"")</f>
        <v>0</v>
      </c>
      <c r="BC101" s="193">
        <f>_xlfn.IFNA(_xlfn.IFNA(INDEX('I.Supplementary 2018-19'!X$8:X$157,MATCH($B101,'I.Supplementary 2018-19'!$B$8:$B$157,0)),INDEX('I.KI 2018-19'!X$9:X$393,MATCH($B101,'I.KI 2018-19'!$B$9:$B$393,0))),"")</f>
        <v>0</v>
      </c>
      <c r="BD101" s="157">
        <f>_xlfn.IFNA(_xlfn.IFNA(INDEX('I.Supplementary 2018-19'!Y$8:Y$157,MATCH($B101,'I.Supplementary 2018-19'!$B$8:$B$157,0)),INDEX('I.KI 2018-19'!Y$9:Y$393,MATCH($B101,'I.KI 2018-19'!$B$9:$B$393,0))),"")</f>
        <v>0</v>
      </c>
      <c r="BE101" s="156">
        <f>_xlfn.IFNA(_xlfn.IFNA(INDEX('I.Supplementary 2018-19'!Z$8:Z$157,MATCH($B101,'I.Supplementary 2018-19'!$B$8:$B$157,0)),INDEX('I.KI 2018-19'!Z$9:Z$393,MATCH($B101,'I.KI 2018-19'!$B$9:$B$393,0))),"")</f>
        <v>0</v>
      </c>
      <c r="BF101" s="193">
        <f>_xlfn.IFNA(_xlfn.IFNA(INDEX('I.Supplementary 2018-19'!AA$8:AA$157,MATCH($B101,'I.Supplementary 2018-19'!$B$8:$B$157,0)),INDEX('I.KI 2018-19'!AA$9:AA$393,MATCH($B101,'I.KI 2018-19'!$B$9:$B$393,0))),"")</f>
        <v>4.132435910317203</v>
      </c>
      <c r="BG101" s="193">
        <f>_xlfn.IFNA(_xlfn.IFNA(INDEX('I.Supplementary 2018-19'!AB$8:AB$157,MATCH($B101,'I.Supplementary 2018-19'!$B$8:$B$157,0)),INDEX('I.KI 2018-19'!AB$9:AB$393,MATCH($B101,'I.KI 2018-19'!$B$9:$B$393,0))),"")</f>
        <v>0</v>
      </c>
      <c r="BH101" s="193">
        <f>_xlfn.IFNA(_xlfn.IFNA(INDEX('I.Supplementary 2018-19'!AC$8:AC$157,MATCH($B101,'I.Supplementary 2018-19'!$B$8:$B$157,0)),INDEX('I.KI 2018-19'!AC$9:AC$393,MATCH($B101,'I.KI 2018-19'!$B$9:$B$393,0))),"")</f>
        <v>0</v>
      </c>
      <c r="BI101" s="157">
        <f>_xlfn.IFNA(_xlfn.IFNA(INDEX('I.Supplementary 2018-19'!AD$8:AD$157,MATCH($B101,'I.Supplementary 2018-19'!$B$8:$B$157,0)),INDEX('I.KI 2018-19'!AD$9:AD$393,MATCH($B101,'I.KI 2018-19'!$B$9:$B$393,0))),"")</f>
        <v>0</v>
      </c>
      <c r="BJ101" s="149"/>
      <c r="BK101" s="156">
        <f>_xlfn.IFNA(IF($B101=$B$381,0,IF($B101=$B$382,0,_xlfn.IFNA(INDEX('I.Supplementary 2018-19'!I$8:I$157,MATCH($B101,'I.Supplementary 2018-19'!$B$8:$B$157,0)),INDEX('I.KI 2018-19'!I$9:I$393,MATCH($B101,'I.KI 2018-19'!$B$9:$B$393,0))))),"")</f>
        <v>0.56849283185990152</v>
      </c>
      <c r="BL101" s="149">
        <f>_xlfn.IFNA(IF($B101=$B$381,0,IF($B101=$B$382,0,_xlfn.IFNA(INDEX('I.Supplementary 2018-19'!J$8:J$157,MATCH($B101,'I.Supplementary 2018-19'!$B$8:$B$157,0)),INDEX('I.KI 2018-19'!J$9:J$393,MATCH($B101,'I.KI 2018-19'!$B$9:$B$393,0))))),"")</f>
        <v>3.5639430784573012</v>
      </c>
      <c r="BM101" s="157">
        <f>_xlfn.IFNA(IF($B101=$B$381,0,IF($B101=$B$382,0,_xlfn.IFNA(INDEX('I.Supplementary 2018-19'!H$8:H$157,MATCH($B101,'I.Supplementary 2018-19'!$B$8:$B$157,0)),INDEX('I.KI 2018-19'!H$9:H$393,MATCH($B101,'I.KI 2018-19'!$B$9:$B$393,0))))),"")</f>
        <v>4.132435910317203</v>
      </c>
    </row>
    <row r="102" spans="2:65">
      <c r="B102" s="121" t="str">
        <f>'Calculations for 2021-22'!B102</f>
        <v>E4603</v>
      </c>
      <c r="C102" s="160" t="str">
        <f>'Calculations for 2021-22'!D102</f>
        <v>E4603</v>
      </c>
      <c r="D102" t="str">
        <f>'Calculations for 2021-22'!E102</f>
        <v>MD</v>
      </c>
      <c r="E102" t="str">
        <f>'Calculations for 2021-22'!F102</f>
        <v>P1703</v>
      </c>
      <c r="F102" s="120" t="str">
        <f>'Calculations for 2021-22'!H102</f>
        <v>Dudley</v>
      </c>
      <c r="G102" s="156">
        <f>_xlfn.IFNA(INDEX('I.KI 2016-17'!M$8:M$391,MATCH($B102,'I.KI 2016-17'!$B$8:$B$391,0)),"")</f>
        <v>40.398715344494995</v>
      </c>
      <c r="H102" s="149">
        <f>_xlfn.IFNA(INDEX('I.KI 2016-17'!N$8:N$391,MATCH($B102,'I.KI 2016-17'!$B$8:$B$391,0)),"")</f>
        <v>4.5164830231890001</v>
      </c>
      <c r="I102" s="149">
        <f>_xlfn.IFNA(INDEX('I.KI 2016-17'!O$8:O$391,MATCH($B102,'I.KI 2016-17'!$B$8:$B$391,0)),"")</f>
        <v>0</v>
      </c>
      <c r="J102" s="149">
        <f>_xlfn.IFNA(INDEX('I.KI 2016-17'!P$8:P$391,MATCH($B102,'I.KI 2016-17'!$B$8:$B$391,0)),"")</f>
        <v>0</v>
      </c>
      <c r="K102" s="157">
        <f>_xlfn.IFNA(INDEX('I.KI 2016-17'!Q$8:Q$391,MATCH($B102,'I.KI 2016-17'!$B$8:$B$391,0)),"")</f>
        <v>0</v>
      </c>
      <c r="L102" s="156">
        <f>_xlfn.IFNA(INDEX('I.KI 2016-17'!R$8:R$391,MATCH($B102,'I.KI 2016-17'!$B$8:$B$391,0)),"")</f>
        <v>54.612317932309999</v>
      </c>
      <c r="M102" s="193">
        <f>_xlfn.IFNA(INDEX('I.KI 2016-17'!S$8:S$391,MATCH($B102,'I.KI 2016-17'!$B$8:$B$391,0)),"")</f>
        <v>8.4224083368539997</v>
      </c>
      <c r="N102" s="193">
        <f>_xlfn.IFNA(INDEX('I.KI 2016-17'!T$8:T$391,MATCH($B102,'I.KI 2016-17'!$B$8:$B$391,0)),"")</f>
        <v>0</v>
      </c>
      <c r="O102" s="193">
        <f>_xlfn.IFNA(INDEX('I.KI 2016-17'!U$8:U$391,MATCH($B102,'I.KI 2016-17'!$B$8:$B$391,0)),"")</f>
        <v>0</v>
      </c>
      <c r="P102" s="157">
        <f>_xlfn.IFNA(INDEX('I.KI 2016-17'!V$8:V$391,MATCH($B102,'I.KI 2016-17'!$B$8:$B$391,0)),"")</f>
        <v>0</v>
      </c>
      <c r="Q102" s="156">
        <f>_xlfn.IFNA(INDEX('I.KI 2016-17'!W$8:W$391,MATCH($B102,'I.KI 2016-17'!$B$8:$B$391,0)),"")</f>
        <v>95.011033276804994</v>
      </c>
      <c r="R102" s="193">
        <f>_xlfn.IFNA(INDEX('I.KI 2016-17'!X$8:X$391,MATCH($B102,'I.KI 2016-17'!$B$8:$B$391,0)),"")</f>
        <v>12.938891360043</v>
      </c>
      <c r="S102" s="193">
        <f>_xlfn.IFNA(INDEX('I.KI 2016-17'!Y$8:Y$391,MATCH($B102,'I.KI 2016-17'!$B$8:$B$391,0)),"")</f>
        <v>0</v>
      </c>
      <c r="T102" s="193">
        <f>_xlfn.IFNA(INDEX('I.KI 2016-17'!Z$8:Z$391,MATCH($B102,'I.KI 2016-17'!$B$8:$B$391,0)),"")</f>
        <v>0</v>
      </c>
      <c r="U102" s="157">
        <f>_xlfn.IFNA(INDEX('I.KI 2016-17'!AA$8:AA$391,MATCH($B102,'I.KI 2016-17'!$B$8:$B$391,0)),"")</f>
        <v>0</v>
      </c>
      <c r="V102" s="149"/>
      <c r="W102" s="154">
        <f>_xlfn.IFNA(INDEX('I.KI 2016-17'!$H$8:$H$391,MATCH(B102,'I.KI 2016-17'!$B$8:$B$391,0)),"")</f>
        <v>44.915198367683999</v>
      </c>
      <c r="X102" s="153">
        <f>_xlfn.IFNA(INDEX('I.KI 2016-17'!$I$8:$I$391,MATCH(B102,'I.KI 2016-17'!$B$8:$B$391,0)),"")</f>
        <v>63.034726269163997</v>
      </c>
      <c r="Y102" s="155">
        <f>_xlfn.IFNA(INDEX('I.KI 2016-17'!$G$8:$G$391,MATCH(B102,'I.KI 2016-17'!$B$8:$B$391,0)),"")</f>
        <v>107.949924636848</v>
      </c>
      <c r="Z102" s="149"/>
      <c r="AA102" s="156">
        <f>_xlfn.IFNA(IF($B102=$B$382,0,_xlfn.IFNA(INDEX('I.Supplementary 2017-18'!N$8:N$35,MATCH($B102,'I.Supplementary 2017-18'!$B$8:$B$35,0)),INDEX('I.KI 2017-18'!N$9:N$393,MATCH($B102,'I.KI 2017-18'!$B$9:$B$393,0)))),"")</f>
        <v>30.435090906345888</v>
      </c>
      <c r="AB102" s="193">
        <f>_xlfn.IFNA(IF($B102=$B$382,0,_xlfn.IFNA(INDEX('I.Supplementary 2017-18'!O$8:O$35,MATCH($B102,'I.Supplementary 2017-18'!$B$8:$B$35,0)),INDEX('I.KI 2017-18'!O$9:O$393,MATCH($B102,'I.KI 2017-18'!$B$9:$B$393,0)))),"")</f>
        <v>2.7580043971252572</v>
      </c>
      <c r="AC102" s="193">
        <f>_xlfn.IFNA(IF($B102=$B$382,0,_xlfn.IFNA(INDEX('I.Supplementary 2017-18'!P$8:P$35,MATCH($B102,'I.Supplementary 2017-18'!$B$8:$B$35,0)),INDEX('I.KI 2017-18'!P$9:P$393,MATCH($B102,'I.KI 2017-18'!$B$9:$B$393,0)))),"")</f>
        <v>0</v>
      </c>
      <c r="AD102" s="193">
        <f>_xlfn.IFNA(IF($B102=$B$382,0,_xlfn.IFNA(INDEX('I.Supplementary 2017-18'!Q$8:Q$35,MATCH($B102,'I.Supplementary 2017-18'!$B$8:$B$35,0)),INDEX('I.KI 2017-18'!Q$9:Q$393,MATCH($B102,'I.KI 2017-18'!$B$9:$B$393,0)))),"")</f>
        <v>0</v>
      </c>
      <c r="AE102" s="157">
        <f>_xlfn.IFNA(IF($B102=$B$382,0,_xlfn.IFNA(INDEX('I.Supplementary 2017-18'!R$8:R$35,MATCH($B102,'I.Supplementary 2017-18'!$B$8:$B$35,0)),INDEX('I.KI 2017-18'!R$9:R$393,MATCH($B102,'I.KI 2017-18'!$B$9:$B$393,0)))),"")</f>
        <v>0</v>
      </c>
      <c r="AF102" s="156">
        <f>_xlfn.IFNA(IF($B102=$B$382,0,_xlfn.IFNA(INDEX('I.Supplementary 2017-18'!S$8:S$35,MATCH($B102,'I.Supplementary 2017-18'!$B$8:$B$35,0)),INDEX('I.KI 2017-18'!S$9:S$393,MATCH($B102,'I.KI 2017-18'!$B$9:$B$393,0)))),"")</f>
        <v>55.727284361590591</v>
      </c>
      <c r="AG102" s="193">
        <f>_xlfn.IFNA(IF($B102=$B$382,0,_xlfn.IFNA(INDEX('I.Supplementary 2017-18'!T$8:T$35,MATCH($B102,'I.Supplementary 2017-18'!$B$8:$B$35,0)),INDEX('I.KI 2017-18'!T$9:T$393,MATCH($B102,'I.KI 2017-18'!$B$9:$B$393,0)))),"")</f>
        <v>8.5943604330994763</v>
      </c>
      <c r="AH102" s="193">
        <f>_xlfn.IFNA(IF($B102=$B$382,0,_xlfn.IFNA(INDEX('I.Supplementary 2017-18'!U$8:U$35,MATCH($B102,'I.Supplementary 2017-18'!$B$8:$B$35,0)),INDEX('I.KI 2017-18'!U$9:U$393,MATCH($B102,'I.KI 2017-18'!$B$9:$B$393,0)))),"")</f>
        <v>0</v>
      </c>
      <c r="AI102" s="193">
        <f>_xlfn.IFNA(IF($B102=$B$382,0,_xlfn.IFNA(INDEX('I.Supplementary 2017-18'!V$8:V$35,MATCH($B102,'I.Supplementary 2017-18'!$B$8:$B$35,0)),INDEX('I.KI 2017-18'!V$9:V$393,MATCH($B102,'I.KI 2017-18'!$B$9:$B$393,0)))),"")</f>
        <v>0</v>
      </c>
      <c r="AJ102" s="157">
        <f>_xlfn.IFNA(IF($B102=$B$382,0,_xlfn.IFNA(INDEX('I.Supplementary 2017-18'!W$8:W$35,MATCH($B102,'I.Supplementary 2017-18'!$B$8:$B$35,0)),INDEX('I.KI 2017-18'!W$9:W$393,MATCH($B102,'I.KI 2017-18'!$B$9:$B$393,0)))),"")</f>
        <v>0</v>
      </c>
      <c r="AK102" s="156">
        <f>_xlfn.IFNA(IF($B102=$B$382,0,_xlfn.IFNA(INDEX('I.Supplementary 2017-18'!X$8:X$35,MATCH($B102,'I.Supplementary 2017-18'!$B$8:$B$35,0)),INDEX('I.KI 2017-18'!X$9:X$393,MATCH($B102,'I.KI 2017-18'!$B$9:$B$393,0)))),"")</f>
        <v>86.162375267936483</v>
      </c>
      <c r="AL102" s="193">
        <f>_xlfn.IFNA(IF($B102=$B$382,0,_xlfn.IFNA(INDEX('I.Supplementary 2017-18'!Y$8:Y$35,MATCH($B102,'I.Supplementary 2017-18'!$B$8:$B$35,0)),INDEX('I.KI 2017-18'!Y$9:Y$393,MATCH($B102,'I.KI 2017-18'!$B$9:$B$393,0)))),"")</f>
        <v>11.352364830224733</v>
      </c>
      <c r="AM102" s="193">
        <f>_xlfn.IFNA(IF($B102=$B$382,0,_xlfn.IFNA(INDEX('I.Supplementary 2017-18'!Z$8:Z$35,MATCH($B102,'I.Supplementary 2017-18'!$B$8:$B$35,0)),INDEX('I.KI 2017-18'!Z$9:Z$393,MATCH($B102,'I.KI 2017-18'!$B$9:$B$393,0)))),"")</f>
        <v>0</v>
      </c>
      <c r="AN102" s="193">
        <f>_xlfn.IFNA(IF($B102=$B$382,0,_xlfn.IFNA(INDEX('I.Supplementary 2017-18'!AA$8:AA$35,MATCH($B102,'I.Supplementary 2017-18'!$B$8:$B$35,0)),INDEX('I.KI 2017-18'!AA$9:AA$393,MATCH($B102,'I.KI 2017-18'!$B$9:$B$393,0)))),"")</f>
        <v>0</v>
      </c>
      <c r="AO102" s="157">
        <f>_xlfn.IFNA(IF($B102=$B$382,0,_xlfn.IFNA(INDEX('I.Supplementary 2017-18'!AB$8:AB$35,MATCH($B102,'I.Supplementary 2017-18'!$B$8:$B$35,0)),INDEX('I.KI 2017-18'!AB$9:AB$393,MATCH($B102,'I.KI 2017-18'!$B$9:$B$393,0)))),"")</f>
        <v>0</v>
      </c>
      <c r="AP102" s="149"/>
      <c r="AQ102" s="156">
        <f>_xlfn.IFNA(IF($B102=$B$381,0,IF($B102=$B$382,0,_xlfn.IFNA(INDEX('I.Supplementary 2017-18'!I$8:I$35,MATCH($B102,'I.Supplementary 2017-18'!$B$8:$B$35,0)),INDEX('I.KI 2017-18'!I$9:I$393,MATCH($B102,'I.KI 2017-18'!$B$9:$B$393,0))))),"")</f>
        <v>33.193095303471146</v>
      </c>
      <c r="AR102" s="149">
        <f>_xlfn.IFNA(IF($B102=$B$381,0,IF($B102=$B$382,0,_xlfn.IFNA(INDEX('I.Supplementary 2017-18'!J$8:J$35,MATCH($B102,'I.Supplementary 2017-18'!$B$8:$B$35,0)),INDEX('I.KI 2017-18'!J$9:J$393,MATCH($B102,'I.KI 2017-18'!$B$9:$B$393,0))))),"")</f>
        <v>64.321644794690073</v>
      </c>
      <c r="AS102" s="157">
        <f>_xlfn.IFNA(IF($B102=$B$381,0,IF($B102=$B$382,0,_xlfn.IFNA(INDEX('I.Supplementary 2017-18'!H$8:H$35,MATCH($B102,'I.Supplementary 2017-18'!$B$8:$B$35,0)),INDEX('I.KI 2017-18'!H$9:H$393,MATCH($B102,'I.KI 2017-18'!$B$9:$B$393,0))))),"")</f>
        <v>97.514740098161212</v>
      </c>
      <c r="AT102" s="149"/>
      <c r="AU102" s="156">
        <f>_xlfn.IFNA(_xlfn.IFNA(INDEX('I.Supplementary 2018-19'!P$8:P$157,MATCH($B102,'I.Supplementary 2018-19'!$B$8:$B$157,0)),INDEX('I.KI 2018-19'!P$9:P$393,MATCH($B102,'I.KI 2018-19'!$B$9:$B$393,0))),"")</f>
        <v>23.731703186319784</v>
      </c>
      <c r="AV102" s="193">
        <f>_xlfn.IFNA(_xlfn.IFNA(INDEX('I.Supplementary 2018-19'!Q$8:Q$157,MATCH($B102,'I.Supplementary 2018-19'!$B$8:$B$157,0)),INDEX('I.KI 2018-19'!Q$9:Q$393,MATCH($B102,'I.KI 2018-19'!$B$9:$B$393,0))),"")</f>
        <v>1.6504038927809597</v>
      </c>
      <c r="AW102" s="193">
        <f>_xlfn.IFNA(_xlfn.IFNA(INDEX('I.Supplementary 2018-19'!R$8:R$157,MATCH($B102,'I.Supplementary 2018-19'!$B$8:$B$157,0)),INDEX('I.KI 2018-19'!R$9:R$393,MATCH($B102,'I.KI 2018-19'!$B$9:$B$393,0))),"")</f>
        <v>0</v>
      </c>
      <c r="AX102" s="193">
        <f>_xlfn.IFNA(_xlfn.IFNA(INDEX('I.Supplementary 2018-19'!S$8:S$157,MATCH($B102,'I.Supplementary 2018-19'!$B$8:$B$157,0)),INDEX('I.KI 2018-19'!S$9:S$393,MATCH($B102,'I.KI 2018-19'!$B$9:$B$393,0))),"")</f>
        <v>0</v>
      </c>
      <c r="AY102" s="157">
        <f>_xlfn.IFNA(_xlfn.IFNA(INDEX('I.Supplementary 2018-19'!T$8:T$157,MATCH($B102,'I.Supplementary 2018-19'!$B$8:$B$157,0)),INDEX('I.KI 2018-19'!T$9:T$393,MATCH($B102,'I.KI 2018-19'!$B$9:$B$393,0))),"")</f>
        <v>0</v>
      </c>
      <c r="AZ102" s="156">
        <f>_xlfn.IFNA(_xlfn.IFNA(INDEX('I.Supplementary 2018-19'!U$8:U$157,MATCH($B102,'I.Supplementary 2018-19'!$B$8:$B$157,0)),INDEX('I.KI 2018-19'!U$9:U$393,MATCH($B102,'I.KI 2018-19'!$B$9:$B$393,0))),"")</f>
        <v>57.401494621380863</v>
      </c>
      <c r="BA102" s="193">
        <f>_xlfn.IFNA(_xlfn.IFNA(INDEX('I.Supplementary 2018-19'!V$8:V$157,MATCH($B102,'I.Supplementary 2018-19'!$B$8:$B$157,0)),INDEX('I.KI 2018-19'!V$9:V$393,MATCH($B102,'I.KI 2018-19'!$B$9:$B$393,0))),"")</f>
        <v>8.8525601027634089</v>
      </c>
      <c r="BB102" s="193">
        <f>_xlfn.IFNA(_xlfn.IFNA(INDEX('I.Supplementary 2018-19'!W$8:W$157,MATCH($B102,'I.Supplementary 2018-19'!$B$8:$B$157,0)),INDEX('I.KI 2018-19'!W$9:W$393,MATCH($B102,'I.KI 2018-19'!$B$9:$B$393,0))),"")</f>
        <v>0</v>
      </c>
      <c r="BC102" s="193">
        <f>_xlfn.IFNA(_xlfn.IFNA(INDEX('I.Supplementary 2018-19'!X$8:X$157,MATCH($B102,'I.Supplementary 2018-19'!$B$8:$B$157,0)),INDEX('I.KI 2018-19'!X$9:X$393,MATCH($B102,'I.KI 2018-19'!$B$9:$B$393,0))),"")</f>
        <v>0</v>
      </c>
      <c r="BD102" s="157">
        <f>_xlfn.IFNA(_xlfn.IFNA(INDEX('I.Supplementary 2018-19'!Y$8:Y$157,MATCH($B102,'I.Supplementary 2018-19'!$B$8:$B$157,0)),INDEX('I.KI 2018-19'!Y$9:Y$393,MATCH($B102,'I.KI 2018-19'!$B$9:$B$393,0))),"")</f>
        <v>0</v>
      </c>
      <c r="BE102" s="156">
        <f>_xlfn.IFNA(_xlfn.IFNA(INDEX('I.Supplementary 2018-19'!Z$8:Z$157,MATCH($B102,'I.Supplementary 2018-19'!$B$8:$B$157,0)),INDEX('I.KI 2018-19'!Z$9:Z$393,MATCH($B102,'I.KI 2018-19'!$B$9:$B$393,0))),"")</f>
        <v>81.13319780770064</v>
      </c>
      <c r="BF102" s="193">
        <f>_xlfn.IFNA(_xlfn.IFNA(INDEX('I.Supplementary 2018-19'!AA$8:AA$157,MATCH($B102,'I.Supplementary 2018-19'!$B$8:$B$157,0)),INDEX('I.KI 2018-19'!AA$9:AA$393,MATCH($B102,'I.KI 2018-19'!$B$9:$B$393,0))),"")</f>
        <v>10.502963995544368</v>
      </c>
      <c r="BG102" s="193">
        <f>_xlfn.IFNA(_xlfn.IFNA(INDEX('I.Supplementary 2018-19'!AB$8:AB$157,MATCH($B102,'I.Supplementary 2018-19'!$B$8:$B$157,0)),INDEX('I.KI 2018-19'!AB$9:AB$393,MATCH($B102,'I.KI 2018-19'!$B$9:$B$393,0))),"")</f>
        <v>0</v>
      </c>
      <c r="BH102" s="193">
        <f>_xlfn.IFNA(_xlfn.IFNA(INDEX('I.Supplementary 2018-19'!AC$8:AC$157,MATCH($B102,'I.Supplementary 2018-19'!$B$8:$B$157,0)),INDEX('I.KI 2018-19'!AC$9:AC$393,MATCH($B102,'I.KI 2018-19'!$B$9:$B$393,0))),"")</f>
        <v>0</v>
      </c>
      <c r="BI102" s="157">
        <f>_xlfn.IFNA(_xlfn.IFNA(INDEX('I.Supplementary 2018-19'!AD$8:AD$157,MATCH($B102,'I.Supplementary 2018-19'!$B$8:$B$157,0)),INDEX('I.KI 2018-19'!AD$9:AD$393,MATCH($B102,'I.KI 2018-19'!$B$9:$B$393,0))),"")</f>
        <v>0</v>
      </c>
      <c r="BJ102" s="149"/>
      <c r="BK102" s="156">
        <f>_xlfn.IFNA(IF($B102=$B$381,0,IF($B102=$B$382,0,_xlfn.IFNA(INDEX('I.Supplementary 2018-19'!I$8:I$157,MATCH($B102,'I.Supplementary 2018-19'!$B$8:$B$157,0)),INDEX('I.KI 2018-19'!I$9:I$393,MATCH($B102,'I.KI 2018-19'!$B$9:$B$393,0))))),"")</f>
        <v>25.382107079100741</v>
      </c>
      <c r="BL102" s="149">
        <f>_xlfn.IFNA(IF($B102=$B$381,0,IF($B102=$B$382,0,_xlfn.IFNA(INDEX('I.Supplementary 2018-19'!J$8:J$157,MATCH($B102,'I.Supplementary 2018-19'!$B$8:$B$157,0)),INDEX('I.KI 2018-19'!J$9:J$393,MATCH($B102,'I.KI 2018-19'!$B$9:$B$393,0))))),"")</f>
        <v>66.254054724144268</v>
      </c>
      <c r="BM102" s="157">
        <f>_xlfn.IFNA(IF($B102=$B$381,0,IF($B102=$B$382,0,_xlfn.IFNA(INDEX('I.Supplementary 2018-19'!H$8:H$157,MATCH($B102,'I.Supplementary 2018-19'!$B$8:$B$157,0)),INDEX('I.KI 2018-19'!H$9:H$393,MATCH($B102,'I.KI 2018-19'!$B$9:$B$393,0))))),"")</f>
        <v>91.636161803245017</v>
      </c>
    </row>
    <row r="103" spans="2:65">
      <c r="B103" s="121" t="str">
        <f>'Calculations for 2021-22'!B103</f>
        <v>E6113</v>
      </c>
      <c r="C103" s="160" t="str">
        <f>'Calculations for 2021-22'!D103</f>
        <v>E6113</v>
      </c>
      <c r="D103" t="str">
        <f>'Calculations for 2021-22'!E103</f>
        <v>SFIR</v>
      </c>
      <c r="E103">
        <f>'Calculations for 2021-22'!F103</f>
        <v>0</v>
      </c>
      <c r="F103" s="120" t="str">
        <f>'Calculations for 2021-22'!H103</f>
        <v>Durham Fire</v>
      </c>
      <c r="G103" s="156">
        <f>_xlfn.IFNA(INDEX('I.KI 2016-17'!M$8:M$391,MATCH($B103,'I.KI 2016-17'!$B$8:$B$391,0)),"")</f>
        <v>0</v>
      </c>
      <c r="H103" s="149">
        <f>_xlfn.IFNA(INDEX('I.KI 2016-17'!N$8:N$391,MATCH($B103,'I.KI 2016-17'!$B$8:$B$391,0)),"")</f>
        <v>0</v>
      </c>
      <c r="I103" s="149">
        <f>_xlfn.IFNA(INDEX('I.KI 2016-17'!O$8:O$391,MATCH($B103,'I.KI 2016-17'!$B$8:$B$391,0)),"")</f>
        <v>5.8133193386779993</v>
      </c>
      <c r="J103" s="149">
        <f>_xlfn.IFNA(INDEX('I.KI 2016-17'!P$8:P$391,MATCH($B103,'I.KI 2016-17'!$B$8:$B$391,0)),"")</f>
        <v>0</v>
      </c>
      <c r="K103" s="157">
        <f>_xlfn.IFNA(INDEX('I.KI 2016-17'!Q$8:Q$391,MATCH($B103,'I.KI 2016-17'!$B$8:$B$391,0)),"")</f>
        <v>0</v>
      </c>
      <c r="L103" s="156">
        <f>_xlfn.IFNA(INDEX('I.KI 2016-17'!R$8:R$391,MATCH($B103,'I.KI 2016-17'!$B$8:$B$391,0)),"")</f>
        <v>0</v>
      </c>
      <c r="M103" s="193">
        <f>_xlfn.IFNA(INDEX('I.KI 2016-17'!S$8:S$391,MATCH($B103,'I.KI 2016-17'!$B$8:$B$391,0)),"")</f>
        <v>0</v>
      </c>
      <c r="N103" s="193">
        <f>_xlfn.IFNA(INDEX('I.KI 2016-17'!T$8:T$391,MATCH($B103,'I.KI 2016-17'!$B$8:$B$391,0)),"")</f>
        <v>6.5188205671659993</v>
      </c>
      <c r="O103" s="193">
        <f>_xlfn.IFNA(INDEX('I.KI 2016-17'!U$8:U$391,MATCH($B103,'I.KI 2016-17'!$B$8:$B$391,0)),"")</f>
        <v>0</v>
      </c>
      <c r="P103" s="157">
        <f>_xlfn.IFNA(INDEX('I.KI 2016-17'!V$8:V$391,MATCH($B103,'I.KI 2016-17'!$B$8:$B$391,0)),"")</f>
        <v>0</v>
      </c>
      <c r="Q103" s="156">
        <f>_xlfn.IFNA(INDEX('I.KI 2016-17'!W$8:W$391,MATCH($B103,'I.KI 2016-17'!$B$8:$B$391,0)),"")</f>
        <v>0</v>
      </c>
      <c r="R103" s="193">
        <f>_xlfn.IFNA(INDEX('I.KI 2016-17'!X$8:X$391,MATCH($B103,'I.KI 2016-17'!$B$8:$B$391,0)),"")</f>
        <v>0</v>
      </c>
      <c r="S103" s="193">
        <f>_xlfn.IFNA(INDEX('I.KI 2016-17'!Y$8:Y$391,MATCH($B103,'I.KI 2016-17'!$B$8:$B$391,0)),"")</f>
        <v>12.332139905843999</v>
      </c>
      <c r="T103" s="193">
        <f>_xlfn.IFNA(INDEX('I.KI 2016-17'!Z$8:Z$391,MATCH($B103,'I.KI 2016-17'!$B$8:$B$391,0)),"")</f>
        <v>0</v>
      </c>
      <c r="U103" s="157">
        <f>_xlfn.IFNA(INDEX('I.KI 2016-17'!AA$8:AA$391,MATCH($B103,'I.KI 2016-17'!$B$8:$B$391,0)),"")</f>
        <v>0</v>
      </c>
      <c r="V103" s="149"/>
      <c r="W103" s="154">
        <f>_xlfn.IFNA(INDEX('I.KI 2016-17'!$H$8:$H$391,MATCH(B103,'I.KI 2016-17'!$B$8:$B$391,0)),"")</f>
        <v>5.8133193386779993</v>
      </c>
      <c r="X103" s="153">
        <f>_xlfn.IFNA(INDEX('I.KI 2016-17'!$I$8:$I$391,MATCH(B103,'I.KI 2016-17'!$B$8:$B$391,0)),"")</f>
        <v>6.5188205671659993</v>
      </c>
      <c r="Y103" s="155">
        <f>_xlfn.IFNA(INDEX('I.KI 2016-17'!$G$8:$G$391,MATCH(B103,'I.KI 2016-17'!$B$8:$B$391,0)),"")</f>
        <v>12.332139905843999</v>
      </c>
      <c r="Z103" s="149"/>
      <c r="AA103" s="156">
        <f>_xlfn.IFNA(IF($B103=$B$382,0,_xlfn.IFNA(INDEX('I.Supplementary 2017-18'!N$8:N$35,MATCH($B103,'I.Supplementary 2017-18'!$B$8:$B$35,0)),INDEX('I.KI 2017-18'!N$9:N$393,MATCH($B103,'I.KI 2017-18'!$B$9:$B$393,0)))),"")</f>
        <v>0</v>
      </c>
      <c r="AB103" s="193">
        <f>_xlfn.IFNA(IF($B103=$B$382,0,_xlfn.IFNA(INDEX('I.Supplementary 2017-18'!O$8:O$35,MATCH($B103,'I.Supplementary 2017-18'!$B$8:$B$35,0)),INDEX('I.KI 2017-18'!O$9:O$393,MATCH($B103,'I.KI 2017-18'!$B$9:$B$393,0)))),"")</f>
        <v>0</v>
      </c>
      <c r="AC103" s="193">
        <f>_xlfn.IFNA(IF($B103=$B$382,0,_xlfn.IFNA(INDEX('I.Supplementary 2017-18'!P$8:P$35,MATCH($B103,'I.Supplementary 2017-18'!$B$8:$B$35,0)),INDEX('I.KI 2017-18'!P$9:P$393,MATCH($B103,'I.KI 2017-18'!$B$9:$B$393,0)))),"")</f>
        <v>4.5293197046132496</v>
      </c>
      <c r="AD103" s="193">
        <f>_xlfn.IFNA(IF($B103=$B$382,0,_xlfn.IFNA(INDEX('I.Supplementary 2017-18'!Q$8:Q$35,MATCH($B103,'I.Supplementary 2017-18'!$B$8:$B$35,0)),INDEX('I.KI 2017-18'!Q$9:Q$393,MATCH($B103,'I.KI 2017-18'!$B$9:$B$393,0)))),"")</f>
        <v>0</v>
      </c>
      <c r="AE103" s="157">
        <f>_xlfn.IFNA(IF($B103=$B$382,0,_xlfn.IFNA(INDEX('I.Supplementary 2017-18'!R$8:R$35,MATCH($B103,'I.Supplementary 2017-18'!$B$8:$B$35,0)),INDEX('I.KI 2017-18'!R$9:R$393,MATCH($B103,'I.KI 2017-18'!$B$9:$B$393,0)))),"")</f>
        <v>0</v>
      </c>
      <c r="AF103" s="156">
        <f>_xlfn.IFNA(IF($B103=$B$382,0,_xlfn.IFNA(INDEX('I.Supplementary 2017-18'!S$8:S$35,MATCH($B103,'I.Supplementary 2017-18'!$B$8:$B$35,0)),INDEX('I.KI 2017-18'!S$9:S$393,MATCH($B103,'I.KI 2017-18'!$B$9:$B$393,0)))),"")</f>
        <v>0</v>
      </c>
      <c r="AG103" s="193">
        <f>_xlfn.IFNA(IF($B103=$B$382,0,_xlfn.IFNA(INDEX('I.Supplementary 2017-18'!T$8:T$35,MATCH($B103,'I.Supplementary 2017-18'!$B$8:$B$35,0)),INDEX('I.KI 2017-18'!T$9:T$393,MATCH($B103,'I.KI 2017-18'!$B$9:$B$393,0)))),"")</f>
        <v>0</v>
      </c>
      <c r="AH103" s="193">
        <f>_xlfn.IFNA(IF($B103=$B$382,0,_xlfn.IFNA(INDEX('I.Supplementary 2017-18'!U$8:U$35,MATCH($B103,'I.Supplementary 2017-18'!$B$8:$B$35,0)),INDEX('I.KI 2017-18'!U$9:U$393,MATCH($B103,'I.KI 2017-18'!$B$9:$B$393,0)))),"")</f>
        <v>6.6519089685757828</v>
      </c>
      <c r="AI103" s="193">
        <f>_xlfn.IFNA(IF($B103=$B$382,0,_xlfn.IFNA(INDEX('I.Supplementary 2017-18'!V$8:V$35,MATCH($B103,'I.Supplementary 2017-18'!$B$8:$B$35,0)),INDEX('I.KI 2017-18'!V$9:V$393,MATCH($B103,'I.KI 2017-18'!$B$9:$B$393,0)))),"")</f>
        <v>0</v>
      </c>
      <c r="AJ103" s="157">
        <f>_xlfn.IFNA(IF($B103=$B$382,0,_xlfn.IFNA(INDEX('I.Supplementary 2017-18'!W$8:W$35,MATCH($B103,'I.Supplementary 2017-18'!$B$8:$B$35,0)),INDEX('I.KI 2017-18'!W$9:W$393,MATCH($B103,'I.KI 2017-18'!$B$9:$B$393,0)))),"")</f>
        <v>0</v>
      </c>
      <c r="AK103" s="156">
        <f>_xlfn.IFNA(IF($B103=$B$382,0,_xlfn.IFNA(INDEX('I.Supplementary 2017-18'!X$8:X$35,MATCH($B103,'I.Supplementary 2017-18'!$B$8:$B$35,0)),INDEX('I.KI 2017-18'!X$9:X$393,MATCH($B103,'I.KI 2017-18'!$B$9:$B$393,0)))),"")</f>
        <v>0</v>
      </c>
      <c r="AL103" s="193">
        <f>_xlfn.IFNA(IF($B103=$B$382,0,_xlfn.IFNA(INDEX('I.Supplementary 2017-18'!Y$8:Y$35,MATCH($B103,'I.Supplementary 2017-18'!$B$8:$B$35,0)),INDEX('I.KI 2017-18'!Y$9:Y$393,MATCH($B103,'I.KI 2017-18'!$B$9:$B$393,0)))),"")</f>
        <v>0</v>
      </c>
      <c r="AM103" s="193">
        <f>_xlfn.IFNA(IF($B103=$B$382,0,_xlfn.IFNA(INDEX('I.Supplementary 2017-18'!Z$8:Z$35,MATCH($B103,'I.Supplementary 2017-18'!$B$8:$B$35,0)),INDEX('I.KI 2017-18'!Z$9:Z$393,MATCH($B103,'I.KI 2017-18'!$B$9:$B$393,0)))),"")</f>
        <v>11.181228673189032</v>
      </c>
      <c r="AN103" s="193">
        <f>_xlfn.IFNA(IF($B103=$B$382,0,_xlfn.IFNA(INDEX('I.Supplementary 2017-18'!AA$8:AA$35,MATCH($B103,'I.Supplementary 2017-18'!$B$8:$B$35,0)),INDEX('I.KI 2017-18'!AA$9:AA$393,MATCH($B103,'I.KI 2017-18'!$B$9:$B$393,0)))),"")</f>
        <v>0</v>
      </c>
      <c r="AO103" s="157">
        <f>_xlfn.IFNA(IF($B103=$B$382,0,_xlfn.IFNA(INDEX('I.Supplementary 2017-18'!AB$8:AB$35,MATCH($B103,'I.Supplementary 2017-18'!$B$8:$B$35,0)),INDEX('I.KI 2017-18'!AB$9:AB$393,MATCH($B103,'I.KI 2017-18'!$B$9:$B$393,0)))),"")</f>
        <v>0</v>
      </c>
      <c r="AP103" s="149"/>
      <c r="AQ103" s="156">
        <f>_xlfn.IFNA(IF($B103=$B$381,0,IF($B103=$B$382,0,_xlfn.IFNA(INDEX('I.Supplementary 2017-18'!I$8:I$35,MATCH($B103,'I.Supplementary 2017-18'!$B$8:$B$35,0)),INDEX('I.KI 2017-18'!I$9:I$393,MATCH($B103,'I.KI 2017-18'!$B$9:$B$393,0))))),"")</f>
        <v>4.5293197046132496</v>
      </c>
      <c r="AR103" s="149">
        <f>_xlfn.IFNA(IF($B103=$B$381,0,IF($B103=$B$382,0,_xlfn.IFNA(INDEX('I.Supplementary 2017-18'!J$8:J$35,MATCH($B103,'I.Supplementary 2017-18'!$B$8:$B$35,0)),INDEX('I.KI 2017-18'!J$9:J$393,MATCH($B103,'I.KI 2017-18'!$B$9:$B$393,0))))),"")</f>
        <v>6.6519089685757828</v>
      </c>
      <c r="AS103" s="157">
        <f>_xlfn.IFNA(IF($B103=$B$381,0,IF($B103=$B$382,0,_xlfn.IFNA(INDEX('I.Supplementary 2017-18'!H$8:H$35,MATCH($B103,'I.Supplementary 2017-18'!$B$8:$B$35,0)),INDEX('I.KI 2017-18'!H$9:H$393,MATCH($B103,'I.KI 2017-18'!$B$9:$B$393,0))))),"")</f>
        <v>11.181228673189032</v>
      </c>
      <c r="AT103" s="149"/>
      <c r="AU103" s="156">
        <f>_xlfn.IFNA(_xlfn.IFNA(INDEX('I.Supplementary 2018-19'!P$8:P$157,MATCH($B103,'I.Supplementary 2018-19'!$B$8:$B$157,0)),INDEX('I.KI 2018-19'!P$9:P$393,MATCH($B103,'I.KI 2018-19'!$B$9:$B$393,0))),"")</f>
        <v>0</v>
      </c>
      <c r="AV103" s="193">
        <f>_xlfn.IFNA(_xlfn.IFNA(INDEX('I.Supplementary 2018-19'!Q$8:Q$157,MATCH($B103,'I.Supplementary 2018-19'!$B$8:$B$157,0)),INDEX('I.KI 2018-19'!Q$9:Q$393,MATCH($B103,'I.KI 2018-19'!$B$9:$B$393,0))),"")</f>
        <v>0</v>
      </c>
      <c r="AW103" s="193">
        <f>_xlfn.IFNA(_xlfn.IFNA(INDEX('I.Supplementary 2018-19'!R$8:R$157,MATCH($B103,'I.Supplementary 2018-19'!$B$8:$B$157,0)),INDEX('I.KI 2018-19'!R$9:R$393,MATCH($B103,'I.KI 2018-19'!$B$9:$B$393,0))),"")</f>
        <v>3.8428025330916271</v>
      </c>
      <c r="AX103" s="193">
        <f>_xlfn.IFNA(_xlfn.IFNA(INDEX('I.Supplementary 2018-19'!S$8:S$157,MATCH($B103,'I.Supplementary 2018-19'!$B$8:$B$157,0)),INDEX('I.KI 2018-19'!S$9:S$393,MATCH($B103,'I.KI 2018-19'!$B$9:$B$393,0))),"")</f>
        <v>0</v>
      </c>
      <c r="AY103" s="157">
        <f>_xlfn.IFNA(_xlfn.IFNA(INDEX('I.Supplementary 2018-19'!T$8:T$157,MATCH($B103,'I.Supplementary 2018-19'!$B$8:$B$157,0)),INDEX('I.KI 2018-19'!T$9:T$393,MATCH($B103,'I.KI 2018-19'!$B$9:$B$393,0))),"")</f>
        <v>0</v>
      </c>
      <c r="AZ103" s="156">
        <f>_xlfn.IFNA(_xlfn.IFNA(INDEX('I.Supplementary 2018-19'!U$8:U$157,MATCH($B103,'I.Supplementary 2018-19'!$B$8:$B$157,0)),INDEX('I.KI 2018-19'!U$9:U$393,MATCH($B103,'I.KI 2018-19'!$B$9:$B$393,0))),"")</f>
        <v>0</v>
      </c>
      <c r="BA103" s="193">
        <f>_xlfn.IFNA(_xlfn.IFNA(INDEX('I.Supplementary 2018-19'!V$8:V$157,MATCH($B103,'I.Supplementary 2018-19'!$B$8:$B$157,0)),INDEX('I.KI 2018-19'!V$9:V$393,MATCH($B103,'I.KI 2018-19'!$B$9:$B$393,0))),"")</f>
        <v>0</v>
      </c>
      <c r="BB103" s="193">
        <f>_xlfn.IFNA(_xlfn.IFNA(INDEX('I.Supplementary 2018-19'!W$8:W$157,MATCH($B103,'I.Supplementary 2018-19'!$B$8:$B$157,0)),INDEX('I.KI 2018-19'!W$9:W$393,MATCH($B103,'I.KI 2018-19'!$B$9:$B$393,0))),"")</f>
        <v>6.8517517272883595</v>
      </c>
      <c r="BC103" s="193">
        <f>_xlfn.IFNA(_xlfn.IFNA(INDEX('I.Supplementary 2018-19'!X$8:X$157,MATCH($B103,'I.Supplementary 2018-19'!$B$8:$B$157,0)),INDEX('I.KI 2018-19'!X$9:X$393,MATCH($B103,'I.KI 2018-19'!$B$9:$B$393,0))),"")</f>
        <v>0</v>
      </c>
      <c r="BD103" s="157">
        <f>_xlfn.IFNA(_xlfn.IFNA(INDEX('I.Supplementary 2018-19'!Y$8:Y$157,MATCH($B103,'I.Supplementary 2018-19'!$B$8:$B$157,0)),INDEX('I.KI 2018-19'!Y$9:Y$393,MATCH($B103,'I.KI 2018-19'!$B$9:$B$393,0))),"")</f>
        <v>0</v>
      </c>
      <c r="BE103" s="156">
        <f>_xlfn.IFNA(_xlfn.IFNA(INDEX('I.Supplementary 2018-19'!Z$8:Z$157,MATCH($B103,'I.Supplementary 2018-19'!$B$8:$B$157,0)),INDEX('I.KI 2018-19'!Z$9:Z$393,MATCH($B103,'I.KI 2018-19'!$B$9:$B$393,0))),"")</f>
        <v>0</v>
      </c>
      <c r="BF103" s="193">
        <f>_xlfn.IFNA(_xlfn.IFNA(INDEX('I.Supplementary 2018-19'!AA$8:AA$157,MATCH($B103,'I.Supplementary 2018-19'!$B$8:$B$157,0)),INDEX('I.KI 2018-19'!AA$9:AA$393,MATCH($B103,'I.KI 2018-19'!$B$9:$B$393,0))),"")</f>
        <v>0</v>
      </c>
      <c r="BG103" s="193">
        <f>_xlfn.IFNA(_xlfn.IFNA(INDEX('I.Supplementary 2018-19'!AB$8:AB$157,MATCH($B103,'I.Supplementary 2018-19'!$B$8:$B$157,0)),INDEX('I.KI 2018-19'!AB$9:AB$393,MATCH($B103,'I.KI 2018-19'!$B$9:$B$393,0))),"")</f>
        <v>10.694554260379986</v>
      </c>
      <c r="BH103" s="193">
        <f>_xlfn.IFNA(_xlfn.IFNA(INDEX('I.Supplementary 2018-19'!AC$8:AC$157,MATCH($B103,'I.Supplementary 2018-19'!$B$8:$B$157,0)),INDEX('I.KI 2018-19'!AC$9:AC$393,MATCH($B103,'I.KI 2018-19'!$B$9:$B$393,0))),"")</f>
        <v>0</v>
      </c>
      <c r="BI103" s="157">
        <f>_xlfn.IFNA(_xlfn.IFNA(INDEX('I.Supplementary 2018-19'!AD$8:AD$157,MATCH($B103,'I.Supplementary 2018-19'!$B$8:$B$157,0)),INDEX('I.KI 2018-19'!AD$9:AD$393,MATCH($B103,'I.KI 2018-19'!$B$9:$B$393,0))),"")</f>
        <v>0</v>
      </c>
      <c r="BJ103" s="149"/>
      <c r="BK103" s="156">
        <f>_xlfn.IFNA(IF($B103=$B$381,0,IF($B103=$B$382,0,_xlfn.IFNA(INDEX('I.Supplementary 2018-19'!I$8:I$157,MATCH($B103,'I.Supplementary 2018-19'!$B$8:$B$157,0)),INDEX('I.KI 2018-19'!I$9:I$393,MATCH($B103,'I.KI 2018-19'!$B$9:$B$393,0))))),"")</f>
        <v>3.8428025330916271</v>
      </c>
      <c r="BL103" s="149">
        <f>_xlfn.IFNA(IF($B103=$B$381,0,IF($B103=$B$382,0,_xlfn.IFNA(INDEX('I.Supplementary 2018-19'!J$8:J$157,MATCH($B103,'I.Supplementary 2018-19'!$B$8:$B$157,0)),INDEX('I.KI 2018-19'!J$9:J$393,MATCH($B103,'I.KI 2018-19'!$B$9:$B$393,0))))),"")</f>
        <v>6.8517517272883595</v>
      </c>
      <c r="BM103" s="157">
        <f>_xlfn.IFNA(IF($B103=$B$381,0,IF($B103=$B$382,0,_xlfn.IFNA(INDEX('I.Supplementary 2018-19'!H$8:H$157,MATCH($B103,'I.Supplementary 2018-19'!$B$8:$B$157,0)),INDEX('I.KI 2018-19'!H$9:H$393,MATCH($B103,'I.KI 2018-19'!$B$9:$B$393,0))))),"")</f>
        <v>10.694554260379986</v>
      </c>
    </row>
    <row r="104" spans="2:65">
      <c r="B104" s="121" t="str">
        <f>'Calculations for 2021-22'!B104</f>
        <v>E5036</v>
      </c>
      <c r="C104" s="160" t="str">
        <f>'Calculations for 2021-22'!D104</f>
        <v>E5036</v>
      </c>
      <c r="D104" t="str">
        <f>'Calculations for 2021-22'!E104</f>
        <v>OLB</v>
      </c>
      <c r="E104" t="str">
        <f>'Calculations for 2021-22'!F104</f>
        <v>P1915</v>
      </c>
      <c r="F104" s="120" t="str">
        <f>'Calculations for 2021-22'!H104</f>
        <v>Ealing</v>
      </c>
      <c r="G104" s="156">
        <f>_xlfn.IFNA(INDEX('I.KI 2016-17'!M$8:M$391,MATCH($B104,'I.KI 2016-17'!$B$8:$B$391,0)),"")</f>
        <v>39.899120298159005</v>
      </c>
      <c r="H104" s="149">
        <f>_xlfn.IFNA(INDEX('I.KI 2016-17'!N$8:N$391,MATCH($B104,'I.KI 2016-17'!$B$8:$B$391,0)),"")</f>
        <v>8.4719526308389987</v>
      </c>
      <c r="I104" s="149">
        <f>_xlfn.IFNA(INDEX('I.KI 2016-17'!O$8:O$391,MATCH($B104,'I.KI 2016-17'!$B$8:$B$391,0)),"")</f>
        <v>0</v>
      </c>
      <c r="J104" s="149">
        <f>_xlfn.IFNA(INDEX('I.KI 2016-17'!P$8:P$391,MATCH($B104,'I.KI 2016-17'!$B$8:$B$391,0)),"")</f>
        <v>0</v>
      </c>
      <c r="K104" s="157">
        <f>_xlfn.IFNA(INDEX('I.KI 2016-17'!Q$8:Q$391,MATCH($B104,'I.KI 2016-17'!$B$8:$B$391,0)),"")</f>
        <v>0</v>
      </c>
      <c r="L104" s="156">
        <f>_xlfn.IFNA(INDEX('I.KI 2016-17'!R$8:R$391,MATCH($B104,'I.KI 2016-17'!$B$8:$B$391,0)),"")</f>
        <v>54.993259089158002</v>
      </c>
      <c r="M104" s="193">
        <f>_xlfn.IFNA(INDEX('I.KI 2016-17'!S$8:S$391,MATCH($B104,'I.KI 2016-17'!$B$8:$B$391,0)),"")</f>
        <v>15.571934787046001</v>
      </c>
      <c r="N104" s="193">
        <f>_xlfn.IFNA(INDEX('I.KI 2016-17'!T$8:T$391,MATCH($B104,'I.KI 2016-17'!$B$8:$B$391,0)),"")</f>
        <v>0</v>
      </c>
      <c r="O104" s="193">
        <f>_xlfn.IFNA(INDEX('I.KI 2016-17'!U$8:U$391,MATCH($B104,'I.KI 2016-17'!$B$8:$B$391,0)),"")</f>
        <v>0</v>
      </c>
      <c r="P104" s="157">
        <f>_xlfn.IFNA(INDEX('I.KI 2016-17'!V$8:V$391,MATCH($B104,'I.KI 2016-17'!$B$8:$B$391,0)),"")</f>
        <v>0</v>
      </c>
      <c r="Q104" s="156">
        <f>_xlfn.IFNA(INDEX('I.KI 2016-17'!W$8:W$391,MATCH($B104,'I.KI 2016-17'!$B$8:$B$391,0)),"")</f>
        <v>94.892379387317007</v>
      </c>
      <c r="R104" s="193">
        <f>_xlfn.IFNA(INDEX('I.KI 2016-17'!X$8:X$391,MATCH($B104,'I.KI 2016-17'!$B$8:$B$391,0)),"")</f>
        <v>24.043887417884999</v>
      </c>
      <c r="S104" s="193">
        <f>_xlfn.IFNA(INDEX('I.KI 2016-17'!Y$8:Y$391,MATCH($B104,'I.KI 2016-17'!$B$8:$B$391,0)),"")</f>
        <v>0</v>
      </c>
      <c r="T104" s="193">
        <f>_xlfn.IFNA(INDEX('I.KI 2016-17'!Z$8:Z$391,MATCH($B104,'I.KI 2016-17'!$B$8:$B$391,0)),"")</f>
        <v>0</v>
      </c>
      <c r="U104" s="157">
        <f>_xlfn.IFNA(INDEX('I.KI 2016-17'!AA$8:AA$391,MATCH($B104,'I.KI 2016-17'!$B$8:$B$391,0)),"")</f>
        <v>0</v>
      </c>
      <c r="V104" s="149"/>
      <c r="W104" s="154">
        <f>_xlfn.IFNA(INDEX('I.KI 2016-17'!$H$8:$H$391,MATCH(B104,'I.KI 2016-17'!$B$8:$B$391,0)),"")</f>
        <v>48.371072928998004</v>
      </c>
      <c r="X104" s="153">
        <f>_xlfn.IFNA(INDEX('I.KI 2016-17'!$I$8:$I$391,MATCH(B104,'I.KI 2016-17'!$B$8:$B$391,0)),"")</f>
        <v>70.565193876203992</v>
      </c>
      <c r="Y104" s="155">
        <f>_xlfn.IFNA(INDEX('I.KI 2016-17'!$G$8:$G$391,MATCH(B104,'I.KI 2016-17'!$B$8:$B$391,0)),"")</f>
        <v>118.936266805202</v>
      </c>
      <c r="Z104" s="149"/>
      <c r="AA104" s="156">
        <f>_xlfn.IFNA(IF($B104=$B$382,0,_xlfn.IFNA(INDEX('I.Supplementary 2017-18'!N$8:N$35,MATCH($B104,'I.Supplementary 2017-18'!$B$8:$B$35,0)),INDEX('I.KI 2017-18'!N$9:N$393,MATCH($B104,'I.KI 2017-18'!$B$9:$B$393,0)))),"")</f>
        <v>29.855917554375441</v>
      </c>
      <c r="AB104" s="193">
        <f>_xlfn.IFNA(IF($B104=$B$382,0,_xlfn.IFNA(INDEX('I.Supplementary 2017-18'!O$8:O$35,MATCH($B104,'I.Supplementary 2017-18'!$B$8:$B$35,0)),INDEX('I.KI 2017-18'!O$9:O$393,MATCH($B104,'I.KI 2017-18'!$B$9:$B$393,0)))),"")</f>
        <v>5.1514474107863899</v>
      </c>
      <c r="AC104" s="193">
        <f>_xlfn.IFNA(IF($B104=$B$382,0,_xlfn.IFNA(INDEX('I.Supplementary 2017-18'!P$8:P$35,MATCH($B104,'I.Supplementary 2017-18'!$B$8:$B$35,0)),INDEX('I.KI 2017-18'!P$9:P$393,MATCH($B104,'I.KI 2017-18'!$B$9:$B$393,0)))),"")</f>
        <v>0</v>
      </c>
      <c r="AD104" s="193">
        <f>_xlfn.IFNA(IF($B104=$B$382,0,_xlfn.IFNA(INDEX('I.Supplementary 2017-18'!Q$8:Q$35,MATCH($B104,'I.Supplementary 2017-18'!$B$8:$B$35,0)),INDEX('I.KI 2017-18'!Q$9:Q$393,MATCH($B104,'I.KI 2017-18'!$B$9:$B$393,0)))),"")</f>
        <v>0</v>
      </c>
      <c r="AE104" s="157">
        <f>_xlfn.IFNA(IF($B104=$B$382,0,_xlfn.IFNA(INDEX('I.Supplementary 2017-18'!R$8:R$35,MATCH($B104,'I.Supplementary 2017-18'!$B$8:$B$35,0)),INDEX('I.KI 2017-18'!R$9:R$393,MATCH($B104,'I.KI 2017-18'!$B$9:$B$393,0)))),"")</f>
        <v>0</v>
      </c>
      <c r="AF104" s="156">
        <f>_xlfn.IFNA(IF($B104=$B$382,0,_xlfn.IFNA(INDEX('I.Supplementary 2017-18'!S$8:S$35,MATCH($B104,'I.Supplementary 2017-18'!$B$8:$B$35,0)),INDEX('I.KI 2017-18'!S$9:S$393,MATCH($B104,'I.KI 2017-18'!$B$9:$B$393,0)))),"")</f>
        <v>56.116002822488262</v>
      </c>
      <c r="AG104" s="193">
        <f>_xlfn.IFNA(IF($B104=$B$382,0,_xlfn.IFNA(INDEX('I.Supplementary 2017-18'!T$8:T$35,MATCH($B104,'I.Supplementary 2017-18'!$B$8:$B$35,0)),INDEX('I.KI 2017-18'!T$9:T$393,MATCH($B104,'I.KI 2017-18'!$B$9:$B$393,0)))),"")</f>
        <v>15.88985179155811</v>
      </c>
      <c r="AH104" s="193">
        <f>_xlfn.IFNA(IF($B104=$B$382,0,_xlfn.IFNA(INDEX('I.Supplementary 2017-18'!U$8:U$35,MATCH($B104,'I.Supplementary 2017-18'!$B$8:$B$35,0)),INDEX('I.KI 2017-18'!U$9:U$393,MATCH($B104,'I.KI 2017-18'!$B$9:$B$393,0)))),"")</f>
        <v>0</v>
      </c>
      <c r="AI104" s="193">
        <f>_xlfn.IFNA(IF($B104=$B$382,0,_xlfn.IFNA(INDEX('I.Supplementary 2017-18'!V$8:V$35,MATCH($B104,'I.Supplementary 2017-18'!$B$8:$B$35,0)),INDEX('I.KI 2017-18'!V$9:V$393,MATCH($B104,'I.KI 2017-18'!$B$9:$B$393,0)))),"")</f>
        <v>0</v>
      </c>
      <c r="AJ104" s="157">
        <f>_xlfn.IFNA(IF($B104=$B$382,0,_xlfn.IFNA(INDEX('I.Supplementary 2017-18'!W$8:W$35,MATCH($B104,'I.Supplementary 2017-18'!$B$8:$B$35,0)),INDEX('I.KI 2017-18'!W$9:W$393,MATCH($B104,'I.KI 2017-18'!$B$9:$B$393,0)))),"")</f>
        <v>0</v>
      </c>
      <c r="AK104" s="156">
        <f>_xlfn.IFNA(IF($B104=$B$382,0,_xlfn.IFNA(INDEX('I.Supplementary 2017-18'!X$8:X$35,MATCH($B104,'I.Supplementary 2017-18'!$B$8:$B$35,0)),INDEX('I.KI 2017-18'!X$9:X$393,MATCH($B104,'I.KI 2017-18'!$B$9:$B$393,0)))),"")</f>
        <v>85.971920376863707</v>
      </c>
      <c r="AL104" s="193">
        <f>_xlfn.IFNA(IF($B104=$B$382,0,_xlfn.IFNA(INDEX('I.Supplementary 2017-18'!Y$8:Y$35,MATCH($B104,'I.Supplementary 2017-18'!$B$8:$B$35,0)),INDEX('I.KI 2017-18'!Y$9:Y$393,MATCH($B104,'I.KI 2017-18'!$B$9:$B$393,0)))),"")</f>
        <v>21.041299202344501</v>
      </c>
      <c r="AM104" s="193">
        <f>_xlfn.IFNA(IF($B104=$B$382,0,_xlfn.IFNA(INDEX('I.Supplementary 2017-18'!Z$8:Z$35,MATCH($B104,'I.Supplementary 2017-18'!$B$8:$B$35,0)),INDEX('I.KI 2017-18'!Z$9:Z$393,MATCH($B104,'I.KI 2017-18'!$B$9:$B$393,0)))),"")</f>
        <v>0</v>
      </c>
      <c r="AN104" s="193">
        <f>_xlfn.IFNA(IF($B104=$B$382,0,_xlfn.IFNA(INDEX('I.Supplementary 2017-18'!AA$8:AA$35,MATCH($B104,'I.Supplementary 2017-18'!$B$8:$B$35,0)),INDEX('I.KI 2017-18'!AA$9:AA$393,MATCH($B104,'I.KI 2017-18'!$B$9:$B$393,0)))),"")</f>
        <v>0</v>
      </c>
      <c r="AO104" s="157">
        <f>_xlfn.IFNA(IF($B104=$B$382,0,_xlfn.IFNA(INDEX('I.Supplementary 2017-18'!AB$8:AB$35,MATCH($B104,'I.Supplementary 2017-18'!$B$8:$B$35,0)),INDEX('I.KI 2017-18'!AB$9:AB$393,MATCH($B104,'I.KI 2017-18'!$B$9:$B$393,0)))),"")</f>
        <v>0</v>
      </c>
      <c r="AP104" s="149"/>
      <c r="AQ104" s="156">
        <f>_xlfn.IFNA(IF($B104=$B$381,0,IF($B104=$B$382,0,_xlfn.IFNA(INDEX('I.Supplementary 2017-18'!I$8:I$35,MATCH($B104,'I.Supplementary 2017-18'!$B$8:$B$35,0)),INDEX('I.KI 2017-18'!I$9:I$393,MATCH($B104,'I.KI 2017-18'!$B$9:$B$393,0))))),"")</f>
        <v>35.007364965161827</v>
      </c>
      <c r="AR104" s="149">
        <f>_xlfn.IFNA(IF($B104=$B$381,0,IF($B104=$B$382,0,_xlfn.IFNA(INDEX('I.Supplementary 2017-18'!J$8:J$35,MATCH($B104,'I.Supplementary 2017-18'!$B$8:$B$35,0)),INDEX('I.KI 2017-18'!J$9:J$393,MATCH($B104,'I.KI 2017-18'!$B$9:$B$393,0))))),"")</f>
        <v>72.00585461404637</v>
      </c>
      <c r="AS104" s="157">
        <f>_xlfn.IFNA(IF($B104=$B$381,0,IF($B104=$B$382,0,_xlfn.IFNA(INDEX('I.Supplementary 2017-18'!H$8:H$35,MATCH($B104,'I.Supplementary 2017-18'!$B$8:$B$35,0)),INDEX('I.KI 2017-18'!H$9:H$393,MATCH($B104,'I.KI 2017-18'!$B$9:$B$393,0))))),"")</f>
        <v>107.0132195792082</v>
      </c>
      <c r="AT104" s="149"/>
      <c r="AU104" s="156">
        <f>_xlfn.IFNA(_xlfn.IFNA(INDEX('I.Supplementary 2018-19'!P$8:P$157,MATCH($B104,'I.Supplementary 2018-19'!$B$8:$B$157,0)),INDEX('I.KI 2018-19'!P$9:P$393,MATCH($B104,'I.KI 2018-19'!$B$9:$B$393,0))),"")</f>
        <v>23.100033843509824</v>
      </c>
      <c r="AV104" s="193">
        <f>_xlfn.IFNA(_xlfn.IFNA(INDEX('I.Supplementary 2018-19'!Q$8:Q$157,MATCH($B104,'I.Supplementary 2018-19'!$B$8:$B$157,0)),INDEX('I.KI 2018-19'!Q$9:Q$393,MATCH($B104,'I.KI 2018-19'!$B$9:$B$393,0))),"")</f>
        <v>3.0664682311124802</v>
      </c>
      <c r="AW104" s="193">
        <f>_xlfn.IFNA(_xlfn.IFNA(INDEX('I.Supplementary 2018-19'!R$8:R$157,MATCH($B104,'I.Supplementary 2018-19'!$B$8:$B$157,0)),INDEX('I.KI 2018-19'!R$9:R$393,MATCH($B104,'I.KI 2018-19'!$B$9:$B$393,0))),"")</f>
        <v>0</v>
      </c>
      <c r="AX104" s="193">
        <f>_xlfn.IFNA(_xlfn.IFNA(INDEX('I.Supplementary 2018-19'!S$8:S$157,MATCH($B104,'I.Supplementary 2018-19'!$B$8:$B$157,0)),INDEX('I.KI 2018-19'!S$9:S$393,MATCH($B104,'I.KI 2018-19'!$B$9:$B$393,0))),"")</f>
        <v>0</v>
      </c>
      <c r="AY104" s="157">
        <f>_xlfn.IFNA(_xlfn.IFNA(INDEX('I.Supplementary 2018-19'!T$8:T$157,MATCH($B104,'I.Supplementary 2018-19'!$B$8:$B$157,0)),INDEX('I.KI 2018-19'!T$9:T$393,MATCH($B104,'I.KI 2018-19'!$B$9:$B$393,0))),"")</f>
        <v>0</v>
      </c>
      <c r="AZ104" s="156">
        <f>_xlfn.IFNA(_xlfn.IFNA(INDEX('I.Supplementary 2018-19'!U$8:U$157,MATCH($B104,'I.Supplementary 2018-19'!$B$8:$B$157,0)),INDEX('I.KI 2018-19'!U$9:U$393,MATCH($B104,'I.KI 2018-19'!$B$9:$B$393,0))),"")</f>
        <v>57.801891319301212</v>
      </c>
      <c r="BA104" s="193">
        <f>_xlfn.IFNA(_xlfn.IFNA(INDEX('I.Supplementary 2018-19'!V$8:V$157,MATCH($B104,'I.Supplementary 2018-19'!$B$8:$B$157,0)),INDEX('I.KI 2018-19'!V$9:V$393,MATCH($B104,'I.KI 2018-19'!$B$9:$B$393,0))),"")</f>
        <v>16.367229313192901</v>
      </c>
      <c r="BB104" s="193">
        <f>_xlfn.IFNA(_xlfn.IFNA(INDEX('I.Supplementary 2018-19'!W$8:W$157,MATCH($B104,'I.Supplementary 2018-19'!$B$8:$B$157,0)),INDEX('I.KI 2018-19'!W$9:W$393,MATCH($B104,'I.KI 2018-19'!$B$9:$B$393,0))),"")</f>
        <v>0</v>
      </c>
      <c r="BC104" s="193">
        <f>_xlfn.IFNA(_xlfn.IFNA(INDEX('I.Supplementary 2018-19'!X$8:X$157,MATCH($B104,'I.Supplementary 2018-19'!$B$8:$B$157,0)),INDEX('I.KI 2018-19'!X$9:X$393,MATCH($B104,'I.KI 2018-19'!$B$9:$B$393,0))),"")</f>
        <v>0</v>
      </c>
      <c r="BD104" s="157">
        <f>_xlfn.IFNA(_xlfn.IFNA(INDEX('I.Supplementary 2018-19'!Y$8:Y$157,MATCH($B104,'I.Supplementary 2018-19'!$B$8:$B$157,0)),INDEX('I.KI 2018-19'!Y$9:Y$393,MATCH($B104,'I.KI 2018-19'!$B$9:$B$393,0))),"")</f>
        <v>0</v>
      </c>
      <c r="BE104" s="156">
        <f>_xlfn.IFNA(_xlfn.IFNA(INDEX('I.Supplementary 2018-19'!Z$8:Z$157,MATCH($B104,'I.Supplementary 2018-19'!$B$8:$B$157,0)),INDEX('I.KI 2018-19'!Z$9:Z$393,MATCH($B104,'I.KI 2018-19'!$B$9:$B$393,0))),"")</f>
        <v>80.90192516281104</v>
      </c>
      <c r="BF104" s="193">
        <f>_xlfn.IFNA(_xlfn.IFNA(INDEX('I.Supplementary 2018-19'!AA$8:AA$157,MATCH($B104,'I.Supplementary 2018-19'!$B$8:$B$157,0)),INDEX('I.KI 2018-19'!AA$9:AA$393,MATCH($B104,'I.KI 2018-19'!$B$9:$B$393,0))),"")</f>
        <v>19.433697544305382</v>
      </c>
      <c r="BG104" s="193">
        <f>_xlfn.IFNA(_xlfn.IFNA(INDEX('I.Supplementary 2018-19'!AB$8:AB$157,MATCH($B104,'I.Supplementary 2018-19'!$B$8:$B$157,0)),INDEX('I.KI 2018-19'!AB$9:AB$393,MATCH($B104,'I.KI 2018-19'!$B$9:$B$393,0))),"")</f>
        <v>0</v>
      </c>
      <c r="BH104" s="193">
        <f>_xlfn.IFNA(_xlfn.IFNA(INDEX('I.Supplementary 2018-19'!AC$8:AC$157,MATCH($B104,'I.Supplementary 2018-19'!$B$8:$B$157,0)),INDEX('I.KI 2018-19'!AC$9:AC$393,MATCH($B104,'I.KI 2018-19'!$B$9:$B$393,0))),"")</f>
        <v>0</v>
      </c>
      <c r="BI104" s="157">
        <f>_xlfn.IFNA(_xlfn.IFNA(INDEX('I.Supplementary 2018-19'!AD$8:AD$157,MATCH($B104,'I.Supplementary 2018-19'!$B$8:$B$157,0)),INDEX('I.KI 2018-19'!AD$9:AD$393,MATCH($B104,'I.KI 2018-19'!$B$9:$B$393,0))),"")</f>
        <v>0</v>
      </c>
      <c r="BJ104" s="149"/>
      <c r="BK104" s="156">
        <f>_xlfn.IFNA(IF($B104=$B$381,0,IF($B104=$B$382,0,_xlfn.IFNA(INDEX('I.Supplementary 2018-19'!I$8:I$157,MATCH($B104,'I.Supplementary 2018-19'!$B$8:$B$157,0)),INDEX('I.KI 2018-19'!I$9:I$393,MATCH($B104,'I.KI 2018-19'!$B$9:$B$393,0))))),"")</f>
        <v>26.166502074622304</v>
      </c>
      <c r="BL104" s="149">
        <f>_xlfn.IFNA(IF($B104=$B$381,0,IF($B104=$B$382,0,_xlfn.IFNA(INDEX('I.Supplementary 2018-19'!J$8:J$157,MATCH($B104,'I.Supplementary 2018-19'!$B$8:$B$157,0)),INDEX('I.KI 2018-19'!J$9:J$393,MATCH($B104,'I.KI 2018-19'!$B$9:$B$393,0))))),"")</f>
        <v>74.169120632494113</v>
      </c>
      <c r="BM104" s="157">
        <f>_xlfn.IFNA(IF($B104=$B$381,0,IF($B104=$B$382,0,_xlfn.IFNA(INDEX('I.Supplementary 2018-19'!H$8:H$157,MATCH($B104,'I.Supplementary 2018-19'!$B$8:$B$157,0)),INDEX('I.KI 2018-19'!H$9:H$393,MATCH($B104,'I.KI 2018-19'!$B$9:$B$393,0))))),"")</f>
        <v>100.33562270711641</v>
      </c>
    </row>
    <row r="105" spans="2:65">
      <c r="B105" s="121" t="str">
        <f>'Calculations for 2021-22'!B105</f>
        <v>E0532</v>
      </c>
      <c r="C105" s="160" t="str">
        <f>'Calculations for 2021-22'!D105</f>
        <v>E0532</v>
      </c>
      <c r="D105" t="str">
        <f>'Calculations for 2021-22'!E105</f>
        <v>SD</v>
      </c>
      <c r="E105">
        <f>'Calculations for 2021-22'!F105</f>
        <v>0</v>
      </c>
      <c r="F105" s="120" t="str">
        <f>'Calculations for 2021-22'!H105</f>
        <v>East Cambridgeshire</v>
      </c>
      <c r="G105" s="156">
        <f>_xlfn.IFNA(INDEX('I.KI 2016-17'!M$8:M$391,MATCH($B105,'I.KI 2016-17'!$B$8:$B$391,0)),"")</f>
        <v>0</v>
      </c>
      <c r="H105" s="149">
        <f>_xlfn.IFNA(INDEX('I.KI 2016-17'!N$8:N$391,MATCH($B105,'I.KI 2016-17'!$B$8:$B$391,0)),"")</f>
        <v>1.1489163400469999</v>
      </c>
      <c r="I105" s="149">
        <f>_xlfn.IFNA(INDEX('I.KI 2016-17'!O$8:O$391,MATCH($B105,'I.KI 2016-17'!$B$8:$B$391,0)),"")</f>
        <v>0</v>
      </c>
      <c r="J105" s="149">
        <f>_xlfn.IFNA(INDEX('I.KI 2016-17'!P$8:P$391,MATCH($B105,'I.KI 2016-17'!$B$8:$B$391,0)),"")</f>
        <v>0</v>
      </c>
      <c r="K105" s="157">
        <f>_xlfn.IFNA(INDEX('I.KI 2016-17'!Q$8:Q$391,MATCH($B105,'I.KI 2016-17'!$B$8:$B$391,0)),"")</f>
        <v>0</v>
      </c>
      <c r="L105" s="156">
        <f>_xlfn.IFNA(INDEX('I.KI 2016-17'!R$8:R$391,MATCH($B105,'I.KI 2016-17'!$B$8:$B$391,0)),"")</f>
        <v>0</v>
      </c>
      <c r="M105" s="193">
        <f>_xlfn.IFNA(INDEX('I.KI 2016-17'!S$8:S$391,MATCH($B105,'I.KI 2016-17'!$B$8:$B$391,0)),"")</f>
        <v>2.25693470588</v>
      </c>
      <c r="N105" s="193">
        <f>_xlfn.IFNA(INDEX('I.KI 2016-17'!T$8:T$391,MATCH($B105,'I.KI 2016-17'!$B$8:$B$391,0)),"")</f>
        <v>0</v>
      </c>
      <c r="O105" s="193">
        <f>_xlfn.IFNA(INDEX('I.KI 2016-17'!U$8:U$391,MATCH($B105,'I.KI 2016-17'!$B$8:$B$391,0)),"")</f>
        <v>0</v>
      </c>
      <c r="P105" s="157">
        <f>_xlfn.IFNA(INDEX('I.KI 2016-17'!V$8:V$391,MATCH($B105,'I.KI 2016-17'!$B$8:$B$391,0)),"")</f>
        <v>0</v>
      </c>
      <c r="Q105" s="156">
        <f>_xlfn.IFNA(INDEX('I.KI 2016-17'!W$8:W$391,MATCH($B105,'I.KI 2016-17'!$B$8:$B$391,0)),"")</f>
        <v>0</v>
      </c>
      <c r="R105" s="193">
        <f>_xlfn.IFNA(INDEX('I.KI 2016-17'!X$8:X$391,MATCH($B105,'I.KI 2016-17'!$B$8:$B$391,0)),"")</f>
        <v>3.4058510459270002</v>
      </c>
      <c r="S105" s="193">
        <f>_xlfn.IFNA(INDEX('I.KI 2016-17'!Y$8:Y$391,MATCH($B105,'I.KI 2016-17'!$B$8:$B$391,0)),"")</f>
        <v>0</v>
      </c>
      <c r="T105" s="193">
        <f>_xlfn.IFNA(INDEX('I.KI 2016-17'!Z$8:Z$391,MATCH($B105,'I.KI 2016-17'!$B$8:$B$391,0)),"")</f>
        <v>0</v>
      </c>
      <c r="U105" s="157">
        <f>_xlfn.IFNA(INDEX('I.KI 2016-17'!AA$8:AA$391,MATCH($B105,'I.KI 2016-17'!$B$8:$B$391,0)),"")</f>
        <v>0</v>
      </c>
      <c r="V105" s="149"/>
      <c r="W105" s="154">
        <f>_xlfn.IFNA(INDEX('I.KI 2016-17'!$H$8:$H$391,MATCH(B105,'I.KI 2016-17'!$B$8:$B$391,0)),"")</f>
        <v>1.1489163400469999</v>
      </c>
      <c r="X105" s="153">
        <f>_xlfn.IFNA(INDEX('I.KI 2016-17'!$I$8:$I$391,MATCH(B105,'I.KI 2016-17'!$B$8:$B$391,0)),"")</f>
        <v>2.25693470588</v>
      </c>
      <c r="Y105" s="155">
        <f>_xlfn.IFNA(INDEX('I.KI 2016-17'!$G$8:$G$391,MATCH(B105,'I.KI 2016-17'!$B$8:$B$391,0)),"")</f>
        <v>3.4058510459270002</v>
      </c>
      <c r="Z105" s="149"/>
      <c r="AA105" s="156">
        <f>_xlfn.IFNA(IF($B105=$B$382,0,_xlfn.IFNA(INDEX('I.Supplementary 2017-18'!N$8:N$35,MATCH($B105,'I.Supplementary 2017-18'!$B$8:$B$35,0)),INDEX('I.KI 2017-18'!N$9:N$393,MATCH($B105,'I.KI 2017-18'!$B$9:$B$393,0)))),"")</f>
        <v>0</v>
      </c>
      <c r="AB105" s="193">
        <f>_xlfn.IFNA(IF($B105=$B$382,0,_xlfn.IFNA(INDEX('I.Supplementary 2017-18'!O$8:O$35,MATCH($B105,'I.Supplementary 2017-18'!$B$8:$B$35,0)),INDEX('I.KI 2017-18'!O$9:O$393,MATCH($B105,'I.KI 2017-18'!$B$9:$B$393,0)))),"")</f>
        <v>0.65999855166960508</v>
      </c>
      <c r="AC105" s="193">
        <f>_xlfn.IFNA(IF($B105=$B$382,0,_xlfn.IFNA(INDEX('I.Supplementary 2017-18'!P$8:P$35,MATCH($B105,'I.Supplementary 2017-18'!$B$8:$B$35,0)),INDEX('I.KI 2017-18'!P$9:P$393,MATCH($B105,'I.KI 2017-18'!$B$9:$B$393,0)))),"")</f>
        <v>0</v>
      </c>
      <c r="AD105" s="193">
        <f>_xlfn.IFNA(IF($B105=$B$382,0,_xlfn.IFNA(INDEX('I.Supplementary 2017-18'!Q$8:Q$35,MATCH($B105,'I.Supplementary 2017-18'!$B$8:$B$35,0)),INDEX('I.KI 2017-18'!Q$9:Q$393,MATCH($B105,'I.KI 2017-18'!$B$9:$B$393,0)))),"")</f>
        <v>0</v>
      </c>
      <c r="AE105" s="157">
        <f>_xlfn.IFNA(IF($B105=$B$382,0,_xlfn.IFNA(INDEX('I.Supplementary 2017-18'!R$8:R$35,MATCH($B105,'I.Supplementary 2017-18'!$B$8:$B$35,0)),INDEX('I.KI 2017-18'!R$9:R$393,MATCH($B105,'I.KI 2017-18'!$B$9:$B$393,0)))),"")</f>
        <v>0</v>
      </c>
      <c r="AF105" s="156">
        <f>_xlfn.IFNA(IF($B105=$B$382,0,_xlfn.IFNA(INDEX('I.Supplementary 2017-18'!S$8:S$35,MATCH($B105,'I.Supplementary 2017-18'!$B$8:$B$35,0)),INDEX('I.KI 2017-18'!S$9:S$393,MATCH($B105,'I.KI 2017-18'!$B$9:$B$393,0)))),"")</f>
        <v>0</v>
      </c>
      <c r="AG105" s="193">
        <f>_xlfn.IFNA(IF($B105=$B$382,0,_xlfn.IFNA(INDEX('I.Supplementary 2017-18'!T$8:T$35,MATCH($B105,'I.Supplementary 2017-18'!$B$8:$B$35,0)),INDEX('I.KI 2017-18'!T$9:T$393,MATCH($B105,'I.KI 2017-18'!$B$9:$B$393,0)))),"")</f>
        <v>2.3030123404761627</v>
      </c>
      <c r="AH105" s="193">
        <f>_xlfn.IFNA(IF($B105=$B$382,0,_xlfn.IFNA(INDEX('I.Supplementary 2017-18'!U$8:U$35,MATCH($B105,'I.Supplementary 2017-18'!$B$8:$B$35,0)),INDEX('I.KI 2017-18'!U$9:U$393,MATCH($B105,'I.KI 2017-18'!$B$9:$B$393,0)))),"")</f>
        <v>0</v>
      </c>
      <c r="AI105" s="193">
        <f>_xlfn.IFNA(IF($B105=$B$382,0,_xlfn.IFNA(INDEX('I.Supplementary 2017-18'!V$8:V$35,MATCH($B105,'I.Supplementary 2017-18'!$B$8:$B$35,0)),INDEX('I.KI 2017-18'!V$9:V$393,MATCH($B105,'I.KI 2017-18'!$B$9:$B$393,0)))),"")</f>
        <v>0</v>
      </c>
      <c r="AJ105" s="157">
        <f>_xlfn.IFNA(IF($B105=$B$382,0,_xlfn.IFNA(INDEX('I.Supplementary 2017-18'!W$8:W$35,MATCH($B105,'I.Supplementary 2017-18'!$B$8:$B$35,0)),INDEX('I.KI 2017-18'!W$9:W$393,MATCH($B105,'I.KI 2017-18'!$B$9:$B$393,0)))),"")</f>
        <v>0</v>
      </c>
      <c r="AK105" s="156">
        <f>_xlfn.IFNA(IF($B105=$B$382,0,_xlfn.IFNA(INDEX('I.Supplementary 2017-18'!X$8:X$35,MATCH($B105,'I.Supplementary 2017-18'!$B$8:$B$35,0)),INDEX('I.KI 2017-18'!X$9:X$393,MATCH($B105,'I.KI 2017-18'!$B$9:$B$393,0)))),"")</f>
        <v>0</v>
      </c>
      <c r="AL105" s="193">
        <f>_xlfn.IFNA(IF($B105=$B$382,0,_xlfn.IFNA(INDEX('I.Supplementary 2017-18'!Y$8:Y$35,MATCH($B105,'I.Supplementary 2017-18'!$B$8:$B$35,0)),INDEX('I.KI 2017-18'!Y$9:Y$393,MATCH($B105,'I.KI 2017-18'!$B$9:$B$393,0)))),"")</f>
        <v>2.9630108921457676</v>
      </c>
      <c r="AM105" s="193">
        <f>_xlfn.IFNA(IF($B105=$B$382,0,_xlfn.IFNA(INDEX('I.Supplementary 2017-18'!Z$8:Z$35,MATCH($B105,'I.Supplementary 2017-18'!$B$8:$B$35,0)),INDEX('I.KI 2017-18'!Z$9:Z$393,MATCH($B105,'I.KI 2017-18'!$B$9:$B$393,0)))),"")</f>
        <v>0</v>
      </c>
      <c r="AN105" s="193">
        <f>_xlfn.IFNA(IF($B105=$B$382,0,_xlfn.IFNA(INDEX('I.Supplementary 2017-18'!AA$8:AA$35,MATCH($B105,'I.Supplementary 2017-18'!$B$8:$B$35,0)),INDEX('I.KI 2017-18'!AA$9:AA$393,MATCH($B105,'I.KI 2017-18'!$B$9:$B$393,0)))),"")</f>
        <v>0</v>
      </c>
      <c r="AO105" s="157">
        <f>_xlfn.IFNA(IF($B105=$B$382,0,_xlfn.IFNA(INDEX('I.Supplementary 2017-18'!AB$8:AB$35,MATCH($B105,'I.Supplementary 2017-18'!$B$8:$B$35,0)),INDEX('I.KI 2017-18'!AB$9:AB$393,MATCH($B105,'I.KI 2017-18'!$B$9:$B$393,0)))),"")</f>
        <v>0</v>
      </c>
      <c r="AP105" s="149"/>
      <c r="AQ105" s="156">
        <f>_xlfn.IFNA(IF($B105=$B$381,0,IF($B105=$B$382,0,_xlfn.IFNA(INDEX('I.Supplementary 2017-18'!I$8:I$35,MATCH($B105,'I.Supplementary 2017-18'!$B$8:$B$35,0)),INDEX('I.KI 2017-18'!I$9:I$393,MATCH($B105,'I.KI 2017-18'!$B$9:$B$393,0))))),"")</f>
        <v>0.65999855166960508</v>
      </c>
      <c r="AR105" s="149">
        <f>_xlfn.IFNA(IF($B105=$B$381,0,IF($B105=$B$382,0,_xlfn.IFNA(INDEX('I.Supplementary 2017-18'!J$8:J$35,MATCH($B105,'I.Supplementary 2017-18'!$B$8:$B$35,0)),INDEX('I.KI 2017-18'!J$9:J$393,MATCH($B105,'I.KI 2017-18'!$B$9:$B$393,0))))),"")</f>
        <v>2.3030123404761627</v>
      </c>
      <c r="AS105" s="157">
        <f>_xlfn.IFNA(IF($B105=$B$381,0,IF($B105=$B$382,0,_xlfn.IFNA(INDEX('I.Supplementary 2017-18'!H$8:H$35,MATCH($B105,'I.Supplementary 2017-18'!$B$8:$B$35,0)),INDEX('I.KI 2017-18'!H$9:H$393,MATCH($B105,'I.KI 2017-18'!$B$9:$B$393,0))))),"")</f>
        <v>2.9630108921457676</v>
      </c>
      <c r="AT105" s="149"/>
      <c r="AU105" s="156">
        <f>_xlfn.IFNA(_xlfn.IFNA(INDEX('I.Supplementary 2018-19'!P$8:P$157,MATCH($B105,'I.Supplementary 2018-19'!$B$8:$B$157,0)),INDEX('I.KI 2018-19'!P$9:P$393,MATCH($B105,'I.KI 2018-19'!$B$9:$B$393,0))),"")</f>
        <v>0</v>
      </c>
      <c r="AV105" s="193">
        <f>_xlfn.IFNA(_xlfn.IFNA(INDEX('I.Supplementary 2018-19'!Q$8:Q$157,MATCH($B105,'I.Supplementary 2018-19'!$B$8:$B$157,0)),INDEX('I.KI 2018-19'!Q$9:Q$393,MATCH($B105,'I.KI 2018-19'!$B$9:$B$393,0))),"")</f>
        <v>0.35370345100655592</v>
      </c>
      <c r="AW105" s="193">
        <f>_xlfn.IFNA(_xlfn.IFNA(INDEX('I.Supplementary 2018-19'!R$8:R$157,MATCH($B105,'I.Supplementary 2018-19'!$B$8:$B$157,0)),INDEX('I.KI 2018-19'!R$9:R$393,MATCH($B105,'I.KI 2018-19'!$B$9:$B$393,0))),"")</f>
        <v>0</v>
      </c>
      <c r="AX105" s="193">
        <f>_xlfn.IFNA(_xlfn.IFNA(INDEX('I.Supplementary 2018-19'!S$8:S$157,MATCH($B105,'I.Supplementary 2018-19'!$B$8:$B$157,0)),INDEX('I.KI 2018-19'!S$9:S$393,MATCH($B105,'I.KI 2018-19'!$B$9:$B$393,0))),"")</f>
        <v>0</v>
      </c>
      <c r="AY105" s="157">
        <f>_xlfn.IFNA(_xlfn.IFNA(INDEX('I.Supplementary 2018-19'!T$8:T$157,MATCH($B105,'I.Supplementary 2018-19'!$B$8:$B$157,0)),INDEX('I.KI 2018-19'!T$9:T$393,MATCH($B105,'I.KI 2018-19'!$B$9:$B$393,0))),"")</f>
        <v>0</v>
      </c>
      <c r="AZ105" s="156">
        <f>_xlfn.IFNA(_xlfn.IFNA(INDEX('I.Supplementary 2018-19'!U$8:U$157,MATCH($B105,'I.Supplementary 2018-19'!$B$8:$B$157,0)),INDEX('I.KI 2018-19'!U$9:U$393,MATCH($B105,'I.KI 2018-19'!$B$9:$B$393,0))),"")</f>
        <v>0</v>
      </c>
      <c r="BA105" s="193">
        <f>_xlfn.IFNA(_xlfn.IFNA(INDEX('I.Supplementary 2018-19'!V$8:V$157,MATCH($B105,'I.Supplementary 2018-19'!$B$8:$B$157,0)),INDEX('I.KI 2018-19'!V$9:V$393,MATCH($B105,'I.KI 2018-19'!$B$9:$B$393,0))),"")</f>
        <v>2.3722015524217985</v>
      </c>
      <c r="BB105" s="193">
        <f>_xlfn.IFNA(_xlfn.IFNA(INDEX('I.Supplementary 2018-19'!W$8:W$157,MATCH($B105,'I.Supplementary 2018-19'!$B$8:$B$157,0)),INDEX('I.KI 2018-19'!W$9:W$393,MATCH($B105,'I.KI 2018-19'!$B$9:$B$393,0))),"")</f>
        <v>0</v>
      </c>
      <c r="BC105" s="193">
        <f>_xlfn.IFNA(_xlfn.IFNA(INDEX('I.Supplementary 2018-19'!X$8:X$157,MATCH($B105,'I.Supplementary 2018-19'!$B$8:$B$157,0)),INDEX('I.KI 2018-19'!X$9:X$393,MATCH($B105,'I.KI 2018-19'!$B$9:$B$393,0))),"")</f>
        <v>0</v>
      </c>
      <c r="BD105" s="157">
        <f>_xlfn.IFNA(_xlfn.IFNA(INDEX('I.Supplementary 2018-19'!Y$8:Y$157,MATCH($B105,'I.Supplementary 2018-19'!$B$8:$B$157,0)),INDEX('I.KI 2018-19'!Y$9:Y$393,MATCH($B105,'I.KI 2018-19'!$B$9:$B$393,0))),"")</f>
        <v>0</v>
      </c>
      <c r="BE105" s="156">
        <f>_xlfn.IFNA(_xlfn.IFNA(INDEX('I.Supplementary 2018-19'!Z$8:Z$157,MATCH($B105,'I.Supplementary 2018-19'!$B$8:$B$157,0)),INDEX('I.KI 2018-19'!Z$9:Z$393,MATCH($B105,'I.KI 2018-19'!$B$9:$B$393,0))),"")</f>
        <v>0</v>
      </c>
      <c r="BF105" s="193">
        <f>_xlfn.IFNA(_xlfn.IFNA(INDEX('I.Supplementary 2018-19'!AA$8:AA$157,MATCH($B105,'I.Supplementary 2018-19'!$B$8:$B$157,0)),INDEX('I.KI 2018-19'!AA$9:AA$393,MATCH($B105,'I.KI 2018-19'!$B$9:$B$393,0))),"")</f>
        <v>2.7259050034283545</v>
      </c>
      <c r="BG105" s="193">
        <f>_xlfn.IFNA(_xlfn.IFNA(INDEX('I.Supplementary 2018-19'!AB$8:AB$157,MATCH($B105,'I.Supplementary 2018-19'!$B$8:$B$157,0)),INDEX('I.KI 2018-19'!AB$9:AB$393,MATCH($B105,'I.KI 2018-19'!$B$9:$B$393,0))),"")</f>
        <v>0</v>
      </c>
      <c r="BH105" s="193">
        <f>_xlfn.IFNA(_xlfn.IFNA(INDEX('I.Supplementary 2018-19'!AC$8:AC$157,MATCH($B105,'I.Supplementary 2018-19'!$B$8:$B$157,0)),INDEX('I.KI 2018-19'!AC$9:AC$393,MATCH($B105,'I.KI 2018-19'!$B$9:$B$393,0))),"")</f>
        <v>0</v>
      </c>
      <c r="BI105" s="157">
        <f>_xlfn.IFNA(_xlfn.IFNA(INDEX('I.Supplementary 2018-19'!AD$8:AD$157,MATCH($B105,'I.Supplementary 2018-19'!$B$8:$B$157,0)),INDEX('I.KI 2018-19'!AD$9:AD$393,MATCH($B105,'I.KI 2018-19'!$B$9:$B$393,0))),"")</f>
        <v>0</v>
      </c>
      <c r="BJ105" s="149"/>
      <c r="BK105" s="156">
        <f>_xlfn.IFNA(IF($B105=$B$381,0,IF($B105=$B$382,0,_xlfn.IFNA(INDEX('I.Supplementary 2018-19'!I$8:I$157,MATCH($B105,'I.Supplementary 2018-19'!$B$8:$B$157,0)),INDEX('I.KI 2018-19'!I$9:I$393,MATCH($B105,'I.KI 2018-19'!$B$9:$B$393,0))))),"")</f>
        <v>0.35370345100655592</v>
      </c>
      <c r="BL105" s="149">
        <f>_xlfn.IFNA(IF($B105=$B$381,0,IF($B105=$B$382,0,_xlfn.IFNA(INDEX('I.Supplementary 2018-19'!J$8:J$157,MATCH($B105,'I.Supplementary 2018-19'!$B$8:$B$157,0)),INDEX('I.KI 2018-19'!J$9:J$393,MATCH($B105,'I.KI 2018-19'!$B$9:$B$393,0))))),"")</f>
        <v>2.3722015524217985</v>
      </c>
      <c r="BM105" s="157">
        <f>_xlfn.IFNA(IF($B105=$B$381,0,IF($B105=$B$382,0,_xlfn.IFNA(INDEX('I.Supplementary 2018-19'!H$8:H$157,MATCH($B105,'I.Supplementary 2018-19'!$B$8:$B$157,0)),INDEX('I.KI 2018-19'!H$9:H$393,MATCH($B105,'I.KI 2018-19'!$B$9:$B$393,0))))),"")</f>
        <v>2.7259050034283545</v>
      </c>
    </row>
    <row r="106" spans="2:65">
      <c r="B106" s="121" t="str">
        <f>'Calculations for 2021-22'!B106</f>
        <v>E1131</v>
      </c>
      <c r="C106" s="160" t="str">
        <f>'Calculations for 2021-22'!D106</f>
        <v>E1131</v>
      </c>
      <c r="D106" t="str">
        <f>'Calculations for 2021-22'!E106</f>
        <v>SD</v>
      </c>
      <c r="E106">
        <f>'Calculations for 2021-22'!F106</f>
        <v>0</v>
      </c>
      <c r="F106" s="120" t="str">
        <f>'Calculations for 2021-22'!H106</f>
        <v>East Devon</v>
      </c>
      <c r="G106" s="156">
        <f>_xlfn.IFNA(INDEX('I.KI 2016-17'!M$8:M$391,MATCH($B106,'I.KI 2016-17'!$B$8:$B$391,0)),"")</f>
        <v>0</v>
      </c>
      <c r="H106" s="149">
        <f>_xlfn.IFNA(INDEX('I.KI 2016-17'!N$8:N$391,MATCH($B106,'I.KI 2016-17'!$B$8:$B$391,0)),"")</f>
        <v>1.2027907657669998</v>
      </c>
      <c r="I106" s="149">
        <f>_xlfn.IFNA(INDEX('I.KI 2016-17'!O$8:O$391,MATCH($B106,'I.KI 2016-17'!$B$8:$B$391,0)),"")</f>
        <v>0</v>
      </c>
      <c r="J106" s="149">
        <f>_xlfn.IFNA(INDEX('I.KI 2016-17'!P$8:P$391,MATCH($B106,'I.KI 2016-17'!$B$8:$B$391,0)),"")</f>
        <v>0</v>
      </c>
      <c r="K106" s="157">
        <f>_xlfn.IFNA(INDEX('I.KI 2016-17'!Q$8:Q$391,MATCH($B106,'I.KI 2016-17'!$B$8:$B$391,0)),"")</f>
        <v>0</v>
      </c>
      <c r="L106" s="156">
        <f>_xlfn.IFNA(INDEX('I.KI 2016-17'!R$8:R$391,MATCH($B106,'I.KI 2016-17'!$B$8:$B$391,0)),"")</f>
        <v>0</v>
      </c>
      <c r="M106" s="193">
        <f>_xlfn.IFNA(INDEX('I.KI 2016-17'!S$8:S$391,MATCH($B106,'I.KI 2016-17'!$B$8:$B$391,0)),"")</f>
        <v>2.4410832519189998</v>
      </c>
      <c r="N106" s="193">
        <f>_xlfn.IFNA(INDEX('I.KI 2016-17'!T$8:T$391,MATCH($B106,'I.KI 2016-17'!$B$8:$B$391,0)),"")</f>
        <v>0</v>
      </c>
      <c r="O106" s="193">
        <f>_xlfn.IFNA(INDEX('I.KI 2016-17'!U$8:U$391,MATCH($B106,'I.KI 2016-17'!$B$8:$B$391,0)),"")</f>
        <v>0</v>
      </c>
      <c r="P106" s="157">
        <f>_xlfn.IFNA(INDEX('I.KI 2016-17'!V$8:V$391,MATCH($B106,'I.KI 2016-17'!$B$8:$B$391,0)),"")</f>
        <v>0</v>
      </c>
      <c r="Q106" s="156">
        <f>_xlfn.IFNA(INDEX('I.KI 2016-17'!W$8:W$391,MATCH($B106,'I.KI 2016-17'!$B$8:$B$391,0)),"")</f>
        <v>0</v>
      </c>
      <c r="R106" s="193">
        <f>_xlfn.IFNA(INDEX('I.KI 2016-17'!X$8:X$391,MATCH($B106,'I.KI 2016-17'!$B$8:$B$391,0)),"")</f>
        <v>3.6438740176859996</v>
      </c>
      <c r="S106" s="193">
        <f>_xlfn.IFNA(INDEX('I.KI 2016-17'!Y$8:Y$391,MATCH($B106,'I.KI 2016-17'!$B$8:$B$391,0)),"")</f>
        <v>0</v>
      </c>
      <c r="T106" s="193">
        <f>_xlfn.IFNA(INDEX('I.KI 2016-17'!Z$8:Z$391,MATCH($B106,'I.KI 2016-17'!$B$8:$B$391,0)),"")</f>
        <v>0</v>
      </c>
      <c r="U106" s="157">
        <f>_xlfn.IFNA(INDEX('I.KI 2016-17'!AA$8:AA$391,MATCH($B106,'I.KI 2016-17'!$B$8:$B$391,0)),"")</f>
        <v>0</v>
      </c>
      <c r="V106" s="149"/>
      <c r="W106" s="154">
        <f>_xlfn.IFNA(INDEX('I.KI 2016-17'!$H$8:$H$391,MATCH(B106,'I.KI 2016-17'!$B$8:$B$391,0)),"")</f>
        <v>1.2027907657669998</v>
      </c>
      <c r="X106" s="153">
        <f>_xlfn.IFNA(INDEX('I.KI 2016-17'!$I$8:$I$391,MATCH(B106,'I.KI 2016-17'!$B$8:$B$391,0)),"")</f>
        <v>2.4410832519189998</v>
      </c>
      <c r="Y106" s="155">
        <f>_xlfn.IFNA(INDEX('I.KI 2016-17'!$G$8:$G$391,MATCH(B106,'I.KI 2016-17'!$B$8:$B$391,0)),"")</f>
        <v>3.6438740176859996</v>
      </c>
      <c r="Z106" s="149"/>
      <c r="AA106" s="156">
        <f>_xlfn.IFNA(IF($B106=$B$382,0,_xlfn.IFNA(INDEX('I.Supplementary 2017-18'!N$8:N$35,MATCH($B106,'I.Supplementary 2017-18'!$B$8:$B$35,0)),INDEX('I.KI 2017-18'!N$9:N$393,MATCH($B106,'I.KI 2017-18'!$B$9:$B$393,0)))),"")</f>
        <v>0</v>
      </c>
      <c r="AB106" s="193">
        <f>_xlfn.IFNA(IF($B106=$B$382,0,_xlfn.IFNA(INDEX('I.Supplementary 2017-18'!O$8:O$35,MATCH($B106,'I.Supplementary 2017-18'!$B$8:$B$35,0)),INDEX('I.KI 2017-18'!O$9:O$393,MATCH($B106,'I.KI 2017-18'!$B$9:$B$393,0)))),"")</f>
        <v>0.53336508210721423</v>
      </c>
      <c r="AC106" s="193">
        <f>_xlfn.IFNA(IF($B106=$B$382,0,_xlfn.IFNA(INDEX('I.Supplementary 2017-18'!P$8:P$35,MATCH($B106,'I.Supplementary 2017-18'!$B$8:$B$35,0)),INDEX('I.KI 2017-18'!P$9:P$393,MATCH($B106,'I.KI 2017-18'!$B$9:$B$393,0)))),"")</f>
        <v>0</v>
      </c>
      <c r="AD106" s="193">
        <f>_xlfn.IFNA(IF($B106=$B$382,0,_xlfn.IFNA(INDEX('I.Supplementary 2017-18'!Q$8:Q$35,MATCH($B106,'I.Supplementary 2017-18'!$B$8:$B$35,0)),INDEX('I.KI 2017-18'!Q$9:Q$393,MATCH($B106,'I.KI 2017-18'!$B$9:$B$393,0)))),"")</f>
        <v>0</v>
      </c>
      <c r="AE106" s="157">
        <f>_xlfn.IFNA(IF($B106=$B$382,0,_xlfn.IFNA(INDEX('I.Supplementary 2017-18'!R$8:R$35,MATCH($B106,'I.Supplementary 2017-18'!$B$8:$B$35,0)),INDEX('I.KI 2017-18'!R$9:R$393,MATCH($B106,'I.KI 2017-18'!$B$9:$B$393,0)))),"")</f>
        <v>0</v>
      </c>
      <c r="AF106" s="156">
        <f>_xlfn.IFNA(IF($B106=$B$382,0,_xlfn.IFNA(INDEX('I.Supplementary 2017-18'!S$8:S$35,MATCH($B106,'I.Supplementary 2017-18'!$B$8:$B$35,0)),INDEX('I.KI 2017-18'!S$9:S$393,MATCH($B106,'I.KI 2017-18'!$B$9:$B$393,0)))),"")</f>
        <v>0</v>
      </c>
      <c r="AG106" s="193">
        <f>_xlfn.IFNA(IF($B106=$B$382,0,_xlfn.IFNA(INDEX('I.Supplementary 2017-18'!T$8:T$35,MATCH($B106,'I.Supplementary 2017-18'!$B$8:$B$35,0)),INDEX('I.KI 2017-18'!T$9:T$393,MATCH($B106,'I.KI 2017-18'!$B$9:$B$393,0)))),"")</f>
        <v>2.4909204677709673</v>
      </c>
      <c r="AH106" s="193">
        <f>_xlfn.IFNA(IF($B106=$B$382,0,_xlfn.IFNA(INDEX('I.Supplementary 2017-18'!U$8:U$35,MATCH($B106,'I.Supplementary 2017-18'!$B$8:$B$35,0)),INDEX('I.KI 2017-18'!U$9:U$393,MATCH($B106,'I.KI 2017-18'!$B$9:$B$393,0)))),"")</f>
        <v>0</v>
      </c>
      <c r="AI106" s="193">
        <f>_xlfn.IFNA(IF($B106=$B$382,0,_xlfn.IFNA(INDEX('I.Supplementary 2017-18'!V$8:V$35,MATCH($B106,'I.Supplementary 2017-18'!$B$8:$B$35,0)),INDEX('I.KI 2017-18'!V$9:V$393,MATCH($B106,'I.KI 2017-18'!$B$9:$B$393,0)))),"")</f>
        <v>0</v>
      </c>
      <c r="AJ106" s="157">
        <f>_xlfn.IFNA(IF($B106=$B$382,0,_xlfn.IFNA(INDEX('I.Supplementary 2017-18'!W$8:W$35,MATCH($B106,'I.Supplementary 2017-18'!$B$8:$B$35,0)),INDEX('I.KI 2017-18'!W$9:W$393,MATCH($B106,'I.KI 2017-18'!$B$9:$B$393,0)))),"")</f>
        <v>0</v>
      </c>
      <c r="AK106" s="156">
        <f>_xlfn.IFNA(IF($B106=$B$382,0,_xlfn.IFNA(INDEX('I.Supplementary 2017-18'!X$8:X$35,MATCH($B106,'I.Supplementary 2017-18'!$B$8:$B$35,0)),INDEX('I.KI 2017-18'!X$9:X$393,MATCH($B106,'I.KI 2017-18'!$B$9:$B$393,0)))),"")</f>
        <v>0</v>
      </c>
      <c r="AL106" s="193">
        <f>_xlfn.IFNA(IF($B106=$B$382,0,_xlfn.IFNA(INDEX('I.Supplementary 2017-18'!Y$8:Y$35,MATCH($B106,'I.Supplementary 2017-18'!$B$8:$B$35,0)),INDEX('I.KI 2017-18'!Y$9:Y$393,MATCH($B106,'I.KI 2017-18'!$B$9:$B$393,0)))),"")</f>
        <v>3.0242855498781815</v>
      </c>
      <c r="AM106" s="193">
        <f>_xlfn.IFNA(IF($B106=$B$382,0,_xlfn.IFNA(INDEX('I.Supplementary 2017-18'!Z$8:Z$35,MATCH($B106,'I.Supplementary 2017-18'!$B$8:$B$35,0)),INDEX('I.KI 2017-18'!Z$9:Z$393,MATCH($B106,'I.KI 2017-18'!$B$9:$B$393,0)))),"")</f>
        <v>0</v>
      </c>
      <c r="AN106" s="193">
        <f>_xlfn.IFNA(IF($B106=$B$382,0,_xlfn.IFNA(INDEX('I.Supplementary 2017-18'!AA$8:AA$35,MATCH($B106,'I.Supplementary 2017-18'!$B$8:$B$35,0)),INDEX('I.KI 2017-18'!AA$9:AA$393,MATCH($B106,'I.KI 2017-18'!$B$9:$B$393,0)))),"")</f>
        <v>0</v>
      </c>
      <c r="AO106" s="157">
        <f>_xlfn.IFNA(IF($B106=$B$382,0,_xlfn.IFNA(INDEX('I.Supplementary 2017-18'!AB$8:AB$35,MATCH($B106,'I.Supplementary 2017-18'!$B$8:$B$35,0)),INDEX('I.KI 2017-18'!AB$9:AB$393,MATCH($B106,'I.KI 2017-18'!$B$9:$B$393,0)))),"")</f>
        <v>0</v>
      </c>
      <c r="AP106" s="149"/>
      <c r="AQ106" s="156">
        <f>_xlfn.IFNA(IF($B106=$B$381,0,IF($B106=$B$382,0,_xlfn.IFNA(INDEX('I.Supplementary 2017-18'!I$8:I$35,MATCH($B106,'I.Supplementary 2017-18'!$B$8:$B$35,0)),INDEX('I.KI 2017-18'!I$9:I$393,MATCH($B106,'I.KI 2017-18'!$B$9:$B$393,0))))),"")</f>
        <v>0.53336508210721423</v>
      </c>
      <c r="AR106" s="149">
        <f>_xlfn.IFNA(IF($B106=$B$381,0,IF($B106=$B$382,0,_xlfn.IFNA(INDEX('I.Supplementary 2017-18'!J$8:J$35,MATCH($B106,'I.Supplementary 2017-18'!$B$8:$B$35,0)),INDEX('I.KI 2017-18'!J$9:J$393,MATCH($B106,'I.KI 2017-18'!$B$9:$B$393,0))))),"")</f>
        <v>2.4909204677709673</v>
      </c>
      <c r="AS106" s="157">
        <f>_xlfn.IFNA(IF($B106=$B$381,0,IF($B106=$B$382,0,_xlfn.IFNA(INDEX('I.Supplementary 2017-18'!H$8:H$35,MATCH($B106,'I.Supplementary 2017-18'!$B$8:$B$35,0)),INDEX('I.KI 2017-18'!H$9:H$393,MATCH($B106,'I.KI 2017-18'!$B$9:$B$393,0))))),"")</f>
        <v>3.0242855498781815</v>
      </c>
      <c r="AT106" s="149"/>
      <c r="AU106" s="156">
        <f>_xlfn.IFNA(_xlfn.IFNA(INDEX('I.Supplementary 2018-19'!P$8:P$157,MATCH($B106,'I.Supplementary 2018-19'!$B$8:$B$157,0)),INDEX('I.KI 2018-19'!P$9:P$393,MATCH($B106,'I.KI 2018-19'!$B$9:$B$393,0))),"")</f>
        <v>0</v>
      </c>
      <c r="AV106" s="193">
        <f>_xlfn.IFNA(_xlfn.IFNA(INDEX('I.Supplementary 2018-19'!Q$8:Q$157,MATCH($B106,'I.Supplementary 2018-19'!$B$8:$B$157,0)),INDEX('I.KI 2018-19'!Q$9:Q$393,MATCH($B106,'I.KI 2018-19'!$B$9:$B$393,0))),"")</f>
        <v>0.12666501587625592</v>
      </c>
      <c r="AW106" s="193">
        <f>_xlfn.IFNA(_xlfn.IFNA(INDEX('I.Supplementary 2018-19'!R$8:R$157,MATCH($B106,'I.Supplementary 2018-19'!$B$8:$B$157,0)),INDEX('I.KI 2018-19'!R$9:R$393,MATCH($B106,'I.KI 2018-19'!$B$9:$B$393,0))),"")</f>
        <v>0</v>
      </c>
      <c r="AX106" s="193">
        <f>_xlfn.IFNA(_xlfn.IFNA(INDEX('I.Supplementary 2018-19'!S$8:S$157,MATCH($B106,'I.Supplementary 2018-19'!$B$8:$B$157,0)),INDEX('I.KI 2018-19'!S$9:S$393,MATCH($B106,'I.KI 2018-19'!$B$9:$B$393,0))),"")</f>
        <v>0</v>
      </c>
      <c r="AY106" s="157">
        <f>_xlfn.IFNA(_xlfn.IFNA(INDEX('I.Supplementary 2018-19'!T$8:T$157,MATCH($B106,'I.Supplementary 2018-19'!$B$8:$B$157,0)),INDEX('I.KI 2018-19'!T$9:T$393,MATCH($B106,'I.KI 2018-19'!$B$9:$B$393,0))),"")</f>
        <v>0</v>
      </c>
      <c r="AZ106" s="156">
        <f>_xlfn.IFNA(_xlfn.IFNA(INDEX('I.Supplementary 2018-19'!U$8:U$157,MATCH($B106,'I.Supplementary 2018-19'!$B$8:$B$157,0)),INDEX('I.KI 2018-19'!U$9:U$393,MATCH($B106,'I.KI 2018-19'!$B$9:$B$393,0))),"")</f>
        <v>0</v>
      </c>
      <c r="BA106" s="193">
        <f>_xlfn.IFNA(_xlfn.IFNA(INDEX('I.Supplementary 2018-19'!V$8:V$157,MATCH($B106,'I.Supplementary 2018-19'!$B$8:$B$157,0)),INDEX('I.KI 2018-19'!V$9:V$393,MATCH($B106,'I.KI 2018-19'!$B$9:$B$393,0))),"")</f>
        <v>2.5657549882619404</v>
      </c>
      <c r="BB106" s="193">
        <f>_xlfn.IFNA(_xlfn.IFNA(INDEX('I.Supplementary 2018-19'!W$8:W$157,MATCH($B106,'I.Supplementary 2018-19'!$B$8:$B$157,0)),INDEX('I.KI 2018-19'!W$9:W$393,MATCH($B106,'I.KI 2018-19'!$B$9:$B$393,0))),"")</f>
        <v>0</v>
      </c>
      <c r="BC106" s="193">
        <f>_xlfn.IFNA(_xlfn.IFNA(INDEX('I.Supplementary 2018-19'!X$8:X$157,MATCH($B106,'I.Supplementary 2018-19'!$B$8:$B$157,0)),INDEX('I.KI 2018-19'!X$9:X$393,MATCH($B106,'I.KI 2018-19'!$B$9:$B$393,0))),"")</f>
        <v>0</v>
      </c>
      <c r="BD106" s="157">
        <f>_xlfn.IFNA(_xlfn.IFNA(INDEX('I.Supplementary 2018-19'!Y$8:Y$157,MATCH($B106,'I.Supplementary 2018-19'!$B$8:$B$157,0)),INDEX('I.KI 2018-19'!Y$9:Y$393,MATCH($B106,'I.KI 2018-19'!$B$9:$B$393,0))),"")</f>
        <v>0</v>
      </c>
      <c r="BE106" s="156">
        <f>_xlfn.IFNA(_xlfn.IFNA(INDEX('I.Supplementary 2018-19'!Z$8:Z$157,MATCH($B106,'I.Supplementary 2018-19'!$B$8:$B$157,0)),INDEX('I.KI 2018-19'!Z$9:Z$393,MATCH($B106,'I.KI 2018-19'!$B$9:$B$393,0))),"")</f>
        <v>0</v>
      </c>
      <c r="BF106" s="193">
        <f>_xlfn.IFNA(_xlfn.IFNA(INDEX('I.Supplementary 2018-19'!AA$8:AA$157,MATCH($B106,'I.Supplementary 2018-19'!$B$8:$B$157,0)),INDEX('I.KI 2018-19'!AA$9:AA$393,MATCH($B106,'I.KI 2018-19'!$B$9:$B$393,0))),"")</f>
        <v>2.6924200041381963</v>
      </c>
      <c r="BG106" s="193">
        <f>_xlfn.IFNA(_xlfn.IFNA(INDEX('I.Supplementary 2018-19'!AB$8:AB$157,MATCH($B106,'I.Supplementary 2018-19'!$B$8:$B$157,0)),INDEX('I.KI 2018-19'!AB$9:AB$393,MATCH($B106,'I.KI 2018-19'!$B$9:$B$393,0))),"")</f>
        <v>0</v>
      </c>
      <c r="BH106" s="193">
        <f>_xlfn.IFNA(_xlfn.IFNA(INDEX('I.Supplementary 2018-19'!AC$8:AC$157,MATCH($B106,'I.Supplementary 2018-19'!$B$8:$B$157,0)),INDEX('I.KI 2018-19'!AC$9:AC$393,MATCH($B106,'I.KI 2018-19'!$B$9:$B$393,0))),"")</f>
        <v>0</v>
      </c>
      <c r="BI106" s="157">
        <f>_xlfn.IFNA(_xlfn.IFNA(INDEX('I.Supplementary 2018-19'!AD$8:AD$157,MATCH($B106,'I.Supplementary 2018-19'!$B$8:$B$157,0)),INDEX('I.KI 2018-19'!AD$9:AD$393,MATCH($B106,'I.KI 2018-19'!$B$9:$B$393,0))),"")</f>
        <v>0</v>
      </c>
      <c r="BJ106" s="149"/>
      <c r="BK106" s="156">
        <f>_xlfn.IFNA(IF($B106=$B$381,0,IF($B106=$B$382,0,_xlfn.IFNA(INDEX('I.Supplementary 2018-19'!I$8:I$157,MATCH($B106,'I.Supplementary 2018-19'!$B$8:$B$157,0)),INDEX('I.KI 2018-19'!I$9:I$393,MATCH($B106,'I.KI 2018-19'!$B$9:$B$393,0))))),"")</f>
        <v>0.12666501587625592</v>
      </c>
      <c r="BL106" s="149">
        <f>_xlfn.IFNA(IF($B106=$B$381,0,IF($B106=$B$382,0,_xlfn.IFNA(INDEX('I.Supplementary 2018-19'!J$8:J$157,MATCH($B106,'I.Supplementary 2018-19'!$B$8:$B$157,0)),INDEX('I.KI 2018-19'!J$9:J$393,MATCH($B106,'I.KI 2018-19'!$B$9:$B$393,0))))),"")</f>
        <v>2.5657549882619404</v>
      </c>
      <c r="BM106" s="157">
        <f>_xlfn.IFNA(IF($B106=$B$381,0,IF($B106=$B$382,0,_xlfn.IFNA(INDEX('I.Supplementary 2018-19'!H$8:H$157,MATCH($B106,'I.Supplementary 2018-19'!$B$8:$B$157,0)),INDEX('I.KI 2018-19'!H$9:H$393,MATCH($B106,'I.KI 2018-19'!$B$9:$B$393,0))))),"")</f>
        <v>2.6924200041381963</v>
      </c>
    </row>
    <row r="107" spans="2:65">
      <c r="B107" s="121" t="str">
        <f>'Calculations for 2021-22'!B107</f>
        <v>E1732</v>
      </c>
      <c r="C107" s="160" t="str">
        <f>'Calculations for 2021-22'!D107</f>
        <v>E1732</v>
      </c>
      <c r="D107" t="str">
        <f>'Calculations for 2021-22'!E107</f>
        <v>SD</v>
      </c>
      <c r="E107">
        <f>'Calculations for 2021-22'!F107</f>
        <v>0</v>
      </c>
      <c r="F107" s="120" t="str">
        <f>'Calculations for 2021-22'!H107</f>
        <v>East Hampshire</v>
      </c>
      <c r="G107" s="156">
        <f>_xlfn.IFNA(INDEX('I.KI 2016-17'!M$8:M$391,MATCH($B107,'I.KI 2016-17'!$B$8:$B$391,0)),"")</f>
        <v>0</v>
      </c>
      <c r="H107" s="149">
        <f>_xlfn.IFNA(INDEX('I.KI 2016-17'!N$8:N$391,MATCH($B107,'I.KI 2016-17'!$B$8:$B$391,0)),"")</f>
        <v>0.73367209117799992</v>
      </c>
      <c r="I107" s="149">
        <f>_xlfn.IFNA(INDEX('I.KI 2016-17'!O$8:O$391,MATCH($B107,'I.KI 2016-17'!$B$8:$B$391,0)),"")</f>
        <v>0</v>
      </c>
      <c r="J107" s="149">
        <f>_xlfn.IFNA(INDEX('I.KI 2016-17'!P$8:P$391,MATCH($B107,'I.KI 2016-17'!$B$8:$B$391,0)),"")</f>
        <v>0</v>
      </c>
      <c r="K107" s="157">
        <f>_xlfn.IFNA(INDEX('I.KI 2016-17'!Q$8:Q$391,MATCH($B107,'I.KI 2016-17'!$B$8:$B$391,0)),"")</f>
        <v>0</v>
      </c>
      <c r="L107" s="156">
        <f>_xlfn.IFNA(INDEX('I.KI 2016-17'!R$8:R$391,MATCH($B107,'I.KI 2016-17'!$B$8:$B$391,0)),"")</f>
        <v>0</v>
      </c>
      <c r="M107" s="193">
        <f>_xlfn.IFNA(INDEX('I.KI 2016-17'!S$8:S$391,MATCH($B107,'I.KI 2016-17'!$B$8:$B$391,0)),"")</f>
        <v>1.7349318495599999</v>
      </c>
      <c r="N107" s="193">
        <f>_xlfn.IFNA(INDEX('I.KI 2016-17'!T$8:T$391,MATCH($B107,'I.KI 2016-17'!$B$8:$B$391,0)),"")</f>
        <v>0</v>
      </c>
      <c r="O107" s="193">
        <f>_xlfn.IFNA(INDEX('I.KI 2016-17'!U$8:U$391,MATCH($B107,'I.KI 2016-17'!$B$8:$B$391,0)),"")</f>
        <v>0</v>
      </c>
      <c r="P107" s="157">
        <f>_xlfn.IFNA(INDEX('I.KI 2016-17'!V$8:V$391,MATCH($B107,'I.KI 2016-17'!$B$8:$B$391,0)),"")</f>
        <v>0</v>
      </c>
      <c r="Q107" s="156">
        <f>_xlfn.IFNA(INDEX('I.KI 2016-17'!W$8:W$391,MATCH($B107,'I.KI 2016-17'!$B$8:$B$391,0)),"")</f>
        <v>0</v>
      </c>
      <c r="R107" s="193">
        <f>_xlfn.IFNA(INDEX('I.KI 2016-17'!X$8:X$391,MATCH($B107,'I.KI 2016-17'!$B$8:$B$391,0)),"")</f>
        <v>2.4686039407379998</v>
      </c>
      <c r="S107" s="193">
        <f>_xlfn.IFNA(INDEX('I.KI 2016-17'!Y$8:Y$391,MATCH($B107,'I.KI 2016-17'!$B$8:$B$391,0)),"")</f>
        <v>0</v>
      </c>
      <c r="T107" s="193">
        <f>_xlfn.IFNA(INDEX('I.KI 2016-17'!Z$8:Z$391,MATCH($B107,'I.KI 2016-17'!$B$8:$B$391,0)),"")</f>
        <v>0</v>
      </c>
      <c r="U107" s="157">
        <f>_xlfn.IFNA(INDEX('I.KI 2016-17'!AA$8:AA$391,MATCH($B107,'I.KI 2016-17'!$B$8:$B$391,0)),"")</f>
        <v>0</v>
      </c>
      <c r="V107" s="149"/>
      <c r="W107" s="154">
        <f>_xlfn.IFNA(INDEX('I.KI 2016-17'!$H$8:$H$391,MATCH(B107,'I.KI 2016-17'!$B$8:$B$391,0)),"")</f>
        <v>0.73367209117799992</v>
      </c>
      <c r="X107" s="153">
        <f>_xlfn.IFNA(INDEX('I.KI 2016-17'!$I$8:$I$391,MATCH(B107,'I.KI 2016-17'!$B$8:$B$391,0)),"")</f>
        <v>1.7349318495599999</v>
      </c>
      <c r="Y107" s="155">
        <f>_xlfn.IFNA(INDEX('I.KI 2016-17'!$G$8:$G$391,MATCH(B107,'I.KI 2016-17'!$B$8:$B$391,0)),"")</f>
        <v>2.4686039407379998</v>
      </c>
      <c r="Z107" s="149"/>
      <c r="AA107" s="156">
        <f>_xlfn.IFNA(IF($B107=$B$382,0,_xlfn.IFNA(INDEX('I.Supplementary 2017-18'!N$8:N$35,MATCH($B107,'I.Supplementary 2017-18'!$B$8:$B$35,0)),INDEX('I.KI 2017-18'!N$9:N$393,MATCH($B107,'I.KI 2017-18'!$B$9:$B$393,0)))),"")</f>
        <v>0</v>
      </c>
      <c r="AB107" s="193">
        <f>_xlfn.IFNA(IF($B107=$B$382,0,_xlfn.IFNA(INDEX('I.Supplementary 2017-18'!O$8:O$35,MATCH($B107,'I.Supplementary 2017-18'!$B$8:$B$35,0)),INDEX('I.KI 2017-18'!O$9:O$393,MATCH($B107,'I.KI 2017-18'!$B$9:$B$393,0)))),"")</f>
        <v>0.16239998388316668</v>
      </c>
      <c r="AC107" s="193">
        <f>_xlfn.IFNA(IF($B107=$B$382,0,_xlfn.IFNA(INDEX('I.Supplementary 2017-18'!P$8:P$35,MATCH($B107,'I.Supplementary 2017-18'!$B$8:$B$35,0)),INDEX('I.KI 2017-18'!P$9:P$393,MATCH($B107,'I.KI 2017-18'!$B$9:$B$393,0)))),"")</f>
        <v>0</v>
      </c>
      <c r="AD107" s="193">
        <f>_xlfn.IFNA(IF($B107=$B$382,0,_xlfn.IFNA(INDEX('I.Supplementary 2017-18'!Q$8:Q$35,MATCH($B107,'I.Supplementary 2017-18'!$B$8:$B$35,0)),INDEX('I.KI 2017-18'!Q$9:Q$393,MATCH($B107,'I.KI 2017-18'!$B$9:$B$393,0)))),"")</f>
        <v>0</v>
      </c>
      <c r="AE107" s="157">
        <f>_xlfn.IFNA(IF($B107=$B$382,0,_xlfn.IFNA(INDEX('I.Supplementary 2017-18'!R$8:R$35,MATCH($B107,'I.Supplementary 2017-18'!$B$8:$B$35,0)),INDEX('I.KI 2017-18'!R$9:R$393,MATCH($B107,'I.KI 2017-18'!$B$9:$B$393,0)))),"")</f>
        <v>0</v>
      </c>
      <c r="AF107" s="156">
        <f>_xlfn.IFNA(IF($B107=$B$382,0,_xlfn.IFNA(INDEX('I.Supplementary 2017-18'!S$8:S$35,MATCH($B107,'I.Supplementary 2017-18'!$B$8:$B$35,0)),INDEX('I.KI 2017-18'!S$9:S$393,MATCH($B107,'I.KI 2017-18'!$B$9:$B$393,0)))),"")</f>
        <v>0</v>
      </c>
      <c r="AG107" s="193">
        <f>_xlfn.IFNA(IF($B107=$B$382,0,_xlfn.IFNA(INDEX('I.Supplementary 2017-18'!T$8:T$35,MATCH($B107,'I.Supplementary 2017-18'!$B$8:$B$35,0)),INDEX('I.KI 2017-18'!T$9:T$393,MATCH($B107,'I.KI 2017-18'!$B$9:$B$393,0)))),"")</f>
        <v>1.7703522609724345</v>
      </c>
      <c r="AH107" s="193">
        <f>_xlfn.IFNA(IF($B107=$B$382,0,_xlfn.IFNA(INDEX('I.Supplementary 2017-18'!U$8:U$35,MATCH($B107,'I.Supplementary 2017-18'!$B$8:$B$35,0)),INDEX('I.KI 2017-18'!U$9:U$393,MATCH($B107,'I.KI 2017-18'!$B$9:$B$393,0)))),"")</f>
        <v>0</v>
      </c>
      <c r="AI107" s="193">
        <f>_xlfn.IFNA(IF($B107=$B$382,0,_xlfn.IFNA(INDEX('I.Supplementary 2017-18'!V$8:V$35,MATCH($B107,'I.Supplementary 2017-18'!$B$8:$B$35,0)),INDEX('I.KI 2017-18'!V$9:V$393,MATCH($B107,'I.KI 2017-18'!$B$9:$B$393,0)))),"")</f>
        <v>0</v>
      </c>
      <c r="AJ107" s="157">
        <f>_xlfn.IFNA(IF($B107=$B$382,0,_xlfn.IFNA(INDEX('I.Supplementary 2017-18'!W$8:W$35,MATCH($B107,'I.Supplementary 2017-18'!$B$8:$B$35,0)),INDEX('I.KI 2017-18'!W$9:W$393,MATCH($B107,'I.KI 2017-18'!$B$9:$B$393,0)))),"")</f>
        <v>0</v>
      </c>
      <c r="AK107" s="156">
        <f>_xlfn.IFNA(IF($B107=$B$382,0,_xlfn.IFNA(INDEX('I.Supplementary 2017-18'!X$8:X$35,MATCH($B107,'I.Supplementary 2017-18'!$B$8:$B$35,0)),INDEX('I.KI 2017-18'!X$9:X$393,MATCH($B107,'I.KI 2017-18'!$B$9:$B$393,0)))),"")</f>
        <v>0</v>
      </c>
      <c r="AL107" s="193">
        <f>_xlfn.IFNA(IF($B107=$B$382,0,_xlfn.IFNA(INDEX('I.Supplementary 2017-18'!Y$8:Y$35,MATCH($B107,'I.Supplementary 2017-18'!$B$8:$B$35,0)),INDEX('I.KI 2017-18'!Y$9:Y$393,MATCH($B107,'I.KI 2017-18'!$B$9:$B$393,0)))),"")</f>
        <v>1.9327522448556012</v>
      </c>
      <c r="AM107" s="193">
        <f>_xlfn.IFNA(IF($B107=$B$382,0,_xlfn.IFNA(INDEX('I.Supplementary 2017-18'!Z$8:Z$35,MATCH($B107,'I.Supplementary 2017-18'!$B$8:$B$35,0)),INDEX('I.KI 2017-18'!Z$9:Z$393,MATCH($B107,'I.KI 2017-18'!$B$9:$B$393,0)))),"")</f>
        <v>0</v>
      </c>
      <c r="AN107" s="193">
        <f>_xlfn.IFNA(IF($B107=$B$382,0,_xlfn.IFNA(INDEX('I.Supplementary 2017-18'!AA$8:AA$35,MATCH($B107,'I.Supplementary 2017-18'!$B$8:$B$35,0)),INDEX('I.KI 2017-18'!AA$9:AA$393,MATCH($B107,'I.KI 2017-18'!$B$9:$B$393,0)))),"")</f>
        <v>0</v>
      </c>
      <c r="AO107" s="157">
        <f>_xlfn.IFNA(IF($B107=$B$382,0,_xlfn.IFNA(INDEX('I.Supplementary 2017-18'!AB$8:AB$35,MATCH($B107,'I.Supplementary 2017-18'!$B$8:$B$35,0)),INDEX('I.KI 2017-18'!AB$9:AB$393,MATCH($B107,'I.KI 2017-18'!$B$9:$B$393,0)))),"")</f>
        <v>0</v>
      </c>
      <c r="AP107" s="149"/>
      <c r="AQ107" s="156">
        <f>_xlfn.IFNA(IF($B107=$B$381,0,IF($B107=$B$382,0,_xlfn.IFNA(INDEX('I.Supplementary 2017-18'!I$8:I$35,MATCH($B107,'I.Supplementary 2017-18'!$B$8:$B$35,0)),INDEX('I.KI 2017-18'!I$9:I$393,MATCH($B107,'I.KI 2017-18'!$B$9:$B$393,0))))),"")</f>
        <v>0.16239998388316668</v>
      </c>
      <c r="AR107" s="149">
        <f>_xlfn.IFNA(IF($B107=$B$381,0,IF($B107=$B$382,0,_xlfn.IFNA(INDEX('I.Supplementary 2017-18'!J$8:J$35,MATCH($B107,'I.Supplementary 2017-18'!$B$8:$B$35,0)),INDEX('I.KI 2017-18'!J$9:J$393,MATCH($B107,'I.KI 2017-18'!$B$9:$B$393,0))))),"")</f>
        <v>1.7703522609724345</v>
      </c>
      <c r="AS107" s="157">
        <f>_xlfn.IFNA(IF($B107=$B$381,0,IF($B107=$B$382,0,_xlfn.IFNA(INDEX('I.Supplementary 2017-18'!H$8:H$35,MATCH($B107,'I.Supplementary 2017-18'!$B$8:$B$35,0)),INDEX('I.KI 2017-18'!H$9:H$393,MATCH($B107,'I.KI 2017-18'!$B$9:$B$393,0))))),"")</f>
        <v>1.9327522448556012</v>
      </c>
      <c r="AT107" s="149"/>
      <c r="AU107" s="156">
        <f>_xlfn.IFNA(_xlfn.IFNA(INDEX('I.Supplementary 2018-19'!P$8:P$157,MATCH($B107,'I.Supplementary 2018-19'!$B$8:$B$157,0)),INDEX('I.KI 2018-19'!P$9:P$393,MATCH($B107,'I.KI 2018-19'!$B$9:$B$393,0))),"")</f>
        <v>0</v>
      </c>
      <c r="AV107" s="193">
        <f>_xlfn.IFNA(_xlfn.IFNA(INDEX('I.Supplementary 2018-19'!Q$8:Q$157,MATCH($B107,'I.Supplementary 2018-19'!$B$8:$B$157,0)),INDEX('I.KI 2018-19'!Q$9:Q$393,MATCH($B107,'I.KI 2018-19'!$B$9:$B$393,0))),"")</f>
        <v>0</v>
      </c>
      <c r="AW107" s="193">
        <f>_xlfn.IFNA(_xlfn.IFNA(INDEX('I.Supplementary 2018-19'!R$8:R$157,MATCH($B107,'I.Supplementary 2018-19'!$B$8:$B$157,0)),INDEX('I.KI 2018-19'!R$9:R$393,MATCH($B107,'I.KI 2018-19'!$B$9:$B$393,0))),"")</f>
        <v>0</v>
      </c>
      <c r="AX107" s="193">
        <f>_xlfn.IFNA(_xlfn.IFNA(INDEX('I.Supplementary 2018-19'!S$8:S$157,MATCH($B107,'I.Supplementary 2018-19'!$B$8:$B$157,0)),INDEX('I.KI 2018-19'!S$9:S$393,MATCH($B107,'I.KI 2018-19'!$B$9:$B$393,0))),"")</f>
        <v>0</v>
      </c>
      <c r="AY107" s="157">
        <f>_xlfn.IFNA(_xlfn.IFNA(INDEX('I.Supplementary 2018-19'!T$8:T$157,MATCH($B107,'I.Supplementary 2018-19'!$B$8:$B$157,0)),INDEX('I.KI 2018-19'!T$9:T$393,MATCH($B107,'I.KI 2018-19'!$B$9:$B$393,0))),"")</f>
        <v>0</v>
      </c>
      <c r="AZ107" s="156">
        <f>_xlfn.IFNA(_xlfn.IFNA(INDEX('I.Supplementary 2018-19'!U$8:U$157,MATCH($B107,'I.Supplementary 2018-19'!$B$8:$B$157,0)),INDEX('I.KI 2018-19'!U$9:U$393,MATCH($B107,'I.KI 2018-19'!$B$9:$B$393,0))),"")</f>
        <v>0</v>
      </c>
      <c r="BA107" s="193">
        <f>_xlfn.IFNA(_xlfn.IFNA(INDEX('I.Supplementary 2018-19'!V$8:V$157,MATCH($B107,'I.Supplementary 2018-19'!$B$8:$B$157,0)),INDEX('I.KI 2018-19'!V$9:V$393,MATCH($B107,'I.KI 2018-19'!$B$9:$B$393,0))),"")</f>
        <v>1.82353880958534</v>
      </c>
      <c r="BB107" s="193">
        <f>_xlfn.IFNA(_xlfn.IFNA(INDEX('I.Supplementary 2018-19'!W$8:W$157,MATCH($B107,'I.Supplementary 2018-19'!$B$8:$B$157,0)),INDEX('I.KI 2018-19'!W$9:W$393,MATCH($B107,'I.KI 2018-19'!$B$9:$B$393,0))),"")</f>
        <v>0</v>
      </c>
      <c r="BC107" s="193">
        <f>_xlfn.IFNA(_xlfn.IFNA(INDEX('I.Supplementary 2018-19'!X$8:X$157,MATCH($B107,'I.Supplementary 2018-19'!$B$8:$B$157,0)),INDEX('I.KI 2018-19'!X$9:X$393,MATCH($B107,'I.KI 2018-19'!$B$9:$B$393,0))),"")</f>
        <v>0</v>
      </c>
      <c r="BD107" s="157">
        <f>_xlfn.IFNA(_xlfn.IFNA(INDEX('I.Supplementary 2018-19'!Y$8:Y$157,MATCH($B107,'I.Supplementary 2018-19'!$B$8:$B$157,0)),INDEX('I.KI 2018-19'!Y$9:Y$393,MATCH($B107,'I.KI 2018-19'!$B$9:$B$393,0))),"")</f>
        <v>0</v>
      </c>
      <c r="BE107" s="156">
        <f>_xlfn.IFNA(_xlfn.IFNA(INDEX('I.Supplementary 2018-19'!Z$8:Z$157,MATCH($B107,'I.Supplementary 2018-19'!$B$8:$B$157,0)),INDEX('I.KI 2018-19'!Z$9:Z$393,MATCH($B107,'I.KI 2018-19'!$B$9:$B$393,0))),"")</f>
        <v>0</v>
      </c>
      <c r="BF107" s="193">
        <f>_xlfn.IFNA(_xlfn.IFNA(INDEX('I.Supplementary 2018-19'!AA$8:AA$157,MATCH($B107,'I.Supplementary 2018-19'!$B$8:$B$157,0)),INDEX('I.KI 2018-19'!AA$9:AA$393,MATCH($B107,'I.KI 2018-19'!$B$9:$B$393,0))),"")</f>
        <v>1.82353880958534</v>
      </c>
      <c r="BG107" s="193">
        <f>_xlfn.IFNA(_xlfn.IFNA(INDEX('I.Supplementary 2018-19'!AB$8:AB$157,MATCH($B107,'I.Supplementary 2018-19'!$B$8:$B$157,0)),INDEX('I.KI 2018-19'!AB$9:AB$393,MATCH($B107,'I.KI 2018-19'!$B$9:$B$393,0))),"")</f>
        <v>0</v>
      </c>
      <c r="BH107" s="193">
        <f>_xlfn.IFNA(_xlfn.IFNA(INDEX('I.Supplementary 2018-19'!AC$8:AC$157,MATCH($B107,'I.Supplementary 2018-19'!$B$8:$B$157,0)),INDEX('I.KI 2018-19'!AC$9:AC$393,MATCH($B107,'I.KI 2018-19'!$B$9:$B$393,0))),"")</f>
        <v>0</v>
      </c>
      <c r="BI107" s="157">
        <f>_xlfn.IFNA(_xlfn.IFNA(INDEX('I.Supplementary 2018-19'!AD$8:AD$157,MATCH($B107,'I.Supplementary 2018-19'!$B$8:$B$157,0)),INDEX('I.KI 2018-19'!AD$9:AD$393,MATCH($B107,'I.KI 2018-19'!$B$9:$B$393,0))),"")</f>
        <v>0</v>
      </c>
      <c r="BJ107" s="149"/>
      <c r="BK107" s="156">
        <f>_xlfn.IFNA(IF($B107=$B$381,0,IF($B107=$B$382,0,_xlfn.IFNA(INDEX('I.Supplementary 2018-19'!I$8:I$157,MATCH($B107,'I.Supplementary 2018-19'!$B$8:$B$157,0)),INDEX('I.KI 2018-19'!I$9:I$393,MATCH($B107,'I.KI 2018-19'!$B$9:$B$393,0))))),"")</f>
        <v>0</v>
      </c>
      <c r="BL107" s="149">
        <f>_xlfn.IFNA(IF($B107=$B$381,0,IF($B107=$B$382,0,_xlfn.IFNA(INDEX('I.Supplementary 2018-19'!J$8:J$157,MATCH($B107,'I.Supplementary 2018-19'!$B$8:$B$157,0)),INDEX('I.KI 2018-19'!J$9:J$393,MATCH($B107,'I.KI 2018-19'!$B$9:$B$393,0))))),"")</f>
        <v>1.82353880958534</v>
      </c>
      <c r="BM107" s="157">
        <f>_xlfn.IFNA(IF($B107=$B$381,0,IF($B107=$B$382,0,_xlfn.IFNA(INDEX('I.Supplementary 2018-19'!H$8:H$157,MATCH($B107,'I.Supplementary 2018-19'!$B$8:$B$157,0)),INDEX('I.KI 2018-19'!H$9:H$393,MATCH($B107,'I.KI 2018-19'!$B$9:$B$393,0))))),"")</f>
        <v>1.82353880958534</v>
      </c>
    </row>
    <row r="108" spans="2:65">
      <c r="B108" s="121" t="str">
        <f>'Calculations for 2021-22'!B108</f>
        <v>E1933</v>
      </c>
      <c r="C108" s="160" t="str">
        <f>'Calculations for 2021-22'!D108</f>
        <v>E1933</v>
      </c>
      <c r="D108" t="str">
        <f>'Calculations for 2021-22'!E108</f>
        <v>SD</v>
      </c>
      <c r="E108" t="str">
        <f>'Calculations for 2021-22'!F108</f>
        <v>P1905</v>
      </c>
      <c r="F108" s="120" t="str">
        <f>'Calculations for 2021-22'!H108</f>
        <v>East Hertfordshire</v>
      </c>
      <c r="G108" s="156">
        <f>_xlfn.IFNA(INDEX('I.KI 2016-17'!M$8:M$391,MATCH($B108,'I.KI 2016-17'!$B$8:$B$391,0)),"")</f>
        <v>0</v>
      </c>
      <c r="H108" s="149">
        <f>_xlfn.IFNA(INDEX('I.KI 2016-17'!N$8:N$391,MATCH($B108,'I.KI 2016-17'!$B$8:$B$391,0)),"")</f>
        <v>1.144559217791</v>
      </c>
      <c r="I108" s="149">
        <f>_xlfn.IFNA(INDEX('I.KI 2016-17'!O$8:O$391,MATCH($B108,'I.KI 2016-17'!$B$8:$B$391,0)),"")</f>
        <v>0</v>
      </c>
      <c r="J108" s="149">
        <f>_xlfn.IFNA(INDEX('I.KI 2016-17'!P$8:P$391,MATCH($B108,'I.KI 2016-17'!$B$8:$B$391,0)),"")</f>
        <v>0</v>
      </c>
      <c r="K108" s="157">
        <f>_xlfn.IFNA(INDEX('I.KI 2016-17'!Q$8:Q$391,MATCH($B108,'I.KI 2016-17'!$B$8:$B$391,0)),"")</f>
        <v>0</v>
      </c>
      <c r="L108" s="156">
        <f>_xlfn.IFNA(INDEX('I.KI 2016-17'!R$8:R$391,MATCH($B108,'I.KI 2016-17'!$B$8:$B$391,0)),"")</f>
        <v>0</v>
      </c>
      <c r="M108" s="193">
        <f>_xlfn.IFNA(INDEX('I.KI 2016-17'!S$8:S$391,MATCH($B108,'I.KI 2016-17'!$B$8:$B$391,0)),"")</f>
        <v>2.4897724239130001</v>
      </c>
      <c r="N108" s="193">
        <f>_xlfn.IFNA(INDEX('I.KI 2016-17'!T$8:T$391,MATCH($B108,'I.KI 2016-17'!$B$8:$B$391,0)),"")</f>
        <v>0</v>
      </c>
      <c r="O108" s="193">
        <f>_xlfn.IFNA(INDEX('I.KI 2016-17'!U$8:U$391,MATCH($B108,'I.KI 2016-17'!$B$8:$B$391,0)),"")</f>
        <v>0</v>
      </c>
      <c r="P108" s="157">
        <f>_xlfn.IFNA(INDEX('I.KI 2016-17'!V$8:V$391,MATCH($B108,'I.KI 2016-17'!$B$8:$B$391,0)),"")</f>
        <v>0</v>
      </c>
      <c r="Q108" s="156">
        <f>_xlfn.IFNA(INDEX('I.KI 2016-17'!W$8:W$391,MATCH($B108,'I.KI 2016-17'!$B$8:$B$391,0)),"")</f>
        <v>0</v>
      </c>
      <c r="R108" s="193">
        <f>_xlfn.IFNA(INDEX('I.KI 2016-17'!X$8:X$391,MATCH($B108,'I.KI 2016-17'!$B$8:$B$391,0)),"")</f>
        <v>3.6343316417040001</v>
      </c>
      <c r="S108" s="193">
        <f>_xlfn.IFNA(INDEX('I.KI 2016-17'!Y$8:Y$391,MATCH($B108,'I.KI 2016-17'!$B$8:$B$391,0)),"")</f>
        <v>0</v>
      </c>
      <c r="T108" s="193">
        <f>_xlfn.IFNA(INDEX('I.KI 2016-17'!Z$8:Z$391,MATCH($B108,'I.KI 2016-17'!$B$8:$B$391,0)),"")</f>
        <v>0</v>
      </c>
      <c r="U108" s="157">
        <f>_xlfn.IFNA(INDEX('I.KI 2016-17'!AA$8:AA$391,MATCH($B108,'I.KI 2016-17'!$B$8:$B$391,0)),"")</f>
        <v>0</v>
      </c>
      <c r="V108" s="149"/>
      <c r="W108" s="154">
        <f>_xlfn.IFNA(INDEX('I.KI 2016-17'!$H$8:$H$391,MATCH(B108,'I.KI 2016-17'!$B$8:$B$391,0)),"")</f>
        <v>1.144559217791</v>
      </c>
      <c r="X108" s="153">
        <f>_xlfn.IFNA(INDEX('I.KI 2016-17'!$I$8:$I$391,MATCH(B108,'I.KI 2016-17'!$B$8:$B$391,0)),"")</f>
        <v>2.4897724239130001</v>
      </c>
      <c r="Y108" s="155">
        <f>_xlfn.IFNA(INDEX('I.KI 2016-17'!$G$8:$G$391,MATCH(B108,'I.KI 2016-17'!$B$8:$B$391,0)),"")</f>
        <v>3.6343316417040001</v>
      </c>
      <c r="Z108" s="149"/>
      <c r="AA108" s="156">
        <f>_xlfn.IFNA(IF($B108=$B$382,0,_xlfn.IFNA(INDEX('I.Supplementary 2017-18'!N$8:N$35,MATCH($B108,'I.Supplementary 2017-18'!$B$8:$B$35,0)),INDEX('I.KI 2017-18'!N$9:N$393,MATCH($B108,'I.KI 2017-18'!$B$9:$B$393,0)))),"")</f>
        <v>0</v>
      </c>
      <c r="AB108" s="193">
        <f>_xlfn.IFNA(IF($B108=$B$382,0,_xlfn.IFNA(INDEX('I.Supplementary 2017-18'!O$8:O$35,MATCH($B108,'I.Supplementary 2017-18'!$B$8:$B$35,0)),INDEX('I.KI 2017-18'!O$9:O$393,MATCH($B108,'I.KI 2017-18'!$B$9:$B$393,0)))),"")</f>
        <v>0.35093240921512248</v>
      </c>
      <c r="AC108" s="193">
        <f>_xlfn.IFNA(IF($B108=$B$382,0,_xlfn.IFNA(INDEX('I.Supplementary 2017-18'!P$8:P$35,MATCH($B108,'I.Supplementary 2017-18'!$B$8:$B$35,0)),INDEX('I.KI 2017-18'!P$9:P$393,MATCH($B108,'I.KI 2017-18'!$B$9:$B$393,0)))),"")</f>
        <v>0</v>
      </c>
      <c r="AD108" s="193">
        <f>_xlfn.IFNA(IF($B108=$B$382,0,_xlfn.IFNA(INDEX('I.Supplementary 2017-18'!Q$8:Q$35,MATCH($B108,'I.Supplementary 2017-18'!$B$8:$B$35,0)),INDEX('I.KI 2017-18'!Q$9:Q$393,MATCH($B108,'I.KI 2017-18'!$B$9:$B$393,0)))),"")</f>
        <v>0</v>
      </c>
      <c r="AE108" s="157">
        <f>_xlfn.IFNA(IF($B108=$B$382,0,_xlfn.IFNA(INDEX('I.Supplementary 2017-18'!R$8:R$35,MATCH($B108,'I.Supplementary 2017-18'!$B$8:$B$35,0)),INDEX('I.KI 2017-18'!R$9:R$393,MATCH($B108,'I.KI 2017-18'!$B$9:$B$393,0)))),"")</f>
        <v>0</v>
      </c>
      <c r="AF108" s="156">
        <f>_xlfn.IFNA(IF($B108=$B$382,0,_xlfn.IFNA(INDEX('I.Supplementary 2017-18'!S$8:S$35,MATCH($B108,'I.Supplementary 2017-18'!$B$8:$B$35,0)),INDEX('I.KI 2017-18'!S$9:S$393,MATCH($B108,'I.KI 2017-18'!$B$9:$B$393,0)))),"")</f>
        <v>0</v>
      </c>
      <c r="AG108" s="193">
        <f>_xlfn.IFNA(IF($B108=$B$382,0,_xlfn.IFNA(INDEX('I.Supplementary 2017-18'!T$8:T$35,MATCH($B108,'I.Supplementary 2017-18'!$B$8:$B$35,0)),INDEX('I.KI 2017-18'!T$9:T$393,MATCH($B108,'I.KI 2017-18'!$B$9:$B$393,0)))),"")</f>
        <v>2.5406036791007462</v>
      </c>
      <c r="AH108" s="193">
        <f>_xlfn.IFNA(IF($B108=$B$382,0,_xlfn.IFNA(INDEX('I.Supplementary 2017-18'!U$8:U$35,MATCH($B108,'I.Supplementary 2017-18'!$B$8:$B$35,0)),INDEX('I.KI 2017-18'!U$9:U$393,MATCH($B108,'I.KI 2017-18'!$B$9:$B$393,0)))),"")</f>
        <v>0</v>
      </c>
      <c r="AI108" s="193">
        <f>_xlfn.IFNA(IF($B108=$B$382,0,_xlfn.IFNA(INDEX('I.Supplementary 2017-18'!V$8:V$35,MATCH($B108,'I.Supplementary 2017-18'!$B$8:$B$35,0)),INDEX('I.KI 2017-18'!V$9:V$393,MATCH($B108,'I.KI 2017-18'!$B$9:$B$393,0)))),"")</f>
        <v>0</v>
      </c>
      <c r="AJ108" s="157">
        <f>_xlfn.IFNA(IF($B108=$B$382,0,_xlfn.IFNA(INDEX('I.Supplementary 2017-18'!W$8:W$35,MATCH($B108,'I.Supplementary 2017-18'!$B$8:$B$35,0)),INDEX('I.KI 2017-18'!W$9:W$393,MATCH($B108,'I.KI 2017-18'!$B$9:$B$393,0)))),"")</f>
        <v>0</v>
      </c>
      <c r="AK108" s="156">
        <f>_xlfn.IFNA(IF($B108=$B$382,0,_xlfn.IFNA(INDEX('I.Supplementary 2017-18'!X$8:X$35,MATCH($B108,'I.Supplementary 2017-18'!$B$8:$B$35,0)),INDEX('I.KI 2017-18'!X$9:X$393,MATCH($B108,'I.KI 2017-18'!$B$9:$B$393,0)))),"")</f>
        <v>0</v>
      </c>
      <c r="AL108" s="193">
        <f>_xlfn.IFNA(IF($B108=$B$382,0,_xlfn.IFNA(INDEX('I.Supplementary 2017-18'!Y$8:Y$35,MATCH($B108,'I.Supplementary 2017-18'!$B$8:$B$35,0)),INDEX('I.KI 2017-18'!Y$9:Y$393,MATCH($B108,'I.KI 2017-18'!$B$9:$B$393,0)))),"")</f>
        <v>2.8915360883158687</v>
      </c>
      <c r="AM108" s="193">
        <f>_xlfn.IFNA(IF($B108=$B$382,0,_xlfn.IFNA(INDEX('I.Supplementary 2017-18'!Z$8:Z$35,MATCH($B108,'I.Supplementary 2017-18'!$B$8:$B$35,0)),INDEX('I.KI 2017-18'!Z$9:Z$393,MATCH($B108,'I.KI 2017-18'!$B$9:$B$393,0)))),"")</f>
        <v>0</v>
      </c>
      <c r="AN108" s="193">
        <f>_xlfn.IFNA(IF($B108=$B$382,0,_xlfn.IFNA(INDEX('I.Supplementary 2017-18'!AA$8:AA$35,MATCH($B108,'I.Supplementary 2017-18'!$B$8:$B$35,0)),INDEX('I.KI 2017-18'!AA$9:AA$393,MATCH($B108,'I.KI 2017-18'!$B$9:$B$393,0)))),"")</f>
        <v>0</v>
      </c>
      <c r="AO108" s="157">
        <f>_xlfn.IFNA(IF($B108=$B$382,0,_xlfn.IFNA(INDEX('I.Supplementary 2017-18'!AB$8:AB$35,MATCH($B108,'I.Supplementary 2017-18'!$B$8:$B$35,0)),INDEX('I.KI 2017-18'!AB$9:AB$393,MATCH($B108,'I.KI 2017-18'!$B$9:$B$393,0)))),"")</f>
        <v>0</v>
      </c>
      <c r="AP108" s="149"/>
      <c r="AQ108" s="156">
        <f>_xlfn.IFNA(IF($B108=$B$381,0,IF($B108=$B$382,0,_xlfn.IFNA(INDEX('I.Supplementary 2017-18'!I$8:I$35,MATCH($B108,'I.Supplementary 2017-18'!$B$8:$B$35,0)),INDEX('I.KI 2017-18'!I$9:I$393,MATCH($B108,'I.KI 2017-18'!$B$9:$B$393,0))))),"")</f>
        <v>0.35093240921512248</v>
      </c>
      <c r="AR108" s="149">
        <f>_xlfn.IFNA(IF($B108=$B$381,0,IF($B108=$B$382,0,_xlfn.IFNA(INDEX('I.Supplementary 2017-18'!J$8:J$35,MATCH($B108,'I.Supplementary 2017-18'!$B$8:$B$35,0)),INDEX('I.KI 2017-18'!J$9:J$393,MATCH($B108,'I.KI 2017-18'!$B$9:$B$393,0))))),"")</f>
        <v>2.5406036791007462</v>
      </c>
      <c r="AS108" s="157">
        <f>_xlfn.IFNA(IF($B108=$B$381,0,IF($B108=$B$382,0,_xlfn.IFNA(INDEX('I.Supplementary 2017-18'!H$8:H$35,MATCH($B108,'I.Supplementary 2017-18'!$B$8:$B$35,0)),INDEX('I.KI 2017-18'!H$9:H$393,MATCH($B108,'I.KI 2017-18'!$B$9:$B$393,0))))),"")</f>
        <v>2.8915360883158687</v>
      </c>
      <c r="AT108" s="149"/>
      <c r="AU108" s="156">
        <f>_xlfn.IFNA(_xlfn.IFNA(INDEX('I.Supplementary 2018-19'!P$8:P$157,MATCH($B108,'I.Supplementary 2018-19'!$B$8:$B$157,0)),INDEX('I.KI 2018-19'!P$9:P$393,MATCH($B108,'I.KI 2018-19'!$B$9:$B$393,0))),"")</f>
        <v>0</v>
      </c>
      <c r="AV108" s="193">
        <f>_xlfn.IFNA(_xlfn.IFNA(INDEX('I.Supplementary 2018-19'!Q$8:Q$157,MATCH($B108,'I.Supplementary 2018-19'!$B$8:$B$157,0)),INDEX('I.KI 2018-19'!Q$9:Q$393,MATCH($B108,'I.KI 2018-19'!$B$9:$B$393,0))),"")</f>
        <v>0</v>
      </c>
      <c r="AW108" s="193">
        <f>_xlfn.IFNA(_xlfn.IFNA(INDEX('I.Supplementary 2018-19'!R$8:R$157,MATCH($B108,'I.Supplementary 2018-19'!$B$8:$B$157,0)),INDEX('I.KI 2018-19'!R$9:R$393,MATCH($B108,'I.KI 2018-19'!$B$9:$B$393,0))),"")</f>
        <v>0</v>
      </c>
      <c r="AX108" s="193">
        <f>_xlfn.IFNA(_xlfn.IFNA(INDEX('I.Supplementary 2018-19'!S$8:S$157,MATCH($B108,'I.Supplementary 2018-19'!$B$8:$B$157,0)),INDEX('I.KI 2018-19'!S$9:S$393,MATCH($B108,'I.KI 2018-19'!$B$9:$B$393,0))),"")</f>
        <v>0</v>
      </c>
      <c r="AY108" s="157">
        <f>_xlfn.IFNA(_xlfn.IFNA(INDEX('I.Supplementary 2018-19'!T$8:T$157,MATCH($B108,'I.Supplementary 2018-19'!$B$8:$B$157,0)),INDEX('I.KI 2018-19'!T$9:T$393,MATCH($B108,'I.KI 2018-19'!$B$9:$B$393,0))),"")</f>
        <v>0</v>
      </c>
      <c r="AZ108" s="156">
        <f>_xlfn.IFNA(_xlfn.IFNA(INDEX('I.Supplementary 2018-19'!U$8:U$157,MATCH($B108,'I.Supplementary 2018-19'!$B$8:$B$157,0)),INDEX('I.KI 2018-19'!U$9:U$393,MATCH($B108,'I.KI 2018-19'!$B$9:$B$393,0))),"")</f>
        <v>0</v>
      </c>
      <c r="BA108" s="193">
        <f>_xlfn.IFNA(_xlfn.IFNA(INDEX('I.Supplementary 2018-19'!V$8:V$157,MATCH($B108,'I.Supplementary 2018-19'!$B$8:$B$157,0)),INDEX('I.KI 2018-19'!V$9:V$393,MATCH($B108,'I.KI 2018-19'!$B$9:$B$393,0))),"")</f>
        <v>2.6169308282582793</v>
      </c>
      <c r="BB108" s="193">
        <f>_xlfn.IFNA(_xlfn.IFNA(INDEX('I.Supplementary 2018-19'!W$8:W$157,MATCH($B108,'I.Supplementary 2018-19'!$B$8:$B$157,0)),INDEX('I.KI 2018-19'!W$9:W$393,MATCH($B108,'I.KI 2018-19'!$B$9:$B$393,0))),"")</f>
        <v>0</v>
      </c>
      <c r="BC108" s="193">
        <f>_xlfn.IFNA(_xlfn.IFNA(INDEX('I.Supplementary 2018-19'!X$8:X$157,MATCH($B108,'I.Supplementary 2018-19'!$B$8:$B$157,0)),INDEX('I.KI 2018-19'!X$9:X$393,MATCH($B108,'I.KI 2018-19'!$B$9:$B$393,0))),"")</f>
        <v>0</v>
      </c>
      <c r="BD108" s="157">
        <f>_xlfn.IFNA(_xlfn.IFNA(INDEX('I.Supplementary 2018-19'!Y$8:Y$157,MATCH($B108,'I.Supplementary 2018-19'!$B$8:$B$157,0)),INDEX('I.KI 2018-19'!Y$9:Y$393,MATCH($B108,'I.KI 2018-19'!$B$9:$B$393,0))),"")</f>
        <v>0</v>
      </c>
      <c r="BE108" s="156">
        <f>_xlfn.IFNA(_xlfn.IFNA(INDEX('I.Supplementary 2018-19'!Z$8:Z$157,MATCH($B108,'I.Supplementary 2018-19'!$B$8:$B$157,0)),INDEX('I.KI 2018-19'!Z$9:Z$393,MATCH($B108,'I.KI 2018-19'!$B$9:$B$393,0))),"")</f>
        <v>0</v>
      </c>
      <c r="BF108" s="193">
        <f>_xlfn.IFNA(_xlfn.IFNA(INDEX('I.Supplementary 2018-19'!AA$8:AA$157,MATCH($B108,'I.Supplementary 2018-19'!$B$8:$B$157,0)),INDEX('I.KI 2018-19'!AA$9:AA$393,MATCH($B108,'I.KI 2018-19'!$B$9:$B$393,0))),"")</f>
        <v>2.6169308282582793</v>
      </c>
      <c r="BG108" s="193">
        <f>_xlfn.IFNA(_xlfn.IFNA(INDEX('I.Supplementary 2018-19'!AB$8:AB$157,MATCH($B108,'I.Supplementary 2018-19'!$B$8:$B$157,0)),INDEX('I.KI 2018-19'!AB$9:AB$393,MATCH($B108,'I.KI 2018-19'!$B$9:$B$393,0))),"")</f>
        <v>0</v>
      </c>
      <c r="BH108" s="193">
        <f>_xlfn.IFNA(_xlfn.IFNA(INDEX('I.Supplementary 2018-19'!AC$8:AC$157,MATCH($B108,'I.Supplementary 2018-19'!$B$8:$B$157,0)),INDEX('I.KI 2018-19'!AC$9:AC$393,MATCH($B108,'I.KI 2018-19'!$B$9:$B$393,0))),"")</f>
        <v>0</v>
      </c>
      <c r="BI108" s="157">
        <f>_xlfn.IFNA(_xlfn.IFNA(INDEX('I.Supplementary 2018-19'!AD$8:AD$157,MATCH($B108,'I.Supplementary 2018-19'!$B$8:$B$157,0)),INDEX('I.KI 2018-19'!AD$9:AD$393,MATCH($B108,'I.KI 2018-19'!$B$9:$B$393,0))),"")</f>
        <v>0</v>
      </c>
      <c r="BJ108" s="149"/>
      <c r="BK108" s="156">
        <f>_xlfn.IFNA(IF($B108=$B$381,0,IF($B108=$B$382,0,_xlfn.IFNA(INDEX('I.Supplementary 2018-19'!I$8:I$157,MATCH($B108,'I.Supplementary 2018-19'!$B$8:$B$157,0)),INDEX('I.KI 2018-19'!I$9:I$393,MATCH($B108,'I.KI 2018-19'!$B$9:$B$393,0))))),"")</f>
        <v>0</v>
      </c>
      <c r="BL108" s="149">
        <f>_xlfn.IFNA(IF($B108=$B$381,0,IF($B108=$B$382,0,_xlfn.IFNA(INDEX('I.Supplementary 2018-19'!J$8:J$157,MATCH($B108,'I.Supplementary 2018-19'!$B$8:$B$157,0)),INDEX('I.KI 2018-19'!J$9:J$393,MATCH($B108,'I.KI 2018-19'!$B$9:$B$393,0))))),"")</f>
        <v>2.6169308282582793</v>
      </c>
      <c r="BM108" s="157">
        <f>_xlfn.IFNA(IF($B108=$B$381,0,IF($B108=$B$382,0,_xlfn.IFNA(INDEX('I.Supplementary 2018-19'!H$8:H$157,MATCH($B108,'I.Supplementary 2018-19'!$B$8:$B$157,0)),INDEX('I.KI 2018-19'!H$9:H$393,MATCH($B108,'I.KI 2018-19'!$B$9:$B$393,0))))),"")</f>
        <v>2.6169308282582793</v>
      </c>
    </row>
    <row r="109" spans="2:65">
      <c r="B109" s="121" t="str">
        <f>'Calculations for 2021-22'!B109</f>
        <v>E2532</v>
      </c>
      <c r="C109" s="160" t="str">
        <f>'Calculations for 2021-22'!D109</f>
        <v>E2532</v>
      </c>
      <c r="D109" t="str">
        <f>'Calculations for 2021-22'!E109</f>
        <v>SD</v>
      </c>
      <c r="E109">
        <f>'Calculations for 2021-22'!F109</f>
        <v>0</v>
      </c>
      <c r="F109" s="120" t="str">
        <f>'Calculations for 2021-22'!H109</f>
        <v>East Lindsey</v>
      </c>
      <c r="G109" s="156">
        <f>_xlfn.IFNA(INDEX('I.KI 2016-17'!M$8:M$391,MATCH($B109,'I.KI 2016-17'!$B$8:$B$391,0)),"")</f>
        <v>0</v>
      </c>
      <c r="H109" s="149">
        <f>_xlfn.IFNA(INDEX('I.KI 2016-17'!N$8:N$391,MATCH($B109,'I.KI 2016-17'!$B$8:$B$391,0)),"")</f>
        <v>3.1506370874330001</v>
      </c>
      <c r="I109" s="149">
        <f>_xlfn.IFNA(INDEX('I.KI 2016-17'!O$8:O$391,MATCH($B109,'I.KI 2016-17'!$B$8:$B$391,0)),"")</f>
        <v>0</v>
      </c>
      <c r="J109" s="149">
        <f>_xlfn.IFNA(INDEX('I.KI 2016-17'!P$8:P$391,MATCH($B109,'I.KI 2016-17'!$B$8:$B$391,0)),"")</f>
        <v>0</v>
      </c>
      <c r="K109" s="157">
        <f>_xlfn.IFNA(INDEX('I.KI 2016-17'!Q$8:Q$391,MATCH($B109,'I.KI 2016-17'!$B$8:$B$391,0)),"")</f>
        <v>0</v>
      </c>
      <c r="L109" s="156">
        <f>_xlfn.IFNA(INDEX('I.KI 2016-17'!R$8:R$391,MATCH($B109,'I.KI 2016-17'!$B$8:$B$391,0)),"")</f>
        <v>0</v>
      </c>
      <c r="M109" s="193">
        <f>_xlfn.IFNA(INDEX('I.KI 2016-17'!S$8:S$391,MATCH($B109,'I.KI 2016-17'!$B$8:$B$391,0)),"")</f>
        <v>5.6293178472210004</v>
      </c>
      <c r="N109" s="193">
        <f>_xlfn.IFNA(INDEX('I.KI 2016-17'!T$8:T$391,MATCH($B109,'I.KI 2016-17'!$B$8:$B$391,0)),"")</f>
        <v>0</v>
      </c>
      <c r="O109" s="193">
        <f>_xlfn.IFNA(INDEX('I.KI 2016-17'!U$8:U$391,MATCH($B109,'I.KI 2016-17'!$B$8:$B$391,0)),"")</f>
        <v>0</v>
      </c>
      <c r="P109" s="157">
        <f>_xlfn.IFNA(INDEX('I.KI 2016-17'!V$8:V$391,MATCH($B109,'I.KI 2016-17'!$B$8:$B$391,0)),"")</f>
        <v>0</v>
      </c>
      <c r="Q109" s="156">
        <f>_xlfn.IFNA(INDEX('I.KI 2016-17'!W$8:W$391,MATCH($B109,'I.KI 2016-17'!$B$8:$B$391,0)),"")</f>
        <v>0</v>
      </c>
      <c r="R109" s="193">
        <f>_xlfn.IFNA(INDEX('I.KI 2016-17'!X$8:X$391,MATCH($B109,'I.KI 2016-17'!$B$8:$B$391,0)),"")</f>
        <v>8.7799549346540005</v>
      </c>
      <c r="S109" s="193">
        <f>_xlfn.IFNA(INDEX('I.KI 2016-17'!Y$8:Y$391,MATCH($B109,'I.KI 2016-17'!$B$8:$B$391,0)),"")</f>
        <v>0</v>
      </c>
      <c r="T109" s="193">
        <f>_xlfn.IFNA(INDEX('I.KI 2016-17'!Z$8:Z$391,MATCH($B109,'I.KI 2016-17'!$B$8:$B$391,0)),"")</f>
        <v>0</v>
      </c>
      <c r="U109" s="157">
        <f>_xlfn.IFNA(INDEX('I.KI 2016-17'!AA$8:AA$391,MATCH($B109,'I.KI 2016-17'!$B$8:$B$391,0)),"")</f>
        <v>0</v>
      </c>
      <c r="V109" s="149"/>
      <c r="W109" s="154">
        <f>_xlfn.IFNA(INDEX('I.KI 2016-17'!$H$8:$H$391,MATCH(B109,'I.KI 2016-17'!$B$8:$B$391,0)),"")</f>
        <v>3.1506370874330001</v>
      </c>
      <c r="X109" s="153">
        <f>_xlfn.IFNA(INDEX('I.KI 2016-17'!$I$8:$I$391,MATCH(B109,'I.KI 2016-17'!$B$8:$B$391,0)),"")</f>
        <v>5.6293178472210004</v>
      </c>
      <c r="Y109" s="155">
        <f>_xlfn.IFNA(INDEX('I.KI 2016-17'!$G$8:$G$391,MATCH(B109,'I.KI 2016-17'!$B$8:$B$391,0)),"")</f>
        <v>8.7799549346540005</v>
      </c>
      <c r="Z109" s="149"/>
      <c r="AA109" s="156">
        <f>_xlfn.IFNA(IF($B109=$B$382,0,_xlfn.IFNA(INDEX('I.Supplementary 2017-18'!N$8:N$35,MATCH($B109,'I.Supplementary 2017-18'!$B$8:$B$35,0)),INDEX('I.KI 2017-18'!N$9:N$393,MATCH($B109,'I.KI 2017-18'!$B$9:$B$393,0)))),"")</f>
        <v>0</v>
      </c>
      <c r="AB109" s="193">
        <f>_xlfn.IFNA(IF($B109=$B$382,0,_xlfn.IFNA(INDEX('I.Supplementary 2017-18'!O$8:O$35,MATCH($B109,'I.Supplementary 2017-18'!$B$8:$B$35,0)),INDEX('I.KI 2017-18'!O$9:O$393,MATCH($B109,'I.KI 2017-18'!$B$9:$B$393,0)))),"")</f>
        <v>2.212628070917352</v>
      </c>
      <c r="AC109" s="193">
        <f>_xlfn.IFNA(IF($B109=$B$382,0,_xlfn.IFNA(INDEX('I.Supplementary 2017-18'!P$8:P$35,MATCH($B109,'I.Supplementary 2017-18'!$B$8:$B$35,0)),INDEX('I.KI 2017-18'!P$9:P$393,MATCH($B109,'I.KI 2017-18'!$B$9:$B$393,0)))),"")</f>
        <v>0</v>
      </c>
      <c r="AD109" s="193">
        <f>_xlfn.IFNA(IF($B109=$B$382,0,_xlfn.IFNA(INDEX('I.Supplementary 2017-18'!Q$8:Q$35,MATCH($B109,'I.Supplementary 2017-18'!$B$8:$B$35,0)),INDEX('I.KI 2017-18'!Q$9:Q$393,MATCH($B109,'I.KI 2017-18'!$B$9:$B$393,0)))),"")</f>
        <v>0</v>
      </c>
      <c r="AE109" s="157">
        <f>_xlfn.IFNA(IF($B109=$B$382,0,_xlfn.IFNA(INDEX('I.Supplementary 2017-18'!R$8:R$35,MATCH($B109,'I.Supplementary 2017-18'!$B$8:$B$35,0)),INDEX('I.KI 2017-18'!R$9:R$393,MATCH($B109,'I.KI 2017-18'!$B$9:$B$393,0)))),"")</f>
        <v>0</v>
      </c>
      <c r="AF109" s="156">
        <f>_xlfn.IFNA(IF($B109=$B$382,0,_xlfn.IFNA(INDEX('I.Supplementary 2017-18'!S$8:S$35,MATCH($B109,'I.Supplementary 2017-18'!$B$8:$B$35,0)),INDEX('I.KI 2017-18'!S$9:S$393,MATCH($B109,'I.KI 2017-18'!$B$9:$B$393,0)))),"")</f>
        <v>0</v>
      </c>
      <c r="AG109" s="193">
        <f>_xlfn.IFNA(IF($B109=$B$382,0,_xlfn.IFNA(INDEX('I.Supplementary 2017-18'!T$8:T$35,MATCH($B109,'I.Supplementary 2017-18'!$B$8:$B$35,0)),INDEX('I.KI 2017-18'!T$9:T$393,MATCH($B109,'I.KI 2017-18'!$B$9:$B$393,0)))),"")</f>
        <v>5.7442461391711968</v>
      </c>
      <c r="AH109" s="193">
        <f>_xlfn.IFNA(IF($B109=$B$382,0,_xlfn.IFNA(INDEX('I.Supplementary 2017-18'!U$8:U$35,MATCH($B109,'I.Supplementary 2017-18'!$B$8:$B$35,0)),INDEX('I.KI 2017-18'!U$9:U$393,MATCH($B109,'I.KI 2017-18'!$B$9:$B$393,0)))),"")</f>
        <v>0</v>
      </c>
      <c r="AI109" s="193">
        <f>_xlfn.IFNA(IF($B109=$B$382,0,_xlfn.IFNA(INDEX('I.Supplementary 2017-18'!V$8:V$35,MATCH($B109,'I.Supplementary 2017-18'!$B$8:$B$35,0)),INDEX('I.KI 2017-18'!V$9:V$393,MATCH($B109,'I.KI 2017-18'!$B$9:$B$393,0)))),"")</f>
        <v>0</v>
      </c>
      <c r="AJ109" s="157">
        <f>_xlfn.IFNA(IF($B109=$B$382,0,_xlfn.IFNA(INDEX('I.Supplementary 2017-18'!W$8:W$35,MATCH($B109,'I.Supplementary 2017-18'!$B$8:$B$35,0)),INDEX('I.KI 2017-18'!W$9:W$393,MATCH($B109,'I.KI 2017-18'!$B$9:$B$393,0)))),"")</f>
        <v>0</v>
      </c>
      <c r="AK109" s="156">
        <f>_xlfn.IFNA(IF($B109=$B$382,0,_xlfn.IFNA(INDEX('I.Supplementary 2017-18'!X$8:X$35,MATCH($B109,'I.Supplementary 2017-18'!$B$8:$B$35,0)),INDEX('I.KI 2017-18'!X$9:X$393,MATCH($B109,'I.KI 2017-18'!$B$9:$B$393,0)))),"")</f>
        <v>0</v>
      </c>
      <c r="AL109" s="193">
        <f>_xlfn.IFNA(IF($B109=$B$382,0,_xlfn.IFNA(INDEX('I.Supplementary 2017-18'!Y$8:Y$35,MATCH($B109,'I.Supplementary 2017-18'!$B$8:$B$35,0)),INDEX('I.KI 2017-18'!Y$9:Y$393,MATCH($B109,'I.KI 2017-18'!$B$9:$B$393,0)))),"")</f>
        <v>7.9568742100885483</v>
      </c>
      <c r="AM109" s="193">
        <f>_xlfn.IFNA(IF($B109=$B$382,0,_xlfn.IFNA(INDEX('I.Supplementary 2017-18'!Z$8:Z$35,MATCH($B109,'I.Supplementary 2017-18'!$B$8:$B$35,0)),INDEX('I.KI 2017-18'!Z$9:Z$393,MATCH($B109,'I.KI 2017-18'!$B$9:$B$393,0)))),"")</f>
        <v>0</v>
      </c>
      <c r="AN109" s="193">
        <f>_xlfn.IFNA(IF($B109=$B$382,0,_xlfn.IFNA(INDEX('I.Supplementary 2017-18'!AA$8:AA$35,MATCH($B109,'I.Supplementary 2017-18'!$B$8:$B$35,0)),INDEX('I.KI 2017-18'!AA$9:AA$393,MATCH($B109,'I.KI 2017-18'!$B$9:$B$393,0)))),"")</f>
        <v>0</v>
      </c>
      <c r="AO109" s="157">
        <f>_xlfn.IFNA(IF($B109=$B$382,0,_xlfn.IFNA(INDEX('I.Supplementary 2017-18'!AB$8:AB$35,MATCH($B109,'I.Supplementary 2017-18'!$B$8:$B$35,0)),INDEX('I.KI 2017-18'!AB$9:AB$393,MATCH($B109,'I.KI 2017-18'!$B$9:$B$393,0)))),"")</f>
        <v>0</v>
      </c>
      <c r="AP109" s="149"/>
      <c r="AQ109" s="156">
        <f>_xlfn.IFNA(IF($B109=$B$381,0,IF($B109=$B$382,0,_xlfn.IFNA(INDEX('I.Supplementary 2017-18'!I$8:I$35,MATCH($B109,'I.Supplementary 2017-18'!$B$8:$B$35,0)),INDEX('I.KI 2017-18'!I$9:I$393,MATCH($B109,'I.KI 2017-18'!$B$9:$B$393,0))))),"")</f>
        <v>2.212628070917352</v>
      </c>
      <c r="AR109" s="149">
        <f>_xlfn.IFNA(IF($B109=$B$381,0,IF($B109=$B$382,0,_xlfn.IFNA(INDEX('I.Supplementary 2017-18'!J$8:J$35,MATCH($B109,'I.Supplementary 2017-18'!$B$8:$B$35,0)),INDEX('I.KI 2017-18'!J$9:J$393,MATCH($B109,'I.KI 2017-18'!$B$9:$B$393,0))))),"")</f>
        <v>5.7442461391711968</v>
      </c>
      <c r="AS109" s="157">
        <f>_xlfn.IFNA(IF($B109=$B$381,0,IF($B109=$B$382,0,_xlfn.IFNA(INDEX('I.Supplementary 2017-18'!H$8:H$35,MATCH($B109,'I.Supplementary 2017-18'!$B$8:$B$35,0)),INDEX('I.KI 2017-18'!H$9:H$393,MATCH($B109,'I.KI 2017-18'!$B$9:$B$393,0))))),"")</f>
        <v>7.9568742100885483</v>
      </c>
      <c r="AT109" s="149"/>
      <c r="AU109" s="156">
        <f>_xlfn.IFNA(_xlfn.IFNA(INDEX('I.Supplementary 2018-19'!P$8:P$157,MATCH($B109,'I.Supplementary 2018-19'!$B$8:$B$157,0)),INDEX('I.KI 2018-19'!P$9:P$393,MATCH($B109,'I.KI 2018-19'!$B$9:$B$393,0))),"")</f>
        <v>0</v>
      </c>
      <c r="AV109" s="193">
        <f>_xlfn.IFNA(_xlfn.IFNA(INDEX('I.Supplementary 2018-19'!Q$8:Q$157,MATCH($B109,'I.Supplementary 2018-19'!$B$8:$B$157,0)),INDEX('I.KI 2018-19'!Q$9:Q$393,MATCH($B109,'I.KI 2018-19'!$B$9:$B$393,0))),"")</f>
        <v>1.599609528852135</v>
      </c>
      <c r="AW109" s="193">
        <f>_xlfn.IFNA(_xlfn.IFNA(INDEX('I.Supplementary 2018-19'!R$8:R$157,MATCH($B109,'I.Supplementary 2018-19'!$B$8:$B$157,0)),INDEX('I.KI 2018-19'!R$9:R$393,MATCH($B109,'I.KI 2018-19'!$B$9:$B$393,0))),"")</f>
        <v>0</v>
      </c>
      <c r="AX109" s="193">
        <f>_xlfn.IFNA(_xlfn.IFNA(INDEX('I.Supplementary 2018-19'!S$8:S$157,MATCH($B109,'I.Supplementary 2018-19'!$B$8:$B$157,0)),INDEX('I.KI 2018-19'!S$9:S$393,MATCH($B109,'I.KI 2018-19'!$B$9:$B$393,0))),"")</f>
        <v>0</v>
      </c>
      <c r="AY109" s="157">
        <f>_xlfn.IFNA(_xlfn.IFNA(INDEX('I.Supplementary 2018-19'!T$8:T$157,MATCH($B109,'I.Supplementary 2018-19'!$B$8:$B$157,0)),INDEX('I.KI 2018-19'!T$9:T$393,MATCH($B109,'I.KI 2018-19'!$B$9:$B$393,0))),"")</f>
        <v>0</v>
      </c>
      <c r="AZ109" s="156">
        <f>_xlfn.IFNA(_xlfn.IFNA(INDEX('I.Supplementary 2018-19'!U$8:U$157,MATCH($B109,'I.Supplementary 2018-19'!$B$8:$B$157,0)),INDEX('I.KI 2018-19'!U$9:U$393,MATCH($B109,'I.KI 2018-19'!$B$9:$B$393,0))),"")</f>
        <v>0</v>
      </c>
      <c r="BA109" s="193">
        <f>_xlfn.IFNA(_xlfn.IFNA(INDEX('I.Supplementary 2018-19'!V$8:V$157,MATCH($B109,'I.Supplementary 2018-19'!$B$8:$B$157,0)),INDEX('I.KI 2018-19'!V$9:V$393,MATCH($B109,'I.KI 2018-19'!$B$9:$B$393,0))),"")</f>
        <v>5.9168200575153955</v>
      </c>
      <c r="BB109" s="193">
        <f>_xlfn.IFNA(_xlfn.IFNA(INDEX('I.Supplementary 2018-19'!W$8:W$157,MATCH($B109,'I.Supplementary 2018-19'!$B$8:$B$157,0)),INDEX('I.KI 2018-19'!W$9:W$393,MATCH($B109,'I.KI 2018-19'!$B$9:$B$393,0))),"")</f>
        <v>0</v>
      </c>
      <c r="BC109" s="193">
        <f>_xlfn.IFNA(_xlfn.IFNA(INDEX('I.Supplementary 2018-19'!X$8:X$157,MATCH($B109,'I.Supplementary 2018-19'!$B$8:$B$157,0)),INDEX('I.KI 2018-19'!X$9:X$393,MATCH($B109,'I.KI 2018-19'!$B$9:$B$393,0))),"")</f>
        <v>0</v>
      </c>
      <c r="BD109" s="157">
        <f>_xlfn.IFNA(_xlfn.IFNA(INDEX('I.Supplementary 2018-19'!Y$8:Y$157,MATCH($B109,'I.Supplementary 2018-19'!$B$8:$B$157,0)),INDEX('I.KI 2018-19'!Y$9:Y$393,MATCH($B109,'I.KI 2018-19'!$B$9:$B$393,0))),"")</f>
        <v>0</v>
      </c>
      <c r="BE109" s="156">
        <f>_xlfn.IFNA(_xlfn.IFNA(INDEX('I.Supplementary 2018-19'!Z$8:Z$157,MATCH($B109,'I.Supplementary 2018-19'!$B$8:$B$157,0)),INDEX('I.KI 2018-19'!Z$9:Z$393,MATCH($B109,'I.KI 2018-19'!$B$9:$B$393,0))),"")</f>
        <v>0</v>
      </c>
      <c r="BF109" s="193">
        <f>_xlfn.IFNA(_xlfn.IFNA(INDEX('I.Supplementary 2018-19'!AA$8:AA$157,MATCH($B109,'I.Supplementary 2018-19'!$B$8:$B$157,0)),INDEX('I.KI 2018-19'!AA$9:AA$393,MATCH($B109,'I.KI 2018-19'!$B$9:$B$393,0))),"")</f>
        <v>7.516429586367531</v>
      </c>
      <c r="BG109" s="193">
        <f>_xlfn.IFNA(_xlfn.IFNA(INDEX('I.Supplementary 2018-19'!AB$8:AB$157,MATCH($B109,'I.Supplementary 2018-19'!$B$8:$B$157,0)),INDEX('I.KI 2018-19'!AB$9:AB$393,MATCH($B109,'I.KI 2018-19'!$B$9:$B$393,0))),"")</f>
        <v>0</v>
      </c>
      <c r="BH109" s="193">
        <f>_xlfn.IFNA(_xlfn.IFNA(INDEX('I.Supplementary 2018-19'!AC$8:AC$157,MATCH($B109,'I.Supplementary 2018-19'!$B$8:$B$157,0)),INDEX('I.KI 2018-19'!AC$9:AC$393,MATCH($B109,'I.KI 2018-19'!$B$9:$B$393,0))),"")</f>
        <v>0</v>
      </c>
      <c r="BI109" s="157">
        <f>_xlfn.IFNA(_xlfn.IFNA(INDEX('I.Supplementary 2018-19'!AD$8:AD$157,MATCH($B109,'I.Supplementary 2018-19'!$B$8:$B$157,0)),INDEX('I.KI 2018-19'!AD$9:AD$393,MATCH($B109,'I.KI 2018-19'!$B$9:$B$393,0))),"")</f>
        <v>0</v>
      </c>
      <c r="BJ109" s="149"/>
      <c r="BK109" s="156">
        <f>_xlfn.IFNA(IF($B109=$B$381,0,IF($B109=$B$382,0,_xlfn.IFNA(INDEX('I.Supplementary 2018-19'!I$8:I$157,MATCH($B109,'I.Supplementary 2018-19'!$B$8:$B$157,0)),INDEX('I.KI 2018-19'!I$9:I$393,MATCH($B109,'I.KI 2018-19'!$B$9:$B$393,0))))),"")</f>
        <v>1.599609528852135</v>
      </c>
      <c r="BL109" s="149">
        <f>_xlfn.IFNA(IF($B109=$B$381,0,IF($B109=$B$382,0,_xlfn.IFNA(INDEX('I.Supplementary 2018-19'!J$8:J$157,MATCH($B109,'I.Supplementary 2018-19'!$B$8:$B$157,0)),INDEX('I.KI 2018-19'!J$9:J$393,MATCH($B109,'I.KI 2018-19'!$B$9:$B$393,0))))),"")</f>
        <v>5.9168200575153955</v>
      </c>
      <c r="BM109" s="157">
        <f>_xlfn.IFNA(IF($B109=$B$381,0,IF($B109=$B$382,0,_xlfn.IFNA(INDEX('I.Supplementary 2018-19'!H$8:H$157,MATCH($B109,'I.Supplementary 2018-19'!$B$8:$B$157,0)),INDEX('I.KI 2018-19'!H$9:H$393,MATCH($B109,'I.KI 2018-19'!$B$9:$B$393,0))))),"")</f>
        <v>7.516429586367531</v>
      </c>
    </row>
    <row r="110" spans="2:65">
      <c r="B110" s="121" t="str">
        <f>'Calculations for 2021-22'!B110</f>
        <v>E2833</v>
      </c>
      <c r="C110" s="160" t="str">
        <f>'Calculations for 2021-22'!D110</f>
        <v>E2833</v>
      </c>
      <c r="D110" t="str">
        <f>'Calculations for 2021-22'!E110</f>
        <v>SD</v>
      </c>
      <c r="E110" t="str">
        <f>'Calculations for 2021-22'!F110</f>
        <v>P1907</v>
      </c>
      <c r="F110" s="120" t="str">
        <f>'Calculations for 2021-22'!H110</f>
        <v>East Northamptonshire</v>
      </c>
      <c r="G110" s="156">
        <f>_xlfn.IFNA(INDEX('I.KI 2016-17'!M$8:M$391,MATCH($B110,'I.KI 2016-17'!$B$8:$B$391,0)),"")</f>
        <v>0</v>
      </c>
      <c r="H110" s="149">
        <f>_xlfn.IFNA(INDEX('I.KI 2016-17'!N$8:N$391,MATCH($B110,'I.KI 2016-17'!$B$8:$B$391,0)),"")</f>
        <v>1.168478269667</v>
      </c>
      <c r="I110" s="149">
        <f>_xlfn.IFNA(INDEX('I.KI 2016-17'!O$8:O$391,MATCH($B110,'I.KI 2016-17'!$B$8:$B$391,0)),"")</f>
        <v>0</v>
      </c>
      <c r="J110" s="149">
        <f>_xlfn.IFNA(INDEX('I.KI 2016-17'!P$8:P$391,MATCH($B110,'I.KI 2016-17'!$B$8:$B$391,0)),"")</f>
        <v>0</v>
      </c>
      <c r="K110" s="157">
        <f>_xlfn.IFNA(INDEX('I.KI 2016-17'!Q$8:Q$391,MATCH($B110,'I.KI 2016-17'!$B$8:$B$391,0)),"")</f>
        <v>0</v>
      </c>
      <c r="L110" s="156">
        <f>_xlfn.IFNA(INDEX('I.KI 2016-17'!R$8:R$391,MATCH($B110,'I.KI 2016-17'!$B$8:$B$391,0)),"")</f>
        <v>0</v>
      </c>
      <c r="M110" s="193">
        <f>_xlfn.IFNA(INDEX('I.KI 2016-17'!S$8:S$391,MATCH($B110,'I.KI 2016-17'!$B$8:$B$391,0)),"")</f>
        <v>2.2055182172460004</v>
      </c>
      <c r="N110" s="193">
        <f>_xlfn.IFNA(INDEX('I.KI 2016-17'!T$8:T$391,MATCH($B110,'I.KI 2016-17'!$B$8:$B$391,0)),"")</f>
        <v>0</v>
      </c>
      <c r="O110" s="193">
        <f>_xlfn.IFNA(INDEX('I.KI 2016-17'!U$8:U$391,MATCH($B110,'I.KI 2016-17'!$B$8:$B$391,0)),"")</f>
        <v>0</v>
      </c>
      <c r="P110" s="157">
        <f>_xlfn.IFNA(INDEX('I.KI 2016-17'!V$8:V$391,MATCH($B110,'I.KI 2016-17'!$B$8:$B$391,0)),"")</f>
        <v>0</v>
      </c>
      <c r="Q110" s="156">
        <f>_xlfn.IFNA(INDEX('I.KI 2016-17'!W$8:W$391,MATCH($B110,'I.KI 2016-17'!$B$8:$B$391,0)),"")</f>
        <v>0</v>
      </c>
      <c r="R110" s="193">
        <f>_xlfn.IFNA(INDEX('I.KI 2016-17'!X$8:X$391,MATCH($B110,'I.KI 2016-17'!$B$8:$B$391,0)),"")</f>
        <v>3.3739964869130006</v>
      </c>
      <c r="S110" s="193">
        <f>_xlfn.IFNA(INDEX('I.KI 2016-17'!Y$8:Y$391,MATCH($B110,'I.KI 2016-17'!$B$8:$B$391,0)),"")</f>
        <v>0</v>
      </c>
      <c r="T110" s="193">
        <f>_xlfn.IFNA(INDEX('I.KI 2016-17'!Z$8:Z$391,MATCH($B110,'I.KI 2016-17'!$B$8:$B$391,0)),"")</f>
        <v>0</v>
      </c>
      <c r="U110" s="157">
        <f>_xlfn.IFNA(INDEX('I.KI 2016-17'!AA$8:AA$391,MATCH($B110,'I.KI 2016-17'!$B$8:$B$391,0)),"")</f>
        <v>0</v>
      </c>
      <c r="V110" s="149"/>
      <c r="W110" s="154">
        <f>_xlfn.IFNA(INDEX('I.KI 2016-17'!$H$8:$H$391,MATCH(B110,'I.KI 2016-17'!$B$8:$B$391,0)),"")</f>
        <v>1.168478269667</v>
      </c>
      <c r="X110" s="153">
        <f>_xlfn.IFNA(INDEX('I.KI 2016-17'!$I$8:$I$391,MATCH(B110,'I.KI 2016-17'!$B$8:$B$391,0)),"")</f>
        <v>2.2055182172460004</v>
      </c>
      <c r="Y110" s="155">
        <f>_xlfn.IFNA(INDEX('I.KI 2016-17'!$G$8:$G$391,MATCH(B110,'I.KI 2016-17'!$B$8:$B$391,0)),"")</f>
        <v>3.3739964869130006</v>
      </c>
      <c r="Z110" s="149"/>
      <c r="AA110" s="156">
        <f>_xlfn.IFNA(IF($B110=$B$382,0,_xlfn.IFNA(INDEX('I.Supplementary 2017-18'!N$8:N$35,MATCH($B110,'I.Supplementary 2017-18'!$B$8:$B$35,0)),INDEX('I.KI 2017-18'!N$9:N$393,MATCH($B110,'I.KI 2017-18'!$B$9:$B$393,0)))),"")</f>
        <v>0</v>
      </c>
      <c r="AB110" s="193">
        <f>_xlfn.IFNA(IF($B110=$B$382,0,_xlfn.IFNA(INDEX('I.Supplementary 2017-18'!O$8:O$35,MATCH($B110,'I.Supplementary 2017-18'!$B$8:$B$35,0)),INDEX('I.KI 2017-18'!O$9:O$393,MATCH($B110,'I.KI 2017-18'!$B$9:$B$393,0)))),"")</f>
        <v>0.70537662354804576</v>
      </c>
      <c r="AC110" s="193">
        <f>_xlfn.IFNA(IF($B110=$B$382,0,_xlfn.IFNA(INDEX('I.Supplementary 2017-18'!P$8:P$35,MATCH($B110,'I.Supplementary 2017-18'!$B$8:$B$35,0)),INDEX('I.KI 2017-18'!P$9:P$393,MATCH($B110,'I.KI 2017-18'!$B$9:$B$393,0)))),"")</f>
        <v>0</v>
      </c>
      <c r="AD110" s="193">
        <f>_xlfn.IFNA(IF($B110=$B$382,0,_xlfn.IFNA(INDEX('I.Supplementary 2017-18'!Q$8:Q$35,MATCH($B110,'I.Supplementary 2017-18'!$B$8:$B$35,0)),INDEX('I.KI 2017-18'!Q$9:Q$393,MATCH($B110,'I.KI 2017-18'!$B$9:$B$393,0)))),"")</f>
        <v>0</v>
      </c>
      <c r="AE110" s="157">
        <f>_xlfn.IFNA(IF($B110=$B$382,0,_xlfn.IFNA(INDEX('I.Supplementary 2017-18'!R$8:R$35,MATCH($B110,'I.Supplementary 2017-18'!$B$8:$B$35,0)),INDEX('I.KI 2017-18'!R$9:R$393,MATCH($B110,'I.KI 2017-18'!$B$9:$B$393,0)))),"")</f>
        <v>0</v>
      </c>
      <c r="AF110" s="156">
        <f>_xlfn.IFNA(IF($B110=$B$382,0,_xlfn.IFNA(INDEX('I.Supplementary 2017-18'!S$8:S$35,MATCH($B110,'I.Supplementary 2017-18'!$B$8:$B$35,0)),INDEX('I.KI 2017-18'!S$9:S$393,MATCH($B110,'I.KI 2017-18'!$B$9:$B$393,0)))),"")</f>
        <v>0</v>
      </c>
      <c r="AG110" s="193">
        <f>_xlfn.IFNA(IF($B110=$B$382,0,_xlfn.IFNA(INDEX('I.Supplementary 2017-18'!T$8:T$35,MATCH($B110,'I.Supplementary 2017-18'!$B$8:$B$35,0)),INDEX('I.KI 2017-18'!T$9:T$393,MATCH($B110,'I.KI 2017-18'!$B$9:$B$393,0)))),"")</f>
        <v>2.2505461315426247</v>
      </c>
      <c r="AH110" s="193">
        <f>_xlfn.IFNA(IF($B110=$B$382,0,_xlfn.IFNA(INDEX('I.Supplementary 2017-18'!U$8:U$35,MATCH($B110,'I.Supplementary 2017-18'!$B$8:$B$35,0)),INDEX('I.KI 2017-18'!U$9:U$393,MATCH($B110,'I.KI 2017-18'!$B$9:$B$393,0)))),"")</f>
        <v>0</v>
      </c>
      <c r="AI110" s="193">
        <f>_xlfn.IFNA(IF($B110=$B$382,0,_xlfn.IFNA(INDEX('I.Supplementary 2017-18'!V$8:V$35,MATCH($B110,'I.Supplementary 2017-18'!$B$8:$B$35,0)),INDEX('I.KI 2017-18'!V$9:V$393,MATCH($B110,'I.KI 2017-18'!$B$9:$B$393,0)))),"")</f>
        <v>0</v>
      </c>
      <c r="AJ110" s="157">
        <f>_xlfn.IFNA(IF($B110=$B$382,0,_xlfn.IFNA(INDEX('I.Supplementary 2017-18'!W$8:W$35,MATCH($B110,'I.Supplementary 2017-18'!$B$8:$B$35,0)),INDEX('I.KI 2017-18'!W$9:W$393,MATCH($B110,'I.KI 2017-18'!$B$9:$B$393,0)))),"")</f>
        <v>0</v>
      </c>
      <c r="AK110" s="156">
        <f>_xlfn.IFNA(IF($B110=$B$382,0,_xlfn.IFNA(INDEX('I.Supplementary 2017-18'!X$8:X$35,MATCH($B110,'I.Supplementary 2017-18'!$B$8:$B$35,0)),INDEX('I.KI 2017-18'!X$9:X$393,MATCH($B110,'I.KI 2017-18'!$B$9:$B$393,0)))),"")</f>
        <v>0</v>
      </c>
      <c r="AL110" s="193">
        <f>_xlfn.IFNA(IF($B110=$B$382,0,_xlfn.IFNA(INDEX('I.Supplementary 2017-18'!Y$8:Y$35,MATCH($B110,'I.Supplementary 2017-18'!$B$8:$B$35,0)),INDEX('I.KI 2017-18'!Y$9:Y$393,MATCH($B110,'I.KI 2017-18'!$B$9:$B$393,0)))),"")</f>
        <v>2.9559227550906706</v>
      </c>
      <c r="AM110" s="193">
        <f>_xlfn.IFNA(IF($B110=$B$382,0,_xlfn.IFNA(INDEX('I.Supplementary 2017-18'!Z$8:Z$35,MATCH($B110,'I.Supplementary 2017-18'!$B$8:$B$35,0)),INDEX('I.KI 2017-18'!Z$9:Z$393,MATCH($B110,'I.KI 2017-18'!$B$9:$B$393,0)))),"")</f>
        <v>0</v>
      </c>
      <c r="AN110" s="193">
        <f>_xlfn.IFNA(IF($B110=$B$382,0,_xlfn.IFNA(INDEX('I.Supplementary 2017-18'!AA$8:AA$35,MATCH($B110,'I.Supplementary 2017-18'!$B$8:$B$35,0)),INDEX('I.KI 2017-18'!AA$9:AA$393,MATCH($B110,'I.KI 2017-18'!$B$9:$B$393,0)))),"")</f>
        <v>0</v>
      </c>
      <c r="AO110" s="157">
        <f>_xlfn.IFNA(IF($B110=$B$382,0,_xlfn.IFNA(INDEX('I.Supplementary 2017-18'!AB$8:AB$35,MATCH($B110,'I.Supplementary 2017-18'!$B$8:$B$35,0)),INDEX('I.KI 2017-18'!AB$9:AB$393,MATCH($B110,'I.KI 2017-18'!$B$9:$B$393,0)))),"")</f>
        <v>0</v>
      </c>
      <c r="AP110" s="149"/>
      <c r="AQ110" s="156">
        <f>_xlfn.IFNA(IF($B110=$B$381,0,IF($B110=$B$382,0,_xlfn.IFNA(INDEX('I.Supplementary 2017-18'!I$8:I$35,MATCH($B110,'I.Supplementary 2017-18'!$B$8:$B$35,0)),INDEX('I.KI 2017-18'!I$9:I$393,MATCH($B110,'I.KI 2017-18'!$B$9:$B$393,0))))),"")</f>
        <v>0.70537662354804576</v>
      </c>
      <c r="AR110" s="149">
        <f>_xlfn.IFNA(IF($B110=$B$381,0,IF($B110=$B$382,0,_xlfn.IFNA(INDEX('I.Supplementary 2017-18'!J$8:J$35,MATCH($B110,'I.Supplementary 2017-18'!$B$8:$B$35,0)),INDEX('I.KI 2017-18'!J$9:J$393,MATCH($B110,'I.KI 2017-18'!$B$9:$B$393,0))))),"")</f>
        <v>2.2505461315426247</v>
      </c>
      <c r="AS110" s="157">
        <f>_xlfn.IFNA(IF($B110=$B$381,0,IF($B110=$B$382,0,_xlfn.IFNA(INDEX('I.Supplementary 2017-18'!H$8:H$35,MATCH($B110,'I.Supplementary 2017-18'!$B$8:$B$35,0)),INDEX('I.KI 2017-18'!H$9:H$393,MATCH($B110,'I.KI 2017-18'!$B$9:$B$393,0))))),"")</f>
        <v>2.9559227550906706</v>
      </c>
      <c r="AT110" s="149"/>
      <c r="AU110" s="156">
        <f>_xlfn.IFNA(_xlfn.IFNA(INDEX('I.Supplementary 2018-19'!P$8:P$157,MATCH($B110,'I.Supplementary 2018-19'!$B$8:$B$157,0)),INDEX('I.KI 2018-19'!P$9:P$393,MATCH($B110,'I.KI 2018-19'!$B$9:$B$393,0))),"")</f>
        <v>0</v>
      </c>
      <c r="AV110" s="193">
        <f>_xlfn.IFNA(_xlfn.IFNA(INDEX('I.Supplementary 2018-19'!Q$8:Q$157,MATCH($B110,'I.Supplementary 2018-19'!$B$8:$B$157,0)),INDEX('I.KI 2018-19'!Q$9:Q$393,MATCH($B110,'I.KI 2018-19'!$B$9:$B$393,0))),"")</f>
        <v>0.41393126006863873</v>
      </c>
      <c r="AW110" s="193">
        <f>_xlfn.IFNA(_xlfn.IFNA(INDEX('I.Supplementary 2018-19'!R$8:R$157,MATCH($B110,'I.Supplementary 2018-19'!$B$8:$B$157,0)),INDEX('I.KI 2018-19'!R$9:R$393,MATCH($B110,'I.KI 2018-19'!$B$9:$B$393,0))),"")</f>
        <v>0</v>
      </c>
      <c r="AX110" s="193">
        <f>_xlfn.IFNA(_xlfn.IFNA(INDEX('I.Supplementary 2018-19'!S$8:S$157,MATCH($B110,'I.Supplementary 2018-19'!$B$8:$B$157,0)),INDEX('I.KI 2018-19'!S$9:S$393,MATCH($B110,'I.KI 2018-19'!$B$9:$B$393,0))),"")</f>
        <v>0</v>
      </c>
      <c r="AY110" s="157">
        <f>_xlfn.IFNA(_xlfn.IFNA(INDEX('I.Supplementary 2018-19'!T$8:T$157,MATCH($B110,'I.Supplementary 2018-19'!$B$8:$B$157,0)),INDEX('I.KI 2018-19'!T$9:T$393,MATCH($B110,'I.KI 2018-19'!$B$9:$B$393,0))),"")</f>
        <v>0</v>
      </c>
      <c r="AZ110" s="156">
        <f>_xlfn.IFNA(_xlfn.IFNA(INDEX('I.Supplementary 2018-19'!U$8:U$157,MATCH($B110,'I.Supplementary 2018-19'!$B$8:$B$157,0)),INDEX('I.KI 2018-19'!U$9:U$393,MATCH($B110,'I.KI 2018-19'!$B$9:$B$393,0))),"")</f>
        <v>0</v>
      </c>
      <c r="BA110" s="193">
        <f>_xlfn.IFNA(_xlfn.IFNA(INDEX('I.Supplementary 2018-19'!V$8:V$157,MATCH($B110,'I.Supplementary 2018-19'!$B$8:$B$157,0)),INDEX('I.KI 2018-19'!V$9:V$393,MATCH($B110,'I.KI 2018-19'!$B$9:$B$393,0))),"")</f>
        <v>2.3181591054516311</v>
      </c>
      <c r="BB110" s="193">
        <f>_xlfn.IFNA(_xlfn.IFNA(INDEX('I.Supplementary 2018-19'!W$8:W$157,MATCH($B110,'I.Supplementary 2018-19'!$B$8:$B$157,0)),INDEX('I.KI 2018-19'!W$9:W$393,MATCH($B110,'I.KI 2018-19'!$B$9:$B$393,0))),"")</f>
        <v>0</v>
      </c>
      <c r="BC110" s="193">
        <f>_xlfn.IFNA(_xlfn.IFNA(INDEX('I.Supplementary 2018-19'!X$8:X$157,MATCH($B110,'I.Supplementary 2018-19'!$B$8:$B$157,0)),INDEX('I.KI 2018-19'!X$9:X$393,MATCH($B110,'I.KI 2018-19'!$B$9:$B$393,0))),"")</f>
        <v>0</v>
      </c>
      <c r="BD110" s="157">
        <f>_xlfn.IFNA(_xlfn.IFNA(INDEX('I.Supplementary 2018-19'!Y$8:Y$157,MATCH($B110,'I.Supplementary 2018-19'!$B$8:$B$157,0)),INDEX('I.KI 2018-19'!Y$9:Y$393,MATCH($B110,'I.KI 2018-19'!$B$9:$B$393,0))),"")</f>
        <v>0</v>
      </c>
      <c r="BE110" s="156">
        <f>_xlfn.IFNA(_xlfn.IFNA(INDEX('I.Supplementary 2018-19'!Z$8:Z$157,MATCH($B110,'I.Supplementary 2018-19'!$B$8:$B$157,0)),INDEX('I.KI 2018-19'!Z$9:Z$393,MATCH($B110,'I.KI 2018-19'!$B$9:$B$393,0))),"")</f>
        <v>0</v>
      </c>
      <c r="BF110" s="193">
        <f>_xlfn.IFNA(_xlfn.IFNA(INDEX('I.Supplementary 2018-19'!AA$8:AA$157,MATCH($B110,'I.Supplementary 2018-19'!$B$8:$B$157,0)),INDEX('I.KI 2018-19'!AA$9:AA$393,MATCH($B110,'I.KI 2018-19'!$B$9:$B$393,0))),"")</f>
        <v>2.73209036552027</v>
      </c>
      <c r="BG110" s="193">
        <f>_xlfn.IFNA(_xlfn.IFNA(INDEX('I.Supplementary 2018-19'!AB$8:AB$157,MATCH($B110,'I.Supplementary 2018-19'!$B$8:$B$157,0)),INDEX('I.KI 2018-19'!AB$9:AB$393,MATCH($B110,'I.KI 2018-19'!$B$9:$B$393,0))),"")</f>
        <v>0</v>
      </c>
      <c r="BH110" s="193">
        <f>_xlfn.IFNA(_xlfn.IFNA(INDEX('I.Supplementary 2018-19'!AC$8:AC$157,MATCH($B110,'I.Supplementary 2018-19'!$B$8:$B$157,0)),INDEX('I.KI 2018-19'!AC$9:AC$393,MATCH($B110,'I.KI 2018-19'!$B$9:$B$393,0))),"")</f>
        <v>0</v>
      </c>
      <c r="BI110" s="157">
        <f>_xlfn.IFNA(_xlfn.IFNA(INDEX('I.Supplementary 2018-19'!AD$8:AD$157,MATCH($B110,'I.Supplementary 2018-19'!$B$8:$B$157,0)),INDEX('I.KI 2018-19'!AD$9:AD$393,MATCH($B110,'I.KI 2018-19'!$B$9:$B$393,0))),"")</f>
        <v>0</v>
      </c>
      <c r="BJ110" s="149"/>
      <c r="BK110" s="156">
        <f>_xlfn.IFNA(IF($B110=$B$381,0,IF($B110=$B$382,0,_xlfn.IFNA(INDEX('I.Supplementary 2018-19'!I$8:I$157,MATCH($B110,'I.Supplementary 2018-19'!$B$8:$B$157,0)),INDEX('I.KI 2018-19'!I$9:I$393,MATCH($B110,'I.KI 2018-19'!$B$9:$B$393,0))))),"")</f>
        <v>0.41393126006863873</v>
      </c>
      <c r="BL110" s="149">
        <f>_xlfn.IFNA(IF($B110=$B$381,0,IF($B110=$B$382,0,_xlfn.IFNA(INDEX('I.Supplementary 2018-19'!J$8:J$157,MATCH($B110,'I.Supplementary 2018-19'!$B$8:$B$157,0)),INDEX('I.KI 2018-19'!J$9:J$393,MATCH($B110,'I.KI 2018-19'!$B$9:$B$393,0))))),"")</f>
        <v>2.3181591054516311</v>
      </c>
      <c r="BM110" s="157">
        <f>_xlfn.IFNA(IF($B110=$B$381,0,IF($B110=$B$382,0,_xlfn.IFNA(INDEX('I.Supplementary 2018-19'!H$8:H$157,MATCH($B110,'I.Supplementary 2018-19'!$B$8:$B$157,0)),INDEX('I.KI 2018-19'!H$9:H$393,MATCH($B110,'I.KI 2018-19'!$B$9:$B$393,0))))),"")</f>
        <v>2.73209036552027</v>
      </c>
    </row>
    <row r="111" spans="2:65">
      <c r="B111" s="121" t="str">
        <f>'Calculations for 2021-22'!B111</f>
        <v>E2001</v>
      </c>
      <c r="C111" s="160" t="str">
        <f>'Calculations for 2021-22'!D111</f>
        <v>E2001</v>
      </c>
      <c r="D111" t="str">
        <f>'Calculations for 2021-22'!E111</f>
        <v>UNINFIR</v>
      </c>
      <c r="E111">
        <f>'Calculations for 2021-22'!F111</f>
        <v>0</v>
      </c>
      <c r="F111" s="120" t="str">
        <f>'Calculations for 2021-22'!H111</f>
        <v>East Riding of Yorkshire</v>
      </c>
      <c r="G111" s="156">
        <f>_xlfn.IFNA(INDEX('I.KI 2016-17'!M$8:M$391,MATCH($B111,'I.KI 2016-17'!$B$8:$B$391,0)),"")</f>
        <v>27.850829096064999</v>
      </c>
      <c r="H111" s="149">
        <f>_xlfn.IFNA(INDEX('I.KI 2016-17'!N$8:N$391,MATCH($B111,'I.KI 2016-17'!$B$8:$B$391,0)),"")</f>
        <v>4.3222124234060004</v>
      </c>
      <c r="I111" s="149">
        <f>_xlfn.IFNA(INDEX('I.KI 2016-17'!O$8:O$391,MATCH($B111,'I.KI 2016-17'!$B$8:$B$391,0)),"")</f>
        <v>0</v>
      </c>
      <c r="J111" s="149">
        <f>_xlfn.IFNA(INDEX('I.KI 2016-17'!P$8:P$391,MATCH($B111,'I.KI 2016-17'!$B$8:$B$391,0)),"")</f>
        <v>0</v>
      </c>
      <c r="K111" s="157">
        <f>_xlfn.IFNA(INDEX('I.KI 2016-17'!Q$8:Q$391,MATCH($B111,'I.KI 2016-17'!$B$8:$B$391,0)),"")</f>
        <v>0</v>
      </c>
      <c r="L111" s="156">
        <f>_xlfn.IFNA(INDEX('I.KI 2016-17'!R$8:R$391,MATCH($B111,'I.KI 2016-17'!$B$8:$B$391,0)),"")</f>
        <v>39.792035264302996</v>
      </c>
      <c r="M111" s="193">
        <f>_xlfn.IFNA(INDEX('I.KI 2016-17'!S$8:S$391,MATCH($B111,'I.KI 2016-17'!$B$8:$B$391,0)),"")</f>
        <v>8.9223963992790001</v>
      </c>
      <c r="N111" s="193">
        <f>_xlfn.IFNA(INDEX('I.KI 2016-17'!T$8:T$391,MATCH($B111,'I.KI 2016-17'!$B$8:$B$391,0)),"")</f>
        <v>0</v>
      </c>
      <c r="O111" s="193">
        <f>_xlfn.IFNA(INDEX('I.KI 2016-17'!U$8:U$391,MATCH($B111,'I.KI 2016-17'!$B$8:$B$391,0)),"")</f>
        <v>0</v>
      </c>
      <c r="P111" s="157">
        <f>_xlfn.IFNA(INDEX('I.KI 2016-17'!V$8:V$391,MATCH($B111,'I.KI 2016-17'!$B$8:$B$391,0)),"")</f>
        <v>0</v>
      </c>
      <c r="Q111" s="156">
        <f>_xlfn.IFNA(INDEX('I.KI 2016-17'!W$8:W$391,MATCH($B111,'I.KI 2016-17'!$B$8:$B$391,0)),"")</f>
        <v>67.642864360367994</v>
      </c>
      <c r="R111" s="193">
        <f>_xlfn.IFNA(INDEX('I.KI 2016-17'!X$8:X$391,MATCH($B111,'I.KI 2016-17'!$B$8:$B$391,0)),"")</f>
        <v>13.244608822685001</v>
      </c>
      <c r="S111" s="193">
        <f>_xlfn.IFNA(INDEX('I.KI 2016-17'!Y$8:Y$391,MATCH($B111,'I.KI 2016-17'!$B$8:$B$391,0)),"")</f>
        <v>0</v>
      </c>
      <c r="T111" s="193">
        <f>_xlfn.IFNA(INDEX('I.KI 2016-17'!Z$8:Z$391,MATCH($B111,'I.KI 2016-17'!$B$8:$B$391,0)),"")</f>
        <v>0</v>
      </c>
      <c r="U111" s="157">
        <f>_xlfn.IFNA(INDEX('I.KI 2016-17'!AA$8:AA$391,MATCH($B111,'I.KI 2016-17'!$B$8:$B$391,0)),"")</f>
        <v>0</v>
      </c>
      <c r="V111" s="149"/>
      <c r="W111" s="154">
        <f>_xlfn.IFNA(INDEX('I.KI 2016-17'!$H$8:$H$391,MATCH(B111,'I.KI 2016-17'!$B$8:$B$391,0)),"")</f>
        <v>32.173041519470999</v>
      </c>
      <c r="X111" s="153">
        <f>_xlfn.IFNA(INDEX('I.KI 2016-17'!$I$8:$I$391,MATCH(B111,'I.KI 2016-17'!$B$8:$B$391,0)),"")</f>
        <v>48.714431663581998</v>
      </c>
      <c r="Y111" s="155">
        <f>_xlfn.IFNA(INDEX('I.KI 2016-17'!$G$8:$G$391,MATCH(B111,'I.KI 2016-17'!$B$8:$B$391,0)),"")</f>
        <v>80.887473183053004</v>
      </c>
      <c r="Z111" s="149"/>
      <c r="AA111" s="156">
        <f>_xlfn.IFNA(IF($B111=$B$382,0,_xlfn.IFNA(INDEX('I.Supplementary 2017-18'!N$8:N$35,MATCH($B111,'I.Supplementary 2017-18'!$B$8:$B$35,0)),INDEX('I.KI 2017-18'!N$9:N$393,MATCH($B111,'I.KI 2017-18'!$B$9:$B$393,0)))),"")</f>
        <v>18.344251121907934</v>
      </c>
      <c r="AB111" s="193">
        <f>_xlfn.IFNA(IF($B111=$B$382,0,_xlfn.IFNA(INDEX('I.Supplementary 2017-18'!O$8:O$35,MATCH($B111,'I.Supplementary 2017-18'!$B$8:$B$35,0)),INDEX('I.KI 2017-18'!O$9:O$393,MATCH($B111,'I.KI 2017-18'!$B$9:$B$393,0)))),"")</f>
        <v>1.8263443685689904</v>
      </c>
      <c r="AC111" s="193">
        <f>_xlfn.IFNA(IF($B111=$B$382,0,_xlfn.IFNA(INDEX('I.Supplementary 2017-18'!P$8:P$35,MATCH($B111,'I.Supplementary 2017-18'!$B$8:$B$35,0)),INDEX('I.KI 2017-18'!P$9:P$393,MATCH($B111,'I.KI 2017-18'!$B$9:$B$393,0)))),"")</f>
        <v>0</v>
      </c>
      <c r="AD111" s="193">
        <f>_xlfn.IFNA(IF($B111=$B$382,0,_xlfn.IFNA(INDEX('I.Supplementary 2017-18'!Q$8:Q$35,MATCH($B111,'I.Supplementary 2017-18'!$B$8:$B$35,0)),INDEX('I.KI 2017-18'!Q$9:Q$393,MATCH($B111,'I.KI 2017-18'!$B$9:$B$393,0)))),"")</f>
        <v>0</v>
      </c>
      <c r="AE111" s="157">
        <f>_xlfn.IFNA(IF($B111=$B$382,0,_xlfn.IFNA(INDEX('I.Supplementary 2017-18'!R$8:R$35,MATCH($B111,'I.Supplementary 2017-18'!$B$8:$B$35,0)),INDEX('I.KI 2017-18'!R$9:R$393,MATCH($B111,'I.KI 2017-18'!$B$9:$B$393,0)))),"")</f>
        <v>0</v>
      </c>
      <c r="AF111" s="156">
        <f>_xlfn.IFNA(IF($B111=$B$382,0,_xlfn.IFNA(INDEX('I.Supplementary 2017-18'!S$8:S$35,MATCH($B111,'I.Supplementary 2017-18'!$B$8:$B$35,0)),INDEX('I.KI 2017-18'!S$9:S$393,MATCH($B111,'I.KI 2017-18'!$B$9:$B$393,0)))),"")</f>
        <v>40.604430437264497</v>
      </c>
      <c r="AG111" s="193">
        <f>_xlfn.IFNA(IF($B111=$B$382,0,_xlfn.IFNA(INDEX('I.Supplementary 2017-18'!T$8:T$35,MATCH($B111,'I.Supplementary 2017-18'!$B$8:$B$35,0)),INDEX('I.KI 2017-18'!T$9:T$393,MATCH($B111,'I.KI 2017-18'!$B$9:$B$393,0)))),"")</f>
        <v>9.1045562641333078</v>
      </c>
      <c r="AH111" s="193">
        <f>_xlfn.IFNA(IF($B111=$B$382,0,_xlfn.IFNA(INDEX('I.Supplementary 2017-18'!U$8:U$35,MATCH($B111,'I.Supplementary 2017-18'!$B$8:$B$35,0)),INDEX('I.KI 2017-18'!U$9:U$393,MATCH($B111,'I.KI 2017-18'!$B$9:$B$393,0)))),"")</f>
        <v>0</v>
      </c>
      <c r="AI111" s="193">
        <f>_xlfn.IFNA(IF($B111=$B$382,0,_xlfn.IFNA(INDEX('I.Supplementary 2017-18'!V$8:V$35,MATCH($B111,'I.Supplementary 2017-18'!$B$8:$B$35,0)),INDEX('I.KI 2017-18'!V$9:V$393,MATCH($B111,'I.KI 2017-18'!$B$9:$B$393,0)))),"")</f>
        <v>0</v>
      </c>
      <c r="AJ111" s="157">
        <f>_xlfn.IFNA(IF($B111=$B$382,0,_xlfn.IFNA(INDEX('I.Supplementary 2017-18'!W$8:W$35,MATCH($B111,'I.Supplementary 2017-18'!$B$8:$B$35,0)),INDEX('I.KI 2017-18'!W$9:W$393,MATCH($B111,'I.KI 2017-18'!$B$9:$B$393,0)))),"")</f>
        <v>0</v>
      </c>
      <c r="AK111" s="156">
        <f>_xlfn.IFNA(IF($B111=$B$382,0,_xlfn.IFNA(INDEX('I.Supplementary 2017-18'!X$8:X$35,MATCH($B111,'I.Supplementary 2017-18'!$B$8:$B$35,0)),INDEX('I.KI 2017-18'!X$9:X$393,MATCH($B111,'I.KI 2017-18'!$B$9:$B$393,0)))),"")</f>
        <v>58.948681559172428</v>
      </c>
      <c r="AL111" s="193">
        <f>_xlfn.IFNA(IF($B111=$B$382,0,_xlfn.IFNA(INDEX('I.Supplementary 2017-18'!Y$8:Y$35,MATCH($B111,'I.Supplementary 2017-18'!$B$8:$B$35,0)),INDEX('I.KI 2017-18'!Y$9:Y$393,MATCH($B111,'I.KI 2017-18'!$B$9:$B$393,0)))),"")</f>
        <v>10.930900632702299</v>
      </c>
      <c r="AM111" s="193">
        <f>_xlfn.IFNA(IF($B111=$B$382,0,_xlfn.IFNA(INDEX('I.Supplementary 2017-18'!Z$8:Z$35,MATCH($B111,'I.Supplementary 2017-18'!$B$8:$B$35,0)),INDEX('I.KI 2017-18'!Z$9:Z$393,MATCH($B111,'I.KI 2017-18'!$B$9:$B$393,0)))),"")</f>
        <v>0</v>
      </c>
      <c r="AN111" s="193">
        <f>_xlfn.IFNA(IF($B111=$B$382,0,_xlfn.IFNA(INDEX('I.Supplementary 2017-18'!AA$8:AA$35,MATCH($B111,'I.Supplementary 2017-18'!$B$8:$B$35,0)),INDEX('I.KI 2017-18'!AA$9:AA$393,MATCH($B111,'I.KI 2017-18'!$B$9:$B$393,0)))),"")</f>
        <v>0</v>
      </c>
      <c r="AO111" s="157">
        <f>_xlfn.IFNA(IF($B111=$B$382,0,_xlfn.IFNA(INDEX('I.Supplementary 2017-18'!AB$8:AB$35,MATCH($B111,'I.Supplementary 2017-18'!$B$8:$B$35,0)),INDEX('I.KI 2017-18'!AB$9:AB$393,MATCH($B111,'I.KI 2017-18'!$B$9:$B$393,0)))),"")</f>
        <v>0</v>
      </c>
      <c r="AP111" s="149"/>
      <c r="AQ111" s="156">
        <f>_xlfn.IFNA(IF($B111=$B$381,0,IF($B111=$B$382,0,_xlfn.IFNA(INDEX('I.Supplementary 2017-18'!I$8:I$35,MATCH($B111,'I.Supplementary 2017-18'!$B$8:$B$35,0)),INDEX('I.KI 2017-18'!I$9:I$393,MATCH($B111,'I.KI 2017-18'!$B$9:$B$393,0))))),"")</f>
        <v>20.170595490476924</v>
      </c>
      <c r="AR111" s="149">
        <f>_xlfn.IFNA(IF($B111=$B$381,0,IF($B111=$B$382,0,_xlfn.IFNA(INDEX('I.Supplementary 2017-18'!J$8:J$35,MATCH($B111,'I.Supplementary 2017-18'!$B$8:$B$35,0)),INDEX('I.KI 2017-18'!J$9:J$393,MATCH($B111,'I.KI 2017-18'!$B$9:$B$393,0))))),"")</f>
        <v>49.708986701397805</v>
      </c>
      <c r="AS111" s="157">
        <f>_xlfn.IFNA(IF($B111=$B$381,0,IF($B111=$B$382,0,_xlfn.IFNA(INDEX('I.Supplementary 2017-18'!H$8:H$35,MATCH($B111,'I.Supplementary 2017-18'!$B$8:$B$35,0)),INDEX('I.KI 2017-18'!H$9:H$393,MATCH($B111,'I.KI 2017-18'!$B$9:$B$393,0))))),"")</f>
        <v>69.879582191874732</v>
      </c>
      <c r="AT111" s="149"/>
      <c r="AU111" s="156">
        <f>_xlfn.IFNA(_xlfn.IFNA(INDEX('I.Supplementary 2018-19'!P$8:P$157,MATCH($B111,'I.Supplementary 2018-19'!$B$8:$B$157,0)),INDEX('I.KI 2018-19'!P$9:P$393,MATCH($B111,'I.KI 2018-19'!$B$9:$B$393,0))),"")</f>
        <v>12.180919671474502</v>
      </c>
      <c r="AV111" s="193">
        <f>_xlfn.IFNA(_xlfn.IFNA(INDEX('I.Supplementary 2018-19'!Q$8:Q$157,MATCH($B111,'I.Supplementary 2018-19'!$B$8:$B$157,0)),INDEX('I.KI 2018-19'!Q$9:Q$393,MATCH($B111,'I.KI 2018-19'!$B$9:$B$393,0))),"")</f>
        <v>0.31350899711087721</v>
      </c>
      <c r="AW111" s="193">
        <f>_xlfn.IFNA(_xlfn.IFNA(INDEX('I.Supplementary 2018-19'!R$8:R$157,MATCH($B111,'I.Supplementary 2018-19'!$B$8:$B$157,0)),INDEX('I.KI 2018-19'!R$9:R$393,MATCH($B111,'I.KI 2018-19'!$B$9:$B$393,0))),"")</f>
        <v>0</v>
      </c>
      <c r="AX111" s="193">
        <f>_xlfn.IFNA(_xlfn.IFNA(INDEX('I.Supplementary 2018-19'!S$8:S$157,MATCH($B111,'I.Supplementary 2018-19'!$B$8:$B$157,0)),INDEX('I.KI 2018-19'!S$9:S$393,MATCH($B111,'I.KI 2018-19'!$B$9:$B$393,0))),"")</f>
        <v>0</v>
      </c>
      <c r="AY111" s="157">
        <f>_xlfn.IFNA(_xlfn.IFNA(INDEX('I.Supplementary 2018-19'!T$8:T$157,MATCH($B111,'I.Supplementary 2018-19'!$B$8:$B$157,0)),INDEX('I.KI 2018-19'!T$9:T$393,MATCH($B111,'I.KI 2018-19'!$B$9:$B$393,0))),"")</f>
        <v>0</v>
      </c>
      <c r="AZ111" s="156">
        <f>_xlfn.IFNA(_xlfn.IFNA(INDEX('I.Supplementary 2018-19'!U$8:U$157,MATCH($B111,'I.Supplementary 2018-19'!$B$8:$B$157,0)),INDEX('I.KI 2018-19'!U$9:U$393,MATCH($B111,'I.KI 2018-19'!$B$9:$B$393,0))),"")</f>
        <v>41.824306029800333</v>
      </c>
      <c r="BA111" s="193">
        <f>_xlfn.IFNA(_xlfn.IFNA(INDEX('I.Supplementary 2018-19'!V$8:V$157,MATCH($B111,'I.Supplementary 2018-19'!$B$8:$B$157,0)),INDEX('I.KI 2018-19'!V$9:V$393,MATCH($B111,'I.KI 2018-19'!$B$9:$B$393,0))),"")</f>
        <v>9.3780837055450377</v>
      </c>
      <c r="BB111" s="193">
        <f>_xlfn.IFNA(_xlfn.IFNA(INDEX('I.Supplementary 2018-19'!W$8:W$157,MATCH($B111,'I.Supplementary 2018-19'!$B$8:$B$157,0)),INDEX('I.KI 2018-19'!W$9:W$393,MATCH($B111,'I.KI 2018-19'!$B$9:$B$393,0))),"")</f>
        <v>0</v>
      </c>
      <c r="BC111" s="193">
        <f>_xlfn.IFNA(_xlfn.IFNA(INDEX('I.Supplementary 2018-19'!X$8:X$157,MATCH($B111,'I.Supplementary 2018-19'!$B$8:$B$157,0)),INDEX('I.KI 2018-19'!X$9:X$393,MATCH($B111,'I.KI 2018-19'!$B$9:$B$393,0))),"")</f>
        <v>0</v>
      </c>
      <c r="BD111" s="157">
        <f>_xlfn.IFNA(_xlfn.IFNA(INDEX('I.Supplementary 2018-19'!Y$8:Y$157,MATCH($B111,'I.Supplementary 2018-19'!$B$8:$B$157,0)),INDEX('I.KI 2018-19'!Y$9:Y$393,MATCH($B111,'I.KI 2018-19'!$B$9:$B$393,0))),"")</f>
        <v>0</v>
      </c>
      <c r="BE111" s="156">
        <f>_xlfn.IFNA(_xlfn.IFNA(INDEX('I.Supplementary 2018-19'!Z$8:Z$157,MATCH($B111,'I.Supplementary 2018-19'!$B$8:$B$157,0)),INDEX('I.KI 2018-19'!Z$9:Z$393,MATCH($B111,'I.KI 2018-19'!$B$9:$B$393,0))),"")</f>
        <v>54.005225701274838</v>
      </c>
      <c r="BF111" s="193">
        <f>_xlfn.IFNA(_xlfn.IFNA(INDEX('I.Supplementary 2018-19'!AA$8:AA$157,MATCH($B111,'I.Supplementary 2018-19'!$B$8:$B$157,0)),INDEX('I.KI 2018-19'!AA$9:AA$393,MATCH($B111,'I.KI 2018-19'!$B$9:$B$393,0))),"")</f>
        <v>9.6915927026559157</v>
      </c>
      <c r="BG111" s="193">
        <f>_xlfn.IFNA(_xlfn.IFNA(INDEX('I.Supplementary 2018-19'!AB$8:AB$157,MATCH($B111,'I.Supplementary 2018-19'!$B$8:$B$157,0)),INDEX('I.KI 2018-19'!AB$9:AB$393,MATCH($B111,'I.KI 2018-19'!$B$9:$B$393,0))),"")</f>
        <v>0</v>
      </c>
      <c r="BH111" s="193">
        <f>_xlfn.IFNA(_xlfn.IFNA(INDEX('I.Supplementary 2018-19'!AC$8:AC$157,MATCH($B111,'I.Supplementary 2018-19'!$B$8:$B$157,0)),INDEX('I.KI 2018-19'!AC$9:AC$393,MATCH($B111,'I.KI 2018-19'!$B$9:$B$393,0))),"")</f>
        <v>0</v>
      </c>
      <c r="BI111" s="157">
        <f>_xlfn.IFNA(_xlfn.IFNA(INDEX('I.Supplementary 2018-19'!AD$8:AD$157,MATCH($B111,'I.Supplementary 2018-19'!$B$8:$B$157,0)),INDEX('I.KI 2018-19'!AD$9:AD$393,MATCH($B111,'I.KI 2018-19'!$B$9:$B$393,0))),"")</f>
        <v>0</v>
      </c>
      <c r="BJ111" s="149"/>
      <c r="BK111" s="156">
        <f>_xlfn.IFNA(IF($B111=$B$381,0,IF($B111=$B$382,0,_xlfn.IFNA(INDEX('I.Supplementary 2018-19'!I$8:I$157,MATCH($B111,'I.Supplementary 2018-19'!$B$8:$B$157,0)),INDEX('I.KI 2018-19'!I$9:I$393,MATCH($B111,'I.KI 2018-19'!$B$9:$B$393,0))))),"")</f>
        <v>12.494428668585378</v>
      </c>
      <c r="BL111" s="149">
        <f>_xlfn.IFNA(IF($B111=$B$381,0,IF($B111=$B$382,0,_xlfn.IFNA(INDEX('I.Supplementary 2018-19'!J$8:J$157,MATCH($B111,'I.Supplementary 2018-19'!$B$8:$B$157,0)),INDEX('I.KI 2018-19'!J$9:J$393,MATCH($B111,'I.KI 2018-19'!$B$9:$B$393,0))))),"")</f>
        <v>51.202389735345371</v>
      </c>
      <c r="BM111" s="157">
        <f>_xlfn.IFNA(IF($B111=$B$381,0,IF($B111=$B$382,0,_xlfn.IFNA(INDEX('I.Supplementary 2018-19'!H$8:H$157,MATCH($B111,'I.Supplementary 2018-19'!$B$8:$B$157,0)),INDEX('I.KI 2018-19'!H$9:H$393,MATCH($B111,'I.KI 2018-19'!$B$9:$B$393,0))))),"")</f>
        <v>63.696818403930749</v>
      </c>
    </row>
    <row r="112" spans="2:65">
      <c r="B112" s="121" t="str">
        <f>'Calculations for 2021-22'!B112</f>
        <v>E3432</v>
      </c>
      <c r="C112" s="160" t="str">
        <f>'Calculations for 2021-22'!D112</f>
        <v>E3432</v>
      </c>
      <c r="D112" t="str">
        <f>'Calculations for 2021-22'!E112</f>
        <v>SD</v>
      </c>
      <c r="E112" t="str">
        <f>'Calculations for 2021-22'!F112</f>
        <v>P1902</v>
      </c>
      <c r="F112" s="120" t="str">
        <f>'Calculations for 2021-22'!H112</f>
        <v>East Staffordshire</v>
      </c>
      <c r="G112" s="156">
        <f>_xlfn.IFNA(INDEX('I.KI 2016-17'!M$8:M$391,MATCH($B112,'I.KI 2016-17'!$B$8:$B$391,0)),"")</f>
        <v>0</v>
      </c>
      <c r="H112" s="149">
        <f>_xlfn.IFNA(INDEX('I.KI 2016-17'!N$8:N$391,MATCH($B112,'I.KI 2016-17'!$B$8:$B$391,0)),"")</f>
        <v>1.507687542652</v>
      </c>
      <c r="I112" s="149">
        <f>_xlfn.IFNA(INDEX('I.KI 2016-17'!O$8:O$391,MATCH($B112,'I.KI 2016-17'!$B$8:$B$391,0)),"")</f>
        <v>0</v>
      </c>
      <c r="J112" s="149">
        <f>_xlfn.IFNA(INDEX('I.KI 2016-17'!P$8:P$391,MATCH($B112,'I.KI 2016-17'!$B$8:$B$391,0)),"")</f>
        <v>0</v>
      </c>
      <c r="K112" s="157">
        <f>_xlfn.IFNA(INDEX('I.KI 2016-17'!Q$8:Q$391,MATCH($B112,'I.KI 2016-17'!$B$8:$B$391,0)),"")</f>
        <v>0</v>
      </c>
      <c r="L112" s="156">
        <f>_xlfn.IFNA(INDEX('I.KI 2016-17'!R$8:R$391,MATCH($B112,'I.KI 2016-17'!$B$8:$B$391,0)),"")</f>
        <v>0</v>
      </c>
      <c r="M112" s="193">
        <f>_xlfn.IFNA(INDEX('I.KI 2016-17'!S$8:S$391,MATCH($B112,'I.KI 2016-17'!$B$8:$B$391,0)),"")</f>
        <v>2.9279494939770001</v>
      </c>
      <c r="N112" s="193">
        <f>_xlfn.IFNA(INDEX('I.KI 2016-17'!T$8:T$391,MATCH($B112,'I.KI 2016-17'!$B$8:$B$391,0)),"")</f>
        <v>0</v>
      </c>
      <c r="O112" s="193">
        <f>_xlfn.IFNA(INDEX('I.KI 2016-17'!U$8:U$391,MATCH($B112,'I.KI 2016-17'!$B$8:$B$391,0)),"")</f>
        <v>0</v>
      </c>
      <c r="P112" s="157">
        <f>_xlfn.IFNA(INDEX('I.KI 2016-17'!V$8:V$391,MATCH($B112,'I.KI 2016-17'!$B$8:$B$391,0)),"")</f>
        <v>0</v>
      </c>
      <c r="Q112" s="156">
        <f>_xlfn.IFNA(INDEX('I.KI 2016-17'!W$8:W$391,MATCH($B112,'I.KI 2016-17'!$B$8:$B$391,0)),"")</f>
        <v>0</v>
      </c>
      <c r="R112" s="193">
        <f>_xlfn.IFNA(INDEX('I.KI 2016-17'!X$8:X$391,MATCH($B112,'I.KI 2016-17'!$B$8:$B$391,0)),"")</f>
        <v>4.4356370366290001</v>
      </c>
      <c r="S112" s="193">
        <f>_xlfn.IFNA(INDEX('I.KI 2016-17'!Y$8:Y$391,MATCH($B112,'I.KI 2016-17'!$B$8:$B$391,0)),"")</f>
        <v>0</v>
      </c>
      <c r="T112" s="193">
        <f>_xlfn.IFNA(INDEX('I.KI 2016-17'!Z$8:Z$391,MATCH($B112,'I.KI 2016-17'!$B$8:$B$391,0)),"")</f>
        <v>0</v>
      </c>
      <c r="U112" s="157">
        <f>_xlfn.IFNA(INDEX('I.KI 2016-17'!AA$8:AA$391,MATCH($B112,'I.KI 2016-17'!$B$8:$B$391,0)),"")</f>
        <v>0</v>
      </c>
      <c r="V112" s="149"/>
      <c r="W112" s="154">
        <f>_xlfn.IFNA(INDEX('I.KI 2016-17'!$H$8:$H$391,MATCH(B112,'I.KI 2016-17'!$B$8:$B$391,0)),"")</f>
        <v>1.507687542652</v>
      </c>
      <c r="X112" s="153">
        <f>_xlfn.IFNA(INDEX('I.KI 2016-17'!$I$8:$I$391,MATCH(B112,'I.KI 2016-17'!$B$8:$B$391,0)),"")</f>
        <v>2.9279494939770001</v>
      </c>
      <c r="Y112" s="155">
        <f>_xlfn.IFNA(INDEX('I.KI 2016-17'!$G$8:$G$391,MATCH(B112,'I.KI 2016-17'!$B$8:$B$391,0)),"")</f>
        <v>4.4356370366290001</v>
      </c>
      <c r="Z112" s="149"/>
      <c r="AA112" s="156">
        <f>_xlfn.IFNA(IF($B112=$B$382,0,_xlfn.IFNA(INDEX('I.Supplementary 2017-18'!N$8:N$35,MATCH($B112,'I.Supplementary 2017-18'!$B$8:$B$35,0)),INDEX('I.KI 2017-18'!N$9:N$393,MATCH($B112,'I.KI 2017-18'!$B$9:$B$393,0)))),"")</f>
        <v>0</v>
      </c>
      <c r="AB112" s="193">
        <f>_xlfn.IFNA(IF($B112=$B$382,0,_xlfn.IFNA(INDEX('I.Supplementary 2017-18'!O$8:O$35,MATCH($B112,'I.Supplementary 2017-18'!$B$8:$B$35,0)),INDEX('I.KI 2017-18'!O$9:O$393,MATCH($B112,'I.KI 2017-18'!$B$9:$B$393,0)))),"")</f>
        <v>0.81276867356387528</v>
      </c>
      <c r="AC112" s="193">
        <f>_xlfn.IFNA(IF($B112=$B$382,0,_xlfn.IFNA(INDEX('I.Supplementary 2017-18'!P$8:P$35,MATCH($B112,'I.Supplementary 2017-18'!$B$8:$B$35,0)),INDEX('I.KI 2017-18'!P$9:P$393,MATCH($B112,'I.KI 2017-18'!$B$9:$B$393,0)))),"")</f>
        <v>0</v>
      </c>
      <c r="AD112" s="193">
        <f>_xlfn.IFNA(IF($B112=$B$382,0,_xlfn.IFNA(INDEX('I.Supplementary 2017-18'!Q$8:Q$35,MATCH($B112,'I.Supplementary 2017-18'!$B$8:$B$35,0)),INDEX('I.KI 2017-18'!Q$9:Q$393,MATCH($B112,'I.KI 2017-18'!$B$9:$B$393,0)))),"")</f>
        <v>0</v>
      </c>
      <c r="AE112" s="157">
        <f>_xlfn.IFNA(IF($B112=$B$382,0,_xlfn.IFNA(INDEX('I.Supplementary 2017-18'!R$8:R$35,MATCH($B112,'I.Supplementary 2017-18'!$B$8:$B$35,0)),INDEX('I.KI 2017-18'!R$9:R$393,MATCH($B112,'I.KI 2017-18'!$B$9:$B$393,0)))),"")</f>
        <v>0</v>
      </c>
      <c r="AF112" s="156">
        <f>_xlfn.IFNA(IF($B112=$B$382,0,_xlfn.IFNA(INDEX('I.Supplementary 2017-18'!S$8:S$35,MATCH($B112,'I.Supplementary 2017-18'!$B$8:$B$35,0)),INDEX('I.KI 2017-18'!S$9:S$393,MATCH($B112,'I.KI 2017-18'!$B$9:$B$393,0)))),"")</f>
        <v>0</v>
      </c>
      <c r="AG112" s="193">
        <f>_xlfn.IFNA(IF($B112=$B$382,0,_xlfn.IFNA(INDEX('I.Supplementary 2017-18'!T$8:T$35,MATCH($B112,'I.Supplementary 2017-18'!$B$8:$B$35,0)),INDEX('I.KI 2017-18'!T$9:T$393,MATCH($B112,'I.KI 2017-18'!$B$9:$B$393,0)))),"")</f>
        <v>2.9877265830296889</v>
      </c>
      <c r="AH112" s="193">
        <f>_xlfn.IFNA(IF($B112=$B$382,0,_xlfn.IFNA(INDEX('I.Supplementary 2017-18'!U$8:U$35,MATCH($B112,'I.Supplementary 2017-18'!$B$8:$B$35,0)),INDEX('I.KI 2017-18'!U$9:U$393,MATCH($B112,'I.KI 2017-18'!$B$9:$B$393,0)))),"")</f>
        <v>0</v>
      </c>
      <c r="AI112" s="193">
        <f>_xlfn.IFNA(IF($B112=$B$382,0,_xlfn.IFNA(INDEX('I.Supplementary 2017-18'!V$8:V$35,MATCH($B112,'I.Supplementary 2017-18'!$B$8:$B$35,0)),INDEX('I.KI 2017-18'!V$9:V$393,MATCH($B112,'I.KI 2017-18'!$B$9:$B$393,0)))),"")</f>
        <v>0</v>
      </c>
      <c r="AJ112" s="157">
        <f>_xlfn.IFNA(IF($B112=$B$382,0,_xlfn.IFNA(INDEX('I.Supplementary 2017-18'!W$8:W$35,MATCH($B112,'I.Supplementary 2017-18'!$B$8:$B$35,0)),INDEX('I.KI 2017-18'!W$9:W$393,MATCH($B112,'I.KI 2017-18'!$B$9:$B$393,0)))),"")</f>
        <v>0</v>
      </c>
      <c r="AK112" s="156">
        <f>_xlfn.IFNA(IF($B112=$B$382,0,_xlfn.IFNA(INDEX('I.Supplementary 2017-18'!X$8:X$35,MATCH($B112,'I.Supplementary 2017-18'!$B$8:$B$35,0)),INDEX('I.KI 2017-18'!X$9:X$393,MATCH($B112,'I.KI 2017-18'!$B$9:$B$393,0)))),"")</f>
        <v>0</v>
      </c>
      <c r="AL112" s="193">
        <f>_xlfn.IFNA(IF($B112=$B$382,0,_xlfn.IFNA(INDEX('I.Supplementary 2017-18'!Y$8:Y$35,MATCH($B112,'I.Supplementary 2017-18'!$B$8:$B$35,0)),INDEX('I.KI 2017-18'!Y$9:Y$393,MATCH($B112,'I.KI 2017-18'!$B$9:$B$393,0)))),"")</f>
        <v>3.8004952565935639</v>
      </c>
      <c r="AM112" s="193">
        <f>_xlfn.IFNA(IF($B112=$B$382,0,_xlfn.IFNA(INDEX('I.Supplementary 2017-18'!Z$8:Z$35,MATCH($B112,'I.Supplementary 2017-18'!$B$8:$B$35,0)),INDEX('I.KI 2017-18'!Z$9:Z$393,MATCH($B112,'I.KI 2017-18'!$B$9:$B$393,0)))),"")</f>
        <v>0</v>
      </c>
      <c r="AN112" s="193">
        <f>_xlfn.IFNA(IF($B112=$B$382,0,_xlfn.IFNA(INDEX('I.Supplementary 2017-18'!AA$8:AA$35,MATCH($B112,'I.Supplementary 2017-18'!$B$8:$B$35,0)),INDEX('I.KI 2017-18'!AA$9:AA$393,MATCH($B112,'I.KI 2017-18'!$B$9:$B$393,0)))),"")</f>
        <v>0</v>
      </c>
      <c r="AO112" s="157">
        <f>_xlfn.IFNA(IF($B112=$B$382,0,_xlfn.IFNA(INDEX('I.Supplementary 2017-18'!AB$8:AB$35,MATCH($B112,'I.Supplementary 2017-18'!$B$8:$B$35,0)),INDEX('I.KI 2017-18'!AB$9:AB$393,MATCH($B112,'I.KI 2017-18'!$B$9:$B$393,0)))),"")</f>
        <v>0</v>
      </c>
      <c r="AP112" s="149"/>
      <c r="AQ112" s="156">
        <f>_xlfn.IFNA(IF($B112=$B$381,0,IF($B112=$B$382,0,_xlfn.IFNA(INDEX('I.Supplementary 2017-18'!I$8:I$35,MATCH($B112,'I.Supplementary 2017-18'!$B$8:$B$35,0)),INDEX('I.KI 2017-18'!I$9:I$393,MATCH($B112,'I.KI 2017-18'!$B$9:$B$393,0))))),"")</f>
        <v>0.81276867356387528</v>
      </c>
      <c r="AR112" s="149">
        <f>_xlfn.IFNA(IF($B112=$B$381,0,IF($B112=$B$382,0,_xlfn.IFNA(INDEX('I.Supplementary 2017-18'!J$8:J$35,MATCH($B112,'I.Supplementary 2017-18'!$B$8:$B$35,0)),INDEX('I.KI 2017-18'!J$9:J$393,MATCH($B112,'I.KI 2017-18'!$B$9:$B$393,0))))),"")</f>
        <v>2.9877265830296889</v>
      </c>
      <c r="AS112" s="157">
        <f>_xlfn.IFNA(IF($B112=$B$381,0,IF($B112=$B$382,0,_xlfn.IFNA(INDEX('I.Supplementary 2017-18'!H$8:H$35,MATCH($B112,'I.Supplementary 2017-18'!$B$8:$B$35,0)),INDEX('I.KI 2017-18'!H$9:H$393,MATCH($B112,'I.KI 2017-18'!$B$9:$B$393,0))))),"")</f>
        <v>3.8004952565935639</v>
      </c>
      <c r="AT112" s="149"/>
      <c r="AU112" s="156">
        <f>_xlfn.IFNA(_xlfn.IFNA(INDEX('I.Supplementary 2018-19'!P$8:P$157,MATCH($B112,'I.Supplementary 2018-19'!$B$8:$B$157,0)),INDEX('I.KI 2018-19'!P$9:P$393,MATCH($B112,'I.KI 2018-19'!$B$9:$B$393,0))),"")</f>
        <v>0</v>
      </c>
      <c r="AV112" s="193">
        <f>_xlfn.IFNA(_xlfn.IFNA(INDEX('I.Supplementary 2018-19'!Q$8:Q$157,MATCH($B112,'I.Supplementary 2018-19'!$B$8:$B$157,0)),INDEX('I.KI 2018-19'!Q$9:Q$393,MATCH($B112,'I.KI 2018-19'!$B$9:$B$393,0))),"")</f>
        <v>0.38288657592934838</v>
      </c>
      <c r="AW112" s="193">
        <f>_xlfn.IFNA(_xlfn.IFNA(INDEX('I.Supplementary 2018-19'!R$8:R$157,MATCH($B112,'I.Supplementary 2018-19'!$B$8:$B$157,0)),INDEX('I.KI 2018-19'!R$9:R$393,MATCH($B112,'I.KI 2018-19'!$B$9:$B$393,0))),"")</f>
        <v>0</v>
      </c>
      <c r="AX112" s="193">
        <f>_xlfn.IFNA(_xlfn.IFNA(INDEX('I.Supplementary 2018-19'!S$8:S$157,MATCH($B112,'I.Supplementary 2018-19'!$B$8:$B$157,0)),INDEX('I.KI 2018-19'!S$9:S$393,MATCH($B112,'I.KI 2018-19'!$B$9:$B$393,0))),"")</f>
        <v>0</v>
      </c>
      <c r="AY112" s="157">
        <f>_xlfn.IFNA(_xlfn.IFNA(INDEX('I.Supplementary 2018-19'!T$8:T$157,MATCH($B112,'I.Supplementary 2018-19'!$B$8:$B$157,0)),INDEX('I.KI 2018-19'!T$9:T$393,MATCH($B112,'I.KI 2018-19'!$B$9:$B$393,0))),"")</f>
        <v>0</v>
      </c>
      <c r="AZ112" s="156">
        <f>_xlfn.IFNA(_xlfn.IFNA(INDEX('I.Supplementary 2018-19'!U$8:U$157,MATCH($B112,'I.Supplementary 2018-19'!$B$8:$B$157,0)),INDEX('I.KI 2018-19'!U$9:U$393,MATCH($B112,'I.KI 2018-19'!$B$9:$B$393,0))),"")</f>
        <v>0</v>
      </c>
      <c r="BA112" s="193">
        <f>_xlfn.IFNA(_xlfn.IFNA(INDEX('I.Supplementary 2018-19'!V$8:V$157,MATCH($B112,'I.Supplementary 2018-19'!$B$8:$B$157,0)),INDEX('I.KI 2018-19'!V$9:V$393,MATCH($B112,'I.KI 2018-19'!$B$9:$B$393,0))),"")</f>
        <v>3.0774866091292927</v>
      </c>
      <c r="BB112" s="193">
        <f>_xlfn.IFNA(_xlfn.IFNA(INDEX('I.Supplementary 2018-19'!W$8:W$157,MATCH($B112,'I.Supplementary 2018-19'!$B$8:$B$157,0)),INDEX('I.KI 2018-19'!W$9:W$393,MATCH($B112,'I.KI 2018-19'!$B$9:$B$393,0))),"")</f>
        <v>0</v>
      </c>
      <c r="BC112" s="193">
        <f>_xlfn.IFNA(_xlfn.IFNA(INDEX('I.Supplementary 2018-19'!X$8:X$157,MATCH($B112,'I.Supplementary 2018-19'!$B$8:$B$157,0)),INDEX('I.KI 2018-19'!X$9:X$393,MATCH($B112,'I.KI 2018-19'!$B$9:$B$393,0))),"")</f>
        <v>0</v>
      </c>
      <c r="BD112" s="157">
        <f>_xlfn.IFNA(_xlfn.IFNA(INDEX('I.Supplementary 2018-19'!Y$8:Y$157,MATCH($B112,'I.Supplementary 2018-19'!$B$8:$B$157,0)),INDEX('I.KI 2018-19'!Y$9:Y$393,MATCH($B112,'I.KI 2018-19'!$B$9:$B$393,0))),"")</f>
        <v>0</v>
      </c>
      <c r="BE112" s="156">
        <f>_xlfn.IFNA(_xlfn.IFNA(INDEX('I.Supplementary 2018-19'!Z$8:Z$157,MATCH($B112,'I.Supplementary 2018-19'!$B$8:$B$157,0)),INDEX('I.KI 2018-19'!Z$9:Z$393,MATCH($B112,'I.KI 2018-19'!$B$9:$B$393,0))),"")</f>
        <v>0</v>
      </c>
      <c r="BF112" s="193">
        <f>_xlfn.IFNA(_xlfn.IFNA(INDEX('I.Supplementary 2018-19'!AA$8:AA$157,MATCH($B112,'I.Supplementary 2018-19'!$B$8:$B$157,0)),INDEX('I.KI 2018-19'!AA$9:AA$393,MATCH($B112,'I.KI 2018-19'!$B$9:$B$393,0))),"")</f>
        <v>3.460373185058641</v>
      </c>
      <c r="BG112" s="193">
        <f>_xlfn.IFNA(_xlfn.IFNA(INDEX('I.Supplementary 2018-19'!AB$8:AB$157,MATCH($B112,'I.Supplementary 2018-19'!$B$8:$B$157,0)),INDEX('I.KI 2018-19'!AB$9:AB$393,MATCH($B112,'I.KI 2018-19'!$B$9:$B$393,0))),"")</f>
        <v>0</v>
      </c>
      <c r="BH112" s="193">
        <f>_xlfn.IFNA(_xlfn.IFNA(INDEX('I.Supplementary 2018-19'!AC$8:AC$157,MATCH($B112,'I.Supplementary 2018-19'!$B$8:$B$157,0)),INDEX('I.KI 2018-19'!AC$9:AC$393,MATCH($B112,'I.KI 2018-19'!$B$9:$B$393,0))),"")</f>
        <v>0</v>
      </c>
      <c r="BI112" s="157">
        <f>_xlfn.IFNA(_xlfn.IFNA(INDEX('I.Supplementary 2018-19'!AD$8:AD$157,MATCH($B112,'I.Supplementary 2018-19'!$B$8:$B$157,0)),INDEX('I.KI 2018-19'!AD$9:AD$393,MATCH($B112,'I.KI 2018-19'!$B$9:$B$393,0))),"")</f>
        <v>0</v>
      </c>
      <c r="BJ112" s="149"/>
      <c r="BK112" s="156">
        <f>_xlfn.IFNA(IF($B112=$B$381,0,IF($B112=$B$382,0,_xlfn.IFNA(INDEX('I.Supplementary 2018-19'!I$8:I$157,MATCH($B112,'I.Supplementary 2018-19'!$B$8:$B$157,0)),INDEX('I.KI 2018-19'!I$9:I$393,MATCH($B112,'I.KI 2018-19'!$B$9:$B$393,0))))),"")</f>
        <v>0.38288657592934838</v>
      </c>
      <c r="BL112" s="149">
        <f>_xlfn.IFNA(IF($B112=$B$381,0,IF($B112=$B$382,0,_xlfn.IFNA(INDEX('I.Supplementary 2018-19'!J$8:J$157,MATCH($B112,'I.Supplementary 2018-19'!$B$8:$B$157,0)),INDEX('I.KI 2018-19'!J$9:J$393,MATCH($B112,'I.KI 2018-19'!$B$9:$B$393,0))))),"")</f>
        <v>3.0774866091292927</v>
      </c>
      <c r="BM112" s="157">
        <f>_xlfn.IFNA(IF($B112=$B$381,0,IF($B112=$B$382,0,_xlfn.IFNA(INDEX('I.Supplementary 2018-19'!H$8:H$157,MATCH($B112,'I.Supplementary 2018-19'!$B$8:$B$157,0)),INDEX('I.KI 2018-19'!H$9:H$393,MATCH($B112,'I.KI 2018-19'!$B$9:$B$393,0))))),"")</f>
        <v>3.460373185058641</v>
      </c>
    </row>
    <row r="113" spans="2:65">
      <c r="B113" s="121" t="str">
        <f>'Calculations for 2021-22'!B113</f>
        <v>E3538</v>
      </c>
      <c r="C113" s="160" t="str">
        <f>'Calculations for 2021-22'!D113</f>
        <v>E3538</v>
      </c>
      <c r="D113" t="str">
        <f>'Calculations for 2021-22'!E113</f>
        <v>SD</v>
      </c>
      <c r="E113">
        <f>'Calculations for 2021-22'!F113</f>
        <v>0</v>
      </c>
      <c r="F113" s="120" t="str">
        <f>'Calculations for 2021-22'!H113</f>
        <v>East Suffolk</v>
      </c>
      <c r="G113" s="156" t="str">
        <f>_xlfn.IFNA(INDEX('I.KI 2016-17'!M$8:M$391,MATCH($B113,'I.KI 2016-17'!$B$8:$B$391,0)),"")</f>
        <v/>
      </c>
      <c r="H113" s="149" t="str">
        <f>_xlfn.IFNA(INDEX('I.KI 2016-17'!N$8:N$391,MATCH($B113,'I.KI 2016-17'!$B$8:$B$391,0)),"")</f>
        <v/>
      </c>
      <c r="I113" s="149" t="str">
        <f>_xlfn.IFNA(INDEX('I.KI 2016-17'!O$8:O$391,MATCH($B113,'I.KI 2016-17'!$B$8:$B$391,0)),"")</f>
        <v/>
      </c>
      <c r="J113" s="149" t="str">
        <f>_xlfn.IFNA(INDEX('I.KI 2016-17'!P$8:P$391,MATCH($B113,'I.KI 2016-17'!$B$8:$B$391,0)),"")</f>
        <v/>
      </c>
      <c r="K113" s="157" t="str">
        <f>_xlfn.IFNA(INDEX('I.KI 2016-17'!Q$8:Q$391,MATCH($B113,'I.KI 2016-17'!$B$8:$B$391,0)),"")</f>
        <v/>
      </c>
      <c r="L113" s="156" t="str">
        <f>_xlfn.IFNA(INDEX('I.KI 2016-17'!R$8:R$391,MATCH($B113,'I.KI 2016-17'!$B$8:$B$391,0)),"")</f>
        <v/>
      </c>
      <c r="M113" s="193" t="str">
        <f>_xlfn.IFNA(INDEX('I.KI 2016-17'!S$8:S$391,MATCH($B113,'I.KI 2016-17'!$B$8:$B$391,0)),"")</f>
        <v/>
      </c>
      <c r="N113" s="193" t="str">
        <f>_xlfn.IFNA(INDEX('I.KI 2016-17'!T$8:T$391,MATCH($B113,'I.KI 2016-17'!$B$8:$B$391,0)),"")</f>
        <v/>
      </c>
      <c r="O113" s="193" t="str">
        <f>_xlfn.IFNA(INDEX('I.KI 2016-17'!U$8:U$391,MATCH($B113,'I.KI 2016-17'!$B$8:$B$391,0)),"")</f>
        <v/>
      </c>
      <c r="P113" s="157" t="str">
        <f>_xlfn.IFNA(INDEX('I.KI 2016-17'!V$8:V$391,MATCH($B113,'I.KI 2016-17'!$B$8:$B$391,0)),"")</f>
        <v/>
      </c>
      <c r="Q113" s="156" t="str">
        <f>_xlfn.IFNA(INDEX('I.KI 2016-17'!W$8:W$391,MATCH($B113,'I.KI 2016-17'!$B$8:$B$391,0)),"")</f>
        <v/>
      </c>
      <c r="R113" s="193" t="str">
        <f>_xlfn.IFNA(INDEX('I.KI 2016-17'!X$8:X$391,MATCH($B113,'I.KI 2016-17'!$B$8:$B$391,0)),"")</f>
        <v/>
      </c>
      <c r="S113" s="193" t="str">
        <f>_xlfn.IFNA(INDEX('I.KI 2016-17'!Y$8:Y$391,MATCH($B113,'I.KI 2016-17'!$B$8:$B$391,0)),"")</f>
        <v/>
      </c>
      <c r="T113" s="193" t="str">
        <f>_xlfn.IFNA(INDEX('I.KI 2016-17'!Z$8:Z$391,MATCH($B113,'I.KI 2016-17'!$B$8:$B$391,0)),"")</f>
        <v/>
      </c>
      <c r="U113" s="157" t="str">
        <f>_xlfn.IFNA(INDEX('I.KI 2016-17'!AA$8:AA$391,MATCH($B113,'I.KI 2016-17'!$B$8:$B$391,0)),"")</f>
        <v/>
      </c>
      <c r="V113" s="149"/>
      <c r="W113" s="154" t="str">
        <f>_xlfn.IFNA(INDEX('I.KI 2016-17'!$H$8:$H$391,MATCH(B113,'I.KI 2016-17'!$B$8:$B$391,0)),"")</f>
        <v/>
      </c>
      <c r="X113" s="153" t="str">
        <f>_xlfn.IFNA(INDEX('I.KI 2016-17'!$I$8:$I$391,MATCH(B113,'I.KI 2016-17'!$B$8:$B$391,0)),"")</f>
        <v/>
      </c>
      <c r="Y113" s="155" t="str">
        <f>_xlfn.IFNA(INDEX('I.KI 2016-17'!$G$8:$G$391,MATCH(B113,'I.KI 2016-17'!$B$8:$B$391,0)),"")</f>
        <v/>
      </c>
      <c r="Z113" s="149"/>
      <c r="AA113" s="156" t="str">
        <f>_xlfn.IFNA(IF($B113=$B$382,0,_xlfn.IFNA(INDEX('I.Supplementary 2017-18'!N$8:N$35,MATCH($B113,'I.Supplementary 2017-18'!$B$8:$B$35,0)),INDEX('I.KI 2017-18'!N$9:N$393,MATCH($B113,'I.KI 2017-18'!$B$9:$B$393,0)))),"")</f>
        <v/>
      </c>
      <c r="AB113" s="193" t="str">
        <f>_xlfn.IFNA(IF($B113=$B$382,0,_xlfn.IFNA(INDEX('I.Supplementary 2017-18'!O$8:O$35,MATCH($B113,'I.Supplementary 2017-18'!$B$8:$B$35,0)),INDEX('I.KI 2017-18'!O$9:O$393,MATCH($B113,'I.KI 2017-18'!$B$9:$B$393,0)))),"")</f>
        <v/>
      </c>
      <c r="AC113" s="193" t="str">
        <f>_xlfn.IFNA(IF($B113=$B$382,0,_xlfn.IFNA(INDEX('I.Supplementary 2017-18'!P$8:P$35,MATCH($B113,'I.Supplementary 2017-18'!$B$8:$B$35,0)),INDEX('I.KI 2017-18'!P$9:P$393,MATCH($B113,'I.KI 2017-18'!$B$9:$B$393,0)))),"")</f>
        <v/>
      </c>
      <c r="AD113" s="193" t="str">
        <f>_xlfn.IFNA(IF($B113=$B$382,0,_xlfn.IFNA(INDEX('I.Supplementary 2017-18'!Q$8:Q$35,MATCH($B113,'I.Supplementary 2017-18'!$B$8:$B$35,0)),INDEX('I.KI 2017-18'!Q$9:Q$393,MATCH($B113,'I.KI 2017-18'!$B$9:$B$393,0)))),"")</f>
        <v/>
      </c>
      <c r="AE113" s="157" t="str">
        <f>_xlfn.IFNA(IF($B113=$B$382,0,_xlfn.IFNA(INDEX('I.Supplementary 2017-18'!R$8:R$35,MATCH($B113,'I.Supplementary 2017-18'!$B$8:$B$35,0)),INDEX('I.KI 2017-18'!R$9:R$393,MATCH($B113,'I.KI 2017-18'!$B$9:$B$393,0)))),"")</f>
        <v/>
      </c>
      <c r="AF113" s="156" t="str">
        <f>_xlfn.IFNA(IF($B113=$B$382,0,_xlfn.IFNA(INDEX('I.Supplementary 2017-18'!S$8:S$35,MATCH($B113,'I.Supplementary 2017-18'!$B$8:$B$35,0)),INDEX('I.KI 2017-18'!S$9:S$393,MATCH($B113,'I.KI 2017-18'!$B$9:$B$393,0)))),"")</f>
        <v/>
      </c>
      <c r="AG113" s="193" t="str">
        <f>_xlfn.IFNA(IF($B113=$B$382,0,_xlfn.IFNA(INDEX('I.Supplementary 2017-18'!T$8:T$35,MATCH($B113,'I.Supplementary 2017-18'!$B$8:$B$35,0)),INDEX('I.KI 2017-18'!T$9:T$393,MATCH($B113,'I.KI 2017-18'!$B$9:$B$393,0)))),"")</f>
        <v/>
      </c>
      <c r="AH113" s="193" t="str">
        <f>_xlfn.IFNA(IF($B113=$B$382,0,_xlfn.IFNA(INDEX('I.Supplementary 2017-18'!U$8:U$35,MATCH($B113,'I.Supplementary 2017-18'!$B$8:$B$35,0)),INDEX('I.KI 2017-18'!U$9:U$393,MATCH($B113,'I.KI 2017-18'!$B$9:$B$393,0)))),"")</f>
        <v/>
      </c>
      <c r="AI113" s="193" t="str">
        <f>_xlfn.IFNA(IF($B113=$B$382,0,_xlfn.IFNA(INDEX('I.Supplementary 2017-18'!V$8:V$35,MATCH($B113,'I.Supplementary 2017-18'!$B$8:$B$35,0)),INDEX('I.KI 2017-18'!V$9:V$393,MATCH($B113,'I.KI 2017-18'!$B$9:$B$393,0)))),"")</f>
        <v/>
      </c>
      <c r="AJ113" s="157" t="str">
        <f>_xlfn.IFNA(IF($B113=$B$382,0,_xlfn.IFNA(INDEX('I.Supplementary 2017-18'!W$8:W$35,MATCH($B113,'I.Supplementary 2017-18'!$B$8:$B$35,0)),INDEX('I.KI 2017-18'!W$9:W$393,MATCH($B113,'I.KI 2017-18'!$B$9:$B$393,0)))),"")</f>
        <v/>
      </c>
      <c r="AK113" s="156" t="str">
        <f>_xlfn.IFNA(IF($B113=$B$382,0,_xlfn.IFNA(INDEX('I.Supplementary 2017-18'!X$8:X$35,MATCH($B113,'I.Supplementary 2017-18'!$B$8:$B$35,0)),INDEX('I.KI 2017-18'!X$9:X$393,MATCH($B113,'I.KI 2017-18'!$B$9:$B$393,0)))),"")</f>
        <v/>
      </c>
      <c r="AL113" s="193" t="str">
        <f>_xlfn.IFNA(IF($B113=$B$382,0,_xlfn.IFNA(INDEX('I.Supplementary 2017-18'!Y$8:Y$35,MATCH($B113,'I.Supplementary 2017-18'!$B$8:$B$35,0)),INDEX('I.KI 2017-18'!Y$9:Y$393,MATCH($B113,'I.KI 2017-18'!$B$9:$B$393,0)))),"")</f>
        <v/>
      </c>
      <c r="AM113" s="193" t="str">
        <f>_xlfn.IFNA(IF($B113=$B$382,0,_xlfn.IFNA(INDEX('I.Supplementary 2017-18'!Z$8:Z$35,MATCH($B113,'I.Supplementary 2017-18'!$B$8:$B$35,0)),INDEX('I.KI 2017-18'!Z$9:Z$393,MATCH($B113,'I.KI 2017-18'!$B$9:$B$393,0)))),"")</f>
        <v/>
      </c>
      <c r="AN113" s="193" t="str">
        <f>_xlfn.IFNA(IF($B113=$B$382,0,_xlfn.IFNA(INDEX('I.Supplementary 2017-18'!AA$8:AA$35,MATCH($B113,'I.Supplementary 2017-18'!$B$8:$B$35,0)),INDEX('I.KI 2017-18'!AA$9:AA$393,MATCH($B113,'I.KI 2017-18'!$B$9:$B$393,0)))),"")</f>
        <v/>
      </c>
      <c r="AO113" s="157" t="str">
        <f>_xlfn.IFNA(IF($B113=$B$382,0,_xlfn.IFNA(INDEX('I.Supplementary 2017-18'!AB$8:AB$35,MATCH($B113,'I.Supplementary 2017-18'!$B$8:$B$35,0)),INDEX('I.KI 2017-18'!AB$9:AB$393,MATCH($B113,'I.KI 2017-18'!$B$9:$B$393,0)))),"")</f>
        <v/>
      </c>
      <c r="AP113" s="149"/>
      <c r="AQ113" s="156" t="str">
        <f>_xlfn.IFNA(IF($B113=$B$381,0,IF($B113=$B$382,0,_xlfn.IFNA(INDEX('I.Supplementary 2017-18'!I$8:I$35,MATCH($B113,'I.Supplementary 2017-18'!$B$8:$B$35,0)),INDEX('I.KI 2017-18'!I$9:I$393,MATCH($B113,'I.KI 2017-18'!$B$9:$B$393,0))))),"")</f>
        <v/>
      </c>
      <c r="AR113" s="149" t="str">
        <f>_xlfn.IFNA(IF($B113=$B$381,0,IF($B113=$B$382,0,_xlfn.IFNA(INDEX('I.Supplementary 2017-18'!J$8:J$35,MATCH($B113,'I.Supplementary 2017-18'!$B$8:$B$35,0)),INDEX('I.KI 2017-18'!J$9:J$393,MATCH($B113,'I.KI 2017-18'!$B$9:$B$393,0))))),"")</f>
        <v/>
      </c>
      <c r="AS113" s="157" t="str">
        <f>_xlfn.IFNA(IF($B113=$B$381,0,IF($B113=$B$382,0,_xlfn.IFNA(INDEX('I.Supplementary 2017-18'!H$8:H$35,MATCH($B113,'I.Supplementary 2017-18'!$B$8:$B$35,0)),INDEX('I.KI 2017-18'!H$9:H$393,MATCH($B113,'I.KI 2017-18'!$B$9:$B$393,0))))),"")</f>
        <v/>
      </c>
      <c r="AT113" s="149"/>
      <c r="AU113" s="156" t="str">
        <f>_xlfn.IFNA(_xlfn.IFNA(INDEX('I.Supplementary 2018-19'!P$8:P$157,MATCH($B113,'I.Supplementary 2018-19'!$B$8:$B$157,0)),INDEX('I.KI 2018-19'!P$9:P$393,MATCH($B113,'I.KI 2018-19'!$B$9:$B$393,0))),"")</f>
        <v/>
      </c>
      <c r="AV113" s="193" t="str">
        <f>_xlfn.IFNA(_xlfn.IFNA(INDEX('I.Supplementary 2018-19'!Q$8:Q$157,MATCH($B113,'I.Supplementary 2018-19'!$B$8:$B$157,0)),INDEX('I.KI 2018-19'!Q$9:Q$393,MATCH($B113,'I.KI 2018-19'!$B$9:$B$393,0))),"")</f>
        <v/>
      </c>
      <c r="AW113" s="193" t="str">
        <f>_xlfn.IFNA(_xlfn.IFNA(INDEX('I.Supplementary 2018-19'!R$8:R$157,MATCH($B113,'I.Supplementary 2018-19'!$B$8:$B$157,0)),INDEX('I.KI 2018-19'!R$9:R$393,MATCH($B113,'I.KI 2018-19'!$B$9:$B$393,0))),"")</f>
        <v/>
      </c>
      <c r="AX113" s="193" t="str">
        <f>_xlfn.IFNA(_xlfn.IFNA(INDEX('I.Supplementary 2018-19'!S$8:S$157,MATCH($B113,'I.Supplementary 2018-19'!$B$8:$B$157,0)),INDEX('I.KI 2018-19'!S$9:S$393,MATCH($B113,'I.KI 2018-19'!$B$9:$B$393,0))),"")</f>
        <v/>
      </c>
      <c r="AY113" s="157" t="str">
        <f>_xlfn.IFNA(_xlfn.IFNA(INDEX('I.Supplementary 2018-19'!T$8:T$157,MATCH($B113,'I.Supplementary 2018-19'!$B$8:$B$157,0)),INDEX('I.KI 2018-19'!T$9:T$393,MATCH($B113,'I.KI 2018-19'!$B$9:$B$393,0))),"")</f>
        <v/>
      </c>
      <c r="AZ113" s="156" t="str">
        <f>_xlfn.IFNA(_xlfn.IFNA(INDEX('I.Supplementary 2018-19'!U$8:U$157,MATCH($B113,'I.Supplementary 2018-19'!$B$8:$B$157,0)),INDEX('I.KI 2018-19'!U$9:U$393,MATCH($B113,'I.KI 2018-19'!$B$9:$B$393,0))),"")</f>
        <v/>
      </c>
      <c r="BA113" s="193" t="str">
        <f>_xlfn.IFNA(_xlfn.IFNA(INDEX('I.Supplementary 2018-19'!V$8:V$157,MATCH($B113,'I.Supplementary 2018-19'!$B$8:$B$157,0)),INDEX('I.KI 2018-19'!V$9:V$393,MATCH($B113,'I.KI 2018-19'!$B$9:$B$393,0))),"")</f>
        <v/>
      </c>
      <c r="BB113" s="193" t="str">
        <f>_xlfn.IFNA(_xlfn.IFNA(INDEX('I.Supplementary 2018-19'!W$8:W$157,MATCH($B113,'I.Supplementary 2018-19'!$B$8:$B$157,0)),INDEX('I.KI 2018-19'!W$9:W$393,MATCH($B113,'I.KI 2018-19'!$B$9:$B$393,0))),"")</f>
        <v/>
      </c>
      <c r="BC113" s="193" t="str">
        <f>_xlfn.IFNA(_xlfn.IFNA(INDEX('I.Supplementary 2018-19'!X$8:X$157,MATCH($B113,'I.Supplementary 2018-19'!$B$8:$B$157,0)),INDEX('I.KI 2018-19'!X$9:X$393,MATCH($B113,'I.KI 2018-19'!$B$9:$B$393,0))),"")</f>
        <v/>
      </c>
      <c r="BD113" s="157" t="str">
        <f>_xlfn.IFNA(_xlfn.IFNA(INDEX('I.Supplementary 2018-19'!Y$8:Y$157,MATCH($B113,'I.Supplementary 2018-19'!$B$8:$B$157,0)),INDEX('I.KI 2018-19'!Y$9:Y$393,MATCH($B113,'I.KI 2018-19'!$B$9:$B$393,0))),"")</f>
        <v/>
      </c>
      <c r="BE113" s="156" t="str">
        <f>_xlfn.IFNA(_xlfn.IFNA(INDEX('I.Supplementary 2018-19'!Z$8:Z$157,MATCH($B113,'I.Supplementary 2018-19'!$B$8:$B$157,0)),INDEX('I.KI 2018-19'!Z$9:Z$393,MATCH($B113,'I.KI 2018-19'!$B$9:$B$393,0))),"")</f>
        <v/>
      </c>
      <c r="BF113" s="193" t="str">
        <f>_xlfn.IFNA(_xlfn.IFNA(INDEX('I.Supplementary 2018-19'!AA$8:AA$157,MATCH($B113,'I.Supplementary 2018-19'!$B$8:$B$157,0)),INDEX('I.KI 2018-19'!AA$9:AA$393,MATCH($B113,'I.KI 2018-19'!$B$9:$B$393,0))),"")</f>
        <v/>
      </c>
      <c r="BG113" s="193" t="str">
        <f>_xlfn.IFNA(_xlfn.IFNA(INDEX('I.Supplementary 2018-19'!AB$8:AB$157,MATCH($B113,'I.Supplementary 2018-19'!$B$8:$B$157,0)),INDEX('I.KI 2018-19'!AB$9:AB$393,MATCH($B113,'I.KI 2018-19'!$B$9:$B$393,0))),"")</f>
        <v/>
      </c>
      <c r="BH113" s="193" t="str">
        <f>_xlfn.IFNA(_xlfn.IFNA(INDEX('I.Supplementary 2018-19'!AC$8:AC$157,MATCH($B113,'I.Supplementary 2018-19'!$B$8:$B$157,0)),INDEX('I.KI 2018-19'!AC$9:AC$393,MATCH($B113,'I.KI 2018-19'!$B$9:$B$393,0))),"")</f>
        <v/>
      </c>
      <c r="BI113" s="157" t="str">
        <f>_xlfn.IFNA(_xlfn.IFNA(INDEX('I.Supplementary 2018-19'!AD$8:AD$157,MATCH($B113,'I.Supplementary 2018-19'!$B$8:$B$157,0)),INDEX('I.KI 2018-19'!AD$9:AD$393,MATCH($B113,'I.KI 2018-19'!$B$9:$B$393,0))),"")</f>
        <v/>
      </c>
      <c r="BJ113" s="149"/>
      <c r="BK113" s="156" t="str">
        <f>_xlfn.IFNA(IF($B113=$B$381,0,IF($B113=$B$382,0,_xlfn.IFNA(INDEX('I.Supplementary 2018-19'!I$8:I$157,MATCH($B113,'I.Supplementary 2018-19'!$B$8:$B$157,0)),INDEX('I.KI 2018-19'!I$9:I$393,MATCH($B113,'I.KI 2018-19'!$B$9:$B$393,0))))),"")</f>
        <v/>
      </c>
      <c r="BL113" s="149" t="str">
        <f>_xlfn.IFNA(IF($B113=$B$381,0,IF($B113=$B$382,0,_xlfn.IFNA(INDEX('I.Supplementary 2018-19'!J$8:J$157,MATCH($B113,'I.Supplementary 2018-19'!$B$8:$B$157,0)),INDEX('I.KI 2018-19'!J$9:J$393,MATCH($B113,'I.KI 2018-19'!$B$9:$B$393,0))))),"")</f>
        <v/>
      </c>
      <c r="BM113" s="157" t="str">
        <f>_xlfn.IFNA(IF($B113=$B$381,0,IF($B113=$B$382,0,_xlfn.IFNA(INDEX('I.Supplementary 2018-19'!H$8:H$157,MATCH($B113,'I.Supplementary 2018-19'!$B$8:$B$157,0)),INDEX('I.KI 2018-19'!H$9:H$393,MATCH($B113,'I.KI 2018-19'!$B$9:$B$393,0))))),"")</f>
        <v/>
      </c>
    </row>
    <row r="114" spans="2:65">
      <c r="B114" s="121" t="str">
        <f>'Calculations for 2021-22'!B114</f>
        <v>E1421</v>
      </c>
      <c r="C114" s="160" t="str">
        <f>'Calculations for 2021-22'!D114</f>
        <v>E1421</v>
      </c>
      <c r="D114" t="str">
        <f>'Calculations for 2021-22'!E114</f>
        <v>SCNFIR</v>
      </c>
      <c r="E114" t="str">
        <f>'Calculations for 2021-22'!F114</f>
        <v>P1914</v>
      </c>
      <c r="F114" s="120" t="str">
        <f>'Calculations for 2021-22'!H114</f>
        <v>East Sussex</v>
      </c>
      <c r="G114" s="156">
        <f>_xlfn.IFNA(INDEX('I.KI 2016-17'!M$8:M$391,MATCH($B114,'I.KI 2016-17'!$B$8:$B$391,0)),"")</f>
        <v>45.106901688940006</v>
      </c>
      <c r="H114" s="149">
        <f>_xlfn.IFNA(INDEX('I.KI 2016-17'!N$8:N$391,MATCH($B114,'I.KI 2016-17'!$B$8:$B$391,0)),"")</f>
        <v>0</v>
      </c>
      <c r="I114" s="149">
        <f>_xlfn.IFNA(INDEX('I.KI 2016-17'!O$8:O$391,MATCH($B114,'I.KI 2016-17'!$B$8:$B$391,0)),"")</f>
        <v>0</v>
      </c>
      <c r="J114" s="149">
        <f>_xlfn.IFNA(INDEX('I.KI 2016-17'!P$8:P$391,MATCH($B114,'I.KI 2016-17'!$B$8:$B$391,0)),"")</f>
        <v>0</v>
      </c>
      <c r="K114" s="157">
        <f>_xlfn.IFNA(INDEX('I.KI 2016-17'!Q$8:Q$391,MATCH($B114,'I.KI 2016-17'!$B$8:$B$391,0)),"")</f>
        <v>0</v>
      </c>
      <c r="L114" s="156">
        <f>_xlfn.IFNA(INDEX('I.KI 2016-17'!R$8:R$391,MATCH($B114,'I.KI 2016-17'!$B$8:$B$391,0)),"")</f>
        <v>68.697693324623003</v>
      </c>
      <c r="M114" s="193">
        <f>_xlfn.IFNA(INDEX('I.KI 2016-17'!S$8:S$391,MATCH($B114,'I.KI 2016-17'!$B$8:$B$391,0)),"")</f>
        <v>0</v>
      </c>
      <c r="N114" s="193">
        <f>_xlfn.IFNA(INDEX('I.KI 2016-17'!T$8:T$391,MATCH($B114,'I.KI 2016-17'!$B$8:$B$391,0)),"")</f>
        <v>0</v>
      </c>
      <c r="O114" s="193">
        <f>_xlfn.IFNA(INDEX('I.KI 2016-17'!U$8:U$391,MATCH($B114,'I.KI 2016-17'!$B$8:$B$391,0)),"")</f>
        <v>0</v>
      </c>
      <c r="P114" s="157">
        <f>_xlfn.IFNA(INDEX('I.KI 2016-17'!V$8:V$391,MATCH($B114,'I.KI 2016-17'!$B$8:$B$391,0)),"")</f>
        <v>0</v>
      </c>
      <c r="Q114" s="156">
        <f>_xlfn.IFNA(INDEX('I.KI 2016-17'!W$8:W$391,MATCH($B114,'I.KI 2016-17'!$B$8:$B$391,0)),"")</f>
        <v>113.80459501356302</v>
      </c>
      <c r="R114" s="193">
        <f>_xlfn.IFNA(INDEX('I.KI 2016-17'!X$8:X$391,MATCH($B114,'I.KI 2016-17'!$B$8:$B$391,0)),"")</f>
        <v>0</v>
      </c>
      <c r="S114" s="193">
        <f>_xlfn.IFNA(INDEX('I.KI 2016-17'!Y$8:Y$391,MATCH($B114,'I.KI 2016-17'!$B$8:$B$391,0)),"")</f>
        <v>0</v>
      </c>
      <c r="T114" s="193">
        <f>_xlfn.IFNA(INDEX('I.KI 2016-17'!Z$8:Z$391,MATCH($B114,'I.KI 2016-17'!$B$8:$B$391,0)),"")</f>
        <v>0</v>
      </c>
      <c r="U114" s="157">
        <f>_xlfn.IFNA(INDEX('I.KI 2016-17'!AA$8:AA$391,MATCH($B114,'I.KI 2016-17'!$B$8:$B$391,0)),"")</f>
        <v>0</v>
      </c>
      <c r="V114" s="149"/>
      <c r="W114" s="154">
        <f>_xlfn.IFNA(INDEX('I.KI 2016-17'!$H$8:$H$391,MATCH(B114,'I.KI 2016-17'!$B$8:$B$391,0)),"")</f>
        <v>45.106901688940006</v>
      </c>
      <c r="X114" s="153">
        <f>_xlfn.IFNA(INDEX('I.KI 2016-17'!$I$8:$I$391,MATCH(B114,'I.KI 2016-17'!$B$8:$B$391,0)),"")</f>
        <v>68.697693324623003</v>
      </c>
      <c r="Y114" s="155">
        <f>_xlfn.IFNA(INDEX('I.KI 2016-17'!$G$8:$G$391,MATCH(B114,'I.KI 2016-17'!$B$8:$B$391,0)),"")</f>
        <v>113.80459501356302</v>
      </c>
      <c r="Z114" s="149"/>
      <c r="AA114" s="156">
        <f>_xlfn.IFNA(IF($B114=$B$382,0,_xlfn.IFNA(INDEX('I.Supplementary 2017-18'!N$8:N$35,MATCH($B114,'I.Supplementary 2017-18'!$B$8:$B$35,0)),INDEX('I.KI 2017-18'!N$9:N$393,MATCH($B114,'I.KI 2017-18'!$B$9:$B$393,0)))),"")</f>
        <v>26.726744525280477</v>
      </c>
      <c r="AB114" s="193">
        <f>_xlfn.IFNA(IF($B114=$B$382,0,_xlfn.IFNA(INDEX('I.Supplementary 2017-18'!O$8:O$35,MATCH($B114,'I.Supplementary 2017-18'!$B$8:$B$35,0)),INDEX('I.KI 2017-18'!O$9:O$393,MATCH($B114,'I.KI 2017-18'!$B$9:$B$393,0)))),"")</f>
        <v>0</v>
      </c>
      <c r="AC114" s="193">
        <f>_xlfn.IFNA(IF($B114=$B$382,0,_xlfn.IFNA(INDEX('I.Supplementary 2017-18'!P$8:P$35,MATCH($B114,'I.Supplementary 2017-18'!$B$8:$B$35,0)),INDEX('I.KI 2017-18'!P$9:P$393,MATCH($B114,'I.KI 2017-18'!$B$9:$B$393,0)))),"")</f>
        <v>0</v>
      </c>
      <c r="AD114" s="193">
        <f>_xlfn.IFNA(IF($B114=$B$382,0,_xlfn.IFNA(INDEX('I.Supplementary 2017-18'!Q$8:Q$35,MATCH($B114,'I.Supplementary 2017-18'!$B$8:$B$35,0)),INDEX('I.KI 2017-18'!Q$9:Q$393,MATCH($B114,'I.KI 2017-18'!$B$9:$B$393,0)))),"")</f>
        <v>0</v>
      </c>
      <c r="AE114" s="157">
        <f>_xlfn.IFNA(IF($B114=$B$382,0,_xlfn.IFNA(INDEX('I.Supplementary 2017-18'!R$8:R$35,MATCH($B114,'I.Supplementary 2017-18'!$B$8:$B$35,0)),INDEX('I.KI 2017-18'!R$9:R$393,MATCH($B114,'I.KI 2017-18'!$B$9:$B$393,0)))),"")</f>
        <v>0</v>
      </c>
      <c r="AF114" s="156">
        <f>_xlfn.IFNA(IF($B114=$B$382,0,_xlfn.IFNA(INDEX('I.Supplementary 2017-18'!S$8:S$35,MATCH($B114,'I.Supplementary 2017-18'!$B$8:$B$35,0)),INDEX('I.KI 2017-18'!S$9:S$393,MATCH($B114,'I.KI 2017-18'!$B$9:$B$393,0)))),"")</f>
        <v>70.100227125164224</v>
      </c>
      <c r="AG114" s="193">
        <f>_xlfn.IFNA(IF($B114=$B$382,0,_xlfn.IFNA(INDEX('I.Supplementary 2017-18'!T$8:T$35,MATCH($B114,'I.Supplementary 2017-18'!$B$8:$B$35,0)),INDEX('I.KI 2017-18'!T$9:T$393,MATCH($B114,'I.KI 2017-18'!$B$9:$B$393,0)))),"")</f>
        <v>0</v>
      </c>
      <c r="AH114" s="193">
        <f>_xlfn.IFNA(IF($B114=$B$382,0,_xlfn.IFNA(INDEX('I.Supplementary 2017-18'!U$8:U$35,MATCH($B114,'I.Supplementary 2017-18'!$B$8:$B$35,0)),INDEX('I.KI 2017-18'!U$9:U$393,MATCH($B114,'I.KI 2017-18'!$B$9:$B$393,0)))),"")</f>
        <v>0</v>
      </c>
      <c r="AI114" s="193">
        <f>_xlfn.IFNA(IF($B114=$B$382,0,_xlfn.IFNA(INDEX('I.Supplementary 2017-18'!V$8:V$35,MATCH($B114,'I.Supplementary 2017-18'!$B$8:$B$35,0)),INDEX('I.KI 2017-18'!V$9:V$393,MATCH($B114,'I.KI 2017-18'!$B$9:$B$393,0)))),"")</f>
        <v>0</v>
      </c>
      <c r="AJ114" s="157">
        <f>_xlfn.IFNA(IF($B114=$B$382,0,_xlfn.IFNA(INDEX('I.Supplementary 2017-18'!W$8:W$35,MATCH($B114,'I.Supplementary 2017-18'!$B$8:$B$35,0)),INDEX('I.KI 2017-18'!W$9:W$393,MATCH($B114,'I.KI 2017-18'!$B$9:$B$393,0)))),"")</f>
        <v>0</v>
      </c>
      <c r="AK114" s="156">
        <f>_xlfn.IFNA(IF($B114=$B$382,0,_xlfn.IFNA(INDEX('I.Supplementary 2017-18'!X$8:X$35,MATCH($B114,'I.Supplementary 2017-18'!$B$8:$B$35,0)),INDEX('I.KI 2017-18'!X$9:X$393,MATCH($B114,'I.KI 2017-18'!$B$9:$B$393,0)))),"")</f>
        <v>96.826971650444705</v>
      </c>
      <c r="AL114" s="193">
        <f>_xlfn.IFNA(IF($B114=$B$382,0,_xlfn.IFNA(INDEX('I.Supplementary 2017-18'!Y$8:Y$35,MATCH($B114,'I.Supplementary 2017-18'!$B$8:$B$35,0)),INDEX('I.KI 2017-18'!Y$9:Y$393,MATCH($B114,'I.KI 2017-18'!$B$9:$B$393,0)))),"")</f>
        <v>0</v>
      </c>
      <c r="AM114" s="193">
        <f>_xlfn.IFNA(IF($B114=$B$382,0,_xlfn.IFNA(INDEX('I.Supplementary 2017-18'!Z$8:Z$35,MATCH($B114,'I.Supplementary 2017-18'!$B$8:$B$35,0)),INDEX('I.KI 2017-18'!Z$9:Z$393,MATCH($B114,'I.KI 2017-18'!$B$9:$B$393,0)))),"")</f>
        <v>0</v>
      </c>
      <c r="AN114" s="193">
        <f>_xlfn.IFNA(IF($B114=$B$382,0,_xlfn.IFNA(INDEX('I.Supplementary 2017-18'!AA$8:AA$35,MATCH($B114,'I.Supplementary 2017-18'!$B$8:$B$35,0)),INDEX('I.KI 2017-18'!AA$9:AA$393,MATCH($B114,'I.KI 2017-18'!$B$9:$B$393,0)))),"")</f>
        <v>0</v>
      </c>
      <c r="AO114" s="157">
        <f>_xlfn.IFNA(IF($B114=$B$382,0,_xlfn.IFNA(INDEX('I.Supplementary 2017-18'!AB$8:AB$35,MATCH($B114,'I.Supplementary 2017-18'!$B$8:$B$35,0)),INDEX('I.KI 2017-18'!AB$9:AB$393,MATCH($B114,'I.KI 2017-18'!$B$9:$B$393,0)))),"")</f>
        <v>0</v>
      </c>
      <c r="AP114" s="149"/>
      <c r="AQ114" s="156">
        <f>_xlfn.IFNA(IF($B114=$B$381,0,IF($B114=$B$382,0,_xlfn.IFNA(INDEX('I.Supplementary 2017-18'!I$8:I$35,MATCH($B114,'I.Supplementary 2017-18'!$B$8:$B$35,0)),INDEX('I.KI 2017-18'!I$9:I$393,MATCH($B114,'I.KI 2017-18'!$B$9:$B$393,0))))),"")</f>
        <v>26.726744525280477</v>
      </c>
      <c r="AR114" s="149">
        <f>_xlfn.IFNA(IF($B114=$B$381,0,IF($B114=$B$382,0,_xlfn.IFNA(INDEX('I.Supplementary 2017-18'!J$8:J$35,MATCH($B114,'I.Supplementary 2017-18'!$B$8:$B$35,0)),INDEX('I.KI 2017-18'!J$9:J$393,MATCH($B114,'I.KI 2017-18'!$B$9:$B$393,0))))),"")</f>
        <v>70.100227125164224</v>
      </c>
      <c r="AS114" s="157">
        <f>_xlfn.IFNA(IF($B114=$B$381,0,IF($B114=$B$382,0,_xlfn.IFNA(INDEX('I.Supplementary 2017-18'!H$8:H$35,MATCH($B114,'I.Supplementary 2017-18'!$B$8:$B$35,0)),INDEX('I.KI 2017-18'!H$9:H$393,MATCH($B114,'I.KI 2017-18'!$B$9:$B$393,0))))),"")</f>
        <v>96.826971650444705</v>
      </c>
      <c r="AT114" s="149"/>
      <c r="AU114" s="156">
        <f>_xlfn.IFNA(_xlfn.IFNA(INDEX('I.Supplementary 2018-19'!P$8:P$157,MATCH($B114,'I.Supplementary 2018-19'!$B$8:$B$157,0)),INDEX('I.KI 2018-19'!P$9:P$393,MATCH($B114,'I.KI 2018-19'!$B$9:$B$393,0))),"")</f>
        <v>14.966014987501859</v>
      </c>
      <c r="AV114" s="193">
        <f>_xlfn.IFNA(_xlfn.IFNA(INDEX('I.Supplementary 2018-19'!Q$8:Q$157,MATCH($B114,'I.Supplementary 2018-19'!$B$8:$B$157,0)),INDEX('I.KI 2018-19'!Q$9:Q$393,MATCH($B114,'I.KI 2018-19'!$B$9:$B$393,0))),"")</f>
        <v>0</v>
      </c>
      <c r="AW114" s="193">
        <f>_xlfn.IFNA(_xlfn.IFNA(INDEX('I.Supplementary 2018-19'!R$8:R$157,MATCH($B114,'I.Supplementary 2018-19'!$B$8:$B$157,0)),INDEX('I.KI 2018-19'!R$9:R$393,MATCH($B114,'I.KI 2018-19'!$B$9:$B$393,0))),"")</f>
        <v>0</v>
      </c>
      <c r="AX114" s="193">
        <f>_xlfn.IFNA(_xlfn.IFNA(INDEX('I.Supplementary 2018-19'!S$8:S$157,MATCH($B114,'I.Supplementary 2018-19'!$B$8:$B$157,0)),INDEX('I.KI 2018-19'!S$9:S$393,MATCH($B114,'I.KI 2018-19'!$B$9:$B$393,0))),"")</f>
        <v>0</v>
      </c>
      <c r="AY114" s="157">
        <f>_xlfn.IFNA(_xlfn.IFNA(INDEX('I.Supplementary 2018-19'!T$8:T$157,MATCH($B114,'I.Supplementary 2018-19'!$B$8:$B$157,0)),INDEX('I.KI 2018-19'!T$9:T$393,MATCH($B114,'I.KI 2018-19'!$B$9:$B$393,0))),"")</f>
        <v>0</v>
      </c>
      <c r="AZ114" s="156">
        <f>_xlfn.IFNA(_xlfn.IFNA(INDEX('I.Supplementary 2018-19'!U$8:U$157,MATCH($B114,'I.Supplementary 2018-19'!$B$8:$B$157,0)),INDEX('I.KI 2018-19'!U$9:U$393,MATCH($B114,'I.KI 2018-19'!$B$9:$B$393,0))),"")</f>
        <v>72.20624253235799</v>
      </c>
      <c r="BA114" s="193">
        <f>_xlfn.IFNA(_xlfn.IFNA(INDEX('I.Supplementary 2018-19'!V$8:V$157,MATCH($B114,'I.Supplementary 2018-19'!$B$8:$B$157,0)),INDEX('I.KI 2018-19'!V$9:V$393,MATCH($B114,'I.KI 2018-19'!$B$9:$B$393,0))),"")</f>
        <v>0</v>
      </c>
      <c r="BB114" s="193">
        <f>_xlfn.IFNA(_xlfn.IFNA(INDEX('I.Supplementary 2018-19'!W$8:W$157,MATCH($B114,'I.Supplementary 2018-19'!$B$8:$B$157,0)),INDEX('I.KI 2018-19'!W$9:W$393,MATCH($B114,'I.KI 2018-19'!$B$9:$B$393,0))),"")</f>
        <v>0</v>
      </c>
      <c r="BC114" s="193">
        <f>_xlfn.IFNA(_xlfn.IFNA(INDEX('I.Supplementary 2018-19'!X$8:X$157,MATCH($B114,'I.Supplementary 2018-19'!$B$8:$B$157,0)),INDEX('I.KI 2018-19'!X$9:X$393,MATCH($B114,'I.KI 2018-19'!$B$9:$B$393,0))),"")</f>
        <v>0</v>
      </c>
      <c r="BD114" s="157">
        <f>_xlfn.IFNA(_xlfn.IFNA(INDEX('I.Supplementary 2018-19'!Y$8:Y$157,MATCH($B114,'I.Supplementary 2018-19'!$B$8:$B$157,0)),INDEX('I.KI 2018-19'!Y$9:Y$393,MATCH($B114,'I.KI 2018-19'!$B$9:$B$393,0))),"")</f>
        <v>0</v>
      </c>
      <c r="BE114" s="156">
        <f>_xlfn.IFNA(_xlfn.IFNA(INDEX('I.Supplementary 2018-19'!Z$8:Z$157,MATCH($B114,'I.Supplementary 2018-19'!$B$8:$B$157,0)),INDEX('I.KI 2018-19'!Z$9:Z$393,MATCH($B114,'I.KI 2018-19'!$B$9:$B$393,0))),"")</f>
        <v>87.172257519859855</v>
      </c>
      <c r="BF114" s="193">
        <f>_xlfn.IFNA(_xlfn.IFNA(INDEX('I.Supplementary 2018-19'!AA$8:AA$157,MATCH($B114,'I.Supplementary 2018-19'!$B$8:$B$157,0)),INDEX('I.KI 2018-19'!AA$9:AA$393,MATCH($B114,'I.KI 2018-19'!$B$9:$B$393,0))),"")</f>
        <v>0</v>
      </c>
      <c r="BG114" s="193">
        <f>_xlfn.IFNA(_xlfn.IFNA(INDEX('I.Supplementary 2018-19'!AB$8:AB$157,MATCH($B114,'I.Supplementary 2018-19'!$B$8:$B$157,0)),INDEX('I.KI 2018-19'!AB$9:AB$393,MATCH($B114,'I.KI 2018-19'!$B$9:$B$393,0))),"")</f>
        <v>0</v>
      </c>
      <c r="BH114" s="193">
        <f>_xlfn.IFNA(_xlfn.IFNA(INDEX('I.Supplementary 2018-19'!AC$8:AC$157,MATCH($B114,'I.Supplementary 2018-19'!$B$8:$B$157,0)),INDEX('I.KI 2018-19'!AC$9:AC$393,MATCH($B114,'I.KI 2018-19'!$B$9:$B$393,0))),"")</f>
        <v>0</v>
      </c>
      <c r="BI114" s="157">
        <f>_xlfn.IFNA(_xlfn.IFNA(INDEX('I.Supplementary 2018-19'!AD$8:AD$157,MATCH($B114,'I.Supplementary 2018-19'!$B$8:$B$157,0)),INDEX('I.KI 2018-19'!AD$9:AD$393,MATCH($B114,'I.KI 2018-19'!$B$9:$B$393,0))),"")</f>
        <v>0</v>
      </c>
      <c r="BJ114" s="149"/>
      <c r="BK114" s="156">
        <f>_xlfn.IFNA(IF($B114=$B$381,0,IF($B114=$B$382,0,_xlfn.IFNA(INDEX('I.Supplementary 2018-19'!I$8:I$157,MATCH($B114,'I.Supplementary 2018-19'!$B$8:$B$157,0)),INDEX('I.KI 2018-19'!I$9:I$393,MATCH($B114,'I.KI 2018-19'!$B$9:$B$393,0))))),"")</f>
        <v>14.966014987501859</v>
      </c>
      <c r="BL114" s="149">
        <f>_xlfn.IFNA(IF($B114=$B$381,0,IF($B114=$B$382,0,_xlfn.IFNA(INDEX('I.Supplementary 2018-19'!J$8:J$157,MATCH($B114,'I.Supplementary 2018-19'!$B$8:$B$157,0)),INDEX('I.KI 2018-19'!J$9:J$393,MATCH($B114,'I.KI 2018-19'!$B$9:$B$393,0))))),"")</f>
        <v>72.20624253235799</v>
      </c>
      <c r="BM114" s="157">
        <f>_xlfn.IFNA(IF($B114=$B$381,0,IF($B114=$B$382,0,_xlfn.IFNA(INDEX('I.Supplementary 2018-19'!H$8:H$157,MATCH($B114,'I.Supplementary 2018-19'!$B$8:$B$157,0)),INDEX('I.KI 2018-19'!H$9:H$393,MATCH($B114,'I.KI 2018-19'!$B$9:$B$393,0))))),"")</f>
        <v>87.172257519859855</v>
      </c>
    </row>
    <row r="115" spans="2:65">
      <c r="B115" s="121" t="str">
        <f>'Calculations for 2021-22'!B115</f>
        <v>E6114</v>
      </c>
      <c r="C115" s="160" t="str">
        <f>'Calculations for 2021-22'!D115</f>
        <v>E6114</v>
      </c>
      <c r="D115" t="str">
        <f>'Calculations for 2021-22'!E115</f>
        <v>SFIR</v>
      </c>
      <c r="E115" t="str">
        <f>'Calculations for 2021-22'!F115</f>
        <v>P1914</v>
      </c>
      <c r="F115" s="120" t="str">
        <f>'Calculations for 2021-22'!H115</f>
        <v>East Sussex Fire</v>
      </c>
      <c r="G115" s="156">
        <f>_xlfn.IFNA(INDEX('I.KI 2016-17'!M$8:M$391,MATCH($B115,'I.KI 2016-17'!$B$8:$B$391,0)),"")</f>
        <v>0</v>
      </c>
      <c r="H115" s="149">
        <f>_xlfn.IFNA(INDEX('I.KI 2016-17'!N$8:N$391,MATCH($B115,'I.KI 2016-17'!$B$8:$B$391,0)),"")</f>
        <v>0</v>
      </c>
      <c r="I115" s="149">
        <f>_xlfn.IFNA(INDEX('I.KI 2016-17'!O$8:O$391,MATCH($B115,'I.KI 2016-17'!$B$8:$B$391,0)),"")</f>
        <v>6.1955741068120007</v>
      </c>
      <c r="J115" s="149">
        <f>_xlfn.IFNA(INDEX('I.KI 2016-17'!P$8:P$391,MATCH($B115,'I.KI 2016-17'!$B$8:$B$391,0)),"")</f>
        <v>0</v>
      </c>
      <c r="K115" s="157">
        <f>_xlfn.IFNA(INDEX('I.KI 2016-17'!Q$8:Q$391,MATCH($B115,'I.KI 2016-17'!$B$8:$B$391,0)),"")</f>
        <v>0</v>
      </c>
      <c r="L115" s="156">
        <f>_xlfn.IFNA(INDEX('I.KI 2016-17'!R$8:R$391,MATCH($B115,'I.KI 2016-17'!$B$8:$B$391,0)),"")</f>
        <v>0</v>
      </c>
      <c r="M115" s="193">
        <f>_xlfn.IFNA(INDEX('I.KI 2016-17'!S$8:S$391,MATCH($B115,'I.KI 2016-17'!$B$8:$B$391,0)),"")</f>
        <v>0</v>
      </c>
      <c r="N115" s="193">
        <f>_xlfn.IFNA(INDEX('I.KI 2016-17'!T$8:T$391,MATCH($B115,'I.KI 2016-17'!$B$8:$B$391,0)),"")</f>
        <v>7.105107848476</v>
      </c>
      <c r="O115" s="193">
        <f>_xlfn.IFNA(INDEX('I.KI 2016-17'!U$8:U$391,MATCH($B115,'I.KI 2016-17'!$B$8:$B$391,0)),"")</f>
        <v>0</v>
      </c>
      <c r="P115" s="157">
        <f>_xlfn.IFNA(INDEX('I.KI 2016-17'!V$8:V$391,MATCH($B115,'I.KI 2016-17'!$B$8:$B$391,0)),"")</f>
        <v>0</v>
      </c>
      <c r="Q115" s="156">
        <f>_xlfn.IFNA(INDEX('I.KI 2016-17'!W$8:W$391,MATCH($B115,'I.KI 2016-17'!$B$8:$B$391,0)),"")</f>
        <v>0</v>
      </c>
      <c r="R115" s="193">
        <f>_xlfn.IFNA(INDEX('I.KI 2016-17'!X$8:X$391,MATCH($B115,'I.KI 2016-17'!$B$8:$B$391,0)),"")</f>
        <v>0</v>
      </c>
      <c r="S115" s="193">
        <f>_xlfn.IFNA(INDEX('I.KI 2016-17'!Y$8:Y$391,MATCH($B115,'I.KI 2016-17'!$B$8:$B$391,0)),"")</f>
        <v>13.300681955288001</v>
      </c>
      <c r="T115" s="193">
        <f>_xlfn.IFNA(INDEX('I.KI 2016-17'!Z$8:Z$391,MATCH($B115,'I.KI 2016-17'!$B$8:$B$391,0)),"")</f>
        <v>0</v>
      </c>
      <c r="U115" s="157">
        <f>_xlfn.IFNA(INDEX('I.KI 2016-17'!AA$8:AA$391,MATCH($B115,'I.KI 2016-17'!$B$8:$B$391,0)),"")</f>
        <v>0</v>
      </c>
      <c r="V115" s="149"/>
      <c r="W115" s="154">
        <f>_xlfn.IFNA(INDEX('I.KI 2016-17'!$H$8:$H$391,MATCH(B115,'I.KI 2016-17'!$B$8:$B$391,0)),"")</f>
        <v>6.1955741068120007</v>
      </c>
      <c r="X115" s="153">
        <f>_xlfn.IFNA(INDEX('I.KI 2016-17'!$I$8:$I$391,MATCH(B115,'I.KI 2016-17'!$B$8:$B$391,0)),"")</f>
        <v>7.105107848476</v>
      </c>
      <c r="Y115" s="155">
        <f>_xlfn.IFNA(INDEX('I.KI 2016-17'!$G$8:$G$391,MATCH(B115,'I.KI 2016-17'!$B$8:$B$391,0)),"")</f>
        <v>13.300681955288001</v>
      </c>
      <c r="Z115" s="149"/>
      <c r="AA115" s="156">
        <f>_xlfn.IFNA(IF($B115=$B$382,0,_xlfn.IFNA(INDEX('I.Supplementary 2017-18'!N$8:N$35,MATCH($B115,'I.Supplementary 2017-18'!$B$8:$B$35,0)),INDEX('I.KI 2017-18'!N$9:N$393,MATCH($B115,'I.KI 2017-18'!$B$9:$B$393,0)))),"")</f>
        <v>0</v>
      </c>
      <c r="AB115" s="193">
        <f>_xlfn.IFNA(IF($B115=$B$382,0,_xlfn.IFNA(INDEX('I.Supplementary 2017-18'!O$8:O$35,MATCH($B115,'I.Supplementary 2017-18'!$B$8:$B$35,0)),INDEX('I.KI 2017-18'!O$9:O$393,MATCH($B115,'I.KI 2017-18'!$B$9:$B$393,0)))),"")</f>
        <v>0</v>
      </c>
      <c r="AC115" s="193">
        <f>_xlfn.IFNA(IF($B115=$B$382,0,_xlfn.IFNA(INDEX('I.Supplementary 2017-18'!P$8:P$35,MATCH($B115,'I.Supplementary 2017-18'!$B$8:$B$35,0)),INDEX('I.KI 2017-18'!P$9:P$393,MATCH($B115,'I.KI 2017-18'!$B$9:$B$393,0)))),"")</f>
        <v>4.5238750212230867</v>
      </c>
      <c r="AD115" s="193">
        <f>_xlfn.IFNA(IF($B115=$B$382,0,_xlfn.IFNA(INDEX('I.Supplementary 2017-18'!Q$8:Q$35,MATCH($B115,'I.Supplementary 2017-18'!$B$8:$B$35,0)),INDEX('I.KI 2017-18'!Q$9:Q$393,MATCH($B115,'I.KI 2017-18'!$B$9:$B$393,0)))),"")</f>
        <v>0</v>
      </c>
      <c r="AE115" s="157">
        <f>_xlfn.IFNA(IF($B115=$B$382,0,_xlfn.IFNA(INDEX('I.Supplementary 2017-18'!R$8:R$35,MATCH($B115,'I.Supplementary 2017-18'!$B$8:$B$35,0)),INDEX('I.KI 2017-18'!R$9:R$393,MATCH($B115,'I.KI 2017-18'!$B$9:$B$393,0)))),"")</f>
        <v>0</v>
      </c>
      <c r="AF115" s="156">
        <f>_xlfn.IFNA(IF($B115=$B$382,0,_xlfn.IFNA(INDEX('I.Supplementary 2017-18'!S$8:S$35,MATCH($B115,'I.Supplementary 2017-18'!$B$8:$B$35,0)),INDEX('I.KI 2017-18'!S$9:S$393,MATCH($B115,'I.KI 2017-18'!$B$9:$B$393,0)))),"")</f>
        <v>0</v>
      </c>
      <c r="AG115" s="193">
        <f>_xlfn.IFNA(IF($B115=$B$382,0,_xlfn.IFNA(INDEX('I.Supplementary 2017-18'!T$8:T$35,MATCH($B115,'I.Supplementary 2017-18'!$B$8:$B$35,0)),INDEX('I.KI 2017-18'!T$9:T$393,MATCH($B115,'I.KI 2017-18'!$B$9:$B$393,0)))),"")</f>
        <v>0</v>
      </c>
      <c r="AH115" s="193">
        <f>_xlfn.IFNA(IF($B115=$B$382,0,_xlfn.IFNA(INDEX('I.Supplementary 2017-18'!U$8:U$35,MATCH($B115,'I.Supplementary 2017-18'!$B$8:$B$35,0)),INDEX('I.KI 2017-18'!U$9:U$393,MATCH($B115,'I.KI 2017-18'!$B$9:$B$393,0)))),"")</f>
        <v>7.2501659054749323</v>
      </c>
      <c r="AI115" s="193">
        <f>_xlfn.IFNA(IF($B115=$B$382,0,_xlfn.IFNA(INDEX('I.Supplementary 2017-18'!V$8:V$35,MATCH($B115,'I.Supplementary 2017-18'!$B$8:$B$35,0)),INDEX('I.KI 2017-18'!V$9:V$393,MATCH($B115,'I.KI 2017-18'!$B$9:$B$393,0)))),"")</f>
        <v>0</v>
      </c>
      <c r="AJ115" s="157">
        <f>_xlfn.IFNA(IF($B115=$B$382,0,_xlfn.IFNA(INDEX('I.Supplementary 2017-18'!W$8:W$35,MATCH($B115,'I.Supplementary 2017-18'!$B$8:$B$35,0)),INDEX('I.KI 2017-18'!W$9:W$393,MATCH($B115,'I.KI 2017-18'!$B$9:$B$393,0)))),"")</f>
        <v>0</v>
      </c>
      <c r="AK115" s="156">
        <f>_xlfn.IFNA(IF($B115=$B$382,0,_xlfn.IFNA(INDEX('I.Supplementary 2017-18'!X$8:X$35,MATCH($B115,'I.Supplementary 2017-18'!$B$8:$B$35,0)),INDEX('I.KI 2017-18'!X$9:X$393,MATCH($B115,'I.KI 2017-18'!$B$9:$B$393,0)))),"")</f>
        <v>0</v>
      </c>
      <c r="AL115" s="193">
        <f>_xlfn.IFNA(IF($B115=$B$382,0,_xlfn.IFNA(INDEX('I.Supplementary 2017-18'!Y$8:Y$35,MATCH($B115,'I.Supplementary 2017-18'!$B$8:$B$35,0)),INDEX('I.KI 2017-18'!Y$9:Y$393,MATCH($B115,'I.KI 2017-18'!$B$9:$B$393,0)))),"")</f>
        <v>0</v>
      </c>
      <c r="AM115" s="193">
        <f>_xlfn.IFNA(IF($B115=$B$382,0,_xlfn.IFNA(INDEX('I.Supplementary 2017-18'!Z$8:Z$35,MATCH($B115,'I.Supplementary 2017-18'!$B$8:$B$35,0)),INDEX('I.KI 2017-18'!Z$9:Z$393,MATCH($B115,'I.KI 2017-18'!$B$9:$B$393,0)))),"")</f>
        <v>11.774040926698019</v>
      </c>
      <c r="AN115" s="193">
        <f>_xlfn.IFNA(IF($B115=$B$382,0,_xlfn.IFNA(INDEX('I.Supplementary 2017-18'!AA$8:AA$35,MATCH($B115,'I.Supplementary 2017-18'!$B$8:$B$35,0)),INDEX('I.KI 2017-18'!AA$9:AA$393,MATCH($B115,'I.KI 2017-18'!$B$9:$B$393,0)))),"")</f>
        <v>0</v>
      </c>
      <c r="AO115" s="157">
        <f>_xlfn.IFNA(IF($B115=$B$382,0,_xlfn.IFNA(INDEX('I.Supplementary 2017-18'!AB$8:AB$35,MATCH($B115,'I.Supplementary 2017-18'!$B$8:$B$35,0)),INDEX('I.KI 2017-18'!AB$9:AB$393,MATCH($B115,'I.KI 2017-18'!$B$9:$B$393,0)))),"")</f>
        <v>0</v>
      </c>
      <c r="AP115" s="149"/>
      <c r="AQ115" s="156">
        <f>_xlfn.IFNA(IF($B115=$B$381,0,IF($B115=$B$382,0,_xlfn.IFNA(INDEX('I.Supplementary 2017-18'!I$8:I$35,MATCH($B115,'I.Supplementary 2017-18'!$B$8:$B$35,0)),INDEX('I.KI 2017-18'!I$9:I$393,MATCH($B115,'I.KI 2017-18'!$B$9:$B$393,0))))),"")</f>
        <v>4.5238750212230867</v>
      </c>
      <c r="AR115" s="149">
        <f>_xlfn.IFNA(IF($B115=$B$381,0,IF($B115=$B$382,0,_xlfn.IFNA(INDEX('I.Supplementary 2017-18'!J$8:J$35,MATCH($B115,'I.Supplementary 2017-18'!$B$8:$B$35,0)),INDEX('I.KI 2017-18'!J$9:J$393,MATCH($B115,'I.KI 2017-18'!$B$9:$B$393,0))))),"")</f>
        <v>7.2501659054749323</v>
      </c>
      <c r="AS115" s="157">
        <f>_xlfn.IFNA(IF($B115=$B$381,0,IF($B115=$B$382,0,_xlfn.IFNA(INDEX('I.Supplementary 2017-18'!H$8:H$35,MATCH($B115,'I.Supplementary 2017-18'!$B$8:$B$35,0)),INDEX('I.KI 2017-18'!H$9:H$393,MATCH($B115,'I.KI 2017-18'!$B$9:$B$393,0))))),"")</f>
        <v>11.774040926698019</v>
      </c>
      <c r="AT115" s="149"/>
      <c r="AU115" s="156">
        <f>_xlfn.IFNA(_xlfn.IFNA(INDEX('I.Supplementary 2018-19'!P$8:P$157,MATCH($B115,'I.Supplementary 2018-19'!$B$8:$B$157,0)),INDEX('I.KI 2018-19'!P$9:P$393,MATCH($B115,'I.KI 2018-19'!$B$9:$B$393,0))),"")</f>
        <v>0</v>
      </c>
      <c r="AV115" s="193">
        <f>_xlfn.IFNA(_xlfn.IFNA(INDEX('I.Supplementary 2018-19'!Q$8:Q$157,MATCH($B115,'I.Supplementary 2018-19'!$B$8:$B$157,0)),INDEX('I.KI 2018-19'!Q$9:Q$393,MATCH($B115,'I.KI 2018-19'!$B$9:$B$393,0))),"")</f>
        <v>0</v>
      </c>
      <c r="AW115" s="193">
        <f>_xlfn.IFNA(_xlfn.IFNA(INDEX('I.Supplementary 2018-19'!R$8:R$157,MATCH($B115,'I.Supplementary 2018-19'!$B$8:$B$157,0)),INDEX('I.KI 2018-19'!R$9:R$393,MATCH($B115,'I.KI 2018-19'!$B$9:$B$393,0))),"")</f>
        <v>3.6601054894880094</v>
      </c>
      <c r="AX115" s="193">
        <f>_xlfn.IFNA(_xlfn.IFNA(INDEX('I.Supplementary 2018-19'!S$8:S$157,MATCH($B115,'I.Supplementary 2018-19'!$B$8:$B$157,0)),INDEX('I.KI 2018-19'!S$9:S$393,MATCH($B115,'I.KI 2018-19'!$B$9:$B$393,0))),"")</f>
        <v>0</v>
      </c>
      <c r="AY115" s="157">
        <f>_xlfn.IFNA(_xlfn.IFNA(INDEX('I.Supplementary 2018-19'!T$8:T$157,MATCH($B115,'I.Supplementary 2018-19'!$B$8:$B$157,0)),INDEX('I.KI 2018-19'!T$9:T$393,MATCH($B115,'I.KI 2018-19'!$B$9:$B$393,0))),"")</f>
        <v>0</v>
      </c>
      <c r="AZ115" s="156">
        <f>_xlfn.IFNA(_xlfn.IFNA(INDEX('I.Supplementary 2018-19'!U$8:U$157,MATCH($B115,'I.Supplementary 2018-19'!$B$8:$B$157,0)),INDEX('I.KI 2018-19'!U$9:U$393,MATCH($B115,'I.KI 2018-19'!$B$9:$B$393,0))),"")</f>
        <v>0</v>
      </c>
      <c r="BA115" s="193">
        <f>_xlfn.IFNA(_xlfn.IFNA(INDEX('I.Supplementary 2018-19'!V$8:V$157,MATCH($B115,'I.Supplementary 2018-19'!$B$8:$B$157,0)),INDEX('I.KI 2018-19'!V$9:V$393,MATCH($B115,'I.KI 2018-19'!$B$9:$B$393,0))),"")</f>
        <v>0</v>
      </c>
      <c r="BB115" s="193">
        <f>_xlfn.IFNA(_xlfn.IFNA(INDEX('I.Supplementary 2018-19'!W$8:W$157,MATCH($B115,'I.Supplementary 2018-19'!$B$8:$B$157,0)),INDEX('I.KI 2018-19'!W$9:W$393,MATCH($B115,'I.KI 2018-19'!$B$9:$B$393,0))),"")</f>
        <v>7.467982048557869</v>
      </c>
      <c r="BC115" s="193">
        <f>_xlfn.IFNA(_xlfn.IFNA(INDEX('I.Supplementary 2018-19'!X$8:X$157,MATCH($B115,'I.Supplementary 2018-19'!$B$8:$B$157,0)),INDEX('I.KI 2018-19'!X$9:X$393,MATCH($B115,'I.KI 2018-19'!$B$9:$B$393,0))),"")</f>
        <v>0</v>
      </c>
      <c r="BD115" s="157">
        <f>_xlfn.IFNA(_xlfn.IFNA(INDEX('I.Supplementary 2018-19'!Y$8:Y$157,MATCH($B115,'I.Supplementary 2018-19'!$B$8:$B$157,0)),INDEX('I.KI 2018-19'!Y$9:Y$393,MATCH($B115,'I.KI 2018-19'!$B$9:$B$393,0))),"")</f>
        <v>0</v>
      </c>
      <c r="BE115" s="156">
        <f>_xlfn.IFNA(_xlfn.IFNA(INDEX('I.Supplementary 2018-19'!Z$8:Z$157,MATCH($B115,'I.Supplementary 2018-19'!$B$8:$B$157,0)),INDEX('I.KI 2018-19'!Z$9:Z$393,MATCH($B115,'I.KI 2018-19'!$B$9:$B$393,0))),"")</f>
        <v>0</v>
      </c>
      <c r="BF115" s="193">
        <f>_xlfn.IFNA(_xlfn.IFNA(INDEX('I.Supplementary 2018-19'!AA$8:AA$157,MATCH($B115,'I.Supplementary 2018-19'!$B$8:$B$157,0)),INDEX('I.KI 2018-19'!AA$9:AA$393,MATCH($B115,'I.KI 2018-19'!$B$9:$B$393,0))),"")</f>
        <v>0</v>
      </c>
      <c r="BG115" s="193">
        <f>_xlfn.IFNA(_xlfn.IFNA(INDEX('I.Supplementary 2018-19'!AB$8:AB$157,MATCH($B115,'I.Supplementary 2018-19'!$B$8:$B$157,0)),INDEX('I.KI 2018-19'!AB$9:AB$393,MATCH($B115,'I.KI 2018-19'!$B$9:$B$393,0))),"")</f>
        <v>11.128087538045879</v>
      </c>
      <c r="BH115" s="193">
        <f>_xlfn.IFNA(_xlfn.IFNA(INDEX('I.Supplementary 2018-19'!AC$8:AC$157,MATCH($B115,'I.Supplementary 2018-19'!$B$8:$B$157,0)),INDEX('I.KI 2018-19'!AC$9:AC$393,MATCH($B115,'I.KI 2018-19'!$B$9:$B$393,0))),"")</f>
        <v>0</v>
      </c>
      <c r="BI115" s="157">
        <f>_xlfn.IFNA(_xlfn.IFNA(INDEX('I.Supplementary 2018-19'!AD$8:AD$157,MATCH($B115,'I.Supplementary 2018-19'!$B$8:$B$157,0)),INDEX('I.KI 2018-19'!AD$9:AD$393,MATCH($B115,'I.KI 2018-19'!$B$9:$B$393,0))),"")</f>
        <v>0</v>
      </c>
      <c r="BJ115" s="149"/>
      <c r="BK115" s="156">
        <f>_xlfn.IFNA(IF($B115=$B$381,0,IF($B115=$B$382,0,_xlfn.IFNA(INDEX('I.Supplementary 2018-19'!I$8:I$157,MATCH($B115,'I.Supplementary 2018-19'!$B$8:$B$157,0)),INDEX('I.KI 2018-19'!I$9:I$393,MATCH($B115,'I.KI 2018-19'!$B$9:$B$393,0))))),"")</f>
        <v>3.6601054894880094</v>
      </c>
      <c r="BL115" s="149">
        <f>_xlfn.IFNA(IF($B115=$B$381,0,IF($B115=$B$382,0,_xlfn.IFNA(INDEX('I.Supplementary 2018-19'!J$8:J$157,MATCH($B115,'I.Supplementary 2018-19'!$B$8:$B$157,0)),INDEX('I.KI 2018-19'!J$9:J$393,MATCH($B115,'I.KI 2018-19'!$B$9:$B$393,0))))),"")</f>
        <v>7.467982048557869</v>
      </c>
      <c r="BM115" s="157">
        <f>_xlfn.IFNA(IF($B115=$B$381,0,IF($B115=$B$382,0,_xlfn.IFNA(INDEX('I.Supplementary 2018-19'!H$8:H$157,MATCH($B115,'I.Supplementary 2018-19'!$B$8:$B$157,0)),INDEX('I.KI 2018-19'!H$9:H$393,MATCH($B115,'I.KI 2018-19'!$B$9:$B$393,0))))),"")</f>
        <v>11.128087538045879</v>
      </c>
    </row>
    <row r="116" spans="2:65">
      <c r="B116" s="121" t="str">
        <f>'Calculations for 2021-22'!B116</f>
        <v>E1432</v>
      </c>
      <c r="C116" s="160" t="str">
        <f>'Calculations for 2021-22'!D116</f>
        <v>E1432</v>
      </c>
      <c r="D116" t="str">
        <f>'Calculations for 2021-22'!E116</f>
        <v>SD</v>
      </c>
      <c r="E116" t="str">
        <f>'Calculations for 2021-22'!F116</f>
        <v>P1914</v>
      </c>
      <c r="F116" s="120" t="str">
        <f>'Calculations for 2021-22'!H116</f>
        <v>Eastbourne</v>
      </c>
      <c r="G116" s="156">
        <f>_xlfn.IFNA(INDEX('I.KI 2016-17'!M$8:M$391,MATCH($B116,'I.KI 2016-17'!$B$8:$B$391,0)),"")</f>
        <v>0</v>
      </c>
      <c r="H116" s="149">
        <f>_xlfn.IFNA(INDEX('I.KI 2016-17'!N$8:N$391,MATCH($B116,'I.KI 2016-17'!$B$8:$B$391,0)),"")</f>
        <v>1.7519759070379999</v>
      </c>
      <c r="I116" s="149">
        <f>_xlfn.IFNA(INDEX('I.KI 2016-17'!O$8:O$391,MATCH($B116,'I.KI 2016-17'!$B$8:$B$391,0)),"")</f>
        <v>0</v>
      </c>
      <c r="J116" s="149">
        <f>_xlfn.IFNA(INDEX('I.KI 2016-17'!P$8:P$391,MATCH($B116,'I.KI 2016-17'!$B$8:$B$391,0)),"")</f>
        <v>0</v>
      </c>
      <c r="K116" s="157">
        <f>_xlfn.IFNA(INDEX('I.KI 2016-17'!Q$8:Q$391,MATCH($B116,'I.KI 2016-17'!$B$8:$B$391,0)),"")</f>
        <v>0</v>
      </c>
      <c r="L116" s="156">
        <f>_xlfn.IFNA(INDEX('I.KI 2016-17'!R$8:R$391,MATCH($B116,'I.KI 2016-17'!$B$8:$B$391,0)),"")</f>
        <v>0</v>
      </c>
      <c r="M116" s="193">
        <f>_xlfn.IFNA(INDEX('I.KI 2016-17'!S$8:S$391,MATCH($B116,'I.KI 2016-17'!$B$8:$B$391,0)),"")</f>
        <v>3.3424196434380002</v>
      </c>
      <c r="N116" s="193">
        <f>_xlfn.IFNA(INDEX('I.KI 2016-17'!T$8:T$391,MATCH($B116,'I.KI 2016-17'!$B$8:$B$391,0)),"")</f>
        <v>0</v>
      </c>
      <c r="O116" s="193">
        <f>_xlfn.IFNA(INDEX('I.KI 2016-17'!U$8:U$391,MATCH($B116,'I.KI 2016-17'!$B$8:$B$391,0)),"")</f>
        <v>0</v>
      </c>
      <c r="P116" s="157">
        <f>_xlfn.IFNA(INDEX('I.KI 2016-17'!V$8:V$391,MATCH($B116,'I.KI 2016-17'!$B$8:$B$391,0)),"")</f>
        <v>0</v>
      </c>
      <c r="Q116" s="156">
        <f>_xlfn.IFNA(INDEX('I.KI 2016-17'!W$8:W$391,MATCH($B116,'I.KI 2016-17'!$B$8:$B$391,0)),"")</f>
        <v>0</v>
      </c>
      <c r="R116" s="193">
        <f>_xlfn.IFNA(INDEX('I.KI 2016-17'!X$8:X$391,MATCH($B116,'I.KI 2016-17'!$B$8:$B$391,0)),"")</f>
        <v>5.0943955504760003</v>
      </c>
      <c r="S116" s="193">
        <f>_xlfn.IFNA(INDEX('I.KI 2016-17'!Y$8:Y$391,MATCH($B116,'I.KI 2016-17'!$B$8:$B$391,0)),"")</f>
        <v>0</v>
      </c>
      <c r="T116" s="193">
        <f>_xlfn.IFNA(INDEX('I.KI 2016-17'!Z$8:Z$391,MATCH($B116,'I.KI 2016-17'!$B$8:$B$391,0)),"")</f>
        <v>0</v>
      </c>
      <c r="U116" s="157">
        <f>_xlfn.IFNA(INDEX('I.KI 2016-17'!AA$8:AA$391,MATCH($B116,'I.KI 2016-17'!$B$8:$B$391,0)),"")</f>
        <v>0</v>
      </c>
      <c r="V116" s="149"/>
      <c r="W116" s="154">
        <f>_xlfn.IFNA(INDEX('I.KI 2016-17'!$H$8:$H$391,MATCH(B116,'I.KI 2016-17'!$B$8:$B$391,0)),"")</f>
        <v>1.7519759070379999</v>
      </c>
      <c r="X116" s="153">
        <f>_xlfn.IFNA(INDEX('I.KI 2016-17'!$I$8:$I$391,MATCH(B116,'I.KI 2016-17'!$B$8:$B$391,0)),"")</f>
        <v>3.3424196434380002</v>
      </c>
      <c r="Y116" s="155">
        <f>_xlfn.IFNA(INDEX('I.KI 2016-17'!$G$8:$G$391,MATCH(B116,'I.KI 2016-17'!$B$8:$B$391,0)),"")</f>
        <v>5.0943955504760003</v>
      </c>
      <c r="Z116" s="149"/>
      <c r="AA116" s="156">
        <f>_xlfn.IFNA(IF($B116=$B$382,0,_xlfn.IFNA(INDEX('I.Supplementary 2017-18'!N$8:N$35,MATCH($B116,'I.Supplementary 2017-18'!$B$8:$B$35,0)),INDEX('I.KI 2017-18'!N$9:N$393,MATCH($B116,'I.KI 2017-18'!$B$9:$B$393,0)))),"")</f>
        <v>0</v>
      </c>
      <c r="AB116" s="193">
        <f>_xlfn.IFNA(IF($B116=$B$382,0,_xlfn.IFNA(INDEX('I.Supplementary 2017-18'!O$8:O$35,MATCH($B116,'I.Supplementary 2017-18'!$B$8:$B$35,0)),INDEX('I.KI 2017-18'!O$9:O$393,MATCH($B116,'I.KI 2017-18'!$B$9:$B$393,0)))),"")</f>
        <v>0.94404658844284717</v>
      </c>
      <c r="AC116" s="193">
        <f>_xlfn.IFNA(IF($B116=$B$382,0,_xlfn.IFNA(INDEX('I.Supplementary 2017-18'!P$8:P$35,MATCH($B116,'I.Supplementary 2017-18'!$B$8:$B$35,0)),INDEX('I.KI 2017-18'!P$9:P$393,MATCH($B116,'I.KI 2017-18'!$B$9:$B$393,0)))),"")</f>
        <v>0</v>
      </c>
      <c r="AD116" s="193">
        <f>_xlfn.IFNA(IF($B116=$B$382,0,_xlfn.IFNA(INDEX('I.Supplementary 2017-18'!Q$8:Q$35,MATCH($B116,'I.Supplementary 2017-18'!$B$8:$B$35,0)),INDEX('I.KI 2017-18'!Q$9:Q$393,MATCH($B116,'I.KI 2017-18'!$B$9:$B$393,0)))),"")</f>
        <v>0</v>
      </c>
      <c r="AE116" s="157">
        <f>_xlfn.IFNA(IF($B116=$B$382,0,_xlfn.IFNA(INDEX('I.Supplementary 2017-18'!R$8:R$35,MATCH($B116,'I.Supplementary 2017-18'!$B$8:$B$35,0)),INDEX('I.KI 2017-18'!R$9:R$393,MATCH($B116,'I.KI 2017-18'!$B$9:$B$393,0)))),"")</f>
        <v>0</v>
      </c>
      <c r="AF116" s="156">
        <f>_xlfn.IFNA(IF($B116=$B$382,0,_xlfn.IFNA(INDEX('I.Supplementary 2017-18'!S$8:S$35,MATCH($B116,'I.Supplementary 2017-18'!$B$8:$B$35,0)),INDEX('I.KI 2017-18'!S$9:S$393,MATCH($B116,'I.KI 2017-18'!$B$9:$B$393,0)))),"")</f>
        <v>0</v>
      </c>
      <c r="AG116" s="193">
        <f>_xlfn.IFNA(IF($B116=$B$382,0,_xlfn.IFNA(INDEX('I.Supplementary 2017-18'!T$8:T$35,MATCH($B116,'I.Supplementary 2017-18'!$B$8:$B$35,0)),INDEX('I.KI 2017-18'!T$9:T$393,MATCH($B116,'I.KI 2017-18'!$B$9:$B$393,0)))),"")</f>
        <v>3.4106585652801473</v>
      </c>
      <c r="AH116" s="193">
        <f>_xlfn.IFNA(IF($B116=$B$382,0,_xlfn.IFNA(INDEX('I.Supplementary 2017-18'!U$8:U$35,MATCH($B116,'I.Supplementary 2017-18'!$B$8:$B$35,0)),INDEX('I.KI 2017-18'!U$9:U$393,MATCH($B116,'I.KI 2017-18'!$B$9:$B$393,0)))),"")</f>
        <v>0</v>
      </c>
      <c r="AI116" s="193">
        <f>_xlfn.IFNA(IF($B116=$B$382,0,_xlfn.IFNA(INDEX('I.Supplementary 2017-18'!V$8:V$35,MATCH($B116,'I.Supplementary 2017-18'!$B$8:$B$35,0)),INDEX('I.KI 2017-18'!V$9:V$393,MATCH($B116,'I.KI 2017-18'!$B$9:$B$393,0)))),"")</f>
        <v>0</v>
      </c>
      <c r="AJ116" s="157">
        <f>_xlfn.IFNA(IF($B116=$B$382,0,_xlfn.IFNA(INDEX('I.Supplementary 2017-18'!W$8:W$35,MATCH($B116,'I.Supplementary 2017-18'!$B$8:$B$35,0)),INDEX('I.KI 2017-18'!W$9:W$393,MATCH($B116,'I.KI 2017-18'!$B$9:$B$393,0)))),"")</f>
        <v>0</v>
      </c>
      <c r="AK116" s="156">
        <f>_xlfn.IFNA(IF($B116=$B$382,0,_xlfn.IFNA(INDEX('I.Supplementary 2017-18'!X$8:X$35,MATCH($B116,'I.Supplementary 2017-18'!$B$8:$B$35,0)),INDEX('I.KI 2017-18'!X$9:X$393,MATCH($B116,'I.KI 2017-18'!$B$9:$B$393,0)))),"")</f>
        <v>0</v>
      </c>
      <c r="AL116" s="193">
        <f>_xlfn.IFNA(IF($B116=$B$382,0,_xlfn.IFNA(INDEX('I.Supplementary 2017-18'!Y$8:Y$35,MATCH($B116,'I.Supplementary 2017-18'!$B$8:$B$35,0)),INDEX('I.KI 2017-18'!Y$9:Y$393,MATCH($B116,'I.KI 2017-18'!$B$9:$B$393,0)))),"")</f>
        <v>4.3547051537229944</v>
      </c>
      <c r="AM116" s="193">
        <f>_xlfn.IFNA(IF($B116=$B$382,0,_xlfn.IFNA(INDEX('I.Supplementary 2017-18'!Z$8:Z$35,MATCH($B116,'I.Supplementary 2017-18'!$B$8:$B$35,0)),INDEX('I.KI 2017-18'!Z$9:Z$393,MATCH($B116,'I.KI 2017-18'!$B$9:$B$393,0)))),"")</f>
        <v>0</v>
      </c>
      <c r="AN116" s="193">
        <f>_xlfn.IFNA(IF($B116=$B$382,0,_xlfn.IFNA(INDEX('I.Supplementary 2017-18'!AA$8:AA$35,MATCH($B116,'I.Supplementary 2017-18'!$B$8:$B$35,0)),INDEX('I.KI 2017-18'!AA$9:AA$393,MATCH($B116,'I.KI 2017-18'!$B$9:$B$393,0)))),"")</f>
        <v>0</v>
      </c>
      <c r="AO116" s="157">
        <f>_xlfn.IFNA(IF($B116=$B$382,0,_xlfn.IFNA(INDEX('I.Supplementary 2017-18'!AB$8:AB$35,MATCH($B116,'I.Supplementary 2017-18'!$B$8:$B$35,0)),INDEX('I.KI 2017-18'!AB$9:AB$393,MATCH($B116,'I.KI 2017-18'!$B$9:$B$393,0)))),"")</f>
        <v>0</v>
      </c>
      <c r="AP116" s="149"/>
      <c r="AQ116" s="156">
        <f>_xlfn.IFNA(IF($B116=$B$381,0,IF($B116=$B$382,0,_xlfn.IFNA(INDEX('I.Supplementary 2017-18'!I$8:I$35,MATCH($B116,'I.Supplementary 2017-18'!$B$8:$B$35,0)),INDEX('I.KI 2017-18'!I$9:I$393,MATCH($B116,'I.KI 2017-18'!$B$9:$B$393,0))))),"")</f>
        <v>0.94404658844284717</v>
      </c>
      <c r="AR116" s="149">
        <f>_xlfn.IFNA(IF($B116=$B$381,0,IF($B116=$B$382,0,_xlfn.IFNA(INDEX('I.Supplementary 2017-18'!J$8:J$35,MATCH($B116,'I.Supplementary 2017-18'!$B$8:$B$35,0)),INDEX('I.KI 2017-18'!J$9:J$393,MATCH($B116,'I.KI 2017-18'!$B$9:$B$393,0))))),"")</f>
        <v>3.4106585652801473</v>
      </c>
      <c r="AS116" s="157">
        <f>_xlfn.IFNA(IF($B116=$B$381,0,IF($B116=$B$382,0,_xlfn.IFNA(INDEX('I.Supplementary 2017-18'!H$8:H$35,MATCH($B116,'I.Supplementary 2017-18'!$B$8:$B$35,0)),INDEX('I.KI 2017-18'!H$9:H$393,MATCH($B116,'I.KI 2017-18'!$B$9:$B$393,0))))),"")</f>
        <v>4.3547051537229944</v>
      </c>
      <c r="AT116" s="149"/>
      <c r="AU116" s="156">
        <f>_xlfn.IFNA(_xlfn.IFNA(INDEX('I.Supplementary 2018-19'!P$8:P$157,MATCH($B116,'I.Supplementary 2018-19'!$B$8:$B$157,0)),INDEX('I.KI 2018-19'!P$9:P$393,MATCH($B116,'I.KI 2018-19'!$B$9:$B$393,0))),"")</f>
        <v>0</v>
      </c>
      <c r="AV116" s="193">
        <f>_xlfn.IFNA(_xlfn.IFNA(INDEX('I.Supplementary 2018-19'!Q$8:Q$157,MATCH($B116,'I.Supplementary 2018-19'!$B$8:$B$157,0)),INDEX('I.KI 2018-19'!Q$9:Q$393,MATCH($B116,'I.KI 2018-19'!$B$9:$B$393,0))),"")</f>
        <v>0.44546023165991155</v>
      </c>
      <c r="AW116" s="193">
        <f>_xlfn.IFNA(_xlfn.IFNA(INDEX('I.Supplementary 2018-19'!R$8:R$157,MATCH($B116,'I.Supplementary 2018-19'!$B$8:$B$157,0)),INDEX('I.KI 2018-19'!R$9:R$393,MATCH($B116,'I.KI 2018-19'!$B$9:$B$393,0))),"")</f>
        <v>0</v>
      </c>
      <c r="AX116" s="193">
        <f>_xlfn.IFNA(_xlfn.IFNA(INDEX('I.Supplementary 2018-19'!S$8:S$157,MATCH($B116,'I.Supplementary 2018-19'!$B$8:$B$157,0)),INDEX('I.KI 2018-19'!S$9:S$393,MATCH($B116,'I.KI 2018-19'!$B$9:$B$393,0))),"")</f>
        <v>0</v>
      </c>
      <c r="AY116" s="157">
        <f>_xlfn.IFNA(_xlfn.IFNA(INDEX('I.Supplementary 2018-19'!T$8:T$157,MATCH($B116,'I.Supplementary 2018-19'!$B$8:$B$157,0)),INDEX('I.KI 2018-19'!T$9:T$393,MATCH($B116,'I.KI 2018-19'!$B$9:$B$393,0))),"")</f>
        <v>0</v>
      </c>
      <c r="AZ116" s="156">
        <f>_xlfn.IFNA(_xlfn.IFNA(INDEX('I.Supplementary 2018-19'!U$8:U$157,MATCH($B116,'I.Supplementary 2018-19'!$B$8:$B$157,0)),INDEX('I.KI 2018-19'!U$9:U$393,MATCH($B116,'I.KI 2018-19'!$B$9:$B$393,0))),"")</f>
        <v>0</v>
      </c>
      <c r="BA116" s="193">
        <f>_xlfn.IFNA(_xlfn.IFNA(INDEX('I.Supplementary 2018-19'!V$8:V$157,MATCH($B116,'I.Supplementary 2018-19'!$B$8:$B$157,0)),INDEX('I.KI 2018-19'!V$9:V$393,MATCH($B116,'I.KI 2018-19'!$B$9:$B$393,0))),"")</f>
        <v>3.513124702434486</v>
      </c>
      <c r="BB116" s="193">
        <f>_xlfn.IFNA(_xlfn.IFNA(INDEX('I.Supplementary 2018-19'!W$8:W$157,MATCH($B116,'I.Supplementary 2018-19'!$B$8:$B$157,0)),INDEX('I.KI 2018-19'!W$9:W$393,MATCH($B116,'I.KI 2018-19'!$B$9:$B$393,0))),"")</f>
        <v>0</v>
      </c>
      <c r="BC116" s="193">
        <f>_xlfn.IFNA(_xlfn.IFNA(INDEX('I.Supplementary 2018-19'!X$8:X$157,MATCH($B116,'I.Supplementary 2018-19'!$B$8:$B$157,0)),INDEX('I.KI 2018-19'!X$9:X$393,MATCH($B116,'I.KI 2018-19'!$B$9:$B$393,0))),"")</f>
        <v>0</v>
      </c>
      <c r="BD116" s="157">
        <f>_xlfn.IFNA(_xlfn.IFNA(INDEX('I.Supplementary 2018-19'!Y$8:Y$157,MATCH($B116,'I.Supplementary 2018-19'!$B$8:$B$157,0)),INDEX('I.KI 2018-19'!Y$9:Y$393,MATCH($B116,'I.KI 2018-19'!$B$9:$B$393,0))),"")</f>
        <v>0</v>
      </c>
      <c r="BE116" s="156">
        <f>_xlfn.IFNA(_xlfn.IFNA(INDEX('I.Supplementary 2018-19'!Z$8:Z$157,MATCH($B116,'I.Supplementary 2018-19'!$B$8:$B$157,0)),INDEX('I.KI 2018-19'!Z$9:Z$393,MATCH($B116,'I.KI 2018-19'!$B$9:$B$393,0))),"")</f>
        <v>0</v>
      </c>
      <c r="BF116" s="193">
        <f>_xlfn.IFNA(_xlfn.IFNA(INDEX('I.Supplementary 2018-19'!AA$8:AA$157,MATCH($B116,'I.Supplementary 2018-19'!$B$8:$B$157,0)),INDEX('I.KI 2018-19'!AA$9:AA$393,MATCH($B116,'I.KI 2018-19'!$B$9:$B$393,0))),"")</f>
        <v>3.9585849340943975</v>
      </c>
      <c r="BG116" s="193">
        <f>_xlfn.IFNA(_xlfn.IFNA(INDEX('I.Supplementary 2018-19'!AB$8:AB$157,MATCH($B116,'I.Supplementary 2018-19'!$B$8:$B$157,0)),INDEX('I.KI 2018-19'!AB$9:AB$393,MATCH($B116,'I.KI 2018-19'!$B$9:$B$393,0))),"")</f>
        <v>0</v>
      </c>
      <c r="BH116" s="193">
        <f>_xlfn.IFNA(_xlfn.IFNA(INDEX('I.Supplementary 2018-19'!AC$8:AC$157,MATCH($B116,'I.Supplementary 2018-19'!$B$8:$B$157,0)),INDEX('I.KI 2018-19'!AC$9:AC$393,MATCH($B116,'I.KI 2018-19'!$B$9:$B$393,0))),"")</f>
        <v>0</v>
      </c>
      <c r="BI116" s="157">
        <f>_xlfn.IFNA(_xlfn.IFNA(INDEX('I.Supplementary 2018-19'!AD$8:AD$157,MATCH($B116,'I.Supplementary 2018-19'!$B$8:$B$157,0)),INDEX('I.KI 2018-19'!AD$9:AD$393,MATCH($B116,'I.KI 2018-19'!$B$9:$B$393,0))),"")</f>
        <v>0</v>
      </c>
      <c r="BJ116" s="149"/>
      <c r="BK116" s="156">
        <f>_xlfn.IFNA(IF($B116=$B$381,0,IF($B116=$B$382,0,_xlfn.IFNA(INDEX('I.Supplementary 2018-19'!I$8:I$157,MATCH($B116,'I.Supplementary 2018-19'!$B$8:$B$157,0)),INDEX('I.KI 2018-19'!I$9:I$393,MATCH($B116,'I.KI 2018-19'!$B$9:$B$393,0))))),"")</f>
        <v>0.44546023165991155</v>
      </c>
      <c r="BL116" s="149">
        <f>_xlfn.IFNA(IF($B116=$B$381,0,IF($B116=$B$382,0,_xlfn.IFNA(INDEX('I.Supplementary 2018-19'!J$8:J$157,MATCH($B116,'I.Supplementary 2018-19'!$B$8:$B$157,0)),INDEX('I.KI 2018-19'!J$9:J$393,MATCH($B116,'I.KI 2018-19'!$B$9:$B$393,0))))),"")</f>
        <v>3.513124702434486</v>
      </c>
      <c r="BM116" s="157">
        <f>_xlfn.IFNA(IF($B116=$B$381,0,IF($B116=$B$382,0,_xlfn.IFNA(INDEX('I.Supplementary 2018-19'!H$8:H$157,MATCH($B116,'I.Supplementary 2018-19'!$B$8:$B$157,0)),INDEX('I.KI 2018-19'!H$9:H$393,MATCH($B116,'I.KI 2018-19'!$B$9:$B$393,0))))),"")</f>
        <v>3.9585849340943975</v>
      </c>
    </row>
    <row r="117" spans="2:65">
      <c r="B117" s="121" t="str">
        <f>'Calculations for 2021-22'!B117</f>
        <v>E1733</v>
      </c>
      <c r="C117" s="160" t="str">
        <f>'Calculations for 2021-22'!D117</f>
        <v>E1733</v>
      </c>
      <c r="D117" t="str">
        <f>'Calculations for 2021-22'!E117</f>
        <v>SD</v>
      </c>
      <c r="E117">
        <f>'Calculations for 2021-22'!F117</f>
        <v>0</v>
      </c>
      <c r="F117" s="120" t="str">
        <f>'Calculations for 2021-22'!H117</f>
        <v>Eastleigh</v>
      </c>
      <c r="G117" s="156">
        <f>_xlfn.IFNA(INDEX('I.KI 2016-17'!M$8:M$391,MATCH($B117,'I.KI 2016-17'!$B$8:$B$391,0)),"")</f>
        <v>0</v>
      </c>
      <c r="H117" s="149">
        <f>_xlfn.IFNA(INDEX('I.KI 2016-17'!N$8:N$391,MATCH($B117,'I.KI 2016-17'!$B$8:$B$391,0)),"")</f>
        <v>1.1955960381799999</v>
      </c>
      <c r="I117" s="149">
        <f>_xlfn.IFNA(INDEX('I.KI 2016-17'!O$8:O$391,MATCH($B117,'I.KI 2016-17'!$B$8:$B$391,0)),"")</f>
        <v>0</v>
      </c>
      <c r="J117" s="149">
        <f>_xlfn.IFNA(INDEX('I.KI 2016-17'!P$8:P$391,MATCH($B117,'I.KI 2016-17'!$B$8:$B$391,0)),"")</f>
        <v>0</v>
      </c>
      <c r="K117" s="157">
        <f>_xlfn.IFNA(INDEX('I.KI 2016-17'!Q$8:Q$391,MATCH($B117,'I.KI 2016-17'!$B$8:$B$391,0)),"")</f>
        <v>0</v>
      </c>
      <c r="L117" s="156">
        <f>_xlfn.IFNA(INDEX('I.KI 2016-17'!R$8:R$391,MATCH($B117,'I.KI 2016-17'!$B$8:$B$391,0)),"")</f>
        <v>0</v>
      </c>
      <c r="M117" s="193">
        <f>_xlfn.IFNA(INDEX('I.KI 2016-17'!S$8:S$391,MATCH($B117,'I.KI 2016-17'!$B$8:$B$391,0)),"")</f>
        <v>2.3644785296430002</v>
      </c>
      <c r="N117" s="193">
        <f>_xlfn.IFNA(INDEX('I.KI 2016-17'!T$8:T$391,MATCH($B117,'I.KI 2016-17'!$B$8:$B$391,0)),"")</f>
        <v>0</v>
      </c>
      <c r="O117" s="193">
        <f>_xlfn.IFNA(INDEX('I.KI 2016-17'!U$8:U$391,MATCH($B117,'I.KI 2016-17'!$B$8:$B$391,0)),"")</f>
        <v>0</v>
      </c>
      <c r="P117" s="157">
        <f>_xlfn.IFNA(INDEX('I.KI 2016-17'!V$8:V$391,MATCH($B117,'I.KI 2016-17'!$B$8:$B$391,0)),"")</f>
        <v>0</v>
      </c>
      <c r="Q117" s="156">
        <f>_xlfn.IFNA(INDEX('I.KI 2016-17'!W$8:W$391,MATCH($B117,'I.KI 2016-17'!$B$8:$B$391,0)),"")</f>
        <v>0</v>
      </c>
      <c r="R117" s="193">
        <f>_xlfn.IFNA(INDEX('I.KI 2016-17'!X$8:X$391,MATCH($B117,'I.KI 2016-17'!$B$8:$B$391,0)),"")</f>
        <v>3.5600745678230004</v>
      </c>
      <c r="S117" s="193">
        <f>_xlfn.IFNA(INDEX('I.KI 2016-17'!Y$8:Y$391,MATCH($B117,'I.KI 2016-17'!$B$8:$B$391,0)),"")</f>
        <v>0</v>
      </c>
      <c r="T117" s="193">
        <f>_xlfn.IFNA(INDEX('I.KI 2016-17'!Z$8:Z$391,MATCH($B117,'I.KI 2016-17'!$B$8:$B$391,0)),"")</f>
        <v>0</v>
      </c>
      <c r="U117" s="157">
        <f>_xlfn.IFNA(INDEX('I.KI 2016-17'!AA$8:AA$391,MATCH($B117,'I.KI 2016-17'!$B$8:$B$391,0)),"")</f>
        <v>0</v>
      </c>
      <c r="V117" s="149"/>
      <c r="W117" s="154">
        <f>_xlfn.IFNA(INDEX('I.KI 2016-17'!$H$8:$H$391,MATCH(B117,'I.KI 2016-17'!$B$8:$B$391,0)),"")</f>
        <v>1.1955960381799999</v>
      </c>
      <c r="X117" s="153">
        <f>_xlfn.IFNA(INDEX('I.KI 2016-17'!$I$8:$I$391,MATCH(B117,'I.KI 2016-17'!$B$8:$B$391,0)),"")</f>
        <v>2.3644785296430002</v>
      </c>
      <c r="Y117" s="155">
        <f>_xlfn.IFNA(INDEX('I.KI 2016-17'!$G$8:$G$391,MATCH(B117,'I.KI 2016-17'!$B$8:$B$391,0)),"")</f>
        <v>3.5600745678230004</v>
      </c>
      <c r="Z117" s="149"/>
      <c r="AA117" s="156">
        <f>_xlfn.IFNA(IF($B117=$B$382,0,_xlfn.IFNA(INDEX('I.Supplementary 2017-18'!N$8:N$35,MATCH($B117,'I.Supplementary 2017-18'!$B$8:$B$35,0)),INDEX('I.KI 2017-18'!N$9:N$393,MATCH($B117,'I.KI 2017-18'!$B$9:$B$393,0)))),"")</f>
        <v>0</v>
      </c>
      <c r="AB117" s="193">
        <f>_xlfn.IFNA(IF($B117=$B$382,0,_xlfn.IFNA(INDEX('I.Supplementary 2017-18'!O$8:O$35,MATCH($B117,'I.Supplementary 2017-18'!$B$8:$B$35,0)),INDEX('I.KI 2017-18'!O$9:O$393,MATCH($B117,'I.KI 2017-18'!$B$9:$B$393,0)))),"")</f>
        <v>0.60361046136224827</v>
      </c>
      <c r="AC117" s="193">
        <f>_xlfn.IFNA(IF($B117=$B$382,0,_xlfn.IFNA(INDEX('I.Supplementary 2017-18'!P$8:P$35,MATCH($B117,'I.Supplementary 2017-18'!$B$8:$B$35,0)),INDEX('I.KI 2017-18'!P$9:P$393,MATCH($B117,'I.KI 2017-18'!$B$9:$B$393,0)))),"")</f>
        <v>0</v>
      </c>
      <c r="AD117" s="193">
        <f>_xlfn.IFNA(IF($B117=$B$382,0,_xlfn.IFNA(INDEX('I.Supplementary 2017-18'!Q$8:Q$35,MATCH($B117,'I.Supplementary 2017-18'!$B$8:$B$35,0)),INDEX('I.KI 2017-18'!Q$9:Q$393,MATCH($B117,'I.KI 2017-18'!$B$9:$B$393,0)))),"")</f>
        <v>0</v>
      </c>
      <c r="AE117" s="157">
        <f>_xlfn.IFNA(IF($B117=$B$382,0,_xlfn.IFNA(INDEX('I.Supplementary 2017-18'!R$8:R$35,MATCH($B117,'I.Supplementary 2017-18'!$B$8:$B$35,0)),INDEX('I.KI 2017-18'!R$9:R$393,MATCH($B117,'I.KI 2017-18'!$B$9:$B$393,0)))),"")</f>
        <v>0</v>
      </c>
      <c r="AF117" s="156">
        <f>_xlfn.IFNA(IF($B117=$B$382,0,_xlfn.IFNA(INDEX('I.Supplementary 2017-18'!S$8:S$35,MATCH($B117,'I.Supplementary 2017-18'!$B$8:$B$35,0)),INDEX('I.KI 2017-18'!S$9:S$393,MATCH($B117,'I.KI 2017-18'!$B$9:$B$393,0)))),"")</f>
        <v>0</v>
      </c>
      <c r="AG117" s="193">
        <f>_xlfn.IFNA(IF($B117=$B$382,0,_xlfn.IFNA(INDEX('I.Supplementary 2017-18'!T$8:T$35,MATCH($B117,'I.Supplementary 2017-18'!$B$8:$B$35,0)),INDEX('I.KI 2017-18'!T$9:T$393,MATCH($B117,'I.KI 2017-18'!$B$9:$B$393,0)))),"")</f>
        <v>2.4127517815964201</v>
      </c>
      <c r="AH117" s="193">
        <f>_xlfn.IFNA(IF($B117=$B$382,0,_xlfn.IFNA(INDEX('I.Supplementary 2017-18'!U$8:U$35,MATCH($B117,'I.Supplementary 2017-18'!$B$8:$B$35,0)),INDEX('I.KI 2017-18'!U$9:U$393,MATCH($B117,'I.KI 2017-18'!$B$9:$B$393,0)))),"")</f>
        <v>0</v>
      </c>
      <c r="AI117" s="193">
        <f>_xlfn.IFNA(IF($B117=$B$382,0,_xlfn.IFNA(INDEX('I.Supplementary 2017-18'!V$8:V$35,MATCH($B117,'I.Supplementary 2017-18'!$B$8:$B$35,0)),INDEX('I.KI 2017-18'!V$9:V$393,MATCH($B117,'I.KI 2017-18'!$B$9:$B$393,0)))),"")</f>
        <v>0</v>
      </c>
      <c r="AJ117" s="157">
        <f>_xlfn.IFNA(IF($B117=$B$382,0,_xlfn.IFNA(INDEX('I.Supplementary 2017-18'!W$8:W$35,MATCH($B117,'I.Supplementary 2017-18'!$B$8:$B$35,0)),INDEX('I.KI 2017-18'!W$9:W$393,MATCH($B117,'I.KI 2017-18'!$B$9:$B$393,0)))),"")</f>
        <v>0</v>
      </c>
      <c r="AK117" s="156">
        <f>_xlfn.IFNA(IF($B117=$B$382,0,_xlfn.IFNA(INDEX('I.Supplementary 2017-18'!X$8:X$35,MATCH($B117,'I.Supplementary 2017-18'!$B$8:$B$35,0)),INDEX('I.KI 2017-18'!X$9:X$393,MATCH($B117,'I.KI 2017-18'!$B$9:$B$393,0)))),"")</f>
        <v>0</v>
      </c>
      <c r="AL117" s="193">
        <f>_xlfn.IFNA(IF($B117=$B$382,0,_xlfn.IFNA(INDEX('I.Supplementary 2017-18'!Y$8:Y$35,MATCH($B117,'I.Supplementary 2017-18'!$B$8:$B$35,0)),INDEX('I.KI 2017-18'!Y$9:Y$393,MATCH($B117,'I.KI 2017-18'!$B$9:$B$393,0)))),"")</f>
        <v>3.0163622429586683</v>
      </c>
      <c r="AM117" s="193">
        <f>_xlfn.IFNA(IF($B117=$B$382,0,_xlfn.IFNA(INDEX('I.Supplementary 2017-18'!Z$8:Z$35,MATCH($B117,'I.Supplementary 2017-18'!$B$8:$B$35,0)),INDEX('I.KI 2017-18'!Z$9:Z$393,MATCH($B117,'I.KI 2017-18'!$B$9:$B$393,0)))),"")</f>
        <v>0</v>
      </c>
      <c r="AN117" s="193">
        <f>_xlfn.IFNA(IF($B117=$B$382,0,_xlfn.IFNA(INDEX('I.Supplementary 2017-18'!AA$8:AA$35,MATCH($B117,'I.Supplementary 2017-18'!$B$8:$B$35,0)),INDEX('I.KI 2017-18'!AA$9:AA$393,MATCH($B117,'I.KI 2017-18'!$B$9:$B$393,0)))),"")</f>
        <v>0</v>
      </c>
      <c r="AO117" s="157">
        <f>_xlfn.IFNA(IF($B117=$B$382,0,_xlfn.IFNA(INDEX('I.Supplementary 2017-18'!AB$8:AB$35,MATCH($B117,'I.Supplementary 2017-18'!$B$8:$B$35,0)),INDEX('I.KI 2017-18'!AB$9:AB$393,MATCH($B117,'I.KI 2017-18'!$B$9:$B$393,0)))),"")</f>
        <v>0</v>
      </c>
      <c r="AP117" s="149"/>
      <c r="AQ117" s="156">
        <f>_xlfn.IFNA(IF($B117=$B$381,0,IF($B117=$B$382,0,_xlfn.IFNA(INDEX('I.Supplementary 2017-18'!I$8:I$35,MATCH($B117,'I.Supplementary 2017-18'!$B$8:$B$35,0)),INDEX('I.KI 2017-18'!I$9:I$393,MATCH($B117,'I.KI 2017-18'!$B$9:$B$393,0))))),"")</f>
        <v>0.60361046136224827</v>
      </c>
      <c r="AR117" s="149">
        <f>_xlfn.IFNA(IF($B117=$B$381,0,IF($B117=$B$382,0,_xlfn.IFNA(INDEX('I.Supplementary 2017-18'!J$8:J$35,MATCH($B117,'I.Supplementary 2017-18'!$B$8:$B$35,0)),INDEX('I.KI 2017-18'!J$9:J$393,MATCH($B117,'I.KI 2017-18'!$B$9:$B$393,0))))),"")</f>
        <v>2.4127517815964201</v>
      </c>
      <c r="AS117" s="157">
        <f>_xlfn.IFNA(IF($B117=$B$381,0,IF($B117=$B$382,0,_xlfn.IFNA(INDEX('I.Supplementary 2017-18'!H$8:H$35,MATCH($B117,'I.Supplementary 2017-18'!$B$8:$B$35,0)),INDEX('I.KI 2017-18'!H$9:H$393,MATCH($B117,'I.KI 2017-18'!$B$9:$B$393,0))))),"")</f>
        <v>3.0163622429586683</v>
      </c>
      <c r="AT117" s="149"/>
      <c r="AU117" s="156">
        <f>_xlfn.IFNA(_xlfn.IFNA(INDEX('I.Supplementary 2018-19'!P$8:P$157,MATCH($B117,'I.Supplementary 2018-19'!$B$8:$B$157,0)),INDEX('I.KI 2018-19'!P$9:P$393,MATCH($B117,'I.KI 2018-19'!$B$9:$B$393,0))),"")</f>
        <v>0</v>
      </c>
      <c r="AV117" s="193">
        <f>_xlfn.IFNA(_xlfn.IFNA(INDEX('I.Supplementary 2018-19'!Q$8:Q$157,MATCH($B117,'I.Supplementary 2018-19'!$B$8:$B$157,0)),INDEX('I.KI 2018-19'!Q$9:Q$393,MATCH($B117,'I.KI 2018-19'!$B$9:$B$393,0))),"")</f>
        <v>0.23993853500419854</v>
      </c>
      <c r="AW117" s="193">
        <f>_xlfn.IFNA(_xlfn.IFNA(INDEX('I.Supplementary 2018-19'!R$8:R$157,MATCH($B117,'I.Supplementary 2018-19'!$B$8:$B$157,0)),INDEX('I.KI 2018-19'!R$9:R$393,MATCH($B117,'I.KI 2018-19'!$B$9:$B$393,0))),"")</f>
        <v>0</v>
      </c>
      <c r="AX117" s="193">
        <f>_xlfn.IFNA(_xlfn.IFNA(INDEX('I.Supplementary 2018-19'!S$8:S$157,MATCH($B117,'I.Supplementary 2018-19'!$B$8:$B$157,0)),INDEX('I.KI 2018-19'!S$9:S$393,MATCH($B117,'I.KI 2018-19'!$B$9:$B$393,0))),"")</f>
        <v>0</v>
      </c>
      <c r="AY117" s="157">
        <f>_xlfn.IFNA(_xlfn.IFNA(INDEX('I.Supplementary 2018-19'!T$8:T$157,MATCH($B117,'I.Supplementary 2018-19'!$B$8:$B$157,0)),INDEX('I.KI 2018-19'!T$9:T$393,MATCH($B117,'I.KI 2018-19'!$B$9:$B$393,0))),"")</f>
        <v>0</v>
      </c>
      <c r="AZ117" s="156">
        <f>_xlfn.IFNA(_xlfn.IFNA(INDEX('I.Supplementary 2018-19'!U$8:U$157,MATCH($B117,'I.Supplementary 2018-19'!$B$8:$B$157,0)),INDEX('I.KI 2018-19'!U$9:U$393,MATCH($B117,'I.KI 2018-19'!$B$9:$B$393,0))),"")</f>
        <v>0</v>
      </c>
      <c r="BA117" s="193">
        <f>_xlfn.IFNA(_xlfn.IFNA(INDEX('I.Supplementary 2018-19'!V$8:V$157,MATCH($B117,'I.Supplementary 2018-19'!$B$8:$B$157,0)),INDEX('I.KI 2018-19'!V$9:V$393,MATCH($B117,'I.KI 2018-19'!$B$9:$B$393,0))),"")</f>
        <v>2.4852378866229219</v>
      </c>
      <c r="BB117" s="193">
        <f>_xlfn.IFNA(_xlfn.IFNA(INDEX('I.Supplementary 2018-19'!W$8:W$157,MATCH($B117,'I.Supplementary 2018-19'!$B$8:$B$157,0)),INDEX('I.KI 2018-19'!W$9:W$393,MATCH($B117,'I.KI 2018-19'!$B$9:$B$393,0))),"")</f>
        <v>0</v>
      </c>
      <c r="BC117" s="193">
        <f>_xlfn.IFNA(_xlfn.IFNA(INDEX('I.Supplementary 2018-19'!X$8:X$157,MATCH($B117,'I.Supplementary 2018-19'!$B$8:$B$157,0)),INDEX('I.KI 2018-19'!X$9:X$393,MATCH($B117,'I.KI 2018-19'!$B$9:$B$393,0))),"")</f>
        <v>0</v>
      </c>
      <c r="BD117" s="157">
        <f>_xlfn.IFNA(_xlfn.IFNA(INDEX('I.Supplementary 2018-19'!Y$8:Y$157,MATCH($B117,'I.Supplementary 2018-19'!$B$8:$B$157,0)),INDEX('I.KI 2018-19'!Y$9:Y$393,MATCH($B117,'I.KI 2018-19'!$B$9:$B$393,0))),"")</f>
        <v>0</v>
      </c>
      <c r="BE117" s="156">
        <f>_xlfn.IFNA(_xlfn.IFNA(INDEX('I.Supplementary 2018-19'!Z$8:Z$157,MATCH($B117,'I.Supplementary 2018-19'!$B$8:$B$157,0)),INDEX('I.KI 2018-19'!Z$9:Z$393,MATCH($B117,'I.KI 2018-19'!$B$9:$B$393,0))),"")</f>
        <v>0</v>
      </c>
      <c r="BF117" s="193">
        <f>_xlfn.IFNA(_xlfn.IFNA(INDEX('I.Supplementary 2018-19'!AA$8:AA$157,MATCH($B117,'I.Supplementary 2018-19'!$B$8:$B$157,0)),INDEX('I.KI 2018-19'!AA$9:AA$393,MATCH($B117,'I.KI 2018-19'!$B$9:$B$393,0))),"")</f>
        <v>2.7251764216271206</v>
      </c>
      <c r="BG117" s="193">
        <f>_xlfn.IFNA(_xlfn.IFNA(INDEX('I.Supplementary 2018-19'!AB$8:AB$157,MATCH($B117,'I.Supplementary 2018-19'!$B$8:$B$157,0)),INDEX('I.KI 2018-19'!AB$9:AB$393,MATCH($B117,'I.KI 2018-19'!$B$9:$B$393,0))),"")</f>
        <v>0</v>
      </c>
      <c r="BH117" s="193">
        <f>_xlfn.IFNA(_xlfn.IFNA(INDEX('I.Supplementary 2018-19'!AC$8:AC$157,MATCH($B117,'I.Supplementary 2018-19'!$B$8:$B$157,0)),INDEX('I.KI 2018-19'!AC$9:AC$393,MATCH($B117,'I.KI 2018-19'!$B$9:$B$393,0))),"")</f>
        <v>0</v>
      </c>
      <c r="BI117" s="157">
        <f>_xlfn.IFNA(_xlfn.IFNA(INDEX('I.Supplementary 2018-19'!AD$8:AD$157,MATCH($B117,'I.Supplementary 2018-19'!$B$8:$B$157,0)),INDEX('I.KI 2018-19'!AD$9:AD$393,MATCH($B117,'I.KI 2018-19'!$B$9:$B$393,0))),"")</f>
        <v>0</v>
      </c>
      <c r="BJ117" s="149"/>
      <c r="BK117" s="156">
        <f>_xlfn.IFNA(IF($B117=$B$381,0,IF($B117=$B$382,0,_xlfn.IFNA(INDEX('I.Supplementary 2018-19'!I$8:I$157,MATCH($B117,'I.Supplementary 2018-19'!$B$8:$B$157,0)),INDEX('I.KI 2018-19'!I$9:I$393,MATCH($B117,'I.KI 2018-19'!$B$9:$B$393,0))))),"")</f>
        <v>0.23993853500419854</v>
      </c>
      <c r="BL117" s="149">
        <f>_xlfn.IFNA(IF($B117=$B$381,0,IF($B117=$B$382,0,_xlfn.IFNA(INDEX('I.Supplementary 2018-19'!J$8:J$157,MATCH($B117,'I.Supplementary 2018-19'!$B$8:$B$157,0)),INDEX('I.KI 2018-19'!J$9:J$393,MATCH($B117,'I.KI 2018-19'!$B$9:$B$393,0))))),"")</f>
        <v>2.4852378866229219</v>
      </c>
      <c r="BM117" s="157">
        <f>_xlfn.IFNA(IF($B117=$B$381,0,IF($B117=$B$382,0,_xlfn.IFNA(INDEX('I.Supplementary 2018-19'!H$8:H$157,MATCH($B117,'I.Supplementary 2018-19'!$B$8:$B$157,0)),INDEX('I.KI 2018-19'!H$9:H$393,MATCH($B117,'I.KI 2018-19'!$B$9:$B$393,0))))),"")</f>
        <v>2.7251764216271206</v>
      </c>
    </row>
    <row r="118" spans="2:65">
      <c r="B118" s="121" t="str">
        <f>'Calculations for 2021-22'!B118</f>
        <v>E0935</v>
      </c>
      <c r="C118" s="160" t="str">
        <f>'Calculations for 2021-22'!D118</f>
        <v>E0935</v>
      </c>
      <c r="D118" t="str">
        <f>'Calculations for 2021-22'!E118</f>
        <v>SD</v>
      </c>
      <c r="E118">
        <f>'Calculations for 2021-22'!F118</f>
        <v>0</v>
      </c>
      <c r="F118" s="120" t="str">
        <f>'Calculations for 2021-22'!H118</f>
        <v>Eden</v>
      </c>
      <c r="G118" s="156">
        <f>_xlfn.IFNA(INDEX('I.KI 2016-17'!M$8:M$391,MATCH($B118,'I.KI 2016-17'!$B$8:$B$391,0)),"")</f>
        <v>0</v>
      </c>
      <c r="H118" s="149">
        <f>_xlfn.IFNA(INDEX('I.KI 2016-17'!N$8:N$391,MATCH($B118,'I.KI 2016-17'!$B$8:$B$391,0)),"")</f>
        <v>0.70793747650100003</v>
      </c>
      <c r="I118" s="149">
        <f>_xlfn.IFNA(INDEX('I.KI 2016-17'!O$8:O$391,MATCH($B118,'I.KI 2016-17'!$B$8:$B$391,0)),"")</f>
        <v>0</v>
      </c>
      <c r="J118" s="149">
        <f>_xlfn.IFNA(INDEX('I.KI 2016-17'!P$8:P$391,MATCH($B118,'I.KI 2016-17'!$B$8:$B$391,0)),"")</f>
        <v>0</v>
      </c>
      <c r="K118" s="157">
        <f>_xlfn.IFNA(INDEX('I.KI 2016-17'!Q$8:Q$391,MATCH($B118,'I.KI 2016-17'!$B$8:$B$391,0)),"")</f>
        <v>0</v>
      </c>
      <c r="L118" s="156">
        <f>_xlfn.IFNA(INDEX('I.KI 2016-17'!R$8:R$391,MATCH($B118,'I.KI 2016-17'!$B$8:$B$391,0)),"")</f>
        <v>0</v>
      </c>
      <c r="M118" s="193">
        <f>_xlfn.IFNA(INDEX('I.KI 2016-17'!S$8:S$391,MATCH($B118,'I.KI 2016-17'!$B$8:$B$391,0)),"")</f>
        <v>1.5701248623190001</v>
      </c>
      <c r="N118" s="193">
        <f>_xlfn.IFNA(INDEX('I.KI 2016-17'!T$8:T$391,MATCH($B118,'I.KI 2016-17'!$B$8:$B$391,0)),"")</f>
        <v>0</v>
      </c>
      <c r="O118" s="193">
        <f>_xlfn.IFNA(INDEX('I.KI 2016-17'!U$8:U$391,MATCH($B118,'I.KI 2016-17'!$B$8:$B$391,0)),"")</f>
        <v>0</v>
      </c>
      <c r="P118" s="157">
        <f>_xlfn.IFNA(INDEX('I.KI 2016-17'!V$8:V$391,MATCH($B118,'I.KI 2016-17'!$B$8:$B$391,0)),"")</f>
        <v>0</v>
      </c>
      <c r="Q118" s="156">
        <f>_xlfn.IFNA(INDEX('I.KI 2016-17'!W$8:W$391,MATCH($B118,'I.KI 2016-17'!$B$8:$B$391,0)),"")</f>
        <v>0</v>
      </c>
      <c r="R118" s="193">
        <f>_xlfn.IFNA(INDEX('I.KI 2016-17'!X$8:X$391,MATCH($B118,'I.KI 2016-17'!$B$8:$B$391,0)),"")</f>
        <v>2.2780623388199999</v>
      </c>
      <c r="S118" s="193">
        <f>_xlfn.IFNA(INDEX('I.KI 2016-17'!Y$8:Y$391,MATCH($B118,'I.KI 2016-17'!$B$8:$B$391,0)),"")</f>
        <v>0</v>
      </c>
      <c r="T118" s="193">
        <f>_xlfn.IFNA(INDEX('I.KI 2016-17'!Z$8:Z$391,MATCH($B118,'I.KI 2016-17'!$B$8:$B$391,0)),"")</f>
        <v>0</v>
      </c>
      <c r="U118" s="157">
        <f>_xlfn.IFNA(INDEX('I.KI 2016-17'!AA$8:AA$391,MATCH($B118,'I.KI 2016-17'!$B$8:$B$391,0)),"")</f>
        <v>0</v>
      </c>
      <c r="V118" s="149"/>
      <c r="W118" s="154">
        <f>_xlfn.IFNA(INDEX('I.KI 2016-17'!$H$8:$H$391,MATCH(B118,'I.KI 2016-17'!$B$8:$B$391,0)),"")</f>
        <v>0.70793747650100003</v>
      </c>
      <c r="X118" s="153">
        <f>_xlfn.IFNA(INDEX('I.KI 2016-17'!$I$8:$I$391,MATCH(B118,'I.KI 2016-17'!$B$8:$B$391,0)),"")</f>
        <v>1.5701248623190001</v>
      </c>
      <c r="Y118" s="155">
        <f>_xlfn.IFNA(INDEX('I.KI 2016-17'!$G$8:$G$391,MATCH(B118,'I.KI 2016-17'!$B$8:$B$391,0)),"")</f>
        <v>2.2780623388199999</v>
      </c>
      <c r="Z118" s="149"/>
      <c r="AA118" s="156">
        <f>_xlfn.IFNA(IF($B118=$B$382,0,_xlfn.IFNA(INDEX('I.Supplementary 2017-18'!N$8:N$35,MATCH($B118,'I.Supplementary 2017-18'!$B$8:$B$35,0)),INDEX('I.KI 2017-18'!N$9:N$393,MATCH($B118,'I.KI 2017-18'!$B$9:$B$393,0)))),"")</f>
        <v>0</v>
      </c>
      <c r="AB118" s="193">
        <f>_xlfn.IFNA(IF($B118=$B$382,0,_xlfn.IFNA(INDEX('I.Supplementary 2017-18'!O$8:O$35,MATCH($B118,'I.Supplementary 2017-18'!$B$8:$B$35,0)),INDEX('I.KI 2017-18'!O$9:O$393,MATCH($B118,'I.KI 2017-18'!$B$9:$B$393,0)))),"")</f>
        <v>0.32391793861669488</v>
      </c>
      <c r="AC118" s="193">
        <f>_xlfn.IFNA(IF($B118=$B$382,0,_xlfn.IFNA(INDEX('I.Supplementary 2017-18'!P$8:P$35,MATCH($B118,'I.Supplementary 2017-18'!$B$8:$B$35,0)),INDEX('I.KI 2017-18'!P$9:P$393,MATCH($B118,'I.KI 2017-18'!$B$9:$B$393,0)))),"")</f>
        <v>0</v>
      </c>
      <c r="AD118" s="193">
        <f>_xlfn.IFNA(IF($B118=$B$382,0,_xlfn.IFNA(INDEX('I.Supplementary 2017-18'!Q$8:Q$35,MATCH($B118,'I.Supplementary 2017-18'!$B$8:$B$35,0)),INDEX('I.KI 2017-18'!Q$9:Q$393,MATCH($B118,'I.KI 2017-18'!$B$9:$B$393,0)))),"")</f>
        <v>0</v>
      </c>
      <c r="AE118" s="157">
        <f>_xlfn.IFNA(IF($B118=$B$382,0,_xlfn.IFNA(INDEX('I.Supplementary 2017-18'!R$8:R$35,MATCH($B118,'I.Supplementary 2017-18'!$B$8:$B$35,0)),INDEX('I.KI 2017-18'!R$9:R$393,MATCH($B118,'I.KI 2017-18'!$B$9:$B$393,0)))),"")</f>
        <v>0</v>
      </c>
      <c r="AF118" s="156">
        <f>_xlfn.IFNA(IF($B118=$B$382,0,_xlfn.IFNA(INDEX('I.Supplementary 2017-18'!S$8:S$35,MATCH($B118,'I.Supplementary 2017-18'!$B$8:$B$35,0)),INDEX('I.KI 2017-18'!S$9:S$393,MATCH($B118,'I.KI 2017-18'!$B$9:$B$393,0)))),"")</f>
        <v>0</v>
      </c>
      <c r="AG118" s="193">
        <f>_xlfn.IFNA(IF($B118=$B$382,0,_xlfn.IFNA(INDEX('I.Supplementary 2017-18'!T$8:T$35,MATCH($B118,'I.Supplementary 2017-18'!$B$8:$B$35,0)),INDEX('I.KI 2017-18'!T$9:T$393,MATCH($B118,'I.KI 2017-18'!$B$9:$B$393,0)))),"")</f>
        <v>1.6021805702168839</v>
      </c>
      <c r="AH118" s="193">
        <f>_xlfn.IFNA(IF($B118=$B$382,0,_xlfn.IFNA(INDEX('I.Supplementary 2017-18'!U$8:U$35,MATCH($B118,'I.Supplementary 2017-18'!$B$8:$B$35,0)),INDEX('I.KI 2017-18'!U$9:U$393,MATCH($B118,'I.KI 2017-18'!$B$9:$B$393,0)))),"")</f>
        <v>0</v>
      </c>
      <c r="AI118" s="193">
        <f>_xlfn.IFNA(IF($B118=$B$382,0,_xlfn.IFNA(INDEX('I.Supplementary 2017-18'!V$8:V$35,MATCH($B118,'I.Supplementary 2017-18'!$B$8:$B$35,0)),INDEX('I.KI 2017-18'!V$9:V$393,MATCH($B118,'I.KI 2017-18'!$B$9:$B$393,0)))),"")</f>
        <v>0</v>
      </c>
      <c r="AJ118" s="157">
        <f>_xlfn.IFNA(IF($B118=$B$382,0,_xlfn.IFNA(INDEX('I.Supplementary 2017-18'!W$8:W$35,MATCH($B118,'I.Supplementary 2017-18'!$B$8:$B$35,0)),INDEX('I.KI 2017-18'!W$9:W$393,MATCH($B118,'I.KI 2017-18'!$B$9:$B$393,0)))),"")</f>
        <v>0</v>
      </c>
      <c r="AK118" s="156">
        <f>_xlfn.IFNA(IF($B118=$B$382,0,_xlfn.IFNA(INDEX('I.Supplementary 2017-18'!X$8:X$35,MATCH($B118,'I.Supplementary 2017-18'!$B$8:$B$35,0)),INDEX('I.KI 2017-18'!X$9:X$393,MATCH($B118,'I.KI 2017-18'!$B$9:$B$393,0)))),"")</f>
        <v>0</v>
      </c>
      <c r="AL118" s="193">
        <f>_xlfn.IFNA(IF($B118=$B$382,0,_xlfn.IFNA(INDEX('I.Supplementary 2017-18'!Y$8:Y$35,MATCH($B118,'I.Supplementary 2017-18'!$B$8:$B$35,0)),INDEX('I.KI 2017-18'!Y$9:Y$393,MATCH($B118,'I.KI 2017-18'!$B$9:$B$393,0)))),"")</f>
        <v>1.9260985088335787</v>
      </c>
      <c r="AM118" s="193">
        <f>_xlfn.IFNA(IF($B118=$B$382,0,_xlfn.IFNA(INDEX('I.Supplementary 2017-18'!Z$8:Z$35,MATCH($B118,'I.Supplementary 2017-18'!$B$8:$B$35,0)),INDEX('I.KI 2017-18'!Z$9:Z$393,MATCH($B118,'I.KI 2017-18'!$B$9:$B$393,0)))),"")</f>
        <v>0</v>
      </c>
      <c r="AN118" s="193">
        <f>_xlfn.IFNA(IF($B118=$B$382,0,_xlfn.IFNA(INDEX('I.Supplementary 2017-18'!AA$8:AA$35,MATCH($B118,'I.Supplementary 2017-18'!$B$8:$B$35,0)),INDEX('I.KI 2017-18'!AA$9:AA$393,MATCH($B118,'I.KI 2017-18'!$B$9:$B$393,0)))),"")</f>
        <v>0</v>
      </c>
      <c r="AO118" s="157">
        <f>_xlfn.IFNA(IF($B118=$B$382,0,_xlfn.IFNA(INDEX('I.Supplementary 2017-18'!AB$8:AB$35,MATCH($B118,'I.Supplementary 2017-18'!$B$8:$B$35,0)),INDEX('I.KI 2017-18'!AB$9:AB$393,MATCH($B118,'I.KI 2017-18'!$B$9:$B$393,0)))),"")</f>
        <v>0</v>
      </c>
      <c r="AP118" s="149"/>
      <c r="AQ118" s="156">
        <f>_xlfn.IFNA(IF($B118=$B$381,0,IF($B118=$B$382,0,_xlfn.IFNA(INDEX('I.Supplementary 2017-18'!I$8:I$35,MATCH($B118,'I.Supplementary 2017-18'!$B$8:$B$35,0)),INDEX('I.KI 2017-18'!I$9:I$393,MATCH($B118,'I.KI 2017-18'!$B$9:$B$393,0))))),"")</f>
        <v>0.32391793861669488</v>
      </c>
      <c r="AR118" s="149">
        <f>_xlfn.IFNA(IF($B118=$B$381,0,IF($B118=$B$382,0,_xlfn.IFNA(INDEX('I.Supplementary 2017-18'!J$8:J$35,MATCH($B118,'I.Supplementary 2017-18'!$B$8:$B$35,0)),INDEX('I.KI 2017-18'!J$9:J$393,MATCH($B118,'I.KI 2017-18'!$B$9:$B$393,0))))),"")</f>
        <v>1.6021805702168839</v>
      </c>
      <c r="AS118" s="157">
        <f>_xlfn.IFNA(IF($B118=$B$381,0,IF($B118=$B$382,0,_xlfn.IFNA(INDEX('I.Supplementary 2017-18'!H$8:H$35,MATCH($B118,'I.Supplementary 2017-18'!$B$8:$B$35,0)),INDEX('I.KI 2017-18'!H$9:H$393,MATCH($B118,'I.KI 2017-18'!$B$9:$B$393,0))))),"")</f>
        <v>1.9260985088335787</v>
      </c>
      <c r="AT118" s="149"/>
      <c r="AU118" s="156">
        <f>_xlfn.IFNA(_xlfn.IFNA(INDEX('I.Supplementary 2018-19'!P$8:P$157,MATCH($B118,'I.Supplementary 2018-19'!$B$8:$B$157,0)),INDEX('I.KI 2018-19'!P$9:P$393,MATCH($B118,'I.KI 2018-19'!$B$9:$B$393,0))),"")</f>
        <v>0</v>
      </c>
      <c r="AV118" s="193">
        <f>_xlfn.IFNA(_xlfn.IFNA(INDEX('I.Supplementary 2018-19'!Q$8:Q$157,MATCH($B118,'I.Supplementary 2018-19'!$B$8:$B$157,0)),INDEX('I.KI 2018-19'!Q$9:Q$393,MATCH($B118,'I.KI 2018-19'!$B$9:$B$393,0))),"")</f>
        <v>8.7295972843339661E-2</v>
      </c>
      <c r="AW118" s="193">
        <f>_xlfn.IFNA(_xlfn.IFNA(INDEX('I.Supplementary 2018-19'!R$8:R$157,MATCH($B118,'I.Supplementary 2018-19'!$B$8:$B$157,0)),INDEX('I.KI 2018-19'!R$9:R$393,MATCH($B118,'I.KI 2018-19'!$B$9:$B$393,0))),"")</f>
        <v>0</v>
      </c>
      <c r="AX118" s="193">
        <f>_xlfn.IFNA(_xlfn.IFNA(INDEX('I.Supplementary 2018-19'!S$8:S$157,MATCH($B118,'I.Supplementary 2018-19'!$B$8:$B$157,0)),INDEX('I.KI 2018-19'!S$9:S$393,MATCH($B118,'I.KI 2018-19'!$B$9:$B$393,0))),"")</f>
        <v>0</v>
      </c>
      <c r="AY118" s="157">
        <f>_xlfn.IFNA(_xlfn.IFNA(INDEX('I.Supplementary 2018-19'!T$8:T$157,MATCH($B118,'I.Supplementary 2018-19'!$B$8:$B$157,0)),INDEX('I.KI 2018-19'!T$9:T$393,MATCH($B118,'I.KI 2018-19'!$B$9:$B$393,0))),"")</f>
        <v>0</v>
      </c>
      <c r="AZ118" s="156">
        <f>_xlfn.IFNA(_xlfn.IFNA(INDEX('I.Supplementary 2018-19'!U$8:U$157,MATCH($B118,'I.Supplementary 2018-19'!$B$8:$B$157,0)),INDEX('I.KI 2018-19'!U$9:U$393,MATCH($B118,'I.KI 2018-19'!$B$9:$B$393,0))),"")</f>
        <v>0</v>
      </c>
      <c r="BA118" s="193">
        <f>_xlfn.IFNA(_xlfn.IFNA(INDEX('I.Supplementary 2018-19'!V$8:V$157,MATCH($B118,'I.Supplementary 2018-19'!$B$8:$B$157,0)),INDEX('I.KI 2018-19'!V$9:V$393,MATCH($B118,'I.KI 2018-19'!$B$9:$B$393,0))),"")</f>
        <v>1.650314750437992</v>
      </c>
      <c r="BB118" s="193">
        <f>_xlfn.IFNA(_xlfn.IFNA(INDEX('I.Supplementary 2018-19'!W$8:W$157,MATCH($B118,'I.Supplementary 2018-19'!$B$8:$B$157,0)),INDEX('I.KI 2018-19'!W$9:W$393,MATCH($B118,'I.KI 2018-19'!$B$9:$B$393,0))),"")</f>
        <v>0</v>
      </c>
      <c r="BC118" s="193">
        <f>_xlfn.IFNA(_xlfn.IFNA(INDEX('I.Supplementary 2018-19'!X$8:X$157,MATCH($B118,'I.Supplementary 2018-19'!$B$8:$B$157,0)),INDEX('I.KI 2018-19'!X$9:X$393,MATCH($B118,'I.KI 2018-19'!$B$9:$B$393,0))),"")</f>
        <v>0</v>
      </c>
      <c r="BD118" s="157">
        <f>_xlfn.IFNA(_xlfn.IFNA(INDEX('I.Supplementary 2018-19'!Y$8:Y$157,MATCH($B118,'I.Supplementary 2018-19'!$B$8:$B$157,0)),INDEX('I.KI 2018-19'!Y$9:Y$393,MATCH($B118,'I.KI 2018-19'!$B$9:$B$393,0))),"")</f>
        <v>0</v>
      </c>
      <c r="BE118" s="156">
        <f>_xlfn.IFNA(_xlfn.IFNA(INDEX('I.Supplementary 2018-19'!Z$8:Z$157,MATCH($B118,'I.Supplementary 2018-19'!$B$8:$B$157,0)),INDEX('I.KI 2018-19'!Z$9:Z$393,MATCH($B118,'I.KI 2018-19'!$B$9:$B$393,0))),"")</f>
        <v>0</v>
      </c>
      <c r="BF118" s="193">
        <f>_xlfn.IFNA(_xlfn.IFNA(INDEX('I.Supplementary 2018-19'!AA$8:AA$157,MATCH($B118,'I.Supplementary 2018-19'!$B$8:$B$157,0)),INDEX('I.KI 2018-19'!AA$9:AA$393,MATCH($B118,'I.KI 2018-19'!$B$9:$B$393,0))),"")</f>
        <v>1.7376107232813316</v>
      </c>
      <c r="BG118" s="193">
        <f>_xlfn.IFNA(_xlfn.IFNA(INDEX('I.Supplementary 2018-19'!AB$8:AB$157,MATCH($B118,'I.Supplementary 2018-19'!$B$8:$B$157,0)),INDEX('I.KI 2018-19'!AB$9:AB$393,MATCH($B118,'I.KI 2018-19'!$B$9:$B$393,0))),"")</f>
        <v>0</v>
      </c>
      <c r="BH118" s="193">
        <f>_xlfn.IFNA(_xlfn.IFNA(INDEX('I.Supplementary 2018-19'!AC$8:AC$157,MATCH($B118,'I.Supplementary 2018-19'!$B$8:$B$157,0)),INDEX('I.KI 2018-19'!AC$9:AC$393,MATCH($B118,'I.KI 2018-19'!$B$9:$B$393,0))),"")</f>
        <v>0</v>
      </c>
      <c r="BI118" s="157">
        <f>_xlfn.IFNA(_xlfn.IFNA(INDEX('I.Supplementary 2018-19'!AD$8:AD$157,MATCH($B118,'I.Supplementary 2018-19'!$B$8:$B$157,0)),INDEX('I.KI 2018-19'!AD$9:AD$393,MATCH($B118,'I.KI 2018-19'!$B$9:$B$393,0))),"")</f>
        <v>0</v>
      </c>
      <c r="BJ118" s="149"/>
      <c r="BK118" s="156">
        <f>_xlfn.IFNA(IF($B118=$B$381,0,IF($B118=$B$382,0,_xlfn.IFNA(INDEX('I.Supplementary 2018-19'!I$8:I$157,MATCH($B118,'I.Supplementary 2018-19'!$B$8:$B$157,0)),INDEX('I.KI 2018-19'!I$9:I$393,MATCH($B118,'I.KI 2018-19'!$B$9:$B$393,0))))),"")</f>
        <v>8.7295972843339661E-2</v>
      </c>
      <c r="BL118" s="149">
        <f>_xlfn.IFNA(IF($B118=$B$381,0,IF($B118=$B$382,0,_xlfn.IFNA(INDEX('I.Supplementary 2018-19'!J$8:J$157,MATCH($B118,'I.Supplementary 2018-19'!$B$8:$B$157,0)),INDEX('I.KI 2018-19'!J$9:J$393,MATCH($B118,'I.KI 2018-19'!$B$9:$B$393,0))))),"")</f>
        <v>1.650314750437992</v>
      </c>
      <c r="BM118" s="157">
        <f>_xlfn.IFNA(IF($B118=$B$381,0,IF($B118=$B$382,0,_xlfn.IFNA(INDEX('I.Supplementary 2018-19'!H$8:H$157,MATCH($B118,'I.Supplementary 2018-19'!$B$8:$B$157,0)),INDEX('I.KI 2018-19'!H$9:H$393,MATCH($B118,'I.KI 2018-19'!$B$9:$B$393,0))))),"")</f>
        <v>1.7376107232813316</v>
      </c>
    </row>
    <row r="119" spans="2:65">
      <c r="B119" s="121" t="str">
        <f>'Calculations for 2021-22'!B119</f>
        <v>E3631</v>
      </c>
      <c r="C119" s="160" t="str">
        <f>'Calculations for 2021-22'!D119</f>
        <v>E3631</v>
      </c>
      <c r="D119" t="str">
        <f>'Calculations for 2021-22'!E119</f>
        <v>SD</v>
      </c>
      <c r="E119">
        <f>'Calculations for 2021-22'!F119</f>
        <v>0</v>
      </c>
      <c r="F119" s="120" t="str">
        <f>'Calculations for 2021-22'!H119</f>
        <v>Elmbridge</v>
      </c>
      <c r="G119" s="156">
        <f>_xlfn.IFNA(INDEX('I.KI 2016-17'!M$8:M$391,MATCH($B119,'I.KI 2016-17'!$B$8:$B$391,0)),"")</f>
        <v>0</v>
      </c>
      <c r="H119" s="149">
        <f>_xlfn.IFNA(INDEX('I.KI 2016-17'!N$8:N$391,MATCH($B119,'I.KI 2016-17'!$B$8:$B$391,0)),"")</f>
        <v>0.66730462313500005</v>
      </c>
      <c r="I119" s="149">
        <f>_xlfn.IFNA(INDEX('I.KI 2016-17'!O$8:O$391,MATCH($B119,'I.KI 2016-17'!$B$8:$B$391,0)),"")</f>
        <v>0</v>
      </c>
      <c r="J119" s="149">
        <f>_xlfn.IFNA(INDEX('I.KI 2016-17'!P$8:P$391,MATCH($B119,'I.KI 2016-17'!$B$8:$B$391,0)),"")</f>
        <v>0</v>
      </c>
      <c r="K119" s="157">
        <f>_xlfn.IFNA(INDEX('I.KI 2016-17'!Q$8:Q$391,MATCH($B119,'I.KI 2016-17'!$B$8:$B$391,0)),"")</f>
        <v>0</v>
      </c>
      <c r="L119" s="156">
        <f>_xlfn.IFNA(INDEX('I.KI 2016-17'!R$8:R$391,MATCH($B119,'I.KI 2016-17'!$B$8:$B$391,0)),"")</f>
        <v>0</v>
      </c>
      <c r="M119" s="193">
        <f>_xlfn.IFNA(INDEX('I.KI 2016-17'!S$8:S$391,MATCH($B119,'I.KI 2016-17'!$B$8:$B$391,0)),"")</f>
        <v>2.1308541361489999</v>
      </c>
      <c r="N119" s="193">
        <f>_xlfn.IFNA(INDEX('I.KI 2016-17'!T$8:T$391,MATCH($B119,'I.KI 2016-17'!$B$8:$B$391,0)),"")</f>
        <v>0</v>
      </c>
      <c r="O119" s="193">
        <f>_xlfn.IFNA(INDEX('I.KI 2016-17'!U$8:U$391,MATCH($B119,'I.KI 2016-17'!$B$8:$B$391,0)),"")</f>
        <v>0</v>
      </c>
      <c r="P119" s="157">
        <f>_xlfn.IFNA(INDEX('I.KI 2016-17'!V$8:V$391,MATCH($B119,'I.KI 2016-17'!$B$8:$B$391,0)),"")</f>
        <v>0</v>
      </c>
      <c r="Q119" s="156">
        <f>_xlfn.IFNA(INDEX('I.KI 2016-17'!W$8:W$391,MATCH($B119,'I.KI 2016-17'!$B$8:$B$391,0)),"")</f>
        <v>0</v>
      </c>
      <c r="R119" s="193">
        <f>_xlfn.IFNA(INDEX('I.KI 2016-17'!X$8:X$391,MATCH($B119,'I.KI 2016-17'!$B$8:$B$391,0)),"")</f>
        <v>2.798158759284</v>
      </c>
      <c r="S119" s="193">
        <f>_xlfn.IFNA(INDEX('I.KI 2016-17'!Y$8:Y$391,MATCH($B119,'I.KI 2016-17'!$B$8:$B$391,0)),"")</f>
        <v>0</v>
      </c>
      <c r="T119" s="193">
        <f>_xlfn.IFNA(INDEX('I.KI 2016-17'!Z$8:Z$391,MATCH($B119,'I.KI 2016-17'!$B$8:$B$391,0)),"")</f>
        <v>0</v>
      </c>
      <c r="U119" s="157">
        <f>_xlfn.IFNA(INDEX('I.KI 2016-17'!AA$8:AA$391,MATCH($B119,'I.KI 2016-17'!$B$8:$B$391,0)),"")</f>
        <v>0</v>
      </c>
      <c r="V119" s="149"/>
      <c r="W119" s="154">
        <f>_xlfn.IFNA(INDEX('I.KI 2016-17'!$H$8:$H$391,MATCH(B119,'I.KI 2016-17'!$B$8:$B$391,0)),"")</f>
        <v>0.66730462313500005</v>
      </c>
      <c r="X119" s="153">
        <f>_xlfn.IFNA(INDEX('I.KI 2016-17'!$I$8:$I$391,MATCH(B119,'I.KI 2016-17'!$B$8:$B$391,0)),"")</f>
        <v>2.1308541361489999</v>
      </c>
      <c r="Y119" s="155">
        <f>_xlfn.IFNA(INDEX('I.KI 2016-17'!$G$8:$G$391,MATCH(B119,'I.KI 2016-17'!$B$8:$B$391,0)),"")</f>
        <v>2.798158759284</v>
      </c>
      <c r="Z119" s="149"/>
      <c r="AA119" s="156">
        <f>_xlfn.IFNA(IF($B119=$B$382,0,_xlfn.IFNA(INDEX('I.Supplementary 2017-18'!N$8:N$35,MATCH($B119,'I.Supplementary 2017-18'!$B$8:$B$35,0)),INDEX('I.KI 2017-18'!N$9:N$393,MATCH($B119,'I.KI 2017-18'!$B$9:$B$393,0)))),"")</f>
        <v>0</v>
      </c>
      <c r="AB119" s="193">
        <f>_xlfn.IFNA(IF($B119=$B$382,0,_xlfn.IFNA(INDEX('I.Supplementary 2017-18'!O$8:O$35,MATCH($B119,'I.Supplementary 2017-18'!$B$8:$B$35,0)),INDEX('I.KI 2017-18'!O$9:O$393,MATCH($B119,'I.KI 2017-18'!$B$9:$B$393,0)))),"")</f>
        <v>0</v>
      </c>
      <c r="AC119" s="193">
        <f>_xlfn.IFNA(IF($B119=$B$382,0,_xlfn.IFNA(INDEX('I.Supplementary 2017-18'!P$8:P$35,MATCH($B119,'I.Supplementary 2017-18'!$B$8:$B$35,0)),INDEX('I.KI 2017-18'!P$9:P$393,MATCH($B119,'I.KI 2017-18'!$B$9:$B$393,0)))),"")</f>
        <v>0</v>
      </c>
      <c r="AD119" s="193">
        <f>_xlfn.IFNA(IF($B119=$B$382,0,_xlfn.IFNA(INDEX('I.Supplementary 2017-18'!Q$8:Q$35,MATCH($B119,'I.Supplementary 2017-18'!$B$8:$B$35,0)),INDEX('I.KI 2017-18'!Q$9:Q$393,MATCH($B119,'I.KI 2017-18'!$B$9:$B$393,0)))),"")</f>
        <v>0</v>
      </c>
      <c r="AE119" s="157">
        <f>_xlfn.IFNA(IF($B119=$B$382,0,_xlfn.IFNA(INDEX('I.Supplementary 2017-18'!R$8:R$35,MATCH($B119,'I.Supplementary 2017-18'!$B$8:$B$35,0)),INDEX('I.KI 2017-18'!R$9:R$393,MATCH($B119,'I.KI 2017-18'!$B$9:$B$393,0)))),"")</f>
        <v>0</v>
      </c>
      <c r="AF119" s="156">
        <f>_xlfn.IFNA(IF($B119=$B$382,0,_xlfn.IFNA(INDEX('I.Supplementary 2017-18'!S$8:S$35,MATCH($B119,'I.Supplementary 2017-18'!$B$8:$B$35,0)),INDEX('I.KI 2017-18'!S$9:S$393,MATCH($B119,'I.KI 2017-18'!$B$9:$B$393,0)))),"")</f>
        <v>0</v>
      </c>
      <c r="AG119" s="193">
        <f>_xlfn.IFNA(IF($B119=$B$382,0,_xlfn.IFNA(INDEX('I.Supplementary 2017-18'!T$8:T$35,MATCH($B119,'I.Supplementary 2017-18'!$B$8:$B$35,0)),INDEX('I.KI 2017-18'!T$9:T$393,MATCH($B119,'I.KI 2017-18'!$B$9:$B$393,0)))),"")</f>
        <v>2.1743577067252313</v>
      </c>
      <c r="AH119" s="193">
        <f>_xlfn.IFNA(IF($B119=$B$382,0,_xlfn.IFNA(INDEX('I.Supplementary 2017-18'!U$8:U$35,MATCH($B119,'I.Supplementary 2017-18'!$B$8:$B$35,0)),INDEX('I.KI 2017-18'!U$9:U$393,MATCH($B119,'I.KI 2017-18'!$B$9:$B$393,0)))),"")</f>
        <v>0</v>
      </c>
      <c r="AI119" s="193">
        <f>_xlfn.IFNA(IF($B119=$B$382,0,_xlfn.IFNA(INDEX('I.Supplementary 2017-18'!V$8:V$35,MATCH($B119,'I.Supplementary 2017-18'!$B$8:$B$35,0)),INDEX('I.KI 2017-18'!V$9:V$393,MATCH($B119,'I.KI 2017-18'!$B$9:$B$393,0)))),"")</f>
        <v>0</v>
      </c>
      <c r="AJ119" s="157">
        <f>_xlfn.IFNA(IF($B119=$B$382,0,_xlfn.IFNA(INDEX('I.Supplementary 2017-18'!W$8:W$35,MATCH($B119,'I.Supplementary 2017-18'!$B$8:$B$35,0)),INDEX('I.KI 2017-18'!W$9:W$393,MATCH($B119,'I.KI 2017-18'!$B$9:$B$393,0)))),"")</f>
        <v>0</v>
      </c>
      <c r="AK119" s="156">
        <f>_xlfn.IFNA(IF($B119=$B$382,0,_xlfn.IFNA(INDEX('I.Supplementary 2017-18'!X$8:X$35,MATCH($B119,'I.Supplementary 2017-18'!$B$8:$B$35,0)),INDEX('I.KI 2017-18'!X$9:X$393,MATCH($B119,'I.KI 2017-18'!$B$9:$B$393,0)))),"")</f>
        <v>0</v>
      </c>
      <c r="AL119" s="193">
        <f>_xlfn.IFNA(IF($B119=$B$382,0,_xlfn.IFNA(INDEX('I.Supplementary 2017-18'!Y$8:Y$35,MATCH($B119,'I.Supplementary 2017-18'!$B$8:$B$35,0)),INDEX('I.KI 2017-18'!Y$9:Y$393,MATCH($B119,'I.KI 2017-18'!$B$9:$B$393,0)))),"")</f>
        <v>2.1743577067252313</v>
      </c>
      <c r="AM119" s="193">
        <f>_xlfn.IFNA(IF($B119=$B$382,0,_xlfn.IFNA(INDEX('I.Supplementary 2017-18'!Z$8:Z$35,MATCH($B119,'I.Supplementary 2017-18'!$B$8:$B$35,0)),INDEX('I.KI 2017-18'!Z$9:Z$393,MATCH($B119,'I.KI 2017-18'!$B$9:$B$393,0)))),"")</f>
        <v>0</v>
      </c>
      <c r="AN119" s="193">
        <f>_xlfn.IFNA(IF($B119=$B$382,0,_xlfn.IFNA(INDEX('I.Supplementary 2017-18'!AA$8:AA$35,MATCH($B119,'I.Supplementary 2017-18'!$B$8:$B$35,0)),INDEX('I.KI 2017-18'!AA$9:AA$393,MATCH($B119,'I.KI 2017-18'!$B$9:$B$393,0)))),"")</f>
        <v>0</v>
      </c>
      <c r="AO119" s="157">
        <f>_xlfn.IFNA(IF($B119=$B$382,0,_xlfn.IFNA(INDEX('I.Supplementary 2017-18'!AB$8:AB$35,MATCH($B119,'I.Supplementary 2017-18'!$B$8:$B$35,0)),INDEX('I.KI 2017-18'!AB$9:AB$393,MATCH($B119,'I.KI 2017-18'!$B$9:$B$393,0)))),"")</f>
        <v>0</v>
      </c>
      <c r="AP119" s="149"/>
      <c r="AQ119" s="156">
        <f>_xlfn.IFNA(IF($B119=$B$381,0,IF($B119=$B$382,0,_xlfn.IFNA(INDEX('I.Supplementary 2017-18'!I$8:I$35,MATCH($B119,'I.Supplementary 2017-18'!$B$8:$B$35,0)),INDEX('I.KI 2017-18'!I$9:I$393,MATCH($B119,'I.KI 2017-18'!$B$9:$B$393,0))))),"")</f>
        <v>0</v>
      </c>
      <c r="AR119" s="149">
        <f>_xlfn.IFNA(IF($B119=$B$381,0,IF($B119=$B$382,0,_xlfn.IFNA(INDEX('I.Supplementary 2017-18'!J$8:J$35,MATCH($B119,'I.Supplementary 2017-18'!$B$8:$B$35,0)),INDEX('I.KI 2017-18'!J$9:J$393,MATCH($B119,'I.KI 2017-18'!$B$9:$B$393,0))))),"")</f>
        <v>2.1743577067252313</v>
      </c>
      <c r="AS119" s="157">
        <f>_xlfn.IFNA(IF($B119=$B$381,0,IF($B119=$B$382,0,_xlfn.IFNA(INDEX('I.Supplementary 2017-18'!H$8:H$35,MATCH($B119,'I.Supplementary 2017-18'!$B$8:$B$35,0)),INDEX('I.KI 2017-18'!H$9:H$393,MATCH($B119,'I.KI 2017-18'!$B$9:$B$393,0))))),"")</f>
        <v>2.1743577067252313</v>
      </c>
      <c r="AT119" s="149"/>
      <c r="AU119" s="156">
        <f>_xlfn.IFNA(_xlfn.IFNA(INDEX('I.Supplementary 2018-19'!P$8:P$157,MATCH($B119,'I.Supplementary 2018-19'!$B$8:$B$157,0)),INDEX('I.KI 2018-19'!P$9:P$393,MATCH($B119,'I.KI 2018-19'!$B$9:$B$393,0))),"")</f>
        <v>0</v>
      </c>
      <c r="AV119" s="193">
        <f>_xlfn.IFNA(_xlfn.IFNA(INDEX('I.Supplementary 2018-19'!Q$8:Q$157,MATCH($B119,'I.Supplementary 2018-19'!$B$8:$B$157,0)),INDEX('I.KI 2018-19'!Q$9:Q$393,MATCH($B119,'I.KI 2018-19'!$B$9:$B$393,0))),"")</f>
        <v>0</v>
      </c>
      <c r="AW119" s="193">
        <f>_xlfn.IFNA(_xlfn.IFNA(INDEX('I.Supplementary 2018-19'!R$8:R$157,MATCH($B119,'I.Supplementary 2018-19'!$B$8:$B$157,0)),INDEX('I.KI 2018-19'!R$9:R$393,MATCH($B119,'I.KI 2018-19'!$B$9:$B$393,0))),"")</f>
        <v>0</v>
      </c>
      <c r="AX119" s="193">
        <f>_xlfn.IFNA(_xlfn.IFNA(INDEX('I.Supplementary 2018-19'!S$8:S$157,MATCH($B119,'I.Supplementary 2018-19'!$B$8:$B$157,0)),INDEX('I.KI 2018-19'!S$9:S$393,MATCH($B119,'I.KI 2018-19'!$B$9:$B$393,0))),"")</f>
        <v>0</v>
      </c>
      <c r="AY119" s="157">
        <f>_xlfn.IFNA(_xlfn.IFNA(INDEX('I.Supplementary 2018-19'!T$8:T$157,MATCH($B119,'I.Supplementary 2018-19'!$B$8:$B$157,0)),INDEX('I.KI 2018-19'!T$9:T$393,MATCH($B119,'I.KI 2018-19'!$B$9:$B$393,0))),"")</f>
        <v>0</v>
      </c>
      <c r="AZ119" s="156">
        <f>_xlfn.IFNA(_xlfn.IFNA(INDEX('I.Supplementary 2018-19'!U$8:U$157,MATCH($B119,'I.Supplementary 2018-19'!$B$8:$B$157,0)),INDEX('I.KI 2018-19'!U$9:U$393,MATCH($B119,'I.KI 2018-19'!$B$9:$B$393,0))),"")</f>
        <v>0</v>
      </c>
      <c r="BA119" s="193">
        <f>_xlfn.IFNA(_xlfn.IFNA(INDEX('I.Supplementary 2018-19'!V$8:V$157,MATCH($B119,'I.Supplementary 2018-19'!$B$8:$B$157,0)),INDEX('I.KI 2018-19'!V$9:V$393,MATCH($B119,'I.KI 2018-19'!$B$9:$B$393,0))),"")</f>
        <v>2.2396817580002382</v>
      </c>
      <c r="BB119" s="193">
        <f>_xlfn.IFNA(_xlfn.IFNA(INDEX('I.Supplementary 2018-19'!W$8:W$157,MATCH($B119,'I.Supplementary 2018-19'!$B$8:$B$157,0)),INDEX('I.KI 2018-19'!W$9:W$393,MATCH($B119,'I.KI 2018-19'!$B$9:$B$393,0))),"")</f>
        <v>0</v>
      </c>
      <c r="BC119" s="193">
        <f>_xlfn.IFNA(_xlfn.IFNA(INDEX('I.Supplementary 2018-19'!X$8:X$157,MATCH($B119,'I.Supplementary 2018-19'!$B$8:$B$157,0)),INDEX('I.KI 2018-19'!X$9:X$393,MATCH($B119,'I.KI 2018-19'!$B$9:$B$393,0))),"")</f>
        <v>0</v>
      </c>
      <c r="BD119" s="157">
        <f>_xlfn.IFNA(_xlfn.IFNA(INDEX('I.Supplementary 2018-19'!Y$8:Y$157,MATCH($B119,'I.Supplementary 2018-19'!$B$8:$B$157,0)),INDEX('I.KI 2018-19'!Y$9:Y$393,MATCH($B119,'I.KI 2018-19'!$B$9:$B$393,0))),"")</f>
        <v>0</v>
      </c>
      <c r="BE119" s="156">
        <f>_xlfn.IFNA(_xlfn.IFNA(INDEX('I.Supplementary 2018-19'!Z$8:Z$157,MATCH($B119,'I.Supplementary 2018-19'!$B$8:$B$157,0)),INDEX('I.KI 2018-19'!Z$9:Z$393,MATCH($B119,'I.KI 2018-19'!$B$9:$B$393,0))),"")</f>
        <v>0</v>
      </c>
      <c r="BF119" s="193">
        <f>_xlfn.IFNA(_xlfn.IFNA(INDEX('I.Supplementary 2018-19'!AA$8:AA$157,MATCH($B119,'I.Supplementary 2018-19'!$B$8:$B$157,0)),INDEX('I.KI 2018-19'!AA$9:AA$393,MATCH($B119,'I.KI 2018-19'!$B$9:$B$393,0))),"")</f>
        <v>2.2396817580002382</v>
      </c>
      <c r="BG119" s="193">
        <f>_xlfn.IFNA(_xlfn.IFNA(INDEX('I.Supplementary 2018-19'!AB$8:AB$157,MATCH($B119,'I.Supplementary 2018-19'!$B$8:$B$157,0)),INDEX('I.KI 2018-19'!AB$9:AB$393,MATCH($B119,'I.KI 2018-19'!$B$9:$B$393,0))),"")</f>
        <v>0</v>
      </c>
      <c r="BH119" s="193">
        <f>_xlfn.IFNA(_xlfn.IFNA(INDEX('I.Supplementary 2018-19'!AC$8:AC$157,MATCH($B119,'I.Supplementary 2018-19'!$B$8:$B$157,0)),INDEX('I.KI 2018-19'!AC$9:AC$393,MATCH($B119,'I.KI 2018-19'!$B$9:$B$393,0))),"")</f>
        <v>0</v>
      </c>
      <c r="BI119" s="157">
        <f>_xlfn.IFNA(_xlfn.IFNA(INDEX('I.Supplementary 2018-19'!AD$8:AD$157,MATCH($B119,'I.Supplementary 2018-19'!$B$8:$B$157,0)),INDEX('I.KI 2018-19'!AD$9:AD$393,MATCH($B119,'I.KI 2018-19'!$B$9:$B$393,0))),"")</f>
        <v>0</v>
      </c>
      <c r="BJ119" s="149"/>
      <c r="BK119" s="156">
        <f>_xlfn.IFNA(IF($B119=$B$381,0,IF($B119=$B$382,0,_xlfn.IFNA(INDEX('I.Supplementary 2018-19'!I$8:I$157,MATCH($B119,'I.Supplementary 2018-19'!$B$8:$B$157,0)),INDEX('I.KI 2018-19'!I$9:I$393,MATCH($B119,'I.KI 2018-19'!$B$9:$B$393,0))))),"")</f>
        <v>0</v>
      </c>
      <c r="BL119" s="149">
        <f>_xlfn.IFNA(IF($B119=$B$381,0,IF($B119=$B$382,0,_xlfn.IFNA(INDEX('I.Supplementary 2018-19'!J$8:J$157,MATCH($B119,'I.Supplementary 2018-19'!$B$8:$B$157,0)),INDEX('I.KI 2018-19'!J$9:J$393,MATCH($B119,'I.KI 2018-19'!$B$9:$B$393,0))))),"")</f>
        <v>2.2396817580002382</v>
      </c>
      <c r="BM119" s="157">
        <f>_xlfn.IFNA(IF($B119=$B$381,0,IF($B119=$B$382,0,_xlfn.IFNA(INDEX('I.Supplementary 2018-19'!H$8:H$157,MATCH($B119,'I.Supplementary 2018-19'!$B$8:$B$157,0)),INDEX('I.KI 2018-19'!H$9:H$393,MATCH($B119,'I.KI 2018-19'!$B$9:$B$393,0))))),"")</f>
        <v>2.2396817580002382</v>
      </c>
    </row>
    <row r="120" spans="2:65">
      <c r="B120" s="121" t="str">
        <f>'Calculations for 2021-22'!B120</f>
        <v>E5037</v>
      </c>
      <c r="C120" s="160" t="str">
        <f>'Calculations for 2021-22'!D120</f>
        <v>E5037</v>
      </c>
      <c r="D120" t="str">
        <f>'Calculations for 2021-22'!E120</f>
        <v>OLB</v>
      </c>
      <c r="E120" t="str">
        <f>'Calculations for 2021-22'!F120</f>
        <v>P1915</v>
      </c>
      <c r="F120" s="120" t="str">
        <f>'Calculations for 2021-22'!H120</f>
        <v>Enfield</v>
      </c>
      <c r="G120" s="156">
        <f>_xlfn.IFNA(INDEX('I.KI 2016-17'!M$8:M$391,MATCH($B120,'I.KI 2016-17'!$B$8:$B$391,0)),"")</f>
        <v>39.247418805494</v>
      </c>
      <c r="H120" s="149">
        <f>_xlfn.IFNA(INDEX('I.KI 2016-17'!N$8:N$391,MATCH($B120,'I.KI 2016-17'!$B$8:$B$391,0)),"")</f>
        <v>7.3061347822850005</v>
      </c>
      <c r="I120" s="149">
        <f>_xlfn.IFNA(INDEX('I.KI 2016-17'!O$8:O$391,MATCH($B120,'I.KI 2016-17'!$B$8:$B$391,0)),"")</f>
        <v>0</v>
      </c>
      <c r="J120" s="149">
        <f>_xlfn.IFNA(INDEX('I.KI 2016-17'!P$8:P$391,MATCH($B120,'I.KI 2016-17'!$B$8:$B$391,0)),"")</f>
        <v>0</v>
      </c>
      <c r="K120" s="157">
        <f>_xlfn.IFNA(INDEX('I.KI 2016-17'!Q$8:Q$391,MATCH($B120,'I.KI 2016-17'!$B$8:$B$391,0)),"")</f>
        <v>0</v>
      </c>
      <c r="L120" s="156">
        <f>_xlfn.IFNA(INDEX('I.KI 2016-17'!R$8:R$391,MATCH($B120,'I.KI 2016-17'!$B$8:$B$391,0)),"")</f>
        <v>54.457274957644003</v>
      </c>
      <c r="M120" s="193">
        <f>_xlfn.IFNA(INDEX('I.KI 2016-17'!S$8:S$391,MATCH($B120,'I.KI 2016-17'!$B$8:$B$391,0)),"")</f>
        <v>13.416488079589</v>
      </c>
      <c r="N120" s="193">
        <f>_xlfn.IFNA(INDEX('I.KI 2016-17'!T$8:T$391,MATCH($B120,'I.KI 2016-17'!$B$8:$B$391,0)),"")</f>
        <v>0</v>
      </c>
      <c r="O120" s="193">
        <f>_xlfn.IFNA(INDEX('I.KI 2016-17'!U$8:U$391,MATCH($B120,'I.KI 2016-17'!$B$8:$B$391,0)),"")</f>
        <v>0</v>
      </c>
      <c r="P120" s="157">
        <f>_xlfn.IFNA(INDEX('I.KI 2016-17'!V$8:V$391,MATCH($B120,'I.KI 2016-17'!$B$8:$B$391,0)),"")</f>
        <v>0</v>
      </c>
      <c r="Q120" s="156">
        <f>_xlfn.IFNA(INDEX('I.KI 2016-17'!W$8:W$391,MATCH($B120,'I.KI 2016-17'!$B$8:$B$391,0)),"")</f>
        <v>93.70469376313801</v>
      </c>
      <c r="R120" s="193">
        <f>_xlfn.IFNA(INDEX('I.KI 2016-17'!X$8:X$391,MATCH($B120,'I.KI 2016-17'!$B$8:$B$391,0)),"")</f>
        <v>20.722622861874001</v>
      </c>
      <c r="S120" s="193">
        <f>_xlfn.IFNA(INDEX('I.KI 2016-17'!Y$8:Y$391,MATCH($B120,'I.KI 2016-17'!$B$8:$B$391,0)),"")</f>
        <v>0</v>
      </c>
      <c r="T120" s="193">
        <f>_xlfn.IFNA(INDEX('I.KI 2016-17'!Z$8:Z$391,MATCH($B120,'I.KI 2016-17'!$B$8:$B$391,0)),"")</f>
        <v>0</v>
      </c>
      <c r="U120" s="157">
        <f>_xlfn.IFNA(INDEX('I.KI 2016-17'!AA$8:AA$391,MATCH($B120,'I.KI 2016-17'!$B$8:$B$391,0)),"")</f>
        <v>0</v>
      </c>
      <c r="V120" s="149"/>
      <c r="W120" s="154">
        <f>_xlfn.IFNA(INDEX('I.KI 2016-17'!$H$8:$H$391,MATCH(B120,'I.KI 2016-17'!$B$8:$B$391,0)),"")</f>
        <v>46.553553587779</v>
      </c>
      <c r="X120" s="153">
        <f>_xlfn.IFNA(INDEX('I.KI 2016-17'!$I$8:$I$391,MATCH(B120,'I.KI 2016-17'!$B$8:$B$391,0)),"")</f>
        <v>67.87376303723299</v>
      </c>
      <c r="Y120" s="155">
        <f>_xlfn.IFNA(INDEX('I.KI 2016-17'!$G$8:$G$391,MATCH(B120,'I.KI 2016-17'!$B$8:$B$391,0)),"")</f>
        <v>114.427316625012</v>
      </c>
      <c r="Z120" s="149"/>
      <c r="AA120" s="156">
        <f>_xlfn.IFNA(IF($B120=$B$382,0,_xlfn.IFNA(INDEX('I.Supplementary 2017-18'!N$8:N$35,MATCH($B120,'I.Supplementary 2017-18'!$B$8:$B$35,0)),INDEX('I.KI 2017-18'!N$9:N$393,MATCH($B120,'I.KI 2017-18'!$B$9:$B$393,0)))),"")</f>
        <v>29.509270258124157</v>
      </c>
      <c r="AB120" s="193">
        <f>_xlfn.IFNA(IF($B120=$B$382,0,_xlfn.IFNA(INDEX('I.Supplementary 2017-18'!O$8:O$35,MATCH($B120,'I.Supplementary 2017-18'!$B$8:$B$35,0)),INDEX('I.KI 2017-18'!O$9:O$393,MATCH($B120,'I.KI 2017-18'!$B$9:$B$393,0)))),"")</f>
        <v>4.5405517250377718</v>
      </c>
      <c r="AC120" s="193">
        <f>_xlfn.IFNA(IF($B120=$B$382,0,_xlfn.IFNA(INDEX('I.Supplementary 2017-18'!P$8:P$35,MATCH($B120,'I.Supplementary 2017-18'!$B$8:$B$35,0)),INDEX('I.KI 2017-18'!P$9:P$393,MATCH($B120,'I.KI 2017-18'!$B$9:$B$393,0)))),"")</f>
        <v>0</v>
      </c>
      <c r="AD120" s="193">
        <f>_xlfn.IFNA(IF($B120=$B$382,0,_xlfn.IFNA(INDEX('I.Supplementary 2017-18'!Q$8:Q$35,MATCH($B120,'I.Supplementary 2017-18'!$B$8:$B$35,0)),INDEX('I.KI 2017-18'!Q$9:Q$393,MATCH($B120,'I.KI 2017-18'!$B$9:$B$393,0)))),"")</f>
        <v>0</v>
      </c>
      <c r="AE120" s="157">
        <f>_xlfn.IFNA(IF($B120=$B$382,0,_xlfn.IFNA(INDEX('I.Supplementary 2017-18'!R$8:R$35,MATCH($B120,'I.Supplementary 2017-18'!$B$8:$B$35,0)),INDEX('I.KI 2017-18'!R$9:R$393,MATCH($B120,'I.KI 2017-18'!$B$9:$B$393,0)))),"")</f>
        <v>0</v>
      </c>
      <c r="AF120" s="156">
        <f>_xlfn.IFNA(IF($B120=$B$382,0,_xlfn.IFNA(INDEX('I.Supplementary 2017-18'!S$8:S$35,MATCH($B120,'I.Supplementary 2017-18'!$B$8:$B$35,0)),INDEX('I.KI 2017-18'!S$9:S$393,MATCH($B120,'I.KI 2017-18'!$B$9:$B$393,0)))),"")</f>
        <v>55.569076025731491</v>
      </c>
      <c r="AG120" s="193">
        <f>_xlfn.IFNA(IF($B120=$B$382,0,_xlfn.IFNA(INDEX('I.Supplementary 2017-18'!T$8:T$35,MATCH($B120,'I.Supplementary 2017-18'!$B$8:$B$35,0)),INDEX('I.KI 2017-18'!T$9:T$393,MATCH($B120,'I.KI 2017-18'!$B$9:$B$393,0)))),"")</f>
        <v>13.690399430982765</v>
      </c>
      <c r="AH120" s="193">
        <f>_xlfn.IFNA(IF($B120=$B$382,0,_xlfn.IFNA(INDEX('I.Supplementary 2017-18'!U$8:U$35,MATCH($B120,'I.Supplementary 2017-18'!$B$8:$B$35,0)),INDEX('I.KI 2017-18'!U$9:U$393,MATCH($B120,'I.KI 2017-18'!$B$9:$B$393,0)))),"")</f>
        <v>0</v>
      </c>
      <c r="AI120" s="193">
        <f>_xlfn.IFNA(IF($B120=$B$382,0,_xlfn.IFNA(INDEX('I.Supplementary 2017-18'!V$8:V$35,MATCH($B120,'I.Supplementary 2017-18'!$B$8:$B$35,0)),INDEX('I.KI 2017-18'!V$9:V$393,MATCH($B120,'I.KI 2017-18'!$B$9:$B$393,0)))),"")</f>
        <v>0</v>
      </c>
      <c r="AJ120" s="157">
        <f>_xlfn.IFNA(IF($B120=$B$382,0,_xlfn.IFNA(INDEX('I.Supplementary 2017-18'!W$8:W$35,MATCH($B120,'I.Supplementary 2017-18'!$B$8:$B$35,0)),INDEX('I.KI 2017-18'!W$9:W$393,MATCH($B120,'I.KI 2017-18'!$B$9:$B$393,0)))),"")</f>
        <v>0</v>
      </c>
      <c r="AK120" s="156">
        <f>_xlfn.IFNA(IF($B120=$B$382,0,_xlfn.IFNA(INDEX('I.Supplementary 2017-18'!X$8:X$35,MATCH($B120,'I.Supplementary 2017-18'!$B$8:$B$35,0)),INDEX('I.KI 2017-18'!X$9:X$393,MATCH($B120,'I.KI 2017-18'!$B$9:$B$393,0)))),"")</f>
        <v>85.078346283855652</v>
      </c>
      <c r="AL120" s="193">
        <f>_xlfn.IFNA(IF($B120=$B$382,0,_xlfn.IFNA(INDEX('I.Supplementary 2017-18'!Y$8:Y$35,MATCH($B120,'I.Supplementary 2017-18'!$B$8:$B$35,0)),INDEX('I.KI 2017-18'!Y$9:Y$393,MATCH($B120,'I.KI 2017-18'!$B$9:$B$393,0)))),"")</f>
        <v>18.230951156020538</v>
      </c>
      <c r="AM120" s="193">
        <f>_xlfn.IFNA(IF($B120=$B$382,0,_xlfn.IFNA(INDEX('I.Supplementary 2017-18'!Z$8:Z$35,MATCH($B120,'I.Supplementary 2017-18'!$B$8:$B$35,0)),INDEX('I.KI 2017-18'!Z$9:Z$393,MATCH($B120,'I.KI 2017-18'!$B$9:$B$393,0)))),"")</f>
        <v>0</v>
      </c>
      <c r="AN120" s="193">
        <f>_xlfn.IFNA(IF($B120=$B$382,0,_xlfn.IFNA(INDEX('I.Supplementary 2017-18'!AA$8:AA$35,MATCH($B120,'I.Supplementary 2017-18'!$B$8:$B$35,0)),INDEX('I.KI 2017-18'!AA$9:AA$393,MATCH($B120,'I.KI 2017-18'!$B$9:$B$393,0)))),"")</f>
        <v>0</v>
      </c>
      <c r="AO120" s="157">
        <f>_xlfn.IFNA(IF($B120=$B$382,0,_xlfn.IFNA(INDEX('I.Supplementary 2017-18'!AB$8:AB$35,MATCH($B120,'I.Supplementary 2017-18'!$B$8:$B$35,0)),INDEX('I.KI 2017-18'!AB$9:AB$393,MATCH($B120,'I.KI 2017-18'!$B$9:$B$393,0)))),"")</f>
        <v>0</v>
      </c>
      <c r="AP120" s="149"/>
      <c r="AQ120" s="156">
        <f>_xlfn.IFNA(IF($B120=$B$381,0,IF($B120=$B$382,0,_xlfn.IFNA(INDEX('I.Supplementary 2017-18'!I$8:I$35,MATCH($B120,'I.Supplementary 2017-18'!$B$8:$B$35,0)),INDEX('I.KI 2017-18'!I$9:I$393,MATCH($B120,'I.KI 2017-18'!$B$9:$B$393,0))))),"")</f>
        <v>34.049821983161927</v>
      </c>
      <c r="AR120" s="149">
        <f>_xlfn.IFNA(IF($B120=$B$381,0,IF($B120=$B$382,0,_xlfn.IFNA(INDEX('I.Supplementary 2017-18'!J$8:J$35,MATCH($B120,'I.Supplementary 2017-18'!$B$8:$B$35,0)),INDEX('I.KI 2017-18'!J$9:J$393,MATCH($B120,'I.KI 2017-18'!$B$9:$B$393,0))))),"")</f>
        <v>69.259475456714256</v>
      </c>
      <c r="AS120" s="157">
        <f>_xlfn.IFNA(IF($B120=$B$381,0,IF($B120=$B$382,0,_xlfn.IFNA(INDEX('I.Supplementary 2017-18'!H$8:H$35,MATCH($B120,'I.Supplementary 2017-18'!$B$8:$B$35,0)),INDEX('I.KI 2017-18'!H$9:H$393,MATCH($B120,'I.KI 2017-18'!$B$9:$B$393,0))))),"")</f>
        <v>103.30929743987619</v>
      </c>
      <c r="AT120" s="149"/>
      <c r="AU120" s="156">
        <f>_xlfn.IFNA(_xlfn.IFNA(INDEX('I.Supplementary 2018-19'!P$8:P$157,MATCH($B120,'I.Supplementary 2018-19'!$B$8:$B$157,0)),INDEX('I.KI 2018-19'!P$9:P$393,MATCH($B120,'I.KI 2018-19'!$B$9:$B$393,0))),"")</f>
        <v>22.937168962029695</v>
      </c>
      <c r="AV120" s="193">
        <f>_xlfn.IFNA(_xlfn.IFNA(INDEX('I.Supplementary 2018-19'!Q$8:Q$157,MATCH($B120,'I.Supplementary 2018-19'!$B$8:$B$157,0)),INDEX('I.KI 2018-19'!Q$9:Q$393,MATCH($B120,'I.KI 2018-19'!$B$9:$B$393,0))),"")</f>
        <v>2.7952840695559158</v>
      </c>
      <c r="AW120" s="193">
        <f>_xlfn.IFNA(_xlfn.IFNA(INDEX('I.Supplementary 2018-19'!R$8:R$157,MATCH($B120,'I.Supplementary 2018-19'!$B$8:$B$157,0)),INDEX('I.KI 2018-19'!R$9:R$393,MATCH($B120,'I.KI 2018-19'!$B$9:$B$393,0))),"")</f>
        <v>0</v>
      </c>
      <c r="AX120" s="193">
        <f>_xlfn.IFNA(_xlfn.IFNA(INDEX('I.Supplementary 2018-19'!S$8:S$157,MATCH($B120,'I.Supplementary 2018-19'!$B$8:$B$157,0)),INDEX('I.KI 2018-19'!S$9:S$393,MATCH($B120,'I.KI 2018-19'!$B$9:$B$393,0))),"")</f>
        <v>0</v>
      </c>
      <c r="AY120" s="157">
        <f>_xlfn.IFNA(_xlfn.IFNA(INDEX('I.Supplementary 2018-19'!T$8:T$157,MATCH($B120,'I.Supplementary 2018-19'!$B$8:$B$157,0)),INDEX('I.KI 2018-19'!T$9:T$393,MATCH($B120,'I.KI 2018-19'!$B$9:$B$393,0))),"")</f>
        <v>0</v>
      </c>
      <c r="AZ120" s="156">
        <f>_xlfn.IFNA(_xlfn.IFNA(INDEX('I.Supplementary 2018-19'!U$8:U$157,MATCH($B120,'I.Supplementary 2018-19'!$B$8:$B$157,0)),INDEX('I.KI 2018-19'!U$9:U$393,MATCH($B120,'I.KI 2018-19'!$B$9:$B$393,0))),"")</f>
        <v>57.238533245388659</v>
      </c>
      <c r="BA120" s="193">
        <f>_xlfn.IFNA(_xlfn.IFNA(INDEX('I.Supplementary 2018-19'!V$8:V$157,MATCH($B120,'I.Supplementary 2018-19'!$B$8:$B$157,0)),INDEX('I.KI 2018-19'!V$9:V$393,MATCH($B120,'I.KI 2018-19'!$B$9:$B$393,0))),"")</f>
        <v>14.101698984703276</v>
      </c>
      <c r="BB120" s="193">
        <f>_xlfn.IFNA(_xlfn.IFNA(INDEX('I.Supplementary 2018-19'!W$8:W$157,MATCH($B120,'I.Supplementary 2018-19'!$B$8:$B$157,0)),INDEX('I.KI 2018-19'!W$9:W$393,MATCH($B120,'I.KI 2018-19'!$B$9:$B$393,0))),"")</f>
        <v>0</v>
      </c>
      <c r="BC120" s="193">
        <f>_xlfn.IFNA(_xlfn.IFNA(INDEX('I.Supplementary 2018-19'!X$8:X$157,MATCH($B120,'I.Supplementary 2018-19'!$B$8:$B$157,0)),INDEX('I.KI 2018-19'!X$9:X$393,MATCH($B120,'I.KI 2018-19'!$B$9:$B$393,0))),"")</f>
        <v>0</v>
      </c>
      <c r="BD120" s="157">
        <f>_xlfn.IFNA(_xlfn.IFNA(INDEX('I.Supplementary 2018-19'!Y$8:Y$157,MATCH($B120,'I.Supplementary 2018-19'!$B$8:$B$157,0)),INDEX('I.KI 2018-19'!Y$9:Y$393,MATCH($B120,'I.KI 2018-19'!$B$9:$B$393,0))),"")</f>
        <v>0</v>
      </c>
      <c r="BE120" s="156">
        <f>_xlfn.IFNA(_xlfn.IFNA(INDEX('I.Supplementary 2018-19'!Z$8:Z$157,MATCH($B120,'I.Supplementary 2018-19'!$B$8:$B$157,0)),INDEX('I.KI 2018-19'!Z$9:Z$393,MATCH($B120,'I.KI 2018-19'!$B$9:$B$393,0))),"")</f>
        <v>80.175702207418354</v>
      </c>
      <c r="BF120" s="193">
        <f>_xlfn.IFNA(_xlfn.IFNA(INDEX('I.Supplementary 2018-19'!AA$8:AA$157,MATCH($B120,'I.Supplementary 2018-19'!$B$8:$B$157,0)),INDEX('I.KI 2018-19'!AA$9:AA$393,MATCH($B120,'I.KI 2018-19'!$B$9:$B$393,0))),"")</f>
        <v>16.896983054259191</v>
      </c>
      <c r="BG120" s="193">
        <f>_xlfn.IFNA(_xlfn.IFNA(INDEX('I.Supplementary 2018-19'!AB$8:AB$157,MATCH($B120,'I.Supplementary 2018-19'!$B$8:$B$157,0)),INDEX('I.KI 2018-19'!AB$9:AB$393,MATCH($B120,'I.KI 2018-19'!$B$9:$B$393,0))),"")</f>
        <v>0</v>
      </c>
      <c r="BH120" s="193">
        <f>_xlfn.IFNA(_xlfn.IFNA(INDEX('I.Supplementary 2018-19'!AC$8:AC$157,MATCH($B120,'I.Supplementary 2018-19'!$B$8:$B$157,0)),INDEX('I.KI 2018-19'!AC$9:AC$393,MATCH($B120,'I.KI 2018-19'!$B$9:$B$393,0))),"")</f>
        <v>0</v>
      </c>
      <c r="BI120" s="157">
        <f>_xlfn.IFNA(_xlfn.IFNA(INDEX('I.Supplementary 2018-19'!AD$8:AD$157,MATCH($B120,'I.Supplementary 2018-19'!$B$8:$B$157,0)),INDEX('I.KI 2018-19'!AD$9:AD$393,MATCH($B120,'I.KI 2018-19'!$B$9:$B$393,0))),"")</f>
        <v>0</v>
      </c>
      <c r="BJ120" s="149"/>
      <c r="BK120" s="156">
        <f>_xlfn.IFNA(IF($B120=$B$381,0,IF($B120=$B$382,0,_xlfn.IFNA(INDEX('I.Supplementary 2018-19'!I$8:I$157,MATCH($B120,'I.Supplementary 2018-19'!$B$8:$B$157,0)),INDEX('I.KI 2018-19'!I$9:I$393,MATCH($B120,'I.KI 2018-19'!$B$9:$B$393,0))))),"")</f>
        <v>25.73245303158561</v>
      </c>
      <c r="BL120" s="149">
        <f>_xlfn.IFNA(IF($B120=$B$381,0,IF($B120=$B$382,0,_xlfn.IFNA(INDEX('I.Supplementary 2018-19'!J$8:J$157,MATCH($B120,'I.Supplementary 2018-19'!$B$8:$B$157,0)),INDEX('I.KI 2018-19'!J$9:J$393,MATCH($B120,'I.KI 2018-19'!$B$9:$B$393,0))))),"")</f>
        <v>71.340232230091928</v>
      </c>
      <c r="BM120" s="157">
        <f>_xlfn.IFNA(IF($B120=$B$381,0,IF($B120=$B$382,0,_xlfn.IFNA(INDEX('I.Supplementary 2018-19'!H$8:H$157,MATCH($B120,'I.Supplementary 2018-19'!$B$8:$B$157,0)),INDEX('I.KI 2018-19'!H$9:H$393,MATCH($B120,'I.KI 2018-19'!$B$9:$B$393,0))))),"")</f>
        <v>97.072685261677535</v>
      </c>
    </row>
    <row r="121" spans="2:65">
      <c r="B121" s="121" t="str">
        <f>'Calculations for 2021-22'!B121</f>
        <v>E1537</v>
      </c>
      <c r="C121" s="160" t="str">
        <f>'Calculations for 2021-22'!D121</f>
        <v>E1537</v>
      </c>
      <c r="D121" t="str">
        <f>'Calculations for 2021-22'!E121</f>
        <v>SD</v>
      </c>
      <c r="E121">
        <f>'Calculations for 2021-22'!F121</f>
        <v>0</v>
      </c>
      <c r="F121" s="120" t="str">
        <f>'Calculations for 2021-22'!H121</f>
        <v>Epping Forest</v>
      </c>
      <c r="G121" s="156">
        <f>_xlfn.IFNA(INDEX('I.KI 2016-17'!M$8:M$391,MATCH($B121,'I.KI 2016-17'!$B$8:$B$391,0)),"")</f>
        <v>0</v>
      </c>
      <c r="H121" s="149">
        <f>_xlfn.IFNA(INDEX('I.KI 2016-17'!N$8:N$391,MATCH($B121,'I.KI 2016-17'!$B$8:$B$391,0)),"")</f>
        <v>1.5343116978589999</v>
      </c>
      <c r="I121" s="149">
        <f>_xlfn.IFNA(INDEX('I.KI 2016-17'!O$8:O$391,MATCH($B121,'I.KI 2016-17'!$B$8:$B$391,0)),"")</f>
        <v>0</v>
      </c>
      <c r="J121" s="149">
        <f>_xlfn.IFNA(INDEX('I.KI 2016-17'!P$8:P$391,MATCH($B121,'I.KI 2016-17'!$B$8:$B$391,0)),"")</f>
        <v>0</v>
      </c>
      <c r="K121" s="157">
        <f>_xlfn.IFNA(INDEX('I.KI 2016-17'!Q$8:Q$391,MATCH($B121,'I.KI 2016-17'!$B$8:$B$391,0)),"")</f>
        <v>0</v>
      </c>
      <c r="L121" s="156">
        <f>_xlfn.IFNA(INDEX('I.KI 2016-17'!R$8:R$391,MATCH($B121,'I.KI 2016-17'!$B$8:$B$391,0)),"")</f>
        <v>0</v>
      </c>
      <c r="M121" s="193">
        <f>_xlfn.IFNA(INDEX('I.KI 2016-17'!S$8:S$391,MATCH($B121,'I.KI 2016-17'!$B$8:$B$391,0)),"")</f>
        <v>3.0478087999630001</v>
      </c>
      <c r="N121" s="193">
        <f>_xlfn.IFNA(INDEX('I.KI 2016-17'!T$8:T$391,MATCH($B121,'I.KI 2016-17'!$B$8:$B$391,0)),"")</f>
        <v>0</v>
      </c>
      <c r="O121" s="193">
        <f>_xlfn.IFNA(INDEX('I.KI 2016-17'!U$8:U$391,MATCH($B121,'I.KI 2016-17'!$B$8:$B$391,0)),"")</f>
        <v>0</v>
      </c>
      <c r="P121" s="157">
        <f>_xlfn.IFNA(INDEX('I.KI 2016-17'!V$8:V$391,MATCH($B121,'I.KI 2016-17'!$B$8:$B$391,0)),"")</f>
        <v>0</v>
      </c>
      <c r="Q121" s="156">
        <f>_xlfn.IFNA(INDEX('I.KI 2016-17'!W$8:W$391,MATCH($B121,'I.KI 2016-17'!$B$8:$B$391,0)),"")</f>
        <v>0</v>
      </c>
      <c r="R121" s="193">
        <f>_xlfn.IFNA(INDEX('I.KI 2016-17'!X$8:X$391,MATCH($B121,'I.KI 2016-17'!$B$8:$B$391,0)),"")</f>
        <v>4.5821204978220003</v>
      </c>
      <c r="S121" s="193">
        <f>_xlfn.IFNA(INDEX('I.KI 2016-17'!Y$8:Y$391,MATCH($B121,'I.KI 2016-17'!$B$8:$B$391,0)),"")</f>
        <v>0</v>
      </c>
      <c r="T121" s="193">
        <f>_xlfn.IFNA(INDEX('I.KI 2016-17'!Z$8:Z$391,MATCH($B121,'I.KI 2016-17'!$B$8:$B$391,0)),"")</f>
        <v>0</v>
      </c>
      <c r="U121" s="157">
        <f>_xlfn.IFNA(INDEX('I.KI 2016-17'!AA$8:AA$391,MATCH($B121,'I.KI 2016-17'!$B$8:$B$391,0)),"")</f>
        <v>0</v>
      </c>
      <c r="V121" s="149"/>
      <c r="W121" s="154">
        <f>_xlfn.IFNA(INDEX('I.KI 2016-17'!$H$8:$H$391,MATCH(B121,'I.KI 2016-17'!$B$8:$B$391,0)),"")</f>
        <v>1.5343116978589999</v>
      </c>
      <c r="X121" s="153">
        <f>_xlfn.IFNA(INDEX('I.KI 2016-17'!$I$8:$I$391,MATCH(B121,'I.KI 2016-17'!$B$8:$B$391,0)),"")</f>
        <v>3.0478087999630001</v>
      </c>
      <c r="Y121" s="155">
        <f>_xlfn.IFNA(INDEX('I.KI 2016-17'!$G$8:$G$391,MATCH(B121,'I.KI 2016-17'!$B$8:$B$391,0)),"")</f>
        <v>4.5821204978220003</v>
      </c>
      <c r="Z121" s="149"/>
      <c r="AA121" s="156">
        <f>_xlfn.IFNA(IF($B121=$B$382,0,_xlfn.IFNA(INDEX('I.Supplementary 2017-18'!N$8:N$35,MATCH($B121,'I.Supplementary 2017-18'!$B$8:$B$35,0)),INDEX('I.KI 2017-18'!N$9:N$393,MATCH($B121,'I.KI 2017-18'!$B$9:$B$393,0)))),"")</f>
        <v>0</v>
      </c>
      <c r="AB121" s="193">
        <f>_xlfn.IFNA(IF($B121=$B$382,0,_xlfn.IFNA(INDEX('I.Supplementary 2017-18'!O$8:O$35,MATCH($B121,'I.Supplementary 2017-18'!$B$8:$B$35,0)),INDEX('I.KI 2017-18'!O$9:O$393,MATCH($B121,'I.KI 2017-18'!$B$9:$B$393,0)))),"")</f>
        <v>0.7438662956768749</v>
      </c>
      <c r="AC121" s="193">
        <f>_xlfn.IFNA(IF($B121=$B$382,0,_xlfn.IFNA(INDEX('I.Supplementary 2017-18'!P$8:P$35,MATCH($B121,'I.Supplementary 2017-18'!$B$8:$B$35,0)),INDEX('I.KI 2017-18'!P$9:P$393,MATCH($B121,'I.KI 2017-18'!$B$9:$B$393,0)))),"")</f>
        <v>0</v>
      </c>
      <c r="AD121" s="193">
        <f>_xlfn.IFNA(IF($B121=$B$382,0,_xlfn.IFNA(INDEX('I.Supplementary 2017-18'!Q$8:Q$35,MATCH($B121,'I.Supplementary 2017-18'!$B$8:$B$35,0)),INDEX('I.KI 2017-18'!Q$9:Q$393,MATCH($B121,'I.KI 2017-18'!$B$9:$B$393,0)))),"")</f>
        <v>0</v>
      </c>
      <c r="AE121" s="157">
        <f>_xlfn.IFNA(IF($B121=$B$382,0,_xlfn.IFNA(INDEX('I.Supplementary 2017-18'!R$8:R$35,MATCH($B121,'I.Supplementary 2017-18'!$B$8:$B$35,0)),INDEX('I.KI 2017-18'!R$9:R$393,MATCH($B121,'I.KI 2017-18'!$B$9:$B$393,0)))),"")</f>
        <v>0</v>
      </c>
      <c r="AF121" s="156">
        <f>_xlfn.IFNA(IF($B121=$B$382,0,_xlfn.IFNA(INDEX('I.Supplementary 2017-18'!S$8:S$35,MATCH($B121,'I.Supplementary 2017-18'!$B$8:$B$35,0)),INDEX('I.KI 2017-18'!S$9:S$393,MATCH($B121,'I.KI 2017-18'!$B$9:$B$393,0)))),"")</f>
        <v>0</v>
      </c>
      <c r="AG121" s="193">
        <f>_xlfn.IFNA(IF($B121=$B$382,0,_xlfn.IFNA(INDEX('I.Supplementary 2017-18'!T$8:T$35,MATCH($B121,'I.Supplementary 2017-18'!$B$8:$B$35,0)),INDEX('I.KI 2017-18'!T$9:T$393,MATCH($B121,'I.KI 2017-18'!$B$9:$B$393,0)))),"")</f>
        <v>3.1100329395616284</v>
      </c>
      <c r="AH121" s="193">
        <f>_xlfn.IFNA(IF($B121=$B$382,0,_xlfn.IFNA(INDEX('I.Supplementary 2017-18'!U$8:U$35,MATCH($B121,'I.Supplementary 2017-18'!$B$8:$B$35,0)),INDEX('I.KI 2017-18'!U$9:U$393,MATCH($B121,'I.KI 2017-18'!$B$9:$B$393,0)))),"")</f>
        <v>0</v>
      </c>
      <c r="AI121" s="193">
        <f>_xlfn.IFNA(IF($B121=$B$382,0,_xlfn.IFNA(INDEX('I.Supplementary 2017-18'!V$8:V$35,MATCH($B121,'I.Supplementary 2017-18'!$B$8:$B$35,0)),INDEX('I.KI 2017-18'!V$9:V$393,MATCH($B121,'I.KI 2017-18'!$B$9:$B$393,0)))),"")</f>
        <v>0</v>
      </c>
      <c r="AJ121" s="157">
        <f>_xlfn.IFNA(IF($B121=$B$382,0,_xlfn.IFNA(INDEX('I.Supplementary 2017-18'!W$8:W$35,MATCH($B121,'I.Supplementary 2017-18'!$B$8:$B$35,0)),INDEX('I.KI 2017-18'!W$9:W$393,MATCH($B121,'I.KI 2017-18'!$B$9:$B$393,0)))),"")</f>
        <v>0</v>
      </c>
      <c r="AK121" s="156">
        <f>_xlfn.IFNA(IF($B121=$B$382,0,_xlfn.IFNA(INDEX('I.Supplementary 2017-18'!X$8:X$35,MATCH($B121,'I.Supplementary 2017-18'!$B$8:$B$35,0)),INDEX('I.KI 2017-18'!X$9:X$393,MATCH($B121,'I.KI 2017-18'!$B$9:$B$393,0)))),"")</f>
        <v>0</v>
      </c>
      <c r="AL121" s="193">
        <f>_xlfn.IFNA(IF($B121=$B$382,0,_xlfn.IFNA(INDEX('I.Supplementary 2017-18'!Y$8:Y$35,MATCH($B121,'I.Supplementary 2017-18'!$B$8:$B$35,0)),INDEX('I.KI 2017-18'!Y$9:Y$393,MATCH($B121,'I.KI 2017-18'!$B$9:$B$393,0)))),"")</f>
        <v>3.8538992352385035</v>
      </c>
      <c r="AM121" s="193">
        <f>_xlfn.IFNA(IF($B121=$B$382,0,_xlfn.IFNA(INDEX('I.Supplementary 2017-18'!Z$8:Z$35,MATCH($B121,'I.Supplementary 2017-18'!$B$8:$B$35,0)),INDEX('I.KI 2017-18'!Z$9:Z$393,MATCH($B121,'I.KI 2017-18'!$B$9:$B$393,0)))),"")</f>
        <v>0</v>
      </c>
      <c r="AN121" s="193">
        <f>_xlfn.IFNA(IF($B121=$B$382,0,_xlfn.IFNA(INDEX('I.Supplementary 2017-18'!AA$8:AA$35,MATCH($B121,'I.Supplementary 2017-18'!$B$8:$B$35,0)),INDEX('I.KI 2017-18'!AA$9:AA$393,MATCH($B121,'I.KI 2017-18'!$B$9:$B$393,0)))),"")</f>
        <v>0</v>
      </c>
      <c r="AO121" s="157">
        <f>_xlfn.IFNA(IF($B121=$B$382,0,_xlfn.IFNA(INDEX('I.Supplementary 2017-18'!AB$8:AB$35,MATCH($B121,'I.Supplementary 2017-18'!$B$8:$B$35,0)),INDEX('I.KI 2017-18'!AB$9:AB$393,MATCH($B121,'I.KI 2017-18'!$B$9:$B$393,0)))),"")</f>
        <v>0</v>
      </c>
      <c r="AP121" s="149"/>
      <c r="AQ121" s="156">
        <f>_xlfn.IFNA(IF($B121=$B$381,0,IF($B121=$B$382,0,_xlfn.IFNA(INDEX('I.Supplementary 2017-18'!I$8:I$35,MATCH($B121,'I.Supplementary 2017-18'!$B$8:$B$35,0)),INDEX('I.KI 2017-18'!I$9:I$393,MATCH($B121,'I.KI 2017-18'!$B$9:$B$393,0))))),"")</f>
        <v>0.7438662956768749</v>
      </c>
      <c r="AR121" s="149">
        <f>_xlfn.IFNA(IF($B121=$B$381,0,IF($B121=$B$382,0,_xlfn.IFNA(INDEX('I.Supplementary 2017-18'!J$8:J$35,MATCH($B121,'I.Supplementary 2017-18'!$B$8:$B$35,0)),INDEX('I.KI 2017-18'!J$9:J$393,MATCH($B121,'I.KI 2017-18'!$B$9:$B$393,0))))),"")</f>
        <v>3.1100329395616284</v>
      </c>
      <c r="AS121" s="157">
        <f>_xlfn.IFNA(IF($B121=$B$381,0,IF($B121=$B$382,0,_xlfn.IFNA(INDEX('I.Supplementary 2017-18'!H$8:H$35,MATCH($B121,'I.Supplementary 2017-18'!$B$8:$B$35,0)),INDEX('I.KI 2017-18'!H$9:H$393,MATCH($B121,'I.KI 2017-18'!$B$9:$B$393,0))))),"")</f>
        <v>3.8538992352385035</v>
      </c>
      <c r="AT121" s="149"/>
      <c r="AU121" s="156">
        <f>_xlfn.IFNA(_xlfn.IFNA(INDEX('I.Supplementary 2018-19'!P$8:P$157,MATCH($B121,'I.Supplementary 2018-19'!$B$8:$B$157,0)),INDEX('I.KI 2018-19'!P$9:P$393,MATCH($B121,'I.KI 2018-19'!$B$9:$B$393,0))),"")</f>
        <v>0</v>
      </c>
      <c r="AV121" s="193">
        <f>_xlfn.IFNA(_xlfn.IFNA(INDEX('I.Supplementary 2018-19'!Q$8:Q$157,MATCH($B121,'I.Supplementary 2018-19'!$B$8:$B$157,0)),INDEX('I.KI 2018-19'!Q$9:Q$393,MATCH($B121,'I.KI 2018-19'!$B$9:$B$393,0))),"")</f>
        <v>0.26041126292777339</v>
      </c>
      <c r="AW121" s="193">
        <f>_xlfn.IFNA(_xlfn.IFNA(INDEX('I.Supplementary 2018-19'!R$8:R$157,MATCH($B121,'I.Supplementary 2018-19'!$B$8:$B$157,0)),INDEX('I.KI 2018-19'!R$9:R$393,MATCH($B121,'I.KI 2018-19'!$B$9:$B$393,0))),"")</f>
        <v>0</v>
      </c>
      <c r="AX121" s="193">
        <f>_xlfn.IFNA(_xlfn.IFNA(INDEX('I.Supplementary 2018-19'!S$8:S$157,MATCH($B121,'I.Supplementary 2018-19'!$B$8:$B$157,0)),INDEX('I.KI 2018-19'!S$9:S$393,MATCH($B121,'I.KI 2018-19'!$B$9:$B$393,0))),"")</f>
        <v>0</v>
      </c>
      <c r="AY121" s="157">
        <f>_xlfn.IFNA(_xlfn.IFNA(INDEX('I.Supplementary 2018-19'!T$8:T$157,MATCH($B121,'I.Supplementary 2018-19'!$B$8:$B$157,0)),INDEX('I.KI 2018-19'!T$9:T$393,MATCH($B121,'I.KI 2018-19'!$B$9:$B$393,0))),"")</f>
        <v>0</v>
      </c>
      <c r="AZ121" s="156">
        <f>_xlfn.IFNA(_xlfn.IFNA(INDEX('I.Supplementary 2018-19'!U$8:U$157,MATCH($B121,'I.Supplementary 2018-19'!$B$8:$B$157,0)),INDEX('I.KI 2018-19'!U$9:U$393,MATCH($B121,'I.KI 2018-19'!$B$9:$B$393,0))),"")</f>
        <v>0</v>
      </c>
      <c r="BA121" s="193">
        <f>_xlfn.IFNA(_xlfn.IFNA(INDEX('I.Supplementary 2018-19'!V$8:V$157,MATCH($B121,'I.Supplementary 2018-19'!$B$8:$B$157,0)),INDEX('I.KI 2018-19'!V$9:V$393,MATCH($B121,'I.KI 2018-19'!$B$9:$B$393,0))),"")</f>
        <v>3.203467405557042</v>
      </c>
      <c r="BB121" s="193">
        <f>_xlfn.IFNA(_xlfn.IFNA(INDEX('I.Supplementary 2018-19'!W$8:W$157,MATCH($B121,'I.Supplementary 2018-19'!$B$8:$B$157,0)),INDEX('I.KI 2018-19'!W$9:W$393,MATCH($B121,'I.KI 2018-19'!$B$9:$B$393,0))),"")</f>
        <v>0</v>
      </c>
      <c r="BC121" s="193">
        <f>_xlfn.IFNA(_xlfn.IFNA(INDEX('I.Supplementary 2018-19'!X$8:X$157,MATCH($B121,'I.Supplementary 2018-19'!$B$8:$B$157,0)),INDEX('I.KI 2018-19'!X$9:X$393,MATCH($B121,'I.KI 2018-19'!$B$9:$B$393,0))),"")</f>
        <v>0</v>
      </c>
      <c r="BD121" s="157">
        <f>_xlfn.IFNA(_xlfn.IFNA(INDEX('I.Supplementary 2018-19'!Y$8:Y$157,MATCH($B121,'I.Supplementary 2018-19'!$B$8:$B$157,0)),INDEX('I.KI 2018-19'!Y$9:Y$393,MATCH($B121,'I.KI 2018-19'!$B$9:$B$393,0))),"")</f>
        <v>0</v>
      </c>
      <c r="BE121" s="156">
        <f>_xlfn.IFNA(_xlfn.IFNA(INDEX('I.Supplementary 2018-19'!Z$8:Z$157,MATCH($B121,'I.Supplementary 2018-19'!$B$8:$B$157,0)),INDEX('I.KI 2018-19'!Z$9:Z$393,MATCH($B121,'I.KI 2018-19'!$B$9:$B$393,0))),"")</f>
        <v>0</v>
      </c>
      <c r="BF121" s="193">
        <f>_xlfn.IFNA(_xlfn.IFNA(INDEX('I.Supplementary 2018-19'!AA$8:AA$157,MATCH($B121,'I.Supplementary 2018-19'!$B$8:$B$157,0)),INDEX('I.KI 2018-19'!AA$9:AA$393,MATCH($B121,'I.KI 2018-19'!$B$9:$B$393,0))),"")</f>
        <v>3.4638786684848153</v>
      </c>
      <c r="BG121" s="193">
        <f>_xlfn.IFNA(_xlfn.IFNA(INDEX('I.Supplementary 2018-19'!AB$8:AB$157,MATCH($B121,'I.Supplementary 2018-19'!$B$8:$B$157,0)),INDEX('I.KI 2018-19'!AB$9:AB$393,MATCH($B121,'I.KI 2018-19'!$B$9:$B$393,0))),"")</f>
        <v>0</v>
      </c>
      <c r="BH121" s="193">
        <f>_xlfn.IFNA(_xlfn.IFNA(INDEX('I.Supplementary 2018-19'!AC$8:AC$157,MATCH($B121,'I.Supplementary 2018-19'!$B$8:$B$157,0)),INDEX('I.KI 2018-19'!AC$9:AC$393,MATCH($B121,'I.KI 2018-19'!$B$9:$B$393,0))),"")</f>
        <v>0</v>
      </c>
      <c r="BI121" s="157">
        <f>_xlfn.IFNA(_xlfn.IFNA(INDEX('I.Supplementary 2018-19'!AD$8:AD$157,MATCH($B121,'I.Supplementary 2018-19'!$B$8:$B$157,0)),INDEX('I.KI 2018-19'!AD$9:AD$393,MATCH($B121,'I.KI 2018-19'!$B$9:$B$393,0))),"")</f>
        <v>0</v>
      </c>
      <c r="BJ121" s="149"/>
      <c r="BK121" s="156">
        <f>_xlfn.IFNA(IF($B121=$B$381,0,IF($B121=$B$382,0,_xlfn.IFNA(INDEX('I.Supplementary 2018-19'!I$8:I$157,MATCH($B121,'I.Supplementary 2018-19'!$B$8:$B$157,0)),INDEX('I.KI 2018-19'!I$9:I$393,MATCH($B121,'I.KI 2018-19'!$B$9:$B$393,0))))),"")</f>
        <v>0.26041126292777339</v>
      </c>
      <c r="BL121" s="149">
        <f>_xlfn.IFNA(IF($B121=$B$381,0,IF($B121=$B$382,0,_xlfn.IFNA(INDEX('I.Supplementary 2018-19'!J$8:J$157,MATCH($B121,'I.Supplementary 2018-19'!$B$8:$B$157,0)),INDEX('I.KI 2018-19'!J$9:J$393,MATCH($B121,'I.KI 2018-19'!$B$9:$B$393,0))))),"")</f>
        <v>3.203467405557042</v>
      </c>
      <c r="BM121" s="157">
        <f>_xlfn.IFNA(IF($B121=$B$381,0,IF($B121=$B$382,0,_xlfn.IFNA(INDEX('I.Supplementary 2018-19'!H$8:H$157,MATCH($B121,'I.Supplementary 2018-19'!$B$8:$B$157,0)),INDEX('I.KI 2018-19'!H$9:H$393,MATCH($B121,'I.KI 2018-19'!$B$9:$B$393,0))))),"")</f>
        <v>3.4638786684848153</v>
      </c>
    </row>
    <row r="122" spans="2:65">
      <c r="B122" s="121" t="str">
        <f>'Calculations for 2021-22'!B122</f>
        <v>E3632</v>
      </c>
      <c r="C122" s="160" t="str">
        <f>'Calculations for 2021-22'!D122</f>
        <v>E3632</v>
      </c>
      <c r="D122" t="str">
        <f>'Calculations for 2021-22'!E122</f>
        <v>SD</v>
      </c>
      <c r="E122">
        <f>'Calculations for 2021-22'!F122</f>
        <v>0</v>
      </c>
      <c r="F122" s="120" t="str">
        <f>'Calculations for 2021-22'!H122</f>
        <v>Epsom and Ewell</v>
      </c>
      <c r="G122" s="156">
        <f>_xlfn.IFNA(INDEX('I.KI 2016-17'!M$8:M$391,MATCH($B122,'I.KI 2016-17'!$B$8:$B$391,0)),"")</f>
        <v>0</v>
      </c>
      <c r="H122" s="149">
        <f>_xlfn.IFNA(INDEX('I.KI 2016-17'!N$8:N$391,MATCH($B122,'I.KI 2016-17'!$B$8:$B$391,0)),"")</f>
        <v>0.41685023175500002</v>
      </c>
      <c r="I122" s="149">
        <f>_xlfn.IFNA(INDEX('I.KI 2016-17'!O$8:O$391,MATCH($B122,'I.KI 2016-17'!$B$8:$B$391,0)),"")</f>
        <v>0</v>
      </c>
      <c r="J122" s="149">
        <f>_xlfn.IFNA(INDEX('I.KI 2016-17'!P$8:P$391,MATCH($B122,'I.KI 2016-17'!$B$8:$B$391,0)),"")</f>
        <v>0</v>
      </c>
      <c r="K122" s="157">
        <f>_xlfn.IFNA(INDEX('I.KI 2016-17'!Q$8:Q$391,MATCH($B122,'I.KI 2016-17'!$B$8:$B$391,0)),"")</f>
        <v>0</v>
      </c>
      <c r="L122" s="156">
        <f>_xlfn.IFNA(INDEX('I.KI 2016-17'!R$8:R$391,MATCH($B122,'I.KI 2016-17'!$B$8:$B$391,0)),"")</f>
        <v>0</v>
      </c>
      <c r="M122" s="193">
        <f>_xlfn.IFNA(INDEX('I.KI 2016-17'!S$8:S$391,MATCH($B122,'I.KI 2016-17'!$B$8:$B$391,0)),"")</f>
        <v>1.299304290814</v>
      </c>
      <c r="N122" s="193">
        <f>_xlfn.IFNA(INDEX('I.KI 2016-17'!T$8:T$391,MATCH($B122,'I.KI 2016-17'!$B$8:$B$391,0)),"")</f>
        <v>0</v>
      </c>
      <c r="O122" s="193">
        <f>_xlfn.IFNA(INDEX('I.KI 2016-17'!U$8:U$391,MATCH($B122,'I.KI 2016-17'!$B$8:$B$391,0)),"")</f>
        <v>0</v>
      </c>
      <c r="P122" s="157">
        <f>_xlfn.IFNA(INDEX('I.KI 2016-17'!V$8:V$391,MATCH($B122,'I.KI 2016-17'!$B$8:$B$391,0)),"")</f>
        <v>0</v>
      </c>
      <c r="Q122" s="156">
        <f>_xlfn.IFNA(INDEX('I.KI 2016-17'!W$8:W$391,MATCH($B122,'I.KI 2016-17'!$B$8:$B$391,0)),"")</f>
        <v>0</v>
      </c>
      <c r="R122" s="193">
        <f>_xlfn.IFNA(INDEX('I.KI 2016-17'!X$8:X$391,MATCH($B122,'I.KI 2016-17'!$B$8:$B$391,0)),"")</f>
        <v>1.716154522569</v>
      </c>
      <c r="S122" s="193">
        <f>_xlfn.IFNA(INDEX('I.KI 2016-17'!Y$8:Y$391,MATCH($B122,'I.KI 2016-17'!$B$8:$B$391,0)),"")</f>
        <v>0</v>
      </c>
      <c r="T122" s="193">
        <f>_xlfn.IFNA(INDEX('I.KI 2016-17'!Z$8:Z$391,MATCH($B122,'I.KI 2016-17'!$B$8:$B$391,0)),"")</f>
        <v>0</v>
      </c>
      <c r="U122" s="157">
        <f>_xlfn.IFNA(INDEX('I.KI 2016-17'!AA$8:AA$391,MATCH($B122,'I.KI 2016-17'!$B$8:$B$391,0)),"")</f>
        <v>0</v>
      </c>
      <c r="V122" s="149"/>
      <c r="W122" s="154">
        <f>_xlfn.IFNA(INDEX('I.KI 2016-17'!$H$8:$H$391,MATCH(B122,'I.KI 2016-17'!$B$8:$B$391,0)),"")</f>
        <v>0.41685023175500002</v>
      </c>
      <c r="X122" s="153">
        <f>_xlfn.IFNA(INDEX('I.KI 2016-17'!$I$8:$I$391,MATCH(B122,'I.KI 2016-17'!$B$8:$B$391,0)),"")</f>
        <v>1.299304290814</v>
      </c>
      <c r="Y122" s="155">
        <f>_xlfn.IFNA(INDEX('I.KI 2016-17'!$G$8:$G$391,MATCH(B122,'I.KI 2016-17'!$B$8:$B$391,0)),"")</f>
        <v>1.716154522569</v>
      </c>
      <c r="Z122" s="149"/>
      <c r="AA122" s="156">
        <f>_xlfn.IFNA(IF($B122=$B$382,0,_xlfn.IFNA(INDEX('I.Supplementary 2017-18'!N$8:N$35,MATCH($B122,'I.Supplementary 2017-18'!$B$8:$B$35,0)),INDEX('I.KI 2017-18'!N$9:N$393,MATCH($B122,'I.KI 2017-18'!$B$9:$B$393,0)))),"")</f>
        <v>0</v>
      </c>
      <c r="AB122" s="193">
        <f>_xlfn.IFNA(IF($B122=$B$382,0,_xlfn.IFNA(INDEX('I.Supplementary 2017-18'!O$8:O$35,MATCH($B122,'I.Supplementary 2017-18'!$B$8:$B$35,0)),INDEX('I.KI 2017-18'!O$9:O$393,MATCH($B122,'I.KI 2017-18'!$B$9:$B$393,0)))),"")</f>
        <v>0</v>
      </c>
      <c r="AC122" s="193">
        <f>_xlfn.IFNA(IF($B122=$B$382,0,_xlfn.IFNA(INDEX('I.Supplementary 2017-18'!P$8:P$35,MATCH($B122,'I.Supplementary 2017-18'!$B$8:$B$35,0)),INDEX('I.KI 2017-18'!P$9:P$393,MATCH($B122,'I.KI 2017-18'!$B$9:$B$393,0)))),"")</f>
        <v>0</v>
      </c>
      <c r="AD122" s="193">
        <f>_xlfn.IFNA(IF($B122=$B$382,0,_xlfn.IFNA(INDEX('I.Supplementary 2017-18'!Q$8:Q$35,MATCH($B122,'I.Supplementary 2017-18'!$B$8:$B$35,0)),INDEX('I.KI 2017-18'!Q$9:Q$393,MATCH($B122,'I.KI 2017-18'!$B$9:$B$393,0)))),"")</f>
        <v>0</v>
      </c>
      <c r="AE122" s="157">
        <f>_xlfn.IFNA(IF($B122=$B$382,0,_xlfn.IFNA(INDEX('I.Supplementary 2017-18'!R$8:R$35,MATCH($B122,'I.Supplementary 2017-18'!$B$8:$B$35,0)),INDEX('I.KI 2017-18'!R$9:R$393,MATCH($B122,'I.KI 2017-18'!$B$9:$B$393,0)))),"")</f>
        <v>0</v>
      </c>
      <c r="AF122" s="156">
        <f>_xlfn.IFNA(IF($B122=$B$382,0,_xlfn.IFNA(INDEX('I.Supplementary 2017-18'!S$8:S$35,MATCH($B122,'I.Supplementary 2017-18'!$B$8:$B$35,0)),INDEX('I.KI 2017-18'!S$9:S$393,MATCH($B122,'I.KI 2017-18'!$B$9:$B$393,0)))),"")</f>
        <v>0</v>
      </c>
      <c r="AG122" s="193">
        <f>_xlfn.IFNA(IF($B122=$B$382,0,_xlfn.IFNA(INDEX('I.Supplementary 2017-18'!T$8:T$35,MATCH($B122,'I.Supplementary 2017-18'!$B$8:$B$35,0)),INDEX('I.KI 2017-18'!T$9:T$393,MATCH($B122,'I.KI 2017-18'!$B$9:$B$393,0)))),"")</f>
        <v>1.3258309192474136</v>
      </c>
      <c r="AH122" s="193">
        <f>_xlfn.IFNA(IF($B122=$B$382,0,_xlfn.IFNA(INDEX('I.Supplementary 2017-18'!U$8:U$35,MATCH($B122,'I.Supplementary 2017-18'!$B$8:$B$35,0)),INDEX('I.KI 2017-18'!U$9:U$393,MATCH($B122,'I.KI 2017-18'!$B$9:$B$393,0)))),"")</f>
        <v>0</v>
      </c>
      <c r="AI122" s="193">
        <f>_xlfn.IFNA(IF($B122=$B$382,0,_xlfn.IFNA(INDEX('I.Supplementary 2017-18'!V$8:V$35,MATCH($B122,'I.Supplementary 2017-18'!$B$8:$B$35,0)),INDEX('I.KI 2017-18'!V$9:V$393,MATCH($B122,'I.KI 2017-18'!$B$9:$B$393,0)))),"")</f>
        <v>0</v>
      </c>
      <c r="AJ122" s="157">
        <f>_xlfn.IFNA(IF($B122=$B$382,0,_xlfn.IFNA(INDEX('I.Supplementary 2017-18'!W$8:W$35,MATCH($B122,'I.Supplementary 2017-18'!$B$8:$B$35,0)),INDEX('I.KI 2017-18'!W$9:W$393,MATCH($B122,'I.KI 2017-18'!$B$9:$B$393,0)))),"")</f>
        <v>0</v>
      </c>
      <c r="AK122" s="156">
        <f>_xlfn.IFNA(IF($B122=$B$382,0,_xlfn.IFNA(INDEX('I.Supplementary 2017-18'!X$8:X$35,MATCH($B122,'I.Supplementary 2017-18'!$B$8:$B$35,0)),INDEX('I.KI 2017-18'!X$9:X$393,MATCH($B122,'I.KI 2017-18'!$B$9:$B$393,0)))),"")</f>
        <v>0</v>
      </c>
      <c r="AL122" s="193">
        <f>_xlfn.IFNA(IF($B122=$B$382,0,_xlfn.IFNA(INDEX('I.Supplementary 2017-18'!Y$8:Y$35,MATCH($B122,'I.Supplementary 2017-18'!$B$8:$B$35,0)),INDEX('I.KI 2017-18'!Y$9:Y$393,MATCH($B122,'I.KI 2017-18'!$B$9:$B$393,0)))),"")</f>
        <v>1.3258309192474136</v>
      </c>
      <c r="AM122" s="193">
        <f>_xlfn.IFNA(IF($B122=$B$382,0,_xlfn.IFNA(INDEX('I.Supplementary 2017-18'!Z$8:Z$35,MATCH($B122,'I.Supplementary 2017-18'!$B$8:$B$35,0)),INDEX('I.KI 2017-18'!Z$9:Z$393,MATCH($B122,'I.KI 2017-18'!$B$9:$B$393,0)))),"")</f>
        <v>0</v>
      </c>
      <c r="AN122" s="193">
        <f>_xlfn.IFNA(IF($B122=$B$382,0,_xlfn.IFNA(INDEX('I.Supplementary 2017-18'!AA$8:AA$35,MATCH($B122,'I.Supplementary 2017-18'!$B$8:$B$35,0)),INDEX('I.KI 2017-18'!AA$9:AA$393,MATCH($B122,'I.KI 2017-18'!$B$9:$B$393,0)))),"")</f>
        <v>0</v>
      </c>
      <c r="AO122" s="157">
        <f>_xlfn.IFNA(IF($B122=$B$382,0,_xlfn.IFNA(INDEX('I.Supplementary 2017-18'!AB$8:AB$35,MATCH($B122,'I.Supplementary 2017-18'!$B$8:$B$35,0)),INDEX('I.KI 2017-18'!AB$9:AB$393,MATCH($B122,'I.KI 2017-18'!$B$9:$B$393,0)))),"")</f>
        <v>0</v>
      </c>
      <c r="AP122" s="149"/>
      <c r="AQ122" s="156">
        <f>_xlfn.IFNA(IF($B122=$B$381,0,IF($B122=$B$382,0,_xlfn.IFNA(INDEX('I.Supplementary 2017-18'!I$8:I$35,MATCH($B122,'I.Supplementary 2017-18'!$B$8:$B$35,0)),INDEX('I.KI 2017-18'!I$9:I$393,MATCH($B122,'I.KI 2017-18'!$B$9:$B$393,0))))),"")</f>
        <v>0</v>
      </c>
      <c r="AR122" s="149">
        <f>_xlfn.IFNA(IF($B122=$B$381,0,IF($B122=$B$382,0,_xlfn.IFNA(INDEX('I.Supplementary 2017-18'!J$8:J$35,MATCH($B122,'I.Supplementary 2017-18'!$B$8:$B$35,0)),INDEX('I.KI 2017-18'!J$9:J$393,MATCH($B122,'I.KI 2017-18'!$B$9:$B$393,0))))),"")</f>
        <v>1.3258309192474136</v>
      </c>
      <c r="AS122" s="157">
        <f>_xlfn.IFNA(IF($B122=$B$381,0,IF($B122=$B$382,0,_xlfn.IFNA(INDEX('I.Supplementary 2017-18'!H$8:H$35,MATCH($B122,'I.Supplementary 2017-18'!$B$8:$B$35,0)),INDEX('I.KI 2017-18'!H$9:H$393,MATCH($B122,'I.KI 2017-18'!$B$9:$B$393,0))))),"")</f>
        <v>1.3258309192474136</v>
      </c>
      <c r="AT122" s="149"/>
      <c r="AU122" s="156">
        <f>_xlfn.IFNA(_xlfn.IFNA(INDEX('I.Supplementary 2018-19'!P$8:P$157,MATCH($B122,'I.Supplementary 2018-19'!$B$8:$B$157,0)),INDEX('I.KI 2018-19'!P$9:P$393,MATCH($B122,'I.KI 2018-19'!$B$9:$B$393,0))),"")</f>
        <v>0</v>
      </c>
      <c r="AV122" s="193">
        <f>_xlfn.IFNA(_xlfn.IFNA(INDEX('I.Supplementary 2018-19'!Q$8:Q$157,MATCH($B122,'I.Supplementary 2018-19'!$B$8:$B$157,0)),INDEX('I.KI 2018-19'!Q$9:Q$393,MATCH($B122,'I.KI 2018-19'!$B$9:$B$393,0))),"")</f>
        <v>0</v>
      </c>
      <c r="AW122" s="193">
        <f>_xlfn.IFNA(_xlfn.IFNA(INDEX('I.Supplementary 2018-19'!R$8:R$157,MATCH($B122,'I.Supplementary 2018-19'!$B$8:$B$157,0)),INDEX('I.KI 2018-19'!R$9:R$393,MATCH($B122,'I.KI 2018-19'!$B$9:$B$393,0))),"")</f>
        <v>0</v>
      </c>
      <c r="AX122" s="193">
        <f>_xlfn.IFNA(_xlfn.IFNA(INDEX('I.Supplementary 2018-19'!S$8:S$157,MATCH($B122,'I.Supplementary 2018-19'!$B$8:$B$157,0)),INDEX('I.KI 2018-19'!S$9:S$393,MATCH($B122,'I.KI 2018-19'!$B$9:$B$393,0))),"")</f>
        <v>0</v>
      </c>
      <c r="AY122" s="157">
        <f>_xlfn.IFNA(_xlfn.IFNA(INDEX('I.Supplementary 2018-19'!T$8:T$157,MATCH($B122,'I.Supplementary 2018-19'!$B$8:$B$157,0)),INDEX('I.KI 2018-19'!T$9:T$393,MATCH($B122,'I.KI 2018-19'!$B$9:$B$393,0))),"")</f>
        <v>0</v>
      </c>
      <c r="AZ122" s="156">
        <f>_xlfn.IFNA(_xlfn.IFNA(INDEX('I.Supplementary 2018-19'!U$8:U$157,MATCH($B122,'I.Supplementary 2018-19'!$B$8:$B$157,0)),INDEX('I.KI 2018-19'!U$9:U$393,MATCH($B122,'I.KI 2018-19'!$B$9:$B$393,0))),"")</f>
        <v>0</v>
      </c>
      <c r="BA122" s="193">
        <f>_xlfn.IFNA(_xlfn.IFNA(INDEX('I.Supplementary 2018-19'!V$8:V$157,MATCH($B122,'I.Supplementary 2018-19'!$B$8:$B$157,0)),INDEX('I.KI 2018-19'!V$9:V$393,MATCH($B122,'I.KI 2018-19'!$B$9:$B$393,0))),"")</f>
        <v>1.3656627494393958</v>
      </c>
      <c r="BB122" s="193">
        <f>_xlfn.IFNA(_xlfn.IFNA(INDEX('I.Supplementary 2018-19'!W$8:W$157,MATCH($B122,'I.Supplementary 2018-19'!$B$8:$B$157,0)),INDEX('I.KI 2018-19'!W$9:W$393,MATCH($B122,'I.KI 2018-19'!$B$9:$B$393,0))),"")</f>
        <v>0</v>
      </c>
      <c r="BC122" s="193">
        <f>_xlfn.IFNA(_xlfn.IFNA(INDEX('I.Supplementary 2018-19'!X$8:X$157,MATCH($B122,'I.Supplementary 2018-19'!$B$8:$B$157,0)),INDEX('I.KI 2018-19'!X$9:X$393,MATCH($B122,'I.KI 2018-19'!$B$9:$B$393,0))),"")</f>
        <v>0</v>
      </c>
      <c r="BD122" s="157">
        <f>_xlfn.IFNA(_xlfn.IFNA(INDEX('I.Supplementary 2018-19'!Y$8:Y$157,MATCH($B122,'I.Supplementary 2018-19'!$B$8:$B$157,0)),INDEX('I.KI 2018-19'!Y$9:Y$393,MATCH($B122,'I.KI 2018-19'!$B$9:$B$393,0))),"")</f>
        <v>0</v>
      </c>
      <c r="BE122" s="156">
        <f>_xlfn.IFNA(_xlfn.IFNA(INDEX('I.Supplementary 2018-19'!Z$8:Z$157,MATCH($B122,'I.Supplementary 2018-19'!$B$8:$B$157,0)),INDEX('I.KI 2018-19'!Z$9:Z$393,MATCH($B122,'I.KI 2018-19'!$B$9:$B$393,0))),"")</f>
        <v>0</v>
      </c>
      <c r="BF122" s="193">
        <f>_xlfn.IFNA(_xlfn.IFNA(INDEX('I.Supplementary 2018-19'!AA$8:AA$157,MATCH($B122,'I.Supplementary 2018-19'!$B$8:$B$157,0)),INDEX('I.KI 2018-19'!AA$9:AA$393,MATCH($B122,'I.KI 2018-19'!$B$9:$B$393,0))),"")</f>
        <v>1.3656627494393958</v>
      </c>
      <c r="BG122" s="193">
        <f>_xlfn.IFNA(_xlfn.IFNA(INDEX('I.Supplementary 2018-19'!AB$8:AB$157,MATCH($B122,'I.Supplementary 2018-19'!$B$8:$B$157,0)),INDEX('I.KI 2018-19'!AB$9:AB$393,MATCH($B122,'I.KI 2018-19'!$B$9:$B$393,0))),"")</f>
        <v>0</v>
      </c>
      <c r="BH122" s="193">
        <f>_xlfn.IFNA(_xlfn.IFNA(INDEX('I.Supplementary 2018-19'!AC$8:AC$157,MATCH($B122,'I.Supplementary 2018-19'!$B$8:$B$157,0)),INDEX('I.KI 2018-19'!AC$9:AC$393,MATCH($B122,'I.KI 2018-19'!$B$9:$B$393,0))),"")</f>
        <v>0</v>
      </c>
      <c r="BI122" s="157">
        <f>_xlfn.IFNA(_xlfn.IFNA(INDEX('I.Supplementary 2018-19'!AD$8:AD$157,MATCH($B122,'I.Supplementary 2018-19'!$B$8:$B$157,0)),INDEX('I.KI 2018-19'!AD$9:AD$393,MATCH($B122,'I.KI 2018-19'!$B$9:$B$393,0))),"")</f>
        <v>0</v>
      </c>
      <c r="BJ122" s="149"/>
      <c r="BK122" s="156">
        <f>_xlfn.IFNA(IF($B122=$B$381,0,IF($B122=$B$382,0,_xlfn.IFNA(INDEX('I.Supplementary 2018-19'!I$8:I$157,MATCH($B122,'I.Supplementary 2018-19'!$B$8:$B$157,0)),INDEX('I.KI 2018-19'!I$9:I$393,MATCH($B122,'I.KI 2018-19'!$B$9:$B$393,0))))),"")</f>
        <v>0</v>
      </c>
      <c r="BL122" s="149">
        <f>_xlfn.IFNA(IF($B122=$B$381,0,IF($B122=$B$382,0,_xlfn.IFNA(INDEX('I.Supplementary 2018-19'!J$8:J$157,MATCH($B122,'I.Supplementary 2018-19'!$B$8:$B$157,0)),INDEX('I.KI 2018-19'!J$9:J$393,MATCH($B122,'I.KI 2018-19'!$B$9:$B$393,0))))),"")</f>
        <v>1.3656627494393958</v>
      </c>
      <c r="BM122" s="157">
        <f>_xlfn.IFNA(IF($B122=$B$381,0,IF($B122=$B$382,0,_xlfn.IFNA(INDEX('I.Supplementary 2018-19'!H$8:H$157,MATCH($B122,'I.Supplementary 2018-19'!$B$8:$B$157,0)),INDEX('I.KI 2018-19'!H$9:H$393,MATCH($B122,'I.KI 2018-19'!$B$9:$B$393,0))))),"")</f>
        <v>1.3656627494393958</v>
      </c>
    </row>
    <row r="123" spans="2:65">
      <c r="B123" s="121" t="str">
        <f>'Calculations for 2021-22'!B123</f>
        <v>E1036</v>
      </c>
      <c r="C123" s="160" t="str">
        <f>'Calculations for 2021-22'!D123</f>
        <v>E1036</v>
      </c>
      <c r="D123" t="str">
        <f>'Calculations for 2021-22'!E123</f>
        <v>SD</v>
      </c>
      <c r="E123">
        <f>'Calculations for 2021-22'!F123</f>
        <v>0</v>
      </c>
      <c r="F123" s="120" t="str">
        <f>'Calculations for 2021-22'!H123</f>
        <v>Erewash</v>
      </c>
      <c r="G123" s="156">
        <f>_xlfn.IFNA(INDEX('I.KI 2016-17'!M$8:M$391,MATCH($B123,'I.KI 2016-17'!$B$8:$B$391,0)),"")</f>
        <v>0</v>
      </c>
      <c r="H123" s="149">
        <f>_xlfn.IFNA(INDEX('I.KI 2016-17'!N$8:N$391,MATCH($B123,'I.KI 2016-17'!$B$8:$B$391,0)),"")</f>
        <v>1.6259500647410001</v>
      </c>
      <c r="I123" s="149">
        <f>_xlfn.IFNA(INDEX('I.KI 2016-17'!O$8:O$391,MATCH($B123,'I.KI 2016-17'!$B$8:$B$391,0)),"")</f>
        <v>0</v>
      </c>
      <c r="J123" s="149">
        <f>_xlfn.IFNA(INDEX('I.KI 2016-17'!P$8:P$391,MATCH($B123,'I.KI 2016-17'!$B$8:$B$391,0)),"")</f>
        <v>0</v>
      </c>
      <c r="K123" s="157">
        <f>_xlfn.IFNA(INDEX('I.KI 2016-17'!Q$8:Q$391,MATCH($B123,'I.KI 2016-17'!$B$8:$B$391,0)),"")</f>
        <v>0</v>
      </c>
      <c r="L123" s="156">
        <f>_xlfn.IFNA(INDEX('I.KI 2016-17'!R$8:R$391,MATCH($B123,'I.KI 2016-17'!$B$8:$B$391,0)),"")</f>
        <v>0</v>
      </c>
      <c r="M123" s="193">
        <f>_xlfn.IFNA(INDEX('I.KI 2016-17'!S$8:S$391,MATCH($B123,'I.KI 2016-17'!$B$8:$B$391,0)),"")</f>
        <v>3.042179033209</v>
      </c>
      <c r="N123" s="193">
        <f>_xlfn.IFNA(INDEX('I.KI 2016-17'!T$8:T$391,MATCH($B123,'I.KI 2016-17'!$B$8:$B$391,0)),"")</f>
        <v>0</v>
      </c>
      <c r="O123" s="193">
        <f>_xlfn.IFNA(INDEX('I.KI 2016-17'!U$8:U$391,MATCH($B123,'I.KI 2016-17'!$B$8:$B$391,0)),"")</f>
        <v>0</v>
      </c>
      <c r="P123" s="157">
        <f>_xlfn.IFNA(INDEX('I.KI 2016-17'!V$8:V$391,MATCH($B123,'I.KI 2016-17'!$B$8:$B$391,0)),"")</f>
        <v>0</v>
      </c>
      <c r="Q123" s="156">
        <f>_xlfn.IFNA(INDEX('I.KI 2016-17'!W$8:W$391,MATCH($B123,'I.KI 2016-17'!$B$8:$B$391,0)),"")</f>
        <v>0</v>
      </c>
      <c r="R123" s="193">
        <f>_xlfn.IFNA(INDEX('I.KI 2016-17'!X$8:X$391,MATCH($B123,'I.KI 2016-17'!$B$8:$B$391,0)),"")</f>
        <v>4.6681290979500005</v>
      </c>
      <c r="S123" s="193">
        <f>_xlfn.IFNA(INDEX('I.KI 2016-17'!Y$8:Y$391,MATCH($B123,'I.KI 2016-17'!$B$8:$B$391,0)),"")</f>
        <v>0</v>
      </c>
      <c r="T123" s="193">
        <f>_xlfn.IFNA(INDEX('I.KI 2016-17'!Z$8:Z$391,MATCH($B123,'I.KI 2016-17'!$B$8:$B$391,0)),"")</f>
        <v>0</v>
      </c>
      <c r="U123" s="157">
        <f>_xlfn.IFNA(INDEX('I.KI 2016-17'!AA$8:AA$391,MATCH($B123,'I.KI 2016-17'!$B$8:$B$391,0)),"")</f>
        <v>0</v>
      </c>
      <c r="V123" s="149"/>
      <c r="W123" s="154">
        <f>_xlfn.IFNA(INDEX('I.KI 2016-17'!$H$8:$H$391,MATCH(B123,'I.KI 2016-17'!$B$8:$B$391,0)),"")</f>
        <v>1.6259500647410001</v>
      </c>
      <c r="X123" s="153">
        <f>_xlfn.IFNA(INDEX('I.KI 2016-17'!$I$8:$I$391,MATCH(B123,'I.KI 2016-17'!$B$8:$B$391,0)),"")</f>
        <v>3.042179033209</v>
      </c>
      <c r="Y123" s="155">
        <f>_xlfn.IFNA(INDEX('I.KI 2016-17'!$G$8:$G$391,MATCH(B123,'I.KI 2016-17'!$B$8:$B$391,0)),"")</f>
        <v>4.6681290979500005</v>
      </c>
      <c r="Z123" s="149"/>
      <c r="AA123" s="156">
        <f>_xlfn.IFNA(IF($B123=$B$382,0,_xlfn.IFNA(INDEX('I.Supplementary 2017-18'!N$8:N$35,MATCH($B123,'I.Supplementary 2017-18'!$B$8:$B$35,0)),INDEX('I.KI 2017-18'!N$9:N$393,MATCH($B123,'I.KI 2017-18'!$B$9:$B$393,0)))),"")</f>
        <v>0</v>
      </c>
      <c r="AB123" s="193">
        <f>_xlfn.IFNA(IF($B123=$B$382,0,_xlfn.IFNA(INDEX('I.Supplementary 2017-18'!O$8:O$35,MATCH($B123,'I.Supplementary 2017-18'!$B$8:$B$35,0)),INDEX('I.KI 2017-18'!O$9:O$393,MATCH($B123,'I.KI 2017-18'!$B$9:$B$393,0)))),"")</f>
        <v>0.97202357586962074</v>
      </c>
      <c r="AC123" s="193">
        <f>_xlfn.IFNA(IF($B123=$B$382,0,_xlfn.IFNA(INDEX('I.Supplementary 2017-18'!P$8:P$35,MATCH($B123,'I.Supplementary 2017-18'!$B$8:$B$35,0)),INDEX('I.KI 2017-18'!P$9:P$393,MATCH($B123,'I.KI 2017-18'!$B$9:$B$393,0)))),"")</f>
        <v>0</v>
      </c>
      <c r="AD123" s="193">
        <f>_xlfn.IFNA(IF($B123=$B$382,0,_xlfn.IFNA(INDEX('I.Supplementary 2017-18'!Q$8:Q$35,MATCH($B123,'I.Supplementary 2017-18'!$B$8:$B$35,0)),INDEX('I.KI 2017-18'!Q$9:Q$393,MATCH($B123,'I.KI 2017-18'!$B$9:$B$393,0)))),"")</f>
        <v>0</v>
      </c>
      <c r="AE123" s="157">
        <f>_xlfn.IFNA(IF($B123=$B$382,0,_xlfn.IFNA(INDEX('I.Supplementary 2017-18'!R$8:R$35,MATCH($B123,'I.Supplementary 2017-18'!$B$8:$B$35,0)),INDEX('I.KI 2017-18'!R$9:R$393,MATCH($B123,'I.KI 2017-18'!$B$9:$B$393,0)))),"")</f>
        <v>0</v>
      </c>
      <c r="AF123" s="156">
        <f>_xlfn.IFNA(IF($B123=$B$382,0,_xlfn.IFNA(INDEX('I.Supplementary 2017-18'!S$8:S$35,MATCH($B123,'I.Supplementary 2017-18'!$B$8:$B$35,0)),INDEX('I.KI 2017-18'!S$9:S$393,MATCH($B123,'I.KI 2017-18'!$B$9:$B$393,0)))),"")</f>
        <v>0</v>
      </c>
      <c r="AG123" s="193">
        <f>_xlfn.IFNA(IF($B123=$B$382,0,_xlfn.IFNA(INDEX('I.Supplementary 2017-18'!T$8:T$35,MATCH($B123,'I.Supplementary 2017-18'!$B$8:$B$35,0)),INDEX('I.KI 2017-18'!T$9:T$393,MATCH($B123,'I.KI 2017-18'!$B$9:$B$393,0)))),"")</f>
        <v>3.1042882353507859</v>
      </c>
      <c r="AH123" s="193">
        <f>_xlfn.IFNA(IF($B123=$B$382,0,_xlfn.IFNA(INDEX('I.Supplementary 2017-18'!U$8:U$35,MATCH($B123,'I.Supplementary 2017-18'!$B$8:$B$35,0)),INDEX('I.KI 2017-18'!U$9:U$393,MATCH($B123,'I.KI 2017-18'!$B$9:$B$393,0)))),"")</f>
        <v>0</v>
      </c>
      <c r="AI123" s="193">
        <f>_xlfn.IFNA(IF($B123=$B$382,0,_xlfn.IFNA(INDEX('I.Supplementary 2017-18'!V$8:V$35,MATCH($B123,'I.Supplementary 2017-18'!$B$8:$B$35,0)),INDEX('I.KI 2017-18'!V$9:V$393,MATCH($B123,'I.KI 2017-18'!$B$9:$B$393,0)))),"")</f>
        <v>0</v>
      </c>
      <c r="AJ123" s="157">
        <f>_xlfn.IFNA(IF($B123=$B$382,0,_xlfn.IFNA(INDEX('I.Supplementary 2017-18'!W$8:W$35,MATCH($B123,'I.Supplementary 2017-18'!$B$8:$B$35,0)),INDEX('I.KI 2017-18'!W$9:W$393,MATCH($B123,'I.KI 2017-18'!$B$9:$B$393,0)))),"")</f>
        <v>0</v>
      </c>
      <c r="AK123" s="156">
        <f>_xlfn.IFNA(IF($B123=$B$382,0,_xlfn.IFNA(INDEX('I.Supplementary 2017-18'!X$8:X$35,MATCH($B123,'I.Supplementary 2017-18'!$B$8:$B$35,0)),INDEX('I.KI 2017-18'!X$9:X$393,MATCH($B123,'I.KI 2017-18'!$B$9:$B$393,0)))),"")</f>
        <v>0</v>
      </c>
      <c r="AL123" s="193">
        <f>_xlfn.IFNA(IF($B123=$B$382,0,_xlfn.IFNA(INDEX('I.Supplementary 2017-18'!Y$8:Y$35,MATCH($B123,'I.Supplementary 2017-18'!$B$8:$B$35,0)),INDEX('I.KI 2017-18'!Y$9:Y$393,MATCH($B123,'I.KI 2017-18'!$B$9:$B$393,0)))),"")</f>
        <v>4.0763118112204069</v>
      </c>
      <c r="AM123" s="193">
        <f>_xlfn.IFNA(IF($B123=$B$382,0,_xlfn.IFNA(INDEX('I.Supplementary 2017-18'!Z$8:Z$35,MATCH($B123,'I.Supplementary 2017-18'!$B$8:$B$35,0)),INDEX('I.KI 2017-18'!Z$9:Z$393,MATCH($B123,'I.KI 2017-18'!$B$9:$B$393,0)))),"")</f>
        <v>0</v>
      </c>
      <c r="AN123" s="193">
        <f>_xlfn.IFNA(IF($B123=$B$382,0,_xlfn.IFNA(INDEX('I.Supplementary 2017-18'!AA$8:AA$35,MATCH($B123,'I.Supplementary 2017-18'!$B$8:$B$35,0)),INDEX('I.KI 2017-18'!AA$9:AA$393,MATCH($B123,'I.KI 2017-18'!$B$9:$B$393,0)))),"")</f>
        <v>0</v>
      </c>
      <c r="AO123" s="157">
        <f>_xlfn.IFNA(IF($B123=$B$382,0,_xlfn.IFNA(INDEX('I.Supplementary 2017-18'!AB$8:AB$35,MATCH($B123,'I.Supplementary 2017-18'!$B$8:$B$35,0)),INDEX('I.KI 2017-18'!AB$9:AB$393,MATCH($B123,'I.KI 2017-18'!$B$9:$B$393,0)))),"")</f>
        <v>0</v>
      </c>
      <c r="AP123" s="149"/>
      <c r="AQ123" s="156">
        <f>_xlfn.IFNA(IF($B123=$B$381,0,IF($B123=$B$382,0,_xlfn.IFNA(INDEX('I.Supplementary 2017-18'!I$8:I$35,MATCH($B123,'I.Supplementary 2017-18'!$B$8:$B$35,0)),INDEX('I.KI 2017-18'!I$9:I$393,MATCH($B123,'I.KI 2017-18'!$B$9:$B$393,0))))),"")</f>
        <v>0.97202357586962074</v>
      </c>
      <c r="AR123" s="149">
        <f>_xlfn.IFNA(IF($B123=$B$381,0,IF($B123=$B$382,0,_xlfn.IFNA(INDEX('I.Supplementary 2017-18'!J$8:J$35,MATCH($B123,'I.Supplementary 2017-18'!$B$8:$B$35,0)),INDEX('I.KI 2017-18'!J$9:J$393,MATCH($B123,'I.KI 2017-18'!$B$9:$B$393,0))))),"")</f>
        <v>3.1042882353507859</v>
      </c>
      <c r="AS123" s="157">
        <f>_xlfn.IFNA(IF($B123=$B$381,0,IF($B123=$B$382,0,_xlfn.IFNA(INDEX('I.Supplementary 2017-18'!H$8:H$35,MATCH($B123,'I.Supplementary 2017-18'!$B$8:$B$35,0)),INDEX('I.KI 2017-18'!H$9:H$393,MATCH($B123,'I.KI 2017-18'!$B$9:$B$393,0))))),"")</f>
        <v>4.0763118112204069</v>
      </c>
      <c r="AT123" s="149"/>
      <c r="AU123" s="156">
        <f>_xlfn.IFNA(_xlfn.IFNA(INDEX('I.Supplementary 2018-19'!P$8:P$157,MATCH($B123,'I.Supplementary 2018-19'!$B$8:$B$157,0)),INDEX('I.KI 2018-19'!P$9:P$393,MATCH($B123,'I.KI 2018-19'!$B$9:$B$393,0))),"")</f>
        <v>0</v>
      </c>
      <c r="AV123" s="193">
        <f>_xlfn.IFNA(_xlfn.IFNA(INDEX('I.Supplementary 2018-19'!Q$8:Q$157,MATCH($B123,'I.Supplementary 2018-19'!$B$8:$B$157,0)),INDEX('I.KI 2018-19'!Q$9:Q$393,MATCH($B123,'I.KI 2018-19'!$B$9:$B$393,0))),"")</f>
        <v>0.5618948618319537</v>
      </c>
      <c r="AW123" s="193">
        <f>_xlfn.IFNA(_xlfn.IFNA(INDEX('I.Supplementary 2018-19'!R$8:R$157,MATCH($B123,'I.Supplementary 2018-19'!$B$8:$B$157,0)),INDEX('I.KI 2018-19'!R$9:R$393,MATCH($B123,'I.KI 2018-19'!$B$9:$B$393,0))),"")</f>
        <v>0</v>
      </c>
      <c r="AX123" s="193">
        <f>_xlfn.IFNA(_xlfn.IFNA(INDEX('I.Supplementary 2018-19'!S$8:S$157,MATCH($B123,'I.Supplementary 2018-19'!$B$8:$B$157,0)),INDEX('I.KI 2018-19'!S$9:S$393,MATCH($B123,'I.KI 2018-19'!$B$9:$B$393,0))),"")</f>
        <v>0</v>
      </c>
      <c r="AY123" s="157">
        <f>_xlfn.IFNA(_xlfn.IFNA(INDEX('I.Supplementary 2018-19'!T$8:T$157,MATCH($B123,'I.Supplementary 2018-19'!$B$8:$B$157,0)),INDEX('I.KI 2018-19'!T$9:T$393,MATCH($B123,'I.KI 2018-19'!$B$9:$B$393,0))),"")</f>
        <v>0</v>
      </c>
      <c r="AZ123" s="156">
        <f>_xlfn.IFNA(_xlfn.IFNA(INDEX('I.Supplementary 2018-19'!U$8:U$157,MATCH($B123,'I.Supplementary 2018-19'!$B$8:$B$157,0)),INDEX('I.KI 2018-19'!U$9:U$393,MATCH($B123,'I.KI 2018-19'!$B$9:$B$393,0))),"")</f>
        <v>0</v>
      </c>
      <c r="BA123" s="193">
        <f>_xlfn.IFNA(_xlfn.IFNA(INDEX('I.Supplementary 2018-19'!V$8:V$157,MATCH($B123,'I.Supplementary 2018-19'!$B$8:$B$157,0)),INDEX('I.KI 2018-19'!V$9:V$393,MATCH($B123,'I.KI 2018-19'!$B$9:$B$393,0))),"")</f>
        <v>3.1975501136660456</v>
      </c>
      <c r="BB123" s="193">
        <f>_xlfn.IFNA(_xlfn.IFNA(INDEX('I.Supplementary 2018-19'!W$8:W$157,MATCH($B123,'I.Supplementary 2018-19'!$B$8:$B$157,0)),INDEX('I.KI 2018-19'!W$9:W$393,MATCH($B123,'I.KI 2018-19'!$B$9:$B$393,0))),"")</f>
        <v>0</v>
      </c>
      <c r="BC123" s="193">
        <f>_xlfn.IFNA(_xlfn.IFNA(INDEX('I.Supplementary 2018-19'!X$8:X$157,MATCH($B123,'I.Supplementary 2018-19'!$B$8:$B$157,0)),INDEX('I.KI 2018-19'!X$9:X$393,MATCH($B123,'I.KI 2018-19'!$B$9:$B$393,0))),"")</f>
        <v>0</v>
      </c>
      <c r="BD123" s="157">
        <f>_xlfn.IFNA(_xlfn.IFNA(INDEX('I.Supplementary 2018-19'!Y$8:Y$157,MATCH($B123,'I.Supplementary 2018-19'!$B$8:$B$157,0)),INDEX('I.KI 2018-19'!Y$9:Y$393,MATCH($B123,'I.KI 2018-19'!$B$9:$B$393,0))),"")</f>
        <v>0</v>
      </c>
      <c r="BE123" s="156">
        <f>_xlfn.IFNA(_xlfn.IFNA(INDEX('I.Supplementary 2018-19'!Z$8:Z$157,MATCH($B123,'I.Supplementary 2018-19'!$B$8:$B$157,0)),INDEX('I.KI 2018-19'!Z$9:Z$393,MATCH($B123,'I.KI 2018-19'!$B$9:$B$393,0))),"")</f>
        <v>0</v>
      </c>
      <c r="BF123" s="193">
        <f>_xlfn.IFNA(_xlfn.IFNA(INDEX('I.Supplementary 2018-19'!AA$8:AA$157,MATCH($B123,'I.Supplementary 2018-19'!$B$8:$B$157,0)),INDEX('I.KI 2018-19'!AA$9:AA$393,MATCH($B123,'I.KI 2018-19'!$B$9:$B$393,0))),"")</f>
        <v>3.7594449754979991</v>
      </c>
      <c r="BG123" s="193">
        <f>_xlfn.IFNA(_xlfn.IFNA(INDEX('I.Supplementary 2018-19'!AB$8:AB$157,MATCH($B123,'I.Supplementary 2018-19'!$B$8:$B$157,0)),INDEX('I.KI 2018-19'!AB$9:AB$393,MATCH($B123,'I.KI 2018-19'!$B$9:$B$393,0))),"")</f>
        <v>0</v>
      </c>
      <c r="BH123" s="193">
        <f>_xlfn.IFNA(_xlfn.IFNA(INDEX('I.Supplementary 2018-19'!AC$8:AC$157,MATCH($B123,'I.Supplementary 2018-19'!$B$8:$B$157,0)),INDEX('I.KI 2018-19'!AC$9:AC$393,MATCH($B123,'I.KI 2018-19'!$B$9:$B$393,0))),"")</f>
        <v>0</v>
      </c>
      <c r="BI123" s="157">
        <f>_xlfn.IFNA(_xlfn.IFNA(INDEX('I.Supplementary 2018-19'!AD$8:AD$157,MATCH($B123,'I.Supplementary 2018-19'!$B$8:$B$157,0)),INDEX('I.KI 2018-19'!AD$9:AD$393,MATCH($B123,'I.KI 2018-19'!$B$9:$B$393,0))),"")</f>
        <v>0</v>
      </c>
      <c r="BJ123" s="149"/>
      <c r="BK123" s="156">
        <f>_xlfn.IFNA(IF($B123=$B$381,0,IF($B123=$B$382,0,_xlfn.IFNA(INDEX('I.Supplementary 2018-19'!I$8:I$157,MATCH($B123,'I.Supplementary 2018-19'!$B$8:$B$157,0)),INDEX('I.KI 2018-19'!I$9:I$393,MATCH($B123,'I.KI 2018-19'!$B$9:$B$393,0))))),"")</f>
        <v>0.5618948618319537</v>
      </c>
      <c r="BL123" s="149">
        <f>_xlfn.IFNA(IF($B123=$B$381,0,IF($B123=$B$382,0,_xlfn.IFNA(INDEX('I.Supplementary 2018-19'!J$8:J$157,MATCH($B123,'I.Supplementary 2018-19'!$B$8:$B$157,0)),INDEX('I.KI 2018-19'!J$9:J$393,MATCH($B123,'I.KI 2018-19'!$B$9:$B$393,0))))),"")</f>
        <v>3.1975501136660456</v>
      </c>
      <c r="BM123" s="157">
        <f>_xlfn.IFNA(IF($B123=$B$381,0,IF($B123=$B$382,0,_xlfn.IFNA(INDEX('I.Supplementary 2018-19'!H$8:H$157,MATCH($B123,'I.Supplementary 2018-19'!$B$8:$B$157,0)),INDEX('I.KI 2018-19'!H$9:H$393,MATCH($B123,'I.KI 2018-19'!$B$9:$B$393,0))))),"")</f>
        <v>3.7594449754979991</v>
      </c>
    </row>
    <row r="124" spans="2:65">
      <c r="B124" s="121" t="str">
        <f>'Calculations for 2021-22'!B124</f>
        <v>E1521</v>
      </c>
      <c r="C124" s="160" t="str">
        <f>'Calculations for 2021-22'!D124</f>
        <v>E1521</v>
      </c>
      <c r="D124" t="str">
        <f>'Calculations for 2021-22'!E124</f>
        <v>SCNFIR</v>
      </c>
      <c r="E124">
        <f>'Calculations for 2021-22'!F124</f>
        <v>0</v>
      </c>
      <c r="F124" s="120" t="str">
        <f>'Calculations for 2021-22'!H124</f>
        <v>Essex</v>
      </c>
      <c r="G124" s="156">
        <f>_xlfn.IFNA(INDEX('I.KI 2016-17'!M$8:M$391,MATCH($B124,'I.KI 2016-17'!$B$8:$B$391,0)),"")</f>
        <v>117.93817475188</v>
      </c>
      <c r="H124" s="149">
        <f>_xlfn.IFNA(INDEX('I.KI 2016-17'!N$8:N$391,MATCH($B124,'I.KI 2016-17'!$B$8:$B$391,0)),"")</f>
        <v>0</v>
      </c>
      <c r="I124" s="149">
        <f>_xlfn.IFNA(INDEX('I.KI 2016-17'!O$8:O$391,MATCH($B124,'I.KI 2016-17'!$B$8:$B$391,0)),"")</f>
        <v>0</v>
      </c>
      <c r="J124" s="149">
        <f>_xlfn.IFNA(INDEX('I.KI 2016-17'!P$8:P$391,MATCH($B124,'I.KI 2016-17'!$B$8:$B$391,0)),"")</f>
        <v>0</v>
      </c>
      <c r="K124" s="157">
        <f>_xlfn.IFNA(INDEX('I.KI 2016-17'!Q$8:Q$391,MATCH($B124,'I.KI 2016-17'!$B$8:$B$391,0)),"")</f>
        <v>0</v>
      </c>
      <c r="L124" s="156">
        <f>_xlfn.IFNA(INDEX('I.KI 2016-17'!R$8:R$391,MATCH($B124,'I.KI 2016-17'!$B$8:$B$391,0)),"")</f>
        <v>161.65455390781997</v>
      </c>
      <c r="M124" s="193">
        <f>_xlfn.IFNA(INDEX('I.KI 2016-17'!S$8:S$391,MATCH($B124,'I.KI 2016-17'!$B$8:$B$391,0)),"")</f>
        <v>0</v>
      </c>
      <c r="N124" s="193">
        <f>_xlfn.IFNA(INDEX('I.KI 2016-17'!T$8:T$391,MATCH($B124,'I.KI 2016-17'!$B$8:$B$391,0)),"")</f>
        <v>0</v>
      </c>
      <c r="O124" s="193">
        <f>_xlfn.IFNA(INDEX('I.KI 2016-17'!U$8:U$391,MATCH($B124,'I.KI 2016-17'!$B$8:$B$391,0)),"")</f>
        <v>0</v>
      </c>
      <c r="P124" s="157">
        <f>_xlfn.IFNA(INDEX('I.KI 2016-17'!V$8:V$391,MATCH($B124,'I.KI 2016-17'!$B$8:$B$391,0)),"")</f>
        <v>0</v>
      </c>
      <c r="Q124" s="156">
        <f>_xlfn.IFNA(INDEX('I.KI 2016-17'!W$8:W$391,MATCH($B124,'I.KI 2016-17'!$B$8:$B$391,0)),"")</f>
        <v>279.59272865969996</v>
      </c>
      <c r="R124" s="193">
        <f>_xlfn.IFNA(INDEX('I.KI 2016-17'!X$8:X$391,MATCH($B124,'I.KI 2016-17'!$B$8:$B$391,0)),"")</f>
        <v>0</v>
      </c>
      <c r="S124" s="193">
        <f>_xlfn.IFNA(INDEX('I.KI 2016-17'!Y$8:Y$391,MATCH($B124,'I.KI 2016-17'!$B$8:$B$391,0)),"")</f>
        <v>0</v>
      </c>
      <c r="T124" s="193">
        <f>_xlfn.IFNA(INDEX('I.KI 2016-17'!Z$8:Z$391,MATCH($B124,'I.KI 2016-17'!$B$8:$B$391,0)),"")</f>
        <v>0</v>
      </c>
      <c r="U124" s="157">
        <f>_xlfn.IFNA(INDEX('I.KI 2016-17'!AA$8:AA$391,MATCH($B124,'I.KI 2016-17'!$B$8:$B$391,0)),"")</f>
        <v>0</v>
      </c>
      <c r="V124" s="149"/>
      <c r="W124" s="154">
        <f>_xlfn.IFNA(INDEX('I.KI 2016-17'!$H$8:$H$391,MATCH(B124,'I.KI 2016-17'!$B$8:$B$391,0)),"")</f>
        <v>117.93817475188</v>
      </c>
      <c r="X124" s="153">
        <f>_xlfn.IFNA(INDEX('I.KI 2016-17'!$I$8:$I$391,MATCH(B124,'I.KI 2016-17'!$B$8:$B$391,0)),"")</f>
        <v>161.65455390781997</v>
      </c>
      <c r="Y124" s="155">
        <f>_xlfn.IFNA(INDEX('I.KI 2016-17'!$G$8:$G$391,MATCH(B124,'I.KI 2016-17'!$B$8:$B$391,0)),"")</f>
        <v>279.59272865969996</v>
      </c>
      <c r="Z124" s="149"/>
      <c r="AA124" s="156">
        <f>_xlfn.IFNA(IF($B124=$B$382,0,_xlfn.IFNA(INDEX('I.Supplementary 2017-18'!N$8:N$35,MATCH($B124,'I.Supplementary 2017-18'!$B$8:$B$35,0)),INDEX('I.KI 2017-18'!N$9:N$393,MATCH($B124,'I.KI 2017-18'!$B$9:$B$393,0)))),"")</f>
        <v>73.875658997742775</v>
      </c>
      <c r="AB124" s="193">
        <f>_xlfn.IFNA(IF($B124=$B$382,0,_xlfn.IFNA(INDEX('I.Supplementary 2017-18'!O$8:O$35,MATCH($B124,'I.Supplementary 2017-18'!$B$8:$B$35,0)),INDEX('I.KI 2017-18'!O$9:O$393,MATCH($B124,'I.KI 2017-18'!$B$9:$B$393,0)))),"")</f>
        <v>0</v>
      </c>
      <c r="AC124" s="193">
        <f>_xlfn.IFNA(IF($B124=$B$382,0,_xlfn.IFNA(INDEX('I.Supplementary 2017-18'!P$8:P$35,MATCH($B124,'I.Supplementary 2017-18'!$B$8:$B$35,0)),INDEX('I.KI 2017-18'!P$9:P$393,MATCH($B124,'I.KI 2017-18'!$B$9:$B$393,0)))),"")</f>
        <v>0</v>
      </c>
      <c r="AD124" s="193">
        <f>_xlfn.IFNA(IF($B124=$B$382,0,_xlfn.IFNA(INDEX('I.Supplementary 2017-18'!Q$8:Q$35,MATCH($B124,'I.Supplementary 2017-18'!$B$8:$B$35,0)),INDEX('I.KI 2017-18'!Q$9:Q$393,MATCH($B124,'I.KI 2017-18'!$B$9:$B$393,0)))),"")</f>
        <v>0</v>
      </c>
      <c r="AE124" s="157">
        <f>_xlfn.IFNA(IF($B124=$B$382,0,_xlfn.IFNA(INDEX('I.Supplementary 2017-18'!R$8:R$35,MATCH($B124,'I.Supplementary 2017-18'!$B$8:$B$35,0)),INDEX('I.KI 2017-18'!R$9:R$393,MATCH($B124,'I.KI 2017-18'!$B$9:$B$393,0)))),"")</f>
        <v>0</v>
      </c>
      <c r="AF124" s="156">
        <f>_xlfn.IFNA(IF($B124=$B$382,0,_xlfn.IFNA(INDEX('I.Supplementary 2017-18'!S$8:S$35,MATCH($B124,'I.Supplementary 2017-18'!$B$8:$B$35,0)),INDEX('I.KI 2017-18'!S$9:S$393,MATCH($B124,'I.KI 2017-18'!$B$9:$B$393,0)))),"")</f>
        <v>164.95489726572231</v>
      </c>
      <c r="AG124" s="193">
        <f>_xlfn.IFNA(IF($B124=$B$382,0,_xlfn.IFNA(INDEX('I.Supplementary 2017-18'!T$8:T$35,MATCH($B124,'I.Supplementary 2017-18'!$B$8:$B$35,0)),INDEX('I.KI 2017-18'!T$9:T$393,MATCH($B124,'I.KI 2017-18'!$B$9:$B$393,0)))),"")</f>
        <v>0</v>
      </c>
      <c r="AH124" s="193">
        <f>_xlfn.IFNA(IF($B124=$B$382,0,_xlfn.IFNA(INDEX('I.Supplementary 2017-18'!U$8:U$35,MATCH($B124,'I.Supplementary 2017-18'!$B$8:$B$35,0)),INDEX('I.KI 2017-18'!U$9:U$393,MATCH($B124,'I.KI 2017-18'!$B$9:$B$393,0)))),"")</f>
        <v>0</v>
      </c>
      <c r="AI124" s="193">
        <f>_xlfn.IFNA(IF($B124=$B$382,0,_xlfn.IFNA(INDEX('I.Supplementary 2017-18'!V$8:V$35,MATCH($B124,'I.Supplementary 2017-18'!$B$8:$B$35,0)),INDEX('I.KI 2017-18'!V$9:V$393,MATCH($B124,'I.KI 2017-18'!$B$9:$B$393,0)))),"")</f>
        <v>0</v>
      </c>
      <c r="AJ124" s="157">
        <f>_xlfn.IFNA(IF($B124=$B$382,0,_xlfn.IFNA(INDEX('I.Supplementary 2017-18'!W$8:W$35,MATCH($B124,'I.Supplementary 2017-18'!$B$8:$B$35,0)),INDEX('I.KI 2017-18'!W$9:W$393,MATCH($B124,'I.KI 2017-18'!$B$9:$B$393,0)))),"")</f>
        <v>0</v>
      </c>
      <c r="AK124" s="156">
        <f>_xlfn.IFNA(IF($B124=$B$382,0,_xlfn.IFNA(INDEX('I.Supplementary 2017-18'!X$8:X$35,MATCH($B124,'I.Supplementary 2017-18'!$B$8:$B$35,0)),INDEX('I.KI 2017-18'!X$9:X$393,MATCH($B124,'I.KI 2017-18'!$B$9:$B$393,0)))),"")</f>
        <v>238.8305562634651</v>
      </c>
      <c r="AL124" s="193">
        <f>_xlfn.IFNA(IF($B124=$B$382,0,_xlfn.IFNA(INDEX('I.Supplementary 2017-18'!Y$8:Y$35,MATCH($B124,'I.Supplementary 2017-18'!$B$8:$B$35,0)),INDEX('I.KI 2017-18'!Y$9:Y$393,MATCH($B124,'I.KI 2017-18'!$B$9:$B$393,0)))),"")</f>
        <v>0</v>
      </c>
      <c r="AM124" s="193">
        <f>_xlfn.IFNA(IF($B124=$B$382,0,_xlfn.IFNA(INDEX('I.Supplementary 2017-18'!Z$8:Z$35,MATCH($B124,'I.Supplementary 2017-18'!$B$8:$B$35,0)),INDEX('I.KI 2017-18'!Z$9:Z$393,MATCH($B124,'I.KI 2017-18'!$B$9:$B$393,0)))),"")</f>
        <v>0</v>
      </c>
      <c r="AN124" s="193">
        <f>_xlfn.IFNA(IF($B124=$B$382,0,_xlfn.IFNA(INDEX('I.Supplementary 2017-18'!AA$8:AA$35,MATCH($B124,'I.Supplementary 2017-18'!$B$8:$B$35,0)),INDEX('I.KI 2017-18'!AA$9:AA$393,MATCH($B124,'I.KI 2017-18'!$B$9:$B$393,0)))),"")</f>
        <v>0</v>
      </c>
      <c r="AO124" s="157">
        <f>_xlfn.IFNA(IF($B124=$B$382,0,_xlfn.IFNA(INDEX('I.Supplementary 2017-18'!AB$8:AB$35,MATCH($B124,'I.Supplementary 2017-18'!$B$8:$B$35,0)),INDEX('I.KI 2017-18'!AB$9:AB$393,MATCH($B124,'I.KI 2017-18'!$B$9:$B$393,0)))),"")</f>
        <v>0</v>
      </c>
      <c r="AP124" s="149"/>
      <c r="AQ124" s="156">
        <f>_xlfn.IFNA(IF($B124=$B$381,0,IF($B124=$B$382,0,_xlfn.IFNA(INDEX('I.Supplementary 2017-18'!I$8:I$35,MATCH($B124,'I.Supplementary 2017-18'!$B$8:$B$35,0)),INDEX('I.KI 2017-18'!I$9:I$393,MATCH($B124,'I.KI 2017-18'!$B$9:$B$393,0))))),"")</f>
        <v>73.875658997742775</v>
      </c>
      <c r="AR124" s="149">
        <f>_xlfn.IFNA(IF($B124=$B$381,0,IF($B124=$B$382,0,_xlfn.IFNA(INDEX('I.Supplementary 2017-18'!J$8:J$35,MATCH($B124,'I.Supplementary 2017-18'!$B$8:$B$35,0)),INDEX('I.KI 2017-18'!J$9:J$393,MATCH($B124,'I.KI 2017-18'!$B$9:$B$393,0))))),"")</f>
        <v>164.95489726572231</v>
      </c>
      <c r="AS124" s="157">
        <f>_xlfn.IFNA(IF($B124=$B$381,0,IF($B124=$B$382,0,_xlfn.IFNA(INDEX('I.Supplementary 2017-18'!H$8:H$35,MATCH($B124,'I.Supplementary 2017-18'!$B$8:$B$35,0)),INDEX('I.KI 2017-18'!H$9:H$393,MATCH($B124,'I.KI 2017-18'!$B$9:$B$393,0))))),"")</f>
        <v>238.8305562634651</v>
      </c>
      <c r="AT124" s="149"/>
      <c r="AU124" s="156">
        <f>_xlfn.IFNA(_xlfn.IFNA(INDEX('I.Supplementary 2018-19'!P$8:P$157,MATCH($B124,'I.Supplementary 2018-19'!$B$8:$B$157,0)),INDEX('I.KI 2018-19'!P$9:P$393,MATCH($B124,'I.KI 2018-19'!$B$9:$B$393,0))),"")</f>
        <v>45.739098660851717</v>
      </c>
      <c r="AV124" s="193">
        <f>_xlfn.IFNA(_xlfn.IFNA(INDEX('I.Supplementary 2018-19'!Q$8:Q$157,MATCH($B124,'I.Supplementary 2018-19'!$B$8:$B$157,0)),INDEX('I.KI 2018-19'!Q$9:Q$393,MATCH($B124,'I.KI 2018-19'!$B$9:$B$393,0))),"")</f>
        <v>0</v>
      </c>
      <c r="AW124" s="193">
        <f>_xlfn.IFNA(_xlfn.IFNA(INDEX('I.Supplementary 2018-19'!R$8:R$157,MATCH($B124,'I.Supplementary 2018-19'!$B$8:$B$157,0)),INDEX('I.KI 2018-19'!R$9:R$393,MATCH($B124,'I.KI 2018-19'!$B$9:$B$393,0))),"")</f>
        <v>0</v>
      </c>
      <c r="AX124" s="193">
        <f>_xlfn.IFNA(_xlfn.IFNA(INDEX('I.Supplementary 2018-19'!S$8:S$157,MATCH($B124,'I.Supplementary 2018-19'!$B$8:$B$157,0)),INDEX('I.KI 2018-19'!S$9:S$393,MATCH($B124,'I.KI 2018-19'!$B$9:$B$393,0))),"")</f>
        <v>0</v>
      </c>
      <c r="AY124" s="157">
        <f>_xlfn.IFNA(_xlfn.IFNA(INDEX('I.Supplementary 2018-19'!T$8:T$157,MATCH($B124,'I.Supplementary 2018-19'!$B$8:$B$157,0)),INDEX('I.KI 2018-19'!T$9:T$393,MATCH($B124,'I.KI 2018-19'!$B$9:$B$393,0))),"")</f>
        <v>0</v>
      </c>
      <c r="AZ124" s="156">
        <f>_xlfn.IFNA(_xlfn.IFNA(INDEX('I.Supplementary 2018-19'!U$8:U$157,MATCH($B124,'I.Supplementary 2018-19'!$B$8:$B$157,0)),INDEX('I.KI 2018-19'!U$9:U$393,MATCH($B124,'I.KI 2018-19'!$B$9:$B$393,0))),"")</f>
        <v>169.91062379301866</v>
      </c>
      <c r="BA124" s="193">
        <f>_xlfn.IFNA(_xlfn.IFNA(INDEX('I.Supplementary 2018-19'!V$8:V$157,MATCH($B124,'I.Supplementary 2018-19'!$B$8:$B$157,0)),INDEX('I.KI 2018-19'!V$9:V$393,MATCH($B124,'I.KI 2018-19'!$B$9:$B$393,0))),"")</f>
        <v>0</v>
      </c>
      <c r="BB124" s="193">
        <f>_xlfn.IFNA(_xlfn.IFNA(INDEX('I.Supplementary 2018-19'!W$8:W$157,MATCH($B124,'I.Supplementary 2018-19'!$B$8:$B$157,0)),INDEX('I.KI 2018-19'!W$9:W$393,MATCH($B124,'I.KI 2018-19'!$B$9:$B$393,0))),"")</f>
        <v>0</v>
      </c>
      <c r="BC124" s="193">
        <f>_xlfn.IFNA(_xlfn.IFNA(INDEX('I.Supplementary 2018-19'!X$8:X$157,MATCH($B124,'I.Supplementary 2018-19'!$B$8:$B$157,0)),INDEX('I.KI 2018-19'!X$9:X$393,MATCH($B124,'I.KI 2018-19'!$B$9:$B$393,0))),"")</f>
        <v>0</v>
      </c>
      <c r="BD124" s="157">
        <f>_xlfn.IFNA(_xlfn.IFNA(INDEX('I.Supplementary 2018-19'!Y$8:Y$157,MATCH($B124,'I.Supplementary 2018-19'!$B$8:$B$157,0)),INDEX('I.KI 2018-19'!Y$9:Y$393,MATCH($B124,'I.KI 2018-19'!$B$9:$B$393,0))),"")</f>
        <v>0</v>
      </c>
      <c r="BE124" s="156">
        <f>_xlfn.IFNA(_xlfn.IFNA(INDEX('I.Supplementary 2018-19'!Z$8:Z$157,MATCH($B124,'I.Supplementary 2018-19'!$B$8:$B$157,0)),INDEX('I.KI 2018-19'!Z$9:Z$393,MATCH($B124,'I.KI 2018-19'!$B$9:$B$393,0))),"")</f>
        <v>215.64972245387037</v>
      </c>
      <c r="BF124" s="193">
        <f>_xlfn.IFNA(_xlfn.IFNA(INDEX('I.Supplementary 2018-19'!AA$8:AA$157,MATCH($B124,'I.Supplementary 2018-19'!$B$8:$B$157,0)),INDEX('I.KI 2018-19'!AA$9:AA$393,MATCH($B124,'I.KI 2018-19'!$B$9:$B$393,0))),"")</f>
        <v>0</v>
      </c>
      <c r="BG124" s="193">
        <f>_xlfn.IFNA(_xlfn.IFNA(INDEX('I.Supplementary 2018-19'!AB$8:AB$157,MATCH($B124,'I.Supplementary 2018-19'!$B$8:$B$157,0)),INDEX('I.KI 2018-19'!AB$9:AB$393,MATCH($B124,'I.KI 2018-19'!$B$9:$B$393,0))),"")</f>
        <v>0</v>
      </c>
      <c r="BH124" s="193">
        <f>_xlfn.IFNA(_xlfn.IFNA(INDEX('I.Supplementary 2018-19'!AC$8:AC$157,MATCH($B124,'I.Supplementary 2018-19'!$B$8:$B$157,0)),INDEX('I.KI 2018-19'!AC$9:AC$393,MATCH($B124,'I.KI 2018-19'!$B$9:$B$393,0))),"")</f>
        <v>0</v>
      </c>
      <c r="BI124" s="157">
        <f>_xlfn.IFNA(_xlfn.IFNA(INDEX('I.Supplementary 2018-19'!AD$8:AD$157,MATCH($B124,'I.Supplementary 2018-19'!$B$8:$B$157,0)),INDEX('I.KI 2018-19'!AD$9:AD$393,MATCH($B124,'I.KI 2018-19'!$B$9:$B$393,0))),"")</f>
        <v>0</v>
      </c>
      <c r="BJ124" s="149"/>
      <c r="BK124" s="156">
        <f>_xlfn.IFNA(IF($B124=$B$381,0,IF($B124=$B$382,0,_xlfn.IFNA(INDEX('I.Supplementary 2018-19'!I$8:I$157,MATCH($B124,'I.Supplementary 2018-19'!$B$8:$B$157,0)),INDEX('I.KI 2018-19'!I$9:I$393,MATCH($B124,'I.KI 2018-19'!$B$9:$B$393,0))))),"")</f>
        <v>45.739098660851717</v>
      </c>
      <c r="BL124" s="149">
        <f>_xlfn.IFNA(IF($B124=$B$381,0,IF($B124=$B$382,0,_xlfn.IFNA(INDEX('I.Supplementary 2018-19'!J$8:J$157,MATCH($B124,'I.Supplementary 2018-19'!$B$8:$B$157,0)),INDEX('I.KI 2018-19'!J$9:J$393,MATCH($B124,'I.KI 2018-19'!$B$9:$B$393,0))))),"")</f>
        <v>169.91062379301866</v>
      </c>
      <c r="BM124" s="157">
        <f>_xlfn.IFNA(IF($B124=$B$381,0,IF($B124=$B$382,0,_xlfn.IFNA(INDEX('I.Supplementary 2018-19'!H$8:H$157,MATCH($B124,'I.Supplementary 2018-19'!$B$8:$B$157,0)),INDEX('I.KI 2018-19'!H$9:H$393,MATCH($B124,'I.KI 2018-19'!$B$9:$B$393,0))))),"")</f>
        <v>215.64972245387037</v>
      </c>
    </row>
    <row r="125" spans="2:65">
      <c r="B125" s="121" t="str">
        <f>'Calculations for 2021-22'!B125</f>
        <v>E6115</v>
      </c>
      <c r="C125" s="160" t="str">
        <f>'Calculations for 2021-22'!D125</f>
        <v>E6115</v>
      </c>
      <c r="D125" t="str">
        <f>'Calculations for 2021-22'!E125</f>
        <v>SFIR</v>
      </c>
      <c r="E125">
        <f>'Calculations for 2021-22'!F125</f>
        <v>0</v>
      </c>
      <c r="F125" s="120" t="str">
        <f>'Calculations for 2021-22'!H125</f>
        <v>Essex Fire</v>
      </c>
      <c r="G125" s="156">
        <f>_xlfn.IFNA(INDEX('I.KI 2016-17'!M$8:M$391,MATCH($B125,'I.KI 2016-17'!$B$8:$B$391,0)),"")</f>
        <v>0</v>
      </c>
      <c r="H125" s="149">
        <f>_xlfn.IFNA(INDEX('I.KI 2016-17'!N$8:N$391,MATCH($B125,'I.KI 2016-17'!$B$8:$B$391,0)),"")</f>
        <v>0</v>
      </c>
      <c r="I125" s="149">
        <f>_xlfn.IFNA(INDEX('I.KI 2016-17'!O$8:O$391,MATCH($B125,'I.KI 2016-17'!$B$8:$B$391,0)),"")</f>
        <v>14.233622478731</v>
      </c>
      <c r="J125" s="149">
        <f>_xlfn.IFNA(INDEX('I.KI 2016-17'!P$8:P$391,MATCH($B125,'I.KI 2016-17'!$B$8:$B$391,0)),"")</f>
        <v>0</v>
      </c>
      <c r="K125" s="157">
        <f>_xlfn.IFNA(INDEX('I.KI 2016-17'!Q$8:Q$391,MATCH($B125,'I.KI 2016-17'!$B$8:$B$391,0)),"")</f>
        <v>0</v>
      </c>
      <c r="L125" s="156">
        <f>_xlfn.IFNA(INDEX('I.KI 2016-17'!R$8:R$391,MATCH($B125,'I.KI 2016-17'!$B$8:$B$391,0)),"")</f>
        <v>0</v>
      </c>
      <c r="M125" s="193">
        <f>_xlfn.IFNA(INDEX('I.KI 2016-17'!S$8:S$391,MATCH($B125,'I.KI 2016-17'!$B$8:$B$391,0)),"")</f>
        <v>0</v>
      </c>
      <c r="N125" s="193">
        <f>_xlfn.IFNA(INDEX('I.KI 2016-17'!T$8:T$391,MATCH($B125,'I.KI 2016-17'!$B$8:$B$391,0)),"")</f>
        <v>15.118099579538001</v>
      </c>
      <c r="O125" s="193">
        <f>_xlfn.IFNA(INDEX('I.KI 2016-17'!U$8:U$391,MATCH($B125,'I.KI 2016-17'!$B$8:$B$391,0)),"")</f>
        <v>0</v>
      </c>
      <c r="P125" s="157">
        <f>_xlfn.IFNA(INDEX('I.KI 2016-17'!V$8:V$391,MATCH($B125,'I.KI 2016-17'!$B$8:$B$391,0)),"")</f>
        <v>0</v>
      </c>
      <c r="Q125" s="156">
        <f>_xlfn.IFNA(INDEX('I.KI 2016-17'!W$8:W$391,MATCH($B125,'I.KI 2016-17'!$B$8:$B$391,0)),"")</f>
        <v>0</v>
      </c>
      <c r="R125" s="193">
        <f>_xlfn.IFNA(INDEX('I.KI 2016-17'!X$8:X$391,MATCH($B125,'I.KI 2016-17'!$B$8:$B$391,0)),"")</f>
        <v>0</v>
      </c>
      <c r="S125" s="193">
        <f>_xlfn.IFNA(INDEX('I.KI 2016-17'!Y$8:Y$391,MATCH($B125,'I.KI 2016-17'!$B$8:$B$391,0)),"")</f>
        <v>29.351722058269001</v>
      </c>
      <c r="T125" s="193">
        <f>_xlfn.IFNA(INDEX('I.KI 2016-17'!Z$8:Z$391,MATCH($B125,'I.KI 2016-17'!$B$8:$B$391,0)),"")</f>
        <v>0</v>
      </c>
      <c r="U125" s="157">
        <f>_xlfn.IFNA(INDEX('I.KI 2016-17'!AA$8:AA$391,MATCH($B125,'I.KI 2016-17'!$B$8:$B$391,0)),"")</f>
        <v>0</v>
      </c>
      <c r="V125" s="149"/>
      <c r="W125" s="154">
        <f>_xlfn.IFNA(INDEX('I.KI 2016-17'!$H$8:$H$391,MATCH(B125,'I.KI 2016-17'!$B$8:$B$391,0)),"")</f>
        <v>14.233622478731</v>
      </c>
      <c r="X125" s="153">
        <f>_xlfn.IFNA(INDEX('I.KI 2016-17'!$I$8:$I$391,MATCH(B125,'I.KI 2016-17'!$B$8:$B$391,0)),"")</f>
        <v>15.118099579538001</v>
      </c>
      <c r="Y125" s="155">
        <f>_xlfn.IFNA(INDEX('I.KI 2016-17'!$G$8:$G$391,MATCH(B125,'I.KI 2016-17'!$B$8:$B$391,0)),"")</f>
        <v>29.351722058269001</v>
      </c>
      <c r="Z125" s="149"/>
      <c r="AA125" s="156">
        <f>_xlfn.IFNA(IF($B125=$B$382,0,_xlfn.IFNA(INDEX('I.Supplementary 2017-18'!N$8:N$35,MATCH($B125,'I.Supplementary 2017-18'!$B$8:$B$35,0)),INDEX('I.KI 2017-18'!N$9:N$393,MATCH($B125,'I.KI 2017-18'!$B$9:$B$393,0)))),"")</f>
        <v>0</v>
      </c>
      <c r="AB125" s="193">
        <f>_xlfn.IFNA(IF($B125=$B$382,0,_xlfn.IFNA(INDEX('I.Supplementary 2017-18'!O$8:O$35,MATCH($B125,'I.Supplementary 2017-18'!$B$8:$B$35,0)),INDEX('I.KI 2017-18'!O$9:O$393,MATCH($B125,'I.KI 2017-18'!$B$9:$B$393,0)))),"")</f>
        <v>0</v>
      </c>
      <c r="AC125" s="193">
        <f>_xlfn.IFNA(IF($B125=$B$382,0,_xlfn.IFNA(INDEX('I.Supplementary 2017-18'!P$8:P$35,MATCH($B125,'I.Supplementary 2017-18'!$B$8:$B$35,0)),INDEX('I.KI 2017-18'!P$9:P$393,MATCH($B125,'I.KI 2017-18'!$B$9:$B$393,0)))),"")</f>
        <v>11.033340403166383</v>
      </c>
      <c r="AD125" s="193">
        <f>_xlfn.IFNA(IF($B125=$B$382,0,_xlfn.IFNA(INDEX('I.Supplementary 2017-18'!Q$8:Q$35,MATCH($B125,'I.Supplementary 2017-18'!$B$8:$B$35,0)),INDEX('I.KI 2017-18'!Q$9:Q$393,MATCH($B125,'I.KI 2017-18'!$B$9:$B$393,0)))),"")</f>
        <v>0</v>
      </c>
      <c r="AE125" s="157">
        <f>_xlfn.IFNA(IF($B125=$B$382,0,_xlfn.IFNA(INDEX('I.Supplementary 2017-18'!R$8:R$35,MATCH($B125,'I.Supplementary 2017-18'!$B$8:$B$35,0)),INDEX('I.KI 2017-18'!R$9:R$393,MATCH($B125,'I.KI 2017-18'!$B$9:$B$393,0)))),"")</f>
        <v>0</v>
      </c>
      <c r="AF125" s="156">
        <f>_xlfn.IFNA(IF($B125=$B$382,0,_xlfn.IFNA(INDEX('I.Supplementary 2017-18'!S$8:S$35,MATCH($B125,'I.Supplementary 2017-18'!$B$8:$B$35,0)),INDEX('I.KI 2017-18'!S$9:S$393,MATCH($B125,'I.KI 2017-18'!$B$9:$B$393,0)))),"")</f>
        <v>0</v>
      </c>
      <c r="AG125" s="193">
        <f>_xlfn.IFNA(IF($B125=$B$382,0,_xlfn.IFNA(INDEX('I.Supplementary 2017-18'!T$8:T$35,MATCH($B125,'I.Supplementary 2017-18'!$B$8:$B$35,0)),INDEX('I.KI 2017-18'!T$9:T$393,MATCH($B125,'I.KI 2017-18'!$B$9:$B$393,0)))),"")</f>
        <v>0</v>
      </c>
      <c r="AH125" s="193">
        <f>_xlfn.IFNA(IF($B125=$B$382,0,_xlfn.IFNA(INDEX('I.Supplementary 2017-18'!U$8:U$35,MATCH($B125,'I.Supplementary 2017-18'!$B$8:$B$35,0)),INDEX('I.KI 2017-18'!U$9:U$393,MATCH($B125,'I.KI 2017-18'!$B$9:$B$393,0)))),"")</f>
        <v>15.426751073265086</v>
      </c>
      <c r="AI125" s="193">
        <f>_xlfn.IFNA(IF($B125=$B$382,0,_xlfn.IFNA(INDEX('I.Supplementary 2017-18'!V$8:V$35,MATCH($B125,'I.Supplementary 2017-18'!$B$8:$B$35,0)),INDEX('I.KI 2017-18'!V$9:V$393,MATCH($B125,'I.KI 2017-18'!$B$9:$B$393,0)))),"")</f>
        <v>0</v>
      </c>
      <c r="AJ125" s="157">
        <f>_xlfn.IFNA(IF($B125=$B$382,0,_xlfn.IFNA(INDEX('I.Supplementary 2017-18'!W$8:W$35,MATCH($B125,'I.Supplementary 2017-18'!$B$8:$B$35,0)),INDEX('I.KI 2017-18'!W$9:W$393,MATCH($B125,'I.KI 2017-18'!$B$9:$B$393,0)))),"")</f>
        <v>0</v>
      </c>
      <c r="AK125" s="156">
        <f>_xlfn.IFNA(IF($B125=$B$382,0,_xlfn.IFNA(INDEX('I.Supplementary 2017-18'!X$8:X$35,MATCH($B125,'I.Supplementary 2017-18'!$B$8:$B$35,0)),INDEX('I.KI 2017-18'!X$9:X$393,MATCH($B125,'I.KI 2017-18'!$B$9:$B$393,0)))),"")</f>
        <v>0</v>
      </c>
      <c r="AL125" s="193">
        <f>_xlfn.IFNA(IF($B125=$B$382,0,_xlfn.IFNA(INDEX('I.Supplementary 2017-18'!Y$8:Y$35,MATCH($B125,'I.Supplementary 2017-18'!$B$8:$B$35,0)),INDEX('I.KI 2017-18'!Y$9:Y$393,MATCH($B125,'I.KI 2017-18'!$B$9:$B$393,0)))),"")</f>
        <v>0</v>
      </c>
      <c r="AM125" s="193">
        <f>_xlfn.IFNA(IF($B125=$B$382,0,_xlfn.IFNA(INDEX('I.Supplementary 2017-18'!Z$8:Z$35,MATCH($B125,'I.Supplementary 2017-18'!$B$8:$B$35,0)),INDEX('I.KI 2017-18'!Z$9:Z$393,MATCH($B125,'I.KI 2017-18'!$B$9:$B$393,0)))),"")</f>
        <v>26.460091476431469</v>
      </c>
      <c r="AN125" s="193">
        <f>_xlfn.IFNA(IF($B125=$B$382,0,_xlfn.IFNA(INDEX('I.Supplementary 2017-18'!AA$8:AA$35,MATCH($B125,'I.Supplementary 2017-18'!$B$8:$B$35,0)),INDEX('I.KI 2017-18'!AA$9:AA$393,MATCH($B125,'I.KI 2017-18'!$B$9:$B$393,0)))),"")</f>
        <v>0</v>
      </c>
      <c r="AO125" s="157">
        <f>_xlfn.IFNA(IF($B125=$B$382,0,_xlfn.IFNA(INDEX('I.Supplementary 2017-18'!AB$8:AB$35,MATCH($B125,'I.Supplementary 2017-18'!$B$8:$B$35,0)),INDEX('I.KI 2017-18'!AB$9:AB$393,MATCH($B125,'I.KI 2017-18'!$B$9:$B$393,0)))),"")</f>
        <v>0</v>
      </c>
      <c r="AP125" s="149"/>
      <c r="AQ125" s="156">
        <f>_xlfn.IFNA(IF($B125=$B$381,0,IF($B125=$B$382,0,_xlfn.IFNA(INDEX('I.Supplementary 2017-18'!I$8:I$35,MATCH($B125,'I.Supplementary 2017-18'!$B$8:$B$35,0)),INDEX('I.KI 2017-18'!I$9:I$393,MATCH($B125,'I.KI 2017-18'!$B$9:$B$393,0))))),"")</f>
        <v>11.033340403166383</v>
      </c>
      <c r="AR125" s="149">
        <f>_xlfn.IFNA(IF($B125=$B$381,0,IF($B125=$B$382,0,_xlfn.IFNA(INDEX('I.Supplementary 2017-18'!J$8:J$35,MATCH($B125,'I.Supplementary 2017-18'!$B$8:$B$35,0)),INDEX('I.KI 2017-18'!J$9:J$393,MATCH($B125,'I.KI 2017-18'!$B$9:$B$393,0))))),"")</f>
        <v>15.426751073265086</v>
      </c>
      <c r="AS125" s="157">
        <f>_xlfn.IFNA(IF($B125=$B$381,0,IF($B125=$B$382,0,_xlfn.IFNA(INDEX('I.Supplementary 2017-18'!H$8:H$35,MATCH($B125,'I.Supplementary 2017-18'!$B$8:$B$35,0)),INDEX('I.KI 2017-18'!H$9:H$393,MATCH($B125,'I.KI 2017-18'!$B$9:$B$393,0))))),"")</f>
        <v>26.460091476431469</v>
      </c>
      <c r="AT125" s="149"/>
      <c r="AU125" s="156">
        <f>_xlfn.IFNA(_xlfn.IFNA(INDEX('I.Supplementary 2018-19'!P$8:P$157,MATCH($B125,'I.Supplementary 2018-19'!$B$8:$B$157,0)),INDEX('I.KI 2018-19'!P$9:P$393,MATCH($B125,'I.KI 2018-19'!$B$9:$B$393,0))),"")</f>
        <v>0</v>
      </c>
      <c r="AV125" s="193">
        <f>_xlfn.IFNA(_xlfn.IFNA(INDEX('I.Supplementary 2018-19'!Q$8:Q$157,MATCH($B125,'I.Supplementary 2018-19'!$B$8:$B$157,0)),INDEX('I.KI 2018-19'!Q$9:Q$393,MATCH($B125,'I.KI 2018-19'!$B$9:$B$393,0))),"")</f>
        <v>0</v>
      </c>
      <c r="AW125" s="193">
        <f>_xlfn.IFNA(_xlfn.IFNA(INDEX('I.Supplementary 2018-19'!R$8:R$157,MATCH($B125,'I.Supplementary 2018-19'!$B$8:$B$157,0)),INDEX('I.KI 2018-19'!R$9:R$393,MATCH($B125,'I.KI 2018-19'!$B$9:$B$393,0))),"")</f>
        <v>9.3467954681127221</v>
      </c>
      <c r="AX125" s="193">
        <f>_xlfn.IFNA(_xlfn.IFNA(INDEX('I.Supplementary 2018-19'!S$8:S$157,MATCH($B125,'I.Supplementary 2018-19'!$B$8:$B$157,0)),INDEX('I.KI 2018-19'!S$9:S$393,MATCH($B125,'I.KI 2018-19'!$B$9:$B$393,0))),"")</f>
        <v>0</v>
      </c>
      <c r="AY125" s="157">
        <f>_xlfn.IFNA(_xlfn.IFNA(INDEX('I.Supplementary 2018-19'!T$8:T$157,MATCH($B125,'I.Supplementary 2018-19'!$B$8:$B$157,0)),INDEX('I.KI 2018-19'!T$9:T$393,MATCH($B125,'I.KI 2018-19'!$B$9:$B$393,0))),"")</f>
        <v>0</v>
      </c>
      <c r="AZ125" s="156">
        <f>_xlfn.IFNA(_xlfn.IFNA(INDEX('I.Supplementary 2018-19'!U$8:U$157,MATCH($B125,'I.Supplementary 2018-19'!$B$8:$B$157,0)),INDEX('I.KI 2018-19'!U$9:U$393,MATCH($B125,'I.KI 2018-19'!$B$9:$B$393,0))),"")</f>
        <v>0</v>
      </c>
      <c r="BA125" s="193">
        <f>_xlfn.IFNA(_xlfn.IFNA(INDEX('I.Supplementary 2018-19'!V$8:V$157,MATCH($B125,'I.Supplementary 2018-19'!$B$8:$B$157,0)),INDEX('I.KI 2018-19'!V$9:V$393,MATCH($B125,'I.KI 2018-19'!$B$9:$B$393,0))),"")</f>
        <v>0</v>
      </c>
      <c r="BB125" s="193">
        <f>_xlfn.IFNA(_xlfn.IFNA(INDEX('I.Supplementary 2018-19'!W$8:W$157,MATCH($B125,'I.Supplementary 2018-19'!$B$8:$B$157,0)),INDEX('I.KI 2018-19'!W$9:W$393,MATCH($B125,'I.KI 2018-19'!$B$9:$B$393,0))),"")</f>
        <v>15.890215697783777</v>
      </c>
      <c r="BC125" s="193">
        <f>_xlfn.IFNA(_xlfn.IFNA(INDEX('I.Supplementary 2018-19'!X$8:X$157,MATCH($B125,'I.Supplementary 2018-19'!$B$8:$B$157,0)),INDEX('I.KI 2018-19'!X$9:X$393,MATCH($B125,'I.KI 2018-19'!$B$9:$B$393,0))),"")</f>
        <v>0</v>
      </c>
      <c r="BD125" s="157">
        <f>_xlfn.IFNA(_xlfn.IFNA(INDEX('I.Supplementary 2018-19'!Y$8:Y$157,MATCH($B125,'I.Supplementary 2018-19'!$B$8:$B$157,0)),INDEX('I.KI 2018-19'!Y$9:Y$393,MATCH($B125,'I.KI 2018-19'!$B$9:$B$393,0))),"")</f>
        <v>0</v>
      </c>
      <c r="BE125" s="156">
        <f>_xlfn.IFNA(_xlfn.IFNA(INDEX('I.Supplementary 2018-19'!Z$8:Z$157,MATCH($B125,'I.Supplementary 2018-19'!$B$8:$B$157,0)),INDEX('I.KI 2018-19'!Z$9:Z$393,MATCH($B125,'I.KI 2018-19'!$B$9:$B$393,0))),"")</f>
        <v>0</v>
      </c>
      <c r="BF125" s="193">
        <f>_xlfn.IFNA(_xlfn.IFNA(INDEX('I.Supplementary 2018-19'!AA$8:AA$157,MATCH($B125,'I.Supplementary 2018-19'!$B$8:$B$157,0)),INDEX('I.KI 2018-19'!AA$9:AA$393,MATCH($B125,'I.KI 2018-19'!$B$9:$B$393,0))),"")</f>
        <v>0</v>
      </c>
      <c r="BG125" s="193">
        <f>_xlfn.IFNA(_xlfn.IFNA(INDEX('I.Supplementary 2018-19'!AB$8:AB$157,MATCH($B125,'I.Supplementary 2018-19'!$B$8:$B$157,0)),INDEX('I.KI 2018-19'!AB$9:AB$393,MATCH($B125,'I.KI 2018-19'!$B$9:$B$393,0))),"")</f>
        <v>25.237011165896497</v>
      </c>
      <c r="BH125" s="193">
        <f>_xlfn.IFNA(_xlfn.IFNA(INDEX('I.Supplementary 2018-19'!AC$8:AC$157,MATCH($B125,'I.Supplementary 2018-19'!$B$8:$B$157,0)),INDEX('I.KI 2018-19'!AC$9:AC$393,MATCH($B125,'I.KI 2018-19'!$B$9:$B$393,0))),"")</f>
        <v>0</v>
      </c>
      <c r="BI125" s="157">
        <f>_xlfn.IFNA(_xlfn.IFNA(INDEX('I.Supplementary 2018-19'!AD$8:AD$157,MATCH($B125,'I.Supplementary 2018-19'!$B$8:$B$157,0)),INDEX('I.KI 2018-19'!AD$9:AD$393,MATCH($B125,'I.KI 2018-19'!$B$9:$B$393,0))),"")</f>
        <v>0</v>
      </c>
      <c r="BJ125" s="149"/>
      <c r="BK125" s="156">
        <f>_xlfn.IFNA(IF($B125=$B$381,0,IF($B125=$B$382,0,_xlfn.IFNA(INDEX('I.Supplementary 2018-19'!I$8:I$157,MATCH($B125,'I.Supplementary 2018-19'!$B$8:$B$157,0)),INDEX('I.KI 2018-19'!I$9:I$393,MATCH($B125,'I.KI 2018-19'!$B$9:$B$393,0))))),"")</f>
        <v>9.3467954681127221</v>
      </c>
      <c r="BL125" s="149">
        <f>_xlfn.IFNA(IF($B125=$B$381,0,IF($B125=$B$382,0,_xlfn.IFNA(INDEX('I.Supplementary 2018-19'!J$8:J$157,MATCH($B125,'I.Supplementary 2018-19'!$B$8:$B$157,0)),INDEX('I.KI 2018-19'!J$9:J$393,MATCH($B125,'I.KI 2018-19'!$B$9:$B$393,0))))),"")</f>
        <v>15.890215697783777</v>
      </c>
      <c r="BM125" s="157">
        <f>_xlfn.IFNA(IF($B125=$B$381,0,IF($B125=$B$382,0,_xlfn.IFNA(INDEX('I.Supplementary 2018-19'!H$8:H$157,MATCH($B125,'I.Supplementary 2018-19'!$B$8:$B$157,0)),INDEX('I.KI 2018-19'!H$9:H$393,MATCH($B125,'I.KI 2018-19'!$B$9:$B$393,0))))),"")</f>
        <v>25.237011165896497</v>
      </c>
    </row>
    <row r="126" spans="2:65">
      <c r="B126" s="121" t="str">
        <f>'Calculations for 2021-22'!B126</f>
        <v>E1132</v>
      </c>
      <c r="C126" s="160" t="str">
        <f>'Calculations for 2021-22'!D126</f>
        <v>E1132</v>
      </c>
      <c r="D126" t="str">
        <f>'Calculations for 2021-22'!E126</f>
        <v>SD</v>
      </c>
      <c r="E126">
        <f>'Calculations for 2021-22'!F126</f>
        <v>0</v>
      </c>
      <c r="F126" s="120" t="str">
        <f>'Calculations for 2021-22'!H126</f>
        <v>Exeter</v>
      </c>
      <c r="G126" s="156">
        <f>_xlfn.IFNA(INDEX('I.KI 2016-17'!M$8:M$391,MATCH($B126,'I.KI 2016-17'!$B$8:$B$391,0)),"")</f>
        <v>0</v>
      </c>
      <c r="H126" s="149">
        <f>_xlfn.IFNA(INDEX('I.KI 2016-17'!N$8:N$391,MATCH($B126,'I.KI 2016-17'!$B$8:$B$391,0)),"")</f>
        <v>2.0224894870470003</v>
      </c>
      <c r="I126" s="149">
        <f>_xlfn.IFNA(INDEX('I.KI 2016-17'!O$8:O$391,MATCH($B126,'I.KI 2016-17'!$B$8:$B$391,0)),"")</f>
        <v>0</v>
      </c>
      <c r="J126" s="149">
        <f>_xlfn.IFNA(INDEX('I.KI 2016-17'!P$8:P$391,MATCH($B126,'I.KI 2016-17'!$B$8:$B$391,0)),"")</f>
        <v>0</v>
      </c>
      <c r="K126" s="157">
        <f>_xlfn.IFNA(INDEX('I.KI 2016-17'!Q$8:Q$391,MATCH($B126,'I.KI 2016-17'!$B$8:$B$391,0)),"")</f>
        <v>0</v>
      </c>
      <c r="L126" s="156">
        <f>_xlfn.IFNA(INDEX('I.KI 2016-17'!R$8:R$391,MATCH($B126,'I.KI 2016-17'!$B$8:$B$391,0)),"")</f>
        <v>0</v>
      </c>
      <c r="M126" s="193">
        <f>_xlfn.IFNA(INDEX('I.KI 2016-17'!S$8:S$391,MATCH($B126,'I.KI 2016-17'!$B$8:$B$391,0)),"")</f>
        <v>3.7797367248590001</v>
      </c>
      <c r="N126" s="193">
        <f>_xlfn.IFNA(INDEX('I.KI 2016-17'!T$8:T$391,MATCH($B126,'I.KI 2016-17'!$B$8:$B$391,0)),"")</f>
        <v>0</v>
      </c>
      <c r="O126" s="193">
        <f>_xlfn.IFNA(INDEX('I.KI 2016-17'!U$8:U$391,MATCH($B126,'I.KI 2016-17'!$B$8:$B$391,0)),"")</f>
        <v>0</v>
      </c>
      <c r="P126" s="157">
        <f>_xlfn.IFNA(INDEX('I.KI 2016-17'!V$8:V$391,MATCH($B126,'I.KI 2016-17'!$B$8:$B$391,0)),"")</f>
        <v>0</v>
      </c>
      <c r="Q126" s="156">
        <f>_xlfn.IFNA(INDEX('I.KI 2016-17'!W$8:W$391,MATCH($B126,'I.KI 2016-17'!$B$8:$B$391,0)),"")</f>
        <v>0</v>
      </c>
      <c r="R126" s="193">
        <f>_xlfn.IFNA(INDEX('I.KI 2016-17'!X$8:X$391,MATCH($B126,'I.KI 2016-17'!$B$8:$B$391,0)),"")</f>
        <v>5.8022262119060004</v>
      </c>
      <c r="S126" s="193">
        <f>_xlfn.IFNA(INDEX('I.KI 2016-17'!Y$8:Y$391,MATCH($B126,'I.KI 2016-17'!$B$8:$B$391,0)),"")</f>
        <v>0</v>
      </c>
      <c r="T126" s="193">
        <f>_xlfn.IFNA(INDEX('I.KI 2016-17'!Z$8:Z$391,MATCH($B126,'I.KI 2016-17'!$B$8:$B$391,0)),"")</f>
        <v>0</v>
      </c>
      <c r="U126" s="157">
        <f>_xlfn.IFNA(INDEX('I.KI 2016-17'!AA$8:AA$391,MATCH($B126,'I.KI 2016-17'!$B$8:$B$391,0)),"")</f>
        <v>0</v>
      </c>
      <c r="V126" s="149"/>
      <c r="W126" s="154">
        <f>_xlfn.IFNA(INDEX('I.KI 2016-17'!$H$8:$H$391,MATCH(B126,'I.KI 2016-17'!$B$8:$B$391,0)),"")</f>
        <v>2.0224894870470003</v>
      </c>
      <c r="X126" s="153">
        <f>_xlfn.IFNA(INDEX('I.KI 2016-17'!$I$8:$I$391,MATCH(B126,'I.KI 2016-17'!$B$8:$B$391,0)),"")</f>
        <v>3.7797367248590001</v>
      </c>
      <c r="Y126" s="155">
        <f>_xlfn.IFNA(INDEX('I.KI 2016-17'!$G$8:$G$391,MATCH(B126,'I.KI 2016-17'!$B$8:$B$391,0)),"")</f>
        <v>5.8022262119060004</v>
      </c>
      <c r="Z126" s="149"/>
      <c r="AA126" s="156">
        <f>_xlfn.IFNA(IF($B126=$B$382,0,_xlfn.IFNA(INDEX('I.Supplementary 2017-18'!N$8:N$35,MATCH($B126,'I.Supplementary 2017-18'!$B$8:$B$35,0)),INDEX('I.KI 2017-18'!N$9:N$393,MATCH($B126,'I.KI 2017-18'!$B$9:$B$393,0)))),"")</f>
        <v>0</v>
      </c>
      <c r="AB126" s="193">
        <f>_xlfn.IFNA(IF($B126=$B$382,0,_xlfn.IFNA(INDEX('I.Supplementary 2017-18'!O$8:O$35,MATCH($B126,'I.Supplementary 2017-18'!$B$8:$B$35,0)),INDEX('I.KI 2017-18'!O$9:O$393,MATCH($B126,'I.KI 2017-18'!$B$9:$B$393,0)))),"")</f>
        <v>1.3196522277967129</v>
      </c>
      <c r="AC126" s="193">
        <f>_xlfn.IFNA(IF($B126=$B$382,0,_xlfn.IFNA(INDEX('I.Supplementary 2017-18'!P$8:P$35,MATCH($B126,'I.Supplementary 2017-18'!$B$8:$B$35,0)),INDEX('I.KI 2017-18'!P$9:P$393,MATCH($B126,'I.KI 2017-18'!$B$9:$B$393,0)))),"")</f>
        <v>0</v>
      </c>
      <c r="AD126" s="193">
        <f>_xlfn.IFNA(IF($B126=$B$382,0,_xlfn.IFNA(INDEX('I.Supplementary 2017-18'!Q$8:Q$35,MATCH($B126,'I.Supplementary 2017-18'!$B$8:$B$35,0)),INDEX('I.KI 2017-18'!Q$9:Q$393,MATCH($B126,'I.KI 2017-18'!$B$9:$B$393,0)))),"")</f>
        <v>0</v>
      </c>
      <c r="AE126" s="157">
        <f>_xlfn.IFNA(IF($B126=$B$382,0,_xlfn.IFNA(INDEX('I.Supplementary 2017-18'!R$8:R$35,MATCH($B126,'I.Supplementary 2017-18'!$B$8:$B$35,0)),INDEX('I.KI 2017-18'!R$9:R$393,MATCH($B126,'I.KI 2017-18'!$B$9:$B$393,0)))),"")</f>
        <v>0</v>
      </c>
      <c r="AF126" s="156">
        <f>_xlfn.IFNA(IF($B126=$B$382,0,_xlfn.IFNA(INDEX('I.Supplementary 2017-18'!S$8:S$35,MATCH($B126,'I.Supplementary 2017-18'!$B$8:$B$35,0)),INDEX('I.KI 2017-18'!S$9:S$393,MATCH($B126,'I.KI 2017-18'!$B$9:$B$393,0)))),"")</f>
        <v>0</v>
      </c>
      <c r="AG126" s="193">
        <f>_xlfn.IFNA(IF($B126=$B$382,0,_xlfn.IFNA(INDEX('I.Supplementary 2017-18'!T$8:T$35,MATCH($B126,'I.Supplementary 2017-18'!$B$8:$B$35,0)),INDEX('I.KI 2017-18'!T$9:T$393,MATCH($B126,'I.KI 2017-18'!$B$9:$B$393,0)))),"")</f>
        <v>3.8569039230167532</v>
      </c>
      <c r="AH126" s="193">
        <f>_xlfn.IFNA(IF($B126=$B$382,0,_xlfn.IFNA(INDEX('I.Supplementary 2017-18'!U$8:U$35,MATCH($B126,'I.Supplementary 2017-18'!$B$8:$B$35,0)),INDEX('I.KI 2017-18'!U$9:U$393,MATCH($B126,'I.KI 2017-18'!$B$9:$B$393,0)))),"")</f>
        <v>0</v>
      </c>
      <c r="AI126" s="193">
        <f>_xlfn.IFNA(IF($B126=$B$382,0,_xlfn.IFNA(INDEX('I.Supplementary 2017-18'!V$8:V$35,MATCH($B126,'I.Supplementary 2017-18'!$B$8:$B$35,0)),INDEX('I.KI 2017-18'!V$9:V$393,MATCH($B126,'I.KI 2017-18'!$B$9:$B$393,0)))),"")</f>
        <v>0</v>
      </c>
      <c r="AJ126" s="157">
        <f>_xlfn.IFNA(IF($B126=$B$382,0,_xlfn.IFNA(INDEX('I.Supplementary 2017-18'!W$8:W$35,MATCH($B126,'I.Supplementary 2017-18'!$B$8:$B$35,0)),INDEX('I.KI 2017-18'!W$9:W$393,MATCH($B126,'I.KI 2017-18'!$B$9:$B$393,0)))),"")</f>
        <v>0</v>
      </c>
      <c r="AK126" s="156">
        <f>_xlfn.IFNA(IF($B126=$B$382,0,_xlfn.IFNA(INDEX('I.Supplementary 2017-18'!X$8:X$35,MATCH($B126,'I.Supplementary 2017-18'!$B$8:$B$35,0)),INDEX('I.KI 2017-18'!X$9:X$393,MATCH($B126,'I.KI 2017-18'!$B$9:$B$393,0)))),"")</f>
        <v>0</v>
      </c>
      <c r="AL126" s="193">
        <f>_xlfn.IFNA(IF($B126=$B$382,0,_xlfn.IFNA(INDEX('I.Supplementary 2017-18'!Y$8:Y$35,MATCH($B126,'I.Supplementary 2017-18'!$B$8:$B$35,0)),INDEX('I.KI 2017-18'!Y$9:Y$393,MATCH($B126,'I.KI 2017-18'!$B$9:$B$393,0)))),"")</f>
        <v>5.1765561508134663</v>
      </c>
      <c r="AM126" s="193">
        <f>_xlfn.IFNA(IF($B126=$B$382,0,_xlfn.IFNA(INDEX('I.Supplementary 2017-18'!Z$8:Z$35,MATCH($B126,'I.Supplementary 2017-18'!$B$8:$B$35,0)),INDEX('I.KI 2017-18'!Z$9:Z$393,MATCH($B126,'I.KI 2017-18'!$B$9:$B$393,0)))),"")</f>
        <v>0</v>
      </c>
      <c r="AN126" s="193">
        <f>_xlfn.IFNA(IF($B126=$B$382,0,_xlfn.IFNA(INDEX('I.Supplementary 2017-18'!AA$8:AA$35,MATCH($B126,'I.Supplementary 2017-18'!$B$8:$B$35,0)),INDEX('I.KI 2017-18'!AA$9:AA$393,MATCH($B126,'I.KI 2017-18'!$B$9:$B$393,0)))),"")</f>
        <v>0</v>
      </c>
      <c r="AO126" s="157">
        <f>_xlfn.IFNA(IF($B126=$B$382,0,_xlfn.IFNA(INDEX('I.Supplementary 2017-18'!AB$8:AB$35,MATCH($B126,'I.Supplementary 2017-18'!$B$8:$B$35,0)),INDEX('I.KI 2017-18'!AB$9:AB$393,MATCH($B126,'I.KI 2017-18'!$B$9:$B$393,0)))),"")</f>
        <v>0</v>
      </c>
      <c r="AP126" s="149"/>
      <c r="AQ126" s="156">
        <f>_xlfn.IFNA(IF($B126=$B$381,0,IF($B126=$B$382,0,_xlfn.IFNA(INDEX('I.Supplementary 2017-18'!I$8:I$35,MATCH($B126,'I.Supplementary 2017-18'!$B$8:$B$35,0)),INDEX('I.KI 2017-18'!I$9:I$393,MATCH($B126,'I.KI 2017-18'!$B$9:$B$393,0))))),"")</f>
        <v>1.3196522277967129</v>
      </c>
      <c r="AR126" s="149">
        <f>_xlfn.IFNA(IF($B126=$B$381,0,IF($B126=$B$382,0,_xlfn.IFNA(INDEX('I.Supplementary 2017-18'!J$8:J$35,MATCH($B126,'I.Supplementary 2017-18'!$B$8:$B$35,0)),INDEX('I.KI 2017-18'!J$9:J$393,MATCH($B126,'I.KI 2017-18'!$B$9:$B$393,0))))),"")</f>
        <v>3.8569039230167532</v>
      </c>
      <c r="AS126" s="157">
        <f>_xlfn.IFNA(IF($B126=$B$381,0,IF($B126=$B$382,0,_xlfn.IFNA(INDEX('I.Supplementary 2017-18'!H$8:H$35,MATCH($B126,'I.Supplementary 2017-18'!$B$8:$B$35,0)),INDEX('I.KI 2017-18'!H$9:H$393,MATCH($B126,'I.KI 2017-18'!$B$9:$B$393,0))))),"")</f>
        <v>5.1765561508134663</v>
      </c>
      <c r="AT126" s="149"/>
      <c r="AU126" s="156">
        <f>_xlfn.IFNA(_xlfn.IFNA(INDEX('I.Supplementary 2018-19'!P$8:P$157,MATCH($B126,'I.Supplementary 2018-19'!$B$8:$B$157,0)),INDEX('I.KI 2018-19'!P$9:P$393,MATCH($B126,'I.KI 2018-19'!$B$9:$B$393,0))),"")</f>
        <v>0</v>
      </c>
      <c r="AV126" s="193">
        <f>_xlfn.IFNA(_xlfn.IFNA(INDEX('I.Supplementary 2018-19'!Q$8:Q$157,MATCH($B126,'I.Supplementary 2018-19'!$B$8:$B$157,0)),INDEX('I.KI 2018-19'!Q$9:Q$393,MATCH($B126,'I.KI 2018-19'!$B$9:$B$393,0))),"")</f>
        <v>0.86888574036389032</v>
      </c>
      <c r="AW126" s="193">
        <f>_xlfn.IFNA(_xlfn.IFNA(INDEX('I.Supplementary 2018-19'!R$8:R$157,MATCH($B126,'I.Supplementary 2018-19'!$B$8:$B$157,0)),INDEX('I.KI 2018-19'!R$9:R$393,MATCH($B126,'I.KI 2018-19'!$B$9:$B$393,0))),"")</f>
        <v>0</v>
      </c>
      <c r="AX126" s="193">
        <f>_xlfn.IFNA(_xlfn.IFNA(INDEX('I.Supplementary 2018-19'!S$8:S$157,MATCH($B126,'I.Supplementary 2018-19'!$B$8:$B$157,0)),INDEX('I.KI 2018-19'!S$9:S$393,MATCH($B126,'I.KI 2018-19'!$B$9:$B$393,0))),"")</f>
        <v>0</v>
      </c>
      <c r="AY126" s="157">
        <f>_xlfn.IFNA(_xlfn.IFNA(INDEX('I.Supplementary 2018-19'!T$8:T$157,MATCH($B126,'I.Supplementary 2018-19'!$B$8:$B$157,0)),INDEX('I.KI 2018-19'!T$9:T$393,MATCH($B126,'I.KI 2018-19'!$B$9:$B$393,0))),"")</f>
        <v>0</v>
      </c>
      <c r="AZ126" s="156">
        <f>_xlfn.IFNA(_xlfn.IFNA(INDEX('I.Supplementary 2018-19'!U$8:U$157,MATCH($B126,'I.Supplementary 2018-19'!$B$8:$B$157,0)),INDEX('I.KI 2018-19'!U$9:U$393,MATCH($B126,'I.KI 2018-19'!$B$9:$B$393,0))),"")</f>
        <v>0</v>
      </c>
      <c r="BA126" s="193">
        <f>_xlfn.IFNA(_xlfn.IFNA(INDEX('I.Supplementary 2018-19'!V$8:V$157,MATCH($B126,'I.Supplementary 2018-19'!$B$8:$B$157,0)),INDEX('I.KI 2018-19'!V$9:V$393,MATCH($B126,'I.KI 2018-19'!$B$9:$B$393,0))),"")</f>
        <v>3.9727765730644666</v>
      </c>
      <c r="BB126" s="193">
        <f>_xlfn.IFNA(_xlfn.IFNA(INDEX('I.Supplementary 2018-19'!W$8:W$157,MATCH($B126,'I.Supplementary 2018-19'!$B$8:$B$157,0)),INDEX('I.KI 2018-19'!W$9:W$393,MATCH($B126,'I.KI 2018-19'!$B$9:$B$393,0))),"")</f>
        <v>0</v>
      </c>
      <c r="BC126" s="193">
        <f>_xlfn.IFNA(_xlfn.IFNA(INDEX('I.Supplementary 2018-19'!X$8:X$157,MATCH($B126,'I.Supplementary 2018-19'!$B$8:$B$157,0)),INDEX('I.KI 2018-19'!X$9:X$393,MATCH($B126,'I.KI 2018-19'!$B$9:$B$393,0))),"")</f>
        <v>0</v>
      </c>
      <c r="BD126" s="157">
        <f>_xlfn.IFNA(_xlfn.IFNA(INDEX('I.Supplementary 2018-19'!Y$8:Y$157,MATCH($B126,'I.Supplementary 2018-19'!$B$8:$B$157,0)),INDEX('I.KI 2018-19'!Y$9:Y$393,MATCH($B126,'I.KI 2018-19'!$B$9:$B$393,0))),"")</f>
        <v>0</v>
      </c>
      <c r="BE126" s="156">
        <f>_xlfn.IFNA(_xlfn.IFNA(INDEX('I.Supplementary 2018-19'!Z$8:Z$157,MATCH($B126,'I.Supplementary 2018-19'!$B$8:$B$157,0)),INDEX('I.KI 2018-19'!Z$9:Z$393,MATCH($B126,'I.KI 2018-19'!$B$9:$B$393,0))),"")</f>
        <v>0</v>
      </c>
      <c r="BF126" s="193">
        <f>_xlfn.IFNA(_xlfn.IFNA(INDEX('I.Supplementary 2018-19'!AA$8:AA$157,MATCH($B126,'I.Supplementary 2018-19'!$B$8:$B$157,0)),INDEX('I.KI 2018-19'!AA$9:AA$393,MATCH($B126,'I.KI 2018-19'!$B$9:$B$393,0))),"")</f>
        <v>4.8416623134283565</v>
      </c>
      <c r="BG126" s="193">
        <f>_xlfn.IFNA(_xlfn.IFNA(INDEX('I.Supplementary 2018-19'!AB$8:AB$157,MATCH($B126,'I.Supplementary 2018-19'!$B$8:$B$157,0)),INDEX('I.KI 2018-19'!AB$9:AB$393,MATCH($B126,'I.KI 2018-19'!$B$9:$B$393,0))),"")</f>
        <v>0</v>
      </c>
      <c r="BH126" s="193">
        <f>_xlfn.IFNA(_xlfn.IFNA(INDEX('I.Supplementary 2018-19'!AC$8:AC$157,MATCH($B126,'I.Supplementary 2018-19'!$B$8:$B$157,0)),INDEX('I.KI 2018-19'!AC$9:AC$393,MATCH($B126,'I.KI 2018-19'!$B$9:$B$393,0))),"")</f>
        <v>0</v>
      </c>
      <c r="BI126" s="157">
        <f>_xlfn.IFNA(_xlfn.IFNA(INDEX('I.Supplementary 2018-19'!AD$8:AD$157,MATCH($B126,'I.Supplementary 2018-19'!$B$8:$B$157,0)),INDEX('I.KI 2018-19'!AD$9:AD$393,MATCH($B126,'I.KI 2018-19'!$B$9:$B$393,0))),"")</f>
        <v>0</v>
      </c>
      <c r="BJ126" s="149"/>
      <c r="BK126" s="156">
        <f>_xlfn.IFNA(IF($B126=$B$381,0,IF($B126=$B$382,0,_xlfn.IFNA(INDEX('I.Supplementary 2018-19'!I$8:I$157,MATCH($B126,'I.Supplementary 2018-19'!$B$8:$B$157,0)),INDEX('I.KI 2018-19'!I$9:I$393,MATCH($B126,'I.KI 2018-19'!$B$9:$B$393,0))))),"")</f>
        <v>0.86888574036389032</v>
      </c>
      <c r="BL126" s="149">
        <f>_xlfn.IFNA(IF($B126=$B$381,0,IF($B126=$B$382,0,_xlfn.IFNA(INDEX('I.Supplementary 2018-19'!J$8:J$157,MATCH($B126,'I.Supplementary 2018-19'!$B$8:$B$157,0)),INDEX('I.KI 2018-19'!J$9:J$393,MATCH($B126,'I.KI 2018-19'!$B$9:$B$393,0))))),"")</f>
        <v>3.9727765730644666</v>
      </c>
      <c r="BM126" s="157">
        <f>_xlfn.IFNA(IF($B126=$B$381,0,IF($B126=$B$382,0,_xlfn.IFNA(INDEX('I.Supplementary 2018-19'!H$8:H$157,MATCH($B126,'I.Supplementary 2018-19'!$B$8:$B$157,0)),INDEX('I.KI 2018-19'!H$9:H$393,MATCH($B126,'I.KI 2018-19'!$B$9:$B$393,0))))),"")</f>
        <v>4.8416623134283565</v>
      </c>
    </row>
    <row r="127" spans="2:65">
      <c r="B127" s="121" t="str">
        <f>'Calculations for 2021-22'!B127</f>
        <v>E1734</v>
      </c>
      <c r="C127" s="160" t="str">
        <f>'Calculations for 2021-22'!D127</f>
        <v>E1734</v>
      </c>
      <c r="D127" t="str">
        <f>'Calculations for 2021-22'!E127</f>
        <v>SD</v>
      </c>
      <c r="E127">
        <f>'Calculations for 2021-22'!F127</f>
        <v>0</v>
      </c>
      <c r="F127" s="120" t="str">
        <f>'Calculations for 2021-22'!H127</f>
        <v>Fareham</v>
      </c>
      <c r="G127" s="156">
        <f>_xlfn.IFNA(INDEX('I.KI 2016-17'!M$8:M$391,MATCH($B127,'I.KI 2016-17'!$B$8:$B$391,0)),"")</f>
        <v>0</v>
      </c>
      <c r="H127" s="149">
        <f>_xlfn.IFNA(INDEX('I.KI 2016-17'!N$8:N$391,MATCH($B127,'I.KI 2016-17'!$B$8:$B$391,0)),"")</f>
        <v>0.82782603239499997</v>
      </c>
      <c r="I127" s="149">
        <f>_xlfn.IFNA(INDEX('I.KI 2016-17'!O$8:O$391,MATCH($B127,'I.KI 2016-17'!$B$8:$B$391,0)),"")</f>
        <v>0</v>
      </c>
      <c r="J127" s="149">
        <f>_xlfn.IFNA(INDEX('I.KI 2016-17'!P$8:P$391,MATCH($B127,'I.KI 2016-17'!$B$8:$B$391,0)),"")</f>
        <v>0</v>
      </c>
      <c r="K127" s="157">
        <f>_xlfn.IFNA(INDEX('I.KI 2016-17'!Q$8:Q$391,MATCH($B127,'I.KI 2016-17'!$B$8:$B$391,0)),"")</f>
        <v>0</v>
      </c>
      <c r="L127" s="156">
        <f>_xlfn.IFNA(INDEX('I.KI 2016-17'!R$8:R$391,MATCH($B127,'I.KI 2016-17'!$B$8:$B$391,0)),"")</f>
        <v>0</v>
      </c>
      <c r="M127" s="193">
        <f>_xlfn.IFNA(INDEX('I.KI 2016-17'!S$8:S$391,MATCH($B127,'I.KI 2016-17'!$B$8:$B$391,0)),"")</f>
        <v>1.7650333579899999</v>
      </c>
      <c r="N127" s="193">
        <f>_xlfn.IFNA(INDEX('I.KI 2016-17'!T$8:T$391,MATCH($B127,'I.KI 2016-17'!$B$8:$B$391,0)),"")</f>
        <v>0</v>
      </c>
      <c r="O127" s="193">
        <f>_xlfn.IFNA(INDEX('I.KI 2016-17'!U$8:U$391,MATCH($B127,'I.KI 2016-17'!$B$8:$B$391,0)),"")</f>
        <v>0</v>
      </c>
      <c r="P127" s="157">
        <f>_xlfn.IFNA(INDEX('I.KI 2016-17'!V$8:V$391,MATCH($B127,'I.KI 2016-17'!$B$8:$B$391,0)),"")</f>
        <v>0</v>
      </c>
      <c r="Q127" s="156">
        <f>_xlfn.IFNA(INDEX('I.KI 2016-17'!W$8:W$391,MATCH($B127,'I.KI 2016-17'!$B$8:$B$391,0)),"")</f>
        <v>0</v>
      </c>
      <c r="R127" s="193">
        <f>_xlfn.IFNA(INDEX('I.KI 2016-17'!X$8:X$391,MATCH($B127,'I.KI 2016-17'!$B$8:$B$391,0)),"")</f>
        <v>2.5928593903849997</v>
      </c>
      <c r="S127" s="193">
        <f>_xlfn.IFNA(INDEX('I.KI 2016-17'!Y$8:Y$391,MATCH($B127,'I.KI 2016-17'!$B$8:$B$391,0)),"")</f>
        <v>0</v>
      </c>
      <c r="T127" s="193">
        <f>_xlfn.IFNA(INDEX('I.KI 2016-17'!Z$8:Z$391,MATCH($B127,'I.KI 2016-17'!$B$8:$B$391,0)),"")</f>
        <v>0</v>
      </c>
      <c r="U127" s="157">
        <f>_xlfn.IFNA(INDEX('I.KI 2016-17'!AA$8:AA$391,MATCH($B127,'I.KI 2016-17'!$B$8:$B$391,0)),"")</f>
        <v>0</v>
      </c>
      <c r="V127" s="149"/>
      <c r="W127" s="154">
        <f>_xlfn.IFNA(INDEX('I.KI 2016-17'!$H$8:$H$391,MATCH(B127,'I.KI 2016-17'!$B$8:$B$391,0)),"")</f>
        <v>0.82782603239499997</v>
      </c>
      <c r="X127" s="153">
        <f>_xlfn.IFNA(INDEX('I.KI 2016-17'!$I$8:$I$391,MATCH(B127,'I.KI 2016-17'!$B$8:$B$391,0)),"")</f>
        <v>1.7650333579899999</v>
      </c>
      <c r="Y127" s="155">
        <f>_xlfn.IFNA(INDEX('I.KI 2016-17'!$G$8:$G$391,MATCH(B127,'I.KI 2016-17'!$B$8:$B$391,0)),"")</f>
        <v>2.5928593903849997</v>
      </c>
      <c r="Z127" s="149"/>
      <c r="AA127" s="156">
        <f>_xlfn.IFNA(IF($B127=$B$382,0,_xlfn.IFNA(INDEX('I.Supplementary 2017-18'!N$8:N$35,MATCH($B127,'I.Supplementary 2017-18'!$B$8:$B$35,0)),INDEX('I.KI 2017-18'!N$9:N$393,MATCH($B127,'I.KI 2017-18'!$B$9:$B$393,0)))),"")</f>
        <v>0</v>
      </c>
      <c r="AB127" s="193">
        <f>_xlfn.IFNA(IF($B127=$B$382,0,_xlfn.IFNA(INDEX('I.Supplementary 2017-18'!O$8:O$35,MATCH($B127,'I.Supplementary 2017-18'!$B$8:$B$35,0)),INDEX('I.KI 2017-18'!O$9:O$393,MATCH($B127,'I.KI 2017-18'!$B$9:$B$393,0)))),"")</f>
        <v>0.28827427485140694</v>
      </c>
      <c r="AC127" s="193">
        <f>_xlfn.IFNA(IF($B127=$B$382,0,_xlfn.IFNA(INDEX('I.Supplementary 2017-18'!P$8:P$35,MATCH($B127,'I.Supplementary 2017-18'!$B$8:$B$35,0)),INDEX('I.KI 2017-18'!P$9:P$393,MATCH($B127,'I.KI 2017-18'!$B$9:$B$393,0)))),"")</f>
        <v>0</v>
      </c>
      <c r="AD127" s="193">
        <f>_xlfn.IFNA(IF($B127=$B$382,0,_xlfn.IFNA(INDEX('I.Supplementary 2017-18'!Q$8:Q$35,MATCH($B127,'I.Supplementary 2017-18'!$B$8:$B$35,0)),INDEX('I.KI 2017-18'!Q$9:Q$393,MATCH($B127,'I.KI 2017-18'!$B$9:$B$393,0)))),"")</f>
        <v>0</v>
      </c>
      <c r="AE127" s="157">
        <f>_xlfn.IFNA(IF($B127=$B$382,0,_xlfn.IFNA(INDEX('I.Supplementary 2017-18'!R$8:R$35,MATCH($B127,'I.Supplementary 2017-18'!$B$8:$B$35,0)),INDEX('I.KI 2017-18'!R$9:R$393,MATCH($B127,'I.KI 2017-18'!$B$9:$B$393,0)))),"")</f>
        <v>0</v>
      </c>
      <c r="AF127" s="156">
        <f>_xlfn.IFNA(IF($B127=$B$382,0,_xlfn.IFNA(INDEX('I.Supplementary 2017-18'!S$8:S$35,MATCH($B127,'I.Supplementary 2017-18'!$B$8:$B$35,0)),INDEX('I.KI 2017-18'!S$9:S$393,MATCH($B127,'I.KI 2017-18'!$B$9:$B$393,0)))),"")</f>
        <v>0</v>
      </c>
      <c r="AG127" s="193">
        <f>_xlfn.IFNA(IF($B127=$B$382,0,_xlfn.IFNA(INDEX('I.Supplementary 2017-18'!T$8:T$35,MATCH($B127,'I.Supplementary 2017-18'!$B$8:$B$35,0)),INDEX('I.KI 2017-18'!T$9:T$393,MATCH($B127,'I.KI 2017-18'!$B$9:$B$393,0)))),"")</f>
        <v>1.8010683225406432</v>
      </c>
      <c r="AH127" s="193">
        <f>_xlfn.IFNA(IF($B127=$B$382,0,_xlfn.IFNA(INDEX('I.Supplementary 2017-18'!U$8:U$35,MATCH($B127,'I.Supplementary 2017-18'!$B$8:$B$35,0)),INDEX('I.KI 2017-18'!U$9:U$393,MATCH($B127,'I.KI 2017-18'!$B$9:$B$393,0)))),"")</f>
        <v>0</v>
      </c>
      <c r="AI127" s="193">
        <f>_xlfn.IFNA(IF($B127=$B$382,0,_xlfn.IFNA(INDEX('I.Supplementary 2017-18'!V$8:V$35,MATCH($B127,'I.Supplementary 2017-18'!$B$8:$B$35,0)),INDEX('I.KI 2017-18'!V$9:V$393,MATCH($B127,'I.KI 2017-18'!$B$9:$B$393,0)))),"")</f>
        <v>0</v>
      </c>
      <c r="AJ127" s="157">
        <f>_xlfn.IFNA(IF($B127=$B$382,0,_xlfn.IFNA(INDEX('I.Supplementary 2017-18'!W$8:W$35,MATCH($B127,'I.Supplementary 2017-18'!$B$8:$B$35,0)),INDEX('I.KI 2017-18'!W$9:W$393,MATCH($B127,'I.KI 2017-18'!$B$9:$B$393,0)))),"")</f>
        <v>0</v>
      </c>
      <c r="AK127" s="156">
        <f>_xlfn.IFNA(IF($B127=$B$382,0,_xlfn.IFNA(INDEX('I.Supplementary 2017-18'!X$8:X$35,MATCH($B127,'I.Supplementary 2017-18'!$B$8:$B$35,0)),INDEX('I.KI 2017-18'!X$9:X$393,MATCH($B127,'I.KI 2017-18'!$B$9:$B$393,0)))),"")</f>
        <v>0</v>
      </c>
      <c r="AL127" s="193">
        <f>_xlfn.IFNA(IF($B127=$B$382,0,_xlfn.IFNA(INDEX('I.Supplementary 2017-18'!Y$8:Y$35,MATCH($B127,'I.Supplementary 2017-18'!$B$8:$B$35,0)),INDEX('I.KI 2017-18'!Y$9:Y$393,MATCH($B127,'I.KI 2017-18'!$B$9:$B$393,0)))),"")</f>
        <v>2.0893425973920503</v>
      </c>
      <c r="AM127" s="193">
        <f>_xlfn.IFNA(IF($B127=$B$382,0,_xlfn.IFNA(INDEX('I.Supplementary 2017-18'!Z$8:Z$35,MATCH($B127,'I.Supplementary 2017-18'!$B$8:$B$35,0)),INDEX('I.KI 2017-18'!Z$9:Z$393,MATCH($B127,'I.KI 2017-18'!$B$9:$B$393,0)))),"")</f>
        <v>0</v>
      </c>
      <c r="AN127" s="193">
        <f>_xlfn.IFNA(IF($B127=$B$382,0,_xlfn.IFNA(INDEX('I.Supplementary 2017-18'!AA$8:AA$35,MATCH($B127,'I.Supplementary 2017-18'!$B$8:$B$35,0)),INDEX('I.KI 2017-18'!AA$9:AA$393,MATCH($B127,'I.KI 2017-18'!$B$9:$B$393,0)))),"")</f>
        <v>0</v>
      </c>
      <c r="AO127" s="157">
        <f>_xlfn.IFNA(IF($B127=$B$382,0,_xlfn.IFNA(INDEX('I.Supplementary 2017-18'!AB$8:AB$35,MATCH($B127,'I.Supplementary 2017-18'!$B$8:$B$35,0)),INDEX('I.KI 2017-18'!AB$9:AB$393,MATCH($B127,'I.KI 2017-18'!$B$9:$B$393,0)))),"")</f>
        <v>0</v>
      </c>
      <c r="AP127" s="149"/>
      <c r="AQ127" s="156">
        <f>_xlfn.IFNA(IF($B127=$B$381,0,IF($B127=$B$382,0,_xlfn.IFNA(INDEX('I.Supplementary 2017-18'!I$8:I$35,MATCH($B127,'I.Supplementary 2017-18'!$B$8:$B$35,0)),INDEX('I.KI 2017-18'!I$9:I$393,MATCH($B127,'I.KI 2017-18'!$B$9:$B$393,0))))),"")</f>
        <v>0.28827427485140694</v>
      </c>
      <c r="AR127" s="149">
        <f>_xlfn.IFNA(IF($B127=$B$381,0,IF($B127=$B$382,0,_xlfn.IFNA(INDEX('I.Supplementary 2017-18'!J$8:J$35,MATCH($B127,'I.Supplementary 2017-18'!$B$8:$B$35,0)),INDEX('I.KI 2017-18'!J$9:J$393,MATCH($B127,'I.KI 2017-18'!$B$9:$B$393,0))))),"")</f>
        <v>1.8010683225406432</v>
      </c>
      <c r="AS127" s="157">
        <f>_xlfn.IFNA(IF($B127=$B$381,0,IF($B127=$B$382,0,_xlfn.IFNA(INDEX('I.Supplementary 2017-18'!H$8:H$35,MATCH($B127,'I.Supplementary 2017-18'!$B$8:$B$35,0)),INDEX('I.KI 2017-18'!H$9:H$393,MATCH($B127,'I.KI 2017-18'!$B$9:$B$393,0))))),"")</f>
        <v>2.0893425973920503</v>
      </c>
      <c r="AT127" s="149"/>
      <c r="AU127" s="156">
        <f>_xlfn.IFNA(_xlfn.IFNA(INDEX('I.Supplementary 2018-19'!P$8:P$157,MATCH($B127,'I.Supplementary 2018-19'!$B$8:$B$157,0)),INDEX('I.KI 2018-19'!P$9:P$393,MATCH($B127,'I.KI 2018-19'!$B$9:$B$393,0))),"")</f>
        <v>0</v>
      </c>
      <c r="AV127" s="193">
        <f>_xlfn.IFNA(_xlfn.IFNA(INDEX('I.Supplementary 2018-19'!Q$8:Q$157,MATCH($B127,'I.Supplementary 2018-19'!$B$8:$B$157,0)),INDEX('I.KI 2018-19'!Q$9:Q$393,MATCH($B127,'I.KI 2018-19'!$B$9:$B$393,0))),"")</f>
        <v>0</v>
      </c>
      <c r="AW127" s="193">
        <f>_xlfn.IFNA(_xlfn.IFNA(INDEX('I.Supplementary 2018-19'!R$8:R$157,MATCH($B127,'I.Supplementary 2018-19'!$B$8:$B$157,0)),INDEX('I.KI 2018-19'!R$9:R$393,MATCH($B127,'I.KI 2018-19'!$B$9:$B$393,0))),"")</f>
        <v>0</v>
      </c>
      <c r="AX127" s="193">
        <f>_xlfn.IFNA(_xlfn.IFNA(INDEX('I.Supplementary 2018-19'!S$8:S$157,MATCH($B127,'I.Supplementary 2018-19'!$B$8:$B$157,0)),INDEX('I.KI 2018-19'!S$9:S$393,MATCH($B127,'I.KI 2018-19'!$B$9:$B$393,0))),"")</f>
        <v>0</v>
      </c>
      <c r="AY127" s="157">
        <f>_xlfn.IFNA(_xlfn.IFNA(INDEX('I.Supplementary 2018-19'!T$8:T$157,MATCH($B127,'I.Supplementary 2018-19'!$B$8:$B$157,0)),INDEX('I.KI 2018-19'!T$9:T$393,MATCH($B127,'I.KI 2018-19'!$B$9:$B$393,0))),"")</f>
        <v>0</v>
      </c>
      <c r="AZ127" s="156">
        <f>_xlfn.IFNA(_xlfn.IFNA(INDEX('I.Supplementary 2018-19'!U$8:U$157,MATCH($B127,'I.Supplementary 2018-19'!$B$8:$B$157,0)),INDEX('I.KI 2018-19'!U$9:U$393,MATCH($B127,'I.KI 2018-19'!$B$9:$B$393,0))),"")</f>
        <v>0</v>
      </c>
      <c r="BA127" s="193">
        <f>_xlfn.IFNA(_xlfn.IFNA(INDEX('I.Supplementary 2018-19'!V$8:V$157,MATCH($B127,'I.Supplementary 2018-19'!$B$8:$B$157,0)),INDEX('I.KI 2018-19'!V$9:V$393,MATCH($B127,'I.KI 2018-19'!$B$9:$B$393,0))),"")</f>
        <v>1.8551776712864994</v>
      </c>
      <c r="BB127" s="193">
        <f>_xlfn.IFNA(_xlfn.IFNA(INDEX('I.Supplementary 2018-19'!W$8:W$157,MATCH($B127,'I.Supplementary 2018-19'!$B$8:$B$157,0)),INDEX('I.KI 2018-19'!W$9:W$393,MATCH($B127,'I.KI 2018-19'!$B$9:$B$393,0))),"")</f>
        <v>0</v>
      </c>
      <c r="BC127" s="193">
        <f>_xlfn.IFNA(_xlfn.IFNA(INDEX('I.Supplementary 2018-19'!X$8:X$157,MATCH($B127,'I.Supplementary 2018-19'!$B$8:$B$157,0)),INDEX('I.KI 2018-19'!X$9:X$393,MATCH($B127,'I.KI 2018-19'!$B$9:$B$393,0))),"")</f>
        <v>0</v>
      </c>
      <c r="BD127" s="157">
        <f>_xlfn.IFNA(_xlfn.IFNA(INDEX('I.Supplementary 2018-19'!Y$8:Y$157,MATCH($B127,'I.Supplementary 2018-19'!$B$8:$B$157,0)),INDEX('I.KI 2018-19'!Y$9:Y$393,MATCH($B127,'I.KI 2018-19'!$B$9:$B$393,0))),"")</f>
        <v>0</v>
      </c>
      <c r="BE127" s="156">
        <f>_xlfn.IFNA(_xlfn.IFNA(INDEX('I.Supplementary 2018-19'!Z$8:Z$157,MATCH($B127,'I.Supplementary 2018-19'!$B$8:$B$157,0)),INDEX('I.KI 2018-19'!Z$9:Z$393,MATCH($B127,'I.KI 2018-19'!$B$9:$B$393,0))),"")</f>
        <v>0</v>
      </c>
      <c r="BF127" s="193">
        <f>_xlfn.IFNA(_xlfn.IFNA(INDEX('I.Supplementary 2018-19'!AA$8:AA$157,MATCH($B127,'I.Supplementary 2018-19'!$B$8:$B$157,0)),INDEX('I.KI 2018-19'!AA$9:AA$393,MATCH($B127,'I.KI 2018-19'!$B$9:$B$393,0))),"")</f>
        <v>1.8551776712864994</v>
      </c>
      <c r="BG127" s="193">
        <f>_xlfn.IFNA(_xlfn.IFNA(INDEX('I.Supplementary 2018-19'!AB$8:AB$157,MATCH($B127,'I.Supplementary 2018-19'!$B$8:$B$157,0)),INDEX('I.KI 2018-19'!AB$9:AB$393,MATCH($B127,'I.KI 2018-19'!$B$9:$B$393,0))),"")</f>
        <v>0</v>
      </c>
      <c r="BH127" s="193">
        <f>_xlfn.IFNA(_xlfn.IFNA(INDEX('I.Supplementary 2018-19'!AC$8:AC$157,MATCH($B127,'I.Supplementary 2018-19'!$B$8:$B$157,0)),INDEX('I.KI 2018-19'!AC$9:AC$393,MATCH($B127,'I.KI 2018-19'!$B$9:$B$393,0))),"")</f>
        <v>0</v>
      </c>
      <c r="BI127" s="157">
        <f>_xlfn.IFNA(_xlfn.IFNA(INDEX('I.Supplementary 2018-19'!AD$8:AD$157,MATCH($B127,'I.Supplementary 2018-19'!$B$8:$B$157,0)),INDEX('I.KI 2018-19'!AD$9:AD$393,MATCH($B127,'I.KI 2018-19'!$B$9:$B$393,0))),"")</f>
        <v>0</v>
      </c>
      <c r="BJ127" s="149"/>
      <c r="BK127" s="156">
        <f>_xlfn.IFNA(IF($B127=$B$381,0,IF($B127=$B$382,0,_xlfn.IFNA(INDEX('I.Supplementary 2018-19'!I$8:I$157,MATCH($B127,'I.Supplementary 2018-19'!$B$8:$B$157,0)),INDEX('I.KI 2018-19'!I$9:I$393,MATCH($B127,'I.KI 2018-19'!$B$9:$B$393,0))))),"")</f>
        <v>0</v>
      </c>
      <c r="BL127" s="149">
        <f>_xlfn.IFNA(IF($B127=$B$381,0,IF($B127=$B$382,0,_xlfn.IFNA(INDEX('I.Supplementary 2018-19'!J$8:J$157,MATCH($B127,'I.Supplementary 2018-19'!$B$8:$B$157,0)),INDEX('I.KI 2018-19'!J$9:J$393,MATCH($B127,'I.KI 2018-19'!$B$9:$B$393,0))))),"")</f>
        <v>1.8551776712864994</v>
      </c>
      <c r="BM127" s="157">
        <f>_xlfn.IFNA(IF($B127=$B$381,0,IF($B127=$B$382,0,_xlfn.IFNA(INDEX('I.Supplementary 2018-19'!H$8:H$157,MATCH($B127,'I.Supplementary 2018-19'!$B$8:$B$157,0)),INDEX('I.KI 2018-19'!H$9:H$393,MATCH($B127,'I.KI 2018-19'!$B$9:$B$393,0))))),"")</f>
        <v>1.8551776712864994</v>
      </c>
    </row>
    <row r="128" spans="2:65">
      <c r="B128" s="121" t="str">
        <f>'Calculations for 2021-22'!B128</f>
        <v>E0533</v>
      </c>
      <c r="C128" s="160" t="str">
        <f>'Calculations for 2021-22'!D128</f>
        <v>E0533</v>
      </c>
      <c r="D128" t="str">
        <f>'Calculations for 2021-22'!E128</f>
        <v>SD</v>
      </c>
      <c r="E128">
        <f>'Calculations for 2021-22'!F128</f>
        <v>0</v>
      </c>
      <c r="F128" s="120" t="str">
        <f>'Calculations for 2021-22'!H128</f>
        <v>Fenland</v>
      </c>
      <c r="G128" s="156">
        <f>_xlfn.IFNA(INDEX('I.KI 2016-17'!M$8:M$391,MATCH($B128,'I.KI 2016-17'!$B$8:$B$391,0)),"")</f>
        <v>0</v>
      </c>
      <c r="H128" s="149">
        <f>_xlfn.IFNA(INDEX('I.KI 2016-17'!N$8:N$391,MATCH($B128,'I.KI 2016-17'!$B$8:$B$391,0)),"")</f>
        <v>1.6987311746420002</v>
      </c>
      <c r="I128" s="149">
        <f>_xlfn.IFNA(INDEX('I.KI 2016-17'!O$8:O$391,MATCH($B128,'I.KI 2016-17'!$B$8:$B$391,0)),"")</f>
        <v>0</v>
      </c>
      <c r="J128" s="149">
        <f>_xlfn.IFNA(INDEX('I.KI 2016-17'!P$8:P$391,MATCH($B128,'I.KI 2016-17'!$B$8:$B$391,0)),"")</f>
        <v>0</v>
      </c>
      <c r="K128" s="157">
        <f>_xlfn.IFNA(INDEX('I.KI 2016-17'!Q$8:Q$391,MATCH($B128,'I.KI 2016-17'!$B$8:$B$391,0)),"")</f>
        <v>0</v>
      </c>
      <c r="L128" s="156">
        <f>_xlfn.IFNA(INDEX('I.KI 2016-17'!R$8:R$391,MATCH($B128,'I.KI 2016-17'!$B$8:$B$391,0)),"")</f>
        <v>0</v>
      </c>
      <c r="M128" s="193">
        <f>_xlfn.IFNA(INDEX('I.KI 2016-17'!S$8:S$391,MATCH($B128,'I.KI 2016-17'!$B$8:$B$391,0)),"")</f>
        <v>3.387896984623</v>
      </c>
      <c r="N128" s="193">
        <f>_xlfn.IFNA(INDEX('I.KI 2016-17'!T$8:T$391,MATCH($B128,'I.KI 2016-17'!$B$8:$B$391,0)),"")</f>
        <v>0</v>
      </c>
      <c r="O128" s="193">
        <f>_xlfn.IFNA(INDEX('I.KI 2016-17'!U$8:U$391,MATCH($B128,'I.KI 2016-17'!$B$8:$B$391,0)),"")</f>
        <v>0</v>
      </c>
      <c r="P128" s="157">
        <f>_xlfn.IFNA(INDEX('I.KI 2016-17'!V$8:V$391,MATCH($B128,'I.KI 2016-17'!$B$8:$B$391,0)),"")</f>
        <v>0</v>
      </c>
      <c r="Q128" s="156">
        <f>_xlfn.IFNA(INDEX('I.KI 2016-17'!W$8:W$391,MATCH($B128,'I.KI 2016-17'!$B$8:$B$391,0)),"")</f>
        <v>0</v>
      </c>
      <c r="R128" s="193">
        <f>_xlfn.IFNA(INDEX('I.KI 2016-17'!X$8:X$391,MATCH($B128,'I.KI 2016-17'!$B$8:$B$391,0)),"")</f>
        <v>5.0866281592650004</v>
      </c>
      <c r="S128" s="193">
        <f>_xlfn.IFNA(INDEX('I.KI 2016-17'!Y$8:Y$391,MATCH($B128,'I.KI 2016-17'!$B$8:$B$391,0)),"")</f>
        <v>0</v>
      </c>
      <c r="T128" s="193">
        <f>_xlfn.IFNA(INDEX('I.KI 2016-17'!Z$8:Z$391,MATCH($B128,'I.KI 2016-17'!$B$8:$B$391,0)),"")</f>
        <v>0</v>
      </c>
      <c r="U128" s="157">
        <f>_xlfn.IFNA(INDEX('I.KI 2016-17'!AA$8:AA$391,MATCH($B128,'I.KI 2016-17'!$B$8:$B$391,0)),"")</f>
        <v>0</v>
      </c>
      <c r="V128" s="149"/>
      <c r="W128" s="154">
        <f>_xlfn.IFNA(INDEX('I.KI 2016-17'!$H$8:$H$391,MATCH(B128,'I.KI 2016-17'!$B$8:$B$391,0)),"")</f>
        <v>1.6987311746420002</v>
      </c>
      <c r="X128" s="153">
        <f>_xlfn.IFNA(INDEX('I.KI 2016-17'!$I$8:$I$391,MATCH(B128,'I.KI 2016-17'!$B$8:$B$391,0)),"")</f>
        <v>3.387896984623</v>
      </c>
      <c r="Y128" s="155">
        <f>_xlfn.IFNA(INDEX('I.KI 2016-17'!$G$8:$G$391,MATCH(B128,'I.KI 2016-17'!$B$8:$B$391,0)),"")</f>
        <v>5.0866281592650004</v>
      </c>
      <c r="Z128" s="149"/>
      <c r="AA128" s="156">
        <f>_xlfn.IFNA(IF($B128=$B$382,0,_xlfn.IFNA(INDEX('I.Supplementary 2017-18'!N$8:N$35,MATCH($B128,'I.Supplementary 2017-18'!$B$8:$B$35,0)),INDEX('I.KI 2017-18'!N$9:N$393,MATCH($B128,'I.KI 2017-18'!$B$9:$B$393,0)))),"")</f>
        <v>0</v>
      </c>
      <c r="AB128" s="193">
        <f>_xlfn.IFNA(IF($B128=$B$382,0,_xlfn.IFNA(INDEX('I.Supplementary 2017-18'!O$8:O$35,MATCH($B128,'I.Supplementary 2017-18'!$B$8:$B$35,0)),INDEX('I.KI 2017-18'!O$9:O$393,MATCH($B128,'I.KI 2017-18'!$B$9:$B$393,0)))),"")</f>
        <v>0.92495827240118755</v>
      </c>
      <c r="AC128" s="193">
        <f>_xlfn.IFNA(IF($B128=$B$382,0,_xlfn.IFNA(INDEX('I.Supplementary 2017-18'!P$8:P$35,MATCH($B128,'I.Supplementary 2017-18'!$B$8:$B$35,0)),INDEX('I.KI 2017-18'!P$9:P$393,MATCH($B128,'I.KI 2017-18'!$B$9:$B$393,0)))),"")</f>
        <v>0</v>
      </c>
      <c r="AD128" s="193">
        <f>_xlfn.IFNA(IF($B128=$B$382,0,_xlfn.IFNA(INDEX('I.Supplementary 2017-18'!Q$8:Q$35,MATCH($B128,'I.Supplementary 2017-18'!$B$8:$B$35,0)),INDEX('I.KI 2017-18'!Q$9:Q$393,MATCH($B128,'I.KI 2017-18'!$B$9:$B$393,0)))),"")</f>
        <v>0</v>
      </c>
      <c r="AE128" s="157">
        <f>_xlfn.IFNA(IF($B128=$B$382,0,_xlfn.IFNA(INDEX('I.Supplementary 2017-18'!R$8:R$35,MATCH($B128,'I.Supplementary 2017-18'!$B$8:$B$35,0)),INDEX('I.KI 2017-18'!R$9:R$393,MATCH($B128,'I.KI 2017-18'!$B$9:$B$393,0)))),"")</f>
        <v>0</v>
      </c>
      <c r="AF128" s="156">
        <f>_xlfn.IFNA(IF($B128=$B$382,0,_xlfn.IFNA(INDEX('I.Supplementary 2017-18'!S$8:S$35,MATCH($B128,'I.Supplementary 2017-18'!$B$8:$B$35,0)),INDEX('I.KI 2017-18'!S$9:S$393,MATCH($B128,'I.KI 2017-18'!$B$9:$B$393,0)))),"")</f>
        <v>0</v>
      </c>
      <c r="AG128" s="193">
        <f>_xlfn.IFNA(IF($B128=$B$382,0,_xlfn.IFNA(INDEX('I.Supplementary 2017-18'!T$8:T$35,MATCH($B128,'I.Supplementary 2017-18'!$B$8:$B$35,0)),INDEX('I.KI 2017-18'!T$9:T$393,MATCH($B128,'I.KI 2017-18'!$B$9:$B$393,0)))),"")</f>
        <v>3.4570643729839468</v>
      </c>
      <c r="AH128" s="193">
        <f>_xlfn.IFNA(IF($B128=$B$382,0,_xlfn.IFNA(INDEX('I.Supplementary 2017-18'!U$8:U$35,MATCH($B128,'I.Supplementary 2017-18'!$B$8:$B$35,0)),INDEX('I.KI 2017-18'!U$9:U$393,MATCH($B128,'I.KI 2017-18'!$B$9:$B$393,0)))),"")</f>
        <v>0</v>
      </c>
      <c r="AI128" s="193">
        <f>_xlfn.IFNA(IF($B128=$B$382,0,_xlfn.IFNA(INDEX('I.Supplementary 2017-18'!V$8:V$35,MATCH($B128,'I.Supplementary 2017-18'!$B$8:$B$35,0)),INDEX('I.KI 2017-18'!V$9:V$393,MATCH($B128,'I.KI 2017-18'!$B$9:$B$393,0)))),"")</f>
        <v>0</v>
      </c>
      <c r="AJ128" s="157">
        <f>_xlfn.IFNA(IF($B128=$B$382,0,_xlfn.IFNA(INDEX('I.Supplementary 2017-18'!W$8:W$35,MATCH($B128,'I.Supplementary 2017-18'!$B$8:$B$35,0)),INDEX('I.KI 2017-18'!W$9:W$393,MATCH($B128,'I.KI 2017-18'!$B$9:$B$393,0)))),"")</f>
        <v>0</v>
      </c>
      <c r="AK128" s="156">
        <f>_xlfn.IFNA(IF($B128=$B$382,0,_xlfn.IFNA(INDEX('I.Supplementary 2017-18'!X$8:X$35,MATCH($B128,'I.Supplementary 2017-18'!$B$8:$B$35,0)),INDEX('I.KI 2017-18'!X$9:X$393,MATCH($B128,'I.KI 2017-18'!$B$9:$B$393,0)))),"")</f>
        <v>0</v>
      </c>
      <c r="AL128" s="193">
        <f>_xlfn.IFNA(IF($B128=$B$382,0,_xlfn.IFNA(INDEX('I.Supplementary 2017-18'!Y$8:Y$35,MATCH($B128,'I.Supplementary 2017-18'!$B$8:$B$35,0)),INDEX('I.KI 2017-18'!Y$9:Y$393,MATCH($B128,'I.KI 2017-18'!$B$9:$B$393,0)))),"")</f>
        <v>4.3820226453851348</v>
      </c>
      <c r="AM128" s="193">
        <f>_xlfn.IFNA(IF($B128=$B$382,0,_xlfn.IFNA(INDEX('I.Supplementary 2017-18'!Z$8:Z$35,MATCH($B128,'I.Supplementary 2017-18'!$B$8:$B$35,0)),INDEX('I.KI 2017-18'!Z$9:Z$393,MATCH($B128,'I.KI 2017-18'!$B$9:$B$393,0)))),"")</f>
        <v>0</v>
      </c>
      <c r="AN128" s="193">
        <f>_xlfn.IFNA(IF($B128=$B$382,0,_xlfn.IFNA(INDEX('I.Supplementary 2017-18'!AA$8:AA$35,MATCH($B128,'I.Supplementary 2017-18'!$B$8:$B$35,0)),INDEX('I.KI 2017-18'!AA$9:AA$393,MATCH($B128,'I.KI 2017-18'!$B$9:$B$393,0)))),"")</f>
        <v>0</v>
      </c>
      <c r="AO128" s="157">
        <f>_xlfn.IFNA(IF($B128=$B$382,0,_xlfn.IFNA(INDEX('I.Supplementary 2017-18'!AB$8:AB$35,MATCH($B128,'I.Supplementary 2017-18'!$B$8:$B$35,0)),INDEX('I.KI 2017-18'!AB$9:AB$393,MATCH($B128,'I.KI 2017-18'!$B$9:$B$393,0)))),"")</f>
        <v>0</v>
      </c>
      <c r="AP128" s="149"/>
      <c r="AQ128" s="156">
        <f>_xlfn.IFNA(IF($B128=$B$381,0,IF($B128=$B$382,0,_xlfn.IFNA(INDEX('I.Supplementary 2017-18'!I$8:I$35,MATCH($B128,'I.Supplementary 2017-18'!$B$8:$B$35,0)),INDEX('I.KI 2017-18'!I$9:I$393,MATCH($B128,'I.KI 2017-18'!$B$9:$B$393,0))))),"")</f>
        <v>0.92495827240118755</v>
      </c>
      <c r="AR128" s="149">
        <f>_xlfn.IFNA(IF($B128=$B$381,0,IF($B128=$B$382,0,_xlfn.IFNA(INDEX('I.Supplementary 2017-18'!J$8:J$35,MATCH($B128,'I.Supplementary 2017-18'!$B$8:$B$35,0)),INDEX('I.KI 2017-18'!J$9:J$393,MATCH($B128,'I.KI 2017-18'!$B$9:$B$393,0))))),"")</f>
        <v>3.4570643729839468</v>
      </c>
      <c r="AS128" s="157">
        <f>_xlfn.IFNA(IF($B128=$B$381,0,IF($B128=$B$382,0,_xlfn.IFNA(INDEX('I.Supplementary 2017-18'!H$8:H$35,MATCH($B128,'I.Supplementary 2017-18'!$B$8:$B$35,0)),INDEX('I.KI 2017-18'!H$9:H$393,MATCH($B128,'I.KI 2017-18'!$B$9:$B$393,0))))),"")</f>
        <v>4.3820226453851348</v>
      </c>
      <c r="AT128" s="149"/>
      <c r="AU128" s="156">
        <f>_xlfn.IFNA(_xlfn.IFNA(INDEX('I.Supplementary 2018-19'!P$8:P$157,MATCH($B128,'I.Supplementary 2018-19'!$B$8:$B$157,0)),INDEX('I.KI 2018-19'!P$9:P$393,MATCH($B128,'I.KI 2018-19'!$B$9:$B$393,0))),"")</f>
        <v>0</v>
      </c>
      <c r="AV128" s="193">
        <f>_xlfn.IFNA(_xlfn.IFNA(INDEX('I.Supplementary 2018-19'!Q$8:Q$157,MATCH($B128,'I.Supplementary 2018-19'!$B$8:$B$157,0)),INDEX('I.KI 2018-19'!Q$9:Q$393,MATCH($B128,'I.KI 2018-19'!$B$9:$B$393,0))),"")</f>
        <v>0.44380202305778021</v>
      </c>
      <c r="AW128" s="193">
        <f>_xlfn.IFNA(_xlfn.IFNA(INDEX('I.Supplementary 2018-19'!R$8:R$157,MATCH($B128,'I.Supplementary 2018-19'!$B$8:$B$157,0)),INDEX('I.KI 2018-19'!R$9:R$393,MATCH($B128,'I.KI 2018-19'!$B$9:$B$393,0))),"")</f>
        <v>0</v>
      </c>
      <c r="AX128" s="193">
        <f>_xlfn.IFNA(_xlfn.IFNA(INDEX('I.Supplementary 2018-19'!S$8:S$157,MATCH($B128,'I.Supplementary 2018-19'!$B$8:$B$157,0)),INDEX('I.KI 2018-19'!S$9:S$393,MATCH($B128,'I.KI 2018-19'!$B$9:$B$393,0))),"")</f>
        <v>0</v>
      </c>
      <c r="AY128" s="157">
        <f>_xlfn.IFNA(_xlfn.IFNA(INDEX('I.Supplementary 2018-19'!T$8:T$157,MATCH($B128,'I.Supplementary 2018-19'!$B$8:$B$157,0)),INDEX('I.KI 2018-19'!T$9:T$393,MATCH($B128,'I.KI 2018-19'!$B$9:$B$393,0))),"")</f>
        <v>0</v>
      </c>
      <c r="AZ128" s="156">
        <f>_xlfn.IFNA(_xlfn.IFNA(INDEX('I.Supplementary 2018-19'!U$8:U$157,MATCH($B128,'I.Supplementary 2018-19'!$B$8:$B$157,0)),INDEX('I.KI 2018-19'!U$9:U$393,MATCH($B128,'I.KI 2018-19'!$B$9:$B$393,0))),"")</f>
        <v>0</v>
      </c>
      <c r="BA128" s="193">
        <f>_xlfn.IFNA(_xlfn.IFNA(INDEX('I.Supplementary 2018-19'!V$8:V$157,MATCH($B128,'I.Supplementary 2018-19'!$B$8:$B$157,0)),INDEX('I.KI 2018-19'!V$9:V$393,MATCH($B128,'I.KI 2018-19'!$B$9:$B$393,0))),"")</f>
        <v>3.5609246760349667</v>
      </c>
      <c r="BB128" s="193">
        <f>_xlfn.IFNA(_xlfn.IFNA(INDEX('I.Supplementary 2018-19'!W$8:W$157,MATCH($B128,'I.Supplementary 2018-19'!$B$8:$B$157,0)),INDEX('I.KI 2018-19'!W$9:W$393,MATCH($B128,'I.KI 2018-19'!$B$9:$B$393,0))),"")</f>
        <v>0</v>
      </c>
      <c r="BC128" s="193">
        <f>_xlfn.IFNA(_xlfn.IFNA(INDEX('I.Supplementary 2018-19'!X$8:X$157,MATCH($B128,'I.Supplementary 2018-19'!$B$8:$B$157,0)),INDEX('I.KI 2018-19'!X$9:X$393,MATCH($B128,'I.KI 2018-19'!$B$9:$B$393,0))),"")</f>
        <v>0</v>
      </c>
      <c r="BD128" s="157">
        <f>_xlfn.IFNA(_xlfn.IFNA(INDEX('I.Supplementary 2018-19'!Y$8:Y$157,MATCH($B128,'I.Supplementary 2018-19'!$B$8:$B$157,0)),INDEX('I.KI 2018-19'!Y$9:Y$393,MATCH($B128,'I.KI 2018-19'!$B$9:$B$393,0))),"")</f>
        <v>0</v>
      </c>
      <c r="BE128" s="156">
        <f>_xlfn.IFNA(_xlfn.IFNA(INDEX('I.Supplementary 2018-19'!Z$8:Z$157,MATCH($B128,'I.Supplementary 2018-19'!$B$8:$B$157,0)),INDEX('I.KI 2018-19'!Z$9:Z$393,MATCH($B128,'I.KI 2018-19'!$B$9:$B$393,0))),"")</f>
        <v>0</v>
      </c>
      <c r="BF128" s="193">
        <f>_xlfn.IFNA(_xlfn.IFNA(INDEX('I.Supplementary 2018-19'!AA$8:AA$157,MATCH($B128,'I.Supplementary 2018-19'!$B$8:$B$157,0)),INDEX('I.KI 2018-19'!AA$9:AA$393,MATCH($B128,'I.KI 2018-19'!$B$9:$B$393,0))),"")</f>
        <v>4.004726699092747</v>
      </c>
      <c r="BG128" s="193">
        <f>_xlfn.IFNA(_xlfn.IFNA(INDEX('I.Supplementary 2018-19'!AB$8:AB$157,MATCH($B128,'I.Supplementary 2018-19'!$B$8:$B$157,0)),INDEX('I.KI 2018-19'!AB$9:AB$393,MATCH($B128,'I.KI 2018-19'!$B$9:$B$393,0))),"")</f>
        <v>0</v>
      </c>
      <c r="BH128" s="193">
        <f>_xlfn.IFNA(_xlfn.IFNA(INDEX('I.Supplementary 2018-19'!AC$8:AC$157,MATCH($B128,'I.Supplementary 2018-19'!$B$8:$B$157,0)),INDEX('I.KI 2018-19'!AC$9:AC$393,MATCH($B128,'I.KI 2018-19'!$B$9:$B$393,0))),"")</f>
        <v>0</v>
      </c>
      <c r="BI128" s="157">
        <f>_xlfn.IFNA(_xlfn.IFNA(INDEX('I.Supplementary 2018-19'!AD$8:AD$157,MATCH($B128,'I.Supplementary 2018-19'!$B$8:$B$157,0)),INDEX('I.KI 2018-19'!AD$9:AD$393,MATCH($B128,'I.KI 2018-19'!$B$9:$B$393,0))),"")</f>
        <v>0</v>
      </c>
      <c r="BJ128" s="149"/>
      <c r="BK128" s="156">
        <f>_xlfn.IFNA(IF($B128=$B$381,0,IF($B128=$B$382,0,_xlfn.IFNA(INDEX('I.Supplementary 2018-19'!I$8:I$157,MATCH($B128,'I.Supplementary 2018-19'!$B$8:$B$157,0)),INDEX('I.KI 2018-19'!I$9:I$393,MATCH($B128,'I.KI 2018-19'!$B$9:$B$393,0))))),"")</f>
        <v>0.44380202305778021</v>
      </c>
      <c r="BL128" s="149">
        <f>_xlfn.IFNA(IF($B128=$B$381,0,IF($B128=$B$382,0,_xlfn.IFNA(INDEX('I.Supplementary 2018-19'!J$8:J$157,MATCH($B128,'I.Supplementary 2018-19'!$B$8:$B$157,0)),INDEX('I.KI 2018-19'!J$9:J$393,MATCH($B128,'I.KI 2018-19'!$B$9:$B$393,0))))),"")</f>
        <v>3.5609246760349667</v>
      </c>
      <c r="BM128" s="157">
        <f>_xlfn.IFNA(IF($B128=$B$381,0,IF($B128=$B$382,0,_xlfn.IFNA(INDEX('I.Supplementary 2018-19'!H$8:H$157,MATCH($B128,'I.Supplementary 2018-19'!$B$8:$B$157,0)),INDEX('I.KI 2018-19'!H$9:H$393,MATCH($B128,'I.KI 2018-19'!$B$9:$B$393,0))))),"")</f>
        <v>4.004726699092747</v>
      </c>
    </row>
    <row r="129" spans="2:65">
      <c r="B129" s="121" t="str">
        <f>'Calculations for 2021-22'!B129</f>
        <v>E1633</v>
      </c>
      <c r="C129" s="160" t="str">
        <f>'Calculations for 2021-22'!D129</f>
        <v>E1633</v>
      </c>
      <c r="D129" t="str">
        <f>'Calculations for 2021-22'!E129</f>
        <v>SD</v>
      </c>
      <c r="E129">
        <f>'Calculations for 2021-22'!F129</f>
        <v>0</v>
      </c>
      <c r="F129" s="120" t="str">
        <f>'Calculations for 2021-22'!H129</f>
        <v>Forest of Dean</v>
      </c>
      <c r="G129" s="156">
        <f>_xlfn.IFNA(INDEX('I.KI 2016-17'!M$8:M$391,MATCH($B129,'I.KI 2016-17'!$B$8:$B$391,0)),"")</f>
        <v>0</v>
      </c>
      <c r="H129" s="149">
        <f>_xlfn.IFNA(INDEX('I.KI 2016-17'!N$8:N$391,MATCH($B129,'I.KI 2016-17'!$B$8:$B$391,0)),"")</f>
        <v>1.2471867768530001</v>
      </c>
      <c r="I129" s="149">
        <f>_xlfn.IFNA(INDEX('I.KI 2016-17'!O$8:O$391,MATCH($B129,'I.KI 2016-17'!$B$8:$B$391,0)),"")</f>
        <v>0</v>
      </c>
      <c r="J129" s="149">
        <f>_xlfn.IFNA(INDEX('I.KI 2016-17'!P$8:P$391,MATCH($B129,'I.KI 2016-17'!$B$8:$B$391,0)),"")</f>
        <v>0</v>
      </c>
      <c r="K129" s="157">
        <f>_xlfn.IFNA(INDEX('I.KI 2016-17'!Q$8:Q$391,MATCH($B129,'I.KI 2016-17'!$B$8:$B$391,0)),"")</f>
        <v>0</v>
      </c>
      <c r="L129" s="156">
        <f>_xlfn.IFNA(INDEX('I.KI 2016-17'!R$8:R$391,MATCH($B129,'I.KI 2016-17'!$B$8:$B$391,0)),"")</f>
        <v>0</v>
      </c>
      <c r="M129" s="193">
        <f>_xlfn.IFNA(INDEX('I.KI 2016-17'!S$8:S$391,MATCH($B129,'I.KI 2016-17'!$B$8:$B$391,0)),"")</f>
        <v>2.3723133539749997</v>
      </c>
      <c r="N129" s="193">
        <f>_xlfn.IFNA(INDEX('I.KI 2016-17'!T$8:T$391,MATCH($B129,'I.KI 2016-17'!$B$8:$B$391,0)),"")</f>
        <v>0</v>
      </c>
      <c r="O129" s="193">
        <f>_xlfn.IFNA(INDEX('I.KI 2016-17'!U$8:U$391,MATCH($B129,'I.KI 2016-17'!$B$8:$B$391,0)),"")</f>
        <v>0</v>
      </c>
      <c r="P129" s="157">
        <f>_xlfn.IFNA(INDEX('I.KI 2016-17'!V$8:V$391,MATCH($B129,'I.KI 2016-17'!$B$8:$B$391,0)),"")</f>
        <v>0</v>
      </c>
      <c r="Q129" s="156">
        <f>_xlfn.IFNA(INDEX('I.KI 2016-17'!W$8:W$391,MATCH($B129,'I.KI 2016-17'!$B$8:$B$391,0)),"")</f>
        <v>0</v>
      </c>
      <c r="R129" s="193">
        <f>_xlfn.IFNA(INDEX('I.KI 2016-17'!X$8:X$391,MATCH($B129,'I.KI 2016-17'!$B$8:$B$391,0)),"")</f>
        <v>3.6195001308279995</v>
      </c>
      <c r="S129" s="193">
        <f>_xlfn.IFNA(INDEX('I.KI 2016-17'!Y$8:Y$391,MATCH($B129,'I.KI 2016-17'!$B$8:$B$391,0)),"")</f>
        <v>0</v>
      </c>
      <c r="T129" s="193">
        <f>_xlfn.IFNA(INDEX('I.KI 2016-17'!Z$8:Z$391,MATCH($B129,'I.KI 2016-17'!$B$8:$B$391,0)),"")</f>
        <v>0</v>
      </c>
      <c r="U129" s="157">
        <f>_xlfn.IFNA(INDEX('I.KI 2016-17'!AA$8:AA$391,MATCH($B129,'I.KI 2016-17'!$B$8:$B$391,0)),"")</f>
        <v>0</v>
      </c>
      <c r="V129" s="149"/>
      <c r="W129" s="154">
        <f>_xlfn.IFNA(INDEX('I.KI 2016-17'!$H$8:$H$391,MATCH(B129,'I.KI 2016-17'!$B$8:$B$391,0)),"")</f>
        <v>1.2471867768530001</v>
      </c>
      <c r="X129" s="153">
        <f>_xlfn.IFNA(INDEX('I.KI 2016-17'!$I$8:$I$391,MATCH(B129,'I.KI 2016-17'!$B$8:$B$391,0)),"")</f>
        <v>2.3723133539749997</v>
      </c>
      <c r="Y129" s="155">
        <f>_xlfn.IFNA(INDEX('I.KI 2016-17'!$G$8:$G$391,MATCH(B129,'I.KI 2016-17'!$B$8:$B$391,0)),"")</f>
        <v>3.6195001308279995</v>
      </c>
      <c r="Z129" s="149"/>
      <c r="AA129" s="156">
        <f>_xlfn.IFNA(IF($B129=$B$382,0,_xlfn.IFNA(INDEX('I.Supplementary 2017-18'!N$8:N$35,MATCH($B129,'I.Supplementary 2017-18'!$B$8:$B$35,0)),INDEX('I.KI 2017-18'!N$9:N$393,MATCH($B129,'I.KI 2017-18'!$B$9:$B$393,0)))),"")</f>
        <v>0</v>
      </c>
      <c r="AB129" s="193">
        <f>_xlfn.IFNA(IF($B129=$B$382,0,_xlfn.IFNA(INDEX('I.Supplementary 2017-18'!O$8:O$35,MATCH($B129,'I.Supplementary 2017-18'!$B$8:$B$35,0)),INDEX('I.KI 2017-18'!O$9:O$393,MATCH($B129,'I.KI 2017-18'!$B$9:$B$393,0)))),"")</f>
        <v>0.72141974793726393</v>
      </c>
      <c r="AC129" s="193">
        <f>_xlfn.IFNA(IF($B129=$B$382,0,_xlfn.IFNA(INDEX('I.Supplementary 2017-18'!P$8:P$35,MATCH($B129,'I.Supplementary 2017-18'!$B$8:$B$35,0)),INDEX('I.KI 2017-18'!P$9:P$393,MATCH($B129,'I.KI 2017-18'!$B$9:$B$393,0)))),"")</f>
        <v>0</v>
      </c>
      <c r="AD129" s="193">
        <f>_xlfn.IFNA(IF($B129=$B$382,0,_xlfn.IFNA(INDEX('I.Supplementary 2017-18'!Q$8:Q$35,MATCH($B129,'I.Supplementary 2017-18'!$B$8:$B$35,0)),INDEX('I.KI 2017-18'!Q$9:Q$393,MATCH($B129,'I.KI 2017-18'!$B$9:$B$393,0)))),"")</f>
        <v>0</v>
      </c>
      <c r="AE129" s="157">
        <f>_xlfn.IFNA(IF($B129=$B$382,0,_xlfn.IFNA(INDEX('I.Supplementary 2017-18'!R$8:R$35,MATCH($B129,'I.Supplementary 2017-18'!$B$8:$B$35,0)),INDEX('I.KI 2017-18'!R$9:R$393,MATCH($B129,'I.KI 2017-18'!$B$9:$B$393,0)))),"")</f>
        <v>0</v>
      </c>
      <c r="AF129" s="156">
        <f>_xlfn.IFNA(IF($B129=$B$382,0,_xlfn.IFNA(INDEX('I.Supplementary 2017-18'!S$8:S$35,MATCH($B129,'I.Supplementary 2017-18'!$B$8:$B$35,0)),INDEX('I.KI 2017-18'!S$9:S$393,MATCH($B129,'I.KI 2017-18'!$B$9:$B$393,0)))),"")</f>
        <v>0</v>
      </c>
      <c r="AG129" s="193">
        <f>_xlfn.IFNA(IF($B129=$B$382,0,_xlfn.IFNA(INDEX('I.Supplementary 2017-18'!T$8:T$35,MATCH($B129,'I.Supplementary 2017-18'!$B$8:$B$35,0)),INDEX('I.KI 2017-18'!T$9:T$393,MATCH($B129,'I.KI 2017-18'!$B$9:$B$393,0)))),"")</f>
        <v>2.420746561895136</v>
      </c>
      <c r="AH129" s="193">
        <f>_xlfn.IFNA(IF($B129=$B$382,0,_xlfn.IFNA(INDEX('I.Supplementary 2017-18'!U$8:U$35,MATCH($B129,'I.Supplementary 2017-18'!$B$8:$B$35,0)),INDEX('I.KI 2017-18'!U$9:U$393,MATCH($B129,'I.KI 2017-18'!$B$9:$B$393,0)))),"")</f>
        <v>0</v>
      </c>
      <c r="AI129" s="193">
        <f>_xlfn.IFNA(IF($B129=$B$382,0,_xlfn.IFNA(INDEX('I.Supplementary 2017-18'!V$8:V$35,MATCH($B129,'I.Supplementary 2017-18'!$B$8:$B$35,0)),INDEX('I.KI 2017-18'!V$9:V$393,MATCH($B129,'I.KI 2017-18'!$B$9:$B$393,0)))),"")</f>
        <v>0</v>
      </c>
      <c r="AJ129" s="157">
        <f>_xlfn.IFNA(IF($B129=$B$382,0,_xlfn.IFNA(INDEX('I.Supplementary 2017-18'!W$8:W$35,MATCH($B129,'I.Supplementary 2017-18'!$B$8:$B$35,0)),INDEX('I.KI 2017-18'!W$9:W$393,MATCH($B129,'I.KI 2017-18'!$B$9:$B$393,0)))),"")</f>
        <v>0</v>
      </c>
      <c r="AK129" s="156">
        <f>_xlfn.IFNA(IF($B129=$B$382,0,_xlfn.IFNA(INDEX('I.Supplementary 2017-18'!X$8:X$35,MATCH($B129,'I.Supplementary 2017-18'!$B$8:$B$35,0)),INDEX('I.KI 2017-18'!X$9:X$393,MATCH($B129,'I.KI 2017-18'!$B$9:$B$393,0)))),"")</f>
        <v>0</v>
      </c>
      <c r="AL129" s="193">
        <f>_xlfn.IFNA(IF($B129=$B$382,0,_xlfn.IFNA(INDEX('I.Supplementary 2017-18'!Y$8:Y$35,MATCH($B129,'I.Supplementary 2017-18'!$B$8:$B$35,0)),INDEX('I.KI 2017-18'!Y$9:Y$393,MATCH($B129,'I.KI 2017-18'!$B$9:$B$393,0)))),"")</f>
        <v>3.1421663098324002</v>
      </c>
      <c r="AM129" s="193">
        <f>_xlfn.IFNA(IF($B129=$B$382,0,_xlfn.IFNA(INDEX('I.Supplementary 2017-18'!Z$8:Z$35,MATCH($B129,'I.Supplementary 2017-18'!$B$8:$B$35,0)),INDEX('I.KI 2017-18'!Z$9:Z$393,MATCH($B129,'I.KI 2017-18'!$B$9:$B$393,0)))),"")</f>
        <v>0</v>
      </c>
      <c r="AN129" s="193">
        <f>_xlfn.IFNA(IF($B129=$B$382,0,_xlfn.IFNA(INDEX('I.Supplementary 2017-18'!AA$8:AA$35,MATCH($B129,'I.Supplementary 2017-18'!$B$8:$B$35,0)),INDEX('I.KI 2017-18'!AA$9:AA$393,MATCH($B129,'I.KI 2017-18'!$B$9:$B$393,0)))),"")</f>
        <v>0</v>
      </c>
      <c r="AO129" s="157">
        <f>_xlfn.IFNA(IF($B129=$B$382,0,_xlfn.IFNA(INDEX('I.Supplementary 2017-18'!AB$8:AB$35,MATCH($B129,'I.Supplementary 2017-18'!$B$8:$B$35,0)),INDEX('I.KI 2017-18'!AB$9:AB$393,MATCH($B129,'I.KI 2017-18'!$B$9:$B$393,0)))),"")</f>
        <v>0</v>
      </c>
      <c r="AP129" s="149"/>
      <c r="AQ129" s="156">
        <f>_xlfn.IFNA(IF($B129=$B$381,0,IF($B129=$B$382,0,_xlfn.IFNA(INDEX('I.Supplementary 2017-18'!I$8:I$35,MATCH($B129,'I.Supplementary 2017-18'!$B$8:$B$35,0)),INDEX('I.KI 2017-18'!I$9:I$393,MATCH($B129,'I.KI 2017-18'!$B$9:$B$393,0))))),"")</f>
        <v>0.72141974793726393</v>
      </c>
      <c r="AR129" s="149">
        <f>_xlfn.IFNA(IF($B129=$B$381,0,IF($B129=$B$382,0,_xlfn.IFNA(INDEX('I.Supplementary 2017-18'!J$8:J$35,MATCH($B129,'I.Supplementary 2017-18'!$B$8:$B$35,0)),INDEX('I.KI 2017-18'!J$9:J$393,MATCH($B129,'I.KI 2017-18'!$B$9:$B$393,0))))),"")</f>
        <v>2.420746561895136</v>
      </c>
      <c r="AS129" s="157">
        <f>_xlfn.IFNA(IF($B129=$B$381,0,IF($B129=$B$382,0,_xlfn.IFNA(INDEX('I.Supplementary 2017-18'!H$8:H$35,MATCH($B129,'I.Supplementary 2017-18'!$B$8:$B$35,0)),INDEX('I.KI 2017-18'!H$9:H$393,MATCH($B129,'I.KI 2017-18'!$B$9:$B$393,0))))),"")</f>
        <v>3.1421663098324002</v>
      </c>
      <c r="AT129" s="149"/>
      <c r="AU129" s="156">
        <f>_xlfn.IFNA(_xlfn.IFNA(INDEX('I.Supplementary 2018-19'!P$8:P$157,MATCH($B129,'I.Supplementary 2018-19'!$B$8:$B$157,0)),INDEX('I.KI 2018-19'!P$9:P$393,MATCH($B129,'I.KI 2018-19'!$B$9:$B$393,0))),"")</f>
        <v>0</v>
      </c>
      <c r="AV129" s="193">
        <f>_xlfn.IFNA(_xlfn.IFNA(INDEX('I.Supplementary 2018-19'!Q$8:Q$157,MATCH($B129,'I.Supplementary 2018-19'!$B$8:$B$157,0)),INDEX('I.KI 2018-19'!Q$9:Q$393,MATCH($B129,'I.KI 2018-19'!$B$9:$B$393,0))),"")</f>
        <v>0.39310840542736647</v>
      </c>
      <c r="AW129" s="193">
        <f>_xlfn.IFNA(_xlfn.IFNA(INDEX('I.Supplementary 2018-19'!R$8:R$157,MATCH($B129,'I.Supplementary 2018-19'!$B$8:$B$157,0)),INDEX('I.KI 2018-19'!R$9:R$393,MATCH($B129,'I.KI 2018-19'!$B$9:$B$393,0))),"")</f>
        <v>0</v>
      </c>
      <c r="AX129" s="193">
        <f>_xlfn.IFNA(_xlfn.IFNA(INDEX('I.Supplementary 2018-19'!S$8:S$157,MATCH($B129,'I.Supplementary 2018-19'!$B$8:$B$157,0)),INDEX('I.KI 2018-19'!S$9:S$393,MATCH($B129,'I.KI 2018-19'!$B$9:$B$393,0))),"")</f>
        <v>0</v>
      </c>
      <c r="AY129" s="157">
        <f>_xlfn.IFNA(_xlfn.IFNA(INDEX('I.Supplementary 2018-19'!T$8:T$157,MATCH($B129,'I.Supplementary 2018-19'!$B$8:$B$157,0)),INDEX('I.KI 2018-19'!T$9:T$393,MATCH($B129,'I.KI 2018-19'!$B$9:$B$393,0))),"")</f>
        <v>0</v>
      </c>
      <c r="AZ129" s="156">
        <f>_xlfn.IFNA(_xlfn.IFNA(INDEX('I.Supplementary 2018-19'!U$8:U$157,MATCH($B129,'I.Supplementary 2018-19'!$B$8:$B$157,0)),INDEX('I.KI 2018-19'!U$9:U$393,MATCH($B129,'I.KI 2018-19'!$B$9:$B$393,0))),"")</f>
        <v>0</v>
      </c>
      <c r="BA129" s="193">
        <f>_xlfn.IFNA(_xlfn.IFNA(INDEX('I.Supplementary 2018-19'!V$8:V$157,MATCH($B129,'I.Supplementary 2018-19'!$B$8:$B$157,0)),INDEX('I.KI 2018-19'!V$9:V$393,MATCH($B129,'I.KI 2018-19'!$B$9:$B$393,0))),"")</f>
        <v>2.4934728534542172</v>
      </c>
      <c r="BB129" s="193">
        <f>_xlfn.IFNA(_xlfn.IFNA(INDEX('I.Supplementary 2018-19'!W$8:W$157,MATCH($B129,'I.Supplementary 2018-19'!$B$8:$B$157,0)),INDEX('I.KI 2018-19'!W$9:W$393,MATCH($B129,'I.KI 2018-19'!$B$9:$B$393,0))),"")</f>
        <v>0</v>
      </c>
      <c r="BC129" s="193">
        <f>_xlfn.IFNA(_xlfn.IFNA(INDEX('I.Supplementary 2018-19'!X$8:X$157,MATCH($B129,'I.Supplementary 2018-19'!$B$8:$B$157,0)),INDEX('I.KI 2018-19'!X$9:X$393,MATCH($B129,'I.KI 2018-19'!$B$9:$B$393,0))),"")</f>
        <v>0</v>
      </c>
      <c r="BD129" s="157">
        <f>_xlfn.IFNA(_xlfn.IFNA(INDEX('I.Supplementary 2018-19'!Y$8:Y$157,MATCH($B129,'I.Supplementary 2018-19'!$B$8:$B$157,0)),INDEX('I.KI 2018-19'!Y$9:Y$393,MATCH($B129,'I.KI 2018-19'!$B$9:$B$393,0))),"")</f>
        <v>0</v>
      </c>
      <c r="BE129" s="156">
        <f>_xlfn.IFNA(_xlfn.IFNA(INDEX('I.Supplementary 2018-19'!Z$8:Z$157,MATCH($B129,'I.Supplementary 2018-19'!$B$8:$B$157,0)),INDEX('I.KI 2018-19'!Z$9:Z$393,MATCH($B129,'I.KI 2018-19'!$B$9:$B$393,0))),"")</f>
        <v>0</v>
      </c>
      <c r="BF129" s="193">
        <f>_xlfn.IFNA(_xlfn.IFNA(INDEX('I.Supplementary 2018-19'!AA$8:AA$157,MATCH($B129,'I.Supplementary 2018-19'!$B$8:$B$157,0)),INDEX('I.KI 2018-19'!AA$9:AA$393,MATCH($B129,'I.KI 2018-19'!$B$9:$B$393,0))),"")</f>
        <v>2.8865812588815838</v>
      </c>
      <c r="BG129" s="193">
        <f>_xlfn.IFNA(_xlfn.IFNA(INDEX('I.Supplementary 2018-19'!AB$8:AB$157,MATCH($B129,'I.Supplementary 2018-19'!$B$8:$B$157,0)),INDEX('I.KI 2018-19'!AB$9:AB$393,MATCH($B129,'I.KI 2018-19'!$B$9:$B$393,0))),"")</f>
        <v>0</v>
      </c>
      <c r="BH129" s="193">
        <f>_xlfn.IFNA(_xlfn.IFNA(INDEX('I.Supplementary 2018-19'!AC$8:AC$157,MATCH($B129,'I.Supplementary 2018-19'!$B$8:$B$157,0)),INDEX('I.KI 2018-19'!AC$9:AC$393,MATCH($B129,'I.KI 2018-19'!$B$9:$B$393,0))),"")</f>
        <v>0</v>
      </c>
      <c r="BI129" s="157">
        <f>_xlfn.IFNA(_xlfn.IFNA(INDEX('I.Supplementary 2018-19'!AD$8:AD$157,MATCH($B129,'I.Supplementary 2018-19'!$B$8:$B$157,0)),INDEX('I.KI 2018-19'!AD$9:AD$393,MATCH($B129,'I.KI 2018-19'!$B$9:$B$393,0))),"")</f>
        <v>0</v>
      </c>
      <c r="BJ129" s="149"/>
      <c r="BK129" s="156">
        <f>_xlfn.IFNA(IF($B129=$B$381,0,IF($B129=$B$382,0,_xlfn.IFNA(INDEX('I.Supplementary 2018-19'!I$8:I$157,MATCH($B129,'I.Supplementary 2018-19'!$B$8:$B$157,0)),INDEX('I.KI 2018-19'!I$9:I$393,MATCH($B129,'I.KI 2018-19'!$B$9:$B$393,0))))),"")</f>
        <v>0.39310840542736647</v>
      </c>
      <c r="BL129" s="149">
        <f>_xlfn.IFNA(IF($B129=$B$381,0,IF($B129=$B$382,0,_xlfn.IFNA(INDEX('I.Supplementary 2018-19'!J$8:J$157,MATCH($B129,'I.Supplementary 2018-19'!$B$8:$B$157,0)),INDEX('I.KI 2018-19'!J$9:J$393,MATCH($B129,'I.KI 2018-19'!$B$9:$B$393,0))))),"")</f>
        <v>2.4934728534542172</v>
      </c>
      <c r="BM129" s="157">
        <f>_xlfn.IFNA(IF($B129=$B$381,0,IF($B129=$B$382,0,_xlfn.IFNA(INDEX('I.Supplementary 2018-19'!H$8:H$157,MATCH($B129,'I.Supplementary 2018-19'!$B$8:$B$157,0)),INDEX('I.KI 2018-19'!H$9:H$393,MATCH($B129,'I.KI 2018-19'!$B$9:$B$393,0))))),"")</f>
        <v>2.8865812588815838</v>
      </c>
    </row>
    <row r="130" spans="2:65">
      <c r="B130" s="121" t="str">
        <f>'Calculations for 2021-22'!B130</f>
        <v>E2335</v>
      </c>
      <c r="C130" s="160" t="str">
        <f>'Calculations for 2021-22'!D130</f>
        <v>E2335</v>
      </c>
      <c r="D130" t="str">
        <f>'Calculations for 2021-22'!E130</f>
        <v>SD</v>
      </c>
      <c r="E130" t="str">
        <f>'Calculations for 2021-22'!F130</f>
        <v>P1909</v>
      </c>
      <c r="F130" s="120" t="str">
        <f>'Calculations for 2021-22'!H130</f>
        <v>Fylde</v>
      </c>
      <c r="G130" s="156">
        <f>_xlfn.IFNA(INDEX('I.KI 2016-17'!M$8:M$391,MATCH($B130,'I.KI 2016-17'!$B$8:$B$391,0)),"")</f>
        <v>0</v>
      </c>
      <c r="H130" s="149">
        <f>_xlfn.IFNA(INDEX('I.KI 2016-17'!N$8:N$391,MATCH($B130,'I.KI 2016-17'!$B$8:$B$391,0)),"")</f>
        <v>0.86064816519199994</v>
      </c>
      <c r="I130" s="149">
        <f>_xlfn.IFNA(INDEX('I.KI 2016-17'!O$8:O$391,MATCH($B130,'I.KI 2016-17'!$B$8:$B$391,0)),"")</f>
        <v>0</v>
      </c>
      <c r="J130" s="149">
        <f>_xlfn.IFNA(INDEX('I.KI 2016-17'!P$8:P$391,MATCH($B130,'I.KI 2016-17'!$B$8:$B$391,0)),"")</f>
        <v>0</v>
      </c>
      <c r="K130" s="157">
        <f>_xlfn.IFNA(INDEX('I.KI 2016-17'!Q$8:Q$391,MATCH($B130,'I.KI 2016-17'!$B$8:$B$391,0)),"")</f>
        <v>0</v>
      </c>
      <c r="L130" s="156">
        <f>_xlfn.IFNA(INDEX('I.KI 2016-17'!R$8:R$391,MATCH($B130,'I.KI 2016-17'!$B$8:$B$391,0)),"")</f>
        <v>0</v>
      </c>
      <c r="M130" s="193">
        <f>_xlfn.IFNA(INDEX('I.KI 2016-17'!S$8:S$391,MATCH($B130,'I.KI 2016-17'!$B$8:$B$391,0)),"")</f>
        <v>1.7711782748360001</v>
      </c>
      <c r="N130" s="193">
        <f>_xlfn.IFNA(INDEX('I.KI 2016-17'!T$8:T$391,MATCH($B130,'I.KI 2016-17'!$B$8:$B$391,0)),"")</f>
        <v>0</v>
      </c>
      <c r="O130" s="193">
        <f>_xlfn.IFNA(INDEX('I.KI 2016-17'!U$8:U$391,MATCH($B130,'I.KI 2016-17'!$B$8:$B$391,0)),"")</f>
        <v>0</v>
      </c>
      <c r="P130" s="157">
        <f>_xlfn.IFNA(INDEX('I.KI 2016-17'!V$8:V$391,MATCH($B130,'I.KI 2016-17'!$B$8:$B$391,0)),"")</f>
        <v>0</v>
      </c>
      <c r="Q130" s="156">
        <f>_xlfn.IFNA(INDEX('I.KI 2016-17'!W$8:W$391,MATCH($B130,'I.KI 2016-17'!$B$8:$B$391,0)),"")</f>
        <v>0</v>
      </c>
      <c r="R130" s="193">
        <f>_xlfn.IFNA(INDEX('I.KI 2016-17'!X$8:X$391,MATCH($B130,'I.KI 2016-17'!$B$8:$B$391,0)),"")</f>
        <v>2.631826440028</v>
      </c>
      <c r="S130" s="193">
        <f>_xlfn.IFNA(INDEX('I.KI 2016-17'!Y$8:Y$391,MATCH($B130,'I.KI 2016-17'!$B$8:$B$391,0)),"")</f>
        <v>0</v>
      </c>
      <c r="T130" s="193">
        <f>_xlfn.IFNA(INDEX('I.KI 2016-17'!Z$8:Z$391,MATCH($B130,'I.KI 2016-17'!$B$8:$B$391,0)),"")</f>
        <v>0</v>
      </c>
      <c r="U130" s="157">
        <f>_xlfn.IFNA(INDEX('I.KI 2016-17'!AA$8:AA$391,MATCH($B130,'I.KI 2016-17'!$B$8:$B$391,0)),"")</f>
        <v>0</v>
      </c>
      <c r="V130" s="149"/>
      <c r="W130" s="154">
        <f>_xlfn.IFNA(INDEX('I.KI 2016-17'!$H$8:$H$391,MATCH(B130,'I.KI 2016-17'!$B$8:$B$391,0)),"")</f>
        <v>0.86064816519199994</v>
      </c>
      <c r="X130" s="153">
        <f>_xlfn.IFNA(INDEX('I.KI 2016-17'!$I$8:$I$391,MATCH(B130,'I.KI 2016-17'!$B$8:$B$391,0)),"")</f>
        <v>1.7711782748360001</v>
      </c>
      <c r="Y130" s="155">
        <f>_xlfn.IFNA(INDEX('I.KI 2016-17'!$G$8:$G$391,MATCH(B130,'I.KI 2016-17'!$B$8:$B$391,0)),"")</f>
        <v>2.631826440028</v>
      </c>
      <c r="Z130" s="149"/>
      <c r="AA130" s="156">
        <f>_xlfn.IFNA(IF($B130=$B$382,0,_xlfn.IFNA(INDEX('I.Supplementary 2017-18'!N$8:N$35,MATCH($B130,'I.Supplementary 2017-18'!$B$8:$B$35,0)),INDEX('I.KI 2017-18'!N$9:N$393,MATCH($B130,'I.KI 2017-18'!$B$9:$B$393,0)))),"")</f>
        <v>0</v>
      </c>
      <c r="AB130" s="193">
        <f>_xlfn.IFNA(IF($B130=$B$382,0,_xlfn.IFNA(INDEX('I.Supplementary 2017-18'!O$8:O$35,MATCH($B130,'I.Supplementary 2017-18'!$B$8:$B$35,0)),INDEX('I.KI 2017-18'!O$9:O$393,MATCH($B130,'I.KI 2017-18'!$B$9:$B$393,0)))),"")</f>
        <v>0.35362475504610313</v>
      </c>
      <c r="AC130" s="193">
        <f>_xlfn.IFNA(IF($B130=$B$382,0,_xlfn.IFNA(INDEX('I.Supplementary 2017-18'!P$8:P$35,MATCH($B130,'I.Supplementary 2017-18'!$B$8:$B$35,0)),INDEX('I.KI 2017-18'!P$9:P$393,MATCH($B130,'I.KI 2017-18'!$B$9:$B$393,0)))),"")</f>
        <v>0</v>
      </c>
      <c r="AD130" s="193">
        <f>_xlfn.IFNA(IF($B130=$B$382,0,_xlfn.IFNA(INDEX('I.Supplementary 2017-18'!Q$8:Q$35,MATCH($B130,'I.Supplementary 2017-18'!$B$8:$B$35,0)),INDEX('I.KI 2017-18'!Q$9:Q$393,MATCH($B130,'I.KI 2017-18'!$B$9:$B$393,0)))),"")</f>
        <v>0</v>
      </c>
      <c r="AE130" s="157">
        <f>_xlfn.IFNA(IF($B130=$B$382,0,_xlfn.IFNA(INDEX('I.Supplementary 2017-18'!R$8:R$35,MATCH($B130,'I.Supplementary 2017-18'!$B$8:$B$35,0)),INDEX('I.KI 2017-18'!R$9:R$393,MATCH($B130,'I.KI 2017-18'!$B$9:$B$393,0)))),"")</f>
        <v>0</v>
      </c>
      <c r="AF130" s="156">
        <f>_xlfn.IFNA(IF($B130=$B$382,0,_xlfn.IFNA(INDEX('I.Supplementary 2017-18'!S$8:S$35,MATCH($B130,'I.Supplementary 2017-18'!$B$8:$B$35,0)),INDEX('I.KI 2017-18'!S$9:S$393,MATCH($B130,'I.KI 2017-18'!$B$9:$B$393,0)))),"")</f>
        <v>0</v>
      </c>
      <c r="AG130" s="193">
        <f>_xlfn.IFNA(IF($B130=$B$382,0,_xlfn.IFNA(INDEX('I.Supplementary 2017-18'!T$8:T$35,MATCH($B130,'I.Supplementary 2017-18'!$B$8:$B$35,0)),INDEX('I.KI 2017-18'!T$9:T$393,MATCH($B130,'I.KI 2017-18'!$B$9:$B$393,0)))),"")</f>
        <v>1.8073386941604637</v>
      </c>
      <c r="AH130" s="193">
        <f>_xlfn.IFNA(IF($B130=$B$382,0,_xlfn.IFNA(INDEX('I.Supplementary 2017-18'!U$8:U$35,MATCH($B130,'I.Supplementary 2017-18'!$B$8:$B$35,0)),INDEX('I.KI 2017-18'!U$9:U$393,MATCH($B130,'I.KI 2017-18'!$B$9:$B$393,0)))),"")</f>
        <v>0</v>
      </c>
      <c r="AI130" s="193">
        <f>_xlfn.IFNA(IF($B130=$B$382,0,_xlfn.IFNA(INDEX('I.Supplementary 2017-18'!V$8:V$35,MATCH($B130,'I.Supplementary 2017-18'!$B$8:$B$35,0)),INDEX('I.KI 2017-18'!V$9:V$393,MATCH($B130,'I.KI 2017-18'!$B$9:$B$393,0)))),"")</f>
        <v>0</v>
      </c>
      <c r="AJ130" s="157">
        <f>_xlfn.IFNA(IF($B130=$B$382,0,_xlfn.IFNA(INDEX('I.Supplementary 2017-18'!W$8:W$35,MATCH($B130,'I.Supplementary 2017-18'!$B$8:$B$35,0)),INDEX('I.KI 2017-18'!W$9:W$393,MATCH($B130,'I.KI 2017-18'!$B$9:$B$393,0)))),"")</f>
        <v>0</v>
      </c>
      <c r="AK130" s="156">
        <f>_xlfn.IFNA(IF($B130=$B$382,0,_xlfn.IFNA(INDEX('I.Supplementary 2017-18'!X$8:X$35,MATCH($B130,'I.Supplementary 2017-18'!$B$8:$B$35,0)),INDEX('I.KI 2017-18'!X$9:X$393,MATCH($B130,'I.KI 2017-18'!$B$9:$B$393,0)))),"")</f>
        <v>0</v>
      </c>
      <c r="AL130" s="193">
        <f>_xlfn.IFNA(IF($B130=$B$382,0,_xlfn.IFNA(INDEX('I.Supplementary 2017-18'!Y$8:Y$35,MATCH($B130,'I.Supplementary 2017-18'!$B$8:$B$35,0)),INDEX('I.KI 2017-18'!Y$9:Y$393,MATCH($B130,'I.KI 2017-18'!$B$9:$B$393,0)))),"")</f>
        <v>2.1609634492065668</v>
      </c>
      <c r="AM130" s="193">
        <f>_xlfn.IFNA(IF($B130=$B$382,0,_xlfn.IFNA(INDEX('I.Supplementary 2017-18'!Z$8:Z$35,MATCH($B130,'I.Supplementary 2017-18'!$B$8:$B$35,0)),INDEX('I.KI 2017-18'!Z$9:Z$393,MATCH($B130,'I.KI 2017-18'!$B$9:$B$393,0)))),"")</f>
        <v>0</v>
      </c>
      <c r="AN130" s="193">
        <f>_xlfn.IFNA(IF($B130=$B$382,0,_xlfn.IFNA(INDEX('I.Supplementary 2017-18'!AA$8:AA$35,MATCH($B130,'I.Supplementary 2017-18'!$B$8:$B$35,0)),INDEX('I.KI 2017-18'!AA$9:AA$393,MATCH($B130,'I.KI 2017-18'!$B$9:$B$393,0)))),"")</f>
        <v>0</v>
      </c>
      <c r="AO130" s="157">
        <f>_xlfn.IFNA(IF($B130=$B$382,0,_xlfn.IFNA(INDEX('I.Supplementary 2017-18'!AB$8:AB$35,MATCH($B130,'I.Supplementary 2017-18'!$B$8:$B$35,0)),INDEX('I.KI 2017-18'!AB$9:AB$393,MATCH($B130,'I.KI 2017-18'!$B$9:$B$393,0)))),"")</f>
        <v>0</v>
      </c>
      <c r="AP130" s="149"/>
      <c r="AQ130" s="156">
        <f>_xlfn.IFNA(IF($B130=$B$381,0,IF($B130=$B$382,0,_xlfn.IFNA(INDEX('I.Supplementary 2017-18'!I$8:I$35,MATCH($B130,'I.Supplementary 2017-18'!$B$8:$B$35,0)),INDEX('I.KI 2017-18'!I$9:I$393,MATCH($B130,'I.KI 2017-18'!$B$9:$B$393,0))))),"")</f>
        <v>0.35362475504610313</v>
      </c>
      <c r="AR130" s="149">
        <f>_xlfn.IFNA(IF($B130=$B$381,0,IF($B130=$B$382,0,_xlfn.IFNA(INDEX('I.Supplementary 2017-18'!J$8:J$35,MATCH($B130,'I.Supplementary 2017-18'!$B$8:$B$35,0)),INDEX('I.KI 2017-18'!J$9:J$393,MATCH($B130,'I.KI 2017-18'!$B$9:$B$393,0))))),"")</f>
        <v>1.8073386941604637</v>
      </c>
      <c r="AS130" s="157">
        <f>_xlfn.IFNA(IF($B130=$B$381,0,IF($B130=$B$382,0,_xlfn.IFNA(INDEX('I.Supplementary 2017-18'!H$8:H$35,MATCH($B130,'I.Supplementary 2017-18'!$B$8:$B$35,0)),INDEX('I.KI 2017-18'!H$9:H$393,MATCH($B130,'I.KI 2017-18'!$B$9:$B$393,0))))),"")</f>
        <v>2.1609634492065668</v>
      </c>
      <c r="AT130" s="149"/>
      <c r="AU130" s="156">
        <f>_xlfn.IFNA(_xlfn.IFNA(INDEX('I.Supplementary 2018-19'!P$8:P$157,MATCH($B130,'I.Supplementary 2018-19'!$B$8:$B$157,0)),INDEX('I.KI 2018-19'!P$9:P$393,MATCH($B130,'I.KI 2018-19'!$B$9:$B$393,0))),"")</f>
        <v>0</v>
      </c>
      <c r="AV130" s="193">
        <f>_xlfn.IFNA(_xlfn.IFNA(INDEX('I.Supplementary 2018-19'!Q$8:Q$157,MATCH($B130,'I.Supplementary 2018-19'!$B$8:$B$157,0)),INDEX('I.KI 2018-19'!Q$9:Q$393,MATCH($B130,'I.KI 2018-19'!$B$9:$B$393,0))),"")</f>
        <v>4.7107565164195377E-2</v>
      </c>
      <c r="AW130" s="193">
        <f>_xlfn.IFNA(_xlfn.IFNA(INDEX('I.Supplementary 2018-19'!R$8:R$157,MATCH($B130,'I.Supplementary 2018-19'!$B$8:$B$157,0)),INDEX('I.KI 2018-19'!R$9:R$393,MATCH($B130,'I.KI 2018-19'!$B$9:$B$393,0))),"")</f>
        <v>0</v>
      </c>
      <c r="AX130" s="193">
        <f>_xlfn.IFNA(_xlfn.IFNA(INDEX('I.Supplementary 2018-19'!S$8:S$157,MATCH($B130,'I.Supplementary 2018-19'!$B$8:$B$157,0)),INDEX('I.KI 2018-19'!S$9:S$393,MATCH($B130,'I.KI 2018-19'!$B$9:$B$393,0))),"")</f>
        <v>0</v>
      </c>
      <c r="AY130" s="157">
        <f>_xlfn.IFNA(_xlfn.IFNA(INDEX('I.Supplementary 2018-19'!T$8:T$157,MATCH($B130,'I.Supplementary 2018-19'!$B$8:$B$157,0)),INDEX('I.KI 2018-19'!T$9:T$393,MATCH($B130,'I.KI 2018-19'!$B$9:$B$393,0))),"")</f>
        <v>0</v>
      </c>
      <c r="AZ130" s="156">
        <f>_xlfn.IFNA(_xlfn.IFNA(INDEX('I.Supplementary 2018-19'!U$8:U$157,MATCH($B130,'I.Supplementary 2018-19'!$B$8:$B$157,0)),INDEX('I.KI 2018-19'!U$9:U$393,MATCH($B130,'I.KI 2018-19'!$B$9:$B$393,0))),"")</f>
        <v>0</v>
      </c>
      <c r="BA130" s="193">
        <f>_xlfn.IFNA(_xlfn.IFNA(INDEX('I.Supplementary 2018-19'!V$8:V$157,MATCH($B130,'I.Supplementary 2018-19'!$B$8:$B$157,0)),INDEX('I.KI 2018-19'!V$9:V$393,MATCH($B130,'I.KI 2018-19'!$B$9:$B$393,0))),"")</f>
        <v>1.8616364231695763</v>
      </c>
      <c r="BB130" s="193">
        <f>_xlfn.IFNA(_xlfn.IFNA(INDEX('I.Supplementary 2018-19'!W$8:W$157,MATCH($B130,'I.Supplementary 2018-19'!$B$8:$B$157,0)),INDEX('I.KI 2018-19'!W$9:W$393,MATCH($B130,'I.KI 2018-19'!$B$9:$B$393,0))),"")</f>
        <v>0</v>
      </c>
      <c r="BC130" s="193">
        <f>_xlfn.IFNA(_xlfn.IFNA(INDEX('I.Supplementary 2018-19'!X$8:X$157,MATCH($B130,'I.Supplementary 2018-19'!$B$8:$B$157,0)),INDEX('I.KI 2018-19'!X$9:X$393,MATCH($B130,'I.KI 2018-19'!$B$9:$B$393,0))),"")</f>
        <v>0</v>
      </c>
      <c r="BD130" s="157">
        <f>_xlfn.IFNA(_xlfn.IFNA(INDEX('I.Supplementary 2018-19'!Y$8:Y$157,MATCH($B130,'I.Supplementary 2018-19'!$B$8:$B$157,0)),INDEX('I.KI 2018-19'!Y$9:Y$393,MATCH($B130,'I.KI 2018-19'!$B$9:$B$393,0))),"")</f>
        <v>0</v>
      </c>
      <c r="BE130" s="156">
        <f>_xlfn.IFNA(_xlfn.IFNA(INDEX('I.Supplementary 2018-19'!Z$8:Z$157,MATCH($B130,'I.Supplementary 2018-19'!$B$8:$B$157,0)),INDEX('I.KI 2018-19'!Z$9:Z$393,MATCH($B130,'I.KI 2018-19'!$B$9:$B$393,0))),"")</f>
        <v>0</v>
      </c>
      <c r="BF130" s="193">
        <f>_xlfn.IFNA(_xlfn.IFNA(INDEX('I.Supplementary 2018-19'!AA$8:AA$157,MATCH($B130,'I.Supplementary 2018-19'!$B$8:$B$157,0)),INDEX('I.KI 2018-19'!AA$9:AA$393,MATCH($B130,'I.KI 2018-19'!$B$9:$B$393,0))),"")</f>
        <v>1.9087439883337718</v>
      </c>
      <c r="BG130" s="193">
        <f>_xlfn.IFNA(_xlfn.IFNA(INDEX('I.Supplementary 2018-19'!AB$8:AB$157,MATCH($B130,'I.Supplementary 2018-19'!$B$8:$B$157,0)),INDEX('I.KI 2018-19'!AB$9:AB$393,MATCH($B130,'I.KI 2018-19'!$B$9:$B$393,0))),"")</f>
        <v>0</v>
      </c>
      <c r="BH130" s="193">
        <f>_xlfn.IFNA(_xlfn.IFNA(INDEX('I.Supplementary 2018-19'!AC$8:AC$157,MATCH($B130,'I.Supplementary 2018-19'!$B$8:$B$157,0)),INDEX('I.KI 2018-19'!AC$9:AC$393,MATCH($B130,'I.KI 2018-19'!$B$9:$B$393,0))),"")</f>
        <v>0</v>
      </c>
      <c r="BI130" s="157">
        <f>_xlfn.IFNA(_xlfn.IFNA(INDEX('I.Supplementary 2018-19'!AD$8:AD$157,MATCH($B130,'I.Supplementary 2018-19'!$B$8:$B$157,0)),INDEX('I.KI 2018-19'!AD$9:AD$393,MATCH($B130,'I.KI 2018-19'!$B$9:$B$393,0))),"")</f>
        <v>0</v>
      </c>
      <c r="BJ130" s="149"/>
      <c r="BK130" s="156">
        <f>_xlfn.IFNA(IF($B130=$B$381,0,IF($B130=$B$382,0,_xlfn.IFNA(INDEX('I.Supplementary 2018-19'!I$8:I$157,MATCH($B130,'I.Supplementary 2018-19'!$B$8:$B$157,0)),INDEX('I.KI 2018-19'!I$9:I$393,MATCH($B130,'I.KI 2018-19'!$B$9:$B$393,0))))),"")</f>
        <v>4.7107565164195377E-2</v>
      </c>
      <c r="BL130" s="149">
        <f>_xlfn.IFNA(IF($B130=$B$381,0,IF($B130=$B$382,0,_xlfn.IFNA(INDEX('I.Supplementary 2018-19'!J$8:J$157,MATCH($B130,'I.Supplementary 2018-19'!$B$8:$B$157,0)),INDEX('I.KI 2018-19'!J$9:J$393,MATCH($B130,'I.KI 2018-19'!$B$9:$B$393,0))))),"")</f>
        <v>1.8616364231695763</v>
      </c>
      <c r="BM130" s="157">
        <f>_xlfn.IFNA(IF($B130=$B$381,0,IF($B130=$B$382,0,_xlfn.IFNA(INDEX('I.Supplementary 2018-19'!H$8:H$157,MATCH($B130,'I.Supplementary 2018-19'!$B$8:$B$157,0)),INDEX('I.KI 2018-19'!H$9:H$393,MATCH($B130,'I.KI 2018-19'!$B$9:$B$393,0))))),"")</f>
        <v>1.9087439883337718</v>
      </c>
    </row>
    <row r="131" spans="2:65">
      <c r="B131" s="121" t="str">
        <f>'Calculations for 2021-22'!B131</f>
        <v>E4501</v>
      </c>
      <c r="C131" s="160" t="str">
        <f>'Calculations for 2021-22'!D131</f>
        <v>E4501</v>
      </c>
      <c r="D131" t="str">
        <f>'Calculations for 2021-22'!E131</f>
        <v>MD</v>
      </c>
      <c r="E131">
        <f>'Calculations for 2021-22'!F131</f>
        <v>0</v>
      </c>
      <c r="F131" s="120" t="str">
        <f>'Calculations for 2021-22'!H131</f>
        <v>Gateshead</v>
      </c>
      <c r="G131" s="156">
        <f>_xlfn.IFNA(INDEX('I.KI 2016-17'!M$8:M$391,MATCH($B131,'I.KI 2016-17'!$B$8:$B$391,0)),"")</f>
        <v>33.386591883058998</v>
      </c>
      <c r="H131" s="149">
        <f>_xlfn.IFNA(INDEX('I.KI 2016-17'!N$8:N$391,MATCH($B131,'I.KI 2016-17'!$B$8:$B$391,0)),"")</f>
        <v>3.8710098022900001</v>
      </c>
      <c r="I131" s="149">
        <f>_xlfn.IFNA(INDEX('I.KI 2016-17'!O$8:O$391,MATCH($B131,'I.KI 2016-17'!$B$8:$B$391,0)),"")</f>
        <v>0</v>
      </c>
      <c r="J131" s="149">
        <f>_xlfn.IFNA(INDEX('I.KI 2016-17'!P$8:P$391,MATCH($B131,'I.KI 2016-17'!$B$8:$B$391,0)),"")</f>
        <v>0</v>
      </c>
      <c r="K131" s="157">
        <f>_xlfn.IFNA(INDEX('I.KI 2016-17'!Q$8:Q$391,MATCH($B131,'I.KI 2016-17'!$B$8:$B$391,0)),"")</f>
        <v>0</v>
      </c>
      <c r="L131" s="156">
        <f>_xlfn.IFNA(INDEX('I.KI 2016-17'!R$8:R$391,MATCH($B131,'I.KI 2016-17'!$B$8:$B$391,0)),"")</f>
        <v>46.108314438038995</v>
      </c>
      <c r="M131" s="193">
        <f>_xlfn.IFNA(INDEX('I.KI 2016-17'!S$8:S$391,MATCH($B131,'I.KI 2016-17'!$B$8:$B$391,0)),"")</f>
        <v>7.4018332398960007</v>
      </c>
      <c r="N131" s="193">
        <f>_xlfn.IFNA(INDEX('I.KI 2016-17'!T$8:T$391,MATCH($B131,'I.KI 2016-17'!$B$8:$B$391,0)),"")</f>
        <v>0</v>
      </c>
      <c r="O131" s="193">
        <f>_xlfn.IFNA(INDEX('I.KI 2016-17'!U$8:U$391,MATCH($B131,'I.KI 2016-17'!$B$8:$B$391,0)),"")</f>
        <v>0</v>
      </c>
      <c r="P131" s="157">
        <f>_xlfn.IFNA(INDEX('I.KI 2016-17'!V$8:V$391,MATCH($B131,'I.KI 2016-17'!$B$8:$B$391,0)),"")</f>
        <v>0</v>
      </c>
      <c r="Q131" s="156">
        <f>_xlfn.IFNA(INDEX('I.KI 2016-17'!W$8:W$391,MATCH($B131,'I.KI 2016-17'!$B$8:$B$391,0)),"")</f>
        <v>79.494906321098</v>
      </c>
      <c r="R131" s="193">
        <f>_xlfn.IFNA(INDEX('I.KI 2016-17'!X$8:X$391,MATCH($B131,'I.KI 2016-17'!$B$8:$B$391,0)),"")</f>
        <v>11.272843042186</v>
      </c>
      <c r="S131" s="193">
        <f>_xlfn.IFNA(INDEX('I.KI 2016-17'!Y$8:Y$391,MATCH($B131,'I.KI 2016-17'!$B$8:$B$391,0)),"")</f>
        <v>0</v>
      </c>
      <c r="T131" s="193">
        <f>_xlfn.IFNA(INDEX('I.KI 2016-17'!Z$8:Z$391,MATCH($B131,'I.KI 2016-17'!$B$8:$B$391,0)),"")</f>
        <v>0</v>
      </c>
      <c r="U131" s="157">
        <f>_xlfn.IFNA(INDEX('I.KI 2016-17'!AA$8:AA$391,MATCH($B131,'I.KI 2016-17'!$B$8:$B$391,0)),"")</f>
        <v>0</v>
      </c>
      <c r="V131" s="149"/>
      <c r="W131" s="154">
        <f>_xlfn.IFNA(INDEX('I.KI 2016-17'!$H$8:$H$391,MATCH(B131,'I.KI 2016-17'!$B$8:$B$391,0)),"")</f>
        <v>37.257601685349002</v>
      </c>
      <c r="X131" s="153">
        <f>_xlfn.IFNA(INDEX('I.KI 2016-17'!$I$8:$I$391,MATCH(B131,'I.KI 2016-17'!$B$8:$B$391,0)),"")</f>
        <v>53.510147677934995</v>
      </c>
      <c r="Y131" s="155">
        <f>_xlfn.IFNA(INDEX('I.KI 2016-17'!$G$8:$G$391,MATCH(B131,'I.KI 2016-17'!$B$8:$B$391,0)),"")</f>
        <v>90.767749363283997</v>
      </c>
      <c r="Z131" s="149"/>
      <c r="AA131" s="156">
        <f>_xlfn.IFNA(IF($B131=$B$382,0,_xlfn.IFNA(INDEX('I.Supplementary 2017-18'!N$8:N$35,MATCH($B131,'I.Supplementary 2017-18'!$B$8:$B$35,0)),INDEX('I.KI 2017-18'!N$9:N$393,MATCH($B131,'I.KI 2017-18'!$B$9:$B$393,0)))),"")</f>
        <v>25.390816441490941</v>
      </c>
      <c r="AB131" s="193">
        <f>_xlfn.IFNA(IF($B131=$B$382,0,_xlfn.IFNA(INDEX('I.Supplementary 2017-18'!O$8:O$35,MATCH($B131,'I.Supplementary 2017-18'!$B$8:$B$35,0)),INDEX('I.KI 2017-18'!O$9:O$393,MATCH($B131,'I.KI 2017-18'!$B$9:$B$393,0)))),"")</f>
        <v>2.392458413378233</v>
      </c>
      <c r="AC131" s="193">
        <f>_xlfn.IFNA(IF($B131=$B$382,0,_xlfn.IFNA(INDEX('I.Supplementary 2017-18'!P$8:P$35,MATCH($B131,'I.Supplementary 2017-18'!$B$8:$B$35,0)),INDEX('I.KI 2017-18'!P$9:P$393,MATCH($B131,'I.KI 2017-18'!$B$9:$B$393,0)))),"")</f>
        <v>0</v>
      </c>
      <c r="AD131" s="193">
        <f>_xlfn.IFNA(IF($B131=$B$382,0,_xlfn.IFNA(INDEX('I.Supplementary 2017-18'!Q$8:Q$35,MATCH($B131,'I.Supplementary 2017-18'!$B$8:$B$35,0)),INDEX('I.KI 2017-18'!Q$9:Q$393,MATCH($B131,'I.KI 2017-18'!$B$9:$B$393,0)))),"")</f>
        <v>0</v>
      </c>
      <c r="AE131" s="157">
        <f>_xlfn.IFNA(IF($B131=$B$382,0,_xlfn.IFNA(INDEX('I.Supplementary 2017-18'!R$8:R$35,MATCH($B131,'I.Supplementary 2017-18'!$B$8:$B$35,0)),INDEX('I.KI 2017-18'!R$9:R$393,MATCH($B131,'I.KI 2017-18'!$B$9:$B$393,0)))),"")</f>
        <v>0</v>
      </c>
      <c r="AF131" s="156">
        <f>_xlfn.IFNA(IF($B131=$B$382,0,_xlfn.IFNA(INDEX('I.Supplementary 2017-18'!S$8:S$35,MATCH($B131,'I.Supplementary 2017-18'!$B$8:$B$35,0)),INDEX('I.KI 2017-18'!S$9:S$393,MATCH($B131,'I.KI 2017-18'!$B$9:$B$393,0)))),"")</f>
        <v>47.049662922328693</v>
      </c>
      <c r="AG131" s="193">
        <f>_xlfn.IFNA(IF($B131=$B$382,0,_xlfn.IFNA(INDEX('I.Supplementary 2017-18'!T$8:T$35,MATCH($B131,'I.Supplementary 2017-18'!$B$8:$B$35,0)),INDEX('I.KI 2017-18'!T$9:T$393,MATCH($B131,'I.KI 2017-18'!$B$9:$B$393,0)))),"")</f>
        <v>7.5529492498014266</v>
      </c>
      <c r="AH131" s="193">
        <f>_xlfn.IFNA(IF($B131=$B$382,0,_xlfn.IFNA(INDEX('I.Supplementary 2017-18'!U$8:U$35,MATCH($B131,'I.Supplementary 2017-18'!$B$8:$B$35,0)),INDEX('I.KI 2017-18'!U$9:U$393,MATCH($B131,'I.KI 2017-18'!$B$9:$B$393,0)))),"")</f>
        <v>0</v>
      </c>
      <c r="AI131" s="193">
        <f>_xlfn.IFNA(IF($B131=$B$382,0,_xlfn.IFNA(INDEX('I.Supplementary 2017-18'!V$8:V$35,MATCH($B131,'I.Supplementary 2017-18'!$B$8:$B$35,0)),INDEX('I.KI 2017-18'!V$9:V$393,MATCH($B131,'I.KI 2017-18'!$B$9:$B$393,0)))),"")</f>
        <v>0</v>
      </c>
      <c r="AJ131" s="157">
        <f>_xlfn.IFNA(IF($B131=$B$382,0,_xlfn.IFNA(INDEX('I.Supplementary 2017-18'!W$8:W$35,MATCH($B131,'I.Supplementary 2017-18'!$B$8:$B$35,0)),INDEX('I.KI 2017-18'!W$9:W$393,MATCH($B131,'I.KI 2017-18'!$B$9:$B$393,0)))),"")</f>
        <v>0</v>
      </c>
      <c r="AK131" s="156">
        <f>_xlfn.IFNA(IF($B131=$B$382,0,_xlfn.IFNA(INDEX('I.Supplementary 2017-18'!X$8:X$35,MATCH($B131,'I.Supplementary 2017-18'!$B$8:$B$35,0)),INDEX('I.KI 2017-18'!X$9:X$393,MATCH($B131,'I.KI 2017-18'!$B$9:$B$393,0)))),"")</f>
        <v>72.440479363819634</v>
      </c>
      <c r="AL131" s="193">
        <f>_xlfn.IFNA(IF($B131=$B$382,0,_xlfn.IFNA(INDEX('I.Supplementary 2017-18'!Y$8:Y$35,MATCH($B131,'I.Supplementary 2017-18'!$B$8:$B$35,0)),INDEX('I.KI 2017-18'!Y$9:Y$393,MATCH($B131,'I.KI 2017-18'!$B$9:$B$393,0)))),"")</f>
        <v>9.94540766317966</v>
      </c>
      <c r="AM131" s="193">
        <f>_xlfn.IFNA(IF($B131=$B$382,0,_xlfn.IFNA(INDEX('I.Supplementary 2017-18'!Z$8:Z$35,MATCH($B131,'I.Supplementary 2017-18'!$B$8:$B$35,0)),INDEX('I.KI 2017-18'!Z$9:Z$393,MATCH($B131,'I.KI 2017-18'!$B$9:$B$393,0)))),"")</f>
        <v>0</v>
      </c>
      <c r="AN131" s="193">
        <f>_xlfn.IFNA(IF($B131=$B$382,0,_xlfn.IFNA(INDEX('I.Supplementary 2017-18'!AA$8:AA$35,MATCH($B131,'I.Supplementary 2017-18'!$B$8:$B$35,0)),INDEX('I.KI 2017-18'!AA$9:AA$393,MATCH($B131,'I.KI 2017-18'!$B$9:$B$393,0)))),"")</f>
        <v>0</v>
      </c>
      <c r="AO131" s="157">
        <f>_xlfn.IFNA(IF($B131=$B$382,0,_xlfn.IFNA(INDEX('I.Supplementary 2017-18'!AB$8:AB$35,MATCH($B131,'I.Supplementary 2017-18'!$B$8:$B$35,0)),INDEX('I.KI 2017-18'!AB$9:AB$393,MATCH($B131,'I.KI 2017-18'!$B$9:$B$393,0)))),"")</f>
        <v>0</v>
      </c>
      <c r="AP131" s="149"/>
      <c r="AQ131" s="156">
        <f>_xlfn.IFNA(IF($B131=$B$381,0,IF($B131=$B$382,0,_xlfn.IFNA(INDEX('I.Supplementary 2017-18'!I$8:I$35,MATCH($B131,'I.Supplementary 2017-18'!$B$8:$B$35,0)),INDEX('I.KI 2017-18'!I$9:I$393,MATCH($B131,'I.KI 2017-18'!$B$9:$B$393,0))))),"")</f>
        <v>27.783274854869173</v>
      </c>
      <c r="AR131" s="149">
        <f>_xlfn.IFNA(IF($B131=$B$381,0,IF($B131=$B$382,0,_xlfn.IFNA(INDEX('I.Supplementary 2017-18'!J$8:J$35,MATCH($B131,'I.Supplementary 2017-18'!$B$8:$B$35,0)),INDEX('I.KI 2017-18'!J$9:J$393,MATCH($B131,'I.KI 2017-18'!$B$9:$B$393,0))))),"")</f>
        <v>54.602612172130122</v>
      </c>
      <c r="AS131" s="157">
        <f>_xlfn.IFNA(IF($B131=$B$381,0,IF($B131=$B$382,0,_xlfn.IFNA(INDEX('I.Supplementary 2017-18'!H$8:H$35,MATCH($B131,'I.Supplementary 2017-18'!$B$8:$B$35,0)),INDEX('I.KI 2017-18'!H$9:H$393,MATCH($B131,'I.KI 2017-18'!$B$9:$B$393,0))))),"")</f>
        <v>82.385887026999299</v>
      </c>
      <c r="AT131" s="149"/>
      <c r="AU131" s="156">
        <f>_xlfn.IFNA(_xlfn.IFNA(INDEX('I.Supplementary 2018-19'!P$8:P$157,MATCH($B131,'I.Supplementary 2018-19'!$B$8:$B$157,0)),INDEX('I.KI 2018-19'!P$9:P$393,MATCH($B131,'I.KI 2018-19'!$B$9:$B$393,0))),"")</f>
        <v>19.968274208007358</v>
      </c>
      <c r="AV131" s="193">
        <f>_xlfn.IFNA(_xlfn.IFNA(INDEX('I.Supplementary 2018-19'!Q$8:Q$157,MATCH($B131,'I.Supplementary 2018-19'!$B$8:$B$157,0)),INDEX('I.KI 2018-19'!Q$9:Q$393,MATCH($B131,'I.KI 2018-19'!$B$9:$B$393,0))),"")</f>
        <v>1.4549200348555091</v>
      </c>
      <c r="AW131" s="193">
        <f>_xlfn.IFNA(_xlfn.IFNA(INDEX('I.Supplementary 2018-19'!R$8:R$157,MATCH($B131,'I.Supplementary 2018-19'!$B$8:$B$157,0)),INDEX('I.KI 2018-19'!R$9:R$393,MATCH($B131,'I.KI 2018-19'!$B$9:$B$393,0))),"")</f>
        <v>0</v>
      </c>
      <c r="AX131" s="193">
        <f>_xlfn.IFNA(_xlfn.IFNA(INDEX('I.Supplementary 2018-19'!S$8:S$157,MATCH($B131,'I.Supplementary 2018-19'!$B$8:$B$157,0)),INDEX('I.KI 2018-19'!S$9:S$393,MATCH($B131,'I.KI 2018-19'!$B$9:$B$393,0))),"")</f>
        <v>0</v>
      </c>
      <c r="AY131" s="157">
        <f>_xlfn.IFNA(_xlfn.IFNA(INDEX('I.Supplementary 2018-19'!T$8:T$157,MATCH($B131,'I.Supplementary 2018-19'!$B$8:$B$157,0)),INDEX('I.KI 2018-19'!T$9:T$393,MATCH($B131,'I.KI 2018-19'!$B$9:$B$393,0))),"")</f>
        <v>0</v>
      </c>
      <c r="AZ131" s="156">
        <f>_xlfn.IFNA(_xlfn.IFNA(INDEX('I.Supplementary 2018-19'!U$8:U$157,MATCH($B131,'I.Supplementary 2018-19'!$B$8:$B$157,0)),INDEX('I.KI 2018-19'!U$9:U$393,MATCH($B131,'I.KI 2018-19'!$B$9:$B$393,0))),"")</f>
        <v>48.463172108836417</v>
      </c>
      <c r="BA131" s="193">
        <f>_xlfn.IFNA(_xlfn.IFNA(INDEX('I.Supplementary 2018-19'!V$8:V$157,MATCH($B131,'I.Supplementary 2018-19'!$B$8:$B$157,0)),INDEX('I.KI 2018-19'!V$9:V$393,MATCH($B131,'I.KI 2018-19'!$B$9:$B$393,0))),"")</f>
        <v>7.7798618882074777</v>
      </c>
      <c r="BB131" s="193">
        <f>_xlfn.IFNA(_xlfn.IFNA(INDEX('I.Supplementary 2018-19'!W$8:W$157,MATCH($B131,'I.Supplementary 2018-19'!$B$8:$B$157,0)),INDEX('I.KI 2018-19'!W$9:W$393,MATCH($B131,'I.KI 2018-19'!$B$9:$B$393,0))),"")</f>
        <v>0</v>
      </c>
      <c r="BC131" s="193">
        <f>_xlfn.IFNA(_xlfn.IFNA(INDEX('I.Supplementary 2018-19'!X$8:X$157,MATCH($B131,'I.Supplementary 2018-19'!$B$8:$B$157,0)),INDEX('I.KI 2018-19'!X$9:X$393,MATCH($B131,'I.KI 2018-19'!$B$9:$B$393,0))),"")</f>
        <v>0</v>
      </c>
      <c r="BD131" s="157">
        <f>_xlfn.IFNA(_xlfn.IFNA(INDEX('I.Supplementary 2018-19'!Y$8:Y$157,MATCH($B131,'I.Supplementary 2018-19'!$B$8:$B$157,0)),INDEX('I.KI 2018-19'!Y$9:Y$393,MATCH($B131,'I.KI 2018-19'!$B$9:$B$393,0))),"")</f>
        <v>0</v>
      </c>
      <c r="BE131" s="156">
        <f>_xlfn.IFNA(_xlfn.IFNA(INDEX('I.Supplementary 2018-19'!Z$8:Z$157,MATCH($B131,'I.Supplementary 2018-19'!$B$8:$B$157,0)),INDEX('I.KI 2018-19'!Z$9:Z$393,MATCH($B131,'I.KI 2018-19'!$B$9:$B$393,0))),"")</f>
        <v>68.431446316843775</v>
      </c>
      <c r="BF131" s="193">
        <f>_xlfn.IFNA(_xlfn.IFNA(INDEX('I.Supplementary 2018-19'!AA$8:AA$157,MATCH($B131,'I.Supplementary 2018-19'!$B$8:$B$157,0)),INDEX('I.KI 2018-19'!AA$9:AA$393,MATCH($B131,'I.KI 2018-19'!$B$9:$B$393,0))),"")</f>
        <v>9.234781923062986</v>
      </c>
      <c r="BG131" s="193">
        <f>_xlfn.IFNA(_xlfn.IFNA(INDEX('I.Supplementary 2018-19'!AB$8:AB$157,MATCH($B131,'I.Supplementary 2018-19'!$B$8:$B$157,0)),INDEX('I.KI 2018-19'!AB$9:AB$393,MATCH($B131,'I.KI 2018-19'!$B$9:$B$393,0))),"")</f>
        <v>0</v>
      </c>
      <c r="BH131" s="193">
        <f>_xlfn.IFNA(_xlfn.IFNA(INDEX('I.Supplementary 2018-19'!AC$8:AC$157,MATCH($B131,'I.Supplementary 2018-19'!$B$8:$B$157,0)),INDEX('I.KI 2018-19'!AC$9:AC$393,MATCH($B131,'I.KI 2018-19'!$B$9:$B$393,0))),"")</f>
        <v>0</v>
      </c>
      <c r="BI131" s="157">
        <f>_xlfn.IFNA(_xlfn.IFNA(INDEX('I.Supplementary 2018-19'!AD$8:AD$157,MATCH($B131,'I.Supplementary 2018-19'!$B$8:$B$157,0)),INDEX('I.KI 2018-19'!AD$9:AD$393,MATCH($B131,'I.KI 2018-19'!$B$9:$B$393,0))),"")</f>
        <v>0</v>
      </c>
      <c r="BJ131" s="149"/>
      <c r="BK131" s="156">
        <f>_xlfn.IFNA(IF($B131=$B$381,0,IF($B131=$B$382,0,_xlfn.IFNA(INDEX('I.Supplementary 2018-19'!I$8:I$157,MATCH($B131,'I.Supplementary 2018-19'!$B$8:$B$157,0)),INDEX('I.KI 2018-19'!I$9:I$393,MATCH($B131,'I.KI 2018-19'!$B$9:$B$393,0))))),"")</f>
        <v>21.423194242862866</v>
      </c>
      <c r="BL131" s="149">
        <f>_xlfn.IFNA(IF($B131=$B$381,0,IF($B131=$B$382,0,_xlfn.IFNA(INDEX('I.Supplementary 2018-19'!J$8:J$157,MATCH($B131,'I.Supplementary 2018-19'!$B$8:$B$157,0)),INDEX('I.KI 2018-19'!J$9:J$393,MATCH($B131,'I.KI 2018-19'!$B$9:$B$393,0))))),"")</f>
        <v>56.243033997043902</v>
      </c>
      <c r="BM131" s="157">
        <f>_xlfn.IFNA(IF($B131=$B$381,0,IF($B131=$B$382,0,_xlfn.IFNA(INDEX('I.Supplementary 2018-19'!H$8:H$157,MATCH($B131,'I.Supplementary 2018-19'!$B$8:$B$157,0)),INDEX('I.KI 2018-19'!H$9:H$393,MATCH($B131,'I.KI 2018-19'!$B$9:$B$393,0))))),"")</f>
        <v>77.666228239906772</v>
      </c>
    </row>
    <row r="132" spans="2:65">
      <c r="B132" s="121" t="str">
        <f>'Calculations for 2021-22'!B132</f>
        <v>E3034</v>
      </c>
      <c r="C132" s="160" t="str">
        <f>'Calculations for 2021-22'!D132</f>
        <v>E3034</v>
      </c>
      <c r="D132" t="str">
        <f>'Calculations for 2021-22'!E132</f>
        <v>SD</v>
      </c>
      <c r="E132">
        <f>'Calculations for 2021-22'!F132</f>
        <v>0</v>
      </c>
      <c r="F132" s="120" t="str">
        <f>'Calculations for 2021-22'!H132</f>
        <v>Gedling</v>
      </c>
      <c r="G132" s="156">
        <f>_xlfn.IFNA(INDEX('I.KI 2016-17'!M$8:M$391,MATCH($B132,'I.KI 2016-17'!$B$8:$B$391,0)),"")</f>
        <v>0</v>
      </c>
      <c r="H132" s="149">
        <f>_xlfn.IFNA(INDEX('I.KI 2016-17'!N$8:N$391,MATCH($B132,'I.KI 2016-17'!$B$8:$B$391,0)),"")</f>
        <v>1.415714289771</v>
      </c>
      <c r="I132" s="149">
        <f>_xlfn.IFNA(INDEX('I.KI 2016-17'!O$8:O$391,MATCH($B132,'I.KI 2016-17'!$B$8:$B$391,0)),"")</f>
        <v>0</v>
      </c>
      <c r="J132" s="149">
        <f>_xlfn.IFNA(INDEX('I.KI 2016-17'!P$8:P$391,MATCH($B132,'I.KI 2016-17'!$B$8:$B$391,0)),"")</f>
        <v>0</v>
      </c>
      <c r="K132" s="157">
        <f>_xlfn.IFNA(INDEX('I.KI 2016-17'!Q$8:Q$391,MATCH($B132,'I.KI 2016-17'!$B$8:$B$391,0)),"")</f>
        <v>0</v>
      </c>
      <c r="L132" s="156">
        <f>_xlfn.IFNA(INDEX('I.KI 2016-17'!R$8:R$391,MATCH($B132,'I.KI 2016-17'!$B$8:$B$391,0)),"")</f>
        <v>0</v>
      </c>
      <c r="M132" s="193">
        <f>_xlfn.IFNA(INDEX('I.KI 2016-17'!S$8:S$391,MATCH($B132,'I.KI 2016-17'!$B$8:$B$391,0)),"")</f>
        <v>2.8155104364180001</v>
      </c>
      <c r="N132" s="193">
        <f>_xlfn.IFNA(INDEX('I.KI 2016-17'!T$8:T$391,MATCH($B132,'I.KI 2016-17'!$B$8:$B$391,0)),"")</f>
        <v>0</v>
      </c>
      <c r="O132" s="193">
        <f>_xlfn.IFNA(INDEX('I.KI 2016-17'!U$8:U$391,MATCH($B132,'I.KI 2016-17'!$B$8:$B$391,0)),"")</f>
        <v>0</v>
      </c>
      <c r="P132" s="157">
        <f>_xlfn.IFNA(INDEX('I.KI 2016-17'!V$8:V$391,MATCH($B132,'I.KI 2016-17'!$B$8:$B$391,0)),"")</f>
        <v>0</v>
      </c>
      <c r="Q132" s="156">
        <f>_xlfn.IFNA(INDEX('I.KI 2016-17'!W$8:W$391,MATCH($B132,'I.KI 2016-17'!$B$8:$B$391,0)),"")</f>
        <v>0</v>
      </c>
      <c r="R132" s="193">
        <f>_xlfn.IFNA(INDEX('I.KI 2016-17'!X$8:X$391,MATCH($B132,'I.KI 2016-17'!$B$8:$B$391,0)),"")</f>
        <v>4.2312247261889997</v>
      </c>
      <c r="S132" s="193">
        <f>_xlfn.IFNA(INDEX('I.KI 2016-17'!Y$8:Y$391,MATCH($B132,'I.KI 2016-17'!$B$8:$B$391,0)),"")</f>
        <v>0</v>
      </c>
      <c r="T132" s="193">
        <f>_xlfn.IFNA(INDEX('I.KI 2016-17'!Z$8:Z$391,MATCH($B132,'I.KI 2016-17'!$B$8:$B$391,0)),"")</f>
        <v>0</v>
      </c>
      <c r="U132" s="157">
        <f>_xlfn.IFNA(INDEX('I.KI 2016-17'!AA$8:AA$391,MATCH($B132,'I.KI 2016-17'!$B$8:$B$391,0)),"")</f>
        <v>0</v>
      </c>
      <c r="V132" s="149"/>
      <c r="W132" s="154">
        <f>_xlfn.IFNA(INDEX('I.KI 2016-17'!$H$8:$H$391,MATCH(B132,'I.KI 2016-17'!$B$8:$B$391,0)),"")</f>
        <v>1.415714289771</v>
      </c>
      <c r="X132" s="153">
        <f>_xlfn.IFNA(INDEX('I.KI 2016-17'!$I$8:$I$391,MATCH(B132,'I.KI 2016-17'!$B$8:$B$391,0)),"")</f>
        <v>2.8155104364180001</v>
      </c>
      <c r="Y132" s="155">
        <f>_xlfn.IFNA(INDEX('I.KI 2016-17'!$G$8:$G$391,MATCH(B132,'I.KI 2016-17'!$B$8:$B$391,0)),"")</f>
        <v>4.2312247261889997</v>
      </c>
      <c r="Z132" s="149"/>
      <c r="AA132" s="156">
        <f>_xlfn.IFNA(IF($B132=$B$382,0,_xlfn.IFNA(INDEX('I.Supplementary 2017-18'!N$8:N$35,MATCH($B132,'I.Supplementary 2017-18'!$B$8:$B$35,0)),INDEX('I.KI 2017-18'!N$9:N$393,MATCH($B132,'I.KI 2017-18'!$B$9:$B$393,0)))),"")</f>
        <v>0</v>
      </c>
      <c r="AB132" s="193">
        <f>_xlfn.IFNA(IF($B132=$B$382,0,_xlfn.IFNA(INDEX('I.Supplementary 2017-18'!O$8:O$35,MATCH($B132,'I.Supplementary 2017-18'!$B$8:$B$35,0)),INDEX('I.KI 2017-18'!O$9:O$393,MATCH($B132,'I.KI 2017-18'!$B$9:$B$393,0)))),"")</f>
        <v>0.78053858083184624</v>
      </c>
      <c r="AC132" s="193">
        <f>_xlfn.IFNA(IF($B132=$B$382,0,_xlfn.IFNA(INDEX('I.Supplementary 2017-18'!P$8:P$35,MATCH($B132,'I.Supplementary 2017-18'!$B$8:$B$35,0)),INDEX('I.KI 2017-18'!P$9:P$393,MATCH($B132,'I.KI 2017-18'!$B$9:$B$393,0)))),"")</f>
        <v>0</v>
      </c>
      <c r="AD132" s="193">
        <f>_xlfn.IFNA(IF($B132=$B$382,0,_xlfn.IFNA(INDEX('I.Supplementary 2017-18'!Q$8:Q$35,MATCH($B132,'I.Supplementary 2017-18'!$B$8:$B$35,0)),INDEX('I.KI 2017-18'!Q$9:Q$393,MATCH($B132,'I.KI 2017-18'!$B$9:$B$393,0)))),"")</f>
        <v>0</v>
      </c>
      <c r="AE132" s="157">
        <f>_xlfn.IFNA(IF($B132=$B$382,0,_xlfn.IFNA(INDEX('I.Supplementary 2017-18'!R$8:R$35,MATCH($B132,'I.Supplementary 2017-18'!$B$8:$B$35,0)),INDEX('I.KI 2017-18'!R$9:R$393,MATCH($B132,'I.KI 2017-18'!$B$9:$B$393,0)))),"")</f>
        <v>0</v>
      </c>
      <c r="AF132" s="156">
        <f>_xlfn.IFNA(IF($B132=$B$382,0,_xlfn.IFNA(INDEX('I.Supplementary 2017-18'!S$8:S$35,MATCH($B132,'I.Supplementary 2017-18'!$B$8:$B$35,0)),INDEX('I.KI 2017-18'!S$9:S$393,MATCH($B132,'I.KI 2017-18'!$B$9:$B$393,0)))),"")</f>
        <v>0</v>
      </c>
      <c r="AG132" s="193">
        <f>_xlfn.IFNA(IF($B132=$B$382,0,_xlfn.IFNA(INDEX('I.Supplementary 2017-18'!T$8:T$35,MATCH($B132,'I.Supplementary 2017-18'!$B$8:$B$35,0)),INDEX('I.KI 2017-18'!T$9:T$393,MATCH($B132,'I.KI 2017-18'!$B$9:$B$393,0)))),"")</f>
        <v>2.8729919668995691</v>
      </c>
      <c r="AH132" s="193">
        <f>_xlfn.IFNA(IF($B132=$B$382,0,_xlfn.IFNA(INDEX('I.Supplementary 2017-18'!U$8:U$35,MATCH($B132,'I.Supplementary 2017-18'!$B$8:$B$35,0)),INDEX('I.KI 2017-18'!U$9:U$393,MATCH($B132,'I.KI 2017-18'!$B$9:$B$393,0)))),"")</f>
        <v>0</v>
      </c>
      <c r="AI132" s="193">
        <f>_xlfn.IFNA(IF($B132=$B$382,0,_xlfn.IFNA(INDEX('I.Supplementary 2017-18'!V$8:V$35,MATCH($B132,'I.Supplementary 2017-18'!$B$8:$B$35,0)),INDEX('I.KI 2017-18'!V$9:V$393,MATCH($B132,'I.KI 2017-18'!$B$9:$B$393,0)))),"")</f>
        <v>0</v>
      </c>
      <c r="AJ132" s="157">
        <f>_xlfn.IFNA(IF($B132=$B$382,0,_xlfn.IFNA(INDEX('I.Supplementary 2017-18'!W$8:W$35,MATCH($B132,'I.Supplementary 2017-18'!$B$8:$B$35,0)),INDEX('I.KI 2017-18'!W$9:W$393,MATCH($B132,'I.KI 2017-18'!$B$9:$B$393,0)))),"")</f>
        <v>0</v>
      </c>
      <c r="AK132" s="156">
        <f>_xlfn.IFNA(IF($B132=$B$382,0,_xlfn.IFNA(INDEX('I.Supplementary 2017-18'!X$8:X$35,MATCH($B132,'I.Supplementary 2017-18'!$B$8:$B$35,0)),INDEX('I.KI 2017-18'!X$9:X$393,MATCH($B132,'I.KI 2017-18'!$B$9:$B$393,0)))),"")</f>
        <v>0</v>
      </c>
      <c r="AL132" s="193">
        <f>_xlfn.IFNA(IF($B132=$B$382,0,_xlfn.IFNA(INDEX('I.Supplementary 2017-18'!Y$8:Y$35,MATCH($B132,'I.Supplementary 2017-18'!$B$8:$B$35,0)),INDEX('I.KI 2017-18'!Y$9:Y$393,MATCH($B132,'I.KI 2017-18'!$B$9:$B$393,0)))),"")</f>
        <v>3.6535305477314153</v>
      </c>
      <c r="AM132" s="193">
        <f>_xlfn.IFNA(IF($B132=$B$382,0,_xlfn.IFNA(INDEX('I.Supplementary 2017-18'!Z$8:Z$35,MATCH($B132,'I.Supplementary 2017-18'!$B$8:$B$35,0)),INDEX('I.KI 2017-18'!Z$9:Z$393,MATCH($B132,'I.KI 2017-18'!$B$9:$B$393,0)))),"")</f>
        <v>0</v>
      </c>
      <c r="AN132" s="193">
        <f>_xlfn.IFNA(IF($B132=$B$382,0,_xlfn.IFNA(INDEX('I.Supplementary 2017-18'!AA$8:AA$35,MATCH($B132,'I.Supplementary 2017-18'!$B$8:$B$35,0)),INDEX('I.KI 2017-18'!AA$9:AA$393,MATCH($B132,'I.KI 2017-18'!$B$9:$B$393,0)))),"")</f>
        <v>0</v>
      </c>
      <c r="AO132" s="157">
        <f>_xlfn.IFNA(IF($B132=$B$382,0,_xlfn.IFNA(INDEX('I.Supplementary 2017-18'!AB$8:AB$35,MATCH($B132,'I.Supplementary 2017-18'!$B$8:$B$35,0)),INDEX('I.KI 2017-18'!AB$9:AB$393,MATCH($B132,'I.KI 2017-18'!$B$9:$B$393,0)))),"")</f>
        <v>0</v>
      </c>
      <c r="AP132" s="149"/>
      <c r="AQ132" s="156">
        <f>_xlfn.IFNA(IF($B132=$B$381,0,IF($B132=$B$382,0,_xlfn.IFNA(INDEX('I.Supplementary 2017-18'!I$8:I$35,MATCH($B132,'I.Supplementary 2017-18'!$B$8:$B$35,0)),INDEX('I.KI 2017-18'!I$9:I$393,MATCH($B132,'I.KI 2017-18'!$B$9:$B$393,0))))),"")</f>
        <v>0.78053858083184624</v>
      </c>
      <c r="AR132" s="149">
        <f>_xlfn.IFNA(IF($B132=$B$381,0,IF($B132=$B$382,0,_xlfn.IFNA(INDEX('I.Supplementary 2017-18'!J$8:J$35,MATCH($B132,'I.Supplementary 2017-18'!$B$8:$B$35,0)),INDEX('I.KI 2017-18'!J$9:J$393,MATCH($B132,'I.KI 2017-18'!$B$9:$B$393,0))))),"")</f>
        <v>2.8729919668995691</v>
      </c>
      <c r="AS132" s="157">
        <f>_xlfn.IFNA(IF($B132=$B$381,0,IF($B132=$B$382,0,_xlfn.IFNA(INDEX('I.Supplementary 2017-18'!H$8:H$35,MATCH($B132,'I.Supplementary 2017-18'!$B$8:$B$35,0)),INDEX('I.KI 2017-18'!H$9:H$393,MATCH($B132,'I.KI 2017-18'!$B$9:$B$393,0))))),"")</f>
        <v>3.6535305477314153</v>
      </c>
      <c r="AT132" s="149"/>
      <c r="AU132" s="156">
        <f>_xlfn.IFNA(_xlfn.IFNA(INDEX('I.Supplementary 2018-19'!P$8:P$157,MATCH($B132,'I.Supplementary 2018-19'!$B$8:$B$157,0)),INDEX('I.KI 2018-19'!P$9:P$393,MATCH($B132,'I.KI 2018-19'!$B$9:$B$393,0))),"")</f>
        <v>0</v>
      </c>
      <c r="AV132" s="193">
        <f>_xlfn.IFNA(_xlfn.IFNA(INDEX('I.Supplementary 2018-19'!Q$8:Q$157,MATCH($B132,'I.Supplementary 2018-19'!$B$8:$B$157,0)),INDEX('I.KI 2018-19'!Q$9:Q$393,MATCH($B132,'I.KI 2018-19'!$B$9:$B$393,0))),"")</f>
        <v>0.38489352754429729</v>
      </c>
      <c r="AW132" s="193">
        <f>_xlfn.IFNA(_xlfn.IFNA(INDEX('I.Supplementary 2018-19'!R$8:R$157,MATCH($B132,'I.Supplementary 2018-19'!$B$8:$B$157,0)),INDEX('I.KI 2018-19'!R$9:R$393,MATCH($B132,'I.KI 2018-19'!$B$9:$B$393,0))),"")</f>
        <v>0</v>
      </c>
      <c r="AX132" s="193">
        <f>_xlfn.IFNA(_xlfn.IFNA(INDEX('I.Supplementary 2018-19'!S$8:S$157,MATCH($B132,'I.Supplementary 2018-19'!$B$8:$B$157,0)),INDEX('I.KI 2018-19'!S$9:S$393,MATCH($B132,'I.KI 2018-19'!$B$9:$B$393,0))),"")</f>
        <v>0</v>
      </c>
      <c r="AY132" s="157">
        <f>_xlfn.IFNA(_xlfn.IFNA(INDEX('I.Supplementary 2018-19'!T$8:T$157,MATCH($B132,'I.Supplementary 2018-19'!$B$8:$B$157,0)),INDEX('I.KI 2018-19'!T$9:T$393,MATCH($B132,'I.KI 2018-19'!$B$9:$B$393,0))),"")</f>
        <v>0</v>
      </c>
      <c r="AZ132" s="156">
        <f>_xlfn.IFNA(_xlfn.IFNA(INDEX('I.Supplementary 2018-19'!U$8:U$157,MATCH($B132,'I.Supplementary 2018-19'!$B$8:$B$157,0)),INDEX('I.KI 2018-19'!U$9:U$393,MATCH($B132,'I.KI 2018-19'!$B$9:$B$393,0))),"")</f>
        <v>0</v>
      </c>
      <c r="BA132" s="193">
        <f>_xlfn.IFNA(_xlfn.IFNA(INDEX('I.Supplementary 2018-19'!V$8:V$157,MATCH($B132,'I.Supplementary 2018-19'!$B$8:$B$157,0)),INDEX('I.KI 2018-19'!V$9:V$393,MATCH($B132,'I.KI 2018-19'!$B$9:$B$393,0))),"")</f>
        <v>2.9593050302828177</v>
      </c>
      <c r="BB132" s="193">
        <f>_xlfn.IFNA(_xlfn.IFNA(INDEX('I.Supplementary 2018-19'!W$8:W$157,MATCH($B132,'I.Supplementary 2018-19'!$B$8:$B$157,0)),INDEX('I.KI 2018-19'!W$9:W$393,MATCH($B132,'I.KI 2018-19'!$B$9:$B$393,0))),"")</f>
        <v>0</v>
      </c>
      <c r="BC132" s="193">
        <f>_xlfn.IFNA(_xlfn.IFNA(INDEX('I.Supplementary 2018-19'!X$8:X$157,MATCH($B132,'I.Supplementary 2018-19'!$B$8:$B$157,0)),INDEX('I.KI 2018-19'!X$9:X$393,MATCH($B132,'I.KI 2018-19'!$B$9:$B$393,0))),"")</f>
        <v>0</v>
      </c>
      <c r="BD132" s="157">
        <f>_xlfn.IFNA(_xlfn.IFNA(INDEX('I.Supplementary 2018-19'!Y$8:Y$157,MATCH($B132,'I.Supplementary 2018-19'!$B$8:$B$157,0)),INDEX('I.KI 2018-19'!Y$9:Y$393,MATCH($B132,'I.KI 2018-19'!$B$9:$B$393,0))),"")</f>
        <v>0</v>
      </c>
      <c r="BE132" s="156">
        <f>_xlfn.IFNA(_xlfn.IFNA(INDEX('I.Supplementary 2018-19'!Z$8:Z$157,MATCH($B132,'I.Supplementary 2018-19'!$B$8:$B$157,0)),INDEX('I.KI 2018-19'!Z$9:Z$393,MATCH($B132,'I.KI 2018-19'!$B$9:$B$393,0))),"")</f>
        <v>0</v>
      </c>
      <c r="BF132" s="193">
        <f>_xlfn.IFNA(_xlfn.IFNA(INDEX('I.Supplementary 2018-19'!AA$8:AA$157,MATCH($B132,'I.Supplementary 2018-19'!$B$8:$B$157,0)),INDEX('I.KI 2018-19'!AA$9:AA$393,MATCH($B132,'I.KI 2018-19'!$B$9:$B$393,0))),"")</f>
        <v>3.3441985578271147</v>
      </c>
      <c r="BG132" s="193">
        <f>_xlfn.IFNA(_xlfn.IFNA(INDEX('I.Supplementary 2018-19'!AB$8:AB$157,MATCH($B132,'I.Supplementary 2018-19'!$B$8:$B$157,0)),INDEX('I.KI 2018-19'!AB$9:AB$393,MATCH($B132,'I.KI 2018-19'!$B$9:$B$393,0))),"")</f>
        <v>0</v>
      </c>
      <c r="BH132" s="193">
        <f>_xlfn.IFNA(_xlfn.IFNA(INDEX('I.Supplementary 2018-19'!AC$8:AC$157,MATCH($B132,'I.Supplementary 2018-19'!$B$8:$B$157,0)),INDEX('I.KI 2018-19'!AC$9:AC$393,MATCH($B132,'I.KI 2018-19'!$B$9:$B$393,0))),"")</f>
        <v>0</v>
      </c>
      <c r="BI132" s="157">
        <f>_xlfn.IFNA(_xlfn.IFNA(INDEX('I.Supplementary 2018-19'!AD$8:AD$157,MATCH($B132,'I.Supplementary 2018-19'!$B$8:$B$157,0)),INDEX('I.KI 2018-19'!AD$9:AD$393,MATCH($B132,'I.KI 2018-19'!$B$9:$B$393,0))),"")</f>
        <v>0</v>
      </c>
      <c r="BJ132" s="149"/>
      <c r="BK132" s="156">
        <f>_xlfn.IFNA(IF($B132=$B$381,0,IF($B132=$B$382,0,_xlfn.IFNA(INDEX('I.Supplementary 2018-19'!I$8:I$157,MATCH($B132,'I.Supplementary 2018-19'!$B$8:$B$157,0)),INDEX('I.KI 2018-19'!I$9:I$393,MATCH($B132,'I.KI 2018-19'!$B$9:$B$393,0))))),"")</f>
        <v>0.38489352754429729</v>
      </c>
      <c r="BL132" s="149">
        <f>_xlfn.IFNA(IF($B132=$B$381,0,IF($B132=$B$382,0,_xlfn.IFNA(INDEX('I.Supplementary 2018-19'!J$8:J$157,MATCH($B132,'I.Supplementary 2018-19'!$B$8:$B$157,0)),INDEX('I.KI 2018-19'!J$9:J$393,MATCH($B132,'I.KI 2018-19'!$B$9:$B$393,0))))),"")</f>
        <v>2.9593050302828177</v>
      </c>
      <c r="BM132" s="157">
        <f>_xlfn.IFNA(IF($B132=$B$381,0,IF($B132=$B$382,0,_xlfn.IFNA(INDEX('I.Supplementary 2018-19'!H$8:H$157,MATCH($B132,'I.Supplementary 2018-19'!$B$8:$B$157,0)),INDEX('I.KI 2018-19'!H$9:H$393,MATCH($B132,'I.KI 2018-19'!$B$9:$B$393,0))))),"")</f>
        <v>3.3441985578271147</v>
      </c>
    </row>
    <row r="133" spans="2:65">
      <c r="B133" s="121" t="str">
        <f>'Calculations for 2021-22'!B133</f>
        <v>E1634</v>
      </c>
      <c r="C133" s="160" t="str">
        <f>'Calculations for 2021-22'!D133</f>
        <v>E1634</v>
      </c>
      <c r="D133" t="str">
        <f>'Calculations for 2021-22'!E133</f>
        <v>SD</v>
      </c>
      <c r="E133">
        <f>'Calculations for 2021-22'!F133</f>
        <v>0</v>
      </c>
      <c r="F133" s="120" t="str">
        <f>'Calculations for 2021-22'!H133</f>
        <v>Gloucester</v>
      </c>
      <c r="G133" s="156">
        <f>_xlfn.IFNA(INDEX('I.KI 2016-17'!M$8:M$391,MATCH($B133,'I.KI 2016-17'!$B$8:$B$391,0)),"")</f>
        <v>0</v>
      </c>
      <c r="H133" s="149">
        <f>_xlfn.IFNA(INDEX('I.KI 2016-17'!N$8:N$391,MATCH($B133,'I.KI 2016-17'!$B$8:$B$391,0)),"")</f>
        <v>1.8564628599290001</v>
      </c>
      <c r="I133" s="149">
        <f>_xlfn.IFNA(INDEX('I.KI 2016-17'!O$8:O$391,MATCH($B133,'I.KI 2016-17'!$B$8:$B$391,0)),"")</f>
        <v>0</v>
      </c>
      <c r="J133" s="149">
        <f>_xlfn.IFNA(INDEX('I.KI 2016-17'!P$8:P$391,MATCH($B133,'I.KI 2016-17'!$B$8:$B$391,0)),"")</f>
        <v>0</v>
      </c>
      <c r="K133" s="157">
        <f>_xlfn.IFNA(INDEX('I.KI 2016-17'!Q$8:Q$391,MATCH($B133,'I.KI 2016-17'!$B$8:$B$391,0)),"")</f>
        <v>0</v>
      </c>
      <c r="L133" s="156">
        <f>_xlfn.IFNA(INDEX('I.KI 2016-17'!R$8:R$391,MATCH($B133,'I.KI 2016-17'!$B$8:$B$391,0)),"")</f>
        <v>0</v>
      </c>
      <c r="M133" s="193">
        <f>_xlfn.IFNA(INDEX('I.KI 2016-17'!S$8:S$391,MATCH($B133,'I.KI 2016-17'!$B$8:$B$391,0)),"")</f>
        <v>3.3903175808329999</v>
      </c>
      <c r="N133" s="193">
        <f>_xlfn.IFNA(INDEX('I.KI 2016-17'!T$8:T$391,MATCH($B133,'I.KI 2016-17'!$B$8:$B$391,0)),"")</f>
        <v>0</v>
      </c>
      <c r="O133" s="193">
        <f>_xlfn.IFNA(INDEX('I.KI 2016-17'!U$8:U$391,MATCH($B133,'I.KI 2016-17'!$B$8:$B$391,0)),"")</f>
        <v>0</v>
      </c>
      <c r="P133" s="157">
        <f>_xlfn.IFNA(INDEX('I.KI 2016-17'!V$8:V$391,MATCH($B133,'I.KI 2016-17'!$B$8:$B$391,0)),"")</f>
        <v>0</v>
      </c>
      <c r="Q133" s="156">
        <f>_xlfn.IFNA(INDEX('I.KI 2016-17'!W$8:W$391,MATCH($B133,'I.KI 2016-17'!$B$8:$B$391,0)),"")</f>
        <v>0</v>
      </c>
      <c r="R133" s="193">
        <f>_xlfn.IFNA(INDEX('I.KI 2016-17'!X$8:X$391,MATCH($B133,'I.KI 2016-17'!$B$8:$B$391,0)),"")</f>
        <v>5.2467804407620005</v>
      </c>
      <c r="S133" s="193">
        <f>_xlfn.IFNA(INDEX('I.KI 2016-17'!Y$8:Y$391,MATCH($B133,'I.KI 2016-17'!$B$8:$B$391,0)),"")</f>
        <v>0</v>
      </c>
      <c r="T133" s="193">
        <f>_xlfn.IFNA(INDEX('I.KI 2016-17'!Z$8:Z$391,MATCH($B133,'I.KI 2016-17'!$B$8:$B$391,0)),"")</f>
        <v>0</v>
      </c>
      <c r="U133" s="157">
        <f>_xlfn.IFNA(INDEX('I.KI 2016-17'!AA$8:AA$391,MATCH($B133,'I.KI 2016-17'!$B$8:$B$391,0)),"")</f>
        <v>0</v>
      </c>
      <c r="V133" s="149"/>
      <c r="W133" s="154">
        <f>_xlfn.IFNA(INDEX('I.KI 2016-17'!$H$8:$H$391,MATCH(B133,'I.KI 2016-17'!$B$8:$B$391,0)),"")</f>
        <v>1.8564628599290001</v>
      </c>
      <c r="X133" s="153">
        <f>_xlfn.IFNA(INDEX('I.KI 2016-17'!$I$8:$I$391,MATCH(B133,'I.KI 2016-17'!$B$8:$B$391,0)),"")</f>
        <v>3.3903175808329999</v>
      </c>
      <c r="Y133" s="155">
        <f>_xlfn.IFNA(INDEX('I.KI 2016-17'!$G$8:$G$391,MATCH(B133,'I.KI 2016-17'!$B$8:$B$391,0)),"")</f>
        <v>5.2467804407620005</v>
      </c>
      <c r="Z133" s="149"/>
      <c r="AA133" s="156">
        <f>_xlfn.IFNA(IF($B133=$B$382,0,_xlfn.IFNA(INDEX('I.Supplementary 2017-18'!N$8:N$35,MATCH($B133,'I.Supplementary 2017-18'!$B$8:$B$35,0)),INDEX('I.KI 2017-18'!N$9:N$393,MATCH($B133,'I.KI 2017-18'!$B$9:$B$393,0)))),"")</f>
        <v>0</v>
      </c>
      <c r="AB133" s="193">
        <f>_xlfn.IFNA(IF($B133=$B$382,0,_xlfn.IFNA(INDEX('I.Supplementary 2017-18'!O$8:O$35,MATCH($B133,'I.Supplementary 2017-18'!$B$8:$B$35,0)),INDEX('I.KI 2017-18'!O$9:O$393,MATCH($B133,'I.KI 2017-18'!$B$9:$B$393,0)))),"")</f>
        <v>1.0926831341408043</v>
      </c>
      <c r="AC133" s="193">
        <f>_xlfn.IFNA(IF($B133=$B$382,0,_xlfn.IFNA(INDEX('I.Supplementary 2017-18'!P$8:P$35,MATCH($B133,'I.Supplementary 2017-18'!$B$8:$B$35,0)),INDEX('I.KI 2017-18'!P$9:P$393,MATCH($B133,'I.KI 2017-18'!$B$9:$B$393,0)))),"")</f>
        <v>0</v>
      </c>
      <c r="AD133" s="193">
        <f>_xlfn.IFNA(IF($B133=$B$382,0,_xlfn.IFNA(INDEX('I.Supplementary 2017-18'!Q$8:Q$35,MATCH($B133,'I.Supplementary 2017-18'!$B$8:$B$35,0)),INDEX('I.KI 2017-18'!Q$9:Q$393,MATCH($B133,'I.KI 2017-18'!$B$9:$B$393,0)))),"")</f>
        <v>0</v>
      </c>
      <c r="AE133" s="157">
        <f>_xlfn.IFNA(IF($B133=$B$382,0,_xlfn.IFNA(INDEX('I.Supplementary 2017-18'!R$8:R$35,MATCH($B133,'I.Supplementary 2017-18'!$B$8:$B$35,0)),INDEX('I.KI 2017-18'!R$9:R$393,MATCH($B133,'I.KI 2017-18'!$B$9:$B$393,0)))),"")</f>
        <v>0</v>
      </c>
      <c r="AF133" s="156">
        <f>_xlfn.IFNA(IF($B133=$B$382,0,_xlfn.IFNA(INDEX('I.Supplementary 2017-18'!S$8:S$35,MATCH($B133,'I.Supplementary 2017-18'!$B$8:$B$35,0)),INDEX('I.KI 2017-18'!S$9:S$393,MATCH($B133,'I.KI 2017-18'!$B$9:$B$393,0)))),"")</f>
        <v>0</v>
      </c>
      <c r="AG133" s="193">
        <f>_xlfn.IFNA(IF($B133=$B$382,0,_xlfn.IFNA(INDEX('I.Supplementary 2017-18'!T$8:T$35,MATCH($B133,'I.Supplementary 2017-18'!$B$8:$B$35,0)),INDEX('I.KI 2017-18'!T$9:T$393,MATCH($B133,'I.KI 2017-18'!$B$9:$B$393,0)))),"")</f>
        <v>3.4595343881458462</v>
      </c>
      <c r="AH133" s="193">
        <f>_xlfn.IFNA(IF($B133=$B$382,0,_xlfn.IFNA(INDEX('I.Supplementary 2017-18'!U$8:U$35,MATCH($B133,'I.Supplementary 2017-18'!$B$8:$B$35,0)),INDEX('I.KI 2017-18'!U$9:U$393,MATCH($B133,'I.KI 2017-18'!$B$9:$B$393,0)))),"")</f>
        <v>0</v>
      </c>
      <c r="AI133" s="193">
        <f>_xlfn.IFNA(IF($B133=$B$382,0,_xlfn.IFNA(INDEX('I.Supplementary 2017-18'!V$8:V$35,MATCH($B133,'I.Supplementary 2017-18'!$B$8:$B$35,0)),INDEX('I.KI 2017-18'!V$9:V$393,MATCH($B133,'I.KI 2017-18'!$B$9:$B$393,0)))),"")</f>
        <v>0</v>
      </c>
      <c r="AJ133" s="157">
        <f>_xlfn.IFNA(IF($B133=$B$382,0,_xlfn.IFNA(INDEX('I.Supplementary 2017-18'!W$8:W$35,MATCH($B133,'I.Supplementary 2017-18'!$B$8:$B$35,0)),INDEX('I.KI 2017-18'!W$9:W$393,MATCH($B133,'I.KI 2017-18'!$B$9:$B$393,0)))),"")</f>
        <v>0</v>
      </c>
      <c r="AK133" s="156">
        <f>_xlfn.IFNA(IF($B133=$B$382,0,_xlfn.IFNA(INDEX('I.Supplementary 2017-18'!X$8:X$35,MATCH($B133,'I.Supplementary 2017-18'!$B$8:$B$35,0)),INDEX('I.KI 2017-18'!X$9:X$393,MATCH($B133,'I.KI 2017-18'!$B$9:$B$393,0)))),"")</f>
        <v>0</v>
      </c>
      <c r="AL133" s="193">
        <f>_xlfn.IFNA(IF($B133=$B$382,0,_xlfn.IFNA(INDEX('I.Supplementary 2017-18'!Y$8:Y$35,MATCH($B133,'I.Supplementary 2017-18'!$B$8:$B$35,0)),INDEX('I.KI 2017-18'!Y$9:Y$393,MATCH($B133,'I.KI 2017-18'!$B$9:$B$393,0)))),"")</f>
        <v>4.5522175222866501</v>
      </c>
      <c r="AM133" s="193">
        <f>_xlfn.IFNA(IF($B133=$B$382,0,_xlfn.IFNA(INDEX('I.Supplementary 2017-18'!Z$8:Z$35,MATCH($B133,'I.Supplementary 2017-18'!$B$8:$B$35,0)),INDEX('I.KI 2017-18'!Z$9:Z$393,MATCH($B133,'I.KI 2017-18'!$B$9:$B$393,0)))),"")</f>
        <v>0</v>
      </c>
      <c r="AN133" s="193">
        <f>_xlfn.IFNA(IF($B133=$B$382,0,_xlfn.IFNA(INDEX('I.Supplementary 2017-18'!AA$8:AA$35,MATCH($B133,'I.Supplementary 2017-18'!$B$8:$B$35,0)),INDEX('I.KI 2017-18'!AA$9:AA$393,MATCH($B133,'I.KI 2017-18'!$B$9:$B$393,0)))),"")</f>
        <v>0</v>
      </c>
      <c r="AO133" s="157">
        <f>_xlfn.IFNA(IF($B133=$B$382,0,_xlfn.IFNA(INDEX('I.Supplementary 2017-18'!AB$8:AB$35,MATCH($B133,'I.Supplementary 2017-18'!$B$8:$B$35,0)),INDEX('I.KI 2017-18'!AB$9:AB$393,MATCH($B133,'I.KI 2017-18'!$B$9:$B$393,0)))),"")</f>
        <v>0</v>
      </c>
      <c r="AP133" s="149"/>
      <c r="AQ133" s="156">
        <f>_xlfn.IFNA(IF($B133=$B$381,0,IF($B133=$B$382,0,_xlfn.IFNA(INDEX('I.Supplementary 2017-18'!I$8:I$35,MATCH($B133,'I.Supplementary 2017-18'!$B$8:$B$35,0)),INDEX('I.KI 2017-18'!I$9:I$393,MATCH($B133,'I.KI 2017-18'!$B$9:$B$393,0))))),"")</f>
        <v>1.0926831341408043</v>
      </c>
      <c r="AR133" s="149">
        <f>_xlfn.IFNA(IF($B133=$B$381,0,IF($B133=$B$382,0,_xlfn.IFNA(INDEX('I.Supplementary 2017-18'!J$8:J$35,MATCH($B133,'I.Supplementary 2017-18'!$B$8:$B$35,0)),INDEX('I.KI 2017-18'!J$9:J$393,MATCH($B133,'I.KI 2017-18'!$B$9:$B$393,0))))),"")</f>
        <v>3.4595343881458462</v>
      </c>
      <c r="AS133" s="157">
        <f>_xlfn.IFNA(IF($B133=$B$381,0,IF($B133=$B$382,0,_xlfn.IFNA(INDEX('I.Supplementary 2017-18'!H$8:H$35,MATCH($B133,'I.Supplementary 2017-18'!$B$8:$B$35,0)),INDEX('I.KI 2017-18'!H$9:H$393,MATCH($B133,'I.KI 2017-18'!$B$9:$B$393,0))))),"")</f>
        <v>4.5522175222866501</v>
      </c>
      <c r="AT133" s="149"/>
      <c r="AU133" s="156">
        <f>_xlfn.IFNA(_xlfn.IFNA(INDEX('I.Supplementary 2018-19'!P$8:P$157,MATCH($B133,'I.Supplementary 2018-19'!$B$8:$B$157,0)),INDEX('I.KI 2018-19'!P$9:P$393,MATCH($B133,'I.KI 2018-19'!$B$9:$B$393,0))),"")</f>
        <v>0</v>
      </c>
      <c r="AV133" s="193">
        <f>_xlfn.IFNA(_xlfn.IFNA(INDEX('I.Supplementary 2018-19'!Q$8:Q$157,MATCH($B133,'I.Supplementary 2018-19'!$B$8:$B$157,0)),INDEX('I.KI 2018-19'!Q$9:Q$393,MATCH($B133,'I.KI 2018-19'!$B$9:$B$393,0))),"")</f>
        <v>0.61683903691934605</v>
      </c>
      <c r="AW133" s="193">
        <f>_xlfn.IFNA(_xlfn.IFNA(INDEX('I.Supplementary 2018-19'!R$8:R$157,MATCH($B133,'I.Supplementary 2018-19'!$B$8:$B$157,0)),INDEX('I.KI 2018-19'!R$9:R$393,MATCH($B133,'I.KI 2018-19'!$B$9:$B$393,0))),"")</f>
        <v>0</v>
      </c>
      <c r="AX133" s="193">
        <f>_xlfn.IFNA(_xlfn.IFNA(INDEX('I.Supplementary 2018-19'!S$8:S$157,MATCH($B133,'I.Supplementary 2018-19'!$B$8:$B$157,0)),INDEX('I.KI 2018-19'!S$9:S$393,MATCH($B133,'I.KI 2018-19'!$B$9:$B$393,0))),"")</f>
        <v>0</v>
      </c>
      <c r="AY133" s="157">
        <f>_xlfn.IFNA(_xlfn.IFNA(INDEX('I.Supplementary 2018-19'!T$8:T$157,MATCH($B133,'I.Supplementary 2018-19'!$B$8:$B$157,0)),INDEX('I.KI 2018-19'!T$9:T$393,MATCH($B133,'I.KI 2018-19'!$B$9:$B$393,0))),"")</f>
        <v>0</v>
      </c>
      <c r="AZ133" s="156">
        <f>_xlfn.IFNA(_xlfn.IFNA(INDEX('I.Supplementary 2018-19'!U$8:U$157,MATCH($B133,'I.Supplementary 2018-19'!$B$8:$B$157,0)),INDEX('I.KI 2018-19'!U$9:U$393,MATCH($B133,'I.KI 2018-19'!$B$9:$B$393,0))),"")</f>
        <v>0</v>
      </c>
      <c r="BA133" s="193">
        <f>_xlfn.IFNA(_xlfn.IFNA(INDEX('I.Supplementary 2018-19'!V$8:V$157,MATCH($B133,'I.Supplementary 2018-19'!$B$8:$B$157,0)),INDEX('I.KI 2018-19'!V$9:V$393,MATCH($B133,'I.KI 2018-19'!$B$9:$B$393,0))),"")</f>
        <v>3.563468897660957</v>
      </c>
      <c r="BB133" s="193">
        <f>_xlfn.IFNA(_xlfn.IFNA(INDEX('I.Supplementary 2018-19'!W$8:W$157,MATCH($B133,'I.Supplementary 2018-19'!$B$8:$B$157,0)),INDEX('I.KI 2018-19'!W$9:W$393,MATCH($B133,'I.KI 2018-19'!$B$9:$B$393,0))),"")</f>
        <v>0</v>
      </c>
      <c r="BC133" s="193">
        <f>_xlfn.IFNA(_xlfn.IFNA(INDEX('I.Supplementary 2018-19'!X$8:X$157,MATCH($B133,'I.Supplementary 2018-19'!$B$8:$B$157,0)),INDEX('I.KI 2018-19'!X$9:X$393,MATCH($B133,'I.KI 2018-19'!$B$9:$B$393,0))),"")</f>
        <v>0</v>
      </c>
      <c r="BD133" s="157">
        <f>_xlfn.IFNA(_xlfn.IFNA(INDEX('I.Supplementary 2018-19'!Y$8:Y$157,MATCH($B133,'I.Supplementary 2018-19'!$B$8:$B$157,0)),INDEX('I.KI 2018-19'!Y$9:Y$393,MATCH($B133,'I.KI 2018-19'!$B$9:$B$393,0))),"")</f>
        <v>0</v>
      </c>
      <c r="BE133" s="156">
        <f>_xlfn.IFNA(_xlfn.IFNA(INDEX('I.Supplementary 2018-19'!Z$8:Z$157,MATCH($B133,'I.Supplementary 2018-19'!$B$8:$B$157,0)),INDEX('I.KI 2018-19'!Z$9:Z$393,MATCH($B133,'I.KI 2018-19'!$B$9:$B$393,0))),"")</f>
        <v>0</v>
      </c>
      <c r="BF133" s="193">
        <f>_xlfn.IFNA(_xlfn.IFNA(INDEX('I.Supplementary 2018-19'!AA$8:AA$157,MATCH($B133,'I.Supplementary 2018-19'!$B$8:$B$157,0)),INDEX('I.KI 2018-19'!AA$9:AA$393,MATCH($B133,'I.KI 2018-19'!$B$9:$B$393,0))),"")</f>
        <v>4.1803079345803029</v>
      </c>
      <c r="BG133" s="193">
        <f>_xlfn.IFNA(_xlfn.IFNA(INDEX('I.Supplementary 2018-19'!AB$8:AB$157,MATCH($B133,'I.Supplementary 2018-19'!$B$8:$B$157,0)),INDEX('I.KI 2018-19'!AB$9:AB$393,MATCH($B133,'I.KI 2018-19'!$B$9:$B$393,0))),"")</f>
        <v>0</v>
      </c>
      <c r="BH133" s="193">
        <f>_xlfn.IFNA(_xlfn.IFNA(INDEX('I.Supplementary 2018-19'!AC$8:AC$157,MATCH($B133,'I.Supplementary 2018-19'!$B$8:$B$157,0)),INDEX('I.KI 2018-19'!AC$9:AC$393,MATCH($B133,'I.KI 2018-19'!$B$9:$B$393,0))),"")</f>
        <v>0</v>
      </c>
      <c r="BI133" s="157">
        <f>_xlfn.IFNA(_xlfn.IFNA(INDEX('I.Supplementary 2018-19'!AD$8:AD$157,MATCH($B133,'I.Supplementary 2018-19'!$B$8:$B$157,0)),INDEX('I.KI 2018-19'!AD$9:AD$393,MATCH($B133,'I.KI 2018-19'!$B$9:$B$393,0))),"")</f>
        <v>0</v>
      </c>
      <c r="BJ133" s="149"/>
      <c r="BK133" s="156">
        <f>_xlfn.IFNA(IF($B133=$B$381,0,IF($B133=$B$382,0,_xlfn.IFNA(INDEX('I.Supplementary 2018-19'!I$8:I$157,MATCH($B133,'I.Supplementary 2018-19'!$B$8:$B$157,0)),INDEX('I.KI 2018-19'!I$9:I$393,MATCH($B133,'I.KI 2018-19'!$B$9:$B$393,0))))),"")</f>
        <v>0.61683903691934605</v>
      </c>
      <c r="BL133" s="149">
        <f>_xlfn.IFNA(IF($B133=$B$381,0,IF($B133=$B$382,0,_xlfn.IFNA(INDEX('I.Supplementary 2018-19'!J$8:J$157,MATCH($B133,'I.Supplementary 2018-19'!$B$8:$B$157,0)),INDEX('I.KI 2018-19'!J$9:J$393,MATCH($B133,'I.KI 2018-19'!$B$9:$B$393,0))))),"")</f>
        <v>3.563468897660957</v>
      </c>
      <c r="BM133" s="157">
        <f>_xlfn.IFNA(IF($B133=$B$381,0,IF($B133=$B$382,0,_xlfn.IFNA(INDEX('I.Supplementary 2018-19'!H$8:H$157,MATCH($B133,'I.Supplementary 2018-19'!$B$8:$B$157,0)),INDEX('I.KI 2018-19'!H$9:H$393,MATCH($B133,'I.KI 2018-19'!$B$9:$B$393,0))))),"")</f>
        <v>4.1803079345803029</v>
      </c>
    </row>
    <row r="134" spans="2:65">
      <c r="B134" s="121" t="str">
        <f>'Calculations for 2021-22'!B134</f>
        <v>E1620</v>
      </c>
      <c r="C134" s="160" t="str">
        <f>'Calculations for 2021-22'!D134</f>
        <v>E1620</v>
      </c>
      <c r="D134" t="str">
        <f>'Calculations for 2021-22'!E134</f>
        <v>SCFIR</v>
      </c>
      <c r="E134">
        <f>'Calculations for 2021-22'!F134</f>
        <v>0</v>
      </c>
      <c r="F134" s="120" t="str">
        <f>'Calculations for 2021-22'!H134</f>
        <v>Gloucestershire</v>
      </c>
      <c r="G134" s="156">
        <f>_xlfn.IFNA(INDEX('I.KI 2016-17'!M$8:M$391,MATCH($B134,'I.KI 2016-17'!$B$8:$B$391,0)),"")</f>
        <v>46.454277913285999</v>
      </c>
      <c r="H134" s="149">
        <f>_xlfn.IFNA(INDEX('I.KI 2016-17'!N$8:N$391,MATCH($B134,'I.KI 2016-17'!$B$8:$B$391,0)),"")</f>
        <v>0</v>
      </c>
      <c r="I134" s="149">
        <f>_xlfn.IFNA(INDEX('I.KI 2016-17'!O$8:O$391,MATCH($B134,'I.KI 2016-17'!$B$8:$B$391,0)),"")</f>
        <v>3.4511259562659999</v>
      </c>
      <c r="J134" s="149">
        <f>_xlfn.IFNA(INDEX('I.KI 2016-17'!P$8:P$391,MATCH($B134,'I.KI 2016-17'!$B$8:$B$391,0)),"")</f>
        <v>0</v>
      </c>
      <c r="K134" s="157">
        <f>_xlfn.IFNA(INDEX('I.KI 2016-17'!Q$8:Q$391,MATCH($B134,'I.KI 2016-17'!$B$8:$B$391,0)),"")</f>
        <v>0</v>
      </c>
      <c r="L134" s="156">
        <f>_xlfn.IFNA(INDEX('I.KI 2016-17'!R$8:R$391,MATCH($B134,'I.KI 2016-17'!$B$8:$B$391,0)),"")</f>
        <v>65.676454953438991</v>
      </c>
      <c r="M134" s="193">
        <f>_xlfn.IFNA(INDEX('I.KI 2016-17'!S$8:S$391,MATCH($B134,'I.KI 2016-17'!$B$8:$B$391,0)),"")</f>
        <v>0</v>
      </c>
      <c r="N134" s="193">
        <f>_xlfn.IFNA(INDEX('I.KI 2016-17'!T$8:T$391,MATCH($B134,'I.KI 2016-17'!$B$8:$B$391,0)),"")</f>
        <v>3.666220189713</v>
      </c>
      <c r="O134" s="193">
        <f>_xlfn.IFNA(INDEX('I.KI 2016-17'!U$8:U$391,MATCH($B134,'I.KI 2016-17'!$B$8:$B$391,0)),"")</f>
        <v>0</v>
      </c>
      <c r="P134" s="157">
        <f>_xlfn.IFNA(INDEX('I.KI 2016-17'!V$8:V$391,MATCH($B134,'I.KI 2016-17'!$B$8:$B$391,0)),"")</f>
        <v>0</v>
      </c>
      <c r="Q134" s="156">
        <f>_xlfn.IFNA(INDEX('I.KI 2016-17'!W$8:W$391,MATCH($B134,'I.KI 2016-17'!$B$8:$B$391,0)),"")</f>
        <v>112.130732866725</v>
      </c>
      <c r="R134" s="193">
        <f>_xlfn.IFNA(INDEX('I.KI 2016-17'!X$8:X$391,MATCH($B134,'I.KI 2016-17'!$B$8:$B$391,0)),"")</f>
        <v>0</v>
      </c>
      <c r="S134" s="193">
        <f>_xlfn.IFNA(INDEX('I.KI 2016-17'!Y$8:Y$391,MATCH($B134,'I.KI 2016-17'!$B$8:$B$391,0)),"")</f>
        <v>7.1173461459789999</v>
      </c>
      <c r="T134" s="193">
        <f>_xlfn.IFNA(INDEX('I.KI 2016-17'!Z$8:Z$391,MATCH($B134,'I.KI 2016-17'!$B$8:$B$391,0)),"")</f>
        <v>0</v>
      </c>
      <c r="U134" s="157">
        <f>_xlfn.IFNA(INDEX('I.KI 2016-17'!AA$8:AA$391,MATCH($B134,'I.KI 2016-17'!$B$8:$B$391,0)),"")</f>
        <v>0</v>
      </c>
      <c r="V134" s="149"/>
      <c r="W134" s="154">
        <f>_xlfn.IFNA(INDEX('I.KI 2016-17'!$H$8:$H$391,MATCH(B134,'I.KI 2016-17'!$B$8:$B$391,0)),"")</f>
        <v>49.905403869552003</v>
      </c>
      <c r="X134" s="153">
        <f>_xlfn.IFNA(INDEX('I.KI 2016-17'!$I$8:$I$391,MATCH(B134,'I.KI 2016-17'!$B$8:$B$391,0)),"")</f>
        <v>69.342675143151993</v>
      </c>
      <c r="Y134" s="155">
        <f>_xlfn.IFNA(INDEX('I.KI 2016-17'!$G$8:$G$391,MATCH(B134,'I.KI 2016-17'!$B$8:$B$391,0)),"")</f>
        <v>119.248079012704</v>
      </c>
      <c r="Z134" s="149"/>
      <c r="AA134" s="156">
        <f>_xlfn.IFNA(IF($B134=$B$382,0,_xlfn.IFNA(INDEX('I.Supplementary 2017-18'!N$8:N$35,MATCH($B134,'I.Supplementary 2017-18'!$B$8:$B$35,0)),INDEX('I.KI 2017-18'!N$9:N$393,MATCH($B134,'I.KI 2017-18'!$B$9:$B$393,0)))),"")</f>
        <v>28.703359111496152</v>
      </c>
      <c r="AB134" s="193">
        <f>_xlfn.IFNA(IF($B134=$B$382,0,_xlfn.IFNA(INDEX('I.Supplementary 2017-18'!O$8:O$35,MATCH($B134,'I.Supplementary 2017-18'!$B$8:$B$35,0)),INDEX('I.KI 2017-18'!O$9:O$393,MATCH($B134,'I.KI 2017-18'!$B$9:$B$393,0)))),"")</f>
        <v>0</v>
      </c>
      <c r="AC134" s="193">
        <f>_xlfn.IFNA(IF($B134=$B$382,0,_xlfn.IFNA(INDEX('I.Supplementary 2017-18'!P$8:P$35,MATCH($B134,'I.Supplementary 2017-18'!$B$8:$B$35,0)),INDEX('I.KI 2017-18'!P$9:P$393,MATCH($B134,'I.KI 2017-18'!$B$9:$B$393,0)))),"")</f>
        <v>2.5074148992996439</v>
      </c>
      <c r="AD134" s="193">
        <f>_xlfn.IFNA(IF($B134=$B$382,0,_xlfn.IFNA(INDEX('I.Supplementary 2017-18'!Q$8:Q$35,MATCH($B134,'I.Supplementary 2017-18'!$B$8:$B$35,0)),INDEX('I.KI 2017-18'!Q$9:Q$393,MATCH($B134,'I.KI 2017-18'!$B$9:$B$393,0)))),"")</f>
        <v>0</v>
      </c>
      <c r="AE134" s="157">
        <f>_xlfn.IFNA(IF($B134=$B$382,0,_xlfn.IFNA(INDEX('I.Supplementary 2017-18'!R$8:R$35,MATCH($B134,'I.Supplementary 2017-18'!$B$8:$B$35,0)),INDEX('I.KI 2017-18'!R$9:R$393,MATCH($B134,'I.KI 2017-18'!$B$9:$B$393,0)))),"")</f>
        <v>0</v>
      </c>
      <c r="AF134" s="156">
        <f>_xlfn.IFNA(IF($B134=$B$382,0,_xlfn.IFNA(INDEX('I.Supplementary 2017-18'!S$8:S$35,MATCH($B134,'I.Supplementary 2017-18'!$B$8:$B$35,0)),INDEX('I.KI 2017-18'!S$9:S$393,MATCH($B134,'I.KI 2017-18'!$B$9:$B$393,0)))),"")</f>
        <v>67.017307076910598</v>
      </c>
      <c r="AG134" s="193">
        <f>_xlfn.IFNA(IF($B134=$B$382,0,_xlfn.IFNA(INDEX('I.Supplementary 2017-18'!T$8:T$35,MATCH($B134,'I.Supplementary 2017-18'!$B$8:$B$35,0)),INDEX('I.KI 2017-18'!T$9:T$393,MATCH($B134,'I.KI 2017-18'!$B$9:$B$393,0)))),"")</f>
        <v>0</v>
      </c>
      <c r="AH134" s="193">
        <f>_xlfn.IFNA(IF($B134=$B$382,0,_xlfn.IFNA(INDEX('I.Supplementary 2017-18'!U$8:U$35,MATCH($B134,'I.Supplementary 2017-18'!$B$8:$B$35,0)),INDEX('I.KI 2017-18'!U$9:U$393,MATCH($B134,'I.KI 2017-18'!$B$9:$B$393,0)))),"")</f>
        <v>3.7410698314906532</v>
      </c>
      <c r="AI134" s="193">
        <f>_xlfn.IFNA(IF($B134=$B$382,0,_xlfn.IFNA(INDEX('I.Supplementary 2017-18'!V$8:V$35,MATCH($B134,'I.Supplementary 2017-18'!$B$8:$B$35,0)),INDEX('I.KI 2017-18'!V$9:V$393,MATCH($B134,'I.KI 2017-18'!$B$9:$B$393,0)))),"")</f>
        <v>0</v>
      </c>
      <c r="AJ134" s="157">
        <f>_xlfn.IFNA(IF($B134=$B$382,0,_xlfn.IFNA(INDEX('I.Supplementary 2017-18'!W$8:W$35,MATCH($B134,'I.Supplementary 2017-18'!$B$8:$B$35,0)),INDEX('I.KI 2017-18'!W$9:W$393,MATCH($B134,'I.KI 2017-18'!$B$9:$B$393,0)))),"")</f>
        <v>0</v>
      </c>
      <c r="AK134" s="156">
        <f>_xlfn.IFNA(IF($B134=$B$382,0,_xlfn.IFNA(INDEX('I.Supplementary 2017-18'!X$8:X$35,MATCH($B134,'I.Supplementary 2017-18'!$B$8:$B$35,0)),INDEX('I.KI 2017-18'!X$9:X$393,MATCH($B134,'I.KI 2017-18'!$B$9:$B$393,0)))),"")</f>
        <v>95.720666188406753</v>
      </c>
      <c r="AL134" s="193">
        <f>_xlfn.IFNA(IF($B134=$B$382,0,_xlfn.IFNA(INDEX('I.Supplementary 2017-18'!Y$8:Y$35,MATCH($B134,'I.Supplementary 2017-18'!$B$8:$B$35,0)),INDEX('I.KI 2017-18'!Y$9:Y$393,MATCH($B134,'I.KI 2017-18'!$B$9:$B$393,0)))),"")</f>
        <v>0</v>
      </c>
      <c r="AM134" s="193">
        <f>_xlfn.IFNA(IF($B134=$B$382,0,_xlfn.IFNA(INDEX('I.Supplementary 2017-18'!Z$8:Z$35,MATCH($B134,'I.Supplementary 2017-18'!$B$8:$B$35,0)),INDEX('I.KI 2017-18'!Z$9:Z$393,MATCH($B134,'I.KI 2017-18'!$B$9:$B$393,0)))),"")</f>
        <v>6.2484847307902971</v>
      </c>
      <c r="AN134" s="193">
        <f>_xlfn.IFNA(IF($B134=$B$382,0,_xlfn.IFNA(INDEX('I.Supplementary 2017-18'!AA$8:AA$35,MATCH($B134,'I.Supplementary 2017-18'!$B$8:$B$35,0)),INDEX('I.KI 2017-18'!AA$9:AA$393,MATCH($B134,'I.KI 2017-18'!$B$9:$B$393,0)))),"")</f>
        <v>0</v>
      </c>
      <c r="AO134" s="157">
        <f>_xlfn.IFNA(IF($B134=$B$382,0,_xlfn.IFNA(INDEX('I.Supplementary 2017-18'!AB$8:AB$35,MATCH($B134,'I.Supplementary 2017-18'!$B$8:$B$35,0)),INDEX('I.KI 2017-18'!AB$9:AB$393,MATCH($B134,'I.KI 2017-18'!$B$9:$B$393,0)))),"")</f>
        <v>0</v>
      </c>
      <c r="AP134" s="149"/>
      <c r="AQ134" s="156">
        <f>_xlfn.IFNA(IF($B134=$B$381,0,IF($B134=$B$382,0,_xlfn.IFNA(INDEX('I.Supplementary 2017-18'!I$8:I$35,MATCH($B134,'I.Supplementary 2017-18'!$B$8:$B$35,0)),INDEX('I.KI 2017-18'!I$9:I$393,MATCH($B134,'I.KI 2017-18'!$B$9:$B$393,0))))),"")</f>
        <v>31.210774010795795</v>
      </c>
      <c r="AR134" s="149">
        <f>_xlfn.IFNA(IF($B134=$B$381,0,IF($B134=$B$382,0,_xlfn.IFNA(INDEX('I.Supplementary 2017-18'!J$8:J$35,MATCH($B134,'I.Supplementary 2017-18'!$B$8:$B$35,0)),INDEX('I.KI 2017-18'!J$9:J$393,MATCH($B134,'I.KI 2017-18'!$B$9:$B$393,0))))),"")</f>
        <v>70.758376908401246</v>
      </c>
      <c r="AS134" s="157">
        <f>_xlfn.IFNA(IF($B134=$B$381,0,IF($B134=$B$382,0,_xlfn.IFNA(INDEX('I.Supplementary 2017-18'!H$8:H$35,MATCH($B134,'I.Supplementary 2017-18'!$B$8:$B$35,0)),INDEX('I.KI 2017-18'!H$9:H$393,MATCH($B134,'I.KI 2017-18'!$B$9:$B$393,0))))),"")</f>
        <v>101.96915091919703</v>
      </c>
      <c r="AT134" s="149"/>
      <c r="AU134" s="156">
        <f>_xlfn.IFNA(_xlfn.IFNA(INDEX('I.Supplementary 2018-19'!P$8:P$157,MATCH($B134,'I.Supplementary 2018-19'!$B$8:$B$157,0)),INDEX('I.KI 2018-19'!P$9:P$393,MATCH($B134,'I.KI 2018-19'!$B$9:$B$393,0))),"")</f>
        <v>17.357895141136407</v>
      </c>
      <c r="AV134" s="193">
        <f>_xlfn.IFNA(_xlfn.IFNA(INDEX('I.Supplementary 2018-19'!Q$8:Q$157,MATCH($B134,'I.Supplementary 2018-19'!$B$8:$B$157,0)),INDEX('I.KI 2018-19'!Q$9:Q$393,MATCH($B134,'I.KI 2018-19'!$B$9:$B$393,0))),"")</f>
        <v>0</v>
      </c>
      <c r="AW134" s="193">
        <f>_xlfn.IFNA(_xlfn.IFNA(INDEX('I.Supplementary 2018-19'!R$8:R$157,MATCH($B134,'I.Supplementary 2018-19'!$B$8:$B$157,0)),INDEX('I.KI 2018-19'!R$9:R$393,MATCH($B134,'I.KI 2018-19'!$B$9:$B$393,0))),"")</f>
        <v>2.0272915980893149</v>
      </c>
      <c r="AX134" s="193">
        <f>_xlfn.IFNA(_xlfn.IFNA(INDEX('I.Supplementary 2018-19'!S$8:S$157,MATCH($B134,'I.Supplementary 2018-19'!$B$8:$B$157,0)),INDEX('I.KI 2018-19'!S$9:S$393,MATCH($B134,'I.KI 2018-19'!$B$9:$B$393,0))),"")</f>
        <v>0</v>
      </c>
      <c r="AY134" s="157">
        <f>_xlfn.IFNA(_xlfn.IFNA(INDEX('I.Supplementary 2018-19'!T$8:T$157,MATCH($B134,'I.Supplementary 2018-19'!$B$8:$B$157,0)),INDEX('I.KI 2018-19'!T$9:T$393,MATCH($B134,'I.KI 2018-19'!$B$9:$B$393,0))),"")</f>
        <v>0</v>
      </c>
      <c r="AZ134" s="156">
        <f>_xlfn.IFNA(_xlfn.IFNA(INDEX('I.Supplementary 2018-19'!U$8:U$157,MATCH($B134,'I.Supplementary 2018-19'!$B$8:$B$157,0)),INDEX('I.KI 2018-19'!U$9:U$393,MATCH($B134,'I.KI 2018-19'!$B$9:$B$393,0))),"")</f>
        <v>69.030702568491591</v>
      </c>
      <c r="BA134" s="193">
        <f>_xlfn.IFNA(_xlfn.IFNA(INDEX('I.Supplementary 2018-19'!V$8:V$157,MATCH($B134,'I.Supplementary 2018-19'!$B$8:$B$157,0)),INDEX('I.KI 2018-19'!V$9:V$393,MATCH($B134,'I.KI 2018-19'!$B$9:$B$393,0))),"")</f>
        <v>0</v>
      </c>
      <c r="BB134" s="193">
        <f>_xlfn.IFNA(_xlfn.IFNA(INDEX('I.Supplementary 2018-19'!W$8:W$157,MATCH($B134,'I.Supplementary 2018-19'!$B$8:$B$157,0)),INDEX('I.KI 2018-19'!W$9:W$393,MATCH($B134,'I.KI 2018-19'!$B$9:$B$393,0))),"")</f>
        <v>3.8534624873723464</v>
      </c>
      <c r="BC134" s="193">
        <f>_xlfn.IFNA(_xlfn.IFNA(INDEX('I.Supplementary 2018-19'!X$8:X$157,MATCH($B134,'I.Supplementary 2018-19'!$B$8:$B$157,0)),INDEX('I.KI 2018-19'!X$9:X$393,MATCH($B134,'I.KI 2018-19'!$B$9:$B$393,0))),"")</f>
        <v>0</v>
      </c>
      <c r="BD134" s="157">
        <f>_xlfn.IFNA(_xlfn.IFNA(INDEX('I.Supplementary 2018-19'!Y$8:Y$157,MATCH($B134,'I.Supplementary 2018-19'!$B$8:$B$157,0)),INDEX('I.KI 2018-19'!Y$9:Y$393,MATCH($B134,'I.KI 2018-19'!$B$9:$B$393,0))),"")</f>
        <v>0</v>
      </c>
      <c r="BE134" s="156">
        <f>_xlfn.IFNA(_xlfn.IFNA(INDEX('I.Supplementary 2018-19'!Z$8:Z$157,MATCH($B134,'I.Supplementary 2018-19'!$B$8:$B$157,0)),INDEX('I.KI 2018-19'!Z$9:Z$393,MATCH($B134,'I.KI 2018-19'!$B$9:$B$393,0))),"")</f>
        <v>86.388597709628002</v>
      </c>
      <c r="BF134" s="193">
        <f>_xlfn.IFNA(_xlfn.IFNA(INDEX('I.Supplementary 2018-19'!AA$8:AA$157,MATCH($B134,'I.Supplementary 2018-19'!$B$8:$B$157,0)),INDEX('I.KI 2018-19'!AA$9:AA$393,MATCH($B134,'I.KI 2018-19'!$B$9:$B$393,0))),"")</f>
        <v>0</v>
      </c>
      <c r="BG134" s="193">
        <f>_xlfn.IFNA(_xlfn.IFNA(INDEX('I.Supplementary 2018-19'!AB$8:AB$157,MATCH($B134,'I.Supplementary 2018-19'!$B$8:$B$157,0)),INDEX('I.KI 2018-19'!AB$9:AB$393,MATCH($B134,'I.KI 2018-19'!$B$9:$B$393,0))),"")</f>
        <v>5.8807540854616613</v>
      </c>
      <c r="BH134" s="193">
        <f>_xlfn.IFNA(_xlfn.IFNA(INDEX('I.Supplementary 2018-19'!AC$8:AC$157,MATCH($B134,'I.Supplementary 2018-19'!$B$8:$B$157,0)),INDEX('I.KI 2018-19'!AC$9:AC$393,MATCH($B134,'I.KI 2018-19'!$B$9:$B$393,0))),"")</f>
        <v>0</v>
      </c>
      <c r="BI134" s="157">
        <f>_xlfn.IFNA(_xlfn.IFNA(INDEX('I.Supplementary 2018-19'!AD$8:AD$157,MATCH($B134,'I.Supplementary 2018-19'!$B$8:$B$157,0)),INDEX('I.KI 2018-19'!AD$9:AD$393,MATCH($B134,'I.KI 2018-19'!$B$9:$B$393,0))),"")</f>
        <v>0</v>
      </c>
      <c r="BJ134" s="149"/>
      <c r="BK134" s="156">
        <f>_xlfn.IFNA(IF($B134=$B$381,0,IF($B134=$B$382,0,_xlfn.IFNA(INDEX('I.Supplementary 2018-19'!I$8:I$157,MATCH($B134,'I.Supplementary 2018-19'!$B$8:$B$157,0)),INDEX('I.KI 2018-19'!I$9:I$393,MATCH($B134,'I.KI 2018-19'!$B$9:$B$393,0))))),"")</f>
        <v>19.385186739225723</v>
      </c>
      <c r="BL134" s="149">
        <f>_xlfn.IFNA(IF($B134=$B$381,0,IF($B134=$B$382,0,_xlfn.IFNA(INDEX('I.Supplementary 2018-19'!J$8:J$157,MATCH($B134,'I.Supplementary 2018-19'!$B$8:$B$157,0)),INDEX('I.KI 2018-19'!J$9:J$393,MATCH($B134,'I.KI 2018-19'!$B$9:$B$393,0))))),"")</f>
        <v>72.884165055863946</v>
      </c>
      <c r="BM134" s="157">
        <f>_xlfn.IFNA(IF($B134=$B$381,0,IF($B134=$B$382,0,_xlfn.IFNA(INDEX('I.Supplementary 2018-19'!H$8:H$157,MATCH($B134,'I.Supplementary 2018-19'!$B$8:$B$157,0)),INDEX('I.KI 2018-19'!H$9:H$393,MATCH($B134,'I.KI 2018-19'!$B$9:$B$393,0))))),"")</f>
        <v>92.269351795089676</v>
      </c>
    </row>
    <row r="135" spans="2:65">
      <c r="B135" s="121" t="str">
        <f>'Calculations for 2021-22'!B135</f>
        <v>E1735</v>
      </c>
      <c r="C135" s="160" t="str">
        <f>'Calculations for 2021-22'!D135</f>
        <v>E1735</v>
      </c>
      <c r="D135" t="str">
        <f>'Calculations for 2021-22'!E135</f>
        <v>SD</v>
      </c>
      <c r="E135">
        <f>'Calculations for 2021-22'!F135</f>
        <v>0</v>
      </c>
      <c r="F135" s="120" t="str">
        <f>'Calculations for 2021-22'!H135</f>
        <v>Gosport</v>
      </c>
      <c r="G135" s="156">
        <f>_xlfn.IFNA(INDEX('I.KI 2016-17'!M$8:M$391,MATCH($B135,'I.KI 2016-17'!$B$8:$B$391,0)),"")</f>
        <v>0</v>
      </c>
      <c r="H135" s="149">
        <f>_xlfn.IFNA(INDEX('I.KI 2016-17'!N$8:N$391,MATCH($B135,'I.KI 2016-17'!$B$8:$B$391,0)),"")</f>
        <v>1.175888577454</v>
      </c>
      <c r="I135" s="149">
        <f>_xlfn.IFNA(INDEX('I.KI 2016-17'!O$8:O$391,MATCH($B135,'I.KI 2016-17'!$B$8:$B$391,0)),"")</f>
        <v>0</v>
      </c>
      <c r="J135" s="149">
        <f>_xlfn.IFNA(INDEX('I.KI 2016-17'!P$8:P$391,MATCH($B135,'I.KI 2016-17'!$B$8:$B$391,0)),"")</f>
        <v>0</v>
      </c>
      <c r="K135" s="157">
        <f>_xlfn.IFNA(INDEX('I.KI 2016-17'!Q$8:Q$391,MATCH($B135,'I.KI 2016-17'!$B$8:$B$391,0)),"")</f>
        <v>0</v>
      </c>
      <c r="L135" s="156">
        <f>_xlfn.IFNA(INDEX('I.KI 2016-17'!R$8:R$391,MATCH($B135,'I.KI 2016-17'!$B$8:$B$391,0)),"")</f>
        <v>0</v>
      </c>
      <c r="M135" s="193">
        <f>_xlfn.IFNA(INDEX('I.KI 2016-17'!S$8:S$391,MATCH($B135,'I.KI 2016-17'!$B$8:$B$391,0)),"")</f>
        <v>2.292470804508</v>
      </c>
      <c r="N135" s="193">
        <f>_xlfn.IFNA(INDEX('I.KI 2016-17'!T$8:T$391,MATCH($B135,'I.KI 2016-17'!$B$8:$B$391,0)),"")</f>
        <v>0</v>
      </c>
      <c r="O135" s="193">
        <f>_xlfn.IFNA(INDEX('I.KI 2016-17'!U$8:U$391,MATCH($B135,'I.KI 2016-17'!$B$8:$B$391,0)),"")</f>
        <v>0</v>
      </c>
      <c r="P135" s="157">
        <f>_xlfn.IFNA(INDEX('I.KI 2016-17'!V$8:V$391,MATCH($B135,'I.KI 2016-17'!$B$8:$B$391,0)),"")</f>
        <v>0</v>
      </c>
      <c r="Q135" s="156">
        <f>_xlfn.IFNA(INDEX('I.KI 2016-17'!W$8:W$391,MATCH($B135,'I.KI 2016-17'!$B$8:$B$391,0)),"")</f>
        <v>0</v>
      </c>
      <c r="R135" s="193">
        <f>_xlfn.IFNA(INDEX('I.KI 2016-17'!X$8:X$391,MATCH($B135,'I.KI 2016-17'!$B$8:$B$391,0)),"")</f>
        <v>3.4683593819620002</v>
      </c>
      <c r="S135" s="193">
        <f>_xlfn.IFNA(INDEX('I.KI 2016-17'!Y$8:Y$391,MATCH($B135,'I.KI 2016-17'!$B$8:$B$391,0)),"")</f>
        <v>0</v>
      </c>
      <c r="T135" s="193">
        <f>_xlfn.IFNA(INDEX('I.KI 2016-17'!Z$8:Z$391,MATCH($B135,'I.KI 2016-17'!$B$8:$B$391,0)),"")</f>
        <v>0</v>
      </c>
      <c r="U135" s="157">
        <f>_xlfn.IFNA(INDEX('I.KI 2016-17'!AA$8:AA$391,MATCH($B135,'I.KI 2016-17'!$B$8:$B$391,0)),"")</f>
        <v>0</v>
      </c>
      <c r="V135" s="149"/>
      <c r="W135" s="154">
        <f>_xlfn.IFNA(INDEX('I.KI 2016-17'!$H$8:$H$391,MATCH(B135,'I.KI 2016-17'!$B$8:$B$391,0)),"")</f>
        <v>1.175888577454</v>
      </c>
      <c r="X135" s="153">
        <f>_xlfn.IFNA(INDEX('I.KI 2016-17'!$I$8:$I$391,MATCH(B135,'I.KI 2016-17'!$B$8:$B$391,0)),"")</f>
        <v>2.292470804508</v>
      </c>
      <c r="Y135" s="155">
        <f>_xlfn.IFNA(INDEX('I.KI 2016-17'!$G$8:$G$391,MATCH(B135,'I.KI 2016-17'!$B$8:$B$391,0)),"")</f>
        <v>3.4683593819620002</v>
      </c>
      <c r="Z135" s="149"/>
      <c r="AA135" s="156">
        <f>_xlfn.IFNA(IF($B135=$B$382,0,_xlfn.IFNA(INDEX('I.Supplementary 2017-18'!N$8:N$35,MATCH($B135,'I.Supplementary 2017-18'!$B$8:$B$35,0)),INDEX('I.KI 2017-18'!N$9:N$393,MATCH($B135,'I.KI 2017-18'!$B$9:$B$393,0)))),"")</f>
        <v>0</v>
      </c>
      <c r="AB135" s="193">
        <f>_xlfn.IFNA(IF($B135=$B$382,0,_xlfn.IFNA(INDEX('I.Supplementary 2017-18'!O$8:O$35,MATCH($B135,'I.Supplementary 2017-18'!$B$8:$B$35,0)),INDEX('I.KI 2017-18'!O$9:O$393,MATCH($B135,'I.KI 2017-18'!$B$9:$B$393,0)))),"")</f>
        <v>0.61169606973135937</v>
      </c>
      <c r="AC135" s="193">
        <f>_xlfn.IFNA(IF($B135=$B$382,0,_xlfn.IFNA(INDEX('I.Supplementary 2017-18'!P$8:P$35,MATCH($B135,'I.Supplementary 2017-18'!$B$8:$B$35,0)),INDEX('I.KI 2017-18'!P$9:P$393,MATCH($B135,'I.KI 2017-18'!$B$9:$B$393,0)))),"")</f>
        <v>0</v>
      </c>
      <c r="AD135" s="193">
        <f>_xlfn.IFNA(IF($B135=$B$382,0,_xlfn.IFNA(INDEX('I.Supplementary 2017-18'!Q$8:Q$35,MATCH($B135,'I.Supplementary 2017-18'!$B$8:$B$35,0)),INDEX('I.KI 2017-18'!Q$9:Q$393,MATCH($B135,'I.KI 2017-18'!$B$9:$B$393,0)))),"")</f>
        <v>0</v>
      </c>
      <c r="AE135" s="157">
        <f>_xlfn.IFNA(IF($B135=$B$382,0,_xlfn.IFNA(INDEX('I.Supplementary 2017-18'!R$8:R$35,MATCH($B135,'I.Supplementary 2017-18'!$B$8:$B$35,0)),INDEX('I.KI 2017-18'!R$9:R$393,MATCH($B135,'I.KI 2017-18'!$B$9:$B$393,0)))),"")</f>
        <v>0</v>
      </c>
      <c r="AF135" s="156">
        <f>_xlfn.IFNA(IF($B135=$B$382,0,_xlfn.IFNA(INDEX('I.Supplementary 2017-18'!S$8:S$35,MATCH($B135,'I.Supplementary 2017-18'!$B$8:$B$35,0)),INDEX('I.KI 2017-18'!S$9:S$393,MATCH($B135,'I.KI 2017-18'!$B$9:$B$393,0)))),"")</f>
        <v>0</v>
      </c>
      <c r="AG135" s="193">
        <f>_xlfn.IFNA(IF($B135=$B$382,0,_xlfn.IFNA(INDEX('I.Supplementary 2017-18'!T$8:T$35,MATCH($B135,'I.Supplementary 2017-18'!$B$8:$B$35,0)),INDEX('I.KI 2017-18'!T$9:T$393,MATCH($B135,'I.KI 2017-18'!$B$9:$B$393,0)))),"")</f>
        <v>2.3392739449698352</v>
      </c>
      <c r="AH135" s="193">
        <f>_xlfn.IFNA(IF($B135=$B$382,0,_xlfn.IFNA(INDEX('I.Supplementary 2017-18'!U$8:U$35,MATCH($B135,'I.Supplementary 2017-18'!$B$8:$B$35,0)),INDEX('I.KI 2017-18'!U$9:U$393,MATCH($B135,'I.KI 2017-18'!$B$9:$B$393,0)))),"")</f>
        <v>0</v>
      </c>
      <c r="AI135" s="193">
        <f>_xlfn.IFNA(IF($B135=$B$382,0,_xlfn.IFNA(INDEX('I.Supplementary 2017-18'!V$8:V$35,MATCH($B135,'I.Supplementary 2017-18'!$B$8:$B$35,0)),INDEX('I.KI 2017-18'!V$9:V$393,MATCH($B135,'I.KI 2017-18'!$B$9:$B$393,0)))),"")</f>
        <v>0</v>
      </c>
      <c r="AJ135" s="157">
        <f>_xlfn.IFNA(IF($B135=$B$382,0,_xlfn.IFNA(INDEX('I.Supplementary 2017-18'!W$8:W$35,MATCH($B135,'I.Supplementary 2017-18'!$B$8:$B$35,0)),INDEX('I.KI 2017-18'!W$9:W$393,MATCH($B135,'I.KI 2017-18'!$B$9:$B$393,0)))),"")</f>
        <v>0</v>
      </c>
      <c r="AK135" s="156">
        <f>_xlfn.IFNA(IF($B135=$B$382,0,_xlfn.IFNA(INDEX('I.Supplementary 2017-18'!X$8:X$35,MATCH($B135,'I.Supplementary 2017-18'!$B$8:$B$35,0)),INDEX('I.KI 2017-18'!X$9:X$393,MATCH($B135,'I.KI 2017-18'!$B$9:$B$393,0)))),"")</f>
        <v>0</v>
      </c>
      <c r="AL135" s="193">
        <f>_xlfn.IFNA(IF($B135=$B$382,0,_xlfn.IFNA(INDEX('I.Supplementary 2017-18'!Y$8:Y$35,MATCH($B135,'I.Supplementary 2017-18'!$B$8:$B$35,0)),INDEX('I.KI 2017-18'!Y$9:Y$393,MATCH($B135,'I.KI 2017-18'!$B$9:$B$393,0)))),"")</f>
        <v>2.9509700147011948</v>
      </c>
      <c r="AM135" s="193">
        <f>_xlfn.IFNA(IF($B135=$B$382,0,_xlfn.IFNA(INDEX('I.Supplementary 2017-18'!Z$8:Z$35,MATCH($B135,'I.Supplementary 2017-18'!$B$8:$B$35,0)),INDEX('I.KI 2017-18'!Z$9:Z$393,MATCH($B135,'I.KI 2017-18'!$B$9:$B$393,0)))),"")</f>
        <v>0</v>
      </c>
      <c r="AN135" s="193">
        <f>_xlfn.IFNA(IF($B135=$B$382,0,_xlfn.IFNA(INDEX('I.Supplementary 2017-18'!AA$8:AA$35,MATCH($B135,'I.Supplementary 2017-18'!$B$8:$B$35,0)),INDEX('I.KI 2017-18'!AA$9:AA$393,MATCH($B135,'I.KI 2017-18'!$B$9:$B$393,0)))),"")</f>
        <v>0</v>
      </c>
      <c r="AO135" s="157">
        <f>_xlfn.IFNA(IF($B135=$B$382,0,_xlfn.IFNA(INDEX('I.Supplementary 2017-18'!AB$8:AB$35,MATCH($B135,'I.Supplementary 2017-18'!$B$8:$B$35,0)),INDEX('I.KI 2017-18'!AB$9:AB$393,MATCH($B135,'I.KI 2017-18'!$B$9:$B$393,0)))),"")</f>
        <v>0</v>
      </c>
      <c r="AP135" s="149"/>
      <c r="AQ135" s="156">
        <f>_xlfn.IFNA(IF($B135=$B$381,0,IF($B135=$B$382,0,_xlfn.IFNA(INDEX('I.Supplementary 2017-18'!I$8:I$35,MATCH($B135,'I.Supplementary 2017-18'!$B$8:$B$35,0)),INDEX('I.KI 2017-18'!I$9:I$393,MATCH($B135,'I.KI 2017-18'!$B$9:$B$393,0))))),"")</f>
        <v>0.61169606973135937</v>
      </c>
      <c r="AR135" s="149">
        <f>_xlfn.IFNA(IF($B135=$B$381,0,IF($B135=$B$382,0,_xlfn.IFNA(INDEX('I.Supplementary 2017-18'!J$8:J$35,MATCH($B135,'I.Supplementary 2017-18'!$B$8:$B$35,0)),INDEX('I.KI 2017-18'!J$9:J$393,MATCH($B135,'I.KI 2017-18'!$B$9:$B$393,0))))),"")</f>
        <v>2.3392739449698352</v>
      </c>
      <c r="AS135" s="157">
        <f>_xlfn.IFNA(IF($B135=$B$381,0,IF($B135=$B$382,0,_xlfn.IFNA(INDEX('I.Supplementary 2017-18'!H$8:H$35,MATCH($B135,'I.Supplementary 2017-18'!$B$8:$B$35,0)),INDEX('I.KI 2017-18'!H$9:H$393,MATCH($B135,'I.KI 2017-18'!$B$9:$B$393,0))))),"")</f>
        <v>2.9509700147011948</v>
      </c>
      <c r="AT135" s="149"/>
      <c r="AU135" s="156">
        <f>_xlfn.IFNA(_xlfn.IFNA(INDEX('I.Supplementary 2018-19'!P$8:P$157,MATCH($B135,'I.Supplementary 2018-19'!$B$8:$B$157,0)),INDEX('I.KI 2018-19'!P$9:P$393,MATCH($B135,'I.KI 2018-19'!$B$9:$B$393,0))),"")</f>
        <v>0</v>
      </c>
      <c r="AV135" s="193">
        <f>_xlfn.IFNA(_xlfn.IFNA(INDEX('I.Supplementary 2018-19'!Q$8:Q$157,MATCH($B135,'I.Supplementary 2018-19'!$B$8:$B$157,0)),INDEX('I.KI 2018-19'!Q$9:Q$393,MATCH($B135,'I.KI 2018-19'!$B$9:$B$393,0))),"")</f>
        <v>0.26433632663248013</v>
      </c>
      <c r="AW135" s="193">
        <f>_xlfn.IFNA(_xlfn.IFNA(INDEX('I.Supplementary 2018-19'!R$8:R$157,MATCH($B135,'I.Supplementary 2018-19'!$B$8:$B$157,0)),INDEX('I.KI 2018-19'!R$9:R$393,MATCH($B135,'I.KI 2018-19'!$B$9:$B$393,0))),"")</f>
        <v>0</v>
      </c>
      <c r="AX135" s="193">
        <f>_xlfn.IFNA(_xlfn.IFNA(INDEX('I.Supplementary 2018-19'!S$8:S$157,MATCH($B135,'I.Supplementary 2018-19'!$B$8:$B$157,0)),INDEX('I.KI 2018-19'!S$9:S$393,MATCH($B135,'I.KI 2018-19'!$B$9:$B$393,0))),"")</f>
        <v>0</v>
      </c>
      <c r="AY135" s="157">
        <f>_xlfn.IFNA(_xlfn.IFNA(INDEX('I.Supplementary 2018-19'!T$8:T$157,MATCH($B135,'I.Supplementary 2018-19'!$B$8:$B$157,0)),INDEX('I.KI 2018-19'!T$9:T$393,MATCH($B135,'I.KI 2018-19'!$B$9:$B$393,0))),"")</f>
        <v>0</v>
      </c>
      <c r="AZ135" s="156">
        <f>_xlfn.IFNA(_xlfn.IFNA(INDEX('I.Supplementary 2018-19'!U$8:U$157,MATCH($B135,'I.Supplementary 2018-19'!$B$8:$B$157,0)),INDEX('I.KI 2018-19'!U$9:U$393,MATCH($B135,'I.KI 2018-19'!$B$9:$B$393,0))),"")</f>
        <v>0</v>
      </c>
      <c r="BA135" s="193">
        <f>_xlfn.IFNA(_xlfn.IFNA(INDEX('I.Supplementary 2018-19'!V$8:V$157,MATCH($B135,'I.Supplementary 2018-19'!$B$8:$B$157,0)),INDEX('I.KI 2018-19'!V$9:V$393,MATCH($B135,'I.KI 2018-19'!$B$9:$B$393,0))),"")</f>
        <v>2.4095525613423194</v>
      </c>
      <c r="BB135" s="193">
        <f>_xlfn.IFNA(_xlfn.IFNA(INDEX('I.Supplementary 2018-19'!W$8:W$157,MATCH($B135,'I.Supplementary 2018-19'!$B$8:$B$157,0)),INDEX('I.KI 2018-19'!W$9:W$393,MATCH($B135,'I.KI 2018-19'!$B$9:$B$393,0))),"")</f>
        <v>0</v>
      </c>
      <c r="BC135" s="193">
        <f>_xlfn.IFNA(_xlfn.IFNA(INDEX('I.Supplementary 2018-19'!X$8:X$157,MATCH($B135,'I.Supplementary 2018-19'!$B$8:$B$157,0)),INDEX('I.KI 2018-19'!X$9:X$393,MATCH($B135,'I.KI 2018-19'!$B$9:$B$393,0))),"")</f>
        <v>0</v>
      </c>
      <c r="BD135" s="157">
        <f>_xlfn.IFNA(_xlfn.IFNA(INDEX('I.Supplementary 2018-19'!Y$8:Y$157,MATCH($B135,'I.Supplementary 2018-19'!$B$8:$B$157,0)),INDEX('I.KI 2018-19'!Y$9:Y$393,MATCH($B135,'I.KI 2018-19'!$B$9:$B$393,0))),"")</f>
        <v>0</v>
      </c>
      <c r="BE135" s="156">
        <f>_xlfn.IFNA(_xlfn.IFNA(INDEX('I.Supplementary 2018-19'!Z$8:Z$157,MATCH($B135,'I.Supplementary 2018-19'!$B$8:$B$157,0)),INDEX('I.KI 2018-19'!Z$9:Z$393,MATCH($B135,'I.KI 2018-19'!$B$9:$B$393,0))),"")</f>
        <v>0</v>
      </c>
      <c r="BF135" s="193">
        <f>_xlfn.IFNA(_xlfn.IFNA(INDEX('I.Supplementary 2018-19'!AA$8:AA$157,MATCH($B135,'I.Supplementary 2018-19'!$B$8:$B$157,0)),INDEX('I.KI 2018-19'!AA$9:AA$393,MATCH($B135,'I.KI 2018-19'!$B$9:$B$393,0))),"")</f>
        <v>2.6738888879747997</v>
      </c>
      <c r="BG135" s="193">
        <f>_xlfn.IFNA(_xlfn.IFNA(INDEX('I.Supplementary 2018-19'!AB$8:AB$157,MATCH($B135,'I.Supplementary 2018-19'!$B$8:$B$157,0)),INDEX('I.KI 2018-19'!AB$9:AB$393,MATCH($B135,'I.KI 2018-19'!$B$9:$B$393,0))),"")</f>
        <v>0</v>
      </c>
      <c r="BH135" s="193">
        <f>_xlfn.IFNA(_xlfn.IFNA(INDEX('I.Supplementary 2018-19'!AC$8:AC$157,MATCH($B135,'I.Supplementary 2018-19'!$B$8:$B$157,0)),INDEX('I.KI 2018-19'!AC$9:AC$393,MATCH($B135,'I.KI 2018-19'!$B$9:$B$393,0))),"")</f>
        <v>0</v>
      </c>
      <c r="BI135" s="157">
        <f>_xlfn.IFNA(_xlfn.IFNA(INDEX('I.Supplementary 2018-19'!AD$8:AD$157,MATCH($B135,'I.Supplementary 2018-19'!$B$8:$B$157,0)),INDEX('I.KI 2018-19'!AD$9:AD$393,MATCH($B135,'I.KI 2018-19'!$B$9:$B$393,0))),"")</f>
        <v>0</v>
      </c>
      <c r="BJ135" s="149"/>
      <c r="BK135" s="156">
        <f>_xlfn.IFNA(IF($B135=$B$381,0,IF($B135=$B$382,0,_xlfn.IFNA(INDEX('I.Supplementary 2018-19'!I$8:I$157,MATCH($B135,'I.Supplementary 2018-19'!$B$8:$B$157,0)),INDEX('I.KI 2018-19'!I$9:I$393,MATCH($B135,'I.KI 2018-19'!$B$9:$B$393,0))))),"")</f>
        <v>0.26433632663248013</v>
      </c>
      <c r="BL135" s="149">
        <f>_xlfn.IFNA(IF($B135=$B$381,0,IF($B135=$B$382,0,_xlfn.IFNA(INDEX('I.Supplementary 2018-19'!J$8:J$157,MATCH($B135,'I.Supplementary 2018-19'!$B$8:$B$157,0)),INDEX('I.KI 2018-19'!J$9:J$393,MATCH($B135,'I.KI 2018-19'!$B$9:$B$393,0))))),"")</f>
        <v>2.4095525613423194</v>
      </c>
      <c r="BM135" s="157">
        <f>_xlfn.IFNA(IF($B135=$B$381,0,IF($B135=$B$382,0,_xlfn.IFNA(INDEX('I.Supplementary 2018-19'!H$8:H$157,MATCH($B135,'I.Supplementary 2018-19'!$B$8:$B$157,0)),INDEX('I.KI 2018-19'!H$9:H$393,MATCH($B135,'I.KI 2018-19'!$B$9:$B$393,0))))),"")</f>
        <v>2.6738888879747997</v>
      </c>
    </row>
    <row r="136" spans="2:65">
      <c r="B136" s="121" t="str">
        <f>'Calculations for 2021-22'!B136</f>
        <v>E2236</v>
      </c>
      <c r="C136" s="160" t="str">
        <f>'Calculations for 2021-22'!D136</f>
        <v>E2236</v>
      </c>
      <c r="D136" t="str">
        <f>'Calculations for 2021-22'!E136</f>
        <v>SD</v>
      </c>
      <c r="E136">
        <f>'Calculations for 2021-22'!F136</f>
        <v>0</v>
      </c>
      <c r="F136" s="120" t="str">
        <f>'Calculations for 2021-22'!H136</f>
        <v>Gravesham</v>
      </c>
      <c r="G136" s="156">
        <f>_xlfn.IFNA(INDEX('I.KI 2016-17'!M$8:M$391,MATCH($B136,'I.KI 2016-17'!$B$8:$B$391,0)),"")</f>
        <v>0</v>
      </c>
      <c r="H136" s="149">
        <f>_xlfn.IFNA(INDEX('I.KI 2016-17'!N$8:N$391,MATCH($B136,'I.KI 2016-17'!$B$8:$B$391,0)),"")</f>
        <v>1.2257712102010001</v>
      </c>
      <c r="I136" s="149">
        <f>_xlfn.IFNA(INDEX('I.KI 2016-17'!O$8:O$391,MATCH($B136,'I.KI 2016-17'!$B$8:$B$391,0)),"")</f>
        <v>0</v>
      </c>
      <c r="J136" s="149">
        <f>_xlfn.IFNA(INDEX('I.KI 2016-17'!P$8:P$391,MATCH($B136,'I.KI 2016-17'!$B$8:$B$391,0)),"")</f>
        <v>0</v>
      </c>
      <c r="K136" s="157">
        <f>_xlfn.IFNA(INDEX('I.KI 2016-17'!Q$8:Q$391,MATCH($B136,'I.KI 2016-17'!$B$8:$B$391,0)),"")</f>
        <v>0</v>
      </c>
      <c r="L136" s="156">
        <f>_xlfn.IFNA(INDEX('I.KI 2016-17'!R$8:R$391,MATCH($B136,'I.KI 2016-17'!$B$8:$B$391,0)),"")</f>
        <v>0</v>
      </c>
      <c r="M136" s="193">
        <f>_xlfn.IFNA(INDEX('I.KI 2016-17'!S$8:S$391,MATCH($B136,'I.KI 2016-17'!$B$8:$B$391,0)),"")</f>
        <v>2.7133468337300002</v>
      </c>
      <c r="N136" s="193">
        <f>_xlfn.IFNA(INDEX('I.KI 2016-17'!T$8:T$391,MATCH($B136,'I.KI 2016-17'!$B$8:$B$391,0)),"")</f>
        <v>0</v>
      </c>
      <c r="O136" s="193">
        <f>_xlfn.IFNA(INDEX('I.KI 2016-17'!U$8:U$391,MATCH($B136,'I.KI 2016-17'!$B$8:$B$391,0)),"")</f>
        <v>0</v>
      </c>
      <c r="P136" s="157">
        <f>_xlfn.IFNA(INDEX('I.KI 2016-17'!V$8:V$391,MATCH($B136,'I.KI 2016-17'!$B$8:$B$391,0)),"")</f>
        <v>0</v>
      </c>
      <c r="Q136" s="156">
        <f>_xlfn.IFNA(INDEX('I.KI 2016-17'!W$8:W$391,MATCH($B136,'I.KI 2016-17'!$B$8:$B$391,0)),"")</f>
        <v>0</v>
      </c>
      <c r="R136" s="193">
        <f>_xlfn.IFNA(INDEX('I.KI 2016-17'!X$8:X$391,MATCH($B136,'I.KI 2016-17'!$B$8:$B$391,0)),"")</f>
        <v>3.9391180439310003</v>
      </c>
      <c r="S136" s="193">
        <f>_xlfn.IFNA(INDEX('I.KI 2016-17'!Y$8:Y$391,MATCH($B136,'I.KI 2016-17'!$B$8:$B$391,0)),"")</f>
        <v>0</v>
      </c>
      <c r="T136" s="193">
        <f>_xlfn.IFNA(INDEX('I.KI 2016-17'!Z$8:Z$391,MATCH($B136,'I.KI 2016-17'!$B$8:$B$391,0)),"")</f>
        <v>0</v>
      </c>
      <c r="U136" s="157">
        <f>_xlfn.IFNA(INDEX('I.KI 2016-17'!AA$8:AA$391,MATCH($B136,'I.KI 2016-17'!$B$8:$B$391,0)),"")</f>
        <v>0</v>
      </c>
      <c r="V136" s="149"/>
      <c r="W136" s="154">
        <f>_xlfn.IFNA(INDEX('I.KI 2016-17'!$H$8:$H$391,MATCH(B136,'I.KI 2016-17'!$B$8:$B$391,0)),"")</f>
        <v>1.2257712102010001</v>
      </c>
      <c r="X136" s="153">
        <f>_xlfn.IFNA(INDEX('I.KI 2016-17'!$I$8:$I$391,MATCH(B136,'I.KI 2016-17'!$B$8:$B$391,0)),"")</f>
        <v>2.7133468337300002</v>
      </c>
      <c r="Y136" s="155">
        <f>_xlfn.IFNA(INDEX('I.KI 2016-17'!$G$8:$G$391,MATCH(B136,'I.KI 2016-17'!$B$8:$B$391,0)),"")</f>
        <v>3.9391180439310003</v>
      </c>
      <c r="Z136" s="149"/>
      <c r="AA136" s="156">
        <f>_xlfn.IFNA(IF($B136=$B$382,0,_xlfn.IFNA(INDEX('I.Supplementary 2017-18'!N$8:N$35,MATCH($B136,'I.Supplementary 2017-18'!$B$8:$B$35,0)),INDEX('I.KI 2017-18'!N$9:N$393,MATCH($B136,'I.KI 2017-18'!$B$9:$B$393,0)))),"")</f>
        <v>0</v>
      </c>
      <c r="AB136" s="193">
        <f>_xlfn.IFNA(IF($B136=$B$382,0,_xlfn.IFNA(INDEX('I.Supplementary 2017-18'!O$8:O$35,MATCH($B136,'I.Supplementary 2017-18'!$B$8:$B$35,0)),INDEX('I.KI 2017-18'!O$9:O$393,MATCH($B136,'I.KI 2017-18'!$B$9:$B$393,0)))),"")</f>
        <v>0.59015202373934905</v>
      </c>
      <c r="AC136" s="193">
        <f>_xlfn.IFNA(IF($B136=$B$382,0,_xlfn.IFNA(INDEX('I.Supplementary 2017-18'!P$8:P$35,MATCH($B136,'I.Supplementary 2017-18'!$B$8:$B$35,0)),INDEX('I.KI 2017-18'!P$9:P$393,MATCH($B136,'I.KI 2017-18'!$B$9:$B$393,0)))),"")</f>
        <v>0</v>
      </c>
      <c r="AD136" s="193">
        <f>_xlfn.IFNA(IF($B136=$B$382,0,_xlfn.IFNA(INDEX('I.Supplementary 2017-18'!Q$8:Q$35,MATCH($B136,'I.Supplementary 2017-18'!$B$8:$B$35,0)),INDEX('I.KI 2017-18'!Q$9:Q$393,MATCH($B136,'I.KI 2017-18'!$B$9:$B$393,0)))),"")</f>
        <v>0</v>
      </c>
      <c r="AE136" s="157">
        <f>_xlfn.IFNA(IF($B136=$B$382,0,_xlfn.IFNA(INDEX('I.Supplementary 2017-18'!R$8:R$35,MATCH($B136,'I.Supplementary 2017-18'!$B$8:$B$35,0)),INDEX('I.KI 2017-18'!R$9:R$393,MATCH($B136,'I.KI 2017-18'!$B$9:$B$393,0)))),"")</f>
        <v>0</v>
      </c>
      <c r="AF136" s="156">
        <f>_xlfn.IFNA(IF($B136=$B$382,0,_xlfn.IFNA(INDEX('I.Supplementary 2017-18'!S$8:S$35,MATCH($B136,'I.Supplementary 2017-18'!$B$8:$B$35,0)),INDEX('I.KI 2017-18'!S$9:S$393,MATCH($B136,'I.KI 2017-18'!$B$9:$B$393,0)))),"")</f>
        <v>0</v>
      </c>
      <c r="AG136" s="193">
        <f>_xlfn.IFNA(IF($B136=$B$382,0,_xlfn.IFNA(INDEX('I.Supplementary 2017-18'!T$8:T$35,MATCH($B136,'I.Supplementary 2017-18'!$B$8:$B$35,0)),INDEX('I.KI 2017-18'!T$9:T$393,MATCH($B136,'I.KI 2017-18'!$B$9:$B$393,0)))),"")</f>
        <v>2.7687425895804201</v>
      </c>
      <c r="AH136" s="193">
        <f>_xlfn.IFNA(IF($B136=$B$382,0,_xlfn.IFNA(INDEX('I.Supplementary 2017-18'!U$8:U$35,MATCH($B136,'I.Supplementary 2017-18'!$B$8:$B$35,0)),INDEX('I.KI 2017-18'!U$9:U$393,MATCH($B136,'I.KI 2017-18'!$B$9:$B$393,0)))),"")</f>
        <v>0</v>
      </c>
      <c r="AI136" s="193">
        <f>_xlfn.IFNA(IF($B136=$B$382,0,_xlfn.IFNA(INDEX('I.Supplementary 2017-18'!V$8:V$35,MATCH($B136,'I.Supplementary 2017-18'!$B$8:$B$35,0)),INDEX('I.KI 2017-18'!V$9:V$393,MATCH($B136,'I.KI 2017-18'!$B$9:$B$393,0)))),"")</f>
        <v>0</v>
      </c>
      <c r="AJ136" s="157">
        <f>_xlfn.IFNA(IF($B136=$B$382,0,_xlfn.IFNA(INDEX('I.Supplementary 2017-18'!W$8:W$35,MATCH($B136,'I.Supplementary 2017-18'!$B$8:$B$35,0)),INDEX('I.KI 2017-18'!W$9:W$393,MATCH($B136,'I.KI 2017-18'!$B$9:$B$393,0)))),"")</f>
        <v>0</v>
      </c>
      <c r="AK136" s="156">
        <f>_xlfn.IFNA(IF($B136=$B$382,0,_xlfn.IFNA(INDEX('I.Supplementary 2017-18'!X$8:X$35,MATCH($B136,'I.Supplementary 2017-18'!$B$8:$B$35,0)),INDEX('I.KI 2017-18'!X$9:X$393,MATCH($B136,'I.KI 2017-18'!$B$9:$B$393,0)))),"")</f>
        <v>0</v>
      </c>
      <c r="AL136" s="193">
        <f>_xlfn.IFNA(IF($B136=$B$382,0,_xlfn.IFNA(INDEX('I.Supplementary 2017-18'!Y$8:Y$35,MATCH($B136,'I.Supplementary 2017-18'!$B$8:$B$35,0)),INDEX('I.KI 2017-18'!Y$9:Y$393,MATCH($B136,'I.KI 2017-18'!$B$9:$B$393,0)))),"")</f>
        <v>3.358894613319769</v>
      </c>
      <c r="AM136" s="193">
        <f>_xlfn.IFNA(IF($B136=$B$382,0,_xlfn.IFNA(INDEX('I.Supplementary 2017-18'!Z$8:Z$35,MATCH($B136,'I.Supplementary 2017-18'!$B$8:$B$35,0)),INDEX('I.KI 2017-18'!Z$9:Z$393,MATCH($B136,'I.KI 2017-18'!$B$9:$B$393,0)))),"")</f>
        <v>0</v>
      </c>
      <c r="AN136" s="193">
        <f>_xlfn.IFNA(IF($B136=$B$382,0,_xlfn.IFNA(INDEX('I.Supplementary 2017-18'!AA$8:AA$35,MATCH($B136,'I.Supplementary 2017-18'!$B$8:$B$35,0)),INDEX('I.KI 2017-18'!AA$9:AA$393,MATCH($B136,'I.KI 2017-18'!$B$9:$B$393,0)))),"")</f>
        <v>0</v>
      </c>
      <c r="AO136" s="157">
        <f>_xlfn.IFNA(IF($B136=$B$382,0,_xlfn.IFNA(INDEX('I.Supplementary 2017-18'!AB$8:AB$35,MATCH($B136,'I.Supplementary 2017-18'!$B$8:$B$35,0)),INDEX('I.KI 2017-18'!AB$9:AB$393,MATCH($B136,'I.KI 2017-18'!$B$9:$B$393,0)))),"")</f>
        <v>0</v>
      </c>
      <c r="AP136" s="149"/>
      <c r="AQ136" s="156">
        <f>_xlfn.IFNA(IF($B136=$B$381,0,IF($B136=$B$382,0,_xlfn.IFNA(INDEX('I.Supplementary 2017-18'!I$8:I$35,MATCH($B136,'I.Supplementary 2017-18'!$B$8:$B$35,0)),INDEX('I.KI 2017-18'!I$9:I$393,MATCH($B136,'I.KI 2017-18'!$B$9:$B$393,0))))),"")</f>
        <v>0.59015202373934905</v>
      </c>
      <c r="AR136" s="149">
        <f>_xlfn.IFNA(IF($B136=$B$381,0,IF($B136=$B$382,0,_xlfn.IFNA(INDEX('I.Supplementary 2017-18'!J$8:J$35,MATCH($B136,'I.Supplementary 2017-18'!$B$8:$B$35,0)),INDEX('I.KI 2017-18'!J$9:J$393,MATCH($B136,'I.KI 2017-18'!$B$9:$B$393,0))))),"")</f>
        <v>2.7687425895804201</v>
      </c>
      <c r="AS136" s="157">
        <f>_xlfn.IFNA(IF($B136=$B$381,0,IF($B136=$B$382,0,_xlfn.IFNA(INDEX('I.Supplementary 2017-18'!H$8:H$35,MATCH($B136,'I.Supplementary 2017-18'!$B$8:$B$35,0)),INDEX('I.KI 2017-18'!H$9:H$393,MATCH($B136,'I.KI 2017-18'!$B$9:$B$393,0))))),"")</f>
        <v>3.358894613319769</v>
      </c>
      <c r="AT136" s="149"/>
      <c r="AU136" s="156">
        <f>_xlfn.IFNA(_xlfn.IFNA(INDEX('I.Supplementary 2018-19'!P$8:P$157,MATCH($B136,'I.Supplementary 2018-19'!$B$8:$B$157,0)),INDEX('I.KI 2018-19'!P$9:P$393,MATCH($B136,'I.KI 2018-19'!$B$9:$B$393,0))),"")</f>
        <v>0</v>
      </c>
      <c r="AV136" s="193">
        <f>_xlfn.IFNA(_xlfn.IFNA(INDEX('I.Supplementary 2018-19'!Q$8:Q$157,MATCH($B136,'I.Supplementary 2018-19'!$B$8:$B$157,0)),INDEX('I.KI 2018-19'!Q$9:Q$393,MATCH($B136,'I.KI 2018-19'!$B$9:$B$393,0))),"")</f>
        <v>0.19626465791093931</v>
      </c>
      <c r="AW136" s="193">
        <f>_xlfn.IFNA(_xlfn.IFNA(INDEX('I.Supplementary 2018-19'!R$8:R$157,MATCH($B136,'I.Supplementary 2018-19'!$B$8:$B$157,0)),INDEX('I.KI 2018-19'!R$9:R$393,MATCH($B136,'I.KI 2018-19'!$B$9:$B$393,0))),"")</f>
        <v>0</v>
      </c>
      <c r="AX136" s="193">
        <f>_xlfn.IFNA(_xlfn.IFNA(INDEX('I.Supplementary 2018-19'!S$8:S$157,MATCH($B136,'I.Supplementary 2018-19'!$B$8:$B$157,0)),INDEX('I.KI 2018-19'!S$9:S$393,MATCH($B136,'I.KI 2018-19'!$B$9:$B$393,0))),"")</f>
        <v>0</v>
      </c>
      <c r="AY136" s="157">
        <f>_xlfn.IFNA(_xlfn.IFNA(INDEX('I.Supplementary 2018-19'!T$8:T$157,MATCH($B136,'I.Supplementary 2018-19'!$B$8:$B$157,0)),INDEX('I.KI 2018-19'!T$9:T$393,MATCH($B136,'I.KI 2018-19'!$B$9:$B$393,0))),"")</f>
        <v>0</v>
      </c>
      <c r="AZ136" s="156">
        <f>_xlfn.IFNA(_xlfn.IFNA(INDEX('I.Supplementary 2018-19'!U$8:U$157,MATCH($B136,'I.Supplementary 2018-19'!$B$8:$B$157,0)),INDEX('I.KI 2018-19'!U$9:U$393,MATCH($B136,'I.KI 2018-19'!$B$9:$B$393,0))),"")</f>
        <v>0</v>
      </c>
      <c r="BA136" s="193">
        <f>_xlfn.IFNA(_xlfn.IFNA(INDEX('I.Supplementary 2018-19'!V$8:V$157,MATCH($B136,'I.Supplementary 2018-19'!$B$8:$B$157,0)),INDEX('I.KI 2018-19'!V$9:V$393,MATCH($B136,'I.KI 2018-19'!$B$9:$B$393,0))),"")</f>
        <v>2.8519236974218916</v>
      </c>
      <c r="BB136" s="193">
        <f>_xlfn.IFNA(_xlfn.IFNA(INDEX('I.Supplementary 2018-19'!W$8:W$157,MATCH($B136,'I.Supplementary 2018-19'!$B$8:$B$157,0)),INDEX('I.KI 2018-19'!W$9:W$393,MATCH($B136,'I.KI 2018-19'!$B$9:$B$393,0))),"")</f>
        <v>0</v>
      </c>
      <c r="BC136" s="193">
        <f>_xlfn.IFNA(_xlfn.IFNA(INDEX('I.Supplementary 2018-19'!X$8:X$157,MATCH($B136,'I.Supplementary 2018-19'!$B$8:$B$157,0)),INDEX('I.KI 2018-19'!X$9:X$393,MATCH($B136,'I.KI 2018-19'!$B$9:$B$393,0))),"")</f>
        <v>0</v>
      </c>
      <c r="BD136" s="157">
        <f>_xlfn.IFNA(_xlfn.IFNA(INDEX('I.Supplementary 2018-19'!Y$8:Y$157,MATCH($B136,'I.Supplementary 2018-19'!$B$8:$B$157,0)),INDEX('I.KI 2018-19'!Y$9:Y$393,MATCH($B136,'I.KI 2018-19'!$B$9:$B$393,0))),"")</f>
        <v>0</v>
      </c>
      <c r="BE136" s="156">
        <f>_xlfn.IFNA(_xlfn.IFNA(INDEX('I.Supplementary 2018-19'!Z$8:Z$157,MATCH($B136,'I.Supplementary 2018-19'!$B$8:$B$157,0)),INDEX('I.KI 2018-19'!Z$9:Z$393,MATCH($B136,'I.KI 2018-19'!$B$9:$B$393,0))),"")</f>
        <v>0</v>
      </c>
      <c r="BF136" s="193">
        <f>_xlfn.IFNA(_xlfn.IFNA(INDEX('I.Supplementary 2018-19'!AA$8:AA$157,MATCH($B136,'I.Supplementary 2018-19'!$B$8:$B$157,0)),INDEX('I.KI 2018-19'!AA$9:AA$393,MATCH($B136,'I.KI 2018-19'!$B$9:$B$393,0))),"")</f>
        <v>3.0481883553328308</v>
      </c>
      <c r="BG136" s="193">
        <f>_xlfn.IFNA(_xlfn.IFNA(INDEX('I.Supplementary 2018-19'!AB$8:AB$157,MATCH($B136,'I.Supplementary 2018-19'!$B$8:$B$157,0)),INDEX('I.KI 2018-19'!AB$9:AB$393,MATCH($B136,'I.KI 2018-19'!$B$9:$B$393,0))),"")</f>
        <v>0</v>
      </c>
      <c r="BH136" s="193">
        <f>_xlfn.IFNA(_xlfn.IFNA(INDEX('I.Supplementary 2018-19'!AC$8:AC$157,MATCH($B136,'I.Supplementary 2018-19'!$B$8:$B$157,0)),INDEX('I.KI 2018-19'!AC$9:AC$393,MATCH($B136,'I.KI 2018-19'!$B$9:$B$393,0))),"")</f>
        <v>0</v>
      </c>
      <c r="BI136" s="157">
        <f>_xlfn.IFNA(_xlfn.IFNA(INDEX('I.Supplementary 2018-19'!AD$8:AD$157,MATCH($B136,'I.Supplementary 2018-19'!$B$8:$B$157,0)),INDEX('I.KI 2018-19'!AD$9:AD$393,MATCH($B136,'I.KI 2018-19'!$B$9:$B$393,0))),"")</f>
        <v>0</v>
      </c>
      <c r="BJ136" s="149"/>
      <c r="BK136" s="156">
        <f>_xlfn.IFNA(IF($B136=$B$381,0,IF($B136=$B$382,0,_xlfn.IFNA(INDEX('I.Supplementary 2018-19'!I$8:I$157,MATCH($B136,'I.Supplementary 2018-19'!$B$8:$B$157,0)),INDEX('I.KI 2018-19'!I$9:I$393,MATCH($B136,'I.KI 2018-19'!$B$9:$B$393,0))))),"")</f>
        <v>0.19626465791093931</v>
      </c>
      <c r="BL136" s="149">
        <f>_xlfn.IFNA(IF($B136=$B$381,0,IF($B136=$B$382,0,_xlfn.IFNA(INDEX('I.Supplementary 2018-19'!J$8:J$157,MATCH($B136,'I.Supplementary 2018-19'!$B$8:$B$157,0)),INDEX('I.KI 2018-19'!J$9:J$393,MATCH($B136,'I.KI 2018-19'!$B$9:$B$393,0))))),"")</f>
        <v>2.8519236974218916</v>
      </c>
      <c r="BM136" s="157">
        <f>_xlfn.IFNA(IF($B136=$B$381,0,IF($B136=$B$382,0,_xlfn.IFNA(INDEX('I.Supplementary 2018-19'!H$8:H$157,MATCH($B136,'I.Supplementary 2018-19'!$B$8:$B$157,0)),INDEX('I.KI 2018-19'!H$9:H$393,MATCH($B136,'I.KI 2018-19'!$B$9:$B$393,0))))),"")</f>
        <v>3.0481883553328308</v>
      </c>
    </row>
    <row r="137" spans="2:65">
      <c r="B137" s="121" t="str">
        <f>'Calculations for 2021-22'!B137</f>
        <v>E2633</v>
      </c>
      <c r="C137" s="160" t="str">
        <f>'Calculations for 2021-22'!D137</f>
        <v>E2633</v>
      </c>
      <c r="D137" t="str">
        <f>'Calculations for 2021-22'!E137</f>
        <v>SD</v>
      </c>
      <c r="E137" t="str">
        <f>'Calculations for 2021-22'!F137</f>
        <v>P1910</v>
      </c>
      <c r="F137" s="120" t="str">
        <f>'Calculations for 2021-22'!H137</f>
        <v>Great Yarmouth</v>
      </c>
      <c r="G137" s="156">
        <f>_xlfn.IFNA(INDEX('I.KI 2016-17'!M$8:M$391,MATCH($B137,'I.KI 2016-17'!$B$8:$B$391,0)),"")</f>
        <v>0</v>
      </c>
      <c r="H137" s="149">
        <f>_xlfn.IFNA(INDEX('I.KI 2016-17'!N$8:N$391,MATCH($B137,'I.KI 2016-17'!$B$8:$B$391,0)),"")</f>
        <v>3.7396674825260003</v>
      </c>
      <c r="I137" s="149">
        <f>_xlfn.IFNA(INDEX('I.KI 2016-17'!O$8:O$391,MATCH($B137,'I.KI 2016-17'!$B$8:$B$391,0)),"")</f>
        <v>0</v>
      </c>
      <c r="J137" s="149">
        <f>_xlfn.IFNA(INDEX('I.KI 2016-17'!P$8:P$391,MATCH($B137,'I.KI 2016-17'!$B$8:$B$391,0)),"")</f>
        <v>0</v>
      </c>
      <c r="K137" s="157">
        <f>_xlfn.IFNA(INDEX('I.KI 2016-17'!Q$8:Q$391,MATCH($B137,'I.KI 2016-17'!$B$8:$B$391,0)),"")</f>
        <v>0</v>
      </c>
      <c r="L137" s="156">
        <f>_xlfn.IFNA(INDEX('I.KI 2016-17'!R$8:R$391,MATCH($B137,'I.KI 2016-17'!$B$8:$B$391,0)),"")</f>
        <v>0</v>
      </c>
      <c r="M137" s="193">
        <f>_xlfn.IFNA(INDEX('I.KI 2016-17'!S$8:S$391,MATCH($B137,'I.KI 2016-17'!$B$8:$B$391,0)),"")</f>
        <v>3.514927249136</v>
      </c>
      <c r="N137" s="193">
        <f>_xlfn.IFNA(INDEX('I.KI 2016-17'!T$8:T$391,MATCH($B137,'I.KI 2016-17'!$B$8:$B$391,0)),"")</f>
        <v>0</v>
      </c>
      <c r="O137" s="193">
        <f>_xlfn.IFNA(INDEX('I.KI 2016-17'!U$8:U$391,MATCH($B137,'I.KI 2016-17'!$B$8:$B$391,0)),"")</f>
        <v>0</v>
      </c>
      <c r="P137" s="157">
        <f>_xlfn.IFNA(INDEX('I.KI 2016-17'!V$8:V$391,MATCH($B137,'I.KI 2016-17'!$B$8:$B$391,0)),"")</f>
        <v>0</v>
      </c>
      <c r="Q137" s="156">
        <f>_xlfn.IFNA(INDEX('I.KI 2016-17'!W$8:W$391,MATCH($B137,'I.KI 2016-17'!$B$8:$B$391,0)),"")</f>
        <v>0</v>
      </c>
      <c r="R137" s="193">
        <f>_xlfn.IFNA(INDEX('I.KI 2016-17'!X$8:X$391,MATCH($B137,'I.KI 2016-17'!$B$8:$B$391,0)),"")</f>
        <v>7.2545947316620003</v>
      </c>
      <c r="S137" s="193">
        <f>_xlfn.IFNA(INDEX('I.KI 2016-17'!Y$8:Y$391,MATCH($B137,'I.KI 2016-17'!$B$8:$B$391,0)),"")</f>
        <v>0</v>
      </c>
      <c r="T137" s="193">
        <f>_xlfn.IFNA(INDEX('I.KI 2016-17'!Z$8:Z$391,MATCH($B137,'I.KI 2016-17'!$B$8:$B$391,0)),"")</f>
        <v>0</v>
      </c>
      <c r="U137" s="157">
        <f>_xlfn.IFNA(INDEX('I.KI 2016-17'!AA$8:AA$391,MATCH($B137,'I.KI 2016-17'!$B$8:$B$391,0)),"")</f>
        <v>0</v>
      </c>
      <c r="V137" s="149"/>
      <c r="W137" s="154">
        <f>_xlfn.IFNA(INDEX('I.KI 2016-17'!$H$8:$H$391,MATCH(B137,'I.KI 2016-17'!$B$8:$B$391,0)),"")</f>
        <v>3.7396674825260003</v>
      </c>
      <c r="X137" s="153">
        <f>_xlfn.IFNA(INDEX('I.KI 2016-17'!$I$8:$I$391,MATCH(B137,'I.KI 2016-17'!$B$8:$B$391,0)),"")</f>
        <v>3.514927249136</v>
      </c>
      <c r="Y137" s="155">
        <f>_xlfn.IFNA(INDEX('I.KI 2016-17'!$G$8:$G$391,MATCH(B137,'I.KI 2016-17'!$B$8:$B$391,0)),"")</f>
        <v>7.2545947316620003</v>
      </c>
      <c r="Z137" s="149"/>
      <c r="AA137" s="156">
        <f>_xlfn.IFNA(IF($B137=$B$382,0,_xlfn.IFNA(INDEX('I.Supplementary 2017-18'!N$8:N$35,MATCH($B137,'I.Supplementary 2017-18'!$B$8:$B$35,0)),INDEX('I.KI 2017-18'!N$9:N$393,MATCH($B137,'I.KI 2017-18'!$B$9:$B$393,0)))),"")</f>
        <v>0</v>
      </c>
      <c r="AB137" s="193">
        <f>_xlfn.IFNA(IF($B137=$B$382,0,_xlfn.IFNA(INDEX('I.Supplementary 2017-18'!O$8:O$35,MATCH($B137,'I.Supplementary 2017-18'!$B$8:$B$35,0)),INDEX('I.KI 2017-18'!O$9:O$393,MATCH($B137,'I.KI 2017-18'!$B$9:$B$393,0)))),"")</f>
        <v>3.0066726482624131</v>
      </c>
      <c r="AC137" s="193">
        <f>_xlfn.IFNA(IF($B137=$B$382,0,_xlfn.IFNA(INDEX('I.Supplementary 2017-18'!P$8:P$35,MATCH($B137,'I.Supplementary 2017-18'!$B$8:$B$35,0)),INDEX('I.KI 2017-18'!P$9:P$393,MATCH($B137,'I.KI 2017-18'!$B$9:$B$393,0)))),"")</f>
        <v>0</v>
      </c>
      <c r="AD137" s="193">
        <f>_xlfn.IFNA(IF($B137=$B$382,0,_xlfn.IFNA(INDEX('I.Supplementary 2017-18'!Q$8:Q$35,MATCH($B137,'I.Supplementary 2017-18'!$B$8:$B$35,0)),INDEX('I.KI 2017-18'!Q$9:Q$393,MATCH($B137,'I.KI 2017-18'!$B$9:$B$393,0)))),"")</f>
        <v>0</v>
      </c>
      <c r="AE137" s="157">
        <f>_xlfn.IFNA(IF($B137=$B$382,0,_xlfn.IFNA(INDEX('I.Supplementary 2017-18'!R$8:R$35,MATCH($B137,'I.Supplementary 2017-18'!$B$8:$B$35,0)),INDEX('I.KI 2017-18'!R$9:R$393,MATCH($B137,'I.KI 2017-18'!$B$9:$B$393,0)))),"")</f>
        <v>0</v>
      </c>
      <c r="AF137" s="156">
        <f>_xlfn.IFNA(IF($B137=$B$382,0,_xlfn.IFNA(INDEX('I.Supplementary 2017-18'!S$8:S$35,MATCH($B137,'I.Supplementary 2017-18'!$B$8:$B$35,0)),INDEX('I.KI 2017-18'!S$9:S$393,MATCH($B137,'I.KI 2017-18'!$B$9:$B$393,0)))),"")</f>
        <v>0</v>
      </c>
      <c r="AG137" s="193">
        <f>_xlfn.IFNA(IF($B137=$B$382,0,_xlfn.IFNA(INDEX('I.Supplementary 2017-18'!T$8:T$35,MATCH($B137,'I.Supplementary 2017-18'!$B$8:$B$35,0)),INDEX('I.KI 2017-18'!T$9:T$393,MATCH($B137,'I.KI 2017-18'!$B$9:$B$393,0)))),"")</f>
        <v>3.5866880905089613</v>
      </c>
      <c r="AH137" s="193">
        <f>_xlfn.IFNA(IF($B137=$B$382,0,_xlfn.IFNA(INDEX('I.Supplementary 2017-18'!U$8:U$35,MATCH($B137,'I.Supplementary 2017-18'!$B$8:$B$35,0)),INDEX('I.KI 2017-18'!U$9:U$393,MATCH($B137,'I.KI 2017-18'!$B$9:$B$393,0)))),"")</f>
        <v>0</v>
      </c>
      <c r="AI137" s="193">
        <f>_xlfn.IFNA(IF($B137=$B$382,0,_xlfn.IFNA(INDEX('I.Supplementary 2017-18'!V$8:V$35,MATCH($B137,'I.Supplementary 2017-18'!$B$8:$B$35,0)),INDEX('I.KI 2017-18'!V$9:V$393,MATCH($B137,'I.KI 2017-18'!$B$9:$B$393,0)))),"")</f>
        <v>0</v>
      </c>
      <c r="AJ137" s="157">
        <f>_xlfn.IFNA(IF($B137=$B$382,0,_xlfn.IFNA(INDEX('I.Supplementary 2017-18'!W$8:W$35,MATCH($B137,'I.Supplementary 2017-18'!$B$8:$B$35,0)),INDEX('I.KI 2017-18'!W$9:W$393,MATCH($B137,'I.KI 2017-18'!$B$9:$B$393,0)))),"")</f>
        <v>0</v>
      </c>
      <c r="AK137" s="156">
        <f>_xlfn.IFNA(IF($B137=$B$382,0,_xlfn.IFNA(INDEX('I.Supplementary 2017-18'!X$8:X$35,MATCH($B137,'I.Supplementary 2017-18'!$B$8:$B$35,0)),INDEX('I.KI 2017-18'!X$9:X$393,MATCH($B137,'I.KI 2017-18'!$B$9:$B$393,0)))),"")</f>
        <v>0</v>
      </c>
      <c r="AL137" s="193">
        <f>_xlfn.IFNA(IF($B137=$B$382,0,_xlfn.IFNA(INDEX('I.Supplementary 2017-18'!Y$8:Y$35,MATCH($B137,'I.Supplementary 2017-18'!$B$8:$B$35,0)),INDEX('I.KI 2017-18'!Y$9:Y$393,MATCH($B137,'I.KI 2017-18'!$B$9:$B$393,0)))),"")</f>
        <v>6.5933607387713744</v>
      </c>
      <c r="AM137" s="193">
        <f>_xlfn.IFNA(IF($B137=$B$382,0,_xlfn.IFNA(INDEX('I.Supplementary 2017-18'!Z$8:Z$35,MATCH($B137,'I.Supplementary 2017-18'!$B$8:$B$35,0)),INDEX('I.KI 2017-18'!Z$9:Z$393,MATCH($B137,'I.KI 2017-18'!$B$9:$B$393,0)))),"")</f>
        <v>0</v>
      </c>
      <c r="AN137" s="193">
        <f>_xlfn.IFNA(IF($B137=$B$382,0,_xlfn.IFNA(INDEX('I.Supplementary 2017-18'!AA$8:AA$35,MATCH($B137,'I.Supplementary 2017-18'!$B$8:$B$35,0)),INDEX('I.KI 2017-18'!AA$9:AA$393,MATCH($B137,'I.KI 2017-18'!$B$9:$B$393,0)))),"")</f>
        <v>0</v>
      </c>
      <c r="AO137" s="157">
        <f>_xlfn.IFNA(IF($B137=$B$382,0,_xlfn.IFNA(INDEX('I.Supplementary 2017-18'!AB$8:AB$35,MATCH($B137,'I.Supplementary 2017-18'!$B$8:$B$35,0)),INDEX('I.KI 2017-18'!AB$9:AB$393,MATCH($B137,'I.KI 2017-18'!$B$9:$B$393,0)))),"")</f>
        <v>0</v>
      </c>
      <c r="AP137" s="149"/>
      <c r="AQ137" s="156">
        <f>_xlfn.IFNA(IF($B137=$B$381,0,IF($B137=$B$382,0,_xlfn.IFNA(INDEX('I.Supplementary 2017-18'!I$8:I$35,MATCH($B137,'I.Supplementary 2017-18'!$B$8:$B$35,0)),INDEX('I.KI 2017-18'!I$9:I$393,MATCH($B137,'I.KI 2017-18'!$B$9:$B$393,0))))),"")</f>
        <v>3.0066726482624131</v>
      </c>
      <c r="AR137" s="149">
        <f>_xlfn.IFNA(IF($B137=$B$381,0,IF($B137=$B$382,0,_xlfn.IFNA(INDEX('I.Supplementary 2017-18'!J$8:J$35,MATCH($B137,'I.Supplementary 2017-18'!$B$8:$B$35,0)),INDEX('I.KI 2017-18'!J$9:J$393,MATCH($B137,'I.KI 2017-18'!$B$9:$B$393,0))))),"")</f>
        <v>3.5866880905089613</v>
      </c>
      <c r="AS137" s="157">
        <f>_xlfn.IFNA(IF($B137=$B$381,0,IF($B137=$B$382,0,_xlfn.IFNA(INDEX('I.Supplementary 2017-18'!H$8:H$35,MATCH($B137,'I.Supplementary 2017-18'!$B$8:$B$35,0)),INDEX('I.KI 2017-18'!H$9:H$393,MATCH($B137,'I.KI 2017-18'!$B$9:$B$393,0))))),"")</f>
        <v>6.5933607387713744</v>
      </c>
      <c r="AT137" s="149"/>
      <c r="AU137" s="156">
        <f>_xlfn.IFNA(_xlfn.IFNA(INDEX('I.Supplementary 2018-19'!P$8:P$157,MATCH($B137,'I.Supplementary 2018-19'!$B$8:$B$157,0)),INDEX('I.KI 2018-19'!P$9:P$393,MATCH($B137,'I.KI 2018-19'!$B$9:$B$393,0))),"")</f>
        <v>0</v>
      </c>
      <c r="AV137" s="193">
        <f>_xlfn.IFNA(_xlfn.IFNA(INDEX('I.Supplementary 2018-19'!Q$8:Q$157,MATCH($B137,'I.Supplementary 2018-19'!$B$8:$B$157,0)),INDEX('I.KI 2018-19'!Q$9:Q$393,MATCH($B137,'I.KI 2018-19'!$B$9:$B$393,0))),"")</f>
        <v>2.5449048124625291</v>
      </c>
      <c r="AW137" s="193">
        <f>_xlfn.IFNA(_xlfn.IFNA(INDEX('I.Supplementary 2018-19'!R$8:R$157,MATCH($B137,'I.Supplementary 2018-19'!$B$8:$B$157,0)),INDEX('I.KI 2018-19'!R$9:R$393,MATCH($B137,'I.KI 2018-19'!$B$9:$B$393,0))),"")</f>
        <v>0</v>
      </c>
      <c r="AX137" s="193">
        <f>_xlfn.IFNA(_xlfn.IFNA(INDEX('I.Supplementary 2018-19'!S$8:S$157,MATCH($B137,'I.Supplementary 2018-19'!$B$8:$B$157,0)),INDEX('I.KI 2018-19'!S$9:S$393,MATCH($B137,'I.KI 2018-19'!$B$9:$B$393,0))),"")</f>
        <v>0</v>
      </c>
      <c r="AY137" s="157">
        <f>_xlfn.IFNA(_xlfn.IFNA(INDEX('I.Supplementary 2018-19'!T$8:T$157,MATCH($B137,'I.Supplementary 2018-19'!$B$8:$B$157,0)),INDEX('I.KI 2018-19'!T$9:T$393,MATCH($B137,'I.KI 2018-19'!$B$9:$B$393,0))),"")</f>
        <v>0</v>
      </c>
      <c r="AZ137" s="156">
        <f>_xlfn.IFNA(_xlfn.IFNA(INDEX('I.Supplementary 2018-19'!U$8:U$157,MATCH($B137,'I.Supplementary 2018-19'!$B$8:$B$157,0)),INDEX('I.KI 2018-19'!U$9:U$393,MATCH($B137,'I.KI 2018-19'!$B$9:$B$393,0))),"")</f>
        <v>0</v>
      </c>
      <c r="BA137" s="193">
        <f>_xlfn.IFNA(_xlfn.IFNA(INDEX('I.Supplementary 2018-19'!V$8:V$157,MATCH($B137,'I.Supplementary 2018-19'!$B$8:$B$157,0)),INDEX('I.KI 2018-19'!V$9:V$393,MATCH($B137,'I.KI 2018-19'!$B$9:$B$393,0))),"")</f>
        <v>3.6944426683354101</v>
      </c>
      <c r="BB137" s="193">
        <f>_xlfn.IFNA(_xlfn.IFNA(INDEX('I.Supplementary 2018-19'!W$8:W$157,MATCH($B137,'I.Supplementary 2018-19'!$B$8:$B$157,0)),INDEX('I.KI 2018-19'!W$9:W$393,MATCH($B137,'I.KI 2018-19'!$B$9:$B$393,0))),"")</f>
        <v>0</v>
      </c>
      <c r="BC137" s="193">
        <f>_xlfn.IFNA(_xlfn.IFNA(INDEX('I.Supplementary 2018-19'!X$8:X$157,MATCH($B137,'I.Supplementary 2018-19'!$B$8:$B$157,0)),INDEX('I.KI 2018-19'!X$9:X$393,MATCH($B137,'I.KI 2018-19'!$B$9:$B$393,0))),"")</f>
        <v>0</v>
      </c>
      <c r="BD137" s="157">
        <f>_xlfn.IFNA(_xlfn.IFNA(INDEX('I.Supplementary 2018-19'!Y$8:Y$157,MATCH($B137,'I.Supplementary 2018-19'!$B$8:$B$157,0)),INDEX('I.KI 2018-19'!Y$9:Y$393,MATCH($B137,'I.KI 2018-19'!$B$9:$B$393,0))),"")</f>
        <v>0</v>
      </c>
      <c r="BE137" s="156">
        <f>_xlfn.IFNA(_xlfn.IFNA(INDEX('I.Supplementary 2018-19'!Z$8:Z$157,MATCH($B137,'I.Supplementary 2018-19'!$B$8:$B$157,0)),INDEX('I.KI 2018-19'!Z$9:Z$393,MATCH($B137,'I.KI 2018-19'!$B$9:$B$393,0))),"")</f>
        <v>0</v>
      </c>
      <c r="BF137" s="193">
        <f>_xlfn.IFNA(_xlfn.IFNA(INDEX('I.Supplementary 2018-19'!AA$8:AA$157,MATCH($B137,'I.Supplementary 2018-19'!$B$8:$B$157,0)),INDEX('I.KI 2018-19'!AA$9:AA$393,MATCH($B137,'I.KI 2018-19'!$B$9:$B$393,0))),"")</f>
        <v>6.2393474807979388</v>
      </c>
      <c r="BG137" s="193">
        <f>_xlfn.IFNA(_xlfn.IFNA(INDEX('I.Supplementary 2018-19'!AB$8:AB$157,MATCH($B137,'I.Supplementary 2018-19'!$B$8:$B$157,0)),INDEX('I.KI 2018-19'!AB$9:AB$393,MATCH($B137,'I.KI 2018-19'!$B$9:$B$393,0))),"")</f>
        <v>0</v>
      </c>
      <c r="BH137" s="193">
        <f>_xlfn.IFNA(_xlfn.IFNA(INDEX('I.Supplementary 2018-19'!AC$8:AC$157,MATCH($B137,'I.Supplementary 2018-19'!$B$8:$B$157,0)),INDEX('I.KI 2018-19'!AC$9:AC$393,MATCH($B137,'I.KI 2018-19'!$B$9:$B$393,0))),"")</f>
        <v>0</v>
      </c>
      <c r="BI137" s="157">
        <f>_xlfn.IFNA(_xlfn.IFNA(INDEX('I.Supplementary 2018-19'!AD$8:AD$157,MATCH($B137,'I.Supplementary 2018-19'!$B$8:$B$157,0)),INDEX('I.KI 2018-19'!AD$9:AD$393,MATCH($B137,'I.KI 2018-19'!$B$9:$B$393,0))),"")</f>
        <v>0</v>
      </c>
      <c r="BJ137" s="149"/>
      <c r="BK137" s="156">
        <f>_xlfn.IFNA(IF($B137=$B$381,0,IF($B137=$B$382,0,_xlfn.IFNA(INDEX('I.Supplementary 2018-19'!I$8:I$157,MATCH($B137,'I.Supplementary 2018-19'!$B$8:$B$157,0)),INDEX('I.KI 2018-19'!I$9:I$393,MATCH($B137,'I.KI 2018-19'!$B$9:$B$393,0))))),"")</f>
        <v>2.5449048124625291</v>
      </c>
      <c r="BL137" s="149">
        <f>_xlfn.IFNA(IF($B137=$B$381,0,IF($B137=$B$382,0,_xlfn.IFNA(INDEX('I.Supplementary 2018-19'!J$8:J$157,MATCH($B137,'I.Supplementary 2018-19'!$B$8:$B$157,0)),INDEX('I.KI 2018-19'!J$9:J$393,MATCH($B137,'I.KI 2018-19'!$B$9:$B$393,0))))),"")</f>
        <v>3.6944426683354101</v>
      </c>
      <c r="BM137" s="157">
        <f>_xlfn.IFNA(IF($B137=$B$381,0,IF($B137=$B$382,0,_xlfn.IFNA(INDEX('I.Supplementary 2018-19'!H$8:H$157,MATCH($B137,'I.Supplementary 2018-19'!$B$8:$B$157,0)),INDEX('I.KI 2018-19'!H$9:H$393,MATCH($B137,'I.KI 2018-19'!$B$9:$B$393,0))))),"")</f>
        <v>6.2393474807979388</v>
      </c>
    </row>
    <row r="138" spans="2:65">
      <c r="B138" s="121" t="str">
        <f>'Calculations for 2021-22'!B138</f>
        <v>E5100</v>
      </c>
      <c r="C138" s="160" t="str">
        <f>'Calculations for 2021-22'!D138</f>
        <v>E5100</v>
      </c>
      <c r="D138" t="str">
        <f>'Calculations for 2021-22'!E138</f>
        <v>GLA</v>
      </c>
      <c r="E138" t="str">
        <f>'Calculations for 2021-22'!F138</f>
        <v>P1915</v>
      </c>
      <c r="F138" s="120" t="str">
        <f>'Calculations for 2021-22'!H138</f>
        <v>Greater London Authority</v>
      </c>
      <c r="G138" s="156">
        <f>_xlfn.IFNA(INDEX('I.KI 2016-17'!M$8:M$391,MATCH($B138,'I.KI 2016-17'!$B$8:$B$391,0)),"")</f>
        <v>0</v>
      </c>
      <c r="H138" s="149">
        <f>_xlfn.IFNA(INDEX('I.KI 2016-17'!N$8:N$391,MATCH($B138,'I.KI 2016-17'!$B$8:$B$391,0)),"")</f>
        <v>0</v>
      </c>
      <c r="I138" s="149">
        <f>_xlfn.IFNA(INDEX('I.KI 2016-17'!O$8:O$391,MATCH($B138,'I.KI 2016-17'!$B$8:$B$391,0)),"")</f>
        <v>113.141311841682</v>
      </c>
      <c r="J138" s="149">
        <f>_xlfn.IFNA(INDEX('I.KI 2016-17'!P$8:P$391,MATCH($B138,'I.KI 2016-17'!$B$8:$B$391,0)),"")</f>
        <v>25.392836011137998</v>
      </c>
      <c r="K138" s="157">
        <f>_xlfn.IFNA(INDEX('I.KI 2016-17'!Q$8:Q$391,MATCH($B138,'I.KI 2016-17'!$B$8:$B$391,0)),"")</f>
        <v>29.585950508064002</v>
      </c>
      <c r="L138" s="156">
        <f>_xlfn.IFNA(INDEX('I.KI 2016-17'!R$8:R$391,MATCH($B138,'I.KI 2016-17'!$B$8:$B$391,0)),"")</f>
        <v>0</v>
      </c>
      <c r="M138" s="193">
        <f>_xlfn.IFNA(INDEX('I.KI 2016-17'!S$8:S$391,MATCH($B138,'I.KI 2016-17'!$B$8:$B$391,0)),"")</f>
        <v>0</v>
      </c>
      <c r="N138" s="193">
        <f>_xlfn.IFNA(INDEX('I.KI 2016-17'!T$8:T$391,MATCH($B138,'I.KI 2016-17'!$B$8:$B$391,0)),"")</f>
        <v>120.21292356925599</v>
      </c>
      <c r="O138" s="193">
        <f>_xlfn.IFNA(INDEX('I.KI 2016-17'!U$8:U$391,MATCH($B138,'I.KI 2016-17'!$B$8:$B$391,0)),"")</f>
        <v>861.30722747102106</v>
      </c>
      <c r="P138" s="157">
        <f>_xlfn.IFNA(INDEX('I.KI 2016-17'!V$8:V$391,MATCH($B138,'I.KI 2016-17'!$B$8:$B$391,0)),"")</f>
        <v>6.9157169814469999</v>
      </c>
      <c r="Q138" s="156">
        <f>_xlfn.IFNA(INDEX('I.KI 2016-17'!W$8:W$391,MATCH($B138,'I.KI 2016-17'!$B$8:$B$391,0)),"")</f>
        <v>0</v>
      </c>
      <c r="R138" s="193">
        <f>_xlfn.IFNA(INDEX('I.KI 2016-17'!X$8:X$391,MATCH($B138,'I.KI 2016-17'!$B$8:$B$391,0)),"")</f>
        <v>0</v>
      </c>
      <c r="S138" s="193">
        <f>_xlfn.IFNA(INDEX('I.KI 2016-17'!Y$8:Y$391,MATCH($B138,'I.KI 2016-17'!$B$8:$B$391,0)),"")</f>
        <v>233.35423541093797</v>
      </c>
      <c r="T138" s="193">
        <f>_xlfn.IFNA(INDEX('I.KI 2016-17'!Z$8:Z$391,MATCH($B138,'I.KI 2016-17'!$B$8:$B$391,0)),"")</f>
        <v>886.70006348215907</v>
      </c>
      <c r="U138" s="157">
        <f>_xlfn.IFNA(INDEX('I.KI 2016-17'!AA$8:AA$391,MATCH($B138,'I.KI 2016-17'!$B$8:$B$391,0)),"")</f>
        <v>36.501667489511</v>
      </c>
      <c r="V138" s="149"/>
      <c r="W138" s="154">
        <f>_xlfn.IFNA(INDEX('I.KI 2016-17'!$H$8:$H$391,MATCH(B138,'I.KI 2016-17'!$B$8:$B$391,0)),"")</f>
        <v>168.12009836088401</v>
      </c>
      <c r="X138" s="153">
        <f>_xlfn.IFNA(INDEX('I.KI 2016-17'!$I$8:$I$391,MATCH(B138,'I.KI 2016-17'!$B$8:$B$391,0)),"")</f>
        <v>988.43586802172399</v>
      </c>
      <c r="Y138" s="155">
        <f>_xlfn.IFNA(INDEX('I.KI 2016-17'!$G$8:$G$391,MATCH(B138,'I.KI 2016-17'!$B$8:$B$391,0)),"")</f>
        <v>1156.5559663826079</v>
      </c>
      <c r="Z138" s="149"/>
      <c r="AA138" s="156">
        <f>_xlfn.IFNA(IF($B138=$B$382,0,_xlfn.IFNA(INDEX('I.Supplementary 2017-18'!N$8:N$35,MATCH($B138,'I.Supplementary 2017-18'!$B$8:$B$35,0)),INDEX('I.KI 2017-18'!N$9:N$393,MATCH($B138,'I.KI 2017-18'!$B$9:$B$393,0)))),"")</f>
        <v>0</v>
      </c>
      <c r="AB138" s="193">
        <f>_xlfn.IFNA(IF($B138=$B$382,0,_xlfn.IFNA(INDEX('I.Supplementary 2017-18'!O$8:O$35,MATCH($B138,'I.Supplementary 2017-18'!$B$8:$B$35,0)),INDEX('I.KI 2017-18'!O$9:O$393,MATCH($B138,'I.KI 2017-18'!$B$9:$B$393,0)))),"")</f>
        <v>0</v>
      </c>
      <c r="AC138" s="193">
        <f>_xlfn.IFNA(IF($B138=$B$382,0,_xlfn.IFNA(INDEX('I.Supplementary 2017-18'!P$8:P$35,MATCH($B138,'I.Supplementary 2017-18'!$B$8:$B$35,0)),INDEX('I.KI 2017-18'!P$9:P$393,MATCH($B138,'I.KI 2017-18'!$B$9:$B$393,0)))),"")</f>
        <v>95.171964355877819</v>
      </c>
      <c r="AD138" s="193">
        <f>_xlfn.IFNA(IF($B138=$B$382,0,_xlfn.IFNA(INDEX('I.Supplementary 2017-18'!Q$8:Q$35,MATCH($B138,'I.Supplementary 2017-18'!$B$8:$B$35,0)),INDEX('I.KI 2017-18'!Q$9:Q$393,MATCH($B138,'I.KI 2017-18'!$B$9:$B$393,0)))),"")</f>
        <v>23.915759001396342</v>
      </c>
      <c r="AE138" s="157">
        <f>_xlfn.IFNA(IF($B138=$B$382,0,_xlfn.IFNA(INDEX('I.Supplementary 2017-18'!R$8:R$35,MATCH($B138,'I.Supplementary 2017-18'!$B$8:$B$35,0)),INDEX('I.KI 2017-18'!R$9:R$393,MATCH($B138,'I.KI 2017-18'!$B$9:$B$393,0)))),"")</f>
        <v>29.449929850118043</v>
      </c>
      <c r="AF138" s="156">
        <f>_xlfn.IFNA(IF($B138=$B$382,0,_xlfn.IFNA(INDEX('I.Supplementary 2017-18'!S$8:S$35,MATCH($B138,'I.Supplementary 2017-18'!$B$8:$B$35,0)),INDEX('I.KI 2017-18'!S$9:S$393,MATCH($B138,'I.KI 2017-18'!$B$9:$B$393,0)))),"")</f>
        <v>0</v>
      </c>
      <c r="AG138" s="193">
        <f>_xlfn.IFNA(IF($B138=$B$382,0,_xlfn.IFNA(INDEX('I.Supplementary 2017-18'!T$8:T$35,MATCH($B138,'I.Supplementary 2017-18'!$B$8:$B$35,0)),INDEX('I.KI 2017-18'!T$9:T$393,MATCH($B138,'I.KI 2017-18'!$B$9:$B$393,0)))),"")</f>
        <v>0</v>
      </c>
      <c r="AH138" s="193">
        <f>_xlfn.IFNA(IF($B138=$B$382,0,_xlfn.IFNA(INDEX('I.Supplementary 2017-18'!U$8:U$35,MATCH($B138,'I.Supplementary 2017-18'!$B$8:$B$35,0)),INDEX('I.KI 2017-18'!U$9:U$393,MATCH($B138,'I.KI 2017-18'!$B$9:$B$393,0)))),"")</f>
        <v>122.66719358049272</v>
      </c>
      <c r="AI138" s="193">
        <f>_xlfn.IFNA(IF($B138=$B$382,0,_xlfn.IFNA(INDEX('I.Supplementary 2017-18'!V$8:V$35,MATCH($B138,'I.Supplementary 2017-18'!$B$8:$B$35,0)),INDEX('I.KI 2017-18'!V$9:V$393,MATCH($B138,'I.KI 2017-18'!$B$9:$B$393,0)))),"")</f>
        <v>878.89169706114592</v>
      </c>
      <c r="AJ138" s="157">
        <f>_xlfn.IFNA(IF($B138=$B$382,0,_xlfn.IFNA(INDEX('I.Supplementary 2017-18'!W$8:W$35,MATCH($B138,'I.Supplementary 2017-18'!$B$8:$B$35,0)),INDEX('I.KI 2017-18'!W$9:W$393,MATCH($B138,'I.KI 2017-18'!$B$9:$B$393,0)))),"")</f>
        <v>7.0569084298355556</v>
      </c>
      <c r="AK138" s="156">
        <f>_xlfn.IFNA(IF($B138=$B$382,0,_xlfn.IFNA(INDEX('I.Supplementary 2017-18'!X$8:X$35,MATCH($B138,'I.Supplementary 2017-18'!$B$8:$B$35,0)),INDEX('I.KI 2017-18'!X$9:X$393,MATCH($B138,'I.KI 2017-18'!$B$9:$B$393,0)))),"")</f>
        <v>0</v>
      </c>
      <c r="AL138" s="193">
        <f>_xlfn.IFNA(IF($B138=$B$382,0,_xlfn.IFNA(INDEX('I.Supplementary 2017-18'!Y$8:Y$35,MATCH($B138,'I.Supplementary 2017-18'!$B$8:$B$35,0)),INDEX('I.KI 2017-18'!Y$9:Y$393,MATCH($B138,'I.KI 2017-18'!$B$9:$B$393,0)))),"")</f>
        <v>0</v>
      </c>
      <c r="AM138" s="193">
        <f>_xlfn.IFNA(IF($B138=$B$382,0,_xlfn.IFNA(INDEX('I.Supplementary 2017-18'!Z$8:Z$35,MATCH($B138,'I.Supplementary 2017-18'!$B$8:$B$35,0)),INDEX('I.KI 2017-18'!Z$9:Z$393,MATCH($B138,'I.KI 2017-18'!$B$9:$B$393,0)))),"")</f>
        <v>217.83915793637055</v>
      </c>
      <c r="AN138" s="193">
        <f>_xlfn.IFNA(IF($B138=$B$382,0,_xlfn.IFNA(INDEX('I.Supplementary 2017-18'!AA$8:AA$35,MATCH($B138,'I.Supplementary 2017-18'!$B$8:$B$35,0)),INDEX('I.KI 2017-18'!AA$9:AA$393,MATCH($B138,'I.KI 2017-18'!$B$9:$B$393,0)))),"")</f>
        <v>902.80745606254231</v>
      </c>
      <c r="AO138" s="157">
        <f>_xlfn.IFNA(IF($B138=$B$382,0,_xlfn.IFNA(INDEX('I.Supplementary 2017-18'!AB$8:AB$35,MATCH($B138,'I.Supplementary 2017-18'!$B$8:$B$35,0)),INDEX('I.KI 2017-18'!AB$9:AB$393,MATCH($B138,'I.KI 2017-18'!$B$9:$B$393,0)))),"")</f>
        <v>36.506838279953598</v>
      </c>
      <c r="AP138" s="149"/>
      <c r="AQ138" s="156">
        <f>_xlfn.IFNA(IF($B138=$B$381,0,IF($B138=$B$382,0,_xlfn.IFNA(INDEX('I.Supplementary 2017-18'!I$8:I$35,MATCH($B138,'I.Supplementary 2017-18'!$B$8:$B$35,0)),INDEX('I.KI 2017-18'!I$9:I$393,MATCH($B138,'I.KI 2017-18'!$B$9:$B$393,0))))),"")</f>
        <v>148.53765320739222</v>
      </c>
      <c r="AR138" s="149">
        <f>_xlfn.IFNA(IF($B138=$B$381,0,IF($B138=$B$382,0,_xlfn.IFNA(INDEX('I.Supplementary 2017-18'!J$8:J$35,MATCH($B138,'I.Supplementary 2017-18'!$B$8:$B$35,0)),INDEX('I.KI 2017-18'!J$9:J$393,MATCH($B138,'I.KI 2017-18'!$B$9:$B$393,0))))),"")</f>
        <v>1008.6157990714742</v>
      </c>
      <c r="AS138" s="157">
        <f>_xlfn.IFNA(IF($B138=$B$381,0,IF($B138=$B$382,0,_xlfn.IFNA(INDEX('I.Supplementary 2017-18'!H$8:H$35,MATCH($B138,'I.Supplementary 2017-18'!$B$8:$B$35,0)),INDEX('I.KI 2017-18'!H$9:H$393,MATCH($B138,'I.KI 2017-18'!$B$9:$B$393,0))))),"")</f>
        <v>1157.1534522788663</v>
      </c>
      <c r="AT138" s="149"/>
      <c r="AU138" s="156">
        <f>_xlfn.IFNA(_xlfn.IFNA(INDEX('I.Supplementary 2018-19'!P$8:P$157,MATCH($B138,'I.Supplementary 2018-19'!$B$8:$B$157,0)),INDEX('I.KI 2018-19'!P$9:P$393,MATCH($B138,'I.KI 2018-19'!$B$9:$B$393,0))),"")</f>
        <v>0</v>
      </c>
      <c r="AV138" s="193">
        <f>_xlfn.IFNA(_xlfn.IFNA(INDEX('I.Supplementary 2018-19'!Q$8:Q$157,MATCH($B138,'I.Supplementary 2018-19'!$B$8:$B$157,0)),INDEX('I.KI 2018-19'!Q$9:Q$393,MATCH($B138,'I.KI 2018-19'!$B$9:$B$393,0))),"")</f>
        <v>0</v>
      </c>
      <c r="AW138" s="193">
        <f>_xlfn.IFNA(_xlfn.IFNA(INDEX('I.Supplementary 2018-19'!R$8:R$157,MATCH($B138,'I.Supplementary 2018-19'!$B$8:$B$157,0)),INDEX('I.KI 2018-19'!R$9:R$393,MATCH($B138,'I.KI 2018-19'!$B$9:$B$393,0))),"")</f>
        <v>84.934320282446237</v>
      </c>
      <c r="AX138" s="193">
        <f>_xlfn.IFNA(_xlfn.IFNA(INDEX('I.Supplementary 2018-19'!S$8:S$157,MATCH($B138,'I.Supplementary 2018-19'!$B$8:$B$157,0)),INDEX('I.KI 2018-19'!S$9:S$393,MATCH($B138,'I.KI 2018-19'!$B$9:$B$393,0))),"")</f>
        <v>22.277726253328606</v>
      </c>
      <c r="AY138" s="157">
        <f>_xlfn.IFNA(_xlfn.IFNA(INDEX('I.Supplementary 2018-19'!T$8:T$157,MATCH($B138,'I.Supplementary 2018-19'!$B$8:$B$157,0)),INDEX('I.KI 2018-19'!T$9:T$393,MATCH($B138,'I.KI 2018-19'!$B$9:$B$393,0))),"")</f>
        <v>29.241898255612494</v>
      </c>
      <c r="AZ138" s="156">
        <f>_xlfn.IFNA(_xlfn.IFNA(INDEX('I.Supplementary 2018-19'!U$8:U$157,MATCH($B138,'I.Supplementary 2018-19'!$B$8:$B$157,0)),INDEX('I.KI 2018-19'!U$9:U$393,MATCH($B138,'I.KI 2018-19'!$B$9:$B$393,0))),"")</f>
        <v>0</v>
      </c>
      <c r="BA138" s="193">
        <f>_xlfn.IFNA(_xlfn.IFNA(INDEX('I.Supplementary 2018-19'!V$8:V$157,MATCH($B138,'I.Supplementary 2018-19'!$B$8:$B$157,0)),INDEX('I.KI 2018-19'!V$9:V$393,MATCH($B138,'I.KI 2018-19'!$B$9:$B$393,0))),"")</f>
        <v>0</v>
      </c>
      <c r="BB138" s="193">
        <f>_xlfn.IFNA(_xlfn.IFNA(INDEX('I.Supplementary 2018-19'!W$8:W$157,MATCH($B138,'I.Supplementary 2018-19'!$B$8:$B$157,0)),INDEX('I.KI 2018-19'!W$9:W$393,MATCH($B138,'I.KI 2018-19'!$B$9:$B$393,0))),"")</f>
        <v>126.35247407432726</v>
      </c>
      <c r="BC138" s="193">
        <f>_xlfn.IFNA(_xlfn.IFNA(INDEX('I.Supplementary 2018-19'!X$8:X$157,MATCH($B138,'I.Supplementary 2018-19'!$B$8:$B$157,0)),INDEX('I.KI 2018-19'!X$9:X$393,MATCH($B138,'I.KI 2018-19'!$B$9:$B$393,0))),"")</f>
        <v>905.29616864667378</v>
      </c>
      <c r="BD138" s="157">
        <f>_xlfn.IFNA(_xlfn.IFNA(INDEX('I.Supplementary 2018-19'!Y$8:Y$157,MATCH($B138,'I.Supplementary 2018-19'!$B$8:$B$157,0)),INDEX('I.KI 2018-19'!Y$9:Y$393,MATCH($B138,'I.KI 2018-19'!$B$9:$B$393,0))),"")</f>
        <v>7.268918554337052</v>
      </c>
      <c r="BE138" s="156">
        <f>_xlfn.IFNA(_xlfn.IFNA(INDEX('I.Supplementary 2018-19'!Z$8:Z$157,MATCH($B138,'I.Supplementary 2018-19'!$B$8:$B$157,0)),INDEX('I.KI 2018-19'!Z$9:Z$393,MATCH($B138,'I.KI 2018-19'!$B$9:$B$393,0))),"")</f>
        <v>0</v>
      </c>
      <c r="BF138" s="193">
        <f>_xlfn.IFNA(_xlfn.IFNA(INDEX('I.Supplementary 2018-19'!AA$8:AA$157,MATCH($B138,'I.Supplementary 2018-19'!$B$8:$B$157,0)),INDEX('I.KI 2018-19'!AA$9:AA$393,MATCH($B138,'I.KI 2018-19'!$B$9:$B$393,0))),"")</f>
        <v>0</v>
      </c>
      <c r="BG138" s="193">
        <f>_xlfn.IFNA(_xlfn.IFNA(INDEX('I.Supplementary 2018-19'!AB$8:AB$157,MATCH($B138,'I.Supplementary 2018-19'!$B$8:$B$157,0)),INDEX('I.KI 2018-19'!AB$9:AB$393,MATCH($B138,'I.KI 2018-19'!$B$9:$B$393,0))),"")</f>
        <v>211.2867943567735</v>
      </c>
      <c r="BH138" s="193">
        <f>_xlfn.IFNA(_xlfn.IFNA(INDEX('I.Supplementary 2018-19'!AC$8:AC$157,MATCH($B138,'I.Supplementary 2018-19'!$B$8:$B$157,0)),INDEX('I.KI 2018-19'!AC$9:AC$393,MATCH($B138,'I.KI 2018-19'!$B$9:$B$393,0))),"")</f>
        <v>927.57389490000241</v>
      </c>
      <c r="BI138" s="157">
        <f>_xlfn.IFNA(_xlfn.IFNA(INDEX('I.Supplementary 2018-19'!AD$8:AD$157,MATCH($B138,'I.Supplementary 2018-19'!$B$8:$B$157,0)),INDEX('I.KI 2018-19'!AD$9:AD$393,MATCH($B138,'I.KI 2018-19'!$B$9:$B$393,0))),"")</f>
        <v>36.510816809949546</v>
      </c>
      <c r="BJ138" s="149"/>
      <c r="BK138" s="156">
        <f>_xlfn.IFNA(IF($B138=$B$381,0,IF($B138=$B$382,0,_xlfn.IFNA(INDEX('I.Supplementary 2018-19'!I$8:I$157,MATCH($B138,'I.Supplementary 2018-19'!$B$8:$B$157,0)),INDEX('I.KI 2018-19'!I$9:I$393,MATCH($B138,'I.KI 2018-19'!$B$9:$B$393,0))))),"")</f>
        <v>136.45394479138733</v>
      </c>
      <c r="BL138" s="149">
        <f>_xlfn.IFNA(IF($B138=$B$381,0,IF($B138=$B$382,0,_xlfn.IFNA(INDEX('I.Supplementary 2018-19'!J$8:J$157,MATCH($B138,'I.Supplementary 2018-19'!$B$8:$B$157,0)),INDEX('I.KI 2018-19'!J$9:J$393,MATCH($B138,'I.KI 2018-19'!$B$9:$B$393,0))))),"")</f>
        <v>1038.9175612753381</v>
      </c>
      <c r="BM138" s="157">
        <f>_xlfn.IFNA(IF($B138=$B$381,0,IF($B138=$B$382,0,_xlfn.IFNA(INDEX('I.Supplementary 2018-19'!H$8:H$157,MATCH($B138,'I.Supplementary 2018-19'!$B$8:$B$157,0)),INDEX('I.KI 2018-19'!H$9:H$393,MATCH($B138,'I.KI 2018-19'!$B$9:$B$393,0))))),"")</f>
        <v>1175.3715060667255</v>
      </c>
    </row>
    <row r="139" spans="2:65">
      <c r="B139" s="121" t="str">
        <f>'Calculations for 2021-22'!B139</f>
        <v>E5012</v>
      </c>
      <c r="C139" s="160" t="str">
        <f>'Calculations for 2021-22'!D139</f>
        <v>E5012</v>
      </c>
      <c r="D139" t="str">
        <f>'Calculations for 2021-22'!E139</f>
        <v>ILB</v>
      </c>
      <c r="E139" t="str">
        <f>'Calculations for 2021-22'!F139</f>
        <v>P1915</v>
      </c>
      <c r="F139" s="120" t="str">
        <f>'Calculations for 2021-22'!H139</f>
        <v>Greenwich</v>
      </c>
      <c r="G139" s="156">
        <f>_xlfn.IFNA(INDEX('I.KI 2016-17'!M$8:M$391,MATCH($B139,'I.KI 2016-17'!$B$8:$B$391,0)),"")</f>
        <v>45.454727190713001</v>
      </c>
      <c r="H139" s="149">
        <f>_xlfn.IFNA(INDEX('I.KI 2016-17'!N$8:N$391,MATCH($B139,'I.KI 2016-17'!$B$8:$B$391,0)),"")</f>
        <v>7.6669438448590004</v>
      </c>
      <c r="I139" s="149">
        <f>_xlfn.IFNA(INDEX('I.KI 2016-17'!O$8:O$391,MATCH($B139,'I.KI 2016-17'!$B$8:$B$391,0)),"")</f>
        <v>0</v>
      </c>
      <c r="J139" s="149">
        <f>_xlfn.IFNA(INDEX('I.KI 2016-17'!P$8:P$391,MATCH($B139,'I.KI 2016-17'!$B$8:$B$391,0)),"")</f>
        <v>0</v>
      </c>
      <c r="K139" s="157">
        <f>_xlfn.IFNA(INDEX('I.KI 2016-17'!Q$8:Q$391,MATCH($B139,'I.KI 2016-17'!$B$8:$B$391,0)),"")</f>
        <v>0</v>
      </c>
      <c r="L139" s="156">
        <f>_xlfn.IFNA(INDEX('I.KI 2016-17'!R$8:R$391,MATCH($B139,'I.KI 2016-17'!$B$8:$B$391,0)),"")</f>
        <v>62.740597480668001</v>
      </c>
      <c r="M139" s="193">
        <f>_xlfn.IFNA(INDEX('I.KI 2016-17'!S$8:S$391,MATCH($B139,'I.KI 2016-17'!$B$8:$B$391,0)),"")</f>
        <v>13.665059780115001</v>
      </c>
      <c r="N139" s="193">
        <f>_xlfn.IFNA(INDEX('I.KI 2016-17'!T$8:T$391,MATCH($B139,'I.KI 2016-17'!$B$8:$B$391,0)),"")</f>
        <v>0</v>
      </c>
      <c r="O139" s="193">
        <f>_xlfn.IFNA(INDEX('I.KI 2016-17'!U$8:U$391,MATCH($B139,'I.KI 2016-17'!$B$8:$B$391,0)),"")</f>
        <v>0</v>
      </c>
      <c r="P139" s="157">
        <f>_xlfn.IFNA(INDEX('I.KI 2016-17'!V$8:V$391,MATCH($B139,'I.KI 2016-17'!$B$8:$B$391,0)),"")</f>
        <v>0</v>
      </c>
      <c r="Q139" s="156">
        <f>_xlfn.IFNA(INDEX('I.KI 2016-17'!W$8:W$391,MATCH($B139,'I.KI 2016-17'!$B$8:$B$391,0)),"")</f>
        <v>108.195324671381</v>
      </c>
      <c r="R139" s="193">
        <f>_xlfn.IFNA(INDEX('I.KI 2016-17'!X$8:X$391,MATCH($B139,'I.KI 2016-17'!$B$8:$B$391,0)),"")</f>
        <v>21.332003624974</v>
      </c>
      <c r="S139" s="193">
        <f>_xlfn.IFNA(INDEX('I.KI 2016-17'!Y$8:Y$391,MATCH($B139,'I.KI 2016-17'!$B$8:$B$391,0)),"")</f>
        <v>0</v>
      </c>
      <c r="T139" s="193">
        <f>_xlfn.IFNA(INDEX('I.KI 2016-17'!Z$8:Z$391,MATCH($B139,'I.KI 2016-17'!$B$8:$B$391,0)),"")</f>
        <v>0</v>
      </c>
      <c r="U139" s="157">
        <f>_xlfn.IFNA(INDEX('I.KI 2016-17'!AA$8:AA$391,MATCH($B139,'I.KI 2016-17'!$B$8:$B$391,0)),"")</f>
        <v>0</v>
      </c>
      <c r="V139" s="149"/>
      <c r="W139" s="154">
        <f>_xlfn.IFNA(INDEX('I.KI 2016-17'!$H$8:$H$391,MATCH(B139,'I.KI 2016-17'!$B$8:$B$391,0)),"")</f>
        <v>53.121671035572007</v>
      </c>
      <c r="X139" s="153">
        <f>_xlfn.IFNA(INDEX('I.KI 2016-17'!$I$8:$I$391,MATCH(B139,'I.KI 2016-17'!$B$8:$B$391,0)),"")</f>
        <v>76.405657260783002</v>
      </c>
      <c r="Y139" s="155">
        <f>_xlfn.IFNA(INDEX('I.KI 2016-17'!$G$8:$G$391,MATCH(B139,'I.KI 2016-17'!$B$8:$B$391,0)),"")</f>
        <v>129.52732829635499</v>
      </c>
      <c r="Z139" s="149"/>
      <c r="AA139" s="156">
        <f>_xlfn.IFNA(IF($B139=$B$382,0,_xlfn.IFNA(INDEX('I.Supplementary 2017-18'!N$8:N$35,MATCH($B139,'I.Supplementary 2017-18'!$B$8:$B$35,0)),INDEX('I.KI 2017-18'!N$9:N$393,MATCH($B139,'I.KI 2017-18'!$B$9:$B$393,0)))),"")</f>
        <v>36.054285718417766</v>
      </c>
      <c r="AB139" s="193">
        <f>_xlfn.IFNA(IF($B139=$B$382,0,_xlfn.IFNA(INDEX('I.Supplementary 2017-18'!O$8:O$35,MATCH($B139,'I.Supplementary 2017-18'!$B$8:$B$35,0)),INDEX('I.KI 2017-18'!O$9:O$393,MATCH($B139,'I.KI 2017-18'!$B$9:$B$393,0)))),"")</f>
        <v>5.3402067421841135</v>
      </c>
      <c r="AC139" s="193">
        <f>_xlfn.IFNA(IF($B139=$B$382,0,_xlfn.IFNA(INDEX('I.Supplementary 2017-18'!P$8:P$35,MATCH($B139,'I.Supplementary 2017-18'!$B$8:$B$35,0)),INDEX('I.KI 2017-18'!P$9:P$393,MATCH($B139,'I.KI 2017-18'!$B$9:$B$393,0)))),"")</f>
        <v>0</v>
      </c>
      <c r="AD139" s="193">
        <f>_xlfn.IFNA(IF($B139=$B$382,0,_xlfn.IFNA(INDEX('I.Supplementary 2017-18'!Q$8:Q$35,MATCH($B139,'I.Supplementary 2017-18'!$B$8:$B$35,0)),INDEX('I.KI 2017-18'!Q$9:Q$393,MATCH($B139,'I.KI 2017-18'!$B$9:$B$393,0)))),"")</f>
        <v>0</v>
      </c>
      <c r="AE139" s="157">
        <f>_xlfn.IFNA(IF($B139=$B$382,0,_xlfn.IFNA(INDEX('I.Supplementary 2017-18'!R$8:R$35,MATCH($B139,'I.Supplementary 2017-18'!$B$8:$B$35,0)),INDEX('I.KI 2017-18'!R$9:R$393,MATCH($B139,'I.KI 2017-18'!$B$9:$B$393,0)))),"")</f>
        <v>0</v>
      </c>
      <c r="AF139" s="156">
        <f>_xlfn.IFNA(IF($B139=$B$382,0,_xlfn.IFNA(INDEX('I.Supplementary 2017-18'!S$8:S$35,MATCH($B139,'I.Supplementary 2017-18'!$B$8:$B$35,0)),INDEX('I.KI 2017-18'!S$9:S$393,MATCH($B139,'I.KI 2017-18'!$B$9:$B$393,0)))),"")</f>
        <v>64.021511065596883</v>
      </c>
      <c r="AG139" s="193">
        <f>_xlfn.IFNA(IF($B139=$B$382,0,_xlfn.IFNA(INDEX('I.Supplementary 2017-18'!T$8:T$35,MATCH($B139,'I.Supplementary 2017-18'!$B$8:$B$35,0)),INDEX('I.KI 2017-18'!T$9:T$393,MATCH($B139,'I.KI 2017-18'!$B$9:$B$393,0)))),"")</f>
        <v>13.94404597747482</v>
      </c>
      <c r="AH139" s="193">
        <f>_xlfn.IFNA(IF($B139=$B$382,0,_xlfn.IFNA(INDEX('I.Supplementary 2017-18'!U$8:U$35,MATCH($B139,'I.Supplementary 2017-18'!$B$8:$B$35,0)),INDEX('I.KI 2017-18'!U$9:U$393,MATCH($B139,'I.KI 2017-18'!$B$9:$B$393,0)))),"")</f>
        <v>0</v>
      </c>
      <c r="AI139" s="193">
        <f>_xlfn.IFNA(IF($B139=$B$382,0,_xlfn.IFNA(INDEX('I.Supplementary 2017-18'!V$8:V$35,MATCH($B139,'I.Supplementary 2017-18'!$B$8:$B$35,0)),INDEX('I.KI 2017-18'!V$9:V$393,MATCH($B139,'I.KI 2017-18'!$B$9:$B$393,0)))),"")</f>
        <v>0</v>
      </c>
      <c r="AJ139" s="157">
        <f>_xlfn.IFNA(IF($B139=$B$382,0,_xlfn.IFNA(INDEX('I.Supplementary 2017-18'!W$8:W$35,MATCH($B139,'I.Supplementary 2017-18'!$B$8:$B$35,0)),INDEX('I.KI 2017-18'!W$9:W$393,MATCH($B139,'I.KI 2017-18'!$B$9:$B$393,0)))),"")</f>
        <v>0</v>
      </c>
      <c r="AK139" s="156">
        <f>_xlfn.IFNA(IF($B139=$B$382,0,_xlfn.IFNA(INDEX('I.Supplementary 2017-18'!X$8:X$35,MATCH($B139,'I.Supplementary 2017-18'!$B$8:$B$35,0)),INDEX('I.KI 2017-18'!X$9:X$393,MATCH($B139,'I.KI 2017-18'!$B$9:$B$393,0)))),"")</f>
        <v>100.07579678401464</v>
      </c>
      <c r="AL139" s="193">
        <f>_xlfn.IFNA(IF($B139=$B$382,0,_xlfn.IFNA(INDEX('I.Supplementary 2017-18'!Y$8:Y$35,MATCH($B139,'I.Supplementary 2017-18'!$B$8:$B$35,0)),INDEX('I.KI 2017-18'!Y$9:Y$393,MATCH($B139,'I.KI 2017-18'!$B$9:$B$393,0)))),"")</f>
        <v>19.284252719658934</v>
      </c>
      <c r="AM139" s="193">
        <f>_xlfn.IFNA(IF($B139=$B$382,0,_xlfn.IFNA(INDEX('I.Supplementary 2017-18'!Z$8:Z$35,MATCH($B139,'I.Supplementary 2017-18'!$B$8:$B$35,0)),INDEX('I.KI 2017-18'!Z$9:Z$393,MATCH($B139,'I.KI 2017-18'!$B$9:$B$393,0)))),"")</f>
        <v>0</v>
      </c>
      <c r="AN139" s="193">
        <f>_xlfn.IFNA(IF($B139=$B$382,0,_xlfn.IFNA(INDEX('I.Supplementary 2017-18'!AA$8:AA$35,MATCH($B139,'I.Supplementary 2017-18'!$B$8:$B$35,0)),INDEX('I.KI 2017-18'!AA$9:AA$393,MATCH($B139,'I.KI 2017-18'!$B$9:$B$393,0)))),"")</f>
        <v>0</v>
      </c>
      <c r="AO139" s="157">
        <f>_xlfn.IFNA(IF($B139=$B$382,0,_xlfn.IFNA(INDEX('I.Supplementary 2017-18'!AB$8:AB$35,MATCH($B139,'I.Supplementary 2017-18'!$B$8:$B$35,0)),INDEX('I.KI 2017-18'!AB$9:AB$393,MATCH($B139,'I.KI 2017-18'!$B$9:$B$393,0)))),"")</f>
        <v>0</v>
      </c>
      <c r="AP139" s="149"/>
      <c r="AQ139" s="156">
        <f>_xlfn.IFNA(IF($B139=$B$381,0,IF($B139=$B$382,0,_xlfn.IFNA(INDEX('I.Supplementary 2017-18'!I$8:I$35,MATCH($B139,'I.Supplementary 2017-18'!$B$8:$B$35,0)),INDEX('I.KI 2017-18'!I$9:I$393,MATCH($B139,'I.KI 2017-18'!$B$9:$B$393,0))))),"")</f>
        <v>41.394492460601882</v>
      </c>
      <c r="AR139" s="149">
        <f>_xlfn.IFNA(IF($B139=$B$381,0,IF($B139=$B$382,0,_xlfn.IFNA(INDEX('I.Supplementary 2017-18'!J$8:J$35,MATCH($B139,'I.Supplementary 2017-18'!$B$8:$B$35,0)),INDEX('I.KI 2017-18'!J$9:J$393,MATCH($B139,'I.KI 2017-18'!$B$9:$B$393,0))))),"")</f>
        <v>77.965557043071698</v>
      </c>
      <c r="AS139" s="157">
        <f>_xlfn.IFNA(IF($B139=$B$381,0,IF($B139=$B$382,0,_xlfn.IFNA(INDEX('I.Supplementary 2017-18'!H$8:H$35,MATCH($B139,'I.Supplementary 2017-18'!$B$8:$B$35,0)),INDEX('I.KI 2017-18'!H$9:H$393,MATCH($B139,'I.KI 2017-18'!$B$9:$B$393,0))))),"")</f>
        <v>119.36004950367358</v>
      </c>
      <c r="AT139" s="149"/>
      <c r="AU139" s="156">
        <f>_xlfn.IFNA(_xlfn.IFNA(INDEX('I.Supplementary 2018-19'!P$8:P$157,MATCH($B139,'I.Supplementary 2018-19'!$B$8:$B$157,0)),INDEX('I.KI 2018-19'!P$9:P$393,MATCH($B139,'I.KI 2018-19'!$B$9:$B$393,0))),"")</f>
        <v>29.518009626000509</v>
      </c>
      <c r="AV139" s="193">
        <f>_xlfn.IFNA(_xlfn.IFNA(INDEX('I.Supplementary 2018-19'!Q$8:Q$157,MATCH($B139,'I.Supplementary 2018-19'!$B$8:$B$157,0)),INDEX('I.KI 2018-19'!Q$9:Q$393,MATCH($B139,'I.KI 2018-19'!$B$9:$B$393,0))),"")</f>
        <v>3.8254409554859921</v>
      </c>
      <c r="AW139" s="193">
        <f>_xlfn.IFNA(_xlfn.IFNA(INDEX('I.Supplementary 2018-19'!R$8:R$157,MATCH($B139,'I.Supplementary 2018-19'!$B$8:$B$157,0)),INDEX('I.KI 2018-19'!R$9:R$393,MATCH($B139,'I.KI 2018-19'!$B$9:$B$393,0))),"")</f>
        <v>0</v>
      </c>
      <c r="AX139" s="193">
        <f>_xlfn.IFNA(_xlfn.IFNA(INDEX('I.Supplementary 2018-19'!S$8:S$157,MATCH($B139,'I.Supplementary 2018-19'!$B$8:$B$157,0)),INDEX('I.KI 2018-19'!S$9:S$393,MATCH($B139,'I.KI 2018-19'!$B$9:$B$393,0))),"")</f>
        <v>0</v>
      </c>
      <c r="AY139" s="157">
        <f>_xlfn.IFNA(_xlfn.IFNA(INDEX('I.Supplementary 2018-19'!T$8:T$157,MATCH($B139,'I.Supplementary 2018-19'!$B$8:$B$157,0)),INDEX('I.KI 2018-19'!T$9:T$393,MATCH($B139,'I.KI 2018-19'!$B$9:$B$393,0))),"")</f>
        <v>0</v>
      </c>
      <c r="AZ139" s="156">
        <f>_xlfn.IFNA(_xlfn.IFNA(INDEX('I.Supplementary 2018-19'!U$8:U$157,MATCH($B139,'I.Supplementary 2018-19'!$B$8:$B$157,0)),INDEX('I.KI 2018-19'!U$9:U$393,MATCH($B139,'I.KI 2018-19'!$B$9:$B$393,0))),"")</f>
        <v>65.944904101902367</v>
      </c>
      <c r="BA139" s="193">
        <f>_xlfn.IFNA(_xlfn.IFNA(INDEX('I.Supplementary 2018-19'!V$8:V$157,MATCH($B139,'I.Supplementary 2018-19'!$B$8:$B$157,0)),INDEX('I.KI 2018-19'!V$9:V$393,MATCH($B139,'I.KI 2018-19'!$B$9:$B$393,0))),"")</f>
        <v>14.362965813707968</v>
      </c>
      <c r="BB139" s="193">
        <f>_xlfn.IFNA(_xlfn.IFNA(INDEX('I.Supplementary 2018-19'!W$8:W$157,MATCH($B139,'I.Supplementary 2018-19'!$B$8:$B$157,0)),INDEX('I.KI 2018-19'!W$9:W$393,MATCH($B139,'I.KI 2018-19'!$B$9:$B$393,0))),"")</f>
        <v>0</v>
      </c>
      <c r="BC139" s="193">
        <f>_xlfn.IFNA(_xlfn.IFNA(INDEX('I.Supplementary 2018-19'!X$8:X$157,MATCH($B139,'I.Supplementary 2018-19'!$B$8:$B$157,0)),INDEX('I.KI 2018-19'!X$9:X$393,MATCH($B139,'I.KI 2018-19'!$B$9:$B$393,0))),"")</f>
        <v>0</v>
      </c>
      <c r="BD139" s="157">
        <f>_xlfn.IFNA(_xlfn.IFNA(INDEX('I.Supplementary 2018-19'!Y$8:Y$157,MATCH($B139,'I.Supplementary 2018-19'!$B$8:$B$157,0)),INDEX('I.KI 2018-19'!Y$9:Y$393,MATCH($B139,'I.KI 2018-19'!$B$9:$B$393,0))),"")</f>
        <v>0</v>
      </c>
      <c r="BE139" s="156">
        <f>_xlfn.IFNA(_xlfn.IFNA(INDEX('I.Supplementary 2018-19'!Z$8:Z$157,MATCH($B139,'I.Supplementary 2018-19'!$B$8:$B$157,0)),INDEX('I.KI 2018-19'!Z$9:Z$393,MATCH($B139,'I.KI 2018-19'!$B$9:$B$393,0))),"")</f>
        <v>95.462913727902873</v>
      </c>
      <c r="BF139" s="193">
        <f>_xlfn.IFNA(_xlfn.IFNA(INDEX('I.Supplementary 2018-19'!AA$8:AA$157,MATCH($B139,'I.Supplementary 2018-19'!$B$8:$B$157,0)),INDEX('I.KI 2018-19'!AA$9:AA$393,MATCH($B139,'I.KI 2018-19'!$B$9:$B$393,0))),"")</f>
        <v>18.188406769193961</v>
      </c>
      <c r="BG139" s="193">
        <f>_xlfn.IFNA(_xlfn.IFNA(INDEX('I.Supplementary 2018-19'!AB$8:AB$157,MATCH($B139,'I.Supplementary 2018-19'!$B$8:$B$157,0)),INDEX('I.KI 2018-19'!AB$9:AB$393,MATCH($B139,'I.KI 2018-19'!$B$9:$B$393,0))),"")</f>
        <v>0</v>
      </c>
      <c r="BH139" s="193">
        <f>_xlfn.IFNA(_xlfn.IFNA(INDEX('I.Supplementary 2018-19'!AC$8:AC$157,MATCH($B139,'I.Supplementary 2018-19'!$B$8:$B$157,0)),INDEX('I.KI 2018-19'!AC$9:AC$393,MATCH($B139,'I.KI 2018-19'!$B$9:$B$393,0))),"")</f>
        <v>0</v>
      </c>
      <c r="BI139" s="157">
        <f>_xlfn.IFNA(_xlfn.IFNA(INDEX('I.Supplementary 2018-19'!AD$8:AD$157,MATCH($B139,'I.Supplementary 2018-19'!$B$8:$B$157,0)),INDEX('I.KI 2018-19'!AD$9:AD$393,MATCH($B139,'I.KI 2018-19'!$B$9:$B$393,0))),"")</f>
        <v>0</v>
      </c>
      <c r="BJ139" s="149"/>
      <c r="BK139" s="156">
        <f>_xlfn.IFNA(IF($B139=$B$381,0,IF($B139=$B$382,0,_xlfn.IFNA(INDEX('I.Supplementary 2018-19'!I$8:I$157,MATCH($B139,'I.Supplementary 2018-19'!$B$8:$B$157,0)),INDEX('I.KI 2018-19'!I$9:I$393,MATCH($B139,'I.KI 2018-19'!$B$9:$B$393,0))))),"")</f>
        <v>33.343450581486501</v>
      </c>
      <c r="BL139" s="149">
        <f>_xlfn.IFNA(IF($B139=$B$381,0,IF($B139=$B$382,0,_xlfn.IFNA(INDEX('I.Supplementary 2018-19'!J$8:J$157,MATCH($B139,'I.Supplementary 2018-19'!$B$8:$B$157,0)),INDEX('I.KI 2018-19'!J$9:J$393,MATCH($B139,'I.KI 2018-19'!$B$9:$B$393,0))))),"")</f>
        <v>80.307869915610326</v>
      </c>
      <c r="BM139" s="157">
        <f>_xlfn.IFNA(IF($B139=$B$381,0,IF($B139=$B$382,0,_xlfn.IFNA(INDEX('I.Supplementary 2018-19'!H$8:H$157,MATCH($B139,'I.Supplementary 2018-19'!$B$8:$B$157,0)),INDEX('I.KI 2018-19'!H$9:H$393,MATCH($B139,'I.KI 2018-19'!$B$9:$B$393,0))))),"")</f>
        <v>113.65132049709683</v>
      </c>
    </row>
    <row r="140" spans="2:65">
      <c r="B140" s="121" t="str">
        <f>'Calculations for 2021-22'!B140</f>
        <v>E3633</v>
      </c>
      <c r="C140" s="160" t="str">
        <f>'Calculations for 2021-22'!D140</f>
        <v>E3633</v>
      </c>
      <c r="D140" t="str">
        <f>'Calculations for 2021-22'!E140</f>
        <v>SD</v>
      </c>
      <c r="E140">
        <f>'Calculations for 2021-22'!F140</f>
        <v>0</v>
      </c>
      <c r="F140" s="120" t="str">
        <f>'Calculations for 2021-22'!H140</f>
        <v>Guildford</v>
      </c>
      <c r="G140" s="156">
        <f>_xlfn.IFNA(INDEX('I.KI 2016-17'!M$8:M$391,MATCH($B140,'I.KI 2016-17'!$B$8:$B$391,0)),"")</f>
        <v>0</v>
      </c>
      <c r="H140" s="149">
        <f>_xlfn.IFNA(INDEX('I.KI 2016-17'!N$8:N$391,MATCH($B140,'I.KI 2016-17'!$B$8:$B$391,0)),"")</f>
        <v>1.09674900619</v>
      </c>
      <c r="I140" s="149">
        <f>_xlfn.IFNA(INDEX('I.KI 2016-17'!O$8:O$391,MATCH($B140,'I.KI 2016-17'!$B$8:$B$391,0)),"")</f>
        <v>0</v>
      </c>
      <c r="J140" s="149">
        <f>_xlfn.IFNA(INDEX('I.KI 2016-17'!P$8:P$391,MATCH($B140,'I.KI 2016-17'!$B$8:$B$391,0)),"")</f>
        <v>0</v>
      </c>
      <c r="K140" s="157">
        <f>_xlfn.IFNA(INDEX('I.KI 2016-17'!Q$8:Q$391,MATCH($B140,'I.KI 2016-17'!$B$8:$B$391,0)),"")</f>
        <v>0</v>
      </c>
      <c r="L140" s="156">
        <f>_xlfn.IFNA(INDEX('I.KI 2016-17'!R$8:R$391,MATCH($B140,'I.KI 2016-17'!$B$8:$B$391,0)),"")</f>
        <v>0</v>
      </c>
      <c r="M140" s="193">
        <f>_xlfn.IFNA(INDEX('I.KI 2016-17'!S$8:S$391,MATCH($B140,'I.KI 2016-17'!$B$8:$B$391,0)),"")</f>
        <v>2.680140753601</v>
      </c>
      <c r="N140" s="193">
        <f>_xlfn.IFNA(INDEX('I.KI 2016-17'!T$8:T$391,MATCH($B140,'I.KI 2016-17'!$B$8:$B$391,0)),"")</f>
        <v>0</v>
      </c>
      <c r="O140" s="193">
        <f>_xlfn.IFNA(INDEX('I.KI 2016-17'!U$8:U$391,MATCH($B140,'I.KI 2016-17'!$B$8:$B$391,0)),"")</f>
        <v>0</v>
      </c>
      <c r="P140" s="157">
        <f>_xlfn.IFNA(INDEX('I.KI 2016-17'!V$8:V$391,MATCH($B140,'I.KI 2016-17'!$B$8:$B$391,0)),"")</f>
        <v>0</v>
      </c>
      <c r="Q140" s="156">
        <f>_xlfn.IFNA(INDEX('I.KI 2016-17'!W$8:W$391,MATCH($B140,'I.KI 2016-17'!$B$8:$B$391,0)),"")</f>
        <v>0</v>
      </c>
      <c r="R140" s="193">
        <f>_xlfn.IFNA(INDEX('I.KI 2016-17'!X$8:X$391,MATCH($B140,'I.KI 2016-17'!$B$8:$B$391,0)),"")</f>
        <v>3.7768897597910001</v>
      </c>
      <c r="S140" s="193">
        <f>_xlfn.IFNA(INDEX('I.KI 2016-17'!Y$8:Y$391,MATCH($B140,'I.KI 2016-17'!$B$8:$B$391,0)),"")</f>
        <v>0</v>
      </c>
      <c r="T140" s="193">
        <f>_xlfn.IFNA(INDEX('I.KI 2016-17'!Z$8:Z$391,MATCH($B140,'I.KI 2016-17'!$B$8:$B$391,0)),"")</f>
        <v>0</v>
      </c>
      <c r="U140" s="157">
        <f>_xlfn.IFNA(INDEX('I.KI 2016-17'!AA$8:AA$391,MATCH($B140,'I.KI 2016-17'!$B$8:$B$391,0)),"")</f>
        <v>0</v>
      </c>
      <c r="V140" s="149"/>
      <c r="W140" s="154">
        <f>_xlfn.IFNA(INDEX('I.KI 2016-17'!$H$8:$H$391,MATCH(B140,'I.KI 2016-17'!$B$8:$B$391,0)),"")</f>
        <v>1.09674900619</v>
      </c>
      <c r="X140" s="153">
        <f>_xlfn.IFNA(INDEX('I.KI 2016-17'!$I$8:$I$391,MATCH(B140,'I.KI 2016-17'!$B$8:$B$391,0)),"")</f>
        <v>2.680140753601</v>
      </c>
      <c r="Y140" s="155">
        <f>_xlfn.IFNA(INDEX('I.KI 2016-17'!$G$8:$G$391,MATCH(B140,'I.KI 2016-17'!$B$8:$B$391,0)),"")</f>
        <v>3.7768897597910001</v>
      </c>
      <c r="Z140" s="149"/>
      <c r="AA140" s="156">
        <f>_xlfn.IFNA(IF($B140=$B$382,0,_xlfn.IFNA(INDEX('I.Supplementary 2017-18'!N$8:N$35,MATCH($B140,'I.Supplementary 2017-18'!$B$8:$B$35,0)),INDEX('I.KI 2017-18'!N$9:N$393,MATCH($B140,'I.KI 2017-18'!$B$9:$B$393,0)))),"")</f>
        <v>0</v>
      </c>
      <c r="AB140" s="193">
        <f>_xlfn.IFNA(IF($B140=$B$382,0,_xlfn.IFNA(INDEX('I.Supplementary 2017-18'!O$8:O$35,MATCH($B140,'I.Supplementary 2017-18'!$B$8:$B$35,0)),INDEX('I.KI 2017-18'!O$9:O$393,MATCH($B140,'I.KI 2017-18'!$B$9:$B$393,0)))),"")</f>
        <v>0.31940692875387333</v>
      </c>
      <c r="AC140" s="193">
        <f>_xlfn.IFNA(IF($B140=$B$382,0,_xlfn.IFNA(INDEX('I.Supplementary 2017-18'!P$8:P$35,MATCH($B140,'I.Supplementary 2017-18'!$B$8:$B$35,0)),INDEX('I.KI 2017-18'!P$9:P$393,MATCH($B140,'I.KI 2017-18'!$B$9:$B$393,0)))),"")</f>
        <v>0</v>
      </c>
      <c r="AD140" s="193">
        <f>_xlfn.IFNA(IF($B140=$B$382,0,_xlfn.IFNA(INDEX('I.Supplementary 2017-18'!Q$8:Q$35,MATCH($B140,'I.Supplementary 2017-18'!$B$8:$B$35,0)),INDEX('I.KI 2017-18'!Q$9:Q$393,MATCH($B140,'I.KI 2017-18'!$B$9:$B$393,0)))),"")</f>
        <v>0</v>
      </c>
      <c r="AE140" s="157">
        <f>_xlfn.IFNA(IF($B140=$B$382,0,_xlfn.IFNA(INDEX('I.Supplementary 2017-18'!R$8:R$35,MATCH($B140,'I.Supplementary 2017-18'!$B$8:$B$35,0)),INDEX('I.KI 2017-18'!R$9:R$393,MATCH($B140,'I.KI 2017-18'!$B$9:$B$393,0)))),"")</f>
        <v>0</v>
      </c>
      <c r="AF140" s="156">
        <f>_xlfn.IFNA(IF($B140=$B$382,0,_xlfn.IFNA(INDEX('I.Supplementary 2017-18'!S$8:S$35,MATCH($B140,'I.Supplementary 2017-18'!$B$8:$B$35,0)),INDEX('I.KI 2017-18'!S$9:S$393,MATCH($B140,'I.KI 2017-18'!$B$9:$B$393,0)))),"")</f>
        <v>0</v>
      </c>
      <c r="AG140" s="193">
        <f>_xlfn.IFNA(IF($B140=$B$382,0,_xlfn.IFNA(INDEX('I.Supplementary 2017-18'!T$8:T$35,MATCH($B140,'I.Supplementary 2017-18'!$B$8:$B$35,0)),INDEX('I.KI 2017-18'!T$9:T$393,MATCH($B140,'I.KI 2017-18'!$B$9:$B$393,0)))),"")</f>
        <v>2.7348585733008663</v>
      </c>
      <c r="AH140" s="193">
        <f>_xlfn.IFNA(IF($B140=$B$382,0,_xlfn.IFNA(INDEX('I.Supplementary 2017-18'!U$8:U$35,MATCH($B140,'I.Supplementary 2017-18'!$B$8:$B$35,0)),INDEX('I.KI 2017-18'!U$9:U$393,MATCH($B140,'I.KI 2017-18'!$B$9:$B$393,0)))),"")</f>
        <v>0</v>
      </c>
      <c r="AI140" s="193">
        <f>_xlfn.IFNA(IF($B140=$B$382,0,_xlfn.IFNA(INDEX('I.Supplementary 2017-18'!V$8:V$35,MATCH($B140,'I.Supplementary 2017-18'!$B$8:$B$35,0)),INDEX('I.KI 2017-18'!V$9:V$393,MATCH($B140,'I.KI 2017-18'!$B$9:$B$393,0)))),"")</f>
        <v>0</v>
      </c>
      <c r="AJ140" s="157">
        <f>_xlfn.IFNA(IF($B140=$B$382,0,_xlfn.IFNA(INDEX('I.Supplementary 2017-18'!W$8:W$35,MATCH($B140,'I.Supplementary 2017-18'!$B$8:$B$35,0)),INDEX('I.KI 2017-18'!W$9:W$393,MATCH($B140,'I.KI 2017-18'!$B$9:$B$393,0)))),"")</f>
        <v>0</v>
      </c>
      <c r="AK140" s="156">
        <f>_xlfn.IFNA(IF($B140=$B$382,0,_xlfn.IFNA(INDEX('I.Supplementary 2017-18'!X$8:X$35,MATCH($B140,'I.Supplementary 2017-18'!$B$8:$B$35,0)),INDEX('I.KI 2017-18'!X$9:X$393,MATCH($B140,'I.KI 2017-18'!$B$9:$B$393,0)))),"")</f>
        <v>0</v>
      </c>
      <c r="AL140" s="193">
        <f>_xlfn.IFNA(IF($B140=$B$382,0,_xlfn.IFNA(INDEX('I.Supplementary 2017-18'!Y$8:Y$35,MATCH($B140,'I.Supplementary 2017-18'!$B$8:$B$35,0)),INDEX('I.KI 2017-18'!Y$9:Y$393,MATCH($B140,'I.KI 2017-18'!$B$9:$B$393,0)))),"")</f>
        <v>3.0542655020547396</v>
      </c>
      <c r="AM140" s="193">
        <f>_xlfn.IFNA(IF($B140=$B$382,0,_xlfn.IFNA(INDEX('I.Supplementary 2017-18'!Z$8:Z$35,MATCH($B140,'I.Supplementary 2017-18'!$B$8:$B$35,0)),INDEX('I.KI 2017-18'!Z$9:Z$393,MATCH($B140,'I.KI 2017-18'!$B$9:$B$393,0)))),"")</f>
        <v>0</v>
      </c>
      <c r="AN140" s="193">
        <f>_xlfn.IFNA(IF($B140=$B$382,0,_xlfn.IFNA(INDEX('I.Supplementary 2017-18'!AA$8:AA$35,MATCH($B140,'I.Supplementary 2017-18'!$B$8:$B$35,0)),INDEX('I.KI 2017-18'!AA$9:AA$393,MATCH($B140,'I.KI 2017-18'!$B$9:$B$393,0)))),"")</f>
        <v>0</v>
      </c>
      <c r="AO140" s="157">
        <f>_xlfn.IFNA(IF($B140=$B$382,0,_xlfn.IFNA(INDEX('I.Supplementary 2017-18'!AB$8:AB$35,MATCH($B140,'I.Supplementary 2017-18'!$B$8:$B$35,0)),INDEX('I.KI 2017-18'!AB$9:AB$393,MATCH($B140,'I.KI 2017-18'!$B$9:$B$393,0)))),"")</f>
        <v>0</v>
      </c>
      <c r="AP140" s="149"/>
      <c r="AQ140" s="156">
        <f>_xlfn.IFNA(IF($B140=$B$381,0,IF($B140=$B$382,0,_xlfn.IFNA(INDEX('I.Supplementary 2017-18'!I$8:I$35,MATCH($B140,'I.Supplementary 2017-18'!$B$8:$B$35,0)),INDEX('I.KI 2017-18'!I$9:I$393,MATCH($B140,'I.KI 2017-18'!$B$9:$B$393,0))))),"")</f>
        <v>0.31940692875387333</v>
      </c>
      <c r="AR140" s="149">
        <f>_xlfn.IFNA(IF($B140=$B$381,0,IF($B140=$B$382,0,_xlfn.IFNA(INDEX('I.Supplementary 2017-18'!J$8:J$35,MATCH($B140,'I.Supplementary 2017-18'!$B$8:$B$35,0)),INDEX('I.KI 2017-18'!J$9:J$393,MATCH($B140,'I.KI 2017-18'!$B$9:$B$393,0))))),"")</f>
        <v>2.7348585733008663</v>
      </c>
      <c r="AS140" s="157">
        <f>_xlfn.IFNA(IF($B140=$B$381,0,IF($B140=$B$382,0,_xlfn.IFNA(INDEX('I.Supplementary 2017-18'!H$8:H$35,MATCH($B140,'I.Supplementary 2017-18'!$B$8:$B$35,0)),INDEX('I.KI 2017-18'!H$9:H$393,MATCH($B140,'I.KI 2017-18'!$B$9:$B$393,0))))),"")</f>
        <v>3.0542655020547396</v>
      </c>
      <c r="AT140" s="149"/>
      <c r="AU140" s="156">
        <f>_xlfn.IFNA(_xlfn.IFNA(INDEX('I.Supplementary 2018-19'!P$8:P$157,MATCH($B140,'I.Supplementary 2018-19'!$B$8:$B$157,0)),INDEX('I.KI 2018-19'!P$9:P$393,MATCH($B140,'I.KI 2018-19'!$B$9:$B$393,0))),"")</f>
        <v>0</v>
      </c>
      <c r="AV140" s="193">
        <f>_xlfn.IFNA(_xlfn.IFNA(INDEX('I.Supplementary 2018-19'!Q$8:Q$157,MATCH($B140,'I.Supplementary 2018-19'!$B$8:$B$157,0)),INDEX('I.KI 2018-19'!Q$9:Q$393,MATCH($B140,'I.KI 2018-19'!$B$9:$B$393,0))),"")</f>
        <v>0</v>
      </c>
      <c r="AW140" s="193">
        <f>_xlfn.IFNA(_xlfn.IFNA(INDEX('I.Supplementary 2018-19'!R$8:R$157,MATCH($B140,'I.Supplementary 2018-19'!$B$8:$B$157,0)),INDEX('I.KI 2018-19'!R$9:R$393,MATCH($B140,'I.KI 2018-19'!$B$9:$B$393,0))),"")</f>
        <v>0</v>
      </c>
      <c r="AX140" s="193">
        <f>_xlfn.IFNA(_xlfn.IFNA(INDEX('I.Supplementary 2018-19'!S$8:S$157,MATCH($B140,'I.Supplementary 2018-19'!$B$8:$B$157,0)),INDEX('I.KI 2018-19'!S$9:S$393,MATCH($B140,'I.KI 2018-19'!$B$9:$B$393,0))),"")</f>
        <v>0</v>
      </c>
      <c r="AY140" s="157">
        <f>_xlfn.IFNA(_xlfn.IFNA(INDEX('I.Supplementary 2018-19'!T$8:T$157,MATCH($B140,'I.Supplementary 2018-19'!$B$8:$B$157,0)),INDEX('I.KI 2018-19'!T$9:T$393,MATCH($B140,'I.KI 2018-19'!$B$9:$B$393,0))),"")</f>
        <v>0</v>
      </c>
      <c r="AZ140" s="156">
        <f>_xlfn.IFNA(_xlfn.IFNA(INDEX('I.Supplementary 2018-19'!U$8:U$157,MATCH($B140,'I.Supplementary 2018-19'!$B$8:$B$157,0)),INDEX('I.KI 2018-19'!U$9:U$393,MATCH($B140,'I.KI 2018-19'!$B$9:$B$393,0))),"")</f>
        <v>0</v>
      </c>
      <c r="BA140" s="193">
        <f>_xlfn.IFNA(_xlfn.IFNA(INDEX('I.Supplementary 2018-19'!V$8:V$157,MATCH($B140,'I.Supplementary 2018-19'!$B$8:$B$157,0)),INDEX('I.KI 2018-19'!V$9:V$393,MATCH($B140,'I.KI 2018-19'!$B$9:$B$393,0))),"")</f>
        <v>2.8170217064043257</v>
      </c>
      <c r="BB140" s="193">
        <f>_xlfn.IFNA(_xlfn.IFNA(INDEX('I.Supplementary 2018-19'!W$8:W$157,MATCH($B140,'I.Supplementary 2018-19'!$B$8:$B$157,0)),INDEX('I.KI 2018-19'!W$9:W$393,MATCH($B140,'I.KI 2018-19'!$B$9:$B$393,0))),"")</f>
        <v>0</v>
      </c>
      <c r="BC140" s="193">
        <f>_xlfn.IFNA(_xlfn.IFNA(INDEX('I.Supplementary 2018-19'!X$8:X$157,MATCH($B140,'I.Supplementary 2018-19'!$B$8:$B$157,0)),INDEX('I.KI 2018-19'!X$9:X$393,MATCH($B140,'I.KI 2018-19'!$B$9:$B$393,0))),"")</f>
        <v>0</v>
      </c>
      <c r="BD140" s="157">
        <f>_xlfn.IFNA(_xlfn.IFNA(INDEX('I.Supplementary 2018-19'!Y$8:Y$157,MATCH($B140,'I.Supplementary 2018-19'!$B$8:$B$157,0)),INDEX('I.KI 2018-19'!Y$9:Y$393,MATCH($B140,'I.KI 2018-19'!$B$9:$B$393,0))),"")</f>
        <v>0</v>
      </c>
      <c r="BE140" s="156">
        <f>_xlfn.IFNA(_xlfn.IFNA(INDEX('I.Supplementary 2018-19'!Z$8:Z$157,MATCH($B140,'I.Supplementary 2018-19'!$B$8:$B$157,0)),INDEX('I.KI 2018-19'!Z$9:Z$393,MATCH($B140,'I.KI 2018-19'!$B$9:$B$393,0))),"")</f>
        <v>0</v>
      </c>
      <c r="BF140" s="193">
        <f>_xlfn.IFNA(_xlfn.IFNA(INDEX('I.Supplementary 2018-19'!AA$8:AA$157,MATCH($B140,'I.Supplementary 2018-19'!$B$8:$B$157,0)),INDEX('I.KI 2018-19'!AA$9:AA$393,MATCH($B140,'I.KI 2018-19'!$B$9:$B$393,0))),"")</f>
        <v>2.8170217064043257</v>
      </c>
      <c r="BG140" s="193">
        <f>_xlfn.IFNA(_xlfn.IFNA(INDEX('I.Supplementary 2018-19'!AB$8:AB$157,MATCH($B140,'I.Supplementary 2018-19'!$B$8:$B$157,0)),INDEX('I.KI 2018-19'!AB$9:AB$393,MATCH($B140,'I.KI 2018-19'!$B$9:$B$393,0))),"")</f>
        <v>0</v>
      </c>
      <c r="BH140" s="193">
        <f>_xlfn.IFNA(_xlfn.IFNA(INDEX('I.Supplementary 2018-19'!AC$8:AC$157,MATCH($B140,'I.Supplementary 2018-19'!$B$8:$B$157,0)),INDEX('I.KI 2018-19'!AC$9:AC$393,MATCH($B140,'I.KI 2018-19'!$B$9:$B$393,0))),"")</f>
        <v>0</v>
      </c>
      <c r="BI140" s="157">
        <f>_xlfn.IFNA(_xlfn.IFNA(INDEX('I.Supplementary 2018-19'!AD$8:AD$157,MATCH($B140,'I.Supplementary 2018-19'!$B$8:$B$157,0)),INDEX('I.KI 2018-19'!AD$9:AD$393,MATCH($B140,'I.KI 2018-19'!$B$9:$B$393,0))),"")</f>
        <v>0</v>
      </c>
      <c r="BJ140" s="149"/>
      <c r="BK140" s="156">
        <f>_xlfn.IFNA(IF($B140=$B$381,0,IF($B140=$B$382,0,_xlfn.IFNA(INDEX('I.Supplementary 2018-19'!I$8:I$157,MATCH($B140,'I.Supplementary 2018-19'!$B$8:$B$157,0)),INDEX('I.KI 2018-19'!I$9:I$393,MATCH($B140,'I.KI 2018-19'!$B$9:$B$393,0))))),"")</f>
        <v>0</v>
      </c>
      <c r="BL140" s="149">
        <f>_xlfn.IFNA(IF($B140=$B$381,0,IF($B140=$B$382,0,_xlfn.IFNA(INDEX('I.Supplementary 2018-19'!J$8:J$157,MATCH($B140,'I.Supplementary 2018-19'!$B$8:$B$157,0)),INDEX('I.KI 2018-19'!J$9:J$393,MATCH($B140,'I.KI 2018-19'!$B$9:$B$393,0))))),"")</f>
        <v>2.8170217064043257</v>
      </c>
      <c r="BM140" s="157">
        <f>_xlfn.IFNA(IF($B140=$B$381,0,IF($B140=$B$382,0,_xlfn.IFNA(INDEX('I.Supplementary 2018-19'!H$8:H$157,MATCH($B140,'I.Supplementary 2018-19'!$B$8:$B$157,0)),INDEX('I.KI 2018-19'!H$9:H$393,MATCH($B140,'I.KI 2018-19'!$B$9:$B$393,0))))),"")</f>
        <v>2.8170217064043257</v>
      </c>
    </row>
    <row r="141" spans="2:65">
      <c r="B141" s="121" t="str">
        <f>'Calculations for 2021-22'!B141</f>
        <v>E5013</v>
      </c>
      <c r="C141" s="160" t="str">
        <f>'Calculations for 2021-22'!D141</f>
        <v>E5013</v>
      </c>
      <c r="D141" t="str">
        <f>'Calculations for 2021-22'!E141</f>
        <v>ILB</v>
      </c>
      <c r="E141" t="str">
        <f>'Calculations for 2021-22'!F141</f>
        <v>P1915</v>
      </c>
      <c r="F141" s="120" t="str">
        <f>'Calculations for 2021-22'!H141</f>
        <v>Hackney</v>
      </c>
      <c r="G141" s="156">
        <f>_xlfn.IFNA(INDEX('I.KI 2016-17'!M$8:M$391,MATCH($B141,'I.KI 2016-17'!$B$8:$B$391,0)),"")</f>
        <v>55.515723135439998</v>
      </c>
      <c r="H141" s="149">
        <f>_xlfn.IFNA(INDEX('I.KI 2016-17'!N$8:N$391,MATCH($B141,'I.KI 2016-17'!$B$8:$B$391,0)),"")</f>
        <v>13.624734813698</v>
      </c>
      <c r="I141" s="149">
        <f>_xlfn.IFNA(INDEX('I.KI 2016-17'!O$8:O$391,MATCH($B141,'I.KI 2016-17'!$B$8:$B$391,0)),"")</f>
        <v>0</v>
      </c>
      <c r="J141" s="149">
        <f>_xlfn.IFNA(INDEX('I.KI 2016-17'!P$8:P$391,MATCH($B141,'I.KI 2016-17'!$B$8:$B$391,0)),"")</f>
        <v>0</v>
      </c>
      <c r="K141" s="157">
        <f>_xlfn.IFNA(INDEX('I.KI 2016-17'!Q$8:Q$391,MATCH($B141,'I.KI 2016-17'!$B$8:$B$391,0)),"")</f>
        <v>0</v>
      </c>
      <c r="L141" s="156">
        <f>_xlfn.IFNA(INDEX('I.KI 2016-17'!R$8:R$391,MATCH($B141,'I.KI 2016-17'!$B$8:$B$391,0)),"")</f>
        <v>77.981471878788994</v>
      </c>
      <c r="M141" s="193">
        <f>_xlfn.IFNA(INDEX('I.KI 2016-17'!S$8:S$391,MATCH($B141,'I.KI 2016-17'!$B$8:$B$391,0)),"")</f>
        <v>23.637080042429002</v>
      </c>
      <c r="N141" s="193">
        <f>_xlfn.IFNA(INDEX('I.KI 2016-17'!T$8:T$391,MATCH($B141,'I.KI 2016-17'!$B$8:$B$391,0)),"")</f>
        <v>0</v>
      </c>
      <c r="O141" s="193">
        <f>_xlfn.IFNA(INDEX('I.KI 2016-17'!U$8:U$391,MATCH($B141,'I.KI 2016-17'!$B$8:$B$391,0)),"")</f>
        <v>0</v>
      </c>
      <c r="P141" s="157">
        <f>_xlfn.IFNA(INDEX('I.KI 2016-17'!V$8:V$391,MATCH($B141,'I.KI 2016-17'!$B$8:$B$391,0)),"")</f>
        <v>0</v>
      </c>
      <c r="Q141" s="156">
        <f>_xlfn.IFNA(INDEX('I.KI 2016-17'!W$8:W$391,MATCH($B141,'I.KI 2016-17'!$B$8:$B$391,0)),"")</f>
        <v>133.49719501422899</v>
      </c>
      <c r="R141" s="193">
        <f>_xlfn.IFNA(INDEX('I.KI 2016-17'!X$8:X$391,MATCH($B141,'I.KI 2016-17'!$B$8:$B$391,0)),"")</f>
        <v>37.261814856127003</v>
      </c>
      <c r="S141" s="193">
        <f>_xlfn.IFNA(INDEX('I.KI 2016-17'!Y$8:Y$391,MATCH($B141,'I.KI 2016-17'!$B$8:$B$391,0)),"")</f>
        <v>0</v>
      </c>
      <c r="T141" s="193">
        <f>_xlfn.IFNA(INDEX('I.KI 2016-17'!Z$8:Z$391,MATCH($B141,'I.KI 2016-17'!$B$8:$B$391,0)),"")</f>
        <v>0</v>
      </c>
      <c r="U141" s="157">
        <f>_xlfn.IFNA(INDEX('I.KI 2016-17'!AA$8:AA$391,MATCH($B141,'I.KI 2016-17'!$B$8:$B$391,0)),"")</f>
        <v>0</v>
      </c>
      <c r="V141" s="149"/>
      <c r="W141" s="154">
        <f>_xlfn.IFNA(INDEX('I.KI 2016-17'!$H$8:$H$391,MATCH(B141,'I.KI 2016-17'!$B$8:$B$391,0)),"")</f>
        <v>69.140457949137996</v>
      </c>
      <c r="X141" s="153">
        <f>_xlfn.IFNA(INDEX('I.KI 2016-17'!$I$8:$I$391,MATCH(B141,'I.KI 2016-17'!$B$8:$B$391,0)),"")</f>
        <v>101.618551921218</v>
      </c>
      <c r="Y141" s="155">
        <f>_xlfn.IFNA(INDEX('I.KI 2016-17'!$G$8:$G$391,MATCH(B141,'I.KI 2016-17'!$B$8:$B$391,0)),"")</f>
        <v>170.75900987035601</v>
      </c>
      <c r="Z141" s="149"/>
      <c r="AA141" s="156">
        <f>_xlfn.IFNA(IF($B141=$B$382,0,_xlfn.IFNA(INDEX('I.Supplementary 2017-18'!N$8:N$35,MATCH($B141,'I.Supplementary 2017-18'!$B$8:$B$35,0)),INDEX('I.KI 2017-18'!N$9:N$393,MATCH($B141,'I.KI 2017-18'!$B$9:$B$393,0)))),"")</f>
        <v>44.904109774567743</v>
      </c>
      <c r="AB141" s="193">
        <f>_xlfn.IFNA(IF($B141=$B$382,0,_xlfn.IFNA(INDEX('I.Supplementary 2017-18'!O$8:O$35,MATCH($B141,'I.Supplementary 2017-18'!$B$8:$B$35,0)),INDEX('I.KI 2017-18'!O$9:O$393,MATCH($B141,'I.KI 2017-18'!$B$9:$B$393,0)))),"")</f>
        <v>10.000263406822093</v>
      </c>
      <c r="AC141" s="193">
        <f>_xlfn.IFNA(IF($B141=$B$382,0,_xlfn.IFNA(INDEX('I.Supplementary 2017-18'!P$8:P$35,MATCH($B141,'I.Supplementary 2017-18'!$B$8:$B$35,0)),INDEX('I.KI 2017-18'!P$9:P$393,MATCH($B141,'I.KI 2017-18'!$B$9:$B$393,0)))),"")</f>
        <v>0</v>
      </c>
      <c r="AD141" s="193">
        <f>_xlfn.IFNA(IF($B141=$B$382,0,_xlfn.IFNA(INDEX('I.Supplementary 2017-18'!Q$8:Q$35,MATCH($B141,'I.Supplementary 2017-18'!$B$8:$B$35,0)),INDEX('I.KI 2017-18'!Q$9:Q$393,MATCH($B141,'I.KI 2017-18'!$B$9:$B$393,0)))),"")</f>
        <v>0</v>
      </c>
      <c r="AE141" s="157">
        <f>_xlfn.IFNA(IF($B141=$B$382,0,_xlfn.IFNA(INDEX('I.Supplementary 2017-18'!R$8:R$35,MATCH($B141,'I.Supplementary 2017-18'!$B$8:$B$35,0)),INDEX('I.KI 2017-18'!R$9:R$393,MATCH($B141,'I.KI 2017-18'!$B$9:$B$393,0)))),"")</f>
        <v>0</v>
      </c>
      <c r="AF141" s="156">
        <f>_xlfn.IFNA(IF($B141=$B$382,0,_xlfn.IFNA(INDEX('I.Supplementary 2017-18'!S$8:S$35,MATCH($B141,'I.Supplementary 2017-18'!$B$8:$B$35,0)),INDEX('I.KI 2017-18'!S$9:S$393,MATCH($B141,'I.KI 2017-18'!$B$9:$B$393,0)))),"")</f>
        <v>79.573543531167957</v>
      </c>
      <c r="AG141" s="193">
        <f>_xlfn.IFNA(IF($B141=$B$382,0,_xlfn.IFNA(INDEX('I.Supplementary 2017-18'!T$8:T$35,MATCH($B141,'I.Supplementary 2017-18'!$B$8:$B$35,0)),INDEX('I.KI 2017-18'!T$9:T$393,MATCH($B141,'I.KI 2017-18'!$B$9:$B$393,0)))),"")</f>
        <v>24.119655251307559</v>
      </c>
      <c r="AH141" s="193">
        <f>_xlfn.IFNA(IF($B141=$B$382,0,_xlfn.IFNA(INDEX('I.Supplementary 2017-18'!U$8:U$35,MATCH($B141,'I.Supplementary 2017-18'!$B$8:$B$35,0)),INDEX('I.KI 2017-18'!U$9:U$393,MATCH($B141,'I.KI 2017-18'!$B$9:$B$393,0)))),"")</f>
        <v>0</v>
      </c>
      <c r="AI141" s="193">
        <f>_xlfn.IFNA(IF($B141=$B$382,0,_xlfn.IFNA(INDEX('I.Supplementary 2017-18'!V$8:V$35,MATCH($B141,'I.Supplementary 2017-18'!$B$8:$B$35,0)),INDEX('I.KI 2017-18'!V$9:V$393,MATCH($B141,'I.KI 2017-18'!$B$9:$B$393,0)))),"")</f>
        <v>0</v>
      </c>
      <c r="AJ141" s="157">
        <f>_xlfn.IFNA(IF($B141=$B$382,0,_xlfn.IFNA(INDEX('I.Supplementary 2017-18'!W$8:W$35,MATCH($B141,'I.Supplementary 2017-18'!$B$8:$B$35,0)),INDEX('I.KI 2017-18'!W$9:W$393,MATCH($B141,'I.KI 2017-18'!$B$9:$B$393,0)))),"")</f>
        <v>0</v>
      </c>
      <c r="AK141" s="156">
        <f>_xlfn.IFNA(IF($B141=$B$382,0,_xlfn.IFNA(INDEX('I.Supplementary 2017-18'!X$8:X$35,MATCH($B141,'I.Supplementary 2017-18'!$B$8:$B$35,0)),INDEX('I.KI 2017-18'!X$9:X$393,MATCH($B141,'I.KI 2017-18'!$B$9:$B$393,0)))),"")</f>
        <v>124.4776533057357</v>
      </c>
      <c r="AL141" s="193">
        <f>_xlfn.IFNA(IF($B141=$B$382,0,_xlfn.IFNA(INDEX('I.Supplementary 2017-18'!Y$8:Y$35,MATCH($B141,'I.Supplementary 2017-18'!$B$8:$B$35,0)),INDEX('I.KI 2017-18'!Y$9:Y$393,MATCH($B141,'I.KI 2017-18'!$B$9:$B$393,0)))),"")</f>
        <v>34.119918658129649</v>
      </c>
      <c r="AM141" s="193">
        <f>_xlfn.IFNA(IF($B141=$B$382,0,_xlfn.IFNA(INDEX('I.Supplementary 2017-18'!Z$8:Z$35,MATCH($B141,'I.Supplementary 2017-18'!$B$8:$B$35,0)),INDEX('I.KI 2017-18'!Z$9:Z$393,MATCH($B141,'I.KI 2017-18'!$B$9:$B$393,0)))),"")</f>
        <v>0</v>
      </c>
      <c r="AN141" s="193">
        <f>_xlfn.IFNA(IF($B141=$B$382,0,_xlfn.IFNA(INDEX('I.Supplementary 2017-18'!AA$8:AA$35,MATCH($B141,'I.Supplementary 2017-18'!$B$8:$B$35,0)),INDEX('I.KI 2017-18'!AA$9:AA$393,MATCH($B141,'I.KI 2017-18'!$B$9:$B$393,0)))),"")</f>
        <v>0</v>
      </c>
      <c r="AO141" s="157">
        <f>_xlfn.IFNA(IF($B141=$B$382,0,_xlfn.IFNA(INDEX('I.Supplementary 2017-18'!AB$8:AB$35,MATCH($B141,'I.Supplementary 2017-18'!$B$8:$B$35,0)),INDEX('I.KI 2017-18'!AB$9:AB$393,MATCH($B141,'I.KI 2017-18'!$B$9:$B$393,0)))),"")</f>
        <v>0</v>
      </c>
      <c r="AP141" s="149"/>
      <c r="AQ141" s="156">
        <f>_xlfn.IFNA(IF($B141=$B$381,0,IF($B141=$B$382,0,_xlfn.IFNA(INDEX('I.Supplementary 2017-18'!I$8:I$35,MATCH($B141,'I.Supplementary 2017-18'!$B$8:$B$35,0)),INDEX('I.KI 2017-18'!I$9:I$393,MATCH($B141,'I.KI 2017-18'!$B$9:$B$393,0))))),"")</f>
        <v>54.904373181389836</v>
      </c>
      <c r="AR141" s="149">
        <f>_xlfn.IFNA(IF($B141=$B$381,0,IF($B141=$B$382,0,_xlfn.IFNA(INDEX('I.Supplementary 2017-18'!J$8:J$35,MATCH($B141,'I.Supplementary 2017-18'!$B$8:$B$35,0)),INDEX('I.KI 2017-18'!J$9:J$393,MATCH($B141,'I.KI 2017-18'!$B$9:$B$393,0))))),"")</f>
        <v>103.69319878247552</v>
      </c>
      <c r="AS141" s="157">
        <f>_xlfn.IFNA(IF($B141=$B$381,0,IF($B141=$B$382,0,_xlfn.IFNA(INDEX('I.Supplementary 2017-18'!H$8:H$35,MATCH($B141,'I.Supplementary 2017-18'!$B$8:$B$35,0)),INDEX('I.KI 2017-18'!H$9:H$393,MATCH($B141,'I.KI 2017-18'!$B$9:$B$393,0))))),"")</f>
        <v>158.59757196386536</v>
      </c>
      <c r="AT141" s="149"/>
      <c r="AU141" s="156">
        <f>_xlfn.IFNA(_xlfn.IFNA(INDEX('I.Supplementary 2018-19'!P$8:P$157,MATCH($B141,'I.Supplementary 2018-19'!$B$8:$B$157,0)),INDEX('I.KI 2018-19'!P$9:P$393,MATCH($B141,'I.KI 2018-19'!$B$9:$B$393,0))),"")</f>
        <v>37.390527538186078</v>
      </c>
      <c r="AV141" s="193">
        <f>_xlfn.IFNA(_xlfn.IFNA(INDEX('I.Supplementary 2018-19'!Q$8:Q$157,MATCH($B141,'I.Supplementary 2018-19'!$B$8:$B$157,0)),INDEX('I.KI 2018-19'!Q$9:Q$393,MATCH($B141,'I.KI 2018-19'!$B$9:$B$393,0))),"")</f>
        <v>7.5947304840408298</v>
      </c>
      <c r="AW141" s="193">
        <f>_xlfn.IFNA(_xlfn.IFNA(INDEX('I.Supplementary 2018-19'!R$8:R$157,MATCH($B141,'I.Supplementary 2018-19'!$B$8:$B$157,0)),INDEX('I.KI 2018-19'!R$9:R$393,MATCH($B141,'I.KI 2018-19'!$B$9:$B$393,0))),"")</f>
        <v>0</v>
      </c>
      <c r="AX141" s="193">
        <f>_xlfn.IFNA(_xlfn.IFNA(INDEX('I.Supplementary 2018-19'!S$8:S$157,MATCH($B141,'I.Supplementary 2018-19'!$B$8:$B$157,0)),INDEX('I.KI 2018-19'!S$9:S$393,MATCH($B141,'I.KI 2018-19'!$B$9:$B$393,0))),"")</f>
        <v>0</v>
      </c>
      <c r="AY141" s="157">
        <f>_xlfn.IFNA(_xlfn.IFNA(INDEX('I.Supplementary 2018-19'!T$8:T$157,MATCH($B141,'I.Supplementary 2018-19'!$B$8:$B$157,0)),INDEX('I.KI 2018-19'!T$9:T$393,MATCH($B141,'I.KI 2018-19'!$B$9:$B$393,0))),"")</f>
        <v>0</v>
      </c>
      <c r="AZ141" s="156">
        <f>_xlfn.IFNA(_xlfn.IFNA(INDEX('I.Supplementary 2018-19'!U$8:U$157,MATCH($B141,'I.Supplementary 2018-19'!$B$8:$B$157,0)),INDEX('I.KI 2018-19'!U$9:U$393,MATCH($B141,'I.KI 2018-19'!$B$9:$B$393,0))),"")</f>
        <v>81.96416501064509</v>
      </c>
      <c r="BA141" s="193">
        <f>_xlfn.IFNA(_xlfn.IFNA(INDEX('I.Supplementary 2018-19'!V$8:V$157,MATCH($B141,'I.Supplementary 2018-19'!$B$8:$B$157,0)),INDEX('I.KI 2018-19'!V$9:V$393,MATCH($B141,'I.KI 2018-19'!$B$9:$B$393,0))),"")</f>
        <v>24.844280087183751</v>
      </c>
      <c r="BB141" s="193">
        <f>_xlfn.IFNA(_xlfn.IFNA(INDEX('I.Supplementary 2018-19'!W$8:W$157,MATCH($B141,'I.Supplementary 2018-19'!$B$8:$B$157,0)),INDEX('I.KI 2018-19'!W$9:W$393,MATCH($B141,'I.KI 2018-19'!$B$9:$B$393,0))),"")</f>
        <v>0</v>
      </c>
      <c r="BC141" s="193">
        <f>_xlfn.IFNA(_xlfn.IFNA(INDEX('I.Supplementary 2018-19'!X$8:X$157,MATCH($B141,'I.Supplementary 2018-19'!$B$8:$B$157,0)),INDEX('I.KI 2018-19'!X$9:X$393,MATCH($B141,'I.KI 2018-19'!$B$9:$B$393,0))),"")</f>
        <v>0</v>
      </c>
      <c r="BD141" s="157">
        <f>_xlfn.IFNA(_xlfn.IFNA(INDEX('I.Supplementary 2018-19'!Y$8:Y$157,MATCH($B141,'I.Supplementary 2018-19'!$B$8:$B$157,0)),INDEX('I.KI 2018-19'!Y$9:Y$393,MATCH($B141,'I.KI 2018-19'!$B$9:$B$393,0))),"")</f>
        <v>0</v>
      </c>
      <c r="BE141" s="156">
        <f>_xlfn.IFNA(_xlfn.IFNA(INDEX('I.Supplementary 2018-19'!Z$8:Z$157,MATCH($B141,'I.Supplementary 2018-19'!$B$8:$B$157,0)),INDEX('I.KI 2018-19'!Z$9:Z$393,MATCH($B141,'I.KI 2018-19'!$B$9:$B$393,0))),"")</f>
        <v>119.35469254883117</v>
      </c>
      <c r="BF141" s="193">
        <f>_xlfn.IFNA(_xlfn.IFNA(INDEX('I.Supplementary 2018-19'!AA$8:AA$157,MATCH($B141,'I.Supplementary 2018-19'!$B$8:$B$157,0)),INDEX('I.KI 2018-19'!AA$9:AA$393,MATCH($B141,'I.KI 2018-19'!$B$9:$B$393,0))),"")</f>
        <v>32.439010571224578</v>
      </c>
      <c r="BG141" s="193">
        <f>_xlfn.IFNA(_xlfn.IFNA(INDEX('I.Supplementary 2018-19'!AB$8:AB$157,MATCH($B141,'I.Supplementary 2018-19'!$B$8:$B$157,0)),INDEX('I.KI 2018-19'!AB$9:AB$393,MATCH($B141,'I.KI 2018-19'!$B$9:$B$393,0))),"")</f>
        <v>0</v>
      </c>
      <c r="BH141" s="193">
        <f>_xlfn.IFNA(_xlfn.IFNA(INDEX('I.Supplementary 2018-19'!AC$8:AC$157,MATCH($B141,'I.Supplementary 2018-19'!$B$8:$B$157,0)),INDEX('I.KI 2018-19'!AC$9:AC$393,MATCH($B141,'I.KI 2018-19'!$B$9:$B$393,0))),"")</f>
        <v>0</v>
      </c>
      <c r="BI141" s="157">
        <f>_xlfn.IFNA(_xlfn.IFNA(INDEX('I.Supplementary 2018-19'!AD$8:AD$157,MATCH($B141,'I.Supplementary 2018-19'!$B$8:$B$157,0)),INDEX('I.KI 2018-19'!AD$9:AD$393,MATCH($B141,'I.KI 2018-19'!$B$9:$B$393,0))),"")</f>
        <v>0</v>
      </c>
      <c r="BJ141" s="149"/>
      <c r="BK141" s="156">
        <f>_xlfn.IFNA(IF($B141=$B$381,0,IF($B141=$B$382,0,_xlfn.IFNA(INDEX('I.Supplementary 2018-19'!I$8:I$157,MATCH($B141,'I.Supplementary 2018-19'!$B$8:$B$157,0)),INDEX('I.KI 2018-19'!I$9:I$393,MATCH($B141,'I.KI 2018-19'!$B$9:$B$393,0))))),"")</f>
        <v>44.985258022226915</v>
      </c>
      <c r="BL141" s="149">
        <f>_xlfn.IFNA(IF($B141=$B$381,0,IF($B141=$B$382,0,_xlfn.IFNA(INDEX('I.Supplementary 2018-19'!J$8:J$157,MATCH($B141,'I.Supplementary 2018-19'!$B$8:$B$157,0)),INDEX('I.KI 2018-19'!J$9:J$393,MATCH($B141,'I.KI 2018-19'!$B$9:$B$393,0))))),"")</f>
        <v>106.80844509782884</v>
      </c>
      <c r="BM141" s="157">
        <f>_xlfn.IFNA(IF($B141=$B$381,0,IF($B141=$B$382,0,_xlfn.IFNA(INDEX('I.Supplementary 2018-19'!H$8:H$157,MATCH($B141,'I.Supplementary 2018-19'!$B$8:$B$157,0)),INDEX('I.KI 2018-19'!H$9:H$393,MATCH($B141,'I.KI 2018-19'!$B$9:$B$393,0))))),"")</f>
        <v>151.79370312005574</v>
      </c>
    </row>
    <row r="142" spans="2:65">
      <c r="B142" s="121" t="str">
        <f>'Calculations for 2021-22'!B142</f>
        <v>E0601</v>
      </c>
      <c r="C142" s="160" t="str">
        <f>'Calculations for 2021-22'!D142</f>
        <v>E0601</v>
      </c>
      <c r="D142" t="str">
        <f>'Calculations for 2021-22'!E142</f>
        <v>UNINFIR</v>
      </c>
      <c r="E142" t="str">
        <f>'Calculations for 2021-22'!F142</f>
        <v>P1702</v>
      </c>
      <c r="F142" s="120" t="str">
        <f>'Calculations for 2021-22'!H142</f>
        <v>Halton</v>
      </c>
      <c r="G142" s="156">
        <f>_xlfn.IFNA(INDEX('I.KI 2016-17'!M$8:M$391,MATCH($B142,'I.KI 2016-17'!$B$8:$B$391,0)),"")</f>
        <v>20.085002003694001</v>
      </c>
      <c r="H142" s="149">
        <f>_xlfn.IFNA(INDEX('I.KI 2016-17'!N$8:N$391,MATCH($B142,'I.KI 2016-17'!$B$8:$B$391,0)),"")</f>
        <v>2.1655778185379999</v>
      </c>
      <c r="I142" s="149">
        <f>_xlfn.IFNA(INDEX('I.KI 2016-17'!O$8:O$391,MATCH($B142,'I.KI 2016-17'!$B$8:$B$391,0)),"")</f>
        <v>0</v>
      </c>
      <c r="J142" s="149">
        <f>_xlfn.IFNA(INDEX('I.KI 2016-17'!P$8:P$391,MATCH($B142,'I.KI 2016-17'!$B$8:$B$391,0)),"")</f>
        <v>0</v>
      </c>
      <c r="K142" s="157">
        <f>_xlfn.IFNA(INDEX('I.KI 2016-17'!Q$8:Q$391,MATCH($B142,'I.KI 2016-17'!$B$8:$B$391,0)),"")</f>
        <v>0</v>
      </c>
      <c r="L142" s="156">
        <f>_xlfn.IFNA(INDEX('I.KI 2016-17'!R$8:R$391,MATCH($B142,'I.KI 2016-17'!$B$8:$B$391,0)),"")</f>
        <v>28.737925269981002</v>
      </c>
      <c r="M142" s="193">
        <f>_xlfn.IFNA(INDEX('I.KI 2016-17'!S$8:S$391,MATCH($B142,'I.KI 2016-17'!$B$8:$B$391,0)),"")</f>
        <v>4.3036864275540001</v>
      </c>
      <c r="N142" s="193">
        <f>_xlfn.IFNA(INDEX('I.KI 2016-17'!T$8:T$391,MATCH($B142,'I.KI 2016-17'!$B$8:$B$391,0)),"")</f>
        <v>0</v>
      </c>
      <c r="O142" s="193">
        <f>_xlfn.IFNA(INDEX('I.KI 2016-17'!U$8:U$391,MATCH($B142,'I.KI 2016-17'!$B$8:$B$391,0)),"")</f>
        <v>0</v>
      </c>
      <c r="P142" s="157">
        <f>_xlfn.IFNA(INDEX('I.KI 2016-17'!V$8:V$391,MATCH($B142,'I.KI 2016-17'!$B$8:$B$391,0)),"")</f>
        <v>0</v>
      </c>
      <c r="Q142" s="156">
        <f>_xlfn.IFNA(INDEX('I.KI 2016-17'!W$8:W$391,MATCH($B142,'I.KI 2016-17'!$B$8:$B$391,0)),"")</f>
        <v>48.822927273675006</v>
      </c>
      <c r="R142" s="193">
        <f>_xlfn.IFNA(INDEX('I.KI 2016-17'!X$8:X$391,MATCH($B142,'I.KI 2016-17'!$B$8:$B$391,0)),"")</f>
        <v>6.469264246092</v>
      </c>
      <c r="S142" s="193">
        <f>_xlfn.IFNA(INDEX('I.KI 2016-17'!Y$8:Y$391,MATCH($B142,'I.KI 2016-17'!$B$8:$B$391,0)),"")</f>
        <v>0</v>
      </c>
      <c r="T142" s="193">
        <f>_xlfn.IFNA(INDEX('I.KI 2016-17'!Z$8:Z$391,MATCH($B142,'I.KI 2016-17'!$B$8:$B$391,0)),"")</f>
        <v>0</v>
      </c>
      <c r="U142" s="157">
        <f>_xlfn.IFNA(INDEX('I.KI 2016-17'!AA$8:AA$391,MATCH($B142,'I.KI 2016-17'!$B$8:$B$391,0)),"")</f>
        <v>0</v>
      </c>
      <c r="V142" s="149"/>
      <c r="W142" s="154">
        <f>_xlfn.IFNA(INDEX('I.KI 2016-17'!$H$8:$H$391,MATCH(B142,'I.KI 2016-17'!$B$8:$B$391,0)),"")</f>
        <v>22.250579822232002</v>
      </c>
      <c r="X142" s="153">
        <f>_xlfn.IFNA(INDEX('I.KI 2016-17'!$I$8:$I$391,MATCH(B142,'I.KI 2016-17'!$B$8:$B$391,0)),"")</f>
        <v>33.041611697535004</v>
      </c>
      <c r="Y142" s="155">
        <f>_xlfn.IFNA(INDEX('I.KI 2016-17'!$G$8:$G$391,MATCH(B142,'I.KI 2016-17'!$B$8:$B$391,0)),"")</f>
        <v>55.292191519767002</v>
      </c>
      <c r="Z142" s="149"/>
      <c r="AA142" s="156">
        <f>_xlfn.IFNA(IF($B142=$B$382,0,_xlfn.IFNA(INDEX('I.Supplementary 2017-18'!N$8:N$35,MATCH($B142,'I.Supplementary 2017-18'!$B$8:$B$35,0)),INDEX('I.KI 2017-18'!N$9:N$393,MATCH($B142,'I.KI 2017-18'!$B$9:$B$393,0)))),"")</f>
        <v>15.428044597850151</v>
      </c>
      <c r="AB142" s="193">
        <f>_xlfn.IFNA(IF($B142=$B$382,0,_xlfn.IFNA(INDEX('I.Supplementary 2017-18'!O$8:O$35,MATCH($B142,'I.Supplementary 2017-18'!$B$8:$B$35,0)),INDEX('I.KI 2017-18'!O$9:O$393,MATCH($B142,'I.KI 2017-18'!$B$9:$B$393,0)))),"")</f>
        <v>1.3623691195005951</v>
      </c>
      <c r="AC142" s="193">
        <f>_xlfn.IFNA(IF($B142=$B$382,0,_xlfn.IFNA(INDEX('I.Supplementary 2017-18'!P$8:P$35,MATCH($B142,'I.Supplementary 2017-18'!$B$8:$B$35,0)),INDEX('I.KI 2017-18'!P$9:P$393,MATCH($B142,'I.KI 2017-18'!$B$9:$B$393,0)))),"")</f>
        <v>0</v>
      </c>
      <c r="AD142" s="193">
        <f>_xlfn.IFNA(IF($B142=$B$382,0,_xlfn.IFNA(INDEX('I.Supplementary 2017-18'!Q$8:Q$35,MATCH($B142,'I.Supplementary 2017-18'!$B$8:$B$35,0)),INDEX('I.KI 2017-18'!Q$9:Q$393,MATCH($B142,'I.KI 2017-18'!$B$9:$B$393,0)))),"")</f>
        <v>0</v>
      </c>
      <c r="AE142" s="157">
        <f>_xlfn.IFNA(IF($B142=$B$382,0,_xlfn.IFNA(INDEX('I.Supplementary 2017-18'!R$8:R$35,MATCH($B142,'I.Supplementary 2017-18'!$B$8:$B$35,0)),INDEX('I.KI 2017-18'!R$9:R$393,MATCH($B142,'I.KI 2017-18'!$B$9:$B$393,0)))),"")</f>
        <v>0</v>
      </c>
      <c r="AF142" s="156">
        <f>_xlfn.IFNA(IF($B142=$B$382,0,_xlfn.IFNA(INDEX('I.Supplementary 2017-18'!S$8:S$35,MATCH($B142,'I.Supplementary 2017-18'!$B$8:$B$35,0)),INDEX('I.KI 2017-18'!S$9:S$393,MATCH($B142,'I.KI 2017-18'!$B$9:$B$393,0)))),"")</f>
        <v>29.324639460777991</v>
      </c>
      <c r="AG142" s="193">
        <f>_xlfn.IFNA(IF($B142=$B$382,0,_xlfn.IFNA(INDEX('I.Supplementary 2017-18'!T$8:T$35,MATCH($B142,'I.Supplementary 2017-18'!$B$8:$B$35,0)),INDEX('I.KI 2017-18'!T$9:T$393,MATCH($B142,'I.KI 2017-18'!$B$9:$B$393,0)))),"")</f>
        <v>4.3915505957590693</v>
      </c>
      <c r="AH142" s="193">
        <f>_xlfn.IFNA(IF($B142=$B$382,0,_xlfn.IFNA(INDEX('I.Supplementary 2017-18'!U$8:U$35,MATCH($B142,'I.Supplementary 2017-18'!$B$8:$B$35,0)),INDEX('I.KI 2017-18'!U$9:U$393,MATCH($B142,'I.KI 2017-18'!$B$9:$B$393,0)))),"")</f>
        <v>0</v>
      </c>
      <c r="AI142" s="193">
        <f>_xlfn.IFNA(IF($B142=$B$382,0,_xlfn.IFNA(INDEX('I.Supplementary 2017-18'!V$8:V$35,MATCH($B142,'I.Supplementary 2017-18'!$B$8:$B$35,0)),INDEX('I.KI 2017-18'!V$9:V$393,MATCH($B142,'I.KI 2017-18'!$B$9:$B$393,0)))),"")</f>
        <v>0</v>
      </c>
      <c r="AJ142" s="157">
        <f>_xlfn.IFNA(IF($B142=$B$382,0,_xlfn.IFNA(INDEX('I.Supplementary 2017-18'!W$8:W$35,MATCH($B142,'I.Supplementary 2017-18'!$B$8:$B$35,0)),INDEX('I.KI 2017-18'!W$9:W$393,MATCH($B142,'I.KI 2017-18'!$B$9:$B$393,0)))),"")</f>
        <v>0</v>
      </c>
      <c r="AK142" s="156">
        <f>_xlfn.IFNA(IF($B142=$B$382,0,_xlfn.IFNA(INDEX('I.Supplementary 2017-18'!X$8:X$35,MATCH($B142,'I.Supplementary 2017-18'!$B$8:$B$35,0)),INDEX('I.KI 2017-18'!X$9:X$393,MATCH($B142,'I.KI 2017-18'!$B$9:$B$393,0)))),"")</f>
        <v>44.752684058628141</v>
      </c>
      <c r="AL142" s="193">
        <f>_xlfn.IFNA(IF($B142=$B$382,0,_xlfn.IFNA(INDEX('I.Supplementary 2017-18'!Y$8:Y$35,MATCH($B142,'I.Supplementary 2017-18'!$B$8:$B$35,0)),INDEX('I.KI 2017-18'!Y$9:Y$393,MATCH($B142,'I.KI 2017-18'!$B$9:$B$393,0)))),"")</f>
        <v>5.7539197152596646</v>
      </c>
      <c r="AM142" s="193">
        <f>_xlfn.IFNA(IF($B142=$B$382,0,_xlfn.IFNA(INDEX('I.Supplementary 2017-18'!Z$8:Z$35,MATCH($B142,'I.Supplementary 2017-18'!$B$8:$B$35,0)),INDEX('I.KI 2017-18'!Z$9:Z$393,MATCH($B142,'I.KI 2017-18'!$B$9:$B$393,0)))),"")</f>
        <v>0</v>
      </c>
      <c r="AN142" s="193">
        <f>_xlfn.IFNA(IF($B142=$B$382,0,_xlfn.IFNA(INDEX('I.Supplementary 2017-18'!AA$8:AA$35,MATCH($B142,'I.Supplementary 2017-18'!$B$8:$B$35,0)),INDEX('I.KI 2017-18'!AA$9:AA$393,MATCH($B142,'I.KI 2017-18'!$B$9:$B$393,0)))),"")</f>
        <v>0</v>
      </c>
      <c r="AO142" s="157">
        <f>_xlfn.IFNA(IF($B142=$B$382,0,_xlfn.IFNA(INDEX('I.Supplementary 2017-18'!AB$8:AB$35,MATCH($B142,'I.Supplementary 2017-18'!$B$8:$B$35,0)),INDEX('I.KI 2017-18'!AB$9:AB$393,MATCH($B142,'I.KI 2017-18'!$B$9:$B$393,0)))),"")</f>
        <v>0</v>
      </c>
      <c r="AP142" s="149"/>
      <c r="AQ142" s="156">
        <f>_xlfn.IFNA(IF($B142=$B$381,0,IF($B142=$B$382,0,_xlfn.IFNA(INDEX('I.Supplementary 2017-18'!I$8:I$35,MATCH($B142,'I.Supplementary 2017-18'!$B$8:$B$35,0)),INDEX('I.KI 2017-18'!I$9:I$393,MATCH($B142,'I.KI 2017-18'!$B$9:$B$393,0))))),"")</f>
        <v>16.790413717350749</v>
      </c>
      <c r="AR142" s="149">
        <f>_xlfn.IFNA(IF($B142=$B$381,0,IF($B142=$B$382,0,_xlfn.IFNA(INDEX('I.Supplementary 2017-18'!J$8:J$35,MATCH($B142,'I.Supplementary 2017-18'!$B$8:$B$35,0)),INDEX('I.KI 2017-18'!J$9:J$393,MATCH($B142,'I.KI 2017-18'!$B$9:$B$393,0))))),"")</f>
        <v>33.716190056537059</v>
      </c>
      <c r="AS142" s="157">
        <f>_xlfn.IFNA(IF($B142=$B$381,0,IF($B142=$B$382,0,_xlfn.IFNA(INDEX('I.Supplementary 2017-18'!H$8:H$35,MATCH($B142,'I.Supplementary 2017-18'!$B$8:$B$35,0)),INDEX('I.KI 2017-18'!H$9:H$393,MATCH($B142,'I.KI 2017-18'!$B$9:$B$393,0))))),"")</f>
        <v>50.506603773887804</v>
      </c>
      <c r="AT142" s="149"/>
      <c r="AU142" s="156">
        <f>_xlfn.IFNA(_xlfn.IFNA(INDEX('I.Supplementary 2018-19'!P$8:P$157,MATCH($B142,'I.Supplementary 2018-19'!$B$8:$B$157,0)),INDEX('I.KI 2018-19'!P$9:P$393,MATCH($B142,'I.KI 2018-19'!$B$9:$B$393,0))),"")</f>
        <v>12.234245770155207</v>
      </c>
      <c r="AV142" s="193">
        <f>_xlfn.IFNA(_xlfn.IFNA(INDEX('I.Supplementary 2018-19'!Q$8:Q$157,MATCH($B142,'I.Supplementary 2018-19'!$B$8:$B$157,0)),INDEX('I.KI 2018-19'!Q$9:Q$393,MATCH($B142,'I.KI 2018-19'!$B$9:$B$393,0))),"")</f>
        <v>0.84753836194217391</v>
      </c>
      <c r="AW142" s="193">
        <f>_xlfn.IFNA(_xlfn.IFNA(INDEX('I.Supplementary 2018-19'!R$8:R$157,MATCH($B142,'I.Supplementary 2018-19'!$B$8:$B$157,0)),INDEX('I.KI 2018-19'!R$9:R$393,MATCH($B142,'I.KI 2018-19'!$B$9:$B$393,0))),"")</f>
        <v>0</v>
      </c>
      <c r="AX142" s="193">
        <f>_xlfn.IFNA(_xlfn.IFNA(INDEX('I.Supplementary 2018-19'!S$8:S$157,MATCH($B142,'I.Supplementary 2018-19'!$B$8:$B$157,0)),INDEX('I.KI 2018-19'!S$9:S$393,MATCH($B142,'I.KI 2018-19'!$B$9:$B$393,0))),"")</f>
        <v>0</v>
      </c>
      <c r="AY142" s="157">
        <f>_xlfn.IFNA(_xlfn.IFNA(INDEX('I.Supplementary 2018-19'!T$8:T$157,MATCH($B142,'I.Supplementary 2018-19'!$B$8:$B$157,0)),INDEX('I.KI 2018-19'!T$9:T$393,MATCH($B142,'I.KI 2018-19'!$B$9:$B$393,0))),"")</f>
        <v>0</v>
      </c>
      <c r="AZ142" s="156">
        <f>_xlfn.IFNA(_xlfn.IFNA(INDEX('I.Supplementary 2018-19'!U$8:U$157,MATCH($B142,'I.Supplementary 2018-19'!$B$8:$B$157,0)),INDEX('I.KI 2018-19'!U$9:U$393,MATCH($B142,'I.KI 2018-19'!$B$9:$B$393,0))),"")</f>
        <v>30.20563721281853</v>
      </c>
      <c r="BA142" s="193">
        <f>_xlfn.IFNA(_xlfn.IFNA(INDEX('I.Supplementary 2018-19'!V$8:V$157,MATCH($B142,'I.Supplementary 2018-19'!$B$8:$B$157,0)),INDEX('I.KI 2018-19'!V$9:V$393,MATCH($B142,'I.KI 2018-19'!$B$9:$B$393,0))),"")</f>
        <v>4.5234855921981829</v>
      </c>
      <c r="BB142" s="193">
        <f>_xlfn.IFNA(_xlfn.IFNA(INDEX('I.Supplementary 2018-19'!W$8:W$157,MATCH($B142,'I.Supplementary 2018-19'!$B$8:$B$157,0)),INDEX('I.KI 2018-19'!W$9:W$393,MATCH($B142,'I.KI 2018-19'!$B$9:$B$393,0))),"")</f>
        <v>0</v>
      </c>
      <c r="BC142" s="193">
        <f>_xlfn.IFNA(_xlfn.IFNA(INDEX('I.Supplementary 2018-19'!X$8:X$157,MATCH($B142,'I.Supplementary 2018-19'!$B$8:$B$157,0)),INDEX('I.KI 2018-19'!X$9:X$393,MATCH($B142,'I.KI 2018-19'!$B$9:$B$393,0))),"")</f>
        <v>0</v>
      </c>
      <c r="BD142" s="157">
        <f>_xlfn.IFNA(_xlfn.IFNA(INDEX('I.Supplementary 2018-19'!Y$8:Y$157,MATCH($B142,'I.Supplementary 2018-19'!$B$8:$B$157,0)),INDEX('I.KI 2018-19'!Y$9:Y$393,MATCH($B142,'I.KI 2018-19'!$B$9:$B$393,0))),"")</f>
        <v>0</v>
      </c>
      <c r="BE142" s="156">
        <f>_xlfn.IFNA(_xlfn.IFNA(INDEX('I.Supplementary 2018-19'!Z$8:Z$157,MATCH($B142,'I.Supplementary 2018-19'!$B$8:$B$157,0)),INDEX('I.KI 2018-19'!Z$9:Z$393,MATCH($B142,'I.KI 2018-19'!$B$9:$B$393,0))),"")</f>
        <v>42.439882982973735</v>
      </c>
      <c r="BF142" s="193">
        <f>_xlfn.IFNA(_xlfn.IFNA(INDEX('I.Supplementary 2018-19'!AA$8:AA$157,MATCH($B142,'I.Supplementary 2018-19'!$B$8:$B$157,0)),INDEX('I.KI 2018-19'!AA$9:AA$393,MATCH($B142,'I.KI 2018-19'!$B$9:$B$393,0))),"")</f>
        <v>5.371023954140357</v>
      </c>
      <c r="BG142" s="193">
        <f>_xlfn.IFNA(_xlfn.IFNA(INDEX('I.Supplementary 2018-19'!AB$8:AB$157,MATCH($B142,'I.Supplementary 2018-19'!$B$8:$B$157,0)),INDEX('I.KI 2018-19'!AB$9:AB$393,MATCH($B142,'I.KI 2018-19'!$B$9:$B$393,0))),"")</f>
        <v>0</v>
      </c>
      <c r="BH142" s="193">
        <f>_xlfn.IFNA(_xlfn.IFNA(INDEX('I.Supplementary 2018-19'!AC$8:AC$157,MATCH($B142,'I.Supplementary 2018-19'!$B$8:$B$157,0)),INDEX('I.KI 2018-19'!AC$9:AC$393,MATCH($B142,'I.KI 2018-19'!$B$9:$B$393,0))),"")</f>
        <v>0</v>
      </c>
      <c r="BI142" s="157">
        <f>_xlfn.IFNA(_xlfn.IFNA(INDEX('I.Supplementary 2018-19'!AD$8:AD$157,MATCH($B142,'I.Supplementary 2018-19'!$B$8:$B$157,0)),INDEX('I.KI 2018-19'!AD$9:AD$393,MATCH($B142,'I.KI 2018-19'!$B$9:$B$393,0))),"")</f>
        <v>0</v>
      </c>
      <c r="BJ142" s="149"/>
      <c r="BK142" s="156">
        <f>_xlfn.IFNA(IF($B142=$B$381,0,IF($B142=$B$382,0,_xlfn.IFNA(INDEX('I.Supplementary 2018-19'!I$8:I$157,MATCH($B142,'I.Supplementary 2018-19'!$B$8:$B$157,0)),INDEX('I.KI 2018-19'!I$9:I$393,MATCH($B142,'I.KI 2018-19'!$B$9:$B$393,0))))),"")</f>
        <v>13.081784132097381</v>
      </c>
      <c r="BL142" s="149">
        <f>_xlfn.IFNA(IF($B142=$B$381,0,IF($B142=$B$382,0,_xlfn.IFNA(INDEX('I.Supplementary 2018-19'!J$8:J$157,MATCH($B142,'I.Supplementary 2018-19'!$B$8:$B$157,0)),INDEX('I.KI 2018-19'!J$9:J$393,MATCH($B142,'I.KI 2018-19'!$B$9:$B$393,0))))),"")</f>
        <v>34.729122805016715</v>
      </c>
      <c r="BM142" s="157">
        <f>_xlfn.IFNA(IF($B142=$B$381,0,IF($B142=$B$382,0,_xlfn.IFNA(INDEX('I.Supplementary 2018-19'!H$8:H$157,MATCH($B142,'I.Supplementary 2018-19'!$B$8:$B$157,0)),INDEX('I.KI 2018-19'!H$9:H$393,MATCH($B142,'I.KI 2018-19'!$B$9:$B$393,0))))),"")</f>
        <v>47.810906937114098</v>
      </c>
    </row>
    <row r="143" spans="2:65">
      <c r="B143" s="121" t="str">
        <f>'Calculations for 2021-22'!B143</f>
        <v>E2732</v>
      </c>
      <c r="C143" s="160" t="str">
        <f>'Calculations for 2021-22'!D143</f>
        <v>E2732</v>
      </c>
      <c r="D143" t="str">
        <f>'Calculations for 2021-22'!E143</f>
        <v>SD</v>
      </c>
      <c r="E143" t="str">
        <f>'Calculations for 2021-22'!F143</f>
        <v>P1912</v>
      </c>
      <c r="F143" s="120" t="str">
        <f>'Calculations for 2021-22'!H143</f>
        <v>Hambleton</v>
      </c>
      <c r="G143" s="156">
        <f>_xlfn.IFNA(INDEX('I.KI 2016-17'!M$8:M$391,MATCH($B143,'I.KI 2016-17'!$B$8:$B$391,0)),"")</f>
        <v>0</v>
      </c>
      <c r="H143" s="149">
        <f>_xlfn.IFNA(INDEX('I.KI 2016-17'!N$8:N$391,MATCH($B143,'I.KI 2016-17'!$B$8:$B$391,0)),"")</f>
        <v>1.0207478960859999</v>
      </c>
      <c r="I143" s="149">
        <f>_xlfn.IFNA(INDEX('I.KI 2016-17'!O$8:O$391,MATCH($B143,'I.KI 2016-17'!$B$8:$B$391,0)),"")</f>
        <v>0</v>
      </c>
      <c r="J143" s="149">
        <f>_xlfn.IFNA(INDEX('I.KI 2016-17'!P$8:P$391,MATCH($B143,'I.KI 2016-17'!$B$8:$B$391,0)),"")</f>
        <v>0</v>
      </c>
      <c r="K143" s="157">
        <f>_xlfn.IFNA(INDEX('I.KI 2016-17'!Q$8:Q$391,MATCH($B143,'I.KI 2016-17'!$B$8:$B$391,0)),"")</f>
        <v>0</v>
      </c>
      <c r="L143" s="156">
        <f>_xlfn.IFNA(INDEX('I.KI 2016-17'!R$8:R$391,MATCH($B143,'I.KI 2016-17'!$B$8:$B$391,0)),"")</f>
        <v>0</v>
      </c>
      <c r="M143" s="193">
        <f>_xlfn.IFNA(INDEX('I.KI 2016-17'!S$8:S$391,MATCH($B143,'I.KI 2016-17'!$B$8:$B$391,0)),"")</f>
        <v>1.9105569929249999</v>
      </c>
      <c r="N143" s="193">
        <f>_xlfn.IFNA(INDEX('I.KI 2016-17'!T$8:T$391,MATCH($B143,'I.KI 2016-17'!$B$8:$B$391,0)),"")</f>
        <v>0</v>
      </c>
      <c r="O143" s="193">
        <f>_xlfn.IFNA(INDEX('I.KI 2016-17'!U$8:U$391,MATCH($B143,'I.KI 2016-17'!$B$8:$B$391,0)),"")</f>
        <v>0</v>
      </c>
      <c r="P143" s="157">
        <f>_xlfn.IFNA(INDEX('I.KI 2016-17'!V$8:V$391,MATCH($B143,'I.KI 2016-17'!$B$8:$B$391,0)),"")</f>
        <v>0</v>
      </c>
      <c r="Q143" s="156">
        <f>_xlfn.IFNA(INDEX('I.KI 2016-17'!W$8:W$391,MATCH($B143,'I.KI 2016-17'!$B$8:$B$391,0)),"")</f>
        <v>0</v>
      </c>
      <c r="R143" s="193">
        <f>_xlfn.IFNA(INDEX('I.KI 2016-17'!X$8:X$391,MATCH($B143,'I.KI 2016-17'!$B$8:$B$391,0)),"")</f>
        <v>2.9313048890109998</v>
      </c>
      <c r="S143" s="193">
        <f>_xlfn.IFNA(INDEX('I.KI 2016-17'!Y$8:Y$391,MATCH($B143,'I.KI 2016-17'!$B$8:$B$391,0)),"")</f>
        <v>0</v>
      </c>
      <c r="T143" s="193">
        <f>_xlfn.IFNA(INDEX('I.KI 2016-17'!Z$8:Z$391,MATCH($B143,'I.KI 2016-17'!$B$8:$B$391,0)),"")</f>
        <v>0</v>
      </c>
      <c r="U143" s="157">
        <f>_xlfn.IFNA(INDEX('I.KI 2016-17'!AA$8:AA$391,MATCH($B143,'I.KI 2016-17'!$B$8:$B$391,0)),"")</f>
        <v>0</v>
      </c>
      <c r="V143" s="149"/>
      <c r="W143" s="154">
        <f>_xlfn.IFNA(INDEX('I.KI 2016-17'!$H$8:$H$391,MATCH(B143,'I.KI 2016-17'!$B$8:$B$391,0)),"")</f>
        <v>1.0207478960859999</v>
      </c>
      <c r="X143" s="153">
        <f>_xlfn.IFNA(INDEX('I.KI 2016-17'!$I$8:$I$391,MATCH(B143,'I.KI 2016-17'!$B$8:$B$391,0)),"")</f>
        <v>1.9105569929249999</v>
      </c>
      <c r="Y143" s="155">
        <f>_xlfn.IFNA(INDEX('I.KI 2016-17'!$G$8:$G$391,MATCH(B143,'I.KI 2016-17'!$B$8:$B$391,0)),"")</f>
        <v>2.9313048890109998</v>
      </c>
      <c r="Z143" s="149"/>
      <c r="AA143" s="156">
        <f>_xlfn.IFNA(IF($B143=$B$382,0,_xlfn.IFNA(INDEX('I.Supplementary 2017-18'!N$8:N$35,MATCH($B143,'I.Supplementary 2017-18'!$B$8:$B$35,0)),INDEX('I.KI 2017-18'!N$9:N$393,MATCH($B143,'I.KI 2017-18'!$B$9:$B$393,0)))),"")</f>
        <v>0</v>
      </c>
      <c r="AB143" s="193">
        <f>_xlfn.IFNA(IF($B143=$B$382,0,_xlfn.IFNA(INDEX('I.Supplementary 2017-18'!O$8:O$35,MATCH($B143,'I.Supplementary 2017-18'!$B$8:$B$35,0)),INDEX('I.KI 2017-18'!O$9:O$393,MATCH($B143,'I.KI 2017-18'!$B$9:$B$393,0)))),"")</f>
        <v>0.62164015439812703</v>
      </c>
      <c r="AC143" s="193">
        <f>_xlfn.IFNA(IF($B143=$B$382,0,_xlfn.IFNA(INDEX('I.Supplementary 2017-18'!P$8:P$35,MATCH($B143,'I.Supplementary 2017-18'!$B$8:$B$35,0)),INDEX('I.KI 2017-18'!P$9:P$393,MATCH($B143,'I.KI 2017-18'!$B$9:$B$393,0)))),"")</f>
        <v>0</v>
      </c>
      <c r="AD143" s="193">
        <f>_xlfn.IFNA(IF($B143=$B$382,0,_xlfn.IFNA(INDEX('I.Supplementary 2017-18'!Q$8:Q$35,MATCH($B143,'I.Supplementary 2017-18'!$B$8:$B$35,0)),INDEX('I.KI 2017-18'!Q$9:Q$393,MATCH($B143,'I.KI 2017-18'!$B$9:$B$393,0)))),"")</f>
        <v>0</v>
      </c>
      <c r="AE143" s="157">
        <f>_xlfn.IFNA(IF($B143=$B$382,0,_xlfn.IFNA(INDEX('I.Supplementary 2017-18'!R$8:R$35,MATCH($B143,'I.Supplementary 2017-18'!$B$8:$B$35,0)),INDEX('I.KI 2017-18'!R$9:R$393,MATCH($B143,'I.KI 2017-18'!$B$9:$B$393,0)))),"")</f>
        <v>0</v>
      </c>
      <c r="AF143" s="156">
        <f>_xlfn.IFNA(IF($B143=$B$382,0,_xlfn.IFNA(INDEX('I.Supplementary 2017-18'!S$8:S$35,MATCH($B143,'I.Supplementary 2017-18'!$B$8:$B$35,0)),INDEX('I.KI 2017-18'!S$9:S$393,MATCH($B143,'I.KI 2017-18'!$B$9:$B$393,0)))),"")</f>
        <v>0</v>
      </c>
      <c r="AG143" s="193">
        <f>_xlfn.IFNA(IF($B143=$B$382,0,_xlfn.IFNA(INDEX('I.Supplementary 2017-18'!T$8:T$35,MATCH($B143,'I.Supplementary 2017-18'!$B$8:$B$35,0)),INDEX('I.KI 2017-18'!T$9:T$393,MATCH($B143,'I.KI 2017-18'!$B$9:$B$393,0)))),"")</f>
        <v>1.9495629715941156</v>
      </c>
      <c r="AH143" s="193">
        <f>_xlfn.IFNA(IF($B143=$B$382,0,_xlfn.IFNA(INDEX('I.Supplementary 2017-18'!U$8:U$35,MATCH($B143,'I.Supplementary 2017-18'!$B$8:$B$35,0)),INDEX('I.KI 2017-18'!U$9:U$393,MATCH($B143,'I.KI 2017-18'!$B$9:$B$393,0)))),"")</f>
        <v>0</v>
      </c>
      <c r="AI143" s="193">
        <f>_xlfn.IFNA(IF($B143=$B$382,0,_xlfn.IFNA(INDEX('I.Supplementary 2017-18'!V$8:V$35,MATCH($B143,'I.Supplementary 2017-18'!$B$8:$B$35,0)),INDEX('I.KI 2017-18'!V$9:V$393,MATCH($B143,'I.KI 2017-18'!$B$9:$B$393,0)))),"")</f>
        <v>0</v>
      </c>
      <c r="AJ143" s="157">
        <f>_xlfn.IFNA(IF($B143=$B$382,0,_xlfn.IFNA(INDEX('I.Supplementary 2017-18'!W$8:W$35,MATCH($B143,'I.Supplementary 2017-18'!$B$8:$B$35,0)),INDEX('I.KI 2017-18'!W$9:W$393,MATCH($B143,'I.KI 2017-18'!$B$9:$B$393,0)))),"")</f>
        <v>0</v>
      </c>
      <c r="AK143" s="156">
        <f>_xlfn.IFNA(IF($B143=$B$382,0,_xlfn.IFNA(INDEX('I.Supplementary 2017-18'!X$8:X$35,MATCH($B143,'I.Supplementary 2017-18'!$B$8:$B$35,0)),INDEX('I.KI 2017-18'!X$9:X$393,MATCH($B143,'I.KI 2017-18'!$B$9:$B$393,0)))),"")</f>
        <v>0</v>
      </c>
      <c r="AL143" s="193">
        <f>_xlfn.IFNA(IF($B143=$B$382,0,_xlfn.IFNA(INDEX('I.Supplementary 2017-18'!Y$8:Y$35,MATCH($B143,'I.Supplementary 2017-18'!$B$8:$B$35,0)),INDEX('I.KI 2017-18'!Y$9:Y$393,MATCH($B143,'I.KI 2017-18'!$B$9:$B$393,0)))),"")</f>
        <v>2.5712031259922425</v>
      </c>
      <c r="AM143" s="193">
        <f>_xlfn.IFNA(IF($B143=$B$382,0,_xlfn.IFNA(INDEX('I.Supplementary 2017-18'!Z$8:Z$35,MATCH($B143,'I.Supplementary 2017-18'!$B$8:$B$35,0)),INDEX('I.KI 2017-18'!Z$9:Z$393,MATCH($B143,'I.KI 2017-18'!$B$9:$B$393,0)))),"")</f>
        <v>0</v>
      </c>
      <c r="AN143" s="193">
        <f>_xlfn.IFNA(IF($B143=$B$382,0,_xlfn.IFNA(INDEX('I.Supplementary 2017-18'!AA$8:AA$35,MATCH($B143,'I.Supplementary 2017-18'!$B$8:$B$35,0)),INDEX('I.KI 2017-18'!AA$9:AA$393,MATCH($B143,'I.KI 2017-18'!$B$9:$B$393,0)))),"")</f>
        <v>0</v>
      </c>
      <c r="AO143" s="157">
        <f>_xlfn.IFNA(IF($B143=$B$382,0,_xlfn.IFNA(INDEX('I.Supplementary 2017-18'!AB$8:AB$35,MATCH($B143,'I.Supplementary 2017-18'!$B$8:$B$35,0)),INDEX('I.KI 2017-18'!AB$9:AB$393,MATCH($B143,'I.KI 2017-18'!$B$9:$B$393,0)))),"")</f>
        <v>0</v>
      </c>
      <c r="AP143" s="149"/>
      <c r="AQ143" s="156">
        <f>_xlfn.IFNA(IF($B143=$B$381,0,IF($B143=$B$382,0,_xlfn.IFNA(INDEX('I.Supplementary 2017-18'!I$8:I$35,MATCH($B143,'I.Supplementary 2017-18'!$B$8:$B$35,0)),INDEX('I.KI 2017-18'!I$9:I$393,MATCH($B143,'I.KI 2017-18'!$B$9:$B$393,0))))),"")</f>
        <v>0.62164015439812703</v>
      </c>
      <c r="AR143" s="149">
        <f>_xlfn.IFNA(IF($B143=$B$381,0,IF($B143=$B$382,0,_xlfn.IFNA(INDEX('I.Supplementary 2017-18'!J$8:J$35,MATCH($B143,'I.Supplementary 2017-18'!$B$8:$B$35,0)),INDEX('I.KI 2017-18'!J$9:J$393,MATCH($B143,'I.KI 2017-18'!$B$9:$B$393,0))))),"")</f>
        <v>1.9495629715941156</v>
      </c>
      <c r="AS143" s="157">
        <f>_xlfn.IFNA(IF($B143=$B$381,0,IF($B143=$B$382,0,_xlfn.IFNA(INDEX('I.Supplementary 2017-18'!H$8:H$35,MATCH($B143,'I.Supplementary 2017-18'!$B$8:$B$35,0)),INDEX('I.KI 2017-18'!H$9:H$393,MATCH($B143,'I.KI 2017-18'!$B$9:$B$393,0))))),"")</f>
        <v>2.5712031259922425</v>
      </c>
      <c r="AT143" s="149"/>
      <c r="AU143" s="156">
        <f>_xlfn.IFNA(_xlfn.IFNA(INDEX('I.Supplementary 2018-19'!P$8:P$157,MATCH($B143,'I.Supplementary 2018-19'!$B$8:$B$157,0)),INDEX('I.KI 2018-19'!P$9:P$393,MATCH($B143,'I.KI 2018-19'!$B$9:$B$393,0))),"")</f>
        <v>0</v>
      </c>
      <c r="AV143" s="193">
        <f>_xlfn.IFNA(_xlfn.IFNA(INDEX('I.Supplementary 2018-19'!Q$8:Q$157,MATCH($B143,'I.Supplementary 2018-19'!$B$8:$B$157,0)),INDEX('I.KI 2018-19'!Q$9:Q$393,MATCH($B143,'I.KI 2018-19'!$B$9:$B$393,0))),"")</f>
        <v>0.37027669503799593</v>
      </c>
      <c r="AW143" s="193">
        <f>_xlfn.IFNA(_xlfn.IFNA(INDEX('I.Supplementary 2018-19'!R$8:R$157,MATCH($B143,'I.Supplementary 2018-19'!$B$8:$B$157,0)),INDEX('I.KI 2018-19'!R$9:R$393,MATCH($B143,'I.KI 2018-19'!$B$9:$B$393,0))),"")</f>
        <v>0</v>
      </c>
      <c r="AX143" s="193">
        <f>_xlfn.IFNA(_xlfn.IFNA(INDEX('I.Supplementary 2018-19'!S$8:S$157,MATCH($B143,'I.Supplementary 2018-19'!$B$8:$B$157,0)),INDEX('I.KI 2018-19'!S$9:S$393,MATCH($B143,'I.KI 2018-19'!$B$9:$B$393,0))),"")</f>
        <v>0</v>
      </c>
      <c r="AY143" s="157">
        <f>_xlfn.IFNA(_xlfn.IFNA(INDEX('I.Supplementary 2018-19'!T$8:T$157,MATCH($B143,'I.Supplementary 2018-19'!$B$8:$B$157,0)),INDEX('I.KI 2018-19'!T$9:T$393,MATCH($B143,'I.KI 2018-19'!$B$9:$B$393,0))),"")</f>
        <v>0</v>
      </c>
      <c r="AZ143" s="156">
        <f>_xlfn.IFNA(_xlfn.IFNA(INDEX('I.Supplementary 2018-19'!U$8:U$157,MATCH($B143,'I.Supplementary 2018-19'!$B$8:$B$157,0)),INDEX('I.KI 2018-19'!U$9:U$393,MATCH($B143,'I.KI 2018-19'!$B$9:$B$393,0))),"")</f>
        <v>0</v>
      </c>
      <c r="BA143" s="193">
        <f>_xlfn.IFNA(_xlfn.IFNA(INDEX('I.Supplementary 2018-19'!V$8:V$157,MATCH($B143,'I.Supplementary 2018-19'!$B$8:$B$157,0)),INDEX('I.KI 2018-19'!V$9:V$393,MATCH($B143,'I.KI 2018-19'!$B$9:$B$393,0))),"")</f>
        <v>2.0081335329724799</v>
      </c>
      <c r="BB143" s="193">
        <f>_xlfn.IFNA(_xlfn.IFNA(INDEX('I.Supplementary 2018-19'!W$8:W$157,MATCH($B143,'I.Supplementary 2018-19'!$B$8:$B$157,0)),INDEX('I.KI 2018-19'!W$9:W$393,MATCH($B143,'I.KI 2018-19'!$B$9:$B$393,0))),"")</f>
        <v>0</v>
      </c>
      <c r="BC143" s="193">
        <f>_xlfn.IFNA(_xlfn.IFNA(INDEX('I.Supplementary 2018-19'!X$8:X$157,MATCH($B143,'I.Supplementary 2018-19'!$B$8:$B$157,0)),INDEX('I.KI 2018-19'!X$9:X$393,MATCH($B143,'I.KI 2018-19'!$B$9:$B$393,0))),"")</f>
        <v>0</v>
      </c>
      <c r="BD143" s="157">
        <f>_xlfn.IFNA(_xlfn.IFNA(INDEX('I.Supplementary 2018-19'!Y$8:Y$157,MATCH($B143,'I.Supplementary 2018-19'!$B$8:$B$157,0)),INDEX('I.KI 2018-19'!Y$9:Y$393,MATCH($B143,'I.KI 2018-19'!$B$9:$B$393,0))),"")</f>
        <v>0</v>
      </c>
      <c r="BE143" s="156">
        <f>_xlfn.IFNA(_xlfn.IFNA(INDEX('I.Supplementary 2018-19'!Z$8:Z$157,MATCH($B143,'I.Supplementary 2018-19'!$B$8:$B$157,0)),INDEX('I.KI 2018-19'!Z$9:Z$393,MATCH($B143,'I.KI 2018-19'!$B$9:$B$393,0))),"")</f>
        <v>0</v>
      </c>
      <c r="BF143" s="193">
        <f>_xlfn.IFNA(_xlfn.IFNA(INDEX('I.Supplementary 2018-19'!AA$8:AA$157,MATCH($B143,'I.Supplementary 2018-19'!$B$8:$B$157,0)),INDEX('I.KI 2018-19'!AA$9:AA$393,MATCH($B143,'I.KI 2018-19'!$B$9:$B$393,0))),"")</f>
        <v>2.378410228010476</v>
      </c>
      <c r="BG143" s="193">
        <f>_xlfn.IFNA(_xlfn.IFNA(INDEX('I.Supplementary 2018-19'!AB$8:AB$157,MATCH($B143,'I.Supplementary 2018-19'!$B$8:$B$157,0)),INDEX('I.KI 2018-19'!AB$9:AB$393,MATCH($B143,'I.KI 2018-19'!$B$9:$B$393,0))),"")</f>
        <v>0</v>
      </c>
      <c r="BH143" s="193">
        <f>_xlfn.IFNA(_xlfn.IFNA(INDEX('I.Supplementary 2018-19'!AC$8:AC$157,MATCH($B143,'I.Supplementary 2018-19'!$B$8:$B$157,0)),INDEX('I.KI 2018-19'!AC$9:AC$393,MATCH($B143,'I.KI 2018-19'!$B$9:$B$393,0))),"")</f>
        <v>0</v>
      </c>
      <c r="BI143" s="157">
        <f>_xlfn.IFNA(_xlfn.IFNA(INDEX('I.Supplementary 2018-19'!AD$8:AD$157,MATCH($B143,'I.Supplementary 2018-19'!$B$8:$B$157,0)),INDEX('I.KI 2018-19'!AD$9:AD$393,MATCH($B143,'I.KI 2018-19'!$B$9:$B$393,0))),"")</f>
        <v>0</v>
      </c>
      <c r="BJ143" s="149"/>
      <c r="BK143" s="156">
        <f>_xlfn.IFNA(IF($B143=$B$381,0,IF($B143=$B$382,0,_xlfn.IFNA(INDEX('I.Supplementary 2018-19'!I$8:I$157,MATCH($B143,'I.Supplementary 2018-19'!$B$8:$B$157,0)),INDEX('I.KI 2018-19'!I$9:I$393,MATCH($B143,'I.KI 2018-19'!$B$9:$B$393,0))))),"")</f>
        <v>0.37027669503799593</v>
      </c>
      <c r="BL143" s="149">
        <f>_xlfn.IFNA(IF($B143=$B$381,0,IF($B143=$B$382,0,_xlfn.IFNA(INDEX('I.Supplementary 2018-19'!J$8:J$157,MATCH($B143,'I.Supplementary 2018-19'!$B$8:$B$157,0)),INDEX('I.KI 2018-19'!J$9:J$393,MATCH($B143,'I.KI 2018-19'!$B$9:$B$393,0))))),"")</f>
        <v>2.0081335329724799</v>
      </c>
      <c r="BM143" s="157">
        <f>_xlfn.IFNA(IF($B143=$B$381,0,IF($B143=$B$382,0,_xlfn.IFNA(INDEX('I.Supplementary 2018-19'!H$8:H$157,MATCH($B143,'I.Supplementary 2018-19'!$B$8:$B$157,0)),INDEX('I.KI 2018-19'!H$9:H$393,MATCH($B143,'I.KI 2018-19'!$B$9:$B$393,0))))),"")</f>
        <v>2.378410228010476</v>
      </c>
    </row>
    <row r="144" spans="2:65">
      <c r="B144" s="121" t="str">
        <f>'Calculations for 2021-22'!B144</f>
        <v>E5014</v>
      </c>
      <c r="C144" s="160" t="str">
        <f>'Calculations for 2021-22'!D144</f>
        <v>E5014</v>
      </c>
      <c r="D144" t="str">
        <f>'Calculations for 2021-22'!E144</f>
        <v>ILB</v>
      </c>
      <c r="E144" t="str">
        <f>'Calculations for 2021-22'!F144</f>
        <v>P1915</v>
      </c>
      <c r="F144" s="120" t="str">
        <f>'Calculations for 2021-22'!H144</f>
        <v>Hammersmith and Fulham</v>
      </c>
      <c r="G144" s="156">
        <f>_xlfn.IFNA(INDEX('I.KI 2016-17'!M$8:M$391,MATCH($B144,'I.KI 2016-17'!$B$8:$B$391,0)),"")</f>
        <v>27.696073688790001</v>
      </c>
      <c r="H144" s="149">
        <f>_xlfn.IFNA(INDEX('I.KI 2016-17'!N$8:N$391,MATCH($B144,'I.KI 2016-17'!$B$8:$B$391,0)),"")</f>
        <v>10.756737306693001</v>
      </c>
      <c r="I144" s="149">
        <f>_xlfn.IFNA(INDEX('I.KI 2016-17'!O$8:O$391,MATCH($B144,'I.KI 2016-17'!$B$8:$B$391,0)),"")</f>
        <v>0</v>
      </c>
      <c r="J144" s="149">
        <f>_xlfn.IFNA(INDEX('I.KI 2016-17'!P$8:P$391,MATCH($B144,'I.KI 2016-17'!$B$8:$B$391,0)),"")</f>
        <v>0</v>
      </c>
      <c r="K144" s="157">
        <f>_xlfn.IFNA(INDEX('I.KI 2016-17'!Q$8:Q$391,MATCH($B144,'I.KI 2016-17'!$B$8:$B$391,0)),"")</f>
        <v>0</v>
      </c>
      <c r="L144" s="156">
        <f>_xlfn.IFNA(INDEX('I.KI 2016-17'!R$8:R$391,MATCH($B144,'I.KI 2016-17'!$B$8:$B$391,0)),"")</f>
        <v>37.865898028415998</v>
      </c>
      <c r="M144" s="193">
        <f>_xlfn.IFNA(INDEX('I.KI 2016-17'!S$8:S$391,MATCH($B144,'I.KI 2016-17'!$B$8:$B$391,0)),"")</f>
        <v>18.743572521288002</v>
      </c>
      <c r="N144" s="193">
        <f>_xlfn.IFNA(INDEX('I.KI 2016-17'!T$8:T$391,MATCH($B144,'I.KI 2016-17'!$B$8:$B$391,0)),"")</f>
        <v>0</v>
      </c>
      <c r="O144" s="193">
        <f>_xlfn.IFNA(INDEX('I.KI 2016-17'!U$8:U$391,MATCH($B144,'I.KI 2016-17'!$B$8:$B$391,0)),"")</f>
        <v>0</v>
      </c>
      <c r="P144" s="157">
        <f>_xlfn.IFNA(INDEX('I.KI 2016-17'!V$8:V$391,MATCH($B144,'I.KI 2016-17'!$B$8:$B$391,0)),"")</f>
        <v>0</v>
      </c>
      <c r="Q144" s="156">
        <f>_xlfn.IFNA(INDEX('I.KI 2016-17'!W$8:W$391,MATCH($B144,'I.KI 2016-17'!$B$8:$B$391,0)),"")</f>
        <v>65.561971717206006</v>
      </c>
      <c r="R144" s="193">
        <f>_xlfn.IFNA(INDEX('I.KI 2016-17'!X$8:X$391,MATCH($B144,'I.KI 2016-17'!$B$8:$B$391,0)),"")</f>
        <v>29.500309827981003</v>
      </c>
      <c r="S144" s="193">
        <f>_xlfn.IFNA(INDEX('I.KI 2016-17'!Y$8:Y$391,MATCH($B144,'I.KI 2016-17'!$B$8:$B$391,0)),"")</f>
        <v>0</v>
      </c>
      <c r="T144" s="193">
        <f>_xlfn.IFNA(INDEX('I.KI 2016-17'!Z$8:Z$391,MATCH($B144,'I.KI 2016-17'!$B$8:$B$391,0)),"")</f>
        <v>0</v>
      </c>
      <c r="U144" s="157">
        <f>_xlfn.IFNA(INDEX('I.KI 2016-17'!AA$8:AA$391,MATCH($B144,'I.KI 2016-17'!$B$8:$B$391,0)),"")</f>
        <v>0</v>
      </c>
      <c r="V144" s="149"/>
      <c r="W144" s="154">
        <f>_xlfn.IFNA(INDEX('I.KI 2016-17'!$H$8:$H$391,MATCH(B144,'I.KI 2016-17'!$B$8:$B$391,0)),"")</f>
        <v>38.452810995483006</v>
      </c>
      <c r="X144" s="153">
        <f>_xlfn.IFNA(INDEX('I.KI 2016-17'!$I$8:$I$391,MATCH(B144,'I.KI 2016-17'!$B$8:$B$391,0)),"")</f>
        <v>56.609470549704</v>
      </c>
      <c r="Y144" s="155">
        <f>_xlfn.IFNA(INDEX('I.KI 2016-17'!$G$8:$G$391,MATCH(B144,'I.KI 2016-17'!$B$8:$B$391,0)),"")</f>
        <v>95.062281545187005</v>
      </c>
      <c r="Z144" s="149"/>
      <c r="AA144" s="156">
        <f>_xlfn.IFNA(IF($B144=$B$382,0,_xlfn.IFNA(INDEX('I.Supplementary 2017-18'!N$8:N$35,MATCH($B144,'I.Supplementary 2017-18'!$B$8:$B$35,0)),INDEX('I.KI 2017-18'!N$9:N$393,MATCH($B144,'I.KI 2017-18'!$B$9:$B$393,0)))),"")</f>
        <v>21.985336061261258</v>
      </c>
      <c r="AB144" s="193">
        <f>_xlfn.IFNA(IF($B144=$B$382,0,_xlfn.IFNA(INDEX('I.Supplementary 2017-18'!O$8:O$35,MATCH($B144,'I.Supplementary 2017-18'!$B$8:$B$35,0)),INDEX('I.KI 2017-18'!O$9:O$393,MATCH($B144,'I.KI 2017-18'!$B$9:$B$393,0)))),"")</f>
        <v>7.5134862927082589</v>
      </c>
      <c r="AC144" s="193">
        <f>_xlfn.IFNA(IF($B144=$B$382,0,_xlfn.IFNA(INDEX('I.Supplementary 2017-18'!P$8:P$35,MATCH($B144,'I.Supplementary 2017-18'!$B$8:$B$35,0)),INDEX('I.KI 2017-18'!P$9:P$393,MATCH($B144,'I.KI 2017-18'!$B$9:$B$393,0)))),"")</f>
        <v>0</v>
      </c>
      <c r="AD144" s="193">
        <f>_xlfn.IFNA(IF($B144=$B$382,0,_xlfn.IFNA(INDEX('I.Supplementary 2017-18'!Q$8:Q$35,MATCH($B144,'I.Supplementary 2017-18'!$B$8:$B$35,0)),INDEX('I.KI 2017-18'!Q$9:Q$393,MATCH($B144,'I.KI 2017-18'!$B$9:$B$393,0)))),"")</f>
        <v>0</v>
      </c>
      <c r="AE144" s="157">
        <f>_xlfn.IFNA(IF($B144=$B$382,0,_xlfn.IFNA(INDEX('I.Supplementary 2017-18'!R$8:R$35,MATCH($B144,'I.Supplementary 2017-18'!$B$8:$B$35,0)),INDEX('I.KI 2017-18'!R$9:R$393,MATCH($B144,'I.KI 2017-18'!$B$9:$B$393,0)))),"")</f>
        <v>0</v>
      </c>
      <c r="AF144" s="156">
        <f>_xlfn.IFNA(IF($B144=$B$382,0,_xlfn.IFNA(INDEX('I.Supplementary 2017-18'!S$8:S$35,MATCH($B144,'I.Supplementary 2017-18'!$B$8:$B$35,0)),INDEX('I.KI 2017-18'!S$9:S$393,MATCH($B144,'I.KI 2017-18'!$B$9:$B$393,0)))),"")</f>
        <v>38.638969136083965</v>
      </c>
      <c r="AG144" s="193">
        <f>_xlfn.IFNA(IF($B144=$B$382,0,_xlfn.IFNA(INDEX('I.Supplementary 2017-18'!T$8:T$35,MATCH($B144,'I.Supplementary 2017-18'!$B$8:$B$35,0)),INDEX('I.KI 2017-18'!T$9:T$393,MATCH($B144,'I.KI 2017-18'!$B$9:$B$393,0)))),"")</f>
        <v>19.126241759973773</v>
      </c>
      <c r="AH144" s="193">
        <f>_xlfn.IFNA(IF($B144=$B$382,0,_xlfn.IFNA(INDEX('I.Supplementary 2017-18'!U$8:U$35,MATCH($B144,'I.Supplementary 2017-18'!$B$8:$B$35,0)),INDEX('I.KI 2017-18'!U$9:U$393,MATCH($B144,'I.KI 2017-18'!$B$9:$B$393,0)))),"")</f>
        <v>0</v>
      </c>
      <c r="AI144" s="193">
        <f>_xlfn.IFNA(IF($B144=$B$382,0,_xlfn.IFNA(INDEX('I.Supplementary 2017-18'!V$8:V$35,MATCH($B144,'I.Supplementary 2017-18'!$B$8:$B$35,0)),INDEX('I.KI 2017-18'!V$9:V$393,MATCH($B144,'I.KI 2017-18'!$B$9:$B$393,0)))),"")</f>
        <v>0</v>
      </c>
      <c r="AJ144" s="157">
        <f>_xlfn.IFNA(IF($B144=$B$382,0,_xlfn.IFNA(INDEX('I.Supplementary 2017-18'!W$8:W$35,MATCH($B144,'I.Supplementary 2017-18'!$B$8:$B$35,0)),INDEX('I.KI 2017-18'!W$9:W$393,MATCH($B144,'I.KI 2017-18'!$B$9:$B$393,0)))),"")</f>
        <v>0</v>
      </c>
      <c r="AK144" s="156">
        <f>_xlfn.IFNA(IF($B144=$B$382,0,_xlfn.IFNA(INDEX('I.Supplementary 2017-18'!X$8:X$35,MATCH($B144,'I.Supplementary 2017-18'!$B$8:$B$35,0)),INDEX('I.KI 2017-18'!X$9:X$393,MATCH($B144,'I.KI 2017-18'!$B$9:$B$393,0)))),"")</f>
        <v>60.624305197345222</v>
      </c>
      <c r="AL144" s="193">
        <f>_xlfn.IFNA(IF($B144=$B$382,0,_xlfn.IFNA(INDEX('I.Supplementary 2017-18'!Y$8:Y$35,MATCH($B144,'I.Supplementary 2017-18'!$B$8:$B$35,0)),INDEX('I.KI 2017-18'!Y$9:Y$393,MATCH($B144,'I.KI 2017-18'!$B$9:$B$393,0)))),"")</f>
        <v>26.639728052682031</v>
      </c>
      <c r="AM144" s="193">
        <f>_xlfn.IFNA(IF($B144=$B$382,0,_xlfn.IFNA(INDEX('I.Supplementary 2017-18'!Z$8:Z$35,MATCH($B144,'I.Supplementary 2017-18'!$B$8:$B$35,0)),INDEX('I.KI 2017-18'!Z$9:Z$393,MATCH($B144,'I.KI 2017-18'!$B$9:$B$393,0)))),"")</f>
        <v>0</v>
      </c>
      <c r="AN144" s="193">
        <f>_xlfn.IFNA(IF($B144=$B$382,0,_xlfn.IFNA(INDEX('I.Supplementary 2017-18'!AA$8:AA$35,MATCH($B144,'I.Supplementary 2017-18'!$B$8:$B$35,0)),INDEX('I.KI 2017-18'!AA$9:AA$393,MATCH($B144,'I.KI 2017-18'!$B$9:$B$393,0)))),"")</f>
        <v>0</v>
      </c>
      <c r="AO144" s="157">
        <f>_xlfn.IFNA(IF($B144=$B$382,0,_xlfn.IFNA(INDEX('I.Supplementary 2017-18'!AB$8:AB$35,MATCH($B144,'I.Supplementary 2017-18'!$B$8:$B$35,0)),INDEX('I.KI 2017-18'!AB$9:AB$393,MATCH($B144,'I.KI 2017-18'!$B$9:$B$393,0)))),"")</f>
        <v>0</v>
      </c>
      <c r="AP144" s="149"/>
      <c r="AQ144" s="156">
        <f>_xlfn.IFNA(IF($B144=$B$381,0,IF($B144=$B$382,0,_xlfn.IFNA(INDEX('I.Supplementary 2017-18'!I$8:I$35,MATCH($B144,'I.Supplementary 2017-18'!$B$8:$B$35,0)),INDEX('I.KI 2017-18'!I$9:I$393,MATCH($B144,'I.KI 2017-18'!$B$9:$B$393,0))))),"")</f>
        <v>29.498822353969519</v>
      </c>
      <c r="AR144" s="149">
        <f>_xlfn.IFNA(IF($B144=$B$381,0,IF($B144=$B$382,0,_xlfn.IFNA(INDEX('I.Supplementary 2017-18'!J$8:J$35,MATCH($B144,'I.Supplementary 2017-18'!$B$8:$B$35,0)),INDEX('I.KI 2017-18'!J$9:J$393,MATCH($B144,'I.KI 2017-18'!$B$9:$B$393,0))))),"")</f>
        <v>57.765210896057738</v>
      </c>
      <c r="AS144" s="157">
        <f>_xlfn.IFNA(IF($B144=$B$381,0,IF($B144=$B$382,0,_xlfn.IFNA(INDEX('I.Supplementary 2017-18'!H$8:H$35,MATCH($B144,'I.Supplementary 2017-18'!$B$8:$B$35,0)),INDEX('I.KI 2017-18'!H$9:H$393,MATCH($B144,'I.KI 2017-18'!$B$9:$B$393,0))))),"")</f>
        <v>87.264033250027254</v>
      </c>
      <c r="AT144" s="149"/>
      <c r="AU144" s="156">
        <f>_xlfn.IFNA(_xlfn.IFNA(INDEX('I.Supplementary 2018-19'!P$8:P$157,MATCH($B144,'I.Supplementary 2018-19'!$B$8:$B$157,0)),INDEX('I.KI 2018-19'!P$9:P$393,MATCH($B144,'I.KI 2018-19'!$B$9:$B$393,0))),"")</f>
        <v>18.019268190895929</v>
      </c>
      <c r="AV144" s="193">
        <f>_xlfn.IFNA(_xlfn.IFNA(INDEX('I.Supplementary 2018-19'!Q$8:Q$157,MATCH($B144,'I.Supplementary 2018-19'!$B$8:$B$157,0)),INDEX('I.KI 2018-19'!Q$9:Q$393,MATCH($B144,'I.KI 2018-19'!$B$9:$B$393,0))),"")</f>
        <v>5.4079886851074992</v>
      </c>
      <c r="AW144" s="193">
        <f>_xlfn.IFNA(_xlfn.IFNA(INDEX('I.Supplementary 2018-19'!R$8:R$157,MATCH($B144,'I.Supplementary 2018-19'!$B$8:$B$157,0)),INDEX('I.KI 2018-19'!R$9:R$393,MATCH($B144,'I.KI 2018-19'!$B$9:$B$393,0))),"")</f>
        <v>0</v>
      </c>
      <c r="AX144" s="193">
        <f>_xlfn.IFNA(_xlfn.IFNA(INDEX('I.Supplementary 2018-19'!S$8:S$157,MATCH($B144,'I.Supplementary 2018-19'!$B$8:$B$157,0)),INDEX('I.KI 2018-19'!S$9:S$393,MATCH($B144,'I.KI 2018-19'!$B$9:$B$393,0))),"")</f>
        <v>0</v>
      </c>
      <c r="AY144" s="157">
        <f>_xlfn.IFNA(_xlfn.IFNA(INDEX('I.Supplementary 2018-19'!T$8:T$157,MATCH($B144,'I.Supplementary 2018-19'!$B$8:$B$157,0)),INDEX('I.KI 2018-19'!T$9:T$393,MATCH($B144,'I.KI 2018-19'!$B$9:$B$393,0))),"")</f>
        <v>0</v>
      </c>
      <c r="AZ144" s="156">
        <f>_xlfn.IFNA(_xlfn.IFNA(INDEX('I.Supplementary 2018-19'!U$8:U$157,MATCH($B144,'I.Supplementary 2018-19'!$B$8:$B$157,0)),INDEX('I.KI 2018-19'!U$9:U$393,MATCH($B144,'I.KI 2018-19'!$B$9:$B$393,0))),"")</f>
        <v>39.799796535022111</v>
      </c>
      <c r="BA144" s="193">
        <f>_xlfn.IFNA(_xlfn.IFNA(INDEX('I.Supplementary 2018-19'!V$8:V$157,MATCH($B144,'I.Supplementary 2018-19'!$B$8:$B$157,0)),INDEX('I.KI 2018-19'!V$9:V$393,MATCH($B144,'I.KI 2018-19'!$B$9:$B$393,0))),"")</f>
        <v>19.700849881518046</v>
      </c>
      <c r="BB144" s="193">
        <f>_xlfn.IFNA(_xlfn.IFNA(INDEX('I.Supplementary 2018-19'!W$8:W$157,MATCH($B144,'I.Supplementary 2018-19'!$B$8:$B$157,0)),INDEX('I.KI 2018-19'!W$9:W$393,MATCH($B144,'I.KI 2018-19'!$B$9:$B$393,0))),"")</f>
        <v>0</v>
      </c>
      <c r="BC144" s="193">
        <f>_xlfn.IFNA(_xlfn.IFNA(INDEX('I.Supplementary 2018-19'!X$8:X$157,MATCH($B144,'I.Supplementary 2018-19'!$B$8:$B$157,0)),INDEX('I.KI 2018-19'!X$9:X$393,MATCH($B144,'I.KI 2018-19'!$B$9:$B$393,0))),"")</f>
        <v>0</v>
      </c>
      <c r="BD144" s="157">
        <f>_xlfn.IFNA(_xlfn.IFNA(INDEX('I.Supplementary 2018-19'!Y$8:Y$157,MATCH($B144,'I.Supplementary 2018-19'!$B$8:$B$157,0)),INDEX('I.KI 2018-19'!Y$9:Y$393,MATCH($B144,'I.KI 2018-19'!$B$9:$B$393,0))),"")</f>
        <v>0</v>
      </c>
      <c r="BE144" s="156">
        <f>_xlfn.IFNA(_xlfn.IFNA(INDEX('I.Supplementary 2018-19'!Z$8:Z$157,MATCH($B144,'I.Supplementary 2018-19'!$B$8:$B$157,0)),INDEX('I.KI 2018-19'!Z$9:Z$393,MATCH($B144,'I.KI 2018-19'!$B$9:$B$393,0))),"")</f>
        <v>57.819064725918039</v>
      </c>
      <c r="BF144" s="193">
        <f>_xlfn.IFNA(_xlfn.IFNA(INDEX('I.Supplementary 2018-19'!AA$8:AA$157,MATCH($B144,'I.Supplementary 2018-19'!$B$8:$B$157,0)),INDEX('I.KI 2018-19'!AA$9:AA$393,MATCH($B144,'I.KI 2018-19'!$B$9:$B$393,0))),"")</f>
        <v>25.108838566625543</v>
      </c>
      <c r="BG144" s="193">
        <f>_xlfn.IFNA(_xlfn.IFNA(INDEX('I.Supplementary 2018-19'!AB$8:AB$157,MATCH($B144,'I.Supplementary 2018-19'!$B$8:$B$157,0)),INDEX('I.KI 2018-19'!AB$9:AB$393,MATCH($B144,'I.KI 2018-19'!$B$9:$B$393,0))),"")</f>
        <v>0</v>
      </c>
      <c r="BH144" s="193">
        <f>_xlfn.IFNA(_xlfn.IFNA(INDEX('I.Supplementary 2018-19'!AC$8:AC$157,MATCH($B144,'I.Supplementary 2018-19'!$B$8:$B$157,0)),INDEX('I.KI 2018-19'!AC$9:AC$393,MATCH($B144,'I.KI 2018-19'!$B$9:$B$393,0))),"")</f>
        <v>0</v>
      </c>
      <c r="BI144" s="157">
        <f>_xlfn.IFNA(_xlfn.IFNA(INDEX('I.Supplementary 2018-19'!AD$8:AD$157,MATCH($B144,'I.Supplementary 2018-19'!$B$8:$B$157,0)),INDEX('I.KI 2018-19'!AD$9:AD$393,MATCH($B144,'I.KI 2018-19'!$B$9:$B$393,0))),"")</f>
        <v>0</v>
      </c>
      <c r="BJ144" s="149"/>
      <c r="BK144" s="156">
        <f>_xlfn.IFNA(IF($B144=$B$381,0,IF($B144=$B$382,0,_xlfn.IFNA(INDEX('I.Supplementary 2018-19'!I$8:I$157,MATCH($B144,'I.Supplementary 2018-19'!$B$8:$B$157,0)),INDEX('I.KI 2018-19'!I$9:I$393,MATCH($B144,'I.KI 2018-19'!$B$9:$B$393,0))))),"")</f>
        <v>23.42725687600343</v>
      </c>
      <c r="BL144" s="149">
        <f>_xlfn.IFNA(IF($B144=$B$381,0,IF($B144=$B$382,0,_xlfn.IFNA(INDEX('I.Supplementary 2018-19'!J$8:J$157,MATCH($B144,'I.Supplementary 2018-19'!$B$8:$B$157,0)),INDEX('I.KI 2018-19'!J$9:J$393,MATCH($B144,'I.KI 2018-19'!$B$9:$B$393,0))))),"")</f>
        <v>59.500646416540164</v>
      </c>
      <c r="BM144" s="157">
        <f>_xlfn.IFNA(IF($B144=$B$381,0,IF($B144=$B$382,0,_xlfn.IFNA(INDEX('I.Supplementary 2018-19'!H$8:H$157,MATCH($B144,'I.Supplementary 2018-19'!$B$8:$B$157,0)),INDEX('I.KI 2018-19'!H$9:H$393,MATCH($B144,'I.KI 2018-19'!$B$9:$B$393,0))))),"")</f>
        <v>82.92790329254359</v>
      </c>
    </row>
    <row r="145" spans="2:65">
      <c r="B145" s="121" t="str">
        <f>'Calculations for 2021-22'!B145</f>
        <v>E1721</v>
      </c>
      <c r="C145" s="160" t="str">
        <f>'Calculations for 2021-22'!D145</f>
        <v>E1721</v>
      </c>
      <c r="D145" t="str">
        <f>'Calculations for 2021-22'!E145</f>
        <v>SCNFIR</v>
      </c>
      <c r="E145">
        <f>'Calculations for 2021-22'!F145</f>
        <v>0</v>
      </c>
      <c r="F145" s="120" t="str">
        <f>'Calculations for 2021-22'!H145</f>
        <v>Hampshire</v>
      </c>
      <c r="G145" s="156">
        <f>_xlfn.IFNA(INDEX('I.KI 2016-17'!M$8:M$391,MATCH($B145,'I.KI 2016-17'!$B$8:$B$391,0)),"")</f>
        <v>80.764214714432995</v>
      </c>
      <c r="H145" s="149">
        <f>_xlfn.IFNA(INDEX('I.KI 2016-17'!N$8:N$391,MATCH($B145,'I.KI 2016-17'!$B$8:$B$391,0)),"")</f>
        <v>0</v>
      </c>
      <c r="I145" s="149">
        <f>_xlfn.IFNA(INDEX('I.KI 2016-17'!O$8:O$391,MATCH($B145,'I.KI 2016-17'!$B$8:$B$391,0)),"")</f>
        <v>0</v>
      </c>
      <c r="J145" s="149">
        <f>_xlfn.IFNA(INDEX('I.KI 2016-17'!P$8:P$391,MATCH($B145,'I.KI 2016-17'!$B$8:$B$391,0)),"")</f>
        <v>0</v>
      </c>
      <c r="K145" s="157">
        <f>_xlfn.IFNA(INDEX('I.KI 2016-17'!Q$8:Q$391,MATCH($B145,'I.KI 2016-17'!$B$8:$B$391,0)),"")</f>
        <v>0</v>
      </c>
      <c r="L145" s="156">
        <f>_xlfn.IFNA(INDEX('I.KI 2016-17'!R$8:R$391,MATCH($B145,'I.KI 2016-17'!$B$8:$B$391,0)),"")</f>
        <v>110.05421618955401</v>
      </c>
      <c r="M145" s="193">
        <f>_xlfn.IFNA(INDEX('I.KI 2016-17'!S$8:S$391,MATCH($B145,'I.KI 2016-17'!$B$8:$B$391,0)),"")</f>
        <v>0</v>
      </c>
      <c r="N145" s="193">
        <f>_xlfn.IFNA(INDEX('I.KI 2016-17'!T$8:T$391,MATCH($B145,'I.KI 2016-17'!$B$8:$B$391,0)),"")</f>
        <v>0</v>
      </c>
      <c r="O145" s="193">
        <f>_xlfn.IFNA(INDEX('I.KI 2016-17'!U$8:U$391,MATCH($B145,'I.KI 2016-17'!$B$8:$B$391,0)),"")</f>
        <v>0</v>
      </c>
      <c r="P145" s="157">
        <f>_xlfn.IFNA(INDEX('I.KI 2016-17'!V$8:V$391,MATCH($B145,'I.KI 2016-17'!$B$8:$B$391,0)),"")</f>
        <v>0</v>
      </c>
      <c r="Q145" s="156">
        <f>_xlfn.IFNA(INDEX('I.KI 2016-17'!W$8:W$391,MATCH($B145,'I.KI 2016-17'!$B$8:$B$391,0)),"")</f>
        <v>190.81843090398701</v>
      </c>
      <c r="R145" s="193">
        <f>_xlfn.IFNA(INDEX('I.KI 2016-17'!X$8:X$391,MATCH($B145,'I.KI 2016-17'!$B$8:$B$391,0)),"")</f>
        <v>0</v>
      </c>
      <c r="S145" s="193">
        <f>_xlfn.IFNA(INDEX('I.KI 2016-17'!Y$8:Y$391,MATCH($B145,'I.KI 2016-17'!$B$8:$B$391,0)),"")</f>
        <v>0</v>
      </c>
      <c r="T145" s="193">
        <f>_xlfn.IFNA(INDEX('I.KI 2016-17'!Z$8:Z$391,MATCH($B145,'I.KI 2016-17'!$B$8:$B$391,0)),"")</f>
        <v>0</v>
      </c>
      <c r="U145" s="157">
        <f>_xlfn.IFNA(INDEX('I.KI 2016-17'!AA$8:AA$391,MATCH($B145,'I.KI 2016-17'!$B$8:$B$391,0)),"")</f>
        <v>0</v>
      </c>
      <c r="V145" s="149"/>
      <c r="W145" s="154">
        <f>_xlfn.IFNA(INDEX('I.KI 2016-17'!$H$8:$H$391,MATCH(B145,'I.KI 2016-17'!$B$8:$B$391,0)),"")</f>
        <v>80.764214714432995</v>
      </c>
      <c r="X145" s="153">
        <f>_xlfn.IFNA(INDEX('I.KI 2016-17'!$I$8:$I$391,MATCH(B145,'I.KI 2016-17'!$B$8:$B$391,0)),"")</f>
        <v>110.05421618955401</v>
      </c>
      <c r="Y145" s="155">
        <f>_xlfn.IFNA(INDEX('I.KI 2016-17'!$G$8:$G$391,MATCH(B145,'I.KI 2016-17'!$B$8:$B$391,0)),"")</f>
        <v>190.81843090398701</v>
      </c>
      <c r="Z145" s="149"/>
      <c r="AA145" s="156">
        <f>_xlfn.IFNA(IF($B145=$B$382,0,_xlfn.IFNA(INDEX('I.Supplementary 2017-18'!N$8:N$35,MATCH($B145,'I.Supplementary 2017-18'!$B$8:$B$35,0)),INDEX('I.KI 2017-18'!N$9:N$393,MATCH($B145,'I.KI 2017-18'!$B$9:$B$393,0)))),"")</f>
        <v>43.859626901071188</v>
      </c>
      <c r="AB145" s="193">
        <f>_xlfn.IFNA(IF($B145=$B$382,0,_xlfn.IFNA(INDEX('I.Supplementary 2017-18'!O$8:O$35,MATCH($B145,'I.Supplementary 2017-18'!$B$8:$B$35,0)),INDEX('I.KI 2017-18'!O$9:O$393,MATCH($B145,'I.KI 2017-18'!$B$9:$B$393,0)))),"")</f>
        <v>0</v>
      </c>
      <c r="AC145" s="193">
        <f>_xlfn.IFNA(IF($B145=$B$382,0,_xlfn.IFNA(INDEX('I.Supplementary 2017-18'!P$8:P$35,MATCH($B145,'I.Supplementary 2017-18'!$B$8:$B$35,0)),INDEX('I.KI 2017-18'!P$9:P$393,MATCH($B145,'I.KI 2017-18'!$B$9:$B$393,0)))),"")</f>
        <v>0</v>
      </c>
      <c r="AD145" s="193">
        <f>_xlfn.IFNA(IF($B145=$B$382,0,_xlfn.IFNA(INDEX('I.Supplementary 2017-18'!Q$8:Q$35,MATCH($B145,'I.Supplementary 2017-18'!$B$8:$B$35,0)),INDEX('I.KI 2017-18'!Q$9:Q$393,MATCH($B145,'I.KI 2017-18'!$B$9:$B$393,0)))),"")</f>
        <v>0</v>
      </c>
      <c r="AE145" s="157">
        <f>_xlfn.IFNA(IF($B145=$B$382,0,_xlfn.IFNA(INDEX('I.Supplementary 2017-18'!R$8:R$35,MATCH($B145,'I.Supplementary 2017-18'!$B$8:$B$35,0)),INDEX('I.KI 2017-18'!R$9:R$393,MATCH($B145,'I.KI 2017-18'!$B$9:$B$393,0)))),"")</f>
        <v>0</v>
      </c>
      <c r="AF145" s="156">
        <f>_xlfn.IFNA(IF($B145=$B$382,0,_xlfn.IFNA(INDEX('I.Supplementary 2017-18'!S$8:S$35,MATCH($B145,'I.Supplementary 2017-18'!$B$8:$B$35,0)),INDEX('I.KI 2017-18'!S$9:S$393,MATCH($B145,'I.KI 2017-18'!$B$9:$B$393,0)))),"")</f>
        <v>112.30108578048095</v>
      </c>
      <c r="AG145" s="193">
        <f>_xlfn.IFNA(IF($B145=$B$382,0,_xlfn.IFNA(INDEX('I.Supplementary 2017-18'!T$8:T$35,MATCH($B145,'I.Supplementary 2017-18'!$B$8:$B$35,0)),INDEX('I.KI 2017-18'!T$9:T$393,MATCH($B145,'I.KI 2017-18'!$B$9:$B$393,0)))),"")</f>
        <v>0</v>
      </c>
      <c r="AH145" s="193">
        <f>_xlfn.IFNA(IF($B145=$B$382,0,_xlfn.IFNA(INDEX('I.Supplementary 2017-18'!U$8:U$35,MATCH($B145,'I.Supplementary 2017-18'!$B$8:$B$35,0)),INDEX('I.KI 2017-18'!U$9:U$393,MATCH($B145,'I.KI 2017-18'!$B$9:$B$393,0)))),"")</f>
        <v>0</v>
      </c>
      <c r="AI145" s="193">
        <f>_xlfn.IFNA(IF($B145=$B$382,0,_xlfn.IFNA(INDEX('I.Supplementary 2017-18'!V$8:V$35,MATCH($B145,'I.Supplementary 2017-18'!$B$8:$B$35,0)),INDEX('I.KI 2017-18'!V$9:V$393,MATCH($B145,'I.KI 2017-18'!$B$9:$B$393,0)))),"")</f>
        <v>0</v>
      </c>
      <c r="AJ145" s="157">
        <f>_xlfn.IFNA(IF($B145=$B$382,0,_xlfn.IFNA(INDEX('I.Supplementary 2017-18'!W$8:W$35,MATCH($B145,'I.Supplementary 2017-18'!$B$8:$B$35,0)),INDEX('I.KI 2017-18'!W$9:W$393,MATCH($B145,'I.KI 2017-18'!$B$9:$B$393,0)))),"")</f>
        <v>0</v>
      </c>
      <c r="AK145" s="156">
        <f>_xlfn.IFNA(IF($B145=$B$382,0,_xlfn.IFNA(INDEX('I.Supplementary 2017-18'!X$8:X$35,MATCH($B145,'I.Supplementary 2017-18'!$B$8:$B$35,0)),INDEX('I.KI 2017-18'!X$9:X$393,MATCH($B145,'I.KI 2017-18'!$B$9:$B$393,0)))),"")</f>
        <v>156.16071268155213</v>
      </c>
      <c r="AL145" s="193">
        <f>_xlfn.IFNA(IF($B145=$B$382,0,_xlfn.IFNA(INDEX('I.Supplementary 2017-18'!Y$8:Y$35,MATCH($B145,'I.Supplementary 2017-18'!$B$8:$B$35,0)),INDEX('I.KI 2017-18'!Y$9:Y$393,MATCH($B145,'I.KI 2017-18'!$B$9:$B$393,0)))),"")</f>
        <v>0</v>
      </c>
      <c r="AM145" s="193">
        <f>_xlfn.IFNA(IF($B145=$B$382,0,_xlfn.IFNA(INDEX('I.Supplementary 2017-18'!Z$8:Z$35,MATCH($B145,'I.Supplementary 2017-18'!$B$8:$B$35,0)),INDEX('I.KI 2017-18'!Z$9:Z$393,MATCH($B145,'I.KI 2017-18'!$B$9:$B$393,0)))),"")</f>
        <v>0</v>
      </c>
      <c r="AN145" s="193">
        <f>_xlfn.IFNA(IF($B145=$B$382,0,_xlfn.IFNA(INDEX('I.Supplementary 2017-18'!AA$8:AA$35,MATCH($B145,'I.Supplementary 2017-18'!$B$8:$B$35,0)),INDEX('I.KI 2017-18'!AA$9:AA$393,MATCH($B145,'I.KI 2017-18'!$B$9:$B$393,0)))),"")</f>
        <v>0</v>
      </c>
      <c r="AO145" s="157">
        <f>_xlfn.IFNA(IF($B145=$B$382,0,_xlfn.IFNA(INDEX('I.Supplementary 2017-18'!AB$8:AB$35,MATCH($B145,'I.Supplementary 2017-18'!$B$8:$B$35,0)),INDEX('I.KI 2017-18'!AB$9:AB$393,MATCH($B145,'I.KI 2017-18'!$B$9:$B$393,0)))),"")</f>
        <v>0</v>
      </c>
      <c r="AP145" s="149"/>
      <c r="AQ145" s="156">
        <f>_xlfn.IFNA(IF($B145=$B$381,0,IF($B145=$B$382,0,_xlfn.IFNA(INDEX('I.Supplementary 2017-18'!I$8:I$35,MATCH($B145,'I.Supplementary 2017-18'!$B$8:$B$35,0)),INDEX('I.KI 2017-18'!I$9:I$393,MATCH($B145,'I.KI 2017-18'!$B$9:$B$393,0))))),"")</f>
        <v>43.859626901071188</v>
      </c>
      <c r="AR145" s="149">
        <f>_xlfn.IFNA(IF($B145=$B$381,0,IF($B145=$B$382,0,_xlfn.IFNA(INDEX('I.Supplementary 2017-18'!J$8:J$35,MATCH($B145,'I.Supplementary 2017-18'!$B$8:$B$35,0)),INDEX('I.KI 2017-18'!J$9:J$393,MATCH($B145,'I.KI 2017-18'!$B$9:$B$393,0))))),"")</f>
        <v>112.30108578048095</v>
      </c>
      <c r="AS145" s="157">
        <f>_xlfn.IFNA(IF($B145=$B$381,0,IF($B145=$B$382,0,_xlfn.IFNA(INDEX('I.Supplementary 2017-18'!H$8:H$35,MATCH($B145,'I.Supplementary 2017-18'!$B$8:$B$35,0)),INDEX('I.KI 2017-18'!H$9:H$393,MATCH($B145,'I.KI 2017-18'!$B$9:$B$393,0))))),"")</f>
        <v>156.16071268155213</v>
      </c>
      <c r="AT145" s="149"/>
      <c r="AU145" s="156">
        <f>_xlfn.IFNA(_xlfn.IFNA(INDEX('I.Supplementary 2018-19'!P$8:P$157,MATCH($B145,'I.Supplementary 2018-19'!$B$8:$B$157,0)),INDEX('I.KI 2018-19'!P$9:P$393,MATCH($B145,'I.KI 2018-19'!$B$9:$B$393,0))),"")</f>
        <v>20.772352917457582</v>
      </c>
      <c r="AV145" s="193">
        <f>_xlfn.IFNA(_xlfn.IFNA(INDEX('I.Supplementary 2018-19'!Q$8:Q$157,MATCH($B145,'I.Supplementary 2018-19'!$B$8:$B$157,0)),INDEX('I.KI 2018-19'!Q$9:Q$393,MATCH($B145,'I.KI 2018-19'!$B$9:$B$393,0))),"")</f>
        <v>0</v>
      </c>
      <c r="AW145" s="193">
        <f>_xlfn.IFNA(_xlfn.IFNA(INDEX('I.Supplementary 2018-19'!R$8:R$157,MATCH($B145,'I.Supplementary 2018-19'!$B$8:$B$157,0)),INDEX('I.KI 2018-19'!R$9:R$393,MATCH($B145,'I.KI 2018-19'!$B$9:$B$393,0))),"")</f>
        <v>0</v>
      </c>
      <c r="AX145" s="193">
        <f>_xlfn.IFNA(_xlfn.IFNA(INDEX('I.Supplementary 2018-19'!S$8:S$157,MATCH($B145,'I.Supplementary 2018-19'!$B$8:$B$157,0)),INDEX('I.KI 2018-19'!S$9:S$393,MATCH($B145,'I.KI 2018-19'!$B$9:$B$393,0))),"")</f>
        <v>0</v>
      </c>
      <c r="AY145" s="157">
        <f>_xlfn.IFNA(_xlfn.IFNA(INDEX('I.Supplementary 2018-19'!T$8:T$157,MATCH($B145,'I.Supplementary 2018-19'!$B$8:$B$157,0)),INDEX('I.KI 2018-19'!T$9:T$393,MATCH($B145,'I.KI 2018-19'!$B$9:$B$393,0))),"")</f>
        <v>0</v>
      </c>
      <c r="AZ145" s="156">
        <f>_xlfn.IFNA(_xlfn.IFNA(INDEX('I.Supplementary 2018-19'!U$8:U$157,MATCH($B145,'I.Supplementary 2018-19'!$B$8:$B$157,0)),INDEX('I.KI 2018-19'!U$9:U$393,MATCH($B145,'I.KI 2018-19'!$B$9:$B$393,0))),"")</f>
        <v>115.67493814298466</v>
      </c>
      <c r="BA145" s="193">
        <f>_xlfn.IFNA(_xlfn.IFNA(INDEX('I.Supplementary 2018-19'!V$8:V$157,MATCH($B145,'I.Supplementary 2018-19'!$B$8:$B$157,0)),INDEX('I.KI 2018-19'!V$9:V$393,MATCH($B145,'I.KI 2018-19'!$B$9:$B$393,0))),"")</f>
        <v>0</v>
      </c>
      <c r="BB145" s="193">
        <f>_xlfn.IFNA(_xlfn.IFNA(INDEX('I.Supplementary 2018-19'!W$8:W$157,MATCH($B145,'I.Supplementary 2018-19'!$B$8:$B$157,0)),INDEX('I.KI 2018-19'!W$9:W$393,MATCH($B145,'I.KI 2018-19'!$B$9:$B$393,0))),"")</f>
        <v>0</v>
      </c>
      <c r="BC145" s="193">
        <f>_xlfn.IFNA(_xlfn.IFNA(INDEX('I.Supplementary 2018-19'!X$8:X$157,MATCH($B145,'I.Supplementary 2018-19'!$B$8:$B$157,0)),INDEX('I.KI 2018-19'!X$9:X$393,MATCH($B145,'I.KI 2018-19'!$B$9:$B$393,0))),"")</f>
        <v>0</v>
      </c>
      <c r="BD145" s="157">
        <f>_xlfn.IFNA(_xlfn.IFNA(INDEX('I.Supplementary 2018-19'!Y$8:Y$157,MATCH($B145,'I.Supplementary 2018-19'!$B$8:$B$157,0)),INDEX('I.KI 2018-19'!Y$9:Y$393,MATCH($B145,'I.KI 2018-19'!$B$9:$B$393,0))),"")</f>
        <v>0</v>
      </c>
      <c r="BE145" s="156">
        <f>_xlfn.IFNA(_xlfn.IFNA(INDEX('I.Supplementary 2018-19'!Z$8:Z$157,MATCH($B145,'I.Supplementary 2018-19'!$B$8:$B$157,0)),INDEX('I.KI 2018-19'!Z$9:Z$393,MATCH($B145,'I.KI 2018-19'!$B$9:$B$393,0))),"")</f>
        <v>136.44729106044224</v>
      </c>
      <c r="BF145" s="193">
        <f>_xlfn.IFNA(_xlfn.IFNA(INDEX('I.Supplementary 2018-19'!AA$8:AA$157,MATCH($B145,'I.Supplementary 2018-19'!$B$8:$B$157,0)),INDEX('I.KI 2018-19'!AA$9:AA$393,MATCH($B145,'I.KI 2018-19'!$B$9:$B$393,0))),"")</f>
        <v>0</v>
      </c>
      <c r="BG145" s="193">
        <f>_xlfn.IFNA(_xlfn.IFNA(INDEX('I.Supplementary 2018-19'!AB$8:AB$157,MATCH($B145,'I.Supplementary 2018-19'!$B$8:$B$157,0)),INDEX('I.KI 2018-19'!AB$9:AB$393,MATCH($B145,'I.KI 2018-19'!$B$9:$B$393,0))),"")</f>
        <v>0</v>
      </c>
      <c r="BH145" s="193">
        <f>_xlfn.IFNA(_xlfn.IFNA(INDEX('I.Supplementary 2018-19'!AC$8:AC$157,MATCH($B145,'I.Supplementary 2018-19'!$B$8:$B$157,0)),INDEX('I.KI 2018-19'!AC$9:AC$393,MATCH($B145,'I.KI 2018-19'!$B$9:$B$393,0))),"")</f>
        <v>0</v>
      </c>
      <c r="BI145" s="157">
        <f>_xlfn.IFNA(_xlfn.IFNA(INDEX('I.Supplementary 2018-19'!AD$8:AD$157,MATCH($B145,'I.Supplementary 2018-19'!$B$8:$B$157,0)),INDEX('I.KI 2018-19'!AD$9:AD$393,MATCH($B145,'I.KI 2018-19'!$B$9:$B$393,0))),"")</f>
        <v>0</v>
      </c>
      <c r="BJ145" s="149"/>
      <c r="BK145" s="156">
        <f>_xlfn.IFNA(IF($B145=$B$381,0,IF($B145=$B$382,0,_xlfn.IFNA(INDEX('I.Supplementary 2018-19'!I$8:I$157,MATCH($B145,'I.Supplementary 2018-19'!$B$8:$B$157,0)),INDEX('I.KI 2018-19'!I$9:I$393,MATCH($B145,'I.KI 2018-19'!$B$9:$B$393,0))))),"")</f>
        <v>20.772352917457582</v>
      </c>
      <c r="BL145" s="149">
        <f>_xlfn.IFNA(IF($B145=$B$381,0,IF($B145=$B$382,0,_xlfn.IFNA(INDEX('I.Supplementary 2018-19'!J$8:J$157,MATCH($B145,'I.Supplementary 2018-19'!$B$8:$B$157,0)),INDEX('I.KI 2018-19'!J$9:J$393,MATCH($B145,'I.KI 2018-19'!$B$9:$B$393,0))))),"")</f>
        <v>115.67493814298466</v>
      </c>
      <c r="BM145" s="157">
        <f>_xlfn.IFNA(IF($B145=$B$381,0,IF($B145=$B$382,0,_xlfn.IFNA(INDEX('I.Supplementary 2018-19'!H$8:H$157,MATCH($B145,'I.Supplementary 2018-19'!$B$8:$B$157,0)),INDEX('I.KI 2018-19'!H$9:H$393,MATCH($B145,'I.KI 2018-19'!$B$9:$B$393,0))))),"")</f>
        <v>136.44729106044224</v>
      </c>
    </row>
    <row r="146" spans="2:65">
      <c r="B146" s="121" t="str">
        <f>'Calculations for 2021-22'!B146</f>
        <v>E6117</v>
      </c>
      <c r="C146" s="160" t="str">
        <f>'Calculations for 2021-22'!D146</f>
        <v>E6117</v>
      </c>
      <c r="D146" t="str">
        <f>'Calculations for 2021-22'!E146</f>
        <v>SFIR</v>
      </c>
      <c r="E146">
        <f>'Calculations for 2021-22'!F146</f>
        <v>0</v>
      </c>
      <c r="F146" s="120" t="str">
        <f>'Calculations for 2021-22'!H146</f>
        <v>Hampshire Fire</v>
      </c>
      <c r="G146" s="156">
        <f>_xlfn.IFNA(INDEX('I.KI 2016-17'!M$8:M$391,MATCH($B146,'I.KI 2016-17'!$B$8:$B$391,0)),"")</f>
        <v>0</v>
      </c>
      <c r="H146" s="149">
        <f>_xlfn.IFNA(INDEX('I.KI 2016-17'!N$8:N$391,MATCH($B146,'I.KI 2016-17'!$B$8:$B$391,0)),"")</f>
        <v>0</v>
      </c>
      <c r="I146" s="149">
        <f>_xlfn.IFNA(INDEX('I.KI 2016-17'!O$8:O$391,MATCH($B146,'I.KI 2016-17'!$B$8:$B$391,0)),"")</f>
        <v>12.525961517015</v>
      </c>
      <c r="J146" s="149">
        <f>_xlfn.IFNA(INDEX('I.KI 2016-17'!P$8:P$391,MATCH($B146,'I.KI 2016-17'!$B$8:$B$391,0)),"")</f>
        <v>0</v>
      </c>
      <c r="K146" s="157">
        <f>_xlfn.IFNA(INDEX('I.KI 2016-17'!Q$8:Q$391,MATCH($B146,'I.KI 2016-17'!$B$8:$B$391,0)),"")</f>
        <v>0</v>
      </c>
      <c r="L146" s="156">
        <f>_xlfn.IFNA(INDEX('I.KI 2016-17'!R$8:R$391,MATCH($B146,'I.KI 2016-17'!$B$8:$B$391,0)),"")</f>
        <v>0</v>
      </c>
      <c r="M146" s="193">
        <f>_xlfn.IFNA(INDEX('I.KI 2016-17'!S$8:S$391,MATCH($B146,'I.KI 2016-17'!$B$8:$B$391,0)),"")</f>
        <v>0</v>
      </c>
      <c r="N146" s="193">
        <f>_xlfn.IFNA(INDEX('I.KI 2016-17'!T$8:T$391,MATCH($B146,'I.KI 2016-17'!$B$8:$B$391,0)),"")</f>
        <v>13.331578314425</v>
      </c>
      <c r="O146" s="193">
        <f>_xlfn.IFNA(INDEX('I.KI 2016-17'!U$8:U$391,MATCH($B146,'I.KI 2016-17'!$B$8:$B$391,0)),"")</f>
        <v>0</v>
      </c>
      <c r="P146" s="157">
        <f>_xlfn.IFNA(INDEX('I.KI 2016-17'!V$8:V$391,MATCH($B146,'I.KI 2016-17'!$B$8:$B$391,0)),"")</f>
        <v>0</v>
      </c>
      <c r="Q146" s="156">
        <f>_xlfn.IFNA(INDEX('I.KI 2016-17'!W$8:W$391,MATCH($B146,'I.KI 2016-17'!$B$8:$B$391,0)),"")</f>
        <v>0</v>
      </c>
      <c r="R146" s="193">
        <f>_xlfn.IFNA(INDEX('I.KI 2016-17'!X$8:X$391,MATCH($B146,'I.KI 2016-17'!$B$8:$B$391,0)),"")</f>
        <v>0</v>
      </c>
      <c r="S146" s="193">
        <f>_xlfn.IFNA(INDEX('I.KI 2016-17'!Y$8:Y$391,MATCH($B146,'I.KI 2016-17'!$B$8:$B$391,0)),"")</f>
        <v>25.85753983144</v>
      </c>
      <c r="T146" s="193">
        <f>_xlfn.IFNA(INDEX('I.KI 2016-17'!Z$8:Z$391,MATCH($B146,'I.KI 2016-17'!$B$8:$B$391,0)),"")</f>
        <v>0</v>
      </c>
      <c r="U146" s="157">
        <f>_xlfn.IFNA(INDEX('I.KI 2016-17'!AA$8:AA$391,MATCH($B146,'I.KI 2016-17'!$B$8:$B$391,0)),"")</f>
        <v>0</v>
      </c>
      <c r="V146" s="149"/>
      <c r="W146" s="154">
        <f>_xlfn.IFNA(INDEX('I.KI 2016-17'!$H$8:$H$391,MATCH(B146,'I.KI 2016-17'!$B$8:$B$391,0)),"")</f>
        <v>12.525961517015</v>
      </c>
      <c r="X146" s="153">
        <f>_xlfn.IFNA(INDEX('I.KI 2016-17'!$I$8:$I$391,MATCH(B146,'I.KI 2016-17'!$B$8:$B$391,0)),"")</f>
        <v>13.331578314425</v>
      </c>
      <c r="Y146" s="155">
        <f>_xlfn.IFNA(INDEX('I.KI 2016-17'!$G$8:$G$391,MATCH(B146,'I.KI 2016-17'!$B$8:$B$391,0)),"")</f>
        <v>25.85753983144</v>
      </c>
      <c r="Z146" s="149"/>
      <c r="AA146" s="156">
        <f>_xlfn.IFNA(IF($B146=$B$382,0,_xlfn.IFNA(INDEX('I.Supplementary 2017-18'!N$8:N$35,MATCH($B146,'I.Supplementary 2017-18'!$B$8:$B$35,0)),INDEX('I.KI 2017-18'!N$9:N$393,MATCH($B146,'I.KI 2017-18'!$B$9:$B$393,0)))),"")</f>
        <v>0</v>
      </c>
      <c r="AB146" s="193">
        <f>_xlfn.IFNA(IF($B146=$B$382,0,_xlfn.IFNA(INDEX('I.Supplementary 2017-18'!O$8:O$35,MATCH($B146,'I.Supplementary 2017-18'!$B$8:$B$35,0)),INDEX('I.KI 2017-18'!O$9:O$393,MATCH($B146,'I.KI 2017-18'!$B$9:$B$393,0)))),"")</f>
        <v>0</v>
      </c>
      <c r="AC146" s="193">
        <f>_xlfn.IFNA(IF($B146=$B$382,0,_xlfn.IFNA(INDEX('I.Supplementary 2017-18'!P$8:P$35,MATCH($B146,'I.Supplementary 2017-18'!$B$8:$B$35,0)),INDEX('I.KI 2017-18'!P$9:P$393,MATCH($B146,'I.KI 2017-18'!$B$9:$B$393,0)))),"")</f>
        <v>9.6343533494068527</v>
      </c>
      <c r="AD146" s="193">
        <f>_xlfn.IFNA(IF($B146=$B$382,0,_xlfn.IFNA(INDEX('I.Supplementary 2017-18'!Q$8:Q$35,MATCH($B146,'I.Supplementary 2017-18'!$B$8:$B$35,0)),INDEX('I.KI 2017-18'!Q$9:Q$393,MATCH($B146,'I.KI 2017-18'!$B$9:$B$393,0)))),"")</f>
        <v>0</v>
      </c>
      <c r="AE146" s="157">
        <f>_xlfn.IFNA(IF($B146=$B$382,0,_xlfn.IFNA(INDEX('I.Supplementary 2017-18'!R$8:R$35,MATCH($B146,'I.Supplementary 2017-18'!$B$8:$B$35,0)),INDEX('I.KI 2017-18'!R$9:R$393,MATCH($B146,'I.KI 2017-18'!$B$9:$B$393,0)))),"")</f>
        <v>0</v>
      </c>
      <c r="AF146" s="156">
        <f>_xlfn.IFNA(IF($B146=$B$382,0,_xlfn.IFNA(INDEX('I.Supplementary 2017-18'!S$8:S$35,MATCH($B146,'I.Supplementary 2017-18'!$B$8:$B$35,0)),INDEX('I.KI 2017-18'!S$9:S$393,MATCH($B146,'I.KI 2017-18'!$B$9:$B$393,0)))),"")</f>
        <v>0</v>
      </c>
      <c r="AG146" s="193">
        <f>_xlfn.IFNA(IF($B146=$B$382,0,_xlfn.IFNA(INDEX('I.Supplementary 2017-18'!T$8:T$35,MATCH($B146,'I.Supplementary 2017-18'!$B$8:$B$35,0)),INDEX('I.KI 2017-18'!T$9:T$393,MATCH($B146,'I.KI 2017-18'!$B$9:$B$393,0)))),"")</f>
        <v>0</v>
      </c>
      <c r="AH146" s="193">
        <f>_xlfn.IFNA(IF($B146=$B$382,0,_xlfn.IFNA(INDEX('I.Supplementary 2017-18'!U$8:U$35,MATCH($B146,'I.Supplementary 2017-18'!$B$8:$B$35,0)),INDEX('I.KI 2017-18'!U$9:U$393,MATCH($B146,'I.KI 2017-18'!$B$9:$B$393,0)))),"")</f>
        <v>13.603756145959871</v>
      </c>
      <c r="AI146" s="193">
        <f>_xlfn.IFNA(IF($B146=$B$382,0,_xlfn.IFNA(INDEX('I.Supplementary 2017-18'!V$8:V$35,MATCH($B146,'I.Supplementary 2017-18'!$B$8:$B$35,0)),INDEX('I.KI 2017-18'!V$9:V$393,MATCH($B146,'I.KI 2017-18'!$B$9:$B$393,0)))),"")</f>
        <v>0</v>
      </c>
      <c r="AJ146" s="157">
        <f>_xlfn.IFNA(IF($B146=$B$382,0,_xlfn.IFNA(INDEX('I.Supplementary 2017-18'!W$8:W$35,MATCH($B146,'I.Supplementary 2017-18'!$B$8:$B$35,0)),INDEX('I.KI 2017-18'!W$9:W$393,MATCH($B146,'I.KI 2017-18'!$B$9:$B$393,0)))),"")</f>
        <v>0</v>
      </c>
      <c r="AK146" s="156">
        <f>_xlfn.IFNA(IF($B146=$B$382,0,_xlfn.IFNA(INDEX('I.Supplementary 2017-18'!X$8:X$35,MATCH($B146,'I.Supplementary 2017-18'!$B$8:$B$35,0)),INDEX('I.KI 2017-18'!X$9:X$393,MATCH($B146,'I.KI 2017-18'!$B$9:$B$393,0)))),"")</f>
        <v>0</v>
      </c>
      <c r="AL146" s="193">
        <f>_xlfn.IFNA(IF($B146=$B$382,0,_xlfn.IFNA(INDEX('I.Supplementary 2017-18'!Y$8:Y$35,MATCH($B146,'I.Supplementary 2017-18'!$B$8:$B$35,0)),INDEX('I.KI 2017-18'!Y$9:Y$393,MATCH($B146,'I.KI 2017-18'!$B$9:$B$393,0)))),"")</f>
        <v>0</v>
      </c>
      <c r="AM146" s="193">
        <f>_xlfn.IFNA(IF($B146=$B$382,0,_xlfn.IFNA(INDEX('I.Supplementary 2017-18'!Z$8:Z$35,MATCH($B146,'I.Supplementary 2017-18'!$B$8:$B$35,0)),INDEX('I.KI 2017-18'!Z$9:Z$393,MATCH($B146,'I.KI 2017-18'!$B$9:$B$393,0)))),"")</f>
        <v>23.238109495366722</v>
      </c>
      <c r="AN146" s="193">
        <f>_xlfn.IFNA(IF($B146=$B$382,0,_xlfn.IFNA(INDEX('I.Supplementary 2017-18'!AA$8:AA$35,MATCH($B146,'I.Supplementary 2017-18'!$B$8:$B$35,0)),INDEX('I.KI 2017-18'!AA$9:AA$393,MATCH($B146,'I.KI 2017-18'!$B$9:$B$393,0)))),"")</f>
        <v>0</v>
      </c>
      <c r="AO146" s="157">
        <f>_xlfn.IFNA(IF($B146=$B$382,0,_xlfn.IFNA(INDEX('I.Supplementary 2017-18'!AB$8:AB$35,MATCH($B146,'I.Supplementary 2017-18'!$B$8:$B$35,0)),INDEX('I.KI 2017-18'!AB$9:AB$393,MATCH($B146,'I.KI 2017-18'!$B$9:$B$393,0)))),"")</f>
        <v>0</v>
      </c>
      <c r="AP146" s="149"/>
      <c r="AQ146" s="156">
        <f>_xlfn.IFNA(IF($B146=$B$381,0,IF($B146=$B$382,0,_xlfn.IFNA(INDEX('I.Supplementary 2017-18'!I$8:I$35,MATCH($B146,'I.Supplementary 2017-18'!$B$8:$B$35,0)),INDEX('I.KI 2017-18'!I$9:I$393,MATCH($B146,'I.KI 2017-18'!$B$9:$B$393,0))))),"")</f>
        <v>9.6343533494068527</v>
      </c>
      <c r="AR146" s="149">
        <f>_xlfn.IFNA(IF($B146=$B$381,0,IF($B146=$B$382,0,_xlfn.IFNA(INDEX('I.Supplementary 2017-18'!J$8:J$35,MATCH($B146,'I.Supplementary 2017-18'!$B$8:$B$35,0)),INDEX('I.KI 2017-18'!J$9:J$393,MATCH($B146,'I.KI 2017-18'!$B$9:$B$393,0))))),"")</f>
        <v>13.603756145959871</v>
      </c>
      <c r="AS146" s="157">
        <f>_xlfn.IFNA(IF($B146=$B$381,0,IF($B146=$B$382,0,_xlfn.IFNA(INDEX('I.Supplementary 2017-18'!H$8:H$35,MATCH($B146,'I.Supplementary 2017-18'!$B$8:$B$35,0)),INDEX('I.KI 2017-18'!H$9:H$393,MATCH($B146,'I.KI 2017-18'!$B$9:$B$393,0))))),"")</f>
        <v>23.238109495366722</v>
      </c>
      <c r="AT146" s="149"/>
      <c r="AU146" s="156">
        <f>_xlfn.IFNA(_xlfn.IFNA(INDEX('I.Supplementary 2018-19'!P$8:P$157,MATCH($B146,'I.Supplementary 2018-19'!$B$8:$B$157,0)),INDEX('I.KI 2018-19'!P$9:P$393,MATCH($B146,'I.KI 2018-19'!$B$9:$B$393,0))),"")</f>
        <v>0</v>
      </c>
      <c r="AV146" s="193">
        <f>_xlfn.IFNA(_xlfn.IFNA(INDEX('I.Supplementary 2018-19'!Q$8:Q$157,MATCH($B146,'I.Supplementary 2018-19'!$B$8:$B$157,0)),INDEX('I.KI 2018-19'!Q$9:Q$393,MATCH($B146,'I.KI 2018-19'!$B$9:$B$393,0))),"")</f>
        <v>0</v>
      </c>
      <c r="AW146" s="193">
        <f>_xlfn.IFNA(_xlfn.IFNA(INDEX('I.Supplementary 2018-19'!R$8:R$157,MATCH($B146,'I.Supplementary 2018-19'!$B$8:$B$157,0)),INDEX('I.KI 2018-19'!R$9:R$393,MATCH($B146,'I.KI 2018-19'!$B$9:$B$393,0))),"")</f>
        <v>8.1176159629071947</v>
      </c>
      <c r="AX146" s="193">
        <f>_xlfn.IFNA(_xlfn.IFNA(INDEX('I.Supplementary 2018-19'!S$8:S$157,MATCH($B146,'I.Supplementary 2018-19'!$B$8:$B$157,0)),INDEX('I.KI 2018-19'!S$9:S$393,MATCH($B146,'I.KI 2018-19'!$B$9:$B$393,0))),"")</f>
        <v>0</v>
      </c>
      <c r="AY146" s="157">
        <f>_xlfn.IFNA(_xlfn.IFNA(INDEX('I.Supplementary 2018-19'!T$8:T$157,MATCH($B146,'I.Supplementary 2018-19'!$B$8:$B$157,0)),INDEX('I.KI 2018-19'!T$9:T$393,MATCH($B146,'I.KI 2018-19'!$B$9:$B$393,0))),"")</f>
        <v>0</v>
      </c>
      <c r="AZ146" s="156">
        <f>_xlfn.IFNA(_xlfn.IFNA(INDEX('I.Supplementary 2018-19'!U$8:U$157,MATCH($B146,'I.Supplementary 2018-19'!$B$8:$B$157,0)),INDEX('I.KI 2018-19'!U$9:U$393,MATCH($B146,'I.KI 2018-19'!$B$9:$B$393,0))),"")</f>
        <v>0</v>
      </c>
      <c r="BA146" s="193">
        <f>_xlfn.IFNA(_xlfn.IFNA(INDEX('I.Supplementary 2018-19'!V$8:V$157,MATCH($B146,'I.Supplementary 2018-19'!$B$8:$B$157,0)),INDEX('I.KI 2018-19'!V$9:V$393,MATCH($B146,'I.KI 2018-19'!$B$9:$B$393,0))),"")</f>
        <v>0</v>
      </c>
      <c r="BB146" s="193">
        <f>_xlfn.IFNA(_xlfn.IFNA(INDEX('I.Supplementary 2018-19'!W$8:W$157,MATCH($B146,'I.Supplementary 2018-19'!$B$8:$B$157,0)),INDEX('I.KI 2018-19'!W$9:W$393,MATCH($B146,'I.KI 2018-19'!$B$9:$B$393,0))),"")</f>
        <v>14.012452682533773</v>
      </c>
      <c r="BC146" s="193">
        <f>_xlfn.IFNA(_xlfn.IFNA(INDEX('I.Supplementary 2018-19'!X$8:X$157,MATCH($B146,'I.Supplementary 2018-19'!$B$8:$B$157,0)),INDEX('I.KI 2018-19'!X$9:X$393,MATCH($B146,'I.KI 2018-19'!$B$9:$B$393,0))),"")</f>
        <v>0</v>
      </c>
      <c r="BD146" s="157">
        <f>_xlfn.IFNA(_xlfn.IFNA(INDEX('I.Supplementary 2018-19'!Y$8:Y$157,MATCH($B146,'I.Supplementary 2018-19'!$B$8:$B$157,0)),INDEX('I.KI 2018-19'!Y$9:Y$393,MATCH($B146,'I.KI 2018-19'!$B$9:$B$393,0))),"")</f>
        <v>0</v>
      </c>
      <c r="BE146" s="156">
        <f>_xlfn.IFNA(_xlfn.IFNA(INDEX('I.Supplementary 2018-19'!Z$8:Z$157,MATCH($B146,'I.Supplementary 2018-19'!$B$8:$B$157,0)),INDEX('I.KI 2018-19'!Z$9:Z$393,MATCH($B146,'I.KI 2018-19'!$B$9:$B$393,0))),"")</f>
        <v>0</v>
      </c>
      <c r="BF146" s="193">
        <f>_xlfn.IFNA(_xlfn.IFNA(INDEX('I.Supplementary 2018-19'!AA$8:AA$157,MATCH($B146,'I.Supplementary 2018-19'!$B$8:$B$157,0)),INDEX('I.KI 2018-19'!AA$9:AA$393,MATCH($B146,'I.KI 2018-19'!$B$9:$B$393,0))),"")</f>
        <v>0</v>
      </c>
      <c r="BG146" s="193">
        <f>_xlfn.IFNA(_xlfn.IFNA(INDEX('I.Supplementary 2018-19'!AB$8:AB$157,MATCH($B146,'I.Supplementary 2018-19'!$B$8:$B$157,0)),INDEX('I.KI 2018-19'!AB$9:AB$393,MATCH($B146,'I.KI 2018-19'!$B$9:$B$393,0))),"")</f>
        <v>22.130068645440968</v>
      </c>
      <c r="BH146" s="193">
        <f>_xlfn.IFNA(_xlfn.IFNA(INDEX('I.Supplementary 2018-19'!AC$8:AC$157,MATCH($B146,'I.Supplementary 2018-19'!$B$8:$B$157,0)),INDEX('I.KI 2018-19'!AC$9:AC$393,MATCH($B146,'I.KI 2018-19'!$B$9:$B$393,0))),"")</f>
        <v>0</v>
      </c>
      <c r="BI146" s="157">
        <f>_xlfn.IFNA(_xlfn.IFNA(INDEX('I.Supplementary 2018-19'!AD$8:AD$157,MATCH($B146,'I.Supplementary 2018-19'!$B$8:$B$157,0)),INDEX('I.KI 2018-19'!AD$9:AD$393,MATCH($B146,'I.KI 2018-19'!$B$9:$B$393,0))),"")</f>
        <v>0</v>
      </c>
      <c r="BJ146" s="149"/>
      <c r="BK146" s="156">
        <f>_xlfn.IFNA(IF($B146=$B$381,0,IF($B146=$B$382,0,_xlfn.IFNA(INDEX('I.Supplementary 2018-19'!I$8:I$157,MATCH($B146,'I.Supplementary 2018-19'!$B$8:$B$157,0)),INDEX('I.KI 2018-19'!I$9:I$393,MATCH($B146,'I.KI 2018-19'!$B$9:$B$393,0))))),"")</f>
        <v>8.1176159629071947</v>
      </c>
      <c r="BL146" s="149">
        <f>_xlfn.IFNA(IF($B146=$B$381,0,IF($B146=$B$382,0,_xlfn.IFNA(INDEX('I.Supplementary 2018-19'!J$8:J$157,MATCH($B146,'I.Supplementary 2018-19'!$B$8:$B$157,0)),INDEX('I.KI 2018-19'!J$9:J$393,MATCH($B146,'I.KI 2018-19'!$B$9:$B$393,0))))),"")</f>
        <v>14.012452682533773</v>
      </c>
      <c r="BM146" s="157">
        <f>_xlfn.IFNA(IF($B146=$B$381,0,IF($B146=$B$382,0,_xlfn.IFNA(INDEX('I.Supplementary 2018-19'!H$8:H$157,MATCH($B146,'I.Supplementary 2018-19'!$B$8:$B$157,0)),INDEX('I.KI 2018-19'!H$9:H$393,MATCH($B146,'I.KI 2018-19'!$B$9:$B$393,0))))),"")</f>
        <v>22.130068645440968</v>
      </c>
    </row>
    <row r="147" spans="2:65">
      <c r="B147" s="121" t="str">
        <f>'Calculations for 2021-22'!B147</f>
        <v>E2433</v>
      </c>
      <c r="C147" s="160" t="str">
        <f>'Calculations for 2021-22'!D147</f>
        <v>E2433</v>
      </c>
      <c r="D147" t="str">
        <f>'Calculations for 2021-22'!E147</f>
        <v>SD</v>
      </c>
      <c r="E147" t="str">
        <f>'Calculations for 2021-22'!F147</f>
        <v>P1913</v>
      </c>
      <c r="F147" s="120" t="str">
        <f>'Calculations for 2021-22'!H147</f>
        <v>Harborough</v>
      </c>
      <c r="G147" s="156">
        <f>_xlfn.IFNA(INDEX('I.KI 2016-17'!M$8:M$391,MATCH($B147,'I.KI 2016-17'!$B$8:$B$391,0)),"")</f>
        <v>0</v>
      </c>
      <c r="H147" s="149">
        <f>_xlfn.IFNA(INDEX('I.KI 2016-17'!N$8:N$391,MATCH($B147,'I.KI 2016-17'!$B$8:$B$391,0)),"")</f>
        <v>0.785267795697</v>
      </c>
      <c r="I147" s="149">
        <f>_xlfn.IFNA(INDEX('I.KI 2016-17'!O$8:O$391,MATCH($B147,'I.KI 2016-17'!$B$8:$B$391,0)),"")</f>
        <v>0</v>
      </c>
      <c r="J147" s="149">
        <f>_xlfn.IFNA(INDEX('I.KI 2016-17'!P$8:P$391,MATCH($B147,'I.KI 2016-17'!$B$8:$B$391,0)),"")</f>
        <v>0</v>
      </c>
      <c r="K147" s="157">
        <f>_xlfn.IFNA(INDEX('I.KI 2016-17'!Q$8:Q$391,MATCH($B147,'I.KI 2016-17'!$B$8:$B$391,0)),"")</f>
        <v>0</v>
      </c>
      <c r="L147" s="156">
        <f>_xlfn.IFNA(INDEX('I.KI 2016-17'!R$8:R$391,MATCH($B147,'I.KI 2016-17'!$B$8:$B$391,0)),"")</f>
        <v>0</v>
      </c>
      <c r="M147" s="193">
        <f>_xlfn.IFNA(INDEX('I.KI 2016-17'!S$8:S$391,MATCH($B147,'I.KI 2016-17'!$B$8:$B$391,0)),"")</f>
        <v>1.620400291286</v>
      </c>
      <c r="N147" s="193">
        <f>_xlfn.IFNA(INDEX('I.KI 2016-17'!T$8:T$391,MATCH($B147,'I.KI 2016-17'!$B$8:$B$391,0)),"")</f>
        <v>0</v>
      </c>
      <c r="O147" s="193">
        <f>_xlfn.IFNA(INDEX('I.KI 2016-17'!U$8:U$391,MATCH($B147,'I.KI 2016-17'!$B$8:$B$391,0)),"")</f>
        <v>0</v>
      </c>
      <c r="P147" s="157">
        <f>_xlfn.IFNA(INDEX('I.KI 2016-17'!V$8:V$391,MATCH($B147,'I.KI 2016-17'!$B$8:$B$391,0)),"")</f>
        <v>0</v>
      </c>
      <c r="Q147" s="156">
        <f>_xlfn.IFNA(INDEX('I.KI 2016-17'!W$8:W$391,MATCH($B147,'I.KI 2016-17'!$B$8:$B$391,0)),"")</f>
        <v>0</v>
      </c>
      <c r="R147" s="193">
        <f>_xlfn.IFNA(INDEX('I.KI 2016-17'!X$8:X$391,MATCH($B147,'I.KI 2016-17'!$B$8:$B$391,0)),"")</f>
        <v>2.4056680869829998</v>
      </c>
      <c r="S147" s="193">
        <f>_xlfn.IFNA(INDEX('I.KI 2016-17'!Y$8:Y$391,MATCH($B147,'I.KI 2016-17'!$B$8:$B$391,0)),"")</f>
        <v>0</v>
      </c>
      <c r="T147" s="193">
        <f>_xlfn.IFNA(INDEX('I.KI 2016-17'!Z$8:Z$391,MATCH($B147,'I.KI 2016-17'!$B$8:$B$391,0)),"")</f>
        <v>0</v>
      </c>
      <c r="U147" s="157">
        <f>_xlfn.IFNA(INDEX('I.KI 2016-17'!AA$8:AA$391,MATCH($B147,'I.KI 2016-17'!$B$8:$B$391,0)),"")</f>
        <v>0</v>
      </c>
      <c r="V147" s="149"/>
      <c r="W147" s="154">
        <f>_xlfn.IFNA(INDEX('I.KI 2016-17'!$H$8:$H$391,MATCH(B147,'I.KI 2016-17'!$B$8:$B$391,0)),"")</f>
        <v>0.785267795697</v>
      </c>
      <c r="X147" s="153">
        <f>_xlfn.IFNA(INDEX('I.KI 2016-17'!$I$8:$I$391,MATCH(B147,'I.KI 2016-17'!$B$8:$B$391,0)),"")</f>
        <v>1.620400291286</v>
      </c>
      <c r="Y147" s="155">
        <f>_xlfn.IFNA(INDEX('I.KI 2016-17'!$G$8:$G$391,MATCH(B147,'I.KI 2016-17'!$B$8:$B$391,0)),"")</f>
        <v>2.4056680869829998</v>
      </c>
      <c r="Z147" s="149"/>
      <c r="AA147" s="156">
        <f>_xlfn.IFNA(IF($B147=$B$382,0,_xlfn.IFNA(INDEX('I.Supplementary 2017-18'!N$8:N$35,MATCH($B147,'I.Supplementary 2017-18'!$B$8:$B$35,0)),INDEX('I.KI 2017-18'!N$9:N$393,MATCH($B147,'I.KI 2017-18'!$B$9:$B$393,0)))),"")</f>
        <v>0</v>
      </c>
      <c r="AB147" s="193">
        <f>_xlfn.IFNA(IF($B147=$B$382,0,_xlfn.IFNA(INDEX('I.Supplementary 2017-18'!O$8:O$35,MATCH($B147,'I.Supplementary 2017-18'!$B$8:$B$35,0)),INDEX('I.KI 2017-18'!O$9:O$393,MATCH($B147,'I.KI 2017-18'!$B$9:$B$393,0)))),"")</f>
        <v>0.30023760625211338</v>
      </c>
      <c r="AC147" s="193">
        <f>_xlfn.IFNA(IF($B147=$B$382,0,_xlfn.IFNA(INDEX('I.Supplementary 2017-18'!P$8:P$35,MATCH($B147,'I.Supplementary 2017-18'!$B$8:$B$35,0)),INDEX('I.KI 2017-18'!P$9:P$393,MATCH($B147,'I.KI 2017-18'!$B$9:$B$393,0)))),"")</f>
        <v>0</v>
      </c>
      <c r="AD147" s="193">
        <f>_xlfn.IFNA(IF($B147=$B$382,0,_xlfn.IFNA(INDEX('I.Supplementary 2017-18'!Q$8:Q$35,MATCH($B147,'I.Supplementary 2017-18'!$B$8:$B$35,0)),INDEX('I.KI 2017-18'!Q$9:Q$393,MATCH($B147,'I.KI 2017-18'!$B$9:$B$393,0)))),"")</f>
        <v>0</v>
      </c>
      <c r="AE147" s="157">
        <f>_xlfn.IFNA(IF($B147=$B$382,0,_xlfn.IFNA(INDEX('I.Supplementary 2017-18'!R$8:R$35,MATCH($B147,'I.Supplementary 2017-18'!$B$8:$B$35,0)),INDEX('I.KI 2017-18'!R$9:R$393,MATCH($B147,'I.KI 2017-18'!$B$9:$B$393,0)))),"")</f>
        <v>0</v>
      </c>
      <c r="AF147" s="156">
        <f>_xlfn.IFNA(IF($B147=$B$382,0,_xlfn.IFNA(INDEX('I.Supplementary 2017-18'!S$8:S$35,MATCH($B147,'I.Supplementary 2017-18'!$B$8:$B$35,0)),INDEX('I.KI 2017-18'!S$9:S$393,MATCH($B147,'I.KI 2017-18'!$B$9:$B$393,0)))),"")</f>
        <v>0</v>
      </c>
      <c r="AG147" s="193">
        <f>_xlfn.IFNA(IF($B147=$B$382,0,_xlfn.IFNA(INDEX('I.Supplementary 2017-18'!T$8:T$35,MATCH($B147,'I.Supplementary 2017-18'!$B$8:$B$35,0)),INDEX('I.KI 2017-18'!T$9:T$393,MATCH($B147,'I.KI 2017-18'!$B$9:$B$393,0)))),"")</f>
        <v>1.6534824235811301</v>
      </c>
      <c r="AH147" s="193">
        <f>_xlfn.IFNA(IF($B147=$B$382,0,_xlfn.IFNA(INDEX('I.Supplementary 2017-18'!U$8:U$35,MATCH($B147,'I.Supplementary 2017-18'!$B$8:$B$35,0)),INDEX('I.KI 2017-18'!U$9:U$393,MATCH($B147,'I.KI 2017-18'!$B$9:$B$393,0)))),"")</f>
        <v>0</v>
      </c>
      <c r="AI147" s="193">
        <f>_xlfn.IFNA(IF($B147=$B$382,0,_xlfn.IFNA(INDEX('I.Supplementary 2017-18'!V$8:V$35,MATCH($B147,'I.Supplementary 2017-18'!$B$8:$B$35,0)),INDEX('I.KI 2017-18'!V$9:V$393,MATCH($B147,'I.KI 2017-18'!$B$9:$B$393,0)))),"")</f>
        <v>0</v>
      </c>
      <c r="AJ147" s="157">
        <f>_xlfn.IFNA(IF($B147=$B$382,0,_xlfn.IFNA(INDEX('I.Supplementary 2017-18'!W$8:W$35,MATCH($B147,'I.Supplementary 2017-18'!$B$8:$B$35,0)),INDEX('I.KI 2017-18'!W$9:W$393,MATCH($B147,'I.KI 2017-18'!$B$9:$B$393,0)))),"")</f>
        <v>0</v>
      </c>
      <c r="AK147" s="156">
        <f>_xlfn.IFNA(IF($B147=$B$382,0,_xlfn.IFNA(INDEX('I.Supplementary 2017-18'!X$8:X$35,MATCH($B147,'I.Supplementary 2017-18'!$B$8:$B$35,0)),INDEX('I.KI 2017-18'!X$9:X$393,MATCH($B147,'I.KI 2017-18'!$B$9:$B$393,0)))),"")</f>
        <v>0</v>
      </c>
      <c r="AL147" s="193">
        <f>_xlfn.IFNA(IF($B147=$B$382,0,_xlfn.IFNA(INDEX('I.Supplementary 2017-18'!Y$8:Y$35,MATCH($B147,'I.Supplementary 2017-18'!$B$8:$B$35,0)),INDEX('I.KI 2017-18'!Y$9:Y$393,MATCH($B147,'I.KI 2017-18'!$B$9:$B$393,0)))),"")</f>
        <v>1.9537200298332436</v>
      </c>
      <c r="AM147" s="193">
        <f>_xlfn.IFNA(IF($B147=$B$382,0,_xlfn.IFNA(INDEX('I.Supplementary 2017-18'!Z$8:Z$35,MATCH($B147,'I.Supplementary 2017-18'!$B$8:$B$35,0)),INDEX('I.KI 2017-18'!Z$9:Z$393,MATCH($B147,'I.KI 2017-18'!$B$9:$B$393,0)))),"")</f>
        <v>0</v>
      </c>
      <c r="AN147" s="193">
        <f>_xlfn.IFNA(IF($B147=$B$382,0,_xlfn.IFNA(INDEX('I.Supplementary 2017-18'!AA$8:AA$35,MATCH($B147,'I.Supplementary 2017-18'!$B$8:$B$35,0)),INDEX('I.KI 2017-18'!AA$9:AA$393,MATCH($B147,'I.KI 2017-18'!$B$9:$B$393,0)))),"")</f>
        <v>0</v>
      </c>
      <c r="AO147" s="157">
        <f>_xlfn.IFNA(IF($B147=$B$382,0,_xlfn.IFNA(INDEX('I.Supplementary 2017-18'!AB$8:AB$35,MATCH($B147,'I.Supplementary 2017-18'!$B$8:$B$35,0)),INDEX('I.KI 2017-18'!AB$9:AB$393,MATCH($B147,'I.KI 2017-18'!$B$9:$B$393,0)))),"")</f>
        <v>0</v>
      </c>
      <c r="AP147" s="149"/>
      <c r="AQ147" s="156">
        <f>_xlfn.IFNA(IF($B147=$B$381,0,IF($B147=$B$382,0,_xlfn.IFNA(INDEX('I.Supplementary 2017-18'!I$8:I$35,MATCH($B147,'I.Supplementary 2017-18'!$B$8:$B$35,0)),INDEX('I.KI 2017-18'!I$9:I$393,MATCH($B147,'I.KI 2017-18'!$B$9:$B$393,0))))),"")</f>
        <v>0.30023760625211338</v>
      </c>
      <c r="AR147" s="149">
        <f>_xlfn.IFNA(IF($B147=$B$381,0,IF($B147=$B$382,0,_xlfn.IFNA(INDEX('I.Supplementary 2017-18'!J$8:J$35,MATCH($B147,'I.Supplementary 2017-18'!$B$8:$B$35,0)),INDEX('I.KI 2017-18'!J$9:J$393,MATCH($B147,'I.KI 2017-18'!$B$9:$B$393,0))))),"")</f>
        <v>1.6534824235811301</v>
      </c>
      <c r="AS147" s="157">
        <f>_xlfn.IFNA(IF($B147=$B$381,0,IF($B147=$B$382,0,_xlfn.IFNA(INDEX('I.Supplementary 2017-18'!H$8:H$35,MATCH($B147,'I.Supplementary 2017-18'!$B$8:$B$35,0)),INDEX('I.KI 2017-18'!H$9:H$393,MATCH($B147,'I.KI 2017-18'!$B$9:$B$393,0))))),"")</f>
        <v>1.9537200298332436</v>
      </c>
      <c r="AT147" s="149"/>
      <c r="AU147" s="156">
        <f>_xlfn.IFNA(_xlfn.IFNA(INDEX('I.Supplementary 2018-19'!P$8:P$157,MATCH($B147,'I.Supplementary 2018-19'!$B$8:$B$157,0)),INDEX('I.KI 2018-19'!P$9:P$393,MATCH($B147,'I.KI 2018-19'!$B$9:$B$393,0))),"")</f>
        <v>0</v>
      </c>
      <c r="AV147" s="193">
        <f>_xlfn.IFNA(_xlfn.IFNA(INDEX('I.Supplementary 2018-19'!Q$8:Q$157,MATCH($B147,'I.Supplementary 2018-19'!$B$8:$B$157,0)),INDEX('I.KI 2018-19'!Q$9:Q$393,MATCH($B147,'I.KI 2018-19'!$B$9:$B$393,0))),"")</f>
        <v>8.4606812962014222E-3</v>
      </c>
      <c r="AW147" s="193">
        <f>_xlfn.IFNA(_xlfn.IFNA(INDEX('I.Supplementary 2018-19'!R$8:R$157,MATCH($B147,'I.Supplementary 2018-19'!$B$8:$B$157,0)),INDEX('I.KI 2018-19'!R$9:R$393,MATCH($B147,'I.KI 2018-19'!$B$9:$B$393,0))),"")</f>
        <v>0</v>
      </c>
      <c r="AX147" s="193">
        <f>_xlfn.IFNA(_xlfn.IFNA(INDEX('I.Supplementary 2018-19'!S$8:S$157,MATCH($B147,'I.Supplementary 2018-19'!$B$8:$B$157,0)),INDEX('I.KI 2018-19'!S$9:S$393,MATCH($B147,'I.KI 2018-19'!$B$9:$B$393,0))),"")</f>
        <v>0</v>
      </c>
      <c r="AY147" s="157">
        <f>_xlfn.IFNA(_xlfn.IFNA(INDEX('I.Supplementary 2018-19'!T$8:T$157,MATCH($B147,'I.Supplementary 2018-19'!$B$8:$B$157,0)),INDEX('I.KI 2018-19'!T$9:T$393,MATCH($B147,'I.KI 2018-19'!$B$9:$B$393,0))),"")</f>
        <v>0</v>
      </c>
      <c r="AZ147" s="156">
        <f>_xlfn.IFNA(_xlfn.IFNA(INDEX('I.Supplementary 2018-19'!U$8:U$157,MATCH($B147,'I.Supplementary 2018-19'!$B$8:$B$157,0)),INDEX('I.KI 2018-19'!U$9:U$393,MATCH($B147,'I.KI 2018-19'!$B$9:$B$393,0))),"")</f>
        <v>0</v>
      </c>
      <c r="BA147" s="193">
        <f>_xlfn.IFNA(_xlfn.IFNA(INDEX('I.Supplementary 2018-19'!V$8:V$157,MATCH($B147,'I.Supplementary 2018-19'!$B$8:$B$157,0)),INDEX('I.KI 2018-19'!V$9:V$393,MATCH($B147,'I.KI 2018-19'!$B$9:$B$393,0))),"")</f>
        <v>1.7031578611994471</v>
      </c>
      <c r="BB147" s="193">
        <f>_xlfn.IFNA(_xlfn.IFNA(INDEX('I.Supplementary 2018-19'!W$8:W$157,MATCH($B147,'I.Supplementary 2018-19'!$B$8:$B$157,0)),INDEX('I.KI 2018-19'!W$9:W$393,MATCH($B147,'I.KI 2018-19'!$B$9:$B$393,0))),"")</f>
        <v>0</v>
      </c>
      <c r="BC147" s="193">
        <f>_xlfn.IFNA(_xlfn.IFNA(INDEX('I.Supplementary 2018-19'!X$8:X$157,MATCH($B147,'I.Supplementary 2018-19'!$B$8:$B$157,0)),INDEX('I.KI 2018-19'!X$9:X$393,MATCH($B147,'I.KI 2018-19'!$B$9:$B$393,0))),"")</f>
        <v>0</v>
      </c>
      <c r="BD147" s="157">
        <f>_xlfn.IFNA(_xlfn.IFNA(INDEX('I.Supplementary 2018-19'!Y$8:Y$157,MATCH($B147,'I.Supplementary 2018-19'!$B$8:$B$157,0)),INDEX('I.KI 2018-19'!Y$9:Y$393,MATCH($B147,'I.KI 2018-19'!$B$9:$B$393,0))),"")</f>
        <v>0</v>
      </c>
      <c r="BE147" s="156">
        <f>_xlfn.IFNA(_xlfn.IFNA(INDEX('I.Supplementary 2018-19'!Z$8:Z$157,MATCH($B147,'I.Supplementary 2018-19'!$B$8:$B$157,0)),INDEX('I.KI 2018-19'!Z$9:Z$393,MATCH($B147,'I.KI 2018-19'!$B$9:$B$393,0))),"")</f>
        <v>0</v>
      </c>
      <c r="BF147" s="193">
        <f>_xlfn.IFNA(_xlfn.IFNA(INDEX('I.Supplementary 2018-19'!AA$8:AA$157,MATCH($B147,'I.Supplementary 2018-19'!$B$8:$B$157,0)),INDEX('I.KI 2018-19'!AA$9:AA$393,MATCH($B147,'I.KI 2018-19'!$B$9:$B$393,0))),"")</f>
        <v>1.7116185424956485</v>
      </c>
      <c r="BG147" s="193">
        <f>_xlfn.IFNA(_xlfn.IFNA(INDEX('I.Supplementary 2018-19'!AB$8:AB$157,MATCH($B147,'I.Supplementary 2018-19'!$B$8:$B$157,0)),INDEX('I.KI 2018-19'!AB$9:AB$393,MATCH($B147,'I.KI 2018-19'!$B$9:$B$393,0))),"")</f>
        <v>0</v>
      </c>
      <c r="BH147" s="193">
        <f>_xlfn.IFNA(_xlfn.IFNA(INDEX('I.Supplementary 2018-19'!AC$8:AC$157,MATCH($B147,'I.Supplementary 2018-19'!$B$8:$B$157,0)),INDEX('I.KI 2018-19'!AC$9:AC$393,MATCH($B147,'I.KI 2018-19'!$B$9:$B$393,0))),"")</f>
        <v>0</v>
      </c>
      <c r="BI147" s="157">
        <f>_xlfn.IFNA(_xlfn.IFNA(INDEX('I.Supplementary 2018-19'!AD$8:AD$157,MATCH($B147,'I.Supplementary 2018-19'!$B$8:$B$157,0)),INDEX('I.KI 2018-19'!AD$9:AD$393,MATCH($B147,'I.KI 2018-19'!$B$9:$B$393,0))),"")</f>
        <v>0</v>
      </c>
      <c r="BJ147" s="149"/>
      <c r="BK147" s="156">
        <f>_xlfn.IFNA(IF($B147=$B$381,0,IF($B147=$B$382,0,_xlfn.IFNA(INDEX('I.Supplementary 2018-19'!I$8:I$157,MATCH($B147,'I.Supplementary 2018-19'!$B$8:$B$157,0)),INDEX('I.KI 2018-19'!I$9:I$393,MATCH($B147,'I.KI 2018-19'!$B$9:$B$393,0))))),"")</f>
        <v>8.4606812962014222E-3</v>
      </c>
      <c r="BL147" s="149">
        <f>_xlfn.IFNA(IF($B147=$B$381,0,IF($B147=$B$382,0,_xlfn.IFNA(INDEX('I.Supplementary 2018-19'!J$8:J$157,MATCH($B147,'I.Supplementary 2018-19'!$B$8:$B$157,0)),INDEX('I.KI 2018-19'!J$9:J$393,MATCH($B147,'I.KI 2018-19'!$B$9:$B$393,0))))),"")</f>
        <v>1.7031578611994471</v>
      </c>
      <c r="BM147" s="157">
        <f>_xlfn.IFNA(IF($B147=$B$381,0,IF($B147=$B$382,0,_xlfn.IFNA(INDEX('I.Supplementary 2018-19'!H$8:H$157,MATCH($B147,'I.Supplementary 2018-19'!$B$8:$B$157,0)),INDEX('I.KI 2018-19'!H$9:H$393,MATCH($B147,'I.KI 2018-19'!$B$9:$B$393,0))))),"")</f>
        <v>1.7116185424956485</v>
      </c>
    </row>
    <row r="148" spans="2:65">
      <c r="B148" s="121" t="str">
        <f>'Calculations for 2021-22'!B148</f>
        <v>E5038</v>
      </c>
      <c r="C148" s="160" t="str">
        <f>'Calculations for 2021-22'!D148</f>
        <v>E5038</v>
      </c>
      <c r="D148" t="str">
        <f>'Calculations for 2021-22'!E148</f>
        <v>OLB</v>
      </c>
      <c r="E148" t="str">
        <f>'Calculations for 2021-22'!F148</f>
        <v>P1915</v>
      </c>
      <c r="F148" s="120" t="str">
        <f>'Calculations for 2021-22'!H148</f>
        <v>Haringey</v>
      </c>
      <c r="G148" s="156">
        <f>_xlfn.IFNA(INDEX('I.KI 2016-17'!M$8:M$391,MATCH($B148,'I.KI 2016-17'!$B$8:$B$391,0)),"")</f>
        <v>41.909492336687002</v>
      </c>
      <c r="H148" s="149">
        <f>_xlfn.IFNA(INDEX('I.KI 2016-17'!N$8:N$391,MATCH($B148,'I.KI 2016-17'!$B$8:$B$391,0)),"")</f>
        <v>9.0788811129989995</v>
      </c>
      <c r="I148" s="149">
        <f>_xlfn.IFNA(INDEX('I.KI 2016-17'!O$8:O$391,MATCH($B148,'I.KI 2016-17'!$B$8:$B$391,0)),"")</f>
        <v>0</v>
      </c>
      <c r="J148" s="149">
        <f>_xlfn.IFNA(INDEX('I.KI 2016-17'!P$8:P$391,MATCH($B148,'I.KI 2016-17'!$B$8:$B$391,0)),"")</f>
        <v>0</v>
      </c>
      <c r="K148" s="157">
        <f>_xlfn.IFNA(INDEX('I.KI 2016-17'!Q$8:Q$391,MATCH($B148,'I.KI 2016-17'!$B$8:$B$391,0)),"")</f>
        <v>0</v>
      </c>
      <c r="L148" s="156">
        <f>_xlfn.IFNA(INDEX('I.KI 2016-17'!R$8:R$391,MATCH($B148,'I.KI 2016-17'!$B$8:$B$391,0)),"")</f>
        <v>58.793879548456999</v>
      </c>
      <c r="M148" s="193">
        <f>_xlfn.IFNA(INDEX('I.KI 2016-17'!S$8:S$391,MATCH($B148,'I.KI 2016-17'!$B$8:$B$391,0)),"")</f>
        <v>16.241317128268001</v>
      </c>
      <c r="N148" s="193">
        <f>_xlfn.IFNA(INDEX('I.KI 2016-17'!T$8:T$391,MATCH($B148,'I.KI 2016-17'!$B$8:$B$391,0)),"")</f>
        <v>0</v>
      </c>
      <c r="O148" s="193">
        <f>_xlfn.IFNA(INDEX('I.KI 2016-17'!U$8:U$391,MATCH($B148,'I.KI 2016-17'!$B$8:$B$391,0)),"")</f>
        <v>0</v>
      </c>
      <c r="P148" s="157">
        <f>_xlfn.IFNA(INDEX('I.KI 2016-17'!V$8:V$391,MATCH($B148,'I.KI 2016-17'!$B$8:$B$391,0)),"")</f>
        <v>0</v>
      </c>
      <c r="Q148" s="156">
        <f>_xlfn.IFNA(INDEX('I.KI 2016-17'!W$8:W$391,MATCH($B148,'I.KI 2016-17'!$B$8:$B$391,0)),"")</f>
        <v>100.70337188514401</v>
      </c>
      <c r="R148" s="193">
        <f>_xlfn.IFNA(INDEX('I.KI 2016-17'!X$8:X$391,MATCH($B148,'I.KI 2016-17'!$B$8:$B$391,0)),"")</f>
        <v>25.320198241267001</v>
      </c>
      <c r="S148" s="193">
        <f>_xlfn.IFNA(INDEX('I.KI 2016-17'!Y$8:Y$391,MATCH($B148,'I.KI 2016-17'!$B$8:$B$391,0)),"")</f>
        <v>0</v>
      </c>
      <c r="T148" s="193">
        <f>_xlfn.IFNA(INDEX('I.KI 2016-17'!Z$8:Z$391,MATCH($B148,'I.KI 2016-17'!$B$8:$B$391,0)),"")</f>
        <v>0</v>
      </c>
      <c r="U148" s="157">
        <f>_xlfn.IFNA(INDEX('I.KI 2016-17'!AA$8:AA$391,MATCH($B148,'I.KI 2016-17'!$B$8:$B$391,0)),"")</f>
        <v>0</v>
      </c>
      <c r="V148" s="149"/>
      <c r="W148" s="154">
        <f>_xlfn.IFNA(INDEX('I.KI 2016-17'!$H$8:$H$391,MATCH(B148,'I.KI 2016-17'!$B$8:$B$391,0)),"")</f>
        <v>50.988373449686001</v>
      </c>
      <c r="X148" s="153">
        <f>_xlfn.IFNA(INDEX('I.KI 2016-17'!$I$8:$I$391,MATCH(B148,'I.KI 2016-17'!$B$8:$B$391,0)),"")</f>
        <v>75.035196676724993</v>
      </c>
      <c r="Y148" s="155">
        <f>_xlfn.IFNA(INDEX('I.KI 2016-17'!$G$8:$G$391,MATCH(B148,'I.KI 2016-17'!$B$8:$B$391,0)),"")</f>
        <v>126.02357012641099</v>
      </c>
      <c r="Z148" s="149"/>
      <c r="AA148" s="156">
        <f>_xlfn.IFNA(IF($B148=$B$382,0,_xlfn.IFNA(INDEX('I.Supplementary 2017-18'!N$8:N$35,MATCH($B148,'I.Supplementary 2017-18'!$B$8:$B$35,0)),INDEX('I.KI 2017-18'!N$9:N$393,MATCH($B148,'I.KI 2017-18'!$B$9:$B$393,0)))),"")</f>
        <v>32.493336190935217</v>
      </c>
      <c r="AB148" s="193">
        <f>_xlfn.IFNA(IF($B148=$B$382,0,_xlfn.IFNA(INDEX('I.Supplementary 2017-18'!O$8:O$35,MATCH($B148,'I.Supplementary 2017-18'!$B$8:$B$35,0)),INDEX('I.KI 2017-18'!O$9:O$393,MATCH($B148,'I.KI 2017-18'!$B$9:$B$393,0)))),"")</f>
        <v>6.0962064014788311</v>
      </c>
      <c r="AC148" s="193">
        <f>_xlfn.IFNA(IF($B148=$B$382,0,_xlfn.IFNA(INDEX('I.Supplementary 2017-18'!P$8:P$35,MATCH($B148,'I.Supplementary 2017-18'!$B$8:$B$35,0)),INDEX('I.KI 2017-18'!P$9:P$393,MATCH($B148,'I.KI 2017-18'!$B$9:$B$393,0)))),"")</f>
        <v>0</v>
      </c>
      <c r="AD148" s="193">
        <f>_xlfn.IFNA(IF($B148=$B$382,0,_xlfn.IFNA(INDEX('I.Supplementary 2017-18'!Q$8:Q$35,MATCH($B148,'I.Supplementary 2017-18'!$B$8:$B$35,0)),INDEX('I.KI 2017-18'!Q$9:Q$393,MATCH($B148,'I.KI 2017-18'!$B$9:$B$393,0)))),"")</f>
        <v>0</v>
      </c>
      <c r="AE148" s="157">
        <f>_xlfn.IFNA(IF($B148=$B$382,0,_xlfn.IFNA(INDEX('I.Supplementary 2017-18'!R$8:R$35,MATCH($B148,'I.Supplementary 2017-18'!$B$8:$B$35,0)),INDEX('I.KI 2017-18'!R$9:R$393,MATCH($B148,'I.KI 2017-18'!$B$9:$B$393,0)))),"")</f>
        <v>0</v>
      </c>
      <c r="AF148" s="156">
        <f>_xlfn.IFNA(IF($B148=$B$382,0,_xlfn.IFNA(INDEX('I.Supplementary 2017-18'!S$8:S$35,MATCH($B148,'I.Supplementary 2017-18'!$B$8:$B$35,0)),INDEX('I.KI 2017-18'!S$9:S$393,MATCH($B148,'I.KI 2017-18'!$B$9:$B$393,0)))),"")</f>
        <v>59.994216842782194</v>
      </c>
      <c r="AG148" s="193">
        <f>_xlfn.IFNA(IF($B148=$B$382,0,_xlfn.IFNA(INDEX('I.Supplementary 2017-18'!T$8:T$35,MATCH($B148,'I.Supplementary 2017-18'!$B$8:$B$35,0)),INDEX('I.KI 2017-18'!T$9:T$393,MATCH($B148,'I.KI 2017-18'!$B$9:$B$393,0)))),"")</f>
        <v>16.572900259160988</v>
      </c>
      <c r="AH148" s="193">
        <f>_xlfn.IFNA(IF($B148=$B$382,0,_xlfn.IFNA(INDEX('I.Supplementary 2017-18'!U$8:U$35,MATCH($B148,'I.Supplementary 2017-18'!$B$8:$B$35,0)),INDEX('I.KI 2017-18'!U$9:U$393,MATCH($B148,'I.KI 2017-18'!$B$9:$B$393,0)))),"")</f>
        <v>0</v>
      </c>
      <c r="AI148" s="193">
        <f>_xlfn.IFNA(IF($B148=$B$382,0,_xlfn.IFNA(INDEX('I.Supplementary 2017-18'!V$8:V$35,MATCH($B148,'I.Supplementary 2017-18'!$B$8:$B$35,0)),INDEX('I.KI 2017-18'!V$9:V$393,MATCH($B148,'I.KI 2017-18'!$B$9:$B$393,0)))),"")</f>
        <v>0</v>
      </c>
      <c r="AJ148" s="157">
        <f>_xlfn.IFNA(IF($B148=$B$382,0,_xlfn.IFNA(INDEX('I.Supplementary 2017-18'!W$8:W$35,MATCH($B148,'I.Supplementary 2017-18'!$B$8:$B$35,0)),INDEX('I.KI 2017-18'!W$9:W$393,MATCH($B148,'I.KI 2017-18'!$B$9:$B$393,0)))),"")</f>
        <v>0</v>
      </c>
      <c r="AK148" s="156">
        <f>_xlfn.IFNA(IF($B148=$B$382,0,_xlfn.IFNA(INDEX('I.Supplementary 2017-18'!X$8:X$35,MATCH($B148,'I.Supplementary 2017-18'!$B$8:$B$35,0)),INDEX('I.KI 2017-18'!X$9:X$393,MATCH($B148,'I.KI 2017-18'!$B$9:$B$393,0)))),"")</f>
        <v>92.487553033717404</v>
      </c>
      <c r="AL148" s="193">
        <f>_xlfn.IFNA(IF($B148=$B$382,0,_xlfn.IFNA(INDEX('I.Supplementary 2017-18'!Y$8:Y$35,MATCH($B148,'I.Supplementary 2017-18'!$B$8:$B$35,0)),INDEX('I.KI 2017-18'!Y$9:Y$393,MATCH($B148,'I.KI 2017-18'!$B$9:$B$393,0)))),"")</f>
        <v>22.669106660639819</v>
      </c>
      <c r="AM148" s="193">
        <f>_xlfn.IFNA(IF($B148=$B$382,0,_xlfn.IFNA(INDEX('I.Supplementary 2017-18'!Z$8:Z$35,MATCH($B148,'I.Supplementary 2017-18'!$B$8:$B$35,0)),INDEX('I.KI 2017-18'!Z$9:Z$393,MATCH($B148,'I.KI 2017-18'!$B$9:$B$393,0)))),"")</f>
        <v>0</v>
      </c>
      <c r="AN148" s="193">
        <f>_xlfn.IFNA(IF($B148=$B$382,0,_xlfn.IFNA(INDEX('I.Supplementary 2017-18'!AA$8:AA$35,MATCH($B148,'I.Supplementary 2017-18'!$B$8:$B$35,0)),INDEX('I.KI 2017-18'!AA$9:AA$393,MATCH($B148,'I.KI 2017-18'!$B$9:$B$393,0)))),"")</f>
        <v>0</v>
      </c>
      <c r="AO148" s="157">
        <f>_xlfn.IFNA(IF($B148=$B$382,0,_xlfn.IFNA(INDEX('I.Supplementary 2017-18'!AB$8:AB$35,MATCH($B148,'I.Supplementary 2017-18'!$B$8:$B$35,0)),INDEX('I.KI 2017-18'!AB$9:AB$393,MATCH($B148,'I.KI 2017-18'!$B$9:$B$393,0)))),"")</f>
        <v>0</v>
      </c>
      <c r="AP148" s="149"/>
      <c r="AQ148" s="156">
        <f>_xlfn.IFNA(IF($B148=$B$381,0,IF($B148=$B$382,0,_xlfn.IFNA(INDEX('I.Supplementary 2017-18'!I$8:I$35,MATCH($B148,'I.Supplementary 2017-18'!$B$8:$B$35,0)),INDEX('I.KI 2017-18'!I$9:I$393,MATCH($B148,'I.KI 2017-18'!$B$9:$B$393,0))))),"")</f>
        <v>38.589542592414048</v>
      </c>
      <c r="AR148" s="149">
        <f>_xlfn.IFNA(IF($B148=$B$381,0,IF($B148=$B$382,0,_xlfn.IFNA(INDEX('I.Supplementary 2017-18'!J$8:J$35,MATCH($B148,'I.Supplementary 2017-18'!$B$8:$B$35,0)),INDEX('I.KI 2017-18'!J$9:J$393,MATCH($B148,'I.KI 2017-18'!$B$9:$B$393,0))))),"")</f>
        <v>76.567117101943182</v>
      </c>
      <c r="AS148" s="157">
        <f>_xlfn.IFNA(IF($B148=$B$381,0,IF($B148=$B$382,0,_xlfn.IFNA(INDEX('I.Supplementary 2017-18'!H$8:H$35,MATCH($B148,'I.Supplementary 2017-18'!$B$8:$B$35,0)),INDEX('I.KI 2017-18'!H$9:H$393,MATCH($B148,'I.KI 2017-18'!$B$9:$B$393,0))))),"")</f>
        <v>115.15665969435723</v>
      </c>
      <c r="AT148" s="149"/>
      <c r="AU148" s="156">
        <f>_xlfn.IFNA(_xlfn.IFNA(INDEX('I.Supplementary 2018-19'!P$8:P$157,MATCH($B148,'I.Supplementary 2018-19'!$B$8:$B$157,0)),INDEX('I.KI 2018-19'!P$9:P$393,MATCH($B148,'I.KI 2018-19'!$B$9:$B$393,0))),"")</f>
        <v>26.022644792022056</v>
      </c>
      <c r="AV148" s="193">
        <f>_xlfn.IFNA(_xlfn.IFNA(INDEX('I.Supplementary 2018-19'!Q$8:Q$157,MATCH($B148,'I.Supplementary 2018-19'!$B$8:$B$157,0)),INDEX('I.KI 2018-19'!Q$9:Q$393,MATCH($B148,'I.KI 2018-19'!$B$9:$B$393,0))),"")</f>
        <v>4.1793340158424455</v>
      </c>
      <c r="AW148" s="193">
        <f>_xlfn.IFNA(_xlfn.IFNA(INDEX('I.Supplementary 2018-19'!R$8:R$157,MATCH($B148,'I.Supplementary 2018-19'!$B$8:$B$157,0)),INDEX('I.KI 2018-19'!R$9:R$393,MATCH($B148,'I.KI 2018-19'!$B$9:$B$393,0))),"")</f>
        <v>0</v>
      </c>
      <c r="AX148" s="193">
        <f>_xlfn.IFNA(_xlfn.IFNA(INDEX('I.Supplementary 2018-19'!S$8:S$157,MATCH($B148,'I.Supplementary 2018-19'!$B$8:$B$157,0)),INDEX('I.KI 2018-19'!S$9:S$393,MATCH($B148,'I.KI 2018-19'!$B$9:$B$393,0))),"")</f>
        <v>0</v>
      </c>
      <c r="AY148" s="157">
        <f>_xlfn.IFNA(_xlfn.IFNA(INDEX('I.Supplementary 2018-19'!T$8:T$157,MATCH($B148,'I.Supplementary 2018-19'!$B$8:$B$157,0)),INDEX('I.KI 2018-19'!T$9:T$393,MATCH($B148,'I.KI 2018-19'!$B$9:$B$393,0))),"")</f>
        <v>0</v>
      </c>
      <c r="AZ148" s="156">
        <f>_xlfn.IFNA(_xlfn.IFNA(INDEX('I.Supplementary 2018-19'!U$8:U$157,MATCH($B148,'I.Supplementary 2018-19'!$B$8:$B$157,0)),INDEX('I.KI 2018-19'!U$9:U$393,MATCH($B148,'I.KI 2018-19'!$B$9:$B$393,0))),"")</f>
        <v>61.796618207157621</v>
      </c>
      <c r="BA148" s="193">
        <f>_xlfn.IFNA(_xlfn.IFNA(INDEX('I.Supplementary 2018-19'!V$8:V$157,MATCH($B148,'I.Supplementary 2018-19'!$B$8:$B$157,0)),INDEX('I.KI 2018-19'!V$9:V$393,MATCH($B148,'I.KI 2018-19'!$B$9:$B$393,0))),"")</f>
        <v>17.070798550208742</v>
      </c>
      <c r="BB148" s="193">
        <f>_xlfn.IFNA(_xlfn.IFNA(INDEX('I.Supplementary 2018-19'!W$8:W$157,MATCH($B148,'I.Supplementary 2018-19'!$B$8:$B$157,0)),INDEX('I.KI 2018-19'!W$9:W$393,MATCH($B148,'I.KI 2018-19'!$B$9:$B$393,0))),"")</f>
        <v>0</v>
      </c>
      <c r="BC148" s="193">
        <f>_xlfn.IFNA(_xlfn.IFNA(INDEX('I.Supplementary 2018-19'!X$8:X$157,MATCH($B148,'I.Supplementary 2018-19'!$B$8:$B$157,0)),INDEX('I.KI 2018-19'!X$9:X$393,MATCH($B148,'I.KI 2018-19'!$B$9:$B$393,0))),"")</f>
        <v>0</v>
      </c>
      <c r="BD148" s="157">
        <f>_xlfn.IFNA(_xlfn.IFNA(INDEX('I.Supplementary 2018-19'!Y$8:Y$157,MATCH($B148,'I.Supplementary 2018-19'!$B$8:$B$157,0)),INDEX('I.KI 2018-19'!Y$9:Y$393,MATCH($B148,'I.KI 2018-19'!$B$9:$B$393,0))),"")</f>
        <v>0</v>
      </c>
      <c r="BE148" s="156">
        <f>_xlfn.IFNA(_xlfn.IFNA(INDEX('I.Supplementary 2018-19'!Z$8:Z$157,MATCH($B148,'I.Supplementary 2018-19'!$B$8:$B$157,0)),INDEX('I.KI 2018-19'!Z$9:Z$393,MATCH($B148,'I.KI 2018-19'!$B$9:$B$393,0))),"")</f>
        <v>87.819262999179671</v>
      </c>
      <c r="BF148" s="193">
        <f>_xlfn.IFNA(_xlfn.IFNA(INDEX('I.Supplementary 2018-19'!AA$8:AA$157,MATCH($B148,'I.Supplementary 2018-19'!$B$8:$B$157,0)),INDEX('I.KI 2018-19'!AA$9:AA$393,MATCH($B148,'I.KI 2018-19'!$B$9:$B$393,0))),"")</f>
        <v>21.250132566051189</v>
      </c>
      <c r="BG148" s="193">
        <f>_xlfn.IFNA(_xlfn.IFNA(INDEX('I.Supplementary 2018-19'!AB$8:AB$157,MATCH($B148,'I.Supplementary 2018-19'!$B$8:$B$157,0)),INDEX('I.KI 2018-19'!AB$9:AB$393,MATCH($B148,'I.KI 2018-19'!$B$9:$B$393,0))),"")</f>
        <v>0</v>
      </c>
      <c r="BH148" s="193">
        <f>_xlfn.IFNA(_xlfn.IFNA(INDEX('I.Supplementary 2018-19'!AC$8:AC$157,MATCH($B148,'I.Supplementary 2018-19'!$B$8:$B$157,0)),INDEX('I.KI 2018-19'!AC$9:AC$393,MATCH($B148,'I.KI 2018-19'!$B$9:$B$393,0))),"")</f>
        <v>0</v>
      </c>
      <c r="BI148" s="157">
        <f>_xlfn.IFNA(_xlfn.IFNA(INDEX('I.Supplementary 2018-19'!AD$8:AD$157,MATCH($B148,'I.Supplementary 2018-19'!$B$8:$B$157,0)),INDEX('I.KI 2018-19'!AD$9:AD$393,MATCH($B148,'I.KI 2018-19'!$B$9:$B$393,0))),"")</f>
        <v>0</v>
      </c>
      <c r="BJ148" s="149"/>
      <c r="BK148" s="156">
        <f>_xlfn.IFNA(IF($B148=$B$381,0,IF($B148=$B$382,0,_xlfn.IFNA(INDEX('I.Supplementary 2018-19'!I$8:I$157,MATCH($B148,'I.Supplementary 2018-19'!$B$8:$B$157,0)),INDEX('I.KI 2018-19'!I$9:I$393,MATCH($B148,'I.KI 2018-19'!$B$9:$B$393,0))))),"")</f>
        <v>30.201978807864503</v>
      </c>
      <c r="BL148" s="149">
        <f>_xlfn.IFNA(IF($B148=$B$381,0,IF($B148=$B$382,0,_xlfn.IFNA(INDEX('I.Supplementary 2018-19'!J$8:J$157,MATCH($B148,'I.Supplementary 2018-19'!$B$8:$B$157,0)),INDEX('I.KI 2018-19'!J$9:J$393,MATCH($B148,'I.KI 2018-19'!$B$9:$B$393,0))))),"")</f>
        <v>78.867416757366357</v>
      </c>
      <c r="BM148" s="157">
        <f>_xlfn.IFNA(IF($B148=$B$381,0,IF($B148=$B$382,0,_xlfn.IFNA(INDEX('I.Supplementary 2018-19'!H$8:H$157,MATCH($B148,'I.Supplementary 2018-19'!$B$8:$B$157,0)),INDEX('I.KI 2018-19'!H$9:H$393,MATCH($B148,'I.KI 2018-19'!$B$9:$B$393,0))))),"")</f>
        <v>109.06939556523086</v>
      </c>
    </row>
    <row r="149" spans="2:65">
      <c r="B149" s="121" t="str">
        <f>'Calculations for 2021-22'!B149</f>
        <v>E1538</v>
      </c>
      <c r="C149" s="160" t="str">
        <f>'Calculations for 2021-22'!D149</f>
        <v>E1538</v>
      </c>
      <c r="D149" t="str">
        <f>'Calculations for 2021-22'!E149</f>
        <v>SD</v>
      </c>
      <c r="E149">
        <f>'Calculations for 2021-22'!F149</f>
        <v>0</v>
      </c>
      <c r="F149" s="120" t="str">
        <f>'Calculations for 2021-22'!H149</f>
        <v>Harlow</v>
      </c>
      <c r="G149" s="156">
        <f>_xlfn.IFNA(INDEX('I.KI 2016-17'!M$8:M$391,MATCH($B149,'I.KI 2016-17'!$B$8:$B$391,0)),"")</f>
        <v>0</v>
      </c>
      <c r="H149" s="149">
        <f>_xlfn.IFNA(INDEX('I.KI 2016-17'!N$8:N$391,MATCH($B149,'I.KI 2016-17'!$B$8:$B$391,0)),"")</f>
        <v>1.2892663676039999</v>
      </c>
      <c r="I149" s="149">
        <f>_xlfn.IFNA(INDEX('I.KI 2016-17'!O$8:O$391,MATCH($B149,'I.KI 2016-17'!$B$8:$B$391,0)),"")</f>
        <v>0</v>
      </c>
      <c r="J149" s="149">
        <f>_xlfn.IFNA(INDEX('I.KI 2016-17'!P$8:P$391,MATCH($B149,'I.KI 2016-17'!$B$8:$B$391,0)),"")</f>
        <v>0</v>
      </c>
      <c r="K149" s="157">
        <f>_xlfn.IFNA(INDEX('I.KI 2016-17'!Q$8:Q$391,MATCH($B149,'I.KI 2016-17'!$B$8:$B$391,0)),"")</f>
        <v>0</v>
      </c>
      <c r="L149" s="156">
        <f>_xlfn.IFNA(INDEX('I.KI 2016-17'!R$8:R$391,MATCH($B149,'I.KI 2016-17'!$B$8:$B$391,0)),"")</f>
        <v>0</v>
      </c>
      <c r="M149" s="193">
        <f>_xlfn.IFNA(INDEX('I.KI 2016-17'!S$8:S$391,MATCH($B149,'I.KI 2016-17'!$B$8:$B$391,0)),"")</f>
        <v>2.8537116605580004</v>
      </c>
      <c r="N149" s="193">
        <f>_xlfn.IFNA(INDEX('I.KI 2016-17'!T$8:T$391,MATCH($B149,'I.KI 2016-17'!$B$8:$B$391,0)),"")</f>
        <v>0</v>
      </c>
      <c r="O149" s="193">
        <f>_xlfn.IFNA(INDEX('I.KI 2016-17'!U$8:U$391,MATCH($B149,'I.KI 2016-17'!$B$8:$B$391,0)),"")</f>
        <v>0</v>
      </c>
      <c r="P149" s="157">
        <f>_xlfn.IFNA(INDEX('I.KI 2016-17'!V$8:V$391,MATCH($B149,'I.KI 2016-17'!$B$8:$B$391,0)),"")</f>
        <v>0</v>
      </c>
      <c r="Q149" s="156">
        <f>_xlfn.IFNA(INDEX('I.KI 2016-17'!W$8:W$391,MATCH($B149,'I.KI 2016-17'!$B$8:$B$391,0)),"")</f>
        <v>0</v>
      </c>
      <c r="R149" s="193">
        <f>_xlfn.IFNA(INDEX('I.KI 2016-17'!X$8:X$391,MATCH($B149,'I.KI 2016-17'!$B$8:$B$391,0)),"")</f>
        <v>4.1429780281620001</v>
      </c>
      <c r="S149" s="193">
        <f>_xlfn.IFNA(INDEX('I.KI 2016-17'!Y$8:Y$391,MATCH($B149,'I.KI 2016-17'!$B$8:$B$391,0)),"")</f>
        <v>0</v>
      </c>
      <c r="T149" s="193">
        <f>_xlfn.IFNA(INDEX('I.KI 2016-17'!Z$8:Z$391,MATCH($B149,'I.KI 2016-17'!$B$8:$B$391,0)),"")</f>
        <v>0</v>
      </c>
      <c r="U149" s="157">
        <f>_xlfn.IFNA(INDEX('I.KI 2016-17'!AA$8:AA$391,MATCH($B149,'I.KI 2016-17'!$B$8:$B$391,0)),"")</f>
        <v>0</v>
      </c>
      <c r="V149" s="149"/>
      <c r="W149" s="154">
        <f>_xlfn.IFNA(INDEX('I.KI 2016-17'!$H$8:$H$391,MATCH(B149,'I.KI 2016-17'!$B$8:$B$391,0)),"")</f>
        <v>1.2892663676039999</v>
      </c>
      <c r="X149" s="153">
        <f>_xlfn.IFNA(INDEX('I.KI 2016-17'!$I$8:$I$391,MATCH(B149,'I.KI 2016-17'!$B$8:$B$391,0)),"")</f>
        <v>2.8537116605580004</v>
      </c>
      <c r="Y149" s="155">
        <f>_xlfn.IFNA(INDEX('I.KI 2016-17'!$G$8:$G$391,MATCH(B149,'I.KI 2016-17'!$B$8:$B$391,0)),"")</f>
        <v>4.1429780281620001</v>
      </c>
      <c r="Z149" s="149"/>
      <c r="AA149" s="156">
        <f>_xlfn.IFNA(IF($B149=$B$382,0,_xlfn.IFNA(INDEX('I.Supplementary 2017-18'!N$8:N$35,MATCH($B149,'I.Supplementary 2017-18'!$B$8:$B$35,0)),INDEX('I.KI 2017-18'!N$9:N$393,MATCH($B149,'I.KI 2017-18'!$B$9:$B$393,0)))),"")</f>
        <v>0</v>
      </c>
      <c r="AB149" s="193">
        <f>_xlfn.IFNA(IF($B149=$B$382,0,_xlfn.IFNA(INDEX('I.Supplementary 2017-18'!O$8:O$35,MATCH($B149,'I.Supplementary 2017-18'!$B$8:$B$35,0)),INDEX('I.KI 2017-18'!O$9:O$393,MATCH($B149,'I.KI 2017-18'!$B$9:$B$393,0)))),"")</f>
        <v>0.60252745179972422</v>
      </c>
      <c r="AC149" s="193">
        <f>_xlfn.IFNA(IF($B149=$B$382,0,_xlfn.IFNA(INDEX('I.Supplementary 2017-18'!P$8:P$35,MATCH($B149,'I.Supplementary 2017-18'!$B$8:$B$35,0)),INDEX('I.KI 2017-18'!P$9:P$393,MATCH($B149,'I.KI 2017-18'!$B$9:$B$393,0)))),"")</f>
        <v>0</v>
      </c>
      <c r="AD149" s="193">
        <f>_xlfn.IFNA(IF($B149=$B$382,0,_xlfn.IFNA(INDEX('I.Supplementary 2017-18'!Q$8:Q$35,MATCH($B149,'I.Supplementary 2017-18'!$B$8:$B$35,0)),INDEX('I.KI 2017-18'!Q$9:Q$393,MATCH($B149,'I.KI 2017-18'!$B$9:$B$393,0)))),"")</f>
        <v>0</v>
      </c>
      <c r="AE149" s="157">
        <f>_xlfn.IFNA(IF($B149=$B$382,0,_xlfn.IFNA(INDEX('I.Supplementary 2017-18'!R$8:R$35,MATCH($B149,'I.Supplementary 2017-18'!$B$8:$B$35,0)),INDEX('I.KI 2017-18'!R$9:R$393,MATCH($B149,'I.KI 2017-18'!$B$9:$B$393,0)))),"")</f>
        <v>0</v>
      </c>
      <c r="AF149" s="156">
        <f>_xlfn.IFNA(IF($B149=$B$382,0,_xlfn.IFNA(INDEX('I.Supplementary 2017-18'!S$8:S$35,MATCH($B149,'I.Supplementary 2017-18'!$B$8:$B$35,0)),INDEX('I.KI 2017-18'!S$9:S$393,MATCH($B149,'I.KI 2017-18'!$B$9:$B$393,0)))),"")</f>
        <v>0</v>
      </c>
      <c r="AG149" s="193">
        <f>_xlfn.IFNA(IF($B149=$B$382,0,_xlfn.IFNA(INDEX('I.Supplementary 2017-18'!T$8:T$35,MATCH($B149,'I.Supplementary 2017-18'!$B$8:$B$35,0)),INDEX('I.KI 2017-18'!T$9:T$393,MATCH($B149,'I.KI 2017-18'!$B$9:$B$393,0)))),"")</f>
        <v>2.9119731081733984</v>
      </c>
      <c r="AH149" s="193">
        <f>_xlfn.IFNA(IF($B149=$B$382,0,_xlfn.IFNA(INDEX('I.Supplementary 2017-18'!U$8:U$35,MATCH($B149,'I.Supplementary 2017-18'!$B$8:$B$35,0)),INDEX('I.KI 2017-18'!U$9:U$393,MATCH($B149,'I.KI 2017-18'!$B$9:$B$393,0)))),"")</f>
        <v>0</v>
      </c>
      <c r="AI149" s="193">
        <f>_xlfn.IFNA(IF($B149=$B$382,0,_xlfn.IFNA(INDEX('I.Supplementary 2017-18'!V$8:V$35,MATCH($B149,'I.Supplementary 2017-18'!$B$8:$B$35,0)),INDEX('I.KI 2017-18'!V$9:V$393,MATCH($B149,'I.KI 2017-18'!$B$9:$B$393,0)))),"")</f>
        <v>0</v>
      </c>
      <c r="AJ149" s="157">
        <f>_xlfn.IFNA(IF($B149=$B$382,0,_xlfn.IFNA(INDEX('I.Supplementary 2017-18'!W$8:W$35,MATCH($B149,'I.Supplementary 2017-18'!$B$8:$B$35,0)),INDEX('I.KI 2017-18'!W$9:W$393,MATCH($B149,'I.KI 2017-18'!$B$9:$B$393,0)))),"")</f>
        <v>0</v>
      </c>
      <c r="AK149" s="156">
        <f>_xlfn.IFNA(IF($B149=$B$382,0,_xlfn.IFNA(INDEX('I.Supplementary 2017-18'!X$8:X$35,MATCH($B149,'I.Supplementary 2017-18'!$B$8:$B$35,0)),INDEX('I.KI 2017-18'!X$9:X$393,MATCH($B149,'I.KI 2017-18'!$B$9:$B$393,0)))),"")</f>
        <v>0</v>
      </c>
      <c r="AL149" s="193">
        <f>_xlfn.IFNA(IF($B149=$B$382,0,_xlfn.IFNA(INDEX('I.Supplementary 2017-18'!Y$8:Y$35,MATCH($B149,'I.Supplementary 2017-18'!$B$8:$B$35,0)),INDEX('I.KI 2017-18'!Y$9:Y$393,MATCH($B149,'I.KI 2017-18'!$B$9:$B$393,0)))),"")</f>
        <v>3.5145005599731225</v>
      </c>
      <c r="AM149" s="193">
        <f>_xlfn.IFNA(IF($B149=$B$382,0,_xlfn.IFNA(INDEX('I.Supplementary 2017-18'!Z$8:Z$35,MATCH($B149,'I.Supplementary 2017-18'!$B$8:$B$35,0)),INDEX('I.KI 2017-18'!Z$9:Z$393,MATCH($B149,'I.KI 2017-18'!$B$9:$B$393,0)))),"")</f>
        <v>0</v>
      </c>
      <c r="AN149" s="193">
        <f>_xlfn.IFNA(IF($B149=$B$382,0,_xlfn.IFNA(INDEX('I.Supplementary 2017-18'!AA$8:AA$35,MATCH($B149,'I.Supplementary 2017-18'!$B$8:$B$35,0)),INDEX('I.KI 2017-18'!AA$9:AA$393,MATCH($B149,'I.KI 2017-18'!$B$9:$B$393,0)))),"")</f>
        <v>0</v>
      </c>
      <c r="AO149" s="157">
        <f>_xlfn.IFNA(IF($B149=$B$382,0,_xlfn.IFNA(INDEX('I.Supplementary 2017-18'!AB$8:AB$35,MATCH($B149,'I.Supplementary 2017-18'!$B$8:$B$35,0)),INDEX('I.KI 2017-18'!AB$9:AB$393,MATCH($B149,'I.KI 2017-18'!$B$9:$B$393,0)))),"")</f>
        <v>0</v>
      </c>
      <c r="AP149" s="149"/>
      <c r="AQ149" s="156">
        <f>_xlfn.IFNA(IF($B149=$B$381,0,IF($B149=$B$382,0,_xlfn.IFNA(INDEX('I.Supplementary 2017-18'!I$8:I$35,MATCH($B149,'I.Supplementary 2017-18'!$B$8:$B$35,0)),INDEX('I.KI 2017-18'!I$9:I$393,MATCH($B149,'I.KI 2017-18'!$B$9:$B$393,0))))),"")</f>
        <v>0.60252745179972422</v>
      </c>
      <c r="AR149" s="149">
        <f>_xlfn.IFNA(IF($B149=$B$381,0,IF($B149=$B$382,0,_xlfn.IFNA(INDEX('I.Supplementary 2017-18'!J$8:J$35,MATCH($B149,'I.Supplementary 2017-18'!$B$8:$B$35,0)),INDEX('I.KI 2017-18'!J$9:J$393,MATCH($B149,'I.KI 2017-18'!$B$9:$B$393,0))))),"")</f>
        <v>2.9119731081733984</v>
      </c>
      <c r="AS149" s="157">
        <f>_xlfn.IFNA(IF($B149=$B$381,0,IF($B149=$B$382,0,_xlfn.IFNA(INDEX('I.Supplementary 2017-18'!H$8:H$35,MATCH($B149,'I.Supplementary 2017-18'!$B$8:$B$35,0)),INDEX('I.KI 2017-18'!H$9:H$393,MATCH($B149,'I.KI 2017-18'!$B$9:$B$393,0))))),"")</f>
        <v>3.5145005599731225</v>
      </c>
      <c r="AT149" s="149"/>
      <c r="AU149" s="156">
        <f>_xlfn.IFNA(_xlfn.IFNA(INDEX('I.Supplementary 2018-19'!P$8:P$157,MATCH($B149,'I.Supplementary 2018-19'!$B$8:$B$157,0)),INDEX('I.KI 2018-19'!P$9:P$393,MATCH($B149,'I.KI 2018-19'!$B$9:$B$393,0))),"")</f>
        <v>0</v>
      </c>
      <c r="AV149" s="193">
        <f>_xlfn.IFNA(_xlfn.IFNA(INDEX('I.Supplementary 2018-19'!Q$8:Q$157,MATCH($B149,'I.Supplementary 2018-19'!$B$8:$B$157,0)),INDEX('I.KI 2018-19'!Q$9:Q$393,MATCH($B149,'I.KI 2018-19'!$B$9:$B$393,0))),"")</f>
        <v>0.17848240222128853</v>
      </c>
      <c r="AW149" s="193">
        <f>_xlfn.IFNA(_xlfn.IFNA(INDEX('I.Supplementary 2018-19'!R$8:R$157,MATCH($B149,'I.Supplementary 2018-19'!$B$8:$B$157,0)),INDEX('I.KI 2018-19'!R$9:R$393,MATCH($B149,'I.KI 2018-19'!$B$9:$B$393,0))),"")</f>
        <v>0</v>
      </c>
      <c r="AX149" s="193">
        <f>_xlfn.IFNA(_xlfn.IFNA(INDEX('I.Supplementary 2018-19'!S$8:S$157,MATCH($B149,'I.Supplementary 2018-19'!$B$8:$B$157,0)),INDEX('I.KI 2018-19'!S$9:S$393,MATCH($B149,'I.KI 2018-19'!$B$9:$B$393,0))),"")</f>
        <v>0</v>
      </c>
      <c r="AY149" s="157">
        <f>_xlfn.IFNA(_xlfn.IFNA(INDEX('I.Supplementary 2018-19'!T$8:T$157,MATCH($B149,'I.Supplementary 2018-19'!$B$8:$B$157,0)),INDEX('I.KI 2018-19'!T$9:T$393,MATCH($B149,'I.KI 2018-19'!$B$9:$B$393,0))),"")</f>
        <v>0</v>
      </c>
      <c r="AZ149" s="156">
        <f>_xlfn.IFNA(_xlfn.IFNA(INDEX('I.Supplementary 2018-19'!U$8:U$157,MATCH($B149,'I.Supplementary 2018-19'!$B$8:$B$157,0)),INDEX('I.KI 2018-19'!U$9:U$393,MATCH($B149,'I.KI 2018-19'!$B$9:$B$393,0))),"")</f>
        <v>0</v>
      </c>
      <c r="BA149" s="193">
        <f>_xlfn.IFNA(_xlfn.IFNA(INDEX('I.Supplementary 2018-19'!V$8:V$157,MATCH($B149,'I.Supplementary 2018-19'!$B$8:$B$157,0)),INDEX('I.KI 2018-19'!V$9:V$393,MATCH($B149,'I.KI 2018-19'!$B$9:$B$393,0))),"")</f>
        <v>2.9994572788052167</v>
      </c>
      <c r="BB149" s="193">
        <f>_xlfn.IFNA(_xlfn.IFNA(INDEX('I.Supplementary 2018-19'!W$8:W$157,MATCH($B149,'I.Supplementary 2018-19'!$B$8:$B$157,0)),INDEX('I.KI 2018-19'!W$9:W$393,MATCH($B149,'I.KI 2018-19'!$B$9:$B$393,0))),"")</f>
        <v>0</v>
      </c>
      <c r="BC149" s="193">
        <f>_xlfn.IFNA(_xlfn.IFNA(INDEX('I.Supplementary 2018-19'!X$8:X$157,MATCH($B149,'I.Supplementary 2018-19'!$B$8:$B$157,0)),INDEX('I.KI 2018-19'!X$9:X$393,MATCH($B149,'I.KI 2018-19'!$B$9:$B$393,0))),"")</f>
        <v>0</v>
      </c>
      <c r="BD149" s="157">
        <f>_xlfn.IFNA(_xlfn.IFNA(INDEX('I.Supplementary 2018-19'!Y$8:Y$157,MATCH($B149,'I.Supplementary 2018-19'!$B$8:$B$157,0)),INDEX('I.KI 2018-19'!Y$9:Y$393,MATCH($B149,'I.KI 2018-19'!$B$9:$B$393,0))),"")</f>
        <v>0</v>
      </c>
      <c r="BE149" s="156">
        <f>_xlfn.IFNA(_xlfn.IFNA(INDEX('I.Supplementary 2018-19'!Z$8:Z$157,MATCH($B149,'I.Supplementary 2018-19'!$B$8:$B$157,0)),INDEX('I.KI 2018-19'!Z$9:Z$393,MATCH($B149,'I.KI 2018-19'!$B$9:$B$393,0))),"")</f>
        <v>0</v>
      </c>
      <c r="BF149" s="193">
        <f>_xlfn.IFNA(_xlfn.IFNA(INDEX('I.Supplementary 2018-19'!AA$8:AA$157,MATCH($B149,'I.Supplementary 2018-19'!$B$8:$B$157,0)),INDEX('I.KI 2018-19'!AA$9:AA$393,MATCH($B149,'I.KI 2018-19'!$B$9:$B$393,0))),"")</f>
        <v>3.1779396810265053</v>
      </c>
      <c r="BG149" s="193">
        <f>_xlfn.IFNA(_xlfn.IFNA(INDEX('I.Supplementary 2018-19'!AB$8:AB$157,MATCH($B149,'I.Supplementary 2018-19'!$B$8:$B$157,0)),INDEX('I.KI 2018-19'!AB$9:AB$393,MATCH($B149,'I.KI 2018-19'!$B$9:$B$393,0))),"")</f>
        <v>0</v>
      </c>
      <c r="BH149" s="193">
        <f>_xlfn.IFNA(_xlfn.IFNA(INDEX('I.Supplementary 2018-19'!AC$8:AC$157,MATCH($B149,'I.Supplementary 2018-19'!$B$8:$B$157,0)),INDEX('I.KI 2018-19'!AC$9:AC$393,MATCH($B149,'I.KI 2018-19'!$B$9:$B$393,0))),"")</f>
        <v>0</v>
      </c>
      <c r="BI149" s="157">
        <f>_xlfn.IFNA(_xlfn.IFNA(INDEX('I.Supplementary 2018-19'!AD$8:AD$157,MATCH($B149,'I.Supplementary 2018-19'!$B$8:$B$157,0)),INDEX('I.KI 2018-19'!AD$9:AD$393,MATCH($B149,'I.KI 2018-19'!$B$9:$B$393,0))),"")</f>
        <v>0</v>
      </c>
      <c r="BJ149" s="149"/>
      <c r="BK149" s="156">
        <f>_xlfn.IFNA(IF($B149=$B$381,0,IF($B149=$B$382,0,_xlfn.IFNA(INDEX('I.Supplementary 2018-19'!I$8:I$157,MATCH($B149,'I.Supplementary 2018-19'!$B$8:$B$157,0)),INDEX('I.KI 2018-19'!I$9:I$393,MATCH($B149,'I.KI 2018-19'!$B$9:$B$393,0))))),"")</f>
        <v>0.17848240222128853</v>
      </c>
      <c r="BL149" s="149">
        <f>_xlfn.IFNA(IF($B149=$B$381,0,IF($B149=$B$382,0,_xlfn.IFNA(INDEX('I.Supplementary 2018-19'!J$8:J$157,MATCH($B149,'I.Supplementary 2018-19'!$B$8:$B$157,0)),INDEX('I.KI 2018-19'!J$9:J$393,MATCH($B149,'I.KI 2018-19'!$B$9:$B$393,0))))),"")</f>
        <v>2.9994572788052167</v>
      </c>
      <c r="BM149" s="157">
        <f>_xlfn.IFNA(IF($B149=$B$381,0,IF($B149=$B$382,0,_xlfn.IFNA(INDEX('I.Supplementary 2018-19'!H$8:H$157,MATCH($B149,'I.Supplementary 2018-19'!$B$8:$B$157,0)),INDEX('I.KI 2018-19'!H$9:H$393,MATCH($B149,'I.KI 2018-19'!$B$9:$B$393,0))))),"")</f>
        <v>3.1779396810265053</v>
      </c>
    </row>
    <row r="150" spans="2:65">
      <c r="B150" s="121" t="str">
        <f>'Calculations for 2021-22'!B150</f>
        <v>E2753</v>
      </c>
      <c r="C150" s="160" t="str">
        <f>'Calculations for 2021-22'!D150</f>
        <v>E2753</v>
      </c>
      <c r="D150" t="str">
        <f>'Calculations for 2021-22'!E150</f>
        <v>SD</v>
      </c>
      <c r="E150" t="str">
        <f>'Calculations for 2021-22'!F150</f>
        <v>P1912</v>
      </c>
      <c r="F150" s="120" t="str">
        <f>'Calculations for 2021-22'!H150</f>
        <v>Harrogate</v>
      </c>
      <c r="G150" s="156">
        <f>_xlfn.IFNA(INDEX('I.KI 2016-17'!M$8:M$391,MATCH($B150,'I.KI 2016-17'!$B$8:$B$391,0)),"")</f>
        <v>0</v>
      </c>
      <c r="H150" s="149">
        <f>_xlfn.IFNA(INDEX('I.KI 2016-17'!N$8:N$391,MATCH($B150,'I.KI 2016-17'!$B$8:$B$391,0)),"")</f>
        <v>1.543344019466</v>
      </c>
      <c r="I150" s="149">
        <f>_xlfn.IFNA(INDEX('I.KI 2016-17'!O$8:O$391,MATCH($B150,'I.KI 2016-17'!$B$8:$B$391,0)),"")</f>
        <v>0</v>
      </c>
      <c r="J150" s="149">
        <f>_xlfn.IFNA(INDEX('I.KI 2016-17'!P$8:P$391,MATCH($B150,'I.KI 2016-17'!$B$8:$B$391,0)),"")</f>
        <v>0</v>
      </c>
      <c r="K150" s="157">
        <f>_xlfn.IFNA(INDEX('I.KI 2016-17'!Q$8:Q$391,MATCH($B150,'I.KI 2016-17'!$B$8:$B$391,0)),"")</f>
        <v>0</v>
      </c>
      <c r="L150" s="156">
        <f>_xlfn.IFNA(INDEX('I.KI 2016-17'!R$8:R$391,MATCH($B150,'I.KI 2016-17'!$B$8:$B$391,0)),"")</f>
        <v>0</v>
      </c>
      <c r="M150" s="193">
        <f>_xlfn.IFNA(INDEX('I.KI 2016-17'!S$8:S$391,MATCH($B150,'I.KI 2016-17'!$B$8:$B$391,0)),"")</f>
        <v>3.4251210974070001</v>
      </c>
      <c r="N150" s="193">
        <f>_xlfn.IFNA(INDEX('I.KI 2016-17'!T$8:T$391,MATCH($B150,'I.KI 2016-17'!$B$8:$B$391,0)),"")</f>
        <v>0</v>
      </c>
      <c r="O150" s="193">
        <f>_xlfn.IFNA(INDEX('I.KI 2016-17'!U$8:U$391,MATCH($B150,'I.KI 2016-17'!$B$8:$B$391,0)),"")</f>
        <v>0</v>
      </c>
      <c r="P150" s="157">
        <f>_xlfn.IFNA(INDEX('I.KI 2016-17'!V$8:V$391,MATCH($B150,'I.KI 2016-17'!$B$8:$B$391,0)),"")</f>
        <v>0</v>
      </c>
      <c r="Q150" s="156">
        <f>_xlfn.IFNA(INDEX('I.KI 2016-17'!W$8:W$391,MATCH($B150,'I.KI 2016-17'!$B$8:$B$391,0)),"")</f>
        <v>0</v>
      </c>
      <c r="R150" s="193">
        <f>_xlfn.IFNA(INDEX('I.KI 2016-17'!X$8:X$391,MATCH($B150,'I.KI 2016-17'!$B$8:$B$391,0)),"")</f>
        <v>4.9684651168730003</v>
      </c>
      <c r="S150" s="193">
        <f>_xlfn.IFNA(INDEX('I.KI 2016-17'!Y$8:Y$391,MATCH($B150,'I.KI 2016-17'!$B$8:$B$391,0)),"")</f>
        <v>0</v>
      </c>
      <c r="T150" s="193">
        <f>_xlfn.IFNA(INDEX('I.KI 2016-17'!Z$8:Z$391,MATCH($B150,'I.KI 2016-17'!$B$8:$B$391,0)),"")</f>
        <v>0</v>
      </c>
      <c r="U150" s="157">
        <f>_xlfn.IFNA(INDEX('I.KI 2016-17'!AA$8:AA$391,MATCH($B150,'I.KI 2016-17'!$B$8:$B$391,0)),"")</f>
        <v>0</v>
      </c>
      <c r="V150" s="149"/>
      <c r="W150" s="154">
        <f>_xlfn.IFNA(INDEX('I.KI 2016-17'!$H$8:$H$391,MATCH(B150,'I.KI 2016-17'!$B$8:$B$391,0)),"")</f>
        <v>1.543344019466</v>
      </c>
      <c r="X150" s="153">
        <f>_xlfn.IFNA(INDEX('I.KI 2016-17'!$I$8:$I$391,MATCH(B150,'I.KI 2016-17'!$B$8:$B$391,0)),"")</f>
        <v>3.4251210974070001</v>
      </c>
      <c r="Y150" s="155">
        <f>_xlfn.IFNA(INDEX('I.KI 2016-17'!$G$8:$G$391,MATCH(B150,'I.KI 2016-17'!$B$8:$B$391,0)),"")</f>
        <v>4.9684651168730003</v>
      </c>
      <c r="Z150" s="149"/>
      <c r="AA150" s="156">
        <f>_xlfn.IFNA(IF($B150=$B$382,0,_xlfn.IFNA(INDEX('I.Supplementary 2017-18'!N$8:N$35,MATCH($B150,'I.Supplementary 2017-18'!$B$8:$B$35,0)),INDEX('I.KI 2017-18'!N$9:N$393,MATCH($B150,'I.KI 2017-18'!$B$9:$B$393,0)))),"")</f>
        <v>0</v>
      </c>
      <c r="AB150" s="193">
        <f>_xlfn.IFNA(IF($B150=$B$382,0,_xlfn.IFNA(INDEX('I.Supplementary 2017-18'!O$8:O$35,MATCH($B150,'I.Supplementary 2017-18'!$B$8:$B$35,0)),INDEX('I.KI 2017-18'!O$9:O$393,MATCH($B150,'I.KI 2017-18'!$B$9:$B$393,0)))),"")</f>
        <v>0.39942199867656641</v>
      </c>
      <c r="AC150" s="193">
        <f>_xlfn.IFNA(IF($B150=$B$382,0,_xlfn.IFNA(INDEX('I.Supplementary 2017-18'!P$8:P$35,MATCH($B150,'I.Supplementary 2017-18'!$B$8:$B$35,0)),INDEX('I.KI 2017-18'!P$9:P$393,MATCH($B150,'I.KI 2017-18'!$B$9:$B$393,0)))),"")</f>
        <v>0</v>
      </c>
      <c r="AD150" s="193">
        <f>_xlfn.IFNA(IF($B150=$B$382,0,_xlfn.IFNA(INDEX('I.Supplementary 2017-18'!Q$8:Q$35,MATCH($B150,'I.Supplementary 2017-18'!$B$8:$B$35,0)),INDEX('I.KI 2017-18'!Q$9:Q$393,MATCH($B150,'I.KI 2017-18'!$B$9:$B$393,0)))),"")</f>
        <v>0</v>
      </c>
      <c r="AE150" s="157">
        <f>_xlfn.IFNA(IF($B150=$B$382,0,_xlfn.IFNA(INDEX('I.Supplementary 2017-18'!R$8:R$35,MATCH($B150,'I.Supplementary 2017-18'!$B$8:$B$35,0)),INDEX('I.KI 2017-18'!R$9:R$393,MATCH($B150,'I.KI 2017-18'!$B$9:$B$393,0)))),"")</f>
        <v>0</v>
      </c>
      <c r="AF150" s="156">
        <f>_xlfn.IFNA(IF($B150=$B$382,0,_xlfn.IFNA(INDEX('I.Supplementary 2017-18'!S$8:S$35,MATCH($B150,'I.Supplementary 2017-18'!$B$8:$B$35,0)),INDEX('I.KI 2017-18'!S$9:S$393,MATCH($B150,'I.KI 2017-18'!$B$9:$B$393,0)))),"")</f>
        <v>0</v>
      </c>
      <c r="AG150" s="193">
        <f>_xlfn.IFNA(IF($B150=$B$382,0,_xlfn.IFNA(INDEX('I.Supplementary 2017-18'!T$8:T$35,MATCH($B150,'I.Supplementary 2017-18'!$B$8:$B$35,0)),INDEX('I.KI 2017-18'!T$9:T$393,MATCH($B150,'I.KI 2017-18'!$B$9:$B$393,0)))),"")</f>
        <v>3.4950484541722431</v>
      </c>
      <c r="AH150" s="193">
        <f>_xlfn.IFNA(IF($B150=$B$382,0,_xlfn.IFNA(INDEX('I.Supplementary 2017-18'!U$8:U$35,MATCH($B150,'I.Supplementary 2017-18'!$B$8:$B$35,0)),INDEX('I.KI 2017-18'!U$9:U$393,MATCH($B150,'I.KI 2017-18'!$B$9:$B$393,0)))),"")</f>
        <v>0</v>
      </c>
      <c r="AI150" s="193">
        <f>_xlfn.IFNA(IF($B150=$B$382,0,_xlfn.IFNA(INDEX('I.Supplementary 2017-18'!V$8:V$35,MATCH($B150,'I.Supplementary 2017-18'!$B$8:$B$35,0)),INDEX('I.KI 2017-18'!V$9:V$393,MATCH($B150,'I.KI 2017-18'!$B$9:$B$393,0)))),"")</f>
        <v>0</v>
      </c>
      <c r="AJ150" s="157">
        <f>_xlfn.IFNA(IF($B150=$B$382,0,_xlfn.IFNA(INDEX('I.Supplementary 2017-18'!W$8:W$35,MATCH($B150,'I.Supplementary 2017-18'!$B$8:$B$35,0)),INDEX('I.KI 2017-18'!W$9:W$393,MATCH($B150,'I.KI 2017-18'!$B$9:$B$393,0)))),"")</f>
        <v>0</v>
      </c>
      <c r="AK150" s="156">
        <f>_xlfn.IFNA(IF($B150=$B$382,0,_xlfn.IFNA(INDEX('I.Supplementary 2017-18'!X$8:X$35,MATCH($B150,'I.Supplementary 2017-18'!$B$8:$B$35,0)),INDEX('I.KI 2017-18'!X$9:X$393,MATCH($B150,'I.KI 2017-18'!$B$9:$B$393,0)))),"")</f>
        <v>0</v>
      </c>
      <c r="AL150" s="193">
        <f>_xlfn.IFNA(IF($B150=$B$382,0,_xlfn.IFNA(INDEX('I.Supplementary 2017-18'!Y$8:Y$35,MATCH($B150,'I.Supplementary 2017-18'!$B$8:$B$35,0)),INDEX('I.KI 2017-18'!Y$9:Y$393,MATCH($B150,'I.KI 2017-18'!$B$9:$B$393,0)))),"")</f>
        <v>3.8944704528488097</v>
      </c>
      <c r="AM150" s="193">
        <f>_xlfn.IFNA(IF($B150=$B$382,0,_xlfn.IFNA(INDEX('I.Supplementary 2017-18'!Z$8:Z$35,MATCH($B150,'I.Supplementary 2017-18'!$B$8:$B$35,0)),INDEX('I.KI 2017-18'!Z$9:Z$393,MATCH($B150,'I.KI 2017-18'!$B$9:$B$393,0)))),"")</f>
        <v>0</v>
      </c>
      <c r="AN150" s="193">
        <f>_xlfn.IFNA(IF($B150=$B$382,0,_xlfn.IFNA(INDEX('I.Supplementary 2017-18'!AA$8:AA$35,MATCH($B150,'I.Supplementary 2017-18'!$B$8:$B$35,0)),INDEX('I.KI 2017-18'!AA$9:AA$393,MATCH($B150,'I.KI 2017-18'!$B$9:$B$393,0)))),"")</f>
        <v>0</v>
      </c>
      <c r="AO150" s="157">
        <f>_xlfn.IFNA(IF($B150=$B$382,0,_xlfn.IFNA(INDEX('I.Supplementary 2017-18'!AB$8:AB$35,MATCH($B150,'I.Supplementary 2017-18'!$B$8:$B$35,0)),INDEX('I.KI 2017-18'!AB$9:AB$393,MATCH($B150,'I.KI 2017-18'!$B$9:$B$393,0)))),"")</f>
        <v>0</v>
      </c>
      <c r="AP150" s="149"/>
      <c r="AQ150" s="156">
        <f>_xlfn.IFNA(IF($B150=$B$381,0,IF($B150=$B$382,0,_xlfn.IFNA(INDEX('I.Supplementary 2017-18'!I$8:I$35,MATCH($B150,'I.Supplementary 2017-18'!$B$8:$B$35,0)),INDEX('I.KI 2017-18'!I$9:I$393,MATCH($B150,'I.KI 2017-18'!$B$9:$B$393,0))))),"")</f>
        <v>0.39942199867656641</v>
      </c>
      <c r="AR150" s="149">
        <f>_xlfn.IFNA(IF($B150=$B$381,0,IF($B150=$B$382,0,_xlfn.IFNA(INDEX('I.Supplementary 2017-18'!J$8:J$35,MATCH($B150,'I.Supplementary 2017-18'!$B$8:$B$35,0)),INDEX('I.KI 2017-18'!J$9:J$393,MATCH($B150,'I.KI 2017-18'!$B$9:$B$393,0))))),"")</f>
        <v>3.4950484541722431</v>
      </c>
      <c r="AS150" s="157">
        <f>_xlfn.IFNA(IF($B150=$B$381,0,IF($B150=$B$382,0,_xlfn.IFNA(INDEX('I.Supplementary 2017-18'!H$8:H$35,MATCH($B150,'I.Supplementary 2017-18'!$B$8:$B$35,0)),INDEX('I.KI 2017-18'!H$9:H$393,MATCH($B150,'I.KI 2017-18'!$B$9:$B$393,0))))),"")</f>
        <v>3.8944704528488097</v>
      </c>
      <c r="AT150" s="149"/>
      <c r="AU150" s="156">
        <f>_xlfn.IFNA(_xlfn.IFNA(INDEX('I.Supplementary 2018-19'!P$8:P$157,MATCH($B150,'I.Supplementary 2018-19'!$B$8:$B$157,0)),INDEX('I.KI 2018-19'!P$9:P$393,MATCH($B150,'I.KI 2018-19'!$B$9:$B$393,0))),"")</f>
        <v>0</v>
      </c>
      <c r="AV150" s="193">
        <f>_xlfn.IFNA(_xlfn.IFNA(INDEX('I.Supplementary 2018-19'!Q$8:Q$157,MATCH($B150,'I.Supplementary 2018-19'!$B$8:$B$157,0)),INDEX('I.KI 2018-19'!Q$9:Q$393,MATCH($B150,'I.KI 2018-19'!$B$9:$B$393,0))),"")</f>
        <v>0</v>
      </c>
      <c r="AW150" s="193">
        <f>_xlfn.IFNA(_xlfn.IFNA(INDEX('I.Supplementary 2018-19'!R$8:R$157,MATCH($B150,'I.Supplementary 2018-19'!$B$8:$B$157,0)),INDEX('I.KI 2018-19'!R$9:R$393,MATCH($B150,'I.KI 2018-19'!$B$9:$B$393,0))),"")</f>
        <v>0</v>
      </c>
      <c r="AX150" s="193">
        <f>_xlfn.IFNA(_xlfn.IFNA(INDEX('I.Supplementary 2018-19'!S$8:S$157,MATCH($B150,'I.Supplementary 2018-19'!$B$8:$B$157,0)),INDEX('I.KI 2018-19'!S$9:S$393,MATCH($B150,'I.KI 2018-19'!$B$9:$B$393,0))),"")</f>
        <v>0</v>
      </c>
      <c r="AY150" s="157">
        <f>_xlfn.IFNA(_xlfn.IFNA(INDEX('I.Supplementary 2018-19'!T$8:T$157,MATCH($B150,'I.Supplementary 2018-19'!$B$8:$B$157,0)),INDEX('I.KI 2018-19'!T$9:T$393,MATCH($B150,'I.KI 2018-19'!$B$9:$B$393,0))),"")</f>
        <v>0</v>
      </c>
      <c r="AZ150" s="156">
        <f>_xlfn.IFNA(_xlfn.IFNA(INDEX('I.Supplementary 2018-19'!U$8:U$157,MATCH($B150,'I.Supplementary 2018-19'!$B$8:$B$157,0)),INDEX('I.KI 2018-19'!U$9:U$393,MATCH($B150,'I.KI 2018-19'!$B$9:$B$393,0))),"")</f>
        <v>0</v>
      </c>
      <c r="BA150" s="193">
        <f>_xlfn.IFNA(_xlfn.IFNA(INDEX('I.Supplementary 2018-19'!V$8:V$157,MATCH($B150,'I.Supplementary 2018-19'!$B$8:$B$157,0)),INDEX('I.KI 2018-19'!V$9:V$393,MATCH($B150,'I.KI 2018-19'!$B$9:$B$393,0))),"")</f>
        <v>3.6000499098769883</v>
      </c>
      <c r="BB150" s="193">
        <f>_xlfn.IFNA(_xlfn.IFNA(INDEX('I.Supplementary 2018-19'!W$8:W$157,MATCH($B150,'I.Supplementary 2018-19'!$B$8:$B$157,0)),INDEX('I.KI 2018-19'!W$9:W$393,MATCH($B150,'I.KI 2018-19'!$B$9:$B$393,0))),"")</f>
        <v>0</v>
      </c>
      <c r="BC150" s="193">
        <f>_xlfn.IFNA(_xlfn.IFNA(INDEX('I.Supplementary 2018-19'!X$8:X$157,MATCH($B150,'I.Supplementary 2018-19'!$B$8:$B$157,0)),INDEX('I.KI 2018-19'!X$9:X$393,MATCH($B150,'I.KI 2018-19'!$B$9:$B$393,0))),"")</f>
        <v>0</v>
      </c>
      <c r="BD150" s="157">
        <f>_xlfn.IFNA(_xlfn.IFNA(INDEX('I.Supplementary 2018-19'!Y$8:Y$157,MATCH($B150,'I.Supplementary 2018-19'!$B$8:$B$157,0)),INDEX('I.KI 2018-19'!Y$9:Y$393,MATCH($B150,'I.KI 2018-19'!$B$9:$B$393,0))),"")</f>
        <v>0</v>
      </c>
      <c r="BE150" s="156">
        <f>_xlfn.IFNA(_xlfn.IFNA(INDEX('I.Supplementary 2018-19'!Z$8:Z$157,MATCH($B150,'I.Supplementary 2018-19'!$B$8:$B$157,0)),INDEX('I.KI 2018-19'!Z$9:Z$393,MATCH($B150,'I.KI 2018-19'!$B$9:$B$393,0))),"")</f>
        <v>0</v>
      </c>
      <c r="BF150" s="193">
        <f>_xlfn.IFNA(_xlfn.IFNA(INDEX('I.Supplementary 2018-19'!AA$8:AA$157,MATCH($B150,'I.Supplementary 2018-19'!$B$8:$B$157,0)),INDEX('I.KI 2018-19'!AA$9:AA$393,MATCH($B150,'I.KI 2018-19'!$B$9:$B$393,0))),"")</f>
        <v>3.6000499098769883</v>
      </c>
      <c r="BG150" s="193">
        <f>_xlfn.IFNA(_xlfn.IFNA(INDEX('I.Supplementary 2018-19'!AB$8:AB$157,MATCH($B150,'I.Supplementary 2018-19'!$B$8:$B$157,0)),INDEX('I.KI 2018-19'!AB$9:AB$393,MATCH($B150,'I.KI 2018-19'!$B$9:$B$393,0))),"")</f>
        <v>0</v>
      </c>
      <c r="BH150" s="193">
        <f>_xlfn.IFNA(_xlfn.IFNA(INDEX('I.Supplementary 2018-19'!AC$8:AC$157,MATCH($B150,'I.Supplementary 2018-19'!$B$8:$B$157,0)),INDEX('I.KI 2018-19'!AC$9:AC$393,MATCH($B150,'I.KI 2018-19'!$B$9:$B$393,0))),"")</f>
        <v>0</v>
      </c>
      <c r="BI150" s="157">
        <f>_xlfn.IFNA(_xlfn.IFNA(INDEX('I.Supplementary 2018-19'!AD$8:AD$157,MATCH($B150,'I.Supplementary 2018-19'!$B$8:$B$157,0)),INDEX('I.KI 2018-19'!AD$9:AD$393,MATCH($B150,'I.KI 2018-19'!$B$9:$B$393,0))),"")</f>
        <v>0</v>
      </c>
      <c r="BJ150" s="149"/>
      <c r="BK150" s="156">
        <f>_xlfn.IFNA(IF($B150=$B$381,0,IF($B150=$B$382,0,_xlfn.IFNA(INDEX('I.Supplementary 2018-19'!I$8:I$157,MATCH($B150,'I.Supplementary 2018-19'!$B$8:$B$157,0)),INDEX('I.KI 2018-19'!I$9:I$393,MATCH($B150,'I.KI 2018-19'!$B$9:$B$393,0))))),"")</f>
        <v>0</v>
      </c>
      <c r="BL150" s="149">
        <f>_xlfn.IFNA(IF($B150=$B$381,0,IF($B150=$B$382,0,_xlfn.IFNA(INDEX('I.Supplementary 2018-19'!J$8:J$157,MATCH($B150,'I.Supplementary 2018-19'!$B$8:$B$157,0)),INDEX('I.KI 2018-19'!J$9:J$393,MATCH($B150,'I.KI 2018-19'!$B$9:$B$393,0))))),"")</f>
        <v>3.6000499098769883</v>
      </c>
      <c r="BM150" s="157">
        <f>_xlfn.IFNA(IF($B150=$B$381,0,IF($B150=$B$382,0,_xlfn.IFNA(INDEX('I.Supplementary 2018-19'!H$8:H$157,MATCH($B150,'I.Supplementary 2018-19'!$B$8:$B$157,0)),INDEX('I.KI 2018-19'!H$9:H$393,MATCH($B150,'I.KI 2018-19'!$B$9:$B$393,0))))),"")</f>
        <v>3.6000499098769883</v>
      </c>
    </row>
    <row r="151" spans="2:65">
      <c r="B151" s="121" t="str">
        <f>'Calculations for 2021-22'!B151</f>
        <v>E5039</v>
      </c>
      <c r="C151" s="160" t="str">
        <f>'Calculations for 2021-22'!D151</f>
        <v>E5039</v>
      </c>
      <c r="D151" t="str">
        <f>'Calculations for 2021-22'!E151</f>
        <v>OLB</v>
      </c>
      <c r="E151" t="str">
        <f>'Calculations for 2021-22'!F151</f>
        <v>P1915</v>
      </c>
      <c r="F151" s="120" t="str">
        <f>'Calculations for 2021-22'!H151</f>
        <v>Harrow</v>
      </c>
      <c r="G151" s="156">
        <f>_xlfn.IFNA(INDEX('I.KI 2016-17'!M$8:M$391,MATCH($B151,'I.KI 2016-17'!$B$8:$B$391,0)),"")</f>
        <v>18.247730736108998</v>
      </c>
      <c r="H151" s="149">
        <f>_xlfn.IFNA(INDEX('I.KI 2016-17'!N$8:N$391,MATCH($B151,'I.KI 2016-17'!$B$8:$B$391,0)),"")</f>
        <v>3.6877213550840002</v>
      </c>
      <c r="I151" s="149">
        <f>_xlfn.IFNA(INDEX('I.KI 2016-17'!O$8:O$391,MATCH($B151,'I.KI 2016-17'!$B$8:$B$391,0)),"")</f>
        <v>0</v>
      </c>
      <c r="J151" s="149">
        <f>_xlfn.IFNA(INDEX('I.KI 2016-17'!P$8:P$391,MATCH($B151,'I.KI 2016-17'!$B$8:$B$391,0)),"")</f>
        <v>0</v>
      </c>
      <c r="K151" s="157">
        <f>_xlfn.IFNA(INDEX('I.KI 2016-17'!Q$8:Q$391,MATCH($B151,'I.KI 2016-17'!$B$8:$B$391,0)),"")</f>
        <v>0</v>
      </c>
      <c r="L151" s="156">
        <f>_xlfn.IFNA(INDEX('I.KI 2016-17'!R$8:R$391,MATCH($B151,'I.KI 2016-17'!$B$8:$B$391,0)),"")</f>
        <v>27.745693968245</v>
      </c>
      <c r="M151" s="193">
        <f>_xlfn.IFNA(INDEX('I.KI 2016-17'!S$8:S$391,MATCH($B151,'I.KI 2016-17'!$B$8:$B$391,0)),"")</f>
        <v>8.5646745716290003</v>
      </c>
      <c r="N151" s="193">
        <f>_xlfn.IFNA(INDEX('I.KI 2016-17'!T$8:T$391,MATCH($B151,'I.KI 2016-17'!$B$8:$B$391,0)),"")</f>
        <v>0</v>
      </c>
      <c r="O151" s="193">
        <f>_xlfn.IFNA(INDEX('I.KI 2016-17'!U$8:U$391,MATCH($B151,'I.KI 2016-17'!$B$8:$B$391,0)),"")</f>
        <v>0</v>
      </c>
      <c r="P151" s="157">
        <f>_xlfn.IFNA(INDEX('I.KI 2016-17'!V$8:V$391,MATCH($B151,'I.KI 2016-17'!$B$8:$B$391,0)),"")</f>
        <v>0</v>
      </c>
      <c r="Q151" s="156">
        <f>_xlfn.IFNA(INDEX('I.KI 2016-17'!W$8:W$391,MATCH($B151,'I.KI 2016-17'!$B$8:$B$391,0)),"")</f>
        <v>45.993424704353998</v>
      </c>
      <c r="R151" s="193">
        <f>_xlfn.IFNA(INDEX('I.KI 2016-17'!X$8:X$391,MATCH($B151,'I.KI 2016-17'!$B$8:$B$391,0)),"")</f>
        <v>12.252395926713</v>
      </c>
      <c r="S151" s="193">
        <f>_xlfn.IFNA(INDEX('I.KI 2016-17'!Y$8:Y$391,MATCH($B151,'I.KI 2016-17'!$B$8:$B$391,0)),"")</f>
        <v>0</v>
      </c>
      <c r="T151" s="193">
        <f>_xlfn.IFNA(INDEX('I.KI 2016-17'!Z$8:Z$391,MATCH($B151,'I.KI 2016-17'!$B$8:$B$391,0)),"")</f>
        <v>0</v>
      </c>
      <c r="U151" s="157">
        <f>_xlfn.IFNA(INDEX('I.KI 2016-17'!AA$8:AA$391,MATCH($B151,'I.KI 2016-17'!$B$8:$B$391,0)),"")</f>
        <v>0</v>
      </c>
      <c r="V151" s="149"/>
      <c r="W151" s="154">
        <f>_xlfn.IFNA(INDEX('I.KI 2016-17'!$H$8:$H$391,MATCH(B151,'I.KI 2016-17'!$B$8:$B$391,0)),"")</f>
        <v>21.935452091193</v>
      </c>
      <c r="X151" s="153">
        <f>_xlfn.IFNA(INDEX('I.KI 2016-17'!$I$8:$I$391,MATCH(B151,'I.KI 2016-17'!$B$8:$B$391,0)),"")</f>
        <v>36.310368539874005</v>
      </c>
      <c r="Y151" s="155">
        <f>_xlfn.IFNA(INDEX('I.KI 2016-17'!$G$8:$G$391,MATCH(B151,'I.KI 2016-17'!$B$8:$B$391,0)),"")</f>
        <v>58.245820631067005</v>
      </c>
      <c r="Z151" s="149"/>
      <c r="AA151" s="156">
        <f>_xlfn.IFNA(IF($B151=$B$382,0,_xlfn.IFNA(INDEX('I.Supplementary 2017-18'!N$8:N$35,MATCH($B151,'I.Supplementary 2017-18'!$B$8:$B$35,0)),INDEX('I.KI 2017-18'!N$9:N$393,MATCH($B151,'I.KI 2017-18'!$B$9:$B$393,0)))),"")</f>
        <v>11.758633021001472</v>
      </c>
      <c r="AB151" s="193">
        <f>_xlfn.IFNA(IF($B151=$B$382,0,_xlfn.IFNA(INDEX('I.Supplementary 2017-18'!O$8:O$35,MATCH($B151,'I.Supplementary 2017-18'!$B$8:$B$35,0)),INDEX('I.KI 2017-18'!O$9:O$393,MATCH($B151,'I.KI 2017-18'!$B$9:$B$393,0)))),"")</f>
        <v>1.2605448461366966</v>
      </c>
      <c r="AC151" s="193">
        <f>_xlfn.IFNA(IF($B151=$B$382,0,_xlfn.IFNA(INDEX('I.Supplementary 2017-18'!P$8:P$35,MATCH($B151,'I.Supplementary 2017-18'!$B$8:$B$35,0)),INDEX('I.KI 2017-18'!P$9:P$393,MATCH($B151,'I.KI 2017-18'!$B$9:$B$393,0)))),"")</f>
        <v>0</v>
      </c>
      <c r="AD151" s="193">
        <f>_xlfn.IFNA(IF($B151=$B$382,0,_xlfn.IFNA(INDEX('I.Supplementary 2017-18'!Q$8:Q$35,MATCH($B151,'I.Supplementary 2017-18'!$B$8:$B$35,0)),INDEX('I.KI 2017-18'!Q$9:Q$393,MATCH($B151,'I.KI 2017-18'!$B$9:$B$393,0)))),"")</f>
        <v>0</v>
      </c>
      <c r="AE151" s="157">
        <f>_xlfn.IFNA(IF($B151=$B$382,0,_xlfn.IFNA(INDEX('I.Supplementary 2017-18'!R$8:R$35,MATCH($B151,'I.Supplementary 2017-18'!$B$8:$B$35,0)),INDEX('I.KI 2017-18'!R$9:R$393,MATCH($B151,'I.KI 2017-18'!$B$9:$B$393,0)))),"")</f>
        <v>0</v>
      </c>
      <c r="AF151" s="156">
        <f>_xlfn.IFNA(IF($B151=$B$382,0,_xlfn.IFNA(INDEX('I.Supplementary 2017-18'!S$8:S$35,MATCH($B151,'I.Supplementary 2017-18'!$B$8:$B$35,0)),INDEX('I.KI 2017-18'!S$9:S$393,MATCH($B151,'I.KI 2017-18'!$B$9:$B$393,0)))),"")</f>
        <v>28.312150740323961</v>
      </c>
      <c r="AG151" s="193">
        <f>_xlfn.IFNA(IF($B151=$B$382,0,_xlfn.IFNA(INDEX('I.Supplementary 2017-18'!T$8:T$35,MATCH($B151,'I.Supplementary 2017-18'!$B$8:$B$35,0)),INDEX('I.KI 2017-18'!T$9:T$393,MATCH($B151,'I.KI 2017-18'!$B$9:$B$393,0)))),"")</f>
        <v>8.7395311788309797</v>
      </c>
      <c r="AH151" s="193">
        <f>_xlfn.IFNA(IF($B151=$B$382,0,_xlfn.IFNA(INDEX('I.Supplementary 2017-18'!U$8:U$35,MATCH($B151,'I.Supplementary 2017-18'!$B$8:$B$35,0)),INDEX('I.KI 2017-18'!U$9:U$393,MATCH($B151,'I.KI 2017-18'!$B$9:$B$393,0)))),"")</f>
        <v>0</v>
      </c>
      <c r="AI151" s="193">
        <f>_xlfn.IFNA(IF($B151=$B$382,0,_xlfn.IFNA(INDEX('I.Supplementary 2017-18'!V$8:V$35,MATCH($B151,'I.Supplementary 2017-18'!$B$8:$B$35,0)),INDEX('I.KI 2017-18'!V$9:V$393,MATCH($B151,'I.KI 2017-18'!$B$9:$B$393,0)))),"")</f>
        <v>0</v>
      </c>
      <c r="AJ151" s="157">
        <f>_xlfn.IFNA(IF($B151=$B$382,0,_xlfn.IFNA(INDEX('I.Supplementary 2017-18'!W$8:W$35,MATCH($B151,'I.Supplementary 2017-18'!$B$8:$B$35,0)),INDEX('I.KI 2017-18'!W$9:W$393,MATCH($B151,'I.KI 2017-18'!$B$9:$B$393,0)))),"")</f>
        <v>0</v>
      </c>
      <c r="AK151" s="156">
        <f>_xlfn.IFNA(IF($B151=$B$382,0,_xlfn.IFNA(INDEX('I.Supplementary 2017-18'!X$8:X$35,MATCH($B151,'I.Supplementary 2017-18'!$B$8:$B$35,0)),INDEX('I.KI 2017-18'!X$9:X$393,MATCH($B151,'I.KI 2017-18'!$B$9:$B$393,0)))),"")</f>
        <v>40.07078376132543</v>
      </c>
      <c r="AL151" s="193">
        <f>_xlfn.IFNA(IF($B151=$B$382,0,_xlfn.IFNA(INDEX('I.Supplementary 2017-18'!Y$8:Y$35,MATCH($B151,'I.Supplementary 2017-18'!$B$8:$B$35,0)),INDEX('I.KI 2017-18'!Y$9:Y$393,MATCH($B151,'I.KI 2017-18'!$B$9:$B$393,0)))),"")</f>
        <v>10.000076024967676</v>
      </c>
      <c r="AM151" s="193">
        <f>_xlfn.IFNA(IF($B151=$B$382,0,_xlfn.IFNA(INDEX('I.Supplementary 2017-18'!Z$8:Z$35,MATCH($B151,'I.Supplementary 2017-18'!$B$8:$B$35,0)),INDEX('I.KI 2017-18'!Z$9:Z$393,MATCH($B151,'I.KI 2017-18'!$B$9:$B$393,0)))),"")</f>
        <v>0</v>
      </c>
      <c r="AN151" s="193">
        <f>_xlfn.IFNA(IF($B151=$B$382,0,_xlfn.IFNA(INDEX('I.Supplementary 2017-18'!AA$8:AA$35,MATCH($B151,'I.Supplementary 2017-18'!$B$8:$B$35,0)),INDEX('I.KI 2017-18'!AA$9:AA$393,MATCH($B151,'I.KI 2017-18'!$B$9:$B$393,0)))),"")</f>
        <v>0</v>
      </c>
      <c r="AO151" s="157">
        <f>_xlfn.IFNA(IF($B151=$B$382,0,_xlfn.IFNA(INDEX('I.Supplementary 2017-18'!AB$8:AB$35,MATCH($B151,'I.Supplementary 2017-18'!$B$8:$B$35,0)),INDEX('I.KI 2017-18'!AB$9:AB$393,MATCH($B151,'I.KI 2017-18'!$B$9:$B$393,0)))),"")</f>
        <v>0</v>
      </c>
      <c r="AP151" s="149"/>
      <c r="AQ151" s="156">
        <f>_xlfn.IFNA(IF($B151=$B$381,0,IF($B151=$B$382,0,_xlfn.IFNA(INDEX('I.Supplementary 2017-18'!I$8:I$35,MATCH($B151,'I.Supplementary 2017-18'!$B$8:$B$35,0)),INDEX('I.KI 2017-18'!I$9:I$393,MATCH($B151,'I.KI 2017-18'!$B$9:$B$393,0))))),"")</f>
        <v>13.01917786713817</v>
      </c>
      <c r="AR151" s="149">
        <f>_xlfn.IFNA(IF($B151=$B$381,0,IF($B151=$B$382,0,_xlfn.IFNA(INDEX('I.Supplementary 2017-18'!J$8:J$35,MATCH($B151,'I.Supplementary 2017-18'!$B$8:$B$35,0)),INDEX('I.KI 2017-18'!J$9:J$393,MATCH($B151,'I.KI 2017-18'!$B$9:$B$393,0))))),"")</f>
        <v>37.051681919154944</v>
      </c>
      <c r="AS151" s="157">
        <f>_xlfn.IFNA(IF($B151=$B$381,0,IF($B151=$B$382,0,_xlfn.IFNA(INDEX('I.Supplementary 2017-18'!H$8:H$35,MATCH($B151,'I.Supplementary 2017-18'!$B$8:$B$35,0)),INDEX('I.KI 2017-18'!H$9:H$393,MATCH($B151,'I.KI 2017-18'!$B$9:$B$393,0))))),"")</f>
        <v>50.070859786293113</v>
      </c>
      <c r="AT151" s="149"/>
      <c r="AU151" s="156">
        <f>_xlfn.IFNA(_xlfn.IFNA(INDEX('I.Supplementary 2018-19'!P$8:P$157,MATCH($B151,'I.Supplementary 2018-19'!$B$8:$B$157,0)),INDEX('I.KI 2018-19'!P$9:P$393,MATCH($B151,'I.KI 2018-19'!$B$9:$B$393,0))),"")</f>
        <v>7.5405737876577081</v>
      </c>
      <c r="AV151" s="193">
        <f>_xlfn.IFNA(_xlfn.IFNA(INDEX('I.Supplementary 2018-19'!Q$8:Q$157,MATCH($B151,'I.Supplementary 2018-19'!$B$8:$B$157,0)),INDEX('I.KI 2018-19'!Q$9:Q$393,MATCH($B151,'I.KI 2018-19'!$B$9:$B$393,0))),"")</f>
        <v>-0.20846335016257689</v>
      </c>
      <c r="AW151" s="193">
        <f>_xlfn.IFNA(_xlfn.IFNA(INDEX('I.Supplementary 2018-19'!R$8:R$157,MATCH($B151,'I.Supplementary 2018-19'!$B$8:$B$157,0)),INDEX('I.KI 2018-19'!R$9:R$393,MATCH($B151,'I.KI 2018-19'!$B$9:$B$393,0))),"")</f>
        <v>0</v>
      </c>
      <c r="AX151" s="193">
        <f>_xlfn.IFNA(_xlfn.IFNA(INDEX('I.Supplementary 2018-19'!S$8:S$157,MATCH($B151,'I.Supplementary 2018-19'!$B$8:$B$157,0)),INDEX('I.KI 2018-19'!S$9:S$393,MATCH($B151,'I.KI 2018-19'!$B$9:$B$393,0))),"")</f>
        <v>0</v>
      </c>
      <c r="AY151" s="157">
        <f>_xlfn.IFNA(_xlfn.IFNA(INDEX('I.Supplementary 2018-19'!T$8:T$157,MATCH($B151,'I.Supplementary 2018-19'!$B$8:$B$157,0)),INDEX('I.KI 2018-19'!T$9:T$393,MATCH($B151,'I.KI 2018-19'!$B$9:$B$393,0))),"")</f>
        <v>0</v>
      </c>
      <c r="AZ151" s="156">
        <f>_xlfn.IFNA(_xlfn.IFNA(INDEX('I.Supplementary 2018-19'!U$8:U$157,MATCH($B151,'I.Supplementary 2018-19'!$B$8:$B$157,0)),INDEX('I.KI 2018-19'!U$9:U$393,MATCH($B151,'I.KI 2018-19'!$B$9:$B$393,0))),"")</f>
        <v>29.162730376299358</v>
      </c>
      <c r="BA151" s="193">
        <f>_xlfn.IFNA(_xlfn.IFNA(INDEX('I.Supplementary 2018-19'!V$8:V$157,MATCH($B151,'I.Supplementary 2018-19'!$B$8:$B$157,0)),INDEX('I.KI 2018-19'!V$9:V$393,MATCH($B151,'I.KI 2018-19'!$B$9:$B$393,0))),"")</f>
        <v>9.0020922013709654</v>
      </c>
      <c r="BB151" s="193">
        <f>_xlfn.IFNA(_xlfn.IFNA(INDEX('I.Supplementary 2018-19'!W$8:W$157,MATCH($B151,'I.Supplementary 2018-19'!$B$8:$B$157,0)),INDEX('I.KI 2018-19'!W$9:W$393,MATCH($B151,'I.KI 2018-19'!$B$9:$B$393,0))),"")</f>
        <v>0</v>
      </c>
      <c r="BC151" s="193">
        <f>_xlfn.IFNA(_xlfn.IFNA(INDEX('I.Supplementary 2018-19'!X$8:X$157,MATCH($B151,'I.Supplementary 2018-19'!$B$8:$B$157,0)),INDEX('I.KI 2018-19'!X$9:X$393,MATCH($B151,'I.KI 2018-19'!$B$9:$B$393,0))),"")</f>
        <v>0</v>
      </c>
      <c r="BD151" s="157">
        <f>_xlfn.IFNA(_xlfn.IFNA(INDEX('I.Supplementary 2018-19'!Y$8:Y$157,MATCH($B151,'I.Supplementary 2018-19'!$B$8:$B$157,0)),INDEX('I.KI 2018-19'!Y$9:Y$393,MATCH($B151,'I.KI 2018-19'!$B$9:$B$393,0))),"")</f>
        <v>0</v>
      </c>
      <c r="BE151" s="156">
        <f>_xlfn.IFNA(_xlfn.IFNA(INDEX('I.Supplementary 2018-19'!Z$8:Z$157,MATCH($B151,'I.Supplementary 2018-19'!$B$8:$B$157,0)),INDEX('I.KI 2018-19'!Z$9:Z$393,MATCH($B151,'I.KI 2018-19'!$B$9:$B$393,0))),"")</f>
        <v>36.703304163957064</v>
      </c>
      <c r="BF151" s="193">
        <f>_xlfn.IFNA(_xlfn.IFNA(INDEX('I.Supplementary 2018-19'!AA$8:AA$157,MATCH($B151,'I.Supplementary 2018-19'!$B$8:$B$157,0)),INDEX('I.KI 2018-19'!AA$9:AA$393,MATCH($B151,'I.KI 2018-19'!$B$9:$B$393,0))),"")</f>
        <v>8.7936288512083891</v>
      </c>
      <c r="BG151" s="193">
        <f>_xlfn.IFNA(_xlfn.IFNA(INDEX('I.Supplementary 2018-19'!AB$8:AB$157,MATCH($B151,'I.Supplementary 2018-19'!$B$8:$B$157,0)),INDEX('I.KI 2018-19'!AB$9:AB$393,MATCH($B151,'I.KI 2018-19'!$B$9:$B$393,0))),"")</f>
        <v>0</v>
      </c>
      <c r="BH151" s="193">
        <f>_xlfn.IFNA(_xlfn.IFNA(INDEX('I.Supplementary 2018-19'!AC$8:AC$157,MATCH($B151,'I.Supplementary 2018-19'!$B$8:$B$157,0)),INDEX('I.KI 2018-19'!AC$9:AC$393,MATCH($B151,'I.KI 2018-19'!$B$9:$B$393,0))),"")</f>
        <v>0</v>
      </c>
      <c r="BI151" s="157">
        <f>_xlfn.IFNA(_xlfn.IFNA(INDEX('I.Supplementary 2018-19'!AD$8:AD$157,MATCH($B151,'I.Supplementary 2018-19'!$B$8:$B$157,0)),INDEX('I.KI 2018-19'!AD$9:AD$393,MATCH($B151,'I.KI 2018-19'!$B$9:$B$393,0))),"")</f>
        <v>0</v>
      </c>
      <c r="BJ151" s="149"/>
      <c r="BK151" s="156">
        <f>_xlfn.IFNA(IF($B151=$B$381,0,IF($B151=$B$382,0,_xlfn.IFNA(INDEX('I.Supplementary 2018-19'!I$8:I$157,MATCH($B151,'I.Supplementary 2018-19'!$B$8:$B$157,0)),INDEX('I.KI 2018-19'!I$9:I$393,MATCH($B151,'I.KI 2018-19'!$B$9:$B$393,0))))),"")</f>
        <v>7.3321104374951309</v>
      </c>
      <c r="BL151" s="149">
        <f>_xlfn.IFNA(IF($B151=$B$381,0,IF($B151=$B$382,0,_xlfn.IFNA(INDEX('I.Supplementary 2018-19'!J$8:J$157,MATCH($B151,'I.Supplementary 2018-19'!$B$8:$B$157,0)),INDEX('I.KI 2018-19'!J$9:J$393,MATCH($B151,'I.KI 2018-19'!$B$9:$B$393,0))))),"")</f>
        <v>38.164822577670321</v>
      </c>
      <c r="BM151" s="157">
        <f>_xlfn.IFNA(IF($B151=$B$381,0,IF($B151=$B$382,0,_xlfn.IFNA(INDEX('I.Supplementary 2018-19'!H$8:H$157,MATCH($B151,'I.Supplementary 2018-19'!$B$8:$B$157,0)),INDEX('I.KI 2018-19'!H$9:H$393,MATCH($B151,'I.KI 2018-19'!$B$9:$B$393,0))))),"")</f>
        <v>45.496933015165453</v>
      </c>
    </row>
    <row r="152" spans="2:65">
      <c r="B152" s="121" t="str">
        <f>'Calculations for 2021-22'!B152</f>
        <v>E1736</v>
      </c>
      <c r="C152" s="160" t="str">
        <f>'Calculations for 2021-22'!D152</f>
        <v>E1736</v>
      </c>
      <c r="D152" t="str">
        <f>'Calculations for 2021-22'!E152</f>
        <v>SD</v>
      </c>
      <c r="E152">
        <f>'Calculations for 2021-22'!F152</f>
        <v>0</v>
      </c>
      <c r="F152" s="120" t="str">
        <f>'Calculations for 2021-22'!H152</f>
        <v>Hart</v>
      </c>
      <c r="G152" s="156">
        <f>_xlfn.IFNA(INDEX('I.KI 2016-17'!M$8:M$391,MATCH($B152,'I.KI 2016-17'!$B$8:$B$391,0)),"")</f>
        <v>0</v>
      </c>
      <c r="H152" s="149">
        <f>_xlfn.IFNA(INDEX('I.KI 2016-17'!N$8:N$391,MATCH($B152,'I.KI 2016-17'!$B$8:$B$391,0)),"")</f>
        <v>0.56175858918300003</v>
      </c>
      <c r="I152" s="149">
        <f>_xlfn.IFNA(INDEX('I.KI 2016-17'!O$8:O$391,MATCH($B152,'I.KI 2016-17'!$B$8:$B$391,0)),"")</f>
        <v>0</v>
      </c>
      <c r="J152" s="149">
        <f>_xlfn.IFNA(INDEX('I.KI 2016-17'!P$8:P$391,MATCH($B152,'I.KI 2016-17'!$B$8:$B$391,0)),"")</f>
        <v>0</v>
      </c>
      <c r="K152" s="157">
        <f>_xlfn.IFNA(INDEX('I.KI 2016-17'!Q$8:Q$391,MATCH($B152,'I.KI 2016-17'!$B$8:$B$391,0)),"")</f>
        <v>0</v>
      </c>
      <c r="L152" s="156">
        <f>_xlfn.IFNA(INDEX('I.KI 2016-17'!R$8:R$391,MATCH($B152,'I.KI 2016-17'!$B$8:$B$391,0)),"")</f>
        <v>0</v>
      </c>
      <c r="M152" s="193">
        <f>_xlfn.IFNA(INDEX('I.KI 2016-17'!S$8:S$391,MATCH($B152,'I.KI 2016-17'!$B$8:$B$391,0)),"")</f>
        <v>1.2648315433390001</v>
      </c>
      <c r="N152" s="193">
        <f>_xlfn.IFNA(INDEX('I.KI 2016-17'!T$8:T$391,MATCH($B152,'I.KI 2016-17'!$B$8:$B$391,0)),"")</f>
        <v>0</v>
      </c>
      <c r="O152" s="193">
        <f>_xlfn.IFNA(INDEX('I.KI 2016-17'!U$8:U$391,MATCH($B152,'I.KI 2016-17'!$B$8:$B$391,0)),"")</f>
        <v>0</v>
      </c>
      <c r="P152" s="157">
        <f>_xlfn.IFNA(INDEX('I.KI 2016-17'!V$8:V$391,MATCH($B152,'I.KI 2016-17'!$B$8:$B$391,0)),"")</f>
        <v>0</v>
      </c>
      <c r="Q152" s="156">
        <f>_xlfn.IFNA(INDEX('I.KI 2016-17'!W$8:W$391,MATCH($B152,'I.KI 2016-17'!$B$8:$B$391,0)),"")</f>
        <v>0</v>
      </c>
      <c r="R152" s="193">
        <f>_xlfn.IFNA(INDEX('I.KI 2016-17'!X$8:X$391,MATCH($B152,'I.KI 2016-17'!$B$8:$B$391,0)),"")</f>
        <v>1.826590132522</v>
      </c>
      <c r="S152" s="193">
        <f>_xlfn.IFNA(INDEX('I.KI 2016-17'!Y$8:Y$391,MATCH($B152,'I.KI 2016-17'!$B$8:$B$391,0)),"")</f>
        <v>0</v>
      </c>
      <c r="T152" s="193">
        <f>_xlfn.IFNA(INDEX('I.KI 2016-17'!Z$8:Z$391,MATCH($B152,'I.KI 2016-17'!$B$8:$B$391,0)),"")</f>
        <v>0</v>
      </c>
      <c r="U152" s="157">
        <f>_xlfn.IFNA(INDEX('I.KI 2016-17'!AA$8:AA$391,MATCH($B152,'I.KI 2016-17'!$B$8:$B$391,0)),"")</f>
        <v>0</v>
      </c>
      <c r="V152" s="149"/>
      <c r="W152" s="154">
        <f>_xlfn.IFNA(INDEX('I.KI 2016-17'!$H$8:$H$391,MATCH(B152,'I.KI 2016-17'!$B$8:$B$391,0)),"")</f>
        <v>0.56175858918300003</v>
      </c>
      <c r="X152" s="153">
        <f>_xlfn.IFNA(INDEX('I.KI 2016-17'!$I$8:$I$391,MATCH(B152,'I.KI 2016-17'!$B$8:$B$391,0)),"")</f>
        <v>1.2648315433390001</v>
      </c>
      <c r="Y152" s="155">
        <f>_xlfn.IFNA(INDEX('I.KI 2016-17'!$G$8:$G$391,MATCH(B152,'I.KI 2016-17'!$B$8:$B$391,0)),"")</f>
        <v>1.826590132522</v>
      </c>
      <c r="Z152" s="149"/>
      <c r="AA152" s="156">
        <f>_xlfn.IFNA(IF($B152=$B$382,0,_xlfn.IFNA(INDEX('I.Supplementary 2017-18'!N$8:N$35,MATCH($B152,'I.Supplementary 2017-18'!$B$8:$B$35,0)),INDEX('I.KI 2017-18'!N$9:N$393,MATCH($B152,'I.KI 2017-18'!$B$9:$B$393,0)))),"")</f>
        <v>0</v>
      </c>
      <c r="AB152" s="193">
        <f>_xlfn.IFNA(IF($B152=$B$382,0,_xlfn.IFNA(INDEX('I.Supplementary 2017-18'!O$8:O$35,MATCH($B152,'I.Supplementary 2017-18'!$B$8:$B$35,0)),INDEX('I.KI 2017-18'!O$9:O$393,MATCH($B152,'I.KI 2017-18'!$B$9:$B$393,0)))),"")</f>
        <v>8.2144799345679587E-2</v>
      </c>
      <c r="AC152" s="193">
        <f>_xlfn.IFNA(IF($B152=$B$382,0,_xlfn.IFNA(INDEX('I.Supplementary 2017-18'!P$8:P$35,MATCH($B152,'I.Supplementary 2017-18'!$B$8:$B$35,0)),INDEX('I.KI 2017-18'!P$9:P$393,MATCH($B152,'I.KI 2017-18'!$B$9:$B$393,0)))),"")</f>
        <v>0</v>
      </c>
      <c r="AD152" s="193">
        <f>_xlfn.IFNA(IF($B152=$B$382,0,_xlfn.IFNA(INDEX('I.Supplementary 2017-18'!Q$8:Q$35,MATCH($B152,'I.Supplementary 2017-18'!$B$8:$B$35,0)),INDEX('I.KI 2017-18'!Q$9:Q$393,MATCH($B152,'I.KI 2017-18'!$B$9:$B$393,0)))),"")</f>
        <v>0</v>
      </c>
      <c r="AE152" s="157">
        <f>_xlfn.IFNA(IF($B152=$B$382,0,_xlfn.IFNA(INDEX('I.Supplementary 2017-18'!R$8:R$35,MATCH($B152,'I.Supplementary 2017-18'!$B$8:$B$35,0)),INDEX('I.KI 2017-18'!R$9:R$393,MATCH($B152,'I.KI 2017-18'!$B$9:$B$393,0)))),"")</f>
        <v>0</v>
      </c>
      <c r="AF152" s="156">
        <f>_xlfn.IFNA(IF($B152=$B$382,0,_xlfn.IFNA(INDEX('I.Supplementary 2017-18'!S$8:S$35,MATCH($B152,'I.Supplementary 2017-18'!$B$8:$B$35,0)),INDEX('I.KI 2017-18'!S$9:S$393,MATCH($B152,'I.KI 2017-18'!$B$9:$B$393,0)))),"")</f>
        <v>0</v>
      </c>
      <c r="AG152" s="193">
        <f>_xlfn.IFNA(IF($B152=$B$382,0,_xlfn.IFNA(INDEX('I.Supplementary 2017-18'!T$8:T$35,MATCH($B152,'I.Supplementary 2017-18'!$B$8:$B$35,0)),INDEX('I.KI 2017-18'!T$9:T$393,MATCH($B152,'I.KI 2017-18'!$B$9:$B$393,0)))),"")</f>
        <v>1.2906543753100967</v>
      </c>
      <c r="AH152" s="193">
        <f>_xlfn.IFNA(IF($B152=$B$382,0,_xlfn.IFNA(INDEX('I.Supplementary 2017-18'!U$8:U$35,MATCH($B152,'I.Supplementary 2017-18'!$B$8:$B$35,0)),INDEX('I.KI 2017-18'!U$9:U$393,MATCH($B152,'I.KI 2017-18'!$B$9:$B$393,0)))),"")</f>
        <v>0</v>
      </c>
      <c r="AI152" s="193">
        <f>_xlfn.IFNA(IF($B152=$B$382,0,_xlfn.IFNA(INDEX('I.Supplementary 2017-18'!V$8:V$35,MATCH($B152,'I.Supplementary 2017-18'!$B$8:$B$35,0)),INDEX('I.KI 2017-18'!V$9:V$393,MATCH($B152,'I.KI 2017-18'!$B$9:$B$393,0)))),"")</f>
        <v>0</v>
      </c>
      <c r="AJ152" s="157">
        <f>_xlfn.IFNA(IF($B152=$B$382,0,_xlfn.IFNA(INDEX('I.Supplementary 2017-18'!W$8:W$35,MATCH($B152,'I.Supplementary 2017-18'!$B$8:$B$35,0)),INDEX('I.KI 2017-18'!W$9:W$393,MATCH($B152,'I.KI 2017-18'!$B$9:$B$393,0)))),"")</f>
        <v>0</v>
      </c>
      <c r="AK152" s="156">
        <f>_xlfn.IFNA(IF($B152=$B$382,0,_xlfn.IFNA(INDEX('I.Supplementary 2017-18'!X$8:X$35,MATCH($B152,'I.Supplementary 2017-18'!$B$8:$B$35,0)),INDEX('I.KI 2017-18'!X$9:X$393,MATCH($B152,'I.KI 2017-18'!$B$9:$B$393,0)))),"")</f>
        <v>0</v>
      </c>
      <c r="AL152" s="193">
        <f>_xlfn.IFNA(IF($B152=$B$382,0,_xlfn.IFNA(INDEX('I.Supplementary 2017-18'!Y$8:Y$35,MATCH($B152,'I.Supplementary 2017-18'!$B$8:$B$35,0)),INDEX('I.KI 2017-18'!Y$9:Y$393,MATCH($B152,'I.KI 2017-18'!$B$9:$B$393,0)))),"")</f>
        <v>1.3727991746557764</v>
      </c>
      <c r="AM152" s="193">
        <f>_xlfn.IFNA(IF($B152=$B$382,0,_xlfn.IFNA(INDEX('I.Supplementary 2017-18'!Z$8:Z$35,MATCH($B152,'I.Supplementary 2017-18'!$B$8:$B$35,0)),INDEX('I.KI 2017-18'!Z$9:Z$393,MATCH($B152,'I.KI 2017-18'!$B$9:$B$393,0)))),"")</f>
        <v>0</v>
      </c>
      <c r="AN152" s="193">
        <f>_xlfn.IFNA(IF($B152=$B$382,0,_xlfn.IFNA(INDEX('I.Supplementary 2017-18'!AA$8:AA$35,MATCH($B152,'I.Supplementary 2017-18'!$B$8:$B$35,0)),INDEX('I.KI 2017-18'!AA$9:AA$393,MATCH($B152,'I.KI 2017-18'!$B$9:$B$393,0)))),"")</f>
        <v>0</v>
      </c>
      <c r="AO152" s="157">
        <f>_xlfn.IFNA(IF($B152=$B$382,0,_xlfn.IFNA(INDEX('I.Supplementary 2017-18'!AB$8:AB$35,MATCH($B152,'I.Supplementary 2017-18'!$B$8:$B$35,0)),INDEX('I.KI 2017-18'!AB$9:AB$393,MATCH($B152,'I.KI 2017-18'!$B$9:$B$393,0)))),"")</f>
        <v>0</v>
      </c>
      <c r="AP152" s="149"/>
      <c r="AQ152" s="156">
        <f>_xlfn.IFNA(IF($B152=$B$381,0,IF($B152=$B$382,0,_xlfn.IFNA(INDEX('I.Supplementary 2017-18'!I$8:I$35,MATCH($B152,'I.Supplementary 2017-18'!$B$8:$B$35,0)),INDEX('I.KI 2017-18'!I$9:I$393,MATCH($B152,'I.KI 2017-18'!$B$9:$B$393,0))))),"")</f>
        <v>8.2144799345679587E-2</v>
      </c>
      <c r="AR152" s="149">
        <f>_xlfn.IFNA(IF($B152=$B$381,0,IF($B152=$B$382,0,_xlfn.IFNA(INDEX('I.Supplementary 2017-18'!J$8:J$35,MATCH($B152,'I.Supplementary 2017-18'!$B$8:$B$35,0)),INDEX('I.KI 2017-18'!J$9:J$393,MATCH($B152,'I.KI 2017-18'!$B$9:$B$393,0))))),"")</f>
        <v>1.2906543753100967</v>
      </c>
      <c r="AS152" s="157">
        <f>_xlfn.IFNA(IF($B152=$B$381,0,IF($B152=$B$382,0,_xlfn.IFNA(INDEX('I.Supplementary 2017-18'!H$8:H$35,MATCH($B152,'I.Supplementary 2017-18'!$B$8:$B$35,0)),INDEX('I.KI 2017-18'!H$9:H$393,MATCH($B152,'I.KI 2017-18'!$B$9:$B$393,0))))),"")</f>
        <v>1.3727991746557764</v>
      </c>
      <c r="AT152" s="149"/>
      <c r="AU152" s="156">
        <f>_xlfn.IFNA(_xlfn.IFNA(INDEX('I.Supplementary 2018-19'!P$8:P$157,MATCH($B152,'I.Supplementary 2018-19'!$B$8:$B$157,0)),INDEX('I.KI 2018-19'!P$9:P$393,MATCH($B152,'I.KI 2018-19'!$B$9:$B$393,0))),"")</f>
        <v>0</v>
      </c>
      <c r="AV152" s="193">
        <f>_xlfn.IFNA(_xlfn.IFNA(INDEX('I.Supplementary 2018-19'!Q$8:Q$157,MATCH($B152,'I.Supplementary 2018-19'!$B$8:$B$157,0)),INDEX('I.KI 2018-19'!Q$9:Q$393,MATCH($B152,'I.KI 2018-19'!$B$9:$B$393,0))),"")</f>
        <v>0</v>
      </c>
      <c r="AW152" s="193">
        <f>_xlfn.IFNA(_xlfn.IFNA(INDEX('I.Supplementary 2018-19'!R$8:R$157,MATCH($B152,'I.Supplementary 2018-19'!$B$8:$B$157,0)),INDEX('I.KI 2018-19'!R$9:R$393,MATCH($B152,'I.KI 2018-19'!$B$9:$B$393,0))),"")</f>
        <v>0</v>
      </c>
      <c r="AX152" s="193">
        <f>_xlfn.IFNA(_xlfn.IFNA(INDEX('I.Supplementary 2018-19'!S$8:S$157,MATCH($B152,'I.Supplementary 2018-19'!$B$8:$B$157,0)),INDEX('I.KI 2018-19'!S$9:S$393,MATCH($B152,'I.KI 2018-19'!$B$9:$B$393,0))),"")</f>
        <v>0</v>
      </c>
      <c r="AY152" s="157">
        <f>_xlfn.IFNA(_xlfn.IFNA(INDEX('I.Supplementary 2018-19'!T$8:T$157,MATCH($B152,'I.Supplementary 2018-19'!$B$8:$B$157,0)),INDEX('I.KI 2018-19'!T$9:T$393,MATCH($B152,'I.KI 2018-19'!$B$9:$B$393,0))),"")</f>
        <v>0</v>
      </c>
      <c r="AZ152" s="156">
        <f>_xlfn.IFNA(_xlfn.IFNA(INDEX('I.Supplementary 2018-19'!U$8:U$157,MATCH($B152,'I.Supplementary 2018-19'!$B$8:$B$157,0)),INDEX('I.KI 2018-19'!U$9:U$393,MATCH($B152,'I.KI 2018-19'!$B$9:$B$393,0))),"")</f>
        <v>0</v>
      </c>
      <c r="BA152" s="193">
        <f>_xlfn.IFNA(_xlfn.IFNA(INDEX('I.Supplementary 2018-19'!V$8:V$157,MATCH($B152,'I.Supplementary 2018-19'!$B$8:$B$157,0)),INDEX('I.KI 2018-19'!V$9:V$393,MATCH($B152,'I.KI 2018-19'!$B$9:$B$393,0))),"")</f>
        <v>1.3294293994610438</v>
      </c>
      <c r="BB152" s="193">
        <f>_xlfn.IFNA(_xlfn.IFNA(INDEX('I.Supplementary 2018-19'!W$8:W$157,MATCH($B152,'I.Supplementary 2018-19'!$B$8:$B$157,0)),INDEX('I.KI 2018-19'!W$9:W$393,MATCH($B152,'I.KI 2018-19'!$B$9:$B$393,0))),"")</f>
        <v>0</v>
      </c>
      <c r="BC152" s="193">
        <f>_xlfn.IFNA(_xlfn.IFNA(INDEX('I.Supplementary 2018-19'!X$8:X$157,MATCH($B152,'I.Supplementary 2018-19'!$B$8:$B$157,0)),INDEX('I.KI 2018-19'!X$9:X$393,MATCH($B152,'I.KI 2018-19'!$B$9:$B$393,0))),"")</f>
        <v>0</v>
      </c>
      <c r="BD152" s="157">
        <f>_xlfn.IFNA(_xlfn.IFNA(INDEX('I.Supplementary 2018-19'!Y$8:Y$157,MATCH($B152,'I.Supplementary 2018-19'!$B$8:$B$157,0)),INDEX('I.KI 2018-19'!Y$9:Y$393,MATCH($B152,'I.KI 2018-19'!$B$9:$B$393,0))),"")</f>
        <v>0</v>
      </c>
      <c r="BE152" s="156">
        <f>_xlfn.IFNA(_xlfn.IFNA(INDEX('I.Supplementary 2018-19'!Z$8:Z$157,MATCH($B152,'I.Supplementary 2018-19'!$B$8:$B$157,0)),INDEX('I.KI 2018-19'!Z$9:Z$393,MATCH($B152,'I.KI 2018-19'!$B$9:$B$393,0))),"")</f>
        <v>0</v>
      </c>
      <c r="BF152" s="193">
        <f>_xlfn.IFNA(_xlfn.IFNA(INDEX('I.Supplementary 2018-19'!AA$8:AA$157,MATCH($B152,'I.Supplementary 2018-19'!$B$8:$B$157,0)),INDEX('I.KI 2018-19'!AA$9:AA$393,MATCH($B152,'I.KI 2018-19'!$B$9:$B$393,0))),"")</f>
        <v>1.3294293994610438</v>
      </c>
      <c r="BG152" s="193">
        <f>_xlfn.IFNA(_xlfn.IFNA(INDEX('I.Supplementary 2018-19'!AB$8:AB$157,MATCH($B152,'I.Supplementary 2018-19'!$B$8:$B$157,0)),INDEX('I.KI 2018-19'!AB$9:AB$393,MATCH($B152,'I.KI 2018-19'!$B$9:$B$393,0))),"")</f>
        <v>0</v>
      </c>
      <c r="BH152" s="193">
        <f>_xlfn.IFNA(_xlfn.IFNA(INDEX('I.Supplementary 2018-19'!AC$8:AC$157,MATCH($B152,'I.Supplementary 2018-19'!$B$8:$B$157,0)),INDEX('I.KI 2018-19'!AC$9:AC$393,MATCH($B152,'I.KI 2018-19'!$B$9:$B$393,0))),"")</f>
        <v>0</v>
      </c>
      <c r="BI152" s="157">
        <f>_xlfn.IFNA(_xlfn.IFNA(INDEX('I.Supplementary 2018-19'!AD$8:AD$157,MATCH($B152,'I.Supplementary 2018-19'!$B$8:$B$157,0)),INDEX('I.KI 2018-19'!AD$9:AD$393,MATCH($B152,'I.KI 2018-19'!$B$9:$B$393,0))),"")</f>
        <v>0</v>
      </c>
      <c r="BJ152" s="149"/>
      <c r="BK152" s="156">
        <f>_xlfn.IFNA(IF($B152=$B$381,0,IF($B152=$B$382,0,_xlfn.IFNA(INDEX('I.Supplementary 2018-19'!I$8:I$157,MATCH($B152,'I.Supplementary 2018-19'!$B$8:$B$157,0)),INDEX('I.KI 2018-19'!I$9:I$393,MATCH($B152,'I.KI 2018-19'!$B$9:$B$393,0))))),"")</f>
        <v>0</v>
      </c>
      <c r="BL152" s="149">
        <f>_xlfn.IFNA(IF($B152=$B$381,0,IF($B152=$B$382,0,_xlfn.IFNA(INDEX('I.Supplementary 2018-19'!J$8:J$157,MATCH($B152,'I.Supplementary 2018-19'!$B$8:$B$157,0)),INDEX('I.KI 2018-19'!J$9:J$393,MATCH($B152,'I.KI 2018-19'!$B$9:$B$393,0))))),"")</f>
        <v>1.3294293994610438</v>
      </c>
      <c r="BM152" s="157">
        <f>_xlfn.IFNA(IF($B152=$B$381,0,IF($B152=$B$382,0,_xlfn.IFNA(INDEX('I.Supplementary 2018-19'!H$8:H$157,MATCH($B152,'I.Supplementary 2018-19'!$B$8:$B$157,0)),INDEX('I.KI 2018-19'!H$9:H$393,MATCH($B152,'I.KI 2018-19'!$B$9:$B$393,0))))),"")</f>
        <v>1.3294293994610438</v>
      </c>
    </row>
    <row r="153" spans="2:65">
      <c r="B153" s="121" t="str">
        <f>'Calculations for 2021-22'!B153</f>
        <v>E0701</v>
      </c>
      <c r="C153" s="160" t="str">
        <f>'Calculations for 2021-22'!D153</f>
        <v>E0701</v>
      </c>
      <c r="D153" t="str">
        <f>'Calculations for 2021-22'!E153</f>
        <v>UNINFIR</v>
      </c>
      <c r="E153">
        <f>'Calculations for 2021-22'!F153</f>
        <v>0</v>
      </c>
      <c r="F153" s="120" t="str">
        <f>'Calculations for 2021-22'!H153</f>
        <v>Hartlepool</v>
      </c>
      <c r="G153" s="156">
        <f>_xlfn.IFNA(INDEX('I.KI 2016-17'!M$8:M$391,MATCH($B153,'I.KI 2016-17'!$B$8:$B$391,0)),"")</f>
        <v>15.933179573217</v>
      </c>
      <c r="H153" s="149">
        <f>_xlfn.IFNA(INDEX('I.KI 2016-17'!N$8:N$391,MATCH($B153,'I.KI 2016-17'!$B$8:$B$391,0)),"")</f>
        <v>2.2730039643020001</v>
      </c>
      <c r="I153" s="149">
        <f>_xlfn.IFNA(INDEX('I.KI 2016-17'!O$8:O$391,MATCH($B153,'I.KI 2016-17'!$B$8:$B$391,0)),"")</f>
        <v>0</v>
      </c>
      <c r="J153" s="149">
        <f>_xlfn.IFNA(INDEX('I.KI 2016-17'!P$8:P$391,MATCH($B153,'I.KI 2016-17'!$B$8:$B$391,0)),"")</f>
        <v>0</v>
      </c>
      <c r="K153" s="157">
        <f>_xlfn.IFNA(INDEX('I.KI 2016-17'!Q$8:Q$391,MATCH($B153,'I.KI 2016-17'!$B$8:$B$391,0)),"")</f>
        <v>0</v>
      </c>
      <c r="L153" s="156">
        <f>_xlfn.IFNA(INDEX('I.KI 2016-17'!R$8:R$391,MATCH($B153,'I.KI 2016-17'!$B$8:$B$391,0)),"")</f>
        <v>21.954281587731998</v>
      </c>
      <c r="M153" s="193">
        <f>_xlfn.IFNA(INDEX('I.KI 2016-17'!S$8:S$391,MATCH($B153,'I.KI 2016-17'!$B$8:$B$391,0)),"")</f>
        <v>4.1201537602420002</v>
      </c>
      <c r="N153" s="193">
        <f>_xlfn.IFNA(INDEX('I.KI 2016-17'!T$8:T$391,MATCH($B153,'I.KI 2016-17'!$B$8:$B$391,0)),"")</f>
        <v>0</v>
      </c>
      <c r="O153" s="193">
        <f>_xlfn.IFNA(INDEX('I.KI 2016-17'!U$8:U$391,MATCH($B153,'I.KI 2016-17'!$B$8:$B$391,0)),"")</f>
        <v>0</v>
      </c>
      <c r="P153" s="157">
        <f>_xlfn.IFNA(INDEX('I.KI 2016-17'!V$8:V$391,MATCH($B153,'I.KI 2016-17'!$B$8:$B$391,0)),"")</f>
        <v>0</v>
      </c>
      <c r="Q153" s="156">
        <f>_xlfn.IFNA(INDEX('I.KI 2016-17'!W$8:W$391,MATCH($B153,'I.KI 2016-17'!$B$8:$B$391,0)),"")</f>
        <v>37.887461160949002</v>
      </c>
      <c r="R153" s="193">
        <f>_xlfn.IFNA(INDEX('I.KI 2016-17'!X$8:X$391,MATCH($B153,'I.KI 2016-17'!$B$8:$B$391,0)),"")</f>
        <v>6.3931577245440003</v>
      </c>
      <c r="S153" s="193">
        <f>_xlfn.IFNA(INDEX('I.KI 2016-17'!Y$8:Y$391,MATCH($B153,'I.KI 2016-17'!$B$8:$B$391,0)),"")</f>
        <v>0</v>
      </c>
      <c r="T153" s="193">
        <f>_xlfn.IFNA(INDEX('I.KI 2016-17'!Z$8:Z$391,MATCH($B153,'I.KI 2016-17'!$B$8:$B$391,0)),"")</f>
        <v>0</v>
      </c>
      <c r="U153" s="157">
        <f>_xlfn.IFNA(INDEX('I.KI 2016-17'!AA$8:AA$391,MATCH($B153,'I.KI 2016-17'!$B$8:$B$391,0)),"")</f>
        <v>0</v>
      </c>
      <c r="V153" s="149"/>
      <c r="W153" s="154">
        <f>_xlfn.IFNA(INDEX('I.KI 2016-17'!$H$8:$H$391,MATCH(B153,'I.KI 2016-17'!$B$8:$B$391,0)),"")</f>
        <v>18.206183537518999</v>
      </c>
      <c r="X153" s="153">
        <f>_xlfn.IFNA(INDEX('I.KI 2016-17'!$I$8:$I$391,MATCH(B153,'I.KI 2016-17'!$B$8:$B$391,0)),"")</f>
        <v>26.074435347973999</v>
      </c>
      <c r="Y153" s="155">
        <f>_xlfn.IFNA(INDEX('I.KI 2016-17'!$G$8:$G$391,MATCH(B153,'I.KI 2016-17'!$B$8:$B$391,0)),"")</f>
        <v>44.280618885492999</v>
      </c>
      <c r="Z153" s="149"/>
      <c r="AA153" s="156">
        <f>_xlfn.IFNA(IF($B153=$B$382,0,_xlfn.IFNA(INDEX('I.Supplementary 2017-18'!N$8:N$35,MATCH($B153,'I.Supplementary 2017-18'!$B$8:$B$35,0)),INDEX('I.KI 2017-18'!N$9:N$393,MATCH($B153,'I.KI 2017-18'!$B$9:$B$393,0)))),"")</f>
        <v>12.297587077429279</v>
      </c>
      <c r="AB153" s="193">
        <f>_xlfn.IFNA(IF($B153=$B$382,0,_xlfn.IFNA(INDEX('I.Supplementary 2017-18'!O$8:O$35,MATCH($B153,'I.Supplementary 2017-18'!$B$8:$B$35,0)),INDEX('I.KI 2017-18'!O$9:O$393,MATCH($B153,'I.KI 2017-18'!$B$9:$B$393,0)))),"")</f>
        <v>1.487951694009535</v>
      </c>
      <c r="AC153" s="193">
        <f>_xlfn.IFNA(IF($B153=$B$382,0,_xlfn.IFNA(INDEX('I.Supplementary 2017-18'!P$8:P$35,MATCH($B153,'I.Supplementary 2017-18'!$B$8:$B$35,0)),INDEX('I.KI 2017-18'!P$9:P$393,MATCH($B153,'I.KI 2017-18'!$B$9:$B$393,0)))),"")</f>
        <v>0</v>
      </c>
      <c r="AD153" s="193">
        <f>_xlfn.IFNA(IF($B153=$B$382,0,_xlfn.IFNA(INDEX('I.Supplementary 2017-18'!Q$8:Q$35,MATCH($B153,'I.Supplementary 2017-18'!$B$8:$B$35,0)),INDEX('I.KI 2017-18'!Q$9:Q$393,MATCH($B153,'I.KI 2017-18'!$B$9:$B$393,0)))),"")</f>
        <v>0</v>
      </c>
      <c r="AE153" s="157">
        <f>_xlfn.IFNA(IF($B153=$B$382,0,_xlfn.IFNA(INDEX('I.Supplementary 2017-18'!R$8:R$35,MATCH($B153,'I.Supplementary 2017-18'!$B$8:$B$35,0)),INDEX('I.KI 2017-18'!R$9:R$393,MATCH($B153,'I.KI 2017-18'!$B$9:$B$393,0)))),"")</f>
        <v>0</v>
      </c>
      <c r="AF153" s="156">
        <f>_xlfn.IFNA(IF($B153=$B$382,0,_xlfn.IFNA(INDEX('I.Supplementary 2017-18'!S$8:S$35,MATCH($B153,'I.Supplementary 2017-18'!$B$8:$B$35,0)),INDEX('I.KI 2017-18'!S$9:S$393,MATCH($B153,'I.KI 2017-18'!$B$9:$B$393,0)))),"")</f>
        <v>22.402500741872903</v>
      </c>
      <c r="AG153" s="193">
        <f>_xlfn.IFNA(IF($B153=$B$382,0,_xlfn.IFNA(INDEX('I.Supplementary 2017-18'!T$8:T$35,MATCH($B153,'I.Supplementary 2017-18'!$B$8:$B$35,0)),INDEX('I.KI 2017-18'!T$9:T$393,MATCH($B153,'I.KI 2017-18'!$B$9:$B$393,0)))),"")</f>
        <v>4.2042709209865397</v>
      </c>
      <c r="AH153" s="193">
        <f>_xlfn.IFNA(IF($B153=$B$382,0,_xlfn.IFNA(INDEX('I.Supplementary 2017-18'!U$8:U$35,MATCH($B153,'I.Supplementary 2017-18'!$B$8:$B$35,0)),INDEX('I.KI 2017-18'!U$9:U$393,MATCH($B153,'I.KI 2017-18'!$B$9:$B$393,0)))),"")</f>
        <v>0</v>
      </c>
      <c r="AI153" s="193">
        <f>_xlfn.IFNA(IF($B153=$B$382,0,_xlfn.IFNA(INDEX('I.Supplementary 2017-18'!V$8:V$35,MATCH($B153,'I.Supplementary 2017-18'!$B$8:$B$35,0)),INDEX('I.KI 2017-18'!V$9:V$393,MATCH($B153,'I.KI 2017-18'!$B$9:$B$393,0)))),"")</f>
        <v>0</v>
      </c>
      <c r="AJ153" s="157">
        <f>_xlfn.IFNA(IF($B153=$B$382,0,_xlfn.IFNA(INDEX('I.Supplementary 2017-18'!W$8:W$35,MATCH($B153,'I.Supplementary 2017-18'!$B$8:$B$35,0)),INDEX('I.KI 2017-18'!W$9:W$393,MATCH($B153,'I.KI 2017-18'!$B$9:$B$393,0)))),"")</f>
        <v>0</v>
      </c>
      <c r="AK153" s="156">
        <f>_xlfn.IFNA(IF($B153=$B$382,0,_xlfn.IFNA(INDEX('I.Supplementary 2017-18'!X$8:X$35,MATCH($B153,'I.Supplementary 2017-18'!$B$8:$B$35,0)),INDEX('I.KI 2017-18'!X$9:X$393,MATCH($B153,'I.KI 2017-18'!$B$9:$B$393,0)))),"")</f>
        <v>34.700087819302183</v>
      </c>
      <c r="AL153" s="193">
        <f>_xlfn.IFNA(IF($B153=$B$382,0,_xlfn.IFNA(INDEX('I.Supplementary 2017-18'!Y$8:Y$35,MATCH($B153,'I.Supplementary 2017-18'!$B$8:$B$35,0)),INDEX('I.KI 2017-18'!Y$9:Y$393,MATCH($B153,'I.KI 2017-18'!$B$9:$B$393,0)))),"")</f>
        <v>5.6922226149960746</v>
      </c>
      <c r="AM153" s="193">
        <f>_xlfn.IFNA(IF($B153=$B$382,0,_xlfn.IFNA(INDEX('I.Supplementary 2017-18'!Z$8:Z$35,MATCH($B153,'I.Supplementary 2017-18'!$B$8:$B$35,0)),INDEX('I.KI 2017-18'!Z$9:Z$393,MATCH($B153,'I.KI 2017-18'!$B$9:$B$393,0)))),"")</f>
        <v>0</v>
      </c>
      <c r="AN153" s="193">
        <f>_xlfn.IFNA(IF($B153=$B$382,0,_xlfn.IFNA(INDEX('I.Supplementary 2017-18'!AA$8:AA$35,MATCH($B153,'I.Supplementary 2017-18'!$B$8:$B$35,0)),INDEX('I.KI 2017-18'!AA$9:AA$393,MATCH($B153,'I.KI 2017-18'!$B$9:$B$393,0)))),"")</f>
        <v>0</v>
      </c>
      <c r="AO153" s="157">
        <f>_xlfn.IFNA(IF($B153=$B$382,0,_xlfn.IFNA(INDEX('I.Supplementary 2017-18'!AB$8:AB$35,MATCH($B153,'I.Supplementary 2017-18'!$B$8:$B$35,0)),INDEX('I.KI 2017-18'!AB$9:AB$393,MATCH($B153,'I.KI 2017-18'!$B$9:$B$393,0)))),"")</f>
        <v>0</v>
      </c>
      <c r="AP153" s="149"/>
      <c r="AQ153" s="156">
        <f>_xlfn.IFNA(IF($B153=$B$381,0,IF($B153=$B$382,0,_xlfn.IFNA(INDEX('I.Supplementary 2017-18'!I$8:I$35,MATCH($B153,'I.Supplementary 2017-18'!$B$8:$B$35,0)),INDEX('I.KI 2017-18'!I$9:I$393,MATCH($B153,'I.KI 2017-18'!$B$9:$B$393,0))))),"")</f>
        <v>13.785538771438814</v>
      </c>
      <c r="AR153" s="149">
        <f>_xlfn.IFNA(IF($B153=$B$381,0,IF($B153=$B$382,0,_xlfn.IFNA(INDEX('I.Supplementary 2017-18'!J$8:J$35,MATCH($B153,'I.Supplementary 2017-18'!$B$8:$B$35,0)),INDEX('I.KI 2017-18'!J$9:J$393,MATCH($B153,'I.KI 2017-18'!$B$9:$B$393,0))))),"")</f>
        <v>26.606771662859444</v>
      </c>
      <c r="AS153" s="157">
        <f>_xlfn.IFNA(IF($B153=$B$381,0,IF($B153=$B$382,0,_xlfn.IFNA(INDEX('I.Supplementary 2017-18'!H$8:H$35,MATCH($B153,'I.Supplementary 2017-18'!$B$8:$B$35,0)),INDEX('I.KI 2017-18'!H$9:H$393,MATCH($B153,'I.KI 2017-18'!$B$9:$B$393,0))))),"")</f>
        <v>40.39231043429826</v>
      </c>
      <c r="AT153" s="149"/>
      <c r="AU153" s="156">
        <f>_xlfn.IFNA(_xlfn.IFNA(INDEX('I.Supplementary 2018-19'!P$8:P$157,MATCH($B153,'I.Supplementary 2018-19'!$B$8:$B$157,0)),INDEX('I.KI 2018-19'!P$9:P$393,MATCH($B153,'I.KI 2018-19'!$B$9:$B$393,0))),"")</f>
        <v>9.8133331125061964</v>
      </c>
      <c r="AV153" s="193">
        <f>_xlfn.IFNA(_xlfn.IFNA(INDEX('I.Supplementary 2018-19'!Q$8:Q$157,MATCH($B153,'I.Supplementary 2018-19'!$B$8:$B$157,0)),INDEX('I.KI 2018-19'!Q$9:Q$393,MATCH($B153,'I.KI 2018-19'!$B$9:$B$393,0))),"")</f>
        <v>0.98644328103437273</v>
      </c>
      <c r="AW153" s="193">
        <f>_xlfn.IFNA(_xlfn.IFNA(INDEX('I.Supplementary 2018-19'!R$8:R$157,MATCH($B153,'I.Supplementary 2018-19'!$B$8:$B$157,0)),INDEX('I.KI 2018-19'!R$9:R$393,MATCH($B153,'I.KI 2018-19'!$B$9:$B$393,0))),"")</f>
        <v>0</v>
      </c>
      <c r="AX153" s="193">
        <f>_xlfn.IFNA(_xlfn.IFNA(INDEX('I.Supplementary 2018-19'!S$8:S$157,MATCH($B153,'I.Supplementary 2018-19'!$B$8:$B$157,0)),INDEX('I.KI 2018-19'!S$9:S$393,MATCH($B153,'I.KI 2018-19'!$B$9:$B$393,0))),"")</f>
        <v>0</v>
      </c>
      <c r="AY153" s="157">
        <f>_xlfn.IFNA(_xlfn.IFNA(INDEX('I.Supplementary 2018-19'!T$8:T$157,MATCH($B153,'I.Supplementary 2018-19'!$B$8:$B$157,0)),INDEX('I.KI 2018-19'!T$9:T$393,MATCH($B153,'I.KI 2018-19'!$B$9:$B$393,0))),"")</f>
        <v>0</v>
      </c>
      <c r="AZ153" s="156">
        <f>_xlfn.IFNA(_xlfn.IFNA(INDEX('I.Supplementary 2018-19'!U$8:U$157,MATCH($B153,'I.Supplementary 2018-19'!$B$8:$B$157,0)),INDEX('I.KI 2018-19'!U$9:U$393,MATCH($B153,'I.KI 2018-19'!$B$9:$B$393,0))),"")</f>
        <v>23.075537244847627</v>
      </c>
      <c r="BA153" s="193">
        <f>_xlfn.IFNA(_xlfn.IFNA(INDEX('I.Supplementary 2018-19'!V$8:V$157,MATCH($B153,'I.Supplementary 2018-19'!$B$8:$B$157,0)),INDEX('I.KI 2018-19'!V$9:V$393,MATCH($B153,'I.KI 2018-19'!$B$9:$B$393,0))),"")</f>
        <v>4.330579489428195</v>
      </c>
      <c r="BB153" s="193">
        <f>_xlfn.IFNA(_xlfn.IFNA(INDEX('I.Supplementary 2018-19'!W$8:W$157,MATCH($B153,'I.Supplementary 2018-19'!$B$8:$B$157,0)),INDEX('I.KI 2018-19'!W$9:W$393,MATCH($B153,'I.KI 2018-19'!$B$9:$B$393,0))),"")</f>
        <v>0</v>
      </c>
      <c r="BC153" s="193">
        <f>_xlfn.IFNA(_xlfn.IFNA(INDEX('I.Supplementary 2018-19'!X$8:X$157,MATCH($B153,'I.Supplementary 2018-19'!$B$8:$B$157,0)),INDEX('I.KI 2018-19'!X$9:X$393,MATCH($B153,'I.KI 2018-19'!$B$9:$B$393,0))),"")</f>
        <v>0</v>
      </c>
      <c r="BD153" s="157">
        <f>_xlfn.IFNA(_xlfn.IFNA(INDEX('I.Supplementary 2018-19'!Y$8:Y$157,MATCH($B153,'I.Supplementary 2018-19'!$B$8:$B$157,0)),INDEX('I.KI 2018-19'!Y$9:Y$393,MATCH($B153,'I.KI 2018-19'!$B$9:$B$393,0))),"")</f>
        <v>0</v>
      </c>
      <c r="BE153" s="156">
        <f>_xlfn.IFNA(_xlfn.IFNA(INDEX('I.Supplementary 2018-19'!Z$8:Z$157,MATCH($B153,'I.Supplementary 2018-19'!$B$8:$B$157,0)),INDEX('I.KI 2018-19'!Z$9:Z$393,MATCH($B153,'I.KI 2018-19'!$B$9:$B$393,0))),"")</f>
        <v>32.888870357353824</v>
      </c>
      <c r="BF153" s="193">
        <f>_xlfn.IFNA(_xlfn.IFNA(INDEX('I.Supplementary 2018-19'!AA$8:AA$157,MATCH($B153,'I.Supplementary 2018-19'!$B$8:$B$157,0)),INDEX('I.KI 2018-19'!AA$9:AA$393,MATCH($B153,'I.KI 2018-19'!$B$9:$B$393,0))),"")</f>
        <v>5.3170227704625681</v>
      </c>
      <c r="BG153" s="193">
        <f>_xlfn.IFNA(_xlfn.IFNA(INDEX('I.Supplementary 2018-19'!AB$8:AB$157,MATCH($B153,'I.Supplementary 2018-19'!$B$8:$B$157,0)),INDEX('I.KI 2018-19'!AB$9:AB$393,MATCH($B153,'I.KI 2018-19'!$B$9:$B$393,0))),"")</f>
        <v>0</v>
      </c>
      <c r="BH153" s="193">
        <f>_xlfn.IFNA(_xlfn.IFNA(INDEX('I.Supplementary 2018-19'!AC$8:AC$157,MATCH($B153,'I.Supplementary 2018-19'!$B$8:$B$157,0)),INDEX('I.KI 2018-19'!AC$9:AC$393,MATCH($B153,'I.KI 2018-19'!$B$9:$B$393,0))),"")</f>
        <v>0</v>
      </c>
      <c r="BI153" s="157">
        <f>_xlfn.IFNA(_xlfn.IFNA(INDEX('I.Supplementary 2018-19'!AD$8:AD$157,MATCH($B153,'I.Supplementary 2018-19'!$B$8:$B$157,0)),INDEX('I.KI 2018-19'!AD$9:AD$393,MATCH($B153,'I.KI 2018-19'!$B$9:$B$393,0))),"")</f>
        <v>0</v>
      </c>
      <c r="BJ153" s="149"/>
      <c r="BK153" s="156">
        <f>_xlfn.IFNA(IF($B153=$B$381,0,IF($B153=$B$382,0,_xlfn.IFNA(INDEX('I.Supplementary 2018-19'!I$8:I$157,MATCH($B153,'I.Supplementary 2018-19'!$B$8:$B$157,0)),INDEX('I.KI 2018-19'!I$9:I$393,MATCH($B153,'I.KI 2018-19'!$B$9:$B$393,0))))),"")</f>
        <v>10.799776393540569</v>
      </c>
      <c r="BL153" s="149">
        <f>_xlfn.IFNA(IF($B153=$B$381,0,IF($B153=$B$382,0,_xlfn.IFNA(INDEX('I.Supplementary 2018-19'!J$8:J$157,MATCH($B153,'I.Supplementary 2018-19'!$B$8:$B$157,0)),INDEX('I.KI 2018-19'!J$9:J$393,MATCH($B153,'I.KI 2018-19'!$B$9:$B$393,0))))),"")</f>
        <v>27.406116734275823</v>
      </c>
      <c r="BM153" s="157">
        <f>_xlfn.IFNA(IF($B153=$B$381,0,IF($B153=$B$382,0,_xlfn.IFNA(INDEX('I.Supplementary 2018-19'!H$8:H$157,MATCH($B153,'I.Supplementary 2018-19'!$B$8:$B$157,0)),INDEX('I.KI 2018-19'!H$9:H$393,MATCH($B153,'I.KI 2018-19'!$B$9:$B$393,0))))),"")</f>
        <v>38.205893127816395</v>
      </c>
    </row>
    <row r="154" spans="2:65">
      <c r="B154" s="121" t="str">
        <f>'Calculations for 2021-22'!B154</f>
        <v>E1433</v>
      </c>
      <c r="C154" s="160" t="str">
        <f>'Calculations for 2021-22'!D154</f>
        <v>E1433</v>
      </c>
      <c r="D154" t="str">
        <f>'Calculations for 2021-22'!E154</f>
        <v>SD</v>
      </c>
      <c r="E154" t="str">
        <f>'Calculations for 2021-22'!F154</f>
        <v>P1914</v>
      </c>
      <c r="F154" s="120" t="str">
        <f>'Calculations for 2021-22'!H154</f>
        <v>Hastings</v>
      </c>
      <c r="G154" s="156">
        <f>_xlfn.IFNA(INDEX('I.KI 2016-17'!M$8:M$391,MATCH($B154,'I.KI 2016-17'!$B$8:$B$391,0)),"")</f>
        <v>0</v>
      </c>
      <c r="H154" s="149">
        <f>_xlfn.IFNA(INDEX('I.KI 2016-17'!N$8:N$391,MATCH($B154,'I.KI 2016-17'!$B$8:$B$391,0)),"")</f>
        <v>2.8353025212510001</v>
      </c>
      <c r="I154" s="149">
        <f>_xlfn.IFNA(INDEX('I.KI 2016-17'!O$8:O$391,MATCH($B154,'I.KI 2016-17'!$B$8:$B$391,0)),"")</f>
        <v>0</v>
      </c>
      <c r="J154" s="149">
        <f>_xlfn.IFNA(INDEX('I.KI 2016-17'!P$8:P$391,MATCH($B154,'I.KI 2016-17'!$B$8:$B$391,0)),"")</f>
        <v>0</v>
      </c>
      <c r="K154" s="157">
        <f>_xlfn.IFNA(INDEX('I.KI 2016-17'!Q$8:Q$391,MATCH($B154,'I.KI 2016-17'!$B$8:$B$391,0)),"")</f>
        <v>0</v>
      </c>
      <c r="L154" s="156">
        <f>_xlfn.IFNA(INDEX('I.KI 2016-17'!R$8:R$391,MATCH($B154,'I.KI 2016-17'!$B$8:$B$391,0)),"")</f>
        <v>0</v>
      </c>
      <c r="M154" s="193">
        <f>_xlfn.IFNA(INDEX('I.KI 2016-17'!S$8:S$391,MATCH($B154,'I.KI 2016-17'!$B$8:$B$391,0)),"")</f>
        <v>3.4955587491069999</v>
      </c>
      <c r="N154" s="193">
        <f>_xlfn.IFNA(INDEX('I.KI 2016-17'!T$8:T$391,MATCH($B154,'I.KI 2016-17'!$B$8:$B$391,0)),"")</f>
        <v>0</v>
      </c>
      <c r="O154" s="193">
        <f>_xlfn.IFNA(INDEX('I.KI 2016-17'!U$8:U$391,MATCH($B154,'I.KI 2016-17'!$B$8:$B$391,0)),"")</f>
        <v>0</v>
      </c>
      <c r="P154" s="157">
        <f>_xlfn.IFNA(INDEX('I.KI 2016-17'!V$8:V$391,MATCH($B154,'I.KI 2016-17'!$B$8:$B$391,0)),"")</f>
        <v>0</v>
      </c>
      <c r="Q154" s="156">
        <f>_xlfn.IFNA(INDEX('I.KI 2016-17'!W$8:W$391,MATCH($B154,'I.KI 2016-17'!$B$8:$B$391,0)),"")</f>
        <v>0</v>
      </c>
      <c r="R154" s="193">
        <f>_xlfn.IFNA(INDEX('I.KI 2016-17'!X$8:X$391,MATCH($B154,'I.KI 2016-17'!$B$8:$B$391,0)),"")</f>
        <v>6.3308612703579996</v>
      </c>
      <c r="S154" s="193">
        <f>_xlfn.IFNA(INDEX('I.KI 2016-17'!Y$8:Y$391,MATCH($B154,'I.KI 2016-17'!$B$8:$B$391,0)),"")</f>
        <v>0</v>
      </c>
      <c r="T154" s="193">
        <f>_xlfn.IFNA(INDEX('I.KI 2016-17'!Z$8:Z$391,MATCH($B154,'I.KI 2016-17'!$B$8:$B$391,0)),"")</f>
        <v>0</v>
      </c>
      <c r="U154" s="157">
        <f>_xlfn.IFNA(INDEX('I.KI 2016-17'!AA$8:AA$391,MATCH($B154,'I.KI 2016-17'!$B$8:$B$391,0)),"")</f>
        <v>0</v>
      </c>
      <c r="V154" s="149"/>
      <c r="W154" s="154">
        <f>_xlfn.IFNA(INDEX('I.KI 2016-17'!$H$8:$H$391,MATCH(B154,'I.KI 2016-17'!$B$8:$B$391,0)),"")</f>
        <v>2.8353025212510001</v>
      </c>
      <c r="X154" s="153">
        <f>_xlfn.IFNA(INDEX('I.KI 2016-17'!$I$8:$I$391,MATCH(B154,'I.KI 2016-17'!$B$8:$B$391,0)),"")</f>
        <v>3.4955587491069999</v>
      </c>
      <c r="Y154" s="155">
        <f>_xlfn.IFNA(INDEX('I.KI 2016-17'!$G$8:$G$391,MATCH(B154,'I.KI 2016-17'!$B$8:$B$391,0)),"")</f>
        <v>6.3308612703579996</v>
      </c>
      <c r="Z154" s="149"/>
      <c r="AA154" s="156">
        <f>_xlfn.IFNA(IF($B154=$B$382,0,_xlfn.IFNA(INDEX('I.Supplementary 2017-18'!N$8:N$35,MATCH($B154,'I.Supplementary 2017-18'!$B$8:$B$35,0)),INDEX('I.KI 2017-18'!N$9:N$393,MATCH($B154,'I.KI 2017-18'!$B$9:$B$393,0)))),"")</f>
        <v>0</v>
      </c>
      <c r="AB154" s="193">
        <f>_xlfn.IFNA(IF($B154=$B$382,0,_xlfn.IFNA(INDEX('I.Supplementary 2017-18'!O$8:O$35,MATCH($B154,'I.Supplementary 2017-18'!$B$8:$B$35,0)),INDEX('I.KI 2017-18'!O$9:O$393,MATCH($B154,'I.KI 2017-18'!$B$9:$B$393,0)))),"")</f>
        <v>2.0379817132834681</v>
      </c>
      <c r="AC154" s="193">
        <f>_xlfn.IFNA(IF($B154=$B$382,0,_xlfn.IFNA(INDEX('I.Supplementary 2017-18'!P$8:P$35,MATCH($B154,'I.Supplementary 2017-18'!$B$8:$B$35,0)),INDEX('I.KI 2017-18'!P$9:P$393,MATCH($B154,'I.KI 2017-18'!$B$9:$B$393,0)))),"")</f>
        <v>0</v>
      </c>
      <c r="AD154" s="193">
        <f>_xlfn.IFNA(IF($B154=$B$382,0,_xlfn.IFNA(INDEX('I.Supplementary 2017-18'!Q$8:Q$35,MATCH($B154,'I.Supplementary 2017-18'!$B$8:$B$35,0)),INDEX('I.KI 2017-18'!Q$9:Q$393,MATCH($B154,'I.KI 2017-18'!$B$9:$B$393,0)))),"")</f>
        <v>0</v>
      </c>
      <c r="AE154" s="157">
        <f>_xlfn.IFNA(IF($B154=$B$382,0,_xlfn.IFNA(INDEX('I.Supplementary 2017-18'!R$8:R$35,MATCH($B154,'I.Supplementary 2017-18'!$B$8:$B$35,0)),INDEX('I.KI 2017-18'!R$9:R$393,MATCH($B154,'I.KI 2017-18'!$B$9:$B$393,0)))),"")</f>
        <v>0</v>
      </c>
      <c r="AF154" s="156">
        <f>_xlfn.IFNA(IF($B154=$B$382,0,_xlfn.IFNA(INDEX('I.Supplementary 2017-18'!S$8:S$35,MATCH($B154,'I.Supplementary 2017-18'!$B$8:$B$35,0)),INDEX('I.KI 2017-18'!S$9:S$393,MATCH($B154,'I.KI 2017-18'!$B$9:$B$393,0)))),"")</f>
        <v>0</v>
      </c>
      <c r="AG154" s="193">
        <f>_xlfn.IFNA(IF($B154=$B$382,0,_xlfn.IFNA(INDEX('I.Supplementary 2017-18'!T$8:T$35,MATCH($B154,'I.Supplementary 2017-18'!$B$8:$B$35,0)),INDEX('I.KI 2017-18'!T$9:T$393,MATCH($B154,'I.KI 2017-18'!$B$9:$B$393,0)))),"")</f>
        <v>3.5669241627058712</v>
      </c>
      <c r="AH154" s="193">
        <f>_xlfn.IFNA(IF($B154=$B$382,0,_xlfn.IFNA(INDEX('I.Supplementary 2017-18'!U$8:U$35,MATCH($B154,'I.Supplementary 2017-18'!$B$8:$B$35,0)),INDEX('I.KI 2017-18'!U$9:U$393,MATCH($B154,'I.KI 2017-18'!$B$9:$B$393,0)))),"")</f>
        <v>0</v>
      </c>
      <c r="AI154" s="193">
        <f>_xlfn.IFNA(IF($B154=$B$382,0,_xlfn.IFNA(INDEX('I.Supplementary 2017-18'!V$8:V$35,MATCH($B154,'I.Supplementary 2017-18'!$B$8:$B$35,0)),INDEX('I.KI 2017-18'!V$9:V$393,MATCH($B154,'I.KI 2017-18'!$B$9:$B$393,0)))),"")</f>
        <v>0</v>
      </c>
      <c r="AJ154" s="157">
        <f>_xlfn.IFNA(IF($B154=$B$382,0,_xlfn.IFNA(INDEX('I.Supplementary 2017-18'!W$8:W$35,MATCH($B154,'I.Supplementary 2017-18'!$B$8:$B$35,0)),INDEX('I.KI 2017-18'!W$9:W$393,MATCH($B154,'I.KI 2017-18'!$B$9:$B$393,0)))),"")</f>
        <v>0</v>
      </c>
      <c r="AK154" s="156">
        <f>_xlfn.IFNA(IF($B154=$B$382,0,_xlfn.IFNA(INDEX('I.Supplementary 2017-18'!X$8:X$35,MATCH($B154,'I.Supplementary 2017-18'!$B$8:$B$35,0)),INDEX('I.KI 2017-18'!X$9:X$393,MATCH($B154,'I.KI 2017-18'!$B$9:$B$393,0)))),"")</f>
        <v>0</v>
      </c>
      <c r="AL154" s="193">
        <f>_xlfn.IFNA(IF($B154=$B$382,0,_xlfn.IFNA(INDEX('I.Supplementary 2017-18'!Y$8:Y$35,MATCH($B154,'I.Supplementary 2017-18'!$B$8:$B$35,0)),INDEX('I.KI 2017-18'!Y$9:Y$393,MATCH($B154,'I.KI 2017-18'!$B$9:$B$393,0)))),"")</f>
        <v>5.6049058759893393</v>
      </c>
      <c r="AM154" s="193">
        <f>_xlfn.IFNA(IF($B154=$B$382,0,_xlfn.IFNA(INDEX('I.Supplementary 2017-18'!Z$8:Z$35,MATCH($B154,'I.Supplementary 2017-18'!$B$8:$B$35,0)),INDEX('I.KI 2017-18'!Z$9:Z$393,MATCH($B154,'I.KI 2017-18'!$B$9:$B$393,0)))),"")</f>
        <v>0</v>
      </c>
      <c r="AN154" s="193">
        <f>_xlfn.IFNA(IF($B154=$B$382,0,_xlfn.IFNA(INDEX('I.Supplementary 2017-18'!AA$8:AA$35,MATCH($B154,'I.Supplementary 2017-18'!$B$8:$B$35,0)),INDEX('I.KI 2017-18'!AA$9:AA$393,MATCH($B154,'I.KI 2017-18'!$B$9:$B$393,0)))),"")</f>
        <v>0</v>
      </c>
      <c r="AO154" s="157">
        <f>_xlfn.IFNA(IF($B154=$B$382,0,_xlfn.IFNA(INDEX('I.Supplementary 2017-18'!AB$8:AB$35,MATCH($B154,'I.Supplementary 2017-18'!$B$8:$B$35,0)),INDEX('I.KI 2017-18'!AB$9:AB$393,MATCH($B154,'I.KI 2017-18'!$B$9:$B$393,0)))),"")</f>
        <v>0</v>
      </c>
      <c r="AP154" s="149"/>
      <c r="AQ154" s="156">
        <f>_xlfn.IFNA(IF($B154=$B$381,0,IF($B154=$B$382,0,_xlfn.IFNA(INDEX('I.Supplementary 2017-18'!I$8:I$35,MATCH($B154,'I.Supplementary 2017-18'!$B$8:$B$35,0)),INDEX('I.KI 2017-18'!I$9:I$393,MATCH($B154,'I.KI 2017-18'!$B$9:$B$393,0))))),"")</f>
        <v>2.0379817132834681</v>
      </c>
      <c r="AR154" s="149">
        <f>_xlfn.IFNA(IF($B154=$B$381,0,IF($B154=$B$382,0,_xlfn.IFNA(INDEX('I.Supplementary 2017-18'!J$8:J$35,MATCH($B154,'I.Supplementary 2017-18'!$B$8:$B$35,0)),INDEX('I.KI 2017-18'!J$9:J$393,MATCH($B154,'I.KI 2017-18'!$B$9:$B$393,0))))),"")</f>
        <v>3.5669241627058712</v>
      </c>
      <c r="AS154" s="157">
        <f>_xlfn.IFNA(IF($B154=$B$381,0,IF($B154=$B$382,0,_xlfn.IFNA(INDEX('I.Supplementary 2017-18'!H$8:H$35,MATCH($B154,'I.Supplementary 2017-18'!$B$8:$B$35,0)),INDEX('I.KI 2017-18'!H$9:H$393,MATCH($B154,'I.KI 2017-18'!$B$9:$B$393,0))))),"")</f>
        <v>5.6049058759893393</v>
      </c>
      <c r="AT154" s="149"/>
      <c r="AU154" s="156">
        <f>_xlfn.IFNA(_xlfn.IFNA(INDEX('I.Supplementary 2018-19'!P$8:P$157,MATCH($B154,'I.Supplementary 2018-19'!$B$8:$B$157,0)),INDEX('I.KI 2018-19'!P$9:P$393,MATCH($B154,'I.KI 2018-19'!$B$9:$B$393,0))),"")</f>
        <v>0</v>
      </c>
      <c r="AV154" s="193">
        <f>_xlfn.IFNA(_xlfn.IFNA(INDEX('I.Supplementary 2018-19'!Q$8:Q$157,MATCH($B154,'I.Supplementary 2018-19'!$B$8:$B$157,0)),INDEX('I.KI 2018-19'!Q$9:Q$393,MATCH($B154,'I.KI 2018-19'!$B$9:$B$393,0))),"")</f>
        <v>1.5420935822110697</v>
      </c>
      <c r="AW154" s="193">
        <f>_xlfn.IFNA(_xlfn.IFNA(INDEX('I.Supplementary 2018-19'!R$8:R$157,MATCH($B154,'I.Supplementary 2018-19'!$B$8:$B$157,0)),INDEX('I.KI 2018-19'!R$9:R$393,MATCH($B154,'I.KI 2018-19'!$B$9:$B$393,0))),"")</f>
        <v>0</v>
      </c>
      <c r="AX154" s="193">
        <f>_xlfn.IFNA(_xlfn.IFNA(INDEX('I.Supplementary 2018-19'!S$8:S$157,MATCH($B154,'I.Supplementary 2018-19'!$B$8:$B$157,0)),INDEX('I.KI 2018-19'!S$9:S$393,MATCH($B154,'I.KI 2018-19'!$B$9:$B$393,0))),"")</f>
        <v>0</v>
      </c>
      <c r="AY154" s="157">
        <f>_xlfn.IFNA(_xlfn.IFNA(INDEX('I.Supplementary 2018-19'!T$8:T$157,MATCH($B154,'I.Supplementary 2018-19'!$B$8:$B$157,0)),INDEX('I.KI 2018-19'!T$9:T$393,MATCH($B154,'I.KI 2018-19'!$B$9:$B$393,0))),"")</f>
        <v>0</v>
      </c>
      <c r="AZ154" s="156">
        <f>_xlfn.IFNA(_xlfn.IFNA(INDEX('I.Supplementary 2018-19'!U$8:U$157,MATCH($B154,'I.Supplementary 2018-19'!$B$8:$B$157,0)),INDEX('I.KI 2018-19'!U$9:U$393,MATCH($B154,'I.KI 2018-19'!$B$9:$B$393,0))),"")</f>
        <v>0</v>
      </c>
      <c r="BA154" s="193">
        <f>_xlfn.IFNA(_xlfn.IFNA(INDEX('I.Supplementary 2018-19'!V$8:V$157,MATCH($B154,'I.Supplementary 2018-19'!$B$8:$B$157,0)),INDEX('I.KI 2018-19'!V$9:V$393,MATCH($B154,'I.KI 2018-19'!$B$9:$B$393,0))),"")</f>
        <v>3.6740849744609831</v>
      </c>
      <c r="BB154" s="193">
        <f>_xlfn.IFNA(_xlfn.IFNA(INDEX('I.Supplementary 2018-19'!W$8:W$157,MATCH($B154,'I.Supplementary 2018-19'!$B$8:$B$157,0)),INDEX('I.KI 2018-19'!W$9:W$393,MATCH($B154,'I.KI 2018-19'!$B$9:$B$393,0))),"")</f>
        <v>0</v>
      </c>
      <c r="BC154" s="193">
        <f>_xlfn.IFNA(_xlfn.IFNA(INDEX('I.Supplementary 2018-19'!X$8:X$157,MATCH($B154,'I.Supplementary 2018-19'!$B$8:$B$157,0)),INDEX('I.KI 2018-19'!X$9:X$393,MATCH($B154,'I.KI 2018-19'!$B$9:$B$393,0))),"")</f>
        <v>0</v>
      </c>
      <c r="BD154" s="157">
        <f>_xlfn.IFNA(_xlfn.IFNA(INDEX('I.Supplementary 2018-19'!Y$8:Y$157,MATCH($B154,'I.Supplementary 2018-19'!$B$8:$B$157,0)),INDEX('I.KI 2018-19'!Y$9:Y$393,MATCH($B154,'I.KI 2018-19'!$B$9:$B$393,0))),"")</f>
        <v>0</v>
      </c>
      <c r="BE154" s="156">
        <f>_xlfn.IFNA(_xlfn.IFNA(INDEX('I.Supplementary 2018-19'!Z$8:Z$157,MATCH($B154,'I.Supplementary 2018-19'!$B$8:$B$157,0)),INDEX('I.KI 2018-19'!Z$9:Z$393,MATCH($B154,'I.KI 2018-19'!$B$9:$B$393,0))),"")</f>
        <v>0</v>
      </c>
      <c r="BF154" s="193">
        <f>_xlfn.IFNA(_xlfn.IFNA(INDEX('I.Supplementary 2018-19'!AA$8:AA$157,MATCH($B154,'I.Supplementary 2018-19'!$B$8:$B$157,0)),INDEX('I.KI 2018-19'!AA$9:AA$393,MATCH($B154,'I.KI 2018-19'!$B$9:$B$393,0))),"")</f>
        <v>5.2161785566720527</v>
      </c>
      <c r="BG154" s="193">
        <f>_xlfn.IFNA(_xlfn.IFNA(INDEX('I.Supplementary 2018-19'!AB$8:AB$157,MATCH($B154,'I.Supplementary 2018-19'!$B$8:$B$157,0)),INDEX('I.KI 2018-19'!AB$9:AB$393,MATCH($B154,'I.KI 2018-19'!$B$9:$B$393,0))),"")</f>
        <v>0</v>
      </c>
      <c r="BH154" s="193">
        <f>_xlfn.IFNA(_xlfn.IFNA(INDEX('I.Supplementary 2018-19'!AC$8:AC$157,MATCH($B154,'I.Supplementary 2018-19'!$B$8:$B$157,0)),INDEX('I.KI 2018-19'!AC$9:AC$393,MATCH($B154,'I.KI 2018-19'!$B$9:$B$393,0))),"")</f>
        <v>0</v>
      </c>
      <c r="BI154" s="157">
        <f>_xlfn.IFNA(_xlfn.IFNA(INDEX('I.Supplementary 2018-19'!AD$8:AD$157,MATCH($B154,'I.Supplementary 2018-19'!$B$8:$B$157,0)),INDEX('I.KI 2018-19'!AD$9:AD$393,MATCH($B154,'I.KI 2018-19'!$B$9:$B$393,0))),"")</f>
        <v>0</v>
      </c>
      <c r="BJ154" s="149"/>
      <c r="BK154" s="156">
        <f>_xlfn.IFNA(IF($B154=$B$381,0,IF($B154=$B$382,0,_xlfn.IFNA(INDEX('I.Supplementary 2018-19'!I$8:I$157,MATCH($B154,'I.Supplementary 2018-19'!$B$8:$B$157,0)),INDEX('I.KI 2018-19'!I$9:I$393,MATCH($B154,'I.KI 2018-19'!$B$9:$B$393,0))))),"")</f>
        <v>1.5420935822110697</v>
      </c>
      <c r="BL154" s="149">
        <f>_xlfn.IFNA(IF($B154=$B$381,0,IF($B154=$B$382,0,_xlfn.IFNA(INDEX('I.Supplementary 2018-19'!J$8:J$157,MATCH($B154,'I.Supplementary 2018-19'!$B$8:$B$157,0)),INDEX('I.KI 2018-19'!J$9:J$393,MATCH($B154,'I.KI 2018-19'!$B$9:$B$393,0))))),"")</f>
        <v>3.6740849744609831</v>
      </c>
      <c r="BM154" s="157">
        <f>_xlfn.IFNA(IF($B154=$B$381,0,IF($B154=$B$382,0,_xlfn.IFNA(INDEX('I.Supplementary 2018-19'!H$8:H$157,MATCH($B154,'I.Supplementary 2018-19'!$B$8:$B$157,0)),INDEX('I.KI 2018-19'!H$9:H$393,MATCH($B154,'I.KI 2018-19'!$B$9:$B$393,0))))),"")</f>
        <v>5.2161785566720527</v>
      </c>
    </row>
    <row r="155" spans="2:65">
      <c r="B155" s="121" t="str">
        <f>'Calculations for 2021-22'!B155</f>
        <v>E1737</v>
      </c>
      <c r="C155" s="160" t="str">
        <f>'Calculations for 2021-22'!D155</f>
        <v>E1737</v>
      </c>
      <c r="D155" t="str">
        <f>'Calculations for 2021-22'!E155</f>
        <v>SD</v>
      </c>
      <c r="E155">
        <f>'Calculations for 2021-22'!F155</f>
        <v>0</v>
      </c>
      <c r="F155" s="120" t="str">
        <f>'Calculations for 2021-22'!H155</f>
        <v>Havant</v>
      </c>
      <c r="G155" s="156">
        <f>_xlfn.IFNA(INDEX('I.KI 2016-17'!M$8:M$391,MATCH($B155,'I.KI 2016-17'!$B$8:$B$391,0)),"")</f>
        <v>0</v>
      </c>
      <c r="H155" s="149">
        <f>_xlfn.IFNA(INDEX('I.KI 2016-17'!N$8:N$391,MATCH($B155,'I.KI 2016-17'!$B$8:$B$391,0)),"")</f>
        <v>1.556482502355</v>
      </c>
      <c r="I155" s="149">
        <f>_xlfn.IFNA(INDEX('I.KI 2016-17'!O$8:O$391,MATCH($B155,'I.KI 2016-17'!$B$8:$B$391,0)),"")</f>
        <v>0</v>
      </c>
      <c r="J155" s="149">
        <f>_xlfn.IFNA(INDEX('I.KI 2016-17'!P$8:P$391,MATCH($B155,'I.KI 2016-17'!$B$8:$B$391,0)),"")</f>
        <v>0</v>
      </c>
      <c r="K155" s="157">
        <f>_xlfn.IFNA(INDEX('I.KI 2016-17'!Q$8:Q$391,MATCH($B155,'I.KI 2016-17'!$B$8:$B$391,0)),"")</f>
        <v>0</v>
      </c>
      <c r="L155" s="156">
        <f>_xlfn.IFNA(INDEX('I.KI 2016-17'!R$8:R$391,MATCH($B155,'I.KI 2016-17'!$B$8:$B$391,0)),"")</f>
        <v>0</v>
      </c>
      <c r="M155" s="193">
        <f>_xlfn.IFNA(INDEX('I.KI 2016-17'!S$8:S$391,MATCH($B155,'I.KI 2016-17'!$B$8:$B$391,0)),"")</f>
        <v>3.0638738926189997</v>
      </c>
      <c r="N155" s="193">
        <f>_xlfn.IFNA(INDEX('I.KI 2016-17'!T$8:T$391,MATCH($B155,'I.KI 2016-17'!$B$8:$B$391,0)),"")</f>
        <v>0</v>
      </c>
      <c r="O155" s="193">
        <f>_xlfn.IFNA(INDEX('I.KI 2016-17'!U$8:U$391,MATCH($B155,'I.KI 2016-17'!$B$8:$B$391,0)),"")</f>
        <v>0</v>
      </c>
      <c r="P155" s="157">
        <f>_xlfn.IFNA(INDEX('I.KI 2016-17'!V$8:V$391,MATCH($B155,'I.KI 2016-17'!$B$8:$B$391,0)),"")</f>
        <v>0</v>
      </c>
      <c r="Q155" s="156">
        <f>_xlfn.IFNA(INDEX('I.KI 2016-17'!W$8:W$391,MATCH($B155,'I.KI 2016-17'!$B$8:$B$391,0)),"")</f>
        <v>0</v>
      </c>
      <c r="R155" s="193">
        <f>_xlfn.IFNA(INDEX('I.KI 2016-17'!X$8:X$391,MATCH($B155,'I.KI 2016-17'!$B$8:$B$391,0)),"")</f>
        <v>4.6203563949739994</v>
      </c>
      <c r="S155" s="193">
        <f>_xlfn.IFNA(INDEX('I.KI 2016-17'!Y$8:Y$391,MATCH($B155,'I.KI 2016-17'!$B$8:$B$391,0)),"")</f>
        <v>0</v>
      </c>
      <c r="T155" s="193">
        <f>_xlfn.IFNA(INDEX('I.KI 2016-17'!Z$8:Z$391,MATCH($B155,'I.KI 2016-17'!$B$8:$B$391,0)),"")</f>
        <v>0</v>
      </c>
      <c r="U155" s="157">
        <f>_xlfn.IFNA(INDEX('I.KI 2016-17'!AA$8:AA$391,MATCH($B155,'I.KI 2016-17'!$B$8:$B$391,0)),"")</f>
        <v>0</v>
      </c>
      <c r="V155" s="149"/>
      <c r="W155" s="154">
        <f>_xlfn.IFNA(INDEX('I.KI 2016-17'!$H$8:$H$391,MATCH(B155,'I.KI 2016-17'!$B$8:$B$391,0)),"")</f>
        <v>1.556482502355</v>
      </c>
      <c r="X155" s="153">
        <f>_xlfn.IFNA(INDEX('I.KI 2016-17'!$I$8:$I$391,MATCH(B155,'I.KI 2016-17'!$B$8:$B$391,0)),"")</f>
        <v>3.0638738926189997</v>
      </c>
      <c r="Y155" s="155">
        <f>_xlfn.IFNA(INDEX('I.KI 2016-17'!$G$8:$G$391,MATCH(B155,'I.KI 2016-17'!$B$8:$B$391,0)),"")</f>
        <v>4.6203563949739994</v>
      </c>
      <c r="Z155" s="149"/>
      <c r="AA155" s="156">
        <f>_xlfn.IFNA(IF($B155=$B$382,0,_xlfn.IFNA(INDEX('I.Supplementary 2017-18'!N$8:N$35,MATCH($B155,'I.Supplementary 2017-18'!$B$8:$B$35,0)),INDEX('I.KI 2017-18'!N$9:N$393,MATCH($B155,'I.KI 2017-18'!$B$9:$B$393,0)))),"")</f>
        <v>0</v>
      </c>
      <c r="AB155" s="193">
        <f>_xlfn.IFNA(IF($B155=$B$382,0,_xlfn.IFNA(INDEX('I.Supplementary 2017-18'!O$8:O$35,MATCH($B155,'I.Supplementary 2017-18'!$B$8:$B$35,0)),INDEX('I.KI 2017-18'!O$9:O$393,MATCH($B155,'I.KI 2017-18'!$B$9:$B$393,0)))),"")</f>
        <v>0.77108002791776786</v>
      </c>
      <c r="AC155" s="193">
        <f>_xlfn.IFNA(IF($B155=$B$382,0,_xlfn.IFNA(INDEX('I.Supplementary 2017-18'!P$8:P$35,MATCH($B155,'I.Supplementary 2017-18'!$B$8:$B$35,0)),INDEX('I.KI 2017-18'!P$9:P$393,MATCH($B155,'I.KI 2017-18'!$B$9:$B$393,0)))),"")</f>
        <v>0</v>
      </c>
      <c r="AD155" s="193">
        <f>_xlfn.IFNA(IF($B155=$B$382,0,_xlfn.IFNA(INDEX('I.Supplementary 2017-18'!Q$8:Q$35,MATCH($B155,'I.Supplementary 2017-18'!$B$8:$B$35,0)),INDEX('I.KI 2017-18'!Q$9:Q$393,MATCH($B155,'I.KI 2017-18'!$B$9:$B$393,0)))),"")</f>
        <v>0</v>
      </c>
      <c r="AE155" s="157">
        <f>_xlfn.IFNA(IF($B155=$B$382,0,_xlfn.IFNA(INDEX('I.Supplementary 2017-18'!R$8:R$35,MATCH($B155,'I.Supplementary 2017-18'!$B$8:$B$35,0)),INDEX('I.KI 2017-18'!R$9:R$393,MATCH($B155,'I.KI 2017-18'!$B$9:$B$393,0)))),"")</f>
        <v>0</v>
      </c>
      <c r="AF155" s="156">
        <f>_xlfn.IFNA(IF($B155=$B$382,0,_xlfn.IFNA(INDEX('I.Supplementary 2017-18'!S$8:S$35,MATCH($B155,'I.Supplementary 2017-18'!$B$8:$B$35,0)),INDEX('I.KI 2017-18'!S$9:S$393,MATCH($B155,'I.KI 2017-18'!$B$9:$B$393,0)))),"")</f>
        <v>0</v>
      </c>
      <c r="AG155" s="193">
        <f>_xlfn.IFNA(IF($B155=$B$382,0,_xlfn.IFNA(INDEX('I.Supplementary 2017-18'!T$8:T$35,MATCH($B155,'I.Supplementary 2017-18'!$B$8:$B$35,0)),INDEX('I.KI 2017-18'!T$9:T$393,MATCH($B155,'I.KI 2017-18'!$B$9:$B$393,0)))),"")</f>
        <v>3.1264260175453504</v>
      </c>
      <c r="AH155" s="193">
        <f>_xlfn.IFNA(IF($B155=$B$382,0,_xlfn.IFNA(INDEX('I.Supplementary 2017-18'!U$8:U$35,MATCH($B155,'I.Supplementary 2017-18'!$B$8:$B$35,0)),INDEX('I.KI 2017-18'!U$9:U$393,MATCH($B155,'I.KI 2017-18'!$B$9:$B$393,0)))),"")</f>
        <v>0</v>
      </c>
      <c r="AI155" s="193">
        <f>_xlfn.IFNA(IF($B155=$B$382,0,_xlfn.IFNA(INDEX('I.Supplementary 2017-18'!V$8:V$35,MATCH($B155,'I.Supplementary 2017-18'!$B$8:$B$35,0)),INDEX('I.KI 2017-18'!V$9:V$393,MATCH($B155,'I.KI 2017-18'!$B$9:$B$393,0)))),"")</f>
        <v>0</v>
      </c>
      <c r="AJ155" s="157">
        <f>_xlfn.IFNA(IF($B155=$B$382,0,_xlfn.IFNA(INDEX('I.Supplementary 2017-18'!W$8:W$35,MATCH($B155,'I.Supplementary 2017-18'!$B$8:$B$35,0)),INDEX('I.KI 2017-18'!W$9:W$393,MATCH($B155,'I.KI 2017-18'!$B$9:$B$393,0)))),"")</f>
        <v>0</v>
      </c>
      <c r="AK155" s="156">
        <f>_xlfn.IFNA(IF($B155=$B$382,0,_xlfn.IFNA(INDEX('I.Supplementary 2017-18'!X$8:X$35,MATCH($B155,'I.Supplementary 2017-18'!$B$8:$B$35,0)),INDEX('I.KI 2017-18'!X$9:X$393,MATCH($B155,'I.KI 2017-18'!$B$9:$B$393,0)))),"")</f>
        <v>0</v>
      </c>
      <c r="AL155" s="193">
        <f>_xlfn.IFNA(IF($B155=$B$382,0,_xlfn.IFNA(INDEX('I.Supplementary 2017-18'!Y$8:Y$35,MATCH($B155,'I.Supplementary 2017-18'!$B$8:$B$35,0)),INDEX('I.KI 2017-18'!Y$9:Y$393,MATCH($B155,'I.KI 2017-18'!$B$9:$B$393,0)))),"")</f>
        <v>3.8975060454631185</v>
      </c>
      <c r="AM155" s="193">
        <f>_xlfn.IFNA(IF($B155=$B$382,0,_xlfn.IFNA(INDEX('I.Supplementary 2017-18'!Z$8:Z$35,MATCH($B155,'I.Supplementary 2017-18'!$B$8:$B$35,0)),INDEX('I.KI 2017-18'!Z$9:Z$393,MATCH($B155,'I.KI 2017-18'!$B$9:$B$393,0)))),"")</f>
        <v>0</v>
      </c>
      <c r="AN155" s="193">
        <f>_xlfn.IFNA(IF($B155=$B$382,0,_xlfn.IFNA(INDEX('I.Supplementary 2017-18'!AA$8:AA$35,MATCH($B155,'I.Supplementary 2017-18'!$B$8:$B$35,0)),INDEX('I.KI 2017-18'!AA$9:AA$393,MATCH($B155,'I.KI 2017-18'!$B$9:$B$393,0)))),"")</f>
        <v>0</v>
      </c>
      <c r="AO155" s="157">
        <f>_xlfn.IFNA(IF($B155=$B$382,0,_xlfn.IFNA(INDEX('I.Supplementary 2017-18'!AB$8:AB$35,MATCH($B155,'I.Supplementary 2017-18'!$B$8:$B$35,0)),INDEX('I.KI 2017-18'!AB$9:AB$393,MATCH($B155,'I.KI 2017-18'!$B$9:$B$393,0)))),"")</f>
        <v>0</v>
      </c>
      <c r="AP155" s="149"/>
      <c r="AQ155" s="156">
        <f>_xlfn.IFNA(IF($B155=$B$381,0,IF($B155=$B$382,0,_xlfn.IFNA(INDEX('I.Supplementary 2017-18'!I$8:I$35,MATCH($B155,'I.Supplementary 2017-18'!$B$8:$B$35,0)),INDEX('I.KI 2017-18'!I$9:I$393,MATCH($B155,'I.KI 2017-18'!$B$9:$B$393,0))))),"")</f>
        <v>0.77108002791776786</v>
      </c>
      <c r="AR155" s="149">
        <f>_xlfn.IFNA(IF($B155=$B$381,0,IF($B155=$B$382,0,_xlfn.IFNA(INDEX('I.Supplementary 2017-18'!J$8:J$35,MATCH($B155,'I.Supplementary 2017-18'!$B$8:$B$35,0)),INDEX('I.KI 2017-18'!J$9:J$393,MATCH($B155,'I.KI 2017-18'!$B$9:$B$393,0))))),"")</f>
        <v>3.1264260175453504</v>
      </c>
      <c r="AS155" s="157">
        <f>_xlfn.IFNA(IF($B155=$B$381,0,IF($B155=$B$382,0,_xlfn.IFNA(INDEX('I.Supplementary 2017-18'!H$8:H$35,MATCH($B155,'I.Supplementary 2017-18'!$B$8:$B$35,0)),INDEX('I.KI 2017-18'!H$9:H$393,MATCH($B155,'I.KI 2017-18'!$B$9:$B$393,0))))),"")</f>
        <v>3.8975060454631185</v>
      </c>
      <c r="AT155" s="149"/>
      <c r="AU155" s="156">
        <f>_xlfn.IFNA(_xlfn.IFNA(INDEX('I.Supplementary 2018-19'!P$8:P$157,MATCH($B155,'I.Supplementary 2018-19'!$B$8:$B$157,0)),INDEX('I.KI 2018-19'!P$9:P$393,MATCH($B155,'I.KI 2018-19'!$B$9:$B$393,0))),"")</f>
        <v>0</v>
      </c>
      <c r="AV155" s="193">
        <f>_xlfn.IFNA(_xlfn.IFNA(INDEX('I.Supplementary 2018-19'!Q$8:Q$157,MATCH($B155,'I.Supplementary 2018-19'!$B$8:$B$157,0)),INDEX('I.KI 2018-19'!Q$9:Q$393,MATCH($B155,'I.KI 2018-19'!$B$9:$B$393,0))),"")</f>
        <v>0.29001576965239551</v>
      </c>
      <c r="AW155" s="193">
        <f>_xlfn.IFNA(_xlfn.IFNA(INDEX('I.Supplementary 2018-19'!R$8:R$157,MATCH($B155,'I.Supplementary 2018-19'!$B$8:$B$157,0)),INDEX('I.KI 2018-19'!R$9:R$393,MATCH($B155,'I.KI 2018-19'!$B$9:$B$393,0))),"")</f>
        <v>0</v>
      </c>
      <c r="AX155" s="193">
        <f>_xlfn.IFNA(_xlfn.IFNA(INDEX('I.Supplementary 2018-19'!S$8:S$157,MATCH($B155,'I.Supplementary 2018-19'!$B$8:$B$157,0)),INDEX('I.KI 2018-19'!S$9:S$393,MATCH($B155,'I.KI 2018-19'!$B$9:$B$393,0))),"")</f>
        <v>0</v>
      </c>
      <c r="AY155" s="157">
        <f>_xlfn.IFNA(_xlfn.IFNA(INDEX('I.Supplementary 2018-19'!T$8:T$157,MATCH($B155,'I.Supplementary 2018-19'!$B$8:$B$157,0)),INDEX('I.KI 2018-19'!T$9:T$393,MATCH($B155,'I.KI 2018-19'!$B$9:$B$393,0))),"")</f>
        <v>0</v>
      </c>
      <c r="AZ155" s="156">
        <f>_xlfn.IFNA(_xlfn.IFNA(INDEX('I.Supplementary 2018-19'!U$8:U$157,MATCH($B155,'I.Supplementary 2018-19'!$B$8:$B$157,0)),INDEX('I.KI 2018-19'!U$9:U$393,MATCH($B155,'I.KI 2018-19'!$B$9:$B$393,0))),"")</f>
        <v>0</v>
      </c>
      <c r="BA155" s="193">
        <f>_xlfn.IFNA(_xlfn.IFNA(INDEX('I.Supplementary 2018-19'!V$8:V$157,MATCH($B155,'I.Supplementary 2018-19'!$B$8:$B$157,0)),INDEX('I.KI 2018-19'!V$9:V$393,MATCH($B155,'I.KI 2018-19'!$B$9:$B$393,0))),"")</f>
        <v>3.2203529794458543</v>
      </c>
      <c r="BB155" s="193">
        <f>_xlfn.IFNA(_xlfn.IFNA(INDEX('I.Supplementary 2018-19'!W$8:W$157,MATCH($B155,'I.Supplementary 2018-19'!$B$8:$B$157,0)),INDEX('I.KI 2018-19'!W$9:W$393,MATCH($B155,'I.KI 2018-19'!$B$9:$B$393,0))),"")</f>
        <v>0</v>
      </c>
      <c r="BC155" s="193">
        <f>_xlfn.IFNA(_xlfn.IFNA(INDEX('I.Supplementary 2018-19'!X$8:X$157,MATCH($B155,'I.Supplementary 2018-19'!$B$8:$B$157,0)),INDEX('I.KI 2018-19'!X$9:X$393,MATCH($B155,'I.KI 2018-19'!$B$9:$B$393,0))),"")</f>
        <v>0</v>
      </c>
      <c r="BD155" s="157">
        <f>_xlfn.IFNA(_xlfn.IFNA(INDEX('I.Supplementary 2018-19'!Y$8:Y$157,MATCH($B155,'I.Supplementary 2018-19'!$B$8:$B$157,0)),INDEX('I.KI 2018-19'!Y$9:Y$393,MATCH($B155,'I.KI 2018-19'!$B$9:$B$393,0))),"")</f>
        <v>0</v>
      </c>
      <c r="BE155" s="156">
        <f>_xlfn.IFNA(_xlfn.IFNA(INDEX('I.Supplementary 2018-19'!Z$8:Z$157,MATCH($B155,'I.Supplementary 2018-19'!$B$8:$B$157,0)),INDEX('I.KI 2018-19'!Z$9:Z$393,MATCH($B155,'I.KI 2018-19'!$B$9:$B$393,0))),"")</f>
        <v>0</v>
      </c>
      <c r="BF155" s="193">
        <f>_xlfn.IFNA(_xlfn.IFNA(INDEX('I.Supplementary 2018-19'!AA$8:AA$157,MATCH($B155,'I.Supplementary 2018-19'!$B$8:$B$157,0)),INDEX('I.KI 2018-19'!AA$9:AA$393,MATCH($B155,'I.KI 2018-19'!$B$9:$B$393,0))),"")</f>
        <v>3.5103687490982498</v>
      </c>
      <c r="BG155" s="193">
        <f>_xlfn.IFNA(_xlfn.IFNA(INDEX('I.Supplementary 2018-19'!AB$8:AB$157,MATCH($B155,'I.Supplementary 2018-19'!$B$8:$B$157,0)),INDEX('I.KI 2018-19'!AB$9:AB$393,MATCH($B155,'I.KI 2018-19'!$B$9:$B$393,0))),"")</f>
        <v>0</v>
      </c>
      <c r="BH155" s="193">
        <f>_xlfn.IFNA(_xlfn.IFNA(INDEX('I.Supplementary 2018-19'!AC$8:AC$157,MATCH($B155,'I.Supplementary 2018-19'!$B$8:$B$157,0)),INDEX('I.KI 2018-19'!AC$9:AC$393,MATCH($B155,'I.KI 2018-19'!$B$9:$B$393,0))),"")</f>
        <v>0</v>
      </c>
      <c r="BI155" s="157">
        <f>_xlfn.IFNA(_xlfn.IFNA(INDEX('I.Supplementary 2018-19'!AD$8:AD$157,MATCH($B155,'I.Supplementary 2018-19'!$B$8:$B$157,0)),INDEX('I.KI 2018-19'!AD$9:AD$393,MATCH($B155,'I.KI 2018-19'!$B$9:$B$393,0))),"")</f>
        <v>0</v>
      </c>
      <c r="BJ155" s="149"/>
      <c r="BK155" s="156">
        <f>_xlfn.IFNA(IF($B155=$B$381,0,IF($B155=$B$382,0,_xlfn.IFNA(INDEX('I.Supplementary 2018-19'!I$8:I$157,MATCH($B155,'I.Supplementary 2018-19'!$B$8:$B$157,0)),INDEX('I.KI 2018-19'!I$9:I$393,MATCH($B155,'I.KI 2018-19'!$B$9:$B$393,0))))),"")</f>
        <v>0.29001576965239551</v>
      </c>
      <c r="BL155" s="149">
        <f>_xlfn.IFNA(IF($B155=$B$381,0,IF($B155=$B$382,0,_xlfn.IFNA(INDEX('I.Supplementary 2018-19'!J$8:J$157,MATCH($B155,'I.Supplementary 2018-19'!$B$8:$B$157,0)),INDEX('I.KI 2018-19'!J$9:J$393,MATCH($B155,'I.KI 2018-19'!$B$9:$B$393,0))))),"")</f>
        <v>3.2203529794458543</v>
      </c>
      <c r="BM155" s="157">
        <f>_xlfn.IFNA(IF($B155=$B$381,0,IF($B155=$B$382,0,_xlfn.IFNA(INDEX('I.Supplementary 2018-19'!H$8:H$157,MATCH($B155,'I.Supplementary 2018-19'!$B$8:$B$157,0)),INDEX('I.KI 2018-19'!H$9:H$393,MATCH($B155,'I.KI 2018-19'!$B$9:$B$393,0))))),"")</f>
        <v>3.5103687490982498</v>
      </c>
    </row>
    <row r="156" spans="2:65">
      <c r="B156" s="121" t="str">
        <f>'Calculations for 2021-22'!B156</f>
        <v>E5040</v>
      </c>
      <c r="C156" s="160" t="str">
        <f>'Calculations for 2021-22'!D156</f>
        <v>E5040</v>
      </c>
      <c r="D156" t="str">
        <f>'Calculations for 2021-22'!E156</f>
        <v>OLB</v>
      </c>
      <c r="E156" t="str">
        <f>'Calculations for 2021-22'!F156</f>
        <v>P1915</v>
      </c>
      <c r="F156" s="120" t="str">
        <f>'Calculations for 2021-22'!H156</f>
        <v>Havering</v>
      </c>
      <c r="G156" s="156">
        <f>_xlfn.IFNA(INDEX('I.KI 2016-17'!M$8:M$391,MATCH($B156,'I.KI 2016-17'!$B$8:$B$391,0)),"")</f>
        <v>18.287525708575</v>
      </c>
      <c r="H156" s="149">
        <f>_xlfn.IFNA(INDEX('I.KI 2016-17'!N$8:N$391,MATCH($B156,'I.KI 2016-17'!$B$8:$B$391,0)),"")</f>
        <v>2.6022157494110001</v>
      </c>
      <c r="I156" s="149">
        <f>_xlfn.IFNA(INDEX('I.KI 2016-17'!O$8:O$391,MATCH($B156,'I.KI 2016-17'!$B$8:$B$391,0)),"")</f>
        <v>0</v>
      </c>
      <c r="J156" s="149">
        <f>_xlfn.IFNA(INDEX('I.KI 2016-17'!P$8:P$391,MATCH($B156,'I.KI 2016-17'!$B$8:$B$391,0)),"")</f>
        <v>0</v>
      </c>
      <c r="K156" s="157">
        <f>_xlfn.IFNA(INDEX('I.KI 2016-17'!Q$8:Q$391,MATCH($B156,'I.KI 2016-17'!$B$8:$B$391,0)),"")</f>
        <v>0</v>
      </c>
      <c r="L156" s="156">
        <f>_xlfn.IFNA(INDEX('I.KI 2016-17'!R$8:R$391,MATCH($B156,'I.KI 2016-17'!$B$8:$B$391,0)),"")</f>
        <v>25.633075351709</v>
      </c>
      <c r="M156" s="193">
        <f>_xlfn.IFNA(INDEX('I.KI 2016-17'!S$8:S$391,MATCH($B156,'I.KI 2016-17'!$B$8:$B$391,0)),"")</f>
        <v>5.9935431334960008</v>
      </c>
      <c r="N156" s="193">
        <f>_xlfn.IFNA(INDEX('I.KI 2016-17'!T$8:T$391,MATCH($B156,'I.KI 2016-17'!$B$8:$B$391,0)),"")</f>
        <v>0</v>
      </c>
      <c r="O156" s="193">
        <f>_xlfn.IFNA(INDEX('I.KI 2016-17'!U$8:U$391,MATCH($B156,'I.KI 2016-17'!$B$8:$B$391,0)),"")</f>
        <v>0</v>
      </c>
      <c r="P156" s="157">
        <f>_xlfn.IFNA(INDEX('I.KI 2016-17'!V$8:V$391,MATCH($B156,'I.KI 2016-17'!$B$8:$B$391,0)),"")</f>
        <v>0</v>
      </c>
      <c r="Q156" s="156">
        <f>_xlfn.IFNA(INDEX('I.KI 2016-17'!W$8:W$391,MATCH($B156,'I.KI 2016-17'!$B$8:$B$391,0)),"")</f>
        <v>43.920601060284</v>
      </c>
      <c r="R156" s="193">
        <f>_xlfn.IFNA(INDEX('I.KI 2016-17'!X$8:X$391,MATCH($B156,'I.KI 2016-17'!$B$8:$B$391,0)),"")</f>
        <v>8.5957588829070009</v>
      </c>
      <c r="S156" s="193">
        <f>_xlfn.IFNA(INDEX('I.KI 2016-17'!Y$8:Y$391,MATCH($B156,'I.KI 2016-17'!$B$8:$B$391,0)),"")</f>
        <v>0</v>
      </c>
      <c r="T156" s="193">
        <f>_xlfn.IFNA(INDEX('I.KI 2016-17'!Z$8:Z$391,MATCH($B156,'I.KI 2016-17'!$B$8:$B$391,0)),"")</f>
        <v>0</v>
      </c>
      <c r="U156" s="157">
        <f>_xlfn.IFNA(INDEX('I.KI 2016-17'!AA$8:AA$391,MATCH($B156,'I.KI 2016-17'!$B$8:$B$391,0)),"")</f>
        <v>0</v>
      </c>
      <c r="V156" s="149"/>
      <c r="W156" s="154">
        <f>_xlfn.IFNA(INDEX('I.KI 2016-17'!$H$8:$H$391,MATCH(B156,'I.KI 2016-17'!$B$8:$B$391,0)),"")</f>
        <v>20.889741457985998</v>
      </c>
      <c r="X156" s="153">
        <f>_xlfn.IFNA(INDEX('I.KI 2016-17'!$I$8:$I$391,MATCH(B156,'I.KI 2016-17'!$B$8:$B$391,0)),"")</f>
        <v>31.626618485205004</v>
      </c>
      <c r="Y156" s="155">
        <f>_xlfn.IFNA(INDEX('I.KI 2016-17'!$G$8:$G$391,MATCH(B156,'I.KI 2016-17'!$B$8:$B$391,0)),"")</f>
        <v>52.516359943191006</v>
      </c>
      <c r="Z156" s="149"/>
      <c r="AA156" s="156">
        <f>_xlfn.IFNA(IF($B156=$B$382,0,_xlfn.IFNA(INDEX('I.Supplementary 2017-18'!N$8:N$35,MATCH($B156,'I.Supplementary 2017-18'!$B$8:$B$35,0)),INDEX('I.KI 2017-18'!N$9:N$393,MATCH($B156,'I.KI 2017-18'!$B$9:$B$393,0)))),"")</f>
        <v>11.622009066689104</v>
      </c>
      <c r="AB156" s="193">
        <f>_xlfn.IFNA(IF($B156=$B$382,0,_xlfn.IFNA(INDEX('I.Supplementary 2017-18'!O$8:O$35,MATCH($B156,'I.Supplementary 2017-18'!$B$8:$B$35,0)),INDEX('I.KI 2017-18'!O$9:O$393,MATCH($B156,'I.KI 2017-18'!$B$9:$B$393,0)))),"")</f>
        <v>0.66151924072340507</v>
      </c>
      <c r="AC156" s="193">
        <f>_xlfn.IFNA(IF($B156=$B$382,0,_xlfn.IFNA(INDEX('I.Supplementary 2017-18'!P$8:P$35,MATCH($B156,'I.Supplementary 2017-18'!$B$8:$B$35,0)),INDEX('I.KI 2017-18'!P$9:P$393,MATCH($B156,'I.KI 2017-18'!$B$9:$B$393,0)))),"")</f>
        <v>0</v>
      </c>
      <c r="AD156" s="193">
        <f>_xlfn.IFNA(IF($B156=$B$382,0,_xlfn.IFNA(INDEX('I.Supplementary 2017-18'!Q$8:Q$35,MATCH($B156,'I.Supplementary 2017-18'!$B$8:$B$35,0)),INDEX('I.KI 2017-18'!Q$9:Q$393,MATCH($B156,'I.KI 2017-18'!$B$9:$B$393,0)))),"")</f>
        <v>0</v>
      </c>
      <c r="AE156" s="157">
        <f>_xlfn.IFNA(IF($B156=$B$382,0,_xlfn.IFNA(INDEX('I.Supplementary 2017-18'!R$8:R$35,MATCH($B156,'I.Supplementary 2017-18'!$B$8:$B$35,0)),INDEX('I.KI 2017-18'!R$9:R$393,MATCH($B156,'I.KI 2017-18'!$B$9:$B$393,0)))),"")</f>
        <v>0</v>
      </c>
      <c r="AF156" s="156">
        <f>_xlfn.IFNA(IF($B156=$B$382,0,_xlfn.IFNA(INDEX('I.Supplementary 2017-18'!S$8:S$35,MATCH($B156,'I.Supplementary 2017-18'!$B$8:$B$35,0)),INDEX('I.KI 2017-18'!S$9:S$393,MATCH($B156,'I.KI 2017-18'!$B$9:$B$393,0)))),"")</f>
        <v>26.156400850029716</v>
      </c>
      <c r="AG156" s="193">
        <f>_xlfn.IFNA(IF($B156=$B$382,0,_xlfn.IFNA(INDEX('I.Supplementary 2017-18'!T$8:T$35,MATCH($B156,'I.Supplementary 2017-18'!$B$8:$B$35,0)),INDEX('I.KI 2017-18'!T$9:T$393,MATCH($B156,'I.KI 2017-18'!$B$9:$B$393,0)))),"")</f>
        <v>6.115907457870148</v>
      </c>
      <c r="AH156" s="193">
        <f>_xlfn.IFNA(IF($B156=$B$382,0,_xlfn.IFNA(INDEX('I.Supplementary 2017-18'!U$8:U$35,MATCH($B156,'I.Supplementary 2017-18'!$B$8:$B$35,0)),INDEX('I.KI 2017-18'!U$9:U$393,MATCH($B156,'I.KI 2017-18'!$B$9:$B$393,0)))),"")</f>
        <v>0</v>
      </c>
      <c r="AI156" s="193">
        <f>_xlfn.IFNA(IF($B156=$B$382,0,_xlfn.IFNA(INDEX('I.Supplementary 2017-18'!V$8:V$35,MATCH($B156,'I.Supplementary 2017-18'!$B$8:$B$35,0)),INDEX('I.KI 2017-18'!V$9:V$393,MATCH($B156,'I.KI 2017-18'!$B$9:$B$393,0)))),"")</f>
        <v>0</v>
      </c>
      <c r="AJ156" s="157">
        <f>_xlfn.IFNA(IF($B156=$B$382,0,_xlfn.IFNA(INDEX('I.Supplementary 2017-18'!W$8:W$35,MATCH($B156,'I.Supplementary 2017-18'!$B$8:$B$35,0)),INDEX('I.KI 2017-18'!W$9:W$393,MATCH($B156,'I.KI 2017-18'!$B$9:$B$393,0)))),"")</f>
        <v>0</v>
      </c>
      <c r="AK156" s="156">
        <f>_xlfn.IFNA(IF($B156=$B$382,0,_xlfn.IFNA(INDEX('I.Supplementary 2017-18'!X$8:X$35,MATCH($B156,'I.Supplementary 2017-18'!$B$8:$B$35,0)),INDEX('I.KI 2017-18'!X$9:X$393,MATCH($B156,'I.KI 2017-18'!$B$9:$B$393,0)))),"")</f>
        <v>37.778409916718822</v>
      </c>
      <c r="AL156" s="193">
        <f>_xlfn.IFNA(IF($B156=$B$382,0,_xlfn.IFNA(INDEX('I.Supplementary 2017-18'!Y$8:Y$35,MATCH($B156,'I.Supplementary 2017-18'!$B$8:$B$35,0)),INDEX('I.KI 2017-18'!Y$9:Y$393,MATCH($B156,'I.KI 2017-18'!$B$9:$B$393,0)))),"")</f>
        <v>6.777426698593553</v>
      </c>
      <c r="AM156" s="193">
        <f>_xlfn.IFNA(IF($B156=$B$382,0,_xlfn.IFNA(INDEX('I.Supplementary 2017-18'!Z$8:Z$35,MATCH($B156,'I.Supplementary 2017-18'!$B$8:$B$35,0)),INDEX('I.KI 2017-18'!Z$9:Z$393,MATCH($B156,'I.KI 2017-18'!$B$9:$B$393,0)))),"")</f>
        <v>0</v>
      </c>
      <c r="AN156" s="193">
        <f>_xlfn.IFNA(IF($B156=$B$382,0,_xlfn.IFNA(INDEX('I.Supplementary 2017-18'!AA$8:AA$35,MATCH($B156,'I.Supplementary 2017-18'!$B$8:$B$35,0)),INDEX('I.KI 2017-18'!AA$9:AA$393,MATCH($B156,'I.KI 2017-18'!$B$9:$B$393,0)))),"")</f>
        <v>0</v>
      </c>
      <c r="AO156" s="157">
        <f>_xlfn.IFNA(IF($B156=$B$382,0,_xlfn.IFNA(INDEX('I.Supplementary 2017-18'!AB$8:AB$35,MATCH($B156,'I.Supplementary 2017-18'!$B$8:$B$35,0)),INDEX('I.KI 2017-18'!AB$9:AB$393,MATCH($B156,'I.KI 2017-18'!$B$9:$B$393,0)))),"")</f>
        <v>0</v>
      </c>
      <c r="AP156" s="149"/>
      <c r="AQ156" s="156">
        <f>_xlfn.IFNA(IF($B156=$B$381,0,IF($B156=$B$382,0,_xlfn.IFNA(INDEX('I.Supplementary 2017-18'!I$8:I$35,MATCH($B156,'I.Supplementary 2017-18'!$B$8:$B$35,0)),INDEX('I.KI 2017-18'!I$9:I$393,MATCH($B156,'I.KI 2017-18'!$B$9:$B$393,0))))),"")</f>
        <v>12.283528307412508</v>
      </c>
      <c r="AR156" s="149">
        <f>_xlfn.IFNA(IF($B156=$B$381,0,IF($B156=$B$382,0,_xlfn.IFNA(INDEX('I.Supplementary 2017-18'!J$8:J$35,MATCH($B156,'I.Supplementary 2017-18'!$B$8:$B$35,0)),INDEX('I.KI 2017-18'!J$9:J$393,MATCH($B156,'I.KI 2017-18'!$B$9:$B$393,0))))),"")</f>
        <v>32.272308307899863</v>
      </c>
      <c r="AS156" s="157">
        <f>_xlfn.IFNA(IF($B156=$B$381,0,IF($B156=$B$382,0,_xlfn.IFNA(INDEX('I.Supplementary 2017-18'!H$8:H$35,MATCH($B156,'I.Supplementary 2017-18'!$B$8:$B$35,0)),INDEX('I.KI 2017-18'!H$9:H$393,MATCH($B156,'I.KI 2017-18'!$B$9:$B$393,0))))),"")</f>
        <v>44.555836615312373</v>
      </c>
      <c r="AT156" s="149"/>
      <c r="AU156" s="156">
        <f>_xlfn.IFNA(_xlfn.IFNA(INDEX('I.Supplementary 2018-19'!P$8:P$157,MATCH($B156,'I.Supplementary 2018-19'!$B$8:$B$157,0)),INDEX('I.KI 2018-19'!P$9:P$393,MATCH($B156,'I.KI 2018-19'!$B$9:$B$393,0))),"")</f>
        <v>7.3434135165574697</v>
      </c>
      <c r="AV156" s="193">
        <f>_xlfn.IFNA(_xlfn.IFNA(INDEX('I.Supplementary 2018-19'!Q$8:Q$157,MATCH($B156,'I.Supplementary 2018-19'!$B$8:$B$157,0)),INDEX('I.KI 2018-19'!Q$9:Q$393,MATCH($B156,'I.KI 2018-19'!$B$9:$B$393,0))),"")</f>
        <v>-0.496364160225641</v>
      </c>
      <c r="AW156" s="193">
        <f>_xlfn.IFNA(_xlfn.IFNA(INDEX('I.Supplementary 2018-19'!R$8:R$157,MATCH($B156,'I.Supplementary 2018-19'!$B$8:$B$157,0)),INDEX('I.KI 2018-19'!R$9:R$393,MATCH($B156,'I.KI 2018-19'!$B$9:$B$393,0))),"")</f>
        <v>0</v>
      </c>
      <c r="AX156" s="193">
        <f>_xlfn.IFNA(_xlfn.IFNA(INDEX('I.Supplementary 2018-19'!S$8:S$157,MATCH($B156,'I.Supplementary 2018-19'!$B$8:$B$157,0)),INDEX('I.KI 2018-19'!S$9:S$393,MATCH($B156,'I.KI 2018-19'!$B$9:$B$393,0))),"")</f>
        <v>0</v>
      </c>
      <c r="AY156" s="157">
        <f>_xlfn.IFNA(_xlfn.IFNA(INDEX('I.Supplementary 2018-19'!T$8:T$157,MATCH($B156,'I.Supplementary 2018-19'!$B$8:$B$157,0)),INDEX('I.KI 2018-19'!T$9:T$393,MATCH($B156,'I.KI 2018-19'!$B$9:$B$393,0))),"")</f>
        <v>0</v>
      </c>
      <c r="AZ156" s="156">
        <f>_xlfn.IFNA(_xlfn.IFNA(INDEX('I.Supplementary 2018-19'!U$8:U$157,MATCH($B156,'I.Supplementary 2018-19'!$B$8:$B$157,0)),INDEX('I.KI 2018-19'!U$9:U$393,MATCH($B156,'I.KI 2018-19'!$B$9:$B$393,0))),"")</f>
        <v>26.942215467841763</v>
      </c>
      <c r="BA156" s="193">
        <f>_xlfn.IFNA(_xlfn.IFNA(INDEX('I.Supplementary 2018-19'!V$8:V$157,MATCH($B156,'I.Supplementary 2018-19'!$B$8:$B$157,0)),INDEX('I.KI 2018-19'!V$9:V$393,MATCH($B156,'I.KI 2018-19'!$B$9:$B$393,0))),"")</f>
        <v>6.2996471669048733</v>
      </c>
      <c r="BB156" s="193">
        <f>_xlfn.IFNA(_xlfn.IFNA(INDEX('I.Supplementary 2018-19'!W$8:W$157,MATCH($B156,'I.Supplementary 2018-19'!$B$8:$B$157,0)),INDEX('I.KI 2018-19'!W$9:W$393,MATCH($B156,'I.KI 2018-19'!$B$9:$B$393,0))),"")</f>
        <v>0</v>
      </c>
      <c r="BC156" s="193">
        <f>_xlfn.IFNA(_xlfn.IFNA(INDEX('I.Supplementary 2018-19'!X$8:X$157,MATCH($B156,'I.Supplementary 2018-19'!$B$8:$B$157,0)),INDEX('I.KI 2018-19'!X$9:X$393,MATCH($B156,'I.KI 2018-19'!$B$9:$B$393,0))),"")</f>
        <v>0</v>
      </c>
      <c r="BD156" s="157">
        <f>_xlfn.IFNA(_xlfn.IFNA(INDEX('I.Supplementary 2018-19'!Y$8:Y$157,MATCH($B156,'I.Supplementary 2018-19'!$B$8:$B$157,0)),INDEX('I.KI 2018-19'!Y$9:Y$393,MATCH($B156,'I.KI 2018-19'!$B$9:$B$393,0))),"")</f>
        <v>0</v>
      </c>
      <c r="BE156" s="156">
        <f>_xlfn.IFNA(_xlfn.IFNA(INDEX('I.Supplementary 2018-19'!Z$8:Z$157,MATCH($B156,'I.Supplementary 2018-19'!$B$8:$B$157,0)),INDEX('I.KI 2018-19'!Z$9:Z$393,MATCH($B156,'I.KI 2018-19'!$B$9:$B$393,0))),"")</f>
        <v>34.285628984399231</v>
      </c>
      <c r="BF156" s="193">
        <f>_xlfn.IFNA(_xlfn.IFNA(INDEX('I.Supplementary 2018-19'!AA$8:AA$157,MATCH($B156,'I.Supplementary 2018-19'!$B$8:$B$157,0)),INDEX('I.KI 2018-19'!AA$9:AA$393,MATCH($B156,'I.KI 2018-19'!$B$9:$B$393,0))),"")</f>
        <v>5.8032830066792318</v>
      </c>
      <c r="BG156" s="193">
        <f>_xlfn.IFNA(_xlfn.IFNA(INDEX('I.Supplementary 2018-19'!AB$8:AB$157,MATCH($B156,'I.Supplementary 2018-19'!$B$8:$B$157,0)),INDEX('I.KI 2018-19'!AB$9:AB$393,MATCH($B156,'I.KI 2018-19'!$B$9:$B$393,0))),"")</f>
        <v>0</v>
      </c>
      <c r="BH156" s="193">
        <f>_xlfn.IFNA(_xlfn.IFNA(INDEX('I.Supplementary 2018-19'!AC$8:AC$157,MATCH($B156,'I.Supplementary 2018-19'!$B$8:$B$157,0)),INDEX('I.KI 2018-19'!AC$9:AC$393,MATCH($B156,'I.KI 2018-19'!$B$9:$B$393,0))),"")</f>
        <v>0</v>
      </c>
      <c r="BI156" s="157">
        <f>_xlfn.IFNA(_xlfn.IFNA(INDEX('I.Supplementary 2018-19'!AD$8:AD$157,MATCH($B156,'I.Supplementary 2018-19'!$B$8:$B$157,0)),INDEX('I.KI 2018-19'!AD$9:AD$393,MATCH($B156,'I.KI 2018-19'!$B$9:$B$393,0))),"")</f>
        <v>0</v>
      </c>
      <c r="BJ156" s="149"/>
      <c r="BK156" s="156">
        <f>_xlfn.IFNA(IF($B156=$B$381,0,IF($B156=$B$382,0,_xlfn.IFNA(INDEX('I.Supplementary 2018-19'!I$8:I$157,MATCH($B156,'I.Supplementary 2018-19'!$B$8:$B$157,0)),INDEX('I.KI 2018-19'!I$9:I$393,MATCH($B156,'I.KI 2018-19'!$B$9:$B$393,0))))),"")</f>
        <v>6.8470493563318291</v>
      </c>
      <c r="BL156" s="149">
        <f>_xlfn.IFNA(IF($B156=$B$381,0,IF($B156=$B$382,0,_xlfn.IFNA(INDEX('I.Supplementary 2018-19'!J$8:J$157,MATCH($B156,'I.Supplementary 2018-19'!$B$8:$B$157,0)),INDEX('I.KI 2018-19'!J$9:J$393,MATCH($B156,'I.KI 2018-19'!$B$9:$B$393,0))))),"")</f>
        <v>33.241862634746639</v>
      </c>
      <c r="BM156" s="157">
        <f>_xlfn.IFNA(IF($B156=$B$381,0,IF($B156=$B$382,0,_xlfn.IFNA(INDEX('I.Supplementary 2018-19'!H$8:H$157,MATCH($B156,'I.Supplementary 2018-19'!$B$8:$B$157,0)),INDEX('I.KI 2018-19'!H$9:H$393,MATCH($B156,'I.KI 2018-19'!$B$9:$B$393,0))))),"")</f>
        <v>40.088911991078469</v>
      </c>
    </row>
    <row r="157" spans="2:65">
      <c r="B157" s="121" t="str">
        <f>'Calculations for 2021-22'!B157</f>
        <v>E6118</v>
      </c>
      <c r="C157" s="160" t="str">
        <f>'Calculations for 2021-22'!D157</f>
        <v>E6118</v>
      </c>
      <c r="D157" t="str">
        <f>'Calculations for 2021-22'!E157</f>
        <v>SFIR</v>
      </c>
      <c r="E157">
        <f>'Calculations for 2021-22'!F157</f>
        <v>0</v>
      </c>
      <c r="F157" s="120" t="str">
        <f>'Calculations for 2021-22'!H157</f>
        <v>Hereford and Worcester Fire</v>
      </c>
      <c r="G157" s="156">
        <f>_xlfn.IFNA(INDEX('I.KI 2016-17'!M$8:M$391,MATCH($B157,'I.KI 2016-17'!$B$8:$B$391,0)),"")</f>
        <v>0</v>
      </c>
      <c r="H157" s="149">
        <f>_xlfn.IFNA(INDEX('I.KI 2016-17'!N$8:N$391,MATCH($B157,'I.KI 2016-17'!$B$8:$B$391,0)),"")</f>
        <v>0</v>
      </c>
      <c r="I157" s="149">
        <f>_xlfn.IFNA(INDEX('I.KI 2016-17'!O$8:O$391,MATCH($B157,'I.KI 2016-17'!$B$8:$B$391,0)),"")</f>
        <v>4.4642698763600004</v>
      </c>
      <c r="J157" s="149">
        <f>_xlfn.IFNA(INDEX('I.KI 2016-17'!P$8:P$391,MATCH($B157,'I.KI 2016-17'!$B$8:$B$391,0)),"")</f>
        <v>0</v>
      </c>
      <c r="K157" s="157">
        <f>_xlfn.IFNA(INDEX('I.KI 2016-17'!Q$8:Q$391,MATCH($B157,'I.KI 2016-17'!$B$8:$B$391,0)),"")</f>
        <v>0</v>
      </c>
      <c r="L157" s="156">
        <f>_xlfn.IFNA(INDEX('I.KI 2016-17'!R$8:R$391,MATCH($B157,'I.KI 2016-17'!$B$8:$B$391,0)),"")</f>
        <v>0</v>
      </c>
      <c r="M157" s="193">
        <f>_xlfn.IFNA(INDEX('I.KI 2016-17'!S$8:S$391,MATCH($B157,'I.KI 2016-17'!$B$8:$B$391,0)),"")</f>
        <v>0</v>
      </c>
      <c r="N157" s="193">
        <f>_xlfn.IFNA(INDEX('I.KI 2016-17'!T$8:T$391,MATCH($B157,'I.KI 2016-17'!$B$8:$B$391,0)),"")</f>
        <v>5.2052851841679999</v>
      </c>
      <c r="O157" s="193">
        <f>_xlfn.IFNA(INDEX('I.KI 2016-17'!U$8:U$391,MATCH($B157,'I.KI 2016-17'!$B$8:$B$391,0)),"")</f>
        <v>0</v>
      </c>
      <c r="P157" s="157">
        <f>_xlfn.IFNA(INDEX('I.KI 2016-17'!V$8:V$391,MATCH($B157,'I.KI 2016-17'!$B$8:$B$391,0)),"")</f>
        <v>0</v>
      </c>
      <c r="Q157" s="156">
        <f>_xlfn.IFNA(INDEX('I.KI 2016-17'!W$8:W$391,MATCH($B157,'I.KI 2016-17'!$B$8:$B$391,0)),"")</f>
        <v>0</v>
      </c>
      <c r="R157" s="193">
        <f>_xlfn.IFNA(INDEX('I.KI 2016-17'!X$8:X$391,MATCH($B157,'I.KI 2016-17'!$B$8:$B$391,0)),"")</f>
        <v>0</v>
      </c>
      <c r="S157" s="193">
        <f>_xlfn.IFNA(INDEX('I.KI 2016-17'!Y$8:Y$391,MATCH($B157,'I.KI 2016-17'!$B$8:$B$391,0)),"")</f>
        <v>9.6695550605280012</v>
      </c>
      <c r="T157" s="193">
        <f>_xlfn.IFNA(INDEX('I.KI 2016-17'!Z$8:Z$391,MATCH($B157,'I.KI 2016-17'!$B$8:$B$391,0)),"")</f>
        <v>0</v>
      </c>
      <c r="U157" s="157">
        <f>_xlfn.IFNA(INDEX('I.KI 2016-17'!AA$8:AA$391,MATCH($B157,'I.KI 2016-17'!$B$8:$B$391,0)),"")</f>
        <v>0</v>
      </c>
      <c r="V157" s="149"/>
      <c r="W157" s="154">
        <f>_xlfn.IFNA(INDEX('I.KI 2016-17'!$H$8:$H$391,MATCH(B157,'I.KI 2016-17'!$B$8:$B$391,0)),"")</f>
        <v>4.4642698763600004</v>
      </c>
      <c r="X157" s="153">
        <f>_xlfn.IFNA(INDEX('I.KI 2016-17'!$I$8:$I$391,MATCH(B157,'I.KI 2016-17'!$B$8:$B$391,0)),"")</f>
        <v>5.2052851841679999</v>
      </c>
      <c r="Y157" s="155">
        <f>_xlfn.IFNA(INDEX('I.KI 2016-17'!$G$8:$G$391,MATCH(B157,'I.KI 2016-17'!$B$8:$B$391,0)),"")</f>
        <v>9.6695550605280012</v>
      </c>
      <c r="Z157" s="149"/>
      <c r="AA157" s="156">
        <f>_xlfn.IFNA(IF($B157=$B$382,0,_xlfn.IFNA(INDEX('I.Supplementary 2017-18'!N$8:N$35,MATCH($B157,'I.Supplementary 2017-18'!$B$8:$B$35,0)),INDEX('I.KI 2017-18'!N$9:N$393,MATCH($B157,'I.KI 2017-18'!$B$9:$B$393,0)))),"")</f>
        <v>0</v>
      </c>
      <c r="AB157" s="193">
        <f>_xlfn.IFNA(IF($B157=$B$382,0,_xlfn.IFNA(INDEX('I.Supplementary 2017-18'!O$8:O$35,MATCH($B157,'I.Supplementary 2017-18'!$B$8:$B$35,0)),INDEX('I.KI 2017-18'!O$9:O$393,MATCH($B157,'I.KI 2017-18'!$B$9:$B$393,0)))),"")</f>
        <v>0</v>
      </c>
      <c r="AC157" s="193">
        <f>_xlfn.IFNA(IF($B157=$B$382,0,_xlfn.IFNA(INDEX('I.Supplementary 2017-18'!P$8:P$35,MATCH($B157,'I.Supplementary 2017-18'!$B$8:$B$35,0)),INDEX('I.KI 2017-18'!P$9:P$393,MATCH($B157,'I.KI 2017-18'!$B$9:$B$393,0)))),"")</f>
        <v>3.1130079445197172</v>
      </c>
      <c r="AD157" s="193">
        <f>_xlfn.IFNA(IF($B157=$B$382,0,_xlfn.IFNA(INDEX('I.Supplementary 2017-18'!Q$8:Q$35,MATCH($B157,'I.Supplementary 2017-18'!$B$8:$B$35,0)),INDEX('I.KI 2017-18'!Q$9:Q$393,MATCH($B157,'I.KI 2017-18'!$B$9:$B$393,0)))),"")</f>
        <v>0</v>
      </c>
      <c r="AE157" s="157">
        <f>_xlfn.IFNA(IF($B157=$B$382,0,_xlfn.IFNA(INDEX('I.Supplementary 2017-18'!R$8:R$35,MATCH($B157,'I.Supplementary 2017-18'!$B$8:$B$35,0)),INDEX('I.KI 2017-18'!R$9:R$393,MATCH($B157,'I.KI 2017-18'!$B$9:$B$393,0)))),"")</f>
        <v>0</v>
      </c>
      <c r="AF157" s="156">
        <f>_xlfn.IFNA(IF($B157=$B$382,0,_xlfn.IFNA(INDEX('I.Supplementary 2017-18'!S$8:S$35,MATCH($B157,'I.Supplementary 2017-18'!$B$8:$B$35,0)),INDEX('I.KI 2017-18'!S$9:S$393,MATCH($B157,'I.KI 2017-18'!$B$9:$B$393,0)))),"")</f>
        <v>0</v>
      </c>
      <c r="AG157" s="193">
        <f>_xlfn.IFNA(IF($B157=$B$382,0,_xlfn.IFNA(INDEX('I.Supplementary 2017-18'!T$8:T$35,MATCH($B157,'I.Supplementary 2017-18'!$B$8:$B$35,0)),INDEX('I.KI 2017-18'!T$9:T$393,MATCH($B157,'I.KI 2017-18'!$B$9:$B$393,0)))),"")</f>
        <v>0</v>
      </c>
      <c r="AH157" s="193">
        <f>_xlfn.IFNA(IF($B157=$B$382,0,_xlfn.IFNA(INDEX('I.Supplementary 2017-18'!U$8:U$35,MATCH($B157,'I.Supplementary 2017-18'!$B$8:$B$35,0)),INDEX('I.KI 2017-18'!U$9:U$393,MATCH($B157,'I.KI 2017-18'!$B$9:$B$393,0)))),"")</f>
        <v>5.311556414815497</v>
      </c>
      <c r="AI157" s="193">
        <f>_xlfn.IFNA(IF($B157=$B$382,0,_xlfn.IFNA(INDEX('I.Supplementary 2017-18'!V$8:V$35,MATCH($B157,'I.Supplementary 2017-18'!$B$8:$B$35,0)),INDEX('I.KI 2017-18'!V$9:V$393,MATCH($B157,'I.KI 2017-18'!$B$9:$B$393,0)))),"")</f>
        <v>0</v>
      </c>
      <c r="AJ157" s="157">
        <f>_xlfn.IFNA(IF($B157=$B$382,0,_xlfn.IFNA(INDEX('I.Supplementary 2017-18'!W$8:W$35,MATCH($B157,'I.Supplementary 2017-18'!$B$8:$B$35,0)),INDEX('I.KI 2017-18'!W$9:W$393,MATCH($B157,'I.KI 2017-18'!$B$9:$B$393,0)))),"")</f>
        <v>0</v>
      </c>
      <c r="AK157" s="156">
        <f>_xlfn.IFNA(IF($B157=$B$382,0,_xlfn.IFNA(INDEX('I.Supplementary 2017-18'!X$8:X$35,MATCH($B157,'I.Supplementary 2017-18'!$B$8:$B$35,0)),INDEX('I.KI 2017-18'!X$9:X$393,MATCH($B157,'I.KI 2017-18'!$B$9:$B$393,0)))),"")</f>
        <v>0</v>
      </c>
      <c r="AL157" s="193">
        <f>_xlfn.IFNA(IF($B157=$B$382,0,_xlfn.IFNA(INDEX('I.Supplementary 2017-18'!Y$8:Y$35,MATCH($B157,'I.Supplementary 2017-18'!$B$8:$B$35,0)),INDEX('I.KI 2017-18'!Y$9:Y$393,MATCH($B157,'I.KI 2017-18'!$B$9:$B$393,0)))),"")</f>
        <v>0</v>
      </c>
      <c r="AM157" s="193">
        <f>_xlfn.IFNA(IF($B157=$B$382,0,_xlfn.IFNA(INDEX('I.Supplementary 2017-18'!Z$8:Z$35,MATCH($B157,'I.Supplementary 2017-18'!$B$8:$B$35,0)),INDEX('I.KI 2017-18'!Z$9:Z$393,MATCH($B157,'I.KI 2017-18'!$B$9:$B$393,0)))),"")</f>
        <v>8.4245643593352142</v>
      </c>
      <c r="AN157" s="193">
        <f>_xlfn.IFNA(IF($B157=$B$382,0,_xlfn.IFNA(INDEX('I.Supplementary 2017-18'!AA$8:AA$35,MATCH($B157,'I.Supplementary 2017-18'!$B$8:$B$35,0)),INDEX('I.KI 2017-18'!AA$9:AA$393,MATCH($B157,'I.KI 2017-18'!$B$9:$B$393,0)))),"")</f>
        <v>0</v>
      </c>
      <c r="AO157" s="157">
        <f>_xlfn.IFNA(IF($B157=$B$382,0,_xlfn.IFNA(INDEX('I.Supplementary 2017-18'!AB$8:AB$35,MATCH($B157,'I.Supplementary 2017-18'!$B$8:$B$35,0)),INDEX('I.KI 2017-18'!AB$9:AB$393,MATCH($B157,'I.KI 2017-18'!$B$9:$B$393,0)))),"")</f>
        <v>0</v>
      </c>
      <c r="AP157" s="149"/>
      <c r="AQ157" s="156">
        <f>_xlfn.IFNA(IF($B157=$B$381,0,IF($B157=$B$382,0,_xlfn.IFNA(INDEX('I.Supplementary 2017-18'!I$8:I$35,MATCH($B157,'I.Supplementary 2017-18'!$B$8:$B$35,0)),INDEX('I.KI 2017-18'!I$9:I$393,MATCH($B157,'I.KI 2017-18'!$B$9:$B$393,0))))),"")</f>
        <v>3.1130079445197172</v>
      </c>
      <c r="AR157" s="149">
        <f>_xlfn.IFNA(IF($B157=$B$381,0,IF($B157=$B$382,0,_xlfn.IFNA(INDEX('I.Supplementary 2017-18'!J$8:J$35,MATCH($B157,'I.Supplementary 2017-18'!$B$8:$B$35,0)),INDEX('I.KI 2017-18'!J$9:J$393,MATCH($B157,'I.KI 2017-18'!$B$9:$B$393,0))))),"")</f>
        <v>5.311556414815497</v>
      </c>
      <c r="AS157" s="157">
        <f>_xlfn.IFNA(IF($B157=$B$381,0,IF($B157=$B$382,0,_xlfn.IFNA(INDEX('I.Supplementary 2017-18'!H$8:H$35,MATCH($B157,'I.Supplementary 2017-18'!$B$8:$B$35,0)),INDEX('I.KI 2017-18'!H$9:H$393,MATCH($B157,'I.KI 2017-18'!$B$9:$B$393,0))))),"")</f>
        <v>8.4245643593352142</v>
      </c>
      <c r="AT157" s="149"/>
      <c r="AU157" s="156">
        <f>_xlfn.IFNA(_xlfn.IFNA(INDEX('I.Supplementary 2018-19'!P$8:P$157,MATCH($B157,'I.Supplementary 2018-19'!$B$8:$B$157,0)),INDEX('I.KI 2018-19'!P$9:P$393,MATCH($B157,'I.KI 2018-19'!$B$9:$B$393,0))),"")</f>
        <v>0</v>
      </c>
      <c r="AV157" s="193">
        <f>_xlfn.IFNA(_xlfn.IFNA(INDEX('I.Supplementary 2018-19'!Q$8:Q$157,MATCH($B157,'I.Supplementary 2018-19'!$B$8:$B$157,0)),INDEX('I.KI 2018-19'!Q$9:Q$393,MATCH($B157,'I.KI 2018-19'!$B$9:$B$393,0))),"")</f>
        <v>0</v>
      </c>
      <c r="AW157" s="193">
        <f>_xlfn.IFNA(_xlfn.IFNA(INDEX('I.Supplementary 2018-19'!R$8:R$157,MATCH($B157,'I.Supplementary 2018-19'!$B$8:$B$157,0)),INDEX('I.KI 2018-19'!R$9:R$393,MATCH($B157,'I.KI 2018-19'!$B$9:$B$393,0))),"")</f>
        <v>2.4264999986660851</v>
      </c>
      <c r="AX157" s="193">
        <f>_xlfn.IFNA(_xlfn.IFNA(INDEX('I.Supplementary 2018-19'!S$8:S$157,MATCH($B157,'I.Supplementary 2018-19'!$B$8:$B$157,0)),INDEX('I.KI 2018-19'!S$9:S$393,MATCH($B157,'I.KI 2018-19'!$B$9:$B$393,0))),"")</f>
        <v>0</v>
      </c>
      <c r="AY157" s="157">
        <f>_xlfn.IFNA(_xlfn.IFNA(INDEX('I.Supplementary 2018-19'!T$8:T$157,MATCH($B157,'I.Supplementary 2018-19'!$B$8:$B$157,0)),INDEX('I.KI 2018-19'!T$9:T$393,MATCH($B157,'I.KI 2018-19'!$B$9:$B$393,0))),"")</f>
        <v>0</v>
      </c>
      <c r="AZ157" s="156">
        <f>_xlfn.IFNA(_xlfn.IFNA(INDEX('I.Supplementary 2018-19'!U$8:U$157,MATCH($B157,'I.Supplementary 2018-19'!$B$8:$B$157,0)),INDEX('I.KI 2018-19'!U$9:U$393,MATCH($B157,'I.KI 2018-19'!$B$9:$B$393,0))),"")</f>
        <v>0</v>
      </c>
      <c r="BA157" s="193">
        <f>_xlfn.IFNA(_xlfn.IFNA(INDEX('I.Supplementary 2018-19'!V$8:V$157,MATCH($B157,'I.Supplementary 2018-19'!$B$8:$B$157,0)),INDEX('I.KI 2018-19'!V$9:V$393,MATCH($B157,'I.KI 2018-19'!$B$9:$B$393,0))),"")</f>
        <v>0</v>
      </c>
      <c r="BB157" s="193">
        <f>_xlfn.IFNA(_xlfn.IFNA(INDEX('I.Supplementary 2018-19'!W$8:W$157,MATCH($B157,'I.Supplementary 2018-19'!$B$8:$B$157,0)),INDEX('I.KI 2018-19'!W$9:W$393,MATCH($B157,'I.KI 2018-19'!$B$9:$B$393,0))),"")</f>
        <v>5.4711310710545877</v>
      </c>
      <c r="BC157" s="193">
        <f>_xlfn.IFNA(_xlfn.IFNA(INDEX('I.Supplementary 2018-19'!X$8:X$157,MATCH($B157,'I.Supplementary 2018-19'!$B$8:$B$157,0)),INDEX('I.KI 2018-19'!X$9:X$393,MATCH($B157,'I.KI 2018-19'!$B$9:$B$393,0))),"")</f>
        <v>0</v>
      </c>
      <c r="BD157" s="157">
        <f>_xlfn.IFNA(_xlfn.IFNA(INDEX('I.Supplementary 2018-19'!Y$8:Y$157,MATCH($B157,'I.Supplementary 2018-19'!$B$8:$B$157,0)),INDEX('I.KI 2018-19'!Y$9:Y$393,MATCH($B157,'I.KI 2018-19'!$B$9:$B$393,0))),"")</f>
        <v>0</v>
      </c>
      <c r="BE157" s="156">
        <f>_xlfn.IFNA(_xlfn.IFNA(INDEX('I.Supplementary 2018-19'!Z$8:Z$157,MATCH($B157,'I.Supplementary 2018-19'!$B$8:$B$157,0)),INDEX('I.KI 2018-19'!Z$9:Z$393,MATCH($B157,'I.KI 2018-19'!$B$9:$B$393,0))),"")</f>
        <v>0</v>
      </c>
      <c r="BF157" s="193">
        <f>_xlfn.IFNA(_xlfn.IFNA(INDEX('I.Supplementary 2018-19'!AA$8:AA$157,MATCH($B157,'I.Supplementary 2018-19'!$B$8:$B$157,0)),INDEX('I.KI 2018-19'!AA$9:AA$393,MATCH($B157,'I.KI 2018-19'!$B$9:$B$393,0))),"")</f>
        <v>0</v>
      </c>
      <c r="BG157" s="193">
        <f>_xlfn.IFNA(_xlfn.IFNA(INDEX('I.Supplementary 2018-19'!AB$8:AB$157,MATCH($B157,'I.Supplementary 2018-19'!$B$8:$B$157,0)),INDEX('I.KI 2018-19'!AB$9:AB$393,MATCH($B157,'I.KI 2018-19'!$B$9:$B$393,0))),"")</f>
        <v>7.8976310697206724</v>
      </c>
      <c r="BH157" s="193">
        <f>_xlfn.IFNA(_xlfn.IFNA(INDEX('I.Supplementary 2018-19'!AC$8:AC$157,MATCH($B157,'I.Supplementary 2018-19'!$B$8:$B$157,0)),INDEX('I.KI 2018-19'!AC$9:AC$393,MATCH($B157,'I.KI 2018-19'!$B$9:$B$393,0))),"")</f>
        <v>0</v>
      </c>
      <c r="BI157" s="157">
        <f>_xlfn.IFNA(_xlfn.IFNA(INDEX('I.Supplementary 2018-19'!AD$8:AD$157,MATCH($B157,'I.Supplementary 2018-19'!$B$8:$B$157,0)),INDEX('I.KI 2018-19'!AD$9:AD$393,MATCH($B157,'I.KI 2018-19'!$B$9:$B$393,0))),"")</f>
        <v>0</v>
      </c>
      <c r="BJ157" s="149"/>
      <c r="BK157" s="156">
        <f>_xlfn.IFNA(IF($B157=$B$381,0,IF($B157=$B$382,0,_xlfn.IFNA(INDEX('I.Supplementary 2018-19'!I$8:I$157,MATCH($B157,'I.Supplementary 2018-19'!$B$8:$B$157,0)),INDEX('I.KI 2018-19'!I$9:I$393,MATCH($B157,'I.KI 2018-19'!$B$9:$B$393,0))))),"")</f>
        <v>2.4264999986660851</v>
      </c>
      <c r="BL157" s="149">
        <f>_xlfn.IFNA(IF($B157=$B$381,0,IF($B157=$B$382,0,_xlfn.IFNA(INDEX('I.Supplementary 2018-19'!J$8:J$157,MATCH($B157,'I.Supplementary 2018-19'!$B$8:$B$157,0)),INDEX('I.KI 2018-19'!J$9:J$393,MATCH($B157,'I.KI 2018-19'!$B$9:$B$393,0))))),"")</f>
        <v>5.4711310710545877</v>
      </c>
      <c r="BM157" s="157">
        <f>_xlfn.IFNA(IF($B157=$B$381,0,IF($B157=$B$382,0,_xlfn.IFNA(INDEX('I.Supplementary 2018-19'!H$8:H$157,MATCH($B157,'I.Supplementary 2018-19'!$B$8:$B$157,0)),INDEX('I.KI 2018-19'!H$9:H$393,MATCH($B157,'I.KI 2018-19'!$B$9:$B$393,0))))),"")</f>
        <v>7.8976310697206724</v>
      </c>
    </row>
    <row r="158" spans="2:65">
      <c r="B158" s="121" t="str">
        <f>'Calculations for 2021-22'!B158</f>
        <v>E1801</v>
      </c>
      <c r="C158" s="160" t="str">
        <f>'Calculations for 2021-22'!D158</f>
        <v>E1801</v>
      </c>
      <c r="D158" t="str">
        <f>'Calculations for 2021-22'!E158</f>
        <v>UNINFIR</v>
      </c>
      <c r="E158">
        <f>'Calculations for 2021-22'!F158</f>
        <v>0</v>
      </c>
      <c r="F158" s="120" t="str">
        <f>'Calculations for 2021-22'!H158</f>
        <v>Herefordshire</v>
      </c>
      <c r="G158" s="156">
        <f>_xlfn.IFNA(INDEX('I.KI 2016-17'!M$8:M$391,MATCH($B158,'I.KI 2016-17'!$B$8:$B$391,0)),"")</f>
        <v>15.386390666719999</v>
      </c>
      <c r="H158" s="149">
        <f>_xlfn.IFNA(INDEX('I.KI 2016-17'!N$8:N$391,MATCH($B158,'I.KI 2016-17'!$B$8:$B$391,0)),"")</f>
        <v>2.0885798301969998</v>
      </c>
      <c r="I158" s="149">
        <f>_xlfn.IFNA(INDEX('I.KI 2016-17'!O$8:O$391,MATCH($B158,'I.KI 2016-17'!$B$8:$B$391,0)),"")</f>
        <v>0</v>
      </c>
      <c r="J158" s="149">
        <f>_xlfn.IFNA(INDEX('I.KI 2016-17'!P$8:P$391,MATCH($B158,'I.KI 2016-17'!$B$8:$B$391,0)),"")</f>
        <v>0</v>
      </c>
      <c r="K158" s="157">
        <f>_xlfn.IFNA(INDEX('I.KI 2016-17'!Q$8:Q$391,MATCH($B158,'I.KI 2016-17'!$B$8:$B$391,0)),"")</f>
        <v>0</v>
      </c>
      <c r="L158" s="156">
        <f>_xlfn.IFNA(INDEX('I.KI 2016-17'!R$8:R$391,MATCH($B158,'I.KI 2016-17'!$B$8:$B$391,0)),"")</f>
        <v>24.491352871604001</v>
      </c>
      <c r="M158" s="193">
        <f>_xlfn.IFNA(INDEX('I.KI 2016-17'!S$8:S$391,MATCH($B158,'I.KI 2016-17'!$B$8:$B$391,0)),"")</f>
        <v>5.3810196758519995</v>
      </c>
      <c r="N158" s="193">
        <f>_xlfn.IFNA(INDEX('I.KI 2016-17'!T$8:T$391,MATCH($B158,'I.KI 2016-17'!$B$8:$B$391,0)),"")</f>
        <v>0</v>
      </c>
      <c r="O158" s="193">
        <f>_xlfn.IFNA(INDEX('I.KI 2016-17'!U$8:U$391,MATCH($B158,'I.KI 2016-17'!$B$8:$B$391,0)),"")</f>
        <v>0</v>
      </c>
      <c r="P158" s="157">
        <f>_xlfn.IFNA(INDEX('I.KI 2016-17'!V$8:V$391,MATCH($B158,'I.KI 2016-17'!$B$8:$B$391,0)),"")</f>
        <v>0</v>
      </c>
      <c r="Q158" s="156">
        <f>_xlfn.IFNA(INDEX('I.KI 2016-17'!W$8:W$391,MATCH($B158,'I.KI 2016-17'!$B$8:$B$391,0)),"")</f>
        <v>39.877743538323998</v>
      </c>
      <c r="R158" s="193">
        <f>_xlfn.IFNA(INDEX('I.KI 2016-17'!X$8:X$391,MATCH($B158,'I.KI 2016-17'!$B$8:$B$391,0)),"")</f>
        <v>7.4695995060489988</v>
      </c>
      <c r="S158" s="193">
        <f>_xlfn.IFNA(INDEX('I.KI 2016-17'!Y$8:Y$391,MATCH($B158,'I.KI 2016-17'!$B$8:$B$391,0)),"")</f>
        <v>0</v>
      </c>
      <c r="T158" s="193">
        <f>_xlfn.IFNA(INDEX('I.KI 2016-17'!Z$8:Z$391,MATCH($B158,'I.KI 2016-17'!$B$8:$B$391,0)),"")</f>
        <v>0</v>
      </c>
      <c r="U158" s="157">
        <f>_xlfn.IFNA(INDEX('I.KI 2016-17'!AA$8:AA$391,MATCH($B158,'I.KI 2016-17'!$B$8:$B$391,0)),"")</f>
        <v>0</v>
      </c>
      <c r="V158" s="149"/>
      <c r="W158" s="154">
        <f>_xlfn.IFNA(INDEX('I.KI 2016-17'!$H$8:$H$391,MATCH(B158,'I.KI 2016-17'!$B$8:$B$391,0)),"")</f>
        <v>17.474970496916999</v>
      </c>
      <c r="X158" s="153">
        <f>_xlfn.IFNA(INDEX('I.KI 2016-17'!$I$8:$I$391,MATCH(B158,'I.KI 2016-17'!$B$8:$B$391,0)),"")</f>
        <v>29.872372547455999</v>
      </c>
      <c r="Y158" s="155">
        <f>_xlfn.IFNA(INDEX('I.KI 2016-17'!$G$8:$G$391,MATCH(B158,'I.KI 2016-17'!$B$8:$B$391,0)),"")</f>
        <v>47.347343044372998</v>
      </c>
      <c r="Z158" s="149"/>
      <c r="AA158" s="156">
        <f>_xlfn.IFNA(IF($B158=$B$382,0,_xlfn.IFNA(INDEX('I.Supplementary 2017-18'!N$8:N$35,MATCH($B158,'I.Supplementary 2017-18'!$B$8:$B$35,0)),INDEX('I.KI 2017-18'!N$9:N$393,MATCH($B158,'I.KI 2017-18'!$B$9:$B$393,0)))),"")</f>
        <v>9.5422838869090381</v>
      </c>
      <c r="AB158" s="193">
        <f>_xlfn.IFNA(IF($B158=$B$382,0,_xlfn.IFNA(INDEX('I.Supplementary 2017-18'!O$8:O$35,MATCH($B158,'I.Supplementary 2017-18'!$B$8:$B$35,0)),INDEX('I.KI 2017-18'!O$9:O$393,MATCH($B158,'I.KI 2017-18'!$B$9:$B$393,0)))),"")</f>
        <v>0.55019198997613783</v>
      </c>
      <c r="AC158" s="193">
        <f>_xlfn.IFNA(IF($B158=$B$382,0,_xlfn.IFNA(INDEX('I.Supplementary 2017-18'!P$8:P$35,MATCH($B158,'I.Supplementary 2017-18'!$B$8:$B$35,0)),INDEX('I.KI 2017-18'!P$9:P$393,MATCH($B158,'I.KI 2017-18'!$B$9:$B$393,0)))),"")</f>
        <v>0</v>
      </c>
      <c r="AD158" s="193">
        <f>_xlfn.IFNA(IF($B158=$B$382,0,_xlfn.IFNA(INDEX('I.Supplementary 2017-18'!Q$8:Q$35,MATCH($B158,'I.Supplementary 2017-18'!$B$8:$B$35,0)),INDEX('I.KI 2017-18'!Q$9:Q$393,MATCH($B158,'I.KI 2017-18'!$B$9:$B$393,0)))),"")</f>
        <v>0</v>
      </c>
      <c r="AE158" s="157">
        <f>_xlfn.IFNA(IF($B158=$B$382,0,_xlfn.IFNA(INDEX('I.Supplementary 2017-18'!R$8:R$35,MATCH($B158,'I.Supplementary 2017-18'!$B$8:$B$35,0)),INDEX('I.KI 2017-18'!R$9:R$393,MATCH($B158,'I.KI 2017-18'!$B$9:$B$393,0)))),"")</f>
        <v>0</v>
      </c>
      <c r="AF158" s="156">
        <f>_xlfn.IFNA(IF($B158=$B$382,0,_xlfn.IFNA(INDEX('I.Supplementary 2017-18'!S$8:S$35,MATCH($B158,'I.Supplementary 2017-18'!$B$8:$B$35,0)),INDEX('I.KI 2017-18'!S$9:S$393,MATCH($B158,'I.KI 2017-18'!$B$9:$B$393,0)))),"")</f>
        <v>24.991368935623651</v>
      </c>
      <c r="AG158" s="193">
        <f>_xlfn.IFNA(IF($B158=$B$382,0,_xlfn.IFNA(INDEX('I.Supplementary 2017-18'!T$8:T$35,MATCH($B158,'I.Supplementary 2017-18'!$B$8:$B$35,0)),INDEX('I.KI 2017-18'!T$9:T$393,MATCH($B158,'I.KI 2017-18'!$B$9:$B$393,0)))),"")</f>
        <v>5.4908787062141551</v>
      </c>
      <c r="AH158" s="193">
        <f>_xlfn.IFNA(IF($B158=$B$382,0,_xlfn.IFNA(INDEX('I.Supplementary 2017-18'!U$8:U$35,MATCH($B158,'I.Supplementary 2017-18'!$B$8:$B$35,0)),INDEX('I.KI 2017-18'!U$9:U$393,MATCH($B158,'I.KI 2017-18'!$B$9:$B$393,0)))),"")</f>
        <v>0</v>
      </c>
      <c r="AI158" s="193">
        <f>_xlfn.IFNA(IF($B158=$B$382,0,_xlfn.IFNA(INDEX('I.Supplementary 2017-18'!V$8:V$35,MATCH($B158,'I.Supplementary 2017-18'!$B$8:$B$35,0)),INDEX('I.KI 2017-18'!V$9:V$393,MATCH($B158,'I.KI 2017-18'!$B$9:$B$393,0)))),"")</f>
        <v>0</v>
      </c>
      <c r="AJ158" s="157">
        <f>_xlfn.IFNA(IF($B158=$B$382,0,_xlfn.IFNA(INDEX('I.Supplementary 2017-18'!W$8:W$35,MATCH($B158,'I.Supplementary 2017-18'!$B$8:$B$35,0)),INDEX('I.KI 2017-18'!W$9:W$393,MATCH($B158,'I.KI 2017-18'!$B$9:$B$393,0)))),"")</f>
        <v>0</v>
      </c>
      <c r="AK158" s="156">
        <f>_xlfn.IFNA(IF($B158=$B$382,0,_xlfn.IFNA(INDEX('I.Supplementary 2017-18'!X$8:X$35,MATCH($B158,'I.Supplementary 2017-18'!$B$8:$B$35,0)),INDEX('I.KI 2017-18'!X$9:X$393,MATCH($B158,'I.KI 2017-18'!$B$9:$B$393,0)))),"")</f>
        <v>34.533652822532687</v>
      </c>
      <c r="AL158" s="193">
        <f>_xlfn.IFNA(IF($B158=$B$382,0,_xlfn.IFNA(INDEX('I.Supplementary 2017-18'!Y$8:Y$35,MATCH($B158,'I.Supplementary 2017-18'!$B$8:$B$35,0)),INDEX('I.KI 2017-18'!Y$9:Y$393,MATCH($B158,'I.KI 2017-18'!$B$9:$B$393,0)))),"")</f>
        <v>6.0410706961902925</v>
      </c>
      <c r="AM158" s="193">
        <f>_xlfn.IFNA(IF($B158=$B$382,0,_xlfn.IFNA(INDEX('I.Supplementary 2017-18'!Z$8:Z$35,MATCH($B158,'I.Supplementary 2017-18'!$B$8:$B$35,0)),INDEX('I.KI 2017-18'!Z$9:Z$393,MATCH($B158,'I.KI 2017-18'!$B$9:$B$393,0)))),"")</f>
        <v>0</v>
      </c>
      <c r="AN158" s="193">
        <f>_xlfn.IFNA(IF($B158=$B$382,0,_xlfn.IFNA(INDEX('I.Supplementary 2017-18'!AA$8:AA$35,MATCH($B158,'I.Supplementary 2017-18'!$B$8:$B$35,0)),INDEX('I.KI 2017-18'!AA$9:AA$393,MATCH($B158,'I.KI 2017-18'!$B$9:$B$393,0)))),"")</f>
        <v>0</v>
      </c>
      <c r="AO158" s="157">
        <f>_xlfn.IFNA(IF($B158=$B$382,0,_xlfn.IFNA(INDEX('I.Supplementary 2017-18'!AB$8:AB$35,MATCH($B158,'I.Supplementary 2017-18'!$B$8:$B$35,0)),INDEX('I.KI 2017-18'!AB$9:AB$393,MATCH($B158,'I.KI 2017-18'!$B$9:$B$393,0)))),"")</f>
        <v>0</v>
      </c>
      <c r="AP158" s="149"/>
      <c r="AQ158" s="156">
        <f>_xlfn.IFNA(IF($B158=$B$381,0,IF($B158=$B$382,0,_xlfn.IFNA(INDEX('I.Supplementary 2017-18'!I$8:I$35,MATCH($B158,'I.Supplementary 2017-18'!$B$8:$B$35,0)),INDEX('I.KI 2017-18'!I$9:I$393,MATCH($B158,'I.KI 2017-18'!$B$9:$B$393,0))))),"")</f>
        <v>10.092475876885176</v>
      </c>
      <c r="AR158" s="149">
        <f>_xlfn.IFNA(IF($B158=$B$381,0,IF($B158=$B$382,0,_xlfn.IFNA(INDEX('I.Supplementary 2017-18'!J$8:J$35,MATCH($B158,'I.Supplementary 2017-18'!$B$8:$B$35,0)),INDEX('I.KI 2017-18'!J$9:J$393,MATCH($B158,'I.KI 2017-18'!$B$9:$B$393,0))))),"")</f>
        <v>30.482247641837805</v>
      </c>
      <c r="AS158" s="157">
        <f>_xlfn.IFNA(IF($B158=$B$381,0,IF($B158=$B$382,0,_xlfn.IFNA(INDEX('I.Supplementary 2017-18'!H$8:H$35,MATCH($B158,'I.Supplementary 2017-18'!$B$8:$B$35,0)),INDEX('I.KI 2017-18'!H$9:H$393,MATCH($B158,'I.KI 2017-18'!$B$9:$B$393,0))))),"")</f>
        <v>40.574723518722983</v>
      </c>
      <c r="AT158" s="149"/>
      <c r="AU158" s="156">
        <f>_xlfn.IFNA(_xlfn.IFNA(INDEX('I.Supplementary 2018-19'!P$8:P$157,MATCH($B158,'I.Supplementary 2018-19'!$B$8:$B$157,0)),INDEX('I.KI 2018-19'!P$9:P$393,MATCH($B158,'I.KI 2018-19'!$B$9:$B$393,0))),"")</f>
        <v>5.7528597857919781</v>
      </c>
      <c r="AV158" s="193">
        <f>_xlfn.IFNA(_xlfn.IFNA(INDEX('I.Supplementary 2018-19'!Q$8:Q$157,MATCH($B158,'I.Supplementary 2018-19'!$B$8:$B$157,0)),INDEX('I.KI 2018-19'!Q$9:Q$393,MATCH($B158,'I.KI 2018-19'!$B$9:$B$393,0))),"")</f>
        <v>-0.37996533350437323</v>
      </c>
      <c r="AW158" s="193">
        <f>_xlfn.IFNA(_xlfn.IFNA(INDEX('I.Supplementary 2018-19'!R$8:R$157,MATCH($B158,'I.Supplementary 2018-19'!$B$8:$B$157,0)),INDEX('I.KI 2018-19'!R$9:R$393,MATCH($B158,'I.KI 2018-19'!$B$9:$B$393,0))),"")</f>
        <v>0</v>
      </c>
      <c r="AX158" s="193">
        <f>_xlfn.IFNA(_xlfn.IFNA(INDEX('I.Supplementary 2018-19'!S$8:S$157,MATCH($B158,'I.Supplementary 2018-19'!$B$8:$B$157,0)),INDEX('I.KI 2018-19'!S$9:S$393,MATCH($B158,'I.KI 2018-19'!$B$9:$B$393,0))),"")</f>
        <v>0</v>
      </c>
      <c r="AY158" s="157">
        <f>_xlfn.IFNA(_xlfn.IFNA(INDEX('I.Supplementary 2018-19'!T$8:T$157,MATCH($B158,'I.Supplementary 2018-19'!$B$8:$B$157,0)),INDEX('I.KI 2018-19'!T$9:T$393,MATCH($B158,'I.KI 2018-19'!$B$9:$B$393,0))),"")</f>
        <v>0</v>
      </c>
      <c r="AZ158" s="156">
        <f>_xlfn.IFNA(_xlfn.IFNA(INDEX('I.Supplementary 2018-19'!U$8:U$157,MATCH($B158,'I.Supplementary 2018-19'!$B$8:$B$157,0)),INDEX('I.KI 2018-19'!U$9:U$393,MATCH($B158,'I.KI 2018-19'!$B$9:$B$393,0))),"")</f>
        <v>25.7421825946338</v>
      </c>
      <c r="BA158" s="193">
        <f>_xlfn.IFNA(_xlfn.IFNA(INDEX('I.Supplementary 2018-19'!V$8:V$157,MATCH($B158,'I.Supplementary 2018-19'!$B$8:$B$157,0)),INDEX('I.KI 2018-19'!V$9:V$393,MATCH($B158,'I.KI 2018-19'!$B$9:$B$393,0))),"")</f>
        <v>5.6558407274308893</v>
      </c>
      <c r="BB158" s="193">
        <f>_xlfn.IFNA(_xlfn.IFNA(INDEX('I.Supplementary 2018-19'!W$8:W$157,MATCH($B158,'I.Supplementary 2018-19'!$B$8:$B$157,0)),INDEX('I.KI 2018-19'!W$9:W$393,MATCH($B158,'I.KI 2018-19'!$B$9:$B$393,0))),"")</f>
        <v>0</v>
      </c>
      <c r="BC158" s="193">
        <f>_xlfn.IFNA(_xlfn.IFNA(INDEX('I.Supplementary 2018-19'!X$8:X$157,MATCH($B158,'I.Supplementary 2018-19'!$B$8:$B$157,0)),INDEX('I.KI 2018-19'!X$9:X$393,MATCH($B158,'I.KI 2018-19'!$B$9:$B$393,0))),"")</f>
        <v>0</v>
      </c>
      <c r="BD158" s="157">
        <f>_xlfn.IFNA(_xlfn.IFNA(INDEX('I.Supplementary 2018-19'!Y$8:Y$157,MATCH($B158,'I.Supplementary 2018-19'!$B$8:$B$157,0)),INDEX('I.KI 2018-19'!Y$9:Y$393,MATCH($B158,'I.KI 2018-19'!$B$9:$B$393,0))),"")</f>
        <v>0</v>
      </c>
      <c r="BE158" s="156">
        <f>_xlfn.IFNA(_xlfn.IFNA(INDEX('I.Supplementary 2018-19'!Z$8:Z$157,MATCH($B158,'I.Supplementary 2018-19'!$B$8:$B$157,0)),INDEX('I.KI 2018-19'!Z$9:Z$393,MATCH($B158,'I.KI 2018-19'!$B$9:$B$393,0))),"")</f>
        <v>31.49504238042578</v>
      </c>
      <c r="BF158" s="193">
        <f>_xlfn.IFNA(_xlfn.IFNA(INDEX('I.Supplementary 2018-19'!AA$8:AA$157,MATCH($B158,'I.Supplementary 2018-19'!$B$8:$B$157,0)),INDEX('I.KI 2018-19'!AA$9:AA$393,MATCH($B158,'I.KI 2018-19'!$B$9:$B$393,0))),"")</f>
        <v>5.2758753939265164</v>
      </c>
      <c r="BG158" s="193">
        <f>_xlfn.IFNA(_xlfn.IFNA(INDEX('I.Supplementary 2018-19'!AB$8:AB$157,MATCH($B158,'I.Supplementary 2018-19'!$B$8:$B$157,0)),INDEX('I.KI 2018-19'!AB$9:AB$393,MATCH($B158,'I.KI 2018-19'!$B$9:$B$393,0))),"")</f>
        <v>0</v>
      </c>
      <c r="BH158" s="193">
        <f>_xlfn.IFNA(_xlfn.IFNA(INDEX('I.Supplementary 2018-19'!AC$8:AC$157,MATCH($B158,'I.Supplementary 2018-19'!$B$8:$B$157,0)),INDEX('I.KI 2018-19'!AC$9:AC$393,MATCH($B158,'I.KI 2018-19'!$B$9:$B$393,0))),"")</f>
        <v>0</v>
      </c>
      <c r="BI158" s="157">
        <f>_xlfn.IFNA(_xlfn.IFNA(INDEX('I.Supplementary 2018-19'!AD$8:AD$157,MATCH($B158,'I.Supplementary 2018-19'!$B$8:$B$157,0)),INDEX('I.KI 2018-19'!AD$9:AD$393,MATCH($B158,'I.KI 2018-19'!$B$9:$B$393,0))),"")</f>
        <v>0</v>
      </c>
      <c r="BJ158" s="149"/>
      <c r="BK158" s="156">
        <f>_xlfn.IFNA(IF($B158=$B$381,0,IF($B158=$B$382,0,_xlfn.IFNA(INDEX('I.Supplementary 2018-19'!I$8:I$157,MATCH($B158,'I.Supplementary 2018-19'!$B$8:$B$157,0)),INDEX('I.KI 2018-19'!I$9:I$393,MATCH($B158,'I.KI 2018-19'!$B$9:$B$393,0))))),"")</f>
        <v>5.3728944522876052</v>
      </c>
      <c r="BL158" s="149">
        <f>_xlfn.IFNA(IF($B158=$B$381,0,IF($B158=$B$382,0,_xlfn.IFNA(INDEX('I.Supplementary 2018-19'!J$8:J$157,MATCH($B158,'I.Supplementary 2018-19'!$B$8:$B$157,0)),INDEX('I.KI 2018-19'!J$9:J$393,MATCH($B158,'I.KI 2018-19'!$B$9:$B$393,0))))),"")</f>
        <v>31.398023322064692</v>
      </c>
      <c r="BM158" s="157">
        <f>_xlfn.IFNA(IF($B158=$B$381,0,IF($B158=$B$382,0,_xlfn.IFNA(INDEX('I.Supplementary 2018-19'!H$8:H$157,MATCH($B158,'I.Supplementary 2018-19'!$B$8:$B$157,0)),INDEX('I.KI 2018-19'!H$9:H$393,MATCH($B158,'I.KI 2018-19'!$B$9:$B$393,0))))),"")</f>
        <v>36.770917774352299</v>
      </c>
    </row>
    <row r="159" spans="2:65">
      <c r="B159" s="121" t="str">
        <f>'Calculations for 2021-22'!B159</f>
        <v>E1920</v>
      </c>
      <c r="C159" s="160" t="str">
        <f>'Calculations for 2021-22'!D159</f>
        <v>E1920</v>
      </c>
      <c r="D159" t="str">
        <f>'Calculations for 2021-22'!E159</f>
        <v>SCFIR</v>
      </c>
      <c r="E159" t="str">
        <f>'Calculations for 2021-22'!F159</f>
        <v>P1905</v>
      </c>
      <c r="F159" s="120" t="str">
        <f>'Calculations for 2021-22'!H159</f>
        <v>Hertfordshire</v>
      </c>
      <c r="G159" s="156">
        <f>_xlfn.IFNA(INDEX('I.KI 2016-17'!M$8:M$391,MATCH($B159,'I.KI 2016-17'!$B$8:$B$391,0)),"")</f>
        <v>72.193951993688003</v>
      </c>
      <c r="H159" s="149">
        <f>_xlfn.IFNA(INDEX('I.KI 2016-17'!N$8:N$391,MATCH($B159,'I.KI 2016-17'!$B$8:$B$391,0)),"")</f>
        <v>0</v>
      </c>
      <c r="I159" s="149">
        <f>_xlfn.IFNA(INDEX('I.KI 2016-17'!O$8:O$391,MATCH($B159,'I.KI 2016-17'!$B$8:$B$391,0)),"")</f>
        <v>7.7977453898300002</v>
      </c>
      <c r="J159" s="149">
        <f>_xlfn.IFNA(INDEX('I.KI 2016-17'!P$8:P$391,MATCH($B159,'I.KI 2016-17'!$B$8:$B$391,0)),"")</f>
        <v>0</v>
      </c>
      <c r="K159" s="157">
        <f>_xlfn.IFNA(INDEX('I.KI 2016-17'!Q$8:Q$391,MATCH($B159,'I.KI 2016-17'!$B$8:$B$391,0)),"")</f>
        <v>0</v>
      </c>
      <c r="L159" s="156">
        <f>_xlfn.IFNA(INDEX('I.KI 2016-17'!R$8:R$391,MATCH($B159,'I.KI 2016-17'!$B$8:$B$391,0)),"")</f>
        <v>104.73228150632801</v>
      </c>
      <c r="M159" s="193">
        <f>_xlfn.IFNA(INDEX('I.KI 2016-17'!S$8:S$391,MATCH($B159,'I.KI 2016-17'!$B$8:$B$391,0)),"")</f>
        <v>0</v>
      </c>
      <c r="N159" s="193">
        <f>_xlfn.IFNA(INDEX('I.KI 2016-17'!T$8:T$391,MATCH($B159,'I.KI 2016-17'!$B$8:$B$391,0)),"")</f>
        <v>8.8077115212089989</v>
      </c>
      <c r="O159" s="193">
        <f>_xlfn.IFNA(INDEX('I.KI 2016-17'!U$8:U$391,MATCH($B159,'I.KI 2016-17'!$B$8:$B$391,0)),"")</f>
        <v>0</v>
      </c>
      <c r="P159" s="157">
        <f>_xlfn.IFNA(INDEX('I.KI 2016-17'!V$8:V$391,MATCH($B159,'I.KI 2016-17'!$B$8:$B$391,0)),"")</f>
        <v>0</v>
      </c>
      <c r="Q159" s="156">
        <f>_xlfn.IFNA(INDEX('I.KI 2016-17'!W$8:W$391,MATCH($B159,'I.KI 2016-17'!$B$8:$B$391,0)),"")</f>
        <v>176.926233500016</v>
      </c>
      <c r="R159" s="193">
        <f>_xlfn.IFNA(INDEX('I.KI 2016-17'!X$8:X$391,MATCH($B159,'I.KI 2016-17'!$B$8:$B$391,0)),"")</f>
        <v>0</v>
      </c>
      <c r="S159" s="193">
        <f>_xlfn.IFNA(INDEX('I.KI 2016-17'!Y$8:Y$391,MATCH($B159,'I.KI 2016-17'!$B$8:$B$391,0)),"")</f>
        <v>16.605456911038999</v>
      </c>
      <c r="T159" s="193">
        <f>_xlfn.IFNA(INDEX('I.KI 2016-17'!Z$8:Z$391,MATCH($B159,'I.KI 2016-17'!$B$8:$B$391,0)),"")</f>
        <v>0</v>
      </c>
      <c r="U159" s="157">
        <f>_xlfn.IFNA(INDEX('I.KI 2016-17'!AA$8:AA$391,MATCH($B159,'I.KI 2016-17'!$B$8:$B$391,0)),"")</f>
        <v>0</v>
      </c>
      <c r="V159" s="149"/>
      <c r="W159" s="154">
        <f>_xlfn.IFNA(INDEX('I.KI 2016-17'!$H$8:$H$391,MATCH(B159,'I.KI 2016-17'!$B$8:$B$391,0)),"")</f>
        <v>79.991697383518002</v>
      </c>
      <c r="X159" s="153">
        <f>_xlfn.IFNA(INDEX('I.KI 2016-17'!$I$8:$I$391,MATCH(B159,'I.KI 2016-17'!$B$8:$B$391,0)),"")</f>
        <v>113.53999302753701</v>
      </c>
      <c r="Y159" s="155">
        <f>_xlfn.IFNA(INDEX('I.KI 2016-17'!$G$8:$G$391,MATCH(B159,'I.KI 2016-17'!$B$8:$B$391,0)),"")</f>
        <v>193.53169041105502</v>
      </c>
      <c r="Z159" s="149"/>
      <c r="AA159" s="156">
        <f>_xlfn.IFNA(IF($B159=$B$382,0,_xlfn.IFNA(INDEX('I.Supplementary 2017-18'!N$8:N$35,MATCH($B159,'I.Supplementary 2017-18'!$B$8:$B$35,0)),INDEX('I.KI 2017-18'!N$9:N$393,MATCH($B159,'I.KI 2017-18'!$B$9:$B$393,0)))),"")</f>
        <v>39.62361981194794</v>
      </c>
      <c r="AB159" s="193">
        <f>_xlfn.IFNA(IF($B159=$B$382,0,_xlfn.IFNA(INDEX('I.Supplementary 2017-18'!O$8:O$35,MATCH($B159,'I.Supplementary 2017-18'!$B$8:$B$35,0)),INDEX('I.KI 2017-18'!O$9:O$393,MATCH($B159,'I.KI 2017-18'!$B$9:$B$393,0)))),"")</f>
        <v>0</v>
      </c>
      <c r="AC159" s="193">
        <f>_xlfn.IFNA(IF($B159=$B$382,0,_xlfn.IFNA(INDEX('I.Supplementary 2017-18'!P$8:P$35,MATCH($B159,'I.Supplementary 2017-18'!$B$8:$B$35,0)),INDEX('I.KI 2017-18'!P$9:P$393,MATCH($B159,'I.KI 2017-18'!$B$9:$B$393,0)))),"")</f>
        <v>4.9111891991666035</v>
      </c>
      <c r="AD159" s="193">
        <f>_xlfn.IFNA(IF($B159=$B$382,0,_xlfn.IFNA(INDEX('I.Supplementary 2017-18'!Q$8:Q$35,MATCH($B159,'I.Supplementary 2017-18'!$B$8:$B$35,0)),INDEX('I.KI 2017-18'!Q$9:Q$393,MATCH($B159,'I.KI 2017-18'!$B$9:$B$393,0)))),"")</f>
        <v>0</v>
      </c>
      <c r="AE159" s="157">
        <f>_xlfn.IFNA(IF($B159=$B$382,0,_xlfn.IFNA(INDEX('I.Supplementary 2017-18'!R$8:R$35,MATCH($B159,'I.Supplementary 2017-18'!$B$8:$B$35,0)),INDEX('I.KI 2017-18'!R$9:R$393,MATCH($B159,'I.KI 2017-18'!$B$9:$B$393,0)))),"")</f>
        <v>0</v>
      </c>
      <c r="AF159" s="156">
        <f>_xlfn.IFNA(IF($B159=$B$382,0,_xlfn.IFNA(INDEX('I.Supplementary 2017-18'!S$8:S$35,MATCH($B159,'I.Supplementary 2017-18'!$B$8:$B$35,0)),INDEX('I.KI 2017-18'!S$9:S$393,MATCH($B159,'I.KI 2017-18'!$B$9:$B$393,0)))),"")</f>
        <v>106.87049834755888</v>
      </c>
      <c r="AG159" s="193">
        <f>_xlfn.IFNA(IF($B159=$B$382,0,_xlfn.IFNA(INDEX('I.Supplementary 2017-18'!T$8:T$35,MATCH($B159,'I.Supplementary 2017-18'!$B$8:$B$35,0)),INDEX('I.KI 2017-18'!T$9:T$393,MATCH($B159,'I.KI 2017-18'!$B$9:$B$393,0)))),"")</f>
        <v>0</v>
      </c>
      <c r="AH159" s="193">
        <f>_xlfn.IFNA(IF($B159=$B$382,0,_xlfn.IFNA(INDEX('I.Supplementary 2017-18'!U$8:U$35,MATCH($B159,'I.Supplementary 2017-18'!$B$8:$B$35,0)),INDEX('I.KI 2017-18'!U$9:U$393,MATCH($B159,'I.KI 2017-18'!$B$9:$B$393,0)))),"")</f>
        <v>8.9875299767652699</v>
      </c>
      <c r="AI159" s="193">
        <f>_xlfn.IFNA(IF($B159=$B$382,0,_xlfn.IFNA(INDEX('I.Supplementary 2017-18'!V$8:V$35,MATCH($B159,'I.Supplementary 2017-18'!$B$8:$B$35,0)),INDEX('I.KI 2017-18'!V$9:V$393,MATCH($B159,'I.KI 2017-18'!$B$9:$B$393,0)))),"")</f>
        <v>0</v>
      </c>
      <c r="AJ159" s="157">
        <f>_xlfn.IFNA(IF($B159=$B$382,0,_xlfn.IFNA(INDEX('I.Supplementary 2017-18'!W$8:W$35,MATCH($B159,'I.Supplementary 2017-18'!$B$8:$B$35,0)),INDEX('I.KI 2017-18'!W$9:W$393,MATCH($B159,'I.KI 2017-18'!$B$9:$B$393,0)))),"")</f>
        <v>0</v>
      </c>
      <c r="AK159" s="156">
        <f>_xlfn.IFNA(IF($B159=$B$382,0,_xlfn.IFNA(INDEX('I.Supplementary 2017-18'!X$8:X$35,MATCH($B159,'I.Supplementary 2017-18'!$B$8:$B$35,0)),INDEX('I.KI 2017-18'!X$9:X$393,MATCH($B159,'I.KI 2017-18'!$B$9:$B$393,0)))),"")</f>
        <v>146.49411815950683</v>
      </c>
      <c r="AL159" s="193">
        <f>_xlfn.IFNA(IF($B159=$B$382,0,_xlfn.IFNA(INDEX('I.Supplementary 2017-18'!Y$8:Y$35,MATCH($B159,'I.Supplementary 2017-18'!$B$8:$B$35,0)),INDEX('I.KI 2017-18'!Y$9:Y$393,MATCH($B159,'I.KI 2017-18'!$B$9:$B$393,0)))),"")</f>
        <v>0</v>
      </c>
      <c r="AM159" s="193">
        <f>_xlfn.IFNA(IF($B159=$B$382,0,_xlfn.IFNA(INDEX('I.Supplementary 2017-18'!Z$8:Z$35,MATCH($B159,'I.Supplementary 2017-18'!$B$8:$B$35,0)),INDEX('I.KI 2017-18'!Z$9:Z$393,MATCH($B159,'I.KI 2017-18'!$B$9:$B$393,0)))),"")</f>
        <v>13.898719175931873</v>
      </c>
      <c r="AN159" s="193">
        <f>_xlfn.IFNA(IF($B159=$B$382,0,_xlfn.IFNA(INDEX('I.Supplementary 2017-18'!AA$8:AA$35,MATCH($B159,'I.Supplementary 2017-18'!$B$8:$B$35,0)),INDEX('I.KI 2017-18'!AA$9:AA$393,MATCH($B159,'I.KI 2017-18'!$B$9:$B$393,0)))),"")</f>
        <v>0</v>
      </c>
      <c r="AO159" s="157">
        <f>_xlfn.IFNA(IF($B159=$B$382,0,_xlfn.IFNA(INDEX('I.Supplementary 2017-18'!AB$8:AB$35,MATCH($B159,'I.Supplementary 2017-18'!$B$8:$B$35,0)),INDEX('I.KI 2017-18'!AB$9:AB$393,MATCH($B159,'I.KI 2017-18'!$B$9:$B$393,0)))),"")</f>
        <v>0</v>
      </c>
      <c r="AP159" s="149"/>
      <c r="AQ159" s="156">
        <f>_xlfn.IFNA(IF($B159=$B$381,0,IF($B159=$B$382,0,_xlfn.IFNA(INDEX('I.Supplementary 2017-18'!I$8:I$35,MATCH($B159,'I.Supplementary 2017-18'!$B$8:$B$35,0)),INDEX('I.KI 2017-18'!I$9:I$393,MATCH($B159,'I.KI 2017-18'!$B$9:$B$393,0))))),"")</f>
        <v>44.534809011114547</v>
      </c>
      <c r="AR159" s="149">
        <f>_xlfn.IFNA(IF($B159=$B$381,0,IF($B159=$B$382,0,_xlfn.IFNA(INDEX('I.Supplementary 2017-18'!J$8:J$35,MATCH($B159,'I.Supplementary 2017-18'!$B$8:$B$35,0)),INDEX('I.KI 2017-18'!J$9:J$393,MATCH($B159,'I.KI 2017-18'!$B$9:$B$393,0))))),"")</f>
        <v>115.85802832432417</v>
      </c>
      <c r="AS159" s="157">
        <f>_xlfn.IFNA(IF($B159=$B$381,0,IF($B159=$B$382,0,_xlfn.IFNA(INDEX('I.Supplementary 2017-18'!H$8:H$35,MATCH($B159,'I.Supplementary 2017-18'!$B$8:$B$35,0)),INDEX('I.KI 2017-18'!H$9:H$393,MATCH($B159,'I.KI 2017-18'!$B$9:$B$393,0))))),"")</f>
        <v>160.39283733543871</v>
      </c>
      <c r="AT159" s="149"/>
      <c r="AU159" s="156">
        <f>_xlfn.IFNA(_xlfn.IFNA(INDEX('I.Supplementary 2018-19'!P$8:P$157,MATCH($B159,'I.Supplementary 2018-19'!$B$8:$B$157,0)),INDEX('I.KI 2018-19'!P$9:P$393,MATCH($B159,'I.KI 2018-19'!$B$9:$B$393,0))),"")</f>
        <v>19.104244617458701</v>
      </c>
      <c r="AV159" s="193">
        <f>_xlfn.IFNA(_xlfn.IFNA(INDEX('I.Supplementary 2018-19'!Q$8:Q$157,MATCH($B159,'I.Supplementary 2018-19'!$B$8:$B$157,0)),INDEX('I.KI 2018-19'!Q$9:Q$393,MATCH($B159,'I.KI 2018-19'!$B$9:$B$393,0))),"")</f>
        <v>0</v>
      </c>
      <c r="AW159" s="193">
        <f>_xlfn.IFNA(_xlfn.IFNA(INDEX('I.Supplementary 2018-19'!R$8:R$157,MATCH($B159,'I.Supplementary 2018-19'!$B$8:$B$157,0)),INDEX('I.KI 2018-19'!R$9:R$393,MATCH($B159,'I.KI 2018-19'!$B$9:$B$393,0))),"")</f>
        <v>3.4949230203442796</v>
      </c>
      <c r="AX159" s="193">
        <f>_xlfn.IFNA(_xlfn.IFNA(INDEX('I.Supplementary 2018-19'!S$8:S$157,MATCH($B159,'I.Supplementary 2018-19'!$B$8:$B$157,0)),INDEX('I.KI 2018-19'!S$9:S$393,MATCH($B159,'I.KI 2018-19'!$B$9:$B$393,0))),"")</f>
        <v>0</v>
      </c>
      <c r="AY159" s="157">
        <f>_xlfn.IFNA(_xlfn.IFNA(INDEX('I.Supplementary 2018-19'!T$8:T$157,MATCH($B159,'I.Supplementary 2018-19'!$B$8:$B$157,0)),INDEX('I.KI 2018-19'!T$9:T$393,MATCH($B159,'I.KI 2018-19'!$B$9:$B$393,0))),"")</f>
        <v>0</v>
      </c>
      <c r="AZ159" s="156">
        <f>_xlfn.IFNA(_xlfn.IFNA(INDEX('I.Supplementary 2018-19'!U$8:U$157,MATCH($B159,'I.Supplementary 2018-19'!$B$8:$B$157,0)),INDEX('I.KI 2018-19'!U$9:U$393,MATCH($B159,'I.KI 2018-19'!$B$9:$B$393,0))),"")</f>
        <v>110.08120001465292</v>
      </c>
      <c r="BA159" s="193">
        <f>_xlfn.IFNA(_xlfn.IFNA(INDEX('I.Supplementary 2018-19'!V$8:V$157,MATCH($B159,'I.Supplementary 2018-19'!$B$8:$B$157,0)),INDEX('I.KI 2018-19'!V$9:V$393,MATCH($B159,'I.KI 2018-19'!$B$9:$B$393,0))),"")</f>
        <v>0</v>
      </c>
      <c r="BB159" s="193">
        <f>_xlfn.IFNA(_xlfn.IFNA(INDEX('I.Supplementary 2018-19'!W$8:W$157,MATCH($B159,'I.Supplementary 2018-19'!$B$8:$B$157,0)),INDEX('I.KI 2018-19'!W$9:W$393,MATCH($B159,'I.KI 2018-19'!$B$9:$B$393,0))),"")</f>
        <v>9.2575416069685161</v>
      </c>
      <c r="BC159" s="193">
        <f>_xlfn.IFNA(_xlfn.IFNA(INDEX('I.Supplementary 2018-19'!X$8:X$157,MATCH($B159,'I.Supplementary 2018-19'!$B$8:$B$157,0)),INDEX('I.KI 2018-19'!X$9:X$393,MATCH($B159,'I.KI 2018-19'!$B$9:$B$393,0))),"")</f>
        <v>0</v>
      </c>
      <c r="BD159" s="157">
        <f>_xlfn.IFNA(_xlfn.IFNA(INDEX('I.Supplementary 2018-19'!Y$8:Y$157,MATCH($B159,'I.Supplementary 2018-19'!$B$8:$B$157,0)),INDEX('I.KI 2018-19'!Y$9:Y$393,MATCH($B159,'I.KI 2018-19'!$B$9:$B$393,0))),"")</f>
        <v>0</v>
      </c>
      <c r="BE159" s="156">
        <f>_xlfn.IFNA(_xlfn.IFNA(INDEX('I.Supplementary 2018-19'!Z$8:Z$157,MATCH($B159,'I.Supplementary 2018-19'!$B$8:$B$157,0)),INDEX('I.KI 2018-19'!Z$9:Z$393,MATCH($B159,'I.KI 2018-19'!$B$9:$B$393,0))),"")</f>
        <v>129.18544463211163</v>
      </c>
      <c r="BF159" s="193">
        <f>_xlfn.IFNA(_xlfn.IFNA(INDEX('I.Supplementary 2018-19'!AA$8:AA$157,MATCH($B159,'I.Supplementary 2018-19'!$B$8:$B$157,0)),INDEX('I.KI 2018-19'!AA$9:AA$393,MATCH($B159,'I.KI 2018-19'!$B$9:$B$393,0))),"")</f>
        <v>0</v>
      </c>
      <c r="BG159" s="193">
        <f>_xlfn.IFNA(_xlfn.IFNA(INDEX('I.Supplementary 2018-19'!AB$8:AB$157,MATCH($B159,'I.Supplementary 2018-19'!$B$8:$B$157,0)),INDEX('I.KI 2018-19'!AB$9:AB$393,MATCH($B159,'I.KI 2018-19'!$B$9:$B$393,0))),"")</f>
        <v>12.752464627312795</v>
      </c>
      <c r="BH159" s="193">
        <f>_xlfn.IFNA(_xlfn.IFNA(INDEX('I.Supplementary 2018-19'!AC$8:AC$157,MATCH($B159,'I.Supplementary 2018-19'!$B$8:$B$157,0)),INDEX('I.KI 2018-19'!AC$9:AC$393,MATCH($B159,'I.KI 2018-19'!$B$9:$B$393,0))),"")</f>
        <v>0</v>
      </c>
      <c r="BI159" s="157">
        <f>_xlfn.IFNA(_xlfn.IFNA(INDEX('I.Supplementary 2018-19'!AD$8:AD$157,MATCH($B159,'I.Supplementary 2018-19'!$B$8:$B$157,0)),INDEX('I.KI 2018-19'!AD$9:AD$393,MATCH($B159,'I.KI 2018-19'!$B$9:$B$393,0))),"")</f>
        <v>0</v>
      </c>
      <c r="BJ159" s="149"/>
      <c r="BK159" s="156">
        <f>_xlfn.IFNA(IF($B159=$B$381,0,IF($B159=$B$382,0,_xlfn.IFNA(INDEX('I.Supplementary 2018-19'!I$8:I$157,MATCH($B159,'I.Supplementary 2018-19'!$B$8:$B$157,0)),INDEX('I.KI 2018-19'!I$9:I$393,MATCH($B159,'I.KI 2018-19'!$B$9:$B$393,0))))),"")</f>
        <v>22.599167637802982</v>
      </c>
      <c r="BL159" s="149">
        <f>_xlfn.IFNA(IF($B159=$B$381,0,IF($B159=$B$382,0,_xlfn.IFNA(INDEX('I.Supplementary 2018-19'!J$8:J$157,MATCH($B159,'I.Supplementary 2018-19'!$B$8:$B$157,0)),INDEX('I.KI 2018-19'!J$9:J$393,MATCH($B159,'I.KI 2018-19'!$B$9:$B$393,0))))),"")</f>
        <v>119.33874162162145</v>
      </c>
      <c r="BM159" s="157">
        <f>_xlfn.IFNA(IF($B159=$B$381,0,IF($B159=$B$382,0,_xlfn.IFNA(INDEX('I.Supplementary 2018-19'!H$8:H$157,MATCH($B159,'I.Supplementary 2018-19'!$B$8:$B$157,0)),INDEX('I.KI 2018-19'!H$9:H$393,MATCH($B159,'I.KI 2018-19'!$B$9:$B$393,0))))),"")</f>
        <v>141.93790925942443</v>
      </c>
    </row>
    <row r="160" spans="2:65">
      <c r="B160" s="121" t="str">
        <f>'Calculations for 2021-22'!B160</f>
        <v>E1934</v>
      </c>
      <c r="C160" s="160" t="str">
        <f>'Calculations for 2021-22'!D160</f>
        <v>E1934</v>
      </c>
      <c r="D160" t="str">
        <f>'Calculations for 2021-22'!E160</f>
        <v>SD</v>
      </c>
      <c r="E160" t="str">
        <f>'Calculations for 2021-22'!F160</f>
        <v>P1905</v>
      </c>
      <c r="F160" s="120" t="str">
        <f>'Calculations for 2021-22'!H160</f>
        <v>Hertsmere</v>
      </c>
      <c r="G160" s="156">
        <f>_xlfn.IFNA(INDEX('I.KI 2016-17'!M$8:M$391,MATCH($B160,'I.KI 2016-17'!$B$8:$B$391,0)),"")</f>
        <v>0</v>
      </c>
      <c r="H160" s="149">
        <f>_xlfn.IFNA(INDEX('I.KI 2016-17'!N$8:N$391,MATCH($B160,'I.KI 2016-17'!$B$8:$B$391,0)),"")</f>
        <v>1.253478646941</v>
      </c>
      <c r="I160" s="149">
        <f>_xlfn.IFNA(INDEX('I.KI 2016-17'!O$8:O$391,MATCH($B160,'I.KI 2016-17'!$B$8:$B$391,0)),"")</f>
        <v>0</v>
      </c>
      <c r="J160" s="149">
        <f>_xlfn.IFNA(INDEX('I.KI 2016-17'!P$8:P$391,MATCH($B160,'I.KI 2016-17'!$B$8:$B$391,0)),"")</f>
        <v>0</v>
      </c>
      <c r="K160" s="157">
        <f>_xlfn.IFNA(INDEX('I.KI 2016-17'!Q$8:Q$391,MATCH($B160,'I.KI 2016-17'!$B$8:$B$391,0)),"")</f>
        <v>0</v>
      </c>
      <c r="L160" s="156">
        <f>_xlfn.IFNA(INDEX('I.KI 2016-17'!R$8:R$391,MATCH($B160,'I.KI 2016-17'!$B$8:$B$391,0)),"")</f>
        <v>0</v>
      </c>
      <c r="M160" s="193">
        <f>_xlfn.IFNA(INDEX('I.KI 2016-17'!S$8:S$391,MATCH($B160,'I.KI 2016-17'!$B$8:$B$391,0)),"")</f>
        <v>2.491833093835</v>
      </c>
      <c r="N160" s="193">
        <f>_xlfn.IFNA(INDEX('I.KI 2016-17'!T$8:T$391,MATCH($B160,'I.KI 2016-17'!$B$8:$B$391,0)),"")</f>
        <v>0</v>
      </c>
      <c r="O160" s="193">
        <f>_xlfn.IFNA(INDEX('I.KI 2016-17'!U$8:U$391,MATCH($B160,'I.KI 2016-17'!$B$8:$B$391,0)),"")</f>
        <v>0</v>
      </c>
      <c r="P160" s="157">
        <f>_xlfn.IFNA(INDEX('I.KI 2016-17'!V$8:V$391,MATCH($B160,'I.KI 2016-17'!$B$8:$B$391,0)),"")</f>
        <v>0</v>
      </c>
      <c r="Q160" s="156">
        <f>_xlfn.IFNA(INDEX('I.KI 2016-17'!W$8:W$391,MATCH($B160,'I.KI 2016-17'!$B$8:$B$391,0)),"")</f>
        <v>0</v>
      </c>
      <c r="R160" s="193">
        <f>_xlfn.IFNA(INDEX('I.KI 2016-17'!X$8:X$391,MATCH($B160,'I.KI 2016-17'!$B$8:$B$391,0)),"")</f>
        <v>3.7453117407759997</v>
      </c>
      <c r="S160" s="193">
        <f>_xlfn.IFNA(INDEX('I.KI 2016-17'!Y$8:Y$391,MATCH($B160,'I.KI 2016-17'!$B$8:$B$391,0)),"")</f>
        <v>0</v>
      </c>
      <c r="T160" s="193">
        <f>_xlfn.IFNA(INDEX('I.KI 2016-17'!Z$8:Z$391,MATCH($B160,'I.KI 2016-17'!$B$8:$B$391,0)),"")</f>
        <v>0</v>
      </c>
      <c r="U160" s="157">
        <f>_xlfn.IFNA(INDEX('I.KI 2016-17'!AA$8:AA$391,MATCH($B160,'I.KI 2016-17'!$B$8:$B$391,0)),"")</f>
        <v>0</v>
      </c>
      <c r="V160" s="149"/>
      <c r="W160" s="154">
        <f>_xlfn.IFNA(INDEX('I.KI 2016-17'!$H$8:$H$391,MATCH(B160,'I.KI 2016-17'!$B$8:$B$391,0)),"")</f>
        <v>1.253478646941</v>
      </c>
      <c r="X160" s="153">
        <f>_xlfn.IFNA(INDEX('I.KI 2016-17'!$I$8:$I$391,MATCH(B160,'I.KI 2016-17'!$B$8:$B$391,0)),"")</f>
        <v>2.491833093835</v>
      </c>
      <c r="Y160" s="155">
        <f>_xlfn.IFNA(INDEX('I.KI 2016-17'!$G$8:$G$391,MATCH(B160,'I.KI 2016-17'!$B$8:$B$391,0)),"")</f>
        <v>3.7453117407759997</v>
      </c>
      <c r="Z160" s="149"/>
      <c r="AA160" s="156">
        <f>_xlfn.IFNA(IF($B160=$B$382,0,_xlfn.IFNA(INDEX('I.Supplementary 2017-18'!N$8:N$35,MATCH($B160,'I.Supplementary 2017-18'!$B$8:$B$35,0)),INDEX('I.KI 2017-18'!N$9:N$393,MATCH($B160,'I.KI 2017-18'!$B$9:$B$393,0)))),"")</f>
        <v>0</v>
      </c>
      <c r="AB160" s="193">
        <f>_xlfn.IFNA(IF($B160=$B$382,0,_xlfn.IFNA(INDEX('I.Supplementary 2017-18'!O$8:O$35,MATCH($B160,'I.Supplementary 2017-18'!$B$8:$B$35,0)),INDEX('I.KI 2017-18'!O$9:O$393,MATCH($B160,'I.KI 2017-18'!$B$9:$B$393,0)))),"")</f>
        <v>0.61311949393784815</v>
      </c>
      <c r="AC160" s="193">
        <f>_xlfn.IFNA(IF($B160=$B$382,0,_xlfn.IFNA(INDEX('I.Supplementary 2017-18'!P$8:P$35,MATCH($B160,'I.Supplementary 2017-18'!$B$8:$B$35,0)),INDEX('I.KI 2017-18'!P$9:P$393,MATCH($B160,'I.KI 2017-18'!$B$9:$B$393,0)))),"")</f>
        <v>0</v>
      </c>
      <c r="AD160" s="193">
        <f>_xlfn.IFNA(IF($B160=$B$382,0,_xlfn.IFNA(INDEX('I.Supplementary 2017-18'!Q$8:Q$35,MATCH($B160,'I.Supplementary 2017-18'!$B$8:$B$35,0)),INDEX('I.KI 2017-18'!Q$9:Q$393,MATCH($B160,'I.KI 2017-18'!$B$9:$B$393,0)))),"")</f>
        <v>0</v>
      </c>
      <c r="AE160" s="157">
        <f>_xlfn.IFNA(IF($B160=$B$382,0,_xlfn.IFNA(INDEX('I.Supplementary 2017-18'!R$8:R$35,MATCH($B160,'I.Supplementary 2017-18'!$B$8:$B$35,0)),INDEX('I.KI 2017-18'!R$9:R$393,MATCH($B160,'I.KI 2017-18'!$B$9:$B$393,0)))),"")</f>
        <v>0</v>
      </c>
      <c r="AF160" s="156">
        <f>_xlfn.IFNA(IF($B160=$B$382,0,_xlfn.IFNA(INDEX('I.Supplementary 2017-18'!S$8:S$35,MATCH($B160,'I.Supplementary 2017-18'!$B$8:$B$35,0)),INDEX('I.KI 2017-18'!S$9:S$393,MATCH($B160,'I.KI 2017-18'!$B$9:$B$393,0)))),"")</f>
        <v>0</v>
      </c>
      <c r="AG160" s="193">
        <f>_xlfn.IFNA(IF($B160=$B$382,0,_xlfn.IFNA(INDEX('I.Supplementary 2017-18'!T$8:T$35,MATCH($B160,'I.Supplementary 2017-18'!$B$8:$B$35,0)),INDEX('I.KI 2017-18'!T$9:T$393,MATCH($B160,'I.KI 2017-18'!$B$9:$B$393,0)))),"")</f>
        <v>2.5427064197106759</v>
      </c>
      <c r="AH160" s="193">
        <f>_xlfn.IFNA(IF($B160=$B$382,0,_xlfn.IFNA(INDEX('I.Supplementary 2017-18'!U$8:U$35,MATCH($B160,'I.Supplementary 2017-18'!$B$8:$B$35,0)),INDEX('I.KI 2017-18'!U$9:U$393,MATCH($B160,'I.KI 2017-18'!$B$9:$B$393,0)))),"")</f>
        <v>0</v>
      </c>
      <c r="AI160" s="193">
        <f>_xlfn.IFNA(IF($B160=$B$382,0,_xlfn.IFNA(INDEX('I.Supplementary 2017-18'!V$8:V$35,MATCH($B160,'I.Supplementary 2017-18'!$B$8:$B$35,0)),INDEX('I.KI 2017-18'!V$9:V$393,MATCH($B160,'I.KI 2017-18'!$B$9:$B$393,0)))),"")</f>
        <v>0</v>
      </c>
      <c r="AJ160" s="157">
        <f>_xlfn.IFNA(IF($B160=$B$382,0,_xlfn.IFNA(INDEX('I.Supplementary 2017-18'!W$8:W$35,MATCH($B160,'I.Supplementary 2017-18'!$B$8:$B$35,0)),INDEX('I.KI 2017-18'!W$9:W$393,MATCH($B160,'I.KI 2017-18'!$B$9:$B$393,0)))),"")</f>
        <v>0</v>
      </c>
      <c r="AK160" s="156">
        <f>_xlfn.IFNA(IF($B160=$B$382,0,_xlfn.IFNA(INDEX('I.Supplementary 2017-18'!X$8:X$35,MATCH($B160,'I.Supplementary 2017-18'!$B$8:$B$35,0)),INDEX('I.KI 2017-18'!X$9:X$393,MATCH($B160,'I.KI 2017-18'!$B$9:$B$393,0)))),"")</f>
        <v>0</v>
      </c>
      <c r="AL160" s="193">
        <f>_xlfn.IFNA(IF($B160=$B$382,0,_xlfn.IFNA(INDEX('I.Supplementary 2017-18'!Y$8:Y$35,MATCH($B160,'I.Supplementary 2017-18'!$B$8:$B$35,0)),INDEX('I.KI 2017-18'!Y$9:Y$393,MATCH($B160,'I.KI 2017-18'!$B$9:$B$393,0)))),"")</f>
        <v>3.1558259136485241</v>
      </c>
      <c r="AM160" s="193">
        <f>_xlfn.IFNA(IF($B160=$B$382,0,_xlfn.IFNA(INDEX('I.Supplementary 2017-18'!Z$8:Z$35,MATCH($B160,'I.Supplementary 2017-18'!$B$8:$B$35,0)),INDEX('I.KI 2017-18'!Z$9:Z$393,MATCH($B160,'I.KI 2017-18'!$B$9:$B$393,0)))),"")</f>
        <v>0</v>
      </c>
      <c r="AN160" s="193">
        <f>_xlfn.IFNA(IF($B160=$B$382,0,_xlfn.IFNA(INDEX('I.Supplementary 2017-18'!AA$8:AA$35,MATCH($B160,'I.Supplementary 2017-18'!$B$8:$B$35,0)),INDEX('I.KI 2017-18'!AA$9:AA$393,MATCH($B160,'I.KI 2017-18'!$B$9:$B$393,0)))),"")</f>
        <v>0</v>
      </c>
      <c r="AO160" s="157">
        <f>_xlfn.IFNA(IF($B160=$B$382,0,_xlfn.IFNA(INDEX('I.Supplementary 2017-18'!AB$8:AB$35,MATCH($B160,'I.Supplementary 2017-18'!$B$8:$B$35,0)),INDEX('I.KI 2017-18'!AB$9:AB$393,MATCH($B160,'I.KI 2017-18'!$B$9:$B$393,0)))),"")</f>
        <v>0</v>
      </c>
      <c r="AP160" s="149"/>
      <c r="AQ160" s="156">
        <f>_xlfn.IFNA(IF($B160=$B$381,0,IF($B160=$B$382,0,_xlfn.IFNA(INDEX('I.Supplementary 2017-18'!I$8:I$35,MATCH($B160,'I.Supplementary 2017-18'!$B$8:$B$35,0)),INDEX('I.KI 2017-18'!I$9:I$393,MATCH($B160,'I.KI 2017-18'!$B$9:$B$393,0))))),"")</f>
        <v>0.61311949393784815</v>
      </c>
      <c r="AR160" s="149">
        <f>_xlfn.IFNA(IF($B160=$B$381,0,IF($B160=$B$382,0,_xlfn.IFNA(INDEX('I.Supplementary 2017-18'!J$8:J$35,MATCH($B160,'I.Supplementary 2017-18'!$B$8:$B$35,0)),INDEX('I.KI 2017-18'!J$9:J$393,MATCH($B160,'I.KI 2017-18'!$B$9:$B$393,0))))),"")</f>
        <v>2.5427064197106759</v>
      </c>
      <c r="AS160" s="157">
        <f>_xlfn.IFNA(IF($B160=$B$381,0,IF($B160=$B$382,0,_xlfn.IFNA(INDEX('I.Supplementary 2017-18'!H$8:H$35,MATCH($B160,'I.Supplementary 2017-18'!$B$8:$B$35,0)),INDEX('I.KI 2017-18'!H$9:H$393,MATCH($B160,'I.KI 2017-18'!$B$9:$B$393,0))))),"")</f>
        <v>3.1558259136485241</v>
      </c>
      <c r="AT160" s="149"/>
      <c r="AU160" s="156">
        <f>_xlfn.IFNA(_xlfn.IFNA(INDEX('I.Supplementary 2018-19'!P$8:P$157,MATCH($B160,'I.Supplementary 2018-19'!$B$8:$B$157,0)),INDEX('I.KI 2018-19'!P$9:P$393,MATCH($B160,'I.KI 2018-19'!$B$9:$B$393,0))),"")</f>
        <v>0</v>
      </c>
      <c r="AV160" s="193">
        <f>_xlfn.IFNA(_xlfn.IFNA(INDEX('I.Supplementary 2018-19'!Q$8:Q$157,MATCH($B160,'I.Supplementary 2018-19'!$B$8:$B$157,0)),INDEX('I.KI 2018-19'!Q$9:Q$393,MATCH($B160,'I.KI 2018-19'!$B$9:$B$393,0))),"")</f>
        <v>0.22101679638041183</v>
      </c>
      <c r="AW160" s="193">
        <f>_xlfn.IFNA(_xlfn.IFNA(INDEX('I.Supplementary 2018-19'!R$8:R$157,MATCH($B160,'I.Supplementary 2018-19'!$B$8:$B$157,0)),INDEX('I.KI 2018-19'!R$9:R$393,MATCH($B160,'I.KI 2018-19'!$B$9:$B$393,0))),"")</f>
        <v>0</v>
      </c>
      <c r="AX160" s="193">
        <f>_xlfn.IFNA(_xlfn.IFNA(INDEX('I.Supplementary 2018-19'!S$8:S$157,MATCH($B160,'I.Supplementary 2018-19'!$B$8:$B$157,0)),INDEX('I.KI 2018-19'!S$9:S$393,MATCH($B160,'I.KI 2018-19'!$B$9:$B$393,0))),"")</f>
        <v>0</v>
      </c>
      <c r="AY160" s="157">
        <f>_xlfn.IFNA(_xlfn.IFNA(INDEX('I.Supplementary 2018-19'!T$8:T$157,MATCH($B160,'I.Supplementary 2018-19'!$B$8:$B$157,0)),INDEX('I.KI 2018-19'!T$9:T$393,MATCH($B160,'I.KI 2018-19'!$B$9:$B$393,0))),"")</f>
        <v>0</v>
      </c>
      <c r="AZ160" s="156">
        <f>_xlfn.IFNA(_xlfn.IFNA(INDEX('I.Supplementary 2018-19'!U$8:U$157,MATCH($B160,'I.Supplementary 2018-19'!$B$8:$B$157,0)),INDEX('I.KI 2018-19'!U$9:U$393,MATCH($B160,'I.KI 2018-19'!$B$9:$B$393,0))),"")</f>
        <v>0</v>
      </c>
      <c r="BA160" s="193">
        <f>_xlfn.IFNA(_xlfn.IFNA(INDEX('I.Supplementary 2018-19'!V$8:V$157,MATCH($B160,'I.Supplementary 2018-19'!$B$8:$B$157,0)),INDEX('I.KI 2018-19'!V$9:V$393,MATCH($B160,'I.KI 2018-19'!$B$9:$B$393,0))),"")</f>
        <v>2.6190967413328847</v>
      </c>
      <c r="BB160" s="193">
        <f>_xlfn.IFNA(_xlfn.IFNA(INDEX('I.Supplementary 2018-19'!W$8:W$157,MATCH($B160,'I.Supplementary 2018-19'!$B$8:$B$157,0)),INDEX('I.KI 2018-19'!W$9:W$393,MATCH($B160,'I.KI 2018-19'!$B$9:$B$393,0))),"")</f>
        <v>0</v>
      </c>
      <c r="BC160" s="193">
        <f>_xlfn.IFNA(_xlfn.IFNA(INDEX('I.Supplementary 2018-19'!X$8:X$157,MATCH($B160,'I.Supplementary 2018-19'!$B$8:$B$157,0)),INDEX('I.KI 2018-19'!X$9:X$393,MATCH($B160,'I.KI 2018-19'!$B$9:$B$393,0))),"")</f>
        <v>0</v>
      </c>
      <c r="BD160" s="157">
        <f>_xlfn.IFNA(_xlfn.IFNA(INDEX('I.Supplementary 2018-19'!Y$8:Y$157,MATCH($B160,'I.Supplementary 2018-19'!$B$8:$B$157,0)),INDEX('I.KI 2018-19'!Y$9:Y$393,MATCH($B160,'I.KI 2018-19'!$B$9:$B$393,0))),"")</f>
        <v>0</v>
      </c>
      <c r="BE160" s="156">
        <f>_xlfn.IFNA(_xlfn.IFNA(INDEX('I.Supplementary 2018-19'!Z$8:Z$157,MATCH($B160,'I.Supplementary 2018-19'!$B$8:$B$157,0)),INDEX('I.KI 2018-19'!Z$9:Z$393,MATCH($B160,'I.KI 2018-19'!$B$9:$B$393,0))),"")</f>
        <v>0</v>
      </c>
      <c r="BF160" s="193">
        <f>_xlfn.IFNA(_xlfn.IFNA(INDEX('I.Supplementary 2018-19'!AA$8:AA$157,MATCH($B160,'I.Supplementary 2018-19'!$B$8:$B$157,0)),INDEX('I.KI 2018-19'!AA$9:AA$393,MATCH($B160,'I.KI 2018-19'!$B$9:$B$393,0))),"")</f>
        <v>2.8401135377132967</v>
      </c>
      <c r="BG160" s="193">
        <f>_xlfn.IFNA(_xlfn.IFNA(INDEX('I.Supplementary 2018-19'!AB$8:AB$157,MATCH($B160,'I.Supplementary 2018-19'!$B$8:$B$157,0)),INDEX('I.KI 2018-19'!AB$9:AB$393,MATCH($B160,'I.KI 2018-19'!$B$9:$B$393,0))),"")</f>
        <v>0</v>
      </c>
      <c r="BH160" s="193">
        <f>_xlfn.IFNA(_xlfn.IFNA(INDEX('I.Supplementary 2018-19'!AC$8:AC$157,MATCH($B160,'I.Supplementary 2018-19'!$B$8:$B$157,0)),INDEX('I.KI 2018-19'!AC$9:AC$393,MATCH($B160,'I.KI 2018-19'!$B$9:$B$393,0))),"")</f>
        <v>0</v>
      </c>
      <c r="BI160" s="157">
        <f>_xlfn.IFNA(_xlfn.IFNA(INDEX('I.Supplementary 2018-19'!AD$8:AD$157,MATCH($B160,'I.Supplementary 2018-19'!$B$8:$B$157,0)),INDEX('I.KI 2018-19'!AD$9:AD$393,MATCH($B160,'I.KI 2018-19'!$B$9:$B$393,0))),"")</f>
        <v>0</v>
      </c>
      <c r="BJ160" s="149"/>
      <c r="BK160" s="156">
        <f>_xlfn.IFNA(IF($B160=$B$381,0,IF($B160=$B$382,0,_xlfn.IFNA(INDEX('I.Supplementary 2018-19'!I$8:I$157,MATCH($B160,'I.Supplementary 2018-19'!$B$8:$B$157,0)),INDEX('I.KI 2018-19'!I$9:I$393,MATCH($B160,'I.KI 2018-19'!$B$9:$B$393,0))))),"")</f>
        <v>0.22101679638041183</v>
      </c>
      <c r="BL160" s="149">
        <f>_xlfn.IFNA(IF($B160=$B$381,0,IF($B160=$B$382,0,_xlfn.IFNA(INDEX('I.Supplementary 2018-19'!J$8:J$157,MATCH($B160,'I.Supplementary 2018-19'!$B$8:$B$157,0)),INDEX('I.KI 2018-19'!J$9:J$393,MATCH($B160,'I.KI 2018-19'!$B$9:$B$393,0))))),"")</f>
        <v>2.6190967413328847</v>
      </c>
      <c r="BM160" s="157">
        <f>_xlfn.IFNA(IF($B160=$B$381,0,IF($B160=$B$382,0,_xlfn.IFNA(INDEX('I.Supplementary 2018-19'!H$8:H$157,MATCH($B160,'I.Supplementary 2018-19'!$B$8:$B$157,0)),INDEX('I.KI 2018-19'!H$9:H$393,MATCH($B160,'I.KI 2018-19'!$B$9:$B$393,0))))),"")</f>
        <v>2.8401135377132967</v>
      </c>
    </row>
    <row r="161" spans="2:65">
      <c r="B161" s="121" t="str">
        <f>'Calculations for 2021-22'!B161</f>
        <v>E1037</v>
      </c>
      <c r="C161" s="160" t="str">
        <f>'Calculations for 2021-22'!D161</f>
        <v>E1037</v>
      </c>
      <c r="D161" t="str">
        <f>'Calculations for 2021-22'!E161</f>
        <v>SD</v>
      </c>
      <c r="E161">
        <f>'Calculations for 2021-22'!F161</f>
        <v>0</v>
      </c>
      <c r="F161" s="120" t="str">
        <f>'Calculations for 2021-22'!H161</f>
        <v>High Peak</v>
      </c>
      <c r="G161" s="156">
        <f>_xlfn.IFNA(INDEX('I.KI 2016-17'!M$8:M$391,MATCH($B161,'I.KI 2016-17'!$B$8:$B$391,0)),"")</f>
        <v>0</v>
      </c>
      <c r="H161" s="149">
        <f>_xlfn.IFNA(INDEX('I.KI 2016-17'!N$8:N$391,MATCH($B161,'I.KI 2016-17'!$B$8:$B$391,0)),"")</f>
        <v>1.1245742253270001</v>
      </c>
      <c r="I161" s="149">
        <f>_xlfn.IFNA(INDEX('I.KI 2016-17'!O$8:O$391,MATCH($B161,'I.KI 2016-17'!$B$8:$B$391,0)),"")</f>
        <v>0</v>
      </c>
      <c r="J161" s="149">
        <f>_xlfn.IFNA(INDEX('I.KI 2016-17'!P$8:P$391,MATCH($B161,'I.KI 2016-17'!$B$8:$B$391,0)),"")</f>
        <v>0</v>
      </c>
      <c r="K161" s="157">
        <f>_xlfn.IFNA(INDEX('I.KI 2016-17'!Q$8:Q$391,MATCH($B161,'I.KI 2016-17'!$B$8:$B$391,0)),"")</f>
        <v>0</v>
      </c>
      <c r="L161" s="156">
        <f>_xlfn.IFNA(INDEX('I.KI 2016-17'!R$8:R$391,MATCH($B161,'I.KI 2016-17'!$B$8:$B$391,0)),"")</f>
        <v>0</v>
      </c>
      <c r="M161" s="193">
        <f>_xlfn.IFNA(INDEX('I.KI 2016-17'!S$8:S$391,MATCH($B161,'I.KI 2016-17'!$B$8:$B$391,0)),"")</f>
        <v>2.1668929118349998</v>
      </c>
      <c r="N161" s="193">
        <f>_xlfn.IFNA(INDEX('I.KI 2016-17'!T$8:T$391,MATCH($B161,'I.KI 2016-17'!$B$8:$B$391,0)),"")</f>
        <v>0</v>
      </c>
      <c r="O161" s="193">
        <f>_xlfn.IFNA(INDEX('I.KI 2016-17'!U$8:U$391,MATCH($B161,'I.KI 2016-17'!$B$8:$B$391,0)),"")</f>
        <v>0</v>
      </c>
      <c r="P161" s="157">
        <f>_xlfn.IFNA(INDEX('I.KI 2016-17'!V$8:V$391,MATCH($B161,'I.KI 2016-17'!$B$8:$B$391,0)),"")</f>
        <v>0</v>
      </c>
      <c r="Q161" s="156">
        <f>_xlfn.IFNA(INDEX('I.KI 2016-17'!W$8:W$391,MATCH($B161,'I.KI 2016-17'!$B$8:$B$391,0)),"")</f>
        <v>0</v>
      </c>
      <c r="R161" s="193">
        <f>_xlfn.IFNA(INDEX('I.KI 2016-17'!X$8:X$391,MATCH($B161,'I.KI 2016-17'!$B$8:$B$391,0)),"")</f>
        <v>3.2914671371619999</v>
      </c>
      <c r="S161" s="193">
        <f>_xlfn.IFNA(INDEX('I.KI 2016-17'!Y$8:Y$391,MATCH($B161,'I.KI 2016-17'!$B$8:$B$391,0)),"")</f>
        <v>0</v>
      </c>
      <c r="T161" s="193">
        <f>_xlfn.IFNA(INDEX('I.KI 2016-17'!Z$8:Z$391,MATCH($B161,'I.KI 2016-17'!$B$8:$B$391,0)),"")</f>
        <v>0</v>
      </c>
      <c r="U161" s="157">
        <f>_xlfn.IFNA(INDEX('I.KI 2016-17'!AA$8:AA$391,MATCH($B161,'I.KI 2016-17'!$B$8:$B$391,0)),"")</f>
        <v>0</v>
      </c>
      <c r="V161" s="149"/>
      <c r="W161" s="154">
        <f>_xlfn.IFNA(INDEX('I.KI 2016-17'!$H$8:$H$391,MATCH(B161,'I.KI 2016-17'!$B$8:$B$391,0)),"")</f>
        <v>1.1245742253270001</v>
      </c>
      <c r="X161" s="153">
        <f>_xlfn.IFNA(INDEX('I.KI 2016-17'!$I$8:$I$391,MATCH(B161,'I.KI 2016-17'!$B$8:$B$391,0)),"")</f>
        <v>2.1668929118349998</v>
      </c>
      <c r="Y161" s="155">
        <f>_xlfn.IFNA(INDEX('I.KI 2016-17'!$G$8:$G$391,MATCH(B161,'I.KI 2016-17'!$B$8:$B$391,0)),"")</f>
        <v>3.2914671371619999</v>
      </c>
      <c r="Z161" s="149"/>
      <c r="AA161" s="156">
        <f>_xlfn.IFNA(IF($B161=$B$382,0,_xlfn.IFNA(INDEX('I.Supplementary 2017-18'!N$8:N$35,MATCH($B161,'I.Supplementary 2017-18'!$B$8:$B$35,0)),INDEX('I.KI 2017-18'!N$9:N$393,MATCH($B161,'I.KI 2017-18'!$B$9:$B$393,0)))),"")</f>
        <v>0</v>
      </c>
      <c r="AB161" s="193">
        <f>_xlfn.IFNA(IF($B161=$B$382,0,_xlfn.IFNA(INDEX('I.Supplementary 2017-18'!O$8:O$35,MATCH($B161,'I.Supplementary 2017-18'!$B$8:$B$35,0)),INDEX('I.KI 2017-18'!O$9:O$393,MATCH($B161,'I.KI 2017-18'!$B$9:$B$393,0)))),"")</f>
        <v>0.58009654261849819</v>
      </c>
      <c r="AC161" s="193">
        <f>_xlfn.IFNA(IF($B161=$B$382,0,_xlfn.IFNA(INDEX('I.Supplementary 2017-18'!P$8:P$35,MATCH($B161,'I.Supplementary 2017-18'!$B$8:$B$35,0)),INDEX('I.KI 2017-18'!P$9:P$393,MATCH($B161,'I.KI 2017-18'!$B$9:$B$393,0)))),"")</f>
        <v>0</v>
      </c>
      <c r="AD161" s="193">
        <f>_xlfn.IFNA(IF($B161=$B$382,0,_xlfn.IFNA(INDEX('I.Supplementary 2017-18'!Q$8:Q$35,MATCH($B161,'I.Supplementary 2017-18'!$B$8:$B$35,0)),INDEX('I.KI 2017-18'!Q$9:Q$393,MATCH($B161,'I.KI 2017-18'!$B$9:$B$393,0)))),"")</f>
        <v>0</v>
      </c>
      <c r="AE161" s="157">
        <f>_xlfn.IFNA(IF($B161=$B$382,0,_xlfn.IFNA(INDEX('I.Supplementary 2017-18'!R$8:R$35,MATCH($B161,'I.Supplementary 2017-18'!$B$8:$B$35,0)),INDEX('I.KI 2017-18'!R$9:R$393,MATCH($B161,'I.KI 2017-18'!$B$9:$B$393,0)))),"")</f>
        <v>0</v>
      </c>
      <c r="AF161" s="156">
        <f>_xlfn.IFNA(IF($B161=$B$382,0,_xlfn.IFNA(INDEX('I.Supplementary 2017-18'!S$8:S$35,MATCH($B161,'I.Supplementary 2017-18'!$B$8:$B$35,0)),INDEX('I.KI 2017-18'!S$9:S$393,MATCH($B161,'I.KI 2017-18'!$B$9:$B$393,0)))),"")</f>
        <v>0</v>
      </c>
      <c r="AG161" s="193">
        <f>_xlfn.IFNA(IF($B161=$B$382,0,_xlfn.IFNA(INDEX('I.Supplementary 2017-18'!T$8:T$35,MATCH($B161,'I.Supplementary 2017-18'!$B$8:$B$35,0)),INDEX('I.KI 2017-18'!T$9:T$393,MATCH($B161,'I.KI 2017-18'!$B$9:$B$393,0)))),"")</f>
        <v>2.2111322509441118</v>
      </c>
      <c r="AH161" s="193">
        <f>_xlfn.IFNA(IF($B161=$B$382,0,_xlfn.IFNA(INDEX('I.Supplementary 2017-18'!U$8:U$35,MATCH($B161,'I.Supplementary 2017-18'!$B$8:$B$35,0)),INDEX('I.KI 2017-18'!U$9:U$393,MATCH($B161,'I.KI 2017-18'!$B$9:$B$393,0)))),"")</f>
        <v>0</v>
      </c>
      <c r="AI161" s="193">
        <f>_xlfn.IFNA(IF($B161=$B$382,0,_xlfn.IFNA(INDEX('I.Supplementary 2017-18'!V$8:V$35,MATCH($B161,'I.Supplementary 2017-18'!$B$8:$B$35,0)),INDEX('I.KI 2017-18'!V$9:V$393,MATCH($B161,'I.KI 2017-18'!$B$9:$B$393,0)))),"")</f>
        <v>0</v>
      </c>
      <c r="AJ161" s="157">
        <f>_xlfn.IFNA(IF($B161=$B$382,0,_xlfn.IFNA(INDEX('I.Supplementary 2017-18'!W$8:W$35,MATCH($B161,'I.Supplementary 2017-18'!$B$8:$B$35,0)),INDEX('I.KI 2017-18'!W$9:W$393,MATCH($B161,'I.KI 2017-18'!$B$9:$B$393,0)))),"")</f>
        <v>0</v>
      </c>
      <c r="AK161" s="156">
        <f>_xlfn.IFNA(IF($B161=$B$382,0,_xlfn.IFNA(INDEX('I.Supplementary 2017-18'!X$8:X$35,MATCH($B161,'I.Supplementary 2017-18'!$B$8:$B$35,0)),INDEX('I.KI 2017-18'!X$9:X$393,MATCH($B161,'I.KI 2017-18'!$B$9:$B$393,0)))),"")</f>
        <v>0</v>
      </c>
      <c r="AL161" s="193">
        <f>_xlfn.IFNA(IF($B161=$B$382,0,_xlfn.IFNA(INDEX('I.Supplementary 2017-18'!Y$8:Y$35,MATCH($B161,'I.Supplementary 2017-18'!$B$8:$B$35,0)),INDEX('I.KI 2017-18'!Y$9:Y$393,MATCH($B161,'I.KI 2017-18'!$B$9:$B$393,0)))),"")</f>
        <v>2.7912287935626101</v>
      </c>
      <c r="AM161" s="193">
        <f>_xlfn.IFNA(IF($B161=$B$382,0,_xlfn.IFNA(INDEX('I.Supplementary 2017-18'!Z$8:Z$35,MATCH($B161,'I.Supplementary 2017-18'!$B$8:$B$35,0)),INDEX('I.KI 2017-18'!Z$9:Z$393,MATCH($B161,'I.KI 2017-18'!$B$9:$B$393,0)))),"")</f>
        <v>0</v>
      </c>
      <c r="AN161" s="193">
        <f>_xlfn.IFNA(IF($B161=$B$382,0,_xlfn.IFNA(INDEX('I.Supplementary 2017-18'!AA$8:AA$35,MATCH($B161,'I.Supplementary 2017-18'!$B$8:$B$35,0)),INDEX('I.KI 2017-18'!AA$9:AA$393,MATCH($B161,'I.KI 2017-18'!$B$9:$B$393,0)))),"")</f>
        <v>0</v>
      </c>
      <c r="AO161" s="157">
        <f>_xlfn.IFNA(IF($B161=$B$382,0,_xlfn.IFNA(INDEX('I.Supplementary 2017-18'!AB$8:AB$35,MATCH($B161,'I.Supplementary 2017-18'!$B$8:$B$35,0)),INDEX('I.KI 2017-18'!AB$9:AB$393,MATCH($B161,'I.KI 2017-18'!$B$9:$B$393,0)))),"")</f>
        <v>0</v>
      </c>
      <c r="AP161" s="149"/>
      <c r="AQ161" s="156">
        <f>_xlfn.IFNA(IF($B161=$B$381,0,IF($B161=$B$382,0,_xlfn.IFNA(INDEX('I.Supplementary 2017-18'!I$8:I$35,MATCH($B161,'I.Supplementary 2017-18'!$B$8:$B$35,0)),INDEX('I.KI 2017-18'!I$9:I$393,MATCH($B161,'I.KI 2017-18'!$B$9:$B$393,0))))),"")</f>
        <v>0.58009654261849819</v>
      </c>
      <c r="AR161" s="149">
        <f>_xlfn.IFNA(IF($B161=$B$381,0,IF($B161=$B$382,0,_xlfn.IFNA(INDEX('I.Supplementary 2017-18'!J$8:J$35,MATCH($B161,'I.Supplementary 2017-18'!$B$8:$B$35,0)),INDEX('I.KI 2017-18'!J$9:J$393,MATCH($B161,'I.KI 2017-18'!$B$9:$B$393,0))))),"")</f>
        <v>2.2111322509441118</v>
      </c>
      <c r="AS161" s="157">
        <f>_xlfn.IFNA(IF($B161=$B$381,0,IF($B161=$B$382,0,_xlfn.IFNA(INDEX('I.Supplementary 2017-18'!H$8:H$35,MATCH($B161,'I.Supplementary 2017-18'!$B$8:$B$35,0)),INDEX('I.KI 2017-18'!H$9:H$393,MATCH($B161,'I.KI 2017-18'!$B$9:$B$393,0))))),"")</f>
        <v>2.7912287935626101</v>
      </c>
      <c r="AT161" s="149"/>
      <c r="AU161" s="156">
        <f>_xlfn.IFNA(_xlfn.IFNA(INDEX('I.Supplementary 2018-19'!P$8:P$157,MATCH($B161,'I.Supplementary 2018-19'!$B$8:$B$157,0)),INDEX('I.KI 2018-19'!P$9:P$393,MATCH($B161,'I.KI 2018-19'!$B$9:$B$393,0))),"")</f>
        <v>0</v>
      </c>
      <c r="AV161" s="193">
        <f>_xlfn.IFNA(_xlfn.IFNA(INDEX('I.Supplementary 2018-19'!Q$8:Q$157,MATCH($B161,'I.Supplementary 2018-19'!$B$8:$B$157,0)),INDEX('I.KI 2018-19'!Q$9:Q$393,MATCH($B161,'I.KI 2018-19'!$B$9:$B$393,0))),"")</f>
        <v>0.24576291458161362</v>
      </c>
      <c r="AW161" s="193">
        <f>_xlfn.IFNA(_xlfn.IFNA(INDEX('I.Supplementary 2018-19'!R$8:R$157,MATCH($B161,'I.Supplementary 2018-19'!$B$8:$B$157,0)),INDEX('I.KI 2018-19'!R$9:R$393,MATCH($B161,'I.KI 2018-19'!$B$9:$B$393,0))),"")</f>
        <v>0</v>
      </c>
      <c r="AX161" s="193">
        <f>_xlfn.IFNA(_xlfn.IFNA(INDEX('I.Supplementary 2018-19'!S$8:S$157,MATCH($B161,'I.Supplementary 2018-19'!$B$8:$B$157,0)),INDEX('I.KI 2018-19'!S$9:S$393,MATCH($B161,'I.KI 2018-19'!$B$9:$B$393,0))),"")</f>
        <v>0</v>
      </c>
      <c r="AY161" s="157">
        <f>_xlfn.IFNA(_xlfn.IFNA(INDEX('I.Supplementary 2018-19'!T$8:T$157,MATCH($B161,'I.Supplementary 2018-19'!$B$8:$B$157,0)),INDEX('I.KI 2018-19'!T$9:T$393,MATCH($B161,'I.KI 2018-19'!$B$9:$B$393,0))),"")</f>
        <v>0</v>
      </c>
      <c r="AZ161" s="156">
        <f>_xlfn.IFNA(_xlfn.IFNA(INDEX('I.Supplementary 2018-19'!U$8:U$157,MATCH($B161,'I.Supplementary 2018-19'!$B$8:$B$157,0)),INDEX('I.KI 2018-19'!U$9:U$393,MATCH($B161,'I.KI 2018-19'!$B$9:$B$393,0))),"")</f>
        <v>0</v>
      </c>
      <c r="BA161" s="193">
        <f>_xlfn.IFNA(_xlfn.IFNA(INDEX('I.Supplementary 2018-19'!V$8:V$157,MATCH($B161,'I.Supplementary 2018-19'!$B$8:$B$157,0)),INDEX('I.KI 2018-19'!V$9:V$393,MATCH($B161,'I.KI 2018-19'!$B$9:$B$393,0))),"")</f>
        <v>2.2775611168523038</v>
      </c>
      <c r="BB161" s="193">
        <f>_xlfn.IFNA(_xlfn.IFNA(INDEX('I.Supplementary 2018-19'!W$8:W$157,MATCH($B161,'I.Supplementary 2018-19'!$B$8:$B$157,0)),INDEX('I.KI 2018-19'!W$9:W$393,MATCH($B161,'I.KI 2018-19'!$B$9:$B$393,0))),"")</f>
        <v>0</v>
      </c>
      <c r="BC161" s="193">
        <f>_xlfn.IFNA(_xlfn.IFNA(INDEX('I.Supplementary 2018-19'!X$8:X$157,MATCH($B161,'I.Supplementary 2018-19'!$B$8:$B$157,0)),INDEX('I.KI 2018-19'!X$9:X$393,MATCH($B161,'I.KI 2018-19'!$B$9:$B$393,0))),"")</f>
        <v>0</v>
      </c>
      <c r="BD161" s="157">
        <f>_xlfn.IFNA(_xlfn.IFNA(INDEX('I.Supplementary 2018-19'!Y$8:Y$157,MATCH($B161,'I.Supplementary 2018-19'!$B$8:$B$157,0)),INDEX('I.KI 2018-19'!Y$9:Y$393,MATCH($B161,'I.KI 2018-19'!$B$9:$B$393,0))),"")</f>
        <v>0</v>
      </c>
      <c r="BE161" s="156">
        <f>_xlfn.IFNA(_xlfn.IFNA(INDEX('I.Supplementary 2018-19'!Z$8:Z$157,MATCH($B161,'I.Supplementary 2018-19'!$B$8:$B$157,0)),INDEX('I.KI 2018-19'!Z$9:Z$393,MATCH($B161,'I.KI 2018-19'!$B$9:$B$393,0))),"")</f>
        <v>0</v>
      </c>
      <c r="BF161" s="193">
        <f>_xlfn.IFNA(_xlfn.IFNA(INDEX('I.Supplementary 2018-19'!AA$8:AA$157,MATCH($B161,'I.Supplementary 2018-19'!$B$8:$B$157,0)),INDEX('I.KI 2018-19'!AA$9:AA$393,MATCH($B161,'I.KI 2018-19'!$B$9:$B$393,0))),"")</f>
        <v>2.5233240314339174</v>
      </c>
      <c r="BG161" s="193">
        <f>_xlfn.IFNA(_xlfn.IFNA(INDEX('I.Supplementary 2018-19'!AB$8:AB$157,MATCH($B161,'I.Supplementary 2018-19'!$B$8:$B$157,0)),INDEX('I.KI 2018-19'!AB$9:AB$393,MATCH($B161,'I.KI 2018-19'!$B$9:$B$393,0))),"")</f>
        <v>0</v>
      </c>
      <c r="BH161" s="193">
        <f>_xlfn.IFNA(_xlfn.IFNA(INDEX('I.Supplementary 2018-19'!AC$8:AC$157,MATCH($B161,'I.Supplementary 2018-19'!$B$8:$B$157,0)),INDEX('I.KI 2018-19'!AC$9:AC$393,MATCH($B161,'I.KI 2018-19'!$B$9:$B$393,0))),"")</f>
        <v>0</v>
      </c>
      <c r="BI161" s="157">
        <f>_xlfn.IFNA(_xlfn.IFNA(INDEX('I.Supplementary 2018-19'!AD$8:AD$157,MATCH($B161,'I.Supplementary 2018-19'!$B$8:$B$157,0)),INDEX('I.KI 2018-19'!AD$9:AD$393,MATCH($B161,'I.KI 2018-19'!$B$9:$B$393,0))),"")</f>
        <v>0</v>
      </c>
      <c r="BJ161" s="149"/>
      <c r="BK161" s="156">
        <f>_xlfn.IFNA(IF($B161=$B$381,0,IF($B161=$B$382,0,_xlfn.IFNA(INDEX('I.Supplementary 2018-19'!I$8:I$157,MATCH($B161,'I.Supplementary 2018-19'!$B$8:$B$157,0)),INDEX('I.KI 2018-19'!I$9:I$393,MATCH($B161,'I.KI 2018-19'!$B$9:$B$393,0))))),"")</f>
        <v>0.24576291458161362</v>
      </c>
      <c r="BL161" s="149">
        <f>_xlfn.IFNA(IF($B161=$B$381,0,IF($B161=$B$382,0,_xlfn.IFNA(INDEX('I.Supplementary 2018-19'!J$8:J$157,MATCH($B161,'I.Supplementary 2018-19'!$B$8:$B$157,0)),INDEX('I.KI 2018-19'!J$9:J$393,MATCH($B161,'I.KI 2018-19'!$B$9:$B$393,0))))),"")</f>
        <v>2.2775611168523038</v>
      </c>
      <c r="BM161" s="157">
        <f>_xlfn.IFNA(IF($B161=$B$381,0,IF($B161=$B$382,0,_xlfn.IFNA(INDEX('I.Supplementary 2018-19'!H$8:H$157,MATCH($B161,'I.Supplementary 2018-19'!$B$8:$B$157,0)),INDEX('I.KI 2018-19'!H$9:H$393,MATCH($B161,'I.KI 2018-19'!$B$9:$B$393,0))))),"")</f>
        <v>2.5233240314339174</v>
      </c>
    </row>
    <row r="162" spans="2:65">
      <c r="B162" s="121" t="str">
        <f>'Calculations for 2021-22'!B162</f>
        <v>E5041</v>
      </c>
      <c r="C162" s="160" t="str">
        <f>'Calculations for 2021-22'!D162</f>
        <v>E5041</v>
      </c>
      <c r="D162" t="str">
        <f>'Calculations for 2021-22'!E162</f>
        <v>OLB</v>
      </c>
      <c r="E162" t="str">
        <f>'Calculations for 2021-22'!F162</f>
        <v>P1915</v>
      </c>
      <c r="F162" s="120" t="str">
        <f>'Calculations for 2021-22'!H162</f>
        <v>Hillingdon</v>
      </c>
      <c r="G162" s="156">
        <f>_xlfn.IFNA(INDEX('I.KI 2016-17'!M$8:M$391,MATCH($B162,'I.KI 2016-17'!$B$8:$B$391,0)),"")</f>
        <v>24.773838261238001</v>
      </c>
      <c r="H162" s="149">
        <f>_xlfn.IFNA(INDEX('I.KI 2016-17'!N$8:N$391,MATCH($B162,'I.KI 2016-17'!$B$8:$B$391,0)),"")</f>
        <v>4.6574224876920001</v>
      </c>
      <c r="I162" s="149">
        <f>_xlfn.IFNA(INDEX('I.KI 2016-17'!O$8:O$391,MATCH($B162,'I.KI 2016-17'!$B$8:$B$391,0)),"")</f>
        <v>0</v>
      </c>
      <c r="J162" s="149">
        <f>_xlfn.IFNA(INDEX('I.KI 2016-17'!P$8:P$391,MATCH($B162,'I.KI 2016-17'!$B$8:$B$391,0)),"")</f>
        <v>0</v>
      </c>
      <c r="K162" s="157">
        <f>_xlfn.IFNA(INDEX('I.KI 2016-17'!Q$8:Q$391,MATCH($B162,'I.KI 2016-17'!$B$8:$B$391,0)),"")</f>
        <v>0</v>
      </c>
      <c r="L162" s="156">
        <f>_xlfn.IFNA(INDEX('I.KI 2016-17'!R$8:R$391,MATCH($B162,'I.KI 2016-17'!$B$8:$B$391,0)),"")</f>
        <v>34.035356784328002</v>
      </c>
      <c r="M162" s="193">
        <f>_xlfn.IFNA(INDEX('I.KI 2016-17'!S$8:S$391,MATCH($B162,'I.KI 2016-17'!$B$8:$B$391,0)),"")</f>
        <v>9.180730178579001</v>
      </c>
      <c r="N162" s="193">
        <f>_xlfn.IFNA(INDEX('I.KI 2016-17'!T$8:T$391,MATCH($B162,'I.KI 2016-17'!$B$8:$B$391,0)),"")</f>
        <v>0</v>
      </c>
      <c r="O162" s="193">
        <f>_xlfn.IFNA(INDEX('I.KI 2016-17'!U$8:U$391,MATCH($B162,'I.KI 2016-17'!$B$8:$B$391,0)),"")</f>
        <v>0</v>
      </c>
      <c r="P162" s="157">
        <f>_xlfn.IFNA(INDEX('I.KI 2016-17'!V$8:V$391,MATCH($B162,'I.KI 2016-17'!$B$8:$B$391,0)),"")</f>
        <v>0</v>
      </c>
      <c r="Q162" s="156">
        <f>_xlfn.IFNA(INDEX('I.KI 2016-17'!W$8:W$391,MATCH($B162,'I.KI 2016-17'!$B$8:$B$391,0)),"")</f>
        <v>58.809195045566</v>
      </c>
      <c r="R162" s="193">
        <f>_xlfn.IFNA(INDEX('I.KI 2016-17'!X$8:X$391,MATCH($B162,'I.KI 2016-17'!$B$8:$B$391,0)),"")</f>
        <v>13.838152666271</v>
      </c>
      <c r="S162" s="193">
        <f>_xlfn.IFNA(INDEX('I.KI 2016-17'!Y$8:Y$391,MATCH($B162,'I.KI 2016-17'!$B$8:$B$391,0)),"")</f>
        <v>0</v>
      </c>
      <c r="T162" s="193">
        <f>_xlfn.IFNA(INDEX('I.KI 2016-17'!Z$8:Z$391,MATCH($B162,'I.KI 2016-17'!$B$8:$B$391,0)),"")</f>
        <v>0</v>
      </c>
      <c r="U162" s="157">
        <f>_xlfn.IFNA(INDEX('I.KI 2016-17'!AA$8:AA$391,MATCH($B162,'I.KI 2016-17'!$B$8:$B$391,0)),"")</f>
        <v>0</v>
      </c>
      <c r="V162" s="149"/>
      <c r="W162" s="154">
        <f>_xlfn.IFNA(INDEX('I.KI 2016-17'!$H$8:$H$391,MATCH(B162,'I.KI 2016-17'!$B$8:$B$391,0)),"")</f>
        <v>29.431260748930001</v>
      </c>
      <c r="X162" s="153">
        <f>_xlfn.IFNA(INDEX('I.KI 2016-17'!$I$8:$I$391,MATCH(B162,'I.KI 2016-17'!$B$8:$B$391,0)),"")</f>
        <v>43.216086962906999</v>
      </c>
      <c r="Y162" s="155">
        <f>_xlfn.IFNA(INDEX('I.KI 2016-17'!$G$8:$G$391,MATCH(B162,'I.KI 2016-17'!$B$8:$B$391,0)),"")</f>
        <v>72.647347711837</v>
      </c>
      <c r="Z162" s="149"/>
      <c r="AA162" s="156">
        <f>_xlfn.IFNA(IF($B162=$B$382,0,_xlfn.IFNA(INDEX('I.Supplementary 2017-18'!N$8:N$35,MATCH($B162,'I.Supplementary 2017-18'!$B$8:$B$35,0)),INDEX('I.KI 2017-18'!N$9:N$393,MATCH($B162,'I.KI 2017-18'!$B$9:$B$393,0)))),"")</f>
        <v>17.278022011583136</v>
      </c>
      <c r="AB162" s="193">
        <f>_xlfn.IFNA(IF($B162=$B$382,0,_xlfn.IFNA(INDEX('I.Supplementary 2017-18'!O$8:O$35,MATCH($B162,'I.Supplementary 2017-18'!$B$8:$B$35,0)),INDEX('I.KI 2017-18'!O$9:O$393,MATCH($B162,'I.KI 2017-18'!$B$9:$B$393,0)))),"")</f>
        <v>2.2347975137090197</v>
      </c>
      <c r="AC162" s="193">
        <f>_xlfn.IFNA(IF($B162=$B$382,0,_xlfn.IFNA(INDEX('I.Supplementary 2017-18'!P$8:P$35,MATCH($B162,'I.Supplementary 2017-18'!$B$8:$B$35,0)),INDEX('I.KI 2017-18'!P$9:P$393,MATCH($B162,'I.KI 2017-18'!$B$9:$B$393,0)))),"")</f>
        <v>0</v>
      </c>
      <c r="AD162" s="193">
        <f>_xlfn.IFNA(IF($B162=$B$382,0,_xlfn.IFNA(INDEX('I.Supplementary 2017-18'!Q$8:Q$35,MATCH($B162,'I.Supplementary 2017-18'!$B$8:$B$35,0)),INDEX('I.KI 2017-18'!Q$9:Q$393,MATCH($B162,'I.KI 2017-18'!$B$9:$B$393,0)))),"")</f>
        <v>0</v>
      </c>
      <c r="AE162" s="157">
        <f>_xlfn.IFNA(IF($B162=$B$382,0,_xlfn.IFNA(INDEX('I.Supplementary 2017-18'!R$8:R$35,MATCH($B162,'I.Supplementary 2017-18'!$B$8:$B$35,0)),INDEX('I.KI 2017-18'!R$9:R$393,MATCH($B162,'I.KI 2017-18'!$B$9:$B$393,0)))),"")</f>
        <v>0</v>
      </c>
      <c r="AF162" s="156">
        <f>_xlfn.IFNA(IF($B162=$B$382,0,_xlfn.IFNA(INDEX('I.Supplementary 2017-18'!S$8:S$35,MATCH($B162,'I.Supplementary 2017-18'!$B$8:$B$35,0)),INDEX('I.KI 2017-18'!S$9:S$393,MATCH($B162,'I.KI 2017-18'!$B$9:$B$393,0)))),"")</f>
        <v>34.730223467521128</v>
      </c>
      <c r="AG162" s="193">
        <f>_xlfn.IFNA(IF($B162=$B$382,0,_xlfn.IFNA(INDEX('I.Supplementary 2017-18'!T$8:T$35,MATCH($B162,'I.Supplementary 2017-18'!$B$8:$B$35,0)),INDEX('I.KI 2017-18'!T$9:T$393,MATCH($B162,'I.KI 2017-18'!$B$9:$B$393,0)))),"")</f>
        <v>9.3681641922402807</v>
      </c>
      <c r="AH162" s="193">
        <f>_xlfn.IFNA(IF($B162=$B$382,0,_xlfn.IFNA(INDEX('I.Supplementary 2017-18'!U$8:U$35,MATCH($B162,'I.Supplementary 2017-18'!$B$8:$B$35,0)),INDEX('I.KI 2017-18'!U$9:U$393,MATCH($B162,'I.KI 2017-18'!$B$9:$B$393,0)))),"")</f>
        <v>0</v>
      </c>
      <c r="AI162" s="193">
        <f>_xlfn.IFNA(IF($B162=$B$382,0,_xlfn.IFNA(INDEX('I.Supplementary 2017-18'!V$8:V$35,MATCH($B162,'I.Supplementary 2017-18'!$B$8:$B$35,0)),INDEX('I.KI 2017-18'!V$9:V$393,MATCH($B162,'I.KI 2017-18'!$B$9:$B$393,0)))),"")</f>
        <v>0</v>
      </c>
      <c r="AJ162" s="157">
        <f>_xlfn.IFNA(IF($B162=$B$382,0,_xlfn.IFNA(INDEX('I.Supplementary 2017-18'!W$8:W$35,MATCH($B162,'I.Supplementary 2017-18'!$B$8:$B$35,0)),INDEX('I.KI 2017-18'!W$9:W$393,MATCH($B162,'I.KI 2017-18'!$B$9:$B$393,0)))),"")</f>
        <v>0</v>
      </c>
      <c r="AK162" s="156">
        <f>_xlfn.IFNA(IF($B162=$B$382,0,_xlfn.IFNA(INDEX('I.Supplementary 2017-18'!X$8:X$35,MATCH($B162,'I.Supplementary 2017-18'!$B$8:$B$35,0)),INDEX('I.KI 2017-18'!X$9:X$393,MATCH($B162,'I.KI 2017-18'!$B$9:$B$393,0)))),"")</f>
        <v>52.008245479104261</v>
      </c>
      <c r="AL162" s="193">
        <f>_xlfn.IFNA(IF($B162=$B$382,0,_xlfn.IFNA(INDEX('I.Supplementary 2017-18'!Y$8:Y$35,MATCH($B162,'I.Supplementary 2017-18'!$B$8:$B$35,0)),INDEX('I.KI 2017-18'!Y$9:Y$393,MATCH($B162,'I.KI 2017-18'!$B$9:$B$393,0)))),"")</f>
        <v>11.602961705949301</v>
      </c>
      <c r="AM162" s="193">
        <f>_xlfn.IFNA(IF($B162=$B$382,0,_xlfn.IFNA(INDEX('I.Supplementary 2017-18'!Z$8:Z$35,MATCH($B162,'I.Supplementary 2017-18'!$B$8:$B$35,0)),INDEX('I.KI 2017-18'!Z$9:Z$393,MATCH($B162,'I.KI 2017-18'!$B$9:$B$393,0)))),"")</f>
        <v>0</v>
      </c>
      <c r="AN162" s="193">
        <f>_xlfn.IFNA(IF($B162=$B$382,0,_xlfn.IFNA(INDEX('I.Supplementary 2017-18'!AA$8:AA$35,MATCH($B162,'I.Supplementary 2017-18'!$B$8:$B$35,0)),INDEX('I.KI 2017-18'!AA$9:AA$393,MATCH($B162,'I.KI 2017-18'!$B$9:$B$393,0)))),"")</f>
        <v>0</v>
      </c>
      <c r="AO162" s="157">
        <f>_xlfn.IFNA(IF($B162=$B$382,0,_xlfn.IFNA(INDEX('I.Supplementary 2017-18'!AB$8:AB$35,MATCH($B162,'I.Supplementary 2017-18'!$B$8:$B$35,0)),INDEX('I.KI 2017-18'!AB$9:AB$393,MATCH($B162,'I.KI 2017-18'!$B$9:$B$393,0)))),"")</f>
        <v>0</v>
      </c>
      <c r="AP162" s="149"/>
      <c r="AQ162" s="156">
        <f>_xlfn.IFNA(IF($B162=$B$381,0,IF($B162=$B$382,0,_xlfn.IFNA(INDEX('I.Supplementary 2017-18'!I$8:I$35,MATCH($B162,'I.Supplementary 2017-18'!$B$8:$B$35,0)),INDEX('I.KI 2017-18'!I$9:I$393,MATCH($B162,'I.KI 2017-18'!$B$9:$B$393,0))))),"")</f>
        <v>19.512819525292155</v>
      </c>
      <c r="AR162" s="149">
        <f>_xlfn.IFNA(IF($B162=$B$381,0,IF($B162=$B$382,0,_xlfn.IFNA(INDEX('I.Supplementary 2017-18'!J$8:J$35,MATCH($B162,'I.Supplementary 2017-18'!$B$8:$B$35,0)),INDEX('I.KI 2017-18'!J$9:J$393,MATCH($B162,'I.KI 2017-18'!$B$9:$B$393,0))))),"")</f>
        <v>44.098387659761414</v>
      </c>
      <c r="AS162" s="157">
        <f>_xlfn.IFNA(IF($B162=$B$381,0,IF($B162=$B$382,0,_xlfn.IFNA(INDEX('I.Supplementary 2017-18'!H$8:H$35,MATCH($B162,'I.Supplementary 2017-18'!$B$8:$B$35,0)),INDEX('I.KI 2017-18'!H$9:H$393,MATCH($B162,'I.KI 2017-18'!$B$9:$B$393,0))))),"")</f>
        <v>63.611207185053573</v>
      </c>
      <c r="AT162" s="149"/>
      <c r="AU162" s="156">
        <f>_xlfn.IFNA(_xlfn.IFNA(INDEX('I.Supplementary 2018-19'!P$8:P$157,MATCH($B162,'I.Supplementary 2018-19'!$B$8:$B$157,0)),INDEX('I.KI 2018-19'!P$9:P$393,MATCH($B162,'I.KI 2018-19'!$B$9:$B$393,0))),"")</f>
        <v>12.36808422774382</v>
      </c>
      <c r="AV162" s="193">
        <f>_xlfn.IFNA(_xlfn.IFNA(INDEX('I.Supplementary 2018-19'!Q$8:Q$157,MATCH($B162,'I.Supplementary 2018-19'!$B$8:$B$157,0)),INDEX('I.KI 2018-19'!Q$9:Q$393,MATCH($B162,'I.KI 2018-19'!$B$9:$B$393,0))),"")</f>
        <v>0.75619713308268788</v>
      </c>
      <c r="AW162" s="193">
        <f>_xlfn.IFNA(_xlfn.IFNA(INDEX('I.Supplementary 2018-19'!R$8:R$157,MATCH($B162,'I.Supplementary 2018-19'!$B$8:$B$157,0)),INDEX('I.KI 2018-19'!R$9:R$393,MATCH($B162,'I.KI 2018-19'!$B$9:$B$393,0))),"")</f>
        <v>0</v>
      </c>
      <c r="AX162" s="193">
        <f>_xlfn.IFNA(_xlfn.IFNA(INDEX('I.Supplementary 2018-19'!S$8:S$157,MATCH($B162,'I.Supplementary 2018-19'!$B$8:$B$157,0)),INDEX('I.KI 2018-19'!S$9:S$393,MATCH($B162,'I.KI 2018-19'!$B$9:$B$393,0))),"")</f>
        <v>0</v>
      </c>
      <c r="AY162" s="157">
        <f>_xlfn.IFNA(_xlfn.IFNA(INDEX('I.Supplementary 2018-19'!T$8:T$157,MATCH($B162,'I.Supplementary 2018-19'!$B$8:$B$157,0)),INDEX('I.KI 2018-19'!T$9:T$393,MATCH($B162,'I.KI 2018-19'!$B$9:$B$393,0))),"")</f>
        <v>0</v>
      </c>
      <c r="AZ162" s="156">
        <f>_xlfn.IFNA(_xlfn.IFNA(INDEX('I.Supplementary 2018-19'!U$8:U$157,MATCH($B162,'I.Supplementary 2018-19'!$B$8:$B$157,0)),INDEX('I.KI 2018-19'!U$9:U$393,MATCH($B162,'I.KI 2018-19'!$B$9:$B$393,0))),"")</f>
        <v>35.773620739077558</v>
      </c>
      <c r="BA162" s="193">
        <f>_xlfn.IFNA(_xlfn.IFNA(INDEX('I.Supplementary 2018-19'!V$8:V$157,MATCH($B162,'I.Supplementary 2018-19'!$B$8:$B$157,0)),INDEX('I.KI 2018-19'!V$9:V$393,MATCH($B162,'I.KI 2018-19'!$B$9:$B$393,0))),"")</f>
        <v>9.6496111851402038</v>
      </c>
      <c r="BB162" s="193">
        <f>_xlfn.IFNA(_xlfn.IFNA(INDEX('I.Supplementary 2018-19'!W$8:W$157,MATCH($B162,'I.Supplementary 2018-19'!$B$8:$B$157,0)),INDEX('I.KI 2018-19'!W$9:W$393,MATCH($B162,'I.KI 2018-19'!$B$9:$B$393,0))),"")</f>
        <v>0</v>
      </c>
      <c r="BC162" s="193">
        <f>_xlfn.IFNA(_xlfn.IFNA(INDEX('I.Supplementary 2018-19'!X$8:X$157,MATCH($B162,'I.Supplementary 2018-19'!$B$8:$B$157,0)),INDEX('I.KI 2018-19'!X$9:X$393,MATCH($B162,'I.KI 2018-19'!$B$9:$B$393,0))),"")</f>
        <v>0</v>
      </c>
      <c r="BD162" s="157">
        <f>_xlfn.IFNA(_xlfn.IFNA(INDEX('I.Supplementary 2018-19'!Y$8:Y$157,MATCH($B162,'I.Supplementary 2018-19'!$B$8:$B$157,0)),INDEX('I.KI 2018-19'!Y$9:Y$393,MATCH($B162,'I.KI 2018-19'!$B$9:$B$393,0))),"")</f>
        <v>0</v>
      </c>
      <c r="BE162" s="156">
        <f>_xlfn.IFNA(_xlfn.IFNA(INDEX('I.Supplementary 2018-19'!Z$8:Z$157,MATCH($B162,'I.Supplementary 2018-19'!$B$8:$B$157,0)),INDEX('I.KI 2018-19'!Z$9:Z$393,MATCH($B162,'I.KI 2018-19'!$B$9:$B$393,0))),"")</f>
        <v>48.141704966821379</v>
      </c>
      <c r="BF162" s="193">
        <f>_xlfn.IFNA(_xlfn.IFNA(INDEX('I.Supplementary 2018-19'!AA$8:AA$157,MATCH($B162,'I.Supplementary 2018-19'!$B$8:$B$157,0)),INDEX('I.KI 2018-19'!AA$9:AA$393,MATCH($B162,'I.KI 2018-19'!$B$9:$B$393,0))),"")</f>
        <v>10.405808318222892</v>
      </c>
      <c r="BG162" s="193">
        <f>_xlfn.IFNA(_xlfn.IFNA(INDEX('I.Supplementary 2018-19'!AB$8:AB$157,MATCH($B162,'I.Supplementary 2018-19'!$B$8:$B$157,0)),INDEX('I.KI 2018-19'!AB$9:AB$393,MATCH($B162,'I.KI 2018-19'!$B$9:$B$393,0))),"")</f>
        <v>0</v>
      </c>
      <c r="BH162" s="193">
        <f>_xlfn.IFNA(_xlfn.IFNA(INDEX('I.Supplementary 2018-19'!AC$8:AC$157,MATCH($B162,'I.Supplementary 2018-19'!$B$8:$B$157,0)),INDEX('I.KI 2018-19'!AC$9:AC$393,MATCH($B162,'I.KI 2018-19'!$B$9:$B$393,0))),"")</f>
        <v>0</v>
      </c>
      <c r="BI162" s="157">
        <f>_xlfn.IFNA(_xlfn.IFNA(INDEX('I.Supplementary 2018-19'!AD$8:AD$157,MATCH($B162,'I.Supplementary 2018-19'!$B$8:$B$157,0)),INDEX('I.KI 2018-19'!AD$9:AD$393,MATCH($B162,'I.KI 2018-19'!$B$9:$B$393,0))),"")</f>
        <v>0</v>
      </c>
      <c r="BJ162" s="149"/>
      <c r="BK162" s="156">
        <f>_xlfn.IFNA(IF($B162=$B$381,0,IF($B162=$B$382,0,_xlfn.IFNA(INDEX('I.Supplementary 2018-19'!I$8:I$157,MATCH($B162,'I.Supplementary 2018-19'!$B$8:$B$157,0)),INDEX('I.KI 2018-19'!I$9:I$393,MATCH($B162,'I.KI 2018-19'!$B$9:$B$393,0))))),"")</f>
        <v>13.124281360826508</v>
      </c>
      <c r="BL162" s="149">
        <f>_xlfn.IFNA(IF($B162=$B$381,0,IF($B162=$B$382,0,_xlfn.IFNA(INDEX('I.Supplementary 2018-19'!J$8:J$157,MATCH($B162,'I.Supplementary 2018-19'!$B$8:$B$157,0)),INDEX('I.KI 2018-19'!J$9:J$393,MATCH($B162,'I.KI 2018-19'!$B$9:$B$393,0))))),"")</f>
        <v>45.42323192421776</v>
      </c>
      <c r="BM162" s="157">
        <f>_xlfn.IFNA(IF($B162=$B$381,0,IF($B162=$B$382,0,_xlfn.IFNA(INDEX('I.Supplementary 2018-19'!H$8:H$157,MATCH($B162,'I.Supplementary 2018-19'!$B$8:$B$157,0)),INDEX('I.KI 2018-19'!H$9:H$393,MATCH($B162,'I.KI 2018-19'!$B$9:$B$393,0))))),"")</f>
        <v>58.547513285044268</v>
      </c>
    </row>
    <row r="163" spans="2:65">
      <c r="B163" s="121" t="str">
        <f>'Calculations for 2021-22'!B163</f>
        <v>E2434</v>
      </c>
      <c r="C163" s="160" t="str">
        <f>'Calculations for 2021-22'!D163</f>
        <v>E2434</v>
      </c>
      <c r="D163" t="str">
        <f>'Calculations for 2021-22'!E163</f>
        <v>SD</v>
      </c>
      <c r="E163" t="str">
        <f>'Calculations for 2021-22'!F163</f>
        <v>P1913</v>
      </c>
      <c r="F163" s="120" t="str">
        <f>'Calculations for 2021-22'!H163</f>
        <v>Hinckley and Bosworth</v>
      </c>
      <c r="G163" s="156">
        <f>_xlfn.IFNA(INDEX('I.KI 2016-17'!M$8:M$391,MATCH($B163,'I.KI 2016-17'!$B$8:$B$391,0)),"")</f>
        <v>0</v>
      </c>
      <c r="H163" s="149">
        <f>_xlfn.IFNA(INDEX('I.KI 2016-17'!N$8:N$391,MATCH($B163,'I.KI 2016-17'!$B$8:$B$391,0)),"")</f>
        <v>1.257386329394</v>
      </c>
      <c r="I163" s="149">
        <f>_xlfn.IFNA(INDEX('I.KI 2016-17'!O$8:O$391,MATCH($B163,'I.KI 2016-17'!$B$8:$B$391,0)),"")</f>
        <v>0</v>
      </c>
      <c r="J163" s="149">
        <f>_xlfn.IFNA(INDEX('I.KI 2016-17'!P$8:P$391,MATCH($B163,'I.KI 2016-17'!$B$8:$B$391,0)),"")</f>
        <v>0</v>
      </c>
      <c r="K163" s="157">
        <f>_xlfn.IFNA(INDEX('I.KI 2016-17'!Q$8:Q$391,MATCH($B163,'I.KI 2016-17'!$B$8:$B$391,0)),"")</f>
        <v>0</v>
      </c>
      <c r="L163" s="156">
        <f>_xlfn.IFNA(INDEX('I.KI 2016-17'!R$8:R$391,MATCH($B163,'I.KI 2016-17'!$B$8:$B$391,0)),"")</f>
        <v>0</v>
      </c>
      <c r="M163" s="193">
        <f>_xlfn.IFNA(INDEX('I.KI 2016-17'!S$8:S$391,MATCH($B163,'I.KI 2016-17'!$B$8:$B$391,0)),"")</f>
        <v>2.378358400088</v>
      </c>
      <c r="N163" s="193">
        <f>_xlfn.IFNA(INDEX('I.KI 2016-17'!T$8:T$391,MATCH($B163,'I.KI 2016-17'!$B$8:$B$391,0)),"")</f>
        <v>0</v>
      </c>
      <c r="O163" s="193">
        <f>_xlfn.IFNA(INDEX('I.KI 2016-17'!U$8:U$391,MATCH($B163,'I.KI 2016-17'!$B$8:$B$391,0)),"")</f>
        <v>0</v>
      </c>
      <c r="P163" s="157">
        <f>_xlfn.IFNA(INDEX('I.KI 2016-17'!V$8:V$391,MATCH($B163,'I.KI 2016-17'!$B$8:$B$391,0)),"")</f>
        <v>0</v>
      </c>
      <c r="Q163" s="156">
        <f>_xlfn.IFNA(INDEX('I.KI 2016-17'!W$8:W$391,MATCH($B163,'I.KI 2016-17'!$B$8:$B$391,0)),"")</f>
        <v>0</v>
      </c>
      <c r="R163" s="193">
        <f>_xlfn.IFNA(INDEX('I.KI 2016-17'!X$8:X$391,MATCH($B163,'I.KI 2016-17'!$B$8:$B$391,0)),"")</f>
        <v>3.635744729482</v>
      </c>
      <c r="S163" s="193">
        <f>_xlfn.IFNA(INDEX('I.KI 2016-17'!Y$8:Y$391,MATCH($B163,'I.KI 2016-17'!$B$8:$B$391,0)),"")</f>
        <v>0</v>
      </c>
      <c r="T163" s="193">
        <f>_xlfn.IFNA(INDEX('I.KI 2016-17'!Z$8:Z$391,MATCH($B163,'I.KI 2016-17'!$B$8:$B$391,0)),"")</f>
        <v>0</v>
      </c>
      <c r="U163" s="157">
        <f>_xlfn.IFNA(INDEX('I.KI 2016-17'!AA$8:AA$391,MATCH($B163,'I.KI 2016-17'!$B$8:$B$391,0)),"")</f>
        <v>0</v>
      </c>
      <c r="V163" s="149"/>
      <c r="W163" s="154">
        <f>_xlfn.IFNA(INDEX('I.KI 2016-17'!$H$8:$H$391,MATCH(B163,'I.KI 2016-17'!$B$8:$B$391,0)),"")</f>
        <v>1.257386329394</v>
      </c>
      <c r="X163" s="153">
        <f>_xlfn.IFNA(INDEX('I.KI 2016-17'!$I$8:$I$391,MATCH(B163,'I.KI 2016-17'!$B$8:$B$391,0)),"")</f>
        <v>2.378358400088</v>
      </c>
      <c r="Y163" s="155">
        <f>_xlfn.IFNA(INDEX('I.KI 2016-17'!$G$8:$G$391,MATCH(B163,'I.KI 2016-17'!$B$8:$B$391,0)),"")</f>
        <v>3.635744729482</v>
      </c>
      <c r="Z163" s="149"/>
      <c r="AA163" s="156">
        <f>_xlfn.IFNA(IF($B163=$B$382,0,_xlfn.IFNA(INDEX('I.Supplementary 2017-18'!N$8:N$35,MATCH($B163,'I.Supplementary 2017-18'!$B$8:$B$35,0)),INDEX('I.KI 2017-18'!N$9:N$393,MATCH($B163,'I.KI 2017-18'!$B$9:$B$393,0)))),"")</f>
        <v>0</v>
      </c>
      <c r="AB163" s="193">
        <f>_xlfn.IFNA(IF($B163=$B$382,0,_xlfn.IFNA(INDEX('I.Supplementary 2017-18'!O$8:O$35,MATCH($B163,'I.Supplementary 2017-18'!$B$8:$B$35,0)),INDEX('I.KI 2017-18'!O$9:O$393,MATCH($B163,'I.KI 2017-18'!$B$9:$B$393,0)))),"")</f>
        <v>0.75392672965705676</v>
      </c>
      <c r="AC163" s="193">
        <f>_xlfn.IFNA(IF($B163=$B$382,0,_xlfn.IFNA(INDEX('I.Supplementary 2017-18'!P$8:P$35,MATCH($B163,'I.Supplementary 2017-18'!$B$8:$B$35,0)),INDEX('I.KI 2017-18'!P$9:P$393,MATCH($B163,'I.KI 2017-18'!$B$9:$B$393,0)))),"")</f>
        <v>0</v>
      </c>
      <c r="AD163" s="193">
        <f>_xlfn.IFNA(IF($B163=$B$382,0,_xlfn.IFNA(INDEX('I.Supplementary 2017-18'!Q$8:Q$35,MATCH($B163,'I.Supplementary 2017-18'!$B$8:$B$35,0)),INDEX('I.KI 2017-18'!Q$9:Q$393,MATCH($B163,'I.KI 2017-18'!$B$9:$B$393,0)))),"")</f>
        <v>0</v>
      </c>
      <c r="AE163" s="157">
        <f>_xlfn.IFNA(IF($B163=$B$382,0,_xlfn.IFNA(INDEX('I.Supplementary 2017-18'!R$8:R$35,MATCH($B163,'I.Supplementary 2017-18'!$B$8:$B$35,0)),INDEX('I.KI 2017-18'!R$9:R$393,MATCH($B163,'I.KI 2017-18'!$B$9:$B$393,0)))),"")</f>
        <v>0</v>
      </c>
      <c r="AF163" s="156">
        <f>_xlfn.IFNA(IF($B163=$B$382,0,_xlfn.IFNA(INDEX('I.Supplementary 2017-18'!S$8:S$35,MATCH($B163,'I.Supplementary 2017-18'!$B$8:$B$35,0)),INDEX('I.KI 2017-18'!S$9:S$393,MATCH($B163,'I.KI 2017-18'!$B$9:$B$393,0)))),"")</f>
        <v>0</v>
      </c>
      <c r="AG163" s="193">
        <f>_xlfn.IFNA(IF($B163=$B$382,0,_xlfn.IFNA(INDEX('I.Supplementary 2017-18'!T$8:T$35,MATCH($B163,'I.Supplementary 2017-18'!$B$8:$B$35,0)),INDEX('I.KI 2017-18'!T$9:T$393,MATCH($B163,'I.KI 2017-18'!$B$9:$B$393,0)))),"")</f>
        <v>2.4269150238186104</v>
      </c>
      <c r="AH163" s="193">
        <f>_xlfn.IFNA(IF($B163=$B$382,0,_xlfn.IFNA(INDEX('I.Supplementary 2017-18'!U$8:U$35,MATCH($B163,'I.Supplementary 2017-18'!$B$8:$B$35,0)),INDEX('I.KI 2017-18'!U$9:U$393,MATCH($B163,'I.KI 2017-18'!$B$9:$B$393,0)))),"")</f>
        <v>0</v>
      </c>
      <c r="AI163" s="193">
        <f>_xlfn.IFNA(IF($B163=$B$382,0,_xlfn.IFNA(INDEX('I.Supplementary 2017-18'!V$8:V$35,MATCH($B163,'I.Supplementary 2017-18'!$B$8:$B$35,0)),INDEX('I.KI 2017-18'!V$9:V$393,MATCH($B163,'I.KI 2017-18'!$B$9:$B$393,0)))),"")</f>
        <v>0</v>
      </c>
      <c r="AJ163" s="157">
        <f>_xlfn.IFNA(IF($B163=$B$382,0,_xlfn.IFNA(INDEX('I.Supplementary 2017-18'!W$8:W$35,MATCH($B163,'I.Supplementary 2017-18'!$B$8:$B$35,0)),INDEX('I.KI 2017-18'!W$9:W$393,MATCH($B163,'I.KI 2017-18'!$B$9:$B$393,0)))),"")</f>
        <v>0</v>
      </c>
      <c r="AK163" s="156">
        <f>_xlfn.IFNA(IF($B163=$B$382,0,_xlfn.IFNA(INDEX('I.Supplementary 2017-18'!X$8:X$35,MATCH($B163,'I.Supplementary 2017-18'!$B$8:$B$35,0)),INDEX('I.KI 2017-18'!X$9:X$393,MATCH($B163,'I.KI 2017-18'!$B$9:$B$393,0)))),"")</f>
        <v>0</v>
      </c>
      <c r="AL163" s="193">
        <f>_xlfn.IFNA(IF($B163=$B$382,0,_xlfn.IFNA(INDEX('I.Supplementary 2017-18'!Y$8:Y$35,MATCH($B163,'I.Supplementary 2017-18'!$B$8:$B$35,0)),INDEX('I.KI 2017-18'!Y$9:Y$393,MATCH($B163,'I.KI 2017-18'!$B$9:$B$393,0)))),"")</f>
        <v>3.1808417534756672</v>
      </c>
      <c r="AM163" s="193">
        <f>_xlfn.IFNA(IF($B163=$B$382,0,_xlfn.IFNA(INDEX('I.Supplementary 2017-18'!Z$8:Z$35,MATCH($B163,'I.Supplementary 2017-18'!$B$8:$B$35,0)),INDEX('I.KI 2017-18'!Z$9:Z$393,MATCH($B163,'I.KI 2017-18'!$B$9:$B$393,0)))),"")</f>
        <v>0</v>
      </c>
      <c r="AN163" s="193">
        <f>_xlfn.IFNA(IF($B163=$B$382,0,_xlfn.IFNA(INDEX('I.Supplementary 2017-18'!AA$8:AA$35,MATCH($B163,'I.Supplementary 2017-18'!$B$8:$B$35,0)),INDEX('I.KI 2017-18'!AA$9:AA$393,MATCH($B163,'I.KI 2017-18'!$B$9:$B$393,0)))),"")</f>
        <v>0</v>
      </c>
      <c r="AO163" s="157">
        <f>_xlfn.IFNA(IF($B163=$B$382,0,_xlfn.IFNA(INDEX('I.Supplementary 2017-18'!AB$8:AB$35,MATCH($B163,'I.Supplementary 2017-18'!$B$8:$B$35,0)),INDEX('I.KI 2017-18'!AB$9:AB$393,MATCH($B163,'I.KI 2017-18'!$B$9:$B$393,0)))),"")</f>
        <v>0</v>
      </c>
      <c r="AP163" s="149"/>
      <c r="AQ163" s="156">
        <f>_xlfn.IFNA(IF($B163=$B$381,0,IF($B163=$B$382,0,_xlfn.IFNA(INDEX('I.Supplementary 2017-18'!I$8:I$35,MATCH($B163,'I.Supplementary 2017-18'!$B$8:$B$35,0)),INDEX('I.KI 2017-18'!I$9:I$393,MATCH($B163,'I.KI 2017-18'!$B$9:$B$393,0))))),"")</f>
        <v>0.75392672965705676</v>
      </c>
      <c r="AR163" s="149">
        <f>_xlfn.IFNA(IF($B163=$B$381,0,IF($B163=$B$382,0,_xlfn.IFNA(INDEX('I.Supplementary 2017-18'!J$8:J$35,MATCH($B163,'I.Supplementary 2017-18'!$B$8:$B$35,0)),INDEX('I.KI 2017-18'!J$9:J$393,MATCH($B163,'I.KI 2017-18'!$B$9:$B$393,0))))),"")</f>
        <v>2.4269150238186104</v>
      </c>
      <c r="AS163" s="157">
        <f>_xlfn.IFNA(IF($B163=$B$381,0,IF($B163=$B$382,0,_xlfn.IFNA(INDEX('I.Supplementary 2017-18'!H$8:H$35,MATCH($B163,'I.Supplementary 2017-18'!$B$8:$B$35,0)),INDEX('I.KI 2017-18'!H$9:H$393,MATCH($B163,'I.KI 2017-18'!$B$9:$B$393,0))))),"")</f>
        <v>3.1808417534756672</v>
      </c>
      <c r="AT163" s="149"/>
      <c r="AU163" s="156">
        <f>_xlfn.IFNA(_xlfn.IFNA(INDEX('I.Supplementary 2018-19'!P$8:P$157,MATCH($B163,'I.Supplementary 2018-19'!$B$8:$B$157,0)),INDEX('I.KI 2018-19'!P$9:P$393,MATCH($B163,'I.KI 2018-19'!$B$9:$B$393,0))),"")</f>
        <v>0</v>
      </c>
      <c r="AV163" s="193">
        <f>_xlfn.IFNA(_xlfn.IFNA(INDEX('I.Supplementary 2018-19'!Q$8:Q$157,MATCH($B163,'I.Supplementary 2018-19'!$B$8:$B$157,0)),INDEX('I.KI 2018-19'!Q$9:Q$393,MATCH($B163,'I.KI 2018-19'!$B$9:$B$393,0))),"")</f>
        <v>0.43746099155334944</v>
      </c>
      <c r="AW163" s="193">
        <f>_xlfn.IFNA(_xlfn.IFNA(INDEX('I.Supplementary 2018-19'!R$8:R$157,MATCH($B163,'I.Supplementary 2018-19'!$B$8:$B$157,0)),INDEX('I.KI 2018-19'!R$9:R$393,MATCH($B163,'I.KI 2018-19'!$B$9:$B$393,0))),"")</f>
        <v>0</v>
      </c>
      <c r="AX163" s="193">
        <f>_xlfn.IFNA(_xlfn.IFNA(INDEX('I.Supplementary 2018-19'!S$8:S$157,MATCH($B163,'I.Supplementary 2018-19'!$B$8:$B$157,0)),INDEX('I.KI 2018-19'!S$9:S$393,MATCH($B163,'I.KI 2018-19'!$B$9:$B$393,0))),"")</f>
        <v>0</v>
      </c>
      <c r="AY163" s="157">
        <f>_xlfn.IFNA(_xlfn.IFNA(INDEX('I.Supplementary 2018-19'!T$8:T$157,MATCH($B163,'I.Supplementary 2018-19'!$B$8:$B$157,0)),INDEX('I.KI 2018-19'!T$9:T$393,MATCH($B163,'I.KI 2018-19'!$B$9:$B$393,0))),"")</f>
        <v>0</v>
      </c>
      <c r="AZ163" s="156">
        <f>_xlfn.IFNA(_xlfn.IFNA(INDEX('I.Supplementary 2018-19'!U$8:U$157,MATCH($B163,'I.Supplementary 2018-19'!$B$8:$B$157,0)),INDEX('I.KI 2018-19'!U$9:U$393,MATCH($B163,'I.KI 2018-19'!$B$9:$B$393,0))),"")</f>
        <v>0</v>
      </c>
      <c r="BA163" s="193">
        <f>_xlfn.IFNA(_xlfn.IFNA(INDEX('I.Supplementary 2018-19'!V$8:V$157,MATCH($B163,'I.Supplementary 2018-19'!$B$8:$B$157,0)),INDEX('I.KI 2018-19'!V$9:V$393,MATCH($B163,'I.KI 2018-19'!$B$9:$B$393,0))),"")</f>
        <v>2.4998266339762507</v>
      </c>
      <c r="BB163" s="193">
        <f>_xlfn.IFNA(_xlfn.IFNA(INDEX('I.Supplementary 2018-19'!W$8:W$157,MATCH($B163,'I.Supplementary 2018-19'!$B$8:$B$157,0)),INDEX('I.KI 2018-19'!W$9:W$393,MATCH($B163,'I.KI 2018-19'!$B$9:$B$393,0))),"")</f>
        <v>0</v>
      </c>
      <c r="BC163" s="193">
        <f>_xlfn.IFNA(_xlfn.IFNA(INDEX('I.Supplementary 2018-19'!X$8:X$157,MATCH($B163,'I.Supplementary 2018-19'!$B$8:$B$157,0)),INDEX('I.KI 2018-19'!X$9:X$393,MATCH($B163,'I.KI 2018-19'!$B$9:$B$393,0))),"")</f>
        <v>0</v>
      </c>
      <c r="BD163" s="157">
        <f>_xlfn.IFNA(_xlfn.IFNA(INDEX('I.Supplementary 2018-19'!Y$8:Y$157,MATCH($B163,'I.Supplementary 2018-19'!$B$8:$B$157,0)),INDEX('I.KI 2018-19'!Y$9:Y$393,MATCH($B163,'I.KI 2018-19'!$B$9:$B$393,0))),"")</f>
        <v>0</v>
      </c>
      <c r="BE163" s="156">
        <f>_xlfn.IFNA(_xlfn.IFNA(INDEX('I.Supplementary 2018-19'!Z$8:Z$157,MATCH($B163,'I.Supplementary 2018-19'!$B$8:$B$157,0)),INDEX('I.KI 2018-19'!Z$9:Z$393,MATCH($B163,'I.KI 2018-19'!$B$9:$B$393,0))),"")</f>
        <v>0</v>
      </c>
      <c r="BF163" s="193">
        <f>_xlfn.IFNA(_xlfn.IFNA(INDEX('I.Supplementary 2018-19'!AA$8:AA$157,MATCH($B163,'I.Supplementary 2018-19'!$B$8:$B$157,0)),INDEX('I.KI 2018-19'!AA$9:AA$393,MATCH($B163,'I.KI 2018-19'!$B$9:$B$393,0))),"")</f>
        <v>2.9372876255296001</v>
      </c>
      <c r="BG163" s="193">
        <f>_xlfn.IFNA(_xlfn.IFNA(INDEX('I.Supplementary 2018-19'!AB$8:AB$157,MATCH($B163,'I.Supplementary 2018-19'!$B$8:$B$157,0)),INDEX('I.KI 2018-19'!AB$9:AB$393,MATCH($B163,'I.KI 2018-19'!$B$9:$B$393,0))),"")</f>
        <v>0</v>
      </c>
      <c r="BH163" s="193">
        <f>_xlfn.IFNA(_xlfn.IFNA(INDEX('I.Supplementary 2018-19'!AC$8:AC$157,MATCH($B163,'I.Supplementary 2018-19'!$B$8:$B$157,0)),INDEX('I.KI 2018-19'!AC$9:AC$393,MATCH($B163,'I.KI 2018-19'!$B$9:$B$393,0))),"")</f>
        <v>0</v>
      </c>
      <c r="BI163" s="157">
        <f>_xlfn.IFNA(_xlfn.IFNA(INDEX('I.Supplementary 2018-19'!AD$8:AD$157,MATCH($B163,'I.Supplementary 2018-19'!$B$8:$B$157,0)),INDEX('I.KI 2018-19'!AD$9:AD$393,MATCH($B163,'I.KI 2018-19'!$B$9:$B$393,0))),"")</f>
        <v>0</v>
      </c>
      <c r="BJ163" s="149"/>
      <c r="BK163" s="156">
        <f>_xlfn.IFNA(IF($B163=$B$381,0,IF($B163=$B$382,0,_xlfn.IFNA(INDEX('I.Supplementary 2018-19'!I$8:I$157,MATCH($B163,'I.Supplementary 2018-19'!$B$8:$B$157,0)),INDEX('I.KI 2018-19'!I$9:I$393,MATCH($B163,'I.KI 2018-19'!$B$9:$B$393,0))))),"")</f>
        <v>0.43746099155334944</v>
      </c>
      <c r="BL163" s="149">
        <f>_xlfn.IFNA(IF($B163=$B$381,0,IF($B163=$B$382,0,_xlfn.IFNA(INDEX('I.Supplementary 2018-19'!J$8:J$157,MATCH($B163,'I.Supplementary 2018-19'!$B$8:$B$157,0)),INDEX('I.KI 2018-19'!J$9:J$393,MATCH($B163,'I.KI 2018-19'!$B$9:$B$393,0))))),"")</f>
        <v>2.4998266339762507</v>
      </c>
      <c r="BM163" s="157">
        <f>_xlfn.IFNA(IF($B163=$B$381,0,IF($B163=$B$382,0,_xlfn.IFNA(INDEX('I.Supplementary 2018-19'!H$8:H$157,MATCH($B163,'I.Supplementary 2018-19'!$B$8:$B$157,0)),INDEX('I.KI 2018-19'!H$9:H$393,MATCH($B163,'I.KI 2018-19'!$B$9:$B$393,0))))),"")</f>
        <v>2.9372876255296001</v>
      </c>
    </row>
    <row r="164" spans="2:65">
      <c r="B164" s="121" t="str">
        <f>'Calculations for 2021-22'!B164</f>
        <v>E3835</v>
      </c>
      <c r="C164" s="160" t="str">
        <f>'Calculations for 2021-22'!D164</f>
        <v>E3835</v>
      </c>
      <c r="D164" t="str">
        <f>'Calculations for 2021-22'!E164</f>
        <v>SD</v>
      </c>
      <c r="E164" t="str">
        <f>'Calculations for 2021-22'!F164</f>
        <v>P1908</v>
      </c>
      <c r="F164" s="120" t="str">
        <f>'Calculations for 2021-22'!H164</f>
        <v>Horsham</v>
      </c>
      <c r="G164" s="156">
        <f>_xlfn.IFNA(INDEX('I.KI 2016-17'!M$8:M$391,MATCH($B164,'I.KI 2016-17'!$B$8:$B$391,0)),"")</f>
        <v>0</v>
      </c>
      <c r="H164" s="149">
        <f>_xlfn.IFNA(INDEX('I.KI 2016-17'!N$8:N$391,MATCH($B164,'I.KI 2016-17'!$B$8:$B$391,0)),"")</f>
        <v>0.82464612878300003</v>
      </c>
      <c r="I164" s="149">
        <f>_xlfn.IFNA(INDEX('I.KI 2016-17'!O$8:O$391,MATCH($B164,'I.KI 2016-17'!$B$8:$B$391,0)),"")</f>
        <v>0</v>
      </c>
      <c r="J164" s="149">
        <f>_xlfn.IFNA(INDEX('I.KI 2016-17'!P$8:P$391,MATCH($B164,'I.KI 2016-17'!$B$8:$B$391,0)),"")</f>
        <v>0</v>
      </c>
      <c r="K164" s="157">
        <f>_xlfn.IFNA(INDEX('I.KI 2016-17'!Q$8:Q$391,MATCH($B164,'I.KI 2016-17'!$B$8:$B$391,0)),"")</f>
        <v>0</v>
      </c>
      <c r="L164" s="156">
        <f>_xlfn.IFNA(INDEX('I.KI 2016-17'!R$8:R$391,MATCH($B164,'I.KI 2016-17'!$B$8:$B$391,0)),"")</f>
        <v>0</v>
      </c>
      <c r="M164" s="193">
        <f>_xlfn.IFNA(INDEX('I.KI 2016-17'!S$8:S$391,MATCH($B164,'I.KI 2016-17'!$B$8:$B$391,0)),"")</f>
        <v>1.878080276845</v>
      </c>
      <c r="N164" s="193">
        <f>_xlfn.IFNA(INDEX('I.KI 2016-17'!T$8:T$391,MATCH($B164,'I.KI 2016-17'!$B$8:$B$391,0)),"")</f>
        <v>0</v>
      </c>
      <c r="O164" s="193">
        <f>_xlfn.IFNA(INDEX('I.KI 2016-17'!U$8:U$391,MATCH($B164,'I.KI 2016-17'!$B$8:$B$391,0)),"")</f>
        <v>0</v>
      </c>
      <c r="P164" s="157">
        <f>_xlfn.IFNA(INDEX('I.KI 2016-17'!V$8:V$391,MATCH($B164,'I.KI 2016-17'!$B$8:$B$391,0)),"")</f>
        <v>0</v>
      </c>
      <c r="Q164" s="156">
        <f>_xlfn.IFNA(INDEX('I.KI 2016-17'!W$8:W$391,MATCH($B164,'I.KI 2016-17'!$B$8:$B$391,0)),"")</f>
        <v>0</v>
      </c>
      <c r="R164" s="193">
        <f>_xlfn.IFNA(INDEX('I.KI 2016-17'!X$8:X$391,MATCH($B164,'I.KI 2016-17'!$B$8:$B$391,0)),"")</f>
        <v>2.7027264056279998</v>
      </c>
      <c r="S164" s="193">
        <f>_xlfn.IFNA(INDEX('I.KI 2016-17'!Y$8:Y$391,MATCH($B164,'I.KI 2016-17'!$B$8:$B$391,0)),"")</f>
        <v>0</v>
      </c>
      <c r="T164" s="193">
        <f>_xlfn.IFNA(INDEX('I.KI 2016-17'!Z$8:Z$391,MATCH($B164,'I.KI 2016-17'!$B$8:$B$391,0)),"")</f>
        <v>0</v>
      </c>
      <c r="U164" s="157">
        <f>_xlfn.IFNA(INDEX('I.KI 2016-17'!AA$8:AA$391,MATCH($B164,'I.KI 2016-17'!$B$8:$B$391,0)),"")</f>
        <v>0</v>
      </c>
      <c r="V164" s="149"/>
      <c r="W164" s="154">
        <f>_xlfn.IFNA(INDEX('I.KI 2016-17'!$H$8:$H$391,MATCH(B164,'I.KI 2016-17'!$B$8:$B$391,0)),"")</f>
        <v>0.82464612878300003</v>
      </c>
      <c r="X164" s="153">
        <f>_xlfn.IFNA(INDEX('I.KI 2016-17'!$I$8:$I$391,MATCH(B164,'I.KI 2016-17'!$B$8:$B$391,0)),"")</f>
        <v>1.878080276845</v>
      </c>
      <c r="Y164" s="155">
        <f>_xlfn.IFNA(INDEX('I.KI 2016-17'!$G$8:$G$391,MATCH(B164,'I.KI 2016-17'!$B$8:$B$391,0)),"")</f>
        <v>2.7027264056279998</v>
      </c>
      <c r="Z164" s="149"/>
      <c r="AA164" s="156">
        <f>_xlfn.IFNA(IF($B164=$B$382,0,_xlfn.IFNA(INDEX('I.Supplementary 2017-18'!N$8:N$35,MATCH($B164,'I.Supplementary 2017-18'!$B$8:$B$35,0)),INDEX('I.KI 2017-18'!N$9:N$393,MATCH($B164,'I.KI 2017-18'!$B$9:$B$393,0)))),"")</f>
        <v>0</v>
      </c>
      <c r="AB164" s="193">
        <f>_xlfn.IFNA(IF($B164=$B$382,0,_xlfn.IFNA(INDEX('I.Supplementary 2017-18'!O$8:O$35,MATCH($B164,'I.Supplementary 2017-18'!$B$8:$B$35,0)),INDEX('I.KI 2017-18'!O$9:O$393,MATCH($B164,'I.KI 2017-18'!$B$9:$B$393,0)))),"")</f>
        <v>0.14924125981258321</v>
      </c>
      <c r="AC164" s="193">
        <f>_xlfn.IFNA(IF($B164=$B$382,0,_xlfn.IFNA(INDEX('I.Supplementary 2017-18'!P$8:P$35,MATCH($B164,'I.Supplementary 2017-18'!$B$8:$B$35,0)),INDEX('I.KI 2017-18'!P$9:P$393,MATCH($B164,'I.KI 2017-18'!$B$9:$B$393,0)))),"")</f>
        <v>0</v>
      </c>
      <c r="AD164" s="193">
        <f>_xlfn.IFNA(IF($B164=$B$382,0,_xlfn.IFNA(INDEX('I.Supplementary 2017-18'!Q$8:Q$35,MATCH($B164,'I.Supplementary 2017-18'!$B$8:$B$35,0)),INDEX('I.KI 2017-18'!Q$9:Q$393,MATCH($B164,'I.KI 2017-18'!$B$9:$B$393,0)))),"")</f>
        <v>0</v>
      </c>
      <c r="AE164" s="157">
        <f>_xlfn.IFNA(IF($B164=$B$382,0,_xlfn.IFNA(INDEX('I.Supplementary 2017-18'!R$8:R$35,MATCH($B164,'I.Supplementary 2017-18'!$B$8:$B$35,0)),INDEX('I.KI 2017-18'!R$9:R$393,MATCH($B164,'I.KI 2017-18'!$B$9:$B$393,0)))),"")</f>
        <v>0</v>
      </c>
      <c r="AF164" s="156">
        <f>_xlfn.IFNA(IF($B164=$B$382,0,_xlfn.IFNA(INDEX('I.Supplementary 2017-18'!S$8:S$35,MATCH($B164,'I.Supplementary 2017-18'!$B$8:$B$35,0)),INDEX('I.KI 2017-18'!S$9:S$393,MATCH($B164,'I.KI 2017-18'!$B$9:$B$393,0)))),"")</f>
        <v>0</v>
      </c>
      <c r="AG164" s="193">
        <f>_xlfn.IFNA(IF($B164=$B$382,0,_xlfn.IFNA(INDEX('I.Supplementary 2017-18'!T$8:T$35,MATCH($B164,'I.Supplementary 2017-18'!$B$8:$B$35,0)),INDEX('I.KI 2017-18'!T$9:T$393,MATCH($B164,'I.KI 2017-18'!$B$9:$B$393,0)))),"")</f>
        <v>1.9164232100779679</v>
      </c>
      <c r="AH164" s="193">
        <f>_xlfn.IFNA(IF($B164=$B$382,0,_xlfn.IFNA(INDEX('I.Supplementary 2017-18'!U$8:U$35,MATCH($B164,'I.Supplementary 2017-18'!$B$8:$B$35,0)),INDEX('I.KI 2017-18'!U$9:U$393,MATCH($B164,'I.KI 2017-18'!$B$9:$B$393,0)))),"")</f>
        <v>0</v>
      </c>
      <c r="AI164" s="193">
        <f>_xlfn.IFNA(IF($B164=$B$382,0,_xlfn.IFNA(INDEX('I.Supplementary 2017-18'!V$8:V$35,MATCH($B164,'I.Supplementary 2017-18'!$B$8:$B$35,0)),INDEX('I.KI 2017-18'!V$9:V$393,MATCH($B164,'I.KI 2017-18'!$B$9:$B$393,0)))),"")</f>
        <v>0</v>
      </c>
      <c r="AJ164" s="157">
        <f>_xlfn.IFNA(IF($B164=$B$382,0,_xlfn.IFNA(INDEX('I.Supplementary 2017-18'!W$8:W$35,MATCH($B164,'I.Supplementary 2017-18'!$B$8:$B$35,0)),INDEX('I.KI 2017-18'!W$9:W$393,MATCH($B164,'I.KI 2017-18'!$B$9:$B$393,0)))),"")</f>
        <v>0</v>
      </c>
      <c r="AK164" s="156">
        <f>_xlfn.IFNA(IF($B164=$B$382,0,_xlfn.IFNA(INDEX('I.Supplementary 2017-18'!X$8:X$35,MATCH($B164,'I.Supplementary 2017-18'!$B$8:$B$35,0)),INDEX('I.KI 2017-18'!X$9:X$393,MATCH($B164,'I.KI 2017-18'!$B$9:$B$393,0)))),"")</f>
        <v>0</v>
      </c>
      <c r="AL164" s="193">
        <f>_xlfn.IFNA(IF($B164=$B$382,0,_xlfn.IFNA(INDEX('I.Supplementary 2017-18'!Y$8:Y$35,MATCH($B164,'I.Supplementary 2017-18'!$B$8:$B$35,0)),INDEX('I.KI 2017-18'!Y$9:Y$393,MATCH($B164,'I.KI 2017-18'!$B$9:$B$393,0)))),"")</f>
        <v>2.0656644698905513</v>
      </c>
      <c r="AM164" s="193">
        <f>_xlfn.IFNA(IF($B164=$B$382,0,_xlfn.IFNA(INDEX('I.Supplementary 2017-18'!Z$8:Z$35,MATCH($B164,'I.Supplementary 2017-18'!$B$8:$B$35,0)),INDEX('I.KI 2017-18'!Z$9:Z$393,MATCH($B164,'I.KI 2017-18'!$B$9:$B$393,0)))),"")</f>
        <v>0</v>
      </c>
      <c r="AN164" s="193">
        <f>_xlfn.IFNA(IF($B164=$B$382,0,_xlfn.IFNA(INDEX('I.Supplementary 2017-18'!AA$8:AA$35,MATCH($B164,'I.Supplementary 2017-18'!$B$8:$B$35,0)),INDEX('I.KI 2017-18'!AA$9:AA$393,MATCH($B164,'I.KI 2017-18'!$B$9:$B$393,0)))),"")</f>
        <v>0</v>
      </c>
      <c r="AO164" s="157">
        <f>_xlfn.IFNA(IF($B164=$B$382,0,_xlfn.IFNA(INDEX('I.Supplementary 2017-18'!AB$8:AB$35,MATCH($B164,'I.Supplementary 2017-18'!$B$8:$B$35,0)),INDEX('I.KI 2017-18'!AB$9:AB$393,MATCH($B164,'I.KI 2017-18'!$B$9:$B$393,0)))),"")</f>
        <v>0</v>
      </c>
      <c r="AP164" s="149"/>
      <c r="AQ164" s="156">
        <f>_xlfn.IFNA(IF($B164=$B$381,0,IF($B164=$B$382,0,_xlfn.IFNA(INDEX('I.Supplementary 2017-18'!I$8:I$35,MATCH($B164,'I.Supplementary 2017-18'!$B$8:$B$35,0)),INDEX('I.KI 2017-18'!I$9:I$393,MATCH($B164,'I.KI 2017-18'!$B$9:$B$393,0))))),"")</f>
        <v>0.14924125981258321</v>
      </c>
      <c r="AR164" s="149">
        <f>_xlfn.IFNA(IF($B164=$B$381,0,IF($B164=$B$382,0,_xlfn.IFNA(INDEX('I.Supplementary 2017-18'!J$8:J$35,MATCH($B164,'I.Supplementary 2017-18'!$B$8:$B$35,0)),INDEX('I.KI 2017-18'!J$9:J$393,MATCH($B164,'I.KI 2017-18'!$B$9:$B$393,0))))),"")</f>
        <v>1.9164232100779679</v>
      </c>
      <c r="AS164" s="157">
        <f>_xlfn.IFNA(IF($B164=$B$381,0,IF($B164=$B$382,0,_xlfn.IFNA(INDEX('I.Supplementary 2017-18'!H$8:H$35,MATCH($B164,'I.Supplementary 2017-18'!$B$8:$B$35,0)),INDEX('I.KI 2017-18'!H$9:H$393,MATCH($B164,'I.KI 2017-18'!$B$9:$B$393,0))))),"")</f>
        <v>2.0656644698905513</v>
      </c>
      <c r="AT164" s="149"/>
      <c r="AU164" s="156">
        <f>_xlfn.IFNA(_xlfn.IFNA(INDEX('I.Supplementary 2018-19'!P$8:P$157,MATCH($B164,'I.Supplementary 2018-19'!$B$8:$B$157,0)),INDEX('I.KI 2018-19'!P$9:P$393,MATCH($B164,'I.KI 2018-19'!$B$9:$B$393,0))),"")</f>
        <v>0</v>
      </c>
      <c r="AV164" s="193">
        <f>_xlfn.IFNA(_xlfn.IFNA(INDEX('I.Supplementary 2018-19'!Q$8:Q$157,MATCH($B164,'I.Supplementary 2018-19'!$B$8:$B$157,0)),INDEX('I.KI 2018-19'!Q$9:Q$393,MATCH($B164,'I.KI 2018-19'!$B$9:$B$393,0))),"")</f>
        <v>0</v>
      </c>
      <c r="AW164" s="193">
        <f>_xlfn.IFNA(_xlfn.IFNA(INDEX('I.Supplementary 2018-19'!R$8:R$157,MATCH($B164,'I.Supplementary 2018-19'!$B$8:$B$157,0)),INDEX('I.KI 2018-19'!R$9:R$393,MATCH($B164,'I.KI 2018-19'!$B$9:$B$393,0))),"")</f>
        <v>0</v>
      </c>
      <c r="AX164" s="193">
        <f>_xlfn.IFNA(_xlfn.IFNA(INDEX('I.Supplementary 2018-19'!S$8:S$157,MATCH($B164,'I.Supplementary 2018-19'!$B$8:$B$157,0)),INDEX('I.KI 2018-19'!S$9:S$393,MATCH($B164,'I.KI 2018-19'!$B$9:$B$393,0))),"")</f>
        <v>0</v>
      </c>
      <c r="AY164" s="157">
        <f>_xlfn.IFNA(_xlfn.IFNA(INDEX('I.Supplementary 2018-19'!T$8:T$157,MATCH($B164,'I.Supplementary 2018-19'!$B$8:$B$157,0)),INDEX('I.KI 2018-19'!T$9:T$393,MATCH($B164,'I.KI 2018-19'!$B$9:$B$393,0))),"")</f>
        <v>0</v>
      </c>
      <c r="AZ164" s="156">
        <f>_xlfn.IFNA(_xlfn.IFNA(INDEX('I.Supplementary 2018-19'!U$8:U$157,MATCH($B164,'I.Supplementary 2018-19'!$B$8:$B$157,0)),INDEX('I.KI 2018-19'!U$9:U$393,MATCH($B164,'I.KI 2018-19'!$B$9:$B$393,0))),"")</f>
        <v>0</v>
      </c>
      <c r="BA164" s="193">
        <f>_xlfn.IFNA(_xlfn.IFNA(INDEX('I.Supplementary 2018-19'!V$8:V$157,MATCH($B164,'I.Supplementary 2018-19'!$B$8:$B$157,0)),INDEX('I.KI 2018-19'!V$9:V$393,MATCH($B164,'I.KI 2018-19'!$B$9:$B$393,0))),"")</f>
        <v>1.9739981563034861</v>
      </c>
      <c r="BB164" s="193">
        <f>_xlfn.IFNA(_xlfn.IFNA(INDEX('I.Supplementary 2018-19'!W$8:W$157,MATCH($B164,'I.Supplementary 2018-19'!$B$8:$B$157,0)),INDEX('I.KI 2018-19'!W$9:W$393,MATCH($B164,'I.KI 2018-19'!$B$9:$B$393,0))),"")</f>
        <v>0</v>
      </c>
      <c r="BC164" s="193">
        <f>_xlfn.IFNA(_xlfn.IFNA(INDEX('I.Supplementary 2018-19'!X$8:X$157,MATCH($B164,'I.Supplementary 2018-19'!$B$8:$B$157,0)),INDEX('I.KI 2018-19'!X$9:X$393,MATCH($B164,'I.KI 2018-19'!$B$9:$B$393,0))),"")</f>
        <v>0</v>
      </c>
      <c r="BD164" s="157">
        <f>_xlfn.IFNA(_xlfn.IFNA(INDEX('I.Supplementary 2018-19'!Y$8:Y$157,MATCH($B164,'I.Supplementary 2018-19'!$B$8:$B$157,0)),INDEX('I.KI 2018-19'!Y$9:Y$393,MATCH($B164,'I.KI 2018-19'!$B$9:$B$393,0))),"")</f>
        <v>0</v>
      </c>
      <c r="BE164" s="156">
        <f>_xlfn.IFNA(_xlfn.IFNA(INDEX('I.Supplementary 2018-19'!Z$8:Z$157,MATCH($B164,'I.Supplementary 2018-19'!$B$8:$B$157,0)),INDEX('I.KI 2018-19'!Z$9:Z$393,MATCH($B164,'I.KI 2018-19'!$B$9:$B$393,0))),"")</f>
        <v>0</v>
      </c>
      <c r="BF164" s="193">
        <f>_xlfn.IFNA(_xlfn.IFNA(INDEX('I.Supplementary 2018-19'!AA$8:AA$157,MATCH($B164,'I.Supplementary 2018-19'!$B$8:$B$157,0)),INDEX('I.KI 2018-19'!AA$9:AA$393,MATCH($B164,'I.KI 2018-19'!$B$9:$B$393,0))),"")</f>
        <v>1.9739981563034861</v>
      </c>
      <c r="BG164" s="193">
        <f>_xlfn.IFNA(_xlfn.IFNA(INDEX('I.Supplementary 2018-19'!AB$8:AB$157,MATCH($B164,'I.Supplementary 2018-19'!$B$8:$B$157,0)),INDEX('I.KI 2018-19'!AB$9:AB$393,MATCH($B164,'I.KI 2018-19'!$B$9:$B$393,0))),"")</f>
        <v>0</v>
      </c>
      <c r="BH164" s="193">
        <f>_xlfn.IFNA(_xlfn.IFNA(INDEX('I.Supplementary 2018-19'!AC$8:AC$157,MATCH($B164,'I.Supplementary 2018-19'!$B$8:$B$157,0)),INDEX('I.KI 2018-19'!AC$9:AC$393,MATCH($B164,'I.KI 2018-19'!$B$9:$B$393,0))),"")</f>
        <v>0</v>
      </c>
      <c r="BI164" s="157">
        <f>_xlfn.IFNA(_xlfn.IFNA(INDEX('I.Supplementary 2018-19'!AD$8:AD$157,MATCH($B164,'I.Supplementary 2018-19'!$B$8:$B$157,0)),INDEX('I.KI 2018-19'!AD$9:AD$393,MATCH($B164,'I.KI 2018-19'!$B$9:$B$393,0))),"")</f>
        <v>0</v>
      </c>
      <c r="BJ164" s="149"/>
      <c r="BK164" s="156">
        <f>_xlfn.IFNA(IF($B164=$B$381,0,IF($B164=$B$382,0,_xlfn.IFNA(INDEX('I.Supplementary 2018-19'!I$8:I$157,MATCH($B164,'I.Supplementary 2018-19'!$B$8:$B$157,0)),INDEX('I.KI 2018-19'!I$9:I$393,MATCH($B164,'I.KI 2018-19'!$B$9:$B$393,0))))),"")</f>
        <v>0</v>
      </c>
      <c r="BL164" s="149">
        <f>_xlfn.IFNA(IF($B164=$B$381,0,IF($B164=$B$382,0,_xlfn.IFNA(INDEX('I.Supplementary 2018-19'!J$8:J$157,MATCH($B164,'I.Supplementary 2018-19'!$B$8:$B$157,0)),INDEX('I.KI 2018-19'!J$9:J$393,MATCH($B164,'I.KI 2018-19'!$B$9:$B$393,0))))),"")</f>
        <v>1.9739981563034861</v>
      </c>
      <c r="BM164" s="157">
        <f>_xlfn.IFNA(IF($B164=$B$381,0,IF($B164=$B$382,0,_xlfn.IFNA(INDEX('I.Supplementary 2018-19'!H$8:H$157,MATCH($B164,'I.Supplementary 2018-19'!$B$8:$B$157,0)),INDEX('I.KI 2018-19'!H$9:H$393,MATCH($B164,'I.KI 2018-19'!$B$9:$B$393,0))))),"")</f>
        <v>1.9739981563034861</v>
      </c>
    </row>
    <row r="165" spans="2:65">
      <c r="B165" s="121" t="str">
        <f>'Calculations for 2021-22'!B165</f>
        <v>E5042</v>
      </c>
      <c r="C165" s="160" t="str">
        <f>'Calculations for 2021-22'!D165</f>
        <v>E5042</v>
      </c>
      <c r="D165" t="str">
        <f>'Calculations for 2021-22'!E165</f>
        <v>OLB</v>
      </c>
      <c r="E165" t="str">
        <f>'Calculations for 2021-22'!F165</f>
        <v>P1915</v>
      </c>
      <c r="F165" s="120" t="str">
        <f>'Calculations for 2021-22'!H165</f>
        <v>Hounslow</v>
      </c>
      <c r="G165" s="156">
        <f>_xlfn.IFNA(INDEX('I.KI 2016-17'!M$8:M$391,MATCH($B165,'I.KI 2016-17'!$B$8:$B$391,0)),"")</f>
        <v>25.614142009045</v>
      </c>
      <c r="H165" s="149">
        <f>_xlfn.IFNA(INDEX('I.KI 2016-17'!N$8:N$391,MATCH($B165,'I.KI 2016-17'!$B$8:$B$391,0)),"")</f>
        <v>5.4677578757980001</v>
      </c>
      <c r="I165" s="149">
        <f>_xlfn.IFNA(INDEX('I.KI 2016-17'!O$8:O$391,MATCH($B165,'I.KI 2016-17'!$B$8:$B$391,0)),"")</f>
        <v>0</v>
      </c>
      <c r="J165" s="149">
        <f>_xlfn.IFNA(INDEX('I.KI 2016-17'!P$8:P$391,MATCH($B165,'I.KI 2016-17'!$B$8:$B$391,0)),"")</f>
        <v>0</v>
      </c>
      <c r="K165" s="157">
        <f>_xlfn.IFNA(INDEX('I.KI 2016-17'!Q$8:Q$391,MATCH($B165,'I.KI 2016-17'!$B$8:$B$391,0)),"")</f>
        <v>0</v>
      </c>
      <c r="L165" s="156">
        <f>_xlfn.IFNA(INDEX('I.KI 2016-17'!R$8:R$391,MATCH($B165,'I.KI 2016-17'!$B$8:$B$391,0)),"")</f>
        <v>34.714441320901997</v>
      </c>
      <c r="M165" s="193">
        <f>_xlfn.IFNA(INDEX('I.KI 2016-17'!S$8:S$391,MATCH($B165,'I.KI 2016-17'!$B$8:$B$391,0)),"")</f>
        <v>10.405197943259999</v>
      </c>
      <c r="N165" s="193">
        <f>_xlfn.IFNA(INDEX('I.KI 2016-17'!T$8:T$391,MATCH($B165,'I.KI 2016-17'!$B$8:$B$391,0)),"")</f>
        <v>0</v>
      </c>
      <c r="O165" s="193">
        <f>_xlfn.IFNA(INDEX('I.KI 2016-17'!U$8:U$391,MATCH($B165,'I.KI 2016-17'!$B$8:$B$391,0)),"")</f>
        <v>0</v>
      </c>
      <c r="P165" s="157">
        <f>_xlfn.IFNA(INDEX('I.KI 2016-17'!V$8:V$391,MATCH($B165,'I.KI 2016-17'!$B$8:$B$391,0)),"")</f>
        <v>0</v>
      </c>
      <c r="Q165" s="156">
        <f>_xlfn.IFNA(INDEX('I.KI 2016-17'!W$8:W$391,MATCH($B165,'I.KI 2016-17'!$B$8:$B$391,0)),"")</f>
        <v>60.328583329946994</v>
      </c>
      <c r="R165" s="193">
        <f>_xlfn.IFNA(INDEX('I.KI 2016-17'!X$8:X$391,MATCH($B165,'I.KI 2016-17'!$B$8:$B$391,0)),"")</f>
        <v>15.872955819057999</v>
      </c>
      <c r="S165" s="193">
        <f>_xlfn.IFNA(INDEX('I.KI 2016-17'!Y$8:Y$391,MATCH($B165,'I.KI 2016-17'!$B$8:$B$391,0)),"")</f>
        <v>0</v>
      </c>
      <c r="T165" s="193">
        <f>_xlfn.IFNA(INDEX('I.KI 2016-17'!Z$8:Z$391,MATCH($B165,'I.KI 2016-17'!$B$8:$B$391,0)),"")</f>
        <v>0</v>
      </c>
      <c r="U165" s="157">
        <f>_xlfn.IFNA(INDEX('I.KI 2016-17'!AA$8:AA$391,MATCH($B165,'I.KI 2016-17'!$B$8:$B$391,0)),"")</f>
        <v>0</v>
      </c>
      <c r="V165" s="149"/>
      <c r="W165" s="154">
        <f>_xlfn.IFNA(INDEX('I.KI 2016-17'!$H$8:$H$391,MATCH(B165,'I.KI 2016-17'!$B$8:$B$391,0)),"")</f>
        <v>31.081899884843001</v>
      </c>
      <c r="X165" s="153">
        <f>_xlfn.IFNA(INDEX('I.KI 2016-17'!$I$8:$I$391,MATCH(B165,'I.KI 2016-17'!$B$8:$B$391,0)),"")</f>
        <v>45.119639264161997</v>
      </c>
      <c r="Y165" s="155">
        <f>_xlfn.IFNA(INDEX('I.KI 2016-17'!$G$8:$G$391,MATCH(B165,'I.KI 2016-17'!$B$8:$B$391,0)),"")</f>
        <v>76.201539149005001</v>
      </c>
      <c r="Z165" s="149"/>
      <c r="AA165" s="156">
        <f>_xlfn.IFNA(IF($B165=$B$382,0,_xlfn.IFNA(INDEX('I.Supplementary 2017-18'!N$8:N$35,MATCH($B165,'I.Supplementary 2017-18'!$B$8:$B$35,0)),INDEX('I.KI 2017-18'!N$9:N$393,MATCH($B165,'I.KI 2017-18'!$B$9:$B$393,0)))),"")</f>
        <v>18.764833468927407</v>
      </c>
      <c r="AB165" s="193">
        <f>_xlfn.IFNA(IF($B165=$B$382,0,_xlfn.IFNA(INDEX('I.Supplementary 2017-18'!O$8:O$35,MATCH($B165,'I.Supplementary 2017-18'!$B$8:$B$35,0)),INDEX('I.KI 2017-18'!O$9:O$393,MATCH($B165,'I.KI 2017-18'!$B$9:$B$393,0)))),"")</f>
        <v>3.002307381755922</v>
      </c>
      <c r="AC165" s="193">
        <f>_xlfn.IFNA(IF($B165=$B$382,0,_xlfn.IFNA(INDEX('I.Supplementary 2017-18'!P$8:P$35,MATCH($B165,'I.Supplementary 2017-18'!$B$8:$B$35,0)),INDEX('I.KI 2017-18'!P$9:P$393,MATCH($B165,'I.KI 2017-18'!$B$9:$B$393,0)))),"")</f>
        <v>0</v>
      </c>
      <c r="AD165" s="193">
        <f>_xlfn.IFNA(IF($B165=$B$382,0,_xlfn.IFNA(INDEX('I.Supplementary 2017-18'!Q$8:Q$35,MATCH($B165,'I.Supplementary 2017-18'!$B$8:$B$35,0)),INDEX('I.KI 2017-18'!Q$9:Q$393,MATCH($B165,'I.KI 2017-18'!$B$9:$B$393,0)))),"")</f>
        <v>0</v>
      </c>
      <c r="AE165" s="157">
        <f>_xlfn.IFNA(IF($B165=$B$382,0,_xlfn.IFNA(INDEX('I.Supplementary 2017-18'!R$8:R$35,MATCH($B165,'I.Supplementary 2017-18'!$B$8:$B$35,0)),INDEX('I.KI 2017-18'!R$9:R$393,MATCH($B165,'I.KI 2017-18'!$B$9:$B$393,0)))),"")</f>
        <v>0</v>
      </c>
      <c r="AF165" s="156">
        <f>_xlfn.IFNA(IF($B165=$B$382,0,_xlfn.IFNA(INDEX('I.Supplementary 2017-18'!S$8:S$35,MATCH($B165,'I.Supplementary 2017-18'!$B$8:$B$35,0)),INDEX('I.KI 2017-18'!S$9:S$393,MATCH($B165,'I.KI 2017-18'!$B$9:$B$393,0)))),"")</f>
        <v>35.423172210735508</v>
      </c>
      <c r="AG165" s="193">
        <f>_xlfn.IFNA(IF($B165=$B$382,0,_xlfn.IFNA(INDEX('I.Supplementary 2017-18'!T$8:T$35,MATCH($B165,'I.Supplementary 2017-18'!$B$8:$B$35,0)),INDEX('I.KI 2017-18'!T$9:T$393,MATCH($B165,'I.KI 2017-18'!$B$9:$B$393,0)))),"")</f>
        <v>10.617630720992194</v>
      </c>
      <c r="AH165" s="193">
        <f>_xlfn.IFNA(IF($B165=$B$382,0,_xlfn.IFNA(INDEX('I.Supplementary 2017-18'!U$8:U$35,MATCH($B165,'I.Supplementary 2017-18'!$B$8:$B$35,0)),INDEX('I.KI 2017-18'!U$9:U$393,MATCH($B165,'I.KI 2017-18'!$B$9:$B$393,0)))),"")</f>
        <v>0</v>
      </c>
      <c r="AI165" s="193">
        <f>_xlfn.IFNA(IF($B165=$B$382,0,_xlfn.IFNA(INDEX('I.Supplementary 2017-18'!V$8:V$35,MATCH($B165,'I.Supplementary 2017-18'!$B$8:$B$35,0)),INDEX('I.KI 2017-18'!V$9:V$393,MATCH($B165,'I.KI 2017-18'!$B$9:$B$393,0)))),"")</f>
        <v>0</v>
      </c>
      <c r="AJ165" s="157">
        <f>_xlfn.IFNA(IF($B165=$B$382,0,_xlfn.IFNA(INDEX('I.Supplementary 2017-18'!W$8:W$35,MATCH($B165,'I.Supplementary 2017-18'!$B$8:$B$35,0)),INDEX('I.KI 2017-18'!W$9:W$393,MATCH($B165,'I.KI 2017-18'!$B$9:$B$393,0)))),"")</f>
        <v>0</v>
      </c>
      <c r="AK165" s="156">
        <f>_xlfn.IFNA(IF($B165=$B$382,0,_xlfn.IFNA(INDEX('I.Supplementary 2017-18'!X$8:X$35,MATCH($B165,'I.Supplementary 2017-18'!$B$8:$B$35,0)),INDEX('I.KI 2017-18'!X$9:X$393,MATCH($B165,'I.KI 2017-18'!$B$9:$B$393,0)))),"")</f>
        <v>54.188005679662915</v>
      </c>
      <c r="AL165" s="193">
        <f>_xlfn.IFNA(IF($B165=$B$382,0,_xlfn.IFNA(INDEX('I.Supplementary 2017-18'!Y$8:Y$35,MATCH($B165,'I.Supplementary 2017-18'!$B$8:$B$35,0)),INDEX('I.KI 2017-18'!Y$9:Y$393,MATCH($B165,'I.KI 2017-18'!$B$9:$B$393,0)))),"")</f>
        <v>13.619938102748115</v>
      </c>
      <c r="AM165" s="193">
        <f>_xlfn.IFNA(IF($B165=$B$382,0,_xlfn.IFNA(INDEX('I.Supplementary 2017-18'!Z$8:Z$35,MATCH($B165,'I.Supplementary 2017-18'!$B$8:$B$35,0)),INDEX('I.KI 2017-18'!Z$9:Z$393,MATCH($B165,'I.KI 2017-18'!$B$9:$B$393,0)))),"")</f>
        <v>0</v>
      </c>
      <c r="AN165" s="193">
        <f>_xlfn.IFNA(IF($B165=$B$382,0,_xlfn.IFNA(INDEX('I.Supplementary 2017-18'!AA$8:AA$35,MATCH($B165,'I.Supplementary 2017-18'!$B$8:$B$35,0)),INDEX('I.KI 2017-18'!AA$9:AA$393,MATCH($B165,'I.KI 2017-18'!$B$9:$B$393,0)))),"")</f>
        <v>0</v>
      </c>
      <c r="AO165" s="157">
        <f>_xlfn.IFNA(IF($B165=$B$382,0,_xlfn.IFNA(INDEX('I.Supplementary 2017-18'!AB$8:AB$35,MATCH($B165,'I.Supplementary 2017-18'!$B$8:$B$35,0)),INDEX('I.KI 2017-18'!AB$9:AB$393,MATCH($B165,'I.KI 2017-18'!$B$9:$B$393,0)))),"")</f>
        <v>0</v>
      </c>
      <c r="AP165" s="149"/>
      <c r="AQ165" s="156">
        <f>_xlfn.IFNA(IF($B165=$B$381,0,IF($B165=$B$382,0,_xlfn.IFNA(INDEX('I.Supplementary 2017-18'!I$8:I$35,MATCH($B165,'I.Supplementary 2017-18'!$B$8:$B$35,0)),INDEX('I.KI 2017-18'!I$9:I$393,MATCH($B165,'I.KI 2017-18'!$B$9:$B$393,0))))),"")</f>
        <v>21.767140850683329</v>
      </c>
      <c r="AR165" s="149">
        <f>_xlfn.IFNA(IF($B165=$B$381,0,IF($B165=$B$382,0,_xlfn.IFNA(INDEX('I.Supplementary 2017-18'!J$8:J$35,MATCH($B165,'I.Supplementary 2017-18'!$B$8:$B$35,0)),INDEX('I.KI 2017-18'!J$9:J$393,MATCH($B165,'I.KI 2017-18'!$B$9:$B$393,0))))),"")</f>
        <v>46.040802931727697</v>
      </c>
      <c r="AS165" s="157">
        <f>_xlfn.IFNA(IF($B165=$B$381,0,IF($B165=$B$382,0,_xlfn.IFNA(INDEX('I.Supplementary 2017-18'!H$8:H$35,MATCH($B165,'I.Supplementary 2017-18'!$B$8:$B$35,0)),INDEX('I.KI 2017-18'!H$9:H$393,MATCH($B165,'I.KI 2017-18'!$B$9:$B$393,0))))),"")</f>
        <v>67.80794378241103</v>
      </c>
      <c r="AT165" s="149"/>
      <c r="AU165" s="156">
        <f>_xlfn.IFNA(_xlfn.IFNA(INDEX('I.Supplementary 2018-19'!P$8:P$157,MATCH($B165,'I.Supplementary 2018-19'!$B$8:$B$157,0)),INDEX('I.KI 2018-19'!P$9:P$393,MATCH($B165,'I.KI 2018-19'!$B$9:$B$393,0))),"")</f>
        <v>14.210114581076182</v>
      </c>
      <c r="AV165" s="193">
        <f>_xlfn.IFNA(_xlfn.IFNA(INDEX('I.Supplementary 2018-19'!Q$8:Q$157,MATCH($B165,'I.Supplementary 2018-19'!$B$8:$B$157,0)),INDEX('I.KI 2018-19'!Q$9:Q$393,MATCH($B165,'I.KI 2018-19'!$B$9:$B$393,0))),"")</f>
        <v>1.4768221469920688</v>
      </c>
      <c r="AW165" s="193">
        <f>_xlfn.IFNA(_xlfn.IFNA(INDEX('I.Supplementary 2018-19'!R$8:R$157,MATCH($B165,'I.Supplementary 2018-19'!$B$8:$B$157,0)),INDEX('I.KI 2018-19'!R$9:R$393,MATCH($B165,'I.KI 2018-19'!$B$9:$B$393,0))),"")</f>
        <v>0</v>
      </c>
      <c r="AX165" s="193">
        <f>_xlfn.IFNA(_xlfn.IFNA(INDEX('I.Supplementary 2018-19'!S$8:S$157,MATCH($B165,'I.Supplementary 2018-19'!$B$8:$B$157,0)),INDEX('I.KI 2018-19'!S$9:S$393,MATCH($B165,'I.KI 2018-19'!$B$9:$B$393,0))),"")</f>
        <v>0</v>
      </c>
      <c r="AY165" s="157">
        <f>_xlfn.IFNA(_xlfn.IFNA(INDEX('I.Supplementary 2018-19'!T$8:T$157,MATCH($B165,'I.Supplementary 2018-19'!$B$8:$B$157,0)),INDEX('I.KI 2018-19'!T$9:T$393,MATCH($B165,'I.KI 2018-19'!$B$9:$B$393,0))),"")</f>
        <v>0</v>
      </c>
      <c r="AZ165" s="156">
        <f>_xlfn.IFNA(_xlfn.IFNA(INDEX('I.Supplementary 2018-19'!U$8:U$157,MATCH($B165,'I.Supplementary 2018-19'!$B$8:$B$157,0)),INDEX('I.KI 2018-19'!U$9:U$393,MATCH($B165,'I.KI 2018-19'!$B$9:$B$393,0))),"")</f>
        <v>36.487387684877774</v>
      </c>
      <c r="BA165" s="193">
        <f>_xlfn.IFNA(_xlfn.IFNA(INDEX('I.Supplementary 2018-19'!V$8:V$157,MATCH($B165,'I.Supplementary 2018-19'!$B$8:$B$157,0)),INDEX('I.KI 2018-19'!V$9:V$393,MATCH($B165,'I.KI 2018-19'!$B$9:$B$393,0))),"")</f>
        <v>10.936615334927581</v>
      </c>
      <c r="BB165" s="193">
        <f>_xlfn.IFNA(_xlfn.IFNA(INDEX('I.Supplementary 2018-19'!W$8:W$157,MATCH($B165,'I.Supplementary 2018-19'!$B$8:$B$157,0)),INDEX('I.KI 2018-19'!W$9:W$393,MATCH($B165,'I.KI 2018-19'!$B$9:$B$393,0))),"")</f>
        <v>0</v>
      </c>
      <c r="BC165" s="193">
        <f>_xlfn.IFNA(_xlfn.IFNA(INDEX('I.Supplementary 2018-19'!X$8:X$157,MATCH($B165,'I.Supplementary 2018-19'!$B$8:$B$157,0)),INDEX('I.KI 2018-19'!X$9:X$393,MATCH($B165,'I.KI 2018-19'!$B$9:$B$393,0))),"")</f>
        <v>0</v>
      </c>
      <c r="BD165" s="157">
        <f>_xlfn.IFNA(_xlfn.IFNA(INDEX('I.Supplementary 2018-19'!Y$8:Y$157,MATCH($B165,'I.Supplementary 2018-19'!$B$8:$B$157,0)),INDEX('I.KI 2018-19'!Y$9:Y$393,MATCH($B165,'I.KI 2018-19'!$B$9:$B$393,0))),"")</f>
        <v>0</v>
      </c>
      <c r="BE165" s="156">
        <f>_xlfn.IFNA(_xlfn.IFNA(INDEX('I.Supplementary 2018-19'!Z$8:Z$157,MATCH($B165,'I.Supplementary 2018-19'!$B$8:$B$157,0)),INDEX('I.KI 2018-19'!Z$9:Z$393,MATCH($B165,'I.KI 2018-19'!$B$9:$B$393,0))),"")</f>
        <v>50.697502265953958</v>
      </c>
      <c r="BF165" s="193">
        <f>_xlfn.IFNA(_xlfn.IFNA(INDEX('I.Supplementary 2018-19'!AA$8:AA$157,MATCH($B165,'I.Supplementary 2018-19'!$B$8:$B$157,0)),INDEX('I.KI 2018-19'!AA$9:AA$393,MATCH($B165,'I.KI 2018-19'!$B$9:$B$393,0))),"")</f>
        <v>12.413437481919649</v>
      </c>
      <c r="BG165" s="193">
        <f>_xlfn.IFNA(_xlfn.IFNA(INDEX('I.Supplementary 2018-19'!AB$8:AB$157,MATCH($B165,'I.Supplementary 2018-19'!$B$8:$B$157,0)),INDEX('I.KI 2018-19'!AB$9:AB$393,MATCH($B165,'I.KI 2018-19'!$B$9:$B$393,0))),"")</f>
        <v>0</v>
      </c>
      <c r="BH165" s="193">
        <f>_xlfn.IFNA(_xlfn.IFNA(INDEX('I.Supplementary 2018-19'!AC$8:AC$157,MATCH($B165,'I.Supplementary 2018-19'!$B$8:$B$157,0)),INDEX('I.KI 2018-19'!AC$9:AC$393,MATCH($B165,'I.KI 2018-19'!$B$9:$B$393,0))),"")</f>
        <v>0</v>
      </c>
      <c r="BI165" s="157">
        <f>_xlfn.IFNA(_xlfn.IFNA(INDEX('I.Supplementary 2018-19'!AD$8:AD$157,MATCH($B165,'I.Supplementary 2018-19'!$B$8:$B$157,0)),INDEX('I.KI 2018-19'!AD$9:AD$393,MATCH($B165,'I.KI 2018-19'!$B$9:$B$393,0))),"")</f>
        <v>0</v>
      </c>
      <c r="BJ165" s="149"/>
      <c r="BK165" s="156">
        <f>_xlfn.IFNA(IF($B165=$B$381,0,IF($B165=$B$382,0,_xlfn.IFNA(INDEX('I.Supplementary 2018-19'!I$8:I$157,MATCH($B165,'I.Supplementary 2018-19'!$B$8:$B$157,0)),INDEX('I.KI 2018-19'!I$9:I$393,MATCH($B165,'I.KI 2018-19'!$B$9:$B$393,0))))),"")</f>
        <v>15.68693672806825</v>
      </c>
      <c r="BL165" s="149">
        <f>_xlfn.IFNA(IF($B165=$B$381,0,IF($B165=$B$382,0,_xlfn.IFNA(INDEX('I.Supplementary 2018-19'!J$8:J$157,MATCH($B165,'I.Supplementary 2018-19'!$B$8:$B$157,0)),INDEX('I.KI 2018-19'!J$9:J$393,MATCH($B165,'I.KI 2018-19'!$B$9:$B$393,0))))),"")</f>
        <v>47.424003019805355</v>
      </c>
      <c r="BM165" s="157">
        <f>_xlfn.IFNA(IF($B165=$B$381,0,IF($B165=$B$382,0,_xlfn.IFNA(INDEX('I.Supplementary 2018-19'!H$8:H$157,MATCH($B165,'I.Supplementary 2018-19'!$B$8:$B$157,0)),INDEX('I.KI 2018-19'!H$9:H$393,MATCH($B165,'I.KI 2018-19'!$B$9:$B$393,0))))),"")</f>
        <v>63.110939747873601</v>
      </c>
    </row>
    <row r="166" spans="2:65">
      <c r="B166" s="121" t="str">
        <f>'Calculations for 2021-22'!B166</f>
        <v>E6120</v>
      </c>
      <c r="C166" s="160" t="str">
        <f>'Calculations for 2021-22'!D166</f>
        <v>E6120</v>
      </c>
      <c r="D166" t="str">
        <f>'Calculations for 2021-22'!E166</f>
        <v>SFIR</v>
      </c>
      <c r="E166">
        <f>'Calculations for 2021-22'!F166</f>
        <v>0</v>
      </c>
      <c r="F166" s="120" t="str">
        <f>'Calculations for 2021-22'!H166</f>
        <v>Humberside Fire</v>
      </c>
      <c r="G166" s="156">
        <f>_xlfn.IFNA(INDEX('I.KI 2016-17'!M$8:M$391,MATCH($B166,'I.KI 2016-17'!$B$8:$B$391,0)),"")</f>
        <v>0</v>
      </c>
      <c r="H166" s="149">
        <f>_xlfn.IFNA(INDEX('I.KI 2016-17'!N$8:N$391,MATCH($B166,'I.KI 2016-17'!$B$8:$B$391,0)),"")</f>
        <v>0</v>
      </c>
      <c r="I166" s="149">
        <f>_xlfn.IFNA(INDEX('I.KI 2016-17'!O$8:O$391,MATCH($B166,'I.KI 2016-17'!$B$8:$B$391,0)),"")</f>
        <v>11.020968659801001</v>
      </c>
      <c r="J166" s="149">
        <f>_xlfn.IFNA(INDEX('I.KI 2016-17'!P$8:P$391,MATCH($B166,'I.KI 2016-17'!$B$8:$B$391,0)),"")</f>
        <v>0</v>
      </c>
      <c r="K166" s="157">
        <f>_xlfn.IFNA(INDEX('I.KI 2016-17'!Q$8:Q$391,MATCH($B166,'I.KI 2016-17'!$B$8:$B$391,0)),"")</f>
        <v>0</v>
      </c>
      <c r="L166" s="156">
        <f>_xlfn.IFNA(INDEX('I.KI 2016-17'!R$8:R$391,MATCH($B166,'I.KI 2016-17'!$B$8:$B$391,0)),"")</f>
        <v>0</v>
      </c>
      <c r="M166" s="193">
        <f>_xlfn.IFNA(INDEX('I.KI 2016-17'!S$8:S$391,MATCH($B166,'I.KI 2016-17'!$B$8:$B$391,0)),"")</f>
        <v>0</v>
      </c>
      <c r="N166" s="193">
        <f>_xlfn.IFNA(INDEX('I.KI 2016-17'!T$8:T$391,MATCH($B166,'I.KI 2016-17'!$B$8:$B$391,0)),"")</f>
        <v>11.699556731458001</v>
      </c>
      <c r="O166" s="193">
        <f>_xlfn.IFNA(INDEX('I.KI 2016-17'!U$8:U$391,MATCH($B166,'I.KI 2016-17'!$B$8:$B$391,0)),"")</f>
        <v>0</v>
      </c>
      <c r="P166" s="157">
        <f>_xlfn.IFNA(INDEX('I.KI 2016-17'!V$8:V$391,MATCH($B166,'I.KI 2016-17'!$B$8:$B$391,0)),"")</f>
        <v>0</v>
      </c>
      <c r="Q166" s="156">
        <f>_xlfn.IFNA(INDEX('I.KI 2016-17'!W$8:W$391,MATCH($B166,'I.KI 2016-17'!$B$8:$B$391,0)),"")</f>
        <v>0</v>
      </c>
      <c r="R166" s="193">
        <f>_xlfn.IFNA(INDEX('I.KI 2016-17'!X$8:X$391,MATCH($B166,'I.KI 2016-17'!$B$8:$B$391,0)),"")</f>
        <v>0</v>
      </c>
      <c r="S166" s="193">
        <f>_xlfn.IFNA(INDEX('I.KI 2016-17'!Y$8:Y$391,MATCH($B166,'I.KI 2016-17'!$B$8:$B$391,0)),"")</f>
        <v>22.720525391259002</v>
      </c>
      <c r="T166" s="193">
        <f>_xlfn.IFNA(INDEX('I.KI 2016-17'!Z$8:Z$391,MATCH($B166,'I.KI 2016-17'!$B$8:$B$391,0)),"")</f>
        <v>0</v>
      </c>
      <c r="U166" s="157">
        <f>_xlfn.IFNA(INDEX('I.KI 2016-17'!AA$8:AA$391,MATCH($B166,'I.KI 2016-17'!$B$8:$B$391,0)),"")</f>
        <v>0</v>
      </c>
      <c r="V166" s="149"/>
      <c r="W166" s="154">
        <f>_xlfn.IFNA(INDEX('I.KI 2016-17'!$H$8:$H$391,MATCH(B166,'I.KI 2016-17'!$B$8:$B$391,0)),"")</f>
        <v>11.020968659801001</v>
      </c>
      <c r="X166" s="153">
        <f>_xlfn.IFNA(INDEX('I.KI 2016-17'!$I$8:$I$391,MATCH(B166,'I.KI 2016-17'!$B$8:$B$391,0)),"")</f>
        <v>11.699556731458001</v>
      </c>
      <c r="Y166" s="155">
        <f>_xlfn.IFNA(INDEX('I.KI 2016-17'!$G$8:$G$391,MATCH(B166,'I.KI 2016-17'!$B$8:$B$391,0)),"")</f>
        <v>22.720525391259002</v>
      </c>
      <c r="Z166" s="149"/>
      <c r="AA166" s="156">
        <f>_xlfn.IFNA(IF($B166=$B$382,0,_xlfn.IFNA(INDEX('I.Supplementary 2017-18'!N$8:N$35,MATCH($B166,'I.Supplementary 2017-18'!$B$8:$B$35,0)),INDEX('I.KI 2017-18'!N$9:N$393,MATCH($B166,'I.KI 2017-18'!$B$9:$B$393,0)))),"")</f>
        <v>0</v>
      </c>
      <c r="AB166" s="193">
        <f>_xlfn.IFNA(IF($B166=$B$382,0,_xlfn.IFNA(INDEX('I.Supplementary 2017-18'!O$8:O$35,MATCH($B166,'I.Supplementary 2017-18'!$B$8:$B$35,0)),INDEX('I.KI 2017-18'!O$9:O$393,MATCH($B166,'I.KI 2017-18'!$B$9:$B$393,0)))),"")</f>
        <v>0</v>
      </c>
      <c r="AC166" s="193">
        <f>_xlfn.IFNA(IF($B166=$B$382,0,_xlfn.IFNA(INDEX('I.Supplementary 2017-18'!P$8:P$35,MATCH($B166,'I.Supplementary 2017-18'!$B$8:$B$35,0)),INDEX('I.KI 2017-18'!P$9:P$393,MATCH($B166,'I.KI 2017-18'!$B$9:$B$393,0)))),"")</f>
        <v>9.0213085041272905</v>
      </c>
      <c r="AD166" s="193">
        <f>_xlfn.IFNA(IF($B166=$B$382,0,_xlfn.IFNA(INDEX('I.Supplementary 2017-18'!Q$8:Q$35,MATCH($B166,'I.Supplementary 2017-18'!$B$8:$B$35,0)),INDEX('I.KI 2017-18'!Q$9:Q$393,MATCH($B166,'I.KI 2017-18'!$B$9:$B$393,0)))),"")</f>
        <v>0</v>
      </c>
      <c r="AE166" s="157">
        <f>_xlfn.IFNA(IF($B166=$B$382,0,_xlfn.IFNA(INDEX('I.Supplementary 2017-18'!R$8:R$35,MATCH($B166,'I.Supplementary 2017-18'!$B$8:$B$35,0)),INDEX('I.KI 2017-18'!R$9:R$393,MATCH($B166,'I.KI 2017-18'!$B$9:$B$393,0)))),"")</f>
        <v>0</v>
      </c>
      <c r="AF166" s="156">
        <f>_xlfn.IFNA(IF($B166=$B$382,0,_xlfn.IFNA(INDEX('I.Supplementary 2017-18'!S$8:S$35,MATCH($B166,'I.Supplementary 2017-18'!$B$8:$B$35,0)),INDEX('I.KI 2017-18'!S$9:S$393,MATCH($B166,'I.KI 2017-18'!$B$9:$B$393,0)))),"")</f>
        <v>0</v>
      </c>
      <c r="AG166" s="193">
        <f>_xlfn.IFNA(IF($B166=$B$382,0,_xlfn.IFNA(INDEX('I.Supplementary 2017-18'!T$8:T$35,MATCH($B166,'I.Supplementary 2017-18'!$B$8:$B$35,0)),INDEX('I.KI 2017-18'!T$9:T$393,MATCH($B166,'I.KI 2017-18'!$B$9:$B$393,0)))),"")</f>
        <v>0</v>
      </c>
      <c r="AH166" s="193">
        <f>_xlfn.IFNA(IF($B166=$B$382,0,_xlfn.IFNA(INDEX('I.Supplementary 2017-18'!U$8:U$35,MATCH($B166,'I.Supplementary 2017-18'!$B$8:$B$35,0)),INDEX('I.KI 2017-18'!U$9:U$393,MATCH($B166,'I.KI 2017-18'!$B$9:$B$393,0)))),"")</f>
        <v>11.938415170120278</v>
      </c>
      <c r="AI166" s="193">
        <f>_xlfn.IFNA(IF($B166=$B$382,0,_xlfn.IFNA(INDEX('I.Supplementary 2017-18'!V$8:V$35,MATCH($B166,'I.Supplementary 2017-18'!$B$8:$B$35,0)),INDEX('I.KI 2017-18'!V$9:V$393,MATCH($B166,'I.KI 2017-18'!$B$9:$B$393,0)))),"")</f>
        <v>0</v>
      </c>
      <c r="AJ166" s="157">
        <f>_xlfn.IFNA(IF($B166=$B$382,0,_xlfn.IFNA(INDEX('I.Supplementary 2017-18'!W$8:W$35,MATCH($B166,'I.Supplementary 2017-18'!$B$8:$B$35,0)),INDEX('I.KI 2017-18'!W$9:W$393,MATCH($B166,'I.KI 2017-18'!$B$9:$B$393,0)))),"")</f>
        <v>0</v>
      </c>
      <c r="AK166" s="156">
        <f>_xlfn.IFNA(IF($B166=$B$382,0,_xlfn.IFNA(INDEX('I.Supplementary 2017-18'!X$8:X$35,MATCH($B166,'I.Supplementary 2017-18'!$B$8:$B$35,0)),INDEX('I.KI 2017-18'!X$9:X$393,MATCH($B166,'I.KI 2017-18'!$B$9:$B$393,0)))),"")</f>
        <v>0</v>
      </c>
      <c r="AL166" s="193">
        <f>_xlfn.IFNA(IF($B166=$B$382,0,_xlfn.IFNA(INDEX('I.Supplementary 2017-18'!Y$8:Y$35,MATCH($B166,'I.Supplementary 2017-18'!$B$8:$B$35,0)),INDEX('I.KI 2017-18'!Y$9:Y$393,MATCH($B166,'I.KI 2017-18'!$B$9:$B$393,0)))),"")</f>
        <v>0</v>
      </c>
      <c r="AM166" s="193">
        <f>_xlfn.IFNA(IF($B166=$B$382,0,_xlfn.IFNA(INDEX('I.Supplementary 2017-18'!Z$8:Z$35,MATCH($B166,'I.Supplementary 2017-18'!$B$8:$B$35,0)),INDEX('I.KI 2017-18'!Z$9:Z$393,MATCH($B166,'I.KI 2017-18'!$B$9:$B$393,0)))),"")</f>
        <v>20.95972367424757</v>
      </c>
      <c r="AN166" s="193">
        <f>_xlfn.IFNA(IF($B166=$B$382,0,_xlfn.IFNA(INDEX('I.Supplementary 2017-18'!AA$8:AA$35,MATCH($B166,'I.Supplementary 2017-18'!$B$8:$B$35,0)),INDEX('I.KI 2017-18'!AA$9:AA$393,MATCH($B166,'I.KI 2017-18'!$B$9:$B$393,0)))),"")</f>
        <v>0</v>
      </c>
      <c r="AO166" s="157">
        <f>_xlfn.IFNA(IF($B166=$B$382,0,_xlfn.IFNA(INDEX('I.Supplementary 2017-18'!AB$8:AB$35,MATCH($B166,'I.Supplementary 2017-18'!$B$8:$B$35,0)),INDEX('I.KI 2017-18'!AB$9:AB$393,MATCH($B166,'I.KI 2017-18'!$B$9:$B$393,0)))),"")</f>
        <v>0</v>
      </c>
      <c r="AP166" s="149"/>
      <c r="AQ166" s="156">
        <f>_xlfn.IFNA(IF($B166=$B$381,0,IF($B166=$B$382,0,_xlfn.IFNA(INDEX('I.Supplementary 2017-18'!I$8:I$35,MATCH($B166,'I.Supplementary 2017-18'!$B$8:$B$35,0)),INDEX('I.KI 2017-18'!I$9:I$393,MATCH($B166,'I.KI 2017-18'!$B$9:$B$393,0))))),"")</f>
        <v>9.0213085041272905</v>
      </c>
      <c r="AR166" s="149">
        <f>_xlfn.IFNA(IF($B166=$B$381,0,IF($B166=$B$382,0,_xlfn.IFNA(INDEX('I.Supplementary 2017-18'!J$8:J$35,MATCH($B166,'I.Supplementary 2017-18'!$B$8:$B$35,0)),INDEX('I.KI 2017-18'!J$9:J$393,MATCH($B166,'I.KI 2017-18'!$B$9:$B$393,0))))),"")</f>
        <v>11.938415170120278</v>
      </c>
      <c r="AS166" s="157">
        <f>_xlfn.IFNA(IF($B166=$B$381,0,IF($B166=$B$382,0,_xlfn.IFNA(INDEX('I.Supplementary 2017-18'!H$8:H$35,MATCH($B166,'I.Supplementary 2017-18'!$B$8:$B$35,0)),INDEX('I.KI 2017-18'!H$9:H$393,MATCH($B166,'I.KI 2017-18'!$B$9:$B$393,0))))),"")</f>
        <v>20.95972367424757</v>
      </c>
      <c r="AT166" s="149"/>
      <c r="AU166" s="156">
        <f>_xlfn.IFNA(_xlfn.IFNA(INDEX('I.Supplementary 2018-19'!P$8:P$157,MATCH($B166,'I.Supplementary 2018-19'!$B$8:$B$157,0)),INDEX('I.KI 2018-19'!P$9:P$393,MATCH($B166,'I.KI 2018-19'!$B$9:$B$393,0))),"")</f>
        <v>0</v>
      </c>
      <c r="AV166" s="193">
        <f>_xlfn.IFNA(_xlfn.IFNA(INDEX('I.Supplementary 2018-19'!Q$8:Q$157,MATCH($B166,'I.Supplementary 2018-19'!$B$8:$B$157,0)),INDEX('I.KI 2018-19'!Q$9:Q$393,MATCH($B166,'I.KI 2018-19'!$B$9:$B$393,0))),"")</f>
        <v>0</v>
      </c>
      <c r="AW166" s="193">
        <f>_xlfn.IFNA(_xlfn.IFNA(INDEX('I.Supplementary 2018-19'!R$8:R$157,MATCH($B166,'I.Supplementary 2018-19'!$B$8:$B$157,0)),INDEX('I.KI 2018-19'!R$9:R$393,MATCH($B166,'I.KI 2018-19'!$B$9:$B$393,0))),"")</f>
        <v>7.9185163512595516</v>
      </c>
      <c r="AX166" s="193">
        <f>_xlfn.IFNA(_xlfn.IFNA(INDEX('I.Supplementary 2018-19'!S$8:S$157,MATCH($B166,'I.Supplementary 2018-19'!$B$8:$B$157,0)),INDEX('I.KI 2018-19'!S$9:S$393,MATCH($B166,'I.KI 2018-19'!$B$9:$B$393,0))),"")</f>
        <v>0</v>
      </c>
      <c r="AY166" s="157">
        <f>_xlfn.IFNA(_xlfn.IFNA(INDEX('I.Supplementary 2018-19'!T$8:T$157,MATCH($B166,'I.Supplementary 2018-19'!$B$8:$B$157,0)),INDEX('I.KI 2018-19'!T$9:T$393,MATCH($B166,'I.KI 2018-19'!$B$9:$B$393,0))),"")</f>
        <v>0</v>
      </c>
      <c r="AZ166" s="156">
        <f>_xlfn.IFNA(_xlfn.IFNA(INDEX('I.Supplementary 2018-19'!U$8:U$157,MATCH($B166,'I.Supplementary 2018-19'!$B$8:$B$157,0)),INDEX('I.KI 2018-19'!U$9:U$393,MATCH($B166,'I.KI 2018-19'!$B$9:$B$393,0))),"")</f>
        <v>0</v>
      </c>
      <c r="BA166" s="193">
        <f>_xlfn.IFNA(_xlfn.IFNA(INDEX('I.Supplementary 2018-19'!V$8:V$157,MATCH($B166,'I.Supplementary 2018-19'!$B$8:$B$157,0)),INDEX('I.KI 2018-19'!V$9:V$393,MATCH($B166,'I.KI 2018-19'!$B$9:$B$393,0))),"")</f>
        <v>0</v>
      </c>
      <c r="BB166" s="193">
        <f>_xlfn.IFNA(_xlfn.IFNA(INDEX('I.Supplementary 2018-19'!W$8:W$157,MATCH($B166,'I.Supplementary 2018-19'!$B$8:$B$157,0)),INDEX('I.KI 2018-19'!W$9:W$393,MATCH($B166,'I.KI 2018-19'!$B$9:$B$393,0))),"")</f>
        <v>12.297080003557367</v>
      </c>
      <c r="BC166" s="193">
        <f>_xlfn.IFNA(_xlfn.IFNA(INDEX('I.Supplementary 2018-19'!X$8:X$157,MATCH($B166,'I.Supplementary 2018-19'!$B$8:$B$157,0)),INDEX('I.KI 2018-19'!X$9:X$393,MATCH($B166,'I.KI 2018-19'!$B$9:$B$393,0))),"")</f>
        <v>0</v>
      </c>
      <c r="BD166" s="157">
        <f>_xlfn.IFNA(_xlfn.IFNA(INDEX('I.Supplementary 2018-19'!Y$8:Y$157,MATCH($B166,'I.Supplementary 2018-19'!$B$8:$B$157,0)),INDEX('I.KI 2018-19'!Y$9:Y$393,MATCH($B166,'I.KI 2018-19'!$B$9:$B$393,0))),"")</f>
        <v>0</v>
      </c>
      <c r="BE166" s="156">
        <f>_xlfn.IFNA(_xlfn.IFNA(INDEX('I.Supplementary 2018-19'!Z$8:Z$157,MATCH($B166,'I.Supplementary 2018-19'!$B$8:$B$157,0)),INDEX('I.KI 2018-19'!Z$9:Z$393,MATCH($B166,'I.KI 2018-19'!$B$9:$B$393,0))),"")</f>
        <v>0</v>
      </c>
      <c r="BF166" s="193">
        <f>_xlfn.IFNA(_xlfn.IFNA(INDEX('I.Supplementary 2018-19'!AA$8:AA$157,MATCH($B166,'I.Supplementary 2018-19'!$B$8:$B$157,0)),INDEX('I.KI 2018-19'!AA$9:AA$393,MATCH($B166,'I.KI 2018-19'!$B$9:$B$393,0))),"")</f>
        <v>0</v>
      </c>
      <c r="BG166" s="193">
        <f>_xlfn.IFNA(_xlfn.IFNA(INDEX('I.Supplementary 2018-19'!AB$8:AB$157,MATCH($B166,'I.Supplementary 2018-19'!$B$8:$B$157,0)),INDEX('I.KI 2018-19'!AB$9:AB$393,MATCH($B166,'I.KI 2018-19'!$B$9:$B$393,0))),"")</f>
        <v>20.215596354816917</v>
      </c>
      <c r="BH166" s="193">
        <f>_xlfn.IFNA(_xlfn.IFNA(INDEX('I.Supplementary 2018-19'!AC$8:AC$157,MATCH($B166,'I.Supplementary 2018-19'!$B$8:$B$157,0)),INDEX('I.KI 2018-19'!AC$9:AC$393,MATCH($B166,'I.KI 2018-19'!$B$9:$B$393,0))),"")</f>
        <v>0</v>
      </c>
      <c r="BI166" s="157">
        <f>_xlfn.IFNA(_xlfn.IFNA(INDEX('I.Supplementary 2018-19'!AD$8:AD$157,MATCH($B166,'I.Supplementary 2018-19'!$B$8:$B$157,0)),INDEX('I.KI 2018-19'!AD$9:AD$393,MATCH($B166,'I.KI 2018-19'!$B$9:$B$393,0))),"")</f>
        <v>0</v>
      </c>
      <c r="BJ166" s="149"/>
      <c r="BK166" s="156">
        <f>_xlfn.IFNA(IF($B166=$B$381,0,IF($B166=$B$382,0,_xlfn.IFNA(INDEX('I.Supplementary 2018-19'!I$8:I$157,MATCH($B166,'I.Supplementary 2018-19'!$B$8:$B$157,0)),INDEX('I.KI 2018-19'!I$9:I$393,MATCH($B166,'I.KI 2018-19'!$B$9:$B$393,0))))),"")</f>
        <v>7.9185163512595516</v>
      </c>
      <c r="BL166" s="149">
        <f>_xlfn.IFNA(IF($B166=$B$381,0,IF($B166=$B$382,0,_xlfn.IFNA(INDEX('I.Supplementary 2018-19'!J$8:J$157,MATCH($B166,'I.Supplementary 2018-19'!$B$8:$B$157,0)),INDEX('I.KI 2018-19'!J$9:J$393,MATCH($B166,'I.KI 2018-19'!$B$9:$B$393,0))))),"")</f>
        <v>12.297080003557367</v>
      </c>
      <c r="BM166" s="157">
        <f>_xlfn.IFNA(IF($B166=$B$381,0,IF($B166=$B$382,0,_xlfn.IFNA(INDEX('I.Supplementary 2018-19'!H$8:H$157,MATCH($B166,'I.Supplementary 2018-19'!$B$8:$B$157,0)),INDEX('I.KI 2018-19'!H$9:H$393,MATCH($B166,'I.KI 2018-19'!$B$9:$B$393,0))))),"")</f>
        <v>20.215596354816917</v>
      </c>
    </row>
    <row r="167" spans="2:65">
      <c r="B167" s="121" t="str">
        <f>'Calculations for 2021-22'!B167</f>
        <v>E0551</v>
      </c>
      <c r="C167" s="160" t="str">
        <f>'Calculations for 2021-22'!D167</f>
        <v>E0551</v>
      </c>
      <c r="D167" t="str">
        <f>'Calculations for 2021-22'!E167</f>
        <v>SD</v>
      </c>
      <c r="E167">
        <f>'Calculations for 2021-22'!F167</f>
        <v>0</v>
      </c>
      <c r="F167" s="120" t="str">
        <f>'Calculations for 2021-22'!H167</f>
        <v>Huntingdonshire</v>
      </c>
      <c r="G167" s="156">
        <f>_xlfn.IFNA(INDEX('I.KI 2016-17'!M$8:M$391,MATCH($B167,'I.KI 2016-17'!$B$8:$B$391,0)),"")</f>
        <v>0</v>
      </c>
      <c r="H167" s="149">
        <f>_xlfn.IFNA(INDEX('I.KI 2016-17'!N$8:N$391,MATCH($B167,'I.KI 2016-17'!$B$8:$B$391,0)),"")</f>
        <v>2.106919261197</v>
      </c>
      <c r="I167" s="149">
        <f>_xlfn.IFNA(INDEX('I.KI 2016-17'!O$8:O$391,MATCH($B167,'I.KI 2016-17'!$B$8:$B$391,0)),"")</f>
        <v>0</v>
      </c>
      <c r="J167" s="149">
        <f>_xlfn.IFNA(INDEX('I.KI 2016-17'!P$8:P$391,MATCH($B167,'I.KI 2016-17'!$B$8:$B$391,0)),"")</f>
        <v>0</v>
      </c>
      <c r="K167" s="157">
        <f>_xlfn.IFNA(INDEX('I.KI 2016-17'!Q$8:Q$391,MATCH($B167,'I.KI 2016-17'!$B$8:$B$391,0)),"")</f>
        <v>0</v>
      </c>
      <c r="L167" s="156">
        <f>_xlfn.IFNA(INDEX('I.KI 2016-17'!R$8:R$391,MATCH($B167,'I.KI 2016-17'!$B$8:$B$391,0)),"")</f>
        <v>0</v>
      </c>
      <c r="M167" s="193">
        <f>_xlfn.IFNA(INDEX('I.KI 2016-17'!S$8:S$391,MATCH($B167,'I.KI 2016-17'!$B$8:$B$391,0)),"")</f>
        <v>4.1948195821879999</v>
      </c>
      <c r="N167" s="193">
        <f>_xlfn.IFNA(INDEX('I.KI 2016-17'!T$8:T$391,MATCH($B167,'I.KI 2016-17'!$B$8:$B$391,0)),"")</f>
        <v>0</v>
      </c>
      <c r="O167" s="193">
        <f>_xlfn.IFNA(INDEX('I.KI 2016-17'!U$8:U$391,MATCH($B167,'I.KI 2016-17'!$B$8:$B$391,0)),"")</f>
        <v>0</v>
      </c>
      <c r="P167" s="157">
        <f>_xlfn.IFNA(INDEX('I.KI 2016-17'!V$8:V$391,MATCH($B167,'I.KI 2016-17'!$B$8:$B$391,0)),"")</f>
        <v>0</v>
      </c>
      <c r="Q167" s="156">
        <f>_xlfn.IFNA(INDEX('I.KI 2016-17'!W$8:W$391,MATCH($B167,'I.KI 2016-17'!$B$8:$B$391,0)),"")</f>
        <v>0</v>
      </c>
      <c r="R167" s="193">
        <f>_xlfn.IFNA(INDEX('I.KI 2016-17'!X$8:X$391,MATCH($B167,'I.KI 2016-17'!$B$8:$B$391,0)),"")</f>
        <v>6.3017388433849995</v>
      </c>
      <c r="S167" s="193">
        <f>_xlfn.IFNA(INDEX('I.KI 2016-17'!Y$8:Y$391,MATCH($B167,'I.KI 2016-17'!$B$8:$B$391,0)),"")</f>
        <v>0</v>
      </c>
      <c r="T167" s="193">
        <f>_xlfn.IFNA(INDEX('I.KI 2016-17'!Z$8:Z$391,MATCH($B167,'I.KI 2016-17'!$B$8:$B$391,0)),"")</f>
        <v>0</v>
      </c>
      <c r="U167" s="157">
        <f>_xlfn.IFNA(INDEX('I.KI 2016-17'!AA$8:AA$391,MATCH($B167,'I.KI 2016-17'!$B$8:$B$391,0)),"")</f>
        <v>0</v>
      </c>
      <c r="V167" s="149"/>
      <c r="W167" s="154">
        <f>_xlfn.IFNA(INDEX('I.KI 2016-17'!$H$8:$H$391,MATCH(B167,'I.KI 2016-17'!$B$8:$B$391,0)),"")</f>
        <v>2.106919261197</v>
      </c>
      <c r="X167" s="153">
        <f>_xlfn.IFNA(INDEX('I.KI 2016-17'!$I$8:$I$391,MATCH(B167,'I.KI 2016-17'!$B$8:$B$391,0)),"")</f>
        <v>4.1948195821879999</v>
      </c>
      <c r="Y167" s="155">
        <f>_xlfn.IFNA(INDEX('I.KI 2016-17'!$G$8:$G$391,MATCH(B167,'I.KI 2016-17'!$B$8:$B$391,0)),"")</f>
        <v>6.3017388433849995</v>
      </c>
      <c r="Z167" s="149"/>
      <c r="AA167" s="156">
        <f>_xlfn.IFNA(IF($B167=$B$382,0,_xlfn.IFNA(INDEX('I.Supplementary 2017-18'!N$8:N$35,MATCH($B167,'I.Supplementary 2017-18'!$B$8:$B$35,0)),INDEX('I.KI 2017-18'!N$9:N$393,MATCH($B167,'I.KI 2017-18'!$B$9:$B$393,0)))),"")</f>
        <v>0</v>
      </c>
      <c r="AB167" s="193">
        <f>_xlfn.IFNA(IF($B167=$B$382,0,_xlfn.IFNA(INDEX('I.Supplementary 2017-18'!O$8:O$35,MATCH($B167,'I.Supplementary 2017-18'!$B$8:$B$35,0)),INDEX('I.KI 2017-18'!O$9:O$393,MATCH($B167,'I.KI 2017-18'!$B$9:$B$393,0)))),"")</f>
        <v>1.1818472116599512</v>
      </c>
      <c r="AC167" s="193">
        <f>_xlfn.IFNA(IF($B167=$B$382,0,_xlfn.IFNA(INDEX('I.Supplementary 2017-18'!P$8:P$35,MATCH($B167,'I.Supplementary 2017-18'!$B$8:$B$35,0)),INDEX('I.KI 2017-18'!P$9:P$393,MATCH($B167,'I.KI 2017-18'!$B$9:$B$393,0)))),"")</f>
        <v>0</v>
      </c>
      <c r="AD167" s="193">
        <f>_xlfn.IFNA(IF($B167=$B$382,0,_xlfn.IFNA(INDEX('I.Supplementary 2017-18'!Q$8:Q$35,MATCH($B167,'I.Supplementary 2017-18'!$B$8:$B$35,0)),INDEX('I.KI 2017-18'!Q$9:Q$393,MATCH($B167,'I.KI 2017-18'!$B$9:$B$393,0)))),"")</f>
        <v>0</v>
      </c>
      <c r="AE167" s="157">
        <f>_xlfn.IFNA(IF($B167=$B$382,0,_xlfn.IFNA(INDEX('I.Supplementary 2017-18'!R$8:R$35,MATCH($B167,'I.Supplementary 2017-18'!$B$8:$B$35,0)),INDEX('I.KI 2017-18'!R$9:R$393,MATCH($B167,'I.KI 2017-18'!$B$9:$B$393,0)))),"")</f>
        <v>0</v>
      </c>
      <c r="AF167" s="156">
        <f>_xlfn.IFNA(IF($B167=$B$382,0,_xlfn.IFNA(INDEX('I.Supplementary 2017-18'!S$8:S$35,MATCH($B167,'I.Supplementary 2017-18'!$B$8:$B$35,0)),INDEX('I.KI 2017-18'!S$9:S$393,MATCH($B167,'I.KI 2017-18'!$B$9:$B$393,0)))),"")</f>
        <v>0</v>
      </c>
      <c r="AG167" s="193">
        <f>_xlfn.IFNA(IF($B167=$B$382,0,_xlfn.IFNA(INDEX('I.Supplementary 2017-18'!T$8:T$35,MATCH($B167,'I.Supplementary 2017-18'!$B$8:$B$35,0)),INDEX('I.KI 2017-18'!T$9:T$393,MATCH($B167,'I.KI 2017-18'!$B$9:$B$393,0)))),"")</f>
        <v>4.2804611221941498</v>
      </c>
      <c r="AH167" s="193">
        <f>_xlfn.IFNA(IF($B167=$B$382,0,_xlfn.IFNA(INDEX('I.Supplementary 2017-18'!U$8:U$35,MATCH($B167,'I.Supplementary 2017-18'!$B$8:$B$35,0)),INDEX('I.KI 2017-18'!U$9:U$393,MATCH($B167,'I.KI 2017-18'!$B$9:$B$393,0)))),"")</f>
        <v>0</v>
      </c>
      <c r="AI167" s="193">
        <f>_xlfn.IFNA(IF($B167=$B$382,0,_xlfn.IFNA(INDEX('I.Supplementary 2017-18'!V$8:V$35,MATCH($B167,'I.Supplementary 2017-18'!$B$8:$B$35,0)),INDEX('I.KI 2017-18'!V$9:V$393,MATCH($B167,'I.KI 2017-18'!$B$9:$B$393,0)))),"")</f>
        <v>0</v>
      </c>
      <c r="AJ167" s="157">
        <f>_xlfn.IFNA(IF($B167=$B$382,0,_xlfn.IFNA(INDEX('I.Supplementary 2017-18'!W$8:W$35,MATCH($B167,'I.Supplementary 2017-18'!$B$8:$B$35,0)),INDEX('I.KI 2017-18'!W$9:W$393,MATCH($B167,'I.KI 2017-18'!$B$9:$B$393,0)))),"")</f>
        <v>0</v>
      </c>
      <c r="AK167" s="156">
        <f>_xlfn.IFNA(IF($B167=$B$382,0,_xlfn.IFNA(INDEX('I.Supplementary 2017-18'!X$8:X$35,MATCH($B167,'I.Supplementary 2017-18'!$B$8:$B$35,0)),INDEX('I.KI 2017-18'!X$9:X$393,MATCH($B167,'I.KI 2017-18'!$B$9:$B$393,0)))),"")</f>
        <v>0</v>
      </c>
      <c r="AL167" s="193">
        <f>_xlfn.IFNA(IF($B167=$B$382,0,_xlfn.IFNA(INDEX('I.Supplementary 2017-18'!Y$8:Y$35,MATCH($B167,'I.Supplementary 2017-18'!$B$8:$B$35,0)),INDEX('I.KI 2017-18'!Y$9:Y$393,MATCH($B167,'I.KI 2017-18'!$B$9:$B$393,0)))),"")</f>
        <v>5.462308333854101</v>
      </c>
      <c r="AM167" s="193">
        <f>_xlfn.IFNA(IF($B167=$B$382,0,_xlfn.IFNA(INDEX('I.Supplementary 2017-18'!Z$8:Z$35,MATCH($B167,'I.Supplementary 2017-18'!$B$8:$B$35,0)),INDEX('I.KI 2017-18'!Z$9:Z$393,MATCH($B167,'I.KI 2017-18'!$B$9:$B$393,0)))),"")</f>
        <v>0</v>
      </c>
      <c r="AN167" s="193">
        <f>_xlfn.IFNA(IF($B167=$B$382,0,_xlfn.IFNA(INDEX('I.Supplementary 2017-18'!AA$8:AA$35,MATCH($B167,'I.Supplementary 2017-18'!$B$8:$B$35,0)),INDEX('I.KI 2017-18'!AA$9:AA$393,MATCH($B167,'I.KI 2017-18'!$B$9:$B$393,0)))),"")</f>
        <v>0</v>
      </c>
      <c r="AO167" s="157">
        <f>_xlfn.IFNA(IF($B167=$B$382,0,_xlfn.IFNA(INDEX('I.Supplementary 2017-18'!AB$8:AB$35,MATCH($B167,'I.Supplementary 2017-18'!$B$8:$B$35,0)),INDEX('I.KI 2017-18'!AB$9:AB$393,MATCH($B167,'I.KI 2017-18'!$B$9:$B$393,0)))),"")</f>
        <v>0</v>
      </c>
      <c r="AP167" s="149"/>
      <c r="AQ167" s="156">
        <f>_xlfn.IFNA(IF($B167=$B$381,0,IF($B167=$B$382,0,_xlfn.IFNA(INDEX('I.Supplementary 2017-18'!I$8:I$35,MATCH($B167,'I.Supplementary 2017-18'!$B$8:$B$35,0)),INDEX('I.KI 2017-18'!I$9:I$393,MATCH($B167,'I.KI 2017-18'!$B$9:$B$393,0))))),"")</f>
        <v>1.1818472116599512</v>
      </c>
      <c r="AR167" s="149">
        <f>_xlfn.IFNA(IF($B167=$B$381,0,IF($B167=$B$382,0,_xlfn.IFNA(INDEX('I.Supplementary 2017-18'!J$8:J$35,MATCH($B167,'I.Supplementary 2017-18'!$B$8:$B$35,0)),INDEX('I.KI 2017-18'!J$9:J$393,MATCH($B167,'I.KI 2017-18'!$B$9:$B$393,0))))),"")</f>
        <v>4.2804611221941498</v>
      </c>
      <c r="AS167" s="157">
        <f>_xlfn.IFNA(IF($B167=$B$381,0,IF($B167=$B$382,0,_xlfn.IFNA(INDEX('I.Supplementary 2017-18'!H$8:H$35,MATCH($B167,'I.Supplementary 2017-18'!$B$8:$B$35,0)),INDEX('I.KI 2017-18'!H$9:H$393,MATCH($B167,'I.KI 2017-18'!$B$9:$B$393,0))))),"")</f>
        <v>5.462308333854101</v>
      </c>
      <c r="AT167" s="149"/>
      <c r="AU167" s="156">
        <f>_xlfn.IFNA(_xlfn.IFNA(INDEX('I.Supplementary 2018-19'!P$8:P$157,MATCH($B167,'I.Supplementary 2018-19'!$B$8:$B$157,0)),INDEX('I.KI 2018-19'!P$9:P$393,MATCH($B167,'I.KI 2018-19'!$B$9:$B$393,0))),"")</f>
        <v>0</v>
      </c>
      <c r="AV167" s="193">
        <f>_xlfn.IFNA(_xlfn.IFNA(INDEX('I.Supplementary 2018-19'!Q$8:Q$157,MATCH($B167,'I.Supplementary 2018-19'!$B$8:$B$157,0)),INDEX('I.KI 2018-19'!Q$9:Q$393,MATCH($B167,'I.KI 2018-19'!$B$9:$B$393,0))),"")</f>
        <v>0.60378647433489374</v>
      </c>
      <c r="AW167" s="193">
        <f>_xlfn.IFNA(_xlfn.IFNA(INDEX('I.Supplementary 2018-19'!R$8:R$157,MATCH($B167,'I.Supplementary 2018-19'!$B$8:$B$157,0)),INDEX('I.KI 2018-19'!R$9:R$393,MATCH($B167,'I.KI 2018-19'!$B$9:$B$393,0))),"")</f>
        <v>0</v>
      </c>
      <c r="AX167" s="193">
        <f>_xlfn.IFNA(_xlfn.IFNA(INDEX('I.Supplementary 2018-19'!S$8:S$157,MATCH($B167,'I.Supplementary 2018-19'!$B$8:$B$157,0)),INDEX('I.KI 2018-19'!S$9:S$393,MATCH($B167,'I.KI 2018-19'!$B$9:$B$393,0))),"")</f>
        <v>0</v>
      </c>
      <c r="AY167" s="157">
        <f>_xlfn.IFNA(_xlfn.IFNA(INDEX('I.Supplementary 2018-19'!T$8:T$157,MATCH($B167,'I.Supplementary 2018-19'!$B$8:$B$157,0)),INDEX('I.KI 2018-19'!T$9:T$393,MATCH($B167,'I.KI 2018-19'!$B$9:$B$393,0))),"")</f>
        <v>0</v>
      </c>
      <c r="AZ167" s="156">
        <f>_xlfn.IFNA(_xlfn.IFNA(INDEX('I.Supplementary 2018-19'!U$8:U$157,MATCH($B167,'I.Supplementary 2018-19'!$B$8:$B$157,0)),INDEX('I.KI 2018-19'!U$9:U$393,MATCH($B167,'I.KI 2018-19'!$B$9:$B$393,0))),"")</f>
        <v>0</v>
      </c>
      <c r="BA167" s="193">
        <f>_xlfn.IFNA(_xlfn.IFNA(INDEX('I.Supplementary 2018-19'!V$8:V$157,MATCH($B167,'I.Supplementary 2018-19'!$B$8:$B$157,0)),INDEX('I.KI 2018-19'!V$9:V$393,MATCH($B167,'I.KI 2018-19'!$B$9:$B$393,0))),"")</f>
        <v>4.4090586666377503</v>
      </c>
      <c r="BB167" s="193">
        <f>_xlfn.IFNA(_xlfn.IFNA(INDEX('I.Supplementary 2018-19'!W$8:W$157,MATCH($B167,'I.Supplementary 2018-19'!$B$8:$B$157,0)),INDEX('I.KI 2018-19'!W$9:W$393,MATCH($B167,'I.KI 2018-19'!$B$9:$B$393,0))),"")</f>
        <v>0</v>
      </c>
      <c r="BC167" s="193">
        <f>_xlfn.IFNA(_xlfn.IFNA(INDEX('I.Supplementary 2018-19'!X$8:X$157,MATCH($B167,'I.Supplementary 2018-19'!$B$8:$B$157,0)),INDEX('I.KI 2018-19'!X$9:X$393,MATCH($B167,'I.KI 2018-19'!$B$9:$B$393,0))),"")</f>
        <v>0</v>
      </c>
      <c r="BD167" s="157">
        <f>_xlfn.IFNA(_xlfn.IFNA(INDEX('I.Supplementary 2018-19'!Y$8:Y$157,MATCH($B167,'I.Supplementary 2018-19'!$B$8:$B$157,0)),INDEX('I.KI 2018-19'!Y$9:Y$393,MATCH($B167,'I.KI 2018-19'!$B$9:$B$393,0))),"")</f>
        <v>0</v>
      </c>
      <c r="BE167" s="156">
        <f>_xlfn.IFNA(_xlfn.IFNA(INDEX('I.Supplementary 2018-19'!Z$8:Z$157,MATCH($B167,'I.Supplementary 2018-19'!$B$8:$B$157,0)),INDEX('I.KI 2018-19'!Z$9:Z$393,MATCH($B167,'I.KI 2018-19'!$B$9:$B$393,0))),"")</f>
        <v>0</v>
      </c>
      <c r="BF167" s="193">
        <f>_xlfn.IFNA(_xlfn.IFNA(INDEX('I.Supplementary 2018-19'!AA$8:AA$157,MATCH($B167,'I.Supplementary 2018-19'!$B$8:$B$157,0)),INDEX('I.KI 2018-19'!AA$9:AA$393,MATCH($B167,'I.KI 2018-19'!$B$9:$B$393,0))),"")</f>
        <v>5.0128451409726438</v>
      </c>
      <c r="BG167" s="193">
        <f>_xlfn.IFNA(_xlfn.IFNA(INDEX('I.Supplementary 2018-19'!AB$8:AB$157,MATCH($B167,'I.Supplementary 2018-19'!$B$8:$B$157,0)),INDEX('I.KI 2018-19'!AB$9:AB$393,MATCH($B167,'I.KI 2018-19'!$B$9:$B$393,0))),"")</f>
        <v>0</v>
      </c>
      <c r="BH167" s="193">
        <f>_xlfn.IFNA(_xlfn.IFNA(INDEX('I.Supplementary 2018-19'!AC$8:AC$157,MATCH($B167,'I.Supplementary 2018-19'!$B$8:$B$157,0)),INDEX('I.KI 2018-19'!AC$9:AC$393,MATCH($B167,'I.KI 2018-19'!$B$9:$B$393,0))),"")</f>
        <v>0</v>
      </c>
      <c r="BI167" s="157">
        <f>_xlfn.IFNA(_xlfn.IFNA(INDEX('I.Supplementary 2018-19'!AD$8:AD$157,MATCH($B167,'I.Supplementary 2018-19'!$B$8:$B$157,0)),INDEX('I.KI 2018-19'!AD$9:AD$393,MATCH($B167,'I.KI 2018-19'!$B$9:$B$393,0))),"")</f>
        <v>0</v>
      </c>
      <c r="BJ167" s="149"/>
      <c r="BK167" s="156">
        <f>_xlfn.IFNA(IF($B167=$B$381,0,IF($B167=$B$382,0,_xlfn.IFNA(INDEX('I.Supplementary 2018-19'!I$8:I$157,MATCH($B167,'I.Supplementary 2018-19'!$B$8:$B$157,0)),INDEX('I.KI 2018-19'!I$9:I$393,MATCH($B167,'I.KI 2018-19'!$B$9:$B$393,0))))),"")</f>
        <v>0.60378647433489374</v>
      </c>
      <c r="BL167" s="149">
        <f>_xlfn.IFNA(IF($B167=$B$381,0,IF($B167=$B$382,0,_xlfn.IFNA(INDEX('I.Supplementary 2018-19'!J$8:J$157,MATCH($B167,'I.Supplementary 2018-19'!$B$8:$B$157,0)),INDEX('I.KI 2018-19'!J$9:J$393,MATCH($B167,'I.KI 2018-19'!$B$9:$B$393,0))))),"")</f>
        <v>4.4090586666377503</v>
      </c>
      <c r="BM167" s="157">
        <f>_xlfn.IFNA(IF($B167=$B$381,0,IF($B167=$B$382,0,_xlfn.IFNA(INDEX('I.Supplementary 2018-19'!H$8:H$157,MATCH($B167,'I.Supplementary 2018-19'!$B$8:$B$157,0)),INDEX('I.KI 2018-19'!H$9:H$393,MATCH($B167,'I.KI 2018-19'!$B$9:$B$393,0))))),"")</f>
        <v>5.0128451409726438</v>
      </c>
    </row>
    <row r="168" spans="2:65">
      <c r="B168" s="121" t="str">
        <f>'Calculations for 2021-22'!B168</f>
        <v>E2336</v>
      </c>
      <c r="C168" s="160" t="str">
        <f>'Calculations for 2021-22'!D168</f>
        <v>E2336</v>
      </c>
      <c r="D168" t="str">
        <f>'Calculations for 2021-22'!E168</f>
        <v>SD</v>
      </c>
      <c r="E168" t="str">
        <f>'Calculations for 2021-22'!F168</f>
        <v>P1909</v>
      </c>
      <c r="F168" s="120" t="str">
        <f>'Calculations for 2021-22'!H168</f>
        <v>Hyndburn</v>
      </c>
      <c r="G168" s="156">
        <f>_xlfn.IFNA(INDEX('I.KI 2016-17'!M$8:M$391,MATCH($B168,'I.KI 2016-17'!$B$8:$B$391,0)),"")</f>
        <v>0</v>
      </c>
      <c r="H168" s="149">
        <f>_xlfn.IFNA(INDEX('I.KI 2016-17'!N$8:N$391,MATCH($B168,'I.KI 2016-17'!$B$8:$B$391,0)),"")</f>
        <v>3.1946879871570002</v>
      </c>
      <c r="I168" s="149">
        <f>_xlfn.IFNA(INDEX('I.KI 2016-17'!O$8:O$391,MATCH($B168,'I.KI 2016-17'!$B$8:$B$391,0)),"")</f>
        <v>0</v>
      </c>
      <c r="J168" s="149">
        <f>_xlfn.IFNA(INDEX('I.KI 2016-17'!P$8:P$391,MATCH($B168,'I.KI 2016-17'!$B$8:$B$391,0)),"")</f>
        <v>0</v>
      </c>
      <c r="K168" s="157">
        <f>_xlfn.IFNA(INDEX('I.KI 2016-17'!Q$8:Q$391,MATCH($B168,'I.KI 2016-17'!$B$8:$B$391,0)),"")</f>
        <v>0</v>
      </c>
      <c r="L168" s="156">
        <f>_xlfn.IFNA(INDEX('I.KI 2016-17'!R$8:R$391,MATCH($B168,'I.KI 2016-17'!$B$8:$B$391,0)),"")</f>
        <v>0</v>
      </c>
      <c r="M168" s="193">
        <f>_xlfn.IFNA(INDEX('I.KI 2016-17'!S$8:S$391,MATCH($B168,'I.KI 2016-17'!$B$8:$B$391,0)),"")</f>
        <v>3.2953140492929998</v>
      </c>
      <c r="N168" s="193">
        <f>_xlfn.IFNA(INDEX('I.KI 2016-17'!T$8:T$391,MATCH($B168,'I.KI 2016-17'!$B$8:$B$391,0)),"")</f>
        <v>0</v>
      </c>
      <c r="O168" s="193">
        <f>_xlfn.IFNA(INDEX('I.KI 2016-17'!U$8:U$391,MATCH($B168,'I.KI 2016-17'!$B$8:$B$391,0)),"")</f>
        <v>0</v>
      </c>
      <c r="P168" s="157">
        <f>_xlfn.IFNA(INDEX('I.KI 2016-17'!V$8:V$391,MATCH($B168,'I.KI 2016-17'!$B$8:$B$391,0)),"")</f>
        <v>0</v>
      </c>
      <c r="Q168" s="156">
        <f>_xlfn.IFNA(INDEX('I.KI 2016-17'!W$8:W$391,MATCH($B168,'I.KI 2016-17'!$B$8:$B$391,0)),"")</f>
        <v>0</v>
      </c>
      <c r="R168" s="193">
        <f>_xlfn.IFNA(INDEX('I.KI 2016-17'!X$8:X$391,MATCH($B168,'I.KI 2016-17'!$B$8:$B$391,0)),"")</f>
        <v>6.49000203645</v>
      </c>
      <c r="S168" s="193">
        <f>_xlfn.IFNA(INDEX('I.KI 2016-17'!Y$8:Y$391,MATCH($B168,'I.KI 2016-17'!$B$8:$B$391,0)),"")</f>
        <v>0</v>
      </c>
      <c r="T168" s="193">
        <f>_xlfn.IFNA(INDEX('I.KI 2016-17'!Z$8:Z$391,MATCH($B168,'I.KI 2016-17'!$B$8:$B$391,0)),"")</f>
        <v>0</v>
      </c>
      <c r="U168" s="157">
        <f>_xlfn.IFNA(INDEX('I.KI 2016-17'!AA$8:AA$391,MATCH($B168,'I.KI 2016-17'!$B$8:$B$391,0)),"")</f>
        <v>0</v>
      </c>
      <c r="V168" s="149"/>
      <c r="W168" s="154">
        <f>_xlfn.IFNA(INDEX('I.KI 2016-17'!$H$8:$H$391,MATCH(B168,'I.KI 2016-17'!$B$8:$B$391,0)),"")</f>
        <v>3.1946879871570002</v>
      </c>
      <c r="X168" s="153">
        <f>_xlfn.IFNA(INDEX('I.KI 2016-17'!$I$8:$I$391,MATCH(B168,'I.KI 2016-17'!$B$8:$B$391,0)),"")</f>
        <v>3.2953140492929998</v>
      </c>
      <c r="Y168" s="155">
        <f>_xlfn.IFNA(INDEX('I.KI 2016-17'!$G$8:$G$391,MATCH(B168,'I.KI 2016-17'!$B$8:$B$391,0)),"")</f>
        <v>6.49000203645</v>
      </c>
      <c r="Z168" s="149"/>
      <c r="AA168" s="156">
        <f>_xlfn.IFNA(IF($B168=$B$382,0,_xlfn.IFNA(INDEX('I.Supplementary 2017-18'!N$8:N$35,MATCH($B168,'I.Supplementary 2017-18'!$B$8:$B$35,0)),INDEX('I.KI 2017-18'!N$9:N$393,MATCH($B168,'I.KI 2017-18'!$B$9:$B$393,0)))),"")</f>
        <v>0</v>
      </c>
      <c r="AB168" s="193">
        <f>_xlfn.IFNA(IF($B168=$B$382,0,_xlfn.IFNA(INDEX('I.Supplementary 2017-18'!O$8:O$35,MATCH($B168,'I.Supplementary 2017-18'!$B$8:$B$35,0)),INDEX('I.KI 2017-18'!O$9:O$393,MATCH($B168,'I.KI 2017-18'!$B$9:$B$393,0)))),"")</f>
        <v>2.4810966704815236</v>
      </c>
      <c r="AC168" s="193">
        <f>_xlfn.IFNA(IF($B168=$B$382,0,_xlfn.IFNA(INDEX('I.Supplementary 2017-18'!P$8:P$35,MATCH($B168,'I.Supplementary 2017-18'!$B$8:$B$35,0)),INDEX('I.KI 2017-18'!P$9:P$393,MATCH($B168,'I.KI 2017-18'!$B$9:$B$393,0)))),"")</f>
        <v>0</v>
      </c>
      <c r="AD168" s="193">
        <f>_xlfn.IFNA(IF($B168=$B$382,0,_xlfn.IFNA(INDEX('I.Supplementary 2017-18'!Q$8:Q$35,MATCH($B168,'I.Supplementary 2017-18'!$B$8:$B$35,0)),INDEX('I.KI 2017-18'!Q$9:Q$393,MATCH($B168,'I.KI 2017-18'!$B$9:$B$393,0)))),"")</f>
        <v>0</v>
      </c>
      <c r="AE168" s="157">
        <f>_xlfn.IFNA(IF($B168=$B$382,0,_xlfn.IFNA(INDEX('I.Supplementary 2017-18'!R$8:R$35,MATCH($B168,'I.Supplementary 2017-18'!$B$8:$B$35,0)),INDEX('I.KI 2017-18'!R$9:R$393,MATCH($B168,'I.KI 2017-18'!$B$9:$B$393,0)))),"")</f>
        <v>0</v>
      </c>
      <c r="AF168" s="156">
        <f>_xlfn.IFNA(IF($B168=$B$382,0,_xlfn.IFNA(INDEX('I.Supplementary 2017-18'!S$8:S$35,MATCH($B168,'I.Supplementary 2017-18'!$B$8:$B$35,0)),INDEX('I.KI 2017-18'!S$9:S$393,MATCH($B168,'I.KI 2017-18'!$B$9:$B$393,0)))),"")</f>
        <v>0</v>
      </c>
      <c r="AG168" s="193">
        <f>_xlfn.IFNA(IF($B168=$B$382,0,_xlfn.IFNA(INDEX('I.Supplementary 2017-18'!T$8:T$35,MATCH($B168,'I.Supplementary 2017-18'!$B$8:$B$35,0)),INDEX('I.KI 2017-18'!T$9:T$393,MATCH($B168,'I.KI 2017-18'!$B$9:$B$393,0)))),"")</f>
        <v>3.3625912621637735</v>
      </c>
      <c r="AH168" s="193">
        <f>_xlfn.IFNA(IF($B168=$B$382,0,_xlfn.IFNA(INDEX('I.Supplementary 2017-18'!U$8:U$35,MATCH($B168,'I.Supplementary 2017-18'!$B$8:$B$35,0)),INDEX('I.KI 2017-18'!U$9:U$393,MATCH($B168,'I.KI 2017-18'!$B$9:$B$393,0)))),"")</f>
        <v>0</v>
      </c>
      <c r="AI168" s="193">
        <f>_xlfn.IFNA(IF($B168=$B$382,0,_xlfn.IFNA(INDEX('I.Supplementary 2017-18'!V$8:V$35,MATCH($B168,'I.Supplementary 2017-18'!$B$8:$B$35,0)),INDEX('I.KI 2017-18'!V$9:V$393,MATCH($B168,'I.KI 2017-18'!$B$9:$B$393,0)))),"")</f>
        <v>0</v>
      </c>
      <c r="AJ168" s="157">
        <f>_xlfn.IFNA(IF($B168=$B$382,0,_xlfn.IFNA(INDEX('I.Supplementary 2017-18'!W$8:W$35,MATCH($B168,'I.Supplementary 2017-18'!$B$8:$B$35,0)),INDEX('I.KI 2017-18'!W$9:W$393,MATCH($B168,'I.KI 2017-18'!$B$9:$B$393,0)))),"")</f>
        <v>0</v>
      </c>
      <c r="AK168" s="156">
        <f>_xlfn.IFNA(IF($B168=$B$382,0,_xlfn.IFNA(INDEX('I.Supplementary 2017-18'!X$8:X$35,MATCH($B168,'I.Supplementary 2017-18'!$B$8:$B$35,0)),INDEX('I.KI 2017-18'!X$9:X$393,MATCH($B168,'I.KI 2017-18'!$B$9:$B$393,0)))),"")</f>
        <v>0</v>
      </c>
      <c r="AL168" s="193">
        <f>_xlfn.IFNA(IF($B168=$B$382,0,_xlfn.IFNA(INDEX('I.Supplementary 2017-18'!Y$8:Y$35,MATCH($B168,'I.Supplementary 2017-18'!$B$8:$B$35,0)),INDEX('I.KI 2017-18'!Y$9:Y$393,MATCH($B168,'I.KI 2017-18'!$B$9:$B$393,0)))),"")</f>
        <v>5.8436879326452971</v>
      </c>
      <c r="AM168" s="193">
        <f>_xlfn.IFNA(IF($B168=$B$382,0,_xlfn.IFNA(INDEX('I.Supplementary 2017-18'!Z$8:Z$35,MATCH($B168,'I.Supplementary 2017-18'!$B$8:$B$35,0)),INDEX('I.KI 2017-18'!Z$9:Z$393,MATCH($B168,'I.KI 2017-18'!$B$9:$B$393,0)))),"")</f>
        <v>0</v>
      </c>
      <c r="AN168" s="193">
        <f>_xlfn.IFNA(IF($B168=$B$382,0,_xlfn.IFNA(INDEX('I.Supplementary 2017-18'!AA$8:AA$35,MATCH($B168,'I.Supplementary 2017-18'!$B$8:$B$35,0)),INDEX('I.KI 2017-18'!AA$9:AA$393,MATCH($B168,'I.KI 2017-18'!$B$9:$B$393,0)))),"")</f>
        <v>0</v>
      </c>
      <c r="AO168" s="157">
        <f>_xlfn.IFNA(IF($B168=$B$382,0,_xlfn.IFNA(INDEX('I.Supplementary 2017-18'!AB$8:AB$35,MATCH($B168,'I.Supplementary 2017-18'!$B$8:$B$35,0)),INDEX('I.KI 2017-18'!AB$9:AB$393,MATCH($B168,'I.KI 2017-18'!$B$9:$B$393,0)))),"")</f>
        <v>0</v>
      </c>
      <c r="AP168" s="149"/>
      <c r="AQ168" s="156">
        <f>_xlfn.IFNA(IF($B168=$B$381,0,IF($B168=$B$382,0,_xlfn.IFNA(INDEX('I.Supplementary 2017-18'!I$8:I$35,MATCH($B168,'I.Supplementary 2017-18'!$B$8:$B$35,0)),INDEX('I.KI 2017-18'!I$9:I$393,MATCH($B168,'I.KI 2017-18'!$B$9:$B$393,0))))),"")</f>
        <v>2.4810966704815236</v>
      </c>
      <c r="AR168" s="149">
        <f>_xlfn.IFNA(IF($B168=$B$381,0,IF($B168=$B$382,0,_xlfn.IFNA(INDEX('I.Supplementary 2017-18'!J$8:J$35,MATCH($B168,'I.Supplementary 2017-18'!$B$8:$B$35,0)),INDEX('I.KI 2017-18'!J$9:J$393,MATCH($B168,'I.KI 2017-18'!$B$9:$B$393,0))))),"")</f>
        <v>3.3625912621637735</v>
      </c>
      <c r="AS168" s="157">
        <f>_xlfn.IFNA(IF($B168=$B$381,0,IF($B168=$B$382,0,_xlfn.IFNA(INDEX('I.Supplementary 2017-18'!H$8:H$35,MATCH($B168,'I.Supplementary 2017-18'!$B$8:$B$35,0)),INDEX('I.KI 2017-18'!H$9:H$393,MATCH($B168,'I.KI 2017-18'!$B$9:$B$393,0))))),"")</f>
        <v>5.8436879326452971</v>
      </c>
      <c r="AT168" s="149"/>
      <c r="AU168" s="156">
        <f>_xlfn.IFNA(_xlfn.IFNA(INDEX('I.Supplementary 2018-19'!P$8:P$157,MATCH($B168,'I.Supplementary 2018-19'!$B$8:$B$157,0)),INDEX('I.KI 2018-19'!P$9:P$393,MATCH($B168,'I.KI 2018-19'!$B$9:$B$393,0))),"")</f>
        <v>0</v>
      </c>
      <c r="AV168" s="193">
        <f>_xlfn.IFNA(_xlfn.IFNA(INDEX('I.Supplementary 2018-19'!Q$8:Q$157,MATCH($B168,'I.Supplementary 2018-19'!$B$8:$B$157,0)),INDEX('I.KI 2018-19'!Q$9:Q$393,MATCH($B168,'I.KI 2018-19'!$B$9:$B$393,0))),"")</f>
        <v>2.0340247538835778</v>
      </c>
      <c r="AW168" s="193">
        <f>_xlfn.IFNA(_xlfn.IFNA(INDEX('I.Supplementary 2018-19'!R$8:R$157,MATCH($B168,'I.Supplementary 2018-19'!$B$8:$B$157,0)),INDEX('I.KI 2018-19'!R$9:R$393,MATCH($B168,'I.KI 2018-19'!$B$9:$B$393,0))),"")</f>
        <v>0</v>
      </c>
      <c r="AX168" s="193">
        <f>_xlfn.IFNA(_xlfn.IFNA(INDEX('I.Supplementary 2018-19'!S$8:S$157,MATCH($B168,'I.Supplementary 2018-19'!$B$8:$B$157,0)),INDEX('I.KI 2018-19'!S$9:S$393,MATCH($B168,'I.KI 2018-19'!$B$9:$B$393,0))),"")</f>
        <v>0</v>
      </c>
      <c r="AY168" s="157">
        <f>_xlfn.IFNA(_xlfn.IFNA(INDEX('I.Supplementary 2018-19'!T$8:T$157,MATCH($B168,'I.Supplementary 2018-19'!$B$8:$B$157,0)),INDEX('I.KI 2018-19'!T$9:T$393,MATCH($B168,'I.KI 2018-19'!$B$9:$B$393,0))),"")</f>
        <v>0</v>
      </c>
      <c r="AZ168" s="156">
        <f>_xlfn.IFNA(_xlfn.IFNA(INDEX('I.Supplementary 2018-19'!U$8:U$157,MATCH($B168,'I.Supplementary 2018-19'!$B$8:$B$157,0)),INDEX('I.KI 2018-19'!U$9:U$393,MATCH($B168,'I.KI 2018-19'!$B$9:$B$393,0))),"")</f>
        <v>0</v>
      </c>
      <c r="BA168" s="193">
        <f>_xlfn.IFNA(_xlfn.IFNA(INDEX('I.Supplementary 2018-19'!V$8:V$157,MATCH($B168,'I.Supplementary 2018-19'!$B$8:$B$157,0)),INDEX('I.KI 2018-19'!V$9:V$393,MATCH($B168,'I.KI 2018-19'!$B$9:$B$393,0))),"")</f>
        <v>3.4636133172502386</v>
      </c>
      <c r="BB168" s="193">
        <f>_xlfn.IFNA(_xlfn.IFNA(INDEX('I.Supplementary 2018-19'!W$8:W$157,MATCH($B168,'I.Supplementary 2018-19'!$B$8:$B$157,0)),INDEX('I.KI 2018-19'!W$9:W$393,MATCH($B168,'I.KI 2018-19'!$B$9:$B$393,0))),"")</f>
        <v>0</v>
      </c>
      <c r="BC168" s="193">
        <f>_xlfn.IFNA(_xlfn.IFNA(INDEX('I.Supplementary 2018-19'!X$8:X$157,MATCH($B168,'I.Supplementary 2018-19'!$B$8:$B$157,0)),INDEX('I.KI 2018-19'!X$9:X$393,MATCH($B168,'I.KI 2018-19'!$B$9:$B$393,0))),"")</f>
        <v>0</v>
      </c>
      <c r="BD168" s="157">
        <f>_xlfn.IFNA(_xlfn.IFNA(INDEX('I.Supplementary 2018-19'!Y$8:Y$157,MATCH($B168,'I.Supplementary 2018-19'!$B$8:$B$157,0)),INDEX('I.KI 2018-19'!Y$9:Y$393,MATCH($B168,'I.KI 2018-19'!$B$9:$B$393,0))),"")</f>
        <v>0</v>
      </c>
      <c r="BE168" s="156">
        <f>_xlfn.IFNA(_xlfn.IFNA(INDEX('I.Supplementary 2018-19'!Z$8:Z$157,MATCH($B168,'I.Supplementary 2018-19'!$B$8:$B$157,0)),INDEX('I.KI 2018-19'!Z$9:Z$393,MATCH($B168,'I.KI 2018-19'!$B$9:$B$393,0))),"")</f>
        <v>0</v>
      </c>
      <c r="BF168" s="193">
        <f>_xlfn.IFNA(_xlfn.IFNA(INDEX('I.Supplementary 2018-19'!AA$8:AA$157,MATCH($B168,'I.Supplementary 2018-19'!$B$8:$B$157,0)),INDEX('I.KI 2018-19'!AA$9:AA$393,MATCH($B168,'I.KI 2018-19'!$B$9:$B$393,0))),"")</f>
        <v>5.4976380711338164</v>
      </c>
      <c r="BG168" s="193">
        <f>_xlfn.IFNA(_xlfn.IFNA(INDEX('I.Supplementary 2018-19'!AB$8:AB$157,MATCH($B168,'I.Supplementary 2018-19'!$B$8:$B$157,0)),INDEX('I.KI 2018-19'!AB$9:AB$393,MATCH($B168,'I.KI 2018-19'!$B$9:$B$393,0))),"")</f>
        <v>0</v>
      </c>
      <c r="BH168" s="193">
        <f>_xlfn.IFNA(_xlfn.IFNA(INDEX('I.Supplementary 2018-19'!AC$8:AC$157,MATCH($B168,'I.Supplementary 2018-19'!$B$8:$B$157,0)),INDEX('I.KI 2018-19'!AC$9:AC$393,MATCH($B168,'I.KI 2018-19'!$B$9:$B$393,0))),"")</f>
        <v>0</v>
      </c>
      <c r="BI168" s="157">
        <f>_xlfn.IFNA(_xlfn.IFNA(INDEX('I.Supplementary 2018-19'!AD$8:AD$157,MATCH($B168,'I.Supplementary 2018-19'!$B$8:$B$157,0)),INDEX('I.KI 2018-19'!AD$9:AD$393,MATCH($B168,'I.KI 2018-19'!$B$9:$B$393,0))),"")</f>
        <v>0</v>
      </c>
      <c r="BJ168" s="149"/>
      <c r="BK168" s="156">
        <f>_xlfn.IFNA(IF($B168=$B$381,0,IF($B168=$B$382,0,_xlfn.IFNA(INDEX('I.Supplementary 2018-19'!I$8:I$157,MATCH($B168,'I.Supplementary 2018-19'!$B$8:$B$157,0)),INDEX('I.KI 2018-19'!I$9:I$393,MATCH($B168,'I.KI 2018-19'!$B$9:$B$393,0))))),"")</f>
        <v>2.0340247538835778</v>
      </c>
      <c r="BL168" s="149">
        <f>_xlfn.IFNA(IF($B168=$B$381,0,IF($B168=$B$382,0,_xlfn.IFNA(INDEX('I.Supplementary 2018-19'!J$8:J$157,MATCH($B168,'I.Supplementary 2018-19'!$B$8:$B$157,0)),INDEX('I.KI 2018-19'!J$9:J$393,MATCH($B168,'I.KI 2018-19'!$B$9:$B$393,0))))),"")</f>
        <v>3.4636133172502386</v>
      </c>
      <c r="BM168" s="157">
        <f>_xlfn.IFNA(IF($B168=$B$381,0,IF($B168=$B$382,0,_xlfn.IFNA(INDEX('I.Supplementary 2018-19'!H$8:H$157,MATCH($B168,'I.Supplementary 2018-19'!$B$8:$B$157,0)),INDEX('I.KI 2018-19'!H$9:H$393,MATCH($B168,'I.KI 2018-19'!$B$9:$B$393,0))))),"")</f>
        <v>5.4976380711338164</v>
      </c>
    </row>
    <row r="169" spans="2:65">
      <c r="B169" s="121" t="str">
        <f>'Calculations for 2021-22'!B169</f>
        <v>E3533</v>
      </c>
      <c r="C169" s="160" t="str">
        <f>'Calculations for 2021-22'!D169</f>
        <v>E3533</v>
      </c>
      <c r="D169" t="str">
        <f>'Calculations for 2021-22'!E169</f>
        <v>SD</v>
      </c>
      <c r="E169">
        <f>'Calculations for 2021-22'!F169</f>
        <v>0</v>
      </c>
      <c r="F169" s="120" t="str">
        <f>'Calculations for 2021-22'!H169</f>
        <v>Ipswich</v>
      </c>
      <c r="G169" s="156">
        <f>_xlfn.IFNA(INDEX('I.KI 2016-17'!M$8:M$391,MATCH($B169,'I.KI 2016-17'!$B$8:$B$391,0)),"")</f>
        <v>0</v>
      </c>
      <c r="H169" s="149">
        <f>_xlfn.IFNA(INDEX('I.KI 2016-17'!N$8:N$391,MATCH($B169,'I.KI 2016-17'!$B$8:$B$391,0)),"")</f>
        <v>1.5685750088079999</v>
      </c>
      <c r="I169" s="149">
        <f>_xlfn.IFNA(INDEX('I.KI 2016-17'!O$8:O$391,MATCH($B169,'I.KI 2016-17'!$B$8:$B$391,0)),"")</f>
        <v>0</v>
      </c>
      <c r="J169" s="149">
        <f>_xlfn.IFNA(INDEX('I.KI 2016-17'!P$8:P$391,MATCH($B169,'I.KI 2016-17'!$B$8:$B$391,0)),"")</f>
        <v>0</v>
      </c>
      <c r="K169" s="157">
        <f>_xlfn.IFNA(INDEX('I.KI 2016-17'!Q$8:Q$391,MATCH($B169,'I.KI 2016-17'!$B$8:$B$391,0)),"")</f>
        <v>0</v>
      </c>
      <c r="L169" s="156">
        <f>_xlfn.IFNA(INDEX('I.KI 2016-17'!R$8:R$391,MATCH($B169,'I.KI 2016-17'!$B$8:$B$391,0)),"")</f>
        <v>0</v>
      </c>
      <c r="M169" s="193">
        <f>_xlfn.IFNA(INDEX('I.KI 2016-17'!S$8:S$391,MATCH($B169,'I.KI 2016-17'!$B$8:$B$391,0)),"")</f>
        <v>3.9876658759240002</v>
      </c>
      <c r="N169" s="193">
        <f>_xlfn.IFNA(INDEX('I.KI 2016-17'!T$8:T$391,MATCH($B169,'I.KI 2016-17'!$B$8:$B$391,0)),"")</f>
        <v>0</v>
      </c>
      <c r="O169" s="193">
        <f>_xlfn.IFNA(INDEX('I.KI 2016-17'!U$8:U$391,MATCH($B169,'I.KI 2016-17'!$B$8:$B$391,0)),"")</f>
        <v>0</v>
      </c>
      <c r="P169" s="157">
        <f>_xlfn.IFNA(INDEX('I.KI 2016-17'!V$8:V$391,MATCH($B169,'I.KI 2016-17'!$B$8:$B$391,0)),"")</f>
        <v>0</v>
      </c>
      <c r="Q169" s="156">
        <f>_xlfn.IFNA(INDEX('I.KI 2016-17'!W$8:W$391,MATCH($B169,'I.KI 2016-17'!$B$8:$B$391,0)),"")</f>
        <v>0</v>
      </c>
      <c r="R169" s="193">
        <f>_xlfn.IFNA(INDEX('I.KI 2016-17'!X$8:X$391,MATCH($B169,'I.KI 2016-17'!$B$8:$B$391,0)),"")</f>
        <v>5.5562408847320004</v>
      </c>
      <c r="S169" s="193">
        <f>_xlfn.IFNA(INDEX('I.KI 2016-17'!Y$8:Y$391,MATCH($B169,'I.KI 2016-17'!$B$8:$B$391,0)),"")</f>
        <v>0</v>
      </c>
      <c r="T169" s="193">
        <f>_xlfn.IFNA(INDEX('I.KI 2016-17'!Z$8:Z$391,MATCH($B169,'I.KI 2016-17'!$B$8:$B$391,0)),"")</f>
        <v>0</v>
      </c>
      <c r="U169" s="157">
        <f>_xlfn.IFNA(INDEX('I.KI 2016-17'!AA$8:AA$391,MATCH($B169,'I.KI 2016-17'!$B$8:$B$391,0)),"")</f>
        <v>0</v>
      </c>
      <c r="V169" s="149"/>
      <c r="W169" s="154">
        <f>_xlfn.IFNA(INDEX('I.KI 2016-17'!$H$8:$H$391,MATCH(B169,'I.KI 2016-17'!$B$8:$B$391,0)),"")</f>
        <v>1.5685750088079999</v>
      </c>
      <c r="X169" s="153">
        <f>_xlfn.IFNA(INDEX('I.KI 2016-17'!$I$8:$I$391,MATCH(B169,'I.KI 2016-17'!$B$8:$B$391,0)),"")</f>
        <v>3.9876658759240002</v>
      </c>
      <c r="Y169" s="155">
        <f>_xlfn.IFNA(INDEX('I.KI 2016-17'!$G$8:$G$391,MATCH(B169,'I.KI 2016-17'!$B$8:$B$391,0)),"")</f>
        <v>5.5562408847320004</v>
      </c>
      <c r="Z169" s="149"/>
      <c r="AA169" s="156">
        <f>_xlfn.IFNA(IF($B169=$B$382,0,_xlfn.IFNA(INDEX('I.Supplementary 2017-18'!N$8:N$35,MATCH($B169,'I.Supplementary 2017-18'!$B$8:$B$35,0)),INDEX('I.KI 2017-18'!N$9:N$393,MATCH($B169,'I.KI 2017-18'!$B$9:$B$393,0)))),"")</f>
        <v>0</v>
      </c>
      <c r="AB169" s="193">
        <f>_xlfn.IFNA(IF($B169=$B$382,0,_xlfn.IFNA(INDEX('I.Supplementary 2017-18'!O$8:O$35,MATCH($B169,'I.Supplementary 2017-18'!$B$8:$B$35,0)),INDEX('I.KI 2017-18'!O$9:O$393,MATCH($B169,'I.KI 2017-18'!$B$9:$B$393,0)))),"")</f>
        <v>0.44027596517107637</v>
      </c>
      <c r="AC169" s="193">
        <f>_xlfn.IFNA(IF($B169=$B$382,0,_xlfn.IFNA(INDEX('I.Supplementary 2017-18'!P$8:P$35,MATCH($B169,'I.Supplementary 2017-18'!$B$8:$B$35,0)),INDEX('I.KI 2017-18'!P$9:P$393,MATCH($B169,'I.KI 2017-18'!$B$9:$B$393,0)))),"")</f>
        <v>0</v>
      </c>
      <c r="AD169" s="193">
        <f>_xlfn.IFNA(IF($B169=$B$382,0,_xlfn.IFNA(INDEX('I.Supplementary 2017-18'!Q$8:Q$35,MATCH($B169,'I.Supplementary 2017-18'!$B$8:$B$35,0)),INDEX('I.KI 2017-18'!Q$9:Q$393,MATCH($B169,'I.KI 2017-18'!$B$9:$B$393,0)))),"")</f>
        <v>0</v>
      </c>
      <c r="AE169" s="157">
        <f>_xlfn.IFNA(IF($B169=$B$382,0,_xlfn.IFNA(INDEX('I.Supplementary 2017-18'!R$8:R$35,MATCH($B169,'I.Supplementary 2017-18'!$B$8:$B$35,0)),INDEX('I.KI 2017-18'!R$9:R$393,MATCH($B169,'I.KI 2017-18'!$B$9:$B$393,0)))),"")</f>
        <v>0</v>
      </c>
      <c r="AF169" s="156">
        <f>_xlfn.IFNA(IF($B169=$B$382,0,_xlfn.IFNA(INDEX('I.Supplementary 2017-18'!S$8:S$35,MATCH($B169,'I.Supplementary 2017-18'!$B$8:$B$35,0)),INDEX('I.KI 2017-18'!S$9:S$393,MATCH($B169,'I.KI 2017-18'!$B$9:$B$393,0)))),"")</f>
        <v>0</v>
      </c>
      <c r="AG169" s="193">
        <f>_xlfn.IFNA(IF($B169=$B$382,0,_xlfn.IFNA(INDEX('I.Supplementary 2017-18'!T$8:T$35,MATCH($B169,'I.Supplementary 2017-18'!$B$8:$B$35,0)),INDEX('I.KI 2017-18'!T$9:T$393,MATCH($B169,'I.KI 2017-18'!$B$9:$B$393,0)))),"")</f>
        <v>4.0690781607560389</v>
      </c>
      <c r="AH169" s="193">
        <f>_xlfn.IFNA(IF($B169=$B$382,0,_xlfn.IFNA(INDEX('I.Supplementary 2017-18'!U$8:U$35,MATCH($B169,'I.Supplementary 2017-18'!$B$8:$B$35,0)),INDEX('I.KI 2017-18'!U$9:U$393,MATCH($B169,'I.KI 2017-18'!$B$9:$B$393,0)))),"")</f>
        <v>0</v>
      </c>
      <c r="AI169" s="193">
        <f>_xlfn.IFNA(IF($B169=$B$382,0,_xlfn.IFNA(INDEX('I.Supplementary 2017-18'!V$8:V$35,MATCH($B169,'I.Supplementary 2017-18'!$B$8:$B$35,0)),INDEX('I.KI 2017-18'!V$9:V$393,MATCH($B169,'I.KI 2017-18'!$B$9:$B$393,0)))),"")</f>
        <v>0</v>
      </c>
      <c r="AJ169" s="157">
        <f>_xlfn.IFNA(IF($B169=$B$382,0,_xlfn.IFNA(INDEX('I.Supplementary 2017-18'!W$8:W$35,MATCH($B169,'I.Supplementary 2017-18'!$B$8:$B$35,0)),INDEX('I.KI 2017-18'!W$9:W$393,MATCH($B169,'I.KI 2017-18'!$B$9:$B$393,0)))),"")</f>
        <v>0</v>
      </c>
      <c r="AK169" s="156">
        <f>_xlfn.IFNA(IF($B169=$B$382,0,_xlfn.IFNA(INDEX('I.Supplementary 2017-18'!X$8:X$35,MATCH($B169,'I.Supplementary 2017-18'!$B$8:$B$35,0)),INDEX('I.KI 2017-18'!X$9:X$393,MATCH($B169,'I.KI 2017-18'!$B$9:$B$393,0)))),"")</f>
        <v>0</v>
      </c>
      <c r="AL169" s="193">
        <f>_xlfn.IFNA(IF($B169=$B$382,0,_xlfn.IFNA(INDEX('I.Supplementary 2017-18'!Y$8:Y$35,MATCH($B169,'I.Supplementary 2017-18'!$B$8:$B$35,0)),INDEX('I.KI 2017-18'!Y$9:Y$393,MATCH($B169,'I.KI 2017-18'!$B$9:$B$393,0)))),"")</f>
        <v>4.509354125927115</v>
      </c>
      <c r="AM169" s="193">
        <f>_xlfn.IFNA(IF($B169=$B$382,0,_xlfn.IFNA(INDEX('I.Supplementary 2017-18'!Z$8:Z$35,MATCH($B169,'I.Supplementary 2017-18'!$B$8:$B$35,0)),INDEX('I.KI 2017-18'!Z$9:Z$393,MATCH($B169,'I.KI 2017-18'!$B$9:$B$393,0)))),"")</f>
        <v>0</v>
      </c>
      <c r="AN169" s="193">
        <f>_xlfn.IFNA(IF($B169=$B$382,0,_xlfn.IFNA(INDEX('I.Supplementary 2017-18'!AA$8:AA$35,MATCH($B169,'I.Supplementary 2017-18'!$B$8:$B$35,0)),INDEX('I.KI 2017-18'!AA$9:AA$393,MATCH($B169,'I.KI 2017-18'!$B$9:$B$393,0)))),"")</f>
        <v>0</v>
      </c>
      <c r="AO169" s="157">
        <f>_xlfn.IFNA(IF($B169=$B$382,0,_xlfn.IFNA(INDEX('I.Supplementary 2017-18'!AB$8:AB$35,MATCH($B169,'I.Supplementary 2017-18'!$B$8:$B$35,0)),INDEX('I.KI 2017-18'!AB$9:AB$393,MATCH($B169,'I.KI 2017-18'!$B$9:$B$393,0)))),"")</f>
        <v>0</v>
      </c>
      <c r="AP169" s="149"/>
      <c r="AQ169" s="156">
        <f>_xlfn.IFNA(IF($B169=$B$381,0,IF($B169=$B$382,0,_xlfn.IFNA(INDEX('I.Supplementary 2017-18'!I$8:I$35,MATCH($B169,'I.Supplementary 2017-18'!$B$8:$B$35,0)),INDEX('I.KI 2017-18'!I$9:I$393,MATCH($B169,'I.KI 2017-18'!$B$9:$B$393,0))))),"")</f>
        <v>0.44027596517107637</v>
      </c>
      <c r="AR169" s="149">
        <f>_xlfn.IFNA(IF($B169=$B$381,0,IF($B169=$B$382,0,_xlfn.IFNA(INDEX('I.Supplementary 2017-18'!J$8:J$35,MATCH($B169,'I.Supplementary 2017-18'!$B$8:$B$35,0)),INDEX('I.KI 2017-18'!J$9:J$393,MATCH($B169,'I.KI 2017-18'!$B$9:$B$393,0))))),"")</f>
        <v>4.0690781607560389</v>
      </c>
      <c r="AS169" s="157">
        <f>_xlfn.IFNA(IF($B169=$B$381,0,IF($B169=$B$382,0,_xlfn.IFNA(INDEX('I.Supplementary 2017-18'!H$8:H$35,MATCH($B169,'I.Supplementary 2017-18'!$B$8:$B$35,0)),INDEX('I.KI 2017-18'!H$9:H$393,MATCH($B169,'I.KI 2017-18'!$B$9:$B$393,0))))),"")</f>
        <v>4.509354125927115</v>
      </c>
      <c r="AT169" s="149"/>
      <c r="AU169" s="156">
        <f>_xlfn.IFNA(_xlfn.IFNA(INDEX('I.Supplementary 2018-19'!P$8:P$157,MATCH($B169,'I.Supplementary 2018-19'!$B$8:$B$157,0)),INDEX('I.KI 2018-19'!P$9:P$393,MATCH($B169,'I.KI 2018-19'!$B$9:$B$393,0))),"")</f>
        <v>0</v>
      </c>
      <c r="AV169" s="193">
        <f>_xlfn.IFNA(_xlfn.IFNA(INDEX('I.Supplementary 2018-19'!Q$8:Q$157,MATCH($B169,'I.Supplementary 2018-19'!$B$8:$B$157,0)),INDEX('I.KI 2018-19'!Q$9:Q$393,MATCH($B169,'I.KI 2018-19'!$B$9:$B$393,0))),"")</f>
        <v>0</v>
      </c>
      <c r="AW169" s="193">
        <f>_xlfn.IFNA(_xlfn.IFNA(INDEX('I.Supplementary 2018-19'!R$8:R$157,MATCH($B169,'I.Supplementary 2018-19'!$B$8:$B$157,0)),INDEX('I.KI 2018-19'!R$9:R$393,MATCH($B169,'I.KI 2018-19'!$B$9:$B$393,0))),"")</f>
        <v>0</v>
      </c>
      <c r="AX169" s="193">
        <f>_xlfn.IFNA(_xlfn.IFNA(INDEX('I.Supplementary 2018-19'!S$8:S$157,MATCH($B169,'I.Supplementary 2018-19'!$B$8:$B$157,0)),INDEX('I.KI 2018-19'!S$9:S$393,MATCH($B169,'I.KI 2018-19'!$B$9:$B$393,0))),"")</f>
        <v>0</v>
      </c>
      <c r="AY169" s="157">
        <f>_xlfn.IFNA(_xlfn.IFNA(INDEX('I.Supplementary 2018-19'!T$8:T$157,MATCH($B169,'I.Supplementary 2018-19'!$B$8:$B$157,0)),INDEX('I.KI 2018-19'!T$9:T$393,MATCH($B169,'I.KI 2018-19'!$B$9:$B$393,0))),"")</f>
        <v>0</v>
      </c>
      <c r="AZ169" s="156">
        <f>_xlfn.IFNA(_xlfn.IFNA(INDEX('I.Supplementary 2018-19'!U$8:U$157,MATCH($B169,'I.Supplementary 2018-19'!$B$8:$B$157,0)),INDEX('I.KI 2018-19'!U$9:U$393,MATCH($B169,'I.KI 2018-19'!$B$9:$B$393,0))),"")</f>
        <v>0</v>
      </c>
      <c r="BA169" s="193">
        <f>_xlfn.IFNA(_xlfn.IFNA(INDEX('I.Supplementary 2018-19'!V$8:V$157,MATCH($B169,'I.Supplementary 2018-19'!$B$8:$B$157,0)),INDEX('I.KI 2018-19'!V$9:V$393,MATCH($B169,'I.KI 2018-19'!$B$9:$B$393,0))),"")</f>
        <v>4.1913251441263917</v>
      </c>
      <c r="BB169" s="193">
        <f>_xlfn.IFNA(_xlfn.IFNA(INDEX('I.Supplementary 2018-19'!W$8:W$157,MATCH($B169,'I.Supplementary 2018-19'!$B$8:$B$157,0)),INDEX('I.KI 2018-19'!W$9:W$393,MATCH($B169,'I.KI 2018-19'!$B$9:$B$393,0))),"")</f>
        <v>0</v>
      </c>
      <c r="BC169" s="193">
        <f>_xlfn.IFNA(_xlfn.IFNA(INDEX('I.Supplementary 2018-19'!X$8:X$157,MATCH($B169,'I.Supplementary 2018-19'!$B$8:$B$157,0)),INDEX('I.KI 2018-19'!X$9:X$393,MATCH($B169,'I.KI 2018-19'!$B$9:$B$393,0))),"")</f>
        <v>0</v>
      </c>
      <c r="BD169" s="157">
        <f>_xlfn.IFNA(_xlfn.IFNA(INDEX('I.Supplementary 2018-19'!Y$8:Y$157,MATCH($B169,'I.Supplementary 2018-19'!$B$8:$B$157,0)),INDEX('I.KI 2018-19'!Y$9:Y$393,MATCH($B169,'I.KI 2018-19'!$B$9:$B$393,0))),"")</f>
        <v>0</v>
      </c>
      <c r="BE169" s="156">
        <f>_xlfn.IFNA(_xlfn.IFNA(INDEX('I.Supplementary 2018-19'!Z$8:Z$157,MATCH($B169,'I.Supplementary 2018-19'!$B$8:$B$157,0)),INDEX('I.KI 2018-19'!Z$9:Z$393,MATCH($B169,'I.KI 2018-19'!$B$9:$B$393,0))),"")</f>
        <v>0</v>
      </c>
      <c r="BF169" s="193">
        <f>_xlfn.IFNA(_xlfn.IFNA(INDEX('I.Supplementary 2018-19'!AA$8:AA$157,MATCH($B169,'I.Supplementary 2018-19'!$B$8:$B$157,0)),INDEX('I.KI 2018-19'!AA$9:AA$393,MATCH($B169,'I.KI 2018-19'!$B$9:$B$393,0))),"")</f>
        <v>4.1913251441263917</v>
      </c>
      <c r="BG169" s="193">
        <f>_xlfn.IFNA(_xlfn.IFNA(INDEX('I.Supplementary 2018-19'!AB$8:AB$157,MATCH($B169,'I.Supplementary 2018-19'!$B$8:$B$157,0)),INDEX('I.KI 2018-19'!AB$9:AB$393,MATCH($B169,'I.KI 2018-19'!$B$9:$B$393,0))),"")</f>
        <v>0</v>
      </c>
      <c r="BH169" s="193">
        <f>_xlfn.IFNA(_xlfn.IFNA(INDEX('I.Supplementary 2018-19'!AC$8:AC$157,MATCH($B169,'I.Supplementary 2018-19'!$B$8:$B$157,0)),INDEX('I.KI 2018-19'!AC$9:AC$393,MATCH($B169,'I.KI 2018-19'!$B$9:$B$393,0))),"")</f>
        <v>0</v>
      </c>
      <c r="BI169" s="157">
        <f>_xlfn.IFNA(_xlfn.IFNA(INDEX('I.Supplementary 2018-19'!AD$8:AD$157,MATCH($B169,'I.Supplementary 2018-19'!$B$8:$B$157,0)),INDEX('I.KI 2018-19'!AD$9:AD$393,MATCH($B169,'I.KI 2018-19'!$B$9:$B$393,0))),"")</f>
        <v>0</v>
      </c>
      <c r="BJ169" s="149"/>
      <c r="BK169" s="156">
        <f>_xlfn.IFNA(IF($B169=$B$381,0,IF($B169=$B$382,0,_xlfn.IFNA(INDEX('I.Supplementary 2018-19'!I$8:I$157,MATCH($B169,'I.Supplementary 2018-19'!$B$8:$B$157,0)),INDEX('I.KI 2018-19'!I$9:I$393,MATCH($B169,'I.KI 2018-19'!$B$9:$B$393,0))))),"")</f>
        <v>0</v>
      </c>
      <c r="BL169" s="149">
        <f>_xlfn.IFNA(IF($B169=$B$381,0,IF($B169=$B$382,0,_xlfn.IFNA(INDEX('I.Supplementary 2018-19'!J$8:J$157,MATCH($B169,'I.Supplementary 2018-19'!$B$8:$B$157,0)),INDEX('I.KI 2018-19'!J$9:J$393,MATCH($B169,'I.KI 2018-19'!$B$9:$B$393,0))))),"")</f>
        <v>4.1913251441263917</v>
      </c>
      <c r="BM169" s="157">
        <f>_xlfn.IFNA(IF($B169=$B$381,0,IF($B169=$B$382,0,_xlfn.IFNA(INDEX('I.Supplementary 2018-19'!H$8:H$157,MATCH($B169,'I.Supplementary 2018-19'!$B$8:$B$157,0)),INDEX('I.KI 2018-19'!H$9:H$393,MATCH($B169,'I.KI 2018-19'!$B$9:$B$393,0))))),"")</f>
        <v>4.1913251441263917</v>
      </c>
    </row>
    <row r="170" spans="2:65">
      <c r="B170" s="121" t="str">
        <f>'Calculations for 2021-22'!B170</f>
        <v>E2101</v>
      </c>
      <c r="C170" s="160" t="str">
        <f>'Calculations for 2021-22'!D170</f>
        <v>E2101O</v>
      </c>
      <c r="D170" t="str">
        <f>'Calculations for 2021-22'!E170</f>
        <v>UNIFIR</v>
      </c>
      <c r="E170" t="str">
        <f>'Calculations for 2021-22'!F170</f>
        <v>P1906</v>
      </c>
      <c r="F170" s="120" t="str">
        <f>'Calculations for 2021-22'!H170</f>
        <v>Isle of Wight with Fire</v>
      </c>
      <c r="G170" s="156">
        <f>_xlfn.IFNA(INDEX('I.KI 2016-17'!M$8:M$391,MATCH($B170,'I.KI 2016-17'!$B$8:$B$391,0)),"")</f>
        <v>15.807866050814001</v>
      </c>
      <c r="H170" s="149">
        <f>_xlfn.IFNA(INDEX('I.KI 2016-17'!N$8:N$391,MATCH($B170,'I.KI 2016-17'!$B$8:$B$391,0)),"")</f>
        <v>1.8546846137119999</v>
      </c>
      <c r="I170" s="149">
        <f>_xlfn.IFNA(INDEX('I.KI 2016-17'!O$8:O$391,MATCH($B170,'I.KI 2016-17'!$B$8:$B$391,0)),"")</f>
        <v>1.5074421026240001</v>
      </c>
      <c r="J170" s="149">
        <f>_xlfn.IFNA(INDEX('I.KI 2016-17'!P$8:P$391,MATCH($B170,'I.KI 2016-17'!$B$8:$B$391,0)),"")</f>
        <v>0</v>
      </c>
      <c r="K170" s="157">
        <f>_xlfn.IFNA(INDEX('I.KI 2016-17'!Q$8:Q$391,MATCH($B170,'I.KI 2016-17'!$B$8:$B$391,0)),"")</f>
        <v>0</v>
      </c>
      <c r="L170" s="156">
        <f>_xlfn.IFNA(INDEX('I.KI 2016-17'!R$8:R$391,MATCH($B170,'I.KI 2016-17'!$B$8:$B$391,0)),"")</f>
        <v>24.338044747651001</v>
      </c>
      <c r="M170" s="193">
        <f>_xlfn.IFNA(INDEX('I.KI 2016-17'!S$8:S$391,MATCH($B170,'I.KI 2016-17'!$B$8:$B$391,0)),"")</f>
        <v>3.9595610784089996</v>
      </c>
      <c r="N170" s="193">
        <f>_xlfn.IFNA(INDEX('I.KI 2016-17'!T$8:T$391,MATCH($B170,'I.KI 2016-17'!$B$8:$B$391,0)),"")</f>
        <v>1.6929960784040001</v>
      </c>
      <c r="O170" s="193">
        <f>_xlfn.IFNA(INDEX('I.KI 2016-17'!U$8:U$391,MATCH($B170,'I.KI 2016-17'!$B$8:$B$391,0)),"")</f>
        <v>0</v>
      </c>
      <c r="P170" s="157">
        <f>_xlfn.IFNA(INDEX('I.KI 2016-17'!V$8:V$391,MATCH($B170,'I.KI 2016-17'!$B$8:$B$391,0)),"")</f>
        <v>0</v>
      </c>
      <c r="Q170" s="156">
        <f>_xlfn.IFNA(INDEX('I.KI 2016-17'!W$8:W$391,MATCH($B170,'I.KI 2016-17'!$B$8:$B$391,0)),"")</f>
        <v>40.145910798465003</v>
      </c>
      <c r="R170" s="193">
        <f>_xlfn.IFNA(INDEX('I.KI 2016-17'!X$8:X$391,MATCH($B170,'I.KI 2016-17'!$B$8:$B$391,0)),"")</f>
        <v>5.8142456921209993</v>
      </c>
      <c r="S170" s="193">
        <f>_xlfn.IFNA(INDEX('I.KI 2016-17'!Y$8:Y$391,MATCH($B170,'I.KI 2016-17'!$B$8:$B$391,0)),"")</f>
        <v>3.2004381810280003</v>
      </c>
      <c r="T170" s="193">
        <f>_xlfn.IFNA(INDEX('I.KI 2016-17'!Z$8:Z$391,MATCH($B170,'I.KI 2016-17'!$B$8:$B$391,0)),"")</f>
        <v>0</v>
      </c>
      <c r="U170" s="157">
        <f>_xlfn.IFNA(INDEX('I.KI 2016-17'!AA$8:AA$391,MATCH($B170,'I.KI 2016-17'!$B$8:$B$391,0)),"")</f>
        <v>0</v>
      </c>
      <c r="V170" s="149"/>
      <c r="W170" s="154">
        <f>_xlfn.IFNA(INDEX('I.KI 2016-17'!$H$8:$H$391,MATCH(B170,'I.KI 2016-17'!$B$8:$B$391,0)),"")</f>
        <v>19.169992767149999</v>
      </c>
      <c r="X170" s="153">
        <f>_xlfn.IFNA(INDEX('I.KI 2016-17'!$I$8:$I$391,MATCH(B170,'I.KI 2016-17'!$B$8:$B$391,0)),"")</f>
        <v>29.990601904464</v>
      </c>
      <c r="Y170" s="155">
        <f>_xlfn.IFNA(INDEX('I.KI 2016-17'!$G$8:$G$391,MATCH(B170,'I.KI 2016-17'!$B$8:$B$391,0)),"")</f>
        <v>49.160594671614</v>
      </c>
      <c r="Z170" s="149"/>
      <c r="AA170" s="156">
        <f>_xlfn.IFNA(IF($B170=$B$382,0,_xlfn.IFNA(INDEX('I.Supplementary 2017-18'!N$8:N$35,MATCH($B170,'I.Supplementary 2017-18'!$B$8:$B$35,0)),INDEX('I.KI 2017-18'!N$9:N$393,MATCH($B170,'I.KI 2017-18'!$B$9:$B$393,0)))),"")</f>
        <v>10.646690089150317</v>
      </c>
      <c r="AB170" s="193">
        <f>_xlfn.IFNA(IF($B170=$B$382,0,_xlfn.IFNA(INDEX('I.Supplementary 2017-18'!O$8:O$35,MATCH($B170,'I.Supplementary 2017-18'!$B$8:$B$35,0)),INDEX('I.KI 2017-18'!O$9:O$393,MATCH($B170,'I.KI 2017-18'!$B$9:$B$393,0)))),"")</f>
        <v>0.90048724902992694</v>
      </c>
      <c r="AC170" s="193">
        <f>_xlfn.IFNA(IF($B170=$B$382,0,_xlfn.IFNA(INDEX('I.Supplementary 2017-18'!P$8:P$35,MATCH($B170,'I.Supplementary 2017-18'!$B$8:$B$35,0)),INDEX('I.KI 2017-18'!P$9:P$393,MATCH($B170,'I.KI 2017-18'!$B$9:$B$393,0)))),"")</f>
        <v>1.1711691397627042</v>
      </c>
      <c r="AD170" s="193">
        <f>_xlfn.IFNA(IF($B170=$B$382,0,_xlfn.IFNA(INDEX('I.Supplementary 2017-18'!Q$8:Q$35,MATCH($B170,'I.Supplementary 2017-18'!$B$8:$B$35,0)),INDEX('I.KI 2017-18'!Q$9:Q$393,MATCH($B170,'I.KI 2017-18'!$B$9:$B$393,0)))),"")</f>
        <v>0</v>
      </c>
      <c r="AE170" s="157">
        <f>_xlfn.IFNA(IF($B170=$B$382,0,_xlfn.IFNA(INDEX('I.Supplementary 2017-18'!R$8:R$35,MATCH($B170,'I.Supplementary 2017-18'!$B$8:$B$35,0)),INDEX('I.KI 2017-18'!R$9:R$393,MATCH($B170,'I.KI 2017-18'!$B$9:$B$393,0)))),"")</f>
        <v>0</v>
      </c>
      <c r="AF170" s="156">
        <f>_xlfn.IFNA(IF($B170=$B$382,0,_xlfn.IFNA(INDEX('I.Supplementary 2017-18'!S$8:S$35,MATCH($B170,'I.Supplementary 2017-18'!$B$8:$B$35,0)),INDEX('I.KI 2017-18'!S$9:S$393,MATCH($B170,'I.KI 2017-18'!$B$9:$B$393,0)))),"")</f>
        <v>24.834930869232473</v>
      </c>
      <c r="AG170" s="193">
        <f>_xlfn.IFNA(IF($B170=$B$382,0,_xlfn.IFNA(INDEX('I.Supplementary 2017-18'!T$8:T$35,MATCH($B170,'I.Supplementary 2017-18'!$B$8:$B$35,0)),INDEX('I.KI 2017-18'!T$9:T$393,MATCH($B170,'I.KI 2017-18'!$B$9:$B$393,0)))),"")</f>
        <v>4.0403995750020956</v>
      </c>
      <c r="AH170" s="193">
        <f>_xlfn.IFNA(IF($B170=$B$382,0,_xlfn.IFNA(INDEX('I.Supplementary 2017-18'!U$8:U$35,MATCH($B170,'I.Supplementary 2017-18'!$B$8:$B$35,0)),INDEX('I.KI 2017-18'!U$9:U$393,MATCH($B170,'I.KI 2017-18'!$B$9:$B$393,0)))),"")</f>
        <v>1.7275603280786578</v>
      </c>
      <c r="AI170" s="193">
        <f>_xlfn.IFNA(IF($B170=$B$382,0,_xlfn.IFNA(INDEX('I.Supplementary 2017-18'!V$8:V$35,MATCH($B170,'I.Supplementary 2017-18'!$B$8:$B$35,0)),INDEX('I.KI 2017-18'!V$9:V$393,MATCH($B170,'I.KI 2017-18'!$B$9:$B$393,0)))),"")</f>
        <v>0</v>
      </c>
      <c r="AJ170" s="157">
        <f>_xlfn.IFNA(IF($B170=$B$382,0,_xlfn.IFNA(INDEX('I.Supplementary 2017-18'!W$8:W$35,MATCH($B170,'I.Supplementary 2017-18'!$B$8:$B$35,0)),INDEX('I.KI 2017-18'!W$9:W$393,MATCH($B170,'I.KI 2017-18'!$B$9:$B$393,0)))),"")</f>
        <v>0</v>
      </c>
      <c r="AK170" s="156">
        <f>_xlfn.IFNA(IF($B170=$B$382,0,_xlfn.IFNA(INDEX('I.Supplementary 2017-18'!X$8:X$35,MATCH($B170,'I.Supplementary 2017-18'!$B$8:$B$35,0)),INDEX('I.KI 2017-18'!X$9:X$393,MATCH($B170,'I.KI 2017-18'!$B$9:$B$393,0)))),"")</f>
        <v>35.481620958382791</v>
      </c>
      <c r="AL170" s="193">
        <f>_xlfn.IFNA(IF($B170=$B$382,0,_xlfn.IFNA(INDEX('I.Supplementary 2017-18'!Y$8:Y$35,MATCH($B170,'I.Supplementary 2017-18'!$B$8:$B$35,0)),INDEX('I.KI 2017-18'!Y$9:Y$393,MATCH($B170,'I.KI 2017-18'!$B$9:$B$393,0)))),"")</f>
        <v>4.9408868240320221</v>
      </c>
      <c r="AM170" s="193">
        <f>_xlfn.IFNA(IF($B170=$B$382,0,_xlfn.IFNA(INDEX('I.Supplementary 2017-18'!Z$8:Z$35,MATCH($B170,'I.Supplementary 2017-18'!$B$8:$B$35,0)),INDEX('I.KI 2017-18'!Z$9:Z$393,MATCH($B170,'I.KI 2017-18'!$B$9:$B$393,0)))),"")</f>
        <v>2.898729467841362</v>
      </c>
      <c r="AN170" s="193">
        <f>_xlfn.IFNA(IF($B170=$B$382,0,_xlfn.IFNA(INDEX('I.Supplementary 2017-18'!AA$8:AA$35,MATCH($B170,'I.Supplementary 2017-18'!$B$8:$B$35,0)),INDEX('I.KI 2017-18'!AA$9:AA$393,MATCH($B170,'I.KI 2017-18'!$B$9:$B$393,0)))),"")</f>
        <v>0</v>
      </c>
      <c r="AO170" s="157">
        <f>_xlfn.IFNA(IF($B170=$B$382,0,_xlfn.IFNA(INDEX('I.Supplementary 2017-18'!AB$8:AB$35,MATCH($B170,'I.Supplementary 2017-18'!$B$8:$B$35,0)),INDEX('I.KI 2017-18'!AB$9:AB$393,MATCH($B170,'I.KI 2017-18'!$B$9:$B$393,0)))),"")</f>
        <v>0</v>
      </c>
      <c r="AP170" s="149"/>
      <c r="AQ170" s="156">
        <f>_xlfn.IFNA(IF($B170=$B$381,0,IF($B170=$B$382,0,_xlfn.IFNA(INDEX('I.Supplementary 2017-18'!I$8:I$35,MATCH($B170,'I.Supplementary 2017-18'!$B$8:$B$35,0)),INDEX('I.KI 2017-18'!I$9:I$393,MATCH($B170,'I.KI 2017-18'!$B$9:$B$393,0))))),"")</f>
        <v>12.718346477942948</v>
      </c>
      <c r="AR170" s="149">
        <f>_xlfn.IFNA(IF($B170=$B$381,0,IF($B170=$B$382,0,_xlfn.IFNA(INDEX('I.Supplementary 2017-18'!J$8:J$35,MATCH($B170,'I.Supplementary 2017-18'!$B$8:$B$35,0)),INDEX('I.KI 2017-18'!J$9:J$393,MATCH($B170,'I.KI 2017-18'!$B$9:$B$393,0))))),"")</f>
        <v>30.602890772313227</v>
      </c>
      <c r="AS170" s="157">
        <f>_xlfn.IFNA(IF($B170=$B$381,0,IF($B170=$B$382,0,_xlfn.IFNA(INDEX('I.Supplementary 2017-18'!H$8:H$35,MATCH($B170,'I.Supplementary 2017-18'!$B$8:$B$35,0)),INDEX('I.KI 2017-18'!H$9:H$393,MATCH($B170,'I.KI 2017-18'!$B$9:$B$393,0))))),"")</f>
        <v>43.321237250256175</v>
      </c>
      <c r="AT170" s="149"/>
      <c r="AU170" s="156">
        <f>_xlfn.IFNA(_xlfn.IFNA(INDEX('I.Supplementary 2018-19'!P$8:P$157,MATCH($B170,'I.Supplementary 2018-19'!$B$8:$B$157,0)),INDEX('I.KI 2018-19'!P$9:P$393,MATCH($B170,'I.KI 2018-19'!$B$9:$B$393,0))),"")</f>
        <v>7.2489388655385749</v>
      </c>
      <c r="AV170" s="193">
        <f>_xlfn.IFNA(_xlfn.IFNA(INDEX('I.Supplementary 2018-19'!Q$8:Q$157,MATCH($B170,'I.Supplementary 2018-19'!$B$8:$B$157,0)),INDEX('I.KI 2018-19'!Q$9:Q$393,MATCH($B170,'I.KI 2018-19'!$B$9:$B$393,0))),"")</f>
        <v>0.31140156427996979</v>
      </c>
      <c r="AW170" s="193">
        <f>_xlfn.IFNA(_xlfn.IFNA(INDEX('I.Supplementary 2018-19'!R$8:R$157,MATCH($B170,'I.Supplementary 2018-19'!$B$8:$B$157,0)),INDEX('I.KI 2018-19'!R$9:R$393,MATCH($B170,'I.KI 2018-19'!$B$9:$B$393,0))),"")</f>
        <v>0.99168351387747289</v>
      </c>
      <c r="AX170" s="193">
        <f>_xlfn.IFNA(_xlfn.IFNA(INDEX('I.Supplementary 2018-19'!S$8:S$157,MATCH($B170,'I.Supplementary 2018-19'!$B$8:$B$157,0)),INDEX('I.KI 2018-19'!S$9:S$393,MATCH($B170,'I.KI 2018-19'!$B$9:$B$393,0))),"")</f>
        <v>0</v>
      </c>
      <c r="AY170" s="157">
        <f>_xlfn.IFNA(_xlfn.IFNA(INDEX('I.Supplementary 2018-19'!T$8:T$157,MATCH($B170,'I.Supplementary 2018-19'!$B$8:$B$157,0)),INDEX('I.KI 2018-19'!T$9:T$393,MATCH($B170,'I.KI 2018-19'!$B$9:$B$393,0))),"")</f>
        <v>0</v>
      </c>
      <c r="AZ170" s="156">
        <f>_xlfn.IFNA(_xlfn.IFNA(INDEX('I.Supplementary 2018-19'!U$8:U$157,MATCH($B170,'I.Supplementary 2018-19'!$B$8:$B$157,0)),INDEX('I.KI 2018-19'!U$9:U$393,MATCH($B170,'I.KI 2018-19'!$B$9:$B$393,0))),"")</f>
        <v>25.581044672170783</v>
      </c>
      <c r="BA170" s="193">
        <f>_xlfn.IFNA(_xlfn.IFNA(INDEX('I.Supplementary 2018-19'!V$8:V$157,MATCH($B170,'I.Supplementary 2018-19'!$B$8:$B$157,0)),INDEX('I.KI 2018-19'!V$9:V$393,MATCH($B170,'I.KI 2018-19'!$B$9:$B$393,0))),"")</f>
        <v>4.16178496995924</v>
      </c>
      <c r="BB170" s="193">
        <f>_xlfn.IFNA(_xlfn.IFNA(INDEX('I.Supplementary 2018-19'!W$8:W$157,MATCH($B170,'I.Supplementary 2018-19'!$B$8:$B$157,0)),INDEX('I.KI 2018-19'!W$9:W$393,MATCH($B170,'I.KI 2018-19'!$B$9:$B$393,0))),"")</f>
        <v>1.7794612821411067</v>
      </c>
      <c r="BC170" s="193">
        <f>_xlfn.IFNA(_xlfn.IFNA(INDEX('I.Supplementary 2018-19'!X$8:X$157,MATCH($B170,'I.Supplementary 2018-19'!$B$8:$B$157,0)),INDEX('I.KI 2018-19'!X$9:X$393,MATCH($B170,'I.KI 2018-19'!$B$9:$B$393,0))),"")</f>
        <v>0</v>
      </c>
      <c r="BD170" s="157">
        <f>_xlfn.IFNA(_xlfn.IFNA(INDEX('I.Supplementary 2018-19'!Y$8:Y$157,MATCH($B170,'I.Supplementary 2018-19'!$B$8:$B$157,0)),INDEX('I.KI 2018-19'!Y$9:Y$393,MATCH($B170,'I.KI 2018-19'!$B$9:$B$393,0))),"")</f>
        <v>0</v>
      </c>
      <c r="BE170" s="156">
        <f>_xlfn.IFNA(_xlfn.IFNA(INDEX('I.Supplementary 2018-19'!Z$8:Z$157,MATCH($B170,'I.Supplementary 2018-19'!$B$8:$B$157,0)),INDEX('I.KI 2018-19'!Z$9:Z$393,MATCH($B170,'I.KI 2018-19'!$B$9:$B$393,0))),"")</f>
        <v>32.82998353770936</v>
      </c>
      <c r="BF170" s="193">
        <f>_xlfn.IFNA(_xlfn.IFNA(INDEX('I.Supplementary 2018-19'!AA$8:AA$157,MATCH($B170,'I.Supplementary 2018-19'!$B$8:$B$157,0)),INDEX('I.KI 2018-19'!AA$9:AA$393,MATCH($B170,'I.KI 2018-19'!$B$9:$B$393,0))),"")</f>
        <v>4.4731865342392094</v>
      </c>
      <c r="BG170" s="193">
        <f>_xlfn.IFNA(_xlfn.IFNA(INDEX('I.Supplementary 2018-19'!AB$8:AB$157,MATCH($B170,'I.Supplementary 2018-19'!$B$8:$B$157,0)),INDEX('I.KI 2018-19'!AB$9:AB$393,MATCH($B170,'I.KI 2018-19'!$B$9:$B$393,0))),"")</f>
        <v>2.7711447960185795</v>
      </c>
      <c r="BH170" s="193">
        <f>_xlfn.IFNA(_xlfn.IFNA(INDEX('I.Supplementary 2018-19'!AC$8:AC$157,MATCH($B170,'I.Supplementary 2018-19'!$B$8:$B$157,0)),INDEX('I.KI 2018-19'!AC$9:AC$393,MATCH($B170,'I.KI 2018-19'!$B$9:$B$393,0))),"")</f>
        <v>0</v>
      </c>
      <c r="BI170" s="157">
        <f>_xlfn.IFNA(_xlfn.IFNA(INDEX('I.Supplementary 2018-19'!AD$8:AD$157,MATCH($B170,'I.Supplementary 2018-19'!$B$8:$B$157,0)),INDEX('I.KI 2018-19'!AD$9:AD$393,MATCH($B170,'I.KI 2018-19'!$B$9:$B$393,0))),"")</f>
        <v>0</v>
      </c>
      <c r="BJ170" s="149"/>
      <c r="BK170" s="156">
        <f>_xlfn.IFNA(IF($B170=$B$381,0,IF($B170=$B$382,0,_xlfn.IFNA(INDEX('I.Supplementary 2018-19'!I$8:I$157,MATCH($B170,'I.Supplementary 2018-19'!$B$8:$B$157,0)),INDEX('I.KI 2018-19'!I$9:I$393,MATCH($B170,'I.KI 2018-19'!$B$9:$B$393,0))))),"")</f>
        <v>8.5520239436960175</v>
      </c>
      <c r="BL170" s="149">
        <f>_xlfn.IFNA(IF($B170=$B$381,0,IF($B170=$B$382,0,_xlfn.IFNA(INDEX('I.Supplementary 2018-19'!J$8:J$157,MATCH($B170,'I.Supplementary 2018-19'!$B$8:$B$157,0)),INDEX('I.KI 2018-19'!J$9:J$393,MATCH($B170,'I.KI 2018-19'!$B$9:$B$393,0))))),"")</f>
        <v>31.522290924271129</v>
      </c>
      <c r="BM170" s="157">
        <f>_xlfn.IFNA(IF($B170=$B$381,0,IF($B170=$B$382,0,_xlfn.IFNA(INDEX('I.Supplementary 2018-19'!H$8:H$157,MATCH($B170,'I.Supplementary 2018-19'!$B$8:$B$157,0)),INDEX('I.KI 2018-19'!H$9:H$393,MATCH($B170,'I.KI 2018-19'!$B$9:$B$393,0))))),"")</f>
        <v>40.074314867967146</v>
      </c>
    </row>
    <row r="171" spans="2:65">
      <c r="B171" s="121" t="str">
        <f>'Calculations for 2021-22'!B171</f>
        <v>E4001</v>
      </c>
      <c r="C171" s="160" t="str">
        <f>'Calculations for 2021-22'!D171</f>
        <v>E4001</v>
      </c>
      <c r="D171" t="str">
        <f>'Calculations for 2021-22'!E171</f>
        <v>UNIFIR</v>
      </c>
      <c r="E171">
        <f>'Calculations for 2021-22'!F171</f>
        <v>0</v>
      </c>
      <c r="F171" s="120" t="str">
        <f>'Calculations for 2021-22'!H171</f>
        <v>Isles of Scilly</v>
      </c>
      <c r="G171" s="156">
        <f>_xlfn.IFNA(INDEX('I.KI 2016-17'!M$8:M$391,MATCH($B171,'I.KI 2016-17'!$B$8:$B$391,0)),"")</f>
        <v>0</v>
      </c>
      <c r="H171" s="149">
        <f>_xlfn.IFNA(INDEX('I.KI 2016-17'!N$8:N$391,MATCH($B171,'I.KI 2016-17'!$B$8:$B$391,0)),"")</f>
        <v>0</v>
      </c>
      <c r="I171" s="149">
        <f>_xlfn.IFNA(INDEX('I.KI 2016-17'!O$8:O$391,MATCH($B171,'I.KI 2016-17'!$B$8:$B$391,0)),"")</f>
        <v>0</v>
      </c>
      <c r="J171" s="149">
        <f>_xlfn.IFNA(INDEX('I.KI 2016-17'!P$8:P$391,MATCH($B171,'I.KI 2016-17'!$B$8:$B$391,0)),"")</f>
        <v>0</v>
      </c>
      <c r="K171" s="157">
        <f>_xlfn.IFNA(INDEX('I.KI 2016-17'!Q$8:Q$391,MATCH($B171,'I.KI 2016-17'!$B$8:$B$391,0)),"")</f>
        <v>0</v>
      </c>
      <c r="L171" s="156">
        <f>_xlfn.IFNA(INDEX('I.KI 2016-17'!R$8:R$391,MATCH($B171,'I.KI 2016-17'!$B$8:$B$391,0)),"")</f>
        <v>0</v>
      </c>
      <c r="M171" s="193">
        <f>_xlfn.IFNA(INDEX('I.KI 2016-17'!S$8:S$391,MATCH($B171,'I.KI 2016-17'!$B$8:$B$391,0)),"")</f>
        <v>0</v>
      </c>
      <c r="N171" s="193">
        <f>_xlfn.IFNA(INDEX('I.KI 2016-17'!T$8:T$391,MATCH($B171,'I.KI 2016-17'!$B$8:$B$391,0)),"")</f>
        <v>0</v>
      </c>
      <c r="O171" s="193">
        <f>_xlfn.IFNA(INDEX('I.KI 2016-17'!U$8:U$391,MATCH($B171,'I.KI 2016-17'!$B$8:$B$391,0)),"")</f>
        <v>0</v>
      </c>
      <c r="P171" s="157">
        <f>_xlfn.IFNA(INDEX('I.KI 2016-17'!V$8:V$391,MATCH($B171,'I.KI 2016-17'!$B$8:$B$391,0)),"")</f>
        <v>0</v>
      </c>
      <c r="Q171" s="156">
        <f>_xlfn.IFNA(INDEX('I.KI 2016-17'!W$8:W$391,MATCH($B171,'I.KI 2016-17'!$B$8:$B$391,0)),"")</f>
        <v>0</v>
      </c>
      <c r="R171" s="193">
        <f>_xlfn.IFNA(INDEX('I.KI 2016-17'!X$8:X$391,MATCH($B171,'I.KI 2016-17'!$B$8:$B$391,0)),"")</f>
        <v>0</v>
      </c>
      <c r="S171" s="193">
        <f>_xlfn.IFNA(INDEX('I.KI 2016-17'!Y$8:Y$391,MATCH($B171,'I.KI 2016-17'!$B$8:$B$391,0)),"")</f>
        <v>0</v>
      </c>
      <c r="T171" s="193">
        <f>_xlfn.IFNA(INDEX('I.KI 2016-17'!Z$8:Z$391,MATCH($B171,'I.KI 2016-17'!$B$8:$B$391,0)),"")</f>
        <v>0</v>
      </c>
      <c r="U171" s="157">
        <f>_xlfn.IFNA(INDEX('I.KI 2016-17'!AA$8:AA$391,MATCH($B171,'I.KI 2016-17'!$B$8:$B$391,0)),"")</f>
        <v>0</v>
      </c>
      <c r="V171" s="149"/>
      <c r="W171" s="154">
        <f>_xlfn.IFNA(INDEX('I.KI 2016-17'!$H$8:$H$391,MATCH(B171,'I.KI 2016-17'!$B$8:$B$391,0)),"")</f>
        <v>1.8898866415270001</v>
      </c>
      <c r="X171" s="153">
        <f>_xlfn.IFNA(INDEX('I.KI 2016-17'!$I$8:$I$391,MATCH(B171,'I.KI 2016-17'!$B$8:$B$391,0)),"")</f>
        <v>1.3951133584729998</v>
      </c>
      <c r="Y171" s="155">
        <f>_xlfn.IFNA(INDEX('I.KI 2016-17'!$G$8:$G$391,MATCH(B171,'I.KI 2016-17'!$B$8:$B$391,0)),"")</f>
        <v>3.2850000000000001</v>
      </c>
      <c r="Z171" s="149"/>
      <c r="AA171" s="156">
        <f>_xlfn.IFNA(IF($B171=$B$382,0,_xlfn.IFNA(INDEX('I.Supplementary 2017-18'!N$8:N$35,MATCH($B171,'I.Supplementary 2017-18'!$B$8:$B$35,0)),INDEX('I.KI 2017-18'!N$9:N$393,MATCH($B171,'I.KI 2017-18'!$B$9:$B$393,0)))),"")</f>
        <v>0</v>
      </c>
      <c r="AB171" s="193">
        <f>_xlfn.IFNA(IF($B171=$B$382,0,_xlfn.IFNA(INDEX('I.Supplementary 2017-18'!O$8:O$35,MATCH($B171,'I.Supplementary 2017-18'!$B$8:$B$35,0)),INDEX('I.KI 2017-18'!O$9:O$393,MATCH($B171,'I.KI 2017-18'!$B$9:$B$393,0)))),"")</f>
        <v>0</v>
      </c>
      <c r="AC171" s="193">
        <f>_xlfn.IFNA(IF($B171=$B$382,0,_xlfn.IFNA(INDEX('I.Supplementary 2017-18'!P$8:P$35,MATCH($B171,'I.Supplementary 2017-18'!$B$8:$B$35,0)),INDEX('I.KI 2017-18'!P$9:P$393,MATCH($B171,'I.KI 2017-18'!$B$9:$B$393,0)))),"")</f>
        <v>0</v>
      </c>
      <c r="AD171" s="193">
        <f>_xlfn.IFNA(IF($B171=$B$382,0,_xlfn.IFNA(INDEX('I.Supplementary 2017-18'!Q$8:Q$35,MATCH($B171,'I.Supplementary 2017-18'!$B$8:$B$35,0)),INDEX('I.KI 2017-18'!Q$9:Q$393,MATCH($B171,'I.KI 2017-18'!$B$9:$B$393,0)))),"")</f>
        <v>0</v>
      </c>
      <c r="AE171" s="157">
        <f>_xlfn.IFNA(IF($B171=$B$382,0,_xlfn.IFNA(INDEX('I.Supplementary 2017-18'!R$8:R$35,MATCH($B171,'I.Supplementary 2017-18'!$B$8:$B$35,0)),INDEX('I.KI 2017-18'!R$9:R$393,MATCH($B171,'I.KI 2017-18'!$B$9:$B$393,0)))),"")</f>
        <v>0</v>
      </c>
      <c r="AF171" s="156">
        <f>_xlfn.IFNA(IF($B171=$B$382,0,_xlfn.IFNA(INDEX('I.Supplementary 2017-18'!S$8:S$35,MATCH($B171,'I.Supplementary 2017-18'!$B$8:$B$35,0)),INDEX('I.KI 2017-18'!S$9:S$393,MATCH($B171,'I.KI 2017-18'!$B$9:$B$393,0)))),"")</f>
        <v>0</v>
      </c>
      <c r="AG171" s="193">
        <f>_xlfn.IFNA(IF($B171=$B$382,0,_xlfn.IFNA(INDEX('I.Supplementary 2017-18'!T$8:T$35,MATCH($B171,'I.Supplementary 2017-18'!$B$8:$B$35,0)),INDEX('I.KI 2017-18'!T$9:T$393,MATCH($B171,'I.KI 2017-18'!$B$9:$B$393,0)))),"")</f>
        <v>0</v>
      </c>
      <c r="AH171" s="193">
        <f>_xlfn.IFNA(IF($B171=$B$382,0,_xlfn.IFNA(INDEX('I.Supplementary 2017-18'!U$8:U$35,MATCH($B171,'I.Supplementary 2017-18'!$B$8:$B$35,0)),INDEX('I.KI 2017-18'!U$9:U$393,MATCH($B171,'I.KI 2017-18'!$B$9:$B$393,0)))),"")</f>
        <v>0</v>
      </c>
      <c r="AI171" s="193">
        <f>_xlfn.IFNA(IF($B171=$B$382,0,_xlfn.IFNA(INDEX('I.Supplementary 2017-18'!V$8:V$35,MATCH($B171,'I.Supplementary 2017-18'!$B$8:$B$35,0)),INDEX('I.KI 2017-18'!V$9:V$393,MATCH($B171,'I.KI 2017-18'!$B$9:$B$393,0)))),"")</f>
        <v>0</v>
      </c>
      <c r="AJ171" s="157">
        <f>_xlfn.IFNA(IF($B171=$B$382,0,_xlfn.IFNA(INDEX('I.Supplementary 2017-18'!W$8:W$35,MATCH($B171,'I.Supplementary 2017-18'!$B$8:$B$35,0)),INDEX('I.KI 2017-18'!W$9:W$393,MATCH($B171,'I.KI 2017-18'!$B$9:$B$393,0)))),"")</f>
        <v>0</v>
      </c>
      <c r="AK171" s="156">
        <f>_xlfn.IFNA(IF($B171=$B$382,0,_xlfn.IFNA(INDEX('I.Supplementary 2017-18'!X$8:X$35,MATCH($B171,'I.Supplementary 2017-18'!$B$8:$B$35,0)),INDEX('I.KI 2017-18'!X$9:X$393,MATCH($B171,'I.KI 2017-18'!$B$9:$B$393,0)))),"")</f>
        <v>0</v>
      </c>
      <c r="AL171" s="193">
        <f>_xlfn.IFNA(IF($B171=$B$382,0,_xlfn.IFNA(INDEX('I.Supplementary 2017-18'!Y$8:Y$35,MATCH($B171,'I.Supplementary 2017-18'!$B$8:$B$35,0)),INDEX('I.KI 2017-18'!Y$9:Y$393,MATCH($B171,'I.KI 2017-18'!$B$9:$B$393,0)))),"")</f>
        <v>0</v>
      </c>
      <c r="AM171" s="193">
        <f>_xlfn.IFNA(IF($B171=$B$382,0,_xlfn.IFNA(INDEX('I.Supplementary 2017-18'!Z$8:Z$35,MATCH($B171,'I.Supplementary 2017-18'!$B$8:$B$35,0)),INDEX('I.KI 2017-18'!Z$9:Z$393,MATCH($B171,'I.KI 2017-18'!$B$9:$B$393,0)))),"")</f>
        <v>0</v>
      </c>
      <c r="AN171" s="193">
        <f>_xlfn.IFNA(IF($B171=$B$382,0,_xlfn.IFNA(INDEX('I.Supplementary 2017-18'!AA$8:AA$35,MATCH($B171,'I.Supplementary 2017-18'!$B$8:$B$35,0)),INDEX('I.KI 2017-18'!AA$9:AA$393,MATCH($B171,'I.KI 2017-18'!$B$9:$B$393,0)))),"")</f>
        <v>0</v>
      </c>
      <c r="AO171" s="157">
        <f>_xlfn.IFNA(IF($B171=$B$382,0,_xlfn.IFNA(INDEX('I.Supplementary 2017-18'!AB$8:AB$35,MATCH($B171,'I.Supplementary 2017-18'!$B$8:$B$35,0)),INDEX('I.KI 2017-18'!AB$9:AB$393,MATCH($B171,'I.KI 2017-18'!$B$9:$B$393,0)))),"")</f>
        <v>0</v>
      </c>
      <c r="AP171" s="149"/>
      <c r="AQ171" s="156">
        <f>_xlfn.IFNA(IF($B171=$B$381,0,IF($B171=$B$382,0,_xlfn.IFNA(INDEX('I.Supplementary 2017-18'!I$8:I$35,MATCH($B171,'I.Supplementary 2017-18'!$B$8:$B$35,0)),INDEX('I.KI 2017-18'!I$9:I$393,MATCH($B171,'I.KI 2017-18'!$B$9:$B$393,0))))),"")</f>
        <v>1.8624470806777436</v>
      </c>
      <c r="AR171" s="149">
        <f>_xlfn.IFNA(IF($B171=$B$381,0,IF($B171=$B$382,0,_xlfn.IFNA(INDEX('I.Supplementary 2017-18'!J$8:J$35,MATCH($B171,'I.Supplementary 2017-18'!$B$8:$B$35,0)),INDEX('I.KI 2017-18'!J$9:J$393,MATCH($B171,'I.KI 2017-18'!$B$9:$B$393,0))))),"")</f>
        <v>1.4235960271937504</v>
      </c>
      <c r="AS171" s="157">
        <f>_xlfn.IFNA(IF($B171=$B$381,0,IF($B171=$B$382,0,_xlfn.IFNA(INDEX('I.Supplementary 2017-18'!H$8:H$35,MATCH($B171,'I.Supplementary 2017-18'!$B$8:$B$35,0)),INDEX('I.KI 2017-18'!H$9:H$393,MATCH($B171,'I.KI 2017-18'!$B$9:$B$393,0))))),"")</f>
        <v>3.2860431078714942</v>
      </c>
      <c r="AT171" s="149"/>
      <c r="AU171" s="156">
        <f>_xlfn.IFNA(_xlfn.IFNA(INDEX('I.Supplementary 2018-19'!P$8:P$157,MATCH($B171,'I.Supplementary 2018-19'!$B$8:$B$157,0)),INDEX('I.KI 2018-19'!P$9:P$393,MATCH($B171,'I.KI 2018-19'!$B$9:$B$393,0))),"")</f>
        <v>0</v>
      </c>
      <c r="AV171" s="193">
        <f>_xlfn.IFNA(_xlfn.IFNA(INDEX('I.Supplementary 2018-19'!Q$8:Q$157,MATCH($B171,'I.Supplementary 2018-19'!$B$8:$B$157,0)),INDEX('I.KI 2018-19'!Q$9:Q$393,MATCH($B171,'I.KI 2018-19'!$B$9:$B$393,0))),"")</f>
        <v>0</v>
      </c>
      <c r="AW171" s="193">
        <f>_xlfn.IFNA(_xlfn.IFNA(INDEX('I.Supplementary 2018-19'!R$8:R$157,MATCH($B171,'I.Supplementary 2018-19'!$B$8:$B$157,0)),INDEX('I.KI 2018-19'!R$9:R$393,MATCH($B171,'I.KI 2018-19'!$B$9:$B$393,0))),"")</f>
        <v>0</v>
      </c>
      <c r="AX171" s="193">
        <f>_xlfn.IFNA(_xlfn.IFNA(INDEX('I.Supplementary 2018-19'!S$8:S$157,MATCH($B171,'I.Supplementary 2018-19'!$B$8:$B$157,0)),INDEX('I.KI 2018-19'!S$9:S$393,MATCH($B171,'I.KI 2018-19'!$B$9:$B$393,0))),"")</f>
        <v>0</v>
      </c>
      <c r="AY171" s="157">
        <f>_xlfn.IFNA(_xlfn.IFNA(INDEX('I.Supplementary 2018-19'!T$8:T$157,MATCH($B171,'I.Supplementary 2018-19'!$B$8:$B$157,0)),INDEX('I.KI 2018-19'!T$9:T$393,MATCH($B171,'I.KI 2018-19'!$B$9:$B$393,0))),"")</f>
        <v>0</v>
      </c>
      <c r="AZ171" s="156">
        <f>_xlfn.IFNA(_xlfn.IFNA(INDEX('I.Supplementary 2018-19'!U$8:U$157,MATCH($B171,'I.Supplementary 2018-19'!$B$8:$B$157,0)),INDEX('I.KI 2018-19'!U$9:U$393,MATCH($B171,'I.KI 2018-19'!$B$9:$B$393,0))),"")</f>
        <v>0</v>
      </c>
      <c r="BA171" s="193">
        <f>_xlfn.IFNA(_xlfn.IFNA(INDEX('I.Supplementary 2018-19'!V$8:V$157,MATCH($B171,'I.Supplementary 2018-19'!$B$8:$B$157,0)),INDEX('I.KI 2018-19'!V$9:V$393,MATCH($B171,'I.KI 2018-19'!$B$9:$B$393,0))),"")</f>
        <v>0</v>
      </c>
      <c r="BB171" s="193">
        <f>_xlfn.IFNA(_xlfn.IFNA(INDEX('I.Supplementary 2018-19'!W$8:W$157,MATCH($B171,'I.Supplementary 2018-19'!$B$8:$B$157,0)),INDEX('I.KI 2018-19'!W$9:W$393,MATCH($B171,'I.KI 2018-19'!$B$9:$B$393,0))),"")</f>
        <v>0</v>
      </c>
      <c r="BC171" s="193">
        <f>_xlfn.IFNA(_xlfn.IFNA(INDEX('I.Supplementary 2018-19'!X$8:X$157,MATCH($B171,'I.Supplementary 2018-19'!$B$8:$B$157,0)),INDEX('I.KI 2018-19'!X$9:X$393,MATCH($B171,'I.KI 2018-19'!$B$9:$B$393,0))),"")</f>
        <v>0</v>
      </c>
      <c r="BD171" s="157">
        <f>_xlfn.IFNA(_xlfn.IFNA(INDEX('I.Supplementary 2018-19'!Y$8:Y$157,MATCH($B171,'I.Supplementary 2018-19'!$B$8:$B$157,0)),INDEX('I.KI 2018-19'!Y$9:Y$393,MATCH($B171,'I.KI 2018-19'!$B$9:$B$393,0))),"")</f>
        <v>0</v>
      </c>
      <c r="BE171" s="156">
        <f>_xlfn.IFNA(_xlfn.IFNA(INDEX('I.Supplementary 2018-19'!Z$8:Z$157,MATCH($B171,'I.Supplementary 2018-19'!$B$8:$B$157,0)),INDEX('I.KI 2018-19'!Z$9:Z$393,MATCH($B171,'I.KI 2018-19'!$B$9:$B$393,0))),"")</f>
        <v>0</v>
      </c>
      <c r="BF171" s="193">
        <f>_xlfn.IFNA(_xlfn.IFNA(INDEX('I.Supplementary 2018-19'!AA$8:AA$157,MATCH($B171,'I.Supplementary 2018-19'!$B$8:$B$157,0)),INDEX('I.KI 2018-19'!AA$9:AA$393,MATCH($B171,'I.KI 2018-19'!$B$9:$B$393,0))),"")</f>
        <v>0</v>
      </c>
      <c r="BG171" s="193">
        <f>_xlfn.IFNA(_xlfn.IFNA(INDEX('I.Supplementary 2018-19'!AB$8:AB$157,MATCH($B171,'I.Supplementary 2018-19'!$B$8:$B$157,0)),INDEX('I.KI 2018-19'!AB$9:AB$393,MATCH($B171,'I.KI 2018-19'!$B$9:$B$393,0))),"")</f>
        <v>0</v>
      </c>
      <c r="BH171" s="193">
        <f>_xlfn.IFNA(_xlfn.IFNA(INDEX('I.Supplementary 2018-19'!AC$8:AC$157,MATCH($B171,'I.Supplementary 2018-19'!$B$8:$B$157,0)),INDEX('I.KI 2018-19'!AC$9:AC$393,MATCH($B171,'I.KI 2018-19'!$B$9:$B$393,0))),"")</f>
        <v>0</v>
      </c>
      <c r="BI171" s="157">
        <f>_xlfn.IFNA(_xlfn.IFNA(INDEX('I.Supplementary 2018-19'!AD$8:AD$157,MATCH($B171,'I.Supplementary 2018-19'!$B$8:$B$157,0)),INDEX('I.KI 2018-19'!AD$9:AD$393,MATCH($B171,'I.KI 2018-19'!$B$9:$B$393,0))),"")</f>
        <v>0</v>
      </c>
      <c r="BJ171" s="149"/>
      <c r="BK171" s="156">
        <f>_xlfn.IFNA(IF($B171=$B$381,0,IF($B171=$B$382,0,_xlfn.IFNA(INDEX('I.Supplementary 2018-19'!I$8:I$157,MATCH($B171,'I.Supplementary 2018-19'!$B$8:$B$157,0)),INDEX('I.KI 2018-19'!I$9:I$393,MATCH($B171,'I.KI 2018-19'!$B$9:$B$393,0))))),"")</f>
        <v>1.8204806934965272</v>
      </c>
      <c r="BL171" s="149">
        <f>_xlfn.IFNA(IF($B171=$B$381,0,IF($B171=$B$382,0,_xlfn.IFNA(INDEX('I.Supplementary 2018-19'!J$8:J$157,MATCH($B171,'I.Supplementary 2018-19'!$B$8:$B$157,0)),INDEX('I.KI 2018-19'!J$9:J$393,MATCH($B171,'I.KI 2018-19'!$B$9:$B$393,0))))),"")</f>
        <v>1.4784117292601016</v>
      </c>
      <c r="BM171" s="157">
        <f>_xlfn.IFNA(IF($B171=$B$381,0,IF($B171=$B$382,0,_xlfn.IFNA(INDEX('I.Supplementary 2018-19'!H$8:H$157,MATCH($B171,'I.Supplementary 2018-19'!$B$8:$B$157,0)),INDEX('I.KI 2018-19'!H$9:H$393,MATCH($B171,'I.KI 2018-19'!$B$9:$B$393,0))))),"")</f>
        <v>3.2988924227566288</v>
      </c>
    </row>
    <row r="172" spans="2:65">
      <c r="B172" s="121" t="str">
        <f>'Calculations for 2021-22'!B172</f>
        <v>E5015</v>
      </c>
      <c r="C172" s="160" t="str">
        <f>'Calculations for 2021-22'!D172</f>
        <v>E5015</v>
      </c>
      <c r="D172" t="str">
        <f>'Calculations for 2021-22'!E172</f>
        <v>ILB</v>
      </c>
      <c r="E172" t="str">
        <f>'Calculations for 2021-22'!F172</f>
        <v>P1915</v>
      </c>
      <c r="F172" s="120" t="str">
        <f>'Calculations for 2021-22'!H172</f>
        <v>Islington</v>
      </c>
      <c r="G172" s="156">
        <f>_xlfn.IFNA(INDEX('I.KI 2016-17'!M$8:M$391,MATCH($B172,'I.KI 2016-17'!$B$8:$B$391,0)),"")</f>
        <v>41.944304994001996</v>
      </c>
      <c r="H172" s="149">
        <f>_xlfn.IFNA(INDEX('I.KI 2016-17'!N$8:N$391,MATCH($B172,'I.KI 2016-17'!$B$8:$B$391,0)),"")</f>
        <v>10.973695193962</v>
      </c>
      <c r="I172" s="149">
        <f>_xlfn.IFNA(INDEX('I.KI 2016-17'!O$8:O$391,MATCH($B172,'I.KI 2016-17'!$B$8:$B$391,0)),"")</f>
        <v>0</v>
      </c>
      <c r="J172" s="149">
        <f>_xlfn.IFNA(INDEX('I.KI 2016-17'!P$8:P$391,MATCH($B172,'I.KI 2016-17'!$B$8:$B$391,0)),"")</f>
        <v>0</v>
      </c>
      <c r="K172" s="157">
        <f>_xlfn.IFNA(INDEX('I.KI 2016-17'!Q$8:Q$391,MATCH($B172,'I.KI 2016-17'!$B$8:$B$391,0)),"")</f>
        <v>0</v>
      </c>
      <c r="L172" s="156">
        <f>_xlfn.IFNA(INDEX('I.KI 2016-17'!R$8:R$391,MATCH($B172,'I.KI 2016-17'!$B$8:$B$391,0)),"")</f>
        <v>58.214720293192997</v>
      </c>
      <c r="M172" s="193">
        <f>_xlfn.IFNA(INDEX('I.KI 2016-17'!S$8:S$391,MATCH($B172,'I.KI 2016-17'!$B$8:$B$391,0)),"")</f>
        <v>19.808148676742</v>
      </c>
      <c r="N172" s="193">
        <f>_xlfn.IFNA(INDEX('I.KI 2016-17'!T$8:T$391,MATCH($B172,'I.KI 2016-17'!$B$8:$B$391,0)),"")</f>
        <v>0</v>
      </c>
      <c r="O172" s="193">
        <f>_xlfn.IFNA(INDEX('I.KI 2016-17'!U$8:U$391,MATCH($B172,'I.KI 2016-17'!$B$8:$B$391,0)),"")</f>
        <v>0</v>
      </c>
      <c r="P172" s="157">
        <f>_xlfn.IFNA(INDEX('I.KI 2016-17'!V$8:V$391,MATCH($B172,'I.KI 2016-17'!$B$8:$B$391,0)),"")</f>
        <v>0</v>
      </c>
      <c r="Q172" s="156">
        <f>_xlfn.IFNA(INDEX('I.KI 2016-17'!W$8:W$391,MATCH($B172,'I.KI 2016-17'!$B$8:$B$391,0)),"")</f>
        <v>100.15902528719499</v>
      </c>
      <c r="R172" s="193">
        <f>_xlfn.IFNA(INDEX('I.KI 2016-17'!X$8:X$391,MATCH($B172,'I.KI 2016-17'!$B$8:$B$391,0)),"")</f>
        <v>30.781843870704002</v>
      </c>
      <c r="S172" s="193">
        <f>_xlfn.IFNA(INDEX('I.KI 2016-17'!Y$8:Y$391,MATCH($B172,'I.KI 2016-17'!$B$8:$B$391,0)),"")</f>
        <v>0</v>
      </c>
      <c r="T172" s="193">
        <f>_xlfn.IFNA(INDEX('I.KI 2016-17'!Z$8:Z$391,MATCH($B172,'I.KI 2016-17'!$B$8:$B$391,0)),"")</f>
        <v>0</v>
      </c>
      <c r="U172" s="157">
        <f>_xlfn.IFNA(INDEX('I.KI 2016-17'!AA$8:AA$391,MATCH($B172,'I.KI 2016-17'!$B$8:$B$391,0)),"")</f>
        <v>0</v>
      </c>
      <c r="V172" s="149"/>
      <c r="W172" s="154">
        <f>_xlfn.IFNA(INDEX('I.KI 2016-17'!$H$8:$H$391,MATCH(B172,'I.KI 2016-17'!$B$8:$B$391,0)),"")</f>
        <v>52.918000187963997</v>
      </c>
      <c r="X172" s="153">
        <f>_xlfn.IFNA(INDEX('I.KI 2016-17'!$I$8:$I$391,MATCH(B172,'I.KI 2016-17'!$B$8:$B$391,0)),"")</f>
        <v>78.022868969935004</v>
      </c>
      <c r="Y172" s="155">
        <f>_xlfn.IFNA(INDEX('I.KI 2016-17'!$G$8:$G$391,MATCH(B172,'I.KI 2016-17'!$B$8:$B$391,0)),"")</f>
        <v>130.94086915789899</v>
      </c>
      <c r="Z172" s="149"/>
      <c r="AA172" s="156">
        <f>_xlfn.IFNA(IF($B172=$B$382,0,_xlfn.IFNA(INDEX('I.Supplementary 2017-18'!N$8:N$35,MATCH($B172,'I.Supplementary 2017-18'!$B$8:$B$35,0)),INDEX('I.KI 2017-18'!N$9:N$393,MATCH($B172,'I.KI 2017-18'!$B$9:$B$393,0)))),"")</f>
        <v>33.239933911441796</v>
      </c>
      <c r="AB172" s="193">
        <f>_xlfn.IFNA(IF($B172=$B$382,0,_xlfn.IFNA(INDEX('I.Supplementary 2017-18'!O$8:O$35,MATCH($B172,'I.Supplementary 2017-18'!$B$8:$B$35,0)),INDEX('I.KI 2017-18'!O$9:O$393,MATCH($B172,'I.KI 2017-18'!$B$9:$B$393,0)))),"")</f>
        <v>7.5785628226772506</v>
      </c>
      <c r="AC172" s="193">
        <f>_xlfn.IFNA(IF($B172=$B$382,0,_xlfn.IFNA(INDEX('I.Supplementary 2017-18'!P$8:P$35,MATCH($B172,'I.Supplementary 2017-18'!$B$8:$B$35,0)),INDEX('I.KI 2017-18'!P$9:P$393,MATCH($B172,'I.KI 2017-18'!$B$9:$B$393,0)))),"")</f>
        <v>0</v>
      </c>
      <c r="AD172" s="193">
        <f>_xlfn.IFNA(IF($B172=$B$382,0,_xlfn.IFNA(INDEX('I.Supplementary 2017-18'!Q$8:Q$35,MATCH($B172,'I.Supplementary 2017-18'!$B$8:$B$35,0)),INDEX('I.KI 2017-18'!Q$9:Q$393,MATCH($B172,'I.KI 2017-18'!$B$9:$B$393,0)))),"")</f>
        <v>0</v>
      </c>
      <c r="AE172" s="157">
        <f>_xlfn.IFNA(IF($B172=$B$382,0,_xlfn.IFNA(INDEX('I.Supplementary 2017-18'!R$8:R$35,MATCH($B172,'I.Supplementary 2017-18'!$B$8:$B$35,0)),INDEX('I.KI 2017-18'!R$9:R$393,MATCH($B172,'I.KI 2017-18'!$B$9:$B$393,0)))),"")</f>
        <v>0</v>
      </c>
      <c r="AF172" s="156">
        <f>_xlfn.IFNA(IF($B172=$B$382,0,_xlfn.IFNA(INDEX('I.Supplementary 2017-18'!S$8:S$35,MATCH($B172,'I.Supplementary 2017-18'!$B$8:$B$35,0)),INDEX('I.KI 2017-18'!S$9:S$393,MATCH($B172,'I.KI 2017-18'!$B$9:$B$393,0)))),"")</f>
        <v>59.403233457884525</v>
      </c>
      <c r="AG172" s="193">
        <f>_xlfn.IFNA(IF($B172=$B$382,0,_xlfn.IFNA(INDEX('I.Supplementary 2017-18'!T$8:T$35,MATCH($B172,'I.Supplementary 2017-18'!$B$8:$B$35,0)),INDEX('I.KI 2017-18'!T$9:T$393,MATCH($B172,'I.KI 2017-18'!$B$9:$B$393,0)))),"")</f>
        <v>20.212552328462845</v>
      </c>
      <c r="AH172" s="193">
        <f>_xlfn.IFNA(IF($B172=$B$382,0,_xlfn.IFNA(INDEX('I.Supplementary 2017-18'!U$8:U$35,MATCH($B172,'I.Supplementary 2017-18'!$B$8:$B$35,0)),INDEX('I.KI 2017-18'!U$9:U$393,MATCH($B172,'I.KI 2017-18'!$B$9:$B$393,0)))),"")</f>
        <v>0</v>
      </c>
      <c r="AI172" s="193">
        <f>_xlfn.IFNA(IF($B172=$B$382,0,_xlfn.IFNA(INDEX('I.Supplementary 2017-18'!V$8:V$35,MATCH($B172,'I.Supplementary 2017-18'!$B$8:$B$35,0)),INDEX('I.KI 2017-18'!V$9:V$393,MATCH($B172,'I.KI 2017-18'!$B$9:$B$393,0)))),"")</f>
        <v>0</v>
      </c>
      <c r="AJ172" s="157">
        <f>_xlfn.IFNA(IF($B172=$B$382,0,_xlfn.IFNA(INDEX('I.Supplementary 2017-18'!W$8:W$35,MATCH($B172,'I.Supplementary 2017-18'!$B$8:$B$35,0)),INDEX('I.KI 2017-18'!W$9:W$393,MATCH($B172,'I.KI 2017-18'!$B$9:$B$393,0)))),"")</f>
        <v>0</v>
      </c>
      <c r="AK172" s="156">
        <f>_xlfn.IFNA(IF($B172=$B$382,0,_xlfn.IFNA(INDEX('I.Supplementary 2017-18'!X$8:X$35,MATCH($B172,'I.Supplementary 2017-18'!$B$8:$B$35,0)),INDEX('I.KI 2017-18'!X$9:X$393,MATCH($B172,'I.KI 2017-18'!$B$9:$B$393,0)))),"")</f>
        <v>92.643167369326321</v>
      </c>
      <c r="AL172" s="193">
        <f>_xlfn.IFNA(IF($B172=$B$382,0,_xlfn.IFNA(INDEX('I.Supplementary 2017-18'!Y$8:Y$35,MATCH($B172,'I.Supplementary 2017-18'!$B$8:$B$35,0)),INDEX('I.KI 2017-18'!Y$9:Y$393,MATCH($B172,'I.KI 2017-18'!$B$9:$B$393,0)))),"")</f>
        <v>27.791115151140097</v>
      </c>
      <c r="AM172" s="193">
        <f>_xlfn.IFNA(IF($B172=$B$382,0,_xlfn.IFNA(INDEX('I.Supplementary 2017-18'!Z$8:Z$35,MATCH($B172,'I.Supplementary 2017-18'!$B$8:$B$35,0)),INDEX('I.KI 2017-18'!Z$9:Z$393,MATCH($B172,'I.KI 2017-18'!$B$9:$B$393,0)))),"")</f>
        <v>0</v>
      </c>
      <c r="AN172" s="193">
        <f>_xlfn.IFNA(IF($B172=$B$382,0,_xlfn.IFNA(INDEX('I.Supplementary 2017-18'!AA$8:AA$35,MATCH($B172,'I.Supplementary 2017-18'!$B$8:$B$35,0)),INDEX('I.KI 2017-18'!AA$9:AA$393,MATCH($B172,'I.KI 2017-18'!$B$9:$B$393,0)))),"")</f>
        <v>0</v>
      </c>
      <c r="AO172" s="157">
        <f>_xlfn.IFNA(IF($B172=$B$382,0,_xlfn.IFNA(INDEX('I.Supplementary 2017-18'!AB$8:AB$35,MATCH($B172,'I.Supplementary 2017-18'!$B$8:$B$35,0)),INDEX('I.KI 2017-18'!AB$9:AB$393,MATCH($B172,'I.KI 2017-18'!$B$9:$B$393,0)))),"")</f>
        <v>0</v>
      </c>
      <c r="AP172" s="149"/>
      <c r="AQ172" s="156">
        <f>_xlfn.IFNA(IF($B172=$B$381,0,IF($B172=$B$382,0,_xlfn.IFNA(INDEX('I.Supplementary 2017-18'!I$8:I$35,MATCH($B172,'I.Supplementary 2017-18'!$B$8:$B$35,0)),INDEX('I.KI 2017-18'!I$9:I$393,MATCH($B172,'I.KI 2017-18'!$B$9:$B$393,0))))),"")</f>
        <v>40.818496734119044</v>
      </c>
      <c r="AR172" s="149">
        <f>_xlfn.IFNA(IF($B172=$B$381,0,IF($B172=$B$382,0,_xlfn.IFNA(INDEX('I.Supplementary 2017-18'!J$8:J$35,MATCH($B172,'I.Supplementary 2017-18'!$B$8:$B$35,0)),INDEX('I.KI 2017-18'!J$9:J$393,MATCH($B172,'I.KI 2017-18'!$B$9:$B$393,0))))),"")</f>
        <v>79.615785786347374</v>
      </c>
      <c r="AS172" s="157">
        <f>_xlfn.IFNA(IF($B172=$B$381,0,IF($B172=$B$382,0,_xlfn.IFNA(INDEX('I.Supplementary 2017-18'!H$8:H$35,MATCH($B172,'I.Supplementary 2017-18'!$B$8:$B$35,0)),INDEX('I.KI 2017-18'!H$9:H$393,MATCH($B172,'I.KI 2017-18'!$B$9:$B$393,0))))),"")</f>
        <v>120.43428252046641</v>
      </c>
      <c r="AT172" s="149"/>
      <c r="AU172" s="156">
        <f>_xlfn.IFNA(_xlfn.IFNA(INDEX('I.Supplementary 2018-19'!P$8:P$157,MATCH($B172,'I.Supplementary 2018-19'!$B$8:$B$157,0)),INDEX('I.KI 2018-19'!P$9:P$393,MATCH($B172,'I.KI 2018-19'!$B$9:$B$393,0))),"")</f>
        <v>27.185383358338317</v>
      </c>
      <c r="AV172" s="193">
        <f>_xlfn.IFNA(_xlfn.IFNA(INDEX('I.Supplementary 2018-19'!Q$8:Q$157,MATCH($B172,'I.Supplementary 2018-19'!$B$8:$B$157,0)),INDEX('I.KI 2018-19'!Q$9:Q$393,MATCH($B172,'I.KI 2018-19'!$B$9:$B$393,0))),"")</f>
        <v>5.3708158190232105</v>
      </c>
      <c r="AW172" s="193">
        <f>_xlfn.IFNA(_xlfn.IFNA(INDEX('I.Supplementary 2018-19'!R$8:R$157,MATCH($B172,'I.Supplementary 2018-19'!$B$8:$B$157,0)),INDEX('I.KI 2018-19'!R$9:R$393,MATCH($B172,'I.KI 2018-19'!$B$9:$B$393,0))),"")</f>
        <v>0</v>
      </c>
      <c r="AX172" s="193">
        <f>_xlfn.IFNA(_xlfn.IFNA(INDEX('I.Supplementary 2018-19'!S$8:S$157,MATCH($B172,'I.Supplementary 2018-19'!$B$8:$B$157,0)),INDEX('I.KI 2018-19'!S$9:S$393,MATCH($B172,'I.KI 2018-19'!$B$9:$B$393,0))),"")</f>
        <v>0</v>
      </c>
      <c r="AY172" s="157">
        <f>_xlfn.IFNA(_xlfn.IFNA(INDEX('I.Supplementary 2018-19'!T$8:T$157,MATCH($B172,'I.Supplementary 2018-19'!$B$8:$B$157,0)),INDEX('I.KI 2018-19'!T$9:T$393,MATCH($B172,'I.KI 2018-19'!$B$9:$B$393,0))),"")</f>
        <v>0</v>
      </c>
      <c r="AZ172" s="156">
        <f>_xlfn.IFNA(_xlfn.IFNA(INDEX('I.Supplementary 2018-19'!U$8:U$157,MATCH($B172,'I.Supplementary 2018-19'!$B$8:$B$157,0)),INDEX('I.KI 2018-19'!U$9:U$393,MATCH($B172,'I.KI 2018-19'!$B$9:$B$393,0))),"")</f>
        <v>61.187879956619255</v>
      </c>
      <c r="BA172" s="193">
        <f>_xlfn.IFNA(_xlfn.IFNA(INDEX('I.Supplementary 2018-19'!V$8:V$157,MATCH($B172,'I.Supplementary 2018-19'!$B$8:$B$157,0)),INDEX('I.KI 2018-19'!V$9:V$393,MATCH($B172,'I.KI 2018-19'!$B$9:$B$393,0))),"")</f>
        <v>20.819796389832973</v>
      </c>
      <c r="BB172" s="193">
        <f>_xlfn.IFNA(_xlfn.IFNA(INDEX('I.Supplementary 2018-19'!W$8:W$157,MATCH($B172,'I.Supplementary 2018-19'!$B$8:$B$157,0)),INDEX('I.KI 2018-19'!W$9:W$393,MATCH($B172,'I.KI 2018-19'!$B$9:$B$393,0))),"")</f>
        <v>0</v>
      </c>
      <c r="BC172" s="193">
        <f>_xlfn.IFNA(_xlfn.IFNA(INDEX('I.Supplementary 2018-19'!X$8:X$157,MATCH($B172,'I.Supplementary 2018-19'!$B$8:$B$157,0)),INDEX('I.KI 2018-19'!X$9:X$393,MATCH($B172,'I.KI 2018-19'!$B$9:$B$393,0))),"")</f>
        <v>0</v>
      </c>
      <c r="BD172" s="157">
        <f>_xlfn.IFNA(_xlfn.IFNA(INDEX('I.Supplementary 2018-19'!Y$8:Y$157,MATCH($B172,'I.Supplementary 2018-19'!$B$8:$B$157,0)),INDEX('I.KI 2018-19'!Y$9:Y$393,MATCH($B172,'I.KI 2018-19'!$B$9:$B$393,0))),"")</f>
        <v>0</v>
      </c>
      <c r="BE172" s="156">
        <f>_xlfn.IFNA(_xlfn.IFNA(INDEX('I.Supplementary 2018-19'!Z$8:Z$157,MATCH($B172,'I.Supplementary 2018-19'!$B$8:$B$157,0)),INDEX('I.KI 2018-19'!Z$9:Z$393,MATCH($B172,'I.KI 2018-19'!$B$9:$B$393,0))),"")</f>
        <v>88.373263314957569</v>
      </c>
      <c r="BF172" s="193">
        <f>_xlfn.IFNA(_xlfn.IFNA(INDEX('I.Supplementary 2018-19'!AA$8:AA$157,MATCH($B172,'I.Supplementary 2018-19'!$B$8:$B$157,0)),INDEX('I.KI 2018-19'!AA$9:AA$393,MATCH($B172,'I.KI 2018-19'!$B$9:$B$393,0))),"")</f>
        <v>26.190612208856184</v>
      </c>
      <c r="BG172" s="193">
        <f>_xlfn.IFNA(_xlfn.IFNA(INDEX('I.Supplementary 2018-19'!AB$8:AB$157,MATCH($B172,'I.Supplementary 2018-19'!$B$8:$B$157,0)),INDEX('I.KI 2018-19'!AB$9:AB$393,MATCH($B172,'I.KI 2018-19'!$B$9:$B$393,0))),"")</f>
        <v>0</v>
      </c>
      <c r="BH172" s="193">
        <f>_xlfn.IFNA(_xlfn.IFNA(INDEX('I.Supplementary 2018-19'!AC$8:AC$157,MATCH($B172,'I.Supplementary 2018-19'!$B$8:$B$157,0)),INDEX('I.KI 2018-19'!AC$9:AC$393,MATCH($B172,'I.KI 2018-19'!$B$9:$B$393,0))),"")</f>
        <v>0</v>
      </c>
      <c r="BI172" s="157">
        <f>_xlfn.IFNA(_xlfn.IFNA(INDEX('I.Supplementary 2018-19'!AD$8:AD$157,MATCH($B172,'I.Supplementary 2018-19'!$B$8:$B$157,0)),INDEX('I.KI 2018-19'!AD$9:AD$393,MATCH($B172,'I.KI 2018-19'!$B$9:$B$393,0))),"")</f>
        <v>0</v>
      </c>
      <c r="BJ172" s="149"/>
      <c r="BK172" s="156">
        <f>_xlfn.IFNA(IF($B172=$B$381,0,IF($B172=$B$382,0,_xlfn.IFNA(INDEX('I.Supplementary 2018-19'!I$8:I$157,MATCH($B172,'I.Supplementary 2018-19'!$B$8:$B$157,0)),INDEX('I.KI 2018-19'!I$9:I$393,MATCH($B172,'I.KI 2018-19'!$B$9:$B$393,0))))),"")</f>
        <v>32.556199177361528</v>
      </c>
      <c r="BL172" s="149">
        <f>_xlfn.IFNA(IF($B172=$B$381,0,IF($B172=$B$382,0,_xlfn.IFNA(INDEX('I.Supplementary 2018-19'!J$8:J$157,MATCH($B172,'I.Supplementary 2018-19'!$B$8:$B$157,0)),INDEX('I.KI 2018-19'!J$9:J$393,MATCH($B172,'I.KI 2018-19'!$B$9:$B$393,0))))),"")</f>
        <v>82.007676346452243</v>
      </c>
      <c r="BM172" s="157">
        <f>_xlfn.IFNA(IF($B172=$B$381,0,IF($B172=$B$382,0,_xlfn.IFNA(INDEX('I.Supplementary 2018-19'!H$8:H$157,MATCH($B172,'I.Supplementary 2018-19'!$B$8:$B$157,0)),INDEX('I.KI 2018-19'!H$9:H$393,MATCH($B172,'I.KI 2018-19'!$B$9:$B$393,0))))),"")</f>
        <v>114.56387552381378</v>
      </c>
    </row>
    <row r="173" spans="2:65">
      <c r="B173" s="121" t="str">
        <f>'Calculations for 2021-22'!B173</f>
        <v>E5016</v>
      </c>
      <c r="C173" s="160" t="str">
        <f>'Calculations for 2021-22'!D173</f>
        <v>E5016</v>
      </c>
      <c r="D173" t="str">
        <f>'Calculations for 2021-22'!E173</f>
        <v>ILB</v>
      </c>
      <c r="E173" t="str">
        <f>'Calculations for 2021-22'!F173</f>
        <v>P1915</v>
      </c>
      <c r="F173" s="120" t="str">
        <f>'Calculations for 2021-22'!H173</f>
        <v>Kensington and Chelsea</v>
      </c>
      <c r="G173" s="156">
        <f>_xlfn.IFNA(INDEX('I.KI 2016-17'!M$8:M$391,MATCH($B173,'I.KI 2016-17'!$B$8:$B$391,0)),"")</f>
        <v>19.735178169178003</v>
      </c>
      <c r="H173" s="149">
        <f>_xlfn.IFNA(INDEX('I.KI 2016-17'!N$8:N$391,MATCH($B173,'I.KI 2016-17'!$B$8:$B$391,0)),"")</f>
        <v>11.812848056574</v>
      </c>
      <c r="I173" s="149">
        <f>_xlfn.IFNA(INDEX('I.KI 2016-17'!O$8:O$391,MATCH($B173,'I.KI 2016-17'!$B$8:$B$391,0)),"")</f>
        <v>0</v>
      </c>
      <c r="J173" s="149">
        <f>_xlfn.IFNA(INDEX('I.KI 2016-17'!P$8:P$391,MATCH($B173,'I.KI 2016-17'!$B$8:$B$391,0)),"")</f>
        <v>0</v>
      </c>
      <c r="K173" s="157">
        <f>_xlfn.IFNA(INDEX('I.KI 2016-17'!Q$8:Q$391,MATCH($B173,'I.KI 2016-17'!$B$8:$B$391,0)),"")</f>
        <v>0</v>
      </c>
      <c r="L173" s="156">
        <f>_xlfn.IFNA(INDEX('I.KI 2016-17'!R$8:R$391,MATCH($B173,'I.KI 2016-17'!$B$8:$B$391,0)),"")</f>
        <v>26.844751286495001</v>
      </c>
      <c r="M173" s="193">
        <f>_xlfn.IFNA(INDEX('I.KI 2016-17'!S$8:S$391,MATCH($B173,'I.KI 2016-17'!$B$8:$B$391,0)),"")</f>
        <v>21.412507857095001</v>
      </c>
      <c r="N173" s="193">
        <f>_xlfn.IFNA(INDEX('I.KI 2016-17'!T$8:T$391,MATCH($B173,'I.KI 2016-17'!$B$8:$B$391,0)),"")</f>
        <v>0</v>
      </c>
      <c r="O173" s="193">
        <f>_xlfn.IFNA(INDEX('I.KI 2016-17'!U$8:U$391,MATCH($B173,'I.KI 2016-17'!$B$8:$B$391,0)),"")</f>
        <v>0</v>
      </c>
      <c r="P173" s="157">
        <f>_xlfn.IFNA(INDEX('I.KI 2016-17'!V$8:V$391,MATCH($B173,'I.KI 2016-17'!$B$8:$B$391,0)),"")</f>
        <v>0</v>
      </c>
      <c r="Q173" s="156">
        <f>_xlfn.IFNA(INDEX('I.KI 2016-17'!W$8:W$391,MATCH($B173,'I.KI 2016-17'!$B$8:$B$391,0)),"")</f>
        <v>46.579929455673003</v>
      </c>
      <c r="R173" s="193">
        <f>_xlfn.IFNA(INDEX('I.KI 2016-17'!X$8:X$391,MATCH($B173,'I.KI 2016-17'!$B$8:$B$391,0)),"")</f>
        <v>33.225355913668999</v>
      </c>
      <c r="S173" s="193">
        <f>_xlfn.IFNA(INDEX('I.KI 2016-17'!Y$8:Y$391,MATCH($B173,'I.KI 2016-17'!$B$8:$B$391,0)),"")</f>
        <v>0</v>
      </c>
      <c r="T173" s="193">
        <f>_xlfn.IFNA(INDEX('I.KI 2016-17'!Z$8:Z$391,MATCH($B173,'I.KI 2016-17'!$B$8:$B$391,0)),"")</f>
        <v>0</v>
      </c>
      <c r="U173" s="157">
        <f>_xlfn.IFNA(INDEX('I.KI 2016-17'!AA$8:AA$391,MATCH($B173,'I.KI 2016-17'!$B$8:$B$391,0)),"")</f>
        <v>0</v>
      </c>
      <c r="V173" s="149"/>
      <c r="W173" s="154">
        <f>_xlfn.IFNA(INDEX('I.KI 2016-17'!$H$8:$H$391,MATCH(B173,'I.KI 2016-17'!$B$8:$B$391,0)),"")</f>
        <v>31.548026225752004</v>
      </c>
      <c r="X173" s="153">
        <f>_xlfn.IFNA(INDEX('I.KI 2016-17'!$I$8:$I$391,MATCH(B173,'I.KI 2016-17'!$B$8:$B$391,0)),"")</f>
        <v>48.257259143590005</v>
      </c>
      <c r="Y173" s="155">
        <f>_xlfn.IFNA(INDEX('I.KI 2016-17'!$G$8:$G$391,MATCH(B173,'I.KI 2016-17'!$B$8:$B$391,0)),"")</f>
        <v>79.805285369342016</v>
      </c>
      <c r="Z173" s="149"/>
      <c r="AA173" s="156">
        <f>_xlfn.IFNA(IF($B173=$B$382,0,_xlfn.IFNA(INDEX('I.Supplementary 2017-18'!N$8:N$35,MATCH($B173,'I.Supplementary 2017-18'!$B$8:$B$35,0)),INDEX('I.KI 2017-18'!N$9:N$393,MATCH($B173,'I.KI 2017-18'!$B$9:$B$393,0)))),"")</f>
        <v>14.995528303941361</v>
      </c>
      <c r="AB173" s="193">
        <f>_xlfn.IFNA(IF($B173=$B$382,0,_xlfn.IFNA(INDEX('I.Supplementary 2017-18'!O$8:O$35,MATCH($B173,'I.Supplementary 2017-18'!$B$8:$B$35,0)),INDEX('I.KI 2017-18'!O$9:O$393,MATCH($B173,'I.KI 2017-18'!$B$9:$B$393,0)))),"")</f>
        <v>7.3155110009250421</v>
      </c>
      <c r="AC173" s="193">
        <f>_xlfn.IFNA(IF($B173=$B$382,0,_xlfn.IFNA(INDEX('I.Supplementary 2017-18'!P$8:P$35,MATCH($B173,'I.Supplementary 2017-18'!$B$8:$B$35,0)),INDEX('I.KI 2017-18'!P$9:P$393,MATCH($B173,'I.KI 2017-18'!$B$9:$B$393,0)))),"")</f>
        <v>0</v>
      </c>
      <c r="AD173" s="193">
        <f>_xlfn.IFNA(IF($B173=$B$382,0,_xlfn.IFNA(INDEX('I.Supplementary 2017-18'!Q$8:Q$35,MATCH($B173,'I.Supplementary 2017-18'!$B$8:$B$35,0)),INDEX('I.KI 2017-18'!Q$9:Q$393,MATCH($B173,'I.KI 2017-18'!$B$9:$B$393,0)))),"")</f>
        <v>0</v>
      </c>
      <c r="AE173" s="157">
        <f>_xlfn.IFNA(IF($B173=$B$382,0,_xlfn.IFNA(INDEX('I.Supplementary 2017-18'!R$8:R$35,MATCH($B173,'I.Supplementary 2017-18'!$B$8:$B$35,0)),INDEX('I.KI 2017-18'!R$9:R$393,MATCH($B173,'I.KI 2017-18'!$B$9:$B$393,0)))),"")</f>
        <v>0</v>
      </c>
      <c r="AF173" s="156">
        <f>_xlfn.IFNA(IF($B173=$B$382,0,_xlfn.IFNA(INDEX('I.Supplementary 2017-18'!S$8:S$35,MATCH($B173,'I.Supplementary 2017-18'!$B$8:$B$35,0)),INDEX('I.KI 2017-18'!S$9:S$393,MATCH($B173,'I.KI 2017-18'!$B$9:$B$393,0)))),"")</f>
        <v>27.392814390572131</v>
      </c>
      <c r="AG173" s="193">
        <f>_xlfn.IFNA(IF($B173=$B$382,0,_xlfn.IFNA(INDEX('I.Supplementary 2017-18'!T$8:T$35,MATCH($B173,'I.Supplementary 2017-18'!$B$8:$B$35,0)),INDEX('I.KI 2017-18'!T$9:T$393,MATCH($B173,'I.KI 2017-18'!$B$9:$B$393,0)))),"")</f>
        <v>21.8496661453947</v>
      </c>
      <c r="AH173" s="193">
        <f>_xlfn.IFNA(IF($B173=$B$382,0,_xlfn.IFNA(INDEX('I.Supplementary 2017-18'!U$8:U$35,MATCH($B173,'I.Supplementary 2017-18'!$B$8:$B$35,0)),INDEX('I.KI 2017-18'!U$9:U$393,MATCH($B173,'I.KI 2017-18'!$B$9:$B$393,0)))),"")</f>
        <v>0</v>
      </c>
      <c r="AI173" s="193">
        <f>_xlfn.IFNA(IF($B173=$B$382,0,_xlfn.IFNA(INDEX('I.Supplementary 2017-18'!V$8:V$35,MATCH($B173,'I.Supplementary 2017-18'!$B$8:$B$35,0)),INDEX('I.KI 2017-18'!V$9:V$393,MATCH($B173,'I.KI 2017-18'!$B$9:$B$393,0)))),"")</f>
        <v>0</v>
      </c>
      <c r="AJ173" s="157">
        <f>_xlfn.IFNA(IF($B173=$B$382,0,_xlfn.IFNA(INDEX('I.Supplementary 2017-18'!W$8:W$35,MATCH($B173,'I.Supplementary 2017-18'!$B$8:$B$35,0)),INDEX('I.KI 2017-18'!W$9:W$393,MATCH($B173,'I.KI 2017-18'!$B$9:$B$393,0)))),"")</f>
        <v>0</v>
      </c>
      <c r="AK173" s="156">
        <f>_xlfn.IFNA(IF($B173=$B$382,0,_xlfn.IFNA(INDEX('I.Supplementary 2017-18'!X$8:X$35,MATCH($B173,'I.Supplementary 2017-18'!$B$8:$B$35,0)),INDEX('I.KI 2017-18'!X$9:X$393,MATCH($B173,'I.KI 2017-18'!$B$9:$B$393,0)))),"")</f>
        <v>42.38834269451349</v>
      </c>
      <c r="AL173" s="193">
        <f>_xlfn.IFNA(IF($B173=$B$382,0,_xlfn.IFNA(INDEX('I.Supplementary 2017-18'!Y$8:Y$35,MATCH($B173,'I.Supplementary 2017-18'!$B$8:$B$35,0)),INDEX('I.KI 2017-18'!Y$9:Y$393,MATCH($B173,'I.KI 2017-18'!$B$9:$B$393,0)))),"")</f>
        <v>29.165177146319742</v>
      </c>
      <c r="AM173" s="193">
        <f>_xlfn.IFNA(IF($B173=$B$382,0,_xlfn.IFNA(INDEX('I.Supplementary 2017-18'!Z$8:Z$35,MATCH($B173,'I.Supplementary 2017-18'!$B$8:$B$35,0)),INDEX('I.KI 2017-18'!Z$9:Z$393,MATCH($B173,'I.KI 2017-18'!$B$9:$B$393,0)))),"")</f>
        <v>0</v>
      </c>
      <c r="AN173" s="193">
        <f>_xlfn.IFNA(IF($B173=$B$382,0,_xlfn.IFNA(INDEX('I.Supplementary 2017-18'!AA$8:AA$35,MATCH($B173,'I.Supplementary 2017-18'!$B$8:$B$35,0)),INDEX('I.KI 2017-18'!AA$9:AA$393,MATCH($B173,'I.KI 2017-18'!$B$9:$B$393,0)))),"")</f>
        <v>0</v>
      </c>
      <c r="AO173" s="157">
        <f>_xlfn.IFNA(IF($B173=$B$382,0,_xlfn.IFNA(INDEX('I.Supplementary 2017-18'!AB$8:AB$35,MATCH($B173,'I.Supplementary 2017-18'!$B$8:$B$35,0)),INDEX('I.KI 2017-18'!AB$9:AB$393,MATCH($B173,'I.KI 2017-18'!$B$9:$B$393,0)))),"")</f>
        <v>0</v>
      </c>
      <c r="AP173" s="149"/>
      <c r="AQ173" s="156">
        <f>_xlfn.IFNA(IF($B173=$B$381,0,IF($B173=$B$382,0,_xlfn.IFNA(INDEX('I.Supplementary 2017-18'!I$8:I$35,MATCH($B173,'I.Supplementary 2017-18'!$B$8:$B$35,0)),INDEX('I.KI 2017-18'!I$9:I$393,MATCH($B173,'I.KI 2017-18'!$B$9:$B$393,0))))),"")</f>
        <v>22.311039304866405</v>
      </c>
      <c r="AR173" s="149">
        <f>_xlfn.IFNA(IF($B173=$B$381,0,IF($B173=$B$382,0,_xlfn.IFNA(INDEX('I.Supplementary 2017-18'!J$8:J$35,MATCH($B173,'I.Supplementary 2017-18'!$B$8:$B$35,0)),INDEX('I.KI 2017-18'!J$9:J$393,MATCH($B173,'I.KI 2017-18'!$B$9:$B$393,0))))),"")</f>
        <v>49.242480535966827</v>
      </c>
      <c r="AS173" s="157">
        <f>_xlfn.IFNA(IF($B173=$B$381,0,IF($B173=$B$382,0,_xlfn.IFNA(INDEX('I.Supplementary 2017-18'!H$8:H$35,MATCH($B173,'I.Supplementary 2017-18'!$B$8:$B$35,0)),INDEX('I.KI 2017-18'!H$9:H$393,MATCH($B173,'I.KI 2017-18'!$B$9:$B$393,0))))),"")</f>
        <v>71.553519840833232</v>
      </c>
      <c r="AT173" s="149"/>
      <c r="AU173" s="156">
        <f>_xlfn.IFNA(_xlfn.IFNA(INDEX('I.Supplementary 2018-19'!P$8:P$157,MATCH($B173,'I.Supplementary 2018-19'!$B$8:$B$157,0)),INDEX('I.KI 2018-19'!P$9:P$393,MATCH($B173,'I.KI 2018-19'!$B$9:$B$393,0))),"")</f>
        <v>11.790405571736731</v>
      </c>
      <c r="AV173" s="193">
        <f>_xlfn.IFNA(_xlfn.IFNA(INDEX('I.Supplementary 2018-19'!Q$8:Q$157,MATCH($B173,'I.Supplementary 2018-19'!$B$8:$B$157,0)),INDEX('I.KI 2018-19'!Q$9:Q$393,MATCH($B173,'I.KI 2018-19'!$B$9:$B$393,0))),"")</f>
        <v>4.4853040153657417</v>
      </c>
      <c r="AW173" s="193">
        <f>_xlfn.IFNA(_xlfn.IFNA(INDEX('I.Supplementary 2018-19'!R$8:R$157,MATCH($B173,'I.Supplementary 2018-19'!$B$8:$B$157,0)),INDEX('I.KI 2018-19'!R$9:R$393,MATCH($B173,'I.KI 2018-19'!$B$9:$B$393,0))),"")</f>
        <v>0</v>
      </c>
      <c r="AX173" s="193">
        <f>_xlfn.IFNA(_xlfn.IFNA(INDEX('I.Supplementary 2018-19'!S$8:S$157,MATCH($B173,'I.Supplementary 2018-19'!$B$8:$B$157,0)),INDEX('I.KI 2018-19'!S$9:S$393,MATCH($B173,'I.KI 2018-19'!$B$9:$B$393,0))),"")</f>
        <v>0</v>
      </c>
      <c r="AY173" s="157">
        <f>_xlfn.IFNA(_xlfn.IFNA(INDEX('I.Supplementary 2018-19'!T$8:T$157,MATCH($B173,'I.Supplementary 2018-19'!$B$8:$B$157,0)),INDEX('I.KI 2018-19'!T$9:T$393,MATCH($B173,'I.KI 2018-19'!$B$9:$B$393,0))),"")</f>
        <v>0</v>
      </c>
      <c r="AZ173" s="156">
        <f>_xlfn.IFNA(_xlfn.IFNA(INDEX('I.Supplementary 2018-19'!U$8:U$157,MATCH($B173,'I.Supplementary 2018-19'!$B$8:$B$157,0)),INDEX('I.KI 2018-19'!U$9:U$393,MATCH($B173,'I.KI 2018-19'!$B$9:$B$393,0))),"")</f>
        <v>28.215774479559276</v>
      </c>
      <c r="BA173" s="193">
        <f>_xlfn.IFNA(_xlfn.IFNA(INDEX('I.Supplementary 2018-19'!V$8:V$157,MATCH($B173,'I.Supplementary 2018-19'!$B$8:$B$157,0)),INDEX('I.KI 2018-19'!V$9:V$393,MATCH($B173,'I.KI 2018-19'!$B$9:$B$393,0))),"")</f>
        <v>22.50609388366836</v>
      </c>
      <c r="BB173" s="193">
        <f>_xlfn.IFNA(_xlfn.IFNA(INDEX('I.Supplementary 2018-19'!W$8:W$157,MATCH($B173,'I.Supplementary 2018-19'!$B$8:$B$157,0)),INDEX('I.KI 2018-19'!W$9:W$393,MATCH($B173,'I.KI 2018-19'!$B$9:$B$393,0))),"")</f>
        <v>0</v>
      </c>
      <c r="BC173" s="193">
        <f>_xlfn.IFNA(_xlfn.IFNA(INDEX('I.Supplementary 2018-19'!X$8:X$157,MATCH($B173,'I.Supplementary 2018-19'!$B$8:$B$157,0)),INDEX('I.KI 2018-19'!X$9:X$393,MATCH($B173,'I.KI 2018-19'!$B$9:$B$393,0))),"")</f>
        <v>0</v>
      </c>
      <c r="BD173" s="157">
        <f>_xlfn.IFNA(_xlfn.IFNA(INDEX('I.Supplementary 2018-19'!Y$8:Y$157,MATCH($B173,'I.Supplementary 2018-19'!$B$8:$B$157,0)),INDEX('I.KI 2018-19'!Y$9:Y$393,MATCH($B173,'I.KI 2018-19'!$B$9:$B$393,0))),"")</f>
        <v>0</v>
      </c>
      <c r="BE173" s="156">
        <f>_xlfn.IFNA(_xlfn.IFNA(INDEX('I.Supplementary 2018-19'!Z$8:Z$157,MATCH($B173,'I.Supplementary 2018-19'!$B$8:$B$157,0)),INDEX('I.KI 2018-19'!Z$9:Z$393,MATCH($B173,'I.KI 2018-19'!$B$9:$B$393,0))),"")</f>
        <v>40.006180051296006</v>
      </c>
      <c r="BF173" s="193">
        <f>_xlfn.IFNA(_xlfn.IFNA(INDEX('I.Supplementary 2018-19'!AA$8:AA$157,MATCH($B173,'I.Supplementary 2018-19'!$B$8:$B$157,0)),INDEX('I.KI 2018-19'!AA$9:AA$393,MATCH($B173,'I.KI 2018-19'!$B$9:$B$393,0))),"")</f>
        <v>26.991397899034101</v>
      </c>
      <c r="BG173" s="193">
        <f>_xlfn.IFNA(_xlfn.IFNA(INDEX('I.Supplementary 2018-19'!AB$8:AB$157,MATCH($B173,'I.Supplementary 2018-19'!$B$8:$B$157,0)),INDEX('I.KI 2018-19'!AB$9:AB$393,MATCH($B173,'I.KI 2018-19'!$B$9:$B$393,0))),"")</f>
        <v>0</v>
      </c>
      <c r="BH173" s="193">
        <f>_xlfn.IFNA(_xlfn.IFNA(INDEX('I.Supplementary 2018-19'!AC$8:AC$157,MATCH($B173,'I.Supplementary 2018-19'!$B$8:$B$157,0)),INDEX('I.KI 2018-19'!AC$9:AC$393,MATCH($B173,'I.KI 2018-19'!$B$9:$B$393,0))),"")</f>
        <v>0</v>
      </c>
      <c r="BI173" s="157">
        <f>_xlfn.IFNA(_xlfn.IFNA(INDEX('I.Supplementary 2018-19'!AD$8:AD$157,MATCH($B173,'I.Supplementary 2018-19'!$B$8:$B$157,0)),INDEX('I.KI 2018-19'!AD$9:AD$393,MATCH($B173,'I.KI 2018-19'!$B$9:$B$393,0))),"")</f>
        <v>0</v>
      </c>
      <c r="BJ173" s="149"/>
      <c r="BK173" s="156">
        <f>_xlfn.IFNA(IF($B173=$B$381,0,IF($B173=$B$382,0,_xlfn.IFNA(INDEX('I.Supplementary 2018-19'!I$8:I$157,MATCH($B173,'I.Supplementary 2018-19'!$B$8:$B$157,0)),INDEX('I.KI 2018-19'!I$9:I$393,MATCH($B173,'I.KI 2018-19'!$B$9:$B$393,0))))),"")</f>
        <v>16.275709587102472</v>
      </c>
      <c r="BL173" s="149">
        <f>_xlfn.IFNA(IF($B173=$B$381,0,IF($B173=$B$382,0,_xlfn.IFNA(INDEX('I.Supplementary 2018-19'!J$8:J$157,MATCH($B173,'I.Supplementary 2018-19'!$B$8:$B$157,0)),INDEX('I.KI 2018-19'!J$9:J$393,MATCH($B173,'I.KI 2018-19'!$B$9:$B$393,0))))),"")</f>
        <v>50.721868363227635</v>
      </c>
      <c r="BM173" s="157">
        <f>_xlfn.IFNA(IF($B173=$B$381,0,IF($B173=$B$382,0,_xlfn.IFNA(INDEX('I.Supplementary 2018-19'!H$8:H$157,MATCH($B173,'I.Supplementary 2018-19'!$B$8:$B$157,0)),INDEX('I.KI 2018-19'!H$9:H$393,MATCH($B173,'I.KI 2018-19'!$B$9:$B$393,0))))),"")</f>
        <v>66.997577950330111</v>
      </c>
    </row>
    <row r="174" spans="2:65">
      <c r="B174" s="121" t="str">
        <f>'Calculations for 2021-22'!B174</f>
        <v>E2221</v>
      </c>
      <c r="C174" s="160" t="str">
        <f>'Calculations for 2021-22'!D174</f>
        <v>E2221</v>
      </c>
      <c r="D174" t="str">
        <f>'Calculations for 2021-22'!E174</f>
        <v>SCNFIR</v>
      </c>
      <c r="E174">
        <f>'Calculations for 2021-22'!F174</f>
        <v>0</v>
      </c>
      <c r="F174" s="120" t="str">
        <f>'Calculations for 2021-22'!H174</f>
        <v>Kent</v>
      </c>
      <c r="G174" s="156">
        <f>_xlfn.IFNA(INDEX('I.KI 2016-17'!M$8:M$391,MATCH($B174,'I.KI 2016-17'!$B$8:$B$391,0)),"")</f>
        <v>111.424590197583</v>
      </c>
      <c r="H174" s="149">
        <f>_xlfn.IFNA(INDEX('I.KI 2016-17'!N$8:N$391,MATCH($B174,'I.KI 2016-17'!$B$8:$B$391,0)),"")</f>
        <v>0</v>
      </c>
      <c r="I174" s="149">
        <f>_xlfn.IFNA(INDEX('I.KI 2016-17'!O$8:O$391,MATCH($B174,'I.KI 2016-17'!$B$8:$B$391,0)),"")</f>
        <v>0</v>
      </c>
      <c r="J174" s="149">
        <f>_xlfn.IFNA(INDEX('I.KI 2016-17'!P$8:P$391,MATCH($B174,'I.KI 2016-17'!$B$8:$B$391,0)),"")</f>
        <v>0</v>
      </c>
      <c r="K174" s="157">
        <f>_xlfn.IFNA(INDEX('I.KI 2016-17'!Q$8:Q$391,MATCH($B174,'I.KI 2016-17'!$B$8:$B$391,0)),"")</f>
        <v>0</v>
      </c>
      <c r="L174" s="156">
        <f>_xlfn.IFNA(INDEX('I.KI 2016-17'!R$8:R$391,MATCH($B174,'I.KI 2016-17'!$B$8:$B$391,0)),"")</f>
        <v>171.96107883678698</v>
      </c>
      <c r="M174" s="193">
        <f>_xlfn.IFNA(INDEX('I.KI 2016-17'!S$8:S$391,MATCH($B174,'I.KI 2016-17'!$B$8:$B$391,0)),"")</f>
        <v>0</v>
      </c>
      <c r="N174" s="193">
        <f>_xlfn.IFNA(INDEX('I.KI 2016-17'!T$8:T$391,MATCH($B174,'I.KI 2016-17'!$B$8:$B$391,0)),"")</f>
        <v>0</v>
      </c>
      <c r="O174" s="193">
        <f>_xlfn.IFNA(INDEX('I.KI 2016-17'!U$8:U$391,MATCH($B174,'I.KI 2016-17'!$B$8:$B$391,0)),"")</f>
        <v>0</v>
      </c>
      <c r="P174" s="157">
        <f>_xlfn.IFNA(INDEX('I.KI 2016-17'!V$8:V$391,MATCH($B174,'I.KI 2016-17'!$B$8:$B$391,0)),"")</f>
        <v>0</v>
      </c>
      <c r="Q174" s="156">
        <f>_xlfn.IFNA(INDEX('I.KI 2016-17'!W$8:W$391,MATCH($B174,'I.KI 2016-17'!$B$8:$B$391,0)),"")</f>
        <v>283.38566903436998</v>
      </c>
      <c r="R174" s="193">
        <f>_xlfn.IFNA(INDEX('I.KI 2016-17'!X$8:X$391,MATCH($B174,'I.KI 2016-17'!$B$8:$B$391,0)),"")</f>
        <v>0</v>
      </c>
      <c r="S174" s="193">
        <f>_xlfn.IFNA(INDEX('I.KI 2016-17'!Y$8:Y$391,MATCH($B174,'I.KI 2016-17'!$B$8:$B$391,0)),"")</f>
        <v>0</v>
      </c>
      <c r="T174" s="193">
        <f>_xlfn.IFNA(INDEX('I.KI 2016-17'!Z$8:Z$391,MATCH($B174,'I.KI 2016-17'!$B$8:$B$391,0)),"")</f>
        <v>0</v>
      </c>
      <c r="U174" s="157">
        <f>_xlfn.IFNA(INDEX('I.KI 2016-17'!AA$8:AA$391,MATCH($B174,'I.KI 2016-17'!$B$8:$B$391,0)),"")</f>
        <v>0</v>
      </c>
      <c r="V174" s="149"/>
      <c r="W174" s="154">
        <f>_xlfn.IFNA(INDEX('I.KI 2016-17'!$H$8:$H$391,MATCH(B174,'I.KI 2016-17'!$B$8:$B$391,0)),"")</f>
        <v>111.424590197583</v>
      </c>
      <c r="X174" s="153">
        <f>_xlfn.IFNA(INDEX('I.KI 2016-17'!$I$8:$I$391,MATCH(B174,'I.KI 2016-17'!$B$8:$B$391,0)),"")</f>
        <v>171.96107883678698</v>
      </c>
      <c r="Y174" s="155">
        <f>_xlfn.IFNA(INDEX('I.KI 2016-17'!$G$8:$G$391,MATCH(B174,'I.KI 2016-17'!$B$8:$B$391,0)),"")</f>
        <v>283.38566903436998</v>
      </c>
      <c r="Z174" s="149"/>
      <c r="AA174" s="156">
        <f>_xlfn.IFNA(IF($B174=$B$382,0,_xlfn.IFNA(INDEX('I.Supplementary 2017-18'!N$8:N$35,MATCH($B174,'I.Supplementary 2017-18'!$B$8:$B$35,0)),INDEX('I.KI 2017-18'!N$9:N$393,MATCH($B174,'I.KI 2017-18'!$B$9:$B$393,0)))),"")</f>
        <v>66.475798548949243</v>
      </c>
      <c r="AB174" s="193">
        <f>_xlfn.IFNA(IF($B174=$B$382,0,_xlfn.IFNA(INDEX('I.Supplementary 2017-18'!O$8:O$35,MATCH($B174,'I.Supplementary 2017-18'!$B$8:$B$35,0)),INDEX('I.KI 2017-18'!O$9:O$393,MATCH($B174,'I.KI 2017-18'!$B$9:$B$393,0)))),"")</f>
        <v>0</v>
      </c>
      <c r="AC174" s="193">
        <f>_xlfn.IFNA(IF($B174=$B$382,0,_xlfn.IFNA(INDEX('I.Supplementary 2017-18'!P$8:P$35,MATCH($B174,'I.Supplementary 2017-18'!$B$8:$B$35,0)),INDEX('I.KI 2017-18'!P$9:P$393,MATCH($B174,'I.KI 2017-18'!$B$9:$B$393,0)))),"")</f>
        <v>0</v>
      </c>
      <c r="AD174" s="193">
        <f>_xlfn.IFNA(IF($B174=$B$382,0,_xlfn.IFNA(INDEX('I.Supplementary 2017-18'!Q$8:Q$35,MATCH($B174,'I.Supplementary 2017-18'!$B$8:$B$35,0)),INDEX('I.KI 2017-18'!Q$9:Q$393,MATCH($B174,'I.KI 2017-18'!$B$9:$B$393,0)))),"")</f>
        <v>0</v>
      </c>
      <c r="AE174" s="157">
        <f>_xlfn.IFNA(IF($B174=$B$382,0,_xlfn.IFNA(INDEX('I.Supplementary 2017-18'!R$8:R$35,MATCH($B174,'I.Supplementary 2017-18'!$B$8:$B$35,0)),INDEX('I.KI 2017-18'!R$9:R$393,MATCH($B174,'I.KI 2017-18'!$B$9:$B$393,0)))),"")</f>
        <v>0</v>
      </c>
      <c r="AF174" s="156">
        <f>_xlfn.IFNA(IF($B174=$B$382,0,_xlfn.IFNA(INDEX('I.Supplementary 2017-18'!S$8:S$35,MATCH($B174,'I.Supplementary 2017-18'!$B$8:$B$35,0)),INDEX('I.KI 2017-18'!S$9:S$393,MATCH($B174,'I.KI 2017-18'!$B$9:$B$393,0)))),"")</f>
        <v>175.47184046172907</v>
      </c>
      <c r="AG174" s="193">
        <f>_xlfn.IFNA(IF($B174=$B$382,0,_xlfn.IFNA(INDEX('I.Supplementary 2017-18'!T$8:T$35,MATCH($B174,'I.Supplementary 2017-18'!$B$8:$B$35,0)),INDEX('I.KI 2017-18'!T$9:T$393,MATCH($B174,'I.KI 2017-18'!$B$9:$B$393,0)))),"")</f>
        <v>0</v>
      </c>
      <c r="AH174" s="193">
        <f>_xlfn.IFNA(IF($B174=$B$382,0,_xlfn.IFNA(INDEX('I.Supplementary 2017-18'!U$8:U$35,MATCH($B174,'I.Supplementary 2017-18'!$B$8:$B$35,0)),INDEX('I.KI 2017-18'!U$9:U$393,MATCH($B174,'I.KI 2017-18'!$B$9:$B$393,0)))),"")</f>
        <v>0</v>
      </c>
      <c r="AI174" s="193">
        <f>_xlfn.IFNA(IF($B174=$B$382,0,_xlfn.IFNA(INDEX('I.Supplementary 2017-18'!V$8:V$35,MATCH($B174,'I.Supplementary 2017-18'!$B$8:$B$35,0)),INDEX('I.KI 2017-18'!V$9:V$393,MATCH($B174,'I.KI 2017-18'!$B$9:$B$393,0)))),"")</f>
        <v>0</v>
      </c>
      <c r="AJ174" s="157">
        <f>_xlfn.IFNA(IF($B174=$B$382,0,_xlfn.IFNA(INDEX('I.Supplementary 2017-18'!W$8:W$35,MATCH($B174,'I.Supplementary 2017-18'!$B$8:$B$35,0)),INDEX('I.KI 2017-18'!W$9:W$393,MATCH($B174,'I.KI 2017-18'!$B$9:$B$393,0)))),"")</f>
        <v>0</v>
      </c>
      <c r="AK174" s="156">
        <f>_xlfn.IFNA(IF($B174=$B$382,0,_xlfn.IFNA(INDEX('I.Supplementary 2017-18'!X$8:X$35,MATCH($B174,'I.Supplementary 2017-18'!$B$8:$B$35,0)),INDEX('I.KI 2017-18'!X$9:X$393,MATCH($B174,'I.KI 2017-18'!$B$9:$B$393,0)))),"")</f>
        <v>241.9476390106783</v>
      </c>
      <c r="AL174" s="193">
        <f>_xlfn.IFNA(IF($B174=$B$382,0,_xlfn.IFNA(INDEX('I.Supplementary 2017-18'!Y$8:Y$35,MATCH($B174,'I.Supplementary 2017-18'!$B$8:$B$35,0)),INDEX('I.KI 2017-18'!Y$9:Y$393,MATCH($B174,'I.KI 2017-18'!$B$9:$B$393,0)))),"")</f>
        <v>0</v>
      </c>
      <c r="AM174" s="193">
        <f>_xlfn.IFNA(IF($B174=$B$382,0,_xlfn.IFNA(INDEX('I.Supplementary 2017-18'!Z$8:Z$35,MATCH($B174,'I.Supplementary 2017-18'!$B$8:$B$35,0)),INDEX('I.KI 2017-18'!Z$9:Z$393,MATCH($B174,'I.KI 2017-18'!$B$9:$B$393,0)))),"")</f>
        <v>0</v>
      </c>
      <c r="AN174" s="193">
        <f>_xlfn.IFNA(IF($B174=$B$382,0,_xlfn.IFNA(INDEX('I.Supplementary 2017-18'!AA$8:AA$35,MATCH($B174,'I.Supplementary 2017-18'!$B$8:$B$35,0)),INDEX('I.KI 2017-18'!AA$9:AA$393,MATCH($B174,'I.KI 2017-18'!$B$9:$B$393,0)))),"")</f>
        <v>0</v>
      </c>
      <c r="AO174" s="157">
        <f>_xlfn.IFNA(IF($B174=$B$382,0,_xlfn.IFNA(INDEX('I.Supplementary 2017-18'!AB$8:AB$35,MATCH($B174,'I.Supplementary 2017-18'!$B$8:$B$35,0)),INDEX('I.KI 2017-18'!AB$9:AB$393,MATCH($B174,'I.KI 2017-18'!$B$9:$B$393,0)))),"")</f>
        <v>0</v>
      </c>
      <c r="AP174" s="149"/>
      <c r="AQ174" s="156">
        <f>_xlfn.IFNA(IF($B174=$B$381,0,IF($B174=$B$382,0,_xlfn.IFNA(INDEX('I.Supplementary 2017-18'!I$8:I$35,MATCH($B174,'I.Supplementary 2017-18'!$B$8:$B$35,0)),INDEX('I.KI 2017-18'!I$9:I$393,MATCH($B174,'I.KI 2017-18'!$B$9:$B$393,0))))),"")</f>
        <v>66.475798548949243</v>
      </c>
      <c r="AR174" s="149">
        <f>_xlfn.IFNA(IF($B174=$B$381,0,IF($B174=$B$382,0,_xlfn.IFNA(INDEX('I.Supplementary 2017-18'!J$8:J$35,MATCH($B174,'I.Supplementary 2017-18'!$B$8:$B$35,0)),INDEX('I.KI 2017-18'!J$9:J$393,MATCH($B174,'I.KI 2017-18'!$B$9:$B$393,0))))),"")</f>
        <v>175.47184046172907</v>
      </c>
      <c r="AS174" s="157">
        <f>_xlfn.IFNA(IF($B174=$B$381,0,IF($B174=$B$382,0,_xlfn.IFNA(INDEX('I.Supplementary 2017-18'!H$8:H$35,MATCH($B174,'I.Supplementary 2017-18'!$B$8:$B$35,0)),INDEX('I.KI 2017-18'!H$9:H$393,MATCH($B174,'I.KI 2017-18'!$B$9:$B$393,0))))),"")</f>
        <v>241.9476390106783</v>
      </c>
      <c r="AT174" s="149"/>
      <c r="AU174" s="156">
        <f>_xlfn.IFNA(_xlfn.IFNA(INDEX('I.Supplementary 2018-19'!P$8:P$157,MATCH($B174,'I.Supplementary 2018-19'!$B$8:$B$157,0)),INDEX('I.KI 2018-19'!P$9:P$393,MATCH($B174,'I.KI 2018-19'!$B$9:$B$393,0))),"")</f>
        <v>37.640069719996333</v>
      </c>
      <c r="AV174" s="193">
        <f>_xlfn.IFNA(_xlfn.IFNA(INDEX('I.Supplementary 2018-19'!Q$8:Q$157,MATCH($B174,'I.Supplementary 2018-19'!$B$8:$B$157,0)),INDEX('I.KI 2018-19'!Q$9:Q$393,MATCH($B174,'I.KI 2018-19'!$B$9:$B$393,0))),"")</f>
        <v>0</v>
      </c>
      <c r="AW174" s="193">
        <f>_xlfn.IFNA(_xlfn.IFNA(INDEX('I.Supplementary 2018-19'!R$8:R$157,MATCH($B174,'I.Supplementary 2018-19'!$B$8:$B$157,0)),INDEX('I.KI 2018-19'!R$9:R$393,MATCH($B174,'I.KI 2018-19'!$B$9:$B$393,0))),"")</f>
        <v>0</v>
      </c>
      <c r="AX174" s="193">
        <f>_xlfn.IFNA(_xlfn.IFNA(INDEX('I.Supplementary 2018-19'!S$8:S$157,MATCH($B174,'I.Supplementary 2018-19'!$B$8:$B$157,0)),INDEX('I.KI 2018-19'!S$9:S$393,MATCH($B174,'I.KI 2018-19'!$B$9:$B$393,0))),"")</f>
        <v>0</v>
      </c>
      <c r="AY174" s="157">
        <f>_xlfn.IFNA(_xlfn.IFNA(INDEX('I.Supplementary 2018-19'!T$8:T$157,MATCH($B174,'I.Supplementary 2018-19'!$B$8:$B$157,0)),INDEX('I.KI 2018-19'!T$9:T$393,MATCH($B174,'I.KI 2018-19'!$B$9:$B$393,0))),"")</f>
        <v>0</v>
      </c>
      <c r="AZ174" s="156">
        <f>_xlfn.IFNA(_xlfn.IFNA(INDEX('I.Supplementary 2018-19'!U$8:U$157,MATCH($B174,'I.Supplementary 2018-19'!$B$8:$B$157,0)),INDEX('I.KI 2018-19'!U$9:U$393,MATCH($B174,'I.KI 2018-19'!$B$9:$B$393,0))),"")</f>
        <v>180.74352665585829</v>
      </c>
      <c r="BA174" s="193">
        <f>_xlfn.IFNA(_xlfn.IFNA(INDEX('I.Supplementary 2018-19'!V$8:V$157,MATCH($B174,'I.Supplementary 2018-19'!$B$8:$B$157,0)),INDEX('I.KI 2018-19'!V$9:V$393,MATCH($B174,'I.KI 2018-19'!$B$9:$B$393,0))),"")</f>
        <v>0</v>
      </c>
      <c r="BB174" s="193">
        <f>_xlfn.IFNA(_xlfn.IFNA(INDEX('I.Supplementary 2018-19'!W$8:W$157,MATCH($B174,'I.Supplementary 2018-19'!$B$8:$B$157,0)),INDEX('I.KI 2018-19'!W$9:W$393,MATCH($B174,'I.KI 2018-19'!$B$9:$B$393,0))),"")</f>
        <v>0</v>
      </c>
      <c r="BC174" s="193">
        <f>_xlfn.IFNA(_xlfn.IFNA(INDEX('I.Supplementary 2018-19'!X$8:X$157,MATCH($B174,'I.Supplementary 2018-19'!$B$8:$B$157,0)),INDEX('I.KI 2018-19'!X$9:X$393,MATCH($B174,'I.KI 2018-19'!$B$9:$B$393,0))),"")</f>
        <v>0</v>
      </c>
      <c r="BD174" s="157">
        <f>_xlfn.IFNA(_xlfn.IFNA(INDEX('I.Supplementary 2018-19'!Y$8:Y$157,MATCH($B174,'I.Supplementary 2018-19'!$B$8:$B$157,0)),INDEX('I.KI 2018-19'!Y$9:Y$393,MATCH($B174,'I.KI 2018-19'!$B$9:$B$393,0))),"")</f>
        <v>0</v>
      </c>
      <c r="BE174" s="156">
        <f>_xlfn.IFNA(_xlfn.IFNA(INDEX('I.Supplementary 2018-19'!Z$8:Z$157,MATCH($B174,'I.Supplementary 2018-19'!$B$8:$B$157,0)),INDEX('I.KI 2018-19'!Z$9:Z$393,MATCH($B174,'I.KI 2018-19'!$B$9:$B$393,0))),"")</f>
        <v>218.38359637585461</v>
      </c>
      <c r="BF174" s="193">
        <f>_xlfn.IFNA(_xlfn.IFNA(INDEX('I.Supplementary 2018-19'!AA$8:AA$157,MATCH($B174,'I.Supplementary 2018-19'!$B$8:$B$157,0)),INDEX('I.KI 2018-19'!AA$9:AA$393,MATCH($B174,'I.KI 2018-19'!$B$9:$B$393,0))),"")</f>
        <v>0</v>
      </c>
      <c r="BG174" s="193">
        <f>_xlfn.IFNA(_xlfn.IFNA(INDEX('I.Supplementary 2018-19'!AB$8:AB$157,MATCH($B174,'I.Supplementary 2018-19'!$B$8:$B$157,0)),INDEX('I.KI 2018-19'!AB$9:AB$393,MATCH($B174,'I.KI 2018-19'!$B$9:$B$393,0))),"")</f>
        <v>0</v>
      </c>
      <c r="BH174" s="193">
        <f>_xlfn.IFNA(_xlfn.IFNA(INDEX('I.Supplementary 2018-19'!AC$8:AC$157,MATCH($B174,'I.Supplementary 2018-19'!$B$8:$B$157,0)),INDEX('I.KI 2018-19'!AC$9:AC$393,MATCH($B174,'I.KI 2018-19'!$B$9:$B$393,0))),"")</f>
        <v>0</v>
      </c>
      <c r="BI174" s="157">
        <f>_xlfn.IFNA(_xlfn.IFNA(INDEX('I.Supplementary 2018-19'!AD$8:AD$157,MATCH($B174,'I.Supplementary 2018-19'!$B$8:$B$157,0)),INDEX('I.KI 2018-19'!AD$9:AD$393,MATCH($B174,'I.KI 2018-19'!$B$9:$B$393,0))),"")</f>
        <v>0</v>
      </c>
      <c r="BJ174" s="149"/>
      <c r="BK174" s="156">
        <f>_xlfn.IFNA(IF($B174=$B$381,0,IF($B174=$B$382,0,_xlfn.IFNA(INDEX('I.Supplementary 2018-19'!I$8:I$157,MATCH($B174,'I.Supplementary 2018-19'!$B$8:$B$157,0)),INDEX('I.KI 2018-19'!I$9:I$393,MATCH($B174,'I.KI 2018-19'!$B$9:$B$393,0))))),"")</f>
        <v>37.640069719996333</v>
      </c>
      <c r="BL174" s="149">
        <f>_xlfn.IFNA(IF($B174=$B$381,0,IF($B174=$B$382,0,_xlfn.IFNA(INDEX('I.Supplementary 2018-19'!J$8:J$157,MATCH($B174,'I.Supplementary 2018-19'!$B$8:$B$157,0)),INDEX('I.KI 2018-19'!J$9:J$393,MATCH($B174,'I.KI 2018-19'!$B$9:$B$393,0))))),"")</f>
        <v>180.74352665585829</v>
      </c>
      <c r="BM174" s="157">
        <f>_xlfn.IFNA(IF($B174=$B$381,0,IF($B174=$B$382,0,_xlfn.IFNA(INDEX('I.Supplementary 2018-19'!H$8:H$157,MATCH($B174,'I.Supplementary 2018-19'!$B$8:$B$157,0)),INDEX('I.KI 2018-19'!H$9:H$393,MATCH($B174,'I.KI 2018-19'!$B$9:$B$393,0))))),"")</f>
        <v>218.38359637585461</v>
      </c>
    </row>
    <row r="175" spans="2:65">
      <c r="B175" s="121" t="str">
        <f>'Calculations for 2021-22'!B175</f>
        <v>E6122</v>
      </c>
      <c r="C175" s="160" t="str">
        <f>'Calculations for 2021-22'!D175</f>
        <v>E6122</v>
      </c>
      <c r="D175" t="str">
        <f>'Calculations for 2021-22'!E175</f>
        <v>SFIR</v>
      </c>
      <c r="E175">
        <f>'Calculations for 2021-22'!F175</f>
        <v>0</v>
      </c>
      <c r="F175" s="120" t="str">
        <f>'Calculations for 2021-22'!H175</f>
        <v>Kent Fire Authority</v>
      </c>
      <c r="G175" s="156">
        <f>_xlfn.IFNA(INDEX('I.KI 2016-17'!M$8:M$391,MATCH($B175,'I.KI 2016-17'!$B$8:$B$391,0)),"")</f>
        <v>0</v>
      </c>
      <c r="H175" s="149">
        <f>_xlfn.IFNA(INDEX('I.KI 2016-17'!N$8:N$391,MATCH($B175,'I.KI 2016-17'!$B$8:$B$391,0)),"")</f>
        <v>0</v>
      </c>
      <c r="I175" s="149">
        <f>_xlfn.IFNA(INDEX('I.KI 2016-17'!O$8:O$391,MATCH($B175,'I.KI 2016-17'!$B$8:$B$391,0)),"")</f>
        <v>11.939511486269001</v>
      </c>
      <c r="J175" s="149">
        <f>_xlfn.IFNA(INDEX('I.KI 2016-17'!P$8:P$391,MATCH($B175,'I.KI 2016-17'!$B$8:$B$391,0)),"")</f>
        <v>0</v>
      </c>
      <c r="K175" s="157">
        <f>_xlfn.IFNA(INDEX('I.KI 2016-17'!Q$8:Q$391,MATCH($B175,'I.KI 2016-17'!$B$8:$B$391,0)),"")</f>
        <v>0</v>
      </c>
      <c r="L175" s="156">
        <f>_xlfn.IFNA(INDEX('I.KI 2016-17'!R$8:R$391,MATCH($B175,'I.KI 2016-17'!$B$8:$B$391,0)),"")</f>
        <v>0</v>
      </c>
      <c r="M175" s="193">
        <f>_xlfn.IFNA(INDEX('I.KI 2016-17'!S$8:S$391,MATCH($B175,'I.KI 2016-17'!$B$8:$B$391,0)),"")</f>
        <v>0</v>
      </c>
      <c r="N175" s="193">
        <f>_xlfn.IFNA(INDEX('I.KI 2016-17'!T$8:T$391,MATCH($B175,'I.KI 2016-17'!$B$8:$B$391,0)),"")</f>
        <v>13.639095795617999</v>
      </c>
      <c r="O175" s="193">
        <f>_xlfn.IFNA(INDEX('I.KI 2016-17'!U$8:U$391,MATCH($B175,'I.KI 2016-17'!$B$8:$B$391,0)),"")</f>
        <v>0</v>
      </c>
      <c r="P175" s="157">
        <f>_xlfn.IFNA(INDEX('I.KI 2016-17'!V$8:V$391,MATCH($B175,'I.KI 2016-17'!$B$8:$B$391,0)),"")</f>
        <v>0</v>
      </c>
      <c r="Q175" s="156">
        <f>_xlfn.IFNA(INDEX('I.KI 2016-17'!W$8:W$391,MATCH($B175,'I.KI 2016-17'!$B$8:$B$391,0)),"")</f>
        <v>0</v>
      </c>
      <c r="R175" s="193">
        <f>_xlfn.IFNA(INDEX('I.KI 2016-17'!X$8:X$391,MATCH($B175,'I.KI 2016-17'!$B$8:$B$391,0)),"")</f>
        <v>0</v>
      </c>
      <c r="S175" s="193">
        <f>_xlfn.IFNA(INDEX('I.KI 2016-17'!Y$8:Y$391,MATCH($B175,'I.KI 2016-17'!$B$8:$B$391,0)),"")</f>
        <v>25.578607281887003</v>
      </c>
      <c r="T175" s="193">
        <f>_xlfn.IFNA(INDEX('I.KI 2016-17'!Z$8:Z$391,MATCH($B175,'I.KI 2016-17'!$B$8:$B$391,0)),"")</f>
        <v>0</v>
      </c>
      <c r="U175" s="157">
        <f>_xlfn.IFNA(INDEX('I.KI 2016-17'!AA$8:AA$391,MATCH($B175,'I.KI 2016-17'!$B$8:$B$391,0)),"")</f>
        <v>0</v>
      </c>
      <c r="V175" s="149"/>
      <c r="W175" s="154">
        <f>_xlfn.IFNA(INDEX('I.KI 2016-17'!$H$8:$H$391,MATCH(B175,'I.KI 2016-17'!$B$8:$B$391,0)),"")</f>
        <v>11.939511486269001</v>
      </c>
      <c r="X175" s="153">
        <f>_xlfn.IFNA(INDEX('I.KI 2016-17'!$I$8:$I$391,MATCH(B175,'I.KI 2016-17'!$B$8:$B$391,0)),"")</f>
        <v>13.639095795617999</v>
      </c>
      <c r="Y175" s="155">
        <f>_xlfn.IFNA(INDEX('I.KI 2016-17'!$G$8:$G$391,MATCH(B175,'I.KI 2016-17'!$B$8:$B$391,0)),"")</f>
        <v>25.578607281887003</v>
      </c>
      <c r="Z175" s="149"/>
      <c r="AA175" s="156">
        <f>_xlfn.IFNA(IF($B175=$B$382,0,_xlfn.IFNA(INDEX('I.Supplementary 2017-18'!N$8:N$35,MATCH($B175,'I.Supplementary 2017-18'!$B$8:$B$35,0)),INDEX('I.KI 2017-18'!N$9:N$393,MATCH($B175,'I.KI 2017-18'!$B$9:$B$393,0)))),"")</f>
        <v>0</v>
      </c>
      <c r="AB175" s="193">
        <f>_xlfn.IFNA(IF($B175=$B$382,0,_xlfn.IFNA(INDEX('I.Supplementary 2017-18'!O$8:O$35,MATCH($B175,'I.Supplementary 2017-18'!$B$8:$B$35,0)),INDEX('I.KI 2017-18'!O$9:O$393,MATCH($B175,'I.KI 2017-18'!$B$9:$B$393,0)))),"")</f>
        <v>0</v>
      </c>
      <c r="AC175" s="193">
        <f>_xlfn.IFNA(IF($B175=$B$382,0,_xlfn.IFNA(INDEX('I.Supplementary 2017-18'!P$8:P$35,MATCH($B175,'I.Supplementary 2017-18'!$B$8:$B$35,0)),INDEX('I.KI 2017-18'!P$9:P$393,MATCH($B175,'I.KI 2017-18'!$B$9:$B$393,0)))),"")</f>
        <v>8.8639658654184199</v>
      </c>
      <c r="AD175" s="193">
        <f>_xlfn.IFNA(IF($B175=$B$382,0,_xlfn.IFNA(INDEX('I.Supplementary 2017-18'!Q$8:Q$35,MATCH($B175,'I.Supplementary 2017-18'!$B$8:$B$35,0)),INDEX('I.KI 2017-18'!Q$9:Q$393,MATCH($B175,'I.KI 2017-18'!$B$9:$B$393,0)))),"")</f>
        <v>0</v>
      </c>
      <c r="AE175" s="157">
        <f>_xlfn.IFNA(IF($B175=$B$382,0,_xlfn.IFNA(INDEX('I.Supplementary 2017-18'!R$8:R$35,MATCH($B175,'I.Supplementary 2017-18'!$B$8:$B$35,0)),INDEX('I.KI 2017-18'!R$9:R$393,MATCH($B175,'I.KI 2017-18'!$B$9:$B$393,0)))),"")</f>
        <v>0</v>
      </c>
      <c r="AF175" s="156">
        <f>_xlfn.IFNA(IF($B175=$B$382,0,_xlfn.IFNA(INDEX('I.Supplementary 2017-18'!S$8:S$35,MATCH($B175,'I.Supplementary 2017-18'!$B$8:$B$35,0)),INDEX('I.KI 2017-18'!S$9:S$393,MATCH($B175,'I.KI 2017-18'!$B$9:$B$393,0)))),"")</f>
        <v>0</v>
      </c>
      <c r="AG175" s="193">
        <f>_xlfn.IFNA(IF($B175=$B$382,0,_xlfn.IFNA(INDEX('I.Supplementary 2017-18'!T$8:T$35,MATCH($B175,'I.Supplementary 2017-18'!$B$8:$B$35,0)),INDEX('I.KI 2017-18'!T$9:T$393,MATCH($B175,'I.KI 2017-18'!$B$9:$B$393,0)))),"")</f>
        <v>0</v>
      </c>
      <c r="AH175" s="193">
        <f>_xlfn.IFNA(IF($B175=$B$382,0,_xlfn.IFNA(INDEX('I.Supplementary 2017-18'!U$8:U$35,MATCH($B175,'I.Supplementary 2017-18'!$B$8:$B$35,0)),INDEX('I.KI 2017-18'!U$9:U$393,MATCH($B175,'I.KI 2017-18'!$B$9:$B$393,0)))),"")</f>
        <v>13.91755191163023</v>
      </c>
      <c r="AI175" s="193">
        <f>_xlfn.IFNA(IF($B175=$B$382,0,_xlfn.IFNA(INDEX('I.Supplementary 2017-18'!V$8:V$35,MATCH($B175,'I.Supplementary 2017-18'!$B$8:$B$35,0)),INDEX('I.KI 2017-18'!V$9:V$393,MATCH($B175,'I.KI 2017-18'!$B$9:$B$393,0)))),"")</f>
        <v>0</v>
      </c>
      <c r="AJ175" s="157">
        <f>_xlfn.IFNA(IF($B175=$B$382,0,_xlfn.IFNA(INDEX('I.Supplementary 2017-18'!W$8:W$35,MATCH($B175,'I.Supplementary 2017-18'!$B$8:$B$35,0)),INDEX('I.KI 2017-18'!W$9:W$393,MATCH($B175,'I.KI 2017-18'!$B$9:$B$393,0)))),"")</f>
        <v>0</v>
      </c>
      <c r="AK175" s="156">
        <f>_xlfn.IFNA(IF($B175=$B$382,0,_xlfn.IFNA(INDEX('I.Supplementary 2017-18'!X$8:X$35,MATCH($B175,'I.Supplementary 2017-18'!$B$8:$B$35,0)),INDEX('I.KI 2017-18'!X$9:X$393,MATCH($B175,'I.KI 2017-18'!$B$9:$B$393,0)))),"")</f>
        <v>0</v>
      </c>
      <c r="AL175" s="193">
        <f>_xlfn.IFNA(IF($B175=$B$382,0,_xlfn.IFNA(INDEX('I.Supplementary 2017-18'!Y$8:Y$35,MATCH($B175,'I.Supplementary 2017-18'!$B$8:$B$35,0)),INDEX('I.KI 2017-18'!Y$9:Y$393,MATCH($B175,'I.KI 2017-18'!$B$9:$B$393,0)))),"")</f>
        <v>0</v>
      </c>
      <c r="AM175" s="193">
        <f>_xlfn.IFNA(IF($B175=$B$382,0,_xlfn.IFNA(INDEX('I.Supplementary 2017-18'!Z$8:Z$35,MATCH($B175,'I.Supplementary 2017-18'!$B$8:$B$35,0)),INDEX('I.KI 2017-18'!Z$9:Z$393,MATCH($B175,'I.KI 2017-18'!$B$9:$B$393,0)))),"")</f>
        <v>22.781517777048649</v>
      </c>
      <c r="AN175" s="193">
        <f>_xlfn.IFNA(IF($B175=$B$382,0,_xlfn.IFNA(INDEX('I.Supplementary 2017-18'!AA$8:AA$35,MATCH($B175,'I.Supplementary 2017-18'!$B$8:$B$35,0)),INDEX('I.KI 2017-18'!AA$9:AA$393,MATCH($B175,'I.KI 2017-18'!$B$9:$B$393,0)))),"")</f>
        <v>0</v>
      </c>
      <c r="AO175" s="157">
        <f>_xlfn.IFNA(IF($B175=$B$382,0,_xlfn.IFNA(INDEX('I.Supplementary 2017-18'!AB$8:AB$35,MATCH($B175,'I.Supplementary 2017-18'!$B$8:$B$35,0)),INDEX('I.KI 2017-18'!AB$9:AB$393,MATCH($B175,'I.KI 2017-18'!$B$9:$B$393,0)))),"")</f>
        <v>0</v>
      </c>
      <c r="AP175" s="149"/>
      <c r="AQ175" s="156">
        <f>_xlfn.IFNA(IF($B175=$B$381,0,IF($B175=$B$382,0,_xlfn.IFNA(INDEX('I.Supplementary 2017-18'!I$8:I$35,MATCH($B175,'I.Supplementary 2017-18'!$B$8:$B$35,0)),INDEX('I.KI 2017-18'!I$9:I$393,MATCH($B175,'I.KI 2017-18'!$B$9:$B$393,0))))),"")</f>
        <v>8.8639658654184199</v>
      </c>
      <c r="AR175" s="149">
        <f>_xlfn.IFNA(IF($B175=$B$381,0,IF($B175=$B$382,0,_xlfn.IFNA(INDEX('I.Supplementary 2017-18'!J$8:J$35,MATCH($B175,'I.Supplementary 2017-18'!$B$8:$B$35,0)),INDEX('I.KI 2017-18'!J$9:J$393,MATCH($B175,'I.KI 2017-18'!$B$9:$B$393,0))))),"")</f>
        <v>13.91755191163023</v>
      </c>
      <c r="AS175" s="157">
        <f>_xlfn.IFNA(IF($B175=$B$381,0,IF($B175=$B$382,0,_xlfn.IFNA(INDEX('I.Supplementary 2017-18'!H$8:H$35,MATCH($B175,'I.Supplementary 2017-18'!$B$8:$B$35,0)),INDEX('I.KI 2017-18'!H$9:H$393,MATCH($B175,'I.KI 2017-18'!$B$9:$B$393,0))))),"")</f>
        <v>22.781517777048649</v>
      </c>
      <c r="AT175" s="149"/>
      <c r="AU175" s="156">
        <f>_xlfn.IFNA(_xlfn.IFNA(INDEX('I.Supplementary 2018-19'!P$8:P$157,MATCH($B175,'I.Supplementary 2018-19'!$B$8:$B$157,0)),INDEX('I.KI 2018-19'!P$9:P$393,MATCH($B175,'I.KI 2018-19'!$B$9:$B$393,0))),"")</f>
        <v>0</v>
      </c>
      <c r="AV175" s="193">
        <f>_xlfn.IFNA(_xlfn.IFNA(INDEX('I.Supplementary 2018-19'!Q$8:Q$157,MATCH($B175,'I.Supplementary 2018-19'!$B$8:$B$157,0)),INDEX('I.KI 2018-19'!Q$9:Q$393,MATCH($B175,'I.KI 2018-19'!$B$9:$B$393,0))),"")</f>
        <v>0</v>
      </c>
      <c r="AW175" s="193">
        <f>_xlfn.IFNA(_xlfn.IFNA(INDEX('I.Supplementary 2018-19'!R$8:R$157,MATCH($B175,'I.Supplementary 2018-19'!$B$8:$B$157,0)),INDEX('I.KI 2018-19'!R$9:R$393,MATCH($B175,'I.KI 2018-19'!$B$9:$B$393,0))),"")</f>
        <v>7.2624958702357558</v>
      </c>
      <c r="AX175" s="193">
        <f>_xlfn.IFNA(_xlfn.IFNA(INDEX('I.Supplementary 2018-19'!S$8:S$157,MATCH($B175,'I.Supplementary 2018-19'!$B$8:$B$157,0)),INDEX('I.KI 2018-19'!S$9:S$393,MATCH($B175,'I.KI 2018-19'!$B$9:$B$393,0))),"")</f>
        <v>0</v>
      </c>
      <c r="AY175" s="157">
        <f>_xlfn.IFNA(_xlfn.IFNA(INDEX('I.Supplementary 2018-19'!T$8:T$157,MATCH($B175,'I.Supplementary 2018-19'!$B$8:$B$157,0)),INDEX('I.KI 2018-19'!T$9:T$393,MATCH($B175,'I.KI 2018-19'!$B$9:$B$393,0))),"")</f>
        <v>0</v>
      </c>
      <c r="AZ175" s="156">
        <f>_xlfn.IFNA(_xlfn.IFNA(INDEX('I.Supplementary 2018-19'!U$8:U$157,MATCH($B175,'I.Supplementary 2018-19'!$B$8:$B$157,0)),INDEX('I.KI 2018-19'!U$9:U$393,MATCH($B175,'I.KI 2018-19'!$B$9:$B$393,0))),"")</f>
        <v>0</v>
      </c>
      <c r="BA175" s="193">
        <f>_xlfn.IFNA(_xlfn.IFNA(INDEX('I.Supplementary 2018-19'!V$8:V$157,MATCH($B175,'I.Supplementary 2018-19'!$B$8:$B$157,0)),INDEX('I.KI 2018-19'!V$9:V$393,MATCH($B175,'I.KI 2018-19'!$B$9:$B$393,0))),"")</f>
        <v>0</v>
      </c>
      <c r="BB175" s="193">
        <f>_xlfn.IFNA(_xlfn.IFNA(INDEX('I.Supplementary 2018-19'!W$8:W$157,MATCH($B175,'I.Supplementary 2018-19'!$B$8:$B$157,0)),INDEX('I.KI 2018-19'!W$9:W$393,MATCH($B175,'I.KI 2018-19'!$B$9:$B$393,0))),"")</f>
        <v>14.335675788803668</v>
      </c>
      <c r="BC175" s="193">
        <f>_xlfn.IFNA(_xlfn.IFNA(INDEX('I.Supplementary 2018-19'!X$8:X$157,MATCH($B175,'I.Supplementary 2018-19'!$B$8:$B$157,0)),INDEX('I.KI 2018-19'!X$9:X$393,MATCH($B175,'I.KI 2018-19'!$B$9:$B$393,0))),"")</f>
        <v>0</v>
      </c>
      <c r="BD175" s="157">
        <f>_xlfn.IFNA(_xlfn.IFNA(INDEX('I.Supplementary 2018-19'!Y$8:Y$157,MATCH($B175,'I.Supplementary 2018-19'!$B$8:$B$157,0)),INDEX('I.KI 2018-19'!Y$9:Y$393,MATCH($B175,'I.KI 2018-19'!$B$9:$B$393,0))),"")</f>
        <v>0</v>
      </c>
      <c r="BE175" s="156">
        <f>_xlfn.IFNA(_xlfn.IFNA(INDEX('I.Supplementary 2018-19'!Z$8:Z$157,MATCH($B175,'I.Supplementary 2018-19'!$B$8:$B$157,0)),INDEX('I.KI 2018-19'!Z$9:Z$393,MATCH($B175,'I.KI 2018-19'!$B$9:$B$393,0))),"")</f>
        <v>0</v>
      </c>
      <c r="BF175" s="193">
        <f>_xlfn.IFNA(_xlfn.IFNA(INDEX('I.Supplementary 2018-19'!AA$8:AA$157,MATCH($B175,'I.Supplementary 2018-19'!$B$8:$B$157,0)),INDEX('I.KI 2018-19'!AA$9:AA$393,MATCH($B175,'I.KI 2018-19'!$B$9:$B$393,0))),"")</f>
        <v>0</v>
      </c>
      <c r="BG175" s="193">
        <f>_xlfn.IFNA(_xlfn.IFNA(INDEX('I.Supplementary 2018-19'!AB$8:AB$157,MATCH($B175,'I.Supplementary 2018-19'!$B$8:$B$157,0)),INDEX('I.KI 2018-19'!AB$9:AB$393,MATCH($B175,'I.KI 2018-19'!$B$9:$B$393,0))),"")</f>
        <v>21.598171659039423</v>
      </c>
      <c r="BH175" s="193">
        <f>_xlfn.IFNA(_xlfn.IFNA(INDEX('I.Supplementary 2018-19'!AC$8:AC$157,MATCH($B175,'I.Supplementary 2018-19'!$B$8:$B$157,0)),INDEX('I.KI 2018-19'!AC$9:AC$393,MATCH($B175,'I.KI 2018-19'!$B$9:$B$393,0))),"")</f>
        <v>0</v>
      </c>
      <c r="BI175" s="157">
        <f>_xlfn.IFNA(_xlfn.IFNA(INDEX('I.Supplementary 2018-19'!AD$8:AD$157,MATCH($B175,'I.Supplementary 2018-19'!$B$8:$B$157,0)),INDEX('I.KI 2018-19'!AD$9:AD$393,MATCH($B175,'I.KI 2018-19'!$B$9:$B$393,0))),"")</f>
        <v>0</v>
      </c>
      <c r="BJ175" s="149"/>
      <c r="BK175" s="156">
        <f>_xlfn.IFNA(IF($B175=$B$381,0,IF($B175=$B$382,0,_xlfn.IFNA(INDEX('I.Supplementary 2018-19'!I$8:I$157,MATCH($B175,'I.Supplementary 2018-19'!$B$8:$B$157,0)),INDEX('I.KI 2018-19'!I$9:I$393,MATCH($B175,'I.KI 2018-19'!$B$9:$B$393,0))))),"")</f>
        <v>7.2624958702357558</v>
      </c>
      <c r="BL175" s="149">
        <f>_xlfn.IFNA(IF($B175=$B$381,0,IF($B175=$B$382,0,_xlfn.IFNA(INDEX('I.Supplementary 2018-19'!J$8:J$157,MATCH($B175,'I.Supplementary 2018-19'!$B$8:$B$157,0)),INDEX('I.KI 2018-19'!J$9:J$393,MATCH($B175,'I.KI 2018-19'!$B$9:$B$393,0))))),"")</f>
        <v>14.335675788803668</v>
      </c>
      <c r="BM175" s="157">
        <f>_xlfn.IFNA(IF($B175=$B$381,0,IF($B175=$B$382,0,_xlfn.IFNA(INDEX('I.Supplementary 2018-19'!H$8:H$157,MATCH($B175,'I.Supplementary 2018-19'!$B$8:$B$157,0)),INDEX('I.KI 2018-19'!H$9:H$393,MATCH($B175,'I.KI 2018-19'!$B$9:$B$393,0))))),"")</f>
        <v>21.598171659039423</v>
      </c>
    </row>
    <row r="176" spans="2:65">
      <c r="B176" s="121" t="str">
        <f>'Calculations for 2021-22'!B176</f>
        <v>E2834</v>
      </c>
      <c r="C176" s="160" t="str">
        <f>'Calculations for 2021-22'!D176</f>
        <v>E2834</v>
      </c>
      <c r="D176" t="str">
        <f>'Calculations for 2021-22'!E176</f>
        <v>SD</v>
      </c>
      <c r="E176" t="str">
        <f>'Calculations for 2021-22'!F176</f>
        <v>P1907</v>
      </c>
      <c r="F176" s="120" t="str">
        <f>'Calculations for 2021-22'!H176</f>
        <v>Kettering</v>
      </c>
      <c r="G176" s="156">
        <f>_xlfn.IFNA(INDEX('I.KI 2016-17'!M$8:M$391,MATCH($B176,'I.KI 2016-17'!$B$8:$B$391,0)),"")</f>
        <v>0</v>
      </c>
      <c r="H176" s="149">
        <f>_xlfn.IFNA(INDEX('I.KI 2016-17'!N$8:N$391,MATCH($B176,'I.KI 2016-17'!$B$8:$B$391,0)),"")</f>
        <v>1.1604179389259999</v>
      </c>
      <c r="I176" s="149">
        <f>_xlfn.IFNA(INDEX('I.KI 2016-17'!O$8:O$391,MATCH($B176,'I.KI 2016-17'!$B$8:$B$391,0)),"")</f>
        <v>0</v>
      </c>
      <c r="J176" s="149">
        <f>_xlfn.IFNA(INDEX('I.KI 2016-17'!P$8:P$391,MATCH($B176,'I.KI 2016-17'!$B$8:$B$391,0)),"")</f>
        <v>0</v>
      </c>
      <c r="K176" s="157">
        <f>_xlfn.IFNA(INDEX('I.KI 2016-17'!Q$8:Q$391,MATCH($B176,'I.KI 2016-17'!$B$8:$B$391,0)),"")</f>
        <v>0</v>
      </c>
      <c r="L176" s="156">
        <f>_xlfn.IFNA(INDEX('I.KI 2016-17'!R$8:R$391,MATCH($B176,'I.KI 2016-17'!$B$8:$B$391,0)),"")</f>
        <v>0</v>
      </c>
      <c r="M176" s="193">
        <f>_xlfn.IFNA(INDEX('I.KI 2016-17'!S$8:S$391,MATCH($B176,'I.KI 2016-17'!$B$8:$B$391,0)),"")</f>
        <v>2.310232921206</v>
      </c>
      <c r="N176" s="193">
        <f>_xlfn.IFNA(INDEX('I.KI 2016-17'!T$8:T$391,MATCH($B176,'I.KI 2016-17'!$B$8:$B$391,0)),"")</f>
        <v>0</v>
      </c>
      <c r="O176" s="193">
        <f>_xlfn.IFNA(INDEX('I.KI 2016-17'!U$8:U$391,MATCH($B176,'I.KI 2016-17'!$B$8:$B$391,0)),"")</f>
        <v>0</v>
      </c>
      <c r="P176" s="157">
        <f>_xlfn.IFNA(INDEX('I.KI 2016-17'!V$8:V$391,MATCH($B176,'I.KI 2016-17'!$B$8:$B$391,0)),"")</f>
        <v>0</v>
      </c>
      <c r="Q176" s="156">
        <f>_xlfn.IFNA(INDEX('I.KI 2016-17'!W$8:W$391,MATCH($B176,'I.KI 2016-17'!$B$8:$B$391,0)),"")</f>
        <v>0</v>
      </c>
      <c r="R176" s="193">
        <f>_xlfn.IFNA(INDEX('I.KI 2016-17'!X$8:X$391,MATCH($B176,'I.KI 2016-17'!$B$8:$B$391,0)),"")</f>
        <v>3.4706508601319999</v>
      </c>
      <c r="S176" s="193">
        <f>_xlfn.IFNA(INDEX('I.KI 2016-17'!Y$8:Y$391,MATCH($B176,'I.KI 2016-17'!$B$8:$B$391,0)),"")</f>
        <v>0</v>
      </c>
      <c r="T176" s="193">
        <f>_xlfn.IFNA(INDEX('I.KI 2016-17'!Z$8:Z$391,MATCH($B176,'I.KI 2016-17'!$B$8:$B$391,0)),"")</f>
        <v>0</v>
      </c>
      <c r="U176" s="157">
        <f>_xlfn.IFNA(INDEX('I.KI 2016-17'!AA$8:AA$391,MATCH($B176,'I.KI 2016-17'!$B$8:$B$391,0)),"")</f>
        <v>0</v>
      </c>
      <c r="V176" s="149"/>
      <c r="W176" s="154">
        <f>_xlfn.IFNA(INDEX('I.KI 2016-17'!$H$8:$H$391,MATCH(B176,'I.KI 2016-17'!$B$8:$B$391,0)),"")</f>
        <v>1.1604179389259999</v>
      </c>
      <c r="X176" s="153">
        <f>_xlfn.IFNA(INDEX('I.KI 2016-17'!$I$8:$I$391,MATCH(B176,'I.KI 2016-17'!$B$8:$B$391,0)),"")</f>
        <v>2.310232921206</v>
      </c>
      <c r="Y176" s="155">
        <f>_xlfn.IFNA(INDEX('I.KI 2016-17'!$G$8:$G$391,MATCH(B176,'I.KI 2016-17'!$B$8:$B$391,0)),"")</f>
        <v>3.4706508601319999</v>
      </c>
      <c r="Z176" s="149"/>
      <c r="AA176" s="156">
        <f>_xlfn.IFNA(IF($B176=$B$382,0,_xlfn.IFNA(INDEX('I.Supplementary 2017-18'!N$8:N$35,MATCH($B176,'I.Supplementary 2017-18'!$B$8:$B$35,0)),INDEX('I.KI 2017-18'!N$9:N$393,MATCH($B176,'I.KI 2017-18'!$B$9:$B$393,0)))),"")</f>
        <v>0</v>
      </c>
      <c r="AB176" s="193">
        <f>_xlfn.IFNA(IF($B176=$B$382,0,_xlfn.IFNA(INDEX('I.Supplementary 2017-18'!O$8:O$35,MATCH($B176,'I.Supplementary 2017-18'!$B$8:$B$35,0)),INDEX('I.KI 2017-18'!O$9:O$393,MATCH($B176,'I.KI 2017-18'!$B$9:$B$393,0)))),"")</f>
        <v>0.54564173790725512</v>
      </c>
      <c r="AC176" s="193">
        <f>_xlfn.IFNA(IF($B176=$B$382,0,_xlfn.IFNA(INDEX('I.Supplementary 2017-18'!P$8:P$35,MATCH($B176,'I.Supplementary 2017-18'!$B$8:$B$35,0)),INDEX('I.KI 2017-18'!P$9:P$393,MATCH($B176,'I.KI 2017-18'!$B$9:$B$393,0)))),"")</f>
        <v>0</v>
      </c>
      <c r="AD176" s="193">
        <f>_xlfn.IFNA(IF($B176=$B$382,0,_xlfn.IFNA(INDEX('I.Supplementary 2017-18'!Q$8:Q$35,MATCH($B176,'I.Supplementary 2017-18'!$B$8:$B$35,0)),INDEX('I.KI 2017-18'!Q$9:Q$393,MATCH($B176,'I.KI 2017-18'!$B$9:$B$393,0)))),"")</f>
        <v>0</v>
      </c>
      <c r="AE176" s="157">
        <f>_xlfn.IFNA(IF($B176=$B$382,0,_xlfn.IFNA(INDEX('I.Supplementary 2017-18'!R$8:R$35,MATCH($B176,'I.Supplementary 2017-18'!$B$8:$B$35,0)),INDEX('I.KI 2017-18'!R$9:R$393,MATCH($B176,'I.KI 2017-18'!$B$9:$B$393,0)))),"")</f>
        <v>0</v>
      </c>
      <c r="AF176" s="156">
        <f>_xlfn.IFNA(IF($B176=$B$382,0,_xlfn.IFNA(INDEX('I.Supplementary 2017-18'!S$8:S$35,MATCH($B176,'I.Supplementary 2017-18'!$B$8:$B$35,0)),INDEX('I.KI 2017-18'!S$9:S$393,MATCH($B176,'I.KI 2017-18'!$B$9:$B$393,0)))),"")</f>
        <v>0</v>
      </c>
      <c r="AG176" s="193">
        <f>_xlfn.IFNA(IF($B176=$B$382,0,_xlfn.IFNA(INDEX('I.Supplementary 2017-18'!T$8:T$35,MATCH($B176,'I.Supplementary 2017-18'!$B$8:$B$35,0)),INDEX('I.KI 2017-18'!T$9:T$393,MATCH($B176,'I.KI 2017-18'!$B$9:$B$393,0)))),"")</f>
        <v>2.3573986934802358</v>
      </c>
      <c r="AH176" s="193">
        <f>_xlfn.IFNA(IF($B176=$B$382,0,_xlfn.IFNA(INDEX('I.Supplementary 2017-18'!U$8:U$35,MATCH($B176,'I.Supplementary 2017-18'!$B$8:$B$35,0)),INDEX('I.KI 2017-18'!U$9:U$393,MATCH($B176,'I.KI 2017-18'!$B$9:$B$393,0)))),"")</f>
        <v>0</v>
      </c>
      <c r="AI176" s="193">
        <f>_xlfn.IFNA(IF($B176=$B$382,0,_xlfn.IFNA(INDEX('I.Supplementary 2017-18'!V$8:V$35,MATCH($B176,'I.Supplementary 2017-18'!$B$8:$B$35,0)),INDEX('I.KI 2017-18'!V$9:V$393,MATCH($B176,'I.KI 2017-18'!$B$9:$B$393,0)))),"")</f>
        <v>0</v>
      </c>
      <c r="AJ176" s="157">
        <f>_xlfn.IFNA(IF($B176=$B$382,0,_xlfn.IFNA(INDEX('I.Supplementary 2017-18'!W$8:W$35,MATCH($B176,'I.Supplementary 2017-18'!$B$8:$B$35,0)),INDEX('I.KI 2017-18'!W$9:W$393,MATCH($B176,'I.KI 2017-18'!$B$9:$B$393,0)))),"")</f>
        <v>0</v>
      </c>
      <c r="AK176" s="156">
        <f>_xlfn.IFNA(IF($B176=$B$382,0,_xlfn.IFNA(INDEX('I.Supplementary 2017-18'!X$8:X$35,MATCH($B176,'I.Supplementary 2017-18'!$B$8:$B$35,0)),INDEX('I.KI 2017-18'!X$9:X$393,MATCH($B176,'I.KI 2017-18'!$B$9:$B$393,0)))),"")</f>
        <v>0</v>
      </c>
      <c r="AL176" s="193">
        <f>_xlfn.IFNA(IF($B176=$B$382,0,_xlfn.IFNA(INDEX('I.Supplementary 2017-18'!Y$8:Y$35,MATCH($B176,'I.Supplementary 2017-18'!$B$8:$B$35,0)),INDEX('I.KI 2017-18'!Y$9:Y$393,MATCH($B176,'I.KI 2017-18'!$B$9:$B$393,0)))),"")</f>
        <v>2.9030404313874909</v>
      </c>
      <c r="AM176" s="193">
        <f>_xlfn.IFNA(IF($B176=$B$382,0,_xlfn.IFNA(INDEX('I.Supplementary 2017-18'!Z$8:Z$35,MATCH($B176,'I.Supplementary 2017-18'!$B$8:$B$35,0)),INDEX('I.KI 2017-18'!Z$9:Z$393,MATCH($B176,'I.KI 2017-18'!$B$9:$B$393,0)))),"")</f>
        <v>0</v>
      </c>
      <c r="AN176" s="193">
        <f>_xlfn.IFNA(IF($B176=$B$382,0,_xlfn.IFNA(INDEX('I.Supplementary 2017-18'!AA$8:AA$35,MATCH($B176,'I.Supplementary 2017-18'!$B$8:$B$35,0)),INDEX('I.KI 2017-18'!AA$9:AA$393,MATCH($B176,'I.KI 2017-18'!$B$9:$B$393,0)))),"")</f>
        <v>0</v>
      </c>
      <c r="AO176" s="157">
        <f>_xlfn.IFNA(IF($B176=$B$382,0,_xlfn.IFNA(INDEX('I.Supplementary 2017-18'!AB$8:AB$35,MATCH($B176,'I.Supplementary 2017-18'!$B$8:$B$35,0)),INDEX('I.KI 2017-18'!AB$9:AB$393,MATCH($B176,'I.KI 2017-18'!$B$9:$B$393,0)))),"")</f>
        <v>0</v>
      </c>
      <c r="AP176" s="149"/>
      <c r="AQ176" s="156">
        <f>_xlfn.IFNA(IF($B176=$B$381,0,IF($B176=$B$382,0,_xlfn.IFNA(INDEX('I.Supplementary 2017-18'!I$8:I$35,MATCH($B176,'I.Supplementary 2017-18'!$B$8:$B$35,0)),INDEX('I.KI 2017-18'!I$9:I$393,MATCH($B176,'I.KI 2017-18'!$B$9:$B$393,0))))),"")</f>
        <v>0.54564173790725512</v>
      </c>
      <c r="AR176" s="149">
        <f>_xlfn.IFNA(IF($B176=$B$381,0,IF($B176=$B$382,0,_xlfn.IFNA(INDEX('I.Supplementary 2017-18'!J$8:J$35,MATCH($B176,'I.Supplementary 2017-18'!$B$8:$B$35,0)),INDEX('I.KI 2017-18'!J$9:J$393,MATCH($B176,'I.KI 2017-18'!$B$9:$B$393,0))))),"")</f>
        <v>2.3573986934802358</v>
      </c>
      <c r="AS176" s="157">
        <f>_xlfn.IFNA(IF($B176=$B$381,0,IF($B176=$B$382,0,_xlfn.IFNA(INDEX('I.Supplementary 2017-18'!H$8:H$35,MATCH($B176,'I.Supplementary 2017-18'!$B$8:$B$35,0)),INDEX('I.KI 2017-18'!H$9:H$393,MATCH($B176,'I.KI 2017-18'!$B$9:$B$393,0))))),"")</f>
        <v>2.9030404313874909</v>
      </c>
      <c r="AT176" s="149"/>
      <c r="AU176" s="156">
        <f>_xlfn.IFNA(_xlfn.IFNA(INDEX('I.Supplementary 2018-19'!P$8:P$157,MATCH($B176,'I.Supplementary 2018-19'!$B$8:$B$157,0)),INDEX('I.KI 2018-19'!P$9:P$393,MATCH($B176,'I.KI 2018-19'!$B$9:$B$393,0))),"")</f>
        <v>0</v>
      </c>
      <c r="AV176" s="193">
        <f>_xlfn.IFNA(_xlfn.IFNA(INDEX('I.Supplementary 2018-19'!Q$8:Q$157,MATCH($B176,'I.Supplementary 2018-19'!$B$8:$B$157,0)),INDEX('I.KI 2018-19'!Q$9:Q$393,MATCH($B176,'I.KI 2018-19'!$B$9:$B$393,0))),"")</f>
        <v>0.17080655115635412</v>
      </c>
      <c r="AW176" s="193">
        <f>_xlfn.IFNA(_xlfn.IFNA(INDEX('I.Supplementary 2018-19'!R$8:R$157,MATCH($B176,'I.Supplementary 2018-19'!$B$8:$B$157,0)),INDEX('I.KI 2018-19'!R$9:R$393,MATCH($B176,'I.KI 2018-19'!$B$9:$B$393,0))),"")</f>
        <v>0</v>
      </c>
      <c r="AX176" s="193">
        <f>_xlfn.IFNA(_xlfn.IFNA(INDEX('I.Supplementary 2018-19'!S$8:S$157,MATCH($B176,'I.Supplementary 2018-19'!$B$8:$B$157,0)),INDEX('I.KI 2018-19'!S$9:S$393,MATCH($B176,'I.KI 2018-19'!$B$9:$B$393,0))),"")</f>
        <v>0</v>
      </c>
      <c r="AY176" s="157">
        <f>_xlfn.IFNA(_xlfn.IFNA(INDEX('I.Supplementary 2018-19'!T$8:T$157,MATCH($B176,'I.Supplementary 2018-19'!$B$8:$B$157,0)),INDEX('I.KI 2018-19'!T$9:T$393,MATCH($B176,'I.KI 2018-19'!$B$9:$B$393,0))),"")</f>
        <v>0</v>
      </c>
      <c r="AZ176" s="156">
        <f>_xlfn.IFNA(_xlfn.IFNA(INDEX('I.Supplementary 2018-19'!U$8:U$157,MATCH($B176,'I.Supplementary 2018-19'!$B$8:$B$157,0)),INDEX('I.KI 2018-19'!U$9:U$393,MATCH($B176,'I.KI 2018-19'!$B$9:$B$393,0))),"")</f>
        <v>0</v>
      </c>
      <c r="BA176" s="193">
        <f>_xlfn.IFNA(_xlfn.IFNA(INDEX('I.Supplementary 2018-19'!V$8:V$157,MATCH($B176,'I.Supplementary 2018-19'!$B$8:$B$157,0)),INDEX('I.KI 2018-19'!V$9:V$393,MATCH($B176,'I.KI 2018-19'!$B$9:$B$393,0))),"")</f>
        <v>2.4282218301942344</v>
      </c>
      <c r="BB176" s="193">
        <f>_xlfn.IFNA(_xlfn.IFNA(INDEX('I.Supplementary 2018-19'!W$8:W$157,MATCH($B176,'I.Supplementary 2018-19'!$B$8:$B$157,0)),INDEX('I.KI 2018-19'!W$9:W$393,MATCH($B176,'I.KI 2018-19'!$B$9:$B$393,0))),"")</f>
        <v>0</v>
      </c>
      <c r="BC176" s="193">
        <f>_xlfn.IFNA(_xlfn.IFNA(INDEX('I.Supplementary 2018-19'!X$8:X$157,MATCH($B176,'I.Supplementary 2018-19'!$B$8:$B$157,0)),INDEX('I.KI 2018-19'!X$9:X$393,MATCH($B176,'I.KI 2018-19'!$B$9:$B$393,0))),"")</f>
        <v>0</v>
      </c>
      <c r="BD176" s="157">
        <f>_xlfn.IFNA(_xlfn.IFNA(INDEX('I.Supplementary 2018-19'!Y$8:Y$157,MATCH($B176,'I.Supplementary 2018-19'!$B$8:$B$157,0)),INDEX('I.KI 2018-19'!Y$9:Y$393,MATCH($B176,'I.KI 2018-19'!$B$9:$B$393,0))),"")</f>
        <v>0</v>
      </c>
      <c r="BE176" s="156">
        <f>_xlfn.IFNA(_xlfn.IFNA(INDEX('I.Supplementary 2018-19'!Z$8:Z$157,MATCH($B176,'I.Supplementary 2018-19'!$B$8:$B$157,0)),INDEX('I.KI 2018-19'!Z$9:Z$393,MATCH($B176,'I.KI 2018-19'!$B$9:$B$393,0))),"")</f>
        <v>0</v>
      </c>
      <c r="BF176" s="193">
        <f>_xlfn.IFNA(_xlfn.IFNA(INDEX('I.Supplementary 2018-19'!AA$8:AA$157,MATCH($B176,'I.Supplementary 2018-19'!$B$8:$B$157,0)),INDEX('I.KI 2018-19'!AA$9:AA$393,MATCH($B176,'I.KI 2018-19'!$B$9:$B$393,0))),"")</f>
        <v>2.5990283813505886</v>
      </c>
      <c r="BG176" s="193">
        <f>_xlfn.IFNA(_xlfn.IFNA(INDEX('I.Supplementary 2018-19'!AB$8:AB$157,MATCH($B176,'I.Supplementary 2018-19'!$B$8:$B$157,0)),INDEX('I.KI 2018-19'!AB$9:AB$393,MATCH($B176,'I.KI 2018-19'!$B$9:$B$393,0))),"")</f>
        <v>0</v>
      </c>
      <c r="BH176" s="193">
        <f>_xlfn.IFNA(_xlfn.IFNA(INDEX('I.Supplementary 2018-19'!AC$8:AC$157,MATCH($B176,'I.Supplementary 2018-19'!$B$8:$B$157,0)),INDEX('I.KI 2018-19'!AC$9:AC$393,MATCH($B176,'I.KI 2018-19'!$B$9:$B$393,0))),"")</f>
        <v>0</v>
      </c>
      <c r="BI176" s="157">
        <f>_xlfn.IFNA(_xlfn.IFNA(INDEX('I.Supplementary 2018-19'!AD$8:AD$157,MATCH($B176,'I.Supplementary 2018-19'!$B$8:$B$157,0)),INDEX('I.KI 2018-19'!AD$9:AD$393,MATCH($B176,'I.KI 2018-19'!$B$9:$B$393,0))),"")</f>
        <v>0</v>
      </c>
      <c r="BJ176" s="149"/>
      <c r="BK176" s="156">
        <f>_xlfn.IFNA(IF($B176=$B$381,0,IF($B176=$B$382,0,_xlfn.IFNA(INDEX('I.Supplementary 2018-19'!I$8:I$157,MATCH($B176,'I.Supplementary 2018-19'!$B$8:$B$157,0)),INDEX('I.KI 2018-19'!I$9:I$393,MATCH($B176,'I.KI 2018-19'!$B$9:$B$393,0))))),"")</f>
        <v>0.17080655115635412</v>
      </c>
      <c r="BL176" s="149">
        <f>_xlfn.IFNA(IF($B176=$B$381,0,IF($B176=$B$382,0,_xlfn.IFNA(INDEX('I.Supplementary 2018-19'!J$8:J$157,MATCH($B176,'I.Supplementary 2018-19'!$B$8:$B$157,0)),INDEX('I.KI 2018-19'!J$9:J$393,MATCH($B176,'I.KI 2018-19'!$B$9:$B$393,0))))),"")</f>
        <v>2.4282218301942344</v>
      </c>
      <c r="BM176" s="157">
        <f>_xlfn.IFNA(IF($B176=$B$381,0,IF($B176=$B$382,0,_xlfn.IFNA(INDEX('I.Supplementary 2018-19'!H$8:H$157,MATCH($B176,'I.Supplementary 2018-19'!$B$8:$B$157,0)),INDEX('I.KI 2018-19'!H$9:H$393,MATCH($B176,'I.KI 2018-19'!$B$9:$B$393,0))))),"")</f>
        <v>2.5990283813505886</v>
      </c>
    </row>
    <row r="177" spans="2:65">
      <c r="B177" s="121" t="str">
        <f>'Calculations for 2021-22'!B177</f>
        <v>E2634</v>
      </c>
      <c r="C177" s="160" t="str">
        <f>'Calculations for 2021-22'!D177</f>
        <v>E2634</v>
      </c>
      <c r="D177" t="str">
        <f>'Calculations for 2021-22'!E177</f>
        <v>SD</v>
      </c>
      <c r="E177" t="str">
        <f>'Calculations for 2021-22'!F177</f>
        <v>P1910</v>
      </c>
      <c r="F177" s="120" t="str">
        <f>'Calculations for 2021-22'!H177</f>
        <v>Kings Lynn and West Norfolk</v>
      </c>
      <c r="G177" s="156">
        <f>_xlfn.IFNA(INDEX('I.KI 2016-17'!M$8:M$391,MATCH($B177,'I.KI 2016-17'!$B$8:$B$391,0)),"")</f>
        <v>0</v>
      </c>
      <c r="H177" s="149">
        <f>_xlfn.IFNA(INDEX('I.KI 2016-17'!N$8:N$391,MATCH($B177,'I.KI 2016-17'!$B$8:$B$391,0)),"")</f>
        <v>2.770262059537</v>
      </c>
      <c r="I177" s="149">
        <f>_xlfn.IFNA(INDEX('I.KI 2016-17'!O$8:O$391,MATCH($B177,'I.KI 2016-17'!$B$8:$B$391,0)),"")</f>
        <v>0</v>
      </c>
      <c r="J177" s="149">
        <f>_xlfn.IFNA(INDEX('I.KI 2016-17'!P$8:P$391,MATCH($B177,'I.KI 2016-17'!$B$8:$B$391,0)),"")</f>
        <v>0</v>
      </c>
      <c r="K177" s="157">
        <f>_xlfn.IFNA(INDEX('I.KI 2016-17'!Q$8:Q$391,MATCH($B177,'I.KI 2016-17'!$B$8:$B$391,0)),"")</f>
        <v>0</v>
      </c>
      <c r="L177" s="156">
        <f>_xlfn.IFNA(INDEX('I.KI 2016-17'!R$8:R$391,MATCH($B177,'I.KI 2016-17'!$B$8:$B$391,0)),"")</f>
        <v>0</v>
      </c>
      <c r="M177" s="193">
        <f>_xlfn.IFNA(INDEX('I.KI 2016-17'!S$8:S$391,MATCH($B177,'I.KI 2016-17'!$B$8:$B$391,0)),"")</f>
        <v>5.0254783268029994</v>
      </c>
      <c r="N177" s="193">
        <f>_xlfn.IFNA(INDEX('I.KI 2016-17'!T$8:T$391,MATCH($B177,'I.KI 2016-17'!$B$8:$B$391,0)),"")</f>
        <v>0</v>
      </c>
      <c r="O177" s="193">
        <f>_xlfn.IFNA(INDEX('I.KI 2016-17'!U$8:U$391,MATCH($B177,'I.KI 2016-17'!$B$8:$B$391,0)),"")</f>
        <v>0</v>
      </c>
      <c r="P177" s="157">
        <f>_xlfn.IFNA(INDEX('I.KI 2016-17'!V$8:V$391,MATCH($B177,'I.KI 2016-17'!$B$8:$B$391,0)),"")</f>
        <v>0</v>
      </c>
      <c r="Q177" s="156">
        <f>_xlfn.IFNA(INDEX('I.KI 2016-17'!W$8:W$391,MATCH($B177,'I.KI 2016-17'!$B$8:$B$391,0)),"")</f>
        <v>0</v>
      </c>
      <c r="R177" s="193">
        <f>_xlfn.IFNA(INDEX('I.KI 2016-17'!X$8:X$391,MATCH($B177,'I.KI 2016-17'!$B$8:$B$391,0)),"")</f>
        <v>7.7957403863399994</v>
      </c>
      <c r="S177" s="193">
        <f>_xlfn.IFNA(INDEX('I.KI 2016-17'!Y$8:Y$391,MATCH($B177,'I.KI 2016-17'!$B$8:$B$391,0)),"")</f>
        <v>0</v>
      </c>
      <c r="T177" s="193">
        <f>_xlfn.IFNA(INDEX('I.KI 2016-17'!Z$8:Z$391,MATCH($B177,'I.KI 2016-17'!$B$8:$B$391,0)),"")</f>
        <v>0</v>
      </c>
      <c r="U177" s="157">
        <f>_xlfn.IFNA(INDEX('I.KI 2016-17'!AA$8:AA$391,MATCH($B177,'I.KI 2016-17'!$B$8:$B$391,0)),"")</f>
        <v>0</v>
      </c>
      <c r="V177" s="149"/>
      <c r="W177" s="154">
        <f>_xlfn.IFNA(INDEX('I.KI 2016-17'!$H$8:$H$391,MATCH(B177,'I.KI 2016-17'!$B$8:$B$391,0)),"")</f>
        <v>2.770262059537</v>
      </c>
      <c r="X177" s="153">
        <f>_xlfn.IFNA(INDEX('I.KI 2016-17'!$I$8:$I$391,MATCH(B177,'I.KI 2016-17'!$B$8:$B$391,0)),"")</f>
        <v>5.0254783268029994</v>
      </c>
      <c r="Y177" s="155">
        <f>_xlfn.IFNA(INDEX('I.KI 2016-17'!$G$8:$G$391,MATCH(B177,'I.KI 2016-17'!$B$8:$B$391,0)),"")</f>
        <v>7.7957403863399994</v>
      </c>
      <c r="Z177" s="149"/>
      <c r="AA177" s="156">
        <f>_xlfn.IFNA(IF($B177=$B$382,0,_xlfn.IFNA(INDEX('I.Supplementary 2017-18'!N$8:N$35,MATCH($B177,'I.Supplementary 2017-18'!$B$8:$B$35,0)),INDEX('I.KI 2017-18'!N$9:N$393,MATCH($B177,'I.KI 2017-18'!$B$9:$B$393,0)))),"")</f>
        <v>0</v>
      </c>
      <c r="AB177" s="193">
        <f>_xlfn.IFNA(IF($B177=$B$382,0,_xlfn.IFNA(INDEX('I.Supplementary 2017-18'!O$8:O$35,MATCH($B177,'I.Supplementary 2017-18'!$B$8:$B$35,0)),INDEX('I.KI 2017-18'!O$9:O$393,MATCH($B177,'I.KI 2017-18'!$B$9:$B$393,0)))),"")</f>
        <v>1.8578669146533859</v>
      </c>
      <c r="AC177" s="193">
        <f>_xlfn.IFNA(IF($B177=$B$382,0,_xlfn.IFNA(INDEX('I.Supplementary 2017-18'!P$8:P$35,MATCH($B177,'I.Supplementary 2017-18'!$B$8:$B$35,0)),INDEX('I.KI 2017-18'!P$9:P$393,MATCH($B177,'I.KI 2017-18'!$B$9:$B$393,0)))),"")</f>
        <v>0</v>
      </c>
      <c r="AD177" s="193">
        <f>_xlfn.IFNA(IF($B177=$B$382,0,_xlfn.IFNA(INDEX('I.Supplementary 2017-18'!Q$8:Q$35,MATCH($B177,'I.Supplementary 2017-18'!$B$8:$B$35,0)),INDEX('I.KI 2017-18'!Q$9:Q$393,MATCH($B177,'I.KI 2017-18'!$B$9:$B$393,0)))),"")</f>
        <v>0</v>
      </c>
      <c r="AE177" s="157">
        <f>_xlfn.IFNA(IF($B177=$B$382,0,_xlfn.IFNA(INDEX('I.Supplementary 2017-18'!R$8:R$35,MATCH($B177,'I.Supplementary 2017-18'!$B$8:$B$35,0)),INDEX('I.KI 2017-18'!R$9:R$393,MATCH($B177,'I.KI 2017-18'!$B$9:$B$393,0)))),"")</f>
        <v>0</v>
      </c>
      <c r="AF177" s="156">
        <f>_xlfn.IFNA(IF($B177=$B$382,0,_xlfn.IFNA(INDEX('I.Supplementary 2017-18'!S$8:S$35,MATCH($B177,'I.Supplementary 2017-18'!$B$8:$B$35,0)),INDEX('I.KI 2017-18'!S$9:S$393,MATCH($B177,'I.KI 2017-18'!$B$9:$B$393,0)))),"")</f>
        <v>0</v>
      </c>
      <c r="AG177" s="193">
        <f>_xlfn.IFNA(IF($B177=$B$382,0,_xlfn.IFNA(INDEX('I.Supplementary 2017-18'!T$8:T$35,MATCH($B177,'I.Supplementary 2017-18'!$B$8:$B$35,0)),INDEX('I.KI 2017-18'!T$9:T$393,MATCH($B177,'I.KI 2017-18'!$B$9:$B$393,0)))),"")</f>
        <v>5.1280786162176986</v>
      </c>
      <c r="AH177" s="193">
        <f>_xlfn.IFNA(IF($B177=$B$382,0,_xlfn.IFNA(INDEX('I.Supplementary 2017-18'!U$8:U$35,MATCH($B177,'I.Supplementary 2017-18'!$B$8:$B$35,0)),INDEX('I.KI 2017-18'!U$9:U$393,MATCH($B177,'I.KI 2017-18'!$B$9:$B$393,0)))),"")</f>
        <v>0</v>
      </c>
      <c r="AI177" s="193">
        <f>_xlfn.IFNA(IF($B177=$B$382,0,_xlfn.IFNA(INDEX('I.Supplementary 2017-18'!V$8:V$35,MATCH($B177,'I.Supplementary 2017-18'!$B$8:$B$35,0)),INDEX('I.KI 2017-18'!V$9:V$393,MATCH($B177,'I.KI 2017-18'!$B$9:$B$393,0)))),"")</f>
        <v>0</v>
      </c>
      <c r="AJ177" s="157">
        <f>_xlfn.IFNA(IF($B177=$B$382,0,_xlfn.IFNA(INDEX('I.Supplementary 2017-18'!W$8:W$35,MATCH($B177,'I.Supplementary 2017-18'!$B$8:$B$35,0)),INDEX('I.KI 2017-18'!W$9:W$393,MATCH($B177,'I.KI 2017-18'!$B$9:$B$393,0)))),"")</f>
        <v>0</v>
      </c>
      <c r="AK177" s="156">
        <f>_xlfn.IFNA(IF($B177=$B$382,0,_xlfn.IFNA(INDEX('I.Supplementary 2017-18'!X$8:X$35,MATCH($B177,'I.Supplementary 2017-18'!$B$8:$B$35,0)),INDEX('I.KI 2017-18'!X$9:X$393,MATCH($B177,'I.KI 2017-18'!$B$9:$B$393,0)))),"")</f>
        <v>0</v>
      </c>
      <c r="AL177" s="193">
        <f>_xlfn.IFNA(IF($B177=$B$382,0,_xlfn.IFNA(INDEX('I.Supplementary 2017-18'!Y$8:Y$35,MATCH($B177,'I.Supplementary 2017-18'!$B$8:$B$35,0)),INDEX('I.KI 2017-18'!Y$9:Y$393,MATCH($B177,'I.KI 2017-18'!$B$9:$B$393,0)))),"")</f>
        <v>6.9859455308710849</v>
      </c>
      <c r="AM177" s="193">
        <f>_xlfn.IFNA(IF($B177=$B$382,0,_xlfn.IFNA(INDEX('I.Supplementary 2017-18'!Z$8:Z$35,MATCH($B177,'I.Supplementary 2017-18'!$B$8:$B$35,0)),INDEX('I.KI 2017-18'!Z$9:Z$393,MATCH($B177,'I.KI 2017-18'!$B$9:$B$393,0)))),"")</f>
        <v>0</v>
      </c>
      <c r="AN177" s="193">
        <f>_xlfn.IFNA(IF($B177=$B$382,0,_xlfn.IFNA(INDEX('I.Supplementary 2017-18'!AA$8:AA$35,MATCH($B177,'I.Supplementary 2017-18'!$B$8:$B$35,0)),INDEX('I.KI 2017-18'!AA$9:AA$393,MATCH($B177,'I.KI 2017-18'!$B$9:$B$393,0)))),"")</f>
        <v>0</v>
      </c>
      <c r="AO177" s="157">
        <f>_xlfn.IFNA(IF($B177=$B$382,0,_xlfn.IFNA(INDEX('I.Supplementary 2017-18'!AB$8:AB$35,MATCH($B177,'I.Supplementary 2017-18'!$B$8:$B$35,0)),INDEX('I.KI 2017-18'!AB$9:AB$393,MATCH($B177,'I.KI 2017-18'!$B$9:$B$393,0)))),"")</f>
        <v>0</v>
      </c>
      <c r="AP177" s="149"/>
      <c r="AQ177" s="156">
        <f>_xlfn.IFNA(IF($B177=$B$381,0,IF($B177=$B$382,0,_xlfn.IFNA(INDEX('I.Supplementary 2017-18'!I$8:I$35,MATCH($B177,'I.Supplementary 2017-18'!$B$8:$B$35,0)),INDEX('I.KI 2017-18'!I$9:I$393,MATCH($B177,'I.KI 2017-18'!$B$9:$B$393,0))))),"")</f>
        <v>1.8578669146533859</v>
      </c>
      <c r="AR177" s="149">
        <f>_xlfn.IFNA(IF($B177=$B$381,0,IF($B177=$B$382,0,_xlfn.IFNA(INDEX('I.Supplementary 2017-18'!J$8:J$35,MATCH($B177,'I.Supplementary 2017-18'!$B$8:$B$35,0)),INDEX('I.KI 2017-18'!J$9:J$393,MATCH($B177,'I.KI 2017-18'!$B$9:$B$393,0))))),"")</f>
        <v>5.1280786162176986</v>
      </c>
      <c r="AS177" s="157">
        <f>_xlfn.IFNA(IF($B177=$B$381,0,IF($B177=$B$382,0,_xlfn.IFNA(INDEX('I.Supplementary 2017-18'!H$8:H$35,MATCH($B177,'I.Supplementary 2017-18'!$B$8:$B$35,0)),INDEX('I.KI 2017-18'!H$9:H$393,MATCH($B177,'I.KI 2017-18'!$B$9:$B$393,0))))),"")</f>
        <v>6.9859455308710849</v>
      </c>
      <c r="AT177" s="149"/>
      <c r="AU177" s="156">
        <f>_xlfn.IFNA(_xlfn.IFNA(INDEX('I.Supplementary 2018-19'!P$8:P$157,MATCH($B177,'I.Supplementary 2018-19'!$B$8:$B$157,0)),INDEX('I.KI 2018-19'!P$9:P$393,MATCH($B177,'I.KI 2018-19'!$B$9:$B$393,0))),"")</f>
        <v>0</v>
      </c>
      <c r="AV177" s="193">
        <f>_xlfn.IFNA(_xlfn.IFNA(INDEX('I.Supplementary 2018-19'!Q$8:Q$157,MATCH($B177,'I.Supplementary 2018-19'!$B$8:$B$157,0)),INDEX('I.KI 2018-19'!Q$9:Q$393,MATCH($B177,'I.KI 2018-19'!$B$9:$B$393,0))),"")</f>
        <v>1.2703799302653707</v>
      </c>
      <c r="AW177" s="193">
        <f>_xlfn.IFNA(_xlfn.IFNA(INDEX('I.Supplementary 2018-19'!R$8:R$157,MATCH($B177,'I.Supplementary 2018-19'!$B$8:$B$157,0)),INDEX('I.KI 2018-19'!R$9:R$393,MATCH($B177,'I.KI 2018-19'!$B$9:$B$393,0))),"")</f>
        <v>0</v>
      </c>
      <c r="AX177" s="193">
        <f>_xlfn.IFNA(_xlfn.IFNA(INDEX('I.Supplementary 2018-19'!S$8:S$157,MATCH($B177,'I.Supplementary 2018-19'!$B$8:$B$157,0)),INDEX('I.KI 2018-19'!S$9:S$393,MATCH($B177,'I.KI 2018-19'!$B$9:$B$393,0))),"")</f>
        <v>0</v>
      </c>
      <c r="AY177" s="157">
        <f>_xlfn.IFNA(_xlfn.IFNA(INDEX('I.Supplementary 2018-19'!T$8:T$157,MATCH($B177,'I.Supplementary 2018-19'!$B$8:$B$157,0)),INDEX('I.KI 2018-19'!T$9:T$393,MATCH($B177,'I.KI 2018-19'!$B$9:$B$393,0))),"")</f>
        <v>0</v>
      </c>
      <c r="AZ177" s="156">
        <f>_xlfn.IFNA(_xlfn.IFNA(INDEX('I.Supplementary 2018-19'!U$8:U$157,MATCH($B177,'I.Supplementary 2018-19'!$B$8:$B$157,0)),INDEX('I.KI 2018-19'!U$9:U$393,MATCH($B177,'I.KI 2018-19'!$B$9:$B$393,0))),"")</f>
        <v>0</v>
      </c>
      <c r="BA177" s="193">
        <f>_xlfn.IFNA(_xlfn.IFNA(INDEX('I.Supplementary 2018-19'!V$8:V$157,MATCH($B177,'I.Supplementary 2018-19'!$B$8:$B$157,0)),INDEX('I.KI 2018-19'!V$9:V$393,MATCH($B177,'I.KI 2018-19'!$B$9:$B$393,0))),"")</f>
        <v>5.2821410639152253</v>
      </c>
      <c r="BB177" s="193">
        <f>_xlfn.IFNA(_xlfn.IFNA(INDEX('I.Supplementary 2018-19'!W$8:W$157,MATCH($B177,'I.Supplementary 2018-19'!$B$8:$B$157,0)),INDEX('I.KI 2018-19'!W$9:W$393,MATCH($B177,'I.KI 2018-19'!$B$9:$B$393,0))),"")</f>
        <v>0</v>
      </c>
      <c r="BC177" s="193">
        <f>_xlfn.IFNA(_xlfn.IFNA(INDEX('I.Supplementary 2018-19'!X$8:X$157,MATCH($B177,'I.Supplementary 2018-19'!$B$8:$B$157,0)),INDEX('I.KI 2018-19'!X$9:X$393,MATCH($B177,'I.KI 2018-19'!$B$9:$B$393,0))),"")</f>
        <v>0</v>
      </c>
      <c r="BD177" s="157">
        <f>_xlfn.IFNA(_xlfn.IFNA(INDEX('I.Supplementary 2018-19'!Y$8:Y$157,MATCH($B177,'I.Supplementary 2018-19'!$B$8:$B$157,0)),INDEX('I.KI 2018-19'!Y$9:Y$393,MATCH($B177,'I.KI 2018-19'!$B$9:$B$393,0))),"")</f>
        <v>0</v>
      </c>
      <c r="BE177" s="156">
        <f>_xlfn.IFNA(_xlfn.IFNA(INDEX('I.Supplementary 2018-19'!Z$8:Z$157,MATCH($B177,'I.Supplementary 2018-19'!$B$8:$B$157,0)),INDEX('I.KI 2018-19'!Z$9:Z$393,MATCH($B177,'I.KI 2018-19'!$B$9:$B$393,0))),"")</f>
        <v>0</v>
      </c>
      <c r="BF177" s="193">
        <f>_xlfn.IFNA(_xlfn.IFNA(INDEX('I.Supplementary 2018-19'!AA$8:AA$157,MATCH($B177,'I.Supplementary 2018-19'!$B$8:$B$157,0)),INDEX('I.KI 2018-19'!AA$9:AA$393,MATCH($B177,'I.KI 2018-19'!$B$9:$B$393,0))),"")</f>
        <v>6.552520994180596</v>
      </c>
      <c r="BG177" s="193">
        <f>_xlfn.IFNA(_xlfn.IFNA(INDEX('I.Supplementary 2018-19'!AB$8:AB$157,MATCH($B177,'I.Supplementary 2018-19'!$B$8:$B$157,0)),INDEX('I.KI 2018-19'!AB$9:AB$393,MATCH($B177,'I.KI 2018-19'!$B$9:$B$393,0))),"")</f>
        <v>0</v>
      </c>
      <c r="BH177" s="193">
        <f>_xlfn.IFNA(_xlfn.IFNA(INDEX('I.Supplementary 2018-19'!AC$8:AC$157,MATCH($B177,'I.Supplementary 2018-19'!$B$8:$B$157,0)),INDEX('I.KI 2018-19'!AC$9:AC$393,MATCH($B177,'I.KI 2018-19'!$B$9:$B$393,0))),"")</f>
        <v>0</v>
      </c>
      <c r="BI177" s="157">
        <f>_xlfn.IFNA(_xlfn.IFNA(INDEX('I.Supplementary 2018-19'!AD$8:AD$157,MATCH($B177,'I.Supplementary 2018-19'!$B$8:$B$157,0)),INDEX('I.KI 2018-19'!AD$9:AD$393,MATCH($B177,'I.KI 2018-19'!$B$9:$B$393,0))),"")</f>
        <v>0</v>
      </c>
      <c r="BJ177" s="149"/>
      <c r="BK177" s="156">
        <f>_xlfn.IFNA(IF($B177=$B$381,0,IF($B177=$B$382,0,_xlfn.IFNA(INDEX('I.Supplementary 2018-19'!I$8:I$157,MATCH($B177,'I.Supplementary 2018-19'!$B$8:$B$157,0)),INDEX('I.KI 2018-19'!I$9:I$393,MATCH($B177,'I.KI 2018-19'!$B$9:$B$393,0))))),"")</f>
        <v>1.2703799302653707</v>
      </c>
      <c r="BL177" s="149">
        <f>_xlfn.IFNA(IF($B177=$B$381,0,IF($B177=$B$382,0,_xlfn.IFNA(INDEX('I.Supplementary 2018-19'!J$8:J$157,MATCH($B177,'I.Supplementary 2018-19'!$B$8:$B$157,0)),INDEX('I.KI 2018-19'!J$9:J$393,MATCH($B177,'I.KI 2018-19'!$B$9:$B$393,0))))),"")</f>
        <v>5.2821410639152253</v>
      </c>
      <c r="BM177" s="157">
        <f>_xlfn.IFNA(IF($B177=$B$381,0,IF($B177=$B$382,0,_xlfn.IFNA(INDEX('I.Supplementary 2018-19'!H$8:H$157,MATCH($B177,'I.Supplementary 2018-19'!$B$8:$B$157,0)),INDEX('I.KI 2018-19'!H$9:H$393,MATCH($B177,'I.KI 2018-19'!$B$9:$B$393,0))))),"")</f>
        <v>6.552520994180596</v>
      </c>
    </row>
    <row r="178" spans="2:65">
      <c r="B178" s="121" t="str">
        <f>'Calculations for 2021-22'!B178</f>
        <v>E2002</v>
      </c>
      <c r="C178" s="160" t="str">
        <f>'Calculations for 2021-22'!D178</f>
        <v>E2002</v>
      </c>
      <c r="D178" t="str">
        <f>'Calculations for 2021-22'!E178</f>
        <v>UNINFIR</v>
      </c>
      <c r="E178">
        <f>'Calculations for 2021-22'!F178</f>
        <v>0</v>
      </c>
      <c r="F178" s="120" t="str">
        <f>'Calculations for 2021-22'!H178</f>
        <v>Kingston upon Hull</v>
      </c>
      <c r="G178" s="156">
        <f>_xlfn.IFNA(INDEX('I.KI 2016-17'!M$8:M$391,MATCH($B178,'I.KI 2016-17'!$B$8:$B$391,0)),"")</f>
        <v>44.759275352628997</v>
      </c>
      <c r="H178" s="149">
        <f>_xlfn.IFNA(INDEX('I.KI 2016-17'!N$8:N$391,MATCH($B178,'I.KI 2016-17'!$B$8:$B$391,0)),"")</f>
        <v>5.9660202327169998</v>
      </c>
      <c r="I178" s="149">
        <f>_xlfn.IFNA(INDEX('I.KI 2016-17'!O$8:O$391,MATCH($B178,'I.KI 2016-17'!$B$8:$B$391,0)),"")</f>
        <v>0</v>
      </c>
      <c r="J178" s="149">
        <f>_xlfn.IFNA(INDEX('I.KI 2016-17'!P$8:P$391,MATCH($B178,'I.KI 2016-17'!$B$8:$B$391,0)),"")</f>
        <v>0</v>
      </c>
      <c r="K178" s="157">
        <f>_xlfn.IFNA(INDEX('I.KI 2016-17'!Q$8:Q$391,MATCH($B178,'I.KI 2016-17'!$B$8:$B$391,0)),"")</f>
        <v>0</v>
      </c>
      <c r="L178" s="156">
        <f>_xlfn.IFNA(INDEX('I.KI 2016-17'!R$8:R$391,MATCH($B178,'I.KI 2016-17'!$B$8:$B$391,0)),"")</f>
        <v>63.353480078114998</v>
      </c>
      <c r="M178" s="193">
        <f>_xlfn.IFNA(INDEX('I.KI 2016-17'!S$8:S$391,MATCH($B178,'I.KI 2016-17'!$B$8:$B$391,0)),"")</f>
        <v>11.308537798476999</v>
      </c>
      <c r="N178" s="193">
        <f>_xlfn.IFNA(INDEX('I.KI 2016-17'!T$8:T$391,MATCH($B178,'I.KI 2016-17'!$B$8:$B$391,0)),"")</f>
        <v>0</v>
      </c>
      <c r="O178" s="193">
        <f>_xlfn.IFNA(INDEX('I.KI 2016-17'!U$8:U$391,MATCH($B178,'I.KI 2016-17'!$B$8:$B$391,0)),"")</f>
        <v>0</v>
      </c>
      <c r="P178" s="157">
        <f>_xlfn.IFNA(INDEX('I.KI 2016-17'!V$8:V$391,MATCH($B178,'I.KI 2016-17'!$B$8:$B$391,0)),"")</f>
        <v>0</v>
      </c>
      <c r="Q178" s="156">
        <f>_xlfn.IFNA(INDEX('I.KI 2016-17'!W$8:W$391,MATCH($B178,'I.KI 2016-17'!$B$8:$B$391,0)),"")</f>
        <v>108.11275543074399</v>
      </c>
      <c r="R178" s="193">
        <f>_xlfn.IFNA(INDEX('I.KI 2016-17'!X$8:X$391,MATCH($B178,'I.KI 2016-17'!$B$8:$B$391,0)),"")</f>
        <v>17.274558031193997</v>
      </c>
      <c r="S178" s="193">
        <f>_xlfn.IFNA(INDEX('I.KI 2016-17'!Y$8:Y$391,MATCH($B178,'I.KI 2016-17'!$B$8:$B$391,0)),"")</f>
        <v>0</v>
      </c>
      <c r="T178" s="193">
        <f>_xlfn.IFNA(INDEX('I.KI 2016-17'!Z$8:Z$391,MATCH($B178,'I.KI 2016-17'!$B$8:$B$391,0)),"")</f>
        <v>0</v>
      </c>
      <c r="U178" s="157">
        <f>_xlfn.IFNA(INDEX('I.KI 2016-17'!AA$8:AA$391,MATCH($B178,'I.KI 2016-17'!$B$8:$B$391,0)),"")</f>
        <v>0</v>
      </c>
      <c r="V178" s="149"/>
      <c r="W178" s="154">
        <f>_xlfn.IFNA(INDEX('I.KI 2016-17'!$H$8:$H$391,MATCH(B178,'I.KI 2016-17'!$B$8:$B$391,0)),"")</f>
        <v>50.725295585345997</v>
      </c>
      <c r="X178" s="153">
        <f>_xlfn.IFNA(INDEX('I.KI 2016-17'!$I$8:$I$391,MATCH(B178,'I.KI 2016-17'!$B$8:$B$391,0)),"")</f>
        <v>74.662017876591989</v>
      </c>
      <c r="Y178" s="155">
        <f>_xlfn.IFNA(INDEX('I.KI 2016-17'!$G$8:$G$391,MATCH(B178,'I.KI 2016-17'!$B$8:$B$391,0)),"")</f>
        <v>125.38731346193799</v>
      </c>
      <c r="Z178" s="149"/>
      <c r="AA178" s="156">
        <f>_xlfn.IFNA(IF($B178=$B$382,0,_xlfn.IFNA(INDEX('I.Supplementary 2017-18'!N$8:N$35,MATCH($B178,'I.Supplementary 2017-18'!$B$8:$B$35,0)),INDEX('I.KI 2017-18'!N$9:N$393,MATCH($B178,'I.KI 2017-18'!$B$9:$B$393,0)))),"")</f>
        <v>35.450617993002389</v>
      </c>
      <c r="AB178" s="193">
        <f>_xlfn.IFNA(IF($B178=$B$382,0,_xlfn.IFNA(INDEX('I.Supplementary 2017-18'!O$8:O$35,MATCH($B178,'I.Supplementary 2017-18'!$B$8:$B$35,0)),INDEX('I.KI 2017-18'!O$9:O$393,MATCH($B178,'I.KI 2017-18'!$B$9:$B$393,0)))),"")</f>
        <v>4.0936819177300521</v>
      </c>
      <c r="AC178" s="193">
        <f>_xlfn.IFNA(IF($B178=$B$382,0,_xlfn.IFNA(INDEX('I.Supplementary 2017-18'!P$8:P$35,MATCH($B178,'I.Supplementary 2017-18'!$B$8:$B$35,0)),INDEX('I.KI 2017-18'!P$9:P$393,MATCH($B178,'I.KI 2017-18'!$B$9:$B$393,0)))),"")</f>
        <v>0</v>
      </c>
      <c r="AD178" s="193">
        <f>_xlfn.IFNA(IF($B178=$B$382,0,_xlfn.IFNA(INDEX('I.Supplementary 2017-18'!Q$8:Q$35,MATCH($B178,'I.Supplementary 2017-18'!$B$8:$B$35,0)),INDEX('I.KI 2017-18'!Q$9:Q$393,MATCH($B178,'I.KI 2017-18'!$B$9:$B$393,0)))),"")</f>
        <v>0</v>
      </c>
      <c r="AE178" s="157">
        <f>_xlfn.IFNA(IF($B178=$B$382,0,_xlfn.IFNA(INDEX('I.Supplementary 2017-18'!R$8:R$35,MATCH($B178,'I.Supplementary 2017-18'!$B$8:$B$35,0)),INDEX('I.KI 2017-18'!R$9:R$393,MATCH($B178,'I.KI 2017-18'!$B$9:$B$393,0)))),"")</f>
        <v>0</v>
      </c>
      <c r="AF178" s="156">
        <f>_xlfn.IFNA(IF($B178=$B$382,0,_xlfn.IFNA(INDEX('I.Supplementary 2017-18'!S$8:S$35,MATCH($B178,'I.Supplementary 2017-18'!$B$8:$B$35,0)),INDEX('I.KI 2017-18'!S$9:S$393,MATCH($B178,'I.KI 2017-18'!$B$9:$B$393,0)))),"")</f>
        <v>64.646906289262944</v>
      </c>
      <c r="AG178" s="193">
        <f>_xlfn.IFNA(IF($B178=$B$382,0,_xlfn.IFNA(INDEX('I.Supplementary 2017-18'!T$8:T$35,MATCH($B178,'I.Supplementary 2017-18'!$B$8:$B$35,0)),INDEX('I.KI 2017-18'!T$9:T$393,MATCH($B178,'I.KI 2017-18'!$B$9:$B$393,0)))),"")</f>
        <v>11.539413184963625</v>
      </c>
      <c r="AH178" s="193">
        <f>_xlfn.IFNA(IF($B178=$B$382,0,_xlfn.IFNA(INDEX('I.Supplementary 2017-18'!U$8:U$35,MATCH($B178,'I.Supplementary 2017-18'!$B$8:$B$35,0)),INDEX('I.KI 2017-18'!U$9:U$393,MATCH($B178,'I.KI 2017-18'!$B$9:$B$393,0)))),"")</f>
        <v>0</v>
      </c>
      <c r="AI178" s="193">
        <f>_xlfn.IFNA(IF($B178=$B$382,0,_xlfn.IFNA(INDEX('I.Supplementary 2017-18'!V$8:V$35,MATCH($B178,'I.Supplementary 2017-18'!$B$8:$B$35,0)),INDEX('I.KI 2017-18'!V$9:V$393,MATCH($B178,'I.KI 2017-18'!$B$9:$B$393,0)))),"")</f>
        <v>0</v>
      </c>
      <c r="AJ178" s="157">
        <f>_xlfn.IFNA(IF($B178=$B$382,0,_xlfn.IFNA(INDEX('I.Supplementary 2017-18'!W$8:W$35,MATCH($B178,'I.Supplementary 2017-18'!$B$8:$B$35,0)),INDEX('I.KI 2017-18'!W$9:W$393,MATCH($B178,'I.KI 2017-18'!$B$9:$B$393,0)))),"")</f>
        <v>0</v>
      </c>
      <c r="AK178" s="156">
        <f>_xlfn.IFNA(IF($B178=$B$382,0,_xlfn.IFNA(INDEX('I.Supplementary 2017-18'!X$8:X$35,MATCH($B178,'I.Supplementary 2017-18'!$B$8:$B$35,0)),INDEX('I.KI 2017-18'!X$9:X$393,MATCH($B178,'I.KI 2017-18'!$B$9:$B$393,0)))),"")</f>
        <v>100.09752428226534</v>
      </c>
      <c r="AL178" s="193">
        <f>_xlfn.IFNA(IF($B178=$B$382,0,_xlfn.IFNA(INDEX('I.Supplementary 2017-18'!Y$8:Y$35,MATCH($B178,'I.Supplementary 2017-18'!$B$8:$B$35,0)),INDEX('I.KI 2017-18'!Y$9:Y$393,MATCH($B178,'I.KI 2017-18'!$B$9:$B$393,0)))),"")</f>
        <v>15.633095102693677</v>
      </c>
      <c r="AM178" s="193">
        <f>_xlfn.IFNA(IF($B178=$B$382,0,_xlfn.IFNA(INDEX('I.Supplementary 2017-18'!Z$8:Z$35,MATCH($B178,'I.Supplementary 2017-18'!$B$8:$B$35,0)),INDEX('I.KI 2017-18'!Z$9:Z$393,MATCH($B178,'I.KI 2017-18'!$B$9:$B$393,0)))),"")</f>
        <v>0</v>
      </c>
      <c r="AN178" s="193">
        <f>_xlfn.IFNA(IF($B178=$B$382,0,_xlfn.IFNA(INDEX('I.Supplementary 2017-18'!AA$8:AA$35,MATCH($B178,'I.Supplementary 2017-18'!$B$8:$B$35,0)),INDEX('I.KI 2017-18'!AA$9:AA$393,MATCH($B178,'I.KI 2017-18'!$B$9:$B$393,0)))),"")</f>
        <v>0</v>
      </c>
      <c r="AO178" s="157">
        <f>_xlfn.IFNA(IF($B178=$B$382,0,_xlfn.IFNA(INDEX('I.Supplementary 2017-18'!AB$8:AB$35,MATCH($B178,'I.Supplementary 2017-18'!$B$8:$B$35,0)),INDEX('I.KI 2017-18'!AB$9:AB$393,MATCH($B178,'I.KI 2017-18'!$B$9:$B$393,0)))),"")</f>
        <v>0</v>
      </c>
      <c r="AP178" s="149"/>
      <c r="AQ178" s="156">
        <f>_xlfn.IFNA(IF($B178=$B$381,0,IF($B178=$B$382,0,_xlfn.IFNA(INDEX('I.Supplementary 2017-18'!I$8:I$35,MATCH($B178,'I.Supplementary 2017-18'!$B$8:$B$35,0)),INDEX('I.KI 2017-18'!I$9:I$393,MATCH($B178,'I.KI 2017-18'!$B$9:$B$393,0))))),"")</f>
        <v>39.544299910732448</v>
      </c>
      <c r="AR178" s="149">
        <f>_xlfn.IFNA(IF($B178=$B$381,0,IF($B178=$B$382,0,_xlfn.IFNA(INDEX('I.Supplementary 2017-18'!J$8:J$35,MATCH($B178,'I.Supplementary 2017-18'!$B$8:$B$35,0)),INDEX('I.KI 2017-18'!J$9:J$393,MATCH($B178,'I.KI 2017-18'!$B$9:$B$393,0))))),"")</f>
        <v>76.186319474226579</v>
      </c>
      <c r="AS178" s="157">
        <f>_xlfn.IFNA(IF($B178=$B$381,0,IF($B178=$B$382,0,_xlfn.IFNA(INDEX('I.Supplementary 2017-18'!H$8:H$35,MATCH($B178,'I.Supplementary 2017-18'!$B$8:$B$35,0)),INDEX('I.KI 2017-18'!H$9:H$393,MATCH($B178,'I.KI 2017-18'!$B$9:$B$393,0))))),"")</f>
        <v>115.73061938495903</v>
      </c>
      <c r="AT178" s="149"/>
      <c r="AU178" s="156">
        <f>_xlfn.IFNA(_xlfn.IFNA(INDEX('I.Supplementary 2018-19'!P$8:P$157,MATCH($B178,'I.Supplementary 2018-19'!$B$8:$B$157,0)),INDEX('I.KI 2018-19'!P$9:P$393,MATCH($B178,'I.KI 2018-19'!$B$9:$B$393,0))),"")</f>
        <v>28.95501880037067</v>
      </c>
      <c r="AV178" s="193">
        <f>_xlfn.IFNA(_xlfn.IFNA(INDEX('I.Supplementary 2018-19'!Q$8:Q$157,MATCH($B178,'I.Supplementary 2018-19'!$B$8:$B$157,0)),INDEX('I.KI 2018-19'!Q$9:Q$393,MATCH($B178,'I.KI 2018-19'!$B$9:$B$393,0))),"")</f>
        <v>2.8686435787479709</v>
      </c>
      <c r="AW178" s="193">
        <f>_xlfn.IFNA(_xlfn.IFNA(INDEX('I.Supplementary 2018-19'!R$8:R$157,MATCH($B178,'I.Supplementary 2018-19'!$B$8:$B$157,0)),INDEX('I.KI 2018-19'!R$9:R$393,MATCH($B178,'I.KI 2018-19'!$B$9:$B$393,0))),"")</f>
        <v>0</v>
      </c>
      <c r="AX178" s="193">
        <f>_xlfn.IFNA(_xlfn.IFNA(INDEX('I.Supplementary 2018-19'!S$8:S$157,MATCH($B178,'I.Supplementary 2018-19'!$B$8:$B$157,0)),INDEX('I.KI 2018-19'!S$9:S$393,MATCH($B178,'I.KI 2018-19'!$B$9:$B$393,0))),"")</f>
        <v>0</v>
      </c>
      <c r="AY178" s="157">
        <f>_xlfn.IFNA(_xlfn.IFNA(INDEX('I.Supplementary 2018-19'!T$8:T$157,MATCH($B178,'I.Supplementary 2018-19'!$B$8:$B$157,0)),INDEX('I.KI 2018-19'!T$9:T$393,MATCH($B178,'I.KI 2018-19'!$B$9:$B$393,0))),"")</f>
        <v>0</v>
      </c>
      <c r="AZ178" s="156">
        <f>_xlfn.IFNA(_xlfn.IFNA(INDEX('I.Supplementary 2018-19'!U$8:U$157,MATCH($B178,'I.Supplementary 2018-19'!$B$8:$B$157,0)),INDEX('I.KI 2018-19'!U$9:U$393,MATCH($B178,'I.KI 2018-19'!$B$9:$B$393,0))),"")</f>
        <v>66.589088023275139</v>
      </c>
      <c r="BA178" s="193">
        <f>_xlfn.IFNA(_xlfn.IFNA(INDEX('I.Supplementary 2018-19'!V$8:V$157,MATCH($B178,'I.Supplementary 2018-19'!$B$8:$B$157,0)),INDEX('I.KI 2018-19'!V$9:V$393,MATCH($B178,'I.KI 2018-19'!$B$9:$B$393,0))),"")</f>
        <v>11.886090834297296</v>
      </c>
      <c r="BB178" s="193">
        <f>_xlfn.IFNA(_xlfn.IFNA(INDEX('I.Supplementary 2018-19'!W$8:W$157,MATCH($B178,'I.Supplementary 2018-19'!$B$8:$B$157,0)),INDEX('I.KI 2018-19'!W$9:W$393,MATCH($B178,'I.KI 2018-19'!$B$9:$B$393,0))),"")</f>
        <v>0</v>
      </c>
      <c r="BC178" s="193">
        <f>_xlfn.IFNA(_xlfn.IFNA(INDEX('I.Supplementary 2018-19'!X$8:X$157,MATCH($B178,'I.Supplementary 2018-19'!$B$8:$B$157,0)),INDEX('I.KI 2018-19'!X$9:X$393,MATCH($B178,'I.KI 2018-19'!$B$9:$B$393,0))),"")</f>
        <v>0</v>
      </c>
      <c r="BD178" s="157">
        <f>_xlfn.IFNA(_xlfn.IFNA(INDEX('I.Supplementary 2018-19'!Y$8:Y$157,MATCH($B178,'I.Supplementary 2018-19'!$B$8:$B$157,0)),INDEX('I.KI 2018-19'!Y$9:Y$393,MATCH($B178,'I.KI 2018-19'!$B$9:$B$393,0))),"")</f>
        <v>0</v>
      </c>
      <c r="BE178" s="156">
        <f>_xlfn.IFNA(_xlfn.IFNA(INDEX('I.Supplementary 2018-19'!Z$8:Z$157,MATCH($B178,'I.Supplementary 2018-19'!$B$8:$B$157,0)),INDEX('I.KI 2018-19'!Z$9:Z$393,MATCH($B178,'I.KI 2018-19'!$B$9:$B$393,0))),"")</f>
        <v>95.544106823645805</v>
      </c>
      <c r="BF178" s="193">
        <f>_xlfn.IFNA(_xlfn.IFNA(INDEX('I.Supplementary 2018-19'!AA$8:AA$157,MATCH($B178,'I.Supplementary 2018-19'!$B$8:$B$157,0)),INDEX('I.KI 2018-19'!AA$9:AA$393,MATCH($B178,'I.KI 2018-19'!$B$9:$B$393,0))),"")</f>
        <v>14.754734413045266</v>
      </c>
      <c r="BG178" s="193">
        <f>_xlfn.IFNA(_xlfn.IFNA(INDEX('I.Supplementary 2018-19'!AB$8:AB$157,MATCH($B178,'I.Supplementary 2018-19'!$B$8:$B$157,0)),INDEX('I.KI 2018-19'!AB$9:AB$393,MATCH($B178,'I.KI 2018-19'!$B$9:$B$393,0))),"")</f>
        <v>0</v>
      </c>
      <c r="BH178" s="193">
        <f>_xlfn.IFNA(_xlfn.IFNA(INDEX('I.Supplementary 2018-19'!AC$8:AC$157,MATCH($B178,'I.Supplementary 2018-19'!$B$8:$B$157,0)),INDEX('I.KI 2018-19'!AC$9:AC$393,MATCH($B178,'I.KI 2018-19'!$B$9:$B$393,0))),"")</f>
        <v>0</v>
      </c>
      <c r="BI178" s="157">
        <f>_xlfn.IFNA(_xlfn.IFNA(INDEX('I.Supplementary 2018-19'!AD$8:AD$157,MATCH($B178,'I.Supplementary 2018-19'!$B$8:$B$157,0)),INDEX('I.KI 2018-19'!AD$9:AD$393,MATCH($B178,'I.KI 2018-19'!$B$9:$B$393,0))),"")</f>
        <v>0</v>
      </c>
      <c r="BJ178" s="149"/>
      <c r="BK178" s="156">
        <f>_xlfn.IFNA(IF($B178=$B$381,0,IF($B178=$B$382,0,_xlfn.IFNA(INDEX('I.Supplementary 2018-19'!I$8:I$157,MATCH($B178,'I.Supplementary 2018-19'!$B$8:$B$157,0)),INDEX('I.KI 2018-19'!I$9:I$393,MATCH($B178,'I.KI 2018-19'!$B$9:$B$393,0))))),"")</f>
        <v>31.823662379118645</v>
      </c>
      <c r="BL178" s="149">
        <f>_xlfn.IFNA(IF($B178=$B$381,0,IF($B178=$B$382,0,_xlfn.IFNA(INDEX('I.Supplementary 2018-19'!J$8:J$157,MATCH($B178,'I.Supplementary 2018-19'!$B$8:$B$157,0)),INDEX('I.KI 2018-19'!J$9:J$393,MATCH($B178,'I.KI 2018-19'!$B$9:$B$393,0))))),"")</f>
        <v>78.475178857572431</v>
      </c>
      <c r="BM178" s="157">
        <f>_xlfn.IFNA(IF($B178=$B$381,0,IF($B178=$B$382,0,_xlfn.IFNA(INDEX('I.Supplementary 2018-19'!H$8:H$157,MATCH($B178,'I.Supplementary 2018-19'!$B$8:$B$157,0)),INDEX('I.KI 2018-19'!H$9:H$393,MATCH($B178,'I.KI 2018-19'!$B$9:$B$393,0))))),"")</f>
        <v>110.29884123669108</v>
      </c>
    </row>
    <row r="179" spans="2:65">
      <c r="B179" s="121" t="str">
        <f>'Calculations for 2021-22'!B179</f>
        <v>E5043</v>
      </c>
      <c r="C179" s="160" t="str">
        <f>'Calculations for 2021-22'!D179</f>
        <v>E5043</v>
      </c>
      <c r="D179" t="str">
        <f>'Calculations for 2021-22'!E179</f>
        <v>OLB</v>
      </c>
      <c r="E179" t="str">
        <f>'Calculations for 2021-22'!F179</f>
        <v>P1915</v>
      </c>
      <c r="F179" s="120" t="str">
        <f>'Calculations for 2021-22'!H179</f>
        <v>Kingston upon Thames</v>
      </c>
      <c r="G179" s="156">
        <f>_xlfn.IFNA(INDEX('I.KI 2016-17'!M$8:M$391,MATCH($B179,'I.KI 2016-17'!$B$8:$B$391,0)),"")</f>
        <v>9.7222628245310005</v>
      </c>
      <c r="H179" s="149">
        <f>_xlfn.IFNA(INDEX('I.KI 2016-17'!N$8:N$391,MATCH($B179,'I.KI 2016-17'!$B$8:$B$391,0)),"")</f>
        <v>2.2368671104720002</v>
      </c>
      <c r="I179" s="149">
        <f>_xlfn.IFNA(INDEX('I.KI 2016-17'!O$8:O$391,MATCH($B179,'I.KI 2016-17'!$B$8:$B$391,0)),"")</f>
        <v>0</v>
      </c>
      <c r="J179" s="149">
        <f>_xlfn.IFNA(INDEX('I.KI 2016-17'!P$8:P$391,MATCH($B179,'I.KI 2016-17'!$B$8:$B$391,0)),"")</f>
        <v>0</v>
      </c>
      <c r="K179" s="157">
        <f>_xlfn.IFNA(INDEX('I.KI 2016-17'!Q$8:Q$391,MATCH($B179,'I.KI 2016-17'!$B$8:$B$391,0)),"")</f>
        <v>0</v>
      </c>
      <c r="L179" s="156">
        <f>_xlfn.IFNA(INDEX('I.KI 2016-17'!R$8:R$391,MATCH($B179,'I.KI 2016-17'!$B$8:$B$391,0)),"")</f>
        <v>14.407480679111</v>
      </c>
      <c r="M179" s="193">
        <f>_xlfn.IFNA(INDEX('I.KI 2016-17'!S$8:S$391,MATCH($B179,'I.KI 2016-17'!$B$8:$B$391,0)),"")</f>
        <v>5.7860360740339996</v>
      </c>
      <c r="N179" s="193">
        <f>_xlfn.IFNA(INDEX('I.KI 2016-17'!T$8:T$391,MATCH($B179,'I.KI 2016-17'!$B$8:$B$391,0)),"")</f>
        <v>0</v>
      </c>
      <c r="O179" s="193">
        <f>_xlfn.IFNA(INDEX('I.KI 2016-17'!U$8:U$391,MATCH($B179,'I.KI 2016-17'!$B$8:$B$391,0)),"")</f>
        <v>0</v>
      </c>
      <c r="P179" s="157">
        <f>_xlfn.IFNA(INDEX('I.KI 2016-17'!V$8:V$391,MATCH($B179,'I.KI 2016-17'!$B$8:$B$391,0)),"")</f>
        <v>0</v>
      </c>
      <c r="Q179" s="156">
        <f>_xlfn.IFNA(INDEX('I.KI 2016-17'!W$8:W$391,MATCH($B179,'I.KI 2016-17'!$B$8:$B$391,0)),"")</f>
        <v>24.129743503642</v>
      </c>
      <c r="R179" s="193">
        <f>_xlfn.IFNA(INDEX('I.KI 2016-17'!X$8:X$391,MATCH($B179,'I.KI 2016-17'!$B$8:$B$391,0)),"")</f>
        <v>8.0229031845059993</v>
      </c>
      <c r="S179" s="193">
        <f>_xlfn.IFNA(INDEX('I.KI 2016-17'!Y$8:Y$391,MATCH($B179,'I.KI 2016-17'!$B$8:$B$391,0)),"")</f>
        <v>0</v>
      </c>
      <c r="T179" s="193">
        <f>_xlfn.IFNA(INDEX('I.KI 2016-17'!Z$8:Z$391,MATCH($B179,'I.KI 2016-17'!$B$8:$B$391,0)),"")</f>
        <v>0</v>
      </c>
      <c r="U179" s="157">
        <f>_xlfn.IFNA(INDEX('I.KI 2016-17'!AA$8:AA$391,MATCH($B179,'I.KI 2016-17'!$B$8:$B$391,0)),"")</f>
        <v>0</v>
      </c>
      <c r="V179" s="149"/>
      <c r="W179" s="154">
        <f>_xlfn.IFNA(INDEX('I.KI 2016-17'!$H$8:$H$391,MATCH(B179,'I.KI 2016-17'!$B$8:$B$391,0)),"")</f>
        <v>11.959129935003002</v>
      </c>
      <c r="X179" s="153">
        <f>_xlfn.IFNA(INDEX('I.KI 2016-17'!$I$8:$I$391,MATCH(B179,'I.KI 2016-17'!$B$8:$B$391,0)),"")</f>
        <v>20.193516753145001</v>
      </c>
      <c r="Y179" s="155">
        <f>_xlfn.IFNA(INDEX('I.KI 2016-17'!$G$8:$G$391,MATCH(B179,'I.KI 2016-17'!$B$8:$B$391,0)),"")</f>
        <v>32.152646688148003</v>
      </c>
      <c r="Z179" s="149"/>
      <c r="AA179" s="156">
        <f>_xlfn.IFNA(IF($B179=$B$382,0,_xlfn.IFNA(INDEX('I.Supplementary 2017-18'!N$8:N$35,MATCH($B179,'I.Supplementary 2017-18'!$B$8:$B$35,0)),INDEX('I.KI 2017-18'!N$9:N$393,MATCH($B179,'I.KI 2017-18'!$B$9:$B$393,0)))),"")</f>
        <v>5.4987628342016119</v>
      </c>
      <c r="AB179" s="193">
        <f>_xlfn.IFNA(IF($B179=$B$382,0,_xlfn.IFNA(INDEX('I.Supplementary 2017-18'!O$8:O$35,MATCH($B179,'I.Supplementary 2017-18'!$B$8:$B$35,0)),INDEX('I.KI 2017-18'!O$9:O$393,MATCH($B179,'I.KI 2017-18'!$B$9:$B$393,0)))),"")</f>
        <v>2.3190275692727417E-2</v>
      </c>
      <c r="AC179" s="193">
        <f>_xlfn.IFNA(IF($B179=$B$382,0,_xlfn.IFNA(INDEX('I.Supplementary 2017-18'!P$8:P$35,MATCH($B179,'I.Supplementary 2017-18'!$B$8:$B$35,0)),INDEX('I.KI 2017-18'!P$9:P$393,MATCH($B179,'I.KI 2017-18'!$B$9:$B$393,0)))),"")</f>
        <v>0</v>
      </c>
      <c r="AD179" s="193">
        <f>_xlfn.IFNA(IF($B179=$B$382,0,_xlfn.IFNA(INDEX('I.Supplementary 2017-18'!Q$8:Q$35,MATCH($B179,'I.Supplementary 2017-18'!$B$8:$B$35,0)),INDEX('I.KI 2017-18'!Q$9:Q$393,MATCH($B179,'I.KI 2017-18'!$B$9:$B$393,0)))),"")</f>
        <v>0</v>
      </c>
      <c r="AE179" s="157">
        <f>_xlfn.IFNA(IF($B179=$B$382,0,_xlfn.IFNA(INDEX('I.Supplementary 2017-18'!R$8:R$35,MATCH($B179,'I.Supplementary 2017-18'!$B$8:$B$35,0)),INDEX('I.KI 2017-18'!R$9:R$393,MATCH($B179,'I.KI 2017-18'!$B$9:$B$393,0)))),"")</f>
        <v>0</v>
      </c>
      <c r="AF179" s="156">
        <f>_xlfn.IFNA(IF($B179=$B$382,0,_xlfn.IFNA(INDEX('I.Supplementary 2017-18'!S$8:S$35,MATCH($B179,'I.Supplementary 2017-18'!$B$8:$B$35,0)),INDEX('I.KI 2017-18'!S$9:S$393,MATCH($B179,'I.KI 2017-18'!$B$9:$B$393,0)))),"")</f>
        <v>14.701624159847858</v>
      </c>
      <c r="AG179" s="193">
        <f>_xlfn.IFNA(IF($B179=$B$382,0,_xlfn.IFNA(INDEX('I.Supplementary 2017-18'!T$8:T$35,MATCH($B179,'I.Supplementary 2017-18'!$B$8:$B$35,0)),INDEX('I.KI 2017-18'!T$9:T$393,MATCH($B179,'I.KI 2017-18'!$B$9:$B$393,0)))),"")</f>
        <v>5.9041639291664341</v>
      </c>
      <c r="AH179" s="193">
        <f>_xlfn.IFNA(IF($B179=$B$382,0,_xlfn.IFNA(INDEX('I.Supplementary 2017-18'!U$8:U$35,MATCH($B179,'I.Supplementary 2017-18'!$B$8:$B$35,0)),INDEX('I.KI 2017-18'!U$9:U$393,MATCH($B179,'I.KI 2017-18'!$B$9:$B$393,0)))),"")</f>
        <v>0</v>
      </c>
      <c r="AI179" s="193">
        <f>_xlfn.IFNA(IF($B179=$B$382,0,_xlfn.IFNA(INDEX('I.Supplementary 2017-18'!V$8:V$35,MATCH($B179,'I.Supplementary 2017-18'!$B$8:$B$35,0)),INDEX('I.KI 2017-18'!V$9:V$393,MATCH($B179,'I.KI 2017-18'!$B$9:$B$393,0)))),"")</f>
        <v>0</v>
      </c>
      <c r="AJ179" s="157">
        <f>_xlfn.IFNA(IF($B179=$B$382,0,_xlfn.IFNA(INDEX('I.Supplementary 2017-18'!W$8:W$35,MATCH($B179,'I.Supplementary 2017-18'!$B$8:$B$35,0)),INDEX('I.KI 2017-18'!W$9:W$393,MATCH($B179,'I.KI 2017-18'!$B$9:$B$393,0)))),"")</f>
        <v>0</v>
      </c>
      <c r="AK179" s="156">
        <f>_xlfn.IFNA(IF($B179=$B$382,0,_xlfn.IFNA(INDEX('I.Supplementary 2017-18'!X$8:X$35,MATCH($B179,'I.Supplementary 2017-18'!$B$8:$B$35,0)),INDEX('I.KI 2017-18'!X$9:X$393,MATCH($B179,'I.KI 2017-18'!$B$9:$B$393,0)))),"")</f>
        <v>20.20038699404947</v>
      </c>
      <c r="AL179" s="193">
        <f>_xlfn.IFNA(IF($B179=$B$382,0,_xlfn.IFNA(INDEX('I.Supplementary 2017-18'!Y$8:Y$35,MATCH($B179,'I.Supplementary 2017-18'!$B$8:$B$35,0)),INDEX('I.KI 2017-18'!Y$9:Y$393,MATCH($B179,'I.KI 2017-18'!$B$9:$B$393,0)))),"")</f>
        <v>5.9273542048591619</v>
      </c>
      <c r="AM179" s="193">
        <f>_xlfn.IFNA(IF($B179=$B$382,0,_xlfn.IFNA(INDEX('I.Supplementary 2017-18'!Z$8:Z$35,MATCH($B179,'I.Supplementary 2017-18'!$B$8:$B$35,0)),INDEX('I.KI 2017-18'!Z$9:Z$393,MATCH($B179,'I.KI 2017-18'!$B$9:$B$393,0)))),"")</f>
        <v>0</v>
      </c>
      <c r="AN179" s="193">
        <f>_xlfn.IFNA(IF($B179=$B$382,0,_xlfn.IFNA(INDEX('I.Supplementary 2017-18'!AA$8:AA$35,MATCH($B179,'I.Supplementary 2017-18'!$B$8:$B$35,0)),INDEX('I.KI 2017-18'!AA$9:AA$393,MATCH($B179,'I.KI 2017-18'!$B$9:$B$393,0)))),"")</f>
        <v>0</v>
      </c>
      <c r="AO179" s="157">
        <f>_xlfn.IFNA(IF($B179=$B$382,0,_xlfn.IFNA(INDEX('I.Supplementary 2017-18'!AB$8:AB$35,MATCH($B179,'I.Supplementary 2017-18'!$B$8:$B$35,0)),INDEX('I.KI 2017-18'!AB$9:AB$393,MATCH($B179,'I.KI 2017-18'!$B$9:$B$393,0)))),"")</f>
        <v>0</v>
      </c>
      <c r="AP179" s="149"/>
      <c r="AQ179" s="156">
        <f>_xlfn.IFNA(IF($B179=$B$381,0,IF($B179=$B$382,0,_xlfn.IFNA(INDEX('I.Supplementary 2017-18'!I$8:I$35,MATCH($B179,'I.Supplementary 2017-18'!$B$8:$B$35,0)),INDEX('I.KI 2017-18'!I$9:I$393,MATCH($B179,'I.KI 2017-18'!$B$9:$B$393,0))))),"")</f>
        <v>5.5219531098943389</v>
      </c>
      <c r="AR179" s="149">
        <f>_xlfn.IFNA(IF($B179=$B$381,0,IF($B179=$B$382,0,_xlfn.IFNA(INDEX('I.Supplementary 2017-18'!J$8:J$35,MATCH($B179,'I.Supplementary 2017-18'!$B$8:$B$35,0)),INDEX('I.KI 2017-18'!J$9:J$393,MATCH($B179,'I.KI 2017-18'!$B$9:$B$393,0))))),"")</f>
        <v>20.605788089014293</v>
      </c>
      <c r="AS179" s="157">
        <f>_xlfn.IFNA(IF($B179=$B$381,0,IF($B179=$B$382,0,_xlfn.IFNA(INDEX('I.Supplementary 2017-18'!H$8:H$35,MATCH($B179,'I.Supplementary 2017-18'!$B$8:$B$35,0)),INDEX('I.KI 2017-18'!H$9:H$393,MATCH($B179,'I.KI 2017-18'!$B$9:$B$393,0))))),"")</f>
        <v>26.12774119890863</v>
      </c>
      <c r="AT179" s="149"/>
      <c r="AU179" s="156">
        <f>_xlfn.IFNA(_xlfn.IFNA(INDEX('I.Supplementary 2018-19'!P$8:P$157,MATCH($B179,'I.Supplementary 2018-19'!$B$8:$B$157,0)),INDEX('I.KI 2018-19'!P$9:P$393,MATCH($B179,'I.KI 2018-19'!$B$9:$B$393,0))),"")</f>
        <v>2.8223413265199064</v>
      </c>
      <c r="AV179" s="193">
        <f>_xlfn.IFNA(_xlfn.IFNA(INDEX('I.Supplementary 2018-19'!Q$8:Q$157,MATCH($B179,'I.Supplementary 2018-19'!$B$8:$B$157,0)),INDEX('I.KI 2018-19'!Q$9:Q$393,MATCH($B179,'I.KI 2018-19'!$B$9:$B$393,0))),"")</f>
        <v>-1.277041827632118</v>
      </c>
      <c r="AW179" s="193">
        <f>_xlfn.IFNA(_xlfn.IFNA(INDEX('I.Supplementary 2018-19'!R$8:R$157,MATCH($B179,'I.Supplementary 2018-19'!$B$8:$B$157,0)),INDEX('I.KI 2018-19'!R$9:R$393,MATCH($B179,'I.KI 2018-19'!$B$9:$B$393,0))),"")</f>
        <v>0</v>
      </c>
      <c r="AX179" s="193">
        <f>_xlfn.IFNA(_xlfn.IFNA(INDEX('I.Supplementary 2018-19'!S$8:S$157,MATCH($B179,'I.Supplementary 2018-19'!$B$8:$B$157,0)),INDEX('I.KI 2018-19'!S$9:S$393,MATCH($B179,'I.KI 2018-19'!$B$9:$B$393,0))),"")</f>
        <v>0</v>
      </c>
      <c r="AY179" s="157">
        <f>_xlfn.IFNA(_xlfn.IFNA(INDEX('I.Supplementary 2018-19'!T$8:T$157,MATCH($B179,'I.Supplementary 2018-19'!$B$8:$B$157,0)),INDEX('I.KI 2018-19'!T$9:T$393,MATCH($B179,'I.KI 2018-19'!$B$9:$B$393,0))),"")</f>
        <v>0</v>
      </c>
      <c r="AZ179" s="156">
        <f>_xlfn.IFNA(_xlfn.IFNA(INDEX('I.Supplementary 2018-19'!U$8:U$157,MATCH($B179,'I.Supplementary 2018-19'!$B$8:$B$157,0)),INDEX('I.KI 2018-19'!U$9:U$393,MATCH($B179,'I.KI 2018-19'!$B$9:$B$393,0))),"")</f>
        <v>15.143303855637276</v>
      </c>
      <c r="BA179" s="193">
        <f>_xlfn.IFNA(_xlfn.IFNA(INDEX('I.Supplementary 2018-19'!V$8:V$157,MATCH($B179,'I.Supplementary 2018-19'!$B$8:$B$157,0)),INDEX('I.KI 2018-19'!V$9:V$393,MATCH($B179,'I.KI 2018-19'!$B$9:$B$393,0))),"")</f>
        <v>6.081542244634953</v>
      </c>
      <c r="BB179" s="193">
        <f>_xlfn.IFNA(_xlfn.IFNA(INDEX('I.Supplementary 2018-19'!W$8:W$157,MATCH($B179,'I.Supplementary 2018-19'!$B$8:$B$157,0)),INDEX('I.KI 2018-19'!W$9:W$393,MATCH($B179,'I.KI 2018-19'!$B$9:$B$393,0))),"")</f>
        <v>0</v>
      </c>
      <c r="BC179" s="193">
        <f>_xlfn.IFNA(_xlfn.IFNA(INDEX('I.Supplementary 2018-19'!X$8:X$157,MATCH($B179,'I.Supplementary 2018-19'!$B$8:$B$157,0)),INDEX('I.KI 2018-19'!X$9:X$393,MATCH($B179,'I.KI 2018-19'!$B$9:$B$393,0))),"")</f>
        <v>0</v>
      </c>
      <c r="BD179" s="157">
        <f>_xlfn.IFNA(_xlfn.IFNA(INDEX('I.Supplementary 2018-19'!Y$8:Y$157,MATCH($B179,'I.Supplementary 2018-19'!$B$8:$B$157,0)),INDEX('I.KI 2018-19'!Y$9:Y$393,MATCH($B179,'I.KI 2018-19'!$B$9:$B$393,0))),"")</f>
        <v>0</v>
      </c>
      <c r="BE179" s="156">
        <f>_xlfn.IFNA(_xlfn.IFNA(INDEX('I.Supplementary 2018-19'!Z$8:Z$157,MATCH($B179,'I.Supplementary 2018-19'!$B$8:$B$157,0)),INDEX('I.KI 2018-19'!Z$9:Z$393,MATCH($B179,'I.KI 2018-19'!$B$9:$B$393,0))),"")</f>
        <v>17.965645182157182</v>
      </c>
      <c r="BF179" s="193">
        <f>_xlfn.IFNA(_xlfn.IFNA(INDEX('I.Supplementary 2018-19'!AA$8:AA$157,MATCH($B179,'I.Supplementary 2018-19'!$B$8:$B$157,0)),INDEX('I.KI 2018-19'!AA$9:AA$393,MATCH($B179,'I.KI 2018-19'!$B$9:$B$393,0))),"")</f>
        <v>4.8045004170028349</v>
      </c>
      <c r="BG179" s="193">
        <f>_xlfn.IFNA(_xlfn.IFNA(INDEX('I.Supplementary 2018-19'!AB$8:AB$157,MATCH($B179,'I.Supplementary 2018-19'!$B$8:$B$157,0)),INDEX('I.KI 2018-19'!AB$9:AB$393,MATCH($B179,'I.KI 2018-19'!$B$9:$B$393,0))),"")</f>
        <v>0</v>
      </c>
      <c r="BH179" s="193">
        <f>_xlfn.IFNA(_xlfn.IFNA(INDEX('I.Supplementary 2018-19'!AC$8:AC$157,MATCH($B179,'I.Supplementary 2018-19'!$B$8:$B$157,0)),INDEX('I.KI 2018-19'!AC$9:AC$393,MATCH($B179,'I.KI 2018-19'!$B$9:$B$393,0))),"")</f>
        <v>0</v>
      </c>
      <c r="BI179" s="157">
        <f>_xlfn.IFNA(_xlfn.IFNA(INDEX('I.Supplementary 2018-19'!AD$8:AD$157,MATCH($B179,'I.Supplementary 2018-19'!$B$8:$B$157,0)),INDEX('I.KI 2018-19'!AD$9:AD$393,MATCH($B179,'I.KI 2018-19'!$B$9:$B$393,0))),"")</f>
        <v>0</v>
      </c>
      <c r="BJ179" s="149"/>
      <c r="BK179" s="156">
        <f>_xlfn.IFNA(IF($B179=$B$381,0,IF($B179=$B$382,0,_xlfn.IFNA(INDEX('I.Supplementary 2018-19'!I$8:I$157,MATCH($B179,'I.Supplementary 2018-19'!$B$8:$B$157,0)),INDEX('I.KI 2018-19'!I$9:I$393,MATCH($B179,'I.KI 2018-19'!$B$9:$B$393,0))))),"")</f>
        <v>1.5452994988877886</v>
      </c>
      <c r="BL179" s="149">
        <f>_xlfn.IFNA(IF($B179=$B$381,0,IF($B179=$B$382,0,_xlfn.IFNA(INDEX('I.Supplementary 2018-19'!J$8:J$157,MATCH($B179,'I.Supplementary 2018-19'!$B$8:$B$157,0)),INDEX('I.KI 2018-19'!J$9:J$393,MATCH($B179,'I.KI 2018-19'!$B$9:$B$393,0))))),"")</f>
        <v>21.224846100272231</v>
      </c>
      <c r="BM179" s="157">
        <f>_xlfn.IFNA(IF($B179=$B$381,0,IF($B179=$B$382,0,_xlfn.IFNA(INDEX('I.Supplementary 2018-19'!H$8:H$157,MATCH($B179,'I.Supplementary 2018-19'!$B$8:$B$157,0)),INDEX('I.KI 2018-19'!H$9:H$393,MATCH($B179,'I.KI 2018-19'!$B$9:$B$393,0))))),"")</f>
        <v>22.770145599160021</v>
      </c>
    </row>
    <row r="180" spans="2:65">
      <c r="B180" s="121" t="str">
        <f>'Calculations for 2021-22'!B180</f>
        <v>E4703</v>
      </c>
      <c r="C180" s="160" t="str">
        <f>'Calculations for 2021-22'!D180</f>
        <v>E4703</v>
      </c>
      <c r="D180" t="str">
        <f>'Calculations for 2021-22'!E180</f>
        <v>MD</v>
      </c>
      <c r="E180" t="str">
        <f>'Calculations for 2021-22'!F180</f>
        <v>P1912</v>
      </c>
      <c r="F180" s="120" t="str">
        <f>'Calculations for 2021-22'!H180</f>
        <v>Kirklees</v>
      </c>
      <c r="G180" s="156">
        <f>_xlfn.IFNA(INDEX('I.KI 2016-17'!M$8:M$391,MATCH($B180,'I.KI 2016-17'!$B$8:$B$391,0)),"")</f>
        <v>42.317472784821007</v>
      </c>
      <c r="H180" s="149">
        <f>_xlfn.IFNA(INDEX('I.KI 2016-17'!N$8:N$391,MATCH($B180,'I.KI 2016-17'!$B$8:$B$391,0)),"")</f>
        <v>5.5287929741089998</v>
      </c>
      <c r="I180" s="149">
        <f>_xlfn.IFNA(INDEX('I.KI 2016-17'!O$8:O$391,MATCH($B180,'I.KI 2016-17'!$B$8:$B$391,0)),"")</f>
        <v>0</v>
      </c>
      <c r="J180" s="149">
        <f>_xlfn.IFNA(INDEX('I.KI 2016-17'!P$8:P$391,MATCH($B180,'I.KI 2016-17'!$B$8:$B$391,0)),"")</f>
        <v>0</v>
      </c>
      <c r="K180" s="157">
        <f>_xlfn.IFNA(INDEX('I.KI 2016-17'!Q$8:Q$391,MATCH($B180,'I.KI 2016-17'!$B$8:$B$391,0)),"")</f>
        <v>0</v>
      </c>
      <c r="L180" s="156">
        <f>_xlfn.IFNA(INDEX('I.KI 2016-17'!R$8:R$391,MATCH($B180,'I.KI 2016-17'!$B$8:$B$391,0)),"")</f>
        <v>64.187656080441002</v>
      </c>
      <c r="M180" s="193">
        <f>_xlfn.IFNA(INDEX('I.KI 2016-17'!S$8:S$391,MATCH($B180,'I.KI 2016-17'!$B$8:$B$391,0)),"")</f>
        <v>11.478477399191</v>
      </c>
      <c r="N180" s="193">
        <f>_xlfn.IFNA(INDEX('I.KI 2016-17'!T$8:T$391,MATCH($B180,'I.KI 2016-17'!$B$8:$B$391,0)),"")</f>
        <v>0</v>
      </c>
      <c r="O180" s="193">
        <f>_xlfn.IFNA(INDEX('I.KI 2016-17'!U$8:U$391,MATCH($B180,'I.KI 2016-17'!$B$8:$B$391,0)),"")</f>
        <v>0</v>
      </c>
      <c r="P180" s="157">
        <f>_xlfn.IFNA(INDEX('I.KI 2016-17'!V$8:V$391,MATCH($B180,'I.KI 2016-17'!$B$8:$B$391,0)),"")</f>
        <v>0</v>
      </c>
      <c r="Q180" s="156">
        <f>_xlfn.IFNA(INDEX('I.KI 2016-17'!W$8:W$391,MATCH($B180,'I.KI 2016-17'!$B$8:$B$391,0)),"")</f>
        <v>106.50512886526201</v>
      </c>
      <c r="R180" s="193">
        <f>_xlfn.IFNA(INDEX('I.KI 2016-17'!X$8:X$391,MATCH($B180,'I.KI 2016-17'!$B$8:$B$391,0)),"")</f>
        <v>17.007270373299999</v>
      </c>
      <c r="S180" s="193">
        <f>_xlfn.IFNA(INDEX('I.KI 2016-17'!Y$8:Y$391,MATCH($B180,'I.KI 2016-17'!$B$8:$B$391,0)),"")</f>
        <v>0</v>
      </c>
      <c r="T180" s="193">
        <f>_xlfn.IFNA(INDEX('I.KI 2016-17'!Z$8:Z$391,MATCH($B180,'I.KI 2016-17'!$B$8:$B$391,0)),"")</f>
        <v>0</v>
      </c>
      <c r="U180" s="157">
        <f>_xlfn.IFNA(INDEX('I.KI 2016-17'!AA$8:AA$391,MATCH($B180,'I.KI 2016-17'!$B$8:$B$391,0)),"")</f>
        <v>0</v>
      </c>
      <c r="V180" s="149"/>
      <c r="W180" s="154">
        <f>_xlfn.IFNA(INDEX('I.KI 2016-17'!$H$8:$H$391,MATCH(B180,'I.KI 2016-17'!$B$8:$B$391,0)),"")</f>
        <v>47.846265758930002</v>
      </c>
      <c r="X180" s="153">
        <f>_xlfn.IFNA(INDEX('I.KI 2016-17'!$I$8:$I$391,MATCH(B180,'I.KI 2016-17'!$B$8:$B$391,0)),"")</f>
        <v>75.666133479631995</v>
      </c>
      <c r="Y180" s="155">
        <f>_xlfn.IFNA(INDEX('I.KI 2016-17'!$G$8:$G$391,MATCH(B180,'I.KI 2016-17'!$B$8:$B$391,0)),"")</f>
        <v>123.512399238562</v>
      </c>
      <c r="Z180" s="149"/>
      <c r="AA180" s="156">
        <f>_xlfn.IFNA(IF($B180=$B$382,0,_xlfn.IFNA(INDEX('I.Supplementary 2017-18'!N$8:N$35,MATCH($B180,'I.Supplementary 2017-18'!$B$8:$B$35,0)),INDEX('I.KI 2017-18'!N$9:N$393,MATCH($B180,'I.KI 2017-18'!$B$9:$B$393,0)))),"")</f>
        <v>29.793494297980665</v>
      </c>
      <c r="AB180" s="193">
        <f>_xlfn.IFNA(IF($B180=$B$382,0,_xlfn.IFNA(INDEX('I.Supplementary 2017-18'!O$8:O$35,MATCH($B180,'I.Supplementary 2017-18'!$B$8:$B$35,0)),INDEX('I.KI 2017-18'!O$9:O$393,MATCH($B180,'I.KI 2017-18'!$B$9:$B$393,0)))),"")</f>
        <v>2.9698276201364435</v>
      </c>
      <c r="AC180" s="193">
        <f>_xlfn.IFNA(IF($B180=$B$382,0,_xlfn.IFNA(INDEX('I.Supplementary 2017-18'!P$8:P$35,MATCH($B180,'I.Supplementary 2017-18'!$B$8:$B$35,0)),INDEX('I.KI 2017-18'!P$9:P$393,MATCH($B180,'I.KI 2017-18'!$B$9:$B$393,0)))),"")</f>
        <v>0</v>
      </c>
      <c r="AD180" s="193">
        <f>_xlfn.IFNA(IF($B180=$B$382,0,_xlfn.IFNA(INDEX('I.Supplementary 2017-18'!Q$8:Q$35,MATCH($B180,'I.Supplementary 2017-18'!$B$8:$B$35,0)),INDEX('I.KI 2017-18'!Q$9:Q$393,MATCH($B180,'I.KI 2017-18'!$B$9:$B$393,0)))),"")</f>
        <v>0</v>
      </c>
      <c r="AE180" s="157">
        <f>_xlfn.IFNA(IF($B180=$B$382,0,_xlfn.IFNA(INDEX('I.Supplementary 2017-18'!R$8:R$35,MATCH($B180,'I.Supplementary 2017-18'!$B$8:$B$35,0)),INDEX('I.KI 2017-18'!R$9:R$393,MATCH($B180,'I.KI 2017-18'!$B$9:$B$393,0)))),"")</f>
        <v>0</v>
      </c>
      <c r="AF180" s="156">
        <f>_xlfn.IFNA(IF($B180=$B$382,0,_xlfn.IFNA(INDEX('I.Supplementary 2017-18'!S$8:S$35,MATCH($B180,'I.Supplementary 2017-18'!$B$8:$B$35,0)),INDEX('I.KI 2017-18'!S$9:S$393,MATCH($B180,'I.KI 2017-18'!$B$9:$B$393,0)))),"")</f>
        <v>65.498112849417637</v>
      </c>
      <c r="AG180" s="193">
        <f>_xlfn.IFNA(IF($B180=$B$382,0,_xlfn.IFNA(INDEX('I.Supplementary 2017-18'!T$8:T$35,MATCH($B180,'I.Supplementary 2017-18'!$B$8:$B$35,0)),INDEX('I.KI 2017-18'!T$9:T$393,MATCH($B180,'I.KI 2017-18'!$B$9:$B$393,0)))),"")</f>
        <v>11.712822276755375</v>
      </c>
      <c r="AH180" s="193">
        <f>_xlfn.IFNA(IF($B180=$B$382,0,_xlfn.IFNA(INDEX('I.Supplementary 2017-18'!U$8:U$35,MATCH($B180,'I.Supplementary 2017-18'!$B$8:$B$35,0)),INDEX('I.KI 2017-18'!U$9:U$393,MATCH($B180,'I.KI 2017-18'!$B$9:$B$393,0)))),"")</f>
        <v>0</v>
      </c>
      <c r="AI180" s="193">
        <f>_xlfn.IFNA(IF($B180=$B$382,0,_xlfn.IFNA(INDEX('I.Supplementary 2017-18'!V$8:V$35,MATCH($B180,'I.Supplementary 2017-18'!$B$8:$B$35,0)),INDEX('I.KI 2017-18'!V$9:V$393,MATCH($B180,'I.KI 2017-18'!$B$9:$B$393,0)))),"")</f>
        <v>0</v>
      </c>
      <c r="AJ180" s="157">
        <f>_xlfn.IFNA(IF($B180=$B$382,0,_xlfn.IFNA(INDEX('I.Supplementary 2017-18'!W$8:W$35,MATCH($B180,'I.Supplementary 2017-18'!$B$8:$B$35,0)),INDEX('I.KI 2017-18'!W$9:W$393,MATCH($B180,'I.KI 2017-18'!$B$9:$B$393,0)))),"")</f>
        <v>0</v>
      </c>
      <c r="AK180" s="156">
        <f>_xlfn.IFNA(IF($B180=$B$382,0,_xlfn.IFNA(INDEX('I.Supplementary 2017-18'!X$8:X$35,MATCH($B180,'I.Supplementary 2017-18'!$B$8:$B$35,0)),INDEX('I.KI 2017-18'!X$9:X$393,MATCH($B180,'I.KI 2017-18'!$B$9:$B$393,0)))),"")</f>
        <v>95.29160714739831</v>
      </c>
      <c r="AL180" s="193">
        <f>_xlfn.IFNA(IF($B180=$B$382,0,_xlfn.IFNA(INDEX('I.Supplementary 2017-18'!Y$8:Y$35,MATCH($B180,'I.Supplementary 2017-18'!$B$8:$B$35,0)),INDEX('I.KI 2017-18'!Y$9:Y$393,MATCH($B180,'I.KI 2017-18'!$B$9:$B$393,0)))),"")</f>
        <v>14.682649896891819</v>
      </c>
      <c r="AM180" s="193">
        <f>_xlfn.IFNA(IF($B180=$B$382,0,_xlfn.IFNA(INDEX('I.Supplementary 2017-18'!Z$8:Z$35,MATCH($B180,'I.Supplementary 2017-18'!$B$8:$B$35,0)),INDEX('I.KI 2017-18'!Z$9:Z$393,MATCH($B180,'I.KI 2017-18'!$B$9:$B$393,0)))),"")</f>
        <v>0</v>
      </c>
      <c r="AN180" s="193">
        <f>_xlfn.IFNA(IF($B180=$B$382,0,_xlfn.IFNA(INDEX('I.Supplementary 2017-18'!AA$8:AA$35,MATCH($B180,'I.Supplementary 2017-18'!$B$8:$B$35,0)),INDEX('I.KI 2017-18'!AA$9:AA$393,MATCH($B180,'I.KI 2017-18'!$B$9:$B$393,0)))),"")</f>
        <v>0</v>
      </c>
      <c r="AO180" s="157">
        <f>_xlfn.IFNA(IF($B180=$B$382,0,_xlfn.IFNA(INDEX('I.Supplementary 2017-18'!AB$8:AB$35,MATCH($B180,'I.Supplementary 2017-18'!$B$8:$B$35,0)),INDEX('I.KI 2017-18'!AB$9:AB$393,MATCH($B180,'I.KI 2017-18'!$B$9:$B$393,0)))),"")</f>
        <v>0</v>
      </c>
      <c r="AP180" s="149"/>
      <c r="AQ180" s="156">
        <f>_xlfn.IFNA(IF($B180=$B$381,0,IF($B180=$B$382,0,_xlfn.IFNA(INDEX('I.Supplementary 2017-18'!I$8:I$35,MATCH($B180,'I.Supplementary 2017-18'!$B$8:$B$35,0)),INDEX('I.KI 2017-18'!I$9:I$393,MATCH($B180,'I.KI 2017-18'!$B$9:$B$393,0))))),"")</f>
        <v>32.763321918117107</v>
      </c>
      <c r="AR180" s="149">
        <f>_xlfn.IFNA(IF($B180=$B$381,0,IF($B180=$B$382,0,_xlfn.IFNA(INDEX('I.Supplementary 2017-18'!J$8:J$35,MATCH($B180,'I.Supplementary 2017-18'!$B$8:$B$35,0)),INDEX('I.KI 2017-18'!J$9:J$393,MATCH($B180,'I.KI 2017-18'!$B$9:$B$393,0))))),"")</f>
        <v>77.210935126173013</v>
      </c>
      <c r="AS180" s="157">
        <f>_xlfn.IFNA(IF($B180=$B$381,0,IF($B180=$B$382,0,_xlfn.IFNA(INDEX('I.Supplementary 2017-18'!H$8:H$35,MATCH($B180,'I.Supplementary 2017-18'!$B$8:$B$35,0)),INDEX('I.KI 2017-18'!H$9:H$393,MATCH($B180,'I.KI 2017-18'!$B$9:$B$393,0))))),"")</f>
        <v>109.97425704429011</v>
      </c>
      <c r="AT180" s="149"/>
      <c r="AU180" s="156">
        <f>_xlfn.IFNA(_xlfn.IFNA(INDEX('I.Supplementary 2018-19'!P$8:P$157,MATCH($B180,'I.Supplementary 2018-19'!$B$8:$B$157,0)),INDEX('I.KI 2018-19'!P$9:P$393,MATCH($B180,'I.KI 2018-19'!$B$9:$B$393,0))),"")</f>
        <v>21.451729428949147</v>
      </c>
      <c r="AV180" s="193">
        <f>_xlfn.IFNA(_xlfn.IFNA(INDEX('I.Supplementary 2018-19'!Q$8:Q$157,MATCH($B180,'I.Supplementary 2018-19'!$B$8:$B$157,0)),INDEX('I.KI 2018-19'!Q$9:Q$393,MATCH($B180,'I.KI 2018-19'!$B$9:$B$393,0))),"")</f>
        <v>1.3732254822704308</v>
      </c>
      <c r="AW180" s="193">
        <f>_xlfn.IFNA(_xlfn.IFNA(INDEX('I.Supplementary 2018-19'!R$8:R$157,MATCH($B180,'I.Supplementary 2018-19'!$B$8:$B$157,0)),INDEX('I.KI 2018-19'!R$9:R$393,MATCH($B180,'I.KI 2018-19'!$B$9:$B$393,0))),"")</f>
        <v>0</v>
      </c>
      <c r="AX180" s="193">
        <f>_xlfn.IFNA(_xlfn.IFNA(INDEX('I.Supplementary 2018-19'!S$8:S$157,MATCH($B180,'I.Supplementary 2018-19'!$B$8:$B$157,0)),INDEX('I.KI 2018-19'!S$9:S$393,MATCH($B180,'I.KI 2018-19'!$B$9:$B$393,0))),"")</f>
        <v>0</v>
      </c>
      <c r="AY180" s="157">
        <f>_xlfn.IFNA(_xlfn.IFNA(INDEX('I.Supplementary 2018-19'!T$8:T$157,MATCH($B180,'I.Supplementary 2018-19'!$B$8:$B$157,0)),INDEX('I.KI 2018-19'!T$9:T$393,MATCH($B180,'I.KI 2018-19'!$B$9:$B$393,0))),"")</f>
        <v>0</v>
      </c>
      <c r="AZ180" s="156">
        <f>_xlfn.IFNA(_xlfn.IFNA(INDEX('I.Supplementary 2018-19'!U$8:U$157,MATCH($B180,'I.Supplementary 2018-19'!$B$8:$B$157,0)),INDEX('I.KI 2018-19'!U$9:U$393,MATCH($B180,'I.KI 2018-19'!$B$9:$B$393,0))),"")</f>
        <v>67.465867312704859</v>
      </c>
      <c r="BA180" s="193">
        <f>_xlfn.IFNA(_xlfn.IFNA(INDEX('I.Supplementary 2018-19'!V$8:V$157,MATCH($B180,'I.Supplementary 2018-19'!$B$8:$B$157,0)),INDEX('I.KI 2018-19'!V$9:V$393,MATCH($B180,'I.KI 2018-19'!$B$9:$B$393,0))),"")</f>
        <v>12.06470964129309</v>
      </c>
      <c r="BB180" s="193">
        <f>_xlfn.IFNA(_xlfn.IFNA(INDEX('I.Supplementary 2018-19'!W$8:W$157,MATCH($B180,'I.Supplementary 2018-19'!$B$8:$B$157,0)),INDEX('I.KI 2018-19'!W$9:W$393,MATCH($B180,'I.KI 2018-19'!$B$9:$B$393,0))),"")</f>
        <v>0</v>
      </c>
      <c r="BC180" s="193">
        <f>_xlfn.IFNA(_xlfn.IFNA(INDEX('I.Supplementary 2018-19'!X$8:X$157,MATCH($B180,'I.Supplementary 2018-19'!$B$8:$B$157,0)),INDEX('I.KI 2018-19'!X$9:X$393,MATCH($B180,'I.KI 2018-19'!$B$9:$B$393,0))),"")</f>
        <v>0</v>
      </c>
      <c r="BD180" s="157">
        <f>_xlfn.IFNA(_xlfn.IFNA(INDEX('I.Supplementary 2018-19'!Y$8:Y$157,MATCH($B180,'I.Supplementary 2018-19'!$B$8:$B$157,0)),INDEX('I.KI 2018-19'!Y$9:Y$393,MATCH($B180,'I.KI 2018-19'!$B$9:$B$393,0))),"")</f>
        <v>0</v>
      </c>
      <c r="BE180" s="156">
        <f>_xlfn.IFNA(_xlfn.IFNA(INDEX('I.Supplementary 2018-19'!Z$8:Z$157,MATCH($B180,'I.Supplementary 2018-19'!$B$8:$B$157,0)),INDEX('I.KI 2018-19'!Z$9:Z$393,MATCH($B180,'I.KI 2018-19'!$B$9:$B$393,0))),"")</f>
        <v>88.917596741654009</v>
      </c>
      <c r="BF180" s="193">
        <f>_xlfn.IFNA(_xlfn.IFNA(INDEX('I.Supplementary 2018-19'!AA$8:AA$157,MATCH($B180,'I.Supplementary 2018-19'!$B$8:$B$157,0)),INDEX('I.KI 2018-19'!AA$9:AA$393,MATCH($B180,'I.KI 2018-19'!$B$9:$B$393,0))),"")</f>
        <v>13.437935123563522</v>
      </c>
      <c r="BG180" s="193">
        <f>_xlfn.IFNA(_xlfn.IFNA(INDEX('I.Supplementary 2018-19'!AB$8:AB$157,MATCH($B180,'I.Supplementary 2018-19'!$B$8:$B$157,0)),INDEX('I.KI 2018-19'!AB$9:AB$393,MATCH($B180,'I.KI 2018-19'!$B$9:$B$393,0))),"")</f>
        <v>0</v>
      </c>
      <c r="BH180" s="193">
        <f>_xlfn.IFNA(_xlfn.IFNA(INDEX('I.Supplementary 2018-19'!AC$8:AC$157,MATCH($B180,'I.Supplementary 2018-19'!$B$8:$B$157,0)),INDEX('I.KI 2018-19'!AC$9:AC$393,MATCH($B180,'I.KI 2018-19'!$B$9:$B$393,0))),"")</f>
        <v>0</v>
      </c>
      <c r="BI180" s="157">
        <f>_xlfn.IFNA(_xlfn.IFNA(INDEX('I.Supplementary 2018-19'!AD$8:AD$157,MATCH($B180,'I.Supplementary 2018-19'!$B$8:$B$157,0)),INDEX('I.KI 2018-19'!AD$9:AD$393,MATCH($B180,'I.KI 2018-19'!$B$9:$B$393,0))),"")</f>
        <v>0</v>
      </c>
      <c r="BJ180" s="149"/>
      <c r="BK180" s="156">
        <f>_xlfn.IFNA(IF($B180=$B$381,0,IF($B180=$B$382,0,_xlfn.IFNA(INDEX('I.Supplementary 2018-19'!I$8:I$157,MATCH($B180,'I.Supplementary 2018-19'!$B$8:$B$157,0)),INDEX('I.KI 2018-19'!I$9:I$393,MATCH($B180,'I.KI 2018-19'!$B$9:$B$393,0))))),"")</f>
        <v>22.824954911219578</v>
      </c>
      <c r="BL180" s="149">
        <f>_xlfn.IFNA(IF($B180=$B$381,0,IF($B180=$B$382,0,_xlfn.IFNA(INDEX('I.Supplementary 2018-19'!J$8:J$157,MATCH($B180,'I.Supplementary 2018-19'!$B$8:$B$157,0)),INDEX('I.KI 2018-19'!J$9:J$393,MATCH($B180,'I.KI 2018-19'!$B$9:$B$393,0))))),"")</f>
        <v>79.530576953997951</v>
      </c>
      <c r="BM180" s="157">
        <f>_xlfn.IFNA(IF($B180=$B$381,0,IF($B180=$B$382,0,_xlfn.IFNA(INDEX('I.Supplementary 2018-19'!H$8:H$157,MATCH($B180,'I.Supplementary 2018-19'!$B$8:$B$157,0)),INDEX('I.KI 2018-19'!H$9:H$393,MATCH($B180,'I.KI 2018-19'!$B$9:$B$393,0))))),"")</f>
        <v>102.35553186521753</v>
      </c>
    </row>
    <row r="181" spans="2:65">
      <c r="B181" s="121" t="str">
        <f>'Calculations for 2021-22'!B181</f>
        <v>E4301</v>
      </c>
      <c r="C181" s="160" t="str">
        <f>'Calculations for 2021-22'!D181</f>
        <v>E4301</v>
      </c>
      <c r="D181" t="str">
        <f>'Calculations for 2021-22'!E181</f>
        <v>MD</v>
      </c>
      <c r="E181" t="str">
        <f>'Calculations for 2021-22'!F181</f>
        <v>P1702</v>
      </c>
      <c r="F181" s="120" t="str">
        <f>'Calculations for 2021-22'!H181</f>
        <v>Knowsley</v>
      </c>
      <c r="G181" s="156">
        <f>_xlfn.IFNA(INDEX('I.KI 2016-17'!M$8:M$391,MATCH($B181,'I.KI 2016-17'!$B$8:$B$391,0)),"")</f>
        <v>37.155133188689</v>
      </c>
      <c r="H181" s="149">
        <f>_xlfn.IFNA(INDEX('I.KI 2016-17'!N$8:N$391,MATCH($B181,'I.KI 2016-17'!$B$8:$B$391,0)),"")</f>
        <v>3.8879941254329999</v>
      </c>
      <c r="I181" s="149">
        <f>_xlfn.IFNA(INDEX('I.KI 2016-17'!O$8:O$391,MATCH($B181,'I.KI 2016-17'!$B$8:$B$391,0)),"")</f>
        <v>0</v>
      </c>
      <c r="J181" s="149">
        <f>_xlfn.IFNA(INDEX('I.KI 2016-17'!P$8:P$391,MATCH($B181,'I.KI 2016-17'!$B$8:$B$391,0)),"")</f>
        <v>0</v>
      </c>
      <c r="K181" s="157">
        <f>_xlfn.IFNA(INDEX('I.KI 2016-17'!Q$8:Q$391,MATCH($B181,'I.KI 2016-17'!$B$8:$B$391,0)),"")</f>
        <v>0</v>
      </c>
      <c r="L181" s="156">
        <f>_xlfn.IFNA(INDEX('I.KI 2016-17'!R$8:R$391,MATCH($B181,'I.KI 2016-17'!$B$8:$B$391,0)),"")</f>
        <v>50.223438785150996</v>
      </c>
      <c r="M181" s="193">
        <f>_xlfn.IFNA(INDEX('I.KI 2016-17'!S$8:S$391,MATCH($B181,'I.KI 2016-17'!$B$8:$B$391,0)),"")</f>
        <v>6.8725782409990002</v>
      </c>
      <c r="N181" s="193">
        <f>_xlfn.IFNA(INDEX('I.KI 2016-17'!T$8:T$391,MATCH($B181,'I.KI 2016-17'!$B$8:$B$391,0)),"")</f>
        <v>0</v>
      </c>
      <c r="O181" s="193">
        <f>_xlfn.IFNA(INDEX('I.KI 2016-17'!U$8:U$391,MATCH($B181,'I.KI 2016-17'!$B$8:$B$391,0)),"")</f>
        <v>0</v>
      </c>
      <c r="P181" s="157">
        <f>_xlfn.IFNA(INDEX('I.KI 2016-17'!V$8:V$391,MATCH($B181,'I.KI 2016-17'!$B$8:$B$391,0)),"")</f>
        <v>0</v>
      </c>
      <c r="Q181" s="156">
        <f>_xlfn.IFNA(INDEX('I.KI 2016-17'!W$8:W$391,MATCH($B181,'I.KI 2016-17'!$B$8:$B$391,0)),"")</f>
        <v>87.378571973839996</v>
      </c>
      <c r="R181" s="193">
        <f>_xlfn.IFNA(INDEX('I.KI 2016-17'!X$8:X$391,MATCH($B181,'I.KI 2016-17'!$B$8:$B$391,0)),"")</f>
        <v>10.760572366432001</v>
      </c>
      <c r="S181" s="193">
        <f>_xlfn.IFNA(INDEX('I.KI 2016-17'!Y$8:Y$391,MATCH($B181,'I.KI 2016-17'!$B$8:$B$391,0)),"")</f>
        <v>0</v>
      </c>
      <c r="T181" s="193">
        <f>_xlfn.IFNA(INDEX('I.KI 2016-17'!Z$8:Z$391,MATCH($B181,'I.KI 2016-17'!$B$8:$B$391,0)),"")</f>
        <v>0</v>
      </c>
      <c r="U181" s="157">
        <f>_xlfn.IFNA(INDEX('I.KI 2016-17'!AA$8:AA$391,MATCH($B181,'I.KI 2016-17'!$B$8:$B$391,0)),"")</f>
        <v>0</v>
      </c>
      <c r="V181" s="149"/>
      <c r="W181" s="154">
        <f>_xlfn.IFNA(INDEX('I.KI 2016-17'!$H$8:$H$391,MATCH(B181,'I.KI 2016-17'!$B$8:$B$391,0)),"")</f>
        <v>41.043127314121996</v>
      </c>
      <c r="X181" s="153">
        <f>_xlfn.IFNA(INDEX('I.KI 2016-17'!$I$8:$I$391,MATCH(B181,'I.KI 2016-17'!$B$8:$B$391,0)),"")</f>
        <v>57.096017026149994</v>
      </c>
      <c r="Y181" s="155">
        <f>_xlfn.IFNA(INDEX('I.KI 2016-17'!$G$8:$G$391,MATCH(B181,'I.KI 2016-17'!$B$8:$B$391,0)),"")</f>
        <v>98.139144340271997</v>
      </c>
      <c r="Z181" s="149"/>
      <c r="AA181" s="156">
        <f>_xlfn.IFNA(IF($B181=$B$382,0,_xlfn.IFNA(INDEX('I.Supplementary 2017-18'!N$8:N$35,MATCH($B181,'I.Supplementary 2017-18'!$B$8:$B$35,0)),INDEX('I.KI 2017-18'!N$9:N$393,MATCH($B181,'I.KI 2017-18'!$B$9:$B$393,0)))),"")</f>
        <v>30.036416772386037</v>
      </c>
      <c r="AB181" s="193">
        <f>_xlfn.IFNA(IF($B181=$B$382,0,_xlfn.IFNA(INDEX('I.Supplementary 2017-18'!O$8:O$35,MATCH($B181,'I.Supplementary 2017-18'!$B$8:$B$35,0)),INDEX('I.KI 2017-18'!O$9:O$393,MATCH($B181,'I.KI 2017-18'!$B$9:$B$393,0)))),"")</f>
        <v>2.7944379289492463</v>
      </c>
      <c r="AC181" s="193">
        <f>_xlfn.IFNA(IF($B181=$B$382,0,_xlfn.IFNA(INDEX('I.Supplementary 2017-18'!P$8:P$35,MATCH($B181,'I.Supplementary 2017-18'!$B$8:$B$35,0)),INDEX('I.KI 2017-18'!P$9:P$393,MATCH($B181,'I.KI 2017-18'!$B$9:$B$393,0)))),"")</f>
        <v>0</v>
      </c>
      <c r="AD181" s="193">
        <f>_xlfn.IFNA(IF($B181=$B$382,0,_xlfn.IFNA(INDEX('I.Supplementary 2017-18'!Q$8:Q$35,MATCH($B181,'I.Supplementary 2017-18'!$B$8:$B$35,0)),INDEX('I.KI 2017-18'!Q$9:Q$393,MATCH($B181,'I.KI 2017-18'!$B$9:$B$393,0)))),"")</f>
        <v>0</v>
      </c>
      <c r="AE181" s="157">
        <f>_xlfn.IFNA(IF($B181=$B$382,0,_xlfn.IFNA(INDEX('I.Supplementary 2017-18'!R$8:R$35,MATCH($B181,'I.Supplementary 2017-18'!$B$8:$B$35,0)),INDEX('I.KI 2017-18'!R$9:R$393,MATCH($B181,'I.KI 2017-18'!$B$9:$B$393,0)))),"")</f>
        <v>0</v>
      </c>
      <c r="AF181" s="156">
        <f>_xlfn.IFNA(IF($B181=$B$382,0,_xlfn.IFNA(INDEX('I.Supplementary 2017-18'!S$8:S$35,MATCH($B181,'I.Supplementary 2017-18'!$B$8:$B$35,0)),INDEX('I.KI 2017-18'!S$9:S$393,MATCH($B181,'I.KI 2017-18'!$B$9:$B$393,0)))),"")</f>
        <v>51.248801749562787</v>
      </c>
      <c r="AG181" s="193">
        <f>_xlfn.IFNA(IF($B181=$B$382,0,_xlfn.IFNA(INDEX('I.Supplementary 2017-18'!T$8:T$35,MATCH($B181,'I.Supplementary 2017-18'!$B$8:$B$35,0)),INDEX('I.KI 2017-18'!T$9:T$393,MATCH($B181,'I.KI 2017-18'!$B$9:$B$393,0)))),"")</f>
        <v>7.0128889677990562</v>
      </c>
      <c r="AH181" s="193">
        <f>_xlfn.IFNA(IF($B181=$B$382,0,_xlfn.IFNA(INDEX('I.Supplementary 2017-18'!U$8:U$35,MATCH($B181,'I.Supplementary 2017-18'!$B$8:$B$35,0)),INDEX('I.KI 2017-18'!U$9:U$393,MATCH($B181,'I.KI 2017-18'!$B$9:$B$393,0)))),"")</f>
        <v>0</v>
      </c>
      <c r="AI181" s="193">
        <f>_xlfn.IFNA(IF($B181=$B$382,0,_xlfn.IFNA(INDEX('I.Supplementary 2017-18'!V$8:V$35,MATCH($B181,'I.Supplementary 2017-18'!$B$8:$B$35,0)),INDEX('I.KI 2017-18'!V$9:V$393,MATCH($B181,'I.KI 2017-18'!$B$9:$B$393,0)))),"")</f>
        <v>0</v>
      </c>
      <c r="AJ181" s="157">
        <f>_xlfn.IFNA(IF($B181=$B$382,0,_xlfn.IFNA(INDEX('I.Supplementary 2017-18'!W$8:W$35,MATCH($B181,'I.Supplementary 2017-18'!$B$8:$B$35,0)),INDEX('I.KI 2017-18'!W$9:W$393,MATCH($B181,'I.KI 2017-18'!$B$9:$B$393,0)))),"")</f>
        <v>0</v>
      </c>
      <c r="AK181" s="156">
        <f>_xlfn.IFNA(IF($B181=$B$382,0,_xlfn.IFNA(INDEX('I.Supplementary 2017-18'!X$8:X$35,MATCH($B181,'I.Supplementary 2017-18'!$B$8:$B$35,0)),INDEX('I.KI 2017-18'!X$9:X$393,MATCH($B181,'I.KI 2017-18'!$B$9:$B$393,0)))),"")</f>
        <v>81.285218521948821</v>
      </c>
      <c r="AL181" s="193">
        <f>_xlfn.IFNA(IF($B181=$B$382,0,_xlfn.IFNA(INDEX('I.Supplementary 2017-18'!Y$8:Y$35,MATCH($B181,'I.Supplementary 2017-18'!$B$8:$B$35,0)),INDEX('I.KI 2017-18'!Y$9:Y$393,MATCH($B181,'I.KI 2017-18'!$B$9:$B$393,0)))),"")</f>
        <v>9.807326896748302</v>
      </c>
      <c r="AM181" s="193">
        <f>_xlfn.IFNA(IF($B181=$B$382,0,_xlfn.IFNA(INDEX('I.Supplementary 2017-18'!Z$8:Z$35,MATCH($B181,'I.Supplementary 2017-18'!$B$8:$B$35,0)),INDEX('I.KI 2017-18'!Z$9:Z$393,MATCH($B181,'I.KI 2017-18'!$B$9:$B$393,0)))),"")</f>
        <v>0</v>
      </c>
      <c r="AN181" s="193">
        <f>_xlfn.IFNA(IF($B181=$B$382,0,_xlfn.IFNA(INDEX('I.Supplementary 2017-18'!AA$8:AA$35,MATCH($B181,'I.Supplementary 2017-18'!$B$8:$B$35,0)),INDEX('I.KI 2017-18'!AA$9:AA$393,MATCH($B181,'I.KI 2017-18'!$B$9:$B$393,0)))),"")</f>
        <v>0</v>
      </c>
      <c r="AO181" s="157">
        <f>_xlfn.IFNA(IF($B181=$B$382,0,_xlfn.IFNA(INDEX('I.Supplementary 2017-18'!AB$8:AB$35,MATCH($B181,'I.Supplementary 2017-18'!$B$8:$B$35,0)),INDEX('I.KI 2017-18'!AB$9:AB$393,MATCH($B181,'I.KI 2017-18'!$B$9:$B$393,0)))),"")</f>
        <v>0</v>
      </c>
      <c r="AP181" s="149"/>
      <c r="AQ181" s="156">
        <f>_xlfn.IFNA(IF($B181=$B$381,0,IF($B181=$B$382,0,_xlfn.IFNA(INDEX('I.Supplementary 2017-18'!I$8:I$35,MATCH($B181,'I.Supplementary 2017-18'!$B$8:$B$35,0)),INDEX('I.KI 2017-18'!I$9:I$393,MATCH($B181,'I.KI 2017-18'!$B$9:$B$393,0))))),"")</f>
        <v>32.830854701335284</v>
      </c>
      <c r="AR181" s="149">
        <f>_xlfn.IFNA(IF($B181=$B$381,0,IF($B181=$B$382,0,_xlfn.IFNA(INDEX('I.Supplementary 2017-18'!J$8:J$35,MATCH($B181,'I.Supplementary 2017-18'!$B$8:$B$35,0)),INDEX('I.KI 2017-18'!J$9:J$393,MATCH($B181,'I.KI 2017-18'!$B$9:$B$393,0))))),"")</f>
        <v>58.261690717361837</v>
      </c>
      <c r="AS181" s="157">
        <f>_xlfn.IFNA(IF($B181=$B$381,0,IF($B181=$B$382,0,_xlfn.IFNA(INDEX('I.Supplementary 2017-18'!H$8:H$35,MATCH($B181,'I.Supplementary 2017-18'!$B$8:$B$35,0)),INDEX('I.KI 2017-18'!H$9:H$393,MATCH($B181,'I.KI 2017-18'!$B$9:$B$393,0))))),"")</f>
        <v>91.092545418697114</v>
      </c>
      <c r="AT181" s="149"/>
      <c r="AU181" s="156">
        <f>_xlfn.IFNA(_xlfn.IFNA(INDEX('I.Supplementary 2018-19'!P$8:P$157,MATCH($B181,'I.Supplementary 2018-19'!$B$8:$B$157,0)),INDEX('I.KI 2018-19'!P$9:P$393,MATCH($B181,'I.KI 2018-19'!$B$9:$B$393,0))),"")</f>
        <v>25.035454365708954</v>
      </c>
      <c r="AV181" s="193">
        <f>_xlfn.IFNA(_xlfn.IFNA(INDEX('I.Supplementary 2018-19'!Q$8:Q$157,MATCH($B181,'I.Supplementary 2018-19'!$B$8:$B$157,0)),INDEX('I.KI 2018-19'!Q$9:Q$393,MATCH($B181,'I.KI 2018-19'!$B$9:$B$393,0))),"")</f>
        <v>2.0737137949359714</v>
      </c>
      <c r="AW181" s="193">
        <f>_xlfn.IFNA(_xlfn.IFNA(INDEX('I.Supplementary 2018-19'!R$8:R$157,MATCH($B181,'I.Supplementary 2018-19'!$B$8:$B$157,0)),INDEX('I.KI 2018-19'!R$9:R$393,MATCH($B181,'I.KI 2018-19'!$B$9:$B$393,0))),"")</f>
        <v>0</v>
      </c>
      <c r="AX181" s="193">
        <f>_xlfn.IFNA(_xlfn.IFNA(INDEX('I.Supplementary 2018-19'!S$8:S$157,MATCH($B181,'I.Supplementary 2018-19'!$B$8:$B$157,0)),INDEX('I.KI 2018-19'!S$9:S$393,MATCH($B181,'I.KI 2018-19'!$B$9:$B$393,0))),"")</f>
        <v>0</v>
      </c>
      <c r="AY181" s="157">
        <f>_xlfn.IFNA(_xlfn.IFNA(INDEX('I.Supplementary 2018-19'!T$8:T$157,MATCH($B181,'I.Supplementary 2018-19'!$B$8:$B$157,0)),INDEX('I.KI 2018-19'!T$9:T$393,MATCH($B181,'I.KI 2018-19'!$B$9:$B$393,0))),"")</f>
        <v>0</v>
      </c>
      <c r="AZ181" s="156">
        <f>_xlfn.IFNA(_xlfn.IFNA(INDEX('I.Supplementary 2018-19'!U$8:U$157,MATCH($B181,'I.Supplementary 2018-19'!$B$8:$B$157,0)),INDEX('I.KI 2018-19'!U$9:U$393,MATCH($B181,'I.KI 2018-19'!$B$9:$B$393,0))),"")</f>
        <v>52.788465321438061</v>
      </c>
      <c r="BA181" s="193">
        <f>_xlfn.IFNA(_xlfn.IFNA(INDEX('I.Supplementary 2018-19'!V$8:V$157,MATCH($B181,'I.Supplementary 2018-19'!$B$8:$B$157,0)),INDEX('I.KI 2018-19'!V$9:V$393,MATCH($B181,'I.KI 2018-19'!$B$9:$B$393,0))),"")</f>
        <v>7.2235766191921611</v>
      </c>
      <c r="BB181" s="193">
        <f>_xlfn.IFNA(_xlfn.IFNA(INDEX('I.Supplementary 2018-19'!W$8:W$157,MATCH($B181,'I.Supplementary 2018-19'!$B$8:$B$157,0)),INDEX('I.KI 2018-19'!W$9:W$393,MATCH($B181,'I.KI 2018-19'!$B$9:$B$393,0))),"")</f>
        <v>0</v>
      </c>
      <c r="BC181" s="193">
        <f>_xlfn.IFNA(_xlfn.IFNA(INDEX('I.Supplementary 2018-19'!X$8:X$157,MATCH($B181,'I.Supplementary 2018-19'!$B$8:$B$157,0)),INDEX('I.KI 2018-19'!X$9:X$393,MATCH($B181,'I.KI 2018-19'!$B$9:$B$393,0))),"")</f>
        <v>0</v>
      </c>
      <c r="BD181" s="157">
        <f>_xlfn.IFNA(_xlfn.IFNA(INDEX('I.Supplementary 2018-19'!Y$8:Y$157,MATCH($B181,'I.Supplementary 2018-19'!$B$8:$B$157,0)),INDEX('I.KI 2018-19'!Y$9:Y$393,MATCH($B181,'I.KI 2018-19'!$B$9:$B$393,0))),"")</f>
        <v>0</v>
      </c>
      <c r="BE181" s="156">
        <f>_xlfn.IFNA(_xlfn.IFNA(INDEX('I.Supplementary 2018-19'!Z$8:Z$157,MATCH($B181,'I.Supplementary 2018-19'!$B$8:$B$157,0)),INDEX('I.KI 2018-19'!Z$9:Z$393,MATCH($B181,'I.KI 2018-19'!$B$9:$B$393,0))),"")</f>
        <v>77.823919687147011</v>
      </c>
      <c r="BF181" s="193">
        <f>_xlfn.IFNA(_xlfn.IFNA(INDEX('I.Supplementary 2018-19'!AA$8:AA$157,MATCH($B181,'I.Supplementary 2018-19'!$B$8:$B$157,0)),INDEX('I.KI 2018-19'!AA$9:AA$393,MATCH($B181,'I.KI 2018-19'!$B$9:$B$393,0))),"")</f>
        <v>9.297290414128133</v>
      </c>
      <c r="BG181" s="193">
        <f>_xlfn.IFNA(_xlfn.IFNA(INDEX('I.Supplementary 2018-19'!AB$8:AB$157,MATCH($B181,'I.Supplementary 2018-19'!$B$8:$B$157,0)),INDEX('I.KI 2018-19'!AB$9:AB$393,MATCH($B181,'I.KI 2018-19'!$B$9:$B$393,0))),"")</f>
        <v>0</v>
      </c>
      <c r="BH181" s="193">
        <f>_xlfn.IFNA(_xlfn.IFNA(INDEX('I.Supplementary 2018-19'!AC$8:AC$157,MATCH($B181,'I.Supplementary 2018-19'!$B$8:$B$157,0)),INDEX('I.KI 2018-19'!AC$9:AC$393,MATCH($B181,'I.KI 2018-19'!$B$9:$B$393,0))),"")</f>
        <v>0</v>
      </c>
      <c r="BI181" s="157">
        <f>_xlfn.IFNA(_xlfn.IFNA(INDEX('I.Supplementary 2018-19'!AD$8:AD$157,MATCH($B181,'I.Supplementary 2018-19'!$B$8:$B$157,0)),INDEX('I.KI 2018-19'!AD$9:AD$393,MATCH($B181,'I.KI 2018-19'!$B$9:$B$393,0))),"")</f>
        <v>0</v>
      </c>
      <c r="BJ181" s="149"/>
      <c r="BK181" s="156">
        <f>_xlfn.IFNA(IF($B181=$B$381,0,IF($B181=$B$382,0,_xlfn.IFNA(INDEX('I.Supplementary 2018-19'!I$8:I$157,MATCH($B181,'I.Supplementary 2018-19'!$B$8:$B$157,0)),INDEX('I.KI 2018-19'!I$9:I$393,MATCH($B181,'I.KI 2018-19'!$B$9:$B$393,0))))),"")</f>
        <v>27.109168160644927</v>
      </c>
      <c r="BL181" s="149">
        <f>_xlfn.IFNA(IF($B181=$B$381,0,IF($B181=$B$382,0,_xlfn.IFNA(INDEX('I.Supplementary 2018-19'!J$8:J$157,MATCH($B181,'I.Supplementary 2018-19'!$B$8:$B$157,0)),INDEX('I.KI 2018-19'!J$9:J$393,MATCH($B181,'I.KI 2018-19'!$B$9:$B$393,0))))),"")</f>
        <v>60.012041940630219</v>
      </c>
      <c r="BM181" s="157">
        <f>_xlfn.IFNA(IF($B181=$B$381,0,IF($B181=$B$382,0,_xlfn.IFNA(INDEX('I.Supplementary 2018-19'!H$8:H$157,MATCH($B181,'I.Supplementary 2018-19'!$B$8:$B$157,0)),INDEX('I.KI 2018-19'!H$9:H$393,MATCH($B181,'I.KI 2018-19'!$B$9:$B$393,0))))),"")</f>
        <v>87.121210101275153</v>
      </c>
    </row>
    <row r="182" spans="2:65">
      <c r="B182" s="121" t="str">
        <f>'Calculations for 2021-22'!B182</f>
        <v>E5017</v>
      </c>
      <c r="C182" s="160" t="str">
        <f>'Calculations for 2021-22'!D182</f>
        <v>E5017</v>
      </c>
      <c r="D182" t="str">
        <f>'Calculations for 2021-22'!E182</f>
        <v>ILB</v>
      </c>
      <c r="E182" t="str">
        <f>'Calculations for 2021-22'!F182</f>
        <v>P1915</v>
      </c>
      <c r="F182" s="120" t="str">
        <f>'Calculations for 2021-22'!H182</f>
        <v>Lambeth</v>
      </c>
      <c r="G182" s="156">
        <f>_xlfn.IFNA(INDEX('I.KI 2016-17'!M$8:M$391,MATCH($B182,'I.KI 2016-17'!$B$8:$B$391,0)),"")</f>
        <v>55.390345121416004</v>
      </c>
      <c r="H182" s="149">
        <f>_xlfn.IFNA(INDEX('I.KI 2016-17'!N$8:N$391,MATCH($B182,'I.KI 2016-17'!$B$8:$B$391,0)),"")</f>
        <v>13.954226409246999</v>
      </c>
      <c r="I182" s="149">
        <f>_xlfn.IFNA(INDEX('I.KI 2016-17'!O$8:O$391,MATCH($B182,'I.KI 2016-17'!$B$8:$B$391,0)),"")</f>
        <v>0</v>
      </c>
      <c r="J182" s="149">
        <f>_xlfn.IFNA(INDEX('I.KI 2016-17'!P$8:P$391,MATCH($B182,'I.KI 2016-17'!$B$8:$B$391,0)),"")</f>
        <v>0</v>
      </c>
      <c r="K182" s="157">
        <f>_xlfn.IFNA(INDEX('I.KI 2016-17'!Q$8:Q$391,MATCH($B182,'I.KI 2016-17'!$B$8:$B$391,0)),"")</f>
        <v>0</v>
      </c>
      <c r="L182" s="156">
        <f>_xlfn.IFNA(INDEX('I.KI 2016-17'!R$8:R$391,MATCH($B182,'I.KI 2016-17'!$B$8:$B$391,0)),"")</f>
        <v>77.556290053316999</v>
      </c>
      <c r="M182" s="193">
        <f>_xlfn.IFNA(INDEX('I.KI 2016-17'!S$8:S$391,MATCH($B182,'I.KI 2016-17'!$B$8:$B$391,0)),"")</f>
        <v>24.512147261698999</v>
      </c>
      <c r="N182" s="193">
        <f>_xlfn.IFNA(INDEX('I.KI 2016-17'!T$8:T$391,MATCH($B182,'I.KI 2016-17'!$B$8:$B$391,0)),"")</f>
        <v>0</v>
      </c>
      <c r="O182" s="193">
        <f>_xlfn.IFNA(INDEX('I.KI 2016-17'!U$8:U$391,MATCH($B182,'I.KI 2016-17'!$B$8:$B$391,0)),"")</f>
        <v>0</v>
      </c>
      <c r="P182" s="157">
        <f>_xlfn.IFNA(INDEX('I.KI 2016-17'!V$8:V$391,MATCH($B182,'I.KI 2016-17'!$B$8:$B$391,0)),"")</f>
        <v>0</v>
      </c>
      <c r="Q182" s="156">
        <f>_xlfn.IFNA(INDEX('I.KI 2016-17'!W$8:W$391,MATCH($B182,'I.KI 2016-17'!$B$8:$B$391,0)),"")</f>
        <v>132.94663517473299</v>
      </c>
      <c r="R182" s="193">
        <f>_xlfn.IFNA(INDEX('I.KI 2016-17'!X$8:X$391,MATCH($B182,'I.KI 2016-17'!$B$8:$B$391,0)),"")</f>
        <v>38.466373670945998</v>
      </c>
      <c r="S182" s="193">
        <f>_xlfn.IFNA(INDEX('I.KI 2016-17'!Y$8:Y$391,MATCH($B182,'I.KI 2016-17'!$B$8:$B$391,0)),"")</f>
        <v>0</v>
      </c>
      <c r="T182" s="193">
        <f>_xlfn.IFNA(INDEX('I.KI 2016-17'!Z$8:Z$391,MATCH($B182,'I.KI 2016-17'!$B$8:$B$391,0)),"")</f>
        <v>0</v>
      </c>
      <c r="U182" s="157">
        <f>_xlfn.IFNA(INDEX('I.KI 2016-17'!AA$8:AA$391,MATCH($B182,'I.KI 2016-17'!$B$8:$B$391,0)),"")</f>
        <v>0</v>
      </c>
      <c r="V182" s="149"/>
      <c r="W182" s="154">
        <f>_xlfn.IFNA(INDEX('I.KI 2016-17'!$H$8:$H$391,MATCH(B182,'I.KI 2016-17'!$B$8:$B$391,0)),"")</f>
        <v>69.344571530663004</v>
      </c>
      <c r="X182" s="153">
        <f>_xlfn.IFNA(INDEX('I.KI 2016-17'!$I$8:$I$391,MATCH(B182,'I.KI 2016-17'!$B$8:$B$391,0)),"")</f>
        <v>102.068437315016</v>
      </c>
      <c r="Y182" s="155">
        <f>_xlfn.IFNA(INDEX('I.KI 2016-17'!$G$8:$G$391,MATCH(B182,'I.KI 2016-17'!$B$8:$B$391,0)),"")</f>
        <v>171.413008845679</v>
      </c>
      <c r="Z182" s="149"/>
      <c r="AA182" s="156">
        <f>_xlfn.IFNA(IF($B182=$B$382,0,_xlfn.IFNA(INDEX('I.Supplementary 2017-18'!N$8:N$35,MATCH($B182,'I.Supplementary 2017-18'!$B$8:$B$35,0)),INDEX('I.KI 2017-18'!N$9:N$393,MATCH($B182,'I.KI 2017-18'!$B$9:$B$393,0)))),"")</f>
        <v>43.781028750721994</v>
      </c>
      <c r="AB182" s="193">
        <f>_xlfn.IFNA(IF($B182=$B$382,0,_xlfn.IFNA(INDEX('I.Supplementary 2017-18'!O$8:O$35,MATCH($B182,'I.Supplementary 2017-18'!$B$8:$B$35,0)),INDEX('I.KI 2017-18'!O$9:O$393,MATCH($B182,'I.KI 2017-18'!$B$9:$B$393,0)))),"")</f>
        <v>9.7745255924618579</v>
      </c>
      <c r="AC182" s="193">
        <f>_xlfn.IFNA(IF($B182=$B$382,0,_xlfn.IFNA(INDEX('I.Supplementary 2017-18'!P$8:P$35,MATCH($B182,'I.Supplementary 2017-18'!$B$8:$B$35,0)),INDEX('I.KI 2017-18'!P$9:P$393,MATCH($B182,'I.KI 2017-18'!$B$9:$B$393,0)))),"")</f>
        <v>0</v>
      </c>
      <c r="AD182" s="193">
        <f>_xlfn.IFNA(IF($B182=$B$382,0,_xlfn.IFNA(INDEX('I.Supplementary 2017-18'!Q$8:Q$35,MATCH($B182,'I.Supplementary 2017-18'!$B$8:$B$35,0)),INDEX('I.KI 2017-18'!Q$9:Q$393,MATCH($B182,'I.KI 2017-18'!$B$9:$B$393,0)))),"")</f>
        <v>0</v>
      </c>
      <c r="AE182" s="157">
        <f>_xlfn.IFNA(IF($B182=$B$382,0,_xlfn.IFNA(INDEX('I.Supplementary 2017-18'!R$8:R$35,MATCH($B182,'I.Supplementary 2017-18'!$B$8:$B$35,0)),INDEX('I.KI 2017-18'!R$9:R$393,MATCH($B182,'I.KI 2017-18'!$B$9:$B$393,0)))),"")</f>
        <v>0</v>
      </c>
      <c r="AF182" s="156">
        <f>_xlfn.IFNA(IF($B182=$B$382,0,_xlfn.IFNA(INDEX('I.Supplementary 2017-18'!S$8:S$35,MATCH($B182,'I.Supplementary 2017-18'!$B$8:$B$35,0)),INDEX('I.KI 2017-18'!S$9:S$393,MATCH($B182,'I.KI 2017-18'!$B$9:$B$393,0)))),"")</f>
        <v>79.13968118306498</v>
      </c>
      <c r="AG182" s="193">
        <f>_xlfn.IFNA(IF($B182=$B$382,0,_xlfn.IFNA(INDEX('I.Supplementary 2017-18'!T$8:T$35,MATCH($B182,'I.Supplementary 2017-18'!$B$8:$B$35,0)),INDEX('I.KI 2017-18'!T$9:T$393,MATCH($B182,'I.KI 2017-18'!$B$9:$B$393,0)))),"")</f>
        <v>25.012587864499476</v>
      </c>
      <c r="AH182" s="193">
        <f>_xlfn.IFNA(IF($B182=$B$382,0,_xlfn.IFNA(INDEX('I.Supplementary 2017-18'!U$8:U$35,MATCH($B182,'I.Supplementary 2017-18'!$B$8:$B$35,0)),INDEX('I.KI 2017-18'!U$9:U$393,MATCH($B182,'I.KI 2017-18'!$B$9:$B$393,0)))),"")</f>
        <v>0</v>
      </c>
      <c r="AI182" s="193">
        <f>_xlfn.IFNA(IF($B182=$B$382,0,_xlfn.IFNA(INDEX('I.Supplementary 2017-18'!V$8:V$35,MATCH($B182,'I.Supplementary 2017-18'!$B$8:$B$35,0)),INDEX('I.KI 2017-18'!V$9:V$393,MATCH($B182,'I.KI 2017-18'!$B$9:$B$393,0)))),"")</f>
        <v>0</v>
      </c>
      <c r="AJ182" s="157">
        <f>_xlfn.IFNA(IF($B182=$B$382,0,_xlfn.IFNA(INDEX('I.Supplementary 2017-18'!W$8:W$35,MATCH($B182,'I.Supplementary 2017-18'!$B$8:$B$35,0)),INDEX('I.KI 2017-18'!W$9:W$393,MATCH($B182,'I.KI 2017-18'!$B$9:$B$393,0)))),"")</f>
        <v>0</v>
      </c>
      <c r="AK182" s="156">
        <f>_xlfn.IFNA(IF($B182=$B$382,0,_xlfn.IFNA(INDEX('I.Supplementary 2017-18'!X$8:X$35,MATCH($B182,'I.Supplementary 2017-18'!$B$8:$B$35,0)),INDEX('I.KI 2017-18'!X$9:X$393,MATCH($B182,'I.KI 2017-18'!$B$9:$B$393,0)))),"")</f>
        <v>122.92070993378698</v>
      </c>
      <c r="AL182" s="193">
        <f>_xlfn.IFNA(IF($B182=$B$382,0,_xlfn.IFNA(INDEX('I.Supplementary 2017-18'!Y$8:Y$35,MATCH($B182,'I.Supplementary 2017-18'!$B$8:$B$35,0)),INDEX('I.KI 2017-18'!Y$9:Y$393,MATCH($B182,'I.KI 2017-18'!$B$9:$B$393,0)))),"")</f>
        <v>34.787113456961336</v>
      </c>
      <c r="AM182" s="193">
        <f>_xlfn.IFNA(IF($B182=$B$382,0,_xlfn.IFNA(INDEX('I.Supplementary 2017-18'!Z$8:Z$35,MATCH($B182,'I.Supplementary 2017-18'!$B$8:$B$35,0)),INDEX('I.KI 2017-18'!Z$9:Z$393,MATCH($B182,'I.KI 2017-18'!$B$9:$B$393,0)))),"")</f>
        <v>0</v>
      </c>
      <c r="AN182" s="193">
        <f>_xlfn.IFNA(IF($B182=$B$382,0,_xlfn.IFNA(INDEX('I.Supplementary 2017-18'!AA$8:AA$35,MATCH($B182,'I.Supplementary 2017-18'!$B$8:$B$35,0)),INDEX('I.KI 2017-18'!AA$9:AA$393,MATCH($B182,'I.KI 2017-18'!$B$9:$B$393,0)))),"")</f>
        <v>0</v>
      </c>
      <c r="AO182" s="157">
        <f>_xlfn.IFNA(IF($B182=$B$382,0,_xlfn.IFNA(INDEX('I.Supplementary 2017-18'!AB$8:AB$35,MATCH($B182,'I.Supplementary 2017-18'!$B$8:$B$35,0)),INDEX('I.KI 2017-18'!AB$9:AB$393,MATCH($B182,'I.KI 2017-18'!$B$9:$B$393,0)))),"")</f>
        <v>0</v>
      </c>
      <c r="AP182" s="149"/>
      <c r="AQ182" s="156">
        <f>_xlfn.IFNA(IF($B182=$B$381,0,IF($B182=$B$382,0,_xlfn.IFNA(INDEX('I.Supplementary 2017-18'!I$8:I$35,MATCH($B182,'I.Supplementary 2017-18'!$B$8:$B$35,0)),INDEX('I.KI 2017-18'!I$9:I$393,MATCH($B182,'I.KI 2017-18'!$B$9:$B$393,0))))),"")</f>
        <v>53.555554343183843</v>
      </c>
      <c r="AR182" s="149">
        <f>_xlfn.IFNA(IF($B182=$B$381,0,IF($B182=$B$382,0,_xlfn.IFNA(INDEX('I.Supplementary 2017-18'!J$8:J$35,MATCH($B182,'I.Supplementary 2017-18'!$B$8:$B$35,0)),INDEX('I.KI 2017-18'!J$9:J$393,MATCH($B182,'I.KI 2017-18'!$B$9:$B$393,0))))),"")</f>
        <v>104.15226904756446</v>
      </c>
      <c r="AS182" s="157">
        <f>_xlfn.IFNA(IF($B182=$B$381,0,IF($B182=$B$382,0,_xlfn.IFNA(INDEX('I.Supplementary 2017-18'!H$8:H$35,MATCH($B182,'I.Supplementary 2017-18'!$B$8:$B$35,0)),INDEX('I.KI 2017-18'!H$9:H$393,MATCH($B182,'I.KI 2017-18'!$B$9:$B$393,0))))),"")</f>
        <v>157.7078233907483</v>
      </c>
      <c r="AT182" s="149"/>
      <c r="AU182" s="156">
        <f>_xlfn.IFNA(_xlfn.IFNA(INDEX('I.Supplementary 2018-19'!P$8:P$157,MATCH($B182,'I.Supplementary 2018-19'!$B$8:$B$157,0)),INDEX('I.KI 2018-19'!P$9:P$393,MATCH($B182,'I.KI 2018-19'!$B$9:$B$393,0))),"")</f>
        <v>35.707504958827094</v>
      </c>
      <c r="AV182" s="193">
        <f>_xlfn.IFNA(_xlfn.IFNA(INDEX('I.Supplementary 2018-19'!Q$8:Q$157,MATCH($B182,'I.Supplementary 2018-19'!$B$8:$B$157,0)),INDEX('I.KI 2018-19'!Q$9:Q$393,MATCH($B182,'I.KI 2018-19'!$B$9:$B$393,0))),"")</f>
        <v>7.0541256037380959</v>
      </c>
      <c r="AW182" s="193">
        <f>_xlfn.IFNA(_xlfn.IFNA(INDEX('I.Supplementary 2018-19'!R$8:R$157,MATCH($B182,'I.Supplementary 2018-19'!$B$8:$B$157,0)),INDEX('I.KI 2018-19'!R$9:R$393,MATCH($B182,'I.KI 2018-19'!$B$9:$B$393,0))),"")</f>
        <v>0</v>
      </c>
      <c r="AX182" s="193">
        <f>_xlfn.IFNA(_xlfn.IFNA(INDEX('I.Supplementary 2018-19'!S$8:S$157,MATCH($B182,'I.Supplementary 2018-19'!$B$8:$B$157,0)),INDEX('I.KI 2018-19'!S$9:S$393,MATCH($B182,'I.KI 2018-19'!$B$9:$B$393,0))),"")</f>
        <v>0</v>
      </c>
      <c r="AY182" s="157">
        <f>_xlfn.IFNA(_xlfn.IFNA(INDEX('I.Supplementary 2018-19'!T$8:T$157,MATCH($B182,'I.Supplementary 2018-19'!$B$8:$B$157,0)),INDEX('I.KI 2018-19'!T$9:T$393,MATCH($B182,'I.KI 2018-19'!$B$9:$B$393,0))),"")</f>
        <v>0</v>
      </c>
      <c r="AZ182" s="156">
        <f>_xlfn.IFNA(_xlfn.IFNA(INDEX('I.Supplementary 2018-19'!U$8:U$157,MATCH($B182,'I.Supplementary 2018-19'!$B$8:$B$157,0)),INDEX('I.KI 2018-19'!U$9:U$393,MATCH($B182,'I.KI 2018-19'!$B$9:$B$393,0))),"")</f>
        <v>81.517268171397404</v>
      </c>
      <c r="BA182" s="193">
        <f>_xlfn.IFNA(_xlfn.IFNA(INDEX('I.Supplementary 2018-19'!V$8:V$157,MATCH($B182,'I.Supplementary 2018-19'!$B$8:$B$157,0)),INDEX('I.KI 2018-19'!V$9:V$393,MATCH($B182,'I.KI 2018-19'!$B$9:$B$393,0))),"")</f>
        <v>25.764039002059544</v>
      </c>
      <c r="BB182" s="193">
        <f>_xlfn.IFNA(_xlfn.IFNA(INDEX('I.Supplementary 2018-19'!W$8:W$157,MATCH($B182,'I.Supplementary 2018-19'!$B$8:$B$157,0)),INDEX('I.KI 2018-19'!W$9:W$393,MATCH($B182,'I.KI 2018-19'!$B$9:$B$393,0))),"")</f>
        <v>0</v>
      </c>
      <c r="BC182" s="193">
        <f>_xlfn.IFNA(_xlfn.IFNA(INDEX('I.Supplementary 2018-19'!X$8:X$157,MATCH($B182,'I.Supplementary 2018-19'!$B$8:$B$157,0)),INDEX('I.KI 2018-19'!X$9:X$393,MATCH($B182,'I.KI 2018-19'!$B$9:$B$393,0))),"")</f>
        <v>0</v>
      </c>
      <c r="BD182" s="157">
        <f>_xlfn.IFNA(_xlfn.IFNA(INDEX('I.Supplementary 2018-19'!Y$8:Y$157,MATCH($B182,'I.Supplementary 2018-19'!$B$8:$B$157,0)),INDEX('I.KI 2018-19'!Y$9:Y$393,MATCH($B182,'I.KI 2018-19'!$B$9:$B$393,0))),"")</f>
        <v>0</v>
      </c>
      <c r="BE182" s="156">
        <f>_xlfn.IFNA(_xlfn.IFNA(INDEX('I.Supplementary 2018-19'!Z$8:Z$157,MATCH($B182,'I.Supplementary 2018-19'!$B$8:$B$157,0)),INDEX('I.KI 2018-19'!Z$9:Z$393,MATCH($B182,'I.KI 2018-19'!$B$9:$B$393,0))),"")</f>
        <v>117.22477313022449</v>
      </c>
      <c r="BF182" s="193">
        <f>_xlfn.IFNA(_xlfn.IFNA(INDEX('I.Supplementary 2018-19'!AA$8:AA$157,MATCH($B182,'I.Supplementary 2018-19'!$B$8:$B$157,0)),INDEX('I.KI 2018-19'!AA$9:AA$393,MATCH($B182,'I.KI 2018-19'!$B$9:$B$393,0))),"")</f>
        <v>32.818164605797641</v>
      </c>
      <c r="BG182" s="193">
        <f>_xlfn.IFNA(_xlfn.IFNA(INDEX('I.Supplementary 2018-19'!AB$8:AB$157,MATCH($B182,'I.Supplementary 2018-19'!$B$8:$B$157,0)),INDEX('I.KI 2018-19'!AB$9:AB$393,MATCH($B182,'I.KI 2018-19'!$B$9:$B$393,0))),"")</f>
        <v>0</v>
      </c>
      <c r="BH182" s="193">
        <f>_xlfn.IFNA(_xlfn.IFNA(INDEX('I.Supplementary 2018-19'!AC$8:AC$157,MATCH($B182,'I.Supplementary 2018-19'!$B$8:$B$157,0)),INDEX('I.KI 2018-19'!AC$9:AC$393,MATCH($B182,'I.KI 2018-19'!$B$9:$B$393,0))),"")</f>
        <v>0</v>
      </c>
      <c r="BI182" s="157">
        <f>_xlfn.IFNA(_xlfn.IFNA(INDEX('I.Supplementary 2018-19'!AD$8:AD$157,MATCH($B182,'I.Supplementary 2018-19'!$B$8:$B$157,0)),INDEX('I.KI 2018-19'!AD$9:AD$393,MATCH($B182,'I.KI 2018-19'!$B$9:$B$393,0))),"")</f>
        <v>0</v>
      </c>
      <c r="BJ182" s="149"/>
      <c r="BK182" s="156">
        <f>_xlfn.IFNA(IF($B182=$B$381,0,IF($B182=$B$382,0,_xlfn.IFNA(INDEX('I.Supplementary 2018-19'!I$8:I$157,MATCH($B182,'I.Supplementary 2018-19'!$B$8:$B$157,0)),INDEX('I.KI 2018-19'!I$9:I$393,MATCH($B182,'I.KI 2018-19'!$B$9:$B$393,0))))),"")</f>
        <v>42.761630562565195</v>
      </c>
      <c r="BL182" s="149">
        <f>_xlfn.IFNA(IF($B182=$B$381,0,IF($B182=$B$382,0,_xlfn.IFNA(INDEX('I.Supplementary 2018-19'!J$8:J$157,MATCH($B182,'I.Supplementary 2018-19'!$B$8:$B$157,0)),INDEX('I.KI 2018-19'!J$9:J$393,MATCH($B182,'I.KI 2018-19'!$B$9:$B$393,0))))),"")</f>
        <v>107.28130717345695</v>
      </c>
      <c r="BM182" s="157">
        <f>_xlfn.IFNA(IF($B182=$B$381,0,IF($B182=$B$382,0,_xlfn.IFNA(INDEX('I.Supplementary 2018-19'!H$8:H$157,MATCH($B182,'I.Supplementary 2018-19'!$B$8:$B$157,0)),INDEX('I.KI 2018-19'!H$9:H$393,MATCH($B182,'I.KI 2018-19'!$B$9:$B$393,0))))),"")</f>
        <v>150.04293773602214</v>
      </c>
    </row>
    <row r="183" spans="2:65">
      <c r="B183" s="121" t="str">
        <f>'Calculations for 2021-22'!B183</f>
        <v>E2321</v>
      </c>
      <c r="C183" s="160" t="str">
        <f>'Calculations for 2021-22'!D183</f>
        <v>E2321</v>
      </c>
      <c r="D183" t="str">
        <f>'Calculations for 2021-22'!E183</f>
        <v>SCNFIR</v>
      </c>
      <c r="E183" t="str">
        <f>'Calculations for 2021-22'!F183</f>
        <v>P1909</v>
      </c>
      <c r="F183" s="120" t="str">
        <f>'Calculations for 2021-22'!H183</f>
        <v>Lancashire</v>
      </c>
      <c r="G183" s="156">
        <f>_xlfn.IFNA(INDEX('I.KI 2016-17'!M$8:M$391,MATCH($B183,'I.KI 2016-17'!$B$8:$B$391,0)),"")</f>
        <v>118.84160334193299</v>
      </c>
      <c r="H183" s="149">
        <f>_xlfn.IFNA(INDEX('I.KI 2016-17'!N$8:N$391,MATCH($B183,'I.KI 2016-17'!$B$8:$B$391,0)),"")</f>
        <v>0</v>
      </c>
      <c r="I183" s="149">
        <f>_xlfn.IFNA(INDEX('I.KI 2016-17'!O$8:O$391,MATCH($B183,'I.KI 2016-17'!$B$8:$B$391,0)),"")</f>
        <v>0</v>
      </c>
      <c r="J183" s="149">
        <f>_xlfn.IFNA(INDEX('I.KI 2016-17'!P$8:P$391,MATCH($B183,'I.KI 2016-17'!$B$8:$B$391,0)),"")</f>
        <v>0</v>
      </c>
      <c r="K183" s="157">
        <f>_xlfn.IFNA(INDEX('I.KI 2016-17'!Q$8:Q$391,MATCH($B183,'I.KI 2016-17'!$B$8:$B$391,0)),"")</f>
        <v>0</v>
      </c>
      <c r="L183" s="156">
        <f>_xlfn.IFNA(INDEX('I.KI 2016-17'!R$8:R$391,MATCH($B183,'I.KI 2016-17'!$B$8:$B$391,0)),"")</f>
        <v>173.40786882413701</v>
      </c>
      <c r="M183" s="193">
        <f>_xlfn.IFNA(INDEX('I.KI 2016-17'!S$8:S$391,MATCH($B183,'I.KI 2016-17'!$B$8:$B$391,0)),"")</f>
        <v>0</v>
      </c>
      <c r="N183" s="193">
        <f>_xlfn.IFNA(INDEX('I.KI 2016-17'!T$8:T$391,MATCH($B183,'I.KI 2016-17'!$B$8:$B$391,0)),"")</f>
        <v>0</v>
      </c>
      <c r="O183" s="193">
        <f>_xlfn.IFNA(INDEX('I.KI 2016-17'!U$8:U$391,MATCH($B183,'I.KI 2016-17'!$B$8:$B$391,0)),"")</f>
        <v>0</v>
      </c>
      <c r="P183" s="157">
        <f>_xlfn.IFNA(INDEX('I.KI 2016-17'!V$8:V$391,MATCH($B183,'I.KI 2016-17'!$B$8:$B$391,0)),"")</f>
        <v>0</v>
      </c>
      <c r="Q183" s="156">
        <f>_xlfn.IFNA(INDEX('I.KI 2016-17'!W$8:W$391,MATCH($B183,'I.KI 2016-17'!$B$8:$B$391,0)),"")</f>
        <v>292.24947216607001</v>
      </c>
      <c r="R183" s="193">
        <f>_xlfn.IFNA(INDEX('I.KI 2016-17'!X$8:X$391,MATCH($B183,'I.KI 2016-17'!$B$8:$B$391,0)),"")</f>
        <v>0</v>
      </c>
      <c r="S183" s="193">
        <f>_xlfn.IFNA(INDEX('I.KI 2016-17'!Y$8:Y$391,MATCH($B183,'I.KI 2016-17'!$B$8:$B$391,0)),"")</f>
        <v>0</v>
      </c>
      <c r="T183" s="193">
        <f>_xlfn.IFNA(INDEX('I.KI 2016-17'!Z$8:Z$391,MATCH($B183,'I.KI 2016-17'!$B$8:$B$391,0)),"")</f>
        <v>0</v>
      </c>
      <c r="U183" s="157">
        <f>_xlfn.IFNA(INDEX('I.KI 2016-17'!AA$8:AA$391,MATCH($B183,'I.KI 2016-17'!$B$8:$B$391,0)),"")</f>
        <v>0</v>
      </c>
      <c r="V183" s="149"/>
      <c r="W183" s="154">
        <f>_xlfn.IFNA(INDEX('I.KI 2016-17'!$H$8:$H$391,MATCH(B183,'I.KI 2016-17'!$B$8:$B$391,0)),"")</f>
        <v>118.84160334193299</v>
      </c>
      <c r="X183" s="153">
        <f>_xlfn.IFNA(INDEX('I.KI 2016-17'!$I$8:$I$391,MATCH(B183,'I.KI 2016-17'!$B$8:$B$391,0)),"")</f>
        <v>173.40786882413701</v>
      </c>
      <c r="Y183" s="155">
        <f>_xlfn.IFNA(INDEX('I.KI 2016-17'!$G$8:$G$391,MATCH(B183,'I.KI 2016-17'!$B$8:$B$391,0)),"")</f>
        <v>292.24947216607001</v>
      </c>
      <c r="Z183" s="149"/>
      <c r="AA183" s="156">
        <f>_xlfn.IFNA(IF($B183=$B$382,0,_xlfn.IFNA(INDEX('I.Supplementary 2017-18'!N$8:N$35,MATCH($B183,'I.Supplementary 2017-18'!$B$8:$B$35,0)),INDEX('I.KI 2017-18'!N$9:N$393,MATCH($B183,'I.KI 2017-18'!$B$9:$B$393,0)))),"")</f>
        <v>81.507678573832578</v>
      </c>
      <c r="AB183" s="193">
        <f>_xlfn.IFNA(IF($B183=$B$382,0,_xlfn.IFNA(INDEX('I.Supplementary 2017-18'!O$8:O$35,MATCH($B183,'I.Supplementary 2017-18'!$B$8:$B$35,0)),INDEX('I.KI 2017-18'!O$9:O$393,MATCH($B183,'I.KI 2017-18'!$B$9:$B$393,0)))),"")</f>
        <v>0</v>
      </c>
      <c r="AC183" s="193">
        <f>_xlfn.IFNA(IF($B183=$B$382,0,_xlfn.IFNA(INDEX('I.Supplementary 2017-18'!P$8:P$35,MATCH($B183,'I.Supplementary 2017-18'!$B$8:$B$35,0)),INDEX('I.KI 2017-18'!P$9:P$393,MATCH($B183,'I.KI 2017-18'!$B$9:$B$393,0)))),"")</f>
        <v>0</v>
      </c>
      <c r="AD183" s="193">
        <f>_xlfn.IFNA(IF($B183=$B$382,0,_xlfn.IFNA(INDEX('I.Supplementary 2017-18'!Q$8:Q$35,MATCH($B183,'I.Supplementary 2017-18'!$B$8:$B$35,0)),INDEX('I.KI 2017-18'!Q$9:Q$393,MATCH($B183,'I.KI 2017-18'!$B$9:$B$393,0)))),"")</f>
        <v>0</v>
      </c>
      <c r="AE183" s="157">
        <f>_xlfn.IFNA(IF($B183=$B$382,0,_xlfn.IFNA(INDEX('I.Supplementary 2017-18'!R$8:R$35,MATCH($B183,'I.Supplementary 2017-18'!$B$8:$B$35,0)),INDEX('I.KI 2017-18'!R$9:R$393,MATCH($B183,'I.KI 2017-18'!$B$9:$B$393,0)))),"")</f>
        <v>0</v>
      </c>
      <c r="AF183" s="156">
        <f>_xlfn.IFNA(IF($B183=$B$382,0,_xlfn.IFNA(INDEX('I.Supplementary 2017-18'!S$8:S$35,MATCH($B183,'I.Supplementary 2017-18'!$B$8:$B$35,0)),INDEX('I.KI 2017-18'!S$9:S$393,MATCH($B183,'I.KI 2017-18'!$B$9:$B$393,0)))),"")</f>
        <v>176.948168149129</v>
      </c>
      <c r="AG183" s="193">
        <f>_xlfn.IFNA(IF($B183=$B$382,0,_xlfn.IFNA(INDEX('I.Supplementary 2017-18'!T$8:T$35,MATCH($B183,'I.Supplementary 2017-18'!$B$8:$B$35,0)),INDEX('I.KI 2017-18'!T$9:T$393,MATCH($B183,'I.KI 2017-18'!$B$9:$B$393,0)))),"")</f>
        <v>0</v>
      </c>
      <c r="AH183" s="193">
        <f>_xlfn.IFNA(IF($B183=$B$382,0,_xlfn.IFNA(INDEX('I.Supplementary 2017-18'!U$8:U$35,MATCH($B183,'I.Supplementary 2017-18'!$B$8:$B$35,0)),INDEX('I.KI 2017-18'!U$9:U$393,MATCH($B183,'I.KI 2017-18'!$B$9:$B$393,0)))),"")</f>
        <v>0</v>
      </c>
      <c r="AI183" s="193">
        <f>_xlfn.IFNA(IF($B183=$B$382,0,_xlfn.IFNA(INDEX('I.Supplementary 2017-18'!V$8:V$35,MATCH($B183,'I.Supplementary 2017-18'!$B$8:$B$35,0)),INDEX('I.KI 2017-18'!V$9:V$393,MATCH($B183,'I.KI 2017-18'!$B$9:$B$393,0)))),"")</f>
        <v>0</v>
      </c>
      <c r="AJ183" s="157">
        <f>_xlfn.IFNA(IF($B183=$B$382,0,_xlfn.IFNA(INDEX('I.Supplementary 2017-18'!W$8:W$35,MATCH($B183,'I.Supplementary 2017-18'!$B$8:$B$35,0)),INDEX('I.KI 2017-18'!W$9:W$393,MATCH($B183,'I.KI 2017-18'!$B$9:$B$393,0)))),"")</f>
        <v>0</v>
      </c>
      <c r="AK183" s="156">
        <f>_xlfn.IFNA(IF($B183=$B$382,0,_xlfn.IFNA(INDEX('I.Supplementary 2017-18'!X$8:X$35,MATCH($B183,'I.Supplementary 2017-18'!$B$8:$B$35,0)),INDEX('I.KI 2017-18'!X$9:X$393,MATCH($B183,'I.KI 2017-18'!$B$9:$B$393,0)))),"")</f>
        <v>258.45584672296161</v>
      </c>
      <c r="AL183" s="193">
        <f>_xlfn.IFNA(IF($B183=$B$382,0,_xlfn.IFNA(INDEX('I.Supplementary 2017-18'!Y$8:Y$35,MATCH($B183,'I.Supplementary 2017-18'!$B$8:$B$35,0)),INDEX('I.KI 2017-18'!Y$9:Y$393,MATCH($B183,'I.KI 2017-18'!$B$9:$B$393,0)))),"")</f>
        <v>0</v>
      </c>
      <c r="AM183" s="193">
        <f>_xlfn.IFNA(IF($B183=$B$382,0,_xlfn.IFNA(INDEX('I.Supplementary 2017-18'!Z$8:Z$35,MATCH($B183,'I.Supplementary 2017-18'!$B$8:$B$35,0)),INDEX('I.KI 2017-18'!Z$9:Z$393,MATCH($B183,'I.KI 2017-18'!$B$9:$B$393,0)))),"")</f>
        <v>0</v>
      </c>
      <c r="AN183" s="193">
        <f>_xlfn.IFNA(IF($B183=$B$382,0,_xlfn.IFNA(INDEX('I.Supplementary 2017-18'!AA$8:AA$35,MATCH($B183,'I.Supplementary 2017-18'!$B$8:$B$35,0)),INDEX('I.KI 2017-18'!AA$9:AA$393,MATCH($B183,'I.KI 2017-18'!$B$9:$B$393,0)))),"")</f>
        <v>0</v>
      </c>
      <c r="AO183" s="157">
        <f>_xlfn.IFNA(IF($B183=$B$382,0,_xlfn.IFNA(INDEX('I.Supplementary 2017-18'!AB$8:AB$35,MATCH($B183,'I.Supplementary 2017-18'!$B$8:$B$35,0)),INDEX('I.KI 2017-18'!AB$9:AB$393,MATCH($B183,'I.KI 2017-18'!$B$9:$B$393,0)))),"")</f>
        <v>0</v>
      </c>
      <c r="AP183" s="149"/>
      <c r="AQ183" s="156">
        <f>_xlfn.IFNA(IF($B183=$B$381,0,IF($B183=$B$382,0,_xlfn.IFNA(INDEX('I.Supplementary 2017-18'!I$8:I$35,MATCH($B183,'I.Supplementary 2017-18'!$B$8:$B$35,0)),INDEX('I.KI 2017-18'!I$9:I$393,MATCH($B183,'I.KI 2017-18'!$B$9:$B$393,0))))),"")</f>
        <v>81.507678573832578</v>
      </c>
      <c r="AR183" s="149">
        <f>_xlfn.IFNA(IF($B183=$B$381,0,IF($B183=$B$382,0,_xlfn.IFNA(INDEX('I.Supplementary 2017-18'!J$8:J$35,MATCH($B183,'I.Supplementary 2017-18'!$B$8:$B$35,0)),INDEX('I.KI 2017-18'!J$9:J$393,MATCH($B183,'I.KI 2017-18'!$B$9:$B$393,0))))),"")</f>
        <v>176.948168149129</v>
      </c>
      <c r="AS183" s="157">
        <f>_xlfn.IFNA(IF($B183=$B$381,0,IF($B183=$B$382,0,_xlfn.IFNA(INDEX('I.Supplementary 2017-18'!H$8:H$35,MATCH($B183,'I.Supplementary 2017-18'!$B$8:$B$35,0)),INDEX('I.KI 2017-18'!H$9:H$393,MATCH($B183,'I.KI 2017-18'!$B$9:$B$393,0))))),"")</f>
        <v>258.45584672296161</v>
      </c>
      <c r="AT183" s="149"/>
      <c r="AU183" s="156">
        <f>_xlfn.IFNA(_xlfn.IFNA(INDEX('I.Supplementary 2018-19'!P$8:P$157,MATCH($B183,'I.Supplementary 2018-19'!$B$8:$B$157,0)),INDEX('I.KI 2018-19'!P$9:P$393,MATCH($B183,'I.KI 2018-19'!$B$9:$B$393,0))),"")</f>
        <v>56.979607564061581</v>
      </c>
      <c r="AV183" s="193">
        <f>_xlfn.IFNA(_xlfn.IFNA(INDEX('I.Supplementary 2018-19'!Q$8:Q$157,MATCH($B183,'I.Supplementary 2018-19'!$B$8:$B$157,0)),INDEX('I.KI 2018-19'!Q$9:Q$393,MATCH($B183,'I.KI 2018-19'!$B$9:$B$393,0))),"")</f>
        <v>0</v>
      </c>
      <c r="AW183" s="193">
        <f>_xlfn.IFNA(_xlfn.IFNA(INDEX('I.Supplementary 2018-19'!R$8:R$157,MATCH($B183,'I.Supplementary 2018-19'!$B$8:$B$157,0)),INDEX('I.KI 2018-19'!R$9:R$393,MATCH($B183,'I.KI 2018-19'!$B$9:$B$393,0))),"")</f>
        <v>0</v>
      </c>
      <c r="AX183" s="193">
        <f>_xlfn.IFNA(_xlfn.IFNA(INDEX('I.Supplementary 2018-19'!S$8:S$157,MATCH($B183,'I.Supplementary 2018-19'!$B$8:$B$157,0)),INDEX('I.KI 2018-19'!S$9:S$393,MATCH($B183,'I.KI 2018-19'!$B$9:$B$393,0))),"")</f>
        <v>0</v>
      </c>
      <c r="AY183" s="157">
        <f>_xlfn.IFNA(_xlfn.IFNA(INDEX('I.Supplementary 2018-19'!T$8:T$157,MATCH($B183,'I.Supplementary 2018-19'!$B$8:$B$157,0)),INDEX('I.KI 2018-19'!T$9:T$393,MATCH($B183,'I.KI 2018-19'!$B$9:$B$393,0))),"")</f>
        <v>0</v>
      </c>
      <c r="AZ183" s="156">
        <f>_xlfn.IFNA(_xlfn.IFNA(INDEX('I.Supplementary 2018-19'!U$8:U$157,MATCH($B183,'I.Supplementary 2018-19'!$B$8:$B$157,0)),INDEX('I.KI 2018-19'!U$9:U$393,MATCH($B183,'I.KI 2018-19'!$B$9:$B$393,0))),"")</f>
        <v>182.26420753558352</v>
      </c>
      <c r="BA183" s="193">
        <f>_xlfn.IFNA(_xlfn.IFNA(INDEX('I.Supplementary 2018-19'!V$8:V$157,MATCH($B183,'I.Supplementary 2018-19'!$B$8:$B$157,0)),INDEX('I.KI 2018-19'!V$9:V$393,MATCH($B183,'I.KI 2018-19'!$B$9:$B$393,0))),"")</f>
        <v>0</v>
      </c>
      <c r="BB183" s="193">
        <f>_xlfn.IFNA(_xlfn.IFNA(INDEX('I.Supplementary 2018-19'!W$8:W$157,MATCH($B183,'I.Supplementary 2018-19'!$B$8:$B$157,0)),INDEX('I.KI 2018-19'!W$9:W$393,MATCH($B183,'I.KI 2018-19'!$B$9:$B$393,0))),"")</f>
        <v>0</v>
      </c>
      <c r="BC183" s="193">
        <f>_xlfn.IFNA(_xlfn.IFNA(INDEX('I.Supplementary 2018-19'!X$8:X$157,MATCH($B183,'I.Supplementary 2018-19'!$B$8:$B$157,0)),INDEX('I.KI 2018-19'!X$9:X$393,MATCH($B183,'I.KI 2018-19'!$B$9:$B$393,0))),"")</f>
        <v>0</v>
      </c>
      <c r="BD183" s="157">
        <f>_xlfn.IFNA(_xlfn.IFNA(INDEX('I.Supplementary 2018-19'!Y$8:Y$157,MATCH($B183,'I.Supplementary 2018-19'!$B$8:$B$157,0)),INDEX('I.KI 2018-19'!Y$9:Y$393,MATCH($B183,'I.KI 2018-19'!$B$9:$B$393,0))),"")</f>
        <v>0</v>
      </c>
      <c r="BE183" s="156">
        <f>_xlfn.IFNA(_xlfn.IFNA(INDEX('I.Supplementary 2018-19'!Z$8:Z$157,MATCH($B183,'I.Supplementary 2018-19'!$B$8:$B$157,0)),INDEX('I.KI 2018-19'!Z$9:Z$393,MATCH($B183,'I.KI 2018-19'!$B$9:$B$393,0))),"")</f>
        <v>239.2438150996451</v>
      </c>
      <c r="BF183" s="193">
        <f>_xlfn.IFNA(_xlfn.IFNA(INDEX('I.Supplementary 2018-19'!AA$8:AA$157,MATCH($B183,'I.Supplementary 2018-19'!$B$8:$B$157,0)),INDEX('I.KI 2018-19'!AA$9:AA$393,MATCH($B183,'I.KI 2018-19'!$B$9:$B$393,0))),"")</f>
        <v>0</v>
      </c>
      <c r="BG183" s="193">
        <f>_xlfn.IFNA(_xlfn.IFNA(INDEX('I.Supplementary 2018-19'!AB$8:AB$157,MATCH($B183,'I.Supplementary 2018-19'!$B$8:$B$157,0)),INDEX('I.KI 2018-19'!AB$9:AB$393,MATCH($B183,'I.KI 2018-19'!$B$9:$B$393,0))),"")</f>
        <v>0</v>
      </c>
      <c r="BH183" s="193">
        <f>_xlfn.IFNA(_xlfn.IFNA(INDEX('I.Supplementary 2018-19'!AC$8:AC$157,MATCH($B183,'I.Supplementary 2018-19'!$B$8:$B$157,0)),INDEX('I.KI 2018-19'!AC$9:AC$393,MATCH($B183,'I.KI 2018-19'!$B$9:$B$393,0))),"")</f>
        <v>0</v>
      </c>
      <c r="BI183" s="157">
        <f>_xlfn.IFNA(_xlfn.IFNA(INDEX('I.Supplementary 2018-19'!AD$8:AD$157,MATCH($B183,'I.Supplementary 2018-19'!$B$8:$B$157,0)),INDEX('I.KI 2018-19'!AD$9:AD$393,MATCH($B183,'I.KI 2018-19'!$B$9:$B$393,0))),"")</f>
        <v>0</v>
      </c>
      <c r="BJ183" s="149"/>
      <c r="BK183" s="156">
        <f>_xlfn.IFNA(IF($B183=$B$381,0,IF($B183=$B$382,0,_xlfn.IFNA(INDEX('I.Supplementary 2018-19'!I$8:I$157,MATCH($B183,'I.Supplementary 2018-19'!$B$8:$B$157,0)),INDEX('I.KI 2018-19'!I$9:I$393,MATCH($B183,'I.KI 2018-19'!$B$9:$B$393,0))))),"")</f>
        <v>56.979607564061581</v>
      </c>
      <c r="BL183" s="149">
        <f>_xlfn.IFNA(IF($B183=$B$381,0,IF($B183=$B$382,0,_xlfn.IFNA(INDEX('I.Supplementary 2018-19'!J$8:J$157,MATCH($B183,'I.Supplementary 2018-19'!$B$8:$B$157,0)),INDEX('I.KI 2018-19'!J$9:J$393,MATCH($B183,'I.KI 2018-19'!$B$9:$B$393,0))))),"")</f>
        <v>182.26420753558352</v>
      </c>
      <c r="BM183" s="157">
        <f>_xlfn.IFNA(IF($B183=$B$381,0,IF($B183=$B$382,0,_xlfn.IFNA(INDEX('I.Supplementary 2018-19'!H$8:H$157,MATCH($B183,'I.Supplementary 2018-19'!$B$8:$B$157,0)),INDEX('I.KI 2018-19'!H$9:H$393,MATCH($B183,'I.KI 2018-19'!$B$9:$B$393,0))))),"")</f>
        <v>239.2438150996451</v>
      </c>
    </row>
    <row r="184" spans="2:65">
      <c r="B184" s="121" t="str">
        <f>'Calculations for 2021-22'!B184</f>
        <v>E6123</v>
      </c>
      <c r="C184" s="160" t="str">
        <f>'Calculations for 2021-22'!D184</f>
        <v>E6123</v>
      </c>
      <c r="D184" t="str">
        <f>'Calculations for 2021-22'!E184</f>
        <v>SFIR</v>
      </c>
      <c r="E184" t="str">
        <f>'Calculations for 2021-22'!F184</f>
        <v>P1909</v>
      </c>
      <c r="F184" s="120" t="str">
        <f>'Calculations for 2021-22'!H184</f>
        <v>Lancashire Fire</v>
      </c>
      <c r="G184" s="156">
        <f>_xlfn.IFNA(INDEX('I.KI 2016-17'!M$8:M$391,MATCH($B184,'I.KI 2016-17'!$B$8:$B$391,0)),"")</f>
        <v>0</v>
      </c>
      <c r="H184" s="149">
        <f>_xlfn.IFNA(INDEX('I.KI 2016-17'!N$8:N$391,MATCH($B184,'I.KI 2016-17'!$B$8:$B$391,0)),"")</f>
        <v>0</v>
      </c>
      <c r="I184" s="149">
        <f>_xlfn.IFNA(INDEX('I.KI 2016-17'!O$8:O$391,MATCH($B184,'I.KI 2016-17'!$B$8:$B$391,0)),"")</f>
        <v>13.218223729952999</v>
      </c>
      <c r="J184" s="149">
        <f>_xlfn.IFNA(INDEX('I.KI 2016-17'!P$8:P$391,MATCH($B184,'I.KI 2016-17'!$B$8:$B$391,0)),"")</f>
        <v>0</v>
      </c>
      <c r="K184" s="157">
        <f>_xlfn.IFNA(INDEX('I.KI 2016-17'!Q$8:Q$391,MATCH($B184,'I.KI 2016-17'!$B$8:$B$391,0)),"")</f>
        <v>0</v>
      </c>
      <c r="L184" s="156">
        <f>_xlfn.IFNA(INDEX('I.KI 2016-17'!R$8:R$391,MATCH($B184,'I.KI 2016-17'!$B$8:$B$391,0)),"")</f>
        <v>0</v>
      </c>
      <c r="M184" s="193">
        <f>_xlfn.IFNA(INDEX('I.KI 2016-17'!S$8:S$391,MATCH($B184,'I.KI 2016-17'!$B$8:$B$391,0)),"")</f>
        <v>0</v>
      </c>
      <c r="N184" s="193">
        <f>_xlfn.IFNA(INDEX('I.KI 2016-17'!T$8:T$391,MATCH($B184,'I.KI 2016-17'!$B$8:$B$391,0)),"")</f>
        <v>14.351461583226001</v>
      </c>
      <c r="O184" s="193">
        <f>_xlfn.IFNA(INDEX('I.KI 2016-17'!U$8:U$391,MATCH($B184,'I.KI 2016-17'!$B$8:$B$391,0)),"")</f>
        <v>0</v>
      </c>
      <c r="P184" s="157">
        <f>_xlfn.IFNA(INDEX('I.KI 2016-17'!V$8:V$391,MATCH($B184,'I.KI 2016-17'!$B$8:$B$391,0)),"")</f>
        <v>0</v>
      </c>
      <c r="Q184" s="156">
        <f>_xlfn.IFNA(INDEX('I.KI 2016-17'!W$8:W$391,MATCH($B184,'I.KI 2016-17'!$B$8:$B$391,0)),"")</f>
        <v>0</v>
      </c>
      <c r="R184" s="193">
        <f>_xlfn.IFNA(INDEX('I.KI 2016-17'!X$8:X$391,MATCH($B184,'I.KI 2016-17'!$B$8:$B$391,0)),"")</f>
        <v>0</v>
      </c>
      <c r="S184" s="193">
        <f>_xlfn.IFNA(INDEX('I.KI 2016-17'!Y$8:Y$391,MATCH($B184,'I.KI 2016-17'!$B$8:$B$391,0)),"")</f>
        <v>27.569685313179001</v>
      </c>
      <c r="T184" s="193">
        <f>_xlfn.IFNA(INDEX('I.KI 2016-17'!Z$8:Z$391,MATCH($B184,'I.KI 2016-17'!$B$8:$B$391,0)),"")</f>
        <v>0</v>
      </c>
      <c r="U184" s="157">
        <f>_xlfn.IFNA(INDEX('I.KI 2016-17'!AA$8:AA$391,MATCH($B184,'I.KI 2016-17'!$B$8:$B$391,0)),"")</f>
        <v>0</v>
      </c>
      <c r="V184" s="149"/>
      <c r="W184" s="154">
        <f>_xlfn.IFNA(INDEX('I.KI 2016-17'!$H$8:$H$391,MATCH(B184,'I.KI 2016-17'!$B$8:$B$391,0)),"")</f>
        <v>13.218223729952999</v>
      </c>
      <c r="X184" s="153">
        <f>_xlfn.IFNA(INDEX('I.KI 2016-17'!$I$8:$I$391,MATCH(B184,'I.KI 2016-17'!$B$8:$B$391,0)),"")</f>
        <v>14.351461583226001</v>
      </c>
      <c r="Y184" s="155">
        <f>_xlfn.IFNA(INDEX('I.KI 2016-17'!$G$8:$G$391,MATCH(B184,'I.KI 2016-17'!$B$8:$B$391,0)),"")</f>
        <v>27.569685313179001</v>
      </c>
      <c r="Z184" s="149"/>
      <c r="AA184" s="156">
        <f>_xlfn.IFNA(IF($B184=$B$382,0,_xlfn.IFNA(INDEX('I.Supplementary 2017-18'!N$8:N$35,MATCH($B184,'I.Supplementary 2017-18'!$B$8:$B$35,0)),INDEX('I.KI 2017-18'!N$9:N$393,MATCH($B184,'I.KI 2017-18'!$B$9:$B$393,0)))),"")</f>
        <v>0</v>
      </c>
      <c r="AB184" s="193">
        <f>_xlfn.IFNA(IF($B184=$B$382,0,_xlfn.IFNA(INDEX('I.Supplementary 2017-18'!O$8:O$35,MATCH($B184,'I.Supplementary 2017-18'!$B$8:$B$35,0)),INDEX('I.KI 2017-18'!O$9:O$393,MATCH($B184,'I.KI 2017-18'!$B$9:$B$393,0)))),"")</f>
        <v>0</v>
      </c>
      <c r="AC184" s="193">
        <f>_xlfn.IFNA(IF($B184=$B$382,0,_xlfn.IFNA(INDEX('I.Supplementary 2017-18'!P$8:P$35,MATCH($B184,'I.Supplementary 2017-18'!$B$8:$B$35,0)),INDEX('I.KI 2017-18'!P$9:P$393,MATCH($B184,'I.KI 2017-18'!$B$9:$B$393,0)))),"")</f>
        <v>10.659362106657081</v>
      </c>
      <c r="AD184" s="193">
        <f>_xlfn.IFNA(IF($B184=$B$382,0,_xlfn.IFNA(INDEX('I.Supplementary 2017-18'!Q$8:Q$35,MATCH($B184,'I.Supplementary 2017-18'!$B$8:$B$35,0)),INDEX('I.KI 2017-18'!Q$9:Q$393,MATCH($B184,'I.KI 2017-18'!$B$9:$B$393,0)))),"")</f>
        <v>0</v>
      </c>
      <c r="AE184" s="157">
        <f>_xlfn.IFNA(IF($B184=$B$382,0,_xlfn.IFNA(INDEX('I.Supplementary 2017-18'!R$8:R$35,MATCH($B184,'I.Supplementary 2017-18'!$B$8:$B$35,0)),INDEX('I.KI 2017-18'!R$9:R$393,MATCH($B184,'I.KI 2017-18'!$B$9:$B$393,0)))),"")</f>
        <v>0</v>
      </c>
      <c r="AF184" s="156">
        <f>_xlfn.IFNA(IF($B184=$B$382,0,_xlfn.IFNA(INDEX('I.Supplementary 2017-18'!S$8:S$35,MATCH($B184,'I.Supplementary 2017-18'!$B$8:$B$35,0)),INDEX('I.KI 2017-18'!S$9:S$393,MATCH($B184,'I.KI 2017-18'!$B$9:$B$393,0)))),"")</f>
        <v>0</v>
      </c>
      <c r="AG184" s="193">
        <f>_xlfn.IFNA(IF($B184=$B$382,0,_xlfn.IFNA(INDEX('I.Supplementary 2017-18'!T$8:T$35,MATCH($B184,'I.Supplementary 2017-18'!$B$8:$B$35,0)),INDEX('I.KI 2017-18'!T$9:T$393,MATCH($B184,'I.KI 2017-18'!$B$9:$B$393,0)))),"")</f>
        <v>0</v>
      </c>
      <c r="AH184" s="193">
        <f>_xlfn.IFNA(IF($B184=$B$382,0,_xlfn.IFNA(INDEX('I.Supplementary 2017-18'!U$8:U$35,MATCH($B184,'I.Supplementary 2017-18'!$B$8:$B$35,0)),INDEX('I.KI 2017-18'!U$9:U$393,MATCH($B184,'I.KI 2017-18'!$B$9:$B$393,0)))),"")</f>
        <v>14.644461376720212</v>
      </c>
      <c r="AI184" s="193">
        <f>_xlfn.IFNA(IF($B184=$B$382,0,_xlfn.IFNA(INDEX('I.Supplementary 2017-18'!V$8:V$35,MATCH($B184,'I.Supplementary 2017-18'!$B$8:$B$35,0)),INDEX('I.KI 2017-18'!V$9:V$393,MATCH($B184,'I.KI 2017-18'!$B$9:$B$393,0)))),"")</f>
        <v>0</v>
      </c>
      <c r="AJ184" s="157">
        <f>_xlfn.IFNA(IF($B184=$B$382,0,_xlfn.IFNA(INDEX('I.Supplementary 2017-18'!W$8:W$35,MATCH($B184,'I.Supplementary 2017-18'!$B$8:$B$35,0)),INDEX('I.KI 2017-18'!W$9:W$393,MATCH($B184,'I.KI 2017-18'!$B$9:$B$393,0)))),"")</f>
        <v>0</v>
      </c>
      <c r="AK184" s="156">
        <f>_xlfn.IFNA(IF($B184=$B$382,0,_xlfn.IFNA(INDEX('I.Supplementary 2017-18'!X$8:X$35,MATCH($B184,'I.Supplementary 2017-18'!$B$8:$B$35,0)),INDEX('I.KI 2017-18'!X$9:X$393,MATCH($B184,'I.KI 2017-18'!$B$9:$B$393,0)))),"")</f>
        <v>0</v>
      </c>
      <c r="AL184" s="193">
        <f>_xlfn.IFNA(IF($B184=$B$382,0,_xlfn.IFNA(INDEX('I.Supplementary 2017-18'!Y$8:Y$35,MATCH($B184,'I.Supplementary 2017-18'!$B$8:$B$35,0)),INDEX('I.KI 2017-18'!Y$9:Y$393,MATCH($B184,'I.KI 2017-18'!$B$9:$B$393,0)))),"")</f>
        <v>0</v>
      </c>
      <c r="AM184" s="193">
        <f>_xlfn.IFNA(IF($B184=$B$382,0,_xlfn.IFNA(INDEX('I.Supplementary 2017-18'!Z$8:Z$35,MATCH($B184,'I.Supplementary 2017-18'!$B$8:$B$35,0)),INDEX('I.KI 2017-18'!Z$9:Z$393,MATCH($B184,'I.KI 2017-18'!$B$9:$B$393,0)))),"")</f>
        <v>25.303823483377293</v>
      </c>
      <c r="AN184" s="193">
        <f>_xlfn.IFNA(IF($B184=$B$382,0,_xlfn.IFNA(INDEX('I.Supplementary 2017-18'!AA$8:AA$35,MATCH($B184,'I.Supplementary 2017-18'!$B$8:$B$35,0)),INDEX('I.KI 2017-18'!AA$9:AA$393,MATCH($B184,'I.KI 2017-18'!$B$9:$B$393,0)))),"")</f>
        <v>0</v>
      </c>
      <c r="AO184" s="157">
        <f>_xlfn.IFNA(IF($B184=$B$382,0,_xlfn.IFNA(INDEX('I.Supplementary 2017-18'!AB$8:AB$35,MATCH($B184,'I.Supplementary 2017-18'!$B$8:$B$35,0)),INDEX('I.KI 2017-18'!AB$9:AB$393,MATCH($B184,'I.KI 2017-18'!$B$9:$B$393,0)))),"")</f>
        <v>0</v>
      </c>
      <c r="AP184" s="149"/>
      <c r="AQ184" s="156">
        <f>_xlfn.IFNA(IF($B184=$B$381,0,IF($B184=$B$382,0,_xlfn.IFNA(INDEX('I.Supplementary 2017-18'!I$8:I$35,MATCH($B184,'I.Supplementary 2017-18'!$B$8:$B$35,0)),INDEX('I.KI 2017-18'!I$9:I$393,MATCH($B184,'I.KI 2017-18'!$B$9:$B$393,0))))),"")</f>
        <v>10.659362106657081</v>
      </c>
      <c r="AR184" s="149">
        <f>_xlfn.IFNA(IF($B184=$B$381,0,IF($B184=$B$382,0,_xlfn.IFNA(INDEX('I.Supplementary 2017-18'!J$8:J$35,MATCH($B184,'I.Supplementary 2017-18'!$B$8:$B$35,0)),INDEX('I.KI 2017-18'!J$9:J$393,MATCH($B184,'I.KI 2017-18'!$B$9:$B$393,0))))),"")</f>
        <v>14.644461376720212</v>
      </c>
      <c r="AS184" s="157">
        <f>_xlfn.IFNA(IF($B184=$B$381,0,IF($B184=$B$382,0,_xlfn.IFNA(INDEX('I.Supplementary 2017-18'!H$8:H$35,MATCH($B184,'I.Supplementary 2017-18'!$B$8:$B$35,0)),INDEX('I.KI 2017-18'!H$9:H$393,MATCH($B184,'I.KI 2017-18'!$B$9:$B$393,0))))),"")</f>
        <v>25.303823483377293</v>
      </c>
      <c r="AT184" s="149"/>
      <c r="AU184" s="156">
        <f>_xlfn.IFNA(_xlfn.IFNA(INDEX('I.Supplementary 2018-19'!P$8:P$157,MATCH($B184,'I.Supplementary 2018-19'!$B$8:$B$157,0)),INDEX('I.KI 2018-19'!P$9:P$393,MATCH($B184,'I.KI 2018-19'!$B$9:$B$393,0))),"")</f>
        <v>0</v>
      </c>
      <c r="AV184" s="193">
        <f>_xlfn.IFNA(_xlfn.IFNA(INDEX('I.Supplementary 2018-19'!Q$8:Q$157,MATCH($B184,'I.Supplementary 2018-19'!$B$8:$B$157,0)),INDEX('I.KI 2018-19'!Q$9:Q$393,MATCH($B184,'I.KI 2018-19'!$B$9:$B$393,0))),"")</f>
        <v>0</v>
      </c>
      <c r="AW184" s="193">
        <f>_xlfn.IFNA(_xlfn.IFNA(INDEX('I.Supplementary 2018-19'!R$8:R$157,MATCH($B184,'I.Supplementary 2018-19'!$B$8:$B$157,0)),INDEX('I.KI 2018-19'!R$9:R$393,MATCH($B184,'I.KI 2018-19'!$B$9:$B$393,0))),"")</f>
        <v>9.2616487983101603</v>
      </c>
      <c r="AX184" s="193">
        <f>_xlfn.IFNA(_xlfn.IFNA(INDEX('I.Supplementary 2018-19'!S$8:S$157,MATCH($B184,'I.Supplementary 2018-19'!$B$8:$B$157,0)),INDEX('I.KI 2018-19'!S$9:S$393,MATCH($B184,'I.KI 2018-19'!$B$9:$B$393,0))),"")</f>
        <v>0</v>
      </c>
      <c r="AY184" s="157">
        <f>_xlfn.IFNA(_xlfn.IFNA(INDEX('I.Supplementary 2018-19'!T$8:T$157,MATCH($B184,'I.Supplementary 2018-19'!$B$8:$B$157,0)),INDEX('I.KI 2018-19'!T$9:T$393,MATCH($B184,'I.KI 2018-19'!$B$9:$B$393,0))),"")</f>
        <v>0</v>
      </c>
      <c r="AZ184" s="156">
        <f>_xlfn.IFNA(_xlfn.IFNA(INDEX('I.Supplementary 2018-19'!U$8:U$157,MATCH($B184,'I.Supplementary 2018-19'!$B$8:$B$157,0)),INDEX('I.KI 2018-19'!U$9:U$393,MATCH($B184,'I.KI 2018-19'!$B$9:$B$393,0))),"")</f>
        <v>0</v>
      </c>
      <c r="BA184" s="193">
        <f>_xlfn.IFNA(_xlfn.IFNA(INDEX('I.Supplementary 2018-19'!V$8:V$157,MATCH($B184,'I.Supplementary 2018-19'!$B$8:$B$157,0)),INDEX('I.KI 2018-19'!V$9:V$393,MATCH($B184,'I.KI 2018-19'!$B$9:$B$393,0))),"")</f>
        <v>0</v>
      </c>
      <c r="BB184" s="193">
        <f>_xlfn.IFNA(_xlfn.IFNA(INDEX('I.Supplementary 2018-19'!W$8:W$157,MATCH($B184,'I.Supplementary 2018-19'!$B$8:$B$157,0)),INDEX('I.KI 2018-19'!W$9:W$393,MATCH($B184,'I.KI 2018-19'!$B$9:$B$393,0))),"")</f>
        <v>15.084423735677472</v>
      </c>
      <c r="BC184" s="193">
        <f>_xlfn.IFNA(_xlfn.IFNA(INDEX('I.Supplementary 2018-19'!X$8:X$157,MATCH($B184,'I.Supplementary 2018-19'!$B$8:$B$157,0)),INDEX('I.KI 2018-19'!X$9:X$393,MATCH($B184,'I.KI 2018-19'!$B$9:$B$393,0))),"")</f>
        <v>0</v>
      </c>
      <c r="BD184" s="157">
        <f>_xlfn.IFNA(_xlfn.IFNA(INDEX('I.Supplementary 2018-19'!Y$8:Y$157,MATCH($B184,'I.Supplementary 2018-19'!$B$8:$B$157,0)),INDEX('I.KI 2018-19'!Y$9:Y$393,MATCH($B184,'I.KI 2018-19'!$B$9:$B$393,0))),"")</f>
        <v>0</v>
      </c>
      <c r="BE184" s="156">
        <f>_xlfn.IFNA(_xlfn.IFNA(INDEX('I.Supplementary 2018-19'!Z$8:Z$157,MATCH($B184,'I.Supplementary 2018-19'!$B$8:$B$157,0)),INDEX('I.KI 2018-19'!Z$9:Z$393,MATCH($B184,'I.KI 2018-19'!$B$9:$B$393,0))),"")</f>
        <v>0</v>
      </c>
      <c r="BF184" s="193">
        <f>_xlfn.IFNA(_xlfn.IFNA(INDEX('I.Supplementary 2018-19'!AA$8:AA$157,MATCH($B184,'I.Supplementary 2018-19'!$B$8:$B$157,0)),INDEX('I.KI 2018-19'!AA$9:AA$393,MATCH($B184,'I.KI 2018-19'!$B$9:$B$393,0))),"")</f>
        <v>0</v>
      </c>
      <c r="BG184" s="193">
        <f>_xlfn.IFNA(_xlfn.IFNA(INDEX('I.Supplementary 2018-19'!AB$8:AB$157,MATCH($B184,'I.Supplementary 2018-19'!$B$8:$B$157,0)),INDEX('I.KI 2018-19'!AB$9:AB$393,MATCH($B184,'I.KI 2018-19'!$B$9:$B$393,0))),"")</f>
        <v>24.34607253398763</v>
      </c>
      <c r="BH184" s="193">
        <f>_xlfn.IFNA(_xlfn.IFNA(INDEX('I.Supplementary 2018-19'!AC$8:AC$157,MATCH($B184,'I.Supplementary 2018-19'!$B$8:$B$157,0)),INDEX('I.KI 2018-19'!AC$9:AC$393,MATCH($B184,'I.KI 2018-19'!$B$9:$B$393,0))),"")</f>
        <v>0</v>
      </c>
      <c r="BI184" s="157">
        <f>_xlfn.IFNA(_xlfn.IFNA(INDEX('I.Supplementary 2018-19'!AD$8:AD$157,MATCH($B184,'I.Supplementary 2018-19'!$B$8:$B$157,0)),INDEX('I.KI 2018-19'!AD$9:AD$393,MATCH($B184,'I.KI 2018-19'!$B$9:$B$393,0))),"")</f>
        <v>0</v>
      </c>
      <c r="BJ184" s="149"/>
      <c r="BK184" s="156">
        <f>_xlfn.IFNA(IF($B184=$B$381,0,IF($B184=$B$382,0,_xlfn.IFNA(INDEX('I.Supplementary 2018-19'!I$8:I$157,MATCH($B184,'I.Supplementary 2018-19'!$B$8:$B$157,0)),INDEX('I.KI 2018-19'!I$9:I$393,MATCH($B184,'I.KI 2018-19'!$B$9:$B$393,0))))),"")</f>
        <v>9.2616487983101603</v>
      </c>
      <c r="BL184" s="149">
        <f>_xlfn.IFNA(IF($B184=$B$381,0,IF($B184=$B$382,0,_xlfn.IFNA(INDEX('I.Supplementary 2018-19'!J$8:J$157,MATCH($B184,'I.Supplementary 2018-19'!$B$8:$B$157,0)),INDEX('I.KI 2018-19'!J$9:J$393,MATCH($B184,'I.KI 2018-19'!$B$9:$B$393,0))))),"")</f>
        <v>15.084423735677472</v>
      </c>
      <c r="BM184" s="157">
        <f>_xlfn.IFNA(IF($B184=$B$381,0,IF($B184=$B$382,0,_xlfn.IFNA(INDEX('I.Supplementary 2018-19'!H$8:H$157,MATCH($B184,'I.Supplementary 2018-19'!$B$8:$B$157,0)),INDEX('I.KI 2018-19'!H$9:H$393,MATCH($B184,'I.KI 2018-19'!$B$9:$B$393,0))))),"")</f>
        <v>24.34607253398763</v>
      </c>
    </row>
    <row r="185" spans="2:65">
      <c r="B185" s="121" t="str">
        <f>'Calculations for 2021-22'!B185</f>
        <v>E2337</v>
      </c>
      <c r="C185" s="160" t="str">
        <f>'Calculations for 2021-22'!D185</f>
        <v>E2337</v>
      </c>
      <c r="D185" t="str">
        <f>'Calculations for 2021-22'!E185</f>
        <v>SD</v>
      </c>
      <c r="E185">
        <f>'Calculations for 2021-22'!F185</f>
        <v>0</v>
      </c>
      <c r="F185" s="120" t="str">
        <f>'Calculations for 2021-22'!H185</f>
        <v>Lancaster</v>
      </c>
      <c r="G185" s="156">
        <f>_xlfn.IFNA(INDEX('I.KI 2016-17'!M$8:M$391,MATCH($B185,'I.KI 2016-17'!$B$8:$B$391,0)),"")</f>
        <v>0</v>
      </c>
      <c r="H185" s="149">
        <f>_xlfn.IFNA(INDEX('I.KI 2016-17'!N$8:N$391,MATCH($B185,'I.KI 2016-17'!$B$8:$B$391,0)),"")</f>
        <v>2.6519073749370001</v>
      </c>
      <c r="I185" s="149">
        <f>_xlfn.IFNA(INDEX('I.KI 2016-17'!O$8:O$391,MATCH($B185,'I.KI 2016-17'!$B$8:$B$391,0)),"")</f>
        <v>0</v>
      </c>
      <c r="J185" s="149">
        <f>_xlfn.IFNA(INDEX('I.KI 2016-17'!P$8:P$391,MATCH($B185,'I.KI 2016-17'!$B$8:$B$391,0)),"")</f>
        <v>0</v>
      </c>
      <c r="K185" s="157">
        <f>_xlfn.IFNA(INDEX('I.KI 2016-17'!Q$8:Q$391,MATCH($B185,'I.KI 2016-17'!$B$8:$B$391,0)),"")</f>
        <v>0</v>
      </c>
      <c r="L185" s="156">
        <f>_xlfn.IFNA(INDEX('I.KI 2016-17'!R$8:R$391,MATCH($B185,'I.KI 2016-17'!$B$8:$B$391,0)),"")</f>
        <v>0</v>
      </c>
      <c r="M185" s="193">
        <f>_xlfn.IFNA(INDEX('I.KI 2016-17'!S$8:S$391,MATCH($B185,'I.KI 2016-17'!$B$8:$B$391,0)),"")</f>
        <v>5.2501885490089997</v>
      </c>
      <c r="N185" s="193">
        <f>_xlfn.IFNA(INDEX('I.KI 2016-17'!T$8:T$391,MATCH($B185,'I.KI 2016-17'!$B$8:$B$391,0)),"")</f>
        <v>0</v>
      </c>
      <c r="O185" s="193">
        <f>_xlfn.IFNA(INDEX('I.KI 2016-17'!U$8:U$391,MATCH($B185,'I.KI 2016-17'!$B$8:$B$391,0)),"")</f>
        <v>0</v>
      </c>
      <c r="P185" s="157">
        <f>_xlfn.IFNA(INDEX('I.KI 2016-17'!V$8:V$391,MATCH($B185,'I.KI 2016-17'!$B$8:$B$391,0)),"")</f>
        <v>0</v>
      </c>
      <c r="Q185" s="156">
        <f>_xlfn.IFNA(INDEX('I.KI 2016-17'!W$8:W$391,MATCH($B185,'I.KI 2016-17'!$B$8:$B$391,0)),"")</f>
        <v>0</v>
      </c>
      <c r="R185" s="193">
        <f>_xlfn.IFNA(INDEX('I.KI 2016-17'!X$8:X$391,MATCH($B185,'I.KI 2016-17'!$B$8:$B$391,0)),"")</f>
        <v>7.9020959239459998</v>
      </c>
      <c r="S185" s="193">
        <f>_xlfn.IFNA(INDEX('I.KI 2016-17'!Y$8:Y$391,MATCH($B185,'I.KI 2016-17'!$B$8:$B$391,0)),"")</f>
        <v>0</v>
      </c>
      <c r="T185" s="193">
        <f>_xlfn.IFNA(INDEX('I.KI 2016-17'!Z$8:Z$391,MATCH($B185,'I.KI 2016-17'!$B$8:$B$391,0)),"")</f>
        <v>0</v>
      </c>
      <c r="U185" s="157">
        <f>_xlfn.IFNA(INDEX('I.KI 2016-17'!AA$8:AA$391,MATCH($B185,'I.KI 2016-17'!$B$8:$B$391,0)),"")</f>
        <v>0</v>
      </c>
      <c r="V185" s="149"/>
      <c r="W185" s="154">
        <f>_xlfn.IFNA(INDEX('I.KI 2016-17'!$H$8:$H$391,MATCH(B185,'I.KI 2016-17'!$B$8:$B$391,0)),"")</f>
        <v>2.6519073749370001</v>
      </c>
      <c r="X185" s="153">
        <f>_xlfn.IFNA(INDEX('I.KI 2016-17'!$I$8:$I$391,MATCH(B185,'I.KI 2016-17'!$B$8:$B$391,0)),"")</f>
        <v>5.2501885490089997</v>
      </c>
      <c r="Y185" s="155">
        <f>_xlfn.IFNA(INDEX('I.KI 2016-17'!$G$8:$G$391,MATCH(B185,'I.KI 2016-17'!$B$8:$B$391,0)),"")</f>
        <v>7.9020959239459998</v>
      </c>
      <c r="Z185" s="149"/>
      <c r="AA185" s="156">
        <f>_xlfn.IFNA(IF($B185=$B$382,0,_xlfn.IFNA(INDEX('I.Supplementary 2017-18'!N$8:N$35,MATCH($B185,'I.Supplementary 2017-18'!$B$8:$B$35,0)),INDEX('I.KI 2017-18'!N$9:N$393,MATCH($B185,'I.KI 2017-18'!$B$9:$B$393,0)))),"")</f>
        <v>0</v>
      </c>
      <c r="AB185" s="193">
        <f>_xlfn.IFNA(IF($B185=$B$382,0,_xlfn.IFNA(INDEX('I.Supplementary 2017-18'!O$8:O$35,MATCH($B185,'I.Supplementary 2017-18'!$B$8:$B$35,0)),INDEX('I.KI 2017-18'!O$9:O$393,MATCH($B185,'I.KI 2017-18'!$B$9:$B$393,0)))),"")</f>
        <v>1.6051794335948639</v>
      </c>
      <c r="AC185" s="193">
        <f>_xlfn.IFNA(IF($B185=$B$382,0,_xlfn.IFNA(INDEX('I.Supplementary 2017-18'!P$8:P$35,MATCH($B185,'I.Supplementary 2017-18'!$B$8:$B$35,0)),INDEX('I.KI 2017-18'!P$9:P$393,MATCH($B185,'I.KI 2017-18'!$B$9:$B$393,0)))),"")</f>
        <v>0</v>
      </c>
      <c r="AD185" s="193">
        <f>_xlfn.IFNA(IF($B185=$B$382,0,_xlfn.IFNA(INDEX('I.Supplementary 2017-18'!Q$8:Q$35,MATCH($B185,'I.Supplementary 2017-18'!$B$8:$B$35,0)),INDEX('I.KI 2017-18'!Q$9:Q$393,MATCH($B185,'I.KI 2017-18'!$B$9:$B$393,0)))),"")</f>
        <v>0</v>
      </c>
      <c r="AE185" s="157">
        <f>_xlfn.IFNA(IF($B185=$B$382,0,_xlfn.IFNA(INDEX('I.Supplementary 2017-18'!R$8:R$35,MATCH($B185,'I.Supplementary 2017-18'!$B$8:$B$35,0)),INDEX('I.KI 2017-18'!R$9:R$393,MATCH($B185,'I.KI 2017-18'!$B$9:$B$393,0)))),"")</f>
        <v>0</v>
      </c>
      <c r="AF185" s="156">
        <f>_xlfn.IFNA(IF($B185=$B$382,0,_xlfn.IFNA(INDEX('I.Supplementary 2017-18'!S$8:S$35,MATCH($B185,'I.Supplementary 2017-18'!$B$8:$B$35,0)),INDEX('I.KI 2017-18'!S$9:S$393,MATCH($B185,'I.KI 2017-18'!$B$9:$B$393,0)))),"")</f>
        <v>0</v>
      </c>
      <c r="AG185" s="193">
        <f>_xlfn.IFNA(IF($B185=$B$382,0,_xlfn.IFNA(INDEX('I.Supplementary 2017-18'!T$8:T$35,MATCH($B185,'I.Supplementary 2017-18'!$B$8:$B$35,0)),INDEX('I.KI 2017-18'!T$9:T$393,MATCH($B185,'I.KI 2017-18'!$B$9:$B$393,0)))),"")</f>
        <v>5.357376527860108</v>
      </c>
      <c r="AH185" s="193">
        <f>_xlfn.IFNA(IF($B185=$B$382,0,_xlfn.IFNA(INDEX('I.Supplementary 2017-18'!U$8:U$35,MATCH($B185,'I.Supplementary 2017-18'!$B$8:$B$35,0)),INDEX('I.KI 2017-18'!U$9:U$393,MATCH($B185,'I.KI 2017-18'!$B$9:$B$393,0)))),"")</f>
        <v>0</v>
      </c>
      <c r="AI185" s="193">
        <f>_xlfn.IFNA(IF($B185=$B$382,0,_xlfn.IFNA(INDEX('I.Supplementary 2017-18'!V$8:V$35,MATCH($B185,'I.Supplementary 2017-18'!$B$8:$B$35,0)),INDEX('I.KI 2017-18'!V$9:V$393,MATCH($B185,'I.KI 2017-18'!$B$9:$B$393,0)))),"")</f>
        <v>0</v>
      </c>
      <c r="AJ185" s="157">
        <f>_xlfn.IFNA(IF($B185=$B$382,0,_xlfn.IFNA(INDEX('I.Supplementary 2017-18'!W$8:W$35,MATCH($B185,'I.Supplementary 2017-18'!$B$8:$B$35,0)),INDEX('I.KI 2017-18'!W$9:W$393,MATCH($B185,'I.KI 2017-18'!$B$9:$B$393,0)))),"")</f>
        <v>0</v>
      </c>
      <c r="AK185" s="156">
        <f>_xlfn.IFNA(IF($B185=$B$382,0,_xlfn.IFNA(INDEX('I.Supplementary 2017-18'!X$8:X$35,MATCH($B185,'I.Supplementary 2017-18'!$B$8:$B$35,0)),INDEX('I.KI 2017-18'!X$9:X$393,MATCH($B185,'I.KI 2017-18'!$B$9:$B$393,0)))),"")</f>
        <v>0</v>
      </c>
      <c r="AL185" s="193">
        <f>_xlfn.IFNA(IF($B185=$B$382,0,_xlfn.IFNA(INDEX('I.Supplementary 2017-18'!Y$8:Y$35,MATCH($B185,'I.Supplementary 2017-18'!$B$8:$B$35,0)),INDEX('I.KI 2017-18'!Y$9:Y$393,MATCH($B185,'I.KI 2017-18'!$B$9:$B$393,0)))),"")</f>
        <v>6.9625559614549717</v>
      </c>
      <c r="AM185" s="193">
        <f>_xlfn.IFNA(IF($B185=$B$382,0,_xlfn.IFNA(INDEX('I.Supplementary 2017-18'!Z$8:Z$35,MATCH($B185,'I.Supplementary 2017-18'!$B$8:$B$35,0)),INDEX('I.KI 2017-18'!Z$9:Z$393,MATCH($B185,'I.KI 2017-18'!$B$9:$B$393,0)))),"")</f>
        <v>0</v>
      </c>
      <c r="AN185" s="193">
        <f>_xlfn.IFNA(IF($B185=$B$382,0,_xlfn.IFNA(INDEX('I.Supplementary 2017-18'!AA$8:AA$35,MATCH($B185,'I.Supplementary 2017-18'!$B$8:$B$35,0)),INDEX('I.KI 2017-18'!AA$9:AA$393,MATCH($B185,'I.KI 2017-18'!$B$9:$B$393,0)))),"")</f>
        <v>0</v>
      </c>
      <c r="AO185" s="157">
        <f>_xlfn.IFNA(IF($B185=$B$382,0,_xlfn.IFNA(INDEX('I.Supplementary 2017-18'!AB$8:AB$35,MATCH($B185,'I.Supplementary 2017-18'!$B$8:$B$35,0)),INDEX('I.KI 2017-18'!AB$9:AB$393,MATCH($B185,'I.KI 2017-18'!$B$9:$B$393,0)))),"")</f>
        <v>0</v>
      </c>
      <c r="AP185" s="149"/>
      <c r="AQ185" s="156">
        <f>_xlfn.IFNA(IF($B185=$B$381,0,IF($B185=$B$382,0,_xlfn.IFNA(INDEX('I.Supplementary 2017-18'!I$8:I$35,MATCH($B185,'I.Supplementary 2017-18'!$B$8:$B$35,0)),INDEX('I.KI 2017-18'!I$9:I$393,MATCH($B185,'I.KI 2017-18'!$B$9:$B$393,0))))),"")</f>
        <v>1.6051794335948639</v>
      </c>
      <c r="AR185" s="149">
        <f>_xlfn.IFNA(IF($B185=$B$381,0,IF($B185=$B$382,0,_xlfn.IFNA(INDEX('I.Supplementary 2017-18'!J$8:J$35,MATCH($B185,'I.Supplementary 2017-18'!$B$8:$B$35,0)),INDEX('I.KI 2017-18'!J$9:J$393,MATCH($B185,'I.KI 2017-18'!$B$9:$B$393,0))))),"")</f>
        <v>5.357376527860108</v>
      </c>
      <c r="AS185" s="157">
        <f>_xlfn.IFNA(IF($B185=$B$381,0,IF($B185=$B$382,0,_xlfn.IFNA(INDEX('I.Supplementary 2017-18'!H$8:H$35,MATCH($B185,'I.Supplementary 2017-18'!$B$8:$B$35,0)),INDEX('I.KI 2017-18'!H$9:H$393,MATCH($B185,'I.KI 2017-18'!$B$9:$B$393,0))))),"")</f>
        <v>6.9625559614549717</v>
      </c>
      <c r="AT185" s="149"/>
      <c r="AU185" s="156">
        <f>_xlfn.IFNA(_xlfn.IFNA(INDEX('I.Supplementary 2018-19'!P$8:P$157,MATCH($B185,'I.Supplementary 2018-19'!$B$8:$B$157,0)),INDEX('I.KI 2018-19'!P$9:P$393,MATCH($B185,'I.KI 2018-19'!$B$9:$B$393,0))),"")</f>
        <v>0</v>
      </c>
      <c r="AV185" s="193">
        <f>_xlfn.IFNA(_xlfn.IFNA(INDEX('I.Supplementary 2018-19'!Q$8:Q$157,MATCH($B185,'I.Supplementary 2018-19'!$B$8:$B$157,0)),INDEX('I.KI 2018-19'!Q$9:Q$393,MATCH($B185,'I.KI 2018-19'!$B$9:$B$393,0))),"")</f>
        <v>0.94125933760156111</v>
      </c>
      <c r="AW185" s="193">
        <f>_xlfn.IFNA(_xlfn.IFNA(INDEX('I.Supplementary 2018-19'!R$8:R$157,MATCH($B185,'I.Supplementary 2018-19'!$B$8:$B$157,0)),INDEX('I.KI 2018-19'!R$9:R$393,MATCH($B185,'I.KI 2018-19'!$B$9:$B$393,0))),"")</f>
        <v>0</v>
      </c>
      <c r="AX185" s="193">
        <f>_xlfn.IFNA(_xlfn.IFNA(INDEX('I.Supplementary 2018-19'!S$8:S$157,MATCH($B185,'I.Supplementary 2018-19'!$B$8:$B$157,0)),INDEX('I.KI 2018-19'!S$9:S$393,MATCH($B185,'I.KI 2018-19'!$B$9:$B$393,0))),"")</f>
        <v>0</v>
      </c>
      <c r="AY185" s="157">
        <f>_xlfn.IFNA(_xlfn.IFNA(INDEX('I.Supplementary 2018-19'!T$8:T$157,MATCH($B185,'I.Supplementary 2018-19'!$B$8:$B$157,0)),INDEX('I.KI 2018-19'!T$9:T$393,MATCH($B185,'I.KI 2018-19'!$B$9:$B$393,0))),"")</f>
        <v>0</v>
      </c>
      <c r="AZ185" s="156">
        <f>_xlfn.IFNA(_xlfn.IFNA(INDEX('I.Supplementary 2018-19'!U$8:U$157,MATCH($B185,'I.Supplementary 2018-19'!$B$8:$B$157,0)),INDEX('I.KI 2018-19'!U$9:U$393,MATCH($B185,'I.KI 2018-19'!$B$9:$B$393,0))),"")</f>
        <v>0</v>
      </c>
      <c r="BA185" s="193">
        <f>_xlfn.IFNA(_xlfn.IFNA(INDEX('I.Supplementary 2018-19'!V$8:V$157,MATCH($B185,'I.Supplementary 2018-19'!$B$8:$B$157,0)),INDEX('I.KI 2018-19'!V$9:V$393,MATCH($B185,'I.KI 2018-19'!$B$9:$B$393,0))),"")</f>
        <v>5.518327754018995</v>
      </c>
      <c r="BB185" s="193">
        <f>_xlfn.IFNA(_xlfn.IFNA(INDEX('I.Supplementary 2018-19'!W$8:W$157,MATCH($B185,'I.Supplementary 2018-19'!$B$8:$B$157,0)),INDEX('I.KI 2018-19'!W$9:W$393,MATCH($B185,'I.KI 2018-19'!$B$9:$B$393,0))),"")</f>
        <v>0</v>
      </c>
      <c r="BC185" s="193">
        <f>_xlfn.IFNA(_xlfn.IFNA(INDEX('I.Supplementary 2018-19'!X$8:X$157,MATCH($B185,'I.Supplementary 2018-19'!$B$8:$B$157,0)),INDEX('I.KI 2018-19'!X$9:X$393,MATCH($B185,'I.KI 2018-19'!$B$9:$B$393,0))),"")</f>
        <v>0</v>
      </c>
      <c r="BD185" s="157">
        <f>_xlfn.IFNA(_xlfn.IFNA(INDEX('I.Supplementary 2018-19'!Y$8:Y$157,MATCH($B185,'I.Supplementary 2018-19'!$B$8:$B$157,0)),INDEX('I.KI 2018-19'!Y$9:Y$393,MATCH($B185,'I.KI 2018-19'!$B$9:$B$393,0))),"")</f>
        <v>0</v>
      </c>
      <c r="BE185" s="156">
        <f>_xlfn.IFNA(_xlfn.IFNA(INDEX('I.Supplementary 2018-19'!Z$8:Z$157,MATCH($B185,'I.Supplementary 2018-19'!$B$8:$B$157,0)),INDEX('I.KI 2018-19'!Z$9:Z$393,MATCH($B185,'I.KI 2018-19'!$B$9:$B$393,0))),"")</f>
        <v>0</v>
      </c>
      <c r="BF185" s="193">
        <f>_xlfn.IFNA(_xlfn.IFNA(INDEX('I.Supplementary 2018-19'!AA$8:AA$157,MATCH($B185,'I.Supplementary 2018-19'!$B$8:$B$157,0)),INDEX('I.KI 2018-19'!AA$9:AA$393,MATCH($B185,'I.KI 2018-19'!$B$9:$B$393,0))),"")</f>
        <v>6.4595870916205564</v>
      </c>
      <c r="BG185" s="193">
        <f>_xlfn.IFNA(_xlfn.IFNA(INDEX('I.Supplementary 2018-19'!AB$8:AB$157,MATCH($B185,'I.Supplementary 2018-19'!$B$8:$B$157,0)),INDEX('I.KI 2018-19'!AB$9:AB$393,MATCH($B185,'I.KI 2018-19'!$B$9:$B$393,0))),"")</f>
        <v>0</v>
      </c>
      <c r="BH185" s="193">
        <f>_xlfn.IFNA(_xlfn.IFNA(INDEX('I.Supplementary 2018-19'!AC$8:AC$157,MATCH($B185,'I.Supplementary 2018-19'!$B$8:$B$157,0)),INDEX('I.KI 2018-19'!AC$9:AC$393,MATCH($B185,'I.KI 2018-19'!$B$9:$B$393,0))),"")</f>
        <v>0</v>
      </c>
      <c r="BI185" s="157">
        <f>_xlfn.IFNA(_xlfn.IFNA(INDEX('I.Supplementary 2018-19'!AD$8:AD$157,MATCH($B185,'I.Supplementary 2018-19'!$B$8:$B$157,0)),INDEX('I.KI 2018-19'!AD$9:AD$393,MATCH($B185,'I.KI 2018-19'!$B$9:$B$393,0))),"")</f>
        <v>0</v>
      </c>
      <c r="BJ185" s="149"/>
      <c r="BK185" s="156">
        <f>_xlfn.IFNA(IF($B185=$B$381,0,IF($B185=$B$382,0,_xlfn.IFNA(INDEX('I.Supplementary 2018-19'!I$8:I$157,MATCH($B185,'I.Supplementary 2018-19'!$B$8:$B$157,0)),INDEX('I.KI 2018-19'!I$9:I$393,MATCH($B185,'I.KI 2018-19'!$B$9:$B$393,0))))),"")</f>
        <v>0.94125933760156111</v>
      </c>
      <c r="BL185" s="149">
        <f>_xlfn.IFNA(IF($B185=$B$381,0,IF($B185=$B$382,0,_xlfn.IFNA(INDEX('I.Supplementary 2018-19'!J$8:J$157,MATCH($B185,'I.Supplementary 2018-19'!$B$8:$B$157,0)),INDEX('I.KI 2018-19'!J$9:J$393,MATCH($B185,'I.KI 2018-19'!$B$9:$B$393,0))))),"")</f>
        <v>5.518327754018995</v>
      </c>
      <c r="BM185" s="157">
        <f>_xlfn.IFNA(IF($B185=$B$381,0,IF($B185=$B$382,0,_xlfn.IFNA(INDEX('I.Supplementary 2018-19'!H$8:H$157,MATCH($B185,'I.Supplementary 2018-19'!$B$8:$B$157,0)),INDEX('I.KI 2018-19'!H$9:H$393,MATCH($B185,'I.KI 2018-19'!$B$9:$B$393,0))))),"")</f>
        <v>6.4595870916205564</v>
      </c>
    </row>
    <row r="186" spans="2:65">
      <c r="B186" s="121" t="str">
        <f>'Calculations for 2021-22'!B186</f>
        <v>E4704</v>
      </c>
      <c r="C186" s="160" t="str">
        <f>'Calculations for 2021-22'!D186</f>
        <v>E4704</v>
      </c>
      <c r="D186" t="str">
        <f>'Calculations for 2021-22'!E186</f>
        <v>MD</v>
      </c>
      <c r="E186" t="str">
        <f>'Calculations for 2021-22'!F186</f>
        <v>P1912</v>
      </c>
      <c r="F186" s="120" t="str">
        <f>'Calculations for 2021-22'!H186</f>
        <v>Leeds</v>
      </c>
      <c r="G186" s="156">
        <f>_xlfn.IFNA(INDEX('I.KI 2016-17'!M$8:M$391,MATCH($B186,'I.KI 2016-17'!$B$8:$B$391,0)),"")</f>
        <v>80.737995998391</v>
      </c>
      <c r="H186" s="149">
        <f>_xlfn.IFNA(INDEX('I.KI 2016-17'!N$8:N$391,MATCH($B186,'I.KI 2016-17'!$B$8:$B$391,0)),"")</f>
        <v>12.309871431898999</v>
      </c>
      <c r="I186" s="149">
        <f>_xlfn.IFNA(INDEX('I.KI 2016-17'!O$8:O$391,MATCH($B186,'I.KI 2016-17'!$B$8:$B$391,0)),"")</f>
        <v>0</v>
      </c>
      <c r="J186" s="149">
        <f>_xlfn.IFNA(INDEX('I.KI 2016-17'!P$8:P$391,MATCH($B186,'I.KI 2016-17'!$B$8:$B$391,0)),"")</f>
        <v>0</v>
      </c>
      <c r="K186" s="157">
        <f>_xlfn.IFNA(INDEX('I.KI 2016-17'!Q$8:Q$391,MATCH($B186,'I.KI 2016-17'!$B$8:$B$391,0)),"")</f>
        <v>0</v>
      </c>
      <c r="L186" s="156">
        <f>_xlfn.IFNA(INDEX('I.KI 2016-17'!R$8:R$391,MATCH($B186,'I.KI 2016-17'!$B$8:$B$391,0)),"")</f>
        <v>120.08990491873</v>
      </c>
      <c r="M186" s="193">
        <f>_xlfn.IFNA(INDEX('I.KI 2016-17'!S$8:S$391,MATCH($B186,'I.KI 2016-17'!$B$8:$B$391,0)),"")</f>
        <v>24.906632133101002</v>
      </c>
      <c r="N186" s="193">
        <f>_xlfn.IFNA(INDEX('I.KI 2016-17'!T$8:T$391,MATCH($B186,'I.KI 2016-17'!$B$8:$B$391,0)),"")</f>
        <v>0</v>
      </c>
      <c r="O186" s="193">
        <f>_xlfn.IFNA(INDEX('I.KI 2016-17'!U$8:U$391,MATCH($B186,'I.KI 2016-17'!$B$8:$B$391,0)),"")</f>
        <v>0</v>
      </c>
      <c r="P186" s="157">
        <f>_xlfn.IFNA(INDEX('I.KI 2016-17'!V$8:V$391,MATCH($B186,'I.KI 2016-17'!$B$8:$B$391,0)),"")</f>
        <v>0</v>
      </c>
      <c r="Q186" s="156">
        <f>_xlfn.IFNA(INDEX('I.KI 2016-17'!W$8:W$391,MATCH($B186,'I.KI 2016-17'!$B$8:$B$391,0)),"")</f>
        <v>200.82790091712099</v>
      </c>
      <c r="R186" s="193">
        <f>_xlfn.IFNA(INDEX('I.KI 2016-17'!X$8:X$391,MATCH($B186,'I.KI 2016-17'!$B$8:$B$391,0)),"")</f>
        <v>37.216503565000004</v>
      </c>
      <c r="S186" s="193">
        <f>_xlfn.IFNA(INDEX('I.KI 2016-17'!Y$8:Y$391,MATCH($B186,'I.KI 2016-17'!$B$8:$B$391,0)),"")</f>
        <v>0</v>
      </c>
      <c r="T186" s="193">
        <f>_xlfn.IFNA(INDEX('I.KI 2016-17'!Z$8:Z$391,MATCH($B186,'I.KI 2016-17'!$B$8:$B$391,0)),"")</f>
        <v>0</v>
      </c>
      <c r="U186" s="157">
        <f>_xlfn.IFNA(INDEX('I.KI 2016-17'!AA$8:AA$391,MATCH($B186,'I.KI 2016-17'!$B$8:$B$391,0)),"")</f>
        <v>0</v>
      </c>
      <c r="V186" s="149"/>
      <c r="W186" s="154">
        <f>_xlfn.IFNA(INDEX('I.KI 2016-17'!$H$8:$H$391,MATCH(B186,'I.KI 2016-17'!$B$8:$B$391,0)),"")</f>
        <v>93.047867430289998</v>
      </c>
      <c r="X186" s="153">
        <f>_xlfn.IFNA(INDEX('I.KI 2016-17'!$I$8:$I$391,MATCH(B186,'I.KI 2016-17'!$B$8:$B$391,0)),"")</f>
        <v>144.99653705183101</v>
      </c>
      <c r="Y186" s="155">
        <f>_xlfn.IFNA(INDEX('I.KI 2016-17'!$G$8:$G$391,MATCH(B186,'I.KI 2016-17'!$B$8:$B$391,0)),"")</f>
        <v>238.04440448212102</v>
      </c>
      <c r="Z186" s="149"/>
      <c r="AA186" s="156">
        <f>_xlfn.IFNA(IF($B186=$B$382,0,_xlfn.IFNA(INDEX('I.Supplementary 2017-18'!N$8:N$35,MATCH($B186,'I.Supplementary 2017-18'!$B$8:$B$35,0)),INDEX('I.KI 2017-18'!N$9:N$393,MATCH($B186,'I.KI 2017-18'!$B$9:$B$393,0)))),"")</f>
        <v>58.093983334336549</v>
      </c>
      <c r="AB186" s="193">
        <f>_xlfn.IFNA(IF($B186=$B$382,0,_xlfn.IFNA(INDEX('I.Supplementary 2017-18'!O$8:O$35,MATCH($B186,'I.Supplementary 2017-18'!$B$8:$B$35,0)),INDEX('I.KI 2017-18'!O$9:O$393,MATCH($B186,'I.KI 2017-18'!$B$9:$B$393,0)))),"")</f>
        <v>6.9227220165436343</v>
      </c>
      <c r="AC186" s="193">
        <f>_xlfn.IFNA(IF($B186=$B$382,0,_xlfn.IFNA(INDEX('I.Supplementary 2017-18'!P$8:P$35,MATCH($B186,'I.Supplementary 2017-18'!$B$8:$B$35,0)),INDEX('I.KI 2017-18'!P$9:P$393,MATCH($B186,'I.KI 2017-18'!$B$9:$B$393,0)))),"")</f>
        <v>0</v>
      </c>
      <c r="AD186" s="193">
        <f>_xlfn.IFNA(IF($B186=$B$382,0,_xlfn.IFNA(INDEX('I.Supplementary 2017-18'!Q$8:Q$35,MATCH($B186,'I.Supplementary 2017-18'!$B$8:$B$35,0)),INDEX('I.KI 2017-18'!Q$9:Q$393,MATCH($B186,'I.KI 2017-18'!$B$9:$B$393,0)))),"")</f>
        <v>0</v>
      </c>
      <c r="AE186" s="157">
        <f>_xlfn.IFNA(IF($B186=$B$382,0,_xlfn.IFNA(INDEX('I.Supplementary 2017-18'!R$8:R$35,MATCH($B186,'I.Supplementary 2017-18'!$B$8:$B$35,0)),INDEX('I.KI 2017-18'!R$9:R$393,MATCH($B186,'I.KI 2017-18'!$B$9:$B$393,0)))),"")</f>
        <v>0</v>
      </c>
      <c r="AF186" s="156">
        <f>_xlfn.IFNA(IF($B186=$B$382,0,_xlfn.IFNA(INDEX('I.Supplementary 2017-18'!S$8:S$35,MATCH($B186,'I.Supplementary 2017-18'!$B$8:$B$35,0)),INDEX('I.KI 2017-18'!S$9:S$393,MATCH($B186,'I.KI 2017-18'!$B$9:$B$393,0)))),"")</f>
        <v>122.54166337816478</v>
      </c>
      <c r="AG186" s="193">
        <f>_xlfn.IFNA(IF($B186=$B$382,0,_xlfn.IFNA(INDEX('I.Supplementary 2017-18'!T$8:T$35,MATCH($B186,'I.Supplementary 2017-18'!$B$8:$B$35,0)),INDEX('I.KI 2017-18'!T$9:T$393,MATCH($B186,'I.KI 2017-18'!$B$9:$B$393,0)))),"")</f>
        <v>25.415126548761382</v>
      </c>
      <c r="AH186" s="193">
        <f>_xlfn.IFNA(IF($B186=$B$382,0,_xlfn.IFNA(INDEX('I.Supplementary 2017-18'!U$8:U$35,MATCH($B186,'I.Supplementary 2017-18'!$B$8:$B$35,0)),INDEX('I.KI 2017-18'!U$9:U$393,MATCH($B186,'I.KI 2017-18'!$B$9:$B$393,0)))),"")</f>
        <v>0</v>
      </c>
      <c r="AI186" s="193">
        <f>_xlfn.IFNA(IF($B186=$B$382,0,_xlfn.IFNA(INDEX('I.Supplementary 2017-18'!V$8:V$35,MATCH($B186,'I.Supplementary 2017-18'!$B$8:$B$35,0)),INDEX('I.KI 2017-18'!V$9:V$393,MATCH($B186,'I.KI 2017-18'!$B$9:$B$393,0)))),"")</f>
        <v>0</v>
      </c>
      <c r="AJ186" s="157">
        <f>_xlfn.IFNA(IF($B186=$B$382,0,_xlfn.IFNA(INDEX('I.Supplementary 2017-18'!W$8:W$35,MATCH($B186,'I.Supplementary 2017-18'!$B$8:$B$35,0)),INDEX('I.KI 2017-18'!W$9:W$393,MATCH($B186,'I.KI 2017-18'!$B$9:$B$393,0)))),"")</f>
        <v>0</v>
      </c>
      <c r="AK186" s="156">
        <f>_xlfn.IFNA(IF($B186=$B$382,0,_xlfn.IFNA(INDEX('I.Supplementary 2017-18'!X$8:X$35,MATCH($B186,'I.Supplementary 2017-18'!$B$8:$B$35,0)),INDEX('I.KI 2017-18'!X$9:X$393,MATCH($B186,'I.KI 2017-18'!$B$9:$B$393,0)))),"")</f>
        <v>180.63564671250134</v>
      </c>
      <c r="AL186" s="193">
        <f>_xlfn.IFNA(IF($B186=$B$382,0,_xlfn.IFNA(INDEX('I.Supplementary 2017-18'!Y$8:Y$35,MATCH($B186,'I.Supplementary 2017-18'!$B$8:$B$35,0)),INDEX('I.KI 2017-18'!Y$9:Y$393,MATCH($B186,'I.KI 2017-18'!$B$9:$B$393,0)))),"")</f>
        <v>32.337848565305016</v>
      </c>
      <c r="AM186" s="193">
        <f>_xlfn.IFNA(IF($B186=$B$382,0,_xlfn.IFNA(INDEX('I.Supplementary 2017-18'!Z$8:Z$35,MATCH($B186,'I.Supplementary 2017-18'!$B$8:$B$35,0)),INDEX('I.KI 2017-18'!Z$9:Z$393,MATCH($B186,'I.KI 2017-18'!$B$9:$B$393,0)))),"")</f>
        <v>0</v>
      </c>
      <c r="AN186" s="193">
        <f>_xlfn.IFNA(IF($B186=$B$382,0,_xlfn.IFNA(INDEX('I.Supplementary 2017-18'!AA$8:AA$35,MATCH($B186,'I.Supplementary 2017-18'!$B$8:$B$35,0)),INDEX('I.KI 2017-18'!AA$9:AA$393,MATCH($B186,'I.KI 2017-18'!$B$9:$B$393,0)))),"")</f>
        <v>0</v>
      </c>
      <c r="AO186" s="157">
        <f>_xlfn.IFNA(IF($B186=$B$382,0,_xlfn.IFNA(INDEX('I.Supplementary 2017-18'!AB$8:AB$35,MATCH($B186,'I.Supplementary 2017-18'!$B$8:$B$35,0)),INDEX('I.KI 2017-18'!AB$9:AB$393,MATCH($B186,'I.KI 2017-18'!$B$9:$B$393,0)))),"")</f>
        <v>0</v>
      </c>
      <c r="AP186" s="149"/>
      <c r="AQ186" s="156">
        <f>_xlfn.IFNA(IF($B186=$B$381,0,IF($B186=$B$382,0,_xlfn.IFNA(INDEX('I.Supplementary 2017-18'!I$8:I$35,MATCH($B186,'I.Supplementary 2017-18'!$B$8:$B$35,0)),INDEX('I.KI 2017-18'!I$9:I$393,MATCH($B186,'I.KI 2017-18'!$B$9:$B$393,0))))),"")</f>
        <v>65.016705350880187</v>
      </c>
      <c r="AR186" s="149">
        <f>_xlfn.IFNA(IF($B186=$B$381,0,IF($B186=$B$382,0,_xlfn.IFNA(INDEX('I.Supplementary 2017-18'!J$8:J$35,MATCH($B186,'I.Supplementary 2017-18'!$B$8:$B$35,0)),INDEX('I.KI 2017-18'!J$9:J$393,MATCH($B186,'I.KI 2017-18'!$B$9:$B$393,0))))),"")</f>
        <v>147.95678992692618</v>
      </c>
      <c r="AS186" s="157">
        <f>_xlfn.IFNA(IF($B186=$B$381,0,IF($B186=$B$382,0,_xlfn.IFNA(INDEX('I.Supplementary 2017-18'!H$8:H$35,MATCH($B186,'I.Supplementary 2017-18'!$B$8:$B$35,0)),INDEX('I.KI 2017-18'!H$9:H$393,MATCH($B186,'I.KI 2017-18'!$B$9:$B$393,0))))),"")</f>
        <v>212.97349527780636</v>
      </c>
      <c r="AT186" s="149"/>
      <c r="AU186" s="156">
        <f>_xlfn.IFNA(_xlfn.IFNA(INDEX('I.Supplementary 2018-19'!P$8:P$157,MATCH($B186,'I.Supplementary 2018-19'!$B$8:$B$157,0)),INDEX('I.KI 2018-19'!P$9:P$393,MATCH($B186,'I.KI 2018-19'!$B$9:$B$393,0))),"")</f>
        <v>42.935430709093602</v>
      </c>
      <c r="AV186" s="193">
        <f>_xlfn.IFNA(_xlfn.IFNA(INDEX('I.Supplementary 2018-19'!Q$8:Q$157,MATCH($B186,'I.Supplementary 2018-19'!$B$8:$B$157,0)),INDEX('I.KI 2018-19'!Q$9:Q$393,MATCH($B186,'I.KI 2018-19'!$B$9:$B$393,0))),"")</f>
        <v>3.5470508454224019</v>
      </c>
      <c r="AW186" s="193">
        <f>_xlfn.IFNA(_xlfn.IFNA(INDEX('I.Supplementary 2018-19'!R$8:R$157,MATCH($B186,'I.Supplementary 2018-19'!$B$8:$B$157,0)),INDEX('I.KI 2018-19'!R$9:R$393,MATCH($B186,'I.KI 2018-19'!$B$9:$B$393,0))),"")</f>
        <v>0</v>
      </c>
      <c r="AX186" s="193">
        <f>_xlfn.IFNA(_xlfn.IFNA(INDEX('I.Supplementary 2018-19'!S$8:S$157,MATCH($B186,'I.Supplementary 2018-19'!$B$8:$B$157,0)),INDEX('I.KI 2018-19'!S$9:S$393,MATCH($B186,'I.KI 2018-19'!$B$9:$B$393,0))),"")</f>
        <v>0</v>
      </c>
      <c r="AY186" s="157">
        <f>_xlfn.IFNA(_xlfn.IFNA(INDEX('I.Supplementary 2018-19'!T$8:T$157,MATCH($B186,'I.Supplementary 2018-19'!$B$8:$B$157,0)),INDEX('I.KI 2018-19'!T$9:T$393,MATCH($B186,'I.KI 2018-19'!$B$9:$B$393,0))),"")</f>
        <v>0</v>
      </c>
      <c r="AZ186" s="156">
        <f>_xlfn.IFNA(_xlfn.IFNA(INDEX('I.Supplementary 2018-19'!U$8:U$157,MATCH($B186,'I.Supplementary 2018-19'!$B$8:$B$157,0)),INDEX('I.KI 2018-19'!U$9:U$393,MATCH($B186,'I.KI 2018-19'!$B$9:$B$393,0))),"")</f>
        <v>126.22317257836715</v>
      </c>
      <c r="BA186" s="193">
        <f>_xlfn.IFNA(_xlfn.IFNA(INDEX('I.Supplementary 2018-19'!V$8:V$157,MATCH($B186,'I.Supplementary 2018-19'!$B$8:$B$157,0)),INDEX('I.KI 2018-19'!V$9:V$393,MATCH($B186,'I.KI 2018-19'!$B$9:$B$393,0))),"")</f>
        <v>26.178671123187687</v>
      </c>
      <c r="BB186" s="193">
        <f>_xlfn.IFNA(_xlfn.IFNA(INDEX('I.Supplementary 2018-19'!W$8:W$157,MATCH($B186,'I.Supplementary 2018-19'!$B$8:$B$157,0)),INDEX('I.KI 2018-19'!W$9:W$393,MATCH($B186,'I.KI 2018-19'!$B$9:$B$393,0))),"")</f>
        <v>0</v>
      </c>
      <c r="BC186" s="193">
        <f>_xlfn.IFNA(_xlfn.IFNA(INDEX('I.Supplementary 2018-19'!X$8:X$157,MATCH($B186,'I.Supplementary 2018-19'!$B$8:$B$157,0)),INDEX('I.KI 2018-19'!X$9:X$393,MATCH($B186,'I.KI 2018-19'!$B$9:$B$393,0))),"")</f>
        <v>0</v>
      </c>
      <c r="BD186" s="157">
        <f>_xlfn.IFNA(_xlfn.IFNA(INDEX('I.Supplementary 2018-19'!Y$8:Y$157,MATCH($B186,'I.Supplementary 2018-19'!$B$8:$B$157,0)),INDEX('I.KI 2018-19'!Y$9:Y$393,MATCH($B186,'I.KI 2018-19'!$B$9:$B$393,0))),"")</f>
        <v>0</v>
      </c>
      <c r="BE186" s="156">
        <f>_xlfn.IFNA(_xlfn.IFNA(INDEX('I.Supplementary 2018-19'!Z$8:Z$157,MATCH($B186,'I.Supplementary 2018-19'!$B$8:$B$157,0)),INDEX('I.KI 2018-19'!Z$9:Z$393,MATCH($B186,'I.KI 2018-19'!$B$9:$B$393,0))),"")</f>
        <v>169.15860328746075</v>
      </c>
      <c r="BF186" s="193">
        <f>_xlfn.IFNA(_xlfn.IFNA(INDEX('I.Supplementary 2018-19'!AA$8:AA$157,MATCH($B186,'I.Supplementary 2018-19'!$B$8:$B$157,0)),INDEX('I.KI 2018-19'!AA$9:AA$393,MATCH($B186,'I.KI 2018-19'!$B$9:$B$393,0))),"")</f>
        <v>29.725721968610088</v>
      </c>
      <c r="BG186" s="193">
        <f>_xlfn.IFNA(_xlfn.IFNA(INDEX('I.Supplementary 2018-19'!AB$8:AB$157,MATCH($B186,'I.Supplementary 2018-19'!$B$8:$B$157,0)),INDEX('I.KI 2018-19'!AB$9:AB$393,MATCH($B186,'I.KI 2018-19'!$B$9:$B$393,0))),"")</f>
        <v>0</v>
      </c>
      <c r="BH186" s="193">
        <f>_xlfn.IFNA(_xlfn.IFNA(INDEX('I.Supplementary 2018-19'!AC$8:AC$157,MATCH($B186,'I.Supplementary 2018-19'!$B$8:$B$157,0)),INDEX('I.KI 2018-19'!AC$9:AC$393,MATCH($B186,'I.KI 2018-19'!$B$9:$B$393,0))),"")</f>
        <v>0</v>
      </c>
      <c r="BI186" s="157">
        <f>_xlfn.IFNA(_xlfn.IFNA(INDEX('I.Supplementary 2018-19'!AD$8:AD$157,MATCH($B186,'I.Supplementary 2018-19'!$B$8:$B$157,0)),INDEX('I.KI 2018-19'!AD$9:AD$393,MATCH($B186,'I.KI 2018-19'!$B$9:$B$393,0))),"")</f>
        <v>0</v>
      </c>
      <c r="BJ186" s="149"/>
      <c r="BK186" s="156">
        <f>_xlfn.IFNA(IF($B186=$B$381,0,IF($B186=$B$382,0,_xlfn.IFNA(INDEX('I.Supplementary 2018-19'!I$8:I$157,MATCH($B186,'I.Supplementary 2018-19'!$B$8:$B$157,0)),INDEX('I.KI 2018-19'!I$9:I$393,MATCH($B186,'I.KI 2018-19'!$B$9:$B$393,0))))),"")</f>
        <v>46.482481554515999</v>
      </c>
      <c r="BL186" s="149">
        <f>_xlfn.IFNA(IF($B186=$B$381,0,IF($B186=$B$382,0,_xlfn.IFNA(INDEX('I.Supplementary 2018-19'!J$8:J$157,MATCH($B186,'I.Supplementary 2018-19'!$B$8:$B$157,0)),INDEX('I.KI 2018-19'!J$9:J$393,MATCH($B186,'I.KI 2018-19'!$B$9:$B$393,0))))),"")</f>
        <v>152.40184370155484</v>
      </c>
      <c r="BM186" s="157">
        <f>_xlfn.IFNA(IF($B186=$B$381,0,IF($B186=$B$382,0,_xlfn.IFNA(INDEX('I.Supplementary 2018-19'!H$8:H$157,MATCH($B186,'I.Supplementary 2018-19'!$B$8:$B$157,0)),INDEX('I.KI 2018-19'!H$9:H$393,MATCH($B186,'I.KI 2018-19'!$B$9:$B$393,0))))),"")</f>
        <v>198.88432525607084</v>
      </c>
    </row>
    <row r="187" spans="2:65">
      <c r="B187" s="121" t="str">
        <f>'Calculations for 2021-22'!B187</f>
        <v>E2401</v>
      </c>
      <c r="C187" s="160" t="str">
        <f>'Calculations for 2021-22'!D187</f>
        <v>E2401</v>
      </c>
      <c r="D187" t="str">
        <f>'Calculations for 2021-22'!E187</f>
        <v>UNINFIR</v>
      </c>
      <c r="E187" t="str">
        <f>'Calculations for 2021-22'!F187</f>
        <v>P1913</v>
      </c>
      <c r="F187" s="120" t="str">
        <f>'Calculations for 2021-22'!H187</f>
        <v>Leicester</v>
      </c>
      <c r="G187" s="156">
        <f>_xlfn.IFNA(INDEX('I.KI 2016-17'!M$8:M$391,MATCH($B187,'I.KI 2016-17'!$B$8:$B$391,0)),"")</f>
        <v>53.981368327863002</v>
      </c>
      <c r="H187" s="149">
        <f>_xlfn.IFNA(INDEX('I.KI 2016-17'!N$8:N$391,MATCH($B187,'I.KI 2016-17'!$B$8:$B$391,0)),"")</f>
        <v>8.4170273878439996</v>
      </c>
      <c r="I187" s="149">
        <f>_xlfn.IFNA(INDEX('I.KI 2016-17'!O$8:O$391,MATCH($B187,'I.KI 2016-17'!$B$8:$B$391,0)),"")</f>
        <v>0</v>
      </c>
      <c r="J187" s="149">
        <f>_xlfn.IFNA(INDEX('I.KI 2016-17'!P$8:P$391,MATCH($B187,'I.KI 2016-17'!$B$8:$B$391,0)),"")</f>
        <v>0</v>
      </c>
      <c r="K187" s="157">
        <f>_xlfn.IFNA(INDEX('I.KI 2016-17'!Q$8:Q$391,MATCH($B187,'I.KI 2016-17'!$B$8:$B$391,0)),"")</f>
        <v>0</v>
      </c>
      <c r="L187" s="156">
        <f>_xlfn.IFNA(INDEX('I.KI 2016-17'!R$8:R$391,MATCH($B187,'I.KI 2016-17'!$B$8:$B$391,0)),"")</f>
        <v>76.788549515853006</v>
      </c>
      <c r="M187" s="193">
        <f>_xlfn.IFNA(INDEX('I.KI 2016-17'!S$8:S$391,MATCH($B187,'I.KI 2016-17'!$B$8:$B$391,0)),"")</f>
        <v>15.943752481632</v>
      </c>
      <c r="N187" s="193">
        <f>_xlfn.IFNA(INDEX('I.KI 2016-17'!T$8:T$391,MATCH($B187,'I.KI 2016-17'!$B$8:$B$391,0)),"")</f>
        <v>0</v>
      </c>
      <c r="O187" s="193">
        <f>_xlfn.IFNA(INDEX('I.KI 2016-17'!U$8:U$391,MATCH($B187,'I.KI 2016-17'!$B$8:$B$391,0)),"")</f>
        <v>0</v>
      </c>
      <c r="P187" s="157">
        <f>_xlfn.IFNA(INDEX('I.KI 2016-17'!V$8:V$391,MATCH($B187,'I.KI 2016-17'!$B$8:$B$391,0)),"")</f>
        <v>0</v>
      </c>
      <c r="Q187" s="156">
        <f>_xlfn.IFNA(INDEX('I.KI 2016-17'!W$8:W$391,MATCH($B187,'I.KI 2016-17'!$B$8:$B$391,0)),"")</f>
        <v>130.769917843716</v>
      </c>
      <c r="R187" s="193">
        <f>_xlfn.IFNA(INDEX('I.KI 2016-17'!X$8:X$391,MATCH($B187,'I.KI 2016-17'!$B$8:$B$391,0)),"")</f>
        <v>24.360779869475998</v>
      </c>
      <c r="S187" s="193">
        <f>_xlfn.IFNA(INDEX('I.KI 2016-17'!Y$8:Y$391,MATCH($B187,'I.KI 2016-17'!$B$8:$B$391,0)),"")</f>
        <v>0</v>
      </c>
      <c r="T187" s="193">
        <f>_xlfn.IFNA(INDEX('I.KI 2016-17'!Z$8:Z$391,MATCH($B187,'I.KI 2016-17'!$B$8:$B$391,0)),"")</f>
        <v>0</v>
      </c>
      <c r="U187" s="157">
        <f>_xlfn.IFNA(INDEX('I.KI 2016-17'!AA$8:AA$391,MATCH($B187,'I.KI 2016-17'!$B$8:$B$391,0)),"")</f>
        <v>0</v>
      </c>
      <c r="V187" s="149"/>
      <c r="W187" s="154">
        <f>_xlfn.IFNA(INDEX('I.KI 2016-17'!$H$8:$H$391,MATCH(B187,'I.KI 2016-17'!$B$8:$B$391,0)),"")</f>
        <v>62.398395715707004</v>
      </c>
      <c r="X187" s="153">
        <f>_xlfn.IFNA(INDEX('I.KI 2016-17'!$I$8:$I$391,MATCH(B187,'I.KI 2016-17'!$B$8:$B$391,0)),"")</f>
        <v>92.732301997484996</v>
      </c>
      <c r="Y187" s="155">
        <f>_xlfn.IFNA(INDEX('I.KI 2016-17'!$G$8:$G$391,MATCH(B187,'I.KI 2016-17'!$B$8:$B$391,0)),"")</f>
        <v>155.13069771319201</v>
      </c>
      <c r="Z187" s="149"/>
      <c r="AA187" s="156">
        <f>_xlfn.IFNA(IF($B187=$B$382,0,_xlfn.IFNA(INDEX('I.Supplementary 2017-18'!N$8:N$35,MATCH($B187,'I.Supplementary 2017-18'!$B$8:$B$35,0)),INDEX('I.KI 2017-18'!N$9:N$393,MATCH($B187,'I.KI 2017-18'!$B$9:$B$393,0)))),"")</f>
        <v>42.444216057565448</v>
      </c>
      <c r="AB187" s="193">
        <f>_xlfn.IFNA(IF($B187=$B$382,0,_xlfn.IFNA(INDEX('I.Supplementary 2017-18'!O$8:O$35,MATCH($B187,'I.Supplementary 2017-18'!$B$8:$B$35,0)),INDEX('I.KI 2017-18'!O$9:O$393,MATCH($B187,'I.KI 2017-18'!$B$9:$B$393,0)))),"")</f>
        <v>5.7000721862416865</v>
      </c>
      <c r="AC187" s="193">
        <f>_xlfn.IFNA(IF($B187=$B$382,0,_xlfn.IFNA(INDEX('I.Supplementary 2017-18'!P$8:P$35,MATCH($B187,'I.Supplementary 2017-18'!$B$8:$B$35,0)),INDEX('I.KI 2017-18'!P$9:P$393,MATCH($B187,'I.KI 2017-18'!$B$9:$B$393,0)))),"")</f>
        <v>0</v>
      </c>
      <c r="AD187" s="193">
        <f>_xlfn.IFNA(IF($B187=$B$382,0,_xlfn.IFNA(INDEX('I.Supplementary 2017-18'!Q$8:Q$35,MATCH($B187,'I.Supplementary 2017-18'!$B$8:$B$35,0)),INDEX('I.KI 2017-18'!Q$9:Q$393,MATCH($B187,'I.KI 2017-18'!$B$9:$B$393,0)))),"")</f>
        <v>0</v>
      </c>
      <c r="AE187" s="157">
        <f>_xlfn.IFNA(IF($B187=$B$382,0,_xlfn.IFNA(INDEX('I.Supplementary 2017-18'!R$8:R$35,MATCH($B187,'I.Supplementary 2017-18'!$B$8:$B$35,0)),INDEX('I.KI 2017-18'!R$9:R$393,MATCH($B187,'I.KI 2017-18'!$B$9:$B$393,0)))),"")</f>
        <v>0</v>
      </c>
      <c r="AF187" s="156">
        <f>_xlfn.IFNA(IF($B187=$B$382,0,_xlfn.IFNA(INDEX('I.Supplementary 2017-18'!S$8:S$35,MATCH($B187,'I.Supplementary 2017-18'!$B$8:$B$35,0)),INDEX('I.KI 2017-18'!S$9:S$393,MATCH($B187,'I.KI 2017-18'!$B$9:$B$393,0)))),"")</f>
        <v>78.356266435860789</v>
      </c>
      <c r="AG187" s="193">
        <f>_xlfn.IFNA(IF($B187=$B$382,0,_xlfn.IFNA(INDEX('I.Supplementary 2017-18'!T$8:T$35,MATCH($B187,'I.Supplementary 2017-18'!$B$8:$B$35,0)),INDEX('I.KI 2017-18'!T$9:T$393,MATCH($B187,'I.KI 2017-18'!$B$9:$B$393,0)))),"")</f>
        <v>16.269260525363315</v>
      </c>
      <c r="AH187" s="193">
        <f>_xlfn.IFNA(IF($B187=$B$382,0,_xlfn.IFNA(INDEX('I.Supplementary 2017-18'!U$8:U$35,MATCH($B187,'I.Supplementary 2017-18'!$B$8:$B$35,0)),INDEX('I.KI 2017-18'!U$9:U$393,MATCH($B187,'I.KI 2017-18'!$B$9:$B$393,0)))),"")</f>
        <v>0</v>
      </c>
      <c r="AI187" s="193">
        <f>_xlfn.IFNA(IF($B187=$B$382,0,_xlfn.IFNA(INDEX('I.Supplementary 2017-18'!V$8:V$35,MATCH($B187,'I.Supplementary 2017-18'!$B$8:$B$35,0)),INDEX('I.KI 2017-18'!V$9:V$393,MATCH($B187,'I.KI 2017-18'!$B$9:$B$393,0)))),"")</f>
        <v>0</v>
      </c>
      <c r="AJ187" s="157">
        <f>_xlfn.IFNA(IF($B187=$B$382,0,_xlfn.IFNA(INDEX('I.Supplementary 2017-18'!W$8:W$35,MATCH($B187,'I.Supplementary 2017-18'!$B$8:$B$35,0)),INDEX('I.KI 2017-18'!W$9:W$393,MATCH($B187,'I.KI 2017-18'!$B$9:$B$393,0)))),"")</f>
        <v>0</v>
      </c>
      <c r="AK187" s="156">
        <f>_xlfn.IFNA(IF($B187=$B$382,0,_xlfn.IFNA(INDEX('I.Supplementary 2017-18'!X$8:X$35,MATCH($B187,'I.Supplementary 2017-18'!$B$8:$B$35,0)),INDEX('I.KI 2017-18'!X$9:X$393,MATCH($B187,'I.KI 2017-18'!$B$9:$B$393,0)))),"")</f>
        <v>120.80048249342624</v>
      </c>
      <c r="AL187" s="193">
        <f>_xlfn.IFNA(IF($B187=$B$382,0,_xlfn.IFNA(INDEX('I.Supplementary 2017-18'!Y$8:Y$35,MATCH($B187,'I.Supplementary 2017-18'!$B$8:$B$35,0)),INDEX('I.KI 2017-18'!Y$9:Y$393,MATCH($B187,'I.KI 2017-18'!$B$9:$B$393,0)))),"")</f>
        <v>21.969332711605002</v>
      </c>
      <c r="AM187" s="193">
        <f>_xlfn.IFNA(IF($B187=$B$382,0,_xlfn.IFNA(INDEX('I.Supplementary 2017-18'!Z$8:Z$35,MATCH($B187,'I.Supplementary 2017-18'!$B$8:$B$35,0)),INDEX('I.KI 2017-18'!Z$9:Z$393,MATCH($B187,'I.KI 2017-18'!$B$9:$B$393,0)))),"")</f>
        <v>0</v>
      </c>
      <c r="AN187" s="193">
        <f>_xlfn.IFNA(IF($B187=$B$382,0,_xlfn.IFNA(INDEX('I.Supplementary 2017-18'!AA$8:AA$35,MATCH($B187,'I.Supplementary 2017-18'!$B$8:$B$35,0)),INDEX('I.KI 2017-18'!AA$9:AA$393,MATCH($B187,'I.KI 2017-18'!$B$9:$B$393,0)))),"")</f>
        <v>0</v>
      </c>
      <c r="AO187" s="157">
        <f>_xlfn.IFNA(IF($B187=$B$382,0,_xlfn.IFNA(INDEX('I.Supplementary 2017-18'!AB$8:AB$35,MATCH($B187,'I.Supplementary 2017-18'!$B$8:$B$35,0)),INDEX('I.KI 2017-18'!AB$9:AB$393,MATCH($B187,'I.KI 2017-18'!$B$9:$B$393,0)))),"")</f>
        <v>0</v>
      </c>
      <c r="AP187" s="149"/>
      <c r="AQ187" s="156">
        <f>_xlfn.IFNA(IF($B187=$B$381,0,IF($B187=$B$382,0,_xlfn.IFNA(INDEX('I.Supplementary 2017-18'!I$8:I$35,MATCH($B187,'I.Supplementary 2017-18'!$B$8:$B$35,0)),INDEX('I.KI 2017-18'!I$9:I$393,MATCH($B187,'I.KI 2017-18'!$B$9:$B$393,0))))),"")</f>
        <v>48.144288243807139</v>
      </c>
      <c r="AR187" s="149">
        <f>_xlfn.IFNA(IF($B187=$B$381,0,IF($B187=$B$382,0,_xlfn.IFNA(INDEX('I.Supplementary 2017-18'!J$8:J$35,MATCH($B187,'I.Supplementary 2017-18'!$B$8:$B$35,0)),INDEX('I.KI 2017-18'!J$9:J$393,MATCH($B187,'I.KI 2017-18'!$B$9:$B$393,0))))),"")</f>
        <v>94.625526961224097</v>
      </c>
      <c r="AS187" s="157">
        <f>_xlfn.IFNA(IF($B187=$B$381,0,IF($B187=$B$382,0,_xlfn.IFNA(INDEX('I.Supplementary 2017-18'!H$8:H$35,MATCH($B187,'I.Supplementary 2017-18'!$B$8:$B$35,0)),INDEX('I.KI 2017-18'!H$9:H$393,MATCH($B187,'I.KI 2017-18'!$B$9:$B$393,0))))),"")</f>
        <v>142.76981520503125</v>
      </c>
      <c r="AT187" s="149"/>
      <c r="AU187" s="156">
        <f>_xlfn.IFNA(_xlfn.IFNA(INDEX('I.Supplementary 2018-19'!P$8:P$157,MATCH($B187,'I.Supplementary 2018-19'!$B$8:$B$157,0)),INDEX('I.KI 2018-19'!P$9:P$393,MATCH($B187,'I.KI 2018-19'!$B$9:$B$393,0))),"")</f>
        <v>34.426271916880161</v>
      </c>
      <c r="AV187" s="193">
        <f>_xlfn.IFNA(_xlfn.IFNA(INDEX('I.Supplementary 2018-19'!Q$8:Q$157,MATCH($B187,'I.Supplementary 2018-19'!$B$8:$B$157,0)),INDEX('I.KI 2018-19'!Q$9:Q$393,MATCH($B187,'I.KI 2018-19'!$B$9:$B$393,0))),"")</f>
        <v>3.9315198621911445</v>
      </c>
      <c r="AW187" s="193">
        <f>_xlfn.IFNA(_xlfn.IFNA(INDEX('I.Supplementary 2018-19'!R$8:R$157,MATCH($B187,'I.Supplementary 2018-19'!$B$8:$B$157,0)),INDEX('I.KI 2018-19'!R$9:R$393,MATCH($B187,'I.KI 2018-19'!$B$9:$B$393,0))),"")</f>
        <v>0</v>
      </c>
      <c r="AX187" s="193">
        <f>_xlfn.IFNA(_xlfn.IFNA(INDEX('I.Supplementary 2018-19'!S$8:S$157,MATCH($B187,'I.Supplementary 2018-19'!$B$8:$B$157,0)),INDEX('I.KI 2018-19'!S$9:S$393,MATCH($B187,'I.KI 2018-19'!$B$9:$B$393,0))),"")</f>
        <v>0</v>
      </c>
      <c r="AY187" s="157">
        <f>_xlfn.IFNA(_xlfn.IFNA(INDEX('I.Supplementary 2018-19'!T$8:T$157,MATCH($B187,'I.Supplementary 2018-19'!$B$8:$B$157,0)),INDEX('I.KI 2018-19'!T$9:T$393,MATCH($B187,'I.KI 2018-19'!$B$9:$B$393,0))),"")</f>
        <v>0</v>
      </c>
      <c r="AZ187" s="156">
        <f>_xlfn.IFNA(_xlfn.IFNA(INDEX('I.Supplementary 2018-19'!U$8:U$157,MATCH($B187,'I.Supplementary 2018-19'!$B$8:$B$157,0)),INDEX('I.KI 2018-19'!U$9:U$393,MATCH($B187,'I.KI 2018-19'!$B$9:$B$393,0))),"")</f>
        <v>80.710317358826543</v>
      </c>
      <c r="BA187" s="193">
        <f>_xlfn.IFNA(_xlfn.IFNA(INDEX('I.Supplementary 2018-19'!V$8:V$157,MATCH($B187,'I.Supplementary 2018-19'!$B$8:$B$157,0)),INDEX('I.KI 2018-19'!V$9:V$393,MATCH($B187,'I.KI 2018-19'!$B$9:$B$393,0))),"")</f>
        <v>16.758036592648907</v>
      </c>
      <c r="BB187" s="193">
        <f>_xlfn.IFNA(_xlfn.IFNA(INDEX('I.Supplementary 2018-19'!W$8:W$157,MATCH($B187,'I.Supplementary 2018-19'!$B$8:$B$157,0)),INDEX('I.KI 2018-19'!W$9:W$393,MATCH($B187,'I.KI 2018-19'!$B$9:$B$393,0))),"")</f>
        <v>0</v>
      </c>
      <c r="BC187" s="193">
        <f>_xlfn.IFNA(_xlfn.IFNA(INDEX('I.Supplementary 2018-19'!X$8:X$157,MATCH($B187,'I.Supplementary 2018-19'!$B$8:$B$157,0)),INDEX('I.KI 2018-19'!X$9:X$393,MATCH($B187,'I.KI 2018-19'!$B$9:$B$393,0))),"")</f>
        <v>0</v>
      </c>
      <c r="BD187" s="157">
        <f>_xlfn.IFNA(_xlfn.IFNA(INDEX('I.Supplementary 2018-19'!Y$8:Y$157,MATCH($B187,'I.Supplementary 2018-19'!$B$8:$B$157,0)),INDEX('I.KI 2018-19'!Y$9:Y$393,MATCH($B187,'I.KI 2018-19'!$B$9:$B$393,0))),"")</f>
        <v>0</v>
      </c>
      <c r="BE187" s="156">
        <f>_xlfn.IFNA(_xlfn.IFNA(INDEX('I.Supplementary 2018-19'!Z$8:Z$157,MATCH($B187,'I.Supplementary 2018-19'!$B$8:$B$157,0)),INDEX('I.KI 2018-19'!Z$9:Z$393,MATCH($B187,'I.KI 2018-19'!$B$9:$B$393,0))),"")</f>
        <v>115.13658927570671</v>
      </c>
      <c r="BF187" s="193">
        <f>_xlfn.IFNA(_xlfn.IFNA(INDEX('I.Supplementary 2018-19'!AA$8:AA$157,MATCH($B187,'I.Supplementary 2018-19'!$B$8:$B$157,0)),INDEX('I.KI 2018-19'!AA$9:AA$393,MATCH($B187,'I.KI 2018-19'!$B$9:$B$393,0))),"")</f>
        <v>20.689556454840051</v>
      </c>
      <c r="BG187" s="193">
        <f>_xlfn.IFNA(_xlfn.IFNA(INDEX('I.Supplementary 2018-19'!AB$8:AB$157,MATCH($B187,'I.Supplementary 2018-19'!$B$8:$B$157,0)),INDEX('I.KI 2018-19'!AB$9:AB$393,MATCH($B187,'I.KI 2018-19'!$B$9:$B$393,0))),"")</f>
        <v>0</v>
      </c>
      <c r="BH187" s="193">
        <f>_xlfn.IFNA(_xlfn.IFNA(INDEX('I.Supplementary 2018-19'!AC$8:AC$157,MATCH($B187,'I.Supplementary 2018-19'!$B$8:$B$157,0)),INDEX('I.KI 2018-19'!AC$9:AC$393,MATCH($B187,'I.KI 2018-19'!$B$9:$B$393,0))),"")</f>
        <v>0</v>
      </c>
      <c r="BI187" s="157">
        <f>_xlfn.IFNA(_xlfn.IFNA(INDEX('I.Supplementary 2018-19'!AD$8:AD$157,MATCH($B187,'I.Supplementary 2018-19'!$B$8:$B$157,0)),INDEX('I.KI 2018-19'!AD$9:AD$393,MATCH($B187,'I.KI 2018-19'!$B$9:$B$393,0))),"")</f>
        <v>0</v>
      </c>
      <c r="BJ187" s="149"/>
      <c r="BK187" s="156">
        <f>_xlfn.IFNA(IF($B187=$B$381,0,IF($B187=$B$382,0,_xlfn.IFNA(INDEX('I.Supplementary 2018-19'!I$8:I$157,MATCH($B187,'I.Supplementary 2018-19'!$B$8:$B$157,0)),INDEX('I.KI 2018-19'!I$9:I$393,MATCH($B187,'I.KI 2018-19'!$B$9:$B$393,0))))),"")</f>
        <v>38.357791779071299</v>
      </c>
      <c r="BL187" s="149">
        <f>_xlfn.IFNA(IF($B187=$B$381,0,IF($B187=$B$382,0,_xlfn.IFNA(INDEX('I.Supplementary 2018-19'!J$8:J$157,MATCH($B187,'I.Supplementary 2018-19'!$B$8:$B$157,0)),INDEX('I.KI 2018-19'!J$9:J$393,MATCH($B187,'I.KI 2018-19'!$B$9:$B$393,0))))),"")</f>
        <v>97.46835395147545</v>
      </c>
      <c r="BM187" s="157">
        <f>_xlfn.IFNA(IF($B187=$B$381,0,IF($B187=$B$382,0,_xlfn.IFNA(INDEX('I.Supplementary 2018-19'!H$8:H$157,MATCH($B187,'I.Supplementary 2018-19'!$B$8:$B$157,0)),INDEX('I.KI 2018-19'!H$9:H$393,MATCH($B187,'I.KI 2018-19'!$B$9:$B$393,0))))),"")</f>
        <v>135.82614573054676</v>
      </c>
    </row>
    <row r="188" spans="2:65">
      <c r="B188" s="121" t="str">
        <f>'Calculations for 2021-22'!B188</f>
        <v>E2421</v>
      </c>
      <c r="C188" s="160" t="str">
        <f>'Calculations for 2021-22'!D188</f>
        <v>E2421</v>
      </c>
      <c r="D188" t="str">
        <f>'Calculations for 2021-22'!E188</f>
        <v>SCNFIR</v>
      </c>
      <c r="E188" t="str">
        <f>'Calculations for 2021-22'!F188</f>
        <v>P1913</v>
      </c>
      <c r="F188" s="120" t="str">
        <f>'Calculations for 2021-22'!H188</f>
        <v>Leicestershire</v>
      </c>
      <c r="G188" s="156">
        <f>_xlfn.IFNA(INDEX('I.KI 2016-17'!M$8:M$391,MATCH($B188,'I.KI 2016-17'!$B$8:$B$391,0)),"")</f>
        <v>36.991880540422002</v>
      </c>
      <c r="H188" s="149">
        <f>_xlfn.IFNA(INDEX('I.KI 2016-17'!N$8:N$391,MATCH($B188,'I.KI 2016-17'!$B$8:$B$391,0)),"")</f>
        <v>0</v>
      </c>
      <c r="I188" s="149">
        <f>_xlfn.IFNA(INDEX('I.KI 2016-17'!O$8:O$391,MATCH($B188,'I.KI 2016-17'!$B$8:$B$391,0)),"")</f>
        <v>0</v>
      </c>
      <c r="J188" s="149">
        <f>_xlfn.IFNA(INDEX('I.KI 2016-17'!P$8:P$391,MATCH($B188,'I.KI 2016-17'!$B$8:$B$391,0)),"")</f>
        <v>0</v>
      </c>
      <c r="K188" s="157">
        <f>_xlfn.IFNA(INDEX('I.KI 2016-17'!Q$8:Q$391,MATCH($B188,'I.KI 2016-17'!$B$8:$B$391,0)),"")</f>
        <v>0</v>
      </c>
      <c r="L188" s="156">
        <f>_xlfn.IFNA(INDEX('I.KI 2016-17'!R$8:R$391,MATCH($B188,'I.KI 2016-17'!$B$8:$B$391,0)),"")</f>
        <v>56.626624782881997</v>
      </c>
      <c r="M188" s="193">
        <f>_xlfn.IFNA(INDEX('I.KI 2016-17'!S$8:S$391,MATCH($B188,'I.KI 2016-17'!$B$8:$B$391,0)),"")</f>
        <v>0</v>
      </c>
      <c r="N188" s="193">
        <f>_xlfn.IFNA(INDEX('I.KI 2016-17'!T$8:T$391,MATCH($B188,'I.KI 2016-17'!$B$8:$B$391,0)),"")</f>
        <v>0</v>
      </c>
      <c r="O188" s="193">
        <f>_xlfn.IFNA(INDEX('I.KI 2016-17'!U$8:U$391,MATCH($B188,'I.KI 2016-17'!$B$8:$B$391,0)),"")</f>
        <v>0</v>
      </c>
      <c r="P188" s="157">
        <f>_xlfn.IFNA(INDEX('I.KI 2016-17'!V$8:V$391,MATCH($B188,'I.KI 2016-17'!$B$8:$B$391,0)),"")</f>
        <v>0</v>
      </c>
      <c r="Q188" s="156">
        <f>_xlfn.IFNA(INDEX('I.KI 2016-17'!W$8:W$391,MATCH($B188,'I.KI 2016-17'!$B$8:$B$391,0)),"")</f>
        <v>93.618505323303992</v>
      </c>
      <c r="R188" s="193">
        <f>_xlfn.IFNA(INDEX('I.KI 2016-17'!X$8:X$391,MATCH($B188,'I.KI 2016-17'!$B$8:$B$391,0)),"")</f>
        <v>0</v>
      </c>
      <c r="S188" s="193">
        <f>_xlfn.IFNA(INDEX('I.KI 2016-17'!Y$8:Y$391,MATCH($B188,'I.KI 2016-17'!$B$8:$B$391,0)),"")</f>
        <v>0</v>
      </c>
      <c r="T188" s="193">
        <f>_xlfn.IFNA(INDEX('I.KI 2016-17'!Z$8:Z$391,MATCH($B188,'I.KI 2016-17'!$B$8:$B$391,0)),"")</f>
        <v>0</v>
      </c>
      <c r="U188" s="157">
        <f>_xlfn.IFNA(INDEX('I.KI 2016-17'!AA$8:AA$391,MATCH($B188,'I.KI 2016-17'!$B$8:$B$391,0)),"")</f>
        <v>0</v>
      </c>
      <c r="V188" s="149"/>
      <c r="W188" s="154">
        <f>_xlfn.IFNA(INDEX('I.KI 2016-17'!$H$8:$H$391,MATCH(B188,'I.KI 2016-17'!$B$8:$B$391,0)),"")</f>
        <v>36.991880540422002</v>
      </c>
      <c r="X188" s="153">
        <f>_xlfn.IFNA(INDEX('I.KI 2016-17'!$I$8:$I$391,MATCH(B188,'I.KI 2016-17'!$B$8:$B$391,0)),"")</f>
        <v>56.626624782881997</v>
      </c>
      <c r="Y188" s="155">
        <f>_xlfn.IFNA(INDEX('I.KI 2016-17'!$G$8:$G$391,MATCH(B188,'I.KI 2016-17'!$B$8:$B$391,0)),"")</f>
        <v>93.618505323303992</v>
      </c>
      <c r="Z188" s="149"/>
      <c r="AA188" s="156">
        <f>_xlfn.IFNA(IF($B188=$B$382,0,_xlfn.IFNA(INDEX('I.Supplementary 2017-18'!N$8:N$35,MATCH($B188,'I.Supplementary 2017-18'!$B$8:$B$35,0)),INDEX('I.KI 2017-18'!N$9:N$393,MATCH($B188,'I.KI 2017-18'!$B$9:$B$393,0)))),"")</f>
        <v>19.548315553940743</v>
      </c>
      <c r="AB188" s="193">
        <f>_xlfn.IFNA(IF($B188=$B$382,0,_xlfn.IFNA(INDEX('I.Supplementary 2017-18'!O$8:O$35,MATCH($B188,'I.Supplementary 2017-18'!$B$8:$B$35,0)),INDEX('I.KI 2017-18'!O$9:O$393,MATCH($B188,'I.KI 2017-18'!$B$9:$B$393,0)))),"")</f>
        <v>0</v>
      </c>
      <c r="AC188" s="193">
        <f>_xlfn.IFNA(IF($B188=$B$382,0,_xlfn.IFNA(INDEX('I.Supplementary 2017-18'!P$8:P$35,MATCH($B188,'I.Supplementary 2017-18'!$B$8:$B$35,0)),INDEX('I.KI 2017-18'!P$9:P$393,MATCH($B188,'I.KI 2017-18'!$B$9:$B$393,0)))),"")</f>
        <v>0</v>
      </c>
      <c r="AD188" s="193">
        <f>_xlfn.IFNA(IF($B188=$B$382,0,_xlfn.IFNA(INDEX('I.Supplementary 2017-18'!Q$8:Q$35,MATCH($B188,'I.Supplementary 2017-18'!$B$8:$B$35,0)),INDEX('I.KI 2017-18'!Q$9:Q$393,MATCH($B188,'I.KI 2017-18'!$B$9:$B$393,0)))),"")</f>
        <v>0</v>
      </c>
      <c r="AE188" s="157">
        <f>_xlfn.IFNA(IF($B188=$B$382,0,_xlfn.IFNA(INDEX('I.Supplementary 2017-18'!R$8:R$35,MATCH($B188,'I.Supplementary 2017-18'!$B$8:$B$35,0)),INDEX('I.KI 2017-18'!R$9:R$393,MATCH($B188,'I.KI 2017-18'!$B$9:$B$393,0)))),"")</f>
        <v>0</v>
      </c>
      <c r="AF188" s="156">
        <f>_xlfn.IFNA(IF($B188=$B$382,0,_xlfn.IFNA(INDEX('I.Supplementary 2017-18'!S$8:S$35,MATCH($B188,'I.Supplementary 2017-18'!$B$8:$B$35,0)),INDEX('I.KI 2017-18'!S$9:S$393,MATCH($B188,'I.KI 2017-18'!$B$9:$B$393,0)))),"")</f>
        <v>57.782715350483201</v>
      </c>
      <c r="AG188" s="193">
        <f>_xlfn.IFNA(IF($B188=$B$382,0,_xlfn.IFNA(INDEX('I.Supplementary 2017-18'!T$8:T$35,MATCH($B188,'I.Supplementary 2017-18'!$B$8:$B$35,0)),INDEX('I.KI 2017-18'!T$9:T$393,MATCH($B188,'I.KI 2017-18'!$B$9:$B$393,0)))),"")</f>
        <v>0</v>
      </c>
      <c r="AH188" s="193">
        <f>_xlfn.IFNA(IF($B188=$B$382,0,_xlfn.IFNA(INDEX('I.Supplementary 2017-18'!U$8:U$35,MATCH($B188,'I.Supplementary 2017-18'!$B$8:$B$35,0)),INDEX('I.KI 2017-18'!U$9:U$393,MATCH($B188,'I.KI 2017-18'!$B$9:$B$393,0)))),"")</f>
        <v>0</v>
      </c>
      <c r="AI188" s="193">
        <f>_xlfn.IFNA(IF($B188=$B$382,0,_xlfn.IFNA(INDEX('I.Supplementary 2017-18'!V$8:V$35,MATCH($B188,'I.Supplementary 2017-18'!$B$8:$B$35,0)),INDEX('I.KI 2017-18'!V$9:V$393,MATCH($B188,'I.KI 2017-18'!$B$9:$B$393,0)))),"")</f>
        <v>0</v>
      </c>
      <c r="AJ188" s="157">
        <f>_xlfn.IFNA(IF($B188=$B$382,0,_xlfn.IFNA(INDEX('I.Supplementary 2017-18'!W$8:W$35,MATCH($B188,'I.Supplementary 2017-18'!$B$8:$B$35,0)),INDEX('I.KI 2017-18'!W$9:W$393,MATCH($B188,'I.KI 2017-18'!$B$9:$B$393,0)))),"")</f>
        <v>0</v>
      </c>
      <c r="AK188" s="156">
        <f>_xlfn.IFNA(IF($B188=$B$382,0,_xlfn.IFNA(INDEX('I.Supplementary 2017-18'!X$8:X$35,MATCH($B188,'I.Supplementary 2017-18'!$B$8:$B$35,0)),INDEX('I.KI 2017-18'!X$9:X$393,MATCH($B188,'I.KI 2017-18'!$B$9:$B$393,0)))),"")</f>
        <v>77.33103090442394</v>
      </c>
      <c r="AL188" s="193">
        <f>_xlfn.IFNA(IF($B188=$B$382,0,_xlfn.IFNA(INDEX('I.Supplementary 2017-18'!Y$8:Y$35,MATCH($B188,'I.Supplementary 2017-18'!$B$8:$B$35,0)),INDEX('I.KI 2017-18'!Y$9:Y$393,MATCH($B188,'I.KI 2017-18'!$B$9:$B$393,0)))),"")</f>
        <v>0</v>
      </c>
      <c r="AM188" s="193">
        <f>_xlfn.IFNA(IF($B188=$B$382,0,_xlfn.IFNA(INDEX('I.Supplementary 2017-18'!Z$8:Z$35,MATCH($B188,'I.Supplementary 2017-18'!$B$8:$B$35,0)),INDEX('I.KI 2017-18'!Z$9:Z$393,MATCH($B188,'I.KI 2017-18'!$B$9:$B$393,0)))),"")</f>
        <v>0</v>
      </c>
      <c r="AN188" s="193">
        <f>_xlfn.IFNA(IF($B188=$B$382,0,_xlfn.IFNA(INDEX('I.Supplementary 2017-18'!AA$8:AA$35,MATCH($B188,'I.Supplementary 2017-18'!$B$8:$B$35,0)),INDEX('I.KI 2017-18'!AA$9:AA$393,MATCH($B188,'I.KI 2017-18'!$B$9:$B$393,0)))),"")</f>
        <v>0</v>
      </c>
      <c r="AO188" s="157">
        <f>_xlfn.IFNA(IF($B188=$B$382,0,_xlfn.IFNA(INDEX('I.Supplementary 2017-18'!AB$8:AB$35,MATCH($B188,'I.Supplementary 2017-18'!$B$8:$B$35,0)),INDEX('I.KI 2017-18'!AB$9:AB$393,MATCH($B188,'I.KI 2017-18'!$B$9:$B$393,0)))),"")</f>
        <v>0</v>
      </c>
      <c r="AP188" s="149"/>
      <c r="AQ188" s="156">
        <f>_xlfn.IFNA(IF($B188=$B$381,0,IF($B188=$B$382,0,_xlfn.IFNA(INDEX('I.Supplementary 2017-18'!I$8:I$35,MATCH($B188,'I.Supplementary 2017-18'!$B$8:$B$35,0)),INDEX('I.KI 2017-18'!I$9:I$393,MATCH($B188,'I.KI 2017-18'!$B$9:$B$393,0))))),"")</f>
        <v>19.548315553940743</v>
      </c>
      <c r="AR188" s="149">
        <f>_xlfn.IFNA(IF($B188=$B$381,0,IF($B188=$B$382,0,_xlfn.IFNA(INDEX('I.Supplementary 2017-18'!J$8:J$35,MATCH($B188,'I.Supplementary 2017-18'!$B$8:$B$35,0)),INDEX('I.KI 2017-18'!J$9:J$393,MATCH($B188,'I.KI 2017-18'!$B$9:$B$393,0))))),"")</f>
        <v>57.782715350483201</v>
      </c>
      <c r="AS188" s="157">
        <f>_xlfn.IFNA(IF($B188=$B$381,0,IF($B188=$B$382,0,_xlfn.IFNA(INDEX('I.Supplementary 2017-18'!H$8:H$35,MATCH($B188,'I.Supplementary 2017-18'!$B$8:$B$35,0)),INDEX('I.KI 2017-18'!H$9:H$393,MATCH($B188,'I.KI 2017-18'!$B$9:$B$393,0))))),"")</f>
        <v>77.33103090442394</v>
      </c>
      <c r="AT188" s="149"/>
      <c r="AU188" s="156">
        <f>_xlfn.IFNA(_xlfn.IFNA(INDEX('I.Supplementary 2018-19'!P$8:P$157,MATCH($B188,'I.Supplementary 2018-19'!$B$8:$B$157,0)),INDEX('I.KI 2018-19'!P$9:P$393,MATCH($B188,'I.KI 2018-19'!$B$9:$B$393,0))),"")</f>
        <v>8.548720524127722</v>
      </c>
      <c r="AV188" s="193">
        <f>_xlfn.IFNA(_xlfn.IFNA(INDEX('I.Supplementary 2018-19'!Q$8:Q$157,MATCH($B188,'I.Supplementary 2018-19'!$B$8:$B$157,0)),INDEX('I.KI 2018-19'!Q$9:Q$393,MATCH($B188,'I.KI 2018-19'!$B$9:$B$393,0))),"")</f>
        <v>0</v>
      </c>
      <c r="AW188" s="193">
        <f>_xlfn.IFNA(_xlfn.IFNA(INDEX('I.Supplementary 2018-19'!R$8:R$157,MATCH($B188,'I.Supplementary 2018-19'!$B$8:$B$157,0)),INDEX('I.KI 2018-19'!R$9:R$393,MATCH($B188,'I.KI 2018-19'!$B$9:$B$393,0))),"")</f>
        <v>0</v>
      </c>
      <c r="AX188" s="193">
        <f>_xlfn.IFNA(_xlfn.IFNA(INDEX('I.Supplementary 2018-19'!S$8:S$157,MATCH($B188,'I.Supplementary 2018-19'!$B$8:$B$157,0)),INDEX('I.KI 2018-19'!S$9:S$393,MATCH($B188,'I.KI 2018-19'!$B$9:$B$393,0))),"")</f>
        <v>0</v>
      </c>
      <c r="AY188" s="157">
        <f>_xlfn.IFNA(_xlfn.IFNA(INDEX('I.Supplementary 2018-19'!T$8:T$157,MATCH($B188,'I.Supplementary 2018-19'!$B$8:$B$157,0)),INDEX('I.KI 2018-19'!T$9:T$393,MATCH($B188,'I.KI 2018-19'!$B$9:$B$393,0))),"")</f>
        <v>0</v>
      </c>
      <c r="AZ188" s="156">
        <f>_xlfn.IFNA(_xlfn.IFNA(INDEX('I.Supplementary 2018-19'!U$8:U$157,MATCH($B188,'I.Supplementary 2018-19'!$B$8:$B$157,0)),INDEX('I.KI 2018-19'!U$9:U$393,MATCH($B188,'I.KI 2018-19'!$B$9:$B$393,0))),"")</f>
        <v>59.518676755862522</v>
      </c>
      <c r="BA188" s="193">
        <f>_xlfn.IFNA(_xlfn.IFNA(INDEX('I.Supplementary 2018-19'!V$8:V$157,MATCH($B188,'I.Supplementary 2018-19'!$B$8:$B$157,0)),INDEX('I.KI 2018-19'!V$9:V$393,MATCH($B188,'I.KI 2018-19'!$B$9:$B$393,0))),"")</f>
        <v>0</v>
      </c>
      <c r="BB188" s="193">
        <f>_xlfn.IFNA(_xlfn.IFNA(INDEX('I.Supplementary 2018-19'!W$8:W$157,MATCH($B188,'I.Supplementary 2018-19'!$B$8:$B$157,0)),INDEX('I.KI 2018-19'!W$9:W$393,MATCH($B188,'I.KI 2018-19'!$B$9:$B$393,0))),"")</f>
        <v>0</v>
      </c>
      <c r="BC188" s="193">
        <f>_xlfn.IFNA(_xlfn.IFNA(INDEX('I.Supplementary 2018-19'!X$8:X$157,MATCH($B188,'I.Supplementary 2018-19'!$B$8:$B$157,0)),INDEX('I.KI 2018-19'!X$9:X$393,MATCH($B188,'I.KI 2018-19'!$B$9:$B$393,0))),"")</f>
        <v>0</v>
      </c>
      <c r="BD188" s="157">
        <f>_xlfn.IFNA(_xlfn.IFNA(INDEX('I.Supplementary 2018-19'!Y$8:Y$157,MATCH($B188,'I.Supplementary 2018-19'!$B$8:$B$157,0)),INDEX('I.KI 2018-19'!Y$9:Y$393,MATCH($B188,'I.KI 2018-19'!$B$9:$B$393,0))),"")</f>
        <v>0</v>
      </c>
      <c r="BE188" s="156">
        <f>_xlfn.IFNA(_xlfn.IFNA(INDEX('I.Supplementary 2018-19'!Z$8:Z$157,MATCH($B188,'I.Supplementary 2018-19'!$B$8:$B$157,0)),INDEX('I.KI 2018-19'!Z$9:Z$393,MATCH($B188,'I.KI 2018-19'!$B$9:$B$393,0))),"")</f>
        <v>68.067397279990246</v>
      </c>
      <c r="BF188" s="193">
        <f>_xlfn.IFNA(_xlfn.IFNA(INDEX('I.Supplementary 2018-19'!AA$8:AA$157,MATCH($B188,'I.Supplementary 2018-19'!$B$8:$B$157,0)),INDEX('I.KI 2018-19'!AA$9:AA$393,MATCH($B188,'I.KI 2018-19'!$B$9:$B$393,0))),"")</f>
        <v>0</v>
      </c>
      <c r="BG188" s="193">
        <f>_xlfn.IFNA(_xlfn.IFNA(INDEX('I.Supplementary 2018-19'!AB$8:AB$157,MATCH($B188,'I.Supplementary 2018-19'!$B$8:$B$157,0)),INDEX('I.KI 2018-19'!AB$9:AB$393,MATCH($B188,'I.KI 2018-19'!$B$9:$B$393,0))),"")</f>
        <v>0</v>
      </c>
      <c r="BH188" s="193">
        <f>_xlfn.IFNA(_xlfn.IFNA(INDEX('I.Supplementary 2018-19'!AC$8:AC$157,MATCH($B188,'I.Supplementary 2018-19'!$B$8:$B$157,0)),INDEX('I.KI 2018-19'!AC$9:AC$393,MATCH($B188,'I.KI 2018-19'!$B$9:$B$393,0))),"")</f>
        <v>0</v>
      </c>
      <c r="BI188" s="157">
        <f>_xlfn.IFNA(_xlfn.IFNA(INDEX('I.Supplementary 2018-19'!AD$8:AD$157,MATCH($B188,'I.Supplementary 2018-19'!$B$8:$B$157,0)),INDEX('I.KI 2018-19'!AD$9:AD$393,MATCH($B188,'I.KI 2018-19'!$B$9:$B$393,0))),"")</f>
        <v>0</v>
      </c>
      <c r="BJ188" s="149"/>
      <c r="BK188" s="156">
        <f>_xlfn.IFNA(IF($B188=$B$381,0,IF($B188=$B$382,0,_xlfn.IFNA(INDEX('I.Supplementary 2018-19'!I$8:I$157,MATCH($B188,'I.Supplementary 2018-19'!$B$8:$B$157,0)),INDEX('I.KI 2018-19'!I$9:I$393,MATCH($B188,'I.KI 2018-19'!$B$9:$B$393,0))))),"")</f>
        <v>8.548720524127722</v>
      </c>
      <c r="BL188" s="149">
        <f>_xlfn.IFNA(IF($B188=$B$381,0,IF($B188=$B$382,0,_xlfn.IFNA(INDEX('I.Supplementary 2018-19'!J$8:J$157,MATCH($B188,'I.Supplementary 2018-19'!$B$8:$B$157,0)),INDEX('I.KI 2018-19'!J$9:J$393,MATCH($B188,'I.KI 2018-19'!$B$9:$B$393,0))))),"")</f>
        <v>59.518676755862522</v>
      </c>
      <c r="BM188" s="157">
        <f>_xlfn.IFNA(IF($B188=$B$381,0,IF($B188=$B$382,0,_xlfn.IFNA(INDEX('I.Supplementary 2018-19'!H$8:H$157,MATCH($B188,'I.Supplementary 2018-19'!$B$8:$B$157,0)),INDEX('I.KI 2018-19'!H$9:H$393,MATCH($B188,'I.KI 2018-19'!$B$9:$B$393,0))))),"")</f>
        <v>68.067397279990246</v>
      </c>
    </row>
    <row r="189" spans="2:65">
      <c r="B189" s="121" t="str">
        <f>'Calculations for 2021-22'!B189</f>
        <v>E6124</v>
      </c>
      <c r="C189" s="160" t="str">
        <f>'Calculations for 2021-22'!D189</f>
        <v>E6124</v>
      </c>
      <c r="D189" t="str">
        <f>'Calculations for 2021-22'!E189</f>
        <v>SFIR</v>
      </c>
      <c r="E189" t="str">
        <f>'Calculations for 2021-22'!F189</f>
        <v>P1913</v>
      </c>
      <c r="F189" s="120" t="str">
        <f>'Calculations for 2021-22'!H189</f>
        <v>Leicestershire Fire</v>
      </c>
      <c r="G189" s="156">
        <f>_xlfn.IFNA(INDEX('I.KI 2016-17'!M$8:M$391,MATCH($B189,'I.KI 2016-17'!$B$8:$B$391,0)),"")</f>
        <v>0</v>
      </c>
      <c r="H189" s="149">
        <f>_xlfn.IFNA(INDEX('I.KI 2016-17'!N$8:N$391,MATCH($B189,'I.KI 2016-17'!$B$8:$B$391,0)),"")</f>
        <v>0</v>
      </c>
      <c r="I189" s="149">
        <f>_xlfn.IFNA(INDEX('I.KI 2016-17'!O$8:O$391,MATCH($B189,'I.KI 2016-17'!$B$8:$B$391,0)),"")</f>
        <v>7.1688203863769999</v>
      </c>
      <c r="J189" s="149">
        <f>_xlfn.IFNA(INDEX('I.KI 2016-17'!P$8:P$391,MATCH($B189,'I.KI 2016-17'!$B$8:$B$391,0)),"")</f>
        <v>0</v>
      </c>
      <c r="K189" s="157">
        <f>_xlfn.IFNA(INDEX('I.KI 2016-17'!Q$8:Q$391,MATCH($B189,'I.KI 2016-17'!$B$8:$B$391,0)),"")</f>
        <v>0</v>
      </c>
      <c r="L189" s="156">
        <f>_xlfn.IFNA(INDEX('I.KI 2016-17'!R$8:R$391,MATCH($B189,'I.KI 2016-17'!$B$8:$B$391,0)),"")</f>
        <v>0</v>
      </c>
      <c r="M189" s="193">
        <f>_xlfn.IFNA(INDEX('I.KI 2016-17'!S$8:S$391,MATCH($B189,'I.KI 2016-17'!$B$8:$B$391,0)),"")</f>
        <v>0</v>
      </c>
      <c r="N189" s="193">
        <f>_xlfn.IFNA(INDEX('I.KI 2016-17'!T$8:T$391,MATCH($B189,'I.KI 2016-17'!$B$8:$B$391,0)),"")</f>
        <v>8.243618140081999</v>
      </c>
      <c r="O189" s="193">
        <f>_xlfn.IFNA(INDEX('I.KI 2016-17'!U$8:U$391,MATCH($B189,'I.KI 2016-17'!$B$8:$B$391,0)),"")</f>
        <v>0</v>
      </c>
      <c r="P189" s="157">
        <f>_xlfn.IFNA(INDEX('I.KI 2016-17'!V$8:V$391,MATCH($B189,'I.KI 2016-17'!$B$8:$B$391,0)),"")</f>
        <v>0</v>
      </c>
      <c r="Q189" s="156">
        <f>_xlfn.IFNA(INDEX('I.KI 2016-17'!W$8:W$391,MATCH($B189,'I.KI 2016-17'!$B$8:$B$391,0)),"")</f>
        <v>0</v>
      </c>
      <c r="R189" s="193">
        <f>_xlfn.IFNA(INDEX('I.KI 2016-17'!X$8:X$391,MATCH($B189,'I.KI 2016-17'!$B$8:$B$391,0)),"")</f>
        <v>0</v>
      </c>
      <c r="S189" s="193">
        <f>_xlfn.IFNA(INDEX('I.KI 2016-17'!Y$8:Y$391,MATCH($B189,'I.KI 2016-17'!$B$8:$B$391,0)),"")</f>
        <v>15.412438526458999</v>
      </c>
      <c r="T189" s="193">
        <f>_xlfn.IFNA(INDEX('I.KI 2016-17'!Z$8:Z$391,MATCH($B189,'I.KI 2016-17'!$B$8:$B$391,0)),"")</f>
        <v>0</v>
      </c>
      <c r="U189" s="157">
        <f>_xlfn.IFNA(INDEX('I.KI 2016-17'!AA$8:AA$391,MATCH($B189,'I.KI 2016-17'!$B$8:$B$391,0)),"")</f>
        <v>0</v>
      </c>
      <c r="V189" s="149"/>
      <c r="W189" s="154">
        <f>_xlfn.IFNA(INDEX('I.KI 2016-17'!$H$8:$H$391,MATCH(B189,'I.KI 2016-17'!$B$8:$B$391,0)),"")</f>
        <v>7.1688203863769999</v>
      </c>
      <c r="X189" s="153">
        <f>_xlfn.IFNA(INDEX('I.KI 2016-17'!$I$8:$I$391,MATCH(B189,'I.KI 2016-17'!$B$8:$B$391,0)),"")</f>
        <v>8.243618140081999</v>
      </c>
      <c r="Y189" s="155">
        <f>_xlfn.IFNA(INDEX('I.KI 2016-17'!$G$8:$G$391,MATCH(B189,'I.KI 2016-17'!$B$8:$B$391,0)),"")</f>
        <v>15.412438526458999</v>
      </c>
      <c r="Z189" s="149"/>
      <c r="AA189" s="156">
        <f>_xlfn.IFNA(IF($B189=$B$382,0,_xlfn.IFNA(INDEX('I.Supplementary 2017-18'!N$8:N$35,MATCH($B189,'I.Supplementary 2017-18'!$B$8:$B$35,0)),INDEX('I.KI 2017-18'!N$9:N$393,MATCH($B189,'I.KI 2017-18'!$B$9:$B$393,0)))),"")</f>
        <v>0</v>
      </c>
      <c r="AB189" s="193">
        <f>_xlfn.IFNA(IF($B189=$B$382,0,_xlfn.IFNA(INDEX('I.Supplementary 2017-18'!O$8:O$35,MATCH($B189,'I.Supplementary 2017-18'!$B$8:$B$35,0)),INDEX('I.KI 2017-18'!O$9:O$393,MATCH($B189,'I.KI 2017-18'!$B$9:$B$393,0)))),"")</f>
        <v>0</v>
      </c>
      <c r="AC189" s="193">
        <f>_xlfn.IFNA(IF($B189=$B$382,0,_xlfn.IFNA(INDEX('I.Supplementary 2017-18'!P$8:P$35,MATCH($B189,'I.Supplementary 2017-18'!$B$8:$B$35,0)),INDEX('I.KI 2017-18'!P$9:P$393,MATCH($B189,'I.KI 2017-18'!$B$9:$B$393,0)))),"")</f>
        <v>5.6088042414579764</v>
      </c>
      <c r="AD189" s="193">
        <f>_xlfn.IFNA(IF($B189=$B$382,0,_xlfn.IFNA(INDEX('I.Supplementary 2017-18'!Q$8:Q$35,MATCH($B189,'I.Supplementary 2017-18'!$B$8:$B$35,0)),INDEX('I.KI 2017-18'!Q$9:Q$393,MATCH($B189,'I.KI 2017-18'!$B$9:$B$393,0)))),"")</f>
        <v>0</v>
      </c>
      <c r="AE189" s="157">
        <f>_xlfn.IFNA(IF($B189=$B$382,0,_xlfn.IFNA(INDEX('I.Supplementary 2017-18'!R$8:R$35,MATCH($B189,'I.Supplementary 2017-18'!$B$8:$B$35,0)),INDEX('I.KI 2017-18'!R$9:R$393,MATCH($B189,'I.KI 2017-18'!$B$9:$B$393,0)))),"")</f>
        <v>0</v>
      </c>
      <c r="AF189" s="156">
        <f>_xlfn.IFNA(IF($B189=$B$382,0,_xlfn.IFNA(INDEX('I.Supplementary 2017-18'!S$8:S$35,MATCH($B189,'I.Supplementary 2017-18'!$B$8:$B$35,0)),INDEX('I.KI 2017-18'!S$9:S$393,MATCH($B189,'I.KI 2017-18'!$B$9:$B$393,0)))),"")</f>
        <v>0</v>
      </c>
      <c r="AG189" s="193">
        <f>_xlfn.IFNA(IF($B189=$B$382,0,_xlfn.IFNA(INDEX('I.Supplementary 2017-18'!T$8:T$35,MATCH($B189,'I.Supplementary 2017-18'!$B$8:$B$35,0)),INDEX('I.KI 2017-18'!T$9:T$393,MATCH($B189,'I.KI 2017-18'!$B$9:$B$393,0)))),"")</f>
        <v>0</v>
      </c>
      <c r="AH189" s="193">
        <f>_xlfn.IFNA(IF($B189=$B$382,0,_xlfn.IFNA(INDEX('I.Supplementary 2017-18'!U$8:U$35,MATCH($B189,'I.Supplementary 2017-18'!$B$8:$B$35,0)),INDEX('I.KI 2017-18'!U$9:U$393,MATCH($B189,'I.KI 2017-18'!$B$9:$B$393,0)))),"")</f>
        <v>8.4119200512624097</v>
      </c>
      <c r="AI189" s="193">
        <f>_xlfn.IFNA(IF($B189=$B$382,0,_xlfn.IFNA(INDEX('I.Supplementary 2017-18'!V$8:V$35,MATCH($B189,'I.Supplementary 2017-18'!$B$8:$B$35,0)),INDEX('I.KI 2017-18'!V$9:V$393,MATCH($B189,'I.KI 2017-18'!$B$9:$B$393,0)))),"")</f>
        <v>0</v>
      </c>
      <c r="AJ189" s="157">
        <f>_xlfn.IFNA(IF($B189=$B$382,0,_xlfn.IFNA(INDEX('I.Supplementary 2017-18'!W$8:W$35,MATCH($B189,'I.Supplementary 2017-18'!$B$8:$B$35,0)),INDEX('I.KI 2017-18'!W$9:W$393,MATCH($B189,'I.KI 2017-18'!$B$9:$B$393,0)))),"")</f>
        <v>0</v>
      </c>
      <c r="AK189" s="156">
        <f>_xlfn.IFNA(IF($B189=$B$382,0,_xlfn.IFNA(INDEX('I.Supplementary 2017-18'!X$8:X$35,MATCH($B189,'I.Supplementary 2017-18'!$B$8:$B$35,0)),INDEX('I.KI 2017-18'!X$9:X$393,MATCH($B189,'I.KI 2017-18'!$B$9:$B$393,0)))),"")</f>
        <v>0</v>
      </c>
      <c r="AL189" s="193">
        <f>_xlfn.IFNA(IF($B189=$B$382,0,_xlfn.IFNA(INDEX('I.Supplementary 2017-18'!Y$8:Y$35,MATCH($B189,'I.Supplementary 2017-18'!$B$8:$B$35,0)),INDEX('I.KI 2017-18'!Y$9:Y$393,MATCH($B189,'I.KI 2017-18'!$B$9:$B$393,0)))),"")</f>
        <v>0</v>
      </c>
      <c r="AM189" s="193">
        <f>_xlfn.IFNA(IF($B189=$B$382,0,_xlfn.IFNA(INDEX('I.Supplementary 2017-18'!Z$8:Z$35,MATCH($B189,'I.Supplementary 2017-18'!$B$8:$B$35,0)),INDEX('I.KI 2017-18'!Z$9:Z$393,MATCH($B189,'I.KI 2017-18'!$B$9:$B$393,0)))),"")</f>
        <v>14.020724292720386</v>
      </c>
      <c r="AN189" s="193">
        <f>_xlfn.IFNA(IF($B189=$B$382,0,_xlfn.IFNA(INDEX('I.Supplementary 2017-18'!AA$8:AA$35,MATCH($B189,'I.Supplementary 2017-18'!$B$8:$B$35,0)),INDEX('I.KI 2017-18'!AA$9:AA$393,MATCH($B189,'I.KI 2017-18'!$B$9:$B$393,0)))),"")</f>
        <v>0</v>
      </c>
      <c r="AO189" s="157">
        <f>_xlfn.IFNA(IF($B189=$B$382,0,_xlfn.IFNA(INDEX('I.Supplementary 2017-18'!AB$8:AB$35,MATCH($B189,'I.Supplementary 2017-18'!$B$8:$B$35,0)),INDEX('I.KI 2017-18'!AB$9:AB$393,MATCH($B189,'I.KI 2017-18'!$B$9:$B$393,0)))),"")</f>
        <v>0</v>
      </c>
      <c r="AP189" s="149"/>
      <c r="AQ189" s="156">
        <f>_xlfn.IFNA(IF($B189=$B$381,0,IF($B189=$B$382,0,_xlfn.IFNA(INDEX('I.Supplementary 2017-18'!I$8:I$35,MATCH($B189,'I.Supplementary 2017-18'!$B$8:$B$35,0)),INDEX('I.KI 2017-18'!I$9:I$393,MATCH($B189,'I.KI 2017-18'!$B$9:$B$393,0))))),"")</f>
        <v>5.6088042414579764</v>
      </c>
      <c r="AR189" s="149">
        <f>_xlfn.IFNA(IF($B189=$B$381,0,IF($B189=$B$382,0,_xlfn.IFNA(INDEX('I.Supplementary 2017-18'!J$8:J$35,MATCH($B189,'I.Supplementary 2017-18'!$B$8:$B$35,0)),INDEX('I.KI 2017-18'!J$9:J$393,MATCH($B189,'I.KI 2017-18'!$B$9:$B$393,0))))),"")</f>
        <v>8.4119200512624097</v>
      </c>
      <c r="AS189" s="157">
        <f>_xlfn.IFNA(IF($B189=$B$381,0,IF($B189=$B$382,0,_xlfn.IFNA(INDEX('I.Supplementary 2017-18'!H$8:H$35,MATCH($B189,'I.Supplementary 2017-18'!$B$8:$B$35,0)),INDEX('I.KI 2017-18'!H$9:H$393,MATCH($B189,'I.KI 2017-18'!$B$9:$B$393,0))))),"")</f>
        <v>14.020724292720386</v>
      </c>
      <c r="AT189" s="149"/>
      <c r="AU189" s="156">
        <f>_xlfn.IFNA(_xlfn.IFNA(INDEX('I.Supplementary 2018-19'!P$8:P$157,MATCH($B189,'I.Supplementary 2018-19'!$B$8:$B$157,0)),INDEX('I.KI 2018-19'!P$9:P$393,MATCH($B189,'I.KI 2018-19'!$B$9:$B$393,0))),"")</f>
        <v>0</v>
      </c>
      <c r="AV189" s="193">
        <f>_xlfn.IFNA(_xlfn.IFNA(INDEX('I.Supplementary 2018-19'!Q$8:Q$157,MATCH($B189,'I.Supplementary 2018-19'!$B$8:$B$157,0)),INDEX('I.KI 2018-19'!Q$9:Q$393,MATCH($B189,'I.KI 2018-19'!$B$9:$B$393,0))),"")</f>
        <v>0</v>
      </c>
      <c r="AW189" s="193">
        <f>_xlfn.IFNA(_xlfn.IFNA(INDEX('I.Supplementary 2018-19'!R$8:R$157,MATCH($B189,'I.Supplementary 2018-19'!$B$8:$B$157,0)),INDEX('I.KI 2018-19'!R$9:R$393,MATCH($B189,'I.KI 2018-19'!$B$9:$B$393,0))),"")</f>
        <v>4.7676783413881365</v>
      </c>
      <c r="AX189" s="193">
        <f>_xlfn.IFNA(_xlfn.IFNA(INDEX('I.Supplementary 2018-19'!S$8:S$157,MATCH($B189,'I.Supplementary 2018-19'!$B$8:$B$157,0)),INDEX('I.KI 2018-19'!S$9:S$393,MATCH($B189,'I.KI 2018-19'!$B$9:$B$393,0))),"")</f>
        <v>0</v>
      </c>
      <c r="AY189" s="157">
        <f>_xlfn.IFNA(_xlfn.IFNA(INDEX('I.Supplementary 2018-19'!T$8:T$157,MATCH($B189,'I.Supplementary 2018-19'!$B$8:$B$157,0)),INDEX('I.KI 2018-19'!T$9:T$393,MATCH($B189,'I.KI 2018-19'!$B$9:$B$393,0))),"")</f>
        <v>0</v>
      </c>
      <c r="AZ189" s="156">
        <f>_xlfn.IFNA(_xlfn.IFNA(INDEX('I.Supplementary 2018-19'!U$8:U$157,MATCH($B189,'I.Supplementary 2018-19'!$B$8:$B$157,0)),INDEX('I.KI 2018-19'!U$9:U$393,MATCH($B189,'I.KI 2018-19'!$B$9:$B$393,0))),"")</f>
        <v>0</v>
      </c>
      <c r="BA189" s="193">
        <f>_xlfn.IFNA(_xlfn.IFNA(INDEX('I.Supplementary 2018-19'!V$8:V$157,MATCH($B189,'I.Supplementary 2018-19'!$B$8:$B$157,0)),INDEX('I.KI 2018-19'!V$9:V$393,MATCH($B189,'I.KI 2018-19'!$B$9:$B$393,0))),"")</f>
        <v>0</v>
      </c>
      <c r="BB189" s="193">
        <f>_xlfn.IFNA(_xlfn.IFNA(INDEX('I.Supplementary 2018-19'!W$8:W$157,MATCH($B189,'I.Supplementary 2018-19'!$B$8:$B$157,0)),INDEX('I.KI 2018-19'!W$9:W$393,MATCH($B189,'I.KI 2018-19'!$B$9:$B$393,0))),"")</f>
        <v>8.6646386794119241</v>
      </c>
      <c r="BC189" s="193">
        <f>_xlfn.IFNA(_xlfn.IFNA(INDEX('I.Supplementary 2018-19'!X$8:X$157,MATCH($B189,'I.Supplementary 2018-19'!$B$8:$B$157,0)),INDEX('I.KI 2018-19'!X$9:X$393,MATCH($B189,'I.KI 2018-19'!$B$9:$B$393,0))),"")</f>
        <v>0</v>
      </c>
      <c r="BD189" s="157">
        <f>_xlfn.IFNA(_xlfn.IFNA(INDEX('I.Supplementary 2018-19'!Y$8:Y$157,MATCH($B189,'I.Supplementary 2018-19'!$B$8:$B$157,0)),INDEX('I.KI 2018-19'!Y$9:Y$393,MATCH($B189,'I.KI 2018-19'!$B$9:$B$393,0))),"")</f>
        <v>0</v>
      </c>
      <c r="BE189" s="156">
        <f>_xlfn.IFNA(_xlfn.IFNA(INDEX('I.Supplementary 2018-19'!Z$8:Z$157,MATCH($B189,'I.Supplementary 2018-19'!$B$8:$B$157,0)),INDEX('I.KI 2018-19'!Z$9:Z$393,MATCH($B189,'I.KI 2018-19'!$B$9:$B$393,0))),"")</f>
        <v>0</v>
      </c>
      <c r="BF189" s="193">
        <f>_xlfn.IFNA(_xlfn.IFNA(INDEX('I.Supplementary 2018-19'!AA$8:AA$157,MATCH($B189,'I.Supplementary 2018-19'!$B$8:$B$157,0)),INDEX('I.KI 2018-19'!AA$9:AA$393,MATCH($B189,'I.KI 2018-19'!$B$9:$B$393,0))),"")</f>
        <v>0</v>
      </c>
      <c r="BG189" s="193">
        <f>_xlfn.IFNA(_xlfn.IFNA(INDEX('I.Supplementary 2018-19'!AB$8:AB$157,MATCH($B189,'I.Supplementary 2018-19'!$B$8:$B$157,0)),INDEX('I.KI 2018-19'!AB$9:AB$393,MATCH($B189,'I.KI 2018-19'!$B$9:$B$393,0))),"")</f>
        <v>13.43231702080006</v>
      </c>
      <c r="BH189" s="193">
        <f>_xlfn.IFNA(_xlfn.IFNA(INDEX('I.Supplementary 2018-19'!AC$8:AC$157,MATCH($B189,'I.Supplementary 2018-19'!$B$8:$B$157,0)),INDEX('I.KI 2018-19'!AC$9:AC$393,MATCH($B189,'I.KI 2018-19'!$B$9:$B$393,0))),"")</f>
        <v>0</v>
      </c>
      <c r="BI189" s="157">
        <f>_xlfn.IFNA(_xlfn.IFNA(INDEX('I.Supplementary 2018-19'!AD$8:AD$157,MATCH($B189,'I.Supplementary 2018-19'!$B$8:$B$157,0)),INDEX('I.KI 2018-19'!AD$9:AD$393,MATCH($B189,'I.KI 2018-19'!$B$9:$B$393,0))),"")</f>
        <v>0</v>
      </c>
      <c r="BJ189" s="149"/>
      <c r="BK189" s="156">
        <f>_xlfn.IFNA(IF($B189=$B$381,0,IF($B189=$B$382,0,_xlfn.IFNA(INDEX('I.Supplementary 2018-19'!I$8:I$157,MATCH($B189,'I.Supplementary 2018-19'!$B$8:$B$157,0)),INDEX('I.KI 2018-19'!I$9:I$393,MATCH($B189,'I.KI 2018-19'!$B$9:$B$393,0))))),"")</f>
        <v>4.7676783413881365</v>
      </c>
      <c r="BL189" s="149">
        <f>_xlfn.IFNA(IF($B189=$B$381,0,IF($B189=$B$382,0,_xlfn.IFNA(INDEX('I.Supplementary 2018-19'!J$8:J$157,MATCH($B189,'I.Supplementary 2018-19'!$B$8:$B$157,0)),INDEX('I.KI 2018-19'!J$9:J$393,MATCH($B189,'I.KI 2018-19'!$B$9:$B$393,0))))),"")</f>
        <v>8.6646386794119241</v>
      </c>
      <c r="BM189" s="157">
        <f>_xlfn.IFNA(IF($B189=$B$381,0,IF($B189=$B$382,0,_xlfn.IFNA(INDEX('I.Supplementary 2018-19'!H$8:H$157,MATCH($B189,'I.Supplementary 2018-19'!$B$8:$B$157,0)),INDEX('I.KI 2018-19'!H$9:H$393,MATCH($B189,'I.KI 2018-19'!$B$9:$B$393,0))))),"")</f>
        <v>13.43231702080006</v>
      </c>
    </row>
    <row r="190" spans="2:65">
      <c r="B190" s="121" t="str">
        <f>'Calculations for 2021-22'!B190</f>
        <v>E1435</v>
      </c>
      <c r="C190" s="160" t="str">
        <f>'Calculations for 2021-22'!D190</f>
        <v>E1435</v>
      </c>
      <c r="D190" t="str">
        <f>'Calculations for 2021-22'!E190</f>
        <v>SD</v>
      </c>
      <c r="E190" t="str">
        <f>'Calculations for 2021-22'!F190</f>
        <v>P1914</v>
      </c>
      <c r="F190" s="120" t="str">
        <f>'Calculations for 2021-22'!H190</f>
        <v>Lewes</v>
      </c>
      <c r="G190" s="156">
        <f>_xlfn.IFNA(INDEX('I.KI 2016-17'!M$8:M$391,MATCH($B190,'I.KI 2016-17'!$B$8:$B$391,0)),"")</f>
        <v>0</v>
      </c>
      <c r="H190" s="149">
        <f>_xlfn.IFNA(INDEX('I.KI 2016-17'!N$8:N$391,MATCH($B190,'I.KI 2016-17'!$B$8:$B$391,0)),"")</f>
        <v>0.99501471812800002</v>
      </c>
      <c r="I190" s="149">
        <f>_xlfn.IFNA(INDEX('I.KI 2016-17'!O$8:O$391,MATCH($B190,'I.KI 2016-17'!$B$8:$B$391,0)),"")</f>
        <v>0</v>
      </c>
      <c r="J190" s="149">
        <f>_xlfn.IFNA(INDEX('I.KI 2016-17'!P$8:P$391,MATCH($B190,'I.KI 2016-17'!$B$8:$B$391,0)),"")</f>
        <v>0</v>
      </c>
      <c r="K190" s="157">
        <f>_xlfn.IFNA(INDEX('I.KI 2016-17'!Q$8:Q$391,MATCH($B190,'I.KI 2016-17'!$B$8:$B$391,0)),"")</f>
        <v>0</v>
      </c>
      <c r="L190" s="156">
        <f>_xlfn.IFNA(INDEX('I.KI 2016-17'!R$8:R$391,MATCH($B190,'I.KI 2016-17'!$B$8:$B$391,0)),"")</f>
        <v>0</v>
      </c>
      <c r="M190" s="193">
        <f>_xlfn.IFNA(INDEX('I.KI 2016-17'!S$8:S$391,MATCH($B190,'I.KI 2016-17'!$B$8:$B$391,0)),"")</f>
        <v>2.0526295108070003</v>
      </c>
      <c r="N190" s="193">
        <f>_xlfn.IFNA(INDEX('I.KI 2016-17'!T$8:T$391,MATCH($B190,'I.KI 2016-17'!$B$8:$B$391,0)),"")</f>
        <v>0</v>
      </c>
      <c r="O190" s="193">
        <f>_xlfn.IFNA(INDEX('I.KI 2016-17'!U$8:U$391,MATCH($B190,'I.KI 2016-17'!$B$8:$B$391,0)),"")</f>
        <v>0</v>
      </c>
      <c r="P190" s="157">
        <f>_xlfn.IFNA(INDEX('I.KI 2016-17'!V$8:V$391,MATCH($B190,'I.KI 2016-17'!$B$8:$B$391,0)),"")</f>
        <v>0</v>
      </c>
      <c r="Q190" s="156">
        <f>_xlfn.IFNA(INDEX('I.KI 2016-17'!W$8:W$391,MATCH($B190,'I.KI 2016-17'!$B$8:$B$391,0)),"")</f>
        <v>0</v>
      </c>
      <c r="R190" s="193">
        <f>_xlfn.IFNA(INDEX('I.KI 2016-17'!X$8:X$391,MATCH($B190,'I.KI 2016-17'!$B$8:$B$391,0)),"")</f>
        <v>3.0476442289350003</v>
      </c>
      <c r="S190" s="193">
        <f>_xlfn.IFNA(INDEX('I.KI 2016-17'!Y$8:Y$391,MATCH($B190,'I.KI 2016-17'!$B$8:$B$391,0)),"")</f>
        <v>0</v>
      </c>
      <c r="T190" s="193">
        <f>_xlfn.IFNA(INDEX('I.KI 2016-17'!Z$8:Z$391,MATCH($B190,'I.KI 2016-17'!$B$8:$B$391,0)),"")</f>
        <v>0</v>
      </c>
      <c r="U190" s="157">
        <f>_xlfn.IFNA(INDEX('I.KI 2016-17'!AA$8:AA$391,MATCH($B190,'I.KI 2016-17'!$B$8:$B$391,0)),"")</f>
        <v>0</v>
      </c>
      <c r="V190" s="149"/>
      <c r="W190" s="154">
        <f>_xlfn.IFNA(INDEX('I.KI 2016-17'!$H$8:$H$391,MATCH(B190,'I.KI 2016-17'!$B$8:$B$391,0)),"")</f>
        <v>0.99501471812800002</v>
      </c>
      <c r="X190" s="153">
        <f>_xlfn.IFNA(INDEX('I.KI 2016-17'!$I$8:$I$391,MATCH(B190,'I.KI 2016-17'!$B$8:$B$391,0)),"")</f>
        <v>2.0526295108070003</v>
      </c>
      <c r="Y190" s="155">
        <f>_xlfn.IFNA(INDEX('I.KI 2016-17'!$G$8:$G$391,MATCH(B190,'I.KI 2016-17'!$B$8:$B$391,0)),"")</f>
        <v>3.0476442289350003</v>
      </c>
      <c r="Z190" s="149"/>
      <c r="AA190" s="156">
        <f>_xlfn.IFNA(IF($B190=$B$382,0,_xlfn.IFNA(INDEX('I.Supplementary 2017-18'!N$8:N$35,MATCH($B190,'I.Supplementary 2017-18'!$B$8:$B$35,0)),INDEX('I.KI 2017-18'!N$9:N$393,MATCH($B190,'I.KI 2017-18'!$B$9:$B$393,0)))),"")</f>
        <v>0</v>
      </c>
      <c r="AB190" s="193">
        <f>_xlfn.IFNA(IF($B190=$B$382,0,_xlfn.IFNA(INDEX('I.Supplementary 2017-18'!O$8:O$35,MATCH($B190,'I.Supplementary 2017-18'!$B$8:$B$35,0)),INDEX('I.KI 2017-18'!O$9:O$393,MATCH($B190,'I.KI 2017-18'!$B$9:$B$393,0)))),"")</f>
        <v>0.37496071186699997</v>
      </c>
      <c r="AC190" s="193">
        <f>_xlfn.IFNA(IF($B190=$B$382,0,_xlfn.IFNA(INDEX('I.Supplementary 2017-18'!P$8:P$35,MATCH($B190,'I.Supplementary 2017-18'!$B$8:$B$35,0)),INDEX('I.KI 2017-18'!P$9:P$393,MATCH($B190,'I.KI 2017-18'!$B$9:$B$393,0)))),"")</f>
        <v>0</v>
      </c>
      <c r="AD190" s="193">
        <f>_xlfn.IFNA(IF($B190=$B$382,0,_xlfn.IFNA(INDEX('I.Supplementary 2017-18'!Q$8:Q$35,MATCH($B190,'I.Supplementary 2017-18'!$B$8:$B$35,0)),INDEX('I.KI 2017-18'!Q$9:Q$393,MATCH($B190,'I.KI 2017-18'!$B$9:$B$393,0)))),"")</f>
        <v>0</v>
      </c>
      <c r="AE190" s="157">
        <f>_xlfn.IFNA(IF($B190=$B$382,0,_xlfn.IFNA(INDEX('I.Supplementary 2017-18'!R$8:R$35,MATCH($B190,'I.Supplementary 2017-18'!$B$8:$B$35,0)),INDEX('I.KI 2017-18'!R$9:R$393,MATCH($B190,'I.KI 2017-18'!$B$9:$B$393,0)))),"")</f>
        <v>0</v>
      </c>
      <c r="AF190" s="156">
        <f>_xlfn.IFNA(IF($B190=$B$382,0,_xlfn.IFNA(INDEX('I.Supplementary 2017-18'!S$8:S$35,MATCH($B190,'I.Supplementary 2017-18'!$B$8:$B$35,0)),INDEX('I.KI 2017-18'!S$9:S$393,MATCH($B190,'I.KI 2017-18'!$B$9:$B$393,0)))),"")</f>
        <v>0</v>
      </c>
      <c r="AG190" s="193">
        <f>_xlfn.IFNA(IF($B190=$B$382,0,_xlfn.IFNA(INDEX('I.Supplementary 2017-18'!T$8:T$35,MATCH($B190,'I.Supplementary 2017-18'!$B$8:$B$35,0)),INDEX('I.KI 2017-18'!T$9:T$393,MATCH($B190,'I.KI 2017-18'!$B$9:$B$393,0)))),"")</f>
        <v>2.0945360455037529</v>
      </c>
      <c r="AH190" s="193">
        <f>_xlfn.IFNA(IF($B190=$B$382,0,_xlfn.IFNA(INDEX('I.Supplementary 2017-18'!U$8:U$35,MATCH($B190,'I.Supplementary 2017-18'!$B$8:$B$35,0)),INDEX('I.KI 2017-18'!U$9:U$393,MATCH($B190,'I.KI 2017-18'!$B$9:$B$393,0)))),"")</f>
        <v>0</v>
      </c>
      <c r="AI190" s="193">
        <f>_xlfn.IFNA(IF($B190=$B$382,0,_xlfn.IFNA(INDEX('I.Supplementary 2017-18'!V$8:V$35,MATCH($B190,'I.Supplementary 2017-18'!$B$8:$B$35,0)),INDEX('I.KI 2017-18'!V$9:V$393,MATCH($B190,'I.KI 2017-18'!$B$9:$B$393,0)))),"")</f>
        <v>0</v>
      </c>
      <c r="AJ190" s="157">
        <f>_xlfn.IFNA(IF($B190=$B$382,0,_xlfn.IFNA(INDEX('I.Supplementary 2017-18'!W$8:W$35,MATCH($B190,'I.Supplementary 2017-18'!$B$8:$B$35,0)),INDEX('I.KI 2017-18'!W$9:W$393,MATCH($B190,'I.KI 2017-18'!$B$9:$B$393,0)))),"")</f>
        <v>0</v>
      </c>
      <c r="AK190" s="156">
        <f>_xlfn.IFNA(IF($B190=$B$382,0,_xlfn.IFNA(INDEX('I.Supplementary 2017-18'!X$8:X$35,MATCH($B190,'I.Supplementary 2017-18'!$B$8:$B$35,0)),INDEX('I.KI 2017-18'!X$9:X$393,MATCH($B190,'I.KI 2017-18'!$B$9:$B$393,0)))),"")</f>
        <v>0</v>
      </c>
      <c r="AL190" s="193">
        <f>_xlfn.IFNA(IF($B190=$B$382,0,_xlfn.IFNA(INDEX('I.Supplementary 2017-18'!Y$8:Y$35,MATCH($B190,'I.Supplementary 2017-18'!$B$8:$B$35,0)),INDEX('I.KI 2017-18'!Y$9:Y$393,MATCH($B190,'I.KI 2017-18'!$B$9:$B$393,0)))),"")</f>
        <v>2.4694967573707531</v>
      </c>
      <c r="AM190" s="193">
        <f>_xlfn.IFNA(IF($B190=$B$382,0,_xlfn.IFNA(INDEX('I.Supplementary 2017-18'!Z$8:Z$35,MATCH($B190,'I.Supplementary 2017-18'!$B$8:$B$35,0)),INDEX('I.KI 2017-18'!Z$9:Z$393,MATCH($B190,'I.KI 2017-18'!$B$9:$B$393,0)))),"")</f>
        <v>0</v>
      </c>
      <c r="AN190" s="193">
        <f>_xlfn.IFNA(IF($B190=$B$382,0,_xlfn.IFNA(INDEX('I.Supplementary 2017-18'!AA$8:AA$35,MATCH($B190,'I.Supplementary 2017-18'!$B$8:$B$35,0)),INDEX('I.KI 2017-18'!AA$9:AA$393,MATCH($B190,'I.KI 2017-18'!$B$9:$B$393,0)))),"")</f>
        <v>0</v>
      </c>
      <c r="AO190" s="157">
        <f>_xlfn.IFNA(IF($B190=$B$382,0,_xlfn.IFNA(INDEX('I.Supplementary 2017-18'!AB$8:AB$35,MATCH($B190,'I.Supplementary 2017-18'!$B$8:$B$35,0)),INDEX('I.KI 2017-18'!AB$9:AB$393,MATCH($B190,'I.KI 2017-18'!$B$9:$B$393,0)))),"")</f>
        <v>0</v>
      </c>
      <c r="AP190" s="149"/>
      <c r="AQ190" s="156">
        <f>_xlfn.IFNA(IF($B190=$B$381,0,IF($B190=$B$382,0,_xlfn.IFNA(INDEX('I.Supplementary 2017-18'!I$8:I$35,MATCH($B190,'I.Supplementary 2017-18'!$B$8:$B$35,0)),INDEX('I.KI 2017-18'!I$9:I$393,MATCH($B190,'I.KI 2017-18'!$B$9:$B$393,0))))),"")</f>
        <v>0.37496071186699997</v>
      </c>
      <c r="AR190" s="149">
        <f>_xlfn.IFNA(IF($B190=$B$381,0,IF($B190=$B$382,0,_xlfn.IFNA(INDEX('I.Supplementary 2017-18'!J$8:J$35,MATCH($B190,'I.Supplementary 2017-18'!$B$8:$B$35,0)),INDEX('I.KI 2017-18'!J$9:J$393,MATCH($B190,'I.KI 2017-18'!$B$9:$B$393,0))))),"")</f>
        <v>2.0945360455037529</v>
      </c>
      <c r="AS190" s="157">
        <f>_xlfn.IFNA(IF($B190=$B$381,0,IF($B190=$B$382,0,_xlfn.IFNA(INDEX('I.Supplementary 2017-18'!H$8:H$35,MATCH($B190,'I.Supplementary 2017-18'!$B$8:$B$35,0)),INDEX('I.KI 2017-18'!H$9:H$393,MATCH($B190,'I.KI 2017-18'!$B$9:$B$393,0))))),"")</f>
        <v>2.4694967573707531</v>
      </c>
      <c r="AT190" s="149"/>
      <c r="AU190" s="156">
        <f>_xlfn.IFNA(_xlfn.IFNA(INDEX('I.Supplementary 2018-19'!P$8:P$157,MATCH($B190,'I.Supplementary 2018-19'!$B$8:$B$157,0)),INDEX('I.KI 2018-19'!P$9:P$393,MATCH($B190,'I.KI 2018-19'!$B$9:$B$393,0))),"")</f>
        <v>0</v>
      </c>
      <c r="AV190" s="193">
        <f>_xlfn.IFNA(_xlfn.IFNA(INDEX('I.Supplementary 2018-19'!Q$8:Q$157,MATCH($B190,'I.Supplementary 2018-19'!$B$8:$B$157,0)),INDEX('I.KI 2018-19'!Q$9:Q$393,MATCH($B190,'I.KI 2018-19'!$B$9:$B$393,0))),"")</f>
        <v>2.326673364751041E-3</v>
      </c>
      <c r="AW190" s="193">
        <f>_xlfn.IFNA(_xlfn.IFNA(INDEX('I.Supplementary 2018-19'!R$8:R$157,MATCH($B190,'I.Supplementary 2018-19'!$B$8:$B$157,0)),INDEX('I.KI 2018-19'!R$9:R$393,MATCH($B190,'I.KI 2018-19'!$B$9:$B$393,0))),"")</f>
        <v>0</v>
      </c>
      <c r="AX190" s="193">
        <f>_xlfn.IFNA(_xlfn.IFNA(INDEX('I.Supplementary 2018-19'!S$8:S$157,MATCH($B190,'I.Supplementary 2018-19'!$B$8:$B$157,0)),INDEX('I.KI 2018-19'!S$9:S$393,MATCH($B190,'I.KI 2018-19'!$B$9:$B$393,0))),"")</f>
        <v>0</v>
      </c>
      <c r="AY190" s="157">
        <f>_xlfn.IFNA(_xlfn.IFNA(INDEX('I.Supplementary 2018-19'!T$8:T$157,MATCH($B190,'I.Supplementary 2018-19'!$B$8:$B$157,0)),INDEX('I.KI 2018-19'!T$9:T$393,MATCH($B190,'I.KI 2018-19'!$B$9:$B$393,0))),"")</f>
        <v>0</v>
      </c>
      <c r="AZ190" s="156">
        <f>_xlfn.IFNA(_xlfn.IFNA(INDEX('I.Supplementary 2018-19'!U$8:U$157,MATCH($B190,'I.Supplementary 2018-19'!$B$8:$B$157,0)),INDEX('I.KI 2018-19'!U$9:U$393,MATCH($B190,'I.KI 2018-19'!$B$9:$B$393,0))),"")</f>
        <v>0</v>
      </c>
      <c r="BA190" s="193">
        <f>_xlfn.IFNA(_xlfn.IFNA(INDEX('I.Supplementary 2018-19'!V$8:V$157,MATCH($B190,'I.Supplementary 2018-19'!$B$8:$B$157,0)),INDEX('I.KI 2018-19'!V$9:V$393,MATCH($B190,'I.KI 2018-19'!$B$9:$B$393,0))),"")</f>
        <v>2.1574620211197453</v>
      </c>
      <c r="BB190" s="193">
        <f>_xlfn.IFNA(_xlfn.IFNA(INDEX('I.Supplementary 2018-19'!W$8:W$157,MATCH($B190,'I.Supplementary 2018-19'!$B$8:$B$157,0)),INDEX('I.KI 2018-19'!W$9:W$393,MATCH($B190,'I.KI 2018-19'!$B$9:$B$393,0))),"")</f>
        <v>0</v>
      </c>
      <c r="BC190" s="193">
        <f>_xlfn.IFNA(_xlfn.IFNA(INDEX('I.Supplementary 2018-19'!X$8:X$157,MATCH($B190,'I.Supplementary 2018-19'!$B$8:$B$157,0)),INDEX('I.KI 2018-19'!X$9:X$393,MATCH($B190,'I.KI 2018-19'!$B$9:$B$393,0))),"")</f>
        <v>0</v>
      </c>
      <c r="BD190" s="157">
        <f>_xlfn.IFNA(_xlfn.IFNA(INDEX('I.Supplementary 2018-19'!Y$8:Y$157,MATCH($B190,'I.Supplementary 2018-19'!$B$8:$B$157,0)),INDEX('I.KI 2018-19'!Y$9:Y$393,MATCH($B190,'I.KI 2018-19'!$B$9:$B$393,0))),"")</f>
        <v>0</v>
      </c>
      <c r="BE190" s="156">
        <f>_xlfn.IFNA(_xlfn.IFNA(INDEX('I.Supplementary 2018-19'!Z$8:Z$157,MATCH($B190,'I.Supplementary 2018-19'!$B$8:$B$157,0)),INDEX('I.KI 2018-19'!Z$9:Z$393,MATCH($B190,'I.KI 2018-19'!$B$9:$B$393,0))),"")</f>
        <v>0</v>
      </c>
      <c r="BF190" s="193">
        <f>_xlfn.IFNA(_xlfn.IFNA(INDEX('I.Supplementary 2018-19'!AA$8:AA$157,MATCH($B190,'I.Supplementary 2018-19'!$B$8:$B$157,0)),INDEX('I.KI 2018-19'!AA$9:AA$393,MATCH($B190,'I.KI 2018-19'!$B$9:$B$393,0))),"")</f>
        <v>2.1597886944844964</v>
      </c>
      <c r="BG190" s="193">
        <f>_xlfn.IFNA(_xlfn.IFNA(INDEX('I.Supplementary 2018-19'!AB$8:AB$157,MATCH($B190,'I.Supplementary 2018-19'!$B$8:$B$157,0)),INDEX('I.KI 2018-19'!AB$9:AB$393,MATCH($B190,'I.KI 2018-19'!$B$9:$B$393,0))),"")</f>
        <v>0</v>
      </c>
      <c r="BH190" s="193">
        <f>_xlfn.IFNA(_xlfn.IFNA(INDEX('I.Supplementary 2018-19'!AC$8:AC$157,MATCH($B190,'I.Supplementary 2018-19'!$B$8:$B$157,0)),INDEX('I.KI 2018-19'!AC$9:AC$393,MATCH($B190,'I.KI 2018-19'!$B$9:$B$393,0))),"")</f>
        <v>0</v>
      </c>
      <c r="BI190" s="157">
        <f>_xlfn.IFNA(_xlfn.IFNA(INDEX('I.Supplementary 2018-19'!AD$8:AD$157,MATCH($B190,'I.Supplementary 2018-19'!$B$8:$B$157,0)),INDEX('I.KI 2018-19'!AD$9:AD$393,MATCH($B190,'I.KI 2018-19'!$B$9:$B$393,0))),"")</f>
        <v>0</v>
      </c>
      <c r="BJ190" s="149"/>
      <c r="BK190" s="156">
        <f>_xlfn.IFNA(IF($B190=$B$381,0,IF($B190=$B$382,0,_xlfn.IFNA(INDEX('I.Supplementary 2018-19'!I$8:I$157,MATCH($B190,'I.Supplementary 2018-19'!$B$8:$B$157,0)),INDEX('I.KI 2018-19'!I$9:I$393,MATCH($B190,'I.KI 2018-19'!$B$9:$B$393,0))))),"")</f>
        <v>2.326673364751041E-3</v>
      </c>
      <c r="BL190" s="149">
        <f>_xlfn.IFNA(IF($B190=$B$381,0,IF($B190=$B$382,0,_xlfn.IFNA(INDEX('I.Supplementary 2018-19'!J$8:J$157,MATCH($B190,'I.Supplementary 2018-19'!$B$8:$B$157,0)),INDEX('I.KI 2018-19'!J$9:J$393,MATCH($B190,'I.KI 2018-19'!$B$9:$B$393,0))))),"")</f>
        <v>2.1574620211197453</v>
      </c>
      <c r="BM190" s="157">
        <f>_xlfn.IFNA(IF($B190=$B$381,0,IF($B190=$B$382,0,_xlfn.IFNA(INDEX('I.Supplementary 2018-19'!H$8:H$157,MATCH($B190,'I.Supplementary 2018-19'!$B$8:$B$157,0)),INDEX('I.KI 2018-19'!H$9:H$393,MATCH($B190,'I.KI 2018-19'!$B$9:$B$393,0))))),"")</f>
        <v>2.1597886944844964</v>
      </c>
    </row>
    <row r="191" spans="2:65">
      <c r="B191" s="121" t="str">
        <f>'Calculations for 2021-22'!B191</f>
        <v>E5018</v>
      </c>
      <c r="C191" s="160" t="str">
        <f>'Calculations for 2021-22'!D191</f>
        <v>E5018</v>
      </c>
      <c r="D191" t="str">
        <f>'Calculations for 2021-22'!E191</f>
        <v>ILB</v>
      </c>
      <c r="E191" t="str">
        <f>'Calculations for 2021-22'!F191</f>
        <v>P1915</v>
      </c>
      <c r="F191" s="120" t="str">
        <f>'Calculations for 2021-22'!H191</f>
        <v>Lewisham</v>
      </c>
      <c r="G191" s="156">
        <f>_xlfn.IFNA(INDEX('I.KI 2016-17'!M$8:M$391,MATCH($B191,'I.KI 2016-17'!$B$8:$B$391,0)),"")</f>
        <v>50.607749196642999</v>
      </c>
      <c r="H191" s="149">
        <f>_xlfn.IFNA(INDEX('I.KI 2016-17'!N$8:N$391,MATCH($B191,'I.KI 2016-17'!$B$8:$B$391,0)),"")</f>
        <v>9.0003437541949989</v>
      </c>
      <c r="I191" s="149">
        <f>_xlfn.IFNA(INDEX('I.KI 2016-17'!O$8:O$391,MATCH($B191,'I.KI 2016-17'!$B$8:$B$391,0)),"")</f>
        <v>0</v>
      </c>
      <c r="J191" s="149">
        <f>_xlfn.IFNA(INDEX('I.KI 2016-17'!P$8:P$391,MATCH($B191,'I.KI 2016-17'!$B$8:$B$391,0)),"")</f>
        <v>0</v>
      </c>
      <c r="K191" s="157">
        <f>_xlfn.IFNA(INDEX('I.KI 2016-17'!Q$8:Q$391,MATCH($B191,'I.KI 2016-17'!$B$8:$B$391,0)),"")</f>
        <v>0</v>
      </c>
      <c r="L191" s="156">
        <f>_xlfn.IFNA(INDEX('I.KI 2016-17'!R$8:R$391,MATCH($B191,'I.KI 2016-17'!$B$8:$B$391,0)),"")</f>
        <v>70.723745003600996</v>
      </c>
      <c r="M191" s="193">
        <f>_xlfn.IFNA(INDEX('I.KI 2016-17'!S$8:S$391,MATCH($B191,'I.KI 2016-17'!$B$8:$B$391,0)),"")</f>
        <v>16.358967226114999</v>
      </c>
      <c r="N191" s="193">
        <f>_xlfn.IFNA(INDEX('I.KI 2016-17'!T$8:T$391,MATCH($B191,'I.KI 2016-17'!$B$8:$B$391,0)),"")</f>
        <v>0</v>
      </c>
      <c r="O191" s="193">
        <f>_xlfn.IFNA(INDEX('I.KI 2016-17'!U$8:U$391,MATCH($B191,'I.KI 2016-17'!$B$8:$B$391,0)),"")</f>
        <v>0</v>
      </c>
      <c r="P191" s="157">
        <f>_xlfn.IFNA(INDEX('I.KI 2016-17'!V$8:V$391,MATCH($B191,'I.KI 2016-17'!$B$8:$B$391,0)),"")</f>
        <v>0</v>
      </c>
      <c r="Q191" s="156">
        <f>_xlfn.IFNA(INDEX('I.KI 2016-17'!W$8:W$391,MATCH($B191,'I.KI 2016-17'!$B$8:$B$391,0)),"")</f>
        <v>121.33149420024399</v>
      </c>
      <c r="R191" s="193">
        <f>_xlfn.IFNA(INDEX('I.KI 2016-17'!X$8:X$391,MATCH($B191,'I.KI 2016-17'!$B$8:$B$391,0)),"")</f>
        <v>25.359310980309999</v>
      </c>
      <c r="S191" s="193">
        <f>_xlfn.IFNA(INDEX('I.KI 2016-17'!Y$8:Y$391,MATCH($B191,'I.KI 2016-17'!$B$8:$B$391,0)),"")</f>
        <v>0</v>
      </c>
      <c r="T191" s="193">
        <f>_xlfn.IFNA(INDEX('I.KI 2016-17'!Z$8:Z$391,MATCH($B191,'I.KI 2016-17'!$B$8:$B$391,0)),"")</f>
        <v>0</v>
      </c>
      <c r="U191" s="157">
        <f>_xlfn.IFNA(INDEX('I.KI 2016-17'!AA$8:AA$391,MATCH($B191,'I.KI 2016-17'!$B$8:$B$391,0)),"")</f>
        <v>0</v>
      </c>
      <c r="V191" s="149"/>
      <c r="W191" s="154">
        <f>_xlfn.IFNA(INDEX('I.KI 2016-17'!$H$8:$H$391,MATCH(B191,'I.KI 2016-17'!$B$8:$B$391,0)),"")</f>
        <v>59.608092950838</v>
      </c>
      <c r="X191" s="153">
        <f>_xlfn.IFNA(INDEX('I.KI 2016-17'!$I$8:$I$391,MATCH(B191,'I.KI 2016-17'!$B$8:$B$391,0)),"")</f>
        <v>87.082712229716009</v>
      </c>
      <c r="Y191" s="155">
        <f>_xlfn.IFNA(INDEX('I.KI 2016-17'!$G$8:$G$391,MATCH(B191,'I.KI 2016-17'!$B$8:$B$391,0)),"")</f>
        <v>146.69080518055401</v>
      </c>
      <c r="Z191" s="149"/>
      <c r="AA191" s="156">
        <f>_xlfn.IFNA(IF($B191=$B$382,0,_xlfn.IFNA(INDEX('I.Supplementary 2017-18'!N$8:N$35,MATCH($B191,'I.Supplementary 2017-18'!$B$8:$B$35,0)),INDEX('I.KI 2017-18'!N$9:N$393,MATCH($B191,'I.KI 2017-18'!$B$9:$B$393,0)))),"")</f>
        <v>39.963332141435799</v>
      </c>
      <c r="AB191" s="193">
        <f>_xlfn.IFNA(IF($B191=$B$382,0,_xlfn.IFNA(INDEX('I.Supplementary 2017-18'!O$8:O$35,MATCH($B191,'I.Supplementary 2017-18'!$B$8:$B$35,0)),INDEX('I.KI 2017-18'!O$9:O$393,MATCH($B191,'I.KI 2017-18'!$B$9:$B$393,0)))),"")</f>
        <v>6.1955130134264769</v>
      </c>
      <c r="AC191" s="193">
        <f>_xlfn.IFNA(IF($B191=$B$382,0,_xlfn.IFNA(INDEX('I.Supplementary 2017-18'!P$8:P$35,MATCH($B191,'I.Supplementary 2017-18'!$B$8:$B$35,0)),INDEX('I.KI 2017-18'!P$9:P$393,MATCH($B191,'I.KI 2017-18'!$B$9:$B$393,0)))),"")</f>
        <v>0</v>
      </c>
      <c r="AD191" s="193">
        <f>_xlfn.IFNA(IF($B191=$B$382,0,_xlfn.IFNA(INDEX('I.Supplementary 2017-18'!Q$8:Q$35,MATCH($B191,'I.Supplementary 2017-18'!$B$8:$B$35,0)),INDEX('I.KI 2017-18'!Q$9:Q$393,MATCH($B191,'I.KI 2017-18'!$B$9:$B$393,0)))),"")</f>
        <v>0</v>
      </c>
      <c r="AE191" s="157">
        <f>_xlfn.IFNA(IF($B191=$B$382,0,_xlfn.IFNA(INDEX('I.Supplementary 2017-18'!R$8:R$35,MATCH($B191,'I.Supplementary 2017-18'!$B$8:$B$35,0)),INDEX('I.KI 2017-18'!R$9:R$393,MATCH($B191,'I.KI 2017-18'!$B$9:$B$393,0)))),"")</f>
        <v>0</v>
      </c>
      <c r="AF191" s="156">
        <f>_xlfn.IFNA(IF($B191=$B$382,0,_xlfn.IFNA(INDEX('I.Supplementary 2017-18'!S$8:S$35,MATCH($B191,'I.Supplementary 2017-18'!$B$8:$B$35,0)),INDEX('I.KI 2017-18'!S$9:S$393,MATCH($B191,'I.KI 2017-18'!$B$9:$B$393,0)))),"")</f>
        <v>72.167642725169117</v>
      </c>
      <c r="AG191" s="193">
        <f>_xlfn.IFNA(IF($B191=$B$382,0,_xlfn.IFNA(INDEX('I.Supplementary 2017-18'!T$8:T$35,MATCH($B191,'I.Supplementary 2017-18'!$B$8:$B$35,0)),INDEX('I.KI 2017-18'!T$9:T$393,MATCH($B191,'I.KI 2017-18'!$B$9:$B$393,0)))),"")</f>
        <v>16.692952304306097</v>
      </c>
      <c r="AH191" s="193">
        <f>_xlfn.IFNA(IF($B191=$B$382,0,_xlfn.IFNA(INDEX('I.Supplementary 2017-18'!U$8:U$35,MATCH($B191,'I.Supplementary 2017-18'!$B$8:$B$35,0)),INDEX('I.KI 2017-18'!U$9:U$393,MATCH($B191,'I.KI 2017-18'!$B$9:$B$393,0)))),"")</f>
        <v>0</v>
      </c>
      <c r="AI191" s="193">
        <f>_xlfn.IFNA(IF($B191=$B$382,0,_xlfn.IFNA(INDEX('I.Supplementary 2017-18'!V$8:V$35,MATCH($B191,'I.Supplementary 2017-18'!$B$8:$B$35,0)),INDEX('I.KI 2017-18'!V$9:V$393,MATCH($B191,'I.KI 2017-18'!$B$9:$B$393,0)))),"")</f>
        <v>0</v>
      </c>
      <c r="AJ191" s="157">
        <f>_xlfn.IFNA(IF($B191=$B$382,0,_xlfn.IFNA(INDEX('I.Supplementary 2017-18'!W$8:W$35,MATCH($B191,'I.Supplementary 2017-18'!$B$8:$B$35,0)),INDEX('I.KI 2017-18'!W$9:W$393,MATCH($B191,'I.KI 2017-18'!$B$9:$B$393,0)))),"")</f>
        <v>0</v>
      </c>
      <c r="AK191" s="156">
        <f>_xlfn.IFNA(IF($B191=$B$382,0,_xlfn.IFNA(INDEX('I.Supplementary 2017-18'!X$8:X$35,MATCH($B191,'I.Supplementary 2017-18'!$B$8:$B$35,0)),INDEX('I.KI 2017-18'!X$9:X$393,MATCH($B191,'I.KI 2017-18'!$B$9:$B$393,0)))),"")</f>
        <v>112.13097486660492</v>
      </c>
      <c r="AL191" s="193">
        <f>_xlfn.IFNA(IF($B191=$B$382,0,_xlfn.IFNA(INDEX('I.Supplementary 2017-18'!Y$8:Y$35,MATCH($B191,'I.Supplementary 2017-18'!$B$8:$B$35,0)),INDEX('I.KI 2017-18'!Y$9:Y$393,MATCH($B191,'I.KI 2017-18'!$B$9:$B$393,0)))),"")</f>
        <v>22.888465317732575</v>
      </c>
      <c r="AM191" s="193">
        <f>_xlfn.IFNA(IF($B191=$B$382,0,_xlfn.IFNA(INDEX('I.Supplementary 2017-18'!Z$8:Z$35,MATCH($B191,'I.Supplementary 2017-18'!$B$8:$B$35,0)),INDEX('I.KI 2017-18'!Z$9:Z$393,MATCH($B191,'I.KI 2017-18'!$B$9:$B$393,0)))),"")</f>
        <v>0</v>
      </c>
      <c r="AN191" s="193">
        <f>_xlfn.IFNA(IF($B191=$B$382,0,_xlfn.IFNA(INDEX('I.Supplementary 2017-18'!AA$8:AA$35,MATCH($B191,'I.Supplementary 2017-18'!$B$8:$B$35,0)),INDEX('I.KI 2017-18'!AA$9:AA$393,MATCH($B191,'I.KI 2017-18'!$B$9:$B$393,0)))),"")</f>
        <v>0</v>
      </c>
      <c r="AO191" s="157">
        <f>_xlfn.IFNA(IF($B191=$B$382,0,_xlfn.IFNA(INDEX('I.Supplementary 2017-18'!AB$8:AB$35,MATCH($B191,'I.Supplementary 2017-18'!$B$8:$B$35,0)),INDEX('I.KI 2017-18'!AB$9:AB$393,MATCH($B191,'I.KI 2017-18'!$B$9:$B$393,0)))),"")</f>
        <v>0</v>
      </c>
      <c r="AP191" s="149"/>
      <c r="AQ191" s="156">
        <f>_xlfn.IFNA(IF($B191=$B$381,0,IF($B191=$B$382,0,_xlfn.IFNA(INDEX('I.Supplementary 2017-18'!I$8:I$35,MATCH($B191,'I.Supplementary 2017-18'!$B$8:$B$35,0)),INDEX('I.KI 2017-18'!I$9:I$393,MATCH($B191,'I.KI 2017-18'!$B$9:$B$393,0))))),"")</f>
        <v>46.158845154862277</v>
      </c>
      <c r="AR191" s="149">
        <f>_xlfn.IFNA(IF($B191=$B$381,0,IF($B191=$B$382,0,_xlfn.IFNA(INDEX('I.Supplementary 2017-18'!J$8:J$35,MATCH($B191,'I.Supplementary 2017-18'!$B$8:$B$35,0)),INDEX('I.KI 2017-18'!J$9:J$393,MATCH($B191,'I.KI 2017-18'!$B$9:$B$393,0))))),"")</f>
        <v>88.860595029475206</v>
      </c>
      <c r="AS191" s="157">
        <f>_xlfn.IFNA(IF($B191=$B$381,0,IF($B191=$B$382,0,_xlfn.IFNA(INDEX('I.Supplementary 2017-18'!H$8:H$35,MATCH($B191,'I.Supplementary 2017-18'!$B$8:$B$35,0)),INDEX('I.KI 2017-18'!H$9:H$393,MATCH($B191,'I.KI 2017-18'!$B$9:$B$393,0))))),"")</f>
        <v>135.0194401843375</v>
      </c>
      <c r="AT191" s="149"/>
      <c r="AU191" s="156">
        <f>_xlfn.IFNA(_xlfn.IFNA(INDEX('I.Supplementary 2018-19'!P$8:P$157,MATCH($B191,'I.Supplementary 2018-19'!$B$8:$B$157,0)),INDEX('I.KI 2018-19'!P$9:P$393,MATCH($B191,'I.KI 2018-19'!$B$9:$B$393,0))),"")</f>
        <v>32.568132032800165</v>
      </c>
      <c r="AV191" s="193">
        <f>_xlfn.IFNA(_xlfn.IFNA(INDEX('I.Supplementary 2018-19'!Q$8:Q$157,MATCH($B191,'I.Supplementary 2018-19'!$B$8:$B$157,0)),INDEX('I.KI 2018-19'!Q$9:Q$393,MATCH($B191,'I.KI 2018-19'!$B$9:$B$393,0))),"")</f>
        <v>4.3717219708936197</v>
      </c>
      <c r="AW191" s="193">
        <f>_xlfn.IFNA(_xlfn.IFNA(INDEX('I.Supplementary 2018-19'!R$8:R$157,MATCH($B191,'I.Supplementary 2018-19'!$B$8:$B$157,0)),INDEX('I.KI 2018-19'!R$9:R$393,MATCH($B191,'I.KI 2018-19'!$B$9:$B$393,0))),"")</f>
        <v>0</v>
      </c>
      <c r="AX191" s="193">
        <f>_xlfn.IFNA(_xlfn.IFNA(INDEX('I.Supplementary 2018-19'!S$8:S$157,MATCH($B191,'I.Supplementary 2018-19'!$B$8:$B$157,0)),INDEX('I.KI 2018-19'!S$9:S$393,MATCH($B191,'I.KI 2018-19'!$B$9:$B$393,0))),"")</f>
        <v>0</v>
      </c>
      <c r="AY191" s="157">
        <f>_xlfn.IFNA(_xlfn.IFNA(INDEX('I.Supplementary 2018-19'!T$8:T$157,MATCH($B191,'I.Supplementary 2018-19'!$B$8:$B$157,0)),INDEX('I.KI 2018-19'!T$9:T$393,MATCH($B191,'I.KI 2018-19'!$B$9:$B$393,0))),"")</f>
        <v>0</v>
      </c>
      <c r="AZ191" s="156">
        <f>_xlfn.IFNA(_xlfn.IFNA(INDEX('I.Supplementary 2018-19'!U$8:U$157,MATCH($B191,'I.Supplementary 2018-19'!$B$8:$B$157,0)),INDEX('I.KI 2018-19'!U$9:U$393,MATCH($B191,'I.KI 2018-19'!$B$9:$B$393,0))),"")</f>
        <v>74.335769330646301</v>
      </c>
      <c r="BA191" s="193">
        <f>_xlfn.IFNA(_xlfn.IFNA(INDEX('I.Supplementary 2018-19'!V$8:V$157,MATCH($B191,'I.Supplementary 2018-19'!$B$8:$B$157,0)),INDEX('I.KI 2018-19'!V$9:V$393,MATCH($B191,'I.KI 2018-19'!$B$9:$B$393,0))),"")</f>
        <v>17.194457309156494</v>
      </c>
      <c r="BB191" s="193">
        <f>_xlfn.IFNA(_xlfn.IFNA(INDEX('I.Supplementary 2018-19'!W$8:W$157,MATCH($B191,'I.Supplementary 2018-19'!$B$8:$B$157,0)),INDEX('I.KI 2018-19'!W$9:W$393,MATCH($B191,'I.KI 2018-19'!$B$9:$B$393,0))),"")</f>
        <v>0</v>
      </c>
      <c r="BC191" s="193">
        <f>_xlfn.IFNA(_xlfn.IFNA(INDEX('I.Supplementary 2018-19'!X$8:X$157,MATCH($B191,'I.Supplementary 2018-19'!$B$8:$B$157,0)),INDEX('I.KI 2018-19'!X$9:X$393,MATCH($B191,'I.KI 2018-19'!$B$9:$B$393,0))),"")</f>
        <v>0</v>
      </c>
      <c r="BD191" s="157">
        <f>_xlfn.IFNA(_xlfn.IFNA(INDEX('I.Supplementary 2018-19'!Y$8:Y$157,MATCH($B191,'I.Supplementary 2018-19'!$B$8:$B$157,0)),INDEX('I.KI 2018-19'!Y$9:Y$393,MATCH($B191,'I.KI 2018-19'!$B$9:$B$393,0))),"")</f>
        <v>0</v>
      </c>
      <c r="BE191" s="156">
        <f>_xlfn.IFNA(_xlfn.IFNA(INDEX('I.Supplementary 2018-19'!Z$8:Z$157,MATCH($B191,'I.Supplementary 2018-19'!$B$8:$B$157,0)),INDEX('I.KI 2018-19'!Z$9:Z$393,MATCH($B191,'I.KI 2018-19'!$B$9:$B$393,0))),"")</f>
        <v>106.90390136344647</v>
      </c>
      <c r="BF191" s="193">
        <f>_xlfn.IFNA(_xlfn.IFNA(INDEX('I.Supplementary 2018-19'!AA$8:AA$157,MATCH($B191,'I.Supplementary 2018-19'!$B$8:$B$157,0)),INDEX('I.KI 2018-19'!AA$9:AA$393,MATCH($B191,'I.KI 2018-19'!$B$9:$B$393,0))),"")</f>
        <v>21.566179280050115</v>
      </c>
      <c r="BG191" s="193">
        <f>_xlfn.IFNA(_xlfn.IFNA(INDEX('I.Supplementary 2018-19'!AB$8:AB$157,MATCH($B191,'I.Supplementary 2018-19'!$B$8:$B$157,0)),INDEX('I.KI 2018-19'!AB$9:AB$393,MATCH($B191,'I.KI 2018-19'!$B$9:$B$393,0))),"")</f>
        <v>0</v>
      </c>
      <c r="BH191" s="193">
        <f>_xlfn.IFNA(_xlfn.IFNA(INDEX('I.Supplementary 2018-19'!AC$8:AC$157,MATCH($B191,'I.Supplementary 2018-19'!$B$8:$B$157,0)),INDEX('I.KI 2018-19'!AC$9:AC$393,MATCH($B191,'I.KI 2018-19'!$B$9:$B$393,0))),"")</f>
        <v>0</v>
      </c>
      <c r="BI191" s="157">
        <f>_xlfn.IFNA(_xlfn.IFNA(INDEX('I.Supplementary 2018-19'!AD$8:AD$157,MATCH($B191,'I.Supplementary 2018-19'!$B$8:$B$157,0)),INDEX('I.KI 2018-19'!AD$9:AD$393,MATCH($B191,'I.KI 2018-19'!$B$9:$B$393,0))),"")</f>
        <v>0</v>
      </c>
      <c r="BJ191" s="149"/>
      <c r="BK191" s="156">
        <f>_xlfn.IFNA(IF($B191=$B$381,0,IF($B191=$B$382,0,_xlfn.IFNA(INDEX('I.Supplementary 2018-19'!I$8:I$157,MATCH($B191,'I.Supplementary 2018-19'!$B$8:$B$157,0)),INDEX('I.KI 2018-19'!I$9:I$393,MATCH($B191,'I.KI 2018-19'!$B$9:$B$393,0))))),"")</f>
        <v>36.939854003693789</v>
      </c>
      <c r="BL191" s="149">
        <f>_xlfn.IFNA(IF($B191=$B$381,0,IF($B191=$B$382,0,_xlfn.IFNA(INDEX('I.Supplementary 2018-19'!J$8:J$157,MATCH($B191,'I.Supplementary 2018-19'!$B$8:$B$157,0)),INDEX('I.KI 2018-19'!J$9:J$393,MATCH($B191,'I.KI 2018-19'!$B$9:$B$393,0))))),"")</f>
        <v>91.530226639802805</v>
      </c>
      <c r="BM191" s="157">
        <f>_xlfn.IFNA(IF($B191=$B$381,0,IF($B191=$B$382,0,_xlfn.IFNA(INDEX('I.Supplementary 2018-19'!H$8:H$157,MATCH($B191,'I.Supplementary 2018-19'!$B$8:$B$157,0)),INDEX('I.KI 2018-19'!H$9:H$393,MATCH($B191,'I.KI 2018-19'!$B$9:$B$393,0))))),"")</f>
        <v>128.4700806434966</v>
      </c>
    </row>
    <row r="192" spans="2:65">
      <c r="B192" s="121" t="str">
        <f>'Calculations for 2021-22'!B192</f>
        <v>E3433</v>
      </c>
      <c r="C192" s="160" t="str">
        <f>'Calculations for 2021-22'!D192</f>
        <v>E3433</v>
      </c>
      <c r="D192" t="str">
        <f>'Calculations for 2021-22'!E192</f>
        <v>SD</v>
      </c>
      <c r="E192" t="str">
        <f>'Calculations for 2021-22'!F192</f>
        <v>P1902</v>
      </c>
      <c r="F192" s="120" t="str">
        <f>'Calculations for 2021-22'!H192</f>
        <v>Lichfield</v>
      </c>
      <c r="G192" s="156">
        <f>_xlfn.IFNA(INDEX('I.KI 2016-17'!M$8:M$391,MATCH($B192,'I.KI 2016-17'!$B$8:$B$391,0)),"")</f>
        <v>0</v>
      </c>
      <c r="H192" s="149">
        <f>_xlfn.IFNA(INDEX('I.KI 2016-17'!N$8:N$391,MATCH($B192,'I.KI 2016-17'!$B$8:$B$391,0)),"")</f>
        <v>0.77344424166000003</v>
      </c>
      <c r="I192" s="149">
        <f>_xlfn.IFNA(INDEX('I.KI 2016-17'!O$8:O$391,MATCH($B192,'I.KI 2016-17'!$B$8:$B$391,0)),"")</f>
        <v>0</v>
      </c>
      <c r="J192" s="149">
        <f>_xlfn.IFNA(INDEX('I.KI 2016-17'!P$8:P$391,MATCH($B192,'I.KI 2016-17'!$B$8:$B$391,0)),"")</f>
        <v>0</v>
      </c>
      <c r="K192" s="157">
        <f>_xlfn.IFNA(INDEX('I.KI 2016-17'!Q$8:Q$391,MATCH($B192,'I.KI 2016-17'!$B$8:$B$391,0)),"")</f>
        <v>0</v>
      </c>
      <c r="L192" s="156">
        <f>_xlfn.IFNA(INDEX('I.KI 2016-17'!R$8:R$391,MATCH($B192,'I.KI 2016-17'!$B$8:$B$391,0)),"")</f>
        <v>0</v>
      </c>
      <c r="M192" s="193">
        <f>_xlfn.IFNA(INDEX('I.KI 2016-17'!S$8:S$391,MATCH($B192,'I.KI 2016-17'!$B$8:$B$391,0)),"")</f>
        <v>1.937216492148</v>
      </c>
      <c r="N192" s="193">
        <f>_xlfn.IFNA(INDEX('I.KI 2016-17'!T$8:T$391,MATCH($B192,'I.KI 2016-17'!$B$8:$B$391,0)),"")</f>
        <v>0</v>
      </c>
      <c r="O192" s="193">
        <f>_xlfn.IFNA(INDEX('I.KI 2016-17'!U$8:U$391,MATCH($B192,'I.KI 2016-17'!$B$8:$B$391,0)),"")</f>
        <v>0</v>
      </c>
      <c r="P192" s="157">
        <f>_xlfn.IFNA(INDEX('I.KI 2016-17'!V$8:V$391,MATCH($B192,'I.KI 2016-17'!$B$8:$B$391,0)),"")</f>
        <v>0</v>
      </c>
      <c r="Q192" s="156">
        <f>_xlfn.IFNA(INDEX('I.KI 2016-17'!W$8:W$391,MATCH($B192,'I.KI 2016-17'!$B$8:$B$391,0)),"")</f>
        <v>0</v>
      </c>
      <c r="R192" s="193">
        <f>_xlfn.IFNA(INDEX('I.KI 2016-17'!X$8:X$391,MATCH($B192,'I.KI 2016-17'!$B$8:$B$391,0)),"")</f>
        <v>2.710660733808</v>
      </c>
      <c r="S192" s="193">
        <f>_xlfn.IFNA(INDEX('I.KI 2016-17'!Y$8:Y$391,MATCH($B192,'I.KI 2016-17'!$B$8:$B$391,0)),"")</f>
        <v>0</v>
      </c>
      <c r="T192" s="193">
        <f>_xlfn.IFNA(INDEX('I.KI 2016-17'!Z$8:Z$391,MATCH($B192,'I.KI 2016-17'!$B$8:$B$391,0)),"")</f>
        <v>0</v>
      </c>
      <c r="U192" s="157">
        <f>_xlfn.IFNA(INDEX('I.KI 2016-17'!AA$8:AA$391,MATCH($B192,'I.KI 2016-17'!$B$8:$B$391,0)),"")</f>
        <v>0</v>
      </c>
      <c r="V192" s="149"/>
      <c r="W192" s="154">
        <f>_xlfn.IFNA(INDEX('I.KI 2016-17'!$H$8:$H$391,MATCH(B192,'I.KI 2016-17'!$B$8:$B$391,0)),"")</f>
        <v>0.77344424166000003</v>
      </c>
      <c r="X192" s="153">
        <f>_xlfn.IFNA(INDEX('I.KI 2016-17'!$I$8:$I$391,MATCH(B192,'I.KI 2016-17'!$B$8:$B$391,0)),"")</f>
        <v>1.937216492148</v>
      </c>
      <c r="Y192" s="155">
        <f>_xlfn.IFNA(INDEX('I.KI 2016-17'!$G$8:$G$391,MATCH(B192,'I.KI 2016-17'!$B$8:$B$391,0)),"")</f>
        <v>2.710660733808</v>
      </c>
      <c r="Z192" s="149"/>
      <c r="AA192" s="156">
        <f>_xlfn.IFNA(IF($B192=$B$382,0,_xlfn.IFNA(INDEX('I.Supplementary 2017-18'!N$8:N$35,MATCH($B192,'I.Supplementary 2017-18'!$B$8:$B$35,0)),INDEX('I.KI 2017-18'!N$9:N$393,MATCH($B192,'I.KI 2017-18'!$B$9:$B$393,0)))),"")</f>
        <v>0</v>
      </c>
      <c r="AB192" s="193">
        <f>_xlfn.IFNA(IF($B192=$B$382,0,_xlfn.IFNA(INDEX('I.Supplementary 2017-18'!O$8:O$35,MATCH($B192,'I.Supplementary 2017-18'!$B$8:$B$35,0)),INDEX('I.KI 2017-18'!O$9:O$393,MATCH($B192,'I.KI 2017-18'!$B$9:$B$393,0)))),"")</f>
        <v>0.23643597590592691</v>
      </c>
      <c r="AC192" s="193">
        <f>_xlfn.IFNA(IF($B192=$B$382,0,_xlfn.IFNA(INDEX('I.Supplementary 2017-18'!P$8:P$35,MATCH($B192,'I.Supplementary 2017-18'!$B$8:$B$35,0)),INDEX('I.KI 2017-18'!P$9:P$393,MATCH($B192,'I.KI 2017-18'!$B$9:$B$393,0)))),"")</f>
        <v>0</v>
      </c>
      <c r="AD192" s="193">
        <f>_xlfn.IFNA(IF($B192=$B$382,0,_xlfn.IFNA(INDEX('I.Supplementary 2017-18'!Q$8:Q$35,MATCH($B192,'I.Supplementary 2017-18'!$B$8:$B$35,0)),INDEX('I.KI 2017-18'!Q$9:Q$393,MATCH($B192,'I.KI 2017-18'!$B$9:$B$393,0)))),"")</f>
        <v>0</v>
      </c>
      <c r="AE192" s="157">
        <f>_xlfn.IFNA(IF($B192=$B$382,0,_xlfn.IFNA(INDEX('I.Supplementary 2017-18'!R$8:R$35,MATCH($B192,'I.Supplementary 2017-18'!$B$8:$B$35,0)),INDEX('I.KI 2017-18'!R$9:R$393,MATCH($B192,'I.KI 2017-18'!$B$9:$B$393,0)))),"")</f>
        <v>0</v>
      </c>
      <c r="AF192" s="156">
        <f>_xlfn.IFNA(IF($B192=$B$382,0,_xlfn.IFNA(INDEX('I.Supplementary 2017-18'!S$8:S$35,MATCH($B192,'I.Supplementary 2017-18'!$B$8:$B$35,0)),INDEX('I.KI 2017-18'!S$9:S$393,MATCH($B192,'I.KI 2017-18'!$B$9:$B$393,0)))),"")</f>
        <v>0</v>
      </c>
      <c r="AG192" s="193">
        <f>_xlfn.IFNA(IF($B192=$B$382,0,_xlfn.IFNA(INDEX('I.Supplementary 2017-18'!T$8:T$35,MATCH($B192,'I.Supplementary 2017-18'!$B$8:$B$35,0)),INDEX('I.KI 2017-18'!T$9:T$393,MATCH($B192,'I.KI 2017-18'!$B$9:$B$393,0)))),"")</f>
        <v>1.9767667518104977</v>
      </c>
      <c r="AH192" s="193">
        <f>_xlfn.IFNA(IF($B192=$B$382,0,_xlfn.IFNA(INDEX('I.Supplementary 2017-18'!U$8:U$35,MATCH($B192,'I.Supplementary 2017-18'!$B$8:$B$35,0)),INDEX('I.KI 2017-18'!U$9:U$393,MATCH($B192,'I.KI 2017-18'!$B$9:$B$393,0)))),"")</f>
        <v>0</v>
      </c>
      <c r="AI192" s="193">
        <f>_xlfn.IFNA(IF($B192=$B$382,0,_xlfn.IFNA(INDEX('I.Supplementary 2017-18'!V$8:V$35,MATCH($B192,'I.Supplementary 2017-18'!$B$8:$B$35,0)),INDEX('I.KI 2017-18'!V$9:V$393,MATCH($B192,'I.KI 2017-18'!$B$9:$B$393,0)))),"")</f>
        <v>0</v>
      </c>
      <c r="AJ192" s="157">
        <f>_xlfn.IFNA(IF($B192=$B$382,0,_xlfn.IFNA(INDEX('I.Supplementary 2017-18'!W$8:W$35,MATCH($B192,'I.Supplementary 2017-18'!$B$8:$B$35,0)),INDEX('I.KI 2017-18'!W$9:W$393,MATCH($B192,'I.KI 2017-18'!$B$9:$B$393,0)))),"")</f>
        <v>0</v>
      </c>
      <c r="AK192" s="156">
        <f>_xlfn.IFNA(IF($B192=$B$382,0,_xlfn.IFNA(INDEX('I.Supplementary 2017-18'!X$8:X$35,MATCH($B192,'I.Supplementary 2017-18'!$B$8:$B$35,0)),INDEX('I.KI 2017-18'!X$9:X$393,MATCH($B192,'I.KI 2017-18'!$B$9:$B$393,0)))),"")</f>
        <v>0</v>
      </c>
      <c r="AL192" s="193">
        <f>_xlfn.IFNA(IF($B192=$B$382,0,_xlfn.IFNA(INDEX('I.Supplementary 2017-18'!Y$8:Y$35,MATCH($B192,'I.Supplementary 2017-18'!$B$8:$B$35,0)),INDEX('I.KI 2017-18'!Y$9:Y$393,MATCH($B192,'I.KI 2017-18'!$B$9:$B$393,0)))),"")</f>
        <v>2.2132027277164248</v>
      </c>
      <c r="AM192" s="193">
        <f>_xlfn.IFNA(IF($B192=$B$382,0,_xlfn.IFNA(INDEX('I.Supplementary 2017-18'!Z$8:Z$35,MATCH($B192,'I.Supplementary 2017-18'!$B$8:$B$35,0)),INDEX('I.KI 2017-18'!Z$9:Z$393,MATCH($B192,'I.KI 2017-18'!$B$9:$B$393,0)))),"")</f>
        <v>0</v>
      </c>
      <c r="AN192" s="193">
        <f>_xlfn.IFNA(IF($B192=$B$382,0,_xlfn.IFNA(INDEX('I.Supplementary 2017-18'!AA$8:AA$35,MATCH($B192,'I.Supplementary 2017-18'!$B$8:$B$35,0)),INDEX('I.KI 2017-18'!AA$9:AA$393,MATCH($B192,'I.KI 2017-18'!$B$9:$B$393,0)))),"")</f>
        <v>0</v>
      </c>
      <c r="AO192" s="157">
        <f>_xlfn.IFNA(IF($B192=$B$382,0,_xlfn.IFNA(INDEX('I.Supplementary 2017-18'!AB$8:AB$35,MATCH($B192,'I.Supplementary 2017-18'!$B$8:$B$35,0)),INDEX('I.KI 2017-18'!AB$9:AB$393,MATCH($B192,'I.KI 2017-18'!$B$9:$B$393,0)))),"")</f>
        <v>0</v>
      </c>
      <c r="AP192" s="149"/>
      <c r="AQ192" s="156">
        <f>_xlfn.IFNA(IF($B192=$B$381,0,IF($B192=$B$382,0,_xlfn.IFNA(INDEX('I.Supplementary 2017-18'!I$8:I$35,MATCH($B192,'I.Supplementary 2017-18'!$B$8:$B$35,0)),INDEX('I.KI 2017-18'!I$9:I$393,MATCH($B192,'I.KI 2017-18'!$B$9:$B$393,0))))),"")</f>
        <v>0.23643597590592691</v>
      </c>
      <c r="AR192" s="149">
        <f>_xlfn.IFNA(IF($B192=$B$381,0,IF($B192=$B$382,0,_xlfn.IFNA(INDEX('I.Supplementary 2017-18'!J$8:J$35,MATCH($B192,'I.Supplementary 2017-18'!$B$8:$B$35,0)),INDEX('I.KI 2017-18'!J$9:J$393,MATCH($B192,'I.KI 2017-18'!$B$9:$B$393,0))))),"")</f>
        <v>1.9767667518104977</v>
      </c>
      <c r="AS192" s="157">
        <f>_xlfn.IFNA(IF($B192=$B$381,0,IF($B192=$B$382,0,_xlfn.IFNA(INDEX('I.Supplementary 2017-18'!H$8:H$35,MATCH($B192,'I.Supplementary 2017-18'!$B$8:$B$35,0)),INDEX('I.KI 2017-18'!H$9:H$393,MATCH($B192,'I.KI 2017-18'!$B$9:$B$393,0))))),"")</f>
        <v>2.2132027277164248</v>
      </c>
      <c r="AT192" s="149"/>
      <c r="AU192" s="156">
        <f>_xlfn.IFNA(_xlfn.IFNA(INDEX('I.Supplementary 2018-19'!P$8:P$157,MATCH($B192,'I.Supplementary 2018-19'!$B$8:$B$157,0)),INDEX('I.KI 2018-19'!P$9:P$393,MATCH($B192,'I.KI 2018-19'!$B$9:$B$393,0))),"")</f>
        <v>0</v>
      </c>
      <c r="AV192" s="193">
        <f>_xlfn.IFNA(_xlfn.IFNA(INDEX('I.Supplementary 2018-19'!Q$8:Q$157,MATCH($B192,'I.Supplementary 2018-19'!$B$8:$B$157,0)),INDEX('I.KI 2018-19'!Q$9:Q$393,MATCH($B192,'I.KI 2018-19'!$B$9:$B$393,0))),"")</f>
        <v>0</v>
      </c>
      <c r="AW192" s="193">
        <f>_xlfn.IFNA(_xlfn.IFNA(INDEX('I.Supplementary 2018-19'!R$8:R$157,MATCH($B192,'I.Supplementary 2018-19'!$B$8:$B$157,0)),INDEX('I.KI 2018-19'!R$9:R$393,MATCH($B192,'I.KI 2018-19'!$B$9:$B$393,0))),"")</f>
        <v>0</v>
      </c>
      <c r="AX192" s="193">
        <f>_xlfn.IFNA(_xlfn.IFNA(INDEX('I.Supplementary 2018-19'!S$8:S$157,MATCH($B192,'I.Supplementary 2018-19'!$B$8:$B$157,0)),INDEX('I.KI 2018-19'!S$9:S$393,MATCH($B192,'I.KI 2018-19'!$B$9:$B$393,0))),"")</f>
        <v>0</v>
      </c>
      <c r="AY192" s="157">
        <f>_xlfn.IFNA(_xlfn.IFNA(INDEX('I.Supplementary 2018-19'!T$8:T$157,MATCH($B192,'I.Supplementary 2018-19'!$B$8:$B$157,0)),INDEX('I.KI 2018-19'!T$9:T$393,MATCH($B192,'I.KI 2018-19'!$B$9:$B$393,0))),"")</f>
        <v>0</v>
      </c>
      <c r="AZ192" s="156">
        <f>_xlfn.IFNA(_xlfn.IFNA(INDEX('I.Supplementary 2018-19'!U$8:U$157,MATCH($B192,'I.Supplementary 2018-19'!$B$8:$B$157,0)),INDEX('I.KI 2018-19'!U$9:U$393,MATCH($B192,'I.KI 2018-19'!$B$9:$B$393,0))),"")</f>
        <v>0</v>
      </c>
      <c r="BA192" s="193">
        <f>_xlfn.IFNA(_xlfn.IFNA(INDEX('I.Supplementary 2018-19'!V$8:V$157,MATCH($B192,'I.Supplementary 2018-19'!$B$8:$B$157,0)),INDEX('I.KI 2018-19'!V$9:V$393,MATCH($B192,'I.KI 2018-19'!$B$9:$B$393,0))),"")</f>
        <v>2.0361545941395685</v>
      </c>
      <c r="BB192" s="193">
        <f>_xlfn.IFNA(_xlfn.IFNA(INDEX('I.Supplementary 2018-19'!W$8:W$157,MATCH($B192,'I.Supplementary 2018-19'!$B$8:$B$157,0)),INDEX('I.KI 2018-19'!W$9:W$393,MATCH($B192,'I.KI 2018-19'!$B$9:$B$393,0))),"")</f>
        <v>0</v>
      </c>
      <c r="BC192" s="193">
        <f>_xlfn.IFNA(_xlfn.IFNA(INDEX('I.Supplementary 2018-19'!X$8:X$157,MATCH($B192,'I.Supplementary 2018-19'!$B$8:$B$157,0)),INDEX('I.KI 2018-19'!X$9:X$393,MATCH($B192,'I.KI 2018-19'!$B$9:$B$393,0))),"")</f>
        <v>0</v>
      </c>
      <c r="BD192" s="157">
        <f>_xlfn.IFNA(_xlfn.IFNA(INDEX('I.Supplementary 2018-19'!Y$8:Y$157,MATCH($B192,'I.Supplementary 2018-19'!$B$8:$B$157,0)),INDEX('I.KI 2018-19'!Y$9:Y$393,MATCH($B192,'I.KI 2018-19'!$B$9:$B$393,0))),"")</f>
        <v>0</v>
      </c>
      <c r="BE192" s="156">
        <f>_xlfn.IFNA(_xlfn.IFNA(INDEX('I.Supplementary 2018-19'!Z$8:Z$157,MATCH($B192,'I.Supplementary 2018-19'!$B$8:$B$157,0)),INDEX('I.KI 2018-19'!Z$9:Z$393,MATCH($B192,'I.KI 2018-19'!$B$9:$B$393,0))),"")</f>
        <v>0</v>
      </c>
      <c r="BF192" s="193">
        <f>_xlfn.IFNA(_xlfn.IFNA(INDEX('I.Supplementary 2018-19'!AA$8:AA$157,MATCH($B192,'I.Supplementary 2018-19'!$B$8:$B$157,0)),INDEX('I.KI 2018-19'!AA$9:AA$393,MATCH($B192,'I.KI 2018-19'!$B$9:$B$393,0))),"")</f>
        <v>2.0361545941395685</v>
      </c>
      <c r="BG192" s="193">
        <f>_xlfn.IFNA(_xlfn.IFNA(INDEX('I.Supplementary 2018-19'!AB$8:AB$157,MATCH($B192,'I.Supplementary 2018-19'!$B$8:$B$157,0)),INDEX('I.KI 2018-19'!AB$9:AB$393,MATCH($B192,'I.KI 2018-19'!$B$9:$B$393,0))),"")</f>
        <v>0</v>
      </c>
      <c r="BH192" s="193">
        <f>_xlfn.IFNA(_xlfn.IFNA(INDEX('I.Supplementary 2018-19'!AC$8:AC$157,MATCH($B192,'I.Supplementary 2018-19'!$B$8:$B$157,0)),INDEX('I.KI 2018-19'!AC$9:AC$393,MATCH($B192,'I.KI 2018-19'!$B$9:$B$393,0))),"")</f>
        <v>0</v>
      </c>
      <c r="BI192" s="157">
        <f>_xlfn.IFNA(_xlfn.IFNA(INDEX('I.Supplementary 2018-19'!AD$8:AD$157,MATCH($B192,'I.Supplementary 2018-19'!$B$8:$B$157,0)),INDEX('I.KI 2018-19'!AD$9:AD$393,MATCH($B192,'I.KI 2018-19'!$B$9:$B$393,0))),"")</f>
        <v>0</v>
      </c>
      <c r="BJ192" s="149"/>
      <c r="BK192" s="156">
        <f>_xlfn.IFNA(IF($B192=$B$381,0,IF($B192=$B$382,0,_xlfn.IFNA(INDEX('I.Supplementary 2018-19'!I$8:I$157,MATCH($B192,'I.Supplementary 2018-19'!$B$8:$B$157,0)),INDEX('I.KI 2018-19'!I$9:I$393,MATCH($B192,'I.KI 2018-19'!$B$9:$B$393,0))))),"")</f>
        <v>0</v>
      </c>
      <c r="BL192" s="149">
        <f>_xlfn.IFNA(IF($B192=$B$381,0,IF($B192=$B$382,0,_xlfn.IFNA(INDEX('I.Supplementary 2018-19'!J$8:J$157,MATCH($B192,'I.Supplementary 2018-19'!$B$8:$B$157,0)),INDEX('I.KI 2018-19'!J$9:J$393,MATCH($B192,'I.KI 2018-19'!$B$9:$B$393,0))))),"")</f>
        <v>2.0361545941395685</v>
      </c>
      <c r="BM192" s="157">
        <f>_xlfn.IFNA(IF($B192=$B$381,0,IF($B192=$B$382,0,_xlfn.IFNA(INDEX('I.Supplementary 2018-19'!H$8:H$157,MATCH($B192,'I.Supplementary 2018-19'!$B$8:$B$157,0)),INDEX('I.KI 2018-19'!H$9:H$393,MATCH($B192,'I.KI 2018-19'!$B$9:$B$393,0))))),"")</f>
        <v>2.0361545941395685</v>
      </c>
    </row>
    <row r="193" spans="2:65">
      <c r="B193" s="121" t="str">
        <f>'Calculations for 2021-22'!B193</f>
        <v>E2533</v>
      </c>
      <c r="C193" s="160" t="str">
        <f>'Calculations for 2021-22'!D193</f>
        <v>E2533</v>
      </c>
      <c r="D193" t="str">
        <f>'Calculations for 2021-22'!E193</f>
        <v>SD</v>
      </c>
      <c r="E193">
        <f>'Calculations for 2021-22'!F193</f>
        <v>0</v>
      </c>
      <c r="F193" s="120" t="str">
        <f>'Calculations for 2021-22'!H193</f>
        <v>Lincoln</v>
      </c>
      <c r="G193" s="156">
        <f>_xlfn.IFNA(INDEX('I.KI 2016-17'!M$8:M$391,MATCH($B193,'I.KI 2016-17'!$B$8:$B$391,0)),"")</f>
        <v>0</v>
      </c>
      <c r="H193" s="149">
        <f>_xlfn.IFNA(INDEX('I.KI 2016-17'!N$8:N$391,MATCH($B193,'I.KI 2016-17'!$B$8:$B$391,0)),"")</f>
        <v>1.697505306517</v>
      </c>
      <c r="I193" s="149">
        <f>_xlfn.IFNA(INDEX('I.KI 2016-17'!O$8:O$391,MATCH($B193,'I.KI 2016-17'!$B$8:$B$391,0)),"")</f>
        <v>0</v>
      </c>
      <c r="J193" s="149">
        <f>_xlfn.IFNA(INDEX('I.KI 2016-17'!P$8:P$391,MATCH($B193,'I.KI 2016-17'!$B$8:$B$391,0)),"")</f>
        <v>0</v>
      </c>
      <c r="K193" s="157">
        <f>_xlfn.IFNA(INDEX('I.KI 2016-17'!Q$8:Q$391,MATCH($B193,'I.KI 2016-17'!$B$8:$B$391,0)),"")</f>
        <v>0</v>
      </c>
      <c r="L193" s="156">
        <f>_xlfn.IFNA(INDEX('I.KI 2016-17'!R$8:R$391,MATCH($B193,'I.KI 2016-17'!$B$8:$B$391,0)),"")</f>
        <v>0</v>
      </c>
      <c r="M193" s="193">
        <f>_xlfn.IFNA(INDEX('I.KI 2016-17'!S$8:S$391,MATCH($B193,'I.KI 2016-17'!$B$8:$B$391,0)),"")</f>
        <v>3.4906818417079997</v>
      </c>
      <c r="N193" s="193">
        <f>_xlfn.IFNA(INDEX('I.KI 2016-17'!T$8:T$391,MATCH($B193,'I.KI 2016-17'!$B$8:$B$391,0)),"")</f>
        <v>0</v>
      </c>
      <c r="O193" s="193">
        <f>_xlfn.IFNA(INDEX('I.KI 2016-17'!U$8:U$391,MATCH($B193,'I.KI 2016-17'!$B$8:$B$391,0)),"")</f>
        <v>0</v>
      </c>
      <c r="P193" s="157">
        <f>_xlfn.IFNA(INDEX('I.KI 2016-17'!V$8:V$391,MATCH($B193,'I.KI 2016-17'!$B$8:$B$391,0)),"")</f>
        <v>0</v>
      </c>
      <c r="Q193" s="156">
        <f>_xlfn.IFNA(INDEX('I.KI 2016-17'!W$8:W$391,MATCH($B193,'I.KI 2016-17'!$B$8:$B$391,0)),"")</f>
        <v>0</v>
      </c>
      <c r="R193" s="193">
        <f>_xlfn.IFNA(INDEX('I.KI 2016-17'!X$8:X$391,MATCH($B193,'I.KI 2016-17'!$B$8:$B$391,0)),"")</f>
        <v>5.1881871482249995</v>
      </c>
      <c r="S193" s="193">
        <f>_xlfn.IFNA(INDEX('I.KI 2016-17'!Y$8:Y$391,MATCH($B193,'I.KI 2016-17'!$B$8:$B$391,0)),"")</f>
        <v>0</v>
      </c>
      <c r="T193" s="193">
        <f>_xlfn.IFNA(INDEX('I.KI 2016-17'!Z$8:Z$391,MATCH($B193,'I.KI 2016-17'!$B$8:$B$391,0)),"")</f>
        <v>0</v>
      </c>
      <c r="U193" s="157">
        <f>_xlfn.IFNA(INDEX('I.KI 2016-17'!AA$8:AA$391,MATCH($B193,'I.KI 2016-17'!$B$8:$B$391,0)),"")</f>
        <v>0</v>
      </c>
      <c r="V193" s="149"/>
      <c r="W193" s="154">
        <f>_xlfn.IFNA(INDEX('I.KI 2016-17'!$H$8:$H$391,MATCH(B193,'I.KI 2016-17'!$B$8:$B$391,0)),"")</f>
        <v>1.697505306517</v>
      </c>
      <c r="X193" s="153">
        <f>_xlfn.IFNA(INDEX('I.KI 2016-17'!$I$8:$I$391,MATCH(B193,'I.KI 2016-17'!$B$8:$B$391,0)),"")</f>
        <v>3.4906818417079997</v>
      </c>
      <c r="Y193" s="155">
        <f>_xlfn.IFNA(INDEX('I.KI 2016-17'!$G$8:$G$391,MATCH(B193,'I.KI 2016-17'!$B$8:$B$391,0)),"")</f>
        <v>5.1881871482249995</v>
      </c>
      <c r="Z193" s="149"/>
      <c r="AA193" s="156">
        <f>_xlfn.IFNA(IF($B193=$B$382,0,_xlfn.IFNA(INDEX('I.Supplementary 2017-18'!N$8:N$35,MATCH($B193,'I.Supplementary 2017-18'!$B$8:$B$35,0)),INDEX('I.KI 2017-18'!N$9:N$393,MATCH($B193,'I.KI 2017-18'!$B$9:$B$393,0)))),"")</f>
        <v>0</v>
      </c>
      <c r="AB193" s="193">
        <f>_xlfn.IFNA(IF($B193=$B$382,0,_xlfn.IFNA(INDEX('I.Supplementary 2017-18'!O$8:O$35,MATCH($B193,'I.Supplementary 2017-18'!$B$8:$B$35,0)),INDEX('I.KI 2017-18'!O$9:O$393,MATCH($B193,'I.KI 2017-18'!$B$9:$B$393,0)))),"")</f>
        <v>0.98061469063382778</v>
      </c>
      <c r="AC193" s="193">
        <f>_xlfn.IFNA(IF($B193=$B$382,0,_xlfn.IFNA(INDEX('I.Supplementary 2017-18'!P$8:P$35,MATCH($B193,'I.Supplementary 2017-18'!$B$8:$B$35,0)),INDEX('I.KI 2017-18'!P$9:P$393,MATCH($B193,'I.KI 2017-18'!$B$9:$B$393,0)))),"")</f>
        <v>0</v>
      </c>
      <c r="AD193" s="193">
        <f>_xlfn.IFNA(IF($B193=$B$382,0,_xlfn.IFNA(INDEX('I.Supplementary 2017-18'!Q$8:Q$35,MATCH($B193,'I.Supplementary 2017-18'!$B$8:$B$35,0)),INDEX('I.KI 2017-18'!Q$9:Q$393,MATCH($B193,'I.KI 2017-18'!$B$9:$B$393,0)))),"")</f>
        <v>0</v>
      </c>
      <c r="AE193" s="157">
        <f>_xlfn.IFNA(IF($B193=$B$382,0,_xlfn.IFNA(INDEX('I.Supplementary 2017-18'!R$8:R$35,MATCH($B193,'I.Supplementary 2017-18'!$B$8:$B$35,0)),INDEX('I.KI 2017-18'!R$9:R$393,MATCH($B193,'I.KI 2017-18'!$B$9:$B$393,0)))),"")</f>
        <v>0</v>
      </c>
      <c r="AF193" s="156">
        <f>_xlfn.IFNA(IF($B193=$B$382,0,_xlfn.IFNA(INDEX('I.Supplementary 2017-18'!S$8:S$35,MATCH($B193,'I.Supplementary 2017-18'!$B$8:$B$35,0)),INDEX('I.KI 2017-18'!S$9:S$393,MATCH($B193,'I.KI 2017-18'!$B$9:$B$393,0)))),"")</f>
        <v>0</v>
      </c>
      <c r="AG193" s="193">
        <f>_xlfn.IFNA(IF($B193=$B$382,0,_xlfn.IFNA(INDEX('I.Supplementary 2017-18'!T$8:T$35,MATCH($B193,'I.Supplementary 2017-18'!$B$8:$B$35,0)),INDEX('I.KI 2017-18'!T$9:T$393,MATCH($B193,'I.KI 2017-18'!$B$9:$B$393,0)))),"")</f>
        <v>3.5619476882451813</v>
      </c>
      <c r="AH193" s="193">
        <f>_xlfn.IFNA(IF($B193=$B$382,0,_xlfn.IFNA(INDEX('I.Supplementary 2017-18'!U$8:U$35,MATCH($B193,'I.Supplementary 2017-18'!$B$8:$B$35,0)),INDEX('I.KI 2017-18'!U$9:U$393,MATCH($B193,'I.KI 2017-18'!$B$9:$B$393,0)))),"")</f>
        <v>0</v>
      </c>
      <c r="AI193" s="193">
        <f>_xlfn.IFNA(IF($B193=$B$382,0,_xlfn.IFNA(INDEX('I.Supplementary 2017-18'!V$8:V$35,MATCH($B193,'I.Supplementary 2017-18'!$B$8:$B$35,0)),INDEX('I.KI 2017-18'!V$9:V$393,MATCH($B193,'I.KI 2017-18'!$B$9:$B$393,0)))),"")</f>
        <v>0</v>
      </c>
      <c r="AJ193" s="157">
        <f>_xlfn.IFNA(IF($B193=$B$382,0,_xlfn.IFNA(INDEX('I.Supplementary 2017-18'!W$8:W$35,MATCH($B193,'I.Supplementary 2017-18'!$B$8:$B$35,0)),INDEX('I.KI 2017-18'!W$9:W$393,MATCH($B193,'I.KI 2017-18'!$B$9:$B$393,0)))),"")</f>
        <v>0</v>
      </c>
      <c r="AK193" s="156">
        <f>_xlfn.IFNA(IF($B193=$B$382,0,_xlfn.IFNA(INDEX('I.Supplementary 2017-18'!X$8:X$35,MATCH($B193,'I.Supplementary 2017-18'!$B$8:$B$35,0)),INDEX('I.KI 2017-18'!X$9:X$393,MATCH($B193,'I.KI 2017-18'!$B$9:$B$393,0)))),"")</f>
        <v>0</v>
      </c>
      <c r="AL193" s="193">
        <f>_xlfn.IFNA(IF($B193=$B$382,0,_xlfn.IFNA(INDEX('I.Supplementary 2017-18'!Y$8:Y$35,MATCH($B193,'I.Supplementary 2017-18'!$B$8:$B$35,0)),INDEX('I.KI 2017-18'!Y$9:Y$393,MATCH($B193,'I.KI 2017-18'!$B$9:$B$393,0)))),"")</f>
        <v>4.5425623788790093</v>
      </c>
      <c r="AM193" s="193">
        <f>_xlfn.IFNA(IF($B193=$B$382,0,_xlfn.IFNA(INDEX('I.Supplementary 2017-18'!Z$8:Z$35,MATCH($B193,'I.Supplementary 2017-18'!$B$8:$B$35,0)),INDEX('I.KI 2017-18'!Z$9:Z$393,MATCH($B193,'I.KI 2017-18'!$B$9:$B$393,0)))),"")</f>
        <v>0</v>
      </c>
      <c r="AN193" s="193">
        <f>_xlfn.IFNA(IF($B193=$B$382,0,_xlfn.IFNA(INDEX('I.Supplementary 2017-18'!AA$8:AA$35,MATCH($B193,'I.Supplementary 2017-18'!$B$8:$B$35,0)),INDEX('I.KI 2017-18'!AA$9:AA$393,MATCH($B193,'I.KI 2017-18'!$B$9:$B$393,0)))),"")</f>
        <v>0</v>
      </c>
      <c r="AO193" s="157">
        <f>_xlfn.IFNA(IF($B193=$B$382,0,_xlfn.IFNA(INDEX('I.Supplementary 2017-18'!AB$8:AB$35,MATCH($B193,'I.Supplementary 2017-18'!$B$8:$B$35,0)),INDEX('I.KI 2017-18'!AB$9:AB$393,MATCH($B193,'I.KI 2017-18'!$B$9:$B$393,0)))),"")</f>
        <v>0</v>
      </c>
      <c r="AP193" s="149"/>
      <c r="AQ193" s="156">
        <f>_xlfn.IFNA(IF($B193=$B$381,0,IF($B193=$B$382,0,_xlfn.IFNA(INDEX('I.Supplementary 2017-18'!I$8:I$35,MATCH($B193,'I.Supplementary 2017-18'!$B$8:$B$35,0)),INDEX('I.KI 2017-18'!I$9:I$393,MATCH($B193,'I.KI 2017-18'!$B$9:$B$393,0))))),"")</f>
        <v>0.98061469063382778</v>
      </c>
      <c r="AR193" s="149">
        <f>_xlfn.IFNA(IF($B193=$B$381,0,IF($B193=$B$382,0,_xlfn.IFNA(INDEX('I.Supplementary 2017-18'!J$8:J$35,MATCH($B193,'I.Supplementary 2017-18'!$B$8:$B$35,0)),INDEX('I.KI 2017-18'!J$9:J$393,MATCH($B193,'I.KI 2017-18'!$B$9:$B$393,0))))),"")</f>
        <v>3.5619476882451813</v>
      </c>
      <c r="AS193" s="157">
        <f>_xlfn.IFNA(IF($B193=$B$381,0,IF($B193=$B$382,0,_xlfn.IFNA(INDEX('I.Supplementary 2017-18'!H$8:H$35,MATCH($B193,'I.Supplementary 2017-18'!$B$8:$B$35,0)),INDEX('I.KI 2017-18'!H$9:H$393,MATCH($B193,'I.KI 2017-18'!$B$9:$B$393,0))))),"")</f>
        <v>4.5425623788790093</v>
      </c>
      <c r="AT193" s="149"/>
      <c r="AU193" s="156">
        <f>_xlfn.IFNA(_xlfn.IFNA(INDEX('I.Supplementary 2018-19'!P$8:P$157,MATCH($B193,'I.Supplementary 2018-19'!$B$8:$B$157,0)),INDEX('I.KI 2018-19'!P$9:P$393,MATCH($B193,'I.KI 2018-19'!$B$9:$B$393,0))),"")</f>
        <v>0</v>
      </c>
      <c r="AV193" s="193">
        <f>_xlfn.IFNA(_xlfn.IFNA(INDEX('I.Supplementary 2018-19'!Q$8:Q$157,MATCH($B193,'I.Supplementary 2018-19'!$B$8:$B$157,0)),INDEX('I.KI 2018-19'!Q$9:Q$393,MATCH($B193,'I.KI 2018-19'!$B$9:$B$393,0))),"")</f>
        <v>0.52795727360197064</v>
      </c>
      <c r="AW193" s="193">
        <f>_xlfn.IFNA(_xlfn.IFNA(INDEX('I.Supplementary 2018-19'!R$8:R$157,MATCH($B193,'I.Supplementary 2018-19'!$B$8:$B$157,0)),INDEX('I.KI 2018-19'!R$9:R$393,MATCH($B193,'I.KI 2018-19'!$B$9:$B$393,0))),"")</f>
        <v>0</v>
      </c>
      <c r="AX193" s="193">
        <f>_xlfn.IFNA(_xlfn.IFNA(INDEX('I.Supplementary 2018-19'!S$8:S$157,MATCH($B193,'I.Supplementary 2018-19'!$B$8:$B$157,0)),INDEX('I.KI 2018-19'!S$9:S$393,MATCH($B193,'I.KI 2018-19'!$B$9:$B$393,0))),"")</f>
        <v>0</v>
      </c>
      <c r="AY193" s="157">
        <f>_xlfn.IFNA(_xlfn.IFNA(INDEX('I.Supplementary 2018-19'!T$8:T$157,MATCH($B193,'I.Supplementary 2018-19'!$B$8:$B$157,0)),INDEX('I.KI 2018-19'!T$9:T$393,MATCH($B193,'I.KI 2018-19'!$B$9:$B$393,0))),"")</f>
        <v>0</v>
      </c>
      <c r="AZ193" s="156">
        <f>_xlfn.IFNA(_xlfn.IFNA(INDEX('I.Supplementary 2018-19'!U$8:U$157,MATCH($B193,'I.Supplementary 2018-19'!$B$8:$B$157,0)),INDEX('I.KI 2018-19'!U$9:U$393,MATCH($B193,'I.KI 2018-19'!$B$9:$B$393,0))),"")</f>
        <v>0</v>
      </c>
      <c r="BA193" s="193">
        <f>_xlfn.IFNA(_xlfn.IFNA(INDEX('I.Supplementary 2018-19'!V$8:V$157,MATCH($B193,'I.Supplementary 2018-19'!$B$8:$B$157,0)),INDEX('I.KI 2018-19'!V$9:V$393,MATCH($B193,'I.KI 2018-19'!$B$9:$B$393,0))),"")</f>
        <v>3.6689589921838777</v>
      </c>
      <c r="BB193" s="193">
        <f>_xlfn.IFNA(_xlfn.IFNA(INDEX('I.Supplementary 2018-19'!W$8:W$157,MATCH($B193,'I.Supplementary 2018-19'!$B$8:$B$157,0)),INDEX('I.KI 2018-19'!W$9:W$393,MATCH($B193,'I.KI 2018-19'!$B$9:$B$393,0))),"")</f>
        <v>0</v>
      </c>
      <c r="BC193" s="193">
        <f>_xlfn.IFNA(_xlfn.IFNA(INDEX('I.Supplementary 2018-19'!X$8:X$157,MATCH($B193,'I.Supplementary 2018-19'!$B$8:$B$157,0)),INDEX('I.KI 2018-19'!X$9:X$393,MATCH($B193,'I.KI 2018-19'!$B$9:$B$393,0))),"")</f>
        <v>0</v>
      </c>
      <c r="BD193" s="157">
        <f>_xlfn.IFNA(_xlfn.IFNA(INDEX('I.Supplementary 2018-19'!Y$8:Y$157,MATCH($B193,'I.Supplementary 2018-19'!$B$8:$B$157,0)),INDEX('I.KI 2018-19'!Y$9:Y$393,MATCH($B193,'I.KI 2018-19'!$B$9:$B$393,0))),"")</f>
        <v>0</v>
      </c>
      <c r="BE193" s="156">
        <f>_xlfn.IFNA(_xlfn.IFNA(INDEX('I.Supplementary 2018-19'!Z$8:Z$157,MATCH($B193,'I.Supplementary 2018-19'!$B$8:$B$157,0)),INDEX('I.KI 2018-19'!Z$9:Z$393,MATCH($B193,'I.KI 2018-19'!$B$9:$B$393,0))),"")</f>
        <v>0</v>
      </c>
      <c r="BF193" s="193">
        <f>_xlfn.IFNA(_xlfn.IFNA(INDEX('I.Supplementary 2018-19'!AA$8:AA$157,MATCH($B193,'I.Supplementary 2018-19'!$B$8:$B$157,0)),INDEX('I.KI 2018-19'!AA$9:AA$393,MATCH($B193,'I.KI 2018-19'!$B$9:$B$393,0))),"")</f>
        <v>4.1969162657858483</v>
      </c>
      <c r="BG193" s="193">
        <f>_xlfn.IFNA(_xlfn.IFNA(INDEX('I.Supplementary 2018-19'!AB$8:AB$157,MATCH($B193,'I.Supplementary 2018-19'!$B$8:$B$157,0)),INDEX('I.KI 2018-19'!AB$9:AB$393,MATCH($B193,'I.KI 2018-19'!$B$9:$B$393,0))),"")</f>
        <v>0</v>
      </c>
      <c r="BH193" s="193">
        <f>_xlfn.IFNA(_xlfn.IFNA(INDEX('I.Supplementary 2018-19'!AC$8:AC$157,MATCH($B193,'I.Supplementary 2018-19'!$B$8:$B$157,0)),INDEX('I.KI 2018-19'!AC$9:AC$393,MATCH($B193,'I.KI 2018-19'!$B$9:$B$393,0))),"")</f>
        <v>0</v>
      </c>
      <c r="BI193" s="157">
        <f>_xlfn.IFNA(_xlfn.IFNA(INDEX('I.Supplementary 2018-19'!AD$8:AD$157,MATCH($B193,'I.Supplementary 2018-19'!$B$8:$B$157,0)),INDEX('I.KI 2018-19'!AD$9:AD$393,MATCH($B193,'I.KI 2018-19'!$B$9:$B$393,0))),"")</f>
        <v>0</v>
      </c>
      <c r="BJ193" s="149"/>
      <c r="BK193" s="156">
        <f>_xlfn.IFNA(IF($B193=$B$381,0,IF($B193=$B$382,0,_xlfn.IFNA(INDEX('I.Supplementary 2018-19'!I$8:I$157,MATCH($B193,'I.Supplementary 2018-19'!$B$8:$B$157,0)),INDEX('I.KI 2018-19'!I$9:I$393,MATCH($B193,'I.KI 2018-19'!$B$9:$B$393,0))))),"")</f>
        <v>0.52795727360197064</v>
      </c>
      <c r="BL193" s="149">
        <f>_xlfn.IFNA(IF($B193=$B$381,0,IF($B193=$B$382,0,_xlfn.IFNA(INDEX('I.Supplementary 2018-19'!J$8:J$157,MATCH($B193,'I.Supplementary 2018-19'!$B$8:$B$157,0)),INDEX('I.KI 2018-19'!J$9:J$393,MATCH($B193,'I.KI 2018-19'!$B$9:$B$393,0))))),"")</f>
        <v>3.6689589921838777</v>
      </c>
      <c r="BM193" s="157">
        <f>_xlfn.IFNA(IF($B193=$B$381,0,IF($B193=$B$382,0,_xlfn.IFNA(INDEX('I.Supplementary 2018-19'!H$8:H$157,MATCH($B193,'I.Supplementary 2018-19'!$B$8:$B$157,0)),INDEX('I.KI 2018-19'!H$9:H$393,MATCH($B193,'I.KI 2018-19'!$B$9:$B$393,0))))),"")</f>
        <v>4.1969162657858483</v>
      </c>
    </row>
    <row r="194" spans="2:65">
      <c r="B194" s="121" t="str">
        <f>'Calculations for 2021-22'!B194</f>
        <v>E2520</v>
      </c>
      <c r="C194" s="160" t="str">
        <f>'Calculations for 2021-22'!D194</f>
        <v>E2520</v>
      </c>
      <c r="D194" t="str">
        <f>'Calculations for 2021-22'!E194</f>
        <v>SCFIR</v>
      </c>
      <c r="E194">
        <f>'Calculations for 2021-22'!F194</f>
        <v>0</v>
      </c>
      <c r="F194" s="120" t="str">
        <f>'Calculations for 2021-22'!H194</f>
        <v>Lincolnshire</v>
      </c>
      <c r="G194" s="156">
        <f>_xlfn.IFNA(INDEX('I.KI 2016-17'!M$8:M$391,MATCH($B194,'I.KI 2016-17'!$B$8:$B$391,0)),"")</f>
        <v>64.910340482340004</v>
      </c>
      <c r="H194" s="149">
        <f>_xlfn.IFNA(INDEX('I.KI 2016-17'!N$8:N$391,MATCH($B194,'I.KI 2016-17'!$B$8:$B$391,0)),"")</f>
        <v>0</v>
      </c>
      <c r="I194" s="149">
        <f>_xlfn.IFNA(INDEX('I.KI 2016-17'!O$8:O$391,MATCH($B194,'I.KI 2016-17'!$B$8:$B$391,0)),"")</f>
        <v>5.4403573166330004</v>
      </c>
      <c r="J194" s="149">
        <f>_xlfn.IFNA(INDEX('I.KI 2016-17'!P$8:P$391,MATCH($B194,'I.KI 2016-17'!$B$8:$B$391,0)),"")</f>
        <v>0</v>
      </c>
      <c r="K194" s="157">
        <f>_xlfn.IFNA(INDEX('I.KI 2016-17'!Q$8:Q$391,MATCH($B194,'I.KI 2016-17'!$B$8:$B$391,0)),"")</f>
        <v>0</v>
      </c>
      <c r="L194" s="156">
        <f>_xlfn.IFNA(INDEX('I.KI 2016-17'!R$8:R$391,MATCH($B194,'I.KI 2016-17'!$B$8:$B$391,0)),"")</f>
        <v>96.064663679620992</v>
      </c>
      <c r="M194" s="193">
        <f>_xlfn.IFNA(INDEX('I.KI 2016-17'!S$8:S$391,MATCH($B194,'I.KI 2016-17'!$B$8:$B$391,0)),"")</f>
        <v>0</v>
      </c>
      <c r="N194" s="193">
        <f>_xlfn.IFNA(INDEX('I.KI 2016-17'!T$8:T$391,MATCH($B194,'I.KI 2016-17'!$B$8:$B$391,0)),"")</f>
        <v>5.9452483209049998</v>
      </c>
      <c r="O194" s="193">
        <f>_xlfn.IFNA(INDEX('I.KI 2016-17'!U$8:U$391,MATCH($B194,'I.KI 2016-17'!$B$8:$B$391,0)),"")</f>
        <v>0</v>
      </c>
      <c r="P194" s="157">
        <f>_xlfn.IFNA(INDEX('I.KI 2016-17'!V$8:V$391,MATCH($B194,'I.KI 2016-17'!$B$8:$B$391,0)),"")</f>
        <v>0</v>
      </c>
      <c r="Q194" s="156">
        <f>_xlfn.IFNA(INDEX('I.KI 2016-17'!W$8:W$391,MATCH($B194,'I.KI 2016-17'!$B$8:$B$391,0)),"")</f>
        <v>160.97500416196101</v>
      </c>
      <c r="R194" s="193">
        <f>_xlfn.IFNA(INDEX('I.KI 2016-17'!X$8:X$391,MATCH($B194,'I.KI 2016-17'!$B$8:$B$391,0)),"")</f>
        <v>0</v>
      </c>
      <c r="S194" s="193">
        <f>_xlfn.IFNA(INDEX('I.KI 2016-17'!Y$8:Y$391,MATCH($B194,'I.KI 2016-17'!$B$8:$B$391,0)),"")</f>
        <v>11.385605637537999</v>
      </c>
      <c r="T194" s="193">
        <f>_xlfn.IFNA(INDEX('I.KI 2016-17'!Z$8:Z$391,MATCH($B194,'I.KI 2016-17'!$B$8:$B$391,0)),"")</f>
        <v>0</v>
      </c>
      <c r="U194" s="157">
        <f>_xlfn.IFNA(INDEX('I.KI 2016-17'!AA$8:AA$391,MATCH($B194,'I.KI 2016-17'!$B$8:$B$391,0)),"")</f>
        <v>0</v>
      </c>
      <c r="V194" s="149"/>
      <c r="W194" s="154">
        <f>_xlfn.IFNA(INDEX('I.KI 2016-17'!$H$8:$H$391,MATCH(B194,'I.KI 2016-17'!$B$8:$B$391,0)),"")</f>
        <v>70.350697798972988</v>
      </c>
      <c r="X194" s="153">
        <f>_xlfn.IFNA(INDEX('I.KI 2016-17'!$I$8:$I$391,MATCH(B194,'I.KI 2016-17'!$B$8:$B$391,0)),"")</f>
        <v>102.009912000526</v>
      </c>
      <c r="Y194" s="155">
        <f>_xlfn.IFNA(INDEX('I.KI 2016-17'!$G$8:$G$391,MATCH(B194,'I.KI 2016-17'!$B$8:$B$391,0)),"")</f>
        <v>172.360609799499</v>
      </c>
      <c r="Z194" s="149"/>
      <c r="AA194" s="156">
        <f>_xlfn.IFNA(IF($B194=$B$382,0,_xlfn.IFNA(INDEX('I.Supplementary 2017-18'!N$8:N$35,MATCH($B194,'I.Supplementary 2017-18'!$B$8:$B$35,0)),INDEX('I.KI 2017-18'!N$9:N$393,MATCH($B194,'I.KI 2017-18'!$B$9:$B$393,0)))),"")</f>
        <v>44.049682175689966</v>
      </c>
      <c r="AB194" s="193">
        <f>_xlfn.IFNA(IF($B194=$B$382,0,_xlfn.IFNA(INDEX('I.Supplementary 2017-18'!O$8:O$35,MATCH($B194,'I.Supplementary 2017-18'!$B$8:$B$35,0)),INDEX('I.KI 2017-18'!O$9:O$393,MATCH($B194,'I.KI 2017-18'!$B$9:$B$393,0)))),"")</f>
        <v>0</v>
      </c>
      <c r="AC194" s="193">
        <f>_xlfn.IFNA(IF($B194=$B$382,0,_xlfn.IFNA(INDEX('I.Supplementary 2017-18'!P$8:P$35,MATCH($B194,'I.Supplementary 2017-18'!$B$8:$B$35,0)),INDEX('I.KI 2017-18'!P$9:P$393,MATCH($B194,'I.KI 2017-18'!$B$9:$B$393,0)))),"")</f>
        <v>4.2419587353507842</v>
      </c>
      <c r="AD194" s="193">
        <f>_xlfn.IFNA(IF($B194=$B$382,0,_xlfn.IFNA(INDEX('I.Supplementary 2017-18'!Q$8:Q$35,MATCH($B194,'I.Supplementary 2017-18'!$B$8:$B$35,0)),INDEX('I.KI 2017-18'!Q$9:Q$393,MATCH($B194,'I.KI 2017-18'!$B$9:$B$393,0)))),"")</f>
        <v>0</v>
      </c>
      <c r="AE194" s="157">
        <f>_xlfn.IFNA(IF($B194=$B$382,0,_xlfn.IFNA(INDEX('I.Supplementary 2017-18'!R$8:R$35,MATCH($B194,'I.Supplementary 2017-18'!$B$8:$B$35,0)),INDEX('I.KI 2017-18'!R$9:R$393,MATCH($B194,'I.KI 2017-18'!$B$9:$B$393,0)))),"")</f>
        <v>0</v>
      </c>
      <c r="AF194" s="156">
        <f>_xlfn.IFNA(IF($B194=$B$382,0,_xlfn.IFNA(INDEX('I.Supplementary 2017-18'!S$8:S$35,MATCH($B194,'I.Supplementary 2017-18'!$B$8:$B$35,0)),INDEX('I.KI 2017-18'!S$9:S$393,MATCH($B194,'I.KI 2017-18'!$B$9:$B$393,0)))),"")</f>
        <v>98.025922221616327</v>
      </c>
      <c r="AG194" s="193">
        <f>_xlfn.IFNA(IF($B194=$B$382,0,_xlfn.IFNA(INDEX('I.Supplementary 2017-18'!T$8:T$35,MATCH($B194,'I.Supplementary 2017-18'!$B$8:$B$35,0)),INDEX('I.KI 2017-18'!T$9:T$393,MATCH($B194,'I.KI 2017-18'!$B$9:$B$393,0)))),"")</f>
        <v>0</v>
      </c>
      <c r="AH194" s="193">
        <f>_xlfn.IFNA(IF($B194=$B$382,0,_xlfn.IFNA(INDEX('I.Supplementary 2017-18'!U$8:U$35,MATCH($B194,'I.Supplementary 2017-18'!$B$8:$B$35,0)),INDEX('I.KI 2017-18'!U$9:U$393,MATCH($B194,'I.KI 2017-18'!$B$9:$B$393,0)))),"")</f>
        <v>6.0666266571946625</v>
      </c>
      <c r="AI194" s="193">
        <f>_xlfn.IFNA(IF($B194=$B$382,0,_xlfn.IFNA(INDEX('I.Supplementary 2017-18'!V$8:V$35,MATCH($B194,'I.Supplementary 2017-18'!$B$8:$B$35,0)),INDEX('I.KI 2017-18'!V$9:V$393,MATCH($B194,'I.KI 2017-18'!$B$9:$B$393,0)))),"")</f>
        <v>0</v>
      </c>
      <c r="AJ194" s="157">
        <f>_xlfn.IFNA(IF($B194=$B$382,0,_xlfn.IFNA(INDEX('I.Supplementary 2017-18'!W$8:W$35,MATCH($B194,'I.Supplementary 2017-18'!$B$8:$B$35,0)),INDEX('I.KI 2017-18'!W$9:W$393,MATCH($B194,'I.KI 2017-18'!$B$9:$B$393,0)))),"")</f>
        <v>0</v>
      </c>
      <c r="AK194" s="156">
        <f>_xlfn.IFNA(IF($B194=$B$382,0,_xlfn.IFNA(INDEX('I.Supplementary 2017-18'!X$8:X$35,MATCH($B194,'I.Supplementary 2017-18'!$B$8:$B$35,0)),INDEX('I.KI 2017-18'!X$9:X$393,MATCH($B194,'I.KI 2017-18'!$B$9:$B$393,0)))),"")</f>
        <v>142.07560439730628</v>
      </c>
      <c r="AL194" s="193">
        <f>_xlfn.IFNA(IF($B194=$B$382,0,_xlfn.IFNA(INDEX('I.Supplementary 2017-18'!Y$8:Y$35,MATCH($B194,'I.Supplementary 2017-18'!$B$8:$B$35,0)),INDEX('I.KI 2017-18'!Y$9:Y$393,MATCH($B194,'I.KI 2017-18'!$B$9:$B$393,0)))),"")</f>
        <v>0</v>
      </c>
      <c r="AM194" s="193">
        <f>_xlfn.IFNA(IF($B194=$B$382,0,_xlfn.IFNA(INDEX('I.Supplementary 2017-18'!Z$8:Z$35,MATCH($B194,'I.Supplementary 2017-18'!$B$8:$B$35,0)),INDEX('I.KI 2017-18'!Z$9:Z$393,MATCH($B194,'I.KI 2017-18'!$B$9:$B$393,0)))),"")</f>
        <v>10.308585392545446</v>
      </c>
      <c r="AN194" s="193">
        <f>_xlfn.IFNA(IF($B194=$B$382,0,_xlfn.IFNA(INDEX('I.Supplementary 2017-18'!AA$8:AA$35,MATCH($B194,'I.Supplementary 2017-18'!$B$8:$B$35,0)),INDEX('I.KI 2017-18'!AA$9:AA$393,MATCH($B194,'I.KI 2017-18'!$B$9:$B$393,0)))),"")</f>
        <v>0</v>
      </c>
      <c r="AO194" s="157">
        <f>_xlfn.IFNA(IF($B194=$B$382,0,_xlfn.IFNA(INDEX('I.Supplementary 2017-18'!AB$8:AB$35,MATCH($B194,'I.Supplementary 2017-18'!$B$8:$B$35,0)),INDEX('I.KI 2017-18'!AB$9:AB$393,MATCH($B194,'I.KI 2017-18'!$B$9:$B$393,0)))),"")</f>
        <v>0</v>
      </c>
      <c r="AP194" s="149"/>
      <c r="AQ194" s="156">
        <f>_xlfn.IFNA(IF($B194=$B$381,0,IF($B194=$B$382,0,_xlfn.IFNA(INDEX('I.Supplementary 2017-18'!I$8:I$35,MATCH($B194,'I.Supplementary 2017-18'!$B$8:$B$35,0)),INDEX('I.KI 2017-18'!I$9:I$393,MATCH($B194,'I.KI 2017-18'!$B$9:$B$393,0))))),"")</f>
        <v>48.291640911040751</v>
      </c>
      <c r="AR194" s="149">
        <f>_xlfn.IFNA(IF($B194=$B$381,0,IF($B194=$B$382,0,_xlfn.IFNA(INDEX('I.Supplementary 2017-18'!J$8:J$35,MATCH($B194,'I.Supplementary 2017-18'!$B$8:$B$35,0)),INDEX('I.KI 2017-18'!J$9:J$393,MATCH($B194,'I.KI 2017-18'!$B$9:$B$393,0))))),"")</f>
        <v>104.09254887881099</v>
      </c>
      <c r="AS194" s="157">
        <f>_xlfn.IFNA(IF($B194=$B$381,0,IF($B194=$B$382,0,_xlfn.IFNA(INDEX('I.Supplementary 2017-18'!H$8:H$35,MATCH($B194,'I.Supplementary 2017-18'!$B$8:$B$35,0)),INDEX('I.KI 2017-18'!H$9:H$393,MATCH($B194,'I.KI 2017-18'!$B$9:$B$393,0))))),"")</f>
        <v>152.38418978985175</v>
      </c>
      <c r="AT194" s="149"/>
      <c r="AU194" s="156">
        <f>_xlfn.IFNA(_xlfn.IFNA(INDEX('I.Supplementary 2018-19'!P$8:P$157,MATCH($B194,'I.Supplementary 2018-19'!$B$8:$B$157,0)),INDEX('I.KI 2018-19'!P$9:P$393,MATCH($B194,'I.KI 2018-19'!$B$9:$B$393,0))),"")</f>
        <v>30.360052800633341</v>
      </c>
      <c r="AV194" s="193">
        <f>_xlfn.IFNA(_xlfn.IFNA(INDEX('I.Supplementary 2018-19'!Q$8:Q$157,MATCH($B194,'I.Supplementary 2018-19'!$B$8:$B$157,0)),INDEX('I.KI 2018-19'!Q$9:Q$393,MATCH($B194,'I.KI 2018-19'!$B$9:$B$393,0))),"")</f>
        <v>0</v>
      </c>
      <c r="AW194" s="193">
        <f>_xlfn.IFNA(_xlfn.IFNA(INDEX('I.Supplementary 2018-19'!R$8:R$157,MATCH($B194,'I.Supplementary 2018-19'!$B$8:$B$157,0)),INDEX('I.KI 2018-19'!R$9:R$393,MATCH($B194,'I.KI 2018-19'!$B$9:$B$393,0))),"")</f>
        <v>3.6042306940488742</v>
      </c>
      <c r="AX194" s="193">
        <f>_xlfn.IFNA(_xlfn.IFNA(INDEX('I.Supplementary 2018-19'!S$8:S$157,MATCH($B194,'I.Supplementary 2018-19'!$B$8:$B$157,0)),INDEX('I.KI 2018-19'!S$9:S$393,MATCH($B194,'I.KI 2018-19'!$B$9:$B$393,0))),"")</f>
        <v>0</v>
      </c>
      <c r="AY194" s="157">
        <f>_xlfn.IFNA(_xlfn.IFNA(INDEX('I.Supplementary 2018-19'!T$8:T$157,MATCH($B194,'I.Supplementary 2018-19'!$B$8:$B$157,0)),INDEX('I.KI 2018-19'!T$9:T$393,MATCH($B194,'I.KI 2018-19'!$B$9:$B$393,0))),"")</f>
        <v>0</v>
      </c>
      <c r="AZ194" s="156">
        <f>_xlfn.IFNA(_xlfn.IFNA(INDEX('I.Supplementary 2018-19'!U$8:U$157,MATCH($B194,'I.Supplementary 2018-19'!$B$8:$B$157,0)),INDEX('I.KI 2018-19'!U$9:U$393,MATCH($B194,'I.KI 2018-19'!$B$9:$B$393,0))),"")</f>
        <v>100.9709070093902</v>
      </c>
      <c r="BA194" s="193">
        <f>_xlfn.IFNA(_xlfn.IFNA(INDEX('I.Supplementary 2018-19'!V$8:V$157,MATCH($B194,'I.Supplementary 2018-19'!$B$8:$B$157,0)),INDEX('I.KI 2018-19'!V$9:V$393,MATCH($B194,'I.KI 2018-19'!$B$9:$B$393,0))),"")</f>
        <v>0</v>
      </c>
      <c r="BB194" s="193">
        <f>_xlfn.IFNA(_xlfn.IFNA(INDEX('I.Supplementary 2018-19'!W$8:W$157,MATCH($B194,'I.Supplementary 2018-19'!$B$8:$B$157,0)),INDEX('I.KI 2018-19'!W$9:W$393,MATCH($B194,'I.KI 2018-19'!$B$9:$B$393,0))),"")</f>
        <v>6.248885827153301</v>
      </c>
      <c r="BC194" s="193">
        <f>_xlfn.IFNA(_xlfn.IFNA(INDEX('I.Supplementary 2018-19'!X$8:X$157,MATCH($B194,'I.Supplementary 2018-19'!$B$8:$B$157,0)),INDEX('I.KI 2018-19'!X$9:X$393,MATCH($B194,'I.KI 2018-19'!$B$9:$B$393,0))),"")</f>
        <v>0</v>
      </c>
      <c r="BD194" s="157">
        <f>_xlfn.IFNA(_xlfn.IFNA(INDEX('I.Supplementary 2018-19'!Y$8:Y$157,MATCH($B194,'I.Supplementary 2018-19'!$B$8:$B$157,0)),INDEX('I.KI 2018-19'!Y$9:Y$393,MATCH($B194,'I.KI 2018-19'!$B$9:$B$393,0))),"")</f>
        <v>0</v>
      </c>
      <c r="BE194" s="156">
        <f>_xlfn.IFNA(_xlfn.IFNA(INDEX('I.Supplementary 2018-19'!Z$8:Z$157,MATCH($B194,'I.Supplementary 2018-19'!$B$8:$B$157,0)),INDEX('I.KI 2018-19'!Z$9:Z$393,MATCH($B194,'I.KI 2018-19'!$B$9:$B$393,0))),"")</f>
        <v>131.33095981002356</v>
      </c>
      <c r="BF194" s="193">
        <f>_xlfn.IFNA(_xlfn.IFNA(INDEX('I.Supplementary 2018-19'!AA$8:AA$157,MATCH($B194,'I.Supplementary 2018-19'!$B$8:$B$157,0)),INDEX('I.KI 2018-19'!AA$9:AA$393,MATCH($B194,'I.KI 2018-19'!$B$9:$B$393,0))),"")</f>
        <v>0</v>
      </c>
      <c r="BG194" s="193">
        <f>_xlfn.IFNA(_xlfn.IFNA(INDEX('I.Supplementary 2018-19'!AB$8:AB$157,MATCH($B194,'I.Supplementary 2018-19'!$B$8:$B$157,0)),INDEX('I.KI 2018-19'!AB$9:AB$393,MATCH($B194,'I.KI 2018-19'!$B$9:$B$393,0))),"")</f>
        <v>9.8531165212021747</v>
      </c>
      <c r="BH194" s="193">
        <f>_xlfn.IFNA(_xlfn.IFNA(INDEX('I.Supplementary 2018-19'!AC$8:AC$157,MATCH($B194,'I.Supplementary 2018-19'!$B$8:$B$157,0)),INDEX('I.KI 2018-19'!AC$9:AC$393,MATCH($B194,'I.KI 2018-19'!$B$9:$B$393,0))),"")</f>
        <v>0</v>
      </c>
      <c r="BI194" s="157">
        <f>_xlfn.IFNA(_xlfn.IFNA(INDEX('I.Supplementary 2018-19'!AD$8:AD$157,MATCH($B194,'I.Supplementary 2018-19'!$B$8:$B$157,0)),INDEX('I.KI 2018-19'!AD$9:AD$393,MATCH($B194,'I.KI 2018-19'!$B$9:$B$393,0))),"")</f>
        <v>0</v>
      </c>
      <c r="BJ194" s="149"/>
      <c r="BK194" s="156">
        <f>_xlfn.IFNA(IF($B194=$B$381,0,IF($B194=$B$382,0,_xlfn.IFNA(INDEX('I.Supplementary 2018-19'!I$8:I$157,MATCH($B194,'I.Supplementary 2018-19'!$B$8:$B$157,0)),INDEX('I.KI 2018-19'!I$9:I$393,MATCH($B194,'I.KI 2018-19'!$B$9:$B$393,0))))),"")</f>
        <v>33.964283494682213</v>
      </c>
      <c r="BL194" s="149">
        <f>_xlfn.IFNA(IF($B194=$B$381,0,IF($B194=$B$382,0,_xlfn.IFNA(INDEX('I.Supplementary 2018-19'!J$8:J$157,MATCH($B194,'I.Supplementary 2018-19'!$B$8:$B$157,0)),INDEX('I.KI 2018-19'!J$9:J$393,MATCH($B194,'I.KI 2018-19'!$B$9:$B$393,0))))),"")</f>
        <v>107.2197928365435</v>
      </c>
      <c r="BM194" s="157">
        <f>_xlfn.IFNA(IF($B194=$B$381,0,IF($B194=$B$382,0,_xlfn.IFNA(INDEX('I.Supplementary 2018-19'!H$8:H$157,MATCH($B194,'I.Supplementary 2018-19'!$B$8:$B$157,0)),INDEX('I.KI 2018-19'!H$9:H$393,MATCH($B194,'I.KI 2018-19'!$B$9:$B$393,0))))),"")</f>
        <v>141.18407633122573</v>
      </c>
    </row>
    <row r="195" spans="2:65">
      <c r="B195" s="121" t="str">
        <f>'Calculations for 2021-22'!B195</f>
        <v>E4302</v>
      </c>
      <c r="C195" s="160" t="str">
        <f>'Calculations for 2021-22'!D195</f>
        <v>E4302</v>
      </c>
      <c r="D195" t="str">
        <f>'Calculations for 2021-22'!E195</f>
        <v>MD</v>
      </c>
      <c r="E195" t="str">
        <f>'Calculations for 2021-22'!F195</f>
        <v>P1702</v>
      </c>
      <c r="F195" s="120" t="str">
        <f>'Calculations for 2021-22'!H195</f>
        <v>Liverpool</v>
      </c>
      <c r="G195" s="156">
        <f>_xlfn.IFNA(INDEX('I.KI 2016-17'!M$8:M$391,MATCH($B195,'I.KI 2016-17'!$B$8:$B$391,0)),"")</f>
        <v>96.085434633104001</v>
      </c>
      <c r="H195" s="149">
        <f>_xlfn.IFNA(INDEX('I.KI 2016-17'!N$8:N$391,MATCH($B195,'I.KI 2016-17'!$B$8:$B$391,0)),"")</f>
        <v>13.345467430412</v>
      </c>
      <c r="I195" s="149">
        <f>_xlfn.IFNA(INDEX('I.KI 2016-17'!O$8:O$391,MATCH($B195,'I.KI 2016-17'!$B$8:$B$391,0)),"")</f>
        <v>0</v>
      </c>
      <c r="J195" s="149">
        <f>_xlfn.IFNA(INDEX('I.KI 2016-17'!P$8:P$391,MATCH($B195,'I.KI 2016-17'!$B$8:$B$391,0)),"")</f>
        <v>0</v>
      </c>
      <c r="K195" s="157">
        <f>_xlfn.IFNA(INDEX('I.KI 2016-17'!Q$8:Q$391,MATCH($B195,'I.KI 2016-17'!$B$8:$B$391,0)),"")</f>
        <v>0</v>
      </c>
      <c r="L195" s="156">
        <f>_xlfn.IFNA(INDEX('I.KI 2016-17'!R$8:R$391,MATCH($B195,'I.KI 2016-17'!$B$8:$B$391,0)),"")</f>
        <v>136.75218319803</v>
      </c>
      <c r="M195" s="193">
        <f>_xlfn.IFNA(INDEX('I.KI 2016-17'!S$8:S$391,MATCH($B195,'I.KI 2016-17'!$B$8:$B$391,0)),"")</f>
        <v>24.966923052538</v>
      </c>
      <c r="N195" s="193">
        <f>_xlfn.IFNA(INDEX('I.KI 2016-17'!T$8:T$391,MATCH($B195,'I.KI 2016-17'!$B$8:$B$391,0)),"")</f>
        <v>0</v>
      </c>
      <c r="O195" s="193">
        <f>_xlfn.IFNA(INDEX('I.KI 2016-17'!U$8:U$391,MATCH($B195,'I.KI 2016-17'!$B$8:$B$391,0)),"")</f>
        <v>0</v>
      </c>
      <c r="P195" s="157">
        <f>_xlfn.IFNA(INDEX('I.KI 2016-17'!V$8:V$391,MATCH($B195,'I.KI 2016-17'!$B$8:$B$391,0)),"")</f>
        <v>0</v>
      </c>
      <c r="Q195" s="156">
        <f>_xlfn.IFNA(INDEX('I.KI 2016-17'!W$8:W$391,MATCH($B195,'I.KI 2016-17'!$B$8:$B$391,0)),"")</f>
        <v>232.837617831134</v>
      </c>
      <c r="R195" s="193">
        <f>_xlfn.IFNA(INDEX('I.KI 2016-17'!X$8:X$391,MATCH($B195,'I.KI 2016-17'!$B$8:$B$391,0)),"")</f>
        <v>38.312390482950001</v>
      </c>
      <c r="S195" s="193">
        <f>_xlfn.IFNA(INDEX('I.KI 2016-17'!Y$8:Y$391,MATCH($B195,'I.KI 2016-17'!$B$8:$B$391,0)),"")</f>
        <v>0</v>
      </c>
      <c r="T195" s="193">
        <f>_xlfn.IFNA(INDEX('I.KI 2016-17'!Z$8:Z$391,MATCH($B195,'I.KI 2016-17'!$B$8:$B$391,0)),"")</f>
        <v>0</v>
      </c>
      <c r="U195" s="157">
        <f>_xlfn.IFNA(INDEX('I.KI 2016-17'!AA$8:AA$391,MATCH($B195,'I.KI 2016-17'!$B$8:$B$391,0)),"")</f>
        <v>0</v>
      </c>
      <c r="V195" s="149"/>
      <c r="W195" s="154">
        <f>_xlfn.IFNA(INDEX('I.KI 2016-17'!$H$8:$H$391,MATCH(B195,'I.KI 2016-17'!$B$8:$B$391,0)),"")</f>
        <v>109.43090206351599</v>
      </c>
      <c r="X195" s="153">
        <f>_xlfn.IFNA(INDEX('I.KI 2016-17'!$I$8:$I$391,MATCH(B195,'I.KI 2016-17'!$B$8:$B$391,0)),"")</f>
        <v>161.71910625056799</v>
      </c>
      <c r="Y195" s="155">
        <f>_xlfn.IFNA(INDEX('I.KI 2016-17'!$G$8:$G$391,MATCH(B195,'I.KI 2016-17'!$B$8:$B$391,0)),"")</f>
        <v>271.15000831408395</v>
      </c>
      <c r="Z195" s="149"/>
      <c r="AA195" s="156">
        <f>_xlfn.IFNA(IF($B195=$B$382,0,_xlfn.IFNA(INDEX('I.Supplementary 2017-18'!N$8:N$35,MATCH($B195,'I.Supplementary 2017-18'!$B$8:$B$35,0)),INDEX('I.KI 2017-18'!N$9:N$393,MATCH($B195,'I.KI 2017-18'!$B$9:$B$393,0)))),"")</f>
        <v>76.302311124278944</v>
      </c>
      <c r="AB195" s="193">
        <f>_xlfn.IFNA(IF($B195=$B$382,0,_xlfn.IFNA(INDEX('I.Supplementary 2017-18'!O$8:O$35,MATCH($B195,'I.Supplementary 2017-18'!$B$8:$B$35,0)),INDEX('I.KI 2017-18'!O$9:O$393,MATCH($B195,'I.KI 2017-18'!$B$9:$B$393,0)))),"")</f>
        <v>9.284364468113635</v>
      </c>
      <c r="AC195" s="193">
        <f>_xlfn.IFNA(IF($B195=$B$382,0,_xlfn.IFNA(INDEX('I.Supplementary 2017-18'!P$8:P$35,MATCH($B195,'I.Supplementary 2017-18'!$B$8:$B$35,0)),INDEX('I.KI 2017-18'!P$9:P$393,MATCH($B195,'I.KI 2017-18'!$B$9:$B$393,0)))),"")</f>
        <v>0</v>
      </c>
      <c r="AD195" s="193">
        <f>_xlfn.IFNA(IF($B195=$B$382,0,_xlfn.IFNA(INDEX('I.Supplementary 2017-18'!Q$8:Q$35,MATCH($B195,'I.Supplementary 2017-18'!$B$8:$B$35,0)),INDEX('I.KI 2017-18'!Q$9:Q$393,MATCH($B195,'I.KI 2017-18'!$B$9:$B$393,0)))),"")</f>
        <v>0</v>
      </c>
      <c r="AE195" s="157">
        <f>_xlfn.IFNA(IF($B195=$B$382,0,_xlfn.IFNA(INDEX('I.Supplementary 2017-18'!R$8:R$35,MATCH($B195,'I.Supplementary 2017-18'!$B$8:$B$35,0)),INDEX('I.KI 2017-18'!R$9:R$393,MATCH($B195,'I.KI 2017-18'!$B$9:$B$393,0)))),"")</f>
        <v>0</v>
      </c>
      <c r="AF195" s="156">
        <f>_xlfn.IFNA(IF($B195=$B$382,0,_xlfn.IFNA(INDEX('I.Supplementary 2017-18'!S$8:S$35,MATCH($B195,'I.Supplementary 2017-18'!$B$8:$B$35,0)),INDEX('I.KI 2017-18'!S$9:S$393,MATCH($B195,'I.KI 2017-18'!$B$9:$B$393,0)))),"")</f>
        <v>139.5441191415953</v>
      </c>
      <c r="AG195" s="193">
        <f>_xlfn.IFNA(IF($B195=$B$382,0,_xlfn.IFNA(INDEX('I.Supplementary 2017-18'!T$8:T$35,MATCH($B195,'I.Supplementary 2017-18'!$B$8:$B$35,0)),INDEX('I.KI 2017-18'!T$9:T$393,MATCH($B195,'I.KI 2017-18'!$B$9:$B$393,0)))),"")</f>
        <v>25.476648369095976</v>
      </c>
      <c r="AH195" s="193">
        <f>_xlfn.IFNA(IF($B195=$B$382,0,_xlfn.IFNA(INDEX('I.Supplementary 2017-18'!U$8:U$35,MATCH($B195,'I.Supplementary 2017-18'!$B$8:$B$35,0)),INDEX('I.KI 2017-18'!U$9:U$393,MATCH($B195,'I.KI 2017-18'!$B$9:$B$393,0)))),"")</f>
        <v>0</v>
      </c>
      <c r="AI195" s="193">
        <f>_xlfn.IFNA(IF($B195=$B$382,0,_xlfn.IFNA(INDEX('I.Supplementary 2017-18'!V$8:V$35,MATCH($B195,'I.Supplementary 2017-18'!$B$8:$B$35,0)),INDEX('I.KI 2017-18'!V$9:V$393,MATCH($B195,'I.KI 2017-18'!$B$9:$B$393,0)))),"")</f>
        <v>0</v>
      </c>
      <c r="AJ195" s="157">
        <f>_xlfn.IFNA(IF($B195=$B$382,0,_xlfn.IFNA(INDEX('I.Supplementary 2017-18'!W$8:W$35,MATCH($B195,'I.Supplementary 2017-18'!$B$8:$B$35,0)),INDEX('I.KI 2017-18'!W$9:W$393,MATCH($B195,'I.KI 2017-18'!$B$9:$B$393,0)))),"")</f>
        <v>0</v>
      </c>
      <c r="AK195" s="156">
        <f>_xlfn.IFNA(IF($B195=$B$382,0,_xlfn.IFNA(INDEX('I.Supplementary 2017-18'!X$8:X$35,MATCH($B195,'I.Supplementary 2017-18'!$B$8:$B$35,0)),INDEX('I.KI 2017-18'!X$9:X$393,MATCH($B195,'I.KI 2017-18'!$B$9:$B$393,0)))),"")</f>
        <v>215.84643026587423</v>
      </c>
      <c r="AL195" s="193">
        <f>_xlfn.IFNA(IF($B195=$B$382,0,_xlfn.IFNA(INDEX('I.Supplementary 2017-18'!Y$8:Y$35,MATCH($B195,'I.Supplementary 2017-18'!$B$8:$B$35,0)),INDEX('I.KI 2017-18'!Y$9:Y$393,MATCH($B195,'I.KI 2017-18'!$B$9:$B$393,0)))),"")</f>
        <v>34.761012837209613</v>
      </c>
      <c r="AM195" s="193">
        <f>_xlfn.IFNA(IF($B195=$B$382,0,_xlfn.IFNA(INDEX('I.Supplementary 2017-18'!Z$8:Z$35,MATCH($B195,'I.Supplementary 2017-18'!$B$8:$B$35,0)),INDEX('I.KI 2017-18'!Z$9:Z$393,MATCH($B195,'I.KI 2017-18'!$B$9:$B$393,0)))),"")</f>
        <v>0</v>
      </c>
      <c r="AN195" s="193">
        <f>_xlfn.IFNA(IF($B195=$B$382,0,_xlfn.IFNA(INDEX('I.Supplementary 2017-18'!AA$8:AA$35,MATCH($B195,'I.Supplementary 2017-18'!$B$8:$B$35,0)),INDEX('I.KI 2017-18'!AA$9:AA$393,MATCH($B195,'I.KI 2017-18'!$B$9:$B$393,0)))),"")</f>
        <v>0</v>
      </c>
      <c r="AO195" s="157">
        <f>_xlfn.IFNA(IF($B195=$B$382,0,_xlfn.IFNA(INDEX('I.Supplementary 2017-18'!AB$8:AB$35,MATCH($B195,'I.Supplementary 2017-18'!$B$8:$B$35,0)),INDEX('I.KI 2017-18'!AB$9:AB$393,MATCH($B195,'I.KI 2017-18'!$B$9:$B$393,0)))),"")</f>
        <v>0</v>
      </c>
      <c r="AP195" s="149"/>
      <c r="AQ195" s="156">
        <f>_xlfn.IFNA(IF($B195=$B$381,0,IF($B195=$B$382,0,_xlfn.IFNA(INDEX('I.Supplementary 2017-18'!I$8:I$35,MATCH($B195,'I.Supplementary 2017-18'!$B$8:$B$35,0)),INDEX('I.KI 2017-18'!I$9:I$393,MATCH($B195,'I.KI 2017-18'!$B$9:$B$393,0))))),"")</f>
        <v>85.586675592392581</v>
      </c>
      <c r="AR195" s="149">
        <f>_xlfn.IFNA(IF($B195=$B$381,0,IF($B195=$B$382,0,_xlfn.IFNA(INDEX('I.Supplementary 2017-18'!J$8:J$35,MATCH($B195,'I.Supplementary 2017-18'!$B$8:$B$35,0)),INDEX('I.KI 2017-18'!J$9:J$393,MATCH($B195,'I.KI 2017-18'!$B$9:$B$393,0))))),"")</f>
        <v>165.02076751069129</v>
      </c>
      <c r="AS195" s="157">
        <f>_xlfn.IFNA(IF($B195=$B$381,0,IF($B195=$B$382,0,_xlfn.IFNA(INDEX('I.Supplementary 2017-18'!H$8:H$35,MATCH($B195,'I.Supplementary 2017-18'!$B$8:$B$35,0)),INDEX('I.KI 2017-18'!H$9:H$393,MATCH($B195,'I.KI 2017-18'!$B$9:$B$393,0))))),"")</f>
        <v>250.60744310308388</v>
      </c>
      <c r="AT195" s="149"/>
      <c r="AU195" s="156">
        <f>_xlfn.IFNA(_xlfn.IFNA(INDEX('I.Supplementary 2018-19'!P$8:P$157,MATCH($B195,'I.Supplementary 2018-19'!$B$8:$B$157,0)),INDEX('I.KI 2018-19'!P$9:P$393,MATCH($B195,'I.KI 2018-19'!$B$9:$B$393,0))),"")</f>
        <v>62.457746688363059</v>
      </c>
      <c r="AV195" s="193">
        <f>_xlfn.IFNA(_xlfn.IFNA(INDEX('I.Supplementary 2018-19'!Q$8:Q$157,MATCH($B195,'I.Supplementary 2018-19'!$B$8:$B$157,0)),INDEX('I.KI 2018-19'!Q$9:Q$393,MATCH($B195,'I.KI 2018-19'!$B$9:$B$393,0))),"")</f>
        <v>6.6186866161197422</v>
      </c>
      <c r="AW195" s="193">
        <f>_xlfn.IFNA(_xlfn.IFNA(INDEX('I.Supplementary 2018-19'!R$8:R$157,MATCH($B195,'I.Supplementary 2018-19'!$B$8:$B$157,0)),INDEX('I.KI 2018-19'!R$9:R$393,MATCH($B195,'I.KI 2018-19'!$B$9:$B$393,0))),"")</f>
        <v>0</v>
      </c>
      <c r="AX195" s="193">
        <f>_xlfn.IFNA(_xlfn.IFNA(INDEX('I.Supplementary 2018-19'!S$8:S$157,MATCH($B195,'I.Supplementary 2018-19'!$B$8:$B$157,0)),INDEX('I.KI 2018-19'!S$9:S$393,MATCH($B195,'I.KI 2018-19'!$B$9:$B$393,0))),"")</f>
        <v>0</v>
      </c>
      <c r="AY195" s="157">
        <f>_xlfn.IFNA(_xlfn.IFNA(INDEX('I.Supplementary 2018-19'!T$8:T$157,MATCH($B195,'I.Supplementary 2018-19'!$B$8:$B$157,0)),INDEX('I.KI 2018-19'!T$9:T$393,MATCH($B195,'I.KI 2018-19'!$B$9:$B$393,0))),"")</f>
        <v>0</v>
      </c>
      <c r="AZ195" s="156">
        <f>_xlfn.IFNA(_xlfn.IFNA(INDEX('I.Supplementary 2018-19'!U$8:U$157,MATCH($B195,'I.Supplementary 2018-19'!$B$8:$B$157,0)),INDEX('I.KI 2018-19'!U$9:U$393,MATCH($B195,'I.KI 2018-19'!$B$9:$B$393,0))),"")</f>
        <v>143.73643173383206</v>
      </c>
      <c r="BA195" s="193">
        <f>_xlfn.IFNA(_xlfn.IFNA(INDEX('I.Supplementary 2018-19'!V$8:V$157,MATCH($B195,'I.Supplementary 2018-19'!$B$8:$B$157,0)),INDEX('I.KI 2018-19'!V$9:V$393,MATCH($B195,'I.KI 2018-19'!$B$9:$B$393,0))),"")</f>
        <v>26.242041238553796</v>
      </c>
      <c r="BB195" s="193">
        <f>_xlfn.IFNA(_xlfn.IFNA(INDEX('I.Supplementary 2018-19'!W$8:W$157,MATCH($B195,'I.Supplementary 2018-19'!$B$8:$B$157,0)),INDEX('I.KI 2018-19'!W$9:W$393,MATCH($B195,'I.KI 2018-19'!$B$9:$B$393,0))),"")</f>
        <v>0</v>
      </c>
      <c r="BC195" s="193">
        <f>_xlfn.IFNA(_xlfn.IFNA(INDEX('I.Supplementary 2018-19'!X$8:X$157,MATCH($B195,'I.Supplementary 2018-19'!$B$8:$B$157,0)),INDEX('I.KI 2018-19'!X$9:X$393,MATCH($B195,'I.KI 2018-19'!$B$9:$B$393,0))),"")</f>
        <v>0</v>
      </c>
      <c r="BD195" s="157">
        <f>_xlfn.IFNA(_xlfn.IFNA(INDEX('I.Supplementary 2018-19'!Y$8:Y$157,MATCH($B195,'I.Supplementary 2018-19'!$B$8:$B$157,0)),INDEX('I.KI 2018-19'!Y$9:Y$393,MATCH($B195,'I.KI 2018-19'!$B$9:$B$393,0))),"")</f>
        <v>0</v>
      </c>
      <c r="BE195" s="156">
        <f>_xlfn.IFNA(_xlfn.IFNA(INDEX('I.Supplementary 2018-19'!Z$8:Z$157,MATCH($B195,'I.Supplementary 2018-19'!$B$8:$B$157,0)),INDEX('I.KI 2018-19'!Z$9:Z$393,MATCH($B195,'I.KI 2018-19'!$B$9:$B$393,0))),"")</f>
        <v>206.19417842219514</v>
      </c>
      <c r="BF195" s="193">
        <f>_xlfn.IFNA(_xlfn.IFNA(INDEX('I.Supplementary 2018-19'!AA$8:AA$157,MATCH($B195,'I.Supplementary 2018-19'!$B$8:$B$157,0)),INDEX('I.KI 2018-19'!AA$9:AA$393,MATCH($B195,'I.KI 2018-19'!$B$9:$B$393,0))),"")</f>
        <v>32.860727854673542</v>
      </c>
      <c r="BG195" s="193">
        <f>_xlfn.IFNA(_xlfn.IFNA(INDEX('I.Supplementary 2018-19'!AB$8:AB$157,MATCH($B195,'I.Supplementary 2018-19'!$B$8:$B$157,0)),INDEX('I.KI 2018-19'!AB$9:AB$393,MATCH($B195,'I.KI 2018-19'!$B$9:$B$393,0))),"")</f>
        <v>0</v>
      </c>
      <c r="BH195" s="193">
        <f>_xlfn.IFNA(_xlfn.IFNA(INDEX('I.Supplementary 2018-19'!AC$8:AC$157,MATCH($B195,'I.Supplementary 2018-19'!$B$8:$B$157,0)),INDEX('I.KI 2018-19'!AC$9:AC$393,MATCH($B195,'I.KI 2018-19'!$B$9:$B$393,0))),"")</f>
        <v>0</v>
      </c>
      <c r="BI195" s="157">
        <f>_xlfn.IFNA(_xlfn.IFNA(INDEX('I.Supplementary 2018-19'!AD$8:AD$157,MATCH($B195,'I.Supplementary 2018-19'!$B$8:$B$157,0)),INDEX('I.KI 2018-19'!AD$9:AD$393,MATCH($B195,'I.KI 2018-19'!$B$9:$B$393,0))),"")</f>
        <v>0</v>
      </c>
      <c r="BJ195" s="149"/>
      <c r="BK195" s="156">
        <f>_xlfn.IFNA(IF($B195=$B$381,0,IF($B195=$B$382,0,_xlfn.IFNA(INDEX('I.Supplementary 2018-19'!I$8:I$157,MATCH($B195,'I.Supplementary 2018-19'!$B$8:$B$157,0)),INDEX('I.KI 2018-19'!I$9:I$393,MATCH($B195,'I.KI 2018-19'!$B$9:$B$393,0))))),"")</f>
        <v>69.076433304482805</v>
      </c>
      <c r="BL195" s="149">
        <f>_xlfn.IFNA(IF($B195=$B$381,0,IF($B195=$B$382,0,_xlfn.IFNA(INDEX('I.Supplementary 2018-19'!J$8:J$157,MATCH($B195,'I.Supplementary 2018-19'!$B$8:$B$157,0)),INDEX('I.KI 2018-19'!J$9:J$393,MATCH($B195,'I.KI 2018-19'!$B$9:$B$393,0))))),"")</f>
        <v>169.97847297238584</v>
      </c>
      <c r="BM195" s="157">
        <f>_xlfn.IFNA(IF($B195=$B$381,0,IF($B195=$B$382,0,_xlfn.IFNA(INDEX('I.Supplementary 2018-19'!H$8:H$157,MATCH($B195,'I.Supplementary 2018-19'!$B$8:$B$157,0)),INDEX('I.KI 2018-19'!H$9:H$393,MATCH($B195,'I.KI 2018-19'!$B$9:$B$393,0))))),"")</f>
        <v>239.05490627686865</v>
      </c>
    </row>
    <row r="196" spans="2:65">
      <c r="B196" s="121" t="str">
        <f>'Calculations for 2021-22'!B196</f>
        <v>E0201</v>
      </c>
      <c r="C196" s="160" t="str">
        <f>'Calculations for 2021-22'!D196</f>
        <v>E0201</v>
      </c>
      <c r="D196" t="str">
        <f>'Calculations for 2021-22'!E196</f>
        <v>UNINFIR</v>
      </c>
      <c r="E196">
        <f>'Calculations for 2021-22'!F196</f>
        <v>0</v>
      </c>
      <c r="F196" s="120" t="str">
        <f>'Calculations for 2021-22'!H196</f>
        <v>Luton</v>
      </c>
      <c r="G196" s="156">
        <f>_xlfn.IFNA(INDEX('I.KI 2016-17'!M$8:M$391,MATCH($B196,'I.KI 2016-17'!$B$8:$B$391,0)),"")</f>
        <v>24.770355402555001</v>
      </c>
      <c r="H196" s="149">
        <f>_xlfn.IFNA(INDEX('I.KI 2016-17'!N$8:N$391,MATCH($B196,'I.KI 2016-17'!$B$8:$B$391,0)),"")</f>
        <v>3.998666046486</v>
      </c>
      <c r="I196" s="149">
        <f>_xlfn.IFNA(INDEX('I.KI 2016-17'!O$8:O$391,MATCH($B196,'I.KI 2016-17'!$B$8:$B$391,0)),"")</f>
        <v>0</v>
      </c>
      <c r="J196" s="149">
        <f>_xlfn.IFNA(INDEX('I.KI 2016-17'!P$8:P$391,MATCH($B196,'I.KI 2016-17'!$B$8:$B$391,0)),"")</f>
        <v>0</v>
      </c>
      <c r="K196" s="157">
        <f>_xlfn.IFNA(INDEX('I.KI 2016-17'!Q$8:Q$391,MATCH($B196,'I.KI 2016-17'!$B$8:$B$391,0)),"")</f>
        <v>0</v>
      </c>
      <c r="L196" s="156">
        <f>_xlfn.IFNA(INDEX('I.KI 2016-17'!R$8:R$391,MATCH($B196,'I.KI 2016-17'!$B$8:$B$391,0)),"")</f>
        <v>36.580273480152002</v>
      </c>
      <c r="M196" s="193">
        <f>_xlfn.IFNA(INDEX('I.KI 2016-17'!S$8:S$391,MATCH($B196,'I.KI 2016-17'!$B$8:$B$391,0)),"")</f>
        <v>8.0210697953649994</v>
      </c>
      <c r="N196" s="193">
        <f>_xlfn.IFNA(INDEX('I.KI 2016-17'!T$8:T$391,MATCH($B196,'I.KI 2016-17'!$B$8:$B$391,0)),"")</f>
        <v>0</v>
      </c>
      <c r="O196" s="193">
        <f>_xlfn.IFNA(INDEX('I.KI 2016-17'!U$8:U$391,MATCH($B196,'I.KI 2016-17'!$B$8:$B$391,0)),"")</f>
        <v>0</v>
      </c>
      <c r="P196" s="157">
        <f>_xlfn.IFNA(INDEX('I.KI 2016-17'!V$8:V$391,MATCH($B196,'I.KI 2016-17'!$B$8:$B$391,0)),"")</f>
        <v>0</v>
      </c>
      <c r="Q196" s="156">
        <f>_xlfn.IFNA(INDEX('I.KI 2016-17'!W$8:W$391,MATCH($B196,'I.KI 2016-17'!$B$8:$B$391,0)),"")</f>
        <v>61.350628882706999</v>
      </c>
      <c r="R196" s="193">
        <f>_xlfn.IFNA(INDEX('I.KI 2016-17'!X$8:X$391,MATCH($B196,'I.KI 2016-17'!$B$8:$B$391,0)),"")</f>
        <v>12.019735841850999</v>
      </c>
      <c r="S196" s="193">
        <f>_xlfn.IFNA(INDEX('I.KI 2016-17'!Y$8:Y$391,MATCH($B196,'I.KI 2016-17'!$B$8:$B$391,0)),"")</f>
        <v>0</v>
      </c>
      <c r="T196" s="193">
        <f>_xlfn.IFNA(INDEX('I.KI 2016-17'!Z$8:Z$391,MATCH($B196,'I.KI 2016-17'!$B$8:$B$391,0)),"")</f>
        <v>0</v>
      </c>
      <c r="U196" s="157">
        <f>_xlfn.IFNA(INDEX('I.KI 2016-17'!AA$8:AA$391,MATCH($B196,'I.KI 2016-17'!$B$8:$B$391,0)),"")</f>
        <v>0</v>
      </c>
      <c r="V196" s="149"/>
      <c r="W196" s="154">
        <f>_xlfn.IFNA(INDEX('I.KI 2016-17'!$H$8:$H$391,MATCH(B196,'I.KI 2016-17'!$B$8:$B$391,0)),"")</f>
        <v>28.769021449041002</v>
      </c>
      <c r="X196" s="153">
        <f>_xlfn.IFNA(INDEX('I.KI 2016-17'!$I$8:$I$391,MATCH(B196,'I.KI 2016-17'!$B$8:$B$391,0)),"")</f>
        <v>44.601343275517003</v>
      </c>
      <c r="Y196" s="155">
        <f>_xlfn.IFNA(INDEX('I.KI 2016-17'!$G$8:$G$391,MATCH(B196,'I.KI 2016-17'!$B$8:$B$391,0)),"")</f>
        <v>73.370364724558002</v>
      </c>
      <c r="Z196" s="149"/>
      <c r="AA196" s="156">
        <f>_xlfn.IFNA(IF($B196=$B$382,0,_xlfn.IFNA(INDEX('I.Supplementary 2017-18'!N$8:N$35,MATCH($B196,'I.Supplementary 2017-18'!$B$8:$B$35,0)),INDEX('I.KI 2017-18'!N$9:N$393,MATCH($B196,'I.KI 2017-18'!$B$9:$B$393,0)))),"")</f>
        <v>18.647336658935188</v>
      </c>
      <c r="AB196" s="193">
        <f>_xlfn.IFNA(IF($B196=$B$382,0,_xlfn.IFNA(INDEX('I.Supplementary 2017-18'!O$8:O$35,MATCH($B196,'I.Supplementary 2017-18'!$B$8:$B$35,0)),INDEX('I.KI 2017-18'!O$9:O$393,MATCH($B196,'I.KI 2017-18'!$B$9:$B$393,0)))),"")</f>
        <v>2.454986696897056</v>
      </c>
      <c r="AC196" s="193">
        <f>_xlfn.IFNA(IF($B196=$B$382,0,_xlfn.IFNA(INDEX('I.Supplementary 2017-18'!P$8:P$35,MATCH($B196,'I.Supplementary 2017-18'!$B$8:$B$35,0)),INDEX('I.KI 2017-18'!P$9:P$393,MATCH($B196,'I.KI 2017-18'!$B$9:$B$393,0)))),"")</f>
        <v>0</v>
      </c>
      <c r="AD196" s="193">
        <f>_xlfn.IFNA(IF($B196=$B$382,0,_xlfn.IFNA(INDEX('I.Supplementary 2017-18'!Q$8:Q$35,MATCH($B196,'I.Supplementary 2017-18'!$B$8:$B$35,0)),INDEX('I.KI 2017-18'!Q$9:Q$393,MATCH($B196,'I.KI 2017-18'!$B$9:$B$393,0)))),"")</f>
        <v>0</v>
      </c>
      <c r="AE196" s="157">
        <f>_xlfn.IFNA(IF($B196=$B$382,0,_xlfn.IFNA(INDEX('I.Supplementary 2017-18'!R$8:R$35,MATCH($B196,'I.Supplementary 2017-18'!$B$8:$B$35,0)),INDEX('I.KI 2017-18'!R$9:R$393,MATCH($B196,'I.KI 2017-18'!$B$9:$B$393,0)))),"")</f>
        <v>0</v>
      </c>
      <c r="AF196" s="156">
        <f>_xlfn.IFNA(IF($B196=$B$382,0,_xlfn.IFNA(INDEX('I.Supplementary 2017-18'!S$8:S$35,MATCH($B196,'I.Supplementary 2017-18'!$B$8:$B$35,0)),INDEX('I.KI 2017-18'!S$9:S$393,MATCH($B196,'I.KI 2017-18'!$B$9:$B$393,0)))),"")</f>
        <v>37.327097245347709</v>
      </c>
      <c r="AG196" s="193">
        <f>_xlfn.IFNA(IF($B196=$B$382,0,_xlfn.IFNA(INDEX('I.Supplementary 2017-18'!T$8:T$35,MATCH($B196,'I.Supplementary 2017-18'!$B$8:$B$35,0)),INDEX('I.KI 2017-18'!T$9:T$393,MATCH($B196,'I.KI 2017-18'!$B$9:$B$393,0)))),"")</f>
        <v>8.1848281540531147</v>
      </c>
      <c r="AH196" s="193">
        <f>_xlfn.IFNA(IF($B196=$B$382,0,_xlfn.IFNA(INDEX('I.Supplementary 2017-18'!U$8:U$35,MATCH($B196,'I.Supplementary 2017-18'!$B$8:$B$35,0)),INDEX('I.KI 2017-18'!U$9:U$393,MATCH($B196,'I.KI 2017-18'!$B$9:$B$393,0)))),"")</f>
        <v>0</v>
      </c>
      <c r="AI196" s="193">
        <f>_xlfn.IFNA(IF($B196=$B$382,0,_xlfn.IFNA(INDEX('I.Supplementary 2017-18'!V$8:V$35,MATCH($B196,'I.Supplementary 2017-18'!$B$8:$B$35,0)),INDEX('I.KI 2017-18'!V$9:V$393,MATCH($B196,'I.KI 2017-18'!$B$9:$B$393,0)))),"")</f>
        <v>0</v>
      </c>
      <c r="AJ196" s="157">
        <f>_xlfn.IFNA(IF($B196=$B$382,0,_xlfn.IFNA(INDEX('I.Supplementary 2017-18'!W$8:W$35,MATCH($B196,'I.Supplementary 2017-18'!$B$8:$B$35,0)),INDEX('I.KI 2017-18'!W$9:W$393,MATCH($B196,'I.KI 2017-18'!$B$9:$B$393,0)))),"")</f>
        <v>0</v>
      </c>
      <c r="AK196" s="156">
        <f>_xlfn.IFNA(IF($B196=$B$382,0,_xlfn.IFNA(INDEX('I.Supplementary 2017-18'!X$8:X$35,MATCH($B196,'I.Supplementary 2017-18'!$B$8:$B$35,0)),INDEX('I.KI 2017-18'!X$9:X$393,MATCH($B196,'I.KI 2017-18'!$B$9:$B$393,0)))),"")</f>
        <v>55.974433904282897</v>
      </c>
      <c r="AL196" s="193">
        <f>_xlfn.IFNA(IF($B196=$B$382,0,_xlfn.IFNA(INDEX('I.Supplementary 2017-18'!Y$8:Y$35,MATCH($B196,'I.Supplementary 2017-18'!$B$8:$B$35,0)),INDEX('I.KI 2017-18'!Y$9:Y$393,MATCH($B196,'I.KI 2017-18'!$B$9:$B$393,0)))),"")</f>
        <v>10.63981485095017</v>
      </c>
      <c r="AM196" s="193">
        <f>_xlfn.IFNA(IF($B196=$B$382,0,_xlfn.IFNA(INDEX('I.Supplementary 2017-18'!Z$8:Z$35,MATCH($B196,'I.Supplementary 2017-18'!$B$8:$B$35,0)),INDEX('I.KI 2017-18'!Z$9:Z$393,MATCH($B196,'I.KI 2017-18'!$B$9:$B$393,0)))),"")</f>
        <v>0</v>
      </c>
      <c r="AN196" s="193">
        <f>_xlfn.IFNA(IF($B196=$B$382,0,_xlfn.IFNA(INDEX('I.Supplementary 2017-18'!AA$8:AA$35,MATCH($B196,'I.Supplementary 2017-18'!$B$8:$B$35,0)),INDEX('I.KI 2017-18'!AA$9:AA$393,MATCH($B196,'I.KI 2017-18'!$B$9:$B$393,0)))),"")</f>
        <v>0</v>
      </c>
      <c r="AO196" s="157">
        <f>_xlfn.IFNA(IF($B196=$B$382,0,_xlfn.IFNA(INDEX('I.Supplementary 2017-18'!AB$8:AB$35,MATCH($B196,'I.Supplementary 2017-18'!$B$8:$B$35,0)),INDEX('I.KI 2017-18'!AB$9:AB$393,MATCH($B196,'I.KI 2017-18'!$B$9:$B$393,0)))),"")</f>
        <v>0</v>
      </c>
      <c r="AP196" s="149"/>
      <c r="AQ196" s="156">
        <f>_xlfn.IFNA(IF($B196=$B$381,0,IF($B196=$B$382,0,_xlfn.IFNA(INDEX('I.Supplementary 2017-18'!I$8:I$35,MATCH($B196,'I.Supplementary 2017-18'!$B$8:$B$35,0)),INDEX('I.KI 2017-18'!I$9:I$393,MATCH($B196,'I.KI 2017-18'!$B$9:$B$393,0))))),"")</f>
        <v>21.102323355832244</v>
      </c>
      <c r="AR196" s="149">
        <f>_xlfn.IFNA(IF($B196=$B$381,0,IF($B196=$B$382,0,_xlfn.IFNA(INDEX('I.Supplementary 2017-18'!J$8:J$35,MATCH($B196,'I.Supplementary 2017-18'!$B$8:$B$35,0)),INDEX('I.KI 2017-18'!J$9:J$393,MATCH($B196,'I.KI 2017-18'!$B$9:$B$393,0))))),"")</f>
        <v>45.511925399400823</v>
      </c>
      <c r="AS196" s="157">
        <f>_xlfn.IFNA(IF($B196=$B$381,0,IF($B196=$B$382,0,_xlfn.IFNA(INDEX('I.Supplementary 2017-18'!H$8:H$35,MATCH($B196,'I.Supplementary 2017-18'!$B$8:$B$35,0)),INDEX('I.KI 2017-18'!H$9:H$393,MATCH($B196,'I.KI 2017-18'!$B$9:$B$393,0))))),"")</f>
        <v>66.614248755233064</v>
      </c>
      <c r="AT196" s="149"/>
      <c r="AU196" s="156">
        <f>_xlfn.IFNA(_xlfn.IFNA(INDEX('I.Supplementary 2018-19'!P$8:P$157,MATCH($B196,'I.Supplementary 2018-19'!$B$8:$B$157,0)),INDEX('I.KI 2018-19'!P$9:P$393,MATCH($B196,'I.KI 2018-19'!$B$9:$B$393,0))),"")</f>
        <v>14.470844075234099</v>
      </c>
      <c r="AV196" s="193">
        <f>_xlfn.IFNA(_xlfn.IFNA(INDEX('I.Supplementary 2018-19'!Q$8:Q$157,MATCH($B196,'I.Supplementary 2018-19'!$B$8:$B$157,0)),INDEX('I.KI 2018-19'!Q$9:Q$393,MATCH($B196,'I.KI 2018-19'!$B$9:$B$393,0))),"")</f>
        <v>1.4704242444338593</v>
      </c>
      <c r="AW196" s="193">
        <f>_xlfn.IFNA(_xlfn.IFNA(INDEX('I.Supplementary 2018-19'!R$8:R$157,MATCH($B196,'I.Supplementary 2018-19'!$B$8:$B$157,0)),INDEX('I.KI 2018-19'!R$9:R$393,MATCH($B196,'I.KI 2018-19'!$B$9:$B$393,0))),"")</f>
        <v>0</v>
      </c>
      <c r="AX196" s="193">
        <f>_xlfn.IFNA(_xlfn.IFNA(INDEX('I.Supplementary 2018-19'!S$8:S$157,MATCH($B196,'I.Supplementary 2018-19'!$B$8:$B$157,0)),INDEX('I.KI 2018-19'!S$9:S$393,MATCH($B196,'I.KI 2018-19'!$B$9:$B$393,0))),"")</f>
        <v>0</v>
      </c>
      <c r="AY196" s="157">
        <f>_xlfn.IFNA(_xlfn.IFNA(INDEX('I.Supplementary 2018-19'!T$8:T$157,MATCH($B196,'I.Supplementary 2018-19'!$B$8:$B$157,0)),INDEX('I.KI 2018-19'!T$9:T$393,MATCH($B196,'I.KI 2018-19'!$B$9:$B$393,0))),"")</f>
        <v>0</v>
      </c>
      <c r="AZ196" s="156">
        <f>_xlfn.IFNA(_xlfn.IFNA(INDEX('I.Supplementary 2018-19'!U$8:U$157,MATCH($B196,'I.Supplementary 2018-19'!$B$8:$B$157,0)),INDEX('I.KI 2018-19'!U$9:U$393,MATCH($B196,'I.KI 2018-19'!$B$9:$B$393,0))),"")</f>
        <v>38.448512184049136</v>
      </c>
      <c r="BA196" s="193">
        <f>_xlfn.IFNA(_xlfn.IFNA(INDEX('I.Supplementary 2018-19'!V$8:V$157,MATCH($B196,'I.Supplementary 2018-19'!$B$8:$B$157,0)),INDEX('I.KI 2018-19'!V$9:V$393,MATCH($B196,'I.KI 2018-19'!$B$9:$B$393,0))),"")</f>
        <v>8.4307242788529937</v>
      </c>
      <c r="BB196" s="193">
        <f>_xlfn.IFNA(_xlfn.IFNA(INDEX('I.Supplementary 2018-19'!W$8:W$157,MATCH($B196,'I.Supplementary 2018-19'!$B$8:$B$157,0)),INDEX('I.KI 2018-19'!W$9:W$393,MATCH($B196,'I.KI 2018-19'!$B$9:$B$393,0))),"")</f>
        <v>0</v>
      </c>
      <c r="BC196" s="193">
        <f>_xlfn.IFNA(_xlfn.IFNA(INDEX('I.Supplementary 2018-19'!X$8:X$157,MATCH($B196,'I.Supplementary 2018-19'!$B$8:$B$157,0)),INDEX('I.KI 2018-19'!X$9:X$393,MATCH($B196,'I.KI 2018-19'!$B$9:$B$393,0))),"")</f>
        <v>0</v>
      </c>
      <c r="BD196" s="157">
        <f>_xlfn.IFNA(_xlfn.IFNA(INDEX('I.Supplementary 2018-19'!Y$8:Y$157,MATCH($B196,'I.Supplementary 2018-19'!$B$8:$B$157,0)),INDEX('I.KI 2018-19'!Y$9:Y$393,MATCH($B196,'I.KI 2018-19'!$B$9:$B$393,0))),"")</f>
        <v>0</v>
      </c>
      <c r="BE196" s="156">
        <f>_xlfn.IFNA(_xlfn.IFNA(INDEX('I.Supplementary 2018-19'!Z$8:Z$157,MATCH($B196,'I.Supplementary 2018-19'!$B$8:$B$157,0)),INDEX('I.KI 2018-19'!Z$9:Z$393,MATCH($B196,'I.KI 2018-19'!$B$9:$B$393,0))),"")</f>
        <v>52.919356259283234</v>
      </c>
      <c r="BF196" s="193">
        <f>_xlfn.IFNA(_xlfn.IFNA(INDEX('I.Supplementary 2018-19'!AA$8:AA$157,MATCH($B196,'I.Supplementary 2018-19'!$B$8:$B$157,0)),INDEX('I.KI 2018-19'!AA$9:AA$393,MATCH($B196,'I.KI 2018-19'!$B$9:$B$393,0))),"")</f>
        <v>9.901148523286853</v>
      </c>
      <c r="BG196" s="193">
        <f>_xlfn.IFNA(_xlfn.IFNA(INDEX('I.Supplementary 2018-19'!AB$8:AB$157,MATCH($B196,'I.Supplementary 2018-19'!$B$8:$B$157,0)),INDEX('I.KI 2018-19'!AB$9:AB$393,MATCH($B196,'I.KI 2018-19'!$B$9:$B$393,0))),"")</f>
        <v>0</v>
      </c>
      <c r="BH196" s="193">
        <f>_xlfn.IFNA(_xlfn.IFNA(INDEX('I.Supplementary 2018-19'!AC$8:AC$157,MATCH($B196,'I.Supplementary 2018-19'!$B$8:$B$157,0)),INDEX('I.KI 2018-19'!AC$9:AC$393,MATCH($B196,'I.KI 2018-19'!$B$9:$B$393,0))),"")</f>
        <v>0</v>
      </c>
      <c r="BI196" s="157">
        <f>_xlfn.IFNA(_xlfn.IFNA(INDEX('I.Supplementary 2018-19'!AD$8:AD$157,MATCH($B196,'I.Supplementary 2018-19'!$B$8:$B$157,0)),INDEX('I.KI 2018-19'!AD$9:AD$393,MATCH($B196,'I.KI 2018-19'!$B$9:$B$393,0))),"")</f>
        <v>0</v>
      </c>
      <c r="BJ196" s="149"/>
      <c r="BK196" s="156">
        <f>_xlfn.IFNA(IF($B196=$B$381,0,IF($B196=$B$382,0,_xlfn.IFNA(INDEX('I.Supplementary 2018-19'!I$8:I$157,MATCH($B196,'I.Supplementary 2018-19'!$B$8:$B$157,0)),INDEX('I.KI 2018-19'!I$9:I$393,MATCH($B196,'I.KI 2018-19'!$B$9:$B$393,0))))),"")</f>
        <v>15.941268319667959</v>
      </c>
      <c r="BL196" s="149">
        <f>_xlfn.IFNA(IF($B196=$B$381,0,IF($B196=$B$382,0,_xlfn.IFNA(INDEX('I.Supplementary 2018-19'!J$8:J$157,MATCH($B196,'I.Supplementary 2018-19'!$B$8:$B$157,0)),INDEX('I.KI 2018-19'!J$9:J$393,MATCH($B196,'I.KI 2018-19'!$B$9:$B$393,0))))),"")</f>
        <v>46.879236462902128</v>
      </c>
      <c r="BM196" s="157">
        <f>_xlfn.IFNA(IF($B196=$B$381,0,IF($B196=$B$382,0,_xlfn.IFNA(INDEX('I.Supplementary 2018-19'!H$8:H$157,MATCH($B196,'I.Supplementary 2018-19'!$B$8:$B$157,0)),INDEX('I.KI 2018-19'!H$9:H$393,MATCH($B196,'I.KI 2018-19'!$B$9:$B$393,0))))),"")</f>
        <v>62.820504782570083</v>
      </c>
    </row>
    <row r="197" spans="2:65">
      <c r="B197" s="121" t="str">
        <f>'Calculations for 2021-22'!B197</f>
        <v>E2237</v>
      </c>
      <c r="C197" s="160" t="str">
        <f>'Calculations for 2021-22'!D197</f>
        <v>E2237</v>
      </c>
      <c r="D197" t="str">
        <f>'Calculations for 2021-22'!E197</f>
        <v>SD</v>
      </c>
      <c r="E197">
        <f>'Calculations for 2021-22'!F197</f>
        <v>0</v>
      </c>
      <c r="F197" s="120" t="str">
        <f>'Calculations for 2021-22'!H197</f>
        <v>Maidstone</v>
      </c>
      <c r="G197" s="156">
        <f>_xlfn.IFNA(INDEX('I.KI 2016-17'!M$8:M$391,MATCH($B197,'I.KI 2016-17'!$B$8:$B$391,0)),"")</f>
        <v>0</v>
      </c>
      <c r="H197" s="149">
        <f>_xlfn.IFNA(INDEX('I.KI 2016-17'!N$8:N$391,MATCH($B197,'I.KI 2016-17'!$B$8:$B$391,0)),"")</f>
        <v>0.87017941708200008</v>
      </c>
      <c r="I197" s="149">
        <f>_xlfn.IFNA(INDEX('I.KI 2016-17'!O$8:O$391,MATCH($B197,'I.KI 2016-17'!$B$8:$B$391,0)),"")</f>
        <v>0</v>
      </c>
      <c r="J197" s="149">
        <f>_xlfn.IFNA(INDEX('I.KI 2016-17'!P$8:P$391,MATCH($B197,'I.KI 2016-17'!$B$8:$B$391,0)),"")</f>
        <v>0</v>
      </c>
      <c r="K197" s="157">
        <f>_xlfn.IFNA(INDEX('I.KI 2016-17'!Q$8:Q$391,MATCH($B197,'I.KI 2016-17'!$B$8:$B$391,0)),"")</f>
        <v>0</v>
      </c>
      <c r="L197" s="156">
        <f>_xlfn.IFNA(INDEX('I.KI 2016-17'!R$8:R$391,MATCH($B197,'I.KI 2016-17'!$B$8:$B$391,0)),"")</f>
        <v>0</v>
      </c>
      <c r="M197" s="193">
        <f>_xlfn.IFNA(INDEX('I.KI 2016-17'!S$8:S$391,MATCH($B197,'I.KI 2016-17'!$B$8:$B$391,0)),"")</f>
        <v>2.9833409328160001</v>
      </c>
      <c r="N197" s="193">
        <f>_xlfn.IFNA(INDEX('I.KI 2016-17'!T$8:T$391,MATCH($B197,'I.KI 2016-17'!$B$8:$B$391,0)),"")</f>
        <v>0</v>
      </c>
      <c r="O197" s="193">
        <f>_xlfn.IFNA(INDEX('I.KI 2016-17'!U$8:U$391,MATCH($B197,'I.KI 2016-17'!$B$8:$B$391,0)),"")</f>
        <v>0</v>
      </c>
      <c r="P197" s="157">
        <f>_xlfn.IFNA(INDEX('I.KI 2016-17'!V$8:V$391,MATCH($B197,'I.KI 2016-17'!$B$8:$B$391,0)),"")</f>
        <v>0</v>
      </c>
      <c r="Q197" s="156">
        <f>_xlfn.IFNA(INDEX('I.KI 2016-17'!W$8:W$391,MATCH($B197,'I.KI 2016-17'!$B$8:$B$391,0)),"")</f>
        <v>0</v>
      </c>
      <c r="R197" s="193">
        <f>_xlfn.IFNA(INDEX('I.KI 2016-17'!X$8:X$391,MATCH($B197,'I.KI 2016-17'!$B$8:$B$391,0)),"")</f>
        <v>3.853520349898</v>
      </c>
      <c r="S197" s="193">
        <f>_xlfn.IFNA(INDEX('I.KI 2016-17'!Y$8:Y$391,MATCH($B197,'I.KI 2016-17'!$B$8:$B$391,0)),"")</f>
        <v>0</v>
      </c>
      <c r="T197" s="193">
        <f>_xlfn.IFNA(INDEX('I.KI 2016-17'!Z$8:Z$391,MATCH($B197,'I.KI 2016-17'!$B$8:$B$391,0)),"")</f>
        <v>0</v>
      </c>
      <c r="U197" s="157">
        <f>_xlfn.IFNA(INDEX('I.KI 2016-17'!AA$8:AA$391,MATCH($B197,'I.KI 2016-17'!$B$8:$B$391,0)),"")</f>
        <v>0</v>
      </c>
      <c r="V197" s="149"/>
      <c r="W197" s="154">
        <f>_xlfn.IFNA(INDEX('I.KI 2016-17'!$H$8:$H$391,MATCH(B197,'I.KI 2016-17'!$B$8:$B$391,0)),"")</f>
        <v>0.87017941708200008</v>
      </c>
      <c r="X197" s="153">
        <f>_xlfn.IFNA(INDEX('I.KI 2016-17'!$I$8:$I$391,MATCH(B197,'I.KI 2016-17'!$B$8:$B$391,0)),"")</f>
        <v>2.9833409328160001</v>
      </c>
      <c r="Y197" s="155">
        <f>_xlfn.IFNA(INDEX('I.KI 2016-17'!$G$8:$G$391,MATCH(B197,'I.KI 2016-17'!$B$8:$B$391,0)),"")</f>
        <v>3.853520349898</v>
      </c>
      <c r="Z197" s="149"/>
      <c r="AA197" s="156">
        <f>_xlfn.IFNA(IF($B197=$B$382,0,_xlfn.IFNA(INDEX('I.Supplementary 2017-18'!N$8:N$35,MATCH($B197,'I.Supplementary 2017-18'!$B$8:$B$35,0)),INDEX('I.KI 2017-18'!N$9:N$393,MATCH($B197,'I.KI 2017-18'!$B$9:$B$393,0)))),"")</f>
        <v>0</v>
      </c>
      <c r="AB197" s="193">
        <f>_xlfn.IFNA(IF($B197=$B$382,0,_xlfn.IFNA(INDEX('I.Supplementary 2017-18'!O$8:O$35,MATCH($B197,'I.Supplementary 2017-18'!$B$8:$B$35,0)),INDEX('I.KI 2017-18'!O$9:O$393,MATCH($B197,'I.KI 2017-18'!$B$9:$B$393,0)))),"")</f>
        <v>0</v>
      </c>
      <c r="AC197" s="193">
        <f>_xlfn.IFNA(IF($B197=$B$382,0,_xlfn.IFNA(INDEX('I.Supplementary 2017-18'!P$8:P$35,MATCH($B197,'I.Supplementary 2017-18'!$B$8:$B$35,0)),INDEX('I.KI 2017-18'!P$9:P$393,MATCH($B197,'I.KI 2017-18'!$B$9:$B$393,0)))),"")</f>
        <v>0</v>
      </c>
      <c r="AD197" s="193">
        <f>_xlfn.IFNA(IF($B197=$B$382,0,_xlfn.IFNA(INDEX('I.Supplementary 2017-18'!Q$8:Q$35,MATCH($B197,'I.Supplementary 2017-18'!$B$8:$B$35,0)),INDEX('I.KI 2017-18'!Q$9:Q$393,MATCH($B197,'I.KI 2017-18'!$B$9:$B$393,0)))),"")</f>
        <v>0</v>
      </c>
      <c r="AE197" s="157">
        <f>_xlfn.IFNA(IF($B197=$B$382,0,_xlfn.IFNA(INDEX('I.Supplementary 2017-18'!R$8:R$35,MATCH($B197,'I.Supplementary 2017-18'!$B$8:$B$35,0)),INDEX('I.KI 2017-18'!R$9:R$393,MATCH($B197,'I.KI 2017-18'!$B$9:$B$393,0)))),"")</f>
        <v>0</v>
      </c>
      <c r="AF197" s="156">
        <f>_xlfn.IFNA(IF($B197=$B$382,0,_xlfn.IFNA(INDEX('I.Supplementary 2017-18'!S$8:S$35,MATCH($B197,'I.Supplementary 2017-18'!$B$8:$B$35,0)),INDEX('I.KI 2017-18'!S$9:S$393,MATCH($B197,'I.KI 2017-18'!$B$9:$B$393,0)))),"")</f>
        <v>0</v>
      </c>
      <c r="AG197" s="193">
        <f>_xlfn.IFNA(IF($B197=$B$382,0,_xlfn.IFNA(INDEX('I.Supplementary 2017-18'!T$8:T$35,MATCH($B197,'I.Supplementary 2017-18'!$B$8:$B$35,0)),INDEX('I.KI 2017-18'!T$9:T$393,MATCH($B197,'I.KI 2017-18'!$B$9:$B$393,0)))),"")</f>
        <v>3.0442488948496087</v>
      </c>
      <c r="AH197" s="193">
        <f>_xlfn.IFNA(IF($B197=$B$382,0,_xlfn.IFNA(INDEX('I.Supplementary 2017-18'!U$8:U$35,MATCH($B197,'I.Supplementary 2017-18'!$B$8:$B$35,0)),INDEX('I.KI 2017-18'!U$9:U$393,MATCH($B197,'I.KI 2017-18'!$B$9:$B$393,0)))),"")</f>
        <v>0</v>
      </c>
      <c r="AI197" s="193">
        <f>_xlfn.IFNA(IF($B197=$B$382,0,_xlfn.IFNA(INDEX('I.Supplementary 2017-18'!V$8:V$35,MATCH($B197,'I.Supplementary 2017-18'!$B$8:$B$35,0)),INDEX('I.KI 2017-18'!V$9:V$393,MATCH($B197,'I.KI 2017-18'!$B$9:$B$393,0)))),"")</f>
        <v>0</v>
      </c>
      <c r="AJ197" s="157">
        <f>_xlfn.IFNA(IF($B197=$B$382,0,_xlfn.IFNA(INDEX('I.Supplementary 2017-18'!W$8:W$35,MATCH($B197,'I.Supplementary 2017-18'!$B$8:$B$35,0)),INDEX('I.KI 2017-18'!W$9:W$393,MATCH($B197,'I.KI 2017-18'!$B$9:$B$393,0)))),"")</f>
        <v>0</v>
      </c>
      <c r="AK197" s="156">
        <f>_xlfn.IFNA(IF($B197=$B$382,0,_xlfn.IFNA(INDEX('I.Supplementary 2017-18'!X$8:X$35,MATCH($B197,'I.Supplementary 2017-18'!$B$8:$B$35,0)),INDEX('I.KI 2017-18'!X$9:X$393,MATCH($B197,'I.KI 2017-18'!$B$9:$B$393,0)))),"")</f>
        <v>0</v>
      </c>
      <c r="AL197" s="193">
        <f>_xlfn.IFNA(IF($B197=$B$382,0,_xlfn.IFNA(INDEX('I.Supplementary 2017-18'!Y$8:Y$35,MATCH($B197,'I.Supplementary 2017-18'!$B$8:$B$35,0)),INDEX('I.KI 2017-18'!Y$9:Y$393,MATCH($B197,'I.KI 2017-18'!$B$9:$B$393,0)))),"")</f>
        <v>3.0442488948496087</v>
      </c>
      <c r="AM197" s="193">
        <f>_xlfn.IFNA(IF($B197=$B$382,0,_xlfn.IFNA(INDEX('I.Supplementary 2017-18'!Z$8:Z$35,MATCH($B197,'I.Supplementary 2017-18'!$B$8:$B$35,0)),INDEX('I.KI 2017-18'!Z$9:Z$393,MATCH($B197,'I.KI 2017-18'!$B$9:$B$393,0)))),"")</f>
        <v>0</v>
      </c>
      <c r="AN197" s="193">
        <f>_xlfn.IFNA(IF($B197=$B$382,0,_xlfn.IFNA(INDEX('I.Supplementary 2017-18'!AA$8:AA$35,MATCH($B197,'I.Supplementary 2017-18'!$B$8:$B$35,0)),INDEX('I.KI 2017-18'!AA$9:AA$393,MATCH($B197,'I.KI 2017-18'!$B$9:$B$393,0)))),"")</f>
        <v>0</v>
      </c>
      <c r="AO197" s="157">
        <f>_xlfn.IFNA(IF($B197=$B$382,0,_xlfn.IFNA(INDEX('I.Supplementary 2017-18'!AB$8:AB$35,MATCH($B197,'I.Supplementary 2017-18'!$B$8:$B$35,0)),INDEX('I.KI 2017-18'!AB$9:AB$393,MATCH($B197,'I.KI 2017-18'!$B$9:$B$393,0)))),"")</f>
        <v>0</v>
      </c>
      <c r="AP197" s="149"/>
      <c r="AQ197" s="156">
        <f>_xlfn.IFNA(IF($B197=$B$381,0,IF($B197=$B$382,0,_xlfn.IFNA(INDEX('I.Supplementary 2017-18'!I$8:I$35,MATCH($B197,'I.Supplementary 2017-18'!$B$8:$B$35,0)),INDEX('I.KI 2017-18'!I$9:I$393,MATCH($B197,'I.KI 2017-18'!$B$9:$B$393,0))))),"")</f>
        <v>0</v>
      </c>
      <c r="AR197" s="149">
        <f>_xlfn.IFNA(IF($B197=$B$381,0,IF($B197=$B$382,0,_xlfn.IFNA(INDEX('I.Supplementary 2017-18'!J$8:J$35,MATCH($B197,'I.Supplementary 2017-18'!$B$8:$B$35,0)),INDEX('I.KI 2017-18'!J$9:J$393,MATCH($B197,'I.KI 2017-18'!$B$9:$B$393,0))))),"")</f>
        <v>3.0442488948496087</v>
      </c>
      <c r="AS197" s="157">
        <f>_xlfn.IFNA(IF($B197=$B$381,0,IF($B197=$B$382,0,_xlfn.IFNA(INDEX('I.Supplementary 2017-18'!H$8:H$35,MATCH($B197,'I.Supplementary 2017-18'!$B$8:$B$35,0)),INDEX('I.KI 2017-18'!H$9:H$393,MATCH($B197,'I.KI 2017-18'!$B$9:$B$393,0))))),"")</f>
        <v>3.0442488948496087</v>
      </c>
      <c r="AT197" s="149"/>
      <c r="AU197" s="156">
        <f>_xlfn.IFNA(_xlfn.IFNA(INDEX('I.Supplementary 2018-19'!P$8:P$157,MATCH($B197,'I.Supplementary 2018-19'!$B$8:$B$157,0)),INDEX('I.KI 2018-19'!P$9:P$393,MATCH($B197,'I.KI 2018-19'!$B$9:$B$393,0))),"")</f>
        <v>0</v>
      </c>
      <c r="AV197" s="193">
        <f>_xlfn.IFNA(_xlfn.IFNA(INDEX('I.Supplementary 2018-19'!Q$8:Q$157,MATCH($B197,'I.Supplementary 2018-19'!$B$8:$B$157,0)),INDEX('I.KI 2018-19'!Q$9:Q$393,MATCH($B197,'I.KI 2018-19'!$B$9:$B$393,0))),"")</f>
        <v>0</v>
      </c>
      <c r="AW197" s="193">
        <f>_xlfn.IFNA(_xlfn.IFNA(INDEX('I.Supplementary 2018-19'!R$8:R$157,MATCH($B197,'I.Supplementary 2018-19'!$B$8:$B$157,0)),INDEX('I.KI 2018-19'!R$9:R$393,MATCH($B197,'I.KI 2018-19'!$B$9:$B$393,0))),"")</f>
        <v>0</v>
      </c>
      <c r="AX197" s="193">
        <f>_xlfn.IFNA(_xlfn.IFNA(INDEX('I.Supplementary 2018-19'!S$8:S$157,MATCH($B197,'I.Supplementary 2018-19'!$B$8:$B$157,0)),INDEX('I.KI 2018-19'!S$9:S$393,MATCH($B197,'I.KI 2018-19'!$B$9:$B$393,0))),"")</f>
        <v>0</v>
      </c>
      <c r="AY197" s="157">
        <f>_xlfn.IFNA(_xlfn.IFNA(INDEX('I.Supplementary 2018-19'!T$8:T$157,MATCH($B197,'I.Supplementary 2018-19'!$B$8:$B$157,0)),INDEX('I.KI 2018-19'!T$9:T$393,MATCH($B197,'I.KI 2018-19'!$B$9:$B$393,0))),"")</f>
        <v>0</v>
      </c>
      <c r="AZ197" s="156">
        <f>_xlfn.IFNA(_xlfn.IFNA(INDEX('I.Supplementary 2018-19'!U$8:U$157,MATCH($B197,'I.Supplementary 2018-19'!$B$8:$B$157,0)),INDEX('I.KI 2018-19'!U$9:U$393,MATCH($B197,'I.KI 2018-19'!$B$9:$B$393,0))),"")</f>
        <v>0</v>
      </c>
      <c r="BA197" s="193">
        <f>_xlfn.IFNA(_xlfn.IFNA(INDEX('I.Supplementary 2018-19'!V$8:V$157,MATCH($B197,'I.Supplementary 2018-19'!$B$8:$B$157,0)),INDEX('I.KI 2018-19'!V$9:V$393,MATCH($B197,'I.KI 2018-19'!$B$9:$B$393,0))),"")</f>
        <v>3.135707016154103</v>
      </c>
      <c r="BB197" s="193">
        <f>_xlfn.IFNA(_xlfn.IFNA(INDEX('I.Supplementary 2018-19'!W$8:W$157,MATCH($B197,'I.Supplementary 2018-19'!$B$8:$B$157,0)),INDEX('I.KI 2018-19'!W$9:W$393,MATCH($B197,'I.KI 2018-19'!$B$9:$B$393,0))),"")</f>
        <v>0</v>
      </c>
      <c r="BC197" s="193">
        <f>_xlfn.IFNA(_xlfn.IFNA(INDEX('I.Supplementary 2018-19'!X$8:X$157,MATCH($B197,'I.Supplementary 2018-19'!$B$8:$B$157,0)),INDEX('I.KI 2018-19'!X$9:X$393,MATCH($B197,'I.KI 2018-19'!$B$9:$B$393,0))),"")</f>
        <v>0</v>
      </c>
      <c r="BD197" s="157">
        <f>_xlfn.IFNA(_xlfn.IFNA(INDEX('I.Supplementary 2018-19'!Y$8:Y$157,MATCH($B197,'I.Supplementary 2018-19'!$B$8:$B$157,0)),INDEX('I.KI 2018-19'!Y$9:Y$393,MATCH($B197,'I.KI 2018-19'!$B$9:$B$393,0))),"")</f>
        <v>0</v>
      </c>
      <c r="BE197" s="156">
        <f>_xlfn.IFNA(_xlfn.IFNA(INDEX('I.Supplementary 2018-19'!Z$8:Z$157,MATCH($B197,'I.Supplementary 2018-19'!$B$8:$B$157,0)),INDEX('I.KI 2018-19'!Z$9:Z$393,MATCH($B197,'I.KI 2018-19'!$B$9:$B$393,0))),"")</f>
        <v>0</v>
      </c>
      <c r="BF197" s="193">
        <f>_xlfn.IFNA(_xlfn.IFNA(INDEX('I.Supplementary 2018-19'!AA$8:AA$157,MATCH($B197,'I.Supplementary 2018-19'!$B$8:$B$157,0)),INDEX('I.KI 2018-19'!AA$9:AA$393,MATCH($B197,'I.KI 2018-19'!$B$9:$B$393,0))),"")</f>
        <v>3.135707016154103</v>
      </c>
      <c r="BG197" s="193">
        <f>_xlfn.IFNA(_xlfn.IFNA(INDEX('I.Supplementary 2018-19'!AB$8:AB$157,MATCH($B197,'I.Supplementary 2018-19'!$B$8:$B$157,0)),INDEX('I.KI 2018-19'!AB$9:AB$393,MATCH($B197,'I.KI 2018-19'!$B$9:$B$393,0))),"")</f>
        <v>0</v>
      </c>
      <c r="BH197" s="193">
        <f>_xlfn.IFNA(_xlfn.IFNA(INDEX('I.Supplementary 2018-19'!AC$8:AC$157,MATCH($B197,'I.Supplementary 2018-19'!$B$8:$B$157,0)),INDEX('I.KI 2018-19'!AC$9:AC$393,MATCH($B197,'I.KI 2018-19'!$B$9:$B$393,0))),"")</f>
        <v>0</v>
      </c>
      <c r="BI197" s="157">
        <f>_xlfn.IFNA(_xlfn.IFNA(INDEX('I.Supplementary 2018-19'!AD$8:AD$157,MATCH($B197,'I.Supplementary 2018-19'!$B$8:$B$157,0)),INDEX('I.KI 2018-19'!AD$9:AD$393,MATCH($B197,'I.KI 2018-19'!$B$9:$B$393,0))),"")</f>
        <v>0</v>
      </c>
      <c r="BJ197" s="149"/>
      <c r="BK197" s="156">
        <f>_xlfn.IFNA(IF($B197=$B$381,0,IF($B197=$B$382,0,_xlfn.IFNA(INDEX('I.Supplementary 2018-19'!I$8:I$157,MATCH($B197,'I.Supplementary 2018-19'!$B$8:$B$157,0)),INDEX('I.KI 2018-19'!I$9:I$393,MATCH($B197,'I.KI 2018-19'!$B$9:$B$393,0))))),"")</f>
        <v>0</v>
      </c>
      <c r="BL197" s="149">
        <f>_xlfn.IFNA(IF($B197=$B$381,0,IF($B197=$B$382,0,_xlfn.IFNA(INDEX('I.Supplementary 2018-19'!J$8:J$157,MATCH($B197,'I.Supplementary 2018-19'!$B$8:$B$157,0)),INDEX('I.KI 2018-19'!J$9:J$393,MATCH($B197,'I.KI 2018-19'!$B$9:$B$393,0))))),"")</f>
        <v>3.135707016154103</v>
      </c>
      <c r="BM197" s="157">
        <f>_xlfn.IFNA(IF($B197=$B$381,0,IF($B197=$B$382,0,_xlfn.IFNA(INDEX('I.Supplementary 2018-19'!H$8:H$157,MATCH($B197,'I.Supplementary 2018-19'!$B$8:$B$157,0)),INDEX('I.KI 2018-19'!H$9:H$393,MATCH($B197,'I.KI 2018-19'!$B$9:$B$393,0))))),"")</f>
        <v>3.135707016154103</v>
      </c>
    </row>
    <row r="198" spans="2:65">
      <c r="B198" s="121" t="str">
        <f>'Calculations for 2021-22'!B198</f>
        <v>E1539</v>
      </c>
      <c r="C198" s="160" t="str">
        <f>'Calculations for 2021-22'!D198</f>
        <v>E1539</v>
      </c>
      <c r="D198" t="str">
        <f>'Calculations for 2021-22'!E198</f>
        <v>SD</v>
      </c>
      <c r="E198">
        <f>'Calculations for 2021-22'!F198</f>
        <v>0</v>
      </c>
      <c r="F198" s="120" t="str">
        <f>'Calculations for 2021-22'!H198</f>
        <v>Maldon</v>
      </c>
      <c r="G198" s="156">
        <f>_xlfn.IFNA(INDEX('I.KI 2016-17'!M$8:M$391,MATCH($B198,'I.KI 2016-17'!$B$8:$B$391,0)),"")</f>
        <v>0</v>
      </c>
      <c r="H198" s="149">
        <f>_xlfn.IFNA(INDEX('I.KI 2016-17'!N$8:N$391,MATCH($B198,'I.KI 2016-17'!$B$8:$B$391,0)),"")</f>
        <v>0.56144276146399996</v>
      </c>
      <c r="I198" s="149">
        <f>_xlfn.IFNA(INDEX('I.KI 2016-17'!O$8:O$391,MATCH($B198,'I.KI 2016-17'!$B$8:$B$391,0)),"")</f>
        <v>0</v>
      </c>
      <c r="J198" s="149">
        <f>_xlfn.IFNA(INDEX('I.KI 2016-17'!P$8:P$391,MATCH($B198,'I.KI 2016-17'!$B$8:$B$391,0)),"")</f>
        <v>0</v>
      </c>
      <c r="K198" s="157">
        <f>_xlfn.IFNA(INDEX('I.KI 2016-17'!Q$8:Q$391,MATCH($B198,'I.KI 2016-17'!$B$8:$B$391,0)),"")</f>
        <v>0</v>
      </c>
      <c r="L198" s="156">
        <f>_xlfn.IFNA(INDEX('I.KI 2016-17'!R$8:R$391,MATCH($B198,'I.KI 2016-17'!$B$8:$B$391,0)),"")</f>
        <v>0</v>
      </c>
      <c r="M198" s="193">
        <f>_xlfn.IFNA(INDEX('I.KI 2016-17'!S$8:S$391,MATCH($B198,'I.KI 2016-17'!$B$8:$B$391,0)),"")</f>
        <v>1.4025054264870001</v>
      </c>
      <c r="N198" s="193">
        <f>_xlfn.IFNA(INDEX('I.KI 2016-17'!T$8:T$391,MATCH($B198,'I.KI 2016-17'!$B$8:$B$391,0)),"")</f>
        <v>0</v>
      </c>
      <c r="O198" s="193">
        <f>_xlfn.IFNA(INDEX('I.KI 2016-17'!U$8:U$391,MATCH($B198,'I.KI 2016-17'!$B$8:$B$391,0)),"")</f>
        <v>0</v>
      </c>
      <c r="P198" s="157">
        <f>_xlfn.IFNA(INDEX('I.KI 2016-17'!V$8:V$391,MATCH($B198,'I.KI 2016-17'!$B$8:$B$391,0)),"")</f>
        <v>0</v>
      </c>
      <c r="Q198" s="156">
        <f>_xlfn.IFNA(INDEX('I.KI 2016-17'!W$8:W$391,MATCH($B198,'I.KI 2016-17'!$B$8:$B$391,0)),"")</f>
        <v>0</v>
      </c>
      <c r="R198" s="193">
        <f>_xlfn.IFNA(INDEX('I.KI 2016-17'!X$8:X$391,MATCH($B198,'I.KI 2016-17'!$B$8:$B$391,0)),"")</f>
        <v>1.9639481879509999</v>
      </c>
      <c r="S198" s="193">
        <f>_xlfn.IFNA(INDEX('I.KI 2016-17'!Y$8:Y$391,MATCH($B198,'I.KI 2016-17'!$B$8:$B$391,0)),"")</f>
        <v>0</v>
      </c>
      <c r="T198" s="193">
        <f>_xlfn.IFNA(INDEX('I.KI 2016-17'!Z$8:Z$391,MATCH($B198,'I.KI 2016-17'!$B$8:$B$391,0)),"")</f>
        <v>0</v>
      </c>
      <c r="U198" s="157">
        <f>_xlfn.IFNA(INDEX('I.KI 2016-17'!AA$8:AA$391,MATCH($B198,'I.KI 2016-17'!$B$8:$B$391,0)),"")</f>
        <v>0</v>
      </c>
      <c r="V198" s="149"/>
      <c r="W198" s="154">
        <f>_xlfn.IFNA(INDEX('I.KI 2016-17'!$H$8:$H$391,MATCH(B198,'I.KI 2016-17'!$B$8:$B$391,0)),"")</f>
        <v>0.56144276146399996</v>
      </c>
      <c r="X198" s="153">
        <f>_xlfn.IFNA(INDEX('I.KI 2016-17'!$I$8:$I$391,MATCH(B198,'I.KI 2016-17'!$B$8:$B$391,0)),"")</f>
        <v>1.4025054264870001</v>
      </c>
      <c r="Y198" s="155">
        <f>_xlfn.IFNA(INDEX('I.KI 2016-17'!$G$8:$G$391,MATCH(B198,'I.KI 2016-17'!$B$8:$B$391,0)),"")</f>
        <v>1.9639481879509999</v>
      </c>
      <c r="Z198" s="149"/>
      <c r="AA198" s="156">
        <f>_xlfn.IFNA(IF($B198=$B$382,0,_xlfn.IFNA(INDEX('I.Supplementary 2017-18'!N$8:N$35,MATCH($B198,'I.Supplementary 2017-18'!$B$8:$B$35,0)),INDEX('I.KI 2017-18'!N$9:N$393,MATCH($B198,'I.KI 2017-18'!$B$9:$B$393,0)))),"")</f>
        <v>0</v>
      </c>
      <c r="AB198" s="193">
        <f>_xlfn.IFNA(IF($B198=$B$382,0,_xlfn.IFNA(INDEX('I.Supplementary 2017-18'!O$8:O$35,MATCH($B198,'I.Supplementary 2017-18'!$B$8:$B$35,0)),INDEX('I.KI 2017-18'!O$9:O$393,MATCH($B198,'I.KI 2017-18'!$B$9:$B$393,0)))),"")</f>
        <v>0.169424118104578</v>
      </c>
      <c r="AC198" s="193">
        <f>_xlfn.IFNA(IF($B198=$B$382,0,_xlfn.IFNA(INDEX('I.Supplementary 2017-18'!P$8:P$35,MATCH($B198,'I.Supplementary 2017-18'!$B$8:$B$35,0)),INDEX('I.KI 2017-18'!P$9:P$393,MATCH($B198,'I.KI 2017-18'!$B$9:$B$393,0)))),"")</f>
        <v>0</v>
      </c>
      <c r="AD198" s="193">
        <f>_xlfn.IFNA(IF($B198=$B$382,0,_xlfn.IFNA(INDEX('I.Supplementary 2017-18'!Q$8:Q$35,MATCH($B198,'I.Supplementary 2017-18'!$B$8:$B$35,0)),INDEX('I.KI 2017-18'!Q$9:Q$393,MATCH($B198,'I.KI 2017-18'!$B$9:$B$393,0)))),"")</f>
        <v>0</v>
      </c>
      <c r="AE198" s="157">
        <f>_xlfn.IFNA(IF($B198=$B$382,0,_xlfn.IFNA(INDEX('I.Supplementary 2017-18'!R$8:R$35,MATCH($B198,'I.Supplementary 2017-18'!$B$8:$B$35,0)),INDEX('I.KI 2017-18'!R$9:R$393,MATCH($B198,'I.KI 2017-18'!$B$9:$B$393,0)))),"")</f>
        <v>0</v>
      </c>
      <c r="AF198" s="156">
        <f>_xlfn.IFNA(IF($B198=$B$382,0,_xlfn.IFNA(INDEX('I.Supplementary 2017-18'!S$8:S$35,MATCH($B198,'I.Supplementary 2017-18'!$B$8:$B$35,0)),INDEX('I.KI 2017-18'!S$9:S$393,MATCH($B198,'I.KI 2017-18'!$B$9:$B$393,0)))),"")</f>
        <v>0</v>
      </c>
      <c r="AG198" s="193">
        <f>_xlfn.IFNA(IF($B198=$B$382,0,_xlfn.IFNA(INDEX('I.Supplementary 2017-18'!T$8:T$35,MATCH($B198,'I.Supplementary 2017-18'!$B$8:$B$35,0)),INDEX('I.KI 2017-18'!T$9:T$393,MATCH($B198,'I.KI 2017-18'!$B$9:$B$393,0)))),"")</f>
        <v>1.4311390118505634</v>
      </c>
      <c r="AH198" s="193">
        <f>_xlfn.IFNA(IF($B198=$B$382,0,_xlfn.IFNA(INDEX('I.Supplementary 2017-18'!U$8:U$35,MATCH($B198,'I.Supplementary 2017-18'!$B$8:$B$35,0)),INDEX('I.KI 2017-18'!U$9:U$393,MATCH($B198,'I.KI 2017-18'!$B$9:$B$393,0)))),"")</f>
        <v>0</v>
      </c>
      <c r="AI198" s="193">
        <f>_xlfn.IFNA(IF($B198=$B$382,0,_xlfn.IFNA(INDEX('I.Supplementary 2017-18'!V$8:V$35,MATCH($B198,'I.Supplementary 2017-18'!$B$8:$B$35,0)),INDEX('I.KI 2017-18'!V$9:V$393,MATCH($B198,'I.KI 2017-18'!$B$9:$B$393,0)))),"")</f>
        <v>0</v>
      </c>
      <c r="AJ198" s="157">
        <f>_xlfn.IFNA(IF($B198=$B$382,0,_xlfn.IFNA(INDEX('I.Supplementary 2017-18'!W$8:W$35,MATCH($B198,'I.Supplementary 2017-18'!$B$8:$B$35,0)),INDEX('I.KI 2017-18'!W$9:W$393,MATCH($B198,'I.KI 2017-18'!$B$9:$B$393,0)))),"")</f>
        <v>0</v>
      </c>
      <c r="AK198" s="156">
        <f>_xlfn.IFNA(IF($B198=$B$382,0,_xlfn.IFNA(INDEX('I.Supplementary 2017-18'!X$8:X$35,MATCH($B198,'I.Supplementary 2017-18'!$B$8:$B$35,0)),INDEX('I.KI 2017-18'!X$9:X$393,MATCH($B198,'I.KI 2017-18'!$B$9:$B$393,0)))),"")</f>
        <v>0</v>
      </c>
      <c r="AL198" s="193">
        <f>_xlfn.IFNA(IF($B198=$B$382,0,_xlfn.IFNA(INDEX('I.Supplementary 2017-18'!Y$8:Y$35,MATCH($B198,'I.Supplementary 2017-18'!$B$8:$B$35,0)),INDEX('I.KI 2017-18'!Y$9:Y$393,MATCH($B198,'I.KI 2017-18'!$B$9:$B$393,0)))),"")</f>
        <v>1.6005631299551413</v>
      </c>
      <c r="AM198" s="193">
        <f>_xlfn.IFNA(IF($B198=$B$382,0,_xlfn.IFNA(INDEX('I.Supplementary 2017-18'!Z$8:Z$35,MATCH($B198,'I.Supplementary 2017-18'!$B$8:$B$35,0)),INDEX('I.KI 2017-18'!Z$9:Z$393,MATCH($B198,'I.KI 2017-18'!$B$9:$B$393,0)))),"")</f>
        <v>0</v>
      </c>
      <c r="AN198" s="193">
        <f>_xlfn.IFNA(IF($B198=$B$382,0,_xlfn.IFNA(INDEX('I.Supplementary 2017-18'!AA$8:AA$35,MATCH($B198,'I.Supplementary 2017-18'!$B$8:$B$35,0)),INDEX('I.KI 2017-18'!AA$9:AA$393,MATCH($B198,'I.KI 2017-18'!$B$9:$B$393,0)))),"")</f>
        <v>0</v>
      </c>
      <c r="AO198" s="157">
        <f>_xlfn.IFNA(IF($B198=$B$382,0,_xlfn.IFNA(INDEX('I.Supplementary 2017-18'!AB$8:AB$35,MATCH($B198,'I.Supplementary 2017-18'!$B$8:$B$35,0)),INDEX('I.KI 2017-18'!AB$9:AB$393,MATCH($B198,'I.KI 2017-18'!$B$9:$B$393,0)))),"")</f>
        <v>0</v>
      </c>
      <c r="AP198" s="149"/>
      <c r="AQ198" s="156">
        <f>_xlfn.IFNA(IF($B198=$B$381,0,IF($B198=$B$382,0,_xlfn.IFNA(INDEX('I.Supplementary 2017-18'!I$8:I$35,MATCH($B198,'I.Supplementary 2017-18'!$B$8:$B$35,0)),INDEX('I.KI 2017-18'!I$9:I$393,MATCH($B198,'I.KI 2017-18'!$B$9:$B$393,0))))),"")</f>
        <v>0.169424118104578</v>
      </c>
      <c r="AR198" s="149">
        <f>_xlfn.IFNA(IF($B198=$B$381,0,IF($B198=$B$382,0,_xlfn.IFNA(INDEX('I.Supplementary 2017-18'!J$8:J$35,MATCH($B198,'I.Supplementary 2017-18'!$B$8:$B$35,0)),INDEX('I.KI 2017-18'!J$9:J$393,MATCH($B198,'I.KI 2017-18'!$B$9:$B$393,0))))),"")</f>
        <v>1.4311390118505634</v>
      </c>
      <c r="AS198" s="157">
        <f>_xlfn.IFNA(IF($B198=$B$381,0,IF($B198=$B$382,0,_xlfn.IFNA(INDEX('I.Supplementary 2017-18'!H$8:H$35,MATCH($B198,'I.Supplementary 2017-18'!$B$8:$B$35,0)),INDEX('I.KI 2017-18'!H$9:H$393,MATCH($B198,'I.KI 2017-18'!$B$9:$B$393,0))))),"")</f>
        <v>1.6005631299551413</v>
      </c>
      <c r="AT198" s="149"/>
      <c r="AU198" s="156">
        <f>_xlfn.IFNA(_xlfn.IFNA(INDEX('I.Supplementary 2018-19'!P$8:P$157,MATCH($B198,'I.Supplementary 2018-19'!$B$8:$B$157,0)),INDEX('I.KI 2018-19'!P$9:P$393,MATCH($B198,'I.KI 2018-19'!$B$9:$B$393,0))),"")</f>
        <v>0</v>
      </c>
      <c r="AV198" s="193">
        <f>_xlfn.IFNA(_xlfn.IFNA(INDEX('I.Supplementary 2018-19'!Q$8:Q$157,MATCH($B198,'I.Supplementary 2018-19'!$B$8:$B$157,0)),INDEX('I.KI 2018-19'!Q$9:Q$393,MATCH($B198,'I.KI 2018-19'!$B$9:$B$393,0))),"")</f>
        <v>0</v>
      </c>
      <c r="AW198" s="193">
        <f>_xlfn.IFNA(_xlfn.IFNA(INDEX('I.Supplementary 2018-19'!R$8:R$157,MATCH($B198,'I.Supplementary 2018-19'!$B$8:$B$157,0)),INDEX('I.KI 2018-19'!R$9:R$393,MATCH($B198,'I.KI 2018-19'!$B$9:$B$393,0))),"")</f>
        <v>0</v>
      </c>
      <c r="AX198" s="193">
        <f>_xlfn.IFNA(_xlfn.IFNA(INDEX('I.Supplementary 2018-19'!S$8:S$157,MATCH($B198,'I.Supplementary 2018-19'!$B$8:$B$157,0)),INDEX('I.KI 2018-19'!S$9:S$393,MATCH($B198,'I.KI 2018-19'!$B$9:$B$393,0))),"")</f>
        <v>0</v>
      </c>
      <c r="AY198" s="157">
        <f>_xlfn.IFNA(_xlfn.IFNA(INDEX('I.Supplementary 2018-19'!T$8:T$157,MATCH($B198,'I.Supplementary 2018-19'!$B$8:$B$157,0)),INDEX('I.KI 2018-19'!T$9:T$393,MATCH($B198,'I.KI 2018-19'!$B$9:$B$393,0))),"")</f>
        <v>0</v>
      </c>
      <c r="AZ198" s="156">
        <f>_xlfn.IFNA(_xlfn.IFNA(INDEX('I.Supplementary 2018-19'!U$8:U$157,MATCH($B198,'I.Supplementary 2018-19'!$B$8:$B$157,0)),INDEX('I.KI 2018-19'!U$9:U$393,MATCH($B198,'I.KI 2018-19'!$B$9:$B$393,0))),"")</f>
        <v>0</v>
      </c>
      <c r="BA198" s="193">
        <f>_xlfn.IFNA(_xlfn.IFNA(INDEX('I.Supplementary 2018-19'!V$8:V$157,MATCH($B198,'I.Supplementary 2018-19'!$B$8:$B$157,0)),INDEX('I.KI 2018-19'!V$9:V$393,MATCH($B198,'I.KI 2018-19'!$B$9:$B$393,0))),"")</f>
        <v>1.4741346044812669</v>
      </c>
      <c r="BB198" s="193">
        <f>_xlfn.IFNA(_xlfn.IFNA(INDEX('I.Supplementary 2018-19'!W$8:W$157,MATCH($B198,'I.Supplementary 2018-19'!$B$8:$B$157,0)),INDEX('I.KI 2018-19'!W$9:W$393,MATCH($B198,'I.KI 2018-19'!$B$9:$B$393,0))),"")</f>
        <v>0</v>
      </c>
      <c r="BC198" s="193">
        <f>_xlfn.IFNA(_xlfn.IFNA(INDEX('I.Supplementary 2018-19'!X$8:X$157,MATCH($B198,'I.Supplementary 2018-19'!$B$8:$B$157,0)),INDEX('I.KI 2018-19'!X$9:X$393,MATCH($B198,'I.KI 2018-19'!$B$9:$B$393,0))),"")</f>
        <v>0</v>
      </c>
      <c r="BD198" s="157">
        <f>_xlfn.IFNA(_xlfn.IFNA(INDEX('I.Supplementary 2018-19'!Y$8:Y$157,MATCH($B198,'I.Supplementary 2018-19'!$B$8:$B$157,0)),INDEX('I.KI 2018-19'!Y$9:Y$393,MATCH($B198,'I.KI 2018-19'!$B$9:$B$393,0))),"")</f>
        <v>0</v>
      </c>
      <c r="BE198" s="156">
        <f>_xlfn.IFNA(_xlfn.IFNA(INDEX('I.Supplementary 2018-19'!Z$8:Z$157,MATCH($B198,'I.Supplementary 2018-19'!$B$8:$B$157,0)),INDEX('I.KI 2018-19'!Z$9:Z$393,MATCH($B198,'I.KI 2018-19'!$B$9:$B$393,0))),"")</f>
        <v>0</v>
      </c>
      <c r="BF198" s="193">
        <f>_xlfn.IFNA(_xlfn.IFNA(INDEX('I.Supplementary 2018-19'!AA$8:AA$157,MATCH($B198,'I.Supplementary 2018-19'!$B$8:$B$157,0)),INDEX('I.KI 2018-19'!AA$9:AA$393,MATCH($B198,'I.KI 2018-19'!$B$9:$B$393,0))),"")</f>
        <v>1.4741346044812669</v>
      </c>
      <c r="BG198" s="193">
        <f>_xlfn.IFNA(_xlfn.IFNA(INDEX('I.Supplementary 2018-19'!AB$8:AB$157,MATCH($B198,'I.Supplementary 2018-19'!$B$8:$B$157,0)),INDEX('I.KI 2018-19'!AB$9:AB$393,MATCH($B198,'I.KI 2018-19'!$B$9:$B$393,0))),"")</f>
        <v>0</v>
      </c>
      <c r="BH198" s="193">
        <f>_xlfn.IFNA(_xlfn.IFNA(INDEX('I.Supplementary 2018-19'!AC$8:AC$157,MATCH($B198,'I.Supplementary 2018-19'!$B$8:$B$157,0)),INDEX('I.KI 2018-19'!AC$9:AC$393,MATCH($B198,'I.KI 2018-19'!$B$9:$B$393,0))),"")</f>
        <v>0</v>
      </c>
      <c r="BI198" s="157">
        <f>_xlfn.IFNA(_xlfn.IFNA(INDEX('I.Supplementary 2018-19'!AD$8:AD$157,MATCH($B198,'I.Supplementary 2018-19'!$B$8:$B$157,0)),INDEX('I.KI 2018-19'!AD$9:AD$393,MATCH($B198,'I.KI 2018-19'!$B$9:$B$393,0))),"")</f>
        <v>0</v>
      </c>
      <c r="BJ198" s="149"/>
      <c r="BK198" s="156">
        <f>_xlfn.IFNA(IF($B198=$B$381,0,IF($B198=$B$382,0,_xlfn.IFNA(INDEX('I.Supplementary 2018-19'!I$8:I$157,MATCH($B198,'I.Supplementary 2018-19'!$B$8:$B$157,0)),INDEX('I.KI 2018-19'!I$9:I$393,MATCH($B198,'I.KI 2018-19'!$B$9:$B$393,0))))),"")</f>
        <v>0</v>
      </c>
      <c r="BL198" s="149">
        <f>_xlfn.IFNA(IF($B198=$B$381,0,IF($B198=$B$382,0,_xlfn.IFNA(INDEX('I.Supplementary 2018-19'!J$8:J$157,MATCH($B198,'I.Supplementary 2018-19'!$B$8:$B$157,0)),INDEX('I.KI 2018-19'!J$9:J$393,MATCH($B198,'I.KI 2018-19'!$B$9:$B$393,0))))),"")</f>
        <v>1.4741346044812669</v>
      </c>
      <c r="BM198" s="157">
        <f>_xlfn.IFNA(IF($B198=$B$381,0,IF($B198=$B$382,0,_xlfn.IFNA(INDEX('I.Supplementary 2018-19'!H$8:H$157,MATCH($B198,'I.Supplementary 2018-19'!$B$8:$B$157,0)),INDEX('I.KI 2018-19'!H$9:H$393,MATCH($B198,'I.KI 2018-19'!$B$9:$B$393,0))))),"")</f>
        <v>1.4741346044812669</v>
      </c>
    </row>
    <row r="199" spans="2:65">
      <c r="B199" s="121" t="str">
        <f>'Calculations for 2021-22'!B199</f>
        <v>E1851</v>
      </c>
      <c r="C199" s="160" t="str">
        <f>'Calculations for 2021-22'!D199</f>
        <v>E1851</v>
      </c>
      <c r="D199" t="str">
        <f>'Calculations for 2021-22'!E199</f>
        <v>SD</v>
      </c>
      <c r="E199" t="str">
        <f>'Calculations for 2021-22'!F199</f>
        <v>P1901</v>
      </c>
      <c r="F199" s="120" t="str">
        <f>'Calculations for 2021-22'!H199</f>
        <v>Malvern Hills</v>
      </c>
      <c r="G199" s="156">
        <f>_xlfn.IFNA(INDEX('I.KI 2016-17'!M$8:M$391,MATCH($B199,'I.KI 2016-17'!$B$8:$B$391,0)),"")</f>
        <v>0</v>
      </c>
      <c r="H199" s="149">
        <f>_xlfn.IFNA(INDEX('I.KI 2016-17'!N$8:N$391,MATCH($B199,'I.KI 2016-17'!$B$8:$B$391,0)),"")</f>
        <v>0.77878830573000002</v>
      </c>
      <c r="I199" s="149">
        <f>_xlfn.IFNA(INDEX('I.KI 2016-17'!O$8:O$391,MATCH($B199,'I.KI 2016-17'!$B$8:$B$391,0)),"")</f>
        <v>0</v>
      </c>
      <c r="J199" s="149">
        <f>_xlfn.IFNA(INDEX('I.KI 2016-17'!P$8:P$391,MATCH($B199,'I.KI 2016-17'!$B$8:$B$391,0)),"")</f>
        <v>0</v>
      </c>
      <c r="K199" s="157">
        <f>_xlfn.IFNA(INDEX('I.KI 2016-17'!Q$8:Q$391,MATCH($B199,'I.KI 2016-17'!$B$8:$B$391,0)),"")</f>
        <v>0</v>
      </c>
      <c r="L199" s="156">
        <f>_xlfn.IFNA(INDEX('I.KI 2016-17'!R$8:R$391,MATCH($B199,'I.KI 2016-17'!$B$8:$B$391,0)),"")</f>
        <v>0</v>
      </c>
      <c r="M199" s="193">
        <f>_xlfn.IFNA(INDEX('I.KI 2016-17'!S$8:S$391,MATCH($B199,'I.KI 2016-17'!$B$8:$B$391,0)),"")</f>
        <v>1.673299559593</v>
      </c>
      <c r="N199" s="193">
        <f>_xlfn.IFNA(INDEX('I.KI 2016-17'!T$8:T$391,MATCH($B199,'I.KI 2016-17'!$B$8:$B$391,0)),"")</f>
        <v>0</v>
      </c>
      <c r="O199" s="193">
        <f>_xlfn.IFNA(INDEX('I.KI 2016-17'!U$8:U$391,MATCH($B199,'I.KI 2016-17'!$B$8:$B$391,0)),"")</f>
        <v>0</v>
      </c>
      <c r="P199" s="157">
        <f>_xlfn.IFNA(INDEX('I.KI 2016-17'!V$8:V$391,MATCH($B199,'I.KI 2016-17'!$B$8:$B$391,0)),"")</f>
        <v>0</v>
      </c>
      <c r="Q199" s="156">
        <f>_xlfn.IFNA(INDEX('I.KI 2016-17'!W$8:W$391,MATCH($B199,'I.KI 2016-17'!$B$8:$B$391,0)),"")</f>
        <v>0</v>
      </c>
      <c r="R199" s="193">
        <f>_xlfn.IFNA(INDEX('I.KI 2016-17'!X$8:X$391,MATCH($B199,'I.KI 2016-17'!$B$8:$B$391,0)),"")</f>
        <v>2.452087865323</v>
      </c>
      <c r="S199" s="193">
        <f>_xlfn.IFNA(INDEX('I.KI 2016-17'!Y$8:Y$391,MATCH($B199,'I.KI 2016-17'!$B$8:$B$391,0)),"")</f>
        <v>0</v>
      </c>
      <c r="T199" s="193">
        <f>_xlfn.IFNA(INDEX('I.KI 2016-17'!Z$8:Z$391,MATCH($B199,'I.KI 2016-17'!$B$8:$B$391,0)),"")</f>
        <v>0</v>
      </c>
      <c r="U199" s="157">
        <f>_xlfn.IFNA(INDEX('I.KI 2016-17'!AA$8:AA$391,MATCH($B199,'I.KI 2016-17'!$B$8:$B$391,0)),"")</f>
        <v>0</v>
      </c>
      <c r="V199" s="149"/>
      <c r="W199" s="154">
        <f>_xlfn.IFNA(INDEX('I.KI 2016-17'!$H$8:$H$391,MATCH(B199,'I.KI 2016-17'!$B$8:$B$391,0)),"")</f>
        <v>0.77878830573000002</v>
      </c>
      <c r="X199" s="153">
        <f>_xlfn.IFNA(INDEX('I.KI 2016-17'!$I$8:$I$391,MATCH(B199,'I.KI 2016-17'!$B$8:$B$391,0)),"")</f>
        <v>1.673299559593</v>
      </c>
      <c r="Y199" s="155">
        <f>_xlfn.IFNA(INDEX('I.KI 2016-17'!$G$8:$G$391,MATCH(B199,'I.KI 2016-17'!$B$8:$B$391,0)),"")</f>
        <v>2.452087865323</v>
      </c>
      <c r="Z199" s="149"/>
      <c r="AA199" s="156">
        <f>_xlfn.IFNA(IF($B199=$B$382,0,_xlfn.IFNA(INDEX('I.Supplementary 2017-18'!N$8:N$35,MATCH($B199,'I.Supplementary 2017-18'!$B$8:$B$35,0)),INDEX('I.KI 2017-18'!N$9:N$393,MATCH($B199,'I.KI 2017-18'!$B$9:$B$393,0)))),"")</f>
        <v>0</v>
      </c>
      <c r="AB199" s="193">
        <f>_xlfn.IFNA(IF($B199=$B$382,0,_xlfn.IFNA(INDEX('I.Supplementary 2017-18'!O$8:O$35,MATCH($B199,'I.Supplementary 2017-18'!$B$8:$B$35,0)),INDEX('I.KI 2017-18'!O$9:O$393,MATCH($B199,'I.KI 2017-18'!$B$9:$B$393,0)))),"")</f>
        <v>0.36057237655571289</v>
      </c>
      <c r="AC199" s="193">
        <f>_xlfn.IFNA(IF($B199=$B$382,0,_xlfn.IFNA(INDEX('I.Supplementary 2017-18'!P$8:P$35,MATCH($B199,'I.Supplementary 2017-18'!$B$8:$B$35,0)),INDEX('I.KI 2017-18'!P$9:P$393,MATCH($B199,'I.KI 2017-18'!$B$9:$B$393,0)))),"")</f>
        <v>0</v>
      </c>
      <c r="AD199" s="193">
        <f>_xlfn.IFNA(IF($B199=$B$382,0,_xlfn.IFNA(INDEX('I.Supplementary 2017-18'!Q$8:Q$35,MATCH($B199,'I.Supplementary 2017-18'!$B$8:$B$35,0)),INDEX('I.KI 2017-18'!Q$9:Q$393,MATCH($B199,'I.KI 2017-18'!$B$9:$B$393,0)))),"")</f>
        <v>0</v>
      </c>
      <c r="AE199" s="157">
        <f>_xlfn.IFNA(IF($B199=$B$382,0,_xlfn.IFNA(INDEX('I.Supplementary 2017-18'!R$8:R$35,MATCH($B199,'I.Supplementary 2017-18'!$B$8:$B$35,0)),INDEX('I.KI 2017-18'!R$9:R$393,MATCH($B199,'I.KI 2017-18'!$B$9:$B$393,0)))),"")</f>
        <v>0</v>
      </c>
      <c r="AF199" s="156">
        <f>_xlfn.IFNA(IF($B199=$B$382,0,_xlfn.IFNA(INDEX('I.Supplementary 2017-18'!S$8:S$35,MATCH($B199,'I.Supplementary 2017-18'!$B$8:$B$35,0)),INDEX('I.KI 2017-18'!S$9:S$393,MATCH($B199,'I.KI 2017-18'!$B$9:$B$393,0)))),"")</f>
        <v>0</v>
      </c>
      <c r="AG199" s="193">
        <f>_xlfn.IFNA(IF($B199=$B$382,0,_xlfn.IFNA(INDEX('I.Supplementary 2017-18'!T$8:T$35,MATCH($B199,'I.Supplementary 2017-18'!$B$8:$B$35,0)),INDEX('I.KI 2017-18'!T$9:T$393,MATCH($B199,'I.KI 2017-18'!$B$9:$B$393,0)))),"")</f>
        <v>1.7074616846540278</v>
      </c>
      <c r="AH199" s="193">
        <f>_xlfn.IFNA(IF($B199=$B$382,0,_xlfn.IFNA(INDEX('I.Supplementary 2017-18'!U$8:U$35,MATCH($B199,'I.Supplementary 2017-18'!$B$8:$B$35,0)),INDEX('I.KI 2017-18'!U$9:U$393,MATCH($B199,'I.KI 2017-18'!$B$9:$B$393,0)))),"")</f>
        <v>0</v>
      </c>
      <c r="AI199" s="193">
        <f>_xlfn.IFNA(IF($B199=$B$382,0,_xlfn.IFNA(INDEX('I.Supplementary 2017-18'!V$8:V$35,MATCH($B199,'I.Supplementary 2017-18'!$B$8:$B$35,0)),INDEX('I.KI 2017-18'!V$9:V$393,MATCH($B199,'I.KI 2017-18'!$B$9:$B$393,0)))),"")</f>
        <v>0</v>
      </c>
      <c r="AJ199" s="157">
        <f>_xlfn.IFNA(IF($B199=$B$382,0,_xlfn.IFNA(INDEX('I.Supplementary 2017-18'!W$8:W$35,MATCH($B199,'I.Supplementary 2017-18'!$B$8:$B$35,0)),INDEX('I.KI 2017-18'!W$9:W$393,MATCH($B199,'I.KI 2017-18'!$B$9:$B$393,0)))),"")</f>
        <v>0</v>
      </c>
      <c r="AK199" s="156">
        <f>_xlfn.IFNA(IF($B199=$B$382,0,_xlfn.IFNA(INDEX('I.Supplementary 2017-18'!X$8:X$35,MATCH($B199,'I.Supplementary 2017-18'!$B$8:$B$35,0)),INDEX('I.KI 2017-18'!X$9:X$393,MATCH($B199,'I.KI 2017-18'!$B$9:$B$393,0)))),"")</f>
        <v>0</v>
      </c>
      <c r="AL199" s="193">
        <f>_xlfn.IFNA(IF($B199=$B$382,0,_xlfn.IFNA(INDEX('I.Supplementary 2017-18'!Y$8:Y$35,MATCH($B199,'I.Supplementary 2017-18'!$B$8:$B$35,0)),INDEX('I.KI 2017-18'!Y$9:Y$393,MATCH($B199,'I.KI 2017-18'!$B$9:$B$393,0)))),"")</f>
        <v>2.0680340612097408</v>
      </c>
      <c r="AM199" s="193">
        <f>_xlfn.IFNA(IF($B199=$B$382,0,_xlfn.IFNA(INDEX('I.Supplementary 2017-18'!Z$8:Z$35,MATCH($B199,'I.Supplementary 2017-18'!$B$8:$B$35,0)),INDEX('I.KI 2017-18'!Z$9:Z$393,MATCH($B199,'I.KI 2017-18'!$B$9:$B$393,0)))),"")</f>
        <v>0</v>
      </c>
      <c r="AN199" s="193">
        <f>_xlfn.IFNA(IF($B199=$B$382,0,_xlfn.IFNA(INDEX('I.Supplementary 2017-18'!AA$8:AA$35,MATCH($B199,'I.Supplementary 2017-18'!$B$8:$B$35,0)),INDEX('I.KI 2017-18'!AA$9:AA$393,MATCH($B199,'I.KI 2017-18'!$B$9:$B$393,0)))),"")</f>
        <v>0</v>
      </c>
      <c r="AO199" s="157">
        <f>_xlfn.IFNA(IF($B199=$B$382,0,_xlfn.IFNA(INDEX('I.Supplementary 2017-18'!AB$8:AB$35,MATCH($B199,'I.Supplementary 2017-18'!$B$8:$B$35,0)),INDEX('I.KI 2017-18'!AB$9:AB$393,MATCH($B199,'I.KI 2017-18'!$B$9:$B$393,0)))),"")</f>
        <v>0</v>
      </c>
      <c r="AP199" s="149"/>
      <c r="AQ199" s="156">
        <f>_xlfn.IFNA(IF($B199=$B$381,0,IF($B199=$B$382,0,_xlfn.IFNA(INDEX('I.Supplementary 2017-18'!I$8:I$35,MATCH($B199,'I.Supplementary 2017-18'!$B$8:$B$35,0)),INDEX('I.KI 2017-18'!I$9:I$393,MATCH($B199,'I.KI 2017-18'!$B$9:$B$393,0))))),"")</f>
        <v>0.36057237655571289</v>
      </c>
      <c r="AR199" s="149">
        <f>_xlfn.IFNA(IF($B199=$B$381,0,IF($B199=$B$382,0,_xlfn.IFNA(INDEX('I.Supplementary 2017-18'!J$8:J$35,MATCH($B199,'I.Supplementary 2017-18'!$B$8:$B$35,0)),INDEX('I.KI 2017-18'!J$9:J$393,MATCH($B199,'I.KI 2017-18'!$B$9:$B$393,0))))),"")</f>
        <v>1.7074616846540278</v>
      </c>
      <c r="AS199" s="157">
        <f>_xlfn.IFNA(IF($B199=$B$381,0,IF($B199=$B$382,0,_xlfn.IFNA(INDEX('I.Supplementary 2017-18'!H$8:H$35,MATCH($B199,'I.Supplementary 2017-18'!$B$8:$B$35,0)),INDEX('I.KI 2017-18'!H$9:H$393,MATCH($B199,'I.KI 2017-18'!$B$9:$B$393,0))))),"")</f>
        <v>2.0680340612097408</v>
      </c>
      <c r="AT199" s="149"/>
      <c r="AU199" s="156">
        <f>_xlfn.IFNA(_xlfn.IFNA(INDEX('I.Supplementary 2018-19'!P$8:P$157,MATCH($B199,'I.Supplementary 2018-19'!$B$8:$B$157,0)),INDEX('I.KI 2018-19'!P$9:P$393,MATCH($B199,'I.KI 2018-19'!$B$9:$B$393,0))),"")</f>
        <v>0</v>
      </c>
      <c r="AV199" s="193">
        <f>_xlfn.IFNA(_xlfn.IFNA(INDEX('I.Supplementary 2018-19'!Q$8:Q$157,MATCH($B199,'I.Supplementary 2018-19'!$B$8:$B$157,0)),INDEX('I.KI 2018-19'!Q$9:Q$393,MATCH($B199,'I.KI 2018-19'!$B$9:$B$393,0))),"")</f>
        <v>0.10359529231048702</v>
      </c>
      <c r="AW199" s="193">
        <f>_xlfn.IFNA(_xlfn.IFNA(INDEX('I.Supplementary 2018-19'!R$8:R$157,MATCH($B199,'I.Supplementary 2018-19'!$B$8:$B$157,0)),INDEX('I.KI 2018-19'!R$9:R$393,MATCH($B199,'I.KI 2018-19'!$B$9:$B$393,0))),"")</f>
        <v>0</v>
      </c>
      <c r="AX199" s="193">
        <f>_xlfn.IFNA(_xlfn.IFNA(INDEX('I.Supplementary 2018-19'!S$8:S$157,MATCH($B199,'I.Supplementary 2018-19'!$B$8:$B$157,0)),INDEX('I.KI 2018-19'!S$9:S$393,MATCH($B199,'I.KI 2018-19'!$B$9:$B$393,0))),"")</f>
        <v>0</v>
      </c>
      <c r="AY199" s="157">
        <f>_xlfn.IFNA(_xlfn.IFNA(INDEX('I.Supplementary 2018-19'!T$8:T$157,MATCH($B199,'I.Supplementary 2018-19'!$B$8:$B$157,0)),INDEX('I.KI 2018-19'!T$9:T$393,MATCH($B199,'I.KI 2018-19'!$B$9:$B$393,0))),"")</f>
        <v>0</v>
      </c>
      <c r="AZ199" s="156">
        <f>_xlfn.IFNA(_xlfn.IFNA(INDEX('I.Supplementary 2018-19'!U$8:U$157,MATCH($B199,'I.Supplementary 2018-19'!$B$8:$B$157,0)),INDEX('I.KI 2018-19'!U$9:U$393,MATCH($B199,'I.KI 2018-19'!$B$9:$B$393,0))),"")</f>
        <v>0</v>
      </c>
      <c r="BA199" s="193">
        <f>_xlfn.IFNA(_xlfn.IFNA(INDEX('I.Supplementary 2018-19'!V$8:V$157,MATCH($B199,'I.Supplementary 2018-19'!$B$8:$B$157,0)),INDEX('I.KI 2018-19'!V$9:V$393,MATCH($B199,'I.KI 2018-19'!$B$9:$B$393,0))),"")</f>
        <v>1.7587588168110158</v>
      </c>
      <c r="BB199" s="193">
        <f>_xlfn.IFNA(_xlfn.IFNA(INDEX('I.Supplementary 2018-19'!W$8:W$157,MATCH($B199,'I.Supplementary 2018-19'!$B$8:$B$157,0)),INDEX('I.KI 2018-19'!W$9:W$393,MATCH($B199,'I.KI 2018-19'!$B$9:$B$393,0))),"")</f>
        <v>0</v>
      </c>
      <c r="BC199" s="193">
        <f>_xlfn.IFNA(_xlfn.IFNA(INDEX('I.Supplementary 2018-19'!X$8:X$157,MATCH($B199,'I.Supplementary 2018-19'!$B$8:$B$157,0)),INDEX('I.KI 2018-19'!X$9:X$393,MATCH($B199,'I.KI 2018-19'!$B$9:$B$393,0))),"")</f>
        <v>0</v>
      </c>
      <c r="BD199" s="157">
        <f>_xlfn.IFNA(_xlfn.IFNA(INDEX('I.Supplementary 2018-19'!Y$8:Y$157,MATCH($B199,'I.Supplementary 2018-19'!$B$8:$B$157,0)),INDEX('I.KI 2018-19'!Y$9:Y$393,MATCH($B199,'I.KI 2018-19'!$B$9:$B$393,0))),"")</f>
        <v>0</v>
      </c>
      <c r="BE199" s="156">
        <f>_xlfn.IFNA(_xlfn.IFNA(INDEX('I.Supplementary 2018-19'!Z$8:Z$157,MATCH($B199,'I.Supplementary 2018-19'!$B$8:$B$157,0)),INDEX('I.KI 2018-19'!Z$9:Z$393,MATCH($B199,'I.KI 2018-19'!$B$9:$B$393,0))),"")</f>
        <v>0</v>
      </c>
      <c r="BF199" s="193">
        <f>_xlfn.IFNA(_xlfn.IFNA(INDEX('I.Supplementary 2018-19'!AA$8:AA$157,MATCH($B199,'I.Supplementary 2018-19'!$B$8:$B$157,0)),INDEX('I.KI 2018-19'!AA$9:AA$393,MATCH($B199,'I.KI 2018-19'!$B$9:$B$393,0))),"")</f>
        <v>1.8623541091215028</v>
      </c>
      <c r="BG199" s="193">
        <f>_xlfn.IFNA(_xlfn.IFNA(INDEX('I.Supplementary 2018-19'!AB$8:AB$157,MATCH($B199,'I.Supplementary 2018-19'!$B$8:$B$157,0)),INDEX('I.KI 2018-19'!AB$9:AB$393,MATCH($B199,'I.KI 2018-19'!$B$9:$B$393,0))),"")</f>
        <v>0</v>
      </c>
      <c r="BH199" s="193">
        <f>_xlfn.IFNA(_xlfn.IFNA(INDEX('I.Supplementary 2018-19'!AC$8:AC$157,MATCH($B199,'I.Supplementary 2018-19'!$B$8:$B$157,0)),INDEX('I.KI 2018-19'!AC$9:AC$393,MATCH($B199,'I.KI 2018-19'!$B$9:$B$393,0))),"")</f>
        <v>0</v>
      </c>
      <c r="BI199" s="157">
        <f>_xlfn.IFNA(_xlfn.IFNA(INDEX('I.Supplementary 2018-19'!AD$8:AD$157,MATCH($B199,'I.Supplementary 2018-19'!$B$8:$B$157,0)),INDEX('I.KI 2018-19'!AD$9:AD$393,MATCH($B199,'I.KI 2018-19'!$B$9:$B$393,0))),"")</f>
        <v>0</v>
      </c>
      <c r="BJ199" s="149"/>
      <c r="BK199" s="156">
        <f>_xlfn.IFNA(IF($B199=$B$381,0,IF($B199=$B$382,0,_xlfn.IFNA(INDEX('I.Supplementary 2018-19'!I$8:I$157,MATCH($B199,'I.Supplementary 2018-19'!$B$8:$B$157,0)),INDEX('I.KI 2018-19'!I$9:I$393,MATCH($B199,'I.KI 2018-19'!$B$9:$B$393,0))))),"")</f>
        <v>0.10359529231048702</v>
      </c>
      <c r="BL199" s="149">
        <f>_xlfn.IFNA(IF($B199=$B$381,0,IF($B199=$B$382,0,_xlfn.IFNA(INDEX('I.Supplementary 2018-19'!J$8:J$157,MATCH($B199,'I.Supplementary 2018-19'!$B$8:$B$157,0)),INDEX('I.KI 2018-19'!J$9:J$393,MATCH($B199,'I.KI 2018-19'!$B$9:$B$393,0))))),"")</f>
        <v>1.7587588168110158</v>
      </c>
      <c r="BM199" s="157">
        <f>_xlfn.IFNA(IF($B199=$B$381,0,IF($B199=$B$382,0,_xlfn.IFNA(INDEX('I.Supplementary 2018-19'!H$8:H$157,MATCH($B199,'I.Supplementary 2018-19'!$B$8:$B$157,0)),INDEX('I.KI 2018-19'!H$9:H$393,MATCH($B199,'I.KI 2018-19'!$B$9:$B$393,0))))),"")</f>
        <v>1.8623541091215028</v>
      </c>
    </row>
    <row r="200" spans="2:65">
      <c r="B200" s="121" t="str">
        <f>'Calculations for 2021-22'!B200</f>
        <v>E4203</v>
      </c>
      <c r="C200" s="160" t="str">
        <f>'Calculations for 2021-22'!D200</f>
        <v>E4203</v>
      </c>
      <c r="D200" t="str">
        <f>'Calculations for 2021-22'!E200</f>
        <v>MD</v>
      </c>
      <c r="E200" t="str">
        <f>'Calculations for 2021-22'!F200</f>
        <v>P1701</v>
      </c>
      <c r="F200" s="120" t="str">
        <f>'Calculations for 2021-22'!H200</f>
        <v>Manchester</v>
      </c>
      <c r="G200" s="156">
        <f>_xlfn.IFNA(INDEX('I.KI 2016-17'!M$8:M$391,MATCH($B200,'I.KI 2016-17'!$B$8:$B$391,0)),"")</f>
        <v>98.771633720217011</v>
      </c>
      <c r="H200" s="149">
        <f>_xlfn.IFNA(INDEX('I.KI 2016-17'!N$8:N$391,MATCH($B200,'I.KI 2016-17'!$B$8:$B$391,0)),"")</f>
        <v>14.996077229253</v>
      </c>
      <c r="I200" s="149">
        <f>_xlfn.IFNA(INDEX('I.KI 2016-17'!O$8:O$391,MATCH($B200,'I.KI 2016-17'!$B$8:$B$391,0)),"")</f>
        <v>0</v>
      </c>
      <c r="J200" s="149">
        <f>_xlfn.IFNA(INDEX('I.KI 2016-17'!P$8:P$391,MATCH($B200,'I.KI 2016-17'!$B$8:$B$391,0)),"")</f>
        <v>0</v>
      </c>
      <c r="K200" s="157">
        <f>_xlfn.IFNA(INDEX('I.KI 2016-17'!Q$8:Q$391,MATCH($B200,'I.KI 2016-17'!$B$8:$B$391,0)),"")</f>
        <v>0</v>
      </c>
      <c r="L200" s="156">
        <f>_xlfn.IFNA(INDEX('I.KI 2016-17'!R$8:R$391,MATCH($B200,'I.KI 2016-17'!$B$8:$B$391,0)),"")</f>
        <v>137.04027070019902</v>
      </c>
      <c r="M200" s="193">
        <f>_xlfn.IFNA(INDEX('I.KI 2016-17'!S$8:S$391,MATCH($B200,'I.KI 2016-17'!$B$8:$B$391,0)),"")</f>
        <v>26.564712268433002</v>
      </c>
      <c r="N200" s="193">
        <f>_xlfn.IFNA(INDEX('I.KI 2016-17'!T$8:T$391,MATCH($B200,'I.KI 2016-17'!$B$8:$B$391,0)),"")</f>
        <v>0</v>
      </c>
      <c r="O200" s="193">
        <f>_xlfn.IFNA(INDEX('I.KI 2016-17'!U$8:U$391,MATCH($B200,'I.KI 2016-17'!$B$8:$B$391,0)),"")</f>
        <v>0</v>
      </c>
      <c r="P200" s="157">
        <f>_xlfn.IFNA(INDEX('I.KI 2016-17'!V$8:V$391,MATCH($B200,'I.KI 2016-17'!$B$8:$B$391,0)),"")</f>
        <v>0</v>
      </c>
      <c r="Q200" s="156">
        <f>_xlfn.IFNA(INDEX('I.KI 2016-17'!W$8:W$391,MATCH($B200,'I.KI 2016-17'!$B$8:$B$391,0)),"")</f>
        <v>235.81190442041603</v>
      </c>
      <c r="R200" s="193">
        <f>_xlfn.IFNA(INDEX('I.KI 2016-17'!X$8:X$391,MATCH($B200,'I.KI 2016-17'!$B$8:$B$391,0)),"")</f>
        <v>41.560789497686002</v>
      </c>
      <c r="S200" s="193">
        <f>_xlfn.IFNA(INDEX('I.KI 2016-17'!Y$8:Y$391,MATCH($B200,'I.KI 2016-17'!$B$8:$B$391,0)),"")</f>
        <v>0</v>
      </c>
      <c r="T200" s="193">
        <f>_xlfn.IFNA(INDEX('I.KI 2016-17'!Z$8:Z$391,MATCH($B200,'I.KI 2016-17'!$B$8:$B$391,0)),"")</f>
        <v>0</v>
      </c>
      <c r="U200" s="157">
        <f>_xlfn.IFNA(INDEX('I.KI 2016-17'!AA$8:AA$391,MATCH($B200,'I.KI 2016-17'!$B$8:$B$391,0)),"")</f>
        <v>0</v>
      </c>
      <c r="V200" s="149"/>
      <c r="W200" s="154">
        <f>_xlfn.IFNA(INDEX('I.KI 2016-17'!$H$8:$H$391,MATCH(B200,'I.KI 2016-17'!$B$8:$B$391,0)),"")</f>
        <v>113.76771094947</v>
      </c>
      <c r="X200" s="153">
        <f>_xlfn.IFNA(INDEX('I.KI 2016-17'!$I$8:$I$391,MATCH(B200,'I.KI 2016-17'!$B$8:$B$391,0)),"")</f>
        <v>163.60498296863202</v>
      </c>
      <c r="Y200" s="155">
        <f>_xlfn.IFNA(INDEX('I.KI 2016-17'!$G$8:$G$391,MATCH(B200,'I.KI 2016-17'!$B$8:$B$391,0)),"")</f>
        <v>277.37269391810202</v>
      </c>
      <c r="Z200" s="149"/>
      <c r="AA200" s="156">
        <f>_xlfn.IFNA(IF($B200=$B$382,0,_xlfn.IFNA(INDEX('I.Supplementary 2017-18'!N$8:N$35,MATCH($B200,'I.Supplementary 2017-18'!$B$8:$B$35,0)),INDEX('I.KI 2017-18'!N$9:N$393,MATCH($B200,'I.KI 2017-18'!$B$9:$B$393,0)))),"")</f>
        <v>79.380811269048436</v>
      </c>
      <c r="AB200" s="193">
        <f>_xlfn.IFNA(IF($B200=$B$382,0,_xlfn.IFNA(INDEX('I.Supplementary 2017-18'!O$8:O$35,MATCH($B200,'I.Supplementary 2017-18'!$B$8:$B$35,0)),INDEX('I.KI 2017-18'!O$9:O$393,MATCH($B200,'I.KI 2017-18'!$B$9:$B$393,0)))),"")</f>
        <v>10.770713654573303</v>
      </c>
      <c r="AC200" s="193">
        <f>_xlfn.IFNA(IF($B200=$B$382,0,_xlfn.IFNA(INDEX('I.Supplementary 2017-18'!P$8:P$35,MATCH($B200,'I.Supplementary 2017-18'!$B$8:$B$35,0)),INDEX('I.KI 2017-18'!P$9:P$393,MATCH($B200,'I.KI 2017-18'!$B$9:$B$393,0)))),"")</f>
        <v>0</v>
      </c>
      <c r="AD200" s="193">
        <f>_xlfn.IFNA(IF($B200=$B$382,0,_xlfn.IFNA(INDEX('I.Supplementary 2017-18'!Q$8:Q$35,MATCH($B200,'I.Supplementary 2017-18'!$B$8:$B$35,0)),INDEX('I.KI 2017-18'!Q$9:Q$393,MATCH($B200,'I.KI 2017-18'!$B$9:$B$393,0)))),"")</f>
        <v>0</v>
      </c>
      <c r="AE200" s="157">
        <f>_xlfn.IFNA(IF($B200=$B$382,0,_xlfn.IFNA(INDEX('I.Supplementary 2017-18'!R$8:R$35,MATCH($B200,'I.Supplementary 2017-18'!$B$8:$B$35,0)),INDEX('I.KI 2017-18'!R$9:R$393,MATCH($B200,'I.KI 2017-18'!$B$9:$B$393,0)))),"")</f>
        <v>0</v>
      </c>
      <c r="AF200" s="156">
        <f>_xlfn.IFNA(IF($B200=$B$382,0,_xlfn.IFNA(INDEX('I.Supplementary 2017-18'!S$8:S$35,MATCH($B200,'I.Supplementary 2017-18'!$B$8:$B$35,0)),INDEX('I.KI 2017-18'!S$9:S$393,MATCH($B200,'I.KI 2017-18'!$B$9:$B$393,0)))),"")</f>
        <v>139.83808824531093</v>
      </c>
      <c r="AG200" s="193">
        <f>_xlfn.IFNA(IF($B200=$B$382,0,_xlfn.IFNA(INDEX('I.Supplementary 2017-18'!T$8:T$35,MATCH($B200,'I.Supplementary 2017-18'!$B$8:$B$35,0)),INDEX('I.KI 2017-18'!T$9:T$393,MATCH($B200,'I.KI 2017-18'!$B$9:$B$393,0)))),"")</f>
        <v>27.107058089013488</v>
      </c>
      <c r="AH200" s="193">
        <f>_xlfn.IFNA(IF($B200=$B$382,0,_xlfn.IFNA(INDEX('I.Supplementary 2017-18'!U$8:U$35,MATCH($B200,'I.Supplementary 2017-18'!$B$8:$B$35,0)),INDEX('I.KI 2017-18'!U$9:U$393,MATCH($B200,'I.KI 2017-18'!$B$9:$B$393,0)))),"")</f>
        <v>0</v>
      </c>
      <c r="AI200" s="193">
        <f>_xlfn.IFNA(IF($B200=$B$382,0,_xlfn.IFNA(INDEX('I.Supplementary 2017-18'!V$8:V$35,MATCH($B200,'I.Supplementary 2017-18'!$B$8:$B$35,0)),INDEX('I.KI 2017-18'!V$9:V$393,MATCH($B200,'I.KI 2017-18'!$B$9:$B$393,0)))),"")</f>
        <v>0</v>
      </c>
      <c r="AJ200" s="157">
        <f>_xlfn.IFNA(IF($B200=$B$382,0,_xlfn.IFNA(INDEX('I.Supplementary 2017-18'!W$8:W$35,MATCH($B200,'I.Supplementary 2017-18'!$B$8:$B$35,0)),INDEX('I.KI 2017-18'!W$9:W$393,MATCH($B200,'I.KI 2017-18'!$B$9:$B$393,0)))),"")</f>
        <v>0</v>
      </c>
      <c r="AK200" s="156">
        <f>_xlfn.IFNA(IF($B200=$B$382,0,_xlfn.IFNA(INDEX('I.Supplementary 2017-18'!X$8:X$35,MATCH($B200,'I.Supplementary 2017-18'!$B$8:$B$35,0)),INDEX('I.KI 2017-18'!X$9:X$393,MATCH($B200,'I.KI 2017-18'!$B$9:$B$393,0)))),"")</f>
        <v>219.21889951435935</v>
      </c>
      <c r="AL200" s="193">
        <f>_xlfn.IFNA(IF($B200=$B$382,0,_xlfn.IFNA(INDEX('I.Supplementary 2017-18'!Y$8:Y$35,MATCH($B200,'I.Supplementary 2017-18'!$B$8:$B$35,0)),INDEX('I.KI 2017-18'!Y$9:Y$393,MATCH($B200,'I.KI 2017-18'!$B$9:$B$393,0)))),"")</f>
        <v>37.877771743586791</v>
      </c>
      <c r="AM200" s="193">
        <f>_xlfn.IFNA(IF($B200=$B$382,0,_xlfn.IFNA(INDEX('I.Supplementary 2017-18'!Z$8:Z$35,MATCH($B200,'I.Supplementary 2017-18'!$B$8:$B$35,0)),INDEX('I.KI 2017-18'!Z$9:Z$393,MATCH($B200,'I.KI 2017-18'!$B$9:$B$393,0)))),"")</f>
        <v>0</v>
      </c>
      <c r="AN200" s="193">
        <f>_xlfn.IFNA(IF($B200=$B$382,0,_xlfn.IFNA(INDEX('I.Supplementary 2017-18'!AA$8:AA$35,MATCH($B200,'I.Supplementary 2017-18'!$B$8:$B$35,0)),INDEX('I.KI 2017-18'!AA$9:AA$393,MATCH($B200,'I.KI 2017-18'!$B$9:$B$393,0)))),"")</f>
        <v>0</v>
      </c>
      <c r="AO200" s="157">
        <f>_xlfn.IFNA(IF($B200=$B$382,0,_xlfn.IFNA(INDEX('I.Supplementary 2017-18'!AB$8:AB$35,MATCH($B200,'I.Supplementary 2017-18'!$B$8:$B$35,0)),INDEX('I.KI 2017-18'!AB$9:AB$393,MATCH($B200,'I.KI 2017-18'!$B$9:$B$393,0)))),"")</f>
        <v>0</v>
      </c>
      <c r="AP200" s="149"/>
      <c r="AQ200" s="156">
        <f>_xlfn.IFNA(IF($B200=$B$381,0,IF($B200=$B$382,0,_xlfn.IFNA(INDEX('I.Supplementary 2017-18'!I$8:I$35,MATCH($B200,'I.Supplementary 2017-18'!$B$8:$B$35,0)),INDEX('I.KI 2017-18'!I$9:I$393,MATCH($B200,'I.KI 2017-18'!$B$9:$B$393,0))))),"")</f>
        <v>90.15152492362175</v>
      </c>
      <c r="AR200" s="149">
        <f>_xlfn.IFNA(IF($B200=$B$381,0,IF($B200=$B$382,0,_xlfn.IFNA(INDEX('I.Supplementary 2017-18'!J$8:J$35,MATCH($B200,'I.Supplementary 2017-18'!$B$8:$B$35,0)),INDEX('I.KI 2017-18'!J$9:J$393,MATCH($B200,'I.KI 2017-18'!$B$9:$B$393,0))))),"")</f>
        <v>166.94514633432442</v>
      </c>
      <c r="AS200" s="157">
        <f>_xlfn.IFNA(IF($B200=$B$381,0,IF($B200=$B$382,0,_xlfn.IFNA(INDEX('I.Supplementary 2017-18'!H$8:H$35,MATCH($B200,'I.Supplementary 2017-18'!$B$8:$B$35,0)),INDEX('I.KI 2017-18'!H$9:H$393,MATCH($B200,'I.KI 2017-18'!$B$9:$B$393,0))))),"")</f>
        <v>257.09667125794618</v>
      </c>
      <c r="AT200" s="149"/>
      <c r="AU200" s="156">
        <f>_xlfn.IFNA(_xlfn.IFNA(INDEX('I.Supplementary 2018-19'!P$8:P$157,MATCH($B200,'I.Supplementary 2018-19'!$B$8:$B$157,0)),INDEX('I.KI 2018-19'!P$9:P$393,MATCH($B200,'I.KI 2018-19'!$B$9:$B$393,0))),"")</f>
        <v>65.754135046671621</v>
      </c>
      <c r="AV200" s="193">
        <f>_xlfn.IFNA(_xlfn.IFNA(INDEX('I.Supplementary 2018-19'!Q$8:Q$157,MATCH($B200,'I.Supplementary 2018-19'!$B$8:$B$157,0)),INDEX('I.KI 2018-19'!Q$9:Q$393,MATCH($B200,'I.KI 2018-19'!$B$9:$B$393,0))),"")</f>
        <v>7.9857322197200764</v>
      </c>
      <c r="AW200" s="193">
        <f>_xlfn.IFNA(_xlfn.IFNA(INDEX('I.Supplementary 2018-19'!R$8:R$157,MATCH($B200,'I.Supplementary 2018-19'!$B$8:$B$157,0)),INDEX('I.KI 2018-19'!R$9:R$393,MATCH($B200,'I.KI 2018-19'!$B$9:$B$393,0))),"")</f>
        <v>0</v>
      </c>
      <c r="AX200" s="193">
        <f>_xlfn.IFNA(_xlfn.IFNA(INDEX('I.Supplementary 2018-19'!S$8:S$157,MATCH($B200,'I.Supplementary 2018-19'!$B$8:$B$157,0)),INDEX('I.KI 2018-19'!S$9:S$393,MATCH($B200,'I.KI 2018-19'!$B$9:$B$393,0))),"")</f>
        <v>0</v>
      </c>
      <c r="AY200" s="157">
        <f>_xlfn.IFNA(_xlfn.IFNA(INDEX('I.Supplementary 2018-19'!T$8:T$157,MATCH($B200,'I.Supplementary 2018-19'!$B$8:$B$157,0)),INDEX('I.KI 2018-19'!T$9:T$393,MATCH($B200,'I.KI 2018-19'!$B$9:$B$393,0))),"")</f>
        <v>0</v>
      </c>
      <c r="AZ200" s="156">
        <f>_xlfn.IFNA(_xlfn.IFNA(INDEX('I.Supplementary 2018-19'!U$8:U$157,MATCH($B200,'I.Supplementary 2018-19'!$B$8:$B$157,0)),INDEX('I.KI 2018-19'!U$9:U$393,MATCH($B200,'I.KI 2018-19'!$B$9:$B$393,0))),"")</f>
        <v>144.03923252735888</v>
      </c>
      <c r="BA200" s="193">
        <f>_xlfn.IFNA(_xlfn.IFNA(INDEX('I.Supplementary 2018-19'!V$8:V$157,MATCH($B200,'I.Supplementary 2018-19'!$B$8:$B$157,0)),INDEX('I.KI 2018-19'!V$9:V$393,MATCH($B200,'I.KI 2018-19'!$B$9:$B$393,0))),"")</f>
        <v>27.921433224734923</v>
      </c>
      <c r="BB200" s="193">
        <f>_xlfn.IFNA(_xlfn.IFNA(INDEX('I.Supplementary 2018-19'!W$8:W$157,MATCH($B200,'I.Supplementary 2018-19'!$B$8:$B$157,0)),INDEX('I.KI 2018-19'!W$9:W$393,MATCH($B200,'I.KI 2018-19'!$B$9:$B$393,0))),"")</f>
        <v>0</v>
      </c>
      <c r="BC200" s="193">
        <f>_xlfn.IFNA(_xlfn.IFNA(INDEX('I.Supplementary 2018-19'!X$8:X$157,MATCH($B200,'I.Supplementary 2018-19'!$B$8:$B$157,0)),INDEX('I.KI 2018-19'!X$9:X$393,MATCH($B200,'I.KI 2018-19'!$B$9:$B$393,0))),"")</f>
        <v>0</v>
      </c>
      <c r="BD200" s="157">
        <f>_xlfn.IFNA(_xlfn.IFNA(INDEX('I.Supplementary 2018-19'!Y$8:Y$157,MATCH($B200,'I.Supplementary 2018-19'!$B$8:$B$157,0)),INDEX('I.KI 2018-19'!Y$9:Y$393,MATCH($B200,'I.KI 2018-19'!$B$9:$B$393,0))),"")</f>
        <v>0</v>
      </c>
      <c r="BE200" s="156">
        <f>_xlfn.IFNA(_xlfn.IFNA(INDEX('I.Supplementary 2018-19'!Z$8:Z$157,MATCH($B200,'I.Supplementary 2018-19'!$B$8:$B$157,0)),INDEX('I.KI 2018-19'!Z$9:Z$393,MATCH($B200,'I.KI 2018-19'!$B$9:$B$393,0))),"")</f>
        <v>209.7933675740305</v>
      </c>
      <c r="BF200" s="193">
        <f>_xlfn.IFNA(_xlfn.IFNA(INDEX('I.Supplementary 2018-19'!AA$8:AA$157,MATCH($B200,'I.Supplementary 2018-19'!$B$8:$B$157,0)),INDEX('I.KI 2018-19'!AA$9:AA$393,MATCH($B200,'I.KI 2018-19'!$B$9:$B$393,0))),"")</f>
        <v>35.907165444454996</v>
      </c>
      <c r="BG200" s="193">
        <f>_xlfn.IFNA(_xlfn.IFNA(INDEX('I.Supplementary 2018-19'!AB$8:AB$157,MATCH($B200,'I.Supplementary 2018-19'!$B$8:$B$157,0)),INDEX('I.KI 2018-19'!AB$9:AB$393,MATCH($B200,'I.KI 2018-19'!$B$9:$B$393,0))),"")</f>
        <v>0</v>
      </c>
      <c r="BH200" s="193">
        <f>_xlfn.IFNA(_xlfn.IFNA(INDEX('I.Supplementary 2018-19'!AC$8:AC$157,MATCH($B200,'I.Supplementary 2018-19'!$B$8:$B$157,0)),INDEX('I.KI 2018-19'!AC$9:AC$393,MATCH($B200,'I.KI 2018-19'!$B$9:$B$393,0))),"")</f>
        <v>0</v>
      </c>
      <c r="BI200" s="157">
        <f>_xlfn.IFNA(_xlfn.IFNA(INDEX('I.Supplementary 2018-19'!AD$8:AD$157,MATCH($B200,'I.Supplementary 2018-19'!$B$8:$B$157,0)),INDEX('I.KI 2018-19'!AD$9:AD$393,MATCH($B200,'I.KI 2018-19'!$B$9:$B$393,0))),"")</f>
        <v>0</v>
      </c>
      <c r="BJ200" s="149"/>
      <c r="BK200" s="156">
        <f>_xlfn.IFNA(IF($B200=$B$381,0,IF($B200=$B$382,0,_xlfn.IFNA(INDEX('I.Supplementary 2018-19'!I$8:I$157,MATCH($B200,'I.Supplementary 2018-19'!$B$8:$B$157,0)),INDEX('I.KI 2018-19'!I$9:I$393,MATCH($B200,'I.KI 2018-19'!$B$9:$B$393,0))))),"")</f>
        <v>73.739867266391698</v>
      </c>
      <c r="BL200" s="149">
        <f>_xlfn.IFNA(IF($B200=$B$381,0,IF($B200=$B$382,0,_xlfn.IFNA(INDEX('I.Supplementary 2018-19'!J$8:J$157,MATCH($B200,'I.Supplementary 2018-19'!$B$8:$B$157,0)),INDEX('I.KI 2018-19'!J$9:J$393,MATCH($B200,'I.KI 2018-19'!$B$9:$B$393,0))))),"")</f>
        <v>171.96066575209383</v>
      </c>
      <c r="BM200" s="157">
        <f>_xlfn.IFNA(IF($B200=$B$381,0,IF($B200=$B$382,0,_xlfn.IFNA(INDEX('I.Supplementary 2018-19'!H$8:H$157,MATCH($B200,'I.Supplementary 2018-19'!$B$8:$B$157,0)),INDEX('I.KI 2018-19'!H$9:H$393,MATCH($B200,'I.KI 2018-19'!$B$9:$B$393,0))))),"")</f>
        <v>245.70053301848554</v>
      </c>
    </row>
    <row r="201" spans="2:65">
      <c r="B201" s="121" t="str">
        <f>'Calculations for 2021-22'!B201</f>
        <v>E3035</v>
      </c>
      <c r="C201" s="160" t="str">
        <f>'Calculations for 2021-22'!D201</f>
        <v>E3035</v>
      </c>
      <c r="D201" t="str">
        <f>'Calculations for 2021-22'!E201</f>
        <v>SD</v>
      </c>
      <c r="E201">
        <f>'Calculations for 2021-22'!F201</f>
        <v>0</v>
      </c>
      <c r="F201" s="120" t="str">
        <f>'Calculations for 2021-22'!H201</f>
        <v>Mansfield</v>
      </c>
      <c r="G201" s="156">
        <f>_xlfn.IFNA(INDEX('I.KI 2016-17'!M$8:M$391,MATCH($B201,'I.KI 2016-17'!$B$8:$B$391,0)),"")</f>
        <v>0</v>
      </c>
      <c r="H201" s="149">
        <f>_xlfn.IFNA(INDEX('I.KI 2016-17'!N$8:N$391,MATCH($B201,'I.KI 2016-17'!$B$8:$B$391,0)),"")</f>
        <v>1.858759408766</v>
      </c>
      <c r="I201" s="149">
        <f>_xlfn.IFNA(INDEX('I.KI 2016-17'!O$8:O$391,MATCH($B201,'I.KI 2016-17'!$B$8:$B$391,0)),"")</f>
        <v>0</v>
      </c>
      <c r="J201" s="149">
        <f>_xlfn.IFNA(INDEX('I.KI 2016-17'!P$8:P$391,MATCH($B201,'I.KI 2016-17'!$B$8:$B$391,0)),"")</f>
        <v>0</v>
      </c>
      <c r="K201" s="157">
        <f>_xlfn.IFNA(INDEX('I.KI 2016-17'!Q$8:Q$391,MATCH($B201,'I.KI 2016-17'!$B$8:$B$391,0)),"")</f>
        <v>0</v>
      </c>
      <c r="L201" s="156">
        <f>_xlfn.IFNA(INDEX('I.KI 2016-17'!R$8:R$391,MATCH($B201,'I.KI 2016-17'!$B$8:$B$391,0)),"")</f>
        <v>0</v>
      </c>
      <c r="M201" s="193">
        <f>_xlfn.IFNA(INDEX('I.KI 2016-17'!S$8:S$391,MATCH($B201,'I.KI 2016-17'!$B$8:$B$391,0)),"")</f>
        <v>3.4154855548470002</v>
      </c>
      <c r="N201" s="193">
        <f>_xlfn.IFNA(INDEX('I.KI 2016-17'!T$8:T$391,MATCH($B201,'I.KI 2016-17'!$B$8:$B$391,0)),"")</f>
        <v>0</v>
      </c>
      <c r="O201" s="193">
        <f>_xlfn.IFNA(INDEX('I.KI 2016-17'!U$8:U$391,MATCH($B201,'I.KI 2016-17'!$B$8:$B$391,0)),"")</f>
        <v>0</v>
      </c>
      <c r="P201" s="157">
        <f>_xlfn.IFNA(INDEX('I.KI 2016-17'!V$8:V$391,MATCH($B201,'I.KI 2016-17'!$B$8:$B$391,0)),"")</f>
        <v>0</v>
      </c>
      <c r="Q201" s="156">
        <f>_xlfn.IFNA(INDEX('I.KI 2016-17'!W$8:W$391,MATCH($B201,'I.KI 2016-17'!$B$8:$B$391,0)),"")</f>
        <v>0</v>
      </c>
      <c r="R201" s="193">
        <f>_xlfn.IFNA(INDEX('I.KI 2016-17'!X$8:X$391,MATCH($B201,'I.KI 2016-17'!$B$8:$B$391,0)),"")</f>
        <v>5.2742449636130004</v>
      </c>
      <c r="S201" s="193">
        <f>_xlfn.IFNA(INDEX('I.KI 2016-17'!Y$8:Y$391,MATCH($B201,'I.KI 2016-17'!$B$8:$B$391,0)),"")</f>
        <v>0</v>
      </c>
      <c r="T201" s="193">
        <f>_xlfn.IFNA(INDEX('I.KI 2016-17'!Z$8:Z$391,MATCH($B201,'I.KI 2016-17'!$B$8:$B$391,0)),"")</f>
        <v>0</v>
      </c>
      <c r="U201" s="157">
        <f>_xlfn.IFNA(INDEX('I.KI 2016-17'!AA$8:AA$391,MATCH($B201,'I.KI 2016-17'!$B$8:$B$391,0)),"")</f>
        <v>0</v>
      </c>
      <c r="V201" s="149"/>
      <c r="W201" s="154">
        <f>_xlfn.IFNA(INDEX('I.KI 2016-17'!$H$8:$H$391,MATCH(B201,'I.KI 2016-17'!$B$8:$B$391,0)),"")</f>
        <v>1.858759408766</v>
      </c>
      <c r="X201" s="153">
        <f>_xlfn.IFNA(INDEX('I.KI 2016-17'!$I$8:$I$391,MATCH(B201,'I.KI 2016-17'!$B$8:$B$391,0)),"")</f>
        <v>3.4154855548470002</v>
      </c>
      <c r="Y201" s="155">
        <f>_xlfn.IFNA(INDEX('I.KI 2016-17'!$G$8:$G$391,MATCH(B201,'I.KI 2016-17'!$B$8:$B$391,0)),"")</f>
        <v>5.2742449636130004</v>
      </c>
      <c r="Z201" s="149"/>
      <c r="AA201" s="156">
        <f>_xlfn.IFNA(IF($B201=$B$382,0,_xlfn.IFNA(INDEX('I.Supplementary 2017-18'!N$8:N$35,MATCH($B201,'I.Supplementary 2017-18'!$B$8:$B$35,0)),INDEX('I.KI 2017-18'!N$9:N$393,MATCH($B201,'I.KI 2017-18'!$B$9:$B$393,0)))),"")</f>
        <v>0</v>
      </c>
      <c r="AB201" s="193">
        <f>_xlfn.IFNA(IF($B201=$B$382,0,_xlfn.IFNA(INDEX('I.Supplementary 2017-18'!O$8:O$35,MATCH($B201,'I.Supplementary 2017-18'!$B$8:$B$35,0)),INDEX('I.KI 2017-18'!O$9:O$393,MATCH($B201,'I.KI 2017-18'!$B$9:$B$393,0)))),"")</f>
        <v>1.168760443956554</v>
      </c>
      <c r="AC201" s="193">
        <f>_xlfn.IFNA(IF($B201=$B$382,0,_xlfn.IFNA(INDEX('I.Supplementary 2017-18'!P$8:P$35,MATCH($B201,'I.Supplementary 2017-18'!$B$8:$B$35,0)),INDEX('I.KI 2017-18'!P$9:P$393,MATCH($B201,'I.KI 2017-18'!$B$9:$B$393,0)))),"")</f>
        <v>0</v>
      </c>
      <c r="AD201" s="193">
        <f>_xlfn.IFNA(IF($B201=$B$382,0,_xlfn.IFNA(INDEX('I.Supplementary 2017-18'!Q$8:Q$35,MATCH($B201,'I.Supplementary 2017-18'!$B$8:$B$35,0)),INDEX('I.KI 2017-18'!Q$9:Q$393,MATCH($B201,'I.KI 2017-18'!$B$9:$B$393,0)))),"")</f>
        <v>0</v>
      </c>
      <c r="AE201" s="157">
        <f>_xlfn.IFNA(IF($B201=$B$382,0,_xlfn.IFNA(INDEX('I.Supplementary 2017-18'!R$8:R$35,MATCH($B201,'I.Supplementary 2017-18'!$B$8:$B$35,0)),INDEX('I.KI 2017-18'!R$9:R$393,MATCH($B201,'I.KI 2017-18'!$B$9:$B$393,0)))),"")</f>
        <v>0</v>
      </c>
      <c r="AF201" s="156">
        <f>_xlfn.IFNA(IF($B201=$B$382,0,_xlfn.IFNA(INDEX('I.Supplementary 2017-18'!S$8:S$35,MATCH($B201,'I.Supplementary 2017-18'!$B$8:$B$35,0)),INDEX('I.KI 2017-18'!S$9:S$393,MATCH($B201,'I.KI 2017-18'!$B$9:$B$393,0)))),"")</f>
        <v>0</v>
      </c>
      <c r="AG201" s="193">
        <f>_xlfn.IFNA(IF($B201=$B$382,0,_xlfn.IFNA(INDEX('I.Supplementary 2017-18'!T$8:T$35,MATCH($B201,'I.Supplementary 2017-18'!$B$8:$B$35,0)),INDEX('I.KI 2017-18'!T$9:T$393,MATCH($B201,'I.KI 2017-18'!$B$9:$B$393,0)))),"")</f>
        <v>3.48521619213779</v>
      </c>
      <c r="AH201" s="193">
        <f>_xlfn.IFNA(IF($B201=$B$382,0,_xlfn.IFNA(INDEX('I.Supplementary 2017-18'!U$8:U$35,MATCH($B201,'I.Supplementary 2017-18'!$B$8:$B$35,0)),INDEX('I.KI 2017-18'!U$9:U$393,MATCH($B201,'I.KI 2017-18'!$B$9:$B$393,0)))),"")</f>
        <v>0</v>
      </c>
      <c r="AI201" s="193">
        <f>_xlfn.IFNA(IF($B201=$B$382,0,_xlfn.IFNA(INDEX('I.Supplementary 2017-18'!V$8:V$35,MATCH($B201,'I.Supplementary 2017-18'!$B$8:$B$35,0)),INDEX('I.KI 2017-18'!V$9:V$393,MATCH($B201,'I.KI 2017-18'!$B$9:$B$393,0)))),"")</f>
        <v>0</v>
      </c>
      <c r="AJ201" s="157">
        <f>_xlfn.IFNA(IF($B201=$B$382,0,_xlfn.IFNA(INDEX('I.Supplementary 2017-18'!W$8:W$35,MATCH($B201,'I.Supplementary 2017-18'!$B$8:$B$35,0)),INDEX('I.KI 2017-18'!W$9:W$393,MATCH($B201,'I.KI 2017-18'!$B$9:$B$393,0)))),"")</f>
        <v>0</v>
      </c>
      <c r="AK201" s="156">
        <f>_xlfn.IFNA(IF($B201=$B$382,0,_xlfn.IFNA(INDEX('I.Supplementary 2017-18'!X$8:X$35,MATCH($B201,'I.Supplementary 2017-18'!$B$8:$B$35,0)),INDEX('I.KI 2017-18'!X$9:X$393,MATCH($B201,'I.KI 2017-18'!$B$9:$B$393,0)))),"")</f>
        <v>0</v>
      </c>
      <c r="AL201" s="193">
        <f>_xlfn.IFNA(IF($B201=$B$382,0,_xlfn.IFNA(INDEX('I.Supplementary 2017-18'!Y$8:Y$35,MATCH($B201,'I.Supplementary 2017-18'!$B$8:$B$35,0)),INDEX('I.KI 2017-18'!Y$9:Y$393,MATCH($B201,'I.KI 2017-18'!$B$9:$B$393,0)))),"")</f>
        <v>4.6539766360943435</v>
      </c>
      <c r="AM201" s="193">
        <f>_xlfn.IFNA(IF($B201=$B$382,0,_xlfn.IFNA(INDEX('I.Supplementary 2017-18'!Z$8:Z$35,MATCH($B201,'I.Supplementary 2017-18'!$B$8:$B$35,0)),INDEX('I.KI 2017-18'!Z$9:Z$393,MATCH($B201,'I.KI 2017-18'!$B$9:$B$393,0)))),"")</f>
        <v>0</v>
      </c>
      <c r="AN201" s="193">
        <f>_xlfn.IFNA(IF($B201=$B$382,0,_xlfn.IFNA(INDEX('I.Supplementary 2017-18'!AA$8:AA$35,MATCH($B201,'I.Supplementary 2017-18'!$B$8:$B$35,0)),INDEX('I.KI 2017-18'!AA$9:AA$393,MATCH($B201,'I.KI 2017-18'!$B$9:$B$393,0)))),"")</f>
        <v>0</v>
      </c>
      <c r="AO201" s="157">
        <f>_xlfn.IFNA(IF($B201=$B$382,0,_xlfn.IFNA(INDEX('I.Supplementary 2017-18'!AB$8:AB$35,MATCH($B201,'I.Supplementary 2017-18'!$B$8:$B$35,0)),INDEX('I.KI 2017-18'!AB$9:AB$393,MATCH($B201,'I.KI 2017-18'!$B$9:$B$393,0)))),"")</f>
        <v>0</v>
      </c>
      <c r="AP201" s="149"/>
      <c r="AQ201" s="156">
        <f>_xlfn.IFNA(IF($B201=$B$381,0,IF($B201=$B$382,0,_xlfn.IFNA(INDEX('I.Supplementary 2017-18'!I$8:I$35,MATCH($B201,'I.Supplementary 2017-18'!$B$8:$B$35,0)),INDEX('I.KI 2017-18'!I$9:I$393,MATCH($B201,'I.KI 2017-18'!$B$9:$B$393,0))))),"")</f>
        <v>1.168760443956554</v>
      </c>
      <c r="AR201" s="149">
        <f>_xlfn.IFNA(IF($B201=$B$381,0,IF($B201=$B$382,0,_xlfn.IFNA(INDEX('I.Supplementary 2017-18'!J$8:J$35,MATCH($B201,'I.Supplementary 2017-18'!$B$8:$B$35,0)),INDEX('I.KI 2017-18'!J$9:J$393,MATCH($B201,'I.KI 2017-18'!$B$9:$B$393,0))))),"")</f>
        <v>3.48521619213779</v>
      </c>
      <c r="AS201" s="157">
        <f>_xlfn.IFNA(IF($B201=$B$381,0,IF($B201=$B$382,0,_xlfn.IFNA(INDEX('I.Supplementary 2017-18'!H$8:H$35,MATCH($B201,'I.Supplementary 2017-18'!$B$8:$B$35,0)),INDEX('I.KI 2017-18'!H$9:H$393,MATCH($B201,'I.KI 2017-18'!$B$9:$B$393,0))))),"")</f>
        <v>4.6539766360943435</v>
      </c>
      <c r="AT201" s="149"/>
      <c r="AU201" s="156">
        <f>_xlfn.IFNA(_xlfn.IFNA(INDEX('I.Supplementary 2018-19'!P$8:P$157,MATCH($B201,'I.Supplementary 2018-19'!$B$8:$B$157,0)),INDEX('I.KI 2018-19'!P$9:P$393,MATCH($B201,'I.KI 2018-19'!$B$9:$B$393,0))),"")</f>
        <v>0</v>
      </c>
      <c r="AV201" s="193">
        <f>_xlfn.IFNA(_xlfn.IFNA(INDEX('I.Supplementary 2018-19'!Q$8:Q$157,MATCH($B201,'I.Supplementary 2018-19'!$B$8:$B$157,0)),INDEX('I.KI 2018-19'!Q$9:Q$393,MATCH($B201,'I.KI 2018-19'!$B$9:$B$393,0))),"")</f>
        <v>0.73199405251528138</v>
      </c>
      <c r="AW201" s="193">
        <f>_xlfn.IFNA(_xlfn.IFNA(INDEX('I.Supplementary 2018-19'!R$8:R$157,MATCH($B201,'I.Supplementary 2018-19'!$B$8:$B$157,0)),INDEX('I.KI 2018-19'!R$9:R$393,MATCH($B201,'I.KI 2018-19'!$B$9:$B$393,0))),"")</f>
        <v>0</v>
      </c>
      <c r="AX201" s="193">
        <f>_xlfn.IFNA(_xlfn.IFNA(INDEX('I.Supplementary 2018-19'!S$8:S$157,MATCH($B201,'I.Supplementary 2018-19'!$B$8:$B$157,0)),INDEX('I.KI 2018-19'!S$9:S$393,MATCH($B201,'I.KI 2018-19'!$B$9:$B$393,0))),"")</f>
        <v>0</v>
      </c>
      <c r="AY201" s="157">
        <f>_xlfn.IFNA(_xlfn.IFNA(INDEX('I.Supplementary 2018-19'!T$8:T$157,MATCH($B201,'I.Supplementary 2018-19'!$B$8:$B$157,0)),INDEX('I.KI 2018-19'!T$9:T$393,MATCH($B201,'I.KI 2018-19'!$B$9:$B$393,0))),"")</f>
        <v>0</v>
      </c>
      <c r="AZ201" s="156">
        <f>_xlfn.IFNA(_xlfn.IFNA(INDEX('I.Supplementary 2018-19'!U$8:U$157,MATCH($B201,'I.Supplementary 2018-19'!$B$8:$B$157,0)),INDEX('I.KI 2018-19'!U$9:U$393,MATCH($B201,'I.KI 2018-19'!$B$9:$B$393,0))),"")</f>
        <v>0</v>
      </c>
      <c r="BA201" s="193">
        <f>_xlfn.IFNA(_xlfn.IFNA(INDEX('I.Supplementary 2018-19'!V$8:V$157,MATCH($B201,'I.Supplementary 2018-19'!$B$8:$B$157,0)),INDEX('I.KI 2018-19'!V$9:V$393,MATCH($B201,'I.KI 2018-19'!$B$9:$B$393,0))),"")</f>
        <v>3.5899222579960064</v>
      </c>
      <c r="BB201" s="193">
        <f>_xlfn.IFNA(_xlfn.IFNA(INDEX('I.Supplementary 2018-19'!W$8:W$157,MATCH($B201,'I.Supplementary 2018-19'!$B$8:$B$157,0)),INDEX('I.KI 2018-19'!W$9:W$393,MATCH($B201,'I.KI 2018-19'!$B$9:$B$393,0))),"")</f>
        <v>0</v>
      </c>
      <c r="BC201" s="193">
        <f>_xlfn.IFNA(_xlfn.IFNA(INDEX('I.Supplementary 2018-19'!X$8:X$157,MATCH($B201,'I.Supplementary 2018-19'!$B$8:$B$157,0)),INDEX('I.KI 2018-19'!X$9:X$393,MATCH($B201,'I.KI 2018-19'!$B$9:$B$393,0))),"")</f>
        <v>0</v>
      </c>
      <c r="BD201" s="157">
        <f>_xlfn.IFNA(_xlfn.IFNA(INDEX('I.Supplementary 2018-19'!Y$8:Y$157,MATCH($B201,'I.Supplementary 2018-19'!$B$8:$B$157,0)),INDEX('I.KI 2018-19'!Y$9:Y$393,MATCH($B201,'I.KI 2018-19'!$B$9:$B$393,0))),"")</f>
        <v>0</v>
      </c>
      <c r="BE201" s="156">
        <f>_xlfn.IFNA(_xlfn.IFNA(INDEX('I.Supplementary 2018-19'!Z$8:Z$157,MATCH($B201,'I.Supplementary 2018-19'!$B$8:$B$157,0)),INDEX('I.KI 2018-19'!Z$9:Z$393,MATCH($B201,'I.KI 2018-19'!$B$9:$B$393,0))),"")</f>
        <v>0</v>
      </c>
      <c r="BF201" s="193">
        <f>_xlfn.IFNA(_xlfn.IFNA(INDEX('I.Supplementary 2018-19'!AA$8:AA$157,MATCH($B201,'I.Supplementary 2018-19'!$B$8:$B$157,0)),INDEX('I.KI 2018-19'!AA$9:AA$393,MATCH($B201,'I.KI 2018-19'!$B$9:$B$393,0))),"")</f>
        <v>4.3219163105112877</v>
      </c>
      <c r="BG201" s="193">
        <f>_xlfn.IFNA(_xlfn.IFNA(INDEX('I.Supplementary 2018-19'!AB$8:AB$157,MATCH($B201,'I.Supplementary 2018-19'!$B$8:$B$157,0)),INDEX('I.KI 2018-19'!AB$9:AB$393,MATCH($B201,'I.KI 2018-19'!$B$9:$B$393,0))),"")</f>
        <v>0</v>
      </c>
      <c r="BH201" s="193">
        <f>_xlfn.IFNA(_xlfn.IFNA(INDEX('I.Supplementary 2018-19'!AC$8:AC$157,MATCH($B201,'I.Supplementary 2018-19'!$B$8:$B$157,0)),INDEX('I.KI 2018-19'!AC$9:AC$393,MATCH($B201,'I.KI 2018-19'!$B$9:$B$393,0))),"")</f>
        <v>0</v>
      </c>
      <c r="BI201" s="157">
        <f>_xlfn.IFNA(_xlfn.IFNA(INDEX('I.Supplementary 2018-19'!AD$8:AD$157,MATCH($B201,'I.Supplementary 2018-19'!$B$8:$B$157,0)),INDEX('I.KI 2018-19'!AD$9:AD$393,MATCH($B201,'I.KI 2018-19'!$B$9:$B$393,0))),"")</f>
        <v>0</v>
      </c>
      <c r="BJ201" s="149"/>
      <c r="BK201" s="156">
        <f>_xlfn.IFNA(IF($B201=$B$381,0,IF($B201=$B$382,0,_xlfn.IFNA(INDEX('I.Supplementary 2018-19'!I$8:I$157,MATCH($B201,'I.Supplementary 2018-19'!$B$8:$B$157,0)),INDEX('I.KI 2018-19'!I$9:I$393,MATCH($B201,'I.KI 2018-19'!$B$9:$B$393,0))))),"")</f>
        <v>0.73199405251528138</v>
      </c>
      <c r="BL201" s="149">
        <f>_xlfn.IFNA(IF($B201=$B$381,0,IF($B201=$B$382,0,_xlfn.IFNA(INDEX('I.Supplementary 2018-19'!J$8:J$157,MATCH($B201,'I.Supplementary 2018-19'!$B$8:$B$157,0)),INDEX('I.KI 2018-19'!J$9:J$393,MATCH($B201,'I.KI 2018-19'!$B$9:$B$393,0))))),"")</f>
        <v>3.5899222579960064</v>
      </c>
      <c r="BM201" s="157">
        <f>_xlfn.IFNA(IF($B201=$B$381,0,IF($B201=$B$382,0,_xlfn.IFNA(INDEX('I.Supplementary 2018-19'!H$8:H$157,MATCH($B201,'I.Supplementary 2018-19'!$B$8:$B$157,0)),INDEX('I.KI 2018-19'!H$9:H$393,MATCH($B201,'I.KI 2018-19'!$B$9:$B$393,0))))),"")</f>
        <v>4.3219163105112877</v>
      </c>
    </row>
    <row r="202" spans="2:65">
      <c r="B202" s="121" t="str">
        <f>'Calculations for 2021-22'!B202</f>
        <v>E2201</v>
      </c>
      <c r="C202" s="160" t="str">
        <f>'Calculations for 2021-22'!D202</f>
        <v>E2201</v>
      </c>
      <c r="D202" t="str">
        <f>'Calculations for 2021-22'!E202</f>
        <v>UNINFIR</v>
      </c>
      <c r="E202">
        <f>'Calculations for 2021-22'!F202</f>
        <v>0</v>
      </c>
      <c r="F202" s="120" t="str">
        <f>'Calculations for 2021-22'!H202</f>
        <v>Medway</v>
      </c>
      <c r="G202" s="156">
        <f>_xlfn.IFNA(INDEX('I.KI 2016-17'!M$8:M$391,MATCH($B202,'I.KI 2016-17'!$B$8:$B$391,0)),"")</f>
        <v>24.688082561881</v>
      </c>
      <c r="H202" s="149">
        <f>_xlfn.IFNA(INDEX('I.KI 2016-17'!N$8:N$391,MATCH($B202,'I.KI 2016-17'!$B$8:$B$391,0)),"")</f>
        <v>3.3432885217340003</v>
      </c>
      <c r="I202" s="149">
        <f>_xlfn.IFNA(INDEX('I.KI 2016-17'!O$8:O$391,MATCH($B202,'I.KI 2016-17'!$B$8:$B$391,0)),"")</f>
        <v>0</v>
      </c>
      <c r="J202" s="149">
        <f>_xlfn.IFNA(INDEX('I.KI 2016-17'!P$8:P$391,MATCH($B202,'I.KI 2016-17'!$B$8:$B$391,0)),"")</f>
        <v>0</v>
      </c>
      <c r="K202" s="157">
        <f>_xlfn.IFNA(INDEX('I.KI 2016-17'!Q$8:Q$391,MATCH($B202,'I.KI 2016-17'!$B$8:$B$391,0)),"")</f>
        <v>0</v>
      </c>
      <c r="L202" s="156">
        <f>_xlfn.IFNA(INDEX('I.KI 2016-17'!R$8:R$391,MATCH($B202,'I.KI 2016-17'!$B$8:$B$391,0)),"")</f>
        <v>36.30925342463</v>
      </c>
      <c r="M202" s="193">
        <f>_xlfn.IFNA(INDEX('I.KI 2016-17'!S$8:S$391,MATCH($B202,'I.KI 2016-17'!$B$8:$B$391,0)),"")</f>
        <v>7.8155683696309994</v>
      </c>
      <c r="N202" s="193">
        <f>_xlfn.IFNA(INDEX('I.KI 2016-17'!T$8:T$391,MATCH($B202,'I.KI 2016-17'!$B$8:$B$391,0)),"")</f>
        <v>0</v>
      </c>
      <c r="O202" s="193">
        <f>_xlfn.IFNA(INDEX('I.KI 2016-17'!U$8:U$391,MATCH($B202,'I.KI 2016-17'!$B$8:$B$391,0)),"")</f>
        <v>0</v>
      </c>
      <c r="P202" s="157">
        <f>_xlfn.IFNA(INDEX('I.KI 2016-17'!V$8:V$391,MATCH($B202,'I.KI 2016-17'!$B$8:$B$391,0)),"")</f>
        <v>0</v>
      </c>
      <c r="Q202" s="156">
        <f>_xlfn.IFNA(INDEX('I.KI 2016-17'!W$8:W$391,MATCH($B202,'I.KI 2016-17'!$B$8:$B$391,0)),"")</f>
        <v>60.997335986511004</v>
      </c>
      <c r="R202" s="193">
        <f>_xlfn.IFNA(INDEX('I.KI 2016-17'!X$8:X$391,MATCH($B202,'I.KI 2016-17'!$B$8:$B$391,0)),"")</f>
        <v>11.158856891365</v>
      </c>
      <c r="S202" s="193">
        <f>_xlfn.IFNA(INDEX('I.KI 2016-17'!Y$8:Y$391,MATCH($B202,'I.KI 2016-17'!$B$8:$B$391,0)),"")</f>
        <v>0</v>
      </c>
      <c r="T202" s="193">
        <f>_xlfn.IFNA(INDEX('I.KI 2016-17'!Z$8:Z$391,MATCH($B202,'I.KI 2016-17'!$B$8:$B$391,0)),"")</f>
        <v>0</v>
      </c>
      <c r="U202" s="157">
        <f>_xlfn.IFNA(INDEX('I.KI 2016-17'!AA$8:AA$391,MATCH($B202,'I.KI 2016-17'!$B$8:$B$391,0)),"")</f>
        <v>0</v>
      </c>
      <c r="V202" s="149"/>
      <c r="W202" s="154">
        <f>_xlfn.IFNA(INDEX('I.KI 2016-17'!$H$8:$H$391,MATCH(B202,'I.KI 2016-17'!$B$8:$B$391,0)),"")</f>
        <v>28.031371083614996</v>
      </c>
      <c r="X202" s="153">
        <f>_xlfn.IFNA(INDEX('I.KI 2016-17'!$I$8:$I$391,MATCH(B202,'I.KI 2016-17'!$B$8:$B$391,0)),"")</f>
        <v>44.124821794261003</v>
      </c>
      <c r="Y202" s="155">
        <f>_xlfn.IFNA(INDEX('I.KI 2016-17'!$G$8:$G$391,MATCH(B202,'I.KI 2016-17'!$B$8:$B$391,0)),"")</f>
        <v>72.156192877875995</v>
      </c>
      <c r="Z202" s="149"/>
      <c r="AA202" s="156">
        <f>_xlfn.IFNA(IF($B202=$B$382,0,_xlfn.IFNA(INDEX('I.Supplementary 2017-18'!N$8:N$35,MATCH($B202,'I.Supplementary 2017-18'!$B$8:$B$35,0)),INDEX('I.KI 2017-18'!N$9:N$393,MATCH($B202,'I.KI 2017-18'!$B$9:$B$393,0)))),"")</f>
        <v>17.12214827185543</v>
      </c>
      <c r="AB202" s="193">
        <f>_xlfn.IFNA(IF($B202=$B$382,0,_xlfn.IFNA(INDEX('I.Supplementary 2017-18'!O$8:O$35,MATCH($B202,'I.Supplementary 2017-18'!$B$8:$B$35,0)),INDEX('I.KI 2017-18'!O$9:O$393,MATCH($B202,'I.KI 2017-18'!$B$9:$B$393,0)))),"")</f>
        <v>1.3816409227185547</v>
      </c>
      <c r="AC202" s="193">
        <f>_xlfn.IFNA(IF($B202=$B$382,0,_xlfn.IFNA(INDEX('I.Supplementary 2017-18'!P$8:P$35,MATCH($B202,'I.Supplementary 2017-18'!$B$8:$B$35,0)),INDEX('I.KI 2017-18'!P$9:P$393,MATCH($B202,'I.KI 2017-18'!$B$9:$B$393,0)))),"")</f>
        <v>0</v>
      </c>
      <c r="AD202" s="193">
        <f>_xlfn.IFNA(IF($B202=$B$382,0,_xlfn.IFNA(INDEX('I.Supplementary 2017-18'!Q$8:Q$35,MATCH($B202,'I.Supplementary 2017-18'!$B$8:$B$35,0)),INDEX('I.KI 2017-18'!Q$9:Q$393,MATCH($B202,'I.KI 2017-18'!$B$9:$B$393,0)))),"")</f>
        <v>0</v>
      </c>
      <c r="AE202" s="157">
        <f>_xlfn.IFNA(IF($B202=$B$382,0,_xlfn.IFNA(INDEX('I.Supplementary 2017-18'!R$8:R$35,MATCH($B202,'I.Supplementary 2017-18'!$B$8:$B$35,0)),INDEX('I.KI 2017-18'!R$9:R$393,MATCH($B202,'I.KI 2017-18'!$B$9:$B$393,0)))),"")</f>
        <v>0</v>
      </c>
      <c r="AF202" s="156">
        <f>_xlfn.IFNA(IF($B202=$B$382,0,_xlfn.IFNA(INDEX('I.Supplementary 2017-18'!S$8:S$35,MATCH($B202,'I.Supplementary 2017-18'!$B$8:$B$35,0)),INDEX('I.KI 2017-18'!S$9:S$393,MATCH($B202,'I.KI 2017-18'!$B$9:$B$393,0)))),"")</f>
        <v>37.050544037690628</v>
      </c>
      <c r="AG202" s="193">
        <f>_xlfn.IFNA(IF($B202=$B$382,0,_xlfn.IFNA(INDEX('I.Supplementary 2017-18'!T$8:T$35,MATCH($B202,'I.Supplementary 2017-18'!$B$8:$B$35,0)),INDEX('I.KI 2017-18'!T$9:T$393,MATCH($B202,'I.KI 2017-18'!$B$9:$B$393,0)))),"")</f>
        <v>7.9751312061450372</v>
      </c>
      <c r="AH202" s="193">
        <f>_xlfn.IFNA(IF($B202=$B$382,0,_xlfn.IFNA(INDEX('I.Supplementary 2017-18'!U$8:U$35,MATCH($B202,'I.Supplementary 2017-18'!$B$8:$B$35,0)),INDEX('I.KI 2017-18'!U$9:U$393,MATCH($B202,'I.KI 2017-18'!$B$9:$B$393,0)))),"")</f>
        <v>0</v>
      </c>
      <c r="AI202" s="193">
        <f>_xlfn.IFNA(IF($B202=$B$382,0,_xlfn.IFNA(INDEX('I.Supplementary 2017-18'!V$8:V$35,MATCH($B202,'I.Supplementary 2017-18'!$B$8:$B$35,0)),INDEX('I.KI 2017-18'!V$9:V$393,MATCH($B202,'I.KI 2017-18'!$B$9:$B$393,0)))),"")</f>
        <v>0</v>
      </c>
      <c r="AJ202" s="157">
        <f>_xlfn.IFNA(IF($B202=$B$382,0,_xlfn.IFNA(INDEX('I.Supplementary 2017-18'!W$8:W$35,MATCH($B202,'I.Supplementary 2017-18'!$B$8:$B$35,0)),INDEX('I.KI 2017-18'!W$9:W$393,MATCH($B202,'I.KI 2017-18'!$B$9:$B$393,0)))),"")</f>
        <v>0</v>
      </c>
      <c r="AK202" s="156">
        <f>_xlfn.IFNA(IF($B202=$B$382,0,_xlfn.IFNA(INDEX('I.Supplementary 2017-18'!X$8:X$35,MATCH($B202,'I.Supplementary 2017-18'!$B$8:$B$35,0)),INDEX('I.KI 2017-18'!X$9:X$393,MATCH($B202,'I.KI 2017-18'!$B$9:$B$393,0)))),"")</f>
        <v>54.172692309546058</v>
      </c>
      <c r="AL202" s="193">
        <f>_xlfn.IFNA(IF($B202=$B$382,0,_xlfn.IFNA(INDEX('I.Supplementary 2017-18'!Y$8:Y$35,MATCH($B202,'I.Supplementary 2017-18'!$B$8:$B$35,0)),INDEX('I.KI 2017-18'!Y$9:Y$393,MATCH($B202,'I.KI 2017-18'!$B$9:$B$393,0)))),"")</f>
        <v>9.3567721288635912</v>
      </c>
      <c r="AM202" s="193">
        <f>_xlfn.IFNA(IF($B202=$B$382,0,_xlfn.IFNA(INDEX('I.Supplementary 2017-18'!Z$8:Z$35,MATCH($B202,'I.Supplementary 2017-18'!$B$8:$B$35,0)),INDEX('I.KI 2017-18'!Z$9:Z$393,MATCH($B202,'I.KI 2017-18'!$B$9:$B$393,0)))),"")</f>
        <v>0</v>
      </c>
      <c r="AN202" s="193">
        <f>_xlfn.IFNA(IF($B202=$B$382,0,_xlfn.IFNA(INDEX('I.Supplementary 2017-18'!AA$8:AA$35,MATCH($B202,'I.Supplementary 2017-18'!$B$8:$B$35,0)),INDEX('I.KI 2017-18'!AA$9:AA$393,MATCH($B202,'I.KI 2017-18'!$B$9:$B$393,0)))),"")</f>
        <v>0</v>
      </c>
      <c r="AO202" s="157">
        <f>_xlfn.IFNA(IF($B202=$B$382,0,_xlfn.IFNA(INDEX('I.Supplementary 2017-18'!AB$8:AB$35,MATCH($B202,'I.Supplementary 2017-18'!$B$8:$B$35,0)),INDEX('I.KI 2017-18'!AB$9:AB$393,MATCH($B202,'I.KI 2017-18'!$B$9:$B$393,0)))),"")</f>
        <v>0</v>
      </c>
      <c r="AP202" s="149"/>
      <c r="AQ202" s="156">
        <f>_xlfn.IFNA(IF($B202=$B$381,0,IF($B202=$B$382,0,_xlfn.IFNA(INDEX('I.Supplementary 2017-18'!I$8:I$35,MATCH($B202,'I.Supplementary 2017-18'!$B$8:$B$35,0)),INDEX('I.KI 2017-18'!I$9:I$393,MATCH($B202,'I.KI 2017-18'!$B$9:$B$393,0))))),"")</f>
        <v>18.503789194573983</v>
      </c>
      <c r="AR202" s="149">
        <f>_xlfn.IFNA(IF($B202=$B$381,0,IF($B202=$B$382,0,_xlfn.IFNA(INDEX('I.Supplementary 2017-18'!J$8:J$35,MATCH($B202,'I.Supplementary 2017-18'!$B$8:$B$35,0)),INDEX('I.KI 2017-18'!J$9:J$393,MATCH($B202,'I.KI 2017-18'!$B$9:$B$393,0))))),"")</f>
        <v>45.025675243835657</v>
      </c>
      <c r="AS202" s="157">
        <f>_xlfn.IFNA(IF($B202=$B$381,0,IF($B202=$B$382,0,_xlfn.IFNA(INDEX('I.Supplementary 2017-18'!H$8:H$35,MATCH($B202,'I.Supplementary 2017-18'!$B$8:$B$35,0)),INDEX('I.KI 2017-18'!H$9:H$393,MATCH($B202,'I.KI 2017-18'!$B$9:$B$393,0))))),"")</f>
        <v>63.52946443840964</v>
      </c>
      <c r="AT202" s="149"/>
      <c r="AU202" s="156">
        <f>_xlfn.IFNA(_xlfn.IFNA(INDEX('I.Supplementary 2018-19'!P$8:P$157,MATCH($B202,'I.Supplementary 2018-19'!$B$8:$B$157,0)),INDEX('I.KI 2018-19'!P$9:P$393,MATCH($B202,'I.KI 2018-19'!$B$9:$B$393,0))),"")</f>
        <v>12.129353020665452</v>
      </c>
      <c r="AV202" s="193">
        <f>_xlfn.IFNA(_xlfn.IFNA(INDEX('I.Supplementary 2018-19'!Q$8:Q$157,MATCH($B202,'I.Supplementary 2018-19'!$B$8:$B$157,0)),INDEX('I.KI 2018-19'!Q$9:Q$393,MATCH($B202,'I.KI 2018-19'!$B$9:$B$393,0))),"")</f>
        <v>0.17693222987597435</v>
      </c>
      <c r="AW202" s="193">
        <f>_xlfn.IFNA(_xlfn.IFNA(INDEX('I.Supplementary 2018-19'!R$8:R$157,MATCH($B202,'I.Supplementary 2018-19'!$B$8:$B$157,0)),INDEX('I.KI 2018-19'!R$9:R$393,MATCH($B202,'I.KI 2018-19'!$B$9:$B$393,0))),"")</f>
        <v>0</v>
      </c>
      <c r="AX202" s="193">
        <f>_xlfn.IFNA(_xlfn.IFNA(INDEX('I.Supplementary 2018-19'!S$8:S$157,MATCH($B202,'I.Supplementary 2018-19'!$B$8:$B$157,0)),INDEX('I.KI 2018-19'!S$9:S$393,MATCH($B202,'I.KI 2018-19'!$B$9:$B$393,0))),"")</f>
        <v>0</v>
      </c>
      <c r="AY202" s="157">
        <f>_xlfn.IFNA(_xlfn.IFNA(INDEX('I.Supplementary 2018-19'!T$8:T$157,MATCH($B202,'I.Supplementary 2018-19'!$B$8:$B$157,0)),INDEX('I.KI 2018-19'!T$9:T$393,MATCH($B202,'I.KI 2018-19'!$B$9:$B$393,0))),"")</f>
        <v>0</v>
      </c>
      <c r="AZ202" s="156">
        <f>_xlfn.IFNA(_xlfn.IFNA(INDEX('I.Supplementary 2018-19'!U$8:U$157,MATCH($B202,'I.Supplementary 2018-19'!$B$8:$B$157,0)),INDEX('I.KI 2018-19'!U$9:U$393,MATCH($B202,'I.KI 2018-19'!$B$9:$B$393,0))),"")</f>
        <v>38.163650510925962</v>
      </c>
      <c r="BA202" s="193">
        <f>_xlfn.IFNA(_xlfn.IFNA(INDEX('I.Supplementary 2018-19'!V$8:V$157,MATCH($B202,'I.Supplementary 2018-19'!$B$8:$B$157,0)),INDEX('I.KI 2018-19'!V$9:V$393,MATCH($B202,'I.KI 2018-19'!$B$9:$B$393,0))),"")</f>
        <v>8.2147274226386635</v>
      </c>
      <c r="BB202" s="193">
        <f>_xlfn.IFNA(_xlfn.IFNA(INDEX('I.Supplementary 2018-19'!W$8:W$157,MATCH($B202,'I.Supplementary 2018-19'!$B$8:$B$157,0)),INDEX('I.KI 2018-19'!W$9:W$393,MATCH($B202,'I.KI 2018-19'!$B$9:$B$393,0))),"")</f>
        <v>0</v>
      </c>
      <c r="BC202" s="193">
        <f>_xlfn.IFNA(_xlfn.IFNA(INDEX('I.Supplementary 2018-19'!X$8:X$157,MATCH($B202,'I.Supplementary 2018-19'!$B$8:$B$157,0)),INDEX('I.KI 2018-19'!X$9:X$393,MATCH($B202,'I.KI 2018-19'!$B$9:$B$393,0))),"")</f>
        <v>0</v>
      </c>
      <c r="BD202" s="157">
        <f>_xlfn.IFNA(_xlfn.IFNA(INDEX('I.Supplementary 2018-19'!Y$8:Y$157,MATCH($B202,'I.Supplementary 2018-19'!$B$8:$B$157,0)),INDEX('I.KI 2018-19'!Y$9:Y$393,MATCH($B202,'I.KI 2018-19'!$B$9:$B$393,0))),"")</f>
        <v>0</v>
      </c>
      <c r="BE202" s="156">
        <f>_xlfn.IFNA(_xlfn.IFNA(INDEX('I.Supplementary 2018-19'!Z$8:Z$157,MATCH($B202,'I.Supplementary 2018-19'!$B$8:$B$157,0)),INDEX('I.KI 2018-19'!Z$9:Z$393,MATCH($B202,'I.KI 2018-19'!$B$9:$B$393,0))),"")</f>
        <v>50.29300353159141</v>
      </c>
      <c r="BF202" s="193">
        <f>_xlfn.IFNA(_xlfn.IFNA(INDEX('I.Supplementary 2018-19'!AA$8:AA$157,MATCH($B202,'I.Supplementary 2018-19'!$B$8:$B$157,0)),INDEX('I.KI 2018-19'!AA$9:AA$393,MATCH($B202,'I.KI 2018-19'!$B$9:$B$393,0))),"")</f>
        <v>8.3916596525146385</v>
      </c>
      <c r="BG202" s="193">
        <f>_xlfn.IFNA(_xlfn.IFNA(INDEX('I.Supplementary 2018-19'!AB$8:AB$157,MATCH($B202,'I.Supplementary 2018-19'!$B$8:$B$157,0)),INDEX('I.KI 2018-19'!AB$9:AB$393,MATCH($B202,'I.KI 2018-19'!$B$9:$B$393,0))),"")</f>
        <v>0</v>
      </c>
      <c r="BH202" s="193">
        <f>_xlfn.IFNA(_xlfn.IFNA(INDEX('I.Supplementary 2018-19'!AC$8:AC$157,MATCH($B202,'I.Supplementary 2018-19'!$B$8:$B$157,0)),INDEX('I.KI 2018-19'!AC$9:AC$393,MATCH($B202,'I.KI 2018-19'!$B$9:$B$393,0))),"")</f>
        <v>0</v>
      </c>
      <c r="BI202" s="157">
        <f>_xlfn.IFNA(_xlfn.IFNA(INDEX('I.Supplementary 2018-19'!AD$8:AD$157,MATCH($B202,'I.Supplementary 2018-19'!$B$8:$B$157,0)),INDEX('I.KI 2018-19'!AD$9:AD$393,MATCH($B202,'I.KI 2018-19'!$B$9:$B$393,0))),"")</f>
        <v>0</v>
      </c>
      <c r="BJ202" s="149"/>
      <c r="BK202" s="156">
        <f>_xlfn.IFNA(IF($B202=$B$381,0,IF($B202=$B$382,0,_xlfn.IFNA(INDEX('I.Supplementary 2018-19'!I$8:I$157,MATCH($B202,'I.Supplementary 2018-19'!$B$8:$B$157,0)),INDEX('I.KI 2018-19'!I$9:I$393,MATCH($B202,'I.KI 2018-19'!$B$9:$B$393,0))))),"")</f>
        <v>12.306285250541427</v>
      </c>
      <c r="BL202" s="149">
        <f>_xlfn.IFNA(IF($B202=$B$381,0,IF($B202=$B$382,0,_xlfn.IFNA(INDEX('I.Supplementary 2018-19'!J$8:J$157,MATCH($B202,'I.Supplementary 2018-19'!$B$8:$B$157,0)),INDEX('I.KI 2018-19'!J$9:J$393,MATCH($B202,'I.KI 2018-19'!$B$9:$B$393,0))))),"")</f>
        <v>46.378377933564629</v>
      </c>
      <c r="BM202" s="157">
        <f>_xlfn.IFNA(IF($B202=$B$381,0,IF($B202=$B$382,0,_xlfn.IFNA(INDEX('I.Supplementary 2018-19'!H$8:H$157,MATCH($B202,'I.Supplementary 2018-19'!$B$8:$B$157,0)),INDEX('I.KI 2018-19'!H$9:H$393,MATCH($B202,'I.KI 2018-19'!$B$9:$B$393,0))))),"")</f>
        <v>58.684663184106057</v>
      </c>
    </row>
    <row r="203" spans="2:65">
      <c r="B203" s="121" t="str">
        <f>'Calculations for 2021-22'!B203</f>
        <v>E2436</v>
      </c>
      <c r="C203" s="160" t="str">
        <f>'Calculations for 2021-22'!D203</f>
        <v>E2436</v>
      </c>
      <c r="D203" t="str">
        <f>'Calculations for 2021-22'!E203</f>
        <v>SD</v>
      </c>
      <c r="E203" t="str">
        <f>'Calculations for 2021-22'!F203</f>
        <v>P1913</v>
      </c>
      <c r="F203" s="120" t="str">
        <f>'Calculations for 2021-22'!H203</f>
        <v>Melton</v>
      </c>
      <c r="G203" s="156">
        <f>_xlfn.IFNA(INDEX('I.KI 2016-17'!M$8:M$391,MATCH($B203,'I.KI 2016-17'!$B$8:$B$391,0)),"")</f>
        <v>0</v>
      </c>
      <c r="H203" s="149">
        <f>_xlfn.IFNA(INDEX('I.KI 2016-17'!N$8:N$391,MATCH($B203,'I.KI 2016-17'!$B$8:$B$391,0)),"")</f>
        <v>0.57586328359100003</v>
      </c>
      <c r="I203" s="149">
        <f>_xlfn.IFNA(INDEX('I.KI 2016-17'!O$8:O$391,MATCH($B203,'I.KI 2016-17'!$B$8:$B$391,0)),"")</f>
        <v>0</v>
      </c>
      <c r="J203" s="149">
        <f>_xlfn.IFNA(INDEX('I.KI 2016-17'!P$8:P$391,MATCH($B203,'I.KI 2016-17'!$B$8:$B$391,0)),"")</f>
        <v>0</v>
      </c>
      <c r="K203" s="157">
        <f>_xlfn.IFNA(INDEX('I.KI 2016-17'!Q$8:Q$391,MATCH($B203,'I.KI 2016-17'!$B$8:$B$391,0)),"")</f>
        <v>0</v>
      </c>
      <c r="L203" s="156">
        <f>_xlfn.IFNA(INDEX('I.KI 2016-17'!R$8:R$391,MATCH($B203,'I.KI 2016-17'!$B$8:$B$391,0)),"")</f>
        <v>0</v>
      </c>
      <c r="M203" s="193">
        <f>_xlfn.IFNA(INDEX('I.KI 2016-17'!S$8:S$391,MATCH($B203,'I.KI 2016-17'!$B$8:$B$391,0)),"")</f>
        <v>1.2150255504429999</v>
      </c>
      <c r="N203" s="193">
        <f>_xlfn.IFNA(INDEX('I.KI 2016-17'!T$8:T$391,MATCH($B203,'I.KI 2016-17'!$B$8:$B$391,0)),"")</f>
        <v>0</v>
      </c>
      <c r="O203" s="193">
        <f>_xlfn.IFNA(INDEX('I.KI 2016-17'!U$8:U$391,MATCH($B203,'I.KI 2016-17'!$B$8:$B$391,0)),"")</f>
        <v>0</v>
      </c>
      <c r="P203" s="157">
        <f>_xlfn.IFNA(INDEX('I.KI 2016-17'!V$8:V$391,MATCH($B203,'I.KI 2016-17'!$B$8:$B$391,0)),"")</f>
        <v>0</v>
      </c>
      <c r="Q203" s="156">
        <f>_xlfn.IFNA(INDEX('I.KI 2016-17'!W$8:W$391,MATCH($B203,'I.KI 2016-17'!$B$8:$B$391,0)),"")</f>
        <v>0</v>
      </c>
      <c r="R203" s="193">
        <f>_xlfn.IFNA(INDEX('I.KI 2016-17'!X$8:X$391,MATCH($B203,'I.KI 2016-17'!$B$8:$B$391,0)),"")</f>
        <v>1.7908888340339999</v>
      </c>
      <c r="S203" s="193">
        <f>_xlfn.IFNA(INDEX('I.KI 2016-17'!Y$8:Y$391,MATCH($B203,'I.KI 2016-17'!$B$8:$B$391,0)),"")</f>
        <v>0</v>
      </c>
      <c r="T203" s="193">
        <f>_xlfn.IFNA(INDEX('I.KI 2016-17'!Z$8:Z$391,MATCH($B203,'I.KI 2016-17'!$B$8:$B$391,0)),"")</f>
        <v>0</v>
      </c>
      <c r="U203" s="157">
        <f>_xlfn.IFNA(INDEX('I.KI 2016-17'!AA$8:AA$391,MATCH($B203,'I.KI 2016-17'!$B$8:$B$391,0)),"")</f>
        <v>0</v>
      </c>
      <c r="V203" s="149"/>
      <c r="W203" s="154">
        <f>_xlfn.IFNA(INDEX('I.KI 2016-17'!$H$8:$H$391,MATCH(B203,'I.KI 2016-17'!$B$8:$B$391,0)),"")</f>
        <v>0.57586328359100003</v>
      </c>
      <c r="X203" s="153">
        <f>_xlfn.IFNA(INDEX('I.KI 2016-17'!$I$8:$I$391,MATCH(B203,'I.KI 2016-17'!$B$8:$B$391,0)),"")</f>
        <v>1.2150255504429999</v>
      </c>
      <c r="Y203" s="155">
        <f>_xlfn.IFNA(INDEX('I.KI 2016-17'!$G$8:$G$391,MATCH(B203,'I.KI 2016-17'!$B$8:$B$391,0)),"")</f>
        <v>1.7908888340339999</v>
      </c>
      <c r="Z203" s="149"/>
      <c r="AA203" s="156">
        <f>_xlfn.IFNA(IF($B203=$B$382,0,_xlfn.IFNA(INDEX('I.Supplementary 2017-18'!N$8:N$35,MATCH($B203,'I.Supplementary 2017-18'!$B$8:$B$35,0)),INDEX('I.KI 2017-18'!N$9:N$393,MATCH($B203,'I.KI 2017-18'!$B$9:$B$393,0)))),"")</f>
        <v>0</v>
      </c>
      <c r="AB203" s="193">
        <f>_xlfn.IFNA(IF($B203=$B$382,0,_xlfn.IFNA(INDEX('I.Supplementary 2017-18'!O$8:O$35,MATCH($B203,'I.Supplementary 2017-18'!$B$8:$B$35,0)),INDEX('I.KI 2017-18'!O$9:O$393,MATCH($B203,'I.KI 2017-18'!$B$9:$B$393,0)))),"")</f>
        <v>0.25056215602124438</v>
      </c>
      <c r="AC203" s="193">
        <f>_xlfn.IFNA(IF($B203=$B$382,0,_xlfn.IFNA(INDEX('I.Supplementary 2017-18'!P$8:P$35,MATCH($B203,'I.Supplementary 2017-18'!$B$8:$B$35,0)),INDEX('I.KI 2017-18'!P$9:P$393,MATCH($B203,'I.KI 2017-18'!$B$9:$B$393,0)))),"")</f>
        <v>0</v>
      </c>
      <c r="AD203" s="193">
        <f>_xlfn.IFNA(IF($B203=$B$382,0,_xlfn.IFNA(INDEX('I.Supplementary 2017-18'!Q$8:Q$35,MATCH($B203,'I.Supplementary 2017-18'!$B$8:$B$35,0)),INDEX('I.KI 2017-18'!Q$9:Q$393,MATCH($B203,'I.KI 2017-18'!$B$9:$B$393,0)))),"")</f>
        <v>0</v>
      </c>
      <c r="AE203" s="157">
        <f>_xlfn.IFNA(IF($B203=$B$382,0,_xlfn.IFNA(INDEX('I.Supplementary 2017-18'!R$8:R$35,MATCH($B203,'I.Supplementary 2017-18'!$B$8:$B$35,0)),INDEX('I.KI 2017-18'!R$9:R$393,MATCH($B203,'I.KI 2017-18'!$B$9:$B$393,0)))),"")</f>
        <v>0</v>
      </c>
      <c r="AF203" s="156">
        <f>_xlfn.IFNA(IF($B203=$B$382,0,_xlfn.IFNA(INDEX('I.Supplementary 2017-18'!S$8:S$35,MATCH($B203,'I.Supplementary 2017-18'!$B$8:$B$35,0)),INDEX('I.KI 2017-18'!S$9:S$393,MATCH($B203,'I.KI 2017-18'!$B$9:$B$393,0)))),"")</f>
        <v>0</v>
      </c>
      <c r="AG203" s="193">
        <f>_xlfn.IFNA(IF($B203=$B$382,0,_xlfn.IFNA(INDEX('I.Supplementary 2017-18'!T$8:T$35,MATCH($B203,'I.Supplementary 2017-18'!$B$8:$B$35,0)),INDEX('I.KI 2017-18'!T$9:T$393,MATCH($B203,'I.KI 2017-18'!$B$9:$B$393,0)))),"")</f>
        <v>1.239831542035249</v>
      </c>
      <c r="AH203" s="193">
        <f>_xlfn.IFNA(IF($B203=$B$382,0,_xlfn.IFNA(INDEX('I.Supplementary 2017-18'!U$8:U$35,MATCH($B203,'I.Supplementary 2017-18'!$B$8:$B$35,0)),INDEX('I.KI 2017-18'!U$9:U$393,MATCH($B203,'I.KI 2017-18'!$B$9:$B$393,0)))),"")</f>
        <v>0</v>
      </c>
      <c r="AI203" s="193">
        <f>_xlfn.IFNA(IF($B203=$B$382,0,_xlfn.IFNA(INDEX('I.Supplementary 2017-18'!V$8:V$35,MATCH($B203,'I.Supplementary 2017-18'!$B$8:$B$35,0)),INDEX('I.KI 2017-18'!V$9:V$393,MATCH($B203,'I.KI 2017-18'!$B$9:$B$393,0)))),"")</f>
        <v>0</v>
      </c>
      <c r="AJ203" s="157">
        <f>_xlfn.IFNA(IF($B203=$B$382,0,_xlfn.IFNA(INDEX('I.Supplementary 2017-18'!W$8:W$35,MATCH($B203,'I.Supplementary 2017-18'!$B$8:$B$35,0)),INDEX('I.KI 2017-18'!W$9:W$393,MATCH($B203,'I.KI 2017-18'!$B$9:$B$393,0)))),"")</f>
        <v>0</v>
      </c>
      <c r="AK203" s="156">
        <f>_xlfn.IFNA(IF($B203=$B$382,0,_xlfn.IFNA(INDEX('I.Supplementary 2017-18'!X$8:X$35,MATCH($B203,'I.Supplementary 2017-18'!$B$8:$B$35,0)),INDEX('I.KI 2017-18'!X$9:X$393,MATCH($B203,'I.KI 2017-18'!$B$9:$B$393,0)))),"")</f>
        <v>0</v>
      </c>
      <c r="AL203" s="193">
        <f>_xlfn.IFNA(IF($B203=$B$382,0,_xlfn.IFNA(INDEX('I.Supplementary 2017-18'!Y$8:Y$35,MATCH($B203,'I.Supplementary 2017-18'!$B$8:$B$35,0)),INDEX('I.KI 2017-18'!Y$9:Y$393,MATCH($B203,'I.KI 2017-18'!$B$9:$B$393,0)))),"")</f>
        <v>1.4903936980564934</v>
      </c>
      <c r="AM203" s="193">
        <f>_xlfn.IFNA(IF($B203=$B$382,0,_xlfn.IFNA(INDEX('I.Supplementary 2017-18'!Z$8:Z$35,MATCH($B203,'I.Supplementary 2017-18'!$B$8:$B$35,0)),INDEX('I.KI 2017-18'!Z$9:Z$393,MATCH($B203,'I.KI 2017-18'!$B$9:$B$393,0)))),"")</f>
        <v>0</v>
      </c>
      <c r="AN203" s="193">
        <f>_xlfn.IFNA(IF($B203=$B$382,0,_xlfn.IFNA(INDEX('I.Supplementary 2017-18'!AA$8:AA$35,MATCH($B203,'I.Supplementary 2017-18'!$B$8:$B$35,0)),INDEX('I.KI 2017-18'!AA$9:AA$393,MATCH($B203,'I.KI 2017-18'!$B$9:$B$393,0)))),"")</f>
        <v>0</v>
      </c>
      <c r="AO203" s="157">
        <f>_xlfn.IFNA(IF($B203=$B$382,0,_xlfn.IFNA(INDEX('I.Supplementary 2017-18'!AB$8:AB$35,MATCH($B203,'I.Supplementary 2017-18'!$B$8:$B$35,0)),INDEX('I.KI 2017-18'!AB$9:AB$393,MATCH($B203,'I.KI 2017-18'!$B$9:$B$393,0)))),"")</f>
        <v>0</v>
      </c>
      <c r="AP203" s="149"/>
      <c r="AQ203" s="156">
        <f>_xlfn.IFNA(IF($B203=$B$381,0,IF($B203=$B$382,0,_xlfn.IFNA(INDEX('I.Supplementary 2017-18'!I$8:I$35,MATCH($B203,'I.Supplementary 2017-18'!$B$8:$B$35,0)),INDEX('I.KI 2017-18'!I$9:I$393,MATCH($B203,'I.KI 2017-18'!$B$9:$B$393,0))))),"")</f>
        <v>0.25056215602124438</v>
      </c>
      <c r="AR203" s="149">
        <f>_xlfn.IFNA(IF($B203=$B$381,0,IF($B203=$B$382,0,_xlfn.IFNA(INDEX('I.Supplementary 2017-18'!J$8:J$35,MATCH($B203,'I.Supplementary 2017-18'!$B$8:$B$35,0)),INDEX('I.KI 2017-18'!J$9:J$393,MATCH($B203,'I.KI 2017-18'!$B$9:$B$393,0))))),"")</f>
        <v>1.239831542035249</v>
      </c>
      <c r="AS203" s="157">
        <f>_xlfn.IFNA(IF($B203=$B$381,0,IF($B203=$B$382,0,_xlfn.IFNA(INDEX('I.Supplementary 2017-18'!H$8:H$35,MATCH($B203,'I.Supplementary 2017-18'!$B$8:$B$35,0)),INDEX('I.KI 2017-18'!H$9:H$393,MATCH($B203,'I.KI 2017-18'!$B$9:$B$393,0))))),"")</f>
        <v>1.4903936980564934</v>
      </c>
      <c r="AT203" s="149"/>
      <c r="AU203" s="156">
        <f>_xlfn.IFNA(_xlfn.IFNA(INDEX('I.Supplementary 2018-19'!P$8:P$157,MATCH($B203,'I.Supplementary 2018-19'!$B$8:$B$157,0)),INDEX('I.KI 2018-19'!P$9:P$393,MATCH($B203,'I.KI 2018-19'!$B$9:$B$393,0))),"")</f>
        <v>0</v>
      </c>
      <c r="AV203" s="193">
        <f>_xlfn.IFNA(_xlfn.IFNA(INDEX('I.Supplementary 2018-19'!Q$8:Q$157,MATCH($B203,'I.Supplementary 2018-19'!$B$8:$B$157,0)),INDEX('I.KI 2018-19'!Q$9:Q$393,MATCH($B203,'I.KI 2018-19'!$B$9:$B$393,0))),"")</f>
        <v>5.2367455920044333E-2</v>
      </c>
      <c r="AW203" s="193">
        <f>_xlfn.IFNA(_xlfn.IFNA(INDEX('I.Supplementary 2018-19'!R$8:R$157,MATCH($B203,'I.Supplementary 2018-19'!$B$8:$B$157,0)),INDEX('I.KI 2018-19'!R$9:R$393,MATCH($B203,'I.KI 2018-19'!$B$9:$B$393,0))),"")</f>
        <v>0</v>
      </c>
      <c r="AX203" s="193">
        <f>_xlfn.IFNA(_xlfn.IFNA(INDEX('I.Supplementary 2018-19'!S$8:S$157,MATCH($B203,'I.Supplementary 2018-19'!$B$8:$B$157,0)),INDEX('I.KI 2018-19'!S$9:S$393,MATCH($B203,'I.KI 2018-19'!$B$9:$B$393,0))),"")</f>
        <v>0</v>
      </c>
      <c r="AY203" s="157">
        <f>_xlfn.IFNA(_xlfn.IFNA(INDEX('I.Supplementary 2018-19'!T$8:T$157,MATCH($B203,'I.Supplementary 2018-19'!$B$8:$B$157,0)),INDEX('I.KI 2018-19'!T$9:T$393,MATCH($B203,'I.KI 2018-19'!$B$9:$B$393,0))),"")</f>
        <v>0</v>
      </c>
      <c r="AZ203" s="156">
        <f>_xlfn.IFNA(_xlfn.IFNA(INDEX('I.Supplementary 2018-19'!U$8:U$157,MATCH($B203,'I.Supplementary 2018-19'!$B$8:$B$157,0)),INDEX('I.KI 2018-19'!U$9:U$393,MATCH($B203,'I.KI 2018-19'!$B$9:$B$393,0))),"")</f>
        <v>0</v>
      </c>
      <c r="BA203" s="193">
        <f>_xlfn.IFNA(_xlfn.IFNA(INDEX('I.Supplementary 2018-19'!V$8:V$157,MATCH($B203,'I.Supplementary 2018-19'!$B$8:$B$157,0)),INDEX('I.KI 2018-19'!V$9:V$393,MATCH($B203,'I.KI 2018-19'!$B$9:$B$393,0))),"")</f>
        <v>1.277079699950471</v>
      </c>
      <c r="BB203" s="193">
        <f>_xlfn.IFNA(_xlfn.IFNA(INDEX('I.Supplementary 2018-19'!W$8:W$157,MATCH($B203,'I.Supplementary 2018-19'!$B$8:$B$157,0)),INDEX('I.KI 2018-19'!W$9:W$393,MATCH($B203,'I.KI 2018-19'!$B$9:$B$393,0))),"")</f>
        <v>0</v>
      </c>
      <c r="BC203" s="193">
        <f>_xlfn.IFNA(_xlfn.IFNA(INDEX('I.Supplementary 2018-19'!X$8:X$157,MATCH($B203,'I.Supplementary 2018-19'!$B$8:$B$157,0)),INDEX('I.KI 2018-19'!X$9:X$393,MATCH($B203,'I.KI 2018-19'!$B$9:$B$393,0))),"")</f>
        <v>0</v>
      </c>
      <c r="BD203" s="157">
        <f>_xlfn.IFNA(_xlfn.IFNA(INDEX('I.Supplementary 2018-19'!Y$8:Y$157,MATCH($B203,'I.Supplementary 2018-19'!$B$8:$B$157,0)),INDEX('I.KI 2018-19'!Y$9:Y$393,MATCH($B203,'I.KI 2018-19'!$B$9:$B$393,0))),"")</f>
        <v>0</v>
      </c>
      <c r="BE203" s="156">
        <f>_xlfn.IFNA(_xlfn.IFNA(INDEX('I.Supplementary 2018-19'!Z$8:Z$157,MATCH($B203,'I.Supplementary 2018-19'!$B$8:$B$157,0)),INDEX('I.KI 2018-19'!Z$9:Z$393,MATCH($B203,'I.KI 2018-19'!$B$9:$B$393,0))),"")</f>
        <v>0</v>
      </c>
      <c r="BF203" s="193">
        <f>_xlfn.IFNA(_xlfn.IFNA(INDEX('I.Supplementary 2018-19'!AA$8:AA$157,MATCH($B203,'I.Supplementary 2018-19'!$B$8:$B$157,0)),INDEX('I.KI 2018-19'!AA$9:AA$393,MATCH($B203,'I.KI 2018-19'!$B$9:$B$393,0))),"")</f>
        <v>1.3294471558705154</v>
      </c>
      <c r="BG203" s="193">
        <f>_xlfn.IFNA(_xlfn.IFNA(INDEX('I.Supplementary 2018-19'!AB$8:AB$157,MATCH($B203,'I.Supplementary 2018-19'!$B$8:$B$157,0)),INDEX('I.KI 2018-19'!AB$9:AB$393,MATCH($B203,'I.KI 2018-19'!$B$9:$B$393,0))),"")</f>
        <v>0</v>
      </c>
      <c r="BH203" s="193">
        <f>_xlfn.IFNA(_xlfn.IFNA(INDEX('I.Supplementary 2018-19'!AC$8:AC$157,MATCH($B203,'I.Supplementary 2018-19'!$B$8:$B$157,0)),INDEX('I.KI 2018-19'!AC$9:AC$393,MATCH($B203,'I.KI 2018-19'!$B$9:$B$393,0))),"")</f>
        <v>0</v>
      </c>
      <c r="BI203" s="157">
        <f>_xlfn.IFNA(_xlfn.IFNA(INDEX('I.Supplementary 2018-19'!AD$8:AD$157,MATCH($B203,'I.Supplementary 2018-19'!$B$8:$B$157,0)),INDEX('I.KI 2018-19'!AD$9:AD$393,MATCH($B203,'I.KI 2018-19'!$B$9:$B$393,0))),"")</f>
        <v>0</v>
      </c>
      <c r="BJ203" s="149"/>
      <c r="BK203" s="156">
        <f>_xlfn.IFNA(IF($B203=$B$381,0,IF($B203=$B$382,0,_xlfn.IFNA(INDEX('I.Supplementary 2018-19'!I$8:I$157,MATCH($B203,'I.Supplementary 2018-19'!$B$8:$B$157,0)),INDEX('I.KI 2018-19'!I$9:I$393,MATCH($B203,'I.KI 2018-19'!$B$9:$B$393,0))))),"")</f>
        <v>5.2367455920044333E-2</v>
      </c>
      <c r="BL203" s="149">
        <f>_xlfn.IFNA(IF($B203=$B$381,0,IF($B203=$B$382,0,_xlfn.IFNA(INDEX('I.Supplementary 2018-19'!J$8:J$157,MATCH($B203,'I.Supplementary 2018-19'!$B$8:$B$157,0)),INDEX('I.KI 2018-19'!J$9:J$393,MATCH($B203,'I.KI 2018-19'!$B$9:$B$393,0))))),"")</f>
        <v>1.277079699950471</v>
      </c>
      <c r="BM203" s="157">
        <f>_xlfn.IFNA(IF($B203=$B$381,0,IF($B203=$B$382,0,_xlfn.IFNA(INDEX('I.Supplementary 2018-19'!H$8:H$157,MATCH($B203,'I.Supplementary 2018-19'!$B$8:$B$157,0)),INDEX('I.KI 2018-19'!H$9:H$393,MATCH($B203,'I.KI 2018-19'!$B$9:$B$393,0))))),"")</f>
        <v>1.3294471558705154</v>
      </c>
    </row>
    <row r="204" spans="2:65">
      <c r="B204" s="121" t="str">
        <f>'Calculations for 2021-22'!B204</f>
        <v>E3331</v>
      </c>
      <c r="C204" s="160" t="str">
        <f>'Calculations for 2021-22'!D204</f>
        <v>E3331</v>
      </c>
      <c r="D204" t="str">
        <f>'Calculations for 2021-22'!E204</f>
        <v>SD</v>
      </c>
      <c r="E204" t="str">
        <f>'Calculations for 2021-22'!F204</f>
        <v>P1911</v>
      </c>
      <c r="F204" s="120" t="str">
        <f>'Calculations for 2021-22'!H204</f>
        <v>Mendip</v>
      </c>
      <c r="G204" s="156">
        <f>_xlfn.IFNA(INDEX('I.KI 2016-17'!M$8:M$391,MATCH($B204,'I.KI 2016-17'!$B$8:$B$391,0)),"")</f>
        <v>0</v>
      </c>
      <c r="H204" s="149">
        <f>_xlfn.IFNA(INDEX('I.KI 2016-17'!N$8:N$391,MATCH($B204,'I.KI 2016-17'!$B$8:$B$391,0)),"")</f>
        <v>1.403342933147</v>
      </c>
      <c r="I204" s="149">
        <f>_xlfn.IFNA(INDEX('I.KI 2016-17'!O$8:O$391,MATCH($B204,'I.KI 2016-17'!$B$8:$B$391,0)),"")</f>
        <v>0</v>
      </c>
      <c r="J204" s="149">
        <f>_xlfn.IFNA(INDEX('I.KI 2016-17'!P$8:P$391,MATCH($B204,'I.KI 2016-17'!$B$8:$B$391,0)),"")</f>
        <v>0</v>
      </c>
      <c r="K204" s="157">
        <f>_xlfn.IFNA(INDEX('I.KI 2016-17'!Q$8:Q$391,MATCH($B204,'I.KI 2016-17'!$B$8:$B$391,0)),"")</f>
        <v>0</v>
      </c>
      <c r="L204" s="156">
        <f>_xlfn.IFNA(INDEX('I.KI 2016-17'!R$8:R$391,MATCH($B204,'I.KI 2016-17'!$B$8:$B$391,0)),"")</f>
        <v>0</v>
      </c>
      <c r="M204" s="193">
        <f>_xlfn.IFNA(INDEX('I.KI 2016-17'!S$8:S$391,MATCH($B204,'I.KI 2016-17'!$B$8:$B$391,0)),"")</f>
        <v>2.6599114898009999</v>
      </c>
      <c r="N204" s="193">
        <f>_xlfn.IFNA(INDEX('I.KI 2016-17'!T$8:T$391,MATCH($B204,'I.KI 2016-17'!$B$8:$B$391,0)),"")</f>
        <v>0</v>
      </c>
      <c r="O204" s="193">
        <f>_xlfn.IFNA(INDEX('I.KI 2016-17'!U$8:U$391,MATCH($B204,'I.KI 2016-17'!$B$8:$B$391,0)),"")</f>
        <v>0</v>
      </c>
      <c r="P204" s="157">
        <f>_xlfn.IFNA(INDEX('I.KI 2016-17'!V$8:V$391,MATCH($B204,'I.KI 2016-17'!$B$8:$B$391,0)),"")</f>
        <v>0</v>
      </c>
      <c r="Q204" s="156">
        <f>_xlfn.IFNA(INDEX('I.KI 2016-17'!W$8:W$391,MATCH($B204,'I.KI 2016-17'!$B$8:$B$391,0)),"")</f>
        <v>0</v>
      </c>
      <c r="R204" s="193">
        <f>_xlfn.IFNA(INDEX('I.KI 2016-17'!X$8:X$391,MATCH($B204,'I.KI 2016-17'!$B$8:$B$391,0)),"")</f>
        <v>4.0632544229479999</v>
      </c>
      <c r="S204" s="193">
        <f>_xlfn.IFNA(INDEX('I.KI 2016-17'!Y$8:Y$391,MATCH($B204,'I.KI 2016-17'!$B$8:$B$391,0)),"")</f>
        <v>0</v>
      </c>
      <c r="T204" s="193">
        <f>_xlfn.IFNA(INDEX('I.KI 2016-17'!Z$8:Z$391,MATCH($B204,'I.KI 2016-17'!$B$8:$B$391,0)),"")</f>
        <v>0</v>
      </c>
      <c r="U204" s="157">
        <f>_xlfn.IFNA(INDEX('I.KI 2016-17'!AA$8:AA$391,MATCH($B204,'I.KI 2016-17'!$B$8:$B$391,0)),"")</f>
        <v>0</v>
      </c>
      <c r="V204" s="149"/>
      <c r="W204" s="154">
        <f>_xlfn.IFNA(INDEX('I.KI 2016-17'!$H$8:$H$391,MATCH(B204,'I.KI 2016-17'!$B$8:$B$391,0)),"")</f>
        <v>1.403342933147</v>
      </c>
      <c r="X204" s="153">
        <f>_xlfn.IFNA(INDEX('I.KI 2016-17'!$I$8:$I$391,MATCH(B204,'I.KI 2016-17'!$B$8:$B$391,0)),"")</f>
        <v>2.6599114898009999</v>
      </c>
      <c r="Y204" s="155">
        <f>_xlfn.IFNA(INDEX('I.KI 2016-17'!$G$8:$G$391,MATCH(B204,'I.KI 2016-17'!$B$8:$B$391,0)),"")</f>
        <v>4.0632544229479999</v>
      </c>
      <c r="Z204" s="149"/>
      <c r="AA204" s="156">
        <f>_xlfn.IFNA(IF($B204=$B$382,0,_xlfn.IFNA(INDEX('I.Supplementary 2017-18'!N$8:N$35,MATCH($B204,'I.Supplementary 2017-18'!$B$8:$B$35,0)),INDEX('I.KI 2017-18'!N$9:N$393,MATCH($B204,'I.KI 2017-18'!$B$9:$B$393,0)))),"")</f>
        <v>0</v>
      </c>
      <c r="AB204" s="193">
        <f>_xlfn.IFNA(IF($B204=$B$382,0,_xlfn.IFNA(INDEX('I.Supplementary 2017-18'!O$8:O$35,MATCH($B204,'I.Supplementary 2017-18'!$B$8:$B$35,0)),INDEX('I.KI 2017-18'!O$9:O$393,MATCH($B204,'I.KI 2017-18'!$B$9:$B$393,0)))),"")</f>
        <v>0.77216875123314277</v>
      </c>
      <c r="AC204" s="193">
        <f>_xlfn.IFNA(IF($B204=$B$382,0,_xlfn.IFNA(INDEX('I.Supplementary 2017-18'!P$8:P$35,MATCH($B204,'I.Supplementary 2017-18'!$B$8:$B$35,0)),INDEX('I.KI 2017-18'!P$9:P$393,MATCH($B204,'I.KI 2017-18'!$B$9:$B$393,0)))),"")</f>
        <v>0</v>
      </c>
      <c r="AD204" s="193">
        <f>_xlfn.IFNA(IF($B204=$B$382,0,_xlfn.IFNA(INDEX('I.Supplementary 2017-18'!Q$8:Q$35,MATCH($B204,'I.Supplementary 2017-18'!$B$8:$B$35,0)),INDEX('I.KI 2017-18'!Q$9:Q$393,MATCH($B204,'I.KI 2017-18'!$B$9:$B$393,0)))),"")</f>
        <v>0</v>
      </c>
      <c r="AE204" s="157">
        <f>_xlfn.IFNA(IF($B204=$B$382,0,_xlfn.IFNA(INDEX('I.Supplementary 2017-18'!R$8:R$35,MATCH($B204,'I.Supplementary 2017-18'!$B$8:$B$35,0)),INDEX('I.KI 2017-18'!R$9:R$393,MATCH($B204,'I.KI 2017-18'!$B$9:$B$393,0)))),"")</f>
        <v>0</v>
      </c>
      <c r="AF204" s="156">
        <f>_xlfn.IFNA(IF($B204=$B$382,0,_xlfn.IFNA(INDEX('I.Supplementary 2017-18'!S$8:S$35,MATCH($B204,'I.Supplementary 2017-18'!$B$8:$B$35,0)),INDEX('I.KI 2017-18'!S$9:S$393,MATCH($B204,'I.KI 2017-18'!$B$9:$B$393,0)))),"")</f>
        <v>0</v>
      </c>
      <c r="AG204" s="193">
        <f>_xlfn.IFNA(IF($B204=$B$382,0,_xlfn.IFNA(INDEX('I.Supplementary 2017-18'!T$8:T$35,MATCH($B204,'I.Supplementary 2017-18'!$B$8:$B$35,0)),INDEX('I.KI 2017-18'!T$9:T$393,MATCH($B204,'I.KI 2017-18'!$B$9:$B$393,0)))),"")</f>
        <v>2.7142163083524071</v>
      </c>
      <c r="AH204" s="193">
        <f>_xlfn.IFNA(IF($B204=$B$382,0,_xlfn.IFNA(INDEX('I.Supplementary 2017-18'!U$8:U$35,MATCH($B204,'I.Supplementary 2017-18'!$B$8:$B$35,0)),INDEX('I.KI 2017-18'!U$9:U$393,MATCH($B204,'I.KI 2017-18'!$B$9:$B$393,0)))),"")</f>
        <v>0</v>
      </c>
      <c r="AI204" s="193">
        <f>_xlfn.IFNA(IF($B204=$B$382,0,_xlfn.IFNA(INDEX('I.Supplementary 2017-18'!V$8:V$35,MATCH($B204,'I.Supplementary 2017-18'!$B$8:$B$35,0)),INDEX('I.KI 2017-18'!V$9:V$393,MATCH($B204,'I.KI 2017-18'!$B$9:$B$393,0)))),"")</f>
        <v>0</v>
      </c>
      <c r="AJ204" s="157">
        <f>_xlfn.IFNA(IF($B204=$B$382,0,_xlfn.IFNA(INDEX('I.Supplementary 2017-18'!W$8:W$35,MATCH($B204,'I.Supplementary 2017-18'!$B$8:$B$35,0)),INDEX('I.KI 2017-18'!W$9:W$393,MATCH($B204,'I.KI 2017-18'!$B$9:$B$393,0)))),"")</f>
        <v>0</v>
      </c>
      <c r="AK204" s="156">
        <f>_xlfn.IFNA(IF($B204=$B$382,0,_xlfn.IFNA(INDEX('I.Supplementary 2017-18'!X$8:X$35,MATCH($B204,'I.Supplementary 2017-18'!$B$8:$B$35,0)),INDEX('I.KI 2017-18'!X$9:X$393,MATCH($B204,'I.KI 2017-18'!$B$9:$B$393,0)))),"")</f>
        <v>0</v>
      </c>
      <c r="AL204" s="193">
        <f>_xlfn.IFNA(IF($B204=$B$382,0,_xlfn.IFNA(INDEX('I.Supplementary 2017-18'!Y$8:Y$35,MATCH($B204,'I.Supplementary 2017-18'!$B$8:$B$35,0)),INDEX('I.KI 2017-18'!Y$9:Y$393,MATCH($B204,'I.KI 2017-18'!$B$9:$B$393,0)))),"")</f>
        <v>3.4863850595855501</v>
      </c>
      <c r="AM204" s="193">
        <f>_xlfn.IFNA(IF($B204=$B$382,0,_xlfn.IFNA(INDEX('I.Supplementary 2017-18'!Z$8:Z$35,MATCH($B204,'I.Supplementary 2017-18'!$B$8:$B$35,0)),INDEX('I.KI 2017-18'!Z$9:Z$393,MATCH($B204,'I.KI 2017-18'!$B$9:$B$393,0)))),"")</f>
        <v>0</v>
      </c>
      <c r="AN204" s="193">
        <f>_xlfn.IFNA(IF($B204=$B$382,0,_xlfn.IFNA(INDEX('I.Supplementary 2017-18'!AA$8:AA$35,MATCH($B204,'I.Supplementary 2017-18'!$B$8:$B$35,0)),INDEX('I.KI 2017-18'!AA$9:AA$393,MATCH($B204,'I.KI 2017-18'!$B$9:$B$393,0)))),"")</f>
        <v>0</v>
      </c>
      <c r="AO204" s="157">
        <f>_xlfn.IFNA(IF($B204=$B$382,0,_xlfn.IFNA(INDEX('I.Supplementary 2017-18'!AB$8:AB$35,MATCH($B204,'I.Supplementary 2017-18'!$B$8:$B$35,0)),INDEX('I.KI 2017-18'!AB$9:AB$393,MATCH($B204,'I.KI 2017-18'!$B$9:$B$393,0)))),"")</f>
        <v>0</v>
      </c>
      <c r="AP204" s="149"/>
      <c r="AQ204" s="156">
        <f>_xlfn.IFNA(IF($B204=$B$381,0,IF($B204=$B$382,0,_xlfn.IFNA(INDEX('I.Supplementary 2017-18'!I$8:I$35,MATCH($B204,'I.Supplementary 2017-18'!$B$8:$B$35,0)),INDEX('I.KI 2017-18'!I$9:I$393,MATCH($B204,'I.KI 2017-18'!$B$9:$B$393,0))))),"")</f>
        <v>0.77216875123314277</v>
      </c>
      <c r="AR204" s="149">
        <f>_xlfn.IFNA(IF($B204=$B$381,0,IF($B204=$B$382,0,_xlfn.IFNA(INDEX('I.Supplementary 2017-18'!J$8:J$35,MATCH($B204,'I.Supplementary 2017-18'!$B$8:$B$35,0)),INDEX('I.KI 2017-18'!J$9:J$393,MATCH($B204,'I.KI 2017-18'!$B$9:$B$393,0))))),"")</f>
        <v>2.7142163083524071</v>
      </c>
      <c r="AS204" s="157">
        <f>_xlfn.IFNA(IF($B204=$B$381,0,IF($B204=$B$382,0,_xlfn.IFNA(INDEX('I.Supplementary 2017-18'!H$8:H$35,MATCH($B204,'I.Supplementary 2017-18'!$B$8:$B$35,0)),INDEX('I.KI 2017-18'!H$9:H$393,MATCH($B204,'I.KI 2017-18'!$B$9:$B$393,0))))),"")</f>
        <v>3.4863850595855501</v>
      </c>
      <c r="AT204" s="149"/>
      <c r="AU204" s="156">
        <f>_xlfn.IFNA(_xlfn.IFNA(INDEX('I.Supplementary 2018-19'!P$8:P$157,MATCH($B204,'I.Supplementary 2018-19'!$B$8:$B$157,0)),INDEX('I.KI 2018-19'!P$9:P$393,MATCH($B204,'I.KI 2018-19'!$B$9:$B$393,0))),"")</f>
        <v>0</v>
      </c>
      <c r="AV204" s="193">
        <f>_xlfn.IFNA(_xlfn.IFNA(INDEX('I.Supplementary 2018-19'!Q$8:Q$157,MATCH($B204,'I.Supplementary 2018-19'!$B$8:$B$157,0)),INDEX('I.KI 2018-19'!Q$9:Q$393,MATCH($B204,'I.KI 2018-19'!$B$9:$B$393,0))),"")</f>
        <v>0.38170901766474546</v>
      </c>
      <c r="AW204" s="193">
        <f>_xlfn.IFNA(_xlfn.IFNA(INDEX('I.Supplementary 2018-19'!R$8:R$157,MATCH($B204,'I.Supplementary 2018-19'!$B$8:$B$157,0)),INDEX('I.KI 2018-19'!R$9:R$393,MATCH($B204,'I.KI 2018-19'!$B$9:$B$393,0))),"")</f>
        <v>0</v>
      </c>
      <c r="AX204" s="193">
        <f>_xlfn.IFNA(_xlfn.IFNA(INDEX('I.Supplementary 2018-19'!S$8:S$157,MATCH($B204,'I.Supplementary 2018-19'!$B$8:$B$157,0)),INDEX('I.KI 2018-19'!S$9:S$393,MATCH($B204,'I.KI 2018-19'!$B$9:$B$393,0))),"")</f>
        <v>0</v>
      </c>
      <c r="AY204" s="157">
        <f>_xlfn.IFNA(_xlfn.IFNA(INDEX('I.Supplementary 2018-19'!T$8:T$157,MATCH($B204,'I.Supplementary 2018-19'!$B$8:$B$157,0)),INDEX('I.KI 2018-19'!T$9:T$393,MATCH($B204,'I.KI 2018-19'!$B$9:$B$393,0))),"")</f>
        <v>0</v>
      </c>
      <c r="AZ204" s="156">
        <f>_xlfn.IFNA(_xlfn.IFNA(INDEX('I.Supplementary 2018-19'!U$8:U$157,MATCH($B204,'I.Supplementary 2018-19'!$B$8:$B$157,0)),INDEX('I.KI 2018-19'!U$9:U$393,MATCH($B204,'I.KI 2018-19'!$B$9:$B$393,0))),"")</f>
        <v>0</v>
      </c>
      <c r="BA204" s="193">
        <f>_xlfn.IFNA(_xlfn.IFNA(INDEX('I.Supplementary 2018-19'!V$8:V$157,MATCH($B204,'I.Supplementary 2018-19'!$B$8:$B$157,0)),INDEX('I.KI 2018-19'!V$9:V$393,MATCH($B204,'I.KI 2018-19'!$B$9:$B$393,0))),"")</f>
        <v>2.7957592875732948</v>
      </c>
      <c r="BB204" s="193">
        <f>_xlfn.IFNA(_xlfn.IFNA(INDEX('I.Supplementary 2018-19'!W$8:W$157,MATCH($B204,'I.Supplementary 2018-19'!$B$8:$B$157,0)),INDEX('I.KI 2018-19'!W$9:W$393,MATCH($B204,'I.KI 2018-19'!$B$9:$B$393,0))),"")</f>
        <v>0</v>
      </c>
      <c r="BC204" s="193">
        <f>_xlfn.IFNA(_xlfn.IFNA(INDEX('I.Supplementary 2018-19'!X$8:X$157,MATCH($B204,'I.Supplementary 2018-19'!$B$8:$B$157,0)),INDEX('I.KI 2018-19'!X$9:X$393,MATCH($B204,'I.KI 2018-19'!$B$9:$B$393,0))),"")</f>
        <v>0</v>
      </c>
      <c r="BD204" s="157">
        <f>_xlfn.IFNA(_xlfn.IFNA(INDEX('I.Supplementary 2018-19'!Y$8:Y$157,MATCH($B204,'I.Supplementary 2018-19'!$B$8:$B$157,0)),INDEX('I.KI 2018-19'!Y$9:Y$393,MATCH($B204,'I.KI 2018-19'!$B$9:$B$393,0))),"")</f>
        <v>0</v>
      </c>
      <c r="BE204" s="156">
        <f>_xlfn.IFNA(_xlfn.IFNA(INDEX('I.Supplementary 2018-19'!Z$8:Z$157,MATCH($B204,'I.Supplementary 2018-19'!$B$8:$B$157,0)),INDEX('I.KI 2018-19'!Z$9:Z$393,MATCH($B204,'I.KI 2018-19'!$B$9:$B$393,0))),"")</f>
        <v>0</v>
      </c>
      <c r="BF204" s="193">
        <f>_xlfn.IFNA(_xlfn.IFNA(INDEX('I.Supplementary 2018-19'!AA$8:AA$157,MATCH($B204,'I.Supplementary 2018-19'!$B$8:$B$157,0)),INDEX('I.KI 2018-19'!AA$9:AA$393,MATCH($B204,'I.KI 2018-19'!$B$9:$B$393,0))),"")</f>
        <v>3.1774683052380404</v>
      </c>
      <c r="BG204" s="193">
        <f>_xlfn.IFNA(_xlfn.IFNA(INDEX('I.Supplementary 2018-19'!AB$8:AB$157,MATCH($B204,'I.Supplementary 2018-19'!$B$8:$B$157,0)),INDEX('I.KI 2018-19'!AB$9:AB$393,MATCH($B204,'I.KI 2018-19'!$B$9:$B$393,0))),"")</f>
        <v>0</v>
      </c>
      <c r="BH204" s="193">
        <f>_xlfn.IFNA(_xlfn.IFNA(INDEX('I.Supplementary 2018-19'!AC$8:AC$157,MATCH($B204,'I.Supplementary 2018-19'!$B$8:$B$157,0)),INDEX('I.KI 2018-19'!AC$9:AC$393,MATCH($B204,'I.KI 2018-19'!$B$9:$B$393,0))),"")</f>
        <v>0</v>
      </c>
      <c r="BI204" s="157">
        <f>_xlfn.IFNA(_xlfn.IFNA(INDEX('I.Supplementary 2018-19'!AD$8:AD$157,MATCH($B204,'I.Supplementary 2018-19'!$B$8:$B$157,0)),INDEX('I.KI 2018-19'!AD$9:AD$393,MATCH($B204,'I.KI 2018-19'!$B$9:$B$393,0))),"")</f>
        <v>0</v>
      </c>
      <c r="BJ204" s="149"/>
      <c r="BK204" s="156">
        <f>_xlfn.IFNA(IF($B204=$B$381,0,IF($B204=$B$382,0,_xlfn.IFNA(INDEX('I.Supplementary 2018-19'!I$8:I$157,MATCH($B204,'I.Supplementary 2018-19'!$B$8:$B$157,0)),INDEX('I.KI 2018-19'!I$9:I$393,MATCH($B204,'I.KI 2018-19'!$B$9:$B$393,0))))),"")</f>
        <v>0.38170901766474546</v>
      </c>
      <c r="BL204" s="149">
        <f>_xlfn.IFNA(IF($B204=$B$381,0,IF($B204=$B$382,0,_xlfn.IFNA(INDEX('I.Supplementary 2018-19'!J$8:J$157,MATCH($B204,'I.Supplementary 2018-19'!$B$8:$B$157,0)),INDEX('I.KI 2018-19'!J$9:J$393,MATCH($B204,'I.KI 2018-19'!$B$9:$B$393,0))))),"")</f>
        <v>2.7957592875732948</v>
      </c>
      <c r="BM204" s="157">
        <f>_xlfn.IFNA(IF($B204=$B$381,0,IF($B204=$B$382,0,_xlfn.IFNA(INDEX('I.Supplementary 2018-19'!H$8:H$157,MATCH($B204,'I.Supplementary 2018-19'!$B$8:$B$157,0)),INDEX('I.KI 2018-19'!H$9:H$393,MATCH($B204,'I.KI 2018-19'!$B$9:$B$393,0))))),"")</f>
        <v>3.1774683052380404</v>
      </c>
    </row>
    <row r="205" spans="2:65">
      <c r="B205" s="121" t="str">
        <f>'Calculations for 2021-22'!B205</f>
        <v>E6143</v>
      </c>
      <c r="C205" s="160" t="str">
        <f>'Calculations for 2021-22'!D205</f>
        <v>E6143</v>
      </c>
      <c r="D205" t="str">
        <f>'Calculations for 2021-22'!E205</f>
        <v>FIR</v>
      </c>
      <c r="E205">
        <f>'Calculations for 2021-22'!F205</f>
        <v>0</v>
      </c>
      <c r="F205" s="120" t="str">
        <f>'Calculations for 2021-22'!H205</f>
        <v>Merseyside Fire</v>
      </c>
      <c r="G205" s="156">
        <f>_xlfn.IFNA(INDEX('I.KI 2016-17'!M$8:M$391,MATCH($B205,'I.KI 2016-17'!$B$8:$B$391,0)),"")</f>
        <v>0</v>
      </c>
      <c r="H205" s="149">
        <f>_xlfn.IFNA(INDEX('I.KI 2016-17'!N$8:N$391,MATCH($B205,'I.KI 2016-17'!$B$8:$B$391,0)),"")</f>
        <v>0</v>
      </c>
      <c r="I205" s="149">
        <f>_xlfn.IFNA(INDEX('I.KI 2016-17'!O$8:O$391,MATCH($B205,'I.KI 2016-17'!$B$8:$B$391,0)),"")</f>
        <v>16.522860822251001</v>
      </c>
      <c r="J205" s="149">
        <f>_xlfn.IFNA(INDEX('I.KI 2016-17'!P$8:P$391,MATCH($B205,'I.KI 2016-17'!$B$8:$B$391,0)),"")</f>
        <v>0</v>
      </c>
      <c r="K205" s="157">
        <f>_xlfn.IFNA(INDEX('I.KI 2016-17'!Q$8:Q$391,MATCH($B205,'I.KI 2016-17'!$B$8:$B$391,0)),"")</f>
        <v>0</v>
      </c>
      <c r="L205" s="156">
        <f>_xlfn.IFNA(INDEX('I.KI 2016-17'!R$8:R$391,MATCH($B205,'I.KI 2016-17'!$B$8:$B$391,0)),"")</f>
        <v>0</v>
      </c>
      <c r="M205" s="193">
        <f>_xlfn.IFNA(INDEX('I.KI 2016-17'!S$8:S$391,MATCH($B205,'I.KI 2016-17'!$B$8:$B$391,0)),"")</f>
        <v>0</v>
      </c>
      <c r="N205" s="193">
        <f>_xlfn.IFNA(INDEX('I.KI 2016-17'!T$8:T$391,MATCH($B205,'I.KI 2016-17'!$B$8:$B$391,0)),"")</f>
        <v>18.428132111234003</v>
      </c>
      <c r="O205" s="193">
        <f>_xlfn.IFNA(INDEX('I.KI 2016-17'!U$8:U$391,MATCH($B205,'I.KI 2016-17'!$B$8:$B$391,0)),"")</f>
        <v>0</v>
      </c>
      <c r="P205" s="157">
        <f>_xlfn.IFNA(INDEX('I.KI 2016-17'!V$8:V$391,MATCH($B205,'I.KI 2016-17'!$B$8:$B$391,0)),"")</f>
        <v>0</v>
      </c>
      <c r="Q205" s="156">
        <f>_xlfn.IFNA(INDEX('I.KI 2016-17'!W$8:W$391,MATCH($B205,'I.KI 2016-17'!$B$8:$B$391,0)),"")</f>
        <v>0</v>
      </c>
      <c r="R205" s="193">
        <f>_xlfn.IFNA(INDEX('I.KI 2016-17'!X$8:X$391,MATCH($B205,'I.KI 2016-17'!$B$8:$B$391,0)),"")</f>
        <v>0</v>
      </c>
      <c r="S205" s="193">
        <f>_xlfn.IFNA(INDEX('I.KI 2016-17'!Y$8:Y$391,MATCH($B205,'I.KI 2016-17'!$B$8:$B$391,0)),"")</f>
        <v>34.950992933485004</v>
      </c>
      <c r="T205" s="193">
        <f>_xlfn.IFNA(INDEX('I.KI 2016-17'!Z$8:Z$391,MATCH($B205,'I.KI 2016-17'!$B$8:$B$391,0)),"")</f>
        <v>0</v>
      </c>
      <c r="U205" s="157">
        <f>_xlfn.IFNA(INDEX('I.KI 2016-17'!AA$8:AA$391,MATCH($B205,'I.KI 2016-17'!$B$8:$B$391,0)),"")</f>
        <v>0</v>
      </c>
      <c r="V205" s="149"/>
      <c r="W205" s="154">
        <f>_xlfn.IFNA(INDEX('I.KI 2016-17'!$H$8:$H$391,MATCH(B205,'I.KI 2016-17'!$B$8:$B$391,0)),"")</f>
        <v>16.522860822251001</v>
      </c>
      <c r="X205" s="153">
        <f>_xlfn.IFNA(INDEX('I.KI 2016-17'!$I$8:$I$391,MATCH(B205,'I.KI 2016-17'!$B$8:$B$391,0)),"")</f>
        <v>18.428132111234003</v>
      </c>
      <c r="Y205" s="155">
        <f>_xlfn.IFNA(INDEX('I.KI 2016-17'!$G$8:$G$391,MATCH(B205,'I.KI 2016-17'!$B$8:$B$391,0)),"")</f>
        <v>34.950992933485004</v>
      </c>
      <c r="Z205" s="149"/>
      <c r="AA205" s="156">
        <f>_xlfn.IFNA(IF($B205=$B$382,0,_xlfn.IFNA(INDEX('I.Supplementary 2017-18'!N$8:N$35,MATCH($B205,'I.Supplementary 2017-18'!$B$8:$B$35,0)),INDEX('I.KI 2017-18'!N$9:N$393,MATCH($B205,'I.KI 2017-18'!$B$9:$B$393,0)))),"")</f>
        <v>0</v>
      </c>
      <c r="AB205" s="193">
        <f>_xlfn.IFNA(IF($B205=$B$382,0,_xlfn.IFNA(INDEX('I.Supplementary 2017-18'!O$8:O$35,MATCH($B205,'I.Supplementary 2017-18'!$B$8:$B$35,0)),INDEX('I.KI 2017-18'!O$9:O$393,MATCH($B205,'I.KI 2017-18'!$B$9:$B$393,0)))),"")</f>
        <v>0</v>
      </c>
      <c r="AC205" s="193">
        <f>_xlfn.IFNA(IF($B205=$B$382,0,_xlfn.IFNA(INDEX('I.Supplementary 2017-18'!P$8:P$35,MATCH($B205,'I.Supplementary 2017-18'!$B$8:$B$35,0)),INDEX('I.KI 2017-18'!P$9:P$393,MATCH($B205,'I.KI 2017-18'!$B$9:$B$393,0)))),"")</f>
        <v>13.663938225188955</v>
      </c>
      <c r="AD205" s="193">
        <f>_xlfn.IFNA(IF($B205=$B$382,0,_xlfn.IFNA(INDEX('I.Supplementary 2017-18'!Q$8:Q$35,MATCH($B205,'I.Supplementary 2017-18'!$B$8:$B$35,0)),INDEX('I.KI 2017-18'!Q$9:Q$393,MATCH($B205,'I.KI 2017-18'!$B$9:$B$393,0)))),"")</f>
        <v>0</v>
      </c>
      <c r="AE205" s="157">
        <f>_xlfn.IFNA(IF($B205=$B$382,0,_xlfn.IFNA(INDEX('I.Supplementary 2017-18'!R$8:R$35,MATCH($B205,'I.Supplementary 2017-18'!$B$8:$B$35,0)),INDEX('I.KI 2017-18'!R$9:R$393,MATCH($B205,'I.KI 2017-18'!$B$9:$B$393,0)))),"")</f>
        <v>0</v>
      </c>
      <c r="AF205" s="156">
        <f>_xlfn.IFNA(IF($B205=$B$382,0,_xlfn.IFNA(INDEX('I.Supplementary 2017-18'!S$8:S$35,MATCH($B205,'I.Supplementary 2017-18'!$B$8:$B$35,0)),INDEX('I.KI 2017-18'!S$9:S$393,MATCH($B205,'I.KI 2017-18'!$B$9:$B$393,0)))),"")</f>
        <v>0</v>
      </c>
      <c r="AG205" s="193">
        <f>_xlfn.IFNA(IF($B205=$B$382,0,_xlfn.IFNA(INDEX('I.Supplementary 2017-18'!T$8:T$35,MATCH($B205,'I.Supplementary 2017-18'!$B$8:$B$35,0)),INDEX('I.KI 2017-18'!T$9:T$393,MATCH($B205,'I.KI 2017-18'!$B$9:$B$393,0)))),"")</f>
        <v>0</v>
      </c>
      <c r="AH205" s="193">
        <f>_xlfn.IFNA(IF($B205=$B$382,0,_xlfn.IFNA(INDEX('I.Supplementary 2017-18'!U$8:U$35,MATCH($B205,'I.Supplementary 2017-18'!$B$8:$B$35,0)),INDEX('I.KI 2017-18'!U$9:U$393,MATCH($B205,'I.KI 2017-18'!$B$9:$B$393,0)))),"")</f>
        <v>18.804361310731458</v>
      </c>
      <c r="AI205" s="193">
        <f>_xlfn.IFNA(IF($B205=$B$382,0,_xlfn.IFNA(INDEX('I.Supplementary 2017-18'!V$8:V$35,MATCH($B205,'I.Supplementary 2017-18'!$B$8:$B$35,0)),INDEX('I.KI 2017-18'!V$9:V$393,MATCH($B205,'I.KI 2017-18'!$B$9:$B$393,0)))),"")</f>
        <v>0</v>
      </c>
      <c r="AJ205" s="157">
        <f>_xlfn.IFNA(IF($B205=$B$382,0,_xlfn.IFNA(INDEX('I.Supplementary 2017-18'!W$8:W$35,MATCH($B205,'I.Supplementary 2017-18'!$B$8:$B$35,0)),INDEX('I.KI 2017-18'!W$9:W$393,MATCH($B205,'I.KI 2017-18'!$B$9:$B$393,0)))),"")</f>
        <v>0</v>
      </c>
      <c r="AK205" s="156">
        <f>_xlfn.IFNA(IF($B205=$B$382,0,_xlfn.IFNA(INDEX('I.Supplementary 2017-18'!X$8:X$35,MATCH($B205,'I.Supplementary 2017-18'!$B$8:$B$35,0)),INDEX('I.KI 2017-18'!X$9:X$393,MATCH($B205,'I.KI 2017-18'!$B$9:$B$393,0)))),"")</f>
        <v>0</v>
      </c>
      <c r="AL205" s="193">
        <f>_xlfn.IFNA(IF($B205=$B$382,0,_xlfn.IFNA(INDEX('I.Supplementary 2017-18'!Y$8:Y$35,MATCH($B205,'I.Supplementary 2017-18'!$B$8:$B$35,0)),INDEX('I.KI 2017-18'!Y$9:Y$393,MATCH($B205,'I.KI 2017-18'!$B$9:$B$393,0)))),"")</f>
        <v>0</v>
      </c>
      <c r="AM205" s="193">
        <f>_xlfn.IFNA(IF($B205=$B$382,0,_xlfn.IFNA(INDEX('I.Supplementary 2017-18'!Z$8:Z$35,MATCH($B205,'I.Supplementary 2017-18'!$B$8:$B$35,0)),INDEX('I.KI 2017-18'!Z$9:Z$393,MATCH($B205,'I.KI 2017-18'!$B$9:$B$393,0)))),"")</f>
        <v>32.468299535920416</v>
      </c>
      <c r="AN205" s="193">
        <f>_xlfn.IFNA(IF($B205=$B$382,0,_xlfn.IFNA(INDEX('I.Supplementary 2017-18'!AA$8:AA$35,MATCH($B205,'I.Supplementary 2017-18'!$B$8:$B$35,0)),INDEX('I.KI 2017-18'!AA$9:AA$393,MATCH($B205,'I.KI 2017-18'!$B$9:$B$393,0)))),"")</f>
        <v>0</v>
      </c>
      <c r="AO205" s="157">
        <f>_xlfn.IFNA(IF($B205=$B$382,0,_xlfn.IFNA(INDEX('I.Supplementary 2017-18'!AB$8:AB$35,MATCH($B205,'I.Supplementary 2017-18'!$B$8:$B$35,0)),INDEX('I.KI 2017-18'!AB$9:AB$393,MATCH($B205,'I.KI 2017-18'!$B$9:$B$393,0)))),"")</f>
        <v>0</v>
      </c>
      <c r="AP205" s="149"/>
      <c r="AQ205" s="156">
        <f>_xlfn.IFNA(IF($B205=$B$381,0,IF($B205=$B$382,0,_xlfn.IFNA(INDEX('I.Supplementary 2017-18'!I$8:I$35,MATCH($B205,'I.Supplementary 2017-18'!$B$8:$B$35,0)),INDEX('I.KI 2017-18'!I$9:I$393,MATCH($B205,'I.KI 2017-18'!$B$9:$B$393,0))))),"")</f>
        <v>13.663938225188955</v>
      </c>
      <c r="AR205" s="149">
        <f>_xlfn.IFNA(IF($B205=$B$381,0,IF($B205=$B$382,0,_xlfn.IFNA(INDEX('I.Supplementary 2017-18'!J$8:J$35,MATCH($B205,'I.Supplementary 2017-18'!$B$8:$B$35,0)),INDEX('I.KI 2017-18'!J$9:J$393,MATCH($B205,'I.KI 2017-18'!$B$9:$B$393,0))))),"")</f>
        <v>18.804361310731458</v>
      </c>
      <c r="AS205" s="157">
        <f>_xlfn.IFNA(IF($B205=$B$381,0,IF($B205=$B$382,0,_xlfn.IFNA(INDEX('I.Supplementary 2017-18'!H$8:H$35,MATCH($B205,'I.Supplementary 2017-18'!$B$8:$B$35,0)),INDEX('I.KI 2017-18'!H$9:H$393,MATCH($B205,'I.KI 2017-18'!$B$9:$B$393,0))))),"")</f>
        <v>32.468299535920416</v>
      </c>
      <c r="AT205" s="149"/>
      <c r="AU205" s="156">
        <f>_xlfn.IFNA(_xlfn.IFNA(INDEX('I.Supplementary 2018-19'!P$8:P$157,MATCH($B205,'I.Supplementary 2018-19'!$B$8:$B$157,0)),INDEX('I.KI 2018-19'!P$9:P$393,MATCH($B205,'I.KI 2018-19'!$B$9:$B$393,0))),"")</f>
        <v>0</v>
      </c>
      <c r="AV205" s="193">
        <f>_xlfn.IFNA(_xlfn.IFNA(INDEX('I.Supplementary 2018-19'!Q$8:Q$157,MATCH($B205,'I.Supplementary 2018-19'!$B$8:$B$157,0)),INDEX('I.KI 2018-19'!Q$9:Q$393,MATCH($B205,'I.KI 2018-19'!$B$9:$B$393,0))),"")</f>
        <v>0</v>
      </c>
      <c r="AW205" s="193">
        <f>_xlfn.IFNA(_xlfn.IFNA(INDEX('I.Supplementary 2018-19'!R$8:R$157,MATCH($B205,'I.Supplementary 2018-19'!$B$8:$B$157,0)),INDEX('I.KI 2018-19'!R$9:R$393,MATCH($B205,'I.KI 2018-19'!$B$9:$B$393,0))),"")</f>
        <v>12.050294969572462</v>
      </c>
      <c r="AX205" s="193">
        <f>_xlfn.IFNA(_xlfn.IFNA(INDEX('I.Supplementary 2018-19'!S$8:S$157,MATCH($B205,'I.Supplementary 2018-19'!$B$8:$B$157,0)),INDEX('I.KI 2018-19'!S$9:S$393,MATCH($B205,'I.KI 2018-19'!$B$9:$B$393,0))),"")</f>
        <v>0</v>
      </c>
      <c r="AY205" s="157">
        <f>_xlfn.IFNA(_xlfn.IFNA(INDEX('I.Supplementary 2018-19'!T$8:T$157,MATCH($B205,'I.Supplementary 2018-19'!$B$8:$B$157,0)),INDEX('I.KI 2018-19'!T$9:T$393,MATCH($B205,'I.KI 2018-19'!$B$9:$B$393,0))),"")</f>
        <v>0</v>
      </c>
      <c r="AZ205" s="156">
        <f>_xlfn.IFNA(_xlfn.IFNA(INDEX('I.Supplementary 2018-19'!U$8:U$157,MATCH($B205,'I.Supplementary 2018-19'!$B$8:$B$157,0)),INDEX('I.KI 2018-19'!U$9:U$393,MATCH($B205,'I.KI 2018-19'!$B$9:$B$393,0))),"")</f>
        <v>0</v>
      </c>
      <c r="BA205" s="193">
        <f>_xlfn.IFNA(_xlfn.IFNA(INDEX('I.Supplementary 2018-19'!V$8:V$157,MATCH($B205,'I.Supplementary 2018-19'!$B$8:$B$157,0)),INDEX('I.KI 2018-19'!V$9:V$393,MATCH($B205,'I.KI 2018-19'!$B$9:$B$393,0))),"")</f>
        <v>0</v>
      </c>
      <c r="BB205" s="193">
        <f>_xlfn.IFNA(_xlfn.IFNA(INDEX('I.Supplementary 2018-19'!W$8:W$157,MATCH($B205,'I.Supplementary 2018-19'!$B$8:$B$157,0)),INDEX('I.KI 2018-19'!W$9:W$393,MATCH($B205,'I.KI 2018-19'!$B$9:$B$393,0))),"")</f>
        <v>19.369299204186909</v>
      </c>
      <c r="BC205" s="193">
        <f>_xlfn.IFNA(_xlfn.IFNA(INDEX('I.Supplementary 2018-19'!X$8:X$157,MATCH($B205,'I.Supplementary 2018-19'!$B$8:$B$157,0)),INDEX('I.KI 2018-19'!X$9:X$393,MATCH($B205,'I.KI 2018-19'!$B$9:$B$393,0))),"")</f>
        <v>0</v>
      </c>
      <c r="BD205" s="157">
        <f>_xlfn.IFNA(_xlfn.IFNA(INDEX('I.Supplementary 2018-19'!Y$8:Y$157,MATCH($B205,'I.Supplementary 2018-19'!$B$8:$B$157,0)),INDEX('I.KI 2018-19'!Y$9:Y$393,MATCH($B205,'I.KI 2018-19'!$B$9:$B$393,0))),"")</f>
        <v>0</v>
      </c>
      <c r="BE205" s="156">
        <f>_xlfn.IFNA(_xlfn.IFNA(INDEX('I.Supplementary 2018-19'!Z$8:Z$157,MATCH($B205,'I.Supplementary 2018-19'!$B$8:$B$157,0)),INDEX('I.KI 2018-19'!Z$9:Z$393,MATCH($B205,'I.KI 2018-19'!$B$9:$B$393,0))),"")</f>
        <v>0</v>
      </c>
      <c r="BF205" s="193">
        <f>_xlfn.IFNA(_xlfn.IFNA(INDEX('I.Supplementary 2018-19'!AA$8:AA$157,MATCH($B205,'I.Supplementary 2018-19'!$B$8:$B$157,0)),INDEX('I.KI 2018-19'!AA$9:AA$393,MATCH($B205,'I.KI 2018-19'!$B$9:$B$393,0))),"")</f>
        <v>0</v>
      </c>
      <c r="BG205" s="193">
        <f>_xlfn.IFNA(_xlfn.IFNA(INDEX('I.Supplementary 2018-19'!AB$8:AB$157,MATCH($B205,'I.Supplementary 2018-19'!$B$8:$B$157,0)),INDEX('I.KI 2018-19'!AB$9:AB$393,MATCH($B205,'I.KI 2018-19'!$B$9:$B$393,0))),"")</f>
        <v>31.419594173759371</v>
      </c>
      <c r="BH205" s="193">
        <f>_xlfn.IFNA(_xlfn.IFNA(INDEX('I.Supplementary 2018-19'!AC$8:AC$157,MATCH($B205,'I.Supplementary 2018-19'!$B$8:$B$157,0)),INDEX('I.KI 2018-19'!AC$9:AC$393,MATCH($B205,'I.KI 2018-19'!$B$9:$B$393,0))),"")</f>
        <v>0</v>
      </c>
      <c r="BI205" s="157">
        <f>_xlfn.IFNA(_xlfn.IFNA(INDEX('I.Supplementary 2018-19'!AD$8:AD$157,MATCH($B205,'I.Supplementary 2018-19'!$B$8:$B$157,0)),INDEX('I.KI 2018-19'!AD$9:AD$393,MATCH($B205,'I.KI 2018-19'!$B$9:$B$393,0))),"")</f>
        <v>0</v>
      </c>
      <c r="BJ205" s="149"/>
      <c r="BK205" s="156">
        <f>_xlfn.IFNA(IF($B205=$B$381,0,IF($B205=$B$382,0,_xlfn.IFNA(INDEX('I.Supplementary 2018-19'!I$8:I$157,MATCH($B205,'I.Supplementary 2018-19'!$B$8:$B$157,0)),INDEX('I.KI 2018-19'!I$9:I$393,MATCH($B205,'I.KI 2018-19'!$B$9:$B$393,0))))),"")</f>
        <v>12.050294969572462</v>
      </c>
      <c r="BL205" s="149">
        <f>_xlfn.IFNA(IF($B205=$B$381,0,IF($B205=$B$382,0,_xlfn.IFNA(INDEX('I.Supplementary 2018-19'!J$8:J$157,MATCH($B205,'I.Supplementary 2018-19'!$B$8:$B$157,0)),INDEX('I.KI 2018-19'!J$9:J$393,MATCH($B205,'I.KI 2018-19'!$B$9:$B$393,0))))),"")</f>
        <v>19.369299204186909</v>
      </c>
      <c r="BM205" s="157">
        <f>_xlfn.IFNA(IF($B205=$B$381,0,IF($B205=$B$382,0,_xlfn.IFNA(INDEX('I.Supplementary 2018-19'!H$8:H$157,MATCH($B205,'I.Supplementary 2018-19'!$B$8:$B$157,0)),INDEX('I.KI 2018-19'!H$9:H$393,MATCH($B205,'I.KI 2018-19'!$B$9:$B$393,0))))),"")</f>
        <v>31.419594173759371</v>
      </c>
    </row>
    <row r="206" spans="2:65">
      <c r="B206" s="121" t="str">
        <f>'Calculations for 2021-22'!B206</f>
        <v>E5044</v>
      </c>
      <c r="C206" s="160" t="str">
        <f>'Calculations for 2021-22'!D206</f>
        <v>E5044</v>
      </c>
      <c r="D206" t="str">
        <f>'Calculations for 2021-22'!E206</f>
        <v>OLB</v>
      </c>
      <c r="E206" t="str">
        <f>'Calculations for 2021-22'!F206</f>
        <v>P1915</v>
      </c>
      <c r="F206" s="120" t="str">
        <f>'Calculations for 2021-22'!H206</f>
        <v>Merton</v>
      </c>
      <c r="G206" s="156">
        <f>_xlfn.IFNA(INDEX('I.KI 2016-17'!M$8:M$391,MATCH($B206,'I.KI 2016-17'!$B$8:$B$391,0)),"")</f>
        <v>18.301515214538998</v>
      </c>
      <c r="H206" s="149">
        <f>_xlfn.IFNA(INDEX('I.KI 2016-17'!N$8:N$391,MATCH($B206,'I.KI 2016-17'!$B$8:$B$391,0)),"")</f>
        <v>4.2879483122239996</v>
      </c>
      <c r="I206" s="149">
        <f>_xlfn.IFNA(INDEX('I.KI 2016-17'!O$8:O$391,MATCH($B206,'I.KI 2016-17'!$B$8:$B$391,0)),"")</f>
        <v>0</v>
      </c>
      <c r="J206" s="149">
        <f>_xlfn.IFNA(INDEX('I.KI 2016-17'!P$8:P$391,MATCH($B206,'I.KI 2016-17'!$B$8:$B$391,0)),"")</f>
        <v>0</v>
      </c>
      <c r="K206" s="157">
        <f>_xlfn.IFNA(INDEX('I.KI 2016-17'!Q$8:Q$391,MATCH($B206,'I.KI 2016-17'!$B$8:$B$391,0)),"")</f>
        <v>0</v>
      </c>
      <c r="L206" s="156">
        <f>_xlfn.IFNA(INDEX('I.KI 2016-17'!R$8:R$391,MATCH($B206,'I.KI 2016-17'!$B$8:$B$391,0)),"")</f>
        <v>24.334962646568002</v>
      </c>
      <c r="M206" s="193">
        <f>_xlfn.IFNA(INDEX('I.KI 2016-17'!S$8:S$391,MATCH($B206,'I.KI 2016-17'!$B$8:$B$391,0)),"")</f>
        <v>8.5757107478589987</v>
      </c>
      <c r="N206" s="193">
        <f>_xlfn.IFNA(INDEX('I.KI 2016-17'!T$8:T$391,MATCH($B206,'I.KI 2016-17'!$B$8:$B$391,0)),"")</f>
        <v>0</v>
      </c>
      <c r="O206" s="193">
        <f>_xlfn.IFNA(INDEX('I.KI 2016-17'!U$8:U$391,MATCH($B206,'I.KI 2016-17'!$B$8:$B$391,0)),"")</f>
        <v>0</v>
      </c>
      <c r="P206" s="157">
        <f>_xlfn.IFNA(INDEX('I.KI 2016-17'!V$8:V$391,MATCH($B206,'I.KI 2016-17'!$B$8:$B$391,0)),"")</f>
        <v>0</v>
      </c>
      <c r="Q206" s="156">
        <f>_xlfn.IFNA(INDEX('I.KI 2016-17'!W$8:W$391,MATCH($B206,'I.KI 2016-17'!$B$8:$B$391,0)),"")</f>
        <v>42.636477861106997</v>
      </c>
      <c r="R206" s="193">
        <f>_xlfn.IFNA(INDEX('I.KI 2016-17'!X$8:X$391,MATCH($B206,'I.KI 2016-17'!$B$8:$B$391,0)),"")</f>
        <v>12.863659060082998</v>
      </c>
      <c r="S206" s="193">
        <f>_xlfn.IFNA(INDEX('I.KI 2016-17'!Y$8:Y$391,MATCH($B206,'I.KI 2016-17'!$B$8:$B$391,0)),"")</f>
        <v>0</v>
      </c>
      <c r="T206" s="193">
        <f>_xlfn.IFNA(INDEX('I.KI 2016-17'!Z$8:Z$391,MATCH($B206,'I.KI 2016-17'!$B$8:$B$391,0)),"")</f>
        <v>0</v>
      </c>
      <c r="U206" s="157">
        <f>_xlfn.IFNA(INDEX('I.KI 2016-17'!AA$8:AA$391,MATCH($B206,'I.KI 2016-17'!$B$8:$B$391,0)),"")</f>
        <v>0</v>
      </c>
      <c r="V206" s="149"/>
      <c r="W206" s="154">
        <f>_xlfn.IFNA(INDEX('I.KI 2016-17'!$H$8:$H$391,MATCH(B206,'I.KI 2016-17'!$B$8:$B$391,0)),"")</f>
        <v>22.589463526762998</v>
      </c>
      <c r="X206" s="153">
        <f>_xlfn.IFNA(INDEX('I.KI 2016-17'!$I$8:$I$391,MATCH(B206,'I.KI 2016-17'!$B$8:$B$391,0)),"")</f>
        <v>32.910673394427</v>
      </c>
      <c r="Y206" s="155">
        <f>_xlfn.IFNA(INDEX('I.KI 2016-17'!$G$8:$G$391,MATCH(B206,'I.KI 2016-17'!$B$8:$B$391,0)),"")</f>
        <v>55.500136921189998</v>
      </c>
      <c r="Z206" s="149"/>
      <c r="AA206" s="156">
        <f>_xlfn.IFNA(IF($B206=$B$382,0,_xlfn.IFNA(INDEX('I.Supplementary 2017-18'!N$8:N$35,MATCH($B206,'I.Supplementary 2017-18'!$B$8:$B$35,0)),INDEX('I.KI 2017-18'!N$9:N$393,MATCH($B206,'I.KI 2017-18'!$B$9:$B$393,0)))),"")</f>
        <v>13.013976509762376</v>
      </c>
      <c r="AB206" s="193">
        <f>_xlfn.IFNA(IF($B206=$B$382,0,_xlfn.IFNA(INDEX('I.Supplementary 2017-18'!O$8:O$35,MATCH($B206,'I.Supplementary 2017-18'!$B$8:$B$35,0)),INDEX('I.KI 2017-18'!O$9:O$393,MATCH($B206,'I.KI 2017-18'!$B$9:$B$393,0)))),"")</f>
        <v>1.9486406662654654</v>
      </c>
      <c r="AC206" s="193">
        <f>_xlfn.IFNA(IF($B206=$B$382,0,_xlfn.IFNA(INDEX('I.Supplementary 2017-18'!P$8:P$35,MATCH($B206,'I.Supplementary 2017-18'!$B$8:$B$35,0)),INDEX('I.KI 2017-18'!P$9:P$393,MATCH($B206,'I.KI 2017-18'!$B$9:$B$393,0)))),"")</f>
        <v>0</v>
      </c>
      <c r="AD206" s="193">
        <f>_xlfn.IFNA(IF($B206=$B$382,0,_xlfn.IFNA(INDEX('I.Supplementary 2017-18'!Q$8:Q$35,MATCH($B206,'I.Supplementary 2017-18'!$B$8:$B$35,0)),INDEX('I.KI 2017-18'!Q$9:Q$393,MATCH($B206,'I.KI 2017-18'!$B$9:$B$393,0)))),"")</f>
        <v>0</v>
      </c>
      <c r="AE206" s="157">
        <f>_xlfn.IFNA(IF($B206=$B$382,0,_xlfn.IFNA(INDEX('I.Supplementary 2017-18'!R$8:R$35,MATCH($B206,'I.Supplementary 2017-18'!$B$8:$B$35,0)),INDEX('I.KI 2017-18'!R$9:R$393,MATCH($B206,'I.KI 2017-18'!$B$9:$B$393,0)))),"")</f>
        <v>0</v>
      </c>
      <c r="AF206" s="156">
        <f>_xlfn.IFNA(IF($B206=$B$382,0,_xlfn.IFNA(INDEX('I.Supplementary 2017-18'!S$8:S$35,MATCH($B206,'I.Supplementary 2017-18'!$B$8:$B$35,0)),INDEX('I.KI 2017-18'!S$9:S$393,MATCH($B206,'I.KI 2017-18'!$B$9:$B$393,0)))),"")</f>
        <v>24.831785843897777</v>
      </c>
      <c r="AG206" s="193">
        <f>_xlfn.IFNA(IF($B206=$B$382,0,_xlfn.IFNA(INDEX('I.Supplementary 2017-18'!T$8:T$35,MATCH($B206,'I.Supplementary 2017-18'!$B$8:$B$35,0)),INDEX('I.KI 2017-18'!T$9:T$393,MATCH($B206,'I.KI 2017-18'!$B$9:$B$393,0)))),"")</f>
        <v>8.7507926699069678</v>
      </c>
      <c r="AH206" s="193">
        <f>_xlfn.IFNA(IF($B206=$B$382,0,_xlfn.IFNA(INDEX('I.Supplementary 2017-18'!U$8:U$35,MATCH($B206,'I.Supplementary 2017-18'!$B$8:$B$35,0)),INDEX('I.KI 2017-18'!U$9:U$393,MATCH($B206,'I.KI 2017-18'!$B$9:$B$393,0)))),"")</f>
        <v>0</v>
      </c>
      <c r="AI206" s="193">
        <f>_xlfn.IFNA(IF($B206=$B$382,0,_xlfn.IFNA(INDEX('I.Supplementary 2017-18'!V$8:V$35,MATCH($B206,'I.Supplementary 2017-18'!$B$8:$B$35,0)),INDEX('I.KI 2017-18'!V$9:V$393,MATCH($B206,'I.KI 2017-18'!$B$9:$B$393,0)))),"")</f>
        <v>0</v>
      </c>
      <c r="AJ206" s="157">
        <f>_xlfn.IFNA(IF($B206=$B$382,0,_xlfn.IFNA(INDEX('I.Supplementary 2017-18'!W$8:W$35,MATCH($B206,'I.Supplementary 2017-18'!$B$8:$B$35,0)),INDEX('I.KI 2017-18'!W$9:W$393,MATCH($B206,'I.KI 2017-18'!$B$9:$B$393,0)))),"")</f>
        <v>0</v>
      </c>
      <c r="AK206" s="156">
        <f>_xlfn.IFNA(IF($B206=$B$382,0,_xlfn.IFNA(INDEX('I.Supplementary 2017-18'!X$8:X$35,MATCH($B206,'I.Supplementary 2017-18'!$B$8:$B$35,0)),INDEX('I.KI 2017-18'!X$9:X$393,MATCH($B206,'I.KI 2017-18'!$B$9:$B$393,0)))),"")</f>
        <v>37.845762353660149</v>
      </c>
      <c r="AL206" s="193">
        <f>_xlfn.IFNA(IF($B206=$B$382,0,_xlfn.IFNA(INDEX('I.Supplementary 2017-18'!Y$8:Y$35,MATCH($B206,'I.Supplementary 2017-18'!$B$8:$B$35,0)),INDEX('I.KI 2017-18'!Y$9:Y$393,MATCH($B206,'I.KI 2017-18'!$B$9:$B$393,0)))),"")</f>
        <v>10.699433336172433</v>
      </c>
      <c r="AM206" s="193">
        <f>_xlfn.IFNA(IF($B206=$B$382,0,_xlfn.IFNA(INDEX('I.Supplementary 2017-18'!Z$8:Z$35,MATCH($B206,'I.Supplementary 2017-18'!$B$8:$B$35,0)),INDEX('I.KI 2017-18'!Z$9:Z$393,MATCH($B206,'I.KI 2017-18'!$B$9:$B$393,0)))),"")</f>
        <v>0</v>
      </c>
      <c r="AN206" s="193">
        <f>_xlfn.IFNA(IF($B206=$B$382,0,_xlfn.IFNA(INDEX('I.Supplementary 2017-18'!AA$8:AA$35,MATCH($B206,'I.Supplementary 2017-18'!$B$8:$B$35,0)),INDEX('I.KI 2017-18'!AA$9:AA$393,MATCH($B206,'I.KI 2017-18'!$B$9:$B$393,0)))),"")</f>
        <v>0</v>
      </c>
      <c r="AO206" s="157">
        <f>_xlfn.IFNA(IF($B206=$B$382,0,_xlfn.IFNA(INDEX('I.Supplementary 2017-18'!AB$8:AB$35,MATCH($B206,'I.Supplementary 2017-18'!$B$8:$B$35,0)),INDEX('I.KI 2017-18'!AB$9:AB$393,MATCH($B206,'I.KI 2017-18'!$B$9:$B$393,0)))),"")</f>
        <v>0</v>
      </c>
      <c r="AP206" s="149"/>
      <c r="AQ206" s="156">
        <f>_xlfn.IFNA(IF($B206=$B$381,0,IF($B206=$B$382,0,_xlfn.IFNA(INDEX('I.Supplementary 2017-18'!I$8:I$35,MATCH($B206,'I.Supplementary 2017-18'!$B$8:$B$35,0)),INDEX('I.KI 2017-18'!I$9:I$393,MATCH($B206,'I.KI 2017-18'!$B$9:$B$393,0))))),"")</f>
        <v>14.962617176027841</v>
      </c>
      <c r="AR206" s="149">
        <f>_xlfn.IFNA(IF($B206=$B$381,0,IF($B206=$B$382,0,_xlfn.IFNA(INDEX('I.Supplementary 2017-18'!J$8:J$35,MATCH($B206,'I.Supplementary 2017-18'!$B$8:$B$35,0)),INDEX('I.KI 2017-18'!J$9:J$393,MATCH($B206,'I.KI 2017-18'!$B$9:$B$393,0))))),"")</f>
        <v>33.582578513804741</v>
      </c>
      <c r="AS206" s="157">
        <f>_xlfn.IFNA(IF($B206=$B$381,0,IF($B206=$B$382,0,_xlfn.IFNA(INDEX('I.Supplementary 2017-18'!H$8:H$35,MATCH($B206,'I.Supplementary 2017-18'!$B$8:$B$35,0)),INDEX('I.KI 2017-18'!H$9:H$393,MATCH($B206,'I.KI 2017-18'!$B$9:$B$393,0))))),"")</f>
        <v>48.545195689832582</v>
      </c>
      <c r="AT206" s="149"/>
      <c r="AU206" s="156">
        <f>_xlfn.IFNA(_xlfn.IFNA(INDEX('I.Supplementary 2018-19'!P$8:P$157,MATCH($B206,'I.Supplementary 2018-19'!$B$8:$B$157,0)),INDEX('I.KI 2018-19'!P$9:P$393,MATCH($B206,'I.KI 2018-19'!$B$9:$B$393,0))),"")</f>
        <v>9.544347907436288</v>
      </c>
      <c r="AV206" s="193">
        <f>_xlfn.IFNA(_xlfn.IFNA(INDEX('I.Supplementary 2018-19'!Q$8:Q$157,MATCH($B206,'I.Supplementary 2018-19'!$B$8:$B$157,0)),INDEX('I.KI 2018-19'!Q$9:Q$393,MATCH($B206,'I.KI 2018-19'!$B$9:$B$393,0))),"")</f>
        <v>0.52654178682065755</v>
      </c>
      <c r="AW206" s="193">
        <f>_xlfn.IFNA(_xlfn.IFNA(INDEX('I.Supplementary 2018-19'!R$8:R$157,MATCH($B206,'I.Supplementary 2018-19'!$B$8:$B$157,0)),INDEX('I.KI 2018-19'!R$9:R$393,MATCH($B206,'I.KI 2018-19'!$B$9:$B$393,0))),"")</f>
        <v>0</v>
      </c>
      <c r="AX206" s="193">
        <f>_xlfn.IFNA(_xlfn.IFNA(INDEX('I.Supplementary 2018-19'!S$8:S$157,MATCH($B206,'I.Supplementary 2018-19'!$B$8:$B$157,0)),INDEX('I.KI 2018-19'!S$9:S$393,MATCH($B206,'I.KI 2018-19'!$B$9:$B$393,0))),"")</f>
        <v>0</v>
      </c>
      <c r="AY206" s="157">
        <f>_xlfn.IFNA(_xlfn.IFNA(INDEX('I.Supplementary 2018-19'!T$8:T$157,MATCH($B206,'I.Supplementary 2018-19'!$B$8:$B$157,0)),INDEX('I.KI 2018-19'!T$9:T$393,MATCH($B206,'I.KI 2018-19'!$B$9:$B$393,0))),"")</f>
        <v>0</v>
      </c>
      <c r="AZ206" s="156">
        <f>_xlfn.IFNA(_xlfn.IFNA(INDEX('I.Supplementary 2018-19'!U$8:U$157,MATCH($B206,'I.Supplementary 2018-19'!$B$8:$B$157,0)),INDEX('I.KI 2018-19'!U$9:U$393,MATCH($B206,'I.KI 2018-19'!$B$9:$B$393,0))),"")</f>
        <v>25.577805161096421</v>
      </c>
      <c r="BA206" s="193">
        <f>_xlfn.IFNA(_xlfn.IFNA(INDEX('I.Supplementary 2018-19'!V$8:V$157,MATCH($B206,'I.Supplementary 2018-19'!$B$8:$B$157,0)),INDEX('I.KI 2018-19'!V$9:V$393,MATCH($B206,'I.KI 2018-19'!$B$9:$B$393,0))),"")</f>
        <v>9.0136920205050313</v>
      </c>
      <c r="BB206" s="193">
        <f>_xlfn.IFNA(_xlfn.IFNA(INDEX('I.Supplementary 2018-19'!W$8:W$157,MATCH($B206,'I.Supplementary 2018-19'!$B$8:$B$157,0)),INDEX('I.KI 2018-19'!W$9:W$393,MATCH($B206,'I.KI 2018-19'!$B$9:$B$393,0))),"")</f>
        <v>0</v>
      </c>
      <c r="BC206" s="193">
        <f>_xlfn.IFNA(_xlfn.IFNA(INDEX('I.Supplementary 2018-19'!X$8:X$157,MATCH($B206,'I.Supplementary 2018-19'!$B$8:$B$157,0)),INDEX('I.KI 2018-19'!X$9:X$393,MATCH($B206,'I.KI 2018-19'!$B$9:$B$393,0))),"")</f>
        <v>0</v>
      </c>
      <c r="BD206" s="157">
        <f>_xlfn.IFNA(_xlfn.IFNA(INDEX('I.Supplementary 2018-19'!Y$8:Y$157,MATCH($B206,'I.Supplementary 2018-19'!$B$8:$B$157,0)),INDEX('I.KI 2018-19'!Y$9:Y$393,MATCH($B206,'I.KI 2018-19'!$B$9:$B$393,0))),"")</f>
        <v>0</v>
      </c>
      <c r="BE206" s="156">
        <f>_xlfn.IFNA(_xlfn.IFNA(INDEX('I.Supplementary 2018-19'!Z$8:Z$157,MATCH($B206,'I.Supplementary 2018-19'!$B$8:$B$157,0)),INDEX('I.KI 2018-19'!Z$9:Z$393,MATCH($B206,'I.KI 2018-19'!$B$9:$B$393,0))),"")</f>
        <v>35.122153068532711</v>
      </c>
      <c r="BF206" s="193">
        <f>_xlfn.IFNA(_xlfn.IFNA(INDEX('I.Supplementary 2018-19'!AA$8:AA$157,MATCH($B206,'I.Supplementary 2018-19'!$B$8:$B$157,0)),INDEX('I.KI 2018-19'!AA$9:AA$393,MATCH($B206,'I.KI 2018-19'!$B$9:$B$393,0))),"")</f>
        <v>9.5402338073256896</v>
      </c>
      <c r="BG206" s="193">
        <f>_xlfn.IFNA(_xlfn.IFNA(INDEX('I.Supplementary 2018-19'!AB$8:AB$157,MATCH($B206,'I.Supplementary 2018-19'!$B$8:$B$157,0)),INDEX('I.KI 2018-19'!AB$9:AB$393,MATCH($B206,'I.KI 2018-19'!$B$9:$B$393,0))),"")</f>
        <v>0</v>
      </c>
      <c r="BH206" s="193">
        <f>_xlfn.IFNA(_xlfn.IFNA(INDEX('I.Supplementary 2018-19'!AC$8:AC$157,MATCH($B206,'I.Supplementary 2018-19'!$B$8:$B$157,0)),INDEX('I.KI 2018-19'!AC$9:AC$393,MATCH($B206,'I.KI 2018-19'!$B$9:$B$393,0))),"")</f>
        <v>0</v>
      </c>
      <c r="BI206" s="157">
        <f>_xlfn.IFNA(_xlfn.IFNA(INDEX('I.Supplementary 2018-19'!AD$8:AD$157,MATCH($B206,'I.Supplementary 2018-19'!$B$8:$B$157,0)),INDEX('I.KI 2018-19'!AD$9:AD$393,MATCH($B206,'I.KI 2018-19'!$B$9:$B$393,0))),"")</f>
        <v>0</v>
      </c>
      <c r="BJ206" s="149"/>
      <c r="BK206" s="156">
        <f>_xlfn.IFNA(IF($B206=$B$381,0,IF($B206=$B$382,0,_xlfn.IFNA(INDEX('I.Supplementary 2018-19'!I$8:I$157,MATCH($B206,'I.Supplementary 2018-19'!$B$8:$B$157,0)),INDEX('I.KI 2018-19'!I$9:I$393,MATCH($B206,'I.KI 2018-19'!$B$9:$B$393,0))))),"")</f>
        <v>10.070889694256946</v>
      </c>
      <c r="BL206" s="149">
        <f>_xlfn.IFNA(IF($B206=$B$381,0,IF($B206=$B$382,0,_xlfn.IFNA(INDEX('I.Supplementary 2018-19'!J$8:J$157,MATCH($B206,'I.Supplementary 2018-19'!$B$8:$B$157,0)),INDEX('I.KI 2018-19'!J$9:J$393,MATCH($B206,'I.KI 2018-19'!$B$9:$B$393,0))))),"")</f>
        <v>34.591497181601447</v>
      </c>
      <c r="BM206" s="157">
        <f>_xlfn.IFNA(IF($B206=$B$381,0,IF($B206=$B$382,0,_xlfn.IFNA(INDEX('I.Supplementary 2018-19'!H$8:H$157,MATCH($B206,'I.Supplementary 2018-19'!$B$8:$B$157,0)),INDEX('I.KI 2018-19'!H$9:H$393,MATCH($B206,'I.KI 2018-19'!$B$9:$B$393,0))))),"")</f>
        <v>44.662386875858395</v>
      </c>
    </row>
    <row r="207" spans="2:65">
      <c r="B207" s="121" t="str">
        <f>'Calculations for 2021-22'!B207</f>
        <v>E1133</v>
      </c>
      <c r="C207" s="160" t="str">
        <f>'Calculations for 2021-22'!D207</f>
        <v>E1133</v>
      </c>
      <c r="D207" t="str">
        <f>'Calculations for 2021-22'!E207</f>
        <v>SD</v>
      </c>
      <c r="E207">
        <f>'Calculations for 2021-22'!F207</f>
        <v>0</v>
      </c>
      <c r="F207" s="120" t="str">
        <f>'Calculations for 2021-22'!H207</f>
        <v>Mid Devon</v>
      </c>
      <c r="G207" s="156">
        <f>_xlfn.IFNA(INDEX('I.KI 2016-17'!M$8:M$391,MATCH($B207,'I.KI 2016-17'!$B$8:$B$391,0)),"")</f>
        <v>0</v>
      </c>
      <c r="H207" s="149">
        <f>_xlfn.IFNA(INDEX('I.KI 2016-17'!N$8:N$391,MATCH($B207,'I.KI 2016-17'!$B$8:$B$391,0)),"")</f>
        <v>1.01726634902</v>
      </c>
      <c r="I207" s="149">
        <f>_xlfn.IFNA(INDEX('I.KI 2016-17'!O$8:O$391,MATCH($B207,'I.KI 2016-17'!$B$8:$B$391,0)),"")</f>
        <v>0</v>
      </c>
      <c r="J207" s="149">
        <f>_xlfn.IFNA(INDEX('I.KI 2016-17'!P$8:P$391,MATCH($B207,'I.KI 2016-17'!$B$8:$B$391,0)),"")</f>
        <v>0</v>
      </c>
      <c r="K207" s="157">
        <f>_xlfn.IFNA(INDEX('I.KI 2016-17'!Q$8:Q$391,MATCH($B207,'I.KI 2016-17'!$B$8:$B$391,0)),"")</f>
        <v>0</v>
      </c>
      <c r="L207" s="156">
        <f>_xlfn.IFNA(INDEX('I.KI 2016-17'!R$8:R$391,MATCH($B207,'I.KI 2016-17'!$B$8:$B$391,0)),"")</f>
        <v>0</v>
      </c>
      <c r="M207" s="193">
        <f>_xlfn.IFNA(INDEX('I.KI 2016-17'!S$8:S$391,MATCH($B207,'I.KI 2016-17'!$B$8:$B$391,0)),"")</f>
        <v>2.0253699433530001</v>
      </c>
      <c r="N207" s="193">
        <f>_xlfn.IFNA(INDEX('I.KI 2016-17'!T$8:T$391,MATCH($B207,'I.KI 2016-17'!$B$8:$B$391,0)),"")</f>
        <v>0</v>
      </c>
      <c r="O207" s="193">
        <f>_xlfn.IFNA(INDEX('I.KI 2016-17'!U$8:U$391,MATCH($B207,'I.KI 2016-17'!$B$8:$B$391,0)),"")</f>
        <v>0</v>
      </c>
      <c r="P207" s="157">
        <f>_xlfn.IFNA(INDEX('I.KI 2016-17'!V$8:V$391,MATCH($B207,'I.KI 2016-17'!$B$8:$B$391,0)),"")</f>
        <v>0</v>
      </c>
      <c r="Q207" s="156">
        <f>_xlfn.IFNA(INDEX('I.KI 2016-17'!W$8:W$391,MATCH($B207,'I.KI 2016-17'!$B$8:$B$391,0)),"")</f>
        <v>0</v>
      </c>
      <c r="R207" s="193">
        <f>_xlfn.IFNA(INDEX('I.KI 2016-17'!X$8:X$391,MATCH($B207,'I.KI 2016-17'!$B$8:$B$391,0)),"")</f>
        <v>3.0426362923730004</v>
      </c>
      <c r="S207" s="193">
        <f>_xlfn.IFNA(INDEX('I.KI 2016-17'!Y$8:Y$391,MATCH($B207,'I.KI 2016-17'!$B$8:$B$391,0)),"")</f>
        <v>0</v>
      </c>
      <c r="T207" s="193">
        <f>_xlfn.IFNA(INDEX('I.KI 2016-17'!Z$8:Z$391,MATCH($B207,'I.KI 2016-17'!$B$8:$B$391,0)),"")</f>
        <v>0</v>
      </c>
      <c r="U207" s="157">
        <f>_xlfn.IFNA(INDEX('I.KI 2016-17'!AA$8:AA$391,MATCH($B207,'I.KI 2016-17'!$B$8:$B$391,0)),"")</f>
        <v>0</v>
      </c>
      <c r="V207" s="149"/>
      <c r="W207" s="154">
        <f>_xlfn.IFNA(INDEX('I.KI 2016-17'!$H$8:$H$391,MATCH(B207,'I.KI 2016-17'!$B$8:$B$391,0)),"")</f>
        <v>1.01726634902</v>
      </c>
      <c r="X207" s="153">
        <f>_xlfn.IFNA(INDEX('I.KI 2016-17'!$I$8:$I$391,MATCH(B207,'I.KI 2016-17'!$B$8:$B$391,0)),"")</f>
        <v>2.0253699433530001</v>
      </c>
      <c r="Y207" s="155">
        <f>_xlfn.IFNA(INDEX('I.KI 2016-17'!$G$8:$G$391,MATCH(B207,'I.KI 2016-17'!$B$8:$B$391,0)),"")</f>
        <v>3.0426362923730004</v>
      </c>
      <c r="Z207" s="149"/>
      <c r="AA207" s="156">
        <f>_xlfn.IFNA(IF($B207=$B$382,0,_xlfn.IFNA(INDEX('I.Supplementary 2017-18'!N$8:N$35,MATCH($B207,'I.Supplementary 2017-18'!$B$8:$B$35,0)),INDEX('I.KI 2017-18'!N$9:N$393,MATCH($B207,'I.KI 2017-18'!$B$9:$B$393,0)))),"")</f>
        <v>0</v>
      </c>
      <c r="AB207" s="193">
        <f>_xlfn.IFNA(IF($B207=$B$382,0,_xlfn.IFNA(INDEX('I.Supplementary 2017-18'!O$8:O$35,MATCH($B207,'I.Supplementary 2017-18'!$B$8:$B$35,0)),INDEX('I.KI 2017-18'!O$9:O$393,MATCH($B207,'I.KI 2017-18'!$B$9:$B$393,0)))),"")</f>
        <v>0.49755264368993046</v>
      </c>
      <c r="AC207" s="193">
        <f>_xlfn.IFNA(IF($B207=$B$382,0,_xlfn.IFNA(INDEX('I.Supplementary 2017-18'!P$8:P$35,MATCH($B207,'I.Supplementary 2017-18'!$B$8:$B$35,0)),INDEX('I.KI 2017-18'!P$9:P$393,MATCH($B207,'I.KI 2017-18'!$B$9:$B$393,0)))),"")</f>
        <v>0</v>
      </c>
      <c r="AD207" s="193">
        <f>_xlfn.IFNA(IF($B207=$B$382,0,_xlfn.IFNA(INDEX('I.Supplementary 2017-18'!Q$8:Q$35,MATCH($B207,'I.Supplementary 2017-18'!$B$8:$B$35,0)),INDEX('I.KI 2017-18'!Q$9:Q$393,MATCH($B207,'I.KI 2017-18'!$B$9:$B$393,0)))),"")</f>
        <v>0</v>
      </c>
      <c r="AE207" s="157">
        <f>_xlfn.IFNA(IF($B207=$B$382,0,_xlfn.IFNA(INDEX('I.Supplementary 2017-18'!R$8:R$35,MATCH($B207,'I.Supplementary 2017-18'!$B$8:$B$35,0)),INDEX('I.KI 2017-18'!R$9:R$393,MATCH($B207,'I.KI 2017-18'!$B$9:$B$393,0)))),"")</f>
        <v>0</v>
      </c>
      <c r="AF207" s="156">
        <f>_xlfn.IFNA(IF($B207=$B$382,0,_xlfn.IFNA(INDEX('I.Supplementary 2017-18'!S$8:S$35,MATCH($B207,'I.Supplementary 2017-18'!$B$8:$B$35,0)),INDEX('I.KI 2017-18'!S$9:S$393,MATCH($B207,'I.KI 2017-18'!$B$9:$B$393,0)))),"")</f>
        <v>0</v>
      </c>
      <c r="AG207" s="193">
        <f>_xlfn.IFNA(IF($B207=$B$382,0,_xlfn.IFNA(INDEX('I.Supplementary 2017-18'!T$8:T$35,MATCH($B207,'I.Supplementary 2017-18'!$B$8:$B$35,0)),INDEX('I.KI 2017-18'!T$9:T$393,MATCH($B207,'I.KI 2017-18'!$B$9:$B$393,0)))),"")</f>
        <v>2.0667199460485737</v>
      </c>
      <c r="AH207" s="193">
        <f>_xlfn.IFNA(IF($B207=$B$382,0,_xlfn.IFNA(INDEX('I.Supplementary 2017-18'!U$8:U$35,MATCH($B207,'I.Supplementary 2017-18'!$B$8:$B$35,0)),INDEX('I.KI 2017-18'!U$9:U$393,MATCH($B207,'I.KI 2017-18'!$B$9:$B$393,0)))),"")</f>
        <v>0</v>
      </c>
      <c r="AI207" s="193">
        <f>_xlfn.IFNA(IF($B207=$B$382,0,_xlfn.IFNA(INDEX('I.Supplementary 2017-18'!V$8:V$35,MATCH($B207,'I.Supplementary 2017-18'!$B$8:$B$35,0)),INDEX('I.KI 2017-18'!V$9:V$393,MATCH($B207,'I.KI 2017-18'!$B$9:$B$393,0)))),"")</f>
        <v>0</v>
      </c>
      <c r="AJ207" s="157">
        <f>_xlfn.IFNA(IF($B207=$B$382,0,_xlfn.IFNA(INDEX('I.Supplementary 2017-18'!W$8:W$35,MATCH($B207,'I.Supplementary 2017-18'!$B$8:$B$35,0)),INDEX('I.KI 2017-18'!W$9:W$393,MATCH($B207,'I.KI 2017-18'!$B$9:$B$393,0)))),"")</f>
        <v>0</v>
      </c>
      <c r="AK207" s="156">
        <f>_xlfn.IFNA(IF($B207=$B$382,0,_xlfn.IFNA(INDEX('I.Supplementary 2017-18'!X$8:X$35,MATCH($B207,'I.Supplementary 2017-18'!$B$8:$B$35,0)),INDEX('I.KI 2017-18'!X$9:X$393,MATCH($B207,'I.KI 2017-18'!$B$9:$B$393,0)))),"")</f>
        <v>0</v>
      </c>
      <c r="AL207" s="193">
        <f>_xlfn.IFNA(IF($B207=$B$382,0,_xlfn.IFNA(INDEX('I.Supplementary 2017-18'!Y$8:Y$35,MATCH($B207,'I.Supplementary 2017-18'!$B$8:$B$35,0)),INDEX('I.KI 2017-18'!Y$9:Y$393,MATCH($B207,'I.KI 2017-18'!$B$9:$B$393,0)))),"")</f>
        <v>2.5642725897385041</v>
      </c>
      <c r="AM207" s="193">
        <f>_xlfn.IFNA(IF($B207=$B$382,0,_xlfn.IFNA(INDEX('I.Supplementary 2017-18'!Z$8:Z$35,MATCH($B207,'I.Supplementary 2017-18'!$B$8:$B$35,0)),INDEX('I.KI 2017-18'!Z$9:Z$393,MATCH($B207,'I.KI 2017-18'!$B$9:$B$393,0)))),"")</f>
        <v>0</v>
      </c>
      <c r="AN207" s="193">
        <f>_xlfn.IFNA(IF($B207=$B$382,0,_xlfn.IFNA(INDEX('I.Supplementary 2017-18'!AA$8:AA$35,MATCH($B207,'I.Supplementary 2017-18'!$B$8:$B$35,0)),INDEX('I.KI 2017-18'!AA$9:AA$393,MATCH($B207,'I.KI 2017-18'!$B$9:$B$393,0)))),"")</f>
        <v>0</v>
      </c>
      <c r="AO207" s="157">
        <f>_xlfn.IFNA(IF($B207=$B$382,0,_xlfn.IFNA(INDEX('I.Supplementary 2017-18'!AB$8:AB$35,MATCH($B207,'I.Supplementary 2017-18'!$B$8:$B$35,0)),INDEX('I.KI 2017-18'!AB$9:AB$393,MATCH($B207,'I.KI 2017-18'!$B$9:$B$393,0)))),"")</f>
        <v>0</v>
      </c>
      <c r="AP207" s="149"/>
      <c r="AQ207" s="156">
        <f>_xlfn.IFNA(IF($B207=$B$381,0,IF($B207=$B$382,0,_xlfn.IFNA(INDEX('I.Supplementary 2017-18'!I$8:I$35,MATCH($B207,'I.Supplementary 2017-18'!$B$8:$B$35,0)),INDEX('I.KI 2017-18'!I$9:I$393,MATCH($B207,'I.KI 2017-18'!$B$9:$B$393,0))))),"")</f>
        <v>0.49755264368993046</v>
      </c>
      <c r="AR207" s="149">
        <f>_xlfn.IFNA(IF($B207=$B$381,0,IF($B207=$B$382,0,_xlfn.IFNA(INDEX('I.Supplementary 2017-18'!J$8:J$35,MATCH($B207,'I.Supplementary 2017-18'!$B$8:$B$35,0)),INDEX('I.KI 2017-18'!J$9:J$393,MATCH($B207,'I.KI 2017-18'!$B$9:$B$393,0))))),"")</f>
        <v>2.0667199460485737</v>
      </c>
      <c r="AS207" s="157">
        <f>_xlfn.IFNA(IF($B207=$B$381,0,IF($B207=$B$382,0,_xlfn.IFNA(INDEX('I.Supplementary 2017-18'!H$8:H$35,MATCH($B207,'I.Supplementary 2017-18'!$B$8:$B$35,0)),INDEX('I.KI 2017-18'!H$9:H$393,MATCH($B207,'I.KI 2017-18'!$B$9:$B$393,0))))),"")</f>
        <v>2.5642725897385041</v>
      </c>
      <c r="AT207" s="149"/>
      <c r="AU207" s="156">
        <f>_xlfn.IFNA(_xlfn.IFNA(INDEX('I.Supplementary 2018-19'!P$8:P$157,MATCH($B207,'I.Supplementary 2018-19'!$B$8:$B$157,0)),INDEX('I.KI 2018-19'!P$9:P$393,MATCH($B207,'I.KI 2018-19'!$B$9:$B$393,0))),"")</f>
        <v>0</v>
      </c>
      <c r="AV207" s="193">
        <f>_xlfn.IFNA(_xlfn.IFNA(INDEX('I.Supplementary 2018-19'!Q$8:Q$157,MATCH($B207,'I.Supplementary 2018-19'!$B$8:$B$157,0)),INDEX('I.KI 2018-19'!Q$9:Q$393,MATCH($B207,'I.KI 2018-19'!$B$9:$B$393,0))),"")</f>
        <v>0.17926448776922749</v>
      </c>
      <c r="AW207" s="193">
        <f>_xlfn.IFNA(_xlfn.IFNA(INDEX('I.Supplementary 2018-19'!R$8:R$157,MATCH($B207,'I.Supplementary 2018-19'!$B$8:$B$157,0)),INDEX('I.KI 2018-19'!R$9:R$393,MATCH($B207,'I.KI 2018-19'!$B$9:$B$393,0))),"")</f>
        <v>0</v>
      </c>
      <c r="AX207" s="193">
        <f>_xlfn.IFNA(_xlfn.IFNA(INDEX('I.Supplementary 2018-19'!S$8:S$157,MATCH($B207,'I.Supplementary 2018-19'!$B$8:$B$157,0)),INDEX('I.KI 2018-19'!S$9:S$393,MATCH($B207,'I.KI 2018-19'!$B$9:$B$393,0))),"")</f>
        <v>0</v>
      </c>
      <c r="AY207" s="157">
        <f>_xlfn.IFNA(_xlfn.IFNA(INDEX('I.Supplementary 2018-19'!T$8:T$157,MATCH($B207,'I.Supplementary 2018-19'!$B$8:$B$157,0)),INDEX('I.KI 2018-19'!T$9:T$393,MATCH($B207,'I.KI 2018-19'!$B$9:$B$393,0))),"")</f>
        <v>0</v>
      </c>
      <c r="AZ207" s="156">
        <f>_xlfn.IFNA(_xlfn.IFNA(INDEX('I.Supplementary 2018-19'!U$8:U$157,MATCH($B207,'I.Supplementary 2018-19'!$B$8:$B$157,0)),INDEX('I.KI 2018-19'!U$9:U$393,MATCH($B207,'I.KI 2018-19'!$B$9:$B$393,0))),"")</f>
        <v>0</v>
      </c>
      <c r="BA207" s="193">
        <f>_xlfn.IFNA(_xlfn.IFNA(INDEX('I.Supplementary 2018-19'!V$8:V$157,MATCH($B207,'I.Supplementary 2018-19'!$B$8:$B$157,0)),INDEX('I.KI 2018-19'!V$9:V$393,MATCH($B207,'I.KI 2018-19'!$B$9:$B$393,0))),"")</f>
        <v>2.1288102448568997</v>
      </c>
      <c r="BB207" s="193">
        <f>_xlfn.IFNA(_xlfn.IFNA(INDEX('I.Supplementary 2018-19'!W$8:W$157,MATCH($B207,'I.Supplementary 2018-19'!$B$8:$B$157,0)),INDEX('I.KI 2018-19'!W$9:W$393,MATCH($B207,'I.KI 2018-19'!$B$9:$B$393,0))),"")</f>
        <v>0</v>
      </c>
      <c r="BC207" s="193">
        <f>_xlfn.IFNA(_xlfn.IFNA(INDEX('I.Supplementary 2018-19'!X$8:X$157,MATCH($B207,'I.Supplementary 2018-19'!$B$8:$B$157,0)),INDEX('I.KI 2018-19'!X$9:X$393,MATCH($B207,'I.KI 2018-19'!$B$9:$B$393,0))),"")</f>
        <v>0</v>
      </c>
      <c r="BD207" s="157">
        <f>_xlfn.IFNA(_xlfn.IFNA(INDEX('I.Supplementary 2018-19'!Y$8:Y$157,MATCH($B207,'I.Supplementary 2018-19'!$B$8:$B$157,0)),INDEX('I.KI 2018-19'!Y$9:Y$393,MATCH($B207,'I.KI 2018-19'!$B$9:$B$393,0))),"")</f>
        <v>0</v>
      </c>
      <c r="BE207" s="156">
        <f>_xlfn.IFNA(_xlfn.IFNA(INDEX('I.Supplementary 2018-19'!Z$8:Z$157,MATCH($B207,'I.Supplementary 2018-19'!$B$8:$B$157,0)),INDEX('I.KI 2018-19'!Z$9:Z$393,MATCH($B207,'I.KI 2018-19'!$B$9:$B$393,0))),"")</f>
        <v>0</v>
      </c>
      <c r="BF207" s="193">
        <f>_xlfn.IFNA(_xlfn.IFNA(INDEX('I.Supplementary 2018-19'!AA$8:AA$157,MATCH($B207,'I.Supplementary 2018-19'!$B$8:$B$157,0)),INDEX('I.KI 2018-19'!AA$9:AA$393,MATCH($B207,'I.KI 2018-19'!$B$9:$B$393,0))),"")</f>
        <v>2.3080747326261273</v>
      </c>
      <c r="BG207" s="193">
        <f>_xlfn.IFNA(_xlfn.IFNA(INDEX('I.Supplementary 2018-19'!AB$8:AB$157,MATCH($B207,'I.Supplementary 2018-19'!$B$8:$B$157,0)),INDEX('I.KI 2018-19'!AB$9:AB$393,MATCH($B207,'I.KI 2018-19'!$B$9:$B$393,0))),"")</f>
        <v>0</v>
      </c>
      <c r="BH207" s="193">
        <f>_xlfn.IFNA(_xlfn.IFNA(INDEX('I.Supplementary 2018-19'!AC$8:AC$157,MATCH($B207,'I.Supplementary 2018-19'!$B$8:$B$157,0)),INDEX('I.KI 2018-19'!AC$9:AC$393,MATCH($B207,'I.KI 2018-19'!$B$9:$B$393,0))),"")</f>
        <v>0</v>
      </c>
      <c r="BI207" s="157">
        <f>_xlfn.IFNA(_xlfn.IFNA(INDEX('I.Supplementary 2018-19'!AD$8:AD$157,MATCH($B207,'I.Supplementary 2018-19'!$B$8:$B$157,0)),INDEX('I.KI 2018-19'!AD$9:AD$393,MATCH($B207,'I.KI 2018-19'!$B$9:$B$393,0))),"")</f>
        <v>0</v>
      </c>
      <c r="BJ207" s="149"/>
      <c r="BK207" s="156">
        <f>_xlfn.IFNA(IF($B207=$B$381,0,IF($B207=$B$382,0,_xlfn.IFNA(INDEX('I.Supplementary 2018-19'!I$8:I$157,MATCH($B207,'I.Supplementary 2018-19'!$B$8:$B$157,0)),INDEX('I.KI 2018-19'!I$9:I$393,MATCH($B207,'I.KI 2018-19'!$B$9:$B$393,0))))),"")</f>
        <v>0.17926448776922749</v>
      </c>
      <c r="BL207" s="149">
        <f>_xlfn.IFNA(IF($B207=$B$381,0,IF($B207=$B$382,0,_xlfn.IFNA(INDEX('I.Supplementary 2018-19'!J$8:J$157,MATCH($B207,'I.Supplementary 2018-19'!$B$8:$B$157,0)),INDEX('I.KI 2018-19'!J$9:J$393,MATCH($B207,'I.KI 2018-19'!$B$9:$B$393,0))))),"")</f>
        <v>2.1288102448568997</v>
      </c>
      <c r="BM207" s="157">
        <f>_xlfn.IFNA(IF($B207=$B$381,0,IF($B207=$B$382,0,_xlfn.IFNA(INDEX('I.Supplementary 2018-19'!H$8:H$157,MATCH($B207,'I.Supplementary 2018-19'!$B$8:$B$157,0)),INDEX('I.KI 2018-19'!H$9:H$393,MATCH($B207,'I.KI 2018-19'!$B$9:$B$393,0))))),"")</f>
        <v>2.3080747326261273</v>
      </c>
    </row>
    <row r="208" spans="2:65">
      <c r="B208" s="121" t="str">
        <f>'Calculations for 2021-22'!B208</f>
        <v>E3534</v>
      </c>
      <c r="C208" s="160" t="str">
        <f>'Calculations for 2021-22'!D208</f>
        <v>E3534</v>
      </c>
      <c r="D208" t="str">
        <f>'Calculations for 2021-22'!E208</f>
        <v>SD</v>
      </c>
      <c r="E208">
        <f>'Calculations for 2021-22'!F208</f>
        <v>0</v>
      </c>
      <c r="F208" s="120" t="str">
        <f>'Calculations for 2021-22'!H208</f>
        <v>Mid Suffolk</v>
      </c>
      <c r="G208" s="156">
        <f>_xlfn.IFNA(INDEX('I.KI 2016-17'!M$8:M$391,MATCH($B208,'I.KI 2016-17'!$B$8:$B$391,0)),"")</f>
        <v>0</v>
      </c>
      <c r="H208" s="149">
        <f>_xlfn.IFNA(INDEX('I.KI 2016-17'!N$8:N$391,MATCH($B208,'I.KI 2016-17'!$B$8:$B$391,0)),"")</f>
        <v>0.91789230999600002</v>
      </c>
      <c r="I208" s="149">
        <f>_xlfn.IFNA(INDEX('I.KI 2016-17'!O$8:O$391,MATCH($B208,'I.KI 2016-17'!$B$8:$B$391,0)),"")</f>
        <v>0</v>
      </c>
      <c r="J208" s="149">
        <f>_xlfn.IFNA(INDEX('I.KI 2016-17'!P$8:P$391,MATCH($B208,'I.KI 2016-17'!$B$8:$B$391,0)),"")</f>
        <v>0</v>
      </c>
      <c r="K208" s="157">
        <f>_xlfn.IFNA(INDEX('I.KI 2016-17'!Q$8:Q$391,MATCH($B208,'I.KI 2016-17'!$B$8:$B$391,0)),"")</f>
        <v>0</v>
      </c>
      <c r="L208" s="156">
        <f>_xlfn.IFNA(INDEX('I.KI 2016-17'!R$8:R$391,MATCH($B208,'I.KI 2016-17'!$B$8:$B$391,0)),"")</f>
        <v>0</v>
      </c>
      <c r="M208" s="193">
        <f>_xlfn.IFNA(INDEX('I.KI 2016-17'!S$8:S$391,MATCH($B208,'I.KI 2016-17'!$B$8:$B$391,0)),"")</f>
        <v>2.0813076534800001</v>
      </c>
      <c r="N208" s="193">
        <f>_xlfn.IFNA(INDEX('I.KI 2016-17'!T$8:T$391,MATCH($B208,'I.KI 2016-17'!$B$8:$B$391,0)),"")</f>
        <v>0</v>
      </c>
      <c r="O208" s="193">
        <f>_xlfn.IFNA(INDEX('I.KI 2016-17'!U$8:U$391,MATCH($B208,'I.KI 2016-17'!$B$8:$B$391,0)),"")</f>
        <v>0</v>
      </c>
      <c r="P208" s="157">
        <f>_xlfn.IFNA(INDEX('I.KI 2016-17'!V$8:V$391,MATCH($B208,'I.KI 2016-17'!$B$8:$B$391,0)),"")</f>
        <v>0</v>
      </c>
      <c r="Q208" s="156">
        <f>_xlfn.IFNA(INDEX('I.KI 2016-17'!W$8:W$391,MATCH($B208,'I.KI 2016-17'!$B$8:$B$391,0)),"")</f>
        <v>0</v>
      </c>
      <c r="R208" s="193">
        <f>_xlfn.IFNA(INDEX('I.KI 2016-17'!X$8:X$391,MATCH($B208,'I.KI 2016-17'!$B$8:$B$391,0)),"")</f>
        <v>2.9991999634760003</v>
      </c>
      <c r="S208" s="193">
        <f>_xlfn.IFNA(INDEX('I.KI 2016-17'!Y$8:Y$391,MATCH($B208,'I.KI 2016-17'!$B$8:$B$391,0)),"")</f>
        <v>0</v>
      </c>
      <c r="T208" s="193">
        <f>_xlfn.IFNA(INDEX('I.KI 2016-17'!Z$8:Z$391,MATCH($B208,'I.KI 2016-17'!$B$8:$B$391,0)),"")</f>
        <v>0</v>
      </c>
      <c r="U208" s="157">
        <f>_xlfn.IFNA(INDEX('I.KI 2016-17'!AA$8:AA$391,MATCH($B208,'I.KI 2016-17'!$B$8:$B$391,0)),"")</f>
        <v>0</v>
      </c>
      <c r="V208" s="149"/>
      <c r="W208" s="154">
        <f>_xlfn.IFNA(INDEX('I.KI 2016-17'!$H$8:$H$391,MATCH(B208,'I.KI 2016-17'!$B$8:$B$391,0)),"")</f>
        <v>0.91789230999600002</v>
      </c>
      <c r="X208" s="153">
        <f>_xlfn.IFNA(INDEX('I.KI 2016-17'!$I$8:$I$391,MATCH(B208,'I.KI 2016-17'!$B$8:$B$391,0)),"")</f>
        <v>2.0813076534800001</v>
      </c>
      <c r="Y208" s="155">
        <f>_xlfn.IFNA(INDEX('I.KI 2016-17'!$G$8:$G$391,MATCH(B208,'I.KI 2016-17'!$B$8:$B$391,0)),"")</f>
        <v>2.9991999634760003</v>
      </c>
      <c r="Z208" s="149"/>
      <c r="AA208" s="156">
        <f>_xlfn.IFNA(IF($B208=$B$382,0,_xlfn.IFNA(INDEX('I.Supplementary 2017-18'!N$8:N$35,MATCH($B208,'I.Supplementary 2017-18'!$B$8:$B$35,0)),INDEX('I.KI 2017-18'!N$9:N$393,MATCH($B208,'I.KI 2017-18'!$B$9:$B$393,0)))),"")</f>
        <v>0</v>
      </c>
      <c r="AB208" s="193">
        <f>_xlfn.IFNA(IF($B208=$B$382,0,_xlfn.IFNA(INDEX('I.Supplementary 2017-18'!O$8:O$35,MATCH($B208,'I.Supplementary 2017-18'!$B$8:$B$35,0)),INDEX('I.KI 2017-18'!O$9:O$393,MATCH($B208,'I.KI 2017-18'!$B$9:$B$393,0)))),"")</f>
        <v>0.37039083916061372</v>
      </c>
      <c r="AC208" s="193">
        <f>_xlfn.IFNA(IF($B208=$B$382,0,_xlfn.IFNA(INDEX('I.Supplementary 2017-18'!P$8:P$35,MATCH($B208,'I.Supplementary 2017-18'!$B$8:$B$35,0)),INDEX('I.KI 2017-18'!P$9:P$393,MATCH($B208,'I.KI 2017-18'!$B$9:$B$393,0)))),"")</f>
        <v>0</v>
      </c>
      <c r="AD208" s="193">
        <f>_xlfn.IFNA(IF($B208=$B$382,0,_xlfn.IFNA(INDEX('I.Supplementary 2017-18'!Q$8:Q$35,MATCH($B208,'I.Supplementary 2017-18'!$B$8:$B$35,0)),INDEX('I.KI 2017-18'!Q$9:Q$393,MATCH($B208,'I.KI 2017-18'!$B$9:$B$393,0)))),"")</f>
        <v>0</v>
      </c>
      <c r="AE208" s="157">
        <f>_xlfn.IFNA(IF($B208=$B$382,0,_xlfn.IFNA(INDEX('I.Supplementary 2017-18'!R$8:R$35,MATCH($B208,'I.Supplementary 2017-18'!$B$8:$B$35,0)),INDEX('I.KI 2017-18'!R$9:R$393,MATCH($B208,'I.KI 2017-18'!$B$9:$B$393,0)))),"")</f>
        <v>0</v>
      </c>
      <c r="AF208" s="156">
        <f>_xlfn.IFNA(IF($B208=$B$382,0,_xlfn.IFNA(INDEX('I.Supplementary 2017-18'!S$8:S$35,MATCH($B208,'I.Supplementary 2017-18'!$B$8:$B$35,0)),INDEX('I.KI 2017-18'!S$9:S$393,MATCH($B208,'I.KI 2017-18'!$B$9:$B$393,0)))),"")</f>
        <v>0</v>
      </c>
      <c r="AG208" s="193">
        <f>_xlfn.IFNA(IF($B208=$B$382,0,_xlfn.IFNA(INDEX('I.Supplementary 2017-18'!T$8:T$35,MATCH($B208,'I.Supplementary 2017-18'!$B$8:$B$35,0)),INDEX('I.KI 2017-18'!T$9:T$393,MATCH($B208,'I.KI 2017-18'!$B$9:$B$393,0)))),"")</f>
        <v>2.1237996818445763</v>
      </c>
      <c r="AH208" s="193">
        <f>_xlfn.IFNA(IF($B208=$B$382,0,_xlfn.IFNA(INDEX('I.Supplementary 2017-18'!U$8:U$35,MATCH($B208,'I.Supplementary 2017-18'!$B$8:$B$35,0)),INDEX('I.KI 2017-18'!U$9:U$393,MATCH($B208,'I.KI 2017-18'!$B$9:$B$393,0)))),"")</f>
        <v>0</v>
      </c>
      <c r="AI208" s="193">
        <f>_xlfn.IFNA(IF($B208=$B$382,0,_xlfn.IFNA(INDEX('I.Supplementary 2017-18'!V$8:V$35,MATCH($B208,'I.Supplementary 2017-18'!$B$8:$B$35,0)),INDEX('I.KI 2017-18'!V$9:V$393,MATCH($B208,'I.KI 2017-18'!$B$9:$B$393,0)))),"")</f>
        <v>0</v>
      </c>
      <c r="AJ208" s="157">
        <f>_xlfn.IFNA(IF($B208=$B$382,0,_xlfn.IFNA(INDEX('I.Supplementary 2017-18'!W$8:W$35,MATCH($B208,'I.Supplementary 2017-18'!$B$8:$B$35,0)),INDEX('I.KI 2017-18'!W$9:W$393,MATCH($B208,'I.KI 2017-18'!$B$9:$B$393,0)))),"")</f>
        <v>0</v>
      </c>
      <c r="AK208" s="156">
        <f>_xlfn.IFNA(IF($B208=$B$382,0,_xlfn.IFNA(INDEX('I.Supplementary 2017-18'!X$8:X$35,MATCH($B208,'I.Supplementary 2017-18'!$B$8:$B$35,0)),INDEX('I.KI 2017-18'!X$9:X$393,MATCH($B208,'I.KI 2017-18'!$B$9:$B$393,0)))),"")</f>
        <v>0</v>
      </c>
      <c r="AL208" s="193">
        <f>_xlfn.IFNA(IF($B208=$B$382,0,_xlfn.IFNA(INDEX('I.Supplementary 2017-18'!Y$8:Y$35,MATCH($B208,'I.Supplementary 2017-18'!$B$8:$B$35,0)),INDEX('I.KI 2017-18'!Y$9:Y$393,MATCH($B208,'I.KI 2017-18'!$B$9:$B$393,0)))),"")</f>
        <v>2.4941905210051902</v>
      </c>
      <c r="AM208" s="193">
        <f>_xlfn.IFNA(IF($B208=$B$382,0,_xlfn.IFNA(INDEX('I.Supplementary 2017-18'!Z$8:Z$35,MATCH($B208,'I.Supplementary 2017-18'!$B$8:$B$35,0)),INDEX('I.KI 2017-18'!Z$9:Z$393,MATCH($B208,'I.KI 2017-18'!$B$9:$B$393,0)))),"")</f>
        <v>0</v>
      </c>
      <c r="AN208" s="193">
        <f>_xlfn.IFNA(IF($B208=$B$382,0,_xlfn.IFNA(INDEX('I.Supplementary 2017-18'!AA$8:AA$35,MATCH($B208,'I.Supplementary 2017-18'!$B$8:$B$35,0)),INDEX('I.KI 2017-18'!AA$9:AA$393,MATCH($B208,'I.KI 2017-18'!$B$9:$B$393,0)))),"")</f>
        <v>0</v>
      </c>
      <c r="AO208" s="157">
        <f>_xlfn.IFNA(IF($B208=$B$382,0,_xlfn.IFNA(INDEX('I.Supplementary 2017-18'!AB$8:AB$35,MATCH($B208,'I.Supplementary 2017-18'!$B$8:$B$35,0)),INDEX('I.KI 2017-18'!AB$9:AB$393,MATCH($B208,'I.KI 2017-18'!$B$9:$B$393,0)))),"")</f>
        <v>0</v>
      </c>
      <c r="AP208" s="149"/>
      <c r="AQ208" s="156">
        <f>_xlfn.IFNA(IF($B208=$B$381,0,IF($B208=$B$382,0,_xlfn.IFNA(INDEX('I.Supplementary 2017-18'!I$8:I$35,MATCH($B208,'I.Supplementary 2017-18'!$B$8:$B$35,0)),INDEX('I.KI 2017-18'!I$9:I$393,MATCH($B208,'I.KI 2017-18'!$B$9:$B$393,0))))),"")</f>
        <v>0.37039083916061372</v>
      </c>
      <c r="AR208" s="149">
        <f>_xlfn.IFNA(IF($B208=$B$381,0,IF($B208=$B$382,0,_xlfn.IFNA(INDEX('I.Supplementary 2017-18'!J$8:J$35,MATCH($B208,'I.Supplementary 2017-18'!$B$8:$B$35,0)),INDEX('I.KI 2017-18'!J$9:J$393,MATCH($B208,'I.KI 2017-18'!$B$9:$B$393,0))))),"")</f>
        <v>2.1237996818445763</v>
      </c>
      <c r="AS208" s="157">
        <f>_xlfn.IFNA(IF($B208=$B$381,0,IF($B208=$B$382,0,_xlfn.IFNA(INDEX('I.Supplementary 2017-18'!H$8:H$35,MATCH($B208,'I.Supplementary 2017-18'!$B$8:$B$35,0)),INDEX('I.KI 2017-18'!H$9:H$393,MATCH($B208,'I.KI 2017-18'!$B$9:$B$393,0))))),"")</f>
        <v>2.4941905210051902</v>
      </c>
      <c r="AT208" s="149"/>
      <c r="AU208" s="156">
        <f>_xlfn.IFNA(_xlfn.IFNA(INDEX('I.Supplementary 2018-19'!P$8:P$157,MATCH($B208,'I.Supplementary 2018-19'!$B$8:$B$157,0)),INDEX('I.KI 2018-19'!P$9:P$393,MATCH($B208,'I.KI 2018-19'!$B$9:$B$393,0))),"")</f>
        <v>0</v>
      </c>
      <c r="AV208" s="193">
        <f>_xlfn.IFNA(_xlfn.IFNA(INDEX('I.Supplementary 2018-19'!Q$8:Q$157,MATCH($B208,'I.Supplementary 2018-19'!$B$8:$B$157,0)),INDEX('I.KI 2018-19'!Q$9:Q$393,MATCH($B208,'I.KI 2018-19'!$B$9:$B$393,0))),"")</f>
        <v>3.6107234741526655E-2</v>
      </c>
      <c r="AW208" s="193">
        <f>_xlfn.IFNA(_xlfn.IFNA(INDEX('I.Supplementary 2018-19'!R$8:R$157,MATCH($B208,'I.Supplementary 2018-19'!$B$8:$B$157,0)),INDEX('I.KI 2018-19'!R$9:R$393,MATCH($B208,'I.KI 2018-19'!$B$9:$B$393,0))),"")</f>
        <v>0</v>
      </c>
      <c r="AX208" s="193">
        <f>_xlfn.IFNA(_xlfn.IFNA(INDEX('I.Supplementary 2018-19'!S$8:S$157,MATCH($B208,'I.Supplementary 2018-19'!$B$8:$B$157,0)),INDEX('I.KI 2018-19'!S$9:S$393,MATCH($B208,'I.KI 2018-19'!$B$9:$B$393,0))),"")</f>
        <v>0</v>
      </c>
      <c r="AY208" s="157">
        <f>_xlfn.IFNA(_xlfn.IFNA(INDEX('I.Supplementary 2018-19'!T$8:T$157,MATCH($B208,'I.Supplementary 2018-19'!$B$8:$B$157,0)),INDEX('I.KI 2018-19'!T$9:T$393,MATCH($B208,'I.KI 2018-19'!$B$9:$B$393,0))),"")</f>
        <v>0</v>
      </c>
      <c r="AZ208" s="156">
        <f>_xlfn.IFNA(_xlfn.IFNA(INDEX('I.Supplementary 2018-19'!U$8:U$157,MATCH($B208,'I.Supplementary 2018-19'!$B$8:$B$157,0)),INDEX('I.KI 2018-19'!U$9:U$393,MATCH($B208,'I.KI 2018-19'!$B$9:$B$393,0))),"")</f>
        <v>0</v>
      </c>
      <c r="BA208" s="193">
        <f>_xlfn.IFNA(_xlfn.IFNA(INDEX('I.Supplementary 2018-19'!V$8:V$157,MATCH($B208,'I.Supplementary 2018-19'!$B$8:$B$157,0)),INDEX('I.KI 2018-19'!V$9:V$393,MATCH($B208,'I.KI 2018-19'!$B$9:$B$393,0))),"")</f>
        <v>2.1876048225008509</v>
      </c>
      <c r="BB208" s="193">
        <f>_xlfn.IFNA(_xlfn.IFNA(INDEX('I.Supplementary 2018-19'!W$8:W$157,MATCH($B208,'I.Supplementary 2018-19'!$B$8:$B$157,0)),INDEX('I.KI 2018-19'!W$9:W$393,MATCH($B208,'I.KI 2018-19'!$B$9:$B$393,0))),"")</f>
        <v>0</v>
      </c>
      <c r="BC208" s="193">
        <f>_xlfn.IFNA(_xlfn.IFNA(INDEX('I.Supplementary 2018-19'!X$8:X$157,MATCH($B208,'I.Supplementary 2018-19'!$B$8:$B$157,0)),INDEX('I.KI 2018-19'!X$9:X$393,MATCH($B208,'I.KI 2018-19'!$B$9:$B$393,0))),"")</f>
        <v>0</v>
      </c>
      <c r="BD208" s="157">
        <f>_xlfn.IFNA(_xlfn.IFNA(INDEX('I.Supplementary 2018-19'!Y$8:Y$157,MATCH($B208,'I.Supplementary 2018-19'!$B$8:$B$157,0)),INDEX('I.KI 2018-19'!Y$9:Y$393,MATCH($B208,'I.KI 2018-19'!$B$9:$B$393,0))),"")</f>
        <v>0</v>
      </c>
      <c r="BE208" s="156">
        <f>_xlfn.IFNA(_xlfn.IFNA(INDEX('I.Supplementary 2018-19'!Z$8:Z$157,MATCH($B208,'I.Supplementary 2018-19'!$B$8:$B$157,0)),INDEX('I.KI 2018-19'!Z$9:Z$393,MATCH($B208,'I.KI 2018-19'!$B$9:$B$393,0))),"")</f>
        <v>0</v>
      </c>
      <c r="BF208" s="193">
        <f>_xlfn.IFNA(_xlfn.IFNA(INDEX('I.Supplementary 2018-19'!AA$8:AA$157,MATCH($B208,'I.Supplementary 2018-19'!$B$8:$B$157,0)),INDEX('I.KI 2018-19'!AA$9:AA$393,MATCH($B208,'I.KI 2018-19'!$B$9:$B$393,0))),"")</f>
        <v>2.2237120572423774</v>
      </c>
      <c r="BG208" s="193">
        <f>_xlfn.IFNA(_xlfn.IFNA(INDEX('I.Supplementary 2018-19'!AB$8:AB$157,MATCH($B208,'I.Supplementary 2018-19'!$B$8:$B$157,0)),INDEX('I.KI 2018-19'!AB$9:AB$393,MATCH($B208,'I.KI 2018-19'!$B$9:$B$393,0))),"")</f>
        <v>0</v>
      </c>
      <c r="BH208" s="193">
        <f>_xlfn.IFNA(_xlfn.IFNA(INDEX('I.Supplementary 2018-19'!AC$8:AC$157,MATCH($B208,'I.Supplementary 2018-19'!$B$8:$B$157,0)),INDEX('I.KI 2018-19'!AC$9:AC$393,MATCH($B208,'I.KI 2018-19'!$B$9:$B$393,0))),"")</f>
        <v>0</v>
      </c>
      <c r="BI208" s="157">
        <f>_xlfn.IFNA(_xlfn.IFNA(INDEX('I.Supplementary 2018-19'!AD$8:AD$157,MATCH($B208,'I.Supplementary 2018-19'!$B$8:$B$157,0)),INDEX('I.KI 2018-19'!AD$9:AD$393,MATCH($B208,'I.KI 2018-19'!$B$9:$B$393,0))),"")</f>
        <v>0</v>
      </c>
      <c r="BJ208" s="149"/>
      <c r="BK208" s="156">
        <f>_xlfn.IFNA(IF($B208=$B$381,0,IF($B208=$B$382,0,_xlfn.IFNA(INDEX('I.Supplementary 2018-19'!I$8:I$157,MATCH($B208,'I.Supplementary 2018-19'!$B$8:$B$157,0)),INDEX('I.KI 2018-19'!I$9:I$393,MATCH($B208,'I.KI 2018-19'!$B$9:$B$393,0))))),"")</f>
        <v>3.6107234741526655E-2</v>
      </c>
      <c r="BL208" s="149">
        <f>_xlfn.IFNA(IF($B208=$B$381,0,IF($B208=$B$382,0,_xlfn.IFNA(INDEX('I.Supplementary 2018-19'!J$8:J$157,MATCH($B208,'I.Supplementary 2018-19'!$B$8:$B$157,0)),INDEX('I.KI 2018-19'!J$9:J$393,MATCH($B208,'I.KI 2018-19'!$B$9:$B$393,0))))),"")</f>
        <v>2.1876048225008509</v>
      </c>
      <c r="BM208" s="157">
        <f>_xlfn.IFNA(IF($B208=$B$381,0,IF($B208=$B$382,0,_xlfn.IFNA(INDEX('I.Supplementary 2018-19'!H$8:H$157,MATCH($B208,'I.Supplementary 2018-19'!$B$8:$B$157,0)),INDEX('I.KI 2018-19'!H$9:H$393,MATCH($B208,'I.KI 2018-19'!$B$9:$B$393,0))))),"")</f>
        <v>2.2237120572423774</v>
      </c>
    </row>
    <row r="209" spans="2:65">
      <c r="B209" s="121" t="str">
        <f>'Calculations for 2021-22'!B209</f>
        <v>E3836</v>
      </c>
      <c r="C209" s="160" t="str">
        <f>'Calculations for 2021-22'!D209</f>
        <v>E3836</v>
      </c>
      <c r="D209" t="str">
        <f>'Calculations for 2021-22'!E209</f>
        <v>SD</v>
      </c>
      <c r="E209" t="str">
        <f>'Calculations for 2021-22'!F209</f>
        <v>P1908</v>
      </c>
      <c r="F209" s="120" t="str">
        <f>'Calculations for 2021-22'!H209</f>
        <v>Mid Sussex</v>
      </c>
      <c r="G209" s="156">
        <f>_xlfn.IFNA(INDEX('I.KI 2016-17'!M$8:M$391,MATCH($B209,'I.KI 2016-17'!$B$8:$B$391,0)),"")</f>
        <v>0</v>
      </c>
      <c r="H209" s="149">
        <f>_xlfn.IFNA(INDEX('I.KI 2016-17'!N$8:N$391,MATCH($B209,'I.KI 2016-17'!$B$8:$B$391,0)),"")</f>
        <v>0.84525062160199993</v>
      </c>
      <c r="I209" s="149">
        <f>_xlfn.IFNA(INDEX('I.KI 2016-17'!O$8:O$391,MATCH($B209,'I.KI 2016-17'!$B$8:$B$391,0)),"")</f>
        <v>0</v>
      </c>
      <c r="J209" s="149">
        <f>_xlfn.IFNA(INDEX('I.KI 2016-17'!P$8:P$391,MATCH($B209,'I.KI 2016-17'!$B$8:$B$391,0)),"")</f>
        <v>0</v>
      </c>
      <c r="K209" s="157">
        <f>_xlfn.IFNA(INDEX('I.KI 2016-17'!Q$8:Q$391,MATCH($B209,'I.KI 2016-17'!$B$8:$B$391,0)),"")</f>
        <v>0</v>
      </c>
      <c r="L209" s="156">
        <f>_xlfn.IFNA(INDEX('I.KI 2016-17'!R$8:R$391,MATCH($B209,'I.KI 2016-17'!$B$8:$B$391,0)),"")</f>
        <v>0</v>
      </c>
      <c r="M209" s="193">
        <f>_xlfn.IFNA(INDEX('I.KI 2016-17'!S$8:S$391,MATCH($B209,'I.KI 2016-17'!$B$8:$B$391,0)),"")</f>
        <v>1.9605722573120001</v>
      </c>
      <c r="N209" s="193">
        <f>_xlfn.IFNA(INDEX('I.KI 2016-17'!T$8:T$391,MATCH($B209,'I.KI 2016-17'!$B$8:$B$391,0)),"")</f>
        <v>0</v>
      </c>
      <c r="O209" s="193">
        <f>_xlfn.IFNA(INDEX('I.KI 2016-17'!U$8:U$391,MATCH($B209,'I.KI 2016-17'!$B$8:$B$391,0)),"")</f>
        <v>0</v>
      </c>
      <c r="P209" s="157">
        <f>_xlfn.IFNA(INDEX('I.KI 2016-17'!V$8:V$391,MATCH($B209,'I.KI 2016-17'!$B$8:$B$391,0)),"")</f>
        <v>0</v>
      </c>
      <c r="Q209" s="156">
        <f>_xlfn.IFNA(INDEX('I.KI 2016-17'!W$8:W$391,MATCH($B209,'I.KI 2016-17'!$B$8:$B$391,0)),"")</f>
        <v>0</v>
      </c>
      <c r="R209" s="193">
        <f>_xlfn.IFNA(INDEX('I.KI 2016-17'!X$8:X$391,MATCH($B209,'I.KI 2016-17'!$B$8:$B$391,0)),"")</f>
        <v>2.8058228789140003</v>
      </c>
      <c r="S209" s="193">
        <f>_xlfn.IFNA(INDEX('I.KI 2016-17'!Y$8:Y$391,MATCH($B209,'I.KI 2016-17'!$B$8:$B$391,0)),"")</f>
        <v>0</v>
      </c>
      <c r="T209" s="193">
        <f>_xlfn.IFNA(INDEX('I.KI 2016-17'!Z$8:Z$391,MATCH($B209,'I.KI 2016-17'!$B$8:$B$391,0)),"")</f>
        <v>0</v>
      </c>
      <c r="U209" s="157">
        <f>_xlfn.IFNA(INDEX('I.KI 2016-17'!AA$8:AA$391,MATCH($B209,'I.KI 2016-17'!$B$8:$B$391,0)),"")</f>
        <v>0</v>
      </c>
      <c r="V209" s="149"/>
      <c r="W209" s="154">
        <f>_xlfn.IFNA(INDEX('I.KI 2016-17'!$H$8:$H$391,MATCH(B209,'I.KI 2016-17'!$B$8:$B$391,0)),"")</f>
        <v>0.84525062160199993</v>
      </c>
      <c r="X209" s="153">
        <f>_xlfn.IFNA(INDEX('I.KI 2016-17'!$I$8:$I$391,MATCH(B209,'I.KI 2016-17'!$B$8:$B$391,0)),"")</f>
        <v>1.9605722573120001</v>
      </c>
      <c r="Y209" s="155">
        <f>_xlfn.IFNA(INDEX('I.KI 2016-17'!$G$8:$G$391,MATCH(B209,'I.KI 2016-17'!$B$8:$B$391,0)),"")</f>
        <v>2.8058228789140003</v>
      </c>
      <c r="Z209" s="149"/>
      <c r="AA209" s="156">
        <f>_xlfn.IFNA(IF($B209=$B$382,0,_xlfn.IFNA(INDEX('I.Supplementary 2017-18'!N$8:N$35,MATCH($B209,'I.Supplementary 2017-18'!$B$8:$B$35,0)),INDEX('I.KI 2017-18'!N$9:N$393,MATCH($B209,'I.KI 2017-18'!$B$9:$B$393,0)))),"")</f>
        <v>0</v>
      </c>
      <c r="AB209" s="193">
        <f>_xlfn.IFNA(IF($B209=$B$382,0,_xlfn.IFNA(INDEX('I.Supplementary 2017-18'!O$8:O$35,MATCH($B209,'I.Supplementary 2017-18'!$B$8:$B$35,0)),INDEX('I.KI 2017-18'!O$9:O$393,MATCH($B209,'I.KI 2017-18'!$B$9:$B$393,0)))),"")</f>
        <v>0.12836017287021689</v>
      </c>
      <c r="AC209" s="193">
        <f>_xlfn.IFNA(IF($B209=$B$382,0,_xlfn.IFNA(INDEX('I.Supplementary 2017-18'!P$8:P$35,MATCH($B209,'I.Supplementary 2017-18'!$B$8:$B$35,0)),INDEX('I.KI 2017-18'!P$9:P$393,MATCH($B209,'I.KI 2017-18'!$B$9:$B$393,0)))),"")</f>
        <v>0</v>
      </c>
      <c r="AD209" s="193">
        <f>_xlfn.IFNA(IF($B209=$B$382,0,_xlfn.IFNA(INDEX('I.Supplementary 2017-18'!Q$8:Q$35,MATCH($B209,'I.Supplementary 2017-18'!$B$8:$B$35,0)),INDEX('I.KI 2017-18'!Q$9:Q$393,MATCH($B209,'I.KI 2017-18'!$B$9:$B$393,0)))),"")</f>
        <v>0</v>
      </c>
      <c r="AE209" s="157">
        <f>_xlfn.IFNA(IF($B209=$B$382,0,_xlfn.IFNA(INDEX('I.Supplementary 2017-18'!R$8:R$35,MATCH($B209,'I.Supplementary 2017-18'!$B$8:$B$35,0)),INDEX('I.KI 2017-18'!R$9:R$393,MATCH($B209,'I.KI 2017-18'!$B$9:$B$393,0)))),"")</f>
        <v>0</v>
      </c>
      <c r="AF209" s="156">
        <f>_xlfn.IFNA(IF($B209=$B$382,0,_xlfn.IFNA(INDEX('I.Supplementary 2017-18'!S$8:S$35,MATCH($B209,'I.Supplementary 2017-18'!$B$8:$B$35,0)),INDEX('I.KI 2017-18'!S$9:S$393,MATCH($B209,'I.KI 2017-18'!$B$9:$B$393,0)))),"")</f>
        <v>0</v>
      </c>
      <c r="AG209" s="193">
        <f>_xlfn.IFNA(IF($B209=$B$382,0,_xlfn.IFNA(INDEX('I.Supplementary 2017-18'!T$8:T$35,MATCH($B209,'I.Supplementary 2017-18'!$B$8:$B$35,0)),INDEX('I.KI 2017-18'!T$9:T$393,MATCH($B209,'I.KI 2017-18'!$B$9:$B$393,0)))),"")</f>
        <v>2.0005993488518827</v>
      </c>
      <c r="AH209" s="193">
        <f>_xlfn.IFNA(IF($B209=$B$382,0,_xlfn.IFNA(INDEX('I.Supplementary 2017-18'!U$8:U$35,MATCH($B209,'I.Supplementary 2017-18'!$B$8:$B$35,0)),INDEX('I.KI 2017-18'!U$9:U$393,MATCH($B209,'I.KI 2017-18'!$B$9:$B$393,0)))),"")</f>
        <v>0</v>
      </c>
      <c r="AI209" s="193">
        <f>_xlfn.IFNA(IF($B209=$B$382,0,_xlfn.IFNA(INDEX('I.Supplementary 2017-18'!V$8:V$35,MATCH($B209,'I.Supplementary 2017-18'!$B$8:$B$35,0)),INDEX('I.KI 2017-18'!V$9:V$393,MATCH($B209,'I.KI 2017-18'!$B$9:$B$393,0)))),"")</f>
        <v>0</v>
      </c>
      <c r="AJ209" s="157">
        <f>_xlfn.IFNA(IF($B209=$B$382,0,_xlfn.IFNA(INDEX('I.Supplementary 2017-18'!W$8:W$35,MATCH($B209,'I.Supplementary 2017-18'!$B$8:$B$35,0)),INDEX('I.KI 2017-18'!W$9:W$393,MATCH($B209,'I.KI 2017-18'!$B$9:$B$393,0)))),"")</f>
        <v>0</v>
      </c>
      <c r="AK209" s="156">
        <f>_xlfn.IFNA(IF($B209=$B$382,0,_xlfn.IFNA(INDEX('I.Supplementary 2017-18'!X$8:X$35,MATCH($B209,'I.Supplementary 2017-18'!$B$8:$B$35,0)),INDEX('I.KI 2017-18'!X$9:X$393,MATCH($B209,'I.KI 2017-18'!$B$9:$B$393,0)))),"")</f>
        <v>0</v>
      </c>
      <c r="AL209" s="193">
        <f>_xlfn.IFNA(IF($B209=$B$382,0,_xlfn.IFNA(INDEX('I.Supplementary 2017-18'!Y$8:Y$35,MATCH($B209,'I.Supplementary 2017-18'!$B$8:$B$35,0)),INDEX('I.KI 2017-18'!Y$9:Y$393,MATCH($B209,'I.KI 2017-18'!$B$9:$B$393,0)))),"")</f>
        <v>2.1289595217220998</v>
      </c>
      <c r="AM209" s="193">
        <f>_xlfn.IFNA(IF($B209=$B$382,0,_xlfn.IFNA(INDEX('I.Supplementary 2017-18'!Z$8:Z$35,MATCH($B209,'I.Supplementary 2017-18'!$B$8:$B$35,0)),INDEX('I.KI 2017-18'!Z$9:Z$393,MATCH($B209,'I.KI 2017-18'!$B$9:$B$393,0)))),"")</f>
        <v>0</v>
      </c>
      <c r="AN209" s="193">
        <f>_xlfn.IFNA(IF($B209=$B$382,0,_xlfn.IFNA(INDEX('I.Supplementary 2017-18'!AA$8:AA$35,MATCH($B209,'I.Supplementary 2017-18'!$B$8:$B$35,0)),INDEX('I.KI 2017-18'!AA$9:AA$393,MATCH($B209,'I.KI 2017-18'!$B$9:$B$393,0)))),"")</f>
        <v>0</v>
      </c>
      <c r="AO209" s="157">
        <f>_xlfn.IFNA(IF($B209=$B$382,0,_xlfn.IFNA(INDEX('I.Supplementary 2017-18'!AB$8:AB$35,MATCH($B209,'I.Supplementary 2017-18'!$B$8:$B$35,0)),INDEX('I.KI 2017-18'!AB$9:AB$393,MATCH($B209,'I.KI 2017-18'!$B$9:$B$393,0)))),"")</f>
        <v>0</v>
      </c>
      <c r="AP209" s="149"/>
      <c r="AQ209" s="156">
        <f>_xlfn.IFNA(IF($B209=$B$381,0,IF($B209=$B$382,0,_xlfn.IFNA(INDEX('I.Supplementary 2017-18'!I$8:I$35,MATCH($B209,'I.Supplementary 2017-18'!$B$8:$B$35,0)),INDEX('I.KI 2017-18'!I$9:I$393,MATCH($B209,'I.KI 2017-18'!$B$9:$B$393,0))))),"")</f>
        <v>0.12836017287021689</v>
      </c>
      <c r="AR209" s="149">
        <f>_xlfn.IFNA(IF($B209=$B$381,0,IF($B209=$B$382,0,_xlfn.IFNA(INDEX('I.Supplementary 2017-18'!J$8:J$35,MATCH($B209,'I.Supplementary 2017-18'!$B$8:$B$35,0)),INDEX('I.KI 2017-18'!J$9:J$393,MATCH($B209,'I.KI 2017-18'!$B$9:$B$393,0))))),"")</f>
        <v>2.0005993488518827</v>
      </c>
      <c r="AS209" s="157">
        <f>_xlfn.IFNA(IF($B209=$B$381,0,IF($B209=$B$382,0,_xlfn.IFNA(INDEX('I.Supplementary 2017-18'!H$8:H$35,MATCH($B209,'I.Supplementary 2017-18'!$B$8:$B$35,0)),INDEX('I.KI 2017-18'!H$9:H$393,MATCH($B209,'I.KI 2017-18'!$B$9:$B$393,0))))),"")</f>
        <v>2.1289595217220998</v>
      </c>
      <c r="AT209" s="149"/>
      <c r="AU209" s="156">
        <f>_xlfn.IFNA(_xlfn.IFNA(INDEX('I.Supplementary 2018-19'!P$8:P$157,MATCH($B209,'I.Supplementary 2018-19'!$B$8:$B$157,0)),INDEX('I.KI 2018-19'!P$9:P$393,MATCH($B209,'I.KI 2018-19'!$B$9:$B$393,0))),"")</f>
        <v>0</v>
      </c>
      <c r="AV209" s="193">
        <f>_xlfn.IFNA(_xlfn.IFNA(INDEX('I.Supplementary 2018-19'!Q$8:Q$157,MATCH($B209,'I.Supplementary 2018-19'!$B$8:$B$157,0)),INDEX('I.KI 2018-19'!Q$9:Q$393,MATCH($B209,'I.KI 2018-19'!$B$9:$B$393,0))),"")</f>
        <v>0</v>
      </c>
      <c r="AW209" s="193">
        <f>_xlfn.IFNA(_xlfn.IFNA(INDEX('I.Supplementary 2018-19'!R$8:R$157,MATCH($B209,'I.Supplementary 2018-19'!$B$8:$B$157,0)),INDEX('I.KI 2018-19'!R$9:R$393,MATCH($B209,'I.KI 2018-19'!$B$9:$B$393,0))),"")</f>
        <v>0</v>
      </c>
      <c r="AX209" s="193">
        <f>_xlfn.IFNA(_xlfn.IFNA(INDEX('I.Supplementary 2018-19'!S$8:S$157,MATCH($B209,'I.Supplementary 2018-19'!$B$8:$B$157,0)),INDEX('I.KI 2018-19'!S$9:S$393,MATCH($B209,'I.KI 2018-19'!$B$9:$B$393,0))),"")</f>
        <v>0</v>
      </c>
      <c r="AY209" s="157">
        <f>_xlfn.IFNA(_xlfn.IFNA(INDEX('I.Supplementary 2018-19'!T$8:T$157,MATCH($B209,'I.Supplementary 2018-19'!$B$8:$B$157,0)),INDEX('I.KI 2018-19'!T$9:T$393,MATCH($B209,'I.KI 2018-19'!$B$9:$B$393,0))),"")</f>
        <v>0</v>
      </c>
      <c r="AZ209" s="156">
        <f>_xlfn.IFNA(_xlfn.IFNA(INDEX('I.Supplementary 2018-19'!U$8:U$157,MATCH($B209,'I.Supplementary 2018-19'!$B$8:$B$157,0)),INDEX('I.KI 2018-19'!U$9:U$393,MATCH($B209,'I.KI 2018-19'!$B$9:$B$393,0))),"")</f>
        <v>0</v>
      </c>
      <c r="BA209" s="193">
        <f>_xlfn.IFNA(_xlfn.IFNA(INDEX('I.Supplementary 2018-19'!V$8:V$157,MATCH($B209,'I.Supplementary 2018-19'!$B$8:$B$157,0)),INDEX('I.KI 2018-19'!V$9:V$393,MATCH($B209,'I.KI 2018-19'!$B$9:$B$393,0))),"")</f>
        <v>2.0607031919504371</v>
      </c>
      <c r="BB209" s="193">
        <f>_xlfn.IFNA(_xlfn.IFNA(INDEX('I.Supplementary 2018-19'!W$8:W$157,MATCH($B209,'I.Supplementary 2018-19'!$B$8:$B$157,0)),INDEX('I.KI 2018-19'!W$9:W$393,MATCH($B209,'I.KI 2018-19'!$B$9:$B$393,0))),"")</f>
        <v>0</v>
      </c>
      <c r="BC209" s="193">
        <f>_xlfn.IFNA(_xlfn.IFNA(INDEX('I.Supplementary 2018-19'!X$8:X$157,MATCH($B209,'I.Supplementary 2018-19'!$B$8:$B$157,0)),INDEX('I.KI 2018-19'!X$9:X$393,MATCH($B209,'I.KI 2018-19'!$B$9:$B$393,0))),"")</f>
        <v>0</v>
      </c>
      <c r="BD209" s="157">
        <f>_xlfn.IFNA(_xlfn.IFNA(INDEX('I.Supplementary 2018-19'!Y$8:Y$157,MATCH($B209,'I.Supplementary 2018-19'!$B$8:$B$157,0)),INDEX('I.KI 2018-19'!Y$9:Y$393,MATCH($B209,'I.KI 2018-19'!$B$9:$B$393,0))),"")</f>
        <v>0</v>
      </c>
      <c r="BE209" s="156">
        <f>_xlfn.IFNA(_xlfn.IFNA(INDEX('I.Supplementary 2018-19'!Z$8:Z$157,MATCH($B209,'I.Supplementary 2018-19'!$B$8:$B$157,0)),INDEX('I.KI 2018-19'!Z$9:Z$393,MATCH($B209,'I.KI 2018-19'!$B$9:$B$393,0))),"")</f>
        <v>0</v>
      </c>
      <c r="BF209" s="193">
        <f>_xlfn.IFNA(_xlfn.IFNA(INDEX('I.Supplementary 2018-19'!AA$8:AA$157,MATCH($B209,'I.Supplementary 2018-19'!$B$8:$B$157,0)),INDEX('I.KI 2018-19'!AA$9:AA$393,MATCH($B209,'I.KI 2018-19'!$B$9:$B$393,0))),"")</f>
        <v>2.0607031919504371</v>
      </c>
      <c r="BG209" s="193">
        <f>_xlfn.IFNA(_xlfn.IFNA(INDEX('I.Supplementary 2018-19'!AB$8:AB$157,MATCH($B209,'I.Supplementary 2018-19'!$B$8:$B$157,0)),INDEX('I.KI 2018-19'!AB$9:AB$393,MATCH($B209,'I.KI 2018-19'!$B$9:$B$393,0))),"")</f>
        <v>0</v>
      </c>
      <c r="BH209" s="193">
        <f>_xlfn.IFNA(_xlfn.IFNA(INDEX('I.Supplementary 2018-19'!AC$8:AC$157,MATCH($B209,'I.Supplementary 2018-19'!$B$8:$B$157,0)),INDEX('I.KI 2018-19'!AC$9:AC$393,MATCH($B209,'I.KI 2018-19'!$B$9:$B$393,0))),"")</f>
        <v>0</v>
      </c>
      <c r="BI209" s="157">
        <f>_xlfn.IFNA(_xlfn.IFNA(INDEX('I.Supplementary 2018-19'!AD$8:AD$157,MATCH($B209,'I.Supplementary 2018-19'!$B$8:$B$157,0)),INDEX('I.KI 2018-19'!AD$9:AD$393,MATCH($B209,'I.KI 2018-19'!$B$9:$B$393,0))),"")</f>
        <v>0</v>
      </c>
      <c r="BJ209" s="149"/>
      <c r="BK209" s="156">
        <f>_xlfn.IFNA(IF($B209=$B$381,0,IF($B209=$B$382,0,_xlfn.IFNA(INDEX('I.Supplementary 2018-19'!I$8:I$157,MATCH($B209,'I.Supplementary 2018-19'!$B$8:$B$157,0)),INDEX('I.KI 2018-19'!I$9:I$393,MATCH($B209,'I.KI 2018-19'!$B$9:$B$393,0))))),"")</f>
        <v>0</v>
      </c>
      <c r="BL209" s="149">
        <f>_xlfn.IFNA(IF($B209=$B$381,0,IF($B209=$B$382,0,_xlfn.IFNA(INDEX('I.Supplementary 2018-19'!J$8:J$157,MATCH($B209,'I.Supplementary 2018-19'!$B$8:$B$157,0)),INDEX('I.KI 2018-19'!J$9:J$393,MATCH($B209,'I.KI 2018-19'!$B$9:$B$393,0))))),"")</f>
        <v>2.0607031919504371</v>
      </c>
      <c r="BM209" s="157">
        <f>_xlfn.IFNA(IF($B209=$B$381,0,IF($B209=$B$382,0,_xlfn.IFNA(INDEX('I.Supplementary 2018-19'!H$8:H$157,MATCH($B209,'I.Supplementary 2018-19'!$B$8:$B$157,0)),INDEX('I.KI 2018-19'!H$9:H$393,MATCH($B209,'I.KI 2018-19'!$B$9:$B$393,0))))),"")</f>
        <v>2.0607031919504371</v>
      </c>
    </row>
    <row r="210" spans="2:65">
      <c r="B210" s="121" t="str">
        <f>'Calculations for 2021-22'!B210</f>
        <v>E0702</v>
      </c>
      <c r="C210" s="160" t="str">
        <f>'Calculations for 2021-22'!D210</f>
        <v>E0702</v>
      </c>
      <c r="D210" t="str">
        <f>'Calculations for 2021-22'!E210</f>
        <v>UNINFIR</v>
      </c>
      <c r="E210">
        <f>'Calculations for 2021-22'!F210</f>
        <v>0</v>
      </c>
      <c r="F210" s="120" t="str">
        <f>'Calculations for 2021-22'!H210</f>
        <v>Middlesbrough</v>
      </c>
      <c r="G210" s="156">
        <f>_xlfn.IFNA(INDEX('I.KI 2016-17'!M$8:M$391,MATCH($B210,'I.KI 2016-17'!$B$8:$B$391,0)),"")</f>
        <v>24.446801954341002</v>
      </c>
      <c r="H210" s="149">
        <f>_xlfn.IFNA(INDEX('I.KI 2016-17'!N$8:N$391,MATCH($B210,'I.KI 2016-17'!$B$8:$B$391,0)),"")</f>
        <v>3.197733777776</v>
      </c>
      <c r="I210" s="149">
        <f>_xlfn.IFNA(INDEX('I.KI 2016-17'!O$8:O$391,MATCH($B210,'I.KI 2016-17'!$B$8:$B$391,0)),"")</f>
        <v>0</v>
      </c>
      <c r="J210" s="149">
        <f>_xlfn.IFNA(INDEX('I.KI 2016-17'!P$8:P$391,MATCH($B210,'I.KI 2016-17'!$B$8:$B$391,0)),"")</f>
        <v>0</v>
      </c>
      <c r="K210" s="157">
        <f>_xlfn.IFNA(INDEX('I.KI 2016-17'!Q$8:Q$391,MATCH($B210,'I.KI 2016-17'!$B$8:$B$391,0)),"")</f>
        <v>0</v>
      </c>
      <c r="L210" s="156">
        <f>_xlfn.IFNA(INDEX('I.KI 2016-17'!R$8:R$391,MATCH($B210,'I.KI 2016-17'!$B$8:$B$391,0)),"")</f>
        <v>35.988029417824002</v>
      </c>
      <c r="M210" s="193">
        <f>_xlfn.IFNA(INDEX('I.KI 2016-17'!S$8:S$391,MATCH($B210,'I.KI 2016-17'!$B$8:$B$391,0)),"")</f>
        <v>6.1268200110870001</v>
      </c>
      <c r="N210" s="193">
        <f>_xlfn.IFNA(INDEX('I.KI 2016-17'!T$8:T$391,MATCH($B210,'I.KI 2016-17'!$B$8:$B$391,0)),"")</f>
        <v>0</v>
      </c>
      <c r="O210" s="193">
        <f>_xlfn.IFNA(INDEX('I.KI 2016-17'!U$8:U$391,MATCH($B210,'I.KI 2016-17'!$B$8:$B$391,0)),"")</f>
        <v>0</v>
      </c>
      <c r="P210" s="157">
        <f>_xlfn.IFNA(INDEX('I.KI 2016-17'!V$8:V$391,MATCH($B210,'I.KI 2016-17'!$B$8:$B$391,0)),"")</f>
        <v>0</v>
      </c>
      <c r="Q210" s="156">
        <f>_xlfn.IFNA(INDEX('I.KI 2016-17'!W$8:W$391,MATCH($B210,'I.KI 2016-17'!$B$8:$B$391,0)),"")</f>
        <v>60.434831372165007</v>
      </c>
      <c r="R210" s="193">
        <f>_xlfn.IFNA(INDEX('I.KI 2016-17'!X$8:X$391,MATCH($B210,'I.KI 2016-17'!$B$8:$B$391,0)),"")</f>
        <v>9.3245537888629997</v>
      </c>
      <c r="S210" s="193">
        <f>_xlfn.IFNA(INDEX('I.KI 2016-17'!Y$8:Y$391,MATCH($B210,'I.KI 2016-17'!$B$8:$B$391,0)),"")</f>
        <v>0</v>
      </c>
      <c r="T210" s="193">
        <f>_xlfn.IFNA(INDEX('I.KI 2016-17'!Z$8:Z$391,MATCH($B210,'I.KI 2016-17'!$B$8:$B$391,0)),"")</f>
        <v>0</v>
      </c>
      <c r="U210" s="157">
        <f>_xlfn.IFNA(INDEX('I.KI 2016-17'!AA$8:AA$391,MATCH($B210,'I.KI 2016-17'!$B$8:$B$391,0)),"")</f>
        <v>0</v>
      </c>
      <c r="V210" s="149"/>
      <c r="W210" s="154">
        <f>_xlfn.IFNA(INDEX('I.KI 2016-17'!$H$8:$H$391,MATCH(B210,'I.KI 2016-17'!$B$8:$B$391,0)),"")</f>
        <v>27.644535732116999</v>
      </c>
      <c r="X210" s="153">
        <f>_xlfn.IFNA(INDEX('I.KI 2016-17'!$I$8:$I$391,MATCH(B210,'I.KI 2016-17'!$B$8:$B$391,0)),"")</f>
        <v>42.114849428911</v>
      </c>
      <c r="Y210" s="155">
        <f>_xlfn.IFNA(INDEX('I.KI 2016-17'!$G$8:$G$391,MATCH(B210,'I.KI 2016-17'!$B$8:$B$391,0)),"")</f>
        <v>69.759385161028007</v>
      </c>
      <c r="Z210" s="149"/>
      <c r="AA210" s="156">
        <f>_xlfn.IFNA(IF($B210=$B$382,0,_xlfn.IFNA(INDEX('I.Supplementary 2017-18'!N$8:N$35,MATCH($B210,'I.Supplementary 2017-18'!$B$8:$B$35,0)),INDEX('I.KI 2017-18'!N$9:N$393,MATCH($B210,'I.KI 2017-18'!$B$9:$B$393,0)))),"")</f>
        <v>18.915848454147948</v>
      </c>
      <c r="AB210" s="193">
        <f>_xlfn.IFNA(IF($B210=$B$382,0,_xlfn.IFNA(INDEX('I.Supplementary 2017-18'!O$8:O$35,MATCH($B210,'I.Supplementary 2017-18'!$B$8:$B$35,0)),INDEX('I.KI 2017-18'!O$9:O$393,MATCH($B210,'I.KI 2017-18'!$B$9:$B$393,0)))),"")</f>
        <v>2.135380089569781</v>
      </c>
      <c r="AC210" s="193">
        <f>_xlfn.IFNA(IF($B210=$B$382,0,_xlfn.IFNA(INDEX('I.Supplementary 2017-18'!P$8:P$35,MATCH($B210,'I.Supplementary 2017-18'!$B$8:$B$35,0)),INDEX('I.KI 2017-18'!P$9:P$393,MATCH($B210,'I.KI 2017-18'!$B$9:$B$393,0)))),"")</f>
        <v>0</v>
      </c>
      <c r="AD210" s="193">
        <f>_xlfn.IFNA(IF($B210=$B$382,0,_xlfn.IFNA(INDEX('I.Supplementary 2017-18'!Q$8:Q$35,MATCH($B210,'I.Supplementary 2017-18'!$B$8:$B$35,0)),INDEX('I.KI 2017-18'!Q$9:Q$393,MATCH($B210,'I.KI 2017-18'!$B$9:$B$393,0)))),"")</f>
        <v>0</v>
      </c>
      <c r="AE210" s="157">
        <f>_xlfn.IFNA(IF($B210=$B$382,0,_xlfn.IFNA(INDEX('I.Supplementary 2017-18'!R$8:R$35,MATCH($B210,'I.Supplementary 2017-18'!$B$8:$B$35,0)),INDEX('I.KI 2017-18'!R$9:R$393,MATCH($B210,'I.KI 2017-18'!$B$9:$B$393,0)))),"")</f>
        <v>0</v>
      </c>
      <c r="AF210" s="156">
        <f>_xlfn.IFNA(IF($B210=$B$382,0,_xlfn.IFNA(INDEX('I.Supplementary 2017-18'!S$8:S$35,MATCH($B210,'I.Supplementary 2017-18'!$B$8:$B$35,0)),INDEX('I.KI 2017-18'!S$9:S$393,MATCH($B210,'I.KI 2017-18'!$B$9:$B$393,0)))),"")</f>
        <v>36.722761913642437</v>
      </c>
      <c r="AG210" s="193">
        <f>_xlfn.IFNA(IF($B210=$B$382,0,_xlfn.IFNA(INDEX('I.Supplementary 2017-18'!T$8:T$35,MATCH($B210,'I.Supplementary 2017-18'!$B$8:$B$35,0)),INDEX('I.KI 2017-18'!T$9:T$393,MATCH($B210,'I.KI 2017-18'!$B$9:$B$393,0)))),"")</f>
        <v>6.2519053194797625</v>
      </c>
      <c r="AH210" s="193">
        <f>_xlfn.IFNA(IF($B210=$B$382,0,_xlfn.IFNA(INDEX('I.Supplementary 2017-18'!U$8:U$35,MATCH($B210,'I.Supplementary 2017-18'!$B$8:$B$35,0)),INDEX('I.KI 2017-18'!U$9:U$393,MATCH($B210,'I.KI 2017-18'!$B$9:$B$393,0)))),"")</f>
        <v>0</v>
      </c>
      <c r="AI210" s="193">
        <f>_xlfn.IFNA(IF($B210=$B$382,0,_xlfn.IFNA(INDEX('I.Supplementary 2017-18'!V$8:V$35,MATCH($B210,'I.Supplementary 2017-18'!$B$8:$B$35,0)),INDEX('I.KI 2017-18'!V$9:V$393,MATCH($B210,'I.KI 2017-18'!$B$9:$B$393,0)))),"")</f>
        <v>0</v>
      </c>
      <c r="AJ210" s="157">
        <f>_xlfn.IFNA(IF($B210=$B$382,0,_xlfn.IFNA(INDEX('I.Supplementary 2017-18'!W$8:W$35,MATCH($B210,'I.Supplementary 2017-18'!$B$8:$B$35,0)),INDEX('I.KI 2017-18'!W$9:W$393,MATCH($B210,'I.KI 2017-18'!$B$9:$B$393,0)))),"")</f>
        <v>0</v>
      </c>
      <c r="AK210" s="156">
        <f>_xlfn.IFNA(IF($B210=$B$382,0,_xlfn.IFNA(INDEX('I.Supplementary 2017-18'!X$8:X$35,MATCH($B210,'I.Supplementary 2017-18'!$B$8:$B$35,0)),INDEX('I.KI 2017-18'!X$9:X$393,MATCH($B210,'I.KI 2017-18'!$B$9:$B$393,0)))),"")</f>
        <v>55.638610367790385</v>
      </c>
      <c r="AL210" s="193">
        <f>_xlfn.IFNA(IF($B210=$B$382,0,_xlfn.IFNA(INDEX('I.Supplementary 2017-18'!Y$8:Y$35,MATCH($B210,'I.Supplementary 2017-18'!$B$8:$B$35,0)),INDEX('I.KI 2017-18'!Y$9:Y$393,MATCH($B210,'I.KI 2017-18'!$B$9:$B$393,0)))),"")</f>
        <v>8.387285409049543</v>
      </c>
      <c r="AM210" s="193">
        <f>_xlfn.IFNA(IF($B210=$B$382,0,_xlfn.IFNA(INDEX('I.Supplementary 2017-18'!Z$8:Z$35,MATCH($B210,'I.Supplementary 2017-18'!$B$8:$B$35,0)),INDEX('I.KI 2017-18'!Z$9:Z$393,MATCH($B210,'I.KI 2017-18'!$B$9:$B$393,0)))),"")</f>
        <v>0</v>
      </c>
      <c r="AN210" s="193">
        <f>_xlfn.IFNA(IF($B210=$B$382,0,_xlfn.IFNA(INDEX('I.Supplementary 2017-18'!AA$8:AA$35,MATCH($B210,'I.Supplementary 2017-18'!$B$8:$B$35,0)),INDEX('I.KI 2017-18'!AA$9:AA$393,MATCH($B210,'I.KI 2017-18'!$B$9:$B$393,0)))),"")</f>
        <v>0</v>
      </c>
      <c r="AO210" s="157">
        <f>_xlfn.IFNA(IF($B210=$B$382,0,_xlfn.IFNA(INDEX('I.Supplementary 2017-18'!AB$8:AB$35,MATCH($B210,'I.Supplementary 2017-18'!$B$8:$B$35,0)),INDEX('I.KI 2017-18'!AB$9:AB$393,MATCH($B210,'I.KI 2017-18'!$B$9:$B$393,0)))),"")</f>
        <v>0</v>
      </c>
      <c r="AP210" s="149"/>
      <c r="AQ210" s="156">
        <f>_xlfn.IFNA(IF($B210=$B$381,0,IF($B210=$B$382,0,_xlfn.IFNA(INDEX('I.Supplementary 2017-18'!I$8:I$35,MATCH($B210,'I.Supplementary 2017-18'!$B$8:$B$35,0)),INDEX('I.KI 2017-18'!I$9:I$393,MATCH($B210,'I.KI 2017-18'!$B$9:$B$393,0))))),"")</f>
        <v>21.05122854371773</v>
      </c>
      <c r="AR210" s="149">
        <f>_xlfn.IFNA(IF($B210=$B$381,0,IF($B210=$B$382,0,_xlfn.IFNA(INDEX('I.Supplementary 2017-18'!J$8:J$35,MATCH($B210,'I.Supplementary 2017-18'!$B$8:$B$35,0)),INDEX('I.KI 2017-18'!J$9:J$393,MATCH($B210,'I.KI 2017-18'!$B$9:$B$393,0))))),"")</f>
        <v>42.974667233122197</v>
      </c>
      <c r="AS210" s="157">
        <f>_xlfn.IFNA(IF($B210=$B$381,0,IF($B210=$B$382,0,_xlfn.IFNA(INDEX('I.Supplementary 2017-18'!H$8:H$35,MATCH($B210,'I.Supplementary 2017-18'!$B$8:$B$35,0)),INDEX('I.KI 2017-18'!H$9:H$393,MATCH($B210,'I.KI 2017-18'!$B$9:$B$393,0))))),"")</f>
        <v>64.025895776839931</v>
      </c>
      <c r="AT210" s="149"/>
      <c r="AU210" s="156">
        <f>_xlfn.IFNA(_xlfn.IFNA(INDEX('I.Supplementary 2018-19'!P$8:P$157,MATCH($B210,'I.Supplementary 2018-19'!$B$8:$B$157,0)),INDEX('I.KI 2018-19'!P$9:P$393,MATCH($B210,'I.KI 2018-19'!$B$9:$B$393,0))),"")</f>
        <v>15.087589903772548</v>
      </c>
      <c r="AV210" s="193">
        <f>_xlfn.IFNA(_xlfn.IFNA(INDEX('I.Supplementary 2018-19'!Q$8:Q$157,MATCH($B210,'I.Supplementary 2018-19'!$B$8:$B$157,0)),INDEX('I.KI 2018-19'!Q$9:Q$393,MATCH($B210,'I.KI 2018-19'!$B$9:$B$393,0))),"")</f>
        <v>1.4459568028636602</v>
      </c>
      <c r="AW210" s="193">
        <f>_xlfn.IFNA(_xlfn.IFNA(INDEX('I.Supplementary 2018-19'!R$8:R$157,MATCH($B210,'I.Supplementary 2018-19'!$B$8:$B$157,0)),INDEX('I.KI 2018-19'!R$9:R$393,MATCH($B210,'I.KI 2018-19'!$B$9:$B$393,0))),"")</f>
        <v>0</v>
      </c>
      <c r="AX210" s="193">
        <f>_xlfn.IFNA(_xlfn.IFNA(INDEX('I.Supplementary 2018-19'!S$8:S$157,MATCH($B210,'I.Supplementary 2018-19'!$B$8:$B$157,0)),INDEX('I.KI 2018-19'!S$9:S$393,MATCH($B210,'I.KI 2018-19'!$B$9:$B$393,0))),"")</f>
        <v>0</v>
      </c>
      <c r="AY210" s="157">
        <f>_xlfn.IFNA(_xlfn.IFNA(INDEX('I.Supplementary 2018-19'!T$8:T$157,MATCH($B210,'I.Supplementary 2018-19'!$B$8:$B$157,0)),INDEX('I.KI 2018-19'!T$9:T$393,MATCH($B210,'I.KI 2018-19'!$B$9:$B$393,0))),"")</f>
        <v>0</v>
      </c>
      <c r="AZ210" s="156">
        <f>_xlfn.IFNA(_xlfn.IFNA(INDEX('I.Supplementary 2018-19'!U$8:U$157,MATCH($B210,'I.Supplementary 2018-19'!$B$8:$B$157,0)),INDEX('I.KI 2018-19'!U$9:U$393,MATCH($B210,'I.KI 2018-19'!$B$9:$B$393,0))),"")</f>
        <v>37.826020855254008</v>
      </c>
      <c r="BA210" s="193">
        <f>_xlfn.IFNA(_xlfn.IFNA(INDEX('I.Supplementary 2018-19'!V$8:V$157,MATCH($B210,'I.Supplementary 2018-19'!$B$8:$B$157,0)),INDEX('I.KI 2018-19'!V$9:V$393,MATCH($B210,'I.KI 2018-19'!$B$9:$B$393,0))),"")</f>
        <v>6.4397308011808709</v>
      </c>
      <c r="BB210" s="193">
        <f>_xlfn.IFNA(_xlfn.IFNA(INDEX('I.Supplementary 2018-19'!W$8:W$157,MATCH($B210,'I.Supplementary 2018-19'!$B$8:$B$157,0)),INDEX('I.KI 2018-19'!W$9:W$393,MATCH($B210,'I.KI 2018-19'!$B$9:$B$393,0))),"")</f>
        <v>0</v>
      </c>
      <c r="BC210" s="193">
        <f>_xlfn.IFNA(_xlfn.IFNA(INDEX('I.Supplementary 2018-19'!X$8:X$157,MATCH($B210,'I.Supplementary 2018-19'!$B$8:$B$157,0)),INDEX('I.KI 2018-19'!X$9:X$393,MATCH($B210,'I.KI 2018-19'!$B$9:$B$393,0))),"")</f>
        <v>0</v>
      </c>
      <c r="BD210" s="157">
        <f>_xlfn.IFNA(_xlfn.IFNA(INDEX('I.Supplementary 2018-19'!Y$8:Y$157,MATCH($B210,'I.Supplementary 2018-19'!$B$8:$B$157,0)),INDEX('I.KI 2018-19'!Y$9:Y$393,MATCH($B210,'I.KI 2018-19'!$B$9:$B$393,0))),"")</f>
        <v>0</v>
      </c>
      <c r="BE210" s="156">
        <f>_xlfn.IFNA(_xlfn.IFNA(INDEX('I.Supplementary 2018-19'!Z$8:Z$157,MATCH($B210,'I.Supplementary 2018-19'!$B$8:$B$157,0)),INDEX('I.KI 2018-19'!Z$9:Z$393,MATCH($B210,'I.KI 2018-19'!$B$9:$B$393,0))),"")</f>
        <v>52.913610759026554</v>
      </c>
      <c r="BF210" s="193">
        <f>_xlfn.IFNA(_xlfn.IFNA(INDEX('I.Supplementary 2018-19'!AA$8:AA$157,MATCH($B210,'I.Supplementary 2018-19'!$B$8:$B$157,0)),INDEX('I.KI 2018-19'!AA$9:AA$393,MATCH($B210,'I.KI 2018-19'!$B$9:$B$393,0))),"")</f>
        <v>7.8856876040445307</v>
      </c>
      <c r="BG210" s="193">
        <f>_xlfn.IFNA(_xlfn.IFNA(INDEX('I.Supplementary 2018-19'!AB$8:AB$157,MATCH($B210,'I.Supplementary 2018-19'!$B$8:$B$157,0)),INDEX('I.KI 2018-19'!AB$9:AB$393,MATCH($B210,'I.KI 2018-19'!$B$9:$B$393,0))),"")</f>
        <v>0</v>
      </c>
      <c r="BH210" s="193">
        <f>_xlfn.IFNA(_xlfn.IFNA(INDEX('I.Supplementary 2018-19'!AC$8:AC$157,MATCH($B210,'I.Supplementary 2018-19'!$B$8:$B$157,0)),INDEX('I.KI 2018-19'!AC$9:AC$393,MATCH($B210,'I.KI 2018-19'!$B$9:$B$393,0))),"")</f>
        <v>0</v>
      </c>
      <c r="BI210" s="157">
        <f>_xlfn.IFNA(_xlfn.IFNA(INDEX('I.Supplementary 2018-19'!AD$8:AD$157,MATCH($B210,'I.Supplementary 2018-19'!$B$8:$B$157,0)),INDEX('I.KI 2018-19'!AD$9:AD$393,MATCH($B210,'I.KI 2018-19'!$B$9:$B$393,0))),"")</f>
        <v>0</v>
      </c>
      <c r="BJ210" s="149"/>
      <c r="BK210" s="156">
        <f>_xlfn.IFNA(IF($B210=$B$381,0,IF($B210=$B$382,0,_xlfn.IFNA(INDEX('I.Supplementary 2018-19'!I$8:I$157,MATCH($B210,'I.Supplementary 2018-19'!$B$8:$B$157,0)),INDEX('I.KI 2018-19'!I$9:I$393,MATCH($B210,'I.KI 2018-19'!$B$9:$B$393,0))))),"")</f>
        <v>16.533546706636209</v>
      </c>
      <c r="BL210" s="149">
        <f>_xlfn.IFNA(IF($B210=$B$381,0,IF($B210=$B$382,0,_xlfn.IFNA(INDEX('I.Supplementary 2018-19'!J$8:J$157,MATCH($B210,'I.Supplementary 2018-19'!$B$8:$B$157,0)),INDEX('I.KI 2018-19'!J$9:J$393,MATCH($B210,'I.KI 2018-19'!$B$9:$B$393,0))))),"")</f>
        <v>44.26575165643488</v>
      </c>
      <c r="BM210" s="157">
        <f>_xlfn.IFNA(IF($B210=$B$381,0,IF($B210=$B$382,0,_xlfn.IFNA(INDEX('I.Supplementary 2018-19'!H$8:H$157,MATCH($B210,'I.Supplementary 2018-19'!$B$8:$B$157,0)),INDEX('I.KI 2018-19'!H$9:H$393,MATCH($B210,'I.KI 2018-19'!$B$9:$B$393,0))))),"")</f>
        <v>60.799298363071088</v>
      </c>
    </row>
    <row r="211" spans="2:65">
      <c r="B211" s="121" t="str">
        <f>'Calculations for 2021-22'!B211</f>
        <v>E0401</v>
      </c>
      <c r="C211" s="160" t="str">
        <f>'Calculations for 2021-22'!D211</f>
        <v>E0401</v>
      </c>
      <c r="D211" t="str">
        <f>'Calculations for 2021-22'!E211</f>
        <v>UNINFIR</v>
      </c>
      <c r="E211">
        <f>'Calculations for 2021-22'!F211</f>
        <v>0</v>
      </c>
      <c r="F211" s="120" t="str">
        <f>'Calculations for 2021-22'!H211</f>
        <v>Milton Keynes</v>
      </c>
      <c r="G211" s="156">
        <f>_xlfn.IFNA(INDEX('I.KI 2016-17'!M$8:M$391,MATCH($B211,'I.KI 2016-17'!$B$8:$B$391,0)),"")</f>
        <v>23.101085568920002</v>
      </c>
      <c r="H211" s="149">
        <f>_xlfn.IFNA(INDEX('I.KI 2016-17'!N$8:N$391,MATCH($B211,'I.KI 2016-17'!$B$8:$B$391,0)),"")</f>
        <v>3.4034199488530001</v>
      </c>
      <c r="I211" s="149">
        <f>_xlfn.IFNA(INDEX('I.KI 2016-17'!O$8:O$391,MATCH($B211,'I.KI 2016-17'!$B$8:$B$391,0)),"")</f>
        <v>0</v>
      </c>
      <c r="J211" s="149">
        <f>_xlfn.IFNA(INDEX('I.KI 2016-17'!P$8:P$391,MATCH($B211,'I.KI 2016-17'!$B$8:$B$391,0)),"")</f>
        <v>0</v>
      </c>
      <c r="K211" s="157">
        <f>_xlfn.IFNA(INDEX('I.KI 2016-17'!Q$8:Q$391,MATCH($B211,'I.KI 2016-17'!$B$8:$B$391,0)),"")</f>
        <v>0</v>
      </c>
      <c r="L211" s="156">
        <f>_xlfn.IFNA(INDEX('I.KI 2016-17'!R$8:R$391,MATCH($B211,'I.KI 2016-17'!$B$8:$B$391,0)),"")</f>
        <v>35.284780250128001</v>
      </c>
      <c r="M211" s="193">
        <f>_xlfn.IFNA(INDEX('I.KI 2016-17'!S$8:S$391,MATCH($B211,'I.KI 2016-17'!$B$8:$B$391,0)),"")</f>
        <v>7.2445121491170008</v>
      </c>
      <c r="N211" s="193">
        <f>_xlfn.IFNA(INDEX('I.KI 2016-17'!T$8:T$391,MATCH($B211,'I.KI 2016-17'!$B$8:$B$391,0)),"")</f>
        <v>0</v>
      </c>
      <c r="O211" s="193">
        <f>_xlfn.IFNA(INDEX('I.KI 2016-17'!U$8:U$391,MATCH($B211,'I.KI 2016-17'!$B$8:$B$391,0)),"")</f>
        <v>0</v>
      </c>
      <c r="P211" s="157">
        <f>_xlfn.IFNA(INDEX('I.KI 2016-17'!V$8:V$391,MATCH($B211,'I.KI 2016-17'!$B$8:$B$391,0)),"")</f>
        <v>0</v>
      </c>
      <c r="Q211" s="156">
        <f>_xlfn.IFNA(INDEX('I.KI 2016-17'!W$8:W$391,MATCH($B211,'I.KI 2016-17'!$B$8:$B$391,0)),"")</f>
        <v>58.385865819048007</v>
      </c>
      <c r="R211" s="193">
        <f>_xlfn.IFNA(INDEX('I.KI 2016-17'!X$8:X$391,MATCH($B211,'I.KI 2016-17'!$B$8:$B$391,0)),"")</f>
        <v>10.647932097970001</v>
      </c>
      <c r="S211" s="193">
        <f>_xlfn.IFNA(INDEX('I.KI 2016-17'!Y$8:Y$391,MATCH($B211,'I.KI 2016-17'!$B$8:$B$391,0)),"")</f>
        <v>0</v>
      </c>
      <c r="T211" s="193">
        <f>_xlfn.IFNA(INDEX('I.KI 2016-17'!Z$8:Z$391,MATCH($B211,'I.KI 2016-17'!$B$8:$B$391,0)),"")</f>
        <v>0</v>
      </c>
      <c r="U211" s="157">
        <f>_xlfn.IFNA(INDEX('I.KI 2016-17'!AA$8:AA$391,MATCH($B211,'I.KI 2016-17'!$B$8:$B$391,0)),"")</f>
        <v>0</v>
      </c>
      <c r="V211" s="149"/>
      <c r="W211" s="154">
        <f>_xlfn.IFNA(INDEX('I.KI 2016-17'!$H$8:$H$391,MATCH(B211,'I.KI 2016-17'!$B$8:$B$391,0)),"")</f>
        <v>26.504505517773001</v>
      </c>
      <c r="X211" s="153">
        <f>_xlfn.IFNA(INDEX('I.KI 2016-17'!$I$8:$I$391,MATCH(B211,'I.KI 2016-17'!$B$8:$B$391,0)),"")</f>
        <v>42.529292399245001</v>
      </c>
      <c r="Y211" s="155">
        <f>_xlfn.IFNA(INDEX('I.KI 2016-17'!$G$8:$G$391,MATCH(B211,'I.KI 2016-17'!$B$8:$B$391,0)),"")</f>
        <v>69.033797917018006</v>
      </c>
      <c r="Z211" s="149"/>
      <c r="AA211" s="156">
        <f>_xlfn.IFNA(IF($B211=$B$382,0,_xlfn.IFNA(INDEX('I.Supplementary 2017-18'!N$8:N$35,MATCH($B211,'I.Supplementary 2017-18'!$B$8:$B$35,0)),INDEX('I.KI 2017-18'!N$9:N$393,MATCH($B211,'I.KI 2017-18'!$B$9:$B$393,0)))),"")</f>
        <v>15.754008345043287</v>
      </c>
      <c r="AB211" s="193">
        <f>_xlfn.IFNA(IF($B211=$B$382,0,_xlfn.IFNA(INDEX('I.Supplementary 2017-18'!O$8:O$35,MATCH($B211,'I.Supplementary 2017-18'!$B$8:$B$35,0)),INDEX('I.KI 2017-18'!O$9:O$393,MATCH($B211,'I.KI 2017-18'!$B$9:$B$393,0)))),"")</f>
        <v>1.6519728278541341</v>
      </c>
      <c r="AC211" s="193">
        <f>_xlfn.IFNA(IF($B211=$B$382,0,_xlfn.IFNA(INDEX('I.Supplementary 2017-18'!P$8:P$35,MATCH($B211,'I.Supplementary 2017-18'!$B$8:$B$35,0)),INDEX('I.KI 2017-18'!P$9:P$393,MATCH($B211,'I.KI 2017-18'!$B$9:$B$393,0)))),"")</f>
        <v>0</v>
      </c>
      <c r="AD211" s="193">
        <f>_xlfn.IFNA(IF($B211=$B$382,0,_xlfn.IFNA(INDEX('I.Supplementary 2017-18'!Q$8:Q$35,MATCH($B211,'I.Supplementary 2017-18'!$B$8:$B$35,0)),INDEX('I.KI 2017-18'!Q$9:Q$393,MATCH($B211,'I.KI 2017-18'!$B$9:$B$393,0)))),"")</f>
        <v>0</v>
      </c>
      <c r="AE211" s="157">
        <f>_xlfn.IFNA(IF($B211=$B$382,0,_xlfn.IFNA(INDEX('I.Supplementary 2017-18'!R$8:R$35,MATCH($B211,'I.Supplementary 2017-18'!$B$8:$B$35,0)),INDEX('I.KI 2017-18'!R$9:R$393,MATCH($B211,'I.KI 2017-18'!$B$9:$B$393,0)))),"")</f>
        <v>0</v>
      </c>
      <c r="AF211" s="156">
        <f>_xlfn.IFNA(IF($B211=$B$382,0,_xlfn.IFNA(INDEX('I.Supplementary 2017-18'!S$8:S$35,MATCH($B211,'I.Supplementary 2017-18'!$B$8:$B$35,0)),INDEX('I.KI 2017-18'!S$9:S$393,MATCH($B211,'I.KI 2017-18'!$B$9:$B$393,0)))),"")</f>
        <v>36.005155193601333</v>
      </c>
      <c r="AG211" s="193">
        <f>_xlfn.IFNA(IF($B211=$B$382,0,_xlfn.IFNA(INDEX('I.Supplementary 2017-18'!T$8:T$35,MATCH($B211,'I.Supplementary 2017-18'!$B$8:$B$35,0)),INDEX('I.KI 2017-18'!T$9:T$393,MATCH($B211,'I.KI 2017-18'!$B$9:$B$393,0)))),"")</f>
        <v>7.392416287754596</v>
      </c>
      <c r="AH211" s="193">
        <f>_xlfn.IFNA(IF($B211=$B$382,0,_xlfn.IFNA(INDEX('I.Supplementary 2017-18'!U$8:U$35,MATCH($B211,'I.Supplementary 2017-18'!$B$8:$B$35,0)),INDEX('I.KI 2017-18'!U$9:U$393,MATCH($B211,'I.KI 2017-18'!$B$9:$B$393,0)))),"")</f>
        <v>0</v>
      </c>
      <c r="AI211" s="193">
        <f>_xlfn.IFNA(IF($B211=$B$382,0,_xlfn.IFNA(INDEX('I.Supplementary 2017-18'!V$8:V$35,MATCH($B211,'I.Supplementary 2017-18'!$B$8:$B$35,0)),INDEX('I.KI 2017-18'!V$9:V$393,MATCH($B211,'I.KI 2017-18'!$B$9:$B$393,0)))),"")</f>
        <v>0</v>
      </c>
      <c r="AJ211" s="157">
        <f>_xlfn.IFNA(IF($B211=$B$382,0,_xlfn.IFNA(INDEX('I.Supplementary 2017-18'!W$8:W$35,MATCH($B211,'I.Supplementary 2017-18'!$B$8:$B$35,0)),INDEX('I.KI 2017-18'!W$9:W$393,MATCH($B211,'I.KI 2017-18'!$B$9:$B$393,0)))),"")</f>
        <v>0</v>
      </c>
      <c r="AK211" s="156">
        <f>_xlfn.IFNA(IF($B211=$B$382,0,_xlfn.IFNA(INDEX('I.Supplementary 2017-18'!X$8:X$35,MATCH($B211,'I.Supplementary 2017-18'!$B$8:$B$35,0)),INDEX('I.KI 2017-18'!X$9:X$393,MATCH($B211,'I.KI 2017-18'!$B$9:$B$393,0)))),"")</f>
        <v>51.759163538644621</v>
      </c>
      <c r="AL211" s="193">
        <f>_xlfn.IFNA(IF($B211=$B$382,0,_xlfn.IFNA(INDEX('I.Supplementary 2017-18'!Y$8:Y$35,MATCH($B211,'I.Supplementary 2017-18'!$B$8:$B$35,0)),INDEX('I.KI 2017-18'!Y$9:Y$393,MATCH($B211,'I.KI 2017-18'!$B$9:$B$393,0)))),"")</f>
        <v>9.0443891156087304</v>
      </c>
      <c r="AM211" s="193">
        <f>_xlfn.IFNA(IF($B211=$B$382,0,_xlfn.IFNA(INDEX('I.Supplementary 2017-18'!Z$8:Z$35,MATCH($B211,'I.Supplementary 2017-18'!$B$8:$B$35,0)),INDEX('I.KI 2017-18'!Z$9:Z$393,MATCH($B211,'I.KI 2017-18'!$B$9:$B$393,0)))),"")</f>
        <v>0</v>
      </c>
      <c r="AN211" s="193">
        <f>_xlfn.IFNA(IF($B211=$B$382,0,_xlfn.IFNA(INDEX('I.Supplementary 2017-18'!AA$8:AA$35,MATCH($B211,'I.Supplementary 2017-18'!$B$8:$B$35,0)),INDEX('I.KI 2017-18'!AA$9:AA$393,MATCH($B211,'I.KI 2017-18'!$B$9:$B$393,0)))),"")</f>
        <v>0</v>
      </c>
      <c r="AO211" s="157">
        <f>_xlfn.IFNA(IF($B211=$B$382,0,_xlfn.IFNA(INDEX('I.Supplementary 2017-18'!AB$8:AB$35,MATCH($B211,'I.Supplementary 2017-18'!$B$8:$B$35,0)),INDEX('I.KI 2017-18'!AB$9:AB$393,MATCH($B211,'I.KI 2017-18'!$B$9:$B$393,0)))),"")</f>
        <v>0</v>
      </c>
      <c r="AP211" s="149"/>
      <c r="AQ211" s="156">
        <f>_xlfn.IFNA(IF($B211=$B$381,0,IF($B211=$B$382,0,_xlfn.IFNA(INDEX('I.Supplementary 2017-18'!I$8:I$35,MATCH($B211,'I.Supplementary 2017-18'!$B$8:$B$35,0)),INDEX('I.KI 2017-18'!I$9:I$393,MATCH($B211,'I.KI 2017-18'!$B$9:$B$393,0))))),"")</f>
        <v>17.40598117289742</v>
      </c>
      <c r="AR211" s="149">
        <f>_xlfn.IFNA(IF($B211=$B$381,0,IF($B211=$B$382,0,_xlfn.IFNA(INDEX('I.Supplementary 2017-18'!J$8:J$35,MATCH($B211,'I.Supplementary 2017-18'!$B$8:$B$35,0)),INDEX('I.KI 2017-18'!J$9:J$393,MATCH($B211,'I.KI 2017-18'!$B$9:$B$393,0))))),"")</f>
        <v>43.397571481355925</v>
      </c>
      <c r="AS211" s="157">
        <f>_xlfn.IFNA(IF($B211=$B$381,0,IF($B211=$B$382,0,_xlfn.IFNA(INDEX('I.Supplementary 2017-18'!H$8:H$35,MATCH($B211,'I.Supplementary 2017-18'!$B$8:$B$35,0)),INDEX('I.KI 2017-18'!H$9:H$393,MATCH($B211,'I.KI 2017-18'!$B$9:$B$393,0))))),"")</f>
        <v>60.803552654253345</v>
      </c>
      <c r="AT211" s="149"/>
      <c r="AU211" s="156">
        <f>_xlfn.IFNA(_xlfn.IFNA(INDEX('I.Supplementary 2018-19'!P$8:P$157,MATCH($B211,'I.Supplementary 2018-19'!$B$8:$B$157,0)),INDEX('I.KI 2018-19'!P$9:P$393,MATCH($B211,'I.KI 2018-19'!$B$9:$B$393,0))),"")</f>
        <v>10.905150081176579</v>
      </c>
      <c r="AV211" s="193">
        <f>_xlfn.IFNA(_xlfn.IFNA(INDEX('I.Supplementary 2018-19'!Q$8:Q$157,MATCH($B211,'I.Supplementary 2018-19'!$B$8:$B$157,0)),INDEX('I.KI 2018-19'!Q$9:Q$393,MATCH($B211,'I.KI 2018-19'!$B$9:$B$393,0))),"")</f>
        <v>0.5711508492352888</v>
      </c>
      <c r="AW211" s="193">
        <f>_xlfn.IFNA(_xlfn.IFNA(INDEX('I.Supplementary 2018-19'!R$8:R$157,MATCH($B211,'I.Supplementary 2018-19'!$B$8:$B$157,0)),INDEX('I.KI 2018-19'!R$9:R$393,MATCH($B211,'I.KI 2018-19'!$B$9:$B$393,0))),"")</f>
        <v>0</v>
      </c>
      <c r="AX211" s="193">
        <f>_xlfn.IFNA(_xlfn.IFNA(INDEX('I.Supplementary 2018-19'!S$8:S$157,MATCH($B211,'I.Supplementary 2018-19'!$B$8:$B$157,0)),INDEX('I.KI 2018-19'!S$9:S$393,MATCH($B211,'I.KI 2018-19'!$B$9:$B$393,0))),"")</f>
        <v>0</v>
      </c>
      <c r="AY211" s="157">
        <f>_xlfn.IFNA(_xlfn.IFNA(INDEX('I.Supplementary 2018-19'!T$8:T$157,MATCH($B211,'I.Supplementary 2018-19'!$B$8:$B$157,0)),INDEX('I.KI 2018-19'!T$9:T$393,MATCH($B211,'I.KI 2018-19'!$B$9:$B$393,0))),"")</f>
        <v>0</v>
      </c>
      <c r="AZ211" s="156">
        <f>_xlfn.IFNA(_xlfn.IFNA(INDEX('I.Supplementary 2018-19'!U$8:U$157,MATCH($B211,'I.Supplementary 2018-19'!$B$8:$B$157,0)),INDEX('I.KI 2018-19'!U$9:U$393,MATCH($B211,'I.KI 2018-19'!$B$9:$B$393,0))),"")</f>
        <v>37.086855135039997</v>
      </c>
      <c r="BA211" s="193">
        <f>_xlfn.IFNA(_xlfn.IFNA(INDEX('I.Supplementary 2018-19'!V$8:V$157,MATCH($B211,'I.Supplementary 2018-19'!$B$8:$B$157,0)),INDEX('I.KI 2018-19'!V$9:V$393,MATCH($B211,'I.KI 2018-19'!$B$9:$B$393,0))),"")</f>
        <v>7.6145060474725446</v>
      </c>
      <c r="BB211" s="193">
        <f>_xlfn.IFNA(_xlfn.IFNA(INDEX('I.Supplementary 2018-19'!W$8:W$157,MATCH($B211,'I.Supplementary 2018-19'!$B$8:$B$157,0)),INDEX('I.KI 2018-19'!W$9:W$393,MATCH($B211,'I.KI 2018-19'!$B$9:$B$393,0))),"")</f>
        <v>0</v>
      </c>
      <c r="BC211" s="193">
        <f>_xlfn.IFNA(_xlfn.IFNA(INDEX('I.Supplementary 2018-19'!X$8:X$157,MATCH($B211,'I.Supplementary 2018-19'!$B$8:$B$157,0)),INDEX('I.KI 2018-19'!X$9:X$393,MATCH($B211,'I.KI 2018-19'!$B$9:$B$393,0))),"")</f>
        <v>0</v>
      </c>
      <c r="BD211" s="157">
        <f>_xlfn.IFNA(_xlfn.IFNA(INDEX('I.Supplementary 2018-19'!Y$8:Y$157,MATCH($B211,'I.Supplementary 2018-19'!$B$8:$B$157,0)),INDEX('I.KI 2018-19'!Y$9:Y$393,MATCH($B211,'I.KI 2018-19'!$B$9:$B$393,0))),"")</f>
        <v>0</v>
      </c>
      <c r="BE211" s="156">
        <f>_xlfn.IFNA(_xlfn.IFNA(INDEX('I.Supplementary 2018-19'!Z$8:Z$157,MATCH($B211,'I.Supplementary 2018-19'!$B$8:$B$157,0)),INDEX('I.KI 2018-19'!Z$9:Z$393,MATCH($B211,'I.KI 2018-19'!$B$9:$B$393,0))),"")</f>
        <v>47.992005216216576</v>
      </c>
      <c r="BF211" s="193">
        <f>_xlfn.IFNA(_xlfn.IFNA(INDEX('I.Supplementary 2018-19'!AA$8:AA$157,MATCH($B211,'I.Supplementary 2018-19'!$B$8:$B$157,0)),INDEX('I.KI 2018-19'!AA$9:AA$393,MATCH($B211,'I.KI 2018-19'!$B$9:$B$393,0))),"")</f>
        <v>8.1856568967078331</v>
      </c>
      <c r="BG211" s="193">
        <f>_xlfn.IFNA(_xlfn.IFNA(INDEX('I.Supplementary 2018-19'!AB$8:AB$157,MATCH($B211,'I.Supplementary 2018-19'!$B$8:$B$157,0)),INDEX('I.KI 2018-19'!AB$9:AB$393,MATCH($B211,'I.KI 2018-19'!$B$9:$B$393,0))),"")</f>
        <v>0</v>
      </c>
      <c r="BH211" s="193">
        <f>_xlfn.IFNA(_xlfn.IFNA(INDEX('I.Supplementary 2018-19'!AC$8:AC$157,MATCH($B211,'I.Supplementary 2018-19'!$B$8:$B$157,0)),INDEX('I.KI 2018-19'!AC$9:AC$393,MATCH($B211,'I.KI 2018-19'!$B$9:$B$393,0))),"")</f>
        <v>0</v>
      </c>
      <c r="BI211" s="157">
        <f>_xlfn.IFNA(_xlfn.IFNA(INDEX('I.Supplementary 2018-19'!AD$8:AD$157,MATCH($B211,'I.Supplementary 2018-19'!$B$8:$B$157,0)),INDEX('I.KI 2018-19'!AD$9:AD$393,MATCH($B211,'I.KI 2018-19'!$B$9:$B$393,0))),"")</f>
        <v>0</v>
      </c>
      <c r="BJ211" s="149"/>
      <c r="BK211" s="156">
        <f>_xlfn.IFNA(IF($B211=$B$381,0,IF($B211=$B$382,0,_xlfn.IFNA(INDEX('I.Supplementary 2018-19'!I$8:I$157,MATCH($B211,'I.Supplementary 2018-19'!$B$8:$B$157,0)),INDEX('I.KI 2018-19'!I$9:I$393,MATCH($B211,'I.KI 2018-19'!$B$9:$B$393,0))))),"")</f>
        <v>11.476300930411869</v>
      </c>
      <c r="BL211" s="149">
        <f>_xlfn.IFNA(IF($B211=$B$381,0,IF($B211=$B$382,0,_xlfn.IFNA(INDEX('I.Supplementary 2018-19'!J$8:J$157,MATCH($B211,'I.Supplementary 2018-19'!$B$8:$B$157,0)),INDEX('I.KI 2018-19'!J$9:J$393,MATCH($B211,'I.KI 2018-19'!$B$9:$B$393,0))))),"")</f>
        <v>44.701361182512542</v>
      </c>
      <c r="BM211" s="157">
        <f>_xlfn.IFNA(IF($B211=$B$381,0,IF($B211=$B$382,0,_xlfn.IFNA(INDEX('I.Supplementary 2018-19'!H$8:H$157,MATCH($B211,'I.Supplementary 2018-19'!$B$8:$B$157,0)),INDEX('I.KI 2018-19'!H$9:H$393,MATCH($B211,'I.KI 2018-19'!$B$9:$B$393,0))))),"")</f>
        <v>56.177662112924409</v>
      </c>
    </row>
    <row r="212" spans="2:65">
      <c r="B212" s="121" t="str">
        <f>'Calculations for 2021-22'!B212</f>
        <v>E3634</v>
      </c>
      <c r="C212" s="160" t="str">
        <f>'Calculations for 2021-22'!D212</f>
        <v>E3634</v>
      </c>
      <c r="D212" t="str">
        <f>'Calculations for 2021-22'!E212</f>
        <v>SD</v>
      </c>
      <c r="E212">
        <f>'Calculations for 2021-22'!F212</f>
        <v>0</v>
      </c>
      <c r="F212" s="120" t="str">
        <f>'Calculations for 2021-22'!H212</f>
        <v>Mole Valley</v>
      </c>
      <c r="G212" s="156">
        <f>_xlfn.IFNA(INDEX('I.KI 2016-17'!M$8:M$391,MATCH($B212,'I.KI 2016-17'!$B$8:$B$391,0)),"")</f>
        <v>0</v>
      </c>
      <c r="H212" s="149">
        <f>_xlfn.IFNA(INDEX('I.KI 2016-17'!N$8:N$391,MATCH($B212,'I.KI 2016-17'!$B$8:$B$391,0)),"")</f>
        <v>0.27353574585599999</v>
      </c>
      <c r="I212" s="149">
        <f>_xlfn.IFNA(INDEX('I.KI 2016-17'!O$8:O$391,MATCH($B212,'I.KI 2016-17'!$B$8:$B$391,0)),"")</f>
        <v>0</v>
      </c>
      <c r="J212" s="149">
        <f>_xlfn.IFNA(INDEX('I.KI 2016-17'!P$8:P$391,MATCH($B212,'I.KI 2016-17'!$B$8:$B$391,0)),"")</f>
        <v>0</v>
      </c>
      <c r="K212" s="157">
        <f>_xlfn.IFNA(INDEX('I.KI 2016-17'!Q$8:Q$391,MATCH($B212,'I.KI 2016-17'!$B$8:$B$391,0)),"")</f>
        <v>0</v>
      </c>
      <c r="L212" s="156">
        <f>_xlfn.IFNA(INDEX('I.KI 2016-17'!R$8:R$391,MATCH($B212,'I.KI 2016-17'!$B$8:$B$391,0)),"")</f>
        <v>0</v>
      </c>
      <c r="M212" s="193">
        <f>_xlfn.IFNA(INDEX('I.KI 2016-17'!S$8:S$391,MATCH($B212,'I.KI 2016-17'!$B$8:$B$391,0)),"")</f>
        <v>1.177118051134</v>
      </c>
      <c r="N212" s="193">
        <f>_xlfn.IFNA(INDEX('I.KI 2016-17'!T$8:T$391,MATCH($B212,'I.KI 2016-17'!$B$8:$B$391,0)),"")</f>
        <v>0</v>
      </c>
      <c r="O212" s="193">
        <f>_xlfn.IFNA(INDEX('I.KI 2016-17'!U$8:U$391,MATCH($B212,'I.KI 2016-17'!$B$8:$B$391,0)),"")</f>
        <v>0</v>
      </c>
      <c r="P212" s="157">
        <f>_xlfn.IFNA(INDEX('I.KI 2016-17'!V$8:V$391,MATCH($B212,'I.KI 2016-17'!$B$8:$B$391,0)),"")</f>
        <v>0</v>
      </c>
      <c r="Q212" s="156">
        <f>_xlfn.IFNA(INDEX('I.KI 2016-17'!W$8:W$391,MATCH($B212,'I.KI 2016-17'!$B$8:$B$391,0)),"")</f>
        <v>0</v>
      </c>
      <c r="R212" s="193">
        <f>_xlfn.IFNA(INDEX('I.KI 2016-17'!X$8:X$391,MATCH($B212,'I.KI 2016-17'!$B$8:$B$391,0)),"")</f>
        <v>1.45065379699</v>
      </c>
      <c r="S212" s="193">
        <f>_xlfn.IFNA(INDEX('I.KI 2016-17'!Y$8:Y$391,MATCH($B212,'I.KI 2016-17'!$B$8:$B$391,0)),"")</f>
        <v>0</v>
      </c>
      <c r="T212" s="193">
        <f>_xlfn.IFNA(INDEX('I.KI 2016-17'!Z$8:Z$391,MATCH($B212,'I.KI 2016-17'!$B$8:$B$391,0)),"")</f>
        <v>0</v>
      </c>
      <c r="U212" s="157">
        <f>_xlfn.IFNA(INDEX('I.KI 2016-17'!AA$8:AA$391,MATCH($B212,'I.KI 2016-17'!$B$8:$B$391,0)),"")</f>
        <v>0</v>
      </c>
      <c r="V212" s="149"/>
      <c r="W212" s="154">
        <f>_xlfn.IFNA(INDEX('I.KI 2016-17'!$H$8:$H$391,MATCH(B212,'I.KI 2016-17'!$B$8:$B$391,0)),"")</f>
        <v>0.27353574585599999</v>
      </c>
      <c r="X212" s="153">
        <f>_xlfn.IFNA(INDEX('I.KI 2016-17'!$I$8:$I$391,MATCH(B212,'I.KI 2016-17'!$B$8:$B$391,0)),"")</f>
        <v>1.177118051134</v>
      </c>
      <c r="Y212" s="155">
        <f>_xlfn.IFNA(INDEX('I.KI 2016-17'!$G$8:$G$391,MATCH(B212,'I.KI 2016-17'!$B$8:$B$391,0)),"")</f>
        <v>1.45065379699</v>
      </c>
      <c r="Z212" s="149"/>
      <c r="AA212" s="156">
        <f>_xlfn.IFNA(IF($B212=$B$382,0,_xlfn.IFNA(INDEX('I.Supplementary 2017-18'!N$8:N$35,MATCH($B212,'I.Supplementary 2017-18'!$B$8:$B$35,0)),INDEX('I.KI 2017-18'!N$9:N$393,MATCH($B212,'I.KI 2017-18'!$B$9:$B$393,0)))),"")</f>
        <v>0</v>
      </c>
      <c r="AB212" s="193">
        <f>_xlfn.IFNA(IF($B212=$B$382,0,_xlfn.IFNA(INDEX('I.Supplementary 2017-18'!O$8:O$35,MATCH($B212,'I.Supplementary 2017-18'!$B$8:$B$35,0)),INDEX('I.KI 2017-18'!O$9:O$393,MATCH($B212,'I.KI 2017-18'!$B$9:$B$393,0)))),"")</f>
        <v>0</v>
      </c>
      <c r="AC212" s="193">
        <f>_xlfn.IFNA(IF($B212=$B$382,0,_xlfn.IFNA(INDEX('I.Supplementary 2017-18'!P$8:P$35,MATCH($B212,'I.Supplementary 2017-18'!$B$8:$B$35,0)),INDEX('I.KI 2017-18'!P$9:P$393,MATCH($B212,'I.KI 2017-18'!$B$9:$B$393,0)))),"")</f>
        <v>0</v>
      </c>
      <c r="AD212" s="193">
        <f>_xlfn.IFNA(IF($B212=$B$382,0,_xlfn.IFNA(INDEX('I.Supplementary 2017-18'!Q$8:Q$35,MATCH($B212,'I.Supplementary 2017-18'!$B$8:$B$35,0)),INDEX('I.KI 2017-18'!Q$9:Q$393,MATCH($B212,'I.KI 2017-18'!$B$9:$B$393,0)))),"")</f>
        <v>0</v>
      </c>
      <c r="AE212" s="157">
        <f>_xlfn.IFNA(IF($B212=$B$382,0,_xlfn.IFNA(INDEX('I.Supplementary 2017-18'!R$8:R$35,MATCH($B212,'I.Supplementary 2017-18'!$B$8:$B$35,0)),INDEX('I.KI 2017-18'!R$9:R$393,MATCH($B212,'I.KI 2017-18'!$B$9:$B$393,0)))),"")</f>
        <v>0</v>
      </c>
      <c r="AF212" s="156">
        <f>_xlfn.IFNA(IF($B212=$B$382,0,_xlfn.IFNA(INDEX('I.Supplementary 2017-18'!S$8:S$35,MATCH($B212,'I.Supplementary 2017-18'!$B$8:$B$35,0)),INDEX('I.KI 2017-18'!S$9:S$393,MATCH($B212,'I.KI 2017-18'!$B$9:$B$393,0)))),"")</f>
        <v>0</v>
      </c>
      <c r="AG212" s="193">
        <f>_xlfn.IFNA(IF($B212=$B$382,0,_xlfn.IFNA(INDEX('I.Supplementary 2017-18'!T$8:T$35,MATCH($B212,'I.Supplementary 2017-18'!$B$8:$B$35,0)),INDEX('I.KI 2017-18'!T$9:T$393,MATCH($B212,'I.KI 2017-18'!$B$9:$B$393,0)))),"")</f>
        <v>1.2011501222858112</v>
      </c>
      <c r="AH212" s="193">
        <f>_xlfn.IFNA(IF($B212=$B$382,0,_xlfn.IFNA(INDEX('I.Supplementary 2017-18'!U$8:U$35,MATCH($B212,'I.Supplementary 2017-18'!$B$8:$B$35,0)),INDEX('I.KI 2017-18'!U$9:U$393,MATCH($B212,'I.KI 2017-18'!$B$9:$B$393,0)))),"")</f>
        <v>0</v>
      </c>
      <c r="AI212" s="193">
        <f>_xlfn.IFNA(IF($B212=$B$382,0,_xlfn.IFNA(INDEX('I.Supplementary 2017-18'!V$8:V$35,MATCH($B212,'I.Supplementary 2017-18'!$B$8:$B$35,0)),INDEX('I.KI 2017-18'!V$9:V$393,MATCH($B212,'I.KI 2017-18'!$B$9:$B$393,0)))),"")</f>
        <v>0</v>
      </c>
      <c r="AJ212" s="157">
        <f>_xlfn.IFNA(IF($B212=$B$382,0,_xlfn.IFNA(INDEX('I.Supplementary 2017-18'!W$8:W$35,MATCH($B212,'I.Supplementary 2017-18'!$B$8:$B$35,0)),INDEX('I.KI 2017-18'!W$9:W$393,MATCH($B212,'I.KI 2017-18'!$B$9:$B$393,0)))),"")</f>
        <v>0</v>
      </c>
      <c r="AK212" s="156">
        <f>_xlfn.IFNA(IF($B212=$B$382,0,_xlfn.IFNA(INDEX('I.Supplementary 2017-18'!X$8:X$35,MATCH($B212,'I.Supplementary 2017-18'!$B$8:$B$35,0)),INDEX('I.KI 2017-18'!X$9:X$393,MATCH($B212,'I.KI 2017-18'!$B$9:$B$393,0)))),"")</f>
        <v>0</v>
      </c>
      <c r="AL212" s="193">
        <f>_xlfn.IFNA(IF($B212=$B$382,0,_xlfn.IFNA(INDEX('I.Supplementary 2017-18'!Y$8:Y$35,MATCH($B212,'I.Supplementary 2017-18'!$B$8:$B$35,0)),INDEX('I.KI 2017-18'!Y$9:Y$393,MATCH($B212,'I.KI 2017-18'!$B$9:$B$393,0)))),"")</f>
        <v>1.2011501222858112</v>
      </c>
      <c r="AM212" s="193">
        <f>_xlfn.IFNA(IF($B212=$B$382,0,_xlfn.IFNA(INDEX('I.Supplementary 2017-18'!Z$8:Z$35,MATCH($B212,'I.Supplementary 2017-18'!$B$8:$B$35,0)),INDEX('I.KI 2017-18'!Z$9:Z$393,MATCH($B212,'I.KI 2017-18'!$B$9:$B$393,0)))),"")</f>
        <v>0</v>
      </c>
      <c r="AN212" s="193">
        <f>_xlfn.IFNA(IF($B212=$B$382,0,_xlfn.IFNA(INDEX('I.Supplementary 2017-18'!AA$8:AA$35,MATCH($B212,'I.Supplementary 2017-18'!$B$8:$B$35,0)),INDEX('I.KI 2017-18'!AA$9:AA$393,MATCH($B212,'I.KI 2017-18'!$B$9:$B$393,0)))),"")</f>
        <v>0</v>
      </c>
      <c r="AO212" s="157">
        <f>_xlfn.IFNA(IF($B212=$B$382,0,_xlfn.IFNA(INDEX('I.Supplementary 2017-18'!AB$8:AB$35,MATCH($B212,'I.Supplementary 2017-18'!$B$8:$B$35,0)),INDEX('I.KI 2017-18'!AB$9:AB$393,MATCH($B212,'I.KI 2017-18'!$B$9:$B$393,0)))),"")</f>
        <v>0</v>
      </c>
      <c r="AP212" s="149"/>
      <c r="AQ212" s="156">
        <f>_xlfn.IFNA(IF($B212=$B$381,0,IF($B212=$B$382,0,_xlfn.IFNA(INDEX('I.Supplementary 2017-18'!I$8:I$35,MATCH($B212,'I.Supplementary 2017-18'!$B$8:$B$35,0)),INDEX('I.KI 2017-18'!I$9:I$393,MATCH($B212,'I.KI 2017-18'!$B$9:$B$393,0))))),"")</f>
        <v>0</v>
      </c>
      <c r="AR212" s="149">
        <f>_xlfn.IFNA(IF($B212=$B$381,0,IF($B212=$B$382,0,_xlfn.IFNA(INDEX('I.Supplementary 2017-18'!J$8:J$35,MATCH($B212,'I.Supplementary 2017-18'!$B$8:$B$35,0)),INDEX('I.KI 2017-18'!J$9:J$393,MATCH($B212,'I.KI 2017-18'!$B$9:$B$393,0))))),"")</f>
        <v>1.2011501222858112</v>
      </c>
      <c r="AS212" s="157">
        <f>_xlfn.IFNA(IF($B212=$B$381,0,IF($B212=$B$382,0,_xlfn.IFNA(INDEX('I.Supplementary 2017-18'!H$8:H$35,MATCH($B212,'I.Supplementary 2017-18'!$B$8:$B$35,0)),INDEX('I.KI 2017-18'!H$9:H$393,MATCH($B212,'I.KI 2017-18'!$B$9:$B$393,0))))),"")</f>
        <v>1.2011501222858112</v>
      </c>
      <c r="AT212" s="149"/>
      <c r="AU212" s="156">
        <f>_xlfn.IFNA(_xlfn.IFNA(INDEX('I.Supplementary 2018-19'!P$8:P$157,MATCH($B212,'I.Supplementary 2018-19'!$B$8:$B$157,0)),INDEX('I.KI 2018-19'!P$9:P$393,MATCH($B212,'I.KI 2018-19'!$B$9:$B$393,0))),"")</f>
        <v>0</v>
      </c>
      <c r="AV212" s="193">
        <f>_xlfn.IFNA(_xlfn.IFNA(INDEX('I.Supplementary 2018-19'!Q$8:Q$157,MATCH($B212,'I.Supplementary 2018-19'!$B$8:$B$157,0)),INDEX('I.KI 2018-19'!Q$9:Q$393,MATCH($B212,'I.KI 2018-19'!$B$9:$B$393,0))),"")</f>
        <v>0</v>
      </c>
      <c r="AW212" s="193">
        <f>_xlfn.IFNA(_xlfn.IFNA(INDEX('I.Supplementary 2018-19'!R$8:R$157,MATCH($B212,'I.Supplementary 2018-19'!$B$8:$B$157,0)),INDEX('I.KI 2018-19'!R$9:R$393,MATCH($B212,'I.KI 2018-19'!$B$9:$B$393,0))),"")</f>
        <v>0</v>
      </c>
      <c r="AX212" s="193">
        <f>_xlfn.IFNA(_xlfn.IFNA(INDEX('I.Supplementary 2018-19'!S$8:S$157,MATCH($B212,'I.Supplementary 2018-19'!$B$8:$B$157,0)),INDEX('I.KI 2018-19'!S$9:S$393,MATCH($B212,'I.KI 2018-19'!$B$9:$B$393,0))),"")</f>
        <v>0</v>
      </c>
      <c r="AY212" s="157">
        <f>_xlfn.IFNA(_xlfn.IFNA(INDEX('I.Supplementary 2018-19'!T$8:T$157,MATCH($B212,'I.Supplementary 2018-19'!$B$8:$B$157,0)),INDEX('I.KI 2018-19'!T$9:T$393,MATCH($B212,'I.KI 2018-19'!$B$9:$B$393,0))),"")</f>
        <v>0</v>
      </c>
      <c r="AZ212" s="156">
        <f>_xlfn.IFNA(_xlfn.IFNA(INDEX('I.Supplementary 2018-19'!U$8:U$157,MATCH($B212,'I.Supplementary 2018-19'!$B$8:$B$157,0)),INDEX('I.KI 2018-19'!U$9:U$393,MATCH($B212,'I.KI 2018-19'!$B$9:$B$393,0))),"")</f>
        <v>0</v>
      </c>
      <c r="BA212" s="193">
        <f>_xlfn.IFNA(_xlfn.IFNA(INDEX('I.Supplementary 2018-19'!V$8:V$157,MATCH($B212,'I.Supplementary 2018-19'!$B$8:$B$157,0)),INDEX('I.KI 2018-19'!V$9:V$393,MATCH($B212,'I.KI 2018-19'!$B$9:$B$393,0))),"")</f>
        <v>1.2372361774617797</v>
      </c>
      <c r="BB212" s="193">
        <f>_xlfn.IFNA(_xlfn.IFNA(INDEX('I.Supplementary 2018-19'!W$8:W$157,MATCH($B212,'I.Supplementary 2018-19'!$B$8:$B$157,0)),INDEX('I.KI 2018-19'!W$9:W$393,MATCH($B212,'I.KI 2018-19'!$B$9:$B$393,0))),"")</f>
        <v>0</v>
      </c>
      <c r="BC212" s="193">
        <f>_xlfn.IFNA(_xlfn.IFNA(INDEX('I.Supplementary 2018-19'!X$8:X$157,MATCH($B212,'I.Supplementary 2018-19'!$B$8:$B$157,0)),INDEX('I.KI 2018-19'!X$9:X$393,MATCH($B212,'I.KI 2018-19'!$B$9:$B$393,0))),"")</f>
        <v>0</v>
      </c>
      <c r="BD212" s="157">
        <f>_xlfn.IFNA(_xlfn.IFNA(INDEX('I.Supplementary 2018-19'!Y$8:Y$157,MATCH($B212,'I.Supplementary 2018-19'!$B$8:$B$157,0)),INDEX('I.KI 2018-19'!Y$9:Y$393,MATCH($B212,'I.KI 2018-19'!$B$9:$B$393,0))),"")</f>
        <v>0</v>
      </c>
      <c r="BE212" s="156">
        <f>_xlfn.IFNA(_xlfn.IFNA(INDEX('I.Supplementary 2018-19'!Z$8:Z$157,MATCH($B212,'I.Supplementary 2018-19'!$B$8:$B$157,0)),INDEX('I.KI 2018-19'!Z$9:Z$393,MATCH($B212,'I.KI 2018-19'!$B$9:$B$393,0))),"")</f>
        <v>0</v>
      </c>
      <c r="BF212" s="193">
        <f>_xlfn.IFNA(_xlfn.IFNA(INDEX('I.Supplementary 2018-19'!AA$8:AA$157,MATCH($B212,'I.Supplementary 2018-19'!$B$8:$B$157,0)),INDEX('I.KI 2018-19'!AA$9:AA$393,MATCH($B212,'I.KI 2018-19'!$B$9:$B$393,0))),"")</f>
        <v>1.2372361774617797</v>
      </c>
      <c r="BG212" s="193">
        <f>_xlfn.IFNA(_xlfn.IFNA(INDEX('I.Supplementary 2018-19'!AB$8:AB$157,MATCH($B212,'I.Supplementary 2018-19'!$B$8:$B$157,0)),INDEX('I.KI 2018-19'!AB$9:AB$393,MATCH($B212,'I.KI 2018-19'!$B$9:$B$393,0))),"")</f>
        <v>0</v>
      </c>
      <c r="BH212" s="193">
        <f>_xlfn.IFNA(_xlfn.IFNA(INDEX('I.Supplementary 2018-19'!AC$8:AC$157,MATCH($B212,'I.Supplementary 2018-19'!$B$8:$B$157,0)),INDEX('I.KI 2018-19'!AC$9:AC$393,MATCH($B212,'I.KI 2018-19'!$B$9:$B$393,0))),"")</f>
        <v>0</v>
      </c>
      <c r="BI212" s="157">
        <f>_xlfn.IFNA(_xlfn.IFNA(INDEX('I.Supplementary 2018-19'!AD$8:AD$157,MATCH($B212,'I.Supplementary 2018-19'!$B$8:$B$157,0)),INDEX('I.KI 2018-19'!AD$9:AD$393,MATCH($B212,'I.KI 2018-19'!$B$9:$B$393,0))),"")</f>
        <v>0</v>
      </c>
      <c r="BJ212" s="149"/>
      <c r="BK212" s="156">
        <f>_xlfn.IFNA(IF($B212=$B$381,0,IF($B212=$B$382,0,_xlfn.IFNA(INDEX('I.Supplementary 2018-19'!I$8:I$157,MATCH($B212,'I.Supplementary 2018-19'!$B$8:$B$157,0)),INDEX('I.KI 2018-19'!I$9:I$393,MATCH($B212,'I.KI 2018-19'!$B$9:$B$393,0))))),"")</f>
        <v>0</v>
      </c>
      <c r="BL212" s="149">
        <f>_xlfn.IFNA(IF($B212=$B$381,0,IF($B212=$B$382,0,_xlfn.IFNA(INDEX('I.Supplementary 2018-19'!J$8:J$157,MATCH($B212,'I.Supplementary 2018-19'!$B$8:$B$157,0)),INDEX('I.KI 2018-19'!J$9:J$393,MATCH($B212,'I.KI 2018-19'!$B$9:$B$393,0))))),"")</f>
        <v>1.2372361774617797</v>
      </c>
      <c r="BM212" s="157">
        <f>_xlfn.IFNA(IF($B212=$B$381,0,IF($B212=$B$382,0,_xlfn.IFNA(INDEX('I.Supplementary 2018-19'!H$8:H$157,MATCH($B212,'I.Supplementary 2018-19'!$B$8:$B$157,0)),INDEX('I.KI 2018-19'!H$9:H$393,MATCH($B212,'I.KI 2018-19'!$B$9:$B$393,0))))),"")</f>
        <v>1.2372361774617797</v>
      </c>
    </row>
    <row r="213" spans="2:65">
      <c r="B213" s="121" t="str">
        <f>'Calculations for 2021-22'!B213</f>
        <v>E1738</v>
      </c>
      <c r="C213" s="160" t="str">
        <f>'Calculations for 2021-22'!D213</f>
        <v>E1738</v>
      </c>
      <c r="D213" t="str">
        <f>'Calculations for 2021-22'!E213</f>
        <v>SD</v>
      </c>
      <c r="E213">
        <f>'Calculations for 2021-22'!F213</f>
        <v>0</v>
      </c>
      <c r="F213" s="120" t="str">
        <f>'Calculations for 2021-22'!H213</f>
        <v>New Forest</v>
      </c>
      <c r="G213" s="156">
        <f>_xlfn.IFNA(INDEX('I.KI 2016-17'!M$8:M$391,MATCH($B213,'I.KI 2016-17'!$B$8:$B$391,0)),"")</f>
        <v>0</v>
      </c>
      <c r="H213" s="149">
        <f>_xlfn.IFNA(INDEX('I.KI 2016-17'!N$8:N$391,MATCH($B213,'I.KI 2016-17'!$B$8:$B$391,0)),"")</f>
        <v>1.7648605038010001</v>
      </c>
      <c r="I213" s="149">
        <f>_xlfn.IFNA(INDEX('I.KI 2016-17'!O$8:O$391,MATCH($B213,'I.KI 2016-17'!$B$8:$B$391,0)),"")</f>
        <v>0</v>
      </c>
      <c r="J213" s="149">
        <f>_xlfn.IFNA(INDEX('I.KI 2016-17'!P$8:P$391,MATCH($B213,'I.KI 2016-17'!$B$8:$B$391,0)),"")</f>
        <v>0</v>
      </c>
      <c r="K213" s="157">
        <f>_xlfn.IFNA(INDEX('I.KI 2016-17'!Q$8:Q$391,MATCH($B213,'I.KI 2016-17'!$B$8:$B$391,0)),"")</f>
        <v>0</v>
      </c>
      <c r="L213" s="156">
        <f>_xlfn.IFNA(INDEX('I.KI 2016-17'!R$8:R$391,MATCH($B213,'I.KI 2016-17'!$B$8:$B$391,0)),"")</f>
        <v>0</v>
      </c>
      <c r="M213" s="193">
        <f>_xlfn.IFNA(INDEX('I.KI 2016-17'!S$8:S$391,MATCH($B213,'I.KI 2016-17'!$B$8:$B$391,0)),"")</f>
        <v>3.658351785816</v>
      </c>
      <c r="N213" s="193">
        <f>_xlfn.IFNA(INDEX('I.KI 2016-17'!T$8:T$391,MATCH($B213,'I.KI 2016-17'!$B$8:$B$391,0)),"")</f>
        <v>0</v>
      </c>
      <c r="O213" s="193">
        <f>_xlfn.IFNA(INDEX('I.KI 2016-17'!U$8:U$391,MATCH($B213,'I.KI 2016-17'!$B$8:$B$391,0)),"")</f>
        <v>0</v>
      </c>
      <c r="P213" s="157">
        <f>_xlfn.IFNA(INDEX('I.KI 2016-17'!V$8:V$391,MATCH($B213,'I.KI 2016-17'!$B$8:$B$391,0)),"")</f>
        <v>0</v>
      </c>
      <c r="Q213" s="156">
        <f>_xlfn.IFNA(INDEX('I.KI 2016-17'!W$8:W$391,MATCH($B213,'I.KI 2016-17'!$B$8:$B$391,0)),"")</f>
        <v>0</v>
      </c>
      <c r="R213" s="193">
        <f>_xlfn.IFNA(INDEX('I.KI 2016-17'!X$8:X$391,MATCH($B213,'I.KI 2016-17'!$B$8:$B$391,0)),"")</f>
        <v>5.4232122896170001</v>
      </c>
      <c r="S213" s="193">
        <f>_xlfn.IFNA(INDEX('I.KI 2016-17'!Y$8:Y$391,MATCH($B213,'I.KI 2016-17'!$B$8:$B$391,0)),"")</f>
        <v>0</v>
      </c>
      <c r="T213" s="193">
        <f>_xlfn.IFNA(INDEX('I.KI 2016-17'!Z$8:Z$391,MATCH($B213,'I.KI 2016-17'!$B$8:$B$391,0)),"")</f>
        <v>0</v>
      </c>
      <c r="U213" s="157">
        <f>_xlfn.IFNA(INDEX('I.KI 2016-17'!AA$8:AA$391,MATCH($B213,'I.KI 2016-17'!$B$8:$B$391,0)),"")</f>
        <v>0</v>
      </c>
      <c r="V213" s="149"/>
      <c r="W213" s="154">
        <f>_xlfn.IFNA(INDEX('I.KI 2016-17'!$H$8:$H$391,MATCH(B213,'I.KI 2016-17'!$B$8:$B$391,0)),"")</f>
        <v>1.7648605038010001</v>
      </c>
      <c r="X213" s="153">
        <f>_xlfn.IFNA(INDEX('I.KI 2016-17'!$I$8:$I$391,MATCH(B213,'I.KI 2016-17'!$B$8:$B$391,0)),"")</f>
        <v>3.658351785816</v>
      </c>
      <c r="Y213" s="155">
        <f>_xlfn.IFNA(INDEX('I.KI 2016-17'!$G$8:$G$391,MATCH(B213,'I.KI 2016-17'!$B$8:$B$391,0)),"")</f>
        <v>5.4232122896170001</v>
      </c>
      <c r="Z213" s="149"/>
      <c r="AA213" s="156">
        <f>_xlfn.IFNA(IF($B213=$B$382,0,_xlfn.IFNA(INDEX('I.Supplementary 2017-18'!N$8:N$35,MATCH($B213,'I.Supplementary 2017-18'!$B$8:$B$35,0)),INDEX('I.KI 2017-18'!N$9:N$393,MATCH($B213,'I.KI 2017-18'!$B$9:$B$393,0)))),"")</f>
        <v>0</v>
      </c>
      <c r="AB213" s="193">
        <f>_xlfn.IFNA(IF($B213=$B$382,0,_xlfn.IFNA(INDEX('I.Supplementary 2017-18'!O$8:O$35,MATCH($B213,'I.Supplementary 2017-18'!$B$8:$B$35,0)),INDEX('I.KI 2017-18'!O$9:O$393,MATCH($B213,'I.KI 2017-18'!$B$9:$B$393,0)))),"")</f>
        <v>0.72273451762413976</v>
      </c>
      <c r="AC213" s="193">
        <f>_xlfn.IFNA(IF($B213=$B$382,0,_xlfn.IFNA(INDEX('I.Supplementary 2017-18'!P$8:P$35,MATCH($B213,'I.Supplementary 2017-18'!$B$8:$B$35,0)),INDEX('I.KI 2017-18'!P$9:P$393,MATCH($B213,'I.KI 2017-18'!$B$9:$B$393,0)))),"")</f>
        <v>0</v>
      </c>
      <c r="AD213" s="193">
        <f>_xlfn.IFNA(IF($B213=$B$382,0,_xlfn.IFNA(INDEX('I.Supplementary 2017-18'!Q$8:Q$35,MATCH($B213,'I.Supplementary 2017-18'!$B$8:$B$35,0)),INDEX('I.KI 2017-18'!Q$9:Q$393,MATCH($B213,'I.KI 2017-18'!$B$9:$B$393,0)))),"")</f>
        <v>0</v>
      </c>
      <c r="AE213" s="157">
        <f>_xlfn.IFNA(IF($B213=$B$382,0,_xlfn.IFNA(INDEX('I.Supplementary 2017-18'!R$8:R$35,MATCH($B213,'I.Supplementary 2017-18'!$B$8:$B$35,0)),INDEX('I.KI 2017-18'!R$9:R$393,MATCH($B213,'I.KI 2017-18'!$B$9:$B$393,0)))),"")</f>
        <v>0</v>
      </c>
      <c r="AF213" s="156">
        <f>_xlfn.IFNA(IF($B213=$B$382,0,_xlfn.IFNA(INDEX('I.Supplementary 2017-18'!S$8:S$35,MATCH($B213,'I.Supplementary 2017-18'!$B$8:$B$35,0)),INDEX('I.KI 2017-18'!S$9:S$393,MATCH($B213,'I.KI 2017-18'!$B$9:$B$393,0)))),"")</f>
        <v>0</v>
      </c>
      <c r="AG213" s="193">
        <f>_xlfn.IFNA(IF($B213=$B$382,0,_xlfn.IFNA(INDEX('I.Supplementary 2017-18'!T$8:T$35,MATCH($B213,'I.Supplementary 2017-18'!$B$8:$B$35,0)),INDEX('I.KI 2017-18'!T$9:T$393,MATCH($B213,'I.KI 2017-18'!$B$9:$B$393,0)))),"")</f>
        <v>3.7330407860657098</v>
      </c>
      <c r="AH213" s="193">
        <f>_xlfn.IFNA(IF($B213=$B$382,0,_xlfn.IFNA(INDEX('I.Supplementary 2017-18'!U$8:U$35,MATCH($B213,'I.Supplementary 2017-18'!$B$8:$B$35,0)),INDEX('I.KI 2017-18'!U$9:U$393,MATCH($B213,'I.KI 2017-18'!$B$9:$B$393,0)))),"")</f>
        <v>0</v>
      </c>
      <c r="AI213" s="193">
        <f>_xlfn.IFNA(IF($B213=$B$382,0,_xlfn.IFNA(INDEX('I.Supplementary 2017-18'!V$8:V$35,MATCH($B213,'I.Supplementary 2017-18'!$B$8:$B$35,0)),INDEX('I.KI 2017-18'!V$9:V$393,MATCH($B213,'I.KI 2017-18'!$B$9:$B$393,0)))),"")</f>
        <v>0</v>
      </c>
      <c r="AJ213" s="157">
        <f>_xlfn.IFNA(IF($B213=$B$382,0,_xlfn.IFNA(INDEX('I.Supplementary 2017-18'!W$8:W$35,MATCH($B213,'I.Supplementary 2017-18'!$B$8:$B$35,0)),INDEX('I.KI 2017-18'!W$9:W$393,MATCH($B213,'I.KI 2017-18'!$B$9:$B$393,0)))),"")</f>
        <v>0</v>
      </c>
      <c r="AK213" s="156">
        <f>_xlfn.IFNA(IF($B213=$B$382,0,_xlfn.IFNA(INDEX('I.Supplementary 2017-18'!X$8:X$35,MATCH($B213,'I.Supplementary 2017-18'!$B$8:$B$35,0)),INDEX('I.KI 2017-18'!X$9:X$393,MATCH($B213,'I.KI 2017-18'!$B$9:$B$393,0)))),"")</f>
        <v>0</v>
      </c>
      <c r="AL213" s="193">
        <f>_xlfn.IFNA(IF($B213=$B$382,0,_xlfn.IFNA(INDEX('I.Supplementary 2017-18'!Y$8:Y$35,MATCH($B213,'I.Supplementary 2017-18'!$B$8:$B$35,0)),INDEX('I.KI 2017-18'!Y$9:Y$393,MATCH($B213,'I.KI 2017-18'!$B$9:$B$393,0)))),"")</f>
        <v>4.4557753036898493</v>
      </c>
      <c r="AM213" s="193">
        <f>_xlfn.IFNA(IF($B213=$B$382,0,_xlfn.IFNA(INDEX('I.Supplementary 2017-18'!Z$8:Z$35,MATCH($B213,'I.Supplementary 2017-18'!$B$8:$B$35,0)),INDEX('I.KI 2017-18'!Z$9:Z$393,MATCH($B213,'I.KI 2017-18'!$B$9:$B$393,0)))),"")</f>
        <v>0</v>
      </c>
      <c r="AN213" s="193">
        <f>_xlfn.IFNA(IF($B213=$B$382,0,_xlfn.IFNA(INDEX('I.Supplementary 2017-18'!AA$8:AA$35,MATCH($B213,'I.Supplementary 2017-18'!$B$8:$B$35,0)),INDEX('I.KI 2017-18'!AA$9:AA$393,MATCH($B213,'I.KI 2017-18'!$B$9:$B$393,0)))),"")</f>
        <v>0</v>
      </c>
      <c r="AO213" s="157">
        <f>_xlfn.IFNA(IF($B213=$B$382,0,_xlfn.IFNA(INDEX('I.Supplementary 2017-18'!AB$8:AB$35,MATCH($B213,'I.Supplementary 2017-18'!$B$8:$B$35,0)),INDEX('I.KI 2017-18'!AB$9:AB$393,MATCH($B213,'I.KI 2017-18'!$B$9:$B$393,0)))),"")</f>
        <v>0</v>
      </c>
      <c r="AP213" s="149"/>
      <c r="AQ213" s="156">
        <f>_xlfn.IFNA(IF($B213=$B$381,0,IF($B213=$B$382,0,_xlfn.IFNA(INDEX('I.Supplementary 2017-18'!I$8:I$35,MATCH($B213,'I.Supplementary 2017-18'!$B$8:$B$35,0)),INDEX('I.KI 2017-18'!I$9:I$393,MATCH($B213,'I.KI 2017-18'!$B$9:$B$393,0))))),"")</f>
        <v>0.72273451762413976</v>
      </c>
      <c r="AR213" s="149">
        <f>_xlfn.IFNA(IF($B213=$B$381,0,IF($B213=$B$382,0,_xlfn.IFNA(INDEX('I.Supplementary 2017-18'!J$8:J$35,MATCH($B213,'I.Supplementary 2017-18'!$B$8:$B$35,0)),INDEX('I.KI 2017-18'!J$9:J$393,MATCH($B213,'I.KI 2017-18'!$B$9:$B$393,0))))),"")</f>
        <v>3.7330407860657098</v>
      </c>
      <c r="AS213" s="157">
        <f>_xlfn.IFNA(IF($B213=$B$381,0,IF($B213=$B$382,0,_xlfn.IFNA(INDEX('I.Supplementary 2017-18'!H$8:H$35,MATCH($B213,'I.Supplementary 2017-18'!$B$8:$B$35,0)),INDEX('I.KI 2017-18'!H$9:H$393,MATCH($B213,'I.KI 2017-18'!$B$9:$B$393,0))))),"")</f>
        <v>4.4557753036898493</v>
      </c>
      <c r="AT213" s="149"/>
      <c r="AU213" s="156">
        <f>_xlfn.IFNA(_xlfn.IFNA(INDEX('I.Supplementary 2018-19'!P$8:P$157,MATCH($B213,'I.Supplementary 2018-19'!$B$8:$B$157,0)),INDEX('I.KI 2018-19'!P$9:P$393,MATCH($B213,'I.KI 2018-19'!$B$9:$B$393,0))),"")</f>
        <v>0</v>
      </c>
      <c r="AV213" s="193">
        <f>_xlfn.IFNA(_xlfn.IFNA(INDEX('I.Supplementary 2018-19'!Q$8:Q$157,MATCH($B213,'I.Supplementary 2018-19'!$B$8:$B$157,0)),INDEX('I.KI 2018-19'!Q$9:Q$393,MATCH($B213,'I.KI 2018-19'!$B$9:$B$393,0))),"")</f>
        <v>9.2375324448961765E-2</v>
      </c>
      <c r="AW213" s="193">
        <f>_xlfn.IFNA(_xlfn.IFNA(INDEX('I.Supplementary 2018-19'!R$8:R$157,MATCH($B213,'I.Supplementary 2018-19'!$B$8:$B$157,0)),INDEX('I.KI 2018-19'!R$9:R$393,MATCH($B213,'I.KI 2018-19'!$B$9:$B$393,0))),"")</f>
        <v>0</v>
      </c>
      <c r="AX213" s="193">
        <f>_xlfn.IFNA(_xlfn.IFNA(INDEX('I.Supplementary 2018-19'!S$8:S$157,MATCH($B213,'I.Supplementary 2018-19'!$B$8:$B$157,0)),INDEX('I.KI 2018-19'!S$9:S$393,MATCH($B213,'I.KI 2018-19'!$B$9:$B$393,0))),"")</f>
        <v>0</v>
      </c>
      <c r="AY213" s="157">
        <f>_xlfn.IFNA(_xlfn.IFNA(INDEX('I.Supplementary 2018-19'!T$8:T$157,MATCH($B213,'I.Supplementary 2018-19'!$B$8:$B$157,0)),INDEX('I.KI 2018-19'!T$9:T$393,MATCH($B213,'I.KI 2018-19'!$B$9:$B$393,0))),"")</f>
        <v>0</v>
      </c>
      <c r="AZ213" s="156">
        <f>_xlfn.IFNA(_xlfn.IFNA(INDEX('I.Supplementary 2018-19'!U$8:U$157,MATCH($B213,'I.Supplementary 2018-19'!$B$8:$B$157,0)),INDEX('I.KI 2018-19'!U$9:U$393,MATCH($B213,'I.KI 2018-19'!$B$9:$B$393,0))),"")</f>
        <v>0</v>
      </c>
      <c r="BA213" s="193">
        <f>_xlfn.IFNA(_xlfn.IFNA(INDEX('I.Supplementary 2018-19'!V$8:V$157,MATCH($B213,'I.Supplementary 2018-19'!$B$8:$B$157,0)),INDEX('I.KI 2018-19'!V$9:V$393,MATCH($B213,'I.KI 2018-19'!$B$9:$B$393,0))),"")</f>
        <v>3.8451922259904303</v>
      </c>
      <c r="BB213" s="193">
        <f>_xlfn.IFNA(_xlfn.IFNA(INDEX('I.Supplementary 2018-19'!W$8:W$157,MATCH($B213,'I.Supplementary 2018-19'!$B$8:$B$157,0)),INDEX('I.KI 2018-19'!W$9:W$393,MATCH($B213,'I.KI 2018-19'!$B$9:$B$393,0))),"")</f>
        <v>0</v>
      </c>
      <c r="BC213" s="193">
        <f>_xlfn.IFNA(_xlfn.IFNA(INDEX('I.Supplementary 2018-19'!X$8:X$157,MATCH($B213,'I.Supplementary 2018-19'!$B$8:$B$157,0)),INDEX('I.KI 2018-19'!X$9:X$393,MATCH($B213,'I.KI 2018-19'!$B$9:$B$393,0))),"")</f>
        <v>0</v>
      </c>
      <c r="BD213" s="157">
        <f>_xlfn.IFNA(_xlfn.IFNA(INDEX('I.Supplementary 2018-19'!Y$8:Y$157,MATCH($B213,'I.Supplementary 2018-19'!$B$8:$B$157,0)),INDEX('I.KI 2018-19'!Y$9:Y$393,MATCH($B213,'I.KI 2018-19'!$B$9:$B$393,0))),"")</f>
        <v>0</v>
      </c>
      <c r="BE213" s="156">
        <f>_xlfn.IFNA(_xlfn.IFNA(INDEX('I.Supplementary 2018-19'!Z$8:Z$157,MATCH($B213,'I.Supplementary 2018-19'!$B$8:$B$157,0)),INDEX('I.KI 2018-19'!Z$9:Z$393,MATCH($B213,'I.KI 2018-19'!$B$9:$B$393,0))),"")</f>
        <v>0</v>
      </c>
      <c r="BF213" s="193">
        <f>_xlfn.IFNA(_xlfn.IFNA(INDEX('I.Supplementary 2018-19'!AA$8:AA$157,MATCH($B213,'I.Supplementary 2018-19'!$B$8:$B$157,0)),INDEX('I.KI 2018-19'!AA$9:AA$393,MATCH($B213,'I.KI 2018-19'!$B$9:$B$393,0))),"")</f>
        <v>3.9375675504393919</v>
      </c>
      <c r="BG213" s="193">
        <f>_xlfn.IFNA(_xlfn.IFNA(INDEX('I.Supplementary 2018-19'!AB$8:AB$157,MATCH($B213,'I.Supplementary 2018-19'!$B$8:$B$157,0)),INDEX('I.KI 2018-19'!AB$9:AB$393,MATCH($B213,'I.KI 2018-19'!$B$9:$B$393,0))),"")</f>
        <v>0</v>
      </c>
      <c r="BH213" s="193">
        <f>_xlfn.IFNA(_xlfn.IFNA(INDEX('I.Supplementary 2018-19'!AC$8:AC$157,MATCH($B213,'I.Supplementary 2018-19'!$B$8:$B$157,0)),INDEX('I.KI 2018-19'!AC$9:AC$393,MATCH($B213,'I.KI 2018-19'!$B$9:$B$393,0))),"")</f>
        <v>0</v>
      </c>
      <c r="BI213" s="157">
        <f>_xlfn.IFNA(_xlfn.IFNA(INDEX('I.Supplementary 2018-19'!AD$8:AD$157,MATCH($B213,'I.Supplementary 2018-19'!$B$8:$B$157,0)),INDEX('I.KI 2018-19'!AD$9:AD$393,MATCH($B213,'I.KI 2018-19'!$B$9:$B$393,0))),"")</f>
        <v>0</v>
      </c>
      <c r="BJ213" s="149"/>
      <c r="BK213" s="156">
        <f>_xlfn.IFNA(IF($B213=$B$381,0,IF($B213=$B$382,0,_xlfn.IFNA(INDEX('I.Supplementary 2018-19'!I$8:I$157,MATCH($B213,'I.Supplementary 2018-19'!$B$8:$B$157,0)),INDEX('I.KI 2018-19'!I$9:I$393,MATCH($B213,'I.KI 2018-19'!$B$9:$B$393,0))))),"")</f>
        <v>9.2375324448961765E-2</v>
      </c>
      <c r="BL213" s="149">
        <f>_xlfn.IFNA(IF($B213=$B$381,0,IF($B213=$B$382,0,_xlfn.IFNA(INDEX('I.Supplementary 2018-19'!J$8:J$157,MATCH($B213,'I.Supplementary 2018-19'!$B$8:$B$157,0)),INDEX('I.KI 2018-19'!J$9:J$393,MATCH($B213,'I.KI 2018-19'!$B$9:$B$393,0))))),"")</f>
        <v>3.8451922259904303</v>
      </c>
      <c r="BM213" s="157">
        <f>_xlfn.IFNA(IF($B213=$B$381,0,IF($B213=$B$382,0,_xlfn.IFNA(INDEX('I.Supplementary 2018-19'!H$8:H$157,MATCH($B213,'I.Supplementary 2018-19'!$B$8:$B$157,0)),INDEX('I.KI 2018-19'!H$9:H$393,MATCH($B213,'I.KI 2018-19'!$B$9:$B$393,0))))),"")</f>
        <v>3.9375675504393919</v>
      </c>
    </row>
    <row r="214" spans="2:65">
      <c r="B214" s="121" t="str">
        <f>'Calculations for 2021-22'!B214</f>
        <v>E3036</v>
      </c>
      <c r="C214" s="160" t="str">
        <f>'Calculations for 2021-22'!D214</f>
        <v>E3036</v>
      </c>
      <c r="D214" t="str">
        <f>'Calculations for 2021-22'!E214</f>
        <v>SD</v>
      </c>
      <c r="E214">
        <f>'Calculations for 2021-22'!F214</f>
        <v>0</v>
      </c>
      <c r="F214" s="120" t="str">
        <f>'Calculations for 2021-22'!H214</f>
        <v>Newark and Sherwood</v>
      </c>
      <c r="G214" s="156">
        <f>_xlfn.IFNA(INDEX('I.KI 2016-17'!M$8:M$391,MATCH($B214,'I.KI 2016-17'!$B$8:$B$391,0)),"")</f>
        <v>0</v>
      </c>
      <c r="H214" s="149">
        <f>_xlfn.IFNA(INDEX('I.KI 2016-17'!N$8:N$391,MATCH($B214,'I.KI 2016-17'!$B$8:$B$391,0)),"")</f>
        <v>1.7766682786200001</v>
      </c>
      <c r="I214" s="149">
        <f>_xlfn.IFNA(INDEX('I.KI 2016-17'!O$8:O$391,MATCH($B214,'I.KI 2016-17'!$B$8:$B$391,0)),"")</f>
        <v>0</v>
      </c>
      <c r="J214" s="149">
        <f>_xlfn.IFNA(INDEX('I.KI 2016-17'!P$8:P$391,MATCH($B214,'I.KI 2016-17'!$B$8:$B$391,0)),"")</f>
        <v>0</v>
      </c>
      <c r="K214" s="157">
        <f>_xlfn.IFNA(INDEX('I.KI 2016-17'!Q$8:Q$391,MATCH($B214,'I.KI 2016-17'!$B$8:$B$391,0)),"")</f>
        <v>0</v>
      </c>
      <c r="L214" s="156">
        <f>_xlfn.IFNA(INDEX('I.KI 2016-17'!R$8:R$391,MATCH($B214,'I.KI 2016-17'!$B$8:$B$391,0)),"")</f>
        <v>0</v>
      </c>
      <c r="M214" s="193">
        <f>_xlfn.IFNA(INDEX('I.KI 2016-17'!S$8:S$391,MATCH($B214,'I.KI 2016-17'!$B$8:$B$391,0)),"")</f>
        <v>3.3658028369920001</v>
      </c>
      <c r="N214" s="193">
        <f>_xlfn.IFNA(INDEX('I.KI 2016-17'!T$8:T$391,MATCH($B214,'I.KI 2016-17'!$B$8:$B$391,0)),"")</f>
        <v>0</v>
      </c>
      <c r="O214" s="193">
        <f>_xlfn.IFNA(INDEX('I.KI 2016-17'!U$8:U$391,MATCH($B214,'I.KI 2016-17'!$B$8:$B$391,0)),"")</f>
        <v>0</v>
      </c>
      <c r="P214" s="157">
        <f>_xlfn.IFNA(INDEX('I.KI 2016-17'!V$8:V$391,MATCH($B214,'I.KI 2016-17'!$B$8:$B$391,0)),"")</f>
        <v>0</v>
      </c>
      <c r="Q214" s="156">
        <f>_xlfn.IFNA(INDEX('I.KI 2016-17'!W$8:W$391,MATCH($B214,'I.KI 2016-17'!$B$8:$B$391,0)),"")</f>
        <v>0</v>
      </c>
      <c r="R214" s="193">
        <f>_xlfn.IFNA(INDEX('I.KI 2016-17'!X$8:X$391,MATCH($B214,'I.KI 2016-17'!$B$8:$B$391,0)),"")</f>
        <v>5.1424711156120004</v>
      </c>
      <c r="S214" s="193">
        <f>_xlfn.IFNA(INDEX('I.KI 2016-17'!Y$8:Y$391,MATCH($B214,'I.KI 2016-17'!$B$8:$B$391,0)),"")</f>
        <v>0</v>
      </c>
      <c r="T214" s="193">
        <f>_xlfn.IFNA(INDEX('I.KI 2016-17'!Z$8:Z$391,MATCH($B214,'I.KI 2016-17'!$B$8:$B$391,0)),"")</f>
        <v>0</v>
      </c>
      <c r="U214" s="157">
        <f>_xlfn.IFNA(INDEX('I.KI 2016-17'!AA$8:AA$391,MATCH($B214,'I.KI 2016-17'!$B$8:$B$391,0)),"")</f>
        <v>0</v>
      </c>
      <c r="V214" s="149"/>
      <c r="W214" s="154">
        <f>_xlfn.IFNA(INDEX('I.KI 2016-17'!$H$8:$H$391,MATCH(B214,'I.KI 2016-17'!$B$8:$B$391,0)),"")</f>
        <v>1.7766682786200001</v>
      </c>
      <c r="X214" s="153">
        <f>_xlfn.IFNA(INDEX('I.KI 2016-17'!$I$8:$I$391,MATCH(B214,'I.KI 2016-17'!$B$8:$B$391,0)),"")</f>
        <v>3.3658028369920001</v>
      </c>
      <c r="Y214" s="155">
        <f>_xlfn.IFNA(INDEX('I.KI 2016-17'!$G$8:$G$391,MATCH(B214,'I.KI 2016-17'!$B$8:$B$391,0)),"")</f>
        <v>5.1424711156120004</v>
      </c>
      <c r="Z214" s="149"/>
      <c r="AA214" s="156">
        <f>_xlfn.IFNA(IF($B214=$B$382,0,_xlfn.IFNA(INDEX('I.Supplementary 2017-18'!N$8:N$35,MATCH($B214,'I.Supplementary 2017-18'!$B$8:$B$35,0)),INDEX('I.KI 2017-18'!N$9:N$393,MATCH($B214,'I.KI 2017-18'!$B$9:$B$393,0)))),"")</f>
        <v>0</v>
      </c>
      <c r="AB214" s="193">
        <f>_xlfn.IFNA(IF($B214=$B$382,0,_xlfn.IFNA(INDEX('I.Supplementary 2017-18'!O$8:O$35,MATCH($B214,'I.Supplementary 2017-18'!$B$8:$B$35,0)),INDEX('I.KI 2017-18'!O$9:O$393,MATCH($B214,'I.KI 2017-18'!$B$9:$B$393,0)))),"")</f>
        <v>1.0485916037488263</v>
      </c>
      <c r="AC214" s="193">
        <f>_xlfn.IFNA(IF($B214=$B$382,0,_xlfn.IFNA(INDEX('I.Supplementary 2017-18'!P$8:P$35,MATCH($B214,'I.Supplementary 2017-18'!$B$8:$B$35,0)),INDEX('I.KI 2017-18'!P$9:P$393,MATCH($B214,'I.KI 2017-18'!$B$9:$B$393,0)))),"")</f>
        <v>0</v>
      </c>
      <c r="AD214" s="193">
        <f>_xlfn.IFNA(IF($B214=$B$382,0,_xlfn.IFNA(INDEX('I.Supplementary 2017-18'!Q$8:Q$35,MATCH($B214,'I.Supplementary 2017-18'!$B$8:$B$35,0)),INDEX('I.KI 2017-18'!Q$9:Q$393,MATCH($B214,'I.KI 2017-18'!$B$9:$B$393,0)))),"")</f>
        <v>0</v>
      </c>
      <c r="AE214" s="157">
        <f>_xlfn.IFNA(IF($B214=$B$382,0,_xlfn.IFNA(INDEX('I.Supplementary 2017-18'!R$8:R$35,MATCH($B214,'I.Supplementary 2017-18'!$B$8:$B$35,0)),INDEX('I.KI 2017-18'!R$9:R$393,MATCH($B214,'I.KI 2017-18'!$B$9:$B$393,0)))),"")</f>
        <v>0</v>
      </c>
      <c r="AF214" s="156">
        <f>_xlfn.IFNA(IF($B214=$B$382,0,_xlfn.IFNA(INDEX('I.Supplementary 2017-18'!S$8:S$35,MATCH($B214,'I.Supplementary 2017-18'!$B$8:$B$35,0)),INDEX('I.KI 2017-18'!S$9:S$393,MATCH($B214,'I.KI 2017-18'!$B$9:$B$393,0)))),"")</f>
        <v>0</v>
      </c>
      <c r="AG214" s="193">
        <f>_xlfn.IFNA(IF($B214=$B$382,0,_xlfn.IFNA(INDEX('I.Supplementary 2017-18'!T$8:T$35,MATCH($B214,'I.Supplementary 2017-18'!$B$8:$B$35,0)),INDEX('I.KI 2017-18'!T$9:T$393,MATCH($B214,'I.KI 2017-18'!$B$9:$B$393,0)))),"")</f>
        <v>3.4345191506902188</v>
      </c>
      <c r="AH214" s="193">
        <f>_xlfn.IFNA(IF($B214=$B$382,0,_xlfn.IFNA(INDEX('I.Supplementary 2017-18'!U$8:U$35,MATCH($B214,'I.Supplementary 2017-18'!$B$8:$B$35,0)),INDEX('I.KI 2017-18'!U$9:U$393,MATCH($B214,'I.KI 2017-18'!$B$9:$B$393,0)))),"")</f>
        <v>0</v>
      </c>
      <c r="AI214" s="193">
        <f>_xlfn.IFNA(IF($B214=$B$382,0,_xlfn.IFNA(INDEX('I.Supplementary 2017-18'!V$8:V$35,MATCH($B214,'I.Supplementary 2017-18'!$B$8:$B$35,0)),INDEX('I.KI 2017-18'!V$9:V$393,MATCH($B214,'I.KI 2017-18'!$B$9:$B$393,0)))),"")</f>
        <v>0</v>
      </c>
      <c r="AJ214" s="157">
        <f>_xlfn.IFNA(IF($B214=$B$382,0,_xlfn.IFNA(INDEX('I.Supplementary 2017-18'!W$8:W$35,MATCH($B214,'I.Supplementary 2017-18'!$B$8:$B$35,0)),INDEX('I.KI 2017-18'!W$9:W$393,MATCH($B214,'I.KI 2017-18'!$B$9:$B$393,0)))),"")</f>
        <v>0</v>
      </c>
      <c r="AK214" s="156">
        <f>_xlfn.IFNA(IF($B214=$B$382,0,_xlfn.IFNA(INDEX('I.Supplementary 2017-18'!X$8:X$35,MATCH($B214,'I.Supplementary 2017-18'!$B$8:$B$35,0)),INDEX('I.KI 2017-18'!X$9:X$393,MATCH($B214,'I.KI 2017-18'!$B$9:$B$393,0)))),"")</f>
        <v>0</v>
      </c>
      <c r="AL214" s="193">
        <f>_xlfn.IFNA(IF($B214=$B$382,0,_xlfn.IFNA(INDEX('I.Supplementary 2017-18'!Y$8:Y$35,MATCH($B214,'I.Supplementary 2017-18'!$B$8:$B$35,0)),INDEX('I.KI 2017-18'!Y$9:Y$393,MATCH($B214,'I.KI 2017-18'!$B$9:$B$393,0)))),"")</f>
        <v>4.4831107544390454</v>
      </c>
      <c r="AM214" s="193">
        <f>_xlfn.IFNA(IF($B214=$B$382,0,_xlfn.IFNA(INDEX('I.Supplementary 2017-18'!Z$8:Z$35,MATCH($B214,'I.Supplementary 2017-18'!$B$8:$B$35,0)),INDEX('I.KI 2017-18'!Z$9:Z$393,MATCH($B214,'I.KI 2017-18'!$B$9:$B$393,0)))),"")</f>
        <v>0</v>
      </c>
      <c r="AN214" s="193">
        <f>_xlfn.IFNA(IF($B214=$B$382,0,_xlfn.IFNA(INDEX('I.Supplementary 2017-18'!AA$8:AA$35,MATCH($B214,'I.Supplementary 2017-18'!$B$8:$B$35,0)),INDEX('I.KI 2017-18'!AA$9:AA$393,MATCH($B214,'I.KI 2017-18'!$B$9:$B$393,0)))),"")</f>
        <v>0</v>
      </c>
      <c r="AO214" s="157">
        <f>_xlfn.IFNA(IF($B214=$B$382,0,_xlfn.IFNA(INDEX('I.Supplementary 2017-18'!AB$8:AB$35,MATCH($B214,'I.Supplementary 2017-18'!$B$8:$B$35,0)),INDEX('I.KI 2017-18'!AB$9:AB$393,MATCH($B214,'I.KI 2017-18'!$B$9:$B$393,0)))),"")</f>
        <v>0</v>
      </c>
      <c r="AP214" s="149"/>
      <c r="AQ214" s="156">
        <f>_xlfn.IFNA(IF($B214=$B$381,0,IF($B214=$B$382,0,_xlfn.IFNA(INDEX('I.Supplementary 2017-18'!I$8:I$35,MATCH($B214,'I.Supplementary 2017-18'!$B$8:$B$35,0)),INDEX('I.KI 2017-18'!I$9:I$393,MATCH($B214,'I.KI 2017-18'!$B$9:$B$393,0))))),"")</f>
        <v>1.0485916037488263</v>
      </c>
      <c r="AR214" s="149">
        <f>_xlfn.IFNA(IF($B214=$B$381,0,IF($B214=$B$382,0,_xlfn.IFNA(INDEX('I.Supplementary 2017-18'!J$8:J$35,MATCH($B214,'I.Supplementary 2017-18'!$B$8:$B$35,0)),INDEX('I.KI 2017-18'!J$9:J$393,MATCH($B214,'I.KI 2017-18'!$B$9:$B$393,0))))),"")</f>
        <v>3.4345191506902188</v>
      </c>
      <c r="AS214" s="157">
        <f>_xlfn.IFNA(IF($B214=$B$381,0,IF($B214=$B$382,0,_xlfn.IFNA(INDEX('I.Supplementary 2017-18'!H$8:H$35,MATCH($B214,'I.Supplementary 2017-18'!$B$8:$B$35,0)),INDEX('I.KI 2017-18'!H$9:H$393,MATCH($B214,'I.KI 2017-18'!$B$9:$B$393,0))))),"")</f>
        <v>4.4831107544390454</v>
      </c>
      <c r="AT214" s="149"/>
      <c r="AU214" s="156">
        <f>_xlfn.IFNA(_xlfn.IFNA(INDEX('I.Supplementary 2018-19'!P$8:P$157,MATCH($B214,'I.Supplementary 2018-19'!$B$8:$B$157,0)),INDEX('I.KI 2018-19'!P$9:P$393,MATCH($B214,'I.KI 2018-19'!$B$9:$B$393,0))),"")</f>
        <v>0</v>
      </c>
      <c r="AV214" s="193">
        <f>_xlfn.IFNA(_xlfn.IFNA(INDEX('I.Supplementary 2018-19'!Q$8:Q$157,MATCH($B214,'I.Supplementary 2018-19'!$B$8:$B$157,0)),INDEX('I.KI 2018-19'!Q$9:Q$393,MATCH($B214,'I.KI 2018-19'!$B$9:$B$393,0))),"")</f>
        <v>0.59237422108980264</v>
      </c>
      <c r="AW214" s="193">
        <f>_xlfn.IFNA(_xlfn.IFNA(INDEX('I.Supplementary 2018-19'!R$8:R$157,MATCH($B214,'I.Supplementary 2018-19'!$B$8:$B$157,0)),INDEX('I.KI 2018-19'!R$9:R$393,MATCH($B214,'I.KI 2018-19'!$B$9:$B$393,0))),"")</f>
        <v>0</v>
      </c>
      <c r="AX214" s="193">
        <f>_xlfn.IFNA(_xlfn.IFNA(INDEX('I.Supplementary 2018-19'!S$8:S$157,MATCH($B214,'I.Supplementary 2018-19'!$B$8:$B$157,0)),INDEX('I.KI 2018-19'!S$9:S$393,MATCH($B214,'I.KI 2018-19'!$B$9:$B$393,0))),"")</f>
        <v>0</v>
      </c>
      <c r="AY214" s="157">
        <f>_xlfn.IFNA(_xlfn.IFNA(INDEX('I.Supplementary 2018-19'!T$8:T$157,MATCH($B214,'I.Supplementary 2018-19'!$B$8:$B$157,0)),INDEX('I.KI 2018-19'!T$9:T$393,MATCH($B214,'I.KI 2018-19'!$B$9:$B$393,0))),"")</f>
        <v>0</v>
      </c>
      <c r="AZ214" s="156">
        <f>_xlfn.IFNA(_xlfn.IFNA(INDEX('I.Supplementary 2018-19'!U$8:U$157,MATCH($B214,'I.Supplementary 2018-19'!$B$8:$B$157,0)),INDEX('I.KI 2018-19'!U$9:U$393,MATCH($B214,'I.KI 2018-19'!$B$9:$B$393,0))),"")</f>
        <v>0</v>
      </c>
      <c r="BA214" s="193">
        <f>_xlfn.IFNA(_xlfn.IFNA(INDEX('I.Supplementary 2018-19'!V$8:V$157,MATCH($B214,'I.Supplementary 2018-19'!$B$8:$B$157,0)),INDEX('I.KI 2018-19'!V$9:V$393,MATCH($B214,'I.KI 2018-19'!$B$9:$B$393,0))),"")</f>
        <v>3.5377021294663198</v>
      </c>
      <c r="BB214" s="193">
        <f>_xlfn.IFNA(_xlfn.IFNA(INDEX('I.Supplementary 2018-19'!W$8:W$157,MATCH($B214,'I.Supplementary 2018-19'!$B$8:$B$157,0)),INDEX('I.KI 2018-19'!W$9:W$393,MATCH($B214,'I.KI 2018-19'!$B$9:$B$393,0))),"")</f>
        <v>0</v>
      </c>
      <c r="BC214" s="193">
        <f>_xlfn.IFNA(_xlfn.IFNA(INDEX('I.Supplementary 2018-19'!X$8:X$157,MATCH($B214,'I.Supplementary 2018-19'!$B$8:$B$157,0)),INDEX('I.KI 2018-19'!X$9:X$393,MATCH($B214,'I.KI 2018-19'!$B$9:$B$393,0))),"")</f>
        <v>0</v>
      </c>
      <c r="BD214" s="157">
        <f>_xlfn.IFNA(_xlfn.IFNA(INDEX('I.Supplementary 2018-19'!Y$8:Y$157,MATCH($B214,'I.Supplementary 2018-19'!$B$8:$B$157,0)),INDEX('I.KI 2018-19'!Y$9:Y$393,MATCH($B214,'I.KI 2018-19'!$B$9:$B$393,0))),"")</f>
        <v>0</v>
      </c>
      <c r="BE214" s="156">
        <f>_xlfn.IFNA(_xlfn.IFNA(INDEX('I.Supplementary 2018-19'!Z$8:Z$157,MATCH($B214,'I.Supplementary 2018-19'!$B$8:$B$157,0)),INDEX('I.KI 2018-19'!Z$9:Z$393,MATCH($B214,'I.KI 2018-19'!$B$9:$B$393,0))),"")</f>
        <v>0</v>
      </c>
      <c r="BF214" s="193">
        <f>_xlfn.IFNA(_xlfn.IFNA(INDEX('I.Supplementary 2018-19'!AA$8:AA$157,MATCH($B214,'I.Supplementary 2018-19'!$B$8:$B$157,0)),INDEX('I.KI 2018-19'!AA$9:AA$393,MATCH($B214,'I.KI 2018-19'!$B$9:$B$393,0))),"")</f>
        <v>4.1300763505561227</v>
      </c>
      <c r="BG214" s="193">
        <f>_xlfn.IFNA(_xlfn.IFNA(INDEX('I.Supplementary 2018-19'!AB$8:AB$157,MATCH($B214,'I.Supplementary 2018-19'!$B$8:$B$157,0)),INDEX('I.KI 2018-19'!AB$9:AB$393,MATCH($B214,'I.KI 2018-19'!$B$9:$B$393,0))),"")</f>
        <v>0</v>
      </c>
      <c r="BH214" s="193">
        <f>_xlfn.IFNA(_xlfn.IFNA(INDEX('I.Supplementary 2018-19'!AC$8:AC$157,MATCH($B214,'I.Supplementary 2018-19'!$B$8:$B$157,0)),INDEX('I.KI 2018-19'!AC$9:AC$393,MATCH($B214,'I.KI 2018-19'!$B$9:$B$393,0))),"")</f>
        <v>0</v>
      </c>
      <c r="BI214" s="157">
        <f>_xlfn.IFNA(_xlfn.IFNA(INDEX('I.Supplementary 2018-19'!AD$8:AD$157,MATCH($B214,'I.Supplementary 2018-19'!$B$8:$B$157,0)),INDEX('I.KI 2018-19'!AD$9:AD$393,MATCH($B214,'I.KI 2018-19'!$B$9:$B$393,0))),"")</f>
        <v>0</v>
      </c>
      <c r="BJ214" s="149"/>
      <c r="BK214" s="156">
        <f>_xlfn.IFNA(IF($B214=$B$381,0,IF($B214=$B$382,0,_xlfn.IFNA(INDEX('I.Supplementary 2018-19'!I$8:I$157,MATCH($B214,'I.Supplementary 2018-19'!$B$8:$B$157,0)),INDEX('I.KI 2018-19'!I$9:I$393,MATCH($B214,'I.KI 2018-19'!$B$9:$B$393,0))))),"")</f>
        <v>0.59237422108980264</v>
      </c>
      <c r="BL214" s="149">
        <f>_xlfn.IFNA(IF($B214=$B$381,0,IF($B214=$B$382,0,_xlfn.IFNA(INDEX('I.Supplementary 2018-19'!J$8:J$157,MATCH($B214,'I.Supplementary 2018-19'!$B$8:$B$157,0)),INDEX('I.KI 2018-19'!J$9:J$393,MATCH($B214,'I.KI 2018-19'!$B$9:$B$393,0))))),"")</f>
        <v>3.5377021294663198</v>
      </c>
      <c r="BM214" s="157">
        <f>_xlfn.IFNA(IF($B214=$B$381,0,IF($B214=$B$382,0,_xlfn.IFNA(INDEX('I.Supplementary 2018-19'!H$8:H$157,MATCH($B214,'I.Supplementary 2018-19'!$B$8:$B$157,0)),INDEX('I.KI 2018-19'!H$9:H$393,MATCH($B214,'I.KI 2018-19'!$B$9:$B$393,0))))),"")</f>
        <v>4.1300763505561227</v>
      </c>
    </row>
    <row r="215" spans="2:65">
      <c r="B215" s="121" t="str">
        <f>'Calculations for 2021-22'!B215</f>
        <v>E4502</v>
      </c>
      <c r="C215" s="160" t="str">
        <f>'Calculations for 2021-22'!D215</f>
        <v>E4502</v>
      </c>
      <c r="D215" t="str">
        <f>'Calculations for 2021-22'!E215</f>
        <v>MD</v>
      </c>
      <c r="E215" t="str">
        <f>'Calculations for 2021-22'!F215</f>
        <v>P1903</v>
      </c>
      <c r="F215" s="120" t="str">
        <f>'Calculations for 2021-22'!H215</f>
        <v>Newcastle upon Tyne</v>
      </c>
      <c r="G215" s="156">
        <f>_xlfn.IFNA(INDEX('I.KI 2016-17'!M$8:M$391,MATCH($B215,'I.KI 2016-17'!$B$8:$B$391,0)),"")</f>
        <v>50.907992160949</v>
      </c>
      <c r="H215" s="149">
        <f>_xlfn.IFNA(INDEX('I.KI 2016-17'!N$8:N$391,MATCH($B215,'I.KI 2016-17'!$B$8:$B$391,0)),"")</f>
        <v>6.8552969407240001</v>
      </c>
      <c r="I215" s="149">
        <f>_xlfn.IFNA(INDEX('I.KI 2016-17'!O$8:O$391,MATCH($B215,'I.KI 2016-17'!$B$8:$B$391,0)),"")</f>
        <v>0</v>
      </c>
      <c r="J215" s="149">
        <f>_xlfn.IFNA(INDEX('I.KI 2016-17'!P$8:P$391,MATCH($B215,'I.KI 2016-17'!$B$8:$B$391,0)),"")</f>
        <v>0</v>
      </c>
      <c r="K215" s="157">
        <f>_xlfn.IFNA(INDEX('I.KI 2016-17'!Q$8:Q$391,MATCH($B215,'I.KI 2016-17'!$B$8:$B$391,0)),"")</f>
        <v>0</v>
      </c>
      <c r="L215" s="156">
        <f>_xlfn.IFNA(INDEX('I.KI 2016-17'!R$8:R$391,MATCH($B215,'I.KI 2016-17'!$B$8:$B$391,0)),"")</f>
        <v>70.157768776674999</v>
      </c>
      <c r="M215" s="193">
        <f>_xlfn.IFNA(INDEX('I.KI 2016-17'!S$8:S$391,MATCH($B215,'I.KI 2016-17'!$B$8:$B$391,0)),"")</f>
        <v>12.567353607522</v>
      </c>
      <c r="N215" s="193">
        <f>_xlfn.IFNA(INDEX('I.KI 2016-17'!T$8:T$391,MATCH($B215,'I.KI 2016-17'!$B$8:$B$391,0)),"")</f>
        <v>0</v>
      </c>
      <c r="O215" s="193">
        <f>_xlfn.IFNA(INDEX('I.KI 2016-17'!U$8:U$391,MATCH($B215,'I.KI 2016-17'!$B$8:$B$391,0)),"")</f>
        <v>0</v>
      </c>
      <c r="P215" s="157">
        <f>_xlfn.IFNA(INDEX('I.KI 2016-17'!V$8:V$391,MATCH($B215,'I.KI 2016-17'!$B$8:$B$391,0)),"")</f>
        <v>0</v>
      </c>
      <c r="Q215" s="156">
        <f>_xlfn.IFNA(INDEX('I.KI 2016-17'!W$8:W$391,MATCH($B215,'I.KI 2016-17'!$B$8:$B$391,0)),"")</f>
        <v>121.06576093762399</v>
      </c>
      <c r="R215" s="193">
        <f>_xlfn.IFNA(INDEX('I.KI 2016-17'!X$8:X$391,MATCH($B215,'I.KI 2016-17'!$B$8:$B$391,0)),"")</f>
        <v>19.422650548246001</v>
      </c>
      <c r="S215" s="193">
        <f>_xlfn.IFNA(INDEX('I.KI 2016-17'!Y$8:Y$391,MATCH($B215,'I.KI 2016-17'!$B$8:$B$391,0)),"")</f>
        <v>0</v>
      </c>
      <c r="T215" s="193">
        <f>_xlfn.IFNA(INDEX('I.KI 2016-17'!Z$8:Z$391,MATCH($B215,'I.KI 2016-17'!$B$8:$B$391,0)),"")</f>
        <v>0</v>
      </c>
      <c r="U215" s="157">
        <f>_xlfn.IFNA(INDEX('I.KI 2016-17'!AA$8:AA$391,MATCH($B215,'I.KI 2016-17'!$B$8:$B$391,0)),"")</f>
        <v>0</v>
      </c>
      <c r="V215" s="149"/>
      <c r="W215" s="154">
        <f>_xlfn.IFNA(INDEX('I.KI 2016-17'!$H$8:$H$391,MATCH(B215,'I.KI 2016-17'!$B$8:$B$391,0)),"")</f>
        <v>57.763289101673003</v>
      </c>
      <c r="X215" s="153">
        <f>_xlfn.IFNA(INDEX('I.KI 2016-17'!$I$8:$I$391,MATCH(B215,'I.KI 2016-17'!$B$8:$B$391,0)),"")</f>
        <v>82.725122384196993</v>
      </c>
      <c r="Y215" s="155">
        <f>_xlfn.IFNA(INDEX('I.KI 2016-17'!$G$8:$G$391,MATCH(B215,'I.KI 2016-17'!$B$8:$B$391,0)),"")</f>
        <v>140.48841148586999</v>
      </c>
      <c r="Z215" s="149"/>
      <c r="AA215" s="156">
        <f>_xlfn.IFNA(IF($B215=$B$382,0,_xlfn.IFNA(INDEX('I.Supplementary 2017-18'!N$8:N$35,MATCH($B215,'I.Supplementary 2017-18'!$B$8:$B$35,0)),INDEX('I.KI 2017-18'!N$9:N$393,MATCH($B215,'I.KI 2017-18'!$B$9:$B$393,0)))),"")</f>
        <v>39.860258165435823</v>
      </c>
      <c r="AB215" s="193">
        <f>_xlfn.IFNA(IF($B215=$B$382,0,_xlfn.IFNA(INDEX('I.Supplementary 2017-18'!O$8:O$35,MATCH($B215,'I.Supplementary 2017-18'!$B$8:$B$35,0)),INDEX('I.KI 2017-18'!O$9:O$393,MATCH($B215,'I.KI 2017-18'!$B$9:$B$393,0)))),"")</f>
        <v>4.6016775054646022</v>
      </c>
      <c r="AC215" s="193">
        <f>_xlfn.IFNA(IF($B215=$B$382,0,_xlfn.IFNA(INDEX('I.Supplementary 2017-18'!P$8:P$35,MATCH($B215,'I.Supplementary 2017-18'!$B$8:$B$35,0)),INDEX('I.KI 2017-18'!P$9:P$393,MATCH($B215,'I.KI 2017-18'!$B$9:$B$393,0)))),"")</f>
        <v>0</v>
      </c>
      <c r="AD215" s="193">
        <f>_xlfn.IFNA(IF($B215=$B$382,0,_xlfn.IFNA(INDEX('I.Supplementary 2017-18'!Q$8:Q$35,MATCH($B215,'I.Supplementary 2017-18'!$B$8:$B$35,0)),INDEX('I.KI 2017-18'!Q$9:Q$393,MATCH($B215,'I.KI 2017-18'!$B$9:$B$393,0)))),"")</f>
        <v>0</v>
      </c>
      <c r="AE215" s="157">
        <f>_xlfn.IFNA(IF($B215=$B$382,0,_xlfn.IFNA(INDEX('I.Supplementary 2017-18'!R$8:R$35,MATCH($B215,'I.Supplementary 2017-18'!$B$8:$B$35,0)),INDEX('I.KI 2017-18'!R$9:R$393,MATCH($B215,'I.KI 2017-18'!$B$9:$B$393,0)))),"")</f>
        <v>0</v>
      </c>
      <c r="AF215" s="156">
        <f>_xlfn.IFNA(IF($B215=$B$382,0,_xlfn.IFNA(INDEX('I.Supplementary 2017-18'!S$8:S$35,MATCH($B215,'I.Supplementary 2017-18'!$B$8:$B$35,0)),INDEX('I.KI 2017-18'!S$9:S$393,MATCH($B215,'I.KI 2017-18'!$B$9:$B$393,0)))),"")</f>
        <v>71.59011151364102</v>
      </c>
      <c r="AG215" s="193">
        <f>_xlfn.IFNA(IF($B215=$B$382,0,_xlfn.IFNA(INDEX('I.Supplementary 2017-18'!T$8:T$35,MATCH($B215,'I.Supplementary 2017-18'!$B$8:$B$35,0)),INDEX('I.KI 2017-18'!T$9:T$393,MATCH($B215,'I.KI 2017-18'!$B$9:$B$393,0)))),"")</f>
        <v>12.823929008600068</v>
      </c>
      <c r="AH215" s="193">
        <f>_xlfn.IFNA(IF($B215=$B$382,0,_xlfn.IFNA(INDEX('I.Supplementary 2017-18'!U$8:U$35,MATCH($B215,'I.Supplementary 2017-18'!$B$8:$B$35,0)),INDEX('I.KI 2017-18'!U$9:U$393,MATCH($B215,'I.KI 2017-18'!$B$9:$B$393,0)))),"")</f>
        <v>0</v>
      </c>
      <c r="AI215" s="193">
        <f>_xlfn.IFNA(IF($B215=$B$382,0,_xlfn.IFNA(INDEX('I.Supplementary 2017-18'!V$8:V$35,MATCH($B215,'I.Supplementary 2017-18'!$B$8:$B$35,0)),INDEX('I.KI 2017-18'!V$9:V$393,MATCH($B215,'I.KI 2017-18'!$B$9:$B$393,0)))),"")</f>
        <v>0</v>
      </c>
      <c r="AJ215" s="157">
        <f>_xlfn.IFNA(IF($B215=$B$382,0,_xlfn.IFNA(INDEX('I.Supplementary 2017-18'!W$8:W$35,MATCH($B215,'I.Supplementary 2017-18'!$B$8:$B$35,0)),INDEX('I.KI 2017-18'!W$9:W$393,MATCH($B215,'I.KI 2017-18'!$B$9:$B$393,0)))),"")</f>
        <v>0</v>
      </c>
      <c r="AK215" s="156">
        <f>_xlfn.IFNA(IF($B215=$B$382,0,_xlfn.IFNA(INDEX('I.Supplementary 2017-18'!X$8:X$35,MATCH($B215,'I.Supplementary 2017-18'!$B$8:$B$35,0)),INDEX('I.KI 2017-18'!X$9:X$393,MATCH($B215,'I.KI 2017-18'!$B$9:$B$393,0)))),"")</f>
        <v>111.45036967907684</v>
      </c>
      <c r="AL215" s="193">
        <f>_xlfn.IFNA(IF($B215=$B$382,0,_xlfn.IFNA(INDEX('I.Supplementary 2017-18'!Y$8:Y$35,MATCH($B215,'I.Supplementary 2017-18'!$B$8:$B$35,0)),INDEX('I.KI 2017-18'!Y$9:Y$393,MATCH($B215,'I.KI 2017-18'!$B$9:$B$393,0)))),"")</f>
        <v>17.425606514064668</v>
      </c>
      <c r="AM215" s="193">
        <f>_xlfn.IFNA(IF($B215=$B$382,0,_xlfn.IFNA(INDEX('I.Supplementary 2017-18'!Z$8:Z$35,MATCH($B215,'I.Supplementary 2017-18'!$B$8:$B$35,0)),INDEX('I.KI 2017-18'!Z$9:Z$393,MATCH($B215,'I.KI 2017-18'!$B$9:$B$393,0)))),"")</f>
        <v>0</v>
      </c>
      <c r="AN215" s="193">
        <f>_xlfn.IFNA(IF($B215=$B$382,0,_xlfn.IFNA(INDEX('I.Supplementary 2017-18'!AA$8:AA$35,MATCH($B215,'I.Supplementary 2017-18'!$B$8:$B$35,0)),INDEX('I.KI 2017-18'!AA$9:AA$393,MATCH($B215,'I.KI 2017-18'!$B$9:$B$393,0)))),"")</f>
        <v>0</v>
      </c>
      <c r="AO215" s="157">
        <f>_xlfn.IFNA(IF($B215=$B$382,0,_xlfn.IFNA(INDEX('I.Supplementary 2017-18'!AB$8:AB$35,MATCH($B215,'I.Supplementary 2017-18'!$B$8:$B$35,0)),INDEX('I.KI 2017-18'!AB$9:AB$393,MATCH($B215,'I.KI 2017-18'!$B$9:$B$393,0)))),"")</f>
        <v>0</v>
      </c>
      <c r="AP215" s="149"/>
      <c r="AQ215" s="156">
        <f>_xlfn.IFNA(IF($B215=$B$381,0,IF($B215=$B$382,0,_xlfn.IFNA(INDEX('I.Supplementary 2017-18'!I$8:I$35,MATCH($B215,'I.Supplementary 2017-18'!$B$8:$B$35,0)),INDEX('I.KI 2017-18'!I$9:I$393,MATCH($B215,'I.KI 2017-18'!$B$9:$B$393,0))))),"")</f>
        <v>44.461935670900417</v>
      </c>
      <c r="AR215" s="149">
        <f>_xlfn.IFNA(IF($B215=$B$381,0,IF($B215=$B$382,0,_xlfn.IFNA(INDEX('I.Supplementary 2017-18'!J$8:J$35,MATCH($B215,'I.Supplementary 2017-18'!$B$8:$B$35,0)),INDEX('I.KI 2017-18'!J$9:J$393,MATCH($B215,'I.KI 2017-18'!$B$9:$B$393,0))))),"")</f>
        <v>84.414040522241081</v>
      </c>
      <c r="AS215" s="157">
        <f>_xlfn.IFNA(IF($B215=$B$381,0,IF($B215=$B$382,0,_xlfn.IFNA(INDEX('I.Supplementary 2017-18'!H$8:H$35,MATCH($B215,'I.Supplementary 2017-18'!$B$8:$B$35,0)),INDEX('I.KI 2017-18'!H$9:H$393,MATCH($B215,'I.KI 2017-18'!$B$9:$B$393,0))))),"")</f>
        <v>128.8759761931415</v>
      </c>
      <c r="AT215" s="149"/>
      <c r="AU215" s="156">
        <f>_xlfn.IFNA(_xlfn.IFNA(INDEX('I.Supplementary 2018-19'!P$8:P$157,MATCH($B215,'I.Supplementary 2018-19'!$B$8:$B$157,0)),INDEX('I.KI 2018-19'!P$9:P$393,MATCH($B215,'I.KI 2018-19'!$B$9:$B$393,0))),"")</f>
        <v>32.246146452869205</v>
      </c>
      <c r="AV215" s="193">
        <f>_xlfn.IFNA(_xlfn.IFNA(INDEX('I.Supplementary 2018-19'!Q$8:Q$157,MATCH($B215,'I.Supplementary 2018-19'!$B$8:$B$157,0)),INDEX('I.KI 2018-19'!Q$9:Q$393,MATCH($B215,'I.KI 2018-19'!$B$9:$B$393,0))),"")</f>
        <v>3.1475665382463558</v>
      </c>
      <c r="AW215" s="193">
        <f>_xlfn.IFNA(_xlfn.IFNA(INDEX('I.Supplementary 2018-19'!R$8:R$157,MATCH($B215,'I.Supplementary 2018-19'!$B$8:$B$157,0)),INDEX('I.KI 2018-19'!R$9:R$393,MATCH($B215,'I.KI 2018-19'!$B$9:$B$393,0))),"")</f>
        <v>0</v>
      </c>
      <c r="AX215" s="193">
        <f>_xlfn.IFNA(_xlfn.IFNA(INDEX('I.Supplementary 2018-19'!S$8:S$157,MATCH($B215,'I.Supplementary 2018-19'!$B$8:$B$157,0)),INDEX('I.KI 2018-19'!S$9:S$393,MATCH($B215,'I.KI 2018-19'!$B$9:$B$393,0))),"")</f>
        <v>0</v>
      </c>
      <c r="AY215" s="157">
        <f>_xlfn.IFNA(_xlfn.IFNA(INDEX('I.Supplementary 2018-19'!T$8:T$157,MATCH($B215,'I.Supplementary 2018-19'!$B$8:$B$157,0)),INDEX('I.KI 2018-19'!T$9:T$393,MATCH($B215,'I.KI 2018-19'!$B$9:$B$393,0))),"")</f>
        <v>0</v>
      </c>
      <c r="AZ215" s="156">
        <f>_xlfn.IFNA(_xlfn.IFNA(INDEX('I.Supplementary 2018-19'!U$8:U$157,MATCH($B215,'I.Supplementary 2018-19'!$B$8:$B$157,0)),INDEX('I.KI 2018-19'!U$9:U$393,MATCH($B215,'I.KI 2018-19'!$B$9:$B$393,0))),"")</f>
        <v>73.740887396025073</v>
      </c>
      <c r="BA215" s="193">
        <f>_xlfn.IFNA(_xlfn.IFNA(INDEX('I.Supplementary 2018-19'!V$8:V$157,MATCH($B215,'I.Supplementary 2018-19'!$B$8:$B$157,0)),INDEX('I.KI 2018-19'!V$9:V$393,MATCH($B215,'I.KI 2018-19'!$B$9:$B$393,0))),"")</f>
        <v>13.209197262077323</v>
      </c>
      <c r="BB215" s="193">
        <f>_xlfn.IFNA(_xlfn.IFNA(INDEX('I.Supplementary 2018-19'!W$8:W$157,MATCH($B215,'I.Supplementary 2018-19'!$B$8:$B$157,0)),INDEX('I.KI 2018-19'!W$9:W$393,MATCH($B215,'I.KI 2018-19'!$B$9:$B$393,0))),"")</f>
        <v>0</v>
      </c>
      <c r="BC215" s="193">
        <f>_xlfn.IFNA(_xlfn.IFNA(INDEX('I.Supplementary 2018-19'!X$8:X$157,MATCH($B215,'I.Supplementary 2018-19'!$B$8:$B$157,0)),INDEX('I.KI 2018-19'!X$9:X$393,MATCH($B215,'I.KI 2018-19'!$B$9:$B$393,0))),"")</f>
        <v>0</v>
      </c>
      <c r="BD215" s="157">
        <f>_xlfn.IFNA(_xlfn.IFNA(INDEX('I.Supplementary 2018-19'!Y$8:Y$157,MATCH($B215,'I.Supplementary 2018-19'!$B$8:$B$157,0)),INDEX('I.KI 2018-19'!Y$9:Y$393,MATCH($B215,'I.KI 2018-19'!$B$9:$B$393,0))),"")</f>
        <v>0</v>
      </c>
      <c r="BE215" s="156">
        <f>_xlfn.IFNA(_xlfn.IFNA(INDEX('I.Supplementary 2018-19'!Z$8:Z$157,MATCH($B215,'I.Supplementary 2018-19'!$B$8:$B$157,0)),INDEX('I.KI 2018-19'!Z$9:Z$393,MATCH($B215,'I.KI 2018-19'!$B$9:$B$393,0))),"")</f>
        <v>105.98703384889427</v>
      </c>
      <c r="BF215" s="193">
        <f>_xlfn.IFNA(_xlfn.IFNA(INDEX('I.Supplementary 2018-19'!AA$8:AA$157,MATCH($B215,'I.Supplementary 2018-19'!$B$8:$B$157,0)),INDEX('I.KI 2018-19'!AA$9:AA$393,MATCH($B215,'I.KI 2018-19'!$B$9:$B$393,0))),"")</f>
        <v>16.35676380032368</v>
      </c>
      <c r="BG215" s="193">
        <f>_xlfn.IFNA(_xlfn.IFNA(INDEX('I.Supplementary 2018-19'!AB$8:AB$157,MATCH($B215,'I.Supplementary 2018-19'!$B$8:$B$157,0)),INDEX('I.KI 2018-19'!AB$9:AB$393,MATCH($B215,'I.KI 2018-19'!$B$9:$B$393,0))),"")</f>
        <v>0</v>
      </c>
      <c r="BH215" s="193">
        <f>_xlfn.IFNA(_xlfn.IFNA(INDEX('I.Supplementary 2018-19'!AC$8:AC$157,MATCH($B215,'I.Supplementary 2018-19'!$B$8:$B$157,0)),INDEX('I.KI 2018-19'!AC$9:AC$393,MATCH($B215,'I.KI 2018-19'!$B$9:$B$393,0))),"")</f>
        <v>0</v>
      </c>
      <c r="BI215" s="157">
        <f>_xlfn.IFNA(_xlfn.IFNA(INDEX('I.Supplementary 2018-19'!AD$8:AD$157,MATCH($B215,'I.Supplementary 2018-19'!$B$8:$B$157,0)),INDEX('I.KI 2018-19'!AD$9:AD$393,MATCH($B215,'I.KI 2018-19'!$B$9:$B$393,0))),"")</f>
        <v>0</v>
      </c>
      <c r="BJ215" s="149"/>
      <c r="BK215" s="156">
        <f>_xlfn.IFNA(IF($B215=$B$381,0,IF($B215=$B$382,0,_xlfn.IFNA(INDEX('I.Supplementary 2018-19'!I$8:I$157,MATCH($B215,'I.Supplementary 2018-19'!$B$8:$B$157,0)),INDEX('I.KI 2018-19'!I$9:I$393,MATCH($B215,'I.KI 2018-19'!$B$9:$B$393,0))))),"")</f>
        <v>35.393712991115564</v>
      </c>
      <c r="BL215" s="149">
        <f>_xlfn.IFNA(IF($B215=$B$381,0,IF($B215=$B$382,0,_xlfn.IFNA(INDEX('I.Supplementary 2018-19'!J$8:J$157,MATCH($B215,'I.Supplementary 2018-19'!$B$8:$B$157,0)),INDEX('I.KI 2018-19'!J$9:J$393,MATCH($B215,'I.KI 2018-19'!$B$9:$B$393,0))))),"")</f>
        <v>86.950084658102398</v>
      </c>
      <c r="BM215" s="157">
        <f>_xlfn.IFNA(IF($B215=$B$381,0,IF($B215=$B$382,0,_xlfn.IFNA(INDEX('I.Supplementary 2018-19'!H$8:H$157,MATCH($B215,'I.Supplementary 2018-19'!$B$8:$B$157,0)),INDEX('I.KI 2018-19'!H$9:H$393,MATCH($B215,'I.KI 2018-19'!$B$9:$B$393,0))))),"")</f>
        <v>122.34379764921796</v>
      </c>
    </row>
    <row r="216" spans="2:65">
      <c r="B216" s="121" t="str">
        <f>'Calculations for 2021-22'!B216</f>
        <v>E3434</v>
      </c>
      <c r="C216" s="160" t="str">
        <f>'Calculations for 2021-22'!D216</f>
        <v>E3434</v>
      </c>
      <c r="D216" t="str">
        <f>'Calculations for 2021-22'!E216</f>
        <v>SD</v>
      </c>
      <c r="E216" t="str">
        <f>'Calculations for 2021-22'!F216</f>
        <v>P1902</v>
      </c>
      <c r="F216" s="120" t="str">
        <f>'Calculations for 2021-22'!H216</f>
        <v>Newcastle-under-Lyme</v>
      </c>
      <c r="G216" s="156">
        <f>_xlfn.IFNA(INDEX('I.KI 2016-17'!M$8:M$391,MATCH($B216,'I.KI 2016-17'!$B$8:$B$391,0)),"")</f>
        <v>0</v>
      </c>
      <c r="H216" s="149">
        <f>_xlfn.IFNA(INDEX('I.KI 2016-17'!N$8:N$391,MATCH($B216,'I.KI 2016-17'!$B$8:$B$391,0)),"")</f>
        <v>1.813983746863</v>
      </c>
      <c r="I216" s="149">
        <f>_xlfn.IFNA(INDEX('I.KI 2016-17'!O$8:O$391,MATCH($B216,'I.KI 2016-17'!$B$8:$B$391,0)),"")</f>
        <v>0</v>
      </c>
      <c r="J216" s="149">
        <f>_xlfn.IFNA(INDEX('I.KI 2016-17'!P$8:P$391,MATCH($B216,'I.KI 2016-17'!$B$8:$B$391,0)),"")</f>
        <v>0</v>
      </c>
      <c r="K216" s="157">
        <f>_xlfn.IFNA(INDEX('I.KI 2016-17'!Q$8:Q$391,MATCH($B216,'I.KI 2016-17'!$B$8:$B$391,0)),"")</f>
        <v>0</v>
      </c>
      <c r="L216" s="156">
        <f>_xlfn.IFNA(INDEX('I.KI 2016-17'!R$8:R$391,MATCH($B216,'I.KI 2016-17'!$B$8:$B$391,0)),"")</f>
        <v>0</v>
      </c>
      <c r="M216" s="193">
        <f>_xlfn.IFNA(INDEX('I.KI 2016-17'!S$8:S$391,MATCH($B216,'I.KI 2016-17'!$B$8:$B$391,0)),"")</f>
        <v>3.4191414178719999</v>
      </c>
      <c r="N216" s="193">
        <f>_xlfn.IFNA(INDEX('I.KI 2016-17'!T$8:T$391,MATCH($B216,'I.KI 2016-17'!$B$8:$B$391,0)),"")</f>
        <v>0</v>
      </c>
      <c r="O216" s="193">
        <f>_xlfn.IFNA(INDEX('I.KI 2016-17'!U$8:U$391,MATCH($B216,'I.KI 2016-17'!$B$8:$B$391,0)),"")</f>
        <v>0</v>
      </c>
      <c r="P216" s="157">
        <f>_xlfn.IFNA(INDEX('I.KI 2016-17'!V$8:V$391,MATCH($B216,'I.KI 2016-17'!$B$8:$B$391,0)),"")</f>
        <v>0</v>
      </c>
      <c r="Q216" s="156">
        <f>_xlfn.IFNA(INDEX('I.KI 2016-17'!W$8:W$391,MATCH($B216,'I.KI 2016-17'!$B$8:$B$391,0)),"")</f>
        <v>0</v>
      </c>
      <c r="R216" s="193">
        <f>_xlfn.IFNA(INDEX('I.KI 2016-17'!X$8:X$391,MATCH($B216,'I.KI 2016-17'!$B$8:$B$391,0)),"")</f>
        <v>5.2331251647350001</v>
      </c>
      <c r="S216" s="193">
        <f>_xlfn.IFNA(INDEX('I.KI 2016-17'!Y$8:Y$391,MATCH($B216,'I.KI 2016-17'!$B$8:$B$391,0)),"")</f>
        <v>0</v>
      </c>
      <c r="T216" s="193">
        <f>_xlfn.IFNA(INDEX('I.KI 2016-17'!Z$8:Z$391,MATCH($B216,'I.KI 2016-17'!$B$8:$B$391,0)),"")</f>
        <v>0</v>
      </c>
      <c r="U216" s="157">
        <f>_xlfn.IFNA(INDEX('I.KI 2016-17'!AA$8:AA$391,MATCH($B216,'I.KI 2016-17'!$B$8:$B$391,0)),"")</f>
        <v>0</v>
      </c>
      <c r="V216" s="149"/>
      <c r="W216" s="154">
        <f>_xlfn.IFNA(INDEX('I.KI 2016-17'!$H$8:$H$391,MATCH(B216,'I.KI 2016-17'!$B$8:$B$391,0)),"")</f>
        <v>1.813983746863</v>
      </c>
      <c r="X216" s="153">
        <f>_xlfn.IFNA(INDEX('I.KI 2016-17'!$I$8:$I$391,MATCH(B216,'I.KI 2016-17'!$B$8:$B$391,0)),"")</f>
        <v>3.4191414178719999</v>
      </c>
      <c r="Y216" s="155">
        <f>_xlfn.IFNA(INDEX('I.KI 2016-17'!$G$8:$G$391,MATCH(B216,'I.KI 2016-17'!$B$8:$B$391,0)),"")</f>
        <v>5.2331251647350001</v>
      </c>
      <c r="Z216" s="149"/>
      <c r="AA216" s="156">
        <f>_xlfn.IFNA(IF($B216=$B$382,0,_xlfn.IFNA(INDEX('I.Supplementary 2017-18'!N$8:N$35,MATCH($B216,'I.Supplementary 2017-18'!$B$8:$B$35,0)),INDEX('I.KI 2017-18'!N$9:N$393,MATCH($B216,'I.KI 2017-18'!$B$9:$B$393,0)))),"")</f>
        <v>0</v>
      </c>
      <c r="AB216" s="193">
        <f>_xlfn.IFNA(IF($B216=$B$382,0,_xlfn.IFNA(INDEX('I.Supplementary 2017-18'!O$8:O$35,MATCH($B216,'I.Supplementary 2017-18'!$B$8:$B$35,0)),INDEX('I.KI 2017-18'!O$9:O$393,MATCH($B216,'I.KI 2017-18'!$B$9:$B$393,0)))),"")</f>
        <v>1.0599562636708244</v>
      </c>
      <c r="AC216" s="193">
        <f>_xlfn.IFNA(IF($B216=$B$382,0,_xlfn.IFNA(INDEX('I.Supplementary 2017-18'!P$8:P$35,MATCH($B216,'I.Supplementary 2017-18'!$B$8:$B$35,0)),INDEX('I.KI 2017-18'!P$9:P$393,MATCH($B216,'I.KI 2017-18'!$B$9:$B$393,0)))),"")</f>
        <v>0</v>
      </c>
      <c r="AD216" s="193">
        <f>_xlfn.IFNA(IF($B216=$B$382,0,_xlfn.IFNA(INDEX('I.Supplementary 2017-18'!Q$8:Q$35,MATCH($B216,'I.Supplementary 2017-18'!$B$8:$B$35,0)),INDEX('I.KI 2017-18'!Q$9:Q$393,MATCH($B216,'I.KI 2017-18'!$B$9:$B$393,0)))),"")</f>
        <v>0</v>
      </c>
      <c r="AE216" s="157">
        <f>_xlfn.IFNA(IF($B216=$B$382,0,_xlfn.IFNA(INDEX('I.Supplementary 2017-18'!R$8:R$35,MATCH($B216,'I.Supplementary 2017-18'!$B$8:$B$35,0)),INDEX('I.KI 2017-18'!R$9:R$393,MATCH($B216,'I.KI 2017-18'!$B$9:$B$393,0)))),"")</f>
        <v>0</v>
      </c>
      <c r="AF216" s="156">
        <f>_xlfn.IFNA(IF($B216=$B$382,0,_xlfn.IFNA(INDEX('I.Supplementary 2017-18'!S$8:S$35,MATCH($B216,'I.Supplementary 2017-18'!$B$8:$B$35,0)),INDEX('I.KI 2017-18'!S$9:S$393,MATCH($B216,'I.KI 2017-18'!$B$9:$B$393,0)))),"")</f>
        <v>0</v>
      </c>
      <c r="AG216" s="193">
        <f>_xlfn.IFNA(IF($B216=$B$382,0,_xlfn.IFNA(INDEX('I.Supplementary 2017-18'!T$8:T$35,MATCH($B216,'I.Supplementary 2017-18'!$B$8:$B$35,0)),INDEX('I.KI 2017-18'!T$9:T$393,MATCH($B216,'I.KI 2017-18'!$B$9:$B$393,0)))),"")</f>
        <v>3.4889466933524376</v>
      </c>
      <c r="AH216" s="193">
        <f>_xlfn.IFNA(IF($B216=$B$382,0,_xlfn.IFNA(INDEX('I.Supplementary 2017-18'!U$8:U$35,MATCH($B216,'I.Supplementary 2017-18'!$B$8:$B$35,0)),INDEX('I.KI 2017-18'!U$9:U$393,MATCH($B216,'I.KI 2017-18'!$B$9:$B$393,0)))),"")</f>
        <v>0</v>
      </c>
      <c r="AI216" s="193">
        <f>_xlfn.IFNA(IF($B216=$B$382,0,_xlfn.IFNA(INDEX('I.Supplementary 2017-18'!V$8:V$35,MATCH($B216,'I.Supplementary 2017-18'!$B$8:$B$35,0)),INDEX('I.KI 2017-18'!V$9:V$393,MATCH($B216,'I.KI 2017-18'!$B$9:$B$393,0)))),"")</f>
        <v>0</v>
      </c>
      <c r="AJ216" s="157">
        <f>_xlfn.IFNA(IF($B216=$B$382,0,_xlfn.IFNA(INDEX('I.Supplementary 2017-18'!W$8:W$35,MATCH($B216,'I.Supplementary 2017-18'!$B$8:$B$35,0)),INDEX('I.KI 2017-18'!W$9:W$393,MATCH($B216,'I.KI 2017-18'!$B$9:$B$393,0)))),"")</f>
        <v>0</v>
      </c>
      <c r="AK216" s="156">
        <f>_xlfn.IFNA(IF($B216=$B$382,0,_xlfn.IFNA(INDEX('I.Supplementary 2017-18'!X$8:X$35,MATCH($B216,'I.Supplementary 2017-18'!$B$8:$B$35,0)),INDEX('I.KI 2017-18'!X$9:X$393,MATCH($B216,'I.KI 2017-18'!$B$9:$B$393,0)))),"")</f>
        <v>0</v>
      </c>
      <c r="AL216" s="193">
        <f>_xlfn.IFNA(IF($B216=$B$382,0,_xlfn.IFNA(INDEX('I.Supplementary 2017-18'!Y$8:Y$35,MATCH($B216,'I.Supplementary 2017-18'!$B$8:$B$35,0)),INDEX('I.KI 2017-18'!Y$9:Y$393,MATCH($B216,'I.KI 2017-18'!$B$9:$B$393,0)))),"")</f>
        <v>4.5489029570232624</v>
      </c>
      <c r="AM216" s="193">
        <f>_xlfn.IFNA(IF($B216=$B$382,0,_xlfn.IFNA(INDEX('I.Supplementary 2017-18'!Z$8:Z$35,MATCH($B216,'I.Supplementary 2017-18'!$B$8:$B$35,0)),INDEX('I.KI 2017-18'!Z$9:Z$393,MATCH($B216,'I.KI 2017-18'!$B$9:$B$393,0)))),"")</f>
        <v>0</v>
      </c>
      <c r="AN216" s="193">
        <f>_xlfn.IFNA(IF($B216=$B$382,0,_xlfn.IFNA(INDEX('I.Supplementary 2017-18'!AA$8:AA$35,MATCH($B216,'I.Supplementary 2017-18'!$B$8:$B$35,0)),INDEX('I.KI 2017-18'!AA$9:AA$393,MATCH($B216,'I.KI 2017-18'!$B$9:$B$393,0)))),"")</f>
        <v>0</v>
      </c>
      <c r="AO216" s="157">
        <f>_xlfn.IFNA(IF($B216=$B$382,0,_xlfn.IFNA(INDEX('I.Supplementary 2017-18'!AB$8:AB$35,MATCH($B216,'I.Supplementary 2017-18'!$B$8:$B$35,0)),INDEX('I.KI 2017-18'!AB$9:AB$393,MATCH($B216,'I.KI 2017-18'!$B$9:$B$393,0)))),"")</f>
        <v>0</v>
      </c>
      <c r="AP216" s="149"/>
      <c r="AQ216" s="156">
        <f>_xlfn.IFNA(IF($B216=$B$381,0,IF($B216=$B$382,0,_xlfn.IFNA(INDEX('I.Supplementary 2017-18'!I$8:I$35,MATCH($B216,'I.Supplementary 2017-18'!$B$8:$B$35,0)),INDEX('I.KI 2017-18'!I$9:I$393,MATCH($B216,'I.KI 2017-18'!$B$9:$B$393,0))))),"")</f>
        <v>1.0599562636708244</v>
      </c>
      <c r="AR216" s="149">
        <f>_xlfn.IFNA(IF($B216=$B$381,0,IF($B216=$B$382,0,_xlfn.IFNA(INDEX('I.Supplementary 2017-18'!J$8:J$35,MATCH($B216,'I.Supplementary 2017-18'!$B$8:$B$35,0)),INDEX('I.KI 2017-18'!J$9:J$393,MATCH($B216,'I.KI 2017-18'!$B$9:$B$393,0))))),"")</f>
        <v>3.4889466933524376</v>
      </c>
      <c r="AS216" s="157">
        <f>_xlfn.IFNA(IF($B216=$B$381,0,IF($B216=$B$382,0,_xlfn.IFNA(INDEX('I.Supplementary 2017-18'!H$8:H$35,MATCH($B216,'I.Supplementary 2017-18'!$B$8:$B$35,0)),INDEX('I.KI 2017-18'!H$9:H$393,MATCH($B216,'I.KI 2017-18'!$B$9:$B$393,0))))),"")</f>
        <v>4.5489029570232624</v>
      </c>
      <c r="AT216" s="149"/>
      <c r="AU216" s="156">
        <f>_xlfn.IFNA(_xlfn.IFNA(INDEX('I.Supplementary 2018-19'!P$8:P$157,MATCH($B216,'I.Supplementary 2018-19'!$B$8:$B$157,0)),INDEX('I.KI 2018-19'!P$9:P$393,MATCH($B216,'I.KI 2018-19'!$B$9:$B$393,0))),"")</f>
        <v>0</v>
      </c>
      <c r="AV216" s="193">
        <f>_xlfn.IFNA(_xlfn.IFNA(INDEX('I.Supplementary 2018-19'!Q$8:Q$157,MATCH($B216,'I.Supplementary 2018-19'!$B$8:$B$157,0)),INDEX('I.KI 2018-19'!Q$9:Q$393,MATCH($B216,'I.KI 2018-19'!$B$9:$B$393,0))),"")</f>
        <v>0.5887793775697332</v>
      </c>
      <c r="AW216" s="193">
        <f>_xlfn.IFNA(_xlfn.IFNA(INDEX('I.Supplementary 2018-19'!R$8:R$157,MATCH($B216,'I.Supplementary 2018-19'!$B$8:$B$157,0)),INDEX('I.KI 2018-19'!R$9:R$393,MATCH($B216,'I.KI 2018-19'!$B$9:$B$393,0))),"")</f>
        <v>0</v>
      </c>
      <c r="AX216" s="193">
        <f>_xlfn.IFNA(_xlfn.IFNA(INDEX('I.Supplementary 2018-19'!S$8:S$157,MATCH($B216,'I.Supplementary 2018-19'!$B$8:$B$157,0)),INDEX('I.KI 2018-19'!S$9:S$393,MATCH($B216,'I.KI 2018-19'!$B$9:$B$393,0))),"")</f>
        <v>0</v>
      </c>
      <c r="AY216" s="157">
        <f>_xlfn.IFNA(_xlfn.IFNA(INDEX('I.Supplementary 2018-19'!T$8:T$157,MATCH($B216,'I.Supplementary 2018-19'!$B$8:$B$157,0)),INDEX('I.KI 2018-19'!T$9:T$393,MATCH($B216,'I.KI 2018-19'!$B$9:$B$393,0))),"")</f>
        <v>0</v>
      </c>
      <c r="AZ216" s="156">
        <f>_xlfn.IFNA(_xlfn.IFNA(INDEX('I.Supplementary 2018-19'!U$8:U$157,MATCH($B216,'I.Supplementary 2018-19'!$B$8:$B$157,0)),INDEX('I.KI 2018-19'!U$9:U$393,MATCH($B216,'I.KI 2018-19'!$B$9:$B$393,0))),"")</f>
        <v>0</v>
      </c>
      <c r="BA216" s="193">
        <f>_xlfn.IFNA(_xlfn.IFNA(INDEX('I.Supplementary 2018-19'!V$8:V$157,MATCH($B216,'I.Supplementary 2018-19'!$B$8:$B$157,0)),INDEX('I.KI 2018-19'!V$9:V$393,MATCH($B216,'I.KI 2018-19'!$B$9:$B$393,0))),"")</f>
        <v>3.5937648343544422</v>
      </c>
      <c r="BB216" s="193">
        <f>_xlfn.IFNA(_xlfn.IFNA(INDEX('I.Supplementary 2018-19'!W$8:W$157,MATCH($B216,'I.Supplementary 2018-19'!$B$8:$B$157,0)),INDEX('I.KI 2018-19'!W$9:W$393,MATCH($B216,'I.KI 2018-19'!$B$9:$B$393,0))),"")</f>
        <v>0</v>
      </c>
      <c r="BC216" s="193">
        <f>_xlfn.IFNA(_xlfn.IFNA(INDEX('I.Supplementary 2018-19'!X$8:X$157,MATCH($B216,'I.Supplementary 2018-19'!$B$8:$B$157,0)),INDEX('I.KI 2018-19'!X$9:X$393,MATCH($B216,'I.KI 2018-19'!$B$9:$B$393,0))),"")</f>
        <v>0</v>
      </c>
      <c r="BD216" s="157">
        <f>_xlfn.IFNA(_xlfn.IFNA(INDEX('I.Supplementary 2018-19'!Y$8:Y$157,MATCH($B216,'I.Supplementary 2018-19'!$B$8:$B$157,0)),INDEX('I.KI 2018-19'!Y$9:Y$393,MATCH($B216,'I.KI 2018-19'!$B$9:$B$393,0))),"")</f>
        <v>0</v>
      </c>
      <c r="BE216" s="156">
        <f>_xlfn.IFNA(_xlfn.IFNA(INDEX('I.Supplementary 2018-19'!Z$8:Z$157,MATCH($B216,'I.Supplementary 2018-19'!$B$8:$B$157,0)),INDEX('I.KI 2018-19'!Z$9:Z$393,MATCH($B216,'I.KI 2018-19'!$B$9:$B$393,0))),"")</f>
        <v>0</v>
      </c>
      <c r="BF216" s="193">
        <f>_xlfn.IFNA(_xlfn.IFNA(INDEX('I.Supplementary 2018-19'!AA$8:AA$157,MATCH($B216,'I.Supplementary 2018-19'!$B$8:$B$157,0)),INDEX('I.KI 2018-19'!AA$9:AA$393,MATCH($B216,'I.KI 2018-19'!$B$9:$B$393,0))),"")</f>
        <v>4.1825442119241751</v>
      </c>
      <c r="BG216" s="193">
        <f>_xlfn.IFNA(_xlfn.IFNA(INDEX('I.Supplementary 2018-19'!AB$8:AB$157,MATCH($B216,'I.Supplementary 2018-19'!$B$8:$B$157,0)),INDEX('I.KI 2018-19'!AB$9:AB$393,MATCH($B216,'I.KI 2018-19'!$B$9:$B$393,0))),"")</f>
        <v>0</v>
      </c>
      <c r="BH216" s="193">
        <f>_xlfn.IFNA(_xlfn.IFNA(INDEX('I.Supplementary 2018-19'!AC$8:AC$157,MATCH($B216,'I.Supplementary 2018-19'!$B$8:$B$157,0)),INDEX('I.KI 2018-19'!AC$9:AC$393,MATCH($B216,'I.KI 2018-19'!$B$9:$B$393,0))),"")</f>
        <v>0</v>
      </c>
      <c r="BI216" s="157">
        <f>_xlfn.IFNA(_xlfn.IFNA(INDEX('I.Supplementary 2018-19'!AD$8:AD$157,MATCH($B216,'I.Supplementary 2018-19'!$B$8:$B$157,0)),INDEX('I.KI 2018-19'!AD$9:AD$393,MATCH($B216,'I.KI 2018-19'!$B$9:$B$393,0))),"")</f>
        <v>0</v>
      </c>
      <c r="BJ216" s="149"/>
      <c r="BK216" s="156">
        <f>_xlfn.IFNA(IF($B216=$B$381,0,IF($B216=$B$382,0,_xlfn.IFNA(INDEX('I.Supplementary 2018-19'!I$8:I$157,MATCH($B216,'I.Supplementary 2018-19'!$B$8:$B$157,0)),INDEX('I.KI 2018-19'!I$9:I$393,MATCH($B216,'I.KI 2018-19'!$B$9:$B$393,0))))),"")</f>
        <v>0.5887793775697332</v>
      </c>
      <c r="BL216" s="149">
        <f>_xlfn.IFNA(IF($B216=$B$381,0,IF($B216=$B$382,0,_xlfn.IFNA(INDEX('I.Supplementary 2018-19'!J$8:J$157,MATCH($B216,'I.Supplementary 2018-19'!$B$8:$B$157,0)),INDEX('I.KI 2018-19'!J$9:J$393,MATCH($B216,'I.KI 2018-19'!$B$9:$B$393,0))))),"")</f>
        <v>3.5937648343544422</v>
      </c>
      <c r="BM216" s="157">
        <f>_xlfn.IFNA(IF($B216=$B$381,0,IF($B216=$B$382,0,_xlfn.IFNA(INDEX('I.Supplementary 2018-19'!H$8:H$157,MATCH($B216,'I.Supplementary 2018-19'!$B$8:$B$157,0)),INDEX('I.KI 2018-19'!H$9:H$393,MATCH($B216,'I.KI 2018-19'!$B$9:$B$393,0))))),"")</f>
        <v>4.1825442119241751</v>
      </c>
    </row>
    <row r="217" spans="2:65">
      <c r="B217" s="121" t="str">
        <f>'Calculations for 2021-22'!B217</f>
        <v>E5045</v>
      </c>
      <c r="C217" s="160" t="str">
        <f>'Calculations for 2021-22'!D217</f>
        <v>E5045</v>
      </c>
      <c r="D217" t="str">
        <f>'Calculations for 2021-22'!E217</f>
        <v>OLB</v>
      </c>
      <c r="E217" t="str">
        <f>'Calculations for 2021-22'!F217</f>
        <v>P1915</v>
      </c>
      <c r="F217" s="120" t="str">
        <f>'Calculations for 2021-22'!H217</f>
        <v>Newham</v>
      </c>
      <c r="G217" s="156">
        <f>_xlfn.IFNA(INDEX('I.KI 2016-17'!M$8:M$391,MATCH($B217,'I.KI 2016-17'!$B$8:$B$391,0)),"")</f>
        <v>58.100843729308004</v>
      </c>
      <c r="H217" s="149">
        <f>_xlfn.IFNA(INDEX('I.KI 2016-17'!N$8:N$391,MATCH($B217,'I.KI 2016-17'!$B$8:$B$391,0)),"")</f>
        <v>12.560310046462</v>
      </c>
      <c r="I217" s="149">
        <f>_xlfn.IFNA(INDEX('I.KI 2016-17'!O$8:O$391,MATCH($B217,'I.KI 2016-17'!$B$8:$B$391,0)),"")</f>
        <v>0</v>
      </c>
      <c r="J217" s="149">
        <f>_xlfn.IFNA(INDEX('I.KI 2016-17'!P$8:P$391,MATCH($B217,'I.KI 2016-17'!$B$8:$B$391,0)),"")</f>
        <v>0</v>
      </c>
      <c r="K217" s="157">
        <f>_xlfn.IFNA(INDEX('I.KI 2016-17'!Q$8:Q$391,MATCH($B217,'I.KI 2016-17'!$B$8:$B$391,0)),"")</f>
        <v>0</v>
      </c>
      <c r="L217" s="156">
        <f>_xlfn.IFNA(INDEX('I.KI 2016-17'!R$8:R$391,MATCH($B217,'I.KI 2016-17'!$B$8:$B$391,0)),"")</f>
        <v>79.983098590240004</v>
      </c>
      <c r="M217" s="193">
        <f>_xlfn.IFNA(INDEX('I.KI 2016-17'!S$8:S$391,MATCH($B217,'I.KI 2016-17'!$B$8:$B$391,0)),"")</f>
        <v>22.032879346818998</v>
      </c>
      <c r="N217" s="193">
        <f>_xlfn.IFNA(INDEX('I.KI 2016-17'!T$8:T$391,MATCH($B217,'I.KI 2016-17'!$B$8:$B$391,0)),"")</f>
        <v>0</v>
      </c>
      <c r="O217" s="193">
        <f>_xlfn.IFNA(INDEX('I.KI 2016-17'!U$8:U$391,MATCH($B217,'I.KI 2016-17'!$B$8:$B$391,0)),"")</f>
        <v>0</v>
      </c>
      <c r="P217" s="157">
        <f>_xlfn.IFNA(INDEX('I.KI 2016-17'!V$8:V$391,MATCH($B217,'I.KI 2016-17'!$B$8:$B$391,0)),"")</f>
        <v>0</v>
      </c>
      <c r="Q217" s="156">
        <f>_xlfn.IFNA(INDEX('I.KI 2016-17'!W$8:W$391,MATCH($B217,'I.KI 2016-17'!$B$8:$B$391,0)),"")</f>
        <v>138.08394231954802</v>
      </c>
      <c r="R217" s="193">
        <f>_xlfn.IFNA(INDEX('I.KI 2016-17'!X$8:X$391,MATCH($B217,'I.KI 2016-17'!$B$8:$B$391,0)),"")</f>
        <v>34.593189393280994</v>
      </c>
      <c r="S217" s="193">
        <f>_xlfn.IFNA(INDEX('I.KI 2016-17'!Y$8:Y$391,MATCH($B217,'I.KI 2016-17'!$B$8:$B$391,0)),"")</f>
        <v>0</v>
      </c>
      <c r="T217" s="193">
        <f>_xlfn.IFNA(INDEX('I.KI 2016-17'!Z$8:Z$391,MATCH($B217,'I.KI 2016-17'!$B$8:$B$391,0)),"")</f>
        <v>0</v>
      </c>
      <c r="U217" s="157">
        <f>_xlfn.IFNA(INDEX('I.KI 2016-17'!AA$8:AA$391,MATCH($B217,'I.KI 2016-17'!$B$8:$B$391,0)),"")</f>
        <v>0</v>
      </c>
      <c r="V217" s="149"/>
      <c r="W217" s="154">
        <f>_xlfn.IFNA(INDEX('I.KI 2016-17'!$H$8:$H$391,MATCH(B217,'I.KI 2016-17'!$B$8:$B$391,0)),"")</f>
        <v>70.661153775770003</v>
      </c>
      <c r="X217" s="153">
        <f>_xlfn.IFNA(INDEX('I.KI 2016-17'!$I$8:$I$391,MATCH(B217,'I.KI 2016-17'!$B$8:$B$391,0)),"")</f>
        <v>102.01597793705901</v>
      </c>
      <c r="Y217" s="155">
        <f>_xlfn.IFNA(INDEX('I.KI 2016-17'!$G$8:$G$391,MATCH(B217,'I.KI 2016-17'!$B$8:$B$391,0)),"")</f>
        <v>172.67713171282901</v>
      </c>
      <c r="Z217" s="149"/>
      <c r="AA217" s="156">
        <f>_xlfn.IFNA(IF($B217=$B$382,0,_xlfn.IFNA(INDEX('I.Supplementary 2017-18'!N$8:N$35,MATCH($B217,'I.Supplementary 2017-18'!$B$8:$B$35,0)),INDEX('I.KI 2017-18'!N$9:N$393,MATCH($B217,'I.KI 2017-18'!$B$9:$B$393,0)))),"")</f>
        <v>47.193539014585269</v>
      </c>
      <c r="AB217" s="193">
        <f>_xlfn.IFNA(IF($B217=$B$382,0,_xlfn.IFNA(INDEX('I.Supplementary 2017-18'!O$8:O$35,MATCH($B217,'I.Supplementary 2017-18'!$B$8:$B$35,0)),INDEX('I.KI 2017-18'!O$9:O$393,MATCH($B217,'I.KI 2017-18'!$B$9:$B$393,0)))),"")</f>
        <v>9.1807632741248746</v>
      </c>
      <c r="AC217" s="193">
        <f>_xlfn.IFNA(IF($B217=$B$382,0,_xlfn.IFNA(INDEX('I.Supplementary 2017-18'!P$8:P$35,MATCH($B217,'I.Supplementary 2017-18'!$B$8:$B$35,0)),INDEX('I.KI 2017-18'!P$9:P$393,MATCH($B217,'I.KI 2017-18'!$B$9:$B$393,0)))),"")</f>
        <v>0</v>
      </c>
      <c r="AD217" s="193">
        <f>_xlfn.IFNA(IF($B217=$B$382,0,_xlfn.IFNA(INDEX('I.Supplementary 2017-18'!Q$8:Q$35,MATCH($B217,'I.Supplementary 2017-18'!$B$8:$B$35,0)),INDEX('I.KI 2017-18'!Q$9:Q$393,MATCH($B217,'I.KI 2017-18'!$B$9:$B$393,0)))),"")</f>
        <v>0</v>
      </c>
      <c r="AE217" s="157">
        <f>_xlfn.IFNA(IF($B217=$B$382,0,_xlfn.IFNA(INDEX('I.Supplementary 2017-18'!R$8:R$35,MATCH($B217,'I.Supplementary 2017-18'!$B$8:$B$35,0)),INDEX('I.KI 2017-18'!R$9:R$393,MATCH($B217,'I.KI 2017-18'!$B$9:$B$393,0)))),"")</f>
        <v>0</v>
      </c>
      <c r="AF217" s="156">
        <f>_xlfn.IFNA(IF($B217=$B$382,0,_xlfn.IFNA(INDEX('I.Supplementary 2017-18'!S$8:S$35,MATCH($B217,'I.Supplementary 2017-18'!$B$8:$B$35,0)),INDEX('I.KI 2017-18'!S$9:S$393,MATCH($B217,'I.KI 2017-18'!$B$9:$B$393,0)))),"")</f>
        <v>81.616035502906684</v>
      </c>
      <c r="AG217" s="193">
        <f>_xlfn.IFNA(IF($B217=$B$382,0,_xlfn.IFNA(INDEX('I.Supplementary 2017-18'!T$8:T$35,MATCH($B217,'I.Supplementary 2017-18'!$B$8:$B$35,0)),INDEX('I.KI 2017-18'!T$9:T$393,MATCH($B217,'I.KI 2017-18'!$B$9:$B$393,0)))),"")</f>
        <v>22.482703154747121</v>
      </c>
      <c r="AH217" s="193">
        <f>_xlfn.IFNA(IF($B217=$B$382,0,_xlfn.IFNA(INDEX('I.Supplementary 2017-18'!U$8:U$35,MATCH($B217,'I.Supplementary 2017-18'!$B$8:$B$35,0)),INDEX('I.KI 2017-18'!U$9:U$393,MATCH($B217,'I.KI 2017-18'!$B$9:$B$393,0)))),"")</f>
        <v>0</v>
      </c>
      <c r="AI217" s="193">
        <f>_xlfn.IFNA(IF($B217=$B$382,0,_xlfn.IFNA(INDEX('I.Supplementary 2017-18'!V$8:V$35,MATCH($B217,'I.Supplementary 2017-18'!$B$8:$B$35,0)),INDEX('I.KI 2017-18'!V$9:V$393,MATCH($B217,'I.KI 2017-18'!$B$9:$B$393,0)))),"")</f>
        <v>0</v>
      </c>
      <c r="AJ217" s="157">
        <f>_xlfn.IFNA(IF($B217=$B$382,0,_xlfn.IFNA(INDEX('I.Supplementary 2017-18'!W$8:W$35,MATCH($B217,'I.Supplementary 2017-18'!$B$8:$B$35,0)),INDEX('I.KI 2017-18'!W$9:W$393,MATCH($B217,'I.KI 2017-18'!$B$9:$B$393,0)))),"")</f>
        <v>0</v>
      </c>
      <c r="AK217" s="156">
        <f>_xlfn.IFNA(IF($B217=$B$382,0,_xlfn.IFNA(INDEX('I.Supplementary 2017-18'!X$8:X$35,MATCH($B217,'I.Supplementary 2017-18'!$B$8:$B$35,0)),INDEX('I.KI 2017-18'!X$9:X$393,MATCH($B217,'I.KI 2017-18'!$B$9:$B$393,0)))),"")</f>
        <v>128.80957451749197</v>
      </c>
      <c r="AL217" s="193">
        <f>_xlfn.IFNA(IF($B217=$B$382,0,_xlfn.IFNA(INDEX('I.Supplementary 2017-18'!Y$8:Y$35,MATCH($B217,'I.Supplementary 2017-18'!$B$8:$B$35,0)),INDEX('I.KI 2017-18'!Y$9:Y$393,MATCH($B217,'I.KI 2017-18'!$B$9:$B$393,0)))),"")</f>
        <v>31.663466428871995</v>
      </c>
      <c r="AM217" s="193">
        <f>_xlfn.IFNA(IF($B217=$B$382,0,_xlfn.IFNA(INDEX('I.Supplementary 2017-18'!Z$8:Z$35,MATCH($B217,'I.Supplementary 2017-18'!$B$8:$B$35,0)),INDEX('I.KI 2017-18'!Z$9:Z$393,MATCH($B217,'I.KI 2017-18'!$B$9:$B$393,0)))),"")</f>
        <v>0</v>
      </c>
      <c r="AN217" s="193">
        <f>_xlfn.IFNA(IF($B217=$B$382,0,_xlfn.IFNA(INDEX('I.Supplementary 2017-18'!AA$8:AA$35,MATCH($B217,'I.Supplementary 2017-18'!$B$8:$B$35,0)),INDEX('I.KI 2017-18'!AA$9:AA$393,MATCH($B217,'I.KI 2017-18'!$B$9:$B$393,0)))),"")</f>
        <v>0</v>
      </c>
      <c r="AO217" s="157">
        <f>_xlfn.IFNA(IF($B217=$B$382,0,_xlfn.IFNA(INDEX('I.Supplementary 2017-18'!AB$8:AB$35,MATCH($B217,'I.Supplementary 2017-18'!$B$8:$B$35,0)),INDEX('I.KI 2017-18'!AB$9:AB$393,MATCH($B217,'I.KI 2017-18'!$B$9:$B$393,0)))),"")</f>
        <v>0</v>
      </c>
      <c r="AP217" s="149"/>
      <c r="AQ217" s="156">
        <f>_xlfn.IFNA(IF($B217=$B$381,0,IF($B217=$B$382,0,_xlfn.IFNA(INDEX('I.Supplementary 2017-18'!I$8:I$35,MATCH($B217,'I.Supplementary 2017-18'!$B$8:$B$35,0)),INDEX('I.KI 2017-18'!I$9:I$393,MATCH($B217,'I.KI 2017-18'!$B$9:$B$393,0))))),"")</f>
        <v>56.374302288710147</v>
      </c>
      <c r="AR217" s="149">
        <f>_xlfn.IFNA(IF($B217=$B$381,0,IF($B217=$B$382,0,_xlfn.IFNA(INDEX('I.Supplementary 2017-18'!J$8:J$35,MATCH($B217,'I.Supplementary 2017-18'!$B$8:$B$35,0)),INDEX('I.KI 2017-18'!J$9:J$393,MATCH($B217,'I.KI 2017-18'!$B$9:$B$393,0))))),"")</f>
        <v>104.09873865765381</v>
      </c>
      <c r="AS217" s="157">
        <f>_xlfn.IFNA(IF($B217=$B$381,0,IF($B217=$B$382,0,_xlfn.IFNA(INDEX('I.Supplementary 2017-18'!H$8:H$35,MATCH($B217,'I.Supplementary 2017-18'!$B$8:$B$35,0)),INDEX('I.KI 2017-18'!H$9:H$393,MATCH($B217,'I.KI 2017-18'!$B$9:$B$393,0))))),"")</f>
        <v>160.47304094636397</v>
      </c>
      <c r="AT217" s="149"/>
      <c r="AU217" s="156">
        <f>_xlfn.IFNA(_xlfn.IFNA(INDEX('I.Supplementary 2018-19'!P$8:P$157,MATCH($B217,'I.Supplementary 2018-19'!$B$8:$B$157,0)),INDEX('I.KI 2018-19'!P$9:P$393,MATCH($B217,'I.KI 2018-19'!$B$9:$B$393,0))),"")</f>
        <v>39.473826900208131</v>
      </c>
      <c r="AV217" s="193">
        <f>_xlfn.IFNA(_xlfn.IFNA(INDEX('I.Supplementary 2018-19'!Q$8:Q$157,MATCH($B217,'I.Supplementary 2018-19'!$B$8:$B$157,0)),INDEX('I.KI 2018-19'!Q$9:Q$393,MATCH($B217,'I.KI 2018-19'!$B$9:$B$393,0))),"")</f>
        <v>6.9379200277755544</v>
      </c>
      <c r="AW217" s="193">
        <f>_xlfn.IFNA(_xlfn.IFNA(INDEX('I.Supplementary 2018-19'!R$8:R$157,MATCH($B217,'I.Supplementary 2018-19'!$B$8:$B$157,0)),INDEX('I.KI 2018-19'!R$9:R$393,MATCH($B217,'I.KI 2018-19'!$B$9:$B$393,0))),"")</f>
        <v>0</v>
      </c>
      <c r="AX217" s="193">
        <f>_xlfn.IFNA(_xlfn.IFNA(INDEX('I.Supplementary 2018-19'!S$8:S$157,MATCH($B217,'I.Supplementary 2018-19'!$B$8:$B$157,0)),INDEX('I.KI 2018-19'!S$9:S$393,MATCH($B217,'I.KI 2018-19'!$B$9:$B$393,0))),"")</f>
        <v>0</v>
      </c>
      <c r="AY217" s="157">
        <f>_xlfn.IFNA(_xlfn.IFNA(INDEX('I.Supplementary 2018-19'!T$8:T$157,MATCH($B217,'I.Supplementary 2018-19'!$B$8:$B$157,0)),INDEX('I.KI 2018-19'!T$9:T$393,MATCH($B217,'I.KI 2018-19'!$B$9:$B$393,0))),"")</f>
        <v>0</v>
      </c>
      <c r="AZ217" s="156">
        <f>_xlfn.IFNA(_xlfn.IFNA(INDEX('I.Supplementary 2018-19'!U$8:U$157,MATCH($B217,'I.Supplementary 2018-19'!$B$8:$B$157,0)),INDEX('I.KI 2018-19'!U$9:U$393,MATCH($B217,'I.KI 2018-19'!$B$9:$B$393,0))),"")</f>
        <v>84.068019402135619</v>
      </c>
      <c r="BA217" s="193">
        <f>_xlfn.IFNA(_xlfn.IFNA(INDEX('I.Supplementary 2018-19'!V$8:V$157,MATCH($B217,'I.Supplementary 2018-19'!$B$8:$B$157,0)),INDEX('I.KI 2018-19'!V$9:V$393,MATCH($B217,'I.KI 2018-19'!$B$9:$B$393,0))),"")</f>
        <v>23.15814917227171</v>
      </c>
      <c r="BB217" s="193">
        <f>_xlfn.IFNA(_xlfn.IFNA(INDEX('I.Supplementary 2018-19'!W$8:W$157,MATCH($B217,'I.Supplementary 2018-19'!$B$8:$B$157,0)),INDEX('I.KI 2018-19'!W$9:W$393,MATCH($B217,'I.KI 2018-19'!$B$9:$B$393,0))),"")</f>
        <v>0</v>
      </c>
      <c r="BC217" s="193">
        <f>_xlfn.IFNA(_xlfn.IFNA(INDEX('I.Supplementary 2018-19'!X$8:X$157,MATCH($B217,'I.Supplementary 2018-19'!$B$8:$B$157,0)),INDEX('I.KI 2018-19'!X$9:X$393,MATCH($B217,'I.KI 2018-19'!$B$9:$B$393,0))),"")</f>
        <v>0</v>
      </c>
      <c r="BD217" s="157">
        <f>_xlfn.IFNA(_xlfn.IFNA(INDEX('I.Supplementary 2018-19'!Y$8:Y$157,MATCH($B217,'I.Supplementary 2018-19'!$B$8:$B$157,0)),INDEX('I.KI 2018-19'!Y$9:Y$393,MATCH($B217,'I.KI 2018-19'!$B$9:$B$393,0))),"")</f>
        <v>0</v>
      </c>
      <c r="BE217" s="156">
        <f>_xlfn.IFNA(_xlfn.IFNA(INDEX('I.Supplementary 2018-19'!Z$8:Z$157,MATCH($B217,'I.Supplementary 2018-19'!$B$8:$B$157,0)),INDEX('I.KI 2018-19'!Z$9:Z$393,MATCH($B217,'I.KI 2018-19'!$B$9:$B$393,0))),"")</f>
        <v>123.54184630234374</v>
      </c>
      <c r="BF217" s="193">
        <f>_xlfn.IFNA(_xlfn.IFNA(INDEX('I.Supplementary 2018-19'!AA$8:AA$157,MATCH($B217,'I.Supplementary 2018-19'!$B$8:$B$157,0)),INDEX('I.KI 2018-19'!AA$9:AA$393,MATCH($B217,'I.KI 2018-19'!$B$9:$B$393,0))),"")</f>
        <v>30.096069200047264</v>
      </c>
      <c r="BG217" s="193">
        <f>_xlfn.IFNA(_xlfn.IFNA(INDEX('I.Supplementary 2018-19'!AB$8:AB$157,MATCH($B217,'I.Supplementary 2018-19'!$B$8:$B$157,0)),INDEX('I.KI 2018-19'!AB$9:AB$393,MATCH($B217,'I.KI 2018-19'!$B$9:$B$393,0))),"")</f>
        <v>0</v>
      </c>
      <c r="BH217" s="193">
        <f>_xlfn.IFNA(_xlfn.IFNA(INDEX('I.Supplementary 2018-19'!AC$8:AC$157,MATCH($B217,'I.Supplementary 2018-19'!$B$8:$B$157,0)),INDEX('I.KI 2018-19'!AC$9:AC$393,MATCH($B217,'I.KI 2018-19'!$B$9:$B$393,0))),"")</f>
        <v>0</v>
      </c>
      <c r="BI217" s="157">
        <f>_xlfn.IFNA(_xlfn.IFNA(INDEX('I.Supplementary 2018-19'!AD$8:AD$157,MATCH($B217,'I.Supplementary 2018-19'!$B$8:$B$157,0)),INDEX('I.KI 2018-19'!AD$9:AD$393,MATCH($B217,'I.KI 2018-19'!$B$9:$B$393,0))),"")</f>
        <v>0</v>
      </c>
      <c r="BJ217" s="149"/>
      <c r="BK217" s="156">
        <f>_xlfn.IFNA(IF($B217=$B$381,0,IF($B217=$B$382,0,_xlfn.IFNA(INDEX('I.Supplementary 2018-19'!I$8:I$157,MATCH($B217,'I.Supplementary 2018-19'!$B$8:$B$157,0)),INDEX('I.KI 2018-19'!I$9:I$393,MATCH($B217,'I.KI 2018-19'!$B$9:$B$393,0))))),"")</f>
        <v>46.411746927983685</v>
      </c>
      <c r="BL217" s="149">
        <f>_xlfn.IFNA(IF($B217=$B$381,0,IF($B217=$B$382,0,_xlfn.IFNA(INDEX('I.Supplementary 2018-19'!J$8:J$157,MATCH($B217,'I.Supplementary 2018-19'!$B$8:$B$157,0)),INDEX('I.KI 2018-19'!J$9:J$393,MATCH($B217,'I.KI 2018-19'!$B$9:$B$393,0))))),"")</f>
        <v>107.22616857440734</v>
      </c>
      <c r="BM217" s="157">
        <f>_xlfn.IFNA(IF($B217=$B$381,0,IF($B217=$B$382,0,_xlfn.IFNA(INDEX('I.Supplementary 2018-19'!H$8:H$157,MATCH($B217,'I.Supplementary 2018-19'!$B$8:$B$157,0)),INDEX('I.KI 2018-19'!H$9:H$393,MATCH($B217,'I.KI 2018-19'!$B$9:$B$393,0))))),"")</f>
        <v>153.63791550239102</v>
      </c>
    </row>
    <row r="218" spans="2:65">
      <c r="B218" s="121" t="str">
        <f>'Calculations for 2021-22'!B218</f>
        <v>E2620</v>
      </c>
      <c r="C218" s="160" t="str">
        <f>'Calculations for 2021-22'!D218</f>
        <v>E2620</v>
      </c>
      <c r="D218" t="str">
        <f>'Calculations for 2021-22'!E218</f>
        <v>SCFIR</v>
      </c>
      <c r="E218" t="str">
        <f>'Calculations for 2021-22'!F218</f>
        <v>P1910</v>
      </c>
      <c r="F218" s="120" t="str">
        <f>'Calculations for 2021-22'!H218</f>
        <v>Norfolk</v>
      </c>
      <c r="G218" s="156">
        <f>_xlfn.IFNA(INDEX('I.KI 2016-17'!M$8:M$391,MATCH($B218,'I.KI 2016-17'!$B$8:$B$391,0)),"")</f>
        <v>101.695660331204</v>
      </c>
      <c r="H218" s="149">
        <f>_xlfn.IFNA(INDEX('I.KI 2016-17'!N$8:N$391,MATCH($B218,'I.KI 2016-17'!$B$8:$B$391,0)),"")</f>
        <v>0</v>
      </c>
      <c r="I218" s="149">
        <f>_xlfn.IFNA(INDEX('I.KI 2016-17'!O$8:O$391,MATCH($B218,'I.KI 2016-17'!$B$8:$B$391,0)),"")</f>
        <v>6.8155228666519996</v>
      </c>
      <c r="J218" s="149">
        <f>_xlfn.IFNA(INDEX('I.KI 2016-17'!P$8:P$391,MATCH($B218,'I.KI 2016-17'!$B$8:$B$391,0)),"")</f>
        <v>0</v>
      </c>
      <c r="K218" s="157">
        <f>_xlfn.IFNA(INDEX('I.KI 2016-17'!Q$8:Q$391,MATCH($B218,'I.KI 2016-17'!$B$8:$B$391,0)),"")</f>
        <v>0</v>
      </c>
      <c r="L218" s="156">
        <f>_xlfn.IFNA(INDEX('I.KI 2016-17'!R$8:R$391,MATCH($B218,'I.KI 2016-17'!$B$8:$B$391,0)),"")</f>
        <v>134.65491327499802</v>
      </c>
      <c r="M218" s="193">
        <f>_xlfn.IFNA(INDEX('I.KI 2016-17'!S$8:S$391,MATCH($B218,'I.KI 2016-17'!$B$8:$B$391,0)),"")</f>
        <v>0</v>
      </c>
      <c r="N218" s="193">
        <f>_xlfn.IFNA(INDEX('I.KI 2016-17'!T$8:T$391,MATCH($B218,'I.KI 2016-17'!$B$8:$B$391,0)),"")</f>
        <v>7.2154796611040002</v>
      </c>
      <c r="O218" s="193">
        <f>_xlfn.IFNA(INDEX('I.KI 2016-17'!U$8:U$391,MATCH($B218,'I.KI 2016-17'!$B$8:$B$391,0)),"")</f>
        <v>0</v>
      </c>
      <c r="P218" s="157">
        <f>_xlfn.IFNA(INDEX('I.KI 2016-17'!V$8:V$391,MATCH($B218,'I.KI 2016-17'!$B$8:$B$391,0)),"")</f>
        <v>0</v>
      </c>
      <c r="Q218" s="156">
        <f>_xlfn.IFNA(INDEX('I.KI 2016-17'!W$8:W$391,MATCH($B218,'I.KI 2016-17'!$B$8:$B$391,0)),"")</f>
        <v>236.35057360620203</v>
      </c>
      <c r="R218" s="193">
        <f>_xlfn.IFNA(INDEX('I.KI 2016-17'!X$8:X$391,MATCH($B218,'I.KI 2016-17'!$B$8:$B$391,0)),"")</f>
        <v>0</v>
      </c>
      <c r="S218" s="193">
        <f>_xlfn.IFNA(INDEX('I.KI 2016-17'!Y$8:Y$391,MATCH($B218,'I.KI 2016-17'!$B$8:$B$391,0)),"")</f>
        <v>14.031002527756</v>
      </c>
      <c r="T218" s="193">
        <f>_xlfn.IFNA(INDEX('I.KI 2016-17'!Z$8:Z$391,MATCH($B218,'I.KI 2016-17'!$B$8:$B$391,0)),"")</f>
        <v>0</v>
      </c>
      <c r="U218" s="157">
        <f>_xlfn.IFNA(INDEX('I.KI 2016-17'!AA$8:AA$391,MATCH($B218,'I.KI 2016-17'!$B$8:$B$391,0)),"")</f>
        <v>0</v>
      </c>
      <c r="V218" s="149"/>
      <c r="W218" s="154">
        <f>_xlfn.IFNA(INDEX('I.KI 2016-17'!$H$8:$H$391,MATCH(B218,'I.KI 2016-17'!$B$8:$B$391,0)),"")</f>
        <v>108.511183197856</v>
      </c>
      <c r="X218" s="153">
        <f>_xlfn.IFNA(INDEX('I.KI 2016-17'!$I$8:$I$391,MATCH(B218,'I.KI 2016-17'!$B$8:$B$391,0)),"")</f>
        <v>141.87039293610201</v>
      </c>
      <c r="Y218" s="155">
        <f>_xlfn.IFNA(INDEX('I.KI 2016-17'!$G$8:$G$391,MATCH(B218,'I.KI 2016-17'!$B$8:$B$391,0)),"")</f>
        <v>250.38157613395799</v>
      </c>
      <c r="Z218" s="149"/>
      <c r="AA218" s="156">
        <f>_xlfn.IFNA(IF($B218=$B$382,0,_xlfn.IFNA(INDEX('I.Supplementary 2017-18'!N$8:N$35,MATCH($B218,'I.Supplementary 2017-18'!$B$8:$B$35,0)),INDEX('I.KI 2017-18'!N$9:N$393,MATCH($B218,'I.KI 2017-18'!$B$9:$B$393,0)))),"")</f>
        <v>72.626855945999509</v>
      </c>
      <c r="AB218" s="193">
        <f>_xlfn.IFNA(IF($B218=$B$382,0,_xlfn.IFNA(INDEX('I.Supplementary 2017-18'!O$8:O$35,MATCH($B218,'I.Supplementary 2017-18'!$B$8:$B$35,0)),INDEX('I.KI 2017-18'!O$9:O$393,MATCH($B218,'I.KI 2017-18'!$B$9:$B$393,0)))),"")</f>
        <v>0</v>
      </c>
      <c r="AC218" s="193">
        <f>_xlfn.IFNA(IF($B218=$B$382,0,_xlfn.IFNA(INDEX('I.Supplementary 2017-18'!P$8:P$35,MATCH($B218,'I.Supplementary 2017-18'!$B$8:$B$35,0)),INDEX('I.KI 2017-18'!P$9:P$393,MATCH($B218,'I.KI 2017-18'!$B$9:$B$393,0)))),"")</f>
        <v>5.2993704719121757</v>
      </c>
      <c r="AD218" s="193">
        <f>_xlfn.IFNA(IF($B218=$B$382,0,_xlfn.IFNA(INDEX('I.Supplementary 2017-18'!Q$8:Q$35,MATCH($B218,'I.Supplementary 2017-18'!$B$8:$B$35,0)),INDEX('I.KI 2017-18'!Q$9:Q$393,MATCH($B218,'I.KI 2017-18'!$B$9:$B$393,0)))),"")</f>
        <v>0</v>
      </c>
      <c r="AE218" s="157">
        <f>_xlfn.IFNA(IF($B218=$B$382,0,_xlfn.IFNA(INDEX('I.Supplementary 2017-18'!R$8:R$35,MATCH($B218,'I.Supplementary 2017-18'!$B$8:$B$35,0)),INDEX('I.KI 2017-18'!R$9:R$393,MATCH($B218,'I.KI 2017-18'!$B$9:$B$393,0)))),"")</f>
        <v>0</v>
      </c>
      <c r="AF218" s="156">
        <f>_xlfn.IFNA(IF($B218=$B$382,0,_xlfn.IFNA(INDEX('I.Supplementary 2017-18'!S$8:S$35,MATCH($B218,'I.Supplementary 2017-18'!$B$8:$B$35,0)),INDEX('I.KI 2017-18'!S$9:S$393,MATCH($B218,'I.KI 2017-18'!$B$9:$B$393,0)))),"")</f>
        <v>137.40403130411005</v>
      </c>
      <c r="AG218" s="193">
        <f>_xlfn.IFNA(IF($B218=$B$382,0,_xlfn.IFNA(INDEX('I.Supplementary 2017-18'!T$8:T$35,MATCH($B218,'I.Supplementary 2017-18'!$B$8:$B$35,0)),INDEX('I.KI 2017-18'!T$9:T$393,MATCH($B218,'I.KI 2017-18'!$B$9:$B$393,0)))),"")</f>
        <v>0</v>
      </c>
      <c r="AH218" s="193">
        <f>_xlfn.IFNA(IF($B218=$B$382,0,_xlfn.IFNA(INDEX('I.Supplementary 2017-18'!U$8:U$35,MATCH($B218,'I.Supplementary 2017-18'!$B$8:$B$35,0)),INDEX('I.KI 2017-18'!U$9:U$393,MATCH($B218,'I.KI 2017-18'!$B$9:$B$393,0)))),"")</f>
        <v>7.3627910717505758</v>
      </c>
      <c r="AI218" s="193">
        <f>_xlfn.IFNA(IF($B218=$B$382,0,_xlfn.IFNA(INDEX('I.Supplementary 2017-18'!V$8:V$35,MATCH($B218,'I.Supplementary 2017-18'!$B$8:$B$35,0)),INDEX('I.KI 2017-18'!V$9:V$393,MATCH($B218,'I.KI 2017-18'!$B$9:$B$393,0)))),"")</f>
        <v>0</v>
      </c>
      <c r="AJ218" s="157">
        <f>_xlfn.IFNA(IF($B218=$B$382,0,_xlfn.IFNA(INDEX('I.Supplementary 2017-18'!W$8:W$35,MATCH($B218,'I.Supplementary 2017-18'!$B$8:$B$35,0)),INDEX('I.KI 2017-18'!W$9:W$393,MATCH($B218,'I.KI 2017-18'!$B$9:$B$393,0)))),"")</f>
        <v>0</v>
      </c>
      <c r="AK218" s="156">
        <f>_xlfn.IFNA(IF($B218=$B$382,0,_xlfn.IFNA(INDEX('I.Supplementary 2017-18'!X$8:X$35,MATCH($B218,'I.Supplementary 2017-18'!$B$8:$B$35,0)),INDEX('I.KI 2017-18'!X$9:X$393,MATCH($B218,'I.KI 2017-18'!$B$9:$B$393,0)))),"")</f>
        <v>210.03088725010957</v>
      </c>
      <c r="AL218" s="193">
        <f>_xlfn.IFNA(IF($B218=$B$382,0,_xlfn.IFNA(INDEX('I.Supplementary 2017-18'!Y$8:Y$35,MATCH($B218,'I.Supplementary 2017-18'!$B$8:$B$35,0)),INDEX('I.KI 2017-18'!Y$9:Y$393,MATCH($B218,'I.KI 2017-18'!$B$9:$B$393,0)))),"")</f>
        <v>0</v>
      </c>
      <c r="AM218" s="193">
        <f>_xlfn.IFNA(IF($B218=$B$382,0,_xlfn.IFNA(INDEX('I.Supplementary 2017-18'!Z$8:Z$35,MATCH($B218,'I.Supplementary 2017-18'!$B$8:$B$35,0)),INDEX('I.KI 2017-18'!Z$9:Z$393,MATCH($B218,'I.KI 2017-18'!$B$9:$B$393,0)))),"")</f>
        <v>12.662161543662751</v>
      </c>
      <c r="AN218" s="193">
        <f>_xlfn.IFNA(IF($B218=$B$382,0,_xlfn.IFNA(INDEX('I.Supplementary 2017-18'!AA$8:AA$35,MATCH($B218,'I.Supplementary 2017-18'!$B$8:$B$35,0)),INDEX('I.KI 2017-18'!AA$9:AA$393,MATCH($B218,'I.KI 2017-18'!$B$9:$B$393,0)))),"")</f>
        <v>0</v>
      </c>
      <c r="AO218" s="157">
        <f>_xlfn.IFNA(IF($B218=$B$382,0,_xlfn.IFNA(INDEX('I.Supplementary 2017-18'!AB$8:AB$35,MATCH($B218,'I.Supplementary 2017-18'!$B$8:$B$35,0)),INDEX('I.KI 2017-18'!AB$9:AB$393,MATCH($B218,'I.KI 2017-18'!$B$9:$B$393,0)))),"")</f>
        <v>0</v>
      </c>
      <c r="AP218" s="149"/>
      <c r="AQ218" s="156">
        <f>_xlfn.IFNA(IF($B218=$B$381,0,IF($B218=$B$382,0,_xlfn.IFNA(INDEX('I.Supplementary 2017-18'!I$8:I$35,MATCH($B218,'I.Supplementary 2017-18'!$B$8:$B$35,0)),INDEX('I.KI 2017-18'!I$9:I$393,MATCH($B218,'I.KI 2017-18'!$B$9:$B$393,0))))),"")</f>
        <v>77.926226417911678</v>
      </c>
      <c r="AR218" s="149">
        <f>_xlfn.IFNA(IF($B218=$B$381,0,IF($B218=$B$382,0,_xlfn.IFNA(INDEX('I.Supplementary 2017-18'!J$8:J$35,MATCH($B218,'I.Supplementary 2017-18'!$B$8:$B$35,0)),INDEX('I.KI 2017-18'!J$9:J$393,MATCH($B218,'I.KI 2017-18'!$B$9:$B$393,0))))),"")</f>
        <v>144.76682237586064</v>
      </c>
      <c r="AS218" s="157">
        <f>_xlfn.IFNA(IF($B218=$B$381,0,IF($B218=$B$382,0,_xlfn.IFNA(INDEX('I.Supplementary 2017-18'!H$8:H$35,MATCH($B218,'I.Supplementary 2017-18'!$B$8:$B$35,0)),INDEX('I.KI 2017-18'!H$9:H$393,MATCH($B218,'I.KI 2017-18'!$B$9:$B$393,0))))),"")</f>
        <v>222.69304879377233</v>
      </c>
      <c r="AT218" s="149"/>
      <c r="AU218" s="156">
        <f>_xlfn.IFNA(_xlfn.IFNA(INDEX('I.Supplementary 2018-19'!P$8:P$157,MATCH($B218,'I.Supplementary 2018-19'!$B$8:$B$157,0)),INDEX('I.KI 2018-19'!P$9:P$393,MATCH($B218,'I.KI 2018-19'!$B$9:$B$393,0))),"")</f>
        <v>53.535759162446382</v>
      </c>
      <c r="AV218" s="193">
        <f>_xlfn.IFNA(_xlfn.IFNA(INDEX('I.Supplementary 2018-19'!Q$8:Q$157,MATCH($B218,'I.Supplementary 2018-19'!$B$8:$B$157,0)),INDEX('I.KI 2018-19'!Q$9:Q$393,MATCH($B218,'I.KI 2018-19'!$B$9:$B$393,0))),"")</f>
        <v>0</v>
      </c>
      <c r="AW218" s="193">
        <f>_xlfn.IFNA(_xlfn.IFNA(INDEX('I.Supplementary 2018-19'!R$8:R$157,MATCH($B218,'I.Supplementary 2018-19'!$B$8:$B$157,0)),INDEX('I.KI 2018-19'!R$9:R$393,MATCH($B218,'I.KI 2018-19'!$B$9:$B$393,0))),"")</f>
        <v>4.4992037922532599</v>
      </c>
      <c r="AX218" s="193">
        <f>_xlfn.IFNA(_xlfn.IFNA(INDEX('I.Supplementary 2018-19'!S$8:S$157,MATCH($B218,'I.Supplementary 2018-19'!$B$8:$B$157,0)),INDEX('I.KI 2018-19'!S$9:S$393,MATCH($B218,'I.KI 2018-19'!$B$9:$B$393,0))),"")</f>
        <v>0</v>
      </c>
      <c r="AY218" s="157">
        <f>_xlfn.IFNA(_xlfn.IFNA(INDEX('I.Supplementary 2018-19'!T$8:T$157,MATCH($B218,'I.Supplementary 2018-19'!$B$8:$B$157,0)),INDEX('I.KI 2018-19'!T$9:T$393,MATCH($B218,'I.KI 2018-19'!$B$9:$B$393,0))),"")</f>
        <v>0</v>
      </c>
      <c r="AZ218" s="156">
        <f>_xlfn.IFNA(_xlfn.IFNA(INDEX('I.Supplementary 2018-19'!U$8:U$157,MATCH($B218,'I.Supplementary 2018-19'!$B$8:$B$157,0)),INDEX('I.KI 2018-19'!U$9:U$393,MATCH($B218,'I.KI 2018-19'!$B$9:$B$393,0))),"")</f>
        <v>141.53204941195884</v>
      </c>
      <c r="BA218" s="193">
        <f>_xlfn.IFNA(_xlfn.IFNA(INDEX('I.Supplementary 2018-19'!V$8:V$157,MATCH($B218,'I.Supplementary 2018-19'!$B$8:$B$157,0)),INDEX('I.KI 2018-19'!V$9:V$393,MATCH($B218,'I.KI 2018-19'!$B$9:$B$393,0))),"")</f>
        <v>0</v>
      </c>
      <c r="BB218" s="193">
        <f>_xlfn.IFNA(_xlfn.IFNA(INDEX('I.Supplementary 2018-19'!W$8:W$157,MATCH($B218,'I.Supplementary 2018-19'!$B$8:$B$157,0)),INDEX('I.KI 2018-19'!W$9:W$393,MATCH($B218,'I.KI 2018-19'!$B$9:$B$393,0))),"")</f>
        <v>7.5839908035199057</v>
      </c>
      <c r="BC218" s="193">
        <f>_xlfn.IFNA(_xlfn.IFNA(INDEX('I.Supplementary 2018-19'!X$8:X$157,MATCH($B218,'I.Supplementary 2018-19'!$B$8:$B$157,0)),INDEX('I.KI 2018-19'!X$9:X$393,MATCH($B218,'I.KI 2018-19'!$B$9:$B$393,0))),"")</f>
        <v>0</v>
      </c>
      <c r="BD218" s="157">
        <f>_xlfn.IFNA(_xlfn.IFNA(INDEX('I.Supplementary 2018-19'!Y$8:Y$157,MATCH($B218,'I.Supplementary 2018-19'!$B$8:$B$157,0)),INDEX('I.KI 2018-19'!Y$9:Y$393,MATCH($B218,'I.KI 2018-19'!$B$9:$B$393,0))),"")</f>
        <v>0</v>
      </c>
      <c r="BE218" s="156">
        <f>_xlfn.IFNA(_xlfn.IFNA(INDEX('I.Supplementary 2018-19'!Z$8:Z$157,MATCH($B218,'I.Supplementary 2018-19'!$B$8:$B$157,0)),INDEX('I.KI 2018-19'!Z$9:Z$393,MATCH($B218,'I.KI 2018-19'!$B$9:$B$393,0))),"")</f>
        <v>195.06780857440521</v>
      </c>
      <c r="BF218" s="193">
        <f>_xlfn.IFNA(_xlfn.IFNA(INDEX('I.Supplementary 2018-19'!AA$8:AA$157,MATCH($B218,'I.Supplementary 2018-19'!$B$8:$B$157,0)),INDEX('I.KI 2018-19'!AA$9:AA$393,MATCH($B218,'I.KI 2018-19'!$B$9:$B$393,0))),"")</f>
        <v>0</v>
      </c>
      <c r="BG218" s="193">
        <f>_xlfn.IFNA(_xlfn.IFNA(INDEX('I.Supplementary 2018-19'!AB$8:AB$157,MATCH($B218,'I.Supplementary 2018-19'!$B$8:$B$157,0)),INDEX('I.KI 2018-19'!AB$9:AB$393,MATCH($B218,'I.KI 2018-19'!$B$9:$B$393,0))),"")</f>
        <v>12.083194595773165</v>
      </c>
      <c r="BH218" s="193">
        <f>_xlfn.IFNA(_xlfn.IFNA(INDEX('I.Supplementary 2018-19'!AC$8:AC$157,MATCH($B218,'I.Supplementary 2018-19'!$B$8:$B$157,0)),INDEX('I.KI 2018-19'!AC$9:AC$393,MATCH($B218,'I.KI 2018-19'!$B$9:$B$393,0))),"")</f>
        <v>0</v>
      </c>
      <c r="BI218" s="157">
        <f>_xlfn.IFNA(_xlfn.IFNA(INDEX('I.Supplementary 2018-19'!AD$8:AD$157,MATCH($B218,'I.Supplementary 2018-19'!$B$8:$B$157,0)),INDEX('I.KI 2018-19'!AD$9:AD$393,MATCH($B218,'I.KI 2018-19'!$B$9:$B$393,0))),"")</f>
        <v>0</v>
      </c>
      <c r="BJ218" s="149"/>
      <c r="BK218" s="156">
        <f>_xlfn.IFNA(IF($B218=$B$381,0,IF($B218=$B$382,0,_xlfn.IFNA(INDEX('I.Supplementary 2018-19'!I$8:I$157,MATCH($B218,'I.Supplementary 2018-19'!$B$8:$B$157,0)),INDEX('I.KI 2018-19'!I$9:I$393,MATCH($B218,'I.KI 2018-19'!$B$9:$B$393,0))))),"")</f>
        <v>58.034962954699637</v>
      </c>
      <c r="BL218" s="149">
        <f>_xlfn.IFNA(IF($B218=$B$381,0,IF($B218=$B$382,0,_xlfn.IFNA(INDEX('I.Supplementary 2018-19'!J$8:J$157,MATCH($B218,'I.Supplementary 2018-19'!$B$8:$B$157,0)),INDEX('I.KI 2018-19'!J$9:J$393,MATCH($B218,'I.KI 2018-19'!$B$9:$B$393,0))))),"")</f>
        <v>149.11604021547876</v>
      </c>
      <c r="BM218" s="157">
        <f>_xlfn.IFNA(IF($B218=$B$381,0,IF($B218=$B$382,0,_xlfn.IFNA(INDEX('I.Supplementary 2018-19'!H$8:H$157,MATCH($B218,'I.Supplementary 2018-19'!$B$8:$B$157,0)),INDEX('I.KI 2018-19'!H$9:H$393,MATCH($B218,'I.KI 2018-19'!$B$9:$B$393,0))))),"")</f>
        <v>207.1510031701784</v>
      </c>
    </row>
    <row r="219" spans="2:65">
      <c r="B219" s="121" t="str">
        <f>'Calculations for 2021-22'!B219</f>
        <v>E1134</v>
      </c>
      <c r="C219" s="160" t="str">
        <f>'Calculations for 2021-22'!D219</f>
        <v>E1134</v>
      </c>
      <c r="D219" t="str">
        <f>'Calculations for 2021-22'!E219</f>
        <v>SD</v>
      </c>
      <c r="E219">
        <f>'Calculations for 2021-22'!F219</f>
        <v>0</v>
      </c>
      <c r="F219" s="120" t="str">
        <f>'Calculations for 2021-22'!H219</f>
        <v>North Devon</v>
      </c>
      <c r="G219" s="156">
        <f>_xlfn.IFNA(INDEX('I.KI 2016-17'!M$8:M$391,MATCH($B219,'I.KI 2016-17'!$B$8:$B$391,0)),"")</f>
        <v>0</v>
      </c>
      <c r="H219" s="149">
        <f>_xlfn.IFNA(INDEX('I.KI 2016-17'!N$8:N$391,MATCH($B219,'I.KI 2016-17'!$B$8:$B$391,0)),"")</f>
        <v>1.446332425941</v>
      </c>
      <c r="I219" s="149">
        <f>_xlfn.IFNA(INDEX('I.KI 2016-17'!O$8:O$391,MATCH($B219,'I.KI 2016-17'!$B$8:$B$391,0)),"")</f>
        <v>0</v>
      </c>
      <c r="J219" s="149">
        <f>_xlfn.IFNA(INDEX('I.KI 2016-17'!P$8:P$391,MATCH($B219,'I.KI 2016-17'!$B$8:$B$391,0)),"")</f>
        <v>0</v>
      </c>
      <c r="K219" s="157">
        <f>_xlfn.IFNA(INDEX('I.KI 2016-17'!Q$8:Q$391,MATCH($B219,'I.KI 2016-17'!$B$8:$B$391,0)),"")</f>
        <v>0</v>
      </c>
      <c r="L219" s="156">
        <f>_xlfn.IFNA(INDEX('I.KI 2016-17'!R$8:R$391,MATCH($B219,'I.KI 2016-17'!$B$8:$B$391,0)),"")</f>
        <v>0</v>
      </c>
      <c r="M219" s="193">
        <f>_xlfn.IFNA(INDEX('I.KI 2016-17'!S$8:S$391,MATCH($B219,'I.KI 2016-17'!$B$8:$B$391,0)),"")</f>
        <v>2.7370784378969999</v>
      </c>
      <c r="N219" s="193">
        <f>_xlfn.IFNA(INDEX('I.KI 2016-17'!T$8:T$391,MATCH($B219,'I.KI 2016-17'!$B$8:$B$391,0)),"")</f>
        <v>0</v>
      </c>
      <c r="O219" s="193">
        <f>_xlfn.IFNA(INDEX('I.KI 2016-17'!U$8:U$391,MATCH($B219,'I.KI 2016-17'!$B$8:$B$391,0)),"")</f>
        <v>0</v>
      </c>
      <c r="P219" s="157">
        <f>_xlfn.IFNA(INDEX('I.KI 2016-17'!V$8:V$391,MATCH($B219,'I.KI 2016-17'!$B$8:$B$391,0)),"")</f>
        <v>0</v>
      </c>
      <c r="Q219" s="156">
        <f>_xlfn.IFNA(INDEX('I.KI 2016-17'!W$8:W$391,MATCH($B219,'I.KI 2016-17'!$B$8:$B$391,0)),"")</f>
        <v>0</v>
      </c>
      <c r="R219" s="193">
        <f>_xlfn.IFNA(INDEX('I.KI 2016-17'!X$8:X$391,MATCH($B219,'I.KI 2016-17'!$B$8:$B$391,0)),"")</f>
        <v>4.1834108638379996</v>
      </c>
      <c r="S219" s="193">
        <f>_xlfn.IFNA(INDEX('I.KI 2016-17'!Y$8:Y$391,MATCH($B219,'I.KI 2016-17'!$B$8:$B$391,0)),"")</f>
        <v>0</v>
      </c>
      <c r="T219" s="193">
        <f>_xlfn.IFNA(INDEX('I.KI 2016-17'!Z$8:Z$391,MATCH($B219,'I.KI 2016-17'!$B$8:$B$391,0)),"")</f>
        <v>0</v>
      </c>
      <c r="U219" s="157">
        <f>_xlfn.IFNA(INDEX('I.KI 2016-17'!AA$8:AA$391,MATCH($B219,'I.KI 2016-17'!$B$8:$B$391,0)),"")</f>
        <v>0</v>
      </c>
      <c r="V219" s="149"/>
      <c r="W219" s="154">
        <f>_xlfn.IFNA(INDEX('I.KI 2016-17'!$H$8:$H$391,MATCH(B219,'I.KI 2016-17'!$B$8:$B$391,0)),"")</f>
        <v>1.446332425941</v>
      </c>
      <c r="X219" s="153">
        <f>_xlfn.IFNA(INDEX('I.KI 2016-17'!$I$8:$I$391,MATCH(B219,'I.KI 2016-17'!$B$8:$B$391,0)),"")</f>
        <v>2.7370784378969999</v>
      </c>
      <c r="Y219" s="155">
        <f>_xlfn.IFNA(INDEX('I.KI 2016-17'!$G$8:$G$391,MATCH(B219,'I.KI 2016-17'!$B$8:$B$391,0)),"")</f>
        <v>4.1834108638379996</v>
      </c>
      <c r="Z219" s="149"/>
      <c r="AA219" s="156">
        <f>_xlfn.IFNA(IF($B219=$B$382,0,_xlfn.IFNA(INDEX('I.Supplementary 2017-18'!N$8:N$35,MATCH($B219,'I.Supplementary 2017-18'!$B$8:$B$35,0)),INDEX('I.KI 2017-18'!N$9:N$393,MATCH($B219,'I.KI 2017-18'!$B$9:$B$393,0)))),"")</f>
        <v>0</v>
      </c>
      <c r="AB219" s="193">
        <f>_xlfn.IFNA(IF($B219=$B$382,0,_xlfn.IFNA(INDEX('I.Supplementary 2017-18'!O$8:O$35,MATCH($B219,'I.Supplementary 2017-18'!$B$8:$B$35,0)),INDEX('I.KI 2017-18'!O$9:O$393,MATCH($B219,'I.KI 2017-18'!$B$9:$B$393,0)))),"")</f>
        <v>0.8294061804151367</v>
      </c>
      <c r="AC219" s="193">
        <f>_xlfn.IFNA(IF($B219=$B$382,0,_xlfn.IFNA(INDEX('I.Supplementary 2017-18'!P$8:P$35,MATCH($B219,'I.Supplementary 2017-18'!$B$8:$B$35,0)),INDEX('I.KI 2017-18'!P$9:P$393,MATCH($B219,'I.KI 2017-18'!$B$9:$B$393,0)))),"")</f>
        <v>0</v>
      </c>
      <c r="AD219" s="193">
        <f>_xlfn.IFNA(IF($B219=$B$382,0,_xlfn.IFNA(INDEX('I.Supplementary 2017-18'!Q$8:Q$35,MATCH($B219,'I.Supplementary 2017-18'!$B$8:$B$35,0)),INDEX('I.KI 2017-18'!Q$9:Q$393,MATCH($B219,'I.KI 2017-18'!$B$9:$B$393,0)))),"")</f>
        <v>0</v>
      </c>
      <c r="AE219" s="157">
        <f>_xlfn.IFNA(IF($B219=$B$382,0,_xlfn.IFNA(INDEX('I.Supplementary 2017-18'!R$8:R$35,MATCH($B219,'I.Supplementary 2017-18'!$B$8:$B$35,0)),INDEX('I.KI 2017-18'!R$9:R$393,MATCH($B219,'I.KI 2017-18'!$B$9:$B$393,0)))),"")</f>
        <v>0</v>
      </c>
      <c r="AF219" s="156">
        <f>_xlfn.IFNA(IF($B219=$B$382,0,_xlfn.IFNA(INDEX('I.Supplementary 2017-18'!S$8:S$35,MATCH($B219,'I.Supplementary 2017-18'!$B$8:$B$35,0)),INDEX('I.KI 2017-18'!S$9:S$393,MATCH($B219,'I.KI 2017-18'!$B$9:$B$393,0)))),"")</f>
        <v>0</v>
      </c>
      <c r="AG219" s="193">
        <f>_xlfn.IFNA(IF($B219=$B$382,0,_xlfn.IFNA(INDEX('I.Supplementary 2017-18'!T$8:T$35,MATCH($B219,'I.Supplementary 2017-18'!$B$8:$B$35,0)),INDEX('I.KI 2017-18'!T$9:T$393,MATCH($B219,'I.KI 2017-18'!$B$9:$B$393,0)))),"")</f>
        <v>2.7929586987631558</v>
      </c>
      <c r="AH219" s="193">
        <f>_xlfn.IFNA(IF($B219=$B$382,0,_xlfn.IFNA(INDEX('I.Supplementary 2017-18'!U$8:U$35,MATCH($B219,'I.Supplementary 2017-18'!$B$8:$B$35,0)),INDEX('I.KI 2017-18'!U$9:U$393,MATCH($B219,'I.KI 2017-18'!$B$9:$B$393,0)))),"")</f>
        <v>0</v>
      </c>
      <c r="AI219" s="193">
        <f>_xlfn.IFNA(IF($B219=$B$382,0,_xlfn.IFNA(INDEX('I.Supplementary 2017-18'!V$8:V$35,MATCH($B219,'I.Supplementary 2017-18'!$B$8:$B$35,0)),INDEX('I.KI 2017-18'!V$9:V$393,MATCH($B219,'I.KI 2017-18'!$B$9:$B$393,0)))),"")</f>
        <v>0</v>
      </c>
      <c r="AJ219" s="157">
        <f>_xlfn.IFNA(IF($B219=$B$382,0,_xlfn.IFNA(INDEX('I.Supplementary 2017-18'!W$8:W$35,MATCH($B219,'I.Supplementary 2017-18'!$B$8:$B$35,0)),INDEX('I.KI 2017-18'!W$9:W$393,MATCH($B219,'I.KI 2017-18'!$B$9:$B$393,0)))),"")</f>
        <v>0</v>
      </c>
      <c r="AK219" s="156">
        <f>_xlfn.IFNA(IF($B219=$B$382,0,_xlfn.IFNA(INDEX('I.Supplementary 2017-18'!X$8:X$35,MATCH($B219,'I.Supplementary 2017-18'!$B$8:$B$35,0)),INDEX('I.KI 2017-18'!X$9:X$393,MATCH($B219,'I.KI 2017-18'!$B$9:$B$393,0)))),"")</f>
        <v>0</v>
      </c>
      <c r="AL219" s="193">
        <f>_xlfn.IFNA(IF($B219=$B$382,0,_xlfn.IFNA(INDEX('I.Supplementary 2017-18'!Y$8:Y$35,MATCH($B219,'I.Supplementary 2017-18'!$B$8:$B$35,0)),INDEX('I.KI 2017-18'!Y$9:Y$393,MATCH($B219,'I.KI 2017-18'!$B$9:$B$393,0)))),"")</f>
        <v>3.6223648791782925</v>
      </c>
      <c r="AM219" s="193">
        <f>_xlfn.IFNA(IF($B219=$B$382,0,_xlfn.IFNA(INDEX('I.Supplementary 2017-18'!Z$8:Z$35,MATCH($B219,'I.Supplementary 2017-18'!$B$8:$B$35,0)),INDEX('I.KI 2017-18'!Z$9:Z$393,MATCH($B219,'I.KI 2017-18'!$B$9:$B$393,0)))),"")</f>
        <v>0</v>
      </c>
      <c r="AN219" s="193">
        <f>_xlfn.IFNA(IF($B219=$B$382,0,_xlfn.IFNA(INDEX('I.Supplementary 2017-18'!AA$8:AA$35,MATCH($B219,'I.Supplementary 2017-18'!$B$8:$B$35,0)),INDEX('I.KI 2017-18'!AA$9:AA$393,MATCH($B219,'I.KI 2017-18'!$B$9:$B$393,0)))),"")</f>
        <v>0</v>
      </c>
      <c r="AO219" s="157">
        <f>_xlfn.IFNA(IF($B219=$B$382,0,_xlfn.IFNA(INDEX('I.Supplementary 2017-18'!AB$8:AB$35,MATCH($B219,'I.Supplementary 2017-18'!$B$8:$B$35,0)),INDEX('I.KI 2017-18'!AB$9:AB$393,MATCH($B219,'I.KI 2017-18'!$B$9:$B$393,0)))),"")</f>
        <v>0</v>
      </c>
      <c r="AP219" s="149"/>
      <c r="AQ219" s="156">
        <f>_xlfn.IFNA(IF($B219=$B$381,0,IF($B219=$B$382,0,_xlfn.IFNA(INDEX('I.Supplementary 2017-18'!I$8:I$35,MATCH($B219,'I.Supplementary 2017-18'!$B$8:$B$35,0)),INDEX('I.KI 2017-18'!I$9:I$393,MATCH($B219,'I.KI 2017-18'!$B$9:$B$393,0))))),"")</f>
        <v>0.8294061804151367</v>
      </c>
      <c r="AR219" s="149">
        <f>_xlfn.IFNA(IF($B219=$B$381,0,IF($B219=$B$382,0,_xlfn.IFNA(INDEX('I.Supplementary 2017-18'!J$8:J$35,MATCH($B219,'I.Supplementary 2017-18'!$B$8:$B$35,0)),INDEX('I.KI 2017-18'!J$9:J$393,MATCH($B219,'I.KI 2017-18'!$B$9:$B$393,0))))),"")</f>
        <v>2.7929586987631558</v>
      </c>
      <c r="AS219" s="157">
        <f>_xlfn.IFNA(IF($B219=$B$381,0,IF($B219=$B$382,0,_xlfn.IFNA(INDEX('I.Supplementary 2017-18'!H$8:H$35,MATCH($B219,'I.Supplementary 2017-18'!$B$8:$B$35,0)),INDEX('I.KI 2017-18'!H$9:H$393,MATCH($B219,'I.KI 2017-18'!$B$9:$B$393,0))))),"")</f>
        <v>3.6223648791782925</v>
      </c>
      <c r="AT219" s="149"/>
      <c r="AU219" s="156">
        <f>_xlfn.IFNA(_xlfn.IFNA(INDEX('I.Supplementary 2018-19'!P$8:P$157,MATCH($B219,'I.Supplementary 2018-19'!$B$8:$B$157,0)),INDEX('I.KI 2018-19'!P$9:P$393,MATCH($B219,'I.KI 2018-19'!$B$9:$B$393,0))),"")</f>
        <v>0</v>
      </c>
      <c r="AV219" s="193">
        <f>_xlfn.IFNA(_xlfn.IFNA(INDEX('I.Supplementary 2018-19'!Q$8:Q$157,MATCH($B219,'I.Supplementary 2018-19'!$B$8:$B$157,0)),INDEX('I.KI 2018-19'!Q$9:Q$393,MATCH($B219,'I.KI 2018-19'!$B$9:$B$393,0))),"")</f>
        <v>0.44508046975121834</v>
      </c>
      <c r="AW219" s="193">
        <f>_xlfn.IFNA(_xlfn.IFNA(INDEX('I.Supplementary 2018-19'!R$8:R$157,MATCH($B219,'I.Supplementary 2018-19'!$B$8:$B$157,0)),INDEX('I.KI 2018-19'!R$9:R$393,MATCH($B219,'I.KI 2018-19'!$B$9:$B$393,0))),"")</f>
        <v>0</v>
      </c>
      <c r="AX219" s="193">
        <f>_xlfn.IFNA(_xlfn.IFNA(INDEX('I.Supplementary 2018-19'!S$8:S$157,MATCH($B219,'I.Supplementary 2018-19'!$B$8:$B$157,0)),INDEX('I.KI 2018-19'!S$9:S$393,MATCH($B219,'I.KI 2018-19'!$B$9:$B$393,0))),"")</f>
        <v>0</v>
      </c>
      <c r="AY219" s="157">
        <f>_xlfn.IFNA(_xlfn.IFNA(INDEX('I.Supplementary 2018-19'!T$8:T$157,MATCH($B219,'I.Supplementary 2018-19'!$B$8:$B$157,0)),INDEX('I.KI 2018-19'!T$9:T$393,MATCH($B219,'I.KI 2018-19'!$B$9:$B$393,0))),"")</f>
        <v>0</v>
      </c>
      <c r="AZ219" s="156">
        <f>_xlfn.IFNA(_xlfn.IFNA(INDEX('I.Supplementary 2018-19'!U$8:U$157,MATCH($B219,'I.Supplementary 2018-19'!$B$8:$B$157,0)),INDEX('I.KI 2018-19'!U$9:U$393,MATCH($B219,'I.KI 2018-19'!$B$9:$B$393,0))),"")</f>
        <v>0</v>
      </c>
      <c r="BA219" s="193">
        <f>_xlfn.IFNA(_xlfn.IFNA(INDEX('I.Supplementary 2018-19'!V$8:V$157,MATCH($B219,'I.Supplementary 2018-19'!$B$8:$B$157,0)),INDEX('I.KI 2018-19'!V$9:V$393,MATCH($B219,'I.KI 2018-19'!$B$9:$B$393,0))),"")</f>
        <v>2.8768673291981002</v>
      </c>
      <c r="BB219" s="193">
        <f>_xlfn.IFNA(_xlfn.IFNA(INDEX('I.Supplementary 2018-19'!W$8:W$157,MATCH($B219,'I.Supplementary 2018-19'!$B$8:$B$157,0)),INDEX('I.KI 2018-19'!W$9:W$393,MATCH($B219,'I.KI 2018-19'!$B$9:$B$393,0))),"")</f>
        <v>0</v>
      </c>
      <c r="BC219" s="193">
        <f>_xlfn.IFNA(_xlfn.IFNA(INDEX('I.Supplementary 2018-19'!X$8:X$157,MATCH($B219,'I.Supplementary 2018-19'!$B$8:$B$157,0)),INDEX('I.KI 2018-19'!X$9:X$393,MATCH($B219,'I.KI 2018-19'!$B$9:$B$393,0))),"")</f>
        <v>0</v>
      </c>
      <c r="BD219" s="157">
        <f>_xlfn.IFNA(_xlfn.IFNA(INDEX('I.Supplementary 2018-19'!Y$8:Y$157,MATCH($B219,'I.Supplementary 2018-19'!$B$8:$B$157,0)),INDEX('I.KI 2018-19'!Y$9:Y$393,MATCH($B219,'I.KI 2018-19'!$B$9:$B$393,0))),"")</f>
        <v>0</v>
      </c>
      <c r="BE219" s="156">
        <f>_xlfn.IFNA(_xlfn.IFNA(INDEX('I.Supplementary 2018-19'!Z$8:Z$157,MATCH($B219,'I.Supplementary 2018-19'!$B$8:$B$157,0)),INDEX('I.KI 2018-19'!Z$9:Z$393,MATCH($B219,'I.KI 2018-19'!$B$9:$B$393,0))),"")</f>
        <v>0</v>
      </c>
      <c r="BF219" s="193">
        <f>_xlfn.IFNA(_xlfn.IFNA(INDEX('I.Supplementary 2018-19'!AA$8:AA$157,MATCH($B219,'I.Supplementary 2018-19'!$B$8:$B$157,0)),INDEX('I.KI 2018-19'!AA$9:AA$393,MATCH($B219,'I.KI 2018-19'!$B$9:$B$393,0))),"")</f>
        <v>3.3219477989493185</v>
      </c>
      <c r="BG219" s="193">
        <f>_xlfn.IFNA(_xlfn.IFNA(INDEX('I.Supplementary 2018-19'!AB$8:AB$157,MATCH($B219,'I.Supplementary 2018-19'!$B$8:$B$157,0)),INDEX('I.KI 2018-19'!AB$9:AB$393,MATCH($B219,'I.KI 2018-19'!$B$9:$B$393,0))),"")</f>
        <v>0</v>
      </c>
      <c r="BH219" s="193">
        <f>_xlfn.IFNA(_xlfn.IFNA(INDEX('I.Supplementary 2018-19'!AC$8:AC$157,MATCH($B219,'I.Supplementary 2018-19'!$B$8:$B$157,0)),INDEX('I.KI 2018-19'!AC$9:AC$393,MATCH($B219,'I.KI 2018-19'!$B$9:$B$393,0))),"")</f>
        <v>0</v>
      </c>
      <c r="BI219" s="157">
        <f>_xlfn.IFNA(_xlfn.IFNA(INDEX('I.Supplementary 2018-19'!AD$8:AD$157,MATCH($B219,'I.Supplementary 2018-19'!$B$8:$B$157,0)),INDEX('I.KI 2018-19'!AD$9:AD$393,MATCH($B219,'I.KI 2018-19'!$B$9:$B$393,0))),"")</f>
        <v>0</v>
      </c>
      <c r="BJ219" s="149"/>
      <c r="BK219" s="156">
        <f>_xlfn.IFNA(IF($B219=$B$381,0,IF($B219=$B$382,0,_xlfn.IFNA(INDEX('I.Supplementary 2018-19'!I$8:I$157,MATCH($B219,'I.Supplementary 2018-19'!$B$8:$B$157,0)),INDEX('I.KI 2018-19'!I$9:I$393,MATCH($B219,'I.KI 2018-19'!$B$9:$B$393,0))))),"")</f>
        <v>0.44508046975121834</v>
      </c>
      <c r="BL219" s="149">
        <f>_xlfn.IFNA(IF($B219=$B$381,0,IF($B219=$B$382,0,_xlfn.IFNA(INDEX('I.Supplementary 2018-19'!J$8:J$157,MATCH($B219,'I.Supplementary 2018-19'!$B$8:$B$157,0)),INDEX('I.KI 2018-19'!J$9:J$393,MATCH($B219,'I.KI 2018-19'!$B$9:$B$393,0))))),"")</f>
        <v>2.8768673291981002</v>
      </c>
      <c r="BM219" s="157">
        <f>_xlfn.IFNA(IF($B219=$B$381,0,IF($B219=$B$382,0,_xlfn.IFNA(INDEX('I.Supplementary 2018-19'!H$8:H$157,MATCH($B219,'I.Supplementary 2018-19'!$B$8:$B$157,0)),INDEX('I.KI 2018-19'!H$9:H$393,MATCH($B219,'I.KI 2018-19'!$B$9:$B$393,0))))),"")</f>
        <v>3.3219477989493185</v>
      </c>
    </row>
    <row r="220" spans="2:65">
      <c r="B220" s="121" t="str">
        <f>'Calculations for 2021-22'!B220</f>
        <v>E1038</v>
      </c>
      <c r="C220" s="160" t="str">
        <f>'Calculations for 2021-22'!D220</f>
        <v>E1038</v>
      </c>
      <c r="D220" t="str">
        <f>'Calculations for 2021-22'!E220</f>
        <v>SD</v>
      </c>
      <c r="E220">
        <f>'Calculations for 2021-22'!F220</f>
        <v>0</v>
      </c>
      <c r="F220" s="120" t="str">
        <f>'Calculations for 2021-22'!H220</f>
        <v>North East Derbyshire</v>
      </c>
      <c r="G220" s="156">
        <f>_xlfn.IFNA(INDEX('I.KI 2016-17'!M$8:M$391,MATCH($B220,'I.KI 2016-17'!$B$8:$B$391,0)),"")</f>
        <v>0</v>
      </c>
      <c r="H220" s="149">
        <f>_xlfn.IFNA(INDEX('I.KI 2016-17'!N$8:N$391,MATCH($B220,'I.KI 2016-17'!$B$8:$B$391,0)),"")</f>
        <v>1.294946472578</v>
      </c>
      <c r="I220" s="149">
        <f>_xlfn.IFNA(INDEX('I.KI 2016-17'!O$8:O$391,MATCH($B220,'I.KI 2016-17'!$B$8:$B$391,0)),"")</f>
        <v>0</v>
      </c>
      <c r="J220" s="149">
        <f>_xlfn.IFNA(INDEX('I.KI 2016-17'!P$8:P$391,MATCH($B220,'I.KI 2016-17'!$B$8:$B$391,0)),"")</f>
        <v>0</v>
      </c>
      <c r="K220" s="157">
        <f>_xlfn.IFNA(INDEX('I.KI 2016-17'!Q$8:Q$391,MATCH($B220,'I.KI 2016-17'!$B$8:$B$391,0)),"")</f>
        <v>0</v>
      </c>
      <c r="L220" s="156">
        <f>_xlfn.IFNA(INDEX('I.KI 2016-17'!R$8:R$391,MATCH($B220,'I.KI 2016-17'!$B$8:$B$391,0)),"")</f>
        <v>0</v>
      </c>
      <c r="M220" s="193">
        <f>_xlfn.IFNA(INDEX('I.KI 2016-17'!S$8:S$391,MATCH($B220,'I.KI 2016-17'!$B$8:$B$391,0)),"")</f>
        <v>2.5642653424570003</v>
      </c>
      <c r="N220" s="193">
        <f>_xlfn.IFNA(INDEX('I.KI 2016-17'!T$8:T$391,MATCH($B220,'I.KI 2016-17'!$B$8:$B$391,0)),"")</f>
        <v>0</v>
      </c>
      <c r="O220" s="193">
        <f>_xlfn.IFNA(INDEX('I.KI 2016-17'!U$8:U$391,MATCH($B220,'I.KI 2016-17'!$B$8:$B$391,0)),"")</f>
        <v>0</v>
      </c>
      <c r="P220" s="157">
        <f>_xlfn.IFNA(INDEX('I.KI 2016-17'!V$8:V$391,MATCH($B220,'I.KI 2016-17'!$B$8:$B$391,0)),"")</f>
        <v>0</v>
      </c>
      <c r="Q220" s="156">
        <f>_xlfn.IFNA(INDEX('I.KI 2016-17'!W$8:W$391,MATCH($B220,'I.KI 2016-17'!$B$8:$B$391,0)),"")</f>
        <v>0</v>
      </c>
      <c r="R220" s="193">
        <f>_xlfn.IFNA(INDEX('I.KI 2016-17'!X$8:X$391,MATCH($B220,'I.KI 2016-17'!$B$8:$B$391,0)),"")</f>
        <v>3.8592118150350005</v>
      </c>
      <c r="S220" s="193">
        <f>_xlfn.IFNA(INDEX('I.KI 2016-17'!Y$8:Y$391,MATCH($B220,'I.KI 2016-17'!$B$8:$B$391,0)),"")</f>
        <v>0</v>
      </c>
      <c r="T220" s="193">
        <f>_xlfn.IFNA(INDEX('I.KI 2016-17'!Z$8:Z$391,MATCH($B220,'I.KI 2016-17'!$B$8:$B$391,0)),"")</f>
        <v>0</v>
      </c>
      <c r="U220" s="157">
        <f>_xlfn.IFNA(INDEX('I.KI 2016-17'!AA$8:AA$391,MATCH($B220,'I.KI 2016-17'!$B$8:$B$391,0)),"")</f>
        <v>0</v>
      </c>
      <c r="V220" s="149"/>
      <c r="W220" s="154">
        <f>_xlfn.IFNA(INDEX('I.KI 2016-17'!$H$8:$H$391,MATCH(B220,'I.KI 2016-17'!$B$8:$B$391,0)),"")</f>
        <v>1.294946472578</v>
      </c>
      <c r="X220" s="153">
        <f>_xlfn.IFNA(INDEX('I.KI 2016-17'!$I$8:$I$391,MATCH(B220,'I.KI 2016-17'!$B$8:$B$391,0)),"")</f>
        <v>2.5642653424570003</v>
      </c>
      <c r="Y220" s="155">
        <f>_xlfn.IFNA(INDEX('I.KI 2016-17'!$G$8:$G$391,MATCH(B220,'I.KI 2016-17'!$B$8:$B$391,0)),"")</f>
        <v>3.8592118150350005</v>
      </c>
      <c r="Z220" s="149"/>
      <c r="AA220" s="156">
        <f>_xlfn.IFNA(IF($B220=$B$382,0,_xlfn.IFNA(INDEX('I.Supplementary 2017-18'!N$8:N$35,MATCH($B220,'I.Supplementary 2017-18'!$B$8:$B$35,0)),INDEX('I.KI 2017-18'!N$9:N$393,MATCH($B220,'I.KI 2017-18'!$B$9:$B$393,0)))),"")</f>
        <v>0</v>
      </c>
      <c r="AB220" s="193">
        <f>_xlfn.IFNA(IF($B220=$B$382,0,_xlfn.IFNA(INDEX('I.Supplementary 2017-18'!O$8:O$35,MATCH($B220,'I.Supplementary 2017-18'!$B$8:$B$35,0)),INDEX('I.KI 2017-18'!O$9:O$393,MATCH($B220,'I.KI 2017-18'!$B$9:$B$393,0)))),"")</f>
        <v>0.70648701855651008</v>
      </c>
      <c r="AC220" s="193">
        <f>_xlfn.IFNA(IF($B220=$B$382,0,_xlfn.IFNA(INDEX('I.Supplementary 2017-18'!P$8:P$35,MATCH($B220,'I.Supplementary 2017-18'!$B$8:$B$35,0)),INDEX('I.KI 2017-18'!P$9:P$393,MATCH($B220,'I.KI 2017-18'!$B$9:$B$393,0)))),"")</f>
        <v>0</v>
      </c>
      <c r="AD220" s="193">
        <f>_xlfn.IFNA(IF($B220=$B$382,0,_xlfn.IFNA(INDEX('I.Supplementary 2017-18'!Q$8:Q$35,MATCH($B220,'I.Supplementary 2017-18'!$B$8:$B$35,0)),INDEX('I.KI 2017-18'!Q$9:Q$393,MATCH($B220,'I.KI 2017-18'!$B$9:$B$393,0)))),"")</f>
        <v>0</v>
      </c>
      <c r="AE220" s="157">
        <f>_xlfn.IFNA(IF($B220=$B$382,0,_xlfn.IFNA(INDEX('I.Supplementary 2017-18'!R$8:R$35,MATCH($B220,'I.Supplementary 2017-18'!$B$8:$B$35,0)),INDEX('I.KI 2017-18'!R$9:R$393,MATCH($B220,'I.KI 2017-18'!$B$9:$B$393,0)))),"")</f>
        <v>0</v>
      </c>
      <c r="AF220" s="156">
        <f>_xlfn.IFNA(IF($B220=$B$382,0,_xlfn.IFNA(INDEX('I.Supplementary 2017-18'!S$8:S$35,MATCH($B220,'I.Supplementary 2017-18'!$B$8:$B$35,0)),INDEX('I.KI 2017-18'!S$9:S$393,MATCH($B220,'I.KI 2017-18'!$B$9:$B$393,0)))),"")</f>
        <v>0</v>
      </c>
      <c r="AG220" s="193">
        <f>_xlfn.IFNA(IF($B220=$B$382,0,_xlfn.IFNA(INDEX('I.Supplementary 2017-18'!T$8:T$35,MATCH($B220,'I.Supplementary 2017-18'!$B$8:$B$35,0)),INDEX('I.KI 2017-18'!T$9:T$393,MATCH($B220,'I.KI 2017-18'!$B$9:$B$393,0)))),"")</f>
        <v>2.616617446906238</v>
      </c>
      <c r="AH220" s="193">
        <f>_xlfn.IFNA(IF($B220=$B$382,0,_xlfn.IFNA(INDEX('I.Supplementary 2017-18'!U$8:U$35,MATCH($B220,'I.Supplementary 2017-18'!$B$8:$B$35,0)),INDEX('I.KI 2017-18'!U$9:U$393,MATCH($B220,'I.KI 2017-18'!$B$9:$B$393,0)))),"")</f>
        <v>0</v>
      </c>
      <c r="AI220" s="193">
        <f>_xlfn.IFNA(IF($B220=$B$382,0,_xlfn.IFNA(INDEX('I.Supplementary 2017-18'!V$8:V$35,MATCH($B220,'I.Supplementary 2017-18'!$B$8:$B$35,0)),INDEX('I.KI 2017-18'!V$9:V$393,MATCH($B220,'I.KI 2017-18'!$B$9:$B$393,0)))),"")</f>
        <v>0</v>
      </c>
      <c r="AJ220" s="157">
        <f>_xlfn.IFNA(IF($B220=$B$382,0,_xlfn.IFNA(INDEX('I.Supplementary 2017-18'!W$8:W$35,MATCH($B220,'I.Supplementary 2017-18'!$B$8:$B$35,0)),INDEX('I.KI 2017-18'!W$9:W$393,MATCH($B220,'I.KI 2017-18'!$B$9:$B$393,0)))),"")</f>
        <v>0</v>
      </c>
      <c r="AK220" s="156">
        <f>_xlfn.IFNA(IF($B220=$B$382,0,_xlfn.IFNA(INDEX('I.Supplementary 2017-18'!X$8:X$35,MATCH($B220,'I.Supplementary 2017-18'!$B$8:$B$35,0)),INDEX('I.KI 2017-18'!X$9:X$393,MATCH($B220,'I.KI 2017-18'!$B$9:$B$393,0)))),"")</f>
        <v>0</v>
      </c>
      <c r="AL220" s="193">
        <f>_xlfn.IFNA(IF($B220=$B$382,0,_xlfn.IFNA(INDEX('I.Supplementary 2017-18'!Y$8:Y$35,MATCH($B220,'I.Supplementary 2017-18'!$B$8:$B$35,0)),INDEX('I.KI 2017-18'!Y$9:Y$393,MATCH($B220,'I.KI 2017-18'!$B$9:$B$393,0)))),"")</f>
        <v>3.3231044654627482</v>
      </c>
      <c r="AM220" s="193">
        <f>_xlfn.IFNA(IF($B220=$B$382,0,_xlfn.IFNA(INDEX('I.Supplementary 2017-18'!Z$8:Z$35,MATCH($B220,'I.Supplementary 2017-18'!$B$8:$B$35,0)),INDEX('I.KI 2017-18'!Z$9:Z$393,MATCH($B220,'I.KI 2017-18'!$B$9:$B$393,0)))),"")</f>
        <v>0</v>
      </c>
      <c r="AN220" s="193">
        <f>_xlfn.IFNA(IF($B220=$B$382,0,_xlfn.IFNA(INDEX('I.Supplementary 2017-18'!AA$8:AA$35,MATCH($B220,'I.Supplementary 2017-18'!$B$8:$B$35,0)),INDEX('I.KI 2017-18'!AA$9:AA$393,MATCH($B220,'I.KI 2017-18'!$B$9:$B$393,0)))),"")</f>
        <v>0</v>
      </c>
      <c r="AO220" s="157">
        <f>_xlfn.IFNA(IF($B220=$B$382,0,_xlfn.IFNA(INDEX('I.Supplementary 2017-18'!AB$8:AB$35,MATCH($B220,'I.Supplementary 2017-18'!$B$8:$B$35,0)),INDEX('I.KI 2017-18'!AB$9:AB$393,MATCH($B220,'I.KI 2017-18'!$B$9:$B$393,0)))),"")</f>
        <v>0</v>
      </c>
      <c r="AP220" s="149"/>
      <c r="AQ220" s="156">
        <f>_xlfn.IFNA(IF($B220=$B$381,0,IF($B220=$B$382,0,_xlfn.IFNA(INDEX('I.Supplementary 2017-18'!I$8:I$35,MATCH($B220,'I.Supplementary 2017-18'!$B$8:$B$35,0)),INDEX('I.KI 2017-18'!I$9:I$393,MATCH($B220,'I.KI 2017-18'!$B$9:$B$393,0))))),"")</f>
        <v>0.70648701855651008</v>
      </c>
      <c r="AR220" s="149">
        <f>_xlfn.IFNA(IF($B220=$B$381,0,IF($B220=$B$382,0,_xlfn.IFNA(INDEX('I.Supplementary 2017-18'!J$8:J$35,MATCH($B220,'I.Supplementary 2017-18'!$B$8:$B$35,0)),INDEX('I.KI 2017-18'!J$9:J$393,MATCH($B220,'I.KI 2017-18'!$B$9:$B$393,0))))),"")</f>
        <v>2.616617446906238</v>
      </c>
      <c r="AS220" s="157">
        <f>_xlfn.IFNA(IF($B220=$B$381,0,IF($B220=$B$382,0,_xlfn.IFNA(INDEX('I.Supplementary 2017-18'!H$8:H$35,MATCH($B220,'I.Supplementary 2017-18'!$B$8:$B$35,0)),INDEX('I.KI 2017-18'!H$9:H$393,MATCH($B220,'I.KI 2017-18'!$B$9:$B$393,0))))),"")</f>
        <v>3.3231044654627482</v>
      </c>
      <c r="AT220" s="149"/>
      <c r="AU220" s="156">
        <f>_xlfn.IFNA(_xlfn.IFNA(INDEX('I.Supplementary 2018-19'!P$8:P$157,MATCH($B220,'I.Supplementary 2018-19'!$B$8:$B$157,0)),INDEX('I.KI 2018-19'!P$9:P$393,MATCH($B220,'I.KI 2018-19'!$B$9:$B$393,0))),"")</f>
        <v>0</v>
      </c>
      <c r="AV220" s="193">
        <f>_xlfn.IFNA(_xlfn.IFNA(INDEX('I.Supplementary 2018-19'!Q$8:Q$157,MATCH($B220,'I.Supplementary 2018-19'!$B$8:$B$157,0)),INDEX('I.KI 2018-19'!Q$9:Q$393,MATCH($B220,'I.KI 2018-19'!$B$9:$B$393,0))),"")</f>
        <v>0.34080381334135124</v>
      </c>
      <c r="AW220" s="193">
        <f>_xlfn.IFNA(_xlfn.IFNA(INDEX('I.Supplementary 2018-19'!R$8:R$157,MATCH($B220,'I.Supplementary 2018-19'!$B$8:$B$157,0)),INDEX('I.KI 2018-19'!R$9:R$393,MATCH($B220,'I.KI 2018-19'!$B$9:$B$393,0))),"")</f>
        <v>0</v>
      </c>
      <c r="AX220" s="193">
        <f>_xlfn.IFNA(_xlfn.IFNA(INDEX('I.Supplementary 2018-19'!S$8:S$157,MATCH($B220,'I.Supplementary 2018-19'!$B$8:$B$157,0)),INDEX('I.KI 2018-19'!S$9:S$393,MATCH($B220,'I.KI 2018-19'!$B$9:$B$393,0))),"")</f>
        <v>0</v>
      </c>
      <c r="AY220" s="157">
        <f>_xlfn.IFNA(_xlfn.IFNA(INDEX('I.Supplementary 2018-19'!T$8:T$157,MATCH($B220,'I.Supplementary 2018-19'!$B$8:$B$157,0)),INDEX('I.KI 2018-19'!T$9:T$393,MATCH($B220,'I.KI 2018-19'!$B$9:$B$393,0))),"")</f>
        <v>0</v>
      </c>
      <c r="AZ220" s="156">
        <f>_xlfn.IFNA(_xlfn.IFNA(INDEX('I.Supplementary 2018-19'!U$8:U$157,MATCH($B220,'I.Supplementary 2018-19'!$B$8:$B$157,0)),INDEX('I.KI 2018-19'!U$9:U$393,MATCH($B220,'I.KI 2018-19'!$B$9:$B$393,0))),"")</f>
        <v>0</v>
      </c>
      <c r="BA220" s="193">
        <f>_xlfn.IFNA(_xlfn.IFNA(INDEX('I.Supplementary 2018-19'!V$8:V$157,MATCH($B220,'I.Supplementary 2018-19'!$B$8:$B$157,0)),INDEX('I.KI 2018-19'!V$9:V$393,MATCH($B220,'I.KI 2018-19'!$B$9:$B$393,0))),"")</f>
        <v>2.6952282714914038</v>
      </c>
      <c r="BB220" s="193">
        <f>_xlfn.IFNA(_xlfn.IFNA(INDEX('I.Supplementary 2018-19'!W$8:W$157,MATCH($B220,'I.Supplementary 2018-19'!$B$8:$B$157,0)),INDEX('I.KI 2018-19'!W$9:W$393,MATCH($B220,'I.KI 2018-19'!$B$9:$B$393,0))),"")</f>
        <v>0</v>
      </c>
      <c r="BC220" s="193">
        <f>_xlfn.IFNA(_xlfn.IFNA(INDEX('I.Supplementary 2018-19'!X$8:X$157,MATCH($B220,'I.Supplementary 2018-19'!$B$8:$B$157,0)),INDEX('I.KI 2018-19'!X$9:X$393,MATCH($B220,'I.KI 2018-19'!$B$9:$B$393,0))),"")</f>
        <v>0</v>
      </c>
      <c r="BD220" s="157">
        <f>_xlfn.IFNA(_xlfn.IFNA(INDEX('I.Supplementary 2018-19'!Y$8:Y$157,MATCH($B220,'I.Supplementary 2018-19'!$B$8:$B$157,0)),INDEX('I.KI 2018-19'!Y$9:Y$393,MATCH($B220,'I.KI 2018-19'!$B$9:$B$393,0))),"")</f>
        <v>0</v>
      </c>
      <c r="BE220" s="156">
        <f>_xlfn.IFNA(_xlfn.IFNA(INDEX('I.Supplementary 2018-19'!Z$8:Z$157,MATCH($B220,'I.Supplementary 2018-19'!$B$8:$B$157,0)),INDEX('I.KI 2018-19'!Z$9:Z$393,MATCH($B220,'I.KI 2018-19'!$B$9:$B$393,0))),"")</f>
        <v>0</v>
      </c>
      <c r="BF220" s="193">
        <f>_xlfn.IFNA(_xlfn.IFNA(INDEX('I.Supplementary 2018-19'!AA$8:AA$157,MATCH($B220,'I.Supplementary 2018-19'!$B$8:$B$157,0)),INDEX('I.KI 2018-19'!AA$9:AA$393,MATCH($B220,'I.KI 2018-19'!$B$9:$B$393,0))),"")</f>
        <v>3.0360320848327551</v>
      </c>
      <c r="BG220" s="193">
        <f>_xlfn.IFNA(_xlfn.IFNA(INDEX('I.Supplementary 2018-19'!AB$8:AB$157,MATCH($B220,'I.Supplementary 2018-19'!$B$8:$B$157,0)),INDEX('I.KI 2018-19'!AB$9:AB$393,MATCH($B220,'I.KI 2018-19'!$B$9:$B$393,0))),"")</f>
        <v>0</v>
      </c>
      <c r="BH220" s="193">
        <f>_xlfn.IFNA(_xlfn.IFNA(INDEX('I.Supplementary 2018-19'!AC$8:AC$157,MATCH($B220,'I.Supplementary 2018-19'!$B$8:$B$157,0)),INDEX('I.KI 2018-19'!AC$9:AC$393,MATCH($B220,'I.KI 2018-19'!$B$9:$B$393,0))),"")</f>
        <v>0</v>
      </c>
      <c r="BI220" s="157">
        <f>_xlfn.IFNA(_xlfn.IFNA(INDEX('I.Supplementary 2018-19'!AD$8:AD$157,MATCH($B220,'I.Supplementary 2018-19'!$B$8:$B$157,0)),INDEX('I.KI 2018-19'!AD$9:AD$393,MATCH($B220,'I.KI 2018-19'!$B$9:$B$393,0))),"")</f>
        <v>0</v>
      </c>
      <c r="BJ220" s="149"/>
      <c r="BK220" s="156">
        <f>_xlfn.IFNA(IF($B220=$B$381,0,IF($B220=$B$382,0,_xlfn.IFNA(INDEX('I.Supplementary 2018-19'!I$8:I$157,MATCH($B220,'I.Supplementary 2018-19'!$B$8:$B$157,0)),INDEX('I.KI 2018-19'!I$9:I$393,MATCH($B220,'I.KI 2018-19'!$B$9:$B$393,0))))),"")</f>
        <v>0.34080381334135124</v>
      </c>
      <c r="BL220" s="149">
        <f>_xlfn.IFNA(IF($B220=$B$381,0,IF($B220=$B$382,0,_xlfn.IFNA(INDEX('I.Supplementary 2018-19'!J$8:J$157,MATCH($B220,'I.Supplementary 2018-19'!$B$8:$B$157,0)),INDEX('I.KI 2018-19'!J$9:J$393,MATCH($B220,'I.KI 2018-19'!$B$9:$B$393,0))))),"")</f>
        <v>2.6952282714914038</v>
      </c>
      <c r="BM220" s="157">
        <f>_xlfn.IFNA(IF($B220=$B$381,0,IF($B220=$B$382,0,_xlfn.IFNA(INDEX('I.Supplementary 2018-19'!H$8:H$157,MATCH($B220,'I.Supplementary 2018-19'!$B$8:$B$157,0)),INDEX('I.KI 2018-19'!H$9:H$393,MATCH($B220,'I.KI 2018-19'!$B$9:$B$393,0))))),"")</f>
        <v>3.0360320848327551</v>
      </c>
    </row>
    <row r="221" spans="2:65">
      <c r="B221" s="121" t="str">
        <f>'Calculations for 2021-22'!B221</f>
        <v>E2003</v>
      </c>
      <c r="C221" s="160" t="str">
        <f>'Calculations for 2021-22'!D221</f>
        <v>E2003</v>
      </c>
      <c r="D221" t="str">
        <f>'Calculations for 2021-22'!E221</f>
        <v>UNINFIR</v>
      </c>
      <c r="E221">
        <f>'Calculations for 2021-22'!F221</f>
        <v>0</v>
      </c>
      <c r="F221" s="120" t="str">
        <f>'Calculations for 2021-22'!H221</f>
        <v>North East Lincolnshire</v>
      </c>
      <c r="G221" s="156">
        <f>_xlfn.IFNA(INDEX('I.KI 2016-17'!M$8:M$391,MATCH($B221,'I.KI 2016-17'!$B$8:$B$391,0)),"")</f>
        <v>21.482915875335998</v>
      </c>
      <c r="H221" s="149">
        <f>_xlfn.IFNA(INDEX('I.KI 2016-17'!N$8:N$391,MATCH($B221,'I.KI 2016-17'!$B$8:$B$391,0)),"")</f>
        <v>2.7819892914089999</v>
      </c>
      <c r="I221" s="149">
        <f>_xlfn.IFNA(INDEX('I.KI 2016-17'!O$8:O$391,MATCH($B221,'I.KI 2016-17'!$B$8:$B$391,0)),"")</f>
        <v>0</v>
      </c>
      <c r="J221" s="149">
        <f>_xlfn.IFNA(INDEX('I.KI 2016-17'!P$8:P$391,MATCH($B221,'I.KI 2016-17'!$B$8:$B$391,0)),"")</f>
        <v>0</v>
      </c>
      <c r="K221" s="157">
        <f>_xlfn.IFNA(INDEX('I.KI 2016-17'!Q$8:Q$391,MATCH($B221,'I.KI 2016-17'!$B$8:$B$391,0)),"")</f>
        <v>0</v>
      </c>
      <c r="L221" s="156">
        <f>_xlfn.IFNA(INDEX('I.KI 2016-17'!R$8:R$391,MATCH($B221,'I.KI 2016-17'!$B$8:$B$391,0)),"")</f>
        <v>30.839544206589</v>
      </c>
      <c r="M221" s="193">
        <f>_xlfn.IFNA(INDEX('I.KI 2016-17'!S$8:S$391,MATCH($B221,'I.KI 2016-17'!$B$8:$B$391,0)),"")</f>
        <v>5.5222320425370004</v>
      </c>
      <c r="N221" s="193">
        <f>_xlfn.IFNA(INDEX('I.KI 2016-17'!T$8:T$391,MATCH($B221,'I.KI 2016-17'!$B$8:$B$391,0)),"")</f>
        <v>0</v>
      </c>
      <c r="O221" s="193">
        <f>_xlfn.IFNA(INDEX('I.KI 2016-17'!U$8:U$391,MATCH($B221,'I.KI 2016-17'!$B$8:$B$391,0)),"")</f>
        <v>0</v>
      </c>
      <c r="P221" s="157">
        <f>_xlfn.IFNA(INDEX('I.KI 2016-17'!V$8:V$391,MATCH($B221,'I.KI 2016-17'!$B$8:$B$391,0)),"")</f>
        <v>0</v>
      </c>
      <c r="Q221" s="156">
        <f>_xlfn.IFNA(INDEX('I.KI 2016-17'!W$8:W$391,MATCH($B221,'I.KI 2016-17'!$B$8:$B$391,0)),"")</f>
        <v>52.322460081925001</v>
      </c>
      <c r="R221" s="193">
        <f>_xlfn.IFNA(INDEX('I.KI 2016-17'!X$8:X$391,MATCH($B221,'I.KI 2016-17'!$B$8:$B$391,0)),"")</f>
        <v>8.3042213339459998</v>
      </c>
      <c r="S221" s="193">
        <f>_xlfn.IFNA(INDEX('I.KI 2016-17'!Y$8:Y$391,MATCH($B221,'I.KI 2016-17'!$B$8:$B$391,0)),"")</f>
        <v>0</v>
      </c>
      <c r="T221" s="193">
        <f>_xlfn.IFNA(INDEX('I.KI 2016-17'!Z$8:Z$391,MATCH($B221,'I.KI 2016-17'!$B$8:$B$391,0)),"")</f>
        <v>0</v>
      </c>
      <c r="U221" s="157">
        <f>_xlfn.IFNA(INDEX('I.KI 2016-17'!AA$8:AA$391,MATCH($B221,'I.KI 2016-17'!$B$8:$B$391,0)),"")</f>
        <v>0</v>
      </c>
      <c r="V221" s="149"/>
      <c r="W221" s="154">
        <f>_xlfn.IFNA(INDEX('I.KI 2016-17'!$H$8:$H$391,MATCH(B221,'I.KI 2016-17'!$B$8:$B$391,0)),"")</f>
        <v>24.264905166744999</v>
      </c>
      <c r="X221" s="153">
        <f>_xlfn.IFNA(INDEX('I.KI 2016-17'!$I$8:$I$391,MATCH(B221,'I.KI 2016-17'!$B$8:$B$391,0)),"")</f>
        <v>36.361776249126002</v>
      </c>
      <c r="Y221" s="155">
        <f>_xlfn.IFNA(INDEX('I.KI 2016-17'!$G$8:$G$391,MATCH(B221,'I.KI 2016-17'!$B$8:$B$391,0)),"")</f>
        <v>60.626681415871005</v>
      </c>
      <c r="Z221" s="149"/>
      <c r="AA221" s="156">
        <f>_xlfn.IFNA(IF($B221=$B$382,0,_xlfn.IFNA(INDEX('I.Supplementary 2017-18'!N$8:N$35,MATCH($B221,'I.Supplementary 2017-18'!$B$8:$B$35,0)),INDEX('I.KI 2017-18'!N$9:N$393,MATCH($B221,'I.KI 2017-18'!$B$9:$B$393,0)))),"")</f>
        <v>16.088690099375732</v>
      </c>
      <c r="AB221" s="193">
        <f>_xlfn.IFNA(IF($B221=$B$382,0,_xlfn.IFNA(INDEX('I.Supplementary 2017-18'!O$8:O$35,MATCH($B221,'I.Supplementary 2017-18'!$B$8:$B$35,0)),INDEX('I.KI 2017-18'!O$9:O$393,MATCH($B221,'I.KI 2017-18'!$B$9:$B$393,0)))),"")</f>
        <v>1.6668640434978326</v>
      </c>
      <c r="AC221" s="193">
        <f>_xlfn.IFNA(IF($B221=$B$382,0,_xlfn.IFNA(INDEX('I.Supplementary 2017-18'!P$8:P$35,MATCH($B221,'I.Supplementary 2017-18'!$B$8:$B$35,0)),INDEX('I.KI 2017-18'!P$9:P$393,MATCH($B221,'I.KI 2017-18'!$B$9:$B$393,0)))),"")</f>
        <v>0</v>
      </c>
      <c r="AD221" s="193">
        <f>_xlfn.IFNA(IF($B221=$B$382,0,_xlfn.IFNA(INDEX('I.Supplementary 2017-18'!Q$8:Q$35,MATCH($B221,'I.Supplementary 2017-18'!$B$8:$B$35,0)),INDEX('I.KI 2017-18'!Q$9:Q$393,MATCH($B221,'I.KI 2017-18'!$B$9:$B$393,0)))),"")</f>
        <v>0</v>
      </c>
      <c r="AE221" s="157">
        <f>_xlfn.IFNA(IF($B221=$B$382,0,_xlfn.IFNA(INDEX('I.Supplementary 2017-18'!R$8:R$35,MATCH($B221,'I.Supplementary 2017-18'!$B$8:$B$35,0)),INDEX('I.KI 2017-18'!R$9:R$393,MATCH($B221,'I.KI 2017-18'!$B$9:$B$393,0)))),"")</f>
        <v>0</v>
      </c>
      <c r="AF221" s="156">
        <f>_xlfn.IFNA(IF($B221=$B$382,0,_xlfn.IFNA(INDEX('I.Supplementary 2017-18'!S$8:S$35,MATCH($B221,'I.Supplementary 2017-18'!$B$8:$B$35,0)),INDEX('I.KI 2017-18'!S$9:S$393,MATCH($B221,'I.KI 2017-18'!$B$9:$B$393,0)))),"")</f>
        <v>31.469165101407647</v>
      </c>
      <c r="AG221" s="193">
        <f>_xlfn.IFNA(IF($B221=$B$382,0,_xlfn.IFNA(INDEX('I.Supplementary 2017-18'!T$8:T$35,MATCH($B221,'I.Supplementary 2017-18'!$B$8:$B$35,0)),INDEX('I.KI 2017-18'!T$9:T$393,MATCH($B221,'I.KI 2017-18'!$B$9:$B$393,0)))),"")</f>
        <v>5.6349740680587486</v>
      </c>
      <c r="AH221" s="193">
        <f>_xlfn.IFNA(IF($B221=$B$382,0,_xlfn.IFNA(INDEX('I.Supplementary 2017-18'!U$8:U$35,MATCH($B221,'I.Supplementary 2017-18'!$B$8:$B$35,0)),INDEX('I.KI 2017-18'!U$9:U$393,MATCH($B221,'I.KI 2017-18'!$B$9:$B$393,0)))),"")</f>
        <v>0</v>
      </c>
      <c r="AI221" s="193">
        <f>_xlfn.IFNA(IF($B221=$B$382,0,_xlfn.IFNA(INDEX('I.Supplementary 2017-18'!V$8:V$35,MATCH($B221,'I.Supplementary 2017-18'!$B$8:$B$35,0)),INDEX('I.KI 2017-18'!V$9:V$393,MATCH($B221,'I.KI 2017-18'!$B$9:$B$393,0)))),"")</f>
        <v>0</v>
      </c>
      <c r="AJ221" s="157">
        <f>_xlfn.IFNA(IF($B221=$B$382,0,_xlfn.IFNA(INDEX('I.Supplementary 2017-18'!W$8:W$35,MATCH($B221,'I.Supplementary 2017-18'!$B$8:$B$35,0)),INDEX('I.KI 2017-18'!W$9:W$393,MATCH($B221,'I.KI 2017-18'!$B$9:$B$393,0)))),"")</f>
        <v>0</v>
      </c>
      <c r="AK221" s="156">
        <f>_xlfn.IFNA(IF($B221=$B$382,0,_xlfn.IFNA(INDEX('I.Supplementary 2017-18'!X$8:X$35,MATCH($B221,'I.Supplementary 2017-18'!$B$8:$B$35,0)),INDEX('I.KI 2017-18'!X$9:X$393,MATCH($B221,'I.KI 2017-18'!$B$9:$B$393,0)))),"")</f>
        <v>47.557855200783379</v>
      </c>
      <c r="AL221" s="193">
        <f>_xlfn.IFNA(IF($B221=$B$382,0,_xlfn.IFNA(INDEX('I.Supplementary 2017-18'!Y$8:Y$35,MATCH($B221,'I.Supplementary 2017-18'!$B$8:$B$35,0)),INDEX('I.KI 2017-18'!Y$9:Y$393,MATCH($B221,'I.KI 2017-18'!$B$9:$B$393,0)))),"")</f>
        <v>7.3018381115565809</v>
      </c>
      <c r="AM221" s="193">
        <f>_xlfn.IFNA(IF($B221=$B$382,0,_xlfn.IFNA(INDEX('I.Supplementary 2017-18'!Z$8:Z$35,MATCH($B221,'I.Supplementary 2017-18'!$B$8:$B$35,0)),INDEX('I.KI 2017-18'!Z$9:Z$393,MATCH($B221,'I.KI 2017-18'!$B$9:$B$393,0)))),"")</f>
        <v>0</v>
      </c>
      <c r="AN221" s="193">
        <f>_xlfn.IFNA(IF($B221=$B$382,0,_xlfn.IFNA(INDEX('I.Supplementary 2017-18'!AA$8:AA$35,MATCH($B221,'I.Supplementary 2017-18'!$B$8:$B$35,0)),INDEX('I.KI 2017-18'!AA$9:AA$393,MATCH($B221,'I.KI 2017-18'!$B$9:$B$393,0)))),"")</f>
        <v>0</v>
      </c>
      <c r="AO221" s="157">
        <f>_xlfn.IFNA(IF($B221=$B$382,0,_xlfn.IFNA(INDEX('I.Supplementary 2017-18'!AB$8:AB$35,MATCH($B221,'I.Supplementary 2017-18'!$B$8:$B$35,0)),INDEX('I.KI 2017-18'!AB$9:AB$393,MATCH($B221,'I.KI 2017-18'!$B$9:$B$393,0)))),"")</f>
        <v>0</v>
      </c>
      <c r="AP221" s="149"/>
      <c r="AQ221" s="156">
        <f>_xlfn.IFNA(IF($B221=$B$381,0,IF($B221=$B$382,0,_xlfn.IFNA(INDEX('I.Supplementary 2017-18'!I$8:I$35,MATCH($B221,'I.Supplementary 2017-18'!$B$8:$B$35,0)),INDEX('I.KI 2017-18'!I$9:I$393,MATCH($B221,'I.KI 2017-18'!$B$9:$B$393,0))))),"")</f>
        <v>17.755554142873564</v>
      </c>
      <c r="AR221" s="149">
        <f>_xlfn.IFNA(IF($B221=$B$381,0,IF($B221=$B$382,0,_xlfn.IFNA(INDEX('I.Supplementary 2017-18'!J$8:J$35,MATCH($B221,'I.Supplementary 2017-18'!$B$8:$B$35,0)),INDEX('I.KI 2017-18'!J$9:J$393,MATCH($B221,'I.KI 2017-18'!$B$9:$B$393,0))))),"")</f>
        <v>37.1041391694664</v>
      </c>
      <c r="AS221" s="157">
        <f>_xlfn.IFNA(IF($B221=$B$381,0,IF($B221=$B$382,0,_xlfn.IFNA(INDEX('I.Supplementary 2017-18'!H$8:H$35,MATCH($B221,'I.Supplementary 2017-18'!$B$8:$B$35,0)),INDEX('I.KI 2017-18'!H$9:H$393,MATCH($B221,'I.KI 2017-18'!$B$9:$B$393,0))))),"")</f>
        <v>54.859693312339964</v>
      </c>
      <c r="AT221" s="149"/>
      <c r="AU221" s="156">
        <f>_xlfn.IFNA(_xlfn.IFNA(INDEX('I.Supplementary 2018-19'!P$8:P$157,MATCH($B221,'I.Supplementary 2018-19'!$B$8:$B$157,0)),INDEX('I.KI 2018-19'!P$9:P$393,MATCH($B221,'I.KI 2018-19'!$B$9:$B$393,0))),"")</f>
        <v>12.435492854932896</v>
      </c>
      <c r="AV221" s="193">
        <f>_xlfn.IFNA(_xlfn.IFNA(INDEX('I.Supplementary 2018-19'!Q$8:Q$157,MATCH($B221,'I.Supplementary 2018-19'!$B$8:$B$157,0)),INDEX('I.KI 2018-19'!Q$9:Q$393,MATCH($B221,'I.KI 2018-19'!$B$9:$B$393,0))),"")</f>
        <v>0.96094810275267439</v>
      </c>
      <c r="AW221" s="193">
        <f>_xlfn.IFNA(_xlfn.IFNA(INDEX('I.Supplementary 2018-19'!R$8:R$157,MATCH($B221,'I.Supplementary 2018-19'!$B$8:$B$157,0)),INDEX('I.KI 2018-19'!R$9:R$393,MATCH($B221,'I.KI 2018-19'!$B$9:$B$393,0))),"")</f>
        <v>0</v>
      </c>
      <c r="AX221" s="193">
        <f>_xlfn.IFNA(_xlfn.IFNA(INDEX('I.Supplementary 2018-19'!S$8:S$157,MATCH($B221,'I.Supplementary 2018-19'!$B$8:$B$157,0)),INDEX('I.KI 2018-19'!S$9:S$393,MATCH($B221,'I.KI 2018-19'!$B$9:$B$393,0))),"")</f>
        <v>0</v>
      </c>
      <c r="AY221" s="157">
        <f>_xlfn.IFNA(_xlfn.IFNA(INDEX('I.Supplementary 2018-19'!T$8:T$157,MATCH($B221,'I.Supplementary 2018-19'!$B$8:$B$157,0)),INDEX('I.KI 2018-19'!T$9:T$393,MATCH($B221,'I.KI 2018-19'!$B$9:$B$393,0))),"")</f>
        <v>0</v>
      </c>
      <c r="AZ221" s="156">
        <f>_xlfn.IFNA(_xlfn.IFNA(INDEX('I.Supplementary 2018-19'!U$8:U$157,MATCH($B221,'I.Supplementary 2018-19'!$B$8:$B$157,0)),INDEX('I.KI 2018-19'!U$9:U$393,MATCH($B221,'I.KI 2018-19'!$B$9:$B$393,0))),"")</f>
        <v>32.41459066239414</v>
      </c>
      <c r="BA221" s="193">
        <f>_xlfn.IFNA(_xlfn.IFNA(INDEX('I.Supplementary 2018-19'!V$8:V$157,MATCH($B221,'I.Supplementary 2018-19'!$B$8:$B$157,0)),INDEX('I.KI 2018-19'!V$9:V$393,MATCH($B221,'I.KI 2018-19'!$B$9:$B$393,0))),"")</f>
        <v>5.8042651344811143</v>
      </c>
      <c r="BB221" s="193">
        <f>_xlfn.IFNA(_xlfn.IFNA(INDEX('I.Supplementary 2018-19'!W$8:W$157,MATCH($B221,'I.Supplementary 2018-19'!$B$8:$B$157,0)),INDEX('I.KI 2018-19'!W$9:W$393,MATCH($B221,'I.KI 2018-19'!$B$9:$B$393,0))),"")</f>
        <v>0</v>
      </c>
      <c r="BC221" s="193">
        <f>_xlfn.IFNA(_xlfn.IFNA(INDEX('I.Supplementary 2018-19'!X$8:X$157,MATCH($B221,'I.Supplementary 2018-19'!$B$8:$B$157,0)),INDEX('I.KI 2018-19'!X$9:X$393,MATCH($B221,'I.KI 2018-19'!$B$9:$B$393,0))),"")</f>
        <v>0</v>
      </c>
      <c r="BD221" s="157">
        <f>_xlfn.IFNA(_xlfn.IFNA(INDEX('I.Supplementary 2018-19'!Y$8:Y$157,MATCH($B221,'I.Supplementary 2018-19'!$B$8:$B$157,0)),INDEX('I.KI 2018-19'!Y$9:Y$393,MATCH($B221,'I.KI 2018-19'!$B$9:$B$393,0))),"")</f>
        <v>0</v>
      </c>
      <c r="BE221" s="156">
        <f>_xlfn.IFNA(_xlfn.IFNA(INDEX('I.Supplementary 2018-19'!Z$8:Z$157,MATCH($B221,'I.Supplementary 2018-19'!$B$8:$B$157,0)),INDEX('I.KI 2018-19'!Z$9:Z$393,MATCH($B221,'I.KI 2018-19'!$B$9:$B$393,0))),"")</f>
        <v>44.850083517327036</v>
      </c>
      <c r="BF221" s="193">
        <f>_xlfn.IFNA(_xlfn.IFNA(INDEX('I.Supplementary 2018-19'!AA$8:AA$157,MATCH($B221,'I.Supplementary 2018-19'!$B$8:$B$157,0)),INDEX('I.KI 2018-19'!AA$9:AA$393,MATCH($B221,'I.KI 2018-19'!$B$9:$B$393,0))),"")</f>
        <v>6.7652132372337883</v>
      </c>
      <c r="BG221" s="193">
        <f>_xlfn.IFNA(_xlfn.IFNA(INDEX('I.Supplementary 2018-19'!AB$8:AB$157,MATCH($B221,'I.Supplementary 2018-19'!$B$8:$B$157,0)),INDEX('I.KI 2018-19'!AB$9:AB$393,MATCH($B221,'I.KI 2018-19'!$B$9:$B$393,0))),"")</f>
        <v>0</v>
      </c>
      <c r="BH221" s="193">
        <f>_xlfn.IFNA(_xlfn.IFNA(INDEX('I.Supplementary 2018-19'!AC$8:AC$157,MATCH($B221,'I.Supplementary 2018-19'!$B$8:$B$157,0)),INDEX('I.KI 2018-19'!AC$9:AC$393,MATCH($B221,'I.KI 2018-19'!$B$9:$B$393,0))),"")</f>
        <v>0</v>
      </c>
      <c r="BI221" s="157">
        <f>_xlfn.IFNA(_xlfn.IFNA(INDEX('I.Supplementary 2018-19'!AD$8:AD$157,MATCH($B221,'I.Supplementary 2018-19'!$B$8:$B$157,0)),INDEX('I.KI 2018-19'!AD$9:AD$393,MATCH($B221,'I.KI 2018-19'!$B$9:$B$393,0))),"")</f>
        <v>0</v>
      </c>
      <c r="BJ221" s="149"/>
      <c r="BK221" s="156">
        <f>_xlfn.IFNA(IF($B221=$B$381,0,IF($B221=$B$382,0,_xlfn.IFNA(INDEX('I.Supplementary 2018-19'!I$8:I$157,MATCH($B221,'I.Supplementary 2018-19'!$B$8:$B$157,0)),INDEX('I.KI 2018-19'!I$9:I$393,MATCH($B221,'I.KI 2018-19'!$B$9:$B$393,0))))),"")</f>
        <v>13.396440957685572</v>
      </c>
      <c r="BL221" s="149">
        <f>_xlfn.IFNA(IF($B221=$B$381,0,IF($B221=$B$382,0,_xlfn.IFNA(INDEX('I.Supplementary 2018-19'!J$8:J$157,MATCH($B221,'I.Supplementary 2018-19'!$B$8:$B$157,0)),INDEX('I.KI 2018-19'!J$9:J$393,MATCH($B221,'I.KI 2018-19'!$B$9:$B$393,0))))),"")</f>
        <v>38.218855796875253</v>
      </c>
      <c r="BM221" s="157">
        <f>_xlfn.IFNA(IF($B221=$B$381,0,IF($B221=$B$382,0,_xlfn.IFNA(INDEX('I.Supplementary 2018-19'!H$8:H$157,MATCH($B221,'I.Supplementary 2018-19'!$B$8:$B$157,0)),INDEX('I.KI 2018-19'!H$9:H$393,MATCH($B221,'I.KI 2018-19'!$B$9:$B$393,0))))),"")</f>
        <v>51.615296754560823</v>
      </c>
    </row>
    <row r="222" spans="2:65">
      <c r="B222" s="121" t="str">
        <f>'Calculations for 2021-22'!B222</f>
        <v>E1935</v>
      </c>
      <c r="C222" s="160" t="str">
        <f>'Calculations for 2021-22'!D222</f>
        <v>E1935</v>
      </c>
      <c r="D222" t="str">
        <f>'Calculations for 2021-22'!E222</f>
        <v>SD</v>
      </c>
      <c r="E222" t="str">
        <f>'Calculations for 2021-22'!F222</f>
        <v>P1905</v>
      </c>
      <c r="F222" s="120" t="str">
        <f>'Calculations for 2021-22'!H222</f>
        <v>North Hertfordshire</v>
      </c>
      <c r="G222" s="156">
        <f>_xlfn.IFNA(INDEX('I.KI 2016-17'!M$8:M$391,MATCH($B222,'I.KI 2016-17'!$B$8:$B$391,0)),"")</f>
        <v>0</v>
      </c>
      <c r="H222" s="149">
        <f>_xlfn.IFNA(INDEX('I.KI 2016-17'!N$8:N$391,MATCH($B222,'I.KI 2016-17'!$B$8:$B$391,0)),"")</f>
        <v>0.82127996586399998</v>
      </c>
      <c r="I222" s="149">
        <f>_xlfn.IFNA(INDEX('I.KI 2016-17'!O$8:O$391,MATCH($B222,'I.KI 2016-17'!$B$8:$B$391,0)),"")</f>
        <v>0</v>
      </c>
      <c r="J222" s="149">
        <f>_xlfn.IFNA(INDEX('I.KI 2016-17'!P$8:P$391,MATCH($B222,'I.KI 2016-17'!$B$8:$B$391,0)),"")</f>
        <v>0</v>
      </c>
      <c r="K222" s="157">
        <f>_xlfn.IFNA(INDEX('I.KI 2016-17'!Q$8:Q$391,MATCH($B222,'I.KI 2016-17'!$B$8:$B$391,0)),"")</f>
        <v>0</v>
      </c>
      <c r="L222" s="156">
        <f>_xlfn.IFNA(INDEX('I.KI 2016-17'!R$8:R$391,MATCH($B222,'I.KI 2016-17'!$B$8:$B$391,0)),"")</f>
        <v>0</v>
      </c>
      <c r="M222" s="193">
        <f>_xlfn.IFNA(INDEX('I.KI 2016-17'!S$8:S$391,MATCH($B222,'I.KI 2016-17'!$B$8:$B$391,0)),"")</f>
        <v>2.49474589091</v>
      </c>
      <c r="N222" s="193">
        <f>_xlfn.IFNA(INDEX('I.KI 2016-17'!T$8:T$391,MATCH($B222,'I.KI 2016-17'!$B$8:$B$391,0)),"")</f>
        <v>0</v>
      </c>
      <c r="O222" s="193">
        <f>_xlfn.IFNA(INDEX('I.KI 2016-17'!U$8:U$391,MATCH($B222,'I.KI 2016-17'!$B$8:$B$391,0)),"")</f>
        <v>0</v>
      </c>
      <c r="P222" s="157">
        <f>_xlfn.IFNA(INDEX('I.KI 2016-17'!V$8:V$391,MATCH($B222,'I.KI 2016-17'!$B$8:$B$391,0)),"")</f>
        <v>0</v>
      </c>
      <c r="Q222" s="156">
        <f>_xlfn.IFNA(INDEX('I.KI 2016-17'!W$8:W$391,MATCH($B222,'I.KI 2016-17'!$B$8:$B$391,0)),"")</f>
        <v>0</v>
      </c>
      <c r="R222" s="193">
        <f>_xlfn.IFNA(INDEX('I.KI 2016-17'!X$8:X$391,MATCH($B222,'I.KI 2016-17'!$B$8:$B$391,0)),"")</f>
        <v>3.316025856774</v>
      </c>
      <c r="S222" s="193">
        <f>_xlfn.IFNA(INDEX('I.KI 2016-17'!Y$8:Y$391,MATCH($B222,'I.KI 2016-17'!$B$8:$B$391,0)),"")</f>
        <v>0</v>
      </c>
      <c r="T222" s="193">
        <f>_xlfn.IFNA(INDEX('I.KI 2016-17'!Z$8:Z$391,MATCH($B222,'I.KI 2016-17'!$B$8:$B$391,0)),"")</f>
        <v>0</v>
      </c>
      <c r="U222" s="157">
        <f>_xlfn.IFNA(INDEX('I.KI 2016-17'!AA$8:AA$391,MATCH($B222,'I.KI 2016-17'!$B$8:$B$391,0)),"")</f>
        <v>0</v>
      </c>
      <c r="V222" s="149"/>
      <c r="W222" s="154">
        <f>_xlfn.IFNA(INDEX('I.KI 2016-17'!$H$8:$H$391,MATCH(B222,'I.KI 2016-17'!$B$8:$B$391,0)),"")</f>
        <v>0.82127996586399998</v>
      </c>
      <c r="X222" s="153">
        <f>_xlfn.IFNA(INDEX('I.KI 2016-17'!$I$8:$I$391,MATCH(B222,'I.KI 2016-17'!$B$8:$B$391,0)),"")</f>
        <v>2.49474589091</v>
      </c>
      <c r="Y222" s="155">
        <f>_xlfn.IFNA(INDEX('I.KI 2016-17'!$G$8:$G$391,MATCH(B222,'I.KI 2016-17'!$B$8:$B$391,0)),"")</f>
        <v>3.316025856774</v>
      </c>
      <c r="Z222" s="149"/>
      <c r="AA222" s="156">
        <f>_xlfn.IFNA(IF($B222=$B$382,0,_xlfn.IFNA(INDEX('I.Supplementary 2017-18'!N$8:N$35,MATCH($B222,'I.Supplementary 2017-18'!$B$8:$B$35,0)),INDEX('I.KI 2017-18'!N$9:N$393,MATCH($B222,'I.KI 2017-18'!$B$9:$B$393,0)))),"")</f>
        <v>0</v>
      </c>
      <c r="AB222" s="193">
        <f>_xlfn.IFNA(IF($B222=$B$382,0,_xlfn.IFNA(INDEX('I.Supplementary 2017-18'!O$8:O$35,MATCH($B222,'I.Supplementary 2017-18'!$B$8:$B$35,0)),INDEX('I.KI 2017-18'!O$9:O$393,MATCH($B222,'I.KI 2017-18'!$B$9:$B$393,0)))),"")</f>
        <v>0</v>
      </c>
      <c r="AC222" s="193">
        <f>_xlfn.IFNA(IF($B222=$B$382,0,_xlfn.IFNA(INDEX('I.Supplementary 2017-18'!P$8:P$35,MATCH($B222,'I.Supplementary 2017-18'!$B$8:$B$35,0)),INDEX('I.KI 2017-18'!P$9:P$393,MATCH($B222,'I.KI 2017-18'!$B$9:$B$393,0)))),"")</f>
        <v>0</v>
      </c>
      <c r="AD222" s="193">
        <f>_xlfn.IFNA(IF($B222=$B$382,0,_xlfn.IFNA(INDEX('I.Supplementary 2017-18'!Q$8:Q$35,MATCH($B222,'I.Supplementary 2017-18'!$B$8:$B$35,0)),INDEX('I.KI 2017-18'!Q$9:Q$393,MATCH($B222,'I.KI 2017-18'!$B$9:$B$393,0)))),"")</f>
        <v>0</v>
      </c>
      <c r="AE222" s="157">
        <f>_xlfn.IFNA(IF($B222=$B$382,0,_xlfn.IFNA(INDEX('I.Supplementary 2017-18'!R$8:R$35,MATCH($B222,'I.Supplementary 2017-18'!$B$8:$B$35,0)),INDEX('I.KI 2017-18'!R$9:R$393,MATCH($B222,'I.KI 2017-18'!$B$9:$B$393,0)))),"")</f>
        <v>0</v>
      </c>
      <c r="AF222" s="156">
        <f>_xlfn.IFNA(IF($B222=$B$382,0,_xlfn.IFNA(INDEX('I.Supplementary 2017-18'!S$8:S$35,MATCH($B222,'I.Supplementary 2017-18'!$B$8:$B$35,0)),INDEX('I.KI 2017-18'!S$9:S$393,MATCH($B222,'I.KI 2017-18'!$B$9:$B$393,0)))),"")</f>
        <v>0</v>
      </c>
      <c r="AG222" s="193">
        <f>_xlfn.IFNA(IF($B222=$B$382,0,_xlfn.IFNA(INDEX('I.Supplementary 2017-18'!T$8:T$35,MATCH($B222,'I.Supplementary 2017-18'!$B$8:$B$35,0)),INDEX('I.KI 2017-18'!T$9:T$393,MATCH($B222,'I.KI 2017-18'!$B$9:$B$393,0)))),"")</f>
        <v>2.545678684522569</v>
      </c>
      <c r="AH222" s="193">
        <f>_xlfn.IFNA(IF($B222=$B$382,0,_xlfn.IFNA(INDEX('I.Supplementary 2017-18'!U$8:U$35,MATCH($B222,'I.Supplementary 2017-18'!$B$8:$B$35,0)),INDEX('I.KI 2017-18'!U$9:U$393,MATCH($B222,'I.KI 2017-18'!$B$9:$B$393,0)))),"")</f>
        <v>0</v>
      </c>
      <c r="AI222" s="193">
        <f>_xlfn.IFNA(IF($B222=$B$382,0,_xlfn.IFNA(INDEX('I.Supplementary 2017-18'!V$8:V$35,MATCH($B222,'I.Supplementary 2017-18'!$B$8:$B$35,0)),INDEX('I.KI 2017-18'!V$9:V$393,MATCH($B222,'I.KI 2017-18'!$B$9:$B$393,0)))),"")</f>
        <v>0</v>
      </c>
      <c r="AJ222" s="157">
        <f>_xlfn.IFNA(IF($B222=$B$382,0,_xlfn.IFNA(INDEX('I.Supplementary 2017-18'!W$8:W$35,MATCH($B222,'I.Supplementary 2017-18'!$B$8:$B$35,0)),INDEX('I.KI 2017-18'!W$9:W$393,MATCH($B222,'I.KI 2017-18'!$B$9:$B$393,0)))),"")</f>
        <v>0</v>
      </c>
      <c r="AK222" s="156">
        <f>_xlfn.IFNA(IF($B222=$B$382,0,_xlfn.IFNA(INDEX('I.Supplementary 2017-18'!X$8:X$35,MATCH($B222,'I.Supplementary 2017-18'!$B$8:$B$35,0)),INDEX('I.KI 2017-18'!X$9:X$393,MATCH($B222,'I.KI 2017-18'!$B$9:$B$393,0)))),"")</f>
        <v>0</v>
      </c>
      <c r="AL222" s="193">
        <f>_xlfn.IFNA(IF($B222=$B$382,0,_xlfn.IFNA(INDEX('I.Supplementary 2017-18'!Y$8:Y$35,MATCH($B222,'I.Supplementary 2017-18'!$B$8:$B$35,0)),INDEX('I.KI 2017-18'!Y$9:Y$393,MATCH($B222,'I.KI 2017-18'!$B$9:$B$393,0)))),"")</f>
        <v>2.545678684522569</v>
      </c>
      <c r="AM222" s="193">
        <f>_xlfn.IFNA(IF($B222=$B$382,0,_xlfn.IFNA(INDEX('I.Supplementary 2017-18'!Z$8:Z$35,MATCH($B222,'I.Supplementary 2017-18'!$B$8:$B$35,0)),INDEX('I.KI 2017-18'!Z$9:Z$393,MATCH($B222,'I.KI 2017-18'!$B$9:$B$393,0)))),"")</f>
        <v>0</v>
      </c>
      <c r="AN222" s="193">
        <f>_xlfn.IFNA(IF($B222=$B$382,0,_xlfn.IFNA(INDEX('I.Supplementary 2017-18'!AA$8:AA$35,MATCH($B222,'I.Supplementary 2017-18'!$B$8:$B$35,0)),INDEX('I.KI 2017-18'!AA$9:AA$393,MATCH($B222,'I.KI 2017-18'!$B$9:$B$393,0)))),"")</f>
        <v>0</v>
      </c>
      <c r="AO222" s="157">
        <f>_xlfn.IFNA(IF($B222=$B$382,0,_xlfn.IFNA(INDEX('I.Supplementary 2017-18'!AB$8:AB$35,MATCH($B222,'I.Supplementary 2017-18'!$B$8:$B$35,0)),INDEX('I.KI 2017-18'!AB$9:AB$393,MATCH($B222,'I.KI 2017-18'!$B$9:$B$393,0)))),"")</f>
        <v>0</v>
      </c>
      <c r="AP222" s="149"/>
      <c r="AQ222" s="156">
        <f>_xlfn.IFNA(IF($B222=$B$381,0,IF($B222=$B$382,0,_xlfn.IFNA(INDEX('I.Supplementary 2017-18'!I$8:I$35,MATCH($B222,'I.Supplementary 2017-18'!$B$8:$B$35,0)),INDEX('I.KI 2017-18'!I$9:I$393,MATCH($B222,'I.KI 2017-18'!$B$9:$B$393,0))))),"")</f>
        <v>0</v>
      </c>
      <c r="AR222" s="149">
        <f>_xlfn.IFNA(IF($B222=$B$381,0,IF($B222=$B$382,0,_xlfn.IFNA(INDEX('I.Supplementary 2017-18'!J$8:J$35,MATCH($B222,'I.Supplementary 2017-18'!$B$8:$B$35,0)),INDEX('I.KI 2017-18'!J$9:J$393,MATCH($B222,'I.KI 2017-18'!$B$9:$B$393,0))))),"")</f>
        <v>2.545678684522569</v>
      </c>
      <c r="AS222" s="157">
        <f>_xlfn.IFNA(IF($B222=$B$381,0,IF($B222=$B$382,0,_xlfn.IFNA(INDEX('I.Supplementary 2017-18'!H$8:H$35,MATCH($B222,'I.Supplementary 2017-18'!$B$8:$B$35,0)),INDEX('I.KI 2017-18'!H$9:H$393,MATCH($B222,'I.KI 2017-18'!$B$9:$B$393,0))))),"")</f>
        <v>2.545678684522569</v>
      </c>
      <c r="AT222" s="149"/>
      <c r="AU222" s="156">
        <f>_xlfn.IFNA(_xlfn.IFNA(INDEX('I.Supplementary 2018-19'!P$8:P$157,MATCH($B222,'I.Supplementary 2018-19'!$B$8:$B$157,0)),INDEX('I.KI 2018-19'!P$9:P$393,MATCH($B222,'I.KI 2018-19'!$B$9:$B$393,0))),"")</f>
        <v>0</v>
      </c>
      <c r="AV222" s="193">
        <f>_xlfn.IFNA(_xlfn.IFNA(INDEX('I.Supplementary 2018-19'!Q$8:Q$157,MATCH($B222,'I.Supplementary 2018-19'!$B$8:$B$157,0)),INDEX('I.KI 2018-19'!Q$9:Q$393,MATCH($B222,'I.KI 2018-19'!$B$9:$B$393,0))),"")</f>
        <v>0</v>
      </c>
      <c r="AW222" s="193">
        <f>_xlfn.IFNA(_xlfn.IFNA(INDEX('I.Supplementary 2018-19'!R$8:R$157,MATCH($B222,'I.Supplementary 2018-19'!$B$8:$B$157,0)),INDEX('I.KI 2018-19'!R$9:R$393,MATCH($B222,'I.KI 2018-19'!$B$9:$B$393,0))),"")</f>
        <v>0</v>
      </c>
      <c r="AX222" s="193">
        <f>_xlfn.IFNA(_xlfn.IFNA(INDEX('I.Supplementary 2018-19'!S$8:S$157,MATCH($B222,'I.Supplementary 2018-19'!$B$8:$B$157,0)),INDEX('I.KI 2018-19'!S$9:S$393,MATCH($B222,'I.KI 2018-19'!$B$9:$B$393,0))),"")</f>
        <v>0</v>
      </c>
      <c r="AY222" s="157">
        <f>_xlfn.IFNA(_xlfn.IFNA(INDEX('I.Supplementary 2018-19'!T$8:T$157,MATCH($B222,'I.Supplementary 2018-19'!$B$8:$B$157,0)),INDEX('I.KI 2018-19'!T$9:T$393,MATCH($B222,'I.KI 2018-19'!$B$9:$B$393,0))),"")</f>
        <v>0</v>
      </c>
      <c r="AZ222" s="156">
        <f>_xlfn.IFNA(_xlfn.IFNA(INDEX('I.Supplementary 2018-19'!U$8:U$157,MATCH($B222,'I.Supplementary 2018-19'!$B$8:$B$157,0)),INDEX('I.KI 2018-19'!U$9:U$393,MATCH($B222,'I.KI 2018-19'!$B$9:$B$393,0))),"")</f>
        <v>0</v>
      </c>
      <c r="BA222" s="193">
        <f>_xlfn.IFNA(_xlfn.IFNA(INDEX('I.Supplementary 2018-19'!V$8:V$157,MATCH($B222,'I.Supplementary 2018-19'!$B$8:$B$157,0)),INDEX('I.KI 2018-19'!V$9:V$393,MATCH($B222,'I.KI 2018-19'!$B$9:$B$393,0))),"")</f>
        <v>2.6221583016541485</v>
      </c>
      <c r="BB222" s="193">
        <f>_xlfn.IFNA(_xlfn.IFNA(INDEX('I.Supplementary 2018-19'!W$8:W$157,MATCH($B222,'I.Supplementary 2018-19'!$B$8:$B$157,0)),INDEX('I.KI 2018-19'!W$9:W$393,MATCH($B222,'I.KI 2018-19'!$B$9:$B$393,0))),"")</f>
        <v>0</v>
      </c>
      <c r="BC222" s="193">
        <f>_xlfn.IFNA(_xlfn.IFNA(INDEX('I.Supplementary 2018-19'!X$8:X$157,MATCH($B222,'I.Supplementary 2018-19'!$B$8:$B$157,0)),INDEX('I.KI 2018-19'!X$9:X$393,MATCH($B222,'I.KI 2018-19'!$B$9:$B$393,0))),"")</f>
        <v>0</v>
      </c>
      <c r="BD222" s="157">
        <f>_xlfn.IFNA(_xlfn.IFNA(INDEX('I.Supplementary 2018-19'!Y$8:Y$157,MATCH($B222,'I.Supplementary 2018-19'!$B$8:$B$157,0)),INDEX('I.KI 2018-19'!Y$9:Y$393,MATCH($B222,'I.KI 2018-19'!$B$9:$B$393,0))),"")</f>
        <v>0</v>
      </c>
      <c r="BE222" s="156">
        <f>_xlfn.IFNA(_xlfn.IFNA(INDEX('I.Supplementary 2018-19'!Z$8:Z$157,MATCH($B222,'I.Supplementary 2018-19'!$B$8:$B$157,0)),INDEX('I.KI 2018-19'!Z$9:Z$393,MATCH($B222,'I.KI 2018-19'!$B$9:$B$393,0))),"")</f>
        <v>0</v>
      </c>
      <c r="BF222" s="193">
        <f>_xlfn.IFNA(_xlfn.IFNA(INDEX('I.Supplementary 2018-19'!AA$8:AA$157,MATCH($B222,'I.Supplementary 2018-19'!$B$8:$B$157,0)),INDEX('I.KI 2018-19'!AA$9:AA$393,MATCH($B222,'I.KI 2018-19'!$B$9:$B$393,0))),"")</f>
        <v>2.6221583016541485</v>
      </c>
      <c r="BG222" s="193">
        <f>_xlfn.IFNA(_xlfn.IFNA(INDEX('I.Supplementary 2018-19'!AB$8:AB$157,MATCH($B222,'I.Supplementary 2018-19'!$B$8:$B$157,0)),INDEX('I.KI 2018-19'!AB$9:AB$393,MATCH($B222,'I.KI 2018-19'!$B$9:$B$393,0))),"")</f>
        <v>0</v>
      </c>
      <c r="BH222" s="193">
        <f>_xlfn.IFNA(_xlfn.IFNA(INDEX('I.Supplementary 2018-19'!AC$8:AC$157,MATCH($B222,'I.Supplementary 2018-19'!$B$8:$B$157,0)),INDEX('I.KI 2018-19'!AC$9:AC$393,MATCH($B222,'I.KI 2018-19'!$B$9:$B$393,0))),"")</f>
        <v>0</v>
      </c>
      <c r="BI222" s="157">
        <f>_xlfn.IFNA(_xlfn.IFNA(INDEX('I.Supplementary 2018-19'!AD$8:AD$157,MATCH($B222,'I.Supplementary 2018-19'!$B$8:$B$157,0)),INDEX('I.KI 2018-19'!AD$9:AD$393,MATCH($B222,'I.KI 2018-19'!$B$9:$B$393,0))),"")</f>
        <v>0</v>
      </c>
      <c r="BJ222" s="149"/>
      <c r="BK222" s="156">
        <f>_xlfn.IFNA(IF($B222=$B$381,0,IF($B222=$B$382,0,_xlfn.IFNA(INDEX('I.Supplementary 2018-19'!I$8:I$157,MATCH($B222,'I.Supplementary 2018-19'!$B$8:$B$157,0)),INDEX('I.KI 2018-19'!I$9:I$393,MATCH($B222,'I.KI 2018-19'!$B$9:$B$393,0))))),"")</f>
        <v>0</v>
      </c>
      <c r="BL222" s="149">
        <f>_xlfn.IFNA(IF($B222=$B$381,0,IF($B222=$B$382,0,_xlfn.IFNA(INDEX('I.Supplementary 2018-19'!J$8:J$157,MATCH($B222,'I.Supplementary 2018-19'!$B$8:$B$157,0)),INDEX('I.KI 2018-19'!J$9:J$393,MATCH($B222,'I.KI 2018-19'!$B$9:$B$393,0))))),"")</f>
        <v>2.6221583016541485</v>
      </c>
      <c r="BM222" s="157">
        <f>_xlfn.IFNA(IF($B222=$B$381,0,IF($B222=$B$382,0,_xlfn.IFNA(INDEX('I.Supplementary 2018-19'!H$8:H$157,MATCH($B222,'I.Supplementary 2018-19'!$B$8:$B$157,0)),INDEX('I.KI 2018-19'!H$9:H$393,MATCH($B222,'I.KI 2018-19'!$B$9:$B$393,0))))),"")</f>
        <v>2.6221583016541485</v>
      </c>
    </row>
    <row r="223" spans="2:65">
      <c r="B223" s="121" t="str">
        <f>'Calculations for 2021-22'!B223</f>
        <v>E2534</v>
      </c>
      <c r="C223" s="160" t="str">
        <f>'Calculations for 2021-22'!D223</f>
        <v>E2534</v>
      </c>
      <c r="D223" t="str">
        <f>'Calculations for 2021-22'!E223</f>
        <v>SD</v>
      </c>
      <c r="E223">
        <f>'Calculations for 2021-22'!F223</f>
        <v>0</v>
      </c>
      <c r="F223" s="120" t="str">
        <f>'Calculations for 2021-22'!H223</f>
        <v>North Kesteven</v>
      </c>
      <c r="G223" s="156">
        <f>_xlfn.IFNA(INDEX('I.KI 2016-17'!M$8:M$391,MATCH($B223,'I.KI 2016-17'!$B$8:$B$391,0)),"")</f>
        <v>0</v>
      </c>
      <c r="H223" s="149">
        <f>_xlfn.IFNA(INDEX('I.KI 2016-17'!N$8:N$391,MATCH($B223,'I.KI 2016-17'!$B$8:$B$391,0)),"")</f>
        <v>1.3421479707390001</v>
      </c>
      <c r="I223" s="149">
        <f>_xlfn.IFNA(INDEX('I.KI 2016-17'!O$8:O$391,MATCH($B223,'I.KI 2016-17'!$B$8:$B$391,0)),"")</f>
        <v>0</v>
      </c>
      <c r="J223" s="149">
        <f>_xlfn.IFNA(INDEX('I.KI 2016-17'!P$8:P$391,MATCH($B223,'I.KI 2016-17'!$B$8:$B$391,0)),"")</f>
        <v>0</v>
      </c>
      <c r="K223" s="157">
        <f>_xlfn.IFNA(INDEX('I.KI 2016-17'!Q$8:Q$391,MATCH($B223,'I.KI 2016-17'!$B$8:$B$391,0)),"")</f>
        <v>0</v>
      </c>
      <c r="L223" s="156">
        <f>_xlfn.IFNA(INDEX('I.KI 2016-17'!R$8:R$391,MATCH($B223,'I.KI 2016-17'!$B$8:$B$391,0)),"")</f>
        <v>0</v>
      </c>
      <c r="M223" s="193">
        <f>_xlfn.IFNA(INDEX('I.KI 2016-17'!S$8:S$391,MATCH($B223,'I.KI 2016-17'!$B$8:$B$391,0)),"")</f>
        <v>2.8496242450749998</v>
      </c>
      <c r="N223" s="193">
        <f>_xlfn.IFNA(INDEX('I.KI 2016-17'!T$8:T$391,MATCH($B223,'I.KI 2016-17'!$B$8:$B$391,0)),"")</f>
        <v>0</v>
      </c>
      <c r="O223" s="193">
        <f>_xlfn.IFNA(INDEX('I.KI 2016-17'!U$8:U$391,MATCH($B223,'I.KI 2016-17'!$B$8:$B$391,0)),"")</f>
        <v>0</v>
      </c>
      <c r="P223" s="157">
        <f>_xlfn.IFNA(INDEX('I.KI 2016-17'!V$8:V$391,MATCH($B223,'I.KI 2016-17'!$B$8:$B$391,0)),"")</f>
        <v>0</v>
      </c>
      <c r="Q223" s="156">
        <f>_xlfn.IFNA(INDEX('I.KI 2016-17'!W$8:W$391,MATCH($B223,'I.KI 2016-17'!$B$8:$B$391,0)),"")</f>
        <v>0</v>
      </c>
      <c r="R223" s="193">
        <f>_xlfn.IFNA(INDEX('I.KI 2016-17'!X$8:X$391,MATCH($B223,'I.KI 2016-17'!$B$8:$B$391,0)),"")</f>
        <v>4.1917722158139998</v>
      </c>
      <c r="S223" s="193">
        <f>_xlfn.IFNA(INDEX('I.KI 2016-17'!Y$8:Y$391,MATCH($B223,'I.KI 2016-17'!$B$8:$B$391,0)),"")</f>
        <v>0</v>
      </c>
      <c r="T223" s="193">
        <f>_xlfn.IFNA(INDEX('I.KI 2016-17'!Z$8:Z$391,MATCH($B223,'I.KI 2016-17'!$B$8:$B$391,0)),"")</f>
        <v>0</v>
      </c>
      <c r="U223" s="157">
        <f>_xlfn.IFNA(INDEX('I.KI 2016-17'!AA$8:AA$391,MATCH($B223,'I.KI 2016-17'!$B$8:$B$391,0)),"")</f>
        <v>0</v>
      </c>
      <c r="V223" s="149"/>
      <c r="W223" s="154">
        <f>_xlfn.IFNA(INDEX('I.KI 2016-17'!$H$8:$H$391,MATCH(B223,'I.KI 2016-17'!$B$8:$B$391,0)),"")</f>
        <v>1.3421479707390001</v>
      </c>
      <c r="X223" s="153">
        <f>_xlfn.IFNA(INDEX('I.KI 2016-17'!$I$8:$I$391,MATCH(B223,'I.KI 2016-17'!$B$8:$B$391,0)),"")</f>
        <v>2.8496242450749998</v>
      </c>
      <c r="Y223" s="155">
        <f>_xlfn.IFNA(INDEX('I.KI 2016-17'!$G$8:$G$391,MATCH(B223,'I.KI 2016-17'!$B$8:$B$391,0)),"")</f>
        <v>4.1917722158139998</v>
      </c>
      <c r="Z223" s="149"/>
      <c r="AA223" s="156">
        <f>_xlfn.IFNA(IF($B223=$B$382,0,_xlfn.IFNA(INDEX('I.Supplementary 2017-18'!N$8:N$35,MATCH($B223,'I.Supplementary 2017-18'!$B$8:$B$35,0)),INDEX('I.KI 2017-18'!N$9:N$393,MATCH($B223,'I.KI 2017-18'!$B$9:$B$393,0)))),"")</f>
        <v>0</v>
      </c>
      <c r="AB223" s="193">
        <f>_xlfn.IFNA(IF($B223=$B$382,0,_xlfn.IFNA(INDEX('I.Supplementary 2017-18'!O$8:O$35,MATCH($B223,'I.Supplementary 2017-18'!$B$8:$B$35,0)),INDEX('I.KI 2017-18'!O$9:O$393,MATCH($B223,'I.KI 2017-18'!$B$9:$B$393,0)))),"")</f>
        <v>0.72653438179637486</v>
      </c>
      <c r="AC223" s="193">
        <f>_xlfn.IFNA(IF($B223=$B$382,0,_xlfn.IFNA(INDEX('I.Supplementary 2017-18'!P$8:P$35,MATCH($B223,'I.Supplementary 2017-18'!$B$8:$B$35,0)),INDEX('I.KI 2017-18'!P$9:P$393,MATCH($B223,'I.KI 2017-18'!$B$9:$B$393,0)))),"")</f>
        <v>0</v>
      </c>
      <c r="AD223" s="193">
        <f>_xlfn.IFNA(IF($B223=$B$382,0,_xlfn.IFNA(INDEX('I.Supplementary 2017-18'!Q$8:Q$35,MATCH($B223,'I.Supplementary 2017-18'!$B$8:$B$35,0)),INDEX('I.KI 2017-18'!Q$9:Q$393,MATCH($B223,'I.KI 2017-18'!$B$9:$B$393,0)))),"")</f>
        <v>0</v>
      </c>
      <c r="AE223" s="157">
        <f>_xlfn.IFNA(IF($B223=$B$382,0,_xlfn.IFNA(INDEX('I.Supplementary 2017-18'!R$8:R$35,MATCH($B223,'I.Supplementary 2017-18'!$B$8:$B$35,0)),INDEX('I.KI 2017-18'!R$9:R$393,MATCH($B223,'I.KI 2017-18'!$B$9:$B$393,0)))),"")</f>
        <v>0</v>
      </c>
      <c r="AF223" s="156">
        <f>_xlfn.IFNA(IF($B223=$B$382,0,_xlfn.IFNA(INDEX('I.Supplementary 2017-18'!S$8:S$35,MATCH($B223,'I.Supplementary 2017-18'!$B$8:$B$35,0)),INDEX('I.KI 2017-18'!S$9:S$393,MATCH($B223,'I.KI 2017-18'!$B$9:$B$393,0)))),"")</f>
        <v>0</v>
      </c>
      <c r="AG223" s="193">
        <f>_xlfn.IFNA(IF($B223=$B$382,0,_xlfn.IFNA(INDEX('I.Supplementary 2017-18'!T$8:T$35,MATCH($B223,'I.Supplementary 2017-18'!$B$8:$B$35,0)),INDEX('I.KI 2017-18'!T$9:T$393,MATCH($B223,'I.KI 2017-18'!$B$9:$B$393,0)))),"")</f>
        <v>2.9078022439151292</v>
      </c>
      <c r="AH223" s="193">
        <f>_xlfn.IFNA(IF($B223=$B$382,0,_xlfn.IFNA(INDEX('I.Supplementary 2017-18'!U$8:U$35,MATCH($B223,'I.Supplementary 2017-18'!$B$8:$B$35,0)),INDEX('I.KI 2017-18'!U$9:U$393,MATCH($B223,'I.KI 2017-18'!$B$9:$B$393,0)))),"")</f>
        <v>0</v>
      </c>
      <c r="AI223" s="193">
        <f>_xlfn.IFNA(IF($B223=$B$382,0,_xlfn.IFNA(INDEX('I.Supplementary 2017-18'!V$8:V$35,MATCH($B223,'I.Supplementary 2017-18'!$B$8:$B$35,0)),INDEX('I.KI 2017-18'!V$9:V$393,MATCH($B223,'I.KI 2017-18'!$B$9:$B$393,0)))),"")</f>
        <v>0</v>
      </c>
      <c r="AJ223" s="157">
        <f>_xlfn.IFNA(IF($B223=$B$382,0,_xlfn.IFNA(INDEX('I.Supplementary 2017-18'!W$8:W$35,MATCH($B223,'I.Supplementary 2017-18'!$B$8:$B$35,0)),INDEX('I.KI 2017-18'!W$9:W$393,MATCH($B223,'I.KI 2017-18'!$B$9:$B$393,0)))),"")</f>
        <v>0</v>
      </c>
      <c r="AK223" s="156">
        <f>_xlfn.IFNA(IF($B223=$B$382,0,_xlfn.IFNA(INDEX('I.Supplementary 2017-18'!X$8:X$35,MATCH($B223,'I.Supplementary 2017-18'!$B$8:$B$35,0)),INDEX('I.KI 2017-18'!X$9:X$393,MATCH($B223,'I.KI 2017-18'!$B$9:$B$393,0)))),"")</f>
        <v>0</v>
      </c>
      <c r="AL223" s="193">
        <f>_xlfn.IFNA(IF($B223=$B$382,0,_xlfn.IFNA(INDEX('I.Supplementary 2017-18'!Y$8:Y$35,MATCH($B223,'I.Supplementary 2017-18'!$B$8:$B$35,0)),INDEX('I.KI 2017-18'!Y$9:Y$393,MATCH($B223,'I.KI 2017-18'!$B$9:$B$393,0)))),"")</f>
        <v>3.6343366257115042</v>
      </c>
      <c r="AM223" s="193">
        <f>_xlfn.IFNA(IF($B223=$B$382,0,_xlfn.IFNA(INDEX('I.Supplementary 2017-18'!Z$8:Z$35,MATCH($B223,'I.Supplementary 2017-18'!$B$8:$B$35,0)),INDEX('I.KI 2017-18'!Z$9:Z$393,MATCH($B223,'I.KI 2017-18'!$B$9:$B$393,0)))),"")</f>
        <v>0</v>
      </c>
      <c r="AN223" s="193">
        <f>_xlfn.IFNA(IF($B223=$B$382,0,_xlfn.IFNA(INDEX('I.Supplementary 2017-18'!AA$8:AA$35,MATCH($B223,'I.Supplementary 2017-18'!$B$8:$B$35,0)),INDEX('I.KI 2017-18'!AA$9:AA$393,MATCH($B223,'I.KI 2017-18'!$B$9:$B$393,0)))),"")</f>
        <v>0</v>
      </c>
      <c r="AO223" s="157">
        <f>_xlfn.IFNA(IF($B223=$B$382,0,_xlfn.IFNA(INDEX('I.Supplementary 2017-18'!AB$8:AB$35,MATCH($B223,'I.Supplementary 2017-18'!$B$8:$B$35,0)),INDEX('I.KI 2017-18'!AB$9:AB$393,MATCH($B223,'I.KI 2017-18'!$B$9:$B$393,0)))),"")</f>
        <v>0</v>
      </c>
      <c r="AP223" s="149"/>
      <c r="AQ223" s="156">
        <f>_xlfn.IFNA(IF($B223=$B$381,0,IF($B223=$B$382,0,_xlfn.IFNA(INDEX('I.Supplementary 2017-18'!I$8:I$35,MATCH($B223,'I.Supplementary 2017-18'!$B$8:$B$35,0)),INDEX('I.KI 2017-18'!I$9:I$393,MATCH($B223,'I.KI 2017-18'!$B$9:$B$393,0))))),"")</f>
        <v>0.72653438179637486</v>
      </c>
      <c r="AR223" s="149">
        <f>_xlfn.IFNA(IF($B223=$B$381,0,IF($B223=$B$382,0,_xlfn.IFNA(INDEX('I.Supplementary 2017-18'!J$8:J$35,MATCH($B223,'I.Supplementary 2017-18'!$B$8:$B$35,0)),INDEX('I.KI 2017-18'!J$9:J$393,MATCH($B223,'I.KI 2017-18'!$B$9:$B$393,0))))),"")</f>
        <v>2.9078022439151292</v>
      </c>
      <c r="AS223" s="157">
        <f>_xlfn.IFNA(IF($B223=$B$381,0,IF($B223=$B$382,0,_xlfn.IFNA(INDEX('I.Supplementary 2017-18'!H$8:H$35,MATCH($B223,'I.Supplementary 2017-18'!$B$8:$B$35,0)),INDEX('I.KI 2017-18'!H$9:H$393,MATCH($B223,'I.KI 2017-18'!$B$9:$B$393,0))))),"")</f>
        <v>3.6343366257115042</v>
      </c>
      <c r="AT223" s="149"/>
      <c r="AU223" s="156">
        <f>_xlfn.IFNA(_xlfn.IFNA(INDEX('I.Supplementary 2018-19'!P$8:P$157,MATCH($B223,'I.Supplementary 2018-19'!$B$8:$B$157,0)),INDEX('I.KI 2018-19'!P$9:P$393,MATCH($B223,'I.KI 2018-19'!$B$9:$B$393,0))),"")</f>
        <v>0</v>
      </c>
      <c r="AV223" s="193">
        <f>_xlfn.IFNA(_xlfn.IFNA(INDEX('I.Supplementary 2018-19'!Q$8:Q$157,MATCH($B223,'I.Supplementary 2018-19'!$B$8:$B$157,0)),INDEX('I.KI 2018-19'!Q$9:Q$393,MATCH($B223,'I.KI 2018-19'!$B$9:$B$393,0))),"")</f>
        <v>0.34071434019608332</v>
      </c>
      <c r="AW223" s="193">
        <f>_xlfn.IFNA(_xlfn.IFNA(INDEX('I.Supplementary 2018-19'!R$8:R$157,MATCH($B223,'I.Supplementary 2018-19'!$B$8:$B$157,0)),INDEX('I.KI 2018-19'!R$9:R$393,MATCH($B223,'I.KI 2018-19'!$B$9:$B$393,0))),"")</f>
        <v>0</v>
      </c>
      <c r="AX223" s="193">
        <f>_xlfn.IFNA(_xlfn.IFNA(INDEX('I.Supplementary 2018-19'!S$8:S$157,MATCH($B223,'I.Supplementary 2018-19'!$B$8:$B$157,0)),INDEX('I.KI 2018-19'!S$9:S$393,MATCH($B223,'I.KI 2018-19'!$B$9:$B$393,0))),"")</f>
        <v>0</v>
      </c>
      <c r="AY223" s="157">
        <f>_xlfn.IFNA(_xlfn.IFNA(INDEX('I.Supplementary 2018-19'!T$8:T$157,MATCH($B223,'I.Supplementary 2018-19'!$B$8:$B$157,0)),INDEX('I.KI 2018-19'!T$9:T$393,MATCH($B223,'I.KI 2018-19'!$B$9:$B$393,0))),"")</f>
        <v>0</v>
      </c>
      <c r="AZ223" s="156">
        <f>_xlfn.IFNA(_xlfn.IFNA(INDEX('I.Supplementary 2018-19'!U$8:U$157,MATCH($B223,'I.Supplementary 2018-19'!$B$8:$B$157,0)),INDEX('I.KI 2018-19'!U$9:U$393,MATCH($B223,'I.KI 2018-19'!$B$9:$B$393,0))),"")</f>
        <v>0</v>
      </c>
      <c r="BA223" s="193">
        <f>_xlfn.IFNA(_xlfn.IFNA(INDEX('I.Supplementary 2018-19'!V$8:V$157,MATCH($B223,'I.Supplementary 2018-19'!$B$8:$B$157,0)),INDEX('I.KI 2018-19'!V$9:V$393,MATCH($B223,'I.KI 2018-19'!$B$9:$B$393,0))),"")</f>
        <v>2.9951611096121495</v>
      </c>
      <c r="BB223" s="193">
        <f>_xlfn.IFNA(_xlfn.IFNA(INDEX('I.Supplementary 2018-19'!W$8:W$157,MATCH($B223,'I.Supplementary 2018-19'!$B$8:$B$157,0)),INDEX('I.KI 2018-19'!W$9:W$393,MATCH($B223,'I.KI 2018-19'!$B$9:$B$393,0))),"")</f>
        <v>0</v>
      </c>
      <c r="BC223" s="193">
        <f>_xlfn.IFNA(_xlfn.IFNA(INDEX('I.Supplementary 2018-19'!X$8:X$157,MATCH($B223,'I.Supplementary 2018-19'!$B$8:$B$157,0)),INDEX('I.KI 2018-19'!X$9:X$393,MATCH($B223,'I.KI 2018-19'!$B$9:$B$393,0))),"")</f>
        <v>0</v>
      </c>
      <c r="BD223" s="157">
        <f>_xlfn.IFNA(_xlfn.IFNA(INDEX('I.Supplementary 2018-19'!Y$8:Y$157,MATCH($B223,'I.Supplementary 2018-19'!$B$8:$B$157,0)),INDEX('I.KI 2018-19'!Y$9:Y$393,MATCH($B223,'I.KI 2018-19'!$B$9:$B$393,0))),"")</f>
        <v>0</v>
      </c>
      <c r="BE223" s="156">
        <f>_xlfn.IFNA(_xlfn.IFNA(INDEX('I.Supplementary 2018-19'!Z$8:Z$157,MATCH($B223,'I.Supplementary 2018-19'!$B$8:$B$157,0)),INDEX('I.KI 2018-19'!Z$9:Z$393,MATCH($B223,'I.KI 2018-19'!$B$9:$B$393,0))),"")</f>
        <v>0</v>
      </c>
      <c r="BF223" s="193">
        <f>_xlfn.IFNA(_xlfn.IFNA(INDEX('I.Supplementary 2018-19'!AA$8:AA$157,MATCH($B223,'I.Supplementary 2018-19'!$B$8:$B$157,0)),INDEX('I.KI 2018-19'!AA$9:AA$393,MATCH($B223,'I.KI 2018-19'!$B$9:$B$393,0))),"")</f>
        <v>3.335875449808233</v>
      </c>
      <c r="BG223" s="193">
        <f>_xlfn.IFNA(_xlfn.IFNA(INDEX('I.Supplementary 2018-19'!AB$8:AB$157,MATCH($B223,'I.Supplementary 2018-19'!$B$8:$B$157,0)),INDEX('I.KI 2018-19'!AB$9:AB$393,MATCH($B223,'I.KI 2018-19'!$B$9:$B$393,0))),"")</f>
        <v>0</v>
      </c>
      <c r="BH223" s="193">
        <f>_xlfn.IFNA(_xlfn.IFNA(INDEX('I.Supplementary 2018-19'!AC$8:AC$157,MATCH($B223,'I.Supplementary 2018-19'!$B$8:$B$157,0)),INDEX('I.KI 2018-19'!AC$9:AC$393,MATCH($B223,'I.KI 2018-19'!$B$9:$B$393,0))),"")</f>
        <v>0</v>
      </c>
      <c r="BI223" s="157">
        <f>_xlfn.IFNA(_xlfn.IFNA(INDEX('I.Supplementary 2018-19'!AD$8:AD$157,MATCH($B223,'I.Supplementary 2018-19'!$B$8:$B$157,0)),INDEX('I.KI 2018-19'!AD$9:AD$393,MATCH($B223,'I.KI 2018-19'!$B$9:$B$393,0))),"")</f>
        <v>0</v>
      </c>
      <c r="BJ223" s="149"/>
      <c r="BK223" s="156">
        <f>_xlfn.IFNA(IF($B223=$B$381,0,IF($B223=$B$382,0,_xlfn.IFNA(INDEX('I.Supplementary 2018-19'!I$8:I$157,MATCH($B223,'I.Supplementary 2018-19'!$B$8:$B$157,0)),INDEX('I.KI 2018-19'!I$9:I$393,MATCH($B223,'I.KI 2018-19'!$B$9:$B$393,0))))),"")</f>
        <v>0.34071434019608332</v>
      </c>
      <c r="BL223" s="149">
        <f>_xlfn.IFNA(IF($B223=$B$381,0,IF($B223=$B$382,0,_xlfn.IFNA(INDEX('I.Supplementary 2018-19'!J$8:J$157,MATCH($B223,'I.Supplementary 2018-19'!$B$8:$B$157,0)),INDEX('I.KI 2018-19'!J$9:J$393,MATCH($B223,'I.KI 2018-19'!$B$9:$B$393,0))))),"")</f>
        <v>2.9951611096121495</v>
      </c>
      <c r="BM223" s="157">
        <f>_xlfn.IFNA(IF($B223=$B$381,0,IF($B223=$B$382,0,_xlfn.IFNA(INDEX('I.Supplementary 2018-19'!H$8:H$157,MATCH($B223,'I.Supplementary 2018-19'!$B$8:$B$157,0)),INDEX('I.KI 2018-19'!H$9:H$393,MATCH($B223,'I.KI 2018-19'!$B$9:$B$393,0))))),"")</f>
        <v>3.335875449808233</v>
      </c>
    </row>
    <row r="224" spans="2:65">
      <c r="B224" s="121" t="str">
        <f>'Calculations for 2021-22'!B224</f>
        <v>E2004</v>
      </c>
      <c r="C224" s="160" t="str">
        <f>'Calculations for 2021-22'!D224</f>
        <v>E2004</v>
      </c>
      <c r="D224" t="str">
        <f>'Calculations for 2021-22'!E224</f>
        <v>UNINFIR</v>
      </c>
      <c r="E224">
        <f>'Calculations for 2021-22'!F224</f>
        <v>0</v>
      </c>
      <c r="F224" s="120" t="str">
        <f>'Calculations for 2021-22'!H224</f>
        <v>North Lincolnshire</v>
      </c>
      <c r="G224" s="156">
        <f>_xlfn.IFNA(INDEX('I.KI 2016-17'!M$8:M$391,MATCH($B224,'I.KI 2016-17'!$B$8:$B$391,0)),"")</f>
        <v>17.681736827544</v>
      </c>
      <c r="H224" s="149">
        <f>_xlfn.IFNA(INDEX('I.KI 2016-17'!N$8:N$391,MATCH($B224,'I.KI 2016-17'!$B$8:$B$391,0)),"")</f>
        <v>2.8292723331809997</v>
      </c>
      <c r="I224" s="149">
        <f>_xlfn.IFNA(INDEX('I.KI 2016-17'!O$8:O$391,MATCH($B224,'I.KI 2016-17'!$B$8:$B$391,0)),"")</f>
        <v>0</v>
      </c>
      <c r="J224" s="149">
        <f>_xlfn.IFNA(INDEX('I.KI 2016-17'!P$8:P$391,MATCH($B224,'I.KI 2016-17'!$B$8:$B$391,0)),"")</f>
        <v>0</v>
      </c>
      <c r="K224" s="157">
        <f>_xlfn.IFNA(INDEX('I.KI 2016-17'!Q$8:Q$391,MATCH($B224,'I.KI 2016-17'!$B$8:$B$391,0)),"")</f>
        <v>0</v>
      </c>
      <c r="L224" s="156">
        <f>_xlfn.IFNA(INDEX('I.KI 2016-17'!R$8:R$391,MATCH($B224,'I.KI 2016-17'!$B$8:$B$391,0)),"")</f>
        <v>24.933989883350002</v>
      </c>
      <c r="M224" s="193">
        <f>_xlfn.IFNA(INDEX('I.KI 2016-17'!S$8:S$391,MATCH($B224,'I.KI 2016-17'!$B$8:$B$391,0)),"")</f>
        <v>5.4235636617310004</v>
      </c>
      <c r="N224" s="193">
        <f>_xlfn.IFNA(INDEX('I.KI 2016-17'!T$8:T$391,MATCH($B224,'I.KI 2016-17'!$B$8:$B$391,0)),"")</f>
        <v>0</v>
      </c>
      <c r="O224" s="193">
        <f>_xlfn.IFNA(INDEX('I.KI 2016-17'!U$8:U$391,MATCH($B224,'I.KI 2016-17'!$B$8:$B$391,0)),"")</f>
        <v>0</v>
      </c>
      <c r="P224" s="157">
        <f>_xlfn.IFNA(INDEX('I.KI 2016-17'!V$8:V$391,MATCH($B224,'I.KI 2016-17'!$B$8:$B$391,0)),"")</f>
        <v>0</v>
      </c>
      <c r="Q224" s="156">
        <f>_xlfn.IFNA(INDEX('I.KI 2016-17'!W$8:W$391,MATCH($B224,'I.KI 2016-17'!$B$8:$B$391,0)),"")</f>
        <v>42.615726710894002</v>
      </c>
      <c r="R224" s="193">
        <f>_xlfn.IFNA(INDEX('I.KI 2016-17'!X$8:X$391,MATCH($B224,'I.KI 2016-17'!$B$8:$B$391,0)),"")</f>
        <v>8.2528359949120009</v>
      </c>
      <c r="S224" s="193">
        <f>_xlfn.IFNA(INDEX('I.KI 2016-17'!Y$8:Y$391,MATCH($B224,'I.KI 2016-17'!$B$8:$B$391,0)),"")</f>
        <v>0</v>
      </c>
      <c r="T224" s="193">
        <f>_xlfn.IFNA(INDEX('I.KI 2016-17'!Z$8:Z$391,MATCH($B224,'I.KI 2016-17'!$B$8:$B$391,0)),"")</f>
        <v>0</v>
      </c>
      <c r="U224" s="157">
        <f>_xlfn.IFNA(INDEX('I.KI 2016-17'!AA$8:AA$391,MATCH($B224,'I.KI 2016-17'!$B$8:$B$391,0)),"")</f>
        <v>0</v>
      </c>
      <c r="V224" s="149"/>
      <c r="W224" s="154">
        <f>_xlfn.IFNA(INDEX('I.KI 2016-17'!$H$8:$H$391,MATCH(B224,'I.KI 2016-17'!$B$8:$B$391,0)),"")</f>
        <v>20.511009160725003</v>
      </c>
      <c r="X224" s="153">
        <f>_xlfn.IFNA(INDEX('I.KI 2016-17'!$I$8:$I$391,MATCH(B224,'I.KI 2016-17'!$B$8:$B$391,0)),"")</f>
        <v>30.357553545081</v>
      </c>
      <c r="Y224" s="155">
        <f>_xlfn.IFNA(INDEX('I.KI 2016-17'!$G$8:$G$391,MATCH(B224,'I.KI 2016-17'!$B$8:$B$391,0)),"")</f>
        <v>50.868562705805999</v>
      </c>
      <c r="Z224" s="149"/>
      <c r="AA224" s="156">
        <f>_xlfn.IFNA(IF($B224=$B$382,0,_xlfn.IFNA(INDEX('I.Supplementary 2017-18'!N$8:N$35,MATCH($B224,'I.Supplementary 2017-18'!$B$8:$B$35,0)),INDEX('I.KI 2017-18'!N$9:N$393,MATCH($B224,'I.KI 2017-18'!$B$9:$B$393,0)))),"")</f>
        <v>12.717247853274404</v>
      </c>
      <c r="AB224" s="193">
        <f>_xlfn.IFNA(IF($B224=$B$382,0,_xlfn.IFNA(INDEX('I.Supplementary 2017-18'!O$8:O$35,MATCH($B224,'I.Supplementary 2017-18'!$B$8:$B$35,0)),INDEX('I.KI 2017-18'!O$9:O$393,MATCH($B224,'I.KI 2017-18'!$B$9:$B$393,0)))),"")</f>
        <v>1.573806888053922</v>
      </c>
      <c r="AC224" s="193">
        <f>_xlfn.IFNA(IF($B224=$B$382,0,_xlfn.IFNA(INDEX('I.Supplementary 2017-18'!P$8:P$35,MATCH($B224,'I.Supplementary 2017-18'!$B$8:$B$35,0)),INDEX('I.KI 2017-18'!P$9:P$393,MATCH($B224,'I.KI 2017-18'!$B$9:$B$393,0)))),"")</f>
        <v>0</v>
      </c>
      <c r="AD224" s="193">
        <f>_xlfn.IFNA(IF($B224=$B$382,0,_xlfn.IFNA(INDEX('I.Supplementary 2017-18'!Q$8:Q$35,MATCH($B224,'I.Supplementary 2017-18'!$B$8:$B$35,0)),INDEX('I.KI 2017-18'!Q$9:Q$393,MATCH($B224,'I.KI 2017-18'!$B$9:$B$393,0)))),"")</f>
        <v>0</v>
      </c>
      <c r="AE224" s="157">
        <f>_xlfn.IFNA(IF($B224=$B$382,0,_xlfn.IFNA(INDEX('I.Supplementary 2017-18'!R$8:R$35,MATCH($B224,'I.Supplementary 2017-18'!$B$8:$B$35,0)),INDEX('I.KI 2017-18'!R$9:R$393,MATCH($B224,'I.KI 2017-18'!$B$9:$B$393,0)))),"")</f>
        <v>0</v>
      </c>
      <c r="AF224" s="156">
        <f>_xlfn.IFNA(IF($B224=$B$382,0,_xlfn.IFNA(INDEX('I.Supplementary 2017-18'!S$8:S$35,MATCH($B224,'I.Supplementary 2017-18'!$B$8:$B$35,0)),INDEX('I.KI 2017-18'!S$9:S$393,MATCH($B224,'I.KI 2017-18'!$B$9:$B$393,0)))),"")</f>
        <v>25.443042835513925</v>
      </c>
      <c r="AG224" s="193">
        <f>_xlfn.IFNA(IF($B224=$B$382,0,_xlfn.IFNA(INDEX('I.Supplementary 2017-18'!T$8:T$35,MATCH($B224,'I.Supplementary 2017-18'!$B$8:$B$35,0)),INDEX('I.KI 2017-18'!T$9:T$393,MATCH($B224,'I.KI 2017-18'!$B$9:$B$393,0)))),"")</f>
        <v>5.534291271157711</v>
      </c>
      <c r="AH224" s="193">
        <f>_xlfn.IFNA(IF($B224=$B$382,0,_xlfn.IFNA(INDEX('I.Supplementary 2017-18'!U$8:U$35,MATCH($B224,'I.Supplementary 2017-18'!$B$8:$B$35,0)),INDEX('I.KI 2017-18'!U$9:U$393,MATCH($B224,'I.KI 2017-18'!$B$9:$B$393,0)))),"")</f>
        <v>0</v>
      </c>
      <c r="AI224" s="193">
        <f>_xlfn.IFNA(IF($B224=$B$382,0,_xlfn.IFNA(INDEX('I.Supplementary 2017-18'!V$8:V$35,MATCH($B224,'I.Supplementary 2017-18'!$B$8:$B$35,0)),INDEX('I.KI 2017-18'!V$9:V$393,MATCH($B224,'I.KI 2017-18'!$B$9:$B$393,0)))),"")</f>
        <v>0</v>
      </c>
      <c r="AJ224" s="157">
        <f>_xlfn.IFNA(IF($B224=$B$382,0,_xlfn.IFNA(INDEX('I.Supplementary 2017-18'!W$8:W$35,MATCH($B224,'I.Supplementary 2017-18'!$B$8:$B$35,0)),INDEX('I.KI 2017-18'!W$9:W$393,MATCH($B224,'I.KI 2017-18'!$B$9:$B$393,0)))),"")</f>
        <v>0</v>
      </c>
      <c r="AK224" s="156">
        <f>_xlfn.IFNA(IF($B224=$B$382,0,_xlfn.IFNA(INDEX('I.Supplementary 2017-18'!X$8:X$35,MATCH($B224,'I.Supplementary 2017-18'!$B$8:$B$35,0)),INDEX('I.KI 2017-18'!X$9:X$393,MATCH($B224,'I.KI 2017-18'!$B$9:$B$393,0)))),"")</f>
        <v>38.160290688788329</v>
      </c>
      <c r="AL224" s="193">
        <f>_xlfn.IFNA(IF($B224=$B$382,0,_xlfn.IFNA(INDEX('I.Supplementary 2017-18'!Y$8:Y$35,MATCH($B224,'I.Supplementary 2017-18'!$B$8:$B$35,0)),INDEX('I.KI 2017-18'!Y$9:Y$393,MATCH($B224,'I.KI 2017-18'!$B$9:$B$393,0)))),"")</f>
        <v>7.1080981592116332</v>
      </c>
      <c r="AM224" s="193">
        <f>_xlfn.IFNA(IF($B224=$B$382,0,_xlfn.IFNA(INDEX('I.Supplementary 2017-18'!Z$8:Z$35,MATCH($B224,'I.Supplementary 2017-18'!$B$8:$B$35,0)),INDEX('I.KI 2017-18'!Z$9:Z$393,MATCH($B224,'I.KI 2017-18'!$B$9:$B$393,0)))),"")</f>
        <v>0</v>
      </c>
      <c r="AN224" s="193">
        <f>_xlfn.IFNA(IF($B224=$B$382,0,_xlfn.IFNA(INDEX('I.Supplementary 2017-18'!AA$8:AA$35,MATCH($B224,'I.Supplementary 2017-18'!$B$8:$B$35,0)),INDEX('I.KI 2017-18'!AA$9:AA$393,MATCH($B224,'I.KI 2017-18'!$B$9:$B$393,0)))),"")</f>
        <v>0</v>
      </c>
      <c r="AO224" s="157">
        <f>_xlfn.IFNA(IF($B224=$B$382,0,_xlfn.IFNA(INDEX('I.Supplementary 2017-18'!AB$8:AB$35,MATCH($B224,'I.Supplementary 2017-18'!$B$8:$B$35,0)),INDEX('I.KI 2017-18'!AB$9:AB$393,MATCH($B224,'I.KI 2017-18'!$B$9:$B$393,0)))),"")</f>
        <v>0</v>
      </c>
      <c r="AP224" s="149"/>
      <c r="AQ224" s="156">
        <f>_xlfn.IFNA(IF($B224=$B$381,0,IF($B224=$B$382,0,_xlfn.IFNA(INDEX('I.Supplementary 2017-18'!I$8:I$35,MATCH($B224,'I.Supplementary 2017-18'!$B$8:$B$35,0)),INDEX('I.KI 2017-18'!I$9:I$393,MATCH($B224,'I.KI 2017-18'!$B$9:$B$393,0))))),"")</f>
        <v>14.291054741328328</v>
      </c>
      <c r="AR224" s="149">
        <f>_xlfn.IFNA(IF($B224=$B$381,0,IF($B224=$B$382,0,_xlfn.IFNA(INDEX('I.Supplementary 2017-18'!J$8:J$35,MATCH($B224,'I.Supplementary 2017-18'!$B$8:$B$35,0)),INDEX('I.KI 2017-18'!J$9:J$393,MATCH($B224,'I.KI 2017-18'!$B$9:$B$393,0))))),"")</f>
        <v>30.977334106671634</v>
      </c>
      <c r="AS224" s="157">
        <f>_xlfn.IFNA(IF($B224=$B$381,0,IF($B224=$B$382,0,_xlfn.IFNA(INDEX('I.Supplementary 2017-18'!H$8:H$35,MATCH($B224,'I.Supplementary 2017-18'!$B$8:$B$35,0)),INDEX('I.KI 2017-18'!H$9:H$393,MATCH($B224,'I.KI 2017-18'!$B$9:$B$393,0))))),"")</f>
        <v>45.268388847999958</v>
      </c>
      <c r="AT224" s="149"/>
      <c r="AU224" s="156">
        <f>_xlfn.IFNA(_xlfn.IFNA(INDEX('I.Supplementary 2018-19'!P$8:P$157,MATCH($B224,'I.Supplementary 2018-19'!$B$8:$B$157,0)),INDEX('I.KI 2018-19'!P$9:P$393,MATCH($B224,'I.KI 2018-19'!$B$9:$B$393,0))),"")</f>
        <v>9.4202123223239482</v>
      </c>
      <c r="AV224" s="193">
        <f>_xlfn.IFNA(_xlfn.IFNA(INDEX('I.Supplementary 2018-19'!Q$8:Q$157,MATCH($B224,'I.Supplementary 2018-19'!$B$8:$B$157,0)),INDEX('I.KI 2018-19'!Q$9:Q$393,MATCH($B224,'I.KI 2018-19'!$B$9:$B$393,0))),"")</f>
        <v>0.79455246066437846</v>
      </c>
      <c r="AW224" s="193">
        <f>_xlfn.IFNA(_xlfn.IFNA(INDEX('I.Supplementary 2018-19'!R$8:R$157,MATCH($B224,'I.Supplementary 2018-19'!$B$8:$B$157,0)),INDEX('I.KI 2018-19'!R$9:R$393,MATCH($B224,'I.KI 2018-19'!$B$9:$B$393,0))),"")</f>
        <v>0</v>
      </c>
      <c r="AX224" s="193">
        <f>_xlfn.IFNA(_xlfn.IFNA(INDEX('I.Supplementary 2018-19'!S$8:S$157,MATCH($B224,'I.Supplementary 2018-19'!$B$8:$B$157,0)),INDEX('I.KI 2018-19'!S$9:S$393,MATCH($B224,'I.KI 2018-19'!$B$9:$B$393,0))),"")</f>
        <v>0</v>
      </c>
      <c r="AY224" s="157">
        <f>_xlfn.IFNA(_xlfn.IFNA(INDEX('I.Supplementary 2018-19'!T$8:T$157,MATCH($B224,'I.Supplementary 2018-19'!$B$8:$B$157,0)),INDEX('I.KI 2018-19'!T$9:T$393,MATCH($B224,'I.KI 2018-19'!$B$9:$B$393,0))),"")</f>
        <v>0</v>
      </c>
      <c r="AZ224" s="156">
        <f>_xlfn.IFNA(_xlfn.IFNA(INDEX('I.Supplementary 2018-19'!U$8:U$157,MATCH($B224,'I.Supplementary 2018-19'!$B$8:$B$157,0)),INDEX('I.KI 2018-19'!U$9:U$393,MATCH($B224,'I.KI 2018-19'!$B$9:$B$393,0))),"")</f>
        <v>26.207426096666701</v>
      </c>
      <c r="BA224" s="193">
        <f>_xlfn.IFNA(_xlfn.IFNA(INDEX('I.Supplementary 2018-19'!V$8:V$157,MATCH($B224,'I.Supplementary 2018-19'!$B$8:$B$157,0)),INDEX('I.KI 2018-19'!V$9:V$393,MATCH($B224,'I.KI 2018-19'!$B$9:$B$393,0))),"")</f>
        <v>5.7005575325229634</v>
      </c>
      <c r="BB224" s="193">
        <f>_xlfn.IFNA(_xlfn.IFNA(INDEX('I.Supplementary 2018-19'!W$8:W$157,MATCH($B224,'I.Supplementary 2018-19'!$B$8:$B$157,0)),INDEX('I.KI 2018-19'!W$9:W$393,MATCH($B224,'I.KI 2018-19'!$B$9:$B$393,0))),"")</f>
        <v>0</v>
      </c>
      <c r="BC224" s="193">
        <f>_xlfn.IFNA(_xlfn.IFNA(INDEX('I.Supplementary 2018-19'!X$8:X$157,MATCH($B224,'I.Supplementary 2018-19'!$B$8:$B$157,0)),INDEX('I.KI 2018-19'!X$9:X$393,MATCH($B224,'I.KI 2018-19'!$B$9:$B$393,0))),"")</f>
        <v>0</v>
      </c>
      <c r="BD224" s="157">
        <f>_xlfn.IFNA(_xlfn.IFNA(INDEX('I.Supplementary 2018-19'!Y$8:Y$157,MATCH($B224,'I.Supplementary 2018-19'!$B$8:$B$157,0)),INDEX('I.KI 2018-19'!Y$9:Y$393,MATCH($B224,'I.KI 2018-19'!$B$9:$B$393,0))),"")</f>
        <v>0</v>
      </c>
      <c r="BE224" s="156">
        <f>_xlfn.IFNA(_xlfn.IFNA(INDEX('I.Supplementary 2018-19'!Z$8:Z$157,MATCH($B224,'I.Supplementary 2018-19'!$B$8:$B$157,0)),INDEX('I.KI 2018-19'!Z$9:Z$393,MATCH($B224,'I.KI 2018-19'!$B$9:$B$393,0))),"")</f>
        <v>35.627638418990649</v>
      </c>
      <c r="BF224" s="193">
        <f>_xlfn.IFNA(_xlfn.IFNA(INDEX('I.Supplementary 2018-19'!AA$8:AA$157,MATCH($B224,'I.Supplementary 2018-19'!$B$8:$B$157,0)),INDEX('I.KI 2018-19'!AA$9:AA$393,MATCH($B224,'I.KI 2018-19'!$B$9:$B$393,0))),"")</f>
        <v>6.4951099931873415</v>
      </c>
      <c r="BG224" s="193">
        <f>_xlfn.IFNA(_xlfn.IFNA(INDEX('I.Supplementary 2018-19'!AB$8:AB$157,MATCH($B224,'I.Supplementary 2018-19'!$B$8:$B$157,0)),INDEX('I.KI 2018-19'!AB$9:AB$393,MATCH($B224,'I.KI 2018-19'!$B$9:$B$393,0))),"")</f>
        <v>0</v>
      </c>
      <c r="BH224" s="193">
        <f>_xlfn.IFNA(_xlfn.IFNA(INDEX('I.Supplementary 2018-19'!AC$8:AC$157,MATCH($B224,'I.Supplementary 2018-19'!$B$8:$B$157,0)),INDEX('I.KI 2018-19'!AC$9:AC$393,MATCH($B224,'I.KI 2018-19'!$B$9:$B$393,0))),"")</f>
        <v>0</v>
      </c>
      <c r="BI224" s="157">
        <f>_xlfn.IFNA(_xlfn.IFNA(INDEX('I.Supplementary 2018-19'!AD$8:AD$157,MATCH($B224,'I.Supplementary 2018-19'!$B$8:$B$157,0)),INDEX('I.KI 2018-19'!AD$9:AD$393,MATCH($B224,'I.KI 2018-19'!$B$9:$B$393,0))),"")</f>
        <v>0</v>
      </c>
      <c r="BJ224" s="149"/>
      <c r="BK224" s="156">
        <f>_xlfn.IFNA(IF($B224=$B$381,0,IF($B224=$B$382,0,_xlfn.IFNA(INDEX('I.Supplementary 2018-19'!I$8:I$157,MATCH($B224,'I.Supplementary 2018-19'!$B$8:$B$157,0)),INDEX('I.KI 2018-19'!I$9:I$393,MATCH($B224,'I.KI 2018-19'!$B$9:$B$393,0))))),"")</f>
        <v>10.214764782988327</v>
      </c>
      <c r="BL224" s="149">
        <f>_xlfn.IFNA(IF($B224=$B$381,0,IF($B224=$B$382,0,_xlfn.IFNA(INDEX('I.Supplementary 2018-19'!J$8:J$157,MATCH($B224,'I.Supplementary 2018-19'!$B$8:$B$157,0)),INDEX('I.KI 2018-19'!J$9:J$393,MATCH($B224,'I.KI 2018-19'!$B$9:$B$393,0))))),"")</f>
        <v>31.907983629189662</v>
      </c>
      <c r="BM224" s="157">
        <f>_xlfn.IFNA(IF($B224=$B$381,0,IF($B224=$B$382,0,_xlfn.IFNA(INDEX('I.Supplementary 2018-19'!H$8:H$157,MATCH($B224,'I.Supplementary 2018-19'!$B$8:$B$157,0)),INDEX('I.KI 2018-19'!H$9:H$393,MATCH($B224,'I.KI 2018-19'!$B$9:$B$393,0))))),"")</f>
        <v>42.122748412177991</v>
      </c>
    </row>
    <row r="225" spans="2:65">
      <c r="B225" s="121" t="str">
        <f>'Calculations for 2021-22'!B225</f>
        <v>E2635</v>
      </c>
      <c r="C225" s="160" t="str">
        <f>'Calculations for 2021-22'!D225</f>
        <v>E2635</v>
      </c>
      <c r="D225" t="str">
        <f>'Calculations for 2021-22'!E225</f>
        <v>SD</v>
      </c>
      <c r="E225" t="str">
        <f>'Calculations for 2021-22'!F225</f>
        <v>P1910</v>
      </c>
      <c r="F225" s="120" t="str">
        <f>'Calculations for 2021-22'!H225</f>
        <v>North Norfolk</v>
      </c>
      <c r="G225" s="156">
        <f>_xlfn.IFNA(INDEX('I.KI 2016-17'!M$8:M$391,MATCH($B225,'I.KI 2016-17'!$B$8:$B$391,0)),"")</f>
        <v>0</v>
      </c>
      <c r="H225" s="149">
        <f>_xlfn.IFNA(INDEX('I.KI 2016-17'!N$8:N$391,MATCH($B225,'I.KI 2016-17'!$B$8:$B$391,0)),"")</f>
        <v>1.5751465146029999</v>
      </c>
      <c r="I225" s="149">
        <f>_xlfn.IFNA(INDEX('I.KI 2016-17'!O$8:O$391,MATCH($B225,'I.KI 2016-17'!$B$8:$B$391,0)),"")</f>
        <v>0</v>
      </c>
      <c r="J225" s="149">
        <f>_xlfn.IFNA(INDEX('I.KI 2016-17'!P$8:P$391,MATCH($B225,'I.KI 2016-17'!$B$8:$B$391,0)),"")</f>
        <v>0</v>
      </c>
      <c r="K225" s="157">
        <f>_xlfn.IFNA(INDEX('I.KI 2016-17'!Q$8:Q$391,MATCH($B225,'I.KI 2016-17'!$B$8:$B$391,0)),"")</f>
        <v>0</v>
      </c>
      <c r="L225" s="156">
        <f>_xlfn.IFNA(INDEX('I.KI 2016-17'!R$8:R$391,MATCH($B225,'I.KI 2016-17'!$B$8:$B$391,0)),"")</f>
        <v>0</v>
      </c>
      <c r="M225" s="193">
        <f>_xlfn.IFNA(INDEX('I.KI 2016-17'!S$8:S$391,MATCH($B225,'I.KI 2016-17'!$B$8:$B$391,0)),"")</f>
        <v>2.951672714636</v>
      </c>
      <c r="N225" s="193">
        <f>_xlfn.IFNA(INDEX('I.KI 2016-17'!T$8:T$391,MATCH($B225,'I.KI 2016-17'!$B$8:$B$391,0)),"")</f>
        <v>0</v>
      </c>
      <c r="O225" s="193">
        <f>_xlfn.IFNA(INDEX('I.KI 2016-17'!U$8:U$391,MATCH($B225,'I.KI 2016-17'!$B$8:$B$391,0)),"")</f>
        <v>0</v>
      </c>
      <c r="P225" s="157">
        <f>_xlfn.IFNA(INDEX('I.KI 2016-17'!V$8:V$391,MATCH($B225,'I.KI 2016-17'!$B$8:$B$391,0)),"")</f>
        <v>0</v>
      </c>
      <c r="Q225" s="156">
        <f>_xlfn.IFNA(INDEX('I.KI 2016-17'!W$8:W$391,MATCH($B225,'I.KI 2016-17'!$B$8:$B$391,0)),"")</f>
        <v>0</v>
      </c>
      <c r="R225" s="193">
        <f>_xlfn.IFNA(INDEX('I.KI 2016-17'!X$8:X$391,MATCH($B225,'I.KI 2016-17'!$B$8:$B$391,0)),"")</f>
        <v>4.5268192292389999</v>
      </c>
      <c r="S225" s="193">
        <f>_xlfn.IFNA(INDEX('I.KI 2016-17'!Y$8:Y$391,MATCH($B225,'I.KI 2016-17'!$B$8:$B$391,0)),"")</f>
        <v>0</v>
      </c>
      <c r="T225" s="193">
        <f>_xlfn.IFNA(INDEX('I.KI 2016-17'!Z$8:Z$391,MATCH($B225,'I.KI 2016-17'!$B$8:$B$391,0)),"")</f>
        <v>0</v>
      </c>
      <c r="U225" s="157">
        <f>_xlfn.IFNA(INDEX('I.KI 2016-17'!AA$8:AA$391,MATCH($B225,'I.KI 2016-17'!$B$8:$B$391,0)),"")</f>
        <v>0</v>
      </c>
      <c r="V225" s="149"/>
      <c r="W225" s="154">
        <f>_xlfn.IFNA(INDEX('I.KI 2016-17'!$H$8:$H$391,MATCH(B225,'I.KI 2016-17'!$B$8:$B$391,0)),"")</f>
        <v>1.5751465146029999</v>
      </c>
      <c r="X225" s="153">
        <f>_xlfn.IFNA(INDEX('I.KI 2016-17'!$I$8:$I$391,MATCH(B225,'I.KI 2016-17'!$B$8:$B$391,0)),"")</f>
        <v>2.951672714636</v>
      </c>
      <c r="Y225" s="155">
        <f>_xlfn.IFNA(INDEX('I.KI 2016-17'!$G$8:$G$391,MATCH(B225,'I.KI 2016-17'!$B$8:$B$391,0)),"")</f>
        <v>4.5268192292389999</v>
      </c>
      <c r="Z225" s="149"/>
      <c r="AA225" s="156">
        <f>_xlfn.IFNA(IF($B225=$B$382,0,_xlfn.IFNA(INDEX('I.Supplementary 2017-18'!N$8:N$35,MATCH($B225,'I.Supplementary 2017-18'!$B$8:$B$35,0)),INDEX('I.KI 2017-18'!N$9:N$393,MATCH($B225,'I.KI 2017-18'!$B$9:$B$393,0)))),"")</f>
        <v>0</v>
      </c>
      <c r="AB225" s="193">
        <f>_xlfn.IFNA(IF($B225=$B$382,0,_xlfn.IFNA(INDEX('I.Supplementary 2017-18'!O$8:O$35,MATCH($B225,'I.Supplementary 2017-18'!$B$8:$B$35,0)),INDEX('I.KI 2017-18'!O$9:O$393,MATCH($B225,'I.KI 2017-18'!$B$9:$B$393,0)))),"")</f>
        <v>0.93603452798231135</v>
      </c>
      <c r="AC225" s="193">
        <f>_xlfn.IFNA(IF($B225=$B$382,0,_xlfn.IFNA(INDEX('I.Supplementary 2017-18'!P$8:P$35,MATCH($B225,'I.Supplementary 2017-18'!$B$8:$B$35,0)),INDEX('I.KI 2017-18'!P$9:P$393,MATCH($B225,'I.KI 2017-18'!$B$9:$B$393,0)))),"")</f>
        <v>0</v>
      </c>
      <c r="AD225" s="193">
        <f>_xlfn.IFNA(IF($B225=$B$382,0,_xlfn.IFNA(INDEX('I.Supplementary 2017-18'!Q$8:Q$35,MATCH($B225,'I.Supplementary 2017-18'!$B$8:$B$35,0)),INDEX('I.KI 2017-18'!Q$9:Q$393,MATCH($B225,'I.KI 2017-18'!$B$9:$B$393,0)))),"")</f>
        <v>0</v>
      </c>
      <c r="AE225" s="157">
        <f>_xlfn.IFNA(IF($B225=$B$382,0,_xlfn.IFNA(INDEX('I.Supplementary 2017-18'!R$8:R$35,MATCH($B225,'I.Supplementary 2017-18'!$B$8:$B$35,0)),INDEX('I.KI 2017-18'!R$9:R$393,MATCH($B225,'I.KI 2017-18'!$B$9:$B$393,0)))),"")</f>
        <v>0</v>
      </c>
      <c r="AF225" s="156">
        <f>_xlfn.IFNA(IF($B225=$B$382,0,_xlfn.IFNA(INDEX('I.Supplementary 2017-18'!S$8:S$35,MATCH($B225,'I.Supplementary 2017-18'!$B$8:$B$35,0)),INDEX('I.KI 2017-18'!S$9:S$393,MATCH($B225,'I.KI 2017-18'!$B$9:$B$393,0)))),"")</f>
        <v>0</v>
      </c>
      <c r="AG225" s="193">
        <f>_xlfn.IFNA(IF($B225=$B$382,0,_xlfn.IFNA(INDEX('I.Supplementary 2017-18'!T$8:T$35,MATCH($B225,'I.Supplementary 2017-18'!$B$8:$B$35,0)),INDEX('I.KI 2017-18'!T$9:T$393,MATCH($B225,'I.KI 2017-18'!$B$9:$B$393,0)))),"")</f>
        <v>3.0119341375465187</v>
      </c>
      <c r="AH225" s="193">
        <f>_xlfn.IFNA(IF($B225=$B$382,0,_xlfn.IFNA(INDEX('I.Supplementary 2017-18'!U$8:U$35,MATCH($B225,'I.Supplementary 2017-18'!$B$8:$B$35,0)),INDEX('I.KI 2017-18'!U$9:U$393,MATCH($B225,'I.KI 2017-18'!$B$9:$B$393,0)))),"")</f>
        <v>0</v>
      </c>
      <c r="AI225" s="193">
        <f>_xlfn.IFNA(IF($B225=$B$382,0,_xlfn.IFNA(INDEX('I.Supplementary 2017-18'!V$8:V$35,MATCH($B225,'I.Supplementary 2017-18'!$B$8:$B$35,0)),INDEX('I.KI 2017-18'!V$9:V$393,MATCH($B225,'I.KI 2017-18'!$B$9:$B$393,0)))),"")</f>
        <v>0</v>
      </c>
      <c r="AJ225" s="157">
        <f>_xlfn.IFNA(IF($B225=$B$382,0,_xlfn.IFNA(INDEX('I.Supplementary 2017-18'!W$8:W$35,MATCH($B225,'I.Supplementary 2017-18'!$B$8:$B$35,0)),INDEX('I.KI 2017-18'!W$9:W$393,MATCH($B225,'I.KI 2017-18'!$B$9:$B$393,0)))),"")</f>
        <v>0</v>
      </c>
      <c r="AK225" s="156">
        <f>_xlfn.IFNA(IF($B225=$B$382,0,_xlfn.IFNA(INDEX('I.Supplementary 2017-18'!X$8:X$35,MATCH($B225,'I.Supplementary 2017-18'!$B$8:$B$35,0)),INDEX('I.KI 2017-18'!X$9:X$393,MATCH($B225,'I.KI 2017-18'!$B$9:$B$393,0)))),"")</f>
        <v>0</v>
      </c>
      <c r="AL225" s="193">
        <f>_xlfn.IFNA(IF($B225=$B$382,0,_xlfn.IFNA(INDEX('I.Supplementary 2017-18'!Y$8:Y$35,MATCH($B225,'I.Supplementary 2017-18'!$B$8:$B$35,0)),INDEX('I.KI 2017-18'!Y$9:Y$393,MATCH($B225,'I.KI 2017-18'!$B$9:$B$393,0)))),"")</f>
        <v>3.9479686655288302</v>
      </c>
      <c r="AM225" s="193">
        <f>_xlfn.IFNA(IF($B225=$B$382,0,_xlfn.IFNA(INDEX('I.Supplementary 2017-18'!Z$8:Z$35,MATCH($B225,'I.Supplementary 2017-18'!$B$8:$B$35,0)),INDEX('I.KI 2017-18'!Z$9:Z$393,MATCH($B225,'I.KI 2017-18'!$B$9:$B$393,0)))),"")</f>
        <v>0</v>
      </c>
      <c r="AN225" s="193">
        <f>_xlfn.IFNA(IF($B225=$B$382,0,_xlfn.IFNA(INDEX('I.Supplementary 2017-18'!AA$8:AA$35,MATCH($B225,'I.Supplementary 2017-18'!$B$8:$B$35,0)),INDEX('I.KI 2017-18'!AA$9:AA$393,MATCH($B225,'I.KI 2017-18'!$B$9:$B$393,0)))),"")</f>
        <v>0</v>
      </c>
      <c r="AO225" s="157">
        <f>_xlfn.IFNA(IF($B225=$B$382,0,_xlfn.IFNA(INDEX('I.Supplementary 2017-18'!AB$8:AB$35,MATCH($B225,'I.Supplementary 2017-18'!$B$8:$B$35,0)),INDEX('I.KI 2017-18'!AB$9:AB$393,MATCH($B225,'I.KI 2017-18'!$B$9:$B$393,0)))),"")</f>
        <v>0</v>
      </c>
      <c r="AP225" s="149"/>
      <c r="AQ225" s="156">
        <f>_xlfn.IFNA(IF($B225=$B$381,0,IF($B225=$B$382,0,_xlfn.IFNA(INDEX('I.Supplementary 2017-18'!I$8:I$35,MATCH($B225,'I.Supplementary 2017-18'!$B$8:$B$35,0)),INDEX('I.KI 2017-18'!I$9:I$393,MATCH($B225,'I.KI 2017-18'!$B$9:$B$393,0))))),"")</f>
        <v>0.93603452798231135</v>
      </c>
      <c r="AR225" s="149">
        <f>_xlfn.IFNA(IF($B225=$B$381,0,IF($B225=$B$382,0,_xlfn.IFNA(INDEX('I.Supplementary 2017-18'!J$8:J$35,MATCH($B225,'I.Supplementary 2017-18'!$B$8:$B$35,0)),INDEX('I.KI 2017-18'!J$9:J$393,MATCH($B225,'I.KI 2017-18'!$B$9:$B$393,0))))),"")</f>
        <v>3.0119341375465187</v>
      </c>
      <c r="AS225" s="157">
        <f>_xlfn.IFNA(IF($B225=$B$381,0,IF($B225=$B$382,0,_xlfn.IFNA(INDEX('I.Supplementary 2017-18'!H$8:H$35,MATCH($B225,'I.Supplementary 2017-18'!$B$8:$B$35,0)),INDEX('I.KI 2017-18'!H$9:H$393,MATCH($B225,'I.KI 2017-18'!$B$9:$B$393,0))))),"")</f>
        <v>3.9479686655288302</v>
      </c>
      <c r="AT225" s="149"/>
      <c r="AU225" s="156">
        <f>_xlfn.IFNA(_xlfn.IFNA(INDEX('I.Supplementary 2018-19'!P$8:P$157,MATCH($B225,'I.Supplementary 2018-19'!$B$8:$B$157,0)),INDEX('I.KI 2018-19'!P$9:P$393,MATCH($B225,'I.KI 2018-19'!$B$9:$B$393,0))),"")</f>
        <v>0</v>
      </c>
      <c r="AV225" s="193">
        <f>_xlfn.IFNA(_xlfn.IFNA(INDEX('I.Supplementary 2018-19'!Q$8:Q$157,MATCH($B225,'I.Supplementary 2018-19'!$B$8:$B$157,0)),INDEX('I.KI 2018-19'!Q$9:Q$393,MATCH($B225,'I.KI 2018-19'!$B$9:$B$393,0))),"")</f>
        <v>0.5356187989479182</v>
      </c>
      <c r="AW225" s="193">
        <f>_xlfn.IFNA(_xlfn.IFNA(INDEX('I.Supplementary 2018-19'!R$8:R$157,MATCH($B225,'I.Supplementary 2018-19'!$B$8:$B$157,0)),INDEX('I.KI 2018-19'!R$9:R$393,MATCH($B225,'I.KI 2018-19'!$B$9:$B$393,0))),"")</f>
        <v>0</v>
      </c>
      <c r="AX225" s="193">
        <f>_xlfn.IFNA(_xlfn.IFNA(INDEX('I.Supplementary 2018-19'!S$8:S$157,MATCH($B225,'I.Supplementary 2018-19'!$B$8:$B$157,0)),INDEX('I.KI 2018-19'!S$9:S$393,MATCH($B225,'I.KI 2018-19'!$B$9:$B$393,0))),"")</f>
        <v>0</v>
      </c>
      <c r="AY225" s="157">
        <f>_xlfn.IFNA(_xlfn.IFNA(INDEX('I.Supplementary 2018-19'!T$8:T$157,MATCH($B225,'I.Supplementary 2018-19'!$B$8:$B$157,0)),INDEX('I.KI 2018-19'!T$9:T$393,MATCH($B225,'I.KI 2018-19'!$B$9:$B$393,0))),"")</f>
        <v>0</v>
      </c>
      <c r="AZ225" s="156">
        <f>_xlfn.IFNA(_xlfn.IFNA(INDEX('I.Supplementary 2018-19'!U$8:U$157,MATCH($B225,'I.Supplementary 2018-19'!$B$8:$B$157,0)),INDEX('I.KI 2018-19'!U$9:U$393,MATCH($B225,'I.KI 2018-19'!$B$9:$B$393,0))),"")</f>
        <v>0</v>
      </c>
      <c r="BA225" s="193">
        <f>_xlfn.IFNA(_xlfn.IFNA(INDEX('I.Supplementary 2018-19'!V$8:V$157,MATCH($B225,'I.Supplementary 2018-19'!$B$8:$B$157,0)),INDEX('I.KI 2018-19'!V$9:V$393,MATCH($B225,'I.KI 2018-19'!$B$9:$B$393,0))),"")</f>
        <v>3.1024214292324657</v>
      </c>
      <c r="BB225" s="193">
        <f>_xlfn.IFNA(_xlfn.IFNA(INDEX('I.Supplementary 2018-19'!W$8:W$157,MATCH($B225,'I.Supplementary 2018-19'!$B$8:$B$157,0)),INDEX('I.KI 2018-19'!W$9:W$393,MATCH($B225,'I.KI 2018-19'!$B$9:$B$393,0))),"")</f>
        <v>0</v>
      </c>
      <c r="BC225" s="193">
        <f>_xlfn.IFNA(_xlfn.IFNA(INDEX('I.Supplementary 2018-19'!X$8:X$157,MATCH($B225,'I.Supplementary 2018-19'!$B$8:$B$157,0)),INDEX('I.KI 2018-19'!X$9:X$393,MATCH($B225,'I.KI 2018-19'!$B$9:$B$393,0))),"")</f>
        <v>0</v>
      </c>
      <c r="BD225" s="157">
        <f>_xlfn.IFNA(_xlfn.IFNA(INDEX('I.Supplementary 2018-19'!Y$8:Y$157,MATCH($B225,'I.Supplementary 2018-19'!$B$8:$B$157,0)),INDEX('I.KI 2018-19'!Y$9:Y$393,MATCH($B225,'I.KI 2018-19'!$B$9:$B$393,0))),"")</f>
        <v>0</v>
      </c>
      <c r="BE225" s="156">
        <f>_xlfn.IFNA(_xlfn.IFNA(INDEX('I.Supplementary 2018-19'!Z$8:Z$157,MATCH($B225,'I.Supplementary 2018-19'!$B$8:$B$157,0)),INDEX('I.KI 2018-19'!Z$9:Z$393,MATCH($B225,'I.KI 2018-19'!$B$9:$B$393,0))),"")</f>
        <v>0</v>
      </c>
      <c r="BF225" s="193">
        <f>_xlfn.IFNA(_xlfn.IFNA(INDEX('I.Supplementary 2018-19'!AA$8:AA$157,MATCH($B225,'I.Supplementary 2018-19'!$B$8:$B$157,0)),INDEX('I.KI 2018-19'!AA$9:AA$393,MATCH($B225,'I.KI 2018-19'!$B$9:$B$393,0))),"")</f>
        <v>3.6380402281803841</v>
      </c>
      <c r="BG225" s="193">
        <f>_xlfn.IFNA(_xlfn.IFNA(INDEX('I.Supplementary 2018-19'!AB$8:AB$157,MATCH($B225,'I.Supplementary 2018-19'!$B$8:$B$157,0)),INDEX('I.KI 2018-19'!AB$9:AB$393,MATCH($B225,'I.KI 2018-19'!$B$9:$B$393,0))),"")</f>
        <v>0</v>
      </c>
      <c r="BH225" s="193">
        <f>_xlfn.IFNA(_xlfn.IFNA(INDEX('I.Supplementary 2018-19'!AC$8:AC$157,MATCH($B225,'I.Supplementary 2018-19'!$B$8:$B$157,0)),INDEX('I.KI 2018-19'!AC$9:AC$393,MATCH($B225,'I.KI 2018-19'!$B$9:$B$393,0))),"")</f>
        <v>0</v>
      </c>
      <c r="BI225" s="157">
        <f>_xlfn.IFNA(_xlfn.IFNA(INDEX('I.Supplementary 2018-19'!AD$8:AD$157,MATCH($B225,'I.Supplementary 2018-19'!$B$8:$B$157,0)),INDEX('I.KI 2018-19'!AD$9:AD$393,MATCH($B225,'I.KI 2018-19'!$B$9:$B$393,0))),"")</f>
        <v>0</v>
      </c>
      <c r="BJ225" s="149"/>
      <c r="BK225" s="156">
        <f>_xlfn.IFNA(IF($B225=$B$381,0,IF($B225=$B$382,0,_xlfn.IFNA(INDEX('I.Supplementary 2018-19'!I$8:I$157,MATCH($B225,'I.Supplementary 2018-19'!$B$8:$B$157,0)),INDEX('I.KI 2018-19'!I$9:I$393,MATCH($B225,'I.KI 2018-19'!$B$9:$B$393,0))))),"")</f>
        <v>0.5356187989479182</v>
      </c>
      <c r="BL225" s="149">
        <f>_xlfn.IFNA(IF($B225=$B$381,0,IF($B225=$B$382,0,_xlfn.IFNA(INDEX('I.Supplementary 2018-19'!J$8:J$157,MATCH($B225,'I.Supplementary 2018-19'!$B$8:$B$157,0)),INDEX('I.KI 2018-19'!J$9:J$393,MATCH($B225,'I.KI 2018-19'!$B$9:$B$393,0))))),"")</f>
        <v>3.1024214292324657</v>
      </c>
      <c r="BM225" s="157">
        <f>_xlfn.IFNA(IF($B225=$B$381,0,IF($B225=$B$382,0,_xlfn.IFNA(INDEX('I.Supplementary 2018-19'!H$8:H$157,MATCH($B225,'I.Supplementary 2018-19'!$B$8:$B$157,0)),INDEX('I.KI 2018-19'!H$9:H$393,MATCH($B225,'I.KI 2018-19'!$B$9:$B$393,0))))),"")</f>
        <v>3.6380402281803841</v>
      </c>
    </row>
    <row r="226" spans="2:65">
      <c r="B226" s="121" t="str">
        <f>'Calculations for 2021-22'!B226</f>
        <v>E0104</v>
      </c>
      <c r="C226" s="160" t="str">
        <f>'Calculations for 2021-22'!D226</f>
        <v>E0104</v>
      </c>
      <c r="D226" t="str">
        <f>'Calculations for 2021-22'!E226</f>
        <v>UNINFIR</v>
      </c>
      <c r="E226">
        <f>'Calculations for 2021-22'!F226</f>
        <v>0</v>
      </c>
      <c r="F226" s="120" t="str">
        <f>'Calculations for 2021-22'!H226</f>
        <v>North Somerset</v>
      </c>
      <c r="G226" s="156">
        <f>_xlfn.IFNA(INDEX('I.KI 2016-17'!M$8:M$391,MATCH($B226,'I.KI 2016-17'!$B$8:$B$391,0)),"")</f>
        <v>17.194911073648999</v>
      </c>
      <c r="H226" s="149">
        <f>_xlfn.IFNA(INDEX('I.KI 2016-17'!N$8:N$391,MATCH($B226,'I.KI 2016-17'!$B$8:$B$391,0)),"")</f>
        <v>2.0041350415169998</v>
      </c>
      <c r="I226" s="149">
        <f>_xlfn.IFNA(INDEX('I.KI 2016-17'!O$8:O$391,MATCH($B226,'I.KI 2016-17'!$B$8:$B$391,0)),"")</f>
        <v>0</v>
      </c>
      <c r="J226" s="149">
        <f>_xlfn.IFNA(INDEX('I.KI 2016-17'!P$8:P$391,MATCH($B226,'I.KI 2016-17'!$B$8:$B$391,0)),"")</f>
        <v>0</v>
      </c>
      <c r="K226" s="157">
        <f>_xlfn.IFNA(INDEX('I.KI 2016-17'!Q$8:Q$391,MATCH($B226,'I.KI 2016-17'!$B$8:$B$391,0)),"")</f>
        <v>0</v>
      </c>
      <c r="L226" s="156">
        <f>_xlfn.IFNA(INDEX('I.KI 2016-17'!R$8:R$391,MATCH($B226,'I.KI 2016-17'!$B$8:$B$391,0)),"")</f>
        <v>24.514348942568997</v>
      </c>
      <c r="M226" s="193">
        <f>_xlfn.IFNA(INDEX('I.KI 2016-17'!S$8:S$391,MATCH($B226,'I.KI 2016-17'!$B$8:$B$391,0)),"")</f>
        <v>4.5729628531389999</v>
      </c>
      <c r="N226" s="193">
        <f>_xlfn.IFNA(INDEX('I.KI 2016-17'!T$8:T$391,MATCH($B226,'I.KI 2016-17'!$B$8:$B$391,0)),"")</f>
        <v>0</v>
      </c>
      <c r="O226" s="193">
        <f>_xlfn.IFNA(INDEX('I.KI 2016-17'!U$8:U$391,MATCH($B226,'I.KI 2016-17'!$B$8:$B$391,0)),"")</f>
        <v>0</v>
      </c>
      <c r="P226" s="157">
        <f>_xlfn.IFNA(INDEX('I.KI 2016-17'!V$8:V$391,MATCH($B226,'I.KI 2016-17'!$B$8:$B$391,0)),"")</f>
        <v>0</v>
      </c>
      <c r="Q226" s="156">
        <f>_xlfn.IFNA(INDEX('I.KI 2016-17'!W$8:W$391,MATCH($B226,'I.KI 2016-17'!$B$8:$B$391,0)),"")</f>
        <v>41.709260016217996</v>
      </c>
      <c r="R226" s="193">
        <f>_xlfn.IFNA(INDEX('I.KI 2016-17'!X$8:X$391,MATCH($B226,'I.KI 2016-17'!$B$8:$B$391,0)),"")</f>
        <v>6.5770978946559993</v>
      </c>
      <c r="S226" s="193">
        <f>_xlfn.IFNA(INDEX('I.KI 2016-17'!Y$8:Y$391,MATCH($B226,'I.KI 2016-17'!$B$8:$B$391,0)),"")</f>
        <v>0</v>
      </c>
      <c r="T226" s="193">
        <f>_xlfn.IFNA(INDEX('I.KI 2016-17'!Z$8:Z$391,MATCH($B226,'I.KI 2016-17'!$B$8:$B$391,0)),"")</f>
        <v>0</v>
      </c>
      <c r="U226" s="157">
        <f>_xlfn.IFNA(INDEX('I.KI 2016-17'!AA$8:AA$391,MATCH($B226,'I.KI 2016-17'!$B$8:$B$391,0)),"")</f>
        <v>0</v>
      </c>
      <c r="V226" s="149"/>
      <c r="W226" s="154">
        <f>_xlfn.IFNA(INDEX('I.KI 2016-17'!$H$8:$H$391,MATCH(B226,'I.KI 2016-17'!$B$8:$B$391,0)),"")</f>
        <v>19.199046115166002</v>
      </c>
      <c r="X226" s="153">
        <f>_xlfn.IFNA(INDEX('I.KI 2016-17'!$I$8:$I$391,MATCH(B226,'I.KI 2016-17'!$B$8:$B$391,0)),"")</f>
        <v>29.087311795708001</v>
      </c>
      <c r="Y226" s="155">
        <f>_xlfn.IFNA(INDEX('I.KI 2016-17'!$G$8:$G$391,MATCH(B226,'I.KI 2016-17'!$B$8:$B$391,0)),"")</f>
        <v>48.286357910874003</v>
      </c>
      <c r="Z226" s="149"/>
      <c r="AA226" s="156">
        <f>_xlfn.IFNA(IF($B226=$B$382,0,_xlfn.IFNA(INDEX('I.Supplementary 2017-18'!N$8:N$35,MATCH($B226,'I.Supplementary 2017-18'!$B$8:$B$35,0)),INDEX('I.KI 2017-18'!N$9:N$393,MATCH($B226,'I.KI 2017-18'!$B$9:$B$393,0)))),"")</f>
        <v>11.077282638358145</v>
      </c>
      <c r="AB226" s="193">
        <f>_xlfn.IFNA(IF($B226=$B$382,0,_xlfn.IFNA(INDEX('I.Supplementary 2017-18'!O$8:O$35,MATCH($B226,'I.Supplementary 2017-18'!$B$8:$B$35,0)),INDEX('I.KI 2017-18'!O$9:O$393,MATCH($B226,'I.KI 2017-18'!$B$9:$B$393,0)))),"")</f>
        <v>0.61926793456205353</v>
      </c>
      <c r="AC226" s="193">
        <f>_xlfn.IFNA(IF($B226=$B$382,0,_xlfn.IFNA(INDEX('I.Supplementary 2017-18'!P$8:P$35,MATCH($B226,'I.Supplementary 2017-18'!$B$8:$B$35,0)),INDEX('I.KI 2017-18'!P$9:P$393,MATCH($B226,'I.KI 2017-18'!$B$9:$B$393,0)))),"")</f>
        <v>0</v>
      </c>
      <c r="AD226" s="193">
        <f>_xlfn.IFNA(IF($B226=$B$382,0,_xlfn.IFNA(INDEX('I.Supplementary 2017-18'!Q$8:Q$35,MATCH($B226,'I.Supplementary 2017-18'!$B$8:$B$35,0)),INDEX('I.KI 2017-18'!Q$9:Q$393,MATCH($B226,'I.KI 2017-18'!$B$9:$B$393,0)))),"")</f>
        <v>0</v>
      </c>
      <c r="AE226" s="157">
        <f>_xlfn.IFNA(IF($B226=$B$382,0,_xlfn.IFNA(INDEX('I.Supplementary 2017-18'!R$8:R$35,MATCH($B226,'I.Supplementary 2017-18'!$B$8:$B$35,0)),INDEX('I.KI 2017-18'!R$9:R$393,MATCH($B226,'I.KI 2017-18'!$B$9:$B$393,0)))),"")</f>
        <v>0</v>
      </c>
      <c r="AF226" s="156">
        <f>_xlfn.IFNA(IF($B226=$B$382,0,_xlfn.IFNA(INDEX('I.Supplementary 2017-18'!S$8:S$35,MATCH($B226,'I.Supplementary 2017-18'!$B$8:$B$35,0)),INDEX('I.KI 2017-18'!S$9:S$393,MATCH($B226,'I.KI 2017-18'!$B$9:$B$393,0)))),"")</f>
        <v>25.014834494940395</v>
      </c>
      <c r="AG226" s="193">
        <f>_xlfn.IFNA(IF($B226=$B$382,0,_xlfn.IFNA(INDEX('I.Supplementary 2017-18'!T$8:T$35,MATCH($B226,'I.Supplementary 2017-18'!$B$8:$B$35,0)),INDEX('I.KI 2017-18'!T$9:T$393,MATCH($B226,'I.KI 2017-18'!$B$9:$B$393,0)))),"")</f>
        <v>4.6663245754873683</v>
      </c>
      <c r="AH226" s="193">
        <f>_xlfn.IFNA(IF($B226=$B$382,0,_xlfn.IFNA(INDEX('I.Supplementary 2017-18'!U$8:U$35,MATCH($B226,'I.Supplementary 2017-18'!$B$8:$B$35,0)),INDEX('I.KI 2017-18'!U$9:U$393,MATCH($B226,'I.KI 2017-18'!$B$9:$B$393,0)))),"")</f>
        <v>0</v>
      </c>
      <c r="AI226" s="193">
        <f>_xlfn.IFNA(IF($B226=$B$382,0,_xlfn.IFNA(INDEX('I.Supplementary 2017-18'!V$8:V$35,MATCH($B226,'I.Supplementary 2017-18'!$B$8:$B$35,0)),INDEX('I.KI 2017-18'!V$9:V$393,MATCH($B226,'I.KI 2017-18'!$B$9:$B$393,0)))),"")</f>
        <v>0</v>
      </c>
      <c r="AJ226" s="157">
        <f>_xlfn.IFNA(IF($B226=$B$382,0,_xlfn.IFNA(INDEX('I.Supplementary 2017-18'!W$8:W$35,MATCH($B226,'I.Supplementary 2017-18'!$B$8:$B$35,0)),INDEX('I.KI 2017-18'!W$9:W$393,MATCH($B226,'I.KI 2017-18'!$B$9:$B$393,0)))),"")</f>
        <v>0</v>
      </c>
      <c r="AK226" s="156">
        <f>_xlfn.IFNA(IF($B226=$B$382,0,_xlfn.IFNA(INDEX('I.Supplementary 2017-18'!X$8:X$35,MATCH($B226,'I.Supplementary 2017-18'!$B$8:$B$35,0)),INDEX('I.KI 2017-18'!X$9:X$393,MATCH($B226,'I.KI 2017-18'!$B$9:$B$393,0)))),"")</f>
        <v>36.092117133298544</v>
      </c>
      <c r="AL226" s="193">
        <f>_xlfn.IFNA(IF($B226=$B$382,0,_xlfn.IFNA(INDEX('I.Supplementary 2017-18'!Y$8:Y$35,MATCH($B226,'I.Supplementary 2017-18'!$B$8:$B$35,0)),INDEX('I.KI 2017-18'!Y$9:Y$393,MATCH($B226,'I.KI 2017-18'!$B$9:$B$393,0)))),"")</f>
        <v>5.2855925100494217</v>
      </c>
      <c r="AM226" s="193">
        <f>_xlfn.IFNA(IF($B226=$B$382,0,_xlfn.IFNA(INDEX('I.Supplementary 2017-18'!Z$8:Z$35,MATCH($B226,'I.Supplementary 2017-18'!$B$8:$B$35,0)),INDEX('I.KI 2017-18'!Z$9:Z$393,MATCH($B226,'I.KI 2017-18'!$B$9:$B$393,0)))),"")</f>
        <v>0</v>
      </c>
      <c r="AN226" s="193">
        <f>_xlfn.IFNA(IF($B226=$B$382,0,_xlfn.IFNA(INDEX('I.Supplementary 2017-18'!AA$8:AA$35,MATCH($B226,'I.Supplementary 2017-18'!$B$8:$B$35,0)),INDEX('I.KI 2017-18'!AA$9:AA$393,MATCH($B226,'I.KI 2017-18'!$B$9:$B$393,0)))),"")</f>
        <v>0</v>
      </c>
      <c r="AO226" s="157">
        <f>_xlfn.IFNA(IF($B226=$B$382,0,_xlfn.IFNA(INDEX('I.Supplementary 2017-18'!AB$8:AB$35,MATCH($B226,'I.Supplementary 2017-18'!$B$8:$B$35,0)),INDEX('I.KI 2017-18'!AB$9:AB$393,MATCH($B226,'I.KI 2017-18'!$B$9:$B$393,0)))),"")</f>
        <v>0</v>
      </c>
      <c r="AP226" s="149"/>
      <c r="AQ226" s="156">
        <f>_xlfn.IFNA(IF($B226=$B$381,0,IF($B226=$B$382,0,_xlfn.IFNA(INDEX('I.Supplementary 2017-18'!I$8:I$35,MATCH($B226,'I.Supplementary 2017-18'!$B$8:$B$35,0)),INDEX('I.KI 2017-18'!I$9:I$393,MATCH($B226,'I.KI 2017-18'!$B$9:$B$393,0))))),"")</f>
        <v>11.696550572920199</v>
      </c>
      <c r="AR226" s="149">
        <f>_xlfn.IFNA(IF($B226=$B$381,0,IF($B226=$B$382,0,_xlfn.IFNA(INDEX('I.Supplementary 2017-18'!J$8:J$35,MATCH($B226,'I.Supplementary 2017-18'!$B$8:$B$35,0)),INDEX('I.KI 2017-18'!J$9:J$393,MATCH($B226,'I.KI 2017-18'!$B$9:$B$393,0))))),"")</f>
        <v>29.681159070427764</v>
      </c>
      <c r="AS226" s="157">
        <f>_xlfn.IFNA(IF($B226=$B$381,0,IF($B226=$B$382,0,_xlfn.IFNA(INDEX('I.Supplementary 2017-18'!H$8:H$35,MATCH($B226,'I.Supplementary 2017-18'!$B$8:$B$35,0)),INDEX('I.KI 2017-18'!H$9:H$393,MATCH($B226,'I.KI 2017-18'!$B$9:$B$393,0))))),"")</f>
        <v>41.377709643347963</v>
      </c>
      <c r="AT226" s="149"/>
      <c r="AU226" s="156">
        <f>_xlfn.IFNA(_xlfn.IFNA(INDEX('I.Supplementary 2018-19'!P$8:P$157,MATCH($B226,'I.Supplementary 2018-19'!$B$8:$B$157,0)),INDEX('I.KI 2018-19'!P$9:P$393,MATCH($B226,'I.KI 2018-19'!$B$9:$B$393,0))),"")</f>
        <v>7.1317143003702466</v>
      </c>
      <c r="AV226" s="193">
        <f>_xlfn.IFNA(_xlfn.IFNA(INDEX('I.Supplementary 2018-19'!Q$8:Q$157,MATCH($B226,'I.Supplementary 2018-19'!$B$8:$B$157,0)),INDEX('I.KI 2018-19'!Q$9:Q$393,MATCH($B226,'I.KI 2018-19'!$B$9:$B$393,0))),"")</f>
        <v>-0.21277128940704093</v>
      </c>
      <c r="AW226" s="193">
        <f>_xlfn.IFNA(_xlfn.IFNA(INDEX('I.Supplementary 2018-19'!R$8:R$157,MATCH($B226,'I.Supplementary 2018-19'!$B$8:$B$157,0)),INDEX('I.KI 2018-19'!R$9:R$393,MATCH($B226,'I.KI 2018-19'!$B$9:$B$393,0))),"")</f>
        <v>0</v>
      </c>
      <c r="AX226" s="193">
        <f>_xlfn.IFNA(_xlfn.IFNA(INDEX('I.Supplementary 2018-19'!S$8:S$157,MATCH($B226,'I.Supplementary 2018-19'!$B$8:$B$157,0)),INDEX('I.KI 2018-19'!S$9:S$393,MATCH($B226,'I.KI 2018-19'!$B$9:$B$393,0))),"")</f>
        <v>0</v>
      </c>
      <c r="AY226" s="157">
        <f>_xlfn.IFNA(_xlfn.IFNA(INDEX('I.Supplementary 2018-19'!T$8:T$157,MATCH($B226,'I.Supplementary 2018-19'!$B$8:$B$157,0)),INDEX('I.KI 2018-19'!T$9:T$393,MATCH($B226,'I.KI 2018-19'!$B$9:$B$393,0))),"")</f>
        <v>0</v>
      </c>
      <c r="AZ226" s="156">
        <f>_xlfn.IFNA(_xlfn.IFNA(INDEX('I.Supplementary 2018-19'!U$8:U$157,MATCH($B226,'I.Supplementary 2018-19'!$B$8:$B$157,0)),INDEX('I.KI 2018-19'!U$9:U$393,MATCH($B226,'I.KI 2018-19'!$B$9:$B$393,0))),"")</f>
        <v>25.7663531278356</v>
      </c>
      <c r="BA226" s="193">
        <f>_xlfn.IFNA(_xlfn.IFNA(INDEX('I.Supplementary 2018-19'!V$8:V$157,MATCH($B226,'I.Supplementary 2018-19'!$B$8:$B$157,0)),INDEX('I.KI 2018-19'!V$9:V$393,MATCH($B226,'I.KI 2018-19'!$B$9:$B$393,0))),"")</f>
        <v>4.8065145841929979</v>
      </c>
      <c r="BB226" s="193">
        <f>_xlfn.IFNA(_xlfn.IFNA(INDEX('I.Supplementary 2018-19'!W$8:W$157,MATCH($B226,'I.Supplementary 2018-19'!$B$8:$B$157,0)),INDEX('I.KI 2018-19'!W$9:W$393,MATCH($B226,'I.KI 2018-19'!$B$9:$B$393,0))),"")</f>
        <v>0</v>
      </c>
      <c r="BC226" s="193">
        <f>_xlfn.IFNA(_xlfn.IFNA(INDEX('I.Supplementary 2018-19'!X$8:X$157,MATCH($B226,'I.Supplementary 2018-19'!$B$8:$B$157,0)),INDEX('I.KI 2018-19'!X$9:X$393,MATCH($B226,'I.KI 2018-19'!$B$9:$B$393,0))),"")</f>
        <v>0</v>
      </c>
      <c r="BD226" s="157">
        <f>_xlfn.IFNA(_xlfn.IFNA(INDEX('I.Supplementary 2018-19'!Y$8:Y$157,MATCH($B226,'I.Supplementary 2018-19'!$B$8:$B$157,0)),INDEX('I.KI 2018-19'!Y$9:Y$393,MATCH($B226,'I.KI 2018-19'!$B$9:$B$393,0))),"")</f>
        <v>0</v>
      </c>
      <c r="BE226" s="156">
        <f>_xlfn.IFNA(_xlfn.IFNA(INDEX('I.Supplementary 2018-19'!Z$8:Z$157,MATCH($B226,'I.Supplementary 2018-19'!$B$8:$B$157,0)),INDEX('I.KI 2018-19'!Z$9:Z$393,MATCH($B226,'I.KI 2018-19'!$B$9:$B$393,0))),"")</f>
        <v>32.898067428205849</v>
      </c>
      <c r="BF226" s="193">
        <f>_xlfn.IFNA(_xlfn.IFNA(INDEX('I.Supplementary 2018-19'!AA$8:AA$157,MATCH($B226,'I.Supplementary 2018-19'!$B$8:$B$157,0)),INDEX('I.KI 2018-19'!AA$9:AA$393,MATCH($B226,'I.KI 2018-19'!$B$9:$B$393,0))),"")</f>
        <v>4.5937432947859573</v>
      </c>
      <c r="BG226" s="193">
        <f>_xlfn.IFNA(_xlfn.IFNA(INDEX('I.Supplementary 2018-19'!AB$8:AB$157,MATCH($B226,'I.Supplementary 2018-19'!$B$8:$B$157,0)),INDEX('I.KI 2018-19'!AB$9:AB$393,MATCH($B226,'I.KI 2018-19'!$B$9:$B$393,0))),"")</f>
        <v>0</v>
      </c>
      <c r="BH226" s="193">
        <f>_xlfn.IFNA(_xlfn.IFNA(INDEX('I.Supplementary 2018-19'!AC$8:AC$157,MATCH($B226,'I.Supplementary 2018-19'!$B$8:$B$157,0)),INDEX('I.KI 2018-19'!AC$9:AC$393,MATCH($B226,'I.KI 2018-19'!$B$9:$B$393,0))),"")</f>
        <v>0</v>
      </c>
      <c r="BI226" s="157">
        <f>_xlfn.IFNA(_xlfn.IFNA(INDEX('I.Supplementary 2018-19'!AD$8:AD$157,MATCH($B226,'I.Supplementary 2018-19'!$B$8:$B$157,0)),INDEX('I.KI 2018-19'!AD$9:AD$393,MATCH($B226,'I.KI 2018-19'!$B$9:$B$393,0))),"")</f>
        <v>0</v>
      </c>
      <c r="BJ226" s="149"/>
      <c r="BK226" s="156">
        <f>_xlfn.IFNA(IF($B226=$B$381,0,IF($B226=$B$382,0,_xlfn.IFNA(INDEX('I.Supplementary 2018-19'!I$8:I$157,MATCH($B226,'I.Supplementary 2018-19'!$B$8:$B$157,0)),INDEX('I.KI 2018-19'!I$9:I$393,MATCH($B226,'I.KI 2018-19'!$B$9:$B$393,0))))),"")</f>
        <v>6.9189430109632051</v>
      </c>
      <c r="BL226" s="149">
        <f>_xlfn.IFNA(IF($B226=$B$381,0,IF($B226=$B$382,0,_xlfn.IFNA(INDEX('I.Supplementary 2018-19'!J$8:J$157,MATCH($B226,'I.Supplementary 2018-19'!$B$8:$B$157,0)),INDEX('I.KI 2018-19'!J$9:J$393,MATCH($B226,'I.KI 2018-19'!$B$9:$B$393,0))))),"")</f>
        <v>30.5728677120286</v>
      </c>
      <c r="BM226" s="157">
        <f>_xlfn.IFNA(IF($B226=$B$381,0,IF($B226=$B$382,0,_xlfn.IFNA(INDEX('I.Supplementary 2018-19'!H$8:H$157,MATCH($B226,'I.Supplementary 2018-19'!$B$8:$B$157,0)),INDEX('I.KI 2018-19'!H$9:H$393,MATCH($B226,'I.KI 2018-19'!$B$9:$B$393,0))))),"")</f>
        <v>37.491810722991808</v>
      </c>
    </row>
    <row r="227" spans="2:65">
      <c r="B227" s="121" t="str">
        <f>'Calculations for 2021-22'!B227</f>
        <v>E4503</v>
      </c>
      <c r="C227" s="160" t="str">
        <f>'Calculations for 2021-22'!D227</f>
        <v>E4503</v>
      </c>
      <c r="D227" t="str">
        <f>'Calculations for 2021-22'!E227</f>
        <v>MD</v>
      </c>
      <c r="E227" t="str">
        <f>'Calculations for 2021-22'!F227</f>
        <v>P1903</v>
      </c>
      <c r="F227" s="120" t="str">
        <f>'Calculations for 2021-22'!H227</f>
        <v>North Tyneside</v>
      </c>
      <c r="G227" s="156">
        <f>_xlfn.IFNA(INDEX('I.KI 2016-17'!M$8:M$391,MATCH($B227,'I.KI 2016-17'!$B$8:$B$391,0)),"")</f>
        <v>27.801544226895999</v>
      </c>
      <c r="H227" s="149">
        <f>_xlfn.IFNA(INDEX('I.KI 2016-17'!N$8:N$391,MATCH($B227,'I.KI 2016-17'!$B$8:$B$391,0)),"")</f>
        <v>3.3821748455280001</v>
      </c>
      <c r="I227" s="149">
        <f>_xlfn.IFNA(INDEX('I.KI 2016-17'!O$8:O$391,MATCH($B227,'I.KI 2016-17'!$B$8:$B$391,0)),"")</f>
        <v>0</v>
      </c>
      <c r="J227" s="149">
        <f>_xlfn.IFNA(INDEX('I.KI 2016-17'!P$8:P$391,MATCH($B227,'I.KI 2016-17'!$B$8:$B$391,0)),"")</f>
        <v>0</v>
      </c>
      <c r="K227" s="157">
        <f>_xlfn.IFNA(INDEX('I.KI 2016-17'!Q$8:Q$391,MATCH($B227,'I.KI 2016-17'!$B$8:$B$391,0)),"")</f>
        <v>0</v>
      </c>
      <c r="L227" s="156">
        <f>_xlfn.IFNA(INDEX('I.KI 2016-17'!R$8:R$391,MATCH($B227,'I.KI 2016-17'!$B$8:$B$391,0)),"")</f>
        <v>37.832844539494999</v>
      </c>
      <c r="M227" s="193">
        <f>_xlfn.IFNA(INDEX('I.KI 2016-17'!S$8:S$391,MATCH($B227,'I.KI 2016-17'!$B$8:$B$391,0)),"")</f>
        <v>6.3717186244510007</v>
      </c>
      <c r="N227" s="193">
        <f>_xlfn.IFNA(INDEX('I.KI 2016-17'!T$8:T$391,MATCH($B227,'I.KI 2016-17'!$B$8:$B$391,0)),"")</f>
        <v>0</v>
      </c>
      <c r="O227" s="193">
        <f>_xlfn.IFNA(INDEX('I.KI 2016-17'!U$8:U$391,MATCH($B227,'I.KI 2016-17'!$B$8:$B$391,0)),"")</f>
        <v>0</v>
      </c>
      <c r="P227" s="157">
        <f>_xlfn.IFNA(INDEX('I.KI 2016-17'!V$8:V$391,MATCH($B227,'I.KI 2016-17'!$B$8:$B$391,0)),"")</f>
        <v>0</v>
      </c>
      <c r="Q227" s="156">
        <f>_xlfn.IFNA(INDEX('I.KI 2016-17'!W$8:W$391,MATCH($B227,'I.KI 2016-17'!$B$8:$B$391,0)),"")</f>
        <v>65.634388766390998</v>
      </c>
      <c r="R227" s="193">
        <f>_xlfn.IFNA(INDEX('I.KI 2016-17'!X$8:X$391,MATCH($B227,'I.KI 2016-17'!$B$8:$B$391,0)),"")</f>
        <v>9.7538934699790012</v>
      </c>
      <c r="S227" s="193">
        <f>_xlfn.IFNA(INDEX('I.KI 2016-17'!Y$8:Y$391,MATCH($B227,'I.KI 2016-17'!$B$8:$B$391,0)),"")</f>
        <v>0</v>
      </c>
      <c r="T227" s="193">
        <f>_xlfn.IFNA(INDEX('I.KI 2016-17'!Z$8:Z$391,MATCH($B227,'I.KI 2016-17'!$B$8:$B$391,0)),"")</f>
        <v>0</v>
      </c>
      <c r="U227" s="157">
        <f>_xlfn.IFNA(INDEX('I.KI 2016-17'!AA$8:AA$391,MATCH($B227,'I.KI 2016-17'!$B$8:$B$391,0)),"")</f>
        <v>0</v>
      </c>
      <c r="V227" s="149"/>
      <c r="W227" s="154">
        <f>_xlfn.IFNA(INDEX('I.KI 2016-17'!$H$8:$H$391,MATCH(B227,'I.KI 2016-17'!$B$8:$B$391,0)),"")</f>
        <v>31.183719072423997</v>
      </c>
      <c r="X227" s="153">
        <f>_xlfn.IFNA(INDEX('I.KI 2016-17'!$I$8:$I$391,MATCH(B227,'I.KI 2016-17'!$B$8:$B$391,0)),"")</f>
        <v>44.204563163946005</v>
      </c>
      <c r="Y227" s="155">
        <f>_xlfn.IFNA(INDEX('I.KI 2016-17'!$G$8:$G$391,MATCH(B227,'I.KI 2016-17'!$B$8:$B$391,0)),"")</f>
        <v>75.388282236370003</v>
      </c>
      <c r="Z227" s="149"/>
      <c r="AA227" s="156">
        <f>_xlfn.IFNA(IF($B227=$B$382,0,_xlfn.IFNA(INDEX('I.Supplementary 2017-18'!N$8:N$35,MATCH($B227,'I.Supplementary 2017-18'!$B$8:$B$35,0)),INDEX('I.KI 2017-18'!N$9:N$393,MATCH($B227,'I.KI 2017-18'!$B$9:$B$393,0)))),"")</f>
        <v>20.615342573278525</v>
      </c>
      <c r="AB227" s="193">
        <f>_xlfn.IFNA(IF($B227=$B$382,0,_xlfn.IFNA(INDEX('I.Supplementary 2017-18'!O$8:O$35,MATCH($B227,'I.Supplementary 2017-18'!$B$8:$B$35,0)),INDEX('I.KI 2017-18'!O$9:O$393,MATCH($B227,'I.KI 2017-18'!$B$9:$B$393,0)))),"")</f>
        <v>1.9806547491140365</v>
      </c>
      <c r="AC227" s="193">
        <f>_xlfn.IFNA(IF($B227=$B$382,0,_xlfn.IFNA(INDEX('I.Supplementary 2017-18'!P$8:P$35,MATCH($B227,'I.Supplementary 2017-18'!$B$8:$B$35,0)),INDEX('I.KI 2017-18'!P$9:P$393,MATCH($B227,'I.KI 2017-18'!$B$9:$B$393,0)))),"")</f>
        <v>0</v>
      </c>
      <c r="AD227" s="193">
        <f>_xlfn.IFNA(IF($B227=$B$382,0,_xlfn.IFNA(INDEX('I.Supplementary 2017-18'!Q$8:Q$35,MATCH($B227,'I.Supplementary 2017-18'!$B$8:$B$35,0)),INDEX('I.KI 2017-18'!Q$9:Q$393,MATCH($B227,'I.KI 2017-18'!$B$9:$B$393,0)))),"")</f>
        <v>0</v>
      </c>
      <c r="AE227" s="157">
        <f>_xlfn.IFNA(IF($B227=$B$382,0,_xlfn.IFNA(INDEX('I.Supplementary 2017-18'!R$8:R$35,MATCH($B227,'I.Supplementary 2017-18'!$B$8:$B$35,0)),INDEX('I.KI 2017-18'!R$9:R$393,MATCH($B227,'I.KI 2017-18'!$B$9:$B$393,0)))),"")</f>
        <v>0</v>
      </c>
      <c r="AF227" s="156">
        <f>_xlfn.IFNA(IF($B227=$B$382,0,_xlfn.IFNA(INDEX('I.Supplementary 2017-18'!S$8:S$35,MATCH($B227,'I.Supplementary 2017-18'!$B$8:$B$35,0)),INDEX('I.KI 2017-18'!S$9:S$393,MATCH($B227,'I.KI 2017-18'!$B$9:$B$393,0)))),"")</f>
        <v>38.60524082631828</v>
      </c>
      <c r="AG227" s="193">
        <f>_xlfn.IFNA(IF($B227=$B$382,0,_xlfn.IFNA(INDEX('I.Supplementary 2017-18'!T$8:T$35,MATCH($B227,'I.Supplementary 2017-18'!$B$8:$B$35,0)),INDEX('I.KI 2017-18'!T$9:T$393,MATCH($B227,'I.KI 2017-18'!$B$9:$B$393,0)))),"")</f>
        <v>6.5018037889717641</v>
      </c>
      <c r="AH227" s="193">
        <f>_xlfn.IFNA(IF($B227=$B$382,0,_xlfn.IFNA(INDEX('I.Supplementary 2017-18'!U$8:U$35,MATCH($B227,'I.Supplementary 2017-18'!$B$8:$B$35,0)),INDEX('I.KI 2017-18'!U$9:U$393,MATCH($B227,'I.KI 2017-18'!$B$9:$B$393,0)))),"")</f>
        <v>0</v>
      </c>
      <c r="AI227" s="193">
        <f>_xlfn.IFNA(IF($B227=$B$382,0,_xlfn.IFNA(INDEX('I.Supplementary 2017-18'!V$8:V$35,MATCH($B227,'I.Supplementary 2017-18'!$B$8:$B$35,0)),INDEX('I.KI 2017-18'!V$9:V$393,MATCH($B227,'I.KI 2017-18'!$B$9:$B$393,0)))),"")</f>
        <v>0</v>
      </c>
      <c r="AJ227" s="157">
        <f>_xlfn.IFNA(IF($B227=$B$382,0,_xlfn.IFNA(INDEX('I.Supplementary 2017-18'!W$8:W$35,MATCH($B227,'I.Supplementary 2017-18'!$B$8:$B$35,0)),INDEX('I.KI 2017-18'!W$9:W$393,MATCH($B227,'I.KI 2017-18'!$B$9:$B$393,0)))),"")</f>
        <v>0</v>
      </c>
      <c r="AK227" s="156">
        <f>_xlfn.IFNA(IF($B227=$B$382,0,_xlfn.IFNA(INDEX('I.Supplementary 2017-18'!X$8:X$35,MATCH($B227,'I.Supplementary 2017-18'!$B$8:$B$35,0)),INDEX('I.KI 2017-18'!X$9:X$393,MATCH($B227,'I.KI 2017-18'!$B$9:$B$393,0)))),"")</f>
        <v>59.220583399596805</v>
      </c>
      <c r="AL227" s="193">
        <f>_xlfn.IFNA(IF($B227=$B$382,0,_xlfn.IFNA(INDEX('I.Supplementary 2017-18'!Y$8:Y$35,MATCH($B227,'I.Supplementary 2017-18'!$B$8:$B$35,0)),INDEX('I.KI 2017-18'!Y$9:Y$393,MATCH($B227,'I.KI 2017-18'!$B$9:$B$393,0)))),"")</f>
        <v>8.4824585380858011</v>
      </c>
      <c r="AM227" s="193">
        <f>_xlfn.IFNA(IF($B227=$B$382,0,_xlfn.IFNA(INDEX('I.Supplementary 2017-18'!Z$8:Z$35,MATCH($B227,'I.Supplementary 2017-18'!$B$8:$B$35,0)),INDEX('I.KI 2017-18'!Z$9:Z$393,MATCH($B227,'I.KI 2017-18'!$B$9:$B$393,0)))),"")</f>
        <v>0</v>
      </c>
      <c r="AN227" s="193">
        <f>_xlfn.IFNA(IF($B227=$B$382,0,_xlfn.IFNA(INDEX('I.Supplementary 2017-18'!AA$8:AA$35,MATCH($B227,'I.Supplementary 2017-18'!$B$8:$B$35,0)),INDEX('I.KI 2017-18'!AA$9:AA$393,MATCH($B227,'I.KI 2017-18'!$B$9:$B$393,0)))),"")</f>
        <v>0</v>
      </c>
      <c r="AO227" s="157">
        <f>_xlfn.IFNA(IF($B227=$B$382,0,_xlfn.IFNA(INDEX('I.Supplementary 2017-18'!AB$8:AB$35,MATCH($B227,'I.Supplementary 2017-18'!$B$8:$B$35,0)),INDEX('I.KI 2017-18'!AB$9:AB$393,MATCH($B227,'I.KI 2017-18'!$B$9:$B$393,0)))),"")</f>
        <v>0</v>
      </c>
      <c r="AP227" s="149"/>
      <c r="AQ227" s="156">
        <f>_xlfn.IFNA(IF($B227=$B$381,0,IF($B227=$B$382,0,_xlfn.IFNA(INDEX('I.Supplementary 2017-18'!I$8:I$35,MATCH($B227,'I.Supplementary 2017-18'!$B$8:$B$35,0)),INDEX('I.KI 2017-18'!I$9:I$393,MATCH($B227,'I.KI 2017-18'!$B$9:$B$393,0))))),"")</f>
        <v>22.595997322392559</v>
      </c>
      <c r="AR227" s="149">
        <f>_xlfn.IFNA(IF($B227=$B$381,0,IF($B227=$B$382,0,_xlfn.IFNA(INDEX('I.Supplementary 2017-18'!J$8:J$35,MATCH($B227,'I.Supplementary 2017-18'!$B$8:$B$35,0)),INDEX('I.KI 2017-18'!J$9:J$393,MATCH($B227,'I.KI 2017-18'!$B$9:$B$393,0))))),"")</f>
        <v>45.107044615290043</v>
      </c>
      <c r="AS227" s="157">
        <f>_xlfn.IFNA(IF($B227=$B$381,0,IF($B227=$B$382,0,_xlfn.IFNA(INDEX('I.Supplementary 2017-18'!H$8:H$35,MATCH($B227,'I.Supplementary 2017-18'!$B$8:$B$35,0)),INDEX('I.KI 2017-18'!H$9:H$393,MATCH($B227,'I.KI 2017-18'!$B$9:$B$393,0))))),"")</f>
        <v>67.703041937682599</v>
      </c>
      <c r="AT227" s="149"/>
      <c r="AU227" s="156">
        <f>_xlfn.IFNA(_xlfn.IFNA(INDEX('I.Supplementary 2018-19'!P$8:P$157,MATCH($B227,'I.Supplementary 2018-19'!$B$8:$B$157,0)),INDEX('I.KI 2018-19'!P$9:P$393,MATCH($B227,'I.KI 2018-19'!$B$9:$B$393,0))),"")</f>
        <v>15.809949073883928</v>
      </c>
      <c r="AV227" s="193">
        <f>_xlfn.IFNA(_xlfn.IFNA(INDEX('I.Supplementary 2018-19'!Q$8:Q$157,MATCH($B227,'I.Supplementary 2018-19'!$B$8:$B$157,0)),INDEX('I.KI 2018-19'!Q$9:Q$393,MATCH($B227,'I.KI 2018-19'!$B$9:$B$393,0))),"")</f>
        <v>1.1045498593683056</v>
      </c>
      <c r="AW227" s="193">
        <f>_xlfn.IFNA(_xlfn.IFNA(INDEX('I.Supplementary 2018-19'!R$8:R$157,MATCH($B227,'I.Supplementary 2018-19'!$B$8:$B$157,0)),INDEX('I.KI 2018-19'!R$9:R$393,MATCH($B227,'I.KI 2018-19'!$B$9:$B$393,0))),"")</f>
        <v>0</v>
      </c>
      <c r="AX227" s="193">
        <f>_xlfn.IFNA(_xlfn.IFNA(INDEX('I.Supplementary 2018-19'!S$8:S$157,MATCH($B227,'I.Supplementary 2018-19'!$B$8:$B$157,0)),INDEX('I.KI 2018-19'!S$9:S$393,MATCH($B227,'I.KI 2018-19'!$B$9:$B$393,0))),"")</f>
        <v>0</v>
      </c>
      <c r="AY227" s="157">
        <f>_xlfn.IFNA(_xlfn.IFNA(INDEX('I.Supplementary 2018-19'!T$8:T$157,MATCH($B227,'I.Supplementary 2018-19'!$B$8:$B$157,0)),INDEX('I.KI 2018-19'!T$9:T$393,MATCH($B227,'I.KI 2018-19'!$B$9:$B$393,0))),"")</f>
        <v>0</v>
      </c>
      <c r="AZ227" s="156">
        <f>_xlfn.IFNA(_xlfn.IFNA(INDEX('I.Supplementary 2018-19'!U$8:U$157,MATCH($B227,'I.Supplementary 2018-19'!$B$8:$B$157,0)),INDEX('I.KI 2018-19'!U$9:U$393,MATCH($B227,'I.KI 2018-19'!$B$9:$B$393,0))),"")</f>
        <v>39.765054928396509</v>
      </c>
      <c r="BA227" s="193">
        <f>_xlfn.IFNA(_xlfn.IFNA(INDEX('I.Supplementary 2018-19'!V$8:V$157,MATCH($B227,'I.Supplementary 2018-19'!$B$8:$B$157,0)),INDEX('I.KI 2018-19'!V$9:V$393,MATCH($B227,'I.KI 2018-19'!$B$9:$B$393,0))),"")</f>
        <v>6.6971369500138342</v>
      </c>
      <c r="BB227" s="193">
        <f>_xlfn.IFNA(_xlfn.IFNA(INDEX('I.Supplementary 2018-19'!W$8:W$157,MATCH($B227,'I.Supplementary 2018-19'!$B$8:$B$157,0)),INDEX('I.KI 2018-19'!W$9:W$393,MATCH($B227,'I.KI 2018-19'!$B$9:$B$393,0))),"")</f>
        <v>0</v>
      </c>
      <c r="BC227" s="193">
        <f>_xlfn.IFNA(_xlfn.IFNA(INDEX('I.Supplementary 2018-19'!X$8:X$157,MATCH($B227,'I.Supplementary 2018-19'!$B$8:$B$157,0)),INDEX('I.KI 2018-19'!X$9:X$393,MATCH($B227,'I.KI 2018-19'!$B$9:$B$393,0))),"")</f>
        <v>0</v>
      </c>
      <c r="BD227" s="157">
        <f>_xlfn.IFNA(_xlfn.IFNA(INDEX('I.Supplementary 2018-19'!Y$8:Y$157,MATCH($B227,'I.Supplementary 2018-19'!$B$8:$B$157,0)),INDEX('I.KI 2018-19'!Y$9:Y$393,MATCH($B227,'I.KI 2018-19'!$B$9:$B$393,0))),"")</f>
        <v>0</v>
      </c>
      <c r="BE227" s="156">
        <f>_xlfn.IFNA(_xlfn.IFNA(INDEX('I.Supplementary 2018-19'!Z$8:Z$157,MATCH($B227,'I.Supplementary 2018-19'!$B$8:$B$157,0)),INDEX('I.KI 2018-19'!Z$9:Z$393,MATCH($B227,'I.KI 2018-19'!$B$9:$B$393,0))),"")</f>
        <v>55.575004002280437</v>
      </c>
      <c r="BF227" s="193">
        <f>_xlfn.IFNA(_xlfn.IFNA(INDEX('I.Supplementary 2018-19'!AA$8:AA$157,MATCH($B227,'I.Supplementary 2018-19'!$B$8:$B$157,0)),INDEX('I.KI 2018-19'!AA$9:AA$393,MATCH($B227,'I.KI 2018-19'!$B$9:$B$393,0))),"")</f>
        <v>7.8016868093821401</v>
      </c>
      <c r="BG227" s="193">
        <f>_xlfn.IFNA(_xlfn.IFNA(INDEX('I.Supplementary 2018-19'!AB$8:AB$157,MATCH($B227,'I.Supplementary 2018-19'!$B$8:$B$157,0)),INDEX('I.KI 2018-19'!AB$9:AB$393,MATCH($B227,'I.KI 2018-19'!$B$9:$B$393,0))),"")</f>
        <v>0</v>
      </c>
      <c r="BH227" s="193">
        <f>_xlfn.IFNA(_xlfn.IFNA(INDEX('I.Supplementary 2018-19'!AC$8:AC$157,MATCH($B227,'I.Supplementary 2018-19'!$B$8:$B$157,0)),INDEX('I.KI 2018-19'!AC$9:AC$393,MATCH($B227,'I.KI 2018-19'!$B$9:$B$393,0))),"")</f>
        <v>0</v>
      </c>
      <c r="BI227" s="157">
        <f>_xlfn.IFNA(_xlfn.IFNA(INDEX('I.Supplementary 2018-19'!AD$8:AD$157,MATCH($B227,'I.Supplementary 2018-19'!$B$8:$B$157,0)),INDEX('I.KI 2018-19'!AD$9:AD$393,MATCH($B227,'I.KI 2018-19'!$B$9:$B$393,0))),"")</f>
        <v>0</v>
      </c>
      <c r="BJ227" s="149"/>
      <c r="BK227" s="156">
        <f>_xlfn.IFNA(IF($B227=$B$381,0,IF($B227=$B$382,0,_xlfn.IFNA(INDEX('I.Supplementary 2018-19'!I$8:I$157,MATCH($B227,'I.Supplementary 2018-19'!$B$8:$B$157,0)),INDEX('I.KI 2018-19'!I$9:I$393,MATCH($B227,'I.KI 2018-19'!$B$9:$B$393,0))))),"")</f>
        <v>16.914498933252233</v>
      </c>
      <c r="BL227" s="149">
        <f>_xlfn.IFNA(IF($B227=$B$381,0,IF($B227=$B$382,0,_xlfn.IFNA(INDEX('I.Supplementary 2018-19'!J$8:J$157,MATCH($B227,'I.Supplementary 2018-19'!$B$8:$B$157,0)),INDEX('I.KI 2018-19'!J$9:J$393,MATCH($B227,'I.KI 2018-19'!$B$9:$B$393,0))))),"")</f>
        <v>46.462191878410337</v>
      </c>
      <c r="BM227" s="157">
        <f>_xlfn.IFNA(IF($B227=$B$381,0,IF($B227=$B$382,0,_xlfn.IFNA(INDEX('I.Supplementary 2018-19'!H$8:H$157,MATCH($B227,'I.Supplementary 2018-19'!$B$8:$B$157,0)),INDEX('I.KI 2018-19'!H$9:H$393,MATCH($B227,'I.KI 2018-19'!$B$9:$B$393,0))))),"")</f>
        <v>63.37669081166257</v>
      </c>
    </row>
    <row r="228" spans="2:65">
      <c r="B228" s="121" t="str">
        <f>'Calculations for 2021-22'!B228</f>
        <v>E3731</v>
      </c>
      <c r="C228" s="160" t="str">
        <f>'Calculations for 2021-22'!D228</f>
        <v>E3731</v>
      </c>
      <c r="D228" t="str">
        <f>'Calculations for 2021-22'!E228</f>
        <v>SD</v>
      </c>
      <c r="E228">
        <f>'Calculations for 2021-22'!F228</f>
        <v>0</v>
      </c>
      <c r="F228" s="120" t="str">
        <f>'Calculations for 2021-22'!H228</f>
        <v>North Warwickshire</v>
      </c>
      <c r="G228" s="156">
        <f>_xlfn.IFNA(INDEX('I.KI 2016-17'!M$8:M$391,MATCH($B228,'I.KI 2016-17'!$B$8:$B$391,0)),"")</f>
        <v>0</v>
      </c>
      <c r="H228" s="149">
        <f>_xlfn.IFNA(INDEX('I.KI 2016-17'!N$8:N$391,MATCH($B228,'I.KI 2016-17'!$B$8:$B$391,0)),"")</f>
        <v>0.898915760043</v>
      </c>
      <c r="I228" s="149">
        <f>_xlfn.IFNA(INDEX('I.KI 2016-17'!O$8:O$391,MATCH($B228,'I.KI 2016-17'!$B$8:$B$391,0)),"")</f>
        <v>0</v>
      </c>
      <c r="J228" s="149">
        <f>_xlfn.IFNA(INDEX('I.KI 2016-17'!P$8:P$391,MATCH($B228,'I.KI 2016-17'!$B$8:$B$391,0)),"")</f>
        <v>0</v>
      </c>
      <c r="K228" s="157">
        <f>_xlfn.IFNA(INDEX('I.KI 2016-17'!Q$8:Q$391,MATCH($B228,'I.KI 2016-17'!$B$8:$B$391,0)),"")</f>
        <v>0</v>
      </c>
      <c r="L228" s="156">
        <f>_xlfn.IFNA(INDEX('I.KI 2016-17'!R$8:R$391,MATCH($B228,'I.KI 2016-17'!$B$8:$B$391,0)),"")</f>
        <v>0</v>
      </c>
      <c r="M228" s="193">
        <f>_xlfn.IFNA(INDEX('I.KI 2016-17'!S$8:S$391,MATCH($B228,'I.KI 2016-17'!$B$8:$B$391,0)),"")</f>
        <v>1.7586672447009999</v>
      </c>
      <c r="N228" s="193">
        <f>_xlfn.IFNA(INDEX('I.KI 2016-17'!T$8:T$391,MATCH($B228,'I.KI 2016-17'!$B$8:$B$391,0)),"")</f>
        <v>0</v>
      </c>
      <c r="O228" s="193">
        <f>_xlfn.IFNA(INDEX('I.KI 2016-17'!U$8:U$391,MATCH($B228,'I.KI 2016-17'!$B$8:$B$391,0)),"")</f>
        <v>0</v>
      </c>
      <c r="P228" s="157">
        <f>_xlfn.IFNA(INDEX('I.KI 2016-17'!V$8:V$391,MATCH($B228,'I.KI 2016-17'!$B$8:$B$391,0)),"")</f>
        <v>0</v>
      </c>
      <c r="Q228" s="156">
        <f>_xlfn.IFNA(INDEX('I.KI 2016-17'!W$8:W$391,MATCH($B228,'I.KI 2016-17'!$B$8:$B$391,0)),"")</f>
        <v>0</v>
      </c>
      <c r="R228" s="193">
        <f>_xlfn.IFNA(INDEX('I.KI 2016-17'!X$8:X$391,MATCH($B228,'I.KI 2016-17'!$B$8:$B$391,0)),"")</f>
        <v>2.6575830047439997</v>
      </c>
      <c r="S228" s="193">
        <f>_xlfn.IFNA(INDEX('I.KI 2016-17'!Y$8:Y$391,MATCH($B228,'I.KI 2016-17'!$B$8:$B$391,0)),"")</f>
        <v>0</v>
      </c>
      <c r="T228" s="193">
        <f>_xlfn.IFNA(INDEX('I.KI 2016-17'!Z$8:Z$391,MATCH($B228,'I.KI 2016-17'!$B$8:$B$391,0)),"")</f>
        <v>0</v>
      </c>
      <c r="U228" s="157">
        <f>_xlfn.IFNA(INDEX('I.KI 2016-17'!AA$8:AA$391,MATCH($B228,'I.KI 2016-17'!$B$8:$B$391,0)),"")</f>
        <v>0</v>
      </c>
      <c r="V228" s="149"/>
      <c r="W228" s="154">
        <f>_xlfn.IFNA(INDEX('I.KI 2016-17'!$H$8:$H$391,MATCH(B228,'I.KI 2016-17'!$B$8:$B$391,0)),"")</f>
        <v>0.898915760043</v>
      </c>
      <c r="X228" s="153">
        <f>_xlfn.IFNA(INDEX('I.KI 2016-17'!$I$8:$I$391,MATCH(B228,'I.KI 2016-17'!$B$8:$B$391,0)),"")</f>
        <v>1.7586672447009999</v>
      </c>
      <c r="Y228" s="155">
        <f>_xlfn.IFNA(INDEX('I.KI 2016-17'!$G$8:$G$391,MATCH(B228,'I.KI 2016-17'!$B$8:$B$391,0)),"")</f>
        <v>2.6575830047439997</v>
      </c>
      <c r="Z228" s="149"/>
      <c r="AA228" s="156">
        <f>_xlfn.IFNA(IF($B228=$B$382,0,_xlfn.IFNA(INDEX('I.Supplementary 2017-18'!N$8:N$35,MATCH($B228,'I.Supplementary 2017-18'!$B$8:$B$35,0)),INDEX('I.KI 2017-18'!N$9:N$393,MATCH($B228,'I.KI 2017-18'!$B$9:$B$393,0)))),"")</f>
        <v>0</v>
      </c>
      <c r="AB228" s="193">
        <f>_xlfn.IFNA(IF($B228=$B$382,0,_xlfn.IFNA(INDEX('I.Supplementary 2017-18'!O$8:O$35,MATCH($B228,'I.Supplementary 2017-18'!$B$8:$B$35,0)),INDEX('I.KI 2017-18'!O$9:O$393,MATCH($B228,'I.KI 2017-18'!$B$9:$B$393,0)))),"")</f>
        <v>0.4607915076796012</v>
      </c>
      <c r="AC228" s="193">
        <f>_xlfn.IFNA(IF($B228=$B$382,0,_xlfn.IFNA(INDEX('I.Supplementary 2017-18'!P$8:P$35,MATCH($B228,'I.Supplementary 2017-18'!$B$8:$B$35,0)),INDEX('I.KI 2017-18'!P$9:P$393,MATCH($B228,'I.KI 2017-18'!$B$9:$B$393,0)))),"")</f>
        <v>0</v>
      </c>
      <c r="AD228" s="193">
        <f>_xlfn.IFNA(IF($B228=$B$382,0,_xlfn.IFNA(INDEX('I.Supplementary 2017-18'!Q$8:Q$35,MATCH($B228,'I.Supplementary 2017-18'!$B$8:$B$35,0)),INDEX('I.KI 2017-18'!Q$9:Q$393,MATCH($B228,'I.KI 2017-18'!$B$9:$B$393,0)))),"")</f>
        <v>0</v>
      </c>
      <c r="AE228" s="157">
        <f>_xlfn.IFNA(IF($B228=$B$382,0,_xlfn.IFNA(INDEX('I.Supplementary 2017-18'!R$8:R$35,MATCH($B228,'I.Supplementary 2017-18'!$B$8:$B$35,0)),INDEX('I.KI 2017-18'!R$9:R$393,MATCH($B228,'I.KI 2017-18'!$B$9:$B$393,0)))),"")</f>
        <v>0</v>
      </c>
      <c r="AF228" s="156">
        <f>_xlfn.IFNA(IF($B228=$B$382,0,_xlfn.IFNA(INDEX('I.Supplementary 2017-18'!S$8:S$35,MATCH($B228,'I.Supplementary 2017-18'!$B$8:$B$35,0)),INDEX('I.KI 2017-18'!S$9:S$393,MATCH($B228,'I.KI 2017-18'!$B$9:$B$393,0)))),"")</f>
        <v>0</v>
      </c>
      <c r="AG228" s="193">
        <f>_xlfn.IFNA(IF($B228=$B$382,0,_xlfn.IFNA(INDEX('I.Supplementary 2017-18'!T$8:T$35,MATCH($B228,'I.Supplementary 2017-18'!$B$8:$B$35,0)),INDEX('I.KI 2017-18'!T$9:T$393,MATCH($B228,'I.KI 2017-18'!$B$9:$B$393,0)))),"")</f>
        <v>1.794572238525789</v>
      </c>
      <c r="AH228" s="193">
        <f>_xlfn.IFNA(IF($B228=$B$382,0,_xlfn.IFNA(INDEX('I.Supplementary 2017-18'!U$8:U$35,MATCH($B228,'I.Supplementary 2017-18'!$B$8:$B$35,0)),INDEX('I.KI 2017-18'!U$9:U$393,MATCH($B228,'I.KI 2017-18'!$B$9:$B$393,0)))),"")</f>
        <v>0</v>
      </c>
      <c r="AI228" s="193">
        <f>_xlfn.IFNA(IF($B228=$B$382,0,_xlfn.IFNA(INDEX('I.Supplementary 2017-18'!V$8:V$35,MATCH($B228,'I.Supplementary 2017-18'!$B$8:$B$35,0)),INDEX('I.KI 2017-18'!V$9:V$393,MATCH($B228,'I.KI 2017-18'!$B$9:$B$393,0)))),"")</f>
        <v>0</v>
      </c>
      <c r="AJ228" s="157">
        <f>_xlfn.IFNA(IF($B228=$B$382,0,_xlfn.IFNA(INDEX('I.Supplementary 2017-18'!W$8:W$35,MATCH($B228,'I.Supplementary 2017-18'!$B$8:$B$35,0)),INDEX('I.KI 2017-18'!W$9:W$393,MATCH($B228,'I.KI 2017-18'!$B$9:$B$393,0)))),"")</f>
        <v>0</v>
      </c>
      <c r="AK228" s="156">
        <f>_xlfn.IFNA(IF($B228=$B$382,0,_xlfn.IFNA(INDEX('I.Supplementary 2017-18'!X$8:X$35,MATCH($B228,'I.Supplementary 2017-18'!$B$8:$B$35,0)),INDEX('I.KI 2017-18'!X$9:X$393,MATCH($B228,'I.KI 2017-18'!$B$9:$B$393,0)))),"")</f>
        <v>0</v>
      </c>
      <c r="AL228" s="193">
        <f>_xlfn.IFNA(IF($B228=$B$382,0,_xlfn.IFNA(INDEX('I.Supplementary 2017-18'!Y$8:Y$35,MATCH($B228,'I.Supplementary 2017-18'!$B$8:$B$35,0)),INDEX('I.KI 2017-18'!Y$9:Y$393,MATCH($B228,'I.KI 2017-18'!$B$9:$B$393,0)))),"")</f>
        <v>2.2553637462053899</v>
      </c>
      <c r="AM228" s="193">
        <f>_xlfn.IFNA(IF($B228=$B$382,0,_xlfn.IFNA(INDEX('I.Supplementary 2017-18'!Z$8:Z$35,MATCH($B228,'I.Supplementary 2017-18'!$B$8:$B$35,0)),INDEX('I.KI 2017-18'!Z$9:Z$393,MATCH($B228,'I.KI 2017-18'!$B$9:$B$393,0)))),"")</f>
        <v>0</v>
      </c>
      <c r="AN228" s="193">
        <f>_xlfn.IFNA(IF($B228=$B$382,0,_xlfn.IFNA(INDEX('I.Supplementary 2017-18'!AA$8:AA$35,MATCH($B228,'I.Supplementary 2017-18'!$B$8:$B$35,0)),INDEX('I.KI 2017-18'!AA$9:AA$393,MATCH($B228,'I.KI 2017-18'!$B$9:$B$393,0)))),"")</f>
        <v>0</v>
      </c>
      <c r="AO228" s="157">
        <f>_xlfn.IFNA(IF($B228=$B$382,0,_xlfn.IFNA(INDEX('I.Supplementary 2017-18'!AB$8:AB$35,MATCH($B228,'I.Supplementary 2017-18'!$B$8:$B$35,0)),INDEX('I.KI 2017-18'!AB$9:AB$393,MATCH($B228,'I.KI 2017-18'!$B$9:$B$393,0)))),"")</f>
        <v>0</v>
      </c>
      <c r="AP228" s="149"/>
      <c r="AQ228" s="156">
        <f>_xlfn.IFNA(IF($B228=$B$381,0,IF($B228=$B$382,0,_xlfn.IFNA(INDEX('I.Supplementary 2017-18'!I$8:I$35,MATCH($B228,'I.Supplementary 2017-18'!$B$8:$B$35,0)),INDEX('I.KI 2017-18'!I$9:I$393,MATCH($B228,'I.KI 2017-18'!$B$9:$B$393,0))))),"")</f>
        <v>0.4607915076796012</v>
      </c>
      <c r="AR228" s="149">
        <f>_xlfn.IFNA(IF($B228=$B$381,0,IF($B228=$B$382,0,_xlfn.IFNA(INDEX('I.Supplementary 2017-18'!J$8:J$35,MATCH($B228,'I.Supplementary 2017-18'!$B$8:$B$35,0)),INDEX('I.KI 2017-18'!J$9:J$393,MATCH($B228,'I.KI 2017-18'!$B$9:$B$393,0))))),"")</f>
        <v>1.794572238525789</v>
      </c>
      <c r="AS228" s="157">
        <f>_xlfn.IFNA(IF($B228=$B$381,0,IF($B228=$B$382,0,_xlfn.IFNA(INDEX('I.Supplementary 2017-18'!H$8:H$35,MATCH($B228,'I.Supplementary 2017-18'!$B$8:$B$35,0)),INDEX('I.KI 2017-18'!H$9:H$393,MATCH($B228,'I.KI 2017-18'!$B$9:$B$393,0))))),"")</f>
        <v>2.2553637462053899</v>
      </c>
      <c r="AT228" s="149"/>
      <c r="AU228" s="156">
        <f>_xlfn.IFNA(_xlfn.IFNA(INDEX('I.Supplementary 2018-19'!P$8:P$157,MATCH($B228,'I.Supplementary 2018-19'!$B$8:$B$157,0)),INDEX('I.KI 2018-19'!P$9:P$393,MATCH($B228,'I.KI 2018-19'!$B$9:$B$393,0))),"")</f>
        <v>0</v>
      </c>
      <c r="AV228" s="193">
        <f>_xlfn.IFNA(_xlfn.IFNA(INDEX('I.Supplementary 2018-19'!Q$8:Q$157,MATCH($B228,'I.Supplementary 2018-19'!$B$8:$B$157,0)),INDEX('I.KI 2018-19'!Q$9:Q$393,MATCH($B228,'I.KI 2018-19'!$B$9:$B$393,0))),"")</f>
        <v>0.19146994647027085</v>
      </c>
      <c r="AW228" s="193">
        <f>_xlfn.IFNA(_xlfn.IFNA(INDEX('I.Supplementary 2018-19'!R$8:R$157,MATCH($B228,'I.Supplementary 2018-19'!$B$8:$B$157,0)),INDEX('I.KI 2018-19'!R$9:R$393,MATCH($B228,'I.KI 2018-19'!$B$9:$B$393,0))),"")</f>
        <v>0</v>
      </c>
      <c r="AX228" s="193">
        <f>_xlfn.IFNA(_xlfn.IFNA(INDEX('I.Supplementary 2018-19'!S$8:S$157,MATCH($B228,'I.Supplementary 2018-19'!$B$8:$B$157,0)),INDEX('I.KI 2018-19'!S$9:S$393,MATCH($B228,'I.KI 2018-19'!$B$9:$B$393,0))),"")</f>
        <v>0</v>
      </c>
      <c r="AY228" s="157">
        <f>_xlfn.IFNA(_xlfn.IFNA(INDEX('I.Supplementary 2018-19'!T$8:T$157,MATCH($B228,'I.Supplementary 2018-19'!$B$8:$B$157,0)),INDEX('I.KI 2018-19'!T$9:T$393,MATCH($B228,'I.KI 2018-19'!$B$9:$B$393,0))),"")</f>
        <v>0</v>
      </c>
      <c r="AZ228" s="156">
        <f>_xlfn.IFNA(_xlfn.IFNA(INDEX('I.Supplementary 2018-19'!U$8:U$157,MATCH($B228,'I.Supplementary 2018-19'!$B$8:$B$157,0)),INDEX('I.KI 2018-19'!U$9:U$393,MATCH($B228,'I.KI 2018-19'!$B$9:$B$393,0))),"")</f>
        <v>0</v>
      </c>
      <c r="BA228" s="193">
        <f>_xlfn.IFNA(_xlfn.IFNA(INDEX('I.Supplementary 2018-19'!V$8:V$157,MATCH($B228,'I.Supplementary 2018-19'!$B$8:$B$157,0)),INDEX('I.KI 2018-19'!V$9:V$393,MATCH($B228,'I.KI 2018-19'!$B$9:$B$393,0))),"")</f>
        <v>1.8484864259493103</v>
      </c>
      <c r="BB228" s="193">
        <f>_xlfn.IFNA(_xlfn.IFNA(INDEX('I.Supplementary 2018-19'!W$8:W$157,MATCH($B228,'I.Supplementary 2018-19'!$B$8:$B$157,0)),INDEX('I.KI 2018-19'!W$9:W$393,MATCH($B228,'I.KI 2018-19'!$B$9:$B$393,0))),"")</f>
        <v>0</v>
      </c>
      <c r="BC228" s="193">
        <f>_xlfn.IFNA(_xlfn.IFNA(INDEX('I.Supplementary 2018-19'!X$8:X$157,MATCH($B228,'I.Supplementary 2018-19'!$B$8:$B$157,0)),INDEX('I.KI 2018-19'!X$9:X$393,MATCH($B228,'I.KI 2018-19'!$B$9:$B$393,0))),"")</f>
        <v>0</v>
      </c>
      <c r="BD228" s="157">
        <f>_xlfn.IFNA(_xlfn.IFNA(INDEX('I.Supplementary 2018-19'!Y$8:Y$157,MATCH($B228,'I.Supplementary 2018-19'!$B$8:$B$157,0)),INDEX('I.KI 2018-19'!Y$9:Y$393,MATCH($B228,'I.KI 2018-19'!$B$9:$B$393,0))),"")</f>
        <v>0</v>
      </c>
      <c r="BE228" s="156">
        <f>_xlfn.IFNA(_xlfn.IFNA(INDEX('I.Supplementary 2018-19'!Z$8:Z$157,MATCH($B228,'I.Supplementary 2018-19'!$B$8:$B$157,0)),INDEX('I.KI 2018-19'!Z$9:Z$393,MATCH($B228,'I.KI 2018-19'!$B$9:$B$393,0))),"")</f>
        <v>0</v>
      </c>
      <c r="BF228" s="193">
        <f>_xlfn.IFNA(_xlfn.IFNA(INDEX('I.Supplementary 2018-19'!AA$8:AA$157,MATCH($B228,'I.Supplementary 2018-19'!$B$8:$B$157,0)),INDEX('I.KI 2018-19'!AA$9:AA$393,MATCH($B228,'I.KI 2018-19'!$B$9:$B$393,0))),"")</f>
        <v>2.0399563724195811</v>
      </c>
      <c r="BG228" s="193">
        <f>_xlfn.IFNA(_xlfn.IFNA(INDEX('I.Supplementary 2018-19'!AB$8:AB$157,MATCH($B228,'I.Supplementary 2018-19'!$B$8:$B$157,0)),INDEX('I.KI 2018-19'!AB$9:AB$393,MATCH($B228,'I.KI 2018-19'!$B$9:$B$393,0))),"")</f>
        <v>0</v>
      </c>
      <c r="BH228" s="193">
        <f>_xlfn.IFNA(_xlfn.IFNA(INDEX('I.Supplementary 2018-19'!AC$8:AC$157,MATCH($B228,'I.Supplementary 2018-19'!$B$8:$B$157,0)),INDEX('I.KI 2018-19'!AC$9:AC$393,MATCH($B228,'I.KI 2018-19'!$B$9:$B$393,0))),"")</f>
        <v>0</v>
      </c>
      <c r="BI228" s="157">
        <f>_xlfn.IFNA(_xlfn.IFNA(INDEX('I.Supplementary 2018-19'!AD$8:AD$157,MATCH($B228,'I.Supplementary 2018-19'!$B$8:$B$157,0)),INDEX('I.KI 2018-19'!AD$9:AD$393,MATCH($B228,'I.KI 2018-19'!$B$9:$B$393,0))),"")</f>
        <v>0</v>
      </c>
      <c r="BJ228" s="149"/>
      <c r="BK228" s="156">
        <f>_xlfn.IFNA(IF($B228=$B$381,0,IF($B228=$B$382,0,_xlfn.IFNA(INDEX('I.Supplementary 2018-19'!I$8:I$157,MATCH($B228,'I.Supplementary 2018-19'!$B$8:$B$157,0)),INDEX('I.KI 2018-19'!I$9:I$393,MATCH($B228,'I.KI 2018-19'!$B$9:$B$393,0))))),"")</f>
        <v>0.19146994647027085</v>
      </c>
      <c r="BL228" s="149">
        <f>_xlfn.IFNA(IF($B228=$B$381,0,IF($B228=$B$382,0,_xlfn.IFNA(INDEX('I.Supplementary 2018-19'!J$8:J$157,MATCH($B228,'I.Supplementary 2018-19'!$B$8:$B$157,0)),INDEX('I.KI 2018-19'!J$9:J$393,MATCH($B228,'I.KI 2018-19'!$B$9:$B$393,0))))),"")</f>
        <v>1.8484864259493103</v>
      </c>
      <c r="BM228" s="157">
        <f>_xlfn.IFNA(IF($B228=$B$381,0,IF($B228=$B$382,0,_xlfn.IFNA(INDEX('I.Supplementary 2018-19'!H$8:H$157,MATCH($B228,'I.Supplementary 2018-19'!$B$8:$B$157,0)),INDEX('I.KI 2018-19'!H$9:H$393,MATCH($B228,'I.KI 2018-19'!$B$9:$B$393,0))))),"")</f>
        <v>2.0399563724195811</v>
      </c>
    </row>
    <row r="229" spans="2:65">
      <c r="B229" s="121" t="str">
        <f>'Calculations for 2021-22'!B229</f>
        <v>E2437</v>
      </c>
      <c r="C229" s="160" t="str">
        <f>'Calculations for 2021-22'!D229</f>
        <v>E2437</v>
      </c>
      <c r="D229" t="str">
        <f>'Calculations for 2021-22'!E229</f>
        <v>SD</v>
      </c>
      <c r="E229" t="str">
        <f>'Calculations for 2021-22'!F229</f>
        <v>P1913</v>
      </c>
      <c r="F229" s="120" t="str">
        <f>'Calculations for 2021-22'!H229</f>
        <v>North West Leicestershire</v>
      </c>
      <c r="G229" s="156">
        <f>_xlfn.IFNA(INDEX('I.KI 2016-17'!M$8:M$391,MATCH($B229,'I.KI 2016-17'!$B$8:$B$391,0)),"")</f>
        <v>0</v>
      </c>
      <c r="H229" s="149">
        <f>_xlfn.IFNA(INDEX('I.KI 2016-17'!N$8:N$391,MATCH($B229,'I.KI 2016-17'!$B$8:$B$391,0)),"")</f>
        <v>1.1215666241</v>
      </c>
      <c r="I229" s="149">
        <f>_xlfn.IFNA(INDEX('I.KI 2016-17'!O$8:O$391,MATCH($B229,'I.KI 2016-17'!$B$8:$B$391,0)),"")</f>
        <v>0</v>
      </c>
      <c r="J229" s="149">
        <f>_xlfn.IFNA(INDEX('I.KI 2016-17'!P$8:P$391,MATCH($B229,'I.KI 2016-17'!$B$8:$B$391,0)),"")</f>
        <v>0</v>
      </c>
      <c r="K229" s="157">
        <f>_xlfn.IFNA(INDEX('I.KI 2016-17'!Q$8:Q$391,MATCH($B229,'I.KI 2016-17'!$B$8:$B$391,0)),"")</f>
        <v>0</v>
      </c>
      <c r="L229" s="156">
        <f>_xlfn.IFNA(INDEX('I.KI 2016-17'!R$8:R$391,MATCH($B229,'I.KI 2016-17'!$B$8:$B$391,0)),"")</f>
        <v>0</v>
      </c>
      <c r="M229" s="193">
        <f>_xlfn.IFNA(INDEX('I.KI 2016-17'!S$8:S$391,MATCH($B229,'I.KI 2016-17'!$B$8:$B$391,0)),"")</f>
        <v>2.1997504850209997</v>
      </c>
      <c r="N229" s="193">
        <f>_xlfn.IFNA(INDEX('I.KI 2016-17'!T$8:T$391,MATCH($B229,'I.KI 2016-17'!$B$8:$B$391,0)),"")</f>
        <v>0</v>
      </c>
      <c r="O229" s="193">
        <f>_xlfn.IFNA(INDEX('I.KI 2016-17'!U$8:U$391,MATCH($B229,'I.KI 2016-17'!$B$8:$B$391,0)),"")</f>
        <v>0</v>
      </c>
      <c r="P229" s="157">
        <f>_xlfn.IFNA(INDEX('I.KI 2016-17'!V$8:V$391,MATCH($B229,'I.KI 2016-17'!$B$8:$B$391,0)),"")</f>
        <v>0</v>
      </c>
      <c r="Q229" s="156">
        <f>_xlfn.IFNA(INDEX('I.KI 2016-17'!W$8:W$391,MATCH($B229,'I.KI 2016-17'!$B$8:$B$391,0)),"")</f>
        <v>0</v>
      </c>
      <c r="R229" s="193">
        <f>_xlfn.IFNA(INDEX('I.KI 2016-17'!X$8:X$391,MATCH($B229,'I.KI 2016-17'!$B$8:$B$391,0)),"")</f>
        <v>3.3213171091209999</v>
      </c>
      <c r="S229" s="193">
        <f>_xlfn.IFNA(INDEX('I.KI 2016-17'!Y$8:Y$391,MATCH($B229,'I.KI 2016-17'!$B$8:$B$391,0)),"")</f>
        <v>0</v>
      </c>
      <c r="T229" s="193">
        <f>_xlfn.IFNA(INDEX('I.KI 2016-17'!Z$8:Z$391,MATCH($B229,'I.KI 2016-17'!$B$8:$B$391,0)),"")</f>
        <v>0</v>
      </c>
      <c r="U229" s="157">
        <f>_xlfn.IFNA(INDEX('I.KI 2016-17'!AA$8:AA$391,MATCH($B229,'I.KI 2016-17'!$B$8:$B$391,0)),"")</f>
        <v>0</v>
      </c>
      <c r="V229" s="149"/>
      <c r="W229" s="154">
        <f>_xlfn.IFNA(INDEX('I.KI 2016-17'!$H$8:$H$391,MATCH(B229,'I.KI 2016-17'!$B$8:$B$391,0)),"")</f>
        <v>1.1215666241</v>
      </c>
      <c r="X229" s="153">
        <f>_xlfn.IFNA(INDEX('I.KI 2016-17'!$I$8:$I$391,MATCH(B229,'I.KI 2016-17'!$B$8:$B$391,0)),"")</f>
        <v>2.1997504850209997</v>
      </c>
      <c r="Y229" s="155">
        <f>_xlfn.IFNA(INDEX('I.KI 2016-17'!$G$8:$G$391,MATCH(B229,'I.KI 2016-17'!$B$8:$B$391,0)),"")</f>
        <v>3.3213171091209999</v>
      </c>
      <c r="Z229" s="149"/>
      <c r="AA229" s="156">
        <f>_xlfn.IFNA(IF($B229=$B$382,0,_xlfn.IFNA(INDEX('I.Supplementary 2017-18'!N$8:N$35,MATCH($B229,'I.Supplementary 2017-18'!$B$8:$B$35,0)),INDEX('I.KI 2017-18'!N$9:N$393,MATCH($B229,'I.KI 2017-18'!$B$9:$B$393,0)))),"")</f>
        <v>0</v>
      </c>
      <c r="AB229" s="193">
        <f>_xlfn.IFNA(IF($B229=$B$382,0,_xlfn.IFNA(INDEX('I.Supplementary 2017-18'!O$8:O$35,MATCH($B229,'I.Supplementary 2017-18'!$B$8:$B$35,0)),INDEX('I.KI 2017-18'!O$9:O$393,MATCH($B229,'I.KI 2017-18'!$B$9:$B$393,0)))),"")</f>
        <v>0.57267065885644686</v>
      </c>
      <c r="AC229" s="193">
        <f>_xlfn.IFNA(IF($B229=$B$382,0,_xlfn.IFNA(INDEX('I.Supplementary 2017-18'!P$8:P$35,MATCH($B229,'I.Supplementary 2017-18'!$B$8:$B$35,0)),INDEX('I.KI 2017-18'!P$9:P$393,MATCH($B229,'I.KI 2017-18'!$B$9:$B$393,0)))),"")</f>
        <v>0</v>
      </c>
      <c r="AD229" s="193">
        <f>_xlfn.IFNA(IF($B229=$B$382,0,_xlfn.IFNA(INDEX('I.Supplementary 2017-18'!Q$8:Q$35,MATCH($B229,'I.Supplementary 2017-18'!$B$8:$B$35,0)),INDEX('I.KI 2017-18'!Q$9:Q$393,MATCH($B229,'I.KI 2017-18'!$B$9:$B$393,0)))),"")</f>
        <v>0</v>
      </c>
      <c r="AE229" s="157">
        <f>_xlfn.IFNA(IF($B229=$B$382,0,_xlfn.IFNA(INDEX('I.Supplementary 2017-18'!R$8:R$35,MATCH($B229,'I.Supplementary 2017-18'!$B$8:$B$35,0)),INDEX('I.KI 2017-18'!R$9:R$393,MATCH($B229,'I.KI 2017-18'!$B$9:$B$393,0)))),"")</f>
        <v>0</v>
      </c>
      <c r="AF229" s="156">
        <f>_xlfn.IFNA(IF($B229=$B$382,0,_xlfn.IFNA(INDEX('I.Supplementary 2017-18'!S$8:S$35,MATCH($B229,'I.Supplementary 2017-18'!$B$8:$B$35,0)),INDEX('I.KI 2017-18'!S$9:S$393,MATCH($B229,'I.KI 2017-18'!$B$9:$B$393,0)))),"")</f>
        <v>0</v>
      </c>
      <c r="AG229" s="193">
        <f>_xlfn.IFNA(IF($B229=$B$382,0,_xlfn.IFNA(INDEX('I.Supplementary 2017-18'!T$8:T$35,MATCH($B229,'I.Supplementary 2017-18'!$B$8:$B$35,0)),INDEX('I.KI 2017-18'!T$9:T$393,MATCH($B229,'I.KI 2017-18'!$B$9:$B$393,0)))),"")</f>
        <v>2.2446606451543252</v>
      </c>
      <c r="AH229" s="193">
        <f>_xlfn.IFNA(IF($B229=$B$382,0,_xlfn.IFNA(INDEX('I.Supplementary 2017-18'!U$8:U$35,MATCH($B229,'I.Supplementary 2017-18'!$B$8:$B$35,0)),INDEX('I.KI 2017-18'!U$9:U$393,MATCH($B229,'I.KI 2017-18'!$B$9:$B$393,0)))),"")</f>
        <v>0</v>
      </c>
      <c r="AI229" s="193">
        <f>_xlfn.IFNA(IF($B229=$B$382,0,_xlfn.IFNA(INDEX('I.Supplementary 2017-18'!V$8:V$35,MATCH($B229,'I.Supplementary 2017-18'!$B$8:$B$35,0)),INDEX('I.KI 2017-18'!V$9:V$393,MATCH($B229,'I.KI 2017-18'!$B$9:$B$393,0)))),"")</f>
        <v>0</v>
      </c>
      <c r="AJ229" s="157">
        <f>_xlfn.IFNA(IF($B229=$B$382,0,_xlfn.IFNA(INDEX('I.Supplementary 2017-18'!W$8:W$35,MATCH($B229,'I.Supplementary 2017-18'!$B$8:$B$35,0)),INDEX('I.KI 2017-18'!W$9:W$393,MATCH($B229,'I.KI 2017-18'!$B$9:$B$393,0)))),"")</f>
        <v>0</v>
      </c>
      <c r="AK229" s="156">
        <f>_xlfn.IFNA(IF($B229=$B$382,0,_xlfn.IFNA(INDEX('I.Supplementary 2017-18'!X$8:X$35,MATCH($B229,'I.Supplementary 2017-18'!$B$8:$B$35,0)),INDEX('I.KI 2017-18'!X$9:X$393,MATCH($B229,'I.KI 2017-18'!$B$9:$B$393,0)))),"")</f>
        <v>0</v>
      </c>
      <c r="AL229" s="193">
        <f>_xlfn.IFNA(IF($B229=$B$382,0,_xlfn.IFNA(INDEX('I.Supplementary 2017-18'!Y$8:Y$35,MATCH($B229,'I.Supplementary 2017-18'!$B$8:$B$35,0)),INDEX('I.KI 2017-18'!Y$9:Y$393,MATCH($B229,'I.KI 2017-18'!$B$9:$B$393,0)))),"")</f>
        <v>2.8173313040107719</v>
      </c>
      <c r="AM229" s="193">
        <f>_xlfn.IFNA(IF($B229=$B$382,0,_xlfn.IFNA(INDEX('I.Supplementary 2017-18'!Z$8:Z$35,MATCH($B229,'I.Supplementary 2017-18'!$B$8:$B$35,0)),INDEX('I.KI 2017-18'!Z$9:Z$393,MATCH($B229,'I.KI 2017-18'!$B$9:$B$393,0)))),"")</f>
        <v>0</v>
      </c>
      <c r="AN229" s="193">
        <f>_xlfn.IFNA(IF($B229=$B$382,0,_xlfn.IFNA(INDEX('I.Supplementary 2017-18'!AA$8:AA$35,MATCH($B229,'I.Supplementary 2017-18'!$B$8:$B$35,0)),INDEX('I.KI 2017-18'!AA$9:AA$393,MATCH($B229,'I.KI 2017-18'!$B$9:$B$393,0)))),"")</f>
        <v>0</v>
      </c>
      <c r="AO229" s="157">
        <f>_xlfn.IFNA(IF($B229=$B$382,0,_xlfn.IFNA(INDEX('I.Supplementary 2017-18'!AB$8:AB$35,MATCH($B229,'I.Supplementary 2017-18'!$B$8:$B$35,0)),INDEX('I.KI 2017-18'!AB$9:AB$393,MATCH($B229,'I.KI 2017-18'!$B$9:$B$393,0)))),"")</f>
        <v>0</v>
      </c>
      <c r="AP229" s="149"/>
      <c r="AQ229" s="156">
        <f>_xlfn.IFNA(IF($B229=$B$381,0,IF($B229=$B$382,0,_xlfn.IFNA(INDEX('I.Supplementary 2017-18'!I$8:I$35,MATCH($B229,'I.Supplementary 2017-18'!$B$8:$B$35,0)),INDEX('I.KI 2017-18'!I$9:I$393,MATCH($B229,'I.KI 2017-18'!$B$9:$B$393,0))))),"")</f>
        <v>0.57267065885644686</v>
      </c>
      <c r="AR229" s="149">
        <f>_xlfn.IFNA(IF($B229=$B$381,0,IF($B229=$B$382,0,_xlfn.IFNA(INDEX('I.Supplementary 2017-18'!J$8:J$35,MATCH($B229,'I.Supplementary 2017-18'!$B$8:$B$35,0)),INDEX('I.KI 2017-18'!J$9:J$393,MATCH($B229,'I.KI 2017-18'!$B$9:$B$393,0))))),"")</f>
        <v>2.2446606451543252</v>
      </c>
      <c r="AS229" s="157">
        <f>_xlfn.IFNA(IF($B229=$B$381,0,IF($B229=$B$382,0,_xlfn.IFNA(INDEX('I.Supplementary 2017-18'!H$8:H$35,MATCH($B229,'I.Supplementary 2017-18'!$B$8:$B$35,0)),INDEX('I.KI 2017-18'!H$9:H$393,MATCH($B229,'I.KI 2017-18'!$B$9:$B$393,0))))),"")</f>
        <v>2.8173313040107719</v>
      </c>
      <c r="AT229" s="149"/>
      <c r="AU229" s="156">
        <f>_xlfn.IFNA(_xlfn.IFNA(INDEX('I.Supplementary 2018-19'!P$8:P$157,MATCH($B229,'I.Supplementary 2018-19'!$B$8:$B$157,0)),INDEX('I.KI 2018-19'!P$9:P$393,MATCH($B229,'I.KI 2018-19'!$B$9:$B$393,0))),"")</f>
        <v>0</v>
      </c>
      <c r="AV229" s="193">
        <f>_xlfn.IFNA(_xlfn.IFNA(INDEX('I.Supplementary 2018-19'!Q$8:Q$157,MATCH($B229,'I.Supplementary 2018-19'!$B$8:$B$157,0)),INDEX('I.KI 2018-19'!Q$9:Q$393,MATCH($B229,'I.KI 2018-19'!$B$9:$B$393,0))),"")</f>
        <v>0.23532566875070893</v>
      </c>
      <c r="AW229" s="193">
        <f>_xlfn.IFNA(_xlfn.IFNA(INDEX('I.Supplementary 2018-19'!R$8:R$157,MATCH($B229,'I.Supplementary 2018-19'!$B$8:$B$157,0)),INDEX('I.KI 2018-19'!R$9:R$393,MATCH($B229,'I.KI 2018-19'!$B$9:$B$393,0))),"")</f>
        <v>0</v>
      </c>
      <c r="AX229" s="193">
        <f>_xlfn.IFNA(_xlfn.IFNA(INDEX('I.Supplementary 2018-19'!S$8:S$157,MATCH($B229,'I.Supplementary 2018-19'!$B$8:$B$157,0)),INDEX('I.KI 2018-19'!S$9:S$393,MATCH($B229,'I.KI 2018-19'!$B$9:$B$393,0))),"")</f>
        <v>0</v>
      </c>
      <c r="AY229" s="157">
        <f>_xlfn.IFNA(_xlfn.IFNA(INDEX('I.Supplementary 2018-19'!T$8:T$157,MATCH($B229,'I.Supplementary 2018-19'!$B$8:$B$157,0)),INDEX('I.KI 2018-19'!T$9:T$393,MATCH($B229,'I.KI 2018-19'!$B$9:$B$393,0))),"")</f>
        <v>0</v>
      </c>
      <c r="AZ229" s="156">
        <f>_xlfn.IFNA(_xlfn.IFNA(INDEX('I.Supplementary 2018-19'!U$8:U$157,MATCH($B229,'I.Supplementary 2018-19'!$B$8:$B$157,0)),INDEX('I.KI 2018-19'!U$9:U$393,MATCH($B229,'I.KI 2018-19'!$B$9:$B$393,0))),"")</f>
        <v>0</v>
      </c>
      <c r="BA229" s="193">
        <f>_xlfn.IFNA(_xlfn.IFNA(INDEX('I.Supplementary 2018-19'!V$8:V$157,MATCH($B229,'I.Supplementary 2018-19'!$B$8:$B$157,0)),INDEX('I.KI 2018-19'!V$9:V$393,MATCH($B229,'I.KI 2018-19'!$B$9:$B$393,0))),"")</f>
        <v>2.3120968018757</v>
      </c>
      <c r="BB229" s="193">
        <f>_xlfn.IFNA(_xlfn.IFNA(INDEX('I.Supplementary 2018-19'!W$8:W$157,MATCH($B229,'I.Supplementary 2018-19'!$B$8:$B$157,0)),INDEX('I.KI 2018-19'!W$9:W$393,MATCH($B229,'I.KI 2018-19'!$B$9:$B$393,0))),"")</f>
        <v>0</v>
      </c>
      <c r="BC229" s="193">
        <f>_xlfn.IFNA(_xlfn.IFNA(INDEX('I.Supplementary 2018-19'!X$8:X$157,MATCH($B229,'I.Supplementary 2018-19'!$B$8:$B$157,0)),INDEX('I.KI 2018-19'!X$9:X$393,MATCH($B229,'I.KI 2018-19'!$B$9:$B$393,0))),"")</f>
        <v>0</v>
      </c>
      <c r="BD229" s="157">
        <f>_xlfn.IFNA(_xlfn.IFNA(INDEX('I.Supplementary 2018-19'!Y$8:Y$157,MATCH($B229,'I.Supplementary 2018-19'!$B$8:$B$157,0)),INDEX('I.KI 2018-19'!Y$9:Y$393,MATCH($B229,'I.KI 2018-19'!$B$9:$B$393,0))),"")</f>
        <v>0</v>
      </c>
      <c r="BE229" s="156">
        <f>_xlfn.IFNA(_xlfn.IFNA(INDEX('I.Supplementary 2018-19'!Z$8:Z$157,MATCH($B229,'I.Supplementary 2018-19'!$B$8:$B$157,0)),INDEX('I.KI 2018-19'!Z$9:Z$393,MATCH($B229,'I.KI 2018-19'!$B$9:$B$393,0))),"")</f>
        <v>0</v>
      </c>
      <c r="BF229" s="193">
        <f>_xlfn.IFNA(_xlfn.IFNA(INDEX('I.Supplementary 2018-19'!AA$8:AA$157,MATCH($B229,'I.Supplementary 2018-19'!$B$8:$B$157,0)),INDEX('I.KI 2018-19'!AA$9:AA$393,MATCH($B229,'I.KI 2018-19'!$B$9:$B$393,0))),"")</f>
        <v>2.547422470626409</v>
      </c>
      <c r="BG229" s="193">
        <f>_xlfn.IFNA(_xlfn.IFNA(INDEX('I.Supplementary 2018-19'!AB$8:AB$157,MATCH($B229,'I.Supplementary 2018-19'!$B$8:$B$157,0)),INDEX('I.KI 2018-19'!AB$9:AB$393,MATCH($B229,'I.KI 2018-19'!$B$9:$B$393,0))),"")</f>
        <v>0</v>
      </c>
      <c r="BH229" s="193">
        <f>_xlfn.IFNA(_xlfn.IFNA(INDEX('I.Supplementary 2018-19'!AC$8:AC$157,MATCH($B229,'I.Supplementary 2018-19'!$B$8:$B$157,0)),INDEX('I.KI 2018-19'!AC$9:AC$393,MATCH($B229,'I.KI 2018-19'!$B$9:$B$393,0))),"")</f>
        <v>0</v>
      </c>
      <c r="BI229" s="157">
        <f>_xlfn.IFNA(_xlfn.IFNA(INDEX('I.Supplementary 2018-19'!AD$8:AD$157,MATCH($B229,'I.Supplementary 2018-19'!$B$8:$B$157,0)),INDEX('I.KI 2018-19'!AD$9:AD$393,MATCH($B229,'I.KI 2018-19'!$B$9:$B$393,0))),"")</f>
        <v>0</v>
      </c>
      <c r="BJ229" s="149"/>
      <c r="BK229" s="156">
        <f>_xlfn.IFNA(IF($B229=$B$381,0,IF($B229=$B$382,0,_xlfn.IFNA(INDEX('I.Supplementary 2018-19'!I$8:I$157,MATCH($B229,'I.Supplementary 2018-19'!$B$8:$B$157,0)),INDEX('I.KI 2018-19'!I$9:I$393,MATCH($B229,'I.KI 2018-19'!$B$9:$B$393,0))))),"")</f>
        <v>0.23532566875070893</v>
      </c>
      <c r="BL229" s="149">
        <f>_xlfn.IFNA(IF($B229=$B$381,0,IF($B229=$B$382,0,_xlfn.IFNA(INDEX('I.Supplementary 2018-19'!J$8:J$157,MATCH($B229,'I.Supplementary 2018-19'!$B$8:$B$157,0)),INDEX('I.KI 2018-19'!J$9:J$393,MATCH($B229,'I.KI 2018-19'!$B$9:$B$393,0))))),"")</f>
        <v>2.3120968018757</v>
      </c>
      <c r="BM229" s="157">
        <f>_xlfn.IFNA(IF($B229=$B$381,0,IF($B229=$B$382,0,_xlfn.IFNA(INDEX('I.Supplementary 2018-19'!H$8:H$157,MATCH($B229,'I.Supplementary 2018-19'!$B$8:$B$157,0)),INDEX('I.KI 2018-19'!H$9:H$393,MATCH($B229,'I.KI 2018-19'!$B$9:$B$393,0))))),"")</f>
        <v>2.547422470626409</v>
      </c>
    </row>
    <row r="230" spans="2:65">
      <c r="B230" s="121" t="str">
        <f>'Calculations for 2021-22'!B230</f>
        <v>E2721</v>
      </c>
      <c r="C230" s="160" t="str">
        <f>'Calculations for 2021-22'!D230</f>
        <v>E2721</v>
      </c>
      <c r="D230" t="str">
        <f>'Calculations for 2021-22'!E230</f>
        <v>SCNFIR</v>
      </c>
      <c r="E230" t="str">
        <f>'Calculations for 2021-22'!F230</f>
        <v>P1912</v>
      </c>
      <c r="F230" s="120" t="str">
        <f>'Calculations for 2021-22'!H230</f>
        <v>North Yorkshire</v>
      </c>
      <c r="G230" s="156">
        <f>_xlfn.IFNA(INDEX('I.KI 2016-17'!M$8:M$391,MATCH($B230,'I.KI 2016-17'!$B$8:$B$391,0)),"")</f>
        <v>37.372412963225997</v>
      </c>
      <c r="H230" s="149">
        <f>_xlfn.IFNA(INDEX('I.KI 2016-17'!N$8:N$391,MATCH($B230,'I.KI 2016-17'!$B$8:$B$391,0)),"")</f>
        <v>0</v>
      </c>
      <c r="I230" s="149">
        <f>_xlfn.IFNA(INDEX('I.KI 2016-17'!O$8:O$391,MATCH($B230,'I.KI 2016-17'!$B$8:$B$391,0)),"")</f>
        <v>0</v>
      </c>
      <c r="J230" s="149">
        <f>_xlfn.IFNA(INDEX('I.KI 2016-17'!P$8:P$391,MATCH($B230,'I.KI 2016-17'!$B$8:$B$391,0)),"")</f>
        <v>0</v>
      </c>
      <c r="K230" s="157">
        <f>_xlfn.IFNA(INDEX('I.KI 2016-17'!Q$8:Q$391,MATCH($B230,'I.KI 2016-17'!$B$8:$B$391,0)),"")</f>
        <v>0</v>
      </c>
      <c r="L230" s="156">
        <f>_xlfn.IFNA(INDEX('I.KI 2016-17'!R$8:R$391,MATCH($B230,'I.KI 2016-17'!$B$8:$B$391,0)),"")</f>
        <v>61.972939482472</v>
      </c>
      <c r="M230" s="193">
        <f>_xlfn.IFNA(INDEX('I.KI 2016-17'!S$8:S$391,MATCH($B230,'I.KI 2016-17'!$B$8:$B$391,0)),"")</f>
        <v>0</v>
      </c>
      <c r="N230" s="193">
        <f>_xlfn.IFNA(INDEX('I.KI 2016-17'!T$8:T$391,MATCH($B230,'I.KI 2016-17'!$B$8:$B$391,0)),"")</f>
        <v>0</v>
      </c>
      <c r="O230" s="193">
        <f>_xlfn.IFNA(INDEX('I.KI 2016-17'!U$8:U$391,MATCH($B230,'I.KI 2016-17'!$B$8:$B$391,0)),"")</f>
        <v>0</v>
      </c>
      <c r="P230" s="157">
        <f>_xlfn.IFNA(INDEX('I.KI 2016-17'!V$8:V$391,MATCH($B230,'I.KI 2016-17'!$B$8:$B$391,0)),"")</f>
        <v>0</v>
      </c>
      <c r="Q230" s="156">
        <f>_xlfn.IFNA(INDEX('I.KI 2016-17'!W$8:W$391,MATCH($B230,'I.KI 2016-17'!$B$8:$B$391,0)),"")</f>
        <v>99.345352445697998</v>
      </c>
      <c r="R230" s="193">
        <f>_xlfn.IFNA(INDEX('I.KI 2016-17'!X$8:X$391,MATCH($B230,'I.KI 2016-17'!$B$8:$B$391,0)),"")</f>
        <v>0</v>
      </c>
      <c r="S230" s="193">
        <f>_xlfn.IFNA(INDEX('I.KI 2016-17'!Y$8:Y$391,MATCH($B230,'I.KI 2016-17'!$B$8:$B$391,0)),"")</f>
        <v>0</v>
      </c>
      <c r="T230" s="193">
        <f>_xlfn.IFNA(INDEX('I.KI 2016-17'!Z$8:Z$391,MATCH($B230,'I.KI 2016-17'!$B$8:$B$391,0)),"")</f>
        <v>0</v>
      </c>
      <c r="U230" s="157">
        <f>_xlfn.IFNA(INDEX('I.KI 2016-17'!AA$8:AA$391,MATCH($B230,'I.KI 2016-17'!$B$8:$B$391,0)),"")</f>
        <v>0</v>
      </c>
      <c r="V230" s="149"/>
      <c r="W230" s="154">
        <f>_xlfn.IFNA(INDEX('I.KI 2016-17'!$H$8:$H$391,MATCH(B230,'I.KI 2016-17'!$B$8:$B$391,0)),"")</f>
        <v>37.372412963225997</v>
      </c>
      <c r="X230" s="153">
        <f>_xlfn.IFNA(INDEX('I.KI 2016-17'!$I$8:$I$391,MATCH(B230,'I.KI 2016-17'!$B$8:$B$391,0)),"")</f>
        <v>61.972939482472</v>
      </c>
      <c r="Y230" s="155">
        <f>_xlfn.IFNA(INDEX('I.KI 2016-17'!$G$8:$G$391,MATCH(B230,'I.KI 2016-17'!$B$8:$B$391,0)),"")</f>
        <v>99.345352445697998</v>
      </c>
      <c r="Z230" s="149"/>
      <c r="AA230" s="156">
        <f>_xlfn.IFNA(IF($B230=$B$382,0,_xlfn.IFNA(INDEX('I.Supplementary 2017-18'!N$8:N$35,MATCH($B230,'I.Supplementary 2017-18'!$B$8:$B$35,0)),INDEX('I.KI 2017-18'!N$9:N$393,MATCH($B230,'I.KI 2017-18'!$B$9:$B$393,0)))),"")</f>
        <v>19.118776722840579</v>
      </c>
      <c r="AB230" s="193">
        <f>_xlfn.IFNA(IF($B230=$B$382,0,_xlfn.IFNA(INDEX('I.Supplementary 2017-18'!O$8:O$35,MATCH($B230,'I.Supplementary 2017-18'!$B$8:$B$35,0)),INDEX('I.KI 2017-18'!O$9:O$393,MATCH($B230,'I.KI 2017-18'!$B$9:$B$393,0)))),"")</f>
        <v>0</v>
      </c>
      <c r="AC230" s="193">
        <f>_xlfn.IFNA(IF($B230=$B$382,0,_xlfn.IFNA(INDEX('I.Supplementary 2017-18'!P$8:P$35,MATCH($B230,'I.Supplementary 2017-18'!$B$8:$B$35,0)),INDEX('I.KI 2017-18'!P$9:P$393,MATCH($B230,'I.KI 2017-18'!$B$9:$B$393,0)))),"")</f>
        <v>0</v>
      </c>
      <c r="AD230" s="193">
        <f>_xlfn.IFNA(IF($B230=$B$382,0,_xlfn.IFNA(INDEX('I.Supplementary 2017-18'!Q$8:Q$35,MATCH($B230,'I.Supplementary 2017-18'!$B$8:$B$35,0)),INDEX('I.KI 2017-18'!Q$9:Q$393,MATCH($B230,'I.KI 2017-18'!$B$9:$B$393,0)))),"")</f>
        <v>0</v>
      </c>
      <c r="AE230" s="157">
        <f>_xlfn.IFNA(IF($B230=$B$382,0,_xlfn.IFNA(INDEX('I.Supplementary 2017-18'!R$8:R$35,MATCH($B230,'I.Supplementary 2017-18'!$B$8:$B$35,0)),INDEX('I.KI 2017-18'!R$9:R$393,MATCH($B230,'I.KI 2017-18'!$B$9:$B$393,0)))),"")</f>
        <v>0</v>
      </c>
      <c r="AF230" s="156">
        <f>_xlfn.IFNA(IF($B230=$B$382,0,_xlfn.IFNA(INDEX('I.Supplementary 2017-18'!S$8:S$35,MATCH($B230,'I.Supplementary 2017-18'!$B$8:$B$35,0)),INDEX('I.KI 2017-18'!S$9:S$393,MATCH($B230,'I.KI 2017-18'!$B$9:$B$393,0)))),"")</f>
        <v>63.238180542784406</v>
      </c>
      <c r="AG230" s="193">
        <f>_xlfn.IFNA(IF($B230=$B$382,0,_xlfn.IFNA(INDEX('I.Supplementary 2017-18'!T$8:T$35,MATCH($B230,'I.Supplementary 2017-18'!$B$8:$B$35,0)),INDEX('I.KI 2017-18'!T$9:T$393,MATCH($B230,'I.KI 2017-18'!$B$9:$B$393,0)))),"")</f>
        <v>0</v>
      </c>
      <c r="AH230" s="193">
        <f>_xlfn.IFNA(IF($B230=$B$382,0,_xlfn.IFNA(INDEX('I.Supplementary 2017-18'!U$8:U$35,MATCH($B230,'I.Supplementary 2017-18'!$B$8:$B$35,0)),INDEX('I.KI 2017-18'!U$9:U$393,MATCH($B230,'I.KI 2017-18'!$B$9:$B$393,0)))),"")</f>
        <v>0</v>
      </c>
      <c r="AI230" s="193">
        <f>_xlfn.IFNA(IF($B230=$B$382,0,_xlfn.IFNA(INDEX('I.Supplementary 2017-18'!V$8:V$35,MATCH($B230,'I.Supplementary 2017-18'!$B$8:$B$35,0)),INDEX('I.KI 2017-18'!V$9:V$393,MATCH($B230,'I.KI 2017-18'!$B$9:$B$393,0)))),"")</f>
        <v>0</v>
      </c>
      <c r="AJ230" s="157">
        <f>_xlfn.IFNA(IF($B230=$B$382,0,_xlfn.IFNA(INDEX('I.Supplementary 2017-18'!W$8:W$35,MATCH($B230,'I.Supplementary 2017-18'!$B$8:$B$35,0)),INDEX('I.KI 2017-18'!W$9:W$393,MATCH($B230,'I.KI 2017-18'!$B$9:$B$393,0)))),"")</f>
        <v>0</v>
      </c>
      <c r="AK230" s="156">
        <f>_xlfn.IFNA(IF($B230=$B$382,0,_xlfn.IFNA(INDEX('I.Supplementary 2017-18'!X$8:X$35,MATCH($B230,'I.Supplementary 2017-18'!$B$8:$B$35,0)),INDEX('I.KI 2017-18'!X$9:X$393,MATCH($B230,'I.KI 2017-18'!$B$9:$B$393,0)))),"")</f>
        <v>82.356957265624985</v>
      </c>
      <c r="AL230" s="193">
        <f>_xlfn.IFNA(IF($B230=$B$382,0,_xlfn.IFNA(INDEX('I.Supplementary 2017-18'!Y$8:Y$35,MATCH($B230,'I.Supplementary 2017-18'!$B$8:$B$35,0)),INDEX('I.KI 2017-18'!Y$9:Y$393,MATCH($B230,'I.KI 2017-18'!$B$9:$B$393,0)))),"")</f>
        <v>0</v>
      </c>
      <c r="AM230" s="193">
        <f>_xlfn.IFNA(IF($B230=$B$382,0,_xlfn.IFNA(INDEX('I.Supplementary 2017-18'!Z$8:Z$35,MATCH($B230,'I.Supplementary 2017-18'!$B$8:$B$35,0)),INDEX('I.KI 2017-18'!Z$9:Z$393,MATCH($B230,'I.KI 2017-18'!$B$9:$B$393,0)))),"")</f>
        <v>0</v>
      </c>
      <c r="AN230" s="193">
        <f>_xlfn.IFNA(IF($B230=$B$382,0,_xlfn.IFNA(INDEX('I.Supplementary 2017-18'!AA$8:AA$35,MATCH($B230,'I.Supplementary 2017-18'!$B$8:$B$35,0)),INDEX('I.KI 2017-18'!AA$9:AA$393,MATCH($B230,'I.KI 2017-18'!$B$9:$B$393,0)))),"")</f>
        <v>0</v>
      </c>
      <c r="AO230" s="157">
        <f>_xlfn.IFNA(IF($B230=$B$382,0,_xlfn.IFNA(INDEX('I.Supplementary 2017-18'!AB$8:AB$35,MATCH($B230,'I.Supplementary 2017-18'!$B$8:$B$35,0)),INDEX('I.KI 2017-18'!AB$9:AB$393,MATCH($B230,'I.KI 2017-18'!$B$9:$B$393,0)))),"")</f>
        <v>0</v>
      </c>
      <c r="AP230" s="149"/>
      <c r="AQ230" s="156">
        <f>_xlfn.IFNA(IF($B230=$B$381,0,IF($B230=$B$382,0,_xlfn.IFNA(INDEX('I.Supplementary 2017-18'!I$8:I$35,MATCH($B230,'I.Supplementary 2017-18'!$B$8:$B$35,0)),INDEX('I.KI 2017-18'!I$9:I$393,MATCH($B230,'I.KI 2017-18'!$B$9:$B$393,0))))),"")</f>
        <v>19.118776722840579</v>
      </c>
      <c r="AR230" s="149">
        <f>_xlfn.IFNA(IF($B230=$B$381,0,IF($B230=$B$382,0,_xlfn.IFNA(INDEX('I.Supplementary 2017-18'!J$8:J$35,MATCH($B230,'I.Supplementary 2017-18'!$B$8:$B$35,0)),INDEX('I.KI 2017-18'!J$9:J$393,MATCH($B230,'I.KI 2017-18'!$B$9:$B$393,0))))),"")</f>
        <v>63.238180542784406</v>
      </c>
      <c r="AS230" s="157">
        <f>_xlfn.IFNA(IF($B230=$B$381,0,IF($B230=$B$382,0,_xlfn.IFNA(INDEX('I.Supplementary 2017-18'!H$8:H$35,MATCH($B230,'I.Supplementary 2017-18'!$B$8:$B$35,0)),INDEX('I.KI 2017-18'!H$9:H$393,MATCH($B230,'I.KI 2017-18'!$B$9:$B$393,0))))),"")</f>
        <v>82.356957265624985</v>
      </c>
      <c r="AT230" s="149"/>
      <c r="AU230" s="156">
        <f>_xlfn.IFNA(_xlfn.IFNA(INDEX('I.Supplementary 2018-19'!P$8:P$157,MATCH($B230,'I.Supplementary 2018-19'!$B$8:$B$157,0)),INDEX('I.KI 2018-19'!P$9:P$393,MATCH($B230,'I.KI 2018-19'!$B$9:$B$393,0))),"")</f>
        <v>7.5570645943967101</v>
      </c>
      <c r="AV230" s="193">
        <f>_xlfn.IFNA(_xlfn.IFNA(INDEX('I.Supplementary 2018-19'!Q$8:Q$157,MATCH($B230,'I.Supplementary 2018-19'!$B$8:$B$157,0)),INDEX('I.KI 2018-19'!Q$9:Q$393,MATCH($B230,'I.KI 2018-19'!$B$9:$B$393,0))),"")</f>
        <v>0</v>
      </c>
      <c r="AW230" s="193">
        <f>_xlfn.IFNA(_xlfn.IFNA(INDEX('I.Supplementary 2018-19'!R$8:R$157,MATCH($B230,'I.Supplementary 2018-19'!$B$8:$B$157,0)),INDEX('I.KI 2018-19'!R$9:R$393,MATCH($B230,'I.KI 2018-19'!$B$9:$B$393,0))),"")</f>
        <v>0</v>
      </c>
      <c r="AX230" s="193">
        <f>_xlfn.IFNA(_xlfn.IFNA(INDEX('I.Supplementary 2018-19'!S$8:S$157,MATCH($B230,'I.Supplementary 2018-19'!$B$8:$B$157,0)),INDEX('I.KI 2018-19'!S$9:S$393,MATCH($B230,'I.KI 2018-19'!$B$9:$B$393,0))),"")</f>
        <v>0</v>
      </c>
      <c r="AY230" s="157">
        <f>_xlfn.IFNA(_xlfn.IFNA(INDEX('I.Supplementary 2018-19'!T$8:T$157,MATCH($B230,'I.Supplementary 2018-19'!$B$8:$B$157,0)),INDEX('I.KI 2018-19'!T$9:T$393,MATCH($B230,'I.KI 2018-19'!$B$9:$B$393,0))),"")</f>
        <v>0</v>
      </c>
      <c r="AZ230" s="156">
        <f>_xlfn.IFNA(_xlfn.IFNA(INDEX('I.Supplementary 2018-19'!U$8:U$157,MATCH($B230,'I.Supplementary 2018-19'!$B$8:$B$157,0)),INDEX('I.KI 2018-19'!U$9:U$393,MATCH($B230,'I.KI 2018-19'!$B$9:$B$393,0))),"")</f>
        <v>65.138040044069768</v>
      </c>
      <c r="BA230" s="193">
        <f>_xlfn.IFNA(_xlfn.IFNA(INDEX('I.Supplementary 2018-19'!V$8:V$157,MATCH($B230,'I.Supplementary 2018-19'!$B$8:$B$157,0)),INDEX('I.KI 2018-19'!V$9:V$393,MATCH($B230,'I.KI 2018-19'!$B$9:$B$393,0))),"")</f>
        <v>0</v>
      </c>
      <c r="BB230" s="193">
        <f>_xlfn.IFNA(_xlfn.IFNA(INDEX('I.Supplementary 2018-19'!W$8:W$157,MATCH($B230,'I.Supplementary 2018-19'!$B$8:$B$157,0)),INDEX('I.KI 2018-19'!W$9:W$393,MATCH($B230,'I.KI 2018-19'!$B$9:$B$393,0))),"")</f>
        <v>0</v>
      </c>
      <c r="BC230" s="193">
        <f>_xlfn.IFNA(_xlfn.IFNA(INDEX('I.Supplementary 2018-19'!X$8:X$157,MATCH($B230,'I.Supplementary 2018-19'!$B$8:$B$157,0)),INDEX('I.KI 2018-19'!X$9:X$393,MATCH($B230,'I.KI 2018-19'!$B$9:$B$393,0))),"")</f>
        <v>0</v>
      </c>
      <c r="BD230" s="157">
        <f>_xlfn.IFNA(_xlfn.IFNA(INDEX('I.Supplementary 2018-19'!Y$8:Y$157,MATCH($B230,'I.Supplementary 2018-19'!$B$8:$B$157,0)),INDEX('I.KI 2018-19'!Y$9:Y$393,MATCH($B230,'I.KI 2018-19'!$B$9:$B$393,0))),"")</f>
        <v>0</v>
      </c>
      <c r="BE230" s="156">
        <f>_xlfn.IFNA(_xlfn.IFNA(INDEX('I.Supplementary 2018-19'!Z$8:Z$157,MATCH($B230,'I.Supplementary 2018-19'!$B$8:$B$157,0)),INDEX('I.KI 2018-19'!Z$9:Z$393,MATCH($B230,'I.KI 2018-19'!$B$9:$B$393,0))),"")</f>
        <v>72.695104638466475</v>
      </c>
      <c r="BF230" s="193">
        <f>_xlfn.IFNA(_xlfn.IFNA(INDEX('I.Supplementary 2018-19'!AA$8:AA$157,MATCH($B230,'I.Supplementary 2018-19'!$B$8:$B$157,0)),INDEX('I.KI 2018-19'!AA$9:AA$393,MATCH($B230,'I.KI 2018-19'!$B$9:$B$393,0))),"")</f>
        <v>0</v>
      </c>
      <c r="BG230" s="193">
        <f>_xlfn.IFNA(_xlfn.IFNA(INDEX('I.Supplementary 2018-19'!AB$8:AB$157,MATCH($B230,'I.Supplementary 2018-19'!$B$8:$B$157,0)),INDEX('I.KI 2018-19'!AB$9:AB$393,MATCH($B230,'I.KI 2018-19'!$B$9:$B$393,0))),"")</f>
        <v>0</v>
      </c>
      <c r="BH230" s="193">
        <f>_xlfn.IFNA(_xlfn.IFNA(INDEX('I.Supplementary 2018-19'!AC$8:AC$157,MATCH($B230,'I.Supplementary 2018-19'!$B$8:$B$157,0)),INDEX('I.KI 2018-19'!AC$9:AC$393,MATCH($B230,'I.KI 2018-19'!$B$9:$B$393,0))),"")</f>
        <v>0</v>
      </c>
      <c r="BI230" s="157">
        <f>_xlfn.IFNA(_xlfn.IFNA(INDEX('I.Supplementary 2018-19'!AD$8:AD$157,MATCH($B230,'I.Supplementary 2018-19'!$B$8:$B$157,0)),INDEX('I.KI 2018-19'!AD$9:AD$393,MATCH($B230,'I.KI 2018-19'!$B$9:$B$393,0))),"")</f>
        <v>0</v>
      </c>
      <c r="BJ230" s="149"/>
      <c r="BK230" s="156">
        <f>_xlfn.IFNA(IF($B230=$B$381,0,IF($B230=$B$382,0,_xlfn.IFNA(INDEX('I.Supplementary 2018-19'!I$8:I$157,MATCH($B230,'I.Supplementary 2018-19'!$B$8:$B$157,0)),INDEX('I.KI 2018-19'!I$9:I$393,MATCH($B230,'I.KI 2018-19'!$B$9:$B$393,0))))),"")</f>
        <v>7.5570645943967101</v>
      </c>
      <c r="BL230" s="149">
        <f>_xlfn.IFNA(IF($B230=$B$381,0,IF($B230=$B$382,0,_xlfn.IFNA(INDEX('I.Supplementary 2018-19'!J$8:J$157,MATCH($B230,'I.Supplementary 2018-19'!$B$8:$B$157,0)),INDEX('I.KI 2018-19'!J$9:J$393,MATCH($B230,'I.KI 2018-19'!$B$9:$B$393,0))))),"")</f>
        <v>65.138040044069768</v>
      </c>
      <c r="BM230" s="157">
        <f>_xlfn.IFNA(IF($B230=$B$381,0,IF($B230=$B$382,0,_xlfn.IFNA(INDEX('I.Supplementary 2018-19'!H$8:H$157,MATCH($B230,'I.Supplementary 2018-19'!$B$8:$B$157,0)),INDEX('I.KI 2018-19'!H$9:H$393,MATCH($B230,'I.KI 2018-19'!$B$9:$B$393,0))))),"")</f>
        <v>72.695104638466475</v>
      </c>
    </row>
    <row r="231" spans="2:65">
      <c r="B231" s="121" t="str">
        <f>'Calculations for 2021-22'!B231</f>
        <v>E7027</v>
      </c>
      <c r="C231" s="160" t="str">
        <f>'Calculations for 2021-22'!D231</f>
        <v>E6127</v>
      </c>
      <c r="D231" t="str">
        <f>'Calculations for 2021-22'!E231</f>
        <v>FIR</v>
      </c>
      <c r="E231">
        <f>'Calculations for 2021-22'!F231</f>
        <v>0</v>
      </c>
      <c r="F231" s="120" t="str">
        <f>'Calculations for 2021-22'!H231</f>
        <v>North Yorkshire Fire</v>
      </c>
      <c r="G231" s="156" t="str">
        <f>_xlfn.IFNA(INDEX('I.KI 2016-17'!M$8:M$391,MATCH($B231,'I.KI 2016-17'!$B$8:$B$391,0)),"")</f>
        <v/>
      </c>
      <c r="H231" s="149" t="str">
        <f>_xlfn.IFNA(INDEX('I.KI 2016-17'!N$8:N$391,MATCH($B231,'I.KI 2016-17'!$B$8:$B$391,0)),"")</f>
        <v/>
      </c>
      <c r="I231" s="149" t="str">
        <f>_xlfn.IFNA(INDEX('I.KI 2016-17'!O$8:O$391,MATCH($B231,'I.KI 2016-17'!$B$8:$B$391,0)),"")</f>
        <v/>
      </c>
      <c r="J231" s="149" t="str">
        <f>_xlfn.IFNA(INDEX('I.KI 2016-17'!P$8:P$391,MATCH($B231,'I.KI 2016-17'!$B$8:$B$391,0)),"")</f>
        <v/>
      </c>
      <c r="K231" s="157" t="str">
        <f>_xlfn.IFNA(INDEX('I.KI 2016-17'!Q$8:Q$391,MATCH($B231,'I.KI 2016-17'!$B$8:$B$391,0)),"")</f>
        <v/>
      </c>
      <c r="L231" s="156" t="str">
        <f>_xlfn.IFNA(INDEX('I.KI 2016-17'!R$8:R$391,MATCH($B231,'I.KI 2016-17'!$B$8:$B$391,0)),"")</f>
        <v/>
      </c>
      <c r="M231" s="193" t="str">
        <f>_xlfn.IFNA(INDEX('I.KI 2016-17'!S$8:S$391,MATCH($B231,'I.KI 2016-17'!$B$8:$B$391,0)),"")</f>
        <v/>
      </c>
      <c r="N231" s="193" t="str">
        <f>_xlfn.IFNA(INDEX('I.KI 2016-17'!T$8:T$391,MATCH($B231,'I.KI 2016-17'!$B$8:$B$391,0)),"")</f>
        <v/>
      </c>
      <c r="O231" s="193" t="str">
        <f>_xlfn.IFNA(INDEX('I.KI 2016-17'!U$8:U$391,MATCH($B231,'I.KI 2016-17'!$B$8:$B$391,0)),"")</f>
        <v/>
      </c>
      <c r="P231" s="157" t="str">
        <f>_xlfn.IFNA(INDEX('I.KI 2016-17'!V$8:V$391,MATCH($B231,'I.KI 2016-17'!$B$8:$B$391,0)),"")</f>
        <v/>
      </c>
      <c r="Q231" s="156" t="str">
        <f>_xlfn.IFNA(INDEX('I.KI 2016-17'!W$8:W$391,MATCH($B231,'I.KI 2016-17'!$B$8:$B$391,0)),"")</f>
        <v/>
      </c>
      <c r="R231" s="193" t="str">
        <f>_xlfn.IFNA(INDEX('I.KI 2016-17'!X$8:X$391,MATCH($B231,'I.KI 2016-17'!$B$8:$B$391,0)),"")</f>
        <v/>
      </c>
      <c r="S231" s="193" t="str">
        <f>_xlfn.IFNA(INDEX('I.KI 2016-17'!Y$8:Y$391,MATCH($B231,'I.KI 2016-17'!$B$8:$B$391,0)),"")</f>
        <v/>
      </c>
      <c r="T231" s="193" t="str">
        <f>_xlfn.IFNA(INDEX('I.KI 2016-17'!Z$8:Z$391,MATCH($B231,'I.KI 2016-17'!$B$8:$B$391,0)),"")</f>
        <v/>
      </c>
      <c r="U231" s="157" t="str">
        <f>_xlfn.IFNA(INDEX('I.KI 2016-17'!AA$8:AA$391,MATCH($B231,'I.KI 2016-17'!$B$8:$B$391,0)),"")</f>
        <v/>
      </c>
      <c r="V231" s="149"/>
      <c r="W231" s="154" t="str">
        <f>_xlfn.IFNA(INDEX('I.KI 2016-17'!$H$8:$H$391,MATCH(B231,'I.KI 2016-17'!$B$8:$B$391,0)),"")</f>
        <v/>
      </c>
      <c r="X231" s="153" t="str">
        <f>_xlfn.IFNA(INDEX('I.KI 2016-17'!$I$8:$I$391,MATCH(B231,'I.KI 2016-17'!$B$8:$B$391,0)),"")</f>
        <v/>
      </c>
      <c r="Y231" s="155" t="str">
        <f>_xlfn.IFNA(INDEX('I.KI 2016-17'!$G$8:$G$391,MATCH(B231,'I.KI 2016-17'!$B$8:$B$391,0)),"")</f>
        <v/>
      </c>
      <c r="Z231" s="149"/>
      <c r="AA231" s="156" t="str">
        <f>_xlfn.IFNA(IF($B231=$B$382,0,_xlfn.IFNA(INDEX('I.Supplementary 2017-18'!N$8:N$35,MATCH($B231,'I.Supplementary 2017-18'!$B$8:$B$35,0)),INDEX('I.KI 2017-18'!N$9:N$393,MATCH($B231,'I.KI 2017-18'!$B$9:$B$393,0)))),"")</f>
        <v/>
      </c>
      <c r="AB231" s="193" t="str">
        <f>_xlfn.IFNA(IF($B231=$B$382,0,_xlfn.IFNA(INDEX('I.Supplementary 2017-18'!O$8:O$35,MATCH($B231,'I.Supplementary 2017-18'!$B$8:$B$35,0)),INDEX('I.KI 2017-18'!O$9:O$393,MATCH($B231,'I.KI 2017-18'!$B$9:$B$393,0)))),"")</f>
        <v/>
      </c>
      <c r="AC231" s="193" t="str">
        <f>_xlfn.IFNA(IF($B231=$B$382,0,_xlfn.IFNA(INDEX('I.Supplementary 2017-18'!P$8:P$35,MATCH($B231,'I.Supplementary 2017-18'!$B$8:$B$35,0)),INDEX('I.KI 2017-18'!P$9:P$393,MATCH($B231,'I.KI 2017-18'!$B$9:$B$393,0)))),"")</f>
        <v/>
      </c>
      <c r="AD231" s="193" t="str">
        <f>_xlfn.IFNA(IF($B231=$B$382,0,_xlfn.IFNA(INDEX('I.Supplementary 2017-18'!Q$8:Q$35,MATCH($B231,'I.Supplementary 2017-18'!$B$8:$B$35,0)),INDEX('I.KI 2017-18'!Q$9:Q$393,MATCH($B231,'I.KI 2017-18'!$B$9:$B$393,0)))),"")</f>
        <v/>
      </c>
      <c r="AE231" s="157" t="str">
        <f>_xlfn.IFNA(IF($B231=$B$382,0,_xlfn.IFNA(INDEX('I.Supplementary 2017-18'!R$8:R$35,MATCH($B231,'I.Supplementary 2017-18'!$B$8:$B$35,0)),INDEX('I.KI 2017-18'!R$9:R$393,MATCH($B231,'I.KI 2017-18'!$B$9:$B$393,0)))),"")</f>
        <v/>
      </c>
      <c r="AF231" s="156" t="str">
        <f>_xlfn.IFNA(IF($B231=$B$382,0,_xlfn.IFNA(INDEX('I.Supplementary 2017-18'!S$8:S$35,MATCH($B231,'I.Supplementary 2017-18'!$B$8:$B$35,0)),INDEX('I.KI 2017-18'!S$9:S$393,MATCH($B231,'I.KI 2017-18'!$B$9:$B$393,0)))),"")</f>
        <v/>
      </c>
      <c r="AG231" s="193" t="str">
        <f>_xlfn.IFNA(IF($B231=$B$382,0,_xlfn.IFNA(INDEX('I.Supplementary 2017-18'!T$8:T$35,MATCH($B231,'I.Supplementary 2017-18'!$B$8:$B$35,0)),INDEX('I.KI 2017-18'!T$9:T$393,MATCH($B231,'I.KI 2017-18'!$B$9:$B$393,0)))),"")</f>
        <v/>
      </c>
      <c r="AH231" s="193" t="str">
        <f>_xlfn.IFNA(IF($B231=$B$382,0,_xlfn.IFNA(INDEX('I.Supplementary 2017-18'!U$8:U$35,MATCH($B231,'I.Supplementary 2017-18'!$B$8:$B$35,0)),INDEX('I.KI 2017-18'!U$9:U$393,MATCH($B231,'I.KI 2017-18'!$B$9:$B$393,0)))),"")</f>
        <v/>
      </c>
      <c r="AI231" s="193" t="str">
        <f>_xlfn.IFNA(IF($B231=$B$382,0,_xlfn.IFNA(INDEX('I.Supplementary 2017-18'!V$8:V$35,MATCH($B231,'I.Supplementary 2017-18'!$B$8:$B$35,0)),INDEX('I.KI 2017-18'!V$9:V$393,MATCH($B231,'I.KI 2017-18'!$B$9:$B$393,0)))),"")</f>
        <v/>
      </c>
      <c r="AJ231" s="157" t="str">
        <f>_xlfn.IFNA(IF($B231=$B$382,0,_xlfn.IFNA(INDEX('I.Supplementary 2017-18'!W$8:W$35,MATCH($B231,'I.Supplementary 2017-18'!$B$8:$B$35,0)),INDEX('I.KI 2017-18'!W$9:W$393,MATCH($B231,'I.KI 2017-18'!$B$9:$B$393,0)))),"")</f>
        <v/>
      </c>
      <c r="AK231" s="156" t="str">
        <f>_xlfn.IFNA(IF($B231=$B$382,0,_xlfn.IFNA(INDEX('I.Supplementary 2017-18'!X$8:X$35,MATCH($B231,'I.Supplementary 2017-18'!$B$8:$B$35,0)),INDEX('I.KI 2017-18'!X$9:X$393,MATCH($B231,'I.KI 2017-18'!$B$9:$B$393,0)))),"")</f>
        <v/>
      </c>
      <c r="AL231" s="193" t="str">
        <f>_xlfn.IFNA(IF($B231=$B$382,0,_xlfn.IFNA(INDEX('I.Supplementary 2017-18'!Y$8:Y$35,MATCH($B231,'I.Supplementary 2017-18'!$B$8:$B$35,0)),INDEX('I.KI 2017-18'!Y$9:Y$393,MATCH($B231,'I.KI 2017-18'!$B$9:$B$393,0)))),"")</f>
        <v/>
      </c>
      <c r="AM231" s="193" t="str">
        <f>_xlfn.IFNA(IF($B231=$B$382,0,_xlfn.IFNA(INDEX('I.Supplementary 2017-18'!Z$8:Z$35,MATCH($B231,'I.Supplementary 2017-18'!$B$8:$B$35,0)),INDEX('I.KI 2017-18'!Z$9:Z$393,MATCH($B231,'I.KI 2017-18'!$B$9:$B$393,0)))),"")</f>
        <v/>
      </c>
      <c r="AN231" s="193" t="str">
        <f>_xlfn.IFNA(IF($B231=$B$382,0,_xlfn.IFNA(INDEX('I.Supplementary 2017-18'!AA$8:AA$35,MATCH($B231,'I.Supplementary 2017-18'!$B$8:$B$35,0)),INDEX('I.KI 2017-18'!AA$9:AA$393,MATCH($B231,'I.KI 2017-18'!$B$9:$B$393,0)))),"")</f>
        <v/>
      </c>
      <c r="AO231" s="157" t="str">
        <f>_xlfn.IFNA(IF($B231=$B$382,0,_xlfn.IFNA(INDEX('I.Supplementary 2017-18'!AB$8:AB$35,MATCH($B231,'I.Supplementary 2017-18'!$B$8:$B$35,0)),INDEX('I.KI 2017-18'!AB$9:AB$393,MATCH($B231,'I.KI 2017-18'!$B$9:$B$393,0)))),"")</f>
        <v/>
      </c>
      <c r="AP231" s="149"/>
      <c r="AQ231" s="156" t="str">
        <f>_xlfn.IFNA(IF($B231=$B$381,0,IF($B231=$B$382,0,_xlfn.IFNA(INDEX('I.Supplementary 2017-18'!I$8:I$35,MATCH($B231,'I.Supplementary 2017-18'!$B$8:$B$35,0)),INDEX('I.KI 2017-18'!I$9:I$393,MATCH($B231,'I.KI 2017-18'!$B$9:$B$393,0))))),"")</f>
        <v/>
      </c>
      <c r="AR231" s="149" t="str">
        <f>_xlfn.IFNA(IF($B231=$B$381,0,IF($B231=$B$382,0,_xlfn.IFNA(INDEX('I.Supplementary 2017-18'!J$8:J$35,MATCH($B231,'I.Supplementary 2017-18'!$B$8:$B$35,0)),INDEX('I.KI 2017-18'!J$9:J$393,MATCH($B231,'I.KI 2017-18'!$B$9:$B$393,0))))),"")</f>
        <v/>
      </c>
      <c r="AS231" s="157" t="str">
        <f>_xlfn.IFNA(IF($B231=$B$381,0,IF($B231=$B$382,0,_xlfn.IFNA(INDEX('I.Supplementary 2017-18'!H$8:H$35,MATCH($B231,'I.Supplementary 2017-18'!$B$8:$B$35,0)),INDEX('I.KI 2017-18'!H$9:H$393,MATCH($B231,'I.KI 2017-18'!$B$9:$B$393,0))))),"")</f>
        <v/>
      </c>
      <c r="AT231" s="149"/>
      <c r="AU231" s="156" t="str">
        <f>_xlfn.IFNA(_xlfn.IFNA(INDEX('I.Supplementary 2018-19'!P$8:P$157,MATCH($B231,'I.Supplementary 2018-19'!$B$8:$B$157,0)),INDEX('I.KI 2018-19'!P$9:P$393,MATCH($B231,'I.KI 2018-19'!$B$9:$B$393,0))),"")</f>
        <v/>
      </c>
      <c r="AV231" s="193" t="str">
        <f>_xlfn.IFNA(_xlfn.IFNA(INDEX('I.Supplementary 2018-19'!Q$8:Q$157,MATCH($B231,'I.Supplementary 2018-19'!$B$8:$B$157,0)),INDEX('I.KI 2018-19'!Q$9:Q$393,MATCH($B231,'I.KI 2018-19'!$B$9:$B$393,0))),"")</f>
        <v/>
      </c>
      <c r="AW231" s="193" t="str">
        <f>_xlfn.IFNA(_xlfn.IFNA(INDEX('I.Supplementary 2018-19'!R$8:R$157,MATCH($B231,'I.Supplementary 2018-19'!$B$8:$B$157,0)),INDEX('I.KI 2018-19'!R$9:R$393,MATCH($B231,'I.KI 2018-19'!$B$9:$B$393,0))),"")</f>
        <v/>
      </c>
      <c r="AX231" s="193" t="str">
        <f>_xlfn.IFNA(_xlfn.IFNA(INDEX('I.Supplementary 2018-19'!S$8:S$157,MATCH($B231,'I.Supplementary 2018-19'!$B$8:$B$157,0)),INDEX('I.KI 2018-19'!S$9:S$393,MATCH($B231,'I.KI 2018-19'!$B$9:$B$393,0))),"")</f>
        <v/>
      </c>
      <c r="AY231" s="157" t="str">
        <f>_xlfn.IFNA(_xlfn.IFNA(INDEX('I.Supplementary 2018-19'!T$8:T$157,MATCH($B231,'I.Supplementary 2018-19'!$B$8:$B$157,0)),INDEX('I.KI 2018-19'!T$9:T$393,MATCH($B231,'I.KI 2018-19'!$B$9:$B$393,0))),"")</f>
        <v/>
      </c>
      <c r="AZ231" s="156" t="str">
        <f>_xlfn.IFNA(_xlfn.IFNA(INDEX('I.Supplementary 2018-19'!U$8:U$157,MATCH($B231,'I.Supplementary 2018-19'!$B$8:$B$157,0)),INDEX('I.KI 2018-19'!U$9:U$393,MATCH($B231,'I.KI 2018-19'!$B$9:$B$393,0))),"")</f>
        <v/>
      </c>
      <c r="BA231" s="193" t="str">
        <f>_xlfn.IFNA(_xlfn.IFNA(INDEX('I.Supplementary 2018-19'!V$8:V$157,MATCH($B231,'I.Supplementary 2018-19'!$B$8:$B$157,0)),INDEX('I.KI 2018-19'!V$9:V$393,MATCH($B231,'I.KI 2018-19'!$B$9:$B$393,0))),"")</f>
        <v/>
      </c>
      <c r="BB231" s="193" t="str">
        <f>_xlfn.IFNA(_xlfn.IFNA(INDEX('I.Supplementary 2018-19'!W$8:W$157,MATCH($B231,'I.Supplementary 2018-19'!$B$8:$B$157,0)),INDEX('I.KI 2018-19'!W$9:W$393,MATCH($B231,'I.KI 2018-19'!$B$9:$B$393,0))),"")</f>
        <v/>
      </c>
      <c r="BC231" s="193" t="str">
        <f>_xlfn.IFNA(_xlfn.IFNA(INDEX('I.Supplementary 2018-19'!X$8:X$157,MATCH($B231,'I.Supplementary 2018-19'!$B$8:$B$157,0)),INDEX('I.KI 2018-19'!X$9:X$393,MATCH($B231,'I.KI 2018-19'!$B$9:$B$393,0))),"")</f>
        <v/>
      </c>
      <c r="BD231" s="157" t="str">
        <f>_xlfn.IFNA(_xlfn.IFNA(INDEX('I.Supplementary 2018-19'!Y$8:Y$157,MATCH($B231,'I.Supplementary 2018-19'!$B$8:$B$157,0)),INDEX('I.KI 2018-19'!Y$9:Y$393,MATCH($B231,'I.KI 2018-19'!$B$9:$B$393,0))),"")</f>
        <v/>
      </c>
      <c r="BE231" s="156" t="str">
        <f>_xlfn.IFNA(_xlfn.IFNA(INDEX('I.Supplementary 2018-19'!Z$8:Z$157,MATCH($B231,'I.Supplementary 2018-19'!$B$8:$B$157,0)),INDEX('I.KI 2018-19'!Z$9:Z$393,MATCH($B231,'I.KI 2018-19'!$B$9:$B$393,0))),"")</f>
        <v/>
      </c>
      <c r="BF231" s="193" t="str">
        <f>_xlfn.IFNA(_xlfn.IFNA(INDEX('I.Supplementary 2018-19'!AA$8:AA$157,MATCH($B231,'I.Supplementary 2018-19'!$B$8:$B$157,0)),INDEX('I.KI 2018-19'!AA$9:AA$393,MATCH($B231,'I.KI 2018-19'!$B$9:$B$393,0))),"")</f>
        <v/>
      </c>
      <c r="BG231" s="193" t="str">
        <f>_xlfn.IFNA(_xlfn.IFNA(INDEX('I.Supplementary 2018-19'!AB$8:AB$157,MATCH($B231,'I.Supplementary 2018-19'!$B$8:$B$157,0)),INDEX('I.KI 2018-19'!AB$9:AB$393,MATCH($B231,'I.KI 2018-19'!$B$9:$B$393,0))),"")</f>
        <v/>
      </c>
      <c r="BH231" s="193" t="str">
        <f>_xlfn.IFNA(_xlfn.IFNA(INDEX('I.Supplementary 2018-19'!AC$8:AC$157,MATCH($B231,'I.Supplementary 2018-19'!$B$8:$B$157,0)),INDEX('I.KI 2018-19'!AC$9:AC$393,MATCH($B231,'I.KI 2018-19'!$B$9:$B$393,0))),"")</f>
        <v/>
      </c>
      <c r="BI231" s="157" t="str">
        <f>_xlfn.IFNA(_xlfn.IFNA(INDEX('I.Supplementary 2018-19'!AD$8:AD$157,MATCH($B231,'I.Supplementary 2018-19'!$B$8:$B$157,0)),INDEX('I.KI 2018-19'!AD$9:AD$393,MATCH($B231,'I.KI 2018-19'!$B$9:$B$393,0))),"")</f>
        <v/>
      </c>
      <c r="BJ231" s="149"/>
      <c r="BK231" s="156" t="str">
        <f>_xlfn.IFNA(IF($B231=$B$381,0,IF($B231=$B$382,0,_xlfn.IFNA(INDEX('I.Supplementary 2018-19'!I$8:I$157,MATCH($B231,'I.Supplementary 2018-19'!$B$8:$B$157,0)),INDEX('I.KI 2018-19'!I$9:I$393,MATCH($B231,'I.KI 2018-19'!$B$9:$B$393,0))))),"")</f>
        <v/>
      </c>
      <c r="BL231" s="149" t="str">
        <f>_xlfn.IFNA(IF($B231=$B$381,0,IF($B231=$B$382,0,_xlfn.IFNA(INDEX('I.Supplementary 2018-19'!J$8:J$157,MATCH($B231,'I.Supplementary 2018-19'!$B$8:$B$157,0)),INDEX('I.KI 2018-19'!J$9:J$393,MATCH($B231,'I.KI 2018-19'!$B$9:$B$393,0))))),"")</f>
        <v/>
      </c>
      <c r="BM231" s="157" t="str">
        <f>_xlfn.IFNA(IF($B231=$B$381,0,IF($B231=$B$382,0,_xlfn.IFNA(INDEX('I.Supplementary 2018-19'!H$8:H$157,MATCH($B231,'I.Supplementary 2018-19'!$B$8:$B$157,0)),INDEX('I.KI 2018-19'!H$9:H$393,MATCH($B231,'I.KI 2018-19'!$B$9:$B$393,0))))),"")</f>
        <v/>
      </c>
    </row>
    <row r="232" spans="2:65">
      <c r="B232" s="121" t="str">
        <f>'Calculations for 2021-22'!B232</f>
        <v>E2835</v>
      </c>
      <c r="C232" s="160" t="str">
        <f>'Calculations for 2021-22'!D232</f>
        <v>E2835</v>
      </c>
      <c r="D232" t="str">
        <f>'Calculations for 2021-22'!E232</f>
        <v>SD</v>
      </c>
      <c r="E232" t="str">
        <f>'Calculations for 2021-22'!F232</f>
        <v>P1907</v>
      </c>
      <c r="F232" s="120" t="str">
        <f>'Calculations for 2021-22'!H232</f>
        <v>Northampton</v>
      </c>
      <c r="G232" s="156">
        <f>_xlfn.IFNA(INDEX('I.KI 2016-17'!M$8:M$391,MATCH($B232,'I.KI 2016-17'!$B$8:$B$391,0)),"")</f>
        <v>0</v>
      </c>
      <c r="H232" s="149">
        <f>_xlfn.IFNA(INDEX('I.KI 2016-17'!N$8:N$391,MATCH($B232,'I.KI 2016-17'!$B$8:$B$391,0)),"")</f>
        <v>3.2563821326209998</v>
      </c>
      <c r="I232" s="149">
        <f>_xlfn.IFNA(INDEX('I.KI 2016-17'!O$8:O$391,MATCH($B232,'I.KI 2016-17'!$B$8:$B$391,0)),"")</f>
        <v>0</v>
      </c>
      <c r="J232" s="149">
        <f>_xlfn.IFNA(INDEX('I.KI 2016-17'!P$8:P$391,MATCH($B232,'I.KI 2016-17'!$B$8:$B$391,0)),"")</f>
        <v>0</v>
      </c>
      <c r="K232" s="157">
        <f>_xlfn.IFNA(INDEX('I.KI 2016-17'!Q$8:Q$391,MATCH($B232,'I.KI 2016-17'!$B$8:$B$391,0)),"")</f>
        <v>0</v>
      </c>
      <c r="L232" s="156">
        <f>_xlfn.IFNA(INDEX('I.KI 2016-17'!R$8:R$391,MATCH($B232,'I.KI 2016-17'!$B$8:$B$391,0)),"")</f>
        <v>0</v>
      </c>
      <c r="M232" s="193">
        <f>_xlfn.IFNA(INDEX('I.KI 2016-17'!S$8:S$391,MATCH($B232,'I.KI 2016-17'!$B$8:$B$391,0)),"")</f>
        <v>6.2522522470790003</v>
      </c>
      <c r="N232" s="193">
        <f>_xlfn.IFNA(INDEX('I.KI 2016-17'!T$8:T$391,MATCH($B232,'I.KI 2016-17'!$B$8:$B$391,0)),"")</f>
        <v>0</v>
      </c>
      <c r="O232" s="193">
        <f>_xlfn.IFNA(INDEX('I.KI 2016-17'!U$8:U$391,MATCH($B232,'I.KI 2016-17'!$B$8:$B$391,0)),"")</f>
        <v>0</v>
      </c>
      <c r="P232" s="157">
        <f>_xlfn.IFNA(INDEX('I.KI 2016-17'!V$8:V$391,MATCH($B232,'I.KI 2016-17'!$B$8:$B$391,0)),"")</f>
        <v>0</v>
      </c>
      <c r="Q232" s="156">
        <f>_xlfn.IFNA(INDEX('I.KI 2016-17'!W$8:W$391,MATCH($B232,'I.KI 2016-17'!$B$8:$B$391,0)),"")</f>
        <v>0</v>
      </c>
      <c r="R232" s="193">
        <f>_xlfn.IFNA(INDEX('I.KI 2016-17'!X$8:X$391,MATCH($B232,'I.KI 2016-17'!$B$8:$B$391,0)),"")</f>
        <v>9.5086343797000001</v>
      </c>
      <c r="S232" s="193">
        <f>_xlfn.IFNA(INDEX('I.KI 2016-17'!Y$8:Y$391,MATCH($B232,'I.KI 2016-17'!$B$8:$B$391,0)),"")</f>
        <v>0</v>
      </c>
      <c r="T232" s="193">
        <f>_xlfn.IFNA(INDEX('I.KI 2016-17'!Z$8:Z$391,MATCH($B232,'I.KI 2016-17'!$B$8:$B$391,0)),"")</f>
        <v>0</v>
      </c>
      <c r="U232" s="157">
        <f>_xlfn.IFNA(INDEX('I.KI 2016-17'!AA$8:AA$391,MATCH($B232,'I.KI 2016-17'!$B$8:$B$391,0)),"")</f>
        <v>0</v>
      </c>
      <c r="V232" s="149"/>
      <c r="W232" s="154">
        <f>_xlfn.IFNA(INDEX('I.KI 2016-17'!$H$8:$H$391,MATCH(B232,'I.KI 2016-17'!$B$8:$B$391,0)),"")</f>
        <v>3.2563821326209998</v>
      </c>
      <c r="X232" s="153">
        <f>_xlfn.IFNA(INDEX('I.KI 2016-17'!$I$8:$I$391,MATCH(B232,'I.KI 2016-17'!$B$8:$B$391,0)),"")</f>
        <v>6.2522522470790003</v>
      </c>
      <c r="Y232" s="155">
        <f>_xlfn.IFNA(INDEX('I.KI 2016-17'!$G$8:$G$391,MATCH(B232,'I.KI 2016-17'!$B$8:$B$391,0)),"")</f>
        <v>9.5086343797000001</v>
      </c>
      <c r="Z232" s="149"/>
      <c r="AA232" s="156">
        <f>_xlfn.IFNA(IF($B232=$B$382,0,_xlfn.IFNA(INDEX('I.Supplementary 2017-18'!N$8:N$35,MATCH($B232,'I.Supplementary 2017-18'!$B$8:$B$35,0)),INDEX('I.KI 2017-18'!N$9:N$393,MATCH($B232,'I.KI 2017-18'!$B$9:$B$393,0)))),"")</f>
        <v>0</v>
      </c>
      <c r="AB232" s="193">
        <f>_xlfn.IFNA(IF($B232=$B$382,0,_xlfn.IFNA(INDEX('I.Supplementary 2017-18'!O$8:O$35,MATCH($B232,'I.Supplementary 2017-18'!$B$8:$B$35,0)),INDEX('I.KI 2017-18'!O$9:O$393,MATCH($B232,'I.KI 2017-18'!$B$9:$B$393,0)))),"")</f>
        <v>1.7929756448486744</v>
      </c>
      <c r="AC232" s="193">
        <f>_xlfn.IFNA(IF($B232=$B$382,0,_xlfn.IFNA(INDEX('I.Supplementary 2017-18'!P$8:P$35,MATCH($B232,'I.Supplementary 2017-18'!$B$8:$B$35,0)),INDEX('I.KI 2017-18'!P$9:P$393,MATCH($B232,'I.KI 2017-18'!$B$9:$B$393,0)))),"")</f>
        <v>0</v>
      </c>
      <c r="AD232" s="193">
        <f>_xlfn.IFNA(IF($B232=$B$382,0,_xlfn.IFNA(INDEX('I.Supplementary 2017-18'!Q$8:Q$35,MATCH($B232,'I.Supplementary 2017-18'!$B$8:$B$35,0)),INDEX('I.KI 2017-18'!Q$9:Q$393,MATCH($B232,'I.KI 2017-18'!$B$9:$B$393,0)))),"")</f>
        <v>0</v>
      </c>
      <c r="AE232" s="157">
        <f>_xlfn.IFNA(IF($B232=$B$382,0,_xlfn.IFNA(INDEX('I.Supplementary 2017-18'!R$8:R$35,MATCH($B232,'I.Supplementary 2017-18'!$B$8:$B$35,0)),INDEX('I.KI 2017-18'!R$9:R$393,MATCH($B232,'I.KI 2017-18'!$B$9:$B$393,0)))),"")</f>
        <v>0</v>
      </c>
      <c r="AF232" s="156">
        <f>_xlfn.IFNA(IF($B232=$B$382,0,_xlfn.IFNA(INDEX('I.Supplementary 2017-18'!S$8:S$35,MATCH($B232,'I.Supplementary 2017-18'!$B$8:$B$35,0)),INDEX('I.KI 2017-18'!S$9:S$393,MATCH($B232,'I.KI 2017-18'!$B$9:$B$393,0)))),"")</f>
        <v>0</v>
      </c>
      <c r="AG232" s="193">
        <f>_xlfn.IFNA(IF($B232=$B$382,0,_xlfn.IFNA(INDEX('I.Supplementary 2017-18'!T$8:T$35,MATCH($B232,'I.Supplementary 2017-18'!$B$8:$B$35,0)),INDEX('I.KI 2017-18'!T$9:T$393,MATCH($B232,'I.KI 2017-18'!$B$9:$B$393,0)))),"")</f>
        <v>6.379898383094095</v>
      </c>
      <c r="AH232" s="193">
        <f>_xlfn.IFNA(IF($B232=$B$382,0,_xlfn.IFNA(INDEX('I.Supplementary 2017-18'!U$8:U$35,MATCH($B232,'I.Supplementary 2017-18'!$B$8:$B$35,0)),INDEX('I.KI 2017-18'!U$9:U$393,MATCH($B232,'I.KI 2017-18'!$B$9:$B$393,0)))),"")</f>
        <v>0</v>
      </c>
      <c r="AI232" s="193">
        <f>_xlfn.IFNA(IF($B232=$B$382,0,_xlfn.IFNA(INDEX('I.Supplementary 2017-18'!V$8:V$35,MATCH($B232,'I.Supplementary 2017-18'!$B$8:$B$35,0)),INDEX('I.KI 2017-18'!V$9:V$393,MATCH($B232,'I.KI 2017-18'!$B$9:$B$393,0)))),"")</f>
        <v>0</v>
      </c>
      <c r="AJ232" s="157">
        <f>_xlfn.IFNA(IF($B232=$B$382,0,_xlfn.IFNA(INDEX('I.Supplementary 2017-18'!W$8:W$35,MATCH($B232,'I.Supplementary 2017-18'!$B$8:$B$35,0)),INDEX('I.KI 2017-18'!W$9:W$393,MATCH($B232,'I.KI 2017-18'!$B$9:$B$393,0)))),"")</f>
        <v>0</v>
      </c>
      <c r="AK232" s="156">
        <f>_xlfn.IFNA(IF($B232=$B$382,0,_xlfn.IFNA(INDEX('I.Supplementary 2017-18'!X$8:X$35,MATCH($B232,'I.Supplementary 2017-18'!$B$8:$B$35,0)),INDEX('I.KI 2017-18'!X$9:X$393,MATCH($B232,'I.KI 2017-18'!$B$9:$B$393,0)))),"")</f>
        <v>0</v>
      </c>
      <c r="AL232" s="193">
        <f>_xlfn.IFNA(IF($B232=$B$382,0,_xlfn.IFNA(INDEX('I.Supplementary 2017-18'!Y$8:Y$35,MATCH($B232,'I.Supplementary 2017-18'!$B$8:$B$35,0)),INDEX('I.KI 2017-18'!Y$9:Y$393,MATCH($B232,'I.KI 2017-18'!$B$9:$B$393,0)))),"")</f>
        <v>8.1728740279427701</v>
      </c>
      <c r="AM232" s="193">
        <f>_xlfn.IFNA(IF($B232=$B$382,0,_xlfn.IFNA(INDEX('I.Supplementary 2017-18'!Z$8:Z$35,MATCH($B232,'I.Supplementary 2017-18'!$B$8:$B$35,0)),INDEX('I.KI 2017-18'!Z$9:Z$393,MATCH($B232,'I.KI 2017-18'!$B$9:$B$393,0)))),"")</f>
        <v>0</v>
      </c>
      <c r="AN232" s="193">
        <f>_xlfn.IFNA(IF($B232=$B$382,0,_xlfn.IFNA(INDEX('I.Supplementary 2017-18'!AA$8:AA$35,MATCH($B232,'I.Supplementary 2017-18'!$B$8:$B$35,0)),INDEX('I.KI 2017-18'!AA$9:AA$393,MATCH($B232,'I.KI 2017-18'!$B$9:$B$393,0)))),"")</f>
        <v>0</v>
      </c>
      <c r="AO232" s="157">
        <f>_xlfn.IFNA(IF($B232=$B$382,0,_xlfn.IFNA(INDEX('I.Supplementary 2017-18'!AB$8:AB$35,MATCH($B232,'I.Supplementary 2017-18'!$B$8:$B$35,0)),INDEX('I.KI 2017-18'!AB$9:AB$393,MATCH($B232,'I.KI 2017-18'!$B$9:$B$393,0)))),"")</f>
        <v>0</v>
      </c>
      <c r="AP232" s="149"/>
      <c r="AQ232" s="156">
        <f>_xlfn.IFNA(IF($B232=$B$381,0,IF($B232=$B$382,0,_xlfn.IFNA(INDEX('I.Supplementary 2017-18'!I$8:I$35,MATCH($B232,'I.Supplementary 2017-18'!$B$8:$B$35,0)),INDEX('I.KI 2017-18'!I$9:I$393,MATCH($B232,'I.KI 2017-18'!$B$9:$B$393,0))))),"")</f>
        <v>1.7929756448486744</v>
      </c>
      <c r="AR232" s="149">
        <f>_xlfn.IFNA(IF($B232=$B$381,0,IF($B232=$B$382,0,_xlfn.IFNA(INDEX('I.Supplementary 2017-18'!J$8:J$35,MATCH($B232,'I.Supplementary 2017-18'!$B$8:$B$35,0)),INDEX('I.KI 2017-18'!J$9:J$393,MATCH($B232,'I.KI 2017-18'!$B$9:$B$393,0))))),"")</f>
        <v>6.379898383094095</v>
      </c>
      <c r="AS232" s="157">
        <f>_xlfn.IFNA(IF($B232=$B$381,0,IF($B232=$B$382,0,_xlfn.IFNA(INDEX('I.Supplementary 2017-18'!H$8:H$35,MATCH($B232,'I.Supplementary 2017-18'!$B$8:$B$35,0)),INDEX('I.KI 2017-18'!H$9:H$393,MATCH($B232,'I.KI 2017-18'!$B$9:$B$393,0))))),"")</f>
        <v>8.1728740279427701</v>
      </c>
      <c r="AT232" s="149"/>
      <c r="AU232" s="156">
        <f>_xlfn.IFNA(_xlfn.IFNA(INDEX('I.Supplementary 2018-19'!P$8:P$157,MATCH($B232,'I.Supplementary 2018-19'!$B$8:$B$157,0)),INDEX('I.KI 2018-19'!P$9:P$393,MATCH($B232,'I.KI 2018-19'!$B$9:$B$393,0))),"")</f>
        <v>0</v>
      </c>
      <c r="AV232" s="193">
        <f>_xlfn.IFNA(_xlfn.IFNA(INDEX('I.Supplementary 2018-19'!Q$8:Q$157,MATCH($B232,'I.Supplementary 2018-19'!$B$8:$B$157,0)),INDEX('I.KI 2018-19'!Q$9:Q$393,MATCH($B232,'I.KI 2018-19'!$B$9:$B$393,0))),"")</f>
        <v>0.88601400978518841</v>
      </c>
      <c r="AW232" s="193">
        <f>_xlfn.IFNA(_xlfn.IFNA(INDEX('I.Supplementary 2018-19'!R$8:R$157,MATCH($B232,'I.Supplementary 2018-19'!$B$8:$B$157,0)),INDEX('I.KI 2018-19'!R$9:R$393,MATCH($B232,'I.KI 2018-19'!$B$9:$B$393,0))),"")</f>
        <v>0</v>
      </c>
      <c r="AX232" s="193">
        <f>_xlfn.IFNA(_xlfn.IFNA(INDEX('I.Supplementary 2018-19'!S$8:S$157,MATCH($B232,'I.Supplementary 2018-19'!$B$8:$B$157,0)),INDEX('I.KI 2018-19'!S$9:S$393,MATCH($B232,'I.KI 2018-19'!$B$9:$B$393,0))),"")</f>
        <v>0</v>
      </c>
      <c r="AY232" s="157">
        <f>_xlfn.IFNA(_xlfn.IFNA(INDEX('I.Supplementary 2018-19'!T$8:T$157,MATCH($B232,'I.Supplementary 2018-19'!$B$8:$B$157,0)),INDEX('I.KI 2018-19'!T$9:T$393,MATCH($B232,'I.KI 2018-19'!$B$9:$B$393,0))),"")</f>
        <v>0</v>
      </c>
      <c r="AZ232" s="156">
        <f>_xlfn.IFNA(_xlfn.IFNA(INDEX('I.Supplementary 2018-19'!U$8:U$157,MATCH($B232,'I.Supplementary 2018-19'!$B$8:$B$157,0)),INDEX('I.KI 2018-19'!U$9:U$393,MATCH($B232,'I.KI 2018-19'!$B$9:$B$393,0))),"")</f>
        <v>0</v>
      </c>
      <c r="BA232" s="193">
        <f>_xlfn.IFNA(_xlfn.IFNA(INDEX('I.Supplementary 2018-19'!V$8:V$157,MATCH($B232,'I.Supplementary 2018-19'!$B$8:$B$157,0)),INDEX('I.KI 2018-19'!V$9:V$393,MATCH($B232,'I.KI 2018-19'!$B$9:$B$393,0))),"")</f>
        <v>6.5715691499681661</v>
      </c>
      <c r="BB232" s="193">
        <f>_xlfn.IFNA(_xlfn.IFNA(INDEX('I.Supplementary 2018-19'!W$8:W$157,MATCH($B232,'I.Supplementary 2018-19'!$B$8:$B$157,0)),INDEX('I.KI 2018-19'!W$9:W$393,MATCH($B232,'I.KI 2018-19'!$B$9:$B$393,0))),"")</f>
        <v>0</v>
      </c>
      <c r="BC232" s="193">
        <f>_xlfn.IFNA(_xlfn.IFNA(INDEX('I.Supplementary 2018-19'!X$8:X$157,MATCH($B232,'I.Supplementary 2018-19'!$B$8:$B$157,0)),INDEX('I.KI 2018-19'!X$9:X$393,MATCH($B232,'I.KI 2018-19'!$B$9:$B$393,0))),"")</f>
        <v>0</v>
      </c>
      <c r="BD232" s="157">
        <f>_xlfn.IFNA(_xlfn.IFNA(INDEX('I.Supplementary 2018-19'!Y$8:Y$157,MATCH($B232,'I.Supplementary 2018-19'!$B$8:$B$157,0)),INDEX('I.KI 2018-19'!Y$9:Y$393,MATCH($B232,'I.KI 2018-19'!$B$9:$B$393,0))),"")</f>
        <v>0</v>
      </c>
      <c r="BE232" s="156">
        <f>_xlfn.IFNA(_xlfn.IFNA(INDEX('I.Supplementary 2018-19'!Z$8:Z$157,MATCH($B232,'I.Supplementary 2018-19'!$B$8:$B$157,0)),INDEX('I.KI 2018-19'!Z$9:Z$393,MATCH($B232,'I.KI 2018-19'!$B$9:$B$393,0))),"")</f>
        <v>0</v>
      </c>
      <c r="BF232" s="193">
        <f>_xlfn.IFNA(_xlfn.IFNA(INDEX('I.Supplementary 2018-19'!AA$8:AA$157,MATCH($B232,'I.Supplementary 2018-19'!$B$8:$B$157,0)),INDEX('I.KI 2018-19'!AA$9:AA$393,MATCH($B232,'I.KI 2018-19'!$B$9:$B$393,0))),"")</f>
        <v>7.4575831597533542</v>
      </c>
      <c r="BG232" s="193">
        <f>_xlfn.IFNA(_xlfn.IFNA(INDEX('I.Supplementary 2018-19'!AB$8:AB$157,MATCH($B232,'I.Supplementary 2018-19'!$B$8:$B$157,0)),INDEX('I.KI 2018-19'!AB$9:AB$393,MATCH($B232,'I.KI 2018-19'!$B$9:$B$393,0))),"")</f>
        <v>0</v>
      </c>
      <c r="BH232" s="193">
        <f>_xlfn.IFNA(_xlfn.IFNA(INDEX('I.Supplementary 2018-19'!AC$8:AC$157,MATCH($B232,'I.Supplementary 2018-19'!$B$8:$B$157,0)),INDEX('I.KI 2018-19'!AC$9:AC$393,MATCH($B232,'I.KI 2018-19'!$B$9:$B$393,0))),"")</f>
        <v>0</v>
      </c>
      <c r="BI232" s="157">
        <f>_xlfn.IFNA(_xlfn.IFNA(INDEX('I.Supplementary 2018-19'!AD$8:AD$157,MATCH($B232,'I.Supplementary 2018-19'!$B$8:$B$157,0)),INDEX('I.KI 2018-19'!AD$9:AD$393,MATCH($B232,'I.KI 2018-19'!$B$9:$B$393,0))),"")</f>
        <v>0</v>
      </c>
      <c r="BJ232" s="149"/>
      <c r="BK232" s="156">
        <f>_xlfn.IFNA(IF($B232=$B$381,0,IF($B232=$B$382,0,_xlfn.IFNA(INDEX('I.Supplementary 2018-19'!I$8:I$157,MATCH($B232,'I.Supplementary 2018-19'!$B$8:$B$157,0)),INDEX('I.KI 2018-19'!I$9:I$393,MATCH($B232,'I.KI 2018-19'!$B$9:$B$393,0))))),"")</f>
        <v>0.88601400978518841</v>
      </c>
      <c r="BL232" s="149">
        <f>_xlfn.IFNA(IF($B232=$B$381,0,IF($B232=$B$382,0,_xlfn.IFNA(INDEX('I.Supplementary 2018-19'!J$8:J$157,MATCH($B232,'I.Supplementary 2018-19'!$B$8:$B$157,0)),INDEX('I.KI 2018-19'!J$9:J$393,MATCH($B232,'I.KI 2018-19'!$B$9:$B$393,0))))),"")</f>
        <v>6.5715691499681661</v>
      </c>
      <c r="BM232" s="157">
        <f>_xlfn.IFNA(IF($B232=$B$381,0,IF($B232=$B$382,0,_xlfn.IFNA(INDEX('I.Supplementary 2018-19'!H$8:H$157,MATCH($B232,'I.Supplementary 2018-19'!$B$8:$B$157,0)),INDEX('I.KI 2018-19'!H$9:H$393,MATCH($B232,'I.KI 2018-19'!$B$9:$B$393,0))))),"")</f>
        <v>7.4575831597533542</v>
      </c>
    </row>
    <row r="233" spans="2:65">
      <c r="B233" s="121" t="str">
        <f>'Calculations for 2021-22'!B233</f>
        <v>E2820</v>
      </c>
      <c r="C233" s="160" t="str">
        <f>'Calculations for 2021-22'!D233</f>
        <v>E2820</v>
      </c>
      <c r="D233" t="str">
        <f>'Calculations for 2021-22'!E233</f>
        <v>SCNFIR</v>
      </c>
      <c r="E233" t="str">
        <f>'Calculations for 2021-22'!F233</f>
        <v>P1907</v>
      </c>
      <c r="F233" s="120" t="str">
        <f>'Calculations for 2021-22'!H233</f>
        <v>Northamptonshire</v>
      </c>
      <c r="G233" s="156">
        <f>_xlfn.IFNA(INDEX('I.KI 2016-17'!M$8:M$391,MATCH($B233,'I.KI 2016-17'!$B$8:$B$391,0)),"")</f>
        <v>51.555042421981994</v>
      </c>
      <c r="H233" s="149">
        <f>_xlfn.IFNA(INDEX('I.KI 2016-17'!N$8:N$391,MATCH($B233,'I.KI 2016-17'!$B$8:$B$391,0)),"")</f>
        <v>0</v>
      </c>
      <c r="I233" s="149">
        <f>_xlfn.IFNA(INDEX('I.KI 2016-17'!O$8:O$391,MATCH($B233,'I.KI 2016-17'!$B$8:$B$391,0)),"")</f>
        <v>4.3104003745580002</v>
      </c>
      <c r="J233" s="149">
        <f>_xlfn.IFNA(INDEX('I.KI 2016-17'!P$8:P$391,MATCH($B233,'I.KI 2016-17'!$B$8:$B$391,0)),"")</f>
        <v>0</v>
      </c>
      <c r="K233" s="157">
        <f>_xlfn.IFNA(INDEX('I.KI 2016-17'!Q$8:Q$391,MATCH($B233,'I.KI 2016-17'!$B$8:$B$391,0)),"")</f>
        <v>0</v>
      </c>
      <c r="L233" s="156">
        <f>_xlfn.IFNA(INDEX('I.KI 2016-17'!R$8:R$391,MATCH($B233,'I.KI 2016-17'!$B$8:$B$391,0)),"")</f>
        <v>79.27069629623</v>
      </c>
      <c r="M233" s="193">
        <f>_xlfn.IFNA(INDEX('I.KI 2016-17'!S$8:S$391,MATCH($B233,'I.KI 2016-17'!$B$8:$B$391,0)),"")</f>
        <v>0</v>
      </c>
      <c r="N233" s="193">
        <f>_xlfn.IFNA(INDEX('I.KI 2016-17'!T$8:T$391,MATCH($B233,'I.KI 2016-17'!$B$8:$B$391,0)),"")</f>
        <v>4.9422067001699999</v>
      </c>
      <c r="O233" s="193">
        <f>_xlfn.IFNA(INDEX('I.KI 2016-17'!U$8:U$391,MATCH($B233,'I.KI 2016-17'!$B$8:$B$391,0)),"")</f>
        <v>0</v>
      </c>
      <c r="P233" s="157">
        <f>_xlfn.IFNA(INDEX('I.KI 2016-17'!V$8:V$391,MATCH($B233,'I.KI 2016-17'!$B$8:$B$391,0)),"")</f>
        <v>0</v>
      </c>
      <c r="Q233" s="156">
        <f>_xlfn.IFNA(INDEX('I.KI 2016-17'!W$8:W$391,MATCH($B233,'I.KI 2016-17'!$B$8:$B$391,0)),"")</f>
        <v>130.82573871821199</v>
      </c>
      <c r="R233" s="193">
        <f>_xlfn.IFNA(INDEX('I.KI 2016-17'!X$8:X$391,MATCH($B233,'I.KI 2016-17'!$B$8:$B$391,0)),"")</f>
        <v>0</v>
      </c>
      <c r="S233" s="193">
        <f>_xlfn.IFNA(INDEX('I.KI 2016-17'!Y$8:Y$391,MATCH($B233,'I.KI 2016-17'!$B$8:$B$391,0)),"")</f>
        <v>9.2526070747280009</v>
      </c>
      <c r="T233" s="193">
        <f>_xlfn.IFNA(INDEX('I.KI 2016-17'!Z$8:Z$391,MATCH($B233,'I.KI 2016-17'!$B$8:$B$391,0)),"")</f>
        <v>0</v>
      </c>
      <c r="U233" s="157">
        <f>_xlfn.IFNA(INDEX('I.KI 2016-17'!AA$8:AA$391,MATCH($B233,'I.KI 2016-17'!$B$8:$B$391,0)),"")</f>
        <v>0</v>
      </c>
      <c r="V233" s="149"/>
      <c r="W233" s="154">
        <f>_xlfn.IFNA(INDEX('I.KI 2016-17'!$H$8:$H$391,MATCH(B233,'I.KI 2016-17'!$B$8:$B$391,0)),"")</f>
        <v>55.865442796540002</v>
      </c>
      <c r="X233" s="153">
        <f>_xlfn.IFNA(INDEX('I.KI 2016-17'!$I$8:$I$391,MATCH(B233,'I.KI 2016-17'!$B$8:$B$391,0)),"")</f>
        <v>84.212902996400004</v>
      </c>
      <c r="Y233" s="155">
        <f>_xlfn.IFNA(INDEX('I.KI 2016-17'!$G$8:$G$391,MATCH(B233,'I.KI 2016-17'!$B$8:$B$391,0)),"")</f>
        <v>140.07834579294001</v>
      </c>
      <c r="Z233" s="149"/>
      <c r="AA233" s="156">
        <f>_xlfn.IFNA(IF($B233=$B$382,0,_xlfn.IFNA(INDEX('I.Supplementary 2017-18'!N$8:N$35,MATCH($B233,'I.Supplementary 2017-18'!$B$8:$B$35,0)),INDEX('I.KI 2017-18'!N$9:N$393,MATCH($B233,'I.KI 2017-18'!$B$9:$B$393,0)))),"")</f>
        <v>32.347880294154464</v>
      </c>
      <c r="AB233" s="193">
        <f>_xlfn.IFNA(IF($B233=$B$382,0,_xlfn.IFNA(INDEX('I.Supplementary 2017-18'!O$8:O$35,MATCH($B233,'I.Supplementary 2017-18'!$B$8:$B$35,0)),INDEX('I.KI 2017-18'!O$9:O$393,MATCH($B233,'I.KI 2017-18'!$B$9:$B$393,0)))),"")</f>
        <v>0</v>
      </c>
      <c r="AC233" s="193">
        <f>_xlfn.IFNA(IF($B233=$B$382,0,_xlfn.IFNA(INDEX('I.Supplementary 2017-18'!P$8:P$35,MATCH($B233,'I.Supplementary 2017-18'!$B$8:$B$35,0)),INDEX('I.KI 2017-18'!P$9:P$393,MATCH($B233,'I.KI 2017-18'!$B$9:$B$393,0)))),"")</f>
        <v>3.1683769324425124</v>
      </c>
      <c r="AD233" s="193">
        <f>_xlfn.IFNA(IF($B233=$B$382,0,_xlfn.IFNA(INDEX('I.Supplementary 2017-18'!Q$8:Q$35,MATCH($B233,'I.Supplementary 2017-18'!$B$8:$B$35,0)),INDEX('I.KI 2017-18'!Q$9:Q$393,MATCH($B233,'I.KI 2017-18'!$B$9:$B$393,0)))),"")</f>
        <v>0</v>
      </c>
      <c r="AE233" s="157">
        <f>_xlfn.IFNA(IF($B233=$B$382,0,_xlfn.IFNA(INDEX('I.Supplementary 2017-18'!R$8:R$35,MATCH($B233,'I.Supplementary 2017-18'!$B$8:$B$35,0)),INDEX('I.KI 2017-18'!R$9:R$393,MATCH($B233,'I.KI 2017-18'!$B$9:$B$393,0)))),"")</f>
        <v>0</v>
      </c>
      <c r="AF233" s="156">
        <f>_xlfn.IFNA(IF($B233=$B$382,0,_xlfn.IFNA(INDEX('I.Supplementary 2017-18'!S$8:S$35,MATCH($B233,'I.Supplementary 2017-18'!$B$8:$B$35,0)),INDEX('I.KI 2017-18'!S$9:S$393,MATCH($B233,'I.KI 2017-18'!$B$9:$B$393,0)))),"")</f>
        <v>80.889088786099109</v>
      </c>
      <c r="AG233" s="193">
        <f>_xlfn.IFNA(IF($B233=$B$382,0,_xlfn.IFNA(INDEX('I.Supplementary 2017-18'!T$8:T$35,MATCH($B233,'I.Supplementary 2017-18'!$B$8:$B$35,0)),INDEX('I.KI 2017-18'!T$9:T$393,MATCH($B233,'I.KI 2017-18'!$B$9:$B$393,0)))),"")</f>
        <v>0</v>
      </c>
      <c r="AH233" s="193">
        <f>_xlfn.IFNA(IF($B233=$B$382,0,_xlfn.IFNA(INDEX('I.Supplementary 2017-18'!U$8:U$35,MATCH($B233,'I.Supplementary 2017-18'!$B$8:$B$35,0)),INDEX('I.KI 2017-18'!U$9:U$393,MATCH($B233,'I.KI 2017-18'!$B$9:$B$393,0)))),"")</f>
        <v>5.043106914002438</v>
      </c>
      <c r="AI233" s="193">
        <f>_xlfn.IFNA(IF($B233=$B$382,0,_xlfn.IFNA(INDEX('I.Supplementary 2017-18'!V$8:V$35,MATCH($B233,'I.Supplementary 2017-18'!$B$8:$B$35,0)),INDEX('I.KI 2017-18'!V$9:V$393,MATCH($B233,'I.KI 2017-18'!$B$9:$B$393,0)))),"")</f>
        <v>0</v>
      </c>
      <c r="AJ233" s="157">
        <f>_xlfn.IFNA(IF($B233=$B$382,0,_xlfn.IFNA(INDEX('I.Supplementary 2017-18'!W$8:W$35,MATCH($B233,'I.Supplementary 2017-18'!$B$8:$B$35,0)),INDEX('I.KI 2017-18'!W$9:W$393,MATCH($B233,'I.KI 2017-18'!$B$9:$B$393,0)))),"")</f>
        <v>0</v>
      </c>
      <c r="AK233" s="156">
        <f>_xlfn.IFNA(IF($B233=$B$382,0,_xlfn.IFNA(INDEX('I.Supplementary 2017-18'!X$8:X$35,MATCH($B233,'I.Supplementary 2017-18'!$B$8:$B$35,0)),INDEX('I.KI 2017-18'!X$9:X$393,MATCH($B233,'I.KI 2017-18'!$B$9:$B$393,0)))),"")</f>
        <v>113.23696908025357</v>
      </c>
      <c r="AL233" s="193">
        <f>_xlfn.IFNA(IF($B233=$B$382,0,_xlfn.IFNA(INDEX('I.Supplementary 2017-18'!Y$8:Y$35,MATCH($B233,'I.Supplementary 2017-18'!$B$8:$B$35,0)),INDEX('I.KI 2017-18'!Y$9:Y$393,MATCH($B233,'I.KI 2017-18'!$B$9:$B$393,0)))),"")</f>
        <v>0</v>
      </c>
      <c r="AM233" s="193">
        <f>_xlfn.IFNA(IF($B233=$B$382,0,_xlfn.IFNA(INDEX('I.Supplementary 2017-18'!Z$8:Z$35,MATCH($B233,'I.Supplementary 2017-18'!$B$8:$B$35,0)),INDEX('I.KI 2017-18'!Z$9:Z$393,MATCH($B233,'I.KI 2017-18'!$B$9:$B$393,0)))),"")</f>
        <v>8.2114838464449509</v>
      </c>
      <c r="AN233" s="193">
        <f>_xlfn.IFNA(IF($B233=$B$382,0,_xlfn.IFNA(INDEX('I.Supplementary 2017-18'!AA$8:AA$35,MATCH($B233,'I.Supplementary 2017-18'!$B$8:$B$35,0)),INDEX('I.KI 2017-18'!AA$9:AA$393,MATCH($B233,'I.KI 2017-18'!$B$9:$B$393,0)))),"")</f>
        <v>0</v>
      </c>
      <c r="AO233" s="157">
        <f>_xlfn.IFNA(IF($B233=$B$382,0,_xlfn.IFNA(INDEX('I.Supplementary 2017-18'!AB$8:AB$35,MATCH($B233,'I.Supplementary 2017-18'!$B$8:$B$35,0)),INDEX('I.KI 2017-18'!AB$9:AB$393,MATCH($B233,'I.KI 2017-18'!$B$9:$B$393,0)))),"")</f>
        <v>0</v>
      </c>
      <c r="AP233" s="149"/>
      <c r="AQ233" s="156">
        <f>_xlfn.IFNA(IF($B233=$B$381,0,IF($B233=$B$382,0,_xlfn.IFNA(INDEX('I.Supplementary 2017-18'!I$8:I$35,MATCH($B233,'I.Supplementary 2017-18'!$B$8:$B$35,0)),INDEX('I.KI 2017-18'!I$9:I$393,MATCH($B233,'I.KI 2017-18'!$B$9:$B$393,0))))),"")</f>
        <v>35.516257226596984</v>
      </c>
      <c r="AR233" s="149">
        <f>_xlfn.IFNA(IF($B233=$B$381,0,IF($B233=$B$382,0,_xlfn.IFNA(INDEX('I.Supplementary 2017-18'!J$8:J$35,MATCH($B233,'I.Supplementary 2017-18'!$B$8:$B$35,0)),INDEX('I.KI 2017-18'!J$9:J$393,MATCH($B233,'I.KI 2017-18'!$B$9:$B$393,0))))),"")</f>
        <v>85.932195700101545</v>
      </c>
      <c r="AS233" s="157">
        <f>_xlfn.IFNA(IF($B233=$B$381,0,IF($B233=$B$382,0,_xlfn.IFNA(INDEX('I.Supplementary 2017-18'!H$8:H$35,MATCH($B233,'I.Supplementary 2017-18'!$B$8:$B$35,0)),INDEX('I.KI 2017-18'!H$9:H$393,MATCH($B233,'I.KI 2017-18'!$B$9:$B$393,0))))),"")</f>
        <v>121.44845292669854</v>
      </c>
      <c r="AT233" s="149"/>
      <c r="AU233" s="156">
        <f>_xlfn.IFNA(_xlfn.IFNA(INDEX('I.Supplementary 2018-19'!P$8:P$157,MATCH($B233,'I.Supplementary 2018-19'!$B$8:$B$157,0)),INDEX('I.KI 2018-19'!P$9:P$393,MATCH($B233,'I.KI 2018-19'!$B$9:$B$393,0))),"")</f>
        <v>19.916691693561344</v>
      </c>
      <c r="AV233" s="193">
        <f>_xlfn.IFNA(_xlfn.IFNA(INDEX('I.Supplementary 2018-19'!Q$8:Q$157,MATCH($B233,'I.Supplementary 2018-19'!$B$8:$B$157,0)),INDEX('I.KI 2018-19'!Q$9:Q$393,MATCH($B233,'I.KI 2018-19'!$B$9:$B$393,0))),"")</f>
        <v>0</v>
      </c>
      <c r="AW233" s="193">
        <f>_xlfn.IFNA(_xlfn.IFNA(INDEX('I.Supplementary 2018-19'!R$8:R$157,MATCH($B233,'I.Supplementary 2018-19'!$B$8:$B$157,0)),INDEX('I.KI 2018-19'!R$9:R$393,MATCH($B233,'I.KI 2018-19'!$B$9:$B$393,0))),"")</f>
        <v>2.576371476268422</v>
      </c>
      <c r="AX233" s="193">
        <f>_xlfn.IFNA(_xlfn.IFNA(INDEX('I.Supplementary 2018-19'!S$8:S$157,MATCH($B233,'I.Supplementary 2018-19'!$B$8:$B$157,0)),INDEX('I.KI 2018-19'!S$9:S$393,MATCH($B233,'I.KI 2018-19'!$B$9:$B$393,0))),"")</f>
        <v>0</v>
      </c>
      <c r="AY233" s="157">
        <f>_xlfn.IFNA(_xlfn.IFNA(INDEX('I.Supplementary 2018-19'!T$8:T$157,MATCH($B233,'I.Supplementary 2018-19'!$B$8:$B$157,0)),INDEX('I.KI 2018-19'!T$9:T$393,MATCH($B233,'I.KI 2018-19'!$B$9:$B$393,0))),"")</f>
        <v>0</v>
      </c>
      <c r="AZ233" s="156">
        <f>_xlfn.IFNA(_xlfn.IFNA(INDEX('I.Supplementary 2018-19'!U$8:U$157,MATCH($B233,'I.Supplementary 2018-19'!$B$8:$B$157,0)),INDEX('I.KI 2018-19'!U$9:U$393,MATCH($B233,'I.KI 2018-19'!$B$9:$B$393,0))),"")</f>
        <v>83.319233084393915</v>
      </c>
      <c r="BA233" s="193">
        <f>_xlfn.IFNA(_xlfn.IFNA(INDEX('I.Supplementary 2018-19'!V$8:V$157,MATCH($B233,'I.Supplementary 2018-19'!$B$8:$B$157,0)),INDEX('I.KI 2018-19'!V$9:V$393,MATCH($B233,'I.KI 2018-19'!$B$9:$B$393,0))),"")</f>
        <v>0</v>
      </c>
      <c r="BB233" s="193">
        <f>_xlfn.IFNA(_xlfn.IFNA(INDEX('I.Supplementary 2018-19'!W$8:W$157,MATCH($B233,'I.Supplementary 2018-19'!$B$8:$B$157,0)),INDEX('I.KI 2018-19'!W$9:W$393,MATCH($B233,'I.KI 2018-19'!$B$9:$B$393,0))),"")</f>
        <v>5.1946165637793351</v>
      </c>
      <c r="BC233" s="193">
        <f>_xlfn.IFNA(_xlfn.IFNA(INDEX('I.Supplementary 2018-19'!X$8:X$157,MATCH($B233,'I.Supplementary 2018-19'!$B$8:$B$157,0)),INDEX('I.KI 2018-19'!X$9:X$393,MATCH($B233,'I.KI 2018-19'!$B$9:$B$393,0))),"")</f>
        <v>0</v>
      </c>
      <c r="BD233" s="157">
        <f>_xlfn.IFNA(_xlfn.IFNA(INDEX('I.Supplementary 2018-19'!Y$8:Y$157,MATCH($B233,'I.Supplementary 2018-19'!$B$8:$B$157,0)),INDEX('I.KI 2018-19'!Y$9:Y$393,MATCH($B233,'I.KI 2018-19'!$B$9:$B$393,0))),"")</f>
        <v>0</v>
      </c>
      <c r="BE233" s="156">
        <f>_xlfn.IFNA(_xlfn.IFNA(INDEX('I.Supplementary 2018-19'!Z$8:Z$157,MATCH($B233,'I.Supplementary 2018-19'!$B$8:$B$157,0)),INDEX('I.KI 2018-19'!Z$9:Z$393,MATCH($B233,'I.KI 2018-19'!$B$9:$B$393,0))),"")</f>
        <v>103.23592477795526</v>
      </c>
      <c r="BF233" s="193">
        <f>_xlfn.IFNA(_xlfn.IFNA(INDEX('I.Supplementary 2018-19'!AA$8:AA$157,MATCH($B233,'I.Supplementary 2018-19'!$B$8:$B$157,0)),INDEX('I.KI 2018-19'!AA$9:AA$393,MATCH($B233,'I.KI 2018-19'!$B$9:$B$393,0))),"")</f>
        <v>0</v>
      </c>
      <c r="BG233" s="193">
        <f>_xlfn.IFNA(_xlfn.IFNA(INDEX('I.Supplementary 2018-19'!AB$8:AB$157,MATCH($B233,'I.Supplementary 2018-19'!$B$8:$B$157,0)),INDEX('I.KI 2018-19'!AB$9:AB$393,MATCH($B233,'I.KI 2018-19'!$B$9:$B$393,0))),"")</f>
        <v>7.7709880400477571</v>
      </c>
      <c r="BH233" s="193">
        <f>_xlfn.IFNA(_xlfn.IFNA(INDEX('I.Supplementary 2018-19'!AC$8:AC$157,MATCH($B233,'I.Supplementary 2018-19'!$B$8:$B$157,0)),INDEX('I.KI 2018-19'!AC$9:AC$393,MATCH($B233,'I.KI 2018-19'!$B$9:$B$393,0))),"")</f>
        <v>0</v>
      </c>
      <c r="BI233" s="157">
        <f>_xlfn.IFNA(_xlfn.IFNA(INDEX('I.Supplementary 2018-19'!AD$8:AD$157,MATCH($B233,'I.Supplementary 2018-19'!$B$8:$B$157,0)),INDEX('I.KI 2018-19'!AD$9:AD$393,MATCH($B233,'I.KI 2018-19'!$B$9:$B$393,0))),"")</f>
        <v>0</v>
      </c>
      <c r="BJ233" s="149"/>
      <c r="BK233" s="156">
        <f>_xlfn.IFNA(IF($B233=$B$381,0,IF($B233=$B$382,0,_xlfn.IFNA(INDEX('I.Supplementary 2018-19'!I$8:I$157,MATCH($B233,'I.Supplementary 2018-19'!$B$8:$B$157,0)),INDEX('I.KI 2018-19'!I$9:I$393,MATCH($B233,'I.KI 2018-19'!$B$9:$B$393,0))))),"")</f>
        <v>22.493063169829767</v>
      </c>
      <c r="BL233" s="149">
        <f>_xlfn.IFNA(IF($B233=$B$381,0,IF($B233=$B$382,0,_xlfn.IFNA(INDEX('I.Supplementary 2018-19'!J$8:J$157,MATCH($B233,'I.Supplementary 2018-19'!$B$8:$B$157,0)),INDEX('I.KI 2018-19'!J$9:J$393,MATCH($B233,'I.KI 2018-19'!$B$9:$B$393,0))))),"")</f>
        <v>88.513849648173263</v>
      </c>
      <c r="BM233" s="157">
        <f>_xlfn.IFNA(IF($B233=$B$381,0,IF($B233=$B$382,0,_xlfn.IFNA(INDEX('I.Supplementary 2018-19'!H$8:H$157,MATCH($B233,'I.Supplementary 2018-19'!$B$8:$B$157,0)),INDEX('I.KI 2018-19'!H$9:H$393,MATCH($B233,'I.KI 2018-19'!$B$9:$B$393,0))))),"")</f>
        <v>111.00691281800303</v>
      </c>
    </row>
    <row r="234" spans="2:65">
      <c r="B234" s="121" t="str">
        <f>'Calculations for 2021-22'!B234</f>
        <v>E7028</v>
      </c>
      <c r="C234" s="160" t="str">
        <f>'Calculations for 2021-22'!D234</f>
        <v>E6128</v>
      </c>
      <c r="D234" t="str">
        <f>'Calculations for 2021-22'!E234</f>
        <v>FIR</v>
      </c>
      <c r="E234">
        <f>'Calculations for 2021-22'!F234</f>
        <v>0</v>
      </c>
      <c r="F234" s="120" t="str">
        <f>'Calculations for 2021-22'!H234</f>
        <v>Northamptonshire Fire</v>
      </c>
      <c r="G234" s="156" t="str">
        <f>_xlfn.IFNA(INDEX('I.KI 2016-17'!M$8:M$391,MATCH($B234,'I.KI 2016-17'!$B$8:$B$391,0)),"")</f>
        <v/>
      </c>
      <c r="H234" s="149" t="str">
        <f>_xlfn.IFNA(INDEX('I.KI 2016-17'!N$8:N$391,MATCH($B234,'I.KI 2016-17'!$B$8:$B$391,0)),"")</f>
        <v/>
      </c>
      <c r="I234" s="149" t="str">
        <f>_xlfn.IFNA(INDEX('I.KI 2016-17'!O$8:O$391,MATCH($B234,'I.KI 2016-17'!$B$8:$B$391,0)),"")</f>
        <v/>
      </c>
      <c r="J234" s="149" t="str">
        <f>_xlfn.IFNA(INDEX('I.KI 2016-17'!P$8:P$391,MATCH($B234,'I.KI 2016-17'!$B$8:$B$391,0)),"")</f>
        <v/>
      </c>
      <c r="K234" s="157" t="str">
        <f>_xlfn.IFNA(INDEX('I.KI 2016-17'!Q$8:Q$391,MATCH($B234,'I.KI 2016-17'!$B$8:$B$391,0)),"")</f>
        <v/>
      </c>
      <c r="L234" s="156" t="str">
        <f>_xlfn.IFNA(INDEX('I.KI 2016-17'!R$8:R$391,MATCH($B234,'I.KI 2016-17'!$B$8:$B$391,0)),"")</f>
        <v/>
      </c>
      <c r="M234" s="193" t="str">
        <f>_xlfn.IFNA(INDEX('I.KI 2016-17'!S$8:S$391,MATCH($B234,'I.KI 2016-17'!$B$8:$B$391,0)),"")</f>
        <v/>
      </c>
      <c r="N234" s="193" t="str">
        <f>_xlfn.IFNA(INDEX('I.KI 2016-17'!T$8:T$391,MATCH($B234,'I.KI 2016-17'!$B$8:$B$391,0)),"")</f>
        <v/>
      </c>
      <c r="O234" s="193" t="str">
        <f>_xlfn.IFNA(INDEX('I.KI 2016-17'!U$8:U$391,MATCH($B234,'I.KI 2016-17'!$B$8:$B$391,0)),"")</f>
        <v/>
      </c>
      <c r="P234" s="157" t="str">
        <f>_xlfn.IFNA(INDEX('I.KI 2016-17'!V$8:V$391,MATCH($B234,'I.KI 2016-17'!$B$8:$B$391,0)),"")</f>
        <v/>
      </c>
      <c r="Q234" s="156" t="str">
        <f>_xlfn.IFNA(INDEX('I.KI 2016-17'!W$8:W$391,MATCH($B234,'I.KI 2016-17'!$B$8:$B$391,0)),"")</f>
        <v/>
      </c>
      <c r="R234" s="193" t="str">
        <f>_xlfn.IFNA(INDEX('I.KI 2016-17'!X$8:X$391,MATCH($B234,'I.KI 2016-17'!$B$8:$B$391,0)),"")</f>
        <v/>
      </c>
      <c r="S234" s="193" t="str">
        <f>_xlfn.IFNA(INDEX('I.KI 2016-17'!Y$8:Y$391,MATCH($B234,'I.KI 2016-17'!$B$8:$B$391,0)),"")</f>
        <v/>
      </c>
      <c r="T234" s="193" t="str">
        <f>_xlfn.IFNA(INDEX('I.KI 2016-17'!Z$8:Z$391,MATCH($B234,'I.KI 2016-17'!$B$8:$B$391,0)),"")</f>
        <v/>
      </c>
      <c r="U234" s="157" t="str">
        <f>_xlfn.IFNA(INDEX('I.KI 2016-17'!AA$8:AA$391,MATCH($B234,'I.KI 2016-17'!$B$8:$B$391,0)),"")</f>
        <v/>
      </c>
      <c r="V234" s="149"/>
      <c r="W234" s="154" t="str">
        <f>_xlfn.IFNA(INDEX('I.KI 2016-17'!$H$8:$H$391,MATCH(B234,'I.KI 2016-17'!$B$8:$B$391,0)),"")</f>
        <v/>
      </c>
      <c r="X234" s="153" t="str">
        <f>_xlfn.IFNA(INDEX('I.KI 2016-17'!$I$8:$I$391,MATCH(B234,'I.KI 2016-17'!$B$8:$B$391,0)),"")</f>
        <v/>
      </c>
      <c r="Y234" s="155" t="str">
        <f>_xlfn.IFNA(INDEX('I.KI 2016-17'!$G$8:$G$391,MATCH(B234,'I.KI 2016-17'!$B$8:$B$391,0)),"")</f>
        <v/>
      </c>
      <c r="Z234" s="149"/>
      <c r="AA234" s="156" t="str">
        <f>_xlfn.IFNA(IF($B234=$B$382,0,_xlfn.IFNA(INDEX('I.Supplementary 2017-18'!N$8:N$35,MATCH($B234,'I.Supplementary 2017-18'!$B$8:$B$35,0)),INDEX('I.KI 2017-18'!N$9:N$393,MATCH($B234,'I.KI 2017-18'!$B$9:$B$393,0)))),"")</f>
        <v/>
      </c>
      <c r="AB234" s="193" t="str">
        <f>_xlfn.IFNA(IF($B234=$B$382,0,_xlfn.IFNA(INDEX('I.Supplementary 2017-18'!O$8:O$35,MATCH($B234,'I.Supplementary 2017-18'!$B$8:$B$35,0)),INDEX('I.KI 2017-18'!O$9:O$393,MATCH($B234,'I.KI 2017-18'!$B$9:$B$393,0)))),"")</f>
        <v/>
      </c>
      <c r="AC234" s="193" t="str">
        <f>_xlfn.IFNA(IF($B234=$B$382,0,_xlfn.IFNA(INDEX('I.Supplementary 2017-18'!P$8:P$35,MATCH($B234,'I.Supplementary 2017-18'!$B$8:$B$35,0)),INDEX('I.KI 2017-18'!P$9:P$393,MATCH($B234,'I.KI 2017-18'!$B$9:$B$393,0)))),"")</f>
        <v/>
      </c>
      <c r="AD234" s="193" t="str">
        <f>_xlfn.IFNA(IF($B234=$B$382,0,_xlfn.IFNA(INDEX('I.Supplementary 2017-18'!Q$8:Q$35,MATCH($B234,'I.Supplementary 2017-18'!$B$8:$B$35,0)),INDEX('I.KI 2017-18'!Q$9:Q$393,MATCH($B234,'I.KI 2017-18'!$B$9:$B$393,0)))),"")</f>
        <v/>
      </c>
      <c r="AE234" s="157" t="str">
        <f>_xlfn.IFNA(IF($B234=$B$382,0,_xlfn.IFNA(INDEX('I.Supplementary 2017-18'!R$8:R$35,MATCH($B234,'I.Supplementary 2017-18'!$B$8:$B$35,0)),INDEX('I.KI 2017-18'!R$9:R$393,MATCH($B234,'I.KI 2017-18'!$B$9:$B$393,0)))),"")</f>
        <v/>
      </c>
      <c r="AF234" s="156" t="str">
        <f>_xlfn.IFNA(IF($B234=$B$382,0,_xlfn.IFNA(INDEX('I.Supplementary 2017-18'!S$8:S$35,MATCH($B234,'I.Supplementary 2017-18'!$B$8:$B$35,0)),INDEX('I.KI 2017-18'!S$9:S$393,MATCH($B234,'I.KI 2017-18'!$B$9:$B$393,0)))),"")</f>
        <v/>
      </c>
      <c r="AG234" s="193" t="str">
        <f>_xlfn.IFNA(IF($B234=$B$382,0,_xlfn.IFNA(INDEX('I.Supplementary 2017-18'!T$8:T$35,MATCH($B234,'I.Supplementary 2017-18'!$B$8:$B$35,0)),INDEX('I.KI 2017-18'!T$9:T$393,MATCH($B234,'I.KI 2017-18'!$B$9:$B$393,0)))),"")</f>
        <v/>
      </c>
      <c r="AH234" s="193" t="str">
        <f>_xlfn.IFNA(IF($B234=$B$382,0,_xlfn.IFNA(INDEX('I.Supplementary 2017-18'!U$8:U$35,MATCH($B234,'I.Supplementary 2017-18'!$B$8:$B$35,0)),INDEX('I.KI 2017-18'!U$9:U$393,MATCH($B234,'I.KI 2017-18'!$B$9:$B$393,0)))),"")</f>
        <v/>
      </c>
      <c r="AI234" s="193" t="str">
        <f>_xlfn.IFNA(IF($B234=$B$382,0,_xlfn.IFNA(INDEX('I.Supplementary 2017-18'!V$8:V$35,MATCH($B234,'I.Supplementary 2017-18'!$B$8:$B$35,0)),INDEX('I.KI 2017-18'!V$9:V$393,MATCH($B234,'I.KI 2017-18'!$B$9:$B$393,0)))),"")</f>
        <v/>
      </c>
      <c r="AJ234" s="157" t="str">
        <f>_xlfn.IFNA(IF($B234=$B$382,0,_xlfn.IFNA(INDEX('I.Supplementary 2017-18'!W$8:W$35,MATCH($B234,'I.Supplementary 2017-18'!$B$8:$B$35,0)),INDEX('I.KI 2017-18'!W$9:W$393,MATCH($B234,'I.KI 2017-18'!$B$9:$B$393,0)))),"")</f>
        <v/>
      </c>
      <c r="AK234" s="156" t="str">
        <f>_xlfn.IFNA(IF($B234=$B$382,0,_xlfn.IFNA(INDEX('I.Supplementary 2017-18'!X$8:X$35,MATCH($B234,'I.Supplementary 2017-18'!$B$8:$B$35,0)),INDEX('I.KI 2017-18'!X$9:X$393,MATCH($B234,'I.KI 2017-18'!$B$9:$B$393,0)))),"")</f>
        <v/>
      </c>
      <c r="AL234" s="193" t="str">
        <f>_xlfn.IFNA(IF($B234=$B$382,0,_xlfn.IFNA(INDEX('I.Supplementary 2017-18'!Y$8:Y$35,MATCH($B234,'I.Supplementary 2017-18'!$B$8:$B$35,0)),INDEX('I.KI 2017-18'!Y$9:Y$393,MATCH($B234,'I.KI 2017-18'!$B$9:$B$393,0)))),"")</f>
        <v/>
      </c>
      <c r="AM234" s="193" t="str">
        <f>_xlfn.IFNA(IF($B234=$B$382,0,_xlfn.IFNA(INDEX('I.Supplementary 2017-18'!Z$8:Z$35,MATCH($B234,'I.Supplementary 2017-18'!$B$8:$B$35,0)),INDEX('I.KI 2017-18'!Z$9:Z$393,MATCH($B234,'I.KI 2017-18'!$B$9:$B$393,0)))),"")</f>
        <v/>
      </c>
      <c r="AN234" s="193" t="str">
        <f>_xlfn.IFNA(IF($B234=$B$382,0,_xlfn.IFNA(INDEX('I.Supplementary 2017-18'!AA$8:AA$35,MATCH($B234,'I.Supplementary 2017-18'!$B$8:$B$35,0)),INDEX('I.KI 2017-18'!AA$9:AA$393,MATCH($B234,'I.KI 2017-18'!$B$9:$B$393,0)))),"")</f>
        <v/>
      </c>
      <c r="AO234" s="157" t="str">
        <f>_xlfn.IFNA(IF($B234=$B$382,0,_xlfn.IFNA(INDEX('I.Supplementary 2017-18'!AB$8:AB$35,MATCH($B234,'I.Supplementary 2017-18'!$B$8:$B$35,0)),INDEX('I.KI 2017-18'!AB$9:AB$393,MATCH($B234,'I.KI 2017-18'!$B$9:$B$393,0)))),"")</f>
        <v/>
      </c>
      <c r="AP234" s="149"/>
      <c r="AQ234" s="156" t="str">
        <f>_xlfn.IFNA(IF($B234=$B$381,0,IF($B234=$B$382,0,_xlfn.IFNA(INDEX('I.Supplementary 2017-18'!I$8:I$35,MATCH($B234,'I.Supplementary 2017-18'!$B$8:$B$35,0)),INDEX('I.KI 2017-18'!I$9:I$393,MATCH($B234,'I.KI 2017-18'!$B$9:$B$393,0))))),"")</f>
        <v/>
      </c>
      <c r="AR234" s="149" t="str">
        <f>_xlfn.IFNA(IF($B234=$B$381,0,IF($B234=$B$382,0,_xlfn.IFNA(INDEX('I.Supplementary 2017-18'!J$8:J$35,MATCH($B234,'I.Supplementary 2017-18'!$B$8:$B$35,0)),INDEX('I.KI 2017-18'!J$9:J$393,MATCH($B234,'I.KI 2017-18'!$B$9:$B$393,0))))),"")</f>
        <v/>
      </c>
      <c r="AS234" s="157" t="str">
        <f>_xlfn.IFNA(IF($B234=$B$381,0,IF($B234=$B$382,0,_xlfn.IFNA(INDEX('I.Supplementary 2017-18'!H$8:H$35,MATCH($B234,'I.Supplementary 2017-18'!$B$8:$B$35,0)),INDEX('I.KI 2017-18'!H$9:H$393,MATCH($B234,'I.KI 2017-18'!$B$9:$B$393,0))))),"")</f>
        <v/>
      </c>
      <c r="AT234" s="149"/>
      <c r="AU234" s="156" t="str">
        <f>_xlfn.IFNA(_xlfn.IFNA(INDEX('I.Supplementary 2018-19'!P$8:P$157,MATCH($B234,'I.Supplementary 2018-19'!$B$8:$B$157,0)),INDEX('I.KI 2018-19'!P$9:P$393,MATCH($B234,'I.KI 2018-19'!$B$9:$B$393,0))),"")</f>
        <v/>
      </c>
      <c r="AV234" s="193" t="str">
        <f>_xlfn.IFNA(_xlfn.IFNA(INDEX('I.Supplementary 2018-19'!Q$8:Q$157,MATCH($B234,'I.Supplementary 2018-19'!$B$8:$B$157,0)),INDEX('I.KI 2018-19'!Q$9:Q$393,MATCH($B234,'I.KI 2018-19'!$B$9:$B$393,0))),"")</f>
        <v/>
      </c>
      <c r="AW234" s="193" t="str">
        <f>_xlfn.IFNA(_xlfn.IFNA(INDEX('I.Supplementary 2018-19'!R$8:R$157,MATCH($B234,'I.Supplementary 2018-19'!$B$8:$B$157,0)),INDEX('I.KI 2018-19'!R$9:R$393,MATCH($B234,'I.KI 2018-19'!$B$9:$B$393,0))),"")</f>
        <v/>
      </c>
      <c r="AX234" s="193" t="str">
        <f>_xlfn.IFNA(_xlfn.IFNA(INDEX('I.Supplementary 2018-19'!S$8:S$157,MATCH($B234,'I.Supplementary 2018-19'!$B$8:$B$157,0)),INDEX('I.KI 2018-19'!S$9:S$393,MATCH($B234,'I.KI 2018-19'!$B$9:$B$393,0))),"")</f>
        <v/>
      </c>
      <c r="AY234" s="157" t="str">
        <f>_xlfn.IFNA(_xlfn.IFNA(INDEX('I.Supplementary 2018-19'!T$8:T$157,MATCH($B234,'I.Supplementary 2018-19'!$B$8:$B$157,0)),INDEX('I.KI 2018-19'!T$9:T$393,MATCH($B234,'I.KI 2018-19'!$B$9:$B$393,0))),"")</f>
        <v/>
      </c>
      <c r="AZ234" s="156" t="str">
        <f>_xlfn.IFNA(_xlfn.IFNA(INDEX('I.Supplementary 2018-19'!U$8:U$157,MATCH($B234,'I.Supplementary 2018-19'!$B$8:$B$157,0)),INDEX('I.KI 2018-19'!U$9:U$393,MATCH($B234,'I.KI 2018-19'!$B$9:$B$393,0))),"")</f>
        <v/>
      </c>
      <c r="BA234" s="193" t="str">
        <f>_xlfn.IFNA(_xlfn.IFNA(INDEX('I.Supplementary 2018-19'!V$8:V$157,MATCH($B234,'I.Supplementary 2018-19'!$B$8:$B$157,0)),INDEX('I.KI 2018-19'!V$9:V$393,MATCH($B234,'I.KI 2018-19'!$B$9:$B$393,0))),"")</f>
        <v/>
      </c>
      <c r="BB234" s="193" t="str">
        <f>_xlfn.IFNA(_xlfn.IFNA(INDEX('I.Supplementary 2018-19'!W$8:W$157,MATCH($B234,'I.Supplementary 2018-19'!$B$8:$B$157,0)),INDEX('I.KI 2018-19'!W$9:W$393,MATCH($B234,'I.KI 2018-19'!$B$9:$B$393,0))),"")</f>
        <v/>
      </c>
      <c r="BC234" s="193" t="str">
        <f>_xlfn.IFNA(_xlfn.IFNA(INDEX('I.Supplementary 2018-19'!X$8:X$157,MATCH($B234,'I.Supplementary 2018-19'!$B$8:$B$157,0)),INDEX('I.KI 2018-19'!X$9:X$393,MATCH($B234,'I.KI 2018-19'!$B$9:$B$393,0))),"")</f>
        <v/>
      </c>
      <c r="BD234" s="157" t="str">
        <f>_xlfn.IFNA(_xlfn.IFNA(INDEX('I.Supplementary 2018-19'!Y$8:Y$157,MATCH($B234,'I.Supplementary 2018-19'!$B$8:$B$157,0)),INDEX('I.KI 2018-19'!Y$9:Y$393,MATCH($B234,'I.KI 2018-19'!$B$9:$B$393,0))),"")</f>
        <v/>
      </c>
      <c r="BE234" s="156" t="str">
        <f>_xlfn.IFNA(_xlfn.IFNA(INDEX('I.Supplementary 2018-19'!Z$8:Z$157,MATCH($B234,'I.Supplementary 2018-19'!$B$8:$B$157,0)),INDEX('I.KI 2018-19'!Z$9:Z$393,MATCH($B234,'I.KI 2018-19'!$B$9:$B$393,0))),"")</f>
        <v/>
      </c>
      <c r="BF234" s="193" t="str">
        <f>_xlfn.IFNA(_xlfn.IFNA(INDEX('I.Supplementary 2018-19'!AA$8:AA$157,MATCH($B234,'I.Supplementary 2018-19'!$B$8:$B$157,0)),INDEX('I.KI 2018-19'!AA$9:AA$393,MATCH($B234,'I.KI 2018-19'!$B$9:$B$393,0))),"")</f>
        <v/>
      </c>
      <c r="BG234" s="193" t="str">
        <f>_xlfn.IFNA(_xlfn.IFNA(INDEX('I.Supplementary 2018-19'!AB$8:AB$157,MATCH($B234,'I.Supplementary 2018-19'!$B$8:$B$157,0)),INDEX('I.KI 2018-19'!AB$9:AB$393,MATCH($B234,'I.KI 2018-19'!$B$9:$B$393,0))),"")</f>
        <v/>
      </c>
      <c r="BH234" s="193" t="str">
        <f>_xlfn.IFNA(_xlfn.IFNA(INDEX('I.Supplementary 2018-19'!AC$8:AC$157,MATCH($B234,'I.Supplementary 2018-19'!$B$8:$B$157,0)),INDEX('I.KI 2018-19'!AC$9:AC$393,MATCH($B234,'I.KI 2018-19'!$B$9:$B$393,0))),"")</f>
        <v/>
      </c>
      <c r="BI234" s="157" t="str">
        <f>_xlfn.IFNA(_xlfn.IFNA(INDEX('I.Supplementary 2018-19'!AD$8:AD$157,MATCH($B234,'I.Supplementary 2018-19'!$B$8:$B$157,0)),INDEX('I.KI 2018-19'!AD$9:AD$393,MATCH($B234,'I.KI 2018-19'!$B$9:$B$393,0))),"")</f>
        <v/>
      </c>
      <c r="BJ234" s="149"/>
      <c r="BK234" s="156" t="str">
        <f>_xlfn.IFNA(IF($B234=$B$381,0,IF($B234=$B$382,0,_xlfn.IFNA(INDEX('I.Supplementary 2018-19'!I$8:I$157,MATCH($B234,'I.Supplementary 2018-19'!$B$8:$B$157,0)),INDEX('I.KI 2018-19'!I$9:I$393,MATCH($B234,'I.KI 2018-19'!$B$9:$B$393,0))))),"")</f>
        <v/>
      </c>
      <c r="BL234" s="149" t="str">
        <f>_xlfn.IFNA(IF($B234=$B$381,0,IF($B234=$B$382,0,_xlfn.IFNA(INDEX('I.Supplementary 2018-19'!J$8:J$157,MATCH($B234,'I.Supplementary 2018-19'!$B$8:$B$157,0)),INDEX('I.KI 2018-19'!J$9:J$393,MATCH($B234,'I.KI 2018-19'!$B$9:$B$393,0))))),"")</f>
        <v/>
      </c>
      <c r="BM234" s="157" t="str">
        <f>_xlfn.IFNA(IF($B234=$B$381,0,IF($B234=$B$382,0,_xlfn.IFNA(INDEX('I.Supplementary 2018-19'!H$8:H$157,MATCH($B234,'I.Supplementary 2018-19'!$B$8:$B$157,0)),INDEX('I.KI 2018-19'!H$9:H$393,MATCH($B234,'I.KI 2018-19'!$B$9:$B$393,0))))),"")</f>
        <v/>
      </c>
    </row>
    <row r="235" spans="2:65">
      <c r="B235" s="121" t="str">
        <f>'Calculations for 2021-22'!B235</f>
        <v>E2901</v>
      </c>
      <c r="C235" s="160" t="str">
        <f>'Calculations for 2021-22'!D235</f>
        <v>E2901</v>
      </c>
      <c r="D235" t="str">
        <f>'Calculations for 2021-22'!E235</f>
        <v>UNIFIR</v>
      </c>
      <c r="E235" t="str">
        <f>'Calculations for 2021-22'!F235</f>
        <v>P1903</v>
      </c>
      <c r="F235" s="120" t="str">
        <f>'Calculations for 2021-22'!H235</f>
        <v>Northumberland</v>
      </c>
      <c r="G235" s="156">
        <f>_xlfn.IFNA(INDEX('I.KI 2016-17'!M$8:M$391,MATCH($B235,'I.KI 2016-17'!$B$8:$B$391,0)),"")</f>
        <v>34.199137294913001</v>
      </c>
      <c r="H235" s="149">
        <f>_xlfn.IFNA(INDEX('I.KI 2016-17'!N$8:N$391,MATCH($B235,'I.KI 2016-17'!$B$8:$B$391,0)),"")</f>
        <v>4.2537314399229995</v>
      </c>
      <c r="I235" s="149">
        <f>_xlfn.IFNA(INDEX('I.KI 2016-17'!O$8:O$391,MATCH($B235,'I.KI 2016-17'!$B$8:$B$391,0)),"")</f>
        <v>3.0066148418230001</v>
      </c>
      <c r="J235" s="149">
        <f>_xlfn.IFNA(INDEX('I.KI 2016-17'!P$8:P$391,MATCH($B235,'I.KI 2016-17'!$B$8:$B$391,0)),"")</f>
        <v>0</v>
      </c>
      <c r="K235" s="157">
        <f>_xlfn.IFNA(INDEX('I.KI 2016-17'!Q$8:Q$391,MATCH($B235,'I.KI 2016-17'!$B$8:$B$391,0)),"")</f>
        <v>0</v>
      </c>
      <c r="L235" s="156">
        <f>_xlfn.IFNA(INDEX('I.KI 2016-17'!R$8:R$391,MATCH($B235,'I.KI 2016-17'!$B$8:$B$391,0)),"")</f>
        <v>50.471277590153001</v>
      </c>
      <c r="M235" s="193">
        <f>_xlfn.IFNA(INDEX('I.KI 2016-17'!S$8:S$391,MATCH($B235,'I.KI 2016-17'!$B$8:$B$391,0)),"")</f>
        <v>9.2162687319120007</v>
      </c>
      <c r="N235" s="193">
        <f>_xlfn.IFNA(INDEX('I.KI 2016-17'!T$8:T$391,MATCH($B235,'I.KI 2016-17'!$B$8:$B$391,0)),"")</f>
        <v>3.3818858119619999</v>
      </c>
      <c r="O235" s="193">
        <f>_xlfn.IFNA(INDEX('I.KI 2016-17'!U$8:U$391,MATCH($B235,'I.KI 2016-17'!$B$8:$B$391,0)),"")</f>
        <v>0</v>
      </c>
      <c r="P235" s="157">
        <f>_xlfn.IFNA(INDEX('I.KI 2016-17'!V$8:V$391,MATCH($B235,'I.KI 2016-17'!$B$8:$B$391,0)),"")</f>
        <v>0</v>
      </c>
      <c r="Q235" s="156">
        <f>_xlfn.IFNA(INDEX('I.KI 2016-17'!W$8:W$391,MATCH($B235,'I.KI 2016-17'!$B$8:$B$391,0)),"")</f>
        <v>84.670414885066009</v>
      </c>
      <c r="R235" s="193">
        <f>_xlfn.IFNA(INDEX('I.KI 2016-17'!X$8:X$391,MATCH($B235,'I.KI 2016-17'!$B$8:$B$391,0)),"")</f>
        <v>13.470000171835</v>
      </c>
      <c r="S235" s="193">
        <f>_xlfn.IFNA(INDEX('I.KI 2016-17'!Y$8:Y$391,MATCH($B235,'I.KI 2016-17'!$B$8:$B$391,0)),"")</f>
        <v>6.388500653785</v>
      </c>
      <c r="T235" s="193">
        <f>_xlfn.IFNA(INDEX('I.KI 2016-17'!Z$8:Z$391,MATCH($B235,'I.KI 2016-17'!$B$8:$B$391,0)),"")</f>
        <v>0</v>
      </c>
      <c r="U235" s="157">
        <f>_xlfn.IFNA(INDEX('I.KI 2016-17'!AA$8:AA$391,MATCH($B235,'I.KI 2016-17'!$B$8:$B$391,0)),"")</f>
        <v>0</v>
      </c>
      <c r="V235" s="149"/>
      <c r="W235" s="154">
        <f>_xlfn.IFNA(INDEX('I.KI 2016-17'!$H$8:$H$391,MATCH(B235,'I.KI 2016-17'!$B$8:$B$391,0)),"")</f>
        <v>41.459483576659004</v>
      </c>
      <c r="X235" s="153">
        <f>_xlfn.IFNA(INDEX('I.KI 2016-17'!$I$8:$I$391,MATCH(B235,'I.KI 2016-17'!$B$8:$B$391,0)),"")</f>
        <v>63.069432134027004</v>
      </c>
      <c r="Y235" s="155">
        <f>_xlfn.IFNA(INDEX('I.KI 2016-17'!$G$8:$G$391,MATCH(B235,'I.KI 2016-17'!$B$8:$B$391,0)),"")</f>
        <v>104.52891571068601</v>
      </c>
      <c r="Z235" s="149"/>
      <c r="AA235" s="156">
        <f>_xlfn.IFNA(IF($B235=$B$382,0,_xlfn.IFNA(INDEX('I.Supplementary 2017-18'!N$8:N$35,MATCH($B235,'I.Supplementary 2017-18'!$B$8:$B$35,0)),INDEX('I.KI 2017-18'!N$9:N$393,MATCH($B235,'I.KI 2017-18'!$B$9:$B$393,0)))),"")</f>
        <v>23.508186927098318</v>
      </c>
      <c r="AB235" s="193">
        <f>_xlfn.IFNA(IF($B235=$B$382,0,_xlfn.IFNA(INDEX('I.Supplementary 2017-18'!O$8:O$35,MATCH($B235,'I.Supplementary 2017-18'!$B$8:$B$35,0)),INDEX('I.KI 2017-18'!O$9:O$393,MATCH($B235,'I.KI 2017-18'!$B$9:$B$393,0)))),"")</f>
        <v>1.9675081153014078</v>
      </c>
      <c r="AC235" s="193">
        <f>_xlfn.IFNA(IF($B235=$B$382,0,_xlfn.IFNA(INDEX('I.Supplementary 2017-18'!P$8:P$35,MATCH($B235,'I.Supplementary 2017-18'!$B$8:$B$35,0)),INDEX('I.KI 2017-18'!P$9:P$393,MATCH($B235,'I.KI 2017-18'!$B$9:$B$393,0)))),"")</f>
        <v>2.3231630630712825</v>
      </c>
      <c r="AD235" s="193">
        <f>_xlfn.IFNA(IF($B235=$B$382,0,_xlfn.IFNA(INDEX('I.Supplementary 2017-18'!Q$8:Q$35,MATCH($B235,'I.Supplementary 2017-18'!$B$8:$B$35,0)),INDEX('I.KI 2017-18'!Q$9:Q$393,MATCH($B235,'I.KI 2017-18'!$B$9:$B$393,0)))),"")</f>
        <v>0</v>
      </c>
      <c r="AE235" s="157">
        <f>_xlfn.IFNA(IF($B235=$B$382,0,_xlfn.IFNA(INDEX('I.Supplementary 2017-18'!R$8:R$35,MATCH($B235,'I.Supplementary 2017-18'!$B$8:$B$35,0)),INDEX('I.KI 2017-18'!R$9:R$393,MATCH($B235,'I.KI 2017-18'!$B$9:$B$393,0)))),"")</f>
        <v>0</v>
      </c>
      <c r="AF235" s="156">
        <f>_xlfn.IFNA(IF($B235=$B$382,0,_xlfn.IFNA(INDEX('I.Supplementary 2017-18'!S$8:S$35,MATCH($B235,'I.Supplementary 2017-18'!$B$8:$B$35,0)),INDEX('I.KI 2017-18'!S$9:S$393,MATCH($B235,'I.KI 2017-18'!$B$9:$B$393,0)))),"")</f>
        <v>51.501700437717759</v>
      </c>
      <c r="AG235" s="193">
        <f>_xlfn.IFNA(IF($B235=$B$382,0,_xlfn.IFNA(INDEX('I.Supplementary 2017-18'!T$8:T$35,MATCH($B235,'I.Supplementary 2017-18'!$B$8:$B$35,0)),INDEX('I.KI 2017-18'!T$9:T$393,MATCH($B235,'I.KI 2017-18'!$B$9:$B$393,0)))),"")</f>
        <v>9.4044283015542707</v>
      </c>
      <c r="AH235" s="193">
        <f>_xlfn.IFNA(IF($B235=$B$382,0,_xlfn.IFNA(INDEX('I.Supplementary 2017-18'!U$8:U$35,MATCH($B235,'I.Supplementary 2017-18'!$B$8:$B$35,0)),INDEX('I.KI 2017-18'!U$9:U$393,MATCH($B235,'I.KI 2017-18'!$B$9:$B$393,0)))),"")</f>
        <v>3.4509304760737045</v>
      </c>
      <c r="AI235" s="193">
        <f>_xlfn.IFNA(IF($B235=$B$382,0,_xlfn.IFNA(INDEX('I.Supplementary 2017-18'!V$8:V$35,MATCH($B235,'I.Supplementary 2017-18'!$B$8:$B$35,0)),INDEX('I.KI 2017-18'!V$9:V$393,MATCH($B235,'I.KI 2017-18'!$B$9:$B$393,0)))),"")</f>
        <v>0</v>
      </c>
      <c r="AJ235" s="157">
        <f>_xlfn.IFNA(IF($B235=$B$382,0,_xlfn.IFNA(INDEX('I.Supplementary 2017-18'!W$8:W$35,MATCH($B235,'I.Supplementary 2017-18'!$B$8:$B$35,0)),INDEX('I.KI 2017-18'!W$9:W$393,MATCH($B235,'I.KI 2017-18'!$B$9:$B$393,0)))),"")</f>
        <v>0</v>
      </c>
      <c r="AK235" s="156">
        <f>_xlfn.IFNA(IF($B235=$B$382,0,_xlfn.IFNA(INDEX('I.Supplementary 2017-18'!X$8:X$35,MATCH($B235,'I.Supplementary 2017-18'!$B$8:$B$35,0)),INDEX('I.KI 2017-18'!X$9:X$393,MATCH($B235,'I.KI 2017-18'!$B$9:$B$393,0)))),"")</f>
        <v>75.00988736481608</v>
      </c>
      <c r="AL235" s="193">
        <f>_xlfn.IFNA(IF($B235=$B$382,0,_xlfn.IFNA(INDEX('I.Supplementary 2017-18'!Y$8:Y$35,MATCH($B235,'I.Supplementary 2017-18'!$B$8:$B$35,0)),INDEX('I.KI 2017-18'!Y$9:Y$393,MATCH($B235,'I.KI 2017-18'!$B$9:$B$393,0)))),"")</f>
        <v>11.371936416855679</v>
      </c>
      <c r="AM235" s="193">
        <f>_xlfn.IFNA(IF($B235=$B$382,0,_xlfn.IFNA(INDEX('I.Supplementary 2017-18'!Z$8:Z$35,MATCH($B235,'I.Supplementary 2017-18'!$B$8:$B$35,0)),INDEX('I.KI 2017-18'!Z$9:Z$393,MATCH($B235,'I.KI 2017-18'!$B$9:$B$393,0)))),"")</f>
        <v>5.774093539144987</v>
      </c>
      <c r="AN235" s="193">
        <f>_xlfn.IFNA(IF($B235=$B$382,0,_xlfn.IFNA(INDEX('I.Supplementary 2017-18'!AA$8:AA$35,MATCH($B235,'I.Supplementary 2017-18'!$B$8:$B$35,0)),INDEX('I.KI 2017-18'!AA$9:AA$393,MATCH($B235,'I.KI 2017-18'!$B$9:$B$393,0)))),"")</f>
        <v>0</v>
      </c>
      <c r="AO235" s="157">
        <f>_xlfn.IFNA(IF($B235=$B$382,0,_xlfn.IFNA(INDEX('I.Supplementary 2017-18'!AB$8:AB$35,MATCH($B235,'I.Supplementary 2017-18'!$B$8:$B$35,0)),INDEX('I.KI 2017-18'!AB$9:AB$393,MATCH($B235,'I.KI 2017-18'!$B$9:$B$393,0)))),"")</f>
        <v>0</v>
      </c>
      <c r="AP235" s="149"/>
      <c r="AQ235" s="156">
        <f>_xlfn.IFNA(IF($B235=$B$381,0,IF($B235=$B$382,0,_xlfn.IFNA(INDEX('I.Supplementary 2017-18'!I$8:I$35,MATCH($B235,'I.Supplementary 2017-18'!$B$8:$B$35,0)),INDEX('I.KI 2017-18'!I$9:I$393,MATCH($B235,'I.KI 2017-18'!$B$9:$B$393,0))))),"")</f>
        <v>27.798858105471009</v>
      </c>
      <c r="AR235" s="149">
        <f>_xlfn.IFNA(IF($B235=$B$381,0,IF($B235=$B$382,0,_xlfn.IFNA(INDEX('I.Supplementary 2017-18'!J$8:J$35,MATCH($B235,'I.Supplementary 2017-18'!$B$8:$B$35,0)),INDEX('I.KI 2017-18'!J$9:J$393,MATCH($B235,'I.KI 2017-18'!$B$9:$B$393,0))))),"")</f>
        <v>64.357059215345728</v>
      </c>
      <c r="AS235" s="157">
        <f>_xlfn.IFNA(IF($B235=$B$381,0,IF($B235=$B$382,0,_xlfn.IFNA(INDEX('I.Supplementary 2017-18'!H$8:H$35,MATCH($B235,'I.Supplementary 2017-18'!$B$8:$B$35,0)),INDEX('I.KI 2017-18'!H$9:H$393,MATCH($B235,'I.KI 2017-18'!$B$9:$B$393,0))))),"")</f>
        <v>92.155917320816741</v>
      </c>
      <c r="AT235" s="149"/>
      <c r="AU235" s="156">
        <f>_xlfn.IFNA(_xlfn.IFNA(INDEX('I.Supplementary 2018-19'!P$8:P$157,MATCH($B235,'I.Supplementary 2018-19'!$B$8:$B$157,0)),INDEX('I.KI 2018-19'!P$9:P$393,MATCH($B235,'I.KI 2018-19'!$B$9:$B$393,0))),"")</f>
        <v>16.468948602779253</v>
      </c>
      <c r="AV235" s="193">
        <f>_xlfn.IFNA(_xlfn.IFNA(INDEX('I.Supplementary 2018-19'!Q$8:Q$157,MATCH($B235,'I.Supplementary 2018-19'!$B$8:$B$157,0)),INDEX('I.KI 2018-19'!Q$9:Q$393,MATCH($B235,'I.KI 2018-19'!$B$9:$B$393,0))),"")</f>
        <v>0.56136703618919848</v>
      </c>
      <c r="AW235" s="193">
        <f>_xlfn.IFNA(_xlfn.IFNA(INDEX('I.Supplementary 2018-19'!R$8:R$157,MATCH($B235,'I.Supplementary 2018-19'!$B$8:$B$157,0)),INDEX('I.KI 2018-19'!R$9:R$393,MATCH($B235,'I.KI 2018-19'!$B$9:$B$393,0))),"")</f>
        <v>1.9596534752715415</v>
      </c>
      <c r="AX235" s="193">
        <f>_xlfn.IFNA(_xlfn.IFNA(INDEX('I.Supplementary 2018-19'!S$8:S$157,MATCH($B235,'I.Supplementary 2018-19'!$B$8:$B$157,0)),INDEX('I.KI 2018-19'!S$9:S$393,MATCH($B235,'I.KI 2018-19'!$B$9:$B$393,0))),"")</f>
        <v>0</v>
      </c>
      <c r="AY235" s="157">
        <f>_xlfn.IFNA(_xlfn.IFNA(INDEX('I.Supplementary 2018-19'!T$8:T$157,MATCH($B235,'I.Supplementary 2018-19'!$B$8:$B$157,0)),INDEX('I.KI 2018-19'!T$9:T$393,MATCH($B235,'I.KI 2018-19'!$B$9:$B$393,0))),"")</f>
        <v>0</v>
      </c>
      <c r="AZ235" s="156">
        <f>_xlfn.IFNA(_xlfn.IFNA(INDEX('I.Supplementary 2018-19'!U$8:U$157,MATCH($B235,'I.Supplementary 2018-19'!$B$8:$B$157,0)),INDEX('I.KI 2018-19'!U$9:U$393,MATCH($B235,'I.KI 2018-19'!$B$9:$B$393,0))),"")</f>
        <v>53.048961824258633</v>
      </c>
      <c r="BA235" s="193">
        <f>_xlfn.IFNA(_xlfn.IFNA(INDEX('I.Supplementary 2018-19'!V$8:V$157,MATCH($B235,'I.Supplementary 2018-19'!$B$8:$B$157,0)),INDEX('I.KI 2018-19'!V$9:V$393,MATCH($B235,'I.KI 2018-19'!$B$9:$B$393,0))),"")</f>
        <v>9.6869647741331537</v>
      </c>
      <c r="BB235" s="193">
        <f>_xlfn.IFNA(_xlfn.IFNA(INDEX('I.Supplementary 2018-19'!W$8:W$157,MATCH($B235,'I.Supplementary 2018-19'!$B$8:$B$157,0)),INDEX('I.KI 2018-19'!W$9:W$393,MATCH($B235,'I.KI 2018-19'!$B$9:$B$393,0))),"")</f>
        <v>3.5546064989600392</v>
      </c>
      <c r="BC235" s="193">
        <f>_xlfn.IFNA(_xlfn.IFNA(INDEX('I.Supplementary 2018-19'!X$8:X$157,MATCH($B235,'I.Supplementary 2018-19'!$B$8:$B$157,0)),INDEX('I.KI 2018-19'!X$9:X$393,MATCH($B235,'I.KI 2018-19'!$B$9:$B$393,0))),"")</f>
        <v>0</v>
      </c>
      <c r="BD235" s="157">
        <f>_xlfn.IFNA(_xlfn.IFNA(INDEX('I.Supplementary 2018-19'!Y$8:Y$157,MATCH($B235,'I.Supplementary 2018-19'!$B$8:$B$157,0)),INDEX('I.KI 2018-19'!Y$9:Y$393,MATCH($B235,'I.KI 2018-19'!$B$9:$B$393,0))),"")</f>
        <v>0</v>
      </c>
      <c r="BE235" s="156">
        <f>_xlfn.IFNA(_xlfn.IFNA(INDEX('I.Supplementary 2018-19'!Z$8:Z$157,MATCH($B235,'I.Supplementary 2018-19'!$B$8:$B$157,0)),INDEX('I.KI 2018-19'!Z$9:Z$393,MATCH($B235,'I.KI 2018-19'!$B$9:$B$393,0))),"")</f>
        <v>69.51791042703789</v>
      </c>
      <c r="BF235" s="193">
        <f>_xlfn.IFNA(_xlfn.IFNA(INDEX('I.Supplementary 2018-19'!AA$8:AA$157,MATCH($B235,'I.Supplementary 2018-19'!$B$8:$B$157,0)),INDEX('I.KI 2018-19'!AA$9:AA$393,MATCH($B235,'I.KI 2018-19'!$B$9:$B$393,0))),"")</f>
        <v>10.248331810322352</v>
      </c>
      <c r="BG235" s="193">
        <f>_xlfn.IFNA(_xlfn.IFNA(INDEX('I.Supplementary 2018-19'!AB$8:AB$157,MATCH($B235,'I.Supplementary 2018-19'!$B$8:$B$157,0)),INDEX('I.KI 2018-19'!AB$9:AB$393,MATCH($B235,'I.KI 2018-19'!$B$9:$B$393,0))),"")</f>
        <v>5.5142599742315808</v>
      </c>
      <c r="BH235" s="193">
        <f>_xlfn.IFNA(_xlfn.IFNA(INDEX('I.Supplementary 2018-19'!AC$8:AC$157,MATCH($B235,'I.Supplementary 2018-19'!$B$8:$B$157,0)),INDEX('I.KI 2018-19'!AC$9:AC$393,MATCH($B235,'I.KI 2018-19'!$B$9:$B$393,0))),"")</f>
        <v>0</v>
      </c>
      <c r="BI235" s="157">
        <f>_xlfn.IFNA(_xlfn.IFNA(INDEX('I.Supplementary 2018-19'!AD$8:AD$157,MATCH($B235,'I.Supplementary 2018-19'!$B$8:$B$157,0)),INDEX('I.KI 2018-19'!AD$9:AD$393,MATCH($B235,'I.KI 2018-19'!$B$9:$B$393,0))),"")</f>
        <v>0</v>
      </c>
      <c r="BJ235" s="149"/>
      <c r="BK235" s="156">
        <f>_xlfn.IFNA(IF($B235=$B$381,0,IF($B235=$B$382,0,_xlfn.IFNA(INDEX('I.Supplementary 2018-19'!I$8:I$157,MATCH($B235,'I.Supplementary 2018-19'!$B$8:$B$157,0)),INDEX('I.KI 2018-19'!I$9:I$393,MATCH($B235,'I.KI 2018-19'!$B$9:$B$393,0))))),"")</f>
        <v>18.989969114239994</v>
      </c>
      <c r="BL235" s="149">
        <f>_xlfn.IFNA(IF($B235=$B$381,0,IF($B235=$B$382,0,_xlfn.IFNA(INDEX('I.Supplementary 2018-19'!J$8:J$157,MATCH($B235,'I.Supplementary 2018-19'!$B$8:$B$157,0)),INDEX('I.KI 2018-19'!J$9:J$393,MATCH($B235,'I.KI 2018-19'!$B$9:$B$393,0))))),"")</f>
        <v>66.290533097351826</v>
      </c>
      <c r="BM235" s="157">
        <f>_xlfn.IFNA(IF($B235=$B$381,0,IF($B235=$B$382,0,_xlfn.IFNA(INDEX('I.Supplementary 2018-19'!H$8:H$157,MATCH($B235,'I.Supplementary 2018-19'!$B$8:$B$157,0)),INDEX('I.KI 2018-19'!H$9:H$393,MATCH($B235,'I.KI 2018-19'!$B$9:$B$393,0))))),"")</f>
        <v>85.280502211591823</v>
      </c>
    </row>
    <row r="236" spans="2:65">
      <c r="B236" s="121" t="str">
        <f>'Calculations for 2021-22'!B236</f>
        <v>E2636</v>
      </c>
      <c r="C236" s="160" t="str">
        <f>'Calculations for 2021-22'!D236</f>
        <v>E2636</v>
      </c>
      <c r="D236" t="str">
        <f>'Calculations for 2021-22'!E236</f>
        <v>SD</v>
      </c>
      <c r="E236" t="str">
        <f>'Calculations for 2021-22'!F236</f>
        <v>P1910</v>
      </c>
      <c r="F236" s="120" t="str">
        <f>'Calculations for 2021-22'!H236</f>
        <v>Norwich</v>
      </c>
      <c r="G236" s="156">
        <f>_xlfn.IFNA(INDEX('I.KI 2016-17'!M$8:M$391,MATCH($B236,'I.KI 2016-17'!$B$8:$B$391,0)),"")</f>
        <v>0</v>
      </c>
      <c r="H236" s="149">
        <f>_xlfn.IFNA(INDEX('I.KI 2016-17'!N$8:N$391,MATCH($B236,'I.KI 2016-17'!$B$8:$B$391,0)),"")</f>
        <v>2.7557142209029997</v>
      </c>
      <c r="I236" s="149">
        <f>_xlfn.IFNA(INDEX('I.KI 2016-17'!O$8:O$391,MATCH($B236,'I.KI 2016-17'!$B$8:$B$391,0)),"")</f>
        <v>0</v>
      </c>
      <c r="J236" s="149">
        <f>_xlfn.IFNA(INDEX('I.KI 2016-17'!P$8:P$391,MATCH($B236,'I.KI 2016-17'!$B$8:$B$391,0)),"")</f>
        <v>0</v>
      </c>
      <c r="K236" s="157">
        <f>_xlfn.IFNA(INDEX('I.KI 2016-17'!Q$8:Q$391,MATCH($B236,'I.KI 2016-17'!$B$8:$B$391,0)),"")</f>
        <v>0</v>
      </c>
      <c r="L236" s="156">
        <f>_xlfn.IFNA(INDEX('I.KI 2016-17'!R$8:R$391,MATCH($B236,'I.KI 2016-17'!$B$8:$B$391,0)),"")</f>
        <v>0</v>
      </c>
      <c r="M236" s="193">
        <f>_xlfn.IFNA(INDEX('I.KI 2016-17'!S$8:S$391,MATCH($B236,'I.KI 2016-17'!$B$8:$B$391,0)),"")</f>
        <v>5.4788208667729998</v>
      </c>
      <c r="N236" s="193">
        <f>_xlfn.IFNA(INDEX('I.KI 2016-17'!T$8:T$391,MATCH($B236,'I.KI 2016-17'!$B$8:$B$391,0)),"")</f>
        <v>0</v>
      </c>
      <c r="O236" s="193">
        <f>_xlfn.IFNA(INDEX('I.KI 2016-17'!U$8:U$391,MATCH($B236,'I.KI 2016-17'!$B$8:$B$391,0)),"")</f>
        <v>0</v>
      </c>
      <c r="P236" s="157">
        <f>_xlfn.IFNA(INDEX('I.KI 2016-17'!V$8:V$391,MATCH($B236,'I.KI 2016-17'!$B$8:$B$391,0)),"")</f>
        <v>0</v>
      </c>
      <c r="Q236" s="156">
        <f>_xlfn.IFNA(INDEX('I.KI 2016-17'!W$8:W$391,MATCH($B236,'I.KI 2016-17'!$B$8:$B$391,0)),"")</f>
        <v>0</v>
      </c>
      <c r="R236" s="193">
        <f>_xlfn.IFNA(INDEX('I.KI 2016-17'!X$8:X$391,MATCH($B236,'I.KI 2016-17'!$B$8:$B$391,0)),"")</f>
        <v>8.2345350876759991</v>
      </c>
      <c r="S236" s="193">
        <f>_xlfn.IFNA(INDEX('I.KI 2016-17'!Y$8:Y$391,MATCH($B236,'I.KI 2016-17'!$B$8:$B$391,0)),"")</f>
        <v>0</v>
      </c>
      <c r="T236" s="193">
        <f>_xlfn.IFNA(INDEX('I.KI 2016-17'!Z$8:Z$391,MATCH($B236,'I.KI 2016-17'!$B$8:$B$391,0)),"")</f>
        <v>0</v>
      </c>
      <c r="U236" s="157">
        <f>_xlfn.IFNA(INDEX('I.KI 2016-17'!AA$8:AA$391,MATCH($B236,'I.KI 2016-17'!$B$8:$B$391,0)),"")</f>
        <v>0</v>
      </c>
      <c r="V236" s="149"/>
      <c r="W236" s="154">
        <f>_xlfn.IFNA(INDEX('I.KI 2016-17'!$H$8:$H$391,MATCH(B236,'I.KI 2016-17'!$B$8:$B$391,0)),"")</f>
        <v>2.7557142209029997</v>
      </c>
      <c r="X236" s="153">
        <f>_xlfn.IFNA(INDEX('I.KI 2016-17'!$I$8:$I$391,MATCH(B236,'I.KI 2016-17'!$B$8:$B$391,0)),"")</f>
        <v>5.4788208667729998</v>
      </c>
      <c r="Y236" s="155">
        <f>_xlfn.IFNA(INDEX('I.KI 2016-17'!$G$8:$G$391,MATCH(B236,'I.KI 2016-17'!$B$8:$B$391,0)),"")</f>
        <v>8.2345350876759991</v>
      </c>
      <c r="Z236" s="149"/>
      <c r="AA236" s="156">
        <f>_xlfn.IFNA(IF($B236=$B$382,0,_xlfn.IFNA(INDEX('I.Supplementary 2017-18'!N$8:N$35,MATCH($B236,'I.Supplementary 2017-18'!$B$8:$B$35,0)),INDEX('I.KI 2017-18'!N$9:N$393,MATCH($B236,'I.KI 2017-18'!$B$9:$B$393,0)))),"")</f>
        <v>0</v>
      </c>
      <c r="AB236" s="193">
        <f>_xlfn.IFNA(IF($B236=$B$382,0,_xlfn.IFNA(INDEX('I.Supplementary 2017-18'!O$8:O$35,MATCH($B236,'I.Supplementary 2017-18'!$B$8:$B$35,0)),INDEX('I.KI 2017-18'!O$9:O$393,MATCH($B236,'I.KI 2017-18'!$B$9:$B$393,0)))),"")</f>
        <v>1.6708543120048382</v>
      </c>
      <c r="AC236" s="193">
        <f>_xlfn.IFNA(IF($B236=$B$382,0,_xlfn.IFNA(INDEX('I.Supplementary 2017-18'!P$8:P$35,MATCH($B236,'I.Supplementary 2017-18'!$B$8:$B$35,0)),INDEX('I.KI 2017-18'!P$9:P$393,MATCH($B236,'I.KI 2017-18'!$B$9:$B$393,0)))),"")</f>
        <v>0</v>
      </c>
      <c r="AD236" s="193">
        <f>_xlfn.IFNA(IF($B236=$B$382,0,_xlfn.IFNA(INDEX('I.Supplementary 2017-18'!Q$8:Q$35,MATCH($B236,'I.Supplementary 2017-18'!$B$8:$B$35,0)),INDEX('I.KI 2017-18'!Q$9:Q$393,MATCH($B236,'I.KI 2017-18'!$B$9:$B$393,0)))),"")</f>
        <v>0</v>
      </c>
      <c r="AE236" s="157">
        <f>_xlfn.IFNA(IF($B236=$B$382,0,_xlfn.IFNA(INDEX('I.Supplementary 2017-18'!R$8:R$35,MATCH($B236,'I.Supplementary 2017-18'!$B$8:$B$35,0)),INDEX('I.KI 2017-18'!R$9:R$393,MATCH($B236,'I.KI 2017-18'!$B$9:$B$393,0)))),"")</f>
        <v>0</v>
      </c>
      <c r="AF236" s="156">
        <f>_xlfn.IFNA(IF($B236=$B$382,0,_xlfn.IFNA(INDEX('I.Supplementary 2017-18'!S$8:S$35,MATCH($B236,'I.Supplementary 2017-18'!$B$8:$B$35,0)),INDEX('I.KI 2017-18'!S$9:S$393,MATCH($B236,'I.KI 2017-18'!$B$9:$B$393,0)))),"")</f>
        <v>0</v>
      </c>
      <c r="AG236" s="193">
        <f>_xlfn.IFNA(IF($B236=$B$382,0,_xlfn.IFNA(INDEX('I.Supplementary 2017-18'!T$8:T$35,MATCH($B236,'I.Supplementary 2017-18'!$B$8:$B$35,0)),INDEX('I.KI 2017-18'!T$9:T$393,MATCH($B236,'I.KI 2017-18'!$B$9:$B$393,0)))),"")</f>
        <v>5.5906766086601216</v>
      </c>
      <c r="AH236" s="193">
        <f>_xlfn.IFNA(IF($B236=$B$382,0,_xlfn.IFNA(INDEX('I.Supplementary 2017-18'!U$8:U$35,MATCH($B236,'I.Supplementary 2017-18'!$B$8:$B$35,0)),INDEX('I.KI 2017-18'!U$9:U$393,MATCH($B236,'I.KI 2017-18'!$B$9:$B$393,0)))),"")</f>
        <v>0</v>
      </c>
      <c r="AI236" s="193">
        <f>_xlfn.IFNA(IF($B236=$B$382,0,_xlfn.IFNA(INDEX('I.Supplementary 2017-18'!V$8:V$35,MATCH($B236,'I.Supplementary 2017-18'!$B$8:$B$35,0)),INDEX('I.KI 2017-18'!V$9:V$393,MATCH($B236,'I.KI 2017-18'!$B$9:$B$393,0)))),"")</f>
        <v>0</v>
      </c>
      <c r="AJ236" s="157">
        <f>_xlfn.IFNA(IF($B236=$B$382,0,_xlfn.IFNA(INDEX('I.Supplementary 2017-18'!W$8:W$35,MATCH($B236,'I.Supplementary 2017-18'!$B$8:$B$35,0)),INDEX('I.KI 2017-18'!W$9:W$393,MATCH($B236,'I.KI 2017-18'!$B$9:$B$393,0)))),"")</f>
        <v>0</v>
      </c>
      <c r="AK236" s="156">
        <f>_xlfn.IFNA(IF($B236=$B$382,0,_xlfn.IFNA(INDEX('I.Supplementary 2017-18'!X$8:X$35,MATCH($B236,'I.Supplementary 2017-18'!$B$8:$B$35,0)),INDEX('I.KI 2017-18'!X$9:X$393,MATCH($B236,'I.KI 2017-18'!$B$9:$B$393,0)))),"")</f>
        <v>0</v>
      </c>
      <c r="AL236" s="193">
        <f>_xlfn.IFNA(IF($B236=$B$382,0,_xlfn.IFNA(INDEX('I.Supplementary 2017-18'!Y$8:Y$35,MATCH($B236,'I.Supplementary 2017-18'!$B$8:$B$35,0)),INDEX('I.KI 2017-18'!Y$9:Y$393,MATCH($B236,'I.KI 2017-18'!$B$9:$B$393,0)))),"")</f>
        <v>7.2615309206649599</v>
      </c>
      <c r="AM236" s="193">
        <f>_xlfn.IFNA(IF($B236=$B$382,0,_xlfn.IFNA(INDEX('I.Supplementary 2017-18'!Z$8:Z$35,MATCH($B236,'I.Supplementary 2017-18'!$B$8:$B$35,0)),INDEX('I.KI 2017-18'!Z$9:Z$393,MATCH($B236,'I.KI 2017-18'!$B$9:$B$393,0)))),"")</f>
        <v>0</v>
      </c>
      <c r="AN236" s="193">
        <f>_xlfn.IFNA(IF($B236=$B$382,0,_xlfn.IFNA(INDEX('I.Supplementary 2017-18'!AA$8:AA$35,MATCH($B236,'I.Supplementary 2017-18'!$B$8:$B$35,0)),INDEX('I.KI 2017-18'!AA$9:AA$393,MATCH($B236,'I.KI 2017-18'!$B$9:$B$393,0)))),"")</f>
        <v>0</v>
      </c>
      <c r="AO236" s="157">
        <f>_xlfn.IFNA(IF($B236=$B$382,0,_xlfn.IFNA(INDEX('I.Supplementary 2017-18'!AB$8:AB$35,MATCH($B236,'I.Supplementary 2017-18'!$B$8:$B$35,0)),INDEX('I.KI 2017-18'!AB$9:AB$393,MATCH($B236,'I.KI 2017-18'!$B$9:$B$393,0)))),"")</f>
        <v>0</v>
      </c>
      <c r="AP236" s="149"/>
      <c r="AQ236" s="156">
        <f>_xlfn.IFNA(IF($B236=$B$381,0,IF($B236=$B$382,0,_xlfn.IFNA(INDEX('I.Supplementary 2017-18'!I$8:I$35,MATCH($B236,'I.Supplementary 2017-18'!$B$8:$B$35,0)),INDEX('I.KI 2017-18'!I$9:I$393,MATCH($B236,'I.KI 2017-18'!$B$9:$B$393,0))))),"")</f>
        <v>1.6708543120048382</v>
      </c>
      <c r="AR236" s="149">
        <f>_xlfn.IFNA(IF($B236=$B$381,0,IF($B236=$B$382,0,_xlfn.IFNA(INDEX('I.Supplementary 2017-18'!J$8:J$35,MATCH($B236,'I.Supplementary 2017-18'!$B$8:$B$35,0)),INDEX('I.KI 2017-18'!J$9:J$393,MATCH($B236,'I.KI 2017-18'!$B$9:$B$393,0))))),"")</f>
        <v>5.5906766086601216</v>
      </c>
      <c r="AS236" s="157">
        <f>_xlfn.IFNA(IF($B236=$B$381,0,IF($B236=$B$382,0,_xlfn.IFNA(INDEX('I.Supplementary 2017-18'!H$8:H$35,MATCH($B236,'I.Supplementary 2017-18'!$B$8:$B$35,0)),INDEX('I.KI 2017-18'!H$9:H$393,MATCH($B236,'I.KI 2017-18'!$B$9:$B$393,0))))),"")</f>
        <v>7.2615309206649599</v>
      </c>
      <c r="AT236" s="149"/>
      <c r="AU236" s="156">
        <f>_xlfn.IFNA(_xlfn.IFNA(INDEX('I.Supplementary 2018-19'!P$8:P$157,MATCH($B236,'I.Supplementary 2018-19'!$B$8:$B$157,0)),INDEX('I.KI 2018-19'!P$9:P$393,MATCH($B236,'I.KI 2018-19'!$B$9:$B$393,0))),"")</f>
        <v>0</v>
      </c>
      <c r="AV236" s="193">
        <f>_xlfn.IFNA(_xlfn.IFNA(INDEX('I.Supplementary 2018-19'!Q$8:Q$157,MATCH($B236,'I.Supplementary 2018-19'!$B$8:$B$157,0)),INDEX('I.KI 2018-19'!Q$9:Q$393,MATCH($B236,'I.KI 2018-19'!$B$9:$B$393,0))),"")</f>
        <v>0.98201788857960326</v>
      </c>
      <c r="AW236" s="193">
        <f>_xlfn.IFNA(_xlfn.IFNA(INDEX('I.Supplementary 2018-19'!R$8:R$157,MATCH($B236,'I.Supplementary 2018-19'!$B$8:$B$157,0)),INDEX('I.KI 2018-19'!R$9:R$393,MATCH($B236,'I.KI 2018-19'!$B$9:$B$393,0))),"")</f>
        <v>0</v>
      </c>
      <c r="AX236" s="193">
        <f>_xlfn.IFNA(_xlfn.IFNA(INDEX('I.Supplementary 2018-19'!S$8:S$157,MATCH($B236,'I.Supplementary 2018-19'!$B$8:$B$157,0)),INDEX('I.KI 2018-19'!S$9:S$393,MATCH($B236,'I.KI 2018-19'!$B$9:$B$393,0))),"")</f>
        <v>0</v>
      </c>
      <c r="AY236" s="157">
        <f>_xlfn.IFNA(_xlfn.IFNA(INDEX('I.Supplementary 2018-19'!T$8:T$157,MATCH($B236,'I.Supplementary 2018-19'!$B$8:$B$157,0)),INDEX('I.KI 2018-19'!T$9:T$393,MATCH($B236,'I.KI 2018-19'!$B$9:$B$393,0))),"")</f>
        <v>0</v>
      </c>
      <c r="AZ236" s="156">
        <f>_xlfn.IFNA(_xlfn.IFNA(INDEX('I.Supplementary 2018-19'!U$8:U$157,MATCH($B236,'I.Supplementary 2018-19'!$B$8:$B$157,0)),INDEX('I.KI 2018-19'!U$9:U$393,MATCH($B236,'I.KI 2018-19'!$B$9:$B$393,0))),"")</f>
        <v>0</v>
      </c>
      <c r="BA236" s="193">
        <f>_xlfn.IFNA(_xlfn.IFNA(INDEX('I.Supplementary 2018-19'!V$8:V$157,MATCH($B236,'I.Supplementary 2018-19'!$B$8:$B$157,0)),INDEX('I.KI 2018-19'!V$9:V$393,MATCH($B236,'I.KI 2018-19'!$B$9:$B$393,0))),"")</f>
        <v>5.7586368501220129</v>
      </c>
      <c r="BB236" s="193">
        <f>_xlfn.IFNA(_xlfn.IFNA(INDEX('I.Supplementary 2018-19'!W$8:W$157,MATCH($B236,'I.Supplementary 2018-19'!$B$8:$B$157,0)),INDEX('I.KI 2018-19'!W$9:W$393,MATCH($B236,'I.KI 2018-19'!$B$9:$B$393,0))),"")</f>
        <v>0</v>
      </c>
      <c r="BC236" s="193">
        <f>_xlfn.IFNA(_xlfn.IFNA(INDEX('I.Supplementary 2018-19'!X$8:X$157,MATCH($B236,'I.Supplementary 2018-19'!$B$8:$B$157,0)),INDEX('I.KI 2018-19'!X$9:X$393,MATCH($B236,'I.KI 2018-19'!$B$9:$B$393,0))),"")</f>
        <v>0</v>
      </c>
      <c r="BD236" s="157">
        <f>_xlfn.IFNA(_xlfn.IFNA(INDEX('I.Supplementary 2018-19'!Y$8:Y$157,MATCH($B236,'I.Supplementary 2018-19'!$B$8:$B$157,0)),INDEX('I.KI 2018-19'!Y$9:Y$393,MATCH($B236,'I.KI 2018-19'!$B$9:$B$393,0))),"")</f>
        <v>0</v>
      </c>
      <c r="BE236" s="156">
        <f>_xlfn.IFNA(_xlfn.IFNA(INDEX('I.Supplementary 2018-19'!Z$8:Z$157,MATCH($B236,'I.Supplementary 2018-19'!$B$8:$B$157,0)),INDEX('I.KI 2018-19'!Z$9:Z$393,MATCH($B236,'I.KI 2018-19'!$B$9:$B$393,0))),"")</f>
        <v>0</v>
      </c>
      <c r="BF236" s="193">
        <f>_xlfn.IFNA(_xlfn.IFNA(INDEX('I.Supplementary 2018-19'!AA$8:AA$157,MATCH($B236,'I.Supplementary 2018-19'!$B$8:$B$157,0)),INDEX('I.KI 2018-19'!AA$9:AA$393,MATCH($B236,'I.KI 2018-19'!$B$9:$B$393,0))),"")</f>
        <v>6.7406547387016165</v>
      </c>
      <c r="BG236" s="193">
        <f>_xlfn.IFNA(_xlfn.IFNA(INDEX('I.Supplementary 2018-19'!AB$8:AB$157,MATCH($B236,'I.Supplementary 2018-19'!$B$8:$B$157,0)),INDEX('I.KI 2018-19'!AB$9:AB$393,MATCH($B236,'I.KI 2018-19'!$B$9:$B$393,0))),"")</f>
        <v>0</v>
      </c>
      <c r="BH236" s="193">
        <f>_xlfn.IFNA(_xlfn.IFNA(INDEX('I.Supplementary 2018-19'!AC$8:AC$157,MATCH($B236,'I.Supplementary 2018-19'!$B$8:$B$157,0)),INDEX('I.KI 2018-19'!AC$9:AC$393,MATCH($B236,'I.KI 2018-19'!$B$9:$B$393,0))),"")</f>
        <v>0</v>
      </c>
      <c r="BI236" s="157">
        <f>_xlfn.IFNA(_xlfn.IFNA(INDEX('I.Supplementary 2018-19'!AD$8:AD$157,MATCH($B236,'I.Supplementary 2018-19'!$B$8:$B$157,0)),INDEX('I.KI 2018-19'!AD$9:AD$393,MATCH($B236,'I.KI 2018-19'!$B$9:$B$393,0))),"")</f>
        <v>0</v>
      </c>
      <c r="BJ236" s="149"/>
      <c r="BK236" s="156">
        <f>_xlfn.IFNA(IF($B236=$B$381,0,IF($B236=$B$382,0,_xlfn.IFNA(INDEX('I.Supplementary 2018-19'!I$8:I$157,MATCH($B236,'I.Supplementary 2018-19'!$B$8:$B$157,0)),INDEX('I.KI 2018-19'!I$9:I$393,MATCH($B236,'I.KI 2018-19'!$B$9:$B$393,0))))),"")</f>
        <v>0.98201788857960326</v>
      </c>
      <c r="BL236" s="149">
        <f>_xlfn.IFNA(IF($B236=$B$381,0,IF($B236=$B$382,0,_xlfn.IFNA(INDEX('I.Supplementary 2018-19'!J$8:J$157,MATCH($B236,'I.Supplementary 2018-19'!$B$8:$B$157,0)),INDEX('I.KI 2018-19'!J$9:J$393,MATCH($B236,'I.KI 2018-19'!$B$9:$B$393,0))))),"")</f>
        <v>5.7586368501220129</v>
      </c>
      <c r="BM236" s="157">
        <f>_xlfn.IFNA(IF($B236=$B$381,0,IF($B236=$B$382,0,_xlfn.IFNA(INDEX('I.Supplementary 2018-19'!H$8:H$157,MATCH($B236,'I.Supplementary 2018-19'!$B$8:$B$157,0)),INDEX('I.KI 2018-19'!H$9:H$393,MATCH($B236,'I.KI 2018-19'!$B$9:$B$393,0))))),"")</f>
        <v>6.7406547387016165</v>
      </c>
    </row>
    <row r="237" spans="2:65">
      <c r="B237" s="121" t="str">
        <f>'Calculations for 2021-22'!B237</f>
        <v>E3001</v>
      </c>
      <c r="C237" s="160" t="str">
        <f>'Calculations for 2021-22'!D237</f>
        <v>E3001</v>
      </c>
      <c r="D237" t="str">
        <f>'Calculations for 2021-22'!E237</f>
        <v>UNINFIR</v>
      </c>
      <c r="E237">
        <f>'Calculations for 2021-22'!F237</f>
        <v>0</v>
      </c>
      <c r="F237" s="120" t="str">
        <f>'Calculations for 2021-22'!H237</f>
        <v>Nottingham</v>
      </c>
      <c r="G237" s="156">
        <f>_xlfn.IFNA(INDEX('I.KI 2016-17'!M$8:M$391,MATCH($B237,'I.KI 2016-17'!$B$8:$B$391,0)),"")</f>
        <v>50.672588737791003</v>
      </c>
      <c r="H237" s="149">
        <f>_xlfn.IFNA(INDEX('I.KI 2016-17'!N$8:N$391,MATCH($B237,'I.KI 2016-17'!$B$8:$B$391,0)),"")</f>
        <v>7.7063646291480001</v>
      </c>
      <c r="I237" s="149">
        <f>_xlfn.IFNA(INDEX('I.KI 2016-17'!O$8:O$391,MATCH($B237,'I.KI 2016-17'!$B$8:$B$391,0)),"")</f>
        <v>0</v>
      </c>
      <c r="J237" s="149">
        <f>_xlfn.IFNA(INDEX('I.KI 2016-17'!P$8:P$391,MATCH($B237,'I.KI 2016-17'!$B$8:$B$391,0)),"")</f>
        <v>0</v>
      </c>
      <c r="K237" s="157">
        <f>_xlfn.IFNA(INDEX('I.KI 2016-17'!Q$8:Q$391,MATCH($B237,'I.KI 2016-17'!$B$8:$B$391,0)),"")</f>
        <v>0</v>
      </c>
      <c r="L237" s="156">
        <f>_xlfn.IFNA(INDEX('I.KI 2016-17'!R$8:R$391,MATCH($B237,'I.KI 2016-17'!$B$8:$B$391,0)),"")</f>
        <v>73.706941509900005</v>
      </c>
      <c r="M237" s="193">
        <f>_xlfn.IFNA(INDEX('I.KI 2016-17'!S$8:S$391,MATCH($B237,'I.KI 2016-17'!$B$8:$B$391,0)),"")</f>
        <v>14.680159160535</v>
      </c>
      <c r="N237" s="193">
        <f>_xlfn.IFNA(INDEX('I.KI 2016-17'!T$8:T$391,MATCH($B237,'I.KI 2016-17'!$B$8:$B$391,0)),"")</f>
        <v>0</v>
      </c>
      <c r="O237" s="193">
        <f>_xlfn.IFNA(INDEX('I.KI 2016-17'!U$8:U$391,MATCH($B237,'I.KI 2016-17'!$B$8:$B$391,0)),"")</f>
        <v>0</v>
      </c>
      <c r="P237" s="157">
        <f>_xlfn.IFNA(INDEX('I.KI 2016-17'!V$8:V$391,MATCH($B237,'I.KI 2016-17'!$B$8:$B$391,0)),"")</f>
        <v>0</v>
      </c>
      <c r="Q237" s="156">
        <f>_xlfn.IFNA(INDEX('I.KI 2016-17'!W$8:W$391,MATCH($B237,'I.KI 2016-17'!$B$8:$B$391,0)),"")</f>
        <v>124.37953024769101</v>
      </c>
      <c r="R237" s="193">
        <f>_xlfn.IFNA(INDEX('I.KI 2016-17'!X$8:X$391,MATCH($B237,'I.KI 2016-17'!$B$8:$B$391,0)),"")</f>
        <v>22.386523789683</v>
      </c>
      <c r="S237" s="193">
        <f>_xlfn.IFNA(INDEX('I.KI 2016-17'!Y$8:Y$391,MATCH($B237,'I.KI 2016-17'!$B$8:$B$391,0)),"")</f>
        <v>0</v>
      </c>
      <c r="T237" s="193">
        <f>_xlfn.IFNA(INDEX('I.KI 2016-17'!Z$8:Z$391,MATCH($B237,'I.KI 2016-17'!$B$8:$B$391,0)),"")</f>
        <v>0</v>
      </c>
      <c r="U237" s="157">
        <f>_xlfn.IFNA(INDEX('I.KI 2016-17'!AA$8:AA$391,MATCH($B237,'I.KI 2016-17'!$B$8:$B$391,0)),"")</f>
        <v>0</v>
      </c>
      <c r="V237" s="149"/>
      <c r="W237" s="154">
        <f>_xlfn.IFNA(INDEX('I.KI 2016-17'!$H$8:$H$391,MATCH(B237,'I.KI 2016-17'!$B$8:$B$391,0)),"")</f>
        <v>58.378953366939001</v>
      </c>
      <c r="X237" s="153">
        <f>_xlfn.IFNA(INDEX('I.KI 2016-17'!$I$8:$I$391,MATCH(B237,'I.KI 2016-17'!$B$8:$B$391,0)),"")</f>
        <v>88.387100670435018</v>
      </c>
      <c r="Y237" s="155">
        <f>_xlfn.IFNA(INDEX('I.KI 2016-17'!$G$8:$G$391,MATCH(B237,'I.KI 2016-17'!$B$8:$B$391,0)),"")</f>
        <v>146.76605403737403</v>
      </c>
      <c r="Z237" s="149"/>
      <c r="AA237" s="156">
        <f>_xlfn.IFNA(IF($B237=$B$382,0,_xlfn.IFNA(INDEX('I.Supplementary 2017-18'!N$8:N$35,MATCH($B237,'I.Supplementary 2017-18'!$B$8:$B$35,0)),INDEX('I.KI 2017-18'!N$9:N$393,MATCH($B237,'I.KI 2017-18'!$B$9:$B$393,0)))),"")</f>
        <v>39.337711222574129</v>
      </c>
      <c r="AB237" s="193">
        <f>_xlfn.IFNA(IF($B237=$B$382,0,_xlfn.IFNA(INDEX('I.Supplementary 2017-18'!O$8:O$35,MATCH($B237,'I.Supplementary 2017-18'!$B$8:$B$35,0)),INDEX('I.KI 2017-18'!O$9:O$393,MATCH($B237,'I.KI 2017-18'!$B$9:$B$393,0)))),"")</f>
        <v>5.1473026750488131</v>
      </c>
      <c r="AC237" s="193">
        <f>_xlfn.IFNA(IF($B237=$B$382,0,_xlfn.IFNA(INDEX('I.Supplementary 2017-18'!P$8:P$35,MATCH($B237,'I.Supplementary 2017-18'!$B$8:$B$35,0)),INDEX('I.KI 2017-18'!P$9:P$393,MATCH($B237,'I.KI 2017-18'!$B$9:$B$393,0)))),"")</f>
        <v>0</v>
      </c>
      <c r="AD237" s="193">
        <f>_xlfn.IFNA(IF($B237=$B$382,0,_xlfn.IFNA(INDEX('I.Supplementary 2017-18'!Q$8:Q$35,MATCH($B237,'I.Supplementary 2017-18'!$B$8:$B$35,0)),INDEX('I.KI 2017-18'!Q$9:Q$393,MATCH($B237,'I.KI 2017-18'!$B$9:$B$393,0)))),"")</f>
        <v>0</v>
      </c>
      <c r="AE237" s="157">
        <f>_xlfn.IFNA(IF($B237=$B$382,0,_xlfn.IFNA(INDEX('I.Supplementary 2017-18'!R$8:R$35,MATCH($B237,'I.Supplementary 2017-18'!$B$8:$B$35,0)),INDEX('I.KI 2017-18'!R$9:R$393,MATCH($B237,'I.KI 2017-18'!$B$9:$B$393,0)))),"")</f>
        <v>0</v>
      </c>
      <c r="AF237" s="156">
        <f>_xlfn.IFNA(IF($B237=$B$382,0,_xlfn.IFNA(INDEX('I.Supplementary 2017-18'!S$8:S$35,MATCH($B237,'I.Supplementary 2017-18'!$B$8:$B$35,0)),INDEX('I.KI 2017-18'!S$9:S$393,MATCH($B237,'I.KI 2017-18'!$B$9:$B$393,0)))),"")</f>
        <v>75.211744244886404</v>
      </c>
      <c r="AG237" s="193">
        <f>_xlfn.IFNA(IF($B237=$B$382,0,_xlfn.IFNA(INDEX('I.Supplementary 2017-18'!T$8:T$35,MATCH($B237,'I.Supplementary 2017-18'!$B$8:$B$35,0)),INDEX('I.KI 2017-18'!T$9:T$393,MATCH($B237,'I.KI 2017-18'!$B$9:$B$393,0)))),"")</f>
        <v>14.979869651871036</v>
      </c>
      <c r="AH237" s="193">
        <f>_xlfn.IFNA(IF($B237=$B$382,0,_xlfn.IFNA(INDEX('I.Supplementary 2017-18'!U$8:U$35,MATCH($B237,'I.Supplementary 2017-18'!$B$8:$B$35,0)),INDEX('I.KI 2017-18'!U$9:U$393,MATCH($B237,'I.KI 2017-18'!$B$9:$B$393,0)))),"")</f>
        <v>0</v>
      </c>
      <c r="AI237" s="193">
        <f>_xlfn.IFNA(IF($B237=$B$382,0,_xlfn.IFNA(INDEX('I.Supplementary 2017-18'!V$8:V$35,MATCH($B237,'I.Supplementary 2017-18'!$B$8:$B$35,0)),INDEX('I.KI 2017-18'!V$9:V$393,MATCH($B237,'I.KI 2017-18'!$B$9:$B$393,0)))),"")</f>
        <v>0</v>
      </c>
      <c r="AJ237" s="157">
        <f>_xlfn.IFNA(IF($B237=$B$382,0,_xlfn.IFNA(INDEX('I.Supplementary 2017-18'!W$8:W$35,MATCH($B237,'I.Supplementary 2017-18'!$B$8:$B$35,0)),INDEX('I.KI 2017-18'!W$9:W$393,MATCH($B237,'I.KI 2017-18'!$B$9:$B$393,0)))),"")</f>
        <v>0</v>
      </c>
      <c r="AK237" s="156">
        <f>_xlfn.IFNA(IF($B237=$B$382,0,_xlfn.IFNA(INDEX('I.Supplementary 2017-18'!X$8:X$35,MATCH($B237,'I.Supplementary 2017-18'!$B$8:$B$35,0)),INDEX('I.KI 2017-18'!X$9:X$393,MATCH($B237,'I.KI 2017-18'!$B$9:$B$393,0)))),"")</f>
        <v>114.54945546746053</v>
      </c>
      <c r="AL237" s="193">
        <f>_xlfn.IFNA(IF($B237=$B$382,0,_xlfn.IFNA(INDEX('I.Supplementary 2017-18'!Y$8:Y$35,MATCH($B237,'I.Supplementary 2017-18'!$B$8:$B$35,0)),INDEX('I.KI 2017-18'!Y$9:Y$393,MATCH($B237,'I.KI 2017-18'!$B$9:$B$393,0)))),"")</f>
        <v>20.127172326919847</v>
      </c>
      <c r="AM237" s="193">
        <f>_xlfn.IFNA(IF($B237=$B$382,0,_xlfn.IFNA(INDEX('I.Supplementary 2017-18'!Z$8:Z$35,MATCH($B237,'I.Supplementary 2017-18'!$B$8:$B$35,0)),INDEX('I.KI 2017-18'!Z$9:Z$393,MATCH($B237,'I.KI 2017-18'!$B$9:$B$393,0)))),"")</f>
        <v>0</v>
      </c>
      <c r="AN237" s="193">
        <f>_xlfn.IFNA(IF($B237=$B$382,0,_xlfn.IFNA(INDEX('I.Supplementary 2017-18'!AA$8:AA$35,MATCH($B237,'I.Supplementary 2017-18'!$B$8:$B$35,0)),INDEX('I.KI 2017-18'!AA$9:AA$393,MATCH($B237,'I.KI 2017-18'!$B$9:$B$393,0)))),"")</f>
        <v>0</v>
      </c>
      <c r="AO237" s="157">
        <f>_xlfn.IFNA(IF($B237=$B$382,0,_xlfn.IFNA(INDEX('I.Supplementary 2017-18'!AB$8:AB$35,MATCH($B237,'I.Supplementary 2017-18'!$B$8:$B$35,0)),INDEX('I.KI 2017-18'!AB$9:AB$393,MATCH($B237,'I.KI 2017-18'!$B$9:$B$393,0)))),"")</f>
        <v>0</v>
      </c>
      <c r="AP237" s="149"/>
      <c r="AQ237" s="156">
        <f>_xlfn.IFNA(IF($B237=$B$381,0,IF($B237=$B$382,0,_xlfn.IFNA(INDEX('I.Supplementary 2017-18'!I$8:I$35,MATCH($B237,'I.Supplementary 2017-18'!$B$8:$B$35,0)),INDEX('I.KI 2017-18'!I$9:I$393,MATCH($B237,'I.KI 2017-18'!$B$9:$B$393,0))))),"")</f>
        <v>44.485013897622942</v>
      </c>
      <c r="AR237" s="149">
        <f>_xlfn.IFNA(IF($B237=$B$381,0,IF($B237=$B$382,0,_xlfn.IFNA(INDEX('I.Supplementary 2017-18'!J$8:J$35,MATCH($B237,'I.Supplementary 2017-18'!$B$8:$B$35,0)),INDEX('I.KI 2017-18'!J$9:J$393,MATCH($B237,'I.KI 2017-18'!$B$9:$B$393,0))))),"")</f>
        <v>90.191613896757445</v>
      </c>
      <c r="AS237" s="157">
        <f>_xlfn.IFNA(IF($B237=$B$381,0,IF($B237=$B$382,0,_xlfn.IFNA(INDEX('I.Supplementary 2017-18'!H$8:H$35,MATCH($B237,'I.Supplementary 2017-18'!$B$8:$B$35,0)),INDEX('I.KI 2017-18'!H$9:H$393,MATCH($B237,'I.KI 2017-18'!$B$9:$B$393,0))))),"")</f>
        <v>134.67662779438038</v>
      </c>
      <c r="AT237" s="149"/>
      <c r="AU237" s="156">
        <f>_xlfn.IFNA(_xlfn.IFNA(INDEX('I.Supplementary 2018-19'!P$8:P$157,MATCH($B237,'I.Supplementary 2018-19'!$B$8:$B$157,0)),INDEX('I.KI 2018-19'!P$9:P$393,MATCH($B237,'I.KI 2018-19'!$B$9:$B$393,0))),"")</f>
        <v>31.493111518891439</v>
      </c>
      <c r="AV237" s="193">
        <f>_xlfn.IFNA(_xlfn.IFNA(INDEX('I.Supplementary 2018-19'!Q$8:Q$157,MATCH($B237,'I.Supplementary 2018-19'!$B$8:$B$157,0)),INDEX('I.KI 2018-19'!Q$9:Q$393,MATCH($B237,'I.KI 2018-19'!$B$9:$B$393,0))),"")</f>
        <v>3.4881113171187565</v>
      </c>
      <c r="AW237" s="193">
        <f>_xlfn.IFNA(_xlfn.IFNA(INDEX('I.Supplementary 2018-19'!R$8:R$157,MATCH($B237,'I.Supplementary 2018-19'!$B$8:$B$157,0)),INDEX('I.KI 2018-19'!R$9:R$393,MATCH($B237,'I.KI 2018-19'!$B$9:$B$393,0))),"")</f>
        <v>0</v>
      </c>
      <c r="AX237" s="193">
        <f>_xlfn.IFNA(_xlfn.IFNA(INDEX('I.Supplementary 2018-19'!S$8:S$157,MATCH($B237,'I.Supplementary 2018-19'!$B$8:$B$157,0)),INDEX('I.KI 2018-19'!S$9:S$393,MATCH($B237,'I.KI 2018-19'!$B$9:$B$393,0))),"")</f>
        <v>0</v>
      </c>
      <c r="AY237" s="157">
        <f>_xlfn.IFNA(_xlfn.IFNA(INDEX('I.Supplementary 2018-19'!T$8:T$157,MATCH($B237,'I.Supplementary 2018-19'!$B$8:$B$157,0)),INDEX('I.KI 2018-19'!T$9:T$393,MATCH($B237,'I.KI 2018-19'!$B$9:$B$393,0))),"")</f>
        <v>0</v>
      </c>
      <c r="AZ237" s="156">
        <f>_xlfn.IFNA(_xlfn.IFNA(INDEX('I.Supplementary 2018-19'!U$8:U$157,MATCH($B237,'I.Supplementary 2018-19'!$B$8:$B$157,0)),INDEX('I.KI 2018-19'!U$9:U$393,MATCH($B237,'I.KI 2018-19'!$B$9:$B$393,0))),"")</f>
        <v>77.471324544088986</v>
      </c>
      <c r="BA237" s="193">
        <f>_xlfn.IFNA(_xlfn.IFNA(INDEX('I.Supplementary 2018-19'!V$8:V$157,MATCH($B237,'I.Supplementary 2018-19'!$B$8:$B$157,0)),INDEX('I.KI 2018-19'!V$9:V$393,MATCH($B237,'I.KI 2018-19'!$B$9:$B$393,0))),"")</f>
        <v>15.429908654287763</v>
      </c>
      <c r="BB237" s="193">
        <f>_xlfn.IFNA(_xlfn.IFNA(INDEX('I.Supplementary 2018-19'!W$8:W$157,MATCH($B237,'I.Supplementary 2018-19'!$B$8:$B$157,0)),INDEX('I.KI 2018-19'!W$9:W$393,MATCH($B237,'I.KI 2018-19'!$B$9:$B$393,0))),"")</f>
        <v>0</v>
      </c>
      <c r="BC237" s="193">
        <f>_xlfn.IFNA(_xlfn.IFNA(INDEX('I.Supplementary 2018-19'!X$8:X$157,MATCH($B237,'I.Supplementary 2018-19'!$B$8:$B$157,0)),INDEX('I.KI 2018-19'!X$9:X$393,MATCH($B237,'I.KI 2018-19'!$B$9:$B$393,0))),"")</f>
        <v>0</v>
      </c>
      <c r="BD237" s="157">
        <f>_xlfn.IFNA(_xlfn.IFNA(INDEX('I.Supplementary 2018-19'!Y$8:Y$157,MATCH($B237,'I.Supplementary 2018-19'!$B$8:$B$157,0)),INDEX('I.KI 2018-19'!Y$9:Y$393,MATCH($B237,'I.KI 2018-19'!$B$9:$B$393,0))),"")</f>
        <v>0</v>
      </c>
      <c r="BE237" s="156">
        <f>_xlfn.IFNA(_xlfn.IFNA(INDEX('I.Supplementary 2018-19'!Z$8:Z$157,MATCH($B237,'I.Supplementary 2018-19'!$B$8:$B$157,0)),INDEX('I.KI 2018-19'!Z$9:Z$393,MATCH($B237,'I.KI 2018-19'!$B$9:$B$393,0))),"")</f>
        <v>108.96443606298043</v>
      </c>
      <c r="BF237" s="193">
        <f>_xlfn.IFNA(_xlfn.IFNA(INDEX('I.Supplementary 2018-19'!AA$8:AA$157,MATCH($B237,'I.Supplementary 2018-19'!$B$8:$B$157,0)),INDEX('I.KI 2018-19'!AA$9:AA$393,MATCH($B237,'I.KI 2018-19'!$B$9:$B$393,0))),"")</f>
        <v>18.918019971406519</v>
      </c>
      <c r="BG237" s="193">
        <f>_xlfn.IFNA(_xlfn.IFNA(INDEX('I.Supplementary 2018-19'!AB$8:AB$157,MATCH($B237,'I.Supplementary 2018-19'!$B$8:$B$157,0)),INDEX('I.KI 2018-19'!AB$9:AB$393,MATCH($B237,'I.KI 2018-19'!$B$9:$B$393,0))),"")</f>
        <v>0</v>
      </c>
      <c r="BH237" s="193">
        <f>_xlfn.IFNA(_xlfn.IFNA(INDEX('I.Supplementary 2018-19'!AC$8:AC$157,MATCH($B237,'I.Supplementary 2018-19'!$B$8:$B$157,0)),INDEX('I.KI 2018-19'!AC$9:AC$393,MATCH($B237,'I.KI 2018-19'!$B$9:$B$393,0))),"")</f>
        <v>0</v>
      </c>
      <c r="BI237" s="157">
        <f>_xlfn.IFNA(_xlfn.IFNA(INDEX('I.Supplementary 2018-19'!AD$8:AD$157,MATCH($B237,'I.Supplementary 2018-19'!$B$8:$B$157,0)),INDEX('I.KI 2018-19'!AD$9:AD$393,MATCH($B237,'I.KI 2018-19'!$B$9:$B$393,0))),"")</f>
        <v>0</v>
      </c>
      <c r="BJ237" s="149"/>
      <c r="BK237" s="156">
        <f>_xlfn.IFNA(IF($B237=$B$381,0,IF($B237=$B$382,0,_xlfn.IFNA(INDEX('I.Supplementary 2018-19'!I$8:I$157,MATCH($B237,'I.Supplementary 2018-19'!$B$8:$B$157,0)),INDEX('I.KI 2018-19'!I$9:I$393,MATCH($B237,'I.KI 2018-19'!$B$9:$B$393,0))))),"")</f>
        <v>34.981222836010197</v>
      </c>
      <c r="BL237" s="149">
        <f>_xlfn.IFNA(IF($B237=$B$381,0,IF($B237=$B$382,0,_xlfn.IFNA(INDEX('I.Supplementary 2018-19'!J$8:J$157,MATCH($B237,'I.Supplementary 2018-19'!$B$8:$B$157,0)),INDEX('I.KI 2018-19'!J$9:J$393,MATCH($B237,'I.KI 2018-19'!$B$9:$B$393,0))))),"")</f>
        <v>92.901233198376744</v>
      </c>
      <c r="BM237" s="157">
        <f>_xlfn.IFNA(IF($B237=$B$381,0,IF($B237=$B$382,0,_xlfn.IFNA(INDEX('I.Supplementary 2018-19'!H$8:H$157,MATCH($B237,'I.Supplementary 2018-19'!$B$8:$B$157,0)),INDEX('I.KI 2018-19'!H$9:H$393,MATCH($B237,'I.KI 2018-19'!$B$9:$B$393,0))))),"")</f>
        <v>127.88245603438693</v>
      </c>
    </row>
    <row r="238" spans="2:65">
      <c r="B238" s="121" t="str">
        <f>'Calculations for 2021-22'!B238</f>
        <v>E3021</v>
      </c>
      <c r="C238" s="160" t="str">
        <f>'Calculations for 2021-22'!D238</f>
        <v>E3021</v>
      </c>
      <c r="D238" t="str">
        <f>'Calculations for 2021-22'!E238</f>
        <v>SCNFIR</v>
      </c>
      <c r="E238">
        <f>'Calculations for 2021-22'!F238</f>
        <v>0</v>
      </c>
      <c r="F238" s="120" t="str">
        <f>'Calculations for 2021-22'!H238</f>
        <v>Nottinghamshire</v>
      </c>
      <c r="G238" s="156">
        <f>_xlfn.IFNA(INDEX('I.KI 2016-17'!M$8:M$391,MATCH($B238,'I.KI 2016-17'!$B$8:$B$391,0)),"")</f>
        <v>63.234072113617998</v>
      </c>
      <c r="H238" s="149">
        <f>_xlfn.IFNA(INDEX('I.KI 2016-17'!N$8:N$391,MATCH($B238,'I.KI 2016-17'!$B$8:$B$391,0)),"")</f>
        <v>0</v>
      </c>
      <c r="I238" s="149">
        <f>_xlfn.IFNA(INDEX('I.KI 2016-17'!O$8:O$391,MATCH($B238,'I.KI 2016-17'!$B$8:$B$391,0)),"")</f>
        <v>0</v>
      </c>
      <c r="J238" s="149">
        <f>_xlfn.IFNA(INDEX('I.KI 2016-17'!P$8:P$391,MATCH($B238,'I.KI 2016-17'!$B$8:$B$391,0)),"")</f>
        <v>0</v>
      </c>
      <c r="K238" s="157">
        <f>_xlfn.IFNA(INDEX('I.KI 2016-17'!Q$8:Q$391,MATCH($B238,'I.KI 2016-17'!$B$8:$B$391,0)),"")</f>
        <v>0</v>
      </c>
      <c r="L238" s="156">
        <f>_xlfn.IFNA(INDEX('I.KI 2016-17'!R$8:R$391,MATCH($B238,'I.KI 2016-17'!$B$8:$B$391,0)),"")</f>
        <v>99.662174736994004</v>
      </c>
      <c r="M238" s="193">
        <f>_xlfn.IFNA(INDEX('I.KI 2016-17'!S$8:S$391,MATCH($B238,'I.KI 2016-17'!$B$8:$B$391,0)),"")</f>
        <v>0</v>
      </c>
      <c r="N238" s="193">
        <f>_xlfn.IFNA(INDEX('I.KI 2016-17'!T$8:T$391,MATCH($B238,'I.KI 2016-17'!$B$8:$B$391,0)),"")</f>
        <v>0</v>
      </c>
      <c r="O238" s="193">
        <f>_xlfn.IFNA(INDEX('I.KI 2016-17'!U$8:U$391,MATCH($B238,'I.KI 2016-17'!$B$8:$B$391,0)),"")</f>
        <v>0</v>
      </c>
      <c r="P238" s="157">
        <f>_xlfn.IFNA(INDEX('I.KI 2016-17'!V$8:V$391,MATCH($B238,'I.KI 2016-17'!$B$8:$B$391,0)),"")</f>
        <v>0</v>
      </c>
      <c r="Q238" s="156">
        <f>_xlfn.IFNA(INDEX('I.KI 2016-17'!W$8:W$391,MATCH($B238,'I.KI 2016-17'!$B$8:$B$391,0)),"")</f>
        <v>162.89624685061199</v>
      </c>
      <c r="R238" s="193">
        <f>_xlfn.IFNA(INDEX('I.KI 2016-17'!X$8:X$391,MATCH($B238,'I.KI 2016-17'!$B$8:$B$391,0)),"")</f>
        <v>0</v>
      </c>
      <c r="S238" s="193">
        <f>_xlfn.IFNA(INDEX('I.KI 2016-17'!Y$8:Y$391,MATCH($B238,'I.KI 2016-17'!$B$8:$B$391,0)),"")</f>
        <v>0</v>
      </c>
      <c r="T238" s="193">
        <f>_xlfn.IFNA(INDEX('I.KI 2016-17'!Z$8:Z$391,MATCH($B238,'I.KI 2016-17'!$B$8:$B$391,0)),"")</f>
        <v>0</v>
      </c>
      <c r="U238" s="157">
        <f>_xlfn.IFNA(INDEX('I.KI 2016-17'!AA$8:AA$391,MATCH($B238,'I.KI 2016-17'!$B$8:$B$391,0)),"")</f>
        <v>0</v>
      </c>
      <c r="V238" s="149"/>
      <c r="W238" s="154">
        <f>_xlfn.IFNA(INDEX('I.KI 2016-17'!$H$8:$H$391,MATCH(B238,'I.KI 2016-17'!$B$8:$B$391,0)),"")</f>
        <v>63.234072113617998</v>
      </c>
      <c r="X238" s="153">
        <f>_xlfn.IFNA(INDEX('I.KI 2016-17'!$I$8:$I$391,MATCH(B238,'I.KI 2016-17'!$B$8:$B$391,0)),"")</f>
        <v>99.662174736994004</v>
      </c>
      <c r="Y238" s="155">
        <f>_xlfn.IFNA(INDEX('I.KI 2016-17'!$G$8:$G$391,MATCH(B238,'I.KI 2016-17'!$B$8:$B$391,0)),"")</f>
        <v>162.89624685061199</v>
      </c>
      <c r="Z238" s="149"/>
      <c r="AA238" s="156">
        <f>_xlfn.IFNA(IF($B238=$B$382,0,_xlfn.IFNA(INDEX('I.Supplementary 2017-18'!N$8:N$35,MATCH($B238,'I.Supplementary 2017-18'!$B$8:$B$35,0)),INDEX('I.KI 2017-18'!N$9:N$393,MATCH($B238,'I.KI 2017-18'!$B$9:$B$393,0)))),"")</f>
        <v>38.5100690991599</v>
      </c>
      <c r="AB238" s="193">
        <f>_xlfn.IFNA(IF($B238=$B$382,0,_xlfn.IFNA(INDEX('I.Supplementary 2017-18'!O$8:O$35,MATCH($B238,'I.Supplementary 2017-18'!$B$8:$B$35,0)),INDEX('I.KI 2017-18'!O$9:O$393,MATCH($B238,'I.KI 2017-18'!$B$9:$B$393,0)))),"")</f>
        <v>0</v>
      </c>
      <c r="AC238" s="193">
        <f>_xlfn.IFNA(IF($B238=$B$382,0,_xlfn.IFNA(INDEX('I.Supplementary 2017-18'!P$8:P$35,MATCH($B238,'I.Supplementary 2017-18'!$B$8:$B$35,0)),INDEX('I.KI 2017-18'!P$9:P$393,MATCH($B238,'I.KI 2017-18'!$B$9:$B$393,0)))),"")</f>
        <v>0</v>
      </c>
      <c r="AD238" s="193">
        <f>_xlfn.IFNA(IF($B238=$B$382,0,_xlfn.IFNA(INDEX('I.Supplementary 2017-18'!Q$8:Q$35,MATCH($B238,'I.Supplementary 2017-18'!$B$8:$B$35,0)),INDEX('I.KI 2017-18'!Q$9:Q$393,MATCH($B238,'I.KI 2017-18'!$B$9:$B$393,0)))),"")</f>
        <v>0</v>
      </c>
      <c r="AE238" s="157">
        <f>_xlfn.IFNA(IF($B238=$B$382,0,_xlfn.IFNA(INDEX('I.Supplementary 2017-18'!R$8:R$35,MATCH($B238,'I.Supplementary 2017-18'!$B$8:$B$35,0)),INDEX('I.KI 2017-18'!R$9:R$393,MATCH($B238,'I.KI 2017-18'!$B$9:$B$393,0)))),"")</f>
        <v>0</v>
      </c>
      <c r="AF238" s="156">
        <f>_xlfn.IFNA(IF($B238=$B$382,0,_xlfn.IFNA(INDEX('I.Supplementary 2017-18'!S$8:S$35,MATCH($B238,'I.Supplementary 2017-18'!$B$8:$B$35,0)),INDEX('I.KI 2017-18'!S$9:S$393,MATCH($B238,'I.KI 2017-18'!$B$9:$B$393,0)))),"")</f>
        <v>101.69688015342723</v>
      </c>
      <c r="AG238" s="193">
        <f>_xlfn.IFNA(IF($B238=$B$382,0,_xlfn.IFNA(INDEX('I.Supplementary 2017-18'!T$8:T$35,MATCH($B238,'I.Supplementary 2017-18'!$B$8:$B$35,0)),INDEX('I.KI 2017-18'!T$9:T$393,MATCH($B238,'I.KI 2017-18'!$B$9:$B$393,0)))),"")</f>
        <v>0</v>
      </c>
      <c r="AH238" s="193">
        <f>_xlfn.IFNA(IF($B238=$B$382,0,_xlfn.IFNA(INDEX('I.Supplementary 2017-18'!U$8:U$35,MATCH($B238,'I.Supplementary 2017-18'!$B$8:$B$35,0)),INDEX('I.KI 2017-18'!U$9:U$393,MATCH($B238,'I.KI 2017-18'!$B$9:$B$393,0)))),"")</f>
        <v>0</v>
      </c>
      <c r="AI238" s="193">
        <f>_xlfn.IFNA(IF($B238=$B$382,0,_xlfn.IFNA(INDEX('I.Supplementary 2017-18'!V$8:V$35,MATCH($B238,'I.Supplementary 2017-18'!$B$8:$B$35,0)),INDEX('I.KI 2017-18'!V$9:V$393,MATCH($B238,'I.KI 2017-18'!$B$9:$B$393,0)))),"")</f>
        <v>0</v>
      </c>
      <c r="AJ238" s="157">
        <f>_xlfn.IFNA(IF($B238=$B$382,0,_xlfn.IFNA(INDEX('I.Supplementary 2017-18'!W$8:W$35,MATCH($B238,'I.Supplementary 2017-18'!$B$8:$B$35,0)),INDEX('I.KI 2017-18'!W$9:W$393,MATCH($B238,'I.KI 2017-18'!$B$9:$B$393,0)))),"")</f>
        <v>0</v>
      </c>
      <c r="AK238" s="156">
        <f>_xlfn.IFNA(IF($B238=$B$382,0,_xlfn.IFNA(INDEX('I.Supplementary 2017-18'!X$8:X$35,MATCH($B238,'I.Supplementary 2017-18'!$B$8:$B$35,0)),INDEX('I.KI 2017-18'!X$9:X$393,MATCH($B238,'I.KI 2017-18'!$B$9:$B$393,0)))),"")</f>
        <v>140.20694925258712</v>
      </c>
      <c r="AL238" s="193">
        <f>_xlfn.IFNA(IF($B238=$B$382,0,_xlfn.IFNA(INDEX('I.Supplementary 2017-18'!Y$8:Y$35,MATCH($B238,'I.Supplementary 2017-18'!$B$8:$B$35,0)),INDEX('I.KI 2017-18'!Y$9:Y$393,MATCH($B238,'I.KI 2017-18'!$B$9:$B$393,0)))),"")</f>
        <v>0</v>
      </c>
      <c r="AM238" s="193">
        <f>_xlfn.IFNA(IF($B238=$B$382,0,_xlfn.IFNA(INDEX('I.Supplementary 2017-18'!Z$8:Z$35,MATCH($B238,'I.Supplementary 2017-18'!$B$8:$B$35,0)),INDEX('I.KI 2017-18'!Z$9:Z$393,MATCH($B238,'I.KI 2017-18'!$B$9:$B$393,0)))),"")</f>
        <v>0</v>
      </c>
      <c r="AN238" s="193">
        <f>_xlfn.IFNA(IF($B238=$B$382,0,_xlfn.IFNA(INDEX('I.Supplementary 2017-18'!AA$8:AA$35,MATCH($B238,'I.Supplementary 2017-18'!$B$8:$B$35,0)),INDEX('I.KI 2017-18'!AA$9:AA$393,MATCH($B238,'I.KI 2017-18'!$B$9:$B$393,0)))),"")</f>
        <v>0</v>
      </c>
      <c r="AO238" s="157">
        <f>_xlfn.IFNA(IF($B238=$B$382,0,_xlfn.IFNA(INDEX('I.Supplementary 2017-18'!AB$8:AB$35,MATCH($B238,'I.Supplementary 2017-18'!$B$8:$B$35,0)),INDEX('I.KI 2017-18'!AB$9:AB$393,MATCH($B238,'I.KI 2017-18'!$B$9:$B$393,0)))),"")</f>
        <v>0</v>
      </c>
      <c r="AP238" s="149"/>
      <c r="AQ238" s="156">
        <f>_xlfn.IFNA(IF($B238=$B$381,0,IF($B238=$B$382,0,_xlfn.IFNA(INDEX('I.Supplementary 2017-18'!I$8:I$35,MATCH($B238,'I.Supplementary 2017-18'!$B$8:$B$35,0)),INDEX('I.KI 2017-18'!I$9:I$393,MATCH($B238,'I.KI 2017-18'!$B$9:$B$393,0))))),"")</f>
        <v>38.5100690991599</v>
      </c>
      <c r="AR238" s="149">
        <f>_xlfn.IFNA(IF($B238=$B$381,0,IF($B238=$B$382,0,_xlfn.IFNA(INDEX('I.Supplementary 2017-18'!J$8:J$35,MATCH($B238,'I.Supplementary 2017-18'!$B$8:$B$35,0)),INDEX('I.KI 2017-18'!J$9:J$393,MATCH($B238,'I.KI 2017-18'!$B$9:$B$393,0))))),"")</f>
        <v>101.69688015342723</v>
      </c>
      <c r="AS238" s="157">
        <f>_xlfn.IFNA(IF($B238=$B$381,0,IF($B238=$B$382,0,_xlfn.IFNA(INDEX('I.Supplementary 2017-18'!H$8:H$35,MATCH($B238,'I.Supplementary 2017-18'!$B$8:$B$35,0)),INDEX('I.KI 2017-18'!H$9:H$393,MATCH($B238,'I.KI 2017-18'!$B$9:$B$393,0))))),"")</f>
        <v>140.20694925258712</v>
      </c>
      <c r="AT238" s="149"/>
      <c r="AU238" s="156">
        <f>_xlfn.IFNA(_xlfn.IFNA(INDEX('I.Supplementary 2018-19'!P$8:P$157,MATCH($B238,'I.Supplementary 2018-19'!$B$8:$B$157,0)),INDEX('I.KI 2018-19'!P$9:P$393,MATCH($B238,'I.KI 2018-19'!$B$9:$B$393,0))),"")</f>
        <v>22.553184765588998</v>
      </c>
      <c r="AV238" s="193">
        <f>_xlfn.IFNA(_xlfn.IFNA(INDEX('I.Supplementary 2018-19'!Q$8:Q$157,MATCH($B238,'I.Supplementary 2018-19'!$B$8:$B$157,0)),INDEX('I.KI 2018-19'!Q$9:Q$393,MATCH($B238,'I.KI 2018-19'!$B$9:$B$393,0))),"")</f>
        <v>0</v>
      </c>
      <c r="AW238" s="193">
        <f>_xlfn.IFNA(_xlfn.IFNA(INDEX('I.Supplementary 2018-19'!R$8:R$157,MATCH($B238,'I.Supplementary 2018-19'!$B$8:$B$157,0)),INDEX('I.KI 2018-19'!R$9:R$393,MATCH($B238,'I.KI 2018-19'!$B$9:$B$393,0))),"")</f>
        <v>0</v>
      </c>
      <c r="AX238" s="193">
        <f>_xlfn.IFNA(_xlfn.IFNA(INDEX('I.Supplementary 2018-19'!S$8:S$157,MATCH($B238,'I.Supplementary 2018-19'!$B$8:$B$157,0)),INDEX('I.KI 2018-19'!S$9:S$393,MATCH($B238,'I.KI 2018-19'!$B$9:$B$393,0))),"")</f>
        <v>0</v>
      </c>
      <c r="AY238" s="157">
        <f>_xlfn.IFNA(_xlfn.IFNA(INDEX('I.Supplementary 2018-19'!T$8:T$157,MATCH($B238,'I.Supplementary 2018-19'!$B$8:$B$157,0)),INDEX('I.KI 2018-19'!T$9:T$393,MATCH($B238,'I.KI 2018-19'!$B$9:$B$393,0))),"")</f>
        <v>0</v>
      </c>
      <c r="AZ238" s="156">
        <f>_xlfn.IFNA(_xlfn.IFNA(INDEX('I.Supplementary 2018-19'!U$8:U$157,MATCH($B238,'I.Supplementary 2018-19'!$B$8:$B$157,0)),INDEX('I.KI 2018-19'!U$9:U$393,MATCH($B238,'I.KI 2018-19'!$B$9:$B$393,0))),"")</f>
        <v>104.752151230998</v>
      </c>
      <c r="BA238" s="193">
        <f>_xlfn.IFNA(_xlfn.IFNA(INDEX('I.Supplementary 2018-19'!V$8:V$157,MATCH($B238,'I.Supplementary 2018-19'!$B$8:$B$157,0)),INDEX('I.KI 2018-19'!V$9:V$393,MATCH($B238,'I.KI 2018-19'!$B$9:$B$393,0))),"")</f>
        <v>0</v>
      </c>
      <c r="BB238" s="193">
        <f>_xlfn.IFNA(_xlfn.IFNA(INDEX('I.Supplementary 2018-19'!W$8:W$157,MATCH($B238,'I.Supplementary 2018-19'!$B$8:$B$157,0)),INDEX('I.KI 2018-19'!W$9:W$393,MATCH($B238,'I.KI 2018-19'!$B$9:$B$393,0))),"")</f>
        <v>0</v>
      </c>
      <c r="BC238" s="193">
        <f>_xlfn.IFNA(_xlfn.IFNA(INDEX('I.Supplementary 2018-19'!X$8:X$157,MATCH($B238,'I.Supplementary 2018-19'!$B$8:$B$157,0)),INDEX('I.KI 2018-19'!X$9:X$393,MATCH($B238,'I.KI 2018-19'!$B$9:$B$393,0))),"")</f>
        <v>0</v>
      </c>
      <c r="BD238" s="157">
        <f>_xlfn.IFNA(_xlfn.IFNA(INDEX('I.Supplementary 2018-19'!Y$8:Y$157,MATCH($B238,'I.Supplementary 2018-19'!$B$8:$B$157,0)),INDEX('I.KI 2018-19'!Y$9:Y$393,MATCH($B238,'I.KI 2018-19'!$B$9:$B$393,0))),"")</f>
        <v>0</v>
      </c>
      <c r="BE238" s="156">
        <f>_xlfn.IFNA(_xlfn.IFNA(INDEX('I.Supplementary 2018-19'!Z$8:Z$157,MATCH($B238,'I.Supplementary 2018-19'!$B$8:$B$157,0)),INDEX('I.KI 2018-19'!Z$9:Z$393,MATCH($B238,'I.KI 2018-19'!$B$9:$B$393,0))),"")</f>
        <v>127.30533599658699</v>
      </c>
      <c r="BF238" s="193">
        <f>_xlfn.IFNA(_xlfn.IFNA(INDEX('I.Supplementary 2018-19'!AA$8:AA$157,MATCH($B238,'I.Supplementary 2018-19'!$B$8:$B$157,0)),INDEX('I.KI 2018-19'!AA$9:AA$393,MATCH($B238,'I.KI 2018-19'!$B$9:$B$393,0))),"")</f>
        <v>0</v>
      </c>
      <c r="BG238" s="193">
        <f>_xlfn.IFNA(_xlfn.IFNA(INDEX('I.Supplementary 2018-19'!AB$8:AB$157,MATCH($B238,'I.Supplementary 2018-19'!$B$8:$B$157,0)),INDEX('I.KI 2018-19'!AB$9:AB$393,MATCH($B238,'I.KI 2018-19'!$B$9:$B$393,0))),"")</f>
        <v>0</v>
      </c>
      <c r="BH238" s="193">
        <f>_xlfn.IFNA(_xlfn.IFNA(INDEX('I.Supplementary 2018-19'!AC$8:AC$157,MATCH($B238,'I.Supplementary 2018-19'!$B$8:$B$157,0)),INDEX('I.KI 2018-19'!AC$9:AC$393,MATCH($B238,'I.KI 2018-19'!$B$9:$B$393,0))),"")</f>
        <v>0</v>
      </c>
      <c r="BI238" s="157">
        <f>_xlfn.IFNA(_xlfn.IFNA(INDEX('I.Supplementary 2018-19'!AD$8:AD$157,MATCH($B238,'I.Supplementary 2018-19'!$B$8:$B$157,0)),INDEX('I.KI 2018-19'!AD$9:AD$393,MATCH($B238,'I.KI 2018-19'!$B$9:$B$393,0))),"")</f>
        <v>0</v>
      </c>
      <c r="BJ238" s="149"/>
      <c r="BK238" s="156">
        <f>_xlfn.IFNA(IF($B238=$B$381,0,IF($B238=$B$382,0,_xlfn.IFNA(INDEX('I.Supplementary 2018-19'!I$8:I$157,MATCH($B238,'I.Supplementary 2018-19'!$B$8:$B$157,0)),INDEX('I.KI 2018-19'!I$9:I$393,MATCH($B238,'I.KI 2018-19'!$B$9:$B$393,0))))),"")</f>
        <v>22.553184765588998</v>
      </c>
      <c r="BL238" s="149">
        <f>_xlfn.IFNA(IF($B238=$B$381,0,IF($B238=$B$382,0,_xlfn.IFNA(INDEX('I.Supplementary 2018-19'!J$8:J$157,MATCH($B238,'I.Supplementary 2018-19'!$B$8:$B$157,0)),INDEX('I.KI 2018-19'!J$9:J$393,MATCH($B238,'I.KI 2018-19'!$B$9:$B$393,0))))),"")</f>
        <v>104.752151230998</v>
      </c>
      <c r="BM238" s="157">
        <f>_xlfn.IFNA(IF($B238=$B$381,0,IF($B238=$B$382,0,_xlfn.IFNA(INDEX('I.Supplementary 2018-19'!H$8:H$157,MATCH($B238,'I.Supplementary 2018-19'!$B$8:$B$157,0)),INDEX('I.KI 2018-19'!H$9:H$393,MATCH($B238,'I.KI 2018-19'!$B$9:$B$393,0))))),"")</f>
        <v>127.30533599658699</v>
      </c>
    </row>
    <row r="239" spans="2:65">
      <c r="B239" s="121" t="str">
        <f>'Calculations for 2021-22'!B239</f>
        <v>E6130</v>
      </c>
      <c r="C239" s="160" t="str">
        <f>'Calculations for 2021-22'!D239</f>
        <v>E6130</v>
      </c>
      <c r="D239" t="str">
        <f>'Calculations for 2021-22'!E239</f>
        <v>SFIR</v>
      </c>
      <c r="E239">
        <f>'Calculations for 2021-22'!F239</f>
        <v>0</v>
      </c>
      <c r="F239" s="120" t="str">
        <f>'Calculations for 2021-22'!H239</f>
        <v>Nottinghamshire Fire</v>
      </c>
      <c r="G239" s="156">
        <f>_xlfn.IFNA(INDEX('I.KI 2016-17'!M$8:M$391,MATCH($B239,'I.KI 2016-17'!$B$8:$B$391,0)),"")</f>
        <v>0</v>
      </c>
      <c r="H239" s="149">
        <f>_xlfn.IFNA(INDEX('I.KI 2016-17'!N$8:N$391,MATCH($B239,'I.KI 2016-17'!$B$8:$B$391,0)),"")</f>
        <v>0</v>
      </c>
      <c r="I239" s="149">
        <f>_xlfn.IFNA(INDEX('I.KI 2016-17'!O$8:O$391,MATCH($B239,'I.KI 2016-17'!$B$8:$B$391,0)),"")</f>
        <v>8.8673361351250009</v>
      </c>
      <c r="J239" s="149">
        <f>_xlfn.IFNA(INDEX('I.KI 2016-17'!P$8:P$391,MATCH($B239,'I.KI 2016-17'!$B$8:$B$391,0)),"")</f>
        <v>0</v>
      </c>
      <c r="K239" s="157">
        <f>_xlfn.IFNA(INDEX('I.KI 2016-17'!Q$8:Q$391,MATCH($B239,'I.KI 2016-17'!$B$8:$B$391,0)),"")</f>
        <v>0</v>
      </c>
      <c r="L239" s="156">
        <f>_xlfn.IFNA(INDEX('I.KI 2016-17'!R$8:R$391,MATCH($B239,'I.KI 2016-17'!$B$8:$B$391,0)),"")</f>
        <v>0</v>
      </c>
      <c r="M239" s="193">
        <f>_xlfn.IFNA(INDEX('I.KI 2016-17'!S$8:S$391,MATCH($B239,'I.KI 2016-17'!$B$8:$B$391,0)),"")</f>
        <v>0</v>
      </c>
      <c r="N239" s="193">
        <f>_xlfn.IFNA(INDEX('I.KI 2016-17'!T$8:T$391,MATCH($B239,'I.KI 2016-17'!$B$8:$B$391,0)),"")</f>
        <v>9.9264583877190002</v>
      </c>
      <c r="O239" s="193">
        <f>_xlfn.IFNA(INDEX('I.KI 2016-17'!U$8:U$391,MATCH($B239,'I.KI 2016-17'!$B$8:$B$391,0)),"")</f>
        <v>0</v>
      </c>
      <c r="P239" s="157">
        <f>_xlfn.IFNA(INDEX('I.KI 2016-17'!V$8:V$391,MATCH($B239,'I.KI 2016-17'!$B$8:$B$391,0)),"")</f>
        <v>0</v>
      </c>
      <c r="Q239" s="156">
        <f>_xlfn.IFNA(INDEX('I.KI 2016-17'!W$8:W$391,MATCH($B239,'I.KI 2016-17'!$B$8:$B$391,0)),"")</f>
        <v>0</v>
      </c>
      <c r="R239" s="193">
        <f>_xlfn.IFNA(INDEX('I.KI 2016-17'!X$8:X$391,MATCH($B239,'I.KI 2016-17'!$B$8:$B$391,0)),"")</f>
        <v>0</v>
      </c>
      <c r="S239" s="193">
        <f>_xlfn.IFNA(INDEX('I.KI 2016-17'!Y$8:Y$391,MATCH($B239,'I.KI 2016-17'!$B$8:$B$391,0)),"")</f>
        <v>18.793794522844003</v>
      </c>
      <c r="T239" s="193">
        <f>_xlfn.IFNA(INDEX('I.KI 2016-17'!Z$8:Z$391,MATCH($B239,'I.KI 2016-17'!$B$8:$B$391,0)),"")</f>
        <v>0</v>
      </c>
      <c r="U239" s="157">
        <f>_xlfn.IFNA(INDEX('I.KI 2016-17'!AA$8:AA$391,MATCH($B239,'I.KI 2016-17'!$B$8:$B$391,0)),"")</f>
        <v>0</v>
      </c>
      <c r="V239" s="149"/>
      <c r="W239" s="154">
        <f>_xlfn.IFNA(INDEX('I.KI 2016-17'!$H$8:$H$391,MATCH(B239,'I.KI 2016-17'!$B$8:$B$391,0)),"")</f>
        <v>8.8673361351250009</v>
      </c>
      <c r="X239" s="153">
        <f>_xlfn.IFNA(INDEX('I.KI 2016-17'!$I$8:$I$391,MATCH(B239,'I.KI 2016-17'!$B$8:$B$391,0)),"")</f>
        <v>9.9264583877190002</v>
      </c>
      <c r="Y239" s="155">
        <f>_xlfn.IFNA(INDEX('I.KI 2016-17'!$G$8:$G$391,MATCH(B239,'I.KI 2016-17'!$B$8:$B$391,0)),"")</f>
        <v>18.793794522844003</v>
      </c>
      <c r="Z239" s="149"/>
      <c r="AA239" s="156">
        <f>_xlfn.IFNA(IF($B239=$B$382,0,_xlfn.IFNA(INDEX('I.Supplementary 2017-18'!N$8:N$35,MATCH($B239,'I.Supplementary 2017-18'!$B$8:$B$35,0)),INDEX('I.KI 2017-18'!N$9:N$393,MATCH($B239,'I.KI 2017-18'!$B$9:$B$393,0)))),"")</f>
        <v>0</v>
      </c>
      <c r="AB239" s="193">
        <f>_xlfn.IFNA(IF($B239=$B$382,0,_xlfn.IFNA(INDEX('I.Supplementary 2017-18'!O$8:O$35,MATCH($B239,'I.Supplementary 2017-18'!$B$8:$B$35,0)),INDEX('I.KI 2017-18'!O$9:O$393,MATCH($B239,'I.KI 2017-18'!$B$9:$B$393,0)))),"")</f>
        <v>0</v>
      </c>
      <c r="AC239" s="193">
        <f>_xlfn.IFNA(IF($B239=$B$382,0,_xlfn.IFNA(INDEX('I.Supplementary 2017-18'!P$8:P$35,MATCH($B239,'I.Supplementary 2017-18'!$B$8:$B$35,0)),INDEX('I.KI 2017-18'!P$9:P$393,MATCH($B239,'I.KI 2017-18'!$B$9:$B$393,0)))),"")</f>
        <v>6.978640963826872</v>
      </c>
      <c r="AD239" s="193">
        <f>_xlfn.IFNA(IF($B239=$B$382,0,_xlfn.IFNA(INDEX('I.Supplementary 2017-18'!Q$8:Q$35,MATCH($B239,'I.Supplementary 2017-18'!$B$8:$B$35,0)),INDEX('I.KI 2017-18'!Q$9:Q$393,MATCH($B239,'I.KI 2017-18'!$B$9:$B$393,0)))),"")</f>
        <v>0</v>
      </c>
      <c r="AE239" s="157">
        <f>_xlfn.IFNA(IF($B239=$B$382,0,_xlfn.IFNA(INDEX('I.Supplementary 2017-18'!R$8:R$35,MATCH($B239,'I.Supplementary 2017-18'!$B$8:$B$35,0)),INDEX('I.KI 2017-18'!R$9:R$393,MATCH($B239,'I.KI 2017-18'!$B$9:$B$393,0)))),"")</f>
        <v>0</v>
      </c>
      <c r="AF239" s="156">
        <f>_xlfn.IFNA(IF($B239=$B$382,0,_xlfn.IFNA(INDEX('I.Supplementary 2017-18'!S$8:S$35,MATCH($B239,'I.Supplementary 2017-18'!$B$8:$B$35,0)),INDEX('I.KI 2017-18'!S$9:S$393,MATCH($B239,'I.KI 2017-18'!$B$9:$B$393,0)))),"")</f>
        <v>0</v>
      </c>
      <c r="AG239" s="193">
        <f>_xlfn.IFNA(IF($B239=$B$382,0,_xlfn.IFNA(INDEX('I.Supplementary 2017-18'!T$8:T$35,MATCH($B239,'I.Supplementary 2017-18'!$B$8:$B$35,0)),INDEX('I.KI 2017-18'!T$9:T$393,MATCH($B239,'I.KI 2017-18'!$B$9:$B$393,0)))),"")</f>
        <v>0</v>
      </c>
      <c r="AH239" s="193">
        <f>_xlfn.IFNA(IF($B239=$B$382,0,_xlfn.IFNA(INDEX('I.Supplementary 2017-18'!U$8:U$35,MATCH($B239,'I.Supplementary 2017-18'!$B$8:$B$35,0)),INDEX('I.KI 2017-18'!U$9:U$393,MATCH($B239,'I.KI 2017-18'!$B$9:$B$393,0)))),"")</f>
        <v>10.129117206882754</v>
      </c>
      <c r="AI239" s="193">
        <f>_xlfn.IFNA(IF($B239=$B$382,0,_xlfn.IFNA(INDEX('I.Supplementary 2017-18'!V$8:V$35,MATCH($B239,'I.Supplementary 2017-18'!$B$8:$B$35,0)),INDEX('I.KI 2017-18'!V$9:V$393,MATCH($B239,'I.KI 2017-18'!$B$9:$B$393,0)))),"")</f>
        <v>0</v>
      </c>
      <c r="AJ239" s="157">
        <f>_xlfn.IFNA(IF($B239=$B$382,0,_xlfn.IFNA(INDEX('I.Supplementary 2017-18'!W$8:W$35,MATCH($B239,'I.Supplementary 2017-18'!$B$8:$B$35,0)),INDEX('I.KI 2017-18'!W$9:W$393,MATCH($B239,'I.KI 2017-18'!$B$9:$B$393,0)))),"")</f>
        <v>0</v>
      </c>
      <c r="AK239" s="156">
        <f>_xlfn.IFNA(IF($B239=$B$382,0,_xlfn.IFNA(INDEX('I.Supplementary 2017-18'!X$8:X$35,MATCH($B239,'I.Supplementary 2017-18'!$B$8:$B$35,0)),INDEX('I.KI 2017-18'!X$9:X$393,MATCH($B239,'I.KI 2017-18'!$B$9:$B$393,0)))),"")</f>
        <v>0</v>
      </c>
      <c r="AL239" s="193">
        <f>_xlfn.IFNA(IF($B239=$B$382,0,_xlfn.IFNA(INDEX('I.Supplementary 2017-18'!Y$8:Y$35,MATCH($B239,'I.Supplementary 2017-18'!$B$8:$B$35,0)),INDEX('I.KI 2017-18'!Y$9:Y$393,MATCH($B239,'I.KI 2017-18'!$B$9:$B$393,0)))),"")</f>
        <v>0</v>
      </c>
      <c r="AM239" s="193">
        <f>_xlfn.IFNA(IF($B239=$B$382,0,_xlfn.IFNA(INDEX('I.Supplementary 2017-18'!Z$8:Z$35,MATCH($B239,'I.Supplementary 2017-18'!$B$8:$B$35,0)),INDEX('I.KI 2017-18'!Z$9:Z$393,MATCH($B239,'I.KI 2017-18'!$B$9:$B$393,0)))),"")</f>
        <v>17.107758170709626</v>
      </c>
      <c r="AN239" s="193">
        <f>_xlfn.IFNA(IF($B239=$B$382,0,_xlfn.IFNA(INDEX('I.Supplementary 2017-18'!AA$8:AA$35,MATCH($B239,'I.Supplementary 2017-18'!$B$8:$B$35,0)),INDEX('I.KI 2017-18'!AA$9:AA$393,MATCH($B239,'I.KI 2017-18'!$B$9:$B$393,0)))),"")</f>
        <v>0</v>
      </c>
      <c r="AO239" s="157">
        <f>_xlfn.IFNA(IF($B239=$B$382,0,_xlfn.IFNA(INDEX('I.Supplementary 2017-18'!AB$8:AB$35,MATCH($B239,'I.Supplementary 2017-18'!$B$8:$B$35,0)),INDEX('I.KI 2017-18'!AB$9:AB$393,MATCH($B239,'I.KI 2017-18'!$B$9:$B$393,0)))),"")</f>
        <v>0</v>
      </c>
      <c r="AP239" s="149"/>
      <c r="AQ239" s="156">
        <f>_xlfn.IFNA(IF($B239=$B$381,0,IF($B239=$B$382,0,_xlfn.IFNA(INDEX('I.Supplementary 2017-18'!I$8:I$35,MATCH($B239,'I.Supplementary 2017-18'!$B$8:$B$35,0)),INDEX('I.KI 2017-18'!I$9:I$393,MATCH($B239,'I.KI 2017-18'!$B$9:$B$393,0))))),"")</f>
        <v>6.978640963826872</v>
      </c>
      <c r="AR239" s="149">
        <f>_xlfn.IFNA(IF($B239=$B$381,0,IF($B239=$B$382,0,_xlfn.IFNA(INDEX('I.Supplementary 2017-18'!J$8:J$35,MATCH($B239,'I.Supplementary 2017-18'!$B$8:$B$35,0)),INDEX('I.KI 2017-18'!J$9:J$393,MATCH($B239,'I.KI 2017-18'!$B$9:$B$393,0))))),"")</f>
        <v>10.129117206882754</v>
      </c>
      <c r="AS239" s="157">
        <f>_xlfn.IFNA(IF($B239=$B$381,0,IF($B239=$B$382,0,_xlfn.IFNA(INDEX('I.Supplementary 2017-18'!H$8:H$35,MATCH($B239,'I.Supplementary 2017-18'!$B$8:$B$35,0)),INDEX('I.KI 2017-18'!H$9:H$393,MATCH($B239,'I.KI 2017-18'!$B$9:$B$393,0))))),"")</f>
        <v>17.107758170709626</v>
      </c>
      <c r="AT239" s="149"/>
      <c r="AU239" s="156">
        <f>_xlfn.IFNA(_xlfn.IFNA(INDEX('I.Supplementary 2018-19'!P$8:P$157,MATCH($B239,'I.Supplementary 2018-19'!$B$8:$B$157,0)),INDEX('I.KI 2018-19'!P$9:P$393,MATCH($B239,'I.KI 2018-19'!$B$9:$B$393,0))),"")</f>
        <v>0</v>
      </c>
      <c r="AV239" s="193">
        <f>_xlfn.IFNA(_xlfn.IFNA(INDEX('I.Supplementary 2018-19'!Q$8:Q$157,MATCH($B239,'I.Supplementary 2018-19'!$B$8:$B$157,0)),INDEX('I.KI 2018-19'!Q$9:Q$393,MATCH($B239,'I.KI 2018-19'!$B$9:$B$393,0))),"")</f>
        <v>0</v>
      </c>
      <c r="AW239" s="193">
        <f>_xlfn.IFNA(_xlfn.IFNA(INDEX('I.Supplementary 2018-19'!R$8:R$157,MATCH($B239,'I.Supplementary 2018-19'!$B$8:$B$157,0)),INDEX('I.KI 2018-19'!R$9:R$393,MATCH($B239,'I.KI 2018-19'!$B$9:$B$393,0))),"")</f>
        <v>5.9614724487777799</v>
      </c>
      <c r="AX239" s="193">
        <f>_xlfn.IFNA(_xlfn.IFNA(INDEX('I.Supplementary 2018-19'!S$8:S$157,MATCH($B239,'I.Supplementary 2018-19'!$B$8:$B$157,0)),INDEX('I.KI 2018-19'!S$9:S$393,MATCH($B239,'I.KI 2018-19'!$B$9:$B$393,0))),"")</f>
        <v>0</v>
      </c>
      <c r="AY239" s="157">
        <f>_xlfn.IFNA(_xlfn.IFNA(INDEX('I.Supplementary 2018-19'!T$8:T$157,MATCH($B239,'I.Supplementary 2018-19'!$B$8:$B$157,0)),INDEX('I.KI 2018-19'!T$9:T$393,MATCH($B239,'I.KI 2018-19'!$B$9:$B$393,0))),"")</f>
        <v>0</v>
      </c>
      <c r="AZ239" s="156">
        <f>_xlfn.IFNA(_xlfn.IFNA(INDEX('I.Supplementary 2018-19'!U$8:U$157,MATCH($B239,'I.Supplementary 2018-19'!$B$8:$B$157,0)),INDEX('I.KI 2018-19'!U$9:U$393,MATCH($B239,'I.KI 2018-19'!$B$9:$B$393,0))),"")</f>
        <v>0</v>
      </c>
      <c r="BA239" s="193">
        <f>_xlfn.IFNA(_xlfn.IFNA(INDEX('I.Supplementary 2018-19'!V$8:V$157,MATCH($B239,'I.Supplementary 2018-19'!$B$8:$B$157,0)),INDEX('I.KI 2018-19'!V$9:V$393,MATCH($B239,'I.KI 2018-19'!$B$9:$B$393,0))),"")</f>
        <v>0</v>
      </c>
      <c r="BB239" s="193">
        <f>_xlfn.IFNA(_xlfn.IFNA(INDEX('I.Supplementary 2018-19'!W$8:W$157,MATCH($B239,'I.Supplementary 2018-19'!$B$8:$B$157,0)),INDEX('I.KI 2018-19'!W$9:W$393,MATCH($B239,'I.KI 2018-19'!$B$9:$B$393,0))),"")</f>
        <v>10.433425449149619</v>
      </c>
      <c r="BC239" s="193">
        <f>_xlfn.IFNA(_xlfn.IFNA(INDEX('I.Supplementary 2018-19'!X$8:X$157,MATCH($B239,'I.Supplementary 2018-19'!$B$8:$B$157,0)),INDEX('I.KI 2018-19'!X$9:X$393,MATCH($B239,'I.KI 2018-19'!$B$9:$B$393,0))),"")</f>
        <v>0</v>
      </c>
      <c r="BD239" s="157">
        <f>_xlfn.IFNA(_xlfn.IFNA(INDEX('I.Supplementary 2018-19'!Y$8:Y$157,MATCH($B239,'I.Supplementary 2018-19'!$B$8:$B$157,0)),INDEX('I.KI 2018-19'!Y$9:Y$393,MATCH($B239,'I.KI 2018-19'!$B$9:$B$393,0))),"")</f>
        <v>0</v>
      </c>
      <c r="BE239" s="156">
        <f>_xlfn.IFNA(_xlfn.IFNA(INDEX('I.Supplementary 2018-19'!Z$8:Z$157,MATCH($B239,'I.Supplementary 2018-19'!$B$8:$B$157,0)),INDEX('I.KI 2018-19'!Z$9:Z$393,MATCH($B239,'I.KI 2018-19'!$B$9:$B$393,0))),"")</f>
        <v>0</v>
      </c>
      <c r="BF239" s="193">
        <f>_xlfn.IFNA(_xlfn.IFNA(INDEX('I.Supplementary 2018-19'!AA$8:AA$157,MATCH($B239,'I.Supplementary 2018-19'!$B$8:$B$157,0)),INDEX('I.KI 2018-19'!AA$9:AA$393,MATCH($B239,'I.KI 2018-19'!$B$9:$B$393,0))),"")</f>
        <v>0</v>
      </c>
      <c r="BG239" s="193">
        <f>_xlfn.IFNA(_xlfn.IFNA(INDEX('I.Supplementary 2018-19'!AB$8:AB$157,MATCH($B239,'I.Supplementary 2018-19'!$B$8:$B$157,0)),INDEX('I.KI 2018-19'!AB$9:AB$393,MATCH($B239,'I.KI 2018-19'!$B$9:$B$393,0))),"")</f>
        <v>16.3948978979274</v>
      </c>
      <c r="BH239" s="193">
        <f>_xlfn.IFNA(_xlfn.IFNA(INDEX('I.Supplementary 2018-19'!AC$8:AC$157,MATCH($B239,'I.Supplementary 2018-19'!$B$8:$B$157,0)),INDEX('I.KI 2018-19'!AC$9:AC$393,MATCH($B239,'I.KI 2018-19'!$B$9:$B$393,0))),"")</f>
        <v>0</v>
      </c>
      <c r="BI239" s="157">
        <f>_xlfn.IFNA(_xlfn.IFNA(INDEX('I.Supplementary 2018-19'!AD$8:AD$157,MATCH($B239,'I.Supplementary 2018-19'!$B$8:$B$157,0)),INDEX('I.KI 2018-19'!AD$9:AD$393,MATCH($B239,'I.KI 2018-19'!$B$9:$B$393,0))),"")</f>
        <v>0</v>
      </c>
      <c r="BJ239" s="149"/>
      <c r="BK239" s="156">
        <f>_xlfn.IFNA(IF($B239=$B$381,0,IF($B239=$B$382,0,_xlfn.IFNA(INDEX('I.Supplementary 2018-19'!I$8:I$157,MATCH($B239,'I.Supplementary 2018-19'!$B$8:$B$157,0)),INDEX('I.KI 2018-19'!I$9:I$393,MATCH($B239,'I.KI 2018-19'!$B$9:$B$393,0))))),"")</f>
        <v>5.9614724487777799</v>
      </c>
      <c r="BL239" s="149">
        <f>_xlfn.IFNA(IF($B239=$B$381,0,IF($B239=$B$382,0,_xlfn.IFNA(INDEX('I.Supplementary 2018-19'!J$8:J$157,MATCH($B239,'I.Supplementary 2018-19'!$B$8:$B$157,0)),INDEX('I.KI 2018-19'!J$9:J$393,MATCH($B239,'I.KI 2018-19'!$B$9:$B$393,0))))),"")</f>
        <v>10.433425449149619</v>
      </c>
      <c r="BM239" s="157">
        <f>_xlfn.IFNA(IF($B239=$B$381,0,IF($B239=$B$382,0,_xlfn.IFNA(INDEX('I.Supplementary 2018-19'!H$8:H$157,MATCH($B239,'I.Supplementary 2018-19'!$B$8:$B$157,0)),INDEX('I.KI 2018-19'!H$9:H$393,MATCH($B239,'I.KI 2018-19'!$B$9:$B$393,0))))),"")</f>
        <v>16.3948978979274</v>
      </c>
    </row>
    <row r="240" spans="2:65">
      <c r="B240" s="121" t="str">
        <f>'Calculations for 2021-22'!B240</f>
        <v>E3732</v>
      </c>
      <c r="C240" s="160" t="str">
        <f>'Calculations for 2021-22'!D240</f>
        <v>E3732</v>
      </c>
      <c r="D240" t="str">
        <f>'Calculations for 2021-22'!E240</f>
        <v>SD</v>
      </c>
      <c r="E240">
        <f>'Calculations for 2021-22'!F240</f>
        <v>0</v>
      </c>
      <c r="F240" s="120" t="str">
        <f>'Calculations for 2021-22'!H240</f>
        <v>Nuneaton and Bedworth</v>
      </c>
      <c r="G240" s="156">
        <f>_xlfn.IFNA(INDEX('I.KI 2016-17'!M$8:M$391,MATCH($B240,'I.KI 2016-17'!$B$8:$B$391,0)),"")</f>
        <v>0</v>
      </c>
      <c r="H240" s="149">
        <f>_xlfn.IFNA(INDEX('I.KI 2016-17'!N$8:N$391,MATCH($B240,'I.KI 2016-17'!$B$8:$B$391,0)),"")</f>
        <v>1.576754776614</v>
      </c>
      <c r="I240" s="149">
        <f>_xlfn.IFNA(INDEX('I.KI 2016-17'!O$8:O$391,MATCH($B240,'I.KI 2016-17'!$B$8:$B$391,0)),"")</f>
        <v>0</v>
      </c>
      <c r="J240" s="149">
        <f>_xlfn.IFNA(INDEX('I.KI 2016-17'!P$8:P$391,MATCH($B240,'I.KI 2016-17'!$B$8:$B$391,0)),"")</f>
        <v>0</v>
      </c>
      <c r="K240" s="157">
        <f>_xlfn.IFNA(INDEX('I.KI 2016-17'!Q$8:Q$391,MATCH($B240,'I.KI 2016-17'!$B$8:$B$391,0)),"")</f>
        <v>0</v>
      </c>
      <c r="L240" s="156">
        <f>_xlfn.IFNA(INDEX('I.KI 2016-17'!R$8:R$391,MATCH($B240,'I.KI 2016-17'!$B$8:$B$391,0)),"")</f>
        <v>0</v>
      </c>
      <c r="M240" s="193">
        <f>_xlfn.IFNA(INDEX('I.KI 2016-17'!S$8:S$391,MATCH($B240,'I.KI 2016-17'!$B$8:$B$391,0)),"")</f>
        <v>3.378603197011</v>
      </c>
      <c r="N240" s="193">
        <f>_xlfn.IFNA(INDEX('I.KI 2016-17'!T$8:T$391,MATCH($B240,'I.KI 2016-17'!$B$8:$B$391,0)),"")</f>
        <v>0</v>
      </c>
      <c r="O240" s="193">
        <f>_xlfn.IFNA(INDEX('I.KI 2016-17'!U$8:U$391,MATCH($B240,'I.KI 2016-17'!$B$8:$B$391,0)),"")</f>
        <v>0</v>
      </c>
      <c r="P240" s="157">
        <f>_xlfn.IFNA(INDEX('I.KI 2016-17'!V$8:V$391,MATCH($B240,'I.KI 2016-17'!$B$8:$B$391,0)),"")</f>
        <v>0</v>
      </c>
      <c r="Q240" s="156">
        <f>_xlfn.IFNA(INDEX('I.KI 2016-17'!W$8:W$391,MATCH($B240,'I.KI 2016-17'!$B$8:$B$391,0)),"")</f>
        <v>0</v>
      </c>
      <c r="R240" s="193">
        <f>_xlfn.IFNA(INDEX('I.KI 2016-17'!X$8:X$391,MATCH($B240,'I.KI 2016-17'!$B$8:$B$391,0)),"")</f>
        <v>4.9553579736250004</v>
      </c>
      <c r="S240" s="193">
        <f>_xlfn.IFNA(INDEX('I.KI 2016-17'!Y$8:Y$391,MATCH($B240,'I.KI 2016-17'!$B$8:$B$391,0)),"")</f>
        <v>0</v>
      </c>
      <c r="T240" s="193">
        <f>_xlfn.IFNA(INDEX('I.KI 2016-17'!Z$8:Z$391,MATCH($B240,'I.KI 2016-17'!$B$8:$B$391,0)),"")</f>
        <v>0</v>
      </c>
      <c r="U240" s="157">
        <f>_xlfn.IFNA(INDEX('I.KI 2016-17'!AA$8:AA$391,MATCH($B240,'I.KI 2016-17'!$B$8:$B$391,0)),"")</f>
        <v>0</v>
      </c>
      <c r="V240" s="149"/>
      <c r="W240" s="154">
        <f>_xlfn.IFNA(INDEX('I.KI 2016-17'!$H$8:$H$391,MATCH(B240,'I.KI 2016-17'!$B$8:$B$391,0)),"")</f>
        <v>1.576754776614</v>
      </c>
      <c r="X240" s="153">
        <f>_xlfn.IFNA(INDEX('I.KI 2016-17'!$I$8:$I$391,MATCH(B240,'I.KI 2016-17'!$B$8:$B$391,0)),"")</f>
        <v>3.378603197011</v>
      </c>
      <c r="Y240" s="155">
        <f>_xlfn.IFNA(INDEX('I.KI 2016-17'!$G$8:$G$391,MATCH(B240,'I.KI 2016-17'!$B$8:$B$391,0)),"")</f>
        <v>4.9553579736250004</v>
      </c>
      <c r="Z240" s="149"/>
      <c r="AA240" s="156">
        <f>_xlfn.IFNA(IF($B240=$B$382,0,_xlfn.IFNA(INDEX('I.Supplementary 2017-18'!N$8:N$35,MATCH($B240,'I.Supplementary 2017-18'!$B$8:$B$35,0)),INDEX('I.KI 2017-18'!N$9:N$393,MATCH($B240,'I.KI 2017-18'!$B$9:$B$393,0)))),"")</f>
        <v>0</v>
      </c>
      <c r="AB240" s="193">
        <f>_xlfn.IFNA(IF($B240=$B$382,0,_xlfn.IFNA(INDEX('I.Supplementary 2017-18'!O$8:O$35,MATCH($B240,'I.Supplementary 2017-18'!$B$8:$B$35,0)),INDEX('I.KI 2017-18'!O$9:O$393,MATCH($B240,'I.KI 2017-18'!$B$9:$B$393,0)))),"")</f>
        <v>0.76829137813025716</v>
      </c>
      <c r="AC240" s="193">
        <f>_xlfn.IFNA(IF($B240=$B$382,0,_xlfn.IFNA(INDEX('I.Supplementary 2017-18'!P$8:P$35,MATCH($B240,'I.Supplementary 2017-18'!$B$8:$B$35,0)),INDEX('I.KI 2017-18'!P$9:P$393,MATCH($B240,'I.KI 2017-18'!$B$9:$B$393,0)))),"")</f>
        <v>0</v>
      </c>
      <c r="AD240" s="193">
        <f>_xlfn.IFNA(IF($B240=$B$382,0,_xlfn.IFNA(INDEX('I.Supplementary 2017-18'!Q$8:Q$35,MATCH($B240,'I.Supplementary 2017-18'!$B$8:$B$35,0)),INDEX('I.KI 2017-18'!Q$9:Q$393,MATCH($B240,'I.KI 2017-18'!$B$9:$B$393,0)))),"")</f>
        <v>0</v>
      </c>
      <c r="AE240" s="157">
        <f>_xlfn.IFNA(IF($B240=$B$382,0,_xlfn.IFNA(INDEX('I.Supplementary 2017-18'!R$8:R$35,MATCH($B240,'I.Supplementary 2017-18'!$B$8:$B$35,0)),INDEX('I.KI 2017-18'!R$9:R$393,MATCH($B240,'I.KI 2017-18'!$B$9:$B$393,0)))),"")</f>
        <v>0</v>
      </c>
      <c r="AF240" s="156">
        <f>_xlfn.IFNA(IF($B240=$B$382,0,_xlfn.IFNA(INDEX('I.Supplementary 2017-18'!S$8:S$35,MATCH($B240,'I.Supplementary 2017-18'!$B$8:$B$35,0)),INDEX('I.KI 2017-18'!S$9:S$393,MATCH($B240,'I.KI 2017-18'!$B$9:$B$393,0)))),"")</f>
        <v>0</v>
      </c>
      <c r="AG240" s="193">
        <f>_xlfn.IFNA(IF($B240=$B$382,0,_xlfn.IFNA(INDEX('I.Supplementary 2017-18'!T$8:T$35,MATCH($B240,'I.Supplementary 2017-18'!$B$8:$B$35,0)),INDEX('I.KI 2017-18'!T$9:T$393,MATCH($B240,'I.KI 2017-18'!$B$9:$B$393,0)))),"")</f>
        <v>3.4475808431749377</v>
      </c>
      <c r="AH240" s="193">
        <f>_xlfn.IFNA(IF($B240=$B$382,0,_xlfn.IFNA(INDEX('I.Supplementary 2017-18'!U$8:U$35,MATCH($B240,'I.Supplementary 2017-18'!$B$8:$B$35,0)),INDEX('I.KI 2017-18'!U$9:U$393,MATCH($B240,'I.KI 2017-18'!$B$9:$B$393,0)))),"")</f>
        <v>0</v>
      </c>
      <c r="AI240" s="193">
        <f>_xlfn.IFNA(IF($B240=$B$382,0,_xlfn.IFNA(INDEX('I.Supplementary 2017-18'!V$8:V$35,MATCH($B240,'I.Supplementary 2017-18'!$B$8:$B$35,0)),INDEX('I.KI 2017-18'!V$9:V$393,MATCH($B240,'I.KI 2017-18'!$B$9:$B$393,0)))),"")</f>
        <v>0</v>
      </c>
      <c r="AJ240" s="157">
        <f>_xlfn.IFNA(IF($B240=$B$382,0,_xlfn.IFNA(INDEX('I.Supplementary 2017-18'!W$8:W$35,MATCH($B240,'I.Supplementary 2017-18'!$B$8:$B$35,0)),INDEX('I.KI 2017-18'!W$9:W$393,MATCH($B240,'I.KI 2017-18'!$B$9:$B$393,0)))),"")</f>
        <v>0</v>
      </c>
      <c r="AK240" s="156">
        <f>_xlfn.IFNA(IF($B240=$B$382,0,_xlfn.IFNA(INDEX('I.Supplementary 2017-18'!X$8:X$35,MATCH($B240,'I.Supplementary 2017-18'!$B$8:$B$35,0)),INDEX('I.KI 2017-18'!X$9:X$393,MATCH($B240,'I.KI 2017-18'!$B$9:$B$393,0)))),"")</f>
        <v>0</v>
      </c>
      <c r="AL240" s="193">
        <f>_xlfn.IFNA(IF($B240=$B$382,0,_xlfn.IFNA(INDEX('I.Supplementary 2017-18'!Y$8:Y$35,MATCH($B240,'I.Supplementary 2017-18'!$B$8:$B$35,0)),INDEX('I.KI 2017-18'!Y$9:Y$393,MATCH($B240,'I.KI 2017-18'!$B$9:$B$393,0)))),"")</f>
        <v>4.2158722213051947</v>
      </c>
      <c r="AM240" s="193">
        <f>_xlfn.IFNA(IF($B240=$B$382,0,_xlfn.IFNA(INDEX('I.Supplementary 2017-18'!Z$8:Z$35,MATCH($B240,'I.Supplementary 2017-18'!$B$8:$B$35,0)),INDEX('I.KI 2017-18'!Z$9:Z$393,MATCH($B240,'I.KI 2017-18'!$B$9:$B$393,0)))),"")</f>
        <v>0</v>
      </c>
      <c r="AN240" s="193">
        <f>_xlfn.IFNA(IF($B240=$B$382,0,_xlfn.IFNA(INDEX('I.Supplementary 2017-18'!AA$8:AA$35,MATCH($B240,'I.Supplementary 2017-18'!$B$8:$B$35,0)),INDEX('I.KI 2017-18'!AA$9:AA$393,MATCH($B240,'I.KI 2017-18'!$B$9:$B$393,0)))),"")</f>
        <v>0</v>
      </c>
      <c r="AO240" s="157">
        <f>_xlfn.IFNA(IF($B240=$B$382,0,_xlfn.IFNA(INDEX('I.Supplementary 2017-18'!AB$8:AB$35,MATCH($B240,'I.Supplementary 2017-18'!$B$8:$B$35,0)),INDEX('I.KI 2017-18'!AB$9:AB$393,MATCH($B240,'I.KI 2017-18'!$B$9:$B$393,0)))),"")</f>
        <v>0</v>
      </c>
      <c r="AP240" s="149"/>
      <c r="AQ240" s="156">
        <f>_xlfn.IFNA(IF($B240=$B$381,0,IF($B240=$B$382,0,_xlfn.IFNA(INDEX('I.Supplementary 2017-18'!I$8:I$35,MATCH($B240,'I.Supplementary 2017-18'!$B$8:$B$35,0)),INDEX('I.KI 2017-18'!I$9:I$393,MATCH($B240,'I.KI 2017-18'!$B$9:$B$393,0))))),"")</f>
        <v>0.76829137813025716</v>
      </c>
      <c r="AR240" s="149">
        <f>_xlfn.IFNA(IF($B240=$B$381,0,IF($B240=$B$382,0,_xlfn.IFNA(INDEX('I.Supplementary 2017-18'!J$8:J$35,MATCH($B240,'I.Supplementary 2017-18'!$B$8:$B$35,0)),INDEX('I.KI 2017-18'!J$9:J$393,MATCH($B240,'I.KI 2017-18'!$B$9:$B$393,0))))),"")</f>
        <v>3.4475808431749377</v>
      </c>
      <c r="AS240" s="157">
        <f>_xlfn.IFNA(IF($B240=$B$381,0,IF($B240=$B$382,0,_xlfn.IFNA(INDEX('I.Supplementary 2017-18'!H$8:H$35,MATCH($B240,'I.Supplementary 2017-18'!$B$8:$B$35,0)),INDEX('I.KI 2017-18'!H$9:H$393,MATCH($B240,'I.KI 2017-18'!$B$9:$B$393,0))))),"")</f>
        <v>4.2158722213051947</v>
      </c>
      <c r="AT240" s="149"/>
      <c r="AU240" s="156">
        <f>_xlfn.IFNA(_xlfn.IFNA(INDEX('I.Supplementary 2018-19'!P$8:P$157,MATCH($B240,'I.Supplementary 2018-19'!$B$8:$B$157,0)),INDEX('I.KI 2018-19'!P$9:P$393,MATCH($B240,'I.KI 2018-19'!$B$9:$B$393,0))),"")</f>
        <v>0</v>
      </c>
      <c r="AV240" s="193">
        <f>_xlfn.IFNA(_xlfn.IFNA(INDEX('I.Supplementary 2018-19'!Q$8:Q$157,MATCH($B240,'I.Supplementary 2018-19'!$B$8:$B$157,0)),INDEX('I.KI 2018-19'!Q$9:Q$393,MATCH($B240,'I.KI 2018-19'!$B$9:$B$393,0))),"")</f>
        <v>0.26871182774076424</v>
      </c>
      <c r="AW240" s="193">
        <f>_xlfn.IFNA(_xlfn.IFNA(INDEX('I.Supplementary 2018-19'!R$8:R$157,MATCH($B240,'I.Supplementary 2018-19'!$B$8:$B$157,0)),INDEX('I.KI 2018-19'!R$9:R$393,MATCH($B240,'I.KI 2018-19'!$B$9:$B$393,0))),"")</f>
        <v>0</v>
      </c>
      <c r="AX240" s="193">
        <f>_xlfn.IFNA(_xlfn.IFNA(INDEX('I.Supplementary 2018-19'!S$8:S$157,MATCH($B240,'I.Supplementary 2018-19'!$B$8:$B$157,0)),INDEX('I.KI 2018-19'!S$9:S$393,MATCH($B240,'I.KI 2018-19'!$B$9:$B$393,0))),"")</f>
        <v>0</v>
      </c>
      <c r="AY240" s="157">
        <f>_xlfn.IFNA(_xlfn.IFNA(INDEX('I.Supplementary 2018-19'!T$8:T$157,MATCH($B240,'I.Supplementary 2018-19'!$B$8:$B$157,0)),INDEX('I.KI 2018-19'!T$9:T$393,MATCH($B240,'I.KI 2018-19'!$B$9:$B$393,0))),"")</f>
        <v>0</v>
      </c>
      <c r="AZ240" s="156">
        <f>_xlfn.IFNA(_xlfn.IFNA(INDEX('I.Supplementary 2018-19'!U$8:U$157,MATCH($B240,'I.Supplementary 2018-19'!$B$8:$B$157,0)),INDEX('I.KI 2018-19'!U$9:U$393,MATCH($B240,'I.KI 2018-19'!$B$9:$B$393,0))),"")</f>
        <v>0</v>
      </c>
      <c r="BA240" s="193">
        <f>_xlfn.IFNA(_xlfn.IFNA(INDEX('I.Supplementary 2018-19'!V$8:V$157,MATCH($B240,'I.Supplementary 2018-19'!$B$8:$B$157,0)),INDEX('I.KI 2018-19'!V$9:V$393,MATCH($B240,'I.KI 2018-19'!$B$9:$B$393,0))),"")</f>
        <v>3.55115623331324</v>
      </c>
      <c r="BB240" s="193">
        <f>_xlfn.IFNA(_xlfn.IFNA(INDEX('I.Supplementary 2018-19'!W$8:W$157,MATCH($B240,'I.Supplementary 2018-19'!$B$8:$B$157,0)),INDEX('I.KI 2018-19'!W$9:W$393,MATCH($B240,'I.KI 2018-19'!$B$9:$B$393,0))),"")</f>
        <v>0</v>
      </c>
      <c r="BC240" s="193">
        <f>_xlfn.IFNA(_xlfn.IFNA(INDEX('I.Supplementary 2018-19'!X$8:X$157,MATCH($B240,'I.Supplementary 2018-19'!$B$8:$B$157,0)),INDEX('I.KI 2018-19'!X$9:X$393,MATCH($B240,'I.KI 2018-19'!$B$9:$B$393,0))),"")</f>
        <v>0</v>
      </c>
      <c r="BD240" s="157">
        <f>_xlfn.IFNA(_xlfn.IFNA(INDEX('I.Supplementary 2018-19'!Y$8:Y$157,MATCH($B240,'I.Supplementary 2018-19'!$B$8:$B$157,0)),INDEX('I.KI 2018-19'!Y$9:Y$393,MATCH($B240,'I.KI 2018-19'!$B$9:$B$393,0))),"")</f>
        <v>0</v>
      </c>
      <c r="BE240" s="156">
        <f>_xlfn.IFNA(_xlfn.IFNA(INDEX('I.Supplementary 2018-19'!Z$8:Z$157,MATCH($B240,'I.Supplementary 2018-19'!$B$8:$B$157,0)),INDEX('I.KI 2018-19'!Z$9:Z$393,MATCH($B240,'I.KI 2018-19'!$B$9:$B$393,0))),"")</f>
        <v>0</v>
      </c>
      <c r="BF240" s="193">
        <f>_xlfn.IFNA(_xlfn.IFNA(INDEX('I.Supplementary 2018-19'!AA$8:AA$157,MATCH($B240,'I.Supplementary 2018-19'!$B$8:$B$157,0)),INDEX('I.KI 2018-19'!AA$9:AA$393,MATCH($B240,'I.KI 2018-19'!$B$9:$B$393,0))),"")</f>
        <v>3.8198680610540041</v>
      </c>
      <c r="BG240" s="193">
        <f>_xlfn.IFNA(_xlfn.IFNA(INDEX('I.Supplementary 2018-19'!AB$8:AB$157,MATCH($B240,'I.Supplementary 2018-19'!$B$8:$B$157,0)),INDEX('I.KI 2018-19'!AB$9:AB$393,MATCH($B240,'I.KI 2018-19'!$B$9:$B$393,0))),"")</f>
        <v>0</v>
      </c>
      <c r="BH240" s="193">
        <f>_xlfn.IFNA(_xlfn.IFNA(INDEX('I.Supplementary 2018-19'!AC$8:AC$157,MATCH($B240,'I.Supplementary 2018-19'!$B$8:$B$157,0)),INDEX('I.KI 2018-19'!AC$9:AC$393,MATCH($B240,'I.KI 2018-19'!$B$9:$B$393,0))),"")</f>
        <v>0</v>
      </c>
      <c r="BI240" s="157">
        <f>_xlfn.IFNA(_xlfn.IFNA(INDEX('I.Supplementary 2018-19'!AD$8:AD$157,MATCH($B240,'I.Supplementary 2018-19'!$B$8:$B$157,0)),INDEX('I.KI 2018-19'!AD$9:AD$393,MATCH($B240,'I.KI 2018-19'!$B$9:$B$393,0))),"")</f>
        <v>0</v>
      </c>
      <c r="BJ240" s="149"/>
      <c r="BK240" s="156">
        <f>_xlfn.IFNA(IF($B240=$B$381,0,IF($B240=$B$382,0,_xlfn.IFNA(INDEX('I.Supplementary 2018-19'!I$8:I$157,MATCH($B240,'I.Supplementary 2018-19'!$B$8:$B$157,0)),INDEX('I.KI 2018-19'!I$9:I$393,MATCH($B240,'I.KI 2018-19'!$B$9:$B$393,0))))),"")</f>
        <v>0.26871182774076424</v>
      </c>
      <c r="BL240" s="149">
        <f>_xlfn.IFNA(IF($B240=$B$381,0,IF($B240=$B$382,0,_xlfn.IFNA(INDEX('I.Supplementary 2018-19'!J$8:J$157,MATCH($B240,'I.Supplementary 2018-19'!$B$8:$B$157,0)),INDEX('I.KI 2018-19'!J$9:J$393,MATCH($B240,'I.KI 2018-19'!$B$9:$B$393,0))))),"")</f>
        <v>3.55115623331324</v>
      </c>
      <c r="BM240" s="157">
        <f>_xlfn.IFNA(IF($B240=$B$381,0,IF($B240=$B$382,0,_xlfn.IFNA(INDEX('I.Supplementary 2018-19'!H$8:H$157,MATCH($B240,'I.Supplementary 2018-19'!$B$8:$B$157,0)),INDEX('I.KI 2018-19'!H$9:H$393,MATCH($B240,'I.KI 2018-19'!$B$9:$B$393,0))))),"")</f>
        <v>3.8198680610540041</v>
      </c>
    </row>
    <row r="241" spans="2:65">
      <c r="B241" s="121" t="str">
        <f>'Calculations for 2021-22'!B241</f>
        <v>E2438</v>
      </c>
      <c r="C241" s="160" t="str">
        <f>'Calculations for 2021-22'!D241</f>
        <v>E2438</v>
      </c>
      <c r="D241" t="str">
        <f>'Calculations for 2021-22'!E241</f>
        <v>SD</v>
      </c>
      <c r="E241" t="str">
        <f>'Calculations for 2021-22'!F241</f>
        <v>P1913</v>
      </c>
      <c r="F241" s="120" t="str">
        <f>'Calculations for 2021-22'!H241</f>
        <v>Oadby and Wigston</v>
      </c>
      <c r="G241" s="156">
        <f>_xlfn.IFNA(INDEX('I.KI 2016-17'!M$8:M$391,MATCH($B241,'I.KI 2016-17'!$B$8:$B$391,0)),"")</f>
        <v>0</v>
      </c>
      <c r="H241" s="149">
        <f>_xlfn.IFNA(INDEX('I.KI 2016-17'!N$8:N$391,MATCH($B241,'I.KI 2016-17'!$B$8:$B$391,0)),"")</f>
        <v>0.7182751137090001</v>
      </c>
      <c r="I241" s="149">
        <f>_xlfn.IFNA(INDEX('I.KI 2016-17'!O$8:O$391,MATCH($B241,'I.KI 2016-17'!$B$8:$B$391,0)),"")</f>
        <v>0</v>
      </c>
      <c r="J241" s="149">
        <f>_xlfn.IFNA(INDEX('I.KI 2016-17'!P$8:P$391,MATCH($B241,'I.KI 2016-17'!$B$8:$B$391,0)),"")</f>
        <v>0</v>
      </c>
      <c r="K241" s="157">
        <f>_xlfn.IFNA(INDEX('I.KI 2016-17'!Q$8:Q$391,MATCH($B241,'I.KI 2016-17'!$B$8:$B$391,0)),"")</f>
        <v>0</v>
      </c>
      <c r="L241" s="156">
        <f>_xlfn.IFNA(INDEX('I.KI 2016-17'!R$8:R$391,MATCH($B241,'I.KI 2016-17'!$B$8:$B$391,0)),"")</f>
        <v>0</v>
      </c>
      <c r="M241" s="193">
        <f>_xlfn.IFNA(INDEX('I.KI 2016-17'!S$8:S$391,MATCH($B241,'I.KI 2016-17'!$B$8:$B$391,0)),"")</f>
        <v>1.4114620238590001</v>
      </c>
      <c r="N241" s="193">
        <f>_xlfn.IFNA(INDEX('I.KI 2016-17'!T$8:T$391,MATCH($B241,'I.KI 2016-17'!$B$8:$B$391,0)),"")</f>
        <v>0</v>
      </c>
      <c r="O241" s="193">
        <f>_xlfn.IFNA(INDEX('I.KI 2016-17'!U$8:U$391,MATCH($B241,'I.KI 2016-17'!$B$8:$B$391,0)),"")</f>
        <v>0</v>
      </c>
      <c r="P241" s="157">
        <f>_xlfn.IFNA(INDEX('I.KI 2016-17'!V$8:V$391,MATCH($B241,'I.KI 2016-17'!$B$8:$B$391,0)),"")</f>
        <v>0</v>
      </c>
      <c r="Q241" s="156">
        <f>_xlfn.IFNA(INDEX('I.KI 2016-17'!W$8:W$391,MATCH($B241,'I.KI 2016-17'!$B$8:$B$391,0)),"")</f>
        <v>0</v>
      </c>
      <c r="R241" s="193">
        <f>_xlfn.IFNA(INDEX('I.KI 2016-17'!X$8:X$391,MATCH($B241,'I.KI 2016-17'!$B$8:$B$391,0)),"")</f>
        <v>2.1297371375680001</v>
      </c>
      <c r="S241" s="193">
        <f>_xlfn.IFNA(INDEX('I.KI 2016-17'!Y$8:Y$391,MATCH($B241,'I.KI 2016-17'!$B$8:$B$391,0)),"")</f>
        <v>0</v>
      </c>
      <c r="T241" s="193">
        <f>_xlfn.IFNA(INDEX('I.KI 2016-17'!Z$8:Z$391,MATCH($B241,'I.KI 2016-17'!$B$8:$B$391,0)),"")</f>
        <v>0</v>
      </c>
      <c r="U241" s="157">
        <f>_xlfn.IFNA(INDEX('I.KI 2016-17'!AA$8:AA$391,MATCH($B241,'I.KI 2016-17'!$B$8:$B$391,0)),"")</f>
        <v>0</v>
      </c>
      <c r="V241" s="149"/>
      <c r="W241" s="154">
        <f>_xlfn.IFNA(INDEX('I.KI 2016-17'!$H$8:$H$391,MATCH(B241,'I.KI 2016-17'!$B$8:$B$391,0)),"")</f>
        <v>0.7182751137090001</v>
      </c>
      <c r="X241" s="153">
        <f>_xlfn.IFNA(INDEX('I.KI 2016-17'!$I$8:$I$391,MATCH(B241,'I.KI 2016-17'!$B$8:$B$391,0)),"")</f>
        <v>1.4114620238590001</v>
      </c>
      <c r="Y241" s="155">
        <f>_xlfn.IFNA(INDEX('I.KI 2016-17'!$G$8:$G$391,MATCH(B241,'I.KI 2016-17'!$B$8:$B$391,0)),"")</f>
        <v>2.1297371375680001</v>
      </c>
      <c r="Z241" s="149"/>
      <c r="AA241" s="156">
        <f>_xlfn.IFNA(IF($B241=$B$382,0,_xlfn.IFNA(INDEX('I.Supplementary 2017-18'!N$8:N$35,MATCH($B241,'I.Supplementary 2017-18'!$B$8:$B$35,0)),INDEX('I.KI 2017-18'!N$9:N$393,MATCH($B241,'I.KI 2017-18'!$B$9:$B$393,0)))),"")</f>
        <v>0</v>
      </c>
      <c r="AB241" s="193">
        <f>_xlfn.IFNA(IF($B241=$B$382,0,_xlfn.IFNA(INDEX('I.Supplementary 2017-18'!O$8:O$35,MATCH($B241,'I.Supplementary 2017-18'!$B$8:$B$35,0)),INDEX('I.KI 2017-18'!O$9:O$393,MATCH($B241,'I.KI 2017-18'!$B$9:$B$393,0)))),"")</f>
        <v>0.36037770871457642</v>
      </c>
      <c r="AC241" s="193">
        <f>_xlfn.IFNA(IF($B241=$B$382,0,_xlfn.IFNA(INDEX('I.Supplementary 2017-18'!P$8:P$35,MATCH($B241,'I.Supplementary 2017-18'!$B$8:$B$35,0)),INDEX('I.KI 2017-18'!P$9:P$393,MATCH($B241,'I.KI 2017-18'!$B$9:$B$393,0)))),"")</f>
        <v>0</v>
      </c>
      <c r="AD241" s="193">
        <f>_xlfn.IFNA(IF($B241=$B$382,0,_xlfn.IFNA(INDEX('I.Supplementary 2017-18'!Q$8:Q$35,MATCH($B241,'I.Supplementary 2017-18'!$B$8:$B$35,0)),INDEX('I.KI 2017-18'!Q$9:Q$393,MATCH($B241,'I.KI 2017-18'!$B$9:$B$393,0)))),"")</f>
        <v>0</v>
      </c>
      <c r="AE241" s="157">
        <f>_xlfn.IFNA(IF($B241=$B$382,0,_xlfn.IFNA(INDEX('I.Supplementary 2017-18'!R$8:R$35,MATCH($B241,'I.Supplementary 2017-18'!$B$8:$B$35,0)),INDEX('I.KI 2017-18'!R$9:R$393,MATCH($B241,'I.KI 2017-18'!$B$9:$B$393,0)))),"")</f>
        <v>0</v>
      </c>
      <c r="AF241" s="156">
        <f>_xlfn.IFNA(IF($B241=$B$382,0,_xlfn.IFNA(INDEX('I.Supplementary 2017-18'!S$8:S$35,MATCH($B241,'I.Supplementary 2017-18'!$B$8:$B$35,0)),INDEX('I.KI 2017-18'!S$9:S$393,MATCH($B241,'I.KI 2017-18'!$B$9:$B$393,0)))),"")</f>
        <v>0</v>
      </c>
      <c r="AG241" s="193">
        <f>_xlfn.IFNA(IF($B241=$B$382,0,_xlfn.IFNA(INDEX('I.Supplementary 2017-18'!T$8:T$35,MATCH($B241,'I.Supplementary 2017-18'!$B$8:$B$35,0)),INDEX('I.KI 2017-18'!T$9:T$393,MATCH($B241,'I.KI 2017-18'!$B$9:$B$393,0)))),"")</f>
        <v>1.4402784673353202</v>
      </c>
      <c r="AH241" s="193">
        <f>_xlfn.IFNA(IF($B241=$B$382,0,_xlfn.IFNA(INDEX('I.Supplementary 2017-18'!U$8:U$35,MATCH($B241,'I.Supplementary 2017-18'!$B$8:$B$35,0)),INDEX('I.KI 2017-18'!U$9:U$393,MATCH($B241,'I.KI 2017-18'!$B$9:$B$393,0)))),"")</f>
        <v>0</v>
      </c>
      <c r="AI241" s="193">
        <f>_xlfn.IFNA(IF($B241=$B$382,0,_xlfn.IFNA(INDEX('I.Supplementary 2017-18'!V$8:V$35,MATCH($B241,'I.Supplementary 2017-18'!$B$8:$B$35,0)),INDEX('I.KI 2017-18'!V$9:V$393,MATCH($B241,'I.KI 2017-18'!$B$9:$B$393,0)))),"")</f>
        <v>0</v>
      </c>
      <c r="AJ241" s="157">
        <f>_xlfn.IFNA(IF($B241=$B$382,0,_xlfn.IFNA(INDEX('I.Supplementary 2017-18'!W$8:W$35,MATCH($B241,'I.Supplementary 2017-18'!$B$8:$B$35,0)),INDEX('I.KI 2017-18'!W$9:W$393,MATCH($B241,'I.KI 2017-18'!$B$9:$B$393,0)))),"")</f>
        <v>0</v>
      </c>
      <c r="AK241" s="156">
        <f>_xlfn.IFNA(IF($B241=$B$382,0,_xlfn.IFNA(INDEX('I.Supplementary 2017-18'!X$8:X$35,MATCH($B241,'I.Supplementary 2017-18'!$B$8:$B$35,0)),INDEX('I.KI 2017-18'!X$9:X$393,MATCH($B241,'I.KI 2017-18'!$B$9:$B$393,0)))),"")</f>
        <v>0</v>
      </c>
      <c r="AL241" s="193">
        <f>_xlfn.IFNA(IF($B241=$B$382,0,_xlfn.IFNA(INDEX('I.Supplementary 2017-18'!Y$8:Y$35,MATCH($B241,'I.Supplementary 2017-18'!$B$8:$B$35,0)),INDEX('I.KI 2017-18'!Y$9:Y$393,MATCH($B241,'I.KI 2017-18'!$B$9:$B$393,0)))),"")</f>
        <v>1.8006561760498965</v>
      </c>
      <c r="AM241" s="193">
        <f>_xlfn.IFNA(IF($B241=$B$382,0,_xlfn.IFNA(INDEX('I.Supplementary 2017-18'!Z$8:Z$35,MATCH($B241,'I.Supplementary 2017-18'!$B$8:$B$35,0)),INDEX('I.KI 2017-18'!Z$9:Z$393,MATCH($B241,'I.KI 2017-18'!$B$9:$B$393,0)))),"")</f>
        <v>0</v>
      </c>
      <c r="AN241" s="193">
        <f>_xlfn.IFNA(IF($B241=$B$382,0,_xlfn.IFNA(INDEX('I.Supplementary 2017-18'!AA$8:AA$35,MATCH($B241,'I.Supplementary 2017-18'!$B$8:$B$35,0)),INDEX('I.KI 2017-18'!AA$9:AA$393,MATCH($B241,'I.KI 2017-18'!$B$9:$B$393,0)))),"")</f>
        <v>0</v>
      </c>
      <c r="AO241" s="157">
        <f>_xlfn.IFNA(IF($B241=$B$382,0,_xlfn.IFNA(INDEX('I.Supplementary 2017-18'!AB$8:AB$35,MATCH($B241,'I.Supplementary 2017-18'!$B$8:$B$35,0)),INDEX('I.KI 2017-18'!AB$9:AB$393,MATCH($B241,'I.KI 2017-18'!$B$9:$B$393,0)))),"")</f>
        <v>0</v>
      </c>
      <c r="AP241" s="149"/>
      <c r="AQ241" s="156">
        <f>_xlfn.IFNA(IF($B241=$B$381,0,IF($B241=$B$382,0,_xlfn.IFNA(INDEX('I.Supplementary 2017-18'!I$8:I$35,MATCH($B241,'I.Supplementary 2017-18'!$B$8:$B$35,0)),INDEX('I.KI 2017-18'!I$9:I$393,MATCH($B241,'I.KI 2017-18'!$B$9:$B$393,0))))),"")</f>
        <v>0.36037770871457642</v>
      </c>
      <c r="AR241" s="149">
        <f>_xlfn.IFNA(IF($B241=$B$381,0,IF($B241=$B$382,0,_xlfn.IFNA(INDEX('I.Supplementary 2017-18'!J$8:J$35,MATCH($B241,'I.Supplementary 2017-18'!$B$8:$B$35,0)),INDEX('I.KI 2017-18'!J$9:J$393,MATCH($B241,'I.KI 2017-18'!$B$9:$B$393,0))))),"")</f>
        <v>1.4402784673353202</v>
      </c>
      <c r="AS241" s="157">
        <f>_xlfn.IFNA(IF($B241=$B$381,0,IF($B241=$B$382,0,_xlfn.IFNA(INDEX('I.Supplementary 2017-18'!H$8:H$35,MATCH($B241,'I.Supplementary 2017-18'!$B$8:$B$35,0)),INDEX('I.KI 2017-18'!H$9:H$393,MATCH($B241,'I.KI 2017-18'!$B$9:$B$393,0))))),"")</f>
        <v>1.8006561760498965</v>
      </c>
      <c r="AT241" s="149"/>
      <c r="AU241" s="156">
        <f>_xlfn.IFNA(_xlfn.IFNA(INDEX('I.Supplementary 2018-19'!P$8:P$157,MATCH($B241,'I.Supplementary 2018-19'!$B$8:$B$157,0)),INDEX('I.KI 2018-19'!P$9:P$393,MATCH($B241,'I.KI 2018-19'!$B$9:$B$393,0))),"")</f>
        <v>0</v>
      </c>
      <c r="AV241" s="193">
        <f>_xlfn.IFNA(_xlfn.IFNA(INDEX('I.Supplementary 2018-19'!Q$8:Q$157,MATCH($B241,'I.Supplementary 2018-19'!$B$8:$B$157,0)),INDEX('I.KI 2018-19'!Q$9:Q$393,MATCH($B241,'I.KI 2018-19'!$B$9:$B$393,0))),"")</f>
        <v>0.14086439393124264</v>
      </c>
      <c r="AW241" s="193">
        <f>_xlfn.IFNA(_xlfn.IFNA(INDEX('I.Supplementary 2018-19'!R$8:R$157,MATCH($B241,'I.Supplementary 2018-19'!$B$8:$B$157,0)),INDEX('I.KI 2018-19'!R$9:R$393,MATCH($B241,'I.KI 2018-19'!$B$9:$B$393,0))),"")</f>
        <v>0</v>
      </c>
      <c r="AX241" s="193">
        <f>_xlfn.IFNA(_xlfn.IFNA(INDEX('I.Supplementary 2018-19'!S$8:S$157,MATCH($B241,'I.Supplementary 2018-19'!$B$8:$B$157,0)),INDEX('I.KI 2018-19'!S$9:S$393,MATCH($B241,'I.KI 2018-19'!$B$9:$B$393,0))),"")</f>
        <v>0</v>
      </c>
      <c r="AY241" s="157">
        <f>_xlfn.IFNA(_xlfn.IFNA(INDEX('I.Supplementary 2018-19'!T$8:T$157,MATCH($B241,'I.Supplementary 2018-19'!$B$8:$B$157,0)),INDEX('I.KI 2018-19'!T$9:T$393,MATCH($B241,'I.KI 2018-19'!$B$9:$B$393,0))),"")</f>
        <v>0</v>
      </c>
      <c r="AZ241" s="156">
        <f>_xlfn.IFNA(_xlfn.IFNA(INDEX('I.Supplementary 2018-19'!U$8:U$157,MATCH($B241,'I.Supplementary 2018-19'!$B$8:$B$157,0)),INDEX('I.KI 2018-19'!U$9:U$393,MATCH($B241,'I.KI 2018-19'!$B$9:$B$393,0))),"")</f>
        <v>0</v>
      </c>
      <c r="BA241" s="193">
        <f>_xlfn.IFNA(_xlfn.IFNA(INDEX('I.Supplementary 2018-19'!V$8:V$157,MATCH($B241,'I.Supplementary 2018-19'!$B$8:$B$157,0)),INDEX('I.KI 2018-19'!V$9:V$393,MATCH($B241,'I.KI 2018-19'!$B$9:$B$393,0))),"")</f>
        <v>1.4835486358818748</v>
      </c>
      <c r="BB241" s="193">
        <f>_xlfn.IFNA(_xlfn.IFNA(INDEX('I.Supplementary 2018-19'!W$8:W$157,MATCH($B241,'I.Supplementary 2018-19'!$B$8:$B$157,0)),INDEX('I.KI 2018-19'!W$9:W$393,MATCH($B241,'I.KI 2018-19'!$B$9:$B$393,0))),"")</f>
        <v>0</v>
      </c>
      <c r="BC241" s="193">
        <f>_xlfn.IFNA(_xlfn.IFNA(INDEX('I.Supplementary 2018-19'!X$8:X$157,MATCH($B241,'I.Supplementary 2018-19'!$B$8:$B$157,0)),INDEX('I.KI 2018-19'!X$9:X$393,MATCH($B241,'I.KI 2018-19'!$B$9:$B$393,0))),"")</f>
        <v>0</v>
      </c>
      <c r="BD241" s="157">
        <f>_xlfn.IFNA(_xlfn.IFNA(INDEX('I.Supplementary 2018-19'!Y$8:Y$157,MATCH($B241,'I.Supplementary 2018-19'!$B$8:$B$157,0)),INDEX('I.KI 2018-19'!Y$9:Y$393,MATCH($B241,'I.KI 2018-19'!$B$9:$B$393,0))),"")</f>
        <v>0</v>
      </c>
      <c r="BE241" s="156">
        <f>_xlfn.IFNA(_xlfn.IFNA(INDEX('I.Supplementary 2018-19'!Z$8:Z$157,MATCH($B241,'I.Supplementary 2018-19'!$B$8:$B$157,0)),INDEX('I.KI 2018-19'!Z$9:Z$393,MATCH($B241,'I.KI 2018-19'!$B$9:$B$393,0))),"")</f>
        <v>0</v>
      </c>
      <c r="BF241" s="193">
        <f>_xlfn.IFNA(_xlfn.IFNA(INDEX('I.Supplementary 2018-19'!AA$8:AA$157,MATCH($B241,'I.Supplementary 2018-19'!$B$8:$B$157,0)),INDEX('I.KI 2018-19'!AA$9:AA$393,MATCH($B241,'I.KI 2018-19'!$B$9:$B$393,0))),"")</f>
        <v>1.6244130298131174</v>
      </c>
      <c r="BG241" s="193">
        <f>_xlfn.IFNA(_xlfn.IFNA(INDEX('I.Supplementary 2018-19'!AB$8:AB$157,MATCH($B241,'I.Supplementary 2018-19'!$B$8:$B$157,0)),INDEX('I.KI 2018-19'!AB$9:AB$393,MATCH($B241,'I.KI 2018-19'!$B$9:$B$393,0))),"")</f>
        <v>0</v>
      </c>
      <c r="BH241" s="193">
        <f>_xlfn.IFNA(_xlfn.IFNA(INDEX('I.Supplementary 2018-19'!AC$8:AC$157,MATCH($B241,'I.Supplementary 2018-19'!$B$8:$B$157,0)),INDEX('I.KI 2018-19'!AC$9:AC$393,MATCH($B241,'I.KI 2018-19'!$B$9:$B$393,0))),"")</f>
        <v>0</v>
      </c>
      <c r="BI241" s="157">
        <f>_xlfn.IFNA(_xlfn.IFNA(INDEX('I.Supplementary 2018-19'!AD$8:AD$157,MATCH($B241,'I.Supplementary 2018-19'!$B$8:$B$157,0)),INDEX('I.KI 2018-19'!AD$9:AD$393,MATCH($B241,'I.KI 2018-19'!$B$9:$B$393,0))),"")</f>
        <v>0</v>
      </c>
      <c r="BJ241" s="149"/>
      <c r="BK241" s="156">
        <f>_xlfn.IFNA(IF($B241=$B$381,0,IF($B241=$B$382,0,_xlfn.IFNA(INDEX('I.Supplementary 2018-19'!I$8:I$157,MATCH($B241,'I.Supplementary 2018-19'!$B$8:$B$157,0)),INDEX('I.KI 2018-19'!I$9:I$393,MATCH($B241,'I.KI 2018-19'!$B$9:$B$393,0))))),"")</f>
        <v>0.14086439393124264</v>
      </c>
      <c r="BL241" s="149">
        <f>_xlfn.IFNA(IF($B241=$B$381,0,IF($B241=$B$382,0,_xlfn.IFNA(INDEX('I.Supplementary 2018-19'!J$8:J$157,MATCH($B241,'I.Supplementary 2018-19'!$B$8:$B$157,0)),INDEX('I.KI 2018-19'!J$9:J$393,MATCH($B241,'I.KI 2018-19'!$B$9:$B$393,0))))),"")</f>
        <v>1.4835486358818748</v>
      </c>
      <c r="BM241" s="157">
        <f>_xlfn.IFNA(IF($B241=$B$381,0,IF($B241=$B$382,0,_xlfn.IFNA(INDEX('I.Supplementary 2018-19'!H$8:H$157,MATCH($B241,'I.Supplementary 2018-19'!$B$8:$B$157,0)),INDEX('I.KI 2018-19'!H$9:H$393,MATCH($B241,'I.KI 2018-19'!$B$9:$B$393,0))))),"")</f>
        <v>1.6244130298131174</v>
      </c>
    </row>
    <row r="242" spans="2:65">
      <c r="B242" s="121" t="str">
        <f>'Calculations for 2021-22'!B242</f>
        <v>E4204</v>
      </c>
      <c r="C242" s="160" t="str">
        <f>'Calculations for 2021-22'!D242</f>
        <v>E4204</v>
      </c>
      <c r="D242" t="str">
        <f>'Calculations for 2021-22'!E242</f>
        <v>MD</v>
      </c>
      <c r="E242" t="str">
        <f>'Calculations for 2021-22'!F242</f>
        <v>P1701</v>
      </c>
      <c r="F242" s="120" t="str">
        <f>'Calculations for 2021-22'!H242</f>
        <v>Oldham</v>
      </c>
      <c r="G242" s="156">
        <f>_xlfn.IFNA(INDEX('I.KI 2016-17'!M$8:M$391,MATCH($B242,'I.KI 2016-17'!$B$8:$B$391,0)),"")</f>
        <v>35.923106675298001</v>
      </c>
      <c r="H242" s="149">
        <f>_xlfn.IFNA(INDEX('I.KI 2016-17'!N$8:N$391,MATCH($B242,'I.KI 2016-17'!$B$8:$B$391,0)),"")</f>
        <v>4.6202950654379995</v>
      </c>
      <c r="I242" s="149">
        <f>_xlfn.IFNA(INDEX('I.KI 2016-17'!O$8:O$391,MATCH($B242,'I.KI 2016-17'!$B$8:$B$391,0)),"")</f>
        <v>0</v>
      </c>
      <c r="J242" s="149">
        <f>_xlfn.IFNA(INDEX('I.KI 2016-17'!P$8:P$391,MATCH($B242,'I.KI 2016-17'!$B$8:$B$391,0)),"")</f>
        <v>0</v>
      </c>
      <c r="K242" s="157">
        <f>_xlfn.IFNA(INDEX('I.KI 2016-17'!Q$8:Q$391,MATCH($B242,'I.KI 2016-17'!$B$8:$B$391,0)),"")</f>
        <v>0</v>
      </c>
      <c r="L242" s="156">
        <f>_xlfn.IFNA(INDEX('I.KI 2016-17'!R$8:R$391,MATCH($B242,'I.KI 2016-17'!$B$8:$B$391,0)),"")</f>
        <v>50.560147146529999</v>
      </c>
      <c r="M242" s="193">
        <f>_xlfn.IFNA(INDEX('I.KI 2016-17'!S$8:S$391,MATCH($B242,'I.KI 2016-17'!$B$8:$B$391,0)),"")</f>
        <v>8.7366203441729997</v>
      </c>
      <c r="N242" s="193">
        <f>_xlfn.IFNA(INDEX('I.KI 2016-17'!T$8:T$391,MATCH($B242,'I.KI 2016-17'!$B$8:$B$391,0)),"")</f>
        <v>0</v>
      </c>
      <c r="O242" s="193">
        <f>_xlfn.IFNA(INDEX('I.KI 2016-17'!U$8:U$391,MATCH($B242,'I.KI 2016-17'!$B$8:$B$391,0)),"")</f>
        <v>0</v>
      </c>
      <c r="P242" s="157">
        <f>_xlfn.IFNA(INDEX('I.KI 2016-17'!V$8:V$391,MATCH($B242,'I.KI 2016-17'!$B$8:$B$391,0)),"")</f>
        <v>0</v>
      </c>
      <c r="Q242" s="156">
        <f>_xlfn.IFNA(INDEX('I.KI 2016-17'!W$8:W$391,MATCH($B242,'I.KI 2016-17'!$B$8:$B$391,0)),"")</f>
        <v>86.483253821828001</v>
      </c>
      <c r="R242" s="193">
        <f>_xlfn.IFNA(INDEX('I.KI 2016-17'!X$8:X$391,MATCH($B242,'I.KI 2016-17'!$B$8:$B$391,0)),"")</f>
        <v>13.356915409610998</v>
      </c>
      <c r="S242" s="193">
        <f>_xlfn.IFNA(INDEX('I.KI 2016-17'!Y$8:Y$391,MATCH($B242,'I.KI 2016-17'!$B$8:$B$391,0)),"")</f>
        <v>0</v>
      </c>
      <c r="T242" s="193">
        <f>_xlfn.IFNA(INDEX('I.KI 2016-17'!Z$8:Z$391,MATCH($B242,'I.KI 2016-17'!$B$8:$B$391,0)),"")</f>
        <v>0</v>
      </c>
      <c r="U242" s="157">
        <f>_xlfn.IFNA(INDEX('I.KI 2016-17'!AA$8:AA$391,MATCH($B242,'I.KI 2016-17'!$B$8:$B$391,0)),"")</f>
        <v>0</v>
      </c>
      <c r="V242" s="149"/>
      <c r="W242" s="154">
        <f>_xlfn.IFNA(INDEX('I.KI 2016-17'!$H$8:$H$391,MATCH(B242,'I.KI 2016-17'!$B$8:$B$391,0)),"")</f>
        <v>40.543401740736002</v>
      </c>
      <c r="X242" s="153">
        <f>_xlfn.IFNA(INDEX('I.KI 2016-17'!$I$8:$I$391,MATCH(B242,'I.KI 2016-17'!$B$8:$B$391,0)),"")</f>
        <v>59.296767490703004</v>
      </c>
      <c r="Y242" s="155">
        <f>_xlfn.IFNA(INDEX('I.KI 2016-17'!$G$8:$G$391,MATCH(B242,'I.KI 2016-17'!$B$8:$B$391,0)),"")</f>
        <v>99.840169231439006</v>
      </c>
      <c r="Z242" s="149"/>
      <c r="AA242" s="156">
        <f>_xlfn.IFNA(IF($B242=$B$382,0,_xlfn.IFNA(INDEX('I.Supplementary 2017-18'!N$8:N$35,MATCH($B242,'I.Supplementary 2017-18'!$B$8:$B$35,0)),INDEX('I.KI 2017-18'!N$9:N$393,MATCH($B242,'I.KI 2017-18'!$B$9:$B$393,0)))),"")</f>
        <v>27.477406861689897</v>
      </c>
      <c r="AB242" s="193">
        <f>_xlfn.IFNA(IF($B242=$B$382,0,_xlfn.IFNA(INDEX('I.Supplementary 2017-18'!O$8:O$35,MATCH($B242,'I.Supplementary 2017-18'!$B$8:$B$35,0)),INDEX('I.KI 2017-18'!O$9:O$393,MATCH($B242,'I.KI 2017-18'!$B$9:$B$393,0)))),"")</f>
        <v>2.9510733098739741</v>
      </c>
      <c r="AC242" s="193">
        <f>_xlfn.IFNA(IF($B242=$B$382,0,_xlfn.IFNA(INDEX('I.Supplementary 2017-18'!P$8:P$35,MATCH($B242,'I.Supplementary 2017-18'!$B$8:$B$35,0)),INDEX('I.KI 2017-18'!P$9:P$393,MATCH($B242,'I.KI 2017-18'!$B$9:$B$393,0)))),"")</f>
        <v>0</v>
      </c>
      <c r="AD242" s="193">
        <f>_xlfn.IFNA(IF($B242=$B$382,0,_xlfn.IFNA(INDEX('I.Supplementary 2017-18'!Q$8:Q$35,MATCH($B242,'I.Supplementary 2017-18'!$B$8:$B$35,0)),INDEX('I.KI 2017-18'!Q$9:Q$393,MATCH($B242,'I.KI 2017-18'!$B$9:$B$393,0)))),"")</f>
        <v>0</v>
      </c>
      <c r="AE242" s="157">
        <f>_xlfn.IFNA(IF($B242=$B$382,0,_xlfn.IFNA(INDEX('I.Supplementary 2017-18'!R$8:R$35,MATCH($B242,'I.Supplementary 2017-18'!$B$8:$B$35,0)),INDEX('I.KI 2017-18'!R$9:R$393,MATCH($B242,'I.KI 2017-18'!$B$9:$B$393,0)))),"")</f>
        <v>0</v>
      </c>
      <c r="AF242" s="156">
        <f>_xlfn.IFNA(IF($B242=$B$382,0,_xlfn.IFNA(INDEX('I.Supplementary 2017-18'!S$8:S$35,MATCH($B242,'I.Supplementary 2017-18'!$B$8:$B$35,0)),INDEX('I.KI 2017-18'!S$9:S$393,MATCH($B242,'I.KI 2017-18'!$B$9:$B$393,0)))),"")</f>
        <v>51.592384357148674</v>
      </c>
      <c r="AG242" s="193">
        <f>_xlfn.IFNA(IF($B242=$B$382,0,_xlfn.IFNA(INDEX('I.Supplementary 2017-18'!T$8:T$35,MATCH($B242,'I.Supplementary 2017-18'!$B$8:$B$35,0)),INDEX('I.KI 2017-18'!T$9:T$393,MATCH($B242,'I.KI 2017-18'!$B$9:$B$393,0)))),"")</f>
        <v>8.9149874005062699</v>
      </c>
      <c r="AH242" s="193">
        <f>_xlfn.IFNA(IF($B242=$B$382,0,_xlfn.IFNA(INDEX('I.Supplementary 2017-18'!U$8:U$35,MATCH($B242,'I.Supplementary 2017-18'!$B$8:$B$35,0)),INDEX('I.KI 2017-18'!U$9:U$393,MATCH($B242,'I.KI 2017-18'!$B$9:$B$393,0)))),"")</f>
        <v>0</v>
      </c>
      <c r="AI242" s="193">
        <f>_xlfn.IFNA(IF($B242=$B$382,0,_xlfn.IFNA(INDEX('I.Supplementary 2017-18'!V$8:V$35,MATCH($B242,'I.Supplementary 2017-18'!$B$8:$B$35,0)),INDEX('I.KI 2017-18'!V$9:V$393,MATCH($B242,'I.KI 2017-18'!$B$9:$B$393,0)))),"")</f>
        <v>0</v>
      </c>
      <c r="AJ242" s="157">
        <f>_xlfn.IFNA(IF($B242=$B$382,0,_xlfn.IFNA(INDEX('I.Supplementary 2017-18'!W$8:W$35,MATCH($B242,'I.Supplementary 2017-18'!$B$8:$B$35,0)),INDEX('I.KI 2017-18'!W$9:W$393,MATCH($B242,'I.KI 2017-18'!$B$9:$B$393,0)))),"")</f>
        <v>0</v>
      </c>
      <c r="AK242" s="156">
        <f>_xlfn.IFNA(IF($B242=$B$382,0,_xlfn.IFNA(INDEX('I.Supplementary 2017-18'!X$8:X$35,MATCH($B242,'I.Supplementary 2017-18'!$B$8:$B$35,0)),INDEX('I.KI 2017-18'!X$9:X$393,MATCH($B242,'I.KI 2017-18'!$B$9:$B$393,0)))),"")</f>
        <v>79.069791218838574</v>
      </c>
      <c r="AL242" s="193">
        <f>_xlfn.IFNA(IF($B242=$B$382,0,_xlfn.IFNA(INDEX('I.Supplementary 2017-18'!Y$8:Y$35,MATCH($B242,'I.Supplementary 2017-18'!$B$8:$B$35,0)),INDEX('I.KI 2017-18'!Y$9:Y$393,MATCH($B242,'I.KI 2017-18'!$B$9:$B$393,0)))),"")</f>
        <v>11.866060710380244</v>
      </c>
      <c r="AM242" s="193">
        <f>_xlfn.IFNA(IF($B242=$B$382,0,_xlfn.IFNA(INDEX('I.Supplementary 2017-18'!Z$8:Z$35,MATCH($B242,'I.Supplementary 2017-18'!$B$8:$B$35,0)),INDEX('I.KI 2017-18'!Z$9:Z$393,MATCH($B242,'I.KI 2017-18'!$B$9:$B$393,0)))),"")</f>
        <v>0</v>
      </c>
      <c r="AN242" s="193">
        <f>_xlfn.IFNA(IF($B242=$B$382,0,_xlfn.IFNA(INDEX('I.Supplementary 2017-18'!AA$8:AA$35,MATCH($B242,'I.Supplementary 2017-18'!$B$8:$B$35,0)),INDEX('I.KI 2017-18'!AA$9:AA$393,MATCH($B242,'I.KI 2017-18'!$B$9:$B$393,0)))),"")</f>
        <v>0</v>
      </c>
      <c r="AO242" s="157">
        <f>_xlfn.IFNA(IF($B242=$B$382,0,_xlfn.IFNA(INDEX('I.Supplementary 2017-18'!AB$8:AB$35,MATCH($B242,'I.Supplementary 2017-18'!$B$8:$B$35,0)),INDEX('I.KI 2017-18'!AB$9:AB$393,MATCH($B242,'I.KI 2017-18'!$B$9:$B$393,0)))),"")</f>
        <v>0</v>
      </c>
      <c r="AP242" s="149"/>
      <c r="AQ242" s="156">
        <f>_xlfn.IFNA(IF($B242=$B$381,0,IF($B242=$B$382,0,_xlfn.IFNA(INDEX('I.Supplementary 2017-18'!I$8:I$35,MATCH($B242,'I.Supplementary 2017-18'!$B$8:$B$35,0)),INDEX('I.KI 2017-18'!I$9:I$393,MATCH($B242,'I.KI 2017-18'!$B$9:$B$393,0))))),"")</f>
        <v>30.428480171563873</v>
      </c>
      <c r="AR242" s="149">
        <f>_xlfn.IFNA(IF($B242=$B$381,0,IF($B242=$B$382,0,_xlfn.IFNA(INDEX('I.Supplementary 2017-18'!J$8:J$35,MATCH($B242,'I.Supplementary 2017-18'!$B$8:$B$35,0)),INDEX('I.KI 2017-18'!J$9:J$393,MATCH($B242,'I.KI 2017-18'!$B$9:$B$393,0))))),"")</f>
        <v>60.507371757654951</v>
      </c>
      <c r="AS242" s="157">
        <f>_xlfn.IFNA(IF($B242=$B$381,0,IF($B242=$B$382,0,_xlfn.IFNA(INDEX('I.Supplementary 2017-18'!H$8:H$35,MATCH($B242,'I.Supplementary 2017-18'!$B$8:$B$35,0)),INDEX('I.KI 2017-18'!H$9:H$393,MATCH($B242,'I.KI 2017-18'!$B$9:$B$393,0))))),"")</f>
        <v>90.935851929218828</v>
      </c>
      <c r="AT242" s="149"/>
      <c r="AU242" s="156">
        <f>_xlfn.IFNA(_xlfn.IFNA(INDEX('I.Supplementary 2018-19'!P$8:P$157,MATCH($B242,'I.Supplementary 2018-19'!$B$8:$B$157,0)),INDEX('I.KI 2018-19'!P$9:P$393,MATCH($B242,'I.KI 2018-19'!$B$9:$B$393,0))),"")</f>
        <v>21.714662975873068</v>
      </c>
      <c r="AV242" s="193">
        <f>_xlfn.IFNA(_xlfn.IFNA(INDEX('I.Supplementary 2018-19'!Q$8:Q$157,MATCH($B242,'I.Supplementary 2018-19'!$B$8:$B$157,0)),INDEX('I.KI 2018-19'!Q$9:Q$393,MATCH($B242,'I.KI 2018-19'!$B$9:$B$393,0))),"")</f>
        <v>1.8852046883519775</v>
      </c>
      <c r="AW242" s="193">
        <f>_xlfn.IFNA(_xlfn.IFNA(INDEX('I.Supplementary 2018-19'!R$8:R$157,MATCH($B242,'I.Supplementary 2018-19'!$B$8:$B$157,0)),INDEX('I.KI 2018-19'!R$9:R$393,MATCH($B242,'I.KI 2018-19'!$B$9:$B$393,0))),"")</f>
        <v>0</v>
      </c>
      <c r="AX242" s="193">
        <f>_xlfn.IFNA(_xlfn.IFNA(INDEX('I.Supplementary 2018-19'!S$8:S$157,MATCH($B242,'I.Supplementary 2018-19'!$B$8:$B$157,0)),INDEX('I.KI 2018-19'!S$9:S$393,MATCH($B242,'I.KI 2018-19'!$B$9:$B$393,0))),"")</f>
        <v>0</v>
      </c>
      <c r="AY242" s="157">
        <f>_xlfn.IFNA(_xlfn.IFNA(INDEX('I.Supplementary 2018-19'!T$8:T$157,MATCH($B242,'I.Supplementary 2018-19'!$B$8:$B$157,0)),INDEX('I.KI 2018-19'!T$9:T$393,MATCH($B242,'I.KI 2018-19'!$B$9:$B$393,0))),"")</f>
        <v>0</v>
      </c>
      <c r="AZ242" s="156">
        <f>_xlfn.IFNA(_xlfn.IFNA(INDEX('I.Supplementary 2018-19'!U$8:U$157,MATCH($B242,'I.Supplementary 2018-19'!$B$8:$B$157,0)),INDEX('I.KI 2018-19'!U$9:U$393,MATCH($B242,'I.KI 2018-19'!$B$9:$B$393,0))),"")</f>
        <v>53.142370153286187</v>
      </c>
      <c r="BA242" s="193">
        <f>_xlfn.IFNA(_xlfn.IFNA(INDEX('I.Supplementary 2018-19'!V$8:V$157,MATCH($B242,'I.Supplementary 2018-19'!$B$8:$B$157,0)),INDEX('I.KI 2018-19'!V$9:V$393,MATCH($B242,'I.KI 2018-19'!$B$9:$B$393,0))),"")</f>
        <v>9.182819640006457</v>
      </c>
      <c r="BB242" s="193">
        <f>_xlfn.IFNA(_xlfn.IFNA(INDEX('I.Supplementary 2018-19'!W$8:W$157,MATCH($B242,'I.Supplementary 2018-19'!$B$8:$B$157,0)),INDEX('I.KI 2018-19'!W$9:W$393,MATCH($B242,'I.KI 2018-19'!$B$9:$B$393,0))),"")</f>
        <v>0</v>
      </c>
      <c r="BC242" s="193">
        <f>_xlfn.IFNA(_xlfn.IFNA(INDEX('I.Supplementary 2018-19'!X$8:X$157,MATCH($B242,'I.Supplementary 2018-19'!$B$8:$B$157,0)),INDEX('I.KI 2018-19'!X$9:X$393,MATCH($B242,'I.KI 2018-19'!$B$9:$B$393,0))),"")</f>
        <v>0</v>
      </c>
      <c r="BD242" s="157">
        <f>_xlfn.IFNA(_xlfn.IFNA(INDEX('I.Supplementary 2018-19'!Y$8:Y$157,MATCH($B242,'I.Supplementary 2018-19'!$B$8:$B$157,0)),INDEX('I.KI 2018-19'!Y$9:Y$393,MATCH($B242,'I.KI 2018-19'!$B$9:$B$393,0))),"")</f>
        <v>0</v>
      </c>
      <c r="BE242" s="156">
        <f>_xlfn.IFNA(_xlfn.IFNA(INDEX('I.Supplementary 2018-19'!Z$8:Z$157,MATCH($B242,'I.Supplementary 2018-19'!$B$8:$B$157,0)),INDEX('I.KI 2018-19'!Z$9:Z$393,MATCH($B242,'I.KI 2018-19'!$B$9:$B$393,0))),"")</f>
        <v>74.857033129159248</v>
      </c>
      <c r="BF242" s="193">
        <f>_xlfn.IFNA(_xlfn.IFNA(INDEX('I.Supplementary 2018-19'!AA$8:AA$157,MATCH($B242,'I.Supplementary 2018-19'!$B$8:$B$157,0)),INDEX('I.KI 2018-19'!AA$9:AA$393,MATCH($B242,'I.KI 2018-19'!$B$9:$B$393,0))),"")</f>
        <v>11.068024328358435</v>
      </c>
      <c r="BG242" s="193">
        <f>_xlfn.IFNA(_xlfn.IFNA(INDEX('I.Supplementary 2018-19'!AB$8:AB$157,MATCH($B242,'I.Supplementary 2018-19'!$B$8:$B$157,0)),INDEX('I.KI 2018-19'!AB$9:AB$393,MATCH($B242,'I.KI 2018-19'!$B$9:$B$393,0))),"")</f>
        <v>0</v>
      </c>
      <c r="BH242" s="193">
        <f>_xlfn.IFNA(_xlfn.IFNA(INDEX('I.Supplementary 2018-19'!AC$8:AC$157,MATCH($B242,'I.Supplementary 2018-19'!$B$8:$B$157,0)),INDEX('I.KI 2018-19'!AC$9:AC$393,MATCH($B242,'I.KI 2018-19'!$B$9:$B$393,0))),"")</f>
        <v>0</v>
      </c>
      <c r="BI242" s="157">
        <f>_xlfn.IFNA(_xlfn.IFNA(INDEX('I.Supplementary 2018-19'!AD$8:AD$157,MATCH($B242,'I.Supplementary 2018-19'!$B$8:$B$157,0)),INDEX('I.KI 2018-19'!AD$9:AD$393,MATCH($B242,'I.KI 2018-19'!$B$9:$B$393,0))),"")</f>
        <v>0</v>
      </c>
      <c r="BJ242" s="149"/>
      <c r="BK242" s="156">
        <f>_xlfn.IFNA(IF($B242=$B$381,0,IF($B242=$B$382,0,_xlfn.IFNA(INDEX('I.Supplementary 2018-19'!I$8:I$157,MATCH($B242,'I.Supplementary 2018-19'!$B$8:$B$157,0)),INDEX('I.KI 2018-19'!I$9:I$393,MATCH($B242,'I.KI 2018-19'!$B$9:$B$393,0))))),"")</f>
        <v>23.599867664225044</v>
      </c>
      <c r="BL242" s="149">
        <f>_xlfn.IFNA(IF($B242=$B$381,0,IF($B242=$B$382,0,_xlfn.IFNA(INDEX('I.Supplementary 2018-19'!J$8:J$157,MATCH($B242,'I.Supplementary 2018-19'!$B$8:$B$157,0)),INDEX('I.KI 2018-19'!J$9:J$393,MATCH($B242,'I.KI 2018-19'!$B$9:$B$393,0))))),"")</f>
        <v>62.325189793292644</v>
      </c>
      <c r="BM242" s="157">
        <f>_xlfn.IFNA(IF($B242=$B$381,0,IF($B242=$B$382,0,_xlfn.IFNA(INDEX('I.Supplementary 2018-19'!H$8:H$157,MATCH($B242,'I.Supplementary 2018-19'!$B$8:$B$157,0)),INDEX('I.KI 2018-19'!H$9:H$393,MATCH($B242,'I.KI 2018-19'!$B$9:$B$393,0))))),"")</f>
        <v>85.925057457517681</v>
      </c>
    </row>
    <row r="243" spans="2:65">
      <c r="B243" s="121" t="str">
        <f>'Calculations for 2021-22'!B243</f>
        <v>E3132</v>
      </c>
      <c r="C243" s="160" t="str">
        <f>'Calculations for 2021-22'!D243</f>
        <v>E3132</v>
      </c>
      <c r="D243" t="str">
        <f>'Calculations for 2021-22'!E243</f>
        <v>SD</v>
      </c>
      <c r="E243">
        <f>'Calculations for 2021-22'!F243</f>
        <v>0</v>
      </c>
      <c r="F243" s="120" t="str">
        <f>'Calculations for 2021-22'!H243</f>
        <v>Oxford</v>
      </c>
      <c r="G243" s="156">
        <f>_xlfn.IFNA(INDEX('I.KI 2016-17'!M$8:M$391,MATCH($B243,'I.KI 2016-17'!$B$8:$B$391,0)),"")</f>
        <v>0</v>
      </c>
      <c r="H243" s="149">
        <f>_xlfn.IFNA(INDEX('I.KI 2016-17'!N$8:N$391,MATCH($B243,'I.KI 2016-17'!$B$8:$B$391,0)),"")</f>
        <v>2.7938277990690001</v>
      </c>
      <c r="I243" s="149">
        <f>_xlfn.IFNA(INDEX('I.KI 2016-17'!O$8:O$391,MATCH($B243,'I.KI 2016-17'!$B$8:$B$391,0)),"")</f>
        <v>0</v>
      </c>
      <c r="J243" s="149">
        <f>_xlfn.IFNA(INDEX('I.KI 2016-17'!P$8:P$391,MATCH($B243,'I.KI 2016-17'!$B$8:$B$391,0)),"")</f>
        <v>0</v>
      </c>
      <c r="K243" s="157">
        <f>_xlfn.IFNA(INDEX('I.KI 2016-17'!Q$8:Q$391,MATCH($B243,'I.KI 2016-17'!$B$8:$B$391,0)),"")</f>
        <v>0</v>
      </c>
      <c r="L243" s="156">
        <f>_xlfn.IFNA(INDEX('I.KI 2016-17'!R$8:R$391,MATCH($B243,'I.KI 2016-17'!$B$8:$B$391,0)),"")</f>
        <v>0</v>
      </c>
      <c r="M243" s="193">
        <f>_xlfn.IFNA(INDEX('I.KI 2016-17'!S$8:S$391,MATCH($B243,'I.KI 2016-17'!$B$8:$B$391,0)),"")</f>
        <v>5.7288875972840003</v>
      </c>
      <c r="N243" s="193">
        <f>_xlfn.IFNA(INDEX('I.KI 2016-17'!T$8:T$391,MATCH($B243,'I.KI 2016-17'!$B$8:$B$391,0)),"")</f>
        <v>0</v>
      </c>
      <c r="O243" s="193">
        <f>_xlfn.IFNA(INDEX('I.KI 2016-17'!U$8:U$391,MATCH($B243,'I.KI 2016-17'!$B$8:$B$391,0)),"")</f>
        <v>0</v>
      </c>
      <c r="P243" s="157">
        <f>_xlfn.IFNA(INDEX('I.KI 2016-17'!V$8:V$391,MATCH($B243,'I.KI 2016-17'!$B$8:$B$391,0)),"")</f>
        <v>0</v>
      </c>
      <c r="Q243" s="156">
        <f>_xlfn.IFNA(INDEX('I.KI 2016-17'!W$8:W$391,MATCH($B243,'I.KI 2016-17'!$B$8:$B$391,0)),"")</f>
        <v>0</v>
      </c>
      <c r="R243" s="193">
        <f>_xlfn.IFNA(INDEX('I.KI 2016-17'!X$8:X$391,MATCH($B243,'I.KI 2016-17'!$B$8:$B$391,0)),"")</f>
        <v>8.522715396353</v>
      </c>
      <c r="S243" s="193">
        <f>_xlfn.IFNA(INDEX('I.KI 2016-17'!Y$8:Y$391,MATCH($B243,'I.KI 2016-17'!$B$8:$B$391,0)),"")</f>
        <v>0</v>
      </c>
      <c r="T243" s="193">
        <f>_xlfn.IFNA(INDEX('I.KI 2016-17'!Z$8:Z$391,MATCH($B243,'I.KI 2016-17'!$B$8:$B$391,0)),"")</f>
        <v>0</v>
      </c>
      <c r="U243" s="157">
        <f>_xlfn.IFNA(INDEX('I.KI 2016-17'!AA$8:AA$391,MATCH($B243,'I.KI 2016-17'!$B$8:$B$391,0)),"")</f>
        <v>0</v>
      </c>
      <c r="V243" s="149"/>
      <c r="W243" s="154">
        <f>_xlfn.IFNA(INDEX('I.KI 2016-17'!$H$8:$H$391,MATCH(B243,'I.KI 2016-17'!$B$8:$B$391,0)),"")</f>
        <v>2.7938277990690001</v>
      </c>
      <c r="X243" s="153">
        <f>_xlfn.IFNA(INDEX('I.KI 2016-17'!$I$8:$I$391,MATCH(B243,'I.KI 2016-17'!$B$8:$B$391,0)),"")</f>
        <v>5.7288875972840003</v>
      </c>
      <c r="Y243" s="155">
        <f>_xlfn.IFNA(INDEX('I.KI 2016-17'!$G$8:$G$391,MATCH(B243,'I.KI 2016-17'!$B$8:$B$391,0)),"")</f>
        <v>8.522715396353</v>
      </c>
      <c r="Z243" s="149"/>
      <c r="AA243" s="156">
        <f>_xlfn.IFNA(IF($B243=$B$382,0,_xlfn.IFNA(INDEX('I.Supplementary 2017-18'!N$8:N$35,MATCH($B243,'I.Supplementary 2017-18'!$B$8:$B$35,0)),INDEX('I.KI 2017-18'!N$9:N$393,MATCH($B243,'I.KI 2017-18'!$B$9:$B$393,0)))),"")</f>
        <v>0</v>
      </c>
      <c r="AB243" s="193">
        <f>_xlfn.IFNA(IF($B243=$B$382,0,_xlfn.IFNA(INDEX('I.Supplementary 2017-18'!O$8:O$35,MATCH($B243,'I.Supplementary 2017-18'!$B$8:$B$35,0)),INDEX('I.KI 2017-18'!O$9:O$393,MATCH($B243,'I.KI 2017-18'!$B$9:$B$393,0)))),"")</f>
        <v>1.4581273353900015</v>
      </c>
      <c r="AC243" s="193">
        <f>_xlfn.IFNA(IF($B243=$B$382,0,_xlfn.IFNA(INDEX('I.Supplementary 2017-18'!P$8:P$35,MATCH($B243,'I.Supplementary 2017-18'!$B$8:$B$35,0)),INDEX('I.KI 2017-18'!P$9:P$393,MATCH($B243,'I.KI 2017-18'!$B$9:$B$393,0)))),"")</f>
        <v>0</v>
      </c>
      <c r="AD243" s="193">
        <f>_xlfn.IFNA(IF($B243=$B$382,0,_xlfn.IFNA(INDEX('I.Supplementary 2017-18'!Q$8:Q$35,MATCH($B243,'I.Supplementary 2017-18'!$B$8:$B$35,0)),INDEX('I.KI 2017-18'!Q$9:Q$393,MATCH($B243,'I.KI 2017-18'!$B$9:$B$393,0)))),"")</f>
        <v>0</v>
      </c>
      <c r="AE243" s="157">
        <f>_xlfn.IFNA(IF($B243=$B$382,0,_xlfn.IFNA(INDEX('I.Supplementary 2017-18'!R$8:R$35,MATCH($B243,'I.Supplementary 2017-18'!$B$8:$B$35,0)),INDEX('I.KI 2017-18'!R$9:R$393,MATCH($B243,'I.KI 2017-18'!$B$9:$B$393,0)))),"")</f>
        <v>0</v>
      </c>
      <c r="AF243" s="156">
        <f>_xlfn.IFNA(IF($B243=$B$382,0,_xlfn.IFNA(INDEX('I.Supplementary 2017-18'!S$8:S$35,MATCH($B243,'I.Supplementary 2017-18'!$B$8:$B$35,0)),INDEX('I.KI 2017-18'!S$9:S$393,MATCH($B243,'I.KI 2017-18'!$B$9:$B$393,0)))),"")</f>
        <v>0</v>
      </c>
      <c r="AG243" s="193">
        <f>_xlfn.IFNA(IF($B243=$B$382,0,_xlfn.IFNA(INDEX('I.Supplementary 2017-18'!T$8:T$35,MATCH($B243,'I.Supplementary 2017-18'!$B$8:$B$35,0)),INDEX('I.KI 2017-18'!T$9:T$393,MATCH($B243,'I.KI 2017-18'!$B$9:$B$393,0)))),"")</f>
        <v>5.8458487077062085</v>
      </c>
      <c r="AH243" s="193">
        <f>_xlfn.IFNA(IF($B243=$B$382,0,_xlfn.IFNA(INDEX('I.Supplementary 2017-18'!U$8:U$35,MATCH($B243,'I.Supplementary 2017-18'!$B$8:$B$35,0)),INDEX('I.KI 2017-18'!U$9:U$393,MATCH($B243,'I.KI 2017-18'!$B$9:$B$393,0)))),"")</f>
        <v>0</v>
      </c>
      <c r="AI243" s="193">
        <f>_xlfn.IFNA(IF($B243=$B$382,0,_xlfn.IFNA(INDEX('I.Supplementary 2017-18'!V$8:V$35,MATCH($B243,'I.Supplementary 2017-18'!$B$8:$B$35,0)),INDEX('I.KI 2017-18'!V$9:V$393,MATCH($B243,'I.KI 2017-18'!$B$9:$B$393,0)))),"")</f>
        <v>0</v>
      </c>
      <c r="AJ243" s="157">
        <f>_xlfn.IFNA(IF($B243=$B$382,0,_xlfn.IFNA(INDEX('I.Supplementary 2017-18'!W$8:W$35,MATCH($B243,'I.Supplementary 2017-18'!$B$8:$B$35,0)),INDEX('I.KI 2017-18'!W$9:W$393,MATCH($B243,'I.KI 2017-18'!$B$9:$B$393,0)))),"")</f>
        <v>0</v>
      </c>
      <c r="AK243" s="156">
        <f>_xlfn.IFNA(IF($B243=$B$382,0,_xlfn.IFNA(INDEX('I.Supplementary 2017-18'!X$8:X$35,MATCH($B243,'I.Supplementary 2017-18'!$B$8:$B$35,0)),INDEX('I.KI 2017-18'!X$9:X$393,MATCH($B243,'I.KI 2017-18'!$B$9:$B$393,0)))),"")</f>
        <v>0</v>
      </c>
      <c r="AL243" s="193">
        <f>_xlfn.IFNA(IF($B243=$B$382,0,_xlfn.IFNA(INDEX('I.Supplementary 2017-18'!Y$8:Y$35,MATCH($B243,'I.Supplementary 2017-18'!$B$8:$B$35,0)),INDEX('I.KI 2017-18'!Y$9:Y$393,MATCH($B243,'I.KI 2017-18'!$B$9:$B$393,0)))),"")</f>
        <v>7.3039760430962097</v>
      </c>
      <c r="AM243" s="193">
        <f>_xlfn.IFNA(IF($B243=$B$382,0,_xlfn.IFNA(INDEX('I.Supplementary 2017-18'!Z$8:Z$35,MATCH($B243,'I.Supplementary 2017-18'!$B$8:$B$35,0)),INDEX('I.KI 2017-18'!Z$9:Z$393,MATCH($B243,'I.KI 2017-18'!$B$9:$B$393,0)))),"")</f>
        <v>0</v>
      </c>
      <c r="AN243" s="193">
        <f>_xlfn.IFNA(IF($B243=$B$382,0,_xlfn.IFNA(INDEX('I.Supplementary 2017-18'!AA$8:AA$35,MATCH($B243,'I.Supplementary 2017-18'!$B$8:$B$35,0)),INDEX('I.KI 2017-18'!AA$9:AA$393,MATCH($B243,'I.KI 2017-18'!$B$9:$B$393,0)))),"")</f>
        <v>0</v>
      </c>
      <c r="AO243" s="157">
        <f>_xlfn.IFNA(IF($B243=$B$382,0,_xlfn.IFNA(INDEX('I.Supplementary 2017-18'!AB$8:AB$35,MATCH($B243,'I.Supplementary 2017-18'!$B$8:$B$35,0)),INDEX('I.KI 2017-18'!AB$9:AB$393,MATCH($B243,'I.KI 2017-18'!$B$9:$B$393,0)))),"")</f>
        <v>0</v>
      </c>
      <c r="AP243" s="149"/>
      <c r="AQ243" s="156">
        <f>_xlfn.IFNA(IF($B243=$B$381,0,IF($B243=$B$382,0,_xlfn.IFNA(INDEX('I.Supplementary 2017-18'!I$8:I$35,MATCH($B243,'I.Supplementary 2017-18'!$B$8:$B$35,0)),INDEX('I.KI 2017-18'!I$9:I$393,MATCH($B243,'I.KI 2017-18'!$B$9:$B$393,0))))),"")</f>
        <v>1.4581273353900015</v>
      </c>
      <c r="AR243" s="149">
        <f>_xlfn.IFNA(IF($B243=$B$381,0,IF($B243=$B$382,0,_xlfn.IFNA(INDEX('I.Supplementary 2017-18'!J$8:J$35,MATCH($B243,'I.Supplementary 2017-18'!$B$8:$B$35,0)),INDEX('I.KI 2017-18'!J$9:J$393,MATCH($B243,'I.KI 2017-18'!$B$9:$B$393,0))))),"")</f>
        <v>5.8458487077062085</v>
      </c>
      <c r="AS243" s="157">
        <f>_xlfn.IFNA(IF($B243=$B$381,0,IF($B243=$B$382,0,_xlfn.IFNA(INDEX('I.Supplementary 2017-18'!H$8:H$35,MATCH($B243,'I.Supplementary 2017-18'!$B$8:$B$35,0)),INDEX('I.KI 2017-18'!H$9:H$393,MATCH($B243,'I.KI 2017-18'!$B$9:$B$393,0))))),"")</f>
        <v>7.3039760430962097</v>
      </c>
      <c r="AT243" s="149"/>
      <c r="AU243" s="156">
        <f>_xlfn.IFNA(_xlfn.IFNA(INDEX('I.Supplementary 2018-19'!P$8:P$157,MATCH($B243,'I.Supplementary 2018-19'!$B$8:$B$157,0)),INDEX('I.KI 2018-19'!P$9:P$393,MATCH($B243,'I.KI 2018-19'!$B$9:$B$393,0))),"")</f>
        <v>0</v>
      </c>
      <c r="AV243" s="193">
        <f>_xlfn.IFNA(_xlfn.IFNA(INDEX('I.Supplementary 2018-19'!Q$8:Q$157,MATCH($B243,'I.Supplementary 2018-19'!$B$8:$B$157,0)),INDEX('I.KI 2018-19'!Q$9:Q$393,MATCH($B243,'I.KI 2018-19'!$B$9:$B$393,0))),"")</f>
        <v>0.62987833286989858</v>
      </c>
      <c r="AW243" s="193">
        <f>_xlfn.IFNA(_xlfn.IFNA(INDEX('I.Supplementary 2018-19'!R$8:R$157,MATCH($B243,'I.Supplementary 2018-19'!$B$8:$B$157,0)),INDEX('I.KI 2018-19'!R$9:R$393,MATCH($B243,'I.KI 2018-19'!$B$9:$B$393,0))),"")</f>
        <v>0</v>
      </c>
      <c r="AX243" s="193">
        <f>_xlfn.IFNA(_xlfn.IFNA(INDEX('I.Supplementary 2018-19'!S$8:S$157,MATCH($B243,'I.Supplementary 2018-19'!$B$8:$B$157,0)),INDEX('I.KI 2018-19'!S$9:S$393,MATCH($B243,'I.KI 2018-19'!$B$9:$B$393,0))),"")</f>
        <v>0</v>
      </c>
      <c r="AY243" s="157">
        <f>_xlfn.IFNA(_xlfn.IFNA(INDEX('I.Supplementary 2018-19'!T$8:T$157,MATCH($B243,'I.Supplementary 2018-19'!$B$8:$B$157,0)),INDEX('I.KI 2018-19'!T$9:T$393,MATCH($B243,'I.KI 2018-19'!$B$9:$B$393,0))),"")</f>
        <v>0</v>
      </c>
      <c r="AZ243" s="156">
        <f>_xlfn.IFNA(_xlfn.IFNA(INDEX('I.Supplementary 2018-19'!U$8:U$157,MATCH($B243,'I.Supplementary 2018-19'!$B$8:$B$157,0)),INDEX('I.KI 2018-19'!U$9:U$393,MATCH($B243,'I.KI 2018-19'!$B$9:$B$393,0))),"")</f>
        <v>0</v>
      </c>
      <c r="BA243" s="193">
        <f>_xlfn.IFNA(_xlfn.IFNA(INDEX('I.Supplementary 2018-19'!V$8:V$157,MATCH($B243,'I.Supplementary 2018-19'!$B$8:$B$157,0)),INDEX('I.KI 2018-19'!V$9:V$393,MATCH($B243,'I.KI 2018-19'!$B$9:$B$393,0))),"")</f>
        <v>6.0214750637317156</v>
      </c>
      <c r="BB243" s="193">
        <f>_xlfn.IFNA(_xlfn.IFNA(INDEX('I.Supplementary 2018-19'!W$8:W$157,MATCH($B243,'I.Supplementary 2018-19'!$B$8:$B$157,0)),INDEX('I.KI 2018-19'!W$9:W$393,MATCH($B243,'I.KI 2018-19'!$B$9:$B$393,0))),"")</f>
        <v>0</v>
      </c>
      <c r="BC243" s="193">
        <f>_xlfn.IFNA(_xlfn.IFNA(INDEX('I.Supplementary 2018-19'!X$8:X$157,MATCH($B243,'I.Supplementary 2018-19'!$B$8:$B$157,0)),INDEX('I.KI 2018-19'!X$9:X$393,MATCH($B243,'I.KI 2018-19'!$B$9:$B$393,0))),"")</f>
        <v>0</v>
      </c>
      <c r="BD243" s="157">
        <f>_xlfn.IFNA(_xlfn.IFNA(INDEX('I.Supplementary 2018-19'!Y$8:Y$157,MATCH($B243,'I.Supplementary 2018-19'!$B$8:$B$157,0)),INDEX('I.KI 2018-19'!Y$9:Y$393,MATCH($B243,'I.KI 2018-19'!$B$9:$B$393,0))),"")</f>
        <v>0</v>
      </c>
      <c r="BE243" s="156">
        <f>_xlfn.IFNA(_xlfn.IFNA(INDEX('I.Supplementary 2018-19'!Z$8:Z$157,MATCH($B243,'I.Supplementary 2018-19'!$B$8:$B$157,0)),INDEX('I.KI 2018-19'!Z$9:Z$393,MATCH($B243,'I.KI 2018-19'!$B$9:$B$393,0))),"")</f>
        <v>0</v>
      </c>
      <c r="BF243" s="193">
        <f>_xlfn.IFNA(_xlfn.IFNA(INDEX('I.Supplementary 2018-19'!AA$8:AA$157,MATCH($B243,'I.Supplementary 2018-19'!$B$8:$B$157,0)),INDEX('I.KI 2018-19'!AA$9:AA$393,MATCH($B243,'I.KI 2018-19'!$B$9:$B$393,0))),"")</f>
        <v>6.6513533966016141</v>
      </c>
      <c r="BG243" s="193">
        <f>_xlfn.IFNA(_xlfn.IFNA(INDEX('I.Supplementary 2018-19'!AB$8:AB$157,MATCH($B243,'I.Supplementary 2018-19'!$B$8:$B$157,0)),INDEX('I.KI 2018-19'!AB$9:AB$393,MATCH($B243,'I.KI 2018-19'!$B$9:$B$393,0))),"")</f>
        <v>0</v>
      </c>
      <c r="BH243" s="193">
        <f>_xlfn.IFNA(_xlfn.IFNA(INDEX('I.Supplementary 2018-19'!AC$8:AC$157,MATCH($B243,'I.Supplementary 2018-19'!$B$8:$B$157,0)),INDEX('I.KI 2018-19'!AC$9:AC$393,MATCH($B243,'I.KI 2018-19'!$B$9:$B$393,0))),"")</f>
        <v>0</v>
      </c>
      <c r="BI243" s="157">
        <f>_xlfn.IFNA(_xlfn.IFNA(INDEX('I.Supplementary 2018-19'!AD$8:AD$157,MATCH($B243,'I.Supplementary 2018-19'!$B$8:$B$157,0)),INDEX('I.KI 2018-19'!AD$9:AD$393,MATCH($B243,'I.KI 2018-19'!$B$9:$B$393,0))),"")</f>
        <v>0</v>
      </c>
      <c r="BJ243" s="149"/>
      <c r="BK243" s="156">
        <f>_xlfn.IFNA(IF($B243=$B$381,0,IF($B243=$B$382,0,_xlfn.IFNA(INDEX('I.Supplementary 2018-19'!I$8:I$157,MATCH($B243,'I.Supplementary 2018-19'!$B$8:$B$157,0)),INDEX('I.KI 2018-19'!I$9:I$393,MATCH($B243,'I.KI 2018-19'!$B$9:$B$393,0))))),"")</f>
        <v>0.62987833286989858</v>
      </c>
      <c r="BL243" s="149">
        <f>_xlfn.IFNA(IF($B243=$B$381,0,IF($B243=$B$382,0,_xlfn.IFNA(INDEX('I.Supplementary 2018-19'!J$8:J$157,MATCH($B243,'I.Supplementary 2018-19'!$B$8:$B$157,0)),INDEX('I.KI 2018-19'!J$9:J$393,MATCH($B243,'I.KI 2018-19'!$B$9:$B$393,0))))),"")</f>
        <v>6.0214750637317156</v>
      </c>
      <c r="BM243" s="157">
        <f>_xlfn.IFNA(IF($B243=$B$381,0,IF($B243=$B$382,0,_xlfn.IFNA(INDEX('I.Supplementary 2018-19'!H$8:H$157,MATCH($B243,'I.Supplementary 2018-19'!$B$8:$B$157,0)),INDEX('I.KI 2018-19'!H$9:H$393,MATCH($B243,'I.KI 2018-19'!$B$9:$B$393,0))))),"")</f>
        <v>6.6513533966016141</v>
      </c>
    </row>
    <row r="244" spans="2:65">
      <c r="B244" s="121" t="str">
        <f>'Calculations for 2021-22'!B244</f>
        <v>E3120</v>
      </c>
      <c r="C244" s="160" t="str">
        <f>'Calculations for 2021-22'!D244</f>
        <v>E3120</v>
      </c>
      <c r="D244" t="str">
        <f>'Calculations for 2021-22'!E244</f>
        <v>SCFIR</v>
      </c>
      <c r="E244">
        <f>'Calculations for 2021-22'!F244</f>
        <v>0</v>
      </c>
      <c r="F244" s="120" t="str">
        <f>'Calculations for 2021-22'!H244</f>
        <v>Oxfordshire</v>
      </c>
      <c r="G244" s="156">
        <f>_xlfn.IFNA(INDEX('I.KI 2016-17'!M$8:M$391,MATCH($B244,'I.KI 2016-17'!$B$8:$B$391,0)),"")</f>
        <v>35.669890673791002</v>
      </c>
      <c r="H244" s="149">
        <f>_xlfn.IFNA(INDEX('I.KI 2016-17'!N$8:N$391,MATCH($B244,'I.KI 2016-17'!$B$8:$B$391,0)),"")</f>
        <v>0</v>
      </c>
      <c r="I244" s="149">
        <f>_xlfn.IFNA(INDEX('I.KI 2016-17'!O$8:O$391,MATCH($B244,'I.KI 2016-17'!$B$8:$B$391,0)),"")</f>
        <v>3.6610253468659999</v>
      </c>
      <c r="J244" s="149">
        <f>_xlfn.IFNA(INDEX('I.KI 2016-17'!P$8:P$391,MATCH($B244,'I.KI 2016-17'!$B$8:$B$391,0)),"")</f>
        <v>0</v>
      </c>
      <c r="K244" s="157">
        <f>_xlfn.IFNA(INDEX('I.KI 2016-17'!Q$8:Q$391,MATCH($B244,'I.KI 2016-17'!$B$8:$B$391,0)),"")</f>
        <v>0</v>
      </c>
      <c r="L244" s="156">
        <f>_xlfn.IFNA(INDEX('I.KI 2016-17'!R$8:R$391,MATCH($B244,'I.KI 2016-17'!$B$8:$B$391,0)),"")</f>
        <v>61.092215977513</v>
      </c>
      <c r="M244" s="193">
        <f>_xlfn.IFNA(INDEX('I.KI 2016-17'!S$8:S$391,MATCH($B244,'I.KI 2016-17'!$B$8:$B$391,0)),"")</f>
        <v>0</v>
      </c>
      <c r="N244" s="193">
        <f>_xlfn.IFNA(INDEX('I.KI 2016-17'!T$8:T$391,MATCH($B244,'I.KI 2016-17'!$B$8:$B$391,0)),"")</f>
        <v>4.760593296433</v>
      </c>
      <c r="O244" s="193">
        <f>_xlfn.IFNA(INDEX('I.KI 2016-17'!U$8:U$391,MATCH($B244,'I.KI 2016-17'!$B$8:$B$391,0)),"")</f>
        <v>0</v>
      </c>
      <c r="P244" s="157">
        <f>_xlfn.IFNA(INDEX('I.KI 2016-17'!V$8:V$391,MATCH($B244,'I.KI 2016-17'!$B$8:$B$391,0)),"")</f>
        <v>0</v>
      </c>
      <c r="Q244" s="156">
        <f>_xlfn.IFNA(INDEX('I.KI 2016-17'!W$8:W$391,MATCH($B244,'I.KI 2016-17'!$B$8:$B$391,0)),"")</f>
        <v>96.762106651304009</v>
      </c>
      <c r="R244" s="193">
        <f>_xlfn.IFNA(INDEX('I.KI 2016-17'!X$8:X$391,MATCH($B244,'I.KI 2016-17'!$B$8:$B$391,0)),"")</f>
        <v>0</v>
      </c>
      <c r="S244" s="193">
        <f>_xlfn.IFNA(INDEX('I.KI 2016-17'!Y$8:Y$391,MATCH($B244,'I.KI 2016-17'!$B$8:$B$391,0)),"")</f>
        <v>8.4216186432990003</v>
      </c>
      <c r="T244" s="193">
        <f>_xlfn.IFNA(INDEX('I.KI 2016-17'!Z$8:Z$391,MATCH($B244,'I.KI 2016-17'!$B$8:$B$391,0)),"")</f>
        <v>0</v>
      </c>
      <c r="U244" s="157">
        <f>_xlfn.IFNA(INDEX('I.KI 2016-17'!AA$8:AA$391,MATCH($B244,'I.KI 2016-17'!$B$8:$B$391,0)),"")</f>
        <v>0</v>
      </c>
      <c r="V244" s="149"/>
      <c r="W244" s="154">
        <f>_xlfn.IFNA(INDEX('I.KI 2016-17'!$H$8:$H$391,MATCH(B244,'I.KI 2016-17'!$B$8:$B$391,0)),"")</f>
        <v>39.330916020656993</v>
      </c>
      <c r="X244" s="153">
        <f>_xlfn.IFNA(INDEX('I.KI 2016-17'!$I$8:$I$391,MATCH(B244,'I.KI 2016-17'!$B$8:$B$391,0)),"")</f>
        <v>65.852809273946008</v>
      </c>
      <c r="Y244" s="155">
        <f>_xlfn.IFNA(INDEX('I.KI 2016-17'!$G$8:$G$391,MATCH(B244,'I.KI 2016-17'!$B$8:$B$391,0)),"")</f>
        <v>105.18372529460299</v>
      </c>
      <c r="Z244" s="149"/>
      <c r="AA244" s="156">
        <f>_xlfn.IFNA(IF($B244=$B$382,0,_xlfn.IFNA(INDEX('I.Supplementary 2017-18'!N$8:N$35,MATCH($B244,'I.Supplementary 2017-18'!$B$8:$B$35,0)),INDEX('I.KI 2017-18'!N$9:N$393,MATCH($B244,'I.KI 2017-18'!$B$9:$B$393,0)))),"")</f>
        <v>16.557000784365655</v>
      </c>
      <c r="AB244" s="193">
        <f>_xlfn.IFNA(IF($B244=$B$382,0,_xlfn.IFNA(INDEX('I.Supplementary 2017-18'!O$8:O$35,MATCH($B244,'I.Supplementary 2017-18'!$B$8:$B$35,0)),INDEX('I.KI 2017-18'!O$9:O$393,MATCH($B244,'I.KI 2017-18'!$B$9:$B$393,0)))),"")</f>
        <v>0</v>
      </c>
      <c r="AC244" s="193">
        <f>_xlfn.IFNA(IF($B244=$B$382,0,_xlfn.IFNA(INDEX('I.Supplementary 2017-18'!P$8:P$35,MATCH($B244,'I.Supplementary 2017-18'!$B$8:$B$35,0)),INDEX('I.KI 2017-18'!P$9:P$393,MATCH($B244,'I.KI 2017-18'!$B$9:$B$393,0)))),"")</f>
        <v>2.1080658107365631</v>
      </c>
      <c r="AD244" s="193">
        <f>_xlfn.IFNA(IF($B244=$B$382,0,_xlfn.IFNA(INDEX('I.Supplementary 2017-18'!Q$8:Q$35,MATCH($B244,'I.Supplementary 2017-18'!$B$8:$B$35,0)),INDEX('I.KI 2017-18'!Q$9:Q$393,MATCH($B244,'I.KI 2017-18'!$B$9:$B$393,0)))),"")</f>
        <v>0</v>
      </c>
      <c r="AE244" s="157">
        <f>_xlfn.IFNA(IF($B244=$B$382,0,_xlfn.IFNA(INDEX('I.Supplementary 2017-18'!R$8:R$35,MATCH($B244,'I.Supplementary 2017-18'!$B$8:$B$35,0)),INDEX('I.KI 2017-18'!R$9:R$393,MATCH($B244,'I.KI 2017-18'!$B$9:$B$393,0)))),"")</f>
        <v>0</v>
      </c>
      <c r="AF244" s="156">
        <f>_xlfn.IFNA(IF($B244=$B$382,0,_xlfn.IFNA(INDEX('I.Supplementary 2017-18'!S$8:S$35,MATCH($B244,'I.Supplementary 2017-18'!$B$8:$B$35,0)),INDEX('I.KI 2017-18'!S$9:S$393,MATCH($B244,'I.KI 2017-18'!$B$9:$B$393,0)))),"")</f>
        <v>62.339476165035414</v>
      </c>
      <c r="AG244" s="193">
        <f>_xlfn.IFNA(IF($B244=$B$382,0,_xlfn.IFNA(INDEX('I.Supplementary 2017-18'!T$8:T$35,MATCH($B244,'I.Supplementary 2017-18'!$B$8:$B$35,0)),INDEX('I.KI 2017-18'!T$9:T$393,MATCH($B244,'I.KI 2017-18'!$B$9:$B$393,0)))),"")</f>
        <v>0</v>
      </c>
      <c r="AH244" s="193">
        <f>_xlfn.IFNA(IF($B244=$B$382,0,_xlfn.IFNA(INDEX('I.Supplementary 2017-18'!U$8:U$35,MATCH($B244,'I.Supplementary 2017-18'!$B$8:$B$35,0)),INDEX('I.KI 2017-18'!U$9:U$393,MATCH($B244,'I.KI 2017-18'!$B$9:$B$393,0)))),"")</f>
        <v>4.8577856865373708</v>
      </c>
      <c r="AI244" s="193">
        <f>_xlfn.IFNA(IF($B244=$B$382,0,_xlfn.IFNA(INDEX('I.Supplementary 2017-18'!V$8:V$35,MATCH($B244,'I.Supplementary 2017-18'!$B$8:$B$35,0)),INDEX('I.KI 2017-18'!V$9:V$393,MATCH($B244,'I.KI 2017-18'!$B$9:$B$393,0)))),"")</f>
        <v>0</v>
      </c>
      <c r="AJ244" s="157">
        <f>_xlfn.IFNA(IF($B244=$B$382,0,_xlfn.IFNA(INDEX('I.Supplementary 2017-18'!W$8:W$35,MATCH($B244,'I.Supplementary 2017-18'!$B$8:$B$35,0)),INDEX('I.KI 2017-18'!W$9:W$393,MATCH($B244,'I.KI 2017-18'!$B$9:$B$393,0)))),"")</f>
        <v>0</v>
      </c>
      <c r="AK244" s="156">
        <f>_xlfn.IFNA(IF($B244=$B$382,0,_xlfn.IFNA(INDEX('I.Supplementary 2017-18'!X$8:X$35,MATCH($B244,'I.Supplementary 2017-18'!$B$8:$B$35,0)),INDEX('I.KI 2017-18'!X$9:X$393,MATCH($B244,'I.KI 2017-18'!$B$9:$B$393,0)))),"")</f>
        <v>78.896476949401062</v>
      </c>
      <c r="AL244" s="193">
        <f>_xlfn.IFNA(IF($B244=$B$382,0,_xlfn.IFNA(INDEX('I.Supplementary 2017-18'!Y$8:Y$35,MATCH($B244,'I.Supplementary 2017-18'!$B$8:$B$35,0)),INDEX('I.KI 2017-18'!Y$9:Y$393,MATCH($B244,'I.KI 2017-18'!$B$9:$B$393,0)))),"")</f>
        <v>0</v>
      </c>
      <c r="AM244" s="193">
        <f>_xlfn.IFNA(IF($B244=$B$382,0,_xlfn.IFNA(INDEX('I.Supplementary 2017-18'!Z$8:Z$35,MATCH($B244,'I.Supplementary 2017-18'!$B$8:$B$35,0)),INDEX('I.KI 2017-18'!Z$9:Z$393,MATCH($B244,'I.KI 2017-18'!$B$9:$B$393,0)))),"")</f>
        <v>6.9658514972739338</v>
      </c>
      <c r="AN244" s="193">
        <f>_xlfn.IFNA(IF($B244=$B$382,0,_xlfn.IFNA(INDEX('I.Supplementary 2017-18'!AA$8:AA$35,MATCH($B244,'I.Supplementary 2017-18'!$B$8:$B$35,0)),INDEX('I.KI 2017-18'!AA$9:AA$393,MATCH($B244,'I.KI 2017-18'!$B$9:$B$393,0)))),"")</f>
        <v>0</v>
      </c>
      <c r="AO244" s="157">
        <f>_xlfn.IFNA(IF($B244=$B$382,0,_xlfn.IFNA(INDEX('I.Supplementary 2017-18'!AB$8:AB$35,MATCH($B244,'I.Supplementary 2017-18'!$B$8:$B$35,0)),INDEX('I.KI 2017-18'!AB$9:AB$393,MATCH($B244,'I.KI 2017-18'!$B$9:$B$393,0)))),"")</f>
        <v>0</v>
      </c>
      <c r="AP244" s="149"/>
      <c r="AQ244" s="156">
        <f>_xlfn.IFNA(IF($B244=$B$381,0,IF($B244=$B$382,0,_xlfn.IFNA(INDEX('I.Supplementary 2017-18'!I$8:I$35,MATCH($B244,'I.Supplementary 2017-18'!$B$8:$B$35,0)),INDEX('I.KI 2017-18'!I$9:I$393,MATCH($B244,'I.KI 2017-18'!$B$9:$B$393,0))))),"")</f>
        <v>18.665066595102218</v>
      </c>
      <c r="AR244" s="149">
        <f>_xlfn.IFNA(IF($B244=$B$381,0,IF($B244=$B$382,0,_xlfn.IFNA(INDEX('I.Supplementary 2017-18'!J$8:J$35,MATCH($B244,'I.Supplementary 2017-18'!$B$8:$B$35,0)),INDEX('I.KI 2017-18'!J$9:J$393,MATCH($B244,'I.KI 2017-18'!$B$9:$B$393,0))))),"")</f>
        <v>67.197261851572776</v>
      </c>
      <c r="AS244" s="157">
        <f>_xlfn.IFNA(IF($B244=$B$381,0,IF($B244=$B$382,0,_xlfn.IFNA(INDEX('I.Supplementary 2017-18'!H$8:H$35,MATCH($B244,'I.Supplementary 2017-18'!$B$8:$B$35,0)),INDEX('I.KI 2017-18'!H$9:H$393,MATCH($B244,'I.KI 2017-18'!$B$9:$B$393,0))))),"")</f>
        <v>85.862328446674994</v>
      </c>
      <c r="AT244" s="149"/>
      <c r="AU244" s="156">
        <f>_xlfn.IFNA(_xlfn.IFNA(INDEX('I.Supplementary 2018-19'!P$8:P$157,MATCH($B244,'I.Supplementary 2018-19'!$B$8:$B$157,0)),INDEX('I.KI 2018-19'!P$9:P$393,MATCH($B244,'I.KI 2018-19'!$B$9:$B$393,0))),"")</f>
        <v>4.5227658852843344</v>
      </c>
      <c r="AV244" s="193">
        <f>_xlfn.IFNA(_xlfn.IFNA(INDEX('I.Supplementary 2018-19'!Q$8:Q$157,MATCH($B244,'I.Supplementary 2018-19'!$B$8:$B$157,0)),INDEX('I.KI 2018-19'!Q$9:Q$393,MATCH($B244,'I.KI 2018-19'!$B$9:$B$393,0))),"")</f>
        <v>0</v>
      </c>
      <c r="AW244" s="193">
        <f>_xlfn.IFNA(_xlfn.IFNA(INDEX('I.Supplementary 2018-19'!R$8:R$157,MATCH($B244,'I.Supplementary 2018-19'!$B$8:$B$157,0)),INDEX('I.KI 2018-19'!R$9:R$393,MATCH($B244,'I.KI 2018-19'!$B$9:$B$393,0))),"")</f>
        <v>1.3456387279499882</v>
      </c>
      <c r="AX244" s="193">
        <f>_xlfn.IFNA(_xlfn.IFNA(INDEX('I.Supplementary 2018-19'!S$8:S$157,MATCH($B244,'I.Supplementary 2018-19'!$B$8:$B$157,0)),INDEX('I.KI 2018-19'!S$9:S$393,MATCH($B244,'I.KI 2018-19'!$B$9:$B$393,0))),"")</f>
        <v>0</v>
      </c>
      <c r="AY244" s="157">
        <f>_xlfn.IFNA(_xlfn.IFNA(INDEX('I.Supplementary 2018-19'!T$8:T$157,MATCH($B244,'I.Supplementary 2018-19'!$B$8:$B$157,0)),INDEX('I.KI 2018-19'!T$9:T$393,MATCH($B244,'I.KI 2018-19'!$B$9:$B$393,0))),"")</f>
        <v>0</v>
      </c>
      <c r="AZ244" s="156">
        <f>_xlfn.IFNA(_xlfn.IFNA(INDEX('I.Supplementary 2018-19'!U$8:U$157,MATCH($B244,'I.Supplementary 2018-19'!$B$8:$B$157,0)),INDEX('I.KI 2018-19'!U$9:U$393,MATCH($B244,'I.KI 2018-19'!$B$9:$B$393,0))),"")</f>
        <v>64.21233596398497</v>
      </c>
      <c r="BA244" s="193">
        <f>_xlfn.IFNA(_xlfn.IFNA(INDEX('I.Supplementary 2018-19'!V$8:V$157,MATCH($B244,'I.Supplementary 2018-19'!$B$8:$B$157,0)),INDEX('I.KI 2018-19'!V$9:V$393,MATCH($B244,'I.KI 2018-19'!$B$9:$B$393,0))),"")</f>
        <v>0</v>
      </c>
      <c r="BB244" s="193">
        <f>_xlfn.IFNA(_xlfn.IFNA(INDEX('I.Supplementary 2018-19'!W$8:W$157,MATCH($B244,'I.Supplementary 2018-19'!$B$8:$B$157,0)),INDEX('I.KI 2018-19'!W$9:W$393,MATCH($B244,'I.KI 2018-19'!$B$9:$B$393,0))),"")</f>
        <v>5.0037277457895657</v>
      </c>
      <c r="BC244" s="193">
        <f>_xlfn.IFNA(_xlfn.IFNA(INDEX('I.Supplementary 2018-19'!X$8:X$157,MATCH($B244,'I.Supplementary 2018-19'!$B$8:$B$157,0)),INDEX('I.KI 2018-19'!X$9:X$393,MATCH($B244,'I.KI 2018-19'!$B$9:$B$393,0))),"")</f>
        <v>0</v>
      </c>
      <c r="BD244" s="157">
        <f>_xlfn.IFNA(_xlfn.IFNA(INDEX('I.Supplementary 2018-19'!Y$8:Y$157,MATCH($B244,'I.Supplementary 2018-19'!$B$8:$B$157,0)),INDEX('I.KI 2018-19'!Y$9:Y$393,MATCH($B244,'I.KI 2018-19'!$B$9:$B$393,0))),"")</f>
        <v>0</v>
      </c>
      <c r="BE244" s="156">
        <f>_xlfn.IFNA(_xlfn.IFNA(INDEX('I.Supplementary 2018-19'!Z$8:Z$157,MATCH($B244,'I.Supplementary 2018-19'!$B$8:$B$157,0)),INDEX('I.KI 2018-19'!Z$9:Z$393,MATCH($B244,'I.KI 2018-19'!$B$9:$B$393,0))),"")</f>
        <v>68.735101849269299</v>
      </c>
      <c r="BF244" s="193">
        <f>_xlfn.IFNA(_xlfn.IFNA(INDEX('I.Supplementary 2018-19'!AA$8:AA$157,MATCH($B244,'I.Supplementary 2018-19'!$B$8:$B$157,0)),INDEX('I.KI 2018-19'!AA$9:AA$393,MATCH($B244,'I.KI 2018-19'!$B$9:$B$393,0))),"")</f>
        <v>0</v>
      </c>
      <c r="BG244" s="193">
        <f>_xlfn.IFNA(_xlfn.IFNA(INDEX('I.Supplementary 2018-19'!AB$8:AB$157,MATCH($B244,'I.Supplementary 2018-19'!$B$8:$B$157,0)),INDEX('I.KI 2018-19'!AB$9:AB$393,MATCH($B244,'I.KI 2018-19'!$B$9:$B$393,0))),"")</f>
        <v>6.3493664737395541</v>
      </c>
      <c r="BH244" s="193">
        <f>_xlfn.IFNA(_xlfn.IFNA(INDEX('I.Supplementary 2018-19'!AC$8:AC$157,MATCH($B244,'I.Supplementary 2018-19'!$B$8:$B$157,0)),INDEX('I.KI 2018-19'!AC$9:AC$393,MATCH($B244,'I.KI 2018-19'!$B$9:$B$393,0))),"")</f>
        <v>0</v>
      </c>
      <c r="BI244" s="157">
        <f>_xlfn.IFNA(_xlfn.IFNA(INDEX('I.Supplementary 2018-19'!AD$8:AD$157,MATCH($B244,'I.Supplementary 2018-19'!$B$8:$B$157,0)),INDEX('I.KI 2018-19'!AD$9:AD$393,MATCH($B244,'I.KI 2018-19'!$B$9:$B$393,0))),"")</f>
        <v>0</v>
      </c>
      <c r="BJ244" s="149"/>
      <c r="BK244" s="156">
        <f>_xlfn.IFNA(IF($B244=$B$381,0,IF($B244=$B$382,0,_xlfn.IFNA(INDEX('I.Supplementary 2018-19'!I$8:I$157,MATCH($B244,'I.Supplementary 2018-19'!$B$8:$B$157,0)),INDEX('I.KI 2018-19'!I$9:I$393,MATCH($B244,'I.KI 2018-19'!$B$9:$B$393,0))))),"")</f>
        <v>5.8684046132343228</v>
      </c>
      <c r="BL244" s="149">
        <f>_xlfn.IFNA(IF($B244=$B$381,0,IF($B244=$B$382,0,_xlfn.IFNA(INDEX('I.Supplementary 2018-19'!J$8:J$157,MATCH($B244,'I.Supplementary 2018-19'!$B$8:$B$157,0)),INDEX('I.KI 2018-19'!J$9:J$393,MATCH($B244,'I.KI 2018-19'!$B$9:$B$393,0))))),"")</f>
        <v>69.216063709774545</v>
      </c>
      <c r="BM244" s="157">
        <f>_xlfn.IFNA(IF($B244=$B$381,0,IF($B244=$B$382,0,_xlfn.IFNA(INDEX('I.Supplementary 2018-19'!H$8:H$157,MATCH($B244,'I.Supplementary 2018-19'!$B$8:$B$157,0)),INDEX('I.KI 2018-19'!H$9:H$393,MATCH($B244,'I.KI 2018-19'!$B$9:$B$393,0))))),"")</f>
        <v>75.084468323008863</v>
      </c>
    </row>
    <row r="245" spans="2:65">
      <c r="B245" s="121" t="str">
        <f>'Calculations for 2021-22'!B245</f>
        <v>E2338</v>
      </c>
      <c r="C245" s="160" t="str">
        <f>'Calculations for 2021-22'!D245</f>
        <v>E2338</v>
      </c>
      <c r="D245" t="str">
        <f>'Calculations for 2021-22'!E245</f>
        <v>SD</v>
      </c>
      <c r="E245" t="str">
        <f>'Calculations for 2021-22'!F245</f>
        <v>P1909</v>
      </c>
      <c r="F245" s="120" t="str">
        <f>'Calculations for 2021-22'!H245</f>
        <v>Pendle</v>
      </c>
      <c r="G245" s="156">
        <f>_xlfn.IFNA(INDEX('I.KI 2016-17'!M$8:M$391,MATCH($B245,'I.KI 2016-17'!$B$8:$B$391,0)),"")</f>
        <v>0</v>
      </c>
      <c r="H245" s="149">
        <f>_xlfn.IFNA(INDEX('I.KI 2016-17'!N$8:N$391,MATCH($B245,'I.KI 2016-17'!$B$8:$B$391,0)),"")</f>
        <v>3.0127923837249999</v>
      </c>
      <c r="I245" s="149">
        <f>_xlfn.IFNA(INDEX('I.KI 2016-17'!O$8:O$391,MATCH($B245,'I.KI 2016-17'!$B$8:$B$391,0)),"")</f>
        <v>0</v>
      </c>
      <c r="J245" s="149">
        <f>_xlfn.IFNA(INDEX('I.KI 2016-17'!P$8:P$391,MATCH($B245,'I.KI 2016-17'!$B$8:$B$391,0)),"")</f>
        <v>0</v>
      </c>
      <c r="K245" s="157">
        <f>_xlfn.IFNA(INDEX('I.KI 2016-17'!Q$8:Q$391,MATCH($B245,'I.KI 2016-17'!$B$8:$B$391,0)),"")</f>
        <v>0</v>
      </c>
      <c r="L245" s="156">
        <f>_xlfn.IFNA(INDEX('I.KI 2016-17'!R$8:R$391,MATCH($B245,'I.KI 2016-17'!$B$8:$B$391,0)),"")</f>
        <v>0</v>
      </c>
      <c r="M245" s="193">
        <f>_xlfn.IFNA(INDEX('I.KI 2016-17'!S$8:S$391,MATCH($B245,'I.KI 2016-17'!$B$8:$B$391,0)),"")</f>
        <v>3.7260668621850002</v>
      </c>
      <c r="N245" s="193">
        <f>_xlfn.IFNA(INDEX('I.KI 2016-17'!T$8:T$391,MATCH($B245,'I.KI 2016-17'!$B$8:$B$391,0)),"")</f>
        <v>0</v>
      </c>
      <c r="O245" s="193">
        <f>_xlfn.IFNA(INDEX('I.KI 2016-17'!U$8:U$391,MATCH($B245,'I.KI 2016-17'!$B$8:$B$391,0)),"")</f>
        <v>0</v>
      </c>
      <c r="P245" s="157">
        <f>_xlfn.IFNA(INDEX('I.KI 2016-17'!V$8:V$391,MATCH($B245,'I.KI 2016-17'!$B$8:$B$391,0)),"")</f>
        <v>0</v>
      </c>
      <c r="Q245" s="156">
        <f>_xlfn.IFNA(INDEX('I.KI 2016-17'!W$8:W$391,MATCH($B245,'I.KI 2016-17'!$B$8:$B$391,0)),"")</f>
        <v>0</v>
      </c>
      <c r="R245" s="193">
        <f>_xlfn.IFNA(INDEX('I.KI 2016-17'!X$8:X$391,MATCH($B245,'I.KI 2016-17'!$B$8:$B$391,0)),"")</f>
        <v>6.7388592459099996</v>
      </c>
      <c r="S245" s="193">
        <f>_xlfn.IFNA(INDEX('I.KI 2016-17'!Y$8:Y$391,MATCH($B245,'I.KI 2016-17'!$B$8:$B$391,0)),"")</f>
        <v>0</v>
      </c>
      <c r="T245" s="193">
        <f>_xlfn.IFNA(INDEX('I.KI 2016-17'!Z$8:Z$391,MATCH($B245,'I.KI 2016-17'!$B$8:$B$391,0)),"")</f>
        <v>0</v>
      </c>
      <c r="U245" s="157">
        <f>_xlfn.IFNA(INDEX('I.KI 2016-17'!AA$8:AA$391,MATCH($B245,'I.KI 2016-17'!$B$8:$B$391,0)),"")</f>
        <v>0</v>
      </c>
      <c r="V245" s="149"/>
      <c r="W245" s="154">
        <f>_xlfn.IFNA(INDEX('I.KI 2016-17'!$H$8:$H$391,MATCH(B245,'I.KI 2016-17'!$B$8:$B$391,0)),"")</f>
        <v>3.0127923837249999</v>
      </c>
      <c r="X245" s="153">
        <f>_xlfn.IFNA(INDEX('I.KI 2016-17'!$I$8:$I$391,MATCH(B245,'I.KI 2016-17'!$B$8:$B$391,0)),"")</f>
        <v>3.7260668621850002</v>
      </c>
      <c r="Y245" s="155">
        <f>_xlfn.IFNA(INDEX('I.KI 2016-17'!$G$8:$G$391,MATCH(B245,'I.KI 2016-17'!$B$8:$B$391,0)),"")</f>
        <v>6.7388592459099996</v>
      </c>
      <c r="Z245" s="149"/>
      <c r="AA245" s="156">
        <f>_xlfn.IFNA(IF($B245=$B$382,0,_xlfn.IFNA(INDEX('I.Supplementary 2017-18'!N$8:N$35,MATCH($B245,'I.Supplementary 2017-18'!$B$8:$B$35,0)),INDEX('I.KI 2017-18'!N$9:N$393,MATCH($B245,'I.KI 2017-18'!$B$9:$B$393,0)))),"")</f>
        <v>0</v>
      </c>
      <c r="AB245" s="193">
        <f>_xlfn.IFNA(IF($B245=$B$382,0,_xlfn.IFNA(INDEX('I.Supplementary 2017-18'!O$8:O$35,MATCH($B245,'I.Supplementary 2017-18'!$B$8:$B$35,0)),INDEX('I.KI 2017-18'!O$9:O$393,MATCH($B245,'I.KI 2017-18'!$B$9:$B$393,0)))),"")</f>
        <v>2.2103832206004466</v>
      </c>
      <c r="AC245" s="193">
        <f>_xlfn.IFNA(IF($B245=$B$382,0,_xlfn.IFNA(INDEX('I.Supplementary 2017-18'!P$8:P$35,MATCH($B245,'I.Supplementary 2017-18'!$B$8:$B$35,0)),INDEX('I.KI 2017-18'!P$9:P$393,MATCH($B245,'I.KI 2017-18'!$B$9:$B$393,0)))),"")</f>
        <v>0</v>
      </c>
      <c r="AD245" s="193">
        <f>_xlfn.IFNA(IF($B245=$B$382,0,_xlfn.IFNA(INDEX('I.Supplementary 2017-18'!Q$8:Q$35,MATCH($B245,'I.Supplementary 2017-18'!$B$8:$B$35,0)),INDEX('I.KI 2017-18'!Q$9:Q$393,MATCH($B245,'I.KI 2017-18'!$B$9:$B$393,0)))),"")</f>
        <v>0</v>
      </c>
      <c r="AE245" s="157">
        <f>_xlfn.IFNA(IF($B245=$B$382,0,_xlfn.IFNA(INDEX('I.Supplementary 2017-18'!R$8:R$35,MATCH($B245,'I.Supplementary 2017-18'!$B$8:$B$35,0)),INDEX('I.KI 2017-18'!R$9:R$393,MATCH($B245,'I.KI 2017-18'!$B$9:$B$393,0)))),"")</f>
        <v>0</v>
      </c>
      <c r="AF245" s="156">
        <f>_xlfn.IFNA(IF($B245=$B$382,0,_xlfn.IFNA(INDEX('I.Supplementary 2017-18'!S$8:S$35,MATCH($B245,'I.Supplementary 2017-18'!$B$8:$B$35,0)),INDEX('I.KI 2017-18'!S$9:S$393,MATCH($B245,'I.KI 2017-18'!$B$9:$B$393,0)))),"")</f>
        <v>0</v>
      </c>
      <c r="AG245" s="193">
        <f>_xlfn.IFNA(IF($B245=$B$382,0,_xlfn.IFNA(INDEX('I.Supplementary 2017-18'!T$8:T$35,MATCH($B245,'I.Supplementary 2017-18'!$B$8:$B$35,0)),INDEX('I.KI 2017-18'!T$9:T$393,MATCH($B245,'I.KI 2017-18'!$B$9:$B$393,0)))),"")</f>
        <v>3.8021383351032605</v>
      </c>
      <c r="AH245" s="193">
        <f>_xlfn.IFNA(IF($B245=$B$382,0,_xlfn.IFNA(INDEX('I.Supplementary 2017-18'!U$8:U$35,MATCH($B245,'I.Supplementary 2017-18'!$B$8:$B$35,0)),INDEX('I.KI 2017-18'!U$9:U$393,MATCH($B245,'I.KI 2017-18'!$B$9:$B$393,0)))),"")</f>
        <v>0</v>
      </c>
      <c r="AI245" s="193">
        <f>_xlfn.IFNA(IF($B245=$B$382,0,_xlfn.IFNA(INDEX('I.Supplementary 2017-18'!V$8:V$35,MATCH($B245,'I.Supplementary 2017-18'!$B$8:$B$35,0)),INDEX('I.KI 2017-18'!V$9:V$393,MATCH($B245,'I.KI 2017-18'!$B$9:$B$393,0)))),"")</f>
        <v>0</v>
      </c>
      <c r="AJ245" s="157">
        <f>_xlfn.IFNA(IF($B245=$B$382,0,_xlfn.IFNA(INDEX('I.Supplementary 2017-18'!W$8:W$35,MATCH($B245,'I.Supplementary 2017-18'!$B$8:$B$35,0)),INDEX('I.KI 2017-18'!W$9:W$393,MATCH($B245,'I.KI 2017-18'!$B$9:$B$393,0)))),"")</f>
        <v>0</v>
      </c>
      <c r="AK245" s="156">
        <f>_xlfn.IFNA(IF($B245=$B$382,0,_xlfn.IFNA(INDEX('I.Supplementary 2017-18'!X$8:X$35,MATCH($B245,'I.Supplementary 2017-18'!$B$8:$B$35,0)),INDEX('I.KI 2017-18'!X$9:X$393,MATCH($B245,'I.KI 2017-18'!$B$9:$B$393,0)))),"")</f>
        <v>0</v>
      </c>
      <c r="AL245" s="193">
        <f>_xlfn.IFNA(IF($B245=$B$382,0,_xlfn.IFNA(INDEX('I.Supplementary 2017-18'!Y$8:Y$35,MATCH($B245,'I.Supplementary 2017-18'!$B$8:$B$35,0)),INDEX('I.KI 2017-18'!Y$9:Y$393,MATCH($B245,'I.KI 2017-18'!$B$9:$B$393,0)))),"")</f>
        <v>6.0125215557037066</v>
      </c>
      <c r="AM245" s="193">
        <f>_xlfn.IFNA(IF($B245=$B$382,0,_xlfn.IFNA(INDEX('I.Supplementary 2017-18'!Z$8:Z$35,MATCH($B245,'I.Supplementary 2017-18'!$B$8:$B$35,0)),INDEX('I.KI 2017-18'!Z$9:Z$393,MATCH($B245,'I.KI 2017-18'!$B$9:$B$393,0)))),"")</f>
        <v>0</v>
      </c>
      <c r="AN245" s="193">
        <f>_xlfn.IFNA(IF($B245=$B$382,0,_xlfn.IFNA(INDEX('I.Supplementary 2017-18'!AA$8:AA$35,MATCH($B245,'I.Supplementary 2017-18'!$B$8:$B$35,0)),INDEX('I.KI 2017-18'!AA$9:AA$393,MATCH($B245,'I.KI 2017-18'!$B$9:$B$393,0)))),"")</f>
        <v>0</v>
      </c>
      <c r="AO245" s="157">
        <f>_xlfn.IFNA(IF($B245=$B$382,0,_xlfn.IFNA(INDEX('I.Supplementary 2017-18'!AB$8:AB$35,MATCH($B245,'I.Supplementary 2017-18'!$B$8:$B$35,0)),INDEX('I.KI 2017-18'!AB$9:AB$393,MATCH($B245,'I.KI 2017-18'!$B$9:$B$393,0)))),"")</f>
        <v>0</v>
      </c>
      <c r="AP245" s="149"/>
      <c r="AQ245" s="156">
        <f>_xlfn.IFNA(IF($B245=$B$381,0,IF($B245=$B$382,0,_xlfn.IFNA(INDEX('I.Supplementary 2017-18'!I$8:I$35,MATCH($B245,'I.Supplementary 2017-18'!$B$8:$B$35,0)),INDEX('I.KI 2017-18'!I$9:I$393,MATCH($B245,'I.KI 2017-18'!$B$9:$B$393,0))))),"")</f>
        <v>2.2103832206004466</v>
      </c>
      <c r="AR245" s="149">
        <f>_xlfn.IFNA(IF($B245=$B$381,0,IF($B245=$B$382,0,_xlfn.IFNA(INDEX('I.Supplementary 2017-18'!J$8:J$35,MATCH($B245,'I.Supplementary 2017-18'!$B$8:$B$35,0)),INDEX('I.KI 2017-18'!J$9:J$393,MATCH($B245,'I.KI 2017-18'!$B$9:$B$393,0))))),"")</f>
        <v>3.8021383351032605</v>
      </c>
      <c r="AS245" s="157">
        <f>_xlfn.IFNA(IF($B245=$B$381,0,IF($B245=$B$382,0,_xlfn.IFNA(INDEX('I.Supplementary 2017-18'!H$8:H$35,MATCH($B245,'I.Supplementary 2017-18'!$B$8:$B$35,0)),INDEX('I.KI 2017-18'!H$9:H$393,MATCH($B245,'I.KI 2017-18'!$B$9:$B$393,0))))),"")</f>
        <v>6.0125215557037066</v>
      </c>
      <c r="AT245" s="149"/>
      <c r="AU245" s="156">
        <f>_xlfn.IFNA(_xlfn.IFNA(INDEX('I.Supplementary 2018-19'!P$8:P$157,MATCH($B245,'I.Supplementary 2018-19'!$B$8:$B$157,0)),INDEX('I.KI 2018-19'!P$9:P$393,MATCH($B245,'I.KI 2018-19'!$B$9:$B$393,0))),"")</f>
        <v>0</v>
      </c>
      <c r="AV245" s="193">
        <f>_xlfn.IFNA(_xlfn.IFNA(INDEX('I.Supplementary 2018-19'!Q$8:Q$157,MATCH($B245,'I.Supplementary 2018-19'!$B$8:$B$157,0)),INDEX('I.KI 2018-19'!Q$9:Q$393,MATCH($B245,'I.KI 2018-19'!$B$9:$B$393,0))),"")</f>
        <v>1.7072637173638028</v>
      </c>
      <c r="AW245" s="193">
        <f>_xlfn.IFNA(_xlfn.IFNA(INDEX('I.Supplementary 2018-19'!R$8:R$157,MATCH($B245,'I.Supplementary 2018-19'!$B$8:$B$157,0)),INDEX('I.KI 2018-19'!R$9:R$393,MATCH($B245,'I.KI 2018-19'!$B$9:$B$393,0))),"")</f>
        <v>0</v>
      </c>
      <c r="AX245" s="193">
        <f>_xlfn.IFNA(_xlfn.IFNA(INDEX('I.Supplementary 2018-19'!S$8:S$157,MATCH($B245,'I.Supplementary 2018-19'!$B$8:$B$157,0)),INDEX('I.KI 2018-19'!S$9:S$393,MATCH($B245,'I.KI 2018-19'!$B$9:$B$393,0))),"")</f>
        <v>0</v>
      </c>
      <c r="AY245" s="157">
        <f>_xlfn.IFNA(_xlfn.IFNA(INDEX('I.Supplementary 2018-19'!T$8:T$157,MATCH($B245,'I.Supplementary 2018-19'!$B$8:$B$157,0)),INDEX('I.KI 2018-19'!T$9:T$393,MATCH($B245,'I.KI 2018-19'!$B$9:$B$393,0))),"")</f>
        <v>0</v>
      </c>
      <c r="AZ245" s="156">
        <f>_xlfn.IFNA(_xlfn.IFNA(INDEX('I.Supplementary 2018-19'!U$8:U$157,MATCH($B245,'I.Supplementary 2018-19'!$B$8:$B$157,0)),INDEX('I.KI 2018-19'!U$9:U$393,MATCH($B245,'I.KI 2018-19'!$B$9:$B$393,0))),"")</f>
        <v>0</v>
      </c>
      <c r="BA245" s="193">
        <f>_xlfn.IFNA(_xlfn.IFNA(INDEX('I.Supplementary 2018-19'!V$8:V$157,MATCH($B245,'I.Supplementary 2018-19'!$B$8:$B$157,0)),INDEX('I.KI 2018-19'!V$9:V$393,MATCH($B245,'I.KI 2018-19'!$B$9:$B$393,0))),"")</f>
        <v>3.9163656670591518</v>
      </c>
      <c r="BB245" s="193">
        <f>_xlfn.IFNA(_xlfn.IFNA(INDEX('I.Supplementary 2018-19'!W$8:W$157,MATCH($B245,'I.Supplementary 2018-19'!$B$8:$B$157,0)),INDEX('I.KI 2018-19'!W$9:W$393,MATCH($B245,'I.KI 2018-19'!$B$9:$B$393,0))),"")</f>
        <v>0</v>
      </c>
      <c r="BC245" s="193">
        <f>_xlfn.IFNA(_xlfn.IFNA(INDEX('I.Supplementary 2018-19'!X$8:X$157,MATCH($B245,'I.Supplementary 2018-19'!$B$8:$B$157,0)),INDEX('I.KI 2018-19'!X$9:X$393,MATCH($B245,'I.KI 2018-19'!$B$9:$B$393,0))),"")</f>
        <v>0</v>
      </c>
      <c r="BD245" s="157">
        <f>_xlfn.IFNA(_xlfn.IFNA(INDEX('I.Supplementary 2018-19'!Y$8:Y$157,MATCH($B245,'I.Supplementary 2018-19'!$B$8:$B$157,0)),INDEX('I.KI 2018-19'!Y$9:Y$393,MATCH($B245,'I.KI 2018-19'!$B$9:$B$393,0))),"")</f>
        <v>0</v>
      </c>
      <c r="BE245" s="156">
        <f>_xlfn.IFNA(_xlfn.IFNA(INDEX('I.Supplementary 2018-19'!Z$8:Z$157,MATCH($B245,'I.Supplementary 2018-19'!$B$8:$B$157,0)),INDEX('I.KI 2018-19'!Z$9:Z$393,MATCH($B245,'I.KI 2018-19'!$B$9:$B$393,0))),"")</f>
        <v>0</v>
      </c>
      <c r="BF245" s="193">
        <f>_xlfn.IFNA(_xlfn.IFNA(INDEX('I.Supplementary 2018-19'!AA$8:AA$157,MATCH($B245,'I.Supplementary 2018-19'!$B$8:$B$157,0)),INDEX('I.KI 2018-19'!AA$9:AA$393,MATCH($B245,'I.KI 2018-19'!$B$9:$B$393,0))),"")</f>
        <v>5.623629384422955</v>
      </c>
      <c r="BG245" s="193">
        <f>_xlfn.IFNA(_xlfn.IFNA(INDEX('I.Supplementary 2018-19'!AB$8:AB$157,MATCH($B245,'I.Supplementary 2018-19'!$B$8:$B$157,0)),INDEX('I.KI 2018-19'!AB$9:AB$393,MATCH($B245,'I.KI 2018-19'!$B$9:$B$393,0))),"")</f>
        <v>0</v>
      </c>
      <c r="BH245" s="193">
        <f>_xlfn.IFNA(_xlfn.IFNA(INDEX('I.Supplementary 2018-19'!AC$8:AC$157,MATCH($B245,'I.Supplementary 2018-19'!$B$8:$B$157,0)),INDEX('I.KI 2018-19'!AC$9:AC$393,MATCH($B245,'I.KI 2018-19'!$B$9:$B$393,0))),"")</f>
        <v>0</v>
      </c>
      <c r="BI245" s="157">
        <f>_xlfn.IFNA(_xlfn.IFNA(INDEX('I.Supplementary 2018-19'!AD$8:AD$157,MATCH($B245,'I.Supplementary 2018-19'!$B$8:$B$157,0)),INDEX('I.KI 2018-19'!AD$9:AD$393,MATCH($B245,'I.KI 2018-19'!$B$9:$B$393,0))),"")</f>
        <v>0</v>
      </c>
      <c r="BJ245" s="149"/>
      <c r="BK245" s="156">
        <f>_xlfn.IFNA(IF($B245=$B$381,0,IF($B245=$B$382,0,_xlfn.IFNA(INDEX('I.Supplementary 2018-19'!I$8:I$157,MATCH($B245,'I.Supplementary 2018-19'!$B$8:$B$157,0)),INDEX('I.KI 2018-19'!I$9:I$393,MATCH($B245,'I.KI 2018-19'!$B$9:$B$393,0))))),"")</f>
        <v>1.7072637173638028</v>
      </c>
      <c r="BL245" s="149">
        <f>_xlfn.IFNA(IF($B245=$B$381,0,IF($B245=$B$382,0,_xlfn.IFNA(INDEX('I.Supplementary 2018-19'!J$8:J$157,MATCH($B245,'I.Supplementary 2018-19'!$B$8:$B$157,0)),INDEX('I.KI 2018-19'!J$9:J$393,MATCH($B245,'I.KI 2018-19'!$B$9:$B$393,0))))),"")</f>
        <v>3.9163656670591518</v>
      </c>
      <c r="BM245" s="157">
        <f>_xlfn.IFNA(IF($B245=$B$381,0,IF($B245=$B$382,0,_xlfn.IFNA(INDEX('I.Supplementary 2018-19'!H$8:H$157,MATCH($B245,'I.Supplementary 2018-19'!$B$8:$B$157,0)),INDEX('I.KI 2018-19'!H$9:H$393,MATCH($B245,'I.KI 2018-19'!$B$9:$B$393,0))))),"")</f>
        <v>5.623629384422955</v>
      </c>
    </row>
    <row r="246" spans="2:65">
      <c r="B246" s="121" t="str">
        <f>'Calculations for 2021-22'!B246</f>
        <v>E0501</v>
      </c>
      <c r="C246" s="160" t="str">
        <f>'Calculations for 2021-22'!D246</f>
        <v>E0501</v>
      </c>
      <c r="D246" t="str">
        <f>'Calculations for 2021-22'!E246</f>
        <v>UNINFIR</v>
      </c>
      <c r="E246">
        <f>'Calculations for 2021-22'!F246</f>
        <v>0</v>
      </c>
      <c r="F246" s="120" t="str">
        <f>'Calculations for 2021-22'!H246</f>
        <v>Peterborough</v>
      </c>
      <c r="G246" s="156">
        <f>_xlfn.IFNA(INDEX('I.KI 2016-17'!M$8:M$391,MATCH($B246,'I.KI 2016-17'!$B$8:$B$391,0)),"")</f>
        <v>23.747184203196998</v>
      </c>
      <c r="H246" s="149">
        <f>_xlfn.IFNA(INDEX('I.KI 2016-17'!N$8:N$391,MATCH($B246,'I.KI 2016-17'!$B$8:$B$391,0)),"")</f>
        <v>3.2353765691120002</v>
      </c>
      <c r="I246" s="149">
        <f>_xlfn.IFNA(INDEX('I.KI 2016-17'!O$8:O$391,MATCH($B246,'I.KI 2016-17'!$B$8:$B$391,0)),"")</f>
        <v>0</v>
      </c>
      <c r="J246" s="149">
        <f>_xlfn.IFNA(INDEX('I.KI 2016-17'!P$8:P$391,MATCH($B246,'I.KI 2016-17'!$B$8:$B$391,0)),"")</f>
        <v>0</v>
      </c>
      <c r="K246" s="157">
        <f>_xlfn.IFNA(INDEX('I.KI 2016-17'!Q$8:Q$391,MATCH($B246,'I.KI 2016-17'!$B$8:$B$391,0)),"")</f>
        <v>0</v>
      </c>
      <c r="L246" s="156">
        <f>_xlfn.IFNA(INDEX('I.KI 2016-17'!R$8:R$391,MATCH($B246,'I.KI 2016-17'!$B$8:$B$391,0)),"")</f>
        <v>32.399360837494001</v>
      </c>
      <c r="M246" s="193">
        <f>_xlfn.IFNA(INDEX('I.KI 2016-17'!S$8:S$391,MATCH($B246,'I.KI 2016-17'!$B$8:$B$391,0)),"")</f>
        <v>6.0485355050559999</v>
      </c>
      <c r="N246" s="193">
        <f>_xlfn.IFNA(INDEX('I.KI 2016-17'!T$8:T$391,MATCH($B246,'I.KI 2016-17'!$B$8:$B$391,0)),"")</f>
        <v>0</v>
      </c>
      <c r="O246" s="193">
        <f>_xlfn.IFNA(INDEX('I.KI 2016-17'!U$8:U$391,MATCH($B246,'I.KI 2016-17'!$B$8:$B$391,0)),"")</f>
        <v>0</v>
      </c>
      <c r="P246" s="157">
        <f>_xlfn.IFNA(INDEX('I.KI 2016-17'!V$8:V$391,MATCH($B246,'I.KI 2016-17'!$B$8:$B$391,0)),"")</f>
        <v>0</v>
      </c>
      <c r="Q246" s="156">
        <f>_xlfn.IFNA(INDEX('I.KI 2016-17'!W$8:W$391,MATCH($B246,'I.KI 2016-17'!$B$8:$B$391,0)),"")</f>
        <v>56.146545040690995</v>
      </c>
      <c r="R246" s="193">
        <f>_xlfn.IFNA(INDEX('I.KI 2016-17'!X$8:X$391,MATCH($B246,'I.KI 2016-17'!$B$8:$B$391,0)),"")</f>
        <v>9.2839120741680006</v>
      </c>
      <c r="S246" s="193">
        <f>_xlfn.IFNA(INDEX('I.KI 2016-17'!Y$8:Y$391,MATCH($B246,'I.KI 2016-17'!$B$8:$B$391,0)),"")</f>
        <v>0</v>
      </c>
      <c r="T246" s="193">
        <f>_xlfn.IFNA(INDEX('I.KI 2016-17'!Z$8:Z$391,MATCH($B246,'I.KI 2016-17'!$B$8:$B$391,0)),"")</f>
        <v>0</v>
      </c>
      <c r="U246" s="157">
        <f>_xlfn.IFNA(INDEX('I.KI 2016-17'!AA$8:AA$391,MATCH($B246,'I.KI 2016-17'!$B$8:$B$391,0)),"")</f>
        <v>0</v>
      </c>
      <c r="V246" s="149"/>
      <c r="W246" s="154">
        <f>_xlfn.IFNA(INDEX('I.KI 2016-17'!$H$8:$H$391,MATCH(B246,'I.KI 2016-17'!$B$8:$B$391,0)),"")</f>
        <v>26.982560772308997</v>
      </c>
      <c r="X246" s="153">
        <f>_xlfn.IFNA(INDEX('I.KI 2016-17'!$I$8:$I$391,MATCH(B246,'I.KI 2016-17'!$B$8:$B$391,0)),"")</f>
        <v>38.447896342550003</v>
      </c>
      <c r="Y246" s="155">
        <f>_xlfn.IFNA(INDEX('I.KI 2016-17'!$G$8:$G$391,MATCH(B246,'I.KI 2016-17'!$B$8:$B$391,0)),"")</f>
        <v>65.430457114858996</v>
      </c>
      <c r="Z246" s="149"/>
      <c r="AA246" s="156">
        <f>_xlfn.IFNA(IF($B246=$B$382,0,_xlfn.IFNA(INDEX('I.Supplementary 2017-18'!N$8:N$35,MATCH($B246,'I.Supplementary 2017-18'!$B$8:$B$35,0)),INDEX('I.KI 2017-18'!N$9:N$393,MATCH($B246,'I.KI 2017-18'!$B$9:$B$393,0)))),"")</f>
        <v>17.860640504980989</v>
      </c>
      <c r="AB246" s="193">
        <f>_xlfn.IFNA(IF($B246=$B$382,0,_xlfn.IFNA(INDEX('I.Supplementary 2017-18'!O$8:O$35,MATCH($B246,'I.Supplementary 2017-18'!$B$8:$B$35,0)),INDEX('I.KI 2017-18'!O$9:O$393,MATCH($B246,'I.KI 2017-18'!$B$9:$B$393,0)))),"")</f>
        <v>1.9601182856000587</v>
      </c>
      <c r="AC246" s="193">
        <f>_xlfn.IFNA(IF($B246=$B$382,0,_xlfn.IFNA(INDEX('I.Supplementary 2017-18'!P$8:P$35,MATCH($B246,'I.Supplementary 2017-18'!$B$8:$B$35,0)),INDEX('I.KI 2017-18'!P$9:P$393,MATCH($B246,'I.KI 2017-18'!$B$9:$B$393,0)))),"")</f>
        <v>0</v>
      </c>
      <c r="AD246" s="193">
        <f>_xlfn.IFNA(IF($B246=$B$382,0,_xlfn.IFNA(INDEX('I.Supplementary 2017-18'!Q$8:Q$35,MATCH($B246,'I.Supplementary 2017-18'!$B$8:$B$35,0)),INDEX('I.KI 2017-18'!Q$9:Q$393,MATCH($B246,'I.KI 2017-18'!$B$9:$B$393,0)))),"")</f>
        <v>0</v>
      </c>
      <c r="AE246" s="157">
        <f>_xlfn.IFNA(IF($B246=$B$382,0,_xlfn.IFNA(INDEX('I.Supplementary 2017-18'!R$8:R$35,MATCH($B246,'I.Supplementary 2017-18'!$B$8:$B$35,0)),INDEX('I.KI 2017-18'!R$9:R$393,MATCH($B246,'I.KI 2017-18'!$B$9:$B$393,0)))),"")</f>
        <v>0</v>
      </c>
      <c r="AF246" s="156">
        <f>_xlfn.IFNA(IF($B246=$B$382,0,_xlfn.IFNA(INDEX('I.Supplementary 2017-18'!S$8:S$35,MATCH($B246,'I.Supplementary 2017-18'!$B$8:$B$35,0)),INDEX('I.KI 2017-18'!S$9:S$393,MATCH($B246,'I.KI 2017-18'!$B$9:$B$393,0)))),"")</f>
        <v>33.060826987103852</v>
      </c>
      <c r="AG246" s="193">
        <f>_xlfn.IFNA(IF($B246=$B$382,0,_xlfn.IFNA(INDEX('I.Supplementary 2017-18'!T$8:T$35,MATCH($B246,'I.Supplementary 2017-18'!$B$8:$B$35,0)),INDEX('I.KI 2017-18'!T$9:T$393,MATCH($B246,'I.KI 2017-18'!$B$9:$B$393,0)))),"")</f>
        <v>6.1720225550436609</v>
      </c>
      <c r="AH246" s="193">
        <f>_xlfn.IFNA(IF($B246=$B$382,0,_xlfn.IFNA(INDEX('I.Supplementary 2017-18'!U$8:U$35,MATCH($B246,'I.Supplementary 2017-18'!$B$8:$B$35,0)),INDEX('I.KI 2017-18'!U$9:U$393,MATCH($B246,'I.KI 2017-18'!$B$9:$B$393,0)))),"")</f>
        <v>0</v>
      </c>
      <c r="AI246" s="193">
        <f>_xlfn.IFNA(IF($B246=$B$382,0,_xlfn.IFNA(INDEX('I.Supplementary 2017-18'!V$8:V$35,MATCH($B246,'I.Supplementary 2017-18'!$B$8:$B$35,0)),INDEX('I.KI 2017-18'!V$9:V$393,MATCH($B246,'I.KI 2017-18'!$B$9:$B$393,0)))),"")</f>
        <v>0</v>
      </c>
      <c r="AJ246" s="157">
        <f>_xlfn.IFNA(IF($B246=$B$382,0,_xlfn.IFNA(INDEX('I.Supplementary 2017-18'!W$8:W$35,MATCH($B246,'I.Supplementary 2017-18'!$B$8:$B$35,0)),INDEX('I.KI 2017-18'!W$9:W$393,MATCH($B246,'I.KI 2017-18'!$B$9:$B$393,0)))),"")</f>
        <v>0</v>
      </c>
      <c r="AK246" s="156">
        <f>_xlfn.IFNA(IF($B246=$B$382,0,_xlfn.IFNA(INDEX('I.Supplementary 2017-18'!X$8:X$35,MATCH($B246,'I.Supplementary 2017-18'!$B$8:$B$35,0)),INDEX('I.KI 2017-18'!X$9:X$393,MATCH($B246,'I.KI 2017-18'!$B$9:$B$393,0)))),"")</f>
        <v>50.921467492084844</v>
      </c>
      <c r="AL246" s="193">
        <f>_xlfn.IFNA(IF($B246=$B$382,0,_xlfn.IFNA(INDEX('I.Supplementary 2017-18'!Y$8:Y$35,MATCH($B246,'I.Supplementary 2017-18'!$B$8:$B$35,0)),INDEX('I.KI 2017-18'!Y$9:Y$393,MATCH($B246,'I.KI 2017-18'!$B$9:$B$393,0)))),"")</f>
        <v>8.1321408406437197</v>
      </c>
      <c r="AM246" s="193">
        <f>_xlfn.IFNA(IF($B246=$B$382,0,_xlfn.IFNA(INDEX('I.Supplementary 2017-18'!Z$8:Z$35,MATCH($B246,'I.Supplementary 2017-18'!$B$8:$B$35,0)),INDEX('I.KI 2017-18'!Z$9:Z$393,MATCH($B246,'I.KI 2017-18'!$B$9:$B$393,0)))),"")</f>
        <v>0</v>
      </c>
      <c r="AN246" s="193">
        <f>_xlfn.IFNA(IF($B246=$B$382,0,_xlfn.IFNA(INDEX('I.Supplementary 2017-18'!AA$8:AA$35,MATCH($B246,'I.Supplementary 2017-18'!$B$8:$B$35,0)),INDEX('I.KI 2017-18'!AA$9:AA$393,MATCH($B246,'I.KI 2017-18'!$B$9:$B$393,0)))),"")</f>
        <v>0</v>
      </c>
      <c r="AO246" s="157">
        <f>_xlfn.IFNA(IF($B246=$B$382,0,_xlfn.IFNA(INDEX('I.Supplementary 2017-18'!AB$8:AB$35,MATCH($B246,'I.Supplementary 2017-18'!$B$8:$B$35,0)),INDEX('I.KI 2017-18'!AB$9:AB$393,MATCH($B246,'I.KI 2017-18'!$B$9:$B$393,0)))),"")</f>
        <v>0</v>
      </c>
      <c r="AP246" s="149"/>
      <c r="AQ246" s="156">
        <f>_xlfn.IFNA(IF($B246=$B$381,0,IF($B246=$B$382,0,_xlfn.IFNA(INDEX('I.Supplementary 2017-18'!I$8:I$35,MATCH($B246,'I.Supplementary 2017-18'!$B$8:$B$35,0)),INDEX('I.KI 2017-18'!I$9:I$393,MATCH($B246,'I.KI 2017-18'!$B$9:$B$393,0))))),"")</f>
        <v>19.820758790581049</v>
      </c>
      <c r="AR246" s="149">
        <f>_xlfn.IFNA(IF($B246=$B$381,0,IF($B246=$B$382,0,_xlfn.IFNA(INDEX('I.Supplementary 2017-18'!J$8:J$35,MATCH($B246,'I.Supplementary 2017-18'!$B$8:$B$35,0)),INDEX('I.KI 2017-18'!J$9:J$393,MATCH($B246,'I.KI 2017-18'!$B$9:$B$393,0))))),"")</f>
        <v>39.23284954214752</v>
      </c>
      <c r="AS246" s="157">
        <f>_xlfn.IFNA(IF($B246=$B$381,0,IF($B246=$B$382,0,_xlfn.IFNA(INDEX('I.Supplementary 2017-18'!H$8:H$35,MATCH($B246,'I.Supplementary 2017-18'!$B$8:$B$35,0)),INDEX('I.KI 2017-18'!H$9:H$393,MATCH($B246,'I.KI 2017-18'!$B$9:$B$393,0))))),"")</f>
        <v>59.053608332728572</v>
      </c>
      <c r="AT246" s="149"/>
      <c r="AU246" s="156">
        <f>_xlfn.IFNA(_xlfn.IFNA(INDEX('I.Supplementary 2018-19'!P$8:P$157,MATCH($B246,'I.Supplementary 2018-19'!$B$8:$B$157,0)),INDEX('I.KI 2018-19'!P$9:P$393,MATCH($B246,'I.KI 2018-19'!$B$9:$B$393,0))),"")</f>
        <v>13.897721363716663</v>
      </c>
      <c r="AV246" s="193">
        <f>_xlfn.IFNA(_xlfn.IFNA(INDEX('I.Supplementary 2018-19'!Q$8:Q$157,MATCH($B246,'I.Supplementary 2018-19'!$B$8:$B$157,0)),INDEX('I.KI 2018-19'!Q$9:Q$393,MATCH($B246,'I.KI 2018-19'!$B$9:$B$393,0))),"")</f>
        <v>1.1580414036189113</v>
      </c>
      <c r="AW246" s="193">
        <f>_xlfn.IFNA(_xlfn.IFNA(INDEX('I.Supplementary 2018-19'!R$8:R$157,MATCH($B246,'I.Supplementary 2018-19'!$B$8:$B$157,0)),INDEX('I.KI 2018-19'!R$9:R$393,MATCH($B246,'I.KI 2018-19'!$B$9:$B$393,0))),"")</f>
        <v>0</v>
      </c>
      <c r="AX246" s="193">
        <f>_xlfn.IFNA(_xlfn.IFNA(INDEX('I.Supplementary 2018-19'!S$8:S$157,MATCH($B246,'I.Supplementary 2018-19'!$B$8:$B$157,0)),INDEX('I.KI 2018-19'!S$9:S$393,MATCH($B246,'I.KI 2018-19'!$B$9:$B$393,0))),"")</f>
        <v>0</v>
      </c>
      <c r="AY246" s="157">
        <f>_xlfn.IFNA(_xlfn.IFNA(INDEX('I.Supplementary 2018-19'!T$8:T$157,MATCH($B246,'I.Supplementary 2018-19'!$B$8:$B$157,0)),INDEX('I.KI 2018-19'!T$9:T$393,MATCH($B246,'I.KI 2018-19'!$B$9:$B$393,0))),"")</f>
        <v>0</v>
      </c>
      <c r="AZ246" s="156">
        <f>_xlfn.IFNA(_xlfn.IFNA(INDEX('I.Supplementary 2018-19'!U$8:U$157,MATCH($B246,'I.Supplementary 2018-19'!$B$8:$B$157,0)),INDEX('I.KI 2018-19'!U$9:U$393,MATCH($B246,'I.KI 2018-19'!$B$9:$B$393,0))),"")</f>
        <v>34.054070716330145</v>
      </c>
      <c r="BA246" s="193">
        <f>_xlfn.IFNA(_xlfn.IFNA(INDEX('I.Supplementary 2018-19'!V$8:V$157,MATCH($B246,'I.Supplementary 2018-19'!$B$8:$B$157,0)),INDEX('I.KI 2018-19'!V$9:V$393,MATCH($B246,'I.KI 2018-19'!$B$9:$B$393,0))),"")</f>
        <v>6.3574481253668607</v>
      </c>
      <c r="BB246" s="193">
        <f>_xlfn.IFNA(_xlfn.IFNA(INDEX('I.Supplementary 2018-19'!W$8:W$157,MATCH($B246,'I.Supplementary 2018-19'!$B$8:$B$157,0)),INDEX('I.KI 2018-19'!W$9:W$393,MATCH($B246,'I.KI 2018-19'!$B$9:$B$393,0))),"")</f>
        <v>0</v>
      </c>
      <c r="BC246" s="193">
        <f>_xlfn.IFNA(_xlfn.IFNA(INDEX('I.Supplementary 2018-19'!X$8:X$157,MATCH($B246,'I.Supplementary 2018-19'!$B$8:$B$157,0)),INDEX('I.KI 2018-19'!X$9:X$393,MATCH($B246,'I.KI 2018-19'!$B$9:$B$393,0))),"")</f>
        <v>0</v>
      </c>
      <c r="BD246" s="157">
        <f>_xlfn.IFNA(_xlfn.IFNA(INDEX('I.Supplementary 2018-19'!Y$8:Y$157,MATCH($B246,'I.Supplementary 2018-19'!$B$8:$B$157,0)),INDEX('I.KI 2018-19'!Y$9:Y$393,MATCH($B246,'I.KI 2018-19'!$B$9:$B$393,0))),"")</f>
        <v>0</v>
      </c>
      <c r="BE246" s="156">
        <f>_xlfn.IFNA(_xlfn.IFNA(INDEX('I.Supplementary 2018-19'!Z$8:Z$157,MATCH($B246,'I.Supplementary 2018-19'!$B$8:$B$157,0)),INDEX('I.KI 2018-19'!Z$9:Z$393,MATCH($B246,'I.KI 2018-19'!$B$9:$B$393,0))),"")</f>
        <v>47.951792080046808</v>
      </c>
      <c r="BF246" s="193">
        <f>_xlfn.IFNA(_xlfn.IFNA(INDEX('I.Supplementary 2018-19'!AA$8:AA$157,MATCH($B246,'I.Supplementary 2018-19'!$B$8:$B$157,0)),INDEX('I.KI 2018-19'!AA$9:AA$393,MATCH($B246,'I.KI 2018-19'!$B$9:$B$393,0))),"")</f>
        <v>7.5154895289857722</v>
      </c>
      <c r="BG246" s="193">
        <f>_xlfn.IFNA(_xlfn.IFNA(INDEX('I.Supplementary 2018-19'!AB$8:AB$157,MATCH($B246,'I.Supplementary 2018-19'!$B$8:$B$157,0)),INDEX('I.KI 2018-19'!AB$9:AB$393,MATCH($B246,'I.KI 2018-19'!$B$9:$B$393,0))),"")</f>
        <v>0</v>
      </c>
      <c r="BH246" s="193">
        <f>_xlfn.IFNA(_xlfn.IFNA(INDEX('I.Supplementary 2018-19'!AC$8:AC$157,MATCH($B246,'I.Supplementary 2018-19'!$B$8:$B$157,0)),INDEX('I.KI 2018-19'!AC$9:AC$393,MATCH($B246,'I.KI 2018-19'!$B$9:$B$393,0))),"")</f>
        <v>0</v>
      </c>
      <c r="BI246" s="157">
        <f>_xlfn.IFNA(_xlfn.IFNA(INDEX('I.Supplementary 2018-19'!AD$8:AD$157,MATCH($B246,'I.Supplementary 2018-19'!$B$8:$B$157,0)),INDEX('I.KI 2018-19'!AD$9:AD$393,MATCH($B246,'I.KI 2018-19'!$B$9:$B$393,0))),"")</f>
        <v>0</v>
      </c>
      <c r="BJ246" s="149"/>
      <c r="BK246" s="156">
        <f>_xlfn.IFNA(IF($B246=$B$381,0,IF($B246=$B$382,0,_xlfn.IFNA(INDEX('I.Supplementary 2018-19'!I$8:I$157,MATCH($B246,'I.Supplementary 2018-19'!$B$8:$B$157,0)),INDEX('I.KI 2018-19'!I$9:I$393,MATCH($B246,'I.KI 2018-19'!$B$9:$B$393,0))))),"")</f>
        <v>15.055762767335573</v>
      </c>
      <c r="BL246" s="149">
        <f>_xlfn.IFNA(IF($B246=$B$381,0,IF($B246=$B$382,0,_xlfn.IFNA(INDEX('I.Supplementary 2018-19'!J$8:J$157,MATCH($B246,'I.Supplementary 2018-19'!$B$8:$B$157,0)),INDEX('I.KI 2018-19'!J$9:J$393,MATCH($B246,'I.KI 2018-19'!$B$9:$B$393,0))))),"")</f>
        <v>40.41151884169701</v>
      </c>
      <c r="BM246" s="157">
        <f>_xlfn.IFNA(IF($B246=$B$381,0,IF($B246=$B$382,0,_xlfn.IFNA(INDEX('I.Supplementary 2018-19'!H$8:H$157,MATCH($B246,'I.Supplementary 2018-19'!$B$8:$B$157,0)),INDEX('I.KI 2018-19'!H$9:H$393,MATCH($B246,'I.KI 2018-19'!$B$9:$B$393,0))))),"")</f>
        <v>55.467281609032582</v>
      </c>
    </row>
    <row r="247" spans="2:65">
      <c r="B247" s="121" t="str">
        <f>'Calculations for 2021-22'!B247</f>
        <v>E1101</v>
      </c>
      <c r="C247" s="160" t="str">
        <f>'Calculations for 2021-22'!D247</f>
        <v>E1101</v>
      </c>
      <c r="D247" t="str">
        <f>'Calculations for 2021-22'!E247</f>
        <v>UNINFIR</v>
      </c>
      <c r="E247">
        <f>'Calculations for 2021-22'!F247</f>
        <v>0</v>
      </c>
      <c r="F247" s="120" t="str">
        <f>'Calculations for 2021-22'!H247</f>
        <v>Plymouth</v>
      </c>
      <c r="G247" s="156">
        <f>_xlfn.IFNA(INDEX('I.KI 2016-17'!M$8:M$391,MATCH($B247,'I.KI 2016-17'!$B$8:$B$391,0)),"")</f>
        <v>29.146209008277999</v>
      </c>
      <c r="H247" s="149">
        <f>_xlfn.IFNA(INDEX('I.KI 2016-17'!N$8:N$391,MATCH($B247,'I.KI 2016-17'!$B$8:$B$391,0)),"")</f>
        <v>4.0652665622299997</v>
      </c>
      <c r="I247" s="149">
        <f>_xlfn.IFNA(INDEX('I.KI 2016-17'!O$8:O$391,MATCH($B247,'I.KI 2016-17'!$B$8:$B$391,0)),"")</f>
        <v>0</v>
      </c>
      <c r="J247" s="149">
        <f>_xlfn.IFNA(INDEX('I.KI 2016-17'!P$8:P$391,MATCH($B247,'I.KI 2016-17'!$B$8:$B$391,0)),"")</f>
        <v>0</v>
      </c>
      <c r="K247" s="157">
        <f>_xlfn.IFNA(INDEX('I.KI 2016-17'!Q$8:Q$391,MATCH($B247,'I.KI 2016-17'!$B$8:$B$391,0)),"")</f>
        <v>0</v>
      </c>
      <c r="L247" s="156">
        <f>_xlfn.IFNA(INDEX('I.KI 2016-17'!R$8:R$391,MATCH($B247,'I.KI 2016-17'!$B$8:$B$391,0)),"")</f>
        <v>45.067261127894</v>
      </c>
      <c r="M247" s="193">
        <f>_xlfn.IFNA(INDEX('I.KI 2016-17'!S$8:S$391,MATCH($B247,'I.KI 2016-17'!$B$8:$B$391,0)),"")</f>
        <v>8.319792286377</v>
      </c>
      <c r="N247" s="193">
        <f>_xlfn.IFNA(INDEX('I.KI 2016-17'!T$8:T$391,MATCH($B247,'I.KI 2016-17'!$B$8:$B$391,0)),"")</f>
        <v>0</v>
      </c>
      <c r="O247" s="193">
        <f>_xlfn.IFNA(INDEX('I.KI 2016-17'!U$8:U$391,MATCH($B247,'I.KI 2016-17'!$B$8:$B$391,0)),"")</f>
        <v>0</v>
      </c>
      <c r="P247" s="157">
        <f>_xlfn.IFNA(INDEX('I.KI 2016-17'!V$8:V$391,MATCH($B247,'I.KI 2016-17'!$B$8:$B$391,0)),"")</f>
        <v>0</v>
      </c>
      <c r="Q247" s="156">
        <f>_xlfn.IFNA(INDEX('I.KI 2016-17'!W$8:W$391,MATCH($B247,'I.KI 2016-17'!$B$8:$B$391,0)),"")</f>
        <v>74.213470136171992</v>
      </c>
      <c r="R247" s="193">
        <f>_xlfn.IFNA(INDEX('I.KI 2016-17'!X$8:X$391,MATCH($B247,'I.KI 2016-17'!$B$8:$B$391,0)),"")</f>
        <v>12.385058848606999</v>
      </c>
      <c r="S247" s="193">
        <f>_xlfn.IFNA(INDEX('I.KI 2016-17'!Y$8:Y$391,MATCH($B247,'I.KI 2016-17'!$B$8:$B$391,0)),"")</f>
        <v>0</v>
      </c>
      <c r="T247" s="193">
        <f>_xlfn.IFNA(INDEX('I.KI 2016-17'!Z$8:Z$391,MATCH($B247,'I.KI 2016-17'!$B$8:$B$391,0)),"")</f>
        <v>0</v>
      </c>
      <c r="U247" s="157">
        <f>_xlfn.IFNA(INDEX('I.KI 2016-17'!AA$8:AA$391,MATCH($B247,'I.KI 2016-17'!$B$8:$B$391,0)),"")</f>
        <v>0</v>
      </c>
      <c r="V247" s="149"/>
      <c r="W247" s="154">
        <f>_xlfn.IFNA(INDEX('I.KI 2016-17'!$H$8:$H$391,MATCH(B247,'I.KI 2016-17'!$B$8:$B$391,0)),"")</f>
        <v>33.211475570508</v>
      </c>
      <c r="X247" s="153">
        <f>_xlfn.IFNA(INDEX('I.KI 2016-17'!$I$8:$I$391,MATCH(B247,'I.KI 2016-17'!$B$8:$B$391,0)),"")</f>
        <v>53.387053414270994</v>
      </c>
      <c r="Y247" s="155">
        <f>_xlfn.IFNA(INDEX('I.KI 2016-17'!$G$8:$G$391,MATCH(B247,'I.KI 2016-17'!$B$8:$B$391,0)),"")</f>
        <v>86.598528984778994</v>
      </c>
      <c r="Z247" s="149"/>
      <c r="AA247" s="156">
        <f>_xlfn.IFNA(IF($B247=$B$382,0,_xlfn.IFNA(INDEX('I.Supplementary 2017-18'!N$8:N$35,MATCH($B247,'I.Supplementary 2017-18'!$B$8:$B$35,0)),INDEX('I.KI 2017-18'!N$9:N$393,MATCH($B247,'I.KI 2017-18'!$B$9:$B$393,0)))),"")</f>
        <v>20.74779785757713</v>
      </c>
      <c r="AB247" s="193">
        <f>_xlfn.IFNA(IF($B247=$B$382,0,_xlfn.IFNA(INDEX('I.Supplementary 2017-18'!O$8:O$35,MATCH($B247,'I.Supplementary 2017-18'!$B$8:$B$35,0)),INDEX('I.KI 2017-18'!O$9:O$393,MATCH($B247,'I.KI 2017-18'!$B$9:$B$393,0)))),"")</f>
        <v>2.3105960694840291</v>
      </c>
      <c r="AC247" s="193">
        <f>_xlfn.IFNA(IF($B247=$B$382,0,_xlfn.IFNA(INDEX('I.Supplementary 2017-18'!P$8:P$35,MATCH($B247,'I.Supplementary 2017-18'!$B$8:$B$35,0)),INDEX('I.KI 2017-18'!P$9:P$393,MATCH($B247,'I.KI 2017-18'!$B$9:$B$393,0)))),"")</f>
        <v>0</v>
      </c>
      <c r="AD247" s="193">
        <f>_xlfn.IFNA(IF($B247=$B$382,0,_xlfn.IFNA(INDEX('I.Supplementary 2017-18'!Q$8:Q$35,MATCH($B247,'I.Supplementary 2017-18'!$B$8:$B$35,0)),INDEX('I.KI 2017-18'!Q$9:Q$393,MATCH($B247,'I.KI 2017-18'!$B$9:$B$393,0)))),"")</f>
        <v>0</v>
      </c>
      <c r="AE247" s="157">
        <f>_xlfn.IFNA(IF($B247=$B$382,0,_xlfn.IFNA(INDEX('I.Supplementary 2017-18'!R$8:R$35,MATCH($B247,'I.Supplementary 2017-18'!$B$8:$B$35,0)),INDEX('I.KI 2017-18'!R$9:R$393,MATCH($B247,'I.KI 2017-18'!$B$9:$B$393,0)))),"")</f>
        <v>0</v>
      </c>
      <c r="AF247" s="156">
        <f>_xlfn.IFNA(IF($B247=$B$382,0,_xlfn.IFNA(INDEX('I.Supplementary 2017-18'!S$8:S$35,MATCH($B247,'I.Supplementary 2017-18'!$B$8:$B$35,0)),INDEX('I.KI 2017-18'!S$9:S$393,MATCH($B247,'I.KI 2017-18'!$B$9:$B$393,0)))),"")</f>
        <v>45.987355442138366</v>
      </c>
      <c r="AG247" s="193">
        <f>_xlfn.IFNA(IF($B247=$B$382,0,_xlfn.IFNA(INDEX('I.Supplementary 2017-18'!T$8:T$35,MATCH($B247,'I.Supplementary 2017-18'!$B$8:$B$35,0)),INDEX('I.KI 2017-18'!T$9:T$393,MATCH($B247,'I.KI 2017-18'!$B$9:$B$393,0)))),"")</f>
        <v>8.4896493708061129</v>
      </c>
      <c r="AH247" s="193">
        <f>_xlfn.IFNA(IF($B247=$B$382,0,_xlfn.IFNA(INDEX('I.Supplementary 2017-18'!U$8:U$35,MATCH($B247,'I.Supplementary 2017-18'!$B$8:$B$35,0)),INDEX('I.KI 2017-18'!U$9:U$393,MATCH($B247,'I.KI 2017-18'!$B$9:$B$393,0)))),"")</f>
        <v>0</v>
      </c>
      <c r="AI247" s="193">
        <f>_xlfn.IFNA(IF($B247=$B$382,0,_xlfn.IFNA(INDEX('I.Supplementary 2017-18'!V$8:V$35,MATCH($B247,'I.Supplementary 2017-18'!$B$8:$B$35,0)),INDEX('I.KI 2017-18'!V$9:V$393,MATCH($B247,'I.KI 2017-18'!$B$9:$B$393,0)))),"")</f>
        <v>0</v>
      </c>
      <c r="AJ247" s="157">
        <f>_xlfn.IFNA(IF($B247=$B$382,0,_xlfn.IFNA(INDEX('I.Supplementary 2017-18'!W$8:W$35,MATCH($B247,'I.Supplementary 2017-18'!$B$8:$B$35,0)),INDEX('I.KI 2017-18'!W$9:W$393,MATCH($B247,'I.KI 2017-18'!$B$9:$B$393,0)))),"")</f>
        <v>0</v>
      </c>
      <c r="AK247" s="156">
        <f>_xlfn.IFNA(IF($B247=$B$382,0,_xlfn.IFNA(INDEX('I.Supplementary 2017-18'!X$8:X$35,MATCH($B247,'I.Supplementary 2017-18'!$B$8:$B$35,0)),INDEX('I.KI 2017-18'!X$9:X$393,MATCH($B247,'I.KI 2017-18'!$B$9:$B$393,0)))),"")</f>
        <v>66.735153299715492</v>
      </c>
      <c r="AL247" s="193">
        <f>_xlfn.IFNA(IF($B247=$B$382,0,_xlfn.IFNA(INDEX('I.Supplementary 2017-18'!Y$8:Y$35,MATCH($B247,'I.Supplementary 2017-18'!$B$8:$B$35,0)),INDEX('I.KI 2017-18'!Y$9:Y$393,MATCH($B247,'I.KI 2017-18'!$B$9:$B$393,0)))),"")</f>
        <v>10.800245440290142</v>
      </c>
      <c r="AM247" s="193">
        <f>_xlfn.IFNA(IF($B247=$B$382,0,_xlfn.IFNA(INDEX('I.Supplementary 2017-18'!Z$8:Z$35,MATCH($B247,'I.Supplementary 2017-18'!$B$8:$B$35,0)),INDEX('I.KI 2017-18'!Z$9:Z$393,MATCH($B247,'I.KI 2017-18'!$B$9:$B$393,0)))),"")</f>
        <v>0</v>
      </c>
      <c r="AN247" s="193">
        <f>_xlfn.IFNA(IF($B247=$B$382,0,_xlfn.IFNA(INDEX('I.Supplementary 2017-18'!AA$8:AA$35,MATCH($B247,'I.Supplementary 2017-18'!$B$8:$B$35,0)),INDEX('I.KI 2017-18'!AA$9:AA$393,MATCH($B247,'I.KI 2017-18'!$B$9:$B$393,0)))),"")</f>
        <v>0</v>
      </c>
      <c r="AO247" s="157">
        <f>_xlfn.IFNA(IF($B247=$B$382,0,_xlfn.IFNA(INDEX('I.Supplementary 2017-18'!AB$8:AB$35,MATCH($B247,'I.Supplementary 2017-18'!$B$8:$B$35,0)),INDEX('I.KI 2017-18'!AB$9:AB$393,MATCH($B247,'I.KI 2017-18'!$B$9:$B$393,0)))),"")</f>
        <v>0</v>
      </c>
      <c r="AP247" s="149"/>
      <c r="AQ247" s="156">
        <f>_xlfn.IFNA(IF($B247=$B$381,0,IF($B247=$B$382,0,_xlfn.IFNA(INDEX('I.Supplementary 2017-18'!I$8:I$35,MATCH($B247,'I.Supplementary 2017-18'!$B$8:$B$35,0)),INDEX('I.KI 2017-18'!I$9:I$393,MATCH($B247,'I.KI 2017-18'!$B$9:$B$393,0))))),"")</f>
        <v>23.058393927061161</v>
      </c>
      <c r="AR247" s="149">
        <f>_xlfn.IFNA(IF($B247=$B$381,0,IF($B247=$B$382,0,_xlfn.IFNA(INDEX('I.Supplementary 2017-18'!J$8:J$35,MATCH($B247,'I.Supplementary 2017-18'!$B$8:$B$35,0)),INDEX('I.KI 2017-18'!J$9:J$393,MATCH($B247,'I.KI 2017-18'!$B$9:$B$393,0))))),"")</f>
        <v>54.477004812944479</v>
      </c>
      <c r="AS247" s="157">
        <f>_xlfn.IFNA(IF($B247=$B$381,0,IF($B247=$B$382,0,_xlfn.IFNA(INDEX('I.Supplementary 2017-18'!H$8:H$35,MATCH($B247,'I.Supplementary 2017-18'!$B$8:$B$35,0)),INDEX('I.KI 2017-18'!H$9:H$393,MATCH($B247,'I.KI 2017-18'!$B$9:$B$393,0))))),"")</f>
        <v>77.535398740005633</v>
      </c>
      <c r="AT247" s="149"/>
      <c r="AU247" s="156">
        <f>_xlfn.IFNA(_xlfn.IFNA(INDEX('I.Supplementary 2018-19'!P$8:P$157,MATCH($B247,'I.Supplementary 2018-19'!$B$8:$B$157,0)),INDEX('I.KI 2018-19'!P$9:P$393,MATCH($B247,'I.KI 2018-19'!$B$9:$B$393,0))),"")</f>
        <v>15.115703293908879</v>
      </c>
      <c r="AV247" s="193">
        <f>_xlfn.IFNA(_xlfn.IFNA(INDEX('I.Supplementary 2018-19'!Q$8:Q$157,MATCH($B247,'I.Supplementary 2018-19'!$B$8:$B$157,0)),INDEX('I.KI 2018-19'!Q$9:Q$393,MATCH($B247,'I.KI 2018-19'!$B$9:$B$393,0))),"")</f>
        <v>1.2070422682828195</v>
      </c>
      <c r="AW247" s="193">
        <f>_xlfn.IFNA(_xlfn.IFNA(INDEX('I.Supplementary 2018-19'!R$8:R$157,MATCH($B247,'I.Supplementary 2018-19'!$B$8:$B$157,0)),INDEX('I.KI 2018-19'!R$9:R$393,MATCH($B247,'I.KI 2018-19'!$B$9:$B$393,0))),"")</f>
        <v>0</v>
      </c>
      <c r="AX247" s="193">
        <f>_xlfn.IFNA(_xlfn.IFNA(INDEX('I.Supplementary 2018-19'!S$8:S$157,MATCH($B247,'I.Supplementary 2018-19'!$B$8:$B$157,0)),INDEX('I.KI 2018-19'!S$9:S$393,MATCH($B247,'I.KI 2018-19'!$B$9:$B$393,0))),"")</f>
        <v>0</v>
      </c>
      <c r="AY247" s="157">
        <f>_xlfn.IFNA(_xlfn.IFNA(INDEX('I.Supplementary 2018-19'!T$8:T$157,MATCH($B247,'I.Supplementary 2018-19'!$B$8:$B$157,0)),INDEX('I.KI 2018-19'!T$9:T$393,MATCH($B247,'I.KI 2018-19'!$B$9:$B$393,0))),"")</f>
        <v>0</v>
      </c>
      <c r="AZ247" s="156">
        <f>_xlfn.IFNA(_xlfn.IFNA(INDEX('I.Supplementary 2018-19'!U$8:U$157,MATCH($B247,'I.Supplementary 2018-19'!$B$8:$B$157,0)),INDEX('I.KI 2018-19'!U$9:U$393,MATCH($B247,'I.KI 2018-19'!$B$9:$B$393,0))),"")</f>
        <v>47.368949811644669</v>
      </c>
      <c r="BA247" s="193">
        <f>_xlfn.IFNA(_xlfn.IFNA(INDEX('I.Supplementary 2018-19'!V$8:V$157,MATCH($B247,'I.Supplementary 2018-19'!$B$8:$B$157,0)),INDEX('I.KI 2018-19'!V$9:V$393,MATCH($B247,'I.KI 2018-19'!$B$9:$B$393,0))),"")</f>
        <v>8.744703214564236</v>
      </c>
      <c r="BB247" s="193">
        <f>_xlfn.IFNA(_xlfn.IFNA(INDEX('I.Supplementary 2018-19'!W$8:W$157,MATCH($B247,'I.Supplementary 2018-19'!$B$8:$B$157,0)),INDEX('I.KI 2018-19'!W$9:W$393,MATCH($B247,'I.KI 2018-19'!$B$9:$B$393,0))),"")</f>
        <v>0</v>
      </c>
      <c r="BC247" s="193">
        <f>_xlfn.IFNA(_xlfn.IFNA(INDEX('I.Supplementary 2018-19'!X$8:X$157,MATCH($B247,'I.Supplementary 2018-19'!$B$8:$B$157,0)),INDEX('I.KI 2018-19'!X$9:X$393,MATCH($B247,'I.KI 2018-19'!$B$9:$B$393,0))),"")</f>
        <v>0</v>
      </c>
      <c r="BD247" s="157">
        <f>_xlfn.IFNA(_xlfn.IFNA(INDEX('I.Supplementary 2018-19'!Y$8:Y$157,MATCH($B247,'I.Supplementary 2018-19'!$B$8:$B$157,0)),INDEX('I.KI 2018-19'!Y$9:Y$393,MATCH($B247,'I.KI 2018-19'!$B$9:$B$393,0))),"")</f>
        <v>0</v>
      </c>
      <c r="BE247" s="156">
        <f>_xlfn.IFNA(_xlfn.IFNA(INDEX('I.Supplementary 2018-19'!Z$8:Z$157,MATCH($B247,'I.Supplementary 2018-19'!$B$8:$B$157,0)),INDEX('I.KI 2018-19'!Z$9:Z$393,MATCH($B247,'I.KI 2018-19'!$B$9:$B$393,0))),"")</f>
        <v>62.484653105553548</v>
      </c>
      <c r="BF247" s="193">
        <f>_xlfn.IFNA(_xlfn.IFNA(INDEX('I.Supplementary 2018-19'!AA$8:AA$157,MATCH($B247,'I.Supplementary 2018-19'!$B$8:$B$157,0)),INDEX('I.KI 2018-19'!AA$9:AA$393,MATCH($B247,'I.KI 2018-19'!$B$9:$B$393,0))),"")</f>
        <v>9.9517454828470555</v>
      </c>
      <c r="BG247" s="193">
        <f>_xlfn.IFNA(_xlfn.IFNA(INDEX('I.Supplementary 2018-19'!AB$8:AB$157,MATCH($B247,'I.Supplementary 2018-19'!$B$8:$B$157,0)),INDEX('I.KI 2018-19'!AB$9:AB$393,MATCH($B247,'I.KI 2018-19'!$B$9:$B$393,0))),"")</f>
        <v>0</v>
      </c>
      <c r="BH247" s="193">
        <f>_xlfn.IFNA(_xlfn.IFNA(INDEX('I.Supplementary 2018-19'!AC$8:AC$157,MATCH($B247,'I.Supplementary 2018-19'!$B$8:$B$157,0)),INDEX('I.KI 2018-19'!AC$9:AC$393,MATCH($B247,'I.KI 2018-19'!$B$9:$B$393,0))),"")</f>
        <v>0</v>
      </c>
      <c r="BI247" s="157">
        <f>_xlfn.IFNA(_xlfn.IFNA(INDEX('I.Supplementary 2018-19'!AD$8:AD$157,MATCH($B247,'I.Supplementary 2018-19'!$B$8:$B$157,0)),INDEX('I.KI 2018-19'!AD$9:AD$393,MATCH($B247,'I.KI 2018-19'!$B$9:$B$393,0))),"")</f>
        <v>0</v>
      </c>
      <c r="BJ247" s="149"/>
      <c r="BK247" s="156">
        <f>_xlfn.IFNA(IF($B247=$B$381,0,IF($B247=$B$382,0,_xlfn.IFNA(INDEX('I.Supplementary 2018-19'!I$8:I$157,MATCH($B247,'I.Supplementary 2018-19'!$B$8:$B$157,0)),INDEX('I.KI 2018-19'!I$9:I$393,MATCH($B247,'I.KI 2018-19'!$B$9:$B$393,0))))),"")</f>
        <v>16.322745562191699</v>
      </c>
      <c r="BL247" s="149">
        <f>_xlfn.IFNA(IF($B247=$B$381,0,IF($B247=$B$382,0,_xlfn.IFNA(INDEX('I.Supplementary 2018-19'!J$8:J$157,MATCH($B247,'I.Supplementary 2018-19'!$B$8:$B$157,0)),INDEX('I.KI 2018-19'!J$9:J$393,MATCH($B247,'I.KI 2018-19'!$B$9:$B$393,0))))),"")</f>
        <v>56.113653026208901</v>
      </c>
      <c r="BM247" s="157">
        <f>_xlfn.IFNA(IF($B247=$B$381,0,IF($B247=$B$382,0,_xlfn.IFNA(INDEX('I.Supplementary 2018-19'!H$8:H$157,MATCH($B247,'I.Supplementary 2018-19'!$B$8:$B$157,0)),INDEX('I.KI 2018-19'!H$9:H$393,MATCH($B247,'I.KI 2018-19'!$B$9:$B$393,0))))),"")</f>
        <v>72.436398588400607</v>
      </c>
    </row>
    <row r="248" spans="2:65">
      <c r="B248" s="121" t="str">
        <f>'Calculations for 2021-22'!B248</f>
        <v>E1701</v>
      </c>
      <c r="C248" s="160" t="str">
        <f>'Calculations for 2021-22'!D248</f>
        <v>E1701</v>
      </c>
      <c r="D248" t="str">
        <f>'Calculations for 2021-22'!E248</f>
        <v>UNINFIR</v>
      </c>
      <c r="E248" t="str">
        <f>'Calculations for 2021-22'!F248</f>
        <v>P1906</v>
      </c>
      <c r="F248" s="120" t="str">
        <f>'Calculations for 2021-22'!H248</f>
        <v>Portsmouth</v>
      </c>
      <c r="G248" s="156">
        <f>_xlfn.IFNA(INDEX('I.KI 2016-17'!M$8:M$391,MATCH($B248,'I.KI 2016-17'!$B$8:$B$391,0)),"")</f>
        <v>24.731798993951998</v>
      </c>
      <c r="H248" s="149">
        <f>_xlfn.IFNA(INDEX('I.KI 2016-17'!N$8:N$391,MATCH($B248,'I.KI 2016-17'!$B$8:$B$391,0)),"")</f>
        <v>5.6314265000850003</v>
      </c>
      <c r="I248" s="149">
        <f>_xlfn.IFNA(INDEX('I.KI 2016-17'!O$8:O$391,MATCH($B248,'I.KI 2016-17'!$B$8:$B$391,0)),"")</f>
        <v>0</v>
      </c>
      <c r="J248" s="149">
        <f>_xlfn.IFNA(INDEX('I.KI 2016-17'!P$8:P$391,MATCH($B248,'I.KI 2016-17'!$B$8:$B$391,0)),"")</f>
        <v>0</v>
      </c>
      <c r="K248" s="157">
        <f>_xlfn.IFNA(INDEX('I.KI 2016-17'!Q$8:Q$391,MATCH($B248,'I.KI 2016-17'!$B$8:$B$391,0)),"")</f>
        <v>0</v>
      </c>
      <c r="L248" s="156">
        <f>_xlfn.IFNA(INDEX('I.KI 2016-17'!R$8:R$391,MATCH($B248,'I.KI 2016-17'!$B$8:$B$391,0)),"")</f>
        <v>33.752770011990002</v>
      </c>
      <c r="M248" s="193">
        <f>_xlfn.IFNA(INDEX('I.KI 2016-17'!S$8:S$391,MATCH($B248,'I.KI 2016-17'!$B$8:$B$391,0)),"")</f>
        <v>10.652811081428</v>
      </c>
      <c r="N248" s="193">
        <f>_xlfn.IFNA(INDEX('I.KI 2016-17'!T$8:T$391,MATCH($B248,'I.KI 2016-17'!$B$8:$B$391,0)),"")</f>
        <v>0</v>
      </c>
      <c r="O248" s="193">
        <f>_xlfn.IFNA(INDEX('I.KI 2016-17'!U$8:U$391,MATCH($B248,'I.KI 2016-17'!$B$8:$B$391,0)),"")</f>
        <v>0</v>
      </c>
      <c r="P248" s="157">
        <f>_xlfn.IFNA(INDEX('I.KI 2016-17'!V$8:V$391,MATCH($B248,'I.KI 2016-17'!$B$8:$B$391,0)),"")</f>
        <v>0</v>
      </c>
      <c r="Q248" s="156">
        <f>_xlfn.IFNA(INDEX('I.KI 2016-17'!W$8:W$391,MATCH($B248,'I.KI 2016-17'!$B$8:$B$391,0)),"")</f>
        <v>58.484569005941999</v>
      </c>
      <c r="R248" s="193">
        <f>_xlfn.IFNA(INDEX('I.KI 2016-17'!X$8:X$391,MATCH($B248,'I.KI 2016-17'!$B$8:$B$391,0)),"")</f>
        <v>16.284237581513</v>
      </c>
      <c r="S248" s="193">
        <f>_xlfn.IFNA(INDEX('I.KI 2016-17'!Y$8:Y$391,MATCH($B248,'I.KI 2016-17'!$B$8:$B$391,0)),"")</f>
        <v>0</v>
      </c>
      <c r="T248" s="193">
        <f>_xlfn.IFNA(INDEX('I.KI 2016-17'!Z$8:Z$391,MATCH($B248,'I.KI 2016-17'!$B$8:$B$391,0)),"")</f>
        <v>0</v>
      </c>
      <c r="U248" s="157">
        <f>_xlfn.IFNA(INDEX('I.KI 2016-17'!AA$8:AA$391,MATCH($B248,'I.KI 2016-17'!$B$8:$B$391,0)),"")</f>
        <v>0</v>
      </c>
      <c r="V248" s="149"/>
      <c r="W248" s="154">
        <f>_xlfn.IFNA(INDEX('I.KI 2016-17'!$H$8:$H$391,MATCH(B248,'I.KI 2016-17'!$B$8:$B$391,0)),"")</f>
        <v>30.363225494037</v>
      </c>
      <c r="X248" s="153">
        <f>_xlfn.IFNA(INDEX('I.KI 2016-17'!$I$8:$I$391,MATCH(B248,'I.KI 2016-17'!$B$8:$B$391,0)),"")</f>
        <v>44.405581093418</v>
      </c>
      <c r="Y248" s="155">
        <f>_xlfn.IFNA(INDEX('I.KI 2016-17'!$G$8:$G$391,MATCH(B248,'I.KI 2016-17'!$B$8:$B$391,0)),"")</f>
        <v>74.768806587455003</v>
      </c>
      <c r="Z248" s="149"/>
      <c r="AA248" s="156">
        <f>_xlfn.IFNA(IF($B248=$B$382,0,_xlfn.IFNA(INDEX('I.Supplementary 2017-18'!N$8:N$35,MATCH($B248,'I.Supplementary 2017-18'!$B$8:$B$35,0)),INDEX('I.KI 2017-18'!N$9:N$393,MATCH($B248,'I.KI 2017-18'!$B$9:$B$393,0)))),"")</f>
        <v>18.856101842799625</v>
      </c>
      <c r="AB248" s="193">
        <f>_xlfn.IFNA(IF($B248=$B$382,0,_xlfn.IFNA(INDEX('I.Supplementary 2017-18'!O$8:O$35,MATCH($B248,'I.Supplementary 2017-18'!$B$8:$B$35,0)),INDEX('I.KI 2017-18'!O$9:O$393,MATCH($B248,'I.KI 2017-18'!$B$9:$B$393,0)))),"")</f>
        <v>3.457018125577366</v>
      </c>
      <c r="AC248" s="193">
        <f>_xlfn.IFNA(IF($B248=$B$382,0,_xlfn.IFNA(INDEX('I.Supplementary 2017-18'!P$8:P$35,MATCH($B248,'I.Supplementary 2017-18'!$B$8:$B$35,0)),INDEX('I.KI 2017-18'!P$9:P$393,MATCH($B248,'I.KI 2017-18'!$B$9:$B$393,0)))),"")</f>
        <v>0</v>
      </c>
      <c r="AD248" s="193">
        <f>_xlfn.IFNA(IF($B248=$B$382,0,_xlfn.IFNA(INDEX('I.Supplementary 2017-18'!Q$8:Q$35,MATCH($B248,'I.Supplementary 2017-18'!$B$8:$B$35,0)),INDEX('I.KI 2017-18'!Q$9:Q$393,MATCH($B248,'I.KI 2017-18'!$B$9:$B$393,0)))),"")</f>
        <v>0</v>
      </c>
      <c r="AE248" s="157">
        <f>_xlfn.IFNA(IF($B248=$B$382,0,_xlfn.IFNA(INDEX('I.Supplementary 2017-18'!R$8:R$35,MATCH($B248,'I.Supplementary 2017-18'!$B$8:$B$35,0)),INDEX('I.KI 2017-18'!R$9:R$393,MATCH($B248,'I.KI 2017-18'!$B$9:$B$393,0)))),"")</f>
        <v>0</v>
      </c>
      <c r="AF248" s="156">
        <f>_xlfn.IFNA(IF($B248=$B$382,0,_xlfn.IFNA(INDEX('I.Supplementary 2017-18'!S$8:S$35,MATCH($B248,'I.Supplementary 2017-18'!$B$8:$B$35,0)),INDEX('I.KI 2017-18'!S$9:S$393,MATCH($B248,'I.KI 2017-18'!$B$9:$B$393,0)))),"")</f>
        <v>34.441867396672386</v>
      </c>
      <c r="AG248" s="193">
        <f>_xlfn.IFNA(IF($B248=$B$382,0,_xlfn.IFNA(INDEX('I.Supplementary 2017-18'!T$8:T$35,MATCH($B248,'I.Supplementary 2017-18'!$B$8:$B$35,0)),INDEX('I.KI 2017-18'!T$9:T$393,MATCH($B248,'I.KI 2017-18'!$B$9:$B$393,0)))),"")</f>
        <v>10.870299135093518</v>
      </c>
      <c r="AH248" s="193">
        <f>_xlfn.IFNA(IF($B248=$B$382,0,_xlfn.IFNA(INDEX('I.Supplementary 2017-18'!U$8:U$35,MATCH($B248,'I.Supplementary 2017-18'!$B$8:$B$35,0)),INDEX('I.KI 2017-18'!U$9:U$393,MATCH($B248,'I.KI 2017-18'!$B$9:$B$393,0)))),"")</f>
        <v>0</v>
      </c>
      <c r="AI248" s="193">
        <f>_xlfn.IFNA(IF($B248=$B$382,0,_xlfn.IFNA(INDEX('I.Supplementary 2017-18'!V$8:V$35,MATCH($B248,'I.Supplementary 2017-18'!$B$8:$B$35,0)),INDEX('I.KI 2017-18'!V$9:V$393,MATCH($B248,'I.KI 2017-18'!$B$9:$B$393,0)))),"")</f>
        <v>0</v>
      </c>
      <c r="AJ248" s="157">
        <f>_xlfn.IFNA(IF($B248=$B$382,0,_xlfn.IFNA(INDEX('I.Supplementary 2017-18'!W$8:W$35,MATCH($B248,'I.Supplementary 2017-18'!$B$8:$B$35,0)),INDEX('I.KI 2017-18'!W$9:W$393,MATCH($B248,'I.KI 2017-18'!$B$9:$B$393,0)))),"")</f>
        <v>0</v>
      </c>
      <c r="AK248" s="156">
        <f>_xlfn.IFNA(IF($B248=$B$382,0,_xlfn.IFNA(INDEX('I.Supplementary 2017-18'!X$8:X$35,MATCH($B248,'I.Supplementary 2017-18'!$B$8:$B$35,0)),INDEX('I.KI 2017-18'!X$9:X$393,MATCH($B248,'I.KI 2017-18'!$B$9:$B$393,0)))),"")</f>
        <v>53.29796923947201</v>
      </c>
      <c r="AL248" s="193">
        <f>_xlfn.IFNA(IF($B248=$B$382,0,_xlfn.IFNA(INDEX('I.Supplementary 2017-18'!Y$8:Y$35,MATCH($B248,'I.Supplementary 2017-18'!$B$8:$B$35,0)),INDEX('I.KI 2017-18'!Y$9:Y$393,MATCH($B248,'I.KI 2017-18'!$B$9:$B$393,0)))),"")</f>
        <v>14.327317260670885</v>
      </c>
      <c r="AM248" s="193">
        <f>_xlfn.IFNA(IF($B248=$B$382,0,_xlfn.IFNA(INDEX('I.Supplementary 2017-18'!Z$8:Z$35,MATCH($B248,'I.Supplementary 2017-18'!$B$8:$B$35,0)),INDEX('I.KI 2017-18'!Z$9:Z$393,MATCH($B248,'I.KI 2017-18'!$B$9:$B$393,0)))),"")</f>
        <v>0</v>
      </c>
      <c r="AN248" s="193">
        <f>_xlfn.IFNA(IF($B248=$B$382,0,_xlfn.IFNA(INDEX('I.Supplementary 2017-18'!AA$8:AA$35,MATCH($B248,'I.Supplementary 2017-18'!$B$8:$B$35,0)),INDEX('I.KI 2017-18'!AA$9:AA$393,MATCH($B248,'I.KI 2017-18'!$B$9:$B$393,0)))),"")</f>
        <v>0</v>
      </c>
      <c r="AO248" s="157">
        <f>_xlfn.IFNA(IF($B248=$B$382,0,_xlfn.IFNA(INDEX('I.Supplementary 2017-18'!AB$8:AB$35,MATCH($B248,'I.Supplementary 2017-18'!$B$8:$B$35,0)),INDEX('I.KI 2017-18'!AB$9:AB$393,MATCH($B248,'I.KI 2017-18'!$B$9:$B$393,0)))),"")</f>
        <v>0</v>
      </c>
      <c r="AP248" s="149"/>
      <c r="AQ248" s="156">
        <f>_xlfn.IFNA(IF($B248=$B$381,0,IF($B248=$B$382,0,_xlfn.IFNA(INDEX('I.Supplementary 2017-18'!I$8:I$35,MATCH($B248,'I.Supplementary 2017-18'!$B$8:$B$35,0)),INDEX('I.KI 2017-18'!I$9:I$393,MATCH($B248,'I.KI 2017-18'!$B$9:$B$393,0))))),"")</f>
        <v>22.313119968376995</v>
      </c>
      <c r="AR248" s="149">
        <f>_xlfn.IFNA(IF($B248=$B$381,0,IF($B248=$B$382,0,_xlfn.IFNA(INDEX('I.Supplementary 2017-18'!J$8:J$35,MATCH($B248,'I.Supplementary 2017-18'!$B$8:$B$35,0)),INDEX('I.KI 2017-18'!J$9:J$393,MATCH($B248,'I.KI 2017-18'!$B$9:$B$393,0))))),"")</f>
        <v>45.312166531765904</v>
      </c>
      <c r="AS248" s="157">
        <f>_xlfn.IFNA(IF($B248=$B$381,0,IF($B248=$B$382,0,_xlfn.IFNA(INDEX('I.Supplementary 2017-18'!H$8:H$35,MATCH($B248,'I.Supplementary 2017-18'!$B$8:$B$35,0)),INDEX('I.KI 2017-18'!H$9:H$393,MATCH($B248,'I.KI 2017-18'!$B$9:$B$393,0))))),"")</f>
        <v>67.625286500142892</v>
      </c>
      <c r="AT248" s="149"/>
      <c r="AU248" s="156">
        <f>_xlfn.IFNA(_xlfn.IFNA(INDEX('I.Supplementary 2018-19'!P$8:P$157,MATCH($B248,'I.Supplementary 2018-19'!$B$8:$B$157,0)),INDEX('I.KI 2018-19'!P$9:P$393,MATCH($B248,'I.KI 2018-19'!$B$9:$B$393,0))),"")</f>
        <v>14.873799320374056</v>
      </c>
      <c r="AV248" s="193">
        <f>_xlfn.IFNA(_xlfn.IFNA(INDEX('I.Supplementary 2018-19'!Q$8:Q$157,MATCH($B248,'I.Supplementary 2018-19'!$B$8:$B$157,0)),INDEX('I.KI 2018-19'!Q$9:Q$393,MATCH($B248,'I.KI 2018-19'!$B$9:$B$393,0))),"")</f>
        <v>2.082784920817105</v>
      </c>
      <c r="AW248" s="193">
        <f>_xlfn.IFNA(_xlfn.IFNA(INDEX('I.Supplementary 2018-19'!R$8:R$157,MATCH($B248,'I.Supplementary 2018-19'!$B$8:$B$157,0)),INDEX('I.KI 2018-19'!R$9:R$393,MATCH($B248,'I.KI 2018-19'!$B$9:$B$393,0))),"")</f>
        <v>0</v>
      </c>
      <c r="AX248" s="193">
        <f>_xlfn.IFNA(_xlfn.IFNA(INDEX('I.Supplementary 2018-19'!S$8:S$157,MATCH($B248,'I.Supplementary 2018-19'!$B$8:$B$157,0)),INDEX('I.KI 2018-19'!S$9:S$393,MATCH($B248,'I.KI 2018-19'!$B$9:$B$393,0))),"")</f>
        <v>0</v>
      </c>
      <c r="AY248" s="157">
        <f>_xlfn.IFNA(_xlfn.IFNA(INDEX('I.Supplementary 2018-19'!T$8:T$157,MATCH($B248,'I.Supplementary 2018-19'!$B$8:$B$157,0)),INDEX('I.KI 2018-19'!T$9:T$393,MATCH($B248,'I.KI 2018-19'!$B$9:$B$393,0))),"")</f>
        <v>0</v>
      </c>
      <c r="AZ248" s="156">
        <f>_xlfn.IFNA(_xlfn.IFNA(INDEX('I.Supplementary 2018-19'!U$8:U$157,MATCH($B248,'I.Supplementary 2018-19'!$B$8:$B$157,0)),INDEX('I.KI 2018-19'!U$9:U$393,MATCH($B248,'I.KI 2018-19'!$B$9:$B$393,0))),"")</f>
        <v>35.476601610306318</v>
      </c>
      <c r="BA248" s="193">
        <f>_xlfn.IFNA(_xlfn.IFNA(INDEX('I.Supplementary 2018-19'!V$8:V$157,MATCH($B248,'I.Supplementary 2018-19'!$B$8:$B$157,0)),INDEX('I.KI 2018-19'!V$9:V$393,MATCH($B248,'I.KI 2018-19'!$B$9:$B$393,0))),"")</f>
        <v>11.196874645589888</v>
      </c>
      <c r="BB248" s="193">
        <f>_xlfn.IFNA(_xlfn.IFNA(INDEX('I.Supplementary 2018-19'!W$8:W$157,MATCH($B248,'I.Supplementary 2018-19'!$B$8:$B$157,0)),INDEX('I.KI 2018-19'!W$9:W$393,MATCH($B248,'I.KI 2018-19'!$B$9:$B$393,0))),"")</f>
        <v>0</v>
      </c>
      <c r="BC248" s="193">
        <f>_xlfn.IFNA(_xlfn.IFNA(INDEX('I.Supplementary 2018-19'!X$8:X$157,MATCH($B248,'I.Supplementary 2018-19'!$B$8:$B$157,0)),INDEX('I.KI 2018-19'!X$9:X$393,MATCH($B248,'I.KI 2018-19'!$B$9:$B$393,0))),"")</f>
        <v>0</v>
      </c>
      <c r="BD248" s="157">
        <f>_xlfn.IFNA(_xlfn.IFNA(INDEX('I.Supplementary 2018-19'!Y$8:Y$157,MATCH($B248,'I.Supplementary 2018-19'!$B$8:$B$157,0)),INDEX('I.KI 2018-19'!Y$9:Y$393,MATCH($B248,'I.KI 2018-19'!$B$9:$B$393,0))),"")</f>
        <v>0</v>
      </c>
      <c r="BE248" s="156">
        <f>_xlfn.IFNA(_xlfn.IFNA(INDEX('I.Supplementary 2018-19'!Z$8:Z$157,MATCH($B248,'I.Supplementary 2018-19'!$B$8:$B$157,0)),INDEX('I.KI 2018-19'!Z$9:Z$393,MATCH($B248,'I.KI 2018-19'!$B$9:$B$393,0))),"")</f>
        <v>50.350400930680372</v>
      </c>
      <c r="BF248" s="193">
        <f>_xlfn.IFNA(_xlfn.IFNA(INDEX('I.Supplementary 2018-19'!AA$8:AA$157,MATCH($B248,'I.Supplementary 2018-19'!$B$8:$B$157,0)),INDEX('I.KI 2018-19'!AA$9:AA$393,MATCH($B248,'I.KI 2018-19'!$B$9:$B$393,0))),"")</f>
        <v>13.279659566406993</v>
      </c>
      <c r="BG248" s="193">
        <f>_xlfn.IFNA(_xlfn.IFNA(INDEX('I.Supplementary 2018-19'!AB$8:AB$157,MATCH($B248,'I.Supplementary 2018-19'!$B$8:$B$157,0)),INDEX('I.KI 2018-19'!AB$9:AB$393,MATCH($B248,'I.KI 2018-19'!$B$9:$B$393,0))),"")</f>
        <v>0</v>
      </c>
      <c r="BH248" s="193">
        <f>_xlfn.IFNA(_xlfn.IFNA(INDEX('I.Supplementary 2018-19'!AC$8:AC$157,MATCH($B248,'I.Supplementary 2018-19'!$B$8:$B$157,0)),INDEX('I.KI 2018-19'!AC$9:AC$393,MATCH($B248,'I.KI 2018-19'!$B$9:$B$393,0))),"")</f>
        <v>0</v>
      </c>
      <c r="BI248" s="157">
        <f>_xlfn.IFNA(_xlfn.IFNA(INDEX('I.Supplementary 2018-19'!AD$8:AD$157,MATCH($B248,'I.Supplementary 2018-19'!$B$8:$B$157,0)),INDEX('I.KI 2018-19'!AD$9:AD$393,MATCH($B248,'I.KI 2018-19'!$B$9:$B$393,0))),"")</f>
        <v>0</v>
      </c>
      <c r="BJ248" s="149"/>
      <c r="BK248" s="156">
        <f>_xlfn.IFNA(IF($B248=$B$381,0,IF($B248=$B$382,0,_xlfn.IFNA(INDEX('I.Supplementary 2018-19'!I$8:I$157,MATCH($B248,'I.Supplementary 2018-19'!$B$8:$B$157,0)),INDEX('I.KI 2018-19'!I$9:I$393,MATCH($B248,'I.KI 2018-19'!$B$9:$B$393,0))))),"")</f>
        <v>16.956584241191162</v>
      </c>
      <c r="BL248" s="149">
        <f>_xlfn.IFNA(IF($B248=$B$381,0,IF($B248=$B$382,0,_xlfn.IFNA(INDEX('I.Supplementary 2018-19'!J$8:J$157,MATCH($B248,'I.Supplementary 2018-19'!$B$8:$B$157,0)),INDEX('I.KI 2018-19'!J$9:J$393,MATCH($B248,'I.KI 2018-19'!$B$9:$B$393,0))))),"")</f>
        <v>46.673476255896205</v>
      </c>
      <c r="BM248" s="157">
        <f>_xlfn.IFNA(IF($B248=$B$381,0,IF($B248=$B$382,0,_xlfn.IFNA(INDEX('I.Supplementary 2018-19'!H$8:H$157,MATCH($B248,'I.Supplementary 2018-19'!$B$8:$B$157,0)),INDEX('I.KI 2018-19'!H$9:H$393,MATCH($B248,'I.KI 2018-19'!$B$9:$B$393,0))))),"")</f>
        <v>63.630060497087371</v>
      </c>
    </row>
    <row r="249" spans="2:65">
      <c r="B249" s="121" t="str">
        <f>'Calculations for 2021-22'!B249</f>
        <v>E2339</v>
      </c>
      <c r="C249" s="160" t="str">
        <f>'Calculations for 2021-22'!D249</f>
        <v>E2339</v>
      </c>
      <c r="D249" t="str">
        <f>'Calculations for 2021-22'!E249</f>
        <v>SD</v>
      </c>
      <c r="E249" t="str">
        <f>'Calculations for 2021-22'!F249</f>
        <v>P1909</v>
      </c>
      <c r="F249" s="120" t="str">
        <f>'Calculations for 2021-22'!H249</f>
        <v>Preston</v>
      </c>
      <c r="G249" s="156">
        <f>_xlfn.IFNA(INDEX('I.KI 2016-17'!M$8:M$391,MATCH($B249,'I.KI 2016-17'!$B$8:$B$391,0)),"")</f>
        <v>0</v>
      </c>
      <c r="H249" s="149">
        <f>_xlfn.IFNA(INDEX('I.KI 2016-17'!N$8:N$391,MATCH($B249,'I.KI 2016-17'!$B$8:$B$391,0)),"")</f>
        <v>2.5271312359349998</v>
      </c>
      <c r="I249" s="149">
        <f>_xlfn.IFNA(INDEX('I.KI 2016-17'!O$8:O$391,MATCH($B249,'I.KI 2016-17'!$B$8:$B$391,0)),"")</f>
        <v>0</v>
      </c>
      <c r="J249" s="149">
        <f>_xlfn.IFNA(INDEX('I.KI 2016-17'!P$8:P$391,MATCH($B249,'I.KI 2016-17'!$B$8:$B$391,0)),"")</f>
        <v>0</v>
      </c>
      <c r="K249" s="157">
        <f>_xlfn.IFNA(INDEX('I.KI 2016-17'!Q$8:Q$391,MATCH($B249,'I.KI 2016-17'!$B$8:$B$391,0)),"")</f>
        <v>0</v>
      </c>
      <c r="L249" s="156">
        <f>_xlfn.IFNA(INDEX('I.KI 2016-17'!R$8:R$391,MATCH($B249,'I.KI 2016-17'!$B$8:$B$391,0)),"")</f>
        <v>0</v>
      </c>
      <c r="M249" s="193">
        <f>_xlfn.IFNA(INDEX('I.KI 2016-17'!S$8:S$391,MATCH($B249,'I.KI 2016-17'!$B$8:$B$391,0)),"")</f>
        <v>5.0880394202889994</v>
      </c>
      <c r="N249" s="193">
        <f>_xlfn.IFNA(INDEX('I.KI 2016-17'!T$8:T$391,MATCH($B249,'I.KI 2016-17'!$B$8:$B$391,0)),"")</f>
        <v>0</v>
      </c>
      <c r="O249" s="193">
        <f>_xlfn.IFNA(INDEX('I.KI 2016-17'!U$8:U$391,MATCH($B249,'I.KI 2016-17'!$B$8:$B$391,0)),"")</f>
        <v>0</v>
      </c>
      <c r="P249" s="157">
        <f>_xlfn.IFNA(INDEX('I.KI 2016-17'!V$8:V$391,MATCH($B249,'I.KI 2016-17'!$B$8:$B$391,0)),"")</f>
        <v>0</v>
      </c>
      <c r="Q249" s="156">
        <f>_xlfn.IFNA(INDEX('I.KI 2016-17'!W$8:W$391,MATCH($B249,'I.KI 2016-17'!$B$8:$B$391,0)),"")</f>
        <v>0</v>
      </c>
      <c r="R249" s="193">
        <f>_xlfn.IFNA(INDEX('I.KI 2016-17'!X$8:X$391,MATCH($B249,'I.KI 2016-17'!$B$8:$B$391,0)),"")</f>
        <v>7.6151706562239987</v>
      </c>
      <c r="S249" s="193">
        <f>_xlfn.IFNA(INDEX('I.KI 2016-17'!Y$8:Y$391,MATCH($B249,'I.KI 2016-17'!$B$8:$B$391,0)),"")</f>
        <v>0</v>
      </c>
      <c r="T249" s="193">
        <f>_xlfn.IFNA(INDEX('I.KI 2016-17'!Z$8:Z$391,MATCH($B249,'I.KI 2016-17'!$B$8:$B$391,0)),"")</f>
        <v>0</v>
      </c>
      <c r="U249" s="157">
        <f>_xlfn.IFNA(INDEX('I.KI 2016-17'!AA$8:AA$391,MATCH($B249,'I.KI 2016-17'!$B$8:$B$391,0)),"")</f>
        <v>0</v>
      </c>
      <c r="V249" s="149"/>
      <c r="W249" s="154">
        <f>_xlfn.IFNA(INDEX('I.KI 2016-17'!$H$8:$H$391,MATCH(B249,'I.KI 2016-17'!$B$8:$B$391,0)),"")</f>
        <v>2.5271312359349998</v>
      </c>
      <c r="X249" s="153">
        <f>_xlfn.IFNA(INDEX('I.KI 2016-17'!$I$8:$I$391,MATCH(B249,'I.KI 2016-17'!$B$8:$B$391,0)),"")</f>
        <v>5.0880394202889994</v>
      </c>
      <c r="Y249" s="155">
        <f>_xlfn.IFNA(INDEX('I.KI 2016-17'!$G$8:$G$391,MATCH(B249,'I.KI 2016-17'!$B$8:$B$391,0)),"")</f>
        <v>7.6151706562239987</v>
      </c>
      <c r="Z249" s="149"/>
      <c r="AA249" s="156">
        <f>_xlfn.IFNA(IF($B249=$B$382,0,_xlfn.IFNA(INDEX('I.Supplementary 2017-18'!N$8:N$35,MATCH($B249,'I.Supplementary 2017-18'!$B$8:$B$35,0)),INDEX('I.KI 2017-18'!N$9:N$393,MATCH($B249,'I.KI 2017-18'!$B$9:$B$393,0)))),"")</f>
        <v>0</v>
      </c>
      <c r="AB249" s="193">
        <f>_xlfn.IFNA(IF($B249=$B$382,0,_xlfn.IFNA(INDEX('I.Supplementary 2017-18'!O$8:O$35,MATCH($B249,'I.Supplementary 2017-18'!$B$8:$B$35,0)),INDEX('I.KI 2017-18'!O$9:O$393,MATCH($B249,'I.KI 2017-18'!$B$9:$B$393,0)))),"")</f>
        <v>1.3798964420801141</v>
      </c>
      <c r="AC249" s="193">
        <f>_xlfn.IFNA(IF($B249=$B$382,0,_xlfn.IFNA(INDEX('I.Supplementary 2017-18'!P$8:P$35,MATCH($B249,'I.Supplementary 2017-18'!$B$8:$B$35,0)),INDEX('I.KI 2017-18'!P$9:P$393,MATCH($B249,'I.KI 2017-18'!$B$9:$B$393,0)))),"")</f>
        <v>0</v>
      </c>
      <c r="AD249" s="193">
        <f>_xlfn.IFNA(IF($B249=$B$382,0,_xlfn.IFNA(INDEX('I.Supplementary 2017-18'!Q$8:Q$35,MATCH($B249,'I.Supplementary 2017-18'!$B$8:$B$35,0)),INDEX('I.KI 2017-18'!Q$9:Q$393,MATCH($B249,'I.KI 2017-18'!$B$9:$B$393,0)))),"")</f>
        <v>0</v>
      </c>
      <c r="AE249" s="157">
        <f>_xlfn.IFNA(IF($B249=$B$382,0,_xlfn.IFNA(INDEX('I.Supplementary 2017-18'!R$8:R$35,MATCH($B249,'I.Supplementary 2017-18'!$B$8:$B$35,0)),INDEX('I.KI 2017-18'!R$9:R$393,MATCH($B249,'I.KI 2017-18'!$B$9:$B$393,0)))),"")</f>
        <v>0</v>
      </c>
      <c r="AF249" s="156">
        <f>_xlfn.IFNA(IF($B249=$B$382,0,_xlfn.IFNA(INDEX('I.Supplementary 2017-18'!S$8:S$35,MATCH($B249,'I.Supplementary 2017-18'!$B$8:$B$35,0)),INDEX('I.KI 2017-18'!S$9:S$393,MATCH($B249,'I.KI 2017-18'!$B$9:$B$393,0)))),"")</f>
        <v>0</v>
      </c>
      <c r="AG249" s="193">
        <f>_xlfn.IFNA(IF($B249=$B$382,0,_xlfn.IFNA(INDEX('I.Supplementary 2017-18'!T$8:T$35,MATCH($B249,'I.Supplementary 2017-18'!$B$8:$B$35,0)),INDEX('I.KI 2017-18'!T$9:T$393,MATCH($B249,'I.KI 2017-18'!$B$9:$B$393,0)))),"")</f>
        <v>5.1919169585306468</v>
      </c>
      <c r="AH249" s="193">
        <f>_xlfn.IFNA(IF($B249=$B$382,0,_xlfn.IFNA(INDEX('I.Supplementary 2017-18'!U$8:U$35,MATCH($B249,'I.Supplementary 2017-18'!$B$8:$B$35,0)),INDEX('I.KI 2017-18'!U$9:U$393,MATCH($B249,'I.KI 2017-18'!$B$9:$B$393,0)))),"")</f>
        <v>0</v>
      </c>
      <c r="AI249" s="193">
        <f>_xlfn.IFNA(IF($B249=$B$382,0,_xlfn.IFNA(INDEX('I.Supplementary 2017-18'!V$8:V$35,MATCH($B249,'I.Supplementary 2017-18'!$B$8:$B$35,0)),INDEX('I.KI 2017-18'!V$9:V$393,MATCH($B249,'I.KI 2017-18'!$B$9:$B$393,0)))),"")</f>
        <v>0</v>
      </c>
      <c r="AJ249" s="157">
        <f>_xlfn.IFNA(IF($B249=$B$382,0,_xlfn.IFNA(INDEX('I.Supplementary 2017-18'!W$8:W$35,MATCH($B249,'I.Supplementary 2017-18'!$B$8:$B$35,0)),INDEX('I.KI 2017-18'!W$9:W$393,MATCH($B249,'I.KI 2017-18'!$B$9:$B$393,0)))),"")</f>
        <v>0</v>
      </c>
      <c r="AK249" s="156">
        <f>_xlfn.IFNA(IF($B249=$B$382,0,_xlfn.IFNA(INDEX('I.Supplementary 2017-18'!X$8:X$35,MATCH($B249,'I.Supplementary 2017-18'!$B$8:$B$35,0)),INDEX('I.KI 2017-18'!X$9:X$393,MATCH($B249,'I.KI 2017-18'!$B$9:$B$393,0)))),"")</f>
        <v>0</v>
      </c>
      <c r="AL249" s="193">
        <f>_xlfn.IFNA(IF($B249=$B$382,0,_xlfn.IFNA(INDEX('I.Supplementary 2017-18'!Y$8:Y$35,MATCH($B249,'I.Supplementary 2017-18'!$B$8:$B$35,0)),INDEX('I.KI 2017-18'!Y$9:Y$393,MATCH($B249,'I.KI 2017-18'!$B$9:$B$393,0)))),"")</f>
        <v>6.5718134006107611</v>
      </c>
      <c r="AM249" s="193">
        <f>_xlfn.IFNA(IF($B249=$B$382,0,_xlfn.IFNA(INDEX('I.Supplementary 2017-18'!Z$8:Z$35,MATCH($B249,'I.Supplementary 2017-18'!$B$8:$B$35,0)),INDEX('I.KI 2017-18'!Z$9:Z$393,MATCH($B249,'I.KI 2017-18'!$B$9:$B$393,0)))),"")</f>
        <v>0</v>
      </c>
      <c r="AN249" s="193">
        <f>_xlfn.IFNA(IF($B249=$B$382,0,_xlfn.IFNA(INDEX('I.Supplementary 2017-18'!AA$8:AA$35,MATCH($B249,'I.Supplementary 2017-18'!$B$8:$B$35,0)),INDEX('I.KI 2017-18'!AA$9:AA$393,MATCH($B249,'I.KI 2017-18'!$B$9:$B$393,0)))),"")</f>
        <v>0</v>
      </c>
      <c r="AO249" s="157">
        <f>_xlfn.IFNA(IF($B249=$B$382,0,_xlfn.IFNA(INDEX('I.Supplementary 2017-18'!AB$8:AB$35,MATCH($B249,'I.Supplementary 2017-18'!$B$8:$B$35,0)),INDEX('I.KI 2017-18'!AB$9:AB$393,MATCH($B249,'I.KI 2017-18'!$B$9:$B$393,0)))),"")</f>
        <v>0</v>
      </c>
      <c r="AP249" s="149"/>
      <c r="AQ249" s="156">
        <f>_xlfn.IFNA(IF($B249=$B$381,0,IF($B249=$B$382,0,_xlfn.IFNA(INDEX('I.Supplementary 2017-18'!I$8:I$35,MATCH($B249,'I.Supplementary 2017-18'!$B$8:$B$35,0)),INDEX('I.KI 2017-18'!I$9:I$393,MATCH($B249,'I.KI 2017-18'!$B$9:$B$393,0))))),"")</f>
        <v>1.3798964420801141</v>
      </c>
      <c r="AR249" s="149">
        <f>_xlfn.IFNA(IF($B249=$B$381,0,IF($B249=$B$382,0,_xlfn.IFNA(INDEX('I.Supplementary 2017-18'!J$8:J$35,MATCH($B249,'I.Supplementary 2017-18'!$B$8:$B$35,0)),INDEX('I.KI 2017-18'!J$9:J$393,MATCH($B249,'I.KI 2017-18'!$B$9:$B$393,0))))),"")</f>
        <v>5.1919169585306468</v>
      </c>
      <c r="AS249" s="157">
        <f>_xlfn.IFNA(IF($B249=$B$381,0,IF($B249=$B$382,0,_xlfn.IFNA(INDEX('I.Supplementary 2017-18'!H$8:H$35,MATCH($B249,'I.Supplementary 2017-18'!$B$8:$B$35,0)),INDEX('I.KI 2017-18'!H$9:H$393,MATCH($B249,'I.KI 2017-18'!$B$9:$B$393,0))))),"")</f>
        <v>6.5718134006107611</v>
      </c>
      <c r="AT249" s="149"/>
      <c r="AU249" s="156">
        <f>_xlfn.IFNA(_xlfn.IFNA(INDEX('I.Supplementary 2018-19'!P$8:P$157,MATCH($B249,'I.Supplementary 2018-19'!$B$8:$B$157,0)),INDEX('I.KI 2018-19'!P$9:P$393,MATCH($B249,'I.KI 2018-19'!$B$9:$B$393,0))),"")</f>
        <v>0</v>
      </c>
      <c r="AV249" s="193">
        <f>_xlfn.IFNA(_xlfn.IFNA(INDEX('I.Supplementary 2018-19'!Q$8:Q$157,MATCH($B249,'I.Supplementary 2018-19'!$B$8:$B$157,0)),INDEX('I.KI 2018-19'!Q$9:Q$393,MATCH($B249,'I.KI 2018-19'!$B$9:$B$393,0))),"")</f>
        <v>0.66524079904880751</v>
      </c>
      <c r="AW249" s="193">
        <f>_xlfn.IFNA(_xlfn.IFNA(INDEX('I.Supplementary 2018-19'!R$8:R$157,MATCH($B249,'I.Supplementary 2018-19'!$B$8:$B$157,0)),INDEX('I.KI 2018-19'!R$9:R$393,MATCH($B249,'I.KI 2018-19'!$B$9:$B$393,0))),"")</f>
        <v>0</v>
      </c>
      <c r="AX249" s="193">
        <f>_xlfn.IFNA(_xlfn.IFNA(INDEX('I.Supplementary 2018-19'!S$8:S$157,MATCH($B249,'I.Supplementary 2018-19'!$B$8:$B$157,0)),INDEX('I.KI 2018-19'!S$9:S$393,MATCH($B249,'I.KI 2018-19'!$B$9:$B$393,0))),"")</f>
        <v>0</v>
      </c>
      <c r="AY249" s="157">
        <f>_xlfn.IFNA(_xlfn.IFNA(INDEX('I.Supplementary 2018-19'!T$8:T$157,MATCH($B249,'I.Supplementary 2018-19'!$B$8:$B$157,0)),INDEX('I.KI 2018-19'!T$9:T$393,MATCH($B249,'I.KI 2018-19'!$B$9:$B$393,0))),"")</f>
        <v>0</v>
      </c>
      <c r="AZ249" s="156">
        <f>_xlfn.IFNA(_xlfn.IFNA(INDEX('I.Supplementary 2018-19'!U$8:U$157,MATCH($B249,'I.Supplementary 2018-19'!$B$8:$B$157,0)),INDEX('I.KI 2018-19'!U$9:U$393,MATCH($B249,'I.KI 2018-19'!$B$9:$B$393,0))),"")</f>
        <v>0</v>
      </c>
      <c r="BA249" s="193">
        <f>_xlfn.IFNA(_xlfn.IFNA(INDEX('I.Supplementary 2018-19'!V$8:V$157,MATCH($B249,'I.Supplementary 2018-19'!$B$8:$B$157,0)),INDEX('I.KI 2018-19'!V$9:V$393,MATCH($B249,'I.KI 2018-19'!$B$9:$B$393,0))),"")</f>
        <v>5.3478972963405802</v>
      </c>
      <c r="BB249" s="193">
        <f>_xlfn.IFNA(_xlfn.IFNA(INDEX('I.Supplementary 2018-19'!W$8:W$157,MATCH($B249,'I.Supplementary 2018-19'!$B$8:$B$157,0)),INDEX('I.KI 2018-19'!W$9:W$393,MATCH($B249,'I.KI 2018-19'!$B$9:$B$393,0))),"")</f>
        <v>0</v>
      </c>
      <c r="BC249" s="193">
        <f>_xlfn.IFNA(_xlfn.IFNA(INDEX('I.Supplementary 2018-19'!X$8:X$157,MATCH($B249,'I.Supplementary 2018-19'!$B$8:$B$157,0)),INDEX('I.KI 2018-19'!X$9:X$393,MATCH($B249,'I.KI 2018-19'!$B$9:$B$393,0))),"")</f>
        <v>0</v>
      </c>
      <c r="BD249" s="157">
        <f>_xlfn.IFNA(_xlfn.IFNA(INDEX('I.Supplementary 2018-19'!Y$8:Y$157,MATCH($B249,'I.Supplementary 2018-19'!$B$8:$B$157,0)),INDEX('I.KI 2018-19'!Y$9:Y$393,MATCH($B249,'I.KI 2018-19'!$B$9:$B$393,0))),"")</f>
        <v>0</v>
      </c>
      <c r="BE249" s="156">
        <f>_xlfn.IFNA(_xlfn.IFNA(INDEX('I.Supplementary 2018-19'!Z$8:Z$157,MATCH($B249,'I.Supplementary 2018-19'!$B$8:$B$157,0)),INDEX('I.KI 2018-19'!Z$9:Z$393,MATCH($B249,'I.KI 2018-19'!$B$9:$B$393,0))),"")</f>
        <v>0</v>
      </c>
      <c r="BF249" s="193">
        <f>_xlfn.IFNA(_xlfn.IFNA(INDEX('I.Supplementary 2018-19'!AA$8:AA$157,MATCH($B249,'I.Supplementary 2018-19'!$B$8:$B$157,0)),INDEX('I.KI 2018-19'!AA$9:AA$393,MATCH($B249,'I.KI 2018-19'!$B$9:$B$393,0))),"")</f>
        <v>6.0131380953893876</v>
      </c>
      <c r="BG249" s="193">
        <f>_xlfn.IFNA(_xlfn.IFNA(INDEX('I.Supplementary 2018-19'!AB$8:AB$157,MATCH($B249,'I.Supplementary 2018-19'!$B$8:$B$157,0)),INDEX('I.KI 2018-19'!AB$9:AB$393,MATCH($B249,'I.KI 2018-19'!$B$9:$B$393,0))),"")</f>
        <v>0</v>
      </c>
      <c r="BH249" s="193">
        <f>_xlfn.IFNA(_xlfn.IFNA(INDEX('I.Supplementary 2018-19'!AC$8:AC$157,MATCH($B249,'I.Supplementary 2018-19'!$B$8:$B$157,0)),INDEX('I.KI 2018-19'!AC$9:AC$393,MATCH($B249,'I.KI 2018-19'!$B$9:$B$393,0))),"")</f>
        <v>0</v>
      </c>
      <c r="BI249" s="157">
        <f>_xlfn.IFNA(_xlfn.IFNA(INDEX('I.Supplementary 2018-19'!AD$8:AD$157,MATCH($B249,'I.Supplementary 2018-19'!$B$8:$B$157,0)),INDEX('I.KI 2018-19'!AD$9:AD$393,MATCH($B249,'I.KI 2018-19'!$B$9:$B$393,0))),"")</f>
        <v>0</v>
      </c>
      <c r="BJ249" s="149"/>
      <c r="BK249" s="156">
        <f>_xlfn.IFNA(IF($B249=$B$381,0,IF($B249=$B$382,0,_xlfn.IFNA(INDEX('I.Supplementary 2018-19'!I$8:I$157,MATCH($B249,'I.Supplementary 2018-19'!$B$8:$B$157,0)),INDEX('I.KI 2018-19'!I$9:I$393,MATCH($B249,'I.KI 2018-19'!$B$9:$B$393,0))))),"")</f>
        <v>0.66524079904880751</v>
      </c>
      <c r="BL249" s="149">
        <f>_xlfn.IFNA(IF($B249=$B$381,0,IF($B249=$B$382,0,_xlfn.IFNA(INDEX('I.Supplementary 2018-19'!J$8:J$157,MATCH($B249,'I.Supplementary 2018-19'!$B$8:$B$157,0)),INDEX('I.KI 2018-19'!J$9:J$393,MATCH($B249,'I.KI 2018-19'!$B$9:$B$393,0))))),"")</f>
        <v>5.3478972963405802</v>
      </c>
      <c r="BM249" s="157">
        <f>_xlfn.IFNA(IF($B249=$B$381,0,IF($B249=$B$382,0,_xlfn.IFNA(INDEX('I.Supplementary 2018-19'!H$8:H$157,MATCH($B249,'I.Supplementary 2018-19'!$B$8:$B$157,0)),INDEX('I.KI 2018-19'!H$9:H$393,MATCH($B249,'I.KI 2018-19'!$B$9:$B$393,0))))),"")</f>
        <v>6.0131380953893876</v>
      </c>
    </row>
    <row r="250" spans="2:65">
      <c r="B250" s="121" t="str">
        <f>'Calculations for 2021-22'!B250</f>
        <v>E0303</v>
      </c>
      <c r="C250" s="160" t="str">
        <f>'Calculations for 2021-22'!D250</f>
        <v>E0303</v>
      </c>
      <c r="D250" t="str">
        <f>'Calculations for 2021-22'!E250</f>
        <v>UNINFIR</v>
      </c>
      <c r="E250" t="str">
        <f>'Calculations for 2021-22'!F250</f>
        <v>P1916</v>
      </c>
      <c r="F250" s="120" t="str">
        <f>'Calculations for 2021-22'!H250</f>
        <v>Reading</v>
      </c>
      <c r="G250" s="156">
        <f>_xlfn.IFNA(INDEX('I.KI 2016-17'!M$8:M$391,MATCH($B250,'I.KI 2016-17'!$B$8:$B$391,0)),"")</f>
        <v>14.384378787594001</v>
      </c>
      <c r="H250" s="149">
        <f>_xlfn.IFNA(INDEX('I.KI 2016-17'!N$8:N$391,MATCH($B250,'I.KI 2016-17'!$B$8:$B$391,0)),"")</f>
        <v>2.4411738834790002</v>
      </c>
      <c r="I250" s="149">
        <f>_xlfn.IFNA(INDEX('I.KI 2016-17'!O$8:O$391,MATCH($B250,'I.KI 2016-17'!$B$8:$B$391,0)),"")</f>
        <v>0</v>
      </c>
      <c r="J250" s="149">
        <f>_xlfn.IFNA(INDEX('I.KI 2016-17'!P$8:P$391,MATCH($B250,'I.KI 2016-17'!$B$8:$B$391,0)),"")</f>
        <v>0</v>
      </c>
      <c r="K250" s="157">
        <f>_xlfn.IFNA(INDEX('I.KI 2016-17'!Q$8:Q$391,MATCH($B250,'I.KI 2016-17'!$B$8:$B$391,0)),"")</f>
        <v>0</v>
      </c>
      <c r="L250" s="156">
        <f>_xlfn.IFNA(INDEX('I.KI 2016-17'!R$8:R$391,MATCH($B250,'I.KI 2016-17'!$B$8:$B$391,0)),"")</f>
        <v>22.222685117476001</v>
      </c>
      <c r="M250" s="193">
        <f>_xlfn.IFNA(INDEX('I.KI 2016-17'!S$8:S$391,MATCH($B250,'I.KI 2016-17'!$B$8:$B$391,0)),"")</f>
        <v>5.8688535486279996</v>
      </c>
      <c r="N250" s="193">
        <f>_xlfn.IFNA(INDEX('I.KI 2016-17'!T$8:T$391,MATCH($B250,'I.KI 2016-17'!$B$8:$B$391,0)),"")</f>
        <v>0</v>
      </c>
      <c r="O250" s="193">
        <f>_xlfn.IFNA(INDEX('I.KI 2016-17'!U$8:U$391,MATCH($B250,'I.KI 2016-17'!$B$8:$B$391,0)),"")</f>
        <v>0</v>
      </c>
      <c r="P250" s="157">
        <f>_xlfn.IFNA(INDEX('I.KI 2016-17'!V$8:V$391,MATCH($B250,'I.KI 2016-17'!$B$8:$B$391,0)),"")</f>
        <v>0</v>
      </c>
      <c r="Q250" s="156">
        <f>_xlfn.IFNA(INDEX('I.KI 2016-17'!W$8:W$391,MATCH($B250,'I.KI 2016-17'!$B$8:$B$391,0)),"")</f>
        <v>36.60706390507</v>
      </c>
      <c r="R250" s="193">
        <f>_xlfn.IFNA(INDEX('I.KI 2016-17'!X$8:X$391,MATCH($B250,'I.KI 2016-17'!$B$8:$B$391,0)),"")</f>
        <v>8.3100274321069989</v>
      </c>
      <c r="S250" s="193">
        <f>_xlfn.IFNA(INDEX('I.KI 2016-17'!Y$8:Y$391,MATCH($B250,'I.KI 2016-17'!$B$8:$B$391,0)),"")</f>
        <v>0</v>
      </c>
      <c r="T250" s="193">
        <f>_xlfn.IFNA(INDEX('I.KI 2016-17'!Z$8:Z$391,MATCH($B250,'I.KI 2016-17'!$B$8:$B$391,0)),"")</f>
        <v>0</v>
      </c>
      <c r="U250" s="157">
        <f>_xlfn.IFNA(INDEX('I.KI 2016-17'!AA$8:AA$391,MATCH($B250,'I.KI 2016-17'!$B$8:$B$391,0)),"")</f>
        <v>0</v>
      </c>
      <c r="V250" s="149"/>
      <c r="W250" s="154">
        <f>_xlfn.IFNA(INDEX('I.KI 2016-17'!$H$8:$H$391,MATCH(B250,'I.KI 2016-17'!$B$8:$B$391,0)),"")</f>
        <v>16.825552671073002</v>
      </c>
      <c r="X250" s="153">
        <f>_xlfn.IFNA(INDEX('I.KI 2016-17'!$I$8:$I$391,MATCH(B250,'I.KI 2016-17'!$B$8:$B$391,0)),"")</f>
        <v>28.091538666104</v>
      </c>
      <c r="Y250" s="155">
        <f>_xlfn.IFNA(INDEX('I.KI 2016-17'!$G$8:$G$391,MATCH(B250,'I.KI 2016-17'!$B$8:$B$391,0)),"")</f>
        <v>44.917091337176998</v>
      </c>
      <c r="Z250" s="149"/>
      <c r="AA250" s="156">
        <f>_xlfn.IFNA(IF($B250=$B$382,0,_xlfn.IFNA(INDEX('I.Supplementary 2017-18'!N$8:N$35,MATCH($B250,'I.Supplementary 2017-18'!$B$8:$B$35,0)),INDEX('I.KI 2017-18'!N$9:N$393,MATCH($B250,'I.KI 2017-18'!$B$9:$B$393,0)))),"")</f>
        <v>9.5087181673303025</v>
      </c>
      <c r="AB250" s="193">
        <f>_xlfn.IFNA(IF($B250=$B$382,0,_xlfn.IFNA(INDEX('I.Supplementary 2017-18'!O$8:O$35,MATCH($B250,'I.Supplementary 2017-18'!$B$8:$B$35,0)),INDEX('I.KI 2017-18'!O$9:O$393,MATCH($B250,'I.KI 2017-18'!$B$9:$B$393,0)))),"")</f>
        <v>0.85912621464743655</v>
      </c>
      <c r="AC250" s="193">
        <f>_xlfn.IFNA(IF($B250=$B$382,0,_xlfn.IFNA(INDEX('I.Supplementary 2017-18'!P$8:P$35,MATCH($B250,'I.Supplementary 2017-18'!$B$8:$B$35,0)),INDEX('I.KI 2017-18'!P$9:P$393,MATCH($B250,'I.KI 2017-18'!$B$9:$B$393,0)))),"")</f>
        <v>0</v>
      </c>
      <c r="AD250" s="193">
        <f>_xlfn.IFNA(IF($B250=$B$382,0,_xlfn.IFNA(INDEX('I.Supplementary 2017-18'!Q$8:Q$35,MATCH($B250,'I.Supplementary 2017-18'!$B$8:$B$35,0)),INDEX('I.KI 2017-18'!Q$9:Q$393,MATCH($B250,'I.KI 2017-18'!$B$9:$B$393,0)))),"")</f>
        <v>0</v>
      </c>
      <c r="AE250" s="157">
        <f>_xlfn.IFNA(IF($B250=$B$382,0,_xlfn.IFNA(INDEX('I.Supplementary 2017-18'!R$8:R$35,MATCH($B250,'I.Supplementary 2017-18'!$B$8:$B$35,0)),INDEX('I.KI 2017-18'!R$9:R$393,MATCH($B250,'I.KI 2017-18'!$B$9:$B$393,0)))),"")</f>
        <v>0</v>
      </c>
      <c r="AF250" s="156">
        <f>_xlfn.IFNA(IF($B250=$B$382,0,_xlfn.IFNA(INDEX('I.Supplementary 2017-18'!S$8:S$35,MATCH($B250,'I.Supplementary 2017-18'!$B$8:$B$35,0)),INDEX('I.KI 2017-18'!S$9:S$393,MATCH($B250,'I.KI 2017-18'!$B$9:$B$393,0)))),"")</f>
        <v>22.676384004697198</v>
      </c>
      <c r="AG250" s="193">
        <f>_xlfn.IFNA(IF($B250=$B$382,0,_xlfn.IFNA(INDEX('I.Supplementary 2017-18'!T$8:T$35,MATCH($B250,'I.Supplementary 2017-18'!$B$8:$B$35,0)),INDEX('I.KI 2017-18'!T$9:T$393,MATCH($B250,'I.KI 2017-18'!$B$9:$B$393,0)))),"")</f>
        <v>5.9886722073634706</v>
      </c>
      <c r="AH250" s="193">
        <f>_xlfn.IFNA(IF($B250=$B$382,0,_xlfn.IFNA(INDEX('I.Supplementary 2017-18'!U$8:U$35,MATCH($B250,'I.Supplementary 2017-18'!$B$8:$B$35,0)),INDEX('I.KI 2017-18'!U$9:U$393,MATCH($B250,'I.KI 2017-18'!$B$9:$B$393,0)))),"")</f>
        <v>0</v>
      </c>
      <c r="AI250" s="193">
        <f>_xlfn.IFNA(IF($B250=$B$382,0,_xlfn.IFNA(INDEX('I.Supplementary 2017-18'!V$8:V$35,MATCH($B250,'I.Supplementary 2017-18'!$B$8:$B$35,0)),INDEX('I.KI 2017-18'!V$9:V$393,MATCH($B250,'I.KI 2017-18'!$B$9:$B$393,0)))),"")</f>
        <v>0</v>
      </c>
      <c r="AJ250" s="157">
        <f>_xlfn.IFNA(IF($B250=$B$382,0,_xlfn.IFNA(INDEX('I.Supplementary 2017-18'!W$8:W$35,MATCH($B250,'I.Supplementary 2017-18'!$B$8:$B$35,0)),INDEX('I.KI 2017-18'!W$9:W$393,MATCH($B250,'I.KI 2017-18'!$B$9:$B$393,0)))),"")</f>
        <v>0</v>
      </c>
      <c r="AK250" s="156">
        <f>_xlfn.IFNA(IF($B250=$B$382,0,_xlfn.IFNA(INDEX('I.Supplementary 2017-18'!X$8:X$35,MATCH($B250,'I.Supplementary 2017-18'!$B$8:$B$35,0)),INDEX('I.KI 2017-18'!X$9:X$393,MATCH($B250,'I.KI 2017-18'!$B$9:$B$393,0)))),"")</f>
        <v>32.185102172027499</v>
      </c>
      <c r="AL250" s="193">
        <f>_xlfn.IFNA(IF($B250=$B$382,0,_xlfn.IFNA(INDEX('I.Supplementary 2017-18'!Y$8:Y$35,MATCH($B250,'I.Supplementary 2017-18'!$B$8:$B$35,0)),INDEX('I.KI 2017-18'!Y$9:Y$393,MATCH($B250,'I.KI 2017-18'!$B$9:$B$393,0)))),"")</f>
        <v>6.8477984220109072</v>
      </c>
      <c r="AM250" s="193">
        <f>_xlfn.IFNA(IF($B250=$B$382,0,_xlfn.IFNA(INDEX('I.Supplementary 2017-18'!Z$8:Z$35,MATCH($B250,'I.Supplementary 2017-18'!$B$8:$B$35,0)),INDEX('I.KI 2017-18'!Z$9:Z$393,MATCH($B250,'I.KI 2017-18'!$B$9:$B$393,0)))),"")</f>
        <v>0</v>
      </c>
      <c r="AN250" s="193">
        <f>_xlfn.IFNA(IF($B250=$B$382,0,_xlfn.IFNA(INDEX('I.Supplementary 2017-18'!AA$8:AA$35,MATCH($B250,'I.Supplementary 2017-18'!$B$8:$B$35,0)),INDEX('I.KI 2017-18'!AA$9:AA$393,MATCH($B250,'I.KI 2017-18'!$B$9:$B$393,0)))),"")</f>
        <v>0</v>
      </c>
      <c r="AO250" s="157">
        <f>_xlfn.IFNA(IF($B250=$B$382,0,_xlfn.IFNA(INDEX('I.Supplementary 2017-18'!AB$8:AB$35,MATCH($B250,'I.Supplementary 2017-18'!$B$8:$B$35,0)),INDEX('I.KI 2017-18'!AB$9:AB$393,MATCH($B250,'I.KI 2017-18'!$B$9:$B$393,0)))),"")</f>
        <v>0</v>
      </c>
      <c r="AP250" s="149"/>
      <c r="AQ250" s="156">
        <f>_xlfn.IFNA(IF($B250=$B$381,0,IF($B250=$B$382,0,_xlfn.IFNA(INDEX('I.Supplementary 2017-18'!I$8:I$35,MATCH($B250,'I.Supplementary 2017-18'!$B$8:$B$35,0)),INDEX('I.KI 2017-18'!I$9:I$393,MATCH($B250,'I.KI 2017-18'!$B$9:$B$393,0))))),"")</f>
        <v>10.367844381977738</v>
      </c>
      <c r="AR250" s="149">
        <f>_xlfn.IFNA(IF($B250=$B$381,0,IF($B250=$B$382,0,_xlfn.IFNA(INDEX('I.Supplementary 2017-18'!J$8:J$35,MATCH($B250,'I.Supplementary 2017-18'!$B$8:$B$35,0)),INDEX('I.KI 2017-18'!J$9:J$393,MATCH($B250,'I.KI 2017-18'!$B$9:$B$393,0))))),"")</f>
        <v>28.665056212060669</v>
      </c>
      <c r="AS250" s="157">
        <f>_xlfn.IFNA(IF($B250=$B$381,0,IF($B250=$B$382,0,_xlfn.IFNA(INDEX('I.Supplementary 2017-18'!H$8:H$35,MATCH($B250,'I.Supplementary 2017-18'!$B$8:$B$35,0)),INDEX('I.KI 2017-18'!H$9:H$393,MATCH($B250,'I.KI 2017-18'!$B$9:$B$393,0))))),"")</f>
        <v>39.032900594038409</v>
      </c>
      <c r="AT250" s="149"/>
      <c r="AU250" s="156">
        <f>_xlfn.IFNA(_xlfn.IFNA(INDEX('I.Supplementary 2018-19'!P$8:P$157,MATCH($B250,'I.Supplementary 2018-19'!$B$8:$B$157,0)),INDEX('I.KI 2018-19'!P$9:P$393,MATCH($B250,'I.KI 2018-19'!$B$9:$B$393,0))),"")</f>
        <v>6.3134515957693758</v>
      </c>
      <c r="AV250" s="193">
        <f>_xlfn.IFNA(_xlfn.IFNA(INDEX('I.Supplementary 2018-19'!Q$8:Q$157,MATCH($B250,'I.Supplementary 2018-19'!$B$8:$B$157,0)),INDEX('I.KI 2018-19'!Q$9:Q$393,MATCH($B250,'I.KI 2018-19'!$B$9:$B$393,0))),"")</f>
        <v>-0.10397497920694015</v>
      </c>
      <c r="AW250" s="193">
        <f>_xlfn.IFNA(_xlfn.IFNA(INDEX('I.Supplementary 2018-19'!R$8:R$157,MATCH($B250,'I.Supplementary 2018-19'!$B$8:$B$157,0)),INDEX('I.KI 2018-19'!R$9:R$393,MATCH($B250,'I.KI 2018-19'!$B$9:$B$393,0))),"")</f>
        <v>0</v>
      </c>
      <c r="AX250" s="193">
        <f>_xlfn.IFNA(_xlfn.IFNA(INDEX('I.Supplementary 2018-19'!S$8:S$157,MATCH($B250,'I.Supplementary 2018-19'!$B$8:$B$157,0)),INDEX('I.KI 2018-19'!S$9:S$393,MATCH($B250,'I.KI 2018-19'!$B$9:$B$393,0))),"")</f>
        <v>0</v>
      </c>
      <c r="AY250" s="157">
        <f>_xlfn.IFNA(_xlfn.IFNA(INDEX('I.Supplementary 2018-19'!T$8:T$157,MATCH($B250,'I.Supplementary 2018-19'!$B$8:$B$157,0)),INDEX('I.KI 2018-19'!T$9:T$393,MATCH($B250,'I.KI 2018-19'!$B$9:$B$393,0))),"")</f>
        <v>0</v>
      </c>
      <c r="AZ250" s="156">
        <f>_xlfn.IFNA(_xlfn.IFNA(INDEX('I.Supplementary 2018-19'!U$8:U$157,MATCH($B250,'I.Supplementary 2018-19'!$B$8:$B$157,0)),INDEX('I.KI 2018-19'!U$9:U$393,MATCH($B250,'I.KI 2018-19'!$B$9:$B$393,0))),"")</f>
        <v>23.357648760203119</v>
      </c>
      <c r="BA250" s="193">
        <f>_xlfn.IFNA(_xlfn.IFNA(INDEX('I.Supplementary 2018-19'!V$8:V$157,MATCH($B250,'I.Supplementary 2018-19'!$B$8:$B$157,0)),INDEX('I.KI 2018-19'!V$9:V$393,MATCH($B250,'I.KI 2018-19'!$B$9:$B$393,0))),"")</f>
        <v>6.1685893981426299</v>
      </c>
      <c r="BB250" s="193">
        <f>_xlfn.IFNA(_xlfn.IFNA(INDEX('I.Supplementary 2018-19'!W$8:W$157,MATCH($B250,'I.Supplementary 2018-19'!$B$8:$B$157,0)),INDEX('I.KI 2018-19'!W$9:W$393,MATCH($B250,'I.KI 2018-19'!$B$9:$B$393,0))),"")</f>
        <v>0</v>
      </c>
      <c r="BC250" s="193">
        <f>_xlfn.IFNA(_xlfn.IFNA(INDEX('I.Supplementary 2018-19'!X$8:X$157,MATCH($B250,'I.Supplementary 2018-19'!$B$8:$B$157,0)),INDEX('I.KI 2018-19'!X$9:X$393,MATCH($B250,'I.KI 2018-19'!$B$9:$B$393,0))),"")</f>
        <v>0</v>
      </c>
      <c r="BD250" s="157">
        <f>_xlfn.IFNA(_xlfn.IFNA(INDEX('I.Supplementary 2018-19'!Y$8:Y$157,MATCH($B250,'I.Supplementary 2018-19'!$B$8:$B$157,0)),INDEX('I.KI 2018-19'!Y$9:Y$393,MATCH($B250,'I.KI 2018-19'!$B$9:$B$393,0))),"")</f>
        <v>0</v>
      </c>
      <c r="BE250" s="156">
        <f>_xlfn.IFNA(_xlfn.IFNA(INDEX('I.Supplementary 2018-19'!Z$8:Z$157,MATCH($B250,'I.Supplementary 2018-19'!$B$8:$B$157,0)),INDEX('I.KI 2018-19'!Z$9:Z$393,MATCH($B250,'I.KI 2018-19'!$B$9:$B$393,0))),"")</f>
        <v>29.671100355972495</v>
      </c>
      <c r="BF250" s="193">
        <f>_xlfn.IFNA(_xlfn.IFNA(INDEX('I.Supplementary 2018-19'!AA$8:AA$157,MATCH($B250,'I.Supplementary 2018-19'!$B$8:$B$157,0)),INDEX('I.KI 2018-19'!AA$9:AA$393,MATCH($B250,'I.KI 2018-19'!$B$9:$B$393,0))),"")</f>
        <v>6.0646144189356894</v>
      </c>
      <c r="BG250" s="193">
        <f>_xlfn.IFNA(_xlfn.IFNA(INDEX('I.Supplementary 2018-19'!AB$8:AB$157,MATCH($B250,'I.Supplementary 2018-19'!$B$8:$B$157,0)),INDEX('I.KI 2018-19'!AB$9:AB$393,MATCH($B250,'I.KI 2018-19'!$B$9:$B$393,0))),"")</f>
        <v>0</v>
      </c>
      <c r="BH250" s="193">
        <f>_xlfn.IFNA(_xlfn.IFNA(INDEX('I.Supplementary 2018-19'!AC$8:AC$157,MATCH($B250,'I.Supplementary 2018-19'!$B$8:$B$157,0)),INDEX('I.KI 2018-19'!AC$9:AC$393,MATCH($B250,'I.KI 2018-19'!$B$9:$B$393,0))),"")</f>
        <v>0</v>
      </c>
      <c r="BI250" s="157">
        <f>_xlfn.IFNA(_xlfn.IFNA(INDEX('I.Supplementary 2018-19'!AD$8:AD$157,MATCH($B250,'I.Supplementary 2018-19'!$B$8:$B$157,0)),INDEX('I.KI 2018-19'!AD$9:AD$393,MATCH($B250,'I.KI 2018-19'!$B$9:$B$393,0))),"")</f>
        <v>0</v>
      </c>
      <c r="BJ250" s="149"/>
      <c r="BK250" s="156">
        <f>_xlfn.IFNA(IF($B250=$B$381,0,IF($B250=$B$382,0,_xlfn.IFNA(INDEX('I.Supplementary 2018-19'!I$8:I$157,MATCH($B250,'I.Supplementary 2018-19'!$B$8:$B$157,0)),INDEX('I.KI 2018-19'!I$9:I$393,MATCH($B250,'I.KI 2018-19'!$B$9:$B$393,0))))),"")</f>
        <v>6.2094766165624353</v>
      </c>
      <c r="BL250" s="149">
        <f>_xlfn.IFNA(IF($B250=$B$381,0,IF($B250=$B$382,0,_xlfn.IFNA(INDEX('I.Supplementary 2018-19'!J$8:J$157,MATCH($B250,'I.Supplementary 2018-19'!$B$8:$B$157,0)),INDEX('I.KI 2018-19'!J$9:J$393,MATCH($B250,'I.KI 2018-19'!$B$9:$B$393,0))))),"")</f>
        <v>29.526238158345752</v>
      </c>
      <c r="BM250" s="157">
        <f>_xlfn.IFNA(IF($B250=$B$381,0,IF($B250=$B$382,0,_xlfn.IFNA(INDEX('I.Supplementary 2018-19'!H$8:H$157,MATCH($B250,'I.Supplementary 2018-19'!$B$8:$B$157,0)),INDEX('I.KI 2018-19'!H$9:H$393,MATCH($B250,'I.KI 2018-19'!$B$9:$B$393,0))))),"")</f>
        <v>35.735714774908189</v>
      </c>
    </row>
    <row r="251" spans="2:65">
      <c r="B251" s="121" t="str">
        <f>'Calculations for 2021-22'!B251</f>
        <v>E5046</v>
      </c>
      <c r="C251" s="160" t="str">
        <f>'Calculations for 2021-22'!D251</f>
        <v>E5046</v>
      </c>
      <c r="D251" t="str">
        <f>'Calculations for 2021-22'!E251</f>
        <v>OLB</v>
      </c>
      <c r="E251" t="str">
        <f>'Calculations for 2021-22'!F251</f>
        <v>P1915</v>
      </c>
      <c r="F251" s="120" t="str">
        <f>'Calculations for 2021-22'!H251</f>
        <v>Redbridge</v>
      </c>
      <c r="G251" s="156">
        <f>_xlfn.IFNA(INDEX('I.KI 2016-17'!M$8:M$391,MATCH($B251,'I.KI 2016-17'!$B$8:$B$391,0)),"")</f>
        <v>27.369618133792002</v>
      </c>
      <c r="H251" s="149">
        <f>_xlfn.IFNA(INDEX('I.KI 2016-17'!N$8:N$391,MATCH($B251,'I.KI 2016-17'!$B$8:$B$391,0)),"")</f>
        <v>5.6783197035379995</v>
      </c>
      <c r="I251" s="149">
        <f>_xlfn.IFNA(INDEX('I.KI 2016-17'!O$8:O$391,MATCH($B251,'I.KI 2016-17'!$B$8:$B$391,0)),"")</f>
        <v>0</v>
      </c>
      <c r="J251" s="149">
        <f>_xlfn.IFNA(INDEX('I.KI 2016-17'!P$8:P$391,MATCH($B251,'I.KI 2016-17'!$B$8:$B$391,0)),"")</f>
        <v>0</v>
      </c>
      <c r="K251" s="157">
        <f>_xlfn.IFNA(INDEX('I.KI 2016-17'!Q$8:Q$391,MATCH($B251,'I.KI 2016-17'!$B$8:$B$391,0)),"")</f>
        <v>0</v>
      </c>
      <c r="L251" s="156">
        <f>_xlfn.IFNA(INDEX('I.KI 2016-17'!R$8:R$391,MATCH($B251,'I.KI 2016-17'!$B$8:$B$391,0)),"")</f>
        <v>38.235410597577001</v>
      </c>
      <c r="M251" s="193">
        <f>_xlfn.IFNA(INDEX('I.KI 2016-17'!S$8:S$391,MATCH($B251,'I.KI 2016-17'!$B$8:$B$391,0)),"")</f>
        <v>10.671990571330999</v>
      </c>
      <c r="N251" s="193">
        <f>_xlfn.IFNA(INDEX('I.KI 2016-17'!T$8:T$391,MATCH($B251,'I.KI 2016-17'!$B$8:$B$391,0)),"")</f>
        <v>0</v>
      </c>
      <c r="O251" s="193">
        <f>_xlfn.IFNA(INDEX('I.KI 2016-17'!U$8:U$391,MATCH($B251,'I.KI 2016-17'!$B$8:$B$391,0)),"")</f>
        <v>0</v>
      </c>
      <c r="P251" s="157">
        <f>_xlfn.IFNA(INDEX('I.KI 2016-17'!V$8:V$391,MATCH($B251,'I.KI 2016-17'!$B$8:$B$391,0)),"")</f>
        <v>0</v>
      </c>
      <c r="Q251" s="156">
        <f>_xlfn.IFNA(INDEX('I.KI 2016-17'!W$8:W$391,MATCH($B251,'I.KI 2016-17'!$B$8:$B$391,0)),"")</f>
        <v>65.605028731369003</v>
      </c>
      <c r="R251" s="193">
        <f>_xlfn.IFNA(INDEX('I.KI 2016-17'!X$8:X$391,MATCH($B251,'I.KI 2016-17'!$B$8:$B$391,0)),"")</f>
        <v>16.350310274868999</v>
      </c>
      <c r="S251" s="193">
        <f>_xlfn.IFNA(INDEX('I.KI 2016-17'!Y$8:Y$391,MATCH($B251,'I.KI 2016-17'!$B$8:$B$391,0)),"")</f>
        <v>0</v>
      </c>
      <c r="T251" s="193">
        <f>_xlfn.IFNA(INDEX('I.KI 2016-17'!Z$8:Z$391,MATCH($B251,'I.KI 2016-17'!$B$8:$B$391,0)),"")</f>
        <v>0</v>
      </c>
      <c r="U251" s="157">
        <f>_xlfn.IFNA(INDEX('I.KI 2016-17'!AA$8:AA$391,MATCH($B251,'I.KI 2016-17'!$B$8:$B$391,0)),"")</f>
        <v>0</v>
      </c>
      <c r="V251" s="149"/>
      <c r="W251" s="154">
        <f>_xlfn.IFNA(INDEX('I.KI 2016-17'!$H$8:$H$391,MATCH(B251,'I.KI 2016-17'!$B$8:$B$391,0)),"")</f>
        <v>33.047937837330004</v>
      </c>
      <c r="X251" s="153">
        <f>_xlfn.IFNA(INDEX('I.KI 2016-17'!$I$8:$I$391,MATCH(B251,'I.KI 2016-17'!$B$8:$B$391,0)),"")</f>
        <v>48.907401168908002</v>
      </c>
      <c r="Y251" s="155">
        <f>_xlfn.IFNA(INDEX('I.KI 2016-17'!$G$8:$G$391,MATCH(B251,'I.KI 2016-17'!$B$8:$B$391,0)),"")</f>
        <v>81.955339006238006</v>
      </c>
      <c r="Z251" s="149"/>
      <c r="AA251" s="156">
        <f>_xlfn.IFNA(IF($B251=$B$382,0,_xlfn.IFNA(INDEX('I.Supplementary 2017-18'!N$8:N$35,MATCH($B251,'I.Supplementary 2017-18'!$B$8:$B$35,0)),INDEX('I.KI 2017-18'!N$9:N$393,MATCH($B251,'I.KI 2017-18'!$B$9:$B$393,0)))),"")</f>
        <v>19.934396525059505</v>
      </c>
      <c r="AB251" s="193">
        <f>_xlfn.IFNA(IF($B251=$B$382,0,_xlfn.IFNA(INDEX('I.Supplementary 2017-18'!O$8:O$35,MATCH($B251,'I.Supplementary 2017-18'!$B$8:$B$35,0)),INDEX('I.KI 2017-18'!O$9:O$393,MATCH($B251,'I.KI 2017-18'!$B$9:$B$393,0)))),"")</f>
        <v>3.2896161457233539</v>
      </c>
      <c r="AC251" s="193">
        <f>_xlfn.IFNA(IF($B251=$B$382,0,_xlfn.IFNA(INDEX('I.Supplementary 2017-18'!P$8:P$35,MATCH($B251,'I.Supplementary 2017-18'!$B$8:$B$35,0)),INDEX('I.KI 2017-18'!P$9:P$393,MATCH($B251,'I.KI 2017-18'!$B$9:$B$393,0)))),"")</f>
        <v>0</v>
      </c>
      <c r="AD251" s="193">
        <f>_xlfn.IFNA(IF($B251=$B$382,0,_xlfn.IFNA(INDEX('I.Supplementary 2017-18'!Q$8:Q$35,MATCH($B251,'I.Supplementary 2017-18'!$B$8:$B$35,0)),INDEX('I.KI 2017-18'!Q$9:Q$393,MATCH($B251,'I.KI 2017-18'!$B$9:$B$393,0)))),"")</f>
        <v>0</v>
      </c>
      <c r="AE251" s="157">
        <f>_xlfn.IFNA(IF($B251=$B$382,0,_xlfn.IFNA(INDEX('I.Supplementary 2017-18'!R$8:R$35,MATCH($B251,'I.Supplementary 2017-18'!$B$8:$B$35,0)),INDEX('I.KI 2017-18'!R$9:R$393,MATCH($B251,'I.KI 2017-18'!$B$9:$B$393,0)))),"")</f>
        <v>0</v>
      </c>
      <c r="AF251" s="156">
        <f>_xlfn.IFNA(IF($B251=$B$382,0,_xlfn.IFNA(INDEX('I.Supplementary 2017-18'!S$8:S$35,MATCH($B251,'I.Supplementary 2017-18'!$B$8:$B$35,0)),INDEX('I.KI 2017-18'!S$9:S$393,MATCH($B251,'I.KI 2017-18'!$B$9:$B$393,0)))),"")</f>
        <v>39.016025682966664</v>
      </c>
      <c r="AG251" s="193">
        <f>_xlfn.IFNA(IF($B251=$B$382,0,_xlfn.IFNA(INDEX('I.Supplementary 2017-18'!T$8:T$35,MATCH($B251,'I.Supplementary 2017-18'!$B$8:$B$35,0)),INDEX('I.KI 2017-18'!T$9:T$393,MATCH($B251,'I.KI 2017-18'!$B$9:$B$393,0)))),"")</f>
        <v>10.889870193935213</v>
      </c>
      <c r="AH251" s="193">
        <f>_xlfn.IFNA(IF($B251=$B$382,0,_xlfn.IFNA(INDEX('I.Supplementary 2017-18'!U$8:U$35,MATCH($B251,'I.Supplementary 2017-18'!$B$8:$B$35,0)),INDEX('I.KI 2017-18'!U$9:U$393,MATCH($B251,'I.KI 2017-18'!$B$9:$B$393,0)))),"")</f>
        <v>0</v>
      </c>
      <c r="AI251" s="193">
        <f>_xlfn.IFNA(IF($B251=$B$382,0,_xlfn.IFNA(INDEX('I.Supplementary 2017-18'!V$8:V$35,MATCH($B251,'I.Supplementary 2017-18'!$B$8:$B$35,0)),INDEX('I.KI 2017-18'!V$9:V$393,MATCH($B251,'I.KI 2017-18'!$B$9:$B$393,0)))),"")</f>
        <v>0</v>
      </c>
      <c r="AJ251" s="157">
        <f>_xlfn.IFNA(IF($B251=$B$382,0,_xlfn.IFNA(INDEX('I.Supplementary 2017-18'!W$8:W$35,MATCH($B251,'I.Supplementary 2017-18'!$B$8:$B$35,0)),INDEX('I.KI 2017-18'!W$9:W$393,MATCH($B251,'I.KI 2017-18'!$B$9:$B$393,0)))),"")</f>
        <v>0</v>
      </c>
      <c r="AK251" s="156">
        <f>_xlfn.IFNA(IF($B251=$B$382,0,_xlfn.IFNA(INDEX('I.Supplementary 2017-18'!X$8:X$35,MATCH($B251,'I.Supplementary 2017-18'!$B$8:$B$35,0)),INDEX('I.KI 2017-18'!X$9:X$393,MATCH($B251,'I.KI 2017-18'!$B$9:$B$393,0)))),"")</f>
        <v>58.950422208026168</v>
      </c>
      <c r="AL251" s="193">
        <f>_xlfn.IFNA(IF($B251=$B$382,0,_xlfn.IFNA(INDEX('I.Supplementary 2017-18'!Y$8:Y$35,MATCH($B251,'I.Supplementary 2017-18'!$B$8:$B$35,0)),INDEX('I.KI 2017-18'!Y$9:Y$393,MATCH($B251,'I.KI 2017-18'!$B$9:$B$393,0)))),"")</f>
        <v>14.179486339658567</v>
      </c>
      <c r="AM251" s="193">
        <f>_xlfn.IFNA(IF($B251=$B$382,0,_xlfn.IFNA(INDEX('I.Supplementary 2017-18'!Z$8:Z$35,MATCH($B251,'I.Supplementary 2017-18'!$B$8:$B$35,0)),INDEX('I.KI 2017-18'!Z$9:Z$393,MATCH($B251,'I.KI 2017-18'!$B$9:$B$393,0)))),"")</f>
        <v>0</v>
      </c>
      <c r="AN251" s="193">
        <f>_xlfn.IFNA(IF($B251=$B$382,0,_xlfn.IFNA(INDEX('I.Supplementary 2017-18'!AA$8:AA$35,MATCH($B251,'I.Supplementary 2017-18'!$B$8:$B$35,0)),INDEX('I.KI 2017-18'!AA$9:AA$393,MATCH($B251,'I.KI 2017-18'!$B$9:$B$393,0)))),"")</f>
        <v>0</v>
      </c>
      <c r="AO251" s="157">
        <f>_xlfn.IFNA(IF($B251=$B$382,0,_xlfn.IFNA(INDEX('I.Supplementary 2017-18'!AB$8:AB$35,MATCH($B251,'I.Supplementary 2017-18'!$B$8:$B$35,0)),INDEX('I.KI 2017-18'!AB$9:AB$393,MATCH($B251,'I.KI 2017-18'!$B$9:$B$393,0)))),"")</f>
        <v>0</v>
      </c>
      <c r="AP251" s="149"/>
      <c r="AQ251" s="156">
        <f>_xlfn.IFNA(IF($B251=$B$381,0,IF($B251=$B$382,0,_xlfn.IFNA(INDEX('I.Supplementary 2017-18'!I$8:I$35,MATCH($B251,'I.Supplementary 2017-18'!$B$8:$B$35,0)),INDEX('I.KI 2017-18'!I$9:I$393,MATCH($B251,'I.KI 2017-18'!$B$9:$B$393,0))))),"")</f>
        <v>23.224012670782859</v>
      </c>
      <c r="AR251" s="149">
        <f>_xlfn.IFNA(IF($B251=$B$381,0,IF($B251=$B$382,0,_xlfn.IFNA(INDEX('I.Supplementary 2017-18'!J$8:J$35,MATCH($B251,'I.Supplementary 2017-18'!$B$8:$B$35,0)),INDEX('I.KI 2017-18'!J$9:J$393,MATCH($B251,'I.KI 2017-18'!$B$9:$B$393,0))))),"")</f>
        <v>49.90589587690188</v>
      </c>
      <c r="AS251" s="157">
        <f>_xlfn.IFNA(IF($B251=$B$381,0,IF($B251=$B$382,0,_xlfn.IFNA(INDEX('I.Supplementary 2017-18'!H$8:H$35,MATCH($B251,'I.Supplementary 2017-18'!$B$8:$B$35,0)),INDEX('I.KI 2017-18'!H$9:H$393,MATCH($B251,'I.KI 2017-18'!$B$9:$B$393,0))))),"")</f>
        <v>73.129908547684735</v>
      </c>
      <c r="AT251" s="149"/>
      <c r="AU251" s="156">
        <f>_xlfn.IFNA(_xlfn.IFNA(INDEX('I.Supplementary 2018-19'!P$8:P$157,MATCH($B251,'I.Supplementary 2018-19'!$B$8:$B$157,0)),INDEX('I.KI 2018-19'!P$9:P$393,MATCH($B251,'I.KI 2018-19'!$B$9:$B$393,0))),"")</f>
        <v>14.979639192033977</v>
      </c>
      <c r="AV251" s="193">
        <f>_xlfn.IFNA(_xlfn.IFNA(INDEX('I.Supplementary 2018-19'!Q$8:Q$157,MATCH($B251,'I.Supplementary 2018-19'!$B$8:$B$157,0)),INDEX('I.KI 2018-19'!Q$9:Q$393,MATCH($B251,'I.KI 2018-19'!$B$9:$B$393,0))),"")</f>
        <v>1.800079827842433</v>
      </c>
      <c r="AW251" s="193">
        <f>_xlfn.IFNA(_xlfn.IFNA(INDEX('I.Supplementary 2018-19'!R$8:R$157,MATCH($B251,'I.Supplementary 2018-19'!$B$8:$B$157,0)),INDEX('I.KI 2018-19'!R$9:R$393,MATCH($B251,'I.KI 2018-19'!$B$9:$B$393,0))),"")</f>
        <v>0</v>
      </c>
      <c r="AX251" s="193">
        <f>_xlfn.IFNA(_xlfn.IFNA(INDEX('I.Supplementary 2018-19'!S$8:S$157,MATCH($B251,'I.Supplementary 2018-19'!$B$8:$B$157,0)),INDEX('I.KI 2018-19'!S$9:S$393,MATCH($B251,'I.KI 2018-19'!$B$9:$B$393,0))),"")</f>
        <v>0</v>
      </c>
      <c r="AY251" s="157">
        <f>_xlfn.IFNA(_xlfn.IFNA(INDEX('I.Supplementary 2018-19'!T$8:T$157,MATCH($B251,'I.Supplementary 2018-19'!$B$8:$B$157,0)),INDEX('I.KI 2018-19'!T$9:T$393,MATCH($B251,'I.KI 2018-19'!$B$9:$B$393,0))),"")</f>
        <v>0</v>
      </c>
      <c r="AZ251" s="156">
        <f>_xlfn.IFNA(_xlfn.IFNA(INDEX('I.Supplementary 2018-19'!U$8:U$157,MATCH($B251,'I.Supplementary 2018-19'!$B$8:$B$157,0)),INDEX('I.KI 2018-19'!U$9:U$393,MATCH($B251,'I.KI 2018-19'!$B$9:$B$393,0))),"")</f>
        <v>40.188180960995702</v>
      </c>
      <c r="BA251" s="193">
        <f>_xlfn.IFNA(_xlfn.IFNA(INDEX('I.Supplementary 2018-19'!V$8:V$157,MATCH($B251,'I.Supplementary 2018-19'!$B$8:$B$157,0)),INDEX('I.KI 2018-19'!V$9:V$393,MATCH($B251,'I.KI 2018-19'!$B$9:$B$393,0))),"")</f>
        <v>11.217033676156442</v>
      </c>
      <c r="BB251" s="193">
        <f>_xlfn.IFNA(_xlfn.IFNA(INDEX('I.Supplementary 2018-19'!W$8:W$157,MATCH($B251,'I.Supplementary 2018-19'!$B$8:$B$157,0)),INDEX('I.KI 2018-19'!W$9:W$393,MATCH($B251,'I.KI 2018-19'!$B$9:$B$393,0))),"")</f>
        <v>0</v>
      </c>
      <c r="BC251" s="193">
        <f>_xlfn.IFNA(_xlfn.IFNA(INDEX('I.Supplementary 2018-19'!X$8:X$157,MATCH($B251,'I.Supplementary 2018-19'!$B$8:$B$157,0)),INDEX('I.KI 2018-19'!X$9:X$393,MATCH($B251,'I.KI 2018-19'!$B$9:$B$393,0))),"")</f>
        <v>0</v>
      </c>
      <c r="BD251" s="157">
        <f>_xlfn.IFNA(_xlfn.IFNA(INDEX('I.Supplementary 2018-19'!Y$8:Y$157,MATCH($B251,'I.Supplementary 2018-19'!$B$8:$B$157,0)),INDEX('I.KI 2018-19'!Y$9:Y$393,MATCH($B251,'I.KI 2018-19'!$B$9:$B$393,0))),"")</f>
        <v>0</v>
      </c>
      <c r="BE251" s="156">
        <f>_xlfn.IFNA(_xlfn.IFNA(INDEX('I.Supplementary 2018-19'!Z$8:Z$157,MATCH($B251,'I.Supplementary 2018-19'!$B$8:$B$157,0)),INDEX('I.KI 2018-19'!Z$9:Z$393,MATCH($B251,'I.KI 2018-19'!$B$9:$B$393,0))),"")</f>
        <v>55.16782015302968</v>
      </c>
      <c r="BF251" s="193">
        <f>_xlfn.IFNA(_xlfn.IFNA(INDEX('I.Supplementary 2018-19'!AA$8:AA$157,MATCH($B251,'I.Supplementary 2018-19'!$B$8:$B$157,0)),INDEX('I.KI 2018-19'!AA$9:AA$393,MATCH($B251,'I.KI 2018-19'!$B$9:$B$393,0))),"")</f>
        <v>13.017113503998875</v>
      </c>
      <c r="BG251" s="193">
        <f>_xlfn.IFNA(_xlfn.IFNA(INDEX('I.Supplementary 2018-19'!AB$8:AB$157,MATCH($B251,'I.Supplementary 2018-19'!$B$8:$B$157,0)),INDEX('I.KI 2018-19'!AB$9:AB$393,MATCH($B251,'I.KI 2018-19'!$B$9:$B$393,0))),"")</f>
        <v>0</v>
      </c>
      <c r="BH251" s="193">
        <f>_xlfn.IFNA(_xlfn.IFNA(INDEX('I.Supplementary 2018-19'!AC$8:AC$157,MATCH($B251,'I.Supplementary 2018-19'!$B$8:$B$157,0)),INDEX('I.KI 2018-19'!AC$9:AC$393,MATCH($B251,'I.KI 2018-19'!$B$9:$B$393,0))),"")</f>
        <v>0</v>
      </c>
      <c r="BI251" s="157">
        <f>_xlfn.IFNA(_xlfn.IFNA(INDEX('I.Supplementary 2018-19'!AD$8:AD$157,MATCH($B251,'I.Supplementary 2018-19'!$B$8:$B$157,0)),INDEX('I.KI 2018-19'!AD$9:AD$393,MATCH($B251,'I.KI 2018-19'!$B$9:$B$393,0))),"")</f>
        <v>0</v>
      </c>
      <c r="BJ251" s="149"/>
      <c r="BK251" s="156">
        <f>_xlfn.IFNA(IF($B251=$B$381,0,IF($B251=$B$382,0,_xlfn.IFNA(INDEX('I.Supplementary 2018-19'!I$8:I$157,MATCH($B251,'I.Supplementary 2018-19'!$B$8:$B$157,0)),INDEX('I.KI 2018-19'!I$9:I$393,MATCH($B251,'I.KI 2018-19'!$B$9:$B$393,0))))),"")</f>
        <v>16.77971901987641</v>
      </c>
      <c r="BL251" s="149">
        <f>_xlfn.IFNA(IF($B251=$B$381,0,IF($B251=$B$382,0,_xlfn.IFNA(INDEX('I.Supplementary 2018-19'!J$8:J$157,MATCH($B251,'I.Supplementary 2018-19'!$B$8:$B$157,0)),INDEX('I.KI 2018-19'!J$9:J$393,MATCH($B251,'I.KI 2018-19'!$B$9:$B$393,0))))),"")</f>
        <v>51.405214637152149</v>
      </c>
      <c r="BM251" s="157">
        <f>_xlfn.IFNA(IF($B251=$B$381,0,IF($B251=$B$382,0,_xlfn.IFNA(INDEX('I.Supplementary 2018-19'!H$8:H$157,MATCH($B251,'I.Supplementary 2018-19'!$B$8:$B$157,0)),INDEX('I.KI 2018-19'!H$9:H$393,MATCH($B251,'I.KI 2018-19'!$B$9:$B$393,0))))),"")</f>
        <v>68.184933657028552</v>
      </c>
    </row>
    <row r="252" spans="2:65">
      <c r="B252" s="121" t="str">
        <f>'Calculations for 2021-22'!B252</f>
        <v>E0703</v>
      </c>
      <c r="C252" s="160" t="str">
        <f>'Calculations for 2021-22'!D252</f>
        <v>E0703</v>
      </c>
      <c r="D252" t="str">
        <f>'Calculations for 2021-22'!E252</f>
        <v>UNINFIR</v>
      </c>
      <c r="E252">
        <f>'Calculations for 2021-22'!F252</f>
        <v>0</v>
      </c>
      <c r="F252" s="120" t="str">
        <f>'Calculations for 2021-22'!H252</f>
        <v>Redcar and Cleveland</v>
      </c>
      <c r="G252" s="156">
        <f>_xlfn.IFNA(INDEX('I.KI 2016-17'!M$8:M$391,MATCH($B252,'I.KI 2016-17'!$B$8:$B$391,0)),"")</f>
        <v>19.148739404992</v>
      </c>
      <c r="H252" s="149">
        <f>_xlfn.IFNA(INDEX('I.KI 2016-17'!N$8:N$391,MATCH($B252,'I.KI 2016-17'!$B$8:$B$391,0)),"")</f>
        <v>2.4018171702589997</v>
      </c>
      <c r="I252" s="149">
        <f>_xlfn.IFNA(INDEX('I.KI 2016-17'!O$8:O$391,MATCH($B252,'I.KI 2016-17'!$B$8:$B$391,0)),"")</f>
        <v>0</v>
      </c>
      <c r="J252" s="149">
        <f>_xlfn.IFNA(INDEX('I.KI 2016-17'!P$8:P$391,MATCH($B252,'I.KI 2016-17'!$B$8:$B$391,0)),"")</f>
        <v>0</v>
      </c>
      <c r="K252" s="157">
        <f>_xlfn.IFNA(INDEX('I.KI 2016-17'!Q$8:Q$391,MATCH($B252,'I.KI 2016-17'!$B$8:$B$391,0)),"")</f>
        <v>0</v>
      </c>
      <c r="L252" s="156">
        <f>_xlfn.IFNA(INDEX('I.KI 2016-17'!R$8:R$391,MATCH($B252,'I.KI 2016-17'!$B$8:$B$391,0)),"")</f>
        <v>28.214864048345</v>
      </c>
      <c r="M252" s="193">
        <f>_xlfn.IFNA(INDEX('I.KI 2016-17'!S$8:S$391,MATCH($B252,'I.KI 2016-17'!$B$8:$B$391,0)),"")</f>
        <v>4.782734000704</v>
      </c>
      <c r="N252" s="193">
        <f>_xlfn.IFNA(INDEX('I.KI 2016-17'!T$8:T$391,MATCH($B252,'I.KI 2016-17'!$B$8:$B$391,0)),"")</f>
        <v>0</v>
      </c>
      <c r="O252" s="193">
        <f>_xlfn.IFNA(INDEX('I.KI 2016-17'!U$8:U$391,MATCH($B252,'I.KI 2016-17'!$B$8:$B$391,0)),"")</f>
        <v>0</v>
      </c>
      <c r="P252" s="157">
        <f>_xlfn.IFNA(INDEX('I.KI 2016-17'!V$8:V$391,MATCH($B252,'I.KI 2016-17'!$B$8:$B$391,0)),"")</f>
        <v>0</v>
      </c>
      <c r="Q252" s="156">
        <f>_xlfn.IFNA(INDEX('I.KI 2016-17'!W$8:W$391,MATCH($B252,'I.KI 2016-17'!$B$8:$B$391,0)),"")</f>
        <v>47.363603453336999</v>
      </c>
      <c r="R252" s="193">
        <f>_xlfn.IFNA(INDEX('I.KI 2016-17'!X$8:X$391,MATCH($B252,'I.KI 2016-17'!$B$8:$B$391,0)),"")</f>
        <v>7.1845511709629992</v>
      </c>
      <c r="S252" s="193">
        <f>_xlfn.IFNA(INDEX('I.KI 2016-17'!Y$8:Y$391,MATCH($B252,'I.KI 2016-17'!$B$8:$B$391,0)),"")</f>
        <v>0</v>
      </c>
      <c r="T252" s="193">
        <f>_xlfn.IFNA(INDEX('I.KI 2016-17'!Z$8:Z$391,MATCH($B252,'I.KI 2016-17'!$B$8:$B$391,0)),"")</f>
        <v>0</v>
      </c>
      <c r="U252" s="157">
        <f>_xlfn.IFNA(INDEX('I.KI 2016-17'!AA$8:AA$391,MATCH($B252,'I.KI 2016-17'!$B$8:$B$391,0)),"")</f>
        <v>0</v>
      </c>
      <c r="V252" s="149"/>
      <c r="W252" s="154">
        <f>_xlfn.IFNA(INDEX('I.KI 2016-17'!$H$8:$H$391,MATCH(B252,'I.KI 2016-17'!$B$8:$B$391,0)),"")</f>
        <v>21.550556575250997</v>
      </c>
      <c r="X252" s="153">
        <f>_xlfn.IFNA(INDEX('I.KI 2016-17'!$I$8:$I$391,MATCH(B252,'I.KI 2016-17'!$B$8:$B$391,0)),"")</f>
        <v>32.997598049048996</v>
      </c>
      <c r="Y252" s="155">
        <f>_xlfn.IFNA(INDEX('I.KI 2016-17'!$G$8:$G$391,MATCH(B252,'I.KI 2016-17'!$B$8:$B$391,0)),"")</f>
        <v>54.548154624299997</v>
      </c>
      <c r="Z252" s="149"/>
      <c r="AA252" s="156">
        <f>_xlfn.IFNA(IF($B252=$B$382,0,_xlfn.IFNA(INDEX('I.Supplementary 2017-18'!N$8:N$35,MATCH($B252,'I.Supplementary 2017-18'!$B$8:$B$35,0)),INDEX('I.KI 2017-18'!N$9:N$393,MATCH($B252,'I.KI 2017-18'!$B$9:$B$393,0)))),"")</f>
        <v>14.051420523413949</v>
      </c>
      <c r="AB252" s="193">
        <f>_xlfn.IFNA(IF($B252=$B$382,0,_xlfn.IFNA(INDEX('I.Supplementary 2017-18'!O$8:O$35,MATCH($B252,'I.Supplementary 2017-18'!$B$8:$B$35,0)),INDEX('I.KI 2017-18'!O$9:O$393,MATCH($B252,'I.KI 2017-18'!$B$9:$B$393,0)))),"")</f>
        <v>1.4108736508274804</v>
      </c>
      <c r="AC252" s="193">
        <f>_xlfn.IFNA(IF($B252=$B$382,0,_xlfn.IFNA(INDEX('I.Supplementary 2017-18'!P$8:P$35,MATCH($B252,'I.Supplementary 2017-18'!$B$8:$B$35,0)),INDEX('I.KI 2017-18'!P$9:P$393,MATCH($B252,'I.KI 2017-18'!$B$9:$B$393,0)))),"")</f>
        <v>0</v>
      </c>
      <c r="AD252" s="193">
        <f>_xlfn.IFNA(IF($B252=$B$382,0,_xlfn.IFNA(INDEX('I.Supplementary 2017-18'!Q$8:Q$35,MATCH($B252,'I.Supplementary 2017-18'!$B$8:$B$35,0)),INDEX('I.KI 2017-18'!Q$9:Q$393,MATCH($B252,'I.KI 2017-18'!$B$9:$B$393,0)))),"")</f>
        <v>0</v>
      </c>
      <c r="AE252" s="157">
        <f>_xlfn.IFNA(IF($B252=$B$382,0,_xlfn.IFNA(INDEX('I.Supplementary 2017-18'!R$8:R$35,MATCH($B252,'I.Supplementary 2017-18'!$B$8:$B$35,0)),INDEX('I.KI 2017-18'!R$9:R$393,MATCH($B252,'I.KI 2017-18'!$B$9:$B$393,0)))),"")</f>
        <v>0</v>
      </c>
      <c r="AF252" s="156">
        <f>_xlfn.IFNA(IF($B252=$B$382,0,_xlfn.IFNA(INDEX('I.Supplementary 2017-18'!S$8:S$35,MATCH($B252,'I.Supplementary 2017-18'!$B$8:$B$35,0)),INDEX('I.KI 2017-18'!S$9:S$393,MATCH($B252,'I.KI 2017-18'!$B$9:$B$393,0)))),"")</f>
        <v>28.790899408345879</v>
      </c>
      <c r="AG252" s="193">
        <f>_xlfn.IFNA(IF($B252=$B$382,0,_xlfn.IFNA(INDEX('I.Supplementary 2017-18'!T$8:T$35,MATCH($B252,'I.Supplementary 2017-18'!$B$8:$B$35,0)),INDEX('I.KI 2017-18'!T$9:T$393,MATCH($B252,'I.KI 2017-18'!$B$9:$B$393,0)))),"")</f>
        <v>4.8803784159726096</v>
      </c>
      <c r="AH252" s="193">
        <f>_xlfn.IFNA(IF($B252=$B$382,0,_xlfn.IFNA(INDEX('I.Supplementary 2017-18'!U$8:U$35,MATCH($B252,'I.Supplementary 2017-18'!$B$8:$B$35,0)),INDEX('I.KI 2017-18'!U$9:U$393,MATCH($B252,'I.KI 2017-18'!$B$9:$B$393,0)))),"")</f>
        <v>0</v>
      </c>
      <c r="AI252" s="193">
        <f>_xlfn.IFNA(IF($B252=$B$382,0,_xlfn.IFNA(INDEX('I.Supplementary 2017-18'!V$8:V$35,MATCH($B252,'I.Supplementary 2017-18'!$B$8:$B$35,0)),INDEX('I.KI 2017-18'!V$9:V$393,MATCH($B252,'I.KI 2017-18'!$B$9:$B$393,0)))),"")</f>
        <v>0</v>
      </c>
      <c r="AJ252" s="157">
        <f>_xlfn.IFNA(IF($B252=$B$382,0,_xlfn.IFNA(INDEX('I.Supplementary 2017-18'!W$8:W$35,MATCH($B252,'I.Supplementary 2017-18'!$B$8:$B$35,0)),INDEX('I.KI 2017-18'!W$9:W$393,MATCH($B252,'I.KI 2017-18'!$B$9:$B$393,0)))),"")</f>
        <v>0</v>
      </c>
      <c r="AK252" s="156">
        <f>_xlfn.IFNA(IF($B252=$B$382,0,_xlfn.IFNA(INDEX('I.Supplementary 2017-18'!X$8:X$35,MATCH($B252,'I.Supplementary 2017-18'!$B$8:$B$35,0)),INDEX('I.KI 2017-18'!X$9:X$393,MATCH($B252,'I.KI 2017-18'!$B$9:$B$393,0)))),"")</f>
        <v>42.842319931759832</v>
      </c>
      <c r="AL252" s="193">
        <f>_xlfn.IFNA(IF($B252=$B$382,0,_xlfn.IFNA(INDEX('I.Supplementary 2017-18'!Y$8:Y$35,MATCH($B252,'I.Supplementary 2017-18'!$B$8:$B$35,0)),INDEX('I.KI 2017-18'!Y$9:Y$393,MATCH($B252,'I.KI 2017-18'!$B$9:$B$393,0)))),"")</f>
        <v>6.29125206680009</v>
      </c>
      <c r="AM252" s="193">
        <f>_xlfn.IFNA(IF($B252=$B$382,0,_xlfn.IFNA(INDEX('I.Supplementary 2017-18'!Z$8:Z$35,MATCH($B252,'I.Supplementary 2017-18'!$B$8:$B$35,0)),INDEX('I.KI 2017-18'!Z$9:Z$393,MATCH($B252,'I.KI 2017-18'!$B$9:$B$393,0)))),"")</f>
        <v>0</v>
      </c>
      <c r="AN252" s="193">
        <f>_xlfn.IFNA(IF($B252=$B$382,0,_xlfn.IFNA(INDEX('I.Supplementary 2017-18'!AA$8:AA$35,MATCH($B252,'I.Supplementary 2017-18'!$B$8:$B$35,0)),INDEX('I.KI 2017-18'!AA$9:AA$393,MATCH($B252,'I.KI 2017-18'!$B$9:$B$393,0)))),"")</f>
        <v>0</v>
      </c>
      <c r="AO252" s="157">
        <f>_xlfn.IFNA(IF($B252=$B$382,0,_xlfn.IFNA(INDEX('I.Supplementary 2017-18'!AB$8:AB$35,MATCH($B252,'I.Supplementary 2017-18'!$B$8:$B$35,0)),INDEX('I.KI 2017-18'!AB$9:AB$393,MATCH($B252,'I.KI 2017-18'!$B$9:$B$393,0)))),"")</f>
        <v>0</v>
      </c>
      <c r="AP252" s="149"/>
      <c r="AQ252" s="156">
        <f>_xlfn.IFNA(IF($B252=$B$381,0,IF($B252=$B$382,0,_xlfn.IFNA(INDEX('I.Supplementary 2017-18'!I$8:I$35,MATCH($B252,'I.Supplementary 2017-18'!$B$8:$B$35,0)),INDEX('I.KI 2017-18'!I$9:I$393,MATCH($B252,'I.KI 2017-18'!$B$9:$B$393,0))))),"")</f>
        <v>15.462294174241428</v>
      </c>
      <c r="AR252" s="149">
        <f>_xlfn.IFNA(IF($B252=$B$381,0,IF($B252=$B$382,0,_xlfn.IFNA(INDEX('I.Supplementary 2017-18'!J$8:J$35,MATCH($B252,'I.Supplementary 2017-18'!$B$8:$B$35,0)),INDEX('I.KI 2017-18'!J$9:J$393,MATCH($B252,'I.KI 2017-18'!$B$9:$B$393,0))))),"")</f>
        <v>33.671277824318494</v>
      </c>
      <c r="AS252" s="157">
        <f>_xlfn.IFNA(IF($B252=$B$381,0,IF($B252=$B$382,0,_xlfn.IFNA(INDEX('I.Supplementary 2017-18'!H$8:H$35,MATCH($B252,'I.Supplementary 2017-18'!$B$8:$B$35,0)),INDEX('I.KI 2017-18'!H$9:H$393,MATCH($B252,'I.KI 2017-18'!$B$9:$B$393,0))))),"")</f>
        <v>49.133571998559923</v>
      </c>
      <c r="AT252" s="149"/>
      <c r="AU252" s="156">
        <f>_xlfn.IFNA(_xlfn.IFNA(INDEX('I.Supplementary 2018-19'!P$8:P$157,MATCH($B252,'I.Supplementary 2018-19'!$B$8:$B$157,0)),INDEX('I.KI 2018-19'!P$9:P$393,MATCH($B252,'I.KI 2018-19'!$B$9:$B$393,0))),"")</f>
        <v>10.616811020756565</v>
      </c>
      <c r="AV252" s="193">
        <f>_xlfn.IFNA(_xlfn.IFNA(INDEX('I.Supplementary 2018-19'!Q$8:Q$157,MATCH($B252,'I.Supplementary 2018-19'!$B$8:$B$157,0)),INDEX('I.KI 2018-19'!Q$9:Q$393,MATCH($B252,'I.KI 2018-19'!$B$9:$B$393,0))),"")</f>
        <v>0.78600189385352848</v>
      </c>
      <c r="AW252" s="193">
        <f>_xlfn.IFNA(_xlfn.IFNA(INDEX('I.Supplementary 2018-19'!R$8:R$157,MATCH($B252,'I.Supplementary 2018-19'!$B$8:$B$157,0)),INDEX('I.KI 2018-19'!R$9:R$393,MATCH($B252,'I.KI 2018-19'!$B$9:$B$393,0))),"")</f>
        <v>0</v>
      </c>
      <c r="AX252" s="193">
        <f>_xlfn.IFNA(_xlfn.IFNA(INDEX('I.Supplementary 2018-19'!S$8:S$157,MATCH($B252,'I.Supplementary 2018-19'!$B$8:$B$157,0)),INDEX('I.KI 2018-19'!S$9:S$393,MATCH($B252,'I.KI 2018-19'!$B$9:$B$393,0))),"")</f>
        <v>0</v>
      </c>
      <c r="AY252" s="157">
        <f>_xlfn.IFNA(_xlfn.IFNA(INDEX('I.Supplementary 2018-19'!T$8:T$157,MATCH($B252,'I.Supplementary 2018-19'!$B$8:$B$157,0)),INDEX('I.KI 2018-19'!T$9:T$393,MATCH($B252,'I.KI 2018-19'!$B$9:$B$393,0))),"")</f>
        <v>0</v>
      </c>
      <c r="AZ252" s="156">
        <f>_xlfn.IFNA(_xlfn.IFNA(INDEX('I.Supplementary 2018-19'!U$8:U$157,MATCH($B252,'I.Supplementary 2018-19'!$B$8:$B$157,0)),INDEX('I.KI 2018-19'!U$9:U$393,MATCH($B252,'I.KI 2018-19'!$B$9:$B$393,0))),"")</f>
        <v>29.655862051515065</v>
      </c>
      <c r="BA252" s="193">
        <f>_xlfn.IFNA(_xlfn.IFNA(INDEX('I.Supplementary 2018-19'!V$8:V$157,MATCH($B252,'I.Supplementary 2018-19'!$B$8:$B$157,0)),INDEX('I.KI 2018-19'!V$9:V$393,MATCH($B252,'I.KI 2018-19'!$B$9:$B$393,0))),"")</f>
        <v>5.0269992267529027</v>
      </c>
      <c r="BB252" s="193">
        <f>_xlfn.IFNA(_xlfn.IFNA(INDEX('I.Supplementary 2018-19'!W$8:W$157,MATCH($B252,'I.Supplementary 2018-19'!$B$8:$B$157,0)),INDEX('I.KI 2018-19'!W$9:W$393,MATCH($B252,'I.KI 2018-19'!$B$9:$B$393,0))),"")</f>
        <v>0</v>
      </c>
      <c r="BC252" s="193">
        <f>_xlfn.IFNA(_xlfn.IFNA(INDEX('I.Supplementary 2018-19'!X$8:X$157,MATCH($B252,'I.Supplementary 2018-19'!$B$8:$B$157,0)),INDEX('I.KI 2018-19'!X$9:X$393,MATCH($B252,'I.KI 2018-19'!$B$9:$B$393,0))),"")</f>
        <v>0</v>
      </c>
      <c r="BD252" s="157">
        <f>_xlfn.IFNA(_xlfn.IFNA(INDEX('I.Supplementary 2018-19'!Y$8:Y$157,MATCH($B252,'I.Supplementary 2018-19'!$B$8:$B$157,0)),INDEX('I.KI 2018-19'!Y$9:Y$393,MATCH($B252,'I.KI 2018-19'!$B$9:$B$393,0))),"")</f>
        <v>0</v>
      </c>
      <c r="BE252" s="156">
        <f>_xlfn.IFNA(_xlfn.IFNA(INDEX('I.Supplementary 2018-19'!Z$8:Z$157,MATCH($B252,'I.Supplementary 2018-19'!$B$8:$B$157,0)),INDEX('I.KI 2018-19'!Z$9:Z$393,MATCH($B252,'I.KI 2018-19'!$B$9:$B$393,0))),"")</f>
        <v>40.27267307227163</v>
      </c>
      <c r="BF252" s="193">
        <f>_xlfn.IFNA(_xlfn.IFNA(INDEX('I.Supplementary 2018-19'!AA$8:AA$157,MATCH($B252,'I.Supplementary 2018-19'!$B$8:$B$157,0)),INDEX('I.KI 2018-19'!AA$9:AA$393,MATCH($B252,'I.KI 2018-19'!$B$9:$B$393,0))),"")</f>
        <v>5.8130011206064314</v>
      </c>
      <c r="BG252" s="193">
        <f>_xlfn.IFNA(_xlfn.IFNA(INDEX('I.Supplementary 2018-19'!AB$8:AB$157,MATCH($B252,'I.Supplementary 2018-19'!$B$8:$B$157,0)),INDEX('I.KI 2018-19'!AB$9:AB$393,MATCH($B252,'I.KI 2018-19'!$B$9:$B$393,0))),"")</f>
        <v>0</v>
      </c>
      <c r="BH252" s="193">
        <f>_xlfn.IFNA(_xlfn.IFNA(INDEX('I.Supplementary 2018-19'!AC$8:AC$157,MATCH($B252,'I.Supplementary 2018-19'!$B$8:$B$157,0)),INDEX('I.KI 2018-19'!AC$9:AC$393,MATCH($B252,'I.KI 2018-19'!$B$9:$B$393,0))),"")</f>
        <v>0</v>
      </c>
      <c r="BI252" s="157">
        <f>_xlfn.IFNA(_xlfn.IFNA(INDEX('I.Supplementary 2018-19'!AD$8:AD$157,MATCH($B252,'I.Supplementary 2018-19'!$B$8:$B$157,0)),INDEX('I.KI 2018-19'!AD$9:AD$393,MATCH($B252,'I.KI 2018-19'!$B$9:$B$393,0))),"")</f>
        <v>0</v>
      </c>
      <c r="BJ252" s="149"/>
      <c r="BK252" s="156">
        <f>_xlfn.IFNA(IF($B252=$B$381,0,IF($B252=$B$382,0,_xlfn.IFNA(INDEX('I.Supplementary 2018-19'!I$8:I$157,MATCH($B252,'I.Supplementary 2018-19'!$B$8:$B$157,0)),INDEX('I.KI 2018-19'!I$9:I$393,MATCH($B252,'I.KI 2018-19'!$B$9:$B$393,0))))),"")</f>
        <v>11.402812914610093</v>
      </c>
      <c r="BL252" s="149">
        <f>_xlfn.IFNA(IF($B252=$B$381,0,IF($B252=$B$382,0,_xlfn.IFNA(INDEX('I.Supplementary 2018-19'!J$8:J$157,MATCH($B252,'I.Supplementary 2018-19'!$B$8:$B$157,0)),INDEX('I.KI 2018-19'!J$9:J$393,MATCH($B252,'I.KI 2018-19'!$B$9:$B$393,0))))),"")</f>
        <v>34.682861278267964</v>
      </c>
      <c r="BM252" s="157">
        <f>_xlfn.IFNA(IF($B252=$B$381,0,IF($B252=$B$382,0,_xlfn.IFNA(INDEX('I.Supplementary 2018-19'!H$8:H$157,MATCH($B252,'I.Supplementary 2018-19'!$B$8:$B$157,0)),INDEX('I.KI 2018-19'!H$9:H$393,MATCH($B252,'I.KI 2018-19'!$B$9:$B$393,0))))),"")</f>
        <v>46.085674192878059</v>
      </c>
    </row>
    <row r="253" spans="2:65">
      <c r="B253" s="121" t="str">
        <f>'Calculations for 2021-22'!B253</f>
        <v>E1835</v>
      </c>
      <c r="C253" s="160" t="str">
        <f>'Calculations for 2021-22'!D253</f>
        <v>E1835</v>
      </c>
      <c r="D253" t="str">
        <f>'Calculations for 2021-22'!E253</f>
        <v>SD</v>
      </c>
      <c r="E253" t="str">
        <f>'Calculations for 2021-22'!F253</f>
        <v>P1901</v>
      </c>
      <c r="F253" s="120" t="str">
        <f>'Calculations for 2021-22'!H253</f>
        <v>Redditch</v>
      </c>
      <c r="G253" s="156">
        <f>_xlfn.IFNA(INDEX('I.KI 2016-17'!M$8:M$391,MATCH($B253,'I.KI 2016-17'!$B$8:$B$391,0)),"")</f>
        <v>0</v>
      </c>
      <c r="H253" s="149">
        <f>_xlfn.IFNA(INDEX('I.KI 2016-17'!N$8:N$391,MATCH($B253,'I.KI 2016-17'!$B$8:$B$391,0)),"")</f>
        <v>0.90108995063300001</v>
      </c>
      <c r="I253" s="149">
        <f>_xlfn.IFNA(INDEX('I.KI 2016-17'!O$8:O$391,MATCH($B253,'I.KI 2016-17'!$B$8:$B$391,0)),"")</f>
        <v>0</v>
      </c>
      <c r="J253" s="149">
        <f>_xlfn.IFNA(INDEX('I.KI 2016-17'!P$8:P$391,MATCH($B253,'I.KI 2016-17'!$B$8:$B$391,0)),"")</f>
        <v>0</v>
      </c>
      <c r="K253" s="157">
        <f>_xlfn.IFNA(INDEX('I.KI 2016-17'!Q$8:Q$391,MATCH($B253,'I.KI 2016-17'!$B$8:$B$391,0)),"")</f>
        <v>0</v>
      </c>
      <c r="L253" s="156">
        <f>_xlfn.IFNA(INDEX('I.KI 2016-17'!R$8:R$391,MATCH($B253,'I.KI 2016-17'!$B$8:$B$391,0)),"")</f>
        <v>0</v>
      </c>
      <c r="M253" s="193">
        <f>_xlfn.IFNA(INDEX('I.KI 2016-17'!S$8:S$391,MATCH($B253,'I.KI 2016-17'!$B$8:$B$391,0)),"")</f>
        <v>2.019243905113</v>
      </c>
      <c r="N253" s="193">
        <f>_xlfn.IFNA(INDEX('I.KI 2016-17'!T$8:T$391,MATCH($B253,'I.KI 2016-17'!$B$8:$B$391,0)),"")</f>
        <v>0</v>
      </c>
      <c r="O253" s="193">
        <f>_xlfn.IFNA(INDEX('I.KI 2016-17'!U$8:U$391,MATCH($B253,'I.KI 2016-17'!$B$8:$B$391,0)),"")</f>
        <v>0</v>
      </c>
      <c r="P253" s="157">
        <f>_xlfn.IFNA(INDEX('I.KI 2016-17'!V$8:V$391,MATCH($B253,'I.KI 2016-17'!$B$8:$B$391,0)),"")</f>
        <v>0</v>
      </c>
      <c r="Q253" s="156">
        <f>_xlfn.IFNA(INDEX('I.KI 2016-17'!W$8:W$391,MATCH($B253,'I.KI 2016-17'!$B$8:$B$391,0)),"")</f>
        <v>0</v>
      </c>
      <c r="R253" s="193">
        <f>_xlfn.IFNA(INDEX('I.KI 2016-17'!X$8:X$391,MATCH($B253,'I.KI 2016-17'!$B$8:$B$391,0)),"")</f>
        <v>2.9203338557460001</v>
      </c>
      <c r="S253" s="193">
        <f>_xlfn.IFNA(INDEX('I.KI 2016-17'!Y$8:Y$391,MATCH($B253,'I.KI 2016-17'!$B$8:$B$391,0)),"")</f>
        <v>0</v>
      </c>
      <c r="T253" s="193">
        <f>_xlfn.IFNA(INDEX('I.KI 2016-17'!Z$8:Z$391,MATCH($B253,'I.KI 2016-17'!$B$8:$B$391,0)),"")</f>
        <v>0</v>
      </c>
      <c r="U253" s="157">
        <f>_xlfn.IFNA(INDEX('I.KI 2016-17'!AA$8:AA$391,MATCH($B253,'I.KI 2016-17'!$B$8:$B$391,0)),"")</f>
        <v>0</v>
      </c>
      <c r="V253" s="149"/>
      <c r="W253" s="154">
        <f>_xlfn.IFNA(INDEX('I.KI 2016-17'!$H$8:$H$391,MATCH(B253,'I.KI 2016-17'!$B$8:$B$391,0)),"")</f>
        <v>0.90108995063300001</v>
      </c>
      <c r="X253" s="153">
        <f>_xlfn.IFNA(INDEX('I.KI 2016-17'!$I$8:$I$391,MATCH(B253,'I.KI 2016-17'!$B$8:$B$391,0)),"")</f>
        <v>2.019243905113</v>
      </c>
      <c r="Y253" s="155">
        <f>_xlfn.IFNA(INDEX('I.KI 2016-17'!$G$8:$G$391,MATCH(B253,'I.KI 2016-17'!$B$8:$B$391,0)),"")</f>
        <v>2.9203338557460001</v>
      </c>
      <c r="Z253" s="149"/>
      <c r="AA253" s="156">
        <f>_xlfn.IFNA(IF($B253=$B$382,0,_xlfn.IFNA(INDEX('I.Supplementary 2017-18'!N$8:N$35,MATCH($B253,'I.Supplementary 2017-18'!$B$8:$B$35,0)),INDEX('I.KI 2017-18'!N$9:N$393,MATCH($B253,'I.KI 2017-18'!$B$9:$B$393,0)))),"")</f>
        <v>0</v>
      </c>
      <c r="AB253" s="193">
        <f>_xlfn.IFNA(IF($B253=$B$382,0,_xlfn.IFNA(INDEX('I.Supplementary 2017-18'!O$8:O$35,MATCH($B253,'I.Supplementary 2017-18'!$B$8:$B$35,0)),INDEX('I.KI 2017-18'!O$9:O$393,MATCH($B253,'I.KI 2017-18'!$B$9:$B$393,0)))),"")</f>
        <v>0.36330665017599334</v>
      </c>
      <c r="AC253" s="193">
        <f>_xlfn.IFNA(IF($B253=$B$382,0,_xlfn.IFNA(INDEX('I.Supplementary 2017-18'!P$8:P$35,MATCH($B253,'I.Supplementary 2017-18'!$B$8:$B$35,0)),INDEX('I.KI 2017-18'!P$9:P$393,MATCH($B253,'I.KI 2017-18'!$B$9:$B$393,0)))),"")</f>
        <v>0</v>
      </c>
      <c r="AD253" s="193">
        <f>_xlfn.IFNA(IF($B253=$B$382,0,_xlfn.IFNA(INDEX('I.Supplementary 2017-18'!Q$8:Q$35,MATCH($B253,'I.Supplementary 2017-18'!$B$8:$B$35,0)),INDEX('I.KI 2017-18'!Q$9:Q$393,MATCH($B253,'I.KI 2017-18'!$B$9:$B$393,0)))),"")</f>
        <v>0</v>
      </c>
      <c r="AE253" s="157">
        <f>_xlfn.IFNA(IF($B253=$B$382,0,_xlfn.IFNA(INDEX('I.Supplementary 2017-18'!R$8:R$35,MATCH($B253,'I.Supplementary 2017-18'!$B$8:$B$35,0)),INDEX('I.KI 2017-18'!R$9:R$393,MATCH($B253,'I.KI 2017-18'!$B$9:$B$393,0)))),"")</f>
        <v>0</v>
      </c>
      <c r="AF253" s="156">
        <f>_xlfn.IFNA(IF($B253=$B$382,0,_xlfn.IFNA(INDEX('I.Supplementary 2017-18'!S$8:S$35,MATCH($B253,'I.Supplementary 2017-18'!$B$8:$B$35,0)),INDEX('I.KI 2017-18'!S$9:S$393,MATCH($B253,'I.KI 2017-18'!$B$9:$B$393,0)))),"")</f>
        <v>0</v>
      </c>
      <c r="AG253" s="193">
        <f>_xlfn.IFNA(IF($B253=$B$382,0,_xlfn.IFNA(INDEX('I.Supplementary 2017-18'!T$8:T$35,MATCH($B253,'I.Supplementary 2017-18'!$B$8:$B$35,0)),INDEX('I.KI 2017-18'!T$9:T$393,MATCH($B253,'I.KI 2017-18'!$B$9:$B$393,0)))),"")</f>
        <v>2.0604688384608383</v>
      </c>
      <c r="AH253" s="193">
        <f>_xlfn.IFNA(IF($B253=$B$382,0,_xlfn.IFNA(INDEX('I.Supplementary 2017-18'!U$8:U$35,MATCH($B253,'I.Supplementary 2017-18'!$B$8:$B$35,0)),INDEX('I.KI 2017-18'!U$9:U$393,MATCH($B253,'I.KI 2017-18'!$B$9:$B$393,0)))),"")</f>
        <v>0</v>
      </c>
      <c r="AI253" s="193">
        <f>_xlfn.IFNA(IF($B253=$B$382,0,_xlfn.IFNA(INDEX('I.Supplementary 2017-18'!V$8:V$35,MATCH($B253,'I.Supplementary 2017-18'!$B$8:$B$35,0)),INDEX('I.KI 2017-18'!V$9:V$393,MATCH($B253,'I.KI 2017-18'!$B$9:$B$393,0)))),"")</f>
        <v>0</v>
      </c>
      <c r="AJ253" s="157">
        <f>_xlfn.IFNA(IF($B253=$B$382,0,_xlfn.IFNA(INDEX('I.Supplementary 2017-18'!W$8:W$35,MATCH($B253,'I.Supplementary 2017-18'!$B$8:$B$35,0)),INDEX('I.KI 2017-18'!W$9:W$393,MATCH($B253,'I.KI 2017-18'!$B$9:$B$393,0)))),"")</f>
        <v>0</v>
      </c>
      <c r="AK253" s="156">
        <f>_xlfn.IFNA(IF($B253=$B$382,0,_xlfn.IFNA(INDEX('I.Supplementary 2017-18'!X$8:X$35,MATCH($B253,'I.Supplementary 2017-18'!$B$8:$B$35,0)),INDEX('I.KI 2017-18'!X$9:X$393,MATCH($B253,'I.KI 2017-18'!$B$9:$B$393,0)))),"")</f>
        <v>0</v>
      </c>
      <c r="AL253" s="193">
        <f>_xlfn.IFNA(IF($B253=$B$382,0,_xlfn.IFNA(INDEX('I.Supplementary 2017-18'!Y$8:Y$35,MATCH($B253,'I.Supplementary 2017-18'!$B$8:$B$35,0)),INDEX('I.KI 2017-18'!Y$9:Y$393,MATCH($B253,'I.KI 2017-18'!$B$9:$B$393,0)))),"")</f>
        <v>2.4237754886368315</v>
      </c>
      <c r="AM253" s="193">
        <f>_xlfn.IFNA(IF($B253=$B$382,0,_xlfn.IFNA(INDEX('I.Supplementary 2017-18'!Z$8:Z$35,MATCH($B253,'I.Supplementary 2017-18'!$B$8:$B$35,0)),INDEX('I.KI 2017-18'!Z$9:Z$393,MATCH($B253,'I.KI 2017-18'!$B$9:$B$393,0)))),"")</f>
        <v>0</v>
      </c>
      <c r="AN253" s="193">
        <f>_xlfn.IFNA(IF($B253=$B$382,0,_xlfn.IFNA(INDEX('I.Supplementary 2017-18'!AA$8:AA$35,MATCH($B253,'I.Supplementary 2017-18'!$B$8:$B$35,0)),INDEX('I.KI 2017-18'!AA$9:AA$393,MATCH($B253,'I.KI 2017-18'!$B$9:$B$393,0)))),"")</f>
        <v>0</v>
      </c>
      <c r="AO253" s="157">
        <f>_xlfn.IFNA(IF($B253=$B$382,0,_xlfn.IFNA(INDEX('I.Supplementary 2017-18'!AB$8:AB$35,MATCH($B253,'I.Supplementary 2017-18'!$B$8:$B$35,0)),INDEX('I.KI 2017-18'!AB$9:AB$393,MATCH($B253,'I.KI 2017-18'!$B$9:$B$393,0)))),"")</f>
        <v>0</v>
      </c>
      <c r="AP253" s="149"/>
      <c r="AQ253" s="156">
        <f>_xlfn.IFNA(IF($B253=$B$381,0,IF($B253=$B$382,0,_xlfn.IFNA(INDEX('I.Supplementary 2017-18'!I$8:I$35,MATCH($B253,'I.Supplementary 2017-18'!$B$8:$B$35,0)),INDEX('I.KI 2017-18'!I$9:I$393,MATCH($B253,'I.KI 2017-18'!$B$9:$B$393,0))))),"")</f>
        <v>0.36330665017599334</v>
      </c>
      <c r="AR253" s="149">
        <f>_xlfn.IFNA(IF($B253=$B$381,0,IF($B253=$B$382,0,_xlfn.IFNA(INDEX('I.Supplementary 2017-18'!J$8:J$35,MATCH($B253,'I.Supplementary 2017-18'!$B$8:$B$35,0)),INDEX('I.KI 2017-18'!J$9:J$393,MATCH($B253,'I.KI 2017-18'!$B$9:$B$393,0))))),"")</f>
        <v>2.0604688384608383</v>
      </c>
      <c r="AS253" s="157">
        <f>_xlfn.IFNA(IF($B253=$B$381,0,IF($B253=$B$382,0,_xlfn.IFNA(INDEX('I.Supplementary 2017-18'!H$8:H$35,MATCH($B253,'I.Supplementary 2017-18'!$B$8:$B$35,0)),INDEX('I.KI 2017-18'!H$9:H$393,MATCH($B253,'I.KI 2017-18'!$B$9:$B$393,0))))),"")</f>
        <v>2.4237754886368315</v>
      </c>
      <c r="AT253" s="149"/>
      <c r="AU253" s="156">
        <f>_xlfn.IFNA(_xlfn.IFNA(INDEX('I.Supplementary 2018-19'!P$8:P$157,MATCH($B253,'I.Supplementary 2018-19'!$B$8:$B$157,0)),INDEX('I.KI 2018-19'!P$9:P$393,MATCH($B253,'I.KI 2018-19'!$B$9:$B$393,0))),"")</f>
        <v>0</v>
      </c>
      <c r="AV253" s="193">
        <f>_xlfn.IFNA(_xlfn.IFNA(INDEX('I.Supplementary 2018-19'!Q$8:Q$157,MATCH($B253,'I.Supplementary 2018-19'!$B$8:$B$157,0)),INDEX('I.KI 2018-19'!Q$9:Q$393,MATCH($B253,'I.KI 2018-19'!$B$9:$B$393,0))),"")</f>
        <v>3.5447261391058561E-2</v>
      </c>
      <c r="AW253" s="193">
        <f>_xlfn.IFNA(_xlfn.IFNA(INDEX('I.Supplementary 2018-19'!R$8:R$157,MATCH($B253,'I.Supplementary 2018-19'!$B$8:$B$157,0)),INDEX('I.KI 2018-19'!R$9:R$393,MATCH($B253,'I.KI 2018-19'!$B$9:$B$393,0))),"")</f>
        <v>0</v>
      </c>
      <c r="AX253" s="193">
        <f>_xlfn.IFNA(_xlfn.IFNA(INDEX('I.Supplementary 2018-19'!S$8:S$157,MATCH($B253,'I.Supplementary 2018-19'!$B$8:$B$157,0)),INDEX('I.KI 2018-19'!S$9:S$393,MATCH($B253,'I.KI 2018-19'!$B$9:$B$393,0))),"")</f>
        <v>0</v>
      </c>
      <c r="AY253" s="157">
        <f>_xlfn.IFNA(_xlfn.IFNA(INDEX('I.Supplementary 2018-19'!T$8:T$157,MATCH($B253,'I.Supplementary 2018-19'!$B$8:$B$157,0)),INDEX('I.KI 2018-19'!T$9:T$393,MATCH($B253,'I.KI 2018-19'!$B$9:$B$393,0))),"")</f>
        <v>0</v>
      </c>
      <c r="AZ253" s="156">
        <f>_xlfn.IFNA(_xlfn.IFNA(INDEX('I.Supplementary 2018-19'!U$8:U$157,MATCH($B253,'I.Supplementary 2018-19'!$B$8:$B$157,0)),INDEX('I.KI 2018-19'!U$9:U$393,MATCH($B253,'I.KI 2018-19'!$B$9:$B$393,0))),"")</f>
        <v>0</v>
      </c>
      <c r="BA253" s="193">
        <f>_xlfn.IFNA(_xlfn.IFNA(INDEX('I.Supplementary 2018-19'!V$8:V$157,MATCH($B253,'I.Supplementary 2018-19'!$B$8:$B$157,0)),INDEX('I.KI 2018-19'!V$9:V$393,MATCH($B253,'I.KI 2018-19'!$B$9:$B$393,0))),"")</f>
        <v>2.1223713357536531</v>
      </c>
      <c r="BB253" s="193">
        <f>_xlfn.IFNA(_xlfn.IFNA(INDEX('I.Supplementary 2018-19'!W$8:W$157,MATCH($B253,'I.Supplementary 2018-19'!$B$8:$B$157,0)),INDEX('I.KI 2018-19'!W$9:W$393,MATCH($B253,'I.KI 2018-19'!$B$9:$B$393,0))),"")</f>
        <v>0</v>
      </c>
      <c r="BC253" s="193">
        <f>_xlfn.IFNA(_xlfn.IFNA(INDEX('I.Supplementary 2018-19'!X$8:X$157,MATCH($B253,'I.Supplementary 2018-19'!$B$8:$B$157,0)),INDEX('I.KI 2018-19'!X$9:X$393,MATCH($B253,'I.KI 2018-19'!$B$9:$B$393,0))),"")</f>
        <v>0</v>
      </c>
      <c r="BD253" s="157">
        <f>_xlfn.IFNA(_xlfn.IFNA(INDEX('I.Supplementary 2018-19'!Y$8:Y$157,MATCH($B253,'I.Supplementary 2018-19'!$B$8:$B$157,0)),INDEX('I.KI 2018-19'!Y$9:Y$393,MATCH($B253,'I.KI 2018-19'!$B$9:$B$393,0))),"")</f>
        <v>0</v>
      </c>
      <c r="BE253" s="156">
        <f>_xlfn.IFNA(_xlfn.IFNA(INDEX('I.Supplementary 2018-19'!Z$8:Z$157,MATCH($B253,'I.Supplementary 2018-19'!$B$8:$B$157,0)),INDEX('I.KI 2018-19'!Z$9:Z$393,MATCH($B253,'I.KI 2018-19'!$B$9:$B$393,0))),"")</f>
        <v>0</v>
      </c>
      <c r="BF253" s="193">
        <f>_xlfn.IFNA(_xlfn.IFNA(INDEX('I.Supplementary 2018-19'!AA$8:AA$157,MATCH($B253,'I.Supplementary 2018-19'!$B$8:$B$157,0)),INDEX('I.KI 2018-19'!AA$9:AA$393,MATCH($B253,'I.KI 2018-19'!$B$9:$B$393,0))),"")</f>
        <v>2.1578185971447117</v>
      </c>
      <c r="BG253" s="193">
        <f>_xlfn.IFNA(_xlfn.IFNA(INDEX('I.Supplementary 2018-19'!AB$8:AB$157,MATCH($B253,'I.Supplementary 2018-19'!$B$8:$B$157,0)),INDEX('I.KI 2018-19'!AB$9:AB$393,MATCH($B253,'I.KI 2018-19'!$B$9:$B$393,0))),"")</f>
        <v>0</v>
      </c>
      <c r="BH253" s="193">
        <f>_xlfn.IFNA(_xlfn.IFNA(INDEX('I.Supplementary 2018-19'!AC$8:AC$157,MATCH($B253,'I.Supplementary 2018-19'!$B$8:$B$157,0)),INDEX('I.KI 2018-19'!AC$9:AC$393,MATCH($B253,'I.KI 2018-19'!$B$9:$B$393,0))),"")</f>
        <v>0</v>
      </c>
      <c r="BI253" s="157">
        <f>_xlfn.IFNA(_xlfn.IFNA(INDEX('I.Supplementary 2018-19'!AD$8:AD$157,MATCH($B253,'I.Supplementary 2018-19'!$B$8:$B$157,0)),INDEX('I.KI 2018-19'!AD$9:AD$393,MATCH($B253,'I.KI 2018-19'!$B$9:$B$393,0))),"")</f>
        <v>0</v>
      </c>
      <c r="BJ253" s="149"/>
      <c r="BK253" s="156">
        <f>_xlfn.IFNA(IF($B253=$B$381,0,IF($B253=$B$382,0,_xlfn.IFNA(INDEX('I.Supplementary 2018-19'!I$8:I$157,MATCH($B253,'I.Supplementary 2018-19'!$B$8:$B$157,0)),INDEX('I.KI 2018-19'!I$9:I$393,MATCH($B253,'I.KI 2018-19'!$B$9:$B$393,0))))),"")</f>
        <v>3.5447261391058561E-2</v>
      </c>
      <c r="BL253" s="149">
        <f>_xlfn.IFNA(IF($B253=$B$381,0,IF($B253=$B$382,0,_xlfn.IFNA(INDEX('I.Supplementary 2018-19'!J$8:J$157,MATCH($B253,'I.Supplementary 2018-19'!$B$8:$B$157,0)),INDEX('I.KI 2018-19'!J$9:J$393,MATCH($B253,'I.KI 2018-19'!$B$9:$B$393,0))))),"")</f>
        <v>2.1223713357536531</v>
      </c>
      <c r="BM253" s="157">
        <f>_xlfn.IFNA(IF($B253=$B$381,0,IF($B253=$B$382,0,_xlfn.IFNA(INDEX('I.Supplementary 2018-19'!H$8:H$157,MATCH($B253,'I.Supplementary 2018-19'!$B$8:$B$157,0)),INDEX('I.KI 2018-19'!H$9:H$393,MATCH($B253,'I.KI 2018-19'!$B$9:$B$393,0))))),"")</f>
        <v>2.1578185971447117</v>
      </c>
    </row>
    <row r="254" spans="2:65">
      <c r="B254" s="121" t="str">
        <f>'Calculations for 2021-22'!B254</f>
        <v>E3635</v>
      </c>
      <c r="C254" s="160" t="str">
        <f>'Calculations for 2021-22'!D254</f>
        <v>E3635</v>
      </c>
      <c r="D254" t="str">
        <f>'Calculations for 2021-22'!E254</f>
        <v>SD</v>
      </c>
      <c r="E254">
        <f>'Calculations for 2021-22'!F254</f>
        <v>0</v>
      </c>
      <c r="F254" s="120" t="str">
        <f>'Calculations for 2021-22'!H254</f>
        <v>Reigate and Banstead</v>
      </c>
      <c r="G254" s="156">
        <f>_xlfn.IFNA(INDEX('I.KI 2016-17'!M$8:M$391,MATCH($B254,'I.KI 2016-17'!$B$8:$B$391,0)),"")</f>
        <v>0</v>
      </c>
      <c r="H254" s="149">
        <f>_xlfn.IFNA(INDEX('I.KI 2016-17'!N$8:N$391,MATCH($B254,'I.KI 2016-17'!$B$8:$B$391,0)),"")</f>
        <v>0.49510465097399997</v>
      </c>
      <c r="I254" s="149">
        <f>_xlfn.IFNA(INDEX('I.KI 2016-17'!O$8:O$391,MATCH($B254,'I.KI 2016-17'!$B$8:$B$391,0)),"")</f>
        <v>0</v>
      </c>
      <c r="J254" s="149">
        <f>_xlfn.IFNA(INDEX('I.KI 2016-17'!P$8:P$391,MATCH($B254,'I.KI 2016-17'!$B$8:$B$391,0)),"")</f>
        <v>0</v>
      </c>
      <c r="K254" s="157">
        <f>_xlfn.IFNA(INDEX('I.KI 2016-17'!Q$8:Q$391,MATCH($B254,'I.KI 2016-17'!$B$8:$B$391,0)),"")</f>
        <v>0</v>
      </c>
      <c r="L254" s="156">
        <f>_xlfn.IFNA(INDEX('I.KI 2016-17'!R$8:R$391,MATCH($B254,'I.KI 2016-17'!$B$8:$B$391,0)),"")</f>
        <v>0</v>
      </c>
      <c r="M254" s="193">
        <f>_xlfn.IFNA(INDEX('I.KI 2016-17'!S$8:S$391,MATCH($B254,'I.KI 2016-17'!$B$8:$B$391,0)),"")</f>
        <v>2.18322449886</v>
      </c>
      <c r="N254" s="193">
        <f>_xlfn.IFNA(INDEX('I.KI 2016-17'!T$8:T$391,MATCH($B254,'I.KI 2016-17'!$B$8:$B$391,0)),"")</f>
        <v>0</v>
      </c>
      <c r="O254" s="193">
        <f>_xlfn.IFNA(INDEX('I.KI 2016-17'!U$8:U$391,MATCH($B254,'I.KI 2016-17'!$B$8:$B$391,0)),"")</f>
        <v>0</v>
      </c>
      <c r="P254" s="157">
        <f>_xlfn.IFNA(INDEX('I.KI 2016-17'!V$8:V$391,MATCH($B254,'I.KI 2016-17'!$B$8:$B$391,0)),"")</f>
        <v>0</v>
      </c>
      <c r="Q254" s="156">
        <f>_xlfn.IFNA(INDEX('I.KI 2016-17'!W$8:W$391,MATCH($B254,'I.KI 2016-17'!$B$8:$B$391,0)),"")</f>
        <v>0</v>
      </c>
      <c r="R254" s="193">
        <f>_xlfn.IFNA(INDEX('I.KI 2016-17'!X$8:X$391,MATCH($B254,'I.KI 2016-17'!$B$8:$B$391,0)),"")</f>
        <v>2.6783291498340001</v>
      </c>
      <c r="S254" s="193">
        <f>_xlfn.IFNA(INDEX('I.KI 2016-17'!Y$8:Y$391,MATCH($B254,'I.KI 2016-17'!$B$8:$B$391,0)),"")</f>
        <v>0</v>
      </c>
      <c r="T254" s="193">
        <f>_xlfn.IFNA(INDEX('I.KI 2016-17'!Z$8:Z$391,MATCH($B254,'I.KI 2016-17'!$B$8:$B$391,0)),"")</f>
        <v>0</v>
      </c>
      <c r="U254" s="157">
        <f>_xlfn.IFNA(INDEX('I.KI 2016-17'!AA$8:AA$391,MATCH($B254,'I.KI 2016-17'!$B$8:$B$391,0)),"")</f>
        <v>0</v>
      </c>
      <c r="V254" s="149"/>
      <c r="W254" s="154">
        <f>_xlfn.IFNA(INDEX('I.KI 2016-17'!$H$8:$H$391,MATCH(B254,'I.KI 2016-17'!$B$8:$B$391,0)),"")</f>
        <v>0.49510465097399997</v>
      </c>
      <c r="X254" s="153">
        <f>_xlfn.IFNA(INDEX('I.KI 2016-17'!$I$8:$I$391,MATCH(B254,'I.KI 2016-17'!$B$8:$B$391,0)),"")</f>
        <v>2.18322449886</v>
      </c>
      <c r="Y254" s="155">
        <f>_xlfn.IFNA(INDEX('I.KI 2016-17'!$G$8:$G$391,MATCH(B254,'I.KI 2016-17'!$B$8:$B$391,0)),"")</f>
        <v>2.6783291498340001</v>
      </c>
      <c r="Z254" s="149"/>
      <c r="AA254" s="156">
        <f>_xlfn.IFNA(IF($B254=$B$382,0,_xlfn.IFNA(INDEX('I.Supplementary 2017-18'!N$8:N$35,MATCH($B254,'I.Supplementary 2017-18'!$B$8:$B$35,0)),INDEX('I.KI 2017-18'!N$9:N$393,MATCH($B254,'I.KI 2017-18'!$B$9:$B$393,0)))),"")</f>
        <v>0</v>
      </c>
      <c r="AB254" s="193">
        <f>_xlfn.IFNA(IF($B254=$B$382,0,_xlfn.IFNA(INDEX('I.Supplementary 2017-18'!O$8:O$35,MATCH($B254,'I.Supplementary 2017-18'!$B$8:$B$35,0)),INDEX('I.KI 2017-18'!O$9:O$393,MATCH($B254,'I.KI 2017-18'!$B$9:$B$393,0)))),"")</f>
        <v>0</v>
      </c>
      <c r="AC254" s="193">
        <f>_xlfn.IFNA(IF($B254=$B$382,0,_xlfn.IFNA(INDEX('I.Supplementary 2017-18'!P$8:P$35,MATCH($B254,'I.Supplementary 2017-18'!$B$8:$B$35,0)),INDEX('I.KI 2017-18'!P$9:P$393,MATCH($B254,'I.KI 2017-18'!$B$9:$B$393,0)))),"")</f>
        <v>0</v>
      </c>
      <c r="AD254" s="193">
        <f>_xlfn.IFNA(IF($B254=$B$382,0,_xlfn.IFNA(INDEX('I.Supplementary 2017-18'!Q$8:Q$35,MATCH($B254,'I.Supplementary 2017-18'!$B$8:$B$35,0)),INDEX('I.KI 2017-18'!Q$9:Q$393,MATCH($B254,'I.KI 2017-18'!$B$9:$B$393,0)))),"")</f>
        <v>0</v>
      </c>
      <c r="AE254" s="157">
        <f>_xlfn.IFNA(IF($B254=$B$382,0,_xlfn.IFNA(INDEX('I.Supplementary 2017-18'!R$8:R$35,MATCH($B254,'I.Supplementary 2017-18'!$B$8:$B$35,0)),INDEX('I.KI 2017-18'!R$9:R$393,MATCH($B254,'I.KI 2017-18'!$B$9:$B$393,0)))),"")</f>
        <v>0</v>
      </c>
      <c r="AF254" s="156">
        <f>_xlfn.IFNA(IF($B254=$B$382,0,_xlfn.IFNA(INDEX('I.Supplementary 2017-18'!S$8:S$35,MATCH($B254,'I.Supplementary 2017-18'!$B$8:$B$35,0)),INDEX('I.KI 2017-18'!S$9:S$393,MATCH($B254,'I.KI 2017-18'!$B$9:$B$393,0)))),"")</f>
        <v>0</v>
      </c>
      <c r="AG254" s="193">
        <f>_xlfn.IFNA(IF($B254=$B$382,0,_xlfn.IFNA(INDEX('I.Supplementary 2017-18'!T$8:T$35,MATCH($B254,'I.Supplementary 2017-18'!$B$8:$B$35,0)),INDEX('I.KI 2017-18'!T$9:T$393,MATCH($B254,'I.KI 2017-18'!$B$9:$B$393,0)))),"")</f>
        <v>2.2277972640524424</v>
      </c>
      <c r="AH254" s="193">
        <f>_xlfn.IFNA(IF($B254=$B$382,0,_xlfn.IFNA(INDEX('I.Supplementary 2017-18'!U$8:U$35,MATCH($B254,'I.Supplementary 2017-18'!$B$8:$B$35,0)),INDEX('I.KI 2017-18'!U$9:U$393,MATCH($B254,'I.KI 2017-18'!$B$9:$B$393,0)))),"")</f>
        <v>0</v>
      </c>
      <c r="AI254" s="193">
        <f>_xlfn.IFNA(IF($B254=$B$382,0,_xlfn.IFNA(INDEX('I.Supplementary 2017-18'!V$8:V$35,MATCH($B254,'I.Supplementary 2017-18'!$B$8:$B$35,0)),INDEX('I.KI 2017-18'!V$9:V$393,MATCH($B254,'I.KI 2017-18'!$B$9:$B$393,0)))),"")</f>
        <v>0</v>
      </c>
      <c r="AJ254" s="157">
        <f>_xlfn.IFNA(IF($B254=$B$382,0,_xlfn.IFNA(INDEX('I.Supplementary 2017-18'!W$8:W$35,MATCH($B254,'I.Supplementary 2017-18'!$B$8:$B$35,0)),INDEX('I.KI 2017-18'!W$9:W$393,MATCH($B254,'I.KI 2017-18'!$B$9:$B$393,0)))),"")</f>
        <v>0</v>
      </c>
      <c r="AK254" s="156">
        <f>_xlfn.IFNA(IF($B254=$B$382,0,_xlfn.IFNA(INDEX('I.Supplementary 2017-18'!X$8:X$35,MATCH($B254,'I.Supplementary 2017-18'!$B$8:$B$35,0)),INDEX('I.KI 2017-18'!X$9:X$393,MATCH($B254,'I.KI 2017-18'!$B$9:$B$393,0)))),"")</f>
        <v>0</v>
      </c>
      <c r="AL254" s="193">
        <f>_xlfn.IFNA(IF($B254=$B$382,0,_xlfn.IFNA(INDEX('I.Supplementary 2017-18'!Y$8:Y$35,MATCH($B254,'I.Supplementary 2017-18'!$B$8:$B$35,0)),INDEX('I.KI 2017-18'!Y$9:Y$393,MATCH($B254,'I.KI 2017-18'!$B$9:$B$393,0)))),"")</f>
        <v>2.2277972640524424</v>
      </c>
      <c r="AM254" s="193">
        <f>_xlfn.IFNA(IF($B254=$B$382,0,_xlfn.IFNA(INDEX('I.Supplementary 2017-18'!Z$8:Z$35,MATCH($B254,'I.Supplementary 2017-18'!$B$8:$B$35,0)),INDEX('I.KI 2017-18'!Z$9:Z$393,MATCH($B254,'I.KI 2017-18'!$B$9:$B$393,0)))),"")</f>
        <v>0</v>
      </c>
      <c r="AN254" s="193">
        <f>_xlfn.IFNA(IF($B254=$B$382,0,_xlfn.IFNA(INDEX('I.Supplementary 2017-18'!AA$8:AA$35,MATCH($B254,'I.Supplementary 2017-18'!$B$8:$B$35,0)),INDEX('I.KI 2017-18'!AA$9:AA$393,MATCH($B254,'I.KI 2017-18'!$B$9:$B$393,0)))),"")</f>
        <v>0</v>
      </c>
      <c r="AO254" s="157">
        <f>_xlfn.IFNA(IF($B254=$B$382,0,_xlfn.IFNA(INDEX('I.Supplementary 2017-18'!AB$8:AB$35,MATCH($B254,'I.Supplementary 2017-18'!$B$8:$B$35,0)),INDEX('I.KI 2017-18'!AB$9:AB$393,MATCH($B254,'I.KI 2017-18'!$B$9:$B$393,0)))),"")</f>
        <v>0</v>
      </c>
      <c r="AP254" s="149"/>
      <c r="AQ254" s="156">
        <f>_xlfn.IFNA(IF($B254=$B$381,0,IF($B254=$B$382,0,_xlfn.IFNA(INDEX('I.Supplementary 2017-18'!I$8:I$35,MATCH($B254,'I.Supplementary 2017-18'!$B$8:$B$35,0)),INDEX('I.KI 2017-18'!I$9:I$393,MATCH($B254,'I.KI 2017-18'!$B$9:$B$393,0))))),"")</f>
        <v>0</v>
      </c>
      <c r="AR254" s="149">
        <f>_xlfn.IFNA(IF($B254=$B$381,0,IF($B254=$B$382,0,_xlfn.IFNA(INDEX('I.Supplementary 2017-18'!J$8:J$35,MATCH($B254,'I.Supplementary 2017-18'!$B$8:$B$35,0)),INDEX('I.KI 2017-18'!J$9:J$393,MATCH($B254,'I.KI 2017-18'!$B$9:$B$393,0))))),"")</f>
        <v>2.2277972640524424</v>
      </c>
      <c r="AS254" s="157">
        <f>_xlfn.IFNA(IF($B254=$B$381,0,IF($B254=$B$382,0,_xlfn.IFNA(INDEX('I.Supplementary 2017-18'!H$8:H$35,MATCH($B254,'I.Supplementary 2017-18'!$B$8:$B$35,0)),INDEX('I.KI 2017-18'!H$9:H$393,MATCH($B254,'I.KI 2017-18'!$B$9:$B$393,0))))),"")</f>
        <v>2.2277972640524424</v>
      </c>
      <c r="AT254" s="149"/>
      <c r="AU254" s="156">
        <f>_xlfn.IFNA(_xlfn.IFNA(INDEX('I.Supplementary 2018-19'!P$8:P$157,MATCH($B254,'I.Supplementary 2018-19'!$B$8:$B$157,0)),INDEX('I.KI 2018-19'!P$9:P$393,MATCH($B254,'I.KI 2018-19'!$B$9:$B$393,0))),"")</f>
        <v>0</v>
      </c>
      <c r="AV254" s="193">
        <f>_xlfn.IFNA(_xlfn.IFNA(INDEX('I.Supplementary 2018-19'!Q$8:Q$157,MATCH($B254,'I.Supplementary 2018-19'!$B$8:$B$157,0)),INDEX('I.KI 2018-19'!Q$9:Q$393,MATCH($B254,'I.KI 2018-19'!$B$9:$B$393,0))),"")</f>
        <v>0</v>
      </c>
      <c r="AW254" s="193">
        <f>_xlfn.IFNA(_xlfn.IFNA(INDEX('I.Supplementary 2018-19'!R$8:R$157,MATCH($B254,'I.Supplementary 2018-19'!$B$8:$B$157,0)),INDEX('I.KI 2018-19'!R$9:R$393,MATCH($B254,'I.KI 2018-19'!$B$9:$B$393,0))),"")</f>
        <v>0</v>
      </c>
      <c r="AX254" s="193">
        <f>_xlfn.IFNA(_xlfn.IFNA(INDEX('I.Supplementary 2018-19'!S$8:S$157,MATCH($B254,'I.Supplementary 2018-19'!$B$8:$B$157,0)),INDEX('I.KI 2018-19'!S$9:S$393,MATCH($B254,'I.KI 2018-19'!$B$9:$B$393,0))),"")</f>
        <v>0</v>
      </c>
      <c r="AY254" s="157">
        <f>_xlfn.IFNA(_xlfn.IFNA(INDEX('I.Supplementary 2018-19'!T$8:T$157,MATCH($B254,'I.Supplementary 2018-19'!$B$8:$B$157,0)),INDEX('I.KI 2018-19'!T$9:T$393,MATCH($B254,'I.KI 2018-19'!$B$9:$B$393,0))),"")</f>
        <v>0</v>
      </c>
      <c r="AZ254" s="156">
        <f>_xlfn.IFNA(_xlfn.IFNA(INDEX('I.Supplementary 2018-19'!U$8:U$157,MATCH($B254,'I.Supplementary 2018-19'!$B$8:$B$157,0)),INDEX('I.KI 2018-19'!U$9:U$393,MATCH($B254,'I.KI 2018-19'!$B$9:$B$393,0))),"")</f>
        <v>0</v>
      </c>
      <c r="BA254" s="193">
        <f>_xlfn.IFNA(_xlfn.IFNA(INDEX('I.Supplementary 2018-19'!V$8:V$157,MATCH($B254,'I.Supplementary 2018-19'!$B$8:$B$157,0)),INDEX('I.KI 2018-19'!V$9:V$393,MATCH($B254,'I.KI 2018-19'!$B$9:$B$393,0))),"")</f>
        <v>2.2947267955904986</v>
      </c>
      <c r="BB254" s="193">
        <f>_xlfn.IFNA(_xlfn.IFNA(INDEX('I.Supplementary 2018-19'!W$8:W$157,MATCH($B254,'I.Supplementary 2018-19'!$B$8:$B$157,0)),INDEX('I.KI 2018-19'!W$9:W$393,MATCH($B254,'I.KI 2018-19'!$B$9:$B$393,0))),"")</f>
        <v>0</v>
      </c>
      <c r="BC254" s="193">
        <f>_xlfn.IFNA(_xlfn.IFNA(INDEX('I.Supplementary 2018-19'!X$8:X$157,MATCH($B254,'I.Supplementary 2018-19'!$B$8:$B$157,0)),INDEX('I.KI 2018-19'!X$9:X$393,MATCH($B254,'I.KI 2018-19'!$B$9:$B$393,0))),"")</f>
        <v>0</v>
      </c>
      <c r="BD254" s="157">
        <f>_xlfn.IFNA(_xlfn.IFNA(INDEX('I.Supplementary 2018-19'!Y$8:Y$157,MATCH($B254,'I.Supplementary 2018-19'!$B$8:$B$157,0)),INDEX('I.KI 2018-19'!Y$9:Y$393,MATCH($B254,'I.KI 2018-19'!$B$9:$B$393,0))),"")</f>
        <v>0</v>
      </c>
      <c r="BE254" s="156">
        <f>_xlfn.IFNA(_xlfn.IFNA(INDEX('I.Supplementary 2018-19'!Z$8:Z$157,MATCH($B254,'I.Supplementary 2018-19'!$B$8:$B$157,0)),INDEX('I.KI 2018-19'!Z$9:Z$393,MATCH($B254,'I.KI 2018-19'!$B$9:$B$393,0))),"")</f>
        <v>0</v>
      </c>
      <c r="BF254" s="193">
        <f>_xlfn.IFNA(_xlfn.IFNA(INDEX('I.Supplementary 2018-19'!AA$8:AA$157,MATCH($B254,'I.Supplementary 2018-19'!$B$8:$B$157,0)),INDEX('I.KI 2018-19'!AA$9:AA$393,MATCH($B254,'I.KI 2018-19'!$B$9:$B$393,0))),"")</f>
        <v>2.2947267955904986</v>
      </c>
      <c r="BG254" s="193">
        <f>_xlfn.IFNA(_xlfn.IFNA(INDEX('I.Supplementary 2018-19'!AB$8:AB$157,MATCH($B254,'I.Supplementary 2018-19'!$B$8:$B$157,0)),INDEX('I.KI 2018-19'!AB$9:AB$393,MATCH($B254,'I.KI 2018-19'!$B$9:$B$393,0))),"")</f>
        <v>0</v>
      </c>
      <c r="BH254" s="193">
        <f>_xlfn.IFNA(_xlfn.IFNA(INDEX('I.Supplementary 2018-19'!AC$8:AC$157,MATCH($B254,'I.Supplementary 2018-19'!$B$8:$B$157,0)),INDEX('I.KI 2018-19'!AC$9:AC$393,MATCH($B254,'I.KI 2018-19'!$B$9:$B$393,0))),"")</f>
        <v>0</v>
      </c>
      <c r="BI254" s="157">
        <f>_xlfn.IFNA(_xlfn.IFNA(INDEX('I.Supplementary 2018-19'!AD$8:AD$157,MATCH($B254,'I.Supplementary 2018-19'!$B$8:$B$157,0)),INDEX('I.KI 2018-19'!AD$9:AD$393,MATCH($B254,'I.KI 2018-19'!$B$9:$B$393,0))),"")</f>
        <v>0</v>
      </c>
      <c r="BJ254" s="149"/>
      <c r="BK254" s="156">
        <f>_xlfn.IFNA(IF($B254=$B$381,0,IF($B254=$B$382,0,_xlfn.IFNA(INDEX('I.Supplementary 2018-19'!I$8:I$157,MATCH($B254,'I.Supplementary 2018-19'!$B$8:$B$157,0)),INDEX('I.KI 2018-19'!I$9:I$393,MATCH($B254,'I.KI 2018-19'!$B$9:$B$393,0))))),"")</f>
        <v>0</v>
      </c>
      <c r="BL254" s="149">
        <f>_xlfn.IFNA(IF($B254=$B$381,0,IF($B254=$B$382,0,_xlfn.IFNA(INDEX('I.Supplementary 2018-19'!J$8:J$157,MATCH($B254,'I.Supplementary 2018-19'!$B$8:$B$157,0)),INDEX('I.KI 2018-19'!J$9:J$393,MATCH($B254,'I.KI 2018-19'!$B$9:$B$393,0))))),"")</f>
        <v>2.2947267955904986</v>
      </c>
      <c r="BM254" s="157">
        <f>_xlfn.IFNA(IF($B254=$B$381,0,IF($B254=$B$382,0,_xlfn.IFNA(INDEX('I.Supplementary 2018-19'!H$8:H$157,MATCH($B254,'I.Supplementary 2018-19'!$B$8:$B$157,0)),INDEX('I.KI 2018-19'!H$9:H$393,MATCH($B254,'I.KI 2018-19'!$B$9:$B$393,0))))),"")</f>
        <v>2.2947267955904986</v>
      </c>
    </row>
    <row r="255" spans="2:65">
      <c r="B255" s="121" t="str">
        <f>'Calculations for 2021-22'!B255</f>
        <v>E2340</v>
      </c>
      <c r="C255" s="160" t="str">
        <f>'Calculations for 2021-22'!D255</f>
        <v>E2340</v>
      </c>
      <c r="D255" t="str">
        <f>'Calculations for 2021-22'!E255</f>
        <v>SD</v>
      </c>
      <c r="E255" t="str">
        <f>'Calculations for 2021-22'!F255</f>
        <v>P1909</v>
      </c>
      <c r="F255" s="120" t="str">
        <f>'Calculations for 2021-22'!H255</f>
        <v>Ribble Valley</v>
      </c>
      <c r="G255" s="156">
        <f>_xlfn.IFNA(INDEX('I.KI 2016-17'!M$8:M$391,MATCH($B255,'I.KI 2016-17'!$B$8:$B$391,0)),"")</f>
        <v>0</v>
      </c>
      <c r="H255" s="149">
        <f>_xlfn.IFNA(INDEX('I.KI 2016-17'!N$8:N$391,MATCH($B255,'I.KI 2016-17'!$B$8:$B$391,0)),"")</f>
        <v>0.62308749706800004</v>
      </c>
      <c r="I255" s="149">
        <f>_xlfn.IFNA(INDEX('I.KI 2016-17'!O$8:O$391,MATCH($B255,'I.KI 2016-17'!$B$8:$B$391,0)),"")</f>
        <v>0</v>
      </c>
      <c r="J255" s="149">
        <f>_xlfn.IFNA(INDEX('I.KI 2016-17'!P$8:P$391,MATCH($B255,'I.KI 2016-17'!$B$8:$B$391,0)),"")</f>
        <v>0</v>
      </c>
      <c r="K255" s="157">
        <f>_xlfn.IFNA(INDEX('I.KI 2016-17'!Q$8:Q$391,MATCH($B255,'I.KI 2016-17'!$B$8:$B$391,0)),"")</f>
        <v>0</v>
      </c>
      <c r="L255" s="156">
        <f>_xlfn.IFNA(INDEX('I.KI 2016-17'!R$8:R$391,MATCH($B255,'I.KI 2016-17'!$B$8:$B$391,0)),"")</f>
        <v>0</v>
      </c>
      <c r="M255" s="193">
        <f>_xlfn.IFNA(INDEX('I.KI 2016-17'!S$8:S$391,MATCH($B255,'I.KI 2016-17'!$B$8:$B$391,0)),"")</f>
        <v>1.239518111997</v>
      </c>
      <c r="N255" s="193">
        <f>_xlfn.IFNA(INDEX('I.KI 2016-17'!T$8:T$391,MATCH($B255,'I.KI 2016-17'!$B$8:$B$391,0)),"")</f>
        <v>0</v>
      </c>
      <c r="O255" s="193">
        <f>_xlfn.IFNA(INDEX('I.KI 2016-17'!U$8:U$391,MATCH($B255,'I.KI 2016-17'!$B$8:$B$391,0)),"")</f>
        <v>0</v>
      </c>
      <c r="P255" s="157">
        <f>_xlfn.IFNA(INDEX('I.KI 2016-17'!V$8:V$391,MATCH($B255,'I.KI 2016-17'!$B$8:$B$391,0)),"")</f>
        <v>0</v>
      </c>
      <c r="Q255" s="156">
        <f>_xlfn.IFNA(INDEX('I.KI 2016-17'!W$8:W$391,MATCH($B255,'I.KI 2016-17'!$B$8:$B$391,0)),"")</f>
        <v>0</v>
      </c>
      <c r="R255" s="193">
        <f>_xlfn.IFNA(INDEX('I.KI 2016-17'!X$8:X$391,MATCH($B255,'I.KI 2016-17'!$B$8:$B$391,0)),"")</f>
        <v>1.8626056090650001</v>
      </c>
      <c r="S255" s="193">
        <f>_xlfn.IFNA(INDEX('I.KI 2016-17'!Y$8:Y$391,MATCH($B255,'I.KI 2016-17'!$B$8:$B$391,0)),"")</f>
        <v>0</v>
      </c>
      <c r="T255" s="193">
        <f>_xlfn.IFNA(INDEX('I.KI 2016-17'!Z$8:Z$391,MATCH($B255,'I.KI 2016-17'!$B$8:$B$391,0)),"")</f>
        <v>0</v>
      </c>
      <c r="U255" s="157">
        <f>_xlfn.IFNA(INDEX('I.KI 2016-17'!AA$8:AA$391,MATCH($B255,'I.KI 2016-17'!$B$8:$B$391,0)),"")</f>
        <v>0</v>
      </c>
      <c r="V255" s="149"/>
      <c r="W255" s="154">
        <f>_xlfn.IFNA(INDEX('I.KI 2016-17'!$H$8:$H$391,MATCH(B255,'I.KI 2016-17'!$B$8:$B$391,0)),"")</f>
        <v>0.62308749706800004</v>
      </c>
      <c r="X255" s="153">
        <f>_xlfn.IFNA(INDEX('I.KI 2016-17'!$I$8:$I$391,MATCH(B255,'I.KI 2016-17'!$B$8:$B$391,0)),"")</f>
        <v>1.239518111997</v>
      </c>
      <c r="Y255" s="155">
        <f>_xlfn.IFNA(INDEX('I.KI 2016-17'!$G$8:$G$391,MATCH(B255,'I.KI 2016-17'!$B$8:$B$391,0)),"")</f>
        <v>1.8626056090650001</v>
      </c>
      <c r="Z255" s="149"/>
      <c r="AA255" s="156">
        <f>_xlfn.IFNA(IF($B255=$B$382,0,_xlfn.IFNA(INDEX('I.Supplementary 2017-18'!N$8:N$35,MATCH($B255,'I.Supplementary 2017-18'!$B$8:$B$35,0)),INDEX('I.KI 2017-18'!N$9:N$393,MATCH($B255,'I.KI 2017-18'!$B$9:$B$393,0)))),"")</f>
        <v>0</v>
      </c>
      <c r="AB255" s="193">
        <f>_xlfn.IFNA(IF($B255=$B$382,0,_xlfn.IFNA(INDEX('I.Supplementary 2017-18'!O$8:O$35,MATCH($B255,'I.Supplementary 2017-18'!$B$8:$B$35,0)),INDEX('I.KI 2017-18'!O$9:O$393,MATCH($B255,'I.KI 2017-18'!$B$9:$B$393,0)))),"")</f>
        <v>0.30431868284931685</v>
      </c>
      <c r="AC255" s="193">
        <f>_xlfn.IFNA(IF($B255=$B$382,0,_xlfn.IFNA(INDEX('I.Supplementary 2017-18'!P$8:P$35,MATCH($B255,'I.Supplementary 2017-18'!$B$8:$B$35,0)),INDEX('I.KI 2017-18'!P$9:P$393,MATCH($B255,'I.KI 2017-18'!$B$9:$B$393,0)))),"")</f>
        <v>0</v>
      </c>
      <c r="AD255" s="193">
        <f>_xlfn.IFNA(IF($B255=$B$382,0,_xlfn.IFNA(INDEX('I.Supplementary 2017-18'!Q$8:Q$35,MATCH($B255,'I.Supplementary 2017-18'!$B$8:$B$35,0)),INDEX('I.KI 2017-18'!Q$9:Q$393,MATCH($B255,'I.KI 2017-18'!$B$9:$B$393,0)))),"")</f>
        <v>0</v>
      </c>
      <c r="AE255" s="157">
        <f>_xlfn.IFNA(IF($B255=$B$382,0,_xlfn.IFNA(INDEX('I.Supplementary 2017-18'!R$8:R$35,MATCH($B255,'I.Supplementary 2017-18'!$B$8:$B$35,0)),INDEX('I.KI 2017-18'!R$9:R$393,MATCH($B255,'I.KI 2017-18'!$B$9:$B$393,0)))),"")</f>
        <v>0</v>
      </c>
      <c r="AF255" s="156">
        <f>_xlfn.IFNA(IF($B255=$B$382,0,_xlfn.IFNA(INDEX('I.Supplementary 2017-18'!S$8:S$35,MATCH($B255,'I.Supplementary 2017-18'!$B$8:$B$35,0)),INDEX('I.KI 2017-18'!S$9:S$393,MATCH($B255,'I.KI 2017-18'!$B$9:$B$393,0)))),"")</f>
        <v>0</v>
      </c>
      <c r="AG255" s="193">
        <f>_xlfn.IFNA(IF($B255=$B$382,0,_xlfn.IFNA(INDEX('I.Supplementary 2017-18'!T$8:T$35,MATCH($B255,'I.Supplementary 2017-18'!$B$8:$B$35,0)),INDEX('I.KI 2017-18'!T$9:T$393,MATCH($B255,'I.KI 2017-18'!$B$9:$B$393,0)))),"")</f>
        <v>1.2648241443297583</v>
      </c>
      <c r="AH255" s="193">
        <f>_xlfn.IFNA(IF($B255=$B$382,0,_xlfn.IFNA(INDEX('I.Supplementary 2017-18'!U$8:U$35,MATCH($B255,'I.Supplementary 2017-18'!$B$8:$B$35,0)),INDEX('I.KI 2017-18'!U$9:U$393,MATCH($B255,'I.KI 2017-18'!$B$9:$B$393,0)))),"")</f>
        <v>0</v>
      </c>
      <c r="AI255" s="193">
        <f>_xlfn.IFNA(IF($B255=$B$382,0,_xlfn.IFNA(INDEX('I.Supplementary 2017-18'!V$8:V$35,MATCH($B255,'I.Supplementary 2017-18'!$B$8:$B$35,0)),INDEX('I.KI 2017-18'!V$9:V$393,MATCH($B255,'I.KI 2017-18'!$B$9:$B$393,0)))),"")</f>
        <v>0</v>
      </c>
      <c r="AJ255" s="157">
        <f>_xlfn.IFNA(IF($B255=$B$382,0,_xlfn.IFNA(INDEX('I.Supplementary 2017-18'!W$8:W$35,MATCH($B255,'I.Supplementary 2017-18'!$B$8:$B$35,0)),INDEX('I.KI 2017-18'!W$9:W$393,MATCH($B255,'I.KI 2017-18'!$B$9:$B$393,0)))),"")</f>
        <v>0</v>
      </c>
      <c r="AK255" s="156">
        <f>_xlfn.IFNA(IF($B255=$B$382,0,_xlfn.IFNA(INDEX('I.Supplementary 2017-18'!X$8:X$35,MATCH($B255,'I.Supplementary 2017-18'!$B$8:$B$35,0)),INDEX('I.KI 2017-18'!X$9:X$393,MATCH($B255,'I.KI 2017-18'!$B$9:$B$393,0)))),"")</f>
        <v>0</v>
      </c>
      <c r="AL255" s="193">
        <f>_xlfn.IFNA(IF($B255=$B$382,0,_xlfn.IFNA(INDEX('I.Supplementary 2017-18'!Y$8:Y$35,MATCH($B255,'I.Supplementary 2017-18'!$B$8:$B$35,0)),INDEX('I.KI 2017-18'!Y$9:Y$393,MATCH($B255,'I.KI 2017-18'!$B$9:$B$393,0)))),"")</f>
        <v>1.5691428271790753</v>
      </c>
      <c r="AM255" s="193">
        <f>_xlfn.IFNA(IF($B255=$B$382,0,_xlfn.IFNA(INDEX('I.Supplementary 2017-18'!Z$8:Z$35,MATCH($B255,'I.Supplementary 2017-18'!$B$8:$B$35,0)),INDEX('I.KI 2017-18'!Z$9:Z$393,MATCH($B255,'I.KI 2017-18'!$B$9:$B$393,0)))),"")</f>
        <v>0</v>
      </c>
      <c r="AN255" s="193">
        <f>_xlfn.IFNA(IF($B255=$B$382,0,_xlfn.IFNA(INDEX('I.Supplementary 2017-18'!AA$8:AA$35,MATCH($B255,'I.Supplementary 2017-18'!$B$8:$B$35,0)),INDEX('I.KI 2017-18'!AA$9:AA$393,MATCH($B255,'I.KI 2017-18'!$B$9:$B$393,0)))),"")</f>
        <v>0</v>
      </c>
      <c r="AO255" s="157">
        <f>_xlfn.IFNA(IF($B255=$B$382,0,_xlfn.IFNA(INDEX('I.Supplementary 2017-18'!AB$8:AB$35,MATCH($B255,'I.Supplementary 2017-18'!$B$8:$B$35,0)),INDEX('I.KI 2017-18'!AB$9:AB$393,MATCH($B255,'I.KI 2017-18'!$B$9:$B$393,0)))),"")</f>
        <v>0</v>
      </c>
      <c r="AP255" s="149"/>
      <c r="AQ255" s="156">
        <f>_xlfn.IFNA(IF($B255=$B$381,0,IF($B255=$B$382,0,_xlfn.IFNA(INDEX('I.Supplementary 2017-18'!I$8:I$35,MATCH($B255,'I.Supplementary 2017-18'!$B$8:$B$35,0)),INDEX('I.KI 2017-18'!I$9:I$393,MATCH($B255,'I.KI 2017-18'!$B$9:$B$393,0))))),"")</f>
        <v>0.30431868284931685</v>
      </c>
      <c r="AR255" s="149">
        <f>_xlfn.IFNA(IF($B255=$B$381,0,IF($B255=$B$382,0,_xlfn.IFNA(INDEX('I.Supplementary 2017-18'!J$8:J$35,MATCH($B255,'I.Supplementary 2017-18'!$B$8:$B$35,0)),INDEX('I.KI 2017-18'!J$9:J$393,MATCH($B255,'I.KI 2017-18'!$B$9:$B$393,0))))),"")</f>
        <v>1.2648241443297583</v>
      </c>
      <c r="AS255" s="157">
        <f>_xlfn.IFNA(IF($B255=$B$381,0,IF($B255=$B$382,0,_xlfn.IFNA(INDEX('I.Supplementary 2017-18'!H$8:H$35,MATCH($B255,'I.Supplementary 2017-18'!$B$8:$B$35,0)),INDEX('I.KI 2017-18'!H$9:H$393,MATCH($B255,'I.KI 2017-18'!$B$9:$B$393,0))))),"")</f>
        <v>1.5691428271790753</v>
      </c>
      <c r="AT255" s="149"/>
      <c r="AU255" s="156">
        <f>_xlfn.IFNA(_xlfn.IFNA(INDEX('I.Supplementary 2018-19'!P$8:P$157,MATCH($B255,'I.Supplementary 2018-19'!$B$8:$B$157,0)),INDEX('I.KI 2018-19'!P$9:P$393,MATCH($B255,'I.KI 2018-19'!$B$9:$B$393,0))),"")</f>
        <v>0</v>
      </c>
      <c r="AV255" s="193">
        <f>_xlfn.IFNA(_xlfn.IFNA(INDEX('I.Supplementary 2018-19'!Q$8:Q$157,MATCH($B255,'I.Supplementary 2018-19'!$B$8:$B$157,0)),INDEX('I.KI 2018-19'!Q$9:Q$393,MATCH($B255,'I.KI 2018-19'!$B$9:$B$393,0))),"")</f>
        <v>0.10914891747108288</v>
      </c>
      <c r="AW255" s="193">
        <f>_xlfn.IFNA(_xlfn.IFNA(INDEX('I.Supplementary 2018-19'!R$8:R$157,MATCH($B255,'I.Supplementary 2018-19'!$B$8:$B$157,0)),INDEX('I.KI 2018-19'!R$9:R$393,MATCH($B255,'I.KI 2018-19'!$B$9:$B$393,0))),"")</f>
        <v>0</v>
      </c>
      <c r="AX255" s="193">
        <f>_xlfn.IFNA(_xlfn.IFNA(INDEX('I.Supplementary 2018-19'!S$8:S$157,MATCH($B255,'I.Supplementary 2018-19'!$B$8:$B$157,0)),INDEX('I.KI 2018-19'!S$9:S$393,MATCH($B255,'I.KI 2018-19'!$B$9:$B$393,0))),"")</f>
        <v>0</v>
      </c>
      <c r="AY255" s="157">
        <f>_xlfn.IFNA(_xlfn.IFNA(INDEX('I.Supplementary 2018-19'!T$8:T$157,MATCH($B255,'I.Supplementary 2018-19'!$B$8:$B$157,0)),INDEX('I.KI 2018-19'!T$9:T$393,MATCH($B255,'I.KI 2018-19'!$B$9:$B$393,0))),"")</f>
        <v>0</v>
      </c>
      <c r="AZ255" s="156">
        <f>_xlfn.IFNA(_xlfn.IFNA(INDEX('I.Supplementary 2018-19'!U$8:U$157,MATCH($B255,'I.Supplementary 2018-19'!$B$8:$B$157,0)),INDEX('I.KI 2018-19'!U$9:U$393,MATCH($B255,'I.KI 2018-19'!$B$9:$B$393,0))),"")</f>
        <v>0</v>
      </c>
      <c r="BA255" s="193">
        <f>_xlfn.IFNA(_xlfn.IFNA(INDEX('I.Supplementary 2018-19'!V$8:V$157,MATCH($B255,'I.Supplementary 2018-19'!$B$8:$B$157,0)),INDEX('I.KI 2018-19'!V$9:V$393,MATCH($B255,'I.KI 2018-19'!$B$9:$B$393,0))),"")</f>
        <v>1.3028231529576908</v>
      </c>
      <c r="BB255" s="193">
        <f>_xlfn.IFNA(_xlfn.IFNA(INDEX('I.Supplementary 2018-19'!W$8:W$157,MATCH($B255,'I.Supplementary 2018-19'!$B$8:$B$157,0)),INDEX('I.KI 2018-19'!W$9:W$393,MATCH($B255,'I.KI 2018-19'!$B$9:$B$393,0))),"")</f>
        <v>0</v>
      </c>
      <c r="BC255" s="193">
        <f>_xlfn.IFNA(_xlfn.IFNA(INDEX('I.Supplementary 2018-19'!X$8:X$157,MATCH($B255,'I.Supplementary 2018-19'!$B$8:$B$157,0)),INDEX('I.KI 2018-19'!X$9:X$393,MATCH($B255,'I.KI 2018-19'!$B$9:$B$393,0))),"")</f>
        <v>0</v>
      </c>
      <c r="BD255" s="157">
        <f>_xlfn.IFNA(_xlfn.IFNA(INDEX('I.Supplementary 2018-19'!Y$8:Y$157,MATCH($B255,'I.Supplementary 2018-19'!$B$8:$B$157,0)),INDEX('I.KI 2018-19'!Y$9:Y$393,MATCH($B255,'I.KI 2018-19'!$B$9:$B$393,0))),"")</f>
        <v>0</v>
      </c>
      <c r="BE255" s="156">
        <f>_xlfn.IFNA(_xlfn.IFNA(INDEX('I.Supplementary 2018-19'!Z$8:Z$157,MATCH($B255,'I.Supplementary 2018-19'!$B$8:$B$157,0)),INDEX('I.KI 2018-19'!Z$9:Z$393,MATCH($B255,'I.KI 2018-19'!$B$9:$B$393,0))),"")</f>
        <v>0</v>
      </c>
      <c r="BF255" s="193">
        <f>_xlfn.IFNA(_xlfn.IFNA(INDEX('I.Supplementary 2018-19'!AA$8:AA$157,MATCH($B255,'I.Supplementary 2018-19'!$B$8:$B$157,0)),INDEX('I.KI 2018-19'!AA$9:AA$393,MATCH($B255,'I.KI 2018-19'!$B$9:$B$393,0))),"")</f>
        <v>1.4119720704287737</v>
      </c>
      <c r="BG255" s="193">
        <f>_xlfn.IFNA(_xlfn.IFNA(INDEX('I.Supplementary 2018-19'!AB$8:AB$157,MATCH($B255,'I.Supplementary 2018-19'!$B$8:$B$157,0)),INDEX('I.KI 2018-19'!AB$9:AB$393,MATCH($B255,'I.KI 2018-19'!$B$9:$B$393,0))),"")</f>
        <v>0</v>
      </c>
      <c r="BH255" s="193">
        <f>_xlfn.IFNA(_xlfn.IFNA(INDEX('I.Supplementary 2018-19'!AC$8:AC$157,MATCH($B255,'I.Supplementary 2018-19'!$B$8:$B$157,0)),INDEX('I.KI 2018-19'!AC$9:AC$393,MATCH($B255,'I.KI 2018-19'!$B$9:$B$393,0))),"")</f>
        <v>0</v>
      </c>
      <c r="BI255" s="157">
        <f>_xlfn.IFNA(_xlfn.IFNA(INDEX('I.Supplementary 2018-19'!AD$8:AD$157,MATCH($B255,'I.Supplementary 2018-19'!$B$8:$B$157,0)),INDEX('I.KI 2018-19'!AD$9:AD$393,MATCH($B255,'I.KI 2018-19'!$B$9:$B$393,0))),"")</f>
        <v>0</v>
      </c>
      <c r="BJ255" s="149"/>
      <c r="BK255" s="156">
        <f>_xlfn.IFNA(IF($B255=$B$381,0,IF($B255=$B$382,0,_xlfn.IFNA(INDEX('I.Supplementary 2018-19'!I$8:I$157,MATCH($B255,'I.Supplementary 2018-19'!$B$8:$B$157,0)),INDEX('I.KI 2018-19'!I$9:I$393,MATCH($B255,'I.KI 2018-19'!$B$9:$B$393,0))))),"")</f>
        <v>0.10914891747108288</v>
      </c>
      <c r="BL255" s="149">
        <f>_xlfn.IFNA(IF($B255=$B$381,0,IF($B255=$B$382,0,_xlfn.IFNA(INDEX('I.Supplementary 2018-19'!J$8:J$157,MATCH($B255,'I.Supplementary 2018-19'!$B$8:$B$157,0)),INDEX('I.KI 2018-19'!J$9:J$393,MATCH($B255,'I.KI 2018-19'!$B$9:$B$393,0))))),"")</f>
        <v>1.3028231529576908</v>
      </c>
      <c r="BM255" s="157">
        <f>_xlfn.IFNA(IF($B255=$B$381,0,IF($B255=$B$382,0,_xlfn.IFNA(INDEX('I.Supplementary 2018-19'!H$8:H$157,MATCH($B255,'I.Supplementary 2018-19'!$B$8:$B$157,0)),INDEX('I.KI 2018-19'!H$9:H$393,MATCH($B255,'I.KI 2018-19'!$B$9:$B$393,0))))),"")</f>
        <v>1.4119720704287737</v>
      </c>
    </row>
    <row r="256" spans="2:65">
      <c r="B256" s="121" t="str">
        <f>'Calculations for 2021-22'!B256</f>
        <v>E5047</v>
      </c>
      <c r="C256" s="160" t="str">
        <f>'Calculations for 2021-22'!D256</f>
        <v>E5047</v>
      </c>
      <c r="D256" t="str">
        <f>'Calculations for 2021-22'!E256</f>
        <v>OLB</v>
      </c>
      <c r="E256" t="str">
        <f>'Calculations for 2021-22'!F256</f>
        <v>P1915</v>
      </c>
      <c r="F256" s="120" t="str">
        <f>'Calculations for 2021-22'!H256</f>
        <v>Richmond upon Thames</v>
      </c>
      <c r="G256" s="156">
        <f>_xlfn.IFNA(INDEX('I.KI 2016-17'!M$8:M$391,MATCH($B256,'I.KI 2016-17'!$B$8:$B$391,0)),"")</f>
        <v>9.0136422567010008</v>
      </c>
      <c r="H256" s="149">
        <f>_xlfn.IFNA(INDEX('I.KI 2016-17'!N$8:N$391,MATCH($B256,'I.KI 2016-17'!$B$8:$B$391,0)),"")</f>
        <v>3.3201514053109999</v>
      </c>
      <c r="I256" s="149">
        <f>_xlfn.IFNA(INDEX('I.KI 2016-17'!O$8:O$391,MATCH($B256,'I.KI 2016-17'!$B$8:$B$391,0)),"")</f>
        <v>0</v>
      </c>
      <c r="J256" s="149">
        <f>_xlfn.IFNA(INDEX('I.KI 2016-17'!P$8:P$391,MATCH($B256,'I.KI 2016-17'!$B$8:$B$391,0)),"")</f>
        <v>0</v>
      </c>
      <c r="K256" s="157">
        <f>_xlfn.IFNA(INDEX('I.KI 2016-17'!Q$8:Q$391,MATCH($B256,'I.KI 2016-17'!$B$8:$B$391,0)),"")</f>
        <v>0</v>
      </c>
      <c r="L256" s="156">
        <f>_xlfn.IFNA(INDEX('I.KI 2016-17'!R$8:R$391,MATCH($B256,'I.KI 2016-17'!$B$8:$B$391,0)),"")</f>
        <v>7.482815362527</v>
      </c>
      <c r="M256" s="193">
        <f>_xlfn.IFNA(INDEX('I.KI 2016-17'!S$8:S$391,MATCH($B256,'I.KI 2016-17'!$B$8:$B$391,0)),"")</f>
        <v>13.176375927585001</v>
      </c>
      <c r="N256" s="193">
        <f>_xlfn.IFNA(INDEX('I.KI 2016-17'!T$8:T$391,MATCH($B256,'I.KI 2016-17'!$B$8:$B$391,0)),"")</f>
        <v>0</v>
      </c>
      <c r="O256" s="193">
        <f>_xlfn.IFNA(INDEX('I.KI 2016-17'!U$8:U$391,MATCH($B256,'I.KI 2016-17'!$B$8:$B$391,0)),"")</f>
        <v>0</v>
      </c>
      <c r="P256" s="157">
        <f>_xlfn.IFNA(INDEX('I.KI 2016-17'!V$8:V$391,MATCH($B256,'I.KI 2016-17'!$B$8:$B$391,0)),"")</f>
        <v>0</v>
      </c>
      <c r="Q256" s="156">
        <f>_xlfn.IFNA(INDEX('I.KI 2016-17'!W$8:W$391,MATCH($B256,'I.KI 2016-17'!$B$8:$B$391,0)),"")</f>
        <v>16.496457619228</v>
      </c>
      <c r="R256" s="193">
        <f>_xlfn.IFNA(INDEX('I.KI 2016-17'!X$8:X$391,MATCH($B256,'I.KI 2016-17'!$B$8:$B$391,0)),"")</f>
        <v>16.496527332896001</v>
      </c>
      <c r="S256" s="193">
        <f>_xlfn.IFNA(INDEX('I.KI 2016-17'!Y$8:Y$391,MATCH($B256,'I.KI 2016-17'!$B$8:$B$391,0)),"")</f>
        <v>0</v>
      </c>
      <c r="T256" s="193">
        <f>_xlfn.IFNA(INDEX('I.KI 2016-17'!Z$8:Z$391,MATCH($B256,'I.KI 2016-17'!$B$8:$B$391,0)),"")</f>
        <v>0</v>
      </c>
      <c r="U256" s="157">
        <f>_xlfn.IFNA(INDEX('I.KI 2016-17'!AA$8:AA$391,MATCH($B256,'I.KI 2016-17'!$B$8:$B$391,0)),"")</f>
        <v>0</v>
      </c>
      <c r="V256" s="149"/>
      <c r="W256" s="154">
        <f>_xlfn.IFNA(INDEX('I.KI 2016-17'!$H$8:$H$391,MATCH(B256,'I.KI 2016-17'!$B$8:$B$391,0)),"")</f>
        <v>12.333793662011999</v>
      </c>
      <c r="X256" s="153">
        <f>_xlfn.IFNA(INDEX('I.KI 2016-17'!$I$8:$I$391,MATCH(B256,'I.KI 2016-17'!$B$8:$B$391,0)),"")</f>
        <v>20.659191290111998</v>
      </c>
      <c r="Y256" s="155">
        <f>_xlfn.IFNA(INDEX('I.KI 2016-17'!$G$8:$G$391,MATCH(B256,'I.KI 2016-17'!$B$8:$B$391,0)),"")</f>
        <v>32.992984952123997</v>
      </c>
      <c r="Z256" s="149"/>
      <c r="AA256" s="156">
        <f>_xlfn.IFNA(IF($B256=$B$382,0,_xlfn.IFNA(INDEX('I.Supplementary 2017-18'!N$8:N$35,MATCH($B256,'I.Supplementary 2017-18'!$B$8:$B$35,0)),INDEX('I.KI 2017-18'!N$9:N$393,MATCH($B256,'I.KI 2017-18'!$B$9:$B$393,0)))),"")</f>
        <v>8.3233305976668106</v>
      </c>
      <c r="AB256" s="193">
        <f>_xlfn.IFNA(IF($B256=$B$382,0,_xlfn.IFNA(INDEX('I.Supplementary 2017-18'!O$8:O$35,MATCH($B256,'I.Supplementary 2017-18'!$B$8:$B$35,0)),INDEX('I.KI 2017-18'!O$9:O$393,MATCH($B256,'I.KI 2017-18'!$B$9:$B$393,0)))),"")</f>
        <v>-4.8701644672238826</v>
      </c>
      <c r="AC256" s="193">
        <f>_xlfn.IFNA(IF($B256=$B$382,0,_xlfn.IFNA(INDEX('I.Supplementary 2017-18'!P$8:P$35,MATCH($B256,'I.Supplementary 2017-18'!$B$8:$B$35,0)),INDEX('I.KI 2017-18'!P$9:P$393,MATCH($B256,'I.KI 2017-18'!$B$9:$B$393,0)))),"")</f>
        <v>0</v>
      </c>
      <c r="AD256" s="193">
        <f>_xlfn.IFNA(IF($B256=$B$382,0,_xlfn.IFNA(INDEX('I.Supplementary 2017-18'!Q$8:Q$35,MATCH($B256,'I.Supplementary 2017-18'!$B$8:$B$35,0)),INDEX('I.KI 2017-18'!Q$9:Q$393,MATCH($B256,'I.KI 2017-18'!$B$9:$B$393,0)))),"")</f>
        <v>0</v>
      </c>
      <c r="AE256" s="157">
        <f>_xlfn.IFNA(IF($B256=$B$382,0,_xlfn.IFNA(INDEX('I.Supplementary 2017-18'!R$8:R$35,MATCH($B256,'I.Supplementary 2017-18'!$B$8:$B$35,0)),INDEX('I.KI 2017-18'!R$9:R$393,MATCH($B256,'I.KI 2017-18'!$B$9:$B$393,0)))),"")</f>
        <v>0</v>
      </c>
      <c r="AF256" s="156">
        <f>_xlfn.IFNA(IF($B256=$B$382,0,_xlfn.IFNA(INDEX('I.Supplementary 2017-18'!S$8:S$35,MATCH($B256,'I.Supplementary 2017-18'!$B$8:$B$35,0)),INDEX('I.KI 2017-18'!S$9:S$393,MATCH($B256,'I.KI 2017-18'!$B$9:$B$393,0)))),"")</f>
        <v>7.635584705444538</v>
      </c>
      <c r="AG256" s="193">
        <f>_xlfn.IFNA(IF($B256=$B$382,0,_xlfn.IFNA(INDEX('I.Supplementary 2017-18'!T$8:T$35,MATCH($B256,'I.Supplementary 2017-18'!$B$8:$B$35,0)),INDEX('I.KI 2017-18'!T$9:T$393,MATCH($B256,'I.KI 2017-18'!$B$9:$B$393,0)))),"")</f>
        <v>13.445385143363891</v>
      </c>
      <c r="AH256" s="193">
        <f>_xlfn.IFNA(IF($B256=$B$382,0,_xlfn.IFNA(INDEX('I.Supplementary 2017-18'!U$8:U$35,MATCH($B256,'I.Supplementary 2017-18'!$B$8:$B$35,0)),INDEX('I.KI 2017-18'!U$9:U$393,MATCH($B256,'I.KI 2017-18'!$B$9:$B$393,0)))),"")</f>
        <v>0</v>
      </c>
      <c r="AI256" s="193">
        <f>_xlfn.IFNA(IF($B256=$B$382,0,_xlfn.IFNA(INDEX('I.Supplementary 2017-18'!V$8:V$35,MATCH($B256,'I.Supplementary 2017-18'!$B$8:$B$35,0)),INDEX('I.KI 2017-18'!V$9:V$393,MATCH($B256,'I.KI 2017-18'!$B$9:$B$393,0)))),"")</f>
        <v>0</v>
      </c>
      <c r="AJ256" s="157">
        <f>_xlfn.IFNA(IF($B256=$B$382,0,_xlfn.IFNA(INDEX('I.Supplementary 2017-18'!W$8:W$35,MATCH($B256,'I.Supplementary 2017-18'!$B$8:$B$35,0)),INDEX('I.KI 2017-18'!W$9:W$393,MATCH($B256,'I.KI 2017-18'!$B$9:$B$393,0)))),"")</f>
        <v>0</v>
      </c>
      <c r="AK256" s="156">
        <f>_xlfn.IFNA(IF($B256=$B$382,0,_xlfn.IFNA(INDEX('I.Supplementary 2017-18'!X$8:X$35,MATCH($B256,'I.Supplementary 2017-18'!$B$8:$B$35,0)),INDEX('I.KI 2017-18'!X$9:X$393,MATCH($B256,'I.KI 2017-18'!$B$9:$B$393,0)))),"")</f>
        <v>15.958915303111349</v>
      </c>
      <c r="AL256" s="193">
        <f>_xlfn.IFNA(IF($B256=$B$382,0,_xlfn.IFNA(INDEX('I.Supplementary 2017-18'!Y$8:Y$35,MATCH($B256,'I.Supplementary 2017-18'!$B$8:$B$35,0)),INDEX('I.KI 2017-18'!Y$9:Y$393,MATCH($B256,'I.KI 2017-18'!$B$9:$B$393,0)))),"")</f>
        <v>8.5752206761400096</v>
      </c>
      <c r="AM256" s="193">
        <f>_xlfn.IFNA(IF($B256=$B$382,0,_xlfn.IFNA(INDEX('I.Supplementary 2017-18'!Z$8:Z$35,MATCH($B256,'I.Supplementary 2017-18'!$B$8:$B$35,0)),INDEX('I.KI 2017-18'!Z$9:Z$393,MATCH($B256,'I.KI 2017-18'!$B$9:$B$393,0)))),"")</f>
        <v>0</v>
      </c>
      <c r="AN256" s="193">
        <f>_xlfn.IFNA(IF($B256=$B$382,0,_xlfn.IFNA(INDEX('I.Supplementary 2017-18'!AA$8:AA$35,MATCH($B256,'I.Supplementary 2017-18'!$B$8:$B$35,0)),INDEX('I.KI 2017-18'!AA$9:AA$393,MATCH($B256,'I.KI 2017-18'!$B$9:$B$393,0)))),"")</f>
        <v>0</v>
      </c>
      <c r="AO256" s="157">
        <f>_xlfn.IFNA(IF($B256=$B$382,0,_xlfn.IFNA(INDEX('I.Supplementary 2017-18'!AB$8:AB$35,MATCH($B256,'I.Supplementary 2017-18'!$B$8:$B$35,0)),INDEX('I.KI 2017-18'!AB$9:AB$393,MATCH($B256,'I.KI 2017-18'!$B$9:$B$393,0)))),"")</f>
        <v>0</v>
      </c>
      <c r="AP256" s="149"/>
      <c r="AQ256" s="156">
        <f>_xlfn.IFNA(IF($B256=$B$381,0,IF($B256=$B$382,0,_xlfn.IFNA(INDEX('I.Supplementary 2017-18'!I$8:I$35,MATCH($B256,'I.Supplementary 2017-18'!$B$8:$B$35,0)),INDEX('I.KI 2017-18'!I$9:I$393,MATCH($B256,'I.KI 2017-18'!$B$9:$B$393,0))))),"")</f>
        <v>3.4531661304429284</v>
      </c>
      <c r="AR256" s="149">
        <f>_xlfn.IFNA(IF($B256=$B$381,0,IF($B256=$B$382,0,_xlfn.IFNA(INDEX('I.Supplementary 2017-18'!J$8:J$35,MATCH($B256,'I.Supplementary 2017-18'!$B$8:$B$35,0)),INDEX('I.KI 2017-18'!J$9:J$393,MATCH($B256,'I.KI 2017-18'!$B$9:$B$393,0))))),"")</f>
        <v>21.080969848808429</v>
      </c>
      <c r="AS256" s="157">
        <f>_xlfn.IFNA(IF($B256=$B$381,0,IF($B256=$B$382,0,_xlfn.IFNA(INDEX('I.Supplementary 2017-18'!H$8:H$35,MATCH($B256,'I.Supplementary 2017-18'!$B$8:$B$35,0)),INDEX('I.KI 2017-18'!H$9:H$393,MATCH($B256,'I.KI 2017-18'!$B$9:$B$393,0))))),"")</f>
        <v>24.534135979251356</v>
      </c>
      <c r="AT256" s="149"/>
      <c r="AU256" s="156">
        <f>_xlfn.IFNA(_xlfn.IFNA(INDEX('I.Supplementary 2018-19'!P$8:P$157,MATCH($B256,'I.Supplementary 2018-19'!$B$8:$B$157,0)),INDEX('I.KI 2018-19'!P$9:P$393,MATCH($B256,'I.KI 2018-19'!$B$9:$B$393,0))),"")</f>
        <v>0</v>
      </c>
      <c r="AV256" s="193">
        <f>_xlfn.IFNA(_xlfn.IFNA(INDEX('I.Supplementary 2018-19'!Q$8:Q$157,MATCH($B256,'I.Supplementary 2018-19'!$B$8:$B$157,0)),INDEX('I.KI 2018-19'!Q$9:Q$393,MATCH($B256,'I.KI 2018-19'!$B$9:$B$393,0))),"")</f>
        <v>0</v>
      </c>
      <c r="AW256" s="193">
        <f>_xlfn.IFNA(_xlfn.IFNA(INDEX('I.Supplementary 2018-19'!R$8:R$157,MATCH($B256,'I.Supplementary 2018-19'!$B$8:$B$157,0)),INDEX('I.KI 2018-19'!R$9:R$393,MATCH($B256,'I.KI 2018-19'!$B$9:$B$393,0))),"")</f>
        <v>0</v>
      </c>
      <c r="AX256" s="193">
        <f>_xlfn.IFNA(_xlfn.IFNA(INDEX('I.Supplementary 2018-19'!S$8:S$157,MATCH($B256,'I.Supplementary 2018-19'!$B$8:$B$157,0)),INDEX('I.KI 2018-19'!S$9:S$393,MATCH($B256,'I.KI 2018-19'!$B$9:$B$393,0))),"")</f>
        <v>0</v>
      </c>
      <c r="AY256" s="157">
        <f>_xlfn.IFNA(_xlfn.IFNA(INDEX('I.Supplementary 2018-19'!T$8:T$157,MATCH($B256,'I.Supplementary 2018-19'!$B$8:$B$157,0)),INDEX('I.KI 2018-19'!T$9:T$393,MATCH($B256,'I.KI 2018-19'!$B$9:$B$393,0))),"")</f>
        <v>0</v>
      </c>
      <c r="AZ256" s="156">
        <f>_xlfn.IFNA(_xlfn.IFNA(INDEX('I.Supplementary 2018-19'!U$8:U$157,MATCH($B256,'I.Supplementary 2018-19'!$B$8:$B$157,0)),INDEX('I.KI 2018-19'!U$9:U$393,MATCH($B256,'I.KI 2018-19'!$B$9:$B$393,0))),"")</f>
        <v>7.8649799541059613</v>
      </c>
      <c r="BA256" s="193">
        <f>_xlfn.IFNA(_xlfn.IFNA(INDEX('I.Supplementary 2018-19'!V$8:V$157,MATCH($B256,'I.Supplementary 2018-19'!$B$8:$B$157,0)),INDEX('I.KI 2018-19'!V$9:V$393,MATCH($B256,'I.KI 2018-19'!$B$9:$B$393,0))),"")</f>
        <v>13.849323752821176</v>
      </c>
      <c r="BB256" s="193">
        <f>_xlfn.IFNA(_xlfn.IFNA(INDEX('I.Supplementary 2018-19'!W$8:W$157,MATCH($B256,'I.Supplementary 2018-19'!$B$8:$B$157,0)),INDEX('I.KI 2018-19'!W$9:W$393,MATCH($B256,'I.KI 2018-19'!$B$9:$B$393,0))),"")</f>
        <v>0</v>
      </c>
      <c r="BC256" s="193">
        <f>_xlfn.IFNA(_xlfn.IFNA(INDEX('I.Supplementary 2018-19'!X$8:X$157,MATCH($B256,'I.Supplementary 2018-19'!$B$8:$B$157,0)),INDEX('I.KI 2018-19'!X$9:X$393,MATCH($B256,'I.KI 2018-19'!$B$9:$B$393,0))),"")</f>
        <v>0</v>
      </c>
      <c r="BD256" s="157">
        <f>_xlfn.IFNA(_xlfn.IFNA(INDEX('I.Supplementary 2018-19'!Y$8:Y$157,MATCH($B256,'I.Supplementary 2018-19'!$B$8:$B$157,0)),INDEX('I.KI 2018-19'!Y$9:Y$393,MATCH($B256,'I.KI 2018-19'!$B$9:$B$393,0))),"")</f>
        <v>0</v>
      </c>
      <c r="BE256" s="156">
        <f>_xlfn.IFNA(_xlfn.IFNA(INDEX('I.Supplementary 2018-19'!Z$8:Z$157,MATCH($B256,'I.Supplementary 2018-19'!$B$8:$B$157,0)),INDEX('I.KI 2018-19'!Z$9:Z$393,MATCH($B256,'I.KI 2018-19'!$B$9:$B$393,0))),"")</f>
        <v>7.8649799541059613</v>
      </c>
      <c r="BF256" s="193">
        <f>_xlfn.IFNA(_xlfn.IFNA(INDEX('I.Supplementary 2018-19'!AA$8:AA$157,MATCH($B256,'I.Supplementary 2018-19'!$B$8:$B$157,0)),INDEX('I.KI 2018-19'!AA$9:AA$393,MATCH($B256,'I.KI 2018-19'!$B$9:$B$393,0))),"")</f>
        <v>13.849323752821176</v>
      </c>
      <c r="BG256" s="193">
        <f>_xlfn.IFNA(_xlfn.IFNA(INDEX('I.Supplementary 2018-19'!AB$8:AB$157,MATCH($B256,'I.Supplementary 2018-19'!$B$8:$B$157,0)),INDEX('I.KI 2018-19'!AB$9:AB$393,MATCH($B256,'I.KI 2018-19'!$B$9:$B$393,0))),"")</f>
        <v>0</v>
      </c>
      <c r="BH256" s="193">
        <f>_xlfn.IFNA(_xlfn.IFNA(INDEX('I.Supplementary 2018-19'!AC$8:AC$157,MATCH($B256,'I.Supplementary 2018-19'!$B$8:$B$157,0)),INDEX('I.KI 2018-19'!AC$9:AC$393,MATCH($B256,'I.KI 2018-19'!$B$9:$B$393,0))),"")</f>
        <v>0</v>
      </c>
      <c r="BI256" s="157">
        <f>_xlfn.IFNA(_xlfn.IFNA(INDEX('I.Supplementary 2018-19'!AD$8:AD$157,MATCH($B256,'I.Supplementary 2018-19'!$B$8:$B$157,0)),INDEX('I.KI 2018-19'!AD$9:AD$393,MATCH($B256,'I.KI 2018-19'!$B$9:$B$393,0))),"")</f>
        <v>0</v>
      </c>
      <c r="BJ256" s="149"/>
      <c r="BK256" s="156">
        <f>_xlfn.IFNA(IF($B256=$B$381,0,IF($B256=$B$382,0,_xlfn.IFNA(INDEX('I.Supplementary 2018-19'!I$8:I$157,MATCH($B256,'I.Supplementary 2018-19'!$B$8:$B$157,0)),INDEX('I.KI 2018-19'!I$9:I$393,MATCH($B256,'I.KI 2018-19'!$B$9:$B$393,0))))),"")</f>
        <v>0</v>
      </c>
      <c r="BL256" s="149">
        <f>_xlfn.IFNA(IF($B256=$B$381,0,IF($B256=$B$382,0,_xlfn.IFNA(INDEX('I.Supplementary 2018-19'!J$8:J$157,MATCH($B256,'I.Supplementary 2018-19'!$B$8:$B$157,0)),INDEX('I.KI 2018-19'!J$9:J$393,MATCH($B256,'I.KI 2018-19'!$B$9:$B$393,0))))),"")</f>
        <v>21.714303706927137</v>
      </c>
      <c r="BM256" s="157">
        <f>_xlfn.IFNA(IF($B256=$B$381,0,IF($B256=$B$382,0,_xlfn.IFNA(INDEX('I.Supplementary 2018-19'!H$8:H$157,MATCH($B256,'I.Supplementary 2018-19'!$B$8:$B$157,0)),INDEX('I.KI 2018-19'!H$9:H$393,MATCH($B256,'I.KI 2018-19'!$B$9:$B$393,0))))),"")</f>
        <v>21.714303706927137</v>
      </c>
    </row>
    <row r="257" spans="2:65">
      <c r="B257" s="121" t="str">
        <f>'Calculations for 2021-22'!B257</f>
        <v>E2734</v>
      </c>
      <c r="C257" s="160" t="str">
        <f>'Calculations for 2021-22'!D257</f>
        <v>E2734</v>
      </c>
      <c r="D257" t="str">
        <f>'Calculations for 2021-22'!E257</f>
        <v>SD</v>
      </c>
      <c r="E257" t="str">
        <f>'Calculations for 2021-22'!F257</f>
        <v>P1912</v>
      </c>
      <c r="F257" s="120" t="str">
        <f>'Calculations for 2021-22'!H257</f>
        <v>Richmondshire</v>
      </c>
      <c r="G257" s="156">
        <f>_xlfn.IFNA(INDEX('I.KI 2016-17'!M$8:M$391,MATCH($B257,'I.KI 2016-17'!$B$8:$B$391,0)),"")</f>
        <v>0</v>
      </c>
      <c r="H257" s="149">
        <f>_xlfn.IFNA(INDEX('I.KI 2016-17'!N$8:N$391,MATCH($B257,'I.KI 2016-17'!$B$8:$B$391,0)),"")</f>
        <v>0.61093234839800004</v>
      </c>
      <c r="I257" s="149">
        <f>_xlfn.IFNA(INDEX('I.KI 2016-17'!O$8:O$391,MATCH($B257,'I.KI 2016-17'!$B$8:$B$391,0)),"")</f>
        <v>0</v>
      </c>
      <c r="J257" s="149">
        <f>_xlfn.IFNA(INDEX('I.KI 2016-17'!P$8:P$391,MATCH($B257,'I.KI 2016-17'!$B$8:$B$391,0)),"")</f>
        <v>0</v>
      </c>
      <c r="K257" s="157">
        <f>_xlfn.IFNA(INDEX('I.KI 2016-17'!Q$8:Q$391,MATCH($B257,'I.KI 2016-17'!$B$8:$B$391,0)),"")</f>
        <v>0</v>
      </c>
      <c r="L257" s="156">
        <f>_xlfn.IFNA(INDEX('I.KI 2016-17'!R$8:R$391,MATCH($B257,'I.KI 2016-17'!$B$8:$B$391,0)),"")</f>
        <v>0</v>
      </c>
      <c r="M257" s="193">
        <f>_xlfn.IFNA(INDEX('I.KI 2016-17'!S$8:S$391,MATCH($B257,'I.KI 2016-17'!$B$8:$B$391,0)),"")</f>
        <v>1.376667249257</v>
      </c>
      <c r="N257" s="193">
        <f>_xlfn.IFNA(INDEX('I.KI 2016-17'!T$8:T$391,MATCH($B257,'I.KI 2016-17'!$B$8:$B$391,0)),"")</f>
        <v>0</v>
      </c>
      <c r="O257" s="193">
        <f>_xlfn.IFNA(INDEX('I.KI 2016-17'!U$8:U$391,MATCH($B257,'I.KI 2016-17'!$B$8:$B$391,0)),"")</f>
        <v>0</v>
      </c>
      <c r="P257" s="157">
        <f>_xlfn.IFNA(INDEX('I.KI 2016-17'!V$8:V$391,MATCH($B257,'I.KI 2016-17'!$B$8:$B$391,0)),"")</f>
        <v>0</v>
      </c>
      <c r="Q257" s="156">
        <f>_xlfn.IFNA(INDEX('I.KI 2016-17'!W$8:W$391,MATCH($B257,'I.KI 2016-17'!$B$8:$B$391,0)),"")</f>
        <v>0</v>
      </c>
      <c r="R257" s="193">
        <f>_xlfn.IFNA(INDEX('I.KI 2016-17'!X$8:X$391,MATCH($B257,'I.KI 2016-17'!$B$8:$B$391,0)),"")</f>
        <v>1.987599597655</v>
      </c>
      <c r="S257" s="193">
        <f>_xlfn.IFNA(INDEX('I.KI 2016-17'!Y$8:Y$391,MATCH($B257,'I.KI 2016-17'!$B$8:$B$391,0)),"")</f>
        <v>0</v>
      </c>
      <c r="T257" s="193">
        <f>_xlfn.IFNA(INDEX('I.KI 2016-17'!Z$8:Z$391,MATCH($B257,'I.KI 2016-17'!$B$8:$B$391,0)),"")</f>
        <v>0</v>
      </c>
      <c r="U257" s="157">
        <f>_xlfn.IFNA(INDEX('I.KI 2016-17'!AA$8:AA$391,MATCH($B257,'I.KI 2016-17'!$B$8:$B$391,0)),"")</f>
        <v>0</v>
      </c>
      <c r="V257" s="149"/>
      <c r="W257" s="154">
        <f>_xlfn.IFNA(INDEX('I.KI 2016-17'!$H$8:$H$391,MATCH(B257,'I.KI 2016-17'!$B$8:$B$391,0)),"")</f>
        <v>0.61093234839800004</v>
      </c>
      <c r="X257" s="153">
        <f>_xlfn.IFNA(INDEX('I.KI 2016-17'!$I$8:$I$391,MATCH(B257,'I.KI 2016-17'!$B$8:$B$391,0)),"")</f>
        <v>1.376667249257</v>
      </c>
      <c r="Y257" s="155">
        <f>_xlfn.IFNA(INDEX('I.KI 2016-17'!$G$8:$G$391,MATCH(B257,'I.KI 2016-17'!$B$8:$B$391,0)),"")</f>
        <v>1.987599597655</v>
      </c>
      <c r="Z257" s="149"/>
      <c r="AA257" s="156">
        <f>_xlfn.IFNA(IF($B257=$B$382,0,_xlfn.IFNA(INDEX('I.Supplementary 2017-18'!N$8:N$35,MATCH($B257,'I.Supplementary 2017-18'!$B$8:$B$35,0)),INDEX('I.KI 2017-18'!N$9:N$393,MATCH($B257,'I.KI 2017-18'!$B$9:$B$393,0)))),"")</f>
        <v>0</v>
      </c>
      <c r="AB257" s="193">
        <f>_xlfn.IFNA(IF($B257=$B$382,0,_xlfn.IFNA(INDEX('I.Supplementary 2017-18'!O$8:O$35,MATCH($B257,'I.Supplementary 2017-18'!$B$8:$B$35,0)),INDEX('I.KI 2017-18'!O$9:O$393,MATCH($B257,'I.KI 2017-18'!$B$9:$B$393,0)))),"")</f>
        <v>0.24037760540348524</v>
      </c>
      <c r="AC257" s="193">
        <f>_xlfn.IFNA(IF($B257=$B$382,0,_xlfn.IFNA(INDEX('I.Supplementary 2017-18'!P$8:P$35,MATCH($B257,'I.Supplementary 2017-18'!$B$8:$B$35,0)),INDEX('I.KI 2017-18'!P$9:P$393,MATCH($B257,'I.KI 2017-18'!$B$9:$B$393,0)))),"")</f>
        <v>0</v>
      </c>
      <c r="AD257" s="193">
        <f>_xlfn.IFNA(IF($B257=$B$382,0,_xlfn.IFNA(INDEX('I.Supplementary 2017-18'!Q$8:Q$35,MATCH($B257,'I.Supplementary 2017-18'!$B$8:$B$35,0)),INDEX('I.KI 2017-18'!Q$9:Q$393,MATCH($B257,'I.KI 2017-18'!$B$9:$B$393,0)))),"")</f>
        <v>0</v>
      </c>
      <c r="AE257" s="157">
        <f>_xlfn.IFNA(IF($B257=$B$382,0,_xlfn.IFNA(INDEX('I.Supplementary 2017-18'!R$8:R$35,MATCH($B257,'I.Supplementary 2017-18'!$B$8:$B$35,0)),INDEX('I.KI 2017-18'!R$9:R$393,MATCH($B257,'I.KI 2017-18'!$B$9:$B$393,0)))),"")</f>
        <v>0</v>
      </c>
      <c r="AF257" s="156">
        <f>_xlfn.IFNA(IF($B257=$B$382,0,_xlfn.IFNA(INDEX('I.Supplementary 2017-18'!S$8:S$35,MATCH($B257,'I.Supplementary 2017-18'!$B$8:$B$35,0)),INDEX('I.KI 2017-18'!S$9:S$393,MATCH($B257,'I.KI 2017-18'!$B$9:$B$393,0)))),"")</f>
        <v>0</v>
      </c>
      <c r="AG257" s="193">
        <f>_xlfn.IFNA(IF($B257=$B$382,0,_xlfn.IFNA(INDEX('I.Supplementary 2017-18'!T$8:T$35,MATCH($B257,'I.Supplementary 2017-18'!$B$8:$B$35,0)),INDEX('I.KI 2017-18'!T$9:T$393,MATCH($B257,'I.KI 2017-18'!$B$9:$B$393,0)))),"")</f>
        <v>1.4047733217572391</v>
      </c>
      <c r="AH257" s="193">
        <f>_xlfn.IFNA(IF($B257=$B$382,0,_xlfn.IFNA(INDEX('I.Supplementary 2017-18'!U$8:U$35,MATCH($B257,'I.Supplementary 2017-18'!$B$8:$B$35,0)),INDEX('I.KI 2017-18'!U$9:U$393,MATCH($B257,'I.KI 2017-18'!$B$9:$B$393,0)))),"")</f>
        <v>0</v>
      </c>
      <c r="AI257" s="193">
        <f>_xlfn.IFNA(IF($B257=$B$382,0,_xlfn.IFNA(INDEX('I.Supplementary 2017-18'!V$8:V$35,MATCH($B257,'I.Supplementary 2017-18'!$B$8:$B$35,0)),INDEX('I.KI 2017-18'!V$9:V$393,MATCH($B257,'I.KI 2017-18'!$B$9:$B$393,0)))),"")</f>
        <v>0</v>
      </c>
      <c r="AJ257" s="157">
        <f>_xlfn.IFNA(IF($B257=$B$382,0,_xlfn.IFNA(INDEX('I.Supplementary 2017-18'!W$8:W$35,MATCH($B257,'I.Supplementary 2017-18'!$B$8:$B$35,0)),INDEX('I.KI 2017-18'!W$9:W$393,MATCH($B257,'I.KI 2017-18'!$B$9:$B$393,0)))),"")</f>
        <v>0</v>
      </c>
      <c r="AK257" s="156">
        <f>_xlfn.IFNA(IF($B257=$B$382,0,_xlfn.IFNA(INDEX('I.Supplementary 2017-18'!X$8:X$35,MATCH($B257,'I.Supplementary 2017-18'!$B$8:$B$35,0)),INDEX('I.KI 2017-18'!X$9:X$393,MATCH($B257,'I.KI 2017-18'!$B$9:$B$393,0)))),"")</f>
        <v>0</v>
      </c>
      <c r="AL257" s="193">
        <f>_xlfn.IFNA(IF($B257=$B$382,0,_xlfn.IFNA(INDEX('I.Supplementary 2017-18'!Y$8:Y$35,MATCH($B257,'I.Supplementary 2017-18'!$B$8:$B$35,0)),INDEX('I.KI 2017-18'!Y$9:Y$393,MATCH($B257,'I.KI 2017-18'!$B$9:$B$393,0)))),"")</f>
        <v>1.6451509271607243</v>
      </c>
      <c r="AM257" s="193">
        <f>_xlfn.IFNA(IF($B257=$B$382,0,_xlfn.IFNA(INDEX('I.Supplementary 2017-18'!Z$8:Z$35,MATCH($B257,'I.Supplementary 2017-18'!$B$8:$B$35,0)),INDEX('I.KI 2017-18'!Z$9:Z$393,MATCH($B257,'I.KI 2017-18'!$B$9:$B$393,0)))),"")</f>
        <v>0</v>
      </c>
      <c r="AN257" s="193">
        <f>_xlfn.IFNA(IF($B257=$B$382,0,_xlfn.IFNA(INDEX('I.Supplementary 2017-18'!AA$8:AA$35,MATCH($B257,'I.Supplementary 2017-18'!$B$8:$B$35,0)),INDEX('I.KI 2017-18'!AA$9:AA$393,MATCH($B257,'I.KI 2017-18'!$B$9:$B$393,0)))),"")</f>
        <v>0</v>
      </c>
      <c r="AO257" s="157">
        <f>_xlfn.IFNA(IF($B257=$B$382,0,_xlfn.IFNA(INDEX('I.Supplementary 2017-18'!AB$8:AB$35,MATCH($B257,'I.Supplementary 2017-18'!$B$8:$B$35,0)),INDEX('I.KI 2017-18'!AB$9:AB$393,MATCH($B257,'I.KI 2017-18'!$B$9:$B$393,0)))),"")</f>
        <v>0</v>
      </c>
      <c r="AP257" s="149"/>
      <c r="AQ257" s="156">
        <f>_xlfn.IFNA(IF($B257=$B$381,0,IF($B257=$B$382,0,_xlfn.IFNA(INDEX('I.Supplementary 2017-18'!I$8:I$35,MATCH($B257,'I.Supplementary 2017-18'!$B$8:$B$35,0)),INDEX('I.KI 2017-18'!I$9:I$393,MATCH($B257,'I.KI 2017-18'!$B$9:$B$393,0))))),"")</f>
        <v>0.24037760540348524</v>
      </c>
      <c r="AR257" s="149">
        <f>_xlfn.IFNA(IF($B257=$B$381,0,IF($B257=$B$382,0,_xlfn.IFNA(INDEX('I.Supplementary 2017-18'!J$8:J$35,MATCH($B257,'I.Supplementary 2017-18'!$B$8:$B$35,0)),INDEX('I.KI 2017-18'!J$9:J$393,MATCH($B257,'I.KI 2017-18'!$B$9:$B$393,0))))),"")</f>
        <v>1.4047733217572391</v>
      </c>
      <c r="AS257" s="157">
        <f>_xlfn.IFNA(IF($B257=$B$381,0,IF($B257=$B$382,0,_xlfn.IFNA(INDEX('I.Supplementary 2017-18'!H$8:H$35,MATCH($B257,'I.Supplementary 2017-18'!$B$8:$B$35,0)),INDEX('I.KI 2017-18'!H$9:H$393,MATCH($B257,'I.KI 2017-18'!$B$9:$B$393,0))))),"")</f>
        <v>1.6451509271607243</v>
      </c>
      <c r="AT257" s="149"/>
      <c r="AU257" s="156">
        <f>_xlfn.IFNA(_xlfn.IFNA(INDEX('I.Supplementary 2018-19'!P$8:P$157,MATCH($B257,'I.Supplementary 2018-19'!$B$8:$B$157,0)),INDEX('I.KI 2018-19'!P$9:P$393,MATCH($B257,'I.KI 2018-19'!$B$9:$B$393,0))),"")</f>
        <v>0</v>
      </c>
      <c r="AV257" s="193">
        <f>_xlfn.IFNA(_xlfn.IFNA(INDEX('I.Supplementary 2018-19'!Q$8:Q$157,MATCH($B257,'I.Supplementary 2018-19'!$B$8:$B$157,0)),INDEX('I.KI 2018-19'!Q$9:Q$393,MATCH($B257,'I.KI 2018-19'!$B$9:$B$393,0))),"")</f>
        <v>1.4755678387654946E-2</v>
      </c>
      <c r="AW257" s="193">
        <f>_xlfn.IFNA(_xlfn.IFNA(INDEX('I.Supplementary 2018-19'!R$8:R$157,MATCH($B257,'I.Supplementary 2018-19'!$B$8:$B$157,0)),INDEX('I.KI 2018-19'!R$9:R$393,MATCH($B257,'I.KI 2018-19'!$B$9:$B$393,0))),"")</f>
        <v>0</v>
      </c>
      <c r="AX257" s="193">
        <f>_xlfn.IFNA(_xlfn.IFNA(INDEX('I.Supplementary 2018-19'!S$8:S$157,MATCH($B257,'I.Supplementary 2018-19'!$B$8:$B$157,0)),INDEX('I.KI 2018-19'!S$9:S$393,MATCH($B257,'I.KI 2018-19'!$B$9:$B$393,0))),"")</f>
        <v>0</v>
      </c>
      <c r="AY257" s="157">
        <f>_xlfn.IFNA(_xlfn.IFNA(INDEX('I.Supplementary 2018-19'!T$8:T$157,MATCH($B257,'I.Supplementary 2018-19'!$B$8:$B$157,0)),INDEX('I.KI 2018-19'!T$9:T$393,MATCH($B257,'I.KI 2018-19'!$B$9:$B$393,0))),"")</f>
        <v>0</v>
      </c>
      <c r="AZ257" s="156">
        <f>_xlfn.IFNA(_xlfn.IFNA(INDEX('I.Supplementary 2018-19'!U$8:U$157,MATCH($B257,'I.Supplementary 2018-19'!$B$8:$B$157,0)),INDEX('I.KI 2018-19'!U$9:U$393,MATCH($B257,'I.KI 2018-19'!$B$9:$B$393,0))),"")</f>
        <v>0</v>
      </c>
      <c r="BA257" s="193">
        <f>_xlfn.IFNA(_xlfn.IFNA(INDEX('I.Supplementary 2018-19'!V$8:V$157,MATCH($B257,'I.Supplementary 2018-19'!$B$8:$B$157,0)),INDEX('I.KI 2018-19'!V$9:V$393,MATCH($B257,'I.KI 2018-19'!$B$9:$B$393,0))),"")</f>
        <v>1.4469768121104609</v>
      </c>
      <c r="BB257" s="193">
        <f>_xlfn.IFNA(_xlfn.IFNA(INDEX('I.Supplementary 2018-19'!W$8:W$157,MATCH($B257,'I.Supplementary 2018-19'!$B$8:$B$157,0)),INDEX('I.KI 2018-19'!W$9:W$393,MATCH($B257,'I.KI 2018-19'!$B$9:$B$393,0))),"")</f>
        <v>0</v>
      </c>
      <c r="BC257" s="193">
        <f>_xlfn.IFNA(_xlfn.IFNA(INDEX('I.Supplementary 2018-19'!X$8:X$157,MATCH($B257,'I.Supplementary 2018-19'!$B$8:$B$157,0)),INDEX('I.KI 2018-19'!X$9:X$393,MATCH($B257,'I.KI 2018-19'!$B$9:$B$393,0))),"")</f>
        <v>0</v>
      </c>
      <c r="BD257" s="157">
        <f>_xlfn.IFNA(_xlfn.IFNA(INDEX('I.Supplementary 2018-19'!Y$8:Y$157,MATCH($B257,'I.Supplementary 2018-19'!$B$8:$B$157,0)),INDEX('I.KI 2018-19'!Y$9:Y$393,MATCH($B257,'I.KI 2018-19'!$B$9:$B$393,0))),"")</f>
        <v>0</v>
      </c>
      <c r="BE257" s="156">
        <f>_xlfn.IFNA(_xlfn.IFNA(INDEX('I.Supplementary 2018-19'!Z$8:Z$157,MATCH($B257,'I.Supplementary 2018-19'!$B$8:$B$157,0)),INDEX('I.KI 2018-19'!Z$9:Z$393,MATCH($B257,'I.KI 2018-19'!$B$9:$B$393,0))),"")</f>
        <v>0</v>
      </c>
      <c r="BF257" s="193">
        <f>_xlfn.IFNA(_xlfn.IFNA(INDEX('I.Supplementary 2018-19'!AA$8:AA$157,MATCH($B257,'I.Supplementary 2018-19'!$B$8:$B$157,0)),INDEX('I.KI 2018-19'!AA$9:AA$393,MATCH($B257,'I.KI 2018-19'!$B$9:$B$393,0))),"")</f>
        <v>1.4617324904981159</v>
      </c>
      <c r="BG257" s="193">
        <f>_xlfn.IFNA(_xlfn.IFNA(INDEX('I.Supplementary 2018-19'!AB$8:AB$157,MATCH($B257,'I.Supplementary 2018-19'!$B$8:$B$157,0)),INDEX('I.KI 2018-19'!AB$9:AB$393,MATCH($B257,'I.KI 2018-19'!$B$9:$B$393,0))),"")</f>
        <v>0</v>
      </c>
      <c r="BH257" s="193">
        <f>_xlfn.IFNA(_xlfn.IFNA(INDEX('I.Supplementary 2018-19'!AC$8:AC$157,MATCH($B257,'I.Supplementary 2018-19'!$B$8:$B$157,0)),INDEX('I.KI 2018-19'!AC$9:AC$393,MATCH($B257,'I.KI 2018-19'!$B$9:$B$393,0))),"")</f>
        <v>0</v>
      </c>
      <c r="BI257" s="157">
        <f>_xlfn.IFNA(_xlfn.IFNA(INDEX('I.Supplementary 2018-19'!AD$8:AD$157,MATCH($B257,'I.Supplementary 2018-19'!$B$8:$B$157,0)),INDEX('I.KI 2018-19'!AD$9:AD$393,MATCH($B257,'I.KI 2018-19'!$B$9:$B$393,0))),"")</f>
        <v>0</v>
      </c>
      <c r="BJ257" s="149"/>
      <c r="BK257" s="156">
        <f>_xlfn.IFNA(IF($B257=$B$381,0,IF($B257=$B$382,0,_xlfn.IFNA(INDEX('I.Supplementary 2018-19'!I$8:I$157,MATCH($B257,'I.Supplementary 2018-19'!$B$8:$B$157,0)),INDEX('I.KI 2018-19'!I$9:I$393,MATCH($B257,'I.KI 2018-19'!$B$9:$B$393,0))))),"")</f>
        <v>1.4755678387654946E-2</v>
      </c>
      <c r="BL257" s="149">
        <f>_xlfn.IFNA(IF($B257=$B$381,0,IF($B257=$B$382,0,_xlfn.IFNA(INDEX('I.Supplementary 2018-19'!J$8:J$157,MATCH($B257,'I.Supplementary 2018-19'!$B$8:$B$157,0)),INDEX('I.KI 2018-19'!J$9:J$393,MATCH($B257,'I.KI 2018-19'!$B$9:$B$393,0))))),"")</f>
        <v>1.4469768121104609</v>
      </c>
      <c r="BM257" s="157">
        <f>_xlfn.IFNA(IF($B257=$B$381,0,IF($B257=$B$382,0,_xlfn.IFNA(INDEX('I.Supplementary 2018-19'!H$8:H$157,MATCH($B257,'I.Supplementary 2018-19'!$B$8:$B$157,0)),INDEX('I.KI 2018-19'!H$9:H$393,MATCH($B257,'I.KI 2018-19'!$B$9:$B$393,0))))),"")</f>
        <v>1.4617324904981159</v>
      </c>
    </row>
    <row r="258" spans="2:65">
      <c r="B258" s="121" t="str">
        <f>'Calculations for 2021-22'!B258</f>
        <v>E4205</v>
      </c>
      <c r="C258" s="160" t="str">
        <f>'Calculations for 2021-22'!D258</f>
        <v>E4205</v>
      </c>
      <c r="D258" t="str">
        <f>'Calculations for 2021-22'!E258</f>
        <v>MD</v>
      </c>
      <c r="E258" t="str">
        <f>'Calculations for 2021-22'!F258</f>
        <v>P1701</v>
      </c>
      <c r="F258" s="120" t="str">
        <f>'Calculations for 2021-22'!H258</f>
        <v>Rochdale</v>
      </c>
      <c r="G258" s="156">
        <f>_xlfn.IFNA(INDEX('I.KI 2016-17'!M$8:M$391,MATCH($B258,'I.KI 2016-17'!$B$8:$B$391,0)),"")</f>
        <v>35.124453039468001</v>
      </c>
      <c r="H258" s="149">
        <f>_xlfn.IFNA(INDEX('I.KI 2016-17'!N$8:N$391,MATCH($B258,'I.KI 2016-17'!$B$8:$B$391,0)),"")</f>
        <v>4.1481244223339999</v>
      </c>
      <c r="I258" s="149">
        <f>_xlfn.IFNA(INDEX('I.KI 2016-17'!O$8:O$391,MATCH($B258,'I.KI 2016-17'!$B$8:$B$391,0)),"")</f>
        <v>0</v>
      </c>
      <c r="J258" s="149">
        <f>_xlfn.IFNA(INDEX('I.KI 2016-17'!P$8:P$391,MATCH($B258,'I.KI 2016-17'!$B$8:$B$391,0)),"")</f>
        <v>0</v>
      </c>
      <c r="K258" s="157">
        <f>_xlfn.IFNA(INDEX('I.KI 2016-17'!Q$8:Q$391,MATCH($B258,'I.KI 2016-17'!$B$8:$B$391,0)),"")</f>
        <v>0</v>
      </c>
      <c r="L258" s="156">
        <f>_xlfn.IFNA(INDEX('I.KI 2016-17'!R$8:R$391,MATCH($B258,'I.KI 2016-17'!$B$8:$B$391,0)),"")</f>
        <v>48.372289722764002</v>
      </c>
      <c r="M258" s="193">
        <f>_xlfn.IFNA(INDEX('I.KI 2016-17'!S$8:S$391,MATCH($B258,'I.KI 2016-17'!$B$8:$B$391,0)),"")</f>
        <v>7.7811574820649998</v>
      </c>
      <c r="N258" s="193">
        <f>_xlfn.IFNA(INDEX('I.KI 2016-17'!T$8:T$391,MATCH($B258,'I.KI 2016-17'!$B$8:$B$391,0)),"")</f>
        <v>0</v>
      </c>
      <c r="O258" s="193">
        <f>_xlfn.IFNA(INDEX('I.KI 2016-17'!U$8:U$391,MATCH($B258,'I.KI 2016-17'!$B$8:$B$391,0)),"")</f>
        <v>0</v>
      </c>
      <c r="P258" s="157">
        <f>_xlfn.IFNA(INDEX('I.KI 2016-17'!V$8:V$391,MATCH($B258,'I.KI 2016-17'!$B$8:$B$391,0)),"")</f>
        <v>0</v>
      </c>
      <c r="Q258" s="156">
        <f>_xlfn.IFNA(INDEX('I.KI 2016-17'!W$8:W$391,MATCH($B258,'I.KI 2016-17'!$B$8:$B$391,0)),"")</f>
        <v>83.496742762232003</v>
      </c>
      <c r="R258" s="193">
        <f>_xlfn.IFNA(INDEX('I.KI 2016-17'!X$8:X$391,MATCH($B258,'I.KI 2016-17'!$B$8:$B$391,0)),"")</f>
        <v>11.929281904399</v>
      </c>
      <c r="S258" s="193">
        <f>_xlfn.IFNA(INDEX('I.KI 2016-17'!Y$8:Y$391,MATCH($B258,'I.KI 2016-17'!$B$8:$B$391,0)),"")</f>
        <v>0</v>
      </c>
      <c r="T258" s="193">
        <f>_xlfn.IFNA(INDEX('I.KI 2016-17'!Z$8:Z$391,MATCH($B258,'I.KI 2016-17'!$B$8:$B$391,0)),"")</f>
        <v>0</v>
      </c>
      <c r="U258" s="157">
        <f>_xlfn.IFNA(INDEX('I.KI 2016-17'!AA$8:AA$391,MATCH($B258,'I.KI 2016-17'!$B$8:$B$391,0)),"")</f>
        <v>0</v>
      </c>
      <c r="V258" s="149"/>
      <c r="W258" s="154">
        <f>_xlfn.IFNA(INDEX('I.KI 2016-17'!$H$8:$H$391,MATCH(B258,'I.KI 2016-17'!$B$8:$B$391,0)),"")</f>
        <v>39.272577461802001</v>
      </c>
      <c r="X258" s="153">
        <f>_xlfn.IFNA(INDEX('I.KI 2016-17'!$I$8:$I$391,MATCH(B258,'I.KI 2016-17'!$B$8:$B$391,0)),"")</f>
        <v>56.153447204829</v>
      </c>
      <c r="Y258" s="155">
        <f>_xlfn.IFNA(INDEX('I.KI 2016-17'!$G$8:$G$391,MATCH(B258,'I.KI 2016-17'!$B$8:$B$391,0)),"")</f>
        <v>95.426024666631008</v>
      </c>
      <c r="Z258" s="149"/>
      <c r="AA258" s="156">
        <f>_xlfn.IFNA(IF($B258=$B$382,0,_xlfn.IFNA(INDEX('I.Supplementary 2017-18'!N$8:N$35,MATCH($B258,'I.Supplementary 2017-18'!$B$8:$B$35,0)),INDEX('I.KI 2017-18'!N$9:N$393,MATCH($B258,'I.KI 2017-18'!$B$9:$B$393,0)))),"")</f>
        <v>27.139459849517852</v>
      </c>
      <c r="AB258" s="193">
        <f>_xlfn.IFNA(IF($B258=$B$382,0,_xlfn.IFNA(INDEX('I.Supplementary 2017-18'!O$8:O$35,MATCH($B258,'I.Supplementary 2017-18'!$B$8:$B$35,0)),INDEX('I.KI 2017-18'!O$9:O$393,MATCH($B258,'I.KI 2017-18'!$B$9:$B$393,0)))),"")</f>
        <v>2.6729663115562703</v>
      </c>
      <c r="AC258" s="193">
        <f>_xlfn.IFNA(IF($B258=$B$382,0,_xlfn.IFNA(INDEX('I.Supplementary 2017-18'!P$8:P$35,MATCH($B258,'I.Supplementary 2017-18'!$B$8:$B$35,0)),INDEX('I.KI 2017-18'!P$9:P$393,MATCH($B258,'I.KI 2017-18'!$B$9:$B$393,0)))),"")</f>
        <v>0</v>
      </c>
      <c r="AD258" s="193">
        <f>_xlfn.IFNA(IF($B258=$B$382,0,_xlfn.IFNA(INDEX('I.Supplementary 2017-18'!Q$8:Q$35,MATCH($B258,'I.Supplementary 2017-18'!$B$8:$B$35,0)),INDEX('I.KI 2017-18'!Q$9:Q$393,MATCH($B258,'I.KI 2017-18'!$B$9:$B$393,0)))),"")</f>
        <v>0</v>
      </c>
      <c r="AE258" s="157">
        <f>_xlfn.IFNA(IF($B258=$B$382,0,_xlfn.IFNA(INDEX('I.Supplementary 2017-18'!R$8:R$35,MATCH($B258,'I.Supplementary 2017-18'!$B$8:$B$35,0)),INDEX('I.KI 2017-18'!R$9:R$393,MATCH($B258,'I.KI 2017-18'!$B$9:$B$393,0)))),"")</f>
        <v>0</v>
      </c>
      <c r="AF258" s="156">
        <f>_xlfn.IFNA(IF($B258=$B$382,0,_xlfn.IFNA(INDEX('I.Supplementary 2017-18'!S$8:S$35,MATCH($B258,'I.Supplementary 2017-18'!$B$8:$B$35,0)),INDEX('I.KI 2017-18'!S$9:S$393,MATCH($B258,'I.KI 2017-18'!$B$9:$B$393,0)))),"")</f>
        <v>49.359859582281132</v>
      </c>
      <c r="AG258" s="193">
        <f>_xlfn.IFNA(IF($B258=$B$382,0,_xlfn.IFNA(INDEX('I.Supplementary 2017-18'!T$8:T$35,MATCH($B258,'I.Supplementary 2017-18'!$B$8:$B$35,0)),INDEX('I.KI 2017-18'!T$9:T$393,MATCH($B258,'I.KI 2017-18'!$B$9:$B$393,0)))),"")</f>
        <v>7.9400177850501468</v>
      </c>
      <c r="AH258" s="193">
        <f>_xlfn.IFNA(IF($B258=$B$382,0,_xlfn.IFNA(INDEX('I.Supplementary 2017-18'!U$8:U$35,MATCH($B258,'I.Supplementary 2017-18'!$B$8:$B$35,0)),INDEX('I.KI 2017-18'!U$9:U$393,MATCH($B258,'I.KI 2017-18'!$B$9:$B$393,0)))),"")</f>
        <v>0</v>
      </c>
      <c r="AI258" s="193">
        <f>_xlfn.IFNA(IF($B258=$B$382,0,_xlfn.IFNA(INDEX('I.Supplementary 2017-18'!V$8:V$35,MATCH($B258,'I.Supplementary 2017-18'!$B$8:$B$35,0)),INDEX('I.KI 2017-18'!V$9:V$393,MATCH($B258,'I.KI 2017-18'!$B$9:$B$393,0)))),"")</f>
        <v>0</v>
      </c>
      <c r="AJ258" s="157">
        <f>_xlfn.IFNA(IF($B258=$B$382,0,_xlfn.IFNA(INDEX('I.Supplementary 2017-18'!W$8:W$35,MATCH($B258,'I.Supplementary 2017-18'!$B$8:$B$35,0)),INDEX('I.KI 2017-18'!W$9:W$393,MATCH($B258,'I.KI 2017-18'!$B$9:$B$393,0)))),"")</f>
        <v>0</v>
      </c>
      <c r="AK258" s="156">
        <f>_xlfn.IFNA(IF($B258=$B$382,0,_xlfn.IFNA(INDEX('I.Supplementary 2017-18'!X$8:X$35,MATCH($B258,'I.Supplementary 2017-18'!$B$8:$B$35,0)),INDEX('I.KI 2017-18'!X$9:X$393,MATCH($B258,'I.KI 2017-18'!$B$9:$B$393,0)))),"")</f>
        <v>76.49931943179898</v>
      </c>
      <c r="AL258" s="193">
        <f>_xlfn.IFNA(IF($B258=$B$382,0,_xlfn.IFNA(INDEX('I.Supplementary 2017-18'!Y$8:Y$35,MATCH($B258,'I.Supplementary 2017-18'!$B$8:$B$35,0)),INDEX('I.KI 2017-18'!Y$9:Y$393,MATCH($B258,'I.KI 2017-18'!$B$9:$B$393,0)))),"")</f>
        <v>10.612984096606418</v>
      </c>
      <c r="AM258" s="193">
        <f>_xlfn.IFNA(IF($B258=$B$382,0,_xlfn.IFNA(INDEX('I.Supplementary 2017-18'!Z$8:Z$35,MATCH($B258,'I.Supplementary 2017-18'!$B$8:$B$35,0)),INDEX('I.KI 2017-18'!Z$9:Z$393,MATCH($B258,'I.KI 2017-18'!$B$9:$B$393,0)))),"")</f>
        <v>0</v>
      </c>
      <c r="AN258" s="193">
        <f>_xlfn.IFNA(IF($B258=$B$382,0,_xlfn.IFNA(INDEX('I.Supplementary 2017-18'!AA$8:AA$35,MATCH($B258,'I.Supplementary 2017-18'!$B$8:$B$35,0)),INDEX('I.KI 2017-18'!AA$9:AA$393,MATCH($B258,'I.KI 2017-18'!$B$9:$B$393,0)))),"")</f>
        <v>0</v>
      </c>
      <c r="AO258" s="157">
        <f>_xlfn.IFNA(IF($B258=$B$382,0,_xlfn.IFNA(INDEX('I.Supplementary 2017-18'!AB$8:AB$35,MATCH($B258,'I.Supplementary 2017-18'!$B$8:$B$35,0)),INDEX('I.KI 2017-18'!AB$9:AB$393,MATCH($B258,'I.KI 2017-18'!$B$9:$B$393,0)))),"")</f>
        <v>0</v>
      </c>
      <c r="AP258" s="149"/>
      <c r="AQ258" s="156">
        <f>_xlfn.IFNA(IF($B258=$B$381,0,IF($B258=$B$382,0,_xlfn.IFNA(INDEX('I.Supplementary 2017-18'!I$8:I$35,MATCH($B258,'I.Supplementary 2017-18'!$B$8:$B$35,0)),INDEX('I.KI 2017-18'!I$9:I$393,MATCH($B258,'I.KI 2017-18'!$B$9:$B$393,0))))),"")</f>
        <v>29.812426161074125</v>
      </c>
      <c r="AR258" s="149">
        <f>_xlfn.IFNA(IF($B258=$B$381,0,IF($B258=$B$382,0,_xlfn.IFNA(INDEX('I.Supplementary 2017-18'!J$8:J$35,MATCH($B258,'I.Supplementary 2017-18'!$B$8:$B$35,0)),INDEX('I.KI 2017-18'!J$9:J$393,MATCH($B258,'I.KI 2017-18'!$B$9:$B$393,0))))),"")</f>
        <v>57.299877367331284</v>
      </c>
      <c r="AS258" s="157">
        <f>_xlfn.IFNA(IF($B258=$B$381,0,IF($B258=$B$382,0,_xlfn.IFNA(INDEX('I.Supplementary 2017-18'!H$8:H$35,MATCH($B258,'I.Supplementary 2017-18'!$B$8:$B$35,0)),INDEX('I.KI 2017-18'!H$9:H$393,MATCH($B258,'I.KI 2017-18'!$B$9:$B$393,0))))),"")</f>
        <v>87.112303528405405</v>
      </c>
      <c r="AT258" s="149"/>
      <c r="AU258" s="156">
        <f>_xlfn.IFNA(_xlfn.IFNA(INDEX('I.Supplementary 2018-19'!P$8:P$157,MATCH($B258,'I.Supplementary 2018-19'!$B$8:$B$157,0)),INDEX('I.KI 2018-19'!P$9:P$393,MATCH($B258,'I.KI 2018-19'!$B$9:$B$393,0))),"")</f>
        <v>21.680302295618041</v>
      </c>
      <c r="AV258" s="193">
        <f>_xlfn.IFNA(_xlfn.IFNA(INDEX('I.Supplementary 2018-19'!Q$8:Q$157,MATCH($B258,'I.Supplementary 2018-19'!$B$8:$B$157,0)),INDEX('I.KI 2018-19'!Q$9:Q$393,MATCH($B258,'I.KI 2018-19'!$B$9:$B$393,0))),"")</f>
        <v>1.7298385619181096</v>
      </c>
      <c r="AW258" s="193">
        <f>_xlfn.IFNA(_xlfn.IFNA(INDEX('I.Supplementary 2018-19'!R$8:R$157,MATCH($B258,'I.Supplementary 2018-19'!$B$8:$B$157,0)),INDEX('I.KI 2018-19'!R$9:R$393,MATCH($B258,'I.KI 2018-19'!$B$9:$B$393,0))),"")</f>
        <v>0</v>
      </c>
      <c r="AX258" s="193">
        <f>_xlfn.IFNA(_xlfn.IFNA(INDEX('I.Supplementary 2018-19'!S$8:S$157,MATCH($B258,'I.Supplementary 2018-19'!$B$8:$B$157,0)),INDEX('I.KI 2018-19'!S$9:S$393,MATCH($B258,'I.KI 2018-19'!$B$9:$B$393,0))),"")</f>
        <v>0</v>
      </c>
      <c r="AY258" s="157">
        <f>_xlfn.IFNA(_xlfn.IFNA(INDEX('I.Supplementary 2018-19'!T$8:T$157,MATCH($B258,'I.Supplementary 2018-19'!$B$8:$B$157,0)),INDEX('I.KI 2018-19'!T$9:T$393,MATCH($B258,'I.KI 2018-19'!$B$9:$B$393,0))),"")</f>
        <v>0</v>
      </c>
      <c r="AZ258" s="156">
        <f>_xlfn.IFNA(_xlfn.IFNA(INDEX('I.Supplementary 2018-19'!U$8:U$157,MATCH($B258,'I.Supplementary 2018-19'!$B$8:$B$157,0)),INDEX('I.KI 2018-19'!U$9:U$393,MATCH($B258,'I.KI 2018-19'!$B$9:$B$393,0))),"")</f>
        <v>50.842773818658678</v>
      </c>
      <c r="BA258" s="193">
        <f>_xlfn.IFNA(_xlfn.IFNA(INDEX('I.Supplementary 2018-19'!V$8:V$157,MATCH($B258,'I.Supplementary 2018-19'!$B$8:$B$157,0)),INDEX('I.KI 2018-19'!V$9:V$393,MATCH($B258,'I.KI 2018-19'!$B$9:$B$393,0))),"")</f>
        <v>8.1785590918971476</v>
      </c>
      <c r="BB258" s="193">
        <f>_xlfn.IFNA(_xlfn.IFNA(INDEX('I.Supplementary 2018-19'!W$8:W$157,MATCH($B258,'I.Supplementary 2018-19'!$B$8:$B$157,0)),INDEX('I.KI 2018-19'!W$9:W$393,MATCH($B258,'I.KI 2018-19'!$B$9:$B$393,0))),"")</f>
        <v>0</v>
      </c>
      <c r="BC258" s="193">
        <f>_xlfn.IFNA(_xlfn.IFNA(INDEX('I.Supplementary 2018-19'!X$8:X$157,MATCH($B258,'I.Supplementary 2018-19'!$B$8:$B$157,0)),INDEX('I.KI 2018-19'!X$9:X$393,MATCH($B258,'I.KI 2018-19'!$B$9:$B$393,0))),"")</f>
        <v>0</v>
      </c>
      <c r="BD258" s="157">
        <f>_xlfn.IFNA(_xlfn.IFNA(INDEX('I.Supplementary 2018-19'!Y$8:Y$157,MATCH($B258,'I.Supplementary 2018-19'!$B$8:$B$157,0)),INDEX('I.KI 2018-19'!Y$9:Y$393,MATCH($B258,'I.KI 2018-19'!$B$9:$B$393,0))),"")</f>
        <v>0</v>
      </c>
      <c r="BE258" s="156">
        <f>_xlfn.IFNA(_xlfn.IFNA(INDEX('I.Supplementary 2018-19'!Z$8:Z$157,MATCH($B258,'I.Supplementary 2018-19'!$B$8:$B$157,0)),INDEX('I.KI 2018-19'!Z$9:Z$393,MATCH($B258,'I.KI 2018-19'!$B$9:$B$393,0))),"")</f>
        <v>72.523076114276719</v>
      </c>
      <c r="BF258" s="193">
        <f>_xlfn.IFNA(_xlfn.IFNA(INDEX('I.Supplementary 2018-19'!AA$8:AA$157,MATCH($B258,'I.Supplementary 2018-19'!$B$8:$B$157,0)),INDEX('I.KI 2018-19'!AA$9:AA$393,MATCH($B258,'I.KI 2018-19'!$B$9:$B$393,0))),"")</f>
        <v>9.9083976538152569</v>
      </c>
      <c r="BG258" s="193">
        <f>_xlfn.IFNA(_xlfn.IFNA(INDEX('I.Supplementary 2018-19'!AB$8:AB$157,MATCH($B258,'I.Supplementary 2018-19'!$B$8:$B$157,0)),INDEX('I.KI 2018-19'!AB$9:AB$393,MATCH($B258,'I.KI 2018-19'!$B$9:$B$393,0))),"")</f>
        <v>0</v>
      </c>
      <c r="BH258" s="193">
        <f>_xlfn.IFNA(_xlfn.IFNA(INDEX('I.Supplementary 2018-19'!AC$8:AC$157,MATCH($B258,'I.Supplementary 2018-19'!$B$8:$B$157,0)),INDEX('I.KI 2018-19'!AC$9:AC$393,MATCH($B258,'I.KI 2018-19'!$B$9:$B$393,0))),"")</f>
        <v>0</v>
      </c>
      <c r="BI258" s="157">
        <f>_xlfn.IFNA(_xlfn.IFNA(INDEX('I.Supplementary 2018-19'!AD$8:AD$157,MATCH($B258,'I.Supplementary 2018-19'!$B$8:$B$157,0)),INDEX('I.KI 2018-19'!AD$9:AD$393,MATCH($B258,'I.KI 2018-19'!$B$9:$B$393,0))),"")</f>
        <v>0</v>
      </c>
      <c r="BJ258" s="149"/>
      <c r="BK258" s="156">
        <f>_xlfn.IFNA(IF($B258=$B$381,0,IF($B258=$B$382,0,_xlfn.IFNA(INDEX('I.Supplementary 2018-19'!I$8:I$157,MATCH($B258,'I.Supplementary 2018-19'!$B$8:$B$157,0)),INDEX('I.KI 2018-19'!I$9:I$393,MATCH($B258,'I.KI 2018-19'!$B$9:$B$393,0))))),"")</f>
        <v>23.410140857536152</v>
      </c>
      <c r="BL258" s="149">
        <f>_xlfn.IFNA(IF($B258=$B$381,0,IF($B258=$B$382,0,_xlfn.IFNA(INDEX('I.Supplementary 2018-19'!J$8:J$157,MATCH($B258,'I.Supplementary 2018-19'!$B$8:$B$157,0)),INDEX('I.KI 2018-19'!J$9:J$393,MATCH($B258,'I.KI 2018-19'!$B$9:$B$393,0))))),"")</f>
        <v>59.021332910555827</v>
      </c>
      <c r="BM258" s="157">
        <f>_xlfn.IFNA(IF($B258=$B$381,0,IF($B258=$B$382,0,_xlfn.IFNA(INDEX('I.Supplementary 2018-19'!H$8:H$157,MATCH($B258,'I.Supplementary 2018-19'!$B$8:$B$157,0)),INDEX('I.KI 2018-19'!H$9:H$393,MATCH($B258,'I.KI 2018-19'!$B$9:$B$393,0))))),"")</f>
        <v>82.431473768091976</v>
      </c>
    </row>
    <row r="259" spans="2:65">
      <c r="B259" s="121" t="str">
        <f>'Calculations for 2021-22'!B259</f>
        <v>E1540</v>
      </c>
      <c r="C259" s="160" t="str">
        <f>'Calculations for 2021-22'!D259</f>
        <v>E1540</v>
      </c>
      <c r="D259" t="str">
        <f>'Calculations for 2021-22'!E259</f>
        <v>SD</v>
      </c>
      <c r="E259">
        <f>'Calculations for 2021-22'!F259</f>
        <v>0</v>
      </c>
      <c r="F259" s="120" t="str">
        <f>'Calculations for 2021-22'!H259</f>
        <v>Rochford</v>
      </c>
      <c r="G259" s="156">
        <f>_xlfn.IFNA(INDEX('I.KI 2016-17'!M$8:M$391,MATCH($B259,'I.KI 2016-17'!$B$8:$B$391,0)),"")</f>
        <v>0</v>
      </c>
      <c r="H259" s="149">
        <f>_xlfn.IFNA(INDEX('I.KI 2016-17'!N$8:N$391,MATCH($B259,'I.KI 2016-17'!$B$8:$B$391,0)),"")</f>
        <v>0.58346610371000007</v>
      </c>
      <c r="I259" s="149">
        <f>_xlfn.IFNA(INDEX('I.KI 2016-17'!O$8:O$391,MATCH($B259,'I.KI 2016-17'!$B$8:$B$391,0)),"")</f>
        <v>0</v>
      </c>
      <c r="J259" s="149">
        <f>_xlfn.IFNA(INDEX('I.KI 2016-17'!P$8:P$391,MATCH($B259,'I.KI 2016-17'!$B$8:$B$391,0)),"")</f>
        <v>0</v>
      </c>
      <c r="K259" s="157">
        <f>_xlfn.IFNA(INDEX('I.KI 2016-17'!Q$8:Q$391,MATCH($B259,'I.KI 2016-17'!$B$8:$B$391,0)),"")</f>
        <v>0</v>
      </c>
      <c r="L259" s="156">
        <f>_xlfn.IFNA(INDEX('I.KI 2016-17'!R$8:R$391,MATCH($B259,'I.KI 2016-17'!$B$8:$B$391,0)),"")</f>
        <v>0</v>
      </c>
      <c r="M259" s="193">
        <f>_xlfn.IFNA(INDEX('I.KI 2016-17'!S$8:S$391,MATCH($B259,'I.KI 2016-17'!$B$8:$B$391,0)),"")</f>
        <v>1.590409203905</v>
      </c>
      <c r="N259" s="193">
        <f>_xlfn.IFNA(INDEX('I.KI 2016-17'!T$8:T$391,MATCH($B259,'I.KI 2016-17'!$B$8:$B$391,0)),"")</f>
        <v>0</v>
      </c>
      <c r="O259" s="193">
        <f>_xlfn.IFNA(INDEX('I.KI 2016-17'!U$8:U$391,MATCH($B259,'I.KI 2016-17'!$B$8:$B$391,0)),"")</f>
        <v>0</v>
      </c>
      <c r="P259" s="157">
        <f>_xlfn.IFNA(INDEX('I.KI 2016-17'!V$8:V$391,MATCH($B259,'I.KI 2016-17'!$B$8:$B$391,0)),"")</f>
        <v>0</v>
      </c>
      <c r="Q259" s="156">
        <f>_xlfn.IFNA(INDEX('I.KI 2016-17'!W$8:W$391,MATCH($B259,'I.KI 2016-17'!$B$8:$B$391,0)),"")</f>
        <v>0</v>
      </c>
      <c r="R259" s="193">
        <f>_xlfn.IFNA(INDEX('I.KI 2016-17'!X$8:X$391,MATCH($B259,'I.KI 2016-17'!$B$8:$B$391,0)),"")</f>
        <v>2.1738753076149999</v>
      </c>
      <c r="S259" s="193">
        <f>_xlfn.IFNA(INDEX('I.KI 2016-17'!Y$8:Y$391,MATCH($B259,'I.KI 2016-17'!$B$8:$B$391,0)),"")</f>
        <v>0</v>
      </c>
      <c r="T259" s="193">
        <f>_xlfn.IFNA(INDEX('I.KI 2016-17'!Z$8:Z$391,MATCH($B259,'I.KI 2016-17'!$B$8:$B$391,0)),"")</f>
        <v>0</v>
      </c>
      <c r="U259" s="157">
        <f>_xlfn.IFNA(INDEX('I.KI 2016-17'!AA$8:AA$391,MATCH($B259,'I.KI 2016-17'!$B$8:$B$391,0)),"")</f>
        <v>0</v>
      </c>
      <c r="V259" s="149"/>
      <c r="W259" s="154">
        <f>_xlfn.IFNA(INDEX('I.KI 2016-17'!$H$8:$H$391,MATCH(B259,'I.KI 2016-17'!$B$8:$B$391,0)),"")</f>
        <v>0.58346610371000007</v>
      </c>
      <c r="X259" s="153">
        <f>_xlfn.IFNA(INDEX('I.KI 2016-17'!$I$8:$I$391,MATCH(B259,'I.KI 2016-17'!$B$8:$B$391,0)),"")</f>
        <v>1.590409203905</v>
      </c>
      <c r="Y259" s="155">
        <f>_xlfn.IFNA(INDEX('I.KI 2016-17'!$G$8:$G$391,MATCH(B259,'I.KI 2016-17'!$B$8:$B$391,0)),"")</f>
        <v>2.1738753076149999</v>
      </c>
      <c r="Z259" s="149"/>
      <c r="AA259" s="156">
        <f>_xlfn.IFNA(IF($B259=$B$382,0,_xlfn.IFNA(INDEX('I.Supplementary 2017-18'!N$8:N$35,MATCH($B259,'I.Supplementary 2017-18'!$B$8:$B$35,0)),INDEX('I.KI 2017-18'!N$9:N$393,MATCH($B259,'I.KI 2017-18'!$B$9:$B$393,0)))),"")</f>
        <v>0</v>
      </c>
      <c r="AB259" s="193">
        <f>_xlfn.IFNA(IF($B259=$B$382,0,_xlfn.IFNA(INDEX('I.Supplementary 2017-18'!O$8:O$35,MATCH($B259,'I.Supplementary 2017-18'!$B$8:$B$35,0)),INDEX('I.KI 2017-18'!O$9:O$393,MATCH($B259,'I.KI 2017-18'!$B$9:$B$393,0)))),"")</f>
        <v>4.373749637883436E-2</v>
      </c>
      <c r="AC259" s="193">
        <f>_xlfn.IFNA(IF($B259=$B$382,0,_xlfn.IFNA(INDEX('I.Supplementary 2017-18'!P$8:P$35,MATCH($B259,'I.Supplementary 2017-18'!$B$8:$B$35,0)),INDEX('I.KI 2017-18'!P$9:P$393,MATCH($B259,'I.KI 2017-18'!$B$9:$B$393,0)))),"")</f>
        <v>0</v>
      </c>
      <c r="AD259" s="193">
        <f>_xlfn.IFNA(IF($B259=$B$382,0,_xlfn.IFNA(INDEX('I.Supplementary 2017-18'!Q$8:Q$35,MATCH($B259,'I.Supplementary 2017-18'!$B$8:$B$35,0)),INDEX('I.KI 2017-18'!Q$9:Q$393,MATCH($B259,'I.KI 2017-18'!$B$9:$B$393,0)))),"")</f>
        <v>0</v>
      </c>
      <c r="AE259" s="157">
        <f>_xlfn.IFNA(IF($B259=$B$382,0,_xlfn.IFNA(INDEX('I.Supplementary 2017-18'!R$8:R$35,MATCH($B259,'I.Supplementary 2017-18'!$B$8:$B$35,0)),INDEX('I.KI 2017-18'!R$9:R$393,MATCH($B259,'I.KI 2017-18'!$B$9:$B$393,0)))),"")</f>
        <v>0</v>
      </c>
      <c r="AF259" s="156">
        <f>_xlfn.IFNA(IF($B259=$B$382,0,_xlfn.IFNA(INDEX('I.Supplementary 2017-18'!S$8:S$35,MATCH($B259,'I.Supplementary 2017-18'!$B$8:$B$35,0)),INDEX('I.KI 2017-18'!S$9:S$393,MATCH($B259,'I.KI 2017-18'!$B$9:$B$393,0)))),"")</f>
        <v>0</v>
      </c>
      <c r="AG259" s="193">
        <f>_xlfn.IFNA(IF($B259=$B$382,0,_xlfn.IFNA(INDEX('I.Supplementary 2017-18'!T$8:T$35,MATCH($B259,'I.Supplementary 2017-18'!$B$8:$B$35,0)),INDEX('I.KI 2017-18'!T$9:T$393,MATCH($B259,'I.KI 2017-18'!$B$9:$B$393,0)))),"")</f>
        <v>1.6228790374207798</v>
      </c>
      <c r="AH259" s="193">
        <f>_xlfn.IFNA(IF($B259=$B$382,0,_xlfn.IFNA(INDEX('I.Supplementary 2017-18'!U$8:U$35,MATCH($B259,'I.Supplementary 2017-18'!$B$8:$B$35,0)),INDEX('I.KI 2017-18'!U$9:U$393,MATCH($B259,'I.KI 2017-18'!$B$9:$B$393,0)))),"")</f>
        <v>0</v>
      </c>
      <c r="AI259" s="193">
        <f>_xlfn.IFNA(IF($B259=$B$382,0,_xlfn.IFNA(INDEX('I.Supplementary 2017-18'!V$8:V$35,MATCH($B259,'I.Supplementary 2017-18'!$B$8:$B$35,0)),INDEX('I.KI 2017-18'!V$9:V$393,MATCH($B259,'I.KI 2017-18'!$B$9:$B$393,0)))),"")</f>
        <v>0</v>
      </c>
      <c r="AJ259" s="157">
        <f>_xlfn.IFNA(IF($B259=$B$382,0,_xlfn.IFNA(INDEX('I.Supplementary 2017-18'!W$8:W$35,MATCH($B259,'I.Supplementary 2017-18'!$B$8:$B$35,0)),INDEX('I.KI 2017-18'!W$9:W$393,MATCH($B259,'I.KI 2017-18'!$B$9:$B$393,0)))),"")</f>
        <v>0</v>
      </c>
      <c r="AK259" s="156">
        <f>_xlfn.IFNA(IF($B259=$B$382,0,_xlfn.IFNA(INDEX('I.Supplementary 2017-18'!X$8:X$35,MATCH($B259,'I.Supplementary 2017-18'!$B$8:$B$35,0)),INDEX('I.KI 2017-18'!X$9:X$393,MATCH($B259,'I.KI 2017-18'!$B$9:$B$393,0)))),"")</f>
        <v>0</v>
      </c>
      <c r="AL259" s="193">
        <f>_xlfn.IFNA(IF($B259=$B$382,0,_xlfn.IFNA(INDEX('I.Supplementary 2017-18'!Y$8:Y$35,MATCH($B259,'I.Supplementary 2017-18'!$B$8:$B$35,0)),INDEX('I.KI 2017-18'!Y$9:Y$393,MATCH($B259,'I.KI 2017-18'!$B$9:$B$393,0)))),"")</f>
        <v>1.6666165337996142</v>
      </c>
      <c r="AM259" s="193">
        <f>_xlfn.IFNA(IF($B259=$B$382,0,_xlfn.IFNA(INDEX('I.Supplementary 2017-18'!Z$8:Z$35,MATCH($B259,'I.Supplementary 2017-18'!$B$8:$B$35,0)),INDEX('I.KI 2017-18'!Z$9:Z$393,MATCH($B259,'I.KI 2017-18'!$B$9:$B$393,0)))),"")</f>
        <v>0</v>
      </c>
      <c r="AN259" s="193">
        <f>_xlfn.IFNA(IF($B259=$B$382,0,_xlfn.IFNA(INDEX('I.Supplementary 2017-18'!AA$8:AA$35,MATCH($B259,'I.Supplementary 2017-18'!$B$8:$B$35,0)),INDEX('I.KI 2017-18'!AA$9:AA$393,MATCH($B259,'I.KI 2017-18'!$B$9:$B$393,0)))),"")</f>
        <v>0</v>
      </c>
      <c r="AO259" s="157">
        <f>_xlfn.IFNA(IF($B259=$B$382,0,_xlfn.IFNA(INDEX('I.Supplementary 2017-18'!AB$8:AB$35,MATCH($B259,'I.Supplementary 2017-18'!$B$8:$B$35,0)),INDEX('I.KI 2017-18'!AB$9:AB$393,MATCH($B259,'I.KI 2017-18'!$B$9:$B$393,0)))),"")</f>
        <v>0</v>
      </c>
      <c r="AP259" s="149"/>
      <c r="AQ259" s="156">
        <f>_xlfn.IFNA(IF($B259=$B$381,0,IF($B259=$B$382,0,_xlfn.IFNA(INDEX('I.Supplementary 2017-18'!I$8:I$35,MATCH($B259,'I.Supplementary 2017-18'!$B$8:$B$35,0)),INDEX('I.KI 2017-18'!I$9:I$393,MATCH($B259,'I.KI 2017-18'!$B$9:$B$393,0))))),"")</f>
        <v>4.373749637883436E-2</v>
      </c>
      <c r="AR259" s="149">
        <f>_xlfn.IFNA(IF($B259=$B$381,0,IF($B259=$B$382,0,_xlfn.IFNA(INDEX('I.Supplementary 2017-18'!J$8:J$35,MATCH($B259,'I.Supplementary 2017-18'!$B$8:$B$35,0)),INDEX('I.KI 2017-18'!J$9:J$393,MATCH($B259,'I.KI 2017-18'!$B$9:$B$393,0))))),"")</f>
        <v>1.6228790374207798</v>
      </c>
      <c r="AS259" s="157">
        <f>_xlfn.IFNA(IF($B259=$B$381,0,IF($B259=$B$382,0,_xlfn.IFNA(INDEX('I.Supplementary 2017-18'!H$8:H$35,MATCH($B259,'I.Supplementary 2017-18'!$B$8:$B$35,0)),INDEX('I.KI 2017-18'!H$9:H$393,MATCH($B259,'I.KI 2017-18'!$B$9:$B$393,0))))),"")</f>
        <v>1.6666165337996142</v>
      </c>
      <c r="AT259" s="149"/>
      <c r="AU259" s="156">
        <f>_xlfn.IFNA(_xlfn.IFNA(INDEX('I.Supplementary 2018-19'!P$8:P$157,MATCH($B259,'I.Supplementary 2018-19'!$B$8:$B$157,0)),INDEX('I.KI 2018-19'!P$9:P$393,MATCH($B259,'I.KI 2018-19'!$B$9:$B$393,0))),"")</f>
        <v>0</v>
      </c>
      <c r="AV259" s="193">
        <f>_xlfn.IFNA(_xlfn.IFNA(INDEX('I.Supplementary 2018-19'!Q$8:Q$157,MATCH($B259,'I.Supplementary 2018-19'!$B$8:$B$157,0)),INDEX('I.KI 2018-19'!Q$9:Q$393,MATCH($B259,'I.KI 2018-19'!$B$9:$B$393,0))),"")</f>
        <v>0</v>
      </c>
      <c r="AW259" s="193">
        <f>_xlfn.IFNA(_xlfn.IFNA(INDEX('I.Supplementary 2018-19'!R$8:R$157,MATCH($B259,'I.Supplementary 2018-19'!$B$8:$B$157,0)),INDEX('I.KI 2018-19'!R$9:R$393,MATCH($B259,'I.KI 2018-19'!$B$9:$B$393,0))),"")</f>
        <v>0</v>
      </c>
      <c r="AX259" s="193">
        <f>_xlfn.IFNA(_xlfn.IFNA(INDEX('I.Supplementary 2018-19'!S$8:S$157,MATCH($B259,'I.Supplementary 2018-19'!$B$8:$B$157,0)),INDEX('I.KI 2018-19'!S$9:S$393,MATCH($B259,'I.KI 2018-19'!$B$9:$B$393,0))),"")</f>
        <v>0</v>
      </c>
      <c r="AY259" s="157">
        <f>_xlfn.IFNA(_xlfn.IFNA(INDEX('I.Supplementary 2018-19'!T$8:T$157,MATCH($B259,'I.Supplementary 2018-19'!$B$8:$B$157,0)),INDEX('I.KI 2018-19'!T$9:T$393,MATCH($B259,'I.KI 2018-19'!$B$9:$B$393,0))),"")</f>
        <v>0</v>
      </c>
      <c r="AZ259" s="156">
        <f>_xlfn.IFNA(_xlfn.IFNA(INDEX('I.Supplementary 2018-19'!U$8:U$157,MATCH($B259,'I.Supplementary 2018-19'!$B$8:$B$157,0)),INDEX('I.KI 2018-19'!U$9:U$393,MATCH($B259,'I.KI 2018-19'!$B$9:$B$393,0))),"")</f>
        <v>0</v>
      </c>
      <c r="BA259" s="193">
        <f>_xlfn.IFNA(_xlfn.IFNA(INDEX('I.Supplementary 2018-19'!V$8:V$157,MATCH($B259,'I.Supplementary 2018-19'!$B$8:$B$157,0)),INDEX('I.KI 2018-19'!V$9:V$393,MATCH($B259,'I.KI 2018-19'!$B$9:$B$393,0))),"")</f>
        <v>1.6716350600042365</v>
      </c>
      <c r="BB259" s="193">
        <f>_xlfn.IFNA(_xlfn.IFNA(INDEX('I.Supplementary 2018-19'!W$8:W$157,MATCH($B259,'I.Supplementary 2018-19'!$B$8:$B$157,0)),INDEX('I.KI 2018-19'!W$9:W$393,MATCH($B259,'I.KI 2018-19'!$B$9:$B$393,0))),"")</f>
        <v>0</v>
      </c>
      <c r="BC259" s="193">
        <f>_xlfn.IFNA(_xlfn.IFNA(INDEX('I.Supplementary 2018-19'!X$8:X$157,MATCH($B259,'I.Supplementary 2018-19'!$B$8:$B$157,0)),INDEX('I.KI 2018-19'!X$9:X$393,MATCH($B259,'I.KI 2018-19'!$B$9:$B$393,0))),"")</f>
        <v>0</v>
      </c>
      <c r="BD259" s="157">
        <f>_xlfn.IFNA(_xlfn.IFNA(INDEX('I.Supplementary 2018-19'!Y$8:Y$157,MATCH($B259,'I.Supplementary 2018-19'!$B$8:$B$157,0)),INDEX('I.KI 2018-19'!Y$9:Y$393,MATCH($B259,'I.KI 2018-19'!$B$9:$B$393,0))),"")</f>
        <v>0</v>
      </c>
      <c r="BE259" s="156">
        <f>_xlfn.IFNA(_xlfn.IFNA(INDEX('I.Supplementary 2018-19'!Z$8:Z$157,MATCH($B259,'I.Supplementary 2018-19'!$B$8:$B$157,0)),INDEX('I.KI 2018-19'!Z$9:Z$393,MATCH($B259,'I.KI 2018-19'!$B$9:$B$393,0))),"")</f>
        <v>0</v>
      </c>
      <c r="BF259" s="193">
        <f>_xlfn.IFNA(_xlfn.IFNA(INDEX('I.Supplementary 2018-19'!AA$8:AA$157,MATCH($B259,'I.Supplementary 2018-19'!$B$8:$B$157,0)),INDEX('I.KI 2018-19'!AA$9:AA$393,MATCH($B259,'I.KI 2018-19'!$B$9:$B$393,0))),"")</f>
        <v>1.6716350600042365</v>
      </c>
      <c r="BG259" s="193">
        <f>_xlfn.IFNA(_xlfn.IFNA(INDEX('I.Supplementary 2018-19'!AB$8:AB$157,MATCH($B259,'I.Supplementary 2018-19'!$B$8:$B$157,0)),INDEX('I.KI 2018-19'!AB$9:AB$393,MATCH($B259,'I.KI 2018-19'!$B$9:$B$393,0))),"")</f>
        <v>0</v>
      </c>
      <c r="BH259" s="193">
        <f>_xlfn.IFNA(_xlfn.IFNA(INDEX('I.Supplementary 2018-19'!AC$8:AC$157,MATCH($B259,'I.Supplementary 2018-19'!$B$8:$B$157,0)),INDEX('I.KI 2018-19'!AC$9:AC$393,MATCH($B259,'I.KI 2018-19'!$B$9:$B$393,0))),"")</f>
        <v>0</v>
      </c>
      <c r="BI259" s="157">
        <f>_xlfn.IFNA(_xlfn.IFNA(INDEX('I.Supplementary 2018-19'!AD$8:AD$157,MATCH($B259,'I.Supplementary 2018-19'!$B$8:$B$157,0)),INDEX('I.KI 2018-19'!AD$9:AD$393,MATCH($B259,'I.KI 2018-19'!$B$9:$B$393,0))),"")</f>
        <v>0</v>
      </c>
      <c r="BJ259" s="149"/>
      <c r="BK259" s="156">
        <f>_xlfn.IFNA(IF($B259=$B$381,0,IF($B259=$B$382,0,_xlfn.IFNA(INDEX('I.Supplementary 2018-19'!I$8:I$157,MATCH($B259,'I.Supplementary 2018-19'!$B$8:$B$157,0)),INDEX('I.KI 2018-19'!I$9:I$393,MATCH($B259,'I.KI 2018-19'!$B$9:$B$393,0))))),"")</f>
        <v>0</v>
      </c>
      <c r="BL259" s="149">
        <f>_xlfn.IFNA(IF($B259=$B$381,0,IF($B259=$B$382,0,_xlfn.IFNA(INDEX('I.Supplementary 2018-19'!J$8:J$157,MATCH($B259,'I.Supplementary 2018-19'!$B$8:$B$157,0)),INDEX('I.KI 2018-19'!J$9:J$393,MATCH($B259,'I.KI 2018-19'!$B$9:$B$393,0))))),"")</f>
        <v>1.6716350600042365</v>
      </c>
      <c r="BM259" s="157">
        <f>_xlfn.IFNA(IF($B259=$B$381,0,IF($B259=$B$382,0,_xlfn.IFNA(INDEX('I.Supplementary 2018-19'!H$8:H$157,MATCH($B259,'I.Supplementary 2018-19'!$B$8:$B$157,0)),INDEX('I.KI 2018-19'!H$9:H$393,MATCH($B259,'I.KI 2018-19'!$B$9:$B$393,0))))),"")</f>
        <v>1.6716350600042365</v>
      </c>
    </row>
    <row r="260" spans="2:65">
      <c r="B260" s="121" t="str">
        <f>'Calculations for 2021-22'!B260</f>
        <v>E2341</v>
      </c>
      <c r="C260" s="160" t="str">
        <f>'Calculations for 2021-22'!D260</f>
        <v>E2341</v>
      </c>
      <c r="D260" t="str">
        <f>'Calculations for 2021-22'!E260</f>
        <v>SD</v>
      </c>
      <c r="E260" t="str">
        <f>'Calculations for 2021-22'!F260</f>
        <v>P1909</v>
      </c>
      <c r="F260" s="120" t="str">
        <f>'Calculations for 2021-22'!H260</f>
        <v>Rossendale</v>
      </c>
      <c r="G260" s="156">
        <f>_xlfn.IFNA(INDEX('I.KI 2016-17'!M$8:M$391,MATCH($B260,'I.KI 2016-17'!$B$8:$B$391,0)),"")</f>
        <v>0</v>
      </c>
      <c r="H260" s="149">
        <f>_xlfn.IFNA(INDEX('I.KI 2016-17'!N$8:N$391,MATCH($B260,'I.KI 2016-17'!$B$8:$B$391,0)),"")</f>
        <v>1.015671475112</v>
      </c>
      <c r="I260" s="149">
        <f>_xlfn.IFNA(INDEX('I.KI 2016-17'!O$8:O$391,MATCH($B260,'I.KI 2016-17'!$B$8:$B$391,0)),"")</f>
        <v>0</v>
      </c>
      <c r="J260" s="149">
        <f>_xlfn.IFNA(INDEX('I.KI 2016-17'!P$8:P$391,MATCH($B260,'I.KI 2016-17'!$B$8:$B$391,0)),"")</f>
        <v>0</v>
      </c>
      <c r="K260" s="157">
        <f>_xlfn.IFNA(INDEX('I.KI 2016-17'!Q$8:Q$391,MATCH($B260,'I.KI 2016-17'!$B$8:$B$391,0)),"")</f>
        <v>0</v>
      </c>
      <c r="L260" s="156">
        <f>_xlfn.IFNA(INDEX('I.KI 2016-17'!R$8:R$391,MATCH($B260,'I.KI 2016-17'!$B$8:$B$391,0)),"")</f>
        <v>0</v>
      </c>
      <c r="M260" s="193">
        <f>_xlfn.IFNA(INDEX('I.KI 2016-17'!S$8:S$391,MATCH($B260,'I.KI 2016-17'!$B$8:$B$391,0)),"")</f>
        <v>1.9946949597000001</v>
      </c>
      <c r="N260" s="193">
        <f>_xlfn.IFNA(INDEX('I.KI 2016-17'!T$8:T$391,MATCH($B260,'I.KI 2016-17'!$B$8:$B$391,0)),"")</f>
        <v>0</v>
      </c>
      <c r="O260" s="193">
        <f>_xlfn.IFNA(INDEX('I.KI 2016-17'!U$8:U$391,MATCH($B260,'I.KI 2016-17'!$B$8:$B$391,0)),"")</f>
        <v>0</v>
      </c>
      <c r="P260" s="157">
        <f>_xlfn.IFNA(INDEX('I.KI 2016-17'!V$8:V$391,MATCH($B260,'I.KI 2016-17'!$B$8:$B$391,0)),"")</f>
        <v>0</v>
      </c>
      <c r="Q260" s="156">
        <f>_xlfn.IFNA(INDEX('I.KI 2016-17'!W$8:W$391,MATCH($B260,'I.KI 2016-17'!$B$8:$B$391,0)),"")</f>
        <v>0</v>
      </c>
      <c r="R260" s="193">
        <f>_xlfn.IFNA(INDEX('I.KI 2016-17'!X$8:X$391,MATCH($B260,'I.KI 2016-17'!$B$8:$B$391,0)),"")</f>
        <v>3.0103664348120001</v>
      </c>
      <c r="S260" s="193">
        <f>_xlfn.IFNA(INDEX('I.KI 2016-17'!Y$8:Y$391,MATCH($B260,'I.KI 2016-17'!$B$8:$B$391,0)),"")</f>
        <v>0</v>
      </c>
      <c r="T260" s="193">
        <f>_xlfn.IFNA(INDEX('I.KI 2016-17'!Z$8:Z$391,MATCH($B260,'I.KI 2016-17'!$B$8:$B$391,0)),"")</f>
        <v>0</v>
      </c>
      <c r="U260" s="157">
        <f>_xlfn.IFNA(INDEX('I.KI 2016-17'!AA$8:AA$391,MATCH($B260,'I.KI 2016-17'!$B$8:$B$391,0)),"")</f>
        <v>0</v>
      </c>
      <c r="V260" s="149"/>
      <c r="W260" s="154">
        <f>_xlfn.IFNA(INDEX('I.KI 2016-17'!$H$8:$H$391,MATCH(B260,'I.KI 2016-17'!$B$8:$B$391,0)),"")</f>
        <v>1.015671475112</v>
      </c>
      <c r="X260" s="153">
        <f>_xlfn.IFNA(INDEX('I.KI 2016-17'!$I$8:$I$391,MATCH(B260,'I.KI 2016-17'!$B$8:$B$391,0)),"")</f>
        <v>1.9946949597000001</v>
      </c>
      <c r="Y260" s="155">
        <f>_xlfn.IFNA(INDEX('I.KI 2016-17'!$G$8:$G$391,MATCH(B260,'I.KI 2016-17'!$B$8:$B$391,0)),"")</f>
        <v>3.0103664348120001</v>
      </c>
      <c r="Z260" s="149"/>
      <c r="AA260" s="156">
        <f>_xlfn.IFNA(IF($B260=$B$382,0,_xlfn.IFNA(INDEX('I.Supplementary 2017-18'!N$8:N$35,MATCH($B260,'I.Supplementary 2017-18'!$B$8:$B$35,0)),INDEX('I.KI 2017-18'!N$9:N$393,MATCH($B260,'I.KI 2017-18'!$B$9:$B$393,0)))),"")</f>
        <v>0</v>
      </c>
      <c r="AB260" s="193">
        <f>_xlfn.IFNA(IF($B260=$B$382,0,_xlfn.IFNA(INDEX('I.Supplementary 2017-18'!O$8:O$35,MATCH($B260,'I.Supplementary 2017-18'!$B$8:$B$35,0)),INDEX('I.KI 2017-18'!O$9:O$393,MATCH($B260,'I.KI 2017-18'!$B$9:$B$393,0)))),"")</f>
        <v>0.5032513225096138</v>
      </c>
      <c r="AC260" s="193">
        <f>_xlfn.IFNA(IF($B260=$B$382,0,_xlfn.IFNA(INDEX('I.Supplementary 2017-18'!P$8:P$35,MATCH($B260,'I.Supplementary 2017-18'!$B$8:$B$35,0)),INDEX('I.KI 2017-18'!P$9:P$393,MATCH($B260,'I.KI 2017-18'!$B$9:$B$393,0)))),"")</f>
        <v>0</v>
      </c>
      <c r="AD260" s="193">
        <f>_xlfn.IFNA(IF($B260=$B$382,0,_xlfn.IFNA(INDEX('I.Supplementary 2017-18'!Q$8:Q$35,MATCH($B260,'I.Supplementary 2017-18'!$B$8:$B$35,0)),INDEX('I.KI 2017-18'!Q$9:Q$393,MATCH($B260,'I.KI 2017-18'!$B$9:$B$393,0)))),"")</f>
        <v>0</v>
      </c>
      <c r="AE260" s="157">
        <f>_xlfn.IFNA(IF($B260=$B$382,0,_xlfn.IFNA(INDEX('I.Supplementary 2017-18'!R$8:R$35,MATCH($B260,'I.Supplementary 2017-18'!$B$8:$B$35,0)),INDEX('I.KI 2017-18'!R$9:R$393,MATCH($B260,'I.KI 2017-18'!$B$9:$B$393,0)))),"")</f>
        <v>0</v>
      </c>
      <c r="AF260" s="156">
        <f>_xlfn.IFNA(IF($B260=$B$382,0,_xlfn.IFNA(INDEX('I.Supplementary 2017-18'!S$8:S$35,MATCH($B260,'I.Supplementary 2017-18'!$B$8:$B$35,0)),INDEX('I.KI 2017-18'!S$9:S$393,MATCH($B260,'I.KI 2017-18'!$B$9:$B$393,0)))),"")</f>
        <v>0</v>
      </c>
      <c r="AG260" s="193">
        <f>_xlfn.IFNA(IF($B260=$B$382,0,_xlfn.IFNA(INDEX('I.Supplementary 2017-18'!T$8:T$35,MATCH($B260,'I.Supplementary 2017-18'!$B$8:$B$35,0)),INDEX('I.KI 2017-18'!T$9:T$393,MATCH($B260,'I.KI 2017-18'!$B$9:$B$393,0)))),"")</f>
        <v>2.0354187011730738</v>
      </c>
      <c r="AH260" s="193">
        <f>_xlfn.IFNA(IF($B260=$B$382,0,_xlfn.IFNA(INDEX('I.Supplementary 2017-18'!U$8:U$35,MATCH($B260,'I.Supplementary 2017-18'!$B$8:$B$35,0)),INDEX('I.KI 2017-18'!U$9:U$393,MATCH($B260,'I.KI 2017-18'!$B$9:$B$393,0)))),"")</f>
        <v>0</v>
      </c>
      <c r="AI260" s="193">
        <f>_xlfn.IFNA(IF($B260=$B$382,0,_xlfn.IFNA(INDEX('I.Supplementary 2017-18'!V$8:V$35,MATCH($B260,'I.Supplementary 2017-18'!$B$8:$B$35,0)),INDEX('I.KI 2017-18'!V$9:V$393,MATCH($B260,'I.KI 2017-18'!$B$9:$B$393,0)))),"")</f>
        <v>0</v>
      </c>
      <c r="AJ260" s="157">
        <f>_xlfn.IFNA(IF($B260=$B$382,0,_xlfn.IFNA(INDEX('I.Supplementary 2017-18'!W$8:W$35,MATCH($B260,'I.Supplementary 2017-18'!$B$8:$B$35,0)),INDEX('I.KI 2017-18'!W$9:W$393,MATCH($B260,'I.KI 2017-18'!$B$9:$B$393,0)))),"")</f>
        <v>0</v>
      </c>
      <c r="AK260" s="156">
        <f>_xlfn.IFNA(IF($B260=$B$382,0,_xlfn.IFNA(INDEX('I.Supplementary 2017-18'!X$8:X$35,MATCH($B260,'I.Supplementary 2017-18'!$B$8:$B$35,0)),INDEX('I.KI 2017-18'!X$9:X$393,MATCH($B260,'I.KI 2017-18'!$B$9:$B$393,0)))),"")</f>
        <v>0</v>
      </c>
      <c r="AL260" s="193">
        <f>_xlfn.IFNA(IF($B260=$B$382,0,_xlfn.IFNA(INDEX('I.Supplementary 2017-18'!Y$8:Y$35,MATCH($B260,'I.Supplementary 2017-18'!$B$8:$B$35,0)),INDEX('I.KI 2017-18'!Y$9:Y$393,MATCH($B260,'I.KI 2017-18'!$B$9:$B$393,0)))),"")</f>
        <v>2.5386700236826876</v>
      </c>
      <c r="AM260" s="193">
        <f>_xlfn.IFNA(IF($B260=$B$382,0,_xlfn.IFNA(INDEX('I.Supplementary 2017-18'!Z$8:Z$35,MATCH($B260,'I.Supplementary 2017-18'!$B$8:$B$35,0)),INDEX('I.KI 2017-18'!Z$9:Z$393,MATCH($B260,'I.KI 2017-18'!$B$9:$B$393,0)))),"")</f>
        <v>0</v>
      </c>
      <c r="AN260" s="193">
        <f>_xlfn.IFNA(IF($B260=$B$382,0,_xlfn.IFNA(INDEX('I.Supplementary 2017-18'!AA$8:AA$35,MATCH($B260,'I.Supplementary 2017-18'!$B$8:$B$35,0)),INDEX('I.KI 2017-18'!AA$9:AA$393,MATCH($B260,'I.KI 2017-18'!$B$9:$B$393,0)))),"")</f>
        <v>0</v>
      </c>
      <c r="AO260" s="157">
        <f>_xlfn.IFNA(IF($B260=$B$382,0,_xlfn.IFNA(INDEX('I.Supplementary 2017-18'!AB$8:AB$35,MATCH($B260,'I.Supplementary 2017-18'!$B$8:$B$35,0)),INDEX('I.KI 2017-18'!AB$9:AB$393,MATCH($B260,'I.KI 2017-18'!$B$9:$B$393,0)))),"")</f>
        <v>0</v>
      </c>
      <c r="AP260" s="149"/>
      <c r="AQ260" s="156">
        <f>_xlfn.IFNA(IF($B260=$B$381,0,IF($B260=$B$382,0,_xlfn.IFNA(INDEX('I.Supplementary 2017-18'!I$8:I$35,MATCH($B260,'I.Supplementary 2017-18'!$B$8:$B$35,0)),INDEX('I.KI 2017-18'!I$9:I$393,MATCH($B260,'I.KI 2017-18'!$B$9:$B$393,0))))),"")</f>
        <v>0.5032513225096138</v>
      </c>
      <c r="AR260" s="149">
        <f>_xlfn.IFNA(IF($B260=$B$381,0,IF($B260=$B$382,0,_xlfn.IFNA(INDEX('I.Supplementary 2017-18'!J$8:J$35,MATCH($B260,'I.Supplementary 2017-18'!$B$8:$B$35,0)),INDEX('I.KI 2017-18'!J$9:J$393,MATCH($B260,'I.KI 2017-18'!$B$9:$B$393,0))))),"")</f>
        <v>2.0354187011730738</v>
      </c>
      <c r="AS260" s="157">
        <f>_xlfn.IFNA(IF($B260=$B$381,0,IF($B260=$B$382,0,_xlfn.IFNA(INDEX('I.Supplementary 2017-18'!H$8:H$35,MATCH($B260,'I.Supplementary 2017-18'!$B$8:$B$35,0)),INDEX('I.KI 2017-18'!H$9:H$393,MATCH($B260,'I.KI 2017-18'!$B$9:$B$393,0))))),"")</f>
        <v>2.5386700236826876</v>
      </c>
      <c r="AT260" s="149"/>
      <c r="AU260" s="156">
        <f>_xlfn.IFNA(_xlfn.IFNA(INDEX('I.Supplementary 2018-19'!P$8:P$157,MATCH($B260,'I.Supplementary 2018-19'!$B$8:$B$157,0)),INDEX('I.KI 2018-19'!P$9:P$393,MATCH($B260,'I.KI 2018-19'!$B$9:$B$393,0))),"")</f>
        <v>0</v>
      </c>
      <c r="AV260" s="193">
        <f>_xlfn.IFNA(_xlfn.IFNA(INDEX('I.Supplementary 2018-19'!Q$8:Q$157,MATCH($B260,'I.Supplementary 2018-19'!$B$8:$B$157,0)),INDEX('I.KI 2018-19'!Q$9:Q$393,MATCH($B260,'I.KI 2018-19'!$B$9:$B$393,0))),"")</f>
        <v>0.18947393080816233</v>
      </c>
      <c r="AW260" s="193">
        <f>_xlfn.IFNA(_xlfn.IFNA(INDEX('I.Supplementary 2018-19'!R$8:R$157,MATCH($B260,'I.Supplementary 2018-19'!$B$8:$B$157,0)),INDEX('I.KI 2018-19'!R$9:R$393,MATCH($B260,'I.KI 2018-19'!$B$9:$B$393,0))),"")</f>
        <v>0</v>
      </c>
      <c r="AX260" s="193">
        <f>_xlfn.IFNA(_xlfn.IFNA(INDEX('I.Supplementary 2018-19'!S$8:S$157,MATCH($B260,'I.Supplementary 2018-19'!$B$8:$B$157,0)),INDEX('I.KI 2018-19'!S$9:S$393,MATCH($B260,'I.KI 2018-19'!$B$9:$B$393,0))),"")</f>
        <v>0</v>
      </c>
      <c r="AY260" s="157">
        <f>_xlfn.IFNA(_xlfn.IFNA(INDEX('I.Supplementary 2018-19'!T$8:T$157,MATCH($B260,'I.Supplementary 2018-19'!$B$8:$B$157,0)),INDEX('I.KI 2018-19'!T$9:T$393,MATCH($B260,'I.KI 2018-19'!$B$9:$B$393,0))),"")</f>
        <v>0</v>
      </c>
      <c r="AZ260" s="156">
        <f>_xlfn.IFNA(_xlfn.IFNA(INDEX('I.Supplementary 2018-19'!U$8:U$157,MATCH($B260,'I.Supplementary 2018-19'!$B$8:$B$157,0)),INDEX('I.KI 2018-19'!U$9:U$393,MATCH($B260,'I.KI 2018-19'!$B$9:$B$393,0))),"")</f>
        <v>0</v>
      </c>
      <c r="BA260" s="193">
        <f>_xlfn.IFNA(_xlfn.IFNA(INDEX('I.Supplementary 2018-19'!V$8:V$157,MATCH($B260,'I.Supplementary 2018-19'!$B$8:$B$157,0)),INDEX('I.KI 2018-19'!V$9:V$393,MATCH($B260,'I.KI 2018-19'!$B$9:$B$393,0))),"")</f>
        <v>2.0965686192340676</v>
      </c>
      <c r="BB260" s="193">
        <f>_xlfn.IFNA(_xlfn.IFNA(INDEX('I.Supplementary 2018-19'!W$8:W$157,MATCH($B260,'I.Supplementary 2018-19'!$B$8:$B$157,0)),INDEX('I.KI 2018-19'!W$9:W$393,MATCH($B260,'I.KI 2018-19'!$B$9:$B$393,0))),"")</f>
        <v>0</v>
      </c>
      <c r="BC260" s="193">
        <f>_xlfn.IFNA(_xlfn.IFNA(INDEX('I.Supplementary 2018-19'!X$8:X$157,MATCH($B260,'I.Supplementary 2018-19'!$B$8:$B$157,0)),INDEX('I.KI 2018-19'!X$9:X$393,MATCH($B260,'I.KI 2018-19'!$B$9:$B$393,0))),"")</f>
        <v>0</v>
      </c>
      <c r="BD260" s="157">
        <f>_xlfn.IFNA(_xlfn.IFNA(INDEX('I.Supplementary 2018-19'!Y$8:Y$157,MATCH($B260,'I.Supplementary 2018-19'!$B$8:$B$157,0)),INDEX('I.KI 2018-19'!Y$9:Y$393,MATCH($B260,'I.KI 2018-19'!$B$9:$B$393,0))),"")</f>
        <v>0</v>
      </c>
      <c r="BE260" s="156">
        <f>_xlfn.IFNA(_xlfn.IFNA(INDEX('I.Supplementary 2018-19'!Z$8:Z$157,MATCH($B260,'I.Supplementary 2018-19'!$B$8:$B$157,0)),INDEX('I.KI 2018-19'!Z$9:Z$393,MATCH($B260,'I.KI 2018-19'!$B$9:$B$393,0))),"")</f>
        <v>0</v>
      </c>
      <c r="BF260" s="193">
        <f>_xlfn.IFNA(_xlfn.IFNA(INDEX('I.Supplementary 2018-19'!AA$8:AA$157,MATCH($B260,'I.Supplementary 2018-19'!$B$8:$B$157,0)),INDEX('I.KI 2018-19'!AA$9:AA$393,MATCH($B260,'I.KI 2018-19'!$B$9:$B$393,0))),"")</f>
        <v>2.2860425500422297</v>
      </c>
      <c r="BG260" s="193">
        <f>_xlfn.IFNA(_xlfn.IFNA(INDEX('I.Supplementary 2018-19'!AB$8:AB$157,MATCH($B260,'I.Supplementary 2018-19'!$B$8:$B$157,0)),INDEX('I.KI 2018-19'!AB$9:AB$393,MATCH($B260,'I.KI 2018-19'!$B$9:$B$393,0))),"")</f>
        <v>0</v>
      </c>
      <c r="BH260" s="193">
        <f>_xlfn.IFNA(_xlfn.IFNA(INDEX('I.Supplementary 2018-19'!AC$8:AC$157,MATCH($B260,'I.Supplementary 2018-19'!$B$8:$B$157,0)),INDEX('I.KI 2018-19'!AC$9:AC$393,MATCH($B260,'I.KI 2018-19'!$B$9:$B$393,0))),"")</f>
        <v>0</v>
      </c>
      <c r="BI260" s="157">
        <f>_xlfn.IFNA(_xlfn.IFNA(INDEX('I.Supplementary 2018-19'!AD$8:AD$157,MATCH($B260,'I.Supplementary 2018-19'!$B$8:$B$157,0)),INDEX('I.KI 2018-19'!AD$9:AD$393,MATCH($B260,'I.KI 2018-19'!$B$9:$B$393,0))),"")</f>
        <v>0</v>
      </c>
      <c r="BJ260" s="149"/>
      <c r="BK260" s="156">
        <f>_xlfn.IFNA(IF($B260=$B$381,0,IF($B260=$B$382,0,_xlfn.IFNA(INDEX('I.Supplementary 2018-19'!I$8:I$157,MATCH($B260,'I.Supplementary 2018-19'!$B$8:$B$157,0)),INDEX('I.KI 2018-19'!I$9:I$393,MATCH($B260,'I.KI 2018-19'!$B$9:$B$393,0))))),"")</f>
        <v>0.18947393080816233</v>
      </c>
      <c r="BL260" s="149">
        <f>_xlfn.IFNA(IF($B260=$B$381,0,IF($B260=$B$382,0,_xlfn.IFNA(INDEX('I.Supplementary 2018-19'!J$8:J$157,MATCH($B260,'I.Supplementary 2018-19'!$B$8:$B$157,0)),INDEX('I.KI 2018-19'!J$9:J$393,MATCH($B260,'I.KI 2018-19'!$B$9:$B$393,0))))),"")</f>
        <v>2.0965686192340676</v>
      </c>
      <c r="BM260" s="157">
        <f>_xlfn.IFNA(IF($B260=$B$381,0,IF($B260=$B$382,0,_xlfn.IFNA(INDEX('I.Supplementary 2018-19'!H$8:H$157,MATCH($B260,'I.Supplementary 2018-19'!$B$8:$B$157,0)),INDEX('I.KI 2018-19'!H$9:H$393,MATCH($B260,'I.KI 2018-19'!$B$9:$B$393,0))))),"")</f>
        <v>2.2860425500422297</v>
      </c>
    </row>
    <row r="261" spans="2:65">
      <c r="B261" s="121" t="str">
        <f>'Calculations for 2021-22'!B261</f>
        <v>E1436</v>
      </c>
      <c r="C261" s="160" t="str">
        <f>'Calculations for 2021-22'!D261</f>
        <v>E1436</v>
      </c>
      <c r="D261" t="str">
        <f>'Calculations for 2021-22'!E261</f>
        <v>SD</v>
      </c>
      <c r="E261" t="str">
        <f>'Calculations for 2021-22'!F261</f>
        <v>P1914</v>
      </c>
      <c r="F261" s="120" t="str">
        <f>'Calculations for 2021-22'!H261</f>
        <v>Rother</v>
      </c>
      <c r="G261" s="156">
        <f>_xlfn.IFNA(INDEX('I.KI 2016-17'!M$8:M$391,MATCH($B261,'I.KI 2016-17'!$B$8:$B$391,0)),"")</f>
        <v>0</v>
      </c>
      <c r="H261" s="149">
        <f>_xlfn.IFNA(INDEX('I.KI 2016-17'!N$8:N$391,MATCH($B261,'I.KI 2016-17'!$B$8:$B$391,0)),"")</f>
        <v>1.073470547416</v>
      </c>
      <c r="I261" s="149">
        <f>_xlfn.IFNA(INDEX('I.KI 2016-17'!O$8:O$391,MATCH($B261,'I.KI 2016-17'!$B$8:$B$391,0)),"")</f>
        <v>0</v>
      </c>
      <c r="J261" s="149">
        <f>_xlfn.IFNA(INDEX('I.KI 2016-17'!P$8:P$391,MATCH($B261,'I.KI 2016-17'!$B$8:$B$391,0)),"")</f>
        <v>0</v>
      </c>
      <c r="K261" s="157">
        <f>_xlfn.IFNA(INDEX('I.KI 2016-17'!Q$8:Q$391,MATCH($B261,'I.KI 2016-17'!$B$8:$B$391,0)),"")</f>
        <v>0</v>
      </c>
      <c r="L261" s="156">
        <f>_xlfn.IFNA(INDEX('I.KI 2016-17'!R$8:R$391,MATCH($B261,'I.KI 2016-17'!$B$8:$B$391,0)),"")</f>
        <v>0</v>
      </c>
      <c r="M261" s="193">
        <f>_xlfn.IFNA(INDEX('I.KI 2016-17'!S$8:S$391,MATCH($B261,'I.KI 2016-17'!$B$8:$B$391,0)),"")</f>
        <v>2.1739313741730002</v>
      </c>
      <c r="N261" s="193">
        <f>_xlfn.IFNA(INDEX('I.KI 2016-17'!T$8:T$391,MATCH($B261,'I.KI 2016-17'!$B$8:$B$391,0)),"")</f>
        <v>0</v>
      </c>
      <c r="O261" s="193">
        <f>_xlfn.IFNA(INDEX('I.KI 2016-17'!U$8:U$391,MATCH($B261,'I.KI 2016-17'!$B$8:$B$391,0)),"")</f>
        <v>0</v>
      </c>
      <c r="P261" s="157">
        <f>_xlfn.IFNA(INDEX('I.KI 2016-17'!V$8:V$391,MATCH($B261,'I.KI 2016-17'!$B$8:$B$391,0)),"")</f>
        <v>0</v>
      </c>
      <c r="Q261" s="156">
        <f>_xlfn.IFNA(INDEX('I.KI 2016-17'!W$8:W$391,MATCH($B261,'I.KI 2016-17'!$B$8:$B$391,0)),"")</f>
        <v>0</v>
      </c>
      <c r="R261" s="193">
        <f>_xlfn.IFNA(INDEX('I.KI 2016-17'!X$8:X$391,MATCH($B261,'I.KI 2016-17'!$B$8:$B$391,0)),"")</f>
        <v>3.2474019215890002</v>
      </c>
      <c r="S261" s="193">
        <f>_xlfn.IFNA(INDEX('I.KI 2016-17'!Y$8:Y$391,MATCH($B261,'I.KI 2016-17'!$B$8:$B$391,0)),"")</f>
        <v>0</v>
      </c>
      <c r="T261" s="193">
        <f>_xlfn.IFNA(INDEX('I.KI 2016-17'!Z$8:Z$391,MATCH($B261,'I.KI 2016-17'!$B$8:$B$391,0)),"")</f>
        <v>0</v>
      </c>
      <c r="U261" s="157">
        <f>_xlfn.IFNA(INDEX('I.KI 2016-17'!AA$8:AA$391,MATCH($B261,'I.KI 2016-17'!$B$8:$B$391,0)),"")</f>
        <v>0</v>
      </c>
      <c r="V261" s="149"/>
      <c r="W261" s="154">
        <f>_xlfn.IFNA(INDEX('I.KI 2016-17'!$H$8:$H$391,MATCH(B261,'I.KI 2016-17'!$B$8:$B$391,0)),"")</f>
        <v>1.073470547416</v>
      </c>
      <c r="X261" s="153">
        <f>_xlfn.IFNA(INDEX('I.KI 2016-17'!$I$8:$I$391,MATCH(B261,'I.KI 2016-17'!$B$8:$B$391,0)),"")</f>
        <v>2.1739313741730002</v>
      </c>
      <c r="Y261" s="155">
        <f>_xlfn.IFNA(INDEX('I.KI 2016-17'!$G$8:$G$391,MATCH(B261,'I.KI 2016-17'!$B$8:$B$391,0)),"")</f>
        <v>3.2474019215890002</v>
      </c>
      <c r="Z261" s="149"/>
      <c r="AA261" s="156">
        <f>_xlfn.IFNA(IF($B261=$B$382,0,_xlfn.IFNA(INDEX('I.Supplementary 2017-18'!N$8:N$35,MATCH($B261,'I.Supplementary 2017-18'!$B$8:$B$35,0)),INDEX('I.KI 2017-18'!N$9:N$393,MATCH($B261,'I.KI 2017-18'!$B$9:$B$393,0)))),"")</f>
        <v>0</v>
      </c>
      <c r="AB261" s="193">
        <f>_xlfn.IFNA(IF($B261=$B$382,0,_xlfn.IFNA(INDEX('I.Supplementary 2017-18'!O$8:O$35,MATCH($B261,'I.Supplementary 2017-18'!$B$8:$B$35,0)),INDEX('I.KI 2017-18'!O$9:O$393,MATCH($B261,'I.KI 2017-18'!$B$9:$B$393,0)))),"")</f>
        <v>0.44957198041766883</v>
      </c>
      <c r="AC261" s="193">
        <f>_xlfn.IFNA(IF($B261=$B$382,0,_xlfn.IFNA(INDEX('I.Supplementary 2017-18'!P$8:P$35,MATCH($B261,'I.Supplementary 2017-18'!$B$8:$B$35,0)),INDEX('I.KI 2017-18'!P$9:P$393,MATCH($B261,'I.KI 2017-18'!$B$9:$B$393,0)))),"")</f>
        <v>0</v>
      </c>
      <c r="AD261" s="193">
        <f>_xlfn.IFNA(IF($B261=$B$382,0,_xlfn.IFNA(INDEX('I.Supplementary 2017-18'!Q$8:Q$35,MATCH($B261,'I.Supplementary 2017-18'!$B$8:$B$35,0)),INDEX('I.KI 2017-18'!Q$9:Q$393,MATCH($B261,'I.KI 2017-18'!$B$9:$B$393,0)))),"")</f>
        <v>0</v>
      </c>
      <c r="AE261" s="157">
        <f>_xlfn.IFNA(IF($B261=$B$382,0,_xlfn.IFNA(INDEX('I.Supplementary 2017-18'!R$8:R$35,MATCH($B261,'I.Supplementary 2017-18'!$B$8:$B$35,0)),INDEX('I.KI 2017-18'!R$9:R$393,MATCH($B261,'I.KI 2017-18'!$B$9:$B$393,0)))),"")</f>
        <v>0</v>
      </c>
      <c r="AF261" s="156">
        <f>_xlfn.IFNA(IF($B261=$B$382,0,_xlfn.IFNA(INDEX('I.Supplementary 2017-18'!S$8:S$35,MATCH($B261,'I.Supplementary 2017-18'!$B$8:$B$35,0)),INDEX('I.KI 2017-18'!S$9:S$393,MATCH($B261,'I.KI 2017-18'!$B$9:$B$393,0)))),"")</f>
        <v>0</v>
      </c>
      <c r="AG261" s="193">
        <f>_xlfn.IFNA(IF($B261=$B$382,0,_xlfn.IFNA(INDEX('I.Supplementary 2017-18'!T$8:T$35,MATCH($B261,'I.Supplementary 2017-18'!$B$8:$B$35,0)),INDEX('I.KI 2017-18'!T$9:T$393,MATCH($B261,'I.KI 2017-18'!$B$9:$B$393,0)))),"")</f>
        <v>2.2183144107027259</v>
      </c>
      <c r="AH261" s="193">
        <f>_xlfn.IFNA(IF($B261=$B$382,0,_xlfn.IFNA(INDEX('I.Supplementary 2017-18'!U$8:U$35,MATCH($B261,'I.Supplementary 2017-18'!$B$8:$B$35,0)),INDEX('I.KI 2017-18'!U$9:U$393,MATCH($B261,'I.KI 2017-18'!$B$9:$B$393,0)))),"")</f>
        <v>0</v>
      </c>
      <c r="AI261" s="193">
        <f>_xlfn.IFNA(IF($B261=$B$382,0,_xlfn.IFNA(INDEX('I.Supplementary 2017-18'!V$8:V$35,MATCH($B261,'I.Supplementary 2017-18'!$B$8:$B$35,0)),INDEX('I.KI 2017-18'!V$9:V$393,MATCH($B261,'I.KI 2017-18'!$B$9:$B$393,0)))),"")</f>
        <v>0</v>
      </c>
      <c r="AJ261" s="157">
        <f>_xlfn.IFNA(IF($B261=$B$382,0,_xlfn.IFNA(INDEX('I.Supplementary 2017-18'!W$8:W$35,MATCH($B261,'I.Supplementary 2017-18'!$B$8:$B$35,0)),INDEX('I.KI 2017-18'!W$9:W$393,MATCH($B261,'I.KI 2017-18'!$B$9:$B$393,0)))),"")</f>
        <v>0</v>
      </c>
      <c r="AK261" s="156">
        <f>_xlfn.IFNA(IF($B261=$B$382,0,_xlfn.IFNA(INDEX('I.Supplementary 2017-18'!X$8:X$35,MATCH($B261,'I.Supplementary 2017-18'!$B$8:$B$35,0)),INDEX('I.KI 2017-18'!X$9:X$393,MATCH($B261,'I.KI 2017-18'!$B$9:$B$393,0)))),"")</f>
        <v>0</v>
      </c>
      <c r="AL261" s="193">
        <f>_xlfn.IFNA(IF($B261=$B$382,0,_xlfn.IFNA(INDEX('I.Supplementary 2017-18'!Y$8:Y$35,MATCH($B261,'I.Supplementary 2017-18'!$B$8:$B$35,0)),INDEX('I.KI 2017-18'!Y$9:Y$393,MATCH($B261,'I.KI 2017-18'!$B$9:$B$393,0)))),"")</f>
        <v>2.6678863911203949</v>
      </c>
      <c r="AM261" s="193">
        <f>_xlfn.IFNA(IF($B261=$B$382,0,_xlfn.IFNA(INDEX('I.Supplementary 2017-18'!Z$8:Z$35,MATCH($B261,'I.Supplementary 2017-18'!$B$8:$B$35,0)),INDEX('I.KI 2017-18'!Z$9:Z$393,MATCH($B261,'I.KI 2017-18'!$B$9:$B$393,0)))),"")</f>
        <v>0</v>
      </c>
      <c r="AN261" s="193">
        <f>_xlfn.IFNA(IF($B261=$B$382,0,_xlfn.IFNA(INDEX('I.Supplementary 2017-18'!AA$8:AA$35,MATCH($B261,'I.Supplementary 2017-18'!$B$8:$B$35,0)),INDEX('I.KI 2017-18'!AA$9:AA$393,MATCH($B261,'I.KI 2017-18'!$B$9:$B$393,0)))),"")</f>
        <v>0</v>
      </c>
      <c r="AO261" s="157">
        <f>_xlfn.IFNA(IF($B261=$B$382,0,_xlfn.IFNA(INDEX('I.Supplementary 2017-18'!AB$8:AB$35,MATCH($B261,'I.Supplementary 2017-18'!$B$8:$B$35,0)),INDEX('I.KI 2017-18'!AB$9:AB$393,MATCH($B261,'I.KI 2017-18'!$B$9:$B$393,0)))),"")</f>
        <v>0</v>
      </c>
      <c r="AP261" s="149"/>
      <c r="AQ261" s="156">
        <f>_xlfn.IFNA(IF($B261=$B$381,0,IF($B261=$B$382,0,_xlfn.IFNA(INDEX('I.Supplementary 2017-18'!I$8:I$35,MATCH($B261,'I.Supplementary 2017-18'!$B$8:$B$35,0)),INDEX('I.KI 2017-18'!I$9:I$393,MATCH($B261,'I.KI 2017-18'!$B$9:$B$393,0))))),"")</f>
        <v>0.44957198041766883</v>
      </c>
      <c r="AR261" s="149">
        <f>_xlfn.IFNA(IF($B261=$B$381,0,IF($B261=$B$382,0,_xlfn.IFNA(INDEX('I.Supplementary 2017-18'!J$8:J$35,MATCH($B261,'I.Supplementary 2017-18'!$B$8:$B$35,0)),INDEX('I.KI 2017-18'!J$9:J$393,MATCH($B261,'I.KI 2017-18'!$B$9:$B$393,0))))),"")</f>
        <v>2.2183144107027259</v>
      </c>
      <c r="AS261" s="157">
        <f>_xlfn.IFNA(IF($B261=$B$381,0,IF($B261=$B$382,0,_xlfn.IFNA(INDEX('I.Supplementary 2017-18'!H$8:H$35,MATCH($B261,'I.Supplementary 2017-18'!$B$8:$B$35,0)),INDEX('I.KI 2017-18'!H$9:H$393,MATCH($B261,'I.KI 2017-18'!$B$9:$B$393,0))))),"")</f>
        <v>2.6678863911203949</v>
      </c>
      <c r="AT261" s="149"/>
      <c r="AU261" s="156">
        <f>_xlfn.IFNA(_xlfn.IFNA(INDEX('I.Supplementary 2018-19'!P$8:P$157,MATCH($B261,'I.Supplementary 2018-19'!$B$8:$B$157,0)),INDEX('I.KI 2018-19'!P$9:P$393,MATCH($B261,'I.KI 2018-19'!$B$9:$B$393,0))),"")</f>
        <v>0</v>
      </c>
      <c r="AV261" s="193">
        <f>_xlfn.IFNA(_xlfn.IFNA(INDEX('I.Supplementary 2018-19'!Q$8:Q$157,MATCH($B261,'I.Supplementary 2018-19'!$B$8:$B$157,0)),INDEX('I.KI 2018-19'!Q$9:Q$393,MATCH($B261,'I.KI 2018-19'!$B$9:$B$393,0))),"")</f>
        <v>7.2506718481630081E-2</v>
      </c>
      <c r="AW261" s="193">
        <f>_xlfn.IFNA(_xlfn.IFNA(INDEX('I.Supplementary 2018-19'!R$8:R$157,MATCH($B261,'I.Supplementary 2018-19'!$B$8:$B$157,0)),INDEX('I.KI 2018-19'!R$9:R$393,MATCH($B261,'I.KI 2018-19'!$B$9:$B$393,0))),"")</f>
        <v>0</v>
      </c>
      <c r="AX261" s="193">
        <f>_xlfn.IFNA(_xlfn.IFNA(INDEX('I.Supplementary 2018-19'!S$8:S$157,MATCH($B261,'I.Supplementary 2018-19'!$B$8:$B$157,0)),INDEX('I.KI 2018-19'!S$9:S$393,MATCH($B261,'I.KI 2018-19'!$B$9:$B$393,0))),"")</f>
        <v>0</v>
      </c>
      <c r="AY261" s="157">
        <f>_xlfn.IFNA(_xlfn.IFNA(INDEX('I.Supplementary 2018-19'!T$8:T$157,MATCH($B261,'I.Supplementary 2018-19'!$B$8:$B$157,0)),INDEX('I.KI 2018-19'!T$9:T$393,MATCH($B261,'I.KI 2018-19'!$B$9:$B$393,0))),"")</f>
        <v>0</v>
      </c>
      <c r="AZ261" s="156">
        <f>_xlfn.IFNA(_xlfn.IFNA(INDEX('I.Supplementary 2018-19'!U$8:U$157,MATCH($B261,'I.Supplementary 2018-19'!$B$8:$B$157,0)),INDEX('I.KI 2018-19'!U$9:U$393,MATCH($B261,'I.KI 2018-19'!$B$9:$B$393,0))),"")</f>
        <v>0</v>
      </c>
      <c r="BA261" s="193">
        <f>_xlfn.IFNA(_xlfn.IFNA(INDEX('I.Supplementary 2018-19'!V$8:V$157,MATCH($B261,'I.Supplementary 2018-19'!$B$8:$B$157,0)),INDEX('I.KI 2018-19'!V$9:V$393,MATCH($B261,'I.KI 2018-19'!$B$9:$B$393,0))),"")</f>
        <v>2.2849590496508765</v>
      </c>
      <c r="BB261" s="193">
        <f>_xlfn.IFNA(_xlfn.IFNA(INDEX('I.Supplementary 2018-19'!W$8:W$157,MATCH($B261,'I.Supplementary 2018-19'!$B$8:$B$157,0)),INDEX('I.KI 2018-19'!W$9:W$393,MATCH($B261,'I.KI 2018-19'!$B$9:$B$393,0))),"")</f>
        <v>0</v>
      </c>
      <c r="BC261" s="193">
        <f>_xlfn.IFNA(_xlfn.IFNA(INDEX('I.Supplementary 2018-19'!X$8:X$157,MATCH($B261,'I.Supplementary 2018-19'!$B$8:$B$157,0)),INDEX('I.KI 2018-19'!X$9:X$393,MATCH($B261,'I.KI 2018-19'!$B$9:$B$393,0))),"")</f>
        <v>0</v>
      </c>
      <c r="BD261" s="157">
        <f>_xlfn.IFNA(_xlfn.IFNA(INDEX('I.Supplementary 2018-19'!Y$8:Y$157,MATCH($B261,'I.Supplementary 2018-19'!$B$8:$B$157,0)),INDEX('I.KI 2018-19'!Y$9:Y$393,MATCH($B261,'I.KI 2018-19'!$B$9:$B$393,0))),"")</f>
        <v>0</v>
      </c>
      <c r="BE261" s="156">
        <f>_xlfn.IFNA(_xlfn.IFNA(INDEX('I.Supplementary 2018-19'!Z$8:Z$157,MATCH($B261,'I.Supplementary 2018-19'!$B$8:$B$157,0)),INDEX('I.KI 2018-19'!Z$9:Z$393,MATCH($B261,'I.KI 2018-19'!$B$9:$B$393,0))),"")</f>
        <v>0</v>
      </c>
      <c r="BF261" s="193">
        <f>_xlfn.IFNA(_xlfn.IFNA(INDEX('I.Supplementary 2018-19'!AA$8:AA$157,MATCH($B261,'I.Supplementary 2018-19'!$B$8:$B$157,0)),INDEX('I.KI 2018-19'!AA$9:AA$393,MATCH($B261,'I.KI 2018-19'!$B$9:$B$393,0))),"")</f>
        <v>2.3574657681325064</v>
      </c>
      <c r="BG261" s="193">
        <f>_xlfn.IFNA(_xlfn.IFNA(INDEX('I.Supplementary 2018-19'!AB$8:AB$157,MATCH($B261,'I.Supplementary 2018-19'!$B$8:$B$157,0)),INDEX('I.KI 2018-19'!AB$9:AB$393,MATCH($B261,'I.KI 2018-19'!$B$9:$B$393,0))),"")</f>
        <v>0</v>
      </c>
      <c r="BH261" s="193">
        <f>_xlfn.IFNA(_xlfn.IFNA(INDEX('I.Supplementary 2018-19'!AC$8:AC$157,MATCH($B261,'I.Supplementary 2018-19'!$B$8:$B$157,0)),INDEX('I.KI 2018-19'!AC$9:AC$393,MATCH($B261,'I.KI 2018-19'!$B$9:$B$393,0))),"")</f>
        <v>0</v>
      </c>
      <c r="BI261" s="157">
        <f>_xlfn.IFNA(_xlfn.IFNA(INDEX('I.Supplementary 2018-19'!AD$8:AD$157,MATCH($B261,'I.Supplementary 2018-19'!$B$8:$B$157,0)),INDEX('I.KI 2018-19'!AD$9:AD$393,MATCH($B261,'I.KI 2018-19'!$B$9:$B$393,0))),"")</f>
        <v>0</v>
      </c>
      <c r="BJ261" s="149"/>
      <c r="BK261" s="156">
        <f>_xlfn.IFNA(IF($B261=$B$381,0,IF($B261=$B$382,0,_xlfn.IFNA(INDEX('I.Supplementary 2018-19'!I$8:I$157,MATCH($B261,'I.Supplementary 2018-19'!$B$8:$B$157,0)),INDEX('I.KI 2018-19'!I$9:I$393,MATCH($B261,'I.KI 2018-19'!$B$9:$B$393,0))))),"")</f>
        <v>7.2506718481630081E-2</v>
      </c>
      <c r="BL261" s="149">
        <f>_xlfn.IFNA(IF($B261=$B$381,0,IF($B261=$B$382,0,_xlfn.IFNA(INDEX('I.Supplementary 2018-19'!J$8:J$157,MATCH($B261,'I.Supplementary 2018-19'!$B$8:$B$157,0)),INDEX('I.KI 2018-19'!J$9:J$393,MATCH($B261,'I.KI 2018-19'!$B$9:$B$393,0))))),"")</f>
        <v>2.2849590496508765</v>
      </c>
      <c r="BM261" s="157">
        <f>_xlfn.IFNA(IF($B261=$B$381,0,IF($B261=$B$382,0,_xlfn.IFNA(INDEX('I.Supplementary 2018-19'!H$8:H$157,MATCH($B261,'I.Supplementary 2018-19'!$B$8:$B$157,0)),INDEX('I.KI 2018-19'!H$9:H$393,MATCH($B261,'I.KI 2018-19'!$B$9:$B$393,0))))),"")</f>
        <v>2.3574657681325064</v>
      </c>
    </row>
    <row r="262" spans="2:65">
      <c r="B262" s="121" t="str">
        <f>'Calculations for 2021-22'!B262</f>
        <v>E4403</v>
      </c>
      <c r="C262" s="160" t="str">
        <f>'Calculations for 2021-22'!D262</f>
        <v>E4403</v>
      </c>
      <c r="D262" t="str">
        <f>'Calculations for 2021-22'!E262</f>
        <v>MD</v>
      </c>
      <c r="E262">
        <f>'Calculations for 2021-22'!F262</f>
        <v>0</v>
      </c>
      <c r="F262" s="120" t="str">
        <f>'Calculations for 2021-22'!H262</f>
        <v>Rotherham</v>
      </c>
      <c r="G262" s="156">
        <f>_xlfn.IFNA(INDEX('I.KI 2016-17'!M$8:M$391,MATCH($B262,'I.KI 2016-17'!$B$8:$B$391,0)),"")</f>
        <v>35.554296408336</v>
      </c>
      <c r="H262" s="149">
        <f>_xlfn.IFNA(INDEX('I.KI 2016-17'!N$8:N$391,MATCH($B262,'I.KI 2016-17'!$B$8:$B$391,0)),"")</f>
        <v>3.850313523379</v>
      </c>
      <c r="I262" s="149">
        <f>_xlfn.IFNA(INDEX('I.KI 2016-17'!O$8:O$391,MATCH($B262,'I.KI 2016-17'!$B$8:$B$391,0)),"")</f>
        <v>0</v>
      </c>
      <c r="J262" s="149">
        <f>_xlfn.IFNA(INDEX('I.KI 2016-17'!P$8:P$391,MATCH($B262,'I.KI 2016-17'!$B$8:$B$391,0)),"")</f>
        <v>0</v>
      </c>
      <c r="K262" s="157">
        <f>_xlfn.IFNA(INDEX('I.KI 2016-17'!Q$8:Q$391,MATCH($B262,'I.KI 2016-17'!$B$8:$B$391,0)),"")</f>
        <v>0</v>
      </c>
      <c r="L262" s="156">
        <f>_xlfn.IFNA(INDEX('I.KI 2016-17'!R$8:R$391,MATCH($B262,'I.KI 2016-17'!$B$8:$B$391,0)),"")</f>
        <v>51.146575880855004</v>
      </c>
      <c r="M262" s="193">
        <f>_xlfn.IFNA(INDEX('I.KI 2016-17'!S$8:S$391,MATCH($B262,'I.KI 2016-17'!$B$8:$B$391,0)),"")</f>
        <v>7.6080159023979999</v>
      </c>
      <c r="N262" s="193">
        <f>_xlfn.IFNA(INDEX('I.KI 2016-17'!T$8:T$391,MATCH($B262,'I.KI 2016-17'!$B$8:$B$391,0)),"")</f>
        <v>0</v>
      </c>
      <c r="O262" s="193">
        <f>_xlfn.IFNA(INDEX('I.KI 2016-17'!U$8:U$391,MATCH($B262,'I.KI 2016-17'!$B$8:$B$391,0)),"")</f>
        <v>0</v>
      </c>
      <c r="P262" s="157">
        <f>_xlfn.IFNA(INDEX('I.KI 2016-17'!V$8:V$391,MATCH($B262,'I.KI 2016-17'!$B$8:$B$391,0)),"")</f>
        <v>0</v>
      </c>
      <c r="Q262" s="156">
        <f>_xlfn.IFNA(INDEX('I.KI 2016-17'!W$8:W$391,MATCH($B262,'I.KI 2016-17'!$B$8:$B$391,0)),"")</f>
        <v>86.700872289191011</v>
      </c>
      <c r="R262" s="193">
        <f>_xlfn.IFNA(INDEX('I.KI 2016-17'!X$8:X$391,MATCH($B262,'I.KI 2016-17'!$B$8:$B$391,0)),"")</f>
        <v>11.458329425777</v>
      </c>
      <c r="S262" s="193">
        <f>_xlfn.IFNA(INDEX('I.KI 2016-17'!Y$8:Y$391,MATCH($B262,'I.KI 2016-17'!$B$8:$B$391,0)),"")</f>
        <v>0</v>
      </c>
      <c r="T262" s="193">
        <f>_xlfn.IFNA(INDEX('I.KI 2016-17'!Z$8:Z$391,MATCH($B262,'I.KI 2016-17'!$B$8:$B$391,0)),"")</f>
        <v>0</v>
      </c>
      <c r="U262" s="157">
        <f>_xlfn.IFNA(INDEX('I.KI 2016-17'!AA$8:AA$391,MATCH($B262,'I.KI 2016-17'!$B$8:$B$391,0)),"")</f>
        <v>0</v>
      </c>
      <c r="V262" s="149"/>
      <c r="W262" s="154">
        <f>_xlfn.IFNA(INDEX('I.KI 2016-17'!$H$8:$H$391,MATCH(B262,'I.KI 2016-17'!$B$8:$B$391,0)),"")</f>
        <v>39.404609931714994</v>
      </c>
      <c r="X262" s="153">
        <f>_xlfn.IFNA(INDEX('I.KI 2016-17'!$I$8:$I$391,MATCH(B262,'I.KI 2016-17'!$B$8:$B$391,0)),"")</f>
        <v>58.754591783252998</v>
      </c>
      <c r="Y262" s="155">
        <f>_xlfn.IFNA(INDEX('I.KI 2016-17'!$G$8:$G$391,MATCH(B262,'I.KI 2016-17'!$B$8:$B$391,0)),"")</f>
        <v>98.159201714967992</v>
      </c>
      <c r="Z262" s="149"/>
      <c r="AA262" s="156">
        <f>_xlfn.IFNA(IF($B262=$B$382,0,_xlfn.IFNA(INDEX('I.Supplementary 2017-18'!N$8:N$35,MATCH($B262,'I.Supplementary 2017-18'!$B$8:$B$35,0)),INDEX('I.KI 2017-18'!N$9:N$393,MATCH($B262,'I.KI 2017-18'!$B$9:$B$393,0)))),"")</f>
        <v>26.607110570774719</v>
      </c>
      <c r="AB262" s="193">
        <f>_xlfn.IFNA(IF($B262=$B$382,0,_xlfn.IFNA(INDEX('I.Supplementary 2017-18'!O$8:O$35,MATCH($B262,'I.Supplementary 2017-18'!$B$8:$B$35,0)),INDEX('I.KI 2017-18'!O$9:O$393,MATCH($B262,'I.KI 2017-18'!$B$9:$B$393,0)))),"")</f>
        <v>2.3359419157253281</v>
      </c>
      <c r="AC262" s="193">
        <f>_xlfn.IFNA(IF($B262=$B$382,0,_xlfn.IFNA(INDEX('I.Supplementary 2017-18'!P$8:P$35,MATCH($B262,'I.Supplementary 2017-18'!$B$8:$B$35,0)),INDEX('I.KI 2017-18'!P$9:P$393,MATCH($B262,'I.KI 2017-18'!$B$9:$B$393,0)))),"")</f>
        <v>0</v>
      </c>
      <c r="AD262" s="193">
        <f>_xlfn.IFNA(IF($B262=$B$382,0,_xlfn.IFNA(INDEX('I.Supplementary 2017-18'!Q$8:Q$35,MATCH($B262,'I.Supplementary 2017-18'!$B$8:$B$35,0)),INDEX('I.KI 2017-18'!Q$9:Q$393,MATCH($B262,'I.KI 2017-18'!$B$9:$B$393,0)))),"")</f>
        <v>0</v>
      </c>
      <c r="AE262" s="157">
        <f>_xlfn.IFNA(IF($B262=$B$382,0,_xlfn.IFNA(INDEX('I.Supplementary 2017-18'!R$8:R$35,MATCH($B262,'I.Supplementary 2017-18'!$B$8:$B$35,0)),INDEX('I.KI 2017-18'!R$9:R$393,MATCH($B262,'I.KI 2017-18'!$B$9:$B$393,0)))),"")</f>
        <v>0</v>
      </c>
      <c r="AF262" s="156">
        <f>_xlfn.IFNA(IF($B262=$B$382,0,_xlfn.IFNA(INDEX('I.Supplementary 2017-18'!S$8:S$35,MATCH($B262,'I.Supplementary 2017-18'!$B$8:$B$35,0)),INDEX('I.KI 2017-18'!S$9:S$393,MATCH($B262,'I.KI 2017-18'!$B$9:$B$393,0)))),"")</f>
        <v>52.190785634971064</v>
      </c>
      <c r="AG262" s="193">
        <f>_xlfn.IFNA(IF($B262=$B$382,0,_xlfn.IFNA(INDEX('I.Supplementary 2017-18'!T$8:T$35,MATCH($B262,'I.Supplementary 2017-18'!$B$8:$B$35,0)),INDEX('I.KI 2017-18'!T$9:T$393,MATCH($B262,'I.KI 2017-18'!$B$9:$B$393,0)))),"")</f>
        <v>7.7633413426241518</v>
      </c>
      <c r="AH262" s="193">
        <f>_xlfn.IFNA(IF($B262=$B$382,0,_xlfn.IFNA(INDEX('I.Supplementary 2017-18'!U$8:U$35,MATCH($B262,'I.Supplementary 2017-18'!$B$8:$B$35,0)),INDEX('I.KI 2017-18'!U$9:U$393,MATCH($B262,'I.KI 2017-18'!$B$9:$B$393,0)))),"")</f>
        <v>0</v>
      </c>
      <c r="AI262" s="193">
        <f>_xlfn.IFNA(IF($B262=$B$382,0,_xlfn.IFNA(INDEX('I.Supplementary 2017-18'!V$8:V$35,MATCH($B262,'I.Supplementary 2017-18'!$B$8:$B$35,0)),INDEX('I.KI 2017-18'!V$9:V$393,MATCH($B262,'I.KI 2017-18'!$B$9:$B$393,0)))),"")</f>
        <v>0</v>
      </c>
      <c r="AJ262" s="157">
        <f>_xlfn.IFNA(IF($B262=$B$382,0,_xlfn.IFNA(INDEX('I.Supplementary 2017-18'!W$8:W$35,MATCH($B262,'I.Supplementary 2017-18'!$B$8:$B$35,0)),INDEX('I.KI 2017-18'!W$9:W$393,MATCH($B262,'I.KI 2017-18'!$B$9:$B$393,0)))),"")</f>
        <v>0</v>
      </c>
      <c r="AK262" s="156">
        <f>_xlfn.IFNA(IF($B262=$B$382,0,_xlfn.IFNA(INDEX('I.Supplementary 2017-18'!X$8:X$35,MATCH($B262,'I.Supplementary 2017-18'!$B$8:$B$35,0)),INDEX('I.KI 2017-18'!X$9:X$393,MATCH($B262,'I.KI 2017-18'!$B$9:$B$393,0)))),"")</f>
        <v>78.797896205745786</v>
      </c>
      <c r="AL262" s="193">
        <f>_xlfn.IFNA(IF($B262=$B$382,0,_xlfn.IFNA(INDEX('I.Supplementary 2017-18'!Y$8:Y$35,MATCH($B262,'I.Supplementary 2017-18'!$B$8:$B$35,0)),INDEX('I.KI 2017-18'!Y$9:Y$393,MATCH($B262,'I.KI 2017-18'!$B$9:$B$393,0)))),"")</f>
        <v>10.09928325834948</v>
      </c>
      <c r="AM262" s="193">
        <f>_xlfn.IFNA(IF($B262=$B$382,0,_xlfn.IFNA(INDEX('I.Supplementary 2017-18'!Z$8:Z$35,MATCH($B262,'I.Supplementary 2017-18'!$B$8:$B$35,0)),INDEX('I.KI 2017-18'!Z$9:Z$393,MATCH($B262,'I.KI 2017-18'!$B$9:$B$393,0)))),"")</f>
        <v>0</v>
      </c>
      <c r="AN262" s="193">
        <f>_xlfn.IFNA(IF($B262=$B$382,0,_xlfn.IFNA(INDEX('I.Supplementary 2017-18'!AA$8:AA$35,MATCH($B262,'I.Supplementary 2017-18'!$B$8:$B$35,0)),INDEX('I.KI 2017-18'!AA$9:AA$393,MATCH($B262,'I.KI 2017-18'!$B$9:$B$393,0)))),"")</f>
        <v>0</v>
      </c>
      <c r="AO262" s="157">
        <f>_xlfn.IFNA(IF($B262=$B$382,0,_xlfn.IFNA(INDEX('I.Supplementary 2017-18'!AB$8:AB$35,MATCH($B262,'I.Supplementary 2017-18'!$B$8:$B$35,0)),INDEX('I.KI 2017-18'!AB$9:AB$393,MATCH($B262,'I.KI 2017-18'!$B$9:$B$393,0)))),"")</f>
        <v>0</v>
      </c>
      <c r="AP262" s="149"/>
      <c r="AQ262" s="156">
        <f>_xlfn.IFNA(IF($B262=$B$381,0,IF($B262=$B$382,0,_xlfn.IFNA(INDEX('I.Supplementary 2017-18'!I$8:I$35,MATCH($B262,'I.Supplementary 2017-18'!$B$8:$B$35,0)),INDEX('I.KI 2017-18'!I$9:I$393,MATCH($B262,'I.KI 2017-18'!$B$9:$B$393,0))))),"")</f>
        <v>28.943052486500047</v>
      </c>
      <c r="AR262" s="149">
        <f>_xlfn.IFNA(IF($B262=$B$381,0,IF($B262=$B$382,0,_xlfn.IFNA(INDEX('I.Supplementary 2017-18'!J$8:J$35,MATCH($B262,'I.Supplementary 2017-18'!$B$8:$B$35,0)),INDEX('I.KI 2017-18'!J$9:J$393,MATCH($B262,'I.KI 2017-18'!$B$9:$B$393,0))))),"")</f>
        <v>59.954126977595216</v>
      </c>
      <c r="AS262" s="157">
        <f>_xlfn.IFNA(IF($B262=$B$381,0,IF($B262=$B$382,0,_xlfn.IFNA(INDEX('I.Supplementary 2017-18'!H$8:H$35,MATCH($B262,'I.Supplementary 2017-18'!$B$8:$B$35,0)),INDEX('I.KI 2017-18'!H$9:H$393,MATCH($B262,'I.KI 2017-18'!$B$9:$B$393,0))))),"")</f>
        <v>88.89717946409526</v>
      </c>
      <c r="AT262" s="149"/>
      <c r="AU262" s="156">
        <f>_xlfn.IFNA(_xlfn.IFNA(INDEX('I.Supplementary 2018-19'!P$8:P$157,MATCH($B262,'I.Supplementary 2018-19'!$B$8:$B$157,0)),INDEX('I.KI 2018-19'!P$9:P$393,MATCH($B262,'I.KI 2018-19'!$B$9:$B$393,0))),"")</f>
        <v>20.54780726388362</v>
      </c>
      <c r="AV262" s="193">
        <f>_xlfn.IFNA(_xlfn.IFNA(INDEX('I.Supplementary 2018-19'!Q$8:Q$157,MATCH($B262,'I.Supplementary 2018-19'!$B$8:$B$157,0)),INDEX('I.KI 2018-19'!Q$9:Q$393,MATCH($B262,'I.KI 2018-19'!$B$9:$B$393,0))),"")</f>
        <v>1.3751655238571652</v>
      </c>
      <c r="AW262" s="193">
        <f>_xlfn.IFNA(_xlfn.IFNA(INDEX('I.Supplementary 2018-19'!R$8:R$157,MATCH($B262,'I.Supplementary 2018-19'!$B$8:$B$157,0)),INDEX('I.KI 2018-19'!R$9:R$393,MATCH($B262,'I.KI 2018-19'!$B$9:$B$393,0))),"")</f>
        <v>0</v>
      </c>
      <c r="AX262" s="193">
        <f>_xlfn.IFNA(_xlfn.IFNA(INDEX('I.Supplementary 2018-19'!S$8:S$157,MATCH($B262,'I.Supplementary 2018-19'!$B$8:$B$157,0)),INDEX('I.KI 2018-19'!S$9:S$393,MATCH($B262,'I.KI 2018-19'!$B$9:$B$393,0))),"")</f>
        <v>0</v>
      </c>
      <c r="AY262" s="157">
        <f>_xlfn.IFNA(_xlfn.IFNA(INDEX('I.Supplementary 2018-19'!T$8:T$157,MATCH($B262,'I.Supplementary 2018-19'!$B$8:$B$157,0)),INDEX('I.KI 2018-19'!T$9:T$393,MATCH($B262,'I.KI 2018-19'!$B$9:$B$393,0))),"")</f>
        <v>0</v>
      </c>
      <c r="AZ262" s="156">
        <f>_xlfn.IFNA(_xlfn.IFNA(INDEX('I.Supplementary 2018-19'!U$8:U$157,MATCH($B262,'I.Supplementary 2018-19'!$B$8:$B$157,0)),INDEX('I.KI 2018-19'!U$9:U$393,MATCH($B262,'I.KI 2018-19'!$B$9:$B$393,0))),"")</f>
        <v>53.758749151901526</v>
      </c>
      <c r="BA262" s="193">
        <f>_xlfn.IFNA(_xlfn.IFNA(INDEX('I.Supplementary 2018-19'!V$8:V$157,MATCH($B262,'I.Supplementary 2018-19'!$B$8:$B$157,0)),INDEX('I.KI 2018-19'!V$9:V$393,MATCH($B262,'I.KI 2018-19'!$B$9:$B$393,0))),"")</f>
        <v>7.9965747735184394</v>
      </c>
      <c r="BB262" s="193">
        <f>_xlfn.IFNA(_xlfn.IFNA(INDEX('I.Supplementary 2018-19'!W$8:W$157,MATCH($B262,'I.Supplementary 2018-19'!$B$8:$B$157,0)),INDEX('I.KI 2018-19'!W$9:W$393,MATCH($B262,'I.KI 2018-19'!$B$9:$B$393,0))),"")</f>
        <v>0</v>
      </c>
      <c r="BC262" s="193">
        <f>_xlfn.IFNA(_xlfn.IFNA(INDEX('I.Supplementary 2018-19'!X$8:X$157,MATCH($B262,'I.Supplementary 2018-19'!$B$8:$B$157,0)),INDEX('I.KI 2018-19'!X$9:X$393,MATCH($B262,'I.KI 2018-19'!$B$9:$B$393,0))),"")</f>
        <v>0</v>
      </c>
      <c r="BD262" s="157">
        <f>_xlfn.IFNA(_xlfn.IFNA(INDEX('I.Supplementary 2018-19'!Y$8:Y$157,MATCH($B262,'I.Supplementary 2018-19'!$B$8:$B$157,0)),INDEX('I.KI 2018-19'!Y$9:Y$393,MATCH($B262,'I.KI 2018-19'!$B$9:$B$393,0))),"")</f>
        <v>0</v>
      </c>
      <c r="BE262" s="156">
        <f>_xlfn.IFNA(_xlfn.IFNA(INDEX('I.Supplementary 2018-19'!Z$8:Z$157,MATCH($B262,'I.Supplementary 2018-19'!$B$8:$B$157,0)),INDEX('I.KI 2018-19'!Z$9:Z$393,MATCH($B262,'I.KI 2018-19'!$B$9:$B$393,0))),"")</f>
        <v>74.306556415785138</v>
      </c>
      <c r="BF262" s="193">
        <f>_xlfn.IFNA(_xlfn.IFNA(INDEX('I.Supplementary 2018-19'!AA$8:AA$157,MATCH($B262,'I.Supplementary 2018-19'!$B$8:$B$157,0)),INDEX('I.KI 2018-19'!AA$9:AA$393,MATCH($B262,'I.KI 2018-19'!$B$9:$B$393,0))),"")</f>
        <v>9.3717402973756041</v>
      </c>
      <c r="BG262" s="193">
        <f>_xlfn.IFNA(_xlfn.IFNA(INDEX('I.Supplementary 2018-19'!AB$8:AB$157,MATCH($B262,'I.Supplementary 2018-19'!$B$8:$B$157,0)),INDEX('I.KI 2018-19'!AB$9:AB$393,MATCH($B262,'I.KI 2018-19'!$B$9:$B$393,0))),"")</f>
        <v>0</v>
      </c>
      <c r="BH262" s="193">
        <f>_xlfn.IFNA(_xlfn.IFNA(INDEX('I.Supplementary 2018-19'!AC$8:AC$157,MATCH($B262,'I.Supplementary 2018-19'!$B$8:$B$157,0)),INDEX('I.KI 2018-19'!AC$9:AC$393,MATCH($B262,'I.KI 2018-19'!$B$9:$B$393,0))),"")</f>
        <v>0</v>
      </c>
      <c r="BI262" s="157">
        <f>_xlfn.IFNA(_xlfn.IFNA(INDEX('I.Supplementary 2018-19'!AD$8:AD$157,MATCH($B262,'I.Supplementary 2018-19'!$B$8:$B$157,0)),INDEX('I.KI 2018-19'!AD$9:AD$393,MATCH($B262,'I.KI 2018-19'!$B$9:$B$393,0))),"")</f>
        <v>0</v>
      </c>
      <c r="BJ262" s="149"/>
      <c r="BK262" s="156">
        <f>_xlfn.IFNA(IF($B262=$B$381,0,IF($B262=$B$382,0,_xlfn.IFNA(INDEX('I.Supplementary 2018-19'!I$8:I$157,MATCH($B262,'I.Supplementary 2018-19'!$B$8:$B$157,0)),INDEX('I.KI 2018-19'!I$9:I$393,MATCH($B262,'I.KI 2018-19'!$B$9:$B$393,0))))),"")</f>
        <v>21.922972787740786</v>
      </c>
      <c r="BL262" s="149">
        <f>_xlfn.IFNA(IF($B262=$B$381,0,IF($B262=$B$382,0,_xlfn.IFNA(INDEX('I.Supplementary 2018-19'!J$8:J$157,MATCH($B262,'I.Supplementary 2018-19'!$B$8:$B$157,0)),INDEX('I.KI 2018-19'!J$9:J$393,MATCH($B262,'I.KI 2018-19'!$B$9:$B$393,0))))),"")</f>
        <v>61.755323925419972</v>
      </c>
      <c r="BM262" s="157">
        <f>_xlfn.IFNA(IF($B262=$B$381,0,IF($B262=$B$382,0,_xlfn.IFNA(INDEX('I.Supplementary 2018-19'!H$8:H$157,MATCH($B262,'I.Supplementary 2018-19'!$B$8:$B$157,0)),INDEX('I.KI 2018-19'!H$9:H$393,MATCH($B262,'I.KI 2018-19'!$B$9:$B$393,0))))),"")</f>
        <v>83.678296713160762</v>
      </c>
    </row>
    <row r="263" spans="2:65">
      <c r="B263" s="121" t="str">
        <f>'Calculations for 2021-22'!B263</f>
        <v>E3733</v>
      </c>
      <c r="C263" s="160" t="str">
        <f>'Calculations for 2021-22'!D263</f>
        <v>E3733</v>
      </c>
      <c r="D263" t="str">
        <f>'Calculations for 2021-22'!E263</f>
        <v>SD</v>
      </c>
      <c r="E263">
        <f>'Calculations for 2021-22'!F263</f>
        <v>0</v>
      </c>
      <c r="F263" s="120" t="str">
        <f>'Calculations for 2021-22'!H263</f>
        <v>Rugby</v>
      </c>
      <c r="G263" s="156">
        <f>_xlfn.IFNA(INDEX('I.KI 2016-17'!M$8:M$391,MATCH($B263,'I.KI 2016-17'!$B$8:$B$391,0)),"")</f>
        <v>0</v>
      </c>
      <c r="H263" s="149">
        <f>_xlfn.IFNA(INDEX('I.KI 2016-17'!N$8:N$391,MATCH($B263,'I.KI 2016-17'!$B$8:$B$391,0)),"")</f>
        <v>1.0984547301900001</v>
      </c>
      <c r="I263" s="149">
        <f>_xlfn.IFNA(INDEX('I.KI 2016-17'!O$8:O$391,MATCH($B263,'I.KI 2016-17'!$B$8:$B$391,0)),"")</f>
        <v>0</v>
      </c>
      <c r="J263" s="149">
        <f>_xlfn.IFNA(INDEX('I.KI 2016-17'!P$8:P$391,MATCH($B263,'I.KI 2016-17'!$B$8:$B$391,0)),"")</f>
        <v>0</v>
      </c>
      <c r="K263" s="157">
        <f>_xlfn.IFNA(INDEX('I.KI 2016-17'!Q$8:Q$391,MATCH($B263,'I.KI 2016-17'!$B$8:$B$391,0)),"")</f>
        <v>0</v>
      </c>
      <c r="L263" s="156">
        <f>_xlfn.IFNA(INDEX('I.KI 2016-17'!R$8:R$391,MATCH($B263,'I.KI 2016-17'!$B$8:$B$391,0)),"")</f>
        <v>0</v>
      </c>
      <c r="M263" s="193">
        <f>_xlfn.IFNA(INDEX('I.KI 2016-17'!S$8:S$391,MATCH($B263,'I.KI 2016-17'!$B$8:$B$391,0)),"")</f>
        <v>2.2095812528329999</v>
      </c>
      <c r="N263" s="193">
        <f>_xlfn.IFNA(INDEX('I.KI 2016-17'!T$8:T$391,MATCH($B263,'I.KI 2016-17'!$B$8:$B$391,0)),"")</f>
        <v>0</v>
      </c>
      <c r="O263" s="193">
        <f>_xlfn.IFNA(INDEX('I.KI 2016-17'!U$8:U$391,MATCH($B263,'I.KI 2016-17'!$B$8:$B$391,0)),"")</f>
        <v>0</v>
      </c>
      <c r="P263" s="157">
        <f>_xlfn.IFNA(INDEX('I.KI 2016-17'!V$8:V$391,MATCH($B263,'I.KI 2016-17'!$B$8:$B$391,0)),"")</f>
        <v>0</v>
      </c>
      <c r="Q263" s="156">
        <f>_xlfn.IFNA(INDEX('I.KI 2016-17'!W$8:W$391,MATCH($B263,'I.KI 2016-17'!$B$8:$B$391,0)),"")</f>
        <v>0</v>
      </c>
      <c r="R263" s="193">
        <f>_xlfn.IFNA(INDEX('I.KI 2016-17'!X$8:X$391,MATCH($B263,'I.KI 2016-17'!$B$8:$B$391,0)),"")</f>
        <v>3.3080359830230002</v>
      </c>
      <c r="S263" s="193">
        <f>_xlfn.IFNA(INDEX('I.KI 2016-17'!Y$8:Y$391,MATCH($B263,'I.KI 2016-17'!$B$8:$B$391,0)),"")</f>
        <v>0</v>
      </c>
      <c r="T263" s="193">
        <f>_xlfn.IFNA(INDEX('I.KI 2016-17'!Z$8:Z$391,MATCH($B263,'I.KI 2016-17'!$B$8:$B$391,0)),"")</f>
        <v>0</v>
      </c>
      <c r="U263" s="157">
        <f>_xlfn.IFNA(INDEX('I.KI 2016-17'!AA$8:AA$391,MATCH($B263,'I.KI 2016-17'!$B$8:$B$391,0)),"")</f>
        <v>0</v>
      </c>
      <c r="V263" s="149"/>
      <c r="W263" s="154">
        <f>_xlfn.IFNA(INDEX('I.KI 2016-17'!$H$8:$H$391,MATCH(B263,'I.KI 2016-17'!$B$8:$B$391,0)),"")</f>
        <v>1.0984547301900001</v>
      </c>
      <c r="X263" s="153">
        <f>_xlfn.IFNA(INDEX('I.KI 2016-17'!$I$8:$I$391,MATCH(B263,'I.KI 2016-17'!$B$8:$B$391,0)),"")</f>
        <v>2.2095812528329999</v>
      </c>
      <c r="Y263" s="155">
        <f>_xlfn.IFNA(INDEX('I.KI 2016-17'!$G$8:$G$391,MATCH(B263,'I.KI 2016-17'!$B$8:$B$391,0)),"")</f>
        <v>3.3080359830230002</v>
      </c>
      <c r="Z263" s="149"/>
      <c r="AA263" s="156">
        <f>_xlfn.IFNA(IF($B263=$B$382,0,_xlfn.IFNA(INDEX('I.Supplementary 2017-18'!N$8:N$35,MATCH($B263,'I.Supplementary 2017-18'!$B$8:$B$35,0)),INDEX('I.KI 2017-18'!N$9:N$393,MATCH($B263,'I.KI 2017-18'!$B$9:$B$393,0)))),"")</f>
        <v>0</v>
      </c>
      <c r="AB263" s="193">
        <f>_xlfn.IFNA(IF($B263=$B$382,0,_xlfn.IFNA(INDEX('I.Supplementary 2017-18'!O$8:O$35,MATCH($B263,'I.Supplementary 2017-18'!$B$8:$B$35,0)),INDEX('I.KI 2017-18'!O$9:O$393,MATCH($B263,'I.KI 2017-18'!$B$9:$B$393,0)))),"")</f>
        <v>0.51093309378003704</v>
      </c>
      <c r="AC263" s="193">
        <f>_xlfn.IFNA(IF($B263=$B$382,0,_xlfn.IFNA(INDEX('I.Supplementary 2017-18'!P$8:P$35,MATCH($B263,'I.Supplementary 2017-18'!$B$8:$B$35,0)),INDEX('I.KI 2017-18'!P$9:P$393,MATCH($B263,'I.KI 2017-18'!$B$9:$B$393,0)))),"")</f>
        <v>0</v>
      </c>
      <c r="AD263" s="193">
        <f>_xlfn.IFNA(IF($B263=$B$382,0,_xlfn.IFNA(INDEX('I.Supplementary 2017-18'!Q$8:Q$35,MATCH($B263,'I.Supplementary 2017-18'!$B$8:$B$35,0)),INDEX('I.KI 2017-18'!Q$9:Q$393,MATCH($B263,'I.KI 2017-18'!$B$9:$B$393,0)))),"")</f>
        <v>0</v>
      </c>
      <c r="AE263" s="157">
        <f>_xlfn.IFNA(IF($B263=$B$382,0,_xlfn.IFNA(INDEX('I.Supplementary 2017-18'!R$8:R$35,MATCH($B263,'I.Supplementary 2017-18'!$B$8:$B$35,0)),INDEX('I.KI 2017-18'!R$9:R$393,MATCH($B263,'I.KI 2017-18'!$B$9:$B$393,0)))),"")</f>
        <v>0</v>
      </c>
      <c r="AF263" s="156">
        <f>_xlfn.IFNA(IF($B263=$B$382,0,_xlfn.IFNA(INDEX('I.Supplementary 2017-18'!S$8:S$35,MATCH($B263,'I.Supplementary 2017-18'!$B$8:$B$35,0)),INDEX('I.KI 2017-18'!S$9:S$393,MATCH($B263,'I.KI 2017-18'!$B$9:$B$393,0)))),"")</f>
        <v>0</v>
      </c>
      <c r="AG263" s="193">
        <f>_xlfn.IFNA(IF($B263=$B$382,0,_xlfn.IFNA(INDEX('I.Supplementary 2017-18'!T$8:T$35,MATCH($B263,'I.Supplementary 2017-18'!$B$8:$B$35,0)),INDEX('I.KI 2017-18'!T$9:T$393,MATCH($B263,'I.KI 2017-18'!$B$9:$B$393,0)))),"")</f>
        <v>2.254692118164336</v>
      </c>
      <c r="AH263" s="193">
        <f>_xlfn.IFNA(IF($B263=$B$382,0,_xlfn.IFNA(INDEX('I.Supplementary 2017-18'!U$8:U$35,MATCH($B263,'I.Supplementary 2017-18'!$B$8:$B$35,0)),INDEX('I.KI 2017-18'!U$9:U$393,MATCH($B263,'I.KI 2017-18'!$B$9:$B$393,0)))),"")</f>
        <v>0</v>
      </c>
      <c r="AI263" s="193">
        <f>_xlfn.IFNA(IF($B263=$B$382,0,_xlfn.IFNA(INDEX('I.Supplementary 2017-18'!V$8:V$35,MATCH($B263,'I.Supplementary 2017-18'!$B$8:$B$35,0)),INDEX('I.KI 2017-18'!V$9:V$393,MATCH($B263,'I.KI 2017-18'!$B$9:$B$393,0)))),"")</f>
        <v>0</v>
      </c>
      <c r="AJ263" s="157">
        <f>_xlfn.IFNA(IF($B263=$B$382,0,_xlfn.IFNA(INDEX('I.Supplementary 2017-18'!W$8:W$35,MATCH($B263,'I.Supplementary 2017-18'!$B$8:$B$35,0)),INDEX('I.KI 2017-18'!W$9:W$393,MATCH($B263,'I.KI 2017-18'!$B$9:$B$393,0)))),"")</f>
        <v>0</v>
      </c>
      <c r="AK263" s="156">
        <f>_xlfn.IFNA(IF($B263=$B$382,0,_xlfn.IFNA(INDEX('I.Supplementary 2017-18'!X$8:X$35,MATCH($B263,'I.Supplementary 2017-18'!$B$8:$B$35,0)),INDEX('I.KI 2017-18'!X$9:X$393,MATCH($B263,'I.KI 2017-18'!$B$9:$B$393,0)))),"")</f>
        <v>0</v>
      </c>
      <c r="AL263" s="193">
        <f>_xlfn.IFNA(IF($B263=$B$382,0,_xlfn.IFNA(INDEX('I.Supplementary 2017-18'!Y$8:Y$35,MATCH($B263,'I.Supplementary 2017-18'!$B$8:$B$35,0)),INDEX('I.KI 2017-18'!Y$9:Y$393,MATCH($B263,'I.KI 2017-18'!$B$9:$B$393,0)))),"")</f>
        <v>2.7656252119443732</v>
      </c>
      <c r="AM263" s="193">
        <f>_xlfn.IFNA(IF($B263=$B$382,0,_xlfn.IFNA(INDEX('I.Supplementary 2017-18'!Z$8:Z$35,MATCH($B263,'I.Supplementary 2017-18'!$B$8:$B$35,0)),INDEX('I.KI 2017-18'!Z$9:Z$393,MATCH($B263,'I.KI 2017-18'!$B$9:$B$393,0)))),"")</f>
        <v>0</v>
      </c>
      <c r="AN263" s="193">
        <f>_xlfn.IFNA(IF($B263=$B$382,0,_xlfn.IFNA(INDEX('I.Supplementary 2017-18'!AA$8:AA$35,MATCH($B263,'I.Supplementary 2017-18'!$B$8:$B$35,0)),INDEX('I.KI 2017-18'!AA$9:AA$393,MATCH($B263,'I.KI 2017-18'!$B$9:$B$393,0)))),"")</f>
        <v>0</v>
      </c>
      <c r="AO263" s="157">
        <f>_xlfn.IFNA(IF($B263=$B$382,0,_xlfn.IFNA(INDEX('I.Supplementary 2017-18'!AB$8:AB$35,MATCH($B263,'I.Supplementary 2017-18'!$B$8:$B$35,0)),INDEX('I.KI 2017-18'!AB$9:AB$393,MATCH($B263,'I.KI 2017-18'!$B$9:$B$393,0)))),"")</f>
        <v>0</v>
      </c>
      <c r="AP263" s="149"/>
      <c r="AQ263" s="156">
        <f>_xlfn.IFNA(IF($B263=$B$381,0,IF($B263=$B$382,0,_xlfn.IFNA(INDEX('I.Supplementary 2017-18'!I$8:I$35,MATCH($B263,'I.Supplementary 2017-18'!$B$8:$B$35,0)),INDEX('I.KI 2017-18'!I$9:I$393,MATCH($B263,'I.KI 2017-18'!$B$9:$B$393,0))))),"")</f>
        <v>0.51093309378003704</v>
      </c>
      <c r="AR263" s="149">
        <f>_xlfn.IFNA(IF($B263=$B$381,0,IF($B263=$B$382,0,_xlfn.IFNA(INDEX('I.Supplementary 2017-18'!J$8:J$35,MATCH($B263,'I.Supplementary 2017-18'!$B$8:$B$35,0)),INDEX('I.KI 2017-18'!J$9:J$393,MATCH($B263,'I.KI 2017-18'!$B$9:$B$393,0))))),"")</f>
        <v>2.254692118164336</v>
      </c>
      <c r="AS263" s="157">
        <f>_xlfn.IFNA(IF($B263=$B$381,0,IF($B263=$B$382,0,_xlfn.IFNA(INDEX('I.Supplementary 2017-18'!H$8:H$35,MATCH($B263,'I.Supplementary 2017-18'!$B$8:$B$35,0)),INDEX('I.KI 2017-18'!H$9:H$393,MATCH($B263,'I.KI 2017-18'!$B$9:$B$393,0))))),"")</f>
        <v>2.7656252119443732</v>
      </c>
      <c r="AT263" s="149"/>
      <c r="AU263" s="156">
        <f>_xlfn.IFNA(_xlfn.IFNA(INDEX('I.Supplementary 2018-19'!P$8:P$157,MATCH($B263,'I.Supplementary 2018-19'!$B$8:$B$157,0)),INDEX('I.KI 2018-19'!P$9:P$393,MATCH($B263,'I.KI 2018-19'!$B$9:$B$393,0))),"")</f>
        <v>0</v>
      </c>
      <c r="AV263" s="193">
        <f>_xlfn.IFNA(_xlfn.IFNA(INDEX('I.Supplementary 2018-19'!Q$8:Q$157,MATCH($B263,'I.Supplementary 2018-19'!$B$8:$B$157,0)),INDEX('I.KI 2018-19'!Q$9:Q$393,MATCH($B263,'I.KI 2018-19'!$B$9:$B$393,0))),"")</f>
        <v>0.15268077822070383</v>
      </c>
      <c r="AW263" s="193">
        <f>_xlfn.IFNA(_xlfn.IFNA(INDEX('I.Supplementary 2018-19'!R$8:R$157,MATCH($B263,'I.Supplementary 2018-19'!$B$8:$B$157,0)),INDEX('I.KI 2018-19'!R$9:R$393,MATCH($B263,'I.KI 2018-19'!$B$9:$B$393,0))),"")</f>
        <v>0</v>
      </c>
      <c r="AX263" s="193">
        <f>_xlfn.IFNA(_xlfn.IFNA(INDEX('I.Supplementary 2018-19'!S$8:S$157,MATCH($B263,'I.Supplementary 2018-19'!$B$8:$B$157,0)),INDEX('I.KI 2018-19'!S$9:S$393,MATCH($B263,'I.KI 2018-19'!$B$9:$B$393,0))),"")</f>
        <v>0</v>
      </c>
      <c r="AY263" s="157">
        <f>_xlfn.IFNA(_xlfn.IFNA(INDEX('I.Supplementary 2018-19'!T$8:T$157,MATCH($B263,'I.Supplementary 2018-19'!$B$8:$B$157,0)),INDEX('I.KI 2018-19'!T$9:T$393,MATCH($B263,'I.KI 2018-19'!$B$9:$B$393,0))),"")</f>
        <v>0</v>
      </c>
      <c r="AZ263" s="156">
        <f>_xlfn.IFNA(_xlfn.IFNA(INDEX('I.Supplementary 2018-19'!U$8:U$157,MATCH($B263,'I.Supplementary 2018-19'!$B$8:$B$157,0)),INDEX('I.KI 2018-19'!U$9:U$393,MATCH($B263,'I.KI 2018-19'!$B$9:$B$393,0))),"")</f>
        <v>0</v>
      </c>
      <c r="BA263" s="193">
        <f>_xlfn.IFNA(_xlfn.IFNA(INDEX('I.Supplementary 2018-19'!V$8:V$157,MATCH($B263,'I.Supplementary 2018-19'!$B$8:$B$157,0)),INDEX('I.KI 2018-19'!V$9:V$393,MATCH($B263,'I.KI 2018-19'!$B$9:$B$393,0))),"")</f>
        <v>2.3224296496113328</v>
      </c>
      <c r="BB263" s="193">
        <f>_xlfn.IFNA(_xlfn.IFNA(INDEX('I.Supplementary 2018-19'!W$8:W$157,MATCH($B263,'I.Supplementary 2018-19'!$B$8:$B$157,0)),INDEX('I.KI 2018-19'!W$9:W$393,MATCH($B263,'I.KI 2018-19'!$B$9:$B$393,0))),"")</f>
        <v>0</v>
      </c>
      <c r="BC263" s="193">
        <f>_xlfn.IFNA(_xlfn.IFNA(INDEX('I.Supplementary 2018-19'!X$8:X$157,MATCH($B263,'I.Supplementary 2018-19'!$B$8:$B$157,0)),INDEX('I.KI 2018-19'!X$9:X$393,MATCH($B263,'I.KI 2018-19'!$B$9:$B$393,0))),"")</f>
        <v>0</v>
      </c>
      <c r="BD263" s="157">
        <f>_xlfn.IFNA(_xlfn.IFNA(INDEX('I.Supplementary 2018-19'!Y$8:Y$157,MATCH($B263,'I.Supplementary 2018-19'!$B$8:$B$157,0)),INDEX('I.KI 2018-19'!Y$9:Y$393,MATCH($B263,'I.KI 2018-19'!$B$9:$B$393,0))),"")</f>
        <v>0</v>
      </c>
      <c r="BE263" s="156">
        <f>_xlfn.IFNA(_xlfn.IFNA(INDEX('I.Supplementary 2018-19'!Z$8:Z$157,MATCH($B263,'I.Supplementary 2018-19'!$B$8:$B$157,0)),INDEX('I.KI 2018-19'!Z$9:Z$393,MATCH($B263,'I.KI 2018-19'!$B$9:$B$393,0))),"")</f>
        <v>0</v>
      </c>
      <c r="BF263" s="193">
        <f>_xlfn.IFNA(_xlfn.IFNA(INDEX('I.Supplementary 2018-19'!AA$8:AA$157,MATCH($B263,'I.Supplementary 2018-19'!$B$8:$B$157,0)),INDEX('I.KI 2018-19'!AA$9:AA$393,MATCH($B263,'I.KI 2018-19'!$B$9:$B$393,0))),"")</f>
        <v>2.4751104278320368</v>
      </c>
      <c r="BG263" s="193">
        <f>_xlfn.IFNA(_xlfn.IFNA(INDEX('I.Supplementary 2018-19'!AB$8:AB$157,MATCH($B263,'I.Supplementary 2018-19'!$B$8:$B$157,0)),INDEX('I.KI 2018-19'!AB$9:AB$393,MATCH($B263,'I.KI 2018-19'!$B$9:$B$393,0))),"")</f>
        <v>0</v>
      </c>
      <c r="BH263" s="193">
        <f>_xlfn.IFNA(_xlfn.IFNA(INDEX('I.Supplementary 2018-19'!AC$8:AC$157,MATCH($B263,'I.Supplementary 2018-19'!$B$8:$B$157,0)),INDEX('I.KI 2018-19'!AC$9:AC$393,MATCH($B263,'I.KI 2018-19'!$B$9:$B$393,0))),"")</f>
        <v>0</v>
      </c>
      <c r="BI263" s="157">
        <f>_xlfn.IFNA(_xlfn.IFNA(INDEX('I.Supplementary 2018-19'!AD$8:AD$157,MATCH($B263,'I.Supplementary 2018-19'!$B$8:$B$157,0)),INDEX('I.KI 2018-19'!AD$9:AD$393,MATCH($B263,'I.KI 2018-19'!$B$9:$B$393,0))),"")</f>
        <v>0</v>
      </c>
      <c r="BJ263" s="149"/>
      <c r="BK263" s="156">
        <f>_xlfn.IFNA(IF($B263=$B$381,0,IF($B263=$B$382,0,_xlfn.IFNA(INDEX('I.Supplementary 2018-19'!I$8:I$157,MATCH($B263,'I.Supplementary 2018-19'!$B$8:$B$157,0)),INDEX('I.KI 2018-19'!I$9:I$393,MATCH($B263,'I.KI 2018-19'!$B$9:$B$393,0))))),"")</f>
        <v>0.15268077822070383</v>
      </c>
      <c r="BL263" s="149">
        <f>_xlfn.IFNA(IF($B263=$B$381,0,IF($B263=$B$382,0,_xlfn.IFNA(INDEX('I.Supplementary 2018-19'!J$8:J$157,MATCH($B263,'I.Supplementary 2018-19'!$B$8:$B$157,0)),INDEX('I.KI 2018-19'!J$9:J$393,MATCH($B263,'I.KI 2018-19'!$B$9:$B$393,0))))),"")</f>
        <v>2.3224296496113328</v>
      </c>
      <c r="BM263" s="157">
        <f>_xlfn.IFNA(IF($B263=$B$381,0,IF($B263=$B$382,0,_xlfn.IFNA(INDEX('I.Supplementary 2018-19'!H$8:H$157,MATCH($B263,'I.Supplementary 2018-19'!$B$8:$B$157,0)),INDEX('I.KI 2018-19'!H$9:H$393,MATCH($B263,'I.KI 2018-19'!$B$9:$B$393,0))))),"")</f>
        <v>2.4751104278320368</v>
      </c>
    </row>
    <row r="264" spans="2:65">
      <c r="B264" s="121" t="str">
        <f>'Calculations for 2021-22'!B264</f>
        <v>E3636</v>
      </c>
      <c r="C264" s="160" t="str">
        <f>'Calculations for 2021-22'!D264</f>
        <v>E3636</v>
      </c>
      <c r="D264" t="str">
        <f>'Calculations for 2021-22'!E264</f>
        <v>SD</v>
      </c>
      <c r="E264">
        <f>'Calculations for 2021-22'!F264</f>
        <v>0</v>
      </c>
      <c r="F264" s="120" t="str">
        <f>'Calculations for 2021-22'!H264</f>
        <v>Runnymede</v>
      </c>
      <c r="G264" s="156">
        <f>_xlfn.IFNA(INDEX('I.KI 2016-17'!M$8:M$391,MATCH($B264,'I.KI 2016-17'!$B$8:$B$391,0)),"")</f>
        <v>0</v>
      </c>
      <c r="H264" s="149">
        <f>_xlfn.IFNA(INDEX('I.KI 2016-17'!N$8:N$391,MATCH($B264,'I.KI 2016-17'!$B$8:$B$391,0)),"")</f>
        <v>0.74622846223299999</v>
      </c>
      <c r="I264" s="149">
        <f>_xlfn.IFNA(INDEX('I.KI 2016-17'!O$8:O$391,MATCH($B264,'I.KI 2016-17'!$B$8:$B$391,0)),"")</f>
        <v>0</v>
      </c>
      <c r="J264" s="149">
        <f>_xlfn.IFNA(INDEX('I.KI 2016-17'!P$8:P$391,MATCH($B264,'I.KI 2016-17'!$B$8:$B$391,0)),"")</f>
        <v>0</v>
      </c>
      <c r="K264" s="157">
        <f>_xlfn.IFNA(INDEX('I.KI 2016-17'!Q$8:Q$391,MATCH($B264,'I.KI 2016-17'!$B$8:$B$391,0)),"")</f>
        <v>0</v>
      </c>
      <c r="L264" s="156">
        <f>_xlfn.IFNA(INDEX('I.KI 2016-17'!R$8:R$391,MATCH($B264,'I.KI 2016-17'!$B$8:$B$391,0)),"")</f>
        <v>0</v>
      </c>
      <c r="M264" s="193">
        <f>_xlfn.IFNA(INDEX('I.KI 2016-17'!S$8:S$391,MATCH($B264,'I.KI 2016-17'!$B$8:$B$391,0)),"")</f>
        <v>1.6962937688420001</v>
      </c>
      <c r="N264" s="193">
        <f>_xlfn.IFNA(INDEX('I.KI 2016-17'!T$8:T$391,MATCH($B264,'I.KI 2016-17'!$B$8:$B$391,0)),"")</f>
        <v>0</v>
      </c>
      <c r="O264" s="193">
        <f>_xlfn.IFNA(INDEX('I.KI 2016-17'!U$8:U$391,MATCH($B264,'I.KI 2016-17'!$B$8:$B$391,0)),"")</f>
        <v>0</v>
      </c>
      <c r="P264" s="157">
        <f>_xlfn.IFNA(INDEX('I.KI 2016-17'!V$8:V$391,MATCH($B264,'I.KI 2016-17'!$B$8:$B$391,0)),"")</f>
        <v>0</v>
      </c>
      <c r="Q264" s="156">
        <f>_xlfn.IFNA(INDEX('I.KI 2016-17'!W$8:W$391,MATCH($B264,'I.KI 2016-17'!$B$8:$B$391,0)),"")</f>
        <v>0</v>
      </c>
      <c r="R264" s="193">
        <f>_xlfn.IFNA(INDEX('I.KI 2016-17'!X$8:X$391,MATCH($B264,'I.KI 2016-17'!$B$8:$B$391,0)),"")</f>
        <v>2.4425222310750003</v>
      </c>
      <c r="S264" s="193">
        <f>_xlfn.IFNA(INDEX('I.KI 2016-17'!Y$8:Y$391,MATCH($B264,'I.KI 2016-17'!$B$8:$B$391,0)),"")</f>
        <v>0</v>
      </c>
      <c r="T264" s="193">
        <f>_xlfn.IFNA(INDEX('I.KI 2016-17'!Z$8:Z$391,MATCH($B264,'I.KI 2016-17'!$B$8:$B$391,0)),"")</f>
        <v>0</v>
      </c>
      <c r="U264" s="157">
        <f>_xlfn.IFNA(INDEX('I.KI 2016-17'!AA$8:AA$391,MATCH($B264,'I.KI 2016-17'!$B$8:$B$391,0)),"")</f>
        <v>0</v>
      </c>
      <c r="V264" s="149"/>
      <c r="W264" s="154">
        <f>_xlfn.IFNA(INDEX('I.KI 2016-17'!$H$8:$H$391,MATCH(B264,'I.KI 2016-17'!$B$8:$B$391,0)),"")</f>
        <v>0.74622846223299999</v>
      </c>
      <c r="X264" s="153">
        <f>_xlfn.IFNA(INDEX('I.KI 2016-17'!$I$8:$I$391,MATCH(B264,'I.KI 2016-17'!$B$8:$B$391,0)),"")</f>
        <v>1.6962937688420001</v>
      </c>
      <c r="Y264" s="155">
        <f>_xlfn.IFNA(INDEX('I.KI 2016-17'!$G$8:$G$391,MATCH(B264,'I.KI 2016-17'!$B$8:$B$391,0)),"")</f>
        <v>2.4425222310750003</v>
      </c>
      <c r="Z264" s="149"/>
      <c r="AA264" s="156">
        <f>_xlfn.IFNA(IF($B264=$B$382,0,_xlfn.IFNA(INDEX('I.Supplementary 2017-18'!N$8:N$35,MATCH($B264,'I.Supplementary 2017-18'!$B$8:$B$35,0)),INDEX('I.KI 2017-18'!N$9:N$393,MATCH($B264,'I.KI 2017-18'!$B$9:$B$393,0)))),"")</f>
        <v>0</v>
      </c>
      <c r="AB264" s="193">
        <f>_xlfn.IFNA(IF($B264=$B$382,0,_xlfn.IFNA(INDEX('I.Supplementary 2017-18'!O$8:O$35,MATCH($B264,'I.Supplementary 2017-18'!$B$8:$B$35,0)),INDEX('I.KI 2017-18'!O$9:O$393,MATCH($B264,'I.KI 2017-18'!$B$9:$B$393,0)))),"")</f>
        <v>0.28891108962853157</v>
      </c>
      <c r="AC264" s="193">
        <f>_xlfn.IFNA(IF($B264=$B$382,0,_xlfn.IFNA(INDEX('I.Supplementary 2017-18'!P$8:P$35,MATCH($B264,'I.Supplementary 2017-18'!$B$8:$B$35,0)),INDEX('I.KI 2017-18'!P$9:P$393,MATCH($B264,'I.KI 2017-18'!$B$9:$B$393,0)))),"")</f>
        <v>0</v>
      </c>
      <c r="AD264" s="193">
        <f>_xlfn.IFNA(IF($B264=$B$382,0,_xlfn.IFNA(INDEX('I.Supplementary 2017-18'!Q$8:Q$35,MATCH($B264,'I.Supplementary 2017-18'!$B$8:$B$35,0)),INDEX('I.KI 2017-18'!Q$9:Q$393,MATCH($B264,'I.KI 2017-18'!$B$9:$B$393,0)))),"")</f>
        <v>0</v>
      </c>
      <c r="AE264" s="157">
        <f>_xlfn.IFNA(IF($B264=$B$382,0,_xlfn.IFNA(INDEX('I.Supplementary 2017-18'!R$8:R$35,MATCH($B264,'I.Supplementary 2017-18'!$B$8:$B$35,0)),INDEX('I.KI 2017-18'!R$9:R$393,MATCH($B264,'I.KI 2017-18'!$B$9:$B$393,0)))),"")</f>
        <v>0</v>
      </c>
      <c r="AF264" s="156">
        <f>_xlfn.IFNA(IF($B264=$B$382,0,_xlfn.IFNA(INDEX('I.Supplementary 2017-18'!S$8:S$35,MATCH($B264,'I.Supplementary 2017-18'!$B$8:$B$35,0)),INDEX('I.KI 2017-18'!S$9:S$393,MATCH($B264,'I.KI 2017-18'!$B$9:$B$393,0)))),"")</f>
        <v>0</v>
      </c>
      <c r="AG264" s="193">
        <f>_xlfn.IFNA(IF($B264=$B$382,0,_xlfn.IFNA(INDEX('I.Supplementary 2017-18'!T$8:T$35,MATCH($B264,'I.Supplementary 2017-18'!$B$8:$B$35,0)),INDEX('I.KI 2017-18'!T$9:T$393,MATCH($B264,'I.KI 2017-18'!$B$9:$B$393,0)))),"")</f>
        <v>1.7309253442459391</v>
      </c>
      <c r="AH264" s="193">
        <f>_xlfn.IFNA(IF($B264=$B$382,0,_xlfn.IFNA(INDEX('I.Supplementary 2017-18'!U$8:U$35,MATCH($B264,'I.Supplementary 2017-18'!$B$8:$B$35,0)),INDEX('I.KI 2017-18'!U$9:U$393,MATCH($B264,'I.KI 2017-18'!$B$9:$B$393,0)))),"")</f>
        <v>0</v>
      </c>
      <c r="AI264" s="193">
        <f>_xlfn.IFNA(IF($B264=$B$382,0,_xlfn.IFNA(INDEX('I.Supplementary 2017-18'!V$8:V$35,MATCH($B264,'I.Supplementary 2017-18'!$B$8:$B$35,0)),INDEX('I.KI 2017-18'!V$9:V$393,MATCH($B264,'I.KI 2017-18'!$B$9:$B$393,0)))),"")</f>
        <v>0</v>
      </c>
      <c r="AJ264" s="157">
        <f>_xlfn.IFNA(IF($B264=$B$382,0,_xlfn.IFNA(INDEX('I.Supplementary 2017-18'!W$8:W$35,MATCH($B264,'I.Supplementary 2017-18'!$B$8:$B$35,0)),INDEX('I.KI 2017-18'!W$9:W$393,MATCH($B264,'I.KI 2017-18'!$B$9:$B$393,0)))),"")</f>
        <v>0</v>
      </c>
      <c r="AK264" s="156">
        <f>_xlfn.IFNA(IF($B264=$B$382,0,_xlfn.IFNA(INDEX('I.Supplementary 2017-18'!X$8:X$35,MATCH($B264,'I.Supplementary 2017-18'!$B$8:$B$35,0)),INDEX('I.KI 2017-18'!X$9:X$393,MATCH($B264,'I.KI 2017-18'!$B$9:$B$393,0)))),"")</f>
        <v>0</v>
      </c>
      <c r="AL264" s="193">
        <f>_xlfn.IFNA(IF($B264=$B$382,0,_xlfn.IFNA(INDEX('I.Supplementary 2017-18'!Y$8:Y$35,MATCH($B264,'I.Supplementary 2017-18'!$B$8:$B$35,0)),INDEX('I.KI 2017-18'!Y$9:Y$393,MATCH($B264,'I.KI 2017-18'!$B$9:$B$393,0)))),"")</f>
        <v>2.0198364338744708</v>
      </c>
      <c r="AM264" s="193">
        <f>_xlfn.IFNA(IF($B264=$B$382,0,_xlfn.IFNA(INDEX('I.Supplementary 2017-18'!Z$8:Z$35,MATCH($B264,'I.Supplementary 2017-18'!$B$8:$B$35,0)),INDEX('I.KI 2017-18'!Z$9:Z$393,MATCH($B264,'I.KI 2017-18'!$B$9:$B$393,0)))),"")</f>
        <v>0</v>
      </c>
      <c r="AN264" s="193">
        <f>_xlfn.IFNA(IF($B264=$B$382,0,_xlfn.IFNA(INDEX('I.Supplementary 2017-18'!AA$8:AA$35,MATCH($B264,'I.Supplementary 2017-18'!$B$8:$B$35,0)),INDEX('I.KI 2017-18'!AA$9:AA$393,MATCH($B264,'I.KI 2017-18'!$B$9:$B$393,0)))),"")</f>
        <v>0</v>
      </c>
      <c r="AO264" s="157">
        <f>_xlfn.IFNA(IF($B264=$B$382,0,_xlfn.IFNA(INDEX('I.Supplementary 2017-18'!AB$8:AB$35,MATCH($B264,'I.Supplementary 2017-18'!$B$8:$B$35,0)),INDEX('I.KI 2017-18'!AB$9:AB$393,MATCH($B264,'I.KI 2017-18'!$B$9:$B$393,0)))),"")</f>
        <v>0</v>
      </c>
      <c r="AP264" s="149"/>
      <c r="AQ264" s="156">
        <f>_xlfn.IFNA(IF($B264=$B$381,0,IF($B264=$B$382,0,_xlfn.IFNA(INDEX('I.Supplementary 2017-18'!I$8:I$35,MATCH($B264,'I.Supplementary 2017-18'!$B$8:$B$35,0)),INDEX('I.KI 2017-18'!I$9:I$393,MATCH($B264,'I.KI 2017-18'!$B$9:$B$393,0))))),"")</f>
        <v>0.28891108962853157</v>
      </c>
      <c r="AR264" s="149">
        <f>_xlfn.IFNA(IF($B264=$B$381,0,IF($B264=$B$382,0,_xlfn.IFNA(INDEX('I.Supplementary 2017-18'!J$8:J$35,MATCH($B264,'I.Supplementary 2017-18'!$B$8:$B$35,0)),INDEX('I.KI 2017-18'!J$9:J$393,MATCH($B264,'I.KI 2017-18'!$B$9:$B$393,0))))),"")</f>
        <v>1.7309253442459391</v>
      </c>
      <c r="AS264" s="157">
        <f>_xlfn.IFNA(IF($B264=$B$381,0,IF($B264=$B$382,0,_xlfn.IFNA(INDEX('I.Supplementary 2017-18'!H$8:H$35,MATCH($B264,'I.Supplementary 2017-18'!$B$8:$B$35,0)),INDEX('I.KI 2017-18'!H$9:H$393,MATCH($B264,'I.KI 2017-18'!$B$9:$B$393,0))))),"")</f>
        <v>2.0198364338744708</v>
      </c>
      <c r="AT264" s="149"/>
      <c r="AU264" s="156">
        <f>_xlfn.IFNA(_xlfn.IFNA(INDEX('I.Supplementary 2018-19'!P$8:P$157,MATCH($B264,'I.Supplementary 2018-19'!$B$8:$B$157,0)),INDEX('I.KI 2018-19'!P$9:P$393,MATCH($B264,'I.KI 2018-19'!$B$9:$B$393,0))),"")</f>
        <v>0</v>
      </c>
      <c r="AV264" s="193">
        <f>_xlfn.IFNA(_xlfn.IFNA(INDEX('I.Supplementary 2018-19'!Q$8:Q$157,MATCH($B264,'I.Supplementary 2018-19'!$B$8:$B$157,0)),INDEX('I.KI 2018-19'!Q$9:Q$393,MATCH($B264,'I.KI 2018-19'!$B$9:$B$393,0))),"")</f>
        <v>1.051440163297113E-2</v>
      </c>
      <c r="AW264" s="193">
        <f>_xlfn.IFNA(_xlfn.IFNA(INDEX('I.Supplementary 2018-19'!R$8:R$157,MATCH($B264,'I.Supplementary 2018-19'!$B$8:$B$157,0)),INDEX('I.KI 2018-19'!R$9:R$393,MATCH($B264,'I.KI 2018-19'!$B$9:$B$393,0))),"")</f>
        <v>0</v>
      </c>
      <c r="AX264" s="193">
        <f>_xlfn.IFNA(_xlfn.IFNA(INDEX('I.Supplementary 2018-19'!S$8:S$157,MATCH($B264,'I.Supplementary 2018-19'!$B$8:$B$157,0)),INDEX('I.KI 2018-19'!S$9:S$393,MATCH($B264,'I.KI 2018-19'!$B$9:$B$393,0))),"")</f>
        <v>0</v>
      </c>
      <c r="AY264" s="157">
        <f>_xlfn.IFNA(_xlfn.IFNA(INDEX('I.Supplementary 2018-19'!T$8:T$157,MATCH($B264,'I.Supplementary 2018-19'!$B$8:$B$157,0)),INDEX('I.KI 2018-19'!T$9:T$393,MATCH($B264,'I.KI 2018-19'!$B$9:$B$393,0))),"")</f>
        <v>0</v>
      </c>
      <c r="AZ264" s="156">
        <f>_xlfn.IFNA(_xlfn.IFNA(INDEX('I.Supplementary 2018-19'!U$8:U$157,MATCH($B264,'I.Supplementary 2018-19'!$B$8:$B$157,0)),INDEX('I.KI 2018-19'!U$9:U$393,MATCH($B264,'I.KI 2018-19'!$B$9:$B$393,0))),"")</f>
        <v>0</v>
      </c>
      <c r="BA264" s="193">
        <f>_xlfn.IFNA(_xlfn.IFNA(INDEX('I.Supplementary 2018-19'!V$8:V$157,MATCH($B264,'I.Supplementary 2018-19'!$B$8:$B$157,0)),INDEX('I.KI 2018-19'!V$9:V$393,MATCH($B264,'I.KI 2018-19'!$B$9:$B$393,0))),"")</f>
        <v>1.782927393214701</v>
      </c>
      <c r="BB264" s="193">
        <f>_xlfn.IFNA(_xlfn.IFNA(INDEX('I.Supplementary 2018-19'!W$8:W$157,MATCH($B264,'I.Supplementary 2018-19'!$B$8:$B$157,0)),INDEX('I.KI 2018-19'!W$9:W$393,MATCH($B264,'I.KI 2018-19'!$B$9:$B$393,0))),"")</f>
        <v>0</v>
      </c>
      <c r="BC264" s="193">
        <f>_xlfn.IFNA(_xlfn.IFNA(INDEX('I.Supplementary 2018-19'!X$8:X$157,MATCH($B264,'I.Supplementary 2018-19'!$B$8:$B$157,0)),INDEX('I.KI 2018-19'!X$9:X$393,MATCH($B264,'I.KI 2018-19'!$B$9:$B$393,0))),"")</f>
        <v>0</v>
      </c>
      <c r="BD264" s="157">
        <f>_xlfn.IFNA(_xlfn.IFNA(INDEX('I.Supplementary 2018-19'!Y$8:Y$157,MATCH($B264,'I.Supplementary 2018-19'!$B$8:$B$157,0)),INDEX('I.KI 2018-19'!Y$9:Y$393,MATCH($B264,'I.KI 2018-19'!$B$9:$B$393,0))),"")</f>
        <v>0</v>
      </c>
      <c r="BE264" s="156">
        <f>_xlfn.IFNA(_xlfn.IFNA(INDEX('I.Supplementary 2018-19'!Z$8:Z$157,MATCH($B264,'I.Supplementary 2018-19'!$B$8:$B$157,0)),INDEX('I.KI 2018-19'!Z$9:Z$393,MATCH($B264,'I.KI 2018-19'!$B$9:$B$393,0))),"")</f>
        <v>0</v>
      </c>
      <c r="BF264" s="193">
        <f>_xlfn.IFNA(_xlfn.IFNA(INDEX('I.Supplementary 2018-19'!AA$8:AA$157,MATCH($B264,'I.Supplementary 2018-19'!$B$8:$B$157,0)),INDEX('I.KI 2018-19'!AA$9:AA$393,MATCH($B264,'I.KI 2018-19'!$B$9:$B$393,0))),"")</f>
        <v>1.7934417948476722</v>
      </c>
      <c r="BG264" s="193">
        <f>_xlfn.IFNA(_xlfn.IFNA(INDEX('I.Supplementary 2018-19'!AB$8:AB$157,MATCH($B264,'I.Supplementary 2018-19'!$B$8:$B$157,0)),INDEX('I.KI 2018-19'!AB$9:AB$393,MATCH($B264,'I.KI 2018-19'!$B$9:$B$393,0))),"")</f>
        <v>0</v>
      </c>
      <c r="BH264" s="193">
        <f>_xlfn.IFNA(_xlfn.IFNA(INDEX('I.Supplementary 2018-19'!AC$8:AC$157,MATCH($B264,'I.Supplementary 2018-19'!$B$8:$B$157,0)),INDEX('I.KI 2018-19'!AC$9:AC$393,MATCH($B264,'I.KI 2018-19'!$B$9:$B$393,0))),"")</f>
        <v>0</v>
      </c>
      <c r="BI264" s="157">
        <f>_xlfn.IFNA(_xlfn.IFNA(INDEX('I.Supplementary 2018-19'!AD$8:AD$157,MATCH($B264,'I.Supplementary 2018-19'!$B$8:$B$157,0)),INDEX('I.KI 2018-19'!AD$9:AD$393,MATCH($B264,'I.KI 2018-19'!$B$9:$B$393,0))),"")</f>
        <v>0</v>
      </c>
      <c r="BJ264" s="149"/>
      <c r="BK264" s="156">
        <f>_xlfn.IFNA(IF($B264=$B$381,0,IF($B264=$B$382,0,_xlfn.IFNA(INDEX('I.Supplementary 2018-19'!I$8:I$157,MATCH($B264,'I.Supplementary 2018-19'!$B$8:$B$157,0)),INDEX('I.KI 2018-19'!I$9:I$393,MATCH($B264,'I.KI 2018-19'!$B$9:$B$393,0))))),"")</f>
        <v>1.051440163297113E-2</v>
      </c>
      <c r="BL264" s="149">
        <f>_xlfn.IFNA(IF($B264=$B$381,0,IF($B264=$B$382,0,_xlfn.IFNA(INDEX('I.Supplementary 2018-19'!J$8:J$157,MATCH($B264,'I.Supplementary 2018-19'!$B$8:$B$157,0)),INDEX('I.KI 2018-19'!J$9:J$393,MATCH($B264,'I.KI 2018-19'!$B$9:$B$393,0))))),"")</f>
        <v>1.782927393214701</v>
      </c>
      <c r="BM264" s="157">
        <f>_xlfn.IFNA(IF($B264=$B$381,0,IF($B264=$B$382,0,_xlfn.IFNA(INDEX('I.Supplementary 2018-19'!H$8:H$157,MATCH($B264,'I.Supplementary 2018-19'!$B$8:$B$157,0)),INDEX('I.KI 2018-19'!H$9:H$393,MATCH($B264,'I.KI 2018-19'!$B$9:$B$393,0))))),"")</f>
        <v>1.7934417948476722</v>
      </c>
    </row>
    <row r="265" spans="2:65">
      <c r="B265" s="121" t="str">
        <f>'Calculations for 2021-22'!B265</f>
        <v>E3038</v>
      </c>
      <c r="C265" s="160" t="str">
        <f>'Calculations for 2021-22'!D265</f>
        <v>E3038</v>
      </c>
      <c r="D265" t="str">
        <f>'Calculations for 2021-22'!E265</f>
        <v>SD</v>
      </c>
      <c r="E265">
        <f>'Calculations for 2021-22'!F265</f>
        <v>0</v>
      </c>
      <c r="F265" s="120" t="str">
        <f>'Calculations for 2021-22'!H265</f>
        <v>Rushcliffe</v>
      </c>
      <c r="G265" s="156">
        <f>_xlfn.IFNA(INDEX('I.KI 2016-17'!M$8:M$391,MATCH($B265,'I.KI 2016-17'!$B$8:$B$391,0)),"")</f>
        <v>0</v>
      </c>
      <c r="H265" s="149">
        <f>_xlfn.IFNA(INDEX('I.KI 2016-17'!N$8:N$391,MATCH($B265,'I.KI 2016-17'!$B$8:$B$391,0)),"")</f>
        <v>1.033742643141</v>
      </c>
      <c r="I265" s="149">
        <f>_xlfn.IFNA(INDEX('I.KI 2016-17'!O$8:O$391,MATCH($B265,'I.KI 2016-17'!$B$8:$B$391,0)),"")</f>
        <v>0</v>
      </c>
      <c r="J265" s="149">
        <f>_xlfn.IFNA(INDEX('I.KI 2016-17'!P$8:P$391,MATCH($B265,'I.KI 2016-17'!$B$8:$B$391,0)),"")</f>
        <v>0</v>
      </c>
      <c r="K265" s="157">
        <f>_xlfn.IFNA(INDEX('I.KI 2016-17'!Q$8:Q$391,MATCH($B265,'I.KI 2016-17'!$B$8:$B$391,0)),"")</f>
        <v>0</v>
      </c>
      <c r="L265" s="156">
        <f>_xlfn.IFNA(INDEX('I.KI 2016-17'!R$8:R$391,MATCH($B265,'I.KI 2016-17'!$B$8:$B$391,0)),"")</f>
        <v>0</v>
      </c>
      <c r="M265" s="193">
        <f>_xlfn.IFNA(INDEX('I.KI 2016-17'!S$8:S$391,MATCH($B265,'I.KI 2016-17'!$B$8:$B$391,0)),"")</f>
        <v>2.1820928238690001</v>
      </c>
      <c r="N265" s="193">
        <f>_xlfn.IFNA(INDEX('I.KI 2016-17'!T$8:T$391,MATCH($B265,'I.KI 2016-17'!$B$8:$B$391,0)),"")</f>
        <v>0</v>
      </c>
      <c r="O265" s="193">
        <f>_xlfn.IFNA(INDEX('I.KI 2016-17'!U$8:U$391,MATCH($B265,'I.KI 2016-17'!$B$8:$B$391,0)),"")</f>
        <v>0</v>
      </c>
      <c r="P265" s="157">
        <f>_xlfn.IFNA(INDEX('I.KI 2016-17'!V$8:V$391,MATCH($B265,'I.KI 2016-17'!$B$8:$B$391,0)),"")</f>
        <v>0</v>
      </c>
      <c r="Q265" s="156">
        <f>_xlfn.IFNA(INDEX('I.KI 2016-17'!W$8:W$391,MATCH($B265,'I.KI 2016-17'!$B$8:$B$391,0)),"")</f>
        <v>0</v>
      </c>
      <c r="R265" s="193">
        <f>_xlfn.IFNA(INDEX('I.KI 2016-17'!X$8:X$391,MATCH($B265,'I.KI 2016-17'!$B$8:$B$391,0)),"")</f>
        <v>3.2158354670099998</v>
      </c>
      <c r="S265" s="193">
        <f>_xlfn.IFNA(INDEX('I.KI 2016-17'!Y$8:Y$391,MATCH($B265,'I.KI 2016-17'!$B$8:$B$391,0)),"")</f>
        <v>0</v>
      </c>
      <c r="T265" s="193">
        <f>_xlfn.IFNA(INDEX('I.KI 2016-17'!Z$8:Z$391,MATCH($B265,'I.KI 2016-17'!$B$8:$B$391,0)),"")</f>
        <v>0</v>
      </c>
      <c r="U265" s="157">
        <f>_xlfn.IFNA(INDEX('I.KI 2016-17'!AA$8:AA$391,MATCH($B265,'I.KI 2016-17'!$B$8:$B$391,0)),"")</f>
        <v>0</v>
      </c>
      <c r="V265" s="149"/>
      <c r="W265" s="154">
        <f>_xlfn.IFNA(INDEX('I.KI 2016-17'!$H$8:$H$391,MATCH(B265,'I.KI 2016-17'!$B$8:$B$391,0)),"")</f>
        <v>1.033742643141</v>
      </c>
      <c r="X265" s="153">
        <f>_xlfn.IFNA(INDEX('I.KI 2016-17'!$I$8:$I$391,MATCH(B265,'I.KI 2016-17'!$B$8:$B$391,0)),"")</f>
        <v>2.1820928238690001</v>
      </c>
      <c r="Y265" s="155">
        <f>_xlfn.IFNA(INDEX('I.KI 2016-17'!$G$8:$G$391,MATCH(B265,'I.KI 2016-17'!$B$8:$B$391,0)),"")</f>
        <v>3.2158354670099998</v>
      </c>
      <c r="Z265" s="149"/>
      <c r="AA265" s="156">
        <f>_xlfn.IFNA(IF($B265=$B$382,0,_xlfn.IFNA(INDEX('I.Supplementary 2017-18'!N$8:N$35,MATCH($B265,'I.Supplementary 2017-18'!$B$8:$B$35,0)),INDEX('I.KI 2017-18'!N$9:N$393,MATCH($B265,'I.KI 2017-18'!$B$9:$B$393,0)))),"")</f>
        <v>0</v>
      </c>
      <c r="AB265" s="193">
        <f>_xlfn.IFNA(IF($B265=$B$382,0,_xlfn.IFNA(INDEX('I.Supplementary 2017-18'!O$8:O$35,MATCH($B265,'I.Supplementary 2017-18'!$B$8:$B$35,0)),INDEX('I.KI 2017-18'!O$9:O$393,MATCH($B265,'I.KI 2017-18'!$B$9:$B$393,0)))),"")</f>
        <v>0.47319141245493107</v>
      </c>
      <c r="AC265" s="193">
        <f>_xlfn.IFNA(IF($B265=$B$382,0,_xlfn.IFNA(INDEX('I.Supplementary 2017-18'!P$8:P$35,MATCH($B265,'I.Supplementary 2017-18'!$B$8:$B$35,0)),INDEX('I.KI 2017-18'!P$9:P$393,MATCH($B265,'I.KI 2017-18'!$B$9:$B$393,0)))),"")</f>
        <v>0</v>
      </c>
      <c r="AD265" s="193">
        <f>_xlfn.IFNA(IF($B265=$B$382,0,_xlfn.IFNA(INDEX('I.Supplementary 2017-18'!Q$8:Q$35,MATCH($B265,'I.Supplementary 2017-18'!$B$8:$B$35,0)),INDEX('I.KI 2017-18'!Q$9:Q$393,MATCH($B265,'I.KI 2017-18'!$B$9:$B$393,0)))),"")</f>
        <v>0</v>
      </c>
      <c r="AE265" s="157">
        <f>_xlfn.IFNA(IF($B265=$B$382,0,_xlfn.IFNA(INDEX('I.Supplementary 2017-18'!R$8:R$35,MATCH($B265,'I.Supplementary 2017-18'!$B$8:$B$35,0)),INDEX('I.KI 2017-18'!R$9:R$393,MATCH($B265,'I.KI 2017-18'!$B$9:$B$393,0)))),"")</f>
        <v>0</v>
      </c>
      <c r="AF265" s="156">
        <f>_xlfn.IFNA(IF($B265=$B$382,0,_xlfn.IFNA(INDEX('I.Supplementary 2017-18'!S$8:S$35,MATCH($B265,'I.Supplementary 2017-18'!$B$8:$B$35,0)),INDEX('I.KI 2017-18'!S$9:S$393,MATCH($B265,'I.KI 2017-18'!$B$9:$B$393,0)))),"")</f>
        <v>0</v>
      </c>
      <c r="AG265" s="193">
        <f>_xlfn.IFNA(IF($B265=$B$382,0,_xlfn.IFNA(INDEX('I.Supplementary 2017-18'!T$8:T$35,MATCH($B265,'I.Supplementary 2017-18'!$B$8:$B$35,0)),INDEX('I.KI 2017-18'!T$9:T$393,MATCH($B265,'I.KI 2017-18'!$B$9:$B$393,0)))),"")</f>
        <v>2.2266424847569266</v>
      </c>
      <c r="AH265" s="193">
        <f>_xlfn.IFNA(IF($B265=$B$382,0,_xlfn.IFNA(INDEX('I.Supplementary 2017-18'!U$8:U$35,MATCH($B265,'I.Supplementary 2017-18'!$B$8:$B$35,0)),INDEX('I.KI 2017-18'!U$9:U$393,MATCH($B265,'I.KI 2017-18'!$B$9:$B$393,0)))),"")</f>
        <v>0</v>
      </c>
      <c r="AI265" s="193">
        <f>_xlfn.IFNA(IF($B265=$B$382,0,_xlfn.IFNA(INDEX('I.Supplementary 2017-18'!V$8:V$35,MATCH($B265,'I.Supplementary 2017-18'!$B$8:$B$35,0)),INDEX('I.KI 2017-18'!V$9:V$393,MATCH($B265,'I.KI 2017-18'!$B$9:$B$393,0)))),"")</f>
        <v>0</v>
      </c>
      <c r="AJ265" s="157">
        <f>_xlfn.IFNA(IF($B265=$B$382,0,_xlfn.IFNA(INDEX('I.Supplementary 2017-18'!W$8:W$35,MATCH($B265,'I.Supplementary 2017-18'!$B$8:$B$35,0)),INDEX('I.KI 2017-18'!W$9:W$393,MATCH($B265,'I.KI 2017-18'!$B$9:$B$393,0)))),"")</f>
        <v>0</v>
      </c>
      <c r="AK265" s="156">
        <f>_xlfn.IFNA(IF($B265=$B$382,0,_xlfn.IFNA(INDEX('I.Supplementary 2017-18'!X$8:X$35,MATCH($B265,'I.Supplementary 2017-18'!$B$8:$B$35,0)),INDEX('I.KI 2017-18'!X$9:X$393,MATCH($B265,'I.KI 2017-18'!$B$9:$B$393,0)))),"")</f>
        <v>0</v>
      </c>
      <c r="AL265" s="193">
        <f>_xlfn.IFNA(IF($B265=$B$382,0,_xlfn.IFNA(INDEX('I.Supplementary 2017-18'!Y$8:Y$35,MATCH($B265,'I.Supplementary 2017-18'!$B$8:$B$35,0)),INDEX('I.KI 2017-18'!Y$9:Y$393,MATCH($B265,'I.KI 2017-18'!$B$9:$B$393,0)))),"")</f>
        <v>2.6998338972118576</v>
      </c>
      <c r="AM265" s="193">
        <f>_xlfn.IFNA(IF($B265=$B$382,0,_xlfn.IFNA(INDEX('I.Supplementary 2017-18'!Z$8:Z$35,MATCH($B265,'I.Supplementary 2017-18'!$B$8:$B$35,0)),INDEX('I.KI 2017-18'!Z$9:Z$393,MATCH($B265,'I.KI 2017-18'!$B$9:$B$393,0)))),"")</f>
        <v>0</v>
      </c>
      <c r="AN265" s="193">
        <f>_xlfn.IFNA(IF($B265=$B$382,0,_xlfn.IFNA(INDEX('I.Supplementary 2017-18'!AA$8:AA$35,MATCH($B265,'I.Supplementary 2017-18'!$B$8:$B$35,0)),INDEX('I.KI 2017-18'!AA$9:AA$393,MATCH($B265,'I.KI 2017-18'!$B$9:$B$393,0)))),"")</f>
        <v>0</v>
      </c>
      <c r="AO265" s="157">
        <f>_xlfn.IFNA(IF($B265=$B$382,0,_xlfn.IFNA(INDEX('I.Supplementary 2017-18'!AB$8:AB$35,MATCH($B265,'I.Supplementary 2017-18'!$B$8:$B$35,0)),INDEX('I.KI 2017-18'!AB$9:AB$393,MATCH($B265,'I.KI 2017-18'!$B$9:$B$393,0)))),"")</f>
        <v>0</v>
      </c>
      <c r="AP265" s="149"/>
      <c r="AQ265" s="156">
        <f>_xlfn.IFNA(IF($B265=$B$381,0,IF($B265=$B$382,0,_xlfn.IFNA(INDEX('I.Supplementary 2017-18'!I$8:I$35,MATCH($B265,'I.Supplementary 2017-18'!$B$8:$B$35,0)),INDEX('I.KI 2017-18'!I$9:I$393,MATCH($B265,'I.KI 2017-18'!$B$9:$B$393,0))))),"")</f>
        <v>0.47319141245493107</v>
      </c>
      <c r="AR265" s="149">
        <f>_xlfn.IFNA(IF($B265=$B$381,0,IF($B265=$B$382,0,_xlfn.IFNA(INDEX('I.Supplementary 2017-18'!J$8:J$35,MATCH($B265,'I.Supplementary 2017-18'!$B$8:$B$35,0)),INDEX('I.KI 2017-18'!J$9:J$393,MATCH($B265,'I.KI 2017-18'!$B$9:$B$393,0))))),"")</f>
        <v>2.2266424847569266</v>
      </c>
      <c r="AS265" s="157">
        <f>_xlfn.IFNA(IF($B265=$B$381,0,IF($B265=$B$382,0,_xlfn.IFNA(INDEX('I.Supplementary 2017-18'!H$8:H$35,MATCH($B265,'I.Supplementary 2017-18'!$B$8:$B$35,0)),INDEX('I.KI 2017-18'!H$9:H$393,MATCH($B265,'I.KI 2017-18'!$B$9:$B$393,0))))),"")</f>
        <v>2.6998338972118576</v>
      </c>
      <c r="AT265" s="149"/>
      <c r="AU265" s="156">
        <f>_xlfn.IFNA(_xlfn.IFNA(INDEX('I.Supplementary 2018-19'!P$8:P$157,MATCH($B265,'I.Supplementary 2018-19'!$B$8:$B$157,0)),INDEX('I.KI 2018-19'!P$9:P$393,MATCH($B265,'I.KI 2018-19'!$B$9:$B$393,0))),"")</f>
        <v>0</v>
      </c>
      <c r="AV265" s="193">
        <f>_xlfn.IFNA(_xlfn.IFNA(INDEX('I.Supplementary 2018-19'!Q$8:Q$157,MATCH($B265,'I.Supplementary 2018-19'!$B$8:$B$157,0)),INDEX('I.KI 2018-19'!Q$9:Q$393,MATCH($B265,'I.KI 2018-19'!$B$9:$B$393,0))),"")</f>
        <v>0.12994049720124343</v>
      </c>
      <c r="AW265" s="193">
        <f>_xlfn.IFNA(_xlfn.IFNA(INDEX('I.Supplementary 2018-19'!R$8:R$157,MATCH($B265,'I.Supplementary 2018-19'!$B$8:$B$157,0)),INDEX('I.KI 2018-19'!R$9:R$393,MATCH($B265,'I.KI 2018-19'!$B$9:$B$393,0))),"")</f>
        <v>0</v>
      </c>
      <c r="AX265" s="193">
        <f>_xlfn.IFNA(_xlfn.IFNA(INDEX('I.Supplementary 2018-19'!S$8:S$157,MATCH($B265,'I.Supplementary 2018-19'!$B$8:$B$157,0)),INDEX('I.KI 2018-19'!S$9:S$393,MATCH($B265,'I.KI 2018-19'!$B$9:$B$393,0))),"")</f>
        <v>0</v>
      </c>
      <c r="AY265" s="157">
        <f>_xlfn.IFNA(_xlfn.IFNA(INDEX('I.Supplementary 2018-19'!T$8:T$157,MATCH($B265,'I.Supplementary 2018-19'!$B$8:$B$157,0)),INDEX('I.KI 2018-19'!T$9:T$393,MATCH($B265,'I.KI 2018-19'!$B$9:$B$393,0))),"")</f>
        <v>0</v>
      </c>
      <c r="AZ265" s="156">
        <f>_xlfn.IFNA(_xlfn.IFNA(INDEX('I.Supplementary 2018-19'!U$8:U$157,MATCH($B265,'I.Supplementary 2018-19'!$B$8:$B$157,0)),INDEX('I.KI 2018-19'!U$9:U$393,MATCH($B265,'I.KI 2018-19'!$B$9:$B$393,0))),"")</f>
        <v>0</v>
      </c>
      <c r="BA265" s="193">
        <f>_xlfn.IFNA(_xlfn.IFNA(INDEX('I.Supplementary 2018-19'!V$8:V$157,MATCH($B265,'I.Supplementary 2018-19'!$B$8:$B$157,0)),INDEX('I.KI 2018-19'!V$9:V$393,MATCH($B265,'I.KI 2018-19'!$B$9:$B$393,0))),"")</f>
        <v>2.2935373233547742</v>
      </c>
      <c r="BB265" s="193">
        <f>_xlfn.IFNA(_xlfn.IFNA(INDEX('I.Supplementary 2018-19'!W$8:W$157,MATCH($B265,'I.Supplementary 2018-19'!$B$8:$B$157,0)),INDEX('I.KI 2018-19'!W$9:W$393,MATCH($B265,'I.KI 2018-19'!$B$9:$B$393,0))),"")</f>
        <v>0</v>
      </c>
      <c r="BC265" s="193">
        <f>_xlfn.IFNA(_xlfn.IFNA(INDEX('I.Supplementary 2018-19'!X$8:X$157,MATCH($B265,'I.Supplementary 2018-19'!$B$8:$B$157,0)),INDEX('I.KI 2018-19'!X$9:X$393,MATCH($B265,'I.KI 2018-19'!$B$9:$B$393,0))),"")</f>
        <v>0</v>
      </c>
      <c r="BD265" s="157">
        <f>_xlfn.IFNA(_xlfn.IFNA(INDEX('I.Supplementary 2018-19'!Y$8:Y$157,MATCH($B265,'I.Supplementary 2018-19'!$B$8:$B$157,0)),INDEX('I.KI 2018-19'!Y$9:Y$393,MATCH($B265,'I.KI 2018-19'!$B$9:$B$393,0))),"")</f>
        <v>0</v>
      </c>
      <c r="BE265" s="156">
        <f>_xlfn.IFNA(_xlfn.IFNA(INDEX('I.Supplementary 2018-19'!Z$8:Z$157,MATCH($B265,'I.Supplementary 2018-19'!$B$8:$B$157,0)),INDEX('I.KI 2018-19'!Z$9:Z$393,MATCH($B265,'I.KI 2018-19'!$B$9:$B$393,0))),"")</f>
        <v>0</v>
      </c>
      <c r="BF265" s="193">
        <f>_xlfn.IFNA(_xlfn.IFNA(INDEX('I.Supplementary 2018-19'!AA$8:AA$157,MATCH($B265,'I.Supplementary 2018-19'!$B$8:$B$157,0)),INDEX('I.KI 2018-19'!AA$9:AA$393,MATCH($B265,'I.KI 2018-19'!$B$9:$B$393,0))),"")</f>
        <v>2.4234778205560175</v>
      </c>
      <c r="BG265" s="193">
        <f>_xlfn.IFNA(_xlfn.IFNA(INDEX('I.Supplementary 2018-19'!AB$8:AB$157,MATCH($B265,'I.Supplementary 2018-19'!$B$8:$B$157,0)),INDEX('I.KI 2018-19'!AB$9:AB$393,MATCH($B265,'I.KI 2018-19'!$B$9:$B$393,0))),"")</f>
        <v>0</v>
      </c>
      <c r="BH265" s="193">
        <f>_xlfn.IFNA(_xlfn.IFNA(INDEX('I.Supplementary 2018-19'!AC$8:AC$157,MATCH($B265,'I.Supplementary 2018-19'!$B$8:$B$157,0)),INDEX('I.KI 2018-19'!AC$9:AC$393,MATCH($B265,'I.KI 2018-19'!$B$9:$B$393,0))),"")</f>
        <v>0</v>
      </c>
      <c r="BI265" s="157">
        <f>_xlfn.IFNA(_xlfn.IFNA(INDEX('I.Supplementary 2018-19'!AD$8:AD$157,MATCH($B265,'I.Supplementary 2018-19'!$B$8:$B$157,0)),INDEX('I.KI 2018-19'!AD$9:AD$393,MATCH($B265,'I.KI 2018-19'!$B$9:$B$393,0))),"")</f>
        <v>0</v>
      </c>
      <c r="BJ265" s="149"/>
      <c r="BK265" s="156">
        <f>_xlfn.IFNA(IF($B265=$B$381,0,IF($B265=$B$382,0,_xlfn.IFNA(INDEX('I.Supplementary 2018-19'!I$8:I$157,MATCH($B265,'I.Supplementary 2018-19'!$B$8:$B$157,0)),INDEX('I.KI 2018-19'!I$9:I$393,MATCH($B265,'I.KI 2018-19'!$B$9:$B$393,0))))),"")</f>
        <v>0.12994049720124343</v>
      </c>
      <c r="BL265" s="149">
        <f>_xlfn.IFNA(IF($B265=$B$381,0,IF($B265=$B$382,0,_xlfn.IFNA(INDEX('I.Supplementary 2018-19'!J$8:J$157,MATCH($B265,'I.Supplementary 2018-19'!$B$8:$B$157,0)),INDEX('I.KI 2018-19'!J$9:J$393,MATCH($B265,'I.KI 2018-19'!$B$9:$B$393,0))))),"")</f>
        <v>2.2935373233547742</v>
      </c>
      <c r="BM265" s="157">
        <f>_xlfn.IFNA(IF($B265=$B$381,0,IF($B265=$B$382,0,_xlfn.IFNA(INDEX('I.Supplementary 2018-19'!H$8:H$157,MATCH($B265,'I.Supplementary 2018-19'!$B$8:$B$157,0)),INDEX('I.KI 2018-19'!H$9:H$393,MATCH($B265,'I.KI 2018-19'!$B$9:$B$393,0))))),"")</f>
        <v>2.4234778205560175</v>
      </c>
    </row>
    <row r="266" spans="2:65">
      <c r="B266" s="121" t="str">
        <f>'Calculations for 2021-22'!B266</f>
        <v>E1740</v>
      </c>
      <c r="C266" s="160" t="str">
        <f>'Calculations for 2021-22'!D266</f>
        <v>E1740</v>
      </c>
      <c r="D266" t="str">
        <f>'Calculations for 2021-22'!E266</f>
        <v>SD</v>
      </c>
      <c r="E266">
        <f>'Calculations for 2021-22'!F266</f>
        <v>0</v>
      </c>
      <c r="F266" s="120" t="str">
        <f>'Calculations for 2021-22'!H266</f>
        <v>Rushmoor</v>
      </c>
      <c r="G266" s="156">
        <f>_xlfn.IFNA(INDEX('I.KI 2016-17'!M$8:M$391,MATCH($B266,'I.KI 2016-17'!$B$8:$B$391,0)),"")</f>
        <v>0</v>
      </c>
      <c r="H266" s="149">
        <f>_xlfn.IFNA(INDEX('I.KI 2016-17'!N$8:N$391,MATCH($B266,'I.KI 2016-17'!$B$8:$B$391,0)),"")</f>
        <v>1.10383039627</v>
      </c>
      <c r="I266" s="149">
        <f>_xlfn.IFNA(INDEX('I.KI 2016-17'!O$8:O$391,MATCH($B266,'I.KI 2016-17'!$B$8:$B$391,0)),"")</f>
        <v>0</v>
      </c>
      <c r="J266" s="149">
        <f>_xlfn.IFNA(INDEX('I.KI 2016-17'!P$8:P$391,MATCH($B266,'I.KI 2016-17'!$B$8:$B$391,0)),"")</f>
        <v>0</v>
      </c>
      <c r="K266" s="157">
        <f>_xlfn.IFNA(INDEX('I.KI 2016-17'!Q$8:Q$391,MATCH($B266,'I.KI 2016-17'!$B$8:$B$391,0)),"")</f>
        <v>0</v>
      </c>
      <c r="L266" s="156">
        <f>_xlfn.IFNA(INDEX('I.KI 2016-17'!R$8:R$391,MATCH($B266,'I.KI 2016-17'!$B$8:$B$391,0)),"")</f>
        <v>0</v>
      </c>
      <c r="M266" s="193">
        <f>_xlfn.IFNA(INDEX('I.KI 2016-17'!S$8:S$391,MATCH($B266,'I.KI 2016-17'!$B$8:$B$391,0)),"")</f>
        <v>2.1789931419890003</v>
      </c>
      <c r="N266" s="193">
        <f>_xlfn.IFNA(INDEX('I.KI 2016-17'!T$8:T$391,MATCH($B266,'I.KI 2016-17'!$B$8:$B$391,0)),"")</f>
        <v>0</v>
      </c>
      <c r="O266" s="193">
        <f>_xlfn.IFNA(INDEX('I.KI 2016-17'!U$8:U$391,MATCH($B266,'I.KI 2016-17'!$B$8:$B$391,0)),"")</f>
        <v>0</v>
      </c>
      <c r="P266" s="157">
        <f>_xlfn.IFNA(INDEX('I.KI 2016-17'!V$8:V$391,MATCH($B266,'I.KI 2016-17'!$B$8:$B$391,0)),"")</f>
        <v>0</v>
      </c>
      <c r="Q266" s="156">
        <f>_xlfn.IFNA(INDEX('I.KI 2016-17'!W$8:W$391,MATCH($B266,'I.KI 2016-17'!$B$8:$B$391,0)),"")</f>
        <v>0</v>
      </c>
      <c r="R266" s="193">
        <f>_xlfn.IFNA(INDEX('I.KI 2016-17'!X$8:X$391,MATCH($B266,'I.KI 2016-17'!$B$8:$B$391,0)),"")</f>
        <v>3.2828235382590005</v>
      </c>
      <c r="S266" s="193">
        <f>_xlfn.IFNA(INDEX('I.KI 2016-17'!Y$8:Y$391,MATCH($B266,'I.KI 2016-17'!$B$8:$B$391,0)),"")</f>
        <v>0</v>
      </c>
      <c r="T266" s="193">
        <f>_xlfn.IFNA(INDEX('I.KI 2016-17'!Z$8:Z$391,MATCH($B266,'I.KI 2016-17'!$B$8:$B$391,0)),"")</f>
        <v>0</v>
      </c>
      <c r="U266" s="157">
        <f>_xlfn.IFNA(INDEX('I.KI 2016-17'!AA$8:AA$391,MATCH($B266,'I.KI 2016-17'!$B$8:$B$391,0)),"")</f>
        <v>0</v>
      </c>
      <c r="V266" s="149"/>
      <c r="W266" s="154">
        <f>_xlfn.IFNA(INDEX('I.KI 2016-17'!$H$8:$H$391,MATCH(B266,'I.KI 2016-17'!$B$8:$B$391,0)),"")</f>
        <v>1.10383039627</v>
      </c>
      <c r="X266" s="153">
        <f>_xlfn.IFNA(INDEX('I.KI 2016-17'!$I$8:$I$391,MATCH(B266,'I.KI 2016-17'!$B$8:$B$391,0)),"")</f>
        <v>2.1789931419890003</v>
      </c>
      <c r="Y266" s="155">
        <f>_xlfn.IFNA(INDEX('I.KI 2016-17'!$G$8:$G$391,MATCH(B266,'I.KI 2016-17'!$B$8:$B$391,0)),"")</f>
        <v>3.2828235382590005</v>
      </c>
      <c r="Z266" s="149"/>
      <c r="AA266" s="156">
        <f>_xlfn.IFNA(IF($B266=$B$382,0,_xlfn.IFNA(INDEX('I.Supplementary 2017-18'!N$8:N$35,MATCH($B266,'I.Supplementary 2017-18'!$B$8:$B$35,0)),INDEX('I.KI 2017-18'!N$9:N$393,MATCH($B266,'I.KI 2017-18'!$B$9:$B$393,0)))),"")</f>
        <v>0</v>
      </c>
      <c r="AB266" s="193">
        <f>_xlfn.IFNA(IF($B266=$B$382,0,_xlfn.IFNA(INDEX('I.Supplementary 2017-18'!O$8:O$35,MATCH($B266,'I.Supplementary 2017-18'!$B$8:$B$35,0)),INDEX('I.KI 2017-18'!O$9:O$393,MATCH($B266,'I.KI 2017-18'!$B$9:$B$393,0)))),"")</f>
        <v>0.53643910007435647</v>
      </c>
      <c r="AC266" s="193">
        <f>_xlfn.IFNA(IF($B266=$B$382,0,_xlfn.IFNA(INDEX('I.Supplementary 2017-18'!P$8:P$35,MATCH($B266,'I.Supplementary 2017-18'!$B$8:$B$35,0)),INDEX('I.KI 2017-18'!P$9:P$393,MATCH($B266,'I.KI 2017-18'!$B$9:$B$393,0)))),"")</f>
        <v>0</v>
      </c>
      <c r="AD266" s="193">
        <f>_xlfn.IFNA(IF($B266=$B$382,0,_xlfn.IFNA(INDEX('I.Supplementary 2017-18'!Q$8:Q$35,MATCH($B266,'I.Supplementary 2017-18'!$B$8:$B$35,0)),INDEX('I.KI 2017-18'!Q$9:Q$393,MATCH($B266,'I.KI 2017-18'!$B$9:$B$393,0)))),"")</f>
        <v>0</v>
      </c>
      <c r="AE266" s="157">
        <f>_xlfn.IFNA(IF($B266=$B$382,0,_xlfn.IFNA(INDEX('I.Supplementary 2017-18'!R$8:R$35,MATCH($B266,'I.Supplementary 2017-18'!$B$8:$B$35,0)),INDEX('I.KI 2017-18'!R$9:R$393,MATCH($B266,'I.KI 2017-18'!$B$9:$B$393,0)))),"")</f>
        <v>0</v>
      </c>
      <c r="AF266" s="156">
        <f>_xlfn.IFNA(IF($B266=$B$382,0,_xlfn.IFNA(INDEX('I.Supplementary 2017-18'!S$8:S$35,MATCH($B266,'I.Supplementary 2017-18'!$B$8:$B$35,0)),INDEX('I.KI 2017-18'!S$9:S$393,MATCH($B266,'I.KI 2017-18'!$B$9:$B$393,0)))),"")</f>
        <v>0</v>
      </c>
      <c r="AG266" s="193">
        <f>_xlfn.IFNA(IF($B266=$B$382,0,_xlfn.IFNA(INDEX('I.Supplementary 2017-18'!T$8:T$35,MATCH($B266,'I.Supplementary 2017-18'!$B$8:$B$35,0)),INDEX('I.KI 2017-18'!T$9:T$393,MATCH($B266,'I.KI 2017-18'!$B$9:$B$393,0)))),"")</f>
        <v>2.223479519695247</v>
      </c>
      <c r="AH266" s="193">
        <f>_xlfn.IFNA(IF($B266=$B$382,0,_xlfn.IFNA(INDEX('I.Supplementary 2017-18'!U$8:U$35,MATCH($B266,'I.Supplementary 2017-18'!$B$8:$B$35,0)),INDEX('I.KI 2017-18'!U$9:U$393,MATCH($B266,'I.KI 2017-18'!$B$9:$B$393,0)))),"")</f>
        <v>0</v>
      </c>
      <c r="AI266" s="193">
        <f>_xlfn.IFNA(IF($B266=$B$382,0,_xlfn.IFNA(INDEX('I.Supplementary 2017-18'!V$8:V$35,MATCH($B266,'I.Supplementary 2017-18'!$B$8:$B$35,0)),INDEX('I.KI 2017-18'!V$9:V$393,MATCH($B266,'I.KI 2017-18'!$B$9:$B$393,0)))),"")</f>
        <v>0</v>
      </c>
      <c r="AJ266" s="157">
        <f>_xlfn.IFNA(IF($B266=$B$382,0,_xlfn.IFNA(INDEX('I.Supplementary 2017-18'!W$8:W$35,MATCH($B266,'I.Supplementary 2017-18'!$B$8:$B$35,0)),INDEX('I.KI 2017-18'!W$9:W$393,MATCH($B266,'I.KI 2017-18'!$B$9:$B$393,0)))),"")</f>
        <v>0</v>
      </c>
      <c r="AK266" s="156">
        <f>_xlfn.IFNA(IF($B266=$B$382,0,_xlfn.IFNA(INDEX('I.Supplementary 2017-18'!X$8:X$35,MATCH($B266,'I.Supplementary 2017-18'!$B$8:$B$35,0)),INDEX('I.KI 2017-18'!X$9:X$393,MATCH($B266,'I.KI 2017-18'!$B$9:$B$393,0)))),"")</f>
        <v>0</v>
      </c>
      <c r="AL266" s="193">
        <f>_xlfn.IFNA(IF($B266=$B$382,0,_xlfn.IFNA(INDEX('I.Supplementary 2017-18'!Y$8:Y$35,MATCH($B266,'I.Supplementary 2017-18'!$B$8:$B$35,0)),INDEX('I.KI 2017-18'!Y$9:Y$393,MATCH($B266,'I.KI 2017-18'!$B$9:$B$393,0)))),"")</f>
        <v>2.7599186197696035</v>
      </c>
      <c r="AM266" s="193">
        <f>_xlfn.IFNA(IF($B266=$B$382,0,_xlfn.IFNA(INDEX('I.Supplementary 2017-18'!Z$8:Z$35,MATCH($B266,'I.Supplementary 2017-18'!$B$8:$B$35,0)),INDEX('I.KI 2017-18'!Z$9:Z$393,MATCH($B266,'I.KI 2017-18'!$B$9:$B$393,0)))),"")</f>
        <v>0</v>
      </c>
      <c r="AN266" s="193">
        <f>_xlfn.IFNA(IF($B266=$B$382,0,_xlfn.IFNA(INDEX('I.Supplementary 2017-18'!AA$8:AA$35,MATCH($B266,'I.Supplementary 2017-18'!$B$8:$B$35,0)),INDEX('I.KI 2017-18'!AA$9:AA$393,MATCH($B266,'I.KI 2017-18'!$B$9:$B$393,0)))),"")</f>
        <v>0</v>
      </c>
      <c r="AO266" s="157">
        <f>_xlfn.IFNA(IF($B266=$B$382,0,_xlfn.IFNA(INDEX('I.Supplementary 2017-18'!AB$8:AB$35,MATCH($B266,'I.Supplementary 2017-18'!$B$8:$B$35,0)),INDEX('I.KI 2017-18'!AB$9:AB$393,MATCH($B266,'I.KI 2017-18'!$B$9:$B$393,0)))),"")</f>
        <v>0</v>
      </c>
      <c r="AP266" s="149"/>
      <c r="AQ266" s="156">
        <f>_xlfn.IFNA(IF($B266=$B$381,0,IF($B266=$B$382,0,_xlfn.IFNA(INDEX('I.Supplementary 2017-18'!I$8:I$35,MATCH($B266,'I.Supplementary 2017-18'!$B$8:$B$35,0)),INDEX('I.KI 2017-18'!I$9:I$393,MATCH($B266,'I.KI 2017-18'!$B$9:$B$393,0))))),"")</f>
        <v>0.53643910007435647</v>
      </c>
      <c r="AR266" s="149">
        <f>_xlfn.IFNA(IF($B266=$B$381,0,IF($B266=$B$382,0,_xlfn.IFNA(INDEX('I.Supplementary 2017-18'!J$8:J$35,MATCH($B266,'I.Supplementary 2017-18'!$B$8:$B$35,0)),INDEX('I.KI 2017-18'!J$9:J$393,MATCH($B266,'I.KI 2017-18'!$B$9:$B$393,0))))),"")</f>
        <v>2.223479519695247</v>
      </c>
      <c r="AS266" s="157">
        <f>_xlfn.IFNA(IF($B266=$B$381,0,IF($B266=$B$382,0,_xlfn.IFNA(INDEX('I.Supplementary 2017-18'!H$8:H$35,MATCH($B266,'I.Supplementary 2017-18'!$B$8:$B$35,0)),INDEX('I.KI 2017-18'!H$9:H$393,MATCH($B266,'I.KI 2017-18'!$B$9:$B$393,0))))),"")</f>
        <v>2.7599186197696035</v>
      </c>
      <c r="AT266" s="149"/>
      <c r="AU266" s="156">
        <f>_xlfn.IFNA(_xlfn.IFNA(INDEX('I.Supplementary 2018-19'!P$8:P$157,MATCH($B266,'I.Supplementary 2018-19'!$B$8:$B$157,0)),INDEX('I.KI 2018-19'!P$9:P$393,MATCH($B266,'I.KI 2018-19'!$B$9:$B$393,0))),"")</f>
        <v>0</v>
      </c>
      <c r="AV266" s="193">
        <f>_xlfn.IFNA(_xlfn.IFNA(INDEX('I.Supplementary 2018-19'!Q$8:Q$157,MATCH($B266,'I.Supplementary 2018-19'!$B$8:$B$157,0)),INDEX('I.KI 2018-19'!Q$9:Q$393,MATCH($B266,'I.KI 2018-19'!$B$9:$B$393,0))),"")</f>
        <v>0.18958033958469517</v>
      </c>
      <c r="AW266" s="193">
        <f>_xlfn.IFNA(_xlfn.IFNA(INDEX('I.Supplementary 2018-19'!R$8:R$157,MATCH($B266,'I.Supplementary 2018-19'!$B$8:$B$157,0)),INDEX('I.KI 2018-19'!R$9:R$393,MATCH($B266,'I.KI 2018-19'!$B$9:$B$393,0))),"")</f>
        <v>0</v>
      </c>
      <c r="AX266" s="193">
        <f>_xlfn.IFNA(_xlfn.IFNA(INDEX('I.Supplementary 2018-19'!S$8:S$157,MATCH($B266,'I.Supplementary 2018-19'!$B$8:$B$157,0)),INDEX('I.KI 2018-19'!S$9:S$393,MATCH($B266,'I.KI 2018-19'!$B$9:$B$393,0))),"")</f>
        <v>0</v>
      </c>
      <c r="AY266" s="157">
        <f>_xlfn.IFNA(_xlfn.IFNA(INDEX('I.Supplementary 2018-19'!T$8:T$157,MATCH($B266,'I.Supplementary 2018-19'!$B$8:$B$157,0)),INDEX('I.KI 2018-19'!T$9:T$393,MATCH($B266,'I.KI 2018-19'!$B$9:$B$393,0))),"")</f>
        <v>0</v>
      </c>
      <c r="AZ266" s="156">
        <f>_xlfn.IFNA(_xlfn.IFNA(INDEX('I.Supplementary 2018-19'!U$8:U$157,MATCH($B266,'I.Supplementary 2018-19'!$B$8:$B$157,0)),INDEX('I.KI 2018-19'!U$9:U$393,MATCH($B266,'I.KI 2018-19'!$B$9:$B$393,0))),"")</f>
        <v>0</v>
      </c>
      <c r="BA266" s="193">
        <f>_xlfn.IFNA(_xlfn.IFNA(INDEX('I.Supplementary 2018-19'!V$8:V$157,MATCH($B266,'I.Supplementary 2018-19'!$B$8:$B$157,0)),INDEX('I.KI 2018-19'!V$9:V$393,MATCH($B266,'I.KI 2018-19'!$B$9:$B$393,0))),"")</f>
        <v>2.2902793335916707</v>
      </c>
      <c r="BB266" s="193">
        <f>_xlfn.IFNA(_xlfn.IFNA(INDEX('I.Supplementary 2018-19'!W$8:W$157,MATCH($B266,'I.Supplementary 2018-19'!$B$8:$B$157,0)),INDEX('I.KI 2018-19'!W$9:W$393,MATCH($B266,'I.KI 2018-19'!$B$9:$B$393,0))),"")</f>
        <v>0</v>
      </c>
      <c r="BC266" s="193">
        <f>_xlfn.IFNA(_xlfn.IFNA(INDEX('I.Supplementary 2018-19'!X$8:X$157,MATCH($B266,'I.Supplementary 2018-19'!$B$8:$B$157,0)),INDEX('I.KI 2018-19'!X$9:X$393,MATCH($B266,'I.KI 2018-19'!$B$9:$B$393,0))),"")</f>
        <v>0</v>
      </c>
      <c r="BD266" s="157">
        <f>_xlfn.IFNA(_xlfn.IFNA(INDEX('I.Supplementary 2018-19'!Y$8:Y$157,MATCH($B266,'I.Supplementary 2018-19'!$B$8:$B$157,0)),INDEX('I.KI 2018-19'!Y$9:Y$393,MATCH($B266,'I.KI 2018-19'!$B$9:$B$393,0))),"")</f>
        <v>0</v>
      </c>
      <c r="BE266" s="156">
        <f>_xlfn.IFNA(_xlfn.IFNA(INDEX('I.Supplementary 2018-19'!Z$8:Z$157,MATCH($B266,'I.Supplementary 2018-19'!$B$8:$B$157,0)),INDEX('I.KI 2018-19'!Z$9:Z$393,MATCH($B266,'I.KI 2018-19'!$B$9:$B$393,0))),"")</f>
        <v>0</v>
      </c>
      <c r="BF266" s="193">
        <f>_xlfn.IFNA(_xlfn.IFNA(INDEX('I.Supplementary 2018-19'!AA$8:AA$157,MATCH($B266,'I.Supplementary 2018-19'!$B$8:$B$157,0)),INDEX('I.KI 2018-19'!AA$9:AA$393,MATCH($B266,'I.KI 2018-19'!$B$9:$B$393,0))),"")</f>
        <v>2.479859673176366</v>
      </c>
      <c r="BG266" s="193">
        <f>_xlfn.IFNA(_xlfn.IFNA(INDEX('I.Supplementary 2018-19'!AB$8:AB$157,MATCH($B266,'I.Supplementary 2018-19'!$B$8:$B$157,0)),INDEX('I.KI 2018-19'!AB$9:AB$393,MATCH($B266,'I.KI 2018-19'!$B$9:$B$393,0))),"")</f>
        <v>0</v>
      </c>
      <c r="BH266" s="193">
        <f>_xlfn.IFNA(_xlfn.IFNA(INDEX('I.Supplementary 2018-19'!AC$8:AC$157,MATCH($B266,'I.Supplementary 2018-19'!$B$8:$B$157,0)),INDEX('I.KI 2018-19'!AC$9:AC$393,MATCH($B266,'I.KI 2018-19'!$B$9:$B$393,0))),"")</f>
        <v>0</v>
      </c>
      <c r="BI266" s="157">
        <f>_xlfn.IFNA(_xlfn.IFNA(INDEX('I.Supplementary 2018-19'!AD$8:AD$157,MATCH($B266,'I.Supplementary 2018-19'!$B$8:$B$157,0)),INDEX('I.KI 2018-19'!AD$9:AD$393,MATCH($B266,'I.KI 2018-19'!$B$9:$B$393,0))),"")</f>
        <v>0</v>
      </c>
      <c r="BJ266" s="149"/>
      <c r="BK266" s="156">
        <f>_xlfn.IFNA(IF($B266=$B$381,0,IF($B266=$B$382,0,_xlfn.IFNA(INDEX('I.Supplementary 2018-19'!I$8:I$157,MATCH($B266,'I.Supplementary 2018-19'!$B$8:$B$157,0)),INDEX('I.KI 2018-19'!I$9:I$393,MATCH($B266,'I.KI 2018-19'!$B$9:$B$393,0))))),"")</f>
        <v>0.18958033958469517</v>
      </c>
      <c r="BL266" s="149">
        <f>_xlfn.IFNA(IF($B266=$B$381,0,IF($B266=$B$382,0,_xlfn.IFNA(INDEX('I.Supplementary 2018-19'!J$8:J$157,MATCH($B266,'I.Supplementary 2018-19'!$B$8:$B$157,0)),INDEX('I.KI 2018-19'!J$9:J$393,MATCH($B266,'I.KI 2018-19'!$B$9:$B$393,0))))),"")</f>
        <v>2.2902793335916707</v>
      </c>
      <c r="BM266" s="157">
        <f>_xlfn.IFNA(IF($B266=$B$381,0,IF($B266=$B$382,0,_xlfn.IFNA(INDEX('I.Supplementary 2018-19'!H$8:H$157,MATCH($B266,'I.Supplementary 2018-19'!$B$8:$B$157,0)),INDEX('I.KI 2018-19'!H$9:H$393,MATCH($B266,'I.KI 2018-19'!$B$9:$B$393,0))))),"")</f>
        <v>2.479859673176366</v>
      </c>
    </row>
    <row r="267" spans="2:65">
      <c r="B267" s="121" t="str">
        <f>'Calculations for 2021-22'!B267</f>
        <v>E2402</v>
      </c>
      <c r="C267" s="160" t="str">
        <f>'Calculations for 2021-22'!D267</f>
        <v>E2402</v>
      </c>
      <c r="D267" t="str">
        <f>'Calculations for 2021-22'!E267</f>
        <v>UNINFIR</v>
      </c>
      <c r="E267">
        <f>'Calculations for 2021-22'!F267</f>
        <v>0</v>
      </c>
      <c r="F267" s="120" t="str">
        <f>'Calculations for 2021-22'!H267</f>
        <v>Rutland</v>
      </c>
      <c r="G267" s="156">
        <f>_xlfn.IFNA(INDEX('I.KI 2016-17'!M$8:M$391,MATCH($B267,'I.KI 2016-17'!$B$8:$B$391,0)),"")</f>
        <v>2.0249160699069999</v>
      </c>
      <c r="H267" s="149">
        <f>_xlfn.IFNA(INDEX('I.KI 2016-17'!N$8:N$391,MATCH($B267,'I.KI 2016-17'!$B$8:$B$391,0)),"")</f>
        <v>0.36700297178000002</v>
      </c>
      <c r="I267" s="149">
        <f>_xlfn.IFNA(INDEX('I.KI 2016-17'!O$8:O$391,MATCH($B267,'I.KI 2016-17'!$B$8:$B$391,0)),"")</f>
        <v>0</v>
      </c>
      <c r="J267" s="149">
        <f>_xlfn.IFNA(INDEX('I.KI 2016-17'!P$8:P$391,MATCH($B267,'I.KI 2016-17'!$B$8:$B$391,0)),"")</f>
        <v>0</v>
      </c>
      <c r="K267" s="157">
        <f>_xlfn.IFNA(INDEX('I.KI 2016-17'!Q$8:Q$391,MATCH($B267,'I.KI 2016-17'!$B$8:$B$391,0)),"")</f>
        <v>0</v>
      </c>
      <c r="L267" s="156">
        <f>_xlfn.IFNA(INDEX('I.KI 2016-17'!R$8:R$391,MATCH($B267,'I.KI 2016-17'!$B$8:$B$391,0)),"")</f>
        <v>3.1158221754029998</v>
      </c>
      <c r="M267" s="193">
        <f>_xlfn.IFNA(INDEX('I.KI 2016-17'!S$8:S$391,MATCH($B267,'I.KI 2016-17'!$B$8:$B$391,0)),"")</f>
        <v>0.96081930605699994</v>
      </c>
      <c r="N267" s="193">
        <f>_xlfn.IFNA(INDEX('I.KI 2016-17'!T$8:T$391,MATCH($B267,'I.KI 2016-17'!$B$8:$B$391,0)),"")</f>
        <v>0</v>
      </c>
      <c r="O267" s="193">
        <f>_xlfn.IFNA(INDEX('I.KI 2016-17'!U$8:U$391,MATCH($B267,'I.KI 2016-17'!$B$8:$B$391,0)),"")</f>
        <v>0</v>
      </c>
      <c r="P267" s="157">
        <f>_xlfn.IFNA(INDEX('I.KI 2016-17'!V$8:V$391,MATCH($B267,'I.KI 2016-17'!$B$8:$B$391,0)),"")</f>
        <v>0</v>
      </c>
      <c r="Q267" s="156">
        <f>_xlfn.IFNA(INDEX('I.KI 2016-17'!W$8:W$391,MATCH($B267,'I.KI 2016-17'!$B$8:$B$391,0)),"")</f>
        <v>5.1407382453099997</v>
      </c>
      <c r="R267" s="193">
        <f>_xlfn.IFNA(INDEX('I.KI 2016-17'!X$8:X$391,MATCH($B267,'I.KI 2016-17'!$B$8:$B$391,0)),"")</f>
        <v>1.3278222778369999</v>
      </c>
      <c r="S267" s="193">
        <f>_xlfn.IFNA(INDEX('I.KI 2016-17'!Y$8:Y$391,MATCH($B267,'I.KI 2016-17'!$B$8:$B$391,0)),"")</f>
        <v>0</v>
      </c>
      <c r="T267" s="193">
        <f>_xlfn.IFNA(INDEX('I.KI 2016-17'!Z$8:Z$391,MATCH($B267,'I.KI 2016-17'!$B$8:$B$391,0)),"")</f>
        <v>0</v>
      </c>
      <c r="U267" s="157">
        <f>_xlfn.IFNA(INDEX('I.KI 2016-17'!AA$8:AA$391,MATCH($B267,'I.KI 2016-17'!$B$8:$B$391,0)),"")</f>
        <v>0</v>
      </c>
      <c r="V267" s="149"/>
      <c r="W267" s="154">
        <f>_xlfn.IFNA(INDEX('I.KI 2016-17'!$H$8:$H$391,MATCH(B267,'I.KI 2016-17'!$B$8:$B$391,0)),"")</f>
        <v>2.3919190416870002</v>
      </c>
      <c r="X267" s="153">
        <f>_xlfn.IFNA(INDEX('I.KI 2016-17'!$I$8:$I$391,MATCH(B267,'I.KI 2016-17'!$B$8:$B$391,0)),"")</f>
        <v>4.0766414814600003</v>
      </c>
      <c r="Y267" s="155">
        <f>_xlfn.IFNA(INDEX('I.KI 2016-17'!$G$8:$G$391,MATCH(B267,'I.KI 2016-17'!$B$8:$B$391,0)),"")</f>
        <v>6.4685605231470005</v>
      </c>
      <c r="Z267" s="149"/>
      <c r="AA267" s="156">
        <f>_xlfn.IFNA(IF($B267=$B$382,0,_xlfn.IFNA(INDEX('I.Supplementary 2017-18'!N$8:N$35,MATCH($B267,'I.Supplementary 2017-18'!$B$8:$B$35,0)),INDEX('I.KI 2017-18'!N$9:N$393,MATCH($B267,'I.KI 2017-18'!$B$9:$B$393,0)))),"")</f>
        <v>0.94452747954644078</v>
      </c>
      <c r="AB267" s="193">
        <f>_xlfn.IFNA(IF($B267=$B$382,0,_xlfn.IFNA(INDEX('I.Supplementary 2017-18'!O$8:O$35,MATCH($B267,'I.Supplementary 2017-18'!$B$8:$B$35,0)),INDEX('I.KI 2017-18'!O$9:O$393,MATCH($B267,'I.KI 2017-18'!$B$9:$B$393,0)))),"")</f>
        <v>-5.5811068907156584E-2</v>
      </c>
      <c r="AC267" s="193">
        <f>_xlfn.IFNA(IF($B267=$B$382,0,_xlfn.IFNA(INDEX('I.Supplementary 2017-18'!P$8:P$35,MATCH($B267,'I.Supplementary 2017-18'!$B$8:$B$35,0)),INDEX('I.KI 2017-18'!P$9:P$393,MATCH($B267,'I.KI 2017-18'!$B$9:$B$393,0)))),"")</f>
        <v>0</v>
      </c>
      <c r="AD267" s="193">
        <f>_xlfn.IFNA(IF($B267=$B$382,0,_xlfn.IFNA(INDEX('I.Supplementary 2017-18'!Q$8:Q$35,MATCH($B267,'I.Supplementary 2017-18'!$B$8:$B$35,0)),INDEX('I.KI 2017-18'!Q$9:Q$393,MATCH($B267,'I.KI 2017-18'!$B$9:$B$393,0)))),"")</f>
        <v>0</v>
      </c>
      <c r="AE267" s="157">
        <f>_xlfn.IFNA(IF($B267=$B$382,0,_xlfn.IFNA(INDEX('I.Supplementary 2017-18'!R$8:R$35,MATCH($B267,'I.Supplementary 2017-18'!$B$8:$B$35,0)),INDEX('I.KI 2017-18'!R$9:R$393,MATCH($B267,'I.KI 2017-18'!$B$9:$B$393,0)))),"")</f>
        <v>0</v>
      </c>
      <c r="AF267" s="156">
        <f>_xlfn.IFNA(IF($B267=$B$382,0,_xlfn.IFNA(INDEX('I.Supplementary 2017-18'!S$8:S$35,MATCH($B267,'I.Supplementary 2017-18'!$B$8:$B$35,0)),INDEX('I.KI 2017-18'!S$9:S$393,MATCH($B267,'I.KI 2017-18'!$B$9:$B$393,0)))),"")</f>
        <v>3.1794348777513659</v>
      </c>
      <c r="AG267" s="193">
        <f>_xlfn.IFNA(IF($B267=$B$382,0,_xlfn.IFNA(INDEX('I.Supplementary 2017-18'!T$8:T$35,MATCH($B267,'I.Supplementary 2017-18'!$B$8:$B$35,0)),INDEX('I.KI 2017-18'!T$9:T$393,MATCH($B267,'I.KI 2017-18'!$B$9:$B$393,0)))),"")</f>
        <v>0.98043541669683842</v>
      </c>
      <c r="AH267" s="193">
        <f>_xlfn.IFNA(IF($B267=$B$382,0,_xlfn.IFNA(INDEX('I.Supplementary 2017-18'!U$8:U$35,MATCH($B267,'I.Supplementary 2017-18'!$B$8:$B$35,0)),INDEX('I.KI 2017-18'!U$9:U$393,MATCH($B267,'I.KI 2017-18'!$B$9:$B$393,0)))),"")</f>
        <v>0</v>
      </c>
      <c r="AI267" s="193">
        <f>_xlfn.IFNA(IF($B267=$B$382,0,_xlfn.IFNA(INDEX('I.Supplementary 2017-18'!V$8:V$35,MATCH($B267,'I.Supplementary 2017-18'!$B$8:$B$35,0)),INDEX('I.KI 2017-18'!V$9:V$393,MATCH($B267,'I.KI 2017-18'!$B$9:$B$393,0)))),"")</f>
        <v>0</v>
      </c>
      <c r="AJ267" s="157">
        <f>_xlfn.IFNA(IF($B267=$B$382,0,_xlfn.IFNA(INDEX('I.Supplementary 2017-18'!W$8:W$35,MATCH($B267,'I.Supplementary 2017-18'!$B$8:$B$35,0)),INDEX('I.KI 2017-18'!W$9:W$393,MATCH($B267,'I.KI 2017-18'!$B$9:$B$393,0)))),"")</f>
        <v>0</v>
      </c>
      <c r="AK267" s="156">
        <f>_xlfn.IFNA(IF($B267=$B$382,0,_xlfn.IFNA(INDEX('I.Supplementary 2017-18'!X$8:X$35,MATCH($B267,'I.Supplementary 2017-18'!$B$8:$B$35,0)),INDEX('I.KI 2017-18'!X$9:X$393,MATCH($B267,'I.KI 2017-18'!$B$9:$B$393,0)))),"")</f>
        <v>4.123962357297807</v>
      </c>
      <c r="AL267" s="193">
        <f>_xlfn.IFNA(IF($B267=$B$382,0,_xlfn.IFNA(INDEX('I.Supplementary 2017-18'!Y$8:Y$35,MATCH($B267,'I.Supplementary 2017-18'!$B$8:$B$35,0)),INDEX('I.KI 2017-18'!Y$9:Y$393,MATCH($B267,'I.KI 2017-18'!$B$9:$B$393,0)))),"")</f>
        <v>0.92462434778968183</v>
      </c>
      <c r="AM267" s="193">
        <f>_xlfn.IFNA(IF($B267=$B$382,0,_xlfn.IFNA(INDEX('I.Supplementary 2017-18'!Z$8:Z$35,MATCH($B267,'I.Supplementary 2017-18'!$B$8:$B$35,0)),INDEX('I.KI 2017-18'!Z$9:Z$393,MATCH($B267,'I.KI 2017-18'!$B$9:$B$393,0)))),"")</f>
        <v>0</v>
      </c>
      <c r="AN267" s="193">
        <f>_xlfn.IFNA(IF($B267=$B$382,0,_xlfn.IFNA(INDEX('I.Supplementary 2017-18'!AA$8:AA$35,MATCH($B267,'I.Supplementary 2017-18'!$B$8:$B$35,0)),INDEX('I.KI 2017-18'!AA$9:AA$393,MATCH($B267,'I.KI 2017-18'!$B$9:$B$393,0)))),"")</f>
        <v>0</v>
      </c>
      <c r="AO267" s="157">
        <f>_xlfn.IFNA(IF($B267=$B$382,0,_xlfn.IFNA(INDEX('I.Supplementary 2017-18'!AB$8:AB$35,MATCH($B267,'I.Supplementary 2017-18'!$B$8:$B$35,0)),INDEX('I.KI 2017-18'!AB$9:AB$393,MATCH($B267,'I.KI 2017-18'!$B$9:$B$393,0)))),"")</f>
        <v>0</v>
      </c>
      <c r="AP267" s="149"/>
      <c r="AQ267" s="156">
        <f>_xlfn.IFNA(IF($B267=$B$381,0,IF($B267=$B$382,0,_xlfn.IFNA(INDEX('I.Supplementary 2017-18'!I$8:I$35,MATCH($B267,'I.Supplementary 2017-18'!$B$8:$B$35,0)),INDEX('I.KI 2017-18'!I$9:I$393,MATCH($B267,'I.KI 2017-18'!$B$9:$B$393,0))))),"")</f>
        <v>0.88871641063928419</v>
      </c>
      <c r="AR267" s="149">
        <f>_xlfn.IFNA(IF($B267=$B$381,0,IF($B267=$B$382,0,_xlfn.IFNA(INDEX('I.Supplementary 2017-18'!J$8:J$35,MATCH($B267,'I.Supplementary 2017-18'!$B$8:$B$35,0)),INDEX('I.KI 2017-18'!J$9:J$393,MATCH($B267,'I.KI 2017-18'!$B$9:$B$393,0))))),"")</f>
        <v>4.1598702944482042</v>
      </c>
      <c r="AS267" s="157">
        <f>_xlfn.IFNA(IF($B267=$B$381,0,IF($B267=$B$382,0,_xlfn.IFNA(INDEX('I.Supplementary 2017-18'!H$8:H$35,MATCH($B267,'I.Supplementary 2017-18'!$B$8:$B$35,0)),INDEX('I.KI 2017-18'!H$9:H$393,MATCH($B267,'I.KI 2017-18'!$B$9:$B$393,0))))),"")</f>
        <v>5.0485867050874882</v>
      </c>
      <c r="AT267" s="149"/>
      <c r="AU267" s="156">
        <f>_xlfn.IFNA(_xlfn.IFNA(INDEX('I.Supplementary 2018-19'!P$8:P$157,MATCH($B267,'I.Supplementary 2018-19'!$B$8:$B$157,0)),INDEX('I.KI 2018-19'!P$9:P$393,MATCH($B267,'I.KI 2018-19'!$B$9:$B$393,0))),"")</f>
        <v>0</v>
      </c>
      <c r="AV267" s="193">
        <f>_xlfn.IFNA(_xlfn.IFNA(INDEX('I.Supplementary 2018-19'!Q$8:Q$157,MATCH($B267,'I.Supplementary 2018-19'!$B$8:$B$157,0)),INDEX('I.KI 2018-19'!Q$9:Q$393,MATCH($B267,'I.KI 2018-19'!$B$9:$B$393,0))),"")</f>
        <v>0</v>
      </c>
      <c r="AW267" s="193">
        <f>_xlfn.IFNA(_xlfn.IFNA(INDEX('I.Supplementary 2018-19'!R$8:R$157,MATCH($B267,'I.Supplementary 2018-19'!$B$8:$B$157,0)),INDEX('I.KI 2018-19'!R$9:R$393,MATCH($B267,'I.KI 2018-19'!$B$9:$B$393,0))),"")</f>
        <v>0</v>
      </c>
      <c r="AX267" s="193">
        <f>_xlfn.IFNA(_xlfn.IFNA(INDEX('I.Supplementary 2018-19'!S$8:S$157,MATCH($B267,'I.Supplementary 2018-19'!$B$8:$B$157,0)),INDEX('I.KI 2018-19'!S$9:S$393,MATCH($B267,'I.KI 2018-19'!$B$9:$B$393,0))),"")</f>
        <v>0</v>
      </c>
      <c r="AY267" s="157">
        <f>_xlfn.IFNA(_xlfn.IFNA(INDEX('I.Supplementary 2018-19'!T$8:T$157,MATCH($B267,'I.Supplementary 2018-19'!$B$8:$B$157,0)),INDEX('I.KI 2018-19'!T$9:T$393,MATCH($B267,'I.KI 2018-19'!$B$9:$B$393,0))),"")</f>
        <v>0</v>
      </c>
      <c r="AZ267" s="156">
        <f>_xlfn.IFNA(_xlfn.IFNA(INDEX('I.Supplementary 2018-19'!U$8:U$157,MATCH($B267,'I.Supplementary 2018-19'!$B$8:$B$157,0)),INDEX('I.KI 2018-19'!U$9:U$393,MATCH($B267,'I.KI 2018-19'!$B$9:$B$393,0))),"")</f>
        <v>3.2749543805164278</v>
      </c>
      <c r="BA267" s="193">
        <f>_xlfn.IFNA(_xlfn.IFNA(INDEX('I.Supplementary 2018-19'!V$8:V$157,MATCH($B267,'I.Supplementary 2018-19'!$B$8:$B$157,0)),INDEX('I.KI 2018-19'!V$9:V$393,MATCH($B267,'I.KI 2018-19'!$B$9:$B$393,0))),"")</f>
        <v>1.0098905579709923</v>
      </c>
      <c r="BB267" s="193">
        <f>_xlfn.IFNA(_xlfn.IFNA(INDEX('I.Supplementary 2018-19'!W$8:W$157,MATCH($B267,'I.Supplementary 2018-19'!$B$8:$B$157,0)),INDEX('I.KI 2018-19'!W$9:W$393,MATCH($B267,'I.KI 2018-19'!$B$9:$B$393,0))),"")</f>
        <v>0</v>
      </c>
      <c r="BC267" s="193">
        <f>_xlfn.IFNA(_xlfn.IFNA(INDEX('I.Supplementary 2018-19'!X$8:X$157,MATCH($B267,'I.Supplementary 2018-19'!$B$8:$B$157,0)),INDEX('I.KI 2018-19'!X$9:X$393,MATCH($B267,'I.KI 2018-19'!$B$9:$B$393,0))),"")</f>
        <v>0</v>
      </c>
      <c r="BD267" s="157">
        <f>_xlfn.IFNA(_xlfn.IFNA(INDEX('I.Supplementary 2018-19'!Y$8:Y$157,MATCH($B267,'I.Supplementary 2018-19'!$B$8:$B$157,0)),INDEX('I.KI 2018-19'!Y$9:Y$393,MATCH($B267,'I.KI 2018-19'!$B$9:$B$393,0))),"")</f>
        <v>0</v>
      </c>
      <c r="BE267" s="156">
        <f>_xlfn.IFNA(_xlfn.IFNA(INDEX('I.Supplementary 2018-19'!Z$8:Z$157,MATCH($B267,'I.Supplementary 2018-19'!$B$8:$B$157,0)),INDEX('I.KI 2018-19'!Z$9:Z$393,MATCH($B267,'I.KI 2018-19'!$B$9:$B$393,0))),"")</f>
        <v>3.2749543805164278</v>
      </c>
      <c r="BF267" s="193">
        <f>_xlfn.IFNA(_xlfn.IFNA(INDEX('I.Supplementary 2018-19'!AA$8:AA$157,MATCH($B267,'I.Supplementary 2018-19'!$B$8:$B$157,0)),INDEX('I.KI 2018-19'!AA$9:AA$393,MATCH($B267,'I.KI 2018-19'!$B$9:$B$393,0))),"")</f>
        <v>1.0098905579709923</v>
      </c>
      <c r="BG267" s="193">
        <f>_xlfn.IFNA(_xlfn.IFNA(INDEX('I.Supplementary 2018-19'!AB$8:AB$157,MATCH($B267,'I.Supplementary 2018-19'!$B$8:$B$157,0)),INDEX('I.KI 2018-19'!AB$9:AB$393,MATCH($B267,'I.KI 2018-19'!$B$9:$B$393,0))),"")</f>
        <v>0</v>
      </c>
      <c r="BH267" s="193">
        <f>_xlfn.IFNA(_xlfn.IFNA(INDEX('I.Supplementary 2018-19'!AC$8:AC$157,MATCH($B267,'I.Supplementary 2018-19'!$B$8:$B$157,0)),INDEX('I.KI 2018-19'!AC$9:AC$393,MATCH($B267,'I.KI 2018-19'!$B$9:$B$393,0))),"")</f>
        <v>0</v>
      </c>
      <c r="BI267" s="157">
        <f>_xlfn.IFNA(_xlfn.IFNA(INDEX('I.Supplementary 2018-19'!AD$8:AD$157,MATCH($B267,'I.Supplementary 2018-19'!$B$8:$B$157,0)),INDEX('I.KI 2018-19'!AD$9:AD$393,MATCH($B267,'I.KI 2018-19'!$B$9:$B$393,0))),"")</f>
        <v>0</v>
      </c>
      <c r="BJ267" s="149"/>
      <c r="BK267" s="156">
        <f>_xlfn.IFNA(IF($B267=$B$381,0,IF($B267=$B$382,0,_xlfn.IFNA(INDEX('I.Supplementary 2018-19'!I$8:I$157,MATCH($B267,'I.Supplementary 2018-19'!$B$8:$B$157,0)),INDEX('I.KI 2018-19'!I$9:I$393,MATCH($B267,'I.KI 2018-19'!$B$9:$B$393,0))))),"")</f>
        <v>0</v>
      </c>
      <c r="BL267" s="149">
        <f>_xlfn.IFNA(IF($B267=$B$381,0,IF($B267=$B$382,0,_xlfn.IFNA(INDEX('I.Supplementary 2018-19'!J$8:J$157,MATCH($B267,'I.Supplementary 2018-19'!$B$8:$B$157,0)),INDEX('I.KI 2018-19'!J$9:J$393,MATCH($B267,'I.KI 2018-19'!$B$9:$B$393,0))))),"")</f>
        <v>4.2848449384874199</v>
      </c>
      <c r="BM267" s="157">
        <f>_xlfn.IFNA(IF($B267=$B$381,0,IF($B267=$B$382,0,_xlfn.IFNA(INDEX('I.Supplementary 2018-19'!H$8:H$157,MATCH($B267,'I.Supplementary 2018-19'!$B$8:$B$157,0)),INDEX('I.KI 2018-19'!H$9:H$393,MATCH($B267,'I.KI 2018-19'!$B$9:$B$393,0))))),"")</f>
        <v>4.2848449384874199</v>
      </c>
    </row>
    <row r="268" spans="2:65">
      <c r="B268" s="121" t="str">
        <f>'Calculations for 2021-22'!B268</f>
        <v>E2755</v>
      </c>
      <c r="C268" s="160" t="str">
        <f>'Calculations for 2021-22'!D268</f>
        <v>E2755</v>
      </c>
      <c r="D268" t="str">
        <f>'Calculations for 2021-22'!E268</f>
        <v>SD</v>
      </c>
      <c r="E268" t="str">
        <f>'Calculations for 2021-22'!F268</f>
        <v>P1912</v>
      </c>
      <c r="F268" s="120" t="str">
        <f>'Calculations for 2021-22'!H268</f>
        <v>Ryedale</v>
      </c>
      <c r="G268" s="156">
        <f>_xlfn.IFNA(INDEX('I.KI 2016-17'!M$8:M$391,MATCH($B268,'I.KI 2016-17'!$B$8:$B$391,0)),"")</f>
        <v>0</v>
      </c>
      <c r="H268" s="149">
        <f>_xlfn.IFNA(INDEX('I.KI 2016-17'!N$8:N$391,MATCH($B268,'I.KI 2016-17'!$B$8:$B$391,0)),"")</f>
        <v>0.76291488192400003</v>
      </c>
      <c r="I268" s="149">
        <f>_xlfn.IFNA(INDEX('I.KI 2016-17'!O$8:O$391,MATCH($B268,'I.KI 2016-17'!$B$8:$B$391,0)),"")</f>
        <v>0</v>
      </c>
      <c r="J268" s="149">
        <f>_xlfn.IFNA(INDEX('I.KI 2016-17'!P$8:P$391,MATCH($B268,'I.KI 2016-17'!$B$8:$B$391,0)),"")</f>
        <v>0</v>
      </c>
      <c r="K268" s="157">
        <f>_xlfn.IFNA(INDEX('I.KI 2016-17'!Q$8:Q$391,MATCH($B268,'I.KI 2016-17'!$B$8:$B$391,0)),"")</f>
        <v>0</v>
      </c>
      <c r="L268" s="156">
        <f>_xlfn.IFNA(INDEX('I.KI 2016-17'!R$8:R$391,MATCH($B268,'I.KI 2016-17'!$B$8:$B$391,0)),"")</f>
        <v>0</v>
      </c>
      <c r="M268" s="193">
        <f>_xlfn.IFNA(INDEX('I.KI 2016-17'!S$8:S$391,MATCH($B268,'I.KI 2016-17'!$B$8:$B$391,0)),"")</f>
        <v>1.4996517105239999</v>
      </c>
      <c r="N268" s="193">
        <f>_xlfn.IFNA(INDEX('I.KI 2016-17'!T$8:T$391,MATCH($B268,'I.KI 2016-17'!$B$8:$B$391,0)),"")</f>
        <v>0</v>
      </c>
      <c r="O268" s="193">
        <f>_xlfn.IFNA(INDEX('I.KI 2016-17'!U$8:U$391,MATCH($B268,'I.KI 2016-17'!$B$8:$B$391,0)),"")</f>
        <v>0</v>
      </c>
      <c r="P268" s="157">
        <f>_xlfn.IFNA(INDEX('I.KI 2016-17'!V$8:V$391,MATCH($B268,'I.KI 2016-17'!$B$8:$B$391,0)),"")</f>
        <v>0</v>
      </c>
      <c r="Q268" s="156">
        <f>_xlfn.IFNA(INDEX('I.KI 2016-17'!W$8:W$391,MATCH($B268,'I.KI 2016-17'!$B$8:$B$391,0)),"")</f>
        <v>0</v>
      </c>
      <c r="R268" s="193">
        <f>_xlfn.IFNA(INDEX('I.KI 2016-17'!X$8:X$391,MATCH($B268,'I.KI 2016-17'!$B$8:$B$391,0)),"")</f>
        <v>2.2625665924480001</v>
      </c>
      <c r="S268" s="193">
        <f>_xlfn.IFNA(INDEX('I.KI 2016-17'!Y$8:Y$391,MATCH($B268,'I.KI 2016-17'!$B$8:$B$391,0)),"")</f>
        <v>0</v>
      </c>
      <c r="T268" s="193">
        <f>_xlfn.IFNA(INDEX('I.KI 2016-17'!Z$8:Z$391,MATCH($B268,'I.KI 2016-17'!$B$8:$B$391,0)),"")</f>
        <v>0</v>
      </c>
      <c r="U268" s="157">
        <f>_xlfn.IFNA(INDEX('I.KI 2016-17'!AA$8:AA$391,MATCH($B268,'I.KI 2016-17'!$B$8:$B$391,0)),"")</f>
        <v>0</v>
      </c>
      <c r="V268" s="149"/>
      <c r="W268" s="154">
        <f>_xlfn.IFNA(INDEX('I.KI 2016-17'!$H$8:$H$391,MATCH(B268,'I.KI 2016-17'!$B$8:$B$391,0)),"")</f>
        <v>0.76291488192400003</v>
      </c>
      <c r="X268" s="153">
        <f>_xlfn.IFNA(INDEX('I.KI 2016-17'!$I$8:$I$391,MATCH(B268,'I.KI 2016-17'!$B$8:$B$391,0)),"")</f>
        <v>1.4996517105239999</v>
      </c>
      <c r="Y268" s="155">
        <f>_xlfn.IFNA(INDEX('I.KI 2016-17'!$G$8:$G$391,MATCH(B268,'I.KI 2016-17'!$B$8:$B$391,0)),"")</f>
        <v>2.2625665924480001</v>
      </c>
      <c r="Z268" s="149"/>
      <c r="AA268" s="156">
        <f>_xlfn.IFNA(IF($B268=$B$382,0,_xlfn.IFNA(INDEX('I.Supplementary 2017-18'!N$8:N$35,MATCH($B268,'I.Supplementary 2017-18'!$B$8:$B$35,0)),INDEX('I.KI 2017-18'!N$9:N$393,MATCH($B268,'I.KI 2017-18'!$B$9:$B$393,0)))),"")</f>
        <v>0</v>
      </c>
      <c r="AB268" s="193">
        <f>_xlfn.IFNA(IF($B268=$B$382,0,_xlfn.IFNA(INDEX('I.Supplementary 2017-18'!O$8:O$35,MATCH($B268,'I.Supplementary 2017-18'!$B$8:$B$35,0)),INDEX('I.KI 2017-18'!O$9:O$393,MATCH($B268,'I.KI 2017-18'!$B$9:$B$393,0)))),"")</f>
        <v>0.37848765465763679</v>
      </c>
      <c r="AC268" s="193">
        <f>_xlfn.IFNA(IF($B268=$B$382,0,_xlfn.IFNA(INDEX('I.Supplementary 2017-18'!P$8:P$35,MATCH($B268,'I.Supplementary 2017-18'!$B$8:$B$35,0)),INDEX('I.KI 2017-18'!P$9:P$393,MATCH($B268,'I.KI 2017-18'!$B$9:$B$393,0)))),"")</f>
        <v>0</v>
      </c>
      <c r="AD268" s="193">
        <f>_xlfn.IFNA(IF($B268=$B$382,0,_xlfn.IFNA(INDEX('I.Supplementary 2017-18'!Q$8:Q$35,MATCH($B268,'I.Supplementary 2017-18'!$B$8:$B$35,0)),INDEX('I.KI 2017-18'!Q$9:Q$393,MATCH($B268,'I.KI 2017-18'!$B$9:$B$393,0)))),"")</f>
        <v>0</v>
      </c>
      <c r="AE268" s="157">
        <f>_xlfn.IFNA(IF($B268=$B$382,0,_xlfn.IFNA(INDEX('I.Supplementary 2017-18'!R$8:R$35,MATCH($B268,'I.Supplementary 2017-18'!$B$8:$B$35,0)),INDEX('I.KI 2017-18'!R$9:R$393,MATCH($B268,'I.KI 2017-18'!$B$9:$B$393,0)))),"")</f>
        <v>0</v>
      </c>
      <c r="AF268" s="156">
        <f>_xlfn.IFNA(IF($B268=$B$382,0,_xlfn.IFNA(INDEX('I.Supplementary 2017-18'!S$8:S$35,MATCH($B268,'I.Supplementary 2017-18'!$B$8:$B$35,0)),INDEX('I.KI 2017-18'!S$9:S$393,MATCH($B268,'I.KI 2017-18'!$B$9:$B$393,0)))),"")</f>
        <v>0</v>
      </c>
      <c r="AG268" s="193">
        <f>_xlfn.IFNA(IF($B268=$B$382,0,_xlfn.IFNA(INDEX('I.Supplementary 2017-18'!T$8:T$35,MATCH($B268,'I.Supplementary 2017-18'!$B$8:$B$35,0)),INDEX('I.KI 2017-18'!T$9:T$393,MATCH($B268,'I.KI 2017-18'!$B$9:$B$393,0)))),"")</f>
        <v>1.5302686368174405</v>
      </c>
      <c r="AH268" s="193">
        <f>_xlfn.IFNA(IF($B268=$B$382,0,_xlfn.IFNA(INDEX('I.Supplementary 2017-18'!U$8:U$35,MATCH($B268,'I.Supplementary 2017-18'!$B$8:$B$35,0)),INDEX('I.KI 2017-18'!U$9:U$393,MATCH($B268,'I.KI 2017-18'!$B$9:$B$393,0)))),"")</f>
        <v>0</v>
      </c>
      <c r="AI268" s="193">
        <f>_xlfn.IFNA(IF($B268=$B$382,0,_xlfn.IFNA(INDEX('I.Supplementary 2017-18'!V$8:V$35,MATCH($B268,'I.Supplementary 2017-18'!$B$8:$B$35,0)),INDEX('I.KI 2017-18'!V$9:V$393,MATCH($B268,'I.KI 2017-18'!$B$9:$B$393,0)))),"")</f>
        <v>0</v>
      </c>
      <c r="AJ268" s="157">
        <f>_xlfn.IFNA(IF($B268=$B$382,0,_xlfn.IFNA(INDEX('I.Supplementary 2017-18'!W$8:W$35,MATCH($B268,'I.Supplementary 2017-18'!$B$8:$B$35,0)),INDEX('I.KI 2017-18'!W$9:W$393,MATCH($B268,'I.KI 2017-18'!$B$9:$B$393,0)))),"")</f>
        <v>0</v>
      </c>
      <c r="AK268" s="156">
        <f>_xlfn.IFNA(IF($B268=$B$382,0,_xlfn.IFNA(INDEX('I.Supplementary 2017-18'!X$8:X$35,MATCH($B268,'I.Supplementary 2017-18'!$B$8:$B$35,0)),INDEX('I.KI 2017-18'!X$9:X$393,MATCH($B268,'I.KI 2017-18'!$B$9:$B$393,0)))),"")</f>
        <v>0</v>
      </c>
      <c r="AL268" s="193">
        <f>_xlfn.IFNA(IF($B268=$B$382,0,_xlfn.IFNA(INDEX('I.Supplementary 2017-18'!Y$8:Y$35,MATCH($B268,'I.Supplementary 2017-18'!$B$8:$B$35,0)),INDEX('I.KI 2017-18'!Y$9:Y$393,MATCH($B268,'I.KI 2017-18'!$B$9:$B$393,0)))),"")</f>
        <v>1.9087562914750773</v>
      </c>
      <c r="AM268" s="193">
        <f>_xlfn.IFNA(IF($B268=$B$382,0,_xlfn.IFNA(INDEX('I.Supplementary 2017-18'!Z$8:Z$35,MATCH($B268,'I.Supplementary 2017-18'!$B$8:$B$35,0)),INDEX('I.KI 2017-18'!Z$9:Z$393,MATCH($B268,'I.KI 2017-18'!$B$9:$B$393,0)))),"")</f>
        <v>0</v>
      </c>
      <c r="AN268" s="193">
        <f>_xlfn.IFNA(IF($B268=$B$382,0,_xlfn.IFNA(INDEX('I.Supplementary 2017-18'!AA$8:AA$35,MATCH($B268,'I.Supplementary 2017-18'!$B$8:$B$35,0)),INDEX('I.KI 2017-18'!AA$9:AA$393,MATCH($B268,'I.KI 2017-18'!$B$9:$B$393,0)))),"")</f>
        <v>0</v>
      </c>
      <c r="AO268" s="157">
        <f>_xlfn.IFNA(IF($B268=$B$382,0,_xlfn.IFNA(INDEX('I.Supplementary 2017-18'!AB$8:AB$35,MATCH($B268,'I.Supplementary 2017-18'!$B$8:$B$35,0)),INDEX('I.KI 2017-18'!AB$9:AB$393,MATCH($B268,'I.KI 2017-18'!$B$9:$B$393,0)))),"")</f>
        <v>0</v>
      </c>
      <c r="AP268" s="149"/>
      <c r="AQ268" s="156">
        <f>_xlfn.IFNA(IF($B268=$B$381,0,IF($B268=$B$382,0,_xlfn.IFNA(INDEX('I.Supplementary 2017-18'!I$8:I$35,MATCH($B268,'I.Supplementary 2017-18'!$B$8:$B$35,0)),INDEX('I.KI 2017-18'!I$9:I$393,MATCH($B268,'I.KI 2017-18'!$B$9:$B$393,0))))),"")</f>
        <v>0.37848765465763679</v>
      </c>
      <c r="AR268" s="149">
        <f>_xlfn.IFNA(IF($B268=$B$381,0,IF($B268=$B$382,0,_xlfn.IFNA(INDEX('I.Supplementary 2017-18'!J$8:J$35,MATCH($B268,'I.Supplementary 2017-18'!$B$8:$B$35,0)),INDEX('I.KI 2017-18'!J$9:J$393,MATCH($B268,'I.KI 2017-18'!$B$9:$B$393,0))))),"")</f>
        <v>1.5302686368174405</v>
      </c>
      <c r="AS268" s="157">
        <f>_xlfn.IFNA(IF($B268=$B$381,0,IF($B268=$B$382,0,_xlfn.IFNA(INDEX('I.Supplementary 2017-18'!H$8:H$35,MATCH($B268,'I.Supplementary 2017-18'!$B$8:$B$35,0)),INDEX('I.KI 2017-18'!H$9:H$393,MATCH($B268,'I.KI 2017-18'!$B$9:$B$393,0))))),"")</f>
        <v>1.9087562914750773</v>
      </c>
      <c r="AT268" s="149"/>
      <c r="AU268" s="156">
        <f>_xlfn.IFNA(_xlfn.IFNA(INDEX('I.Supplementary 2018-19'!P$8:P$157,MATCH($B268,'I.Supplementary 2018-19'!$B$8:$B$157,0)),INDEX('I.KI 2018-19'!P$9:P$393,MATCH($B268,'I.KI 2018-19'!$B$9:$B$393,0))),"")</f>
        <v>0</v>
      </c>
      <c r="AV268" s="193">
        <f>_xlfn.IFNA(_xlfn.IFNA(INDEX('I.Supplementary 2018-19'!Q$8:Q$157,MATCH($B268,'I.Supplementary 2018-19'!$B$8:$B$157,0)),INDEX('I.KI 2018-19'!Q$9:Q$393,MATCH($B268,'I.KI 2018-19'!$B$9:$B$393,0))),"")</f>
        <v>0.143023570543902</v>
      </c>
      <c r="AW268" s="193">
        <f>_xlfn.IFNA(_xlfn.IFNA(INDEX('I.Supplementary 2018-19'!R$8:R$157,MATCH($B268,'I.Supplementary 2018-19'!$B$8:$B$157,0)),INDEX('I.KI 2018-19'!R$9:R$393,MATCH($B268,'I.KI 2018-19'!$B$9:$B$393,0))),"")</f>
        <v>0</v>
      </c>
      <c r="AX268" s="193">
        <f>_xlfn.IFNA(_xlfn.IFNA(INDEX('I.Supplementary 2018-19'!S$8:S$157,MATCH($B268,'I.Supplementary 2018-19'!$B$8:$B$157,0)),INDEX('I.KI 2018-19'!S$9:S$393,MATCH($B268,'I.KI 2018-19'!$B$9:$B$393,0))),"")</f>
        <v>0</v>
      </c>
      <c r="AY268" s="157">
        <f>_xlfn.IFNA(_xlfn.IFNA(INDEX('I.Supplementary 2018-19'!T$8:T$157,MATCH($B268,'I.Supplementary 2018-19'!$B$8:$B$157,0)),INDEX('I.KI 2018-19'!T$9:T$393,MATCH($B268,'I.KI 2018-19'!$B$9:$B$393,0))),"")</f>
        <v>0</v>
      </c>
      <c r="AZ268" s="156">
        <f>_xlfn.IFNA(_xlfn.IFNA(INDEX('I.Supplementary 2018-19'!U$8:U$157,MATCH($B268,'I.Supplementary 2018-19'!$B$8:$B$157,0)),INDEX('I.KI 2018-19'!U$9:U$393,MATCH($B268,'I.KI 2018-19'!$B$9:$B$393,0))),"")</f>
        <v>0</v>
      </c>
      <c r="BA268" s="193">
        <f>_xlfn.IFNA(_xlfn.IFNA(INDEX('I.Supplementary 2018-19'!V$8:V$157,MATCH($B268,'I.Supplementary 2018-19'!$B$8:$B$157,0)),INDEX('I.KI 2018-19'!V$9:V$393,MATCH($B268,'I.KI 2018-19'!$B$9:$B$393,0))),"")</f>
        <v>1.5762423726874923</v>
      </c>
      <c r="BB268" s="193">
        <f>_xlfn.IFNA(_xlfn.IFNA(INDEX('I.Supplementary 2018-19'!W$8:W$157,MATCH($B268,'I.Supplementary 2018-19'!$B$8:$B$157,0)),INDEX('I.KI 2018-19'!W$9:W$393,MATCH($B268,'I.KI 2018-19'!$B$9:$B$393,0))),"")</f>
        <v>0</v>
      </c>
      <c r="BC268" s="193">
        <f>_xlfn.IFNA(_xlfn.IFNA(INDEX('I.Supplementary 2018-19'!X$8:X$157,MATCH($B268,'I.Supplementary 2018-19'!$B$8:$B$157,0)),INDEX('I.KI 2018-19'!X$9:X$393,MATCH($B268,'I.KI 2018-19'!$B$9:$B$393,0))),"")</f>
        <v>0</v>
      </c>
      <c r="BD268" s="157">
        <f>_xlfn.IFNA(_xlfn.IFNA(INDEX('I.Supplementary 2018-19'!Y$8:Y$157,MATCH($B268,'I.Supplementary 2018-19'!$B$8:$B$157,0)),INDEX('I.KI 2018-19'!Y$9:Y$393,MATCH($B268,'I.KI 2018-19'!$B$9:$B$393,0))),"")</f>
        <v>0</v>
      </c>
      <c r="BE268" s="156">
        <f>_xlfn.IFNA(_xlfn.IFNA(INDEX('I.Supplementary 2018-19'!Z$8:Z$157,MATCH($B268,'I.Supplementary 2018-19'!$B$8:$B$157,0)),INDEX('I.KI 2018-19'!Z$9:Z$393,MATCH($B268,'I.KI 2018-19'!$B$9:$B$393,0))),"")</f>
        <v>0</v>
      </c>
      <c r="BF268" s="193">
        <f>_xlfn.IFNA(_xlfn.IFNA(INDEX('I.Supplementary 2018-19'!AA$8:AA$157,MATCH($B268,'I.Supplementary 2018-19'!$B$8:$B$157,0)),INDEX('I.KI 2018-19'!AA$9:AA$393,MATCH($B268,'I.KI 2018-19'!$B$9:$B$393,0))),"")</f>
        <v>1.7192659432313944</v>
      </c>
      <c r="BG268" s="193">
        <f>_xlfn.IFNA(_xlfn.IFNA(INDEX('I.Supplementary 2018-19'!AB$8:AB$157,MATCH($B268,'I.Supplementary 2018-19'!$B$8:$B$157,0)),INDEX('I.KI 2018-19'!AB$9:AB$393,MATCH($B268,'I.KI 2018-19'!$B$9:$B$393,0))),"")</f>
        <v>0</v>
      </c>
      <c r="BH268" s="193">
        <f>_xlfn.IFNA(_xlfn.IFNA(INDEX('I.Supplementary 2018-19'!AC$8:AC$157,MATCH($B268,'I.Supplementary 2018-19'!$B$8:$B$157,0)),INDEX('I.KI 2018-19'!AC$9:AC$393,MATCH($B268,'I.KI 2018-19'!$B$9:$B$393,0))),"")</f>
        <v>0</v>
      </c>
      <c r="BI268" s="157">
        <f>_xlfn.IFNA(_xlfn.IFNA(INDEX('I.Supplementary 2018-19'!AD$8:AD$157,MATCH($B268,'I.Supplementary 2018-19'!$B$8:$B$157,0)),INDEX('I.KI 2018-19'!AD$9:AD$393,MATCH($B268,'I.KI 2018-19'!$B$9:$B$393,0))),"")</f>
        <v>0</v>
      </c>
      <c r="BJ268" s="149"/>
      <c r="BK268" s="156">
        <f>_xlfn.IFNA(IF($B268=$B$381,0,IF($B268=$B$382,0,_xlfn.IFNA(INDEX('I.Supplementary 2018-19'!I$8:I$157,MATCH($B268,'I.Supplementary 2018-19'!$B$8:$B$157,0)),INDEX('I.KI 2018-19'!I$9:I$393,MATCH($B268,'I.KI 2018-19'!$B$9:$B$393,0))))),"")</f>
        <v>0.143023570543902</v>
      </c>
      <c r="BL268" s="149">
        <f>_xlfn.IFNA(IF($B268=$B$381,0,IF($B268=$B$382,0,_xlfn.IFNA(INDEX('I.Supplementary 2018-19'!J$8:J$157,MATCH($B268,'I.Supplementary 2018-19'!$B$8:$B$157,0)),INDEX('I.KI 2018-19'!J$9:J$393,MATCH($B268,'I.KI 2018-19'!$B$9:$B$393,0))))),"")</f>
        <v>1.5762423726874923</v>
      </c>
      <c r="BM268" s="157">
        <f>_xlfn.IFNA(IF($B268=$B$381,0,IF($B268=$B$382,0,_xlfn.IFNA(INDEX('I.Supplementary 2018-19'!H$8:H$157,MATCH($B268,'I.Supplementary 2018-19'!$B$8:$B$157,0)),INDEX('I.KI 2018-19'!H$9:H$393,MATCH($B268,'I.KI 2018-19'!$B$9:$B$393,0))))),"")</f>
        <v>1.7192659432313944</v>
      </c>
    </row>
    <row r="269" spans="2:65">
      <c r="B269" s="121" t="str">
        <f>'Calculations for 2021-22'!B269</f>
        <v>E4206</v>
      </c>
      <c r="C269" s="160" t="str">
        <f>'Calculations for 2021-22'!D269</f>
        <v>E4206</v>
      </c>
      <c r="D269" t="str">
        <f>'Calculations for 2021-22'!E269</f>
        <v>MD</v>
      </c>
      <c r="E269" t="str">
        <f>'Calculations for 2021-22'!F269</f>
        <v>P1701</v>
      </c>
      <c r="F269" s="120" t="str">
        <f>'Calculations for 2021-22'!H269</f>
        <v>Salford</v>
      </c>
      <c r="G269" s="156">
        <f>_xlfn.IFNA(INDEX('I.KI 2016-17'!M$8:M$391,MATCH($B269,'I.KI 2016-17'!$B$8:$B$391,0)),"")</f>
        <v>41.664367575873001</v>
      </c>
      <c r="H269" s="149">
        <f>_xlfn.IFNA(INDEX('I.KI 2016-17'!N$8:N$391,MATCH($B269,'I.KI 2016-17'!$B$8:$B$391,0)),"")</f>
        <v>5.0910693602850001</v>
      </c>
      <c r="I269" s="149">
        <f>_xlfn.IFNA(INDEX('I.KI 2016-17'!O$8:O$391,MATCH($B269,'I.KI 2016-17'!$B$8:$B$391,0)),"")</f>
        <v>0</v>
      </c>
      <c r="J269" s="149">
        <f>_xlfn.IFNA(INDEX('I.KI 2016-17'!P$8:P$391,MATCH($B269,'I.KI 2016-17'!$B$8:$B$391,0)),"")</f>
        <v>0</v>
      </c>
      <c r="K269" s="157">
        <f>_xlfn.IFNA(INDEX('I.KI 2016-17'!Q$8:Q$391,MATCH($B269,'I.KI 2016-17'!$B$8:$B$391,0)),"")</f>
        <v>0</v>
      </c>
      <c r="L269" s="156">
        <f>_xlfn.IFNA(INDEX('I.KI 2016-17'!R$8:R$391,MATCH($B269,'I.KI 2016-17'!$B$8:$B$391,0)),"")</f>
        <v>57.168635102986002</v>
      </c>
      <c r="M269" s="193">
        <f>_xlfn.IFNA(INDEX('I.KI 2016-17'!S$8:S$391,MATCH($B269,'I.KI 2016-17'!$B$8:$B$391,0)),"")</f>
        <v>9.3034447511540002</v>
      </c>
      <c r="N269" s="193">
        <f>_xlfn.IFNA(INDEX('I.KI 2016-17'!T$8:T$391,MATCH($B269,'I.KI 2016-17'!$B$8:$B$391,0)),"")</f>
        <v>0</v>
      </c>
      <c r="O269" s="193">
        <f>_xlfn.IFNA(INDEX('I.KI 2016-17'!U$8:U$391,MATCH($B269,'I.KI 2016-17'!$B$8:$B$391,0)),"")</f>
        <v>0</v>
      </c>
      <c r="P269" s="157">
        <f>_xlfn.IFNA(INDEX('I.KI 2016-17'!V$8:V$391,MATCH($B269,'I.KI 2016-17'!$B$8:$B$391,0)),"")</f>
        <v>0</v>
      </c>
      <c r="Q269" s="156">
        <f>_xlfn.IFNA(INDEX('I.KI 2016-17'!W$8:W$391,MATCH($B269,'I.KI 2016-17'!$B$8:$B$391,0)),"")</f>
        <v>98.833002678859003</v>
      </c>
      <c r="R269" s="193">
        <f>_xlfn.IFNA(INDEX('I.KI 2016-17'!X$8:X$391,MATCH($B269,'I.KI 2016-17'!$B$8:$B$391,0)),"")</f>
        <v>14.394514111439001</v>
      </c>
      <c r="S269" s="193">
        <f>_xlfn.IFNA(INDEX('I.KI 2016-17'!Y$8:Y$391,MATCH($B269,'I.KI 2016-17'!$B$8:$B$391,0)),"")</f>
        <v>0</v>
      </c>
      <c r="T269" s="193">
        <f>_xlfn.IFNA(INDEX('I.KI 2016-17'!Z$8:Z$391,MATCH($B269,'I.KI 2016-17'!$B$8:$B$391,0)),"")</f>
        <v>0</v>
      </c>
      <c r="U269" s="157">
        <f>_xlfn.IFNA(INDEX('I.KI 2016-17'!AA$8:AA$391,MATCH($B269,'I.KI 2016-17'!$B$8:$B$391,0)),"")</f>
        <v>0</v>
      </c>
      <c r="V269" s="149"/>
      <c r="W269" s="154">
        <f>_xlfn.IFNA(INDEX('I.KI 2016-17'!$H$8:$H$391,MATCH(B269,'I.KI 2016-17'!$B$8:$B$391,0)),"")</f>
        <v>46.755436936157999</v>
      </c>
      <c r="X269" s="153">
        <f>_xlfn.IFNA(INDEX('I.KI 2016-17'!$I$8:$I$391,MATCH(B269,'I.KI 2016-17'!$B$8:$B$391,0)),"")</f>
        <v>66.472079854139992</v>
      </c>
      <c r="Y269" s="155">
        <f>_xlfn.IFNA(INDEX('I.KI 2016-17'!$G$8:$G$391,MATCH(B269,'I.KI 2016-17'!$B$8:$B$391,0)),"")</f>
        <v>113.22751679029798</v>
      </c>
      <c r="Z269" s="149"/>
      <c r="AA269" s="156">
        <f>_xlfn.IFNA(IF($B269=$B$382,0,_xlfn.IFNA(INDEX('I.Supplementary 2017-18'!N$8:N$35,MATCH($B269,'I.Supplementary 2017-18'!$B$8:$B$35,0)),INDEX('I.KI 2017-18'!N$9:N$393,MATCH($B269,'I.KI 2017-18'!$B$9:$B$393,0)))),"")</f>
        <v>32.279293519515726</v>
      </c>
      <c r="AB269" s="193">
        <f>_xlfn.IFNA(IF($B269=$B$382,0,_xlfn.IFNA(INDEX('I.Supplementary 2017-18'!O$8:O$35,MATCH($B269,'I.Supplementary 2017-18'!$B$8:$B$35,0)),INDEX('I.KI 2017-18'!O$9:O$393,MATCH($B269,'I.KI 2017-18'!$B$9:$B$393,0)))),"")</f>
        <v>3.3488780344825164</v>
      </c>
      <c r="AC269" s="193">
        <f>_xlfn.IFNA(IF($B269=$B$382,0,_xlfn.IFNA(INDEX('I.Supplementary 2017-18'!P$8:P$35,MATCH($B269,'I.Supplementary 2017-18'!$B$8:$B$35,0)),INDEX('I.KI 2017-18'!P$9:P$393,MATCH($B269,'I.KI 2017-18'!$B$9:$B$393,0)))),"")</f>
        <v>0</v>
      </c>
      <c r="AD269" s="193">
        <f>_xlfn.IFNA(IF($B269=$B$382,0,_xlfn.IFNA(INDEX('I.Supplementary 2017-18'!Q$8:Q$35,MATCH($B269,'I.Supplementary 2017-18'!$B$8:$B$35,0)),INDEX('I.KI 2017-18'!Q$9:Q$393,MATCH($B269,'I.KI 2017-18'!$B$9:$B$393,0)))),"")</f>
        <v>0</v>
      </c>
      <c r="AE269" s="157">
        <f>_xlfn.IFNA(IF($B269=$B$382,0,_xlfn.IFNA(INDEX('I.Supplementary 2017-18'!R$8:R$35,MATCH($B269,'I.Supplementary 2017-18'!$B$8:$B$35,0)),INDEX('I.KI 2017-18'!R$9:R$393,MATCH($B269,'I.KI 2017-18'!$B$9:$B$393,0)))),"")</f>
        <v>0</v>
      </c>
      <c r="AF269" s="156">
        <f>_xlfn.IFNA(IF($B269=$B$382,0,_xlfn.IFNA(INDEX('I.Supplementary 2017-18'!S$8:S$35,MATCH($B269,'I.Supplementary 2017-18'!$B$8:$B$35,0)),INDEX('I.KI 2017-18'!S$9:S$393,MATCH($B269,'I.KI 2017-18'!$B$9:$B$393,0)))),"")</f>
        <v>58.335791366644798</v>
      </c>
      <c r="AG269" s="193">
        <f>_xlfn.IFNA(IF($B269=$B$382,0,_xlfn.IFNA(INDEX('I.Supplementary 2017-18'!T$8:T$35,MATCH($B269,'I.Supplementary 2017-18'!$B$8:$B$35,0)),INDEX('I.KI 2017-18'!T$9:T$393,MATCH($B269,'I.KI 2017-18'!$B$9:$B$393,0)))),"")</f>
        <v>9.4933841085542916</v>
      </c>
      <c r="AH269" s="193">
        <f>_xlfn.IFNA(IF($B269=$B$382,0,_xlfn.IFNA(INDEX('I.Supplementary 2017-18'!U$8:U$35,MATCH($B269,'I.Supplementary 2017-18'!$B$8:$B$35,0)),INDEX('I.KI 2017-18'!U$9:U$393,MATCH($B269,'I.KI 2017-18'!$B$9:$B$393,0)))),"")</f>
        <v>0</v>
      </c>
      <c r="AI269" s="193">
        <f>_xlfn.IFNA(IF($B269=$B$382,0,_xlfn.IFNA(INDEX('I.Supplementary 2017-18'!V$8:V$35,MATCH($B269,'I.Supplementary 2017-18'!$B$8:$B$35,0)),INDEX('I.KI 2017-18'!V$9:V$393,MATCH($B269,'I.KI 2017-18'!$B$9:$B$393,0)))),"")</f>
        <v>0</v>
      </c>
      <c r="AJ269" s="157">
        <f>_xlfn.IFNA(IF($B269=$B$382,0,_xlfn.IFNA(INDEX('I.Supplementary 2017-18'!W$8:W$35,MATCH($B269,'I.Supplementary 2017-18'!$B$8:$B$35,0)),INDEX('I.KI 2017-18'!W$9:W$393,MATCH($B269,'I.KI 2017-18'!$B$9:$B$393,0)))),"")</f>
        <v>0</v>
      </c>
      <c r="AK269" s="156">
        <f>_xlfn.IFNA(IF($B269=$B$382,0,_xlfn.IFNA(INDEX('I.Supplementary 2017-18'!X$8:X$35,MATCH($B269,'I.Supplementary 2017-18'!$B$8:$B$35,0)),INDEX('I.KI 2017-18'!X$9:X$393,MATCH($B269,'I.KI 2017-18'!$B$9:$B$393,0)))),"")</f>
        <v>90.615084886160531</v>
      </c>
      <c r="AL269" s="193">
        <f>_xlfn.IFNA(IF($B269=$B$382,0,_xlfn.IFNA(INDEX('I.Supplementary 2017-18'!Y$8:Y$35,MATCH($B269,'I.Supplementary 2017-18'!$B$8:$B$35,0)),INDEX('I.KI 2017-18'!Y$9:Y$393,MATCH($B269,'I.KI 2017-18'!$B$9:$B$393,0)))),"")</f>
        <v>12.842262143036809</v>
      </c>
      <c r="AM269" s="193">
        <f>_xlfn.IFNA(IF($B269=$B$382,0,_xlfn.IFNA(INDEX('I.Supplementary 2017-18'!Z$8:Z$35,MATCH($B269,'I.Supplementary 2017-18'!$B$8:$B$35,0)),INDEX('I.KI 2017-18'!Z$9:Z$393,MATCH($B269,'I.KI 2017-18'!$B$9:$B$393,0)))),"")</f>
        <v>0</v>
      </c>
      <c r="AN269" s="193">
        <f>_xlfn.IFNA(IF($B269=$B$382,0,_xlfn.IFNA(INDEX('I.Supplementary 2017-18'!AA$8:AA$35,MATCH($B269,'I.Supplementary 2017-18'!$B$8:$B$35,0)),INDEX('I.KI 2017-18'!AA$9:AA$393,MATCH($B269,'I.KI 2017-18'!$B$9:$B$393,0)))),"")</f>
        <v>0</v>
      </c>
      <c r="AO269" s="157">
        <f>_xlfn.IFNA(IF($B269=$B$382,0,_xlfn.IFNA(INDEX('I.Supplementary 2017-18'!AB$8:AB$35,MATCH($B269,'I.Supplementary 2017-18'!$B$8:$B$35,0)),INDEX('I.KI 2017-18'!AB$9:AB$393,MATCH($B269,'I.KI 2017-18'!$B$9:$B$393,0)))),"")</f>
        <v>0</v>
      </c>
      <c r="AP269" s="149"/>
      <c r="AQ269" s="156">
        <f>_xlfn.IFNA(IF($B269=$B$381,0,IF($B269=$B$382,0,_xlfn.IFNA(INDEX('I.Supplementary 2017-18'!I$8:I$35,MATCH($B269,'I.Supplementary 2017-18'!$B$8:$B$35,0)),INDEX('I.KI 2017-18'!I$9:I$393,MATCH($B269,'I.KI 2017-18'!$B$9:$B$393,0))))),"")</f>
        <v>35.628171553998243</v>
      </c>
      <c r="AR269" s="149">
        <f>_xlfn.IFNA(IF($B269=$B$381,0,IF($B269=$B$382,0,_xlfn.IFNA(INDEX('I.Supplementary 2017-18'!J$8:J$35,MATCH($B269,'I.Supplementary 2017-18'!$B$8:$B$35,0)),INDEX('I.KI 2017-18'!J$9:J$393,MATCH($B269,'I.KI 2017-18'!$B$9:$B$393,0))))),"")</f>
        <v>67.829175475199094</v>
      </c>
      <c r="AS269" s="157">
        <f>_xlfn.IFNA(IF($B269=$B$381,0,IF($B269=$B$382,0,_xlfn.IFNA(INDEX('I.Supplementary 2017-18'!H$8:H$35,MATCH($B269,'I.Supplementary 2017-18'!$B$8:$B$35,0)),INDEX('I.KI 2017-18'!H$9:H$393,MATCH($B269,'I.KI 2017-18'!$B$9:$B$393,0))))),"")</f>
        <v>103.45734702919734</v>
      </c>
      <c r="AT269" s="149"/>
      <c r="AU269" s="156">
        <f>_xlfn.IFNA(_xlfn.IFNA(INDEX('I.Supplementary 2018-19'!P$8:P$157,MATCH($B269,'I.Supplementary 2018-19'!$B$8:$B$157,0)),INDEX('I.KI 2018-19'!P$9:P$393,MATCH($B269,'I.KI 2018-19'!$B$9:$B$393,0))),"")</f>
        <v>25.856987968369214</v>
      </c>
      <c r="AV269" s="193">
        <f>_xlfn.IFNA(_xlfn.IFNA(INDEX('I.Supplementary 2018-19'!Q$8:Q$157,MATCH($B269,'I.Supplementary 2018-19'!$B$8:$B$157,0)),INDEX('I.KI 2018-19'!Q$9:Q$393,MATCH($B269,'I.KI 2018-19'!$B$9:$B$393,0))),"")</f>
        <v>2.232803560890777</v>
      </c>
      <c r="AW269" s="193">
        <f>_xlfn.IFNA(_xlfn.IFNA(INDEX('I.Supplementary 2018-19'!R$8:R$157,MATCH($B269,'I.Supplementary 2018-19'!$B$8:$B$157,0)),INDEX('I.KI 2018-19'!R$9:R$393,MATCH($B269,'I.KI 2018-19'!$B$9:$B$393,0))),"")</f>
        <v>0</v>
      </c>
      <c r="AX269" s="193">
        <f>_xlfn.IFNA(_xlfn.IFNA(INDEX('I.Supplementary 2018-19'!S$8:S$157,MATCH($B269,'I.Supplementary 2018-19'!$B$8:$B$157,0)),INDEX('I.KI 2018-19'!S$9:S$393,MATCH($B269,'I.KI 2018-19'!$B$9:$B$393,0))),"")</f>
        <v>0</v>
      </c>
      <c r="AY269" s="157">
        <f>_xlfn.IFNA(_xlfn.IFNA(INDEX('I.Supplementary 2018-19'!T$8:T$157,MATCH($B269,'I.Supplementary 2018-19'!$B$8:$B$157,0)),INDEX('I.KI 2018-19'!T$9:T$393,MATCH($B269,'I.KI 2018-19'!$B$9:$B$393,0))),"")</f>
        <v>0</v>
      </c>
      <c r="AZ269" s="156">
        <f>_xlfn.IFNA(_xlfn.IFNA(INDEX('I.Supplementary 2018-19'!U$8:U$157,MATCH($B269,'I.Supplementary 2018-19'!$B$8:$B$157,0)),INDEX('I.KI 2018-19'!U$9:U$393,MATCH($B269,'I.KI 2018-19'!$B$9:$B$393,0))),"")</f>
        <v>60.088368789677048</v>
      </c>
      <c r="BA269" s="193">
        <f>_xlfn.IFNA(_xlfn.IFNA(INDEX('I.Supplementary 2018-19'!V$8:V$157,MATCH($B269,'I.Supplementary 2018-19'!$B$8:$B$157,0)),INDEX('I.KI 2018-19'!V$9:V$393,MATCH($B269,'I.KI 2018-19'!$B$9:$B$393,0))),"")</f>
        <v>9.7785930731889703</v>
      </c>
      <c r="BB269" s="193">
        <f>_xlfn.IFNA(_xlfn.IFNA(INDEX('I.Supplementary 2018-19'!W$8:W$157,MATCH($B269,'I.Supplementary 2018-19'!$B$8:$B$157,0)),INDEX('I.KI 2018-19'!W$9:W$393,MATCH($B269,'I.KI 2018-19'!$B$9:$B$393,0))),"")</f>
        <v>0</v>
      </c>
      <c r="BC269" s="193">
        <f>_xlfn.IFNA(_xlfn.IFNA(INDEX('I.Supplementary 2018-19'!X$8:X$157,MATCH($B269,'I.Supplementary 2018-19'!$B$8:$B$157,0)),INDEX('I.KI 2018-19'!X$9:X$393,MATCH($B269,'I.KI 2018-19'!$B$9:$B$393,0))),"")</f>
        <v>0</v>
      </c>
      <c r="BD269" s="157">
        <f>_xlfn.IFNA(_xlfn.IFNA(INDEX('I.Supplementary 2018-19'!Y$8:Y$157,MATCH($B269,'I.Supplementary 2018-19'!$B$8:$B$157,0)),INDEX('I.KI 2018-19'!Y$9:Y$393,MATCH($B269,'I.KI 2018-19'!$B$9:$B$393,0))),"")</f>
        <v>0</v>
      </c>
      <c r="BE269" s="156">
        <f>_xlfn.IFNA(_xlfn.IFNA(INDEX('I.Supplementary 2018-19'!Z$8:Z$157,MATCH($B269,'I.Supplementary 2018-19'!$B$8:$B$157,0)),INDEX('I.KI 2018-19'!Z$9:Z$393,MATCH($B269,'I.KI 2018-19'!$B$9:$B$393,0))),"")</f>
        <v>85.945356758046259</v>
      </c>
      <c r="BF269" s="193">
        <f>_xlfn.IFNA(_xlfn.IFNA(INDEX('I.Supplementary 2018-19'!AA$8:AA$157,MATCH($B269,'I.Supplementary 2018-19'!$B$8:$B$157,0)),INDEX('I.KI 2018-19'!AA$9:AA$393,MATCH($B269,'I.KI 2018-19'!$B$9:$B$393,0))),"")</f>
        <v>12.011396634079748</v>
      </c>
      <c r="BG269" s="193">
        <f>_xlfn.IFNA(_xlfn.IFNA(INDEX('I.Supplementary 2018-19'!AB$8:AB$157,MATCH($B269,'I.Supplementary 2018-19'!$B$8:$B$157,0)),INDEX('I.KI 2018-19'!AB$9:AB$393,MATCH($B269,'I.KI 2018-19'!$B$9:$B$393,0))),"")</f>
        <v>0</v>
      </c>
      <c r="BH269" s="193">
        <f>_xlfn.IFNA(_xlfn.IFNA(INDEX('I.Supplementary 2018-19'!AC$8:AC$157,MATCH($B269,'I.Supplementary 2018-19'!$B$8:$B$157,0)),INDEX('I.KI 2018-19'!AC$9:AC$393,MATCH($B269,'I.KI 2018-19'!$B$9:$B$393,0))),"")</f>
        <v>0</v>
      </c>
      <c r="BI269" s="157">
        <f>_xlfn.IFNA(_xlfn.IFNA(INDEX('I.Supplementary 2018-19'!AD$8:AD$157,MATCH($B269,'I.Supplementary 2018-19'!$B$8:$B$157,0)),INDEX('I.KI 2018-19'!AD$9:AD$393,MATCH($B269,'I.KI 2018-19'!$B$9:$B$393,0))),"")</f>
        <v>0</v>
      </c>
      <c r="BJ269" s="149"/>
      <c r="BK269" s="156">
        <f>_xlfn.IFNA(IF($B269=$B$381,0,IF($B269=$B$382,0,_xlfn.IFNA(INDEX('I.Supplementary 2018-19'!I$8:I$157,MATCH($B269,'I.Supplementary 2018-19'!$B$8:$B$157,0)),INDEX('I.KI 2018-19'!I$9:I$393,MATCH($B269,'I.KI 2018-19'!$B$9:$B$393,0))))),"")</f>
        <v>28.089791529259994</v>
      </c>
      <c r="BL269" s="149">
        <f>_xlfn.IFNA(IF($B269=$B$381,0,IF($B269=$B$382,0,_xlfn.IFNA(INDEX('I.Supplementary 2018-19'!J$8:J$157,MATCH($B269,'I.Supplementary 2018-19'!$B$8:$B$157,0)),INDEX('I.KI 2018-19'!J$9:J$393,MATCH($B269,'I.KI 2018-19'!$B$9:$B$393,0))))),"")</f>
        <v>69.86696186286602</v>
      </c>
      <c r="BM269" s="157">
        <f>_xlfn.IFNA(IF($B269=$B$381,0,IF($B269=$B$382,0,_xlfn.IFNA(INDEX('I.Supplementary 2018-19'!H$8:H$157,MATCH($B269,'I.Supplementary 2018-19'!$B$8:$B$157,0)),INDEX('I.KI 2018-19'!H$9:H$393,MATCH($B269,'I.KI 2018-19'!$B$9:$B$393,0))))),"")</f>
        <v>97.956753392126018</v>
      </c>
    </row>
    <row r="270" spans="2:65">
      <c r="B270" s="121" t="str">
        <f>'Calculations for 2021-22'!B270</f>
        <v>E4604</v>
      </c>
      <c r="C270" s="160" t="str">
        <f>'Calculations for 2021-22'!D270</f>
        <v>E4604</v>
      </c>
      <c r="D270" t="str">
        <f>'Calculations for 2021-22'!E270</f>
        <v>MD</v>
      </c>
      <c r="E270" t="str">
        <f>'Calculations for 2021-22'!F270</f>
        <v>P1703</v>
      </c>
      <c r="F270" s="120" t="str">
        <f>'Calculations for 2021-22'!H270</f>
        <v>Sandwell</v>
      </c>
      <c r="G270" s="156">
        <f>_xlfn.IFNA(INDEX('I.KI 2016-17'!M$8:M$391,MATCH($B270,'I.KI 2016-17'!$B$8:$B$391,0)),"")</f>
        <v>60.610950798032</v>
      </c>
      <c r="H270" s="149">
        <f>_xlfn.IFNA(INDEX('I.KI 2016-17'!N$8:N$391,MATCH($B270,'I.KI 2016-17'!$B$8:$B$391,0)),"")</f>
        <v>6.8138775180439994</v>
      </c>
      <c r="I270" s="149">
        <f>_xlfn.IFNA(INDEX('I.KI 2016-17'!O$8:O$391,MATCH($B270,'I.KI 2016-17'!$B$8:$B$391,0)),"")</f>
        <v>0</v>
      </c>
      <c r="J270" s="149">
        <f>_xlfn.IFNA(INDEX('I.KI 2016-17'!P$8:P$391,MATCH($B270,'I.KI 2016-17'!$B$8:$B$391,0)),"")</f>
        <v>0</v>
      </c>
      <c r="K270" s="157">
        <f>_xlfn.IFNA(INDEX('I.KI 2016-17'!Q$8:Q$391,MATCH($B270,'I.KI 2016-17'!$B$8:$B$391,0)),"")</f>
        <v>0</v>
      </c>
      <c r="L270" s="156">
        <f>_xlfn.IFNA(INDEX('I.KI 2016-17'!R$8:R$391,MATCH($B270,'I.KI 2016-17'!$B$8:$B$391,0)),"")</f>
        <v>80.963092031087001</v>
      </c>
      <c r="M270" s="193">
        <f>_xlfn.IFNA(INDEX('I.KI 2016-17'!S$8:S$391,MATCH($B270,'I.KI 2016-17'!$B$8:$B$391,0)),"")</f>
        <v>12.166851237609</v>
      </c>
      <c r="N270" s="193">
        <f>_xlfn.IFNA(INDEX('I.KI 2016-17'!T$8:T$391,MATCH($B270,'I.KI 2016-17'!$B$8:$B$391,0)),"")</f>
        <v>0</v>
      </c>
      <c r="O270" s="193">
        <f>_xlfn.IFNA(INDEX('I.KI 2016-17'!U$8:U$391,MATCH($B270,'I.KI 2016-17'!$B$8:$B$391,0)),"")</f>
        <v>0</v>
      </c>
      <c r="P270" s="157">
        <f>_xlfn.IFNA(INDEX('I.KI 2016-17'!V$8:V$391,MATCH($B270,'I.KI 2016-17'!$B$8:$B$391,0)),"")</f>
        <v>0</v>
      </c>
      <c r="Q270" s="156">
        <f>_xlfn.IFNA(INDEX('I.KI 2016-17'!W$8:W$391,MATCH($B270,'I.KI 2016-17'!$B$8:$B$391,0)),"")</f>
        <v>141.57404282911901</v>
      </c>
      <c r="R270" s="193">
        <f>_xlfn.IFNA(INDEX('I.KI 2016-17'!X$8:X$391,MATCH($B270,'I.KI 2016-17'!$B$8:$B$391,0)),"")</f>
        <v>18.980728755653001</v>
      </c>
      <c r="S270" s="193">
        <f>_xlfn.IFNA(INDEX('I.KI 2016-17'!Y$8:Y$391,MATCH($B270,'I.KI 2016-17'!$B$8:$B$391,0)),"")</f>
        <v>0</v>
      </c>
      <c r="T270" s="193">
        <f>_xlfn.IFNA(INDEX('I.KI 2016-17'!Z$8:Z$391,MATCH($B270,'I.KI 2016-17'!$B$8:$B$391,0)),"")</f>
        <v>0</v>
      </c>
      <c r="U270" s="157">
        <f>_xlfn.IFNA(INDEX('I.KI 2016-17'!AA$8:AA$391,MATCH($B270,'I.KI 2016-17'!$B$8:$B$391,0)),"")</f>
        <v>0</v>
      </c>
      <c r="V270" s="149"/>
      <c r="W270" s="154">
        <f>_xlfn.IFNA(INDEX('I.KI 2016-17'!$H$8:$H$391,MATCH(B270,'I.KI 2016-17'!$B$8:$B$391,0)),"")</f>
        <v>67.424828316076002</v>
      </c>
      <c r="X270" s="153">
        <f>_xlfn.IFNA(INDEX('I.KI 2016-17'!$I$8:$I$391,MATCH(B270,'I.KI 2016-17'!$B$8:$B$391,0)),"")</f>
        <v>93.129943268695996</v>
      </c>
      <c r="Y270" s="155">
        <f>_xlfn.IFNA(INDEX('I.KI 2016-17'!$G$8:$G$391,MATCH(B270,'I.KI 2016-17'!$B$8:$B$391,0)),"")</f>
        <v>160.554771584772</v>
      </c>
      <c r="Z270" s="149"/>
      <c r="AA270" s="156">
        <f>_xlfn.IFNA(IF($B270=$B$382,0,_xlfn.IFNA(INDEX('I.Supplementary 2017-18'!N$8:N$35,MATCH($B270,'I.Supplementary 2017-18'!$B$8:$B$35,0)),INDEX('I.KI 2017-18'!N$9:N$393,MATCH($B270,'I.KI 2017-18'!$B$9:$B$393,0)))),"")</f>
        <v>48.514484614558356</v>
      </c>
      <c r="AB270" s="193">
        <f>_xlfn.IFNA(IF($B270=$B$382,0,_xlfn.IFNA(INDEX('I.Supplementary 2017-18'!O$8:O$35,MATCH($B270,'I.Supplementary 2017-18'!$B$8:$B$35,0)),INDEX('I.KI 2017-18'!O$9:O$393,MATCH($B270,'I.KI 2017-18'!$B$9:$B$393,0)))),"")</f>
        <v>4.761891778233057</v>
      </c>
      <c r="AC270" s="193">
        <f>_xlfn.IFNA(IF($B270=$B$382,0,_xlfn.IFNA(INDEX('I.Supplementary 2017-18'!P$8:P$35,MATCH($B270,'I.Supplementary 2017-18'!$B$8:$B$35,0)),INDEX('I.KI 2017-18'!P$9:P$393,MATCH($B270,'I.KI 2017-18'!$B$9:$B$393,0)))),"")</f>
        <v>0</v>
      </c>
      <c r="AD270" s="193">
        <f>_xlfn.IFNA(IF($B270=$B$382,0,_xlfn.IFNA(INDEX('I.Supplementary 2017-18'!Q$8:Q$35,MATCH($B270,'I.Supplementary 2017-18'!$B$8:$B$35,0)),INDEX('I.KI 2017-18'!Q$9:Q$393,MATCH($B270,'I.KI 2017-18'!$B$9:$B$393,0)))),"")</f>
        <v>0</v>
      </c>
      <c r="AE270" s="157">
        <f>_xlfn.IFNA(IF($B270=$B$382,0,_xlfn.IFNA(INDEX('I.Supplementary 2017-18'!R$8:R$35,MATCH($B270,'I.Supplementary 2017-18'!$B$8:$B$35,0)),INDEX('I.KI 2017-18'!R$9:R$393,MATCH($B270,'I.KI 2017-18'!$B$9:$B$393,0)))),"")</f>
        <v>0</v>
      </c>
      <c r="AF270" s="156">
        <f>_xlfn.IFNA(IF($B270=$B$382,0,_xlfn.IFNA(INDEX('I.Supplementary 2017-18'!S$8:S$35,MATCH($B270,'I.Supplementary 2017-18'!$B$8:$B$35,0)),INDEX('I.KI 2017-18'!S$9:S$393,MATCH($B270,'I.KI 2017-18'!$B$9:$B$393,0)))),"")</f>
        <v>82.616036514002104</v>
      </c>
      <c r="AG270" s="193">
        <f>_xlfn.IFNA(IF($B270=$B$382,0,_xlfn.IFNA(INDEX('I.Supplementary 2017-18'!T$8:T$35,MATCH($B270,'I.Supplementary 2017-18'!$B$8:$B$35,0)),INDEX('I.KI 2017-18'!T$9:T$393,MATCH($B270,'I.KI 2017-18'!$B$9:$B$393,0)))),"")</f>
        <v>12.415249972429214</v>
      </c>
      <c r="AH270" s="193">
        <f>_xlfn.IFNA(IF($B270=$B$382,0,_xlfn.IFNA(INDEX('I.Supplementary 2017-18'!U$8:U$35,MATCH($B270,'I.Supplementary 2017-18'!$B$8:$B$35,0)),INDEX('I.KI 2017-18'!U$9:U$393,MATCH($B270,'I.KI 2017-18'!$B$9:$B$393,0)))),"")</f>
        <v>0</v>
      </c>
      <c r="AI270" s="193">
        <f>_xlfn.IFNA(IF($B270=$B$382,0,_xlfn.IFNA(INDEX('I.Supplementary 2017-18'!V$8:V$35,MATCH($B270,'I.Supplementary 2017-18'!$B$8:$B$35,0)),INDEX('I.KI 2017-18'!V$9:V$393,MATCH($B270,'I.KI 2017-18'!$B$9:$B$393,0)))),"")</f>
        <v>0</v>
      </c>
      <c r="AJ270" s="157">
        <f>_xlfn.IFNA(IF($B270=$B$382,0,_xlfn.IFNA(INDEX('I.Supplementary 2017-18'!W$8:W$35,MATCH($B270,'I.Supplementary 2017-18'!$B$8:$B$35,0)),INDEX('I.KI 2017-18'!W$9:W$393,MATCH($B270,'I.KI 2017-18'!$B$9:$B$393,0)))),"")</f>
        <v>0</v>
      </c>
      <c r="AK270" s="156">
        <f>_xlfn.IFNA(IF($B270=$B$382,0,_xlfn.IFNA(INDEX('I.Supplementary 2017-18'!X$8:X$35,MATCH($B270,'I.Supplementary 2017-18'!$B$8:$B$35,0)),INDEX('I.KI 2017-18'!X$9:X$393,MATCH($B270,'I.KI 2017-18'!$B$9:$B$393,0)))),"")</f>
        <v>131.13052112856047</v>
      </c>
      <c r="AL270" s="193">
        <f>_xlfn.IFNA(IF($B270=$B$382,0,_xlfn.IFNA(INDEX('I.Supplementary 2017-18'!Y$8:Y$35,MATCH($B270,'I.Supplementary 2017-18'!$B$8:$B$35,0)),INDEX('I.KI 2017-18'!Y$9:Y$393,MATCH($B270,'I.KI 2017-18'!$B$9:$B$393,0)))),"")</f>
        <v>17.177141750662273</v>
      </c>
      <c r="AM270" s="193">
        <f>_xlfn.IFNA(IF($B270=$B$382,0,_xlfn.IFNA(INDEX('I.Supplementary 2017-18'!Z$8:Z$35,MATCH($B270,'I.Supplementary 2017-18'!$B$8:$B$35,0)),INDEX('I.KI 2017-18'!Z$9:Z$393,MATCH($B270,'I.KI 2017-18'!$B$9:$B$393,0)))),"")</f>
        <v>0</v>
      </c>
      <c r="AN270" s="193">
        <f>_xlfn.IFNA(IF($B270=$B$382,0,_xlfn.IFNA(INDEX('I.Supplementary 2017-18'!AA$8:AA$35,MATCH($B270,'I.Supplementary 2017-18'!$B$8:$B$35,0)),INDEX('I.KI 2017-18'!AA$9:AA$393,MATCH($B270,'I.KI 2017-18'!$B$9:$B$393,0)))),"")</f>
        <v>0</v>
      </c>
      <c r="AO270" s="157">
        <f>_xlfn.IFNA(IF($B270=$B$382,0,_xlfn.IFNA(INDEX('I.Supplementary 2017-18'!AB$8:AB$35,MATCH($B270,'I.Supplementary 2017-18'!$B$8:$B$35,0)),INDEX('I.KI 2017-18'!AB$9:AB$393,MATCH($B270,'I.KI 2017-18'!$B$9:$B$393,0)))),"")</f>
        <v>0</v>
      </c>
      <c r="AP270" s="149"/>
      <c r="AQ270" s="156">
        <f>_xlfn.IFNA(IF($B270=$B$381,0,IF($B270=$B$382,0,_xlfn.IFNA(INDEX('I.Supplementary 2017-18'!I$8:I$35,MATCH($B270,'I.Supplementary 2017-18'!$B$8:$B$35,0)),INDEX('I.KI 2017-18'!I$9:I$393,MATCH($B270,'I.KI 2017-18'!$B$9:$B$393,0))))),"")</f>
        <v>53.276376392791413</v>
      </c>
      <c r="AR270" s="149">
        <f>_xlfn.IFNA(IF($B270=$B$381,0,IF($B270=$B$382,0,_xlfn.IFNA(INDEX('I.Supplementary 2017-18'!J$8:J$35,MATCH($B270,'I.Supplementary 2017-18'!$B$8:$B$35,0)),INDEX('I.KI 2017-18'!J$9:J$393,MATCH($B270,'I.KI 2017-18'!$B$9:$B$393,0))))),"")</f>
        <v>95.031286486431313</v>
      </c>
      <c r="AS270" s="157">
        <f>_xlfn.IFNA(IF($B270=$B$381,0,IF($B270=$B$382,0,_xlfn.IFNA(INDEX('I.Supplementary 2017-18'!H$8:H$35,MATCH($B270,'I.Supplementary 2017-18'!$B$8:$B$35,0)),INDEX('I.KI 2017-18'!H$9:H$393,MATCH($B270,'I.KI 2017-18'!$B$9:$B$393,0))))),"")</f>
        <v>148.30766287922273</v>
      </c>
      <c r="AT270" s="149"/>
      <c r="AU270" s="156">
        <f>_xlfn.IFNA(_xlfn.IFNA(INDEX('I.Supplementary 2018-19'!P$8:P$157,MATCH($B270,'I.Supplementary 2018-19'!$B$8:$B$157,0)),INDEX('I.KI 2018-19'!P$9:P$393,MATCH($B270,'I.KI 2018-19'!$B$9:$B$393,0))),"")</f>
        <v>40.099302128198104</v>
      </c>
      <c r="AV270" s="193">
        <f>_xlfn.IFNA(_xlfn.IFNA(INDEX('I.Supplementary 2018-19'!Q$8:Q$157,MATCH($B270,'I.Supplementary 2018-19'!$B$8:$B$157,0)),INDEX('I.KI 2018-19'!Q$9:Q$393,MATCH($B270,'I.KI 2018-19'!$B$9:$B$393,0))),"")</f>
        <v>3.4237417075060086</v>
      </c>
      <c r="AW270" s="193">
        <f>_xlfn.IFNA(_xlfn.IFNA(INDEX('I.Supplementary 2018-19'!R$8:R$157,MATCH($B270,'I.Supplementary 2018-19'!$B$8:$B$157,0)),INDEX('I.KI 2018-19'!R$9:R$393,MATCH($B270,'I.KI 2018-19'!$B$9:$B$393,0))),"")</f>
        <v>0</v>
      </c>
      <c r="AX270" s="193">
        <f>_xlfn.IFNA(_xlfn.IFNA(INDEX('I.Supplementary 2018-19'!S$8:S$157,MATCH($B270,'I.Supplementary 2018-19'!$B$8:$B$157,0)),INDEX('I.KI 2018-19'!S$9:S$393,MATCH($B270,'I.KI 2018-19'!$B$9:$B$393,0))),"")</f>
        <v>0</v>
      </c>
      <c r="AY270" s="157">
        <f>_xlfn.IFNA(_xlfn.IFNA(INDEX('I.Supplementary 2018-19'!T$8:T$157,MATCH($B270,'I.Supplementary 2018-19'!$B$8:$B$157,0)),INDEX('I.KI 2018-19'!T$9:T$393,MATCH($B270,'I.KI 2018-19'!$B$9:$B$393,0))),"")</f>
        <v>0</v>
      </c>
      <c r="AZ270" s="156">
        <f>_xlfn.IFNA(_xlfn.IFNA(INDEX('I.Supplementary 2018-19'!U$8:U$157,MATCH($B270,'I.Supplementary 2018-19'!$B$8:$B$157,0)),INDEX('I.KI 2018-19'!U$9:U$393,MATCH($B270,'I.KI 2018-19'!$B$9:$B$393,0))),"")</f>
        <v>85.098063362062248</v>
      </c>
      <c r="BA270" s="193">
        <f>_xlfn.IFNA(_xlfn.IFNA(INDEX('I.Supplementary 2018-19'!V$8:V$157,MATCH($B270,'I.Supplementary 2018-19'!$B$8:$B$157,0)),INDEX('I.KI 2018-19'!V$9:V$393,MATCH($B270,'I.KI 2018-19'!$B$9:$B$393,0))),"")</f>
        <v>12.788240314948546</v>
      </c>
      <c r="BB270" s="193">
        <f>_xlfn.IFNA(_xlfn.IFNA(INDEX('I.Supplementary 2018-19'!W$8:W$157,MATCH($B270,'I.Supplementary 2018-19'!$B$8:$B$157,0)),INDEX('I.KI 2018-19'!W$9:W$393,MATCH($B270,'I.KI 2018-19'!$B$9:$B$393,0))),"")</f>
        <v>0</v>
      </c>
      <c r="BC270" s="193">
        <f>_xlfn.IFNA(_xlfn.IFNA(INDEX('I.Supplementary 2018-19'!X$8:X$157,MATCH($B270,'I.Supplementary 2018-19'!$B$8:$B$157,0)),INDEX('I.KI 2018-19'!X$9:X$393,MATCH($B270,'I.KI 2018-19'!$B$9:$B$393,0))),"")</f>
        <v>0</v>
      </c>
      <c r="BD270" s="157">
        <f>_xlfn.IFNA(_xlfn.IFNA(INDEX('I.Supplementary 2018-19'!Y$8:Y$157,MATCH($B270,'I.Supplementary 2018-19'!$B$8:$B$157,0)),INDEX('I.KI 2018-19'!Y$9:Y$393,MATCH($B270,'I.KI 2018-19'!$B$9:$B$393,0))),"")</f>
        <v>0</v>
      </c>
      <c r="BE270" s="156">
        <f>_xlfn.IFNA(_xlfn.IFNA(INDEX('I.Supplementary 2018-19'!Z$8:Z$157,MATCH($B270,'I.Supplementary 2018-19'!$B$8:$B$157,0)),INDEX('I.KI 2018-19'!Z$9:Z$393,MATCH($B270,'I.KI 2018-19'!$B$9:$B$393,0))),"")</f>
        <v>125.19736549026035</v>
      </c>
      <c r="BF270" s="193">
        <f>_xlfn.IFNA(_xlfn.IFNA(INDEX('I.Supplementary 2018-19'!AA$8:AA$157,MATCH($B270,'I.Supplementary 2018-19'!$B$8:$B$157,0)),INDEX('I.KI 2018-19'!AA$9:AA$393,MATCH($B270,'I.KI 2018-19'!$B$9:$B$393,0))),"")</f>
        <v>16.211982022454553</v>
      </c>
      <c r="BG270" s="193">
        <f>_xlfn.IFNA(_xlfn.IFNA(INDEX('I.Supplementary 2018-19'!AB$8:AB$157,MATCH($B270,'I.Supplementary 2018-19'!$B$8:$B$157,0)),INDEX('I.KI 2018-19'!AB$9:AB$393,MATCH($B270,'I.KI 2018-19'!$B$9:$B$393,0))),"")</f>
        <v>0</v>
      </c>
      <c r="BH270" s="193">
        <f>_xlfn.IFNA(_xlfn.IFNA(INDEX('I.Supplementary 2018-19'!AC$8:AC$157,MATCH($B270,'I.Supplementary 2018-19'!$B$8:$B$157,0)),INDEX('I.KI 2018-19'!AC$9:AC$393,MATCH($B270,'I.KI 2018-19'!$B$9:$B$393,0))),"")</f>
        <v>0</v>
      </c>
      <c r="BI270" s="157">
        <f>_xlfn.IFNA(_xlfn.IFNA(INDEX('I.Supplementary 2018-19'!AD$8:AD$157,MATCH($B270,'I.Supplementary 2018-19'!$B$8:$B$157,0)),INDEX('I.KI 2018-19'!AD$9:AD$393,MATCH($B270,'I.KI 2018-19'!$B$9:$B$393,0))),"")</f>
        <v>0</v>
      </c>
      <c r="BJ270" s="149"/>
      <c r="BK270" s="156">
        <f>_xlfn.IFNA(IF($B270=$B$381,0,IF($B270=$B$382,0,_xlfn.IFNA(INDEX('I.Supplementary 2018-19'!I$8:I$157,MATCH($B270,'I.Supplementary 2018-19'!$B$8:$B$157,0)),INDEX('I.KI 2018-19'!I$9:I$393,MATCH($B270,'I.KI 2018-19'!$B$9:$B$393,0))))),"")</f>
        <v>43.523043835704108</v>
      </c>
      <c r="BL270" s="149">
        <f>_xlfn.IFNA(IF($B270=$B$381,0,IF($B270=$B$382,0,_xlfn.IFNA(INDEX('I.Supplementary 2018-19'!J$8:J$157,MATCH($B270,'I.Supplementary 2018-19'!$B$8:$B$157,0)),INDEX('I.KI 2018-19'!J$9:J$393,MATCH($B270,'I.KI 2018-19'!$B$9:$B$393,0))))),"")</f>
        <v>97.886303677010787</v>
      </c>
      <c r="BM270" s="157">
        <f>_xlfn.IFNA(IF($B270=$B$381,0,IF($B270=$B$382,0,_xlfn.IFNA(INDEX('I.Supplementary 2018-19'!H$8:H$157,MATCH($B270,'I.Supplementary 2018-19'!$B$8:$B$157,0)),INDEX('I.KI 2018-19'!H$9:H$393,MATCH($B270,'I.KI 2018-19'!$B$9:$B$393,0))))),"")</f>
        <v>141.4093475127149</v>
      </c>
    </row>
    <row r="271" spans="2:65">
      <c r="B271" s="121" t="str">
        <f>'Calculations for 2021-22'!B271</f>
        <v>E2736</v>
      </c>
      <c r="C271" s="160" t="str">
        <f>'Calculations for 2021-22'!D271</f>
        <v>E2736</v>
      </c>
      <c r="D271" t="str">
        <f>'Calculations for 2021-22'!E271</f>
        <v>SD</v>
      </c>
      <c r="E271" t="str">
        <f>'Calculations for 2021-22'!F271</f>
        <v>P1912</v>
      </c>
      <c r="F271" s="120" t="str">
        <f>'Calculations for 2021-22'!H271</f>
        <v>Scarborough</v>
      </c>
      <c r="G271" s="156">
        <f>_xlfn.IFNA(INDEX('I.KI 2016-17'!M$8:M$391,MATCH($B271,'I.KI 2016-17'!$B$8:$B$391,0)),"")</f>
        <v>0</v>
      </c>
      <c r="H271" s="149">
        <f>_xlfn.IFNA(INDEX('I.KI 2016-17'!N$8:N$391,MATCH($B271,'I.KI 2016-17'!$B$8:$B$391,0)),"")</f>
        <v>2.1285053716650002</v>
      </c>
      <c r="I271" s="149">
        <f>_xlfn.IFNA(INDEX('I.KI 2016-17'!O$8:O$391,MATCH($B271,'I.KI 2016-17'!$B$8:$B$391,0)),"")</f>
        <v>0</v>
      </c>
      <c r="J271" s="149">
        <f>_xlfn.IFNA(INDEX('I.KI 2016-17'!P$8:P$391,MATCH($B271,'I.KI 2016-17'!$B$8:$B$391,0)),"")</f>
        <v>0</v>
      </c>
      <c r="K271" s="157">
        <f>_xlfn.IFNA(INDEX('I.KI 2016-17'!Q$8:Q$391,MATCH($B271,'I.KI 2016-17'!$B$8:$B$391,0)),"")</f>
        <v>0</v>
      </c>
      <c r="L271" s="156">
        <f>_xlfn.IFNA(INDEX('I.KI 2016-17'!R$8:R$391,MATCH($B271,'I.KI 2016-17'!$B$8:$B$391,0)),"")</f>
        <v>0</v>
      </c>
      <c r="M271" s="193">
        <f>_xlfn.IFNA(INDEX('I.KI 2016-17'!S$8:S$391,MATCH($B271,'I.KI 2016-17'!$B$8:$B$391,0)),"")</f>
        <v>3.9225385501160002</v>
      </c>
      <c r="N271" s="193">
        <f>_xlfn.IFNA(INDEX('I.KI 2016-17'!T$8:T$391,MATCH($B271,'I.KI 2016-17'!$B$8:$B$391,0)),"")</f>
        <v>0</v>
      </c>
      <c r="O271" s="193">
        <f>_xlfn.IFNA(INDEX('I.KI 2016-17'!U$8:U$391,MATCH($B271,'I.KI 2016-17'!$B$8:$B$391,0)),"")</f>
        <v>0</v>
      </c>
      <c r="P271" s="157">
        <f>_xlfn.IFNA(INDEX('I.KI 2016-17'!V$8:V$391,MATCH($B271,'I.KI 2016-17'!$B$8:$B$391,0)),"")</f>
        <v>0</v>
      </c>
      <c r="Q271" s="156">
        <f>_xlfn.IFNA(INDEX('I.KI 2016-17'!W$8:W$391,MATCH($B271,'I.KI 2016-17'!$B$8:$B$391,0)),"")</f>
        <v>0</v>
      </c>
      <c r="R271" s="193">
        <f>_xlfn.IFNA(INDEX('I.KI 2016-17'!X$8:X$391,MATCH($B271,'I.KI 2016-17'!$B$8:$B$391,0)),"")</f>
        <v>6.0510439217809999</v>
      </c>
      <c r="S271" s="193">
        <f>_xlfn.IFNA(INDEX('I.KI 2016-17'!Y$8:Y$391,MATCH($B271,'I.KI 2016-17'!$B$8:$B$391,0)),"")</f>
        <v>0</v>
      </c>
      <c r="T271" s="193">
        <f>_xlfn.IFNA(INDEX('I.KI 2016-17'!Z$8:Z$391,MATCH($B271,'I.KI 2016-17'!$B$8:$B$391,0)),"")</f>
        <v>0</v>
      </c>
      <c r="U271" s="157">
        <f>_xlfn.IFNA(INDEX('I.KI 2016-17'!AA$8:AA$391,MATCH($B271,'I.KI 2016-17'!$B$8:$B$391,0)),"")</f>
        <v>0</v>
      </c>
      <c r="V271" s="149"/>
      <c r="W271" s="154">
        <f>_xlfn.IFNA(INDEX('I.KI 2016-17'!$H$8:$H$391,MATCH(B271,'I.KI 2016-17'!$B$8:$B$391,0)),"")</f>
        <v>2.1285053716650002</v>
      </c>
      <c r="X271" s="153">
        <f>_xlfn.IFNA(INDEX('I.KI 2016-17'!$I$8:$I$391,MATCH(B271,'I.KI 2016-17'!$B$8:$B$391,0)),"")</f>
        <v>3.9225385501160002</v>
      </c>
      <c r="Y271" s="155">
        <f>_xlfn.IFNA(INDEX('I.KI 2016-17'!$G$8:$G$391,MATCH(B271,'I.KI 2016-17'!$B$8:$B$391,0)),"")</f>
        <v>6.0510439217809999</v>
      </c>
      <c r="Z271" s="149"/>
      <c r="AA271" s="156">
        <f>_xlfn.IFNA(IF($B271=$B$382,0,_xlfn.IFNA(INDEX('I.Supplementary 2017-18'!N$8:N$35,MATCH($B271,'I.Supplementary 2017-18'!$B$8:$B$35,0)),INDEX('I.KI 2017-18'!N$9:N$393,MATCH($B271,'I.KI 2017-18'!$B$9:$B$393,0)))),"")</f>
        <v>0</v>
      </c>
      <c r="AB271" s="193">
        <f>_xlfn.IFNA(IF($B271=$B$382,0,_xlfn.IFNA(INDEX('I.Supplementary 2017-18'!O$8:O$35,MATCH($B271,'I.Supplementary 2017-18'!$B$8:$B$35,0)),INDEX('I.KI 2017-18'!O$9:O$393,MATCH($B271,'I.KI 2017-18'!$B$9:$B$393,0)))),"")</f>
        <v>1.2305938774266447</v>
      </c>
      <c r="AC271" s="193">
        <f>_xlfn.IFNA(IF($B271=$B$382,0,_xlfn.IFNA(INDEX('I.Supplementary 2017-18'!P$8:P$35,MATCH($B271,'I.Supplementary 2017-18'!$B$8:$B$35,0)),INDEX('I.KI 2017-18'!P$9:P$393,MATCH($B271,'I.KI 2017-18'!$B$9:$B$393,0)))),"")</f>
        <v>0</v>
      </c>
      <c r="AD271" s="193">
        <f>_xlfn.IFNA(IF($B271=$B$382,0,_xlfn.IFNA(INDEX('I.Supplementary 2017-18'!Q$8:Q$35,MATCH($B271,'I.Supplementary 2017-18'!$B$8:$B$35,0)),INDEX('I.KI 2017-18'!Q$9:Q$393,MATCH($B271,'I.KI 2017-18'!$B$9:$B$393,0)))),"")</f>
        <v>0</v>
      </c>
      <c r="AE271" s="157">
        <f>_xlfn.IFNA(IF($B271=$B$382,0,_xlfn.IFNA(INDEX('I.Supplementary 2017-18'!R$8:R$35,MATCH($B271,'I.Supplementary 2017-18'!$B$8:$B$35,0)),INDEX('I.KI 2017-18'!R$9:R$393,MATCH($B271,'I.KI 2017-18'!$B$9:$B$393,0)))),"")</f>
        <v>0</v>
      </c>
      <c r="AF271" s="156">
        <f>_xlfn.IFNA(IF($B271=$B$382,0,_xlfn.IFNA(INDEX('I.Supplementary 2017-18'!S$8:S$35,MATCH($B271,'I.Supplementary 2017-18'!$B$8:$B$35,0)),INDEX('I.KI 2017-18'!S$9:S$393,MATCH($B271,'I.KI 2017-18'!$B$9:$B$393,0)))),"")</f>
        <v>0</v>
      </c>
      <c r="AG271" s="193">
        <f>_xlfn.IFNA(IF($B271=$B$382,0,_xlfn.IFNA(INDEX('I.Supplementary 2017-18'!T$8:T$35,MATCH($B271,'I.Supplementary 2017-18'!$B$8:$B$35,0)),INDEX('I.KI 2017-18'!T$9:T$393,MATCH($B271,'I.KI 2017-18'!$B$9:$B$393,0)))),"")</f>
        <v>4.0026211938587384</v>
      </c>
      <c r="AH271" s="193">
        <f>_xlfn.IFNA(IF($B271=$B$382,0,_xlfn.IFNA(INDEX('I.Supplementary 2017-18'!U$8:U$35,MATCH($B271,'I.Supplementary 2017-18'!$B$8:$B$35,0)),INDEX('I.KI 2017-18'!U$9:U$393,MATCH($B271,'I.KI 2017-18'!$B$9:$B$393,0)))),"")</f>
        <v>0</v>
      </c>
      <c r="AI271" s="193">
        <f>_xlfn.IFNA(IF($B271=$B$382,0,_xlfn.IFNA(INDEX('I.Supplementary 2017-18'!V$8:V$35,MATCH($B271,'I.Supplementary 2017-18'!$B$8:$B$35,0)),INDEX('I.KI 2017-18'!V$9:V$393,MATCH($B271,'I.KI 2017-18'!$B$9:$B$393,0)))),"")</f>
        <v>0</v>
      </c>
      <c r="AJ271" s="157">
        <f>_xlfn.IFNA(IF($B271=$B$382,0,_xlfn.IFNA(INDEX('I.Supplementary 2017-18'!W$8:W$35,MATCH($B271,'I.Supplementary 2017-18'!$B$8:$B$35,0)),INDEX('I.KI 2017-18'!W$9:W$393,MATCH($B271,'I.KI 2017-18'!$B$9:$B$393,0)))),"")</f>
        <v>0</v>
      </c>
      <c r="AK271" s="156">
        <f>_xlfn.IFNA(IF($B271=$B$382,0,_xlfn.IFNA(INDEX('I.Supplementary 2017-18'!X$8:X$35,MATCH($B271,'I.Supplementary 2017-18'!$B$8:$B$35,0)),INDEX('I.KI 2017-18'!X$9:X$393,MATCH($B271,'I.KI 2017-18'!$B$9:$B$393,0)))),"")</f>
        <v>0</v>
      </c>
      <c r="AL271" s="193">
        <f>_xlfn.IFNA(IF($B271=$B$382,0,_xlfn.IFNA(INDEX('I.Supplementary 2017-18'!Y$8:Y$35,MATCH($B271,'I.Supplementary 2017-18'!$B$8:$B$35,0)),INDEX('I.KI 2017-18'!Y$9:Y$393,MATCH($B271,'I.KI 2017-18'!$B$9:$B$393,0)))),"")</f>
        <v>5.2332150712853833</v>
      </c>
      <c r="AM271" s="193">
        <f>_xlfn.IFNA(IF($B271=$B$382,0,_xlfn.IFNA(INDEX('I.Supplementary 2017-18'!Z$8:Z$35,MATCH($B271,'I.Supplementary 2017-18'!$B$8:$B$35,0)),INDEX('I.KI 2017-18'!Z$9:Z$393,MATCH($B271,'I.KI 2017-18'!$B$9:$B$393,0)))),"")</f>
        <v>0</v>
      </c>
      <c r="AN271" s="193">
        <f>_xlfn.IFNA(IF($B271=$B$382,0,_xlfn.IFNA(INDEX('I.Supplementary 2017-18'!AA$8:AA$35,MATCH($B271,'I.Supplementary 2017-18'!$B$8:$B$35,0)),INDEX('I.KI 2017-18'!AA$9:AA$393,MATCH($B271,'I.KI 2017-18'!$B$9:$B$393,0)))),"")</f>
        <v>0</v>
      </c>
      <c r="AO271" s="157">
        <f>_xlfn.IFNA(IF($B271=$B$382,0,_xlfn.IFNA(INDEX('I.Supplementary 2017-18'!AB$8:AB$35,MATCH($B271,'I.Supplementary 2017-18'!$B$8:$B$35,0)),INDEX('I.KI 2017-18'!AB$9:AB$393,MATCH($B271,'I.KI 2017-18'!$B$9:$B$393,0)))),"")</f>
        <v>0</v>
      </c>
      <c r="AP271" s="149"/>
      <c r="AQ271" s="156">
        <f>_xlfn.IFNA(IF($B271=$B$381,0,IF($B271=$B$382,0,_xlfn.IFNA(INDEX('I.Supplementary 2017-18'!I$8:I$35,MATCH($B271,'I.Supplementary 2017-18'!$B$8:$B$35,0)),INDEX('I.KI 2017-18'!I$9:I$393,MATCH($B271,'I.KI 2017-18'!$B$9:$B$393,0))))),"")</f>
        <v>1.2305938774266447</v>
      </c>
      <c r="AR271" s="149">
        <f>_xlfn.IFNA(IF($B271=$B$381,0,IF($B271=$B$382,0,_xlfn.IFNA(INDEX('I.Supplementary 2017-18'!J$8:J$35,MATCH($B271,'I.Supplementary 2017-18'!$B$8:$B$35,0)),INDEX('I.KI 2017-18'!J$9:J$393,MATCH($B271,'I.KI 2017-18'!$B$9:$B$393,0))))),"")</f>
        <v>4.0026211938587384</v>
      </c>
      <c r="AS271" s="157">
        <f>_xlfn.IFNA(IF($B271=$B$381,0,IF($B271=$B$382,0,_xlfn.IFNA(INDEX('I.Supplementary 2017-18'!H$8:H$35,MATCH($B271,'I.Supplementary 2017-18'!$B$8:$B$35,0)),INDEX('I.KI 2017-18'!H$9:H$393,MATCH($B271,'I.KI 2017-18'!$B$9:$B$393,0))))),"")</f>
        <v>5.2332150712853833</v>
      </c>
      <c r="AT271" s="149"/>
      <c r="AU271" s="156">
        <f>_xlfn.IFNA(_xlfn.IFNA(INDEX('I.Supplementary 2018-19'!P$8:P$157,MATCH($B271,'I.Supplementary 2018-19'!$B$8:$B$157,0)),INDEX('I.KI 2018-19'!P$9:P$393,MATCH($B271,'I.KI 2018-19'!$B$9:$B$393,0))),"")</f>
        <v>0</v>
      </c>
      <c r="AV271" s="193">
        <f>_xlfn.IFNA(_xlfn.IFNA(INDEX('I.Supplementary 2018-19'!Q$8:Q$157,MATCH($B271,'I.Supplementary 2018-19'!$B$8:$B$157,0)),INDEX('I.KI 2018-19'!Q$9:Q$393,MATCH($B271,'I.KI 2018-19'!$B$9:$B$393,0))),"")</f>
        <v>0.67241797398626801</v>
      </c>
      <c r="AW271" s="193">
        <f>_xlfn.IFNA(_xlfn.IFNA(INDEX('I.Supplementary 2018-19'!R$8:R$157,MATCH($B271,'I.Supplementary 2018-19'!$B$8:$B$157,0)),INDEX('I.KI 2018-19'!R$9:R$393,MATCH($B271,'I.KI 2018-19'!$B$9:$B$393,0))),"")</f>
        <v>0</v>
      </c>
      <c r="AX271" s="193">
        <f>_xlfn.IFNA(_xlfn.IFNA(INDEX('I.Supplementary 2018-19'!S$8:S$157,MATCH($B271,'I.Supplementary 2018-19'!$B$8:$B$157,0)),INDEX('I.KI 2018-19'!S$9:S$393,MATCH($B271,'I.KI 2018-19'!$B$9:$B$393,0))),"")</f>
        <v>0</v>
      </c>
      <c r="AY271" s="157">
        <f>_xlfn.IFNA(_xlfn.IFNA(INDEX('I.Supplementary 2018-19'!T$8:T$157,MATCH($B271,'I.Supplementary 2018-19'!$B$8:$B$157,0)),INDEX('I.KI 2018-19'!T$9:T$393,MATCH($B271,'I.KI 2018-19'!$B$9:$B$393,0))),"")</f>
        <v>0</v>
      </c>
      <c r="AZ271" s="156">
        <f>_xlfn.IFNA(_xlfn.IFNA(INDEX('I.Supplementary 2018-19'!U$8:U$157,MATCH($B271,'I.Supplementary 2018-19'!$B$8:$B$157,0)),INDEX('I.KI 2018-19'!U$9:U$393,MATCH($B271,'I.KI 2018-19'!$B$9:$B$393,0))),"")</f>
        <v>0</v>
      </c>
      <c r="BA271" s="193">
        <f>_xlfn.IFNA(_xlfn.IFNA(INDEX('I.Supplementary 2018-19'!V$8:V$157,MATCH($B271,'I.Supplementary 2018-19'!$B$8:$B$157,0)),INDEX('I.KI 2018-19'!V$9:V$393,MATCH($B271,'I.KI 2018-19'!$B$9:$B$393,0))),"")</f>
        <v>4.1228716159918335</v>
      </c>
      <c r="BB271" s="193">
        <f>_xlfn.IFNA(_xlfn.IFNA(INDEX('I.Supplementary 2018-19'!W$8:W$157,MATCH($B271,'I.Supplementary 2018-19'!$B$8:$B$157,0)),INDEX('I.KI 2018-19'!W$9:W$393,MATCH($B271,'I.KI 2018-19'!$B$9:$B$393,0))),"")</f>
        <v>0</v>
      </c>
      <c r="BC271" s="193">
        <f>_xlfn.IFNA(_xlfn.IFNA(INDEX('I.Supplementary 2018-19'!X$8:X$157,MATCH($B271,'I.Supplementary 2018-19'!$B$8:$B$157,0)),INDEX('I.KI 2018-19'!X$9:X$393,MATCH($B271,'I.KI 2018-19'!$B$9:$B$393,0))),"")</f>
        <v>0</v>
      </c>
      <c r="BD271" s="157">
        <f>_xlfn.IFNA(_xlfn.IFNA(INDEX('I.Supplementary 2018-19'!Y$8:Y$157,MATCH($B271,'I.Supplementary 2018-19'!$B$8:$B$157,0)),INDEX('I.KI 2018-19'!Y$9:Y$393,MATCH($B271,'I.KI 2018-19'!$B$9:$B$393,0))),"")</f>
        <v>0</v>
      </c>
      <c r="BE271" s="156">
        <f>_xlfn.IFNA(_xlfn.IFNA(INDEX('I.Supplementary 2018-19'!Z$8:Z$157,MATCH($B271,'I.Supplementary 2018-19'!$B$8:$B$157,0)),INDEX('I.KI 2018-19'!Z$9:Z$393,MATCH($B271,'I.KI 2018-19'!$B$9:$B$393,0))),"")</f>
        <v>0</v>
      </c>
      <c r="BF271" s="193">
        <f>_xlfn.IFNA(_xlfn.IFNA(INDEX('I.Supplementary 2018-19'!AA$8:AA$157,MATCH($B271,'I.Supplementary 2018-19'!$B$8:$B$157,0)),INDEX('I.KI 2018-19'!AA$9:AA$393,MATCH($B271,'I.KI 2018-19'!$B$9:$B$393,0))),"")</f>
        <v>4.7952895899781014</v>
      </c>
      <c r="BG271" s="193">
        <f>_xlfn.IFNA(_xlfn.IFNA(INDEX('I.Supplementary 2018-19'!AB$8:AB$157,MATCH($B271,'I.Supplementary 2018-19'!$B$8:$B$157,0)),INDEX('I.KI 2018-19'!AB$9:AB$393,MATCH($B271,'I.KI 2018-19'!$B$9:$B$393,0))),"")</f>
        <v>0</v>
      </c>
      <c r="BH271" s="193">
        <f>_xlfn.IFNA(_xlfn.IFNA(INDEX('I.Supplementary 2018-19'!AC$8:AC$157,MATCH($B271,'I.Supplementary 2018-19'!$B$8:$B$157,0)),INDEX('I.KI 2018-19'!AC$9:AC$393,MATCH($B271,'I.KI 2018-19'!$B$9:$B$393,0))),"")</f>
        <v>0</v>
      </c>
      <c r="BI271" s="157">
        <f>_xlfn.IFNA(_xlfn.IFNA(INDEX('I.Supplementary 2018-19'!AD$8:AD$157,MATCH($B271,'I.Supplementary 2018-19'!$B$8:$B$157,0)),INDEX('I.KI 2018-19'!AD$9:AD$393,MATCH($B271,'I.KI 2018-19'!$B$9:$B$393,0))),"")</f>
        <v>0</v>
      </c>
      <c r="BJ271" s="149"/>
      <c r="BK271" s="156">
        <f>_xlfn.IFNA(IF($B271=$B$381,0,IF($B271=$B$382,0,_xlfn.IFNA(INDEX('I.Supplementary 2018-19'!I$8:I$157,MATCH($B271,'I.Supplementary 2018-19'!$B$8:$B$157,0)),INDEX('I.KI 2018-19'!I$9:I$393,MATCH($B271,'I.KI 2018-19'!$B$9:$B$393,0))))),"")</f>
        <v>0.67241797398626801</v>
      </c>
      <c r="BL271" s="149">
        <f>_xlfn.IFNA(IF($B271=$B$381,0,IF($B271=$B$382,0,_xlfn.IFNA(INDEX('I.Supplementary 2018-19'!J$8:J$157,MATCH($B271,'I.Supplementary 2018-19'!$B$8:$B$157,0)),INDEX('I.KI 2018-19'!J$9:J$393,MATCH($B271,'I.KI 2018-19'!$B$9:$B$393,0))))),"")</f>
        <v>4.1228716159918335</v>
      </c>
      <c r="BM271" s="157">
        <f>_xlfn.IFNA(IF($B271=$B$381,0,IF($B271=$B$382,0,_xlfn.IFNA(INDEX('I.Supplementary 2018-19'!H$8:H$157,MATCH($B271,'I.Supplementary 2018-19'!$B$8:$B$157,0)),INDEX('I.KI 2018-19'!H$9:H$393,MATCH($B271,'I.KI 2018-19'!$B$9:$B$393,0))))),"")</f>
        <v>4.7952895899781014</v>
      </c>
    </row>
    <row r="272" spans="2:65">
      <c r="B272" s="121" t="str">
        <f>'Calculations for 2021-22'!B272</f>
        <v>E3332</v>
      </c>
      <c r="C272" s="160" t="str">
        <f>'Calculations for 2021-22'!D272</f>
        <v>E3332</v>
      </c>
      <c r="D272" t="str">
        <f>'Calculations for 2021-22'!E272</f>
        <v>SD</v>
      </c>
      <c r="E272" t="str">
        <f>'Calculations for 2021-22'!F272</f>
        <v>P1911</v>
      </c>
      <c r="F272" s="120" t="str">
        <f>'Calculations for 2021-22'!H272</f>
        <v>Sedgemoor</v>
      </c>
      <c r="G272" s="156">
        <f>_xlfn.IFNA(INDEX('I.KI 2016-17'!M$8:M$391,MATCH($B272,'I.KI 2016-17'!$B$8:$B$391,0)),"")</f>
        <v>0</v>
      </c>
      <c r="H272" s="149">
        <f>_xlfn.IFNA(INDEX('I.KI 2016-17'!N$8:N$391,MATCH($B272,'I.KI 2016-17'!$B$8:$B$391,0)),"")</f>
        <v>1.581042631748</v>
      </c>
      <c r="I272" s="149">
        <f>_xlfn.IFNA(INDEX('I.KI 2016-17'!O$8:O$391,MATCH($B272,'I.KI 2016-17'!$B$8:$B$391,0)),"")</f>
        <v>0</v>
      </c>
      <c r="J272" s="149">
        <f>_xlfn.IFNA(INDEX('I.KI 2016-17'!P$8:P$391,MATCH($B272,'I.KI 2016-17'!$B$8:$B$391,0)),"")</f>
        <v>0</v>
      </c>
      <c r="K272" s="157">
        <f>_xlfn.IFNA(INDEX('I.KI 2016-17'!Q$8:Q$391,MATCH($B272,'I.KI 2016-17'!$B$8:$B$391,0)),"")</f>
        <v>0</v>
      </c>
      <c r="L272" s="156">
        <f>_xlfn.IFNA(INDEX('I.KI 2016-17'!R$8:R$391,MATCH($B272,'I.KI 2016-17'!$B$8:$B$391,0)),"")</f>
        <v>0</v>
      </c>
      <c r="M272" s="193">
        <f>_xlfn.IFNA(INDEX('I.KI 2016-17'!S$8:S$391,MATCH($B272,'I.KI 2016-17'!$B$8:$B$391,0)),"")</f>
        <v>3.2515216701340002</v>
      </c>
      <c r="N272" s="193">
        <f>_xlfn.IFNA(INDEX('I.KI 2016-17'!T$8:T$391,MATCH($B272,'I.KI 2016-17'!$B$8:$B$391,0)),"")</f>
        <v>0</v>
      </c>
      <c r="O272" s="193">
        <f>_xlfn.IFNA(INDEX('I.KI 2016-17'!U$8:U$391,MATCH($B272,'I.KI 2016-17'!$B$8:$B$391,0)),"")</f>
        <v>0</v>
      </c>
      <c r="P272" s="157">
        <f>_xlfn.IFNA(INDEX('I.KI 2016-17'!V$8:V$391,MATCH($B272,'I.KI 2016-17'!$B$8:$B$391,0)),"")</f>
        <v>0</v>
      </c>
      <c r="Q272" s="156">
        <f>_xlfn.IFNA(INDEX('I.KI 2016-17'!W$8:W$391,MATCH($B272,'I.KI 2016-17'!$B$8:$B$391,0)),"")</f>
        <v>0</v>
      </c>
      <c r="R272" s="193">
        <f>_xlfn.IFNA(INDEX('I.KI 2016-17'!X$8:X$391,MATCH($B272,'I.KI 2016-17'!$B$8:$B$391,0)),"")</f>
        <v>4.8325643018819999</v>
      </c>
      <c r="S272" s="193">
        <f>_xlfn.IFNA(INDEX('I.KI 2016-17'!Y$8:Y$391,MATCH($B272,'I.KI 2016-17'!$B$8:$B$391,0)),"")</f>
        <v>0</v>
      </c>
      <c r="T272" s="193">
        <f>_xlfn.IFNA(INDEX('I.KI 2016-17'!Z$8:Z$391,MATCH($B272,'I.KI 2016-17'!$B$8:$B$391,0)),"")</f>
        <v>0</v>
      </c>
      <c r="U272" s="157">
        <f>_xlfn.IFNA(INDEX('I.KI 2016-17'!AA$8:AA$391,MATCH($B272,'I.KI 2016-17'!$B$8:$B$391,0)),"")</f>
        <v>0</v>
      </c>
      <c r="V272" s="149"/>
      <c r="W272" s="154">
        <f>_xlfn.IFNA(INDEX('I.KI 2016-17'!$H$8:$H$391,MATCH(B272,'I.KI 2016-17'!$B$8:$B$391,0)),"")</f>
        <v>1.581042631748</v>
      </c>
      <c r="X272" s="153">
        <f>_xlfn.IFNA(INDEX('I.KI 2016-17'!$I$8:$I$391,MATCH(B272,'I.KI 2016-17'!$B$8:$B$391,0)),"")</f>
        <v>3.2515216701340002</v>
      </c>
      <c r="Y272" s="155">
        <f>_xlfn.IFNA(INDEX('I.KI 2016-17'!$G$8:$G$391,MATCH(B272,'I.KI 2016-17'!$B$8:$B$391,0)),"")</f>
        <v>4.8325643018819999</v>
      </c>
      <c r="Z272" s="149"/>
      <c r="AA272" s="156">
        <f>_xlfn.IFNA(IF($B272=$B$382,0,_xlfn.IFNA(INDEX('I.Supplementary 2017-18'!N$8:N$35,MATCH($B272,'I.Supplementary 2017-18'!$B$8:$B$35,0)),INDEX('I.KI 2017-18'!N$9:N$393,MATCH($B272,'I.KI 2017-18'!$B$9:$B$393,0)))),"")</f>
        <v>0</v>
      </c>
      <c r="AB272" s="193">
        <f>_xlfn.IFNA(IF($B272=$B$382,0,_xlfn.IFNA(INDEX('I.Supplementary 2017-18'!O$8:O$35,MATCH($B272,'I.Supplementary 2017-18'!$B$8:$B$35,0)),INDEX('I.KI 2017-18'!O$9:O$393,MATCH($B272,'I.KI 2017-18'!$B$9:$B$393,0)))),"")</f>
        <v>0.91298197989418362</v>
      </c>
      <c r="AC272" s="193">
        <f>_xlfn.IFNA(IF($B272=$B$382,0,_xlfn.IFNA(INDEX('I.Supplementary 2017-18'!P$8:P$35,MATCH($B272,'I.Supplementary 2017-18'!$B$8:$B$35,0)),INDEX('I.KI 2017-18'!P$9:P$393,MATCH($B272,'I.KI 2017-18'!$B$9:$B$393,0)))),"")</f>
        <v>0</v>
      </c>
      <c r="AD272" s="193">
        <f>_xlfn.IFNA(IF($B272=$B$382,0,_xlfn.IFNA(INDEX('I.Supplementary 2017-18'!Q$8:Q$35,MATCH($B272,'I.Supplementary 2017-18'!$B$8:$B$35,0)),INDEX('I.KI 2017-18'!Q$9:Q$393,MATCH($B272,'I.KI 2017-18'!$B$9:$B$393,0)))),"")</f>
        <v>0</v>
      </c>
      <c r="AE272" s="157">
        <f>_xlfn.IFNA(IF($B272=$B$382,0,_xlfn.IFNA(INDEX('I.Supplementary 2017-18'!R$8:R$35,MATCH($B272,'I.Supplementary 2017-18'!$B$8:$B$35,0)),INDEX('I.KI 2017-18'!R$9:R$393,MATCH($B272,'I.KI 2017-18'!$B$9:$B$393,0)))),"")</f>
        <v>0</v>
      </c>
      <c r="AF272" s="156">
        <f>_xlfn.IFNA(IF($B272=$B$382,0,_xlfn.IFNA(INDEX('I.Supplementary 2017-18'!S$8:S$35,MATCH($B272,'I.Supplementary 2017-18'!$B$8:$B$35,0)),INDEX('I.KI 2017-18'!S$9:S$393,MATCH($B272,'I.KI 2017-18'!$B$9:$B$393,0)))),"")</f>
        <v>0</v>
      </c>
      <c r="AG272" s="193">
        <f>_xlfn.IFNA(IF($B272=$B$382,0,_xlfn.IFNA(INDEX('I.Supplementary 2017-18'!T$8:T$35,MATCH($B272,'I.Supplementary 2017-18'!$B$8:$B$35,0)),INDEX('I.KI 2017-18'!T$9:T$393,MATCH($B272,'I.KI 2017-18'!$B$9:$B$393,0)))),"")</f>
        <v>3.3179048167122365</v>
      </c>
      <c r="AH272" s="193">
        <f>_xlfn.IFNA(IF($B272=$B$382,0,_xlfn.IFNA(INDEX('I.Supplementary 2017-18'!U$8:U$35,MATCH($B272,'I.Supplementary 2017-18'!$B$8:$B$35,0)),INDEX('I.KI 2017-18'!U$9:U$393,MATCH($B272,'I.KI 2017-18'!$B$9:$B$393,0)))),"")</f>
        <v>0</v>
      </c>
      <c r="AI272" s="193">
        <f>_xlfn.IFNA(IF($B272=$B$382,0,_xlfn.IFNA(INDEX('I.Supplementary 2017-18'!V$8:V$35,MATCH($B272,'I.Supplementary 2017-18'!$B$8:$B$35,0)),INDEX('I.KI 2017-18'!V$9:V$393,MATCH($B272,'I.KI 2017-18'!$B$9:$B$393,0)))),"")</f>
        <v>0</v>
      </c>
      <c r="AJ272" s="157">
        <f>_xlfn.IFNA(IF($B272=$B$382,0,_xlfn.IFNA(INDEX('I.Supplementary 2017-18'!W$8:W$35,MATCH($B272,'I.Supplementary 2017-18'!$B$8:$B$35,0)),INDEX('I.KI 2017-18'!W$9:W$393,MATCH($B272,'I.KI 2017-18'!$B$9:$B$393,0)))),"")</f>
        <v>0</v>
      </c>
      <c r="AK272" s="156">
        <f>_xlfn.IFNA(IF($B272=$B$382,0,_xlfn.IFNA(INDEX('I.Supplementary 2017-18'!X$8:X$35,MATCH($B272,'I.Supplementary 2017-18'!$B$8:$B$35,0)),INDEX('I.KI 2017-18'!X$9:X$393,MATCH($B272,'I.KI 2017-18'!$B$9:$B$393,0)))),"")</f>
        <v>0</v>
      </c>
      <c r="AL272" s="193">
        <f>_xlfn.IFNA(IF($B272=$B$382,0,_xlfn.IFNA(INDEX('I.Supplementary 2017-18'!Y$8:Y$35,MATCH($B272,'I.Supplementary 2017-18'!$B$8:$B$35,0)),INDEX('I.KI 2017-18'!Y$9:Y$393,MATCH($B272,'I.KI 2017-18'!$B$9:$B$393,0)))),"")</f>
        <v>4.2308867966064199</v>
      </c>
      <c r="AM272" s="193">
        <f>_xlfn.IFNA(IF($B272=$B$382,0,_xlfn.IFNA(INDEX('I.Supplementary 2017-18'!Z$8:Z$35,MATCH($B272,'I.Supplementary 2017-18'!$B$8:$B$35,0)),INDEX('I.KI 2017-18'!Z$9:Z$393,MATCH($B272,'I.KI 2017-18'!$B$9:$B$393,0)))),"")</f>
        <v>0</v>
      </c>
      <c r="AN272" s="193">
        <f>_xlfn.IFNA(IF($B272=$B$382,0,_xlfn.IFNA(INDEX('I.Supplementary 2017-18'!AA$8:AA$35,MATCH($B272,'I.Supplementary 2017-18'!$B$8:$B$35,0)),INDEX('I.KI 2017-18'!AA$9:AA$393,MATCH($B272,'I.KI 2017-18'!$B$9:$B$393,0)))),"")</f>
        <v>0</v>
      </c>
      <c r="AO272" s="157">
        <f>_xlfn.IFNA(IF($B272=$B$382,0,_xlfn.IFNA(INDEX('I.Supplementary 2017-18'!AB$8:AB$35,MATCH($B272,'I.Supplementary 2017-18'!$B$8:$B$35,0)),INDEX('I.KI 2017-18'!AB$9:AB$393,MATCH($B272,'I.KI 2017-18'!$B$9:$B$393,0)))),"")</f>
        <v>0</v>
      </c>
      <c r="AP272" s="149"/>
      <c r="AQ272" s="156">
        <f>_xlfn.IFNA(IF($B272=$B$381,0,IF($B272=$B$382,0,_xlfn.IFNA(INDEX('I.Supplementary 2017-18'!I$8:I$35,MATCH($B272,'I.Supplementary 2017-18'!$B$8:$B$35,0)),INDEX('I.KI 2017-18'!I$9:I$393,MATCH($B272,'I.KI 2017-18'!$B$9:$B$393,0))))),"")</f>
        <v>0.91298197989418362</v>
      </c>
      <c r="AR272" s="149">
        <f>_xlfn.IFNA(IF($B272=$B$381,0,IF($B272=$B$382,0,_xlfn.IFNA(INDEX('I.Supplementary 2017-18'!J$8:J$35,MATCH($B272,'I.Supplementary 2017-18'!$B$8:$B$35,0)),INDEX('I.KI 2017-18'!J$9:J$393,MATCH($B272,'I.KI 2017-18'!$B$9:$B$393,0))))),"")</f>
        <v>3.3179048167122365</v>
      </c>
      <c r="AS272" s="157">
        <f>_xlfn.IFNA(IF($B272=$B$381,0,IF($B272=$B$382,0,_xlfn.IFNA(INDEX('I.Supplementary 2017-18'!H$8:H$35,MATCH($B272,'I.Supplementary 2017-18'!$B$8:$B$35,0)),INDEX('I.KI 2017-18'!H$9:H$393,MATCH($B272,'I.KI 2017-18'!$B$9:$B$393,0))))),"")</f>
        <v>4.2308867966064199</v>
      </c>
      <c r="AT272" s="149"/>
      <c r="AU272" s="156">
        <f>_xlfn.IFNA(_xlfn.IFNA(INDEX('I.Supplementary 2018-19'!P$8:P$157,MATCH($B272,'I.Supplementary 2018-19'!$B$8:$B$157,0)),INDEX('I.KI 2018-19'!P$9:P$393,MATCH($B272,'I.KI 2018-19'!$B$9:$B$393,0))),"")</f>
        <v>0</v>
      </c>
      <c r="AV272" s="193">
        <f>_xlfn.IFNA(_xlfn.IFNA(INDEX('I.Supplementary 2018-19'!Q$8:Q$157,MATCH($B272,'I.Supplementary 2018-19'!$B$8:$B$157,0)),INDEX('I.KI 2018-19'!Q$9:Q$393,MATCH($B272,'I.KI 2018-19'!$B$9:$B$393,0))),"")</f>
        <v>0.49118396178313156</v>
      </c>
      <c r="AW272" s="193">
        <f>_xlfn.IFNA(_xlfn.IFNA(INDEX('I.Supplementary 2018-19'!R$8:R$157,MATCH($B272,'I.Supplementary 2018-19'!$B$8:$B$157,0)),INDEX('I.KI 2018-19'!R$9:R$393,MATCH($B272,'I.KI 2018-19'!$B$9:$B$393,0))),"")</f>
        <v>0</v>
      </c>
      <c r="AX272" s="193">
        <f>_xlfn.IFNA(_xlfn.IFNA(INDEX('I.Supplementary 2018-19'!S$8:S$157,MATCH($B272,'I.Supplementary 2018-19'!$B$8:$B$157,0)),INDEX('I.KI 2018-19'!S$9:S$393,MATCH($B272,'I.KI 2018-19'!$B$9:$B$393,0))),"")</f>
        <v>0</v>
      </c>
      <c r="AY272" s="157">
        <f>_xlfn.IFNA(_xlfn.IFNA(INDEX('I.Supplementary 2018-19'!T$8:T$157,MATCH($B272,'I.Supplementary 2018-19'!$B$8:$B$157,0)),INDEX('I.KI 2018-19'!T$9:T$393,MATCH($B272,'I.KI 2018-19'!$B$9:$B$393,0))),"")</f>
        <v>0</v>
      </c>
      <c r="AZ272" s="156">
        <f>_xlfn.IFNA(_xlfn.IFNA(INDEX('I.Supplementary 2018-19'!U$8:U$157,MATCH($B272,'I.Supplementary 2018-19'!$B$8:$B$157,0)),INDEX('I.KI 2018-19'!U$9:U$393,MATCH($B272,'I.KI 2018-19'!$B$9:$B$393,0))),"")</f>
        <v>0</v>
      </c>
      <c r="BA272" s="193">
        <f>_xlfn.IFNA(_xlfn.IFNA(INDEX('I.Supplementary 2018-19'!V$8:V$157,MATCH($B272,'I.Supplementary 2018-19'!$B$8:$B$157,0)),INDEX('I.KI 2018-19'!V$9:V$393,MATCH($B272,'I.KI 2018-19'!$B$9:$B$393,0))),"")</f>
        <v>3.4175843605619605</v>
      </c>
      <c r="BB272" s="193">
        <f>_xlfn.IFNA(_xlfn.IFNA(INDEX('I.Supplementary 2018-19'!W$8:W$157,MATCH($B272,'I.Supplementary 2018-19'!$B$8:$B$157,0)),INDEX('I.KI 2018-19'!W$9:W$393,MATCH($B272,'I.KI 2018-19'!$B$9:$B$393,0))),"")</f>
        <v>0</v>
      </c>
      <c r="BC272" s="193">
        <f>_xlfn.IFNA(_xlfn.IFNA(INDEX('I.Supplementary 2018-19'!X$8:X$157,MATCH($B272,'I.Supplementary 2018-19'!$B$8:$B$157,0)),INDEX('I.KI 2018-19'!X$9:X$393,MATCH($B272,'I.KI 2018-19'!$B$9:$B$393,0))),"")</f>
        <v>0</v>
      </c>
      <c r="BD272" s="157">
        <f>_xlfn.IFNA(_xlfn.IFNA(INDEX('I.Supplementary 2018-19'!Y$8:Y$157,MATCH($B272,'I.Supplementary 2018-19'!$B$8:$B$157,0)),INDEX('I.KI 2018-19'!Y$9:Y$393,MATCH($B272,'I.KI 2018-19'!$B$9:$B$393,0))),"")</f>
        <v>0</v>
      </c>
      <c r="BE272" s="156">
        <f>_xlfn.IFNA(_xlfn.IFNA(INDEX('I.Supplementary 2018-19'!Z$8:Z$157,MATCH($B272,'I.Supplementary 2018-19'!$B$8:$B$157,0)),INDEX('I.KI 2018-19'!Z$9:Z$393,MATCH($B272,'I.KI 2018-19'!$B$9:$B$393,0))),"")</f>
        <v>0</v>
      </c>
      <c r="BF272" s="193">
        <f>_xlfn.IFNA(_xlfn.IFNA(INDEX('I.Supplementary 2018-19'!AA$8:AA$157,MATCH($B272,'I.Supplementary 2018-19'!$B$8:$B$157,0)),INDEX('I.KI 2018-19'!AA$9:AA$393,MATCH($B272,'I.KI 2018-19'!$B$9:$B$393,0))),"")</f>
        <v>3.9087683223450922</v>
      </c>
      <c r="BG272" s="193">
        <f>_xlfn.IFNA(_xlfn.IFNA(INDEX('I.Supplementary 2018-19'!AB$8:AB$157,MATCH($B272,'I.Supplementary 2018-19'!$B$8:$B$157,0)),INDEX('I.KI 2018-19'!AB$9:AB$393,MATCH($B272,'I.KI 2018-19'!$B$9:$B$393,0))),"")</f>
        <v>0</v>
      </c>
      <c r="BH272" s="193">
        <f>_xlfn.IFNA(_xlfn.IFNA(INDEX('I.Supplementary 2018-19'!AC$8:AC$157,MATCH($B272,'I.Supplementary 2018-19'!$B$8:$B$157,0)),INDEX('I.KI 2018-19'!AC$9:AC$393,MATCH($B272,'I.KI 2018-19'!$B$9:$B$393,0))),"")</f>
        <v>0</v>
      </c>
      <c r="BI272" s="157">
        <f>_xlfn.IFNA(_xlfn.IFNA(INDEX('I.Supplementary 2018-19'!AD$8:AD$157,MATCH($B272,'I.Supplementary 2018-19'!$B$8:$B$157,0)),INDEX('I.KI 2018-19'!AD$9:AD$393,MATCH($B272,'I.KI 2018-19'!$B$9:$B$393,0))),"")</f>
        <v>0</v>
      </c>
      <c r="BJ272" s="149"/>
      <c r="BK272" s="156">
        <f>_xlfn.IFNA(IF($B272=$B$381,0,IF($B272=$B$382,0,_xlfn.IFNA(INDEX('I.Supplementary 2018-19'!I$8:I$157,MATCH($B272,'I.Supplementary 2018-19'!$B$8:$B$157,0)),INDEX('I.KI 2018-19'!I$9:I$393,MATCH($B272,'I.KI 2018-19'!$B$9:$B$393,0))))),"")</f>
        <v>0.49118396178313156</v>
      </c>
      <c r="BL272" s="149">
        <f>_xlfn.IFNA(IF($B272=$B$381,0,IF($B272=$B$382,0,_xlfn.IFNA(INDEX('I.Supplementary 2018-19'!J$8:J$157,MATCH($B272,'I.Supplementary 2018-19'!$B$8:$B$157,0)),INDEX('I.KI 2018-19'!J$9:J$393,MATCH($B272,'I.KI 2018-19'!$B$9:$B$393,0))))),"")</f>
        <v>3.4175843605619605</v>
      </c>
      <c r="BM272" s="157">
        <f>_xlfn.IFNA(IF($B272=$B$381,0,IF($B272=$B$382,0,_xlfn.IFNA(INDEX('I.Supplementary 2018-19'!H$8:H$157,MATCH($B272,'I.Supplementary 2018-19'!$B$8:$B$157,0)),INDEX('I.KI 2018-19'!H$9:H$393,MATCH($B272,'I.KI 2018-19'!$B$9:$B$393,0))))),"")</f>
        <v>3.9087683223450922</v>
      </c>
    </row>
    <row r="273" spans="2:65">
      <c r="B273" s="121" t="str">
        <f>'Calculations for 2021-22'!B273</f>
        <v>E4304</v>
      </c>
      <c r="C273" s="160" t="str">
        <f>'Calculations for 2021-22'!D273</f>
        <v>E4304</v>
      </c>
      <c r="D273" t="str">
        <f>'Calculations for 2021-22'!E273</f>
        <v>MD</v>
      </c>
      <c r="E273" t="str">
        <f>'Calculations for 2021-22'!F273</f>
        <v>P1702</v>
      </c>
      <c r="F273" s="120" t="str">
        <f>'Calculations for 2021-22'!H273</f>
        <v>Sefton</v>
      </c>
      <c r="G273" s="156">
        <f>_xlfn.IFNA(INDEX('I.KI 2016-17'!M$8:M$391,MATCH($B273,'I.KI 2016-17'!$B$8:$B$391,0)),"")</f>
        <v>34.063060417879996</v>
      </c>
      <c r="H273" s="149">
        <f>_xlfn.IFNA(INDEX('I.KI 2016-17'!N$8:N$391,MATCH($B273,'I.KI 2016-17'!$B$8:$B$391,0)),"")</f>
        <v>4.5136829601609998</v>
      </c>
      <c r="I273" s="149">
        <f>_xlfn.IFNA(INDEX('I.KI 2016-17'!O$8:O$391,MATCH($B273,'I.KI 2016-17'!$B$8:$B$391,0)),"")</f>
        <v>0</v>
      </c>
      <c r="J273" s="149">
        <f>_xlfn.IFNA(INDEX('I.KI 2016-17'!P$8:P$391,MATCH($B273,'I.KI 2016-17'!$B$8:$B$391,0)),"")</f>
        <v>0</v>
      </c>
      <c r="K273" s="157">
        <f>_xlfn.IFNA(INDEX('I.KI 2016-17'!Q$8:Q$391,MATCH($B273,'I.KI 2016-17'!$B$8:$B$391,0)),"")</f>
        <v>0</v>
      </c>
      <c r="L273" s="156">
        <f>_xlfn.IFNA(INDEX('I.KI 2016-17'!R$8:R$391,MATCH($B273,'I.KI 2016-17'!$B$8:$B$391,0)),"")</f>
        <v>50.193881186988001</v>
      </c>
      <c r="M273" s="193">
        <f>_xlfn.IFNA(INDEX('I.KI 2016-17'!S$8:S$391,MATCH($B273,'I.KI 2016-17'!$B$8:$B$391,0)),"")</f>
        <v>9.237772570672</v>
      </c>
      <c r="N273" s="193">
        <f>_xlfn.IFNA(INDEX('I.KI 2016-17'!T$8:T$391,MATCH($B273,'I.KI 2016-17'!$B$8:$B$391,0)),"")</f>
        <v>0</v>
      </c>
      <c r="O273" s="193">
        <f>_xlfn.IFNA(INDEX('I.KI 2016-17'!U$8:U$391,MATCH($B273,'I.KI 2016-17'!$B$8:$B$391,0)),"")</f>
        <v>0</v>
      </c>
      <c r="P273" s="157">
        <f>_xlfn.IFNA(INDEX('I.KI 2016-17'!V$8:V$391,MATCH($B273,'I.KI 2016-17'!$B$8:$B$391,0)),"")</f>
        <v>0</v>
      </c>
      <c r="Q273" s="156">
        <f>_xlfn.IFNA(INDEX('I.KI 2016-17'!W$8:W$391,MATCH($B273,'I.KI 2016-17'!$B$8:$B$391,0)),"")</f>
        <v>84.25694160486799</v>
      </c>
      <c r="R273" s="193">
        <f>_xlfn.IFNA(INDEX('I.KI 2016-17'!X$8:X$391,MATCH($B273,'I.KI 2016-17'!$B$8:$B$391,0)),"")</f>
        <v>13.751455530832999</v>
      </c>
      <c r="S273" s="193">
        <f>_xlfn.IFNA(INDEX('I.KI 2016-17'!Y$8:Y$391,MATCH($B273,'I.KI 2016-17'!$B$8:$B$391,0)),"")</f>
        <v>0</v>
      </c>
      <c r="T273" s="193">
        <f>_xlfn.IFNA(INDEX('I.KI 2016-17'!Z$8:Z$391,MATCH($B273,'I.KI 2016-17'!$B$8:$B$391,0)),"")</f>
        <v>0</v>
      </c>
      <c r="U273" s="157">
        <f>_xlfn.IFNA(INDEX('I.KI 2016-17'!AA$8:AA$391,MATCH($B273,'I.KI 2016-17'!$B$8:$B$391,0)),"")</f>
        <v>0</v>
      </c>
      <c r="V273" s="149"/>
      <c r="W273" s="154">
        <f>_xlfn.IFNA(INDEX('I.KI 2016-17'!$H$8:$H$391,MATCH(B273,'I.KI 2016-17'!$B$8:$B$391,0)),"")</f>
        <v>38.576743378041002</v>
      </c>
      <c r="X273" s="153">
        <f>_xlfn.IFNA(INDEX('I.KI 2016-17'!$I$8:$I$391,MATCH(B273,'I.KI 2016-17'!$B$8:$B$391,0)),"")</f>
        <v>59.431653757660001</v>
      </c>
      <c r="Y273" s="155">
        <f>_xlfn.IFNA(INDEX('I.KI 2016-17'!$G$8:$G$391,MATCH(B273,'I.KI 2016-17'!$B$8:$B$391,0)),"")</f>
        <v>98.008397135701003</v>
      </c>
      <c r="Z273" s="149"/>
      <c r="AA273" s="156">
        <f>_xlfn.IFNA(IF($B273=$B$382,0,_xlfn.IFNA(INDEX('I.Supplementary 2017-18'!N$8:N$35,MATCH($B273,'I.Supplementary 2017-18'!$B$8:$B$35,0)),INDEX('I.KI 2017-18'!N$9:N$393,MATCH($B273,'I.KI 2017-18'!$B$9:$B$393,0)))),"")</f>
        <v>24.544292930938884</v>
      </c>
      <c r="AB273" s="193">
        <f>_xlfn.IFNA(IF($B273=$B$382,0,_xlfn.IFNA(INDEX('I.Supplementary 2017-18'!O$8:O$35,MATCH($B273,'I.Supplementary 2017-18'!$B$8:$B$35,0)),INDEX('I.KI 2017-18'!O$9:O$393,MATCH($B273,'I.KI 2017-18'!$B$9:$B$393,0)))),"")</f>
        <v>2.5146610100377926</v>
      </c>
      <c r="AC273" s="193">
        <f>_xlfn.IFNA(IF($B273=$B$382,0,_xlfn.IFNA(INDEX('I.Supplementary 2017-18'!P$8:P$35,MATCH($B273,'I.Supplementary 2017-18'!$B$8:$B$35,0)),INDEX('I.KI 2017-18'!P$9:P$393,MATCH($B273,'I.KI 2017-18'!$B$9:$B$393,0)))),"")</f>
        <v>0</v>
      </c>
      <c r="AD273" s="193">
        <f>_xlfn.IFNA(IF($B273=$B$382,0,_xlfn.IFNA(INDEX('I.Supplementary 2017-18'!Q$8:Q$35,MATCH($B273,'I.Supplementary 2017-18'!$B$8:$B$35,0)),INDEX('I.KI 2017-18'!Q$9:Q$393,MATCH($B273,'I.KI 2017-18'!$B$9:$B$393,0)))),"")</f>
        <v>0</v>
      </c>
      <c r="AE273" s="157">
        <f>_xlfn.IFNA(IF($B273=$B$382,0,_xlfn.IFNA(INDEX('I.Supplementary 2017-18'!R$8:R$35,MATCH($B273,'I.Supplementary 2017-18'!$B$8:$B$35,0)),INDEX('I.KI 2017-18'!R$9:R$393,MATCH($B273,'I.KI 2017-18'!$B$9:$B$393,0)))),"")</f>
        <v>0</v>
      </c>
      <c r="AF273" s="156">
        <f>_xlfn.IFNA(IF($B273=$B$382,0,_xlfn.IFNA(INDEX('I.Supplementary 2017-18'!S$8:S$35,MATCH($B273,'I.Supplementary 2017-18'!$B$8:$B$35,0)),INDEX('I.KI 2017-18'!S$9:S$393,MATCH($B273,'I.KI 2017-18'!$B$9:$B$393,0)))),"")</f>
        <v>51.218640702747003</v>
      </c>
      <c r="AG273" s="193">
        <f>_xlfn.IFNA(IF($B273=$B$382,0,_xlfn.IFNA(INDEX('I.Supplementary 2017-18'!T$8:T$35,MATCH($B273,'I.Supplementary 2017-18'!$B$8:$B$35,0)),INDEX('I.KI 2017-18'!T$9:T$393,MATCH($B273,'I.KI 2017-18'!$B$9:$B$393,0)))),"")</f>
        <v>9.426371163216535</v>
      </c>
      <c r="AH273" s="193">
        <f>_xlfn.IFNA(IF($B273=$B$382,0,_xlfn.IFNA(INDEX('I.Supplementary 2017-18'!U$8:U$35,MATCH($B273,'I.Supplementary 2017-18'!$B$8:$B$35,0)),INDEX('I.KI 2017-18'!U$9:U$393,MATCH($B273,'I.KI 2017-18'!$B$9:$B$393,0)))),"")</f>
        <v>0</v>
      </c>
      <c r="AI273" s="193">
        <f>_xlfn.IFNA(IF($B273=$B$382,0,_xlfn.IFNA(INDEX('I.Supplementary 2017-18'!V$8:V$35,MATCH($B273,'I.Supplementary 2017-18'!$B$8:$B$35,0)),INDEX('I.KI 2017-18'!V$9:V$393,MATCH($B273,'I.KI 2017-18'!$B$9:$B$393,0)))),"")</f>
        <v>0</v>
      </c>
      <c r="AJ273" s="157">
        <f>_xlfn.IFNA(IF($B273=$B$382,0,_xlfn.IFNA(INDEX('I.Supplementary 2017-18'!W$8:W$35,MATCH($B273,'I.Supplementary 2017-18'!$B$8:$B$35,0)),INDEX('I.KI 2017-18'!W$9:W$393,MATCH($B273,'I.KI 2017-18'!$B$9:$B$393,0)))),"")</f>
        <v>0</v>
      </c>
      <c r="AK273" s="156">
        <f>_xlfn.IFNA(IF($B273=$B$382,0,_xlfn.IFNA(INDEX('I.Supplementary 2017-18'!X$8:X$35,MATCH($B273,'I.Supplementary 2017-18'!$B$8:$B$35,0)),INDEX('I.KI 2017-18'!X$9:X$393,MATCH($B273,'I.KI 2017-18'!$B$9:$B$393,0)))),"")</f>
        <v>75.76293363368589</v>
      </c>
      <c r="AL273" s="193">
        <f>_xlfn.IFNA(IF($B273=$B$382,0,_xlfn.IFNA(INDEX('I.Supplementary 2017-18'!Y$8:Y$35,MATCH($B273,'I.Supplementary 2017-18'!$B$8:$B$35,0)),INDEX('I.KI 2017-18'!Y$9:Y$393,MATCH($B273,'I.KI 2017-18'!$B$9:$B$393,0)))),"")</f>
        <v>11.941032173254328</v>
      </c>
      <c r="AM273" s="193">
        <f>_xlfn.IFNA(IF($B273=$B$382,0,_xlfn.IFNA(INDEX('I.Supplementary 2017-18'!Z$8:Z$35,MATCH($B273,'I.Supplementary 2017-18'!$B$8:$B$35,0)),INDEX('I.KI 2017-18'!Z$9:Z$393,MATCH($B273,'I.KI 2017-18'!$B$9:$B$393,0)))),"")</f>
        <v>0</v>
      </c>
      <c r="AN273" s="193">
        <f>_xlfn.IFNA(IF($B273=$B$382,0,_xlfn.IFNA(INDEX('I.Supplementary 2017-18'!AA$8:AA$35,MATCH($B273,'I.Supplementary 2017-18'!$B$8:$B$35,0)),INDEX('I.KI 2017-18'!AA$9:AA$393,MATCH($B273,'I.KI 2017-18'!$B$9:$B$393,0)))),"")</f>
        <v>0</v>
      </c>
      <c r="AO273" s="157">
        <f>_xlfn.IFNA(IF($B273=$B$382,0,_xlfn.IFNA(INDEX('I.Supplementary 2017-18'!AB$8:AB$35,MATCH($B273,'I.Supplementary 2017-18'!$B$8:$B$35,0)),INDEX('I.KI 2017-18'!AB$9:AB$393,MATCH($B273,'I.KI 2017-18'!$B$9:$B$393,0)))),"")</f>
        <v>0</v>
      </c>
      <c r="AP273" s="149"/>
      <c r="AQ273" s="156">
        <f>_xlfn.IFNA(IF($B273=$B$381,0,IF($B273=$B$382,0,_xlfn.IFNA(INDEX('I.Supplementary 2017-18'!I$8:I$35,MATCH($B273,'I.Supplementary 2017-18'!$B$8:$B$35,0)),INDEX('I.KI 2017-18'!I$9:I$393,MATCH($B273,'I.KI 2017-18'!$B$9:$B$393,0))))),"")</f>
        <v>27.058953940976679</v>
      </c>
      <c r="AR273" s="149">
        <f>_xlfn.IFNA(IF($B273=$B$381,0,IF($B273=$B$382,0,_xlfn.IFNA(INDEX('I.Supplementary 2017-18'!J$8:J$35,MATCH($B273,'I.Supplementary 2017-18'!$B$8:$B$35,0)),INDEX('I.KI 2017-18'!J$9:J$393,MATCH($B273,'I.KI 2017-18'!$B$9:$B$393,0))))),"")</f>
        <v>60.645011865963532</v>
      </c>
      <c r="AS273" s="157">
        <f>_xlfn.IFNA(IF($B273=$B$381,0,IF($B273=$B$382,0,_xlfn.IFNA(INDEX('I.Supplementary 2017-18'!H$8:H$35,MATCH($B273,'I.Supplementary 2017-18'!$B$8:$B$35,0)),INDEX('I.KI 2017-18'!H$9:H$393,MATCH($B273,'I.KI 2017-18'!$B$9:$B$393,0))))),"")</f>
        <v>87.703965806940204</v>
      </c>
      <c r="AT273" s="149"/>
      <c r="AU273" s="156">
        <f>_xlfn.IFNA(_xlfn.IFNA(INDEX('I.Supplementary 2018-19'!P$8:P$157,MATCH($B273,'I.Supplementary 2018-19'!$B$8:$B$157,0)),INDEX('I.KI 2018-19'!P$9:P$393,MATCH($B273,'I.KI 2018-19'!$B$9:$B$393,0))),"")</f>
        <v>18.177591433004931</v>
      </c>
      <c r="AV273" s="193">
        <f>_xlfn.IFNA(_xlfn.IFNA(INDEX('I.Supplementary 2018-19'!Q$8:Q$157,MATCH($B273,'I.Supplementary 2018-19'!$B$8:$B$157,0)),INDEX('I.KI 2018-19'!Q$9:Q$393,MATCH($B273,'I.KI 2018-19'!$B$9:$B$393,0))),"")</f>
        <v>1.2621286535751242</v>
      </c>
      <c r="AW273" s="193">
        <f>_xlfn.IFNA(_xlfn.IFNA(INDEX('I.Supplementary 2018-19'!R$8:R$157,MATCH($B273,'I.Supplementary 2018-19'!$B$8:$B$157,0)),INDEX('I.KI 2018-19'!R$9:R$393,MATCH($B273,'I.KI 2018-19'!$B$9:$B$393,0))),"")</f>
        <v>0</v>
      </c>
      <c r="AX273" s="193">
        <f>_xlfn.IFNA(_xlfn.IFNA(INDEX('I.Supplementary 2018-19'!S$8:S$157,MATCH($B273,'I.Supplementary 2018-19'!$B$8:$B$157,0)),INDEX('I.KI 2018-19'!S$9:S$393,MATCH($B273,'I.KI 2018-19'!$B$9:$B$393,0))),"")</f>
        <v>0</v>
      </c>
      <c r="AY273" s="157">
        <f>_xlfn.IFNA(_xlfn.IFNA(INDEX('I.Supplementary 2018-19'!T$8:T$157,MATCH($B273,'I.Supplementary 2018-19'!$B$8:$B$157,0)),INDEX('I.KI 2018-19'!T$9:T$393,MATCH($B273,'I.KI 2018-19'!$B$9:$B$393,0))),"")</f>
        <v>0</v>
      </c>
      <c r="AZ273" s="156">
        <f>_xlfn.IFNA(_xlfn.IFNA(INDEX('I.Supplementary 2018-19'!U$8:U$157,MATCH($B273,'I.Supplementary 2018-19'!$B$8:$B$157,0)),INDEX('I.KI 2018-19'!U$9:U$393,MATCH($B273,'I.KI 2018-19'!$B$9:$B$393,0))),"")</f>
        <v>52.757398148752273</v>
      </c>
      <c r="BA273" s="193">
        <f>_xlfn.IFNA(_xlfn.IFNA(INDEX('I.Supplementary 2018-19'!V$8:V$157,MATCH($B273,'I.Supplementary 2018-19'!$B$8:$B$157,0)),INDEX('I.KI 2018-19'!V$9:V$393,MATCH($B273,'I.KI 2018-19'!$B$9:$B$393,0))),"")</f>
        <v>9.7095668633990044</v>
      </c>
      <c r="BB273" s="193">
        <f>_xlfn.IFNA(_xlfn.IFNA(INDEX('I.Supplementary 2018-19'!W$8:W$157,MATCH($B273,'I.Supplementary 2018-19'!$B$8:$B$157,0)),INDEX('I.KI 2018-19'!W$9:W$393,MATCH($B273,'I.KI 2018-19'!$B$9:$B$393,0))),"")</f>
        <v>0</v>
      </c>
      <c r="BC273" s="193">
        <f>_xlfn.IFNA(_xlfn.IFNA(INDEX('I.Supplementary 2018-19'!X$8:X$157,MATCH($B273,'I.Supplementary 2018-19'!$B$8:$B$157,0)),INDEX('I.KI 2018-19'!X$9:X$393,MATCH($B273,'I.KI 2018-19'!$B$9:$B$393,0))),"")</f>
        <v>0</v>
      </c>
      <c r="BD273" s="157">
        <f>_xlfn.IFNA(_xlfn.IFNA(INDEX('I.Supplementary 2018-19'!Y$8:Y$157,MATCH($B273,'I.Supplementary 2018-19'!$B$8:$B$157,0)),INDEX('I.KI 2018-19'!Y$9:Y$393,MATCH($B273,'I.KI 2018-19'!$B$9:$B$393,0))),"")</f>
        <v>0</v>
      </c>
      <c r="BE273" s="156">
        <f>_xlfn.IFNA(_xlfn.IFNA(INDEX('I.Supplementary 2018-19'!Z$8:Z$157,MATCH($B273,'I.Supplementary 2018-19'!$B$8:$B$157,0)),INDEX('I.KI 2018-19'!Z$9:Z$393,MATCH($B273,'I.KI 2018-19'!$B$9:$B$393,0))),"")</f>
        <v>70.934989581757208</v>
      </c>
      <c r="BF273" s="193">
        <f>_xlfn.IFNA(_xlfn.IFNA(INDEX('I.Supplementary 2018-19'!AA$8:AA$157,MATCH($B273,'I.Supplementary 2018-19'!$B$8:$B$157,0)),INDEX('I.KI 2018-19'!AA$9:AA$393,MATCH($B273,'I.KI 2018-19'!$B$9:$B$393,0))),"")</f>
        <v>10.971695516974128</v>
      </c>
      <c r="BG273" s="193">
        <f>_xlfn.IFNA(_xlfn.IFNA(INDEX('I.Supplementary 2018-19'!AB$8:AB$157,MATCH($B273,'I.Supplementary 2018-19'!$B$8:$B$157,0)),INDEX('I.KI 2018-19'!AB$9:AB$393,MATCH($B273,'I.KI 2018-19'!$B$9:$B$393,0))),"")</f>
        <v>0</v>
      </c>
      <c r="BH273" s="193">
        <f>_xlfn.IFNA(_xlfn.IFNA(INDEX('I.Supplementary 2018-19'!AC$8:AC$157,MATCH($B273,'I.Supplementary 2018-19'!$B$8:$B$157,0)),INDEX('I.KI 2018-19'!AC$9:AC$393,MATCH($B273,'I.KI 2018-19'!$B$9:$B$393,0))),"")</f>
        <v>0</v>
      </c>
      <c r="BI273" s="157">
        <f>_xlfn.IFNA(_xlfn.IFNA(INDEX('I.Supplementary 2018-19'!AD$8:AD$157,MATCH($B273,'I.Supplementary 2018-19'!$B$8:$B$157,0)),INDEX('I.KI 2018-19'!AD$9:AD$393,MATCH($B273,'I.KI 2018-19'!$B$9:$B$393,0))),"")</f>
        <v>0</v>
      </c>
      <c r="BJ273" s="149"/>
      <c r="BK273" s="156">
        <f>_xlfn.IFNA(IF($B273=$B$381,0,IF($B273=$B$382,0,_xlfn.IFNA(INDEX('I.Supplementary 2018-19'!I$8:I$157,MATCH($B273,'I.Supplementary 2018-19'!$B$8:$B$157,0)),INDEX('I.KI 2018-19'!I$9:I$393,MATCH($B273,'I.KI 2018-19'!$B$9:$B$393,0))))),"")</f>
        <v>19.439720086580053</v>
      </c>
      <c r="BL273" s="149">
        <f>_xlfn.IFNA(IF($B273=$B$381,0,IF($B273=$B$382,0,_xlfn.IFNA(INDEX('I.Supplementary 2018-19'!J$8:J$157,MATCH($B273,'I.Supplementary 2018-19'!$B$8:$B$157,0)),INDEX('I.KI 2018-19'!J$9:J$393,MATCH($B273,'I.KI 2018-19'!$B$9:$B$393,0))))),"")</f>
        <v>62.466965012151277</v>
      </c>
      <c r="BM273" s="157">
        <f>_xlfn.IFNA(IF($B273=$B$381,0,IF($B273=$B$382,0,_xlfn.IFNA(INDEX('I.Supplementary 2018-19'!H$8:H$157,MATCH($B273,'I.Supplementary 2018-19'!$B$8:$B$157,0)),INDEX('I.KI 2018-19'!H$9:H$393,MATCH($B273,'I.KI 2018-19'!$B$9:$B$393,0))))),"")</f>
        <v>81.90668509873133</v>
      </c>
    </row>
    <row r="274" spans="2:65">
      <c r="B274" s="121" t="str">
        <f>'Calculations for 2021-22'!B274</f>
        <v>E2757</v>
      </c>
      <c r="C274" s="160" t="str">
        <f>'Calculations for 2021-22'!D274</f>
        <v>E2757</v>
      </c>
      <c r="D274" t="str">
        <f>'Calculations for 2021-22'!E274</f>
        <v>SD</v>
      </c>
      <c r="E274" t="str">
        <f>'Calculations for 2021-22'!F274</f>
        <v>P1912</v>
      </c>
      <c r="F274" s="120" t="str">
        <f>'Calculations for 2021-22'!H274</f>
        <v>Selby</v>
      </c>
      <c r="G274" s="156">
        <f>_xlfn.IFNA(INDEX('I.KI 2016-17'!M$8:M$391,MATCH($B274,'I.KI 2016-17'!$B$8:$B$391,0)),"")</f>
        <v>0</v>
      </c>
      <c r="H274" s="149">
        <f>_xlfn.IFNA(INDEX('I.KI 2016-17'!N$8:N$391,MATCH($B274,'I.KI 2016-17'!$B$8:$B$391,0)),"")</f>
        <v>1.1212975333890001</v>
      </c>
      <c r="I274" s="149">
        <f>_xlfn.IFNA(INDEX('I.KI 2016-17'!O$8:O$391,MATCH($B274,'I.KI 2016-17'!$B$8:$B$391,0)),"")</f>
        <v>0</v>
      </c>
      <c r="J274" s="149">
        <f>_xlfn.IFNA(INDEX('I.KI 2016-17'!P$8:P$391,MATCH($B274,'I.KI 2016-17'!$B$8:$B$391,0)),"")</f>
        <v>0</v>
      </c>
      <c r="K274" s="157">
        <f>_xlfn.IFNA(INDEX('I.KI 2016-17'!Q$8:Q$391,MATCH($B274,'I.KI 2016-17'!$B$8:$B$391,0)),"")</f>
        <v>0</v>
      </c>
      <c r="L274" s="156">
        <f>_xlfn.IFNA(INDEX('I.KI 2016-17'!R$8:R$391,MATCH($B274,'I.KI 2016-17'!$B$8:$B$391,0)),"")</f>
        <v>0</v>
      </c>
      <c r="M274" s="193">
        <f>_xlfn.IFNA(INDEX('I.KI 2016-17'!S$8:S$391,MATCH($B274,'I.KI 2016-17'!$B$8:$B$391,0)),"")</f>
        <v>2.2501940077809999</v>
      </c>
      <c r="N274" s="193">
        <f>_xlfn.IFNA(INDEX('I.KI 2016-17'!T$8:T$391,MATCH($B274,'I.KI 2016-17'!$B$8:$B$391,0)),"")</f>
        <v>0</v>
      </c>
      <c r="O274" s="193">
        <f>_xlfn.IFNA(INDEX('I.KI 2016-17'!U$8:U$391,MATCH($B274,'I.KI 2016-17'!$B$8:$B$391,0)),"")</f>
        <v>0</v>
      </c>
      <c r="P274" s="157">
        <f>_xlfn.IFNA(INDEX('I.KI 2016-17'!V$8:V$391,MATCH($B274,'I.KI 2016-17'!$B$8:$B$391,0)),"")</f>
        <v>0</v>
      </c>
      <c r="Q274" s="156">
        <f>_xlfn.IFNA(INDEX('I.KI 2016-17'!W$8:W$391,MATCH($B274,'I.KI 2016-17'!$B$8:$B$391,0)),"")</f>
        <v>0</v>
      </c>
      <c r="R274" s="193">
        <f>_xlfn.IFNA(INDEX('I.KI 2016-17'!X$8:X$391,MATCH($B274,'I.KI 2016-17'!$B$8:$B$391,0)),"")</f>
        <v>3.3714915411700002</v>
      </c>
      <c r="S274" s="193">
        <f>_xlfn.IFNA(INDEX('I.KI 2016-17'!Y$8:Y$391,MATCH($B274,'I.KI 2016-17'!$B$8:$B$391,0)),"")</f>
        <v>0</v>
      </c>
      <c r="T274" s="193">
        <f>_xlfn.IFNA(INDEX('I.KI 2016-17'!Z$8:Z$391,MATCH($B274,'I.KI 2016-17'!$B$8:$B$391,0)),"")</f>
        <v>0</v>
      </c>
      <c r="U274" s="157">
        <f>_xlfn.IFNA(INDEX('I.KI 2016-17'!AA$8:AA$391,MATCH($B274,'I.KI 2016-17'!$B$8:$B$391,0)),"")</f>
        <v>0</v>
      </c>
      <c r="V274" s="149"/>
      <c r="W274" s="154">
        <f>_xlfn.IFNA(INDEX('I.KI 2016-17'!$H$8:$H$391,MATCH(B274,'I.KI 2016-17'!$B$8:$B$391,0)),"")</f>
        <v>1.1212975333890001</v>
      </c>
      <c r="X274" s="153">
        <f>_xlfn.IFNA(INDEX('I.KI 2016-17'!$I$8:$I$391,MATCH(B274,'I.KI 2016-17'!$B$8:$B$391,0)),"")</f>
        <v>2.2501940077809999</v>
      </c>
      <c r="Y274" s="155">
        <f>_xlfn.IFNA(INDEX('I.KI 2016-17'!$G$8:$G$391,MATCH(B274,'I.KI 2016-17'!$B$8:$B$391,0)),"")</f>
        <v>3.3714915411700002</v>
      </c>
      <c r="Z274" s="149"/>
      <c r="AA274" s="156">
        <f>_xlfn.IFNA(IF($B274=$B$382,0,_xlfn.IFNA(INDEX('I.Supplementary 2017-18'!N$8:N$35,MATCH($B274,'I.Supplementary 2017-18'!$B$8:$B$35,0)),INDEX('I.KI 2017-18'!N$9:N$393,MATCH($B274,'I.KI 2017-18'!$B$9:$B$393,0)))),"")</f>
        <v>0</v>
      </c>
      <c r="AB274" s="193">
        <f>_xlfn.IFNA(IF($B274=$B$382,0,_xlfn.IFNA(INDEX('I.Supplementary 2017-18'!O$8:O$35,MATCH($B274,'I.Supplementary 2017-18'!$B$8:$B$35,0)),INDEX('I.KI 2017-18'!O$9:O$393,MATCH($B274,'I.KI 2017-18'!$B$9:$B$393,0)))),"")</f>
        <v>0.59267203818950431</v>
      </c>
      <c r="AC274" s="193">
        <f>_xlfn.IFNA(IF($B274=$B$382,0,_xlfn.IFNA(INDEX('I.Supplementary 2017-18'!P$8:P$35,MATCH($B274,'I.Supplementary 2017-18'!$B$8:$B$35,0)),INDEX('I.KI 2017-18'!P$9:P$393,MATCH($B274,'I.KI 2017-18'!$B$9:$B$393,0)))),"")</f>
        <v>0</v>
      </c>
      <c r="AD274" s="193">
        <f>_xlfn.IFNA(IF($B274=$B$382,0,_xlfn.IFNA(INDEX('I.Supplementary 2017-18'!Q$8:Q$35,MATCH($B274,'I.Supplementary 2017-18'!$B$8:$B$35,0)),INDEX('I.KI 2017-18'!Q$9:Q$393,MATCH($B274,'I.KI 2017-18'!$B$9:$B$393,0)))),"")</f>
        <v>0</v>
      </c>
      <c r="AE274" s="157">
        <f>_xlfn.IFNA(IF($B274=$B$382,0,_xlfn.IFNA(INDEX('I.Supplementary 2017-18'!R$8:R$35,MATCH($B274,'I.Supplementary 2017-18'!$B$8:$B$35,0)),INDEX('I.KI 2017-18'!R$9:R$393,MATCH($B274,'I.KI 2017-18'!$B$9:$B$393,0)))),"")</f>
        <v>0</v>
      </c>
      <c r="AF274" s="156">
        <f>_xlfn.IFNA(IF($B274=$B$382,0,_xlfn.IFNA(INDEX('I.Supplementary 2017-18'!S$8:S$35,MATCH($B274,'I.Supplementary 2017-18'!$B$8:$B$35,0)),INDEX('I.KI 2017-18'!S$9:S$393,MATCH($B274,'I.KI 2017-18'!$B$9:$B$393,0)))),"")</f>
        <v>0</v>
      </c>
      <c r="AG274" s="193">
        <f>_xlfn.IFNA(IF($B274=$B$382,0,_xlfn.IFNA(INDEX('I.Supplementary 2017-18'!T$8:T$35,MATCH($B274,'I.Supplementary 2017-18'!$B$8:$B$35,0)),INDEX('I.KI 2017-18'!T$9:T$393,MATCH($B274,'I.KI 2017-18'!$B$9:$B$393,0)))),"")</f>
        <v>2.2961340241185932</v>
      </c>
      <c r="AH274" s="193">
        <f>_xlfn.IFNA(IF($B274=$B$382,0,_xlfn.IFNA(INDEX('I.Supplementary 2017-18'!U$8:U$35,MATCH($B274,'I.Supplementary 2017-18'!$B$8:$B$35,0)),INDEX('I.KI 2017-18'!U$9:U$393,MATCH($B274,'I.KI 2017-18'!$B$9:$B$393,0)))),"")</f>
        <v>0</v>
      </c>
      <c r="AI274" s="193">
        <f>_xlfn.IFNA(IF($B274=$B$382,0,_xlfn.IFNA(INDEX('I.Supplementary 2017-18'!V$8:V$35,MATCH($B274,'I.Supplementary 2017-18'!$B$8:$B$35,0)),INDEX('I.KI 2017-18'!V$9:V$393,MATCH($B274,'I.KI 2017-18'!$B$9:$B$393,0)))),"")</f>
        <v>0</v>
      </c>
      <c r="AJ274" s="157">
        <f>_xlfn.IFNA(IF($B274=$B$382,0,_xlfn.IFNA(INDEX('I.Supplementary 2017-18'!W$8:W$35,MATCH($B274,'I.Supplementary 2017-18'!$B$8:$B$35,0)),INDEX('I.KI 2017-18'!W$9:W$393,MATCH($B274,'I.KI 2017-18'!$B$9:$B$393,0)))),"")</f>
        <v>0</v>
      </c>
      <c r="AK274" s="156">
        <f>_xlfn.IFNA(IF($B274=$B$382,0,_xlfn.IFNA(INDEX('I.Supplementary 2017-18'!X$8:X$35,MATCH($B274,'I.Supplementary 2017-18'!$B$8:$B$35,0)),INDEX('I.KI 2017-18'!X$9:X$393,MATCH($B274,'I.KI 2017-18'!$B$9:$B$393,0)))),"")</f>
        <v>0</v>
      </c>
      <c r="AL274" s="193">
        <f>_xlfn.IFNA(IF($B274=$B$382,0,_xlfn.IFNA(INDEX('I.Supplementary 2017-18'!Y$8:Y$35,MATCH($B274,'I.Supplementary 2017-18'!$B$8:$B$35,0)),INDEX('I.KI 2017-18'!Y$9:Y$393,MATCH($B274,'I.KI 2017-18'!$B$9:$B$393,0)))),"")</f>
        <v>2.8888060623080976</v>
      </c>
      <c r="AM274" s="193">
        <f>_xlfn.IFNA(IF($B274=$B$382,0,_xlfn.IFNA(INDEX('I.Supplementary 2017-18'!Z$8:Z$35,MATCH($B274,'I.Supplementary 2017-18'!$B$8:$B$35,0)),INDEX('I.KI 2017-18'!Z$9:Z$393,MATCH($B274,'I.KI 2017-18'!$B$9:$B$393,0)))),"")</f>
        <v>0</v>
      </c>
      <c r="AN274" s="193">
        <f>_xlfn.IFNA(IF($B274=$B$382,0,_xlfn.IFNA(INDEX('I.Supplementary 2017-18'!AA$8:AA$35,MATCH($B274,'I.Supplementary 2017-18'!$B$8:$B$35,0)),INDEX('I.KI 2017-18'!AA$9:AA$393,MATCH($B274,'I.KI 2017-18'!$B$9:$B$393,0)))),"")</f>
        <v>0</v>
      </c>
      <c r="AO274" s="157">
        <f>_xlfn.IFNA(IF($B274=$B$382,0,_xlfn.IFNA(INDEX('I.Supplementary 2017-18'!AB$8:AB$35,MATCH($B274,'I.Supplementary 2017-18'!$B$8:$B$35,0)),INDEX('I.KI 2017-18'!AB$9:AB$393,MATCH($B274,'I.KI 2017-18'!$B$9:$B$393,0)))),"")</f>
        <v>0</v>
      </c>
      <c r="AP274" s="149"/>
      <c r="AQ274" s="156">
        <f>_xlfn.IFNA(IF($B274=$B$381,0,IF($B274=$B$382,0,_xlfn.IFNA(INDEX('I.Supplementary 2017-18'!I$8:I$35,MATCH($B274,'I.Supplementary 2017-18'!$B$8:$B$35,0)),INDEX('I.KI 2017-18'!I$9:I$393,MATCH($B274,'I.KI 2017-18'!$B$9:$B$393,0))))),"")</f>
        <v>0.59267203818950431</v>
      </c>
      <c r="AR274" s="149">
        <f>_xlfn.IFNA(IF($B274=$B$381,0,IF($B274=$B$382,0,_xlfn.IFNA(INDEX('I.Supplementary 2017-18'!J$8:J$35,MATCH($B274,'I.Supplementary 2017-18'!$B$8:$B$35,0)),INDEX('I.KI 2017-18'!J$9:J$393,MATCH($B274,'I.KI 2017-18'!$B$9:$B$393,0))))),"")</f>
        <v>2.2961340241185932</v>
      </c>
      <c r="AS274" s="157">
        <f>_xlfn.IFNA(IF($B274=$B$381,0,IF($B274=$B$382,0,_xlfn.IFNA(INDEX('I.Supplementary 2017-18'!H$8:H$35,MATCH($B274,'I.Supplementary 2017-18'!$B$8:$B$35,0)),INDEX('I.KI 2017-18'!H$9:H$393,MATCH($B274,'I.KI 2017-18'!$B$9:$B$393,0))))),"")</f>
        <v>2.8888060623080976</v>
      </c>
      <c r="AT274" s="149"/>
      <c r="AU274" s="156">
        <f>_xlfn.IFNA(_xlfn.IFNA(INDEX('I.Supplementary 2018-19'!P$8:P$157,MATCH($B274,'I.Supplementary 2018-19'!$B$8:$B$157,0)),INDEX('I.KI 2018-19'!P$9:P$393,MATCH($B274,'I.KI 2018-19'!$B$9:$B$393,0))),"")</f>
        <v>0</v>
      </c>
      <c r="AV274" s="193">
        <f>_xlfn.IFNA(_xlfn.IFNA(INDEX('I.Supplementary 2018-19'!Q$8:Q$157,MATCH($B274,'I.Supplementary 2018-19'!$B$8:$B$157,0)),INDEX('I.KI 2018-19'!Q$9:Q$393,MATCH($B274,'I.KI 2018-19'!$B$9:$B$393,0))),"")</f>
        <v>0.2652129914300218</v>
      </c>
      <c r="AW274" s="193">
        <f>_xlfn.IFNA(_xlfn.IFNA(INDEX('I.Supplementary 2018-19'!R$8:R$157,MATCH($B274,'I.Supplementary 2018-19'!$B$8:$B$157,0)),INDEX('I.KI 2018-19'!R$9:R$393,MATCH($B274,'I.KI 2018-19'!$B$9:$B$393,0))),"")</f>
        <v>0</v>
      </c>
      <c r="AX274" s="193">
        <f>_xlfn.IFNA(_xlfn.IFNA(INDEX('I.Supplementary 2018-19'!S$8:S$157,MATCH($B274,'I.Supplementary 2018-19'!$B$8:$B$157,0)),INDEX('I.KI 2018-19'!S$9:S$393,MATCH($B274,'I.KI 2018-19'!$B$9:$B$393,0))),"")</f>
        <v>0</v>
      </c>
      <c r="AY274" s="157">
        <f>_xlfn.IFNA(_xlfn.IFNA(INDEX('I.Supplementary 2018-19'!T$8:T$157,MATCH($B274,'I.Supplementary 2018-19'!$B$8:$B$157,0)),INDEX('I.KI 2018-19'!T$9:T$393,MATCH($B274,'I.KI 2018-19'!$B$9:$B$393,0))),"")</f>
        <v>0</v>
      </c>
      <c r="AZ274" s="156">
        <f>_xlfn.IFNA(_xlfn.IFNA(INDEX('I.Supplementary 2018-19'!U$8:U$157,MATCH($B274,'I.Supplementary 2018-19'!$B$8:$B$157,0)),INDEX('I.KI 2018-19'!U$9:U$393,MATCH($B274,'I.KI 2018-19'!$B$9:$B$393,0))),"")</f>
        <v>0</v>
      </c>
      <c r="BA274" s="193">
        <f>_xlfn.IFNA(_xlfn.IFNA(INDEX('I.Supplementary 2018-19'!V$8:V$157,MATCH($B274,'I.Supplementary 2018-19'!$B$8:$B$157,0)),INDEX('I.KI 2018-19'!V$9:V$393,MATCH($B274,'I.KI 2018-19'!$B$9:$B$393,0))),"")</f>
        <v>2.3651165913667911</v>
      </c>
      <c r="BB274" s="193">
        <f>_xlfn.IFNA(_xlfn.IFNA(INDEX('I.Supplementary 2018-19'!W$8:W$157,MATCH($B274,'I.Supplementary 2018-19'!$B$8:$B$157,0)),INDEX('I.KI 2018-19'!W$9:W$393,MATCH($B274,'I.KI 2018-19'!$B$9:$B$393,0))),"")</f>
        <v>0</v>
      </c>
      <c r="BC274" s="193">
        <f>_xlfn.IFNA(_xlfn.IFNA(INDEX('I.Supplementary 2018-19'!X$8:X$157,MATCH($B274,'I.Supplementary 2018-19'!$B$8:$B$157,0)),INDEX('I.KI 2018-19'!X$9:X$393,MATCH($B274,'I.KI 2018-19'!$B$9:$B$393,0))),"")</f>
        <v>0</v>
      </c>
      <c r="BD274" s="157">
        <f>_xlfn.IFNA(_xlfn.IFNA(INDEX('I.Supplementary 2018-19'!Y$8:Y$157,MATCH($B274,'I.Supplementary 2018-19'!$B$8:$B$157,0)),INDEX('I.KI 2018-19'!Y$9:Y$393,MATCH($B274,'I.KI 2018-19'!$B$9:$B$393,0))),"")</f>
        <v>0</v>
      </c>
      <c r="BE274" s="156">
        <f>_xlfn.IFNA(_xlfn.IFNA(INDEX('I.Supplementary 2018-19'!Z$8:Z$157,MATCH($B274,'I.Supplementary 2018-19'!$B$8:$B$157,0)),INDEX('I.KI 2018-19'!Z$9:Z$393,MATCH($B274,'I.KI 2018-19'!$B$9:$B$393,0))),"")</f>
        <v>0</v>
      </c>
      <c r="BF274" s="193">
        <f>_xlfn.IFNA(_xlfn.IFNA(INDEX('I.Supplementary 2018-19'!AA$8:AA$157,MATCH($B274,'I.Supplementary 2018-19'!$B$8:$B$157,0)),INDEX('I.KI 2018-19'!AA$9:AA$393,MATCH($B274,'I.KI 2018-19'!$B$9:$B$393,0))),"")</f>
        <v>2.6303295827968127</v>
      </c>
      <c r="BG274" s="193">
        <f>_xlfn.IFNA(_xlfn.IFNA(INDEX('I.Supplementary 2018-19'!AB$8:AB$157,MATCH($B274,'I.Supplementary 2018-19'!$B$8:$B$157,0)),INDEX('I.KI 2018-19'!AB$9:AB$393,MATCH($B274,'I.KI 2018-19'!$B$9:$B$393,0))),"")</f>
        <v>0</v>
      </c>
      <c r="BH274" s="193">
        <f>_xlfn.IFNA(_xlfn.IFNA(INDEX('I.Supplementary 2018-19'!AC$8:AC$157,MATCH($B274,'I.Supplementary 2018-19'!$B$8:$B$157,0)),INDEX('I.KI 2018-19'!AC$9:AC$393,MATCH($B274,'I.KI 2018-19'!$B$9:$B$393,0))),"")</f>
        <v>0</v>
      </c>
      <c r="BI274" s="157">
        <f>_xlfn.IFNA(_xlfn.IFNA(INDEX('I.Supplementary 2018-19'!AD$8:AD$157,MATCH($B274,'I.Supplementary 2018-19'!$B$8:$B$157,0)),INDEX('I.KI 2018-19'!AD$9:AD$393,MATCH($B274,'I.KI 2018-19'!$B$9:$B$393,0))),"")</f>
        <v>0</v>
      </c>
      <c r="BJ274" s="149"/>
      <c r="BK274" s="156">
        <f>_xlfn.IFNA(IF($B274=$B$381,0,IF($B274=$B$382,0,_xlfn.IFNA(INDEX('I.Supplementary 2018-19'!I$8:I$157,MATCH($B274,'I.Supplementary 2018-19'!$B$8:$B$157,0)),INDEX('I.KI 2018-19'!I$9:I$393,MATCH($B274,'I.KI 2018-19'!$B$9:$B$393,0))))),"")</f>
        <v>0.2652129914300218</v>
      </c>
      <c r="BL274" s="149">
        <f>_xlfn.IFNA(IF($B274=$B$381,0,IF($B274=$B$382,0,_xlfn.IFNA(INDEX('I.Supplementary 2018-19'!J$8:J$157,MATCH($B274,'I.Supplementary 2018-19'!$B$8:$B$157,0)),INDEX('I.KI 2018-19'!J$9:J$393,MATCH($B274,'I.KI 2018-19'!$B$9:$B$393,0))))),"")</f>
        <v>2.3651165913667911</v>
      </c>
      <c r="BM274" s="157">
        <f>_xlfn.IFNA(IF($B274=$B$381,0,IF($B274=$B$382,0,_xlfn.IFNA(INDEX('I.Supplementary 2018-19'!H$8:H$157,MATCH($B274,'I.Supplementary 2018-19'!$B$8:$B$157,0)),INDEX('I.KI 2018-19'!H$9:H$393,MATCH($B274,'I.KI 2018-19'!$B$9:$B$393,0))))),"")</f>
        <v>2.6303295827968127</v>
      </c>
    </row>
    <row r="275" spans="2:65">
      <c r="B275" s="121" t="str">
        <f>'Calculations for 2021-22'!B275</f>
        <v>E2239</v>
      </c>
      <c r="C275" s="160" t="str">
        <f>'Calculations for 2021-22'!D275</f>
        <v>E2239</v>
      </c>
      <c r="D275" t="str">
        <f>'Calculations for 2021-22'!E275</f>
        <v>SD</v>
      </c>
      <c r="E275">
        <f>'Calculations for 2021-22'!F275</f>
        <v>0</v>
      </c>
      <c r="F275" s="120" t="str">
        <f>'Calculations for 2021-22'!H275</f>
        <v>Sevenoaks</v>
      </c>
      <c r="G275" s="156">
        <f>_xlfn.IFNA(INDEX('I.KI 2016-17'!M$8:M$391,MATCH($B275,'I.KI 2016-17'!$B$8:$B$391,0)),"")</f>
        <v>0</v>
      </c>
      <c r="H275" s="149">
        <f>_xlfn.IFNA(INDEX('I.KI 2016-17'!N$8:N$391,MATCH($B275,'I.KI 2016-17'!$B$8:$B$391,0)),"")</f>
        <v>0.63279128287700004</v>
      </c>
      <c r="I275" s="149">
        <f>_xlfn.IFNA(INDEX('I.KI 2016-17'!O$8:O$391,MATCH($B275,'I.KI 2016-17'!$B$8:$B$391,0)),"")</f>
        <v>0</v>
      </c>
      <c r="J275" s="149">
        <f>_xlfn.IFNA(INDEX('I.KI 2016-17'!P$8:P$391,MATCH($B275,'I.KI 2016-17'!$B$8:$B$391,0)),"")</f>
        <v>0</v>
      </c>
      <c r="K275" s="157">
        <f>_xlfn.IFNA(INDEX('I.KI 2016-17'!Q$8:Q$391,MATCH($B275,'I.KI 2016-17'!$B$8:$B$391,0)),"")</f>
        <v>0</v>
      </c>
      <c r="L275" s="156">
        <f>_xlfn.IFNA(INDEX('I.KI 2016-17'!R$8:R$391,MATCH($B275,'I.KI 2016-17'!$B$8:$B$391,0)),"")</f>
        <v>0</v>
      </c>
      <c r="M275" s="193">
        <f>_xlfn.IFNA(INDEX('I.KI 2016-17'!S$8:S$391,MATCH($B275,'I.KI 2016-17'!$B$8:$B$391,0)),"")</f>
        <v>2.1088068277460001</v>
      </c>
      <c r="N275" s="193">
        <f>_xlfn.IFNA(INDEX('I.KI 2016-17'!T$8:T$391,MATCH($B275,'I.KI 2016-17'!$B$8:$B$391,0)),"")</f>
        <v>0</v>
      </c>
      <c r="O275" s="193">
        <f>_xlfn.IFNA(INDEX('I.KI 2016-17'!U$8:U$391,MATCH($B275,'I.KI 2016-17'!$B$8:$B$391,0)),"")</f>
        <v>0</v>
      </c>
      <c r="P275" s="157">
        <f>_xlfn.IFNA(INDEX('I.KI 2016-17'!V$8:V$391,MATCH($B275,'I.KI 2016-17'!$B$8:$B$391,0)),"")</f>
        <v>0</v>
      </c>
      <c r="Q275" s="156">
        <f>_xlfn.IFNA(INDEX('I.KI 2016-17'!W$8:W$391,MATCH($B275,'I.KI 2016-17'!$B$8:$B$391,0)),"")</f>
        <v>0</v>
      </c>
      <c r="R275" s="193">
        <f>_xlfn.IFNA(INDEX('I.KI 2016-17'!X$8:X$391,MATCH($B275,'I.KI 2016-17'!$B$8:$B$391,0)),"")</f>
        <v>2.7415981106230003</v>
      </c>
      <c r="S275" s="193">
        <f>_xlfn.IFNA(INDEX('I.KI 2016-17'!Y$8:Y$391,MATCH($B275,'I.KI 2016-17'!$B$8:$B$391,0)),"")</f>
        <v>0</v>
      </c>
      <c r="T275" s="193">
        <f>_xlfn.IFNA(INDEX('I.KI 2016-17'!Z$8:Z$391,MATCH($B275,'I.KI 2016-17'!$B$8:$B$391,0)),"")</f>
        <v>0</v>
      </c>
      <c r="U275" s="157">
        <f>_xlfn.IFNA(INDEX('I.KI 2016-17'!AA$8:AA$391,MATCH($B275,'I.KI 2016-17'!$B$8:$B$391,0)),"")</f>
        <v>0</v>
      </c>
      <c r="V275" s="149"/>
      <c r="W275" s="154">
        <f>_xlfn.IFNA(INDEX('I.KI 2016-17'!$H$8:$H$391,MATCH(B275,'I.KI 2016-17'!$B$8:$B$391,0)),"")</f>
        <v>0.63279128287700004</v>
      </c>
      <c r="X275" s="153">
        <f>_xlfn.IFNA(INDEX('I.KI 2016-17'!$I$8:$I$391,MATCH(B275,'I.KI 2016-17'!$B$8:$B$391,0)),"")</f>
        <v>2.1088068277460001</v>
      </c>
      <c r="Y275" s="155">
        <f>_xlfn.IFNA(INDEX('I.KI 2016-17'!$G$8:$G$391,MATCH(B275,'I.KI 2016-17'!$B$8:$B$391,0)),"")</f>
        <v>2.7415981106230003</v>
      </c>
      <c r="Z275" s="149"/>
      <c r="AA275" s="156">
        <f>_xlfn.IFNA(IF($B275=$B$382,0,_xlfn.IFNA(INDEX('I.Supplementary 2017-18'!N$8:N$35,MATCH($B275,'I.Supplementary 2017-18'!$B$8:$B$35,0)),INDEX('I.KI 2017-18'!N$9:N$393,MATCH($B275,'I.KI 2017-18'!$B$9:$B$393,0)))),"")</f>
        <v>0</v>
      </c>
      <c r="AB275" s="193">
        <f>_xlfn.IFNA(IF($B275=$B$382,0,_xlfn.IFNA(INDEX('I.Supplementary 2017-18'!O$8:O$35,MATCH($B275,'I.Supplementary 2017-18'!$B$8:$B$35,0)),INDEX('I.KI 2017-18'!O$9:O$393,MATCH($B275,'I.KI 2017-18'!$B$9:$B$393,0)))),"")</f>
        <v>0</v>
      </c>
      <c r="AC275" s="193">
        <f>_xlfn.IFNA(IF($B275=$B$382,0,_xlfn.IFNA(INDEX('I.Supplementary 2017-18'!P$8:P$35,MATCH($B275,'I.Supplementary 2017-18'!$B$8:$B$35,0)),INDEX('I.KI 2017-18'!P$9:P$393,MATCH($B275,'I.KI 2017-18'!$B$9:$B$393,0)))),"")</f>
        <v>0</v>
      </c>
      <c r="AD275" s="193">
        <f>_xlfn.IFNA(IF($B275=$B$382,0,_xlfn.IFNA(INDEX('I.Supplementary 2017-18'!Q$8:Q$35,MATCH($B275,'I.Supplementary 2017-18'!$B$8:$B$35,0)),INDEX('I.KI 2017-18'!Q$9:Q$393,MATCH($B275,'I.KI 2017-18'!$B$9:$B$393,0)))),"")</f>
        <v>0</v>
      </c>
      <c r="AE275" s="157">
        <f>_xlfn.IFNA(IF($B275=$B$382,0,_xlfn.IFNA(INDEX('I.Supplementary 2017-18'!R$8:R$35,MATCH($B275,'I.Supplementary 2017-18'!$B$8:$B$35,0)),INDEX('I.KI 2017-18'!R$9:R$393,MATCH($B275,'I.KI 2017-18'!$B$9:$B$393,0)))),"")</f>
        <v>0</v>
      </c>
      <c r="AF275" s="156">
        <f>_xlfn.IFNA(IF($B275=$B$382,0,_xlfn.IFNA(INDEX('I.Supplementary 2017-18'!S$8:S$35,MATCH($B275,'I.Supplementary 2017-18'!$B$8:$B$35,0)),INDEX('I.KI 2017-18'!S$9:S$393,MATCH($B275,'I.KI 2017-18'!$B$9:$B$393,0)))),"")</f>
        <v>0</v>
      </c>
      <c r="AG275" s="193">
        <f>_xlfn.IFNA(IF($B275=$B$382,0,_xlfn.IFNA(INDEX('I.Supplementary 2017-18'!T$8:T$35,MATCH($B275,'I.Supplementary 2017-18'!$B$8:$B$35,0)),INDEX('I.KI 2017-18'!T$9:T$393,MATCH($B275,'I.KI 2017-18'!$B$9:$B$393,0)))),"")</f>
        <v>2.1518602799303368</v>
      </c>
      <c r="AH275" s="193">
        <f>_xlfn.IFNA(IF($B275=$B$382,0,_xlfn.IFNA(INDEX('I.Supplementary 2017-18'!U$8:U$35,MATCH($B275,'I.Supplementary 2017-18'!$B$8:$B$35,0)),INDEX('I.KI 2017-18'!U$9:U$393,MATCH($B275,'I.KI 2017-18'!$B$9:$B$393,0)))),"")</f>
        <v>0</v>
      </c>
      <c r="AI275" s="193">
        <f>_xlfn.IFNA(IF($B275=$B$382,0,_xlfn.IFNA(INDEX('I.Supplementary 2017-18'!V$8:V$35,MATCH($B275,'I.Supplementary 2017-18'!$B$8:$B$35,0)),INDEX('I.KI 2017-18'!V$9:V$393,MATCH($B275,'I.KI 2017-18'!$B$9:$B$393,0)))),"")</f>
        <v>0</v>
      </c>
      <c r="AJ275" s="157">
        <f>_xlfn.IFNA(IF($B275=$B$382,0,_xlfn.IFNA(INDEX('I.Supplementary 2017-18'!W$8:W$35,MATCH($B275,'I.Supplementary 2017-18'!$B$8:$B$35,0)),INDEX('I.KI 2017-18'!W$9:W$393,MATCH($B275,'I.KI 2017-18'!$B$9:$B$393,0)))),"")</f>
        <v>0</v>
      </c>
      <c r="AK275" s="156">
        <f>_xlfn.IFNA(IF($B275=$B$382,0,_xlfn.IFNA(INDEX('I.Supplementary 2017-18'!X$8:X$35,MATCH($B275,'I.Supplementary 2017-18'!$B$8:$B$35,0)),INDEX('I.KI 2017-18'!X$9:X$393,MATCH($B275,'I.KI 2017-18'!$B$9:$B$393,0)))),"")</f>
        <v>0</v>
      </c>
      <c r="AL275" s="193">
        <f>_xlfn.IFNA(IF($B275=$B$382,0,_xlfn.IFNA(INDEX('I.Supplementary 2017-18'!Y$8:Y$35,MATCH($B275,'I.Supplementary 2017-18'!$B$8:$B$35,0)),INDEX('I.KI 2017-18'!Y$9:Y$393,MATCH($B275,'I.KI 2017-18'!$B$9:$B$393,0)))),"")</f>
        <v>2.1518602799303368</v>
      </c>
      <c r="AM275" s="193">
        <f>_xlfn.IFNA(IF($B275=$B$382,0,_xlfn.IFNA(INDEX('I.Supplementary 2017-18'!Z$8:Z$35,MATCH($B275,'I.Supplementary 2017-18'!$B$8:$B$35,0)),INDEX('I.KI 2017-18'!Z$9:Z$393,MATCH($B275,'I.KI 2017-18'!$B$9:$B$393,0)))),"")</f>
        <v>0</v>
      </c>
      <c r="AN275" s="193">
        <f>_xlfn.IFNA(IF($B275=$B$382,0,_xlfn.IFNA(INDEX('I.Supplementary 2017-18'!AA$8:AA$35,MATCH($B275,'I.Supplementary 2017-18'!$B$8:$B$35,0)),INDEX('I.KI 2017-18'!AA$9:AA$393,MATCH($B275,'I.KI 2017-18'!$B$9:$B$393,0)))),"")</f>
        <v>0</v>
      </c>
      <c r="AO275" s="157">
        <f>_xlfn.IFNA(IF($B275=$B$382,0,_xlfn.IFNA(INDEX('I.Supplementary 2017-18'!AB$8:AB$35,MATCH($B275,'I.Supplementary 2017-18'!$B$8:$B$35,0)),INDEX('I.KI 2017-18'!AB$9:AB$393,MATCH($B275,'I.KI 2017-18'!$B$9:$B$393,0)))),"")</f>
        <v>0</v>
      </c>
      <c r="AP275" s="149"/>
      <c r="AQ275" s="156">
        <f>_xlfn.IFNA(IF($B275=$B$381,0,IF($B275=$B$382,0,_xlfn.IFNA(INDEX('I.Supplementary 2017-18'!I$8:I$35,MATCH($B275,'I.Supplementary 2017-18'!$B$8:$B$35,0)),INDEX('I.KI 2017-18'!I$9:I$393,MATCH($B275,'I.KI 2017-18'!$B$9:$B$393,0))))),"")</f>
        <v>0</v>
      </c>
      <c r="AR275" s="149">
        <f>_xlfn.IFNA(IF($B275=$B$381,0,IF($B275=$B$382,0,_xlfn.IFNA(INDEX('I.Supplementary 2017-18'!J$8:J$35,MATCH($B275,'I.Supplementary 2017-18'!$B$8:$B$35,0)),INDEX('I.KI 2017-18'!J$9:J$393,MATCH($B275,'I.KI 2017-18'!$B$9:$B$393,0))))),"")</f>
        <v>2.1518602799303368</v>
      </c>
      <c r="AS275" s="157">
        <f>_xlfn.IFNA(IF($B275=$B$381,0,IF($B275=$B$382,0,_xlfn.IFNA(INDEX('I.Supplementary 2017-18'!H$8:H$35,MATCH($B275,'I.Supplementary 2017-18'!$B$8:$B$35,0)),INDEX('I.KI 2017-18'!H$9:H$393,MATCH($B275,'I.KI 2017-18'!$B$9:$B$393,0))))),"")</f>
        <v>2.1518602799303368</v>
      </c>
      <c r="AT275" s="149"/>
      <c r="AU275" s="156">
        <f>_xlfn.IFNA(_xlfn.IFNA(INDEX('I.Supplementary 2018-19'!P$8:P$157,MATCH($B275,'I.Supplementary 2018-19'!$B$8:$B$157,0)),INDEX('I.KI 2018-19'!P$9:P$393,MATCH($B275,'I.KI 2018-19'!$B$9:$B$393,0))),"")</f>
        <v>0</v>
      </c>
      <c r="AV275" s="193">
        <f>_xlfn.IFNA(_xlfn.IFNA(INDEX('I.Supplementary 2018-19'!Q$8:Q$157,MATCH($B275,'I.Supplementary 2018-19'!$B$8:$B$157,0)),INDEX('I.KI 2018-19'!Q$9:Q$393,MATCH($B275,'I.KI 2018-19'!$B$9:$B$393,0))),"")</f>
        <v>0</v>
      </c>
      <c r="AW275" s="193">
        <f>_xlfn.IFNA(_xlfn.IFNA(INDEX('I.Supplementary 2018-19'!R$8:R$157,MATCH($B275,'I.Supplementary 2018-19'!$B$8:$B$157,0)),INDEX('I.KI 2018-19'!R$9:R$393,MATCH($B275,'I.KI 2018-19'!$B$9:$B$393,0))),"")</f>
        <v>0</v>
      </c>
      <c r="AX275" s="193">
        <f>_xlfn.IFNA(_xlfn.IFNA(INDEX('I.Supplementary 2018-19'!S$8:S$157,MATCH($B275,'I.Supplementary 2018-19'!$B$8:$B$157,0)),INDEX('I.KI 2018-19'!S$9:S$393,MATCH($B275,'I.KI 2018-19'!$B$9:$B$393,0))),"")</f>
        <v>0</v>
      </c>
      <c r="AY275" s="157">
        <f>_xlfn.IFNA(_xlfn.IFNA(INDEX('I.Supplementary 2018-19'!T$8:T$157,MATCH($B275,'I.Supplementary 2018-19'!$B$8:$B$157,0)),INDEX('I.KI 2018-19'!T$9:T$393,MATCH($B275,'I.KI 2018-19'!$B$9:$B$393,0))),"")</f>
        <v>0</v>
      </c>
      <c r="AZ275" s="156">
        <f>_xlfn.IFNA(_xlfn.IFNA(INDEX('I.Supplementary 2018-19'!U$8:U$157,MATCH($B275,'I.Supplementary 2018-19'!$B$8:$B$157,0)),INDEX('I.KI 2018-19'!U$9:U$393,MATCH($B275,'I.KI 2018-19'!$B$9:$B$393,0))),"")</f>
        <v>0</v>
      </c>
      <c r="BA275" s="193">
        <f>_xlfn.IFNA(_xlfn.IFNA(INDEX('I.Supplementary 2018-19'!V$8:V$157,MATCH($B275,'I.Supplementary 2018-19'!$B$8:$B$157,0)),INDEX('I.KI 2018-19'!V$9:V$393,MATCH($B275,'I.KI 2018-19'!$B$9:$B$393,0))),"")</f>
        <v>2.2165084428466986</v>
      </c>
      <c r="BB275" s="193">
        <f>_xlfn.IFNA(_xlfn.IFNA(INDEX('I.Supplementary 2018-19'!W$8:W$157,MATCH($B275,'I.Supplementary 2018-19'!$B$8:$B$157,0)),INDEX('I.KI 2018-19'!W$9:W$393,MATCH($B275,'I.KI 2018-19'!$B$9:$B$393,0))),"")</f>
        <v>0</v>
      </c>
      <c r="BC275" s="193">
        <f>_xlfn.IFNA(_xlfn.IFNA(INDEX('I.Supplementary 2018-19'!X$8:X$157,MATCH($B275,'I.Supplementary 2018-19'!$B$8:$B$157,0)),INDEX('I.KI 2018-19'!X$9:X$393,MATCH($B275,'I.KI 2018-19'!$B$9:$B$393,0))),"")</f>
        <v>0</v>
      </c>
      <c r="BD275" s="157">
        <f>_xlfn.IFNA(_xlfn.IFNA(INDEX('I.Supplementary 2018-19'!Y$8:Y$157,MATCH($B275,'I.Supplementary 2018-19'!$B$8:$B$157,0)),INDEX('I.KI 2018-19'!Y$9:Y$393,MATCH($B275,'I.KI 2018-19'!$B$9:$B$393,0))),"")</f>
        <v>0</v>
      </c>
      <c r="BE275" s="156">
        <f>_xlfn.IFNA(_xlfn.IFNA(INDEX('I.Supplementary 2018-19'!Z$8:Z$157,MATCH($B275,'I.Supplementary 2018-19'!$B$8:$B$157,0)),INDEX('I.KI 2018-19'!Z$9:Z$393,MATCH($B275,'I.KI 2018-19'!$B$9:$B$393,0))),"")</f>
        <v>0</v>
      </c>
      <c r="BF275" s="193">
        <f>_xlfn.IFNA(_xlfn.IFNA(INDEX('I.Supplementary 2018-19'!AA$8:AA$157,MATCH($B275,'I.Supplementary 2018-19'!$B$8:$B$157,0)),INDEX('I.KI 2018-19'!AA$9:AA$393,MATCH($B275,'I.KI 2018-19'!$B$9:$B$393,0))),"")</f>
        <v>2.2165084428466986</v>
      </c>
      <c r="BG275" s="193">
        <f>_xlfn.IFNA(_xlfn.IFNA(INDEX('I.Supplementary 2018-19'!AB$8:AB$157,MATCH($B275,'I.Supplementary 2018-19'!$B$8:$B$157,0)),INDEX('I.KI 2018-19'!AB$9:AB$393,MATCH($B275,'I.KI 2018-19'!$B$9:$B$393,0))),"")</f>
        <v>0</v>
      </c>
      <c r="BH275" s="193">
        <f>_xlfn.IFNA(_xlfn.IFNA(INDEX('I.Supplementary 2018-19'!AC$8:AC$157,MATCH($B275,'I.Supplementary 2018-19'!$B$8:$B$157,0)),INDEX('I.KI 2018-19'!AC$9:AC$393,MATCH($B275,'I.KI 2018-19'!$B$9:$B$393,0))),"")</f>
        <v>0</v>
      </c>
      <c r="BI275" s="157">
        <f>_xlfn.IFNA(_xlfn.IFNA(INDEX('I.Supplementary 2018-19'!AD$8:AD$157,MATCH($B275,'I.Supplementary 2018-19'!$B$8:$B$157,0)),INDEX('I.KI 2018-19'!AD$9:AD$393,MATCH($B275,'I.KI 2018-19'!$B$9:$B$393,0))),"")</f>
        <v>0</v>
      </c>
      <c r="BJ275" s="149"/>
      <c r="BK275" s="156">
        <f>_xlfn.IFNA(IF($B275=$B$381,0,IF($B275=$B$382,0,_xlfn.IFNA(INDEX('I.Supplementary 2018-19'!I$8:I$157,MATCH($B275,'I.Supplementary 2018-19'!$B$8:$B$157,0)),INDEX('I.KI 2018-19'!I$9:I$393,MATCH($B275,'I.KI 2018-19'!$B$9:$B$393,0))))),"")</f>
        <v>0</v>
      </c>
      <c r="BL275" s="149">
        <f>_xlfn.IFNA(IF($B275=$B$381,0,IF($B275=$B$382,0,_xlfn.IFNA(INDEX('I.Supplementary 2018-19'!J$8:J$157,MATCH($B275,'I.Supplementary 2018-19'!$B$8:$B$157,0)),INDEX('I.KI 2018-19'!J$9:J$393,MATCH($B275,'I.KI 2018-19'!$B$9:$B$393,0))))),"")</f>
        <v>2.2165084428466986</v>
      </c>
      <c r="BM275" s="157">
        <f>_xlfn.IFNA(IF($B275=$B$381,0,IF($B275=$B$382,0,_xlfn.IFNA(INDEX('I.Supplementary 2018-19'!H$8:H$157,MATCH($B275,'I.Supplementary 2018-19'!$B$8:$B$157,0)),INDEX('I.KI 2018-19'!H$9:H$393,MATCH($B275,'I.KI 2018-19'!$B$9:$B$393,0))))),"")</f>
        <v>2.2165084428466986</v>
      </c>
    </row>
    <row r="276" spans="2:65">
      <c r="B276" s="121" t="str">
        <f>'Calculations for 2021-22'!B276</f>
        <v>E4404</v>
      </c>
      <c r="C276" s="160" t="str">
        <f>'Calculations for 2021-22'!D276</f>
        <v>E4404</v>
      </c>
      <c r="D276" t="str">
        <f>'Calculations for 2021-22'!E276</f>
        <v>MD</v>
      </c>
      <c r="E276">
        <f>'Calculations for 2021-22'!F276</f>
        <v>0</v>
      </c>
      <c r="F276" s="120" t="str">
        <f>'Calculations for 2021-22'!H276</f>
        <v>Sheffield</v>
      </c>
      <c r="G276" s="156">
        <f>_xlfn.IFNA(INDEX('I.KI 2016-17'!M$8:M$391,MATCH($B276,'I.KI 2016-17'!$B$8:$B$391,0)),"")</f>
        <v>80.38470911261301</v>
      </c>
      <c r="H276" s="149">
        <f>_xlfn.IFNA(INDEX('I.KI 2016-17'!N$8:N$391,MATCH($B276,'I.KI 2016-17'!$B$8:$B$391,0)),"")</f>
        <v>10.207753216003001</v>
      </c>
      <c r="I276" s="149">
        <f>_xlfn.IFNA(INDEX('I.KI 2016-17'!O$8:O$391,MATCH($B276,'I.KI 2016-17'!$B$8:$B$391,0)),"")</f>
        <v>0</v>
      </c>
      <c r="J276" s="149">
        <f>_xlfn.IFNA(INDEX('I.KI 2016-17'!P$8:P$391,MATCH($B276,'I.KI 2016-17'!$B$8:$B$391,0)),"")</f>
        <v>0</v>
      </c>
      <c r="K276" s="157">
        <f>_xlfn.IFNA(INDEX('I.KI 2016-17'!Q$8:Q$391,MATCH($B276,'I.KI 2016-17'!$B$8:$B$391,0)),"")</f>
        <v>0</v>
      </c>
      <c r="L276" s="156">
        <f>_xlfn.IFNA(INDEX('I.KI 2016-17'!R$8:R$391,MATCH($B276,'I.KI 2016-17'!$B$8:$B$391,0)),"")</f>
        <v>113.301226463799</v>
      </c>
      <c r="M276" s="193">
        <f>_xlfn.IFNA(INDEX('I.KI 2016-17'!S$8:S$391,MATCH($B276,'I.KI 2016-17'!$B$8:$B$391,0)),"")</f>
        <v>19.193052493155999</v>
      </c>
      <c r="N276" s="193">
        <f>_xlfn.IFNA(INDEX('I.KI 2016-17'!T$8:T$391,MATCH($B276,'I.KI 2016-17'!$B$8:$B$391,0)),"")</f>
        <v>0</v>
      </c>
      <c r="O276" s="193">
        <f>_xlfn.IFNA(INDEX('I.KI 2016-17'!U$8:U$391,MATCH($B276,'I.KI 2016-17'!$B$8:$B$391,0)),"")</f>
        <v>0</v>
      </c>
      <c r="P276" s="157">
        <f>_xlfn.IFNA(INDEX('I.KI 2016-17'!V$8:V$391,MATCH($B276,'I.KI 2016-17'!$B$8:$B$391,0)),"")</f>
        <v>0</v>
      </c>
      <c r="Q276" s="156">
        <f>_xlfn.IFNA(INDEX('I.KI 2016-17'!W$8:W$391,MATCH($B276,'I.KI 2016-17'!$B$8:$B$391,0)),"")</f>
        <v>193.68593557641202</v>
      </c>
      <c r="R276" s="193">
        <f>_xlfn.IFNA(INDEX('I.KI 2016-17'!X$8:X$391,MATCH($B276,'I.KI 2016-17'!$B$8:$B$391,0)),"")</f>
        <v>29.400805709159002</v>
      </c>
      <c r="S276" s="193">
        <f>_xlfn.IFNA(INDEX('I.KI 2016-17'!Y$8:Y$391,MATCH($B276,'I.KI 2016-17'!$B$8:$B$391,0)),"")</f>
        <v>0</v>
      </c>
      <c r="T276" s="193">
        <f>_xlfn.IFNA(INDEX('I.KI 2016-17'!Z$8:Z$391,MATCH($B276,'I.KI 2016-17'!$B$8:$B$391,0)),"")</f>
        <v>0</v>
      </c>
      <c r="U276" s="157">
        <f>_xlfn.IFNA(INDEX('I.KI 2016-17'!AA$8:AA$391,MATCH($B276,'I.KI 2016-17'!$B$8:$B$391,0)),"")</f>
        <v>0</v>
      </c>
      <c r="V276" s="149"/>
      <c r="W276" s="154">
        <f>_xlfn.IFNA(INDEX('I.KI 2016-17'!$H$8:$H$391,MATCH(B276,'I.KI 2016-17'!$B$8:$B$391,0)),"")</f>
        <v>90.592462328616008</v>
      </c>
      <c r="X276" s="153">
        <f>_xlfn.IFNA(INDEX('I.KI 2016-17'!$I$8:$I$391,MATCH(B276,'I.KI 2016-17'!$B$8:$B$391,0)),"")</f>
        <v>132.49427895695501</v>
      </c>
      <c r="Y276" s="155">
        <f>_xlfn.IFNA(INDEX('I.KI 2016-17'!$G$8:$G$391,MATCH(B276,'I.KI 2016-17'!$B$8:$B$391,0)),"")</f>
        <v>223.08674128557101</v>
      </c>
      <c r="Z276" s="149"/>
      <c r="AA276" s="156">
        <f>_xlfn.IFNA(IF($B276=$B$382,0,_xlfn.IFNA(INDEX('I.Supplementary 2017-18'!N$8:N$35,MATCH($B276,'I.Supplementary 2017-18'!$B$8:$B$35,0)),INDEX('I.KI 2017-18'!N$9:N$393,MATCH($B276,'I.KI 2017-18'!$B$9:$B$393,0)))),"")</f>
        <v>61.266320383275506</v>
      </c>
      <c r="AB276" s="193">
        <f>_xlfn.IFNA(IF($B276=$B$382,0,_xlfn.IFNA(INDEX('I.Supplementary 2017-18'!O$8:O$35,MATCH($B276,'I.Supplementary 2017-18'!$B$8:$B$35,0)),INDEX('I.KI 2017-18'!O$9:O$393,MATCH($B276,'I.KI 2017-18'!$B$9:$B$393,0)))),"")</f>
        <v>6.5231944344748518</v>
      </c>
      <c r="AC276" s="193">
        <f>_xlfn.IFNA(IF($B276=$B$382,0,_xlfn.IFNA(INDEX('I.Supplementary 2017-18'!P$8:P$35,MATCH($B276,'I.Supplementary 2017-18'!$B$8:$B$35,0)),INDEX('I.KI 2017-18'!P$9:P$393,MATCH($B276,'I.KI 2017-18'!$B$9:$B$393,0)))),"")</f>
        <v>0</v>
      </c>
      <c r="AD276" s="193">
        <f>_xlfn.IFNA(IF($B276=$B$382,0,_xlfn.IFNA(INDEX('I.Supplementary 2017-18'!Q$8:Q$35,MATCH($B276,'I.Supplementary 2017-18'!$B$8:$B$35,0)),INDEX('I.KI 2017-18'!Q$9:Q$393,MATCH($B276,'I.KI 2017-18'!$B$9:$B$393,0)))),"")</f>
        <v>0</v>
      </c>
      <c r="AE276" s="157">
        <f>_xlfn.IFNA(IF($B276=$B$382,0,_xlfn.IFNA(INDEX('I.Supplementary 2017-18'!R$8:R$35,MATCH($B276,'I.Supplementary 2017-18'!$B$8:$B$35,0)),INDEX('I.KI 2017-18'!R$9:R$393,MATCH($B276,'I.KI 2017-18'!$B$9:$B$393,0)))),"")</f>
        <v>0</v>
      </c>
      <c r="AF276" s="156">
        <f>_xlfn.IFNA(IF($B276=$B$382,0,_xlfn.IFNA(INDEX('I.Supplementary 2017-18'!S$8:S$35,MATCH($B276,'I.Supplementary 2017-18'!$B$8:$B$35,0)),INDEX('I.KI 2017-18'!S$9:S$393,MATCH($B276,'I.KI 2017-18'!$B$9:$B$393,0)))),"")</f>
        <v>115.61438709653449</v>
      </c>
      <c r="AG276" s="193">
        <f>_xlfn.IFNA(IF($B276=$B$382,0,_xlfn.IFNA(INDEX('I.Supplementary 2017-18'!T$8:T$35,MATCH($B276,'I.Supplementary 2017-18'!$B$8:$B$35,0)),INDEX('I.KI 2017-18'!T$9:T$393,MATCH($B276,'I.KI 2017-18'!$B$9:$B$393,0)))),"")</f>
        <v>19.5848983260286</v>
      </c>
      <c r="AH276" s="193">
        <f>_xlfn.IFNA(IF($B276=$B$382,0,_xlfn.IFNA(INDEX('I.Supplementary 2017-18'!U$8:U$35,MATCH($B276,'I.Supplementary 2017-18'!$B$8:$B$35,0)),INDEX('I.KI 2017-18'!U$9:U$393,MATCH($B276,'I.KI 2017-18'!$B$9:$B$393,0)))),"")</f>
        <v>0</v>
      </c>
      <c r="AI276" s="193">
        <f>_xlfn.IFNA(IF($B276=$B$382,0,_xlfn.IFNA(INDEX('I.Supplementary 2017-18'!V$8:V$35,MATCH($B276,'I.Supplementary 2017-18'!$B$8:$B$35,0)),INDEX('I.KI 2017-18'!V$9:V$393,MATCH($B276,'I.KI 2017-18'!$B$9:$B$393,0)))),"")</f>
        <v>0</v>
      </c>
      <c r="AJ276" s="157">
        <f>_xlfn.IFNA(IF($B276=$B$382,0,_xlfn.IFNA(INDEX('I.Supplementary 2017-18'!W$8:W$35,MATCH($B276,'I.Supplementary 2017-18'!$B$8:$B$35,0)),INDEX('I.KI 2017-18'!W$9:W$393,MATCH($B276,'I.KI 2017-18'!$B$9:$B$393,0)))),"")</f>
        <v>0</v>
      </c>
      <c r="AK276" s="156">
        <f>_xlfn.IFNA(IF($B276=$B$382,0,_xlfn.IFNA(INDEX('I.Supplementary 2017-18'!X$8:X$35,MATCH($B276,'I.Supplementary 2017-18'!$B$8:$B$35,0)),INDEX('I.KI 2017-18'!X$9:X$393,MATCH($B276,'I.KI 2017-18'!$B$9:$B$393,0)))),"")</f>
        <v>176.88070747980998</v>
      </c>
      <c r="AL276" s="193">
        <f>_xlfn.IFNA(IF($B276=$B$382,0,_xlfn.IFNA(INDEX('I.Supplementary 2017-18'!Y$8:Y$35,MATCH($B276,'I.Supplementary 2017-18'!$B$8:$B$35,0)),INDEX('I.KI 2017-18'!Y$9:Y$393,MATCH($B276,'I.KI 2017-18'!$B$9:$B$393,0)))),"")</f>
        <v>26.108092760503453</v>
      </c>
      <c r="AM276" s="193">
        <f>_xlfn.IFNA(IF($B276=$B$382,0,_xlfn.IFNA(INDEX('I.Supplementary 2017-18'!Z$8:Z$35,MATCH($B276,'I.Supplementary 2017-18'!$B$8:$B$35,0)),INDEX('I.KI 2017-18'!Z$9:Z$393,MATCH($B276,'I.KI 2017-18'!$B$9:$B$393,0)))),"")</f>
        <v>0</v>
      </c>
      <c r="AN276" s="193">
        <f>_xlfn.IFNA(IF($B276=$B$382,0,_xlfn.IFNA(INDEX('I.Supplementary 2017-18'!AA$8:AA$35,MATCH($B276,'I.Supplementary 2017-18'!$B$8:$B$35,0)),INDEX('I.KI 2017-18'!AA$9:AA$393,MATCH($B276,'I.KI 2017-18'!$B$9:$B$393,0)))),"")</f>
        <v>0</v>
      </c>
      <c r="AO276" s="157">
        <f>_xlfn.IFNA(IF($B276=$B$382,0,_xlfn.IFNA(INDEX('I.Supplementary 2017-18'!AB$8:AB$35,MATCH($B276,'I.Supplementary 2017-18'!$B$8:$B$35,0)),INDEX('I.KI 2017-18'!AB$9:AB$393,MATCH($B276,'I.KI 2017-18'!$B$9:$B$393,0)))),"")</f>
        <v>0</v>
      </c>
      <c r="AP276" s="149"/>
      <c r="AQ276" s="156">
        <f>_xlfn.IFNA(IF($B276=$B$381,0,IF($B276=$B$382,0,_xlfn.IFNA(INDEX('I.Supplementary 2017-18'!I$8:I$35,MATCH($B276,'I.Supplementary 2017-18'!$B$8:$B$35,0)),INDEX('I.KI 2017-18'!I$9:I$393,MATCH($B276,'I.KI 2017-18'!$B$9:$B$393,0))))),"")</f>
        <v>67.789514817750359</v>
      </c>
      <c r="AR276" s="149">
        <f>_xlfn.IFNA(IF($B276=$B$381,0,IF($B276=$B$382,0,_xlfn.IFNA(INDEX('I.Supplementary 2017-18'!J$8:J$35,MATCH($B276,'I.Supplementary 2017-18'!$B$8:$B$35,0)),INDEX('I.KI 2017-18'!J$9:J$393,MATCH($B276,'I.KI 2017-18'!$B$9:$B$393,0))))),"")</f>
        <v>135.19928542256307</v>
      </c>
      <c r="AS276" s="157">
        <f>_xlfn.IFNA(IF($B276=$B$381,0,IF($B276=$B$382,0,_xlfn.IFNA(INDEX('I.Supplementary 2017-18'!H$8:H$35,MATCH($B276,'I.Supplementary 2017-18'!$B$8:$B$35,0)),INDEX('I.KI 2017-18'!H$9:H$393,MATCH($B276,'I.KI 2017-18'!$B$9:$B$393,0))))),"")</f>
        <v>202.98880024031342</v>
      </c>
      <c r="AT276" s="149"/>
      <c r="AU276" s="156">
        <f>_xlfn.IFNA(_xlfn.IFNA(INDEX('I.Supplementary 2018-19'!P$8:P$157,MATCH($B276,'I.Supplementary 2018-19'!$B$8:$B$157,0)),INDEX('I.KI 2018-19'!P$9:P$393,MATCH($B276,'I.KI 2018-19'!$B$9:$B$393,0))),"")</f>
        <v>48.243028300895752</v>
      </c>
      <c r="AV276" s="193">
        <f>_xlfn.IFNA(_xlfn.IFNA(INDEX('I.Supplementary 2018-19'!Q$8:Q$157,MATCH($B276,'I.Supplementary 2018-19'!$B$8:$B$157,0)),INDEX('I.KI 2018-19'!Q$9:Q$393,MATCH($B276,'I.KI 2018-19'!$B$9:$B$393,0))),"")</f>
        <v>4.172239847899549</v>
      </c>
      <c r="AW276" s="193">
        <f>_xlfn.IFNA(_xlfn.IFNA(INDEX('I.Supplementary 2018-19'!R$8:R$157,MATCH($B276,'I.Supplementary 2018-19'!$B$8:$B$157,0)),INDEX('I.KI 2018-19'!R$9:R$393,MATCH($B276,'I.KI 2018-19'!$B$9:$B$393,0))),"")</f>
        <v>0</v>
      </c>
      <c r="AX276" s="193">
        <f>_xlfn.IFNA(_xlfn.IFNA(INDEX('I.Supplementary 2018-19'!S$8:S$157,MATCH($B276,'I.Supplementary 2018-19'!$B$8:$B$157,0)),INDEX('I.KI 2018-19'!S$9:S$393,MATCH($B276,'I.KI 2018-19'!$B$9:$B$393,0))),"")</f>
        <v>0</v>
      </c>
      <c r="AY276" s="157">
        <f>_xlfn.IFNA(_xlfn.IFNA(INDEX('I.Supplementary 2018-19'!T$8:T$157,MATCH($B276,'I.Supplementary 2018-19'!$B$8:$B$157,0)),INDEX('I.KI 2018-19'!T$9:T$393,MATCH($B276,'I.KI 2018-19'!$B$9:$B$393,0))),"")</f>
        <v>0</v>
      </c>
      <c r="AZ276" s="156">
        <f>_xlfn.IFNA(_xlfn.IFNA(INDEX('I.Supplementary 2018-19'!U$8:U$157,MATCH($B276,'I.Supplementary 2018-19'!$B$8:$B$157,0)),INDEX('I.KI 2018-19'!U$9:U$393,MATCH($B276,'I.KI 2018-19'!$B$9:$B$393,0))),"")</f>
        <v>119.08778070029304</v>
      </c>
      <c r="BA276" s="193">
        <f>_xlfn.IFNA(_xlfn.IFNA(INDEX('I.Supplementary 2018-19'!V$8:V$157,MATCH($B276,'I.Supplementary 2018-19'!$B$8:$B$157,0)),INDEX('I.KI 2018-19'!V$9:V$393,MATCH($B276,'I.KI 2018-19'!$B$9:$B$393,0))),"")</f>
        <v>20.173285829385684</v>
      </c>
      <c r="BB276" s="193">
        <f>_xlfn.IFNA(_xlfn.IFNA(INDEX('I.Supplementary 2018-19'!W$8:W$157,MATCH($B276,'I.Supplementary 2018-19'!$B$8:$B$157,0)),INDEX('I.KI 2018-19'!W$9:W$393,MATCH($B276,'I.KI 2018-19'!$B$9:$B$393,0))),"")</f>
        <v>0</v>
      </c>
      <c r="BC276" s="193">
        <f>_xlfn.IFNA(_xlfn.IFNA(INDEX('I.Supplementary 2018-19'!X$8:X$157,MATCH($B276,'I.Supplementary 2018-19'!$B$8:$B$157,0)),INDEX('I.KI 2018-19'!X$9:X$393,MATCH($B276,'I.KI 2018-19'!$B$9:$B$393,0))),"")</f>
        <v>0</v>
      </c>
      <c r="BD276" s="157">
        <f>_xlfn.IFNA(_xlfn.IFNA(INDEX('I.Supplementary 2018-19'!Y$8:Y$157,MATCH($B276,'I.Supplementary 2018-19'!$B$8:$B$157,0)),INDEX('I.KI 2018-19'!Y$9:Y$393,MATCH($B276,'I.KI 2018-19'!$B$9:$B$393,0))),"")</f>
        <v>0</v>
      </c>
      <c r="BE276" s="156">
        <f>_xlfn.IFNA(_xlfn.IFNA(INDEX('I.Supplementary 2018-19'!Z$8:Z$157,MATCH($B276,'I.Supplementary 2018-19'!$B$8:$B$157,0)),INDEX('I.KI 2018-19'!Z$9:Z$393,MATCH($B276,'I.KI 2018-19'!$B$9:$B$393,0))),"")</f>
        <v>167.33080900118878</v>
      </c>
      <c r="BF276" s="193">
        <f>_xlfn.IFNA(_xlfn.IFNA(INDEX('I.Supplementary 2018-19'!AA$8:AA$157,MATCH($B276,'I.Supplementary 2018-19'!$B$8:$B$157,0)),INDEX('I.KI 2018-19'!AA$9:AA$393,MATCH($B276,'I.KI 2018-19'!$B$9:$B$393,0))),"")</f>
        <v>24.345525677285231</v>
      </c>
      <c r="BG276" s="193">
        <f>_xlfn.IFNA(_xlfn.IFNA(INDEX('I.Supplementary 2018-19'!AB$8:AB$157,MATCH($B276,'I.Supplementary 2018-19'!$B$8:$B$157,0)),INDEX('I.KI 2018-19'!AB$9:AB$393,MATCH($B276,'I.KI 2018-19'!$B$9:$B$393,0))),"")</f>
        <v>0</v>
      </c>
      <c r="BH276" s="193">
        <f>_xlfn.IFNA(_xlfn.IFNA(INDEX('I.Supplementary 2018-19'!AC$8:AC$157,MATCH($B276,'I.Supplementary 2018-19'!$B$8:$B$157,0)),INDEX('I.KI 2018-19'!AC$9:AC$393,MATCH($B276,'I.KI 2018-19'!$B$9:$B$393,0))),"")</f>
        <v>0</v>
      </c>
      <c r="BI276" s="157">
        <f>_xlfn.IFNA(_xlfn.IFNA(INDEX('I.Supplementary 2018-19'!AD$8:AD$157,MATCH($B276,'I.Supplementary 2018-19'!$B$8:$B$157,0)),INDEX('I.KI 2018-19'!AD$9:AD$393,MATCH($B276,'I.KI 2018-19'!$B$9:$B$393,0))),"")</f>
        <v>0</v>
      </c>
      <c r="BJ276" s="149"/>
      <c r="BK276" s="156">
        <f>_xlfn.IFNA(IF($B276=$B$381,0,IF($B276=$B$382,0,_xlfn.IFNA(INDEX('I.Supplementary 2018-19'!I$8:I$157,MATCH($B276,'I.Supplementary 2018-19'!$B$8:$B$157,0)),INDEX('I.KI 2018-19'!I$9:I$393,MATCH($B276,'I.KI 2018-19'!$B$9:$B$393,0))))),"")</f>
        <v>52.415268148795299</v>
      </c>
      <c r="BL276" s="149">
        <f>_xlfn.IFNA(IF($B276=$B$381,0,IF($B276=$B$382,0,_xlfn.IFNA(INDEX('I.Supplementary 2018-19'!J$8:J$157,MATCH($B276,'I.Supplementary 2018-19'!$B$8:$B$157,0)),INDEX('I.KI 2018-19'!J$9:J$393,MATCH($B276,'I.KI 2018-19'!$B$9:$B$393,0))))),"")</f>
        <v>139.26106652967871</v>
      </c>
      <c r="BM276" s="157">
        <f>_xlfn.IFNA(IF($B276=$B$381,0,IF($B276=$B$382,0,_xlfn.IFNA(INDEX('I.Supplementary 2018-19'!H$8:H$157,MATCH($B276,'I.Supplementary 2018-19'!$B$8:$B$157,0)),INDEX('I.KI 2018-19'!H$9:H$393,MATCH($B276,'I.KI 2018-19'!$B$9:$B$393,0))))),"")</f>
        <v>191.67633467847401</v>
      </c>
    </row>
    <row r="277" spans="2:65">
      <c r="B277" s="121" t="str">
        <f>'Calculations for 2021-22'!B277</f>
        <v>E2240</v>
      </c>
      <c r="C277" s="160" t="str">
        <f>'Calculations for 2021-22'!D277</f>
        <v>E2240</v>
      </c>
      <c r="D277" t="str">
        <f>'Calculations for 2021-22'!E277</f>
        <v>SD</v>
      </c>
      <c r="E277">
        <f>'Calculations for 2021-22'!F277</f>
        <v>0</v>
      </c>
      <c r="F277" s="120" t="str">
        <f>'Calculations for 2021-22'!H277</f>
        <v>Folkestone and Hythe**</v>
      </c>
      <c r="G277" s="156">
        <f>_xlfn.IFNA(INDEX('I.KI 2016-17'!M$8:M$391,MATCH($B277,'I.KI 2016-17'!$B$8:$B$391,0)),"")</f>
        <v>0</v>
      </c>
      <c r="H277" s="149">
        <f>_xlfn.IFNA(INDEX('I.KI 2016-17'!N$8:N$391,MATCH($B277,'I.KI 2016-17'!$B$8:$B$391,0)),"")</f>
        <v>1.73622119269</v>
      </c>
      <c r="I277" s="149">
        <f>_xlfn.IFNA(INDEX('I.KI 2016-17'!O$8:O$391,MATCH($B277,'I.KI 2016-17'!$B$8:$B$391,0)),"")</f>
        <v>0</v>
      </c>
      <c r="J277" s="149">
        <f>_xlfn.IFNA(INDEX('I.KI 2016-17'!P$8:P$391,MATCH($B277,'I.KI 2016-17'!$B$8:$B$391,0)),"")</f>
        <v>0</v>
      </c>
      <c r="K277" s="157">
        <f>_xlfn.IFNA(INDEX('I.KI 2016-17'!Q$8:Q$391,MATCH($B277,'I.KI 2016-17'!$B$8:$B$391,0)),"")</f>
        <v>0</v>
      </c>
      <c r="L277" s="156">
        <f>_xlfn.IFNA(INDEX('I.KI 2016-17'!R$8:R$391,MATCH($B277,'I.KI 2016-17'!$B$8:$B$391,0)),"")</f>
        <v>0</v>
      </c>
      <c r="M277" s="193">
        <f>_xlfn.IFNA(INDEX('I.KI 2016-17'!S$8:S$391,MATCH($B277,'I.KI 2016-17'!$B$8:$B$391,0)),"")</f>
        <v>3.4159668735339999</v>
      </c>
      <c r="N277" s="193">
        <f>_xlfn.IFNA(INDEX('I.KI 2016-17'!T$8:T$391,MATCH($B277,'I.KI 2016-17'!$B$8:$B$391,0)),"")</f>
        <v>0</v>
      </c>
      <c r="O277" s="193">
        <f>_xlfn.IFNA(INDEX('I.KI 2016-17'!U$8:U$391,MATCH($B277,'I.KI 2016-17'!$B$8:$B$391,0)),"")</f>
        <v>0</v>
      </c>
      <c r="P277" s="157">
        <f>_xlfn.IFNA(INDEX('I.KI 2016-17'!V$8:V$391,MATCH($B277,'I.KI 2016-17'!$B$8:$B$391,0)),"")</f>
        <v>0</v>
      </c>
      <c r="Q277" s="156">
        <f>_xlfn.IFNA(INDEX('I.KI 2016-17'!W$8:W$391,MATCH($B277,'I.KI 2016-17'!$B$8:$B$391,0)),"")</f>
        <v>0</v>
      </c>
      <c r="R277" s="193">
        <f>_xlfn.IFNA(INDEX('I.KI 2016-17'!X$8:X$391,MATCH($B277,'I.KI 2016-17'!$B$8:$B$391,0)),"")</f>
        <v>5.1521880662239994</v>
      </c>
      <c r="S277" s="193">
        <f>_xlfn.IFNA(INDEX('I.KI 2016-17'!Y$8:Y$391,MATCH($B277,'I.KI 2016-17'!$B$8:$B$391,0)),"")</f>
        <v>0</v>
      </c>
      <c r="T277" s="193">
        <f>_xlfn.IFNA(INDEX('I.KI 2016-17'!Z$8:Z$391,MATCH($B277,'I.KI 2016-17'!$B$8:$B$391,0)),"")</f>
        <v>0</v>
      </c>
      <c r="U277" s="157">
        <f>_xlfn.IFNA(INDEX('I.KI 2016-17'!AA$8:AA$391,MATCH($B277,'I.KI 2016-17'!$B$8:$B$391,0)),"")</f>
        <v>0</v>
      </c>
      <c r="V277" s="149"/>
      <c r="W277" s="154">
        <f>_xlfn.IFNA(INDEX('I.KI 2016-17'!$H$8:$H$391,MATCH(B277,'I.KI 2016-17'!$B$8:$B$391,0)),"")</f>
        <v>1.73622119269</v>
      </c>
      <c r="X277" s="153">
        <f>_xlfn.IFNA(INDEX('I.KI 2016-17'!$I$8:$I$391,MATCH(B277,'I.KI 2016-17'!$B$8:$B$391,0)),"")</f>
        <v>3.4159668735339999</v>
      </c>
      <c r="Y277" s="155">
        <f>_xlfn.IFNA(INDEX('I.KI 2016-17'!$G$8:$G$391,MATCH(B277,'I.KI 2016-17'!$B$8:$B$391,0)),"")</f>
        <v>5.1521880662239994</v>
      </c>
      <c r="Z277" s="149"/>
      <c r="AA277" s="156">
        <f>_xlfn.IFNA(IF($B277=$B$382,0,_xlfn.IFNA(INDEX('I.Supplementary 2017-18'!N$8:N$35,MATCH($B277,'I.Supplementary 2017-18'!$B$8:$B$35,0)),INDEX('I.KI 2017-18'!N$9:N$393,MATCH($B277,'I.KI 2017-18'!$B$9:$B$393,0)))),"")</f>
        <v>0</v>
      </c>
      <c r="AB277" s="193">
        <f>_xlfn.IFNA(IF($B277=$B$382,0,_xlfn.IFNA(INDEX('I.Supplementary 2017-18'!O$8:O$35,MATCH($B277,'I.Supplementary 2017-18'!$B$8:$B$35,0)),INDEX('I.KI 2017-18'!O$9:O$393,MATCH($B277,'I.KI 2017-18'!$B$9:$B$393,0)))),"")</f>
        <v>0.84814268542195481</v>
      </c>
      <c r="AC277" s="193">
        <f>_xlfn.IFNA(IF($B277=$B$382,0,_xlfn.IFNA(INDEX('I.Supplementary 2017-18'!P$8:P$35,MATCH($B277,'I.Supplementary 2017-18'!$B$8:$B$35,0)),INDEX('I.KI 2017-18'!P$9:P$393,MATCH($B277,'I.KI 2017-18'!$B$9:$B$393,0)))),"")</f>
        <v>0</v>
      </c>
      <c r="AD277" s="193">
        <f>_xlfn.IFNA(IF($B277=$B$382,0,_xlfn.IFNA(INDEX('I.Supplementary 2017-18'!Q$8:Q$35,MATCH($B277,'I.Supplementary 2017-18'!$B$8:$B$35,0)),INDEX('I.KI 2017-18'!Q$9:Q$393,MATCH($B277,'I.KI 2017-18'!$B$9:$B$393,0)))),"")</f>
        <v>0</v>
      </c>
      <c r="AE277" s="157">
        <f>_xlfn.IFNA(IF($B277=$B$382,0,_xlfn.IFNA(INDEX('I.Supplementary 2017-18'!R$8:R$35,MATCH($B277,'I.Supplementary 2017-18'!$B$8:$B$35,0)),INDEX('I.KI 2017-18'!R$9:R$393,MATCH($B277,'I.KI 2017-18'!$B$9:$B$393,0)))),"")</f>
        <v>0</v>
      </c>
      <c r="AF277" s="156">
        <f>_xlfn.IFNA(IF($B277=$B$382,0,_xlfn.IFNA(INDEX('I.Supplementary 2017-18'!S$8:S$35,MATCH($B277,'I.Supplementary 2017-18'!$B$8:$B$35,0)),INDEX('I.KI 2017-18'!S$9:S$393,MATCH($B277,'I.KI 2017-18'!$B$9:$B$393,0)))),"")</f>
        <v>0</v>
      </c>
      <c r="AG277" s="193">
        <f>_xlfn.IFNA(IF($B277=$B$382,0,_xlfn.IFNA(INDEX('I.Supplementary 2017-18'!T$8:T$35,MATCH($B277,'I.Supplementary 2017-18'!$B$8:$B$35,0)),INDEX('I.KI 2017-18'!T$9:T$393,MATCH($B277,'I.KI 2017-18'!$B$9:$B$393,0)))),"")</f>
        <v>3.4857073374389698</v>
      </c>
      <c r="AH277" s="193">
        <f>_xlfn.IFNA(IF($B277=$B$382,0,_xlfn.IFNA(INDEX('I.Supplementary 2017-18'!U$8:U$35,MATCH($B277,'I.Supplementary 2017-18'!$B$8:$B$35,0)),INDEX('I.KI 2017-18'!U$9:U$393,MATCH($B277,'I.KI 2017-18'!$B$9:$B$393,0)))),"")</f>
        <v>0</v>
      </c>
      <c r="AI277" s="193">
        <f>_xlfn.IFNA(IF($B277=$B$382,0,_xlfn.IFNA(INDEX('I.Supplementary 2017-18'!V$8:V$35,MATCH($B277,'I.Supplementary 2017-18'!$B$8:$B$35,0)),INDEX('I.KI 2017-18'!V$9:V$393,MATCH($B277,'I.KI 2017-18'!$B$9:$B$393,0)))),"")</f>
        <v>0</v>
      </c>
      <c r="AJ277" s="157">
        <f>_xlfn.IFNA(IF($B277=$B$382,0,_xlfn.IFNA(INDEX('I.Supplementary 2017-18'!W$8:W$35,MATCH($B277,'I.Supplementary 2017-18'!$B$8:$B$35,0)),INDEX('I.KI 2017-18'!W$9:W$393,MATCH($B277,'I.KI 2017-18'!$B$9:$B$393,0)))),"")</f>
        <v>0</v>
      </c>
      <c r="AK277" s="156">
        <f>_xlfn.IFNA(IF($B277=$B$382,0,_xlfn.IFNA(INDEX('I.Supplementary 2017-18'!X$8:X$35,MATCH($B277,'I.Supplementary 2017-18'!$B$8:$B$35,0)),INDEX('I.KI 2017-18'!X$9:X$393,MATCH($B277,'I.KI 2017-18'!$B$9:$B$393,0)))),"")</f>
        <v>0</v>
      </c>
      <c r="AL277" s="193">
        <f>_xlfn.IFNA(IF($B277=$B$382,0,_xlfn.IFNA(INDEX('I.Supplementary 2017-18'!Y$8:Y$35,MATCH($B277,'I.Supplementary 2017-18'!$B$8:$B$35,0)),INDEX('I.KI 2017-18'!Y$9:Y$393,MATCH($B277,'I.KI 2017-18'!$B$9:$B$393,0)))),"")</f>
        <v>4.3338500228609247</v>
      </c>
      <c r="AM277" s="193">
        <f>_xlfn.IFNA(IF($B277=$B$382,0,_xlfn.IFNA(INDEX('I.Supplementary 2017-18'!Z$8:Z$35,MATCH($B277,'I.Supplementary 2017-18'!$B$8:$B$35,0)),INDEX('I.KI 2017-18'!Z$9:Z$393,MATCH($B277,'I.KI 2017-18'!$B$9:$B$393,0)))),"")</f>
        <v>0</v>
      </c>
      <c r="AN277" s="193">
        <f>_xlfn.IFNA(IF($B277=$B$382,0,_xlfn.IFNA(INDEX('I.Supplementary 2017-18'!AA$8:AA$35,MATCH($B277,'I.Supplementary 2017-18'!$B$8:$B$35,0)),INDEX('I.KI 2017-18'!AA$9:AA$393,MATCH($B277,'I.KI 2017-18'!$B$9:$B$393,0)))),"")</f>
        <v>0</v>
      </c>
      <c r="AO277" s="157">
        <f>_xlfn.IFNA(IF($B277=$B$382,0,_xlfn.IFNA(INDEX('I.Supplementary 2017-18'!AB$8:AB$35,MATCH($B277,'I.Supplementary 2017-18'!$B$8:$B$35,0)),INDEX('I.KI 2017-18'!AB$9:AB$393,MATCH($B277,'I.KI 2017-18'!$B$9:$B$393,0)))),"")</f>
        <v>0</v>
      </c>
      <c r="AP277" s="149"/>
      <c r="AQ277" s="156">
        <f>_xlfn.IFNA(IF($B277=$B$381,0,IF($B277=$B$382,0,_xlfn.IFNA(INDEX('I.Supplementary 2017-18'!I$8:I$35,MATCH($B277,'I.Supplementary 2017-18'!$B$8:$B$35,0)),INDEX('I.KI 2017-18'!I$9:I$393,MATCH($B277,'I.KI 2017-18'!$B$9:$B$393,0))))),"")</f>
        <v>0.84814268542195481</v>
      </c>
      <c r="AR277" s="149">
        <f>_xlfn.IFNA(IF($B277=$B$381,0,IF($B277=$B$382,0,_xlfn.IFNA(INDEX('I.Supplementary 2017-18'!J$8:J$35,MATCH($B277,'I.Supplementary 2017-18'!$B$8:$B$35,0)),INDEX('I.KI 2017-18'!J$9:J$393,MATCH($B277,'I.KI 2017-18'!$B$9:$B$393,0))))),"")</f>
        <v>3.4857073374389698</v>
      </c>
      <c r="AS277" s="157">
        <f>_xlfn.IFNA(IF($B277=$B$381,0,IF($B277=$B$382,0,_xlfn.IFNA(INDEX('I.Supplementary 2017-18'!H$8:H$35,MATCH($B277,'I.Supplementary 2017-18'!$B$8:$B$35,0)),INDEX('I.KI 2017-18'!H$9:H$393,MATCH($B277,'I.KI 2017-18'!$B$9:$B$393,0))))),"")</f>
        <v>4.3338500228609247</v>
      </c>
      <c r="AT277" s="149"/>
      <c r="AU277" s="156">
        <f>_xlfn.IFNA(_xlfn.IFNA(INDEX('I.Supplementary 2018-19'!P$8:P$157,MATCH($B277,'I.Supplementary 2018-19'!$B$8:$B$157,0)),INDEX('I.KI 2018-19'!P$9:P$393,MATCH($B277,'I.KI 2018-19'!$B$9:$B$393,0))),"")</f>
        <v>0</v>
      </c>
      <c r="AV277" s="193">
        <f>_xlfn.IFNA(_xlfn.IFNA(INDEX('I.Supplementary 2018-19'!Q$8:Q$157,MATCH($B277,'I.Supplementary 2018-19'!$B$8:$B$157,0)),INDEX('I.KI 2018-19'!Q$9:Q$393,MATCH($B277,'I.KI 2018-19'!$B$9:$B$393,0))),"")</f>
        <v>0.30513500415923445</v>
      </c>
      <c r="AW277" s="193">
        <f>_xlfn.IFNA(_xlfn.IFNA(INDEX('I.Supplementary 2018-19'!R$8:R$157,MATCH($B277,'I.Supplementary 2018-19'!$B$8:$B$157,0)),INDEX('I.KI 2018-19'!R$9:R$393,MATCH($B277,'I.KI 2018-19'!$B$9:$B$393,0))),"")</f>
        <v>0</v>
      </c>
      <c r="AX277" s="193">
        <f>_xlfn.IFNA(_xlfn.IFNA(INDEX('I.Supplementary 2018-19'!S$8:S$157,MATCH($B277,'I.Supplementary 2018-19'!$B$8:$B$157,0)),INDEX('I.KI 2018-19'!S$9:S$393,MATCH($B277,'I.KI 2018-19'!$B$9:$B$393,0))),"")</f>
        <v>0</v>
      </c>
      <c r="AY277" s="157">
        <f>_xlfn.IFNA(_xlfn.IFNA(INDEX('I.Supplementary 2018-19'!T$8:T$157,MATCH($B277,'I.Supplementary 2018-19'!$B$8:$B$157,0)),INDEX('I.KI 2018-19'!T$9:T$393,MATCH($B277,'I.KI 2018-19'!$B$9:$B$393,0))),"")</f>
        <v>0</v>
      </c>
      <c r="AZ277" s="156">
        <f>_xlfn.IFNA(_xlfn.IFNA(INDEX('I.Supplementary 2018-19'!U$8:U$157,MATCH($B277,'I.Supplementary 2018-19'!$B$8:$B$157,0)),INDEX('I.KI 2018-19'!U$9:U$393,MATCH($B277,'I.KI 2018-19'!$B$9:$B$393,0))),"")</f>
        <v>0</v>
      </c>
      <c r="BA277" s="193">
        <f>_xlfn.IFNA(_xlfn.IFNA(INDEX('I.Supplementary 2018-19'!V$8:V$157,MATCH($B277,'I.Supplementary 2018-19'!$B$8:$B$157,0)),INDEX('I.KI 2018-19'!V$9:V$393,MATCH($B277,'I.KI 2018-19'!$B$9:$B$393,0))),"")</f>
        <v>3.5904281587354197</v>
      </c>
      <c r="BB277" s="193">
        <f>_xlfn.IFNA(_xlfn.IFNA(INDEX('I.Supplementary 2018-19'!W$8:W$157,MATCH($B277,'I.Supplementary 2018-19'!$B$8:$B$157,0)),INDEX('I.KI 2018-19'!W$9:W$393,MATCH($B277,'I.KI 2018-19'!$B$9:$B$393,0))),"")</f>
        <v>0</v>
      </c>
      <c r="BC277" s="193">
        <f>_xlfn.IFNA(_xlfn.IFNA(INDEX('I.Supplementary 2018-19'!X$8:X$157,MATCH($B277,'I.Supplementary 2018-19'!$B$8:$B$157,0)),INDEX('I.KI 2018-19'!X$9:X$393,MATCH($B277,'I.KI 2018-19'!$B$9:$B$393,0))),"")</f>
        <v>0</v>
      </c>
      <c r="BD277" s="157">
        <f>_xlfn.IFNA(_xlfn.IFNA(INDEX('I.Supplementary 2018-19'!Y$8:Y$157,MATCH($B277,'I.Supplementary 2018-19'!$B$8:$B$157,0)),INDEX('I.KI 2018-19'!Y$9:Y$393,MATCH($B277,'I.KI 2018-19'!$B$9:$B$393,0))),"")</f>
        <v>0</v>
      </c>
      <c r="BE277" s="156">
        <f>_xlfn.IFNA(_xlfn.IFNA(INDEX('I.Supplementary 2018-19'!Z$8:Z$157,MATCH($B277,'I.Supplementary 2018-19'!$B$8:$B$157,0)),INDEX('I.KI 2018-19'!Z$9:Z$393,MATCH($B277,'I.KI 2018-19'!$B$9:$B$393,0))),"")</f>
        <v>0</v>
      </c>
      <c r="BF277" s="193">
        <f>_xlfn.IFNA(_xlfn.IFNA(INDEX('I.Supplementary 2018-19'!AA$8:AA$157,MATCH($B277,'I.Supplementary 2018-19'!$B$8:$B$157,0)),INDEX('I.KI 2018-19'!AA$9:AA$393,MATCH($B277,'I.KI 2018-19'!$B$9:$B$393,0))),"")</f>
        <v>3.8955631628946543</v>
      </c>
      <c r="BG277" s="193">
        <f>_xlfn.IFNA(_xlfn.IFNA(INDEX('I.Supplementary 2018-19'!AB$8:AB$157,MATCH($B277,'I.Supplementary 2018-19'!$B$8:$B$157,0)),INDEX('I.KI 2018-19'!AB$9:AB$393,MATCH($B277,'I.KI 2018-19'!$B$9:$B$393,0))),"")</f>
        <v>0</v>
      </c>
      <c r="BH277" s="193">
        <f>_xlfn.IFNA(_xlfn.IFNA(INDEX('I.Supplementary 2018-19'!AC$8:AC$157,MATCH($B277,'I.Supplementary 2018-19'!$B$8:$B$157,0)),INDEX('I.KI 2018-19'!AC$9:AC$393,MATCH($B277,'I.KI 2018-19'!$B$9:$B$393,0))),"")</f>
        <v>0</v>
      </c>
      <c r="BI277" s="157">
        <f>_xlfn.IFNA(_xlfn.IFNA(INDEX('I.Supplementary 2018-19'!AD$8:AD$157,MATCH($B277,'I.Supplementary 2018-19'!$B$8:$B$157,0)),INDEX('I.KI 2018-19'!AD$9:AD$393,MATCH($B277,'I.KI 2018-19'!$B$9:$B$393,0))),"")</f>
        <v>0</v>
      </c>
      <c r="BJ277" s="149"/>
      <c r="BK277" s="156">
        <f>_xlfn.IFNA(IF($B277=$B$381,0,IF($B277=$B$382,0,_xlfn.IFNA(INDEX('I.Supplementary 2018-19'!I$8:I$157,MATCH($B277,'I.Supplementary 2018-19'!$B$8:$B$157,0)),INDEX('I.KI 2018-19'!I$9:I$393,MATCH($B277,'I.KI 2018-19'!$B$9:$B$393,0))))),"")</f>
        <v>0.30513500415923445</v>
      </c>
      <c r="BL277" s="149">
        <f>_xlfn.IFNA(IF($B277=$B$381,0,IF($B277=$B$382,0,_xlfn.IFNA(INDEX('I.Supplementary 2018-19'!J$8:J$157,MATCH($B277,'I.Supplementary 2018-19'!$B$8:$B$157,0)),INDEX('I.KI 2018-19'!J$9:J$393,MATCH($B277,'I.KI 2018-19'!$B$9:$B$393,0))))),"")</f>
        <v>3.5904281587354197</v>
      </c>
      <c r="BM277" s="157">
        <f>_xlfn.IFNA(IF($B277=$B$381,0,IF($B277=$B$382,0,_xlfn.IFNA(INDEX('I.Supplementary 2018-19'!H$8:H$157,MATCH($B277,'I.Supplementary 2018-19'!$B$8:$B$157,0)),INDEX('I.KI 2018-19'!H$9:H$393,MATCH($B277,'I.KI 2018-19'!$B$9:$B$393,0))))),"")</f>
        <v>3.8955631628946543</v>
      </c>
    </row>
    <row r="278" spans="2:65">
      <c r="B278" s="121" t="str">
        <f>'Calculations for 2021-22'!B278</f>
        <v>E3202</v>
      </c>
      <c r="C278" s="160" t="str">
        <f>'Calculations for 2021-22'!D278</f>
        <v>E3202</v>
      </c>
      <c r="D278" t="str">
        <f>'Calculations for 2021-22'!E278</f>
        <v>UNINFIR</v>
      </c>
      <c r="E278">
        <f>'Calculations for 2021-22'!F278</f>
        <v>0</v>
      </c>
      <c r="F278" s="120" t="str">
        <f>'Calculations for 2021-22'!H278</f>
        <v>Shropshire</v>
      </c>
      <c r="G278" s="156">
        <f>_xlfn.IFNA(INDEX('I.KI 2016-17'!M$8:M$391,MATCH($B278,'I.KI 2016-17'!$B$8:$B$391,0)),"")</f>
        <v>27.623430933449001</v>
      </c>
      <c r="H278" s="149">
        <f>_xlfn.IFNA(INDEX('I.KI 2016-17'!N$8:N$391,MATCH($B278,'I.KI 2016-17'!$B$8:$B$391,0)),"")</f>
        <v>3.9425004554900003</v>
      </c>
      <c r="I278" s="149">
        <f>_xlfn.IFNA(INDEX('I.KI 2016-17'!O$8:O$391,MATCH($B278,'I.KI 2016-17'!$B$8:$B$391,0)),"")</f>
        <v>0</v>
      </c>
      <c r="J278" s="149">
        <f>_xlfn.IFNA(INDEX('I.KI 2016-17'!P$8:P$391,MATCH($B278,'I.KI 2016-17'!$B$8:$B$391,0)),"")</f>
        <v>0</v>
      </c>
      <c r="K278" s="157">
        <f>_xlfn.IFNA(INDEX('I.KI 2016-17'!Q$8:Q$391,MATCH($B278,'I.KI 2016-17'!$B$8:$B$391,0)),"")</f>
        <v>0</v>
      </c>
      <c r="L278" s="156">
        <f>_xlfn.IFNA(INDEX('I.KI 2016-17'!R$8:R$391,MATCH($B278,'I.KI 2016-17'!$B$8:$B$391,0)),"")</f>
        <v>38.798546999091002</v>
      </c>
      <c r="M278" s="193">
        <f>_xlfn.IFNA(INDEX('I.KI 2016-17'!S$8:S$391,MATCH($B278,'I.KI 2016-17'!$B$8:$B$391,0)),"")</f>
        <v>7.9488324082949999</v>
      </c>
      <c r="N278" s="193">
        <f>_xlfn.IFNA(INDEX('I.KI 2016-17'!T$8:T$391,MATCH($B278,'I.KI 2016-17'!$B$8:$B$391,0)),"")</f>
        <v>0</v>
      </c>
      <c r="O278" s="193">
        <f>_xlfn.IFNA(INDEX('I.KI 2016-17'!U$8:U$391,MATCH($B278,'I.KI 2016-17'!$B$8:$B$391,0)),"")</f>
        <v>0</v>
      </c>
      <c r="P278" s="157">
        <f>_xlfn.IFNA(INDEX('I.KI 2016-17'!V$8:V$391,MATCH($B278,'I.KI 2016-17'!$B$8:$B$391,0)),"")</f>
        <v>0</v>
      </c>
      <c r="Q278" s="156">
        <f>_xlfn.IFNA(INDEX('I.KI 2016-17'!W$8:W$391,MATCH($B278,'I.KI 2016-17'!$B$8:$B$391,0)),"")</f>
        <v>66.421977932540003</v>
      </c>
      <c r="R278" s="193">
        <f>_xlfn.IFNA(INDEX('I.KI 2016-17'!X$8:X$391,MATCH($B278,'I.KI 2016-17'!$B$8:$B$391,0)),"")</f>
        <v>11.891332863784999</v>
      </c>
      <c r="S278" s="193">
        <f>_xlfn.IFNA(INDEX('I.KI 2016-17'!Y$8:Y$391,MATCH($B278,'I.KI 2016-17'!$B$8:$B$391,0)),"")</f>
        <v>0</v>
      </c>
      <c r="T278" s="193">
        <f>_xlfn.IFNA(INDEX('I.KI 2016-17'!Z$8:Z$391,MATCH($B278,'I.KI 2016-17'!$B$8:$B$391,0)),"")</f>
        <v>0</v>
      </c>
      <c r="U278" s="157">
        <f>_xlfn.IFNA(INDEX('I.KI 2016-17'!AA$8:AA$391,MATCH($B278,'I.KI 2016-17'!$B$8:$B$391,0)),"")</f>
        <v>0</v>
      </c>
      <c r="V278" s="149"/>
      <c r="W278" s="154">
        <f>_xlfn.IFNA(INDEX('I.KI 2016-17'!$H$8:$H$391,MATCH(B278,'I.KI 2016-17'!$B$8:$B$391,0)),"")</f>
        <v>31.565931388938999</v>
      </c>
      <c r="X278" s="153">
        <f>_xlfn.IFNA(INDEX('I.KI 2016-17'!$I$8:$I$391,MATCH(B278,'I.KI 2016-17'!$B$8:$B$391,0)),"")</f>
        <v>46.747379407385999</v>
      </c>
      <c r="Y278" s="155">
        <f>_xlfn.IFNA(INDEX('I.KI 2016-17'!$G$8:$G$391,MATCH(B278,'I.KI 2016-17'!$B$8:$B$391,0)),"")</f>
        <v>78.313310796324998</v>
      </c>
      <c r="Z278" s="149"/>
      <c r="AA278" s="156">
        <f>_xlfn.IFNA(IF($B278=$B$382,0,_xlfn.IFNA(INDEX('I.Supplementary 2017-18'!N$8:N$35,MATCH($B278,'I.Supplementary 2017-18'!$B$8:$B$35,0)),INDEX('I.KI 2017-18'!N$9:N$393,MATCH($B278,'I.KI 2017-18'!$B$9:$B$393,0)))),"")</f>
        <v>18.660801361463115</v>
      </c>
      <c r="AB278" s="193">
        <f>_xlfn.IFNA(IF($B278=$B$382,0,_xlfn.IFNA(INDEX('I.Supplementary 2017-18'!O$8:O$35,MATCH($B278,'I.Supplementary 2017-18'!$B$8:$B$35,0)),INDEX('I.KI 2017-18'!O$9:O$393,MATCH($B278,'I.KI 2017-18'!$B$9:$B$393,0)))),"")</f>
        <v>1.7867093269184866</v>
      </c>
      <c r="AC278" s="193">
        <f>_xlfn.IFNA(IF($B278=$B$382,0,_xlfn.IFNA(INDEX('I.Supplementary 2017-18'!P$8:P$35,MATCH($B278,'I.Supplementary 2017-18'!$B$8:$B$35,0)),INDEX('I.KI 2017-18'!P$9:P$393,MATCH($B278,'I.KI 2017-18'!$B$9:$B$393,0)))),"")</f>
        <v>0</v>
      </c>
      <c r="AD278" s="193">
        <f>_xlfn.IFNA(IF($B278=$B$382,0,_xlfn.IFNA(INDEX('I.Supplementary 2017-18'!Q$8:Q$35,MATCH($B278,'I.Supplementary 2017-18'!$B$8:$B$35,0)),INDEX('I.KI 2017-18'!Q$9:Q$393,MATCH($B278,'I.KI 2017-18'!$B$9:$B$393,0)))),"")</f>
        <v>0</v>
      </c>
      <c r="AE278" s="157">
        <f>_xlfn.IFNA(IF($B278=$B$382,0,_xlfn.IFNA(INDEX('I.Supplementary 2017-18'!R$8:R$35,MATCH($B278,'I.Supplementary 2017-18'!$B$8:$B$35,0)),INDEX('I.KI 2017-18'!R$9:R$393,MATCH($B278,'I.KI 2017-18'!$B$9:$B$393,0)))),"")</f>
        <v>0</v>
      </c>
      <c r="AF278" s="156">
        <f>_xlfn.IFNA(IF($B278=$B$382,0,_xlfn.IFNA(INDEX('I.Supplementary 2017-18'!S$8:S$35,MATCH($B278,'I.Supplementary 2017-18'!$B$8:$B$35,0)),INDEX('I.KI 2017-18'!S$9:S$393,MATCH($B278,'I.KI 2017-18'!$B$9:$B$393,0)))),"")</f>
        <v>39.590659091137155</v>
      </c>
      <c r="AG278" s="193">
        <f>_xlfn.IFNA(IF($B278=$B$382,0,_xlfn.IFNA(INDEX('I.Supplementary 2017-18'!T$8:T$35,MATCH($B278,'I.Supplementary 2017-18'!$B$8:$B$35,0)),INDEX('I.KI 2017-18'!T$9:T$393,MATCH($B278,'I.KI 2017-18'!$B$9:$B$393,0)))),"")</f>
        <v>8.1111159667078017</v>
      </c>
      <c r="AH278" s="193">
        <f>_xlfn.IFNA(IF($B278=$B$382,0,_xlfn.IFNA(INDEX('I.Supplementary 2017-18'!U$8:U$35,MATCH($B278,'I.Supplementary 2017-18'!$B$8:$B$35,0)),INDEX('I.KI 2017-18'!U$9:U$393,MATCH($B278,'I.KI 2017-18'!$B$9:$B$393,0)))),"")</f>
        <v>0</v>
      </c>
      <c r="AI278" s="193">
        <f>_xlfn.IFNA(IF($B278=$B$382,0,_xlfn.IFNA(INDEX('I.Supplementary 2017-18'!V$8:V$35,MATCH($B278,'I.Supplementary 2017-18'!$B$8:$B$35,0)),INDEX('I.KI 2017-18'!V$9:V$393,MATCH($B278,'I.KI 2017-18'!$B$9:$B$393,0)))),"")</f>
        <v>0</v>
      </c>
      <c r="AJ278" s="157">
        <f>_xlfn.IFNA(IF($B278=$B$382,0,_xlfn.IFNA(INDEX('I.Supplementary 2017-18'!W$8:W$35,MATCH($B278,'I.Supplementary 2017-18'!$B$8:$B$35,0)),INDEX('I.KI 2017-18'!W$9:W$393,MATCH($B278,'I.KI 2017-18'!$B$9:$B$393,0)))),"")</f>
        <v>0</v>
      </c>
      <c r="AK278" s="156">
        <f>_xlfn.IFNA(IF($B278=$B$382,0,_xlfn.IFNA(INDEX('I.Supplementary 2017-18'!X$8:X$35,MATCH($B278,'I.Supplementary 2017-18'!$B$8:$B$35,0)),INDEX('I.KI 2017-18'!X$9:X$393,MATCH($B278,'I.KI 2017-18'!$B$9:$B$393,0)))),"")</f>
        <v>58.25146045260027</v>
      </c>
      <c r="AL278" s="193">
        <f>_xlfn.IFNA(IF($B278=$B$382,0,_xlfn.IFNA(INDEX('I.Supplementary 2017-18'!Y$8:Y$35,MATCH($B278,'I.Supplementary 2017-18'!$B$8:$B$35,0)),INDEX('I.KI 2017-18'!Y$9:Y$393,MATCH($B278,'I.KI 2017-18'!$B$9:$B$393,0)))),"")</f>
        <v>9.8978252936262887</v>
      </c>
      <c r="AM278" s="193">
        <f>_xlfn.IFNA(IF($B278=$B$382,0,_xlfn.IFNA(INDEX('I.Supplementary 2017-18'!Z$8:Z$35,MATCH($B278,'I.Supplementary 2017-18'!$B$8:$B$35,0)),INDEX('I.KI 2017-18'!Z$9:Z$393,MATCH($B278,'I.KI 2017-18'!$B$9:$B$393,0)))),"")</f>
        <v>0</v>
      </c>
      <c r="AN278" s="193">
        <f>_xlfn.IFNA(IF($B278=$B$382,0,_xlfn.IFNA(INDEX('I.Supplementary 2017-18'!AA$8:AA$35,MATCH($B278,'I.Supplementary 2017-18'!$B$8:$B$35,0)),INDEX('I.KI 2017-18'!AA$9:AA$393,MATCH($B278,'I.KI 2017-18'!$B$9:$B$393,0)))),"")</f>
        <v>0</v>
      </c>
      <c r="AO278" s="157">
        <f>_xlfn.IFNA(IF($B278=$B$382,0,_xlfn.IFNA(INDEX('I.Supplementary 2017-18'!AB$8:AB$35,MATCH($B278,'I.Supplementary 2017-18'!$B$8:$B$35,0)),INDEX('I.KI 2017-18'!AB$9:AB$393,MATCH($B278,'I.KI 2017-18'!$B$9:$B$393,0)))),"")</f>
        <v>0</v>
      </c>
      <c r="AP278" s="149"/>
      <c r="AQ278" s="156">
        <f>_xlfn.IFNA(IF($B278=$B$381,0,IF($B278=$B$382,0,_xlfn.IFNA(INDEX('I.Supplementary 2017-18'!I$8:I$35,MATCH($B278,'I.Supplementary 2017-18'!$B$8:$B$35,0)),INDEX('I.KI 2017-18'!I$9:I$393,MATCH($B278,'I.KI 2017-18'!$B$9:$B$393,0))))),"")</f>
        <v>20.447510688381602</v>
      </c>
      <c r="AR278" s="149">
        <f>_xlfn.IFNA(IF($B278=$B$381,0,IF($B278=$B$382,0,_xlfn.IFNA(INDEX('I.Supplementary 2017-18'!J$8:J$35,MATCH($B278,'I.Supplementary 2017-18'!$B$8:$B$35,0)),INDEX('I.KI 2017-18'!J$9:J$393,MATCH($B278,'I.KI 2017-18'!$B$9:$B$393,0))))),"")</f>
        <v>47.701775057844962</v>
      </c>
      <c r="AS278" s="157">
        <f>_xlfn.IFNA(IF($B278=$B$381,0,IF($B278=$B$382,0,_xlfn.IFNA(INDEX('I.Supplementary 2017-18'!H$8:H$35,MATCH($B278,'I.Supplementary 2017-18'!$B$8:$B$35,0)),INDEX('I.KI 2017-18'!H$9:H$393,MATCH($B278,'I.KI 2017-18'!$B$9:$B$393,0))))),"")</f>
        <v>68.149285746226568</v>
      </c>
      <c r="AT278" s="149"/>
      <c r="AU278" s="156">
        <f>_xlfn.IFNA(_xlfn.IFNA(INDEX('I.Supplementary 2018-19'!P$8:P$157,MATCH($B278,'I.Supplementary 2018-19'!$B$8:$B$157,0)),INDEX('I.KI 2018-19'!P$9:P$393,MATCH($B278,'I.KI 2018-19'!$B$9:$B$393,0))),"")</f>
        <v>12.825889252009317</v>
      </c>
      <c r="AV278" s="193">
        <f>_xlfn.IFNA(_xlfn.IFNA(INDEX('I.Supplementary 2018-19'!Q$8:Q$157,MATCH($B278,'I.Supplementary 2018-19'!$B$8:$B$157,0)),INDEX('I.KI 2018-19'!Q$9:Q$393,MATCH($B278,'I.KI 2018-19'!$B$9:$B$393,0))),"")</f>
        <v>0.47527666248426959</v>
      </c>
      <c r="AW278" s="193">
        <f>_xlfn.IFNA(_xlfn.IFNA(INDEX('I.Supplementary 2018-19'!R$8:R$157,MATCH($B278,'I.Supplementary 2018-19'!$B$8:$B$157,0)),INDEX('I.KI 2018-19'!R$9:R$393,MATCH($B278,'I.KI 2018-19'!$B$9:$B$393,0))),"")</f>
        <v>0</v>
      </c>
      <c r="AX278" s="193">
        <f>_xlfn.IFNA(_xlfn.IFNA(INDEX('I.Supplementary 2018-19'!S$8:S$157,MATCH($B278,'I.Supplementary 2018-19'!$B$8:$B$157,0)),INDEX('I.KI 2018-19'!S$9:S$393,MATCH($B278,'I.KI 2018-19'!$B$9:$B$393,0))),"")</f>
        <v>0</v>
      </c>
      <c r="AY278" s="157">
        <f>_xlfn.IFNA(_xlfn.IFNA(INDEX('I.Supplementary 2018-19'!T$8:T$157,MATCH($B278,'I.Supplementary 2018-19'!$B$8:$B$157,0)),INDEX('I.KI 2018-19'!T$9:T$393,MATCH($B278,'I.KI 2018-19'!$B$9:$B$393,0))),"")</f>
        <v>0</v>
      </c>
      <c r="AZ278" s="156">
        <f>_xlfn.IFNA(_xlfn.IFNA(INDEX('I.Supplementary 2018-19'!U$8:U$157,MATCH($B278,'I.Supplementary 2018-19'!$B$8:$B$157,0)),INDEX('I.KI 2018-19'!U$9:U$393,MATCH($B278,'I.KI 2018-19'!$B$9:$B$393,0))),"")</f>
        <v>40.780078033789344</v>
      </c>
      <c r="BA278" s="193">
        <f>_xlfn.IFNA(_xlfn.IFNA(INDEX('I.Supplementary 2018-19'!V$8:V$157,MATCH($B278,'I.Supplementary 2018-19'!$B$8:$B$157,0)),INDEX('I.KI 2018-19'!V$9:V$393,MATCH($B278,'I.KI 2018-19'!$B$9:$B$393,0))),"")</f>
        <v>8.3547975622741308</v>
      </c>
      <c r="BB278" s="193">
        <f>_xlfn.IFNA(_xlfn.IFNA(INDEX('I.Supplementary 2018-19'!W$8:W$157,MATCH($B278,'I.Supplementary 2018-19'!$B$8:$B$157,0)),INDEX('I.KI 2018-19'!W$9:W$393,MATCH($B278,'I.KI 2018-19'!$B$9:$B$393,0))),"")</f>
        <v>0</v>
      </c>
      <c r="BC278" s="193">
        <f>_xlfn.IFNA(_xlfn.IFNA(INDEX('I.Supplementary 2018-19'!X$8:X$157,MATCH($B278,'I.Supplementary 2018-19'!$B$8:$B$157,0)),INDEX('I.KI 2018-19'!X$9:X$393,MATCH($B278,'I.KI 2018-19'!$B$9:$B$393,0))),"")</f>
        <v>0</v>
      </c>
      <c r="BD278" s="157">
        <f>_xlfn.IFNA(_xlfn.IFNA(INDEX('I.Supplementary 2018-19'!Y$8:Y$157,MATCH($B278,'I.Supplementary 2018-19'!$B$8:$B$157,0)),INDEX('I.KI 2018-19'!Y$9:Y$393,MATCH($B278,'I.KI 2018-19'!$B$9:$B$393,0))),"")</f>
        <v>0</v>
      </c>
      <c r="BE278" s="156">
        <f>_xlfn.IFNA(_xlfn.IFNA(INDEX('I.Supplementary 2018-19'!Z$8:Z$157,MATCH($B278,'I.Supplementary 2018-19'!$B$8:$B$157,0)),INDEX('I.KI 2018-19'!Z$9:Z$393,MATCH($B278,'I.KI 2018-19'!$B$9:$B$393,0))),"")</f>
        <v>53.605967285798663</v>
      </c>
      <c r="BF278" s="193">
        <f>_xlfn.IFNA(_xlfn.IFNA(INDEX('I.Supplementary 2018-19'!AA$8:AA$157,MATCH($B278,'I.Supplementary 2018-19'!$B$8:$B$157,0)),INDEX('I.KI 2018-19'!AA$9:AA$393,MATCH($B278,'I.KI 2018-19'!$B$9:$B$393,0))),"")</f>
        <v>8.8300742247584001</v>
      </c>
      <c r="BG278" s="193">
        <f>_xlfn.IFNA(_xlfn.IFNA(INDEX('I.Supplementary 2018-19'!AB$8:AB$157,MATCH($B278,'I.Supplementary 2018-19'!$B$8:$B$157,0)),INDEX('I.KI 2018-19'!AB$9:AB$393,MATCH($B278,'I.KI 2018-19'!$B$9:$B$393,0))),"")</f>
        <v>0</v>
      </c>
      <c r="BH278" s="193">
        <f>_xlfn.IFNA(_xlfn.IFNA(INDEX('I.Supplementary 2018-19'!AC$8:AC$157,MATCH($B278,'I.Supplementary 2018-19'!$B$8:$B$157,0)),INDEX('I.KI 2018-19'!AC$9:AC$393,MATCH($B278,'I.KI 2018-19'!$B$9:$B$393,0))),"")</f>
        <v>0</v>
      </c>
      <c r="BI278" s="157">
        <f>_xlfn.IFNA(_xlfn.IFNA(INDEX('I.Supplementary 2018-19'!AD$8:AD$157,MATCH($B278,'I.Supplementary 2018-19'!$B$8:$B$157,0)),INDEX('I.KI 2018-19'!AD$9:AD$393,MATCH($B278,'I.KI 2018-19'!$B$9:$B$393,0))),"")</f>
        <v>0</v>
      </c>
      <c r="BJ278" s="149"/>
      <c r="BK278" s="156">
        <f>_xlfn.IFNA(IF($B278=$B$381,0,IF($B278=$B$382,0,_xlfn.IFNA(INDEX('I.Supplementary 2018-19'!I$8:I$157,MATCH($B278,'I.Supplementary 2018-19'!$B$8:$B$157,0)),INDEX('I.KI 2018-19'!I$9:I$393,MATCH($B278,'I.KI 2018-19'!$B$9:$B$393,0))))),"")</f>
        <v>13.301165914493588</v>
      </c>
      <c r="BL278" s="149">
        <f>_xlfn.IFNA(IF($B278=$B$381,0,IF($B278=$B$382,0,_xlfn.IFNA(INDEX('I.Supplementary 2018-19'!J$8:J$157,MATCH($B278,'I.Supplementary 2018-19'!$B$8:$B$157,0)),INDEX('I.KI 2018-19'!J$9:J$393,MATCH($B278,'I.KI 2018-19'!$B$9:$B$393,0))))),"")</f>
        <v>49.134875596063473</v>
      </c>
      <c r="BM278" s="157">
        <f>_xlfn.IFNA(IF($B278=$B$381,0,IF($B278=$B$382,0,_xlfn.IFNA(INDEX('I.Supplementary 2018-19'!H$8:H$157,MATCH($B278,'I.Supplementary 2018-19'!$B$8:$B$157,0)),INDEX('I.KI 2018-19'!H$9:H$393,MATCH($B278,'I.KI 2018-19'!$B$9:$B$393,0))))),"")</f>
        <v>62.436041510557061</v>
      </c>
    </row>
    <row r="279" spans="2:65">
      <c r="B279" s="121" t="str">
        <f>'Calculations for 2021-22'!B279</f>
        <v>E6132</v>
      </c>
      <c r="C279" s="160" t="str">
        <f>'Calculations for 2021-22'!D279</f>
        <v>E6132</v>
      </c>
      <c r="D279" t="str">
        <f>'Calculations for 2021-22'!E279</f>
        <v>SFIR</v>
      </c>
      <c r="E279">
        <f>'Calculations for 2021-22'!F279</f>
        <v>0</v>
      </c>
      <c r="F279" s="120" t="str">
        <f>'Calculations for 2021-22'!H279</f>
        <v>Shropshire Fire</v>
      </c>
      <c r="G279" s="156">
        <f>_xlfn.IFNA(INDEX('I.KI 2016-17'!M$8:M$391,MATCH($B279,'I.KI 2016-17'!$B$8:$B$391,0)),"")</f>
        <v>0</v>
      </c>
      <c r="H279" s="149">
        <f>_xlfn.IFNA(INDEX('I.KI 2016-17'!N$8:N$391,MATCH($B279,'I.KI 2016-17'!$B$8:$B$391,0)),"")</f>
        <v>0</v>
      </c>
      <c r="I279" s="149">
        <f>_xlfn.IFNA(INDEX('I.KI 2016-17'!O$8:O$391,MATCH($B279,'I.KI 2016-17'!$B$8:$B$391,0)),"")</f>
        <v>2.944349999815</v>
      </c>
      <c r="J279" s="149">
        <f>_xlfn.IFNA(INDEX('I.KI 2016-17'!P$8:P$391,MATCH($B279,'I.KI 2016-17'!$B$8:$B$391,0)),"")</f>
        <v>0</v>
      </c>
      <c r="K279" s="157">
        <f>_xlfn.IFNA(INDEX('I.KI 2016-17'!Q$8:Q$391,MATCH($B279,'I.KI 2016-17'!$B$8:$B$391,0)),"")</f>
        <v>0</v>
      </c>
      <c r="L279" s="156">
        <f>_xlfn.IFNA(INDEX('I.KI 2016-17'!R$8:R$391,MATCH($B279,'I.KI 2016-17'!$B$8:$B$391,0)),"")</f>
        <v>0</v>
      </c>
      <c r="M279" s="193">
        <f>_xlfn.IFNA(INDEX('I.KI 2016-17'!S$8:S$391,MATCH($B279,'I.KI 2016-17'!$B$8:$B$391,0)),"")</f>
        <v>0</v>
      </c>
      <c r="N279" s="193">
        <f>_xlfn.IFNA(INDEX('I.KI 2016-17'!T$8:T$391,MATCH($B279,'I.KI 2016-17'!$B$8:$B$391,0)),"")</f>
        <v>3.5888559857259996</v>
      </c>
      <c r="O279" s="193">
        <f>_xlfn.IFNA(INDEX('I.KI 2016-17'!U$8:U$391,MATCH($B279,'I.KI 2016-17'!$B$8:$B$391,0)),"")</f>
        <v>0</v>
      </c>
      <c r="P279" s="157">
        <f>_xlfn.IFNA(INDEX('I.KI 2016-17'!V$8:V$391,MATCH($B279,'I.KI 2016-17'!$B$8:$B$391,0)),"")</f>
        <v>0</v>
      </c>
      <c r="Q279" s="156">
        <f>_xlfn.IFNA(INDEX('I.KI 2016-17'!W$8:W$391,MATCH($B279,'I.KI 2016-17'!$B$8:$B$391,0)),"")</f>
        <v>0</v>
      </c>
      <c r="R279" s="193">
        <f>_xlfn.IFNA(INDEX('I.KI 2016-17'!X$8:X$391,MATCH($B279,'I.KI 2016-17'!$B$8:$B$391,0)),"")</f>
        <v>0</v>
      </c>
      <c r="S279" s="193">
        <f>_xlfn.IFNA(INDEX('I.KI 2016-17'!Y$8:Y$391,MATCH($B279,'I.KI 2016-17'!$B$8:$B$391,0)),"")</f>
        <v>6.5332059855409996</v>
      </c>
      <c r="T279" s="193">
        <f>_xlfn.IFNA(INDEX('I.KI 2016-17'!Z$8:Z$391,MATCH($B279,'I.KI 2016-17'!$B$8:$B$391,0)),"")</f>
        <v>0</v>
      </c>
      <c r="U279" s="157">
        <f>_xlfn.IFNA(INDEX('I.KI 2016-17'!AA$8:AA$391,MATCH($B279,'I.KI 2016-17'!$B$8:$B$391,0)),"")</f>
        <v>0</v>
      </c>
      <c r="V279" s="149"/>
      <c r="W279" s="154">
        <f>_xlfn.IFNA(INDEX('I.KI 2016-17'!$H$8:$H$391,MATCH(B279,'I.KI 2016-17'!$B$8:$B$391,0)),"")</f>
        <v>2.944349999815</v>
      </c>
      <c r="X279" s="153">
        <f>_xlfn.IFNA(INDEX('I.KI 2016-17'!$I$8:$I$391,MATCH(B279,'I.KI 2016-17'!$B$8:$B$391,0)),"")</f>
        <v>3.5888559857259996</v>
      </c>
      <c r="Y279" s="155">
        <f>_xlfn.IFNA(INDEX('I.KI 2016-17'!$G$8:$G$391,MATCH(B279,'I.KI 2016-17'!$B$8:$B$391,0)),"")</f>
        <v>6.5332059855409996</v>
      </c>
      <c r="Z279" s="149"/>
      <c r="AA279" s="156">
        <f>_xlfn.IFNA(IF($B279=$B$382,0,_xlfn.IFNA(INDEX('I.Supplementary 2017-18'!N$8:N$35,MATCH($B279,'I.Supplementary 2017-18'!$B$8:$B$35,0)),INDEX('I.KI 2017-18'!N$9:N$393,MATCH($B279,'I.KI 2017-18'!$B$9:$B$393,0)))),"")</f>
        <v>0</v>
      </c>
      <c r="AB279" s="193">
        <f>_xlfn.IFNA(IF($B279=$B$382,0,_xlfn.IFNA(INDEX('I.Supplementary 2017-18'!O$8:O$35,MATCH($B279,'I.Supplementary 2017-18'!$B$8:$B$35,0)),INDEX('I.KI 2017-18'!O$9:O$393,MATCH($B279,'I.KI 2017-18'!$B$9:$B$393,0)))),"")</f>
        <v>0</v>
      </c>
      <c r="AC279" s="193">
        <f>_xlfn.IFNA(IF($B279=$B$382,0,_xlfn.IFNA(INDEX('I.Supplementary 2017-18'!P$8:P$35,MATCH($B279,'I.Supplementary 2017-18'!$B$8:$B$35,0)),INDEX('I.KI 2017-18'!P$9:P$393,MATCH($B279,'I.KI 2017-18'!$B$9:$B$393,0)))),"")</f>
        <v>2.0275685951859801</v>
      </c>
      <c r="AD279" s="193">
        <f>_xlfn.IFNA(IF($B279=$B$382,0,_xlfn.IFNA(INDEX('I.Supplementary 2017-18'!Q$8:Q$35,MATCH($B279,'I.Supplementary 2017-18'!$B$8:$B$35,0)),INDEX('I.KI 2017-18'!Q$9:Q$393,MATCH($B279,'I.KI 2017-18'!$B$9:$B$393,0)))),"")</f>
        <v>0</v>
      </c>
      <c r="AE279" s="157">
        <f>_xlfn.IFNA(IF($B279=$B$382,0,_xlfn.IFNA(INDEX('I.Supplementary 2017-18'!R$8:R$35,MATCH($B279,'I.Supplementary 2017-18'!$B$8:$B$35,0)),INDEX('I.KI 2017-18'!R$9:R$393,MATCH($B279,'I.KI 2017-18'!$B$9:$B$393,0)))),"")</f>
        <v>0</v>
      </c>
      <c r="AF279" s="156">
        <f>_xlfn.IFNA(IF($B279=$B$382,0,_xlfn.IFNA(INDEX('I.Supplementary 2017-18'!S$8:S$35,MATCH($B279,'I.Supplementary 2017-18'!$B$8:$B$35,0)),INDEX('I.KI 2017-18'!S$9:S$393,MATCH($B279,'I.KI 2017-18'!$B$9:$B$393,0)))),"")</f>
        <v>0</v>
      </c>
      <c r="AG279" s="193">
        <f>_xlfn.IFNA(IF($B279=$B$382,0,_xlfn.IFNA(INDEX('I.Supplementary 2017-18'!T$8:T$35,MATCH($B279,'I.Supplementary 2017-18'!$B$8:$B$35,0)),INDEX('I.KI 2017-18'!T$9:T$393,MATCH($B279,'I.KI 2017-18'!$B$9:$B$393,0)))),"")</f>
        <v>0</v>
      </c>
      <c r="AH279" s="193">
        <f>_xlfn.IFNA(IF($B279=$B$382,0,_xlfn.IFNA(INDEX('I.Supplementary 2017-18'!U$8:U$35,MATCH($B279,'I.Supplementary 2017-18'!$B$8:$B$35,0)),INDEX('I.KI 2017-18'!U$9:U$393,MATCH($B279,'I.KI 2017-18'!$B$9:$B$393,0)))),"")</f>
        <v>3.6621261580077706</v>
      </c>
      <c r="AI279" s="193">
        <f>_xlfn.IFNA(IF($B279=$B$382,0,_xlfn.IFNA(INDEX('I.Supplementary 2017-18'!V$8:V$35,MATCH($B279,'I.Supplementary 2017-18'!$B$8:$B$35,0)),INDEX('I.KI 2017-18'!V$9:V$393,MATCH($B279,'I.KI 2017-18'!$B$9:$B$393,0)))),"")</f>
        <v>0</v>
      </c>
      <c r="AJ279" s="157">
        <f>_xlfn.IFNA(IF($B279=$B$382,0,_xlfn.IFNA(INDEX('I.Supplementary 2017-18'!W$8:W$35,MATCH($B279,'I.Supplementary 2017-18'!$B$8:$B$35,0)),INDEX('I.KI 2017-18'!W$9:W$393,MATCH($B279,'I.KI 2017-18'!$B$9:$B$393,0)))),"")</f>
        <v>0</v>
      </c>
      <c r="AK279" s="156">
        <f>_xlfn.IFNA(IF($B279=$B$382,0,_xlfn.IFNA(INDEX('I.Supplementary 2017-18'!X$8:X$35,MATCH($B279,'I.Supplementary 2017-18'!$B$8:$B$35,0)),INDEX('I.KI 2017-18'!X$9:X$393,MATCH($B279,'I.KI 2017-18'!$B$9:$B$393,0)))),"")</f>
        <v>0</v>
      </c>
      <c r="AL279" s="193">
        <f>_xlfn.IFNA(IF($B279=$B$382,0,_xlfn.IFNA(INDEX('I.Supplementary 2017-18'!Y$8:Y$35,MATCH($B279,'I.Supplementary 2017-18'!$B$8:$B$35,0)),INDEX('I.KI 2017-18'!Y$9:Y$393,MATCH($B279,'I.KI 2017-18'!$B$9:$B$393,0)))),"")</f>
        <v>0</v>
      </c>
      <c r="AM279" s="193">
        <f>_xlfn.IFNA(IF($B279=$B$382,0,_xlfn.IFNA(INDEX('I.Supplementary 2017-18'!Z$8:Z$35,MATCH($B279,'I.Supplementary 2017-18'!$B$8:$B$35,0)),INDEX('I.KI 2017-18'!Z$9:Z$393,MATCH($B279,'I.KI 2017-18'!$B$9:$B$393,0)))),"")</f>
        <v>5.6896947531937503</v>
      </c>
      <c r="AN279" s="193">
        <f>_xlfn.IFNA(IF($B279=$B$382,0,_xlfn.IFNA(INDEX('I.Supplementary 2017-18'!AA$8:AA$35,MATCH($B279,'I.Supplementary 2017-18'!$B$8:$B$35,0)),INDEX('I.KI 2017-18'!AA$9:AA$393,MATCH($B279,'I.KI 2017-18'!$B$9:$B$393,0)))),"")</f>
        <v>0</v>
      </c>
      <c r="AO279" s="157">
        <f>_xlfn.IFNA(IF($B279=$B$382,0,_xlfn.IFNA(INDEX('I.Supplementary 2017-18'!AB$8:AB$35,MATCH($B279,'I.Supplementary 2017-18'!$B$8:$B$35,0)),INDEX('I.KI 2017-18'!AB$9:AB$393,MATCH($B279,'I.KI 2017-18'!$B$9:$B$393,0)))),"")</f>
        <v>0</v>
      </c>
      <c r="AP279" s="149"/>
      <c r="AQ279" s="156">
        <f>_xlfn.IFNA(IF($B279=$B$381,0,IF($B279=$B$382,0,_xlfn.IFNA(INDEX('I.Supplementary 2017-18'!I$8:I$35,MATCH($B279,'I.Supplementary 2017-18'!$B$8:$B$35,0)),INDEX('I.KI 2017-18'!I$9:I$393,MATCH($B279,'I.KI 2017-18'!$B$9:$B$393,0))))),"")</f>
        <v>2.0275685951859801</v>
      </c>
      <c r="AR279" s="149">
        <f>_xlfn.IFNA(IF($B279=$B$381,0,IF($B279=$B$382,0,_xlfn.IFNA(INDEX('I.Supplementary 2017-18'!J$8:J$35,MATCH($B279,'I.Supplementary 2017-18'!$B$8:$B$35,0)),INDEX('I.KI 2017-18'!J$9:J$393,MATCH($B279,'I.KI 2017-18'!$B$9:$B$393,0))))),"")</f>
        <v>3.6621261580077706</v>
      </c>
      <c r="AS279" s="157">
        <f>_xlfn.IFNA(IF($B279=$B$381,0,IF($B279=$B$382,0,_xlfn.IFNA(INDEX('I.Supplementary 2017-18'!H$8:H$35,MATCH($B279,'I.Supplementary 2017-18'!$B$8:$B$35,0)),INDEX('I.KI 2017-18'!H$9:H$393,MATCH($B279,'I.KI 2017-18'!$B$9:$B$393,0))))),"")</f>
        <v>5.6896947531937503</v>
      </c>
      <c r="AT279" s="149"/>
      <c r="AU279" s="156">
        <f>_xlfn.IFNA(_xlfn.IFNA(INDEX('I.Supplementary 2018-19'!P$8:P$157,MATCH($B279,'I.Supplementary 2018-19'!$B$8:$B$157,0)),INDEX('I.KI 2018-19'!P$9:P$393,MATCH($B279,'I.KI 2018-19'!$B$9:$B$393,0))),"")</f>
        <v>0</v>
      </c>
      <c r="AV279" s="193">
        <f>_xlfn.IFNA(_xlfn.IFNA(INDEX('I.Supplementary 2018-19'!Q$8:Q$157,MATCH($B279,'I.Supplementary 2018-19'!$B$8:$B$157,0)),INDEX('I.KI 2018-19'!Q$9:Q$393,MATCH($B279,'I.KI 2018-19'!$B$9:$B$393,0))),"")</f>
        <v>0</v>
      </c>
      <c r="AW279" s="193">
        <f>_xlfn.IFNA(_xlfn.IFNA(INDEX('I.Supplementary 2018-19'!R$8:R$157,MATCH($B279,'I.Supplementary 2018-19'!$B$8:$B$157,0)),INDEX('I.KI 2018-19'!R$9:R$393,MATCH($B279,'I.KI 2018-19'!$B$9:$B$393,0))),"")</f>
        <v>1.5605536593831741</v>
      </c>
      <c r="AX279" s="193">
        <f>_xlfn.IFNA(_xlfn.IFNA(INDEX('I.Supplementary 2018-19'!S$8:S$157,MATCH($B279,'I.Supplementary 2018-19'!$B$8:$B$157,0)),INDEX('I.KI 2018-19'!S$9:S$393,MATCH($B279,'I.KI 2018-19'!$B$9:$B$393,0))),"")</f>
        <v>0</v>
      </c>
      <c r="AY279" s="157">
        <f>_xlfn.IFNA(_xlfn.IFNA(INDEX('I.Supplementary 2018-19'!T$8:T$157,MATCH($B279,'I.Supplementary 2018-19'!$B$8:$B$157,0)),INDEX('I.KI 2018-19'!T$9:T$393,MATCH($B279,'I.KI 2018-19'!$B$9:$B$393,0))),"")</f>
        <v>0</v>
      </c>
      <c r="AZ279" s="156">
        <f>_xlfn.IFNA(_xlfn.IFNA(INDEX('I.Supplementary 2018-19'!U$8:U$157,MATCH($B279,'I.Supplementary 2018-19'!$B$8:$B$157,0)),INDEX('I.KI 2018-19'!U$9:U$393,MATCH($B279,'I.KI 2018-19'!$B$9:$B$393,0))),"")</f>
        <v>0</v>
      </c>
      <c r="BA279" s="193">
        <f>_xlfn.IFNA(_xlfn.IFNA(INDEX('I.Supplementary 2018-19'!V$8:V$157,MATCH($B279,'I.Supplementary 2018-19'!$B$8:$B$157,0)),INDEX('I.KI 2018-19'!V$9:V$393,MATCH($B279,'I.KI 2018-19'!$B$9:$B$393,0))),"")</f>
        <v>0</v>
      </c>
      <c r="BB279" s="193">
        <f>_xlfn.IFNA(_xlfn.IFNA(INDEX('I.Supplementary 2018-19'!W$8:W$157,MATCH($B279,'I.Supplementary 2018-19'!$B$8:$B$157,0)),INDEX('I.KI 2018-19'!W$9:W$393,MATCH($B279,'I.KI 2018-19'!$B$9:$B$393,0))),"")</f>
        <v>3.772147115544485</v>
      </c>
      <c r="BC279" s="193">
        <f>_xlfn.IFNA(_xlfn.IFNA(INDEX('I.Supplementary 2018-19'!X$8:X$157,MATCH($B279,'I.Supplementary 2018-19'!$B$8:$B$157,0)),INDEX('I.KI 2018-19'!X$9:X$393,MATCH($B279,'I.KI 2018-19'!$B$9:$B$393,0))),"")</f>
        <v>0</v>
      </c>
      <c r="BD279" s="157">
        <f>_xlfn.IFNA(_xlfn.IFNA(INDEX('I.Supplementary 2018-19'!Y$8:Y$157,MATCH($B279,'I.Supplementary 2018-19'!$B$8:$B$157,0)),INDEX('I.KI 2018-19'!Y$9:Y$393,MATCH($B279,'I.KI 2018-19'!$B$9:$B$393,0))),"")</f>
        <v>0</v>
      </c>
      <c r="BE279" s="156">
        <f>_xlfn.IFNA(_xlfn.IFNA(INDEX('I.Supplementary 2018-19'!Z$8:Z$157,MATCH($B279,'I.Supplementary 2018-19'!$B$8:$B$157,0)),INDEX('I.KI 2018-19'!Z$9:Z$393,MATCH($B279,'I.KI 2018-19'!$B$9:$B$393,0))),"")</f>
        <v>0</v>
      </c>
      <c r="BF279" s="193">
        <f>_xlfn.IFNA(_xlfn.IFNA(INDEX('I.Supplementary 2018-19'!AA$8:AA$157,MATCH($B279,'I.Supplementary 2018-19'!$B$8:$B$157,0)),INDEX('I.KI 2018-19'!AA$9:AA$393,MATCH($B279,'I.KI 2018-19'!$B$9:$B$393,0))),"")</f>
        <v>0</v>
      </c>
      <c r="BG279" s="193">
        <f>_xlfn.IFNA(_xlfn.IFNA(INDEX('I.Supplementary 2018-19'!AB$8:AB$157,MATCH($B279,'I.Supplementary 2018-19'!$B$8:$B$157,0)),INDEX('I.KI 2018-19'!AB$9:AB$393,MATCH($B279,'I.KI 2018-19'!$B$9:$B$393,0))),"")</f>
        <v>5.3327007749276589</v>
      </c>
      <c r="BH279" s="193">
        <f>_xlfn.IFNA(_xlfn.IFNA(INDEX('I.Supplementary 2018-19'!AC$8:AC$157,MATCH($B279,'I.Supplementary 2018-19'!$B$8:$B$157,0)),INDEX('I.KI 2018-19'!AC$9:AC$393,MATCH($B279,'I.KI 2018-19'!$B$9:$B$393,0))),"")</f>
        <v>0</v>
      </c>
      <c r="BI279" s="157">
        <f>_xlfn.IFNA(_xlfn.IFNA(INDEX('I.Supplementary 2018-19'!AD$8:AD$157,MATCH($B279,'I.Supplementary 2018-19'!$B$8:$B$157,0)),INDEX('I.KI 2018-19'!AD$9:AD$393,MATCH($B279,'I.KI 2018-19'!$B$9:$B$393,0))),"")</f>
        <v>0</v>
      </c>
      <c r="BJ279" s="149"/>
      <c r="BK279" s="156">
        <f>_xlfn.IFNA(IF($B279=$B$381,0,IF($B279=$B$382,0,_xlfn.IFNA(INDEX('I.Supplementary 2018-19'!I$8:I$157,MATCH($B279,'I.Supplementary 2018-19'!$B$8:$B$157,0)),INDEX('I.KI 2018-19'!I$9:I$393,MATCH($B279,'I.KI 2018-19'!$B$9:$B$393,0))))),"")</f>
        <v>1.5605536593831741</v>
      </c>
      <c r="BL279" s="149">
        <f>_xlfn.IFNA(IF($B279=$B$381,0,IF($B279=$B$382,0,_xlfn.IFNA(INDEX('I.Supplementary 2018-19'!J$8:J$157,MATCH($B279,'I.Supplementary 2018-19'!$B$8:$B$157,0)),INDEX('I.KI 2018-19'!J$9:J$393,MATCH($B279,'I.KI 2018-19'!$B$9:$B$393,0))))),"")</f>
        <v>3.772147115544485</v>
      </c>
      <c r="BM279" s="157">
        <f>_xlfn.IFNA(IF($B279=$B$381,0,IF($B279=$B$382,0,_xlfn.IFNA(INDEX('I.Supplementary 2018-19'!H$8:H$157,MATCH($B279,'I.Supplementary 2018-19'!$B$8:$B$157,0)),INDEX('I.KI 2018-19'!H$9:H$393,MATCH($B279,'I.KI 2018-19'!$B$9:$B$393,0))))),"")</f>
        <v>5.3327007749276589</v>
      </c>
    </row>
    <row r="280" spans="2:65">
      <c r="B280" s="121" t="str">
        <f>'Calculations for 2021-22'!B280</f>
        <v>E0304</v>
      </c>
      <c r="C280" s="160" t="str">
        <f>'Calculations for 2021-22'!D280</f>
        <v>E0304</v>
      </c>
      <c r="D280" t="str">
        <f>'Calculations for 2021-22'!E280</f>
        <v>UNINFIR</v>
      </c>
      <c r="E280" t="str">
        <f>'Calculations for 2021-22'!F280</f>
        <v>P1916</v>
      </c>
      <c r="F280" s="120" t="str">
        <f>'Calculations for 2021-22'!H280</f>
        <v>Slough</v>
      </c>
      <c r="G280" s="156">
        <f>_xlfn.IFNA(INDEX('I.KI 2016-17'!M$8:M$391,MATCH($B280,'I.KI 2016-17'!$B$8:$B$391,0)),"")</f>
        <v>15.488835179300999</v>
      </c>
      <c r="H280" s="149">
        <f>_xlfn.IFNA(INDEX('I.KI 2016-17'!N$8:N$391,MATCH($B280,'I.KI 2016-17'!$B$8:$B$391,0)),"")</f>
        <v>2.987760738675</v>
      </c>
      <c r="I280" s="149">
        <f>_xlfn.IFNA(INDEX('I.KI 2016-17'!O$8:O$391,MATCH($B280,'I.KI 2016-17'!$B$8:$B$391,0)),"")</f>
        <v>0</v>
      </c>
      <c r="J280" s="149">
        <f>_xlfn.IFNA(INDEX('I.KI 2016-17'!P$8:P$391,MATCH($B280,'I.KI 2016-17'!$B$8:$B$391,0)),"")</f>
        <v>0</v>
      </c>
      <c r="K280" s="157">
        <f>_xlfn.IFNA(INDEX('I.KI 2016-17'!Q$8:Q$391,MATCH($B280,'I.KI 2016-17'!$B$8:$B$391,0)),"")</f>
        <v>0</v>
      </c>
      <c r="L280" s="156">
        <f>_xlfn.IFNA(INDEX('I.KI 2016-17'!R$8:R$391,MATCH($B280,'I.KI 2016-17'!$B$8:$B$391,0)),"")</f>
        <v>21.873218493668002</v>
      </c>
      <c r="M280" s="193">
        <f>_xlfn.IFNA(INDEX('I.KI 2016-17'!S$8:S$391,MATCH($B280,'I.KI 2016-17'!$B$8:$B$391,0)),"")</f>
        <v>5.8398620967579999</v>
      </c>
      <c r="N280" s="193">
        <f>_xlfn.IFNA(INDEX('I.KI 2016-17'!T$8:T$391,MATCH($B280,'I.KI 2016-17'!$B$8:$B$391,0)),"")</f>
        <v>0</v>
      </c>
      <c r="O280" s="193">
        <f>_xlfn.IFNA(INDEX('I.KI 2016-17'!U$8:U$391,MATCH($B280,'I.KI 2016-17'!$B$8:$B$391,0)),"")</f>
        <v>0</v>
      </c>
      <c r="P280" s="157">
        <f>_xlfn.IFNA(INDEX('I.KI 2016-17'!V$8:V$391,MATCH($B280,'I.KI 2016-17'!$B$8:$B$391,0)),"")</f>
        <v>0</v>
      </c>
      <c r="Q280" s="156">
        <f>_xlfn.IFNA(INDEX('I.KI 2016-17'!W$8:W$391,MATCH($B280,'I.KI 2016-17'!$B$8:$B$391,0)),"")</f>
        <v>37.362053672968997</v>
      </c>
      <c r="R280" s="193">
        <f>_xlfn.IFNA(INDEX('I.KI 2016-17'!X$8:X$391,MATCH($B280,'I.KI 2016-17'!$B$8:$B$391,0)),"")</f>
        <v>8.8276228354330009</v>
      </c>
      <c r="S280" s="193">
        <f>_xlfn.IFNA(INDEX('I.KI 2016-17'!Y$8:Y$391,MATCH($B280,'I.KI 2016-17'!$B$8:$B$391,0)),"")</f>
        <v>0</v>
      </c>
      <c r="T280" s="193">
        <f>_xlfn.IFNA(INDEX('I.KI 2016-17'!Z$8:Z$391,MATCH($B280,'I.KI 2016-17'!$B$8:$B$391,0)),"")</f>
        <v>0</v>
      </c>
      <c r="U280" s="157">
        <f>_xlfn.IFNA(INDEX('I.KI 2016-17'!AA$8:AA$391,MATCH($B280,'I.KI 2016-17'!$B$8:$B$391,0)),"")</f>
        <v>0</v>
      </c>
      <c r="V280" s="149"/>
      <c r="W280" s="154">
        <f>_xlfn.IFNA(INDEX('I.KI 2016-17'!$H$8:$H$391,MATCH(B280,'I.KI 2016-17'!$B$8:$B$391,0)),"")</f>
        <v>18.476595917975999</v>
      </c>
      <c r="X280" s="153">
        <f>_xlfn.IFNA(INDEX('I.KI 2016-17'!$I$8:$I$391,MATCH(B280,'I.KI 2016-17'!$B$8:$B$391,0)),"")</f>
        <v>27.713080590426003</v>
      </c>
      <c r="Y280" s="155">
        <f>_xlfn.IFNA(INDEX('I.KI 2016-17'!$G$8:$G$391,MATCH(B280,'I.KI 2016-17'!$B$8:$B$391,0)),"")</f>
        <v>46.189676508402002</v>
      </c>
      <c r="Z280" s="149"/>
      <c r="AA280" s="156">
        <f>_xlfn.IFNA(IF($B280=$B$382,0,_xlfn.IFNA(INDEX('I.Supplementary 2017-18'!N$8:N$35,MATCH($B280,'I.Supplementary 2017-18'!$B$8:$B$35,0)),INDEX('I.KI 2017-18'!N$9:N$393,MATCH($B280,'I.KI 2017-18'!$B$9:$B$393,0)))),"")</f>
        <v>11.45724240410614</v>
      </c>
      <c r="AB280" s="193">
        <f>_xlfn.IFNA(IF($B280=$B$382,0,_xlfn.IFNA(INDEX('I.Supplementary 2017-18'!O$8:O$35,MATCH($B280,'I.Supplementary 2017-18'!$B$8:$B$35,0)),INDEX('I.KI 2017-18'!O$9:O$393,MATCH($B280,'I.KI 2017-18'!$B$9:$B$393,0)))),"")</f>
        <v>1.7234490566830356</v>
      </c>
      <c r="AC280" s="193">
        <f>_xlfn.IFNA(IF($B280=$B$382,0,_xlfn.IFNA(INDEX('I.Supplementary 2017-18'!P$8:P$35,MATCH($B280,'I.Supplementary 2017-18'!$B$8:$B$35,0)),INDEX('I.KI 2017-18'!P$9:P$393,MATCH($B280,'I.KI 2017-18'!$B$9:$B$393,0)))),"")</f>
        <v>0</v>
      </c>
      <c r="AD280" s="193">
        <f>_xlfn.IFNA(IF($B280=$B$382,0,_xlfn.IFNA(INDEX('I.Supplementary 2017-18'!Q$8:Q$35,MATCH($B280,'I.Supplementary 2017-18'!$B$8:$B$35,0)),INDEX('I.KI 2017-18'!Q$9:Q$393,MATCH($B280,'I.KI 2017-18'!$B$9:$B$393,0)))),"")</f>
        <v>0</v>
      </c>
      <c r="AE280" s="157">
        <f>_xlfn.IFNA(IF($B280=$B$382,0,_xlfn.IFNA(INDEX('I.Supplementary 2017-18'!R$8:R$35,MATCH($B280,'I.Supplementary 2017-18'!$B$8:$B$35,0)),INDEX('I.KI 2017-18'!R$9:R$393,MATCH($B280,'I.KI 2017-18'!$B$9:$B$393,0)))),"")</f>
        <v>0</v>
      </c>
      <c r="AF280" s="156">
        <f>_xlfn.IFNA(IF($B280=$B$382,0,_xlfn.IFNA(INDEX('I.Supplementary 2017-18'!S$8:S$35,MATCH($B280,'I.Supplementary 2017-18'!$B$8:$B$35,0)),INDEX('I.KI 2017-18'!S$9:S$393,MATCH($B280,'I.KI 2017-18'!$B$9:$B$393,0)))),"")</f>
        <v>22.319782661682019</v>
      </c>
      <c r="AG280" s="193">
        <f>_xlfn.IFNA(IF($B280=$B$382,0,_xlfn.IFNA(INDEX('I.Supplementary 2017-18'!T$8:T$35,MATCH($B280,'I.Supplementary 2017-18'!$B$8:$B$35,0)),INDEX('I.KI 2017-18'!T$9:T$393,MATCH($B280,'I.KI 2017-18'!$B$9:$B$393,0)))),"")</f>
        <v>5.9590888652973577</v>
      </c>
      <c r="AH280" s="193">
        <f>_xlfn.IFNA(IF($B280=$B$382,0,_xlfn.IFNA(INDEX('I.Supplementary 2017-18'!U$8:U$35,MATCH($B280,'I.Supplementary 2017-18'!$B$8:$B$35,0)),INDEX('I.KI 2017-18'!U$9:U$393,MATCH($B280,'I.KI 2017-18'!$B$9:$B$393,0)))),"")</f>
        <v>0</v>
      </c>
      <c r="AI280" s="193">
        <f>_xlfn.IFNA(IF($B280=$B$382,0,_xlfn.IFNA(INDEX('I.Supplementary 2017-18'!V$8:V$35,MATCH($B280,'I.Supplementary 2017-18'!$B$8:$B$35,0)),INDEX('I.KI 2017-18'!V$9:V$393,MATCH($B280,'I.KI 2017-18'!$B$9:$B$393,0)))),"")</f>
        <v>0</v>
      </c>
      <c r="AJ280" s="157">
        <f>_xlfn.IFNA(IF($B280=$B$382,0,_xlfn.IFNA(INDEX('I.Supplementary 2017-18'!W$8:W$35,MATCH($B280,'I.Supplementary 2017-18'!$B$8:$B$35,0)),INDEX('I.KI 2017-18'!W$9:W$393,MATCH($B280,'I.KI 2017-18'!$B$9:$B$393,0)))),"")</f>
        <v>0</v>
      </c>
      <c r="AK280" s="156">
        <f>_xlfn.IFNA(IF($B280=$B$382,0,_xlfn.IFNA(INDEX('I.Supplementary 2017-18'!X$8:X$35,MATCH($B280,'I.Supplementary 2017-18'!$B$8:$B$35,0)),INDEX('I.KI 2017-18'!X$9:X$393,MATCH($B280,'I.KI 2017-18'!$B$9:$B$393,0)))),"")</f>
        <v>33.777025065788159</v>
      </c>
      <c r="AL280" s="193">
        <f>_xlfn.IFNA(IF($B280=$B$382,0,_xlfn.IFNA(INDEX('I.Supplementary 2017-18'!Y$8:Y$35,MATCH($B280,'I.Supplementary 2017-18'!$B$8:$B$35,0)),INDEX('I.KI 2017-18'!Y$9:Y$393,MATCH($B280,'I.KI 2017-18'!$B$9:$B$393,0)))),"")</f>
        <v>7.6825379219803933</v>
      </c>
      <c r="AM280" s="193">
        <f>_xlfn.IFNA(IF($B280=$B$382,0,_xlfn.IFNA(INDEX('I.Supplementary 2017-18'!Z$8:Z$35,MATCH($B280,'I.Supplementary 2017-18'!$B$8:$B$35,0)),INDEX('I.KI 2017-18'!Z$9:Z$393,MATCH($B280,'I.KI 2017-18'!$B$9:$B$393,0)))),"")</f>
        <v>0</v>
      </c>
      <c r="AN280" s="193">
        <f>_xlfn.IFNA(IF($B280=$B$382,0,_xlfn.IFNA(INDEX('I.Supplementary 2017-18'!AA$8:AA$35,MATCH($B280,'I.Supplementary 2017-18'!$B$8:$B$35,0)),INDEX('I.KI 2017-18'!AA$9:AA$393,MATCH($B280,'I.KI 2017-18'!$B$9:$B$393,0)))),"")</f>
        <v>0</v>
      </c>
      <c r="AO280" s="157">
        <f>_xlfn.IFNA(IF($B280=$B$382,0,_xlfn.IFNA(INDEX('I.Supplementary 2017-18'!AB$8:AB$35,MATCH($B280,'I.Supplementary 2017-18'!$B$8:$B$35,0)),INDEX('I.KI 2017-18'!AB$9:AB$393,MATCH($B280,'I.KI 2017-18'!$B$9:$B$393,0)))),"")</f>
        <v>0</v>
      </c>
      <c r="AP280" s="149"/>
      <c r="AQ280" s="156">
        <f>_xlfn.IFNA(IF($B280=$B$381,0,IF($B280=$B$382,0,_xlfn.IFNA(INDEX('I.Supplementary 2017-18'!I$8:I$35,MATCH($B280,'I.Supplementary 2017-18'!$B$8:$B$35,0)),INDEX('I.KI 2017-18'!I$9:I$393,MATCH($B280,'I.KI 2017-18'!$B$9:$B$393,0))))),"")</f>
        <v>13.180691460789175</v>
      </c>
      <c r="AR280" s="149">
        <f>_xlfn.IFNA(IF($B280=$B$381,0,IF($B280=$B$382,0,_xlfn.IFNA(INDEX('I.Supplementary 2017-18'!J$8:J$35,MATCH($B280,'I.Supplementary 2017-18'!$B$8:$B$35,0)),INDEX('I.KI 2017-18'!J$9:J$393,MATCH($B280,'I.KI 2017-18'!$B$9:$B$393,0))))),"")</f>
        <v>28.27887152697938</v>
      </c>
      <c r="AS280" s="157">
        <f>_xlfn.IFNA(IF($B280=$B$381,0,IF($B280=$B$382,0,_xlfn.IFNA(INDEX('I.Supplementary 2017-18'!H$8:H$35,MATCH($B280,'I.Supplementary 2017-18'!$B$8:$B$35,0)),INDEX('I.KI 2017-18'!H$9:H$393,MATCH($B280,'I.KI 2017-18'!$B$9:$B$393,0))))),"")</f>
        <v>41.459562987768557</v>
      </c>
      <c r="AT280" s="149"/>
      <c r="AU280" s="156">
        <f>_xlfn.IFNA(_xlfn.IFNA(INDEX('I.Supplementary 2018-19'!P$8:P$157,MATCH($B280,'I.Supplementary 2018-19'!$B$8:$B$157,0)),INDEX('I.KI 2018-19'!P$9:P$393,MATCH($B280,'I.KI 2018-19'!$B$9:$B$393,0))),"")</f>
        <v>8.7490848426130867</v>
      </c>
      <c r="AV280" s="193">
        <f>_xlfn.IFNA(_xlfn.IFNA(INDEX('I.Supplementary 2018-19'!Q$8:Q$157,MATCH($B280,'I.Supplementary 2018-19'!$B$8:$B$157,0)),INDEX('I.KI 2018-19'!Q$9:Q$393,MATCH($B280,'I.KI 2018-19'!$B$9:$B$393,0))),"")</f>
        <v>0.93131888829192333</v>
      </c>
      <c r="AW280" s="193">
        <f>_xlfn.IFNA(_xlfn.IFNA(INDEX('I.Supplementary 2018-19'!R$8:R$157,MATCH($B280,'I.Supplementary 2018-19'!$B$8:$B$157,0)),INDEX('I.KI 2018-19'!R$9:R$393,MATCH($B280,'I.KI 2018-19'!$B$9:$B$393,0))),"")</f>
        <v>0</v>
      </c>
      <c r="AX280" s="193">
        <f>_xlfn.IFNA(_xlfn.IFNA(INDEX('I.Supplementary 2018-19'!S$8:S$157,MATCH($B280,'I.Supplementary 2018-19'!$B$8:$B$157,0)),INDEX('I.KI 2018-19'!S$9:S$393,MATCH($B280,'I.KI 2018-19'!$B$9:$B$393,0))),"")</f>
        <v>0</v>
      </c>
      <c r="AY280" s="157">
        <f>_xlfn.IFNA(_xlfn.IFNA(INDEX('I.Supplementary 2018-19'!T$8:T$157,MATCH($B280,'I.Supplementary 2018-19'!$B$8:$B$157,0)),INDEX('I.KI 2018-19'!T$9:T$393,MATCH($B280,'I.KI 2018-19'!$B$9:$B$393,0))),"")</f>
        <v>0</v>
      </c>
      <c r="AZ280" s="156">
        <f>_xlfn.IFNA(_xlfn.IFNA(INDEX('I.Supplementary 2018-19'!U$8:U$157,MATCH($B280,'I.Supplementary 2018-19'!$B$8:$B$157,0)),INDEX('I.KI 2018-19'!U$9:U$393,MATCH($B280,'I.KI 2018-19'!$B$9:$B$393,0))),"")</f>
        <v>22.99033407211882</v>
      </c>
      <c r="BA280" s="193">
        <f>_xlfn.IFNA(_xlfn.IFNA(INDEX('I.Supplementary 2018-19'!V$8:V$157,MATCH($B280,'I.Supplementary 2018-19'!$B$8:$B$157,0)),INDEX('I.KI 2018-19'!V$9:V$393,MATCH($B280,'I.KI 2018-19'!$B$9:$B$393,0))),"")</f>
        <v>6.1381172861432001</v>
      </c>
      <c r="BB280" s="193">
        <f>_xlfn.IFNA(_xlfn.IFNA(INDEX('I.Supplementary 2018-19'!W$8:W$157,MATCH($B280,'I.Supplementary 2018-19'!$B$8:$B$157,0)),INDEX('I.KI 2018-19'!W$9:W$393,MATCH($B280,'I.KI 2018-19'!$B$9:$B$393,0))),"")</f>
        <v>0</v>
      </c>
      <c r="BC280" s="193">
        <f>_xlfn.IFNA(_xlfn.IFNA(INDEX('I.Supplementary 2018-19'!X$8:X$157,MATCH($B280,'I.Supplementary 2018-19'!$B$8:$B$157,0)),INDEX('I.KI 2018-19'!X$9:X$393,MATCH($B280,'I.KI 2018-19'!$B$9:$B$393,0))),"")</f>
        <v>0</v>
      </c>
      <c r="BD280" s="157">
        <f>_xlfn.IFNA(_xlfn.IFNA(INDEX('I.Supplementary 2018-19'!Y$8:Y$157,MATCH($B280,'I.Supplementary 2018-19'!$B$8:$B$157,0)),INDEX('I.KI 2018-19'!Y$9:Y$393,MATCH($B280,'I.KI 2018-19'!$B$9:$B$393,0))),"")</f>
        <v>0</v>
      </c>
      <c r="BE280" s="156">
        <f>_xlfn.IFNA(_xlfn.IFNA(INDEX('I.Supplementary 2018-19'!Z$8:Z$157,MATCH($B280,'I.Supplementary 2018-19'!$B$8:$B$157,0)),INDEX('I.KI 2018-19'!Z$9:Z$393,MATCH($B280,'I.KI 2018-19'!$B$9:$B$393,0))),"")</f>
        <v>31.739418914731907</v>
      </c>
      <c r="BF280" s="193">
        <f>_xlfn.IFNA(_xlfn.IFNA(INDEX('I.Supplementary 2018-19'!AA$8:AA$157,MATCH($B280,'I.Supplementary 2018-19'!$B$8:$B$157,0)),INDEX('I.KI 2018-19'!AA$9:AA$393,MATCH($B280,'I.KI 2018-19'!$B$9:$B$393,0))),"")</f>
        <v>7.0694361744351237</v>
      </c>
      <c r="BG280" s="193">
        <f>_xlfn.IFNA(_xlfn.IFNA(INDEX('I.Supplementary 2018-19'!AB$8:AB$157,MATCH($B280,'I.Supplementary 2018-19'!$B$8:$B$157,0)),INDEX('I.KI 2018-19'!AB$9:AB$393,MATCH($B280,'I.KI 2018-19'!$B$9:$B$393,0))),"")</f>
        <v>0</v>
      </c>
      <c r="BH280" s="193">
        <f>_xlfn.IFNA(_xlfn.IFNA(INDEX('I.Supplementary 2018-19'!AC$8:AC$157,MATCH($B280,'I.Supplementary 2018-19'!$B$8:$B$157,0)),INDEX('I.KI 2018-19'!AC$9:AC$393,MATCH($B280,'I.KI 2018-19'!$B$9:$B$393,0))),"")</f>
        <v>0</v>
      </c>
      <c r="BI280" s="157">
        <f>_xlfn.IFNA(_xlfn.IFNA(INDEX('I.Supplementary 2018-19'!AD$8:AD$157,MATCH($B280,'I.Supplementary 2018-19'!$B$8:$B$157,0)),INDEX('I.KI 2018-19'!AD$9:AD$393,MATCH($B280,'I.KI 2018-19'!$B$9:$B$393,0))),"")</f>
        <v>0</v>
      </c>
      <c r="BJ280" s="149"/>
      <c r="BK280" s="156">
        <f>_xlfn.IFNA(IF($B280=$B$381,0,IF($B280=$B$382,0,_xlfn.IFNA(INDEX('I.Supplementary 2018-19'!I$8:I$157,MATCH($B280,'I.Supplementary 2018-19'!$B$8:$B$157,0)),INDEX('I.KI 2018-19'!I$9:I$393,MATCH($B280,'I.KI 2018-19'!$B$9:$B$393,0))))),"")</f>
        <v>9.6804037309050095</v>
      </c>
      <c r="BL280" s="149">
        <f>_xlfn.IFNA(IF($B280=$B$381,0,IF($B280=$B$382,0,_xlfn.IFNA(INDEX('I.Supplementary 2018-19'!J$8:J$157,MATCH($B280,'I.Supplementary 2018-19'!$B$8:$B$157,0)),INDEX('I.KI 2018-19'!J$9:J$393,MATCH($B280,'I.KI 2018-19'!$B$9:$B$393,0))))),"")</f>
        <v>29.128451358262016</v>
      </c>
      <c r="BM280" s="157">
        <f>_xlfn.IFNA(IF($B280=$B$381,0,IF($B280=$B$382,0,_xlfn.IFNA(INDEX('I.Supplementary 2018-19'!H$8:H$157,MATCH($B280,'I.Supplementary 2018-19'!$B$8:$B$157,0)),INDEX('I.KI 2018-19'!H$9:H$393,MATCH($B280,'I.KI 2018-19'!$B$9:$B$393,0))))),"")</f>
        <v>38.808855089167025</v>
      </c>
    </row>
    <row r="281" spans="2:65">
      <c r="B281" s="121" t="str">
        <f>'Calculations for 2021-22'!B281</f>
        <v>E4605</v>
      </c>
      <c r="C281" s="160" t="str">
        <f>'Calculations for 2021-22'!D281</f>
        <v>E4605</v>
      </c>
      <c r="D281" t="str">
        <f>'Calculations for 2021-22'!E281</f>
        <v>MD</v>
      </c>
      <c r="E281" t="str">
        <f>'Calculations for 2021-22'!F281</f>
        <v>P1703</v>
      </c>
      <c r="F281" s="120" t="str">
        <f>'Calculations for 2021-22'!H281</f>
        <v>Solihull</v>
      </c>
      <c r="G281" s="156">
        <f>_xlfn.IFNA(INDEX('I.KI 2016-17'!M$8:M$391,MATCH($B281,'I.KI 2016-17'!$B$8:$B$391,0)),"")</f>
        <v>17.212294388674</v>
      </c>
      <c r="H281" s="149">
        <f>_xlfn.IFNA(INDEX('I.KI 2016-17'!N$8:N$391,MATCH($B281,'I.KI 2016-17'!$B$8:$B$391,0)),"")</f>
        <v>1.987407774005</v>
      </c>
      <c r="I281" s="149">
        <f>_xlfn.IFNA(INDEX('I.KI 2016-17'!O$8:O$391,MATCH($B281,'I.KI 2016-17'!$B$8:$B$391,0)),"")</f>
        <v>0</v>
      </c>
      <c r="J281" s="149">
        <f>_xlfn.IFNA(INDEX('I.KI 2016-17'!P$8:P$391,MATCH($B281,'I.KI 2016-17'!$B$8:$B$391,0)),"")</f>
        <v>0</v>
      </c>
      <c r="K281" s="157">
        <f>_xlfn.IFNA(INDEX('I.KI 2016-17'!Q$8:Q$391,MATCH($B281,'I.KI 2016-17'!$B$8:$B$391,0)),"")</f>
        <v>0</v>
      </c>
      <c r="L281" s="156">
        <f>_xlfn.IFNA(INDEX('I.KI 2016-17'!R$8:R$391,MATCH($B281,'I.KI 2016-17'!$B$8:$B$391,0)),"")</f>
        <v>23.544232676015</v>
      </c>
      <c r="M281" s="193">
        <f>_xlfn.IFNA(INDEX('I.KI 2016-17'!S$8:S$391,MATCH($B281,'I.KI 2016-17'!$B$8:$B$391,0)),"")</f>
        <v>4.106457865196</v>
      </c>
      <c r="N281" s="193">
        <f>_xlfn.IFNA(INDEX('I.KI 2016-17'!T$8:T$391,MATCH($B281,'I.KI 2016-17'!$B$8:$B$391,0)),"")</f>
        <v>0</v>
      </c>
      <c r="O281" s="193">
        <f>_xlfn.IFNA(INDEX('I.KI 2016-17'!U$8:U$391,MATCH($B281,'I.KI 2016-17'!$B$8:$B$391,0)),"")</f>
        <v>0</v>
      </c>
      <c r="P281" s="157">
        <f>_xlfn.IFNA(INDEX('I.KI 2016-17'!V$8:V$391,MATCH($B281,'I.KI 2016-17'!$B$8:$B$391,0)),"")</f>
        <v>0</v>
      </c>
      <c r="Q281" s="156">
        <f>_xlfn.IFNA(INDEX('I.KI 2016-17'!W$8:W$391,MATCH($B281,'I.KI 2016-17'!$B$8:$B$391,0)),"")</f>
        <v>40.756527064688996</v>
      </c>
      <c r="R281" s="193">
        <f>_xlfn.IFNA(INDEX('I.KI 2016-17'!X$8:X$391,MATCH($B281,'I.KI 2016-17'!$B$8:$B$391,0)),"")</f>
        <v>6.0938656392009998</v>
      </c>
      <c r="S281" s="193">
        <f>_xlfn.IFNA(INDEX('I.KI 2016-17'!Y$8:Y$391,MATCH($B281,'I.KI 2016-17'!$B$8:$B$391,0)),"")</f>
        <v>0</v>
      </c>
      <c r="T281" s="193">
        <f>_xlfn.IFNA(INDEX('I.KI 2016-17'!Z$8:Z$391,MATCH($B281,'I.KI 2016-17'!$B$8:$B$391,0)),"")</f>
        <v>0</v>
      </c>
      <c r="U281" s="157">
        <f>_xlfn.IFNA(INDEX('I.KI 2016-17'!AA$8:AA$391,MATCH($B281,'I.KI 2016-17'!$B$8:$B$391,0)),"")</f>
        <v>0</v>
      </c>
      <c r="V281" s="149"/>
      <c r="W281" s="154">
        <f>_xlfn.IFNA(INDEX('I.KI 2016-17'!$H$8:$H$391,MATCH(B281,'I.KI 2016-17'!$B$8:$B$391,0)),"")</f>
        <v>19.199702162678999</v>
      </c>
      <c r="X281" s="153">
        <f>_xlfn.IFNA(INDEX('I.KI 2016-17'!$I$8:$I$391,MATCH(B281,'I.KI 2016-17'!$B$8:$B$391,0)),"")</f>
        <v>27.650690541211002</v>
      </c>
      <c r="Y281" s="155">
        <f>_xlfn.IFNA(INDEX('I.KI 2016-17'!$G$8:$G$391,MATCH(B281,'I.KI 2016-17'!$B$8:$B$391,0)),"")</f>
        <v>46.850392703890002</v>
      </c>
      <c r="Z281" s="149"/>
      <c r="AA281" s="156">
        <f>_xlfn.IFNA(IF($B281=$B$382,0,_xlfn.IFNA(INDEX('I.Supplementary 2017-18'!N$8:N$35,MATCH($B281,'I.Supplementary 2017-18'!$B$8:$B$35,0)),INDEX('I.KI 2017-18'!N$9:N$393,MATCH($B281,'I.KI 2017-18'!$B$9:$B$393,0)))),"")</f>
        <v>11.138913536222935</v>
      </c>
      <c r="AB281" s="193">
        <f>_xlfn.IFNA(IF($B281=$B$382,0,_xlfn.IFNA(INDEX('I.Supplementary 2017-18'!O$8:O$35,MATCH($B281,'I.Supplementary 2017-18'!$B$8:$B$35,0)),INDEX('I.KI 2017-18'!O$9:O$393,MATCH($B281,'I.KI 2017-18'!$B$9:$B$393,0)))),"")</f>
        <v>0.73304994960604231</v>
      </c>
      <c r="AC281" s="193">
        <f>_xlfn.IFNA(IF($B281=$B$382,0,_xlfn.IFNA(INDEX('I.Supplementary 2017-18'!P$8:P$35,MATCH($B281,'I.Supplementary 2017-18'!$B$8:$B$35,0)),INDEX('I.KI 2017-18'!P$9:P$393,MATCH($B281,'I.KI 2017-18'!$B$9:$B$393,0)))),"")</f>
        <v>0</v>
      </c>
      <c r="AD281" s="193">
        <f>_xlfn.IFNA(IF($B281=$B$382,0,_xlfn.IFNA(INDEX('I.Supplementary 2017-18'!Q$8:Q$35,MATCH($B281,'I.Supplementary 2017-18'!$B$8:$B$35,0)),INDEX('I.KI 2017-18'!Q$9:Q$393,MATCH($B281,'I.KI 2017-18'!$B$9:$B$393,0)))),"")</f>
        <v>0</v>
      </c>
      <c r="AE281" s="157">
        <f>_xlfn.IFNA(IF($B281=$B$382,0,_xlfn.IFNA(INDEX('I.Supplementary 2017-18'!R$8:R$35,MATCH($B281,'I.Supplementary 2017-18'!$B$8:$B$35,0)),INDEX('I.KI 2017-18'!R$9:R$393,MATCH($B281,'I.KI 2017-18'!$B$9:$B$393,0)))),"")</f>
        <v>0</v>
      </c>
      <c r="AF281" s="156">
        <f>_xlfn.IFNA(IF($B281=$B$382,0,_xlfn.IFNA(INDEX('I.Supplementary 2017-18'!S$8:S$35,MATCH($B281,'I.Supplementary 2017-18'!$B$8:$B$35,0)),INDEX('I.KI 2017-18'!S$9:S$393,MATCH($B281,'I.KI 2017-18'!$B$9:$B$393,0)))),"")</f>
        <v>24.024912310771853</v>
      </c>
      <c r="AG281" s="193">
        <f>_xlfn.IFNA(IF($B281=$B$382,0,_xlfn.IFNA(INDEX('I.Supplementary 2017-18'!T$8:T$35,MATCH($B281,'I.Supplementary 2017-18'!$B$8:$B$35,0)),INDEX('I.KI 2017-18'!T$9:T$393,MATCH($B281,'I.KI 2017-18'!$B$9:$B$393,0)))),"")</f>
        <v>4.1902954102096315</v>
      </c>
      <c r="AH281" s="193">
        <f>_xlfn.IFNA(IF($B281=$B$382,0,_xlfn.IFNA(INDEX('I.Supplementary 2017-18'!U$8:U$35,MATCH($B281,'I.Supplementary 2017-18'!$B$8:$B$35,0)),INDEX('I.KI 2017-18'!U$9:U$393,MATCH($B281,'I.KI 2017-18'!$B$9:$B$393,0)))),"")</f>
        <v>0</v>
      </c>
      <c r="AI281" s="193">
        <f>_xlfn.IFNA(IF($B281=$B$382,0,_xlfn.IFNA(INDEX('I.Supplementary 2017-18'!V$8:V$35,MATCH($B281,'I.Supplementary 2017-18'!$B$8:$B$35,0)),INDEX('I.KI 2017-18'!V$9:V$393,MATCH($B281,'I.KI 2017-18'!$B$9:$B$393,0)))),"")</f>
        <v>0</v>
      </c>
      <c r="AJ281" s="157">
        <f>_xlfn.IFNA(IF($B281=$B$382,0,_xlfn.IFNA(INDEX('I.Supplementary 2017-18'!W$8:W$35,MATCH($B281,'I.Supplementary 2017-18'!$B$8:$B$35,0)),INDEX('I.KI 2017-18'!W$9:W$393,MATCH($B281,'I.KI 2017-18'!$B$9:$B$393,0)))),"")</f>
        <v>0</v>
      </c>
      <c r="AK281" s="156">
        <f>_xlfn.IFNA(IF($B281=$B$382,0,_xlfn.IFNA(INDEX('I.Supplementary 2017-18'!X$8:X$35,MATCH($B281,'I.Supplementary 2017-18'!$B$8:$B$35,0)),INDEX('I.KI 2017-18'!X$9:X$393,MATCH($B281,'I.KI 2017-18'!$B$9:$B$393,0)))),"")</f>
        <v>35.16382584699479</v>
      </c>
      <c r="AL281" s="193">
        <f>_xlfn.IFNA(IF($B281=$B$382,0,_xlfn.IFNA(INDEX('I.Supplementary 2017-18'!Y$8:Y$35,MATCH($B281,'I.Supplementary 2017-18'!$B$8:$B$35,0)),INDEX('I.KI 2017-18'!Y$9:Y$393,MATCH($B281,'I.KI 2017-18'!$B$9:$B$393,0)))),"")</f>
        <v>4.9233453598156736</v>
      </c>
      <c r="AM281" s="193">
        <f>_xlfn.IFNA(IF($B281=$B$382,0,_xlfn.IFNA(INDEX('I.Supplementary 2017-18'!Z$8:Z$35,MATCH($B281,'I.Supplementary 2017-18'!$B$8:$B$35,0)),INDEX('I.KI 2017-18'!Z$9:Z$393,MATCH($B281,'I.KI 2017-18'!$B$9:$B$393,0)))),"")</f>
        <v>0</v>
      </c>
      <c r="AN281" s="193">
        <f>_xlfn.IFNA(IF($B281=$B$382,0,_xlfn.IFNA(INDEX('I.Supplementary 2017-18'!AA$8:AA$35,MATCH($B281,'I.Supplementary 2017-18'!$B$8:$B$35,0)),INDEX('I.KI 2017-18'!AA$9:AA$393,MATCH($B281,'I.KI 2017-18'!$B$9:$B$393,0)))),"")</f>
        <v>0</v>
      </c>
      <c r="AO281" s="157">
        <f>_xlfn.IFNA(IF($B281=$B$382,0,_xlfn.IFNA(INDEX('I.Supplementary 2017-18'!AB$8:AB$35,MATCH($B281,'I.Supplementary 2017-18'!$B$8:$B$35,0)),INDEX('I.KI 2017-18'!AB$9:AB$393,MATCH($B281,'I.KI 2017-18'!$B$9:$B$393,0)))),"")</f>
        <v>0</v>
      </c>
      <c r="AP281" s="149"/>
      <c r="AQ281" s="156">
        <f>_xlfn.IFNA(IF($B281=$B$381,0,IF($B281=$B$382,0,_xlfn.IFNA(INDEX('I.Supplementary 2017-18'!I$8:I$35,MATCH($B281,'I.Supplementary 2017-18'!$B$8:$B$35,0)),INDEX('I.KI 2017-18'!I$9:I$393,MATCH($B281,'I.KI 2017-18'!$B$9:$B$393,0))))),"")</f>
        <v>11.871963485828976</v>
      </c>
      <c r="AR281" s="149">
        <f>_xlfn.IFNA(IF($B281=$B$381,0,IF($B281=$B$382,0,_xlfn.IFNA(INDEX('I.Supplementary 2017-18'!J$8:J$35,MATCH($B281,'I.Supplementary 2017-18'!$B$8:$B$35,0)),INDEX('I.KI 2017-18'!J$9:J$393,MATCH($B281,'I.KI 2017-18'!$B$9:$B$393,0))))),"")</f>
        <v>28.215207720981482</v>
      </c>
      <c r="AS281" s="157">
        <f>_xlfn.IFNA(IF($B281=$B$381,0,IF($B281=$B$382,0,_xlfn.IFNA(INDEX('I.Supplementary 2017-18'!H$8:H$35,MATCH($B281,'I.Supplementary 2017-18'!$B$8:$B$35,0)),INDEX('I.KI 2017-18'!H$9:H$393,MATCH($B281,'I.KI 2017-18'!$B$9:$B$393,0))))),"")</f>
        <v>40.08717120681046</v>
      </c>
      <c r="AT281" s="149"/>
      <c r="AU281" s="156">
        <f>_xlfn.IFNA(_xlfn.IFNA(INDEX('I.Supplementary 2018-19'!P$8:P$157,MATCH($B281,'I.Supplementary 2018-19'!$B$8:$B$157,0)),INDEX('I.KI 2018-19'!P$9:P$393,MATCH($B281,'I.KI 2018-19'!$B$9:$B$393,0))),"")</f>
        <v>7.2368542878790798</v>
      </c>
      <c r="AV281" s="193">
        <f>_xlfn.IFNA(_xlfn.IFNA(INDEX('I.Supplementary 2018-19'!Q$8:Q$157,MATCH($B281,'I.Supplementary 2018-19'!$B$8:$B$157,0)),INDEX('I.KI 2018-19'!Q$9:Q$393,MATCH($B281,'I.KI 2018-19'!$B$9:$B$393,0))),"")</f>
        <v>-1.9883849763914944E-2</v>
      </c>
      <c r="AW281" s="193">
        <f>_xlfn.IFNA(_xlfn.IFNA(INDEX('I.Supplementary 2018-19'!R$8:R$157,MATCH($B281,'I.Supplementary 2018-19'!$B$8:$B$157,0)),INDEX('I.KI 2018-19'!R$9:R$393,MATCH($B281,'I.KI 2018-19'!$B$9:$B$393,0))),"")</f>
        <v>0</v>
      </c>
      <c r="AX281" s="193">
        <f>_xlfn.IFNA(_xlfn.IFNA(INDEX('I.Supplementary 2018-19'!S$8:S$157,MATCH($B281,'I.Supplementary 2018-19'!$B$8:$B$157,0)),INDEX('I.KI 2018-19'!S$9:S$393,MATCH($B281,'I.KI 2018-19'!$B$9:$B$393,0))),"")</f>
        <v>0</v>
      </c>
      <c r="AY281" s="157">
        <f>_xlfn.IFNA(_xlfn.IFNA(INDEX('I.Supplementary 2018-19'!T$8:T$157,MATCH($B281,'I.Supplementary 2018-19'!$B$8:$B$157,0)),INDEX('I.KI 2018-19'!T$9:T$393,MATCH($B281,'I.KI 2018-19'!$B$9:$B$393,0))),"")</f>
        <v>0</v>
      </c>
      <c r="AZ281" s="156">
        <f>_xlfn.IFNA(_xlfn.IFNA(INDEX('I.Supplementary 2018-19'!U$8:U$157,MATCH($B281,'I.Supplementary 2018-19'!$B$8:$B$157,0)),INDEX('I.KI 2018-19'!U$9:U$393,MATCH($B281,'I.KI 2018-19'!$B$9:$B$393,0))),"")</f>
        <v>24.74669079221135</v>
      </c>
      <c r="BA281" s="193">
        <f>_xlfn.IFNA(_xlfn.IFNA(INDEX('I.Supplementary 2018-19'!V$8:V$157,MATCH($B281,'I.Supplementary 2018-19'!$B$8:$B$157,0)),INDEX('I.KI 2018-19'!V$9:V$393,MATCH($B281,'I.KI 2018-19'!$B$9:$B$393,0))),"")</f>
        <v>4.3161841135206505</v>
      </c>
      <c r="BB281" s="193">
        <f>_xlfn.IFNA(_xlfn.IFNA(INDEX('I.Supplementary 2018-19'!W$8:W$157,MATCH($B281,'I.Supplementary 2018-19'!$B$8:$B$157,0)),INDEX('I.KI 2018-19'!W$9:W$393,MATCH($B281,'I.KI 2018-19'!$B$9:$B$393,0))),"")</f>
        <v>0</v>
      </c>
      <c r="BC281" s="193">
        <f>_xlfn.IFNA(_xlfn.IFNA(INDEX('I.Supplementary 2018-19'!X$8:X$157,MATCH($B281,'I.Supplementary 2018-19'!$B$8:$B$157,0)),INDEX('I.KI 2018-19'!X$9:X$393,MATCH($B281,'I.KI 2018-19'!$B$9:$B$393,0))),"")</f>
        <v>0</v>
      </c>
      <c r="BD281" s="157">
        <f>_xlfn.IFNA(_xlfn.IFNA(INDEX('I.Supplementary 2018-19'!Y$8:Y$157,MATCH($B281,'I.Supplementary 2018-19'!$B$8:$B$157,0)),INDEX('I.KI 2018-19'!Y$9:Y$393,MATCH($B281,'I.KI 2018-19'!$B$9:$B$393,0))),"")</f>
        <v>0</v>
      </c>
      <c r="BE281" s="156">
        <f>_xlfn.IFNA(_xlfn.IFNA(INDEX('I.Supplementary 2018-19'!Z$8:Z$157,MATCH($B281,'I.Supplementary 2018-19'!$B$8:$B$157,0)),INDEX('I.KI 2018-19'!Z$9:Z$393,MATCH($B281,'I.KI 2018-19'!$B$9:$B$393,0))),"")</f>
        <v>31.98354508009043</v>
      </c>
      <c r="BF281" s="193">
        <f>_xlfn.IFNA(_xlfn.IFNA(INDEX('I.Supplementary 2018-19'!AA$8:AA$157,MATCH($B281,'I.Supplementary 2018-19'!$B$8:$B$157,0)),INDEX('I.KI 2018-19'!AA$9:AA$393,MATCH($B281,'I.KI 2018-19'!$B$9:$B$393,0))),"")</f>
        <v>4.2963002637567351</v>
      </c>
      <c r="BG281" s="193">
        <f>_xlfn.IFNA(_xlfn.IFNA(INDEX('I.Supplementary 2018-19'!AB$8:AB$157,MATCH($B281,'I.Supplementary 2018-19'!$B$8:$B$157,0)),INDEX('I.KI 2018-19'!AB$9:AB$393,MATCH($B281,'I.KI 2018-19'!$B$9:$B$393,0))),"")</f>
        <v>0</v>
      </c>
      <c r="BH281" s="193">
        <f>_xlfn.IFNA(_xlfn.IFNA(INDEX('I.Supplementary 2018-19'!AC$8:AC$157,MATCH($B281,'I.Supplementary 2018-19'!$B$8:$B$157,0)),INDEX('I.KI 2018-19'!AC$9:AC$393,MATCH($B281,'I.KI 2018-19'!$B$9:$B$393,0))),"")</f>
        <v>0</v>
      </c>
      <c r="BI281" s="157">
        <f>_xlfn.IFNA(_xlfn.IFNA(INDEX('I.Supplementary 2018-19'!AD$8:AD$157,MATCH($B281,'I.Supplementary 2018-19'!$B$8:$B$157,0)),INDEX('I.KI 2018-19'!AD$9:AD$393,MATCH($B281,'I.KI 2018-19'!$B$9:$B$393,0))),"")</f>
        <v>0</v>
      </c>
      <c r="BJ281" s="149"/>
      <c r="BK281" s="156">
        <f>_xlfn.IFNA(IF($B281=$B$381,0,IF($B281=$B$382,0,_xlfn.IFNA(INDEX('I.Supplementary 2018-19'!I$8:I$157,MATCH($B281,'I.Supplementary 2018-19'!$B$8:$B$157,0)),INDEX('I.KI 2018-19'!I$9:I$393,MATCH($B281,'I.KI 2018-19'!$B$9:$B$393,0))))),"")</f>
        <v>7.2169704381151645</v>
      </c>
      <c r="BL281" s="149">
        <f>_xlfn.IFNA(IF($B281=$B$381,0,IF($B281=$B$382,0,_xlfn.IFNA(INDEX('I.Supplementary 2018-19'!J$8:J$157,MATCH($B281,'I.Supplementary 2018-19'!$B$8:$B$157,0)),INDEX('I.KI 2018-19'!J$9:J$393,MATCH($B281,'I.KI 2018-19'!$B$9:$B$393,0))))),"")</f>
        <v>29.062874905731999</v>
      </c>
      <c r="BM281" s="157">
        <f>_xlfn.IFNA(IF($B281=$B$381,0,IF($B281=$B$382,0,_xlfn.IFNA(INDEX('I.Supplementary 2018-19'!H$8:H$157,MATCH($B281,'I.Supplementary 2018-19'!$B$8:$B$157,0)),INDEX('I.KI 2018-19'!H$9:H$393,MATCH($B281,'I.KI 2018-19'!$B$9:$B$393,0))))),"")</f>
        <v>36.279845343847164</v>
      </c>
    </row>
    <row r="282" spans="2:65">
      <c r="B282" s="121" t="str">
        <f>'Calculations for 2021-22'!B282</f>
        <v>E3320</v>
      </c>
      <c r="C282" s="160" t="str">
        <f>'Calculations for 2021-22'!D282</f>
        <v>E3320</v>
      </c>
      <c r="D282" t="str">
        <f>'Calculations for 2021-22'!E282</f>
        <v>SCNFIR</v>
      </c>
      <c r="E282" t="str">
        <f>'Calculations for 2021-22'!F282</f>
        <v>P1911</v>
      </c>
      <c r="F282" s="120" t="str">
        <f>'Calculations for 2021-22'!H282</f>
        <v>Somerset</v>
      </c>
      <c r="G282" s="156">
        <f>_xlfn.IFNA(INDEX('I.KI 2016-17'!M$8:M$391,MATCH($B282,'I.KI 2016-17'!$B$8:$B$391,0)),"")</f>
        <v>42.241058992144005</v>
      </c>
      <c r="H282" s="149">
        <f>_xlfn.IFNA(INDEX('I.KI 2016-17'!N$8:N$391,MATCH($B282,'I.KI 2016-17'!$B$8:$B$391,0)),"")</f>
        <v>0</v>
      </c>
      <c r="I282" s="149">
        <f>_xlfn.IFNA(INDEX('I.KI 2016-17'!O$8:O$391,MATCH($B282,'I.KI 2016-17'!$B$8:$B$391,0)),"")</f>
        <v>0</v>
      </c>
      <c r="J282" s="149">
        <f>_xlfn.IFNA(INDEX('I.KI 2016-17'!P$8:P$391,MATCH($B282,'I.KI 2016-17'!$B$8:$B$391,0)),"")</f>
        <v>0</v>
      </c>
      <c r="K282" s="157">
        <f>_xlfn.IFNA(INDEX('I.KI 2016-17'!Q$8:Q$391,MATCH($B282,'I.KI 2016-17'!$B$8:$B$391,0)),"")</f>
        <v>0</v>
      </c>
      <c r="L282" s="156">
        <f>_xlfn.IFNA(INDEX('I.KI 2016-17'!R$8:R$391,MATCH($B282,'I.KI 2016-17'!$B$8:$B$391,0)),"")</f>
        <v>62.509120782530999</v>
      </c>
      <c r="M282" s="193">
        <f>_xlfn.IFNA(INDEX('I.KI 2016-17'!S$8:S$391,MATCH($B282,'I.KI 2016-17'!$B$8:$B$391,0)),"")</f>
        <v>0</v>
      </c>
      <c r="N282" s="193">
        <f>_xlfn.IFNA(INDEX('I.KI 2016-17'!T$8:T$391,MATCH($B282,'I.KI 2016-17'!$B$8:$B$391,0)),"")</f>
        <v>0</v>
      </c>
      <c r="O282" s="193">
        <f>_xlfn.IFNA(INDEX('I.KI 2016-17'!U$8:U$391,MATCH($B282,'I.KI 2016-17'!$B$8:$B$391,0)),"")</f>
        <v>0</v>
      </c>
      <c r="P282" s="157">
        <f>_xlfn.IFNA(INDEX('I.KI 2016-17'!V$8:V$391,MATCH($B282,'I.KI 2016-17'!$B$8:$B$391,0)),"")</f>
        <v>0</v>
      </c>
      <c r="Q282" s="156">
        <f>_xlfn.IFNA(INDEX('I.KI 2016-17'!W$8:W$391,MATCH($B282,'I.KI 2016-17'!$B$8:$B$391,0)),"")</f>
        <v>104.750179774675</v>
      </c>
      <c r="R282" s="193">
        <f>_xlfn.IFNA(INDEX('I.KI 2016-17'!X$8:X$391,MATCH($B282,'I.KI 2016-17'!$B$8:$B$391,0)),"")</f>
        <v>0</v>
      </c>
      <c r="S282" s="193">
        <f>_xlfn.IFNA(INDEX('I.KI 2016-17'!Y$8:Y$391,MATCH($B282,'I.KI 2016-17'!$B$8:$B$391,0)),"")</f>
        <v>0</v>
      </c>
      <c r="T282" s="193">
        <f>_xlfn.IFNA(INDEX('I.KI 2016-17'!Z$8:Z$391,MATCH($B282,'I.KI 2016-17'!$B$8:$B$391,0)),"")</f>
        <v>0</v>
      </c>
      <c r="U282" s="157">
        <f>_xlfn.IFNA(INDEX('I.KI 2016-17'!AA$8:AA$391,MATCH($B282,'I.KI 2016-17'!$B$8:$B$391,0)),"")</f>
        <v>0</v>
      </c>
      <c r="V282" s="149"/>
      <c r="W282" s="154">
        <f>_xlfn.IFNA(INDEX('I.KI 2016-17'!$H$8:$H$391,MATCH(B282,'I.KI 2016-17'!$B$8:$B$391,0)),"")</f>
        <v>42.241058992144005</v>
      </c>
      <c r="X282" s="153">
        <f>_xlfn.IFNA(INDEX('I.KI 2016-17'!$I$8:$I$391,MATCH(B282,'I.KI 2016-17'!$B$8:$B$391,0)),"")</f>
        <v>62.509120782530999</v>
      </c>
      <c r="Y282" s="155">
        <f>_xlfn.IFNA(INDEX('I.KI 2016-17'!$G$8:$G$391,MATCH(B282,'I.KI 2016-17'!$B$8:$B$391,0)),"")</f>
        <v>104.750179774675</v>
      </c>
      <c r="Z282" s="149"/>
      <c r="AA282" s="156">
        <f>_xlfn.IFNA(IF($B282=$B$382,0,_xlfn.IFNA(INDEX('I.Supplementary 2017-18'!N$8:N$35,MATCH($B282,'I.Supplementary 2017-18'!$B$8:$B$35,0)),INDEX('I.KI 2017-18'!N$9:N$393,MATCH($B282,'I.KI 2017-18'!$B$9:$B$393,0)))),"")</f>
        <v>26.323830133124471</v>
      </c>
      <c r="AB282" s="193">
        <f>_xlfn.IFNA(IF($B282=$B$382,0,_xlfn.IFNA(INDEX('I.Supplementary 2017-18'!O$8:O$35,MATCH($B282,'I.Supplementary 2017-18'!$B$8:$B$35,0)),INDEX('I.KI 2017-18'!O$9:O$393,MATCH($B282,'I.KI 2017-18'!$B$9:$B$393,0)))),"")</f>
        <v>0</v>
      </c>
      <c r="AC282" s="193">
        <f>_xlfn.IFNA(IF($B282=$B$382,0,_xlfn.IFNA(INDEX('I.Supplementary 2017-18'!P$8:P$35,MATCH($B282,'I.Supplementary 2017-18'!$B$8:$B$35,0)),INDEX('I.KI 2017-18'!P$9:P$393,MATCH($B282,'I.KI 2017-18'!$B$9:$B$393,0)))),"")</f>
        <v>0</v>
      </c>
      <c r="AD282" s="193">
        <f>_xlfn.IFNA(IF($B282=$B$382,0,_xlfn.IFNA(INDEX('I.Supplementary 2017-18'!Q$8:Q$35,MATCH($B282,'I.Supplementary 2017-18'!$B$8:$B$35,0)),INDEX('I.KI 2017-18'!Q$9:Q$393,MATCH($B282,'I.KI 2017-18'!$B$9:$B$393,0)))),"")</f>
        <v>0</v>
      </c>
      <c r="AE282" s="157">
        <f>_xlfn.IFNA(IF($B282=$B$382,0,_xlfn.IFNA(INDEX('I.Supplementary 2017-18'!R$8:R$35,MATCH($B282,'I.Supplementary 2017-18'!$B$8:$B$35,0)),INDEX('I.KI 2017-18'!R$9:R$393,MATCH($B282,'I.KI 2017-18'!$B$9:$B$393,0)))),"")</f>
        <v>0</v>
      </c>
      <c r="AF282" s="156">
        <f>_xlfn.IFNA(IF($B282=$B$382,0,_xlfn.IFNA(INDEX('I.Supplementary 2017-18'!S$8:S$35,MATCH($B282,'I.Supplementary 2017-18'!$B$8:$B$35,0)),INDEX('I.KI 2017-18'!S$9:S$393,MATCH($B282,'I.KI 2017-18'!$B$9:$B$393,0)))),"")</f>
        <v>63.785308533484056</v>
      </c>
      <c r="AG282" s="193">
        <f>_xlfn.IFNA(IF($B282=$B$382,0,_xlfn.IFNA(INDEX('I.Supplementary 2017-18'!T$8:T$35,MATCH($B282,'I.Supplementary 2017-18'!$B$8:$B$35,0)),INDEX('I.KI 2017-18'!T$9:T$393,MATCH($B282,'I.KI 2017-18'!$B$9:$B$393,0)))),"")</f>
        <v>0</v>
      </c>
      <c r="AH282" s="193">
        <f>_xlfn.IFNA(IF($B282=$B$382,0,_xlfn.IFNA(INDEX('I.Supplementary 2017-18'!U$8:U$35,MATCH($B282,'I.Supplementary 2017-18'!$B$8:$B$35,0)),INDEX('I.KI 2017-18'!U$9:U$393,MATCH($B282,'I.KI 2017-18'!$B$9:$B$393,0)))),"")</f>
        <v>0</v>
      </c>
      <c r="AI282" s="193">
        <f>_xlfn.IFNA(IF($B282=$B$382,0,_xlfn.IFNA(INDEX('I.Supplementary 2017-18'!V$8:V$35,MATCH($B282,'I.Supplementary 2017-18'!$B$8:$B$35,0)),INDEX('I.KI 2017-18'!V$9:V$393,MATCH($B282,'I.KI 2017-18'!$B$9:$B$393,0)))),"")</f>
        <v>0</v>
      </c>
      <c r="AJ282" s="157">
        <f>_xlfn.IFNA(IF($B282=$B$382,0,_xlfn.IFNA(INDEX('I.Supplementary 2017-18'!W$8:W$35,MATCH($B282,'I.Supplementary 2017-18'!$B$8:$B$35,0)),INDEX('I.KI 2017-18'!W$9:W$393,MATCH($B282,'I.KI 2017-18'!$B$9:$B$393,0)))),"")</f>
        <v>0</v>
      </c>
      <c r="AK282" s="156">
        <f>_xlfn.IFNA(IF($B282=$B$382,0,_xlfn.IFNA(INDEX('I.Supplementary 2017-18'!X$8:X$35,MATCH($B282,'I.Supplementary 2017-18'!$B$8:$B$35,0)),INDEX('I.KI 2017-18'!X$9:X$393,MATCH($B282,'I.KI 2017-18'!$B$9:$B$393,0)))),"")</f>
        <v>90.10913866660853</v>
      </c>
      <c r="AL282" s="193">
        <f>_xlfn.IFNA(IF($B282=$B$382,0,_xlfn.IFNA(INDEX('I.Supplementary 2017-18'!Y$8:Y$35,MATCH($B282,'I.Supplementary 2017-18'!$B$8:$B$35,0)),INDEX('I.KI 2017-18'!Y$9:Y$393,MATCH($B282,'I.KI 2017-18'!$B$9:$B$393,0)))),"")</f>
        <v>0</v>
      </c>
      <c r="AM282" s="193">
        <f>_xlfn.IFNA(IF($B282=$B$382,0,_xlfn.IFNA(INDEX('I.Supplementary 2017-18'!Z$8:Z$35,MATCH($B282,'I.Supplementary 2017-18'!$B$8:$B$35,0)),INDEX('I.KI 2017-18'!Z$9:Z$393,MATCH($B282,'I.KI 2017-18'!$B$9:$B$393,0)))),"")</f>
        <v>0</v>
      </c>
      <c r="AN282" s="193">
        <f>_xlfn.IFNA(IF($B282=$B$382,0,_xlfn.IFNA(INDEX('I.Supplementary 2017-18'!AA$8:AA$35,MATCH($B282,'I.Supplementary 2017-18'!$B$8:$B$35,0)),INDEX('I.KI 2017-18'!AA$9:AA$393,MATCH($B282,'I.KI 2017-18'!$B$9:$B$393,0)))),"")</f>
        <v>0</v>
      </c>
      <c r="AO282" s="157">
        <f>_xlfn.IFNA(IF($B282=$B$382,0,_xlfn.IFNA(INDEX('I.Supplementary 2017-18'!AB$8:AB$35,MATCH($B282,'I.Supplementary 2017-18'!$B$8:$B$35,0)),INDEX('I.KI 2017-18'!AB$9:AB$393,MATCH($B282,'I.KI 2017-18'!$B$9:$B$393,0)))),"")</f>
        <v>0</v>
      </c>
      <c r="AP282" s="149"/>
      <c r="AQ282" s="156">
        <f>_xlfn.IFNA(IF($B282=$B$381,0,IF($B282=$B$382,0,_xlfn.IFNA(INDEX('I.Supplementary 2017-18'!I$8:I$35,MATCH($B282,'I.Supplementary 2017-18'!$B$8:$B$35,0)),INDEX('I.KI 2017-18'!I$9:I$393,MATCH($B282,'I.KI 2017-18'!$B$9:$B$393,0))))),"")</f>
        <v>26.323830133124471</v>
      </c>
      <c r="AR282" s="149">
        <f>_xlfn.IFNA(IF($B282=$B$381,0,IF($B282=$B$382,0,_xlfn.IFNA(INDEX('I.Supplementary 2017-18'!J$8:J$35,MATCH($B282,'I.Supplementary 2017-18'!$B$8:$B$35,0)),INDEX('I.KI 2017-18'!J$9:J$393,MATCH($B282,'I.KI 2017-18'!$B$9:$B$393,0))))),"")</f>
        <v>63.785308533484056</v>
      </c>
      <c r="AS282" s="157">
        <f>_xlfn.IFNA(IF($B282=$B$381,0,IF($B282=$B$382,0,_xlfn.IFNA(INDEX('I.Supplementary 2017-18'!H$8:H$35,MATCH($B282,'I.Supplementary 2017-18'!$B$8:$B$35,0)),INDEX('I.KI 2017-18'!H$9:H$393,MATCH($B282,'I.KI 2017-18'!$B$9:$B$393,0))))),"")</f>
        <v>90.10913866660853</v>
      </c>
      <c r="AT282" s="149"/>
      <c r="AU282" s="156">
        <f>_xlfn.IFNA(_xlfn.IFNA(INDEX('I.Supplementary 2018-19'!P$8:P$157,MATCH($B282,'I.Supplementary 2018-19'!$B$8:$B$157,0)),INDEX('I.KI 2018-19'!P$9:P$393,MATCH($B282,'I.KI 2018-19'!$B$9:$B$393,0))),"")</f>
        <v>16.082058920478673</v>
      </c>
      <c r="AV282" s="193">
        <f>_xlfn.IFNA(_xlfn.IFNA(INDEX('I.Supplementary 2018-19'!Q$8:Q$157,MATCH($B282,'I.Supplementary 2018-19'!$B$8:$B$157,0)),INDEX('I.KI 2018-19'!Q$9:Q$393,MATCH($B282,'I.KI 2018-19'!$B$9:$B$393,0))),"")</f>
        <v>0</v>
      </c>
      <c r="AW282" s="193">
        <f>_xlfn.IFNA(_xlfn.IFNA(INDEX('I.Supplementary 2018-19'!R$8:R$157,MATCH($B282,'I.Supplementary 2018-19'!$B$8:$B$157,0)),INDEX('I.KI 2018-19'!R$9:R$393,MATCH($B282,'I.KI 2018-19'!$B$9:$B$393,0))),"")</f>
        <v>0</v>
      </c>
      <c r="AX282" s="193">
        <f>_xlfn.IFNA(_xlfn.IFNA(INDEX('I.Supplementary 2018-19'!S$8:S$157,MATCH($B282,'I.Supplementary 2018-19'!$B$8:$B$157,0)),INDEX('I.KI 2018-19'!S$9:S$393,MATCH($B282,'I.KI 2018-19'!$B$9:$B$393,0))),"")</f>
        <v>0</v>
      </c>
      <c r="AY282" s="157">
        <f>_xlfn.IFNA(_xlfn.IFNA(INDEX('I.Supplementary 2018-19'!T$8:T$157,MATCH($B282,'I.Supplementary 2018-19'!$B$8:$B$157,0)),INDEX('I.KI 2018-19'!T$9:T$393,MATCH($B282,'I.KI 2018-19'!$B$9:$B$393,0))),"")</f>
        <v>0</v>
      </c>
      <c r="AZ282" s="156">
        <f>_xlfn.IFNA(_xlfn.IFNA(INDEX('I.Supplementary 2018-19'!U$8:U$157,MATCH($B282,'I.Supplementary 2018-19'!$B$8:$B$157,0)),INDEX('I.KI 2018-19'!U$9:U$393,MATCH($B282,'I.KI 2018-19'!$B$9:$B$393,0))),"")</f>
        <v>65.701605356378423</v>
      </c>
      <c r="BA282" s="193">
        <f>_xlfn.IFNA(_xlfn.IFNA(INDEX('I.Supplementary 2018-19'!V$8:V$157,MATCH($B282,'I.Supplementary 2018-19'!$B$8:$B$157,0)),INDEX('I.KI 2018-19'!V$9:V$393,MATCH($B282,'I.KI 2018-19'!$B$9:$B$393,0))),"")</f>
        <v>0</v>
      </c>
      <c r="BB282" s="193">
        <f>_xlfn.IFNA(_xlfn.IFNA(INDEX('I.Supplementary 2018-19'!W$8:W$157,MATCH($B282,'I.Supplementary 2018-19'!$B$8:$B$157,0)),INDEX('I.KI 2018-19'!W$9:W$393,MATCH($B282,'I.KI 2018-19'!$B$9:$B$393,0))),"")</f>
        <v>0</v>
      </c>
      <c r="BC282" s="193">
        <f>_xlfn.IFNA(_xlfn.IFNA(INDEX('I.Supplementary 2018-19'!X$8:X$157,MATCH($B282,'I.Supplementary 2018-19'!$B$8:$B$157,0)),INDEX('I.KI 2018-19'!X$9:X$393,MATCH($B282,'I.KI 2018-19'!$B$9:$B$393,0))),"")</f>
        <v>0</v>
      </c>
      <c r="BD282" s="157">
        <f>_xlfn.IFNA(_xlfn.IFNA(INDEX('I.Supplementary 2018-19'!Y$8:Y$157,MATCH($B282,'I.Supplementary 2018-19'!$B$8:$B$157,0)),INDEX('I.KI 2018-19'!Y$9:Y$393,MATCH($B282,'I.KI 2018-19'!$B$9:$B$393,0))),"")</f>
        <v>0</v>
      </c>
      <c r="BE282" s="156">
        <f>_xlfn.IFNA(_xlfn.IFNA(INDEX('I.Supplementary 2018-19'!Z$8:Z$157,MATCH($B282,'I.Supplementary 2018-19'!$B$8:$B$157,0)),INDEX('I.KI 2018-19'!Z$9:Z$393,MATCH($B282,'I.KI 2018-19'!$B$9:$B$393,0))),"")</f>
        <v>81.783664276857095</v>
      </c>
      <c r="BF282" s="193">
        <f>_xlfn.IFNA(_xlfn.IFNA(INDEX('I.Supplementary 2018-19'!AA$8:AA$157,MATCH($B282,'I.Supplementary 2018-19'!$B$8:$B$157,0)),INDEX('I.KI 2018-19'!AA$9:AA$393,MATCH($B282,'I.KI 2018-19'!$B$9:$B$393,0))),"")</f>
        <v>0</v>
      </c>
      <c r="BG282" s="193">
        <f>_xlfn.IFNA(_xlfn.IFNA(INDEX('I.Supplementary 2018-19'!AB$8:AB$157,MATCH($B282,'I.Supplementary 2018-19'!$B$8:$B$157,0)),INDEX('I.KI 2018-19'!AB$9:AB$393,MATCH($B282,'I.KI 2018-19'!$B$9:$B$393,0))),"")</f>
        <v>0</v>
      </c>
      <c r="BH282" s="193">
        <f>_xlfn.IFNA(_xlfn.IFNA(INDEX('I.Supplementary 2018-19'!AC$8:AC$157,MATCH($B282,'I.Supplementary 2018-19'!$B$8:$B$157,0)),INDEX('I.KI 2018-19'!AC$9:AC$393,MATCH($B282,'I.KI 2018-19'!$B$9:$B$393,0))),"")</f>
        <v>0</v>
      </c>
      <c r="BI282" s="157">
        <f>_xlfn.IFNA(_xlfn.IFNA(INDEX('I.Supplementary 2018-19'!AD$8:AD$157,MATCH($B282,'I.Supplementary 2018-19'!$B$8:$B$157,0)),INDEX('I.KI 2018-19'!AD$9:AD$393,MATCH($B282,'I.KI 2018-19'!$B$9:$B$393,0))),"")</f>
        <v>0</v>
      </c>
      <c r="BJ282" s="149"/>
      <c r="BK282" s="156">
        <f>_xlfn.IFNA(IF($B282=$B$381,0,IF($B282=$B$382,0,_xlfn.IFNA(INDEX('I.Supplementary 2018-19'!I$8:I$157,MATCH($B282,'I.Supplementary 2018-19'!$B$8:$B$157,0)),INDEX('I.KI 2018-19'!I$9:I$393,MATCH($B282,'I.KI 2018-19'!$B$9:$B$393,0))))),"")</f>
        <v>16.082058920478673</v>
      </c>
      <c r="BL282" s="149">
        <f>_xlfn.IFNA(IF($B282=$B$381,0,IF($B282=$B$382,0,_xlfn.IFNA(INDEX('I.Supplementary 2018-19'!J$8:J$157,MATCH($B282,'I.Supplementary 2018-19'!$B$8:$B$157,0)),INDEX('I.KI 2018-19'!J$9:J$393,MATCH($B282,'I.KI 2018-19'!$B$9:$B$393,0))))),"")</f>
        <v>65.701605356378423</v>
      </c>
      <c r="BM282" s="157">
        <f>_xlfn.IFNA(IF($B282=$B$381,0,IF($B282=$B$382,0,_xlfn.IFNA(INDEX('I.Supplementary 2018-19'!H$8:H$157,MATCH($B282,'I.Supplementary 2018-19'!$B$8:$B$157,0)),INDEX('I.KI 2018-19'!H$9:H$393,MATCH($B282,'I.KI 2018-19'!$B$9:$B$393,0))))),"")</f>
        <v>81.783664276857095</v>
      </c>
    </row>
    <row r="283" spans="2:65">
      <c r="B283" s="121" t="str">
        <f>'Calculations for 2021-22'!B283</f>
        <v>E3336</v>
      </c>
      <c r="C283" s="160" t="str">
        <f>'Calculations for 2021-22'!D283</f>
        <v>E3336</v>
      </c>
      <c r="D283" t="str">
        <f>'Calculations for 2021-22'!E283</f>
        <v>SD</v>
      </c>
      <c r="E283" t="str">
        <f>'Calculations for 2021-22'!F283</f>
        <v>P1911</v>
      </c>
      <c r="F283" s="120" t="str">
        <f>'Calculations for 2021-22'!H283</f>
        <v>Somerset West and Taunton</v>
      </c>
      <c r="G283" s="156" t="str">
        <f>_xlfn.IFNA(INDEX('I.KI 2016-17'!M$8:M$391,MATCH($B283,'I.KI 2016-17'!$B$8:$B$391,0)),"")</f>
        <v/>
      </c>
      <c r="H283" s="149" t="str">
        <f>_xlfn.IFNA(INDEX('I.KI 2016-17'!N$8:N$391,MATCH($B283,'I.KI 2016-17'!$B$8:$B$391,0)),"")</f>
        <v/>
      </c>
      <c r="I283" s="149" t="str">
        <f>_xlfn.IFNA(INDEX('I.KI 2016-17'!O$8:O$391,MATCH($B283,'I.KI 2016-17'!$B$8:$B$391,0)),"")</f>
        <v/>
      </c>
      <c r="J283" s="149" t="str">
        <f>_xlfn.IFNA(INDEX('I.KI 2016-17'!P$8:P$391,MATCH($B283,'I.KI 2016-17'!$B$8:$B$391,0)),"")</f>
        <v/>
      </c>
      <c r="K283" s="157" t="str">
        <f>_xlfn.IFNA(INDEX('I.KI 2016-17'!Q$8:Q$391,MATCH($B283,'I.KI 2016-17'!$B$8:$B$391,0)),"")</f>
        <v/>
      </c>
      <c r="L283" s="156" t="str">
        <f>_xlfn.IFNA(INDEX('I.KI 2016-17'!R$8:R$391,MATCH($B283,'I.KI 2016-17'!$B$8:$B$391,0)),"")</f>
        <v/>
      </c>
      <c r="M283" s="193" t="str">
        <f>_xlfn.IFNA(INDEX('I.KI 2016-17'!S$8:S$391,MATCH($B283,'I.KI 2016-17'!$B$8:$B$391,0)),"")</f>
        <v/>
      </c>
      <c r="N283" s="193" t="str">
        <f>_xlfn.IFNA(INDEX('I.KI 2016-17'!T$8:T$391,MATCH($B283,'I.KI 2016-17'!$B$8:$B$391,0)),"")</f>
        <v/>
      </c>
      <c r="O283" s="193" t="str">
        <f>_xlfn.IFNA(INDEX('I.KI 2016-17'!U$8:U$391,MATCH($B283,'I.KI 2016-17'!$B$8:$B$391,0)),"")</f>
        <v/>
      </c>
      <c r="P283" s="157" t="str">
        <f>_xlfn.IFNA(INDEX('I.KI 2016-17'!V$8:V$391,MATCH($B283,'I.KI 2016-17'!$B$8:$B$391,0)),"")</f>
        <v/>
      </c>
      <c r="Q283" s="156" t="str">
        <f>_xlfn.IFNA(INDEX('I.KI 2016-17'!W$8:W$391,MATCH($B283,'I.KI 2016-17'!$B$8:$B$391,0)),"")</f>
        <v/>
      </c>
      <c r="R283" s="193" t="str">
        <f>_xlfn.IFNA(INDEX('I.KI 2016-17'!X$8:X$391,MATCH($B283,'I.KI 2016-17'!$B$8:$B$391,0)),"")</f>
        <v/>
      </c>
      <c r="S283" s="193" t="str">
        <f>_xlfn.IFNA(INDEX('I.KI 2016-17'!Y$8:Y$391,MATCH($B283,'I.KI 2016-17'!$B$8:$B$391,0)),"")</f>
        <v/>
      </c>
      <c r="T283" s="193" t="str">
        <f>_xlfn.IFNA(INDEX('I.KI 2016-17'!Z$8:Z$391,MATCH($B283,'I.KI 2016-17'!$B$8:$B$391,0)),"")</f>
        <v/>
      </c>
      <c r="U283" s="157" t="str">
        <f>_xlfn.IFNA(INDEX('I.KI 2016-17'!AA$8:AA$391,MATCH($B283,'I.KI 2016-17'!$B$8:$B$391,0)),"")</f>
        <v/>
      </c>
      <c r="V283" s="149"/>
      <c r="W283" s="154" t="str">
        <f>_xlfn.IFNA(INDEX('I.KI 2016-17'!$H$8:$H$391,MATCH(B283,'I.KI 2016-17'!$B$8:$B$391,0)),"")</f>
        <v/>
      </c>
      <c r="X283" s="153" t="str">
        <f>_xlfn.IFNA(INDEX('I.KI 2016-17'!$I$8:$I$391,MATCH(B283,'I.KI 2016-17'!$B$8:$B$391,0)),"")</f>
        <v/>
      </c>
      <c r="Y283" s="155" t="str">
        <f>_xlfn.IFNA(INDEX('I.KI 2016-17'!$G$8:$G$391,MATCH(B283,'I.KI 2016-17'!$B$8:$B$391,0)),"")</f>
        <v/>
      </c>
      <c r="Z283" s="149"/>
      <c r="AA283" s="156" t="str">
        <f>_xlfn.IFNA(IF($B283=$B$382,0,_xlfn.IFNA(INDEX('I.Supplementary 2017-18'!N$8:N$35,MATCH($B283,'I.Supplementary 2017-18'!$B$8:$B$35,0)),INDEX('I.KI 2017-18'!N$9:N$393,MATCH($B283,'I.KI 2017-18'!$B$9:$B$393,0)))),"")</f>
        <v/>
      </c>
      <c r="AB283" s="193" t="str">
        <f>_xlfn.IFNA(IF($B283=$B$382,0,_xlfn.IFNA(INDEX('I.Supplementary 2017-18'!O$8:O$35,MATCH($B283,'I.Supplementary 2017-18'!$B$8:$B$35,0)),INDEX('I.KI 2017-18'!O$9:O$393,MATCH($B283,'I.KI 2017-18'!$B$9:$B$393,0)))),"")</f>
        <v/>
      </c>
      <c r="AC283" s="193" t="str">
        <f>_xlfn.IFNA(IF($B283=$B$382,0,_xlfn.IFNA(INDEX('I.Supplementary 2017-18'!P$8:P$35,MATCH($B283,'I.Supplementary 2017-18'!$B$8:$B$35,0)),INDEX('I.KI 2017-18'!P$9:P$393,MATCH($B283,'I.KI 2017-18'!$B$9:$B$393,0)))),"")</f>
        <v/>
      </c>
      <c r="AD283" s="193" t="str">
        <f>_xlfn.IFNA(IF($B283=$B$382,0,_xlfn.IFNA(INDEX('I.Supplementary 2017-18'!Q$8:Q$35,MATCH($B283,'I.Supplementary 2017-18'!$B$8:$B$35,0)),INDEX('I.KI 2017-18'!Q$9:Q$393,MATCH($B283,'I.KI 2017-18'!$B$9:$B$393,0)))),"")</f>
        <v/>
      </c>
      <c r="AE283" s="157" t="str">
        <f>_xlfn.IFNA(IF($B283=$B$382,0,_xlfn.IFNA(INDEX('I.Supplementary 2017-18'!R$8:R$35,MATCH($B283,'I.Supplementary 2017-18'!$B$8:$B$35,0)),INDEX('I.KI 2017-18'!R$9:R$393,MATCH($B283,'I.KI 2017-18'!$B$9:$B$393,0)))),"")</f>
        <v/>
      </c>
      <c r="AF283" s="156" t="str">
        <f>_xlfn.IFNA(IF($B283=$B$382,0,_xlfn.IFNA(INDEX('I.Supplementary 2017-18'!S$8:S$35,MATCH($B283,'I.Supplementary 2017-18'!$B$8:$B$35,0)),INDEX('I.KI 2017-18'!S$9:S$393,MATCH($B283,'I.KI 2017-18'!$B$9:$B$393,0)))),"")</f>
        <v/>
      </c>
      <c r="AG283" s="193" t="str">
        <f>_xlfn.IFNA(IF($B283=$B$382,0,_xlfn.IFNA(INDEX('I.Supplementary 2017-18'!T$8:T$35,MATCH($B283,'I.Supplementary 2017-18'!$B$8:$B$35,0)),INDEX('I.KI 2017-18'!T$9:T$393,MATCH($B283,'I.KI 2017-18'!$B$9:$B$393,0)))),"")</f>
        <v/>
      </c>
      <c r="AH283" s="193" t="str">
        <f>_xlfn.IFNA(IF($B283=$B$382,0,_xlfn.IFNA(INDEX('I.Supplementary 2017-18'!U$8:U$35,MATCH($B283,'I.Supplementary 2017-18'!$B$8:$B$35,0)),INDEX('I.KI 2017-18'!U$9:U$393,MATCH($B283,'I.KI 2017-18'!$B$9:$B$393,0)))),"")</f>
        <v/>
      </c>
      <c r="AI283" s="193" t="str">
        <f>_xlfn.IFNA(IF($B283=$B$382,0,_xlfn.IFNA(INDEX('I.Supplementary 2017-18'!V$8:V$35,MATCH($B283,'I.Supplementary 2017-18'!$B$8:$B$35,0)),INDEX('I.KI 2017-18'!V$9:V$393,MATCH($B283,'I.KI 2017-18'!$B$9:$B$393,0)))),"")</f>
        <v/>
      </c>
      <c r="AJ283" s="157" t="str">
        <f>_xlfn.IFNA(IF($B283=$B$382,0,_xlfn.IFNA(INDEX('I.Supplementary 2017-18'!W$8:W$35,MATCH($B283,'I.Supplementary 2017-18'!$B$8:$B$35,0)),INDEX('I.KI 2017-18'!W$9:W$393,MATCH($B283,'I.KI 2017-18'!$B$9:$B$393,0)))),"")</f>
        <v/>
      </c>
      <c r="AK283" s="156" t="str">
        <f>_xlfn.IFNA(IF($B283=$B$382,0,_xlfn.IFNA(INDEX('I.Supplementary 2017-18'!X$8:X$35,MATCH($B283,'I.Supplementary 2017-18'!$B$8:$B$35,0)),INDEX('I.KI 2017-18'!X$9:X$393,MATCH($B283,'I.KI 2017-18'!$B$9:$B$393,0)))),"")</f>
        <v/>
      </c>
      <c r="AL283" s="193" t="str">
        <f>_xlfn.IFNA(IF($B283=$B$382,0,_xlfn.IFNA(INDEX('I.Supplementary 2017-18'!Y$8:Y$35,MATCH($B283,'I.Supplementary 2017-18'!$B$8:$B$35,0)),INDEX('I.KI 2017-18'!Y$9:Y$393,MATCH($B283,'I.KI 2017-18'!$B$9:$B$393,0)))),"")</f>
        <v/>
      </c>
      <c r="AM283" s="193" t="str">
        <f>_xlfn.IFNA(IF($B283=$B$382,0,_xlfn.IFNA(INDEX('I.Supplementary 2017-18'!Z$8:Z$35,MATCH($B283,'I.Supplementary 2017-18'!$B$8:$B$35,0)),INDEX('I.KI 2017-18'!Z$9:Z$393,MATCH($B283,'I.KI 2017-18'!$B$9:$B$393,0)))),"")</f>
        <v/>
      </c>
      <c r="AN283" s="193" t="str">
        <f>_xlfn.IFNA(IF($B283=$B$382,0,_xlfn.IFNA(INDEX('I.Supplementary 2017-18'!AA$8:AA$35,MATCH($B283,'I.Supplementary 2017-18'!$B$8:$B$35,0)),INDEX('I.KI 2017-18'!AA$9:AA$393,MATCH($B283,'I.KI 2017-18'!$B$9:$B$393,0)))),"")</f>
        <v/>
      </c>
      <c r="AO283" s="157" t="str">
        <f>_xlfn.IFNA(IF($B283=$B$382,0,_xlfn.IFNA(INDEX('I.Supplementary 2017-18'!AB$8:AB$35,MATCH($B283,'I.Supplementary 2017-18'!$B$8:$B$35,0)),INDEX('I.KI 2017-18'!AB$9:AB$393,MATCH($B283,'I.KI 2017-18'!$B$9:$B$393,0)))),"")</f>
        <v/>
      </c>
      <c r="AP283" s="149"/>
      <c r="AQ283" s="156" t="str">
        <f>_xlfn.IFNA(IF($B283=$B$381,0,IF($B283=$B$382,0,_xlfn.IFNA(INDEX('I.Supplementary 2017-18'!I$8:I$35,MATCH($B283,'I.Supplementary 2017-18'!$B$8:$B$35,0)),INDEX('I.KI 2017-18'!I$9:I$393,MATCH($B283,'I.KI 2017-18'!$B$9:$B$393,0))))),"")</f>
        <v/>
      </c>
      <c r="AR283" s="149" t="str">
        <f>_xlfn.IFNA(IF($B283=$B$381,0,IF($B283=$B$382,0,_xlfn.IFNA(INDEX('I.Supplementary 2017-18'!J$8:J$35,MATCH($B283,'I.Supplementary 2017-18'!$B$8:$B$35,0)),INDEX('I.KI 2017-18'!J$9:J$393,MATCH($B283,'I.KI 2017-18'!$B$9:$B$393,0))))),"")</f>
        <v/>
      </c>
      <c r="AS283" s="157" t="str">
        <f>_xlfn.IFNA(IF($B283=$B$381,0,IF($B283=$B$382,0,_xlfn.IFNA(INDEX('I.Supplementary 2017-18'!H$8:H$35,MATCH($B283,'I.Supplementary 2017-18'!$B$8:$B$35,0)),INDEX('I.KI 2017-18'!H$9:H$393,MATCH($B283,'I.KI 2017-18'!$B$9:$B$393,0))))),"")</f>
        <v/>
      </c>
      <c r="AT283" s="149"/>
      <c r="AU283" s="156" t="str">
        <f>_xlfn.IFNA(_xlfn.IFNA(INDEX('I.Supplementary 2018-19'!P$8:P$157,MATCH($B283,'I.Supplementary 2018-19'!$B$8:$B$157,0)),INDEX('I.KI 2018-19'!P$9:P$393,MATCH($B283,'I.KI 2018-19'!$B$9:$B$393,0))),"")</f>
        <v/>
      </c>
      <c r="AV283" s="193" t="str">
        <f>_xlfn.IFNA(_xlfn.IFNA(INDEX('I.Supplementary 2018-19'!Q$8:Q$157,MATCH($B283,'I.Supplementary 2018-19'!$B$8:$B$157,0)),INDEX('I.KI 2018-19'!Q$9:Q$393,MATCH($B283,'I.KI 2018-19'!$B$9:$B$393,0))),"")</f>
        <v/>
      </c>
      <c r="AW283" s="193" t="str">
        <f>_xlfn.IFNA(_xlfn.IFNA(INDEX('I.Supplementary 2018-19'!R$8:R$157,MATCH($B283,'I.Supplementary 2018-19'!$B$8:$B$157,0)),INDEX('I.KI 2018-19'!R$9:R$393,MATCH($B283,'I.KI 2018-19'!$B$9:$B$393,0))),"")</f>
        <v/>
      </c>
      <c r="AX283" s="193" t="str">
        <f>_xlfn.IFNA(_xlfn.IFNA(INDEX('I.Supplementary 2018-19'!S$8:S$157,MATCH($B283,'I.Supplementary 2018-19'!$B$8:$B$157,0)),INDEX('I.KI 2018-19'!S$9:S$393,MATCH($B283,'I.KI 2018-19'!$B$9:$B$393,0))),"")</f>
        <v/>
      </c>
      <c r="AY283" s="157" t="str">
        <f>_xlfn.IFNA(_xlfn.IFNA(INDEX('I.Supplementary 2018-19'!T$8:T$157,MATCH($B283,'I.Supplementary 2018-19'!$B$8:$B$157,0)),INDEX('I.KI 2018-19'!T$9:T$393,MATCH($B283,'I.KI 2018-19'!$B$9:$B$393,0))),"")</f>
        <v/>
      </c>
      <c r="AZ283" s="156" t="str">
        <f>_xlfn.IFNA(_xlfn.IFNA(INDEX('I.Supplementary 2018-19'!U$8:U$157,MATCH($B283,'I.Supplementary 2018-19'!$B$8:$B$157,0)),INDEX('I.KI 2018-19'!U$9:U$393,MATCH($B283,'I.KI 2018-19'!$B$9:$B$393,0))),"")</f>
        <v/>
      </c>
      <c r="BA283" s="193" t="str">
        <f>_xlfn.IFNA(_xlfn.IFNA(INDEX('I.Supplementary 2018-19'!V$8:V$157,MATCH($B283,'I.Supplementary 2018-19'!$B$8:$B$157,0)),INDEX('I.KI 2018-19'!V$9:V$393,MATCH($B283,'I.KI 2018-19'!$B$9:$B$393,0))),"")</f>
        <v/>
      </c>
      <c r="BB283" s="193" t="str">
        <f>_xlfn.IFNA(_xlfn.IFNA(INDEX('I.Supplementary 2018-19'!W$8:W$157,MATCH($B283,'I.Supplementary 2018-19'!$B$8:$B$157,0)),INDEX('I.KI 2018-19'!W$9:W$393,MATCH($B283,'I.KI 2018-19'!$B$9:$B$393,0))),"")</f>
        <v/>
      </c>
      <c r="BC283" s="193" t="str">
        <f>_xlfn.IFNA(_xlfn.IFNA(INDEX('I.Supplementary 2018-19'!X$8:X$157,MATCH($B283,'I.Supplementary 2018-19'!$B$8:$B$157,0)),INDEX('I.KI 2018-19'!X$9:X$393,MATCH($B283,'I.KI 2018-19'!$B$9:$B$393,0))),"")</f>
        <v/>
      </c>
      <c r="BD283" s="157" t="str">
        <f>_xlfn.IFNA(_xlfn.IFNA(INDEX('I.Supplementary 2018-19'!Y$8:Y$157,MATCH($B283,'I.Supplementary 2018-19'!$B$8:$B$157,0)),INDEX('I.KI 2018-19'!Y$9:Y$393,MATCH($B283,'I.KI 2018-19'!$B$9:$B$393,0))),"")</f>
        <v/>
      </c>
      <c r="BE283" s="156" t="str">
        <f>_xlfn.IFNA(_xlfn.IFNA(INDEX('I.Supplementary 2018-19'!Z$8:Z$157,MATCH($B283,'I.Supplementary 2018-19'!$B$8:$B$157,0)),INDEX('I.KI 2018-19'!Z$9:Z$393,MATCH($B283,'I.KI 2018-19'!$B$9:$B$393,0))),"")</f>
        <v/>
      </c>
      <c r="BF283" s="193" t="str">
        <f>_xlfn.IFNA(_xlfn.IFNA(INDEX('I.Supplementary 2018-19'!AA$8:AA$157,MATCH($B283,'I.Supplementary 2018-19'!$B$8:$B$157,0)),INDEX('I.KI 2018-19'!AA$9:AA$393,MATCH($B283,'I.KI 2018-19'!$B$9:$B$393,0))),"")</f>
        <v/>
      </c>
      <c r="BG283" s="193" t="str">
        <f>_xlfn.IFNA(_xlfn.IFNA(INDEX('I.Supplementary 2018-19'!AB$8:AB$157,MATCH($B283,'I.Supplementary 2018-19'!$B$8:$B$157,0)),INDEX('I.KI 2018-19'!AB$9:AB$393,MATCH($B283,'I.KI 2018-19'!$B$9:$B$393,0))),"")</f>
        <v/>
      </c>
      <c r="BH283" s="193" t="str">
        <f>_xlfn.IFNA(_xlfn.IFNA(INDEX('I.Supplementary 2018-19'!AC$8:AC$157,MATCH($B283,'I.Supplementary 2018-19'!$B$8:$B$157,0)),INDEX('I.KI 2018-19'!AC$9:AC$393,MATCH($B283,'I.KI 2018-19'!$B$9:$B$393,0))),"")</f>
        <v/>
      </c>
      <c r="BI283" s="157" t="str">
        <f>_xlfn.IFNA(_xlfn.IFNA(INDEX('I.Supplementary 2018-19'!AD$8:AD$157,MATCH($B283,'I.Supplementary 2018-19'!$B$8:$B$157,0)),INDEX('I.KI 2018-19'!AD$9:AD$393,MATCH($B283,'I.KI 2018-19'!$B$9:$B$393,0))),"")</f>
        <v/>
      </c>
      <c r="BJ283" s="149"/>
      <c r="BK283" s="156" t="str">
        <f>_xlfn.IFNA(IF($B283=$B$381,0,IF($B283=$B$382,0,_xlfn.IFNA(INDEX('I.Supplementary 2018-19'!I$8:I$157,MATCH($B283,'I.Supplementary 2018-19'!$B$8:$B$157,0)),INDEX('I.KI 2018-19'!I$9:I$393,MATCH($B283,'I.KI 2018-19'!$B$9:$B$393,0))))),"")</f>
        <v/>
      </c>
      <c r="BL283" s="149" t="str">
        <f>_xlfn.IFNA(IF($B283=$B$381,0,IF($B283=$B$382,0,_xlfn.IFNA(INDEX('I.Supplementary 2018-19'!J$8:J$157,MATCH($B283,'I.Supplementary 2018-19'!$B$8:$B$157,0)),INDEX('I.KI 2018-19'!J$9:J$393,MATCH($B283,'I.KI 2018-19'!$B$9:$B$393,0))))),"")</f>
        <v/>
      </c>
      <c r="BM283" s="157" t="str">
        <f>_xlfn.IFNA(IF($B283=$B$381,0,IF($B283=$B$382,0,_xlfn.IFNA(INDEX('I.Supplementary 2018-19'!H$8:H$157,MATCH($B283,'I.Supplementary 2018-19'!$B$8:$B$157,0)),INDEX('I.KI 2018-19'!H$9:H$393,MATCH($B283,'I.KI 2018-19'!$B$9:$B$393,0))))),"")</f>
        <v/>
      </c>
    </row>
    <row r="284" spans="2:65">
      <c r="B284" s="121" t="str">
        <f>'Calculations for 2021-22'!B284</f>
        <v>E0434</v>
      </c>
      <c r="C284" s="160" t="str">
        <f>'Calculations for 2021-22'!D284</f>
        <v>E0434</v>
      </c>
      <c r="D284" t="str">
        <f>'Calculations for 2021-22'!E284</f>
        <v>SD</v>
      </c>
      <c r="E284" t="str">
        <f>'Calculations for 2021-22'!F284</f>
        <v>P1904</v>
      </c>
      <c r="F284" s="120" t="str">
        <f>'Calculations for 2021-22'!H284</f>
        <v>South Bucks</v>
      </c>
      <c r="G284" s="156">
        <f>_xlfn.IFNA(INDEX('I.KI 2016-17'!M$8:M$391,MATCH($B284,'I.KI 2016-17'!$B$8:$B$391,0)),"")</f>
        <v>0</v>
      </c>
      <c r="H284" s="149">
        <f>_xlfn.IFNA(INDEX('I.KI 2016-17'!N$8:N$391,MATCH($B284,'I.KI 2016-17'!$B$8:$B$391,0)),"")</f>
        <v>0.43581344556000001</v>
      </c>
      <c r="I284" s="149">
        <f>_xlfn.IFNA(INDEX('I.KI 2016-17'!O$8:O$391,MATCH($B284,'I.KI 2016-17'!$B$8:$B$391,0)),"")</f>
        <v>0</v>
      </c>
      <c r="J284" s="149">
        <f>_xlfn.IFNA(INDEX('I.KI 2016-17'!P$8:P$391,MATCH($B284,'I.KI 2016-17'!$B$8:$B$391,0)),"")</f>
        <v>0</v>
      </c>
      <c r="K284" s="157">
        <f>_xlfn.IFNA(INDEX('I.KI 2016-17'!Q$8:Q$391,MATCH($B284,'I.KI 2016-17'!$B$8:$B$391,0)),"")</f>
        <v>0</v>
      </c>
      <c r="L284" s="156">
        <f>_xlfn.IFNA(INDEX('I.KI 2016-17'!R$8:R$391,MATCH($B284,'I.KI 2016-17'!$B$8:$B$391,0)),"")</f>
        <v>0</v>
      </c>
      <c r="M284" s="193">
        <f>_xlfn.IFNA(INDEX('I.KI 2016-17'!S$8:S$391,MATCH($B284,'I.KI 2016-17'!$B$8:$B$391,0)),"")</f>
        <v>1.011904677073</v>
      </c>
      <c r="N284" s="193">
        <f>_xlfn.IFNA(INDEX('I.KI 2016-17'!T$8:T$391,MATCH($B284,'I.KI 2016-17'!$B$8:$B$391,0)),"")</f>
        <v>0</v>
      </c>
      <c r="O284" s="193">
        <f>_xlfn.IFNA(INDEX('I.KI 2016-17'!U$8:U$391,MATCH($B284,'I.KI 2016-17'!$B$8:$B$391,0)),"")</f>
        <v>0</v>
      </c>
      <c r="P284" s="157">
        <f>_xlfn.IFNA(INDEX('I.KI 2016-17'!V$8:V$391,MATCH($B284,'I.KI 2016-17'!$B$8:$B$391,0)),"")</f>
        <v>0</v>
      </c>
      <c r="Q284" s="156">
        <f>_xlfn.IFNA(INDEX('I.KI 2016-17'!W$8:W$391,MATCH($B284,'I.KI 2016-17'!$B$8:$B$391,0)),"")</f>
        <v>0</v>
      </c>
      <c r="R284" s="193">
        <f>_xlfn.IFNA(INDEX('I.KI 2016-17'!X$8:X$391,MATCH($B284,'I.KI 2016-17'!$B$8:$B$391,0)),"")</f>
        <v>1.447718122633</v>
      </c>
      <c r="S284" s="193">
        <f>_xlfn.IFNA(INDEX('I.KI 2016-17'!Y$8:Y$391,MATCH($B284,'I.KI 2016-17'!$B$8:$B$391,0)),"")</f>
        <v>0</v>
      </c>
      <c r="T284" s="193">
        <f>_xlfn.IFNA(INDEX('I.KI 2016-17'!Z$8:Z$391,MATCH($B284,'I.KI 2016-17'!$B$8:$B$391,0)),"")</f>
        <v>0</v>
      </c>
      <c r="U284" s="157">
        <f>_xlfn.IFNA(INDEX('I.KI 2016-17'!AA$8:AA$391,MATCH($B284,'I.KI 2016-17'!$B$8:$B$391,0)),"")</f>
        <v>0</v>
      </c>
      <c r="V284" s="149"/>
      <c r="W284" s="154">
        <f>_xlfn.IFNA(INDEX('I.KI 2016-17'!$H$8:$H$391,MATCH(B284,'I.KI 2016-17'!$B$8:$B$391,0)),"")</f>
        <v>0.43581344556000001</v>
      </c>
      <c r="X284" s="153">
        <f>_xlfn.IFNA(INDEX('I.KI 2016-17'!$I$8:$I$391,MATCH(B284,'I.KI 2016-17'!$B$8:$B$391,0)),"")</f>
        <v>1.011904677073</v>
      </c>
      <c r="Y284" s="155">
        <f>_xlfn.IFNA(INDEX('I.KI 2016-17'!$G$8:$G$391,MATCH(B284,'I.KI 2016-17'!$B$8:$B$391,0)),"")</f>
        <v>1.447718122633</v>
      </c>
      <c r="Z284" s="149"/>
      <c r="AA284" s="156">
        <f>_xlfn.IFNA(IF($B284=$B$382,0,_xlfn.IFNA(INDEX('I.Supplementary 2017-18'!N$8:N$35,MATCH($B284,'I.Supplementary 2017-18'!$B$8:$B$35,0)),INDEX('I.KI 2017-18'!N$9:N$393,MATCH($B284,'I.KI 2017-18'!$B$9:$B$393,0)))),"")</f>
        <v>0</v>
      </c>
      <c r="AB284" s="193">
        <f>_xlfn.IFNA(IF($B284=$B$382,0,_xlfn.IFNA(INDEX('I.Supplementary 2017-18'!O$8:O$35,MATCH($B284,'I.Supplementary 2017-18'!$B$8:$B$35,0)),INDEX('I.KI 2017-18'!O$9:O$393,MATCH($B284,'I.KI 2017-18'!$B$9:$B$393,0)))),"")</f>
        <v>5.7310629430627452E-2</v>
      </c>
      <c r="AC284" s="193">
        <f>_xlfn.IFNA(IF($B284=$B$382,0,_xlfn.IFNA(INDEX('I.Supplementary 2017-18'!P$8:P$35,MATCH($B284,'I.Supplementary 2017-18'!$B$8:$B$35,0)),INDEX('I.KI 2017-18'!P$9:P$393,MATCH($B284,'I.KI 2017-18'!$B$9:$B$393,0)))),"")</f>
        <v>0</v>
      </c>
      <c r="AD284" s="193">
        <f>_xlfn.IFNA(IF($B284=$B$382,0,_xlfn.IFNA(INDEX('I.Supplementary 2017-18'!Q$8:Q$35,MATCH($B284,'I.Supplementary 2017-18'!$B$8:$B$35,0)),INDEX('I.KI 2017-18'!Q$9:Q$393,MATCH($B284,'I.KI 2017-18'!$B$9:$B$393,0)))),"")</f>
        <v>0</v>
      </c>
      <c r="AE284" s="157">
        <f>_xlfn.IFNA(IF($B284=$B$382,0,_xlfn.IFNA(INDEX('I.Supplementary 2017-18'!R$8:R$35,MATCH($B284,'I.Supplementary 2017-18'!$B$8:$B$35,0)),INDEX('I.KI 2017-18'!R$9:R$393,MATCH($B284,'I.KI 2017-18'!$B$9:$B$393,0)))),"")</f>
        <v>0</v>
      </c>
      <c r="AF284" s="156">
        <f>_xlfn.IFNA(IF($B284=$B$382,0,_xlfn.IFNA(INDEX('I.Supplementary 2017-18'!S$8:S$35,MATCH($B284,'I.Supplementary 2017-18'!$B$8:$B$35,0)),INDEX('I.KI 2017-18'!S$9:S$393,MATCH($B284,'I.KI 2017-18'!$B$9:$B$393,0)))),"")</f>
        <v>0</v>
      </c>
      <c r="AG284" s="193">
        <f>_xlfn.IFNA(IF($B284=$B$382,0,_xlfn.IFNA(INDEX('I.Supplementary 2017-18'!T$8:T$35,MATCH($B284,'I.Supplementary 2017-18'!$B$8:$B$35,0)),INDEX('I.KI 2017-18'!T$9:T$393,MATCH($B284,'I.KI 2017-18'!$B$9:$B$393,0)))),"")</f>
        <v>1.0325637479069247</v>
      </c>
      <c r="AH284" s="193">
        <f>_xlfn.IFNA(IF($B284=$B$382,0,_xlfn.IFNA(INDEX('I.Supplementary 2017-18'!U$8:U$35,MATCH($B284,'I.Supplementary 2017-18'!$B$8:$B$35,0)),INDEX('I.KI 2017-18'!U$9:U$393,MATCH($B284,'I.KI 2017-18'!$B$9:$B$393,0)))),"")</f>
        <v>0</v>
      </c>
      <c r="AI284" s="193">
        <f>_xlfn.IFNA(IF($B284=$B$382,0,_xlfn.IFNA(INDEX('I.Supplementary 2017-18'!V$8:V$35,MATCH($B284,'I.Supplementary 2017-18'!$B$8:$B$35,0)),INDEX('I.KI 2017-18'!V$9:V$393,MATCH($B284,'I.KI 2017-18'!$B$9:$B$393,0)))),"")</f>
        <v>0</v>
      </c>
      <c r="AJ284" s="157">
        <f>_xlfn.IFNA(IF($B284=$B$382,0,_xlfn.IFNA(INDEX('I.Supplementary 2017-18'!W$8:W$35,MATCH($B284,'I.Supplementary 2017-18'!$B$8:$B$35,0)),INDEX('I.KI 2017-18'!W$9:W$393,MATCH($B284,'I.KI 2017-18'!$B$9:$B$393,0)))),"")</f>
        <v>0</v>
      </c>
      <c r="AK284" s="156">
        <f>_xlfn.IFNA(IF($B284=$B$382,0,_xlfn.IFNA(INDEX('I.Supplementary 2017-18'!X$8:X$35,MATCH($B284,'I.Supplementary 2017-18'!$B$8:$B$35,0)),INDEX('I.KI 2017-18'!X$9:X$393,MATCH($B284,'I.KI 2017-18'!$B$9:$B$393,0)))),"")</f>
        <v>0</v>
      </c>
      <c r="AL284" s="193">
        <f>_xlfn.IFNA(IF($B284=$B$382,0,_xlfn.IFNA(INDEX('I.Supplementary 2017-18'!Y$8:Y$35,MATCH($B284,'I.Supplementary 2017-18'!$B$8:$B$35,0)),INDEX('I.KI 2017-18'!Y$9:Y$393,MATCH($B284,'I.KI 2017-18'!$B$9:$B$393,0)))),"")</f>
        <v>1.0898743773375521</v>
      </c>
      <c r="AM284" s="193">
        <f>_xlfn.IFNA(IF($B284=$B$382,0,_xlfn.IFNA(INDEX('I.Supplementary 2017-18'!Z$8:Z$35,MATCH($B284,'I.Supplementary 2017-18'!$B$8:$B$35,0)),INDEX('I.KI 2017-18'!Z$9:Z$393,MATCH($B284,'I.KI 2017-18'!$B$9:$B$393,0)))),"")</f>
        <v>0</v>
      </c>
      <c r="AN284" s="193">
        <f>_xlfn.IFNA(IF($B284=$B$382,0,_xlfn.IFNA(INDEX('I.Supplementary 2017-18'!AA$8:AA$35,MATCH($B284,'I.Supplementary 2017-18'!$B$8:$B$35,0)),INDEX('I.KI 2017-18'!AA$9:AA$393,MATCH($B284,'I.KI 2017-18'!$B$9:$B$393,0)))),"")</f>
        <v>0</v>
      </c>
      <c r="AO284" s="157">
        <f>_xlfn.IFNA(IF($B284=$B$382,0,_xlfn.IFNA(INDEX('I.Supplementary 2017-18'!AB$8:AB$35,MATCH($B284,'I.Supplementary 2017-18'!$B$8:$B$35,0)),INDEX('I.KI 2017-18'!AB$9:AB$393,MATCH($B284,'I.KI 2017-18'!$B$9:$B$393,0)))),"")</f>
        <v>0</v>
      </c>
      <c r="AP284" s="149"/>
      <c r="AQ284" s="156">
        <f>_xlfn.IFNA(IF($B284=$B$381,0,IF($B284=$B$382,0,_xlfn.IFNA(INDEX('I.Supplementary 2017-18'!I$8:I$35,MATCH($B284,'I.Supplementary 2017-18'!$B$8:$B$35,0)),INDEX('I.KI 2017-18'!I$9:I$393,MATCH($B284,'I.KI 2017-18'!$B$9:$B$393,0))))),"")</f>
        <v>5.7310629430627452E-2</v>
      </c>
      <c r="AR284" s="149">
        <f>_xlfn.IFNA(IF($B284=$B$381,0,IF($B284=$B$382,0,_xlfn.IFNA(INDEX('I.Supplementary 2017-18'!J$8:J$35,MATCH($B284,'I.Supplementary 2017-18'!$B$8:$B$35,0)),INDEX('I.KI 2017-18'!J$9:J$393,MATCH($B284,'I.KI 2017-18'!$B$9:$B$393,0))))),"")</f>
        <v>1.0325637479069247</v>
      </c>
      <c r="AS284" s="157">
        <f>_xlfn.IFNA(IF($B284=$B$381,0,IF($B284=$B$382,0,_xlfn.IFNA(INDEX('I.Supplementary 2017-18'!H$8:H$35,MATCH($B284,'I.Supplementary 2017-18'!$B$8:$B$35,0)),INDEX('I.KI 2017-18'!H$9:H$393,MATCH($B284,'I.KI 2017-18'!$B$9:$B$393,0))))),"")</f>
        <v>1.0898743773375521</v>
      </c>
      <c r="AT284" s="149"/>
      <c r="AU284" s="156">
        <f>_xlfn.IFNA(_xlfn.IFNA(INDEX('I.Supplementary 2018-19'!P$8:P$157,MATCH($B284,'I.Supplementary 2018-19'!$B$8:$B$157,0)),INDEX('I.KI 2018-19'!P$9:P$393,MATCH($B284,'I.KI 2018-19'!$B$9:$B$393,0))),"")</f>
        <v>0</v>
      </c>
      <c r="AV284" s="193">
        <f>_xlfn.IFNA(_xlfn.IFNA(INDEX('I.Supplementary 2018-19'!Q$8:Q$157,MATCH($B284,'I.Supplementary 2018-19'!$B$8:$B$157,0)),INDEX('I.KI 2018-19'!Q$9:Q$393,MATCH($B284,'I.KI 2018-19'!$B$9:$B$393,0))),"")</f>
        <v>0</v>
      </c>
      <c r="AW284" s="193">
        <f>_xlfn.IFNA(_xlfn.IFNA(INDEX('I.Supplementary 2018-19'!R$8:R$157,MATCH($B284,'I.Supplementary 2018-19'!$B$8:$B$157,0)),INDEX('I.KI 2018-19'!R$9:R$393,MATCH($B284,'I.KI 2018-19'!$B$9:$B$393,0))),"")</f>
        <v>0</v>
      </c>
      <c r="AX284" s="193">
        <f>_xlfn.IFNA(_xlfn.IFNA(INDEX('I.Supplementary 2018-19'!S$8:S$157,MATCH($B284,'I.Supplementary 2018-19'!$B$8:$B$157,0)),INDEX('I.KI 2018-19'!S$9:S$393,MATCH($B284,'I.KI 2018-19'!$B$9:$B$393,0))),"")</f>
        <v>0</v>
      </c>
      <c r="AY284" s="157">
        <f>_xlfn.IFNA(_xlfn.IFNA(INDEX('I.Supplementary 2018-19'!T$8:T$157,MATCH($B284,'I.Supplementary 2018-19'!$B$8:$B$157,0)),INDEX('I.KI 2018-19'!T$9:T$393,MATCH($B284,'I.KI 2018-19'!$B$9:$B$393,0))),"")</f>
        <v>0</v>
      </c>
      <c r="AZ284" s="156">
        <f>_xlfn.IFNA(_xlfn.IFNA(INDEX('I.Supplementary 2018-19'!U$8:U$157,MATCH($B284,'I.Supplementary 2018-19'!$B$8:$B$157,0)),INDEX('I.KI 2018-19'!U$9:U$393,MATCH($B284,'I.KI 2018-19'!$B$9:$B$393,0))),"")</f>
        <v>0</v>
      </c>
      <c r="BA284" s="193">
        <f>_xlfn.IFNA(_xlfn.IFNA(INDEX('I.Supplementary 2018-19'!V$8:V$157,MATCH($B284,'I.Supplementary 2018-19'!$B$8:$B$157,0)),INDEX('I.KI 2018-19'!V$9:V$393,MATCH($B284,'I.KI 2018-19'!$B$9:$B$393,0))),"")</f>
        <v>1.0635849763848153</v>
      </c>
      <c r="BB284" s="193">
        <f>_xlfn.IFNA(_xlfn.IFNA(INDEX('I.Supplementary 2018-19'!W$8:W$157,MATCH($B284,'I.Supplementary 2018-19'!$B$8:$B$157,0)),INDEX('I.KI 2018-19'!W$9:W$393,MATCH($B284,'I.KI 2018-19'!$B$9:$B$393,0))),"")</f>
        <v>0</v>
      </c>
      <c r="BC284" s="193">
        <f>_xlfn.IFNA(_xlfn.IFNA(INDEX('I.Supplementary 2018-19'!X$8:X$157,MATCH($B284,'I.Supplementary 2018-19'!$B$8:$B$157,0)),INDEX('I.KI 2018-19'!X$9:X$393,MATCH($B284,'I.KI 2018-19'!$B$9:$B$393,0))),"")</f>
        <v>0</v>
      </c>
      <c r="BD284" s="157">
        <f>_xlfn.IFNA(_xlfn.IFNA(INDEX('I.Supplementary 2018-19'!Y$8:Y$157,MATCH($B284,'I.Supplementary 2018-19'!$B$8:$B$157,0)),INDEX('I.KI 2018-19'!Y$9:Y$393,MATCH($B284,'I.KI 2018-19'!$B$9:$B$393,0))),"")</f>
        <v>0</v>
      </c>
      <c r="BE284" s="156">
        <f>_xlfn.IFNA(_xlfn.IFNA(INDEX('I.Supplementary 2018-19'!Z$8:Z$157,MATCH($B284,'I.Supplementary 2018-19'!$B$8:$B$157,0)),INDEX('I.KI 2018-19'!Z$9:Z$393,MATCH($B284,'I.KI 2018-19'!$B$9:$B$393,0))),"")</f>
        <v>0</v>
      </c>
      <c r="BF284" s="193">
        <f>_xlfn.IFNA(_xlfn.IFNA(INDEX('I.Supplementary 2018-19'!AA$8:AA$157,MATCH($B284,'I.Supplementary 2018-19'!$B$8:$B$157,0)),INDEX('I.KI 2018-19'!AA$9:AA$393,MATCH($B284,'I.KI 2018-19'!$B$9:$B$393,0))),"")</f>
        <v>1.0635849763848153</v>
      </c>
      <c r="BG284" s="193">
        <f>_xlfn.IFNA(_xlfn.IFNA(INDEX('I.Supplementary 2018-19'!AB$8:AB$157,MATCH($B284,'I.Supplementary 2018-19'!$B$8:$B$157,0)),INDEX('I.KI 2018-19'!AB$9:AB$393,MATCH($B284,'I.KI 2018-19'!$B$9:$B$393,0))),"")</f>
        <v>0</v>
      </c>
      <c r="BH284" s="193">
        <f>_xlfn.IFNA(_xlfn.IFNA(INDEX('I.Supplementary 2018-19'!AC$8:AC$157,MATCH($B284,'I.Supplementary 2018-19'!$B$8:$B$157,0)),INDEX('I.KI 2018-19'!AC$9:AC$393,MATCH($B284,'I.KI 2018-19'!$B$9:$B$393,0))),"")</f>
        <v>0</v>
      </c>
      <c r="BI284" s="157">
        <f>_xlfn.IFNA(_xlfn.IFNA(INDEX('I.Supplementary 2018-19'!AD$8:AD$157,MATCH($B284,'I.Supplementary 2018-19'!$B$8:$B$157,0)),INDEX('I.KI 2018-19'!AD$9:AD$393,MATCH($B284,'I.KI 2018-19'!$B$9:$B$393,0))),"")</f>
        <v>0</v>
      </c>
      <c r="BJ284" s="149"/>
      <c r="BK284" s="156">
        <f>_xlfn.IFNA(IF($B284=$B$381,0,IF($B284=$B$382,0,_xlfn.IFNA(INDEX('I.Supplementary 2018-19'!I$8:I$157,MATCH($B284,'I.Supplementary 2018-19'!$B$8:$B$157,0)),INDEX('I.KI 2018-19'!I$9:I$393,MATCH($B284,'I.KI 2018-19'!$B$9:$B$393,0))))),"")</f>
        <v>0</v>
      </c>
      <c r="BL284" s="149">
        <f>_xlfn.IFNA(IF($B284=$B$381,0,IF($B284=$B$382,0,_xlfn.IFNA(INDEX('I.Supplementary 2018-19'!J$8:J$157,MATCH($B284,'I.Supplementary 2018-19'!$B$8:$B$157,0)),INDEX('I.KI 2018-19'!J$9:J$393,MATCH($B284,'I.KI 2018-19'!$B$9:$B$393,0))))),"")</f>
        <v>1.0635849763848153</v>
      </c>
      <c r="BM284" s="157">
        <f>_xlfn.IFNA(IF($B284=$B$381,0,IF($B284=$B$382,0,_xlfn.IFNA(INDEX('I.Supplementary 2018-19'!H$8:H$157,MATCH($B284,'I.Supplementary 2018-19'!$B$8:$B$157,0)),INDEX('I.KI 2018-19'!H$9:H$393,MATCH($B284,'I.KI 2018-19'!$B$9:$B$393,0))))),"")</f>
        <v>1.0635849763848153</v>
      </c>
    </row>
    <row r="285" spans="2:65">
      <c r="B285" s="121" t="str">
        <f>'Calculations for 2021-22'!B285</f>
        <v>E0536</v>
      </c>
      <c r="C285" s="160" t="str">
        <f>'Calculations for 2021-22'!D285</f>
        <v>E0536</v>
      </c>
      <c r="D285" t="str">
        <f>'Calculations for 2021-22'!E285</f>
        <v>SD</v>
      </c>
      <c r="E285">
        <f>'Calculations for 2021-22'!F285</f>
        <v>0</v>
      </c>
      <c r="F285" s="120" t="str">
        <f>'Calculations for 2021-22'!H285</f>
        <v>South Cambridgeshire</v>
      </c>
      <c r="G285" s="156">
        <f>_xlfn.IFNA(INDEX('I.KI 2016-17'!M$8:M$391,MATCH($B285,'I.KI 2016-17'!$B$8:$B$391,0)),"")</f>
        <v>0</v>
      </c>
      <c r="H285" s="149">
        <f>_xlfn.IFNA(INDEX('I.KI 2016-17'!N$8:N$391,MATCH($B285,'I.KI 2016-17'!$B$8:$B$391,0)),"")</f>
        <v>0.92575385468100002</v>
      </c>
      <c r="I285" s="149">
        <f>_xlfn.IFNA(INDEX('I.KI 2016-17'!O$8:O$391,MATCH($B285,'I.KI 2016-17'!$B$8:$B$391,0)),"")</f>
        <v>0</v>
      </c>
      <c r="J285" s="149">
        <f>_xlfn.IFNA(INDEX('I.KI 2016-17'!P$8:P$391,MATCH($B285,'I.KI 2016-17'!$B$8:$B$391,0)),"")</f>
        <v>0</v>
      </c>
      <c r="K285" s="157">
        <f>_xlfn.IFNA(INDEX('I.KI 2016-17'!Q$8:Q$391,MATCH($B285,'I.KI 2016-17'!$B$8:$B$391,0)),"")</f>
        <v>0</v>
      </c>
      <c r="L285" s="156">
        <f>_xlfn.IFNA(INDEX('I.KI 2016-17'!R$8:R$391,MATCH($B285,'I.KI 2016-17'!$B$8:$B$391,0)),"")</f>
        <v>0</v>
      </c>
      <c r="M285" s="193">
        <f>_xlfn.IFNA(INDEX('I.KI 2016-17'!S$8:S$391,MATCH($B285,'I.KI 2016-17'!$B$8:$B$391,0)),"")</f>
        <v>2.4226355672220001</v>
      </c>
      <c r="N285" s="193">
        <f>_xlfn.IFNA(INDEX('I.KI 2016-17'!T$8:T$391,MATCH($B285,'I.KI 2016-17'!$B$8:$B$391,0)),"")</f>
        <v>0</v>
      </c>
      <c r="O285" s="193">
        <f>_xlfn.IFNA(INDEX('I.KI 2016-17'!U$8:U$391,MATCH($B285,'I.KI 2016-17'!$B$8:$B$391,0)),"")</f>
        <v>0</v>
      </c>
      <c r="P285" s="157">
        <f>_xlfn.IFNA(INDEX('I.KI 2016-17'!V$8:V$391,MATCH($B285,'I.KI 2016-17'!$B$8:$B$391,0)),"")</f>
        <v>0</v>
      </c>
      <c r="Q285" s="156">
        <f>_xlfn.IFNA(INDEX('I.KI 2016-17'!W$8:W$391,MATCH($B285,'I.KI 2016-17'!$B$8:$B$391,0)),"")</f>
        <v>0</v>
      </c>
      <c r="R285" s="193">
        <f>_xlfn.IFNA(INDEX('I.KI 2016-17'!X$8:X$391,MATCH($B285,'I.KI 2016-17'!$B$8:$B$391,0)),"")</f>
        <v>3.3483894219030002</v>
      </c>
      <c r="S285" s="193">
        <f>_xlfn.IFNA(INDEX('I.KI 2016-17'!Y$8:Y$391,MATCH($B285,'I.KI 2016-17'!$B$8:$B$391,0)),"")</f>
        <v>0</v>
      </c>
      <c r="T285" s="193">
        <f>_xlfn.IFNA(INDEX('I.KI 2016-17'!Z$8:Z$391,MATCH($B285,'I.KI 2016-17'!$B$8:$B$391,0)),"")</f>
        <v>0</v>
      </c>
      <c r="U285" s="157">
        <f>_xlfn.IFNA(INDEX('I.KI 2016-17'!AA$8:AA$391,MATCH($B285,'I.KI 2016-17'!$B$8:$B$391,0)),"")</f>
        <v>0</v>
      </c>
      <c r="V285" s="149"/>
      <c r="W285" s="154">
        <f>_xlfn.IFNA(INDEX('I.KI 2016-17'!$H$8:$H$391,MATCH(B285,'I.KI 2016-17'!$B$8:$B$391,0)),"")</f>
        <v>0.92575385468100002</v>
      </c>
      <c r="X285" s="153">
        <f>_xlfn.IFNA(INDEX('I.KI 2016-17'!$I$8:$I$391,MATCH(B285,'I.KI 2016-17'!$B$8:$B$391,0)),"")</f>
        <v>2.4226355672220001</v>
      </c>
      <c r="Y285" s="155">
        <f>_xlfn.IFNA(INDEX('I.KI 2016-17'!$G$8:$G$391,MATCH(B285,'I.KI 2016-17'!$B$8:$B$391,0)),"")</f>
        <v>3.3483894219030002</v>
      </c>
      <c r="Z285" s="149"/>
      <c r="AA285" s="156">
        <f>_xlfn.IFNA(IF($B285=$B$382,0,_xlfn.IFNA(INDEX('I.Supplementary 2017-18'!N$8:N$35,MATCH($B285,'I.Supplementary 2017-18'!$B$8:$B$35,0)),INDEX('I.KI 2017-18'!N$9:N$393,MATCH($B285,'I.KI 2017-18'!$B$9:$B$393,0)))),"")</f>
        <v>0</v>
      </c>
      <c r="AB285" s="193">
        <f>_xlfn.IFNA(IF($B285=$B$382,0,_xlfn.IFNA(INDEX('I.Supplementary 2017-18'!O$8:O$35,MATCH($B285,'I.Supplementary 2017-18'!$B$8:$B$35,0)),INDEX('I.KI 2017-18'!O$9:O$393,MATCH($B285,'I.KI 2017-18'!$B$9:$B$393,0)))),"")</f>
        <v>0.22974470000902564</v>
      </c>
      <c r="AC285" s="193">
        <f>_xlfn.IFNA(IF($B285=$B$382,0,_xlfn.IFNA(INDEX('I.Supplementary 2017-18'!P$8:P$35,MATCH($B285,'I.Supplementary 2017-18'!$B$8:$B$35,0)),INDEX('I.KI 2017-18'!P$9:P$393,MATCH($B285,'I.KI 2017-18'!$B$9:$B$393,0)))),"")</f>
        <v>0</v>
      </c>
      <c r="AD285" s="193">
        <f>_xlfn.IFNA(IF($B285=$B$382,0,_xlfn.IFNA(INDEX('I.Supplementary 2017-18'!Q$8:Q$35,MATCH($B285,'I.Supplementary 2017-18'!$B$8:$B$35,0)),INDEX('I.KI 2017-18'!Q$9:Q$393,MATCH($B285,'I.KI 2017-18'!$B$9:$B$393,0)))),"")</f>
        <v>0</v>
      </c>
      <c r="AE285" s="157">
        <f>_xlfn.IFNA(IF($B285=$B$382,0,_xlfn.IFNA(INDEX('I.Supplementary 2017-18'!R$8:R$35,MATCH($B285,'I.Supplementary 2017-18'!$B$8:$B$35,0)),INDEX('I.KI 2017-18'!R$9:R$393,MATCH($B285,'I.KI 2017-18'!$B$9:$B$393,0)))),"")</f>
        <v>0</v>
      </c>
      <c r="AF285" s="156">
        <f>_xlfn.IFNA(IF($B285=$B$382,0,_xlfn.IFNA(INDEX('I.Supplementary 2017-18'!S$8:S$35,MATCH($B285,'I.Supplementary 2017-18'!$B$8:$B$35,0)),INDEX('I.KI 2017-18'!S$9:S$393,MATCH($B285,'I.KI 2017-18'!$B$9:$B$393,0)))),"")</f>
        <v>0</v>
      </c>
      <c r="AG285" s="193">
        <f>_xlfn.IFNA(IF($B285=$B$382,0,_xlfn.IFNA(INDEX('I.Supplementary 2017-18'!T$8:T$35,MATCH($B285,'I.Supplementary 2017-18'!$B$8:$B$35,0)),INDEX('I.KI 2017-18'!T$9:T$393,MATCH($B285,'I.KI 2017-18'!$B$9:$B$393,0)))),"")</f>
        <v>2.4720961546883964</v>
      </c>
      <c r="AH285" s="193">
        <f>_xlfn.IFNA(IF($B285=$B$382,0,_xlfn.IFNA(INDEX('I.Supplementary 2017-18'!U$8:U$35,MATCH($B285,'I.Supplementary 2017-18'!$B$8:$B$35,0)),INDEX('I.KI 2017-18'!U$9:U$393,MATCH($B285,'I.KI 2017-18'!$B$9:$B$393,0)))),"")</f>
        <v>0</v>
      </c>
      <c r="AI285" s="193">
        <f>_xlfn.IFNA(IF($B285=$B$382,0,_xlfn.IFNA(INDEX('I.Supplementary 2017-18'!V$8:V$35,MATCH($B285,'I.Supplementary 2017-18'!$B$8:$B$35,0)),INDEX('I.KI 2017-18'!V$9:V$393,MATCH($B285,'I.KI 2017-18'!$B$9:$B$393,0)))),"")</f>
        <v>0</v>
      </c>
      <c r="AJ285" s="157">
        <f>_xlfn.IFNA(IF($B285=$B$382,0,_xlfn.IFNA(INDEX('I.Supplementary 2017-18'!W$8:W$35,MATCH($B285,'I.Supplementary 2017-18'!$B$8:$B$35,0)),INDEX('I.KI 2017-18'!W$9:W$393,MATCH($B285,'I.KI 2017-18'!$B$9:$B$393,0)))),"")</f>
        <v>0</v>
      </c>
      <c r="AK285" s="156">
        <f>_xlfn.IFNA(IF($B285=$B$382,0,_xlfn.IFNA(INDEX('I.Supplementary 2017-18'!X$8:X$35,MATCH($B285,'I.Supplementary 2017-18'!$B$8:$B$35,0)),INDEX('I.KI 2017-18'!X$9:X$393,MATCH($B285,'I.KI 2017-18'!$B$9:$B$393,0)))),"")</f>
        <v>0</v>
      </c>
      <c r="AL285" s="193">
        <f>_xlfn.IFNA(IF($B285=$B$382,0,_xlfn.IFNA(INDEX('I.Supplementary 2017-18'!Y$8:Y$35,MATCH($B285,'I.Supplementary 2017-18'!$B$8:$B$35,0)),INDEX('I.KI 2017-18'!Y$9:Y$393,MATCH($B285,'I.KI 2017-18'!$B$9:$B$393,0)))),"")</f>
        <v>2.701840854697422</v>
      </c>
      <c r="AM285" s="193">
        <f>_xlfn.IFNA(IF($B285=$B$382,0,_xlfn.IFNA(INDEX('I.Supplementary 2017-18'!Z$8:Z$35,MATCH($B285,'I.Supplementary 2017-18'!$B$8:$B$35,0)),INDEX('I.KI 2017-18'!Z$9:Z$393,MATCH($B285,'I.KI 2017-18'!$B$9:$B$393,0)))),"")</f>
        <v>0</v>
      </c>
      <c r="AN285" s="193">
        <f>_xlfn.IFNA(IF($B285=$B$382,0,_xlfn.IFNA(INDEX('I.Supplementary 2017-18'!AA$8:AA$35,MATCH($B285,'I.Supplementary 2017-18'!$B$8:$B$35,0)),INDEX('I.KI 2017-18'!AA$9:AA$393,MATCH($B285,'I.KI 2017-18'!$B$9:$B$393,0)))),"")</f>
        <v>0</v>
      </c>
      <c r="AO285" s="157">
        <f>_xlfn.IFNA(IF($B285=$B$382,0,_xlfn.IFNA(INDEX('I.Supplementary 2017-18'!AB$8:AB$35,MATCH($B285,'I.Supplementary 2017-18'!$B$8:$B$35,0)),INDEX('I.KI 2017-18'!AB$9:AB$393,MATCH($B285,'I.KI 2017-18'!$B$9:$B$393,0)))),"")</f>
        <v>0</v>
      </c>
      <c r="AP285" s="149"/>
      <c r="AQ285" s="156">
        <f>_xlfn.IFNA(IF($B285=$B$381,0,IF($B285=$B$382,0,_xlfn.IFNA(INDEX('I.Supplementary 2017-18'!I$8:I$35,MATCH($B285,'I.Supplementary 2017-18'!$B$8:$B$35,0)),INDEX('I.KI 2017-18'!I$9:I$393,MATCH($B285,'I.KI 2017-18'!$B$9:$B$393,0))))),"")</f>
        <v>0.22974470000902564</v>
      </c>
      <c r="AR285" s="149">
        <f>_xlfn.IFNA(IF($B285=$B$381,0,IF($B285=$B$382,0,_xlfn.IFNA(INDEX('I.Supplementary 2017-18'!J$8:J$35,MATCH($B285,'I.Supplementary 2017-18'!$B$8:$B$35,0)),INDEX('I.KI 2017-18'!J$9:J$393,MATCH($B285,'I.KI 2017-18'!$B$9:$B$393,0))))),"")</f>
        <v>2.4720961546883964</v>
      </c>
      <c r="AS285" s="157">
        <f>_xlfn.IFNA(IF($B285=$B$381,0,IF($B285=$B$382,0,_xlfn.IFNA(INDEX('I.Supplementary 2017-18'!H$8:H$35,MATCH($B285,'I.Supplementary 2017-18'!$B$8:$B$35,0)),INDEX('I.KI 2017-18'!H$9:H$393,MATCH($B285,'I.KI 2017-18'!$B$9:$B$393,0))))),"")</f>
        <v>2.701840854697422</v>
      </c>
      <c r="AT285" s="149"/>
      <c r="AU285" s="156">
        <f>_xlfn.IFNA(_xlfn.IFNA(INDEX('I.Supplementary 2018-19'!P$8:P$157,MATCH($B285,'I.Supplementary 2018-19'!$B$8:$B$157,0)),INDEX('I.KI 2018-19'!P$9:P$393,MATCH($B285,'I.KI 2018-19'!$B$9:$B$393,0))),"")</f>
        <v>0</v>
      </c>
      <c r="AV285" s="193">
        <f>_xlfn.IFNA(_xlfn.IFNA(INDEX('I.Supplementary 2018-19'!Q$8:Q$157,MATCH($B285,'I.Supplementary 2018-19'!$B$8:$B$157,0)),INDEX('I.KI 2018-19'!Q$9:Q$393,MATCH($B285,'I.KI 2018-19'!$B$9:$B$393,0))),"")</f>
        <v>0</v>
      </c>
      <c r="AW285" s="193">
        <f>_xlfn.IFNA(_xlfn.IFNA(INDEX('I.Supplementary 2018-19'!R$8:R$157,MATCH($B285,'I.Supplementary 2018-19'!$B$8:$B$157,0)),INDEX('I.KI 2018-19'!R$9:R$393,MATCH($B285,'I.KI 2018-19'!$B$9:$B$393,0))),"")</f>
        <v>0</v>
      </c>
      <c r="AX285" s="193">
        <f>_xlfn.IFNA(_xlfn.IFNA(INDEX('I.Supplementary 2018-19'!S$8:S$157,MATCH($B285,'I.Supplementary 2018-19'!$B$8:$B$157,0)),INDEX('I.KI 2018-19'!S$9:S$393,MATCH($B285,'I.KI 2018-19'!$B$9:$B$393,0))),"")</f>
        <v>0</v>
      </c>
      <c r="AY285" s="157">
        <f>_xlfn.IFNA(_xlfn.IFNA(INDEX('I.Supplementary 2018-19'!T$8:T$157,MATCH($B285,'I.Supplementary 2018-19'!$B$8:$B$157,0)),INDEX('I.KI 2018-19'!T$9:T$393,MATCH($B285,'I.KI 2018-19'!$B$9:$B$393,0))),"")</f>
        <v>0</v>
      </c>
      <c r="AZ285" s="156">
        <f>_xlfn.IFNA(_xlfn.IFNA(INDEX('I.Supplementary 2018-19'!U$8:U$157,MATCH($B285,'I.Supplementary 2018-19'!$B$8:$B$157,0)),INDEX('I.KI 2018-19'!U$9:U$393,MATCH($B285,'I.KI 2018-19'!$B$9:$B$393,0))),"")</f>
        <v>0</v>
      </c>
      <c r="BA285" s="193">
        <f>_xlfn.IFNA(_xlfn.IFNA(INDEX('I.Supplementary 2018-19'!V$8:V$157,MATCH($B285,'I.Supplementary 2018-19'!$B$8:$B$157,0)),INDEX('I.KI 2018-19'!V$9:V$393,MATCH($B285,'I.KI 2018-19'!$B$9:$B$393,0))),"")</f>
        <v>2.5463651378764598</v>
      </c>
      <c r="BB285" s="193">
        <f>_xlfn.IFNA(_xlfn.IFNA(INDEX('I.Supplementary 2018-19'!W$8:W$157,MATCH($B285,'I.Supplementary 2018-19'!$B$8:$B$157,0)),INDEX('I.KI 2018-19'!W$9:W$393,MATCH($B285,'I.KI 2018-19'!$B$9:$B$393,0))),"")</f>
        <v>0</v>
      </c>
      <c r="BC285" s="193">
        <f>_xlfn.IFNA(_xlfn.IFNA(INDEX('I.Supplementary 2018-19'!X$8:X$157,MATCH($B285,'I.Supplementary 2018-19'!$B$8:$B$157,0)),INDEX('I.KI 2018-19'!X$9:X$393,MATCH($B285,'I.KI 2018-19'!$B$9:$B$393,0))),"")</f>
        <v>0</v>
      </c>
      <c r="BD285" s="157">
        <f>_xlfn.IFNA(_xlfn.IFNA(INDEX('I.Supplementary 2018-19'!Y$8:Y$157,MATCH($B285,'I.Supplementary 2018-19'!$B$8:$B$157,0)),INDEX('I.KI 2018-19'!Y$9:Y$393,MATCH($B285,'I.KI 2018-19'!$B$9:$B$393,0))),"")</f>
        <v>0</v>
      </c>
      <c r="BE285" s="156">
        <f>_xlfn.IFNA(_xlfn.IFNA(INDEX('I.Supplementary 2018-19'!Z$8:Z$157,MATCH($B285,'I.Supplementary 2018-19'!$B$8:$B$157,0)),INDEX('I.KI 2018-19'!Z$9:Z$393,MATCH($B285,'I.KI 2018-19'!$B$9:$B$393,0))),"")</f>
        <v>0</v>
      </c>
      <c r="BF285" s="193">
        <f>_xlfn.IFNA(_xlfn.IFNA(INDEX('I.Supplementary 2018-19'!AA$8:AA$157,MATCH($B285,'I.Supplementary 2018-19'!$B$8:$B$157,0)),INDEX('I.KI 2018-19'!AA$9:AA$393,MATCH($B285,'I.KI 2018-19'!$B$9:$B$393,0))),"")</f>
        <v>2.5463651378764598</v>
      </c>
      <c r="BG285" s="193">
        <f>_xlfn.IFNA(_xlfn.IFNA(INDEX('I.Supplementary 2018-19'!AB$8:AB$157,MATCH($B285,'I.Supplementary 2018-19'!$B$8:$B$157,0)),INDEX('I.KI 2018-19'!AB$9:AB$393,MATCH($B285,'I.KI 2018-19'!$B$9:$B$393,0))),"")</f>
        <v>0</v>
      </c>
      <c r="BH285" s="193">
        <f>_xlfn.IFNA(_xlfn.IFNA(INDEX('I.Supplementary 2018-19'!AC$8:AC$157,MATCH($B285,'I.Supplementary 2018-19'!$B$8:$B$157,0)),INDEX('I.KI 2018-19'!AC$9:AC$393,MATCH($B285,'I.KI 2018-19'!$B$9:$B$393,0))),"")</f>
        <v>0</v>
      </c>
      <c r="BI285" s="157">
        <f>_xlfn.IFNA(_xlfn.IFNA(INDEX('I.Supplementary 2018-19'!AD$8:AD$157,MATCH($B285,'I.Supplementary 2018-19'!$B$8:$B$157,0)),INDEX('I.KI 2018-19'!AD$9:AD$393,MATCH($B285,'I.KI 2018-19'!$B$9:$B$393,0))),"")</f>
        <v>0</v>
      </c>
      <c r="BJ285" s="149"/>
      <c r="BK285" s="156">
        <f>_xlfn.IFNA(IF($B285=$B$381,0,IF($B285=$B$382,0,_xlfn.IFNA(INDEX('I.Supplementary 2018-19'!I$8:I$157,MATCH($B285,'I.Supplementary 2018-19'!$B$8:$B$157,0)),INDEX('I.KI 2018-19'!I$9:I$393,MATCH($B285,'I.KI 2018-19'!$B$9:$B$393,0))))),"")</f>
        <v>0</v>
      </c>
      <c r="BL285" s="149">
        <f>_xlfn.IFNA(IF($B285=$B$381,0,IF($B285=$B$382,0,_xlfn.IFNA(INDEX('I.Supplementary 2018-19'!J$8:J$157,MATCH($B285,'I.Supplementary 2018-19'!$B$8:$B$157,0)),INDEX('I.KI 2018-19'!J$9:J$393,MATCH($B285,'I.KI 2018-19'!$B$9:$B$393,0))))),"")</f>
        <v>2.5463651378764598</v>
      </c>
      <c r="BM285" s="157">
        <f>_xlfn.IFNA(IF($B285=$B$381,0,IF($B285=$B$382,0,_xlfn.IFNA(INDEX('I.Supplementary 2018-19'!H$8:H$157,MATCH($B285,'I.Supplementary 2018-19'!$B$8:$B$157,0)),INDEX('I.KI 2018-19'!H$9:H$393,MATCH($B285,'I.KI 2018-19'!$B$9:$B$393,0))))),"")</f>
        <v>2.5463651378764598</v>
      </c>
    </row>
    <row r="286" spans="2:65">
      <c r="B286" s="121" t="str">
        <f>'Calculations for 2021-22'!B286</f>
        <v>E1039</v>
      </c>
      <c r="C286" s="160" t="str">
        <f>'Calculations for 2021-22'!D286</f>
        <v>E1039</v>
      </c>
      <c r="D286" t="str">
        <f>'Calculations for 2021-22'!E286</f>
        <v>SD</v>
      </c>
      <c r="E286">
        <f>'Calculations for 2021-22'!F286</f>
        <v>0</v>
      </c>
      <c r="F286" s="120" t="str">
        <f>'Calculations for 2021-22'!H286</f>
        <v>South Derbyshire</v>
      </c>
      <c r="G286" s="156">
        <f>_xlfn.IFNA(INDEX('I.KI 2016-17'!M$8:M$391,MATCH($B286,'I.KI 2016-17'!$B$8:$B$391,0)),"")</f>
        <v>0</v>
      </c>
      <c r="H286" s="149">
        <f>_xlfn.IFNA(INDEX('I.KI 2016-17'!N$8:N$391,MATCH($B286,'I.KI 2016-17'!$B$8:$B$391,0)),"")</f>
        <v>1.199194207988</v>
      </c>
      <c r="I286" s="149">
        <f>_xlfn.IFNA(INDEX('I.KI 2016-17'!O$8:O$391,MATCH($B286,'I.KI 2016-17'!$B$8:$B$391,0)),"")</f>
        <v>0</v>
      </c>
      <c r="J286" s="149">
        <f>_xlfn.IFNA(INDEX('I.KI 2016-17'!P$8:P$391,MATCH($B286,'I.KI 2016-17'!$B$8:$B$391,0)),"")</f>
        <v>0</v>
      </c>
      <c r="K286" s="157">
        <f>_xlfn.IFNA(INDEX('I.KI 2016-17'!Q$8:Q$391,MATCH($B286,'I.KI 2016-17'!$B$8:$B$391,0)),"")</f>
        <v>0</v>
      </c>
      <c r="L286" s="156">
        <f>_xlfn.IFNA(INDEX('I.KI 2016-17'!R$8:R$391,MATCH($B286,'I.KI 2016-17'!$B$8:$B$391,0)),"")</f>
        <v>0</v>
      </c>
      <c r="M286" s="193">
        <f>_xlfn.IFNA(INDEX('I.KI 2016-17'!S$8:S$391,MATCH($B286,'I.KI 2016-17'!$B$8:$B$391,0)),"")</f>
        <v>2.3097429842849997</v>
      </c>
      <c r="N286" s="193">
        <f>_xlfn.IFNA(INDEX('I.KI 2016-17'!T$8:T$391,MATCH($B286,'I.KI 2016-17'!$B$8:$B$391,0)),"")</f>
        <v>0</v>
      </c>
      <c r="O286" s="193">
        <f>_xlfn.IFNA(INDEX('I.KI 2016-17'!U$8:U$391,MATCH($B286,'I.KI 2016-17'!$B$8:$B$391,0)),"")</f>
        <v>0</v>
      </c>
      <c r="P286" s="157">
        <f>_xlfn.IFNA(INDEX('I.KI 2016-17'!V$8:V$391,MATCH($B286,'I.KI 2016-17'!$B$8:$B$391,0)),"")</f>
        <v>0</v>
      </c>
      <c r="Q286" s="156">
        <f>_xlfn.IFNA(INDEX('I.KI 2016-17'!W$8:W$391,MATCH($B286,'I.KI 2016-17'!$B$8:$B$391,0)),"")</f>
        <v>0</v>
      </c>
      <c r="R286" s="193">
        <f>_xlfn.IFNA(INDEX('I.KI 2016-17'!X$8:X$391,MATCH($B286,'I.KI 2016-17'!$B$8:$B$391,0)),"")</f>
        <v>3.5089371922729997</v>
      </c>
      <c r="S286" s="193">
        <f>_xlfn.IFNA(INDEX('I.KI 2016-17'!Y$8:Y$391,MATCH($B286,'I.KI 2016-17'!$B$8:$B$391,0)),"")</f>
        <v>0</v>
      </c>
      <c r="T286" s="193">
        <f>_xlfn.IFNA(INDEX('I.KI 2016-17'!Z$8:Z$391,MATCH($B286,'I.KI 2016-17'!$B$8:$B$391,0)),"")</f>
        <v>0</v>
      </c>
      <c r="U286" s="157">
        <f>_xlfn.IFNA(INDEX('I.KI 2016-17'!AA$8:AA$391,MATCH($B286,'I.KI 2016-17'!$B$8:$B$391,0)),"")</f>
        <v>0</v>
      </c>
      <c r="V286" s="149"/>
      <c r="W286" s="154">
        <f>_xlfn.IFNA(INDEX('I.KI 2016-17'!$H$8:$H$391,MATCH(B286,'I.KI 2016-17'!$B$8:$B$391,0)),"")</f>
        <v>1.199194207988</v>
      </c>
      <c r="X286" s="153">
        <f>_xlfn.IFNA(INDEX('I.KI 2016-17'!$I$8:$I$391,MATCH(B286,'I.KI 2016-17'!$B$8:$B$391,0)),"")</f>
        <v>2.3097429842849997</v>
      </c>
      <c r="Y286" s="155">
        <f>_xlfn.IFNA(INDEX('I.KI 2016-17'!$G$8:$G$391,MATCH(B286,'I.KI 2016-17'!$B$8:$B$391,0)),"")</f>
        <v>3.5089371922729997</v>
      </c>
      <c r="Z286" s="149"/>
      <c r="AA286" s="156">
        <f>_xlfn.IFNA(IF($B286=$B$382,0,_xlfn.IFNA(INDEX('I.Supplementary 2017-18'!N$8:N$35,MATCH($B286,'I.Supplementary 2017-18'!$B$8:$B$35,0)),INDEX('I.KI 2017-18'!N$9:N$393,MATCH($B286,'I.KI 2017-18'!$B$9:$B$393,0)))),"")</f>
        <v>0</v>
      </c>
      <c r="AB286" s="193">
        <f>_xlfn.IFNA(IF($B286=$B$382,0,_xlfn.IFNA(INDEX('I.Supplementary 2017-18'!O$8:O$35,MATCH($B286,'I.Supplementary 2017-18'!$B$8:$B$35,0)),INDEX('I.KI 2017-18'!O$9:O$393,MATCH($B286,'I.KI 2017-18'!$B$9:$B$393,0)))),"")</f>
        <v>0.66823892944063989</v>
      </c>
      <c r="AC286" s="193">
        <f>_xlfn.IFNA(IF($B286=$B$382,0,_xlfn.IFNA(INDEX('I.Supplementary 2017-18'!P$8:P$35,MATCH($B286,'I.Supplementary 2017-18'!$B$8:$B$35,0)),INDEX('I.KI 2017-18'!P$9:P$393,MATCH($B286,'I.KI 2017-18'!$B$9:$B$393,0)))),"")</f>
        <v>0</v>
      </c>
      <c r="AD286" s="193">
        <f>_xlfn.IFNA(IF($B286=$B$382,0,_xlfn.IFNA(INDEX('I.Supplementary 2017-18'!Q$8:Q$35,MATCH($B286,'I.Supplementary 2017-18'!$B$8:$B$35,0)),INDEX('I.KI 2017-18'!Q$9:Q$393,MATCH($B286,'I.KI 2017-18'!$B$9:$B$393,0)))),"")</f>
        <v>0</v>
      </c>
      <c r="AE286" s="157">
        <f>_xlfn.IFNA(IF($B286=$B$382,0,_xlfn.IFNA(INDEX('I.Supplementary 2017-18'!R$8:R$35,MATCH($B286,'I.Supplementary 2017-18'!$B$8:$B$35,0)),INDEX('I.KI 2017-18'!R$9:R$393,MATCH($B286,'I.KI 2017-18'!$B$9:$B$393,0)))),"")</f>
        <v>0</v>
      </c>
      <c r="AF286" s="156">
        <f>_xlfn.IFNA(IF($B286=$B$382,0,_xlfn.IFNA(INDEX('I.Supplementary 2017-18'!S$8:S$35,MATCH($B286,'I.Supplementary 2017-18'!$B$8:$B$35,0)),INDEX('I.KI 2017-18'!S$9:S$393,MATCH($B286,'I.KI 2017-18'!$B$9:$B$393,0)))),"")</f>
        <v>0</v>
      </c>
      <c r="AG286" s="193">
        <f>_xlfn.IFNA(IF($B286=$B$382,0,_xlfn.IFNA(INDEX('I.Supplementary 2017-18'!T$8:T$35,MATCH($B286,'I.Supplementary 2017-18'!$B$8:$B$35,0)),INDEX('I.KI 2017-18'!T$9:T$393,MATCH($B286,'I.KI 2017-18'!$B$9:$B$393,0)))),"")</f>
        <v>2.3568987539949786</v>
      </c>
      <c r="AH286" s="193">
        <f>_xlfn.IFNA(IF($B286=$B$382,0,_xlfn.IFNA(INDEX('I.Supplementary 2017-18'!U$8:U$35,MATCH($B286,'I.Supplementary 2017-18'!$B$8:$B$35,0)),INDEX('I.KI 2017-18'!U$9:U$393,MATCH($B286,'I.KI 2017-18'!$B$9:$B$393,0)))),"")</f>
        <v>0</v>
      </c>
      <c r="AI286" s="193">
        <f>_xlfn.IFNA(IF($B286=$B$382,0,_xlfn.IFNA(INDEX('I.Supplementary 2017-18'!V$8:V$35,MATCH($B286,'I.Supplementary 2017-18'!$B$8:$B$35,0)),INDEX('I.KI 2017-18'!V$9:V$393,MATCH($B286,'I.KI 2017-18'!$B$9:$B$393,0)))),"")</f>
        <v>0</v>
      </c>
      <c r="AJ286" s="157">
        <f>_xlfn.IFNA(IF($B286=$B$382,0,_xlfn.IFNA(INDEX('I.Supplementary 2017-18'!W$8:W$35,MATCH($B286,'I.Supplementary 2017-18'!$B$8:$B$35,0)),INDEX('I.KI 2017-18'!W$9:W$393,MATCH($B286,'I.KI 2017-18'!$B$9:$B$393,0)))),"")</f>
        <v>0</v>
      </c>
      <c r="AK286" s="156">
        <f>_xlfn.IFNA(IF($B286=$B$382,0,_xlfn.IFNA(INDEX('I.Supplementary 2017-18'!X$8:X$35,MATCH($B286,'I.Supplementary 2017-18'!$B$8:$B$35,0)),INDEX('I.KI 2017-18'!X$9:X$393,MATCH($B286,'I.KI 2017-18'!$B$9:$B$393,0)))),"")</f>
        <v>0</v>
      </c>
      <c r="AL286" s="193">
        <f>_xlfn.IFNA(IF($B286=$B$382,0,_xlfn.IFNA(INDEX('I.Supplementary 2017-18'!Y$8:Y$35,MATCH($B286,'I.Supplementary 2017-18'!$B$8:$B$35,0)),INDEX('I.KI 2017-18'!Y$9:Y$393,MATCH($B286,'I.KI 2017-18'!$B$9:$B$393,0)))),"")</f>
        <v>3.0251376834356183</v>
      </c>
      <c r="AM286" s="193">
        <f>_xlfn.IFNA(IF($B286=$B$382,0,_xlfn.IFNA(INDEX('I.Supplementary 2017-18'!Z$8:Z$35,MATCH($B286,'I.Supplementary 2017-18'!$B$8:$B$35,0)),INDEX('I.KI 2017-18'!Z$9:Z$393,MATCH($B286,'I.KI 2017-18'!$B$9:$B$393,0)))),"")</f>
        <v>0</v>
      </c>
      <c r="AN286" s="193">
        <f>_xlfn.IFNA(IF($B286=$B$382,0,_xlfn.IFNA(INDEX('I.Supplementary 2017-18'!AA$8:AA$35,MATCH($B286,'I.Supplementary 2017-18'!$B$8:$B$35,0)),INDEX('I.KI 2017-18'!AA$9:AA$393,MATCH($B286,'I.KI 2017-18'!$B$9:$B$393,0)))),"")</f>
        <v>0</v>
      </c>
      <c r="AO286" s="157">
        <f>_xlfn.IFNA(IF($B286=$B$382,0,_xlfn.IFNA(INDEX('I.Supplementary 2017-18'!AB$8:AB$35,MATCH($B286,'I.Supplementary 2017-18'!$B$8:$B$35,0)),INDEX('I.KI 2017-18'!AB$9:AB$393,MATCH($B286,'I.KI 2017-18'!$B$9:$B$393,0)))),"")</f>
        <v>0</v>
      </c>
      <c r="AP286" s="149"/>
      <c r="AQ286" s="156">
        <f>_xlfn.IFNA(IF($B286=$B$381,0,IF($B286=$B$382,0,_xlfn.IFNA(INDEX('I.Supplementary 2017-18'!I$8:I$35,MATCH($B286,'I.Supplementary 2017-18'!$B$8:$B$35,0)),INDEX('I.KI 2017-18'!I$9:I$393,MATCH($B286,'I.KI 2017-18'!$B$9:$B$393,0))))),"")</f>
        <v>0.66823892944063989</v>
      </c>
      <c r="AR286" s="149">
        <f>_xlfn.IFNA(IF($B286=$B$381,0,IF($B286=$B$382,0,_xlfn.IFNA(INDEX('I.Supplementary 2017-18'!J$8:J$35,MATCH($B286,'I.Supplementary 2017-18'!$B$8:$B$35,0)),INDEX('I.KI 2017-18'!J$9:J$393,MATCH($B286,'I.KI 2017-18'!$B$9:$B$393,0))))),"")</f>
        <v>2.3568987539949786</v>
      </c>
      <c r="AS286" s="157">
        <f>_xlfn.IFNA(IF($B286=$B$381,0,IF($B286=$B$382,0,_xlfn.IFNA(INDEX('I.Supplementary 2017-18'!H$8:H$35,MATCH($B286,'I.Supplementary 2017-18'!$B$8:$B$35,0)),INDEX('I.KI 2017-18'!H$9:H$393,MATCH($B286,'I.KI 2017-18'!$B$9:$B$393,0))))),"")</f>
        <v>3.0251376834356183</v>
      </c>
      <c r="AT286" s="149"/>
      <c r="AU286" s="156">
        <f>_xlfn.IFNA(_xlfn.IFNA(INDEX('I.Supplementary 2018-19'!P$8:P$157,MATCH($B286,'I.Supplementary 2018-19'!$B$8:$B$157,0)),INDEX('I.KI 2018-19'!P$9:P$393,MATCH($B286,'I.KI 2018-19'!$B$9:$B$393,0))),"")</f>
        <v>0</v>
      </c>
      <c r="AV286" s="193">
        <f>_xlfn.IFNA(_xlfn.IFNA(INDEX('I.Supplementary 2018-19'!Q$8:Q$157,MATCH($B286,'I.Supplementary 2018-19'!$B$8:$B$157,0)),INDEX('I.KI 2018-19'!Q$9:Q$393,MATCH($B286,'I.KI 2018-19'!$B$9:$B$393,0))),"")</f>
        <v>0.33836724748569635</v>
      </c>
      <c r="AW286" s="193">
        <f>_xlfn.IFNA(_xlfn.IFNA(INDEX('I.Supplementary 2018-19'!R$8:R$157,MATCH($B286,'I.Supplementary 2018-19'!$B$8:$B$157,0)),INDEX('I.KI 2018-19'!R$9:R$393,MATCH($B286,'I.KI 2018-19'!$B$9:$B$393,0))),"")</f>
        <v>0</v>
      </c>
      <c r="AX286" s="193">
        <f>_xlfn.IFNA(_xlfn.IFNA(INDEX('I.Supplementary 2018-19'!S$8:S$157,MATCH($B286,'I.Supplementary 2018-19'!$B$8:$B$157,0)),INDEX('I.KI 2018-19'!S$9:S$393,MATCH($B286,'I.KI 2018-19'!$B$9:$B$393,0))),"")</f>
        <v>0</v>
      </c>
      <c r="AY286" s="157">
        <f>_xlfn.IFNA(_xlfn.IFNA(INDEX('I.Supplementary 2018-19'!T$8:T$157,MATCH($B286,'I.Supplementary 2018-19'!$B$8:$B$157,0)),INDEX('I.KI 2018-19'!T$9:T$393,MATCH($B286,'I.KI 2018-19'!$B$9:$B$393,0))),"")</f>
        <v>0</v>
      </c>
      <c r="AZ286" s="156">
        <f>_xlfn.IFNA(_xlfn.IFNA(INDEX('I.Supplementary 2018-19'!U$8:U$157,MATCH($B286,'I.Supplementary 2018-19'!$B$8:$B$157,0)),INDEX('I.KI 2018-19'!U$9:U$393,MATCH($B286,'I.KI 2018-19'!$B$9:$B$393,0))),"")</f>
        <v>0</v>
      </c>
      <c r="BA286" s="193">
        <f>_xlfn.IFNA(_xlfn.IFNA(INDEX('I.Supplementary 2018-19'!V$8:V$157,MATCH($B286,'I.Supplementary 2018-19'!$B$8:$B$157,0)),INDEX('I.KI 2018-19'!V$9:V$393,MATCH($B286,'I.KI 2018-19'!$B$9:$B$393,0))),"")</f>
        <v>2.4277068710677887</v>
      </c>
      <c r="BB286" s="193">
        <f>_xlfn.IFNA(_xlfn.IFNA(INDEX('I.Supplementary 2018-19'!W$8:W$157,MATCH($B286,'I.Supplementary 2018-19'!$B$8:$B$157,0)),INDEX('I.KI 2018-19'!W$9:W$393,MATCH($B286,'I.KI 2018-19'!$B$9:$B$393,0))),"")</f>
        <v>0</v>
      </c>
      <c r="BC286" s="193">
        <f>_xlfn.IFNA(_xlfn.IFNA(INDEX('I.Supplementary 2018-19'!X$8:X$157,MATCH($B286,'I.Supplementary 2018-19'!$B$8:$B$157,0)),INDEX('I.KI 2018-19'!X$9:X$393,MATCH($B286,'I.KI 2018-19'!$B$9:$B$393,0))),"")</f>
        <v>0</v>
      </c>
      <c r="BD286" s="157">
        <f>_xlfn.IFNA(_xlfn.IFNA(INDEX('I.Supplementary 2018-19'!Y$8:Y$157,MATCH($B286,'I.Supplementary 2018-19'!$B$8:$B$157,0)),INDEX('I.KI 2018-19'!Y$9:Y$393,MATCH($B286,'I.KI 2018-19'!$B$9:$B$393,0))),"")</f>
        <v>0</v>
      </c>
      <c r="BE286" s="156">
        <f>_xlfn.IFNA(_xlfn.IFNA(INDEX('I.Supplementary 2018-19'!Z$8:Z$157,MATCH($B286,'I.Supplementary 2018-19'!$B$8:$B$157,0)),INDEX('I.KI 2018-19'!Z$9:Z$393,MATCH($B286,'I.KI 2018-19'!$B$9:$B$393,0))),"")</f>
        <v>0</v>
      </c>
      <c r="BF286" s="193">
        <f>_xlfn.IFNA(_xlfn.IFNA(INDEX('I.Supplementary 2018-19'!AA$8:AA$157,MATCH($B286,'I.Supplementary 2018-19'!$B$8:$B$157,0)),INDEX('I.KI 2018-19'!AA$9:AA$393,MATCH($B286,'I.KI 2018-19'!$B$9:$B$393,0))),"")</f>
        <v>2.766074118553485</v>
      </c>
      <c r="BG286" s="193">
        <f>_xlfn.IFNA(_xlfn.IFNA(INDEX('I.Supplementary 2018-19'!AB$8:AB$157,MATCH($B286,'I.Supplementary 2018-19'!$B$8:$B$157,0)),INDEX('I.KI 2018-19'!AB$9:AB$393,MATCH($B286,'I.KI 2018-19'!$B$9:$B$393,0))),"")</f>
        <v>0</v>
      </c>
      <c r="BH286" s="193">
        <f>_xlfn.IFNA(_xlfn.IFNA(INDEX('I.Supplementary 2018-19'!AC$8:AC$157,MATCH($B286,'I.Supplementary 2018-19'!$B$8:$B$157,0)),INDEX('I.KI 2018-19'!AC$9:AC$393,MATCH($B286,'I.KI 2018-19'!$B$9:$B$393,0))),"")</f>
        <v>0</v>
      </c>
      <c r="BI286" s="157">
        <f>_xlfn.IFNA(_xlfn.IFNA(INDEX('I.Supplementary 2018-19'!AD$8:AD$157,MATCH($B286,'I.Supplementary 2018-19'!$B$8:$B$157,0)),INDEX('I.KI 2018-19'!AD$9:AD$393,MATCH($B286,'I.KI 2018-19'!$B$9:$B$393,0))),"")</f>
        <v>0</v>
      </c>
      <c r="BJ286" s="149"/>
      <c r="BK286" s="156">
        <f>_xlfn.IFNA(IF($B286=$B$381,0,IF($B286=$B$382,0,_xlfn.IFNA(INDEX('I.Supplementary 2018-19'!I$8:I$157,MATCH($B286,'I.Supplementary 2018-19'!$B$8:$B$157,0)),INDEX('I.KI 2018-19'!I$9:I$393,MATCH($B286,'I.KI 2018-19'!$B$9:$B$393,0))))),"")</f>
        <v>0.33836724748569635</v>
      </c>
      <c r="BL286" s="149">
        <f>_xlfn.IFNA(IF($B286=$B$381,0,IF($B286=$B$382,0,_xlfn.IFNA(INDEX('I.Supplementary 2018-19'!J$8:J$157,MATCH($B286,'I.Supplementary 2018-19'!$B$8:$B$157,0)),INDEX('I.KI 2018-19'!J$9:J$393,MATCH($B286,'I.KI 2018-19'!$B$9:$B$393,0))))),"")</f>
        <v>2.4277068710677887</v>
      </c>
      <c r="BM286" s="157">
        <f>_xlfn.IFNA(IF($B286=$B$381,0,IF($B286=$B$382,0,_xlfn.IFNA(INDEX('I.Supplementary 2018-19'!H$8:H$157,MATCH($B286,'I.Supplementary 2018-19'!$B$8:$B$157,0)),INDEX('I.KI 2018-19'!H$9:H$393,MATCH($B286,'I.KI 2018-19'!$B$9:$B$393,0))))),"")</f>
        <v>2.766074118553485</v>
      </c>
    </row>
    <row r="287" spans="2:65">
      <c r="B287" s="121" t="str">
        <f>'Calculations for 2021-22'!B287</f>
        <v>E0103</v>
      </c>
      <c r="C287" s="160" t="str">
        <f>'Calculations for 2021-22'!D287</f>
        <v>E0103</v>
      </c>
      <c r="D287" t="str">
        <f>'Calculations for 2021-22'!E287</f>
        <v>UNINFIR</v>
      </c>
      <c r="E287" t="str">
        <f>'Calculations for 2021-22'!F287</f>
        <v>P1704</v>
      </c>
      <c r="F287" s="120" t="str">
        <f>'Calculations for 2021-22'!H287</f>
        <v>South Gloucestershire</v>
      </c>
      <c r="G287" s="156">
        <f>_xlfn.IFNA(INDEX('I.KI 2016-17'!M$8:M$391,MATCH($B287,'I.KI 2016-17'!$B$8:$B$391,0)),"")</f>
        <v>22.739599388310999</v>
      </c>
      <c r="H287" s="149">
        <f>_xlfn.IFNA(INDEX('I.KI 2016-17'!N$8:N$391,MATCH($B287,'I.KI 2016-17'!$B$8:$B$391,0)),"")</f>
        <v>2.5443604124250001</v>
      </c>
      <c r="I287" s="149">
        <f>_xlfn.IFNA(INDEX('I.KI 2016-17'!O$8:O$391,MATCH($B287,'I.KI 2016-17'!$B$8:$B$391,0)),"")</f>
        <v>0</v>
      </c>
      <c r="J287" s="149">
        <f>_xlfn.IFNA(INDEX('I.KI 2016-17'!P$8:P$391,MATCH($B287,'I.KI 2016-17'!$B$8:$B$391,0)),"")</f>
        <v>0</v>
      </c>
      <c r="K287" s="157">
        <f>_xlfn.IFNA(INDEX('I.KI 2016-17'!Q$8:Q$391,MATCH($B287,'I.KI 2016-17'!$B$8:$B$391,0)),"")</f>
        <v>0</v>
      </c>
      <c r="L287" s="156">
        <f>_xlfn.IFNA(INDEX('I.KI 2016-17'!R$8:R$391,MATCH($B287,'I.KI 2016-17'!$B$8:$B$391,0)),"")</f>
        <v>28.712965981082</v>
      </c>
      <c r="M287" s="193">
        <f>_xlfn.IFNA(INDEX('I.KI 2016-17'!S$8:S$391,MATCH($B287,'I.KI 2016-17'!$B$8:$B$391,0)),"")</f>
        <v>5.7583847504649999</v>
      </c>
      <c r="N287" s="193">
        <f>_xlfn.IFNA(INDEX('I.KI 2016-17'!T$8:T$391,MATCH($B287,'I.KI 2016-17'!$B$8:$B$391,0)),"")</f>
        <v>0</v>
      </c>
      <c r="O287" s="193">
        <f>_xlfn.IFNA(INDEX('I.KI 2016-17'!U$8:U$391,MATCH($B287,'I.KI 2016-17'!$B$8:$B$391,0)),"")</f>
        <v>0</v>
      </c>
      <c r="P287" s="157">
        <f>_xlfn.IFNA(INDEX('I.KI 2016-17'!V$8:V$391,MATCH($B287,'I.KI 2016-17'!$B$8:$B$391,0)),"")</f>
        <v>0</v>
      </c>
      <c r="Q287" s="156">
        <f>_xlfn.IFNA(INDEX('I.KI 2016-17'!W$8:W$391,MATCH($B287,'I.KI 2016-17'!$B$8:$B$391,0)),"")</f>
        <v>51.452565369393</v>
      </c>
      <c r="R287" s="193">
        <f>_xlfn.IFNA(INDEX('I.KI 2016-17'!X$8:X$391,MATCH($B287,'I.KI 2016-17'!$B$8:$B$391,0)),"")</f>
        <v>8.30274516289</v>
      </c>
      <c r="S287" s="193">
        <f>_xlfn.IFNA(INDEX('I.KI 2016-17'!Y$8:Y$391,MATCH($B287,'I.KI 2016-17'!$B$8:$B$391,0)),"")</f>
        <v>0</v>
      </c>
      <c r="T287" s="193">
        <f>_xlfn.IFNA(INDEX('I.KI 2016-17'!Z$8:Z$391,MATCH($B287,'I.KI 2016-17'!$B$8:$B$391,0)),"")</f>
        <v>0</v>
      </c>
      <c r="U287" s="157">
        <f>_xlfn.IFNA(INDEX('I.KI 2016-17'!AA$8:AA$391,MATCH($B287,'I.KI 2016-17'!$B$8:$B$391,0)),"")</f>
        <v>0</v>
      </c>
      <c r="V287" s="149"/>
      <c r="W287" s="154">
        <f>_xlfn.IFNA(INDEX('I.KI 2016-17'!$H$8:$H$391,MATCH(B287,'I.KI 2016-17'!$B$8:$B$391,0)),"")</f>
        <v>25.283959800736</v>
      </c>
      <c r="X287" s="153">
        <f>_xlfn.IFNA(INDEX('I.KI 2016-17'!$I$8:$I$391,MATCH(B287,'I.KI 2016-17'!$B$8:$B$391,0)),"")</f>
        <v>34.471350731546998</v>
      </c>
      <c r="Y287" s="155">
        <f>_xlfn.IFNA(INDEX('I.KI 2016-17'!$G$8:$G$391,MATCH(B287,'I.KI 2016-17'!$B$8:$B$391,0)),"")</f>
        <v>59.755310532282998</v>
      </c>
      <c r="Z287" s="149"/>
      <c r="AA287" s="156">
        <f>_xlfn.IFNA(IF($B287=$B$382,0,_xlfn.IFNA(INDEX('I.Supplementary 2017-18'!N$8:N$35,MATCH($B287,'I.Supplementary 2017-18'!$B$8:$B$35,0)),INDEX('I.KI 2017-18'!N$9:N$393,MATCH($B287,'I.KI 2017-18'!$B$9:$B$393,0)))),"")</f>
        <v>15.307576104012728</v>
      </c>
      <c r="AB287" s="193">
        <f>_xlfn.IFNA(IF($B287=$B$382,0,_xlfn.IFNA(INDEX('I.Supplementary 2017-18'!O$8:O$35,MATCH($B287,'I.Supplementary 2017-18'!$B$8:$B$35,0)),INDEX('I.KI 2017-18'!O$9:O$393,MATCH($B287,'I.KI 2017-18'!$B$9:$B$393,0)))),"")</f>
        <v>0.54759631224454941</v>
      </c>
      <c r="AC287" s="193">
        <f>_xlfn.IFNA(IF($B287=$B$382,0,_xlfn.IFNA(INDEX('I.Supplementary 2017-18'!P$8:P$35,MATCH($B287,'I.Supplementary 2017-18'!$B$8:$B$35,0)),INDEX('I.KI 2017-18'!P$9:P$393,MATCH($B287,'I.KI 2017-18'!$B$9:$B$393,0)))),"")</f>
        <v>0</v>
      </c>
      <c r="AD287" s="193">
        <f>_xlfn.IFNA(IF($B287=$B$382,0,_xlfn.IFNA(INDEX('I.Supplementary 2017-18'!Q$8:Q$35,MATCH($B287,'I.Supplementary 2017-18'!$B$8:$B$35,0)),INDEX('I.KI 2017-18'!Q$9:Q$393,MATCH($B287,'I.KI 2017-18'!$B$9:$B$393,0)))),"")</f>
        <v>0</v>
      </c>
      <c r="AE287" s="157">
        <f>_xlfn.IFNA(IF($B287=$B$382,0,_xlfn.IFNA(INDEX('I.Supplementary 2017-18'!R$8:R$35,MATCH($B287,'I.Supplementary 2017-18'!$B$8:$B$35,0)),INDEX('I.KI 2017-18'!R$9:R$393,MATCH($B287,'I.KI 2017-18'!$B$9:$B$393,0)))),"")</f>
        <v>0</v>
      </c>
      <c r="AF287" s="156">
        <f>_xlfn.IFNA(IF($B287=$B$382,0,_xlfn.IFNA(INDEX('I.Supplementary 2017-18'!S$8:S$35,MATCH($B287,'I.Supplementary 2017-18'!$B$8:$B$35,0)),INDEX('I.KI 2017-18'!S$9:S$393,MATCH($B287,'I.KI 2017-18'!$B$9:$B$393,0)))),"")</f>
        <v>29.299170602421501</v>
      </c>
      <c r="AG287" s="193">
        <f>_xlfn.IFNA(IF($B287=$B$382,0,_xlfn.IFNA(INDEX('I.Supplementary 2017-18'!T$8:T$35,MATCH($B287,'I.Supplementary 2017-18'!$B$8:$B$35,0)),INDEX('I.KI 2017-18'!T$9:T$393,MATCH($B287,'I.KI 2017-18'!$B$9:$B$393,0)))),"")</f>
        <v>5.8759480754937536</v>
      </c>
      <c r="AH287" s="193">
        <f>_xlfn.IFNA(IF($B287=$B$382,0,_xlfn.IFNA(INDEX('I.Supplementary 2017-18'!U$8:U$35,MATCH($B287,'I.Supplementary 2017-18'!$B$8:$B$35,0)),INDEX('I.KI 2017-18'!U$9:U$393,MATCH($B287,'I.KI 2017-18'!$B$9:$B$393,0)))),"")</f>
        <v>0</v>
      </c>
      <c r="AI287" s="193">
        <f>_xlfn.IFNA(IF($B287=$B$382,0,_xlfn.IFNA(INDEX('I.Supplementary 2017-18'!V$8:V$35,MATCH($B287,'I.Supplementary 2017-18'!$B$8:$B$35,0)),INDEX('I.KI 2017-18'!V$9:V$393,MATCH($B287,'I.KI 2017-18'!$B$9:$B$393,0)))),"")</f>
        <v>0</v>
      </c>
      <c r="AJ287" s="157">
        <f>_xlfn.IFNA(IF($B287=$B$382,0,_xlfn.IFNA(INDEX('I.Supplementary 2017-18'!W$8:W$35,MATCH($B287,'I.Supplementary 2017-18'!$B$8:$B$35,0)),INDEX('I.KI 2017-18'!W$9:W$393,MATCH($B287,'I.KI 2017-18'!$B$9:$B$393,0)))),"")</f>
        <v>0</v>
      </c>
      <c r="AK287" s="156">
        <f>_xlfn.IFNA(IF($B287=$B$382,0,_xlfn.IFNA(INDEX('I.Supplementary 2017-18'!X$8:X$35,MATCH($B287,'I.Supplementary 2017-18'!$B$8:$B$35,0)),INDEX('I.KI 2017-18'!X$9:X$393,MATCH($B287,'I.KI 2017-18'!$B$9:$B$393,0)))),"")</f>
        <v>44.60674670643423</v>
      </c>
      <c r="AL287" s="193">
        <f>_xlfn.IFNA(IF($B287=$B$382,0,_xlfn.IFNA(INDEX('I.Supplementary 2017-18'!Y$8:Y$35,MATCH($B287,'I.Supplementary 2017-18'!$B$8:$B$35,0)),INDEX('I.KI 2017-18'!Y$9:Y$393,MATCH($B287,'I.KI 2017-18'!$B$9:$B$393,0)))),"")</f>
        <v>6.4235443877383034</v>
      </c>
      <c r="AM287" s="193">
        <f>_xlfn.IFNA(IF($B287=$B$382,0,_xlfn.IFNA(INDEX('I.Supplementary 2017-18'!Z$8:Z$35,MATCH($B287,'I.Supplementary 2017-18'!$B$8:$B$35,0)),INDEX('I.KI 2017-18'!Z$9:Z$393,MATCH($B287,'I.KI 2017-18'!$B$9:$B$393,0)))),"")</f>
        <v>0</v>
      </c>
      <c r="AN287" s="193">
        <f>_xlfn.IFNA(IF($B287=$B$382,0,_xlfn.IFNA(INDEX('I.Supplementary 2017-18'!AA$8:AA$35,MATCH($B287,'I.Supplementary 2017-18'!$B$8:$B$35,0)),INDEX('I.KI 2017-18'!AA$9:AA$393,MATCH($B287,'I.KI 2017-18'!$B$9:$B$393,0)))),"")</f>
        <v>0</v>
      </c>
      <c r="AO287" s="157">
        <f>_xlfn.IFNA(IF($B287=$B$382,0,_xlfn.IFNA(INDEX('I.Supplementary 2017-18'!AB$8:AB$35,MATCH($B287,'I.Supplementary 2017-18'!$B$8:$B$35,0)),INDEX('I.KI 2017-18'!AB$9:AB$393,MATCH($B287,'I.KI 2017-18'!$B$9:$B$393,0)))),"")</f>
        <v>0</v>
      </c>
      <c r="AP287" s="149"/>
      <c r="AQ287" s="156">
        <f>_xlfn.IFNA(IF($B287=$B$381,0,IF($B287=$B$382,0,_xlfn.IFNA(INDEX('I.Supplementary 2017-18'!I$8:I$35,MATCH($B287,'I.Supplementary 2017-18'!$B$8:$B$35,0)),INDEX('I.KI 2017-18'!I$9:I$393,MATCH($B287,'I.KI 2017-18'!$B$9:$B$393,0))))),"")</f>
        <v>15.855172416257277</v>
      </c>
      <c r="AR287" s="149">
        <f>_xlfn.IFNA(IF($B287=$B$381,0,IF($B287=$B$382,0,_xlfn.IFNA(INDEX('I.Supplementary 2017-18'!J$8:J$35,MATCH($B287,'I.Supplementary 2017-18'!$B$8:$B$35,0)),INDEX('I.KI 2017-18'!J$9:J$393,MATCH($B287,'I.KI 2017-18'!$B$9:$B$393,0))))),"")</f>
        <v>35.17511867791525</v>
      </c>
      <c r="AS287" s="157">
        <f>_xlfn.IFNA(IF($B287=$B$381,0,IF($B287=$B$382,0,_xlfn.IFNA(INDEX('I.Supplementary 2017-18'!H$8:H$35,MATCH($B287,'I.Supplementary 2017-18'!$B$8:$B$35,0)),INDEX('I.KI 2017-18'!H$9:H$393,MATCH($B287,'I.KI 2017-18'!$B$9:$B$393,0))))),"")</f>
        <v>51.030291094172526</v>
      </c>
      <c r="AT287" s="149"/>
      <c r="AU287" s="156">
        <f>_xlfn.IFNA(_xlfn.IFNA(INDEX('I.Supplementary 2018-19'!P$8:P$157,MATCH($B287,'I.Supplementary 2018-19'!$B$8:$B$157,0)),INDEX('I.KI 2018-19'!P$9:P$393,MATCH($B287,'I.KI 2018-19'!$B$9:$B$393,0))),"")</f>
        <v>10.534463515048861</v>
      </c>
      <c r="AV287" s="193">
        <f>_xlfn.IFNA(_xlfn.IFNA(INDEX('I.Supplementary 2018-19'!Q$8:Q$157,MATCH($B287,'I.Supplementary 2018-19'!$B$8:$B$157,0)),INDEX('I.KI 2018-19'!Q$9:Q$393,MATCH($B287,'I.KI 2018-19'!$B$9:$B$393,0))),"")</f>
        <v>-0.63576338344003636</v>
      </c>
      <c r="AW287" s="193">
        <f>_xlfn.IFNA(_xlfn.IFNA(INDEX('I.Supplementary 2018-19'!R$8:R$157,MATCH($B287,'I.Supplementary 2018-19'!$B$8:$B$157,0)),INDEX('I.KI 2018-19'!R$9:R$393,MATCH($B287,'I.KI 2018-19'!$B$9:$B$393,0))),"")</f>
        <v>0</v>
      </c>
      <c r="AX287" s="193">
        <f>_xlfn.IFNA(_xlfn.IFNA(INDEX('I.Supplementary 2018-19'!S$8:S$157,MATCH($B287,'I.Supplementary 2018-19'!$B$8:$B$157,0)),INDEX('I.KI 2018-19'!S$9:S$393,MATCH($B287,'I.KI 2018-19'!$B$9:$B$393,0))),"")</f>
        <v>0</v>
      </c>
      <c r="AY287" s="157">
        <f>_xlfn.IFNA(_xlfn.IFNA(INDEX('I.Supplementary 2018-19'!T$8:T$157,MATCH($B287,'I.Supplementary 2018-19'!$B$8:$B$157,0)),INDEX('I.KI 2018-19'!T$9:T$393,MATCH($B287,'I.KI 2018-19'!$B$9:$B$393,0))),"")</f>
        <v>0</v>
      </c>
      <c r="AZ287" s="156">
        <f>_xlfn.IFNA(_xlfn.IFNA(INDEX('I.Supplementary 2018-19'!U$8:U$157,MATCH($B287,'I.Supplementary 2018-19'!$B$8:$B$157,0)),INDEX('I.KI 2018-19'!U$9:U$393,MATCH($B287,'I.KI 2018-19'!$B$9:$B$393,0))),"")</f>
        <v>30.179403195627295</v>
      </c>
      <c r="BA287" s="193">
        <f>_xlfn.IFNA(_xlfn.IFNA(INDEX('I.Supplementary 2018-19'!V$8:V$157,MATCH($B287,'I.Supplementary 2018-19'!$B$8:$B$157,0)),INDEX('I.KI 2018-19'!V$9:V$393,MATCH($B287,'I.KI 2018-19'!$B$9:$B$393,0))),"")</f>
        <v>6.0524787043712482</v>
      </c>
      <c r="BB287" s="193">
        <f>_xlfn.IFNA(_xlfn.IFNA(INDEX('I.Supplementary 2018-19'!W$8:W$157,MATCH($B287,'I.Supplementary 2018-19'!$B$8:$B$157,0)),INDEX('I.KI 2018-19'!W$9:W$393,MATCH($B287,'I.KI 2018-19'!$B$9:$B$393,0))),"")</f>
        <v>0</v>
      </c>
      <c r="BC287" s="193">
        <f>_xlfn.IFNA(_xlfn.IFNA(INDEX('I.Supplementary 2018-19'!X$8:X$157,MATCH($B287,'I.Supplementary 2018-19'!$B$8:$B$157,0)),INDEX('I.KI 2018-19'!X$9:X$393,MATCH($B287,'I.KI 2018-19'!$B$9:$B$393,0))),"")</f>
        <v>0</v>
      </c>
      <c r="BD287" s="157">
        <f>_xlfn.IFNA(_xlfn.IFNA(INDEX('I.Supplementary 2018-19'!Y$8:Y$157,MATCH($B287,'I.Supplementary 2018-19'!$B$8:$B$157,0)),INDEX('I.KI 2018-19'!Y$9:Y$393,MATCH($B287,'I.KI 2018-19'!$B$9:$B$393,0))),"")</f>
        <v>0</v>
      </c>
      <c r="BE287" s="156">
        <f>_xlfn.IFNA(_xlfn.IFNA(INDEX('I.Supplementary 2018-19'!Z$8:Z$157,MATCH($B287,'I.Supplementary 2018-19'!$B$8:$B$157,0)),INDEX('I.KI 2018-19'!Z$9:Z$393,MATCH($B287,'I.KI 2018-19'!$B$9:$B$393,0))),"")</f>
        <v>40.713866710676157</v>
      </c>
      <c r="BF287" s="193">
        <f>_xlfn.IFNA(_xlfn.IFNA(INDEX('I.Supplementary 2018-19'!AA$8:AA$157,MATCH($B287,'I.Supplementary 2018-19'!$B$8:$B$157,0)),INDEX('I.KI 2018-19'!AA$9:AA$393,MATCH($B287,'I.KI 2018-19'!$B$9:$B$393,0))),"")</f>
        <v>5.4167153209312122</v>
      </c>
      <c r="BG287" s="193">
        <f>_xlfn.IFNA(_xlfn.IFNA(INDEX('I.Supplementary 2018-19'!AB$8:AB$157,MATCH($B287,'I.Supplementary 2018-19'!$B$8:$B$157,0)),INDEX('I.KI 2018-19'!AB$9:AB$393,MATCH($B287,'I.KI 2018-19'!$B$9:$B$393,0))),"")</f>
        <v>0</v>
      </c>
      <c r="BH287" s="193">
        <f>_xlfn.IFNA(_xlfn.IFNA(INDEX('I.Supplementary 2018-19'!AC$8:AC$157,MATCH($B287,'I.Supplementary 2018-19'!$B$8:$B$157,0)),INDEX('I.KI 2018-19'!AC$9:AC$393,MATCH($B287,'I.KI 2018-19'!$B$9:$B$393,0))),"")</f>
        <v>0</v>
      </c>
      <c r="BI287" s="157">
        <f>_xlfn.IFNA(_xlfn.IFNA(INDEX('I.Supplementary 2018-19'!AD$8:AD$157,MATCH($B287,'I.Supplementary 2018-19'!$B$8:$B$157,0)),INDEX('I.KI 2018-19'!AD$9:AD$393,MATCH($B287,'I.KI 2018-19'!$B$9:$B$393,0))),"")</f>
        <v>0</v>
      </c>
      <c r="BJ287" s="149"/>
      <c r="BK287" s="156">
        <f>_xlfn.IFNA(IF($B287=$B$381,0,IF($B287=$B$382,0,_xlfn.IFNA(INDEX('I.Supplementary 2018-19'!I$8:I$157,MATCH($B287,'I.Supplementary 2018-19'!$B$8:$B$157,0)),INDEX('I.KI 2018-19'!I$9:I$393,MATCH($B287,'I.KI 2018-19'!$B$9:$B$393,0))))),"")</f>
        <v>9.898700131608825</v>
      </c>
      <c r="BL287" s="149">
        <f>_xlfn.IFNA(IF($B287=$B$381,0,IF($B287=$B$382,0,_xlfn.IFNA(INDEX('I.Supplementary 2018-19'!J$8:J$157,MATCH($B287,'I.Supplementary 2018-19'!$B$8:$B$157,0)),INDEX('I.KI 2018-19'!J$9:J$393,MATCH($B287,'I.KI 2018-19'!$B$9:$B$393,0))))),"")</f>
        <v>36.231881899998548</v>
      </c>
      <c r="BM287" s="157">
        <f>_xlfn.IFNA(IF($B287=$B$381,0,IF($B287=$B$382,0,_xlfn.IFNA(INDEX('I.Supplementary 2018-19'!H$8:H$157,MATCH($B287,'I.Supplementary 2018-19'!$B$8:$B$157,0)),INDEX('I.KI 2018-19'!H$9:H$393,MATCH($B287,'I.KI 2018-19'!$B$9:$B$393,0))))),"")</f>
        <v>46.130582031607375</v>
      </c>
    </row>
    <row r="288" spans="2:65">
      <c r="B288" s="121" t="str">
        <f>'Calculations for 2021-22'!B288</f>
        <v>E1136</v>
      </c>
      <c r="C288" s="160" t="str">
        <f>'Calculations for 2021-22'!D288</f>
        <v>E1136</v>
      </c>
      <c r="D288" t="str">
        <f>'Calculations for 2021-22'!E288</f>
        <v>SD</v>
      </c>
      <c r="E288">
        <f>'Calculations for 2021-22'!F288</f>
        <v>0</v>
      </c>
      <c r="F288" s="120" t="str">
        <f>'Calculations for 2021-22'!H288</f>
        <v>South Hams</v>
      </c>
      <c r="G288" s="156">
        <f>_xlfn.IFNA(INDEX('I.KI 2016-17'!M$8:M$391,MATCH($B288,'I.KI 2016-17'!$B$8:$B$391,0)),"")</f>
        <v>0</v>
      </c>
      <c r="H288" s="149">
        <f>_xlfn.IFNA(INDEX('I.KI 2016-17'!N$8:N$391,MATCH($B288,'I.KI 2016-17'!$B$8:$B$391,0)),"")</f>
        <v>0.74945187869800001</v>
      </c>
      <c r="I288" s="149">
        <f>_xlfn.IFNA(INDEX('I.KI 2016-17'!O$8:O$391,MATCH($B288,'I.KI 2016-17'!$B$8:$B$391,0)),"")</f>
        <v>0</v>
      </c>
      <c r="J288" s="149">
        <f>_xlfn.IFNA(INDEX('I.KI 2016-17'!P$8:P$391,MATCH($B288,'I.KI 2016-17'!$B$8:$B$391,0)),"")</f>
        <v>0</v>
      </c>
      <c r="K288" s="157">
        <f>_xlfn.IFNA(INDEX('I.KI 2016-17'!Q$8:Q$391,MATCH($B288,'I.KI 2016-17'!$B$8:$B$391,0)),"")</f>
        <v>0</v>
      </c>
      <c r="L288" s="156">
        <f>_xlfn.IFNA(INDEX('I.KI 2016-17'!R$8:R$391,MATCH($B288,'I.KI 2016-17'!$B$8:$B$391,0)),"")</f>
        <v>0</v>
      </c>
      <c r="M288" s="193">
        <f>_xlfn.IFNA(INDEX('I.KI 2016-17'!S$8:S$391,MATCH($B288,'I.KI 2016-17'!$B$8:$B$391,0)),"")</f>
        <v>1.7647991628739998</v>
      </c>
      <c r="N288" s="193">
        <f>_xlfn.IFNA(INDEX('I.KI 2016-17'!T$8:T$391,MATCH($B288,'I.KI 2016-17'!$B$8:$B$391,0)),"")</f>
        <v>0</v>
      </c>
      <c r="O288" s="193">
        <f>_xlfn.IFNA(INDEX('I.KI 2016-17'!U$8:U$391,MATCH($B288,'I.KI 2016-17'!$B$8:$B$391,0)),"")</f>
        <v>0</v>
      </c>
      <c r="P288" s="157">
        <f>_xlfn.IFNA(INDEX('I.KI 2016-17'!V$8:V$391,MATCH($B288,'I.KI 2016-17'!$B$8:$B$391,0)),"")</f>
        <v>0</v>
      </c>
      <c r="Q288" s="156">
        <f>_xlfn.IFNA(INDEX('I.KI 2016-17'!W$8:W$391,MATCH($B288,'I.KI 2016-17'!$B$8:$B$391,0)),"")</f>
        <v>0</v>
      </c>
      <c r="R288" s="193">
        <f>_xlfn.IFNA(INDEX('I.KI 2016-17'!X$8:X$391,MATCH($B288,'I.KI 2016-17'!$B$8:$B$391,0)),"")</f>
        <v>2.5142510415719999</v>
      </c>
      <c r="S288" s="193">
        <f>_xlfn.IFNA(INDEX('I.KI 2016-17'!Y$8:Y$391,MATCH($B288,'I.KI 2016-17'!$B$8:$B$391,0)),"")</f>
        <v>0</v>
      </c>
      <c r="T288" s="193">
        <f>_xlfn.IFNA(INDEX('I.KI 2016-17'!Z$8:Z$391,MATCH($B288,'I.KI 2016-17'!$B$8:$B$391,0)),"")</f>
        <v>0</v>
      </c>
      <c r="U288" s="157">
        <f>_xlfn.IFNA(INDEX('I.KI 2016-17'!AA$8:AA$391,MATCH($B288,'I.KI 2016-17'!$B$8:$B$391,0)),"")</f>
        <v>0</v>
      </c>
      <c r="V288" s="149"/>
      <c r="W288" s="154">
        <f>_xlfn.IFNA(INDEX('I.KI 2016-17'!$H$8:$H$391,MATCH(B288,'I.KI 2016-17'!$B$8:$B$391,0)),"")</f>
        <v>0.74945187869800001</v>
      </c>
      <c r="X288" s="153">
        <f>_xlfn.IFNA(INDEX('I.KI 2016-17'!$I$8:$I$391,MATCH(B288,'I.KI 2016-17'!$B$8:$B$391,0)),"")</f>
        <v>1.7647991628739998</v>
      </c>
      <c r="Y288" s="155">
        <f>_xlfn.IFNA(INDEX('I.KI 2016-17'!$G$8:$G$391,MATCH(B288,'I.KI 2016-17'!$B$8:$B$391,0)),"")</f>
        <v>2.5142510415719999</v>
      </c>
      <c r="Z288" s="149"/>
      <c r="AA288" s="156">
        <f>_xlfn.IFNA(IF($B288=$B$382,0,_xlfn.IFNA(INDEX('I.Supplementary 2017-18'!N$8:N$35,MATCH($B288,'I.Supplementary 2017-18'!$B$8:$B$35,0)),INDEX('I.KI 2017-18'!N$9:N$393,MATCH($B288,'I.KI 2017-18'!$B$9:$B$393,0)))),"")</f>
        <v>0</v>
      </c>
      <c r="AB288" s="193">
        <f>_xlfn.IFNA(IF($B288=$B$382,0,_xlfn.IFNA(INDEX('I.Supplementary 2017-18'!O$8:O$35,MATCH($B288,'I.Supplementary 2017-18'!$B$8:$B$35,0)),INDEX('I.KI 2017-18'!O$9:O$393,MATCH($B288,'I.KI 2017-18'!$B$9:$B$393,0)))),"")</f>
        <v>0.24539335661071351</v>
      </c>
      <c r="AC288" s="193">
        <f>_xlfn.IFNA(IF($B288=$B$382,0,_xlfn.IFNA(INDEX('I.Supplementary 2017-18'!P$8:P$35,MATCH($B288,'I.Supplementary 2017-18'!$B$8:$B$35,0)),INDEX('I.KI 2017-18'!P$9:P$393,MATCH($B288,'I.KI 2017-18'!$B$9:$B$393,0)))),"")</f>
        <v>0</v>
      </c>
      <c r="AD288" s="193">
        <f>_xlfn.IFNA(IF($B288=$B$382,0,_xlfn.IFNA(INDEX('I.Supplementary 2017-18'!Q$8:Q$35,MATCH($B288,'I.Supplementary 2017-18'!$B$8:$B$35,0)),INDEX('I.KI 2017-18'!Q$9:Q$393,MATCH($B288,'I.KI 2017-18'!$B$9:$B$393,0)))),"")</f>
        <v>0</v>
      </c>
      <c r="AE288" s="157">
        <f>_xlfn.IFNA(IF($B288=$B$382,0,_xlfn.IFNA(INDEX('I.Supplementary 2017-18'!R$8:R$35,MATCH($B288,'I.Supplementary 2017-18'!$B$8:$B$35,0)),INDEX('I.KI 2017-18'!R$9:R$393,MATCH($B288,'I.KI 2017-18'!$B$9:$B$393,0)))),"")</f>
        <v>0</v>
      </c>
      <c r="AF288" s="156">
        <f>_xlfn.IFNA(IF($B288=$B$382,0,_xlfn.IFNA(INDEX('I.Supplementary 2017-18'!S$8:S$35,MATCH($B288,'I.Supplementary 2017-18'!$B$8:$B$35,0)),INDEX('I.KI 2017-18'!S$9:S$393,MATCH($B288,'I.KI 2017-18'!$B$9:$B$393,0)))),"")</f>
        <v>0</v>
      </c>
      <c r="AG288" s="193">
        <f>_xlfn.IFNA(IF($B288=$B$382,0,_xlfn.IFNA(INDEX('I.Supplementary 2017-18'!T$8:T$35,MATCH($B288,'I.Supplementary 2017-18'!$B$8:$B$35,0)),INDEX('I.KI 2017-18'!T$9:T$393,MATCH($B288,'I.KI 2017-18'!$B$9:$B$393,0)))),"")</f>
        <v>1.8008293460913811</v>
      </c>
      <c r="AH288" s="193">
        <f>_xlfn.IFNA(IF($B288=$B$382,0,_xlfn.IFNA(INDEX('I.Supplementary 2017-18'!U$8:U$35,MATCH($B288,'I.Supplementary 2017-18'!$B$8:$B$35,0)),INDEX('I.KI 2017-18'!U$9:U$393,MATCH($B288,'I.KI 2017-18'!$B$9:$B$393,0)))),"")</f>
        <v>0</v>
      </c>
      <c r="AI288" s="193">
        <f>_xlfn.IFNA(IF($B288=$B$382,0,_xlfn.IFNA(INDEX('I.Supplementary 2017-18'!V$8:V$35,MATCH($B288,'I.Supplementary 2017-18'!$B$8:$B$35,0)),INDEX('I.KI 2017-18'!V$9:V$393,MATCH($B288,'I.KI 2017-18'!$B$9:$B$393,0)))),"")</f>
        <v>0</v>
      </c>
      <c r="AJ288" s="157">
        <f>_xlfn.IFNA(IF($B288=$B$382,0,_xlfn.IFNA(INDEX('I.Supplementary 2017-18'!W$8:W$35,MATCH($B288,'I.Supplementary 2017-18'!$B$8:$B$35,0)),INDEX('I.KI 2017-18'!W$9:W$393,MATCH($B288,'I.KI 2017-18'!$B$9:$B$393,0)))),"")</f>
        <v>0</v>
      </c>
      <c r="AK288" s="156">
        <f>_xlfn.IFNA(IF($B288=$B$382,0,_xlfn.IFNA(INDEX('I.Supplementary 2017-18'!X$8:X$35,MATCH($B288,'I.Supplementary 2017-18'!$B$8:$B$35,0)),INDEX('I.KI 2017-18'!X$9:X$393,MATCH($B288,'I.KI 2017-18'!$B$9:$B$393,0)))),"")</f>
        <v>0</v>
      </c>
      <c r="AL288" s="193">
        <f>_xlfn.IFNA(IF($B288=$B$382,0,_xlfn.IFNA(INDEX('I.Supplementary 2017-18'!Y$8:Y$35,MATCH($B288,'I.Supplementary 2017-18'!$B$8:$B$35,0)),INDEX('I.KI 2017-18'!Y$9:Y$393,MATCH($B288,'I.KI 2017-18'!$B$9:$B$393,0)))),"")</f>
        <v>2.0462227027020945</v>
      </c>
      <c r="AM288" s="193">
        <f>_xlfn.IFNA(IF($B288=$B$382,0,_xlfn.IFNA(INDEX('I.Supplementary 2017-18'!Z$8:Z$35,MATCH($B288,'I.Supplementary 2017-18'!$B$8:$B$35,0)),INDEX('I.KI 2017-18'!Z$9:Z$393,MATCH($B288,'I.KI 2017-18'!$B$9:$B$393,0)))),"")</f>
        <v>0</v>
      </c>
      <c r="AN288" s="193">
        <f>_xlfn.IFNA(IF($B288=$B$382,0,_xlfn.IFNA(INDEX('I.Supplementary 2017-18'!AA$8:AA$35,MATCH($B288,'I.Supplementary 2017-18'!$B$8:$B$35,0)),INDEX('I.KI 2017-18'!AA$9:AA$393,MATCH($B288,'I.KI 2017-18'!$B$9:$B$393,0)))),"")</f>
        <v>0</v>
      </c>
      <c r="AO288" s="157">
        <f>_xlfn.IFNA(IF($B288=$B$382,0,_xlfn.IFNA(INDEX('I.Supplementary 2017-18'!AB$8:AB$35,MATCH($B288,'I.Supplementary 2017-18'!$B$8:$B$35,0)),INDEX('I.KI 2017-18'!AB$9:AB$393,MATCH($B288,'I.KI 2017-18'!$B$9:$B$393,0)))),"")</f>
        <v>0</v>
      </c>
      <c r="AP288" s="149"/>
      <c r="AQ288" s="156">
        <f>_xlfn.IFNA(IF($B288=$B$381,0,IF($B288=$B$382,0,_xlfn.IFNA(INDEX('I.Supplementary 2017-18'!I$8:I$35,MATCH($B288,'I.Supplementary 2017-18'!$B$8:$B$35,0)),INDEX('I.KI 2017-18'!I$9:I$393,MATCH($B288,'I.KI 2017-18'!$B$9:$B$393,0))))),"")</f>
        <v>0.24539335661071351</v>
      </c>
      <c r="AR288" s="149">
        <f>_xlfn.IFNA(IF($B288=$B$381,0,IF($B288=$B$382,0,_xlfn.IFNA(INDEX('I.Supplementary 2017-18'!J$8:J$35,MATCH($B288,'I.Supplementary 2017-18'!$B$8:$B$35,0)),INDEX('I.KI 2017-18'!J$9:J$393,MATCH($B288,'I.KI 2017-18'!$B$9:$B$393,0))))),"")</f>
        <v>1.8008293460913811</v>
      </c>
      <c r="AS288" s="157">
        <f>_xlfn.IFNA(IF($B288=$B$381,0,IF($B288=$B$382,0,_xlfn.IFNA(INDEX('I.Supplementary 2017-18'!H$8:H$35,MATCH($B288,'I.Supplementary 2017-18'!$B$8:$B$35,0)),INDEX('I.KI 2017-18'!H$9:H$393,MATCH($B288,'I.KI 2017-18'!$B$9:$B$393,0))))),"")</f>
        <v>2.0462227027020945</v>
      </c>
      <c r="AT288" s="149"/>
      <c r="AU288" s="156">
        <f>_xlfn.IFNA(_xlfn.IFNA(INDEX('I.Supplementary 2018-19'!P$8:P$157,MATCH($B288,'I.Supplementary 2018-19'!$B$8:$B$157,0)),INDEX('I.KI 2018-19'!P$9:P$393,MATCH($B288,'I.KI 2018-19'!$B$9:$B$393,0))),"")</f>
        <v>0</v>
      </c>
      <c r="AV288" s="193">
        <f>_xlfn.IFNA(_xlfn.IFNA(INDEX('I.Supplementary 2018-19'!Q$8:Q$157,MATCH($B288,'I.Supplementary 2018-19'!$B$8:$B$157,0)),INDEX('I.KI 2018-19'!Q$9:Q$393,MATCH($B288,'I.KI 2018-19'!$B$9:$B$393,0))),"")</f>
        <v>0</v>
      </c>
      <c r="AW288" s="193">
        <f>_xlfn.IFNA(_xlfn.IFNA(INDEX('I.Supplementary 2018-19'!R$8:R$157,MATCH($B288,'I.Supplementary 2018-19'!$B$8:$B$157,0)),INDEX('I.KI 2018-19'!R$9:R$393,MATCH($B288,'I.KI 2018-19'!$B$9:$B$393,0))),"")</f>
        <v>0</v>
      </c>
      <c r="AX288" s="193">
        <f>_xlfn.IFNA(_xlfn.IFNA(INDEX('I.Supplementary 2018-19'!S$8:S$157,MATCH($B288,'I.Supplementary 2018-19'!$B$8:$B$157,0)),INDEX('I.KI 2018-19'!S$9:S$393,MATCH($B288,'I.KI 2018-19'!$B$9:$B$393,0))),"")</f>
        <v>0</v>
      </c>
      <c r="AY288" s="157">
        <f>_xlfn.IFNA(_xlfn.IFNA(INDEX('I.Supplementary 2018-19'!T$8:T$157,MATCH($B288,'I.Supplementary 2018-19'!$B$8:$B$157,0)),INDEX('I.KI 2018-19'!T$9:T$393,MATCH($B288,'I.KI 2018-19'!$B$9:$B$393,0))),"")</f>
        <v>0</v>
      </c>
      <c r="AZ288" s="156">
        <f>_xlfn.IFNA(_xlfn.IFNA(INDEX('I.Supplementary 2018-19'!U$8:U$157,MATCH($B288,'I.Supplementary 2018-19'!$B$8:$B$157,0)),INDEX('I.KI 2018-19'!U$9:U$393,MATCH($B288,'I.KI 2018-19'!$B$9:$B$393,0))),"")</f>
        <v>0</v>
      </c>
      <c r="BA288" s="193">
        <f>_xlfn.IFNA(_xlfn.IFNA(INDEX('I.Supplementary 2018-19'!V$8:V$157,MATCH($B288,'I.Supplementary 2018-19'!$B$8:$B$157,0)),INDEX('I.KI 2018-19'!V$9:V$393,MATCH($B288,'I.KI 2018-19'!$B$9:$B$393,0))),"")</f>
        <v>1.8549315152872594</v>
      </c>
      <c r="BB288" s="193">
        <f>_xlfn.IFNA(_xlfn.IFNA(INDEX('I.Supplementary 2018-19'!W$8:W$157,MATCH($B288,'I.Supplementary 2018-19'!$B$8:$B$157,0)),INDEX('I.KI 2018-19'!W$9:W$393,MATCH($B288,'I.KI 2018-19'!$B$9:$B$393,0))),"")</f>
        <v>0</v>
      </c>
      <c r="BC288" s="193">
        <f>_xlfn.IFNA(_xlfn.IFNA(INDEX('I.Supplementary 2018-19'!X$8:X$157,MATCH($B288,'I.Supplementary 2018-19'!$B$8:$B$157,0)),INDEX('I.KI 2018-19'!X$9:X$393,MATCH($B288,'I.KI 2018-19'!$B$9:$B$393,0))),"")</f>
        <v>0</v>
      </c>
      <c r="BD288" s="157">
        <f>_xlfn.IFNA(_xlfn.IFNA(INDEX('I.Supplementary 2018-19'!Y$8:Y$157,MATCH($B288,'I.Supplementary 2018-19'!$B$8:$B$157,0)),INDEX('I.KI 2018-19'!Y$9:Y$393,MATCH($B288,'I.KI 2018-19'!$B$9:$B$393,0))),"")</f>
        <v>0</v>
      </c>
      <c r="BE288" s="156">
        <f>_xlfn.IFNA(_xlfn.IFNA(INDEX('I.Supplementary 2018-19'!Z$8:Z$157,MATCH($B288,'I.Supplementary 2018-19'!$B$8:$B$157,0)),INDEX('I.KI 2018-19'!Z$9:Z$393,MATCH($B288,'I.KI 2018-19'!$B$9:$B$393,0))),"")</f>
        <v>0</v>
      </c>
      <c r="BF288" s="193">
        <f>_xlfn.IFNA(_xlfn.IFNA(INDEX('I.Supplementary 2018-19'!AA$8:AA$157,MATCH($B288,'I.Supplementary 2018-19'!$B$8:$B$157,0)),INDEX('I.KI 2018-19'!AA$9:AA$393,MATCH($B288,'I.KI 2018-19'!$B$9:$B$393,0))),"")</f>
        <v>1.8549315152872594</v>
      </c>
      <c r="BG288" s="193">
        <f>_xlfn.IFNA(_xlfn.IFNA(INDEX('I.Supplementary 2018-19'!AB$8:AB$157,MATCH($B288,'I.Supplementary 2018-19'!$B$8:$B$157,0)),INDEX('I.KI 2018-19'!AB$9:AB$393,MATCH($B288,'I.KI 2018-19'!$B$9:$B$393,0))),"")</f>
        <v>0</v>
      </c>
      <c r="BH288" s="193">
        <f>_xlfn.IFNA(_xlfn.IFNA(INDEX('I.Supplementary 2018-19'!AC$8:AC$157,MATCH($B288,'I.Supplementary 2018-19'!$B$8:$B$157,0)),INDEX('I.KI 2018-19'!AC$9:AC$393,MATCH($B288,'I.KI 2018-19'!$B$9:$B$393,0))),"")</f>
        <v>0</v>
      </c>
      <c r="BI288" s="157">
        <f>_xlfn.IFNA(_xlfn.IFNA(INDEX('I.Supplementary 2018-19'!AD$8:AD$157,MATCH($B288,'I.Supplementary 2018-19'!$B$8:$B$157,0)),INDEX('I.KI 2018-19'!AD$9:AD$393,MATCH($B288,'I.KI 2018-19'!$B$9:$B$393,0))),"")</f>
        <v>0</v>
      </c>
      <c r="BJ288" s="149"/>
      <c r="BK288" s="156">
        <f>_xlfn.IFNA(IF($B288=$B$381,0,IF($B288=$B$382,0,_xlfn.IFNA(INDEX('I.Supplementary 2018-19'!I$8:I$157,MATCH($B288,'I.Supplementary 2018-19'!$B$8:$B$157,0)),INDEX('I.KI 2018-19'!I$9:I$393,MATCH($B288,'I.KI 2018-19'!$B$9:$B$393,0))))),"")</f>
        <v>0</v>
      </c>
      <c r="BL288" s="149">
        <f>_xlfn.IFNA(IF($B288=$B$381,0,IF($B288=$B$382,0,_xlfn.IFNA(INDEX('I.Supplementary 2018-19'!J$8:J$157,MATCH($B288,'I.Supplementary 2018-19'!$B$8:$B$157,0)),INDEX('I.KI 2018-19'!J$9:J$393,MATCH($B288,'I.KI 2018-19'!$B$9:$B$393,0))))),"")</f>
        <v>1.8549315152872594</v>
      </c>
      <c r="BM288" s="157">
        <f>_xlfn.IFNA(IF($B288=$B$381,0,IF($B288=$B$382,0,_xlfn.IFNA(INDEX('I.Supplementary 2018-19'!H$8:H$157,MATCH($B288,'I.Supplementary 2018-19'!$B$8:$B$157,0)),INDEX('I.KI 2018-19'!H$9:H$393,MATCH($B288,'I.KI 2018-19'!$B$9:$B$393,0))))),"")</f>
        <v>1.8549315152872594</v>
      </c>
    </row>
    <row r="289" spans="2:65">
      <c r="B289" s="121" t="str">
        <f>'Calculations for 2021-22'!B289</f>
        <v>E2535</v>
      </c>
      <c r="C289" s="160" t="str">
        <f>'Calculations for 2021-22'!D289</f>
        <v>E2535</v>
      </c>
      <c r="D289" t="str">
        <f>'Calculations for 2021-22'!E289</f>
        <v>SD</v>
      </c>
      <c r="E289">
        <f>'Calculations for 2021-22'!F289</f>
        <v>0</v>
      </c>
      <c r="F289" s="120" t="str">
        <f>'Calculations for 2021-22'!H289</f>
        <v>South Holland</v>
      </c>
      <c r="G289" s="156">
        <f>_xlfn.IFNA(INDEX('I.KI 2016-17'!M$8:M$391,MATCH($B289,'I.KI 2016-17'!$B$8:$B$391,0)),"")</f>
        <v>0</v>
      </c>
      <c r="H289" s="149">
        <f>_xlfn.IFNA(INDEX('I.KI 2016-17'!N$8:N$391,MATCH($B289,'I.KI 2016-17'!$B$8:$B$391,0)),"")</f>
        <v>1.6655577582090002</v>
      </c>
      <c r="I289" s="149">
        <f>_xlfn.IFNA(INDEX('I.KI 2016-17'!O$8:O$391,MATCH($B289,'I.KI 2016-17'!$B$8:$B$391,0)),"")</f>
        <v>0</v>
      </c>
      <c r="J289" s="149">
        <f>_xlfn.IFNA(INDEX('I.KI 2016-17'!P$8:P$391,MATCH($B289,'I.KI 2016-17'!$B$8:$B$391,0)),"")</f>
        <v>0</v>
      </c>
      <c r="K289" s="157">
        <f>_xlfn.IFNA(INDEX('I.KI 2016-17'!Q$8:Q$391,MATCH($B289,'I.KI 2016-17'!$B$8:$B$391,0)),"")</f>
        <v>0</v>
      </c>
      <c r="L289" s="156">
        <f>_xlfn.IFNA(INDEX('I.KI 2016-17'!R$8:R$391,MATCH($B289,'I.KI 2016-17'!$B$8:$B$391,0)),"")</f>
        <v>0</v>
      </c>
      <c r="M289" s="193">
        <f>_xlfn.IFNA(INDEX('I.KI 2016-17'!S$8:S$391,MATCH($B289,'I.KI 2016-17'!$B$8:$B$391,0)),"")</f>
        <v>3.0619635592780003</v>
      </c>
      <c r="N289" s="193">
        <f>_xlfn.IFNA(INDEX('I.KI 2016-17'!T$8:T$391,MATCH($B289,'I.KI 2016-17'!$B$8:$B$391,0)),"")</f>
        <v>0</v>
      </c>
      <c r="O289" s="193">
        <f>_xlfn.IFNA(INDEX('I.KI 2016-17'!U$8:U$391,MATCH($B289,'I.KI 2016-17'!$B$8:$B$391,0)),"")</f>
        <v>0</v>
      </c>
      <c r="P289" s="157">
        <f>_xlfn.IFNA(INDEX('I.KI 2016-17'!V$8:V$391,MATCH($B289,'I.KI 2016-17'!$B$8:$B$391,0)),"")</f>
        <v>0</v>
      </c>
      <c r="Q289" s="156">
        <f>_xlfn.IFNA(INDEX('I.KI 2016-17'!W$8:W$391,MATCH($B289,'I.KI 2016-17'!$B$8:$B$391,0)),"")</f>
        <v>0</v>
      </c>
      <c r="R289" s="193">
        <f>_xlfn.IFNA(INDEX('I.KI 2016-17'!X$8:X$391,MATCH($B289,'I.KI 2016-17'!$B$8:$B$391,0)),"")</f>
        <v>4.7275213174870006</v>
      </c>
      <c r="S289" s="193">
        <f>_xlfn.IFNA(INDEX('I.KI 2016-17'!Y$8:Y$391,MATCH($B289,'I.KI 2016-17'!$B$8:$B$391,0)),"")</f>
        <v>0</v>
      </c>
      <c r="T289" s="193">
        <f>_xlfn.IFNA(INDEX('I.KI 2016-17'!Z$8:Z$391,MATCH($B289,'I.KI 2016-17'!$B$8:$B$391,0)),"")</f>
        <v>0</v>
      </c>
      <c r="U289" s="157">
        <f>_xlfn.IFNA(INDEX('I.KI 2016-17'!AA$8:AA$391,MATCH($B289,'I.KI 2016-17'!$B$8:$B$391,0)),"")</f>
        <v>0</v>
      </c>
      <c r="V289" s="149"/>
      <c r="W289" s="154">
        <f>_xlfn.IFNA(INDEX('I.KI 2016-17'!$H$8:$H$391,MATCH(B289,'I.KI 2016-17'!$B$8:$B$391,0)),"")</f>
        <v>1.6655577582090002</v>
      </c>
      <c r="X289" s="153">
        <f>_xlfn.IFNA(INDEX('I.KI 2016-17'!$I$8:$I$391,MATCH(B289,'I.KI 2016-17'!$B$8:$B$391,0)),"")</f>
        <v>3.0619635592780003</v>
      </c>
      <c r="Y289" s="155">
        <f>_xlfn.IFNA(INDEX('I.KI 2016-17'!$G$8:$G$391,MATCH(B289,'I.KI 2016-17'!$B$8:$B$391,0)),"")</f>
        <v>4.7275213174870006</v>
      </c>
      <c r="Z289" s="149"/>
      <c r="AA289" s="156">
        <f>_xlfn.IFNA(IF($B289=$B$382,0,_xlfn.IFNA(INDEX('I.Supplementary 2017-18'!N$8:N$35,MATCH($B289,'I.Supplementary 2017-18'!$B$8:$B$35,0)),INDEX('I.KI 2017-18'!N$9:N$393,MATCH($B289,'I.KI 2017-18'!$B$9:$B$393,0)))),"")</f>
        <v>0</v>
      </c>
      <c r="AB289" s="193">
        <f>_xlfn.IFNA(IF($B289=$B$382,0,_xlfn.IFNA(INDEX('I.Supplementary 2017-18'!O$8:O$35,MATCH($B289,'I.Supplementary 2017-18'!$B$8:$B$35,0)),INDEX('I.KI 2017-18'!O$9:O$393,MATCH($B289,'I.KI 2017-18'!$B$9:$B$393,0)))),"")</f>
        <v>1.0716312622596249</v>
      </c>
      <c r="AC289" s="193">
        <f>_xlfn.IFNA(IF($B289=$B$382,0,_xlfn.IFNA(INDEX('I.Supplementary 2017-18'!P$8:P$35,MATCH($B289,'I.Supplementary 2017-18'!$B$8:$B$35,0)),INDEX('I.KI 2017-18'!P$9:P$393,MATCH($B289,'I.KI 2017-18'!$B$9:$B$393,0)))),"")</f>
        <v>0</v>
      </c>
      <c r="AD289" s="193">
        <f>_xlfn.IFNA(IF($B289=$B$382,0,_xlfn.IFNA(INDEX('I.Supplementary 2017-18'!Q$8:Q$35,MATCH($B289,'I.Supplementary 2017-18'!$B$8:$B$35,0)),INDEX('I.KI 2017-18'!Q$9:Q$393,MATCH($B289,'I.KI 2017-18'!$B$9:$B$393,0)))),"")</f>
        <v>0</v>
      </c>
      <c r="AE289" s="157">
        <f>_xlfn.IFNA(IF($B289=$B$382,0,_xlfn.IFNA(INDEX('I.Supplementary 2017-18'!R$8:R$35,MATCH($B289,'I.Supplementary 2017-18'!$B$8:$B$35,0)),INDEX('I.KI 2017-18'!R$9:R$393,MATCH($B289,'I.KI 2017-18'!$B$9:$B$393,0)))),"")</f>
        <v>0</v>
      </c>
      <c r="AF289" s="156">
        <f>_xlfn.IFNA(IF($B289=$B$382,0,_xlfn.IFNA(INDEX('I.Supplementary 2017-18'!S$8:S$35,MATCH($B289,'I.Supplementary 2017-18'!$B$8:$B$35,0)),INDEX('I.KI 2017-18'!S$9:S$393,MATCH($B289,'I.KI 2017-18'!$B$9:$B$393,0)))),"")</f>
        <v>0</v>
      </c>
      <c r="AG289" s="193">
        <f>_xlfn.IFNA(IF($B289=$B$382,0,_xlfn.IFNA(INDEX('I.Supplementary 2017-18'!T$8:T$35,MATCH($B289,'I.Supplementary 2017-18'!$B$8:$B$35,0)),INDEX('I.KI 2017-18'!T$9:T$393,MATCH($B289,'I.KI 2017-18'!$B$9:$B$393,0)))),"")</f>
        <v>3.1244766827917649</v>
      </c>
      <c r="AH289" s="193">
        <f>_xlfn.IFNA(IF($B289=$B$382,0,_xlfn.IFNA(INDEX('I.Supplementary 2017-18'!U$8:U$35,MATCH($B289,'I.Supplementary 2017-18'!$B$8:$B$35,0)),INDEX('I.KI 2017-18'!U$9:U$393,MATCH($B289,'I.KI 2017-18'!$B$9:$B$393,0)))),"")</f>
        <v>0</v>
      </c>
      <c r="AI289" s="193">
        <f>_xlfn.IFNA(IF($B289=$B$382,0,_xlfn.IFNA(INDEX('I.Supplementary 2017-18'!V$8:V$35,MATCH($B289,'I.Supplementary 2017-18'!$B$8:$B$35,0)),INDEX('I.KI 2017-18'!V$9:V$393,MATCH($B289,'I.KI 2017-18'!$B$9:$B$393,0)))),"")</f>
        <v>0</v>
      </c>
      <c r="AJ289" s="157">
        <f>_xlfn.IFNA(IF($B289=$B$382,0,_xlfn.IFNA(INDEX('I.Supplementary 2017-18'!W$8:W$35,MATCH($B289,'I.Supplementary 2017-18'!$B$8:$B$35,0)),INDEX('I.KI 2017-18'!W$9:W$393,MATCH($B289,'I.KI 2017-18'!$B$9:$B$393,0)))),"")</f>
        <v>0</v>
      </c>
      <c r="AK289" s="156">
        <f>_xlfn.IFNA(IF($B289=$B$382,0,_xlfn.IFNA(INDEX('I.Supplementary 2017-18'!X$8:X$35,MATCH($B289,'I.Supplementary 2017-18'!$B$8:$B$35,0)),INDEX('I.KI 2017-18'!X$9:X$393,MATCH($B289,'I.KI 2017-18'!$B$9:$B$393,0)))),"")</f>
        <v>0</v>
      </c>
      <c r="AL289" s="193">
        <f>_xlfn.IFNA(IF($B289=$B$382,0,_xlfn.IFNA(INDEX('I.Supplementary 2017-18'!Y$8:Y$35,MATCH($B289,'I.Supplementary 2017-18'!$B$8:$B$35,0)),INDEX('I.KI 2017-18'!Y$9:Y$393,MATCH($B289,'I.KI 2017-18'!$B$9:$B$393,0)))),"")</f>
        <v>4.1961079450513896</v>
      </c>
      <c r="AM289" s="193">
        <f>_xlfn.IFNA(IF($B289=$B$382,0,_xlfn.IFNA(INDEX('I.Supplementary 2017-18'!Z$8:Z$35,MATCH($B289,'I.Supplementary 2017-18'!$B$8:$B$35,0)),INDEX('I.KI 2017-18'!Z$9:Z$393,MATCH($B289,'I.KI 2017-18'!$B$9:$B$393,0)))),"")</f>
        <v>0</v>
      </c>
      <c r="AN289" s="193">
        <f>_xlfn.IFNA(IF($B289=$B$382,0,_xlfn.IFNA(INDEX('I.Supplementary 2017-18'!AA$8:AA$35,MATCH($B289,'I.Supplementary 2017-18'!$B$8:$B$35,0)),INDEX('I.KI 2017-18'!AA$9:AA$393,MATCH($B289,'I.KI 2017-18'!$B$9:$B$393,0)))),"")</f>
        <v>0</v>
      </c>
      <c r="AO289" s="157">
        <f>_xlfn.IFNA(IF($B289=$B$382,0,_xlfn.IFNA(INDEX('I.Supplementary 2017-18'!AB$8:AB$35,MATCH($B289,'I.Supplementary 2017-18'!$B$8:$B$35,0)),INDEX('I.KI 2017-18'!AB$9:AB$393,MATCH($B289,'I.KI 2017-18'!$B$9:$B$393,0)))),"")</f>
        <v>0</v>
      </c>
      <c r="AP289" s="149"/>
      <c r="AQ289" s="156">
        <f>_xlfn.IFNA(IF($B289=$B$381,0,IF($B289=$B$382,0,_xlfn.IFNA(INDEX('I.Supplementary 2017-18'!I$8:I$35,MATCH($B289,'I.Supplementary 2017-18'!$B$8:$B$35,0)),INDEX('I.KI 2017-18'!I$9:I$393,MATCH($B289,'I.KI 2017-18'!$B$9:$B$393,0))))),"")</f>
        <v>1.0716312622596249</v>
      </c>
      <c r="AR289" s="149">
        <f>_xlfn.IFNA(IF($B289=$B$381,0,IF($B289=$B$382,0,_xlfn.IFNA(INDEX('I.Supplementary 2017-18'!J$8:J$35,MATCH($B289,'I.Supplementary 2017-18'!$B$8:$B$35,0)),INDEX('I.KI 2017-18'!J$9:J$393,MATCH($B289,'I.KI 2017-18'!$B$9:$B$393,0))))),"")</f>
        <v>3.1244766827917649</v>
      </c>
      <c r="AS289" s="157">
        <f>_xlfn.IFNA(IF($B289=$B$381,0,IF($B289=$B$382,0,_xlfn.IFNA(INDEX('I.Supplementary 2017-18'!H$8:H$35,MATCH($B289,'I.Supplementary 2017-18'!$B$8:$B$35,0)),INDEX('I.KI 2017-18'!H$9:H$393,MATCH($B289,'I.KI 2017-18'!$B$9:$B$393,0))))),"")</f>
        <v>4.1961079450513896</v>
      </c>
      <c r="AT289" s="149"/>
      <c r="AU289" s="156">
        <f>_xlfn.IFNA(_xlfn.IFNA(INDEX('I.Supplementary 2018-19'!P$8:P$157,MATCH($B289,'I.Supplementary 2018-19'!$B$8:$B$157,0)),INDEX('I.KI 2018-19'!P$9:P$393,MATCH($B289,'I.KI 2018-19'!$B$9:$B$393,0))),"")</f>
        <v>0</v>
      </c>
      <c r="AV289" s="193">
        <f>_xlfn.IFNA(_xlfn.IFNA(INDEX('I.Supplementary 2018-19'!Q$8:Q$157,MATCH($B289,'I.Supplementary 2018-19'!$B$8:$B$157,0)),INDEX('I.KI 2018-19'!Q$9:Q$393,MATCH($B289,'I.KI 2018-19'!$B$9:$B$393,0))),"")</f>
        <v>0.69329465393803924</v>
      </c>
      <c r="AW289" s="193">
        <f>_xlfn.IFNA(_xlfn.IFNA(INDEX('I.Supplementary 2018-19'!R$8:R$157,MATCH($B289,'I.Supplementary 2018-19'!$B$8:$B$157,0)),INDEX('I.KI 2018-19'!R$9:R$393,MATCH($B289,'I.KI 2018-19'!$B$9:$B$393,0))),"")</f>
        <v>0</v>
      </c>
      <c r="AX289" s="193">
        <f>_xlfn.IFNA(_xlfn.IFNA(INDEX('I.Supplementary 2018-19'!S$8:S$157,MATCH($B289,'I.Supplementary 2018-19'!$B$8:$B$157,0)),INDEX('I.KI 2018-19'!S$9:S$393,MATCH($B289,'I.KI 2018-19'!$B$9:$B$393,0))),"")</f>
        <v>0</v>
      </c>
      <c r="AY289" s="157">
        <f>_xlfn.IFNA(_xlfn.IFNA(INDEX('I.Supplementary 2018-19'!T$8:T$157,MATCH($B289,'I.Supplementary 2018-19'!$B$8:$B$157,0)),INDEX('I.KI 2018-19'!T$9:T$393,MATCH($B289,'I.KI 2018-19'!$B$9:$B$393,0))),"")</f>
        <v>0</v>
      </c>
      <c r="AZ289" s="156">
        <f>_xlfn.IFNA(_xlfn.IFNA(INDEX('I.Supplementary 2018-19'!U$8:U$157,MATCH($B289,'I.Supplementary 2018-19'!$B$8:$B$157,0)),INDEX('I.KI 2018-19'!U$9:U$393,MATCH($B289,'I.KI 2018-19'!$B$9:$B$393,0))),"")</f>
        <v>0</v>
      </c>
      <c r="BA289" s="193">
        <f>_xlfn.IFNA(_xlfn.IFNA(INDEX('I.Supplementary 2018-19'!V$8:V$157,MATCH($B289,'I.Supplementary 2018-19'!$B$8:$B$157,0)),INDEX('I.KI 2018-19'!V$9:V$393,MATCH($B289,'I.KI 2018-19'!$B$9:$B$393,0))),"")</f>
        <v>3.2183450809872252</v>
      </c>
      <c r="BB289" s="193">
        <f>_xlfn.IFNA(_xlfn.IFNA(INDEX('I.Supplementary 2018-19'!W$8:W$157,MATCH($B289,'I.Supplementary 2018-19'!$B$8:$B$157,0)),INDEX('I.KI 2018-19'!W$9:W$393,MATCH($B289,'I.KI 2018-19'!$B$9:$B$393,0))),"")</f>
        <v>0</v>
      </c>
      <c r="BC289" s="193">
        <f>_xlfn.IFNA(_xlfn.IFNA(INDEX('I.Supplementary 2018-19'!X$8:X$157,MATCH($B289,'I.Supplementary 2018-19'!$B$8:$B$157,0)),INDEX('I.KI 2018-19'!X$9:X$393,MATCH($B289,'I.KI 2018-19'!$B$9:$B$393,0))),"")</f>
        <v>0</v>
      </c>
      <c r="BD289" s="157">
        <f>_xlfn.IFNA(_xlfn.IFNA(INDEX('I.Supplementary 2018-19'!Y$8:Y$157,MATCH($B289,'I.Supplementary 2018-19'!$B$8:$B$157,0)),INDEX('I.KI 2018-19'!Y$9:Y$393,MATCH($B289,'I.KI 2018-19'!$B$9:$B$393,0))),"")</f>
        <v>0</v>
      </c>
      <c r="BE289" s="156">
        <f>_xlfn.IFNA(_xlfn.IFNA(INDEX('I.Supplementary 2018-19'!Z$8:Z$157,MATCH($B289,'I.Supplementary 2018-19'!$B$8:$B$157,0)),INDEX('I.KI 2018-19'!Z$9:Z$393,MATCH($B289,'I.KI 2018-19'!$B$9:$B$393,0))),"")</f>
        <v>0</v>
      </c>
      <c r="BF289" s="193">
        <f>_xlfn.IFNA(_xlfn.IFNA(INDEX('I.Supplementary 2018-19'!AA$8:AA$157,MATCH($B289,'I.Supplementary 2018-19'!$B$8:$B$157,0)),INDEX('I.KI 2018-19'!AA$9:AA$393,MATCH($B289,'I.KI 2018-19'!$B$9:$B$393,0))),"")</f>
        <v>3.9116397349252643</v>
      </c>
      <c r="BG289" s="193">
        <f>_xlfn.IFNA(_xlfn.IFNA(INDEX('I.Supplementary 2018-19'!AB$8:AB$157,MATCH($B289,'I.Supplementary 2018-19'!$B$8:$B$157,0)),INDEX('I.KI 2018-19'!AB$9:AB$393,MATCH($B289,'I.KI 2018-19'!$B$9:$B$393,0))),"")</f>
        <v>0</v>
      </c>
      <c r="BH289" s="193">
        <f>_xlfn.IFNA(_xlfn.IFNA(INDEX('I.Supplementary 2018-19'!AC$8:AC$157,MATCH($B289,'I.Supplementary 2018-19'!$B$8:$B$157,0)),INDEX('I.KI 2018-19'!AC$9:AC$393,MATCH($B289,'I.KI 2018-19'!$B$9:$B$393,0))),"")</f>
        <v>0</v>
      </c>
      <c r="BI289" s="157">
        <f>_xlfn.IFNA(_xlfn.IFNA(INDEX('I.Supplementary 2018-19'!AD$8:AD$157,MATCH($B289,'I.Supplementary 2018-19'!$B$8:$B$157,0)),INDEX('I.KI 2018-19'!AD$9:AD$393,MATCH($B289,'I.KI 2018-19'!$B$9:$B$393,0))),"")</f>
        <v>0</v>
      </c>
      <c r="BJ289" s="149"/>
      <c r="BK289" s="156">
        <f>_xlfn.IFNA(IF($B289=$B$381,0,IF($B289=$B$382,0,_xlfn.IFNA(INDEX('I.Supplementary 2018-19'!I$8:I$157,MATCH($B289,'I.Supplementary 2018-19'!$B$8:$B$157,0)),INDEX('I.KI 2018-19'!I$9:I$393,MATCH($B289,'I.KI 2018-19'!$B$9:$B$393,0))))),"")</f>
        <v>0.69329465393803924</v>
      </c>
      <c r="BL289" s="149">
        <f>_xlfn.IFNA(IF($B289=$B$381,0,IF($B289=$B$382,0,_xlfn.IFNA(INDEX('I.Supplementary 2018-19'!J$8:J$157,MATCH($B289,'I.Supplementary 2018-19'!$B$8:$B$157,0)),INDEX('I.KI 2018-19'!J$9:J$393,MATCH($B289,'I.KI 2018-19'!$B$9:$B$393,0))))),"")</f>
        <v>3.2183450809872252</v>
      </c>
      <c r="BM289" s="157">
        <f>_xlfn.IFNA(IF($B289=$B$381,0,IF($B289=$B$382,0,_xlfn.IFNA(INDEX('I.Supplementary 2018-19'!H$8:H$157,MATCH($B289,'I.Supplementary 2018-19'!$B$8:$B$157,0)),INDEX('I.KI 2018-19'!H$9:H$393,MATCH($B289,'I.KI 2018-19'!$B$9:$B$393,0))))),"")</f>
        <v>3.9116397349252643</v>
      </c>
    </row>
    <row r="290" spans="2:65">
      <c r="B290" s="121" t="str">
        <f>'Calculations for 2021-22'!B290</f>
        <v>E2536</v>
      </c>
      <c r="C290" s="160" t="str">
        <f>'Calculations for 2021-22'!D290</f>
        <v>E2536</v>
      </c>
      <c r="D290" t="str">
        <f>'Calculations for 2021-22'!E290</f>
        <v>SD</v>
      </c>
      <c r="E290">
        <f>'Calculations for 2021-22'!F290</f>
        <v>0</v>
      </c>
      <c r="F290" s="120" t="str">
        <f>'Calculations for 2021-22'!H290</f>
        <v>South Kesteven</v>
      </c>
      <c r="G290" s="156">
        <f>_xlfn.IFNA(INDEX('I.KI 2016-17'!M$8:M$391,MATCH($B290,'I.KI 2016-17'!$B$8:$B$391,0)),"")</f>
        <v>0</v>
      </c>
      <c r="H290" s="149">
        <f>_xlfn.IFNA(INDEX('I.KI 2016-17'!N$8:N$391,MATCH($B290,'I.KI 2016-17'!$B$8:$B$391,0)),"")</f>
        <v>1.699697494112</v>
      </c>
      <c r="I290" s="149">
        <f>_xlfn.IFNA(INDEX('I.KI 2016-17'!O$8:O$391,MATCH($B290,'I.KI 2016-17'!$B$8:$B$391,0)),"")</f>
        <v>0</v>
      </c>
      <c r="J290" s="149">
        <f>_xlfn.IFNA(INDEX('I.KI 2016-17'!P$8:P$391,MATCH($B290,'I.KI 2016-17'!$B$8:$B$391,0)),"")</f>
        <v>0</v>
      </c>
      <c r="K290" s="157">
        <f>_xlfn.IFNA(INDEX('I.KI 2016-17'!Q$8:Q$391,MATCH($B290,'I.KI 2016-17'!$B$8:$B$391,0)),"")</f>
        <v>0</v>
      </c>
      <c r="L290" s="156">
        <f>_xlfn.IFNA(INDEX('I.KI 2016-17'!R$8:R$391,MATCH($B290,'I.KI 2016-17'!$B$8:$B$391,0)),"")</f>
        <v>0</v>
      </c>
      <c r="M290" s="193">
        <f>_xlfn.IFNA(INDEX('I.KI 2016-17'!S$8:S$391,MATCH($B290,'I.KI 2016-17'!$B$8:$B$391,0)),"")</f>
        <v>3.3580435335269998</v>
      </c>
      <c r="N290" s="193">
        <f>_xlfn.IFNA(INDEX('I.KI 2016-17'!T$8:T$391,MATCH($B290,'I.KI 2016-17'!$B$8:$B$391,0)),"")</f>
        <v>0</v>
      </c>
      <c r="O290" s="193">
        <f>_xlfn.IFNA(INDEX('I.KI 2016-17'!U$8:U$391,MATCH($B290,'I.KI 2016-17'!$B$8:$B$391,0)),"")</f>
        <v>0</v>
      </c>
      <c r="P290" s="157">
        <f>_xlfn.IFNA(INDEX('I.KI 2016-17'!V$8:V$391,MATCH($B290,'I.KI 2016-17'!$B$8:$B$391,0)),"")</f>
        <v>0</v>
      </c>
      <c r="Q290" s="156">
        <f>_xlfn.IFNA(INDEX('I.KI 2016-17'!W$8:W$391,MATCH($B290,'I.KI 2016-17'!$B$8:$B$391,0)),"")</f>
        <v>0</v>
      </c>
      <c r="R290" s="193">
        <f>_xlfn.IFNA(INDEX('I.KI 2016-17'!X$8:X$391,MATCH($B290,'I.KI 2016-17'!$B$8:$B$391,0)),"")</f>
        <v>5.0577410276389996</v>
      </c>
      <c r="S290" s="193">
        <f>_xlfn.IFNA(INDEX('I.KI 2016-17'!Y$8:Y$391,MATCH($B290,'I.KI 2016-17'!$B$8:$B$391,0)),"")</f>
        <v>0</v>
      </c>
      <c r="T290" s="193">
        <f>_xlfn.IFNA(INDEX('I.KI 2016-17'!Z$8:Z$391,MATCH($B290,'I.KI 2016-17'!$B$8:$B$391,0)),"")</f>
        <v>0</v>
      </c>
      <c r="U290" s="157">
        <f>_xlfn.IFNA(INDEX('I.KI 2016-17'!AA$8:AA$391,MATCH($B290,'I.KI 2016-17'!$B$8:$B$391,0)),"")</f>
        <v>0</v>
      </c>
      <c r="V290" s="149"/>
      <c r="W290" s="154">
        <f>_xlfn.IFNA(INDEX('I.KI 2016-17'!$H$8:$H$391,MATCH(B290,'I.KI 2016-17'!$B$8:$B$391,0)),"")</f>
        <v>1.699697494112</v>
      </c>
      <c r="X290" s="153">
        <f>_xlfn.IFNA(INDEX('I.KI 2016-17'!$I$8:$I$391,MATCH(B290,'I.KI 2016-17'!$B$8:$B$391,0)),"")</f>
        <v>3.3580435335269998</v>
      </c>
      <c r="Y290" s="155">
        <f>_xlfn.IFNA(INDEX('I.KI 2016-17'!$G$8:$G$391,MATCH(B290,'I.KI 2016-17'!$B$8:$B$391,0)),"")</f>
        <v>5.0577410276389996</v>
      </c>
      <c r="Z290" s="149"/>
      <c r="AA290" s="156">
        <f>_xlfn.IFNA(IF($B290=$B$382,0,_xlfn.IFNA(INDEX('I.Supplementary 2017-18'!N$8:N$35,MATCH($B290,'I.Supplementary 2017-18'!$B$8:$B$35,0)),INDEX('I.KI 2017-18'!N$9:N$393,MATCH($B290,'I.KI 2017-18'!$B$9:$B$393,0)))),"")</f>
        <v>0</v>
      </c>
      <c r="AB290" s="193">
        <f>_xlfn.IFNA(IF($B290=$B$382,0,_xlfn.IFNA(INDEX('I.Supplementary 2017-18'!O$8:O$35,MATCH($B290,'I.Supplementary 2017-18'!$B$8:$B$35,0)),INDEX('I.KI 2017-18'!O$9:O$393,MATCH($B290,'I.KI 2017-18'!$B$9:$B$393,0)))),"")</f>
        <v>0.95659141761346533</v>
      </c>
      <c r="AC290" s="193">
        <f>_xlfn.IFNA(IF($B290=$B$382,0,_xlfn.IFNA(INDEX('I.Supplementary 2017-18'!P$8:P$35,MATCH($B290,'I.Supplementary 2017-18'!$B$8:$B$35,0)),INDEX('I.KI 2017-18'!P$9:P$393,MATCH($B290,'I.KI 2017-18'!$B$9:$B$393,0)))),"")</f>
        <v>0</v>
      </c>
      <c r="AD290" s="193">
        <f>_xlfn.IFNA(IF($B290=$B$382,0,_xlfn.IFNA(INDEX('I.Supplementary 2017-18'!Q$8:Q$35,MATCH($B290,'I.Supplementary 2017-18'!$B$8:$B$35,0)),INDEX('I.KI 2017-18'!Q$9:Q$393,MATCH($B290,'I.KI 2017-18'!$B$9:$B$393,0)))),"")</f>
        <v>0</v>
      </c>
      <c r="AE290" s="157">
        <f>_xlfn.IFNA(IF($B290=$B$382,0,_xlfn.IFNA(INDEX('I.Supplementary 2017-18'!R$8:R$35,MATCH($B290,'I.Supplementary 2017-18'!$B$8:$B$35,0)),INDEX('I.KI 2017-18'!R$9:R$393,MATCH($B290,'I.KI 2017-18'!$B$9:$B$393,0)))),"")</f>
        <v>0</v>
      </c>
      <c r="AF290" s="156">
        <f>_xlfn.IFNA(IF($B290=$B$382,0,_xlfn.IFNA(INDEX('I.Supplementary 2017-18'!S$8:S$35,MATCH($B290,'I.Supplementary 2017-18'!$B$8:$B$35,0)),INDEX('I.KI 2017-18'!S$9:S$393,MATCH($B290,'I.KI 2017-18'!$B$9:$B$393,0)))),"")</f>
        <v>0</v>
      </c>
      <c r="AG290" s="193">
        <f>_xlfn.IFNA(IF($B290=$B$382,0,_xlfn.IFNA(INDEX('I.Supplementary 2017-18'!T$8:T$35,MATCH($B290,'I.Supplementary 2017-18'!$B$8:$B$35,0)),INDEX('I.KI 2017-18'!T$9:T$393,MATCH($B290,'I.KI 2017-18'!$B$9:$B$393,0)))),"")</f>
        <v>3.4266014330943846</v>
      </c>
      <c r="AH290" s="193">
        <f>_xlfn.IFNA(IF($B290=$B$382,0,_xlfn.IFNA(INDEX('I.Supplementary 2017-18'!U$8:U$35,MATCH($B290,'I.Supplementary 2017-18'!$B$8:$B$35,0)),INDEX('I.KI 2017-18'!U$9:U$393,MATCH($B290,'I.KI 2017-18'!$B$9:$B$393,0)))),"")</f>
        <v>0</v>
      </c>
      <c r="AI290" s="193">
        <f>_xlfn.IFNA(IF($B290=$B$382,0,_xlfn.IFNA(INDEX('I.Supplementary 2017-18'!V$8:V$35,MATCH($B290,'I.Supplementary 2017-18'!$B$8:$B$35,0)),INDEX('I.KI 2017-18'!V$9:V$393,MATCH($B290,'I.KI 2017-18'!$B$9:$B$393,0)))),"")</f>
        <v>0</v>
      </c>
      <c r="AJ290" s="157">
        <f>_xlfn.IFNA(IF($B290=$B$382,0,_xlfn.IFNA(INDEX('I.Supplementary 2017-18'!W$8:W$35,MATCH($B290,'I.Supplementary 2017-18'!$B$8:$B$35,0)),INDEX('I.KI 2017-18'!W$9:W$393,MATCH($B290,'I.KI 2017-18'!$B$9:$B$393,0)))),"")</f>
        <v>0</v>
      </c>
      <c r="AK290" s="156">
        <f>_xlfn.IFNA(IF($B290=$B$382,0,_xlfn.IFNA(INDEX('I.Supplementary 2017-18'!X$8:X$35,MATCH($B290,'I.Supplementary 2017-18'!$B$8:$B$35,0)),INDEX('I.KI 2017-18'!X$9:X$393,MATCH($B290,'I.KI 2017-18'!$B$9:$B$393,0)))),"")</f>
        <v>0</v>
      </c>
      <c r="AL290" s="193">
        <f>_xlfn.IFNA(IF($B290=$B$382,0,_xlfn.IFNA(INDEX('I.Supplementary 2017-18'!Y$8:Y$35,MATCH($B290,'I.Supplementary 2017-18'!$B$8:$B$35,0)),INDEX('I.KI 2017-18'!Y$9:Y$393,MATCH($B290,'I.KI 2017-18'!$B$9:$B$393,0)))),"")</f>
        <v>4.3831928507078501</v>
      </c>
      <c r="AM290" s="193">
        <f>_xlfn.IFNA(IF($B290=$B$382,0,_xlfn.IFNA(INDEX('I.Supplementary 2017-18'!Z$8:Z$35,MATCH($B290,'I.Supplementary 2017-18'!$B$8:$B$35,0)),INDEX('I.KI 2017-18'!Z$9:Z$393,MATCH($B290,'I.KI 2017-18'!$B$9:$B$393,0)))),"")</f>
        <v>0</v>
      </c>
      <c r="AN290" s="193">
        <f>_xlfn.IFNA(IF($B290=$B$382,0,_xlfn.IFNA(INDEX('I.Supplementary 2017-18'!AA$8:AA$35,MATCH($B290,'I.Supplementary 2017-18'!$B$8:$B$35,0)),INDEX('I.KI 2017-18'!AA$9:AA$393,MATCH($B290,'I.KI 2017-18'!$B$9:$B$393,0)))),"")</f>
        <v>0</v>
      </c>
      <c r="AO290" s="157">
        <f>_xlfn.IFNA(IF($B290=$B$382,0,_xlfn.IFNA(INDEX('I.Supplementary 2017-18'!AB$8:AB$35,MATCH($B290,'I.Supplementary 2017-18'!$B$8:$B$35,0)),INDEX('I.KI 2017-18'!AB$9:AB$393,MATCH($B290,'I.KI 2017-18'!$B$9:$B$393,0)))),"")</f>
        <v>0</v>
      </c>
      <c r="AP290" s="149"/>
      <c r="AQ290" s="156">
        <f>_xlfn.IFNA(IF($B290=$B$381,0,IF($B290=$B$382,0,_xlfn.IFNA(INDEX('I.Supplementary 2017-18'!I$8:I$35,MATCH($B290,'I.Supplementary 2017-18'!$B$8:$B$35,0)),INDEX('I.KI 2017-18'!I$9:I$393,MATCH($B290,'I.KI 2017-18'!$B$9:$B$393,0))))),"")</f>
        <v>0.95659141761346533</v>
      </c>
      <c r="AR290" s="149">
        <f>_xlfn.IFNA(IF($B290=$B$381,0,IF($B290=$B$382,0,_xlfn.IFNA(INDEX('I.Supplementary 2017-18'!J$8:J$35,MATCH($B290,'I.Supplementary 2017-18'!$B$8:$B$35,0)),INDEX('I.KI 2017-18'!J$9:J$393,MATCH($B290,'I.KI 2017-18'!$B$9:$B$393,0))))),"")</f>
        <v>3.4266014330943846</v>
      </c>
      <c r="AS290" s="157">
        <f>_xlfn.IFNA(IF($B290=$B$381,0,IF($B290=$B$382,0,_xlfn.IFNA(INDEX('I.Supplementary 2017-18'!H$8:H$35,MATCH($B290,'I.Supplementary 2017-18'!$B$8:$B$35,0)),INDEX('I.KI 2017-18'!H$9:H$393,MATCH($B290,'I.KI 2017-18'!$B$9:$B$393,0))))),"")</f>
        <v>4.3831928507078501</v>
      </c>
      <c r="AT290" s="149"/>
      <c r="AU290" s="156">
        <f>_xlfn.IFNA(_xlfn.IFNA(INDEX('I.Supplementary 2018-19'!P$8:P$157,MATCH($B290,'I.Supplementary 2018-19'!$B$8:$B$157,0)),INDEX('I.KI 2018-19'!P$9:P$393,MATCH($B290,'I.KI 2018-19'!$B$9:$B$393,0))),"")</f>
        <v>0</v>
      </c>
      <c r="AV290" s="193">
        <f>_xlfn.IFNA(_xlfn.IFNA(INDEX('I.Supplementary 2018-19'!Q$8:Q$157,MATCH($B290,'I.Supplementary 2018-19'!$B$8:$B$157,0)),INDEX('I.KI 2018-19'!Q$9:Q$393,MATCH($B290,'I.KI 2018-19'!$B$9:$B$393,0))),"")</f>
        <v>0.49246518798828032</v>
      </c>
      <c r="AW290" s="193">
        <f>_xlfn.IFNA(_xlfn.IFNA(INDEX('I.Supplementary 2018-19'!R$8:R$157,MATCH($B290,'I.Supplementary 2018-19'!$B$8:$B$157,0)),INDEX('I.KI 2018-19'!R$9:R$393,MATCH($B290,'I.KI 2018-19'!$B$9:$B$393,0))),"")</f>
        <v>0</v>
      </c>
      <c r="AX290" s="193">
        <f>_xlfn.IFNA(_xlfn.IFNA(INDEX('I.Supplementary 2018-19'!S$8:S$157,MATCH($B290,'I.Supplementary 2018-19'!$B$8:$B$157,0)),INDEX('I.KI 2018-19'!S$9:S$393,MATCH($B290,'I.KI 2018-19'!$B$9:$B$393,0))),"")</f>
        <v>0</v>
      </c>
      <c r="AY290" s="157">
        <f>_xlfn.IFNA(_xlfn.IFNA(INDEX('I.Supplementary 2018-19'!T$8:T$157,MATCH($B290,'I.Supplementary 2018-19'!$B$8:$B$157,0)),INDEX('I.KI 2018-19'!T$9:T$393,MATCH($B290,'I.KI 2018-19'!$B$9:$B$393,0))),"")</f>
        <v>0</v>
      </c>
      <c r="AZ290" s="156">
        <f>_xlfn.IFNA(_xlfn.IFNA(INDEX('I.Supplementary 2018-19'!U$8:U$157,MATCH($B290,'I.Supplementary 2018-19'!$B$8:$B$157,0)),INDEX('I.KI 2018-19'!U$9:U$393,MATCH($B290,'I.KI 2018-19'!$B$9:$B$393,0))),"")</f>
        <v>0</v>
      </c>
      <c r="BA290" s="193">
        <f>_xlfn.IFNA(_xlfn.IFNA(INDEX('I.Supplementary 2018-19'!V$8:V$157,MATCH($B290,'I.Supplementary 2018-19'!$B$8:$B$157,0)),INDEX('I.KI 2018-19'!V$9:V$393,MATCH($B290,'I.KI 2018-19'!$B$9:$B$393,0))),"")</f>
        <v>3.5295465405264044</v>
      </c>
      <c r="BB290" s="193">
        <f>_xlfn.IFNA(_xlfn.IFNA(INDEX('I.Supplementary 2018-19'!W$8:W$157,MATCH($B290,'I.Supplementary 2018-19'!$B$8:$B$157,0)),INDEX('I.KI 2018-19'!W$9:W$393,MATCH($B290,'I.KI 2018-19'!$B$9:$B$393,0))),"")</f>
        <v>0</v>
      </c>
      <c r="BC290" s="193">
        <f>_xlfn.IFNA(_xlfn.IFNA(INDEX('I.Supplementary 2018-19'!X$8:X$157,MATCH($B290,'I.Supplementary 2018-19'!$B$8:$B$157,0)),INDEX('I.KI 2018-19'!X$9:X$393,MATCH($B290,'I.KI 2018-19'!$B$9:$B$393,0))),"")</f>
        <v>0</v>
      </c>
      <c r="BD290" s="157">
        <f>_xlfn.IFNA(_xlfn.IFNA(INDEX('I.Supplementary 2018-19'!Y$8:Y$157,MATCH($B290,'I.Supplementary 2018-19'!$B$8:$B$157,0)),INDEX('I.KI 2018-19'!Y$9:Y$393,MATCH($B290,'I.KI 2018-19'!$B$9:$B$393,0))),"")</f>
        <v>0</v>
      </c>
      <c r="BE290" s="156">
        <f>_xlfn.IFNA(_xlfn.IFNA(INDEX('I.Supplementary 2018-19'!Z$8:Z$157,MATCH($B290,'I.Supplementary 2018-19'!$B$8:$B$157,0)),INDEX('I.KI 2018-19'!Z$9:Z$393,MATCH($B290,'I.KI 2018-19'!$B$9:$B$393,0))),"")</f>
        <v>0</v>
      </c>
      <c r="BF290" s="193">
        <f>_xlfn.IFNA(_xlfn.IFNA(INDEX('I.Supplementary 2018-19'!AA$8:AA$157,MATCH($B290,'I.Supplementary 2018-19'!$B$8:$B$157,0)),INDEX('I.KI 2018-19'!AA$9:AA$393,MATCH($B290,'I.KI 2018-19'!$B$9:$B$393,0))),"")</f>
        <v>4.022011728514685</v>
      </c>
      <c r="BG290" s="193">
        <f>_xlfn.IFNA(_xlfn.IFNA(INDEX('I.Supplementary 2018-19'!AB$8:AB$157,MATCH($B290,'I.Supplementary 2018-19'!$B$8:$B$157,0)),INDEX('I.KI 2018-19'!AB$9:AB$393,MATCH($B290,'I.KI 2018-19'!$B$9:$B$393,0))),"")</f>
        <v>0</v>
      </c>
      <c r="BH290" s="193">
        <f>_xlfn.IFNA(_xlfn.IFNA(INDEX('I.Supplementary 2018-19'!AC$8:AC$157,MATCH($B290,'I.Supplementary 2018-19'!$B$8:$B$157,0)),INDEX('I.KI 2018-19'!AC$9:AC$393,MATCH($B290,'I.KI 2018-19'!$B$9:$B$393,0))),"")</f>
        <v>0</v>
      </c>
      <c r="BI290" s="157">
        <f>_xlfn.IFNA(_xlfn.IFNA(INDEX('I.Supplementary 2018-19'!AD$8:AD$157,MATCH($B290,'I.Supplementary 2018-19'!$B$8:$B$157,0)),INDEX('I.KI 2018-19'!AD$9:AD$393,MATCH($B290,'I.KI 2018-19'!$B$9:$B$393,0))),"")</f>
        <v>0</v>
      </c>
      <c r="BJ290" s="149"/>
      <c r="BK290" s="156">
        <f>_xlfn.IFNA(IF($B290=$B$381,0,IF($B290=$B$382,0,_xlfn.IFNA(INDEX('I.Supplementary 2018-19'!I$8:I$157,MATCH($B290,'I.Supplementary 2018-19'!$B$8:$B$157,0)),INDEX('I.KI 2018-19'!I$9:I$393,MATCH($B290,'I.KI 2018-19'!$B$9:$B$393,0))))),"")</f>
        <v>0.49246518798828032</v>
      </c>
      <c r="BL290" s="149">
        <f>_xlfn.IFNA(IF($B290=$B$381,0,IF($B290=$B$382,0,_xlfn.IFNA(INDEX('I.Supplementary 2018-19'!J$8:J$157,MATCH($B290,'I.Supplementary 2018-19'!$B$8:$B$157,0)),INDEX('I.KI 2018-19'!J$9:J$393,MATCH($B290,'I.KI 2018-19'!$B$9:$B$393,0))))),"")</f>
        <v>3.5295465405264044</v>
      </c>
      <c r="BM290" s="157">
        <f>_xlfn.IFNA(IF($B290=$B$381,0,IF($B290=$B$382,0,_xlfn.IFNA(INDEX('I.Supplementary 2018-19'!H$8:H$157,MATCH($B290,'I.Supplementary 2018-19'!$B$8:$B$157,0)),INDEX('I.KI 2018-19'!H$9:H$393,MATCH($B290,'I.KI 2018-19'!$B$9:$B$393,0))))),"")</f>
        <v>4.022011728514685</v>
      </c>
    </row>
    <row r="291" spans="2:65">
      <c r="B291" s="121" t="str">
        <f>'Calculations for 2021-22'!B291</f>
        <v>E0936</v>
      </c>
      <c r="C291" s="160" t="str">
        <f>'Calculations for 2021-22'!D291</f>
        <v>E0936</v>
      </c>
      <c r="D291" t="str">
        <f>'Calculations for 2021-22'!E291</f>
        <v>SD</v>
      </c>
      <c r="E291">
        <f>'Calculations for 2021-22'!F291</f>
        <v>0</v>
      </c>
      <c r="F291" s="120" t="str">
        <f>'Calculations for 2021-22'!H291</f>
        <v>South Lakeland</v>
      </c>
      <c r="G291" s="156">
        <f>_xlfn.IFNA(INDEX('I.KI 2016-17'!M$8:M$391,MATCH($B291,'I.KI 2016-17'!$B$8:$B$391,0)),"")</f>
        <v>0</v>
      </c>
      <c r="H291" s="149">
        <f>_xlfn.IFNA(INDEX('I.KI 2016-17'!N$8:N$391,MATCH($B291,'I.KI 2016-17'!$B$8:$B$391,0)),"")</f>
        <v>0.93399565310600008</v>
      </c>
      <c r="I291" s="149">
        <f>_xlfn.IFNA(INDEX('I.KI 2016-17'!O$8:O$391,MATCH($B291,'I.KI 2016-17'!$B$8:$B$391,0)),"")</f>
        <v>0</v>
      </c>
      <c r="J291" s="149">
        <f>_xlfn.IFNA(INDEX('I.KI 2016-17'!P$8:P$391,MATCH($B291,'I.KI 2016-17'!$B$8:$B$391,0)),"")</f>
        <v>0</v>
      </c>
      <c r="K291" s="157">
        <f>_xlfn.IFNA(INDEX('I.KI 2016-17'!Q$8:Q$391,MATCH($B291,'I.KI 2016-17'!$B$8:$B$391,0)),"")</f>
        <v>0</v>
      </c>
      <c r="L291" s="156">
        <f>_xlfn.IFNA(INDEX('I.KI 2016-17'!R$8:R$391,MATCH($B291,'I.KI 2016-17'!$B$8:$B$391,0)),"")</f>
        <v>0</v>
      </c>
      <c r="M291" s="193">
        <f>_xlfn.IFNA(INDEX('I.KI 2016-17'!S$8:S$391,MATCH($B291,'I.KI 2016-17'!$B$8:$B$391,0)),"")</f>
        <v>2.0583798431160001</v>
      </c>
      <c r="N291" s="193">
        <f>_xlfn.IFNA(INDEX('I.KI 2016-17'!T$8:T$391,MATCH($B291,'I.KI 2016-17'!$B$8:$B$391,0)),"")</f>
        <v>0</v>
      </c>
      <c r="O291" s="193">
        <f>_xlfn.IFNA(INDEX('I.KI 2016-17'!U$8:U$391,MATCH($B291,'I.KI 2016-17'!$B$8:$B$391,0)),"")</f>
        <v>0</v>
      </c>
      <c r="P291" s="157">
        <f>_xlfn.IFNA(INDEX('I.KI 2016-17'!V$8:V$391,MATCH($B291,'I.KI 2016-17'!$B$8:$B$391,0)),"")</f>
        <v>0</v>
      </c>
      <c r="Q291" s="156">
        <f>_xlfn.IFNA(INDEX('I.KI 2016-17'!W$8:W$391,MATCH($B291,'I.KI 2016-17'!$B$8:$B$391,0)),"")</f>
        <v>0</v>
      </c>
      <c r="R291" s="193">
        <f>_xlfn.IFNA(INDEX('I.KI 2016-17'!X$8:X$391,MATCH($B291,'I.KI 2016-17'!$B$8:$B$391,0)),"")</f>
        <v>2.9923754962220004</v>
      </c>
      <c r="S291" s="193">
        <f>_xlfn.IFNA(INDEX('I.KI 2016-17'!Y$8:Y$391,MATCH($B291,'I.KI 2016-17'!$B$8:$B$391,0)),"")</f>
        <v>0</v>
      </c>
      <c r="T291" s="193">
        <f>_xlfn.IFNA(INDEX('I.KI 2016-17'!Z$8:Z$391,MATCH($B291,'I.KI 2016-17'!$B$8:$B$391,0)),"")</f>
        <v>0</v>
      </c>
      <c r="U291" s="157">
        <f>_xlfn.IFNA(INDEX('I.KI 2016-17'!AA$8:AA$391,MATCH($B291,'I.KI 2016-17'!$B$8:$B$391,0)),"")</f>
        <v>0</v>
      </c>
      <c r="V291" s="149"/>
      <c r="W291" s="154">
        <f>_xlfn.IFNA(INDEX('I.KI 2016-17'!$H$8:$H$391,MATCH(B291,'I.KI 2016-17'!$B$8:$B$391,0)),"")</f>
        <v>0.93399565310600008</v>
      </c>
      <c r="X291" s="153">
        <f>_xlfn.IFNA(INDEX('I.KI 2016-17'!$I$8:$I$391,MATCH(B291,'I.KI 2016-17'!$B$8:$B$391,0)),"")</f>
        <v>2.0583798431160001</v>
      </c>
      <c r="Y291" s="155">
        <f>_xlfn.IFNA(INDEX('I.KI 2016-17'!$G$8:$G$391,MATCH(B291,'I.KI 2016-17'!$B$8:$B$391,0)),"")</f>
        <v>2.9923754962220004</v>
      </c>
      <c r="Z291" s="149"/>
      <c r="AA291" s="156">
        <f>_xlfn.IFNA(IF($B291=$B$382,0,_xlfn.IFNA(INDEX('I.Supplementary 2017-18'!N$8:N$35,MATCH($B291,'I.Supplementary 2017-18'!$B$8:$B$35,0)),INDEX('I.KI 2017-18'!N$9:N$393,MATCH($B291,'I.KI 2017-18'!$B$9:$B$393,0)))),"")</f>
        <v>0</v>
      </c>
      <c r="AB291" s="193">
        <f>_xlfn.IFNA(IF($B291=$B$382,0,_xlfn.IFNA(INDEX('I.Supplementary 2017-18'!O$8:O$35,MATCH($B291,'I.Supplementary 2017-18'!$B$8:$B$35,0)),INDEX('I.KI 2017-18'!O$9:O$393,MATCH($B291,'I.KI 2017-18'!$B$9:$B$393,0)))),"")</f>
        <v>0.24941776986514219</v>
      </c>
      <c r="AC291" s="193">
        <f>_xlfn.IFNA(IF($B291=$B$382,0,_xlfn.IFNA(INDEX('I.Supplementary 2017-18'!P$8:P$35,MATCH($B291,'I.Supplementary 2017-18'!$B$8:$B$35,0)),INDEX('I.KI 2017-18'!P$9:P$393,MATCH($B291,'I.KI 2017-18'!$B$9:$B$393,0)))),"")</f>
        <v>0</v>
      </c>
      <c r="AD291" s="193">
        <f>_xlfn.IFNA(IF($B291=$B$382,0,_xlfn.IFNA(INDEX('I.Supplementary 2017-18'!Q$8:Q$35,MATCH($B291,'I.Supplementary 2017-18'!$B$8:$B$35,0)),INDEX('I.KI 2017-18'!Q$9:Q$393,MATCH($B291,'I.KI 2017-18'!$B$9:$B$393,0)))),"")</f>
        <v>0</v>
      </c>
      <c r="AE291" s="157">
        <f>_xlfn.IFNA(IF($B291=$B$382,0,_xlfn.IFNA(INDEX('I.Supplementary 2017-18'!R$8:R$35,MATCH($B291,'I.Supplementary 2017-18'!$B$8:$B$35,0)),INDEX('I.KI 2017-18'!R$9:R$393,MATCH($B291,'I.KI 2017-18'!$B$9:$B$393,0)))),"")</f>
        <v>0</v>
      </c>
      <c r="AF291" s="156">
        <f>_xlfn.IFNA(IF($B291=$B$382,0,_xlfn.IFNA(INDEX('I.Supplementary 2017-18'!S$8:S$35,MATCH($B291,'I.Supplementary 2017-18'!$B$8:$B$35,0)),INDEX('I.KI 2017-18'!S$9:S$393,MATCH($B291,'I.KI 2017-18'!$B$9:$B$393,0)))),"")</f>
        <v>0</v>
      </c>
      <c r="AG291" s="193">
        <f>_xlfn.IFNA(IF($B291=$B$382,0,_xlfn.IFNA(INDEX('I.Supplementary 2017-18'!T$8:T$35,MATCH($B291,'I.Supplementary 2017-18'!$B$8:$B$35,0)),INDEX('I.KI 2017-18'!T$9:T$393,MATCH($B291,'I.KI 2017-18'!$B$9:$B$393,0)))),"")</f>
        <v>2.1004037767389385</v>
      </c>
      <c r="AH291" s="193">
        <f>_xlfn.IFNA(IF($B291=$B$382,0,_xlfn.IFNA(INDEX('I.Supplementary 2017-18'!U$8:U$35,MATCH($B291,'I.Supplementary 2017-18'!$B$8:$B$35,0)),INDEX('I.KI 2017-18'!U$9:U$393,MATCH($B291,'I.KI 2017-18'!$B$9:$B$393,0)))),"")</f>
        <v>0</v>
      </c>
      <c r="AI291" s="193">
        <f>_xlfn.IFNA(IF($B291=$B$382,0,_xlfn.IFNA(INDEX('I.Supplementary 2017-18'!V$8:V$35,MATCH($B291,'I.Supplementary 2017-18'!$B$8:$B$35,0)),INDEX('I.KI 2017-18'!V$9:V$393,MATCH($B291,'I.KI 2017-18'!$B$9:$B$393,0)))),"")</f>
        <v>0</v>
      </c>
      <c r="AJ291" s="157">
        <f>_xlfn.IFNA(IF($B291=$B$382,0,_xlfn.IFNA(INDEX('I.Supplementary 2017-18'!W$8:W$35,MATCH($B291,'I.Supplementary 2017-18'!$B$8:$B$35,0)),INDEX('I.KI 2017-18'!W$9:W$393,MATCH($B291,'I.KI 2017-18'!$B$9:$B$393,0)))),"")</f>
        <v>0</v>
      </c>
      <c r="AK291" s="156">
        <f>_xlfn.IFNA(IF($B291=$B$382,0,_xlfn.IFNA(INDEX('I.Supplementary 2017-18'!X$8:X$35,MATCH($B291,'I.Supplementary 2017-18'!$B$8:$B$35,0)),INDEX('I.KI 2017-18'!X$9:X$393,MATCH($B291,'I.KI 2017-18'!$B$9:$B$393,0)))),"")</f>
        <v>0</v>
      </c>
      <c r="AL291" s="193">
        <f>_xlfn.IFNA(IF($B291=$B$382,0,_xlfn.IFNA(INDEX('I.Supplementary 2017-18'!Y$8:Y$35,MATCH($B291,'I.Supplementary 2017-18'!$B$8:$B$35,0)),INDEX('I.KI 2017-18'!Y$9:Y$393,MATCH($B291,'I.KI 2017-18'!$B$9:$B$393,0)))),"")</f>
        <v>2.3498215466040806</v>
      </c>
      <c r="AM291" s="193">
        <f>_xlfn.IFNA(IF($B291=$B$382,0,_xlfn.IFNA(INDEX('I.Supplementary 2017-18'!Z$8:Z$35,MATCH($B291,'I.Supplementary 2017-18'!$B$8:$B$35,0)),INDEX('I.KI 2017-18'!Z$9:Z$393,MATCH($B291,'I.KI 2017-18'!$B$9:$B$393,0)))),"")</f>
        <v>0</v>
      </c>
      <c r="AN291" s="193">
        <f>_xlfn.IFNA(IF($B291=$B$382,0,_xlfn.IFNA(INDEX('I.Supplementary 2017-18'!AA$8:AA$35,MATCH($B291,'I.Supplementary 2017-18'!$B$8:$B$35,0)),INDEX('I.KI 2017-18'!AA$9:AA$393,MATCH($B291,'I.KI 2017-18'!$B$9:$B$393,0)))),"")</f>
        <v>0</v>
      </c>
      <c r="AO291" s="157">
        <f>_xlfn.IFNA(IF($B291=$B$382,0,_xlfn.IFNA(INDEX('I.Supplementary 2017-18'!AB$8:AB$35,MATCH($B291,'I.Supplementary 2017-18'!$B$8:$B$35,0)),INDEX('I.KI 2017-18'!AB$9:AB$393,MATCH($B291,'I.KI 2017-18'!$B$9:$B$393,0)))),"")</f>
        <v>0</v>
      </c>
      <c r="AP291" s="149"/>
      <c r="AQ291" s="156">
        <f>_xlfn.IFNA(IF($B291=$B$381,0,IF($B291=$B$382,0,_xlfn.IFNA(INDEX('I.Supplementary 2017-18'!I$8:I$35,MATCH($B291,'I.Supplementary 2017-18'!$B$8:$B$35,0)),INDEX('I.KI 2017-18'!I$9:I$393,MATCH($B291,'I.KI 2017-18'!$B$9:$B$393,0))))),"")</f>
        <v>0.24941776986514219</v>
      </c>
      <c r="AR291" s="149">
        <f>_xlfn.IFNA(IF($B291=$B$381,0,IF($B291=$B$382,0,_xlfn.IFNA(INDEX('I.Supplementary 2017-18'!J$8:J$35,MATCH($B291,'I.Supplementary 2017-18'!$B$8:$B$35,0)),INDEX('I.KI 2017-18'!J$9:J$393,MATCH($B291,'I.KI 2017-18'!$B$9:$B$393,0))))),"")</f>
        <v>2.1004037767389385</v>
      </c>
      <c r="AS291" s="157">
        <f>_xlfn.IFNA(IF($B291=$B$381,0,IF($B291=$B$382,0,_xlfn.IFNA(INDEX('I.Supplementary 2017-18'!H$8:H$35,MATCH($B291,'I.Supplementary 2017-18'!$B$8:$B$35,0)),INDEX('I.KI 2017-18'!H$9:H$393,MATCH($B291,'I.KI 2017-18'!$B$9:$B$393,0))))),"")</f>
        <v>2.3498215466040806</v>
      </c>
      <c r="AT291" s="149"/>
      <c r="AU291" s="156">
        <f>_xlfn.IFNA(_xlfn.IFNA(INDEX('I.Supplementary 2018-19'!P$8:P$157,MATCH($B291,'I.Supplementary 2018-19'!$B$8:$B$157,0)),INDEX('I.KI 2018-19'!P$9:P$393,MATCH($B291,'I.KI 2018-19'!$B$9:$B$393,0))),"")</f>
        <v>0</v>
      </c>
      <c r="AV291" s="193">
        <f>_xlfn.IFNA(_xlfn.IFNA(INDEX('I.Supplementary 2018-19'!Q$8:Q$157,MATCH($B291,'I.Supplementary 2018-19'!$B$8:$B$157,0)),INDEX('I.KI 2018-19'!Q$9:Q$393,MATCH($B291,'I.KI 2018-19'!$B$9:$B$393,0))),"")</f>
        <v>0</v>
      </c>
      <c r="AW291" s="193">
        <f>_xlfn.IFNA(_xlfn.IFNA(INDEX('I.Supplementary 2018-19'!R$8:R$157,MATCH($B291,'I.Supplementary 2018-19'!$B$8:$B$157,0)),INDEX('I.KI 2018-19'!R$9:R$393,MATCH($B291,'I.KI 2018-19'!$B$9:$B$393,0))),"")</f>
        <v>0</v>
      </c>
      <c r="AX291" s="193">
        <f>_xlfn.IFNA(_xlfn.IFNA(INDEX('I.Supplementary 2018-19'!S$8:S$157,MATCH($B291,'I.Supplementary 2018-19'!$B$8:$B$157,0)),INDEX('I.KI 2018-19'!S$9:S$393,MATCH($B291,'I.KI 2018-19'!$B$9:$B$393,0))),"")</f>
        <v>0</v>
      </c>
      <c r="AY291" s="157">
        <f>_xlfn.IFNA(_xlfn.IFNA(INDEX('I.Supplementary 2018-19'!T$8:T$157,MATCH($B291,'I.Supplementary 2018-19'!$B$8:$B$157,0)),INDEX('I.KI 2018-19'!T$9:T$393,MATCH($B291,'I.KI 2018-19'!$B$9:$B$393,0))),"")</f>
        <v>0</v>
      </c>
      <c r="AZ291" s="156">
        <f>_xlfn.IFNA(_xlfn.IFNA(INDEX('I.Supplementary 2018-19'!U$8:U$157,MATCH($B291,'I.Supplementary 2018-19'!$B$8:$B$157,0)),INDEX('I.KI 2018-19'!U$9:U$393,MATCH($B291,'I.KI 2018-19'!$B$9:$B$393,0))),"")</f>
        <v>0</v>
      </c>
      <c r="BA291" s="193">
        <f>_xlfn.IFNA(_xlfn.IFNA(INDEX('I.Supplementary 2018-19'!V$8:V$157,MATCH($B291,'I.Supplementary 2018-19'!$B$8:$B$157,0)),INDEX('I.KI 2018-19'!V$9:V$393,MATCH($B291,'I.KI 2018-19'!$B$9:$B$393,0))),"")</f>
        <v>2.1635060361259448</v>
      </c>
      <c r="BB291" s="193">
        <f>_xlfn.IFNA(_xlfn.IFNA(INDEX('I.Supplementary 2018-19'!W$8:W$157,MATCH($B291,'I.Supplementary 2018-19'!$B$8:$B$157,0)),INDEX('I.KI 2018-19'!W$9:W$393,MATCH($B291,'I.KI 2018-19'!$B$9:$B$393,0))),"")</f>
        <v>0</v>
      </c>
      <c r="BC291" s="193">
        <f>_xlfn.IFNA(_xlfn.IFNA(INDEX('I.Supplementary 2018-19'!X$8:X$157,MATCH($B291,'I.Supplementary 2018-19'!$B$8:$B$157,0)),INDEX('I.KI 2018-19'!X$9:X$393,MATCH($B291,'I.KI 2018-19'!$B$9:$B$393,0))),"")</f>
        <v>0</v>
      </c>
      <c r="BD291" s="157">
        <f>_xlfn.IFNA(_xlfn.IFNA(INDEX('I.Supplementary 2018-19'!Y$8:Y$157,MATCH($B291,'I.Supplementary 2018-19'!$B$8:$B$157,0)),INDEX('I.KI 2018-19'!Y$9:Y$393,MATCH($B291,'I.KI 2018-19'!$B$9:$B$393,0))),"")</f>
        <v>0</v>
      </c>
      <c r="BE291" s="156">
        <f>_xlfn.IFNA(_xlfn.IFNA(INDEX('I.Supplementary 2018-19'!Z$8:Z$157,MATCH($B291,'I.Supplementary 2018-19'!$B$8:$B$157,0)),INDEX('I.KI 2018-19'!Z$9:Z$393,MATCH($B291,'I.KI 2018-19'!$B$9:$B$393,0))),"")</f>
        <v>0</v>
      </c>
      <c r="BF291" s="193">
        <f>_xlfn.IFNA(_xlfn.IFNA(INDEX('I.Supplementary 2018-19'!AA$8:AA$157,MATCH($B291,'I.Supplementary 2018-19'!$B$8:$B$157,0)),INDEX('I.KI 2018-19'!AA$9:AA$393,MATCH($B291,'I.KI 2018-19'!$B$9:$B$393,0))),"")</f>
        <v>2.1635060361259448</v>
      </c>
      <c r="BG291" s="193">
        <f>_xlfn.IFNA(_xlfn.IFNA(INDEX('I.Supplementary 2018-19'!AB$8:AB$157,MATCH($B291,'I.Supplementary 2018-19'!$B$8:$B$157,0)),INDEX('I.KI 2018-19'!AB$9:AB$393,MATCH($B291,'I.KI 2018-19'!$B$9:$B$393,0))),"")</f>
        <v>0</v>
      </c>
      <c r="BH291" s="193">
        <f>_xlfn.IFNA(_xlfn.IFNA(INDEX('I.Supplementary 2018-19'!AC$8:AC$157,MATCH($B291,'I.Supplementary 2018-19'!$B$8:$B$157,0)),INDEX('I.KI 2018-19'!AC$9:AC$393,MATCH($B291,'I.KI 2018-19'!$B$9:$B$393,0))),"")</f>
        <v>0</v>
      </c>
      <c r="BI291" s="157">
        <f>_xlfn.IFNA(_xlfn.IFNA(INDEX('I.Supplementary 2018-19'!AD$8:AD$157,MATCH($B291,'I.Supplementary 2018-19'!$B$8:$B$157,0)),INDEX('I.KI 2018-19'!AD$9:AD$393,MATCH($B291,'I.KI 2018-19'!$B$9:$B$393,0))),"")</f>
        <v>0</v>
      </c>
      <c r="BJ291" s="149"/>
      <c r="BK291" s="156">
        <f>_xlfn.IFNA(IF($B291=$B$381,0,IF($B291=$B$382,0,_xlfn.IFNA(INDEX('I.Supplementary 2018-19'!I$8:I$157,MATCH($B291,'I.Supplementary 2018-19'!$B$8:$B$157,0)),INDEX('I.KI 2018-19'!I$9:I$393,MATCH($B291,'I.KI 2018-19'!$B$9:$B$393,0))))),"")</f>
        <v>0</v>
      </c>
      <c r="BL291" s="149">
        <f>_xlfn.IFNA(IF($B291=$B$381,0,IF($B291=$B$382,0,_xlfn.IFNA(INDEX('I.Supplementary 2018-19'!J$8:J$157,MATCH($B291,'I.Supplementary 2018-19'!$B$8:$B$157,0)),INDEX('I.KI 2018-19'!J$9:J$393,MATCH($B291,'I.KI 2018-19'!$B$9:$B$393,0))))),"")</f>
        <v>2.1635060361259448</v>
      </c>
      <c r="BM291" s="157">
        <f>_xlfn.IFNA(IF($B291=$B$381,0,IF($B291=$B$382,0,_xlfn.IFNA(INDEX('I.Supplementary 2018-19'!H$8:H$157,MATCH($B291,'I.Supplementary 2018-19'!$B$8:$B$157,0)),INDEX('I.KI 2018-19'!H$9:H$393,MATCH($B291,'I.KI 2018-19'!$B$9:$B$393,0))))),"")</f>
        <v>2.1635060361259448</v>
      </c>
    </row>
    <row r="292" spans="2:65">
      <c r="B292" s="121" t="str">
        <f>'Calculations for 2021-22'!B292</f>
        <v>E2637</v>
      </c>
      <c r="C292" s="160" t="str">
        <f>'Calculations for 2021-22'!D292</f>
        <v>E2637</v>
      </c>
      <c r="D292" t="str">
        <f>'Calculations for 2021-22'!E292</f>
        <v>SD</v>
      </c>
      <c r="E292" t="str">
        <f>'Calculations for 2021-22'!F292</f>
        <v>P1910</v>
      </c>
      <c r="F292" s="120" t="str">
        <f>'Calculations for 2021-22'!H292</f>
        <v>South Norfolk</v>
      </c>
      <c r="G292" s="156">
        <f>_xlfn.IFNA(INDEX('I.KI 2016-17'!M$8:M$391,MATCH($B292,'I.KI 2016-17'!$B$8:$B$391,0)),"")</f>
        <v>0</v>
      </c>
      <c r="H292" s="149">
        <f>_xlfn.IFNA(INDEX('I.KI 2016-17'!N$8:N$391,MATCH($B292,'I.KI 2016-17'!$B$8:$B$391,0)),"")</f>
        <v>1.5020464274650001</v>
      </c>
      <c r="I292" s="149">
        <f>_xlfn.IFNA(INDEX('I.KI 2016-17'!O$8:O$391,MATCH($B292,'I.KI 2016-17'!$B$8:$B$391,0)),"")</f>
        <v>0</v>
      </c>
      <c r="J292" s="149">
        <f>_xlfn.IFNA(INDEX('I.KI 2016-17'!P$8:P$391,MATCH($B292,'I.KI 2016-17'!$B$8:$B$391,0)),"")</f>
        <v>0</v>
      </c>
      <c r="K292" s="157">
        <f>_xlfn.IFNA(INDEX('I.KI 2016-17'!Q$8:Q$391,MATCH($B292,'I.KI 2016-17'!$B$8:$B$391,0)),"")</f>
        <v>0</v>
      </c>
      <c r="L292" s="156">
        <f>_xlfn.IFNA(INDEX('I.KI 2016-17'!R$8:R$391,MATCH($B292,'I.KI 2016-17'!$B$8:$B$391,0)),"")</f>
        <v>0</v>
      </c>
      <c r="M292" s="193">
        <f>_xlfn.IFNA(INDEX('I.KI 2016-17'!S$8:S$391,MATCH($B292,'I.KI 2016-17'!$B$8:$B$391,0)),"")</f>
        <v>2.8566927575249998</v>
      </c>
      <c r="N292" s="193">
        <f>_xlfn.IFNA(INDEX('I.KI 2016-17'!T$8:T$391,MATCH($B292,'I.KI 2016-17'!$B$8:$B$391,0)),"")</f>
        <v>0</v>
      </c>
      <c r="O292" s="193">
        <f>_xlfn.IFNA(INDEX('I.KI 2016-17'!U$8:U$391,MATCH($B292,'I.KI 2016-17'!$B$8:$B$391,0)),"")</f>
        <v>0</v>
      </c>
      <c r="P292" s="157">
        <f>_xlfn.IFNA(INDEX('I.KI 2016-17'!V$8:V$391,MATCH($B292,'I.KI 2016-17'!$B$8:$B$391,0)),"")</f>
        <v>0</v>
      </c>
      <c r="Q292" s="156">
        <f>_xlfn.IFNA(INDEX('I.KI 2016-17'!W$8:W$391,MATCH($B292,'I.KI 2016-17'!$B$8:$B$391,0)),"")</f>
        <v>0</v>
      </c>
      <c r="R292" s="193">
        <f>_xlfn.IFNA(INDEX('I.KI 2016-17'!X$8:X$391,MATCH($B292,'I.KI 2016-17'!$B$8:$B$391,0)),"")</f>
        <v>4.3587391849900001</v>
      </c>
      <c r="S292" s="193">
        <f>_xlfn.IFNA(INDEX('I.KI 2016-17'!Y$8:Y$391,MATCH($B292,'I.KI 2016-17'!$B$8:$B$391,0)),"")</f>
        <v>0</v>
      </c>
      <c r="T292" s="193">
        <f>_xlfn.IFNA(INDEX('I.KI 2016-17'!Z$8:Z$391,MATCH($B292,'I.KI 2016-17'!$B$8:$B$391,0)),"")</f>
        <v>0</v>
      </c>
      <c r="U292" s="157">
        <f>_xlfn.IFNA(INDEX('I.KI 2016-17'!AA$8:AA$391,MATCH($B292,'I.KI 2016-17'!$B$8:$B$391,0)),"")</f>
        <v>0</v>
      </c>
      <c r="V292" s="149"/>
      <c r="W292" s="154">
        <f>_xlfn.IFNA(INDEX('I.KI 2016-17'!$H$8:$H$391,MATCH(B292,'I.KI 2016-17'!$B$8:$B$391,0)),"")</f>
        <v>1.5020464274650001</v>
      </c>
      <c r="X292" s="153">
        <f>_xlfn.IFNA(INDEX('I.KI 2016-17'!$I$8:$I$391,MATCH(B292,'I.KI 2016-17'!$B$8:$B$391,0)),"")</f>
        <v>2.8566927575249998</v>
      </c>
      <c r="Y292" s="155">
        <f>_xlfn.IFNA(INDEX('I.KI 2016-17'!$G$8:$G$391,MATCH(B292,'I.KI 2016-17'!$B$8:$B$391,0)),"")</f>
        <v>4.3587391849900001</v>
      </c>
      <c r="Z292" s="149"/>
      <c r="AA292" s="156">
        <f>_xlfn.IFNA(IF($B292=$B$382,0,_xlfn.IFNA(INDEX('I.Supplementary 2017-18'!N$8:N$35,MATCH($B292,'I.Supplementary 2017-18'!$B$8:$B$35,0)),INDEX('I.KI 2017-18'!N$9:N$393,MATCH($B292,'I.KI 2017-18'!$B$9:$B$393,0)))),"")</f>
        <v>0</v>
      </c>
      <c r="AB292" s="193">
        <f>_xlfn.IFNA(IF($B292=$B$382,0,_xlfn.IFNA(INDEX('I.Supplementary 2017-18'!O$8:O$35,MATCH($B292,'I.Supplementary 2017-18'!$B$8:$B$35,0)),INDEX('I.KI 2017-18'!O$9:O$393,MATCH($B292,'I.KI 2017-18'!$B$9:$B$393,0)))),"")</f>
        <v>0.83195595319525706</v>
      </c>
      <c r="AC292" s="193">
        <f>_xlfn.IFNA(IF($B292=$B$382,0,_xlfn.IFNA(INDEX('I.Supplementary 2017-18'!P$8:P$35,MATCH($B292,'I.Supplementary 2017-18'!$B$8:$B$35,0)),INDEX('I.KI 2017-18'!P$9:P$393,MATCH($B292,'I.KI 2017-18'!$B$9:$B$393,0)))),"")</f>
        <v>0</v>
      </c>
      <c r="AD292" s="193">
        <f>_xlfn.IFNA(IF($B292=$B$382,0,_xlfn.IFNA(INDEX('I.Supplementary 2017-18'!Q$8:Q$35,MATCH($B292,'I.Supplementary 2017-18'!$B$8:$B$35,0)),INDEX('I.KI 2017-18'!Q$9:Q$393,MATCH($B292,'I.KI 2017-18'!$B$9:$B$393,0)))),"")</f>
        <v>0</v>
      </c>
      <c r="AE292" s="157">
        <f>_xlfn.IFNA(IF($B292=$B$382,0,_xlfn.IFNA(INDEX('I.Supplementary 2017-18'!R$8:R$35,MATCH($B292,'I.Supplementary 2017-18'!$B$8:$B$35,0)),INDEX('I.KI 2017-18'!R$9:R$393,MATCH($B292,'I.KI 2017-18'!$B$9:$B$393,0)))),"")</f>
        <v>0</v>
      </c>
      <c r="AF292" s="156">
        <f>_xlfn.IFNA(IF($B292=$B$382,0,_xlfn.IFNA(INDEX('I.Supplementary 2017-18'!S$8:S$35,MATCH($B292,'I.Supplementary 2017-18'!$B$8:$B$35,0)),INDEX('I.KI 2017-18'!S$9:S$393,MATCH($B292,'I.KI 2017-18'!$B$9:$B$393,0)))),"")</f>
        <v>0</v>
      </c>
      <c r="AG292" s="193">
        <f>_xlfn.IFNA(IF($B292=$B$382,0,_xlfn.IFNA(INDEX('I.Supplementary 2017-18'!T$8:T$35,MATCH($B292,'I.Supplementary 2017-18'!$B$8:$B$35,0)),INDEX('I.KI 2017-18'!T$9:T$393,MATCH($B292,'I.KI 2017-18'!$B$9:$B$393,0)))),"")</f>
        <v>2.9150150672895698</v>
      </c>
      <c r="AH292" s="193">
        <f>_xlfn.IFNA(IF($B292=$B$382,0,_xlfn.IFNA(INDEX('I.Supplementary 2017-18'!U$8:U$35,MATCH($B292,'I.Supplementary 2017-18'!$B$8:$B$35,0)),INDEX('I.KI 2017-18'!U$9:U$393,MATCH($B292,'I.KI 2017-18'!$B$9:$B$393,0)))),"")</f>
        <v>0</v>
      </c>
      <c r="AI292" s="193">
        <f>_xlfn.IFNA(IF($B292=$B$382,0,_xlfn.IFNA(INDEX('I.Supplementary 2017-18'!V$8:V$35,MATCH($B292,'I.Supplementary 2017-18'!$B$8:$B$35,0)),INDEX('I.KI 2017-18'!V$9:V$393,MATCH($B292,'I.KI 2017-18'!$B$9:$B$393,0)))),"")</f>
        <v>0</v>
      </c>
      <c r="AJ292" s="157">
        <f>_xlfn.IFNA(IF($B292=$B$382,0,_xlfn.IFNA(INDEX('I.Supplementary 2017-18'!W$8:W$35,MATCH($B292,'I.Supplementary 2017-18'!$B$8:$B$35,0)),INDEX('I.KI 2017-18'!W$9:W$393,MATCH($B292,'I.KI 2017-18'!$B$9:$B$393,0)))),"")</f>
        <v>0</v>
      </c>
      <c r="AK292" s="156">
        <f>_xlfn.IFNA(IF($B292=$B$382,0,_xlfn.IFNA(INDEX('I.Supplementary 2017-18'!X$8:X$35,MATCH($B292,'I.Supplementary 2017-18'!$B$8:$B$35,0)),INDEX('I.KI 2017-18'!X$9:X$393,MATCH($B292,'I.KI 2017-18'!$B$9:$B$393,0)))),"")</f>
        <v>0</v>
      </c>
      <c r="AL292" s="193">
        <f>_xlfn.IFNA(IF($B292=$B$382,0,_xlfn.IFNA(INDEX('I.Supplementary 2017-18'!Y$8:Y$35,MATCH($B292,'I.Supplementary 2017-18'!$B$8:$B$35,0)),INDEX('I.KI 2017-18'!Y$9:Y$393,MATCH($B292,'I.KI 2017-18'!$B$9:$B$393,0)))),"")</f>
        <v>3.746971020484827</v>
      </c>
      <c r="AM292" s="193">
        <f>_xlfn.IFNA(IF($B292=$B$382,0,_xlfn.IFNA(INDEX('I.Supplementary 2017-18'!Z$8:Z$35,MATCH($B292,'I.Supplementary 2017-18'!$B$8:$B$35,0)),INDEX('I.KI 2017-18'!Z$9:Z$393,MATCH($B292,'I.KI 2017-18'!$B$9:$B$393,0)))),"")</f>
        <v>0</v>
      </c>
      <c r="AN292" s="193">
        <f>_xlfn.IFNA(IF($B292=$B$382,0,_xlfn.IFNA(INDEX('I.Supplementary 2017-18'!AA$8:AA$35,MATCH($B292,'I.Supplementary 2017-18'!$B$8:$B$35,0)),INDEX('I.KI 2017-18'!AA$9:AA$393,MATCH($B292,'I.KI 2017-18'!$B$9:$B$393,0)))),"")</f>
        <v>0</v>
      </c>
      <c r="AO292" s="157">
        <f>_xlfn.IFNA(IF($B292=$B$382,0,_xlfn.IFNA(INDEX('I.Supplementary 2017-18'!AB$8:AB$35,MATCH($B292,'I.Supplementary 2017-18'!$B$8:$B$35,0)),INDEX('I.KI 2017-18'!AB$9:AB$393,MATCH($B292,'I.KI 2017-18'!$B$9:$B$393,0)))),"")</f>
        <v>0</v>
      </c>
      <c r="AP292" s="149"/>
      <c r="AQ292" s="156">
        <f>_xlfn.IFNA(IF($B292=$B$381,0,IF($B292=$B$382,0,_xlfn.IFNA(INDEX('I.Supplementary 2017-18'!I$8:I$35,MATCH($B292,'I.Supplementary 2017-18'!$B$8:$B$35,0)),INDEX('I.KI 2017-18'!I$9:I$393,MATCH($B292,'I.KI 2017-18'!$B$9:$B$393,0))))),"")</f>
        <v>0.83195595319525706</v>
      </c>
      <c r="AR292" s="149">
        <f>_xlfn.IFNA(IF($B292=$B$381,0,IF($B292=$B$382,0,_xlfn.IFNA(INDEX('I.Supplementary 2017-18'!J$8:J$35,MATCH($B292,'I.Supplementary 2017-18'!$B$8:$B$35,0)),INDEX('I.KI 2017-18'!J$9:J$393,MATCH($B292,'I.KI 2017-18'!$B$9:$B$393,0))))),"")</f>
        <v>2.9150150672895698</v>
      </c>
      <c r="AS292" s="157">
        <f>_xlfn.IFNA(IF($B292=$B$381,0,IF($B292=$B$382,0,_xlfn.IFNA(INDEX('I.Supplementary 2017-18'!H$8:H$35,MATCH($B292,'I.Supplementary 2017-18'!$B$8:$B$35,0)),INDEX('I.KI 2017-18'!H$9:H$393,MATCH($B292,'I.KI 2017-18'!$B$9:$B$393,0))))),"")</f>
        <v>3.746971020484827</v>
      </c>
      <c r="AT292" s="149"/>
      <c r="AU292" s="156">
        <f>_xlfn.IFNA(_xlfn.IFNA(INDEX('I.Supplementary 2018-19'!P$8:P$157,MATCH($B292,'I.Supplementary 2018-19'!$B$8:$B$157,0)),INDEX('I.KI 2018-19'!P$9:P$393,MATCH($B292,'I.KI 2018-19'!$B$9:$B$393,0))),"")</f>
        <v>0</v>
      </c>
      <c r="AV292" s="193">
        <f>_xlfn.IFNA(_xlfn.IFNA(INDEX('I.Supplementary 2018-19'!Q$8:Q$157,MATCH($B292,'I.Supplementary 2018-19'!$B$8:$B$157,0)),INDEX('I.KI 2018-19'!Q$9:Q$393,MATCH($B292,'I.KI 2018-19'!$B$9:$B$393,0))),"")</f>
        <v>0.41678138780049423</v>
      </c>
      <c r="AW292" s="193">
        <f>_xlfn.IFNA(_xlfn.IFNA(INDEX('I.Supplementary 2018-19'!R$8:R$157,MATCH($B292,'I.Supplementary 2018-19'!$B$8:$B$157,0)),INDEX('I.KI 2018-19'!R$9:R$393,MATCH($B292,'I.KI 2018-19'!$B$9:$B$393,0))),"")</f>
        <v>0</v>
      </c>
      <c r="AX292" s="193">
        <f>_xlfn.IFNA(_xlfn.IFNA(INDEX('I.Supplementary 2018-19'!S$8:S$157,MATCH($B292,'I.Supplementary 2018-19'!$B$8:$B$157,0)),INDEX('I.KI 2018-19'!S$9:S$393,MATCH($B292,'I.KI 2018-19'!$B$9:$B$393,0))),"")</f>
        <v>0</v>
      </c>
      <c r="AY292" s="157">
        <f>_xlfn.IFNA(_xlfn.IFNA(INDEX('I.Supplementary 2018-19'!T$8:T$157,MATCH($B292,'I.Supplementary 2018-19'!$B$8:$B$157,0)),INDEX('I.KI 2018-19'!T$9:T$393,MATCH($B292,'I.KI 2018-19'!$B$9:$B$393,0))),"")</f>
        <v>0</v>
      </c>
      <c r="AZ292" s="156">
        <f>_xlfn.IFNA(_xlfn.IFNA(INDEX('I.Supplementary 2018-19'!U$8:U$157,MATCH($B292,'I.Supplementary 2018-19'!$B$8:$B$157,0)),INDEX('I.KI 2018-19'!U$9:U$393,MATCH($B292,'I.KI 2018-19'!$B$9:$B$393,0))),"")</f>
        <v>0</v>
      </c>
      <c r="BA292" s="193">
        <f>_xlfn.IFNA(_xlfn.IFNA(INDEX('I.Supplementary 2018-19'!V$8:V$157,MATCH($B292,'I.Supplementary 2018-19'!$B$8:$B$157,0)),INDEX('I.KI 2018-19'!V$9:V$393,MATCH($B292,'I.KI 2018-19'!$B$9:$B$393,0))),"")</f>
        <v>3.0025906272510587</v>
      </c>
      <c r="BB292" s="193">
        <f>_xlfn.IFNA(_xlfn.IFNA(INDEX('I.Supplementary 2018-19'!W$8:W$157,MATCH($B292,'I.Supplementary 2018-19'!$B$8:$B$157,0)),INDEX('I.KI 2018-19'!W$9:W$393,MATCH($B292,'I.KI 2018-19'!$B$9:$B$393,0))),"")</f>
        <v>0</v>
      </c>
      <c r="BC292" s="193">
        <f>_xlfn.IFNA(_xlfn.IFNA(INDEX('I.Supplementary 2018-19'!X$8:X$157,MATCH($B292,'I.Supplementary 2018-19'!$B$8:$B$157,0)),INDEX('I.KI 2018-19'!X$9:X$393,MATCH($B292,'I.KI 2018-19'!$B$9:$B$393,0))),"")</f>
        <v>0</v>
      </c>
      <c r="BD292" s="157">
        <f>_xlfn.IFNA(_xlfn.IFNA(INDEX('I.Supplementary 2018-19'!Y$8:Y$157,MATCH($B292,'I.Supplementary 2018-19'!$B$8:$B$157,0)),INDEX('I.KI 2018-19'!Y$9:Y$393,MATCH($B292,'I.KI 2018-19'!$B$9:$B$393,0))),"")</f>
        <v>0</v>
      </c>
      <c r="BE292" s="156">
        <f>_xlfn.IFNA(_xlfn.IFNA(INDEX('I.Supplementary 2018-19'!Z$8:Z$157,MATCH($B292,'I.Supplementary 2018-19'!$B$8:$B$157,0)),INDEX('I.KI 2018-19'!Z$9:Z$393,MATCH($B292,'I.KI 2018-19'!$B$9:$B$393,0))),"")</f>
        <v>0</v>
      </c>
      <c r="BF292" s="193">
        <f>_xlfn.IFNA(_xlfn.IFNA(INDEX('I.Supplementary 2018-19'!AA$8:AA$157,MATCH($B292,'I.Supplementary 2018-19'!$B$8:$B$157,0)),INDEX('I.KI 2018-19'!AA$9:AA$393,MATCH($B292,'I.KI 2018-19'!$B$9:$B$393,0))),"")</f>
        <v>3.419372015051553</v>
      </c>
      <c r="BG292" s="193">
        <f>_xlfn.IFNA(_xlfn.IFNA(INDEX('I.Supplementary 2018-19'!AB$8:AB$157,MATCH($B292,'I.Supplementary 2018-19'!$B$8:$B$157,0)),INDEX('I.KI 2018-19'!AB$9:AB$393,MATCH($B292,'I.KI 2018-19'!$B$9:$B$393,0))),"")</f>
        <v>0</v>
      </c>
      <c r="BH292" s="193">
        <f>_xlfn.IFNA(_xlfn.IFNA(INDEX('I.Supplementary 2018-19'!AC$8:AC$157,MATCH($B292,'I.Supplementary 2018-19'!$B$8:$B$157,0)),INDEX('I.KI 2018-19'!AC$9:AC$393,MATCH($B292,'I.KI 2018-19'!$B$9:$B$393,0))),"")</f>
        <v>0</v>
      </c>
      <c r="BI292" s="157">
        <f>_xlfn.IFNA(_xlfn.IFNA(INDEX('I.Supplementary 2018-19'!AD$8:AD$157,MATCH($B292,'I.Supplementary 2018-19'!$B$8:$B$157,0)),INDEX('I.KI 2018-19'!AD$9:AD$393,MATCH($B292,'I.KI 2018-19'!$B$9:$B$393,0))),"")</f>
        <v>0</v>
      </c>
      <c r="BJ292" s="149"/>
      <c r="BK292" s="156">
        <f>_xlfn.IFNA(IF($B292=$B$381,0,IF($B292=$B$382,0,_xlfn.IFNA(INDEX('I.Supplementary 2018-19'!I$8:I$157,MATCH($B292,'I.Supplementary 2018-19'!$B$8:$B$157,0)),INDEX('I.KI 2018-19'!I$9:I$393,MATCH($B292,'I.KI 2018-19'!$B$9:$B$393,0))))),"")</f>
        <v>0.41678138780049423</v>
      </c>
      <c r="BL292" s="149">
        <f>_xlfn.IFNA(IF($B292=$B$381,0,IF($B292=$B$382,0,_xlfn.IFNA(INDEX('I.Supplementary 2018-19'!J$8:J$157,MATCH($B292,'I.Supplementary 2018-19'!$B$8:$B$157,0)),INDEX('I.KI 2018-19'!J$9:J$393,MATCH($B292,'I.KI 2018-19'!$B$9:$B$393,0))))),"")</f>
        <v>3.0025906272510587</v>
      </c>
      <c r="BM292" s="157">
        <f>_xlfn.IFNA(IF($B292=$B$381,0,IF($B292=$B$382,0,_xlfn.IFNA(INDEX('I.Supplementary 2018-19'!H$8:H$157,MATCH($B292,'I.Supplementary 2018-19'!$B$8:$B$157,0)),INDEX('I.KI 2018-19'!H$9:H$393,MATCH($B292,'I.KI 2018-19'!$B$9:$B$393,0))))),"")</f>
        <v>3.419372015051553</v>
      </c>
    </row>
    <row r="293" spans="2:65">
      <c r="B293" s="121" t="str">
        <f>'Calculations for 2021-22'!B293</f>
        <v>E2836</v>
      </c>
      <c r="C293" s="160" t="str">
        <f>'Calculations for 2021-22'!D293</f>
        <v>E2836</v>
      </c>
      <c r="D293" t="str">
        <f>'Calculations for 2021-22'!E293</f>
        <v>SD</v>
      </c>
      <c r="E293" t="str">
        <f>'Calculations for 2021-22'!F293</f>
        <v>P1907</v>
      </c>
      <c r="F293" s="120" t="str">
        <f>'Calculations for 2021-22'!H293</f>
        <v>South Northamptonshire</v>
      </c>
      <c r="G293" s="156">
        <f>_xlfn.IFNA(INDEX('I.KI 2016-17'!M$8:M$391,MATCH($B293,'I.KI 2016-17'!$B$8:$B$391,0)),"")</f>
        <v>0</v>
      </c>
      <c r="H293" s="149">
        <f>_xlfn.IFNA(INDEX('I.KI 2016-17'!N$8:N$391,MATCH($B293,'I.KI 2016-17'!$B$8:$B$391,0)),"")</f>
        <v>0.81166743204299996</v>
      </c>
      <c r="I293" s="149">
        <f>_xlfn.IFNA(INDEX('I.KI 2016-17'!O$8:O$391,MATCH($B293,'I.KI 2016-17'!$B$8:$B$391,0)),"")</f>
        <v>0</v>
      </c>
      <c r="J293" s="149">
        <f>_xlfn.IFNA(INDEX('I.KI 2016-17'!P$8:P$391,MATCH($B293,'I.KI 2016-17'!$B$8:$B$391,0)),"")</f>
        <v>0</v>
      </c>
      <c r="K293" s="157">
        <f>_xlfn.IFNA(INDEX('I.KI 2016-17'!Q$8:Q$391,MATCH($B293,'I.KI 2016-17'!$B$8:$B$391,0)),"")</f>
        <v>0</v>
      </c>
      <c r="L293" s="156">
        <f>_xlfn.IFNA(INDEX('I.KI 2016-17'!R$8:R$391,MATCH($B293,'I.KI 2016-17'!$B$8:$B$391,0)),"")</f>
        <v>0</v>
      </c>
      <c r="M293" s="193">
        <f>_xlfn.IFNA(INDEX('I.KI 2016-17'!S$8:S$391,MATCH($B293,'I.KI 2016-17'!$B$8:$B$391,0)),"")</f>
        <v>1.7258643403060001</v>
      </c>
      <c r="N293" s="193">
        <f>_xlfn.IFNA(INDEX('I.KI 2016-17'!T$8:T$391,MATCH($B293,'I.KI 2016-17'!$B$8:$B$391,0)),"")</f>
        <v>0</v>
      </c>
      <c r="O293" s="193">
        <f>_xlfn.IFNA(INDEX('I.KI 2016-17'!U$8:U$391,MATCH($B293,'I.KI 2016-17'!$B$8:$B$391,0)),"")</f>
        <v>0</v>
      </c>
      <c r="P293" s="157">
        <f>_xlfn.IFNA(INDEX('I.KI 2016-17'!V$8:V$391,MATCH($B293,'I.KI 2016-17'!$B$8:$B$391,0)),"")</f>
        <v>0</v>
      </c>
      <c r="Q293" s="156">
        <f>_xlfn.IFNA(INDEX('I.KI 2016-17'!W$8:W$391,MATCH($B293,'I.KI 2016-17'!$B$8:$B$391,0)),"")</f>
        <v>0</v>
      </c>
      <c r="R293" s="193">
        <f>_xlfn.IFNA(INDEX('I.KI 2016-17'!X$8:X$391,MATCH($B293,'I.KI 2016-17'!$B$8:$B$391,0)),"")</f>
        <v>2.5375317723490003</v>
      </c>
      <c r="S293" s="193">
        <f>_xlfn.IFNA(INDEX('I.KI 2016-17'!Y$8:Y$391,MATCH($B293,'I.KI 2016-17'!$B$8:$B$391,0)),"")</f>
        <v>0</v>
      </c>
      <c r="T293" s="193">
        <f>_xlfn.IFNA(INDEX('I.KI 2016-17'!Z$8:Z$391,MATCH($B293,'I.KI 2016-17'!$B$8:$B$391,0)),"")</f>
        <v>0</v>
      </c>
      <c r="U293" s="157">
        <f>_xlfn.IFNA(INDEX('I.KI 2016-17'!AA$8:AA$391,MATCH($B293,'I.KI 2016-17'!$B$8:$B$391,0)),"")</f>
        <v>0</v>
      </c>
      <c r="V293" s="149"/>
      <c r="W293" s="154">
        <f>_xlfn.IFNA(INDEX('I.KI 2016-17'!$H$8:$H$391,MATCH(B293,'I.KI 2016-17'!$B$8:$B$391,0)),"")</f>
        <v>0.81166743204299996</v>
      </c>
      <c r="X293" s="153">
        <f>_xlfn.IFNA(INDEX('I.KI 2016-17'!$I$8:$I$391,MATCH(B293,'I.KI 2016-17'!$B$8:$B$391,0)),"")</f>
        <v>1.7258643403060001</v>
      </c>
      <c r="Y293" s="155">
        <f>_xlfn.IFNA(INDEX('I.KI 2016-17'!$G$8:$G$391,MATCH(B293,'I.KI 2016-17'!$B$8:$B$391,0)),"")</f>
        <v>2.5375317723490003</v>
      </c>
      <c r="Z293" s="149"/>
      <c r="AA293" s="156">
        <f>_xlfn.IFNA(IF($B293=$B$382,0,_xlfn.IFNA(INDEX('I.Supplementary 2017-18'!N$8:N$35,MATCH($B293,'I.Supplementary 2017-18'!$B$8:$B$35,0)),INDEX('I.KI 2017-18'!N$9:N$393,MATCH($B293,'I.KI 2017-18'!$B$9:$B$393,0)))),"")</f>
        <v>0</v>
      </c>
      <c r="AB293" s="193">
        <f>_xlfn.IFNA(IF($B293=$B$382,0,_xlfn.IFNA(INDEX('I.Supplementary 2017-18'!O$8:O$35,MATCH($B293,'I.Supplementary 2017-18'!$B$8:$B$35,0)),INDEX('I.KI 2017-18'!O$9:O$393,MATCH($B293,'I.KI 2017-18'!$B$9:$B$393,0)))),"")</f>
        <v>0.28711386967621372</v>
      </c>
      <c r="AC293" s="193">
        <f>_xlfn.IFNA(IF($B293=$B$382,0,_xlfn.IFNA(INDEX('I.Supplementary 2017-18'!P$8:P$35,MATCH($B293,'I.Supplementary 2017-18'!$B$8:$B$35,0)),INDEX('I.KI 2017-18'!P$9:P$393,MATCH($B293,'I.KI 2017-18'!$B$9:$B$393,0)))),"")</f>
        <v>0</v>
      </c>
      <c r="AD293" s="193">
        <f>_xlfn.IFNA(IF($B293=$B$382,0,_xlfn.IFNA(INDEX('I.Supplementary 2017-18'!Q$8:Q$35,MATCH($B293,'I.Supplementary 2017-18'!$B$8:$B$35,0)),INDEX('I.KI 2017-18'!Q$9:Q$393,MATCH($B293,'I.KI 2017-18'!$B$9:$B$393,0)))),"")</f>
        <v>0</v>
      </c>
      <c r="AE293" s="157">
        <f>_xlfn.IFNA(IF($B293=$B$382,0,_xlfn.IFNA(INDEX('I.Supplementary 2017-18'!R$8:R$35,MATCH($B293,'I.Supplementary 2017-18'!$B$8:$B$35,0)),INDEX('I.KI 2017-18'!R$9:R$393,MATCH($B293,'I.KI 2017-18'!$B$9:$B$393,0)))),"")</f>
        <v>0</v>
      </c>
      <c r="AF293" s="156">
        <f>_xlfn.IFNA(IF($B293=$B$382,0,_xlfn.IFNA(INDEX('I.Supplementary 2017-18'!S$8:S$35,MATCH($B293,'I.Supplementary 2017-18'!$B$8:$B$35,0)),INDEX('I.KI 2017-18'!S$9:S$393,MATCH($B293,'I.KI 2017-18'!$B$9:$B$393,0)))),"")</f>
        <v>0</v>
      </c>
      <c r="AG293" s="193">
        <f>_xlfn.IFNA(IF($B293=$B$382,0,_xlfn.IFNA(INDEX('I.Supplementary 2017-18'!T$8:T$35,MATCH($B293,'I.Supplementary 2017-18'!$B$8:$B$35,0)),INDEX('I.KI 2017-18'!T$9:T$393,MATCH($B293,'I.KI 2017-18'!$B$9:$B$393,0)))),"")</f>
        <v>1.7610996292259606</v>
      </c>
      <c r="AH293" s="193">
        <f>_xlfn.IFNA(IF($B293=$B$382,0,_xlfn.IFNA(INDEX('I.Supplementary 2017-18'!U$8:U$35,MATCH($B293,'I.Supplementary 2017-18'!$B$8:$B$35,0)),INDEX('I.KI 2017-18'!U$9:U$393,MATCH($B293,'I.KI 2017-18'!$B$9:$B$393,0)))),"")</f>
        <v>0</v>
      </c>
      <c r="AI293" s="193">
        <f>_xlfn.IFNA(IF($B293=$B$382,0,_xlfn.IFNA(INDEX('I.Supplementary 2017-18'!V$8:V$35,MATCH($B293,'I.Supplementary 2017-18'!$B$8:$B$35,0)),INDEX('I.KI 2017-18'!V$9:V$393,MATCH($B293,'I.KI 2017-18'!$B$9:$B$393,0)))),"")</f>
        <v>0</v>
      </c>
      <c r="AJ293" s="157">
        <f>_xlfn.IFNA(IF($B293=$B$382,0,_xlfn.IFNA(INDEX('I.Supplementary 2017-18'!W$8:W$35,MATCH($B293,'I.Supplementary 2017-18'!$B$8:$B$35,0)),INDEX('I.KI 2017-18'!W$9:W$393,MATCH($B293,'I.KI 2017-18'!$B$9:$B$393,0)))),"")</f>
        <v>0</v>
      </c>
      <c r="AK293" s="156">
        <f>_xlfn.IFNA(IF($B293=$B$382,0,_xlfn.IFNA(INDEX('I.Supplementary 2017-18'!X$8:X$35,MATCH($B293,'I.Supplementary 2017-18'!$B$8:$B$35,0)),INDEX('I.KI 2017-18'!X$9:X$393,MATCH($B293,'I.KI 2017-18'!$B$9:$B$393,0)))),"")</f>
        <v>0</v>
      </c>
      <c r="AL293" s="193">
        <f>_xlfn.IFNA(IF($B293=$B$382,0,_xlfn.IFNA(INDEX('I.Supplementary 2017-18'!Y$8:Y$35,MATCH($B293,'I.Supplementary 2017-18'!$B$8:$B$35,0)),INDEX('I.KI 2017-18'!Y$9:Y$393,MATCH($B293,'I.KI 2017-18'!$B$9:$B$393,0)))),"")</f>
        <v>2.0482134989021743</v>
      </c>
      <c r="AM293" s="193">
        <f>_xlfn.IFNA(IF($B293=$B$382,0,_xlfn.IFNA(INDEX('I.Supplementary 2017-18'!Z$8:Z$35,MATCH($B293,'I.Supplementary 2017-18'!$B$8:$B$35,0)),INDEX('I.KI 2017-18'!Z$9:Z$393,MATCH($B293,'I.KI 2017-18'!$B$9:$B$393,0)))),"")</f>
        <v>0</v>
      </c>
      <c r="AN293" s="193">
        <f>_xlfn.IFNA(IF($B293=$B$382,0,_xlfn.IFNA(INDEX('I.Supplementary 2017-18'!AA$8:AA$35,MATCH($B293,'I.Supplementary 2017-18'!$B$8:$B$35,0)),INDEX('I.KI 2017-18'!AA$9:AA$393,MATCH($B293,'I.KI 2017-18'!$B$9:$B$393,0)))),"")</f>
        <v>0</v>
      </c>
      <c r="AO293" s="157">
        <f>_xlfn.IFNA(IF($B293=$B$382,0,_xlfn.IFNA(INDEX('I.Supplementary 2017-18'!AB$8:AB$35,MATCH($B293,'I.Supplementary 2017-18'!$B$8:$B$35,0)),INDEX('I.KI 2017-18'!AB$9:AB$393,MATCH($B293,'I.KI 2017-18'!$B$9:$B$393,0)))),"")</f>
        <v>0</v>
      </c>
      <c r="AP293" s="149"/>
      <c r="AQ293" s="156">
        <f>_xlfn.IFNA(IF($B293=$B$381,0,IF($B293=$B$382,0,_xlfn.IFNA(INDEX('I.Supplementary 2017-18'!I$8:I$35,MATCH($B293,'I.Supplementary 2017-18'!$B$8:$B$35,0)),INDEX('I.KI 2017-18'!I$9:I$393,MATCH($B293,'I.KI 2017-18'!$B$9:$B$393,0))))),"")</f>
        <v>0.28711386967621372</v>
      </c>
      <c r="AR293" s="149">
        <f>_xlfn.IFNA(IF($B293=$B$381,0,IF($B293=$B$382,0,_xlfn.IFNA(INDEX('I.Supplementary 2017-18'!J$8:J$35,MATCH($B293,'I.Supplementary 2017-18'!$B$8:$B$35,0)),INDEX('I.KI 2017-18'!J$9:J$393,MATCH($B293,'I.KI 2017-18'!$B$9:$B$393,0))))),"")</f>
        <v>1.7610996292259606</v>
      </c>
      <c r="AS293" s="157">
        <f>_xlfn.IFNA(IF($B293=$B$381,0,IF($B293=$B$382,0,_xlfn.IFNA(INDEX('I.Supplementary 2017-18'!H$8:H$35,MATCH($B293,'I.Supplementary 2017-18'!$B$8:$B$35,0)),INDEX('I.KI 2017-18'!H$9:H$393,MATCH($B293,'I.KI 2017-18'!$B$9:$B$393,0))))),"")</f>
        <v>2.0482134989021743</v>
      </c>
      <c r="AT293" s="149"/>
      <c r="AU293" s="156">
        <f>_xlfn.IFNA(_xlfn.IFNA(INDEX('I.Supplementary 2018-19'!P$8:P$157,MATCH($B293,'I.Supplementary 2018-19'!$B$8:$B$157,0)),INDEX('I.KI 2018-19'!P$9:P$393,MATCH($B293,'I.KI 2018-19'!$B$9:$B$393,0))),"")</f>
        <v>0</v>
      </c>
      <c r="AV293" s="193">
        <f>_xlfn.IFNA(_xlfn.IFNA(INDEX('I.Supplementary 2018-19'!Q$8:Q$157,MATCH($B293,'I.Supplementary 2018-19'!$B$8:$B$157,0)),INDEX('I.KI 2018-19'!Q$9:Q$393,MATCH($B293,'I.KI 2018-19'!$B$9:$B$393,0))),"")</f>
        <v>0</v>
      </c>
      <c r="AW293" s="193">
        <f>_xlfn.IFNA(_xlfn.IFNA(INDEX('I.Supplementary 2018-19'!R$8:R$157,MATCH($B293,'I.Supplementary 2018-19'!$B$8:$B$157,0)),INDEX('I.KI 2018-19'!R$9:R$393,MATCH($B293,'I.KI 2018-19'!$B$9:$B$393,0))),"")</f>
        <v>0</v>
      </c>
      <c r="AX293" s="193">
        <f>_xlfn.IFNA(_xlfn.IFNA(INDEX('I.Supplementary 2018-19'!S$8:S$157,MATCH($B293,'I.Supplementary 2018-19'!$B$8:$B$157,0)),INDEX('I.KI 2018-19'!S$9:S$393,MATCH($B293,'I.KI 2018-19'!$B$9:$B$393,0))),"")</f>
        <v>0</v>
      </c>
      <c r="AY293" s="157">
        <f>_xlfn.IFNA(_xlfn.IFNA(INDEX('I.Supplementary 2018-19'!T$8:T$157,MATCH($B293,'I.Supplementary 2018-19'!$B$8:$B$157,0)),INDEX('I.KI 2018-19'!T$9:T$393,MATCH($B293,'I.KI 2018-19'!$B$9:$B$393,0))),"")</f>
        <v>0</v>
      </c>
      <c r="AZ293" s="156">
        <f>_xlfn.IFNA(_xlfn.IFNA(INDEX('I.Supplementary 2018-19'!U$8:U$157,MATCH($B293,'I.Supplementary 2018-19'!$B$8:$B$157,0)),INDEX('I.KI 2018-19'!U$9:U$393,MATCH($B293,'I.KI 2018-19'!$B$9:$B$393,0))),"")</f>
        <v>0</v>
      </c>
      <c r="BA293" s="193">
        <f>_xlfn.IFNA(_xlfn.IFNA(INDEX('I.Supplementary 2018-19'!V$8:V$157,MATCH($B293,'I.Supplementary 2018-19'!$B$8:$B$157,0)),INDEX('I.KI 2018-19'!V$9:V$393,MATCH($B293,'I.KI 2018-19'!$B$9:$B$393,0))),"")</f>
        <v>1.8140082017778134</v>
      </c>
      <c r="BB293" s="193">
        <f>_xlfn.IFNA(_xlfn.IFNA(INDEX('I.Supplementary 2018-19'!W$8:W$157,MATCH($B293,'I.Supplementary 2018-19'!$B$8:$B$157,0)),INDEX('I.KI 2018-19'!W$9:W$393,MATCH($B293,'I.KI 2018-19'!$B$9:$B$393,0))),"")</f>
        <v>0</v>
      </c>
      <c r="BC293" s="193">
        <f>_xlfn.IFNA(_xlfn.IFNA(INDEX('I.Supplementary 2018-19'!X$8:X$157,MATCH($B293,'I.Supplementary 2018-19'!$B$8:$B$157,0)),INDEX('I.KI 2018-19'!X$9:X$393,MATCH($B293,'I.KI 2018-19'!$B$9:$B$393,0))),"")</f>
        <v>0</v>
      </c>
      <c r="BD293" s="157">
        <f>_xlfn.IFNA(_xlfn.IFNA(INDEX('I.Supplementary 2018-19'!Y$8:Y$157,MATCH($B293,'I.Supplementary 2018-19'!$B$8:$B$157,0)),INDEX('I.KI 2018-19'!Y$9:Y$393,MATCH($B293,'I.KI 2018-19'!$B$9:$B$393,0))),"")</f>
        <v>0</v>
      </c>
      <c r="BE293" s="156">
        <f>_xlfn.IFNA(_xlfn.IFNA(INDEX('I.Supplementary 2018-19'!Z$8:Z$157,MATCH($B293,'I.Supplementary 2018-19'!$B$8:$B$157,0)),INDEX('I.KI 2018-19'!Z$9:Z$393,MATCH($B293,'I.KI 2018-19'!$B$9:$B$393,0))),"")</f>
        <v>0</v>
      </c>
      <c r="BF293" s="193">
        <f>_xlfn.IFNA(_xlfn.IFNA(INDEX('I.Supplementary 2018-19'!AA$8:AA$157,MATCH($B293,'I.Supplementary 2018-19'!$B$8:$B$157,0)),INDEX('I.KI 2018-19'!AA$9:AA$393,MATCH($B293,'I.KI 2018-19'!$B$9:$B$393,0))),"")</f>
        <v>1.8140082017778134</v>
      </c>
      <c r="BG293" s="193">
        <f>_xlfn.IFNA(_xlfn.IFNA(INDEX('I.Supplementary 2018-19'!AB$8:AB$157,MATCH($B293,'I.Supplementary 2018-19'!$B$8:$B$157,0)),INDEX('I.KI 2018-19'!AB$9:AB$393,MATCH($B293,'I.KI 2018-19'!$B$9:$B$393,0))),"")</f>
        <v>0</v>
      </c>
      <c r="BH293" s="193">
        <f>_xlfn.IFNA(_xlfn.IFNA(INDEX('I.Supplementary 2018-19'!AC$8:AC$157,MATCH($B293,'I.Supplementary 2018-19'!$B$8:$B$157,0)),INDEX('I.KI 2018-19'!AC$9:AC$393,MATCH($B293,'I.KI 2018-19'!$B$9:$B$393,0))),"")</f>
        <v>0</v>
      </c>
      <c r="BI293" s="157">
        <f>_xlfn.IFNA(_xlfn.IFNA(INDEX('I.Supplementary 2018-19'!AD$8:AD$157,MATCH($B293,'I.Supplementary 2018-19'!$B$8:$B$157,0)),INDEX('I.KI 2018-19'!AD$9:AD$393,MATCH($B293,'I.KI 2018-19'!$B$9:$B$393,0))),"")</f>
        <v>0</v>
      </c>
      <c r="BJ293" s="149"/>
      <c r="BK293" s="156">
        <f>_xlfn.IFNA(IF($B293=$B$381,0,IF($B293=$B$382,0,_xlfn.IFNA(INDEX('I.Supplementary 2018-19'!I$8:I$157,MATCH($B293,'I.Supplementary 2018-19'!$B$8:$B$157,0)),INDEX('I.KI 2018-19'!I$9:I$393,MATCH($B293,'I.KI 2018-19'!$B$9:$B$393,0))))),"")</f>
        <v>0</v>
      </c>
      <c r="BL293" s="149">
        <f>_xlfn.IFNA(IF($B293=$B$381,0,IF($B293=$B$382,0,_xlfn.IFNA(INDEX('I.Supplementary 2018-19'!J$8:J$157,MATCH($B293,'I.Supplementary 2018-19'!$B$8:$B$157,0)),INDEX('I.KI 2018-19'!J$9:J$393,MATCH($B293,'I.KI 2018-19'!$B$9:$B$393,0))))),"")</f>
        <v>1.8140082017778134</v>
      </c>
      <c r="BM293" s="157">
        <f>_xlfn.IFNA(IF($B293=$B$381,0,IF($B293=$B$382,0,_xlfn.IFNA(INDEX('I.Supplementary 2018-19'!H$8:H$157,MATCH($B293,'I.Supplementary 2018-19'!$B$8:$B$157,0)),INDEX('I.KI 2018-19'!H$9:H$393,MATCH($B293,'I.KI 2018-19'!$B$9:$B$393,0))))),"")</f>
        <v>1.8140082017778134</v>
      </c>
    </row>
    <row r="294" spans="2:65">
      <c r="B294" s="121" t="str">
        <f>'Calculations for 2021-22'!B294</f>
        <v>E3133</v>
      </c>
      <c r="C294" s="160" t="str">
        <f>'Calculations for 2021-22'!D294</f>
        <v>E3133</v>
      </c>
      <c r="D294" t="str">
        <f>'Calculations for 2021-22'!E294</f>
        <v>SD</v>
      </c>
      <c r="E294">
        <f>'Calculations for 2021-22'!F294</f>
        <v>0</v>
      </c>
      <c r="F294" s="120" t="str">
        <f>'Calculations for 2021-22'!H294</f>
        <v>South Oxfordshire</v>
      </c>
      <c r="G294" s="156">
        <f>_xlfn.IFNA(INDEX('I.KI 2016-17'!M$8:M$391,MATCH($B294,'I.KI 2016-17'!$B$8:$B$391,0)),"")</f>
        <v>0</v>
      </c>
      <c r="H294" s="149">
        <f>_xlfn.IFNA(INDEX('I.KI 2016-17'!N$8:N$391,MATCH($B294,'I.KI 2016-17'!$B$8:$B$391,0)),"")</f>
        <v>1.1948647260990002</v>
      </c>
      <c r="I294" s="149">
        <f>_xlfn.IFNA(INDEX('I.KI 2016-17'!O$8:O$391,MATCH($B294,'I.KI 2016-17'!$B$8:$B$391,0)),"")</f>
        <v>0</v>
      </c>
      <c r="J294" s="149">
        <f>_xlfn.IFNA(INDEX('I.KI 2016-17'!P$8:P$391,MATCH($B294,'I.KI 2016-17'!$B$8:$B$391,0)),"")</f>
        <v>0</v>
      </c>
      <c r="K294" s="157">
        <f>_xlfn.IFNA(INDEX('I.KI 2016-17'!Q$8:Q$391,MATCH($B294,'I.KI 2016-17'!$B$8:$B$391,0)),"")</f>
        <v>0</v>
      </c>
      <c r="L294" s="156">
        <f>_xlfn.IFNA(INDEX('I.KI 2016-17'!R$8:R$391,MATCH($B294,'I.KI 2016-17'!$B$8:$B$391,0)),"")</f>
        <v>0</v>
      </c>
      <c r="M294" s="193">
        <f>_xlfn.IFNA(INDEX('I.KI 2016-17'!S$8:S$391,MATCH($B294,'I.KI 2016-17'!$B$8:$B$391,0)),"")</f>
        <v>2.3839534549799999</v>
      </c>
      <c r="N294" s="193">
        <f>_xlfn.IFNA(INDEX('I.KI 2016-17'!T$8:T$391,MATCH($B294,'I.KI 2016-17'!$B$8:$B$391,0)),"")</f>
        <v>0</v>
      </c>
      <c r="O294" s="193">
        <f>_xlfn.IFNA(INDEX('I.KI 2016-17'!U$8:U$391,MATCH($B294,'I.KI 2016-17'!$B$8:$B$391,0)),"")</f>
        <v>0</v>
      </c>
      <c r="P294" s="157">
        <f>_xlfn.IFNA(INDEX('I.KI 2016-17'!V$8:V$391,MATCH($B294,'I.KI 2016-17'!$B$8:$B$391,0)),"")</f>
        <v>0</v>
      </c>
      <c r="Q294" s="156">
        <f>_xlfn.IFNA(INDEX('I.KI 2016-17'!W$8:W$391,MATCH($B294,'I.KI 2016-17'!$B$8:$B$391,0)),"")</f>
        <v>0</v>
      </c>
      <c r="R294" s="193">
        <f>_xlfn.IFNA(INDEX('I.KI 2016-17'!X$8:X$391,MATCH($B294,'I.KI 2016-17'!$B$8:$B$391,0)),"")</f>
        <v>3.5788181810789998</v>
      </c>
      <c r="S294" s="193">
        <f>_xlfn.IFNA(INDEX('I.KI 2016-17'!Y$8:Y$391,MATCH($B294,'I.KI 2016-17'!$B$8:$B$391,0)),"")</f>
        <v>0</v>
      </c>
      <c r="T294" s="193">
        <f>_xlfn.IFNA(INDEX('I.KI 2016-17'!Z$8:Z$391,MATCH($B294,'I.KI 2016-17'!$B$8:$B$391,0)),"")</f>
        <v>0</v>
      </c>
      <c r="U294" s="157">
        <f>_xlfn.IFNA(INDEX('I.KI 2016-17'!AA$8:AA$391,MATCH($B294,'I.KI 2016-17'!$B$8:$B$391,0)),"")</f>
        <v>0</v>
      </c>
      <c r="V294" s="149"/>
      <c r="W294" s="154">
        <f>_xlfn.IFNA(INDEX('I.KI 2016-17'!$H$8:$H$391,MATCH(B294,'I.KI 2016-17'!$B$8:$B$391,0)),"")</f>
        <v>1.1948647260990002</v>
      </c>
      <c r="X294" s="153">
        <f>_xlfn.IFNA(INDEX('I.KI 2016-17'!$I$8:$I$391,MATCH(B294,'I.KI 2016-17'!$B$8:$B$391,0)),"")</f>
        <v>2.3839534549799999</v>
      </c>
      <c r="Y294" s="155">
        <f>_xlfn.IFNA(INDEX('I.KI 2016-17'!$G$8:$G$391,MATCH(B294,'I.KI 2016-17'!$B$8:$B$391,0)),"")</f>
        <v>3.5788181810789998</v>
      </c>
      <c r="Z294" s="149"/>
      <c r="AA294" s="156">
        <f>_xlfn.IFNA(IF($B294=$B$382,0,_xlfn.IFNA(INDEX('I.Supplementary 2017-18'!N$8:N$35,MATCH($B294,'I.Supplementary 2017-18'!$B$8:$B$35,0)),INDEX('I.KI 2017-18'!N$9:N$393,MATCH($B294,'I.KI 2017-18'!$B$9:$B$393,0)))),"")</f>
        <v>0</v>
      </c>
      <c r="AB294" s="193">
        <f>_xlfn.IFNA(IF($B294=$B$382,0,_xlfn.IFNA(INDEX('I.Supplementary 2017-18'!O$8:O$35,MATCH($B294,'I.Supplementary 2017-18'!$B$8:$B$35,0)),INDEX('I.KI 2017-18'!O$9:O$393,MATCH($B294,'I.KI 2017-18'!$B$9:$B$393,0)))),"")</f>
        <v>0.57238588223146836</v>
      </c>
      <c r="AC294" s="193">
        <f>_xlfn.IFNA(IF($B294=$B$382,0,_xlfn.IFNA(INDEX('I.Supplementary 2017-18'!P$8:P$35,MATCH($B294,'I.Supplementary 2017-18'!$B$8:$B$35,0)),INDEX('I.KI 2017-18'!P$9:P$393,MATCH($B294,'I.KI 2017-18'!$B$9:$B$393,0)))),"")</f>
        <v>0</v>
      </c>
      <c r="AD294" s="193">
        <f>_xlfn.IFNA(IF($B294=$B$382,0,_xlfn.IFNA(INDEX('I.Supplementary 2017-18'!Q$8:Q$35,MATCH($B294,'I.Supplementary 2017-18'!$B$8:$B$35,0)),INDEX('I.KI 2017-18'!Q$9:Q$393,MATCH($B294,'I.KI 2017-18'!$B$9:$B$393,0)))),"")</f>
        <v>0</v>
      </c>
      <c r="AE294" s="157">
        <f>_xlfn.IFNA(IF($B294=$B$382,0,_xlfn.IFNA(INDEX('I.Supplementary 2017-18'!R$8:R$35,MATCH($B294,'I.Supplementary 2017-18'!$B$8:$B$35,0)),INDEX('I.KI 2017-18'!R$9:R$393,MATCH($B294,'I.KI 2017-18'!$B$9:$B$393,0)))),"")</f>
        <v>0</v>
      </c>
      <c r="AF294" s="156">
        <f>_xlfn.IFNA(IF($B294=$B$382,0,_xlfn.IFNA(INDEX('I.Supplementary 2017-18'!S$8:S$35,MATCH($B294,'I.Supplementary 2017-18'!$B$8:$B$35,0)),INDEX('I.KI 2017-18'!S$9:S$393,MATCH($B294,'I.KI 2017-18'!$B$9:$B$393,0)))),"")</f>
        <v>0</v>
      </c>
      <c r="AG294" s="193">
        <f>_xlfn.IFNA(IF($B294=$B$382,0,_xlfn.IFNA(INDEX('I.Supplementary 2017-18'!T$8:T$35,MATCH($B294,'I.Supplementary 2017-18'!$B$8:$B$35,0)),INDEX('I.KI 2017-18'!T$9:T$393,MATCH($B294,'I.KI 2017-18'!$B$9:$B$393,0)))),"")</f>
        <v>2.4326243074892213</v>
      </c>
      <c r="AH294" s="193">
        <f>_xlfn.IFNA(IF($B294=$B$382,0,_xlfn.IFNA(INDEX('I.Supplementary 2017-18'!U$8:U$35,MATCH($B294,'I.Supplementary 2017-18'!$B$8:$B$35,0)),INDEX('I.KI 2017-18'!U$9:U$393,MATCH($B294,'I.KI 2017-18'!$B$9:$B$393,0)))),"")</f>
        <v>0</v>
      </c>
      <c r="AI294" s="193">
        <f>_xlfn.IFNA(IF($B294=$B$382,0,_xlfn.IFNA(INDEX('I.Supplementary 2017-18'!V$8:V$35,MATCH($B294,'I.Supplementary 2017-18'!$B$8:$B$35,0)),INDEX('I.KI 2017-18'!V$9:V$393,MATCH($B294,'I.KI 2017-18'!$B$9:$B$393,0)))),"")</f>
        <v>0</v>
      </c>
      <c r="AJ294" s="157">
        <f>_xlfn.IFNA(IF($B294=$B$382,0,_xlfn.IFNA(INDEX('I.Supplementary 2017-18'!W$8:W$35,MATCH($B294,'I.Supplementary 2017-18'!$B$8:$B$35,0)),INDEX('I.KI 2017-18'!W$9:W$393,MATCH($B294,'I.KI 2017-18'!$B$9:$B$393,0)))),"")</f>
        <v>0</v>
      </c>
      <c r="AK294" s="156">
        <f>_xlfn.IFNA(IF($B294=$B$382,0,_xlfn.IFNA(INDEX('I.Supplementary 2017-18'!X$8:X$35,MATCH($B294,'I.Supplementary 2017-18'!$B$8:$B$35,0)),INDEX('I.KI 2017-18'!X$9:X$393,MATCH($B294,'I.KI 2017-18'!$B$9:$B$393,0)))),"")</f>
        <v>0</v>
      </c>
      <c r="AL294" s="193">
        <f>_xlfn.IFNA(IF($B294=$B$382,0,_xlfn.IFNA(INDEX('I.Supplementary 2017-18'!Y$8:Y$35,MATCH($B294,'I.Supplementary 2017-18'!$B$8:$B$35,0)),INDEX('I.KI 2017-18'!Y$9:Y$393,MATCH($B294,'I.KI 2017-18'!$B$9:$B$393,0)))),"")</f>
        <v>3.0050101897206898</v>
      </c>
      <c r="AM294" s="193">
        <f>_xlfn.IFNA(IF($B294=$B$382,0,_xlfn.IFNA(INDEX('I.Supplementary 2017-18'!Z$8:Z$35,MATCH($B294,'I.Supplementary 2017-18'!$B$8:$B$35,0)),INDEX('I.KI 2017-18'!Z$9:Z$393,MATCH($B294,'I.KI 2017-18'!$B$9:$B$393,0)))),"")</f>
        <v>0</v>
      </c>
      <c r="AN294" s="193">
        <f>_xlfn.IFNA(IF($B294=$B$382,0,_xlfn.IFNA(INDEX('I.Supplementary 2017-18'!AA$8:AA$35,MATCH($B294,'I.Supplementary 2017-18'!$B$8:$B$35,0)),INDEX('I.KI 2017-18'!AA$9:AA$393,MATCH($B294,'I.KI 2017-18'!$B$9:$B$393,0)))),"")</f>
        <v>0</v>
      </c>
      <c r="AO294" s="157">
        <f>_xlfn.IFNA(IF($B294=$B$382,0,_xlfn.IFNA(INDEX('I.Supplementary 2017-18'!AB$8:AB$35,MATCH($B294,'I.Supplementary 2017-18'!$B$8:$B$35,0)),INDEX('I.KI 2017-18'!AB$9:AB$393,MATCH($B294,'I.KI 2017-18'!$B$9:$B$393,0)))),"")</f>
        <v>0</v>
      </c>
      <c r="AP294" s="149"/>
      <c r="AQ294" s="156">
        <f>_xlfn.IFNA(IF($B294=$B$381,0,IF($B294=$B$382,0,_xlfn.IFNA(INDEX('I.Supplementary 2017-18'!I$8:I$35,MATCH($B294,'I.Supplementary 2017-18'!$B$8:$B$35,0)),INDEX('I.KI 2017-18'!I$9:I$393,MATCH($B294,'I.KI 2017-18'!$B$9:$B$393,0))))),"")</f>
        <v>0.57238588223146836</v>
      </c>
      <c r="AR294" s="149">
        <f>_xlfn.IFNA(IF($B294=$B$381,0,IF($B294=$B$382,0,_xlfn.IFNA(INDEX('I.Supplementary 2017-18'!J$8:J$35,MATCH($B294,'I.Supplementary 2017-18'!$B$8:$B$35,0)),INDEX('I.KI 2017-18'!J$9:J$393,MATCH($B294,'I.KI 2017-18'!$B$9:$B$393,0))))),"")</f>
        <v>2.4326243074892213</v>
      </c>
      <c r="AS294" s="157">
        <f>_xlfn.IFNA(IF($B294=$B$381,0,IF($B294=$B$382,0,_xlfn.IFNA(INDEX('I.Supplementary 2017-18'!H$8:H$35,MATCH($B294,'I.Supplementary 2017-18'!$B$8:$B$35,0)),INDEX('I.KI 2017-18'!H$9:H$393,MATCH($B294,'I.KI 2017-18'!$B$9:$B$393,0))))),"")</f>
        <v>3.0050101897206898</v>
      </c>
      <c r="AT294" s="149"/>
      <c r="AU294" s="156">
        <f>_xlfn.IFNA(_xlfn.IFNA(INDEX('I.Supplementary 2018-19'!P$8:P$157,MATCH($B294,'I.Supplementary 2018-19'!$B$8:$B$157,0)),INDEX('I.KI 2018-19'!P$9:P$393,MATCH($B294,'I.KI 2018-19'!$B$9:$B$393,0))),"")</f>
        <v>0</v>
      </c>
      <c r="AV294" s="193">
        <f>_xlfn.IFNA(_xlfn.IFNA(INDEX('I.Supplementary 2018-19'!Q$8:Q$157,MATCH($B294,'I.Supplementary 2018-19'!$B$8:$B$157,0)),INDEX('I.KI 2018-19'!Q$9:Q$393,MATCH($B294,'I.KI 2018-19'!$B$9:$B$393,0))),"")</f>
        <v>0.19197973766631632</v>
      </c>
      <c r="AW294" s="193">
        <f>_xlfn.IFNA(_xlfn.IFNA(INDEX('I.Supplementary 2018-19'!R$8:R$157,MATCH($B294,'I.Supplementary 2018-19'!$B$8:$B$157,0)),INDEX('I.KI 2018-19'!R$9:R$393,MATCH($B294,'I.KI 2018-19'!$B$9:$B$393,0))),"")</f>
        <v>0</v>
      </c>
      <c r="AX294" s="193">
        <f>_xlfn.IFNA(_xlfn.IFNA(INDEX('I.Supplementary 2018-19'!S$8:S$157,MATCH($B294,'I.Supplementary 2018-19'!$B$8:$B$157,0)),INDEX('I.KI 2018-19'!S$9:S$393,MATCH($B294,'I.KI 2018-19'!$B$9:$B$393,0))),"")</f>
        <v>0</v>
      </c>
      <c r="AY294" s="157">
        <f>_xlfn.IFNA(_xlfn.IFNA(INDEX('I.Supplementary 2018-19'!T$8:T$157,MATCH($B294,'I.Supplementary 2018-19'!$B$8:$B$157,0)),INDEX('I.KI 2018-19'!T$9:T$393,MATCH($B294,'I.KI 2018-19'!$B$9:$B$393,0))),"")</f>
        <v>0</v>
      </c>
      <c r="AZ294" s="156">
        <f>_xlfn.IFNA(_xlfn.IFNA(INDEX('I.Supplementary 2018-19'!U$8:U$157,MATCH($B294,'I.Supplementary 2018-19'!$B$8:$B$157,0)),INDEX('I.KI 2018-19'!U$9:U$393,MATCH($B294,'I.KI 2018-19'!$B$9:$B$393,0))),"")</f>
        <v>0</v>
      </c>
      <c r="BA294" s="193">
        <f>_xlfn.IFNA(_xlfn.IFNA(INDEX('I.Supplementary 2018-19'!V$8:V$157,MATCH($B294,'I.Supplementary 2018-19'!$B$8:$B$157,0)),INDEX('I.KI 2018-19'!V$9:V$393,MATCH($B294,'I.KI 2018-19'!$B$9:$B$393,0))),"")</f>
        <v>2.5057074411906144</v>
      </c>
      <c r="BB294" s="193">
        <f>_xlfn.IFNA(_xlfn.IFNA(INDEX('I.Supplementary 2018-19'!W$8:W$157,MATCH($B294,'I.Supplementary 2018-19'!$B$8:$B$157,0)),INDEX('I.KI 2018-19'!W$9:W$393,MATCH($B294,'I.KI 2018-19'!$B$9:$B$393,0))),"")</f>
        <v>0</v>
      </c>
      <c r="BC294" s="193">
        <f>_xlfn.IFNA(_xlfn.IFNA(INDEX('I.Supplementary 2018-19'!X$8:X$157,MATCH($B294,'I.Supplementary 2018-19'!$B$8:$B$157,0)),INDEX('I.KI 2018-19'!X$9:X$393,MATCH($B294,'I.KI 2018-19'!$B$9:$B$393,0))),"")</f>
        <v>0</v>
      </c>
      <c r="BD294" s="157">
        <f>_xlfn.IFNA(_xlfn.IFNA(INDEX('I.Supplementary 2018-19'!Y$8:Y$157,MATCH($B294,'I.Supplementary 2018-19'!$B$8:$B$157,0)),INDEX('I.KI 2018-19'!Y$9:Y$393,MATCH($B294,'I.KI 2018-19'!$B$9:$B$393,0))),"")</f>
        <v>0</v>
      </c>
      <c r="BE294" s="156">
        <f>_xlfn.IFNA(_xlfn.IFNA(INDEX('I.Supplementary 2018-19'!Z$8:Z$157,MATCH($B294,'I.Supplementary 2018-19'!$B$8:$B$157,0)),INDEX('I.KI 2018-19'!Z$9:Z$393,MATCH($B294,'I.KI 2018-19'!$B$9:$B$393,0))),"")</f>
        <v>0</v>
      </c>
      <c r="BF294" s="193">
        <f>_xlfn.IFNA(_xlfn.IFNA(INDEX('I.Supplementary 2018-19'!AA$8:AA$157,MATCH($B294,'I.Supplementary 2018-19'!$B$8:$B$157,0)),INDEX('I.KI 2018-19'!AA$9:AA$393,MATCH($B294,'I.KI 2018-19'!$B$9:$B$393,0))),"")</f>
        <v>2.6976871788569308</v>
      </c>
      <c r="BG294" s="193">
        <f>_xlfn.IFNA(_xlfn.IFNA(INDEX('I.Supplementary 2018-19'!AB$8:AB$157,MATCH($B294,'I.Supplementary 2018-19'!$B$8:$B$157,0)),INDEX('I.KI 2018-19'!AB$9:AB$393,MATCH($B294,'I.KI 2018-19'!$B$9:$B$393,0))),"")</f>
        <v>0</v>
      </c>
      <c r="BH294" s="193">
        <f>_xlfn.IFNA(_xlfn.IFNA(INDEX('I.Supplementary 2018-19'!AC$8:AC$157,MATCH($B294,'I.Supplementary 2018-19'!$B$8:$B$157,0)),INDEX('I.KI 2018-19'!AC$9:AC$393,MATCH($B294,'I.KI 2018-19'!$B$9:$B$393,0))),"")</f>
        <v>0</v>
      </c>
      <c r="BI294" s="157">
        <f>_xlfn.IFNA(_xlfn.IFNA(INDEX('I.Supplementary 2018-19'!AD$8:AD$157,MATCH($B294,'I.Supplementary 2018-19'!$B$8:$B$157,0)),INDEX('I.KI 2018-19'!AD$9:AD$393,MATCH($B294,'I.KI 2018-19'!$B$9:$B$393,0))),"")</f>
        <v>0</v>
      </c>
      <c r="BJ294" s="149"/>
      <c r="BK294" s="156">
        <f>_xlfn.IFNA(IF($B294=$B$381,0,IF($B294=$B$382,0,_xlfn.IFNA(INDEX('I.Supplementary 2018-19'!I$8:I$157,MATCH($B294,'I.Supplementary 2018-19'!$B$8:$B$157,0)),INDEX('I.KI 2018-19'!I$9:I$393,MATCH($B294,'I.KI 2018-19'!$B$9:$B$393,0))))),"")</f>
        <v>0.19197973766631632</v>
      </c>
      <c r="BL294" s="149">
        <f>_xlfn.IFNA(IF($B294=$B$381,0,IF($B294=$B$382,0,_xlfn.IFNA(INDEX('I.Supplementary 2018-19'!J$8:J$157,MATCH($B294,'I.Supplementary 2018-19'!$B$8:$B$157,0)),INDEX('I.KI 2018-19'!J$9:J$393,MATCH($B294,'I.KI 2018-19'!$B$9:$B$393,0))))),"")</f>
        <v>2.5057074411906144</v>
      </c>
      <c r="BM294" s="157">
        <f>_xlfn.IFNA(IF($B294=$B$381,0,IF($B294=$B$382,0,_xlfn.IFNA(INDEX('I.Supplementary 2018-19'!H$8:H$157,MATCH($B294,'I.Supplementary 2018-19'!$B$8:$B$157,0)),INDEX('I.KI 2018-19'!H$9:H$393,MATCH($B294,'I.KI 2018-19'!$B$9:$B$393,0))))),"")</f>
        <v>2.6976871788569308</v>
      </c>
    </row>
    <row r="295" spans="2:65">
      <c r="B295" s="121" t="str">
        <f>'Calculations for 2021-22'!B295</f>
        <v>E2342</v>
      </c>
      <c r="C295" s="160" t="str">
        <f>'Calculations for 2021-22'!D295</f>
        <v>E2342</v>
      </c>
      <c r="D295" t="str">
        <f>'Calculations for 2021-22'!E295</f>
        <v>SD</v>
      </c>
      <c r="E295" t="str">
        <f>'Calculations for 2021-22'!F295</f>
        <v>P1909</v>
      </c>
      <c r="F295" s="120" t="str">
        <f>'Calculations for 2021-22'!H295</f>
        <v>South Ribble</v>
      </c>
      <c r="G295" s="156">
        <f>_xlfn.IFNA(INDEX('I.KI 2016-17'!M$8:M$391,MATCH($B295,'I.KI 2016-17'!$B$8:$B$391,0)),"")</f>
        <v>0</v>
      </c>
      <c r="H295" s="149">
        <f>_xlfn.IFNA(INDEX('I.KI 2016-17'!N$8:N$391,MATCH($B295,'I.KI 2016-17'!$B$8:$B$391,0)),"")</f>
        <v>1.0066512934380001</v>
      </c>
      <c r="I295" s="149">
        <f>_xlfn.IFNA(INDEX('I.KI 2016-17'!O$8:O$391,MATCH($B295,'I.KI 2016-17'!$B$8:$B$391,0)),"")</f>
        <v>0</v>
      </c>
      <c r="J295" s="149">
        <f>_xlfn.IFNA(INDEX('I.KI 2016-17'!P$8:P$391,MATCH($B295,'I.KI 2016-17'!$B$8:$B$391,0)),"")</f>
        <v>0</v>
      </c>
      <c r="K295" s="157">
        <f>_xlfn.IFNA(INDEX('I.KI 2016-17'!Q$8:Q$391,MATCH($B295,'I.KI 2016-17'!$B$8:$B$391,0)),"")</f>
        <v>0</v>
      </c>
      <c r="L295" s="156">
        <f>_xlfn.IFNA(INDEX('I.KI 2016-17'!R$8:R$391,MATCH($B295,'I.KI 2016-17'!$B$8:$B$391,0)),"")</f>
        <v>0</v>
      </c>
      <c r="M295" s="193">
        <f>_xlfn.IFNA(INDEX('I.KI 2016-17'!S$8:S$391,MATCH($B295,'I.KI 2016-17'!$B$8:$B$391,0)),"")</f>
        <v>2.147430226709</v>
      </c>
      <c r="N295" s="193">
        <f>_xlfn.IFNA(INDEX('I.KI 2016-17'!T$8:T$391,MATCH($B295,'I.KI 2016-17'!$B$8:$B$391,0)),"")</f>
        <v>0</v>
      </c>
      <c r="O295" s="193">
        <f>_xlfn.IFNA(INDEX('I.KI 2016-17'!U$8:U$391,MATCH($B295,'I.KI 2016-17'!$B$8:$B$391,0)),"")</f>
        <v>0</v>
      </c>
      <c r="P295" s="157">
        <f>_xlfn.IFNA(INDEX('I.KI 2016-17'!V$8:V$391,MATCH($B295,'I.KI 2016-17'!$B$8:$B$391,0)),"")</f>
        <v>0</v>
      </c>
      <c r="Q295" s="156">
        <f>_xlfn.IFNA(INDEX('I.KI 2016-17'!W$8:W$391,MATCH($B295,'I.KI 2016-17'!$B$8:$B$391,0)),"")</f>
        <v>0</v>
      </c>
      <c r="R295" s="193">
        <f>_xlfn.IFNA(INDEX('I.KI 2016-17'!X$8:X$391,MATCH($B295,'I.KI 2016-17'!$B$8:$B$391,0)),"")</f>
        <v>3.1540815201469998</v>
      </c>
      <c r="S295" s="193">
        <f>_xlfn.IFNA(INDEX('I.KI 2016-17'!Y$8:Y$391,MATCH($B295,'I.KI 2016-17'!$B$8:$B$391,0)),"")</f>
        <v>0</v>
      </c>
      <c r="T295" s="193">
        <f>_xlfn.IFNA(INDEX('I.KI 2016-17'!Z$8:Z$391,MATCH($B295,'I.KI 2016-17'!$B$8:$B$391,0)),"")</f>
        <v>0</v>
      </c>
      <c r="U295" s="157">
        <f>_xlfn.IFNA(INDEX('I.KI 2016-17'!AA$8:AA$391,MATCH($B295,'I.KI 2016-17'!$B$8:$B$391,0)),"")</f>
        <v>0</v>
      </c>
      <c r="V295" s="149"/>
      <c r="W295" s="154">
        <f>_xlfn.IFNA(INDEX('I.KI 2016-17'!$H$8:$H$391,MATCH(B295,'I.KI 2016-17'!$B$8:$B$391,0)),"")</f>
        <v>1.0066512934380001</v>
      </c>
      <c r="X295" s="153">
        <f>_xlfn.IFNA(INDEX('I.KI 2016-17'!$I$8:$I$391,MATCH(B295,'I.KI 2016-17'!$B$8:$B$391,0)),"")</f>
        <v>2.147430226709</v>
      </c>
      <c r="Y295" s="155">
        <f>_xlfn.IFNA(INDEX('I.KI 2016-17'!$G$8:$G$391,MATCH(B295,'I.KI 2016-17'!$B$8:$B$391,0)),"")</f>
        <v>3.1540815201469998</v>
      </c>
      <c r="Z295" s="149"/>
      <c r="AA295" s="156">
        <f>_xlfn.IFNA(IF($B295=$B$382,0,_xlfn.IFNA(INDEX('I.Supplementary 2017-18'!N$8:N$35,MATCH($B295,'I.Supplementary 2017-18'!$B$8:$B$35,0)),INDEX('I.KI 2017-18'!N$9:N$393,MATCH($B295,'I.KI 2017-18'!$B$9:$B$393,0)))),"")</f>
        <v>0</v>
      </c>
      <c r="AB295" s="193">
        <f>_xlfn.IFNA(IF($B295=$B$382,0,_xlfn.IFNA(INDEX('I.Supplementary 2017-18'!O$8:O$35,MATCH($B295,'I.Supplementary 2017-18'!$B$8:$B$35,0)),INDEX('I.KI 2017-18'!O$9:O$393,MATCH($B295,'I.KI 2017-18'!$B$9:$B$393,0)))),"")</f>
        <v>0.34558434094045126</v>
      </c>
      <c r="AC295" s="193">
        <f>_xlfn.IFNA(IF($B295=$B$382,0,_xlfn.IFNA(INDEX('I.Supplementary 2017-18'!P$8:P$35,MATCH($B295,'I.Supplementary 2017-18'!$B$8:$B$35,0)),INDEX('I.KI 2017-18'!P$9:P$393,MATCH($B295,'I.KI 2017-18'!$B$9:$B$393,0)))),"")</f>
        <v>0</v>
      </c>
      <c r="AD295" s="193">
        <f>_xlfn.IFNA(IF($B295=$B$382,0,_xlfn.IFNA(INDEX('I.Supplementary 2017-18'!Q$8:Q$35,MATCH($B295,'I.Supplementary 2017-18'!$B$8:$B$35,0)),INDEX('I.KI 2017-18'!Q$9:Q$393,MATCH($B295,'I.KI 2017-18'!$B$9:$B$393,0)))),"")</f>
        <v>0</v>
      </c>
      <c r="AE295" s="157">
        <f>_xlfn.IFNA(IF($B295=$B$382,0,_xlfn.IFNA(INDEX('I.Supplementary 2017-18'!R$8:R$35,MATCH($B295,'I.Supplementary 2017-18'!$B$8:$B$35,0)),INDEX('I.KI 2017-18'!R$9:R$393,MATCH($B295,'I.KI 2017-18'!$B$9:$B$393,0)))),"")</f>
        <v>0</v>
      </c>
      <c r="AF295" s="156">
        <f>_xlfn.IFNA(IF($B295=$B$382,0,_xlfn.IFNA(INDEX('I.Supplementary 2017-18'!S$8:S$35,MATCH($B295,'I.Supplementary 2017-18'!$B$8:$B$35,0)),INDEX('I.KI 2017-18'!S$9:S$393,MATCH($B295,'I.KI 2017-18'!$B$9:$B$393,0)))),"")</f>
        <v>0</v>
      </c>
      <c r="AG295" s="193">
        <f>_xlfn.IFNA(IF($B295=$B$382,0,_xlfn.IFNA(INDEX('I.Supplementary 2017-18'!T$8:T$35,MATCH($B295,'I.Supplementary 2017-18'!$B$8:$B$35,0)),INDEX('I.KI 2017-18'!T$9:T$393,MATCH($B295,'I.KI 2017-18'!$B$9:$B$393,0)))),"")</f>
        <v>2.1912722151587598</v>
      </c>
      <c r="AH295" s="193">
        <f>_xlfn.IFNA(IF($B295=$B$382,0,_xlfn.IFNA(INDEX('I.Supplementary 2017-18'!U$8:U$35,MATCH($B295,'I.Supplementary 2017-18'!$B$8:$B$35,0)),INDEX('I.KI 2017-18'!U$9:U$393,MATCH($B295,'I.KI 2017-18'!$B$9:$B$393,0)))),"")</f>
        <v>0</v>
      </c>
      <c r="AI295" s="193">
        <f>_xlfn.IFNA(IF($B295=$B$382,0,_xlfn.IFNA(INDEX('I.Supplementary 2017-18'!V$8:V$35,MATCH($B295,'I.Supplementary 2017-18'!$B$8:$B$35,0)),INDEX('I.KI 2017-18'!V$9:V$393,MATCH($B295,'I.KI 2017-18'!$B$9:$B$393,0)))),"")</f>
        <v>0</v>
      </c>
      <c r="AJ295" s="157">
        <f>_xlfn.IFNA(IF($B295=$B$382,0,_xlfn.IFNA(INDEX('I.Supplementary 2017-18'!W$8:W$35,MATCH($B295,'I.Supplementary 2017-18'!$B$8:$B$35,0)),INDEX('I.KI 2017-18'!W$9:W$393,MATCH($B295,'I.KI 2017-18'!$B$9:$B$393,0)))),"")</f>
        <v>0</v>
      </c>
      <c r="AK295" s="156">
        <f>_xlfn.IFNA(IF($B295=$B$382,0,_xlfn.IFNA(INDEX('I.Supplementary 2017-18'!X$8:X$35,MATCH($B295,'I.Supplementary 2017-18'!$B$8:$B$35,0)),INDEX('I.KI 2017-18'!X$9:X$393,MATCH($B295,'I.KI 2017-18'!$B$9:$B$393,0)))),"")</f>
        <v>0</v>
      </c>
      <c r="AL295" s="193">
        <f>_xlfn.IFNA(IF($B295=$B$382,0,_xlfn.IFNA(INDEX('I.Supplementary 2017-18'!Y$8:Y$35,MATCH($B295,'I.Supplementary 2017-18'!$B$8:$B$35,0)),INDEX('I.KI 2017-18'!Y$9:Y$393,MATCH($B295,'I.KI 2017-18'!$B$9:$B$393,0)))),"")</f>
        <v>2.5368565560992109</v>
      </c>
      <c r="AM295" s="193">
        <f>_xlfn.IFNA(IF($B295=$B$382,0,_xlfn.IFNA(INDEX('I.Supplementary 2017-18'!Z$8:Z$35,MATCH($B295,'I.Supplementary 2017-18'!$B$8:$B$35,0)),INDEX('I.KI 2017-18'!Z$9:Z$393,MATCH($B295,'I.KI 2017-18'!$B$9:$B$393,0)))),"")</f>
        <v>0</v>
      </c>
      <c r="AN295" s="193">
        <f>_xlfn.IFNA(IF($B295=$B$382,0,_xlfn.IFNA(INDEX('I.Supplementary 2017-18'!AA$8:AA$35,MATCH($B295,'I.Supplementary 2017-18'!$B$8:$B$35,0)),INDEX('I.KI 2017-18'!AA$9:AA$393,MATCH($B295,'I.KI 2017-18'!$B$9:$B$393,0)))),"")</f>
        <v>0</v>
      </c>
      <c r="AO295" s="157">
        <f>_xlfn.IFNA(IF($B295=$B$382,0,_xlfn.IFNA(INDEX('I.Supplementary 2017-18'!AB$8:AB$35,MATCH($B295,'I.Supplementary 2017-18'!$B$8:$B$35,0)),INDEX('I.KI 2017-18'!AB$9:AB$393,MATCH($B295,'I.KI 2017-18'!$B$9:$B$393,0)))),"")</f>
        <v>0</v>
      </c>
      <c r="AP295" s="149"/>
      <c r="AQ295" s="156">
        <f>_xlfn.IFNA(IF($B295=$B$381,0,IF($B295=$B$382,0,_xlfn.IFNA(INDEX('I.Supplementary 2017-18'!I$8:I$35,MATCH($B295,'I.Supplementary 2017-18'!$B$8:$B$35,0)),INDEX('I.KI 2017-18'!I$9:I$393,MATCH($B295,'I.KI 2017-18'!$B$9:$B$393,0))))),"")</f>
        <v>0.34558434094045126</v>
      </c>
      <c r="AR295" s="149">
        <f>_xlfn.IFNA(IF($B295=$B$381,0,IF($B295=$B$382,0,_xlfn.IFNA(INDEX('I.Supplementary 2017-18'!J$8:J$35,MATCH($B295,'I.Supplementary 2017-18'!$B$8:$B$35,0)),INDEX('I.KI 2017-18'!J$9:J$393,MATCH($B295,'I.KI 2017-18'!$B$9:$B$393,0))))),"")</f>
        <v>2.1912722151587598</v>
      </c>
      <c r="AS295" s="157">
        <f>_xlfn.IFNA(IF($B295=$B$381,0,IF($B295=$B$382,0,_xlfn.IFNA(INDEX('I.Supplementary 2017-18'!H$8:H$35,MATCH($B295,'I.Supplementary 2017-18'!$B$8:$B$35,0)),INDEX('I.KI 2017-18'!H$9:H$393,MATCH($B295,'I.KI 2017-18'!$B$9:$B$393,0))))),"")</f>
        <v>2.5368565560992109</v>
      </c>
      <c r="AT295" s="149"/>
      <c r="AU295" s="156">
        <f>_xlfn.IFNA(_xlfn.IFNA(INDEX('I.Supplementary 2018-19'!P$8:P$157,MATCH($B295,'I.Supplementary 2018-19'!$B$8:$B$157,0)),INDEX('I.KI 2018-19'!P$9:P$393,MATCH($B295,'I.KI 2018-19'!$B$9:$B$393,0))),"")</f>
        <v>0</v>
      </c>
      <c r="AV295" s="193">
        <f>_xlfn.IFNA(_xlfn.IFNA(INDEX('I.Supplementary 2018-19'!Q$8:Q$157,MATCH($B295,'I.Supplementary 2018-19'!$B$8:$B$157,0)),INDEX('I.KI 2018-19'!Q$9:Q$393,MATCH($B295,'I.KI 2018-19'!$B$9:$B$393,0))),"")</f>
        <v>0</v>
      </c>
      <c r="AW295" s="193">
        <f>_xlfn.IFNA(_xlfn.IFNA(INDEX('I.Supplementary 2018-19'!R$8:R$157,MATCH($B295,'I.Supplementary 2018-19'!$B$8:$B$157,0)),INDEX('I.KI 2018-19'!R$9:R$393,MATCH($B295,'I.KI 2018-19'!$B$9:$B$393,0))),"")</f>
        <v>0</v>
      </c>
      <c r="AX295" s="193">
        <f>_xlfn.IFNA(_xlfn.IFNA(INDEX('I.Supplementary 2018-19'!S$8:S$157,MATCH($B295,'I.Supplementary 2018-19'!$B$8:$B$157,0)),INDEX('I.KI 2018-19'!S$9:S$393,MATCH($B295,'I.KI 2018-19'!$B$9:$B$393,0))),"")</f>
        <v>0</v>
      </c>
      <c r="AY295" s="157">
        <f>_xlfn.IFNA(_xlfn.IFNA(INDEX('I.Supplementary 2018-19'!T$8:T$157,MATCH($B295,'I.Supplementary 2018-19'!$B$8:$B$157,0)),INDEX('I.KI 2018-19'!T$9:T$393,MATCH($B295,'I.KI 2018-19'!$B$9:$B$393,0))),"")</f>
        <v>0</v>
      </c>
      <c r="AZ295" s="156">
        <f>_xlfn.IFNA(_xlfn.IFNA(INDEX('I.Supplementary 2018-19'!U$8:U$157,MATCH($B295,'I.Supplementary 2018-19'!$B$8:$B$157,0)),INDEX('I.KI 2018-19'!U$9:U$393,MATCH($B295,'I.KI 2018-19'!$B$9:$B$393,0))),"")</f>
        <v>0</v>
      </c>
      <c r="BA295" s="193">
        <f>_xlfn.IFNA(_xlfn.IFNA(INDEX('I.Supplementary 2018-19'!V$8:V$157,MATCH($B295,'I.Supplementary 2018-19'!$B$8:$B$157,0)),INDEX('I.KI 2018-19'!V$9:V$393,MATCH($B295,'I.KI 2018-19'!$B$9:$B$393,0))),"")</f>
        <v>2.2571044276313406</v>
      </c>
      <c r="BB295" s="193">
        <f>_xlfn.IFNA(_xlfn.IFNA(INDEX('I.Supplementary 2018-19'!W$8:W$157,MATCH($B295,'I.Supplementary 2018-19'!$B$8:$B$157,0)),INDEX('I.KI 2018-19'!W$9:W$393,MATCH($B295,'I.KI 2018-19'!$B$9:$B$393,0))),"")</f>
        <v>0</v>
      </c>
      <c r="BC295" s="193">
        <f>_xlfn.IFNA(_xlfn.IFNA(INDEX('I.Supplementary 2018-19'!X$8:X$157,MATCH($B295,'I.Supplementary 2018-19'!$B$8:$B$157,0)),INDEX('I.KI 2018-19'!X$9:X$393,MATCH($B295,'I.KI 2018-19'!$B$9:$B$393,0))),"")</f>
        <v>0</v>
      </c>
      <c r="BD295" s="157">
        <f>_xlfn.IFNA(_xlfn.IFNA(INDEX('I.Supplementary 2018-19'!Y$8:Y$157,MATCH($B295,'I.Supplementary 2018-19'!$B$8:$B$157,0)),INDEX('I.KI 2018-19'!Y$9:Y$393,MATCH($B295,'I.KI 2018-19'!$B$9:$B$393,0))),"")</f>
        <v>0</v>
      </c>
      <c r="BE295" s="156">
        <f>_xlfn.IFNA(_xlfn.IFNA(INDEX('I.Supplementary 2018-19'!Z$8:Z$157,MATCH($B295,'I.Supplementary 2018-19'!$B$8:$B$157,0)),INDEX('I.KI 2018-19'!Z$9:Z$393,MATCH($B295,'I.KI 2018-19'!$B$9:$B$393,0))),"")</f>
        <v>0</v>
      </c>
      <c r="BF295" s="193">
        <f>_xlfn.IFNA(_xlfn.IFNA(INDEX('I.Supplementary 2018-19'!AA$8:AA$157,MATCH($B295,'I.Supplementary 2018-19'!$B$8:$B$157,0)),INDEX('I.KI 2018-19'!AA$9:AA$393,MATCH($B295,'I.KI 2018-19'!$B$9:$B$393,0))),"")</f>
        <v>2.2571044276313406</v>
      </c>
      <c r="BG295" s="193">
        <f>_xlfn.IFNA(_xlfn.IFNA(INDEX('I.Supplementary 2018-19'!AB$8:AB$157,MATCH($B295,'I.Supplementary 2018-19'!$B$8:$B$157,0)),INDEX('I.KI 2018-19'!AB$9:AB$393,MATCH($B295,'I.KI 2018-19'!$B$9:$B$393,0))),"")</f>
        <v>0</v>
      </c>
      <c r="BH295" s="193">
        <f>_xlfn.IFNA(_xlfn.IFNA(INDEX('I.Supplementary 2018-19'!AC$8:AC$157,MATCH($B295,'I.Supplementary 2018-19'!$B$8:$B$157,0)),INDEX('I.KI 2018-19'!AC$9:AC$393,MATCH($B295,'I.KI 2018-19'!$B$9:$B$393,0))),"")</f>
        <v>0</v>
      </c>
      <c r="BI295" s="157">
        <f>_xlfn.IFNA(_xlfn.IFNA(INDEX('I.Supplementary 2018-19'!AD$8:AD$157,MATCH($B295,'I.Supplementary 2018-19'!$B$8:$B$157,0)),INDEX('I.KI 2018-19'!AD$9:AD$393,MATCH($B295,'I.KI 2018-19'!$B$9:$B$393,0))),"")</f>
        <v>0</v>
      </c>
      <c r="BJ295" s="149"/>
      <c r="BK295" s="156">
        <f>_xlfn.IFNA(IF($B295=$B$381,0,IF($B295=$B$382,0,_xlfn.IFNA(INDEX('I.Supplementary 2018-19'!I$8:I$157,MATCH($B295,'I.Supplementary 2018-19'!$B$8:$B$157,0)),INDEX('I.KI 2018-19'!I$9:I$393,MATCH($B295,'I.KI 2018-19'!$B$9:$B$393,0))))),"")</f>
        <v>0</v>
      </c>
      <c r="BL295" s="149">
        <f>_xlfn.IFNA(IF($B295=$B$381,0,IF($B295=$B$382,0,_xlfn.IFNA(INDEX('I.Supplementary 2018-19'!J$8:J$157,MATCH($B295,'I.Supplementary 2018-19'!$B$8:$B$157,0)),INDEX('I.KI 2018-19'!J$9:J$393,MATCH($B295,'I.KI 2018-19'!$B$9:$B$393,0))))),"")</f>
        <v>2.2571044276313406</v>
      </c>
      <c r="BM295" s="157">
        <f>_xlfn.IFNA(IF($B295=$B$381,0,IF($B295=$B$382,0,_xlfn.IFNA(INDEX('I.Supplementary 2018-19'!H$8:H$157,MATCH($B295,'I.Supplementary 2018-19'!$B$8:$B$157,0)),INDEX('I.KI 2018-19'!H$9:H$393,MATCH($B295,'I.KI 2018-19'!$B$9:$B$393,0))))),"")</f>
        <v>2.2571044276313406</v>
      </c>
    </row>
    <row r="296" spans="2:65">
      <c r="B296" s="121" t="str">
        <f>'Calculations for 2021-22'!B296</f>
        <v>E3334</v>
      </c>
      <c r="C296" s="160" t="str">
        <f>'Calculations for 2021-22'!D296</f>
        <v>E3334</v>
      </c>
      <c r="D296" t="str">
        <f>'Calculations for 2021-22'!E296</f>
        <v>SD</v>
      </c>
      <c r="E296" t="str">
        <f>'Calculations for 2021-22'!F296</f>
        <v>P1911</v>
      </c>
      <c r="F296" s="120" t="str">
        <f>'Calculations for 2021-22'!H296</f>
        <v>South Somerset</v>
      </c>
      <c r="G296" s="156">
        <f>_xlfn.IFNA(INDEX('I.KI 2016-17'!M$8:M$391,MATCH($B296,'I.KI 2016-17'!$B$8:$B$391,0)),"")</f>
        <v>0</v>
      </c>
      <c r="H296" s="149">
        <f>_xlfn.IFNA(INDEX('I.KI 2016-17'!N$8:N$391,MATCH($B296,'I.KI 2016-17'!$B$8:$B$391,0)),"")</f>
        <v>1.6755495587889999</v>
      </c>
      <c r="I296" s="149">
        <f>_xlfn.IFNA(INDEX('I.KI 2016-17'!O$8:O$391,MATCH($B296,'I.KI 2016-17'!$B$8:$B$391,0)),"")</f>
        <v>0</v>
      </c>
      <c r="J296" s="149">
        <f>_xlfn.IFNA(INDEX('I.KI 2016-17'!P$8:P$391,MATCH($B296,'I.KI 2016-17'!$B$8:$B$391,0)),"")</f>
        <v>0</v>
      </c>
      <c r="K296" s="157">
        <f>_xlfn.IFNA(INDEX('I.KI 2016-17'!Q$8:Q$391,MATCH($B296,'I.KI 2016-17'!$B$8:$B$391,0)),"")</f>
        <v>0</v>
      </c>
      <c r="L296" s="156">
        <f>_xlfn.IFNA(INDEX('I.KI 2016-17'!R$8:R$391,MATCH($B296,'I.KI 2016-17'!$B$8:$B$391,0)),"")</f>
        <v>0</v>
      </c>
      <c r="M296" s="193">
        <f>_xlfn.IFNA(INDEX('I.KI 2016-17'!S$8:S$391,MATCH($B296,'I.KI 2016-17'!$B$8:$B$391,0)),"")</f>
        <v>3.3561839485709997</v>
      </c>
      <c r="N296" s="193">
        <f>_xlfn.IFNA(INDEX('I.KI 2016-17'!T$8:T$391,MATCH($B296,'I.KI 2016-17'!$B$8:$B$391,0)),"")</f>
        <v>0</v>
      </c>
      <c r="O296" s="193">
        <f>_xlfn.IFNA(INDEX('I.KI 2016-17'!U$8:U$391,MATCH($B296,'I.KI 2016-17'!$B$8:$B$391,0)),"")</f>
        <v>0</v>
      </c>
      <c r="P296" s="157">
        <f>_xlfn.IFNA(INDEX('I.KI 2016-17'!V$8:V$391,MATCH($B296,'I.KI 2016-17'!$B$8:$B$391,0)),"")</f>
        <v>0</v>
      </c>
      <c r="Q296" s="156">
        <f>_xlfn.IFNA(INDEX('I.KI 2016-17'!W$8:W$391,MATCH($B296,'I.KI 2016-17'!$B$8:$B$391,0)),"")</f>
        <v>0</v>
      </c>
      <c r="R296" s="193">
        <f>_xlfn.IFNA(INDEX('I.KI 2016-17'!X$8:X$391,MATCH($B296,'I.KI 2016-17'!$B$8:$B$391,0)),"")</f>
        <v>5.0317335073599994</v>
      </c>
      <c r="S296" s="193">
        <f>_xlfn.IFNA(INDEX('I.KI 2016-17'!Y$8:Y$391,MATCH($B296,'I.KI 2016-17'!$B$8:$B$391,0)),"")</f>
        <v>0</v>
      </c>
      <c r="T296" s="193">
        <f>_xlfn.IFNA(INDEX('I.KI 2016-17'!Z$8:Z$391,MATCH($B296,'I.KI 2016-17'!$B$8:$B$391,0)),"")</f>
        <v>0</v>
      </c>
      <c r="U296" s="157">
        <f>_xlfn.IFNA(INDEX('I.KI 2016-17'!AA$8:AA$391,MATCH($B296,'I.KI 2016-17'!$B$8:$B$391,0)),"")</f>
        <v>0</v>
      </c>
      <c r="V296" s="149"/>
      <c r="W296" s="154">
        <f>_xlfn.IFNA(INDEX('I.KI 2016-17'!$H$8:$H$391,MATCH(B296,'I.KI 2016-17'!$B$8:$B$391,0)),"")</f>
        <v>1.6755495587889999</v>
      </c>
      <c r="X296" s="153">
        <f>_xlfn.IFNA(INDEX('I.KI 2016-17'!$I$8:$I$391,MATCH(B296,'I.KI 2016-17'!$B$8:$B$391,0)),"")</f>
        <v>3.3561839485709997</v>
      </c>
      <c r="Y296" s="155">
        <f>_xlfn.IFNA(INDEX('I.KI 2016-17'!$G$8:$G$391,MATCH(B296,'I.KI 2016-17'!$B$8:$B$391,0)),"")</f>
        <v>5.0317335073599994</v>
      </c>
      <c r="Z296" s="149"/>
      <c r="AA296" s="156">
        <f>_xlfn.IFNA(IF($B296=$B$382,0,_xlfn.IFNA(INDEX('I.Supplementary 2017-18'!N$8:N$35,MATCH($B296,'I.Supplementary 2017-18'!$B$8:$B$35,0)),INDEX('I.KI 2017-18'!N$9:N$393,MATCH($B296,'I.KI 2017-18'!$B$9:$B$393,0)))),"")</f>
        <v>0</v>
      </c>
      <c r="AB296" s="193">
        <f>_xlfn.IFNA(IF($B296=$B$382,0,_xlfn.IFNA(INDEX('I.Supplementary 2017-18'!O$8:O$35,MATCH($B296,'I.Supplementary 2017-18'!$B$8:$B$35,0)),INDEX('I.KI 2017-18'!O$9:O$393,MATCH($B296,'I.KI 2017-18'!$B$9:$B$393,0)))),"")</f>
        <v>0.80261993810735266</v>
      </c>
      <c r="AC296" s="193">
        <f>_xlfn.IFNA(IF($B296=$B$382,0,_xlfn.IFNA(INDEX('I.Supplementary 2017-18'!P$8:P$35,MATCH($B296,'I.Supplementary 2017-18'!$B$8:$B$35,0)),INDEX('I.KI 2017-18'!P$9:P$393,MATCH($B296,'I.KI 2017-18'!$B$9:$B$393,0)))),"")</f>
        <v>0</v>
      </c>
      <c r="AD296" s="193">
        <f>_xlfn.IFNA(IF($B296=$B$382,0,_xlfn.IFNA(INDEX('I.Supplementary 2017-18'!Q$8:Q$35,MATCH($B296,'I.Supplementary 2017-18'!$B$8:$B$35,0)),INDEX('I.KI 2017-18'!Q$9:Q$393,MATCH($B296,'I.KI 2017-18'!$B$9:$B$393,0)))),"")</f>
        <v>0</v>
      </c>
      <c r="AE296" s="157">
        <f>_xlfn.IFNA(IF($B296=$B$382,0,_xlfn.IFNA(INDEX('I.Supplementary 2017-18'!R$8:R$35,MATCH($B296,'I.Supplementary 2017-18'!$B$8:$B$35,0)),INDEX('I.KI 2017-18'!R$9:R$393,MATCH($B296,'I.KI 2017-18'!$B$9:$B$393,0)))),"")</f>
        <v>0</v>
      </c>
      <c r="AF296" s="156">
        <f>_xlfn.IFNA(IF($B296=$B$382,0,_xlfn.IFNA(INDEX('I.Supplementary 2017-18'!S$8:S$35,MATCH($B296,'I.Supplementary 2017-18'!$B$8:$B$35,0)),INDEX('I.KI 2017-18'!S$9:S$393,MATCH($B296,'I.KI 2017-18'!$B$9:$B$393,0)))),"")</f>
        <v>0</v>
      </c>
      <c r="AG296" s="193">
        <f>_xlfn.IFNA(IF($B296=$B$382,0,_xlfn.IFNA(INDEX('I.Supplementary 2017-18'!T$8:T$35,MATCH($B296,'I.Supplementary 2017-18'!$B$8:$B$35,0)),INDEX('I.KI 2017-18'!T$9:T$393,MATCH($B296,'I.KI 2017-18'!$B$9:$B$393,0)))),"")</f>
        <v>3.4247038828060776</v>
      </c>
      <c r="AH296" s="193">
        <f>_xlfn.IFNA(IF($B296=$B$382,0,_xlfn.IFNA(INDEX('I.Supplementary 2017-18'!U$8:U$35,MATCH($B296,'I.Supplementary 2017-18'!$B$8:$B$35,0)),INDEX('I.KI 2017-18'!U$9:U$393,MATCH($B296,'I.KI 2017-18'!$B$9:$B$393,0)))),"")</f>
        <v>0</v>
      </c>
      <c r="AI296" s="193">
        <f>_xlfn.IFNA(IF($B296=$B$382,0,_xlfn.IFNA(INDEX('I.Supplementary 2017-18'!V$8:V$35,MATCH($B296,'I.Supplementary 2017-18'!$B$8:$B$35,0)),INDEX('I.KI 2017-18'!V$9:V$393,MATCH($B296,'I.KI 2017-18'!$B$9:$B$393,0)))),"")</f>
        <v>0</v>
      </c>
      <c r="AJ296" s="157">
        <f>_xlfn.IFNA(IF($B296=$B$382,0,_xlfn.IFNA(INDEX('I.Supplementary 2017-18'!W$8:W$35,MATCH($B296,'I.Supplementary 2017-18'!$B$8:$B$35,0)),INDEX('I.KI 2017-18'!W$9:W$393,MATCH($B296,'I.KI 2017-18'!$B$9:$B$393,0)))),"")</f>
        <v>0</v>
      </c>
      <c r="AK296" s="156">
        <f>_xlfn.IFNA(IF($B296=$B$382,0,_xlfn.IFNA(INDEX('I.Supplementary 2017-18'!X$8:X$35,MATCH($B296,'I.Supplementary 2017-18'!$B$8:$B$35,0)),INDEX('I.KI 2017-18'!X$9:X$393,MATCH($B296,'I.KI 2017-18'!$B$9:$B$393,0)))),"")</f>
        <v>0</v>
      </c>
      <c r="AL296" s="193">
        <f>_xlfn.IFNA(IF($B296=$B$382,0,_xlfn.IFNA(INDEX('I.Supplementary 2017-18'!Y$8:Y$35,MATCH($B296,'I.Supplementary 2017-18'!$B$8:$B$35,0)),INDEX('I.KI 2017-18'!Y$9:Y$393,MATCH($B296,'I.KI 2017-18'!$B$9:$B$393,0)))),"")</f>
        <v>4.2273238209134298</v>
      </c>
      <c r="AM296" s="193">
        <f>_xlfn.IFNA(IF($B296=$B$382,0,_xlfn.IFNA(INDEX('I.Supplementary 2017-18'!Z$8:Z$35,MATCH($B296,'I.Supplementary 2017-18'!$B$8:$B$35,0)),INDEX('I.KI 2017-18'!Z$9:Z$393,MATCH($B296,'I.KI 2017-18'!$B$9:$B$393,0)))),"")</f>
        <v>0</v>
      </c>
      <c r="AN296" s="193">
        <f>_xlfn.IFNA(IF($B296=$B$382,0,_xlfn.IFNA(INDEX('I.Supplementary 2017-18'!AA$8:AA$35,MATCH($B296,'I.Supplementary 2017-18'!$B$8:$B$35,0)),INDEX('I.KI 2017-18'!AA$9:AA$393,MATCH($B296,'I.KI 2017-18'!$B$9:$B$393,0)))),"")</f>
        <v>0</v>
      </c>
      <c r="AO296" s="157">
        <f>_xlfn.IFNA(IF($B296=$B$382,0,_xlfn.IFNA(INDEX('I.Supplementary 2017-18'!AB$8:AB$35,MATCH($B296,'I.Supplementary 2017-18'!$B$8:$B$35,0)),INDEX('I.KI 2017-18'!AB$9:AB$393,MATCH($B296,'I.KI 2017-18'!$B$9:$B$393,0)))),"")</f>
        <v>0</v>
      </c>
      <c r="AP296" s="149"/>
      <c r="AQ296" s="156">
        <f>_xlfn.IFNA(IF($B296=$B$381,0,IF($B296=$B$382,0,_xlfn.IFNA(INDEX('I.Supplementary 2017-18'!I$8:I$35,MATCH($B296,'I.Supplementary 2017-18'!$B$8:$B$35,0)),INDEX('I.KI 2017-18'!I$9:I$393,MATCH($B296,'I.KI 2017-18'!$B$9:$B$393,0))))),"")</f>
        <v>0.80261993810735266</v>
      </c>
      <c r="AR296" s="149">
        <f>_xlfn.IFNA(IF($B296=$B$381,0,IF($B296=$B$382,0,_xlfn.IFNA(INDEX('I.Supplementary 2017-18'!J$8:J$35,MATCH($B296,'I.Supplementary 2017-18'!$B$8:$B$35,0)),INDEX('I.KI 2017-18'!J$9:J$393,MATCH($B296,'I.KI 2017-18'!$B$9:$B$393,0))))),"")</f>
        <v>3.4247038828060776</v>
      </c>
      <c r="AS296" s="157">
        <f>_xlfn.IFNA(IF($B296=$B$381,0,IF($B296=$B$382,0,_xlfn.IFNA(INDEX('I.Supplementary 2017-18'!H$8:H$35,MATCH($B296,'I.Supplementary 2017-18'!$B$8:$B$35,0)),INDEX('I.KI 2017-18'!H$9:H$393,MATCH($B296,'I.KI 2017-18'!$B$9:$B$393,0))))),"")</f>
        <v>4.2273238209134298</v>
      </c>
      <c r="AT296" s="149"/>
      <c r="AU296" s="156">
        <f>_xlfn.IFNA(_xlfn.IFNA(INDEX('I.Supplementary 2018-19'!P$8:P$157,MATCH($B296,'I.Supplementary 2018-19'!$B$8:$B$157,0)),INDEX('I.KI 2018-19'!P$9:P$393,MATCH($B296,'I.KI 2018-19'!$B$9:$B$393,0))),"")</f>
        <v>0</v>
      </c>
      <c r="AV296" s="193">
        <f>_xlfn.IFNA(_xlfn.IFNA(INDEX('I.Supplementary 2018-19'!Q$8:Q$157,MATCH($B296,'I.Supplementary 2018-19'!$B$8:$B$157,0)),INDEX('I.KI 2018-19'!Q$9:Q$393,MATCH($B296,'I.KI 2018-19'!$B$9:$B$393,0))),"")</f>
        <v>0.26890446516278571</v>
      </c>
      <c r="AW296" s="193">
        <f>_xlfn.IFNA(_xlfn.IFNA(INDEX('I.Supplementary 2018-19'!R$8:R$157,MATCH($B296,'I.Supplementary 2018-19'!$B$8:$B$157,0)),INDEX('I.KI 2018-19'!R$9:R$393,MATCH($B296,'I.KI 2018-19'!$B$9:$B$393,0))),"")</f>
        <v>0</v>
      </c>
      <c r="AX296" s="193">
        <f>_xlfn.IFNA(_xlfn.IFNA(INDEX('I.Supplementary 2018-19'!S$8:S$157,MATCH($B296,'I.Supplementary 2018-19'!$B$8:$B$157,0)),INDEX('I.KI 2018-19'!S$9:S$393,MATCH($B296,'I.KI 2018-19'!$B$9:$B$393,0))),"")</f>
        <v>0</v>
      </c>
      <c r="AY296" s="157">
        <f>_xlfn.IFNA(_xlfn.IFNA(INDEX('I.Supplementary 2018-19'!T$8:T$157,MATCH($B296,'I.Supplementary 2018-19'!$B$8:$B$157,0)),INDEX('I.KI 2018-19'!T$9:T$393,MATCH($B296,'I.KI 2018-19'!$B$9:$B$393,0))),"")</f>
        <v>0</v>
      </c>
      <c r="AZ296" s="156">
        <f>_xlfn.IFNA(_xlfn.IFNA(INDEX('I.Supplementary 2018-19'!U$8:U$157,MATCH($B296,'I.Supplementary 2018-19'!$B$8:$B$157,0)),INDEX('I.KI 2018-19'!U$9:U$393,MATCH($B296,'I.KI 2018-19'!$B$9:$B$393,0))),"")</f>
        <v>0</v>
      </c>
      <c r="BA296" s="193">
        <f>_xlfn.IFNA(_xlfn.IFNA(INDEX('I.Supplementary 2018-19'!V$8:V$157,MATCH($B296,'I.Supplementary 2018-19'!$B$8:$B$157,0)),INDEX('I.KI 2018-19'!V$9:V$393,MATCH($B296,'I.KI 2018-19'!$B$9:$B$393,0))),"")</f>
        <v>3.5275919822895219</v>
      </c>
      <c r="BB296" s="193">
        <f>_xlfn.IFNA(_xlfn.IFNA(INDEX('I.Supplementary 2018-19'!W$8:W$157,MATCH($B296,'I.Supplementary 2018-19'!$B$8:$B$157,0)),INDEX('I.KI 2018-19'!W$9:W$393,MATCH($B296,'I.KI 2018-19'!$B$9:$B$393,0))),"")</f>
        <v>0</v>
      </c>
      <c r="BC296" s="193">
        <f>_xlfn.IFNA(_xlfn.IFNA(INDEX('I.Supplementary 2018-19'!X$8:X$157,MATCH($B296,'I.Supplementary 2018-19'!$B$8:$B$157,0)),INDEX('I.KI 2018-19'!X$9:X$393,MATCH($B296,'I.KI 2018-19'!$B$9:$B$393,0))),"")</f>
        <v>0</v>
      </c>
      <c r="BD296" s="157">
        <f>_xlfn.IFNA(_xlfn.IFNA(INDEX('I.Supplementary 2018-19'!Y$8:Y$157,MATCH($B296,'I.Supplementary 2018-19'!$B$8:$B$157,0)),INDEX('I.KI 2018-19'!Y$9:Y$393,MATCH($B296,'I.KI 2018-19'!$B$9:$B$393,0))),"")</f>
        <v>0</v>
      </c>
      <c r="BE296" s="156">
        <f>_xlfn.IFNA(_xlfn.IFNA(INDEX('I.Supplementary 2018-19'!Z$8:Z$157,MATCH($B296,'I.Supplementary 2018-19'!$B$8:$B$157,0)),INDEX('I.KI 2018-19'!Z$9:Z$393,MATCH($B296,'I.KI 2018-19'!$B$9:$B$393,0))),"")</f>
        <v>0</v>
      </c>
      <c r="BF296" s="193">
        <f>_xlfn.IFNA(_xlfn.IFNA(INDEX('I.Supplementary 2018-19'!AA$8:AA$157,MATCH($B296,'I.Supplementary 2018-19'!$B$8:$B$157,0)),INDEX('I.KI 2018-19'!AA$9:AA$393,MATCH($B296,'I.KI 2018-19'!$B$9:$B$393,0))),"")</f>
        <v>3.7964964474523075</v>
      </c>
      <c r="BG296" s="193">
        <f>_xlfn.IFNA(_xlfn.IFNA(INDEX('I.Supplementary 2018-19'!AB$8:AB$157,MATCH($B296,'I.Supplementary 2018-19'!$B$8:$B$157,0)),INDEX('I.KI 2018-19'!AB$9:AB$393,MATCH($B296,'I.KI 2018-19'!$B$9:$B$393,0))),"")</f>
        <v>0</v>
      </c>
      <c r="BH296" s="193">
        <f>_xlfn.IFNA(_xlfn.IFNA(INDEX('I.Supplementary 2018-19'!AC$8:AC$157,MATCH($B296,'I.Supplementary 2018-19'!$B$8:$B$157,0)),INDEX('I.KI 2018-19'!AC$9:AC$393,MATCH($B296,'I.KI 2018-19'!$B$9:$B$393,0))),"")</f>
        <v>0</v>
      </c>
      <c r="BI296" s="157">
        <f>_xlfn.IFNA(_xlfn.IFNA(INDEX('I.Supplementary 2018-19'!AD$8:AD$157,MATCH($B296,'I.Supplementary 2018-19'!$B$8:$B$157,0)),INDEX('I.KI 2018-19'!AD$9:AD$393,MATCH($B296,'I.KI 2018-19'!$B$9:$B$393,0))),"")</f>
        <v>0</v>
      </c>
      <c r="BJ296" s="149"/>
      <c r="BK296" s="156">
        <f>_xlfn.IFNA(IF($B296=$B$381,0,IF($B296=$B$382,0,_xlfn.IFNA(INDEX('I.Supplementary 2018-19'!I$8:I$157,MATCH($B296,'I.Supplementary 2018-19'!$B$8:$B$157,0)),INDEX('I.KI 2018-19'!I$9:I$393,MATCH($B296,'I.KI 2018-19'!$B$9:$B$393,0))))),"")</f>
        <v>0.26890446516278571</v>
      </c>
      <c r="BL296" s="149">
        <f>_xlfn.IFNA(IF($B296=$B$381,0,IF($B296=$B$382,0,_xlfn.IFNA(INDEX('I.Supplementary 2018-19'!J$8:J$157,MATCH($B296,'I.Supplementary 2018-19'!$B$8:$B$157,0)),INDEX('I.KI 2018-19'!J$9:J$393,MATCH($B296,'I.KI 2018-19'!$B$9:$B$393,0))))),"")</f>
        <v>3.5275919822895219</v>
      </c>
      <c r="BM296" s="157">
        <f>_xlfn.IFNA(IF($B296=$B$381,0,IF($B296=$B$382,0,_xlfn.IFNA(INDEX('I.Supplementary 2018-19'!H$8:H$157,MATCH($B296,'I.Supplementary 2018-19'!$B$8:$B$157,0)),INDEX('I.KI 2018-19'!H$9:H$393,MATCH($B296,'I.KI 2018-19'!$B$9:$B$393,0))))),"")</f>
        <v>3.7964964474523075</v>
      </c>
    </row>
    <row r="297" spans="2:65">
      <c r="B297" s="121" t="str">
        <f>'Calculations for 2021-22'!B297</f>
        <v>E3435</v>
      </c>
      <c r="C297" s="160" t="str">
        <f>'Calculations for 2021-22'!D297</f>
        <v>E3435</v>
      </c>
      <c r="D297" t="str">
        <f>'Calculations for 2021-22'!E297</f>
        <v>SD</v>
      </c>
      <c r="E297" t="str">
        <f>'Calculations for 2021-22'!F297</f>
        <v>P1902</v>
      </c>
      <c r="F297" s="120" t="str">
        <f>'Calculations for 2021-22'!H297</f>
        <v>South Staffordshire</v>
      </c>
      <c r="G297" s="156">
        <f>_xlfn.IFNA(INDEX('I.KI 2016-17'!M$8:M$391,MATCH($B297,'I.KI 2016-17'!$B$8:$B$391,0)),"")</f>
        <v>0</v>
      </c>
      <c r="H297" s="149">
        <f>_xlfn.IFNA(INDEX('I.KI 2016-17'!N$8:N$391,MATCH($B297,'I.KI 2016-17'!$B$8:$B$391,0)),"")</f>
        <v>1.1435124128759999</v>
      </c>
      <c r="I297" s="149">
        <f>_xlfn.IFNA(INDEX('I.KI 2016-17'!O$8:O$391,MATCH($B297,'I.KI 2016-17'!$B$8:$B$391,0)),"")</f>
        <v>0</v>
      </c>
      <c r="J297" s="149">
        <f>_xlfn.IFNA(INDEX('I.KI 2016-17'!P$8:P$391,MATCH($B297,'I.KI 2016-17'!$B$8:$B$391,0)),"")</f>
        <v>0</v>
      </c>
      <c r="K297" s="157">
        <f>_xlfn.IFNA(INDEX('I.KI 2016-17'!Q$8:Q$391,MATCH($B297,'I.KI 2016-17'!$B$8:$B$391,0)),"")</f>
        <v>0</v>
      </c>
      <c r="L297" s="156">
        <f>_xlfn.IFNA(INDEX('I.KI 2016-17'!R$8:R$391,MATCH($B297,'I.KI 2016-17'!$B$8:$B$391,0)),"")</f>
        <v>0</v>
      </c>
      <c r="M297" s="193">
        <f>_xlfn.IFNA(INDEX('I.KI 2016-17'!S$8:S$391,MATCH($B297,'I.KI 2016-17'!$B$8:$B$391,0)),"")</f>
        <v>2.1487043051180001</v>
      </c>
      <c r="N297" s="193">
        <f>_xlfn.IFNA(INDEX('I.KI 2016-17'!T$8:T$391,MATCH($B297,'I.KI 2016-17'!$B$8:$B$391,0)),"")</f>
        <v>0</v>
      </c>
      <c r="O297" s="193">
        <f>_xlfn.IFNA(INDEX('I.KI 2016-17'!U$8:U$391,MATCH($B297,'I.KI 2016-17'!$B$8:$B$391,0)),"")</f>
        <v>0</v>
      </c>
      <c r="P297" s="157">
        <f>_xlfn.IFNA(INDEX('I.KI 2016-17'!V$8:V$391,MATCH($B297,'I.KI 2016-17'!$B$8:$B$391,0)),"")</f>
        <v>0</v>
      </c>
      <c r="Q297" s="156">
        <f>_xlfn.IFNA(INDEX('I.KI 2016-17'!W$8:W$391,MATCH($B297,'I.KI 2016-17'!$B$8:$B$391,0)),"")</f>
        <v>0</v>
      </c>
      <c r="R297" s="193">
        <f>_xlfn.IFNA(INDEX('I.KI 2016-17'!X$8:X$391,MATCH($B297,'I.KI 2016-17'!$B$8:$B$391,0)),"")</f>
        <v>3.2922167179940001</v>
      </c>
      <c r="S297" s="193">
        <f>_xlfn.IFNA(INDEX('I.KI 2016-17'!Y$8:Y$391,MATCH($B297,'I.KI 2016-17'!$B$8:$B$391,0)),"")</f>
        <v>0</v>
      </c>
      <c r="T297" s="193">
        <f>_xlfn.IFNA(INDEX('I.KI 2016-17'!Z$8:Z$391,MATCH($B297,'I.KI 2016-17'!$B$8:$B$391,0)),"")</f>
        <v>0</v>
      </c>
      <c r="U297" s="157">
        <f>_xlfn.IFNA(INDEX('I.KI 2016-17'!AA$8:AA$391,MATCH($B297,'I.KI 2016-17'!$B$8:$B$391,0)),"")</f>
        <v>0</v>
      </c>
      <c r="V297" s="149"/>
      <c r="W297" s="154">
        <f>_xlfn.IFNA(INDEX('I.KI 2016-17'!$H$8:$H$391,MATCH(B297,'I.KI 2016-17'!$B$8:$B$391,0)),"")</f>
        <v>1.1435124128759999</v>
      </c>
      <c r="X297" s="153">
        <f>_xlfn.IFNA(INDEX('I.KI 2016-17'!$I$8:$I$391,MATCH(B297,'I.KI 2016-17'!$B$8:$B$391,0)),"")</f>
        <v>2.1487043051180001</v>
      </c>
      <c r="Y297" s="155">
        <f>_xlfn.IFNA(INDEX('I.KI 2016-17'!$G$8:$G$391,MATCH(B297,'I.KI 2016-17'!$B$8:$B$391,0)),"")</f>
        <v>3.2922167179940001</v>
      </c>
      <c r="Z297" s="149"/>
      <c r="AA297" s="156">
        <f>_xlfn.IFNA(IF($B297=$B$382,0,_xlfn.IFNA(INDEX('I.Supplementary 2017-18'!N$8:N$35,MATCH($B297,'I.Supplementary 2017-18'!$B$8:$B$35,0)),INDEX('I.KI 2017-18'!N$9:N$393,MATCH($B297,'I.KI 2017-18'!$B$9:$B$393,0)))),"")</f>
        <v>0</v>
      </c>
      <c r="AB297" s="193">
        <f>_xlfn.IFNA(IF($B297=$B$382,0,_xlfn.IFNA(INDEX('I.Supplementary 2017-18'!O$8:O$35,MATCH($B297,'I.Supplementary 2017-18'!$B$8:$B$35,0)),INDEX('I.KI 2017-18'!O$9:O$393,MATCH($B297,'I.KI 2017-18'!$B$9:$B$393,0)))),"")</f>
        <v>0.69318495904279687</v>
      </c>
      <c r="AC297" s="193">
        <f>_xlfn.IFNA(IF($B297=$B$382,0,_xlfn.IFNA(INDEX('I.Supplementary 2017-18'!P$8:P$35,MATCH($B297,'I.Supplementary 2017-18'!$B$8:$B$35,0)),INDEX('I.KI 2017-18'!P$9:P$393,MATCH($B297,'I.KI 2017-18'!$B$9:$B$393,0)))),"")</f>
        <v>0</v>
      </c>
      <c r="AD297" s="193">
        <f>_xlfn.IFNA(IF($B297=$B$382,0,_xlfn.IFNA(INDEX('I.Supplementary 2017-18'!Q$8:Q$35,MATCH($B297,'I.Supplementary 2017-18'!$B$8:$B$35,0)),INDEX('I.KI 2017-18'!Q$9:Q$393,MATCH($B297,'I.KI 2017-18'!$B$9:$B$393,0)))),"")</f>
        <v>0</v>
      </c>
      <c r="AE297" s="157">
        <f>_xlfn.IFNA(IF($B297=$B$382,0,_xlfn.IFNA(INDEX('I.Supplementary 2017-18'!R$8:R$35,MATCH($B297,'I.Supplementary 2017-18'!$B$8:$B$35,0)),INDEX('I.KI 2017-18'!R$9:R$393,MATCH($B297,'I.KI 2017-18'!$B$9:$B$393,0)))),"")</f>
        <v>0</v>
      </c>
      <c r="AF297" s="156">
        <f>_xlfn.IFNA(IF($B297=$B$382,0,_xlfn.IFNA(INDEX('I.Supplementary 2017-18'!S$8:S$35,MATCH($B297,'I.Supplementary 2017-18'!$B$8:$B$35,0)),INDEX('I.KI 2017-18'!S$9:S$393,MATCH($B297,'I.KI 2017-18'!$B$9:$B$393,0)))),"")</f>
        <v>0</v>
      </c>
      <c r="AG297" s="193">
        <f>_xlfn.IFNA(IF($B297=$B$382,0,_xlfn.IFNA(INDEX('I.Supplementary 2017-18'!T$8:T$35,MATCH($B297,'I.Supplementary 2017-18'!$B$8:$B$35,0)),INDEX('I.KI 2017-18'!T$9:T$393,MATCH($B297,'I.KI 2017-18'!$B$9:$B$393,0)))),"")</f>
        <v>2.1925723051839685</v>
      </c>
      <c r="AH297" s="193">
        <f>_xlfn.IFNA(IF($B297=$B$382,0,_xlfn.IFNA(INDEX('I.Supplementary 2017-18'!U$8:U$35,MATCH($B297,'I.Supplementary 2017-18'!$B$8:$B$35,0)),INDEX('I.KI 2017-18'!U$9:U$393,MATCH($B297,'I.KI 2017-18'!$B$9:$B$393,0)))),"")</f>
        <v>0</v>
      </c>
      <c r="AI297" s="193">
        <f>_xlfn.IFNA(IF($B297=$B$382,0,_xlfn.IFNA(INDEX('I.Supplementary 2017-18'!V$8:V$35,MATCH($B297,'I.Supplementary 2017-18'!$B$8:$B$35,0)),INDEX('I.KI 2017-18'!V$9:V$393,MATCH($B297,'I.KI 2017-18'!$B$9:$B$393,0)))),"")</f>
        <v>0</v>
      </c>
      <c r="AJ297" s="157">
        <f>_xlfn.IFNA(IF($B297=$B$382,0,_xlfn.IFNA(INDEX('I.Supplementary 2017-18'!W$8:W$35,MATCH($B297,'I.Supplementary 2017-18'!$B$8:$B$35,0)),INDEX('I.KI 2017-18'!W$9:W$393,MATCH($B297,'I.KI 2017-18'!$B$9:$B$393,0)))),"")</f>
        <v>0</v>
      </c>
      <c r="AK297" s="156">
        <f>_xlfn.IFNA(IF($B297=$B$382,0,_xlfn.IFNA(INDEX('I.Supplementary 2017-18'!X$8:X$35,MATCH($B297,'I.Supplementary 2017-18'!$B$8:$B$35,0)),INDEX('I.KI 2017-18'!X$9:X$393,MATCH($B297,'I.KI 2017-18'!$B$9:$B$393,0)))),"")</f>
        <v>0</v>
      </c>
      <c r="AL297" s="193">
        <f>_xlfn.IFNA(IF($B297=$B$382,0,_xlfn.IFNA(INDEX('I.Supplementary 2017-18'!Y$8:Y$35,MATCH($B297,'I.Supplementary 2017-18'!$B$8:$B$35,0)),INDEX('I.KI 2017-18'!Y$9:Y$393,MATCH($B297,'I.KI 2017-18'!$B$9:$B$393,0)))),"")</f>
        <v>2.8857572642267653</v>
      </c>
      <c r="AM297" s="193">
        <f>_xlfn.IFNA(IF($B297=$B$382,0,_xlfn.IFNA(INDEX('I.Supplementary 2017-18'!Z$8:Z$35,MATCH($B297,'I.Supplementary 2017-18'!$B$8:$B$35,0)),INDEX('I.KI 2017-18'!Z$9:Z$393,MATCH($B297,'I.KI 2017-18'!$B$9:$B$393,0)))),"")</f>
        <v>0</v>
      </c>
      <c r="AN297" s="193">
        <f>_xlfn.IFNA(IF($B297=$B$382,0,_xlfn.IFNA(INDEX('I.Supplementary 2017-18'!AA$8:AA$35,MATCH($B297,'I.Supplementary 2017-18'!$B$8:$B$35,0)),INDEX('I.KI 2017-18'!AA$9:AA$393,MATCH($B297,'I.KI 2017-18'!$B$9:$B$393,0)))),"")</f>
        <v>0</v>
      </c>
      <c r="AO297" s="157">
        <f>_xlfn.IFNA(IF($B297=$B$382,0,_xlfn.IFNA(INDEX('I.Supplementary 2017-18'!AB$8:AB$35,MATCH($B297,'I.Supplementary 2017-18'!$B$8:$B$35,0)),INDEX('I.KI 2017-18'!AB$9:AB$393,MATCH($B297,'I.KI 2017-18'!$B$9:$B$393,0)))),"")</f>
        <v>0</v>
      </c>
      <c r="AP297" s="149"/>
      <c r="AQ297" s="156">
        <f>_xlfn.IFNA(IF($B297=$B$381,0,IF($B297=$B$382,0,_xlfn.IFNA(INDEX('I.Supplementary 2017-18'!I$8:I$35,MATCH($B297,'I.Supplementary 2017-18'!$B$8:$B$35,0)),INDEX('I.KI 2017-18'!I$9:I$393,MATCH($B297,'I.KI 2017-18'!$B$9:$B$393,0))))),"")</f>
        <v>0.69318495904279687</v>
      </c>
      <c r="AR297" s="149">
        <f>_xlfn.IFNA(IF($B297=$B$381,0,IF($B297=$B$382,0,_xlfn.IFNA(INDEX('I.Supplementary 2017-18'!J$8:J$35,MATCH($B297,'I.Supplementary 2017-18'!$B$8:$B$35,0)),INDEX('I.KI 2017-18'!J$9:J$393,MATCH($B297,'I.KI 2017-18'!$B$9:$B$393,0))))),"")</f>
        <v>2.1925723051839685</v>
      </c>
      <c r="AS297" s="157">
        <f>_xlfn.IFNA(IF($B297=$B$381,0,IF($B297=$B$382,0,_xlfn.IFNA(INDEX('I.Supplementary 2017-18'!H$8:H$35,MATCH($B297,'I.Supplementary 2017-18'!$B$8:$B$35,0)),INDEX('I.KI 2017-18'!H$9:H$393,MATCH($B297,'I.KI 2017-18'!$B$9:$B$393,0))))),"")</f>
        <v>2.8857572642267653</v>
      </c>
      <c r="AT297" s="149"/>
      <c r="AU297" s="156">
        <f>_xlfn.IFNA(_xlfn.IFNA(INDEX('I.Supplementary 2018-19'!P$8:P$157,MATCH($B297,'I.Supplementary 2018-19'!$B$8:$B$157,0)),INDEX('I.KI 2018-19'!P$9:P$393,MATCH($B297,'I.KI 2018-19'!$B$9:$B$393,0))),"")</f>
        <v>0</v>
      </c>
      <c r="AV297" s="193">
        <f>_xlfn.IFNA(_xlfn.IFNA(INDEX('I.Supplementary 2018-19'!Q$8:Q$157,MATCH($B297,'I.Supplementary 2018-19'!$B$8:$B$157,0)),INDEX('I.KI 2018-19'!Q$9:Q$393,MATCH($B297,'I.KI 2018-19'!$B$9:$B$393,0))),"")</f>
        <v>0.40970024062610416</v>
      </c>
      <c r="AW297" s="193">
        <f>_xlfn.IFNA(_xlfn.IFNA(INDEX('I.Supplementary 2018-19'!R$8:R$157,MATCH($B297,'I.Supplementary 2018-19'!$B$8:$B$157,0)),INDEX('I.KI 2018-19'!R$9:R$393,MATCH($B297,'I.KI 2018-19'!$B$9:$B$393,0))),"")</f>
        <v>0</v>
      </c>
      <c r="AX297" s="193">
        <f>_xlfn.IFNA(_xlfn.IFNA(INDEX('I.Supplementary 2018-19'!S$8:S$157,MATCH($B297,'I.Supplementary 2018-19'!$B$8:$B$157,0)),INDEX('I.KI 2018-19'!S$9:S$393,MATCH($B297,'I.KI 2018-19'!$B$9:$B$393,0))),"")</f>
        <v>0</v>
      </c>
      <c r="AY297" s="157">
        <f>_xlfn.IFNA(_xlfn.IFNA(INDEX('I.Supplementary 2018-19'!T$8:T$157,MATCH($B297,'I.Supplementary 2018-19'!$B$8:$B$157,0)),INDEX('I.KI 2018-19'!T$9:T$393,MATCH($B297,'I.KI 2018-19'!$B$9:$B$393,0))),"")</f>
        <v>0</v>
      </c>
      <c r="AZ297" s="156">
        <f>_xlfn.IFNA(_xlfn.IFNA(INDEX('I.Supplementary 2018-19'!U$8:U$157,MATCH($B297,'I.Supplementary 2018-19'!$B$8:$B$157,0)),INDEX('I.KI 2018-19'!U$9:U$393,MATCH($B297,'I.KI 2018-19'!$B$9:$B$393,0))),"")</f>
        <v>0</v>
      </c>
      <c r="BA297" s="193">
        <f>_xlfn.IFNA(_xlfn.IFNA(INDEX('I.Supplementary 2018-19'!V$8:V$157,MATCH($B297,'I.Supplementary 2018-19'!$B$8:$B$157,0)),INDEX('I.KI 2018-19'!V$9:V$393,MATCH($B297,'I.KI 2018-19'!$B$9:$B$393,0))),"")</f>
        <v>2.2584435761551607</v>
      </c>
      <c r="BB297" s="193">
        <f>_xlfn.IFNA(_xlfn.IFNA(INDEX('I.Supplementary 2018-19'!W$8:W$157,MATCH($B297,'I.Supplementary 2018-19'!$B$8:$B$157,0)),INDEX('I.KI 2018-19'!W$9:W$393,MATCH($B297,'I.KI 2018-19'!$B$9:$B$393,0))),"")</f>
        <v>0</v>
      </c>
      <c r="BC297" s="193">
        <f>_xlfn.IFNA(_xlfn.IFNA(INDEX('I.Supplementary 2018-19'!X$8:X$157,MATCH($B297,'I.Supplementary 2018-19'!$B$8:$B$157,0)),INDEX('I.KI 2018-19'!X$9:X$393,MATCH($B297,'I.KI 2018-19'!$B$9:$B$393,0))),"")</f>
        <v>0</v>
      </c>
      <c r="BD297" s="157">
        <f>_xlfn.IFNA(_xlfn.IFNA(INDEX('I.Supplementary 2018-19'!Y$8:Y$157,MATCH($B297,'I.Supplementary 2018-19'!$B$8:$B$157,0)),INDEX('I.KI 2018-19'!Y$9:Y$393,MATCH($B297,'I.KI 2018-19'!$B$9:$B$393,0))),"")</f>
        <v>0</v>
      </c>
      <c r="BE297" s="156">
        <f>_xlfn.IFNA(_xlfn.IFNA(INDEX('I.Supplementary 2018-19'!Z$8:Z$157,MATCH($B297,'I.Supplementary 2018-19'!$B$8:$B$157,0)),INDEX('I.KI 2018-19'!Z$9:Z$393,MATCH($B297,'I.KI 2018-19'!$B$9:$B$393,0))),"")</f>
        <v>0</v>
      </c>
      <c r="BF297" s="193">
        <f>_xlfn.IFNA(_xlfn.IFNA(INDEX('I.Supplementary 2018-19'!AA$8:AA$157,MATCH($B297,'I.Supplementary 2018-19'!$B$8:$B$157,0)),INDEX('I.KI 2018-19'!AA$9:AA$393,MATCH($B297,'I.KI 2018-19'!$B$9:$B$393,0))),"")</f>
        <v>2.668143816781265</v>
      </c>
      <c r="BG297" s="193">
        <f>_xlfn.IFNA(_xlfn.IFNA(INDEX('I.Supplementary 2018-19'!AB$8:AB$157,MATCH($B297,'I.Supplementary 2018-19'!$B$8:$B$157,0)),INDEX('I.KI 2018-19'!AB$9:AB$393,MATCH($B297,'I.KI 2018-19'!$B$9:$B$393,0))),"")</f>
        <v>0</v>
      </c>
      <c r="BH297" s="193">
        <f>_xlfn.IFNA(_xlfn.IFNA(INDEX('I.Supplementary 2018-19'!AC$8:AC$157,MATCH($B297,'I.Supplementary 2018-19'!$B$8:$B$157,0)),INDEX('I.KI 2018-19'!AC$9:AC$393,MATCH($B297,'I.KI 2018-19'!$B$9:$B$393,0))),"")</f>
        <v>0</v>
      </c>
      <c r="BI297" s="157">
        <f>_xlfn.IFNA(_xlfn.IFNA(INDEX('I.Supplementary 2018-19'!AD$8:AD$157,MATCH($B297,'I.Supplementary 2018-19'!$B$8:$B$157,0)),INDEX('I.KI 2018-19'!AD$9:AD$393,MATCH($B297,'I.KI 2018-19'!$B$9:$B$393,0))),"")</f>
        <v>0</v>
      </c>
      <c r="BJ297" s="149"/>
      <c r="BK297" s="156">
        <f>_xlfn.IFNA(IF($B297=$B$381,0,IF($B297=$B$382,0,_xlfn.IFNA(INDEX('I.Supplementary 2018-19'!I$8:I$157,MATCH($B297,'I.Supplementary 2018-19'!$B$8:$B$157,0)),INDEX('I.KI 2018-19'!I$9:I$393,MATCH($B297,'I.KI 2018-19'!$B$9:$B$393,0))))),"")</f>
        <v>0.40970024062610416</v>
      </c>
      <c r="BL297" s="149">
        <f>_xlfn.IFNA(IF($B297=$B$381,0,IF($B297=$B$382,0,_xlfn.IFNA(INDEX('I.Supplementary 2018-19'!J$8:J$157,MATCH($B297,'I.Supplementary 2018-19'!$B$8:$B$157,0)),INDEX('I.KI 2018-19'!J$9:J$393,MATCH($B297,'I.KI 2018-19'!$B$9:$B$393,0))))),"")</f>
        <v>2.2584435761551607</v>
      </c>
      <c r="BM297" s="157">
        <f>_xlfn.IFNA(IF($B297=$B$381,0,IF($B297=$B$382,0,_xlfn.IFNA(INDEX('I.Supplementary 2018-19'!H$8:H$157,MATCH($B297,'I.Supplementary 2018-19'!$B$8:$B$157,0)),INDEX('I.KI 2018-19'!H$9:H$393,MATCH($B297,'I.KI 2018-19'!$B$9:$B$393,0))))),"")</f>
        <v>2.668143816781265</v>
      </c>
    </row>
    <row r="298" spans="2:65">
      <c r="B298" s="121" t="str">
        <f>'Calculations for 2021-22'!B298</f>
        <v>E4504</v>
      </c>
      <c r="C298" s="160" t="str">
        <f>'Calculations for 2021-22'!D298</f>
        <v>E4504</v>
      </c>
      <c r="D298" t="str">
        <f>'Calculations for 2021-22'!E298</f>
        <v>MD</v>
      </c>
      <c r="E298">
        <f>'Calculations for 2021-22'!F298</f>
        <v>0</v>
      </c>
      <c r="F298" s="120" t="str">
        <f>'Calculations for 2021-22'!H298</f>
        <v>South Tyneside</v>
      </c>
      <c r="G298" s="156">
        <f>_xlfn.IFNA(INDEX('I.KI 2016-17'!M$8:M$391,MATCH($B298,'I.KI 2016-17'!$B$8:$B$391,0)),"")</f>
        <v>28.817177975055003</v>
      </c>
      <c r="H298" s="149">
        <f>_xlfn.IFNA(INDEX('I.KI 2016-17'!N$8:N$391,MATCH($B298,'I.KI 2016-17'!$B$8:$B$391,0)),"")</f>
        <v>3.1634597691799997</v>
      </c>
      <c r="I298" s="149">
        <f>_xlfn.IFNA(INDEX('I.KI 2016-17'!O$8:O$391,MATCH($B298,'I.KI 2016-17'!$B$8:$B$391,0)),"")</f>
        <v>0</v>
      </c>
      <c r="J298" s="149">
        <f>_xlfn.IFNA(INDEX('I.KI 2016-17'!P$8:P$391,MATCH($B298,'I.KI 2016-17'!$B$8:$B$391,0)),"")</f>
        <v>0</v>
      </c>
      <c r="K298" s="157">
        <f>_xlfn.IFNA(INDEX('I.KI 2016-17'!Q$8:Q$391,MATCH($B298,'I.KI 2016-17'!$B$8:$B$391,0)),"")</f>
        <v>0</v>
      </c>
      <c r="L298" s="156">
        <f>_xlfn.IFNA(INDEX('I.KI 2016-17'!R$8:R$391,MATCH($B298,'I.KI 2016-17'!$B$8:$B$391,0)),"")</f>
        <v>39.413016149907996</v>
      </c>
      <c r="M298" s="193">
        <f>_xlfn.IFNA(INDEX('I.KI 2016-17'!S$8:S$391,MATCH($B298,'I.KI 2016-17'!$B$8:$B$391,0)),"")</f>
        <v>5.8525164352649997</v>
      </c>
      <c r="N298" s="193">
        <f>_xlfn.IFNA(INDEX('I.KI 2016-17'!T$8:T$391,MATCH($B298,'I.KI 2016-17'!$B$8:$B$391,0)),"")</f>
        <v>0</v>
      </c>
      <c r="O298" s="193">
        <f>_xlfn.IFNA(INDEX('I.KI 2016-17'!U$8:U$391,MATCH($B298,'I.KI 2016-17'!$B$8:$B$391,0)),"")</f>
        <v>0</v>
      </c>
      <c r="P298" s="157">
        <f>_xlfn.IFNA(INDEX('I.KI 2016-17'!V$8:V$391,MATCH($B298,'I.KI 2016-17'!$B$8:$B$391,0)),"")</f>
        <v>0</v>
      </c>
      <c r="Q298" s="156">
        <f>_xlfn.IFNA(INDEX('I.KI 2016-17'!W$8:W$391,MATCH($B298,'I.KI 2016-17'!$B$8:$B$391,0)),"")</f>
        <v>68.230194124962992</v>
      </c>
      <c r="R298" s="193">
        <f>_xlfn.IFNA(INDEX('I.KI 2016-17'!X$8:X$391,MATCH($B298,'I.KI 2016-17'!$B$8:$B$391,0)),"")</f>
        <v>9.0159762044449998</v>
      </c>
      <c r="S298" s="193">
        <f>_xlfn.IFNA(INDEX('I.KI 2016-17'!Y$8:Y$391,MATCH($B298,'I.KI 2016-17'!$B$8:$B$391,0)),"")</f>
        <v>0</v>
      </c>
      <c r="T298" s="193">
        <f>_xlfn.IFNA(INDEX('I.KI 2016-17'!Z$8:Z$391,MATCH($B298,'I.KI 2016-17'!$B$8:$B$391,0)),"")</f>
        <v>0</v>
      </c>
      <c r="U298" s="157">
        <f>_xlfn.IFNA(INDEX('I.KI 2016-17'!AA$8:AA$391,MATCH($B298,'I.KI 2016-17'!$B$8:$B$391,0)),"")</f>
        <v>0</v>
      </c>
      <c r="V298" s="149"/>
      <c r="W298" s="154">
        <f>_xlfn.IFNA(INDEX('I.KI 2016-17'!$H$8:$H$391,MATCH(B298,'I.KI 2016-17'!$B$8:$B$391,0)),"")</f>
        <v>31.980637744235</v>
      </c>
      <c r="X298" s="153">
        <f>_xlfn.IFNA(INDEX('I.KI 2016-17'!$I$8:$I$391,MATCH(B298,'I.KI 2016-17'!$B$8:$B$391,0)),"")</f>
        <v>45.265532585172998</v>
      </c>
      <c r="Y298" s="155">
        <f>_xlfn.IFNA(INDEX('I.KI 2016-17'!$G$8:$G$391,MATCH(B298,'I.KI 2016-17'!$B$8:$B$391,0)),"")</f>
        <v>77.246170329408002</v>
      </c>
      <c r="Z298" s="149"/>
      <c r="AA298" s="156">
        <f>_xlfn.IFNA(IF($B298=$B$382,0,_xlfn.IFNA(INDEX('I.Supplementary 2017-18'!N$8:N$35,MATCH($B298,'I.Supplementary 2017-18'!$B$8:$B$35,0)),INDEX('I.KI 2017-18'!N$9:N$393,MATCH($B298,'I.KI 2017-18'!$B$9:$B$393,0)))),"")</f>
        <v>22.570742631085782</v>
      </c>
      <c r="AB298" s="193">
        <f>_xlfn.IFNA(IF($B298=$B$382,0,_xlfn.IFNA(INDEX('I.Supplementary 2017-18'!O$8:O$35,MATCH($B298,'I.Supplementary 2017-18'!$B$8:$B$35,0)),INDEX('I.KI 2017-18'!O$9:O$393,MATCH($B298,'I.KI 2017-18'!$B$9:$B$393,0)))),"")</f>
        <v>2.1064572276192708</v>
      </c>
      <c r="AC298" s="193">
        <f>_xlfn.IFNA(IF($B298=$B$382,0,_xlfn.IFNA(INDEX('I.Supplementary 2017-18'!P$8:P$35,MATCH($B298,'I.Supplementary 2017-18'!$B$8:$B$35,0)),INDEX('I.KI 2017-18'!P$9:P$393,MATCH($B298,'I.KI 2017-18'!$B$9:$B$393,0)))),"")</f>
        <v>0</v>
      </c>
      <c r="AD298" s="193">
        <f>_xlfn.IFNA(IF($B298=$B$382,0,_xlfn.IFNA(INDEX('I.Supplementary 2017-18'!Q$8:Q$35,MATCH($B298,'I.Supplementary 2017-18'!$B$8:$B$35,0)),INDEX('I.KI 2017-18'!Q$9:Q$393,MATCH($B298,'I.KI 2017-18'!$B$9:$B$393,0)))),"")</f>
        <v>0</v>
      </c>
      <c r="AE298" s="157">
        <f>_xlfn.IFNA(IF($B298=$B$382,0,_xlfn.IFNA(INDEX('I.Supplementary 2017-18'!R$8:R$35,MATCH($B298,'I.Supplementary 2017-18'!$B$8:$B$35,0)),INDEX('I.KI 2017-18'!R$9:R$393,MATCH($B298,'I.KI 2017-18'!$B$9:$B$393,0)))),"")</f>
        <v>0</v>
      </c>
      <c r="AF298" s="156">
        <f>_xlfn.IFNA(IF($B298=$B$382,0,_xlfn.IFNA(INDEX('I.Supplementary 2017-18'!S$8:S$35,MATCH($B298,'I.Supplementary 2017-18'!$B$8:$B$35,0)),INDEX('I.KI 2017-18'!S$9:S$393,MATCH($B298,'I.KI 2017-18'!$B$9:$B$393,0)))),"")</f>
        <v>40.217673259285931</v>
      </c>
      <c r="AG298" s="193">
        <f>_xlfn.IFNA(IF($B298=$B$382,0,_xlfn.IFNA(INDEX('I.Supplementary 2017-18'!T$8:T$35,MATCH($B298,'I.Supplementary 2017-18'!$B$8:$B$35,0)),INDEX('I.KI 2017-18'!T$9:T$393,MATCH($B298,'I.KI 2017-18'!$B$9:$B$393,0)))),"")</f>
        <v>5.9720015550912882</v>
      </c>
      <c r="AH298" s="193">
        <f>_xlfn.IFNA(IF($B298=$B$382,0,_xlfn.IFNA(INDEX('I.Supplementary 2017-18'!U$8:U$35,MATCH($B298,'I.Supplementary 2017-18'!$B$8:$B$35,0)),INDEX('I.KI 2017-18'!U$9:U$393,MATCH($B298,'I.KI 2017-18'!$B$9:$B$393,0)))),"")</f>
        <v>0</v>
      </c>
      <c r="AI298" s="193">
        <f>_xlfn.IFNA(IF($B298=$B$382,0,_xlfn.IFNA(INDEX('I.Supplementary 2017-18'!V$8:V$35,MATCH($B298,'I.Supplementary 2017-18'!$B$8:$B$35,0)),INDEX('I.KI 2017-18'!V$9:V$393,MATCH($B298,'I.KI 2017-18'!$B$9:$B$393,0)))),"")</f>
        <v>0</v>
      </c>
      <c r="AJ298" s="157">
        <f>_xlfn.IFNA(IF($B298=$B$382,0,_xlfn.IFNA(INDEX('I.Supplementary 2017-18'!W$8:W$35,MATCH($B298,'I.Supplementary 2017-18'!$B$8:$B$35,0)),INDEX('I.KI 2017-18'!W$9:W$393,MATCH($B298,'I.KI 2017-18'!$B$9:$B$393,0)))),"")</f>
        <v>0</v>
      </c>
      <c r="AK298" s="156">
        <f>_xlfn.IFNA(IF($B298=$B$382,0,_xlfn.IFNA(INDEX('I.Supplementary 2017-18'!X$8:X$35,MATCH($B298,'I.Supplementary 2017-18'!$B$8:$B$35,0)),INDEX('I.KI 2017-18'!X$9:X$393,MATCH($B298,'I.KI 2017-18'!$B$9:$B$393,0)))),"")</f>
        <v>62.788415890371709</v>
      </c>
      <c r="AL298" s="193">
        <f>_xlfn.IFNA(IF($B298=$B$382,0,_xlfn.IFNA(INDEX('I.Supplementary 2017-18'!Y$8:Y$35,MATCH($B298,'I.Supplementary 2017-18'!$B$8:$B$35,0)),INDEX('I.KI 2017-18'!Y$9:Y$393,MATCH($B298,'I.KI 2017-18'!$B$9:$B$393,0)))),"")</f>
        <v>8.0784587827105589</v>
      </c>
      <c r="AM298" s="193">
        <f>_xlfn.IFNA(IF($B298=$B$382,0,_xlfn.IFNA(INDEX('I.Supplementary 2017-18'!Z$8:Z$35,MATCH($B298,'I.Supplementary 2017-18'!$B$8:$B$35,0)),INDEX('I.KI 2017-18'!Z$9:Z$393,MATCH($B298,'I.KI 2017-18'!$B$9:$B$393,0)))),"")</f>
        <v>0</v>
      </c>
      <c r="AN298" s="193">
        <f>_xlfn.IFNA(IF($B298=$B$382,0,_xlfn.IFNA(INDEX('I.Supplementary 2017-18'!AA$8:AA$35,MATCH($B298,'I.Supplementary 2017-18'!$B$8:$B$35,0)),INDEX('I.KI 2017-18'!AA$9:AA$393,MATCH($B298,'I.KI 2017-18'!$B$9:$B$393,0)))),"")</f>
        <v>0</v>
      </c>
      <c r="AO298" s="157">
        <f>_xlfn.IFNA(IF($B298=$B$382,0,_xlfn.IFNA(INDEX('I.Supplementary 2017-18'!AB$8:AB$35,MATCH($B298,'I.Supplementary 2017-18'!$B$8:$B$35,0)),INDEX('I.KI 2017-18'!AB$9:AB$393,MATCH($B298,'I.KI 2017-18'!$B$9:$B$393,0)))),"")</f>
        <v>0</v>
      </c>
      <c r="AP298" s="149"/>
      <c r="AQ298" s="156">
        <f>_xlfn.IFNA(IF($B298=$B$381,0,IF($B298=$B$382,0,_xlfn.IFNA(INDEX('I.Supplementary 2017-18'!I$8:I$35,MATCH($B298,'I.Supplementary 2017-18'!$B$8:$B$35,0)),INDEX('I.KI 2017-18'!I$9:I$393,MATCH($B298,'I.KI 2017-18'!$B$9:$B$393,0))))),"")</f>
        <v>24.677199858705055</v>
      </c>
      <c r="AR298" s="149">
        <f>_xlfn.IFNA(IF($B298=$B$381,0,IF($B298=$B$382,0,_xlfn.IFNA(INDEX('I.Supplementary 2017-18'!J$8:J$35,MATCH($B298,'I.Supplementary 2017-18'!$B$8:$B$35,0)),INDEX('I.KI 2017-18'!J$9:J$393,MATCH($B298,'I.KI 2017-18'!$B$9:$B$393,0))))),"")</f>
        <v>46.18967481437722</v>
      </c>
      <c r="AS298" s="157">
        <f>_xlfn.IFNA(IF($B298=$B$381,0,IF($B298=$B$382,0,_xlfn.IFNA(INDEX('I.Supplementary 2017-18'!H$8:H$35,MATCH($B298,'I.Supplementary 2017-18'!$B$8:$B$35,0)),INDEX('I.KI 2017-18'!H$9:H$393,MATCH($B298,'I.KI 2017-18'!$B$9:$B$393,0))))),"")</f>
        <v>70.866874673082279</v>
      </c>
      <c r="AT298" s="149"/>
      <c r="AU298" s="156">
        <f>_xlfn.IFNA(_xlfn.IFNA(INDEX('I.Supplementary 2018-19'!P$8:P$157,MATCH($B298,'I.Supplementary 2018-19'!$B$8:$B$157,0)),INDEX('I.KI 2018-19'!P$9:P$393,MATCH($B298,'I.KI 2018-19'!$B$9:$B$393,0))),"")</f>
        <v>18.270497485062531</v>
      </c>
      <c r="AV298" s="193">
        <f>_xlfn.IFNA(_xlfn.IFNA(INDEX('I.Supplementary 2018-19'!Q$8:Q$157,MATCH($B298,'I.Supplementary 2018-19'!$B$8:$B$157,0)),INDEX('I.KI 2018-19'!Q$9:Q$393,MATCH($B298,'I.KI 2018-19'!$B$9:$B$393,0))),"")</f>
        <v>1.4252616931645805</v>
      </c>
      <c r="AW298" s="193">
        <f>_xlfn.IFNA(_xlfn.IFNA(INDEX('I.Supplementary 2018-19'!R$8:R$157,MATCH($B298,'I.Supplementary 2018-19'!$B$8:$B$157,0)),INDEX('I.KI 2018-19'!R$9:R$393,MATCH($B298,'I.KI 2018-19'!$B$9:$B$393,0))),"")</f>
        <v>0</v>
      </c>
      <c r="AX298" s="193">
        <f>_xlfn.IFNA(_xlfn.IFNA(INDEX('I.Supplementary 2018-19'!S$8:S$157,MATCH($B298,'I.Supplementary 2018-19'!$B$8:$B$157,0)),INDEX('I.KI 2018-19'!S$9:S$393,MATCH($B298,'I.KI 2018-19'!$B$9:$B$393,0))),"")</f>
        <v>0</v>
      </c>
      <c r="AY298" s="157">
        <f>_xlfn.IFNA(_xlfn.IFNA(INDEX('I.Supplementary 2018-19'!T$8:T$157,MATCH($B298,'I.Supplementary 2018-19'!$B$8:$B$157,0)),INDEX('I.KI 2018-19'!T$9:T$393,MATCH($B298,'I.KI 2018-19'!$B$9:$B$393,0))),"")</f>
        <v>0</v>
      </c>
      <c r="AZ298" s="156">
        <f>_xlfn.IFNA(_xlfn.IFNA(INDEX('I.Supplementary 2018-19'!U$8:U$157,MATCH($B298,'I.Supplementary 2018-19'!$B$8:$B$157,0)),INDEX('I.KI 2018-19'!U$9:U$393,MATCH($B298,'I.KI 2018-19'!$B$9:$B$393,0))),"")</f>
        <v>41.425929537461904</v>
      </c>
      <c r="BA298" s="193">
        <f>_xlfn.IFNA(_xlfn.IFNA(INDEX('I.Supplementary 2018-19'!V$8:V$157,MATCH($B298,'I.Supplementary 2018-19'!$B$8:$B$157,0)),INDEX('I.KI 2018-19'!V$9:V$393,MATCH($B298,'I.KI 2018-19'!$B$9:$B$393,0))),"")</f>
        <v>6.1514179108236444</v>
      </c>
      <c r="BB298" s="193">
        <f>_xlfn.IFNA(_xlfn.IFNA(INDEX('I.Supplementary 2018-19'!W$8:W$157,MATCH($B298,'I.Supplementary 2018-19'!$B$8:$B$157,0)),INDEX('I.KI 2018-19'!W$9:W$393,MATCH($B298,'I.KI 2018-19'!$B$9:$B$393,0))),"")</f>
        <v>0</v>
      </c>
      <c r="BC298" s="193">
        <f>_xlfn.IFNA(_xlfn.IFNA(INDEX('I.Supplementary 2018-19'!X$8:X$157,MATCH($B298,'I.Supplementary 2018-19'!$B$8:$B$157,0)),INDEX('I.KI 2018-19'!X$9:X$393,MATCH($B298,'I.KI 2018-19'!$B$9:$B$393,0))),"")</f>
        <v>0</v>
      </c>
      <c r="BD298" s="157">
        <f>_xlfn.IFNA(_xlfn.IFNA(INDEX('I.Supplementary 2018-19'!Y$8:Y$157,MATCH($B298,'I.Supplementary 2018-19'!$B$8:$B$157,0)),INDEX('I.KI 2018-19'!Y$9:Y$393,MATCH($B298,'I.KI 2018-19'!$B$9:$B$393,0))),"")</f>
        <v>0</v>
      </c>
      <c r="BE298" s="156">
        <f>_xlfn.IFNA(_xlfn.IFNA(INDEX('I.Supplementary 2018-19'!Z$8:Z$157,MATCH($B298,'I.Supplementary 2018-19'!$B$8:$B$157,0)),INDEX('I.KI 2018-19'!Z$9:Z$393,MATCH($B298,'I.KI 2018-19'!$B$9:$B$393,0))),"")</f>
        <v>59.696427022524432</v>
      </c>
      <c r="BF298" s="193">
        <f>_xlfn.IFNA(_xlfn.IFNA(INDEX('I.Supplementary 2018-19'!AA$8:AA$157,MATCH($B298,'I.Supplementary 2018-19'!$B$8:$B$157,0)),INDEX('I.KI 2018-19'!AA$9:AA$393,MATCH($B298,'I.KI 2018-19'!$B$9:$B$393,0))),"")</f>
        <v>7.5766796039882252</v>
      </c>
      <c r="BG298" s="193">
        <f>_xlfn.IFNA(_xlfn.IFNA(INDEX('I.Supplementary 2018-19'!AB$8:AB$157,MATCH($B298,'I.Supplementary 2018-19'!$B$8:$B$157,0)),INDEX('I.KI 2018-19'!AB$9:AB$393,MATCH($B298,'I.KI 2018-19'!$B$9:$B$393,0))),"")</f>
        <v>0</v>
      </c>
      <c r="BH298" s="193">
        <f>_xlfn.IFNA(_xlfn.IFNA(INDEX('I.Supplementary 2018-19'!AC$8:AC$157,MATCH($B298,'I.Supplementary 2018-19'!$B$8:$B$157,0)),INDEX('I.KI 2018-19'!AC$9:AC$393,MATCH($B298,'I.KI 2018-19'!$B$9:$B$393,0))),"")</f>
        <v>0</v>
      </c>
      <c r="BI298" s="157">
        <f>_xlfn.IFNA(_xlfn.IFNA(INDEX('I.Supplementary 2018-19'!AD$8:AD$157,MATCH($B298,'I.Supplementary 2018-19'!$B$8:$B$157,0)),INDEX('I.KI 2018-19'!AD$9:AD$393,MATCH($B298,'I.KI 2018-19'!$B$9:$B$393,0))),"")</f>
        <v>0</v>
      </c>
      <c r="BJ298" s="149"/>
      <c r="BK298" s="156">
        <f>_xlfn.IFNA(IF($B298=$B$381,0,IF($B298=$B$382,0,_xlfn.IFNA(INDEX('I.Supplementary 2018-19'!I$8:I$157,MATCH($B298,'I.Supplementary 2018-19'!$B$8:$B$157,0)),INDEX('I.KI 2018-19'!I$9:I$393,MATCH($B298,'I.KI 2018-19'!$B$9:$B$393,0))))),"")</f>
        <v>19.69575917822711</v>
      </c>
      <c r="BL298" s="149">
        <f>_xlfn.IFNA(IF($B298=$B$381,0,IF($B298=$B$382,0,_xlfn.IFNA(INDEX('I.Supplementary 2018-19'!J$8:J$157,MATCH($B298,'I.Supplementary 2018-19'!$B$8:$B$157,0)),INDEX('I.KI 2018-19'!J$9:J$393,MATCH($B298,'I.KI 2018-19'!$B$9:$B$393,0))))),"")</f>
        <v>47.577347448285551</v>
      </c>
      <c r="BM298" s="157">
        <f>_xlfn.IFNA(IF($B298=$B$381,0,IF($B298=$B$382,0,_xlfn.IFNA(INDEX('I.Supplementary 2018-19'!H$8:H$157,MATCH($B298,'I.Supplementary 2018-19'!$B$8:$B$157,0)),INDEX('I.KI 2018-19'!H$9:H$393,MATCH($B298,'I.KI 2018-19'!$B$9:$B$393,0))))),"")</f>
        <v>67.273106626512657</v>
      </c>
    </row>
    <row r="299" spans="2:65">
      <c r="B299" s="121" t="str">
        <f>'Calculations for 2021-22'!B299</f>
        <v>E6144</v>
      </c>
      <c r="C299" s="160" t="str">
        <f>'Calculations for 2021-22'!D299</f>
        <v>E6144</v>
      </c>
      <c r="D299" t="str">
        <f>'Calculations for 2021-22'!E299</f>
        <v>FIR</v>
      </c>
      <c r="E299">
        <f>'Calculations for 2021-22'!F299</f>
        <v>0</v>
      </c>
      <c r="F299" s="120" t="str">
        <f>'Calculations for 2021-22'!H299</f>
        <v>South Yorkshire Fire</v>
      </c>
      <c r="G299" s="156">
        <f>_xlfn.IFNA(INDEX('I.KI 2016-17'!M$8:M$391,MATCH($B299,'I.KI 2016-17'!$B$8:$B$391,0)),"")</f>
        <v>0</v>
      </c>
      <c r="H299" s="149">
        <f>_xlfn.IFNA(INDEX('I.KI 2016-17'!N$8:N$391,MATCH($B299,'I.KI 2016-17'!$B$8:$B$391,0)),"")</f>
        <v>0</v>
      </c>
      <c r="I299" s="149">
        <f>_xlfn.IFNA(INDEX('I.KI 2016-17'!O$8:O$391,MATCH($B299,'I.KI 2016-17'!$B$8:$B$391,0)),"")</f>
        <v>12.766507600100999</v>
      </c>
      <c r="J299" s="149">
        <f>_xlfn.IFNA(INDEX('I.KI 2016-17'!P$8:P$391,MATCH($B299,'I.KI 2016-17'!$B$8:$B$391,0)),"")</f>
        <v>0</v>
      </c>
      <c r="K299" s="157">
        <f>_xlfn.IFNA(INDEX('I.KI 2016-17'!Q$8:Q$391,MATCH($B299,'I.KI 2016-17'!$B$8:$B$391,0)),"")</f>
        <v>0</v>
      </c>
      <c r="L299" s="156">
        <f>_xlfn.IFNA(INDEX('I.KI 2016-17'!R$8:R$391,MATCH($B299,'I.KI 2016-17'!$B$8:$B$391,0)),"")</f>
        <v>0</v>
      </c>
      <c r="M299" s="193">
        <f>_xlfn.IFNA(INDEX('I.KI 2016-17'!S$8:S$391,MATCH($B299,'I.KI 2016-17'!$B$8:$B$391,0)),"")</f>
        <v>0</v>
      </c>
      <c r="N299" s="193">
        <f>_xlfn.IFNA(INDEX('I.KI 2016-17'!T$8:T$391,MATCH($B299,'I.KI 2016-17'!$B$8:$B$391,0)),"")</f>
        <v>14.344975923690001</v>
      </c>
      <c r="O299" s="193">
        <f>_xlfn.IFNA(INDEX('I.KI 2016-17'!U$8:U$391,MATCH($B299,'I.KI 2016-17'!$B$8:$B$391,0)),"")</f>
        <v>0</v>
      </c>
      <c r="P299" s="157">
        <f>_xlfn.IFNA(INDEX('I.KI 2016-17'!V$8:V$391,MATCH($B299,'I.KI 2016-17'!$B$8:$B$391,0)),"")</f>
        <v>0</v>
      </c>
      <c r="Q299" s="156">
        <f>_xlfn.IFNA(INDEX('I.KI 2016-17'!W$8:W$391,MATCH($B299,'I.KI 2016-17'!$B$8:$B$391,0)),"")</f>
        <v>0</v>
      </c>
      <c r="R299" s="193">
        <f>_xlfn.IFNA(INDEX('I.KI 2016-17'!X$8:X$391,MATCH($B299,'I.KI 2016-17'!$B$8:$B$391,0)),"")</f>
        <v>0</v>
      </c>
      <c r="S299" s="193">
        <f>_xlfn.IFNA(INDEX('I.KI 2016-17'!Y$8:Y$391,MATCH($B299,'I.KI 2016-17'!$B$8:$B$391,0)),"")</f>
        <v>27.111483523791001</v>
      </c>
      <c r="T299" s="193">
        <f>_xlfn.IFNA(INDEX('I.KI 2016-17'!Z$8:Z$391,MATCH($B299,'I.KI 2016-17'!$B$8:$B$391,0)),"")</f>
        <v>0</v>
      </c>
      <c r="U299" s="157">
        <f>_xlfn.IFNA(INDEX('I.KI 2016-17'!AA$8:AA$391,MATCH($B299,'I.KI 2016-17'!$B$8:$B$391,0)),"")</f>
        <v>0</v>
      </c>
      <c r="V299" s="149"/>
      <c r="W299" s="154">
        <f>_xlfn.IFNA(INDEX('I.KI 2016-17'!$H$8:$H$391,MATCH(B299,'I.KI 2016-17'!$B$8:$B$391,0)),"")</f>
        <v>12.766507600100999</v>
      </c>
      <c r="X299" s="153">
        <f>_xlfn.IFNA(INDEX('I.KI 2016-17'!$I$8:$I$391,MATCH(B299,'I.KI 2016-17'!$B$8:$B$391,0)),"")</f>
        <v>14.344975923690001</v>
      </c>
      <c r="Y299" s="155">
        <f>_xlfn.IFNA(INDEX('I.KI 2016-17'!$G$8:$G$391,MATCH(B299,'I.KI 2016-17'!$B$8:$B$391,0)),"")</f>
        <v>27.111483523791001</v>
      </c>
      <c r="Z299" s="149"/>
      <c r="AA299" s="156">
        <f>_xlfn.IFNA(IF($B299=$B$382,0,_xlfn.IFNA(INDEX('I.Supplementary 2017-18'!N$8:N$35,MATCH($B299,'I.Supplementary 2017-18'!$B$8:$B$35,0)),INDEX('I.KI 2017-18'!N$9:N$393,MATCH($B299,'I.KI 2017-18'!$B$9:$B$393,0)))),"")</f>
        <v>0</v>
      </c>
      <c r="AB299" s="193">
        <f>_xlfn.IFNA(IF($B299=$B$382,0,_xlfn.IFNA(INDEX('I.Supplementary 2017-18'!O$8:O$35,MATCH($B299,'I.Supplementary 2017-18'!$B$8:$B$35,0)),INDEX('I.KI 2017-18'!O$9:O$393,MATCH($B299,'I.KI 2017-18'!$B$9:$B$393,0)))),"")</f>
        <v>0</v>
      </c>
      <c r="AC299" s="193">
        <f>_xlfn.IFNA(IF($B299=$B$382,0,_xlfn.IFNA(INDEX('I.Supplementary 2017-18'!P$8:P$35,MATCH($B299,'I.Supplementary 2017-18'!$B$8:$B$35,0)),INDEX('I.KI 2017-18'!P$9:P$393,MATCH($B299,'I.KI 2017-18'!$B$9:$B$393,0)))),"")</f>
        <v>10.42152623151463</v>
      </c>
      <c r="AD299" s="193">
        <f>_xlfn.IFNA(IF($B299=$B$382,0,_xlfn.IFNA(INDEX('I.Supplementary 2017-18'!Q$8:Q$35,MATCH($B299,'I.Supplementary 2017-18'!$B$8:$B$35,0)),INDEX('I.KI 2017-18'!Q$9:Q$393,MATCH($B299,'I.KI 2017-18'!$B$9:$B$393,0)))),"")</f>
        <v>0</v>
      </c>
      <c r="AE299" s="157">
        <f>_xlfn.IFNA(IF($B299=$B$382,0,_xlfn.IFNA(INDEX('I.Supplementary 2017-18'!R$8:R$35,MATCH($B299,'I.Supplementary 2017-18'!$B$8:$B$35,0)),INDEX('I.KI 2017-18'!R$9:R$393,MATCH($B299,'I.KI 2017-18'!$B$9:$B$393,0)))),"")</f>
        <v>0</v>
      </c>
      <c r="AF299" s="156">
        <f>_xlfn.IFNA(IF($B299=$B$382,0,_xlfn.IFNA(INDEX('I.Supplementary 2017-18'!S$8:S$35,MATCH($B299,'I.Supplementary 2017-18'!$B$8:$B$35,0)),INDEX('I.KI 2017-18'!S$9:S$393,MATCH($B299,'I.KI 2017-18'!$B$9:$B$393,0)))),"")</f>
        <v>0</v>
      </c>
      <c r="AG299" s="193">
        <f>_xlfn.IFNA(IF($B299=$B$382,0,_xlfn.IFNA(INDEX('I.Supplementary 2017-18'!T$8:T$35,MATCH($B299,'I.Supplementary 2017-18'!$B$8:$B$35,0)),INDEX('I.KI 2017-18'!T$9:T$393,MATCH($B299,'I.KI 2017-18'!$B$9:$B$393,0)))),"")</f>
        <v>0</v>
      </c>
      <c r="AH299" s="193">
        <f>_xlfn.IFNA(IF($B299=$B$382,0,_xlfn.IFNA(INDEX('I.Supplementary 2017-18'!U$8:U$35,MATCH($B299,'I.Supplementary 2017-18'!$B$8:$B$35,0)),INDEX('I.KI 2017-18'!U$9:U$393,MATCH($B299,'I.KI 2017-18'!$B$9:$B$393,0)))),"")</f>
        <v>14.637843305799233</v>
      </c>
      <c r="AI299" s="193">
        <f>_xlfn.IFNA(IF($B299=$B$382,0,_xlfn.IFNA(INDEX('I.Supplementary 2017-18'!V$8:V$35,MATCH($B299,'I.Supplementary 2017-18'!$B$8:$B$35,0)),INDEX('I.KI 2017-18'!V$9:V$393,MATCH($B299,'I.KI 2017-18'!$B$9:$B$393,0)))),"")</f>
        <v>0</v>
      </c>
      <c r="AJ299" s="157">
        <f>_xlfn.IFNA(IF($B299=$B$382,0,_xlfn.IFNA(INDEX('I.Supplementary 2017-18'!W$8:W$35,MATCH($B299,'I.Supplementary 2017-18'!$B$8:$B$35,0)),INDEX('I.KI 2017-18'!W$9:W$393,MATCH($B299,'I.KI 2017-18'!$B$9:$B$393,0)))),"")</f>
        <v>0</v>
      </c>
      <c r="AK299" s="156">
        <f>_xlfn.IFNA(IF($B299=$B$382,0,_xlfn.IFNA(INDEX('I.Supplementary 2017-18'!X$8:X$35,MATCH($B299,'I.Supplementary 2017-18'!$B$8:$B$35,0)),INDEX('I.KI 2017-18'!X$9:X$393,MATCH($B299,'I.KI 2017-18'!$B$9:$B$393,0)))),"")</f>
        <v>0</v>
      </c>
      <c r="AL299" s="193">
        <f>_xlfn.IFNA(IF($B299=$B$382,0,_xlfn.IFNA(INDEX('I.Supplementary 2017-18'!Y$8:Y$35,MATCH($B299,'I.Supplementary 2017-18'!$B$8:$B$35,0)),INDEX('I.KI 2017-18'!Y$9:Y$393,MATCH($B299,'I.KI 2017-18'!$B$9:$B$393,0)))),"")</f>
        <v>0</v>
      </c>
      <c r="AM299" s="193">
        <f>_xlfn.IFNA(IF($B299=$B$382,0,_xlfn.IFNA(INDEX('I.Supplementary 2017-18'!Z$8:Z$35,MATCH($B299,'I.Supplementary 2017-18'!$B$8:$B$35,0)),INDEX('I.KI 2017-18'!Z$9:Z$393,MATCH($B299,'I.KI 2017-18'!$B$9:$B$393,0)))),"")</f>
        <v>25.059369537313863</v>
      </c>
      <c r="AN299" s="193">
        <f>_xlfn.IFNA(IF($B299=$B$382,0,_xlfn.IFNA(INDEX('I.Supplementary 2017-18'!AA$8:AA$35,MATCH($B299,'I.Supplementary 2017-18'!$B$8:$B$35,0)),INDEX('I.KI 2017-18'!AA$9:AA$393,MATCH($B299,'I.KI 2017-18'!$B$9:$B$393,0)))),"")</f>
        <v>0</v>
      </c>
      <c r="AO299" s="157">
        <f>_xlfn.IFNA(IF($B299=$B$382,0,_xlfn.IFNA(INDEX('I.Supplementary 2017-18'!AB$8:AB$35,MATCH($B299,'I.Supplementary 2017-18'!$B$8:$B$35,0)),INDEX('I.KI 2017-18'!AB$9:AB$393,MATCH($B299,'I.KI 2017-18'!$B$9:$B$393,0)))),"")</f>
        <v>0</v>
      </c>
      <c r="AP299" s="149"/>
      <c r="AQ299" s="156">
        <f>_xlfn.IFNA(IF($B299=$B$381,0,IF($B299=$B$382,0,_xlfn.IFNA(INDEX('I.Supplementary 2017-18'!I$8:I$35,MATCH($B299,'I.Supplementary 2017-18'!$B$8:$B$35,0)),INDEX('I.KI 2017-18'!I$9:I$393,MATCH($B299,'I.KI 2017-18'!$B$9:$B$393,0))))),"")</f>
        <v>10.42152623151463</v>
      </c>
      <c r="AR299" s="149">
        <f>_xlfn.IFNA(IF($B299=$B$381,0,IF($B299=$B$382,0,_xlfn.IFNA(INDEX('I.Supplementary 2017-18'!J$8:J$35,MATCH($B299,'I.Supplementary 2017-18'!$B$8:$B$35,0)),INDEX('I.KI 2017-18'!J$9:J$393,MATCH($B299,'I.KI 2017-18'!$B$9:$B$393,0))))),"")</f>
        <v>14.637843305799233</v>
      </c>
      <c r="AS299" s="157">
        <f>_xlfn.IFNA(IF($B299=$B$381,0,IF($B299=$B$382,0,_xlfn.IFNA(INDEX('I.Supplementary 2017-18'!H$8:H$35,MATCH($B299,'I.Supplementary 2017-18'!$B$8:$B$35,0)),INDEX('I.KI 2017-18'!H$9:H$393,MATCH($B299,'I.KI 2017-18'!$B$9:$B$393,0))))),"")</f>
        <v>25.059369537313863</v>
      </c>
      <c r="AT299" s="149"/>
      <c r="AU299" s="156">
        <f>_xlfn.IFNA(_xlfn.IFNA(INDEX('I.Supplementary 2018-19'!P$8:P$157,MATCH($B299,'I.Supplementary 2018-19'!$B$8:$B$157,0)),INDEX('I.KI 2018-19'!P$9:P$393,MATCH($B299,'I.KI 2018-19'!$B$9:$B$393,0))),"")</f>
        <v>0</v>
      </c>
      <c r="AV299" s="193">
        <f>_xlfn.IFNA(_xlfn.IFNA(INDEX('I.Supplementary 2018-19'!Q$8:Q$157,MATCH($B299,'I.Supplementary 2018-19'!$B$8:$B$157,0)),INDEX('I.KI 2018-19'!Q$9:Q$393,MATCH($B299,'I.KI 2018-19'!$B$9:$B$393,0))),"")</f>
        <v>0</v>
      </c>
      <c r="AW299" s="193">
        <f>_xlfn.IFNA(_xlfn.IFNA(INDEX('I.Supplementary 2018-19'!R$8:R$157,MATCH($B299,'I.Supplementary 2018-19'!$B$8:$B$157,0)),INDEX('I.KI 2018-19'!R$9:R$393,MATCH($B299,'I.KI 2018-19'!$B$9:$B$393,0))),"")</f>
        <v>9.1147078950406133</v>
      </c>
      <c r="AX299" s="193">
        <f>_xlfn.IFNA(_xlfn.IFNA(INDEX('I.Supplementary 2018-19'!S$8:S$157,MATCH($B299,'I.Supplementary 2018-19'!$B$8:$B$157,0)),INDEX('I.KI 2018-19'!S$9:S$393,MATCH($B299,'I.KI 2018-19'!$B$9:$B$393,0))),"")</f>
        <v>0</v>
      </c>
      <c r="AY299" s="157">
        <f>_xlfn.IFNA(_xlfn.IFNA(INDEX('I.Supplementary 2018-19'!T$8:T$157,MATCH($B299,'I.Supplementary 2018-19'!$B$8:$B$157,0)),INDEX('I.KI 2018-19'!T$9:T$393,MATCH($B299,'I.KI 2018-19'!$B$9:$B$393,0))),"")</f>
        <v>0</v>
      </c>
      <c r="AZ299" s="156">
        <f>_xlfn.IFNA(_xlfn.IFNA(INDEX('I.Supplementary 2018-19'!U$8:U$157,MATCH($B299,'I.Supplementary 2018-19'!$B$8:$B$157,0)),INDEX('I.KI 2018-19'!U$9:U$393,MATCH($B299,'I.KI 2018-19'!$B$9:$B$393,0))),"")</f>
        <v>0</v>
      </c>
      <c r="BA299" s="193">
        <f>_xlfn.IFNA(_xlfn.IFNA(INDEX('I.Supplementary 2018-19'!V$8:V$157,MATCH($B299,'I.Supplementary 2018-19'!$B$8:$B$157,0)),INDEX('I.KI 2018-19'!V$9:V$393,MATCH($B299,'I.KI 2018-19'!$B$9:$B$393,0))),"")</f>
        <v>0</v>
      </c>
      <c r="BB299" s="193">
        <f>_xlfn.IFNA(_xlfn.IFNA(INDEX('I.Supplementary 2018-19'!W$8:W$157,MATCH($B299,'I.Supplementary 2018-19'!$B$8:$B$157,0)),INDEX('I.KI 2018-19'!W$9:W$393,MATCH($B299,'I.KI 2018-19'!$B$9:$B$393,0))),"")</f>
        <v>15.077606838591484</v>
      </c>
      <c r="BC299" s="193">
        <f>_xlfn.IFNA(_xlfn.IFNA(INDEX('I.Supplementary 2018-19'!X$8:X$157,MATCH($B299,'I.Supplementary 2018-19'!$B$8:$B$157,0)),INDEX('I.KI 2018-19'!X$9:X$393,MATCH($B299,'I.KI 2018-19'!$B$9:$B$393,0))),"")</f>
        <v>0</v>
      </c>
      <c r="BD299" s="157">
        <f>_xlfn.IFNA(_xlfn.IFNA(INDEX('I.Supplementary 2018-19'!Y$8:Y$157,MATCH($B299,'I.Supplementary 2018-19'!$B$8:$B$157,0)),INDEX('I.KI 2018-19'!Y$9:Y$393,MATCH($B299,'I.KI 2018-19'!$B$9:$B$393,0))),"")</f>
        <v>0</v>
      </c>
      <c r="BE299" s="156">
        <f>_xlfn.IFNA(_xlfn.IFNA(INDEX('I.Supplementary 2018-19'!Z$8:Z$157,MATCH($B299,'I.Supplementary 2018-19'!$B$8:$B$157,0)),INDEX('I.KI 2018-19'!Z$9:Z$393,MATCH($B299,'I.KI 2018-19'!$B$9:$B$393,0))),"")</f>
        <v>0</v>
      </c>
      <c r="BF299" s="193">
        <f>_xlfn.IFNA(_xlfn.IFNA(INDEX('I.Supplementary 2018-19'!AA$8:AA$157,MATCH($B299,'I.Supplementary 2018-19'!$B$8:$B$157,0)),INDEX('I.KI 2018-19'!AA$9:AA$393,MATCH($B299,'I.KI 2018-19'!$B$9:$B$393,0))),"")</f>
        <v>0</v>
      </c>
      <c r="BG299" s="193">
        <f>_xlfn.IFNA(_xlfn.IFNA(INDEX('I.Supplementary 2018-19'!AB$8:AB$157,MATCH($B299,'I.Supplementary 2018-19'!$B$8:$B$157,0)),INDEX('I.KI 2018-19'!AB$9:AB$393,MATCH($B299,'I.KI 2018-19'!$B$9:$B$393,0))),"")</f>
        <v>24.192314733632095</v>
      </c>
      <c r="BH299" s="193">
        <f>_xlfn.IFNA(_xlfn.IFNA(INDEX('I.Supplementary 2018-19'!AC$8:AC$157,MATCH($B299,'I.Supplementary 2018-19'!$B$8:$B$157,0)),INDEX('I.KI 2018-19'!AC$9:AC$393,MATCH($B299,'I.KI 2018-19'!$B$9:$B$393,0))),"")</f>
        <v>0</v>
      </c>
      <c r="BI299" s="157">
        <f>_xlfn.IFNA(_xlfn.IFNA(INDEX('I.Supplementary 2018-19'!AD$8:AD$157,MATCH($B299,'I.Supplementary 2018-19'!$B$8:$B$157,0)),INDEX('I.KI 2018-19'!AD$9:AD$393,MATCH($B299,'I.KI 2018-19'!$B$9:$B$393,0))),"")</f>
        <v>0</v>
      </c>
      <c r="BJ299" s="149"/>
      <c r="BK299" s="156">
        <f>_xlfn.IFNA(IF($B299=$B$381,0,IF($B299=$B$382,0,_xlfn.IFNA(INDEX('I.Supplementary 2018-19'!I$8:I$157,MATCH($B299,'I.Supplementary 2018-19'!$B$8:$B$157,0)),INDEX('I.KI 2018-19'!I$9:I$393,MATCH($B299,'I.KI 2018-19'!$B$9:$B$393,0))))),"")</f>
        <v>9.1147078950406133</v>
      </c>
      <c r="BL299" s="149">
        <f>_xlfn.IFNA(IF($B299=$B$381,0,IF($B299=$B$382,0,_xlfn.IFNA(INDEX('I.Supplementary 2018-19'!J$8:J$157,MATCH($B299,'I.Supplementary 2018-19'!$B$8:$B$157,0)),INDEX('I.KI 2018-19'!J$9:J$393,MATCH($B299,'I.KI 2018-19'!$B$9:$B$393,0))))),"")</f>
        <v>15.077606838591484</v>
      </c>
      <c r="BM299" s="157">
        <f>_xlfn.IFNA(IF($B299=$B$381,0,IF($B299=$B$382,0,_xlfn.IFNA(INDEX('I.Supplementary 2018-19'!H$8:H$157,MATCH($B299,'I.Supplementary 2018-19'!$B$8:$B$157,0)),INDEX('I.KI 2018-19'!H$9:H$393,MATCH($B299,'I.KI 2018-19'!$B$9:$B$393,0))))),"")</f>
        <v>24.192314733632095</v>
      </c>
    </row>
    <row r="300" spans="2:65">
      <c r="B300" s="121" t="str">
        <f>'Calculations for 2021-22'!B300</f>
        <v>E1702</v>
      </c>
      <c r="C300" s="160" t="str">
        <f>'Calculations for 2021-22'!D300</f>
        <v>E1702</v>
      </c>
      <c r="D300" t="str">
        <f>'Calculations for 2021-22'!E300</f>
        <v>UNINFIR</v>
      </c>
      <c r="E300" t="str">
        <f>'Calculations for 2021-22'!F300</f>
        <v>P1906</v>
      </c>
      <c r="F300" s="120" t="str">
        <f>'Calculations for 2021-22'!H300</f>
        <v>Southampton</v>
      </c>
      <c r="G300" s="156">
        <f>_xlfn.IFNA(INDEX('I.KI 2016-17'!M$8:M$391,MATCH($B300,'I.KI 2016-17'!$B$8:$B$391,0)),"")</f>
        <v>28.041741328768001</v>
      </c>
      <c r="H300" s="149">
        <f>_xlfn.IFNA(INDEX('I.KI 2016-17'!N$8:N$391,MATCH($B300,'I.KI 2016-17'!$B$8:$B$391,0)),"")</f>
        <v>4.4971934090830006</v>
      </c>
      <c r="I300" s="149">
        <f>_xlfn.IFNA(INDEX('I.KI 2016-17'!O$8:O$391,MATCH($B300,'I.KI 2016-17'!$B$8:$B$391,0)),"")</f>
        <v>0</v>
      </c>
      <c r="J300" s="149">
        <f>_xlfn.IFNA(INDEX('I.KI 2016-17'!P$8:P$391,MATCH($B300,'I.KI 2016-17'!$B$8:$B$391,0)),"")</f>
        <v>0</v>
      </c>
      <c r="K300" s="157">
        <f>_xlfn.IFNA(INDEX('I.KI 2016-17'!Q$8:Q$391,MATCH($B300,'I.KI 2016-17'!$B$8:$B$391,0)),"")</f>
        <v>0</v>
      </c>
      <c r="L300" s="156">
        <f>_xlfn.IFNA(INDEX('I.KI 2016-17'!R$8:R$391,MATCH($B300,'I.KI 2016-17'!$B$8:$B$391,0)),"")</f>
        <v>41.538700938120996</v>
      </c>
      <c r="M300" s="193">
        <f>_xlfn.IFNA(INDEX('I.KI 2016-17'!S$8:S$391,MATCH($B300,'I.KI 2016-17'!$B$8:$B$391,0)),"")</f>
        <v>9.1209070328430002</v>
      </c>
      <c r="N300" s="193">
        <f>_xlfn.IFNA(INDEX('I.KI 2016-17'!T$8:T$391,MATCH($B300,'I.KI 2016-17'!$B$8:$B$391,0)),"")</f>
        <v>0</v>
      </c>
      <c r="O300" s="193">
        <f>_xlfn.IFNA(INDEX('I.KI 2016-17'!U$8:U$391,MATCH($B300,'I.KI 2016-17'!$B$8:$B$391,0)),"")</f>
        <v>0</v>
      </c>
      <c r="P300" s="157">
        <f>_xlfn.IFNA(INDEX('I.KI 2016-17'!V$8:V$391,MATCH($B300,'I.KI 2016-17'!$B$8:$B$391,0)),"")</f>
        <v>0</v>
      </c>
      <c r="Q300" s="156">
        <f>_xlfn.IFNA(INDEX('I.KI 2016-17'!W$8:W$391,MATCH($B300,'I.KI 2016-17'!$B$8:$B$391,0)),"")</f>
        <v>69.580442266888994</v>
      </c>
      <c r="R300" s="193">
        <f>_xlfn.IFNA(INDEX('I.KI 2016-17'!X$8:X$391,MATCH($B300,'I.KI 2016-17'!$B$8:$B$391,0)),"")</f>
        <v>13.618100441926</v>
      </c>
      <c r="S300" s="193">
        <f>_xlfn.IFNA(INDEX('I.KI 2016-17'!Y$8:Y$391,MATCH($B300,'I.KI 2016-17'!$B$8:$B$391,0)),"")</f>
        <v>0</v>
      </c>
      <c r="T300" s="193">
        <f>_xlfn.IFNA(INDEX('I.KI 2016-17'!Z$8:Z$391,MATCH($B300,'I.KI 2016-17'!$B$8:$B$391,0)),"")</f>
        <v>0</v>
      </c>
      <c r="U300" s="157">
        <f>_xlfn.IFNA(INDEX('I.KI 2016-17'!AA$8:AA$391,MATCH($B300,'I.KI 2016-17'!$B$8:$B$391,0)),"")</f>
        <v>0</v>
      </c>
      <c r="V300" s="149"/>
      <c r="W300" s="154">
        <f>_xlfn.IFNA(INDEX('I.KI 2016-17'!$H$8:$H$391,MATCH(B300,'I.KI 2016-17'!$B$8:$B$391,0)),"")</f>
        <v>32.538934737851001</v>
      </c>
      <c r="X300" s="153">
        <f>_xlfn.IFNA(INDEX('I.KI 2016-17'!$I$8:$I$391,MATCH(B300,'I.KI 2016-17'!$B$8:$B$391,0)),"")</f>
        <v>50.659607970963997</v>
      </c>
      <c r="Y300" s="155">
        <f>_xlfn.IFNA(INDEX('I.KI 2016-17'!$G$8:$G$391,MATCH(B300,'I.KI 2016-17'!$B$8:$B$391,0)),"")</f>
        <v>83.198542708814998</v>
      </c>
      <c r="Z300" s="149"/>
      <c r="AA300" s="156">
        <f>_xlfn.IFNA(IF($B300=$B$382,0,_xlfn.IFNA(INDEX('I.Supplementary 2017-18'!N$8:N$35,MATCH($B300,'I.Supplementary 2017-18'!$B$8:$B$35,0)),INDEX('I.KI 2017-18'!N$9:N$393,MATCH($B300,'I.KI 2017-18'!$B$9:$B$393,0)))),"")</f>
        <v>20.626687722785704</v>
      </c>
      <c r="AB300" s="193">
        <f>_xlfn.IFNA(IF($B300=$B$382,0,_xlfn.IFNA(INDEX('I.Supplementary 2017-18'!O$8:O$35,MATCH($B300,'I.Supplementary 2017-18'!$B$8:$B$35,0)),INDEX('I.KI 2017-18'!O$9:O$393,MATCH($B300,'I.KI 2017-18'!$B$9:$B$393,0)))),"")</f>
        <v>2.6210260228608435</v>
      </c>
      <c r="AC300" s="193">
        <f>_xlfn.IFNA(IF($B300=$B$382,0,_xlfn.IFNA(INDEX('I.Supplementary 2017-18'!P$8:P$35,MATCH($B300,'I.Supplementary 2017-18'!$B$8:$B$35,0)),INDEX('I.KI 2017-18'!P$9:P$393,MATCH($B300,'I.KI 2017-18'!$B$9:$B$393,0)))),"")</f>
        <v>0</v>
      </c>
      <c r="AD300" s="193">
        <f>_xlfn.IFNA(IF($B300=$B$382,0,_xlfn.IFNA(INDEX('I.Supplementary 2017-18'!Q$8:Q$35,MATCH($B300,'I.Supplementary 2017-18'!$B$8:$B$35,0)),INDEX('I.KI 2017-18'!Q$9:Q$393,MATCH($B300,'I.KI 2017-18'!$B$9:$B$393,0)))),"")</f>
        <v>0</v>
      </c>
      <c r="AE300" s="157">
        <f>_xlfn.IFNA(IF($B300=$B$382,0,_xlfn.IFNA(INDEX('I.Supplementary 2017-18'!R$8:R$35,MATCH($B300,'I.Supplementary 2017-18'!$B$8:$B$35,0)),INDEX('I.KI 2017-18'!R$9:R$393,MATCH($B300,'I.KI 2017-18'!$B$9:$B$393,0)))),"")</f>
        <v>0</v>
      </c>
      <c r="AF300" s="156">
        <f>_xlfn.IFNA(IF($B300=$B$382,0,_xlfn.IFNA(INDEX('I.Supplementary 2017-18'!S$8:S$35,MATCH($B300,'I.Supplementary 2017-18'!$B$8:$B$35,0)),INDEX('I.KI 2017-18'!S$9:S$393,MATCH($B300,'I.KI 2017-18'!$B$9:$B$393,0)))),"")</f>
        <v>42.386756080540259</v>
      </c>
      <c r="AG300" s="193">
        <f>_xlfn.IFNA(IF($B300=$B$382,0,_xlfn.IFNA(INDEX('I.Supplementary 2017-18'!T$8:T$35,MATCH($B300,'I.Supplementary 2017-18'!$B$8:$B$35,0)),INDEX('I.KI 2017-18'!T$9:T$393,MATCH($B300,'I.KI 2017-18'!$B$9:$B$393,0)))),"")</f>
        <v>9.3071196956860938</v>
      </c>
      <c r="AH300" s="193">
        <f>_xlfn.IFNA(IF($B300=$B$382,0,_xlfn.IFNA(INDEX('I.Supplementary 2017-18'!U$8:U$35,MATCH($B300,'I.Supplementary 2017-18'!$B$8:$B$35,0)),INDEX('I.KI 2017-18'!U$9:U$393,MATCH($B300,'I.KI 2017-18'!$B$9:$B$393,0)))),"")</f>
        <v>0</v>
      </c>
      <c r="AI300" s="193">
        <f>_xlfn.IFNA(IF($B300=$B$382,0,_xlfn.IFNA(INDEX('I.Supplementary 2017-18'!V$8:V$35,MATCH($B300,'I.Supplementary 2017-18'!$B$8:$B$35,0)),INDEX('I.KI 2017-18'!V$9:V$393,MATCH($B300,'I.KI 2017-18'!$B$9:$B$393,0)))),"")</f>
        <v>0</v>
      </c>
      <c r="AJ300" s="157">
        <f>_xlfn.IFNA(IF($B300=$B$382,0,_xlfn.IFNA(INDEX('I.Supplementary 2017-18'!W$8:W$35,MATCH($B300,'I.Supplementary 2017-18'!$B$8:$B$35,0)),INDEX('I.KI 2017-18'!W$9:W$393,MATCH($B300,'I.KI 2017-18'!$B$9:$B$393,0)))),"")</f>
        <v>0</v>
      </c>
      <c r="AK300" s="156">
        <f>_xlfn.IFNA(IF($B300=$B$382,0,_xlfn.IFNA(INDEX('I.Supplementary 2017-18'!X$8:X$35,MATCH($B300,'I.Supplementary 2017-18'!$B$8:$B$35,0)),INDEX('I.KI 2017-18'!X$9:X$393,MATCH($B300,'I.KI 2017-18'!$B$9:$B$393,0)))),"")</f>
        <v>63.013443803325963</v>
      </c>
      <c r="AL300" s="193">
        <f>_xlfn.IFNA(IF($B300=$B$382,0,_xlfn.IFNA(INDEX('I.Supplementary 2017-18'!Y$8:Y$35,MATCH($B300,'I.Supplementary 2017-18'!$B$8:$B$35,0)),INDEX('I.KI 2017-18'!Y$9:Y$393,MATCH($B300,'I.KI 2017-18'!$B$9:$B$393,0)))),"")</f>
        <v>11.928145718546936</v>
      </c>
      <c r="AM300" s="193">
        <f>_xlfn.IFNA(IF($B300=$B$382,0,_xlfn.IFNA(INDEX('I.Supplementary 2017-18'!Z$8:Z$35,MATCH($B300,'I.Supplementary 2017-18'!$B$8:$B$35,0)),INDEX('I.KI 2017-18'!Z$9:Z$393,MATCH($B300,'I.KI 2017-18'!$B$9:$B$393,0)))),"")</f>
        <v>0</v>
      </c>
      <c r="AN300" s="193">
        <f>_xlfn.IFNA(IF($B300=$B$382,0,_xlfn.IFNA(INDEX('I.Supplementary 2017-18'!AA$8:AA$35,MATCH($B300,'I.Supplementary 2017-18'!$B$8:$B$35,0)),INDEX('I.KI 2017-18'!AA$9:AA$393,MATCH($B300,'I.KI 2017-18'!$B$9:$B$393,0)))),"")</f>
        <v>0</v>
      </c>
      <c r="AO300" s="157">
        <f>_xlfn.IFNA(IF($B300=$B$382,0,_xlfn.IFNA(INDEX('I.Supplementary 2017-18'!AB$8:AB$35,MATCH($B300,'I.Supplementary 2017-18'!$B$8:$B$35,0)),INDEX('I.KI 2017-18'!AB$9:AB$393,MATCH($B300,'I.KI 2017-18'!$B$9:$B$393,0)))),"")</f>
        <v>0</v>
      </c>
      <c r="AP300" s="149"/>
      <c r="AQ300" s="156">
        <f>_xlfn.IFNA(IF($B300=$B$381,0,IF($B300=$B$382,0,_xlfn.IFNA(INDEX('I.Supplementary 2017-18'!I$8:I$35,MATCH($B300,'I.Supplementary 2017-18'!$B$8:$B$35,0)),INDEX('I.KI 2017-18'!I$9:I$393,MATCH($B300,'I.KI 2017-18'!$B$9:$B$393,0))))),"")</f>
        <v>23.247713745646546</v>
      </c>
      <c r="AR300" s="149">
        <f>_xlfn.IFNA(IF($B300=$B$381,0,IF($B300=$B$382,0,_xlfn.IFNA(INDEX('I.Supplementary 2017-18'!J$8:J$35,MATCH($B300,'I.Supplementary 2017-18'!$B$8:$B$35,0)),INDEX('I.KI 2017-18'!J$9:J$393,MATCH($B300,'I.KI 2017-18'!$B$9:$B$393,0))))),"")</f>
        <v>51.693875776226356</v>
      </c>
      <c r="AS300" s="157">
        <f>_xlfn.IFNA(IF($B300=$B$381,0,IF($B300=$B$382,0,_xlfn.IFNA(INDEX('I.Supplementary 2017-18'!H$8:H$35,MATCH($B300,'I.Supplementary 2017-18'!$B$8:$B$35,0)),INDEX('I.KI 2017-18'!H$9:H$393,MATCH($B300,'I.KI 2017-18'!$B$9:$B$393,0))))),"")</f>
        <v>74.941589521872899</v>
      </c>
      <c r="AT300" s="149"/>
      <c r="AU300" s="156">
        <f>_xlfn.IFNA(_xlfn.IFNA(INDEX('I.Supplementary 2018-19'!P$8:P$157,MATCH($B300,'I.Supplementary 2018-19'!$B$8:$B$157,0)),INDEX('I.KI 2018-19'!P$9:P$393,MATCH($B300,'I.KI 2018-19'!$B$9:$B$393,0))),"")</f>
        <v>15.621031513272174</v>
      </c>
      <c r="AV300" s="193">
        <f>_xlfn.IFNA(_xlfn.IFNA(INDEX('I.Supplementary 2018-19'!Q$8:Q$157,MATCH($B300,'I.Supplementary 2018-19'!$B$8:$B$157,0)),INDEX('I.KI 2018-19'!Q$9:Q$393,MATCH($B300,'I.KI 2018-19'!$B$9:$B$393,0))),"")</f>
        <v>1.4366644005736857</v>
      </c>
      <c r="AW300" s="193">
        <f>_xlfn.IFNA(_xlfn.IFNA(INDEX('I.Supplementary 2018-19'!R$8:R$157,MATCH($B300,'I.Supplementary 2018-19'!$B$8:$B$157,0)),INDEX('I.KI 2018-19'!R$9:R$393,MATCH($B300,'I.KI 2018-19'!$B$9:$B$393,0))),"")</f>
        <v>0</v>
      </c>
      <c r="AX300" s="193">
        <f>_xlfn.IFNA(_xlfn.IFNA(INDEX('I.Supplementary 2018-19'!S$8:S$157,MATCH($B300,'I.Supplementary 2018-19'!$B$8:$B$157,0)),INDEX('I.KI 2018-19'!S$9:S$393,MATCH($B300,'I.KI 2018-19'!$B$9:$B$393,0))),"")</f>
        <v>0</v>
      </c>
      <c r="AY300" s="157">
        <f>_xlfn.IFNA(_xlfn.IFNA(INDEX('I.Supplementary 2018-19'!T$8:T$157,MATCH($B300,'I.Supplementary 2018-19'!$B$8:$B$157,0)),INDEX('I.KI 2018-19'!T$9:T$393,MATCH($B300,'I.KI 2018-19'!$B$9:$B$393,0))),"")</f>
        <v>0</v>
      </c>
      <c r="AZ300" s="156">
        <f>_xlfn.IFNA(_xlfn.IFNA(INDEX('I.Supplementary 2018-19'!U$8:U$157,MATCH($B300,'I.Supplementary 2018-19'!$B$8:$B$157,0)),INDEX('I.KI 2018-19'!U$9:U$393,MATCH($B300,'I.KI 2018-19'!$B$9:$B$393,0))),"")</f>
        <v>43.660177937037176</v>
      </c>
      <c r="BA300" s="193">
        <f>_xlfn.IFNA(_xlfn.IFNA(INDEX('I.Supplementary 2018-19'!V$8:V$157,MATCH($B300,'I.Supplementary 2018-19'!$B$8:$B$157,0)),INDEX('I.KI 2018-19'!V$9:V$393,MATCH($B300,'I.KI 2018-19'!$B$9:$B$393,0))),"")</f>
        <v>9.5867327337539159</v>
      </c>
      <c r="BB300" s="193">
        <f>_xlfn.IFNA(_xlfn.IFNA(INDEX('I.Supplementary 2018-19'!W$8:W$157,MATCH($B300,'I.Supplementary 2018-19'!$B$8:$B$157,0)),INDEX('I.KI 2018-19'!W$9:W$393,MATCH($B300,'I.KI 2018-19'!$B$9:$B$393,0))),"")</f>
        <v>0</v>
      </c>
      <c r="BC300" s="193">
        <f>_xlfn.IFNA(_xlfn.IFNA(INDEX('I.Supplementary 2018-19'!X$8:X$157,MATCH($B300,'I.Supplementary 2018-19'!$B$8:$B$157,0)),INDEX('I.KI 2018-19'!X$9:X$393,MATCH($B300,'I.KI 2018-19'!$B$9:$B$393,0))),"")</f>
        <v>0</v>
      </c>
      <c r="BD300" s="157">
        <f>_xlfn.IFNA(_xlfn.IFNA(INDEX('I.Supplementary 2018-19'!Y$8:Y$157,MATCH($B300,'I.Supplementary 2018-19'!$B$8:$B$157,0)),INDEX('I.KI 2018-19'!Y$9:Y$393,MATCH($B300,'I.KI 2018-19'!$B$9:$B$393,0))),"")</f>
        <v>0</v>
      </c>
      <c r="BE300" s="156">
        <f>_xlfn.IFNA(_xlfn.IFNA(INDEX('I.Supplementary 2018-19'!Z$8:Z$157,MATCH($B300,'I.Supplementary 2018-19'!$B$8:$B$157,0)),INDEX('I.KI 2018-19'!Z$9:Z$393,MATCH($B300,'I.KI 2018-19'!$B$9:$B$393,0))),"")</f>
        <v>59.281209450309348</v>
      </c>
      <c r="BF300" s="193">
        <f>_xlfn.IFNA(_xlfn.IFNA(INDEX('I.Supplementary 2018-19'!AA$8:AA$157,MATCH($B300,'I.Supplementary 2018-19'!$B$8:$B$157,0)),INDEX('I.KI 2018-19'!AA$9:AA$393,MATCH($B300,'I.KI 2018-19'!$B$9:$B$393,0))),"")</f>
        <v>11.023397134327602</v>
      </c>
      <c r="BG300" s="193">
        <f>_xlfn.IFNA(_xlfn.IFNA(INDEX('I.Supplementary 2018-19'!AB$8:AB$157,MATCH($B300,'I.Supplementary 2018-19'!$B$8:$B$157,0)),INDEX('I.KI 2018-19'!AB$9:AB$393,MATCH($B300,'I.KI 2018-19'!$B$9:$B$393,0))),"")</f>
        <v>0</v>
      </c>
      <c r="BH300" s="193">
        <f>_xlfn.IFNA(_xlfn.IFNA(INDEX('I.Supplementary 2018-19'!AC$8:AC$157,MATCH($B300,'I.Supplementary 2018-19'!$B$8:$B$157,0)),INDEX('I.KI 2018-19'!AC$9:AC$393,MATCH($B300,'I.KI 2018-19'!$B$9:$B$393,0))),"")</f>
        <v>0</v>
      </c>
      <c r="BI300" s="157">
        <f>_xlfn.IFNA(_xlfn.IFNA(INDEX('I.Supplementary 2018-19'!AD$8:AD$157,MATCH($B300,'I.Supplementary 2018-19'!$B$8:$B$157,0)),INDEX('I.KI 2018-19'!AD$9:AD$393,MATCH($B300,'I.KI 2018-19'!$B$9:$B$393,0))),"")</f>
        <v>0</v>
      </c>
      <c r="BJ300" s="149"/>
      <c r="BK300" s="156">
        <f>_xlfn.IFNA(IF($B300=$B$381,0,IF($B300=$B$382,0,_xlfn.IFNA(INDEX('I.Supplementary 2018-19'!I$8:I$157,MATCH($B300,'I.Supplementary 2018-19'!$B$8:$B$157,0)),INDEX('I.KI 2018-19'!I$9:I$393,MATCH($B300,'I.KI 2018-19'!$B$9:$B$393,0))))),"")</f>
        <v>17.057695913845858</v>
      </c>
      <c r="BL300" s="149">
        <f>_xlfn.IFNA(IF($B300=$B$381,0,IF($B300=$B$382,0,_xlfn.IFNA(INDEX('I.Supplementary 2018-19'!J$8:J$157,MATCH($B300,'I.Supplementary 2018-19'!$B$8:$B$157,0)),INDEX('I.KI 2018-19'!J$9:J$393,MATCH($B300,'I.KI 2018-19'!$B$9:$B$393,0))))),"")</f>
        <v>53.246910670791088</v>
      </c>
      <c r="BM300" s="157">
        <f>_xlfn.IFNA(IF($B300=$B$381,0,IF($B300=$B$382,0,_xlfn.IFNA(INDEX('I.Supplementary 2018-19'!H$8:H$157,MATCH($B300,'I.Supplementary 2018-19'!$B$8:$B$157,0)),INDEX('I.KI 2018-19'!H$9:H$393,MATCH($B300,'I.KI 2018-19'!$B$9:$B$393,0))))),"")</f>
        <v>70.304606584636943</v>
      </c>
    </row>
    <row r="301" spans="2:65">
      <c r="B301" s="121" t="str">
        <f>'Calculations for 2021-22'!B301</f>
        <v>E1501</v>
      </c>
      <c r="C301" s="160" t="str">
        <f>'Calculations for 2021-22'!D301</f>
        <v>E1501</v>
      </c>
      <c r="D301" t="str">
        <f>'Calculations for 2021-22'!E301</f>
        <v>UNINFIR</v>
      </c>
      <c r="E301">
        <f>'Calculations for 2021-22'!F301</f>
        <v>0</v>
      </c>
      <c r="F301" s="120" t="str">
        <f>'Calculations for 2021-22'!H301</f>
        <v>Southend-on-Sea</v>
      </c>
      <c r="G301" s="156">
        <f>_xlfn.IFNA(INDEX('I.KI 2016-17'!M$8:M$391,MATCH($B301,'I.KI 2016-17'!$B$8:$B$391,0)),"")</f>
        <v>18.889872394104</v>
      </c>
      <c r="H301" s="149">
        <f>_xlfn.IFNA(INDEX('I.KI 2016-17'!N$8:N$391,MATCH($B301,'I.KI 2016-17'!$B$8:$B$391,0)),"")</f>
        <v>2.4481025938240002</v>
      </c>
      <c r="I301" s="149">
        <f>_xlfn.IFNA(INDEX('I.KI 2016-17'!O$8:O$391,MATCH($B301,'I.KI 2016-17'!$B$8:$B$391,0)),"")</f>
        <v>0</v>
      </c>
      <c r="J301" s="149">
        <f>_xlfn.IFNA(INDEX('I.KI 2016-17'!P$8:P$391,MATCH($B301,'I.KI 2016-17'!$B$8:$B$391,0)),"")</f>
        <v>0</v>
      </c>
      <c r="K301" s="157">
        <f>_xlfn.IFNA(INDEX('I.KI 2016-17'!Q$8:Q$391,MATCH($B301,'I.KI 2016-17'!$B$8:$B$391,0)),"")</f>
        <v>0</v>
      </c>
      <c r="L301" s="156">
        <f>_xlfn.IFNA(INDEX('I.KI 2016-17'!R$8:R$391,MATCH($B301,'I.KI 2016-17'!$B$8:$B$391,0)),"")</f>
        <v>27.188138175355</v>
      </c>
      <c r="M301" s="193">
        <f>_xlfn.IFNA(INDEX('I.KI 2016-17'!S$8:S$391,MATCH($B301,'I.KI 2016-17'!$B$8:$B$391,0)),"")</f>
        <v>5.112828953578</v>
      </c>
      <c r="N301" s="193">
        <f>_xlfn.IFNA(INDEX('I.KI 2016-17'!T$8:T$391,MATCH($B301,'I.KI 2016-17'!$B$8:$B$391,0)),"")</f>
        <v>0</v>
      </c>
      <c r="O301" s="193">
        <f>_xlfn.IFNA(INDEX('I.KI 2016-17'!U$8:U$391,MATCH($B301,'I.KI 2016-17'!$B$8:$B$391,0)),"")</f>
        <v>0</v>
      </c>
      <c r="P301" s="157">
        <f>_xlfn.IFNA(INDEX('I.KI 2016-17'!V$8:V$391,MATCH($B301,'I.KI 2016-17'!$B$8:$B$391,0)),"")</f>
        <v>0</v>
      </c>
      <c r="Q301" s="156">
        <f>_xlfn.IFNA(INDEX('I.KI 2016-17'!W$8:W$391,MATCH($B301,'I.KI 2016-17'!$B$8:$B$391,0)),"")</f>
        <v>46.078010569458996</v>
      </c>
      <c r="R301" s="193">
        <f>_xlfn.IFNA(INDEX('I.KI 2016-17'!X$8:X$391,MATCH($B301,'I.KI 2016-17'!$B$8:$B$391,0)),"")</f>
        <v>7.5609315474020002</v>
      </c>
      <c r="S301" s="193">
        <f>_xlfn.IFNA(INDEX('I.KI 2016-17'!Y$8:Y$391,MATCH($B301,'I.KI 2016-17'!$B$8:$B$391,0)),"")</f>
        <v>0</v>
      </c>
      <c r="T301" s="193">
        <f>_xlfn.IFNA(INDEX('I.KI 2016-17'!Z$8:Z$391,MATCH($B301,'I.KI 2016-17'!$B$8:$B$391,0)),"")</f>
        <v>0</v>
      </c>
      <c r="U301" s="157">
        <f>_xlfn.IFNA(INDEX('I.KI 2016-17'!AA$8:AA$391,MATCH($B301,'I.KI 2016-17'!$B$8:$B$391,0)),"")</f>
        <v>0</v>
      </c>
      <c r="V301" s="149"/>
      <c r="W301" s="154">
        <f>_xlfn.IFNA(INDEX('I.KI 2016-17'!$H$8:$H$391,MATCH(B301,'I.KI 2016-17'!$B$8:$B$391,0)),"")</f>
        <v>21.337974987928</v>
      </c>
      <c r="X301" s="153">
        <f>_xlfn.IFNA(INDEX('I.KI 2016-17'!$I$8:$I$391,MATCH(B301,'I.KI 2016-17'!$B$8:$B$391,0)),"")</f>
        <v>32.300967128932996</v>
      </c>
      <c r="Y301" s="155">
        <f>_xlfn.IFNA(INDEX('I.KI 2016-17'!$G$8:$G$391,MATCH(B301,'I.KI 2016-17'!$B$8:$B$391,0)),"")</f>
        <v>53.638942116860996</v>
      </c>
      <c r="Z301" s="149"/>
      <c r="AA301" s="156">
        <f>_xlfn.IFNA(IF($B301=$B$382,0,_xlfn.IFNA(INDEX('I.Supplementary 2017-18'!N$8:N$35,MATCH($B301,'I.Supplementary 2017-18'!$B$8:$B$35,0)),INDEX('I.KI 2017-18'!N$9:N$393,MATCH($B301,'I.KI 2017-18'!$B$9:$B$393,0)))),"")</f>
        <v>13.428741088655308</v>
      </c>
      <c r="AB301" s="193">
        <f>_xlfn.IFNA(IF($B301=$B$382,0,_xlfn.IFNA(INDEX('I.Supplementary 2017-18'!O$8:O$35,MATCH($B301,'I.Supplementary 2017-18'!$B$8:$B$35,0)),INDEX('I.KI 2017-18'!O$9:O$393,MATCH($B301,'I.KI 2017-18'!$B$9:$B$393,0)))),"")</f>
        <v>1.2526233252549208</v>
      </c>
      <c r="AC301" s="193">
        <f>_xlfn.IFNA(IF($B301=$B$382,0,_xlfn.IFNA(INDEX('I.Supplementary 2017-18'!P$8:P$35,MATCH($B301,'I.Supplementary 2017-18'!$B$8:$B$35,0)),INDEX('I.KI 2017-18'!P$9:P$393,MATCH($B301,'I.KI 2017-18'!$B$9:$B$393,0)))),"")</f>
        <v>0</v>
      </c>
      <c r="AD301" s="193">
        <f>_xlfn.IFNA(IF($B301=$B$382,0,_xlfn.IFNA(INDEX('I.Supplementary 2017-18'!Q$8:Q$35,MATCH($B301,'I.Supplementary 2017-18'!$B$8:$B$35,0)),INDEX('I.KI 2017-18'!Q$9:Q$393,MATCH($B301,'I.KI 2017-18'!$B$9:$B$393,0)))),"")</f>
        <v>0</v>
      </c>
      <c r="AE301" s="157">
        <f>_xlfn.IFNA(IF($B301=$B$382,0,_xlfn.IFNA(INDEX('I.Supplementary 2017-18'!R$8:R$35,MATCH($B301,'I.Supplementary 2017-18'!$B$8:$B$35,0)),INDEX('I.KI 2017-18'!R$9:R$393,MATCH($B301,'I.KI 2017-18'!$B$9:$B$393,0)))),"")</f>
        <v>0</v>
      </c>
      <c r="AF301" s="156">
        <f>_xlfn.IFNA(IF($B301=$B$382,0,_xlfn.IFNA(INDEX('I.Supplementary 2017-18'!S$8:S$35,MATCH($B301,'I.Supplementary 2017-18'!$B$8:$B$35,0)),INDEX('I.KI 2017-18'!S$9:S$393,MATCH($B301,'I.KI 2017-18'!$B$9:$B$393,0)))),"")</f>
        <v>27.743211874620716</v>
      </c>
      <c r="AG301" s="193">
        <f>_xlfn.IFNA(IF($B301=$B$382,0,_xlfn.IFNA(INDEX('I.Supplementary 2017-18'!T$8:T$35,MATCH($B301,'I.Supplementary 2017-18'!$B$8:$B$35,0)),INDEX('I.KI 2017-18'!T$9:T$393,MATCH($B301,'I.KI 2017-18'!$B$9:$B$393,0)))),"")</f>
        <v>5.2172125955424198</v>
      </c>
      <c r="AH301" s="193">
        <f>_xlfn.IFNA(IF($B301=$B$382,0,_xlfn.IFNA(INDEX('I.Supplementary 2017-18'!U$8:U$35,MATCH($B301,'I.Supplementary 2017-18'!$B$8:$B$35,0)),INDEX('I.KI 2017-18'!U$9:U$393,MATCH($B301,'I.KI 2017-18'!$B$9:$B$393,0)))),"")</f>
        <v>0</v>
      </c>
      <c r="AI301" s="193">
        <f>_xlfn.IFNA(IF($B301=$B$382,0,_xlfn.IFNA(INDEX('I.Supplementary 2017-18'!V$8:V$35,MATCH($B301,'I.Supplementary 2017-18'!$B$8:$B$35,0)),INDEX('I.KI 2017-18'!V$9:V$393,MATCH($B301,'I.KI 2017-18'!$B$9:$B$393,0)))),"")</f>
        <v>0</v>
      </c>
      <c r="AJ301" s="157">
        <f>_xlfn.IFNA(IF($B301=$B$382,0,_xlfn.IFNA(INDEX('I.Supplementary 2017-18'!W$8:W$35,MATCH($B301,'I.Supplementary 2017-18'!$B$8:$B$35,0)),INDEX('I.KI 2017-18'!W$9:W$393,MATCH($B301,'I.KI 2017-18'!$B$9:$B$393,0)))),"")</f>
        <v>0</v>
      </c>
      <c r="AK301" s="156">
        <f>_xlfn.IFNA(IF($B301=$B$382,0,_xlfn.IFNA(INDEX('I.Supplementary 2017-18'!X$8:X$35,MATCH($B301,'I.Supplementary 2017-18'!$B$8:$B$35,0)),INDEX('I.KI 2017-18'!X$9:X$393,MATCH($B301,'I.KI 2017-18'!$B$9:$B$393,0)))),"")</f>
        <v>41.171952963276027</v>
      </c>
      <c r="AL301" s="193">
        <f>_xlfn.IFNA(IF($B301=$B$382,0,_xlfn.IFNA(INDEX('I.Supplementary 2017-18'!Y$8:Y$35,MATCH($B301,'I.Supplementary 2017-18'!$B$8:$B$35,0)),INDEX('I.KI 2017-18'!Y$9:Y$393,MATCH($B301,'I.KI 2017-18'!$B$9:$B$393,0)))),"")</f>
        <v>6.4698359207973404</v>
      </c>
      <c r="AM301" s="193">
        <f>_xlfn.IFNA(IF($B301=$B$382,0,_xlfn.IFNA(INDEX('I.Supplementary 2017-18'!Z$8:Z$35,MATCH($B301,'I.Supplementary 2017-18'!$B$8:$B$35,0)),INDEX('I.KI 2017-18'!Z$9:Z$393,MATCH($B301,'I.KI 2017-18'!$B$9:$B$393,0)))),"")</f>
        <v>0</v>
      </c>
      <c r="AN301" s="193">
        <f>_xlfn.IFNA(IF($B301=$B$382,0,_xlfn.IFNA(INDEX('I.Supplementary 2017-18'!AA$8:AA$35,MATCH($B301,'I.Supplementary 2017-18'!$B$8:$B$35,0)),INDEX('I.KI 2017-18'!AA$9:AA$393,MATCH($B301,'I.KI 2017-18'!$B$9:$B$393,0)))),"")</f>
        <v>0</v>
      </c>
      <c r="AO301" s="157">
        <f>_xlfn.IFNA(IF($B301=$B$382,0,_xlfn.IFNA(INDEX('I.Supplementary 2017-18'!AB$8:AB$35,MATCH($B301,'I.Supplementary 2017-18'!$B$8:$B$35,0)),INDEX('I.KI 2017-18'!AB$9:AB$393,MATCH($B301,'I.KI 2017-18'!$B$9:$B$393,0)))),"")</f>
        <v>0</v>
      </c>
      <c r="AP301" s="149"/>
      <c r="AQ301" s="156">
        <f>_xlfn.IFNA(IF($B301=$B$381,0,IF($B301=$B$382,0,_xlfn.IFNA(INDEX('I.Supplementary 2017-18'!I$8:I$35,MATCH($B301,'I.Supplementary 2017-18'!$B$8:$B$35,0)),INDEX('I.KI 2017-18'!I$9:I$393,MATCH($B301,'I.KI 2017-18'!$B$9:$B$393,0))))),"")</f>
        <v>14.681364413910229</v>
      </c>
      <c r="AR301" s="149">
        <f>_xlfn.IFNA(IF($B301=$B$381,0,IF($B301=$B$382,0,_xlfn.IFNA(INDEX('I.Supplementary 2017-18'!J$8:J$35,MATCH($B301,'I.Supplementary 2017-18'!$B$8:$B$35,0)),INDEX('I.KI 2017-18'!J$9:J$393,MATCH($B301,'I.KI 2017-18'!$B$9:$B$393,0))))),"")</f>
        <v>32.96042447016314</v>
      </c>
      <c r="AS301" s="157">
        <f>_xlfn.IFNA(IF($B301=$B$381,0,IF($B301=$B$382,0,_xlfn.IFNA(INDEX('I.Supplementary 2017-18'!H$8:H$35,MATCH($B301,'I.Supplementary 2017-18'!$B$8:$B$35,0)),INDEX('I.KI 2017-18'!H$9:H$393,MATCH($B301,'I.KI 2017-18'!$B$9:$B$393,0))))),"")</f>
        <v>47.641788884073371</v>
      </c>
      <c r="AT301" s="149"/>
      <c r="AU301" s="156">
        <f>_xlfn.IFNA(_xlfn.IFNA(INDEX('I.Supplementary 2018-19'!P$8:P$157,MATCH($B301,'I.Supplementary 2018-19'!$B$8:$B$157,0)),INDEX('I.KI 2018-19'!P$9:P$393,MATCH($B301,'I.KI 2018-19'!$B$9:$B$393,0))),"")</f>
        <v>9.8064099514418022</v>
      </c>
      <c r="AV301" s="193">
        <f>_xlfn.IFNA(_xlfn.IFNA(INDEX('I.Supplementary 2018-19'!Q$8:Q$157,MATCH($B301,'I.Supplementary 2018-19'!$B$8:$B$157,0)),INDEX('I.KI 2018-19'!Q$9:Q$393,MATCH($B301,'I.KI 2018-19'!$B$9:$B$393,0))),"")</f>
        <v>0.51160951885415051</v>
      </c>
      <c r="AW301" s="193">
        <f>_xlfn.IFNA(_xlfn.IFNA(INDEX('I.Supplementary 2018-19'!R$8:R$157,MATCH($B301,'I.Supplementary 2018-19'!$B$8:$B$157,0)),INDEX('I.KI 2018-19'!R$9:R$393,MATCH($B301,'I.KI 2018-19'!$B$9:$B$393,0))),"")</f>
        <v>0</v>
      </c>
      <c r="AX301" s="193">
        <f>_xlfn.IFNA(_xlfn.IFNA(INDEX('I.Supplementary 2018-19'!S$8:S$157,MATCH($B301,'I.Supplementary 2018-19'!$B$8:$B$157,0)),INDEX('I.KI 2018-19'!S$9:S$393,MATCH($B301,'I.KI 2018-19'!$B$9:$B$393,0))),"")</f>
        <v>0</v>
      </c>
      <c r="AY301" s="157">
        <f>_xlfn.IFNA(_xlfn.IFNA(INDEX('I.Supplementary 2018-19'!T$8:T$157,MATCH($B301,'I.Supplementary 2018-19'!$B$8:$B$157,0)),INDEX('I.KI 2018-19'!T$9:T$393,MATCH($B301,'I.KI 2018-19'!$B$9:$B$393,0))),"")</f>
        <v>0</v>
      </c>
      <c r="AZ301" s="156">
        <f>_xlfn.IFNA(_xlfn.IFNA(INDEX('I.Supplementary 2018-19'!U$8:U$157,MATCH($B301,'I.Supplementary 2018-19'!$B$8:$B$157,0)),INDEX('I.KI 2018-19'!U$9:U$393,MATCH($B301,'I.KI 2018-19'!$B$9:$B$393,0))),"")</f>
        <v>28.576698926647946</v>
      </c>
      <c r="BA301" s="193">
        <f>_xlfn.IFNA(_xlfn.IFNA(INDEX('I.Supplementary 2018-19'!V$8:V$157,MATCH($B301,'I.Supplementary 2018-19'!$B$8:$B$157,0)),INDEX('I.KI 2018-19'!V$9:V$393,MATCH($B301,'I.KI 2018-19'!$B$9:$B$393,0))),"")</f>
        <v>5.3739528881123633</v>
      </c>
      <c r="BB301" s="193">
        <f>_xlfn.IFNA(_xlfn.IFNA(INDEX('I.Supplementary 2018-19'!W$8:W$157,MATCH($B301,'I.Supplementary 2018-19'!$B$8:$B$157,0)),INDEX('I.KI 2018-19'!W$9:W$393,MATCH($B301,'I.KI 2018-19'!$B$9:$B$393,0))),"")</f>
        <v>0</v>
      </c>
      <c r="BC301" s="193">
        <f>_xlfn.IFNA(_xlfn.IFNA(INDEX('I.Supplementary 2018-19'!X$8:X$157,MATCH($B301,'I.Supplementary 2018-19'!$B$8:$B$157,0)),INDEX('I.KI 2018-19'!X$9:X$393,MATCH($B301,'I.KI 2018-19'!$B$9:$B$393,0))),"")</f>
        <v>0</v>
      </c>
      <c r="BD301" s="157">
        <f>_xlfn.IFNA(_xlfn.IFNA(INDEX('I.Supplementary 2018-19'!Y$8:Y$157,MATCH($B301,'I.Supplementary 2018-19'!$B$8:$B$157,0)),INDEX('I.KI 2018-19'!Y$9:Y$393,MATCH($B301,'I.KI 2018-19'!$B$9:$B$393,0))),"")</f>
        <v>0</v>
      </c>
      <c r="BE301" s="156">
        <f>_xlfn.IFNA(_xlfn.IFNA(INDEX('I.Supplementary 2018-19'!Z$8:Z$157,MATCH($B301,'I.Supplementary 2018-19'!$B$8:$B$157,0)),INDEX('I.KI 2018-19'!Z$9:Z$393,MATCH($B301,'I.KI 2018-19'!$B$9:$B$393,0))),"")</f>
        <v>38.38310887808975</v>
      </c>
      <c r="BF301" s="193">
        <f>_xlfn.IFNA(_xlfn.IFNA(INDEX('I.Supplementary 2018-19'!AA$8:AA$157,MATCH($B301,'I.Supplementary 2018-19'!$B$8:$B$157,0)),INDEX('I.KI 2018-19'!AA$9:AA$393,MATCH($B301,'I.KI 2018-19'!$B$9:$B$393,0))),"")</f>
        <v>5.885562406966514</v>
      </c>
      <c r="BG301" s="193">
        <f>_xlfn.IFNA(_xlfn.IFNA(INDEX('I.Supplementary 2018-19'!AB$8:AB$157,MATCH($B301,'I.Supplementary 2018-19'!$B$8:$B$157,0)),INDEX('I.KI 2018-19'!AB$9:AB$393,MATCH($B301,'I.KI 2018-19'!$B$9:$B$393,0))),"")</f>
        <v>0</v>
      </c>
      <c r="BH301" s="193">
        <f>_xlfn.IFNA(_xlfn.IFNA(INDEX('I.Supplementary 2018-19'!AC$8:AC$157,MATCH($B301,'I.Supplementary 2018-19'!$B$8:$B$157,0)),INDEX('I.KI 2018-19'!AC$9:AC$393,MATCH($B301,'I.KI 2018-19'!$B$9:$B$393,0))),"")</f>
        <v>0</v>
      </c>
      <c r="BI301" s="157">
        <f>_xlfn.IFNA(_xlfn.IFNA(INDEX('I.Supplementary 2018-19'!AD$8:AD$157,MATCH($B301,'I.Supplementary 2018-19'!$B$8:$B$157,0)),INDEX('I.KI 2018-19'!AD$9:AD$393,MATCH($B301,'I.KI 2018-19'!$B$9:$B$393,0))),"")</f>
        <v>0</v>
      </c>
      <c r="BJ301" s="149"/>
      <c r="BK301" s="156">
        <f>_xlfn.IFNA(IF($B301=$B$381,0,IF($B301=$B$382,0,_xlfn.IFNA(INDEX('I.Supplementary 2018-19'!I$8:I$157,MATCH($B301,'I.Supplementary 2018-19'!$B$8:$B$157,0)),INDEX('I.KI 2018-19'!I$9:I$393,MATCH($B301,'I.KI 2018-19'!$B$9:$B$393,0))))),"")</f>
        <v>10.318019470295953</v>
      </c>
      <c r="BL301" s="149">
        <f>_xlfn.IFNA(IF($B301=$B$381,0,IF($B301=$B$382,0,_xlfn.IFNA(INDEX('I.Supplementary 2018-19'!J$8:J$157,MATCH($B301,'I.Supplementary 2018-19'!$B$8:$B$157,0)),INDEX('I.KI 2018-19'!J$9:J$393,MATCH($B301,'I.KI 2018-19'!$B$9:$B$393,0))))),"")</f>
        <v>33.950651814760313</v>
      </c>
      <c r="BM301" s="157">
        <f>_xlfn.IFNA(IF($B301=$B$381,0,IF($B301=$B$382,0,_xlfn.IFNA(INDEX('I.Supplementary 2018-19'!H$8:H$157,MATCH($B301,'I.Supplementary 2018-19'!$B$8:$B$157,0)),INDEX('I.KI 2018-19'!H$9:H$393,MATCH($B301,'I.KI 2018-19'!$B$9:$B$393,0))))),"")</f>
        <v>44.268671285056264</v>
      </c>
    </row>
    <row r="302" spans="2:65">
      <c r="B302" s="121" t="str">
        <f>'Calculations for 2021-22'!B302</f>
        <v>E5019</v>
      </c>
      <c r="C302" s="160" t="str">
        <f>'Calculations for 2021-22'!D302</f>
        <v>E5019</v>
      </c>
      <c r="D302" t="str">
        <f>'Calculations for 2021-22'!E302</f>
        <v>ILB</v>
      </c>
      <c r="E302" t="str">
        <f>'Calculations for 2021-22'!F302</f>
        <v>P1915</v>
      </c>
      <c r="F302" s="120" t="str">
        <f>'Calculations for 2021-22'!H302</f>
        <v>Southwark</v>
      </c>
      <c r="G302" s="156">
        <f>_xlfn.IFNA(INDEX('I.KI 2016-17'!M$8:M$391,MATCH($B302,'I.KI 2016-17'!$B$8:$B$391,0)),"")</f>
        <v>57.938643114394999</v>
      </c>
      <c r="H302" s="149">
        <f>_xlfn.IFNA(INDEX('I.KI 2016-17'!N$8:N$391,MATCH($B302,'I.KI 2016-17'!$B$8:$B$391,0)),"")</f>
        <v>15.541135698279001</v>
      </c>
      <c r="I302" s="149">
        <f>_xlfn.IFNA(INDEX('I.KI 2016-17'!O$8:O$391,MATCH($B302,'I.KI 2016-17'!$B$8:$B$391,0)),"")</f>
        <v>0</v>
      </c>
      <c r="J302" s="149">
        <f>_xlfn.IFNA(INDEX('I.KI 2016-17'!P$8:P$391,MATCH($B302,'I.KI 2016-17'!$B$8:$B$391,0)),"")</f>
        <v>0</v>
      </c>
      <c r="K302" s="157">
        <f>_xlfn.IFNA(INDEX('I.KI 2016-17'!Q$8:Q$391,MATCH($B302,'I.KI 2016-17'!$B$8:$B$391,0)),"")</f>
        <v>0</v>
      </c>
      <c r="L302" s="156">
        <f>_xlfn.IFNA(INDEX('I.KI 2016-17'!R$8:R$391,MATCH($B302,'I.KI 2016-17'!$B$8:$B$391,0)),"")</f>
        <v>78.884975196412995</v>
      </c>
      <c r="M302" s="193">
        <f>_xlfn.IFNA(INDEX('I.KI 2016-17'!S$8:S$391,MATCH($B302,'I.KI 2016-17'!$B$8:$B$391,0)),"")</f>
        <v>27.156500176532997</v>
      </c>
      <c r="N302" s="193">
        <f>_xlfn.IFNA(INDEX('I.KI 2016-17'!T$8:T$391,MATCH($B302,'I.KI 2016-17'!$B$8:$B$391,0)),"")</f>
        <v>0</v>
      </c>
      <c r="O302" s="193">
        <f>_xlfn.IFNA(INDEX('I.KI 2016-17'!U$8:U$391,MATCH($B302,'I.KI 2016-17'!$B$8:$B$391,0)),"")</f>
        <v>0</v>
      </c>
      <c r="P302" s="157">
        <f>_xlfn.IFNA(INDEX('I.KI 2016-17'!V$8:V$391,MATCH($B302,'I.KI 2016-17'!$B$8:$B$391,0)),"")</f>
        <v>0</v>
      </c>
      <c r="Q302" s="156">
        <f>_xlfn.IFNA(INDEX('I.KI 2016-17'!W$8:W$391,MATCH($B302,'I.KI 2016-17'!$B$8:$B$391,0)),"")</f>
        <v>136.823618310808</v>
      </c>
      <c r="R302" s="193">
        <f>_xlfn.IFNA(INDEX('I.KI 2016-17'!X$8:X$391,MATCH($B302,'I.KI 2016-17'!$B$8:$B$391,0)),"")</f>
        <v>42.697635874812001</v>
      </c>
      <c r="S302" s="193">
        <f>_xlfn.IFNA(INDEX('I.KI 2016-17'!Y$8:Y$391,MATCH($B302,'I.KI 2016-17'!$B$8:$B$391,0)),"")</f>
        <v>0</v>
      </c>
      <c r="T302" s="193">
        <f>_xlfn.IFNA(INDEX('I.KI 2016-17'!Z$8:Z$391,MATCH($B302,'I.KI 2016-17'!$B$8:$B$391,0)),"")</f>
        <v>0</v>
      </c>
      <c r="U302" s="157">
        <f>_xlfn.IFNA(INDEX('I.KI 2016-17'!AA$8:AA$391,MATCH($B302,'I.KI 2016-17'!$B$8:$B$391,0)),"")</f>
        <v>0</v>
      </c>
      <c r="V302" s="149"/>
      <c r="W302" s="154">
        <f>_xlfn.IFNA(INDEX('I.KI 2016-17'!$H$8:$H$391,MATCH(B302,'I.KI 2016-17'!$B$8:$B$391,0)),"")</f>
        <v>73.479778812673999</v>
      </c>
      <c r="X302" s="153">
        <f>_xlfn.IFNA(INDEX('I.KI 2016-17'!$I$8:$I$391,MATCH(B302,'I.KI 2016-17'!$B$8:$B$391,0)),"")</f>
        <v>106.041475372946</v>
      </c>
      <c r="Y302" s="155">
        <f>_xlfn.IFNA(INDEX('I.KI 2016-17'!$G$8:$G$391,MATCH(B302,'I.KI 2016-17'!$B$8:$B$391,0)),"")</f>
        <v>179.52125418561999</v>
      </c>
      <c r="Z302" s="149"/>
      <c r="AA302" s="156">
        <f>_xlfn.IFNA(IF($B302=$B$382,0,_xlfn.IFNA(INDEX('I.Supplementary 2017-18'!N$8:N$35,MATCH($B302,'I.Supplementary 2017-18'!$B$8:$B$35,0)),INDEX('I.KI 2017-18'!N$9:N$393,MATCH($B302,'I.KI 2017-18'!$B$9:$B$393,0)))),"")</f>
        <v>46.660562655551125</v>
      </c>
      <c r="AB302" s="193">
        <f>_xlfn.IFNA(IF($B302=$B$382,0,_xlfn.IFNA(INDEX('I.Supplementary 2017-18'!O$8:O$35,MATCH($B302,'I.Supplementary 2017-18'!$B$8:$B$35,0)),INDEX('I.KI 2017-18'!O$9:O$393,MATCH($B302,'I.KI 2017-18'!$B$9:$B$393,0)))),"")</f>
        <v>11.12920110968836</v>
      </c>
      <c r="AC302" s="193">
        <f>_xlfn.IFNA(IF($B302=$B$382,0,_xlfn.IFNA(INDEX('I.Supplementary 2017-18'!P$8:P$35,MATCH($B302,'I.Supplementary 2017-18'!$B$8:$B$35,0)),INDEX('I.KI 2017-18'!P$9:P$393,MATCH($B302,'I.KI 2017-18'!$B$9:$B$393,0)))),"")</f>
        <v>0</v>
      </c>
      <c r="AD302" s="193">
        <f>_xlfn.IFNA(IF($B302=$B$382,0,_xlfn.IFNA(INDEX('I.Supplementary 2017-18'!Q$8:Q$35,MATCH($B302,'I.Supplementary 2017-18'!$B$8:$B$35,0)),INDEX('I.KI 2017-18'!Q$9:Q$393,MATCH($B302,'I.KI 2017-18'!$B$9:$B$393,0)))),"")</f>
        <v>0</v>
      </c>
      <c r="AE302" s="157">
        <f>_xlfn.IFNA(IF($B302=$B$382,0,_xlfn.IFNA(INDEX('I.Supplementary 2017-18'!R$8:R$35,MATCH($B302,'I.Supplementary 2017-18'!$B$8:$B$35,0)),INDEX('I.KI 2017-18'!R$9:R$393,MATCH($B302,'I.KI 2017-18'!$B$9:$B$393,0)))),"")</f>
        <v>0</v>
      </c>
      <c r="AF302" s="156">
        <f>_xlfn.IFNA(IF($B302=$B$382,0,_xlfn.IFNA(INDEX('I.Supplementary 2017-18'!S$8:S$35,MATCH($B302,'I.Supplementary 2017-18'!$B$8:$B$35,0)),INDEX('I.KI 2017-18'!S$9:S$393,MATCH($B302,'I.KI 2017-18'!$B$9:$B$393,0)))),"")</f>
        <v>80.49549279479892</v>
      </c>
      <c r="AG302" s="193">
        <f>_xlfn.IFNA(IF($B302=$B$382,0,_xlfn.IFNA(INDEX('I.Supplementary 2017-18'!T$8:T$35,MATCH($B302,'I.Supplementary 2017-18'!$B$8:$B$35,0)),INDEX('I.KI 2017-18'!T$9:T$393,MATCH($B302,'I.KI 2017-18'!$B$9:$B$393,0)))),"")</f>
        <v>27.710927953634787</v>
      </c>
      <c r="AH302" s="193">
        <f>_xlfn.IFNA(IF($B302=$B$382,0,_xlfn.IFNA(INDEX('I.Supplementary 2017-18'!U$8:U$35,MATCH($B302,'I.Supplementary 2017-18'!$B$8:$B$35,0)),INDEX('I.KI 2017-18'!U$9:U$393,MATCH($B302,'I.KI 2017-18'!$B$9:$B$393,0)))),"")</f>
        <v>0</v>
      </c>
      <c r="AI302" s="193">
        <f>_xlfn.IFNA(IF($B302=$B$382,0,_xlfn.IFNA(INDEX('I.Supplementary 2017-18'!V$8:V$35,MATCH($B302,'I.Supplementary 2017-18'!$B$8:$B$35,0)),INDEX('I.KI 2017-18'!V$9:V$393,MATCH($B302,'I.KI 2017-18'!$B$9:$B$393,0)))),"")</f>
        <v>0</v>
      </c>
      <c r="AJ302" s="157">
        <f>_xlfn.IFNA(IF($B302=$B$382,0,_xlfn.IFNA(INDEX('I.Supplementary 2017-18'!W$8:W$35,MATCH($B302,'I.Supplementary 2017-18'!$B$8:$B$35,0)),INDEX('I.KI 2017-18'!W$9:W$393,MATCH($B302,'I.KI 2017-18'!$B$9:$B$393,0)))),"")</f>
        <v>0</v>
      </c>
      <c r="AK302" s="156">
        <f>_xlfn.IFNA(IF($B302=$B$382,0,_xlfn.IFNA(INDEX('I.Supplementary 2017-18'!X$8:X$35,MATCH($B302,'I.Supplementary 2017-18'!$B$8:$B$35,0)),INDEX('I.KI 2017-18'!X$9:X$393,MATCH($B302,'I.KI 2017-18'!$B$9:$B$393,0)))),"")</f>
        <v>127.15605545035004</v>
      </c>
      <c r="AL302" s="193">
        <f>_xlfn.IFNA(IF($B302=$B$382,0,_xlfn.IFNA(INDEX('I.Supplementary 2017-18'!Y$8:Y$35,MATCH($B302,'I.Supplementary 2017-18'!$B$8:$B$35,0)),INDEX('I.KI 2017-18'!Y$9:Y$393,MATCH($B302,'I.KI 2017-18'!$B$9:$B$393,0)))),"")</f>
        <v>38.840129063323147</v>
      </c>
      <c r="AM302" s="193">
        <f>_xlfn.IFNA(IF($B302=$B$382,0,_xlfn.IFNA(INDEX('I.Supplementary 2017-18'!Z$8:Z$35,MATCH($B302,'I.Supplementary 2017-18'!$B$8:$B$35,0)),INDEX('I.KI 2017-18'!Z$9:Z$393,MATCH($B302,'I.KI 2017-18'!$B$9:$B$393,0)))),"")</f>
        <v>0</v>
      </c>
      <c r="AN302" s="193">
        <f>_xlfn.IFNA(IF($B302=$B$382,0,_xlfn.IFNA(INDEX('I.Supplementary 2017-18'!AA$8:AA$35,MATCH($B302,'I.Supplementary 2017-18'!$B$8:$B$35,0)),INDEX('I.KI 2017-18'!AA$9:AA$393,MATCH($B302,'I.KI 2017-18'!$B$9:$B$393,0)))),"")</f>
        <v>0</v>
      </c>
      <c r="AO302" s="157">
        <f>_xlfn.IFNA(IF($B302=$B$382,0,_xlfn.IFNA(INDEX('I.Supplementary 2017-18'!AB$8:AB$35,MATCH($B302,'I.Supplementary 2017-18'!$B$8:$B$35,0)),INDEX('I.KI 2017-18'!AB$9:AB$393,MATCH($B302,'I.KI 2017-18'!$B$9:$B$393,0)))),"")</f>
        <v>0</v>
      </c>
      <c r="AP302" s="149"/>
      <c r="AQ302" s="156">
        <f>_xlfn.IFNA(IF($B302=$B$381,0,IF($B302=$B$382,0,_xlfn.IFNA(INDEX('I.Supplementary 2017-18'!I$8:I$35,MATCH($B302,'I.Supplementary 2017-18'!$B$8:$B$35,0)),INDEX('I.KI 2017-18'!I$9:I$393,MATCH($B302,'I.KI 2017-18'!$B$9:$B$393,0))))),"")</f>
        <v>57.789763765239492</v>
      </c>
      <c r="AR302" s="149">
        <f>_xlfn.IFNA(IF($B302=$B$381,0,IF($B302=$B$382,0,_xlfn.IFNA(INDEX('I.Supplementary 2017-18'!J$8:J$35,MATCH($B302,'I.Supplementary 2017-18'!$B$8:$B$35,0)),INDEX('I.KI 2017-18'!J$9:J$393,MATCH($B302,'I.KI 2017-18'!$B$9:$B$393,0))))),"")</f>
        <v>108.20642074843371</v>
      </c>
      <c r="AS302" s="157">
        <f>_xlfn.IFNA(IF($B302=$B$381,0,IF($B302=$B$382,0,_xlfn.IFNA(INDEX('I.Supplementary 2017-18'!H$8:H$35,MATCH($B302,'I.Supplementary 2017-18'!$B$8:$B$35,0)),INDEX('I.KI 2017-18'!H$9:H$393,MATCH($B302,'I.KI 2017-18'!$B$9:$B$393,0))))),"")</f>
        <v>165.9961845136732</v>
      </c>
      <c r="AT302" s="149"/>
      <c r="AU302" s="156">
        <f>_xlfn.IFNA(_xlfn.IFNA(INDEX('I.Supplementary 2018-19'!P$8:P$157,MATCH($B302,'I.Supplementary 2018-19'!$B$8:$B$157,0)),INDEX('I.KI 2018-19'!P$9:P$393,MATCH($B302,'I.KI 2018-19'!$B$9:$B$393,0))),"")</f>
        <v>38.750513125719479</v>
      </c>
      <c r="AV302" s="193">
        <f>_xlfn.IFNA(_xlfn.IFNA(INDEX('I.Supplementary 2018-19'!Q$8:Q$157,MATCH($B302,'I.Supplementary 2018-19'!$B$8:$B$157,0)),INDEX('I.KI 2018-19'!Q$9:Q$393,MATCH($B302,'I.KI 2018-19'!$B$9:$B$393,0))),"")</f>
        <v>8.2326007151516158</v>
      </c>
      <c r="AW302" s="193">
        <f>_xlfn.IFNA(_xlfn.IFNA(INDEX('I.Supplementary 2018-19'!R$8:R$157,MATCH($B302,'I.Supplementary 2018-19'!$B$8:$B$157,0)),INDEX('I.KI 2018-19'!R$9:R$393,MATCH($B302,'I.KI 2018-19'!$B$9:$B$393,0))),"")</f>
        <v>0</v>
      </c>
      <c r="AX302" s="193">
        <f>_xlfn.IFNA(_xlfn.IFNA(INDEX('I.Supplementary 2018-19'!S$8:S$157,MATCH($B302,'I.Supplementary 2018-19'!$B$8:$B$157,0)),INDEX('I.KI 2018-19'!S$9:S$393,MATCH($B302,'I.KI 2018-19'!$B$9:$B$393,0))),"")</f>
        <v>0</v>
      </c>
      <c r="AY302" s="157">
        <f>_xlfn.IFNA(_xlfn.IFNA(INDEX('I.Supplementary 2018-19'!T$8:T$157,MATCH($B302,'I.Supplementary 2018-19'!$B$8:$B$157,0)),INDEX('I.KI 2018-19'!T$9:T$393,MATCH($B302,'I.KI 2018-19'!$B$9:$B$393,0))),"")</f>
        <v>0</v>
      </c>
      <c r="AZ302" s="156">
        <f>_xlfn.IFNA(_xlfn.IFNA(INDEX('I.Supplementary 2018-19'!U$8:U$157,MATCH($B302,'I.Supplementary 2018-19'!$B$8:$B$157,0)),INDEX('I.KI 2018-19'!U$9:U$393,MATCH($B302,'I.KI 2018-19'!$B$9:$B$393,0))),"")</f>
        <v>82.913812320822927</v>
      </c>
      <c r="BA302" s="193">
        <f>_xlfn.IFNA(_xlfn.IFNA(INDEX('I.Supplementary 2018-19'!V$8:V$157,MATCH($B302,'I.Supplementary 2018-19'!$B$8:$B$157,0)),INDEX('I.KI 2018-19'!V$9:V$393,MATCH($B302,'I.KI 2018-19'!$B$9:$B$393,0))),"")</f>
        <v>28.543445102456431</v>
      </c>
      <c r="BB302" s="193">
        <f>_xlfn.IFNA(_xlfn.IFNA(INDEX('I.Supplementary 2018-19'!W$8:W$157,MATCH($B302,'I.Supplementary 2018-19'!$B$8:$B$157,0)),INDEX('I.KI 2018-19'!W$9:W$393,MATCH($B302,'I.KI 2018-19'!$B$9:$B$393,0))),"")</f>
        <v>0</v>
      </c>
      <c r="BC302" s="193">
        <f>_xlfn.IFNA(_xlfn.IFNA(INDEX('I.Supplementary 2018-19'!X$8:X$157,MATCH($B302,'I.Supplementary 2018-19'!$B$8:$B$157,0)),INDEX('I.KI 2018-19'!X$9:X$393,MATCH($B302,'I.KI 2018-19'!$B$9:$B$393,0))),"")</f>
        <v>0</v>
      </c>
      <c r="BD302" s="157">
        <f>_xlfn.IFNA(_xlfn.IFNA(INDEX('I.Supplementary 2018-19'!Y$8:Y$157,MATCH($B302,'I.Supplementary 2018-19'!$B$8:$B$157,0)),INDEX('I.KI 2018-19'!Y$9:Y$393,MATCH($B302,'I.KI 2018-19'!$B$9:$B$393,0))),"")</f>
        <v>0</v>
      </c>
      <c r="BE302" s="156">
        <f>_xlfn.IFNA(_xlfn.IFNA(INDEX('I.Supplementary 2018-19'!Z$8:Z$157,MATCH($B302,'I.Supplementary 2018-19'!$B$8:$B$157,0)),INDEX('I.KI 2018-19'!Z$9:Z$393,MATCH($B302,'I.KI 2018-19'!$B$9:$B$393,0))),"")</f>
        <v>121.66432544654241</v>
      </c>
      <c r="BF302" s="193">
        <f>_xlfn.IFNA(_xlfn.IFNA(INDEX('I.Supplementary 2018-19'!AA$8:AA$157,MATCH($B302,'I.Supplementary 2018-19'!$B$8:$B$157,0)),INDEX('I.KI 2018-19'!AA$9:AA$393,MATCH($B302,'I.KI 2018-19'!$B$9:$B$393,0))),"")</f>
        <v>36.77604581760805</v>
      </c>
      <c r="BG302" s="193">
        <f>_xlfn.IFNA(_xlfn.IFNA(INDEX('I.Supplementary 2018-19'!AB$8:AB$157,MATCH($B302,'I.Supplementary 2018-19'!$B$8:$B$157,0)),INDEX('I.KI 2018-19'!AB$9:AB$393,MATCH($B302,'I.KI 2018-19'!$B$9:$B$393,0))),"")</f>
        <v>0</v>
      </c>
      <c r="BH302" s="193">
        <f>_xlfn.IFNA(_xlfn.IFNA(INDEX('I.Supplementary 2018-19'!AC$8:AC$157,MATCH($B302,'I.Supplementary 2018-19'!$B$8:$B$157,0)),INDEX('I.KI 2018-19'!AC$9:AC$393,MATCH($B302,'I.KI 2018-19'!$B$9:$B$393,0))),"")</f>
        <v>0</v>
      </c>
      <c r="BI302" s="157">
        <f>_xlfn.IFNA(_xlfn.IFNA(INDEX('I.Supplementary 2018-19'!AD$8:AD$157,MATCH($B302,'I.Supplementary 2018-19'!$B$8:$B$157,0)),INDEX('I.KI 2018-19'!AD$9:AD$393,MATCH($B302,'I.KI 2018-19'!$B$9:$B$393,0))),"")</f>
        <v>0</v>
      </c>
      <c r="BJ302" s="149"/>
      <c r="BK302" s="156">
        <f>_xlfn.IFNA(IF($B302=$B$381,0,IF($B302=$B$382,0,_xlfn.IFNA(INDEX('I.Supplementary 2018-19'!I$8:I$157,MATCH($B302,'I.Supplementary 2018-19'!$B$8:$B$157,0)),INDEX('I.KI 2018-19'!I$9:I$393,MATCH($B302,'I.KI 2018-19'!$B$9:$B$393,0))))),"")</f>
        <v>46.983113840871098</v>
      </c>
      <c r="BL302" s="149">
        <f>_xlfn.IFNA(IF($B302=$B$381,0,IF($B302=$B$382,0,_xlfn.IFNA(INDEX('I.Supplementary 2018-19'!J$8:J$157,MATCH($B302,'I.Supplementary 2018-19'!$B$8:$B$157,0)),INDEX('I.KI 2018-19'!J$9:J$393,MATCH($B302,'I.KI 2018-19'!$B$9:$B$393,0))))),"")</f>
        <v>111.45725742327936</v>
      </c>
      <c r="BM302" s="157">
        <f>_xlfn.IFNA(IF($B302=$B$381,0,IF($B302=$B$382,0,_xlfn.IFNA(INDEX('I.Supplementary 2018-19'!H$8:H$157,MATCH($B302,'I.Supplementary 2018-19'!$B$8:$B$157,0)),INDEX('I.KI 2018-19'!H$9:H$393,MATCH($B302,'I.KI 2018-19'!$B$9:$B$393,0))))),"")</f>
        <v>158.44037126415046</v>
      </c>
    </row>
    <row r="303" spans="2:65">
      <c r="B303" s="121" t="str">
        <f>'Calculations for 2021-22'!B303</f>
        <v>E3637</v>
      </c>
      <c r="C303" s="160" t="str">
        <f>'Calculations for 2021-22'!D303</f>
        <v>E3637</v>
      </c>
      <c r="D303" t="str">
        <f>'Calculations for 2021-22'!E303</f>
        <v>SD</v>
      </c>
      <c r="E303">
        <f>'Calculations for 2021-22'!F303</f>
        <v>0</v>
      </c>
      <c r="F303" s="120" t="str">
        <f>'Calculations for 2021-22'!H303</f>
        <v>Spelthorne</v>
      </c>
      <c r="G303" s="156">
        <f>_xlfn.IFNA(INDEX('I.KI 2016-17'!M$8:M$391,MATCH($B303,'I.KI 2016-17'!$B$8:$B$391,0)),"")</f>
        <v>0</v>
      </c>
      <c r="H303" s="149">
        <f>_xlfn.IFNA(INDEX('I.KI 2016-17'!N$8:N$391,MATCH($B303,'I.KI 2016-17'!$B$8:$B$391,0)),"")</f>
        <v>0.58024775055200006</v>
      </c>
      <c r="I303" s="149">
        <f>_xlfn.IFNA(INDEX('I.KI 2016-17'!O$8:O$391,MATCH($B303,'I.KI 2016-17'!$B$8:$B$391,0)),"")</f>
        <v>0</v>
      </c>
      <c r="J303" s="149">
        <f>_xlfn.IFNA(INDEX('I.KI 2016-17'!P$8:P$391,MATCH($B303,'I.KI 2016-17'!$B$8:$B$391,0)),"")</f>
        <v>0</v>
      </c>
      <c r="K303" s="157">
        <f>_xlfn.IFNA(INDEX('I.KI 2016-17'!Q$8:Q$391,MATCH($B303,'I.KI 2016-17'!$B$8:$B$391,0)),"")</f>
        <v>0</v>
      </c>
      <c r="L303" s="156">
        <f>_xlfn.IFNA(INDEX('I.KI 2016-17'!R$8:R$391,MATCH($B303,'I.KI 2016-17'!$B$8:$B$391,0)),"")</f>
        <v>0</v>
      </c>
      <c r="M303" s="193">
        <f>_xlfn.IFNA(INDEX('I.KI 2016-17'!S$8:S$391,MATCH($B303,'I.KI 2016-17'!$B$8:$B$391,0)),"")</f>
        <v>1.765269176978</v>
      </c>
      <c r="N303" s="193">
        <f>_xlfn.IFNA(INDEX('I.KI 2016-17'!T$8:T$391,MATCH($B303,'I.KI 2016-17'!$B$8:$B$391,0)),"")</f>
        <v>0</v>
      </c>
      <c r="O303" s="193">
        <f>_xlfn.IFNA(INDEX('I.KI 2016-17'!U$8:U$391,MATCH($B303,'I.KI 2016-17'!$B$8:$B$391,0)),"")</f>
        <v>0</v>
      </c>
      <c r="P303" s="157">
        <f>_xlfn.IFNA(INDEX('I.KI 2016-17'!V$8:V$391,MATCH($B303,'I.KI 2016-17'!$B$8:$B$391,0)),"")</f>
        <v>0</v>
      </c>
      <c r="Q303" s="156">
        <f>_xlfn.IFNA(INDEX('I.KI 2016-17'!W$8:W$391,MATCH($B303,'I.KI 2016-17'!$B$8:$B$391,0)),"")</f>
        <v>0</v>
      </c>
      <c r="R303" s="193">
        <f>_xlfn.IFNA(INDEX('I.KI 2016-17'!X$8:X$391,MATCH($B303,'I.KI 2016-17'!$B$8:$B$391,0)),"")</f>
        <v>2.3455169275300003</v>
      </c>
      <c r="S303" s="193">
        <f>_xlfn.IFNA(INDEX('I.KI 2016-17'!Y$8:Y$391,MATCH($B303,'I.KI 2016-17'!$B$8:$B$391,0)),"")</f>
        <v>0</v>
      </c>
      <c r="T303" s="193">
        <f>_xlfn.IFNA(INDEX('I.KI 2016-17'!Z$8:Z$391,MATCH($B303,'I.KI 2016-17'!$B$8:$B$391,0)),"")</f>
        <v>0</v>
      </c>
      <c r="U303" s="157">
        <f>_xlfn.IFNA(INDEX('I.KI 2016-17'!AA$8:AA$391,MATCH($B303,'I.KI 2016-17'!$B$8:$B$391,0)),"")</f>
        <v>0</v>
      </c>
      <c r="V303" s="149"/>
      <c r="W303" s="154">
        <f>_xlfn.IFNA(INDEX('I.KI 2016-17'!$H$8:$H$391,MATCH(B303,'I.KI 2016-17'!$B$8:$B$391,0)),"")</f>
        <v>0.58024775055200006</v>
      </c>
      <c r="X303" s="153">
        <f>_xlfn.IFNA(INDEX('I.KI 2016-17'!$I$8:$I$391,MATCH(B303,'I.KI 2016-17'!$B$8:$B$391,0)),"")</f>
        <v>1.765269176978</v>
      </c>
      <c r="Y303" s="155">
        <f>_xlfn.IFNA(INDEX('I.KI 2016-17'!$G$8:$G$391,MATCH(B303,'I.KI 2016-17'!$B$8:$B$391,0)),"")</f>
        <v>2.3455169275300003</v>
      </c>
      <c r="Z303" s="149"/>
      <c r="AA303" s="156">
        <f>_xlfn.IFNA(IF($B303=$B$382,0,_xlfn.IFNA(INDEX('I.Supplementary 2017-18'!N$8:N$35,MATCH($B303,'I.Supplementary 2017-18'!$B$8:$B$35,0)),INDEX('I.KI 2017-18'!N$9:N$393,MATCH($B303,'I.KI 2017-18'!$B$9:$B$393,0)))),"")</f>
        <v>0</v>
      </c>
      <c r="AB303" s="193">
        <f>_xlfn.IFNA(IF($B303=$B$382,0,_xlfn.IFNA(INDEX('I.Supplementary 2017-18'!O$8:O$35,MATCH($B303,'I.Supplementary 2017-18'!$B$8:$B$35,0)),INDEX('I.KI 2017-18'!O$9:O$393,MATCH($B303,'I.KI 2017-18'!$B$9:$B$393,0)))),"")</f>
        <v>0</v>
      </c>
      <c r="AC303" s="193">
        <f>_xlfn.IFNA(IF($B303=$B$382,0,_xlfn.IFNA(INDEX('I.Supplementary 2017-18'!P$8:P$35,MATCH($B303,'I.Supplementary 2017-18'!$B$8:$B$35,0)),INDEX('I.KI 2017-18'!P$9:P$393,MATCH($B303,'I.KI 2017-18'!$B$9:$B$393,0)))),"")</f>
        <v>0</v>
      </c>
      <c r="AD303" s="193">
        <f>_xlfn.IFNA(IF($B303=$B$382,0,_xlfn.IFNA(INDEX('I.Supplementary 2017-18'!Q$8:Q$35,MATCH($B303,'I.Supplementary 2017-18'!$B$8:$B$35,0)),INDEX('I.KI 2017-18'!Q$9:Q$393,MATCH($B303,'I.KI 2017-18'!$B$9:$B$393,0)))),"")</f>
        <v>0</v>
      </c>
      <c r="AE303" s="157">
        <f>_xlfn.IFNA(IF($B303=$B$382,0,_xlfn.IFNA(INDEX('I.Supplementary 2017-18'!R$8:R$35,MATCH($B303,'I.Supplementary 2017-18'!$B$8:$B$35,0)),INDEX('I.KI 2017-18'!R$9:R$393,MATCH($B303,'I.KI 2017-18'!$B$9:$B$393,0)))),"")</f>
        <v>0</v>
      </c>
      <c r="AF303" s="156">
        <f>_xlfn.IFNA(IF($B303=$B$382,0,_xlfn.IFNA(INDEX('I.Supplementary 2017-18'!S$8:S$35,MATCH($B303,'I.Supplementary 2017-18'!$B$8:$B$35,0)),INDEX('I.KI 2017-18'!S$9:S$393,MATCH($B303,'I.KI 2017-18'!$B$9:$B$393,0)))),"")</f>
        <v>0</v>
      </c>
      <c r="AG303" s="193">
        <f>_xlfn.IFNA(IF($B303=$B$382,0,_xlfn.IFNA(INDEX('I.Supplementary 2017-18'!T$8:T$35,MATCH($B303,'I.Supplementary 2017-18'!$B$8:$B$35,0)),INDEX('I.KI 2017-18'!T$9:T$393,MATCH($B303,'I.KI 2017-18'!$B$9:$B$393,0)))),"")</f>
        <v>1.8013089560149158</v>
      </c>
      <c r="AH303" s="193">
        <f>_xlfn.IFNA(IF($B303=$B$382,0,_xlfn.IFNA(INDEX('I.Supplementary 2017-18'!U$8:U$35,MATCH($B303,'I.Supplementary 2017-18'!$B$8:$B$35,0)),INDEX('I.KI 2017-18'!U$9:U$393,MATCH($B303,'I.KI 2017-18'!$B$9:$B$393,0)))),"")</f>
        <v>0</v>
      </c>
      <c r="AI303" s="193">
        <f>_xlfn.IFNA(IF($B303=$B$382,0,_xlfn.IFNA(INDEX('I.Supplementary 2017-18'!V$8:V$35,MATCH($B303,'I.Supplementary 2017-18'!$B$8:$B$35,0)),INDEX('I.KI 2017-18'!V$9:V$393,MATCH($B303,'I.KI 2017-18'!$B$9:$B$393,0)))),"")</f>
        <v>0</v>
      </c>
      <c r="AJ303" s="157">
        <f>_xlfn.IFNA(IF($B303=$B$382,0,_xlfn.IFNA(INDEX('I.Supplementary 2017-18'!W$8:W$35,MATCH($B303,'I.Supplementary 2017-18'!$B$8:$B$35,0)),INDEX('I.KI 2017-18'!W$9:W$393,MATCH($B303,'I.KI 2017-18'!$B$9:$B$393,0)))),"")</f>
        <v>0</v>
      </c>
      <c r="AK303" s="156">
        <f>_xlfn.IFNA(IF($B303=$B$382,0,_xlfn.IFNA(INDEX('I.Supplementary 2017-18'!X$8:X$35,MATCH($B303,'I.Supplementary 2017-18'!$B$8:$B$35,0)),INDEX('I.KI 2017-18'!X$9:X$393,MATCH($B303,'I.KI 2017-18'!$B$9:$B$393,0)))),"")</f>
        <v>0</v>
      </c>
      <c r="AL303" s="193">
        <f>_xlfn.IFNA(IF($B303=$B$382,0,_xlfn.IFNA(INDEX('I.Supplementary 2017-18'!Y$8:Y$35,MATCH($B303,'I.Supplementary 2017-18'!$B$8:$B$35,0)),INDEX('I.KI 2017-18'!Y$9:Y$393,MATCH($B303,'I.KI 2017-18'!$B$9:$B$393,0)))),"")</f>
        <v>1.8013089560149158</v>
      </c>
      <c r="AM303" s="193">
        <f>_xlfn.IFNA(IF($B303=$B$382,0,_xlfn.IFNA(INDEX('I.Supplementary 2017-18'!Z$8:Z$35,MATCH($B303,'I.Supplementary 2017-18'!$B$8:$B$35,0)),INDEX('I.KI 2017-18'!Z$9:Z$393,MATCH($B303,'I.KI 2017-18'!$B$9:$B$393,0)))),"")</f>
        <v>0</v>
      </c>
      <c r="AN303" s="193">
        <f>_xlfn.IFNA(IF($B303=$B$382,0,_xlfn.IFNA(INDEX('I.Supplementary 2017-18'!AA$8:AA$35,MATCH($B303,'I.Supplementary 2017-18'!$B$8:$B$35,0)),INDEX('I.KI 2017-18'!AA$9:AA$393,MATCH($B303,'I.KI 2017-18'!$B$9:$B$393,0)))),"")</f>
        <v>0</v>
      </c>
      <c r="AO303" s="157">
        <f>_xlfn.IFNA(IF($B303=$B$382,0,_xlfn.IFNA(INDEX('I.Supplementary 2017-18'!AB$8:AB$35,MATCH($B303,'I.Supplementary 2017-18'!$B$8:$B$35,0)),INDEX('I.KI 2017-18'!AB$9:AB$393,MATCH($B303,'I.KI 2017-18'!$B$9:$B$393,0)))),"")</f>
        <v>0</v>
      </c>
      <c r="AP303" s="149"/>
      <c r="AQ303" s="156">
        <f>_xlfn.IFNA(IF($B303=$B$381,0,IF($B303=$B$382,0,_xlfn.IFNA(INDEX('I.Supplementary 2017-18'!I$8:I$35,MATCH($B303,'I.Supplementary 2017-18'!$B$8:$B$35,0)),INDEX('I.KI 2017-18'!I$9:I$393,MATCH($B303,'I.KI 2017-18'!$B$9:$B$393,0))))),"")</f>
        <v>0</v>
      </c>
      <c r="AR303" s="149">
        <f>_xlfn.IFNA(IF($B303=$B$381,0,IF($B303=$B$382,0,_xlfn.IFNA(INDEX('I.Supplementary 2017-18'!J$8:J$35,MATCH($B303,'I.Supplementary 2017-18'!$B$8:$B$35,0)),INDEX('I.KI 2017-18'!J$9:J$393,MATCH($B303,'I.KI 2017-18'!$B$9:$B$393,0))))),"")</f>
        <v>1.8013089560149158</v>
      </c>
      <c r="AS303" s="157">
        <f>_xlfn.IFNA(IF($B303=$B$381,0,IF($B303=$B$382,0,_xlfn.IFNA(INDEX('I.Supplementary 2017-18'!H$8:H$35,MATCH($B303,'I.Supplementary 2017-18'!$B$8:$B$35,0)),INDEX('I.KI 2017-18'!H$9:H$393,MATCH($B303,'I.KI 2017-18'!$B$9:$B$393,0))))),"")</f>
        <v>1.8013089560149158</v>
      </c>
      <c r="AT303" s="149"/>
      <c r="AU303" s="156">
        <f>_xlfn.IFNA(_xlfn.IFNA(INDEX('I.Supplementary 2018-19'!P$8:P$157,MATCH($B303,'I.Supplementary 2018-19'!$B$8:$B$157,0)),INDEX('I.KI 2018-19'!P$9:P$393,MATCH($B303,'I.KI 2018-19'!$B$9:$B$393,0))),"")</f>
        <v>0</v>
      </c>
      <c r="AV303" s="193">
        <f>_xlfn.IFNA(_xlfn.IFNA(INDEX('I.Supplementary 2018-19'!Q$8:Q$157,MATCH($B303,'I.Supplementary 2018-19'!$B$8:$B$157,0)),INDEX('I.KI 2018-19'!Q$9:Q$393,MATCH($B303,'I.KI 2018-19'!$B$9:$B$393,0))),"")</f>
        <v>0</v>
      </c>
      <c r="AW303" s="193">
        <f>_xlfn.IFNA(_xlfn.IFNA(INDEX('I.Supplementary 2018-19'!R$8:R$157,MATCH($B303,'I.Supplementary 2018-19'!$B$8:$B$157,0)),INDEX('I.KI 2018-19'!R$9:R$393,MATCH($B303,'I.KI 2018-19'!$B$9:$B$393,0))),"")</f>
        <v>0</v>
      </c>
      <c r="AX303" s="193">
        <f>_xlfn.IFNA(_xlfn.IFNA(INDEX('I.Supplementary 2018-19'!S$8:S$157,MATCH($B303,'I.Supplementary 2018-19'!$B$8:$B$157,0)),INDEX('I.KI 2018-19'!S$9:S$393,MATCH($B303,'I.KI 2018-19'!$B$9:$B$393,0))),"")</f>
        <v>0</v>
      </c>
      <c r="AY303" s="157">
        <f>_xlfn.IFNA(_xlfn.IFNA(INDEX('I.Supplementary 2018-19'!T$8:T$157,MATCH($B303,'I.Supplementary 2018-19'!$B$8:$B$157,0)),INDEX('I.KI 2018-19'!T$9:T$393,MATCH($B303,'I.KI 2018-19'!$B$9:$B$393,0))),"")</f>
        <v>0</v>
      </c>
      <c r="AZ303" s="156">
        <f>_xlfn.IFNA(_xlfn.IFNA(INDEX('I.Supplementary 2018-19'!U$8:U$157,MATCH($B303,'I.Supplementary 2018-19'!$B$8:$B$157,0)),INDEX('I.KI 2018-19'!U$9:U$393,MATCH($B303,'I.KI 2018-19'!$B$9:$B$393,0))),"")</f>
        <v>0</v>
      </c>
      <c r="BA303" s="193">
        <f>_xlfn.IFNA(_xlfn.IFNA(INDEX('I.Supplementary 2018-19'!V$8:V$157,MATCH($B303,'I.Supplementary 2018-19'!$B$8:$B$157,0)),INDEX('I.KI 2018-19'!V$9:V$393,MATCH($B303,'I.KI 2018-19'!$B$9:$B$393,0))),"")</f>
        <v>1.8554255340926169</v>
      </c>
      <c r="BB303" s="193">
        <f>_xlfn.IFNA(_xlfn.IFNA(INDEX('I.Supplementary 2018-19'!W$8:W$157,MATCH($B303,'I.Supplementary 2018-19'!$B$8:$B$157,0)),INDEX('I.KI 2018-19'!W$9:W$393,MATCH($B303,'I.KI 2018-19'!$B$9:$B$393,0))),"")</f>
        <v>0</v>
      </c>
      <c r="BC303" s="193">
        <f>_xlfn.IFNA(_xlfn.IFNA(INDEX('I.Supplementary 2018-19'!X$8:X$157,MATCH($B303,'I.Supplementary 2018-19'!$B$8:$B$157,0)),INDEX('I.KI 2018-19'!X$9:X$393,MATCH($B303,'I.KI 2018-19'!$B$9:$B$393,0))),"")</f>
        <v>0</v>
      </c>
      <c r="BD303" s="157">
        <f>_xlfn.IFNA(_xlfn.IFNA(INDEX('I.Supplementary 2018-19'!Y$8:Y$157,MATCH($B303,'I.Supplementary 2018-19'!$B$8:$B$157,0)),INDEX('I.KI 2018-19'!Y$9:Y$393,MATCH($B303,'I.KI 2018-19'!$B$9:$B$393,0))),"")</f>
        <v>0</v>
      </c>
      <c r="BE303" s="156">
        <f>_xlfn.IFNA(_xlfn.IFNA(INDEX('I.Supplementary 2018-19'!Z$8:Z$157,MATCH($B303,'I.Supplementary 2018-19'!$B$8:$B$157,0)),INDEX('I.KI 2018-19'!Z$9:Z$393,MATCH($B303,'I.KI 2018-19'!$B$9:$B$393,0))),"")</f>
        <v>0</v>
      </c>
      <c r="BF303" s="193">
        <f>_xlfn.IFNA(_xlfn.IFNA(INDEX('I.Supplementary 2018-19'!AA$8:AA$157,MATCH($B303,'I.Supplementary 2018-19'!$B$8:$B$157,0)),INDEX('I.KI 2018-19'!AA$9:AA$393,MATCH($B303,'I.KI 2018-19'!$B$9:$B$393,0))),"")</f>
        <v>1.8554255340926169</v>
      </c>
      <c r="BG303" s="193">
        <f>_xlfn.IFNA(_xlfn.IFNA(INDEX('I.Supplementary 2018-19'!AB$8:AB$157,MATCH($B303,'I.Supplementary 2018-19'!$B$8:$B$157,0)),INDEX('I.KI 2018-19'!AB$9:AB$393,MATCH($B303,'I.KI 2018-19'!$B$9:$B$393,0))),"")</f>
        <v>0</v>
      </c>
      <c r="BH303" s="193">
        <f>_xlfn.IFNA(_xlfn.IFNA(INDEX('I.Supplementary 2018-19'!AC$8:AC$157,MATCH($B303,'I.Supplementary 2018-19'!$B$8:$B$157,0)),INDEX('I.KI 2018-19'!AC$9:AC$393,MATCH($B303,'I.KI 2018-19'!$B$9:$B$393,0))),"")</f>
        <v>0</v>
      </c>
      <c r="BI303" s="157">
        <f>_xlfn.IFNA(_xlfn.IFNA(INDEX('I.Supplementary 2018-19'!AD$8:AD$157,MATCH($B303,'I.Supplementary 2018-19'!$B$8:$B$157,0)),INDEX('I.KI 2018-19'!AD$9:AD$393,MATCH($B303,'I.KI 2018-19'!$B$9:$B$393,0))),"")</f>
        <v>0</v>
      </c>
      <c r="BJ303" s="149"/>
      <c r="BK303" s="156">
        <f>_xlfn.IFNA(IF($B303=$B$381,0,IF($B303=$B$382,0,_xlfn.IFNA(INDEX('I.Supplementary 2018-19'!I$8:I$157,MATCH($B303,'I.Supplementary 2018-19'!$B$8:$B$157,0)),INDEX('I.KI 2018-19'!I$9:I$393,MATCH($B303,'I.KI 2018-19'!$B$9:$B$393,0))))),"")</f>
        <v>0</v>
      </c>
      <c r="BL303" s="149">
        <f>_xlfn.IFNA(IF($B303=$B$381,0,IF($B303=$B$382,0,_xlfn.IFNA(INDEX('I.Supplementary 2018-19'!J$8:J$157,MATCH($B303,'I.Supplementary 2018-19'!$B$8:$B$157,0)),INDEX('I.KI 2018-19'!J$9:J$393,MATCH($B303,'I.KI 2018-19'!$B$9:$B$393,0))))),"")</f>
        <v>1.8554255340926169</v>
      </c>
      <c r="BM303" s="157">
        <f>_xlfn.IFNA(IF($B303=$B$381,0,IF($B303=$B$382,0,_xlfn.IFNA(INDEX('I.Supplementary 2018-19'!H$8:H$157,MATCH($B303,'I.Supplementary 2018-19'!$B$8:$B$157,0)),INDEX('I.KI 2018-19'!H$9:H$393,MATCH($B303,'I.KI 2018-19'!$B$9:$B$393,0))))),"")</f>
        <v>1.8554255340926169</v>
      </c>
    </row>
    <row r="304" spans="2:65">
      <c r="B304" s="121" t="str">
        <f>'Calculations for 2021-22'!B304</f>
        <v>E1936</v>
      </c>
      <c r="C304" s="160" t="str">
        <f>'Calculations for 2021-22'!D304</f>
        <v>E1936</v>
      </c>
      <c r="D304" t="str">
        <f>'Calculations for 2021-22'!E304</f>
        <v>SD</v>
      </c>
      <c r="E304" t="str">
        <f>'Calculations for 2021-22'!F304</f>
        <v>P1905</v>
      </c>
      <c r="F304" s="120" t="str">
        <f>'Calculations for 2021-22'!H304</f>
        <v>St Albans</v>
      </c>
      <c r="G304" s="156">
        <f>_xlfn.IFNA(INDEX('I.KI 2016-17'!M$8:M$391,MATCH($B304,'I.KI 2016-17'!$B$8:$B$391,0)),"")</f>
        <v>0</v>
      </c>
      <c r="H304" s="149">
        <f>_xlfn.IFNA(INDEX('I.KI 2016-17'!N$8:N$391,MATCH($B304,'I.KI 2016-17'!$B$8:$B$391,0)),"")</f>
        <v>0.99836975539700001</v>
      </c>
      <c r="I304" s="149">
        <f>_xlfn.IFNA(INDEX('I.KI 2016-17'!O$8:O$391,MATCH($B304,'I.KI 2016-17'!$B$8:$B$391,0)),"")</f>
        <v>0</v>
      </c>
      <c r="J304" s="149">
        <f>_xlfn.IFNA(INDEX('I.KI 2016-17'!P$8:P$391,MATCH($B304,'I.KI 2016-17'!$B$8:$B$391,0)),"")</f>
        <v>0</v>
      </c>
      <c r="K304" s="157">
        <f>_xlfn.IFNA(INDEX('I.KI 2016-17'!Q$8:Q$391,MATCH($B304,'I.KI 2016-17'!$B$8:$B$391,0)),"")</f>
        <v>0</v>
      </c>
      <c r="L304" s="156">
        <f>_xlfn.IFNA(INDEX('I.KI 2016-17'!R$8:R$391,MATCH($B304,'I.KI 2016-17'!$B$8:$B$391,0)),"")</f>
        <v>0</v>
      </c>
      <c r="M304" s="193">
        <f>_xlfn.IFNA(INDEX('I.KI 2016-17'!S$8:S$391,MATCH($B304,'I.KI 2016-17'!$B$8:$B$391,0)),"")</f>
        <v>2.3108904552059997</v>
      </c>
      <c r="N304" s="193">
        <f>_xlfn.IFNA(INDEX('I.KI 2016-17'!T$8:T$391,MATCH($B304,'I.KI 2016-17'!$B$8:$B$391,0)),"")</f>
        <v>0</v>
      </c>
      <c r="O304" s="193">
        <f>_xlfn.IFNA(INDEX('I.KI 2016-17'!U$8:U$391,MATCH($B304,'I.KI 2016-17'!$B$8:$B$391,0)),"")</f>
        <v>0</v>
      </c>
      <c r="P304" s="157">
        <f>_xlfn.IFNA(INDEX('I.KI 2016-17'!V$8:V$391,MATCH($B304,'I.KI 2016-17'!$B$8:$B$391,0)),"")</f>
        <v>0</v>
      </c>
      <c r="Q304" s="156">
        <f>_xlfn.IFNA(INDEX('I.KI 2016-17'!W$8:W$391,MATCH($B304,'I.KI 2016-17'!$B$8:$B$391,0)),"")</f>
        <v>0</v>
      </c>
      <c r="R304" s="193">
        <f>_xlfn.IFNA(INDEX('I.KI 2016-17'!X$8:X$391,MATCH($B304,'I.KI 2016-17'!$B$8:$B$391,0)),"")</f>
        <v>3.3092602106029996</v>
      </c>
      <c r="S304" s="193">
        <f>_xlfn.IFNA(INDEX('I.KI 2016-17'!Y$8:Y$391,MATCH($B304,'I.KI 2016-17'!$B$8:$B$391,0)),"")</f>
        <v>0</v>
      </c>
      <c r="T304" s="193">
        <f>_xlfn.IFNA(INDEX('I.KI 2016-17'!Z$8:Z$391,MATCH($B304,'I.KI 2016-17'!$B$8:$B$391,0)),"")</f>
        <v>0</v>
      </c>
      <c r="U304" s="157">
        <f>_xlfn.IFNA(INDEX('I.KI 2016-17'!AA$8:AA$391,MATCH($B304,'I.KI 2016-17'!$B$8:$B$391,0)),"")</f>
        <v>0</v>
      </c>
      <c r="V304" s="149"/>
      <c r="W304" s="154">
        <f>_xlfn.IFNA(INDEX('I.KI 2016-17'!$H$8:$H$391,MATCH(B304,'I.KI 2016-17'!$B$8:$B$391,0)),"")</f>
        <v>0.99836975539700001</v>
      </c>
      <c r="X304" s="153">
        <f>_xlfn.IFNA(INDEX('I.KI 2016-17'!$I$8:$I$391,MATCH(B304,'I.KI 2016-17'!$B$8:$B$391,0)),"")</f>
        <v>2.3108904552059997</v>
      </c>
      <c r="Y304" s="155">
        <f>_xlfn.IFNA(INDEX('I.KI 2016-17'!$G$8:$G$391,MATCH(B304,'I.KI 2016-17'!$B$8:$B$391,0)),"")</f>
        <v>3.3092602106029996</v>
      </c>
      <c r="Z304" s="149"/>
      <c r="AA304" s="156">
        <f>_xlfn.IFNA(IF($B304=$B$382,0,_xlfn.IFNA(INDEX('I.Supplementary 2017-18'!N$8:N$35,MATCH($B304,'I.Supplementary 2017-18'!$B$8:$B$35,0)),INDEX('I.KI 2017-18'!N$9:N$393,MATCH($B304,'I.KI 2017-18'!$B$9:$B$393,0)))),"")</f>
        <v>0</v>
      </c>
      <c r="AB304" s="193">
        <f>_xlfn.IFNA(IF($B304=$B$382,0,_xlfn.IFNA(INDEX('I.Supplementary 2017-18'!O$8:O$35,MATCH($B304,'I.Supplementary 2017-18'!$B$8:$B$35,0)),INDEX('I.KI 2017-18'!O$9:O$393,MATCH($B304,'I.KI 2017-18'!$B$9:$B$393,0)))),"")</f>
        <v>0.15515870854622499</v>
      </c>
      <c r="AC304" s="193">
        <f>_xlfn.IFNA(IF($B304=$B$382,0,_xlfn.IFNA(INDEX('I.Supplementary 2017-18'!P$8:P$35,MATCH($B304,'I.Supplementary 2017-18'!$B$8:$B$35,0)),INDEX('I.KI 2017-18'!P$9:P$393,MATCH($B304,'I.KI 2017-18'!$B$9:$B$393,0)))),"")</f>
        <v>0</v>
      </c>
      <c r="AD304" s="193">
        <f>_xlfn.IFNA(IF($B304=$B$382,0,_xlfn.IFNA(INDEX('I.Supplementary 2017-18'!Q$8:Q$35,MATCH($B304,'I.Supplementary 2017-18'!$B$8:$B$35,0)),INDEX('I.KI 2017-18'!Q$9:Q$393,MATCH($B304,'I.KI 2017-18'!$B$9:$B$393,0)))),"")</f>
        <v>0</v>
      </c>
      <c r="AE304" s="157">
        <f>_xlfn.IFNA(IF($B304=$B$382,0,_xlfn.IFNA(INDEX('I.Supplementary 2017-18'!R$8:R$35,MATCH($B304,'I.Supplementary 2017-18'!$B$8:$B$35,0)),INDEX('I.KI 2017-18'!R$9:R$393,MATCH($B304,'I.KI 2017-18'!$B$9:$B$393,0)))),"")</f>
        <v>0</v>
      </c>
      <c r="AF304" s="156">
        <f>_xlfn.IFNA(IF($B304=$B$382,0,_xlfn.IFNA(INDEX('I.Supplementary 2017-18'!S$8:S$35,MATCH($B304,'I.Supplementary 2017-18'!$B$8:$B$35,0)),INDEX('I.KI 2017-18'!S$9:S$393,MATCH($B304,'I.KI 2017-18'!$B$9:$B$393,0)))),"")</f>
        <v>0</v>
      </c>
      <c r="AG304" s="193">
        <f>_xlfn.IFNA(IF($B304=$B$382,0,_xlfn.IFNA(INDEX('I.Supplementary 2017-18'!T$8:T$35,MATCH($B304,'I.Supplementary 2017-18'!$B$8:$B$35,0)),INDEX('I.KI 2017-18'!T$9:T$393,MATCH($B304,'I.KI 2017-18'!$B$9:$B$393,0)))),"")</f>
        <v>2.3580696517105904</v>
      </c>
      <c r="AH304" s="193">
        <f>_xlfn.IFNA(IF($B304=$B$382,0,_xlfn.IFNA(INDEX('I.Supplementary 2017-18'!U$8:U$35,MATCH($B304,'I.Supplementary 2017-18'!$B$8:$B$35,0)),INDEX('I.KI 2017-18'!U$9:U$393,MATCH($B304,'I.KI 2017-18'!$B$9:$B$393,0)))),"")</f>
        <v>0</v>
      </c>
      <c r="AI304" s="193">
        <f>_xlfn.IFNA(IF($B304=$B$382,0,_xlfn.IFNA(INDEX('I.Supplementary 2017-18'!V$8:V$35,MATCH($B304,'I.Supplementary 2017-18'!$B$8:$B$35,0)),INDEX('I.KI 2017-18'!V$9:V$393,MATCH($B304,'I.KI 2017-18'!$B$9:$B$393,0)))),"")</f>
        <v>0</v>
      </c>
      <c r="AJ304" s="157">
        <f>_xlfn.IFNA(IF($B304=$B$382,0,_xlfn.IFNA(INDEX('I.Supplementary 2017-18'!W$8:W$35,MATCH($B304,'I.Supplementary 2017-18'!$B$8:$B$35,0)),INDEX('I.KI 2017-18'!W$9:W$393,MATCH($B304,'I.KI 2017-18'!$B$9:$B$393,0)))),"")</f>
        <v>0</v>
      </c>
      <c r="AK304" s="156">
        <f>_xlfn.IFNA(IF($B304=$B$382,0,_xlfn.IFNA(INDEX('I.Supplementary 2017-18'!X$8:X$35,MATCH($B304,'I.Supplementary 2017-18'!$B$8:$B$35,0)),INDEX('I.KI 2017-18'!X$9:X$393,MATCH($B304,'I.KI 2017-18'!$B$9:$B$393,0)))),"")</f>
        <v>0</v>
      </c>
      <c r="AL304" s="193">
        <f>_xlfn.IFNA(IF($B304=$B$382,0,_xlfn.IFNA(INDEX('I.Supplementary 2017-18'!Y$8:Y$35,MATCH($B304,'I.Supplementary 2017-18'!$B$8:$B$35,0)),INDEX('I.KI 2017-18'!Y$9:Y$393,MATCH($B304,'I.KI 2017-18'!$B$9:$B$393,0)))),"")</f>
        <v>2.5132283602568153</v>
      </c>
      <c r="AM304" s="193">
        <f>_xlfn.IFNA(IF($B304=$B$382,0,_xlfn.IFNA(INDEX('I.Supplementary 2017-18'!Z$8:Z$35,MATCH($B304,'I.Supplementary 2017-18'!$B$8:$B$35,0)),INDEX('I.KI 2017-18'!Z$9:Z$393,MATCH($B304,'I.KI 2017-18'!$B$9:$B$393,0)))),"")</f>
        <v>0</v>
      </c>
      <c r="AN304" s="193">
        <f>_xlfn.IFNA(IF($B304=$B$382,0,_xlfn.IFNA(INDEX('I.Supplementary 2017-18'!AA$8:AA$35,MATCH($B304,'I.Supplementary 2017-18'!$B$8:$B$35,0)),INDEX('I.KI 2017-18'!AA$9:AA$393,MATCH($B304,'I.KI 2017-18'!$B$9:$B$393,0)))),"")</f>
        <v>0</v>
      </c>
      <c r="AO304" s="157">
        <f>_xlfn.IFNA(IF($B304=$B$382,0,_xlfn.IFNA(INDEX('I.Supplementary 2017-18'!AB$8:AB$35,MATCH($B304,'I.Supplementary 2017-18'!$B$8:$B$35,0)),INDEX('I.KI 2017-18'!AB$9:AB$393,MATCH($B304,'I.KI 2017-18'!$B$9:$B$393,0)))),"")</f>
        <v>0</v>
      </c>
      <c r="AP304" s="149"/>
      <c r="AQ304" s="156">
        <f>_xlfn.IFNA(IF($B304=$B$381,0,IF($B304=$B$382,0,_xlfn.IFNA(INDEX('I.Supplementary 2017-18'!I$8:I$35,MATCH($B304,'I.Supplementary 2017-18'!$B$8:$B$35,0)),INDEX('I.KI 2017-18'!I$9:I$393,MATCH($B304,'I.KI 2017-18'!$B$9:$B$393,0))))),"")</f>
        <v>0.15515870854622499</v>
      </c>
      <c r="AR304" s="149">
        <f>_xlfn.IFNA(IF($B304=$B$381,0,IF($B304=$B$382,0,_xlfn.IFNA(INDEX('I.Supplementary 2017-18'!J$8:J$35,MATCH($B304,'I.Supplementary 2017-18'!$B$8:$B$35,0)),INDEX('I.KI 2017-18'!J$9:J$393,MATCH($B304,'I.KI 2017-18'!$B$9:$B$393,0))))),"")</f>
        <v>2.3580696517105904</v>
      </c>
      <c r="AS304" s="157">
        <f>_xlfn.IFNA(IF($B304=$B$381,0,IF($B304=$B$382,0,_xlfn.IFNA(INDEX('I.Supplementary 2017-18'!H$8:H$35,MATCH($B304,'I.Supplementary 2017-18'!$B$8:$B$35,0)),INDEX('I.KI 2017-18'!H$9:H$393,MATCH($B304,'I.KI 2017-18'!$B$9:$B$393,0))))),"")</f>
        <v>2.5132283602568153</v>
      </c>
      <c r="AT304" s="149"/>
      <c r="AU304" s="156">
        <f>_xlfn.IFNA(_xlfn.IFNA(INDEX('I.Supplementary 2018-19'!P$8:P$157,MATCH($B304,'I.Supplementary 2018-19'!$B$8:$B$157,0)),INDEX('I.KI 2018-19'!P$9:P$393,MATCH($B304,'I.KI 2018-19'!$B$9:$B$393,0))),"")</f>
        <v>0</v>
      </c>
      <c r="AV304" s="193">
        <f>_xlfn.IFNA(_xlfn.IFNA(INDEX('I.Supplementary 2018-19'!Q$8:Q$157,MATCH($B304,'I.Supplementary 2018-19'!$B$8:$B$157,0)),INDEX('I.KI 2018-19'!Q$9:Q$393,MATCH($B304,'I.KI 2018-19'!$B$9:$B$393,0))),"")</f>
        <v>0</v>
      </c>
      <c r="AW304" s="193">
        <f>_xlfn.IFNA(_xlfn.IFNA(INDEX('I.Supplementary 2018-19'!R$8:R$157,MATCH($B304,'I.Supplementary 2018-19'!$B$8:$B$157,0)),INDEX('I.KI 2018-19'!R$9:R$393,MATCH($B304,'I.KI 2018-19'!$B$9:$B$393,0))),"")</f>
        <v>0</v>
      </c>
      <c r="AX304" s="193">
        <f>_xlfn.IFNA(_xlfn.IFNA(INDEX('I.Supplementary 2018-19'!S$8:S$157,MATCH($B304,'I.Supplementary 2018-19'!$B$8:$B$157,0)),INDEX('I.KI 2018-19'!S$9:S$393,MATCH($B304,'I.KI 2018-19'!$B$9:$B$393,0))),"")</f>
        <v>0</v>
      </c>
      <c r="AY304" s="157">
        <f>_xlfn.IFNA(_xlfn.IFNA(INDEX('I.Supplementary 2018-19'!T$8:T$157,MATCH($B304,'I.Supplementary 2018-19'!$B$8:$B$157,0)),INDEX('I.KI 2018-19'!T$9:T$393,MATCH($B304,'I.KI 2018-19'!$B$9:$B$393,0))),"")</f>
        <v>0</v>
      </c>
      <c r="AZ304" s="156">
        <f>_xlfn.IFNA(_xlfn.IFNA(INDEX('I.Supplementary 2018-19'!U$8:U$157,MATCH($B304,'I.Supplementary 2018-19'!$B$8:$B$157,0)),INDEX('I.KI 2018-19'!U$9:U$393,MATCH($B304,'I.KI 2018-19'!$B$9:$B$393,0))),"")</f>
        <v>0</v>
      </c>
      <c r="BA304" s="193">
        <f>_xlfn.IFNA(_xlfn.IFNA(INDEX('I.Supplementary 2018-19'!V$8:V$157,MATCH($B304,'I.Supplementary 2018-19'!$B$8:$B$157,0)),INDEX('I.KI 2018-19'!V$9:V$393,MATCH($B304,'I.KI 2018-19'!$B$9:$B$393,0))),"")</f>
        <v>2.4289129459679901</v>
      </c>
      <c r="BB304" s="193">
        <f>_xlfn.IFNA(_xlfn.IFNA(INDEX('I.Supplementary 2018-19'!W$8:W$157,MATCH($B304,'I.Supplementary 2018-19'!$B$8:$B$157,0)),INDEX('I.KI 2018-19'!W$9:W$393,MATCH($B304,'I.KI 2018-19'!$B$9:$B$393,0))),"")</f>
        <v>0</v>
      </c>
      <c r="BC304" s="193">
        <f>_xlfn.IFNA(_xlfn.IFNA(INDEX('I.Supplementary 2018-19'!X$8:X$157,MATCH($B304,'I.Supplementary 2018-19'!$B$8:$B$157,0)),INDEX('I.KI 2018-19'!X$9:X$393,MATCH($B304,'I.KI 2018-19'!$B$9:$B$393,0))),"")</f>
        <v>0</v>
      </c>
      <c r="BD304" s="157">
        <f>_xlfn.IFNA(_xlfn.IFNA(INDEX('I.Supplementary 2018-19'!Y$8:Y$157,MATCH($B304,'I.Supplementary 2018-19'!$B$8:$B$157,0)),INDEX('I.KI 2018-19'!Y$9:Y$393,MATCH($B304,'I.KI 2018-19'!$B$9:$B$393,0))),"")</f>
        <v>0</v>
      </c>
      <c r="BE304" s="156">
        <f>_xlfn.IFNA(_xlfn.IFNA(INDEX('I.Supplementary 2018-19'!Z$8:Z$157,MATCH($B304,'I.Supplementary 2018-19'!$B$8:$B$157,0)),INDEX('I.KI 2018-19'!Z$9:Z$393,MATCH($B304,'I.KI 2018-19'!$B$9:$B$393,0))),"")</f>
        <v>0</v>
      </c>
      <c r="BF304" s="193">
        <f>_xlfn.IFNA(_xlfn.IFNA(INDEX('I.Supplementary 2018-19'!AA$8:AA$157,MATCH($B304,'I.Supplementary 2018-19'!$B$8:$B$157,0)),INDEX('I.KI 2018-19'!AA$9:AA$393,MATCH($B304,'I.KI 2018-19'!$B$9:$B$393,0))),"")</f>
        <v>2.4289129459679901</v>
      </c>
      <c r="BG304" s="193">
        <f>_xlfn.IFNA(_xlfn.IFNA(INDEX('I.Supplementary 2018-19'!AB$8:AB$157,MATCH($B304,'I.Supplementary 2018-19'!$B$8:$B$157,0)),INDEX('I.KI 2018-19'!AB$9:AB$393,MATCH($B304,'I.KI 2018-19'!$B$9:$B$393,0))),"")</f>
        <v>0</v>
      </c>
      <c r="BH304" s="193">
        <f>_xlfn.IFNA(_xlfn.IFNA(INDEX('I.Supplementary 2018-19'!AC$8:AC$157,MATCH($B304,'I.Supplementary 2018-19'!$B$8:$B$157,0)),INDEX('I.KI 2018-19'!AC$9:AC$393,MATCH($B304,'I.KI 2018-19'!$B$9:$B$393,0))),"")</f>
        <v>0</v>
      </c>
      <c r="BI304" s="157">
        <f>_xlfn.IFNA(_xlfn.IFNA(INDEX('I.Supplementary 2018-19'!AD$8:AD$157,MATCH($B304,'I.Supplementary 2018-19'!$B$8:$B$157,0)),INDEX('I.KI 2018-19'!AD$9:AD$393,MATCH($B304,'I.KI 2018-19'!$B$9:$B$393,0))),"")</f>
        <v>0</v>
      </c>
      <c r="BJ304" s="149"/>
      <c r="BK304" s="156">
        <f>_xlfn.IFNA(IF($B304=$B$381,0,IF($B304=$B$382,0,_xlfn.IFNA(INDEX('I.Supplementary 2018-19'!I$8:I$157,MATCH($B304,'I.Supplementary 2018-19'!$B$8:$B$157,0)),INDEX('I.KI 2018-19'!I$9:I$393,MATCH($B304,'I.KI 2018-19'!$B$9:$B$393,0))))),"")</f>
        <v>0</v>
      </c>
      <c r="BL304" s="149">
        <f>_xlfn.IFNA(IF($B304=$B$381,0,IF($B304=$B$382,0,_xlfn.IFNA(INDEX('I.Supplementary 2018-19'!J$8:J$157,MATCH($B304,'I.Supplementary 2018-19'!$B$8:$B$157,0)),INDEX('I.KI 2018-19'!J$9:J$393,MATCH($B304,'I.KI 2018-19'!$B$9:$B$393,0))))),"")</f>
        <v>2.4289129459679901</v>
      </c>
      <c r="BM304" s="157">
        <f>_xlfn.IFNA(IF($B304=$B$381,0,IF($B304=$B$382,0,_xlfn.IFNA(INDEX('I.Supplementary 2018-19'!H$8:H$157,MATCH($B304,'I.Supplementary 2018-19'!$B$8:$B$157,0)),INDEX('I.KI 2018-19'!H$9:H$393,MATCH($B304,'I.KI 2018-19'!$B$9:$B$393,0))))),"")</f>
        <v>2.4289129459679901</v>
      </c>
    </row>
    <row r="305" spans="2:65">
      <c r="B305" s="121" t="str">
        <f>'Calculations for 2021-22'!B305</f>
        <v>E4303</v>
      </c>
      <c r="C305" s="160" t="str">
        <f>'Calculations for 2021-22'!D305</f>
        <v>E4303</v>
      </c>
      <c r="D305" t="str">
        <f>'Calculations for 2021-22'!E305</f>
        <v>MD</v>
      </c>
      <c r="E305" t="str">
        <f>'Calculations for 2021-22'!F305</f>
        <v>P1702</v>
      </c>
      <c r="F305" s="120" t="str">
        <f>'Calculations for 2021-22'!H305</f>
        <v>St Helens</v>
      </c>
      <c r="G305" s="156">
        <f>_xlfn.IFNA(INDEX('I.KI 2016-17'!M$8:M$391,MATCH($B305,'I.KI 2016-17'!$B$8:$B$391,0)),"")</f>
        <v>25.100770468827999</v>
      </c>
      <c r="H305" s="149">
        <f>_xlfn.IFNA(INDEX('I.KI 2016-17'!N$8:N$391,MATCH($B305,'I.KI 2016-17'!$B$8:$B$391,0)),"")</f>
        <v>2.9567286868819997</v>
      </c>
      <c r="I305" s="149">
        <f>_xlfn.IFNA(INDEX('I.KI 2016-17'!O$8:O$391,MATCH($B305,'I.KI 2016-17'!$B$8:$B$391,0)),"")</f>
        <v>0</v>
      </c>
      <c r="J305" s="149">
        <f>_xlfn.IFNA(INDEX('I.KI 2016-17'!P$8:P$391,MATCH($B305,'I.KI 2016-17'!$B$8:$B$391,0)),"")</f>
        <v>0</v>
      </c>
      <c r="K305" s="157">
        <f>_xlfn.IFNA(INDEX('I.KI 2016-17'!Q$8:Q$391,MATCH($B305,'I.KI 2016-17'!$B$8:$B$391,0)),"")</f>
        <v>0</v>
      </c>
      <c r="L305" s="156">
        <f>_xlfn.IFNA(INDEX('I.KI 2016-17'!R$8:R$391,MATCH($B305,'I.KI 2016-17'!$B$8:$B$391,0)),"")</f>
        <v>36.479621245711002</v>
      </c>
      <c r="M305" s="193">
        <f>_xlfn.IFNA(INDEX('I.KI 2016-17'!S$8:S$391,MATCH($B305,'I.KI 2016-17'!$B$8:$B$391,0)),"")</f>
        <v>5.8206289746740003</v>
      </c>
      <c r="N305" s="193">
        <f>_xlfn.IFNA(INDEX('I.KI 2016-17'!T$8:T$391,MATCH($B305,'I.KI 2016-17'!$B$8:$B$391,0)),"")</f>
        <v>0</v>
      </c>
      <c r="O305" s="193">
        <f>_xlfn.IFNA(INDEX('I.KI 2016-17'!U$8:U$391,MATCH($B305,'I.KI 2016-17'!$B$8:$B$391,0)),"")</f>
        <v>0</v>
      </c>
      <c r="P305" s="157">
        <f>_xlfn.IFNA(INDEX('I.KI 2016-17'!V$8:V$391,MATCH($B305,'I.KI 2016-17'!$B$8:$B$391,0)),"")</f>
        <v>0</v>
      </c>
      <c r="Q305" s="156">
        <f>_xlfn.IFNA(INDEX('I.KI 2016-17'!W$8:W$391,MATCH($B305,'I.KI 2016-17'!$B$8:$B$391,0)),"")</f>
        <v>61.580391714539005</v>
      </c>
      <c r="R305" s="193">
        <f>_xlfn.IFNA(INDEX('I.KI 2016-17'!X$8:X$391,MATCH($B305,'I.KI 2016-17'!$B$8:$B$391,0)),"")</f>
        <v>8.7773576615559996</v>
      </c>
      <c r="S305" s="193">
        <f>_xlfn.IFNA(INDEX('I.KI 2016-17'!Y$8:Y$391,MATCH($B305,'I.KI 2016-17'!$B$8:$B$391,0)),"")</f>
        <v>0</v>
      </c>
      <c r="T305" s="193">
        <f>_xlfn.IFNA(INDEX('I.KI 2016-17'!Z$8:Z$391,MATCH($B305,'I.KI 2016-17'!$B$8:$B$391,0)),"")</f>
        <v>0</v>
      </c>
      <c r="U305" s="157">
        <f>_xlfn.IFNA(INDEX('I.KI 2016-17'!AA$8:AA$391,MATCH($B305,'I.KI 2016-17'!$B$8:$B$391,0)),"")</f>
        <v>0</v>
      </c>
      <c r="V305" s="149"/>
      <c r="W305" s="154">
        <f>_xlfn.IFNA(INDEX('I.KI 2016-17'!$H$8:$H$391,MATCH(B305,'I.KI 2016-17'!$B$8:$B$391,0)),"")</f>
        <v>28.057499155710001</v>
      </c>
      <c r="X305" s="153">
        <f>_xlfn.IFNA(INDEX('I.KI 2016-17'!$I$8:$I$391,MATCH(B305,'I.KI 2016-17'!$B$8:$B$391,0)),"")</f>
        <v>42.300250220385003</v>
      </c>
      <c r="Y305" s="155">
        <f>_xlfn.IFNA(INDEX('I.KI 2016-17'!$G$8:$G$391,MATCH(B305,'I.KI 2016-17'!$B$8:$B$391,0)),"")</f>
        <v>70.357749376095001</v>
      </c>
      <c r="Z305" s="149"/>
      <c r="AA305" s="156">
        <f>_xlfn.IFNA(IF($B305=$B$382,0,_xlfn.IFNA(INDEX('I.Supplementary 2017-18'!N$8:N$35,MATCH($B305,'I.Supplementary 2017-18'!$B$8:$B$35,0)),INDEX('I.KI 2017-18'!N$9:N$393,MATCH($B305,'I.KI 2017-18'!$B$9:$B$393,0)))),"")</f>
        <v>18.830176609691797</v>
      </c>
      <c r="AB305" s="193">
        <f>_xlfn.IFNA(IF($B305=$B$382,0,_xlfn.IFNA(INDEX('I.Supplementary 2017-18'!O$8:O$35,MATCH($B305,'I.Supplementary 2017-18'!$B$8:$B$35,0)),INDEX('I.KI 2017-18'!O$9:O$393,MATCH($B305,'I.KI 2017-18'!$B$9:$B$393,0)))),"")</f>
        <v>1.8147409446901912</v>
      </c>
      <c r="AC305" s="193">
        <f>_xlfn.IFNA(IF($B305=$B$382,0,_xlfn.IFNA(INDEX('I.Supplementary 2017-18'!P$8:P$35,MATCH($B305,'I.Supplementary 2017-18'!$B$8:$B$35,0)),INDEX('I.KI 2017-18'!P$9:P$393,MATCH($B305,'I.KI 2017-18'!$B$9:$B$393,0)))),"")</f>
        <v>0</v>
      </c>
      <c r="AD305" s="193">
        <f>_xlfn.IFNA(IF($B305=$B$382,0,_xlfn.IFNA(INDEX('I.Supplementary 2017-18'!Q$8:Q$35,MATCH($B305,'I.Supplementary 2017-18'!$B$8:$B$35,0)),INDEX('I.KI 2017-18'!Q$9:Q$393,MATCH($B305,'I.KI 2017-18'!$B$9:$B$393,0)))),"")</f>
        <v>0</v>
      </c>
      <c r="AE305" s="157">
        <f>_xlfn.IFNA(IF($B305=$B$382,0,_xlfn.IFNA(INDEX('I.Supplementary 2017-18'!R$8:R$35,MATCH($B305,'I.Supplementary 2017-18'!$B$8:$B$35,0)),INDEX('I.KI 2017-18'!R$9:R$393,MATCH($B305,'I.KI 2017-18'!$B$9:$B$393,0)))),"")</f>
        <v>0</v>
      </c>
      <c r="AF305" s="156">
        <f>_xlfn.IFNA(IF($B305=$B$382,0,_xlfn.IFNA(INDEX('I.Supplementary 2017-18'!S$8:S$35,MATCH($B305,'I.Supplementary 2017-18'!$B$8:$B$35,0)),INDEX('I.KI 2017-18'!S$9:S$393,MATCH($B305,'I.KI 2017-18'!$B$9:$B$393,0)))),"")</f>
        <v>37.224390092406942</v>
      </c>
      <c r="AG305" s="193">
        <f>_xlfn.IFNA(IF($B305=$B$382,0,_xlfn.IFNA(INDEX('I.Supplementary 2017-18'!T$8:T$35,MATCH($B305,'I.Supplementary 2017-18'!$B$8:$B$35,0)),INDEX('I.KI 2017-18'!T$9:T$393,MATCH($B305,'I.KI 2017-18'!$B$9:$B$393,0)))),"")</f>
        <v>5.9394630793187311</v>
      </c>
      <c r="AH305" s="193">
        <f>_xlfn.IFNA(IF($B305=$B$382,0,_xlfn.IFNA(INDEX('I.Supplementary 2017-18'!U$8:U$35,MATCH($B305,'I.Supplementary 2017-18'!$B$8:$B$35,0)),INDEX('I.KI 2017-18'!U$9:U$393,MATCH($B305,'I.KI 2017-18'!$B$9:$B$393,0)))),"")</f>
        <v>0</v>
      </c>
      <c r="AI305" s="193">
        <f>_xlfn.IFNA(IF($B305=$B$382,0,_xlfn.IFNA(INDEX('I.Supplementary 2017-18'!V$8:V$35,MATCH($B305,'I.Supplementary 2017-18'!$B$8:$B$35,0)),INDEX('I.KI 2017-18'!V$9:V$393,MATCH($B305,'I.KI 2017-18'!$B$9:$B$393,0)))),"")</f>
        <v>0</v>
      </c>
      <c r="AJ305" s="157">
        <f>_xlfn.IFNA(IF($B305=$B$382,0,_xlfn.IFNA(INDEX('I.Supplementary 2017-18'!W$8:W$35,MATCH($B305,'I.Supplementary 2017-18'!$B$8:$B$35,0)),INDEX('I.KI 2017-18'!W$9:W$393,MATCH($B305,'I.KI 2017-18'!$B$9:$B$393,0)))),"")</f>
        <v>0</v>
      </c>
      <c r="AK305" s="156">
        <f>_xlfn.IFNA(IF($B305=$B$382,0,_xlfn.IFNA(INDEX('I.Supplementary 2017-18'!X$8:X$35,MATCH($B305,'I.Supplementary 2017-18'!$B$8:$B$35,0)),INDEX('I.KI 2017-18'!X$9:X$393,MATCH($B305,'I.KI 2017-18'!$B$9:$B$393,0)))),"")</f>
        <v>56.054566702098739</v>
      </c>
      <c r="AL305" s="193">
        <f>_xlfn.IFNA(IF($B305=$B$382,0,_xlfn.IFNA(INDEX('I.Supplementary 2017-18'!Y$8:Y$35,MATCH($B305,'I.Supplementary 2017-18'!$B$8:$B$35,0)),INDEX('I.KI 2017-18'!Y$9:Y$393,MATCH($B305,'I.KI 2017-18'!$B$9:$B$393,0)))),"")</f>
        <v>7.7542040240089225</v>
      </c>
      <c r="AM305" s="193">
        <f>_xlfn.IFNA(IF($B305=$B$382,0,_xlfn.IFNA(INDEX('I.Supplementary 2017-18'!Z$8:Z$35,MATCH($B305,'I.Supplementary 2017-18'!$B$8:$B$35,0)),INDEX('I.KI 2017-18'!Z$9:Z$393,MATCH($B305,'I.KI 2017-18'!$B$9:$B$393,0)))),"")</f>
        <v>0</v>
      </c>
      <c r="AN305" s="193">
        <f>_xlfn.IFNA(IF($B305=$B$382,0,_xlfn.IFNA(INDEX('I.Supplementary 2017-18'!AA$8:AA$35,MATCH($B305,'I.Supplementary 2017-18'!$B$8:$B$35,0)),INDEX('I.KI 2017-18'!AA$9:AA$393,MATCH($B305,'I.KI 2017-18'!$B$9:$B$393,0)))),"")</f>
        <v>0</v>
      </c>
      <c r="AO305" s="157">
        <f>_xlfn.IFNA(IF($B305=$B$382,0,_xlfn.IFNA(INDEX('I.Supplementary 2017-18'!AB$8:AB$35,MATCH($B305,'I.Supplementary 2017-18'!$B$8:$B$35,0)),INDEX('I.KI 2017-18'!AB$9:AB$393,MATCH($B305,'I.KI 2017-18'!$B$9:$B$393,0)))),"")</f>
        <v>0</v>
      </c>
      <c r="AP305" s="149"/>
      <c r="AQ305" s="156">
        <f>_xlfn.IFNA(IF($B305=$B$381,0,IF($B305=$B$382,0,_xlfn.IFNA(INDEX('I.Supplementary 2017-18'!I$8:I$35,MATCH($B305,'I.Supplementary 2017-18'!$B$8:$B$35,0)),INDEX('I.KI 2017-18'!I$9:I$393,MATCH($B305,'I.KI 2017-18'!$B$9:$B$393,0))))),"")</f>
        <v>20.64491755438199</v>
      </c>
      <c r="AR305" s="149">
        <f>_xlfn.IFNA(IF($B305=$B$381,0,IF($B305=$B$382,0,_xlfn.IFNA(INDEX('I.Supplementary 2017-18'!J$8:J$35,MATCH($B305,'I.Supplementary 2017-18'!$B$8:$B$35,0)),INDEX('I.KI 2017-18'!J$9:J$393,MATCH($B305,'I.KI 2017-18'!$B$9:$B$393,0))))),"")</f>
        <v>43.163853171725677</v>
      </c>
      <c r="AS305" s="157">
        <f>_xlfn.IFNA(IF($B305=$B$381,0,IF($B305=$B$382,0,_xlfn.IFNA(INDEX('I.Supplementary 2017-18'!H$8:H$35,MATCH($B305,'I.Supplementary 2017-18'!$B$8:$B$35,0)),INDEX('I.KI 2017-18'!H$9:H$393,MATCH($B305,'I.KI 2017-18'!$B$9:$B$393,0))))),"")</f>
        <v>63.808770726107667</v>
      </c>
      <c r="AT305" s="149"/>
      <c r="AU305" s="156">
        <f>_xlfn.IFNA(_xlfn.IFNA(INDEX('I.Supplementary 2018-19'!P$8:P$157,MATCH($B305,'I.Supplementary 2018-19'!$B$8:$B$157,0)),INDEX('I.KI 2018-19'!P$9:P$393,MATCH($B305,'I.KI 2018-19'!$B$9:$B$393,0))),"")</f>
        <v>14.571573438146814</v>
      </c>
      <c r="AV305" s="193">
        <f>_xlfn.IFNA(_xlfn.IFNA(INDEX('I.Supplementary 2018-19'!Q$8:Q$157,MATCH($B305,'I.Supplementary 2018-19'!$B$8:$B$157,0)),INDEX('I.KI 2018-19'!Q$9:Q$393,MATCH($B305,'I.KI 2018-19'!$B$9:$B$393,0))),"")</f>
        <v>1.0885899095230522</v>
      </c>
      <c r="AW305" s="193">
        <f>_xlfn.IFNA(_xlfn.IFNA(INDEX('I.Supplementary 2018-19'!R$8:R$157,MATCH($B305,'I.Supplementary 2018-19'!$B$8:$B$157,0)),INDEX('I.KI 2018-19'!R$9:R$393,MATCH($B305,'I.KI 2018-19'!$B$9:$B$393,0))),"")</f>
        <v>0</v>
      </c>
      <c r="AX305" s="193">
        <f>_xlfn.IFNA(_xlfn.IFNA(INDEX('I.Supplementary 2018-19'!S$8:S$157,MATCH($B305,'I.Supplementary 2018-19'!$B$8:$B$157,0)),INDEX('I.KI 2018-19'!S$9:S$393,MATCH($B305,'I.KI 2018-19'!$B$9:$B$393,0))),"")</f>
        <v>0</v>
      </c>
      <c r="AY305" s="157">
        <f>_xlfn.IFNA(_xlfn.IFNA(INDEX('I.Supplementary 2018-19'!T$8:T$157,MATCH($B305,'I.Supplementary 2018-19'!$B$8:$B$157,0)),INDEX('I.KI 2018-19'!T$9:T$393,MATCH($B305,'I.KI 2018-19'!$B$9:$B$393,0))),"")</f>
        <v>0</v>
      </c>
      <c r="AZ305" s="156">
        <f>_xlfn.IFNA(_xlfn.IFNA(INDEX('I.Supplementary 2018-19'!U$8:U$157,MATCH($B305,'I.Supplementary 2018-19'!$B$8:$B$157,0)),INDEX('I.KI 2018-19'!U$9:U$393,MATCH($B305,'I.KI 2018-19'!$B$9:$B$393,0))),"")</f>
        <v>38.342719408487831</v>
      </c>
      <c r="BA305" s="193">
        <f>_xlfn.IFNA(_xlfn.IFNA(INDEX('I.Supplementary 2018-19'!V$8:V$157,MATCH($B305,'I.Supplementary 2018-19'!$B$8:$B$157,0)),INDEX('I.KI 2018-19'!V$9:V$393,MATCH($B305,'I.KI 2018-19'!$B$9:$B$393,0))),"")</f>
        <v>6.1179018842768045</v>
      </c>
      <c r="BB305" s="193">
        <f>_xlfn.IFNA(_xlfn.IFNA(INDEX('I.Supplementary 2018-19'!W$8:W$157,MATCH($B305,'I.Supplementary 2018-19'!$B$8:$B$157,0)),INDEX('I.KI 2018-19'!W$9:W$393,MATCH($B305,'I.KI 2018-19'!$B$9:$B$393,0))),"")</f>
        <v>0</v>
      </c>
      <c r="BC305" s="193">
        <f>_xlfn.IFNA(_xlfn.IFNA(INDEX('I.Supplementary 2018-19'!X$8:X$157,MATCH($B305,'I.Supplementary 2018-19'!$B$8:$B$157,0)),INDEX('I.KI 2018-19'!X$9:X$393,MATCH($B305,'I.KI 2018-19'!$B$9:$B$393,0))),"")</f>
        <v>0</v>
      </c>
      <c r="BD305" s="157">
        <f>_xlfn.IFNA(_xlfn.IFNA(INDEX('I.Supplementary 2018-19'!Y$8:Y$157,MATCH($B305,'I.Supplementary 2018-19'!$B$8:$B$157,0)),INDEX('I.KI 2018-19'!Y$9:Y$393,MATCH($B305,'I.KI 2018-19'!$B$9:$B$393,0))),"")</f>
        <v>0</v>
      </c>
      <c r="BE305" s="156">
        <f>_xlfn.IFNA(_xlfn.IFNA(INDEX('I.Supplementary 2018-19'!Z$8:Z$157,MATCH($B305,'I.Supplementary 2018-19'!$B$8:$B$157,0)),INDEX('I.KI 2018-19'!Z$9:Z$393,MATCH($B305,'I.KI 2018-19'!$B$9:$B$393,0))),"")</f>
        <v>52.914292846634645</v>
      </c>
      <c r="BF305" s="193">
        <f>_xlfn.IFNA(_xlfn.IFNA(INDEX('I.Supplementary 2018-19'!AA$8:AA$157,MATCH($B305,'I.Supplementary 2018-19'!$B$8:$B$157,0)),INDEX('I.KI 2018-19'!AA$9:AA$393,MATCH($B305,'I.KI 2018-19'!$B$9:$B$393,0))),"")</f>
        <v>7.2064917937998567</v>
      </c>
      <c r="BG305" s="193">
        <f>_xlfn.IFNA(_xlfn.IFNA(INDEX('I.Supplementary 2018-19'!AB$8:AB$157,MATCH($B305,'I.Supplementary 2018-19'!$B$8:$B$157,0)),INDEX('I.KI 2018-19'!AB$9:AB$393,MATCH($B305,'I.KI 2018-19'!$B$9:$B$393,0))),"")</f>
        <v>0</v>
      </c>
      <c r="BH305" s="193">
        <f>_xlfn.IFNA(_xlfn.IFNA(INDEX('I.Supplementary 2018-19'!AC$8:AC$157,MATCH($B305,'I.Supplementary 2018-19'!$B$8:$B$157,0)),INDEX('I.KI 2018-19'!AC$9:AC$393,MATCH($B305,'I.KI 2018-19'!$B$9:$B$393,0))),"")</f>
        <v>0</v>
      </c>
      <c r="BI305" s="157">
        <f>_xlfn.IFNA(_xlfn.IFNA(INDEX('I.Supplementary 2018-19'!AD$8:AD$157,MATCH($B305,'I.Supplementary 2018-19'!$B$8:$B$157,0)),INDEX('I.KI 2018-19'!AD$9:AD$393,MATCH($B305,'I.KI 2018-19'!$B$9:$B$393,0))),"")</f>
        <v>0</v>
      </c>
      <c r="BJ305" s="149"/>
      <c r="BK305" s="156">
        <f>_xlfn.IFNA(IF($B305=$B$381,0,IF($B305=$B$382,0,_xlfn.IFNA(INDEX('I.Supplementary 2018-19'!I$8:I$157,MATCH($B305,'I.Supplementary 2018-19'!$B$8:$B$157,0)),INDEX('I.KI 2018-19'!I$9:I$393,MATCH($B305,'I.KI 2018-19'!$B$9:$B$393,0))))),"")</f>
        <v>15.660163347669865</v>
      </c>
      <c r="BL305" s="149">
        <f>_xlfn.IFNA(IF($B305=$B$381,0,IF($B305=$B$382,0,_xlfn.IFNA(INDEX('I.Supplementary 2018-19'!J$8:J$157,MATCH($B305,'I.Supplementary 2018-19'!$B$8:$B$157,0)),INDEX('I.KI 2018-19'!J$9:J$393,MATCH($B305,'I.KI 2018-19'!$B$9:$B$393,0))))),"")</f>
        <v>44.460621292764642</v>
      </c>
      <c r="BM305" s="157">
        <f>_xlfn.IFNA(IF($B305=$B$381,0,IF($B305=$B$382,0,_xlfn.IFNA(INDEX('I.Supplementary 2018-19'!H$8:H$157,MATCH($B305,'I.Supplementary 2018-19'!$B$8:$B$157,0)),INDEX('I.KI 2018-19'!H$9:H$393,MATCH($B305,'I.KI 2018-19'!$B$9:$B$393,0))))),"")</f>
        <v>60.120784640434508</v>
      </c>
    </row>
    <row r="306" spans="2:65">
      <c r="B306" s="121" t="str">
        <f>'Calculations for 2021-22'!B306</f>
        <v>E3436</v>
      </c>
      <c r="C306" s="160" t="str">
        <f>'Calculations for 2021-22'!D306</f>
        <v>E3436</v>
      </c>
      <c r="D306" t="str">
        <f>'Calculations for 2021-22'!E306</f>
        <v>SD</v>
      </c>
      <c r="E306" t="str">
        <f>'Calculations for 2021-22'!F306</f>
        <v>P1902</v>
      </c>
      <c r="F306" s="120" t="str">
        <f>'Calculations for 2021-22'!H306</f>
        <v>Stafford</v>
      </c>
      <c r="G306" s="156">
        <f>_xlfn.IFNA(INDEX('I.KI 2016-17'!M$8:M$391,MATCH($B306,'I.KI 2016-17'!$B$8:$B$391,0)),"")</f>
        <v>0</v>
      </c>
      <c r="H306" s="149">
        <f>_xlfn.IFNA(INDEX('I.KI 2016-17'!N$8:N$391,MATCH($B306,'I.KI 2016-17'!$B$8:$B$391,0)),"")</f>
        <v>1.2884093632</v>
      </c>
      <c r="I306" s="149">
        <f>_xlfn.IFNA(INDEX('I.KI 2016-17'!O$8:O$391,MATCH($B306,'I.KI 2016-17'!$B$8:$B$391,0)),"")</f>
        <v>0</v>
      </c>
      <c r="J306" s="149">
        <f>_xlfn.IFNA(INDEX('I.KI 2016-17'!P$8:P$391,MATCH($B306,'I.KI 2016-17'!$B$8:$B$391,0)),"")</f>
        <v>0</v>
      </c>
      <c r="K306" s="157">
        <f>_xlfn.IFNA(INDEX('I.KI 2016-17'!Q$8:Q$391,MATCH($B306,'I.KI 2016-17'!$B$8:$B$391,0)),"")</f>
        <v>0</v>
      </c>
      <c r="L306" s="156">
        <f>_xlfn.IFNA(INDEX('I.KI 2016-17'!R$8:R$391,MATCH($B306,'I.KI 2016-17'!$B$8:$B$391,0)),"")</f>
        <v>0</v>
      </c>
      <c r="M306" s="193">
        <f>_xlfn.IFNA(INDEX('I.KI 2016-17'!S$8:S$391,MATCH($B306,'I.KI 2016-17'!$B$8:$B$391,0)),"")</f>
        <v>2.5848647357259997</v>
      </c>
      <c r="N306" s="193">
        <f>_xlfn.IFNA(INDEX('I.KI 2016-17'!T$8:T$391,MATCH($B306,'I.KI 2016-17'!$B$8:$B$391,0)),"")</f>
        <v>0</v>
      </c>
      <c r="O306" s="193">
        <f>_xlfn.IFNA(INDEX('I.KI 2016-17'!U$8:U$391,MATCH($B306,'I.KI 2016-17'!$B$8:$B$391,0)),"")</f>
        <v>0</v>
      </c>
      <c r="P306" s="157">
        <f>_xlfn.IFNA(INDEX('I.KI 2016-17'!V$8:V$391,MATCH($B306,'I.KI 2016-17'!$B$8:$B$391,0)),"")</f>
        <v>0</v>
      </c>
      <c r="Q306" s="156">
        <f>_xlfn.IFNA(INDEX('I.KI 2016-17'!W$8:W$391,MATCH($B306,'I.KI 2016-17'!$B$8:$B$391,0)),"")</f>
        <v>0</v>
      </c>
      <c r="R306" s="193">
        <f>_xlfn.IFNA(INDEX('I.KI 2016-17'!X$8:X$391,MATCH($B306,'I.KI 2016-17'!$B$8:$B$391,0)),"")</f>
        <v>3.8732740989259997</v>
      </c>
      <c r="S306" s="193">
        <f>_xlfn.IFNA(INDEX('I.KI 2016-17'!Y$8:Y$391,MATCH($B306,'I.KI 2016-17'!$B$8:$B$391,0)),"")</f>
        <v>0</v>
      </c>
      <c r="T306" s="193">
        <f>_xlfn.IFNA(INDEX('I.KI 2016-17'!Z$8:Z$391,MATCH($B306,'I.KI 2016-17'!$B$8:$B$391,0)),"")</f>
        <v>0</v>
      </c>
      <c r="U306" s="157">
        <f>_xlfn.IFNA(INDEX('I.KI 2016-17'!AA$8:AA$391,MATCH($B306,'I.KI 2016-17'!$B$8:$B$391,0)),"")</f>
        <v>0</v>
      </c>
      <c r="V306" s="149"/>
      <c r="W306" s="154">
        <f>_xlfn.IFNA(INDEX('I.KI 2016-17'!$H$8:$H$391,MATCH(B306,'I.KI 2016-17'!$B$8:$B$391,0)),"")</f>
        <v>1.2884093632</v>
      </c>
      <c r="X306" s="153">
        <f>_xlfn.IFNA(INDEX('I.KI 2016-17'!$I$8:$I$391,MATCH(B306,'I.KI 2016-17'!$B$8:$B$391,0)),"")</f>
        <v>2.5848647357259997</v>
      </c>
      <c r="Y306" s="155">
        <f>_xlfn.IFNA(INDEX('I.KI 2016-17'!$G$8:$G$391,MATCH(B306,'I.KI 2016-17'!$B$8:$B$391,0)),"")</f>
        <v>3.8732740989259997</v>
      </c>
      <c r="Z306" s="149"/>
      <c r="AA306" s="156">
        <f>_xlfn.IFNA(IF($B306=$B$382,0,_xlfn.IFNA(INDEX('I.Supplementary 2017-18'!N$8:N$35,MATCH($B306,'I.Supplementary 2017-18'!$B$8:$B$35,0)),INDEX('I.KI 2017-18'!N$9:N$393,MATCH($B306,'I.KI 2017-18'!$B$9:$B$393,0)))),"")</f>
        <v>0</v>
      </c>
      <c r="AB306" s="193">
        <f>_xlfn.IFNA(IF($B306=$B$382,0,_xlfn.IFNA(INDEX('I.Supplementary 2017-18'!O$8:O$35,MATCH($B306,'I.Supplementary 2017-18'!$B$8:$B$35,0)),INDEX('I.KI 2017-18'!O$9:O$393,MATCH($B306,'I.KI 2017-18'!$B$9:$B$393,0)))),"")</f>
        <v>0.61823496263675015</v>
      </c>
      <c r="AC306" s="193">
        <f>_xlfn.IFNA(IF($B306=$B$382,0,_xlfn.IFNA(INDEX('I.Supplementary 2017-18'!P$8:P$35,MATCH($B306,'I.Supplementary 2017-18'!$B$8:$B$35,0)),INDEX('I.KI 2017-18'!P$9:P$393,MATCH($B306,'I.KI 2017-18'!$B$9:$B$393,0)))),"")</f>
        <v>0</v>
      </c>
      <c r="AD306" s="193">
        <f>_xlfn.IFNA(IF($B306=$B$382,0,_xlfn.IFNA(INDEX('I.Supplementary 2017-18'!Q$8:Q$35,MATCH($B306,'I.Supplementary 2017-18'!$B$8:$B$35,0)),INDEX('I.KI 2017-18'!Q$9:Q$393,MATCH($B306,'I.KI 2017-18'!$B$9:$B$393,0)))),"")</f>
        <v>0</v>
      </c>
      <c r="AE306" s="157">
        <f>_xlfn.IFNA(IF($B306=$B$382,0,_xlfn.IFNA(INDEX('I.Supplementary 2017-18'!R$8:R$35,MATCH($B306,'I.Supplementary 2017-18'!$B$8:$B$35,0)),INDEX('I.KI 2017-18'!R$9:R$393,MATCH($B306,'I.KI 2017-18'!$B$9:$B$393,0)))),"")</f>
        <v>0</v>
      </c>
      <c r="AF306" s="156">
        <f>_xlfn.IFNA(IF($B306=$B$382,0,_xlfn.IFNA(INDEX('I.Supplementary 2017-18'!S$8:S$35,MATCH($B306,'I.Supplementary 2017-18'!$B$8:$B$35,0)),INDEX('I.KI 2017-18'!S$9:S$393,MATCH($B306,'I.KI 2017-18'!$B$9:$B$393,0)))),"")</f>
        <v>0</v>
      </c>
      <c r="AG306" s="193">
        <f>_xlfn.IFNA(IF($B306=$B$382,0,_xlfn.IFNA(INDEX('I.Supplementary 2017-18'!T$8:T$35,MATCH($B306,'I.Supplementary 2017-18'!$B$8:$B$35,0)),INDEX('I.KI 2017-18'!T$9:T$393,MATCH($B306,'I.KI 2017-18'!$B$9:$B$393,0)))),"")</f>
        <v>2.6376373978960603</v>
      </c>
      <c r="AH306" s="193">
        <f>_xlfn.IFNA(IF($B306=$B$382,0,_xlfn.IFNA(INDEX('I.Supplementary 2017-18'!U$8:U$35,MATCH($B306,'I.Supplementary 2017-18'!$B$8:$B$35,0)),INDEX('I.KI 2017-18'!U$9:U$393,MATCH($B306,'I.KI 2017-18'!$B$9:$B$393,0)))),"")</f>
        <v>0</v>
      </c>
      <c r="AI306" s="193">
        <f>_xlfn.IFNA(IF($B306=$B$382,0,_xlfn.IFNA(INDEX('I.Supplementary 2017-18'!V$8:V$35,MATCH($B306,'I.Supplementary 2017-18'!$B$8:$B$35,0)),INDEX('I.KI 2017-18'!V$9:V$393,MATCH($B306,'I.KI 2017-18'!$B$9:$B$393,0)))),"")</f>
        <v>0</v>
      </c>
      <c r="AJ306" s="157">
        <f>_xlfn.IFNA(IF($B306=$B$382,0,_xlfn.IFNA(INDEX('I.Supplementary 2017-18'!W$8:W$35,MATCH($B306,'I.Supplementary 2017-18'!$B$8:$B$35,0)),INDEX('I.KI 2017-18'!W$9:W$393,MATCH($B306,'I.KI 2017-18'!$B$9:$B$393,0)))),"")</f>
        <v>0</v>
      </c>
      <c r="AK306" s="156">
        <f>_xlfn.IFNA(IF($B306=$B$382,0,_xlfn.IFNA(INDEX('I.Supplementary 2017-18'!X$8:X$35,MATCH($B306,'I.Supplementary 2017-18'!$B$8:$B$35,0)),INDEX('I.KI 2017-18'!X$9:X$393,MATCH($B306,'I.KI 2017-18'!$B$9:$B$393,0)))),"")</f>
        <v>0</v>
      </c>
      <c r="AL306" s="193">
        <f>_xlfn.IFNA(IF($B306=$B$382,0,_xlfn.IFNA(INDEX('I.Supplementary 2017-18'!Y$8:Y$35,MATCH($B306,'I.Supplementary 2017-18'!$B$8:$B$35,0)),INDEX('I.KI 2017-18'!Y$9:Y$393,MATCH($B306,'I.KI 2017-18'!$B$9:$B$393,0)))),"")</f>
        <v>3.2558723605328104</v>
      </c>
      <c r="AM306" s="193">
        <f>_xlfn.IFNA(IF($B306=$B$382,0,_xlfn.IFNA(INDEX('I.Supplementary 2017-18'!Z$8:Z$35,MATCH($B306,'I.Supplementary 2017-18'!$B$8:$B$35,0)),INDEX('I.KI 2017-18'!Z$9:Z$393,MATCH($B306,'I.KI 2017-18'!$B$9:$B$393,0)))),"")</f>
        <v>0</v>
      </c>
      <c r="AN306" s="193">
        <f>_xlfn.IFNA(IF($B306=$B$382,0,_xlfn.IFNA(INDEX('I.Supplementary 2017-18'!AA$8:AA$35,MATCH($B306,'I.Supplementary 2017-18'!$B$8:$B$35,0)),INDEX('I.KI 2017-18'!AA$9:AA$393,MATCH($B306,'I.KI 2017-18'!$B$9:$B$393,0)))),"")</f>
        <v>0</v>
      </c>
      <c r="AO306" s="157">
        <f>_xlfn.IFNA(IF($B306=$B$382,0,_xlfn.IFNA(INDEX('I.Supplementary 2017-18'!AB$8:AB$35,MATCH($B306,'I.Supplementary 2017-18'!$B$8:$B$35,0)),INDEX('I.KI 2017-18'!AB$9:AB$393,MATCH($B306,'I.KI 2017-18'!$B$9:$B$393,0)))),"")</f>
        <v>0</v>
      </c>
      <c r="AP306" s="149"/>
      <c r="AQ306" s="156">
        <f>_xlfn.IFNA(IF($B306=$B$381,0,IF($B306=$B$382,0,_xlfn.IFNA(INDEX('I.Supplementary 2017-18'!I$8:I$35,MATCH($B306,'I.Supplementary 2017-18'!$B$8:$B$35,0)),INDEX('I.KI 2017-18'!I$9:I$393,MATCH($B306,'I.KI 2017-18'!$B$9:$B$393,0))))),"")</f>
        <v>0.61823496263675015</v>
      </c>
      <c r="AR306" s="149">
        <f>_xlfn.IFNA(IF($B306=$B$381,0,IF($B306=$B$382,0,_xlfn.IFNA(INDEX('I.Supplementary 2017-18'!J$8:J$35,MATCH($B306,'I.Supplementary 2017-18'!$B$8:$B$35,0)),INDEX('I.KI 2017-18'!J$9:J$393,MATCH($B306,'I.KI 2017-18'!$B$9:$B$393,0))))),"")</f>
        <v>2.6376373978960603</v>
      </c>
      <c r="AS306" s="157">
        <f>_xlfn.IFNA(IF($B306=$B$381,0,IF($B306=$B$382,0,_xlfn.IFNA(INDEX('I.Supplementary 2017-18'!H$8:H$35,MATCH($B306,'I.Supplementary 2017-18'!$B$8:$B$35,0)),INDEX('I.KI 2017-18'!H$9:H$393,MATCH($B306,'I.KI 2017-18'!$B$9:$B$393,0))))),"")</f>
        <v>3.2558723605328104</v>
      </c>
      <c r="AT306" s="149"/>
      <c r="AU306" s="156">
        <f>_xlfn.IFNA(_xlfn.IFNA(INDEX('I.Supplementary 2018-19'!P$8:P$157,MATCH($B306,'I.Supplementary 2018-19'!$B$8:$B$157,0)),INDEX('I.KI 2018-19'!P$9:P$393,MATCH($B306,'I.KI 2018-19'!$B$9:$B$393,0))),"")</f>
        <v>0</v>
      </c>
      <c r="AV306" s="193">
        <f>_xlfn.IFNA(_xlfn.IFNA(INDEX('I.Supplementary 2018-19'!Q$8:Q$157,MATCH($B306,'I.Supplementary 2018-19'!$B$8:$B$157,0)),INDEX('I.KI 2018-19'!Q$9:Q$393,MATCH($B306,'I.KI 2018-19'!$B$9:$B$393,0))),"")</f>
        <v>0.20832491547509935</v>
      </c>
      <c r="AW306" s="193">
        <f>_xlfn.IFNA(_xlfn.IFNA(INDEX('I.Supplementary 2018-19'!R$8:R$157,MATCH($B306,'I.Supplementary 2018-19'!$B$8:$B$157,0)),INDEX('I.KI 2018-19'!R$9:R$393,MATCH($B306,'I.KI 2018-19'!$B$9:$B$393,0))),"")</f>
        <v>0</v>
      </c>
      <c r="AX306" s="193">
        <f>_xlfn.IFNA(_xlfn.IFNA(INDEX('I.Supplementary 2018-19'!S$8:S$157,MATCH($B306,'I.Supplementary 2018-19'!$B$8:$B$157,0)),INDEX('I.KI 2018-19'!S$9:S$393,MATCH($B306,'I.KI 2018-19'!$B$9:$B$393,0))),"")</f>
        <v>0</v>
      </c>
      <c r="AY306" s="157">
        <f>_xlfn.IFNA(_xlfn.IFNA(INDEX('I.Supplementary 2018-19'!T$8:T$157,MATCH($B306,'I.Supplementary 2018-19'!$B$8:$B$157,0)),INDEX('I.KI 2018-19'!T$9:T$393,MATCH($B306,'I.KI 2018-19'!$B$9:$B$393,0))),"")</f>
        <v>0</v>
      </c>
      <c r="AZ306" s="156">
        <f>_xlfn.IFNA(_xlfn.IFNA(INDEX('I.Supplementary 2018-19'!U$8:U$157,MATCH($B306,'I.Supplementary 2018-19'!$B$8:$B$157,0)),INDEX('I.KI 2018-19'!U$9:U$393,MATCH($B306,'I.KI 2018-19'!$B$9:$B$393,0))),"")</f>
        <v>0</v>
      </c>
      <c r="BA306" s="193">
        <f>_xlfn.IFNA(_xlfn.IFNA(INDEX('I.Supplementary 2018-19'!V$8:V$157,MATCH($B306,'I.Supplementary 2018-19'!$B$8:$B$157,0)),INDEX('I.KI 2018-19'!V$9:V$393,MATCH($B306,'I.KI 2018-19'!$B$9:$B$393,0))),"")</f>
        <v>2.7168797231547401</v>
      </c>
      <c r="BB306" s="193">
        <f>_xlfn.IFNA(_xlfn.IFNA(INDEX('I.Supplementary 2018-19'!W$8:W$157,MATCH($B306,'I.Supplementary 2018-19'!$B$8:$B$157,0)),INDEX('I.KI 2018-19'!W$9:W$393,MATCH($B306,'I.KI 2018-19'!$B$9:$B$393,0))),"")</f>
        <v>0</v>
      </c>
      <c r="BC306" s="193">
        <f>_xlfn.IFNA(_xlfn.IFNA(INDEX('I.Supplementary 2018-19'!X$8:X$157,MATCH($B306,'I.Supplementary 2018-19'!$B$8:$B$157,0)),INDEX('I.KI 2018-19'!X$9:X$393,MATCH($B306,'I.KI 2018-19'!$B$9:$B$393,0))),"")</f>
        <v>0</v>
      </c>
      <c r="BD306" s="157">
        <f>_xlfn.IFNA(_xlfn.IFNA(INDEX('I.Supplementary 2018-19'!Y$8:Y$157,MATCH($B306,'I.Supplementary 2018-19'!$B$8:$B$157,0)),INDEX('I.KI 2018-19'!Y$9:Y$393,MATCH($B306,'I.KI 2018-19'!$B$9:$B$393,0))),"")</f>
        <v>0</v>
      </c>
      <c r="BE306" s="156">
        <f>_xlfn.IFNA(_xlfn.IFNA(INDEX('I.Supplementary 2018-19'!Z$8:Z$157,MATCH($B306,'I.Supplementary 2018-19'!$B$8:$B$157,0)),INDEX('I.KI 2018-19'!Z$9:Z$393,MATCH($B306,'I.KI 2018-19'!$B$9:$B$393,0))),"")</f>
        <v>0</v>
      </c>
      <c r="BF306" s="193">
        <f>_xlfn.IFNA(_xlfn.IFNA(INDEX('I.Supplementary 2018-19'!AA$8:AA$157,MATCH($B306,'I.Supplementary 2018-19'!$B$8:$B$157,0)),INDEX('I.KI 2018-19'!AA$9:AA$393,MATCH($B306,'I.KI 2018-19'!$B$9:$B$393,0))),"")</f>
        <v>2.9252046386298396</v>
      </c>
      <c r="BG306" s="193">
        <f>_xlfn.IFNA(_xlfn.IFNA(INDEX('I.Supplementary 2018-19'!AB$8:AB$157,MATCH($B306,'I.Supplementary 2018-19'!$B$8:$B$157,0)),INDEX('I.KI 2018-19'!AB$9:AB$393,MATCH($B306,'I.KI 2018-19'!$B$9:$B$393,0))),"")</f>
        <v>0</v>
      </c>
      <c r="BH306" s="193">
        <f>_xlfn.IFNA(_xlfn.IFNA(INDEX('I.Supplementary 2018-19'!AC$8:AC$157,MATCH($B306,'I.Supplementary 2018-19'!$B$8:$B$157,0)),INDEX('I.KI 2018-19'!AC$9:AC$393,MATCH($B306,'I.KI 2018-19'!$B$9:$B$393,0))),"")</f>
        <v>0</v>
      </c>
      <c r="BI306" s="157">
        <f>_xlfn.IFNA(_xlfn.IFNA(INDEX('I.Supplementary 2018-19'!AD$8:AD$157,MATCH($B306,'I.Supplementary 2018-19'!$B$8:$B$157,0)),INDEX('I.KI 2018-19'!AD$9:AD$393,MATCH($B306,'I.KI 2018-19'!$B$9:$B$393,0))),"")</f>
        <v>0</v>
      </c>
      <c r="BJ306" s="149"/>
      <c r="BK306" s="156">
        <f>_xlfn.IFNA(IF($B306=$B$381,0,IF($B306=$B$382,0,_xlfn.IFNA(INDEX('I.Supplementary 2018-19'!I$8:I$157,MATCH($B306,'I.Supplementary 2018-19'!$B$8:$B$157,0)),INDEX('I.KI 2018-19'!I$9:I$393,MATCH($B306,'I.KI 2018-19'!$B$9:$B$393,0))))),"")</f>
        <v>0.20832491547509935</v>
      </c>
      <c r="BL306" s="149">
        <f>_xlfn.IFNA(IF($B306=$B$381,0,IF($B306=$B$382,0,_xlfn.IFNA(INDEX('I.Supplementary 2018-19'!J$8:J$157,MATCH($B306,'I.Supplementary 2018-19'!$B$8:$B$157,0)),INDEX('I.KI 2018-19'!J$9:J$393,MATCH($B306,'I.KI 2018-19'!$B$9:$B$393,0))))),"")</f>
        <v>2.7168797231547401</v>
      </c>
      <c r="BM306" s="157">
        <f>_xlfn.IFNA(IF($B306=$B$381,0,IF($B306=$B$382,0,_xlfn.IFNA(INDEX('I.Supplementary 2018-19'!H$8:H$157,MATCH($B306,'I.Supplementary 2018-19'!$B$8:$B$157,0)),INDEX('I.KI 2018-19'!H$9:H$393,MATCH($B306,'I.KI 2018-19'!$B$9:$B$393,0))))),"")</f>
        <v>2.9252046386298396</v>
      </c>
    </row>
    <row r="307" spans="2:65">
      <c r="B307" s="121" t="str">
        <f>'Calculations for 2021-22'!B307</f>
        <v>E3421</v>
      </c>
      <c r="C307" s="160" t="str">
        <f>'Calculations for 2021-22'!D307</f>
        <v>E3421</v>
      </c>
      <c r="D307" t="str">
        <f>'Calculations for 2021-22'!E307</f>
        <v>SCNFIR</v>
      </c>
      <c r="E307" t="str">
        <f>'Calculations for 2021-22'!F307</f>
        <v>P1902</v>
      </c>
      <c r="F307" s="120" t="str">
        <f>'Calculations for 2021-22'!H307</f>
        <v>Staffordshire</v>
      </c>
      <c r="G307" s="156">
        <f>_xlfn.IFNA(INDEX('I.KI 2016-17'!M$8:M$391,MATCH($B307,'I.KI 2016-17'!$B$8:$B$391,0)),"")</f>
        <v>64.266804040891998</v>
      </c>
      <c r="H307" s="149">
        <f>_xlfn.IFNA(INDEX('I.KI 2016-17'!N$8:N$391,MATCH($B307,'I.KI 2016-17'!$B$8:$B$391,0)),"")</f>
        <v>0</v>
      </c>
      <c r="I307" s="149">
        <f>_xlfn.IFNA(INDEX('I.KI 2016-17'!O$8:O$391,MATCH($B307,'I.KI 2016-17'!$B$8:$B$391,0)),"")</f>
        <v>0</v>
      </c>
      <c r="J307" s="149">
        <f>_xlfn.IFNA(INDEX('I.KI 2016-17'!P$8:P$391,MATCH($B307,'I.KI 2016-17'!$B$8:$B$391,0)),"")</f>
        <v>0</v>
      </c>
      <c r="K307" s="157">
        <f>_xlfn.IFNA(INDEX('I.KI 2016-17'!Q$8:Q$391,MATCH($B307,'I.KI 2016-17'!$B$8:$B$391,0)),"")</f>
        <v>0</v>
      </c>
      <c r="L307" s="156">
        <f>_xlfn.IFNA(INDEX('I.KI 2016-17'!R$8:R$391,MATCH($B307,'I.KI 2016-17'!$B$8:$B$391,0)),"")</f>
        <v>92.609258146827003</v>
      </c>
      <c r="M307" s="193">
        <f>_xlfn.IFNA(INDEX('I.KI 2016-17'!S$8:S$391,MATCH($B307,'I.KI 2016-17'!$B$8:$B$391,0)),"")</f>
        <v>0</v>
      </c>
      <c r="N307" s="193">
        <f>_xlfn.IFNA(INDEX('I.KI 2016-17'!T$8:T$391,MATCH($B307,'I.KI 2016-17'!$B$8:$B$391,0)),"")</f>
        <v>0</v>
      </c>
      <c r="O307" s="193">
        <f>_xlfn.IFNA(INDEX('I.KI 2016-17'!U$8:U$391,MATCH($B307,'I.KI 2016-17'!$B$8:$B$391,0)),"")</f>
        <v>0</v>
      </c>
      <c r="P307" s="157">
        <f>_xlfn.IFNA(INDEX('I.KI 2016-17'!V$8:V$391,MATCH($B307,'I.KI 2016-17'!$B$8:$B$391,0)),"")</f>
        <v>0</v>
      </c>
      <c r="Q307" s="156">
        <f>_xlfn.IFNA(INDEX('I.KI 2016-17'!W$8:W$391,MATCH($B307,'I.KI 2016-17'!$B$8:$B$391,0)),"")</f>
        <v>156.87606218771901</v>
      </c>
      <c r="R307" s="193">
        <f>_xlfn.IFNA(INDEX('I.KI 2016-17'!X$8:X$391,MATCH($B307,'I.KI 2016-17'!$B$8:$B$391,0)),"")</f>
        <v>0</v>
      </c>
      <c r="S307" s="193">
        <f>_xlfn.IFNA(INDEX('I.KI 2016-17'!Y$8:Y$391,MATCH($B307,'I.KI 2016-17'!$B$8:$B$391,0)),"")</f>
        <v>0</v>
      </c>
      <c r="T307" s="193">
        <f>_xlfn.IFNA(INDEX('I.KI 2016-17'!Z$8:Z$391,MATCH($B307,'I.KI 2016-17'!$B$8:$B$391,0)),"")</f>
        <v>0</v>
      </c>
      <c r="U307" s="157">
        <f>_xlfn.IFNA(INDEX('I.KI 2016-17'!AA$8:AA$391,MATCH($B307,'I.KI 2016-17'!$B$8:$B$391,0)),"")</f>
        <v>0</v>
      </c>
      <c r="V307" s="149"/>
      <c r="W307" s="154">
        <f>_xlfn.IFNA(INDEX('I.KI 2016-17'!$H$8:$H$391,MATCH(B307,'I.KI 2016-17'!$B$8:$B$391,0)),"")</f>
        <v>64.266804040891998</v>
      </c>
      <c r="X307" s="153">
        <f>_xlfn.IFNA(INDEX('I.KI 2016-17'!$I$8:$I$391,MATCH(B307,'I.KI 2016-17'!$B$8:$B$391,0)),"")</f>
        <v>92.609258146827003</v>
      </c>
      <c r="Y307" s="155">
        <f>_xlfn.IFNA(INDEX('I.KI 2016-17'!$G$8:$G$391,MATCH(B307,'I.KI 2016-17'!$B$8:$B$391,0)),"")</f>
        <v>156.87606218771901</v>
      </c>
      <c r="Z307" s="149"/>
      <c r="AA307" s="156">
        <f>_xlfn.IFNA(IF($B307=$B$382,0,_xlfn.IFNA(INDEX('I.Supplementary 2017-18'!N$8:N$35,MATCH($B307,'I.Supplementary 2017-18'!$B$8:$B$35,0)),INDEX('I.KI 2017-18'!N$9:N$393,MATCH($B307,'I.KI 2017-18'!$B$9:$B$393,0)))),"")</f>
        <v>40.68719635602617</v>
      </c>
      <c r="AB307" s="193">
        <f>_xlfn.IFNA(IF($B307=$B$382,0,_xlfn.IFNA(INDEX('I.Supplementary 2017-18'!O$8:O$35,MATCH($B307,'I.Supplementary 2017-18'!$B$8:$B$35,0)),INDEX('I.KI 2017-18'!O$9:O$393,MATCH($B307,'I.KI 2017-18'!$B$9:$B$393,0)))),"")</f>
        <v>0</v>
      </c>
      <c r="AC307" s="193">
        <f>_xlfn.IFNA(IF($B307=$B$382,0,_xlfn.IFNA(INDEX('I.Supplementary 2017-18'!P$8:P$35,MATCH($B307,'I.Supplementary 2017-18'!$B$8:$B$35,0)),INDEX('I.KI 2017-18'!P$9:P$393,MATCH($B307,'I.KI 2017-18'!$B$9:$B$393,0)))),"")</f>
        <v>0</v>
      </c>
      <c r="AD307" s="193">
        <f>_xlfn.IFNA(IF($B307=$B$382,0,_xlfn.IFNA(INDEX('I.Supplementary 2017-18'!Q$8:Q$35,MATCH($B307,'I.Supplementary 2017-18'!$B$8:$B$35,0)),INDEX('I.KI 2017-18'!Q$9:Q$393,MATCH($B307,'I.KI 2017-18'!$B$9:$B$393,0)))),"")</f>
        <v>0</v>
      </c>
      <c r="AE307" s="157">
        <f>_xlfn.IFNA(IF($B307=$B$382,0,_xlfn.IFNA(INDEX('I.Supplementary 2017-18'!R$8:R$35,MATCH($B307,'I.Supplementary 2017-18'!$B$8:$B$35,0)),INDEX('I.KI 2017-18'!R$9:R$393,MATCH($B307,'I.KI 2017-18'!$B$9:$B$393,0)))),"")</f>
        <v>0</v>
      </c>
      <c r="AF307" s="156">
        <f>_xlfn.IFNA(IF($B307=$B$382,0,_xlfn.IFNA(INDEX('I.Supplementary 2017-18'!S$8:S$35,MATCH($B307,'I.Supplementary 2017-18'!$B$8:$B$35,0)),INDEX('I.KI 2017-18'!S$9:S$393,MATCH($B307,'I.KI 2017-18'!$B$9:$B$393,0)))),"")</f>
        <v>94.499971044277629</v>
      </c>
      <c r="AG307" s="193">
        <f>_xlfn.IFNA(IF($B307=$B$382,0,_xlfn.IFNA(INDEX('I.Supplementary 2017-18'!T$8:T$35,MATCH($B307,'I.Supplementary 2017-18'!$B$8:$B$35,0)),INDEX('I.KI 2017-18'!T$9:T$393,MATCH($B307,'I.KI 2017-18'!$B$9:$B$393,0)))),"")</f>
        <v>0</v>
      </c>
      <c r="AH307" s="193">
        <f>_xlfn.IFNA(IF($B307=$B$382,0,_xlfn.IFNA(INDEX('I.Supplementary 2017-18'!U$8:U$35,MATCH($B307,'I.Supplementary 2017-18'!$B$8:$B$35,0)),INDEX('I.KI 2017-18'!U$9:U$393,MATCH($B307,'I.KI 2017-18'!$B$9:$B$393,0)))),"")</f>
        <v>0</v>
      </c>
      <c r="AI307" s="193">
        <f>_xlfn.IFNA(IF($B307=$B$382,0,_xlfn.IFNA(INDEX('I.Supplementary 2017-18'!V$8:V$35,MATCH($B307,'I.Supplementary 2017-18'!$B$8:$B$35,0)),INDEX('I.KI 2017-18'!V$9:V$393,MATCH($B307,'I.KI 2017-18'!$B$9:$B$393,0)))),"")</f>
        <v>0</v>
      </c>
      <c r="AJ307" s="157">
        <f>_xlfn.IFNA(IF($B307=$B$382,0,_xlfn.IFNA(INDEX('I.Supplementary 2017-18'!W$8:W$35,MATCH($B307,'I.Supplementary 2017-18'!$B$8:$B$35,0)),INDEX('I.KI 2017-18'!W$9:W$393,MATCH($B307,'I.KI 2017-18'!$B$9:$B$393,0)))),"")</f>
        <v>0</v>
      </c>
      <c r="AK307" s="156">
        <f>_xlfn.IFNA(IF($B307=$B$382,0,_xlfn.IFNA(INDEX('I.Supplementary 2017-18'!X$8:X$35,MATCH($B307,'I.Supplementary 2017-18'!$B$8:$B$35,0)),INDEX('I.KI 2017-18'!X$9:X$393,MATCH($B307,'I.KI 2017-18'!$B$9:$B$393,0)))),"")</f>
        <v>135.18716740030379</v>
      </c>
      <c r="AL307" s="193">
        <f>_xlfn.IFNA(IF($B307=$B$382,0,_xlfn.IFNA(INDEX('I.Supplementary 2017-18'!Y$8:Y$35,MATCH($B307,'I.Supplementary 2017-18'!$B$8:$B$35,0)),INDEX('I.KI 2017-18'!Y$9:Y$393,MATCH($B307,'I.KI 2017-18'!$B$9:$B$393,0)))),"")</f>
        <v>0</v>
      </c>
      <c r="AM307" s="193">
        <f>_xlfn.IFNA(IF($B307=$B$382,0,_xlfn.IFNA(INDEX('I.Supplementary 2017-18'!Z$8:Z$35,MATCH($B307,'I.Supplementary 2017-18'!$B$8:$B$35,0)),INDEX('I.KI 2017-18'!Z$9:Z$393,MATCH($B307,'I.KI 2017-18'!$B$9:$B$393,0)))),"")</f>
        <v>0</v>
      </c>
      <c r="AN307" s="193">
        <f>_xlfn.IFNA(IF($B307=$B$382,0,_xlfn.IFNA(INDEX('I.Supplementary 2017-18'!AA$8:AA$35,MATCH($B307,'I.Supplementary 2017-18'!$B$8:$B$35,0)),INDEX('I.KI 2017-18'!AA$9:AA$393,MATCH($B307,'I.KI 2017-18'!$B$9:$B$393,0)))),"")</f>
        <v>0</v>
      </c>
      <c r="AO307" s="157">
        <f>_xlfn.IFNA(IF($B307=$B$382,0,_xlfn.IFNA(INDEX('I.Supplementary 2017-18'!AB$8:AB$35,MATCH($B307,'I.Supplementary 2017-18'!$B$8:$B$35,0)),INDEX('I.KI 2017-18'!AB$9:AB$393,MATCH($B307,'I.KI 2017-18'!$B$9:$B$393,0)))),"")</f>
        <v>0</v>
      </c>
      <c r="AP307" s="149"/>
      <c r="AQ307" s="156">
        <f>_xlfn.IFNA(IF($B307=$B$381,0,IF($B307=$B$382,0,_xlfn.IFNA(INDEX('I.Supplementary 2017-18'!I$8:I$35,MATCH($B307,'I.Supplementary 2017-18'!$B$8:$B$35,0)),INDEX('I.KI 2017-18'!I$9:I$393,MATCH($B307,'I.KI 2017-18'!$B$9:$B$393,0))))),"")</f>
        <v>40.68719635602617</v>
      </c>
      <c r="AR307" s="149">
        <f>_xlfn.IFNA(IF($B307=$B$381,0,IF($B307=$B$382,0,_xlfn.IFNA(INDEX('I.Supplementary 2017-18'!J$8:J$35,MATCH($B307,'I.Supplementary 2017-18'!$B$8:$B$35,0)),INDEX('I.KI 2017-18'!J$9:J$393,MATCH($B307,'I.KI 2017-18'!$B$9:$B$393,0))))),"")</f>
        <v>94.499971044277629</v>
      </c>
      <c r="AS307" s="157">
        <f>_xlfn.IFNA(IF($B307=$B$381,0,IF($B307=$B$382,0,_xlfn.IFNA(INDEX('I.Supplementary 2017-18'!H$8:H$35,MATCH($B307,'I.Supplementary 2017-18'!$B$8:$B$35,0)),INDEX('I.KI 2017-18'!H$9:H$393,MATCH($B307,'I.KI 2017-18'!$B$9:$B$393,0))))),"")</f>
        <v>135.18716740030379</v>
      </c>
      <c r="AT307" s="149"/>
      <c r="AU307" s="156">
        <f>_xlfn.IFNA(_xlfn.IFNA(INDEX('I.Supplementary 2018-19'!P$8:P$157,MATCH($B307,'I.Supplementary 2018-19'!$B$8:$B$157,0)),INDEX('I.KI 2018-19'!P$9:P$393,MATCH($B307,'I.KI 2018-19'!$B$9:$B$393,0))),"")</f>
        <v>25.51498045791638</v>
      </c>
      <c r="AV307" s="193">
        <f>_xlfn.IFNA(_xlfn.IFNA(INDEX('I.Supplementary 2018-19'!Q$8:Q$157,MATCH($B307,'I.Supplementary 2018-19'!$B$8:$B$157,0)),INDEX('I.KI 2018-19'!Q$9:Q$393,MATCH($B307,'I.KI 2018-19'!$B$9:$B$393,0))),"")</f>
        <v>0</v>
      </c>
      <c r="AW307" s="193">
        <f>_xlfn.IFNA(_xlfn.IFNA(INDEX('I.Supplementary 2018-19'!R$8:R$157,MATCH($B307,'I.Supplementary 2018-19'!$B$8:$B$157,0)),INDEX('I.KI 2018-19'!R$9:R$393,MATCH($B307,'I.KI 2018-19'!$B$9:$B$393,0))),"")</f>
        <v>0</v>
      </c>
      <c r="AX307" s="193">
        <f>_xlfn.IFNA(_xlfn.IFNA(INDEX('I.Supplementary 2018-19'!S$8:S$157,MATCH($B307,'I.Supplementary 2018-19'!$B$8:$B$157,0)),INDEX('I.KI 2018-19'!S$9:S$393,MATCH($B307,'I.KI 2018-19'!$B$9:$B$393,0))),"")</f>
        <v>0</v>
      </c>
      <c r="AY307" s="157">
        <f>_xlfn.IFNA(_xlfn.IFNA(INDEX('I.Supplementary 2018-19'!T$8:T$157,MATCH($B307,'I.Supplementary 2018-19'!$B$8:$B$157,0)),INDEX('I.KI 2018-19'!T$9:T$393,MATCH($B307,'I.KI 2018-19'!$B$9:$B$393,0))),"")</f>
        <v>0</v>
      </c>
      <c r="AZ307" s="156">
        <f>_xlfn.IFNA(_xlfn.IFNA(INDEX('I.Supplementary 2018-19'!U$8:U$157,MATCH($B307,'I.Supplementary 2018-19'!$B$8:$B$157,0)),INDEX('I.KI 2018-19'!U$9:U$393,MATCH($B307,'I.KI 2018-19'!$B$9:$B$393,0))),"")</f>
        <v>97.339025968354633</v>
      </c>
      <c r="BA307" s="193">
        <f>_xlfn.IFNA(_xlfn.IFNA(INDEX('I.Supplementary 2018-19'!V$8:V$157,MATCH($B307,'I.Supplementary 2018-19'!$B$8:$B$157,0)),INDEX('I.KI 2018-19'!V$9:V$393,MATCH($B307,'I.KI 2018-19'!$B$9:$B$393,0))),"")</f>
        <v>0</v>
      </c>
      <c r="BB307" s="193">
        <f>_xlfn.IFNA(_xlfn.IFNA(INDEX('I.Supplementary 2018-19'!W$8:W$157,MATCH($B307,'I.Supplementary 2018-19'!$B$8:$B$157,0)),INDEX('I.KI 2018-19'!W$9:W$393,MATCH($B307,'I.KI 2018-19'!$B$9:$B$393,0))),"")</f>
        <v>0</v>
      </c>
      <c r="BC307" s="193">
        <f>_xlfn.IFNA(_xlfn.IFNA(INDEX('I.Supplementary 2018-19'!X$8:X$157,MATCH($B307,'I.Supplementary 2018-19'!$B$8:$B$157,0)),INDEX('I.KI 2018-19'!X$9:X$393,MATCH($B307,'I.KI 2018-19'!$B$9:$B$393,0))),"")</f>
        <v>0</v>
      </c>
      <c r="BD307" s="157">
        <f>_xlfn.IFNA(_xlfn.IFNA(INDEX('I.Supplementary 2018-19'!Y$8:Y$157,MATCH($B307,'I.Supplementary 2018-19'!$B$8:$B$157,0)),INDEX('I.KI 2018-19'!Y$9:Y$393,MATCH($B307,'I.KI 2018-19'!$B$9:$B$393,0))),"")</f>
        <v>0</v>
      </c>
      <c r="BE307" s="156">
        <f>_xlfn.IFNA(_xlfn.IFNA(INDEX('I.Supplementary 2018-19'!Z$8:Z$157,MATCH($B307,'I.Supplementary 2018-19'!$B$8:$B$157,0)),INDEX('I.KI 2018-19'!Z$9:Z$393,MATCH($B307,'I.KI 2018-19'!$B$9:$B$393,0))),"")</f>
        <v>122.85400642627101</v>
      </c>
      <c r="BF307" s="193">
        <f>_xlfn.IFNA(_xlfn.IFNA(INDEX('I.Supplementary 2018-19'!AA$8:AA$157,MATCH($B307,'I.Supplementary 2018-19'!$B$8:$B$157,0)),INDEX('I.KI 2018-19'!AA$9:AA$393,MATCH($B307,'I.KI 2018-19'!$B$9:$B$393,0))),"")</f>
        <v>0</v>
      </c>
      <c r="BG307" s="193">
        <f>_xlfn.IFNA(_xlfn.IFNA(INDEX('I.Supplementary 2018-19'!AB$8:AB$157,MATCH($B307,'I.Supplementary 2018-19'!$B$8:$B$157,0)),INDEX('I.KI 2018-19'!AB$9:AB$393,MATCH($B307,'I.KI 2018-19'!$B$9:$B$393,0))),"")</f>
        <v>0</v>
      </c>
      <c r="BH307" s="193">
        <f>_xlfn.IFNA(_xlfn.IFNA(INDEX('I.Supplementary 2018-19'!AC$8:AC$157,MATCH($B307,'I.Supplementary 2018-19'!$B$8:$B$157,0)),INDEX('I.KI 2018-19'!AC$9:AC$393,MATCH($B307,'I.KI 2018-19'!$B$9:$B$393,0))),"")</f>
        <v>0</v>
      </c>
      <c r="BI307" s="157">
        <f>_xlfn.IFNA(_xlfn.IFNA(INDEX('I.Supplementary 2018-19'!AD$8:AD$157,MATCH($B307,'I.Supplementary 2018-19'!$B$8:$B$157,0)),INDEX('I.KI 2018-19'!AD$9:AD$393,MATCH($B307,'I.KI 2018-19'!$B$9:$B$393,0))),"")</f>
        <v>0</v>
      </c>
      <c r="BJ307" s="149"/>
      <c r="BK307" s="156">
        <f>_xlfn.IFNA(IF($B307=$B$381,0,IF($B307=$B$382,0,_xlfn.IFNA(INDEX('I.Supplementary 2018-19'!I$8:I$157,MATCH($B307,'I.Supplementary 2018-19'!$B$8:$B$157,0)),INDEX('I.KI 2018-19'!I$9:I$393,MATCH($B307,'I.KI 2018-19'!$B$9:$B$393,0))))),"")</f>
        <v>25.51498045791638</v>
      </c>
      <c r="BL307" s="149">
        <f>_xlfn.IFNA(IF($B307=$B$381,0,IF($B307=$B$382,0,_xlfn.IFNA(INDEX('I.Supplementary 2018-19'!J$8:J$157,MATCH($B307,'I.Supplementary 2018-19'!$B$8:$B$157,0)),INDEX('I.KI 2018-19'!J$9:J$393,MATCH($B307,'I.KI 2018-19'!$B$9:$B$393,0))))),"")</f>
        <v>97.339025968354633</v>
      </c>
      <c r="BM307" s="157">
        <f>_xlfn.IFNA(IF($B307=$B$381,0,IF($B307=$B$382,0,_xlfn.IFNA(INDEX('I.Supplementary 2018-19'!H$8:H$157,MATCH($B307,'I.Supplementary 2018-19'!$B$8:$B$157,0)),INDEX('I.KI 2018-19'!H$9:H$393,MATCH($B307,'I.KI 2018-19'!$B$9:$B$393,0))))),"")</f>
        <v>122.85400642627101</v>
      </c>
    </row>
    <row r="308" spans="2:65">
      <c r="B308" s="121" t="str">
        <f>'Calculations for 2021-22'!B308</f>
        <v>E7034</v>
      </c>
      <c r="C308" s="160" t="str">
        <f>'Calculations for 2021-22'!D308</f>
        <v>E6134</v>
      </c>
      <c r="D308" t="str">
        <f>'Calculations for 2021-22'!E308</f>
        <v>FIR</v>
      </c>
      <c r="E308" t="str">
        <f>'Calculations for 2021-22'!F308</f>
        <v>P1902</v>
      </c>
      <c r="F308" s="120" t="str">
        <f>'Calculations for 2021-22'!H308</f>
        <v>Staffordshire Fire</v>
      </c>
      <c r="G308" s="156" t="str">
        <f>_xlfn.IFNA(INDEX('I.KI 2016-17'!M$8:M$391,MATCH($B308,'I.KI 2016-17'!$B$8:$B$391,0)),"")</f>
        <v/>
      </c>
      <c r="H308" s="149" t="str">
        <f>_xlfn.IFNA(INDEX('I.KI 2016-17'!N$8:N$391,MATCH($B308,'I.KI 2016-17'!$B$8:$B$391,0)),"")</f>
        <v/>
      </c>
      <c r="I308" s="149" t="str">
        <f>_xlfn.IFNA(INDEX('I.KI 2016-17'!O$8:O$391,MATCH($B308,'I.KI 2016-17'!$B$8:$B$391,0)),"")</f>
        <v/>
      </c>
      <c r="J308" s="149" t="str">
        <f>_xlfn.IFNA(INDEX('I.KI 2016-17'!P$8:P$391,MATCH($B308,'I.KI 2016-17'!$B$8:$B$391,0)),"")</f>
        <v/>
      </c>
      <c r="K308" s="157" t="str">
        <f>_xlfn.IFNA(INDEX('I.KI 2016-17'!Q$8:Q$391,MATCH($B308,'I.KI 2016-17'!$B$8:$B$391,0)),"")</f>
        <v/>
      </c>
      <c r="L308" s="156" t="str">
        <f>_xlfn.IFNA(INDEX('I.KI 2016-17'!R$8:R$391,MATCH($B308,'I.KI 2016-17'!$B$8:$B$391,0)),"")</f>
        <v/>
      </c>
      <c r="M308" s="193" t="str">
        <f>_xlfn.IFNA(INDEX('I.KI 2016-17'!S$8:S$391,MATCH($B308,'I.KI 2016-17'!$B$8:$B$391,0)),"")</f>
        <v/>
      </c>
      <c r="N308" s="193" t="str">
        <f>_xlfn.IFNA(INDEX('I.KI 2016-17'!T$8:T$391,MATCH($B308,'I.KI 2016-17'!$B$8:$B$391,0)),"")</f>
        <v/>
      </c>
      <c r="O308" s="193" t="str">
        <f>_xlfn.IFNA(INDEX('I.KI 2016-17'!U$8:U$391,MATCH($B308,'I.KI 2016-17'!$B$8:$B$391,0)),"")</f>
        <v/>
      </c>
      <c r="P308" s="157" t="str">
        <f>_xlfn.IFNA(INDEX('I.KI 2016-17'!V$8:V$391,MATCH($B308,'I.KI 2016-17'!$B$8:$B$391,0)),"")</f>
        <v/>
      </c>
      <c r="Q308" s="156" t="str">
        <f>_xlfn.IFNA(INDEX('I.KI 2016-17'!W$8:W$391,MATCH($B308,'I.KI 2016-17'!$B$8:$B$391,0)),"")</f>
        <v/>
      </c>
      <c r="R308" s="193" t="str">
        <f>_xlfn.IFNA(INDEX('I.KI 2016-17'!X$8:X$391,MATCH($B308,'I.KI 2016-17'!$B$8:$B$391,0)),"")</f>
        <v/>
      </c>
      <c r="S308" s="193" t="str">
        <f>_xlfn.IFNA(INDEX('I.KI 2016-17'!Y$8:Y$391,MATCH($B308,'I.KI 2016-17'!$B$8:$B$391,0)),"")</f>
        <v/>
      </c>
      <c r="T308" s="193" t="str">
        <f>_xlfn.IFNA(INDEX('I.KI 2016-17'!Z$8:Z$391,MATCH($B308,'I.KI 2016-17'!$B$8:$B$391,0)),"")</f>
        <v/>
      </c>
      <c r="U308" s="157" t="str">
        <f>_xlfn.IFNA(INDEX('I.KI 2016-17'!AA$8:AA$391,MATCH($B308,'I.KI 2016-17'!$B$8:$B$391,0)),"")</f>
        <v/>
      </c>
      <c r="V308" s="149"/>
      <c r="W308" s="154" t="str">
        <f>_xlfn.IFNA(INDEX('I.KI 2016-17'!$H$8:$H$391,MATCH(B308,'I.KI 2016-17'!$B$8:$B$391,0)),"")</f>
        <v/>
      </c>
      <c r="X308" s="153" t="str">
        <f>_xlfn.IFNA(INDEX('I.KI 2016-17'!$I$8:$I$391,MATCH(B308,'I.KI 2016-17'!$B$8:$B$391,0)),"")</f>
        <v/>
      </c>
      <c r="Y308" s="155" t="str">
        <f>_xlfn.IFNA(INDEX('I.KI 2016-17'!$G$8:$G$391,MATCH(B308,'I.KI 2016-17'!$B$8:$B$391,0)),"")</f>
        <v/>
      </c>
      <c r="Z308" s="149"/>
      <c r="AA308" s="156" t="str">
        <f>_xlfn.IFNA(IF($B308=$B$382,0,_xlfn.IFNA(INDEX('I.Supplementary 2017-18'!N$8:N$35,MATCH($B308,'I.Supplementary 2017-18'!$B$8:$B$35,0)),INDEX('I.KI 2017-18'!N$9:N$393,MATCH($B308,'I.KI 2017-18'!$B$9:$B$393,0)))),"")</f>
        <v/>
      </c>
      <c r="AB308" s="193" t="str">
        <f>_xlfn.IFNA(IF($B308=$B$382,0,_xlfn.IFNA(INDEX('I.Supplementary 2017-18'!O$8:O$35,MATCH($B308,'I.Supplementary 2017-18'!$B$8:$B$35,0)),INDEX('I.KI 2017-18'!O$9:O$393,MATCH($B308,'I.KI 2017-18'!$B$9:$B$393,0)))),"")</f>
        <v/>
      </c>
      <c r="AC308" s="193" t="str">
        <f>_xlfn.IFNA(IF($B308=$B$382,0,_xlfn.IFNA(INDEX('I.Supplementary 2017-18'!P$8:P$35,MATCH($B308,'I.Supplementary 2017-18'!$B$8:$B$35,0)),INDEX('I.KI 2017-18'!P$9:P$393,MATCH($B308,'I.KI 2017-18'!$B$9:$B$393,0)))),"")</f>
        <v/>
      </c>
      <c r="AD308" s="193" t="str">
        <f>_xlfn.IFNA(IF($B308=$B$382,0,_xlfn.IFNA(INDEX('I.Supplementary 2017-18'!Q$8:Q$35,MATCH($B308,'I.Supplementary 2017-18'!$B$8:$B$35,0)),INDEX('I.KI 2017-18'!Q$9:Q$393,MATCH($B308,'I.KI 2017-18'!$B$9:$B$393,0)))),"")</f>
        <v/>
      </c>
      <c r="AE308" s="157" t="str">
        <f>_xlfn.IFNA(IF($B308=$B$382,0,_xlfn.IFNA(INDEX('I.Supplementary 2017-18'!R$8:R$35,MATCH($B308,'I.Supplementary 2017-18'!$B$8:$B$35,0)),INDEX('I.KI 2017-18'!R$9:R$393,MATCH($B308,'I.KI 2017-18'!$B$9:$B$393,0)))),"")</f>
        <v/>
      </c>
      <c r="AF308" s="156" t="str">
        <f>_xlfn.IFNA(IF($B308=$B$382,0,_xlfn.IFNA(INDEX('I.Supplementary 2017-18'!S$8:S$35,MATCH($B308,'I.Supplementary 2017-18'!$B$8:$B$35,0)),INDEX('I.KI 2017-18'!S$9:S$393,MATCH($B308,'I.KI 2017-18'!$B$9:$B$393,0)))),"")</f>
        <v/>
      </c>
      <c r="AG308" s="193" t="str">
        <f>_xlfn.IFNA(IF($B308=$B$382,0,_xlfn.IFNA(INDEX('I.Supplementary 2017-18'!T$8:T$35,MATCH($B308,'I.Supplementary 2017-18'!$B$8:$B$35,0)),INDEX('I.KI 2017-18'!T$9:T$393,MATCH($B308,'I.KI 2017-18'!$B$9:$B$393,0)))),"")</f>
        <v/>
      </c>
      <c r="AH308" s="193" t="str">
        <f>_xlfn.IFNA(IF($B308=$B$382,0,_xlfn.IFNA(INDEX('I.Supplementary 2017-18'!U$8:U$35,MATCH($B308,'I.Supplementary 2017-18'!$B$8:$B$35,0)),INDEX('I.KI 2017-18'!U$9:U$393,MATCH($B308,'I.KI 2017-18'!$B$9:$B$393,0)))),"")</f>
        <v/>
      </c>
      <c r="AI308" s="193" t="str">
        <f>_xlfn.IFNA(IF($B308=$B$382,0,_xlfn.IFNA(INDEX('I.Supplementary 2017-18'!V$8:V$35,MATCH($B308,'I.Supplementary 2017-18'!$B$8:$B$35,0)),INDEX('I.KI 2017-18'!V$9:V$393,MATCH($B308,'I.KI 2017-18'!$B$9:$B$393,0)))),"")</f>
        <v/>
      </c>
      <c r="AJ308" s="157" t="str">
        <f>_xlfn.IFNA(IF($B308=$B$382,0,_xlfn.IFNA(INDEX('I.Supplementary 2017-18'!W$8:W$35,MATCH($B308,'I.Supplementary 2017-18'!$B$8:$B$35,0)),INDEX('I.KI 2017-18'!W$9:W$393,MATCH($B308,'I.KI 2017-18'!$B$9:$B$393,0)))),"")</f>
        <v/>
      </c>
      <c r="AK308" s="156" t="str">
        <f>_xlfn.IFNA(IF($B308=$B$382,0,_xlfn.IFNA(INDEX('I.Supplementary 2017-18'!X$8:X$35,MATCH($B308,'I.Supplementary 2017-18'!$B$8:$B$35,0)),INDEX('I.KI 2017-18'!X$9:X$393,MATCH($B308,'I.KI 2017-18'!$B$9:$B$393,0)))),"")</f>
        <v/>
      </c>
      <c r="AL308" s="193" t="str">
        <f>_xlfn.IFNA(IF($B308=$B$382,0,_xlfn.IFNA(INDEX('I.Supplementary 2017-18'!Y$8:Y$35,MATCH($B308,'I.Supplementary 2017-18'!$B$8:$B$35,0)),INDEX('I.KI 2017-18'!Y$9:Y$393,MATCH($B308,'I.KI 2017-18'!$B$9:$B$393,0)))),"")</f>
        <v/>
      </c>
      <c r="AM308" s="193" t="str">
        <f>_xlfn.IFNA(IF($B308=$B$382,0,_xlfn.IFNA(INDEX('I.Supplementary 2017-18'!Z$8:Z$35,MATCH($B308,'I.Supplementary 2017-18'!$B$8:$B$35,0)),INDEX('I.KI 2017-18'!Z$9:Z$393,MATCH($B308,'I.KI 2017-18'!$B$9:$B$393,0)))),"")</f>
        <v/>
      </c>
      <c r="AN308" s="193" t="str">
        <f>_xlfn.IFNA(IF($B308=$B$382,0,_xlfn.IFNA(INDEX('I.Supplementary 2017-18'!AA$8:AA$35,MATCH($B308,'I.Supplementary 2017-18'!$B$8:$B$35,0)),INDEX('I.KI 2017-18'!AA$9:AA$393,MATCH($B308,'I.KI 2017-18'!$B$9:$B$393,0)))),"")</f>
        <v/>
      </c>
      <c r="AO308" s="157" t="str">
        <f>_xlfn.IFNA(IF($B308=$B$382,0,_xlfn.IFNA(INDEX('I.Supplementary 2017-18'!AB$8:AB$35,MATCH($B308,'I.Supplementary 2017-18'!$B$8:$B$35,0)),INDEX('I.KI 2017-18'!AB$9:AB$393,MATCH($B308,'I.KI 2017-18'!$B$9:$B$393,0)))),"")</f>
        <v/>
      </c>
      <c r="AP308" s="149"/>
      <c r="AQ308" s="156" t="str">
        <f>_xlfn.IFNA(IF($B308=$B$381,0,IF($B308=$B$382,0,_xlfn.IFNA(INDEX('I.Supplementary 2017-18'!I$8:I$35,MATCH($B308,'I.Supplementary 2017-18'!$B$8:$B$35,0)),INDEX('I.KI 2017-18'!I$9:I$393,MATCH($B308,'I.KI 2017-18'!$B$9:$B$393,0))))),"")</f>
        <v/>
      </c>
      <c r="AR308" s="149" t="str">
        <f>_xlfn.IFNA(IF($B308=$B$381,0,IF($B308=$B$382,0,_xlfn.IFNA(INDEX('I.Supplementary 2017-18'!J$8:J$35,MATCH($B308,'I.Supplementary 2017-18'!$B$8:$B$35,0)),INDEX('I.KI 2017-18'!J$9:J$393,MATCH($B308,'I.KI 2017-18'!$B$9:$B$393,0))))),"")</f>
        <v/>
      </c>
      <c r="AS308" s="157" t="str">
        <f>_xlfn.IFNA(IF($B308=$B$381,0,IF($B308=$B$382,0,_xlfn.IFNA(INDEX('I.Supplementary 2017-18'!H$8:H$35,MATCH($B308,'I.Supplementary 2017-18'!$B$8:$B$35,0)),INDEX('I.KI 2017-18'!H$9:H$393,MATCH($B308,'I.KI 2017-18'!$B$9:$B$393,0))))),"")</f>
        <v/>
      </c>
      <c r="AT308" s="149"/>
      <c r="AU308" s="156" t="str">
        <f>_xlfn.IFNA(_xlfn.IFNA(INDEX('I.Supplementary 2018-19'!P$8:P$157,MATCH($B308,'I.Supplementary 2018-19'!$B$8:$B$157,0)),INDEX('I.KI 2018-19'!P$9:P$393,MATCH($B308,'I.KI 2018-19'!$B$9:$B$393,0))),"")</f>
        <v/>
      </c>
      <c r="AV308" s="193" t="str">
        <f>_xlfn.IFNA(_xlfn.IFNA(INDEX('I.Supplementary 2018-19'!Q$8:Q$157,MATCH($B308,'I.Supplementary 2018-19'!$B$8:$B$157,0)),INDEX('I.KI 2018-19'!Q$9:Q$393,MATCH($B308,'I.KI 2018-19'!$B$9:$B$393,0))),"")</f>
        <v/>
      </c>
      <c r="AW308" s="193" t="str">
        <f>_xlfn.IFNA(_xlfn.IFNA(INDEX('I.Supplementary 2018-19'!R$8:R$157,MATCH($B308,'I.Supplementary 2018-19'!$B$8:$B$157,0)),INDEX('I.KI 2018-19'!R$9:R$393,MATCH($B308,'I.KI 2018-19'!$B$9:$B$393,0))),"")</f>
        <v/>
      </c>
      <c r="AX308" s="193" t="str">
        <f>_xlfn.IFNA(_xlfn.IFNA(INDEX('I.Supplementary 2018-19'!S$8:S$157,MATCH($B308,'I.Supplementary 2018-19'!$B$8:$B$157,0)),INDEX('I.KI 2018-19'!S$9:S$393,MATCH($B308,'I.KI 2018-19'!$B$9:$B$393,0))),"")</f>
        <v/>
      </c>
      <c r="AY308" s="157" t="str">
        <f>_xlfn.IFNA(_xlfn.IFNA(INDEX('I.Supplementary 2018-19'!T$8:T$157,MATCH($B308,'I.Supplementary 2018-19'!$B$8:$B$157,0)),INDEX('I.KI 2018-19'!T$9:T$393,MATCH($B308,'I.KI 2018-19'!$B$9:$B$393,0))),"")</f>
        <v/>
      </c>
      <c r="AZ308" s="156" t="str">
        <f>_xlfn.IFNA(_xlfn.IFNA(INDEX('I.Supplementary 2018-19'!U$8:U$157,MATCH($B308,'I.Supplementary 2018-19'!$B$8:$B$157,0)),INDEX('I.KI 2018-19'!U$9:U$393,MATCH($B308,'I.KI 2018-19'!$B$9:$B$393,0))),"")</f>
        <v/>
      </c>
      <c r="BA308" s="193" t="str">
        <f>_xlfn.IFNA(_xlfn.IFNA(INDEX('I.Supplementary 2018-19'!V$8:V$157,MATCH($B308,'I.Supplementary 2018-19'!$B$8:$B$157,0)),INDEX('I.KI 2018-19'!V$9:V$393,MATCH($B308,'I.KI 2018-19'!$B$9:$B$393,0))),"")</f>
        <v/>
      </c>
      <c r="BB308" s="193" t="str">
        <f>_xlfn.IFNA(_xlfn.IFNA(INDEX('I.Supplementary 2018-19'!W$8:W$157,MATCH($B308,'I.Supplementary 2018-19'!$B$8:$B$157,0)),INDEX('I.KI 2018-19'!W$9:W$393,MATCH($B308,'I.KI 2018-19'!$B$9:$B$393,0))),"")</f>
        <v/>
      </c>
      <c r="BC308" s="193" t="str">
        <f>_xlfn.IFNA(_xlfn.IFNA(INDEX('I.Supplementary 2018-19'!X$8:X$157,MATCH($B308,'I.Supplementary 2018-19'!$B$8:$B$157,0)),INDEX('I.KI 2018-19'!X$9:X$393,MATCH($B308,'I.KI 2018-19'!$B$9:$B$393,0))),"")</f>
        <v/>
      </c>
      <c r="BD308" s="157" t="str">
        <f>_xlfn.IFNA(_xlfn.IFNA(INDEX('I.Supplementary 2018-19'!Y$8:Y$157,MATCH($B308,'I.Supplementary 2018-19'!$B$8:$B$157,0)),INDEX('I.KI 2018-19'!Y$9:Y$393,MATCH($B308,'I.KI 2018-19'!$B$9:$B$393,0))),"")</f>
        <v/>
      </c>
      <c r="BE308" s="156" t="str">
        <f>_xlfn.IFNA(_xlfn.IFNA(INDEX('I.Supplementary 2018-19'!Z$8:Z$157,MATCH($B308,'I.Supplementary 2018-19'!$B$8:$B$157,0)),INDEX('I.KI 2018-19'!Z$9:Z$393,MATCH($B308,'I.KI 2018-19'!$B$9:$B$393,0))),"")</f>
        <v/>
      </c>
      <c r="BF308" s="193" t="str">
        <f>_xlfn.IFNA(_xlfn.IFNA(INDEX('I.Supplementary 2018-19'!AA$8:AA$157,MATCH($B308,'I.Supplementary 2018-19'!$B$8:$B$157,0)),INDEX('I.KI 2018-19'!AA$9:AA$393,MATCH($B308,'I.KI 2018-19'!$B$9:$B$393,0))),"")</f>
        <v/>
      </c>
      <c r="BG308" s="193" t="str">
        <f>_xlfn.IFNA(_xlfn.IFNA(INDEX('I.Supplementary 2018-19'!AB$8:AB$157,MATCH($B308,'I.Supplementary 2018-19'!$B$8:$B$157,0)),INDEX('I.KI 2018-19'!AB$9:AB$393,MATCH($B308,'I.KI 2018-19'!$B$9:$B$393,0))),"")</f>
        <v/>
      </c>
      <c r="BH308" s="193" t="str">
        <f>_xlfn.IFNA(_xlfn.IFNA(INDEX('I.Supplementary 2018-19'!AC$8:AC$157,MATCH($B308,'I.Supplementary 2018-19'!$B$8:$B$157,0)),INDEX('I.KI 2018-19'!AC$9:AC$393,MATCH($B308,'I.KI 2018-19'!$B$9:$B$393,0))),"")</f>
        <v/>
      </c>
      <c r="BI308" s="157" t="str">
        <f>_xlfn.IFNA(_xlfn.IFNA(INDEX('I.Supplementary 2018-19'!AD$8:AD$157,MATCH($B308,'I.Supplementary 2018-19'!$B$8:$B$157,0)),INDEX('I.KI 2018-19'!AD$9:AD$393,MATCH($B308,'I.KI 2018-19'!$B$9:$B$393,0))),"")</f>
        <v/>
      </c>
      <c r="BJ308" s="149"/>
      <c r="BK308" s="156" t="str">
        <f>_xlfn.IFNA(IF($B308=$B$381,0,IF($B308=$B$382,0,_xlfn.IFNA(INDEX('I.Supplementary 2018-19'!I$8:I$157,MATCH($B308,'I.Supplementary 2018-19'!$B$8:$B$157,0)),INDEX('I.KI 2018-19'!I$9:I$393,MATCH($B308,'I.KI 2018-19'!$B$9:$B$393,0))))),"")</f>
        <v/>
      </c>
      <c r="BL308" s="149" t="str">
        <f>_xlfn.IFNA(IF($B308=$B$381,0,IF($B308=$B$382,0,_xlfn.IFNA(INDEX('I.Supplementary 2018-19'!J$8:J$157,MATCH($B308,'I.Supplementary 2018-19'!$B$8:$B$157,0)),INDEX('I.KI 2018-19'!J$9:J$393,MATCH($B308,'I.KI 2018-19'!$B$9:$B$393,0))))),"")</f>
        <v/>
      </c>
      <c r="BM308" s="157" t="str">
        <f>_xlfn.IFNA(IF($B308=$B$381,0,IF($B308=$B$382,0,_xlfn.IFNA(INDEX('I.Supplementary 2018-19'!H$8:H$157,MATCH($B308,'I.Supplementary 2018-19'!$B$8:$B$157,0)),INDEX('I.KI 2018-19'!H$9:H$393,MATCH($B308,'I.KI 2018-19'!$B$9:$B$393,0))))),"")</f>
        <v/>
      </c>
    </row>
    <row r="309" spans="2:65">
      <c r="B309" s="121" t="str">
        <f>'Calculations for 2021-22'!B309</f>
        <v>E3437</v>
      </c>
      <c r="C309" s="160" t="str">
        <f>'Calculations for 2021-22'!D309</f>
        <v>E3437</v>
      </c>
      <c r="D309" t="str">
        <f>'Calculations for 2021-22'!E309</f>
        <v>SD</v>
      </c>
      <c r="E309" t="str">
        <f>'Calculations for 2021-22'!F309</f>
        <v>P1902</v>
      </c>
      <c r="F309" s="120" t="str">
        <f>'Calculations for 2021-22'!H309</f>
        <v>Staffordshire Moorlands</v>
      </c>
      <c r="G309" s="156">
        <f>_xlfn.IFNA(INDEX('I.KI 2016-17'!M$8:M$391,MATCH($B309,'I.KI 2016-17'!$B$8:$B$391,0)),"")</f>
        <v>0</v>
      </c>
      <c r="H309" s="149">
        <f>_xlfn.IFNA(INDEX('I.KI 2016-17'!N$8:N$391,MATCH($B309,'I.KI 2016-17'!$B$8:$B$391,0)),"")</f>
        <v>1.2462905062980001</v>
      </c>
      <c r="I309" s="149">
        <f>_xlfn.IFNA(INDEX('I.KI 2016-17'!O$8:O$391,MATCH($B309,'I.KI 2016-17'!$B$8:$B$391,0)),"")</f>
        <v>0</v>
      </c>
      <c r="J309" s="149">
        <f>_xlfn.IFNA(INDEX('I.KI 2016-17'!P$8:P$391,MATCH($B309,'I.KI 2016-17'!$B$8:$B$391,0)),"")</f>
        <v>0</v>
      </c>
      <c r="K309" s="157">
        <f>_xlfn.IFNA(INDEX('I.KI 2016-17'!Q$8:Q$391,MATCH($B309,'I.KI 2016-17'!$B$8:$B$391,0)),"")</f>
        <v>0</v>
      </c>
      <c r="L309" s="156">
        <f>_xlfn.IFNA(INDEX('I.KI 2016-17'!R$8:R$391,MATCH($B309,'I.KI 2016-17'!$B$8:$B$391,0)),"")</f>
        <v>0</v>
      </c>
      <c r="M309" s="193">
        <f>_xlfn.IFNA(INDEX('I.KI 2016-17'!S$8:S$391,MATCH($B309,'I.KI 2016-17'!$B$8:$B$391,0)),"")</f>
        <v>2.4000007364610001</v>
      </c>
      <c r="N309" s="193">
        <f>_xlfn.IFNA(INDEX('I.KI 2016-17'!T$8:T$391,MATCH($B309,'I.KI 2016-17'!$B$8:$B$391,0)),"")</f>
        <v>0</v>
      </c>
      <c r="O309" s="193">
        <f>_xlfn.IFNA(INDEX('I.KI 2016-17'!U$8:U$391,MATCH($B309,'I.KI 2016-17'!$B$8:$B$391,0)),"")</f>
        <v>0</v>
      </c>
      <c r="P309" s="157">
        <f>_xlfn.IFNA(INDEX('I.KI 2016-17'!V$8:V$391,MATCH($B309,'I.KI 2016-17'!$B$8:$B$391,0)),"")</f>
        <v>0</v>
      </c>
      <c r="Q309" s="156">
        <f>_xlfn.IFNA(INDEX('I.KI 2016-17'!W$8:W$391,MATCH($B309,'I.KI 2016-17'!$B$8:$B$391,0)),"")</f>
        <v>0</v>
      </c>
      <c r="R309" s="193">
        <f>_xlfn.IFNA(INDEX('I.KI 2016-17'!X$8:X$391,MATCH($B309,'I.KI 2016-17'!$B$8:$B$391,0)),"")</f>
        <v>3.6462912427590002</v>
      </c>
      <c r="S309" s="193">
        <f>_xlfn.IFNA(INDEX('I.KI 2016-17'!Y$8:Y$391,MATCH($B309,'I.KI 2016-17'!$B$8:$B$391,0)),"")</f>
        <v>0</v>
      </c>
      <c r="T309" s="193">
        <f>_xlfn.IFNA(INDEX('I.KI 2016-17'!Z$8:Z$391,MATCH($B309,'I.KI 2016-17'!$B$8:$B$391,0)),"")</f>
        <v>0</v>
      </c>
      <c r="U309" s="157">
        <f>_xlfn.IFNA(INDEX('I.KI 2016-17'!AA$8:AA$391,MATCH($B309,'I.KI 2016-17'!$B$8:$B$391,0)),"")</f>
        <v>0</v>
      </c>
      <c r="V309" s="149"/>
      <c r="W309" s="154">
        <f>_xlfn.IFNA(INDEX('I.KI 2016-17'!$H$8:$H$391,MATCH(B309,'I.KI 2016-17'!$B$8:$B$391,0)),"")</f>
        <v>1.2462905062980001</v>
      </c>
      <c r="X309" s="153">
        <f>_xlfn.IFNA(INDEX('I.KI 2016-17'!$I$8:$I$391,MATCH(B309,'I.KI 2016-17'!$B$8:$B$391,0)),"")</f>
        <v>2.4000007364610001</v>
      </c>
      <c r="Y309" s="155">
        <f>_xlfn.IFNA(INDEX('I.KI 2016-17'!$G$8:$G$391,MATCH(B309,'I.KI 2016-17'!$B$8:$B$391,0)),"")</f>
        <v>3.6462912427590002</v>
      </c>
      <c r="Z309" s="149"/>
      <c r="AA309" s="156">
        <f>_xlfn.IFNA(IF($B309=$B$382,0,_xlfn.IFNA(INDEX('I.Supplementary 2017-18'!N$8:N$35,MATCH($B309,'I.Supplementary 2017-18'!$B$8:$B$35,0)),INDEX('I.KI 2017-18'!N$9:N$393,MATCH($B309,'I.KI 2017-18'!$B$9:$B$393,0)))),"")</f>
        <v>0</v>
      </c>
      <c r="AB309" s="193">
        <f>_xlfn.IFNA(IF($B309=$B$382,0,_xlfn.IFNA(INDEX('I.Supplementary 2017-18'!O$8:O$35,MATCH($B309,'I.Supplementary 2017-18'!$B$8:$B$35,0)),INDEX('I.KI 2017-18'!O$9:O$393,MATCH($B309,'I.KI 2017-18'!$B$9:$B$393,0)))),"")</f>
        <v>0.69144773506536339</v>
      </c>
      <c r="AC309" s="193">
        <f>_xlfn.IFNA(IF($B309=$B$382,0,_xlfn.IFNA(INDEX('I.Supplementary 2017-18'!P$8:P$35,MATCH($B309,'I.Supplementary 2017-18'!$B$8:$B$35,0)),INDEX('I.KI 2017-18'!P$9:P$393,MATCH($B309,'I.KI 2017-18'!$B$9:$B$393,0)))),"")</f>
        <v>0</v>
      </c>
      <c r="AD309" s="193">
        <f>_xlfn.IFNA(IF($B309=$B$382,0,_xlfn.IFNA(INDEX('I.Supplementary 2017-18'!Q$8:Q$35,MATCH($B309,'I.Supplementary 2017-18'!$B$8:$B$35,0)),INDEX('I.KI 2017-18'!Q$9:Q$393,MATCH($B309,'I.KI 2017-18'!$B$9:$B$393,0)))),"")</f>
        <v>0</v>
      </c>
      <c r="AE309" s="157">
        <f>_xlfn.IFNA(IF($B309=$B$382,0,_xlfn.IFNA(INDEX('I.Supplementary 2017-18'!R$8:R$35,MATCH($B309,'I.Supplementary 2017-18'!$B$8:$B$35,0)),INDEX('I.KI 2017-18'!R$9:R$393,MATCH($B309,'I.KI 2017-18'!$B$9:$B$393,0)))),"")</f>
        <v>0</v>
      </c>
      <c r="AF309" s="156">
        <f>_xlfn.IFNA(IF($B309=$B$382,0,_xlfn.IFNA(INDEX('I.Supplementary 2017-18'!S$8:S$35,MATCH($B309,'I.Supplementary 2017-18'!$B$8:$B$35,0)),INDEX('I.KI 2017-18'!S$9:S$393,MATCH($B309,'I.KI 2017-18'!$B$9:$B$393,0)))),"")</f>
        <v>0</v>
      </c>
      <c r="AG309" s="193">
        <f>_xlfn.IFNA(IF($B309=$B$382,0,_xlfn.IFNA(INDEX('I.Supplementary 2017-18'!T$8:T$35,MATCH($B309,'I.Supplementary 2017-18'!$B$8:$B$35,0)),INDEX('I.KI 2017-18'!T$9:T$393,MATCH($B309,'I.KI 2017-18'!$B$9:$B$393,0)))),"")</f>
        <v>2.4489992106645562</v>
      </c>
      <c r="AH309" s="193">
        <f>_xlfn.IFNA(IF($B309=$B$382,0,_xlfn.IFNA(INDEX('I.Supplementary 2017-18'!U$8:U$35,MATCH($B309,'I.Supplementary 2017-18'!$B$8:$B$35,0)),INDEX('I.KI 2017-18'!U$9:U$393,MATCH($B309,'I.KI 2017-18'!$B$9:$B$393,0)))),"")</f>
        <v>0</v>
      </c>
      <c r="AI309" s="193">
        <f>_xlfn.IFNA(IF($B309=$B$382,0,_xlfn.IFNA(INDEX('I.Supplementary 2017-18'!V$8:V$35,MATCH($B309,'I.Supplementary 2017-18'!$B$8:$B$35,0)),INDEX('I.KI 2017-18'!V$9:V$393,MATCH($B309,'I.KI 2017-18'!$B$9:$B$393,0)))),"")</f>
        <v>0</v>
      </c>
      <c r="AJ309" s="157">
        <f>_xlfn.IFNA(IF($B309=$B$382,0,_xlfn.IFNA(INDEX('I.Supplementary 2017-18'!W$8:W$35,MATCH($B309,'I.Supplementary 2017-18'!$B$8:$B$35,0)),INDEX('I.KI 2017-18'!W$9:W$393,MATCH($B309,'I.KI 2017-18'!$B$9:$B$393,0)))),"")</f>
        <v>0</v>
      </c>
      <c r="AK309" s="156">
        <f>_xlfn.IFNA(IF($B309=$B$382,0,_xlfn.IFNA(INDEX('I.Supplementary 2017-18'!X$8:X$35,MATCH($B309,'I.Supplementary 2017-18'!$B$8:$B$35,0)),INDEX('I.KI 2017-18'!X$9:X$393,MATCH($B309,'I.KI 2017-18'!$B$9:$B$393,0)))),"")</f>
        <v>0</v>
      </c>
      <c r="AL309" s="193">
        <f>_xlfn.IFNA(IF($B309=$B$382,0,_xlfn.IFNA(INDEX('I.Supplementary 2017-18'!Y$8:Y$35,MATCH($B309,'I.Supplementary 2017-18'!$B$8:$B$35,0)),INDEX('I.KI 2017-18'!Y$9:Y$393,MATCH($B309,'I.KI 2017-18'!$B$9:$B$393,0)))),"")</f>
        <v>3.1404469457299196</v>
      </c>
      <c r="AM309" s="193">
        <f>_xlfn.IFNA(IF($B309=$B$382,0,_xlfn.IFNA(INDEX('I.Supplementary 2017-18'!Z$8:Z$35,MATCH($B309,'I.Supplementary 2017-18'!$B$8:$B$35,0)),INDEX('I.KI 2017-18'!Z$9:Z$393,MATCH($B309,'I.KI 2017-18'!$B$9:$B$393,0)))),"")</f>
        <v>0</v>
      </c>
      <c r="AN309" s="193">
        <f>_xlfn.IFNA(IF($B309=$B$382,0,_xlfn.IFNA(INDEX('I.Supplementary 2017-18'!AA$8:AA$35,MATCH($B309,'I.Supplementary 2017-18'!$B$8:$B$35,0)),INDEX('I.KI 2017-18'!AA$9:AA$393,MATCH($B309,'I.KI 2017-18'!$B$9:$B$393,0)))),"")</f>
        <v>0</v>
      </c>
      <c r="AO309" s="157">
        <f>_xlfn.IFNA(IF($B309=$B$382,0,_xlfn.IFNA(INDEX('I.Supplementary 2017-18'!AB$8:AB$35,MATCH($B309,'I.Supplementary 2017-18'!$B$8:$B$35,0)),INDEX('I.KI 2017-18'!AB$9:AB$393,MATCH($B309,'I.KI 2017-18'!$B$9:$B$393,0)))),"")</f>
        <v>0</v>
      </c>
      <c r="AP309" s="149"/>
      <c r="AQ309" s="156">
        <f>_xlfn.IFNA(IF($B309=$B$381,0,IF($B309=$B$382,0,_xlfn.IFNA(INDEX('I.Supplementary 2017-18'!I$8:I$35,MATCH($B309,'I.Supplementary 2017-18'!$B$8:$B$35,0)),INDEX('I.KI 2017-18'!I$9:I$393,MATCH($B309,'I.KI 2017-18'!$B$9:$B$393,0))))),"")</f>
        <v>0.69144773506536339</v>
      </c>
      <c r="AR309" s="149">
        <f>_xlfn.IFNA(IF($B309=$B$381,0,IF($B309=$B$382,0,_xlfn.IFNA(INDEX('I.Supplementary 2017-18'!J$8:J$35,MATCH($B309,'I.Supplementary 2017-18'!$B$8:$B$35,0)),INDEX('I.KI 2017-18'!J$9:J$393,MATCH($B309,'I.KI 2017-18'!$B$9:$B$393,0))))),"")</f>
        <v>2.4489992106645562</v>
      </c>
      <c r="AS309" s="157">
        <f>_xlfn.IFNA(IF($B309=$B$381,0,IF($B309=$B$382,0,_xlfn.IFNA(INDEX('I.Supplementary 2017-18'!H$8:H$35,MATCH($B309,'I.Supplementary 2017-18'!$B$8:$B$35,0)),INDEX('I.KI 2017-18'!H$9:H$393,MATCH($B309,'I.KI 2017-18'!$B$9:$B$393,0))))),"")</f>
        <v>3.1404469457299196</v>
      </c>
      <c r="AT309" s="149"/>
      <c r="AU309" s="156">
        <f>_xlfn.IFNA(_xlfn.IFNA(INDEX('I.Supplementary 2018-19'!P$8:P$157,MATCH($B309,'I.Supplementary 2018-19'!$B$8:$B$157,0)),INDEX('I.KI 2018-19'!P$9:P$393,MATCH($B309,'I.KI 2018-19'!$B$9:$B$393,0))),"")</f>
        <v>0</v>
      </c>
      <c r="AV309" s="193">
        <f>_xlfn.IFNA(_xlfn.IFNA(INDEX('I.Supplementary 2018-19'!Q$8:Q$157,MATCH($B309,'I.Supplementary 2018-19'!$B$8:$B$157,0)),INDEX('I.KI 2018-19'!Q$9:Q$393,MATCH($B309,'I.KI 2018-19'!$B$9:$B$393,0))),"")</f>
        <v>0.34700199469226695</v>
      </c>
      <c r="AW309" s="193">
        <f>_xlfn.IFNA(_xlfn.IFNA(INDEX('I.Supplementary 2018-19'!R$8:R$157,MATCH($B309,'I.Supplementary 2018-19'!$B$8:$B$157,0)),INDEX('I.KI 2018-19'!R$9:R$393,MATCH($B309,'I.KI 2018-19'!$B$9:$B$393,0))),"")</f>
        <v>0</v>
      </c>
      <c r="AX309" s="193">
        <f>_xlfn.IFNA(_xlfn.IFNA(INDEX('I.Supplementary 2018-19'!S$8:S$157,MATCH($B309,'I.Supplementary 2018-19'!$B$8:$B$157,0)),INDEX('I.KI 2018-19'!S$9:S$393,MATCH($B309,'I.KI 2018-19'!$B$9:$B$393,0))),"")</f>
        <v>0</v>
      </c>
      <c r="AY309" s="157">
        <f>_xlfn.IFNA(_xlfn.IFNA(INDEX('I.Supplementary 2018-19'!T$8:T$157,MATCH($B309,'I.Supplementary 2018-19'!$B$8:$B$157,0)),INDEX('I.KI 2018-19'!T$9:T$393,MATCH($B309,'I.KI 2018-19'!$B$9:$B$393,0))),"")</f>
        <v>0</v>
      </c>
      <c r="AZ309" s="156">
        <f>_xlfn.IFNA(_xlfn.IFNA(INDEX('I.Supplementary 2018-19'!U$8:U$157,MATCH($B309,'I.Supplementary 2018-19'!$B$8:$B$157,0)),INDEX('I.KI 2018-19'!U$9:U$393,MATCH($B309,'I.KI 2018-19'!$B$9:$B$393,0))),"")</f>
        <v>0</v>
      </c>
      <c r="BA309" s="193">
        <f>_xlfn.IFNA(_xlfn.IFNA(INDEX('I.Supplementary 2018-19'!V$8:V$157,MATCH($B309,'I.Supplementary 2018-19'!$B$8:$B$157,0)),INDEX('I.KI 2018-19'!V$9:V$393,MATCH($B309,'I.KI 2018-19'!$B$9:$B$393,0))),"")</f>
        <v>2.5225742942467533</v>
      </c>
      <c r="BB309" s="193">
        <f>_xlfn.IFNA(_xlfn.IFNA(INDEX('I.Supplementary 2018-19'!W$8:W$157,MATCH($B309,'I.Supplementary 2018-19'!$B$8:$B$157,0)),INDEX('I.KI 2018-19'!W$9:W$393,MATCH($B309,'I.KI 2018-19'!$B$9:$B$393,0))),"")</f>
        <v>0</v>
      </c>
      <c r="BC309" s="193">
        <f>_xlfn.IFNA(_xlfn.IFNA(INDEX('I.Supplementary 2018-19'!X$8:X$157,MATCH($B309,'I.Supplementary 2018-19'!$B$8:$B$157,0)),INDEX('I.KI 2018-19'!X$9:X$393,MATCH($B309,'I.KI 2018-19'!$B$9:$B$393,0))),"")</f>
        <v>0</v>
      </c>
      <c r="BD309" s="157">
        <f>_xlfn.IFNA(_xlfn.IFNA(INDEX('I.Supplementary 2018-19'!Y$8:Y$157,MATCH($B309,'I.Supplementary 2018-19'!$B$8:$B$157,0)),INDEX('I.KI 2018-19'!Y$9:Y$393,MATCH($B309,'I.KI 2018-19'!$B$9:$B$393,0))),"")</f>
        <v>0</v>
      </c>
      <c r="BE309" s="156">
        <f>_xlfn.IFNA(_xlfn.IFNA(INDEX('I.Supplementary 2018-19'!Z$8:Z$157,MATCH($B309,'I.Supplementary 2018-19'!$B$8:$B$157,0)),INDEX('I.KI 2018-19'!Z$9:Z$393,MATCH($B309,'I.KI 2018-19'!$B$9:$B$393,0))),"")</f>
        <v>0</v>
      </c>
      <c r="BF309" s="193">
        <f>_xlfn.IFNA(_xlfn.IFNA(INDEX('I.Supplementary 2018-19'!AA$8:AA$157,MATCH($B309,'I.Supplementary 2018-19'!$B$8:$B$157,0)),INDEX('I.KI 2018-19'!AA$9:AA$393,MATCH($B309,'I.KI 2018-19'!$B$9:$B$393,0))),"")</f>
        <v>2.8695762889390202</v>
      </c>
      <c r="BG309" s="193">
        <f>_xlfn.IFNA(_xlfn.IFNA(INDEX('I.Supplementary 2018-19'!AB$8:AB$157,MATCH($B309,'I.Supplementary 2018-19'!$B$8:$B$157,0)),INDEX('I.KI 2018-19'!AB$9:AB$393,MATCH($B309,'I.KI 2018-19'!$B$9:$B$393,0))),"")</f>
        <v>0</v>
      </c>
      <c r="BH309" s="193">
        <f>_xlfn.IFNA(_xlfn.IFNA(INDEX('I.Supplementary 2018-19'!AC$8:AC$157,MATCH($B309,'I.Supplementary 2018-19'!$B$8:$B$157,0)),INDEX('I.KI 2018-19'!AC$9:AC$393,MATCH($B309,'I.KI 2018-19'!$B$9:$B$393,0))),"")</f>
        <v>0</v>
      </c>
      <c r="BI309" s="157">
        <f>_xlfn.IFNA(_xlfn.IFNA(INDEX('I.Supplementary 2018-19'!AD$8:AD$157,MATCH($B309,'I.Supplementary 2018-19'!$B$8:$B$157,0)),INDEX('I.KI 2018-19'!AD$9:AD$393,MATCH($B309,'I.KI 2018-19'!$B$9:$B$393,0))),"")</f>
        <v>0</v>
      </c>
      <c r="BJ309" s="149"/>
      <c r="BK309" s="156">
        <f>_xlfn.IFNA(IF($B309=$B$381,0,IF($B309=$B$382,0,_xlfn.IFNA(INDEX('I.Supplementary 2018-19'!I$8:I$157,MATCH($B309,'I.Supplementary 2018-19'!$B$8:$B$157,0)),INDEX('I.KI 2018-19'!I$9:I$393,MATCH($B309,'I.KI 2018-19'!$B$9:$B$393,0))))),"")</f>
        <v>0.34700199469226695</v>
      </c>
      <c r="BL309" s="149">
        <f>_xlfn.IFNA(IF($B309=$B$381,0,IF($B309=$B$382,0,_xlfn.IFNA(INDEX('I.Supplementary 2018-19'!J$8:J$157,MATCH($B309,'I.Supplementary 2018-19'!$B$8:$B$157,0)),INDEX('I.KI 2018-19'!J$9:J$393,MATCH($B309,'I.KI 2018-19'!$B$9:$B$393,0))))),"")</f>
        <v>2.5225742942467533</v>
      </c>
      <c r="BM309" s="157">
        <f>_xlfn.IFNA(IF($B309=$B$381,0,IF($B309=$B$382,0,_xlfn.IFNA(INDEX('I.Supplementary 2018-19'!H$8:H$157,MATCH($B309,'I.Supplementary 2018-19'!$B$8:$B$157,0)),INDEX('I.KI 2018-19'!H$9:H$393,MATCH($B309,'I.KI 2018-19'!$B$9:$B$393,0))))),"")</f>
        <v>2.8695762889390202</v>
      </c>
    </row>
    <row r="310" spans="2:65">
      <c r="B310" s="121" t="str">
        <f>'Calculations for 2021-22'!B310</f>
        <v>E1937</v>
      </c>
      <c r="C310" s="160" t="str">
        <f>'Calculations for 2021-22'!D310</f>
        <v>E1937</v>
      </c>
      <c r="D310" t="str">
        <f>'Calculations for 2021-22'!E310</f>
        <v>SD</v>
      </c>
      <c r="E310" t="str">
        <f>'Calculations for 2021-22'!F310</f>
        <v>P1905</v>
      </c>
      <c r="F310" s="120" t="str">
        <f>'Calculations for 2021-22'!H310</f>
        <v>Stevenage</v>
      </c>
      <c r="G310" s="156">
        <f>_xlfn.IFNA(INDEX('I.KI 2016-17'!M$8:M$391,MATCH($B310,'I.KI 2016-17'!$B$8:$B$391,0)),"")</f>
        <v>0</v>
      </c>
      <c r="H310" s="149">
        <f>_xlfn.IFNA(INDEX('I.KI 2016-17'!N$8:N$391,MATCH($B310,'I.KI 2016-17'!$B$8:$B$391,0)),"")</f>
        <v>1.2358359841509998</v>
      </c>
      <c r="I310" s="149">
        <f>_xlfn.IFNA(INDEX('I.KI 2016-17'!O$8:O$391,MATCH($B310,'I.KI 2016-17'!$B$8:$B$391,0)),"")</f>
        <v>0</v>
      </c>
      <c r="J310" s="149">
        <f>_xlfn.IFNA(INDEX('I.KI 2016-17'!P$8:P$391,MATCH($B310,'I.KI 2016-17'!$B$8:$B$391,0)),"")</f>
        <v>0</v>
      </c>
      <c r="K310" s="157">
        <f>_xlfn.IFNA(INDEX('I.KI 2016-17'!Q$8:Q$391,MATCH($B310,'I.KI 2016-17'!$B$8:$B$391,0)),"")</f>
        <v>0</v>
      </c>
      <c r="L310" s="156">
        <f>_xlfn.IFNA(INDEX('I.KI 2016-17'!R$8:R$391,MATCH($B310,'I.KI 2016-17'!$B$8:$B$391,0)),"")</f>
        <v>0</v>
      </c>
      <c r="M310" s="193">
        <f>_xlfn.IFNA(INDEX('I.KI 2016-17'!S$8:S$391,MATCH($B310,'I.KI 2016-17'!$B$8:$B$391,0)),"")</f>
        <v>2.3542530723810002</v>
      </c>
      <c r="N310" s="193">
        <f>_xlfn.IFNA(INDEX('I.KI 2016-17'!T$8:T$391,MATCH($B310,'I.KI 2016-17'!$B$8:$B$391,0)),"")</f>
        <v>0</v>
      </c>
      <c r="O310" s="193">
        <f>_xlfn.IFNA(INDEX('I.KI 2016-17'!U$8:U$391,MATCH($B310,'I.KI 2016-17'!$B$8:$B$391,0)),"")</f>
        <v>0</v>
      </c>
      <c r="P310" s="157">
        <f>_xlfn.IFNA(INDEX('I.KI 2016-17'!V$8:V$391,MATCH($B310,'I.KI 2016-17'!$B$8:$B$391,0)),"")</f>
        <v>0</v>
      </c>
      <c r="Q310" s="156">
        <f>_xlfn.IFNA(INDEX('I.KI 2016-17'!W$8:W$391,MATCH($B310,'I.KI 2016-17'!$B$8:$B$391,0)),"")</f>
        <v>0</v>
      </c>
      <c r="R310" s="193">
        <f>_xlfn.IFNA(INDEX('I.KI 2016-17'!X$8:X$391,MATCH($B310,'I.KI 2016-17'!$B$8:$B$391,0)),"")</f>
        <v>3.5900890565320003</v>
      </c>
      <c r="S310" s="193">
        <f>_xlfn.IFNA(INDEX('I.KI 2016-17'!Y$8:Y$391,MATCH($B310,'I.KI 2016-17'!$B$8:$B$391,0)),"")</f>
        <v>0</v>
      </c>
      <c r="T310" s="193">
        <f>_xlfn.IFNA(INDEX('I.KI 2016-17'!Z$8:Z$391,MATCH($B310,'I.KI 2016-17'!$B$8:$B$391,0)),"")</f>
        <v>0</v>
      </c>
      <c r="U310" s="157">
        <f>_xlfn.IFNA(INDEX('I.KI 2016-17'!AA$8:AA$391,MATCH($B310,'I.KI 2016-17'!$B$8:$B$391,0)),"")</f>
        <v>0</v>
      </c>
      <c r="V310" s="149"/>
      <c r="W310" s="154">
        <f>_xlfn.IFNA(INDEX('I.KI 2016-17'!$H$8:$H$391,MATCH(B310,'I.KI 2016-17'!$B$8:$B$391,0)),"")</f>
        <v>1.2358359841509998</v>
      </c>
      <c r="X310" s="153">
        <f>_xlfn.IFNA(INDEX('I.KI 2016-17'!$I$8:$I$391,MATCH(B310,'I.KI 2016-17'!$B$8:$B$391,0)),"")</f>
        <v>2.3542530723810002</v>
      </c>
      <c r="Y310" s="155">
        <f>_xlfn.IFNA(INDEX('I.KI 2016-17'!$G$8:$G$391,MATCH(B310,'I.KI 2016-17'!$B$8:$B$391,0)),"")</f>
        <v>3.5900890565320003</v>
      </c>
      <c r="Z310" s="149"/>
      <c r="AA310" s="156">
        <f>_xlfn.IFNA(IF($B310=$B$382,0,_xlfn.IFNA(INDEX('I.Supplementary 2017-18'!N$8:N$35,MATCH($B310,'I.Supplementary 2017-18'!$B$8:$B$35,0)),INDEX('I.KI 2017-18'!N$9:N$393,MATCH($B310,'I.KI 2017-18'!$B$9:$B$393,0)))),"")</f>
        <v>0</v>
      </c>
      <c r="AB310" s="193">
        <f>_xlfn.IFNA(IF($B310=$B$382,0,_xlfn.IFNA(INDEX('I.Supplementary 2017-18'!O$8:O$35,MATCH($B310,'I.Supplementary 2017-18'!$B$8:$B$35,0)),INDEX('I.KI 2017-18'!O$9:O$393,MATCH($B310,'I.KI 2017-18'!$B$9:$B$393,0)))),"")</f>
        <v>0.68996853540127723</v>
      </c>
      <c r="AC310" s="193">
        <f>_xlfn.IFNA(IF($B310=$B$382,0,_xlfn.IFNA(INDEX('I.Supplementary 2017-18'!P$8:P$35,MATCH($B310,'I.Supplementary 2017-18'!$B$8:$B$35,0)),INDEX('I.KI 2017-18'!P$9:P$393,MATCH($B310,'I.KI 2017-18'!$B$9:$B$393,0)))),"")</f>
        <v>0</v>
      </c>
      <c r="AD310" s="193">
        <f>_xlfn.IFNA(IF($B310=$B$382,0,_xlfn.IFNA(INDEX('I.Supplementary 2017-18'!Q$8:Q$35,MATCH($B310,'I.Supplementary 2017-18'!$B$8:$B$35,0)),INDEX('I.KI 2017-18'!Q$9:Q$393,MATCH($B310,'I.KI 2017-18'!$B$9:$B$393,0)))),"")</f>
        <v>0</v>
      </c>
      <c r="AE310" s="157">
        <f>_xlfn.IFNA(IF($B310=$B$382,0,_xlfn.IFNA(INDEX('I.Supplementary 2017-18'!R$8:R$35,MATCH($B310,'I.Supplementary 2017-18'!$B$8:$B$35,0)),INDEX('I.KI 2017-18'!R$9:R$393,MATCH($B310,'I.KI 2017-18'!$B$9:$B$393,0)))),"")</f>
        <v>0</v>
      </c>
      <c r="AF310" s="156">
        <f>_xlfn.IFNA(IF($B310=$B$382,0,_xlfn.IFNA(INDEX('I.Supplementary 2017-18'!S$8:S$35,MATCH($B310,'I.Supplementary 2017-18'!$B$8:$B$35,0)),INDEX('I.KI 2017-18'!S$9:S$393,MATCH($B310,'I.KI 2017-18'!$B$9:$B$393,0)))),"")</f>
        <v>0</v>
      </c>
      <c r="AG310" s="193">
        <f>_xlfn.IFNA(IF($B310=$B$382,0,_xlfn.IFNA(INDEX('I.Supplementary 2017-18'!T$8:T$35,MATCH($B310,'I.Supplementary 2017-18'!$B$8:$B$35,0)),INDEX('I.KI 2017-18'!T$9:T$393,MATCH($B310,'I.KI 2017-18'!$B$9:$B$393,0)))),"")</f>
        <v>2.4023175611468681</v>
      </c>
      <c r="AH310" s="193">
        <f>_xlfn.IFNA(IF($B310=$B$382,0,_xlfn.IFNA(INDEX('I.Supplementary 2017-18'!U$8:U$35,MATCH($B310,'I.Supplementary 2017-18'!$B$8:$B$35,0)),INDEX('I.KI 2017-18'!U$9:U$393,MATCH($B310,'I.KI 2017-18'!$B$9:$B$393,0)))),"")</f>
        <v>0</v>
      </c>
      <c r="AI310" s="193">
        <f>_xlfn.IFNA(IF($B310=$B$382,0,_xlfn.IFNA(INDEX('I.Supplementary 2017-18'!V$8:V$35,MATCH($B310,'I.Supplementary 2017-18'!$B$8:$B$35,0)),INDEX('I.KI 2017-18'!V$9:V$393,MATCH($B310,'I.KI 2017-18'!$B$9:$B$393,0)))),"")</f>
        <v>0</v>
      </c>
      <c r="AJ310" s="157">
        <f>_xlfn.IFNA(IF($B310=$B$382,0,_xlfn.IFNA(INDEX('I.Supplementary 2017-18'!W$8:W$35,MATCH($B310,'I.Supplementary 2017-18'!$B$8:$B$35,0)),INDEX('I.KI 2017-18'!W$9:W$393,MATCH($B310,'I.KI 2017-18'!$B$9:$B$393,0)))),"")</f>
        <v>0</v>
      </c>
      <c r="AK310" s="156">
        <f>_xlfn.IFNA(IF($B310=$B$382,0,_xlfn.IFNA(INDEX('I.Supplementary 2017-18'!X$8:X$35,MATCH($B310,'I.Supplementary 2017-18'!$B$8:$B$35,0)),INDEX('I.KI 2017-18'!X$9:X$393,MATCH($B310,'I.KI 2017-18'!$B$9:$B$393,0)))),"")</f>
        <v>0</v>
      </c>
      <c r="AL310" s="193">
        <f>_xlfn.IFNA(IF($B310=$B$382,0,_xlfn.IFNA(INDEX('I.Supplementary 2017-18'!Y$8:Y$35,MATCH($B310,'I.Supplementary 2017-18'!$B$8:$B$35,0)),INDEX('I.KI 2017-18'!Y$9:Y$393,MATCH($B310,'I.KI 2017-18'!$B$9:$B$393,0)))),"")</f>
        <v>3.0922860965481451</v>
      </c>
      <c r="AM310" s="193">
        <f>_xlfn.IFNA(IF($B310=$B$382,0,_xlfn.IFNA(INDEX('I.Supplementary 2017-18'!Z$8:Z$35,MATCH($B310,'I.Supplementary 2017-18'!$B$8:$B$35,0)),INDEX('I.KI 2017-18'!Z$9:Z$393,MATCH($B310,'I.KI 2017-18'!$B$9:$B$393,0)))),"")</f>
        <v>0</v>
      </c>
      <c r="AN310" s="193">
        <f>_xlfn.IFNA(IF($B310=$B$382,0,_xlfn.IFNA(INDEX('I.Supplementary 2017-18'!AA$8:AA$35,MATCH($B310,'I.Supplementary 2017-18'!$B$8:$B$35,0)),INDEX('I.KI 2017-18'!AA$9:AA$393,MATCH($B310,'I.KI 2017-18'!$B$9:$B$393,0)))),"")</f>
        <v>0</v>
      </c>
      <c r="AO310" s="157">
        <f>_xlfn.IFNA(IF($B310=$B$382,0,_xlfn.IFNA(INDEX('I.Supplementary 2017-18'!AB$8:AB$35,MATCH($B310,'I.Supplementary 2017-18'!$B$8:$B$35,0)),INDEX('I.KI 2017-18'!AB$9:AB$393,MATCH($B310,'I.KI 2017-18'!$B$9:$B$393,0)))),"")</f>
        <v>0</v>
      </c>
      <c r="AP310" s="149"/>
      <c r="AQ310" s="156">
        <f>_xlfn.IFNA(IF($B310=$B$381,0,IF($B310=$B$382,0,_xlfn.IFNA(INDEX('I.Supplementary 2017-18'!I$8:I$35,MATCH($B310,'I.Supplementary 2017-18'!$B$8:$B$35,0)),INDEX('I.KI 2017-18'!I$9:I$393,MATCH($B310,'I.KI 2017-18'!$B$9:$B$393,0))))),"")</f>
        <v>0.68996853540127723</v>
      </c>
      <c r="AR310" s="149">
        <f>_xlfn.IFNA(IF($B310=$B$381,0,IF($B310=$B$382,0,_xlfn.IFNA(INDEX('I.Supplementary 2017-18'!J$8:J$35,MATCH($B310,'I.Supplementary 2017-18'!$B$8:$B$35,0)),INDEX('I.KI 2017-18'!J$9:J$393,MATCH($B310,'I.KI 2017-18'!$B$9:$B$393,0))))),"")</f>
        <v>2.4023175611468681</v>
      </c>
      <c r="AS310" s="157">
        <f>_xlfn.IFNA(IF($B310=$B$381,0,IF($B310=$B$382,0,_xlfn.IFNA(INDEX('I.Supplementary 2017-18'!H$8:H$35,MATCH($B310,'I.Supplementary 2017-18'!$B$8:$B$35,0)),INDEX('I.KI 2017-18'!H$9:H$393,MATCH($B310,'I.KI 2017-18'!$B$9:$B$393,0))))),"")</f>
        <v>3.0922860965481451</v>
      </c>
      <c r="AT310" s="149"/>
      <c r="AU310" s="156">
        <f>_xlfn.IFNA(_xlfn.IFNA(INDEX('I.Supplementary 2018-19'!P$8:P$157,MATCH($B310,'I.Supplementary 2018-19'!$B$8:$B$157,0)),INDEX('I.KI 2018-19'!P$9:P$393,MATCH($B310,'I.KI 2018-19'!$B$9:$B$393,0))),"")</f>
        <v>0</v>
      </c>
      <c r="AV310" s="193">
        <f>_xlfn.IFNA(_xlfn.IFNA(INDEX('I.Supplementary 2018-19'!Q$8:Q$157,MATCH($B310,'I.Supplementary 2018-19'!$B$8:$B$157,0)),INDEX('I.KI 2018-19'!Q$9:Q$393,MATCH($B310,'I.KI 2018-19'!$B$9:$B$393,0))),"")</f>
        <v>0.3512299176858496</v>
      </c>
      <c r="AW310" s="193">
        <f>_xlfn.IFNA(_xlfn.IFNA(INDEX('I.Supplementary 2018-19'!R$8:R$157,MATCH($B310,'I.Supplementary 2018-19'!$B$8:$B$157,0)),INDEX('I.KI 2018-19'!R$9:R$393,MATCH($B310,'I.KI 2018-19'!$B$9:$B$393,0))),"")</f>
        <v>0</v>
      </c>
      <c r="AX310" s="193">
        <f>_xlfn.IFNA(_xlfn.IFNA(INDEX('I.Supplementary 2018-19'!S$8:S$157,MATCH($B310,'I.Supplementary 2018-19'!$B$8:$B$157,0)),INDEX('I.KI 2018-19'!S$9:S$393,MATCH($B310,'I.KI 2018-19'!$B$9:$B$393,0))),"")</f>
        <v>0</v>
      </c>
      <c r="AY310" s="157">
        <f>_xlfn.IFNA(_xlfn.IFNA(INDEX('I.Supplementary 2018-19'!T$8:T$157,MATCH($B310,'I.Supplementary 2018-19'!$B$8:$B$157,0)),INDEX('I.KI 2018-19'!T$9:T$393,MATCH($B310,'I.KI 2018-19'!$B$9:$B$393,0))),"")</f>
        <v>0</v>
      </c>
      <c r="AZ310" s="156">
        <f>_xlfn.IFNA(_xlfn.IFNA(INDEX('I.Supplementary 2018-19'!U$8:U$157,MATCH($B310,'I.Supplementary 2018-19'!$B$8:$B$157,0)),INDEX('I.KI 2018-19'!U$9:U$393,MATCH($B310,'I.KI 2018-19'!$B$9:$B$393,0))),"")</f>
        <v>0</v>
      </c>
      <c r="BA310" s="193">
        <f>_xlfn.IFNA(_xlfn.IFNA(INDEX('I.Supplementary 2018-19'!V$8:V$157,MATCH($B310,'I.Supplementary 2018-19'!$B$8:$B$157,0)),INDEX('I.KI 2018-19'!V$9:V$393,MATCH($B310,'I.KI 2018-19'!$B$9:$B$393,0))),"")</f>
        <v>2.474490191739263</v>
      </c>
      <c r="BB310" s="193">
        <f>_xlfn.IFNA(_xlfn.IFNA(INDEX('I.Supplementary 2018-19'!W$8:W$157,MATCH($B310,'I.Supplementary 2018-19'!$B$8:$B$157,0)),INDEX('I.KI 2018-19'!W$9:W$393,MATCH($B310,'I.KI 2018-19'!$B$9:$B$393,0))),"")</f>
        <v>0</v>
      </c>
      <c r="BC310" s="193">
        <f>_xlfn.IFNA(_xlfn.IFNA(INDEX('I.Supplementary 2018-19'!X$8:X$157,MATCH($B310,'I.Supplementary 2018-19'!$B$8:$B$157,0)),INDEX('I.KI 2018-19'!X$9:X$393,MATCH($B310,'I.KI 2018-19'!$B$9:$B$393,0))),"")</f>
        <v>0</v>
      </c>
      <c r="BD310" s="157">
        <f>_xlfn.IFNA(_xlfn.IFNA(INDEX('I.Supplementary 2018-19'!Y$8:Y$157,MATCH($B310,'I.Supplementary 2018-19'!$B$8:$B$157,0)),INDEX('I.KI 2018-19'!Y$9:Y$393,MATCH($B310,'I.KI 2018-19'!$B$9:$B$393,0))),"")</f>
        <v>0</v>
      </c>
      <c r="BE310" s="156">
        <f>_xlfn.IFNA(_xlfn.IFNA(INDEX('I.Supplementary 2018-19'!Z$8:Z$157,MATCH($B310,'I.Supplementary 2018-19'!$B$8:$B$157,0)),INDEX('I.KI 2018-19'!Z$9:Z$393,MATCH($B310,'I.KI 2018-19'!$B$9:$B$393,0))),"")</f>
        <v>0</v>
      </c>
      <c r="BF310" s="193">
        <f>_xlfn.IFNA(_xlfn.IFNA(INDEX('I.Supplementary 2018-19'!AA$8:AA$157,MATCH($B310,'I.Supplementary 2018-19'!$B$8:$B$157,0)),INDEX('I.KI 2018-19'!AA$9:AA$393,MATCH($B310,'I.KI 2018-19'!$B$9:$B$393,0))),"")</f>
        <v>2.8257201094251125</v>
      </c>
      <c r="BG310" s="193">
        <f>_xlfn.IFNA(_xlfn.IFNA(INDEX('I.Supplementary 2018-19'!AB$8:AB$157,MATCH($B310,'I.Supplementary 2018-19'!$B$8:$B$157,0)),INDEX('I.KI 2018-19'!AB$9:AB$393,MATCH($B310,'I.KI 2018-19'!$B$9:$B$393,0))),"")</f>
        <v>0</v>
      </c>
      <c r="BH310" s="193">
        <f>_xlfn.IFNA(_xlfn.IFNA(INDEX('I.Supplementary 2018-19'!AC$8:AC$157,MATCH($B310,'I.Supplementary 2018-19'!$B$8:$B$157,0)),INDEX('I.KI 2018-19'!AC$9:AC$393,MATCH($B310,'I.KI 2018-19'!$B$9:$B$393,0))),"")</f>
        <v>0</v>
      </c>
      <c r="BI310" s="157">
        <f>_xlfn.IFNA(_xlfn.IFNA(INDEX('I.Supplementary 2018-19'!AD$8:AD$157,MATCH($B310,'I.Supplementary 2018-19'!$B$8:$B$157,0)),INDEX('I.KI 2018-19'!AD$9:AD$393,MATCH($B310,'I.KI 2018-19'!$B$9:$B$393,0))),"")</f>
        <v>0</v>
      </c>
      <c r="BJ310" s="149"/>
      <c r="BK310" s="156">
        <f>_xlfn.IFNA(IF($B310=$B$381,0,IF($B310=$B$382,0,_xlfn.IFNA(INDEX('I.Supplementary 2018-19'!I$8:I$157,MATCH($B310,'I.Supplementary 2018-19'!$B$8:$B$157,0)),INDEX('I.KI 2018-19'!I$9:I$393,MATCH($B310,'I.KI 2018-19'!$B$9:$B$393,0))))),"")</f>
        <v>0.3512299176858496</v>
      </c>
      <c r="BL310" s="149">
        <f>_xlfn.IFNA(IF($B310=$B$381,0,IF($B310=$B$382,0,_xlfn.IFNA(INDEX('I.Supplementary 2018-19'!J$8:J$157,MATCH($B310,'I.Supplementary 2018-19'!$B$8:$B$157,0)),INDEX('I.KI 2018-19'!J$9:J$393,MATCH($B310,'I.KI 2018-19'!$B$9:$B$393,0))))),"")</f>
        <v>2.474490191739263</v>
      </c>
      <c r="BM310" s="157">
        <f>_xlfn.IFNA(IF($B310=$B$381,0,IF($B310=$B$382,0,_xlfn.IFNA(INDEX('I.Supplementary 2018-19'!H$8:H$157,MATCH($B310,'I.Supplementary 2018-19'!$B$8:$B$157,0)),INDEX('I.KI 2018-19'!H$9:H$393,MATCH($B310,'I.KI 2018-19'!$B$9:$B$393,0))))),"")</f>
        <v>2.8257201094251125</v>
      </c>
    </row>
    <row r="311" spans="2:65">
      <c r="B311" s="121" t="str">
        <f>'Calculations for 2021-22'!B311</f>
        <v>E4207</v>
      </c>
      <c r="C311" s="160" t="str">
        <f>'Calculations for 2021-22'!D311</f>
        <v>E4207</v>
      </c>
      <c r="D311" t="str">
        <f>'Calculations for 2021-22'!E311</f>
        <v>MD</v>
      </c>
      <c r="E311" t="str">
        <f>'Calculations for 2021-22'!F311</f>
        <v>P1701</v>
      </c>
      <c r="F311" s="120" t="str">
        <f>'Calculations for 2021-22'!H311</f>
        <v>Stockport</v>
      </c>
      <c r="G311" s="156">
        <f>_xlfn.IFNA(INDEX('I.KI 2016-17'!M$8:M$391,MATCH($B311,'I.KI 2016-17'!$B$8:$B$391,0)),"")</f>
        <v>25.202493113027</v>
      </c>
      <c r="H311" s="149">
        <f>_xlfn.IFNA(INDEX('I.KI 2016-17'!N$8:N$391,MATCH($B311,'I.KI 2016-17'!$B$8:$B$391,0)),"")</f>
        <v>3.0869898468740002</v>
      </c>
      <c r="I311" s="149">
        <f>_xlfn.IFNA(INDEX('I.KI 2016-17'!O$8:O$391,MATCH($B311,'I.KI 2016-17'!$B$8:$B$391,0)),"")</f>
        <v>0</v>
      </c>
      <c r="J311" s="149">
        <f>_xlfn.IFNA(INDEX('I.KI 2016-17'!P$8:P$391,MATCH($B311,'I.KI 2016-17'!$B$8:$B$391,0)),"")</f>
        <v>0</v>
      </c>
      <c r="K311" s="157">
        <f>_xlfn.IFNA(INDEX('I.KI 2016-17'!Q$8:Q$391,MATCH($B311,'I.KI 2016-17'!$B$8:$B$391,0)),"")</f>
        <v>0</v>
      </c>
      <c r="L311" s="156">
        <f>_xlfn.IFNA(INDEX('I.KI 2016-17'!R$8:R$391,MATCH($B311,'I.KI 2016-17'!$B$8:$B$391,0)),"")</f>
        <v>37.036269746582001</v>
      </c>
      <c r="M311" s="193">
        <f>_xlfn.IFNA(INDEX('I.KI 2016-17'!S$8:S$391,MATCH($B311,'I.KI 2016-17'!$B$8:$B$391,0)),"")</f>
        <v>6.8153052529570006</v>
      </c>
      <c r="N311" s="193">
        <f>_xlfn.IFNA(INDEX('I.KI 2016-17'!T$8:T$391,MATCH($B311,'I.KI 2016-17'!$B$8:$B$391,0)),"")</f>
        <v>0</v>
      </c>
      <c r="O311" s="193">
        <f>_xlfn.IFNA(INDEX('I.KI 2016-17'!U$8:U$391,MATCH($B311,'I.KI 2016-17'!$B$8:$B$391,0)),"")</f>
        <v>0</v>
      </c>
      <c r="P311" s="157">
        <f>_xlfn.IFNA(INDEX('I.KI 2016-17'!V$8:V$391,MATCH($B311,'I.KI 2016-17'!$B$8:$B$391,0)),"")</f>
        <v>0</v>
      </c>
      <c r="Q311" s="156">
        <f>_xlfn.IFNA(INDEX('I.KI 2016-17'!W$8:W$391,MATCH($B311,'I.KI 2016-17'!$B$8:$B$391,0)),"")</f>
        <v>62.238762859608997</v>
      </c>
      <c r="R311" s="193">
        <f>_xlfn.IFNA(INDEX('I.KI 2016-17'!X$8:X$391,MATCH($B311,'I.KI 2016-17'!$B$8:$B$391,0)),"")</f>
        <v>9.9022950998310009</v>
      </c>
      <c r="S311" s="193">
        <f>_xlfn.IFNA(INDEX('I.KI 2016-17'!Y$8:Y$391,MATCH($B311,'I.KI 2016-17'!$B$8:$B$391,0)),"")</f>
        <v>0</v>
      </c>
      <c r="T311" s="193">
        <f>_xlfn.IFNA(INDEX('I.KI 2016-17'!Z$8:Z$391,MATCH($B311,'I.KI 2016-17'!$B$8:$B$391,0)),"")</f>
        <v>0</v>
      </c>
      <c r="U311" s="157">
        <f>_xlfn.IFNA(INDEX('I.KI 2016-17'!AA$8:AA$391,MATCH($B311,'I.KI 2016-17'!$B$8:$B$391,0)),"")</f>
        <v>0</v>
      </c>
      <c r="V311" s="149"/>
      <c r="W311" s="154">
        <f>_xlfn.IFNA(INDEX('I.KI 2016-17'!$H$8:$H$391,MATCH(B311,'I.KI 2016-17'!$B$8:$B$391,0)),"")</f>
        <v>28.289482959900997</v>
      </c>
      <c r="X311" s="153">
        <f>_xlfn.IFNA(INDEX('I.KI 2016-17'!$I$8:$I$391,MATCH(B311,'I.KI 2016-17'!$B$8:$B$391,0)),"")</f>
        <v>43.851574999539004</v>
      </c>
      <c r="Y311" s="155">
        <f>_xlfn.IFNA(INDEX('I.KI 2016-17'!$G$8:$G$391,MATCH(B311,'I.KI 2016-17'!$B$8:$B$391,0)),"")</f>
        <v>72.141057959440005</v>
      </c>
      <c r="Z311" s="149"/>
      <c r="AA311" s="156">
        <f>_xlfn.IFNA(IF($B311=$B$382,0,_xlfn.IFNA(INDEX('I.Supplementary 2017-18'!N$8:N$35,MATCH($B311,'I.Supplementary 2017-18'!$B$8:$B$35,0)),INDEX('I.KI 2017-18'!N$9:N$393,MATCH($B311,'I.KI 2017-18'!$B$9:$B$393,0)))),"")</f>
        <v>16.155509261392204</v>
      </c>
      <c r="AB311" s="193">
        <f>_xlfn.IFNA(IF($B311=$B$382,0,_xlfn.IFNA(INDEX('I.Supplementary 2017-18'!O$8:O$35,MATCH($B311,'I.Supplementary 2017-18'!$B$8:$B$35,0)),INDEX('I.KI 2017-18'!O$9:O$393,MATCH($B311,'I.KI 2017-18'!$B$9:$B$393,0)))),"")</f>
        <v>1.121139867773544</v>
      </c>
      <c r="AC311" s="193">
        <f>_xlfn.IFNA(IF($B311=$B$382,0,_xlfn.IFNA(INDEX('I.Supplementary 2017-18'!P$8:P$35,MATCH($B311,'I.Supplementary 2017-18'!$B$8:$B$35,0)),INDEX('I.KI 2017-18'!P$9:P$393,MATCH($B311,'I.KI 2017-18'!$B$9:$B$393,0)))),"")</f>
        <v>0</v>
      </c>
      <c r="AD311" s="193">
        <f>_xlfn.IFNA(IF($B311=$B$382,0,_xlfn.IFNA(INDEX('I.Supplementary 2017-18'!Q$8:Q$35,MATCH($B311,'I.Supplementary 2017-18'!$B$8:$B$35,0)),INDEX('I.KI 2017-18'!Q$9:Q$393,MATCH($B311,'I.KI 2017-18'!$B$9:$B$393,0)))),"")</f>
        <v>0</v>
      </c>
      <c r="AE311" s="157">
        <f>_xlfn.IFNA(IF($B311=$B$382,0,_xlfn.IFNA(INDEX('I.Supplementary 2017-18'!R$8:R$35,MATCH($B311,'I.Supplementary 2017-18'!$B$8:$B$35,0)),INDEX('I.KI 2017-18'!R$9:R$393,MATCH($B311,'I.KI 2017-18'!$B$9:$B$393,0)))),"")</f>
        <v>0</v>
      </c>
      <c r="AF311" s="156">
        <f>_xlfn.IFNA(IF($B311=$B$382,0,_xlfn.IFNA(INDEX('I.Supplementary 2017-18'!S$8:S$35,MATCH($B311,'I.Supplementary 2017-18'!$B$8:$B$35,0)),INDEX('I.KI 2017-18'!S$9:S$393,MATCH($B311,'I.KI 2017-18'!$B$9:$B$393,0)))),"")</f>
        <v>37.79240314279496</v>
      </c>
      <c r="AG311" s="193">
        <f>_xlfn.IFNA(IF($B311=$B$382,0,_xlfn.IFNA(INDEX('I.Supplementary 2017-18'!T$8:T$35,MATCH($B311,'I.Supplementary 2017-18'!$B$8:$B$35,0)),INDEX('I.KI 2017-18'!T$9:T$393,MATCH($B311,'I.KI 2017-18'!$B$9:$B$393,0)))),"")</f>
        <v>6.9544466930212216</v>
      </c>
      <c r="AH311" s="193">
        <f>_xlfn.IFNA(IF($B311=$B$382,0,_xlfn.IFNA(INDEX('I.Supplementary 2017-18'!U$8:U$35,MATCH($B311,'I.Supplementary 2017-18'!$B$8:$B$35,0)),INDEX('I.KI 2017-18'!U$9:U$393,MATCH($B311,'I.KI 2017-18'!$B$9:$B$393,0)))),"")</f>
        <v>0</v>
      </c>
      <c r="AI311" s="193">
        <f>_xlfn.IFNA(IF($B311=$B$382,0,_xlfn.IFNA(INDEX('I.Supplementary 2017-18'!V$8:V$35,MATCH($B311,'I.Supplementary 2017-18'!$B$8:$B$35,0)),INDEX('I.KI 2017-18'!V$9:V$393,MATCH($B311,'I.KI 2017-18'!$B$9:$B$393,0)))),"")</f>
        <v>0</v>
      </c>
      <c r="AJ311" s="157">
        <f>_xlfn.IFNA(IF($B311=$B$382,0,_xlfn.IFNA(INDEX('I.Supplementary 2017-18'!W$8:W$35,MATCH($B311,'I.Supplementary 2017-18'!$B$8:$B$35,0)),INDEX('I.KI 2017-18'!W$9:W$393,MATCH($B311,'I.KI 2017-18'!$B$9:$B$393,0)))),"")</f>
        <v>0</v>
      </c>
      <c r="AK311" s="156">
        <f>_xlfn.IFNA(IF($B311=$B$382,0,_xlfn.IFNA(INDEX('I.Supplementary 2017-18'!X$8:X$35,MATCH($B311,'I.Supplementary 2017-18'!$B$8:$B$35,0)),INDEX('I.KI 2017-18'!X$9:X$393,MATCH($B311,'I.KI 2017-18'!$B$9:$B$393,0)))),"")</f>
        <v>53.947912404187164</v>
      </c>
      <c r="AL311" s="193">
        <f>_xlfn.IFNA(IF($B311=$B$382,0,_xlfn.IFNA(INDEX('I.Supplementary 2017-18'!Y$8:Y$35,MATCH($B311,'I.Supplementary 2017-18'!$B$8:$B$35,0)),INDEX('I.KI 2017-18'!Y$9:Y$393,MATCH($B311,'I.KI 2017-18'!$B$9:$B$393,0)))),"")</f>
        <v>8.0755865607947648</v>
      </c>
      <c r="AM311" s="193">
        <f>_xlfn.IFNA(IF($B311=$B$382,0,_xlfn.IFNA(INDEX('I.Supplementary 2017-18'!Z$8:Z$35,MATCH($B311,'I.Supplementary 2017-18'!$B$8:$B$35,0)),INDEX('I.KI 2017-18'!Z$9:Z$393,MATCH($B311,'I.KI 2017-18'!$B$9:$B$393,0)))),"")</f>
        <v>0</v>
      </c>
      <c r="AN311" s="193">
        <f>_xlfn.IFNA(IF($B311=$B$382,0,_xlfn.IFNA(INDEX('I.Supplementary 2017-18'!AA$8:AA$35,MATCH($B311,'I.Supplementary 2017-18'!$B$8:$B$35,0)),INDEX('I.KI 2017-18'!AA$9:AA$393,MATCH($B311,'I.KI 2017-18'!$B$9:$B$393,0)))),"")</f>
        <v>0</v>
      </c>
      <c r="AO311" s="157">
        <f>_xlfn.IFNA(IF($B311=$B$382,0,_xlfn.IFNA(INDEX('I.Supplementary 2017-18'!AB$8:AB$35,MATCH($B311,'I.Supplementary 2017-18'!$B$8:$B$35,0)),INDEX('I.KI 2017-18'!AB$9:AB$393,MATCH($B311,'I.KI 2017-18'!$B$9:$B$393,0)))),"")</f>
        <v>0</v>
      </c>
      <c r="AP311" s="149"/>
      <c r="AQ311" s="156">
        <f>_xlfn.IFNA(IF($B311=$B$381,0,IF($B311=$B$382,0,_xlfn.IFNA(INDEX('I.Supplementary 2017-18'!I$8:I$35,MATCH($B311,'I.Supplementary 2017-18'!$B$8:$B$35,0)),INDEX('I.KI 2017-18'!I$9:I$393,MATCH($B311,'I.KI 2017-18'!$B$9:$B$393,0))))),"")</f>
        <v>17.276649129165751</v>
      </c>
      <c r="AR311" s="149">
        <f>_xlfn.IFNA(IF($B311=$B$381,0,IF($B311=$B$382,0,_xlfn.IFNA(INDEX('I.Supplementary 2017-18'!J$8:J$35,MATCH($B311,'I.Supplementary 2017-18'!$B$8:$B$35,0)),INDEX('I.KI 2017-18'!J$9:J$393,MATCH($B311,'I.KI 2017-18'!$B$9:$B$393,0))))),"")</f>
        <v>44.746849835816185</v>
      </c>
      <c r="AS311" s="157">
        <f>_xlfn.IFNA(IF($B311=$B$381,0,IF($B311=$B$382,0,_xlfn.IFNA(INDEX('I.Supplementary 2017-18'!H$8:H$35,MATCH($B311,'I.Supplementary 2017-18'!$B$8:$B$35,0)),INDEX('I.KI 2017-18'!H$9:H$393,MATCH($B311,'I.KI 2017-18'!$B$9:$B$393,0))))),"")</f>
        <v>62.02349896498194</v>
      </c>
      <c r="AT311" s="149"/>
      <c r="AU311" s="156">
        <f>_xlfn.IFNA(_xlfn.IFNA(INDEX('I.Supplementary 2018-19'!P$8:P$157,MATCH($B311,'I.Supplementary 2018-19'!$B$8:$B$157,0)),INDEX('I.KI 2018-19'!P$9:P$393,MATCH($B311,'I.KI 2018-19'!$B$9:$B$393,0))),"")</f>
        <v>10.30585532543245</v>
      </c>
      <c r="AV311" s="193">
        <f>_xlfn.IFNA(_xlfn.IFNA(INDEX('I.Supplementary 2018-19'!Q$8:Q$157,MATCH($B311,'I.Supplementary 2018-19'!$B$8:$B$157,0)),INDEX('I.KI 2018-19'!Q$9:Q$393,MATCH($B311,'I.KI 2018-19'!$B$9:$B$393,0))),"")</f>
        <v>-6.6284784947741773E-2</v>
      </c>
      <c r="AW311" s="193">
        <f>_xlfn.IFNA(_xlfn.IFNA(INDEX('I.Supplementary 2018-19'!R$8:R$157,MATCH($B311,'I.Supplementary 2018-19'!$B$8:$B$157,0)),INDEX('I.KI 2018-19'!R$9:R$393,MATCH($B311,'I.KI 2018-19'!$B$9:$B$393,0))),"")</f>
        <v>0</v>
      </c>
      <c r="AX311" s="193">
        <f>_xlfn.IFNA(_xlfn.IFNA(INDEX('I.Supplementary 2018-19'!S$8:S$157,MATCH($B311,'I.Supplementary 2018-19'!$B$8:$B$157,0)),INDEX('I.KI 2018-19'!S$9:S$393,MATCH($B311,'I.KI 2018-19'!$B$9:$B$393,0))),"")</f>
        <v>0</v>
      </c>
      <c r="AY311" s="157">
        <f>_xlfn.IFNA(_xlfn.IFNA(INDEX('I.Supplementary 2018-19'!T$8:T$157,MATCH($B311,'I.Supplementary 2018-19'!$B$8:$B$157,0)),INDEX('I.KI 2018-19'!T$9:T$393,MATCH($B311,'I.KI 2018-19'!$B$9:$B$393,0))),"")</f>
        <v>0</v>
      </c>
      <c r="AZ311" s="156">
        <f>_xlfn.IFNA(_xlfn.IFNA(INDEX('I.Supplementary 2018-19'!U$8:U$157,MATCH($B311,'I.Supplementary 2018-19'!$B$8:$B$157,0)),INDEX('I.KI 2018-19'!U$9:U$393,MATCH($B311,'I.KI 2018-19'!$B$9:$B$393,0))),"")</f>
        <v>38.927797228629998</v>
      </c>
      <c r="BA311" s="193">
        <f>_xlfn.IFNA(_xlfn.IFNA(INDEX('I.Supplementary 2018-19'!V$8:V$157,MATCH($B311,'I.Supplementary 2018-19'!$B$8:$B$157,0)),INDEX('I.KI 2018-19'!V$9:V$393,MATCH($B311,'I.KI 2018-19'!$B$9:$B$393,0))),"")</f>
        <v>7.1633785679188549</v>
      </c>
      <c r="BB311" s="193">
        <f>_xlfn.IFNA(_xlfn.IFNA(INDEX('I.Supplementary 2018-19'!W$8:W$157,MATCH($B311,'I.Supplementary 2018-19'!$B$8:$B$157,0)),INDEX('I.KI 2018-19'!W$9:W$393,MATCH($B311,'I.KI 2018-19'!$B$9:$B$393,0))),"")</f>
        <v>0</v>
      </c>
      <c r="BC311" s="193">
        <f>_xlfn.IFNA(_xlfn.IFNA(INDEX('I.Supplementary 2018-19'!X$8:X$157,MATCH($B311,'I.Supplementary 2018-19'!$B$8:$B$157,0)),INDEX('I.KI 2018-19'!X$9:X$393,MATCH($B311,'I.KI 2018-19'!$B$9:$B$393,0))),"")</f>
        <v>0</v>
      </c>
      <c r="BD311" s="157">
        <f>_xlfn.IFNA(_xlfn.IFNA(INDEX('I.Supplementary 2018-19'!Y$8:Y$157,MATCH($B311,'I.Supplementary 2018-19'!$B$8:$B$157,0)),INDEX('I.KI 2018-19'!Y$9:Y$393,MATCH($B311,'I.KI 2018-19'!$B$9:$B$393,0))),"")</f>
        <v>0</v>
      </c>
      <c r="BE311" s="156">
        <f>_xlfn.IFNA(_xlfn.IFNA(INDEX('I.Supplementary 2018-19'!Z$8:Z$157,MATCH($B311,'I.Supplementary 2018-19'!$B$8:$B$157,0)),INDEX('I.KI 2018-19'!Z$9:Z$393,MATCH($B311,'I.KI 2018-19'!$B$9:$B$393,0))),"")</f>
        <v>49.233652554062445</v>
      </c>
      <c r="BF311" s="193">
        <f>_xlfn.IFNA(_xlfn.IFNA(INDEX('I.Supplementary 2018-19'!AA$8:AA$157,MATCH($B311,'I.Supplementary 2018-19'!$B$8:$B$157,0)),INDEX('I.KI 2018-19'!AA$9:AA$393,MATCH($B311,'I.KI 2018-19'!$B$9:$B$393,0))),"")</f>
        <v>7.0970937829711129</v>
      </c>
      <c r="BG311" s="193">
        <f>_xlfn.IFNA(_xlfn.IFNA(INDEX('I.Supplementary 2018-19'!AB$8:AB$157,MATCH($B311,'I.Supplementary 2018-19'!$B$8:$B$157,0)),INDEX('I.KI 2018-19'!AB$9:AB$393,MATCH($B311,'I.KI 2018-19'!$B$9:$B$393,0))),"")</f>
        <v>0</v>
      </c>
      <c r="BH311" s="193">
        <f>_xlfn.IFNA(_xlfn.IFNA(INDEX('I.Supplementary 2018-19'!AC$8:AC$157,MATCH($B311,'I.Supplementary 2018-19'!$B$8:$B$157,0)),INDEX('I.KI 2018-19'!AC$9:AC$393,MATCH($B311,'I.KI 2018-19'!$B$9:$B$393,0))),"")</f>
        <v>0</v>
      </c>
      <c r="BI311" s="157">
        <f>_xlfn.IFNA(_xlfn.IFNA(INDEX('I.Supplementary 2018-19'!AD$8:AD$157,MATCH($B311,'I.Supplementary 2018-19'!$B$8:$B$157,0)),INDEX('I.KI 2018-19'!AD$9:AD$393,MATCH($B311,'I.KI 2018-19'!$B$9:$B$393,0))),"")</f>
        <v>0</v>
      </c>
      <c r="BJ311" s="149"/>
      <c r="BK311" s="156">
        <f>_xlfn.IFNA(IF($B311=$B$381,0,IF($B311=$B$382,0,_xlfn.IFNA(INDEX('I.Supplementary 2018-19'!I$8:I$157,MATCH($B311,'I.Supplementary 2018-19'!$B$8:$B$157,0)),INDEX('I.KI 2018-19'!I$9:I$393,MATCH($B311,'I.KI 2018-19'!$B$9:$B$393,0))))),"")</f>
        <v>10.239570540484708</v>
      </c>
      <c r="BL311" s="149">
        <f>_xlfn.IFNA(IF($B311=$B$381,0,IF($B311=$B$382,0,_xlfn.IFNA(INDEX('I.Supplementary 2018-19'!J$8:J$157,MATCH($B311,'I.Supplementary 2018-19'!$B$8:$B$157,0)),INDEX('I.KI 2018-19'!J$9:J$393,MATCH($B311,'I.KI 2018-19'!$B$9:$B$393,0))))),"")</f>
        <v>46.091175796548853</v>
      </c>
      <c r="BM311" s="157">
        <f>_xlfn.IFNA(IF($B311=$B$381,0,IF($B311=$B$382,0,_xlfn.IFNA(INDEX('I.Supplementary 2018-19'!H$8:H$157,MATCH($B311,'I.Supplementary 2018-19'!$B$8:$B$157,0)),INDEX('I.KI 2018-19'!H$9:H$393,MATCH($B311,'I.KI 2018-19'!$B$9:$B$393,0))))),"")</f>
        <v>56.33074633703356</v>
      </c>
    </row>
    <row r="312" spans="2:65">
      <c r="B312" s="121" t="str">
        <f>'Calculations for 2021-22'!B312</f>
        <v>E0704</v>
      </c>
      <c r="C312" s="160" t="str">
        <f>'Calculations for 2021-22'!D312</f>
        <v>E0704</v>
      </c>
      <c r="D312" t="str">
        <f>'Calculations for 2021-22'!E312</f>
        <v>UNINFIR</v>
      </c>
      <c r="E312">
        <f>'Calculations for 2021-22'!F312</f>
        <v>0</v>
      </c>
      <c r="F312" s="120" t="str">
        <f>'Calculations for 2021-22'!H312</f>
        <v>Stockton-on-Tees</v>
      </c>
      <c r="G312" s="156">
        <f>_xlfn.IFNA(INDEX('I.KI 2016-17'!M$8:M$391,MATCH($B312,'I.KI 2016-17'!$B$8:$B$391,0)),"")</f>
        <v>19.283638445110999</v>
      </c>
      <c r="H312" s="149">
        <f>_xlfn.IFNA(INDEX('I.KI 2016-17'!N$8:N$391,MATCH($B312,'I.KI 2016-17'!$B$8:$B$391,0)),"")</f>
        <v>2.676263621196</v>
      </c>
      <c r="I312" s="149">
        <f>_xlfn.IFNA(INDEX('I.KI 2016-17'!O$8:O$391,MATCH($B312,'I.KI 2016-17'!$B$8:$B$391,0)),"")</f>
        <v>0</v>
      </c>
      <c r="J312" s="149">
        <f>_xlfn.IFNA(INDEX('I.KI 2016-17'!P$8:P$391,MATCH($B312,'I.KI 2016-17'!$B$8:$B$391,0)),"")</f>
        <v>0</v>
      </c>
      <c r="K312" s="157">
        <f>_xlfn.IFNA(INDEX('I.KI 2016-17'!Q$8:Q$391,MATCH($B312,'I.KI 2016-17'!$B$8:$B$391,0)),"")</f>
        <v>0</v>
      </c>
      <c r="L312" s="156">
        <f>_xlfn.IFNA(INDEX('I.KI 2016-17'!R$8:R$391,MATCH($B312,'I.KI 2016-17'!$B$8:$B$391,0)),"")</f>
        <v>30.457027558949999</v>
      </c>
      <c r="M312" s="193">
        <f>_xlfn.IFNA(INDEX('I.KI 2016-17'!S$8:S$391,MATCH($B312,'I.KI 2016-17'!$B$8:$B$391,0)),"")</f>
        <v>5.8484034159660006</v>
      </c>
      <c r="N312" s="193">
        <f>_xlfn.IFNA(INDEX('I.KI 2016-17'!T$8:T$391,MATCH($B312,'I.KI 2016-17'!$B$8:$B$391,0)),"")</f>
        <v>0</v>
      </c>
      <c r="O312" s="193">
        <f>_xlfn.IFNA(INDEX('I.KI 2016-17'!U$8:U$391,MATCH($B312,'I.KI 2016-17'!$B$8:$B$391,0)),"")</f>
        <v>0</v>
      </c>
      <c r="P312" s="157">
        <f>_xlfn.IFNA(INDEX('I.KI 2016-17'!V$8:V$391,MATCH($B312,'I.KI 2016-17'!$B$8:$B$391,0)),"")</f>
        <v>0</v>
      </c>
      <c r="Q312" s="156">
        <f>_xlfn.IFNA(INDEX('I.KI 2016-17'!W$8:W$391,MATCH($B312,'I.KI 2016-17'!$B$8:$B$391,0)),"")</f>
        <v>49.740666004060998</v>
      </c>
      <c r="R312" s="193">
        <f>_xlfn.IFNA(INDEX('I.KI 2016-17'!X$8:X$391,MATCH($B312,'I.KI 2016-17'!$B$8:$B$391,0)),"")</f>
        <v>8.5246670371620006</v>
      </c>
      <c r="S312" s="193">
        <f>_xlfn.IFNA(INDEX('I.KI 2016-17'!Y$8:Y$391,MATCH($B312,'I.KI 2016-17'!$B$8:$B$391,0)),"")</f>
        <v>0</v>
      </c>
      <c r="T312" s="193">
        <f>_xlfn.IFNA(INDEX('I.KI 2016-17'!Z$8:Z$391,MATCH($B312,'I.KI 2016-17'!$B$8:$B$391,0)),"")</f>
        <v>0</v>
      </c>
      <c r="U312" s="157">
        <f>_xlfn.IFNA(INDEX('I.KI 2016-17'!AA$8:AA$391,MATCH($B312,'I.KI 2016-17'!$B$8:$B$391,0)),"")</f>
        <v>0</v>
      </c>
      <c r="V312" s="149"/>
      <c r="W312" s="154">
        <f>_xlfn.IFNA(INDEX('I.KI 2016-17'!$H$8:$H$391,MATCH(B312,'I.KI 2016-17'!$B$8:$B$391,0)),"")</f>
        <v>21.959902066307002</v>
      </c>
      <c r="X312" s="153">
        <f>_xlfn.IFNA(INDEX('I.KI 2016-17'!$I$8:$I$391,MATCH(B312,'I.KI 2016-17'!$B$8:$B$391,0)),"")</f>
        <v>36.305430974915993</v>
      </c>
      <c r="Y312" s="155">
        <f>_xlfn.IFNA(INDEX('I.KI 2016-17'!$G$8:$G$391,MATCH(B312,'I.KI 2016-17'!$B$8:$B$391,0)),"")</f>
        <v>58.265333041222995</v>
      </c>
      <c r="Z312" s="149"/>
      <c r="AA312" s="156">
        <f>_xlfn.IFNA(IF($B312=$B$382,0,_xlfn.IFNA(INDEX('I.Supplementary 2017-18'!N$8:N$35,MATCH($B312,'I.Supplementary 2017-18'!$B$8:$B$35,0)),INDEX('I.KI 2017-18'!N$9:N$393,MATCH($B312,'I.KI 2017-18'!$B$9:$B$393,0)))),"")</f>
        <v>13.293218444189653</v>
      </c>
      <c r="AB312" s="193">
        <f>_xlfn.IFNA(IF($B312=$B$382,0,_xlfn.IFNA(INDEX('I.Supplementary 2017-18'!O$8:O$35,MATCH($B312,'I.Supplementary 2017-18'!$B$8:$B$35,0)),INDEX('I.KI 2017-18'!O$9:O$393,MATCH($B312,'I.KI 2017-18'!$B$9:$B$393,0)))),"")</f>
        <v>1.3546858531170394</v>
      </c>
      <c r="AC312" s="193">
        <f>_xlfn.IFNA(IF($B312=$B$382,0,_xlfn.IFNA(INDEX('I.Supplementary 2017-18'!P$8:P$35,MATCH($B312,'I.Supplementary 2017-18'!$B$8:$B$35,0)),INDEX('I.KI 2017-18'!P$9:P$393,MATCH($B312,'I.KI 2017-18'!$B$9:$B$393,0)))),"")</f>
        <v>0</v>
      </c>
      <c r="AD312" s="193">
        <f>_xlfn.IFNA(IF($B312=$B$382,0,_xlfn.IFNA(INDEX('I.Supplementary 2017-18'!Q$8:Q$35,MATCH($B312,'I.Supplementary 2017-18'!$B$8:$B$35,0)),INDEX('I.KI 2017-18'!Q$9:Q$393,MATCH($B312,'I.KI 2017-18'!$B$9:$B$393,0)))),"")</f>
        <v>0</v>
      </c>
      <c r="AE312" s="157">
        <f>_xlfn.IFNA(IF($B312=$B$382,0,_xlfn.IFNA(INDEX('I.Supplementary 2017-18'!R$8:R$35,MATCH($B312,'I.Supplementary 2017-18'!$B$8:$B$35,0)),INDEX('I.KI 2017-18'!R$9:R$393,MATCH($B312,'I.KI 2017-18'!$B$9:$B$393,0)))),"")</f>
        <v>0</v>
      </c>
      <c r="AF312" s="156">
        <f>_xlfn.IFNA(IF($B312=$B$382,0,_xlfn.IFNA(INDEX('I.Supplementary 2017-18'!S$8:S$35,MATCH($B312,'I.Supplementary 2017-18'!$B$8:$B$35,0)),INDEX('I.KI 2017-18'!S$9:S$393,MATCH($B312,'I.KI 2017-18'!$B$9:$B$393,0)))),"")</f>
        <v>31.078838984460148</v>
      </c>
      <c r="AG312" s="193">
        <f>_xlfn.IFNA(IF($B312=$B$382,0,_xlfn.IFNA(INDEX('I.Supplementary 2017-18'!T$8:T$35,MATCH($B312,'I.Supplementary 2017-18'!$B$8:$B$35,0)),INDEX('I.KI 2017-18'!T$9:T$393,MATCH($B312,'I.KI 2017-18'!$B$9:$B$393,0)))),"")</f>
        <v>5.9678045642888806</v>
      </c>
      <c r="AH312" s="193">
        <f>_xlfn.IFNA(IF($B312=$B$382,0,_xlfn.IFNA(INDEX('I.Supplementary 2017-18'!U$8:U$35,MATCH($B312,'I.Supplementary 2017-18'!$B$8:$B$35,0)),INDEX('I.KI 2017-18'!U$9:U$393,MATCH($B312,'I.KI 2017-18'!$B$9:$B$393,0)))),"")</f>
        <v>0</v>
      </c>
      <c r="AI312" s="193">
        <f>_xlfn.IFNA(IF($B312=$B$382,0,_xlfn.IFNA(INDEX('I.Supplementary 2017-18'!V$8:V$35,MATCH($B312,'I.Supplementary 2017-18'!$B$8:$B$35,0)),INDEX('I.KI 2017-18'!V$9:V$393,MATCH($B312,'I.KI 2017-18'!$B$9:$B$393,0)))),"")</f>
        <v>0</v>
      </c>
      <c r="AJ312" s="157">
        <f>_xlfn.IFNA(IF($B312=$B$382,0,_xlfn.IFNA(INDEX('I.Supplementary 2017-18'!W$8:W$35,MATCH($B312,'I.Supplementary 2017-18'!$B$8:$B$35,0)),INDEX('I.KI 2017-18'!W$9:W$393,MATCH($B312,'I.KI 2017-18'!$B$9:$B$393,0)))),"")</f>
        <v>0</v>
      </c>
      <c r="AK312" s="156">
        <f>_xlfn.IFNA(IF($B312=$B$382,0,_xlfn.IFNA(INDEX('I.Supplementary 2017-18'!X$8:X$35,MATCH($B312,'I.Supplementary 2017-18'!$B$8:$B$35,0)),INDEX('I.KI 2017-18'!X$9:X$393,MATCH($B312,'I.KI 2017-18'!$B$9:$B$393,0)))),"")</f>
        <v>44.372057428649804</v>
      </c>
      <c r="AL312" s="193">
        <f>_xlfn.IFNA(IF($B312=$B$382,0,_xlfn.IFNA(INDEX('I.Supplementary 2017-18'!Y$8:Y$35,MATCH($B312,'I.Supplementary 2017-18'!$B$8:$B$35,0)),INDEX('I.KI 2017-18'!Y$9:Y$393,MATCH($B312,'I.KI 2017-18'!$B$9:$B$393,0)))),"")</f>
        <v>7.3224904174059198</v>
      </c>
      <c r="AM312" s="193">
        <f>_xlfn.IFNA(IF($B312=$B$382,0,_xlfn.IFNA(INDEX('I.Supplementary 2017-18'!Z$8:Z$35,MATCH($B312,'I.Supplementary 2017-18'!$B$8:$B$35,0)),INDEX('I.KI 2017-18'!Z$9:Z$393,MATCH($B312,'I.KI 2017-18'!$B$9:$B$393,0)))),"")</f>
        <v>0</v>
      </c>
      <c r="AN312" s="193">
        <f>_xlfn.IFNA(IF($B312=$B$382,0,_xlfn.IFNA(INDEX('I.Supplementary 2017-18'!AA$8:AA$35,MATCH($B312,'I.Supplementary 2017-18'!$B$8:$B$35,0)),INDEX('I.KI 2017-18'!AA$9:AA$393,MATCH($B312,'I.KI 2017-18'!$B$9:$B$393,0)))),"")</f>
        <v>0</v>
      </c>
      <c r="AO312" s="157">
        <f>_xlfn.IFNA(IF($B312=$B$382,0,_xlfn.IFNA(INDEX('I.Supplementary 2017-18'!AB$8:AB$35,MATCH($B312,'I.Supplementary 2017-18'!$B$8:$B$35,0)),INDEX('I.KI 2017-18'!AB$9:AB$393,MATCH($B312,'I.KI 2017-18'!$B$9:$B$393,0)))),"")</f>
        <v>0</v>
      </c>
      <c r="AP312" s="149"/>
      <c r="AQ312" s="156">
        <f>_xlfn.IFNA(IF($B312=$B$381,0,IF($B312=$B$382,0,_xlfn.IFNA(INDEX('I.Supplementary 2017-18'!I$8:I$35,MATCH($B312,'I.Supplementary 2017-18'!$B$8:$B$35,0)),INDEX('I.KI 2017-18'!I$9:I$393,MATCH($B312,'I.KI 2017-18'!$B$9:$B$393,0))))),"")</f>
        <v>14.647904297306692</v>
      </c>
      <c r="AR312" s="149">
        <f>_xlfn.IFNA(IF($B312=$B$381,0,IF($B312=$B$382,0,_xlfn.IFNA(INDEX('I.Supplementary 2017-18'!J$8:J$35,MATCH($B312,'I.Supplementary 2017-18'!$B$8:$B$35,0)),INDEX('I.KI 2017-18'!J$9:J$393,MATCH($B312,'I.KI 2017-18'!$B$9:$B$393,0))))),"")</f>
        <v>37.046643548749032</v>
      </c>
      <c r="AS312" s="157">
        <f>_xlfn.IFNA(IF($B312=$B$381,0,IF($B312=$B$382,0,_xlfn.IFNA(INDEX('I.Supplementary 2017-18'!H$8:H$35,MATCH($B312,'I.Supplementary 2017-18'!$B$8:$B$35,0)),INDEX('I.KI 2017-18'!H$9:H$393,MATCH($B312,'I.KI 2017-18'!$B$9:$B$393,0))))),"")</f>
        <v>51.694547846055727</v>
      </c>
      <c r="AT312" s="149"/>
      <c r="AU312" s="156">
        <f>_xlfn.IFNA(_xlfn.IFNA(INDEX('I.Supplementary 2018-19'!P$8:P$157,MATCH($B312,'I.Supplementary 2018-19'!$B$8:$B$157,0)),INDEX('I.KI 2018-19'!P$9:P$393,MATCH($B312,'I.KI 2018-19'!$B$9:$B$393,0))),"")</f>
        <v>9.3078442290154992</v>
      </c>
      <c r="AV312" s="193">
        <f>_xlfn.IFNA(_xlfn.IFNA(INDEX('I.Supplementary 2018-19'!Q$8:Q$157,MATCH($B312,'I.Supplementary 2018-19'!$B$8:$B$157,0)),INDEX('I.KI 2018-19'!Q$9:Q$393,MATCH($B312,'I.KI 2018-19'!$B$9:$B$393,0))),"")</f>
        <v>0.53167651894147505</v>
      </c>
      <c r="AW312" s="193">
        <f>_xlfn.IFNA(_xlfn.IFNA(INDEX('I.Supplementary 2018-19'!R$8:R$157,MATCH($B312,'I.Supplementary 2018-19'!$B$8:$B$157,0)),INDEX('I.KI 2018-19'!R$9:R$393,MATCH($B312,'I.KI 2018-19'!$B$9:$B$393,0))),"")</f>
        <v>0</v>
      </c>
      <c r="AX312" s="193">
        <f>_xlfn.IFNA(_xlfn.IFNA(INDEX('I.Supplementary 2018-19'!S$8:S$157,MATCH($B312,'I.Supplementary 2018-19'!$B$8:$B$157,0)),INDEX('I.KI 2018-19'!S$9:S$393,MATCH($B312,'I.KI 2018-19'!$B$9:$B$393,0))),"")</f>
        <v>0</v>
      </c>
      <c r="AY312" s="157">
        <f>_xlfn.IFNA(_xlfn.IFNA(INDEX('I.Supplementary 2018-19'!T$8:T$157,MATCH($B312,'I.Supplementary 2018-19'!$B$8:$B$157,0)),INDEX('I.KI 2018-19'!T$9:T$393,MATCH($B312,'I.KI 2018-19'!$B$9:$B$393,0))),"")</f>
        <v>0</v>
      </c>
      <c r="AZ312" s="156">
        <f>_xlfn.IFNA(_xlfn.IFNA(INDEX('I.Supplementary 2018-19'!U$8:U$157,MATCH($B312,'I.Supplementary 2018-19'!$B$8:$B$157,0)),INDEX('I.KI 2018-19'!U$9:U$393,MATCH($B312,'I.KI 2018-19'!$B$9:$B$393,0))),"")</f>
        <v>32.012538009744354</v>
      </c>
      <c r="BA312" s="193">
        <f>_xlfn.IFNA(_xlfn.IFNA(INDEX('I.Supplementary 2018-19'!V$8:V$157,MATCH($B312,'I.Supplementary 2018-19'!$B$8:$B$157,0)),INDEX('I.KI 2018-19'!V$9:V$393,MATCH($B312,'I.KI 2018-19'!$B$9:$B$393,0))),"")</f>
        <v>6.147094830168804</v>
      </c>
      <c r="BB312" s="193">
        <f>_xlfn.IFNA(_xlfn.IFNA(INDEX('I.Supplementary 2018-19'!W$8:W$157,MATCH($B312,'I.Supplementary 2018-19'!$B$8:$B$157,0)),INDEX('I.KI 2018-19'!W$9:W$393,MATCH($B312,'I.KI 2018-19'!$B$9:$B$393,0))),"")</f>
        <v>0</v>
      </c>
      <c r="BC312" s="193">
        <f>_xlfn.IFNA(_xlfn.IFNA(INDEX('I.Supplementary 2018-19'!X$8:X$157,MATCH($B312,'I.Supplementary 2018-19'!$B$8:$B$157,0)),INDEX('I.KI 2018-19'!X$9:X$393,MATCH($B312,'I.KI 2018-19'!$B$9:$B$393,0))),"")</f>
        <v>0</v>
      </c>
      <c r="BD312" s="157">
        <f>_xlfn.IFNA(_xlfn.IFNA(INDEX('I.Supplementary 2018-19'!Y$8:Y$157,MATCH($B312,'I.Supplementary 2018-19'!$B$8:$B$157,0)),INDEX('I.KI 2018-19'!Y$9:Y$393,MATCH($B312,'I.KI 2018-19'!$B$9:$B$393,0))),"")</f>
        <v>0</v>
      </c>
      <c r="BE312" s="156">
        <f>_xlfn.IFNA(_xlfn.IFNA(INDEX('I.Supplementary 2018-19'!Z$8:Z$157,MATCH($B312,'I.Supplementary 2018-19'!$B$8:$B$157,0)),INDEX('I.KI 2018-19'!Z$9:Z$393,MATCH($B312,'I.KI 2018-19'!$B$9:$B$393,0))),"")</f>
        <v>41.320382238759855</v>
      </c>
      <c r="BF312" s="193">
        <f>_xlfn.IFNA(_xlfn.IFNA(INDEX('I.Supplementary 2018-19'!AA$8:AA$157,MATCH($B312,'I.Supplementary 2018-19'!$B$8:$B$157,0)),INDEX('I.KI 2018-19'!AA$9:AA$393,MATCH($B312,'I.KI 2018-19'!$B$9:$B$393,0))),"")</f>
        <v>6.6787713491102787</v>
      </c>
      <c r="BG312" s="193">
        <f>_xlfn.IFNA(_xlfn.IFNA(INDEX('I.Supplementary 2018-19'!AB$8:AB$157,MATCH($B312,'I.Supplementary 2018-19'!$B$8:$B$157,0)),INDEX('I.KI 2018-19'!AB$9:AB$393,MATCH($B312,'I.KI 2018-19'!$B$9:$B$393,0))),"")</f>
        <v>0</v>
      </c>
      <c r="BH312" s="193">
        <f>_xlfn.IFNA(_xlfn.IFNA(INDEX('I.Supplementary 2018-19'!AC$8:AC$157,MATCH($B312,'I.Supplementary 2018-19'!$B$8:$B$157,0)),INDEX('I.KI 2018-19'!AC$9:AC$393,MATCH($B312,'I.KI 2018-19'!$B$9:$B$393,0))),"")</f>
        <v>0</v>
      </c>
      <c r="BI312" s="157">
        <f>_xlfn.IFNA(_xlfn.IFNA(INDEX('I.Supplementary 2018-19'!AD$8:AD$157,MATCH($B312,'I.Supplementary 2018-19'!$B$8:$B$157,0)),INDEX('I.KI 2018-19'!AD$9:AD$393,MATCH($B312,'I.KI 2018-19'!$B$9:$B$393,0))),"")</f>
        <v>0</v>
      </c>
      <c r="BJ312" s="149"/>
      <c r="BK312" s="156">
        <f>_xlfn.IFNA(IF($B312=$B$381,0,IF($B312=$B$382,0,_xlfn.IFNA(INDEX('I.Supplementary 2018-19'!I$8:I$157,MATCH($B312,'I.Supplementary 2018-19'!$B$8:$B$157,0)),INDEX('I.KI 2018-19'!I$9:I$393,MATCH($B312,'I.KI 2018-19'!$B$9:$B$393,0))))),"")</f>
        <v>9.8395207479569748</v>
      </c>
      <c r="BL312" s="149">
        <f>_xlfn.IFNA(IF($B312=$B$381,0,IF($B312=$B$382,0,_xlfn.IFNA(INDEX('I.Supplementary 2018-19'!J$8:J$157,MATCH($B312,'I.Supplementary 2018-19'!$B$8:$B$157,0)),INDEX('I.KI 2018-19'!J$9:J$393,MATCH($B312,'I.KI 2018-19'!$B$9:$B$393,0))))),"")</f>
        <v>38.159632839913158</v>
      </c>
      <c r="BM312" s="157">
        <f>_xlfn.IFNA(IF($B312=$B$381,0,IF($B312=$B$382,0,_xlfn.IFNA(INDEX('I.Supplementary 2018-19'!H$8:H$157,MATCH($B312,'I.Supplementary 2018-19'!$B$8:$B$157,0)),INDEX('I.KI 2018-19'!H$9:H$393,MATCH($B312,'I.KI 2018-19'!$B$9:$B$393,0))))),"")</f>
        <v>47.999153587870133</v>
      </c>
    </row>
    <row r="313" spans="2:65">
      <c r="B313" s="121" t="str">
        <f>'Calculations for 2021-22'!B313</f>
        <v>E3401</v>
      </c>
      <c r="C313" s="160" t="str">
        <f>'Calculations for 2021-22'!D313</f>
        <v>E3401</v>
      </c>
      <c r="D313" t="str">
        <f>'Calculations for 2021-22'!E313</f>
        <v>UNINFIR</v>
      </c>
      <c r="E313" t="str">
        <f>'Calculations for 2021-22'!F313</f>
        <v>P1902</v>
      </c>
      <c r="F313" s="120" t="str">
        <f>'Calculations for 2021-22'!H313</f>
        <v>Stoke-on-Trent</v>
      </c>
      <c r="G313" s="156">
        <f>_xlfn.IFNA(INDEX('I.KI 2016-17'!M$8:M$391,MATCH($B313,'I.KI 2016-17'!$B$8:$B$391,0)),"")</f>
        <v>43.459750363250002</v>
      </c>
      <c r="H313" s="149">
        <f>_xlfn.IFNA(INDEX('I.KI 2016-17'!N$8:N$391,MATCH($B313,'I.KI 2016-17'!$B$8:$B$391,0)),"")</f>
        <v>5.0851849618639999</v>
      </c>
      <c r="I313" s="149">
        <f>_xlfn.IFNA(INDEX('I.KI 2016-17'!O$8:O$391,MATCH($B313,'I.KI 2016-17'!$B$8:$B$391,0)),"")</f>
        <v>0</v>
      </c>
      <c r="J313" s="149">
        <f>_xlfn.IFNA(INDEX('I.KI 2016-17'!P$8:P$391,MATCH($B313,'I.KI 2016-17'!$B$8:$B$391,0)),"")</f>
        <v>0</v>
      </c>
      <c r="K313" s="157">
        <f>_xlfn.IFNA(INDEX('I.KI 2016-17'!Q$8:Q$391,MATCH($B313,'I.KI 2016-17'!$B$8:$B$391,0)),"")</f>
        <v>0</v>
      </c>
      <c r="L313" s="156">
        <f>_xlfn.IFNA(INDEX('I.KI 2016-17'!R$8:R$391,MATCH($B313,'I.KI 2016-17'!$B$8:$B$391,0)),"")</f>
        <v>57.717828332181</v>
      </c>
      <c r="M313" s="193">
        <f>_xlfn.IFNA(INDEX('I.KI 2016-17'!S$8:S$391,MATCH($B313,'I.KI 2016-17'!$B$8:$B$391,0)),"")</f>
        <v>8.9695789418749996</v>
      </c>
      <c r="N313" s="193">
        <f>_xlfn.IFNA(INDEX('I.KI 2016-17'!T$8:T$391,MATCH($B313,'I.KI 2016-17'!$B$8:$B$391,0)),"")</f>
        <v>0</v>
      </c>
      <c r="O313" s="193">
        <f>_xlfn.IFNA(INDEX('I.KI 2016-17'!U$8:U$391,MATCH($B313,'I.KI 2016-17'!$B$8:$B$391,0)),"")</f>
        <v>0</v>
      </c>
      <c r="P313" s="157">
        <f>_xlfn.IFNA(INDEX('I.KI 2016-17'!V$8:V$391,MATCH($B313,'I.KI 2016-17'!$B$8:$B$391,0)),"")</f>
        <v>0</v>
      </c>
      <c r="Q313" s="156">
        <f>_xlfn.IFNA(INDEX('I.KI 2016-17'!W$8:W$391,MATCH($B313,'I.KI 2016-17'!$B$8:$B$391,0)),"")</f>
        <v>101.17757869543101</v>
      </c>
      <c r="R313" s="193">
        <f>_xlfn.IFNA(INDEX('I.KI 2016-17'!X$8:X$391,MATCH($B313,'I.KI 2016-17'!$B$8:$B$391,0)),"")</f>
        <v>14.054763903739</v>
      </c>
      <c r="S313" s="193">
        <f>_xlfn.IFNA(INDEX('I.KI 2016-17'!Y$8:Y$391,MATCH($B313,'I.KI 2016-17'!$B$8:$B$391,0)),"")</f>
        <v>0</v>
      </c>
      <c r="T313" s="193">
        <f>_xlfn.IFNA(INDEX('I.KI 2016-17'!Z$8:Z$391,MATCH($B313,'I.KI 2016-17'!$B$8:$B$391,0)),"")</f>
        <v>0</v>
      </c>
      <c r="U313" s="157">
        <f>_xlfn.IFNA(INDEX('I.KI 2016-17'!AA$8:AA$391,MATCH($B313,'I.KI 2016-17'!$B$8:$B$391,0)),"")</f>
        <v>0</v>
      </c>
      <c r="V313" s="149"/>
      <c r="W313" s="154">
        <f>_xlfn.IFNA(INDEX('I.KI 2016-17'!$H$8:$H$391,MATCH(B313,'I.KI 2016-17'!$B$8:$B$391,0)),"")</f>
        <v>48.544935325114004</v>
      </c>
      <c r="X313" s="153">
        <f>_xlfn.IFNA(INDEX('I.KI 2016-17'!$I$8:$I$391,MATCH(B313,'I.KI 2016-17'!$B$8:$B$391,0)),"")</f>
        <v>66.687407274056</v>
      </c>
      <c r="Y313" s="155">
        <f>_xlfn.IFNA(INDEX('I.KI 2016-17'!$G$8:$G$391,MATCH(B313,'I.KI 2016-17'!$B$8:$B$391,0)),"")</f>
        <v>115.23234259917001</v>
      </c>
      <c r="Z313" s="149"/>
      <c r="AA313" s="156">
        <f>_xlfn.IFNA(IF($B313=$B$382,0,_xlfn.IFNA(INDEX('I.Supplementary 2017-18'!N$8:N$35,MATCH($B313,'I.Supplementary 2017-18'!$B$8:$B$35,0)),INDEX('I.KI 2017-18'!N$9:N$393,MATCH($B313,'I.KI 2017-18'!$B$9:$B$393,0)))),"")</f>
        <v>34.294775088581048</v>
      </c>
      <c r="AB313" s="193">
        <f>_xlfn.IFNA(IF($B313=$B$382,0,_xlfn.IFNA(INDEX('I.Supplementary 2017-18'!O$8:O$35,MATCH($B313,'I.Supplementary 2017-18'!$B$8:$B$35,0)),INDEX('I.KI 2017-18'!O$9:O$393,MATCH($B313,'I.KI 2017-18'!$B$9:$B$393,0)))),"")</f>
        <v>3.4648549521031269</v>
      </c>
      <c r="AC313" s="193">
        <f>_xlfn.IFNA(IF($B313=$B$382,0,_xlfn.IFNA(INDEX('I.Supplementary 2017-18'!P$8:P$35,MATCH($B313,'I.Supplementary 2017-18'!$B$8:$B$35,0)),INDEX('I.KI 2017-18'!P$9:P$393,MATCH($B313,'I.KI 2017-18'!$B$9:$B$393,0)))),"")</f>
        <v>0</v>
      </c>
      <c r="AD313" s="193">
        <f>_xlfn.IFNA(IF($B313=$B$382,0,_xlfn.IFNA(INDEX('I.Supplementary 2017-18'!Q$8:Q$35,MATCH($B313,'I.Supplementary 2017-18'!$B$8:$B$35,0)),INDEX('I.KI 2017-18'!Q$9:Q$393,MATCH($B313,'I.KI 2017-18'!$B$9:$B$393,0)))),"")</f>
        <v>0</v>
      </c>
      <c r="AE313" s="157">
        <f>_xlfn.IFNA(IF($B313=$B$382,0,_xlfn.IFNA(INDEX('I.Supplementary 2017-18'!R$8:R$35,MATCH($B313,'I.Supplementary 2017-18'!$B$8:$B$35,0)),INDEX('I.KI 2017-18'!R$9:R$393,MATCH($B313,'I.KI 2017-18'!$B$9:$B$393,0)))),"")</f>
        <v>0</v>
      </c>
      <c r="AF313" s="156">
        <f>_xlfn.IFNA(IF($B313=$B$382,0,_xlfn.IFNA(INDEX('I.Supplementary 2017-18'!S$8:S$35,MATCH($B313,'I.Supplementary 2017-18'!$B$8:$B$35,0)),INDEX('I.KI 2017-18'!S$9:S$393,MATCH($B313,'I.KI 2017-18'!$B$9:$B$393,0)))),"")</f>
        <v>58.896196938346478</v>
      </c>
      <c r="AG313" s="193">
        <f>_xlfn.IFNA(IF($B313=$B$382,0,_xlfn.IFNA(INDEX('I.Supplementary 2017-18'!T$8:T$35,MATCH($B313,'I.Supplementary 2017-18'!$B$8:$B$35,0)),INDEX('I.KI 2017-18'!T$9:T$393,MATCH($B313,'I.KI 2017-18'!$B$9:$B$393,0)))),"")</f>
        <v>9.1527020866821545</v>
      </c>
      <c r="AH313" s="193">
        <f>_xlfn.IFNA(IF($B313=$B$382,0,_xlfn.IFNA(INDEX('I.Supplementary 2017-18'!U$8:U$35,MATCH($B313,'I.Supplementary 2017-18'!$B$8:$B$35,0)),INDEX('I.KI 2017-18'!U$9:U$393,MATCH($B313,'I.KI 2017-18'!$B$9:$B$393,0)))),"")</f>
        <v>0</v>
      </c>
      <c r="AI313" s="193">
        <f>_xlfn.IFNA(IF($B313=$B$382,0,_xlfn.IFNA(INDEX('I.Supplementary 2017-18'!V$8:V$35,MATCH($B313,'I.Supplementary 2017-18'!$B$8:$B$35,0)),INDEX('I.KI 2017-18'!V$9:V$393,MATCH($B313,'I.KI 2017-18'!$B$9:$B$393,0)))),"")</f>
        <v>0</v>
      </c>
      <c r="AJ313" s="157">
        <f>_xlfn.IFNA(IF($B313=$B$382,0,_xlfn.IFNA(INDEX('I.Supplementary 2017-18'!W$8:W$35,MATCH($B313,'I.Supplementary 2017-18'!$B$8:$B$35,0)),INDEX('I.KI 2017-18'!W$9:W$393,MATCH($B313,'I.KI 2017-18'!$B$9:$B$393,0)))),"")</f>
        <v>0</v>
      </c>
      <c r="AK313" s="156">
        <f>_xlfn.IFNA(IF($B313=$B$382,0,_xlfn.IFNA(INDEX('I.Supplementary 2017-18'!X$8:X$35,MATCH($B313,'I.Supplementary 2017-18'!$B$8:$B$35,0)),INDEX('I.KI 2017-18'!X$9:X$393,MATCH($B313,'I.KI 2017-18'!$B$9:$B$393,0)))),"")</f>
        <v>93.190972026927525</v>
      </c>
      <c r="AL313" s="193">
        <f>_xlfn.IFNA(IF($B313=$B$382,0,_xlfn.IFNA(INDEX('I.Supplementary 2017-18'!Y$8:Y$35,MATCH($B313,'I.Supplementary 2017-18'!$B$8:$B$35,0)),INDEX('I.KI 2017-18'!Y$9:Y$393,MATCH($B313,'I.KI 2017-18'!$B$9:$B$393,0)))),"")</f>
        <v>12.617557038785282</v>
      </c>
      <c r="AM313" s="193">
        <f>_xlfn.IFNA(IF($B313=$B$382,0,_xlfn.IFNA(INDEX('I.Supplementary 2017-18'!Z$8:Z$35,MATCH($B313,'I.Supplementary 2017-18'!$B$8:$B$35,0)),INDEX('I.KI 2017-18'!Z$9:Z$393,MATCH($B313,'I.KI 2017-18'!$B$9:$B$393,0)))),"")</f>
        <v>0</v>
      </c>
      <c r="AN313" s="193">
        <f>_xlfn.IFNA(IF($B313=$B$382,0,_xlfn.IFNA(INDEX('I.Supplementary 2017-18'!AA$8:AA$35,MATCH($B313,'I.Supplementary 2017-18'!$B$8:$B$35,0)),INDEX('I.KI 2017-18'!AA$9:AA$393,MATCH($B313,'I.KI 2017-18'!$B$9:$B$393,0)))),"")</f>
        <v>0</v>
      </c>
      <c r="AO313" s="157">
        <f>_xlfn.IFNA(IF($B313=$B$382,0,_xlfn.IFNA(INDEX('I.Supplementary 2017-18'!AB$8:AB$35,MATCH($B313,'I.Supplementary 2017-18'!$B$8:$B$35,0)),INDEX('I.KI 2017-18'!AB$9:AB$393,MATCH($B313,'I.KI 2017-18'!$B$9:$B$393,0)))),"")</f>
        <v>0</v>
      </c>
      <c r="AP313" s="149"/>
      <c r="AQ313" s="156">
        <f>_xlfn.IFNA(IF($B313=$B$381,0,IF($B313=$B$382,0,_xlfn.IFNA(INDEX('I.Supplementary 2017-18'!I$8:I$35,MATCH($B313,'I.Supplementary 2017-18'!$B$8:$B$35,0)),INDEX('I.KI 2017-18'!I$9:I$393,MATCH($B313,'I.KI 2017-18'!$B$9:$B$393,0))))),"")</f>
        <v>37.759630040684179</v>
      </c>
      <c r="AR313" s="149">
        <f>_xlfn.IFNA(IF($B313=$B$381,0,IF($B313=$B$382,0,_xlfn.IFNA(INDEX('I.Supplementary 2017-18'!J$8:J$35,MATCH($B313,'I.Supplementary 2017-18'!$B$8:$B$35,0)),INDEX('I.KI 2017-18'!J$9:J$393,MATCH($B313,'I.KI 2017-18'!$B$9:$B$393,0))))),"")</f>
        <v>68.048899025028632</v>
      </c>
      <c r="AS313" s="157">
        <f>_xlfn.IFNA(IF($B313=$B$381,0,IF($B313=$B$382,0,_xlfn.IFNA(INDEX('I.Supplementary 2017-18'!H$8:H$35,MATCH($B313,'I.Supplementary 2017-18'!$B$8:$B$35,0)),INDEX('I.KI 2017-18'!H$9:H$393,MATCH($B313,'I.KI 2017-18'!$B$9:$B$393,0))))),"")</f>
        <v>105.8085290657128</v>
      </c>
      <c r="AT313" s="149"/>
      <c r="AU313" s="156">
        <f>_xlfn.IFNA(_xlfn.IFNA(INDEX('I.Supplementary 2018-19'!P$8:P$157,MATCH($B313,'I.Supplementary 2018-19'!$B$8:$B$157,0)),INDEX('I.KI 2018-19'!P$9:P$393,MATCH($B313,'I.KI 2018-19'!$B$9:$B$393,0))),"")</f>
        <v>27.98739593280915</v>
      </c>
      <c r="AV313" s="193">
        <f>_xlfn.IFNA(_xlfn.IFNA(INDEX('I.Supplementary 2018-19'!Q$8:Q$157,MATCH($B313,'I.Supplementary 2018-19'!$B$8:$B$157,0)),INDEX('I.KI 2018-19'!Q$9:Q$393,MATCH($B313,'I.KI 2018-19'!$B$9:$B$393,0))),"")</f>
        <v>2.4206571206805556</v>
      </c>
      <c r="AW313" s="193">
        <f>_xlfn.IFNA(_xlfn.IFNA(INDEX('I.Supplementary 2018-19'!R$8:R$157,MATCH($B313,'I.Supplementary 2018-19'!$B$8:$B$157,0)),INDEX('I.KI 2018-19'!R$9:R$393,MATCH($B313,'I.KI 2018-19'!$B$9:$B$393,0))),"")</f>
        <v>0</v>
      </c>
      <c r="AX313" s="193">
        <f>_xlfn.IFNA(_xlfn.IFNA(INDEX('I.Supplementary 2018-19'!S$8:S$157,MATCH($B313,'I.Supplementary 2018-19'!$B$8:$B$157,0)),INDEX('I.KI 2018-19'!S$9:S$393,MATCH($B313,'I.KI 2018-19'!$B$9:$B$393,0))),"")</f>
        <v>0</v>
      </c>
      <c r="AY313" s="157">
        <f>_xlfn.IFNA(_xlfn.IFNA(INDEX('I.Supplementary 2018-19'!T$8:T$157,MATCH($B313,'I.Supplementary 2018-19'!$B$8:$B$157,0)),INDEX('I.KI 2018-19'!T$9:T$393,MATCH($B313,'I.KI 2018-19'!$B$9:$B$393,0))),"")</f>
        <v>0</v>
      </c>
      <c r="AZ313" s="156">
        <f>_xlfn.IFNA(_xlfn.IFNA(INDEX('I.Supplementary 2018-19'!U$8:U$157,MATCH($B313,'I.Supplementary 2018-19'!$B$8:$B$157,0)),INDEX('I.KI 2018-19'!U$9:U$393,MATCH($B313,'I.KI 2018-19'!$B$9:$B$393,0))),"")</f>
        <v>60.665610580271043</v>
      </c>
      <c r="BA313" s="193">
        <f>_xlfn.IFNA(_xlfn.IFNA(INDEX('I.Supplementary 2018-19'!V$8:V$157,MATCH($B313,'I.Supplementary 2018-19'!$B$8:$B$157,0)),INDEX('I.KI 2018-19'!V$9:V$393,MATCH($B313,'I.KI 2018-19'!$B$9:$B$393,0))),"")</f>
        <v>9.4276759691146648</v>
      </c>
      <c r="BB313" s="193">
        <f>_xlfn.IFNA(_xlfn.IFNA(INDEX('I.Supplementary 2018-19'!W$8:W$157,MATCH($B313,'I.Supplementary 2018-19'!$B$8:$B$157,0)),INDEX('I.KI 2018-19'!W$9:W$393,MATCH($B313,'I.KI 2018-19'!$B$9:$B$393,0))),"")</f>
        <v>0</v>
      </c>
      <c r="BC313" s="193">
        <f>_xlfn.IFNA(_xlfn.IFNA(INDEX('I.Supplementary 2018-19'!X$8:X$157,MATCH($B313,'I.Supplementary 2018-19'!$B$8:$B$157,0)),INDEX('I.KI 2018-19'!X$9:X$393,MATCH($B313,'I.KI 2018-19'!$B$9:$B$393,0))),"")</f>
        <v>0</v>
      </c>
      <c r="BD313" s="157">
        <f>_xlfn.IFNA(_xlfn.IFNA(INDEX('I.Supplementary 2018-19'!Y$8:Y$157,MATCH($B313,'I.Supplementary 2018-19'!$B$8:$B$157,0)),INDEX('I.KI 2018-19'!Y$9:Y$393,MATCH($B313,'I.KI 2018-19'!$B$9:$B$393,0))),"")</f>
        <v>0</v>
      </c>
      <c r="BE313" s="156">
        <f>_xlfn.IFNA(_xlfn.IFNA(INDEX('I.Supplementary 2018-19'!Z$8:Z$157,MATCH($B313,'I.Supplementary 2018-19'!$B$8:$B$157,0)),INDEX('I.KI 2018-19'!Z$9:Z$393,MATCH($B313,'I.KI 2018-19'!$B$9:$B$393,0))),"")</f>
        <v>88.653006513080186</v>
      </c>
      <c r="BF313" s="193">
        <f>_xlfn.IFNA(_xlfn.IFNA(INDEX('I.Supplementary 2018-19'!AA$8:AA$157,MATCH($B313,'I.Supplementary 2018-19'!$B$8:$B$157,0)),INDEX('I.KI 2018-19'!AA$9:AA$393,MATCH($B313,'I.KI 2018-19'!$B$9:$B$393,0))),"")</f>
        <v>11.84833308979522</v>
      </c>
      <c r="BG313" s="193">
        <f>_xlfn.IFNA(_xlfn.IFNA(INDEX('I.Supplementary 2018-19'!AB$8:AB$157,MATCH($B313,'I.Supplementary 2018-19'!$B$8:$B$157,0)),INDEX('I.KI 2018-19'!AB$9:AB$393,MATCH($B313,'I.KI 2018-19'!$B$9:$B$393,0))),"")</f>
        <v>0</v>
      </c>
      <c r="BH313" s="193">
        <f>_xlfn.IFNA(_xlfn.IFNA(INDEX('I.Supplementary 2018-19'!AC$8:AC$157,MATCH($B313,'I.Supplementary 2018-19'!$B$8:$B$157,0)),INDEX('I.KI 2018-19'!AC$9:AC$393,MATCH($B313,'I.KI 2018-19'!$B$9:$B$393,0))),"")</f>
        <v>0</v>
      </c>
      <c r="BI313" s="157">
        <f>_xlfn.IFNA(_xlfn.IFNA(INDEX('I.Supplementary 2018-19'!AD$8:AD$157,MATCH($B313,'I.Supplementary 2018-19'!$B$8:$B$157,0)),INDEX('I.KI 2018-19'!AD$9:AD$393,MATCH($B313,'I.KI 2018-19'!$B$9:$B$393,0))),"")</f>
        <v>0</v>
      </c>
      <c r="BJ313" s="149"/>
      <c r="BK313" s="156">
        <f>_xlfn.IFNA(IF($B313=$B$381,0,IF($B313=$B$382,0,_xlfn.IFNA(INDEX('I.Supplementary 2018-19'!I$8:I$157,MATCH($B313,'I.Supplementary 2018-19'!$B$8:$B$157,0)),INDEX('I.KI 2018-19'!I$9:I$393,MATCH($B313,'I.KI 2018-19'!$B$9:$B$393,0))))),"")</f>
        <v>30.408053053489706</v>
      </c>
      <c r="BL313" s="149">
        <f>_xlfn.IFNA(IF($B313=$B$381,0,IF($B313=$B$382,0,_xlfn.IFNA(INDEX('I.Supplementary 2018-19'!J$8:J$157,MATCH($B313,'I.Supplementary 2018-19'!$B$8:$B$157,0)),INDEX('I.KI 2018-19'!J$9:J$393,MATCH($B313,'I.KI 2018-19'!$B$9:$B$393,0))))),"")</f>
        <v>70.093286549385709</v>
      </c>
      <c r="BM313" s="157">
        <f>_xlfn.IFNA(IF($B313=$B$381,0,IF($B313=$B$382,0,_xlfn.IFNA(INDEX('I.Supplementary 2018-19'!H$8:H$157,MATCH($B313,'I.Supplementary 2018-19'!$B$8:$B$157,0)),INDEX('I.KI 2018-19'!H$9:H$393,MATCH($B313,'I.KI 2018-19'!$B$9:$B$393,0))))),"")</f>
        <v>100.50133960287542</v>
      </c>
    </row>
    <row r="314" spans="2:65">
      <c r="B314" s="121" t="str">
        <f>'Calculations for 2021-22'!B314</f>
        <v>E3734</v>
      </c>
      <c r="C314" s="160" t="str">
        <f>'Calculations for 2021-22'!D314</f>
        <v>E3734</v>
      </c>
      <c r="D314" t="str">
        <f>'Calculations for 2021-22'!E314</f>
        <v>SD</v>
      </c>
      <c r="E314">
        <f>'Calculations for 2021-22'!F314</f>
        <v>0</v>
      </c>
      <c r="F314" s="120" t="str">
        <f>'Calculations for 2021-22'!H314</f>
        <v>Stratford-on-Avon</v>
      </c>
      <c r="G314" s="156">
        <f>_xlfn.IFNA(INDEX('I.KI 2016-17'!M$8:M$391,MATCH($B314,'I.KI 2016-17'!$B$8:$B$391,0)),"")</f>
        <v>0</v>
      </c>
      <c r="H314" s="149">
        <f>_xlfn.IFNA(INDEX('I.KI 2016-17'!N$8:N$391,MATCH($B314,'I.KI 2016-17'!$B$8:$B$391,0)),"")</f>
        <v>1.1173336217000001</v>
      </c>
      <c r="I314" s="149">
        <f>_xlfn.IFNA(INDEX('I.KI 2016-17'!O$8:O$391,MATCH($B314,'I.KI 2016-17'!$B$8:$B$391,0)),"")</f>
        <v>0</v>
      </c>
      <c r="J314" s="149">
        <f>_xlfn.IFNA(INDEX('I.KI 2016-17'!P$8:P$391,MATCH($B314,'I.KI 2016-17'!$B$8:$B$391,0)),"")</f>
        <v>0</v>
      </c>
      <c r="K314" s="157">
        <f>_xlfn.IFNA(INDEX('I.KI 2016-17'!Q$8:Q$391,MATCH($B314,'I.KI 2016-17'!$B$8:$B$391,0)),"")</f>
        <v>0</v>
      </c>
      <c r="L314" s="156">
        <f>_xlfn.IFNA(INDEX('I.KI 2016-17'!R$8:R$391,MATCH($B314,'I.KI 2016-17'!$B$8:$B$391,0)),"")</f>
        <v>0</v>
      </c>
      <c r="M314" s="193">
        <f>_xlfn.IFNA(INDEX('I.KI 2016-17'!S$8:S$391,MATCH($B314,'I.KI 2016-17'!$B$8:$B$391,0)),"")</f>
        <v>2.2608789237330003</v>
      </c>
      <c r="N314" s="193">
        <f>_xlfn.IFNA(INDEX('I.KI 2016-17'!T$8:T$391,MATCH($B314,'I.KI 2016-17'!$B$8:$B$391,0)),"")</f>
        <v>0</v>
      </c>
      <c r="O314" s="193">
        <f>_xlfn.IFNA(INDEX('I.KI 2016-17'!U$8:U$391,MATCH($B314,'I.KI 2016-17'!$B$8:$B$391,0)),"")</f>
        <v>0</v>
      </c>
      <c r="P314" s="157">
        <f>_xlfn.IFNA(INDEX('I.KI 2016-17'!V$8:V$391,MATCH($B314,'I.KI 2016-17'!$B$8:$B$391,0)),"")</f>
        <v>0</v>
      </c>
      <c r="Q314" s="156">
        <f>_xlfn.IFNA(INDEX('I.KI 2016-17'!W$8:W$391,MATCH($B314,'I.KI 2016-17'!$B$8:$B$391,0)),"")</f>
        <v>0</v>
      </c>
      <c r="R314" s="193">
        <f>_xlfn.IFNA(INDEX('I.KI 2016-17'!X$8:X$391,MATCH($B314,'I.KI 2016-17'!$B$8:$B$391,0)),"")</f>
        <v>3.3782125454330005</v>
      </c>
      <c r="S314" s="193">
        <f>_xlfn.IFNA(INDEX('I.KI 2016-17'!Y$8:Y$391,MATCH($B314,'I.KI 2016-17'!$B$8:$B$391,0)),"")</f>
        <v>0</v>
      </c>
      <c r="T314" s="193">
        <f>_xlfn.IFNA(INDEX('I.KI 2016-17'!Z$8:Z$391,MATCH($B314,'I.KI 2016-17'!$B$8:$B$391,0)),"")</f>
        <v>0</v>
      </c>
      <c r="U314" s="157">
        <f>_xlfn.IFNA(INDEX('I.KI 2016-17'!AA$8:AA$391,MATCH($B314,'I.KI 2016-17'!$B$8:$B$391,0)),"")</f>
        <v>0</v>
      </c>
      <c r="V314" s="149"/>
      <c r="W314" s="154">
        <f>_xlfn.IFNA(INDEX('I.KI 2016-17'!$H$8:$H$391,MATCH(B314,'I.KI 2016-17'!$B$8:$B$391,0)),"")</f>
        <v>1.1173336217000001</v>
      </c>
      <c r="X314" s="153">
        <f>_xlfn.IFNA(INDEX('I.KI 2016-17'!$I$8:$I$391,MATCH(B314,'I.KI 2016-17'!$B$8:$B$391,0)),"")</f>
        <v>2.2608789237330003</v>
      </c>
      <c r="Y314" s="155">
        <f>_xlfn.IFNA(INDEX('I.KI 2016-17'!$G$8:$G$391,MATCH(B314,'I.KI 2016-17'!$B$8:$B$391,0)),"")</f>
        <v>3.3782125454330005</v>
      </c>
      <c r="Z314" s="149"/>
      <c r="AA314" s="156">
        <f>_xlfn.IFNA(IF($B314=$B$382,0,_xlfn.IFNA(INDEX('I.Supplementary 2017-18'!N$8:N$35,MATCH($B314,'I.Supplementary 2017-18'!$B$8:$B$35,0)),INDEX('I.KI 2017-18'!N$9:N$393,MATCH($B314,'I.KI 2017-18'!$B$9:$B$393,0)))),"")</f>
        <v>0</v>
      </c>
      <c r="AB314" s="193">
        <f>_xlfn.IFNA(IF($B314=$B$382,0,_xlfn.IFNA(INDEX('I.Supplementary 2017-18'!O$8:O$35,MATCH($B314,'I.Supplementary 2017-18'!$B$8:$B$35,0)),INDEX('I.KI 2017-18'!O$9:O$393,MATCH($B314,'I.KI 2017-18'!$B$9:$B$393,0)))),"")</f>
        <v>0.4914001528836256</v>
      </c>
      <c r="AC314" s="193">
        <f>_xlfn.IFNA(IF($B314=$B$382,0,_xlfn.IFNA(INDEX('I.Supplementary 2017-18'!P$8:P$35,MATCH($B314,'I.Supplementary 2017-18'!$B$8:$B$35,0)),INDEX('I.KI 2017-18'!P$9:P$393,MATCH($B314,'I.KI 2017-18'!$B$9:$B$393,0)))),"")</f>
        <v>0</v>
      </c>
      <c r="AD314" s="193">
        <f>_xlfn.IFNA(IF($B314=$B$382,0,_xlfn.IFNA(INDEX('I.Supplementary 2017-18'!Q$8:Q$35,MATCH($B314,'I.Supplementary 2017-18'!$B$8:$B$35,0)),INDEX('I.KI 2017-18'!Q$9:Q$393,MATCH($B314,'I.KI 2017-18'!$B$9:$B$393,0)))),"")</f>
        <v>0</v>
      </c>
      <c r="AE314" s="157">
        <f>_xlfn.IFNA(IF($B314=$B$382,0,_xlfn.IFNA(INDEX('I.Supplementary 2017-18'!R$8:R$35,MATCH($B314,'I.Supplementary 2017-18'!$B$8:$B$35,0)),INDEX('I.KI 2017-18'!R$9:R$393,MATCH($B314,'I.KI 2017-18'!$B$9:$B$393,0)))),"")</f>
        <v>0</v>
      </c>
      <c r="AF314" s="156">
        <f>_xlfn.IFNA(IF($B314=$B$382,0,_xlfn.IFNA(INDEX('I.Supplementary 2017-18'!S$8:S$35,MATCH($B314,'I.Supplementary 2017-18'!$B$8:$B$35,0)),INDEX('I.KI 2017-18'!S$9:S$393,MATCH($B314,'I.KI 2017-18'!$B$9:$B$393,0)))),"")</f>
        <v>0</v>
      </c>
      <c r="AG314" s="193">
        <f>_xlfn.IFNA(IF($B314=$B$382,0,_xlfn.IFNA(INDEX('I.Supplementary 2017-18'!T$8:T$35,MATCH($B314,'I.Supplementary 2017-18'!$B$8:$B$35,0)),INDEX('I.KI 2017-18'!T$9:T$393,MATCH($B314,'I.KI 2017-18'!$B$9:$B$393,0)))),"")</f>
        <v>2.3070370835780882</v>
      </c>
      <c r="AH314" s="193">
        <f>_xlfn.IFNA(IF($B314=$B$382,0,_xlfn.IFNA(INDEX('I.Supplementary 2017-18'!U$8:U$35,MATCH($B314,'I.Supplementary 2017-18'!$B$8:$B$35,0)),INDEX('I.KI 2017-18'!U$9:U$393,MATCH($B314,'I.KI 2017-18'!$B$9:$B$393,0)))),"")</f>
        <v>0</v>
      </c>
      <c r="AI314" s="193">
        <f>_xlfn.IFNA(IF($B314=$B$382,0,_xlfn.IFNA(INDEX('I.Supplementary 2017-18'!V$8:V$35,MATCH($B314,'I.Supplementary 2017-18'!$B$8:$B$35,0)),INDEX('I.KI 2017-18'!V$9:V$393,MATCH($B314,'I.KI 2017-18'!$B$9:$B$393,0)))),"")</f>
        <v>0</v>
      </c>
      <c r="AJ314" s="157">
        <f>_xlfn.IFNA(IF($B314=$B$382,0,_xlfn.IFNA(INDEX('I.Supplementary 2017-18'!W$8:W$35,MATCH($B314,'I.Supplementary 2017-18'!$B$8:$B$35,0)),INDEX('I.KI 2017-18'!W$9:W$393,MATCH($B314,'I.KI 2017-18'!$B$9:$B$393,0)))),"")</f>
        <v>0</v>
      </c>
      <c r="AK314" s="156">
        <f>_xlfn.IFNA(IF($B314=$B$382,0,_xlfn.IFNA(INDEX('I.Supplementary 2017-18'!X$8:X$35,MATCH($B314,'I.Supplementary 2017-18'!$B$8:$B$35,0)),INDEX('I.KI 2017-18'!X$9:X$393,MATCH($B314,'I.KI 2017-18'!$B$9:$B$393,0)))),"")</f>
        <v>0</v>
      </c>
      <c r="AL314" s="193">
        <f>_xlfn.IFNA(IF($B314=$B$382,0,_xlfn.IFNA(INDEX('I.Supplementary 2017-18'!Y$8:Y$35,MATCH($B314,'I.Supplementary 2017-18'!$B$8:$B$35,0)),INDEX('I.KI 2017-18'!Y$9:Y$393,MATCH($B314,'I.KI 2017-18'!$B$9:$B$393,0)))),"")</f>
        <v>2.7984372364617141</v>
      </c>
      <c r="AM314" s="193">
        <f>_xlfn.IFNA(IF($B314=$B$382,0,_xlfn.IFNA(INDEX('I.Supplementary 2017-18'!Z$8:Z$35,MATCH($B314,'I.Supplementary 2017-18'!$B$8:$B$35,0)),INDEX('I.KI 2017-18'!Z$9:Z$393,MATCH($B314,'I.KI 2017-18'!$B$9:$B$393,0)))),"")</f>
        <v>0</v>
      </c>
      <c r="AN314" s="193">
        <f>_xlfn.IFNA(IF($B314=$B$382,0,_xlfn.IFNA(INDEX('I.Supplementary 2017-18'!AA$8:AA$35,MATCH($B314,'I.Supplementary 2017-18'!$B$8:$B$35,0)),INDEX('I.KI 2017-18'!AA$9:AA$393,MATCH($B314,'I.KI 2017-18'!$B$9:$B$393,0)))),"")</f>
        <v>0</v>
      </c>
      <c r="AO314" s="157">
        <f>_xlfn.IFNA(IF($B314=$B$382,0,_xlfn.IFNA(INDEX('I.Supplementary 2017-18'!AB$8:AB$35,MATCH($B314,'I.Supplementary 2017-18'!$B$8:$B$35,0)),INDEX('I.KI 2017-18'!AB$9:AB$393,MATCH($B314,'I.KI 2017-18'!$B$9:$B$393,0)))),"")</f>
        <v>0</v>
      </c>
      <c r="AP314" s="149"/>
      <c r="AQ314" s="156">
        <f>_xlfn.IFNA(IF($B314=$B$381,0,IF($B314=$B$382,0,_xlfn.IFNA(INDEX('I.Supplementary 2017-18'!I$8:I$35,MATCH($B314,'I.Supplementary 2017-18'!$B$8:$B$35,0)),INDEX('I.KI 2017-18'!I$9:I$393,MATCH($B314,'I.KI 2017-18'!$B$9:$B$393,0))))),"")</f>
        <v>0.4914001528836256</v>
      </c>
      <c r="AR314" s="149">
        <f>_xlfn.IFNA(IF($B314=$B$381,0,IF($B314=$B$382,0,_xlfn.IFNA(INDEX('I.Supplementary 2017-18'!J$8:J$35,MATCH($B314,'I.Supplementary 2017-18'!$B$8:$B$35,0)),INDEX('I.KI 2017-18'!J$9:J$393,MATCH($B314,'I.KI 2017-18'!$B$9:$B$393,0))))),"")</f>
        <v>2.3070370835780882</v>
      </c>
      <c r="AS314" s="157">
        <f>_xlfn.IFNA(IF($B314=$B$381,0,IF($B314=$B$382,0,_xlfn.IFNA(INDEX('I.Supplementary 2017-18'!H$8:H$35,MATCH($B314,'I.Supplementary 2017-18'!$B$8:$B$35,0)),INDEX('I.KI 2017-18'!H$9:H$393,MATCH($B314,'I.KI 2017-18'!$B$9:$B$393,0))))),"")</f>
        <v>2.7984372364617141</v>
      </c>
      <c r="AT314" s="149"/>
      <c r="AU314" s="156">
        <f>_xlfn.IFNA(_xlfn.IFNA(INDEX('I.Supplementary 2018-19'!P$8:P$157,MATCH($B314,'I.Supplementary 2018-19'!$B$8:$B$157,0)),INDEX('I.KI 2018-19'!P$9:P$393,MATCH($B314,'I.KI 2018-19'!$B$9:$B$393,0))),"")</f>
        <v>0</v>
      </c>
      <c r="AV314" s="193">
        <f>_xlfn.IFNA(_xlfn.IFNA(INDEX('I.Supplementary 2018-19'!Q$8:Q$157,MATCH($B314,'I.Supplementary 2018-19'!$B$8:$B$157,0)),INDEX('I.KI 2018-19'!Q$9:Q$393,MATCH($B314,'I.KI 2018-19'!$B$9:$B$393,0))),"")</f>
        <v>0.11154523598996177</v>
      </c>
      <c r="AW314" s="193">
        <f>_xlfn.IFNA(_xlfn.IFNA(INDEX('I.Supplementary 2018-19'!R$8:R$157,MATCH($B314,'I.Supplementary 2018-19'!$B$8:$B$157,0)),INDEX('I.KI 2018-19'!R$9:R$393,MATCH($B314,'I.KI 2018-19'!$B$9:$B$393,0))),"")</f>
        <v>0</v>
      </c>
      <c r="AX314" s="193">
        <f>_xlfn.IFNA(_xlfn.IFNA(INDEX('I.Supplementary 2018-19'!S$8:S$157,MATCH($B314,'I.Supplementary 2018-19'!$B$8:$B$157,0)),INDEX('I.KI 2018-19'!S$9:S$393,MATCH($B314,'I.KI 2018-19'!$B$9:$B$393,0))),"")</f>
        <v>0</v>
      </c>
      <c r="AY314" s="157">
        <f>_xlfn.IFNA(_xlfn.IFNA(INDEX('I.Supplementary 2018-19'!T$8:T$157,MATCH($B314,'I.Supplementary 2018-19'!$B$8:$B$157,0)),INDEX('I.KI 2018-19'!T$9:T$393,MATCH($B314,'I.KI 2018-19'!$B$9:$B$393,0))),"")</f>
        <v>0</v>
      </c>
      <c r="AZ314" s="156">
        <f>_xlfn.IFNA(_xlfn.IFNA(INDEX('I.Supplementary 2018-19'!U$8:U$157,MATCH($B314,'I.Supplementary 2018-19'!$B$8:$B$157,0)),INDEX('I.KI 2018-19'!U$9:U$393,MATCH($B314,'I.KI 2018-19'!$B$9:$B$393,0))),"")</f>
        <v>0</v>
      </c>
      <c r="BA314" s="193">
        <f>_xlfn.IFNA(_xlfn.IFNA(INDEX('I.Supplementary 2018-19'!V$8:V$157,MATCH($B314,'I.Supplementary 2018-19'!$B$8:$B$157,0)),INDEX('I.KI 2018-19'!V$9:V$393,MATCH($B314,'I.KI 2018-19'!$B$9:$B$393,0))),"")</f>
        <v>2.3763472105525372</v>
      </c>
      <c r="BB314" s="193">
        <f>_xlfn.IFNA(_xlfn.IFNA(INDEX('I.Supplementary 2018-19'!W$8:W$157,MATCH($B314,'I.Supplementary 2018-19'!$B$8:$B$157,0)),INDEX('I.KI 2018-19'!W$9:W$393,MATCH($B314,'I.KI 2018-19'!$B$9:$B$393,0))),"")</f>
        <v>0</v>
      </c>
      <c r="BC314" s="193">
        <f>_xlfn.IFNA(_xlfn.IFNA(INDEX('I.Supplementary 2018-19'!X$8:X$157,MATCH($B314,'I.Supplementary 2018-19'!$B$8:$B$157,0)),INDEX('I.KI 2018-19'!X$9:X$393,MATCH($B314,'I.KI 2018-19'!$B$9:$B$393,0))),"")</f>
        <v>0</v>
      </c>
      <c r="BD314" s="157">
        <f>_xlfn.IFNA(_xlfn.IFNA(INDEX('I.Supplementary 2018-19'!Y$8:Y$157,MATCH($B314,'I.Supplementary 2018-19'!$B$8:$B$157,0)),INDEX('I.KI 2018-19'!Y$9:Y$393,MATCH($B314,'I.KI 2018-19'!$B$9:$B$393,0))),"")</f>
        <v>0</v>
      </c>
      <c r="BE314" s="156">
        <f>_xlfn.IFNA(_xlfn.IFNA(INDEX('I.Supplementary 2018-19'!Z$8:Z$157,MATCH($B314,'I.Supplementary 2018-19'!$B$8:$B$157,0)),INDEX('I.KI 2018-19'!Z$9:Z$393,MATCH($B314,'I.KI 2018-19'!$B$9:$B$393,0))),"")</f>
        <v>0</v>
      </c>
      <c r="BF314" s="193">
        <f>_xlfn.IFNA(_xlfn.IFNA(INDEX('I.Supplementary 2018-19'!AA$8:AA$157,MATCH($B314,'I.Supplementary 2018-19'!$B$8:$B$157,0)),INDEX('I.KI 2018-19'!AA$9:AA$393,MATCH($B314,'I.KI 2018-19'!$B$9:$B$393,0))),"")</f>
        <v>2.487892446542499</v>
      </c>
      <c r="BG314" s="193">
        <f>_xlfn.IFNA(_xlfn.IFNA(INDEX('I.Supplementary 2018-19'!AB$8:AB$157,MATCH($B314,'I.Supplementary 2018-19'!$B$8:$B$157,0)),INDEX('I.KI 2018-19'!AB$9:AB$393,MATCH($B314,'I.KI 2018-19'!$B$9:$B$393,0))),"")</f>
        <v>0</v>
      </c>
      <c r="BH314" s="193">
        <f>_xlfn.IFNA(_xlfn.IFNA(INDEX('I.Supplementary 2018-19'!AC$8:AC$157,MATCH($B314,'I.Supplementary 2018-19'!$B$8:$B$157,0)),INDEX('I.KI 2018-19'!AC$9:AC$393,MATCH($B314,'I.KI 2018-19'!$B$9:$B$393,0))),"")</f>
        <v>0</v>
      </c>
      <c r="BI314" s="157">
        <f>_xlfn.IFNA(_xlfn.IFNA(INDEX('I.Supplementary 2018-19'!AD$8:AD$157,MATCH($B314,'I.Supplementary 2018-19'!$B$8:$B$157,0)),INDEX('I.KI 2018-19'!AD$9:AD$393,MATCH($B314,'I.KI 2018-19'!$B$9:$B$393,0))),"")</f>
        <v>0</v>
      </c>
      <c r="BJ314" s="149"/>
      <c r="BK314" s="156">
        <f>_xlfn.IFNA(IF($B314=$B$381,0,IF($B314=$B$382,0,_xlfn.IFNA(INDEX('I.Supplementary 2018-19'!I$8:I$157,MATCH($B314,'I.Supplementary 2018-19'!$B$8:$B$157,0)),INDEX('I.KI 2018-19'!I$9:I$393,MATCH($B314,'I.KI 2018-19'!$B$9:$B$393,0))))),"")</f>
        <v>0.11154523598996177</v>
      </c>
      <c r="BL314" s="149">
        <f>_xlfn.IFNA(IF($B314=$B$381,0,IF($B314=$B$382,0,_xlfn.IFNA(INDEX('I.Supplementary 2018-19'!J$8:J$157,MATCH($B314,'I.Supplementary 2018-19'!$B$8:$B$157,0)),INDEX('I.KI 2018-19'!J$9:J$393,MATCH($B314,'I.KI 2018-19'!$B$9:$B$393,0))))),"")</f>
        <v>2.3763472105525372</v>
      </c>
      <c r="BM314" s="157">
        <f>_xlfn.IFNA(IF($B314=$B$381,0,IF($B314=$B$382,0,_xlfn.IFNA(INDEX('I.Supplementary 2018-19'!H$8:H$157,MATCH($B314,'I.Supplementary 2018-19'!$B$8:$B$157,0)),INDEX('I.KI 2018-19'!H$9:H$393,MATCH($B314,'I.KI 2018-19'!$B$9:$B$393,0))))),"")</f>
        <v>2.487892446542499</v>
      </c>
    </row>
    <row r="315" spans="2:65">
      <c r="B315" s="121" t="str">
        <f>'Calculations for 2021-22'!B315</f>
        <v>E1635</v>
      </c>
      <c r="C315" s="160" t="str">
        <f>'Calculations for 2021-22'!D315</f>
        <v>E1635</v>
      </c>
      <c r="D315" t="str">
        <f>'Calculations for 2021-22'!E315</f>
        <v>SD</v>
      </c>
      <c r="E315">
        <f>'Calculations for 2021-22'!F315</f>
        <v>0</v>
      </c>
      <c r="F315" s="120" t="str">
        <f>'Calculations for 2021-22'!H315</f>
        <v>Stroud</v>
      </c>
      <c r="G315" s="156">
        <f>_xlfn.IFNA(INDEX('I.KI 2016-17'!M$8:M$391,MATCH($B315,'I.KI 2016-17'!$B$8:$B$391,0)),"")</f>
        <v>0</v>
      </c>
      <c r="H315" s="149">
        <f>_xlfn.IFNA(INDEX('I.KI 2016-17'!N$8:N$391,MATCH($B315,'I.KI 2016-17'!$B$8:$B$391,0)),"")</f>
        <v>1.0532850199670001</v>
      </c>
      <c r="I315" s="149">
        <f>_xlfn.IFNA(INDEX('I.KI 2016-17'!O$8:O$391,MATCH($B315,'I.KI 2016-17'!$B$8:$B$391,0)),"")</f>
        <v>0</v>
      </c>
      <c r="J315" s="149">
        <f>_xlfn.IFNA(INDEX('I.KI 2016-17'!P$8:P$391,MATCH($B315,'I.KI 2016-17'!$B$8:$B$391,0)),"")</f>
        <v>0</v>
      </c>
      <c r="K315" s="157">
        <f>_xlfn.IFNA(INDEX('I.KI 2016-17'!Q$8:Q$391,MATCH($B315,'I.KI 2016-17'!$B$8:$B$391,0)),"")</f>
        <v>0</v>
      </c>
      <c r="L315" s="156">
        <f>_xlfn.IFNA(INDEX('I.KI 2016-17'!R$8:R$391,MATCH($B315,'I.KI 2016-17'!$B$8:$B$391,0)),"")</f>
        <v>0</v>
      </c>
      <c r="M315" s="193">
        <f>_xlfn.IFNA(INDEX('I.KI 2016-17'!S$8:S$391,MATCH($B315,'I.KI 2016-17'!$B$8:$B$391,0)),"")</f>
        <v>2.2606528372240002</v>
      </c>
      <c r="N315" s="193">
        <f>_xlfn.IFNA(INDEX('I.KI 2016-17'!T$8:T$391,MATCH($B315,'I.KI 2016-17'!$B$8:$B$391,0)),"")</f>
        <v>0</v>
      </c>
      <c r="O315" s="193">
        <f>_xlfn.IFNA(INDEX('I.KI 2016-17'!U$8:U$391,MATCH($B315,'I.KI 2016-17'!$B$8:$B$391,0)),"")</f>
        <v>0</v>
      </c>
      <c r="P315" s="157">
        <f>_xlfn.IFNA(INDEX('I.KI 2016-17'!V$8:V$391,MATCH($B315,'I.KI 2016-17'!$B$8:$B$391,0)),"")</f>
        <v>0</v>
      </c>
      <c r="Q315" s="156">
        <f>_xlfn.IFNA(INDEX('I.KI 2016-17'!W$8:W$391,MATCH($B315,'I.KI 2016-17'!$B$8:$B$391,0)),"")</f>
        <v>0</v>
      </c>
      <c r="R315" s="193">
        <f>_xlfn.IFNA(INDEX('I.KI 2016-17'!X$8:X$391,MATCH($B315,'I.KI 2016-17'!$B$8:$B$391,0)),"")</f>
        <v>3.3139378571910001</v>
      </c>
      <c r="S315" s="193">
        <f>_xlfn.IFNA(INDEX('I.KI 2016-17'!Y$8:Y$391,MATCH($B315,'I.KI 2016-17'!$B$8:$B$391,0)),"")</f>
        <v>0</v>
      </c>
      <c r="T315" s="193">
        <f>_xlfn.IFNA(INDEX('I.KI 2016-17'!Z$8:Z$391,MATCH($B315,'I.KI 2016-17'!$B$8:$B$391,0)),"")</f>
        <v>0</v>
      </c>
      <c r="U315" s="157">
        <f>_xlfn.IFNA(INDEX('I.KI 2016-17'!AA$8:AA$391,MATCH($B315,'I.KI 2016-17'!$B$8:$B$391,0)),"")</f>
        <v>0</v>
      </c>
      <c r="V315" s="149"/>
      <c r="W315" s="154">
        <f>_xlfn.IFNA(INDEX('I.KI 2016-17'!$H$8:$H$391,MATCH(B315,'I.KI 2016-17'!$B$8:$B$391,0)),"")</f>
        <v>1.0532850199670001</v>
      </c>
      <c r="X315" s="153">
        <f>_xlfn.IFNA(INDEX('I.KI 2016-17'!$I$8:$I$391,MATCH(B315,'I.KI 2016-17'!$B$8:$B$391,0)),"")</f>
        <v>2.2606528372240002</v>
      </c>
      <c r="Y315" s="155">
        <f>_xlfn.IFNA(INDEX('I.KI 2016-17'!$G$8:$G$391,MATCH(B315,'I.KI 2016-17'!$B$8:$B$391,0)),"")</f>
        <v>3.3139378571910001</v>
      </c>
      <c r="Z315" s="149"/>
      <c r="AA315" s="156">
        <f>_xlfn.IFNA(IF($B315=$B$382,0,_xlfn.IFNA(INDEX('I.Supplementary 2017-18'!N$8:N$35,MATCH($B315,'I.Supplementary 2017-18'!$B$8:$B$35,0)),INDEX('I.KI 2017-18'!N$9:N$393,MATCH($B315,'I.KI 2017-18'!$B$9:$B$393,0)))),"")</f>
        <v>0</v>
      </c>
      <c r="AB315" s="193">
        <f>_xlfn.IFNA(IF($B315=$B$382,0,_xlfn.IFNA(INDEX('I.Supplementary 2017-18'!O$8:O$35,MATCH($B315,'I.Supplementary 2017-18'!$B$8:$B$35,0)),INDEX('I.KI 2017-18'!O$9:O$393,MATCH($B315,'I.KI 2017-18'!$B$9:$B$393,0)))),"")</f>
        <v>0.34660971351692454</v>
      </c>
      <c r="AC315" s="193">
        <f>_xlfn.IFNA(IF($B315=$B$382,0,_xlfn.IFNA(INDEX('I.Supplementary 2017-18'!P$8:P$35,MATCH($B315,'I.Supplementary 2017-18'!$B$8:$B$35,0)),INDEX('I.KI 2017-18'!P$9:P$393,MATCH($B315,'I.KI 2017-18'!$B$9:$B$393,0)))),"")</f>
        <v>0</v>
      </c>
      <c r="AD315" s="193">
        <f>_xlfn.IFNA(IF($B315=$B$382,0,_xlfn.IFNA(INDEX('I.Supplementary 2017-18'!Q$8:Q$35,MATCH($B315,'I.Supplementary 2017-18'!$B$8:$B$35,0)),INDEX('I.KI 2017-18'!Q$9:Q$393,MATCH($B315,'I.KI 2017-18'!$B$9:$B$393,0)))),"")</f>
        <v>0</v>
      </c>
      <c r="AE315" s="157">
        <f>_xlfn.IFNA(IF($B315=$B$382,0,_xlfn.IFNA(INDEX('I.Supplementary 2017-18'!R$8:R$35,MATCH($B315,'I.Supplementary 2017-18'!$B$8:$B$35,0)),INDEX('I.KI 2017-18'!R$9:R$393,MATCH($B315,'I.KI 2017-18'!$B$9:$B$393,0)))),"")</f>
        <v>0</v>
      </c>
      <c r="AF315" s="156">
        <f>_xlfn.IFNA(IF($B315=$B$382,0,_xlfn.IFNA(INDEX('I.Supplementary 2017-18'!S$8:S$35,MATCH($B315,'I.Supplementary 2017-18'!$B$8:$B$35,0)),INDEX('I.KI 2017-18'!S$9:S$393,MATCH($B315,'I.KI 2017-18'!$B$9:$B$393,0)))),"")</f>
        <v>0</v>
      </c>
      <c r="AG315" s="193">
        <f>_xlfn.IFNA(IF($B315=$B$382,0,_xlfn.IFNA(INDEX('I.Supplementary 2017-18'!T$8:T$35,MATCH($B315,'I.Supplementary 2017-18'!$B$8:$B$35,0)),INDEX('I.KI 2017-18'!T$9:T$393,MATCH($B315,'I.KI 2017-18'!$B$9:$B$393,0)))),"")</f>
        <v>2.3068063812813464</v>
      </c>
      <c r="AH315" s="193">
        <f>_xlfn.IFNA(IF($B315=$B$382,0,_xlfn.IFNA(INDEX('I.Supplementary 2017-18'!U$8:U$35,MATCH($B315,'I.Supplementary 2017-18'!$B$8:$B$35,0)),INDEX('I.KI 2017-18'!U$9:U$393,MATCH($B315,'I.KI 2017-18'!$B$9:$B$393,0)))),"")</f>
        <v>0</v>
      </c>
      <c r="AI315" s="193">
        <f>_xlfn.IFNA(IF($B315=$B$382,0,_xlfn.IFNA(INDEX('I.Supplementary 2017-18'!V$8:V$35,MATCH($B315,'I.Supplementary 2017-18'!$B$8:$B$35,0)),INDEX('I.KI 2017-18'!V$9:V$393,MATCH($B315,'I.KI 2017-18'!$B$9:$B$393,0)))),"")</f>
        <v>0</v>
      </c>
      <c r="AJ315" s="157">
        <f>_xlfn.IFNA(IF($B315=$B$382,0,_xlfn.IFNA(INDEX('I.Supplementary 2017-18'!W$8:W$35,MATCH($B315,'I.Supplementary 2017-18'!$B$8:$B$35,0)),INDEX('I.KI 2017-18'!W$9:W$393,MATCH($B315,'I.KI 2017-18'!$B$9:$B$393,0)))),"")</f>
        <v>0</v>
      </c>
      <c r="AK315" s="156">
        <f>_xlfn.IFNA(IF($B315=$B$382,0,_xlfn.IFNA(INDEX('I.Supplementary 2017-18'!X$8:X$35,MATCH($B315,'I.Supplementary 2017-18'!$B$8:$B$35,0)),INDEX('I.KI 2017-18'!X$9:X$393,MATCH($B315,'I.KI 2017-18'!$B$9:$B$393,0)))),"")</f>
        <v>0</v>
      </c>
      <c r="AL315" s="193">
        <f>_xlfn.IFNA(IF($B315=$B$382,0,_xlfn.IFNA(INDEX('I.Supplementary 2017-18'!Y$8:Y$35,MATCH($B315,'I.Supplementary 2017-18'!$B$8:$B$35,0)),INDEX('I.KI 2017-18'!Y$9:Y$393,MATCH($B315,'I.KI 2017-18'!$B$9:$B$393,0)))),"")</f>
        <v>2.653416094798271</v>
      </c>
      <c r="AM315" s="193">
        <f>_xlfn.IFNA(IF($B315=$B$382,0,_xlfn.IFNA(INDEX('I.Supplementary 2017-18'!Z$8:Z$35,MATCH($B315,'I.Supplementary 2017-18'!$B$8:$B$35,0)),INDEX('I.KI 2017-18'!Z$9:Z$393,MATCH($B315,'I.KI 2017-18'!$B$9:$B$393,0)))),"")</f>
        <v>0</v>
      </c>
      <c r="AN315" s="193">
        <f>_xlfn.IFNA(IF($B315=$B$382,0,_xlfn.IFNA(INDEX('I.Supplementary 2017-18'!AA$8:AA$35,MATCH($B315,'I.Supplementary 2017-18'!$B$8:$B$35,0)),INDEX('I.KI 2017-18'!AA$9:AA$393,MATCH($B315,'I.KI 2017-18'!$B$9:$B$393,0)))),"")</f>
        <v>0</v>
      </c>
      <c r="AO315" s="157">
        <f>_xlfn.IFNA(IF($B315=$B$382,0,_xlfn.IFNA(INDEX('I.Supplementary 2017-18'!AB$8:AB$35,MATCH($B315,'I.Supplementary 2017-18'!$B$8:$B$35,0)),INDEX('I.KI 2017-18'!AB$9:AB$393,MATCH($B315,'I.KI 2017-18'!$B$9:$B$393,0)))),"")</f>
        <v>0</v>
      </c>
      <c r="AP315" s="149"/>
      <c r="AQ315" s="156">
        <f>_xlfn.IFNA(IF($B315=$B$381,0,IF($B315=$B$382,0,_xlfn.IFNA(INDEX('I.Supplementary 2017-18'!I$8:I$35,MATCH($B315,'I.Supplementary 2017-18'!$B$8:$B$35,0)),INDEX('I.KI 2017-18'!I$9:I$393,MATCH($B315,'I.KI 2017-18'!$B$9:$B$393,0))))),"")</f>
        <v>0.34660971351692454</v>
      </c>
      <c r="AR315" s="149">
        <f>_xlfn.IFNA(IF($B315=$B$381,0,IF($B315=$B$382,0,_xlfn.IFNA(INDEX('I.Supplementary 2017-18'!J$8:J$35,MATCH($B315,'I.Supplementary 2017-18'!$B$8:$B$35,0)),INDEX('I.KI 2017-18'!J$9:J$393,MATCH($B315,'I.KI 2017-18'!$B$9:$B$393,0))))),"")</f>
        <v>2.3068063812813464</v>
      </c>
      <c r="AS315" s="157">
        <f>_xlfn.IFNA(IF($B315=$B$381,0,IF($B315=$B$382,0,_xlfn.IFNA(INDEX('I.Supplementary 2017-18'!H$8:H$35,MATCH($B315,'I.Supplementary 2017-18'!$B$8:$B$35,0)),INDEX('I.KI 2017-18'!H$9:H$393,MATCH($B315,'I.KI 2017-18'!$B$9:$B$393,0))))),"")</f>
        <v>2.653416094798271</v>
      </c>
      <c r="AT315" s="149"/>
      <c r="AU315" s="156">
        <f>_xlfn.IFNA(_xlfn.IFNA(INDEX('I.Supplementary 2018-19'!P$8:P$157,MATCH($B315,'I.Supplementary 2018-19'!$B$8:$B$157,0)),INDEX('I.KI 2018-19'!P$9:P$393,MATCH($B315,'I.KI 2018-19'!$B$9:$B$393,0))),"")</f>
        <v>0</v>
      </c>
      <c r="AV315" s="193">
        <f>_xlfn.IFNA(_xlfn.IFNA(INDEX('I.Supplementary 2018-19'!Q$8:Q$157,MATCH($B315,'I.Supplementary 2018-19'!$B$8:$B$157,0)),INDEX('I.KI 2018-19'!Q$9:Q$393,MATCH($B315,'I.KI 2018-19'!$B$9:$B$393,0))),"")</f>
        <v>0</v>
      </c>
      <c r="AW315" s="193">
        <f>_xlfn.IFNA(_xlfn.IFNA(INDEX('I.Supplementary 2018-19'!R$8:R$157,MATCH($B315,'I.Supplementary 2018-19'!$B$8:$B$157,0)),INDEX('I.KI 2018-19'!R$9:R$393,MATCH($B315,'I.KI 2018-19'!$B$9:$B$393,0))),"")</f>
        <v>0</v>
      </c>
      <c r="AX315" s="193">
        <f>_xlfn.IFNA(_xlfn.IFNA(INDEX('I.Supplementary 2018-19'!S$8:S$157,MATCH($B315,'I.Supplementary 2018-19'!$B$8:$B$157,0)),INDEX('I.KI 2018-19'!S$9:S$393,MATCH($B315,'I.KI 2018-19'!$B$9:$B$393,0))),"")</f>
        <v>0</v>
      </c>
      <c r="AY315" s="157">
        <f>_xlfn.IFNA(_xlfn.IFNA(INDEX('I.Supplementary 2018-19'!T$8:T$157,MATCH($B315,'I.Supplementary 2018-19'!$B$8:$B$157,0)),INDEX('I.KI 2018-19'!T$9:T$393,MATCH($B315,'I.KI 2018-19'!$B$9:$B$393,0))),"")</f>
        <v>0</v>
      </c>
      <c r="AZ315" s="156">
        <f>_xlfn.IFNA(_xlfn.IFNA(INDEX('I.Supplementary 2018-19'!U$8:U$157,MATCH($B315,'I.Supplementary 2018-19'!$B$8:$B$157,0)),INDEX('I.KI 2018-19'!U$9:U$393,MATCH($B315,'I.KI 2018-19'!$B$9:$B$393,0))),"")</f>
        <v>0</v>
      </c>
      <c r="BA315" s="193">
        <f>_xlfn.IFNA(_xlfn.IFNA(INDEX('I.Supplementary 2018-19'!V$8:V$157,MATCH($B315,'I.Supplementary 2018-19'!$B$8:$B$157,0)),INDEX('I.KI 2018-19'!V$9:V$393,MATCH($B315,'I.KI 2018-19'!$B$9:$B$393,0))),"")</f>
        <v>2.3761095772855074</v>
      </c>
      <c r="BB315" s="193">
        <f>_xlfn.IFNA(_xlfn.IFNA(INDEX('I.Supplementary 2018-19'!W$8:W$157,MATCH($B315,'I.Supplementary 2018-19'!$B$8:$B$157,0)),INDEX('I.KI 2018-19'!W$9:W$393,MATCH($B315,'I.KI 2018-19'!$B$9:$B$393,0))),"")</f>
        <v>0</v>
      </c>
      <c r="BC315" s="193">
        <f>_xlfn.IFNA(_xlfn.IFNA(INDEX('I.Supplementary 2018-19'!X$8:X$157,MATCH($B315,'I.Supplementary 2018-19'!$B$8:$B$157,0)),INDEX('I.KI 2018-19'!X$9:X$393,MATCH($B315,'I.KI 2018-19'!$B$9:$B$393,0))),"")</f>
        <v>0</v>
      </c>
      <c r="BD315" s="157">
        <f>_xlfn.IFNA(_xlfn.IFNA(INDEX('I.Supplementary 2018-19'!Y$8:Y$157,MATCH($B315,'I.Supplementary 2018-19'!$B$8:$B$157,0)),INDEX('I.KI 2018-19'!Y$9:Y$393,MATCH($B315,'I.KI 2018-19'!$B$9:$B$393,0))),"")</f>
        <v>0</v>
      </c>
      <c r="BE315" s="156">
        <f>_xlfn.IFNA(_xlfn.IFNA(INDEX('I.Supplementary 2018-19'!Z$8:Z$157,MATCH($B315,'I.Supplementary 2018-19'!$B$8:$B$157,0)),INDEX('I.KI 2018-19'!Z$9:Z$393,MATCH($B315,'I.KI 2018-19'!$B$9:$B$393,0))),"")</f>
        <v>0</v>
      </c>
      <c r="BF315" s="193">
        <f>_xlfn.IFNA(_xlfn.IFNA(INDEX('I.Supplementary 2018-19'!AA$8:AA$157,MATCH($B315,'I.Supplementary 2018-19'!$B$8:$B$157,0)),INDEX('I.KI 2018-19'!AA$9:AA$393,MATCH($B315,'I.KI 2018-19'!$B$9:$B$393,0))),"")</f>
        <v>2.3761095772855074</v>
      </c>
      <c r="BG315" s="193">
        <f>_xlfn.IFNA(_xlfn.IFNA(INDEX('I.Supplementary 2018-19'!AB$8:AB$157,MATCH($B315,'I.Supplementary 2018-19'!$B$8:$B$157,0)),INDEX('I.KI 2018-19'!AB$9:AB$393,MATCH($B315,'I.KI 2018-19'!$B$9:$B$393,0))),"")</f>
        <v>0</v>
      </c>
      <c r="BH315" s="193">
        <f>_xlfn.IFNA(_xlfn.IFNA(INDEX('I.Supplementary 2018-19'!AC$8:AC$157,MATCH($B315,'I.Supplementary 2018-19'!$B$8:$B$157,0)),INDEX('I.KI 2018-19'!AC$9:AC$393,MATCH($B315,'I.KI 2018-19'!$B$9:$B$393,0))),"")</f>
        <v>0</v>
      </c>
      <c r="BI315" s="157">
        <f>_xlfn.IFNA(_xlfn.IFNA(INDEX('I.Supplementary 2018-19'!AD$8:AD$157,MATCH($B315,'I.Supplementary 2018-19'!$B$8:$B$157,0)),INDEX('I.KI 2018-19'!AD$9:AD$393,MATCH($B315,'I.KI 2018-19'!$B$9:$B$393,0))),"")</f>
        <v>0</v>
      </c>
      <c r="BJ315" s="149"/>
      <c r="BK315" s="156">
        <f>_xlfn.IFNA(IF($B315=$B$381,0,IF($B315=$B$382,0,_xlfn.IFNA(INDEX('I.Supplementary 2018-19'!I$8:I$157,MATCH($B315,'I.Supplementary 2018-19'!$B$8:$B$157,0)),INDEX('I.KI 2018-19'!I$9:I$393,MATCH($B315,'I.KI 2018-19'!$B$9:$B$393,0))))),"")</f>
        <v>0</v>
      </c>
      <c r="BL315" s="149">
        <f>_xlfn.IFNA(IF($B315=$B$381,0,IF($B315=$B$382,0,_xlfn.IFNA(INDEX('I.Supplementary 2018-19'!J$8:J$157,MATCH($B315,'I.Supplementary 2018-19'!$B$8:$B$157,0)),INDEX('I.KI 2018-19'!J$9:J$393,MATCH($B315,'I.KI 2018-19'!$B$9:$B$393,0))))),"")</f>
        <v>2.3761095772855074</v>
      </c>
      <c r="BM315" s="157">
        <f>_xlfn.IFNA(IF($B315=$B$381,0,IF($B315=$B$382,0,_xlfn.IFNA(INDEX('I.Supplementary 2018-19'!H$8:H$157,MATCH($B315,'I.Supplementary 2018-19'!$B$8:$B$157,0)),INDEX('I.KI 2018-19'!H$9:H$393,MATCH($B315,'I.KI 2018-19'!$B$9:$B$393,0))))),"")</f>
        <v>2.3761095772855074</v>
      </c>
    </row>
    <row r="316" spans="2:65">
      <c r="B316" s="121" t="str">
        <f>'Calculations for 2021-22'!B316</f>
        <v>E3520</v>
      </c>
      <c r="C316" s="160" t="str">
        <f>'Calculations for 2021-22'!D316</f>
        <v>E3520</v>
      </c>
      <c r="D316" t="str">
        <f>'Calculations for 2021-22'!E316</f>
        <v>SCFIR</v>
      </c>
      <c r="E316">
        <f>'Calculations for 2021-22'!F316</f>
        <v>0</v>
      </c>
      <c r="F316" s="120" t="str">
        <f>'Calculations for 2021-22'!H316</f>
        <v>Suffolk</v>
      </c>
      <c r="G316" s="156">
        <f>_xlfn.IFNA(INDEX('I.KI 2016-17'!M$8:M$391,MATCH($B316,'I.KI 2016-17'!$B$8:$B$391,0)),"")</f>
        <v>63.510640075955003</v>
      </c>
      <c r="H316" s="149">
        <f>_xlfn.IFNA(INDEX('I.KI 2016-17'!N$8:N$391,MATCH($B316,'I.KI 2016-17'!$B$8:$B$391,0)),"")</f>
        <v>0</v>
      </c>
      <c r="I316" s="149">
        <f>_xlfn.IFNA(INDEX('I.KI 2016-17'!O$8:O$391,MATCH($B316,'I.KI 2016-17'!$B$8:$B$391,0)),"")</f>
        <v>4.7196578957709994</v>
      </c>
      <c r="J316" s="149">
        <f>_xlfn.IFNA(INDEX('I.KI 2016-17'!P$8:P$391,MATCH($B316,'I.KI 2016-17'!$B$8:$B$391,0)),"")</f>
        <v>0</v>
      </c>
      <c r="K316" s="157">
        <f>_xlfn.IFNA(INDEX('I.KI 2016-17'!Q$8:Q$391,MATCH($B316,'I.KI 2016-17'!$B$8:$B$391,0)),"")</f>
        <v>0</v>
      </c>
      <c r="L316" s="156">
        <f>_xlfn.IFNA(INDEX('I.KI 2016-17'!R$8:R$391,MATCH($B316,'I.KI 2016-17'!$B$8:$B$391,0)),"")</f>
        <v>88.993871291163003</v>
      </c>
      <c r="M316" s="193">
        <f>_xlfn.IFNA(INDEX('I.KI 2016-17'!S$8:S$391,MATCH($B316,'I.KI 2016-17'!$B$8:$B$391,0)),"")</f>
        <v>0</v>
      </c>
      <c r="N316" s="193">
        <f>_xlfn.IFNA(INDEX('I.KI 2016-17'!T$8:T$391,MATCH($B316,'I.KI 2016-17'!$B$8:$B$391,0)),"")</f>
        <v>4.9998296997689993</v>
      </c>
      <c r="O316" s="193">
        <f>_xlfn.IFNA(INDEX('I.KI 2016-17'!U$8:U$391,MATCH($B316,'I.KI 2016-17'!$B$8:$B$391,0)),"")</f>
        <v>0</v>
      </c>
      <c r="P316" s="157">
        <f>_xlfn.IFNA(INDEX('I.KI 2016-17'!V$8:V$391,MATCH($B316,'I.KI 2016-17'!$B$8:$B$391,0)),"")</f>
        <v>0</v>
      </c>
      <c r="Q316" s="156">
        <f>_xlfn.IFNA(INDEX('I.KI 2016-17'!W$8:W$391,MATCH($B316,'I.KI 2016-17'!$B$8:$B$391,0)),"")</f>
        <v>152.504511367118</v>
      </c>
      <c r="R316" s="193">
        <f>_xlfn.IFNA(INDEX('I.KI 2016-17'!X$8:X$391,MATCH($B316,'I.KI 2016-17'!$B$8:$B$391,0)),"")</f>
        <v>0</v>
      </c>
      <c r="S316" s="193">
        <f>_xlfn.IFNA(INDEX('I.KI 2016-17'!Y$8:Y$391,MATCH($B316,'I.KI 2016-17'!$B$8:$B$391,0)),"")</f>
        <v>9.7194875955399986</v>
      </c>
      <c r="T316" s="193">
        <f>_xlfn.IFNA(INDEX('I.KI 2016-17'!Z$8:Z$391,MATCH($B316,'I.KI 2016-17'!$B$8:$B$391,0)),"")</f>
        <v>0</v>
      </c>
      <c r="U316" s="157">
        <f>_xlfn.IFNA(INDEX('I.KI 2016-17'!AA$8:AA$391,MATCH($B316,'I.KI 2016-17'!$B$8:$B$391,0)),"")</f>
        <v>0</v>
      </c>
      <c r="V316" s="149"/>
      <c r="W316" s="154">
        <f>_xlfn.IFNA(INDEX('I.KI 2016-17'!$H$8:$H$391,MATCH(B316,'I.KI 2016-17'!$B$8:$B$391,0)),"")</f>
        <v>68.230297971726003</v>
      </c>
      <c r="X316" s="153">
        <f>_xlfn.IFNA(INDEX('I.KI 2016-17'!$I$8:$I$391,MATCH(B316,'I.KI 2016-17'!$B$8:$B$391,0)),"")</f>
        <v>93.993700990931998</v>
      </c>
      <c r="Y316" s="155">
        <f>_xlfn.IFNA(INDEX('I.KI 2016-17'!$G$8:$G$391,MATCH(B316,'I.KI 2016-17'!$B$8:$B$391,0)),"")</f>
        <v>162.22399896265802</v>
      </c>
      <c r="Z316" s="149"/>
      <c r="AA316" s="156">
        <f>_xlfn.IFNA(IF($B316=$B$382,0,_xlfn.IFNA(INDEX('I.Supplementary 2017-18'!N$8:N$35,MATCH($B316,'I.Supplementary 2017-18'!$B$8:$B$35,0)),INDEX('I.KI 2017-18'!N$9:N$393,MATCH($B316,'I.KI 2017-18'!$B$9:$B$393,0)))),"")</f>
        <v>41.634908140741615</v>
      </c>
      <c r="AB316" s="193">
        <f>_xlfn.IFNA(IF($B316=$B$382,0,_xlfn.IFNA(INDEX('I.Supplementary 2017-18'!O$8:O$35,MATCH($B316,'I.Supplementary 2017-18'!$B$8:$B$35,0)),INDEX('I.KI 2017-18'!O$9:O$393,MATCH($B316,'I.KI 2017-18'!$B$9:$B$393,0)))),"")</f>
        <v>0</v>
      </c>
      <c r="AC316" s="193">
        <f>_xlfn.IFNA(IF($B316=$B$382,0,_xlfn.IFNA(INDEX('I.Supplementary 2017-18'!P$8:P$35,MATCH($B316,'I.Supplementary 2017-18'!$B$8:$B$35,0)),INDEX('I.KI 2017-18'!P$9:P$393,MATCH($B316,'I.KI 2017-18'!$B$9:$B$393,0)))),"")</f>
        <v>3.5560474976395051</v>
      </c>
      <c r="AD316" s="193">
        <f>_xlfn.IFNA(IF($B316=$B$382,0,_xlfn.IFNA(INDEX('I.Supplementary 2017-18'!Q$8:Q$35,MATCH($B316,'I.Supplementary 2017-18'!$B$8:$B$35,0)),INDEX('I.KI 2017-18'!Q$9:Q$393,MATCH($B316,'I.KI 2017-18'!$B$9:$B$393,0)))),"")</f>
        <v>0</v>
      </c>
      <c r="AE316" s="157">
        <f>_xlfn.IFNA(IF($B316=$B$382,0,_xlfn.IFNA(INDEX('I.Supplementary 2017-18'!R$8:R$35,MATCH($B316,'I.Supplementary 2017-18'!$B$8:$B$35,0)),INDEX('I.KI 2017-18'!R$9:R$393,MATCH($B316,'I.KI 2017-18'!$B$9:$B$393,0)))),"")</f>
        <v>0</v>
      </c>
      <c r="AF316" s="156">
        <f>_xlfn.IFNA(IF($B316=$B$382,0,_xlfn.IFNA(INDEX('I.Supplementary 2017-18'!S$8:S$35,MATCH($B316,'I.Supplementary 2017-18'!$B$8:$B$35,0)),INDEX('I.KI 2017-18'!S$9:S$393,MATCH($B316,'I.KI 2017-18'!$B$9:$B$393,0)))),"")</f>
        <v>90.810772361437131</v>
      </c>
      <c r="AG316" s="193">
        <f>_xlfn.IFNA(IF($B316=$B$382,0,_xlfn.IFNA(INDEX('I.Supplementary 2017-18'!T$8:T$35,MATCH($B316,'I.Supplementary 2017-18'!$B$8:$B$35,0)),INDEX('I.KI 2017-18'!T$9:T$393,MATCH($B316,'I.KI 2017-18'!$B$9:$B$393,0)))),"")</f>
        <v>0</v>
      </c>
      <c r="AH316" s="193">
        <f>_xlfn.IFNA(IF($B316=$B$382,0,_xlfn.IFNA(INDEX('I.Supplementary 2017-18'!U$8:U$35,MATCH($B316,'I.Supplementary 2017-18'!$B$8:$B$35,0)),INDEX('I.KI 2017-18'!U$9:U$393,MATCH($B316,'I.KI 2017-18'!$B$9:$B$393,0)))),"")</f>
        <v>5.101906346181849</v>
      </c>
      <c r="AI316" s="193">
        <f>_xlfn.IFNA(IF($B316=$B$382,0,_xlfn.IFNA(INDEX('I.Supplementary 2017-18'!V$8:V$35,MATCH($B316,'I.Supplementary 2017-18'!$B$8:$B$35,0)),INDEX('I.KI 2017-18'!V$9:V$393,MATCH($B316,'I.KI 2017-18'!$B$9:$B$393,0)))),"")</f>
        <v>0</v>
      </c>
      <c r="AJ316" s="157">
        <f>_xlfn.IFNA(IF($B316=$B$382,0,_xlfn.IFNA(INDEX('I.Supplementary 2017-18'!W$8:W$35,MATCH($B316,'I.Supplementary 2017-18'!$B$8:$B$35,0)),INDEX('I.KI 2017-18'!W$9:W$393,MATCH($B316,'I.KI 2017-18'!$B$9:$B$393,0)))),"")</f>
        <v>0</v>
      </c>
      <c r="AK316" s="156">
        <f>_xlfn.IFNA(IF($B316=$B$382,0,_xlfn.IFNA(INDEX('I.Supplementary 2017-18'!X$8:X$35,MATCH($B316,'I.Supplementary 2017-18'!$B$8:$B$35,0)),INDEX('I.KI 2017-18'!X$9:X$393,MATCH($B316,'I.KI 2017-18'!$B$9:$B$393,0)))),"")</f>
        <v>132.44568050217873</v>
      </c>
      <c r="AL316" s="193">
        <f>_xlfn.IFNA(IF($B316=$B$382,0,_xlfn.IFNA(INDEX('I.Supplementary 2017-18'!Y$8:Y$35,MATCH($B316,'I.Supplementary 2017-18'!$B$8:$B$35,0)),INDEX('I.KI 2017-18'!Y$9:Y$393,MATCH($B316,'I.KI 2017-18'!$B$9:$B$393,0)))),"")</f>
        <v>0</v>
      </c>
      <c r="AM316" s="193">
        <f>_xlfn.IFNA(IF($B316=$B$382,0,_xlfn.IFNA(INDEX('I.Supplementary 2017-18'!Z$8:Z$35,MATCH($B316,'I.Supplementary 2017-18'!$B$8:$B$35,0)),INDEX('I.KI 2017-18'!Z$9:Z$393,MATCH($B316,'I.KI 2017-18'!$B$9:$B$393,0)))),"")</f>
        <v>8.6579538438213532</v>
      </c>
      <c r="AN316" s="193">
        <f>_xlfn.IFNA(IF($B316=$B$382,0,_xlfn.IFNA(INDEX('I.Supplementary 2017-18'!AA$8:AA$35,MATCH($B316,'I.Supplementary 2017-18'!$B$8:$B$35,0)),INDEX('I.KI 2017-18'!AA$9:AA$393,MATCH($B316,'I.KI 2017-18'!$B$9:$B$393,0)))),"")</f>
        <v>0</v>
      </c>
      <c r="AO316" s="157">
        <f>_xlfn.IFNA(IF($B316=$B$382,0,_xlfn.IFNA(INDEX('I.Supplementary 2017-18'!AB$8:AB$35,MATCH($B316,'I.Supplementary 2017-18'!$B$8:$B$35,0)),INDEX('I.KI 2017-18'!AB$9:AB$393,MATCH($B316,'I.KI 2017-18'!$B$9:$B$393,0)))),"")</f>
        <v>0</v>
      </c>
      <c r="AP316" s="149"/>
      <c r="AQ316" s="156">
        <f>_xlfn.IFNA(IF($B316=$B$381,0,IF($B316=$B$382,0,_xlfn.IFNA(INDEX('I.Supplementary 2017-18'!I$8:I$35,MATCH($B316,'I.Supplementary 2017-18'!$B$8:$B$35,0)),INDEX('I.KI 2017-18'!I$9:I$393,MATCH($B316,'I.KI 2017-18'!$B$9:$B$393,0))))),"")</f>
        <v>45.190955638381126</v>
      </c>
      <c r="AR316" s="149">
        <f>_xlfn.IFNA(IF($B316=$B$381,0,IF($B316=$B$382,0,_xlfn.IFNA(INDEX('I.Supplementary 2017-18'!J$8:J$35,MATCH($B316,'I.Supplementary 2017-18'!$B$8:$B$35,0)),INDEX('I.KI 2017-18'!J$9:J$393,MATCH($B316,'I.KI 2017-18'!$B$9:$B$393,0))))),"")</f>
        <v>95.91267870761898</v>
      </c>
      <c r="AS316" s="157">
        <f>_xlfn.IFNA(IF($B316=$B$381,0,IF($B316=$B$382,0,_xlfn.IFNA(INDEX('I.Supplementary 2017-18'!H$8:H$35,MATCH($B316,'I.Supplementary 2017-18'!$B$8:$B$35,0)),INDEX('I.KI 2017-18'!H$9:H$393,MATCH($B316,'I.KI 2017-18'!$B$9:$B$393,0))))),"")</f>
        <v>141.10363434600009</v>
      </c>
      <c r="AT316" s="149"/>
      <c r="AU316" s="156">
        <f>_xlfn.IFNA(_xlfn.IFNA(INDEX('I.Supplementary 2018-19'!P$8:P$157,MATCH($B316,'I.Supplementary 2018-19'!$B$8:$B$157,0)),INDEX('I.KI 2018-19'!P$9:P$393,MATCH($B316,'I.KI 2018-19'!$B$9:$B$393,0))),"")</f>
        <v>27.500945711221249</v>
      </c>
      <c r="AV316" s="193">
        <f>_xlfn.IFNA(_xlfn.IFNA(INDEX('I.Supplementary 2018-19'!Q$8:Q$157,MATCH($B316,'I.Supplementary 2018-19'!$B$8:$B$157,0)),INDEX('I.KI 2018-19'!Q$9:Q$393,MATCH($B316,'I.KI 2018-19'!$B$9:$B$393,0))),"")</f>
        <v>0</v>
      </c>
      <c r="AW316" s="193">
        <f>_xlfn.IFNA(_xlfn.IFNA(INDEX('I.Supplementary 2018-19'!R$8:R$157,MATCH($B316,'I.Supplementary 2018-19'!$B$8:$B$157,0)),INDEX('I.KI 2018-19'!R$9:R$393,MATCH($B316,'I.KI 2018-19'!$B$9:$B$393,0))),"")</f>
        <v>2.9536297780682648</v>
      </c>
      <c r="AX316" s="193">
        <f>_xlfn.IFNA(_xlfn.IFNA(INDEX('I.Supplementary 2018-19'!S$8:S$157,MATCH($B316,'I.Supplementary 2018-19'!$B$8:$B$157,0)),INDEX('I.KI 2018-19'!S$9:S$393,MATCH($B316,'I.KI 2018-19'!$B$9:$B$393,0))),"")</f>
        <v>0</v>
      </c>
      <c r="AY316" s="157">
        <f>_xlfn.IFNA(_xlfn.IFNA(INDEX('I.Supplementary 2018-19'!T$8:T$157,MATCH($B316,'I.Supplementary 2018-19'!$B$8:$B$157,0)),INDEX('I.KI 2018-19'!T$9:T$393,MATCH($B316,'I.KI 2018-19'!$B$9:$B$393,0))),"")</f>
        <v>0</v>
      </c>
      <c r="AZ316" s="156">
        <f>_xlfn.IFNA(_xlfn.IFNA(INDEX('I.Supplementary 2018-19'!U$8:U$157,MATCH($B316,'I.Supplementary 2018-19'!$B$8:$B$157,0)),INDEX('I.KI 2018-19'!U$9:U$393,MATCH($B316,'I.KI 2018-19'!$B$9:$B$393,0))),"")</f>
        <v>93.538992990321503</v>
      </c>
      <c r="BA316" s="193">
        <f>_xlfn.IFNA(_xlfn.IFNA(INDEX('I.Supplementary 2018-19'!V$8:V$157,MATCH($B316,'I.Supplementary 2018-19'!$B$8:$B$157,0)),INDEX('I.KI 2018-19'!V$9:V$393,MATCH($B316,'I.KI 2018-19'!$B$9:$B$393,0))),"")</f>
        <v>0</v>
      </c>
      <c r="BB316" s="193">
        <f>_xlfn.IFNA(_xlfn.IFNA(INDEX('I.Supplementary 2018-19'!W$8:W$157,MATCH($B316,'I.Supplementary 2018-19'!$B$8:$B$157,0)),INDEX('I.KI 2018-19'!W$9:W$393,MATCH($B316,'I.KI 2018-19'!$B$9:$B$393,0))),"")</f>
        <v>5.2551825025049084</v>
      </c>
      <c r="BC316" s="193">
        <f>_xlfn.IFNA(_xlfn.IFNA(INDEX('I.Supplementary 2018-19'!X$8:X$157,MATCH($B316,'I.Supplementary 2018-19'!$B$8:$B$157,0)),INDEX('I.KI 2018-19'!X$9:X$393,MATCH($B316,'I.KI 2018-19'!$B$9:$B$393,0))),"")</f>
        <v>0</v>
      </c>
      <c r="BD316" s="157">
        <f>_xlfn.IFNA(_xlfn.IFNA(INDEX('I.Supplementary 2018-19'!Y$8:Y$157,MATCH($B316,'I.Supplementary 2018-19'!$B$8:$B$157,0)),INDEX('I.KI 2018-19'!Y$9:Y$393,MATCH($B316,'I.KI 2018-19'!$B$9:$B$393,0))),"")</f>
        <v>0</v>
      </c>
      <c r="BE316" s="156">
        <f>_xlfn.IFNA(_xlfn.IFNA(INDEX('I.Supplementary 2018-19'!Z$8:Z$157,MATCH($B316,'I.Supplementary 2018-19'!$B$8:$B$157,0)),INDEX('I.KI 2018-19'!Z$9:Z$393,MATCH($B316,'I.KI 2018-19'!$B$9:$B$393,0))),"")</f>
        <v>121.03993870154275</v>
      </c>
      <c r="BF316" s="193">
        <f>_xlfn.IFNA(_xlfn.IFNA(INDEX('I.Supplementary 2018-19'!AA$8:AA$157,MATCH($B316,'I.Supplementary 2018-19'!$B$8:$B$157,0)),INDEX('I.KI 2018-19'!AA$9:AA$393,MATCH($B316,'I.KI 2018-19'!$B$9:$B$393,0))),"")</f>
        <v>0</v>
      </c>
      <c r="BG316" s="193">
        <f>_xlfn.IFNA(_xlfn.IFNA(INDEX('I.Supplementary 2018-19'!AB$8:AB$157,MATCH($B316,'I.Supplementary 2018-19'!$B$8:$B$157,0)),INDEX('I.KI 2018-19'!AB$9:AB$393,MATCH($B316,'I.KI 2018-19'!$B$9:$B$393,0))),"")</f>
        <v>8.2088122805731736</v>
      </c>
      <c r="BH316" s="193">
        <f>_xlfn.IFNA(_xlfn.IFNA(INDEX('I.Supplementary 2018-19'!AC$8:AC$157,MATCH($B316,'I.Supplementary 2018-19'!$B$8:$B$157,0)),INDEX('I.KI 2018-19'!AC$9:AC$393,MATCH($B316,'I.KI 2018-19'!$B$9:$B$393,0))),"")</f>
        <v>0</v>
      </c>
      <c r="BI316" s="157">
        <f>_xlfn.IFNA(_xlfn.IFNA(INDEX('I.Supplementary 2018-19'!AD$8:AD$157,MATCH($B316,'I.Supplementary 2018-19'!$B$8:$B$157,0)),INDEX('I.KI 2018-19'!AD$9:AD$393,MATCH($B316,'I.KI 2018-19'!$B$9:$B$393,0))),"")</f>
        <v>0</v>
      </c>
      <c r="BJ316" s="149"/>
      <c r="BK316" s="156">
        <f>_xlfn.IFNA(IF($B316=$B$381,0,IF($B316=$B$382,0,_xlfn.IFNA(INDEX('I.Supplementary 2018-19'!I$8:I$157,MATCH($B316,'I.Supplementary 2018-19'!$B$8:$B$157,0)),INDEX('I.KI 2018-19'!I$9:I$393,MATCH($B316,'I.KI 2018-19'!$B$9:$B$393,0))))),"")</f>
        <v>30.454575489289514</v>
      </c>
      <c r="BL316" s="149">
        <f>_xlfn.IFNA(IF($B316=$B$381,0,IF($B316=$B$382,0,_xlfn.IFNA(INDEX('I.Supplementary 2018-19'!J$8:J$157,MATCH($B316,'I.Supplementary 2018-19'!$B$8:$B$157,0)),INDEX('I.KI 2018-19'!J$9:J$393,MATCH($B316,'I.KI 2018-19'!$B$9:$B$393,0))))),"")</f>
        <v>98.794175492826412</v>
      </c>
      <c r="BM316" s="157">
        <f>_xlfn.IFNA(IF($B316=$B$381,0,IF($B316=$B$382,0,_xlfn.IFNA(INDEX('I.Supplementary 2018-19'!H$8:H$157,MATCH($B316,'I.Supplementary 2018-19'!$B$8:$B$157,0)),INDEX('I.KI 2018-19'!H$9:H$393,MATCH($B316,'I.KI 2018-19'!$B$9:$B$393,0))))),"")</f>
        <v>129.24875098211592</v>
      </c>
    </row>
    <row r="317" spans="2:65">
      <c r="B317" s="121" t="str">
        <f>'Calculations for 2021-22'!B317</f>
        <v>E4505</v>
      </c>
      <c r="C317" s="160" t="str">
        <f>'Calculations for 2021-22'!D317</f>
        <v>E4505</v>
      </c>
      <c r="D317" t="str">
        <f>'Calculations for 2021-22'!E317</f>
        <v>MD</v>
      </c>
      <c r="E317">
        <f>'Calculations for 2021-22'!F317</f>
        <v>0</v>
      </c>
      <c r="F317" s="120" t="str">
        <f>'Calculations for 2021-22'!H317</f>
        <v>Sunderland</v>
      </c>
      <c r="G317" s="156">
        <f>_xlfn.IFNA(INDEX('I.KI 2016-17'!M$8:M$391,MATCH($B317,'I.KI 2016-17'!$B$8:$B$391,0)),"")</f>
        <v>51.281649407095998</v>
      </c>
      <c r="H317" s="149">
        <f>_xlfn.IFNA(INDEX('I.KI 2016-17'!N$8:N$391,MATCH($B317,'I.KI 2016-17'!$B$8:$B$391,0)),"")</f>
        <v>5.9492809416979995</v>
      </c>
      <c r="I317" s="149">
        <f>_xlfn.IFNA(INDEX('I.KI 2016-17'!O$8:O$391,MATCH($B317,'I.KI 2016-17'!$B$8:$B$391,0)),"")</f>
        <v>0</v>
      </c>
      <c r="J317" s="149">
        <f>_xlfn.IFNA(INDEX('I.KI 2016-17'!P$8:P$391,MATCH($B317,'I.KI 2016-17'!$B$8:$B$391,0)),"")</f>
        <v>0</v>
      </c>
      <c r="K317" s="157">
        <f>_xlfn.IFNA(INDEX('I.KI 2016-17'!Q$8:Q$391,MATCH($B317,'I.KI 2016-17'!$B$8:$B$391,0)),"")</f>
        <v>0</v>
      </c>
      <c r="L317" s="156">
        <f>_xlfn.IFNA(INDEX('I.KI 2016-17'!R$8:R$391,MATCH($B317,'I.KI 2016-17'!$B$8:$B$391,0)),"")</f>
        <v>67.869046014405001</v>
      </c>
      <c r="M317" s="193">
        <f>_xlfn.IFNA(INDEX('I.KI 2016-17'!S$8:S$391,MATCH($B317,'I.KI 2016-17'!$B$8:$B$391,0)),"")</f>
        <v>10.717230691991</v>
      </c>
      <c r="N317" s="193">
        <f>_xlfn.IFNA(INDEX('I.KI 2016-17'!T$8:T$391,MATCH($B317,'I.KI 2016-17'!$B$8:$B$391,0)),"")</f>
        <v>0</v>
      </c>
      <c r="O317" s="193">
        <f>_xlfn.IFNA(INDEX('I.KI 2016-17'!U$8:U$391,MATCH($B317,'I.KI 2016-17'!$B$8:$B$391,0)),"")</f>
        <v>0</v>
      </c>
      <c r="P317" s="157">
        <f>_xlfn.IFNA(INDEX('I.KI 2016-17'!V$8:V$391,MATCH($B317,'I.KI 2016-17'!$B$8:$B$391,0)),"")</f>
        <v>0</v>
      </c>
      <c r="Q317" s="156">
        <f>_xlfn.IFNA(INDEX('I.KI 2016-17'!W$8:W$391,MATCH($B317,'I.KI 2016-17'!$B$8:$B$391,0)),"")</f>
        <v>119.150695421501</v>
      </c>
      <c r="R317" s="193">
        <f>_xlfn.IFNA(INDEX('I.KI 2016-17'!X$8:X$391,MATCH($B317,'I.KI 2016-17'!$B$8:$B$391,0)),"")</f>
        <v>16.666511633688998</v>
      </c>
      <c r="S317" s="193">
        <f>_xlfn.IFNA(INDEX('I.KI 2016-17'!Y$8:Y$391,MATCH($B317,'I.KI 2016-17'!$B$8:$B$391,0)),"")</f>
        <v>0</v>
      </c>
      <c r="T317" s="193">
        <f>_xlfn.IFNA(INDEX('I.KI 2016-17'!Z$8:Z$391,MATCH($B317,'I.KI 2016-17'!$B$8:$B$391,0)),"")</f>
        <v>0</v>
      </c>
      <c r="U317" s="157">
        <f>_xlfn.IFNA(INDEX('I.KI 2016-17'!AA$8:AA$391,MATCH($B317,'I.KI 2016-17'!$B$8:$B$391,0)),"")</f>
        <v>0</v>
      </c>
      <c r="V317" s="149"/>
      <c r="W317" s="154">
        <f>_xlfn.IFNA(INDEX('I.KI 2016-17'!$H$8:$H$391,MATCH(B317,'I.KI 2016-17'!$B$8:$B$391,0)),"")</f>
        <v>57.230930348793997</v>
      </c>
      <c r="X317" s="153">
        <f>_xlfn.IFNA(INDEX('I.KI 2016-17'!$I$8:$I$391,MATCH(B317,'I.KI 2016-17'!$B$8:$B$391,0)),"")</f>
        <v>78.586276706395992</v>
      </c>
      <c r="Y317" s="155">
        <f>_xlfn.IFNA(INDEX('I.KI 2016-17'!$G$8:$G$391,MATCH(B317,'I.KI 2016-17'!$B$8:$B$391,0)),"")</f>
        <v>135.81720705518998</v>
      </c>
      <c r="Z317" s="149"/>
      <c r="AA317" s="156">
        <f>_xlfn.IFNA(IF($B317=$B$382,0,_xlfn.IFNA(INDEX('I.Supplementary 2017-18'!N$8:N$35,MATCH($B317,'I.Supplementary 2017-18'!$B$8:$B$35,0)),INDEX('I.KI 2017-18'!N$9:N$393,MATCH($B317,'I.KI 2017-18'!$B$9:$B$393,0)))),"")</f>
        <v>40.676775293836663</v>
      </c>
      <c r="AB317" s="193">
        <f>_xlfn.IFNA(IF($B317=$B$382,0,_xlfn.IFNA(INDEX('I.Supplementary 2017-18'!O$8:O$35,MATCH($B317,'I.Supplementary 2017-18'!$B$8:$B$35,0)),INDEX('I.KI 2017-18'!O$9:O$393,MATCH($B317,'I.KI 2017-18'!$B$9:$B$393,0)))),"")</f>
        <v>4.0349146695224647</v>
      </c>
      <c r="AC317" s="193">
        <f>_xlfn.IFNA(IF($B317=$B$382,0,_xlfn.IFNA(INDEX('I.Supplementary 2017-18'!P$8:P$35,MATCH($B317,'I.Supplementary 2017-18'!$B$8:$B$35,0)),INDEX('I.KI 2017-18'!P$9:P$393,MATCH($B317,'I.KI 2017-18'!$B$9:$B$393,0)))),"")</f>
        <v>0</v>
      </c>
      <c r="AD317" s="193">
        <f>_xlfn.IFNA(IF($B317=$B$382,0,_xlfn.IFNA(INDEX('I.Supplementary 2017-18'!Q$8:Q$35,MATCH($B317,'I.Supplementary 2017-18'!$B$8:$B$35,0)),INDEX('I.KI 2017-18'!Q$9:Q$393,MATCH($B317,'I.KI 2017-18'!$B$9:$B$393,0)))),"")</f>
        <v>0</v>
      </c>
      <c r="AE317" s="157">
        <f>_xlfn.IFNA(IF($B317=$B$382,0,_xlfn.IFNA(INDEX('I.Supplementary 2017-18'!R$8:R$35,MATCH($B317,'I.Supplementary 2017-18'!$B$8:$B$35,0)),INDEX('I.KI 2017-18'!R$9:R$393,MATCH($B317,'I.KI 2017-18'!$B$9:$B$393,0)))),"")</f>
        <v>0</v>
      </c>
      <c r="AF317" s="156">
        <f>_xlfn.IFNA(IF($B317=$B$382,0,_xlfn.IFNA(INDEX('I.Supplementary 2017-18'!S$8:S$35,MATCH($B317,'I.Supplementary 2017-18'!$B$8:$B$35,0)),INDEX('I.KI 2017-18'!S$9:S$393,MATCH($B317,'I.KI 2017-18'!$B$9:$B$393,0)))),"")</f>
        <v>69.254662131031907</v>
      </c>
      <c r="AG317" s="193">
        <f>_xlfn.IFNA(IF($B317=$B$382,0,_xlfn.IFNA(INDEX('I.Supplementary 2017-18'!T$8:T$35,MATCH($B317,'I.Supplementary 2017-18'!$B$8:$B$35,0)),INDEX('I.KI 2017-18'!T$9:T$393,MATCH($B317,'I.KI 2017-18'!$B$9:$B$393,0)))),"")</f>
        <v>10.936033938013928</v>
      </c>
      <c r="AH317" s="193">
        <f>_xlfn.IFNA(IF($B317=$B$382,0,_xlfn.IFNA(INDEX('I.Supplementary 2017-18'!U$8:U$35,MATCH($B317,'I.Supplementary 2017-18'!$B$8:$B$35,0)),INDEX('I.KI 2017-18'!U$9:U$393,MATCH($B317,'I.KI 2017-18'!$B$9:$B$393,0)))),"")</f>
        <v>0</v>
      </c>
      <c r="AI317" s="193">
        <f>_xlfn.IFNA(IF($B317=$B$382,0,_xlfn.IFNA(INDEX('I.Supplementary 2017-18'!V$8:V$35,MATCH($B317,'I.Supplementary 2017-18'!$B$8:$B$35,0)),INDEX('I.KI 2017-18'!V$9:V$393,MATCH($B317,'I.KI 2017-18'!$B$9:$B$393,0)))),"")</f>
        <v>0</v>
      </c>
      <c r="AJ317" s="157">
        <f>_xlfn.IFNA(IF($B317=$B$382,0,_xlfn.IFNA(INDEX('I.Supplementary 2017-18'!W$8:W$35,MATCH($B317,'I.Supplementary 2017-18'!$B$8:$B$35,0)),INDEX('I.KI 2017-18'!W$9:W$393,MATCH($B317,'I.KI 2017-18'!$B$9:$B$393,0)))),"")</f>
        <v>0</v>
      </c>
      <c r="AK317" s="156">
        <f>_xlfn.IFNA(IF($B317=$B$382,0,_xlfn.IFNA(INDEX('I.Supplementary 2017-18'!X$8:X$35,MATCH($B317,'I.Supplementary 2017-18'!$B$8:$B$35,0)),INDEX('I.KI 2017-18'!X$9:X$393,MATCH($B317,'I.KI 2017-18'!$B$9:$B$393,0)))),"")</f>
        <v>109.93143742486856</v>
      </c>
      <c r="AL317" s="193">
        <f>_xlfn.IFNA(IF($B317=$B$382,0,_xlfn.IFNA(INDEX('I.Supplementary 2017-18'!Y$8:Y$35,MATCH($B317,'I.Supplementary 2017-18'!$B$8:$B$35,0)),INDEX('I.KI 2017-18'!Y$9:Y$393,MATCH($B317,'I.KI 2017-18'!$B$9:$B$393,0)))),"")</f>
        <v>14.970948607536393</v>
      </c>
      <c r="AM317" s="193">
        <f>_xlfn.IFNA(IF($B317=$B$382,0,_xlfn.IFNA(INDEX('I.Supplementary 2017-18'!Z$8:Z$35,MATCH($B317,'I.Supplementary 2017-18'!$B$8:$B$35,0)),INDEX('I.KI 2017-18'!Z$9:Z$393,MATCH($B317,'I.KI 2017-18'!$B$9:$B$393,0)))),"")</f>
        <v>0</v>
      </c>
      <c r="AN317" s="193">
        <f>_xlfn.IFNA(IF($B317=$B$382,0,_xlfn.IFNA(INDEX('I.Supplementary 2017-18'!AA$8:AA$35,MATCH($B317,'I.Supplementary 2017-18'!$B$8:$B$35,0)),INDEX('I.KI 2017-18'!AA$9:AA$393,MATCH($B317,'I.KI 2017-18'!$B$9:$B$393,0)))),"")</f>
        <v>0</v>
      </c>
      <c r="AO317" s="157">
        <f>_xlfn.IFNA(IF($B317=$B$382,0,_xlfn.IFNA(INDEX('I.Supplementary 2017-18'!AB$8:AB$35,MATCH($B317,'I.Supplementary 2017-18'!$B$8:$B$35,0)),INDEX('I.KI 2017-18'!AB$9:AB$393,MATCH($B317,'I.KI 2017-18'!$B$9:$B$393,0)))),"")</f>
        <v>0</v>
      </c>
      <c r="AP317" s="149"/>
      <c r="AQ317" s="156">
        <f>_xlfn.IFNA(IF($B317=$B$381,0,IF($B317=$B$382,0,_xlfn.IFNA(INDEX('I.Supplementary 2017-18'!I$8:I$35,MATCH($B317,'I.Supplementary 2017-18'!$B$8:$B$35,0)),INDEX('I.KI 2017-18'!I$9:I$393,MATCH($B317,'I.KI 2017-18'!$B$9:$B$393,0))))),"")</f>
        <v>44.711689963359127</v>
      </c>
      <c r="AR317" s="149">
        <f>_xlfn.IFNA(IF($B317=$B$381,0,IF($B317=$B$382,0,_xlfn.IFNA(INDEX('I.Supplementary 2017-18'!J$8:J$35,MATCH($B317,'I.Supplementary 2017-18'!$B$8:$B$35,0)),INDEX('I.KI 2017-18'!J$9:J$393,MATCH($B317,'I.KI 2017-18'!$B$9:$B$393,0))))),"")</f>
        <v>80.190696069045828</v>
      </c>
      <c r="AS317" s="157">
        <f>_xlfn.IFNA(IF($B317=$B$381,0,IF($B317=$B$382,0,_xlfn.IFNA(INDEX('I.Supplementary 2017-18'!H$8:H$35,MATCH($B317,'I.Supplementary 2017-18'!$B$8:$B$35,0)),INDEX('I.KI 2017-18'!H$9:H$393,MATCH($B317,'I.KI 2017-18'!$B$9:$B$393,0))))),"")</f>
        <v>124.90238603240496</v>
      </c>
      <c r="AT317" s="149"/>
      <c r="AU317" s="156">
        <f>_xlfn.IFNA(_xlfn.IFNA(INDEX('I.Supplementary 2018-19'!P$8:P$157,MATCH($B317,'I.Supplementary 2018-19'!$B$8:$B$157,0)),INDEX('I.KI 2018-19'!P$9:P$393,MATCH($B317,'I.KI 2018-19'!$B$9:$B$393,0))),"")</f>
        <v>33.357994912532646</v>
      </c>
      <c r="AV317" s="193">
        <f>_xlfn.IFNA(_xlfn.IFNA(INDEX('I.Supplementary 2018-19'!Q$8:Q$157,MATCH($B317,'I.Supplementary 2018-19'!$B$8:$B$157,0)),INDEX('I.KI 2018-19'!Q$9:Q$393,MATCH($B317,'I.KI 2018-19'!$B$9:$B$393,0))),"")</f>
        <v>2.7988861589990517</v>
      </c>
      <c r="AW317" s="193">
        <f>_xlfn.IFNA(_xlfn.IFNA(INDEX('I.Supplementary 2018-19'!R$8:R$157,MATCH($B317,'I.Supplementary 2018-19'!$B$8:$B$157,0)),INDEX('I.KI 2018-19'!R$9:R$393,MATCH($B317,'I.KI 2018-19'!$B$9:$B$393,0))),"")</f>
        <v>0</v>
      </c>
      <c r="AX317" s="193">
        <f>_xlfn.IFNA(_xlfn.IFNA(INDEX('I.Supplementary 2018-19'!S$8:S$157,MATCH($B317,'I.Supplementary 2018-19'!$B$8:$B$157,0)),INDEX('I.KI 2018-19'!S$9:S$393,MATCH($B317,'I.KI 2018-19'!$B$9:$B$393,0))),"")</f>
        <v>0</v>
      </c>
      <c r="AY317" s="157">
        <f>_xlfn.IFNA(_xlfn.IFNA(INDEX('I.Supplementary 2018-19'!T$8:T$157,MATCH($B317,'I.Supplementary 2018-19'!$B$8:$B$157,0)),INDEX('I.KI 2018-19'!T$9:T$393,MATCH($B317,'I.KI 2018-19'!$B$9:$B$393,0))),"")</f>
        <v>0</v>
      </c>
      <c r="AZ317" s="156">
        <f>_xlfn.IFNA(_xlfn.IFNA(INDEX('I.Supplementary 2018-19'!U$8:U$157,MATCH($B317,'I.Supplementary 2018-19'!$B$8:$B$157,0)),INDEX('I.KI 2018-19'!U$9:U$393,MATCH($B317,'I.KI 2018-19'!$B$9:$B$393,0))),"")</f>
        <v>71.335274298058593</v>
      </c>
      <c r="BA317" s="193">
        <f>_xlfn.IFNA(_xlfn.IFNA(INDEX('I.Supplementary 2018-19'!V$8:V$157,MATCH($B317,'I.Supplementary 2018-19'!$B$8:$B$157,0)),INDEX('I.KI 2018-19'!V$9:V$393,MATCH($B317,'I.KI 2018-19'!$B$9:$B$393,0))),"")</f>
        <v>11.264584313834089</v>
      </c>
      <c r="BB317" s="193">
        <f>_xlfn.IFNA(_xlfn.IFNA(INDEX('I.Supplementary 2018-19'!W$8:W$157,MATCH($B317,'I.Supplementary 2018-19'!$B$8:$B$157,0)),INDEX('I.KI 2018-19'!W$9:W$393,MATCH($B317,'I.KI 2018-19'!$B$9:$B$393,0))),"")</f>
        <v>0</v>
      </c>
      <c r="BC317" s="193">
        <f>_xlfn.IFNA(_xlfn.IFNA(INDEX('I.Supplementary 2018-19'!X$8:X$157,MATCH($B317,'I.Supplementary 2018-19'!$B$8:$B$157,0)),INDEX('I.KI 2018-19'!X$9:X$393,MATCH($B317,'I.KI 2018-19'!$B$9:$B$393,0))),"")</f>
        <v>0</v>
      </c>
      <c r="BD317" s="157">
        <f>_xlfn.IFNA(_xlfn.IFNA(INDEX('I.Supplementary 2018-19'!Y$8:Y$157,MATCH($B317,'I.Supplementary 2018-19'!$B$8:$B$157,0)),INDEX('I.KI 2018-19'!Y$9:Y$393,MATCH($B317,'I.KI 2018-19'!$B$9:$B$393,0))),"")</f>
        <v>0</v>
      </c>
      <c r="BE317" s="156">
        <f>_xlfn.IFNA(_xlfn.IFNA(INDEX('I.Supplementary 2018-19'!Z$8:Z$157,MATCH($B317,'I.Supplementary 2018-19'!$B$8:$B$157,0)),INDEX('I.KI 2018-19'!Z$9:Z$393,MATCH($B317,'I.KI 2018-19'!$B$9:$B$393,0))),"")</f>
        <v>104.69326921059124</v>
      </c>
      <c r="BF317" s="193">
        <f>_xlfn.IFNA(_xlfn.IFNA(INDEX('I.Supplementary 2018-19'!AA$8:AA$157,MATCH($B317,'I.Supplementary 2018-19'!$B$8:$B$157,0)),INDEX('I.KI 2018-19'!AA$9:AA$393,MATCH($B317,'I.KI 2018-19'!$B$9:$B$393,0))),"")</f>
        <v>14.06347047283314</v>
      </c>
      <c r="BG317" s="193">
        <f>_xlfn.IFNA(_xlfn.IFNA(INDEX('I.Supplementary 2018-19'!AB$8:AB$157,MATCH($B317,'I.Supplementary 2018-19'!$B$8:$B$157,0)),INDEX('I.KI 2018-19'!AB$9:AB$393,MATCH($B317,'I.KI 2018-19'!$B$9:$B$393,0))),"")</f>
        <v>0</v>
      </c>
      <c r="BH317" s="193">
        <f>_xlfn.IFNA(_xlfn.IFNA(INDEX('I.Supplementary 2018-19'!AC$8:AC$157,MATCH($B317,'I.Supplementary 2018-19'!$B$8:$B$157,0)),INDEX('I.KI 2018-19'!AC$9:AC$393,MATCH($B317,'I.KI 2018-19'!$B$9:$B$393,0))),"")</f>
        <v>0</v>
      </c>
      <c r="BI317" s="157">
        <f>_xlfn.IFNA(_xlfn.IFNA(INDEX('I.Supplementary 2018-19'!AD$8:AD$157,MATCH($B317,'I.Supplementary 2018-19'!$B$8:$B$157,0)),INDEX('I.KI 2018-19'!AD$9:AD$393,MATCH($B317,'I.KI 2018-19'!$B$9:$B$393,0))),"")</f>
        <v>0</v>
      </c>
      <c r="BJ317" s="149"/>
      <c r="BK317" s="156">
        <f>_xlfn.IFNA(IF($B317=$B$381,0,IF($B317=$B$382,0,_xlfn.IFNA(INDEX('I.Supplementary 2018-19'!I$8:I$157,MATCH($B317,'I.Supplementary 2018-19'!$B$8:$B$157,0)),INDEX('I.KI 2018-19'!I$9:I$393,MATCH($B317,'I.KI 2018-19'!$B$9:$B$393,0))))),"")</f>
        <v>36.1568810715317</v>
      </c>
      <c r="BL317" s="149">
        <f>_xlfn.IFNA(IF($B317=$B$381,0,IF($B317=$B$382,0,_xlfn.IFNA(INDEX('I.Supplementary 2018-19'!J$8:J$157,MATCH($B317,'I.Supplementary 2018-19'!$B$8:$B$157,0)),INDEX('I.KI 2018-19'!J$9:J$393,MATCH($B317,'I.KI 2018-19'!$B$9:$B$393,0))))),"")</f>
        <v>82.599858611892685</v>
      </c>
      <c r="BM317" s="157">
        <f>_xlfn.IFNA(IF($B317=$B$381,0,IF($B317=$B$382,0,_xlfn.IFNA(INDEX('I.Supplementary 2018-19'!H$8:H$157,MATCH($B317,'I.Supplementary 2018-19'!$B$8:$B$157,0)),INDEX('I.KI 2018-19'!H$9:H$393,MATCH($B317,'I.KI 2018-19'!$B$9:$B$393,0))))),"")</f>
        <v>118.75673968342439</v>
      </c>
    </row>
    <row r="318" spans="2:65">
      <c r="B318" s="121" t="str">
        <f>'Calculations for 2021-22'!B318</f>
        <v>E3620</v>
      </c>
      <c r="C318" s="160" t="str">
        <f>'Calculations for 2021-22'!D318</f>
        <v>E3620</v>
      </c>
      <c r="D318" t="str">
        <f>'Calculations for 2021-22'!E318</f>
        <v>SCFIR</v>
      </c>
      <c r="E318">
        <f>'Calculations for 2021-22'!F318</f>
        <v>0</v>
      </c>
      <c r="F318" s="120" t="str">
        <f>'Calculations for 2021-22'!H318</f>
        <v>Surrey</v>
      </c>
      <c r="G318" s="156">
        <f>_xlfn.IFNA(INDEX('I.KI 2016-17'!M$8:M$391,MATCH($B318,'I.KI 2016-17'!$B$8:$B$391,0)),"")</f>
        <v>59.991179179863998</v>
      </c>
      <c r="H318" s="149">
        <f>_xlfn.IFNA(INDEX('I.KI 2016-17'!N$8:N$391,MATCH($B318,'I.KI 2016-17'!$B$8:$B$391,0)),"")</f>
        <v>0</v>
      </c>
      <c r="I318" s="149">
        <f>_xlfn.IFNA(INDEX('I.KI 2016-17'!O$8:O$391,MATCH($B318,'I.KI 2016-17'!$B$8:$B$391,0)),"")</f>
        <v>7.0870690141230002</v>
      </c>
      <c r="J318" s="149">
        <f>_xlfn.IFNA(INDEX('I.KI 2016-17'!P$8:P$391,MATCH($B318,'I.KI 2016-17'!$B$8:$B$391,0)),"")</f>
        <v>0</v>
      </c>
      <c r="K318" s="157">
        <f>_xlfn.IFNA(INDEX('I.KI 2016-17'!Q$8:Q$391,MATCH($B318,'I.KI 2016-17'!$B$8:$B$391,0)),"")</f>
        <v>0</v>
      </c>
      <c r="L318" s="156">
        <f>_xlfn.IFNA(INDEX('I.KI 2016-17'!R$8:R$391,MATCH($B318,'I.KI 2016-17'!$B$8:$B$391,0)),"")</f>
        <v>94.675112409750994</v>
      </c>
      <c r="M318" s="193">
        <f>_xlfn.IFNA(INDEX('I.KI 2016-17'!S$8:S$391,MATCH($B318,'I.KI 2016-17'!$B$8:$B$391,0)),"")</f>
        <v>0</v>
      </c>
      <c r="N318" s="193">
        <f>_xlfn.IFNA(INDEX('I.KI 2016-17'!T$8:T$391,MATCH($B318,'I.KI 2016-17'!$B$8:$B$391,0)),"")</f>
        <v>10.682272878908002</v>
      </c>
      <c r="O318" s="193">
        <f>_xlfn.IFNA(INDEX('I.KI 2016-17'!U$8:U$391,MATCH($B318,'I.KI 2016-17'!$B$8:$B$391,0)),"")</f>
        <v>0</v>
      </c>
      <c r="P318" s="157">
        <f>_xlfn.IFNA(INDEX('I.KI 2016-17'!V$8:V$391,MATCH($B318,'I.KI 2016-17'!$B$8:$B$391,0)),"")</f>
        <v>0</v>
      </c>
      <c r="Q318" s="156">
        <f>_xlfn.IFNA(INDEX('I.KI 2016-17'!W$8:W$391,MATCH($B318,'I.KI 2016-17'!$B$8:$B$391,0)),"")</f>
        <v>154.66629158961499</v>
      </c>
      <c r="R318" s="193">
        <f>_xlfn.IFNA(INDEX('I.KI 2016-17'!X$8:X$391,MATCH($B318,'I.KI 2016-17'!$B$8:$B$391,0)),"")</f>
        <v>0</v>
      </c>
      <c r="S318" s="193">
        <f>_xlfn.IFNA(INDEX('I.KI 2016-17'!Y$8:Y$391,MATCH($B318,'I.KI 2016-17'!$B$8:$B$391,0)),"")</f>
        <v>17.769341893031001</v>
      </c>
      <c r="T318" s="193">
        <f>_xlfn.IFNA(INDEX('I.KI 2016-17'!Z$8:Z$391,MATCH($B318,'I.KI 2016-17'!$B$8:$B$391,0)),"")</f>
        <v>0</v>
      </c>
      <c r="U318" s="157">
        <f>_xlfn.IFNA(INDEX('I.KI 2016-17'!AA$8:AA$391,MATCH($B318,'I.KI 2016-17'!$B$8:$B$391,0)),"")</f>
        <v>0</v>
      </c>
      <c r="V318" s="149"/>
      <c r="W318" s="154">
        <f>_xlfn.IFNA(INDEX('I.KI 2016-17'!$H$8:$H$391,MATCH(B318,'I.KI 2016-17'!$B$8:$B$391,0)),"")</f>
        <v>67.078248193986994</v>
      </c>
      <c r="X318" s="153">
        <f>_xlfn.IFNA(INDEX('I.KI 2016-17'!$I$8:$I$391,MATCH(B318,'I.KI 2016-17'!$B$8:$B$391,0)),"")</f>
        <v>105.357385288659</v>
      </c>
      <c r="Y318" s="155">
        <f>_xlfn.IFNA(INDEX('I.KI 2016-17'!$G$8:$G$391,MATCH(B318,'I.KI 2016-17'!$B$8:$B$391,0)),"")</f>
        <v>172.43563348264598</v>
      </c>
      <c r="Z318" s="149"/>
      <c r="AA318" s="156">
        <f>_xlfn.IFNA(IF($B318=$B$382,0,_xlfn.IFNA(INDEX('I.Supplementary 2017-18'!N$8:N$35,MATCH($B318,'I.Supplementary 2017-18'!$B$8:$B$35,0)),INDEX('I.KI 2017-18'!N$9:N$393,MATCH($B318,'I.KI 2017-18'!$B$9:$B$393,0)))),"")</f>
        <v>25.917313154985429</v>
      </c>
      <c r="AB318" s="193">
        <f>_xlfn.IFNA(IF($B318=$B$382,0,_xlfn.IFNA(INDEX('I.Supplementary 2017-18'!O$8:O$35,MATCH($B318,'I.Supplementary 2017-18'!$B$8:$B$35,0)),INDEX('I.KI 2017-18'!O$9:O$393,MATCH($B318,'I.KI 2017-18'!$B$9:$B$393,0)))),"")</f>
        <v>0</v>
      </c>
      <c r="AC318" s="193">
        <f>_xlfn.IFNA(IF($B318=$B$382,0,_xlfn.IFNA(INDEX('I.Supplementary 2017-18'!P$8:P$35,MATCH($B318,'I.Supplementary 2017-18'!$B$8:$B$35,0)),INDEX('I.KI 2017-18'!P$9:P$393,MATCH($B318,'I.KI 2017-18'!$B$9:$B$393,0)))),"")</f>
        <v>2.0782708496087046</v>
      </c>
      <c r="AD318" s="193">
        <f>_xlfn.IFNA(IF($B318=$B$382,0,_xlfn.IFNA(INDEX('I.Supplementary 2017-18'!Q$8:Q$35,MATCH($B318,'I.Supplementary 2017-18'!$B$8:$B$35,0)),INDEX('I.KI 2017-18'!Q$9:Q$393,MATCH($B318,'I.KI 2017-18'!$B$9:$B$393,0)))),"")</f>
        <v>0</v>
      </c>
      <c r="AE318" s="157">
        <f>_xlfn.IFNA(IF($B318=$B$382,0,_xlfn.IFNA(INDEX('I.Supplementary 2017-18'!R$8:R$35,MATCH($B318,'I.Supplementary 2017-18'!$B$8:$B$35,0)),INDEX('I.KI 2017-18'!R$9:R$393,MATCH($B318,'I.KI 2017-18'!$B$9:$B$393,0)))),"")</f>
        <v>0</v>
      </c>
      <c r="AF318" s="156">
        <f>_xlfn.IFNA(IF($B318=$B$382,0,_xlfn.IFNA(INDEX('I.Supplementary 2017-18'!S$8:S$35,MATCH($B318,'I.Supplementary 2017-18'!$B$8:$B$35,0)),INDEX('I.KI 2017-18'!S$9:S$393,MATCH($B318,'I.KI 2017-18'!$B$9:$B$393,0)))),"")</f>
        <v>96.608001838763627</v>
      </c>
      <c r="AG318" s="193">
        <f>_xlfn.IFNA(IF($B318=$B$382,0,_xlfn.IFNA(INDEX('I.Supplementary 2017-18'!T$8:T$35,MATCH($B318,'I.Supplementary 2017-18'!$B$8:$B$35,0)),INDEX('I.KI 2017-18'!T$9:T$393,MATCH($B318,'I.KI 2017-18'!$B$9:$B$393,0)))),"")</f>
        <v>0</v>
      </c>
      <c r="AH318" s="193">
        <f>_xlfn.IFNA(IF($B318=$B$382,0,_xlfn.IFNA(INDEX('I.Supplementary 2017-18'!U$8:U$35,MATCH($B318,'I.Supplementary 2017-18'!$B$8:$B$35,0)),INDEX('I.KI 2017-18'!U$9:U$393,MATCH($B318,'I.KI 2017-18'!$B$9:$B$393,0)))),"")</f>
        <v>10.9003624253572</v>
      </c>
      <c r="AI318" s="193">
        <f>_xlfn.IFNA(IF($B318=$B$382,0,_xlfn.IFNA(INDEX('I.Supplementary 2017-18'!V$8:V$35,MATCH($B318,'I.Supplementary 2017-18'!$B$8:$B$35,0)),INDEX('I.KI 2017-18'!V$9:V$393,MATCH($B318,'I.KI 2017-18'!$B$9:$B$393,0)))),"")</f>
        <v>0</v>
      </c>
      <c r="AJ318" s="157">
        <f>_xlfn.IFNA(IF($B318=$B$382,0,_xlfn.IFNA(INDEX('I.Supplementary 2017-18'!W$8:W$35,MATCH($B318,'I.Supplementary 2017-18'!$B$8:$B$35,0)),INDEX('I.KI 2017-18'!W$9:W$393,MATCH($B318,'I.KI 2017-18'!$B$9:$B$393,0)))),"")</f>
        <v>0</v>
      </c>
      <c r="AK318" s="156">
        <f>_xlfn.IFNA(IF($B318=$B$382,0,_xlfn.IFNA(INDEX('I.Supplementary 2017-18'!X$8:X$35,MATCH($B318,'I.Supplementary 2017-18'!$B$8:$B$35,0)),INDEX('I.KI 2017-18'!X$9:X$393,MATCH($B318,'I.KI 2017-18'!$B$9:$B$393,0)))),"")</f>
        <v>122.52531499374905</v>
      </c>
      <c r="AL318" s="193">
        <f>_xlfn.IFNA(IF($B318=$B$382,0,_xlfn.IFNA(INDEX('I.Supplementary 2017-18'!Y$8:Y$35,MATCH($B318,'I.Supplementary 2017-18'!$B$8:$B$35,0)),INDEX('I.KI 2017-18'!Y$9:Y$393,MATCH($B318,'I.KI 2017-18'!$B$9:$B$393,0)))),"")</f>
        <v>0</v>
      </c>
      <c r="AM318" s="193">
        <f>_xlfn.IFNA(IF($B318=$B$382,0,_xlfn.IFNA(INDEX('I.Supplementary 2017-18'!Z$8:Z$35,MATCH($B318,'I.Supplementary 2017-18'!$B$8:$B$35,0)),INDEX('I.KI 2017-18'!Z$9:Z$393,MATCH($B318,'I.KI 2017-18'!$B$9:$B$393,0)))),"")</f>
        <v>12.978633274965905</v>
      </c>
      <c r="AN318" s="193">
        <f>_xlfn.IFNA(IF($B318=$B$382,0,_xlfn.IFNA(INDEX('I.Supplementary 2017-18'!AA$8:AA$35,MATCH($B318,'I.Supplementary 2017-18'!$B$8:$B$35,0)),INDEX('I.KI 2017-18'!AA$9:AA$393,MATCH($B318,'I.KI 2017-18'!$B$9:$B$393,0)))),"")</f>
        <v>0</v>
      </c>
      <c r="AO318" s="157">
        <f>_xlfn.IFNA(IF($B318=$B$382,0,_xlfn.IFNA(INDEX('I.Supplementary 2017-18'!AB$8:AB$35,MATCH($B318,'I.Supplementary 2017-18'!$B$8:$B$35,0)),INDEX('I.KI 2017-18'!AB$9:AB$393,MATCH($B318,'I.KI 2017-18'!$B$9:$B$393,0)))),"")</f>
        <v>0</v>
      </c>
      <c r="AP318" s="149"/>
      <c r="AQ318" s="156">
        <f>_xlfn.IFNA(IF($B318=$B$381,0,IF($B318=$B$382,0,_xlfn.IFNA(INDEX('I.Supplementary 2017-18'!I$8:I$35,MATCH($B318,'I.Supplementary 2017-18'!$B$8:$B$35,0)),INDEX('I.KI 2017-18'!I$9:I$393,MATCH($B318,'I.KI 2017-18'!$B$9:$B$393,0))))),"")</f>
        <v>27.995584004594132</v>
      </c>
      <c r="AR318" s="149">
        <f>_xlfn.IFNA(IF($B318=$B$381,0,IF($B318=$B$382,0,_xlfn.IFNA(INDEX('I.Supplementary 2017-18'!J$8:J$35,MATCH($B318,'I.Supplementary 2017-18'!$B$8:$B$35,0)),INDEX('I.KI 2017-18'!J$9:J$393,MATCH($B318,'I.KI 2017-18'!$B$9:$B$393,0))))),"")</f>
        <v>107.50836426412081</v>
      </c>
      <c r="AS318" s="157">
        <f>_xlfn.IFNA(IF($B318=$B$381,0,IF($B318=$B$382,0,_xlfn.IFNA(INDEX('I.Supplementary 2017-18'!H$8:H$35,MATCH($B318,'I.Supplementary 2017-18'!$B$8:$B$35,0)),INDEX('I.KI 2017-18'!H$9:H$393,MATCH($B318,'I.KI 2017-18'!$B$9:$B$393,0))))),"")</f>
        <v>135.50394826871494</v>
      </c>
      <c r="AT318" s="149"/>
      <c r="AU318" s="156">
        <f>_xlfn.IFNA(_xlfn.IFNA(INDEX('I.Supplementary 2018-19'!P$8:P$157,MATCH($B318,'I.Supplementary 2018-19'!$B$8:$B$157,0)),INDEX('I.KI 2018-19'!P$9:P$393,MATCH($B318,'I.KI 2018-19'!$B$9:$B$393,0))),"")</f>
        <v>4.7319304665229325</v>
      </c>
      <c r="AV318" s="193">
        <f>_xlfn.IFNA(_xlfn.IFNA(INDEX('I.Supplementary 2018-19'!Q$8:Q$157,MATCH($B318,'I.Supplementary 2018-19'!$B$8:$B$157,0)),INDEX('I.KI 2018-19'!Q$9:Q$393,MATCH($B318,'I.KI 2018-19'!$B$9:$B$393,0))),"")</f>
        <v>0</v>
      </c>
      <c r="AW318" s="193">
        <f>_xlfn.IFNA(_xlfn.IFNA(INDEX('I.Supplementary 2018-19'!R$8:R$157,MATCH($B318,'I.Supplementary 2018-19'!$B$8:$B$157,0)),INDEX('I.KI 2018-19'!R$9:R$393,MATCH($B318,'I.KI 2018-19'!$B$9:$B$393,0))),"")</f>
        <v>-0.27925249272383751</v>
      </c>
      <c r="AX318" s="193">
        <f>_xlfn.IFNA(_xlfn.IFNA(INDEX('I.Supplementary 2018-19'!S$8:S$157,MATCH($B318,'I.Supplementary 2018-19'!$B$8:$B$157,0)),INDEX('I.KI 2018-19'!S$9:S$393,MATCH($B318,'I.KI 2018-19'!$B$9:$B$393,0))),"")</f>
        <v>0</v>
      </c>
      <c r="AY318" s="157">
        <f>_xlfn.IFNA(_xlfn.IFNA(INDEX('I.Supplementary 2018-19'!T$8:T$157,MATCH($B318,'I.Supplementary 2018-19'!$B$8:$B$157,0)),INDEX('I.KI 2018-19'!T$9:T$393,MATCH($B318,'I.KI 2018-19'!$B$9:$B$393,0))),"")</f>
        <v>0</v>
      </c>
      <c r="AZ318" s="156">
        <f>_xlfn.IFNA(_xlfn.IFNA(INDEX('I.Supplementary 2018-19'!U$8:U$157,MATCH($B318,'I.Supplementary 2018-19'!$B$8:$B$157,0)),INDEX('I.KI 2018-19'!U$9:U$393,MATCH($B318,'I.KI 2018-19'!$B$9:$B$393,0))),"")</f>
        <v>99.510388160099865</v>
      </c>
      <c r="BA318" s="193">
        <f>_xlfn.IFNA(_xlfn.IFNA(INDEX('I.Supplementary 2018-19'!V$8:V$157,MATCH($B318,'I.Supplementary 2018-19'!$B$8:$B$157,0)),INDEX('I.KI 2018-19'!V$9:V$393,MATCH($B318,'I.KI 2018-19'!$B$9:$B$393,0))),"")</f>
        <v>0</v>
      </c>
      <c r="BB318" s="193">
        <f>_xlfn.IFNA(_xlfn.IFNA(INDEX('I.Supplementary 2018-19'!W$8:W$157,MATCH($B318,'I.Supplementary 2018-19'!$B$8:$B$157,0)),INDEX('I.KI 2018-19'!W$9:W$393,MATCH($B318,'I.KI 2018-19'!$B$9:$B$393,0))),"")</f>
        <v>11.227841124831452</v>
      </c>
      <c r="BC318" s="193">
        <f>_xlfn.IFNA(_xlfn.IFNA(INDEX('I.Supplementary 2018-19'!X$8:X$157,MATCH($B318,'I.Supplementary 2018-19'!$B$8:$B$157,0)),INDEX('I.KI 2018-19'!X$9:X$393,MATCH($B318,'I.KI 2018-19'!$B$9:$B$393,0))),"")</f>
        <v>0</v>
      </c>
      <c r="BD318" s="157">
        <f>_xlfn.IFNA(_xlfn.IFNA(INDEX('I.Supplementary 2018-19'!Y$8:Y$157,MATCH($B318,'I.Supplementary 2018-19'!$B$8:$B$157,0)),INDEX('I.KI 2018-19'!Y$9:Y$393,MATCH($B318,'I.KI 2018-19'!$B$9:$B$393,0))),"")</f>
        <v>0</v>
      </c>
      <c r="BE318" s="156">
        <f>_xlfn.IFNA(_xlfn.IFNA(INDEX('I.Supplementary 2018-19'!Z$8:Z$157,MATCH($B318,'I.Supplementary 2018-19'!$B$8:$B$157,0)),INDEX('I.KI 2018-19'!Z$9:Z$393,MATCH($B318,'I.KI 2018-19'!$B$9:$B$393,0))),"")</f>
        <v>104.24231862662279</v>
      </c>
      <c r="BF318" s="193">
        <f>_xlfn.IFNA(_xlfn.IFNA(INDEX('I.Supplementary 2018-19'!AA$8:AA$157,MATCH($B318,'I.Supplementary 2018-19'!$B$8:$B$157,0)),INDEX('I.KI 2018-19'!AA$9:AA$393,MATCH($B318,'I.KI 2018-19'!$B$9:$B$393,0))),"")</f>
        <v>0</v>
      </c>
      <c r="BG318" s="193">
        <f>_xlfn.IFNA(_xlfn.IFNA(INDEX('I.Supplementary 2018-19'!AB$8:AB$157,MATCH($B318,'I.Supplementary 2018-19'!$B$8:$B$157,0)),INDEX('I.KI 2018-19'!AB$9:AB$393,MATCH($B318,'I.KI 2018-19'!$B$9:$B$393,0))),"")</f>
        <v>10.948588632107613</v>
      </c>
      <c r="BH318" s="193">
        <f>_xlfn.IFNA(_xlfn.IFNA(INDEX('I.Supplementary 2018-19'!AC$8:AC$157,MATCH($B318,'I.Supplementary 2018-19'!$B$8:$B$157,0)),INDEX('I.KI 2018-19'!AC$9:AC$393,MATCH($B318,'I.KI 2018-19'!$B$9:$B$393,0))),"")</f>
        <v>0</v>
      </c>
      <c r="BI318" s="157">
        <f>_xlfn.IFNA(_xlfn.IFNA(INDEX('I.Supplementary 2018-19'!AD$8:AD$157,MATCH($B318,'I.Supplementary 2018-19'!$B$8:$B$157,0)),INDEX('I.KI 2018-19'!AD$9:AD$393,MATCH($B318,'I.KI 2018-19'!$B$9:$B$393,0))),"")</f>
        <v>0</v>
      </c>
      <c r="BJ318" s="149"/>
      <c r="BK318" s="156">
        <f>_xlfn.IFNA(IF($B318=$B$381,0,IF($B318=$B$382,0,_xlfn.IFNA(INDEX('I.Supplementary 2018-19'!I$8:I$157,MATCH($B318,'I.Supplementary 2018-19'!$B$8:$B$157,0)),INDEX('I.KI 2018-19'!I$9:I$393,MATCH($B318,'I.KI 2018-19'!$B$9:$B$393,0))))),"")</f>
        <v>4.4526779737990942</v>
      </c>
      <c r="BL318" s="149">
        <f>_xlfn.IFNA(IF($B318=$B$381,0,IF($B318=$B$382,0,_xlfn.IFNA(INDEX('I.Supplementary 2018-19'!J$8:J$157,MATCH($B318,'I.Supplementary 2018-19'!$B$8:$B$157,0)),INDEX('I.KI 2018-19'!J$9:J$393,MATCH($B318,'I.KI 2018-19'!$B$9:$B$393,0))))),"")</f>
        <v>110.73822928493132</v>
      </c>
      <c r="BM318" s="157">
        <f>_xlfn.IFNA(IF($B318=$B$381,0,IF($B318=$B$382,0,_xlfn.IFNA(INDEX('I.Supplementary 2018-19'!H$8:H$157,MATCH($B318,'I.Supplementary 2018-19'!$B$8:$B$157,0)),INDEX('I.KI 2018-19'!H$9:H$393,MATCH($B318,'I.KI 2018-19'!$B$9:$B$393,0))))),"")</f>
        <v>115.19090725873042</v>
      </c>
    </row>
    <row r="319" spans="2:65">
      <c r="B319" s="121" t="str">
        <f>'Calculations for 2021-22'!B319</f>
        <v>E3638</v>
      </c>
      <c r="C319" s="160" t="str">
        <f>'Calculations for 2021-22'!D319</f>
        <v>E3638</v>
      </c>
      <c r="D319" t="str">
        <f>'Calculations for 2021-22'!E319</f>
        <v>SD</v>
      </c>
      <c r="E319">
        <f>'Calculations for 2021-22'!F319</f>
        <v>0</v>
      </c>
      <c r="F319" s="120" t="str">
        <f>'Calculations for 2021-22'!H319</f>
        <v>Surrey Heath</v>
      </c>
      <c r="G319" s="156">
        <f>_xlfn.IFNA(INDEX('I.KI 2016-17'!M$8:M$391,MATCH($B319,'I.KI 2016-17'!$B$8:$B$391,0)),"")</f>
        <v>0</v>
      </c>
      <c r="H319" s="149">
        <f>_xlfn.IFNA(INDEX('I.KI 2016-17'!N$8:N$391,MATCH($B319,'I.KI 2016-17'!$B$8:$B$391,0)),"")</f>
        <v>0.35681650655899999</v>
      </c>
      <c r="I319" s="149">
        <f>_xlfn.IFNA(INDEX('I.KI 2016-17'!O$8:O$391,MATCH($B319,'I.KI 2016-17'!$B$8:$B$391,0)),"")</f>
        <v>0</v>
      </c>
      <c r="J319" s="149">
        <f>_xlfn.IFNA(INDEX('I.KI 2016-17'!P$8:P$391,MATCH($B319,'I.KI 2016-17'!$B$8:$B$391,0)),"")</f>
        <v>0</v>
      </c>
      <c r="K319" s="157">
        <f>_xlfn.IFNA(INDEX('I.KI 2016-17'!Q$8:Q$391,MATCH($B319,'I.KI 2016-17'!$B$8:$B$391,0)),"")</f>
        <v>0</v>
      </c>
      <c r="L319" s="156">
        <f>_xlfn.IFNA(INDEX('I.KI 2016-17'!R$8:R$391,MATCH($B319,'I.KI 2016-17'!$B$8:$B$391,0)),"")</f>
        <v>0</v>
      </c>
      <c r="M319" s="193">
        <f>_xlfn.IFNA(INDEX('I.KI 2016-17'!S$8:S$391,MATCH($B319,'I.KI 2016-17'!$B$8:$B$391,0)),"")</f>
        <v>1.4353590004469998</v>
      </c>
      <c r="N319" s="193">
        <f>_xlfn.IFNA(INDEX('I.KI 2016-17'!T$8:T$391,MATCH($B319,'I.KI 2016-17'!$B$8:$B$391,0)),"")</f>
        <v>0</v>
      </c>
      <c r="O319" s="193">
        <f>_xlfn.IFNA(INDEX('I.KI 2016-17'!U$8:U$391,MATCH($B319,'I.KI 2016-17'!$B$8:$B$391,0)),"")</f>
        <v>0</v>
      </c>
      <c r="P319" s="157">
        <f>_xlfn.IFNA(INDEX('I.KI 2016-17'!V$8:V$391,MATCH($B319,'I.KI 2016-17'!$B$8:$B$391,0)),"")</f>
        <v>0</v>
      </c>
      <c r="Q319" s="156">
        <f>_xlfn.IFNA(INDEX('I.KI 2016-17'!W$8:W$391,MATCH($B319,'I.KI 2016-17'!$B$8:$B$391,0)),"")</f>
        <v>0</v>
      </c>
      <c r="R319" s="193">
        <f>_xlfn.IFNA(INDEX('I.KI 2016-17'!X$8:X$391,MATCH($B319,'I.KI 2016-17'!$B$8:$B$391,0)),"")</f>
        <v>1.7921755070059997</v>
      </c>
      <c r="S319" s="193">
        <f>_xlfn.IFNA(INDEX('I.KI 2016-17'!Y$8:Y$391,MATCH($B319,'I.KI 2016-17'!$B$8:$B$391,0)),"")</f>
        <v>0</v>
      </c>
      <c r="T319" s="193">
        <f>_xlfn.IFNA(INDEX('I.KI 2016-17'!Z$8:Z$391,MATCH($B319,'I.KI 2016-17'!$B$8:$B$391,0)),"")</f>
        <v>0</v>
      </c>
      <c r="U319" s="157">
        <f>_xlfn.IFNA(INDEX('I.KI 2016-17'!AA$8:AA$391,MATCH($B319,'I.KI 2016-17'!$B$8:$B$391,0)),"")</f>
        <v>0</v>
      </c>
      <c r="V319" s="149"/>
      <c r="W319" s="154">
        <f>_xlfn.IFNA(INDEX('I.KI 2016-17'!$H$8:$H$391,MATCH(B319,'I.KI 2016-17'!$B$8:$B$391,0)),"")</f>
        <v>0.35681650655899999</v>
      </c>
      <c r="X319" s="153">
        <f>_xlfn.IFNA(INDEX('I.KI 2016-17'!$I$8:$I$391,MATCH(B319,'I.KI 2016-17'!$B$8:$B$391,0)),"")</f>
        <v>1.4353590004469998</v>
      </c>
      <c r="Y319" s="155">
        <f>_xlfn.IFNA(INDEX('I.KI 2016-17'!$G$8:$G$391,MATCH(B319,'I.KI 2016-17'!$B$8:$B$391,0)),"")</f>
        <v>1.7921755070059997</v>
      </c>
      <c r="Z319" s="149"/>
      <c r="AA319" s="156">
        <f>_xlfn.IFNA(IF($B319=$B$382,0,_xlfn.IFNA(INDEX('I.Supplementary 2017-18'!N$8:N$35,MATCH($B319,'I.Supplementary 2017-18'!$B$8:$B$35,0)),INDEX('I.KI 2017-18'!N$9:N$393,MATCH($B319,'I.KI 2017-18'!$B$9:$B$393,0)))),"")</f>
        <v>0</v>
      </c>
      <c r="AB319" s="193">
        <f>_xlfn.IFNA(IF($B319=$B$382,0,_xlfn.IFNA(INDEX('I.Supplementary 2017-18'!O$8:O$35,MATCH($B319,'I.Supplementary 2017-18'!$B$8:$B$35,0)),INDEX('I.KI 2017-18'!O$9:O$393,MATCH($B319,'I.KI 2017-18'!$B$9:$B$393,0)))),"")</f>
        <v>0</v>
      </c>
      <c r="AC319" s="193">
        <f>_xlfn.IFNA(IF($B319=$B$382,0,_xlfn.IFNA(INDEX('I.Supplementary 2017-18'!P$8:P$35,MATCH($B319,'I.Supplementary 2017-18'!$B$8:$B$35,0)),INDEX('I.KI 2017-18'!P$9:P$393,MATCH($B319,'I.KI 2017-18'!$B$9:$B$393,0)))),"")</f>
        <v>0</v>
      </c>
      <c r="AD319" s="193">
        <f>_xlfn.IFNA(IF($B319=$B$382,0,_xlfn.IFNA(INDEX('I.Supplementary 2017-18'!Q$8:Q$35,MATCH($B319,'I.Supplementary 2017-18'!$B$8:$B$35,0)),INDEX('I.KI 2017-18'!Q$9:Q$393,MATCH($B319,'I.KI 2017-18'!$B$9:$B$393,0)))),"")</f>
        <v>0</v>
      </c>
      <c r="AE319" s="157">
        <f>_xlfn.IFNA(IF($B319=$B$382,0,_xlfn.IFNA(INDEX('I.Supplementary 2017-18'!R$8:R$35,MATCH($B319,'I.Supplementary 2017-18'!$B$8:$B$35,0)),INDEX('I.KI 2017-18'!R$9:R$393,MATCH($B319,'I.KI 2017-18'!$B$9:$B$393,0)))),"")</f>
        <v>0</v>
      </c>
      <c r="AF319" s="156">
        <f>_xlfn.IFNA(IF($B319=$B$382,0,_xlfn.IFNA(INDEX('I.Supplementary 2017-18'!S$8:S$35,MATCH($B319,'I.Supplementary 2017-18'!$B$8:$B$35,0)),INDEX('I.KI 2017-18'!S$9:S$393,MATCH($B319,'I.KI 2017-18'!$B$9:$B$393,0)))),"")</f>
        <v>0</v>
      </c>
      <c r="AG319" s="193">
        <f>_xlfn.IFNA(IF($B319=$B$382,0,_xlfn.IFNA(INDEX('I.Supplementary 2017-18'!T$8:T$35,MATCH($B319,'I.Supplementary 2017-18'!$B$8:$B$35,0)),INDEX('I.KI 2017-18'!T$9:T$393,MATCH($B319,'I.KI 2017-18'!$B$9:$B$393,0)))),"")</f>
        <v>1.46466332518648</v>
      </c>
      <c r="AH319" s="193">
        <f>_xlfn.IFNA(IF($B319=$B$382,0,_xlfn.IFNA(INDEX('I.Supplementary 2017-18'!U$8:U$35,MATCH($B319,'I.Supplementary 2017-18'!$B$8:$B$35,0)),INDEX('I.KI 2017-18'!U$9:U$393,MATCH($B319,'I.KI 2017-18'!$B$9:$B$393,0)))),"")</f>
        <v>0</v>
      </c>
      <c r="AI319" s="193">
        <f>_xlfn.IFNA(IF($B319=$B$382,0,_xlfn.IFNA(INDEX('I.Supplementary 2017-18'!V$8:V$35,MATCH($B319,'I.Supplementary 2017-18'!$B$8:$B$35,0)),INDEX('I.KI 2017-18'!V$9:V$393,MATCH($B319,'I.KI 2017-18'!$B$9:$B$393,0)))),"")</f>
        <v>0</v>
      </c>
      <c r="AJ319" s="157">
        <f>_xlfn.IFNA(IF($B319=$B$382,0,_xlfn.IFNA(INDEX('I.Supplementary 2017-18'!W$8:W$35,MATCH($B319,'I.Supplementary 2017-18'!$B$8:$B$35,0)),INDEX('I.KI 2017-18'!W$9:W$393,MATCH($B319,'I.KI 2017-18'!$B$9:$B$393,0)))),"")</f>
        <v>0</v>
      </c>
      <c r="AK319" s="156">
        <f>_xlfn.IFNA(IF($B319=$B$382,0,_xlfn.IFNA(INDEX('I.Supplementary 2017-18'!X$8:X$35,MATCH($B319,'I.Supplementary 2017-18'!$B$8:$B$35,0)),INDEX('I.KI 2017-18'!X$9:X$393,MATCH($B319,'I.KI 2017-18'!$B$9:$B$393,0)))),"")</f>
        <v>0</v>
      </c>
      <c r="AL319" s="193">
        <f>_xlfn.IFNA(IF($B319=$B$382,0,_xlfn.IFNA(INDEX('I.Supplementary 2017-18'!Y$8:Y$35,MATCH($B319,'I.Supplementary 2017-18'!$B$8:$B$35,0)),INDEX('I.KI 2017-18'!Y$9:Y$393,MATCH($B319,'I.KI 2017-18'!$B$9:$B$393,0)))),"")</f>
        <v>1.46466332518648</v>
      </c>
      <c r="AM319" s="193">
        <f>_xlfn.IFNA(IF($B319=$B$382,0,_xlfn.IFNA(INDEX('I.Supplementary 2017-18'!Z$8:Z$35,MATCH($B319,'I.Supplementary 2017-18'!$B$8:$B$35,0)),INDEX('I.KI 2017-18'!Z$9:Z$393,MATCH($B319,'I.KI 2017-18'!$B$9:$B$393,0)))),"")</f>
        <v>0</v>
      </c>
      <c r="AN319" s="193">
        <f>_xlfn.IFNA(IF($B319=$B$382,0,_xlfn.IFNA(INDEX('I.Supplementary 2017-18'!AA$8:AA$35,MATCH($B319,'I.Supplementary 2017-18'!$B$8:$B$35,0)),INDEX('I.KI 2017-18'!AA$9:AA$393,MATCH($B319,'I.KI 2017-18'!$B$9:$B$393,0)))),"")</f>
        <v>0</v>
      </c>
      <c r="AO319" s="157">
        <f>_xlfn.IFNA(IF($B319=$B$382,0,_xlfn.IFNA(INDEX('I.Supplementary 2017-18'!AB$8:AB$35,MATCH($B319,'I.Supplementary 2017-18'!$B$8:$B$35,0)),INDEX('I.KI 2017-18'!AB$9:AB$393,MATCH($B319,'I.KI 2017-18'!$B$9:$B$393,0)))),"")</f>
        <v>0</v>
      </c>
      <c r="AP319" s="149"/>
      <c r="AQ319" s="156">
        <f>_xlfn.IFNA(IF($B319=$B$381,0,IF($B319=$B$382,0,_xlfn.IFNA(INDEX('I.Supplementary 2017-18'!I$8:I$35,MATCH($B319,'I.Supplementary 2017-18'!$B$8:$B$35,0)),INDEX('I.KI 2017-18'!I$9:I$393,MATCH($B319,'I.KI 2017-18'!$B$9:$B$393,0))))),"")</f>
        <v>0</v>
      </c>
      <c r="AR319" s="149">
        <f>_xlfn.IFNA(IF($B319=$B$381,0,IF($B319=$B$382,0,_xlfn.IFNA(INDEX('I.Supplementary 2017-18'!J$8:J$35,MATCH($B319,'I.Supplementary 2017-18'!$B$8:$B$35,0)),INDEX('I.KI 2017-18'!J$9:J$393,MATCH($B319,'I.KI 2017-18'!$B$9:$B$393,0))))),"")</f>
        <v>1.46466332518648</v>
      </c>
      <c r="AS319" s="157">
        <f>_xlfn.IFNA(IF($B319=$B$381,0,IF($B319=$B$382,0,_xlfn.IFNA(INDEX('I.Supplementary 2017-18'!H$8:H$35,MATCH($B319,'I.Supplementary 2017-18'!$B$8:$B$35,0)),INDEX('I.KI 2017-18'!H$9:H$393,MATCH($B319,'I.KI 2017-18'!$B$9:$B$393,0))))),"")</f>
        <v>1.46466332518648</v>
      </c>
      <c r="AT319" s="149"/>
      <c r="AU319" s="156">
        <f>_xlfn.IFNA(_xlfn.IFNA(INDEX('I.Supplementary 2018-19'!P$8:P$157,MATCH($B319,'I.Supplementary 2018-19'!$B$8:$B$157,0)),INDEX('I.KI 2018-19'!P$9:P$393,MATCH($B319,'I.KI 2018-19'!$B$9:$B$393,0))),"")</f>
        <v>0</v>
      </c>
      <c r="AV319" s="193">
        <f>_xlfn.IFNA(_xlfn.IFNA(INDEX('I.Supplementary 2018-19'!Q$8:Q$157,MATCH($B319,'I.Supplementary 2018-19'!$B$8:$B$157,0)),INDEX('I.KI 2018-19'!Q$9:Q$393,MATCH($B319,'I.KI 2018-19'!$B$9:$B$393,0))),"")</f>
        <v>0</v>
      </c>
      <c r="AW319" s="193">
        <f>_xlfn.IFNA(_xlfn.IFNA(INDEX('I.Supplementary 2018-19'!R$8:R$157,MATCH($B319,'I.Supplementary 2018-19'!$B$8:$B$157,0)),INDEX('I.KI 2018-19'!R$9:R$393,MATCH($B319,'I.KI 2018-19'!$B$9:$B$393,0))),"")</f>
        <v>0</v>
      </c>
      <c r="AX319" s="193">
        <f>_xlfn.IFNA(_xlfn.IFNA(INDEX('I.Supplementary 2018-19'!S$8:S$157,MATCH($B319,'I.Supplementary 2018-19'!$B$8:$B$157,0)),INDEX('I.KI 2018-19'!S$9:S$393,MATCH($B319,'I.KI 2018-19'!$B$9:$B$393,0))),"")</f>
        <v>0</v>
      </c>
      <c r="AY319" s="157">
        <f>_xlfn.IFNA(_xlfn.IFNA(INDEX('I.Supplementary 2018-19'!T$8:T$157,MATCH($B319,'I.Supplementary 2018-19'!$B$8:$B$157,0)),INDEX('I.KI 2018-19'!T$9:T$393,MATCH($B319,'I.KI 2018-19'!$B$9:$B$393,0))),"")</f>
        <v>0</v>
      </c>
      <c r="AZ319" s="156">
        <f>_xlfn.IFNA(_xlfn.IFNA(INDEX('I.Supplementary 2018-19'!U$8:U$157,MATCH($B319,'I.Supplementary 2018-19'!$B$8:$B$157,0)),INDEX('I.KI 2018-19'!U$9:U$393,MATCH($B319,'I.KI 2018-19'!$B$9:$B$393,0))),"")</f>
        <v>0</v>
      </c>
      <c r="BA319" s="193">
        <f>_xlfn.IFNA(_xlfn.IFNA(INDEX('I.Supplementary 2018-19'!V$8:V$157,MATCH($B319,'I.Supplementary 2018-19'!$B$8:$B$157,0)),INDEX('I.KI 2018-19'!V$9:V$393,MATCH($B319,'I.KI 2018-19'!$B$9:$B$393,0))),"")</f>
        <v>1.5086660860289922</v>
      </c>
      <c r="BB319" s="193">
        <f>_xlfn.IFNA(_xlfn.IFNA(INDEX('I.Supplementary 2018-19'!W$8:W$157,MATCH($B319,'I.Supplementary 2018-19'!$B$8:$B$157,0)),INDEX('I.KI 2018-19'!W$9:W$393,MATCH($B319,'I.KI 2018-19'!$B$9:$B$393,0))),"")</f>
        <v>0</v>
      </c>
      <c r="BC319" s="193">
        <f>_xlfn.IFNA(_xlfn.IFNA(INDEX('I.Supplementary 2018-19'!X$8:X$157,MATCH($B319,'I.Supplementary 2018-19'!$B$8:$B$157,0)),INDEX('I.KI 2018-19'!X$9:X$393,MATCH($B319,'I.KI 2018-19'!$B$9:$B$393,0))),"")</f>
        <v>0</v>
      </c>
      <c r="BD319" s="157">
        <f>_xlfn.IFNA(_xlfn.IFNA(INDEX('I.Supplementary 2018-19'!Y$8:Y$157,MATCH($B319,'I.Supplementary 2018-19'!$B$8:$B$157,0)),INDEX('I.KI 2018-19'!Y$9:Y$393,MATCH($B319,'I.KI 2018-19'!$B$9:$B$393,0))),"")</f>
        <v>0</v>
      </c>
      <c r="BE319" s="156">
        <f>_xlfn.IFNA(_xlfn.IFNA(INDEX('I.Supplementary 2018-19'!Z$8:Z$157,MATCH($B319,'I.Supplementary 2018-19'!$B$8:$B$157,0)),INDEX('I.KI 2018-19'!Z$9:Z$393,MATCH($B319,'I.KI 2018-19'!$B$9:$B$393,0))),"")</f>
        <v>0</v>
      </c>
      <c r="BF319" s="193">
        <f>_xlfn.IFNA(_xlfn.IFNA(INDEX('I.Supplementary 2018-19'!AA$8:AA$157,MATCH($B319,'I.Supplementary 2018-19'!$B$8:$B$157,0)),INDEX('I.KI 2018-19'!AA$9:AA$393,MATCH($B319,'I.KI 2018-19'!$B$9:$B$393,0))),"")</f>
        <v>1.5086660860289922</v>
      </c>
      <c r="BG319" s="193">
        <f>_xlfn.IFNA(_xlfn.IFNA(INDEX('I.Supplementary 2018-19'!AB$8:AB$157,MATCH($B319,'I.Supplementary 2018-19'!$B$8:$B$157,0)),INDEX('I.KI 2018-19'!AB$9:AB$393,MATCH($B319,'I.KI 2018-19'!$B$9:$B$393,0))),"")</f>
        <v>0</v>
      </c>
      <c r="BH319" s="193">
        <f>_xlfn.IFNA(_xlfn.IFNA(INDEX('I.Supplementary 2018-19'!AC$8:AC$157,MATCH($B319,'I.Supplementary 2018-19'!$B$8:$B$157,0)),INDEX('I.KI 2018-19'!AC$9:AC$393,MATCH($B319,'I.KI 2018-19'!$B$9:$B$393,0))),"")</f>
        <v>0</v>
      </c>
      <c r="BI319" s="157">
        <f>_xlfn.IFNA(_xlfn.IFNA(INDEX('I.Supplementary 2018-19'!AD$8:AD$157,MATCH($B319,'I.Supplementary 2018-19'!$B$8:$B$157,0)),INDEX('I.KI 2018-19'!AD$9:AD$393,MATCH($B319,'I.KI 2018-19'!$B$9:$B$393,0))),"")</f>
        <v>0</v>
      </c>
      <c r="BJ319" s="149"/>
      <c r="BK319" s="156">
        <f>_xlfn.IFNA(IF($B319=$B$381,0,IF($B319=$B$382,0,_xlfn.IFNA(INDEX('I.Supplementary 2018-19'!I$8:I$157,MATCH($B319,'I.Supplementary 2018-19'!$B$8:$B$157,0)),INDEX('I.KI 2018-19'!I$9:I$393,MATCH($B319,'I.KI 2018-19'!$B$9:$B$393,0))))),"")</f>
        <v>0</v>
      </c>
      <c r="BL319" s="149">
        <f>_xlfn.IFNA(IF($B319=$B$381,0,IF($B319=$B$382,0,_xlfn.IFNA(INDEX('I.Supplementary 2018-19'!J$8:J$157,MATCH($B319,'I.Supplementary 2018-19'!$B$8:$B$157,0)),INDEX('I.KI 2018-19'!J$9:J$393,MATCH($B319,'I.KI 2018-19'!$B$9:$B$393,0))))),"")</f>
        <v>1.5086660860289922</v>
      </c>
      <c r="BM319" s="157">
        <f>_xlfn.IFNA(IF($B319=$B$381,0,IF($B319=$B$382,0,_xlfn.IFNA(INDEX('I.Supplementary 2018-19'!H$8:H$157,MATCH($B319,'I.Supplementary 2018-19'!$B$8:$B$157,0)),INDEX('I.KI 2018-19'!H$9:H$393,MATCH($B319,'I.KI 2018-19'!$B$9:$B$393,0))))),"")</f>
        <v>1.5086660860289922</v>
      </c>
    </row>
    <row r="320" spans="2:65">
      <c r="B320" s="121" t="str">
        <f>'Calculations for 2021-22'!B320</f>
        <v>E5048</v>
      </c>
      <c r="C320" s="160" t="str">
        <f>'Calculations for 2021-22'!D320</f>
        <v>E5048</v>
      </c>
      <c r="D320" t="str">
        <f>'Calculations for 2021-22'!E320</f>
        <v>OLB</v>
      </c>
      <c r="E320" t="str">
        <f>'Calculations for 2021-22'!F320</f>
        <v>P1915</v>
      </c>
      <c r="F320" s="120" t="str">
        <f>'Calculations for 2021-22'!H320</f>
        <v>Sutton</v>
      </c>
      <c r="G320" s="156">
        <f>_xlfn.IFNA(INDEX('I.KI 2016-17'!M$8:M$391,MATCH($B320,'I.KI 2016-17'!$B$8:$B$391,0)),"")</f>
        <v>21.817345662836001</v>
      </c>
      <c r="H320" s="149">
        <f>_xlfn.IFNA(INDEX('I.KI 2016-17'!N$8:N$391,MATCH($B320,'I.KI 2016-17'!$B$8:$B$391,0)),"")</f>
        <v>2.9333745350669997</v>
      </c>
      <c r="I320" s="149">
        <f>_xlfn.IFNA(INDEX('I.KI 2016-17'!O$8:O$391,MATCH($B320,'I.KI 2016-17'!$B$8:$B$391,0)),"")</f>
        <v>0</v>
      </c>
      <c r="J320" s="149">
        <f>_xlfn.IFNA(INDEX('I.KI 2016-17'!P$8:P$391,MATCH($B320,'I.KI 2016-17'!$B$8:$B$391,0)),"")</f>
        <v>0</v>
      </c>
      <c r="K320" s="157">
        <f>_xlfn.IFNA(INDEX('I.KI 2016-17'!Q$8:Q$391,MATCH($B320,'I.KI 2016-17'!$B$8:$B$391,0)),"")</f>
        <v>0</v>
      </c>
      <c r="L320" s="156">
        <f>_xlfn.IFNA(INDEX('I.KI 2016-17'!R$8:R$391,MATCH($B320,'I.KI 2016-17'!$B$8:$B$391,0)),"")</f>
        <v>26.708955155485999</v>
      </c>
      <c r="M320" s="193">
        <f>_xlfn.IFNA(INDEX('I.KI 2016-17'!S$8:S$391,MATCH($B320,'I.KI 2016-17'!$B$8:$B$391,0)),"")</f>
        <v>6.6195605306890002</v>
      </c>
      <c r="N320" s="193">
        <f>_xlfn.IFNA(INDEX('I.KI 2016-17'!T$8:T$391,MATCH($B320,'I.KI 2016-17'!$B$8:$B$391,0)),"")</f>
        <v>0</v>
      </c>
      <c r="O320" s="193">
        <f>_xlfn.IFNA(INDEX('I.KI 2016-17'!U$8:U$391,MATCH($B320,'I.KI 2016-17'!$B$8:$B$391,0)),"")</f>
        <v>0</v>
      </c>
      <c r="P320" s="157">
        <f>_xlfn.IFNA(INDEX('I.KI 2016-17'!V$8:V$391,MATCH($B320,'I.KI 2016-17'!$B$8:$B$391,0)),"")</f>
        <v>0</v>
      </c>
      <c r="Q320" s="156">
        <f>_xlfn.IFNA(INDEX('I.KI 2016-17'!W$8:W$391,MATCH($B320,'I.KI 2016-17'!$B$8:$B$391,0)),"")</f>
        <v>48.526300818321999</v>
      </c>
      <c r="R320" s="193">
        <f>_xlfn.IFNA(INDEX('I.KI 2016-17'!X$8:X$391,MATCH($B320,'I.KI 2016-17'!$B$8:$B$391,0)),"")</f>
        <v>9.5529350657559995</v>
      </c>
      <c r="S320" s="193">
        <f>_xlfn.IFNA(INDEX('I.KI 2016-17'!Y$8:Y$391,MATCH($B320,'I.KI 2016-17'!$B$8:$B$391,0)),"")</f>
        <v>0</v>
      </c>
      <c r="T320" s="193">
        <f>_xlfn.IFNA(INDEX('I.KI 2016-17'!Z$8:Z$391,MATCH($B320,'I.KI 2016-17'!$B$8:$B$391,0)),"")</f>
        <v>0</v>
      </c>
      <c r="U320" s="157">
        <f>_xlfn.IFNA(INDEX('I.KI 2016-17'!AA$8:AA$391,MATCH($B320,'I.KI 2016-17'!$B$8:$B$391,0)),"")</f>
        <v>0</v>
      </c>
      <c r="V320" s="149"/>
      <c r="W320" s="154">
        <f>_xlfn.IFNA(INDEX('I.KI 2016-17'!$H$8:$H$391,MATCH(B320,'I.KI 2016-17'!$B$8:$B$391,0)),"")</f>
        <v>24.750720197903</v>
      </c>
      <c r="X320" s="153">
        <f>_xlfn.IFNA(INDEX('I.KI 2016-17'!$I$8:$I$391,MATCH(B320,'I.KI 2016-17'!$B$8:$B$391,0)),"")</f>
        <v>33.328515686175002</v>
      </c>
      <c r="Y320" s="155">
        <f>_xlfn.IFNA(INDEX('I.KI 2016-17'!$G$8:$G$391,MATCH(B320,'I.KI 2016-17'!$B$8:$B$391,0)),"")</f>
        <v>58.079235884078003</v>
      </c>
      <c r="Z320" s="149"/>
      <c r="AA320" s="156">
        <f>_xlfn.IFNA(IF($B320=$B$382,0,_xlfn.IFNA(INDEX('I.Supplementary 2017-18'!N$8:N$35,MATCH($B320,'I.Supplementary 2017-18'!$B$8:$B$35,0)),INDEX('I.KI 2017-18'!N$9:N$393,MATCH($B320,'I.KI 2017-18'!$B$9:$B$393,0)))),"")</f>
        <v>15.914075008195885</v>
      </c>
      <c r="AB320" s="193">
        <f>_xlfn.IFNA(IF($B320=$B$382,0,_xlfn.IFNA(INDEX('I.Supplementary 2017-18'!O$8:O$35,MATCH($B320,'I.Supplementary 2017-18'!$B$8:$B$35,0)),INDEX('I.KI 2017-18'!O$9:O$393,MATCH($B320,'I.KI 2017-18'!$B$9:$B$393,0)))),"")</f>
        <v>0.91626981759396564</v>
      </c>
      <c r="AC320" s="193">
        <f>_xlfn.IFNA(IF($B320=$B$382,0,_xlfn.IFNA(INDEX('I.Supplementary 2017-18'!P$8:P$35,MATCH($B320,'I.Supplementary 2017-18'!$B$8:$B$35,0)),INDEX('I.KI 2017-18'!P$9:P$393,MATCH($B320,'I.KI 2017-18'!$B$9:$B$393,0)))),"")</f>
        <v>0</v>
      </c>
      <c r="AD320" s="193">
        <f>_xlfn.IFNA(IF($B320=$B$382,0,_xlfn.IFNA(INDEX('I.Supplementary 2017-18'!Q$8:Q$35,MATCH($B320,'I.Supplementary 2017-18'!$B$8:$B$35,0)),INDEX('I.KI 2017-18'!Q$9:Q$393,MATCH($B320,'I.KI 2017-18'!$B$9:$B$393,0)))),"")</f>
        <v>0</v>
      </c>
      <c r="AE320" s="157">
        <f>_xlfn.IFNA(IF($B320=$B$382,0,_xlfn.IFNA(INDEX('I.Supplementary 2017-18'!R$8:R$35,MATCH($B320,'I.Supplementary 2017-18'!$B$8:$B$35,0)),INDEX('I.KI 2017-18'!R$9:R$393,MATCH($B320,'I.KI 2017-18'!$B$9:$B$393,0)))),"")</f>
        <v>0</v>
      </c>
      <c r="AF320" s="156">
        <f>_xlfn.IFNA(IF($B320=$B$382,0,_xlfn.IFNA(INDEX('I.Supplementary 2017-18'!S$8:S$35,MATCH($B320,'I.Supplementary 2017-18'!$B$8:$B$35,0)),INDEX('I.KI 2017-18'!S$9:S$393,MATCH($B320,'I.KI 2017-18'!$B$9:$B$393,0)))),"")</f>
        <v>27.254245842404625</v>
      </c>
      <c r="AG320" s="193">
        <f>_xlfn.IFNA(IF($B320=$B$382,0,_xlfn.IFNA(INDEX('I.Supplementary 2017-18'!T$8:T$35,MATCH($B320,'I.Supplementary 2017-18'!$B$8:$B$35,0)),INDEX('I.KI 2017-18'!T$9:T$393,MATCH($B320,'I.KI 2017-18'!$B$9:$B$393,0)))),"")</f>
        <v>6.7547056416776421</v>
      </c>
      <c r="AH320" s="193">
        <f>_xlfn.IFNA(IF($B320=$B$382,0,_xlfn.IFNA(INDEX('I.Supplementary 2017-18'!U$8:U$35,MATCH($B320,'I.Supplementary 2017-18'!$B$8:$B$35,0)),INDEX('I.KI 2017-18'!U$9:U$393,MATCH($B320,'I.KI 2017-18'!$B$9:$B$393,0)))),"")</f>
        <v>0</v>
      </c>
      <c r="AI320" s="193">
        <f>_xlfn.IFNA(IF($B320=$B$382,0,_xlfn.IFNA(INDEX('I.Supplementary 2017-18'!V$8:V$35,MATCH($B320,'I.Supplementary 2017-18'!$B$8:$B$35,0)),INDEX('I.KI 2017-18'!V$9:V$393,MATCH($B320,'I.KI 2017-18'!$B$9:$B$393,0)))),"")</f>
        <v>0</v>
      </c>
      <c r="AJ320" s="157">
        <f>_xlfn.IFNA(IF($B320=$B$382,0,_xlfn.IFNA(INDEX('I.Supplementary 2017-18'!W$8:W$35,MATCH($B320,'I.Supplementary 2017-18'!$B$8:$B$35,0)),INDEX('I.KI 2017-18'!W$9:W$393,MATCH($B320,'I.KI 2017-18'!$B$9:$B$393,0)))),"")</f>
        <v>0</v>
      </c>
      <c r="AK320" s="156">
        <f>_xlfn.IFNA(IF($B320=$B$382,0,_xlfn.IFNA(INDEX('I.Supplementary 2017-18'!X$8:X$35,MATCH($B320,'I.Supplementary 2017-18'!$B$8:$B$35,0)),INDEX('I.KI 2017-18'!X$9:X$393,MATCH($B320,'I.KI 2017-18'!$B$9:$B$393,0)))),"")</f>
        <v>43.168320850600509</v>
      </c>
      <c r="AL320" s="193">
        <f>_xlfn.IFNA(IF($B320=$B$382,0,_xlfn.IFNA(INDEX('I.Supplementary 2017-18'!Y$8:Y$35,MATCH($B320,'I.Supplementary 2017-18'!$B$8:$B$35,0)),INDEX('I.KI 2017-18'!Y$9:Y$393,MATCH($B320,'I.KI 2017-18'!$B$9:$B$393,0)))),"")</f>
        <v>7.6709754592716077</v>
      </c>
      <c r="AM320" s="193">
        <f>_xlfn.IFNA(IF($B320=$B$382,0,_xlfn.IFNA(INDEX('I.Supplementary 2017-18'!Z$8:Z$35,MATCH($B320,'I.Supplementary 2017-18'!$B$8:$B$35,0)),INDEX('I.KI 2017-18'!Z$9:Z$393,MATCH($B320,'I.KI 2017-18'!$B$9:$B$393,0)))),"")</f>
        <v>0</v>
      </c>
      <c r="AN320" s="193">
        <f>_xlfn.IFNA(IF($B320=$B$382,0,_xlfn.IFNA(INDEX('I.Supplementary 2017-18'!AA$8:AA$35,MATCH($B320,'I.Supplementary 2017-18'!$B$8:$B$35,0)),INDEX('I.KI 2017-18'!AA$9:AA$393,MATCH($B320,'I.KI 2017-18'!$B$9:$B$393,0)))),"")</f>
        <v>0</v>
      </c>
      <c r="AO320" s="157">
        <f>_xlfn.IFNA(IF($B320=$B$382,0,_xlfn.IFNA(INDEX('I.Supplementary 2017-18'!AB$8:AB$35,MATCH($B320,'I.Supplementary 2017-18'!$B$8:$B$35,0)),INDEX('I.KI 2017-18'!AB$9:AB$393,MATCH($B320,'I.KI 2017-18'!$B$9:$B$393,0)))),"")</f>
        <v>0</v>
      </c>
      <c r="AP320" s="149"/>
      <c r="AQ320" s="156">
        <f>_xlfn.IFNA(IF($B320=$B$381,0,IF($B320=$B$382,0,_xlfn.IFNA(INDEX('I.Supplementary 2017-18'!I$8:I$35,MATCH($B320,'I.Supplementary 2017-18'!$B$8:$B$35,0)),INDEX('I.KI 2017-18'!I$9:I$393,MATCH($B320,'I.KI 2017-18'!$B$9:$B$393,0))))),"")</f>
        <v>16.830344825789851</v>
      </c>
      <c r="AR320" s="149">
        <f>_xlfn.IFNA(IF($B320=$B$381,0,IF($B320=$B$382,0,_xlfn.IFNA(INDEX('I.Supplementary 2017-18'!J$8:J$35,MATCH($B320,'I.Supplementary 2017-18'!$B$8:$B$35,0)),INDEX('I.KI 2017-18'!J$9:J$393,MATCH($B320,'I.KI 2017-18'!$B$9:$B$393,0))))),"")</f>
        <v>34.008951484082267</v>
      </c>
      <c r="AS320" s="157">
        <f>_xlfn.IFNA(IF($B320=$B$381,0,IF($B320=$B$382,0,_xlfn.IFNA(INDEX('I.Supplementary 2017-18'!H$8:H$35,MATCH($B320,'I.Supplementary 2017-18'!$B$8:$B$35,0)),INDEX('I.KI 2017-18'!H$9:H$393,MATCH($B320,'I.KI 2017-18'!$B$9:$B$393,0))))),"")</f>
        <v>50.839296309872118</v>
      </c>
      <c r="AT320" s="149"/>
      <c r="AU320" s="156">
        <f>_xlfn.IFNA(_xlfn.IFNA(INDEX('I.Supplementary 2018-19'!P$8:P$157,MATCH($B320,'I.Supplementary 2018-19'!$B$8:$B$157,0)),INDEX('I.KI 2018-19'!P$9:P$393,MATCH($B320,'I.KI 2018-19'!$B$9:$B$393,0))),"")</f>
        <v>12.049092485112034</v>
      </c>
      <c r="AV320" s="193">
        <f>_xlfn.IFNA(_xlfn.IFNA(INDEX('I.Supplementary 2018-19'!Q$8:Q$157,MATCH($B320,'I.Supplementary 2018-19'!$B$8:$B$157,0)),INDEX('I.KI 2018-19'!Q$9:Q$393,MATCH($B320,'I.KI 2018-19'!$B$9:$B$393,0))),"")</f>
        <v>-0.29481980654170736</v>
      </c>
      <c r="AW320" s="193">
        <f>_xlfn.IFNA(_xlfn.IFNA(INDEX('I.Supplementary 2018-19'!R$8:R$157,MATCH($B320,'I.Supplementary 2018-19'!$B$8:$B$157,0)),INDEX('I.KI 2018-19'!R$9:R$393,MATCH($B320,'I.KI 2018-19'!$B$9:$B$393,0))),"")</f>
        <v>0</v>
      </c>
      <c r="AX320" s="193">
        <f>_xlfn.IFNA(_xlfn.IFNA(INDEX('I.Supplementary 2018-19'!S$8:S$157,MATCH($B320,'I.Supplementary 2018-19'!$B$8:$B$157,0)),INDEX('I.KI 2018-19'!S$9:S$393,MATCH($B320,'I.KI 2018-19'!$B$9:$B$393,0))),"")</f>
        <v>0</v>
      </c>
      <c r="AY320" s="157">
        <f>_xlfn.IFNA(_xlfn.IFNA(INDEX('I.Supplementary 2018-19'!T$8:T$157,MATCH($B320,'I.Supplementary 2018-19'!$B$8:$B$157,0)),INDEX('I.KI 2018-19'!T$9:T$393,MATCH($B320,'I.KI 2018-19'!$B$9:$B$393,0))),"")</f>
        <v>0</v>
      </c>
      <c r="AZ320" s="156">
        <f>_xlfn.IFNA(_xlfn.IFNA(INDEX('I.Supplementary 2018-19'!U$8:U$157,MATCH($B320,'I.Supplementary 2018-19'!$B$8:$B$157,0)),INDEX('I.KI 2018-19'!U$9:U$393,MATCH($B320,'I.KI 2018-19'!$B$9:$B$393,0))),"")</f>
        <v>28.073042927798756</v>
      </c>
      <c r="BA320" s="193">
        <f>_xlfn.IFNA(_xlfn.IFNA(INDEX('I.Supplementary 2018-19'!V$8:V$157,MATCH($B320,'I.Supplementary 2018-19'!$B$8:$B$157,0)),INDEX('I.KI 2018-19'!V$9:V$393,MATCH($B320,'I.KI 2018-19'!$B$9:$B$393,0))),"")</f>
        <v>6.9576367124576572</v>
      </c>
      <c r="BB320" s="193">
        <f>_xlfn.IFNA(_xlfn.IFNA(INDEX('I.Supplementary 2018-19'!W$8:W$157,MATCH($B320,'I.Supplementary 2018-19'!$B$8:$B$157,0)),INDEX('I.KI 2018-19'!W$9:W$393,MATCH($B320,'I.KI 2018-19'!$B$9:$B$393,0))),"")</f>
        <v>0</v>
      </c>
      <c r="BC320" s="193">
        <f>_xlfn.IFNA(_xlfn.IFNA(INDEX('I.Supplementary 2018-19'!X$8:X$157,MATCH($B320,'I.Supplementary 2018-19'!$B$8:$B$157,0)),INDEX('I.KI 2018-19'!X$9:X$393,MATCH($B320,'I.KI 2018-19'!$B$9:$B$393,0))),"")</f>
        <v>0</v>
      </c>
      <c r="BD320" s="157">
        <f>_xlfn.IFNA(_xlfn.IFNA(INDEX('I.Supplementary 2018-19'!Y$8:Y$157,MATCH($B320,'I.Supplementary 2018-19'!$B$8:$B$157,0)),INDEX('I.KI 2018-19'!Y$9:Y$393,MATCH($B320,'I.KI 2018-19'!$B$9:$B$393,0))),"")</f>
        <v>0</v>
      </c>
      <c r="BE320" s="156">
        <f>_xlfn.IFNA(_xlfn.IFNA(INDEX('I.Supplementary 2018-19'!Z$8:Z$157,MATCH($B320,'I.Supplementary 2018-19'!$B$8:$B$157,0)),INDEX('I.KI 2018-19'!Z$9:Z$393,MATCH($B320,'I.KI 2018-19'!$B$9:$B$393,0))),"")</f>
        <v>40.122135412910794</v>
      </c>
      <c r="BF320" s="193">
        <f>_xlfn.IFNA(_xlfn.IFNA(INDEX('I.Supplementary 2018-19'!AA$8:AA$157,MATCH($B320,'I.Supplementary 2018-19'!$B$8:$B$157,0)),INDEX('I.KI 2018-19'!AA$9:AA$393,MATCH($B320,'I.KI 2018-19'!$B$9:$B$393,0))),"")</f>
        <v>6.6628169059159497</v>
      </c>
      <c r="BG320" s="193">
        <f>_xlfn.IFNA(_xlfn.IFNA(INDEX('I.Supplementary 2018-19'!AB$8:AB$157,MATCH($B320,'I.Supplementary 2018-19'!$B$8:$B$157,0)),INDEX('I.KI 2018-19'!AB$9:AB$393,MATCH($B320,'I.KI 2018-19'!$B$9:$B$393,0))),"")</f>
        <v>0</v>
      </c>
      <c r="BH320" s="193">
        <f>_xlfn.IFNA(_xlfn.IFNA(INDEX('I.Supplementary 2018-19'!AC$8:AC$157,MATCH($B320,'I.Supplementary 2018-19'!$B$8:$B$157,0)),INDEX('I.KI 2018-19'!AC$9:AC$393,MATCH($B320,'I.KI 2018-19'!$B$9:$B$393,0))),"")</f>
        <v>0</v>
      </c>
      <c r="BI320" s="157">
        <f>_xlfn.IFNA(_xlfn.IFNA(INDEX('I.Supplementary 2018-19'!AD$8:AD$157,MATCH($B320,'I.Supplementary 2018-19'!$B$8:$B$157,0)),INDEX('I.KI 2018-19'!AD$9:AD$393,MATCH($B320,'I.KI 2018-19'!$B$9:$B$393,0))),"")</f>
        <v>0</v>
      </c>
      <c r="BJ320" s="149"/>
      <c r="BK320" s="156">
        <f>_xlfn.IFNA(IF($B320=$B$381,0,IF($B320=$B$382,0,_xlfn.IFNA(INDEX('I.Supplementary 2018-19'!I$8:I$157,MATCH($B320,'I.Supplementary 2018-19'!$B$8:$B$157,0)),INDEX('I.KI 2018-19'!I$9:I$393,MATCH($B320,'I.KI 2018-19'!$B$9:$B$393,0))))),"")</f>
        <v>11.754272678570326</v>
      </c>
      <c r="BL320" s="149">
        <f>_xlfn.IFNA(IF($B320=$B$381,0,IF($B320=$B$382,0,_xlfn.IFNA(INDEX('I.Supplementary 2018-19'!J$8:J$157,MATCH($B320,'I.Supplementary 2018-19'!$B$8:$B$157,0)),INDEX('I.KI 2018-19'!J$9:J$393,MATCH($B320,'I.KI 2018-19'!$B$9:$B$393,0))))),"")</f>
        <v>35.030679640256409</v>
      </c>
      <c r="BM320" s="157">
        <f>_xlfn.IFNA(IF($B320=$B$381,0,IF($B320=$B$382,0,_xlfn.IFNA(INDEX('I.Supplementary 2018-19'!H$8:H$157,MATCH($B320,'I.Supplementary 2018-19'!$B$8:$B$157,0)),INDEX('I.KI 2018-19'!H$9:H$393,MATCH($B320,'I.KI 2018-19'!$B$9:$B$393,0))))),"")</f>
        <v>46.784952318826733</v>
      </c>
    </row>
    <row r="321" spans="2:65">
      <c r="B321" s="121" t="str">
        <f>'Calculations for 2021-22'!B321</f>
        <v>E2241</v>
      </c>
      <c r="C321" s="160" t="str">
        <f>'Calculations for 2021-22'!D321</f>
        <v>E2241</v>
      </c>
      <c r="D321" t="str">
        <f>'Calculations for 2021-22'!E321</f>
        <v>SD</v>
      </c>
      <c r="E321">
        <f>'Calculations for 2021-22'!F321</f>
        <v>0</v>
      </c>
      <c r="F321" s="120" t="str">
        <f>'Calculations for 2021-22'!H321</f>
        <v>Swale</v>
      </c>
      <c r="G321" s="156">
        <f>_xlfn.IFNA(INDEX('I.KI 2016-17'!M$8:M$391,MATCH($B321,'I.KI 2016-17'!$B$8:$B$391,0)),"")</f>
        <v>0</v>
      </c>
      <c r="H321" s="149">
        <f>_xlfn.IFNA(INDEX('I.KI 2016-17'!N$8:N$391,MATCH($B321,'I.KI 2016-17'!$B$8:$B$391,0)),"")</f>
        <v>2.085950642861</v>
      </c>
      <c r="I321" s="149">
        <f>_xlfn.IFNA(INDEX('I.KI 2016-17'!O$8:O$391,MATCH($B321,'I.KI 2016-17'!$B$8:$B$391,0)),"")</f>
        <v>0</v>
      </c>
      <c r="J321" s="149">
        <f>_xlfn.IFNA(INDEX('I.KI 2016-17'!P$8:P$391,MATCH($B321,'I.KI 2016-17'!$B$8:$B$391,0)),"")</f>
        <v>0</v>
      </c>
      <c r="K321" s="157">
        <f>_xlfn.IFNA(INDEX('I.KI 2016-17'!Q$8:Q$391,MATCH($B321,'I.KI 2016-17'!$B$8:$B$391,0)),"")</f>
        <v>0</v>
      </c>
      <c r="L321" s="156">
        <f>_xlfn.IFNA(INDEX('I.KI 2016-17'!R$8:R$391,MATCH($B321,'I.KI 2016-17'!$B$8:$B$391,0)),"")</f>
        <v>0</v>
      </c>
      <c r="M321" s="193">
        <f>_xlfn.IFNA(INDEX('I.KI 2016-17'!S$8:S$391,MATCH($B321,'I.KI 2016-17'!$B$8:$B$391,0)),"")</f>
        <v>3.9264202874920002</v>
      </c>
      <c r="N321" s="193">
        <f>_xlfn.IFNA(INDEX('I.KI 2016-17'!T$8:T$391,MATCH($B321,'I.KI 2016-17'!$B$8:$B$391,0)),"")</f>
        <v>0</v>
      </c>
      <c r="O321" s="193">
        <f>_xlfn.IFNA(INDEX('I.KI 2016-17'!U$8:U$391,MATCH($B321,'I.KI 2016-17'!$B$8:$B$391,0)),"")</f>
        <v>0</v>
      </c>
      <c r="P321" s="157">
        <f>_xlfn.IFNA(INDEX('I.KI 2016-17'!V$8:V$391,MATCH($B321,'I.KI 2016-17'!$B$8:$B$391,0)),"")</f>
        <v>0</v>
      </c>
      <c r="Q321" s="156">
        <f>_xlfn.IFNA(INDEX('I.KI 2016-17'!W$8:W$391,MATCH($B321,'I.KI 2016-17'!$B$8:$B$391,0)),"")</f>
        <v>0</v>
      </c>
      <c r="R321" s="193">
        <f>_xlfn.IFNA(INDEX('I.KI 2016-17'!X$8:X$391,MATCH($B321,'I.KI 2016-17'!$B$8:$B$391,0)),"")</f>
        <v>6.0123709303530006</v>
      </c>
      <c r="S321" s="193">
        <f>_xlfn.IFNA(INDEX('I.KI 2016-17'!Y$8:Y$391,MATCH($B321,'I.KI 2016-17'!$B$8:$B$391,0)),"")</f>
        <v>0</v>
      </c>
      <c r="T321" s="193">
        <f>_xlfn.IFNA(INDEX('I.KI 2016-17'!Z$8:Z$391,MATCH($B321,'I.KI 2016-17'!$B$8:$B$391,0)),"")</f>
        <v>0</v>
      </c>
      <c r="U321" s="157">
        <f>_xlfn.IFNA(INDEX('I.KI 2016-17'!AA$8:AA$391,MATCH($B321,'I.KI 2016-17'!$B$8:$B$391,0)),"")</f>
        <v>0</v>
      </c>
      <c r="V321" s="149"/>
      <c r="W321" s="154">
        <f>_xlfn.IFNA(INDEX('I.KI 2016-17'!$H$8:$H$391,MATCH(B321,'I.KI 2016-17'!$B$8:$B$391,0)),"")</f>
        <v>2.085950642861</v>
      </c>
      <c r="X321" s="153">
        <f>_xlfn.IFNA(INDEX('I.KI 2016-17'!$I$8:$I$391,MATCH(B321,'I.KI 2016-17'!$B$8:$B$391,0)),"")</f>
        <v>3.9264202874920002</v>
      </c>
      <c r="Y321" s="155">
        <f>_xlfn.IFNA(INDEX('I.KI 2016-17'!$G$8:$G$391,MATCH(B321,'I.KI 2016-17'!$B$8:$B$391,0)),"")</f>
        <v>6.0123709303530006</v>
      </c>
      <c r="Z321" s="149"/>
      <c r="AA321" s="156">
        <f>_xlfn.IFNA(IF($B321=$B$382,0,_xlfn.IFNA(INDEX('I.Supplementary 2017-18'!N$8:N$35,MATCH($B321,'I.Supplementary 2017-18'!$B$8:$B$35,0)),INDEX('I.KI 2017-18'!N$9:N$393,MATCH($B321,'I.KI 2017-18'!$B$9:$B$393,0)))),"")</f>
        <v>0</v>
      </c>
      <c r="AB321" s="193">
        <f>_xlfn.IFNA(IF($B321=$B$382,0,_xlfn.IFNA(INDEX('I.Supplementary 2017-18'!O$8:O$35,MATCH($B321,'I.Supplementary 2017-18'!$B$8:$B$35,0)),INDEX('I.KI 2017-18'!O$9:O$393,MATCH($B321,'I.KI 2017-18'!$B$9:$B$393,0)))),"")</f>
        <v>1.2381084858851916</v>
      </c>
      <c r="AC321" s="193">
        <f>_xlfn.IFNA(IF($B321=$B$382,0,_xlfn.IFNA(INDEX('I.Supplementary 2017-18'!P$8:P$35,MATCH($B321,'I.Supplementary 2017-18'!$B$8:$B$35,0)),INDEX('I.KI 2017-18'!P$9:P$393,MATCH($B321,'I.KI 2017-18'!$B$9:$B$393,0)))),"")</f>
        <v>0</v>
      </c>
      <c r="AD321" s="193">
        <f>_xlfn.IFNA(IF($B321=$B$382,0,_xlfn.IFNA(INDEX('I.Supplementary 2017-18'!Q$8:Q$35,MATCH($B321,'I.Supplementary 2017-18'!$B$8:$B$35,0)),INDEX('I.KI 2017-18'!Q$9:Q$393,MATCH($B321,'I.KI 2017-18'!$B$9:$B$393,0)))),"")</f>
        <v>0</v>
      </c>
      <c r="AE321" s="157">
        <f>_xlfn.IFNA(IF($B321=$B$382,0,_xlfn.IFNA(INDEX('I.Supplementary 2017-18'!R$8:R$35,MATCH($B321,'I.Supplementary 2017-18'!$B$8:$B$35,0)),INDEX('I.KI 2017-18'!R$9:R$393,MATCH($B321,'I.KI 2017-18'!$B$9:$B$393,0)))),"")</f>
        <v>0</v>
      </c>
      <c r="AF321" s="156">
        <f>_xlfn.IFNA(IF($B321=$B$382,0,_xlfn.IFNA(INDEX('I.Supplementary 2017-18'!S$8:S$35,MATCH($B321,'I.Supplementary 2017-18'!$B$8:$B$35,0)),INDEX('I.KI 2017-18'!S$9:S$393,MATCH($B321,'I.KI 2017-18'!$B$9:$B$393,0)))),"")</f>
        <v>0</v>
      </c>
      <c r="AG321" s="193">
        <f>_xlfn.IFNA(IF($B321=$B$382,0,_xlfn.IFNA(INDEX('I.Supplementary 2017-18'!T$8:T$35,MATCH($B321,'I.Supplementary 2017-18'!$B$8:$B$35,0)),INDEX('I.KI 2017-18'!T$9:T$393,MATCH($B321,'I.KI 2017-18'!$B$9:$B$393,0)))),"")</f>
        <v>4.0065821808807041</v>
      </c>
      <c r="AH321" s="193">
        <f>_xlfn.IFNA(IF($B321=$B$382,0,_xlfn.IFNA(INDEX('I.Supplementary 2017-18'!U$8:U$35,MATCH($B321,'I.Supplementary 2017-18'!$B$8:$B$35,0)),INDEX('I.KI 2017-18'!U$9:U$393,MATCH($B321,'I.KI 2017-18'!$B$9:$B$393,0)))),"")</f>
        <v>0</v>
      </c>
      <c r="AI321" s="193">
        <f>_xlfn.IFNA(IF($B321=$B$382,0,_xlfn.IFNA(INDEX('I.Supplementary 2017-18'!V$8:V$35,MATCH($B321,'I.Supplementary 2017-18'!$B$8:$B$35,0)),INDEX('I.KI 2017-18'!V$9:V$393,MATCH($B321,'I.KI 2017-18'!$B$9:$B$393,0)))),"")</f>
        <v>0</v>
      </c>
      <c r="AJ321" s="157">
        <f>_xlfn.IFNA(IF($B321=$B$382,0,_xlfn.IFNA(INDEX('I.Supplementary 2017-18'!W$8:W$35,MATCH($B321,'I.Supplementary 2017-18'!$B$8:$B$35,0)),INDEX('I.KI 2017-18'!W$9:W$393,MATCH($B321,'I.KI 2017-18'!$B$9:$B$393,0)))),"")</f>
        <v>0</v>
      </c>
      <c r="AK321" s="156">
        <f>_xlfn.IFNA(IF($B321=$B$382,0,_xlfn.IFNA(INDEX('I.Supplementary 2017-18'!X$8:X$35,MATCH($B321,'I.Supplementary 2017-18'!$B$8:$B$35,0)),INDEX('I.KI 2017-18'!X$9:X$393,MATCH($B321,'I.KI 2017-18'!$B$9:$B$393,0)))),"")</f>
        <v>0</v>
      </c>
      <c r="AL321" s="193">
        <f>_xlfn.IFNA(IF($B321=$B$382,0,_xlfn.IFNA(INDEX('I.Supplementary 2017-18'!Y$8:Y$35,MATCH($B321,'I.Supplementary 2017-18'!$B$8:$B$35,0)),INDEX('I.KI 2017-18'!Y$9:Y$393,MATCH($B321,'I.KI 2017-18'!$B$9:$B$393,0)))),"")</f>
        <v>5.2446906667658961</v>
      </c>
      <c r="AM321" s="193">
        <f>_xlfn.IFNA(IF($B321=$B$382,0,_xlfn.IFNA(INDEX('I.Supplementary 2017-18'!Z$8:Z$35,MATCH($B321,'I.Supplementary 2017-18'!$B$8:$B$35,0)),INDEX('I.KI 2017-18'!Z$9:Z$393,MATCH($B321,'I.KI 2017-18'!$B$9:$B$393,0)))),"")</f>
        <v>0</v>
      </c>
      <c r="AN321" s="193">
        <f>_xlfn.IFNA(IF($B321=$B$382,0,_xlfn.IFNA(INDEX('I.Supplementary 2017-18'!AA$8:AA$35,MATCH($B321,'I.Supplementary 2017-18'!$B$8:$B$35,0)),INDEX('I.KI 2017-18'!AA$9:AA$393,MATCH($B321,'I.KI 2017-18'!$B$9:$B$393,0)))),"")</f>
        <v>0</v>
      </c>
      <c r="AO321" s="157">
        <f>_xlfn.IFNA(IF($B321=$B$382,0,_xlfn.IFNA(INDEX('I.Supplementary 2017-18'!AB$8:AB$35,MATCH($B321,'I.Supplementary 2017-18'!$B$8:$B$35,0)),INDEX('I.KI 2017-18'!AB$9:AB$393,MATCH($B321,'I.KI 2017-18'!$B$9:$B$393,0)))),"")</f>
        <v>0</v>
      </c>
      <c r="AP321" s="149"/>
      <c r="AQ321" s="156">
        <f>_xlfn.IFNA(IF($B321=$B$381,0,IF($B321=$B$382,0,_xlfn.IFNA(INDEX('I.Supplementary 2017-18'!I$8:I$35,MATCH($B321,'I.Supplementary 2017-18'!$B$8:$B$35,0)),INDEX('I.KI 2017-18'!I$9:I$393,MATCH($B321,'I.KI 2017-18'!$B$9:$B$393,0))))),"")</f>
        <v>1.2381084858851916</v>
      </c>
      <c r="AR321" s="149">
        <f>_xlfn.IFNA(IF($B321=$B$381,0,IF($B321=$B$382,0,_xlfn.IFNA(INDEX('I.Supplementary 2017-18'!J$8:J$35,MATCH($B321,'I.Supplementary 2017-18'!$B$8:$B$35,0)),INDEX('I.KI 2017-18'!J$9:J$393,MATCH($B321,'I.KI 2017-18'!$B$9:$B$393,0))))),"")</f>
        <v>4.0065821808807041</v>
      </c>
      <c r="AS321" s="157">
        <f>_xlfn.IFNA(IF($B321=$B$381,0,IF($B321=$B$382,0,_xlfn.IFNA(INDEX('I.Supplementary 2017-18'!H$8:H$35,MATCH($B321,'I.Supplementary 2017-18'!$B$8:$B$35,0)),INDEX('I.KI 2017-18'!H$9:H$393,MATCH($B321,'I.KI 2017-18'!$B$9:$B$393,0))))),"")</f>
        <v>5.2446906667658961</v>
      </c>
      <c r="AT321" s="149"/>
      <c r="AU321" s="156">
        <f>_xlfn.IFNA(_xlfn.IFNA(INDEX('I.Supplementary 2018-19'!P$8:P$157,MATCH($B321,'I.Supplementary 2018-19'!$B$8:$B$157,0)),INDEX('I.KI 2018-19'!P$9:P$393,MATCH($B321,'I.KI 2018-19'!$B$9:$B$393,0))),"")</f>
        <v>0</v>
      </c>
      <c r="AV321" s="193">
        <f>_xlfn.IFNA(_xlfn.IFNA(INDEX('I.Supplementary 2018-19'!Q$8:Q$157,MATCH($B321,'I.Supplementary 2018-19'!$B$8:$B$157,0)),INDEX('I.KI 2018-19'!Q$9:Q$393,MATCH($B321,'I.KI 2018-19'!$B$9:$B$393,0))),"")</f>
        <v>0.70670940981549768</v>
      </c>
      <c r="AW321" s="193">
        <f>_xlfn.IFNA(_xlfn.IFNA(INDEX('I.Supplementary 2018-19'!R$8:R$157,MATCH($B321,'I.Supplementary 2018-19'!$B$8:$B$157,0)),INDEX('I.KI 2018-19'!R$9:R$393,MATCH($B321,'I.KI 2018-19'!$B$9:$B$393,0))),"")</f>
        <v>0</v>
      </c>
      <c r="AX321" s="193">
        <f>_xlfn.IFNA(_xlfn.IFNA(INDEX('I.Supplementary 2018-19'!S$8:S$157,MATCH($B321,'I.Supplementary 2018-19'!$B$8:$B$157,0)),INDEX('I.KI 2018-19'!S$9:S$393,MATCH($B321,'I.KI 2018-19'!$B$9:$B$393,0))),"")</f>
        <v>0</v>
      </c>
      <c r="AY321" s="157">
        <f>_xlfn.IFNA(_xlfn.IFNA(INDEX('I.Supplementary 2018-19'!T$8:T$157,MATCH($B321,'I.Supplementary 2018-19'!$B$8:$B$157,0)),INDEX('I.KI 2018-19'!T$9:T$393,MATCH($B321,'I.KI 2018-19'!$B$9:$B$393,0))),"")</f>
        <v>0</v>
      </c>
      <c r="AZ321" s="156">
        <f>_xlfn.IFNA(_xlfn.IFNA(INDEX('I.Supplementary 2018-19'!U$8:U$157,MATCH($B321,'I.Supplementary 2018-19'!$B$8:$B$157,0)),INDEX('I.KI 2018-19'!U$9:U$393,MATCH($B321,'I.KI 2018-19'!$B$9:$B$393,0))),"")</f>
        <v>0</v>
      </c>
      <c r="BA321" s="193">
        <f>_xlfn.IFNA(_xlfn.IFNA(INDEX('I.Supplementary 2018-19'!V$8:V$157,MATCH($B321,'I.Supplementary 2018-19'!$B$8:$B$157,0)),INDEX('I.KI 2018-19'!V$9:V$393,MATCH($B321,'I.KI 2018-19'!$B$9:$B$393,0))),"")</f>
        <v>4.126951602623901</v>
      </c>
      <c r="BB321" s="193">
        <f>_xlfn.IFNA(_xlfn.IFNA(INDEX('I.Supplementary 2018-19'!W$8:W$157,MATCH($B321,'I.Supplementary 2018-19'!$B$8:$B$157,0)),INDEX('I.KI 2018-19'!W$9:W$393,MATCH($B321,'I.KI 2018-19'!$B$9:$B$393,0))),"")</f>
        <v>0</v>
      </c>
      <c r="BC321" s="193">
        <f>_xlfn.IFNA(_xlfn.IFNA(INDEX('I.Supplementary 2018-19'!X$8:X$157,MATCH($B321,'I.Supplementary 2018-19'!$B$8:$B$157,0)),INDEX('I.KI 2018-19'!X$9:X$393,MATCH($B321,'I.KI 2018-19'!$B$9:$B$393,0))),"")</f>
        <v>0</v>
      </c>
      <c r="BD321" s="157">
        <f>_xlfn.IFNA(_xlfn.IFNA(INDEX('I.Supplementary 2018-19'!Y$8:Y$157,MATCH($B321,'I.Supplementary 2018-19'!$B$8:$B$157,0)),INDEX('I.KI 2018-19'!Y$9:Y$393,MATCH($B321,'I.KI 2018-19'!$B$9:$B$393,0))),"")</f>
        <v>0</v>
      </c>
      <c r="BE321" s="156">
        <f>_xlfn.IFNA(_xlfn.IFNA(INDEX('I.Supplementary 2018-19'!Z$8:Z$157,MATCH($B321,'I.Supplementary 2018-19'!$B$8:$B$157,0)),INDEX('I.KI 2018-19'!Z$9:Z$393,MATCH($B321,'I.KI 2018-19'!$B$9:$B$393,0))),"")</f>
        <v>0</v>
      </c>
      <c r="BF321" s="193">
        <f>_xlfn.IFNA(_xlfn.IFNA(INDEX('I.Supplementary 2018-19'!AA$8:AA$157,MATCH($B321,'I.Supplementary 2018-19'!$B$8:$B$157,0)),INDEX('I.KI 2018-19'!AA$9:AA$393,MATCH($B321,'I.KI 2018-19'!$B$9:$B$393,0))),"")</f>
        <v>4.8336610124393991</v>
      </c>
      <c r="BG321" s="193">
        <f>_xlfn.IFNA(_xlfn.IFNA(INDEX('I.Supplementary 2018-19'!AB$8:AB$157,MATCH($B321,'I.Supplementary 2018-19'!$B$8:$B$157,0)),INDEX('I.KI 2018-19'!AB$9:AB$393,MATCH($B321,'I.KI 2018-19'!$B$9:$B$393,0))),"")</f>
        <v>0</v>
      </c>
      <c r="BH321" s="193">
        <f>_xlfn.IFNA(_xlfn.IFNA(INDEX('I.Supplementary 2018-19'!AC$8:AC$157,MATCH($B321,'I.Supplementary 2018-19'!$B$8:$B$157,0)),INDEX('I.KI 2018-19'!AC$9:AC$393,MATCH($B321,'I.KI 2018-19'!$B$9:$B$393,0))),"")</f>
        <v>0</v>
      </c>
      <c r="BI321" s="157">
        <f>_xlfn.IFNA(_xlfn.IFNA(INDEX('I.Supplementary 2018-19'!AD$8:AD$157,MATCH($B321,'I.Supplementary 2018-19'!$B$8:$B$157,0)),INDEX('I.KI 2018-19'!AD$9:AD$393,MATCH($B321,'I.KI 2018-19'!$B$9:$B$393,0))),"")</f>
        <v>0</v>
      </c>
      <c r="BJ321" s="149"/>
      <c r="BK321" s="156">
        <f>_xlfn.IFNA(IF($B321=$B$381,0,IF($B321=$B$382,0,_xlfn.IFNA(INDEX('I.Supplementary 2018-19'!I$8:I$157,MATCH($B321,'I.Supplementary 2018-19'!$B$8:$B$157,0)),INDEX('I.KI 2018-19'!I$9:I$393,MATCH($B321,'I.KI 2018-19'!$B$9:$B$393,0))))),"")</f>
        <v>0.70670940981549768</v>
      </c>
      <c r="BL321" s="149">
        <f>_xlfn.IFNA(IF($B321=$B$381,0,IF($B321=$B$382,0,_xlfn.IFNA(INDEX('I.Supplementary 2018-19'!J$8:J$157,MATCH($B321,'I.Supplementary 2018-19'!$B$8:$B$157,0)),INDEX('I.KI 2018-19'!J$9:J$393,MATCH($B321,'I.KI 2018-19'!$B$9:$B$393,0))))),"")</f>
        <v>4.126951602623901</v>
      </c>
      <c r="BM321" s="157">
        <f>_xlfn.IFNA(IF($B321=$B$381,0,IF($B321=$B$382,0,_xlfn.IFNA(INDEX('I.Supplementary 2018-19'!H$8:H$157,MATCH($B321,'I.Supplementary 2018-19'!$B$8:$B$157,0)),INDEX('I.KI 2018-19'!H$9:H$393,MATCH($B321,'I.KI 2018-19'!$B$9:$B$393,0))))),"")</f>
        <v>4.8336610124393991</v>
      </c>
    </row>
    <row r="322" spans="2:65">
      <c r="B322" s="121" t="str">
        <f>'Calculations for 2021-22'!B322</f>
        <v>E3901</v>
      </c>
      <c r="C322" s="160" t="str">
        <f>'Calculations for 2021-22'!D322</f>
        <v>E3901</v>
      </c>
      <c r="D322" t="str">
        <f>'Calculations for 2021-22'!E322</f>
        <v>UNINFIR</v>
      </c>
      <c r="E322">
        <f>'Calculations for 2021-22'!F322</f>
        <v>0</v>
      </c>
      <c r="F322" s="120" t="str">
        <f>'Calculations for 2021-22'!H322</f>
        <v>Swindon</v>
      </c>
      <c r="G322" s="156">
        <f>_xlfn.IFNA(INDEX('I.KI 2016-17'!M$8:M$391,MATCH($B322,'I.KI 2016-17'!$B$8:$B$391,0)),"")</f>
        <v>17.948561385579001</v>
      </c>
      <c r="H322" s="149">
        <f>_xlfn.IFNA(INDEX('I.KI 2016-17'!N$8:N$391,MATCH($B322,'I.KI 2016-17'!$B$8:$B$391,0)),"")</f>
        <v>2.874463131513</v>
      </c>
      <c r="I322" s="149">
        <f>_xlfn.IFNA(INDEX('I.KI 2016-17'!O$8:O$391,MATCH($B322,'I.KI 2016-17'!$B$8:$B$391,0)),"")</f>
        <v>0</v>
      </c>
      <c r="J322" s="149">
        <f>_xlfn.IFNA(INDEX('I.KI 2016-17'!P$8:P$391,MATCH($B322,'I.KI 2016-17'!$B$8:$B$391,0)),"")</f>
        <v>0</v>
      </c>
      <c r="K322" s="157">
        <f>_xlfn.IFNA(INDEX('I.KI 2016-17'!Q$8:Q$391,MATCH($B322,'I.KI 2016-17'!$B$8:$B$391,0)),"")</f>
        <v>0</v>
      </c>
      <c r="L322" s="156">
        <f>_xlfn.IFNA(INDEX('I.KI 2016-17'!R$8:R$391,MATCH($B322,'I.KI 2016-17'!$B$8:$B$391,0)),"")</f>
        <v>23.519436252473</v>
      </c>
      <c r="M322" s="193">
        <f>_xlfn.IFNA(INDEX('I.KI 2016-17'!S$8:S$391,MATCH($B322,'I.KI 2016-17'!$B$8:$B$391,0)),"")</f>
        <v>6.0323283553870004</v>
      </c>
      <c r="N322" s="193">
        <f>_xlfn.IFNA(INDEX('I.KI 2016-17'!T$8:T$391,MATCH($B322,'I.KI 2016-17'!$B$8:$B$391,0)),"")</f>
        <v>0</v>
      </c>
      <c r="O322" s="193">
        <f>_xlfn.IFNA(INDEX('I.KI 2016-17'!U$8:U$391,MATCH($B322,'I.KI 2016-17'!$B$8:$B$391,0)),"")</f>
        <v>0</v>
      </c>
      <c r="P322" s="157">
        <f>_xlfn.IFNA(INDEX('I.KI 2016-17'!V$8:V$391,MATCH($B322,'I.KI 2016-17'!$B$8:$B$391,0)),"")</f>
        <v>0</v>
      </c>
      <c r="Q322" s="156">
        <f>_xlfn.IFNA(INDEX('I.KI 2016-17'!W$8:W$391,MATCH($B322,'I.KI 2016-17'!$B$8:$B$391,0)),"")</f>
        <v>41.467997638051997</v>
      </c>
      <c r="R322" s="193">
        <f>_xlfn.IFNA(INDEX('I.KI 2016-17'!X$8:X$391,MATCH($B322,'I.KI 2016-17'!$B$8:$B$391,0)),"")</f>
        <v>8.9067914869000013</v>
      </c>
      <c r="S322" s="193">
        <f>_xlfn.IFNA(INDEX('I.KI 2016-17'!Y$8:Y$391,MATCH($B322,'I.KI 2016-17'!$B$8:$B$391,0)),"")</f>
        <v>0</v>
      </c>
      <c r="T322" s="193">
        <f>_xlfn.IFNA(INDEX('I.KI 2016-17'!Z$8:Z$391,MATCH($B322,'I.KI 2016-17'!$B$8:$B$391,0)),"")</f>
        <v>0</v>
      </c>
      <c r="U322" s="157">
        <f>_xlfn.IFNA(INDEX('I.KI 2016-17'!AA$8:AA$391,MATCH($B322,'I.KI 2016-17'!$B$8:$B$391,0)),"")</f>
        <v>0</v>
      </c>
      <c r="V322" s="149"/>
      <c r="W322" s="154">
        <f>_xlfn.IFNA(INDEX('I.KI 2016-17'!$H$8:$H$391,MATCH(B322,'I.KI 2016-17'!$B$8:$B$391,0)),"")</f>
        <v>20.823024517092001</v>
      </c>
      <c r="X322" s="153">
        <f>_xlfn.IFNA(INDEX('I.KI 2016-17'!$I$8:$I$391,MATCH(B322,'I.KI 2016-17'!$B$8:$B$391,0)),"")</f>
        <v>29.551764607859997</v>
      </c>
      <c r="Y322" s="155">
        <f>_xlfn.IFNA(INDEX('I.KI 2016-17'!$G$8:$G$391,MATCH(B322,'I.KI 2016-17'!$B$8:$B$391,0)),"")</f>
        <v>50.374789124952002</v>
      </c>
      <c r="Z322" s="149"/>
      <c r="AA322" s="156">
        <f>_xlfn.IFNA(IF($B322=$B$382,0,_xlfn.IFNA(INDEX('I.Supplementary 2017-18'!N$8:N$35,MATCH($B322,'I.Supplementary 2017-18'!$B$8:$B$35,0)),INDEX('I.KI 2017-18'!N$9:N$393,MATCH($B322,'I.KI 2017-18'!$B$9:$B$393,0)))),"")</f>
        <v>12.487639073220894</v>
      </c>
      <c r="AB322" s="193">
        <f>_xlfn.IFNA(IF($B322=$B$382,0,_xlfn.IFNA(INDEX('I.Supplementary 2017-18'!O$8:O$35,MATCH($B322,'I.Supplementary 2017-18'!$B$8:$B$35,0)),INDEX('I.KI 2017-18'!O$9:O$393,MATCH($B322,'I.KI 2017-18'!$B$9:$B$393,0)))),"")</f>
        <v>1.0897395241764449</v>
      </c>
      <c r="AC322" s="193">
        <f>_xlfn.IFNA(IF($B322=$B$382,0,_xlfn.IFNA(INDEX('I.Supplementary 2017-18'!P$8:P$35,MATCH($B322,'I.Supplementary 2017-18'!$B$8:$B$35,0)),INDEX('I.KI 2017-18'!P$9:P$393,MATCH($B322,'I.KI 2017-18'!$B$9:$B$393,0)))),"")</f>
        <v>0</v>
      </c>
      <c r="AD322" s="193">
        <f>_xlfn.IFNA(IF($B322=$B$382,0,_xlfn.IFNA(INDEX('I.Supplementary 2017-18'!Q$8:Q$35,MATCH($B322,'I.Supplementary 2017-18'!$B$8:$B$35,0)),INDEX('I.KI 2017-18'!Q$9:Q$393,MATCH($B322,'I.KI 2017-18'!$B$9:$B$393,0)))),"")</f>
        <v>0</v>
      </c>
      <c r="AE322" s="157">
        <f>_xlfn.IFNA(IF($B322=$B$382,0,_xlfn.IFNA(INDEX('I.Supplementary 2017-18'!R$8:R$35,MATCH($B322,'I.Supplementary 2017-18'!$B$8:$B$35,0)),INDEX('I.KI 2017-18'!R$9:R$393,MATCH($B322,'I.KI 2017-18'!$B$9:$B$393,0)))),"")</f>
        <v>0</v>
      </c>
      <c r="AF322" s="156">
        <f>_xlfn.IFNA(IF($B322=$B$382,0,_xlfn.IFNA(INDEX('I.Supplementary 2017-18'!S$8:S$35,MATCH($B322,'I.Supplementary 2017-18'!$B$8:$B$35,0)),INDEX('I.KI 2017-18'!S$9:S$393,MATCH($B322,'I.KI 2017-18'!$B$9:$B$393,0)))),"")</f>
        <v>23.999609642835505</v>
      </c>
      <c r="AG322" s="193">
        <f>_xlfn.IFNA(IF($B322=$B$382,0,_xlfn.IFNA(INDEX('I.Supplementary 2017-18'!T$8:T$35,MATCH($B322,'I.Supplementary 2017-18'!$B$8:$B$35,0)),INDEX('I.KI 2017-18'!T$9:T$393,MATCH($B322,'I.KI 2017-18'!$B$9:$B$393,0)))),"")</f>
        <v>6.1554845198074588</v>
      </c>
      <c r="AH322" s="193">
        <f>_xlfn.IFNA(IF($B322=$B$382,0,_xlfn.IFNA(INDEX('I.Supplementary 2017-18'!U$8:U$35,MATCH($B322,'I.Supplementary 2017-18'!$B$8:$B$35,0)),INDEX('I.KI 2017-18'!U$9:U$393,MATCH($B322,'I.KI 2017-18'!$B$9:$B$393,0)))),"")</f>
        <v>0</v>
      </c>
      <c r="AI322" s="193">
        <f>_xlfn.IFNA(IF($B322=$B$382,0,_xlfn.IFNA(INDEX('I.Supplementary 2017-18'!V$8:V$35,MATCH($B322,'I.Supplementary 2017-18'!$B$8:$B$35,0)),INDEX('I.KI 2017-18'!V$9:V$393,MATCH($B322,'I.KI 2017-18'!$B$9:$B$393,0)))),"")</f>
        <v>0</v>
      </c>
      <c r="AJ322" s="157">
        <f>_xlfn.IFNA(IF($B322=$B$382,0,_xlfn.IFNA(INDEX('I.Supplementary 2017-18'!W$8:W$35,MATCH($B322,'I.Supplementary 2017-18'!$B$8:$B$35,0)),INDEX('I.KI 2017-18'!W$9:W$393,MATCH($B322,'I.KI 2017-18'!$B$9:$B$393,0)))),"")</f>
        <v>0</v>
      </c>
      <c r="AK322" s="156">
        <f>_xlfn.IFNA(IF($B322=$B$382,0,_xlfn.IFNA(INDEX('I.Supplementary 2017-18'!X$8:X$35,MATCH($B322,'I.Supplementary 2017-18'!$B$8:$B$35,0)),INDEX('I.KI 2017-18'!X$9:X$393,MATCH($B322,'I.KI 2017-18'!$B$9:$B$393,0)))),"")</f>
        <v>36.487248716056399</v>
      </c>
      <c r="AL322" s="193">
        <f>_xlfn.IFNA(IF($B322=$B$382,0,_xlfn.IFNA(INDEX('I.Supplementary 2017-18'!Y$8:Y$35,MATCH($B322,'I.Supplementary 2017-18'!$B$8:$B$35,0)),INDEX('I.KI 2017-18'!Y$9:Y$393,MATCH($B322,'I.KI 2017-18'!$B$9:$B$393,0)))),"")</f>
        <v>7.245224043983904</v>
      </c>
      <c r="AM322" s="193">
        <f>_xlfn.IFNA(IF($B322=$B$382,0,_xlfn.IFNA(INDEX('I.Supplementary 2017-18'!Z$8:Z$35,MATCH($B322,'I.Supplementary 2017-18'!$B$8:$B$35,0)),INDEX('I.KI 2017-18'!Z$9:Z$393,MATCH($B322,'I.KI 2017-18'!$B$9:$B$393,0)))),"")</f>
        <v>0</v>
      </c>
      <c r="AN322" s="193">
        <f>_xlfn.IFNA(IF($B322=$B$382,0,_xlfn.IFNA(INDEX('I.Supplementary 2017-18'!AA$8:AA$35,MATCH($B322,'I.Supplementary 2017-18'!$B$8:$B$35,0)),INDEX('I.KI 2017-18'!AA$9:AA$393,MATCH($B322,'I.KI 2017-18'!$B$9:$B$393,0)))),"")</f>
        <v>0</v>
      </c>
      <c r="AO322" s="157">
        <f>_xlfn.IFNA(IF($B322=$B$382,0,_xlfn.IFNA(INDEX('I.Supplementary 2017-18'!AB$8:AB$35,MATCH($B322,'I.Supplementary 2017-18'!$B$8:$B$35,0)),INDEX('I.KI 2017-18'!AB$9:AB$393,MATCH($B322,'I.KI 2017-18'!$B$9:$B$393,0)))),"")</f>
        <v>0</v>
      </c>
      <c r="AP322" s="149"/>
      <c r="AQ322" s="156">
        <f>_xlfn.IFNA(IF($B322=$B$381,0,IF($B322=$B$382,0,_xlfn.IFNA(INDEX('I.Supplementary 2017-18'!I$8:I$35,MATCH($B322,'I.Supplementary 2017-18'!$B$8:$B$35,0)),INDEX('I.KI 2017-18'!I$9:I$393,MATCH($B322,'I.KI 2017-18'!$B$9:$B$393,0))))),"")</f>
        <v>13.577378597397338</v>
      </c>
      <c r="AR322" s="149">
        <f>_xlfn.IFNA(IF($B322=$B$381,0,IF($B322=$B$382,0,_xlfn.IFNA(INDEX('I.Supplementary 2017-18'!J$8:J$35,MATCH($B322,'I.Supplementary 2017-18'!$B$8:$B$35,0)),INDEX('I.KI 2017-18'!J$9:J$393,MATCH($B322,'I.KI 2017-18'!$B$9:$B$393,0))))),"")</f>
        <v>30.155094162642964</v>
      </c>
      <c r="AS322" s="157">
        <f>_xlfn.IFNA(IF($B322=$B$381,0,IF($B322=$B$382,0,_xlfn.IFNA(INDEX('I.Supplementary 2017-18'!H$8:H$35,MATCH($B322,'I.Supplementary 2017-18'!$B$8:$B$35,0)),INDEX('I.KI 2017-18'!H$9:H$393,MATCH($B322,'I.KI 2017-18'!$B$9:$B$393,0))))),"")</f>
        <v>43.732472760040302</v>
      </c>
      <c r="AT322" s="149"/>
      <c r="AU322" s="156">
        <f>_xlfn.IFNA(_xlfn.IFNA(INDEX('I.Supplementary 2018-19'!P$8:P$157,MATCH($B322,'I.Supplementary 2018-19'!$B$8:$B$157,0)),INDEX('I.KI 2018-19'!P$9:P$393,MATCH($B322,'I.KI 2018-19'!$B$9:$B$393,0))),"")</f>
        <v>8.9347075116593242</v>
      </c>
      <c r="AV322" s="193">
        <f>_xlfn.IFNA(_xlfn.IFNA(INDEX('I.Supplementary 2018-19'!Q$8:Q$157,MATCH($B322,'I.Supplementary 2018-19'!$B$8:$B$157,0)),INDEX('I.KI 2018-19'!Q$9:Q$393,MATCH($B322,'I.KI 2018-19'!$B$9:$B$393,0))),"")</f>
        <v>1.4748251847896725E-2</v>
      </c>
      <c r="AW322" s="193">
        <f>_xlfn.IFNA(_xlfn.IFNA(INDEX('I.Supplementary 2018-19'!R$8:R$157,MATCH($B322,'I.Supplementary 2018-19'!$B$8:$B$157,0)),INDEX('I.KI 2018-19'!R$9:R$393,MATCH($B322,'I.KI 2018-19'!$B$9:$B$393,0))),"")</f>
        <v>0</v>
      </c>
      <c r="AX322" s="193">
        <f>_xlfn.IFNA(_xlfn.IFNA(INDEX('I.Supplementary 2018-19'!S$8:S$157,MATCH($B322,'I.Supplementary 2018-19'!$B$8:$B$157,0)),INDEX('I.KI 2018-19'!S$9:S$393,MATCH($B322,'I.KI 2018-19'!$B$9:$B$393,0))),"")</f>
        <v>0</v>
      </c>
      <c r="AY322" s="157">
        <f>_xlfn.IFNA(_xlfn.IFNA(INDEX('I.Supplementary 2018-19'!T$8:T$157,MATCH($B322,'I.Supplementary 2018-19'!$B$8:$B$157,0)),INDEX('I.KI 2018-19'!T$9:T$393,MATCH($B322,'I.KI 2018-19'!$B$9:$B$393,0))),"")</f>
        <v>0</v>
      </c>
      <c r="AZ322" s="156">
        <f>_xlfn.IFNA(_xlfn.IFNA(INDEX('I.Supplementary 2018-19'!U$8:U$157,MATCH($B322,'I.Supplementary 2018-19'!$B$8:$B$157,0)),INDEX('I.KI 2018-19'!U$9:U$393,MATCH($B322,'I.KI 2018-19'!$B$9:$B$393,0))),"")</f>
        <v>24.720627958285501</v>
      </c>
      <c r="BA322" s="193">
        <f>_xlfn.IFNA(_xlfn.IFNA(INDEX('I.Supplementary 2018-19'!V$8:V$157,MATCH($B322,'I.Supplementary 2018-19'!$B$8:$B$157,0)),INDEX('I.KI 2018-19'!V$9:V$393,MATCH($B322,'I.KI 2018-19'!$B$9:$B$393,0))),"")</f>
        <v>6.3404132392866526</v>
      </c>
      <c r="BB322" s="193">
        <f>_xlfn.IFNA(_xlfn.IFNA(INDEX('I.Supplementary 2018-19'!W$8:W$157,MATCH($B322,'I.Supplementary 2018-19'!$B$8:$B$157,0)),INDEX('I.KI 2018-19'!W$9:W$393,MATCH($B322,'I.KI 2018-19'!$B$9:$B$393,0))),"")</f>
        <v>0</v>
      </c>
      <c r="BC322" s="193">
        <f>_xlfn.IFNA(_xlfn.IFNA(INDEX('I.Supplementary 2018-19'!X$8:X$157,MATCH($B322,'I.Supplementary 2018-19'!$B$8:$B$157,0)),INDEX('I.KI 2018-19'!X$9:X$393,MATCH($B322,'I.KI 2018-19'!$B$9:$B$393,0))),"")</f>
        <v>0</v>
      </c>
      <c r="BD322" s="157">
        <f>_xlfn.IFNA(_xlfn.IFNA(INDEX('I.Supplementary 2018-19'!Y$8:Y$157,MATCH($B322,'I.Supplementary 2018-19'!$B$8:$B$157,0)),INDEX('I.KI 2018-19'!Y$9:Y$393,MATCH($B322,'I.KI 2018-19'!$B$9:$B$393,0))),"")</f>
        <v>0</v>
      </c>
      <c r="BE322" s="156">
        <f>_xlfn.IFNA(_xlfn.IFNA(INDEX('I.Supplementary 2018-19'!Z$8:Z$157,MATCH($B322,'I.Supplementary 2018-19'!$B$8:$B$157,0)),INDEX('I.KI 2018-19'!Z$9:Z$393,MATCH($B322,'I.KI 2018-19'!$B$9:$B$393,0))),"")</f>
        <v>33.655335469944824</v>
      </c>
      <c r="BF322" s="193">
        <f>_xlfn.IFNA(_xlfn.IFNA(INDEX('I.Supplementary 2018-19'!AA$8:AA$157,MATCH($B322,'I.Supplementary 2018-19'!$B$8:$B$157,0)),INDEX('I.KI 2018-19'!AA$9:AA$393,MATCH($B322,'I.KI 2018-19'!$B$9:$B$393,0))),"")</f>
        <v>6.3551614911345489</v>
      </c>
      <c r="BG322" s="193">
        <f>_xlfn.IFNA(_xlfn.IFNA(INDEX('I.Supplementary 2018-19'!AB$8:AB$157,MATCH($B322,'I.Supplementary 2018-19'!$B$8:$B$157,0)),INDEX('I.KI 2018-19'!AB$9:AB$393,MATCH($B322,'I.KI 2018-19'!$B$9:$B$393,0))),"")</f>
        <v>0</v>
      </c>
      <c r="BH322" s="193">
        <f>_xlfn.IFNA(_xlfn.IFNA(INDEX('I.Supplementary 2018-19'!AC$8:AC$157,MATCH($B322,'I.Supplementary 2018-19'!$B$8:$B$157,0)),INDEX('I.KI 2018-19'!AC$9:AC$393,MATCH($B322,'I.KI 2018-19'!$B$9:$B$393,0))),"")</f>
        <v>0</v>
      </c>
      <c r="BI322" s="157">
        <f>_xlfn.IFNA(_xlfn.IFNA(INDEX('I.Supplementary 2018-19'!AD$8:AD$157,MATCH($B322,'I.Supplementary 2018-19'!$B$8:$B$157,0)),INDEX('I.KI 2018-19'!AD$9:AD$393,MATCH($B322,'I.KI 2018-19'!$B$9:$B$393,0))),"")</f>
        <v>0</v>
      </c>
      <c r="BJ322" s="149"/>
      <c r="BK322" s="156">
        <f>_xlfn.IFNA(IF($B322=$B$381,0,IF($B322=$B$382,0,_xlfn.IFNA(INDEX('I.Supplementary 2018-19'!I$8:I$157,MATCH($B322,'I.Supplementary 2018-19'!$B$8:$B$157,0)),INDEX('I.KI 2018-19'!I$9:I$393,MATCH($B322,'I.KI 2018-19'!$B$9:$B$393,0))))),"")</f>
        <v>8.9494557635072205</v>
      </c>
      <c r="BL322" s="149">
        <f>_xlfn.IFNA(IF($B322=$B$381,0,IF($B322=$B$382,0,_xlfn.IFNA(INDEX('I.Supplementary 2018-19'!J$8:J$157,MATCH($B322,'I.Supplementary 2018-19'!$B$8:$B$157,0)),INDEX('I.KI 2018-19'!J$9:J$393,MATCH($B322,'I.KI 2018-19'!$B$9:$B$393,0))))),"")</f>
        <v>31.061041197572152</v>
      </c>
      <c r="BM322" s="157">
        <f>_xlfn.IFNA(IF($B322=$B$381,0,IF($B322=$B$382,0,_xlfn.IFNA(INDEX('I.Supplementary 2018-19'!H$8:H$157,MATCH($B322,'I.Supplementary 2018-19'!$B$8:$B$157,0)),INDEX('I.KI 2018-19'!H$9:H$393,MATCH($B322,'I.KI 2018-19'!$B$9:$B$393,0))))),"")</f>
        <v>40.010496961079369</v>
      </c>
    </row>
    <row r="323" spans="2:65">
      <c r="B323" s="121" t="str">
        <f>'Calculations for 2021-22'!B323</f>
        <v>E4208</v>
      </c>
      <c r="C323" s="160" t="str">
        <f>'Calculations for 2021-22'!D323</f>
        <v>E4208</v>
      </c>
      <c r="D323" t="str">
        <f>'Calculations for 2021-22'!E323</f>
        <v>MD</v>
      </c>
      <c r="E323" t="str">
        <f>'Calculations for 2021-22'!F323</f>
        <v>P1701</v>
      </c>
      <c r="F323" s="120" t="str">
        <f>'Calculations for 2021-22'!H323</f>
        <v>Tameside</v>
      </c>
      <c r="G323" s="156">
        <f>_xlfn.IFNA(INDEX('I.KI 2016-17'!M$8:M$391,MATCH($B323,'I.KI 2016-17'!$B$8:$B$391,0)),"")</f>
        <v>30.675186393596999</v>
      </c>
      <c r="H323" s="149">
        <f>_xlfn.IFNA(INDEX('I.KI 2016-17'!N$8:N$391,MATCH($B323,'I.KI 2016-17'!$B$8:$B$391,0)),"")</f>
        <v>3.817729633086</v>
      </c>
      <c r="I323" s="149">
        <f>_xlfn.IFNA(INDEX('I.KI 2016-17'!O$8:O$391,MATCH($B323,'I.KI 2016-17'!$B$8:$B$391,0)),"")</f>
        <v>0</v>
      </c>
      <c r="J323" s="149">
        <f>_xlfn.IFNA(INDEX('I.KI 2016-17'!P$8:P$391,MATCH($B323,'I.KI 2016-17'!$B$8:$B$391,0)),"")</f>
        <v>0</v>
      </c>
      <c r="K323" s="157">
        <f>_xlfn.IFNA(INDEX('I.KI 2016-17'!Q$8:Q$391,MATCH($B323,'I.KI 2016-17'!$B$8:$B$391,0)),"")</f>
        <v>0</v>
      </c>
      <c r="L323" s="156">
        <f>_xlfn.IFNA(INDEX('I.KI 2016-17'!R$8:R$391,MATCH($B323,'I.KI 2016-17'!$B$8:$B$391,0)),"")</f>
        <v>44.000717531212004</v>
      </c>
      <c r="M323" s="193">
        <f>_xlfn.IFNA(INDEX('I.KI 2016-17'!S$8:S$391,MATCH($B323,'I.KI 2016-17'!$B$8:$B$391,0)),"")</f>
        <v>7.5224153997130001</v>
      </c>
      <c r="N323" s="193">
        <f>_xlfn.IFNA(INDEX('I.KI 2016-17'!T$8:T$391,MATCH($B323,'I.KI 2016-17'!$B$8:$B$391,0)),"")</f>
        <v>0</v>
      </c>
      <c r="O323" s="193">
        <f>_xlfn.IFNA(INDEX('I.KI 2016-17'!U$8:U$391,MATCH($B323,'I.KI 2016-17'!$B$8:$B$391,0)),"")</f>
        <v>0</v>
      </c>
      <c r="P323" s="157">
        <f>_xlfn.IFNA(INDEX('I.KI 2016-17'!V$8:V$391,MATCH($B323,'I.KI 2016-17'!$B$8:$B$391,0)),"")</f>
        <v>0</v>
      </c>
      <c r="Q323" s="156">
        <f>_xlfn.IFNA(INDEX('I.KI 2016-17'!W$8:W$391,MATCH($B323,'I.KI 2016-17'!$B$8:$B$391,0)),"")</f>
        <v>74.675903924809006</v>
      </c>
      <c r="R323" s="193">
        <f>_xlfn.IFNA(INDEX('I.KI 2016-17'!X$8:X$391,MATCH($B323,'I.KI 2016-17'!$B$8:$B$391,0)),"")</f>
        <v>11.340145032799001</v>
      </c>
      <c r="S323" s="193">
        <f>_xlfn.IFNA(INDEX('I.KI 2016-17'!Y$8:Y$391,MATCH($B323,'I.KI 2016-17'!$B$8:$B$391,0)),"")</f>
        <v>0</v>
      </c>
      <c r="T323" s="193">
        <f>_xlfn.IFNA(INDEX('I.KI 2016-17'!Z$8:Z$391,MATCH($B323,'I.KI 2016-17'!$B$8:$B$391,0)),"")</f>
        <v>0</v>
      </c>
      <c r="U323" s="157">
        <f>_xlfn.IFNA(INDEX('I.KI 2016-17'!AA$8:AA$391,MATCH($B323,'I.KI 2016-17'!$B$8:$B$391,0)),"")</f>
        <v>0</v>
      </c>
      <c r="V323" s="149"/>
      <c r="W323" s="154">
        <f>_xlfn.IFNA(INDEX('I.KI 2016-17'!$H$8:$H$391,MATCH(B323,'I.KI 2016-17'!$B$8:$B$391,0)),"")</f>
        <v>34.492916026683005</v>
      </c>
      <c r="X323" s="153">
        <f>_xlfn.IFNA(INDEX('I.KI 2016-17'!$I$8:$I$391,MATCH(B323,'I.KI 2016-17'!$B$8:$B$391,0)),"")</f>
        <v>51.523132930925001</v>
      </c>
      <c r="Y323" s="155">
        <f>_xlfn.IFNA(INDEX('I.KI 2016-17'!$G$8:$G$391,MATCH(B323,'I.KI 2016-17'!$B$8:$B$391,0)),"")</f>
        <v>86.016048957608007</v>
      </c>
      <c r="Z323" s="149"/>
      <c r="AA323" s="156">
        <f>_xlfn.IFNA(IF($B323=$B$382,0,_xlfn.IFNA(INDEX('I.Supplementary 2017-18'!N$8:N$35,MATCH($B323,'I.Supplementary 2017-18'!$B$8:$B$35,0)),INDEX('I.KI 2017-18'!N$9:N$393,MATCH($B323,'I.KI 2017-18'!$B$9:$B$393,0)))),"")</f>
        <v>23.112917730761879</v>
      </c>
      <c r="AB323" s="193">
        <f>_xlfn.IFNA(IF($B323=$B$382,0,_xlfn.IFNA(INDEX('I.Supplementary 2017-18'!O$8:O$35,MATCH($B323,'I.Supplementary 2017-18'!$B$8:$B$35,0)),INDEX('I.KI 2017-18'!O$9:O$393,MATCH($B323,'I.KI 2017-18'!$B$9:$B$393,0)))),"")</f>
        <v>2.336023857265912</v>
      </c>
      <c r="AC323" s="193">
        <f>_xlfn.IFNA(IF($B323=$B$382,0,_xlfn.IFNA(INDEX('I.Supplementary 2017-18'!P$8:P$35,MATCH($B323,'I.Supplementary 2017-18'!$B$8:$B$35,0)),INDEX('I.KI 2017-18'!P$9:P$393,MATCH($B323,'I.KI 2017-18'!$B$9:$B$393,0)))),"")</f>
        <v>0</v>
      </c>
      <c r="AD323" s="193">
        <f>_xlfn.IFNA(IF($B323=$B$382,0,_xlfn.IFNA(INDEX('I.Supplementary 2017-18'!Q$8:Q$35,MATCH($B323,'I.Supplementary 2017-18'!$B$8:$B$35,0)),INDEX('I.KI 2017-18'!Q$9:Q$393,MATCH($B323,'I.KI 2017-18'!$B$9:$B$393,0)))),"")</f>
        <v>0</v>
      </c>
      <c r="AE323" s="157">
        <f>_xlfn.IFNA(IF($B323=$B$382,0,_xlfn.IFNA(INDEX('I.Supplementary 2017-18'!R$8:R$35,MATCH($B323,'I.Supplementary 2017-18'!$B$8:$B$35,0)),INDEX('I.KI 2017-18'!R$9:R$393,MATCH($B323,'I.KI 2017-18'!$B$9:$B$393,0)))),"")</f>
        <v>0</v>
      </c>
      <c r="AF323" s="156">
        <f>_xlfn.IFNA(IF($B323=$B$382,0,_xlfn.IFNA(INDEX('I.Supplementary 2017-18'!S$8:S$35,MATCH($B323,'I.Supplementary 2017-18'!$B$8:$B$35,0)),INDEX('I.KI 2017-18'!S$9:S$393,MATCH($B323,'I.KI 2017-18'!$B$9:$B$393,0)))),"")</f>
        <v>44.89903726509268</v>
      </c>
      <c r="AG323" s="193">
        <f>_xlfn.IFNA(IF($B323=$B$382,0,_xlfn.IFNA(INDEX('I.Supplementary 2017-18'!T$8:T$35,MATCH($B323,'I.Supplementary 2017-18'!$B$8:$B$35,0)),INDEX('I.KI 2017-18'!T$9:T$393,MATCH($B323,'I.KI 2017-18'!$B$9:$B$393,0)))),"")</f>
        <v>7.6759932179660009</v>
      </c>
      <c r="AH323" s="193">
        <f>_xlfn.IFNA(IF($B323=$B$382,0,_xlfn.IFNA(INDEX('I.Supplementary 2017-18'!U$8:U$35,MATCH($B323,'I.Supplementary 2017-18'!$B$8:$B$35,0)),INDEX('I.KI 2017-18'!U$9:U$393,MATCH($B323,'I.KI 2017-18'!$B$9:$B$393,0)))),"")</f>
        <v>0</v>
      </c>
      <c r="AI323" s="193">
        <f>_xlfn.IFNA(IF($B323=$B$382,0,_xlfn.IFNA(INDEX('I.Supplementary 2017-18'!V$8:V$35,MATCH($B323,'I.Supplementary 2017-18'!$B$8:$B$35,0)),INDEX('I.KI 2017-18'!V$9:V$393,MATCH($B323,'I.KI 2017-18'!$B$9:$B$393,0)))),"")</f>
        <v>0</v>
      </c>
      <c r="AJ323" s="157">
        <f>_xlfn.IFNA(IF($B323=$B$382,0,_xlfn.IFNA(INDEX('I.Supplementary 2017-18'!W$8:W$35,MATCH($B323,'I.Supplementary 2017-18'!$B$8:$B$35,0)),INDEX('I.KI 2017-18'!W$9:W$393,MATCH($B323,'I.KI 2017-18'!$B$9:$B$393,0)))),"")</f>
        <v>0</v>
      </c>
      <c r="AK323" s="156">
        <f>_xlfn.IFNA(IF($B323=$B$382,0,_xlfn.IFNA(INDEX('I.Supplementary 2017-18'!X$8:X$35,MATCH($B323,'I.Supplementary 2017-18'!$B$8:$B$35,0)),INDEX('I.KI 2017-18'!X$9:X$393,MATCH($B323,'I.KI 2017-18'!$B$9:$B$393,0)))),"")</f>
        <v>68.011954995854552</v>
      </c>
      <c r="AL323" s="193">
        <f>_xlfn.IFNA(IF($B323=$B$382,0,_xlfn.IFNA(INDEX('I.Supplementary 2017-18'!Y$8:Y$35,MATCH($B323,'I.Supplementary 2017-18'!$B$8:$B$35,0)),INDEX('I.KI 2017-18'!Y$9:Y$393,MATCH($B323,'I.KI 2017-18'!$B$9:$B$393,0)))),"")</f>
        <v>10.012017075231913</v>
      </c>
      <c r="AM323" s="193">
        <f>_xlfn.IFNA(IF($B323=$B$382,0,_xlfn.IFNA(INDEX('I.Supplementary 2017-18'!Z$8:Z$35,MATCH($B323,'I.Supplementary 2017-18'!$B$8:$B$35,0)),INDEX('I.KI 2017-18'!Z$9:Z$393,MATCH($B323,'I.KI 2017-18'!$B$9:$B$393,0)))),"")</f>
        <v>0</v>
      </c>
      <c r="AN323" s="193">
        <f>_xlfn.IFNA(IF($B323=$B$382,0,_xlfn.IFNA(INDEX('I.Supplementary 2017-18'!AA$8:AA$35,MATCH($B323,'I.Supplementary 2017-18'!$B$8:$B$35,0)),INDEX('I.KI 2017-18'!AA$9:AA$393,MATCH($B323,'I.KI 2017-18'!$B$9:$B$393,0)))),"")</f>
        <v>0</v>
      </c>
      <c r="AO323" s="157">
        <f>_xlfn.IFNA(IF($B323=$B$382,0,_xlfn.IFNA(INDEX('I.Supplementary 2017-18'!AB$8:AB$35,MATCH($B323,'I.Supplementary 2017-18'!$B$8:$B$35,0)),INDEX('I.KI 2017-18'!AB$9:AB$393,MATCH($B323,'I.KI 2017-18'!$B$9:$B$393,0)))),"")</f>
        <v>0</v>
      </c>
      <c r="AP323" s="149"/>
      <c r="AQ323" s="156">
        <f>_xlfn.IFNA(IF($B323=$B$381,0,IF($B323=$B$382,0,_xlfn.IFNA(INDEX('I.Supplementary 2017-18'!I$8:I$35,MATCH($B323,'I.Supplementary 2017-18'!$B$8:$B$35,0)),INDEX('I.KI 2017-18'!I$9:I$393,MATCH($B323,'I.KI 2017-18'!$B$9:$B$393,0))))),"")</f>
        <v>25.44894158802779</v>
      </c>
      <c r="AR323" s="149">
        <f>_xlfn.IFNA(IF($B323=$B$381,0,IF($B323=$B$382,0,_xlfn.IFNA(INDEX('I.Supplementary 2017-18'!J$8:J$35,MATCH($B323,'I.Supplementary 2017-18'!$B$8:$B$35,0)),INDEX('I.KI 2017-18'!J$9:J$393,MATCH($B323,'I.KI 2017-18'!$B$9:$B$393,0))))),"")</f>
        <v>52.575030483058676</v>
      </c>
      <c r="AS323" s="157">
        <f>_xlfn.IFNA(IF($B323=$B$381,0,IF($B323=$B$382,0,_xlfn.IFNA(INDEX('I.Supplementary 2017-18'!H$8:H$35,MATCH($B323,'I.Supplementary 2017-18'!$B$8:$B$35,0)),INDEX('I.KI 2017-18'!H$9:H$393,MATCH($B323,'I.KI 2017-18'!$B$9:$B$393,0))))),"")</f>
        <v>78.023972071086462</v>
      </c>
      <c r="AT323" s="149"/>
      <c r="AU323" s="156">
        <f>_xlfn.IFNA(_xlfn.IFNA(INDEX('I.Supplementary 2018-19'!P$8:P$157,MATCH($B323,'I.Supplementary 2018-19'!$B$8:$B$157,0)),INDEX('I.KI 2018-19'!P$9:P$393,MATCH($B323,'I.KI 2018-19'!$B$9:$B$393,0))),"")</f>
        <v>17.97696188682168</v>
      </c>
      <c r="AV323" s="193">
        <f>_xlfn.IFNA(_xlfn.IFNA(INDEX('I.Supplementary 2018-19'!Q$8:Q$157,MATCH($B323,'I.Supplementary 2018-19'!$B$8:$B$157,0)),INDEX('I.KI 2018-19'!Q$9:Q$393,MATCH($B323,'I.KI 2018-19'!$B$9:$B$393,0))),"")</f>
        <v>1.3944384596456179</v>
      </c>
      <c r="AW323" s="193">
        <f>_xlfn.IFNA(_xlfn.IFNA(INDEX('I.Supplementary 2018-19'!R$8:R$157,MATCH($B323,'I.Supplementary 2018-19'!$B$8:$B$157,0)),INDEX('I.KI 2018-19'!R$9:R$393,MATCH($B323,'I.KI 2018-19'!$B$9:$B$393,0))),"")</f>
        <v>0</v>
      </c>
      <c r="AX323" s="193">
        <f>_xlfn.IFNA(_xlfn.IFNA(INDEX('I.Supplementary 2018-19'!S$8:S$157,MATCH($B323,'I.Supplementary 2018-19'!$B$8:$B$157,0)),INDEX('I.KI 2018-19'!S$9:S$393,MATCH($B323,'I.KI 2018-19'!$B$9:$B$393,0))),"")</f>
        <v>0</v>
      </c>
      <c r="AY323" s="157">
        <f>_xlfn.IFNA(_xlfn.IFNA(INDEX('I.Supplementary 2018-19'!T$8:T$157,MATCH($B323,'I.Supplementary 2018-19'!$B$8:$B$157,0)),INDEX('I.KI 2018-19'!T$9:T$393,MATCH($B323,'I.KI 2018-19'!$B$9:$B$393,0))),"")</f>
        <v>0</v>
      </c>
      <c r="AZ323" s="156">
        <f>_xlfn.IFNA(_xlfn.IFNA(INDEX('I.Supplementary 2018-19'!U$8:U$157,MATCH($B323,'I.Supplementary 2018-19'!$B$8:$B$157,0)),INDEX('I.KI 2018-19'!U$9:U$393,MATCH($B323,'I.KI 2018-19'!$B$9:$B$393,0))),"")</f>
        <v>46.24793538035297</v>
      </c>
      <c r="BA323" s="193">
        <f>_xlfn.IFNA(_xlfn.IFNA(INDEX('I.Supplementary 2018-19'!V$8:V$157,MATCH($B323,'I.Supplementary 2018-19'!$B$8:$B$157,0)),INDEX('I.KI 2018-19'!V$9:V$393,MATCH($B323,'I.KI 2018-19'!$B$9:$B$393,0))),"")</f>
        <v>7.9066024562739914</v>
      </c>
      <c r="BB323" s="193">
        <f>_xlfn.IFNA(_xlfn.IFNA(INDEX('I.Supplementary 2018-19'!W$8:W$157,MATCH($B323,'I.Supplementary 2018-19'!$B$8:$B$157,0)),INDEX('I.KI 2018-19'!W$9:W$393,MATCH($B323,'I.KI 2018-19'!$B$9:$B$393,0))),"")</f>
        <v>0</v>
      </c>
      <c r="BC323" s="193">
        <f>_xlfn.IFNA(_xlfn.IFNA(INDEX('I.Supplementary 2018-19'!X$8:X$157,MATCH($B323,'I.Supplementary 2018-19'!$B$8:$B$157,0)),INDEX('I.KI 2018-19'!X$9:X$393,MATCH($B323,'I.KI 2018-19'!$B$9:$B$393,0))),"")</f>
        <v>0</v>
      </c>
      <c r="BD323" s="157">
        <f>_xlfn.IFNA(_xlfn.IFNA(INDEX('I.Supplementary 2018-19'!Y$8:Y$157,MATCH($B323,'I.Supplementary 2018-19'!$B$8:$B$157,0)),INDEX('I.KI 2018-19'!Y$9:Y$393,MATCH($B323,'I.KI 2018-19'!$B$9:$B$393,0))),"")</f>
        <v>0</v>
      </c>
      <c r="BE323" s="156">
        <f>_xlfn.IFNA(_xlfn.IFNA(INDEX('I.Supplementary 2018-19'!Z$8:Z$157,MATCH($B323,'I.Supplementary 2018-19'!$B$8:$B$157,0)),INDEX('I.KI 2018-19'!Z$9:Z$393,MATCH($B323,'I.KI 2018-19'!$B$9:$B$393,0))),"")</f>
        <v>64.224897267174654</v>
      </c>
      <c r="BF323" s="193">
        <f>_xlfn.IFNA(_xlfn.IFNA(INDEX('I.Supplementary 2018-19'!AA$8:AA$157,MATCH($B323,'I.Supplementary 2018-19'!$B$8:$B$157,0)),INDEX('I.KI 2018-19'!AA$9:AA$393,MATCH($B323,'I.KI 2018-19'!$B$9:$B$393,0))),"")</f>
        <v>9.301040915919609</v>
      </c>
      <c r="BG323" s="193">
        <f>_xlfn.IFNA(_xlfn.IFNA(INDEX('I.Supplementary 2018-19'!AB$8:AB$157,MATCH($B323,'I.Supplementary 2018-19'!$B$8:$B$157,0)),INDEX('I.KI 2018-19'!AB$9:AB$393,MATCH($B323,'I.KI 2018-19'!$B$9:$B$393,0))),"")</f>
        <v>0</v>
      </c>
      <c r="BH323" s="193">
        <f>_xlfn.IFNA(_xlfn.IFNA(INDEX('I.Supplementary 2018-19'!AC$8:AC$157,MATCH($B323,'I.Supplementary 2018-19'!$B$8:$B$157,0)),INDEX('I.KI 2018-19'!AC$9:AC$393,MATCH($B323,'I.KI 2018-19'!$B$9:$B$393,0))),"")</f>
        <v>0</v>
      </c>
      <c r="BI323" s="157">
        <f>_xlfn.IFNA(_xlfn.IFNA(INDEX('I.Supplementary 2018-19'!AD$8:AD$157,MATCH($B323,'I.Supplementary 2018-19'!$B$8:$B$157,0)),INDEX('I.KI 2018-19'!AD$9:AD$393,MATCH($B323,'I.KI 2018-19'!$B$9:$B$393,0))),"")</f>
        <v>0</v>
      </c>
      <c r="BJ323" s="149"/>
      <c r="BK323" s="156">
        <f>_xlfn.IFNA(IF($B323=$B$381,0,IF($B323=$B$382,0,_xlfn.IFNA(INDEX('I.Supplementary 2018-19'!I$8:I$157,MATCH($B323,'I.Supplementary 2018-19'!$B$8:$B$157,0)),INDEX('I.KI 2018-19'!I$9:I$393,MATCH($B323,'I.KI 2018-19'!$B$9:$B$393,0))))),"")</f>
        <v>19.371400346467297</v>
      </c>
      <c r="BL323" s="149">
        <f>_xlfn.IFNA(IF($B323=$B$381,0,IF($B323=$B$382,0,_xlfn.IFNA(INDEX('I.Supplementary 2018-19'!J$8:J$157,MATCH($B323,'I.Supplementary 2018-19'!$B$8:$B$157,0)),INDEX('I.KI 2018-19'!J$9:J$393,MATCH($B323,'I.KI 2018-19'!$B$9:$B$393,0))))),"")</f>
        <v>54.154537836626965</v>
      </c>
      <c r="BM323" s="157">
        <f>_xlfn.IFNA(IF($B323=$B$381,0,IF($B323=$B$382,0,_xlfn.IFNA(INDEX('I.Supplementary 2018-19'!H$8:H$157,MATCH($B323,'I.Supplementary 2018-19'!$B$8:$B$157,0)),INDEX('I.KI 2018-19'!H$9:H$393,MATCH($B323,'I.KI 2018-19'!$B$9:$B$393,0))))),"")</f>
        <v>73.525938183094269</v>
      </c>
    </row>
    <row r="324" spans="2:65">
      <c r="B324" s="121" t="str">
        <f>'Calculations for 2021-22'!B324</f>
        <v>E3439</v>
      </c>
      <c r="C324" s="160" t="str">
        <f>'Calculations for 2021-22'!D324</f>
        <v>E3439</v>
      </c>
      <c r="D324" t="str">
        <f>'Calculations for 2021-22'!E324</f>
        <v>SD</v>
      </c>
      <c r="E324" t="str">
        <f>'Calculations for 2021-22'!F324</f>
        <v>P1902</v>
      </c>
      <c r="F324" s="120" t="str">
        <f>'Calculations for 2021-22'!H324</f>
        <v>Tamworth</v>
      </c>
      <c r="G324" s="156">
        <f>_xlfn.IFNA(INDEX('I.KI 2016-17'!M$8:M$391,MATCH($B324,'I.KI 2016-17'!$B$8:$B$391,0)),"")</f>
        <v>0</v>
      </c>
      <c r="H324" s="149">
        <f>_xlfn.IFNA(INDEX('I.KI 2016-17'!N$8:N$391,MATCH($B324,'I.KI 2016-17'!$B$8:$B$391,0)),"")</f>
        <v>1.2096032946099999</v>
      </c>
      <c r="I324" s="149">
        <f>_xlfn.IFNA(INDEX('I.KI 2016-17'!O$8:O$391,MATCH($B324,'I.KI 2016-17'!$B$8:$B$391,0)),"")</f>
        <v>0</v>
      </c>
      <c r="J324" s="149">
        <f>_xlfn.IFNA(INDEX('I.KI 2016-17'!P$8:P$391,MATCH($B324,'I.KI 2016-17'!$B$8:$B$391,0)),"")</f>
        <v>0</v>
      </c>
      <c r="K324" s="157">
        <f>_xlfn.IFNA(INDEX('I.KI 2016-17'!Q$8:Q$391,MATCH($B324,'I.KI 2016-17'!$B$8:$B$391,0)),"")</f>
        <v>0</v>
      </c>
      <c r="L324" s="156">
        <f>_xlfn.IFNA(INDEX('I.KI 2016-17'!R$8:R$391,MATCH($B324,'I.KI 2016-17'!$B$8:$B$391,0)),"")</f>
        <v>0</v>
      </c>
      <c r="M324" s="193">
        <f>_xlfn.IFNA(INDEX('I.KI 2016-17'!S$8:S$391,MATCH($B324,'I.KI 2016-17'!$B$8:$B$391,0)),"")</f>
        <v>2.1401618640680002</v>
      </c>
      <c r="N324" s="193">
        <f>_xlfn.IFNA(INDEX('I.KI 2016-17'!T$8:T$391,MATCH($B324,'I.KI 2016-17'!$B$8:$B$391,0)),"")</f>
        <v>0</v>
      </c>
      <c r="O324" s="193">
        <f>_xlfn.IFNA(INDEX('I.KI 2016-17'!U$8:U$391,MATCH($B324,'I.KI 2016-17'!$B$8:$B$391,0)),"")</f>
        <v>0</v>
      </c>
      <c r="P324" s="157">
        <f>_xlfn.IFNA(INDEX('I.KI 2016-17'!V$8:V$391,MATCH($B324,'I.KI 2016-17'!$B$8:$B$391,0)),"")</f>
        <v>0</v>
      </c>
      <c r="Q324" s="156">
        <f>_xlfn.IFNA(INDEX('I.KI 2016-17'!W$8:W$391,MATCH($B324,'I.KI 2016-17'!$B$8:$B$391,0)),"")</f>
        <v>0</v>
      </c>
      <c r="R324" s="193">
        <f>_xlfn.IFNA(INDEX('I.KI 2016-17'!X$8:X$391,MATCH($B324,'I.KI 2016-17'!$B$8:$B$391,0)),"")</f>
        <v>3.3497651586780002</v>
      </c>
      <c r="S324" s="193">
        <f>_xlfn.IFNA(INDEX('I.KI 2016-17'!Y$8:Y$391,MATCH($B324,'I.KI 2016-17'!$B$8:$B$391,0)),"")</f>
        <v>0</v>
      </c>
      <c r="T324" s="193">
        <f>_xlfn.IFNA(INDEX('I.KI 2016-17'!Z$8:Z$391,MATCH($B324,'I.KI 2016-17'!$B$8:$B$391,0)),"")</f>
        <v>0</v>
      </c>
      <c r="U324" s="157">
        <f>_xlfn.IFNA(INDEX('I.KI 2016-17'!AA$8:AA$391,MATCH($B324,'I.KI 2016-17'!$B$8:$B$391,0)),"")</f>
        <v>0</v>
      </c>
      <c r="V324" s="149"/>
      <c r="W324" s="154">
        <f>_xlfn.IFNA(INDEX('I.KI 2016-17'!$H$8:$H$391,MATCH(B324,'I.KI 2016-17'!$B$8:$B$391,0)),"")</f>
        <v>1.2096032946099999</v>
      </c>
      <c r="X324" s="153">
        <f>_xlfn.IFNA(INDEX('I.KI 2016-17'!$I$8:$I$391,MATCH(B324,'I.KI 2016-17'!$B$8:$B$391,0)),"")</f>
        <v>2.1401618640680002</v>
      </c>
      <c r="Y324" s="155">
        <f>_xlfn.IFNA(INDEX('I.KI 2016-17'!$G$8:$G$391,MATCH(B324,'I.KI 2016-17'!$B$8:$B$391,0)),"")</f>
        <v>3.3497651586780002</v>
      </c>
      <c r="Z324" s="149"/>
      <c r="AA324" s="156">
        <f>_xlfn.IFNA(IF($B324=$B$382,0,_xlfn.IFNA(INDEX('I.Supplementary 2017-18'!N$8:N$35,MATCH($B324,'I.Supplementary 2017-18'!$B$8:$B$35,0)),INDEX('I.KI 2017-18'!N$9:N$393,MATCH($B324,'I.KI 2017-18'!$B$9:$B$393,0)))),"")</f>
        <v>0</v>
      </c>
      <c r="AB324" s="193">
        <f>_xlfn.IFNA(IF($B324=$B$382,0,_xlfn.IFNA(INDEX('I.Supplementary 2017-18'!O$8:O$35,MATCH($B324,'I.Supplementary 2017-18'!$B$8:$B$35,0)),INDEX('I.KI 2017-18'!O$9:O$393,MATCH($B324,'I.KI 2017-18'!$B$9:$B$393,0)))),"")</f>
        <v>0.77099628306237045</v>
      </c>
      <c r="AC324" s="193">
        <f>_xlfn.IFNA(IF($B324=$B$382,0,_xlfn.IFNA(INDEX('I.Supplementary 2017-18'!P$8:P$35,MATCH($B324,'I.Supplementary 2017-18'!$B$8:$B$35,0)),INDEX('I.KI 2017-18'!P$9:P$393,MATCH($B324,'I.KI 2017-18'!$B$9:$B$393,0)))),"")</f>
        <v>0</v>
      </c>
      <c r="AD324" s="193">
        <f>_xlfn.IFNA(IF($B324=$B$382,0,_xlfn.IFNA(INDEX('I.Supplementary 2017-18'!Q$8:Q$35,MATCH($B324,'I.Supplementary 2017-18'!$B$8:$B$35,0)),INDEX('I.KI 2017-18'!Q$9:Q$393,MATCH($B324,'I.KI 2017-18'!$B$9:$B$393,0)))),"")</f>
        <v>0</v>
      </c>
      <c r="AE324" s="157">
        <f>_xlfn.IFNA(IF($B324=$B$382,0,_xlfn.IFNA(INDEX('I.Supplementary 2017-18'!R$8:R$35,MATCH($B324,'I.Supplementary 2017-18'!$B$8:$B$35,0)),INDEX('I.KI 2017-18'!R$9:R$393,MATCH($B324,'I.KI 2017-18'!$B$9:$B$393,0)))),"")</f>
        <v>0</v>
      </c>
      <c r="AF324" s="156">
        <f>_xlfn.IFNA(IF($B324=$B$382,0,_xlfn.IFNA(INDEX('I.Supplementary 2017-18'!S$8:S$35,MATCH($B324,'I.Supplementary 2017-18'!$B$8:$B$35,0)),INDEX('I.KI 2017-18'!S$9:S$393,MATCH($B324,'I.KI 2017-18'!$B$9:$B$393,0)))),"")</f>
        <v>0</v>
      </c>
      <c r="AG324" s="193">
        <f>_xlfn.IFNA(IF($B324=$B$382,0,_xlfn.IFNA(INDEX('I.Supplementary 2017-18'!T$8:T$35,MATCH($B324,'I.Supplementary 2017-18'!$B$8:$B$35,0)),INDEX('I.KI 2017-18'!T$9:T$393,MATCH($B324,'I.KI 2017-18'!$B$9:$B$393,0)))),"")</f>
        <v>2.1838554614468921</v>
      </c>
      <c r="AH324" s="193">
        <f>_xlfn.IFNA(IF($B324=$B$382,0,_xlfn.IFNA(INDEX('I.Supplementary 2017-18'!U$8:U$35,MATCH($B324,'I.Supplementary 2017-18'!$B$8:$B$35,0)),INDEX('I.KI 2017-18'!U$9:U$393,MATCH($B324,'I.KI 2017-18'!$B$9:$B$393,0)))),"")</f>
        <v>0</v>
      </c>
      <c r="AI324" s="193">
        <f>_xlfn.IFNA(IF($B324=$B$382,0,_xlfn.IFNA(INDEX('I.Supplementary 2017-18'!V$8:V$35,MATCH($B324,'I.Supplementary 2017-18'!$B$8:$B$35,0)),INDEX('I.KI 2017-18'!V$9:V$393,MATCH($B324,'I.KI 2017-18'!$B$9:$B$393,0)))),"")</f>
        <v>0</v>
      </c>
      <c r="AJ324" s="157">
        <f>_xlfn.IFNA(IF($B324=$B$382,0,_xlfn.IFNA(INDEX('I.Supplementary 2017-18'!W$8:W$35,MATCH($B324,'I.Supplementary 2017-18'!$B$8:$B$35,0)),INDEX('I.KI 2017-18'!W$9:W$393,MATCH($B324,'I.KI 2017-18'!$B$9:$B$393,0)))),"")</f>
        <v>0</v>
      </c>
      <c r="AK324" s="156">
        <f>_xlfn.IFNA(IF($B324=$B$382,0,_xlfn.IFNA(INDEX('I.Supplementary 2017-18'!X$8:X$35,MATCH($B324,'I.Supplementary 2017-18'!$B$8:$B$35,0)),INDEX('I.KI 2017-18'!X$9:X$393,MATCH($B324,'I.KI 2017-18'!$B$9:$B$393,0)))),"")</f>
        <v>0</v>
      </c>
      <c r="AL324" s="193">
        <f>_xlfn.IFNA(IF($B324=$B$382,0,_xlfn.IFNA(INDEX('I.Supplementary 2017-18'!Y$8:Y$35,MATCH($B324,'I.Supplementary 2017-18'!$B$8:$B$35,0)),INDEX('I.KI 2017-18'!Y$9:Y$393,MATCH($B324,'I.KI 2017-18'!$B$9:$B$393,0)))),"")</f>
        <v>2.9548517445092628</v>
      </c>
      <c r="AM324" s="193">
        <f>_xlfn.IFNA(IF($B324=$B$382,0,_xlfn.IFNA(INDEX('I.Supplementary 2017-18'!Z$8:Z$35,MATCH($B324,'I.Supplementary 2017-18'!$B$8:$B$35,0)),INDEX('I.KI 2017-18'!Z$9:Z$393,MATCH($B324,'I.KI 2017-18'!$B$9:$B$393,0)))),"")</f>
        <v>0</v>
      </c>
      <c r="AN324" s="193">
        <f>_xlfn.IFNA(IF($B324=$B$382,0,_xlfn.IFNA(INDEX('I.Supplementary 2017-18'!AA$8:AA$35,MATCH($B324,'I.Supplementary 2017-18'!$B$8:$B$35,0)),INDEX('I.KI 2017-18'!AA$9:AA$393,MATCH($B324,'I.KI 2017-18'!$B$9:$B$393,0)))),"")</f>
        <v>0</v>
      </c>
      <c r="AO324" s="157">
        <f>_xlfn.IFNA(IF($B324=$B$382,0,_xlfn.IFNA(INDEX('I.Supplementary 2017-18'!AB$8:AB$35,MATCH($B324,'I.Supplementary 2017-18'!$B$8:$B$35,0)),INDEX('I.KI 2017-18'!AB$9:AB$393,MATCH($B324,'I.KI 2017-18'!$B$9:$B$393,0)))),"")</f>
        <v>0</v>
      </c>
      <c r="AP324" s="149"/>
      <c r="AQ324" s="156">
        <f>_xlfn.IFNA(IF($B324=$B$381,0,IF($B324=$B$382,0,_xlfn.IFNA(INDEX('I.Supplementary 2017-18'!I$8:I$35,MATCH($B324,'I.Supplementary 2017-18'!$B$8:$B$35,0)),INDEX('I.KI 2017-18'!I$9:I$393,MATCH($B324,'I.KI 2017-18'!$B$9:$B$393,0))))),"")</f>
        <v>0.77099628306237045</v>
      </c>
      <c r="AR324" s="149">
        <f>_xlfn.IFNA(IF($B324=$B$381,0,IF($B324=$B$382,0,_xlfn.IFNA(INDEX('I.Supplementary 2017-18'!J$8:J$35,MATCH($B324,'I.Supplementary 2017-18'!$B$8:$B$35,0)),INDEX('I.KI 2017-18'!J$9:J$393,MATCH($B324,'I.KI 2017-18'!$B$9:$B$393,0))))),"")</f>
        <v>2.1838554614468921</v>
      </c>
      <c r="AS324" s="157">
        <f>_xlfn.IFNA(IF($B324=$B$381,0,IF($B324=$B$382,0,_xlfn.IFNA(INDEX('I.Supplementary 2017-18'!H$8:H$35,MATCH($B324,'I.Supplementary 2017-18'!$B$8:$B$35,0)),INDEX('I.KI 2017-18'!H$9:H$393,MATCH($B324,'I.KI 2017-18'!$B$9:$B$393,0))))),"")</f>
        <v>2.9548517445092628</v>
      </c>
      <c r="AT324" s="149"/>
      <c r="AU324" s="156">
        <f>_xlfn.IFNA(_xlfn.IFNA(INDEX('I.Supplementary 2018-19'!P$8:P$157,MATCH($B324,'I.Supplementary 2018-19'!$B$8:$B$157,0)),INDEX('I.KI 2018-19'!P$9:P$393,MATCH($B324,'I.KI 2018-19'!$B$9:$B$393,0))),"")</f>
        <v>0</v>
      </c>
      <c r="AV324" s="193">
        <f>_xlfn.IFNA(_xlfn.IFNA(INDEX('I.Supplementary 2018-19'!Q$8:Q$157,MATCH($B324,'I.Supplementary 2018-19'!$B$8:$B$157,0)),INDEX('I.KI 2018-19'!Q$9:Q$393,MATCH($B324,'I.KI 2018-19'!$B$9:$B$393,0))),"")</f>
        <v>0.49396420284431147</v>
      </c>
      <c r="AW324" s="193">
        <f>_xlfn.IFNA(_xlfn.IFNA(INDEX('I.Supplementary 2018-19'!R$8:R$157,MATCH($B324,'I.Supplementary 2018-19'!$B$8:$B$157,0)),INDEX('I.KI 2018-19'!R$9:R$393,MATCH($B324,'I.KI 2018-19'!$B$9:$B$393,0))),"")</f>
        <v>0</v>
      </c>
      <c r="AX324" s="193">
        <f>_xlfn.IFNA(_xlfn.IFNA(INDEX('I.Supplementary 2018-19'!S$8:S$157,MATCH($B324,'I.Supplementary 2018-19'!$B$8:$B$157,0)),INDEX('I.KI 2018-19'!S$9:S$393,MATCH($B324,'I.KI 2018-19'!$B$9:$B$393,0))),"")</f>
        <v>0</v>
      </c>
      <c r="AY324" s="157">
        <f>_xlfn.IFNA(_xlfn.IFNA(INDEX('I.Supplementary 2018-19'!T$8:T$157,MATCH($B324,'I.Supplementary 2018-19'!$B$8:$B$157,0)),INDEX('I.KI 2018-19'!T$9:T$393,MATCH($B324,'I.KI 2018-19'!$B$9:$B$393,0))),"")</f>
        <v>0</v>
      </c>
      <c r="AZ324" s="156">
        <f>_xlfn.IFNA(_xlfn.IFNA(INDEX('I.Supplementary 2018-19'!U$8:U$157,MATCH($B324,'I.Supplementary 2018-19'!$B$8:$B$157,0)),INDEX('I.KI 2018-19'!U$9:U$393,MATCH($B324,'I.KI 2018-19'!$B$9:$B$393,0))),"")</f>
        <v>0</v>
      </c>
      <c r="BA324" s="193">
        <f>_xlfn.IFNA(_xlfn.IFNA(INDEX('I.Supplementary 2018-19'!V$8:V$157,MATCH($B324,'I.Supplementary 2018-19'!$B$8:$B$157,0)),INDEX('I.KI 2018-19'!V$9:V$393,MATCH($B324,'I.KI 2018-19'!$B$9:$B$393,0))),"")</f>
        <v>2.2494648529925065</v>
      </c>
      <c r="BB324" s="193">
        <f>_xlfn.IFNA(_xlfn.IFNA(INDEX('I.Supplementary 2018-19'!W$8:W$157,MATCH($B324,'I.Supplementary 2018-19'!$B$8:$B$157,0)),INDEX('I.KI 2018-19'!W$9:W$393,MATCH($B324,'I.KI 2018-19'!$B$9:$B$393,0))),"")</f>
        <v>0</v>
      </c>
      <c r="BC324" s="193">
        <f>_xlfn.IFNA(_xlfn.IFNA(INDEX('I.Supplementary 2018-19'!X$8:X$157,MATCH($B324,'I.Supplementary 2018-19'!$B$8:$B$157,0)),INDEX('I.KI 2018-19'!X$9:X$393,MATCH($B324,'I.KI 2018-19'!$B$9:$B$393,0))),"")</f>
        <v>0</v>
      </c>
      <c r="BD324" s="157">
        <f>_xlfn.IFNA(_xlfn.IFNA(INDEX('I.Supplementary 2018-19'!Y$8:Y$157,MATCH($B324,'I.Supplementary 2018-19'!$B$8:$B$157,0)),INDEX('I.KI 2018-19'!Y$9:Y$393,MATCH($B324,'I.KI 2018-19'!$B$9:$B$393,0))),"")</f>
        <v>0</v>
      </c>
      <c r="BE324" s="156">
        <f>_xlfn.IFNA(_xlfn.IFNA(INDEX('I.Supplementary 2018-19'!Z$8:Z$157,MATCH($B324,'I.Supplementary 2018-19'!$B$8:$B$157,0)),INDEX('I.KI 2018-19'!Z$9:Z$393,MATCH($B324,'I.KI 2018-19'!$B$9:$B$393,0))),"")</f>
        <v>0</v>
      </c>
      <c r="BF324" s="193">
        <f>_xlfn.IFNA(_xlfn.IFNA(INDEX('I.Supplementary 2018-19'!AA$8:AA$157,MATCH($B324,'I.Supplementary 2018-19'!$B$8:$B$157,0)),INDEX('I.KI 2018-19'!AA$9:AA$393,MATCH($B324,'I.KI 2018-19'!$B$9:$B$393,0))),"")</f>
        <v>2.7434290558368182</v>
      </c>
      <c r="BG324" s="193">
        <f>_xlfn.IFNA(_xlfn.IFNA(INDEX('I.Supplementary 2018-19'!AB$8:AB$157,MATCH($B324,'I.Supplementary 2018-19'!$B$8:$B$157,0)),INDEX('I.KI 2018-19'!AB$9:AB$393,MATCH($B324,'I.KI 2018-19'!$B$9:$B$393,0))),"")</f>
        <v>0</v>
      </c>
      <c r="BH324" s="193">
        <f>_xlfn.IFNA(_xlfn.IFNA(INDEX('I.Supplementary 2018-19'!AC$8:AC$157,MATCH($B324,'I.Supplementary 2018-19'!$B$8:$B$157,0)),INDEX('I.KI 2018-19'!AC$9:AC$393,MATCH($B324,'I.KI 2018-19'!$B$9:$B$393,0))),"")</f>
        <v>0</v>
      </c>
      <c r="BI324" s="157">
        <f>_xlfn.IFNA(_xlfn.IFNA(INDEX('I.Supplementary 2018-19'!AD$8:AD$157,MATCH($B324,'I.Supplementary 2018-19'!$B$8:$B$157,0)),INDEX('I.KI 2018-19'!AD$9:AD$393,MATCH($B324,'I.KI 2018-19'!$B$9:$B$393,0))),"")</f>
        <v>0</v>
      </c>
      <c r="BJ324" s="149"/>
      <c r="BK324" s="156">
        <f>_xlfn.IFNA(IF($B324=$B$381,0,IF($B324=$B$382,0,_xlfn.IFNA(INDEX('I.Supplementary 2018-19'!I$8:I$157,MATCH($B324,'I.Supplementary 2018-19'!$B$8:$B$157,0)),INDEX('I.KI 2018-19'!I$9:I$393,MATCH($B324,'I.KI 2018-19'!$B$9:$B$393,0))))),"")</f>
        <v>0.49396420284431147</v>
      </c>
      <c r="BL324" s="149">
        <f>_xlfn.IFNA(IF($B324=$B$381,0,IF($B324=$B$382,0,_xlfn.IFNA(INDEX('I.Supplementary 2018-19'!J$8:J$157,MATCH($B324,'I.Supplementary 2018-19'!$B$8:$B$157,0)),INDEX('I.KI 2018-19'!J$9:J$393,MATCH($B324,'I.KI 2018-19'!$B$9:$B$393,0))))),"")</f>
        <v>2.2494648529925065</v>
      </c>
      <c r="BM324" s="157">
        <f>_xlfn.IFNA(IF($B324=$B$381,0,IF($B324=$B$382,0,_xlfn.IFNA(INDEX('I.Supplementary 2018-19'!H$8:H$157,MATCH($B324,'I.Supplementary 2018-19'!$B$8:$B$157,0)),INDEX('I.KI 2018-19'!H$9:H$393,MATCH($B324,'I.KI 2018-19'!$B$9:$B$393,0))))),"")</f>
        <v>2.7434290558368182</v>
      </c>
    </row>
    <row r="325" spans="2:65">
      <c r="B325" s="121" t="str">
        <f>'Calculations for 2021-22'!B325</f>
        <v>E3639</v>
      </c>
      <c r="C325" s="160" t="str">
        <f>'Calculations for 2021-22'!D325</f>
        <v>E3639</v>
      </c>
      <c r="D325" t="str">
        <f>'Calculations for 2021-22'!E325</f>
        <v>SD</v>
      </c>
      <c r="E325">
        <f>'Calculations for 2021-22'!F325</f>
        <v>0</v>
      </c>
      <c r="F325" s="120" t="str">
        <f>'Calculations for 2021-22'!H325</f>
        <v>Tandridge</v>
      </c>
      <c r="G325" s="156">
        <f>_xlfn.IFNA(INDEX('I.KI 2016-17'!M$8:M$391,MATCH($B325,'I.KI 2016-17'!$B$8:$B$391,0)),"")</f>
        <v>0</v>
      </c>
      <c r="H325" s="149">
        <f>_xlfn.IFNA(INDEX('I.KI 2016-17'!N$8:N$391,MATCH($B325,'I.KI 2016-17'!$B$8:$B$391,0)),"")</f>
        <v>0.52875613493899998</v>
      </c>
      <c r="I325" s="149">
        <f>_xlfn.IFNA(INDEX('I.KI 2016-17'!O$8:O$391,MATCH($B325,'I.KI 2016-17'!$B$8:$B$391,0)),"")</f>
        <v>0</v>
      </c>
      <c r="J325" s="149">
        <f>_xlfn.IFNA(INDEX('I.KI 2016-17'!P$8:P$391,MATCH($B325,'I.KI 2016-17'!$B$8:$B$391,0)),"")</f>
        <v>0</v>
      </c>
      <c r="K325" s="157">
        <f>_xlfn.IFNA(INDEX('I.KI 2016-17'!Q$8:Q$391,MATCH($B325,'I.KI 2016-17'!$B$8:$B$391,0)),"")</f>
        <v>0</v>
      </c>
      <c r="L325" s="156">
        <f>_xlfn.IFNA(INDEX('I.KI 2016-17'!R$8:R$391,MATCH($B325,'I.KI 2016-17'!$B$8:$B$391,0)),"")</f>
        <v>0</v>
      </c>
      <c r="M325" s="193">
        <f>_xlfn.IFNA(INDEX('I.KI 2016-17'!S$8:S$391,MATCH($B325,'I.KI 2016-17'!$B$8:$B$391,0)),"")</f>
        <v>1.3353994252029999</v>
      </c>
      <c r="N325" s="193">
        <f>_xlfn.IFNA(INDEX('I.KI 2016-17'!T$8:T$391,MATCH($B325,'I.KI 2016-17'!$B$8:$B$391,0)),"")</f>
        <v>0</v>
      </c>
      <c r="O325" s="193">
        <f>_xlfn.IFNA(INDEX('I.KI 2016-17'!U$8:U$391,MATCH($B325,'I.KI 2016-17'!$B$8:$B$391,0)),"")</f>
        <v>0</v>
      </c>
      <c r="P325" s="157">
        <f>_xlfn.IFNA(INDEX('I.KI 2016-17'!V$8:V$391,MATCH($B325,'I.KI 2016-17'!$B$8:$B$391,0)),"")</f>
        <v>0</v>
      </c>
      <c r="Q325" s="156">
        <f>_xlfn.IFNA(INDEX('I.KI 2016-17'!W$8:W$391,MATCH($B325,'I.KI 2016-17'!$B$8:$B$391,0)),"")</f>
        <v>0</v>
      </c>
      <c r="R325" s="193">
        <f>_xlfn.IFNA(INDEX('I.KI 2016-17'!X$8:X$391,MATCH($B325,'I.KI 2016-17'!$B$8:$B$391,0)),"")</f>
        <v>1.8641555601419999</v>
      </c>
      <c r="S325" s="193">
        <f>_xlfn.IFNA(INDEX('I.KI 2016-17'!Y$8:Y$391,MATCH($B325,'I.KI 2016-17'!$B$8:$B$391,0)),"")</f>
        <v>0</v>
      </c>
      <c r="T325" s="193">
        <f>_xlfn.IFNA(INDEX('I.KI 2016-17'!Z$8:Z$391,MATCH($B325,'I.KI 2016-17'!$B$8:$B$391,0)),"")</f>
        <v>0</v>
      </c>
      <c r="U325" s="157">
        <f>_xlfn.IFNA(INDEX('I.KI 2016-17'!AA$8:AA$391,MATCH($B325,'I.KI 2016-17'!$B$8:$B$391,0)),"")</f>
        <v>0</v>
      </c>
      <c r="V325" s="149"/>
      <c r="W325" s="154">
        <f>_xlfn.IFNA(INDEX('I.KI 2016-17'!$H$8:$H$391,MATCH(B325,'I.KI 2016-17'!$B$8:$B$391,0)),"")</f>
        <v>0.52875613493899998</v>
      </c>
      <c r="X325" s="153">
        <f>_xlfn.IFNA(INDEX('I.KI 2016-17'!$I$8:$I$391,MATCH(B325,'I.KI 2016-17'!$B$8:$B$391,0)),"")</f>
        <v>1.3353994252029999</v>
      </c>
      <c r="Y325" s="155">
        <f>_xlfn.IFNA(INDEX('I.KI 2016-17'!$G$8:$G$391,MATCH(B325,'I.KI 2016-17'!$B$8:$B$391,0)),"")</f>
        <v>1.8641555601419999</v>
      </c>
      <c r="Z325" s="149"/>
      <c r="AA325" s="156">
        <f>_xlfn.IFNA(IF($B325=$B$382,0,_xlfn.IFNA(INDEX('I.Supplementary 2017-18'!N$8:N$35,MATCH($B325,'I.Supplementary 2017-18'!$B$8:$B$35,0)),INDEX('I.KI 2017-18'!N$9:N$393,MATCH($B325,'I.KI 2017-18'!$B$9:$B$393,0)))),"")</f>
        <v>0</v>
      </c>
      <c r="AB325" s="193">
        <f>_xlfn.IFNA(IF($B325=$B$382,0,_xlfn.IFNA(INDEX('I.Supplementary 2017-18'!O$8:O$35,MATCH($B325,'I.Supplementary 2017-18'!$B$8:$B$35,0)),INDEX('I.KI 2017-18'!O$9:O$393,MATCH($B325,'I.KI 2017-18'!$B$9:$B$393,0)))),"")</f>
        <v>0</v>
      </c>
      <c r="AC325" s="193">
        <f>_xlfn.IFNA(IF($B325=$B$382,0,_xlfn.IFNA(INDEX('I.Supplementary 2017-18'!P$8:P$35,MATCH($B325,'I.Supplementary 2017-18'!$B$8:$B$35,0)),INDEX('I.KI 2017-18'!P$9:P$393,MATCH($B325,'I.KI 2017-18'!$B$9:$B$393,0)))),"")</f>
        <v>0</v>
      </c>
      <c r="AD325" s="193">
        <f>_xlfn.IFNA(IF($B325=$B$382,0,_xlfn.IFNA(INDEX('I.Supplementary 2017-18'!Q$8:Q$35,MATCH($B325,'I.Supplementary 2017-18'!$B$8:$B$35,0)),INDEX('I.KI 2017-18'!Q$9:Q$393,MATCH($B325,'I.KI 2017-18'!$B$9:$B$393,0)))),"")</f>
        <v>0</v>
      </c>
      <c r="AE325" s="157">
        <f>_xlfn.IFNA(IF($B325=$B$382,0,_xlfn.IFNA(INDEX('I.Supplementary 2017-18'!R$8:R$35,MATCH($B325,'I.Supplementary 2017-18'!$B$8:$B$35,0)),INDEX('I.KI 2017-18'!R$9:R$393,MATCH($B325,'I.KI 2017-18'!$B$9:$B$393,0)))),"")</f>
        <v>0</v>
      </c>
      <c r="AF325" s="156">
        <f>_xlfn.IFNA(IF($B325=$B$382,0,_xlfn.IFNA(INDEX('I.Supplementary 2017-18'!S$8:S$35,MATCH($B325,'I.Supplementary 2017-18'!$B$8:$B$35,0)),INDEX('I.KI 2017-18'!S$9:S$393,MATCH($B325,'I.KI 2017-18'!$B$9:$B$393,0)))),"")</f>
        <v>0</v>
      </c>
      <c r="AG325" s="193">
        <f>_xlfn.IFNA(IF($B325=$B$382,0,_xlfn.IFNA(INDEX('I.Supplementary 2017-18'!T$8:T$35,MATCH($B325,'I.Supplementary 2017-18'!$B$8:$B$35,0)),INDEX('I.KI 2017-18'!T$9:T$393,MATCH($B325,'I.KI 2017-18'!$B$9:$B$393,0)))),"")</f>
        <v>1.362662972789964</v>
      </c>
      <c r="AH325" s="193">
        <f>_xlfn.IFNA(IF($B325=$B$382,0,_xlfn.IFNA(INDEX('I.Supplementary 2017-18'!U$8:U$35,MATCH($B325,'I.Supplementary 2017-18'!$B$8:$B$35,0)),INDEX('I.KI 2017-18'!U$9:U$393,MATCH($B325,'I.KI 2017-18'!$B$9:$B$393,0)))),"")</f>
        <v>0</v>
      </c>
      <c r="AI325" s="193">
        <f>_xlfn.IFNA(IF($B325=$B$382,0,_xlfn.IFNA(INDEX('I.Supplementary 2017-18'!V$8:V$35,MATCH($B325,'I.Supplementary 2017-18'!$B$8:$B$35,0)),INDEX('I.KI 2017-18'!V$9:V$393,MATCH($B325,'I.KI 2017-18'!$B$9:$B$393,0)))),"")</f>
        <v>0</v>
      </c>
      <c r="AJ325" s="157">
        <f>_xlfn.IFNA(IF($B325=$B$382,0,_xlfn.IFNA(INDEX('I.Supplementary 2017-18'!W$8:W$35,MATCH($B325,'I.Supplementary 2017-18'!$B$8:$B$35,0)),INDEX('I.KI 2017-18'!W$9:W$393,MATCH($B325,'I.KI 2017-18'!$B$9:$B$393,0)))),"")</f>
        <v>0</v>
      </c>
      <c r="AK325" s="156">
        <f>_xlfn.IFNA(IF($B325=$B$382,0,_xlfn.IFNA(INDEX('I.Supplementary 2017-18'!X$8:X$35,MATCH($B325,'I.Supplementary 2017-18'!$B$8:$B$35,0)),INDEX('I.KI 2017-18'!X$9:X$393,MATCH($B325,'I.KI 2017-18'!$B$9:$B$393,0)))),"")</f>
        <v>0</v>
      </c>
      <c r="AL325" s="193">
        <f>_xlfn.IFNA(IF($B325=$B$382,0,_xlfn.IFNA(INDEX('I.Supplementary 2017-18'!Y$8:Y$35,MATCH($B325,'I.Supplementary 2017-18'!$B$8:$B$35,0)),INDEX('I.KI 2017-18'!Y$9:Y$393,MATCH($B325,'I.KI 2017-18'!$B$9:$B$393,0)))),"")</f>
        <v>1.362662972789964</v>
      </c>
      <c r="AM325" s="193">
        <f>_xlfn.IFNA(IF($B325=$B$382,0,_xlfn.IFNA(INDEX('I.Supplementary 2017-18'!Z$8:Z$35,MATCH($B325,'I.Supplementary 2017-18'!$B$8:$B$35,0)),INDEX('I.KI 2017-18'!Z$9:Z$393,MATCH($B325,'I.KI 2017-18'!$B$9:$B$393,0)))),"")</f>
        <v>0</v>
      </c>
      <c r="AN325" s="193">
        <f>_xlfn.IFNA(IF($B325=$B$382,0,_xlfn.IFNA(INDEX('I.Supplementary 2017-18'!AA$8:AA$35,MATCH($B325,'I.Supplementary 2017-18'!$B$8:$B$35,0)),INDEX('I.KI 2017-18'!AA$9:AA$393,MATCH($B325,'I.KI 2017-18'!$B$9:$B$393,0)))),"")</f>
        <v>0</v>
      </c>
      <c r="AO325" s="157">
        <f>_xlfn.IFNA(IF($B325=$B$382,0,_xlfn.IFNA(INDEX('I.Supplementary 2017-18'!AB$8:AB$35,MATCH($B325,'I.Supplementary 2017-18'!$B$8:$B$35,0)),INDEX('I.KI 2017-18'!AB$9:AB$393,MATCH($B325,'I.KI 2017-18'!$B$9:$B$393,0)))),"")</f>
        <v>0</v>
      </c>
      <c r="AP325" s="149"/>
      <c r="AQ325" s="156">
        <f>_xlfn.IFNA(IF($B325=$B$381,0,IF($B325=$B$382,0,_xlfn.IFNA(INDEX('I.Supplementary 2017-18'!I$8:I$35,MATCH($B325,'I.Supplementary 2017-18'!$B$8:$B$35,0)),INDEX('I.KI 2017-18'!I$9:I$393,MATCH($B325,'I.KI 2017-18'!$B$9:$B$393,0))))),"")</f>
        <v>0</v>
      </c>
      <c r="AR325" s="149">
        <f>_xlfn.IFNA(IF($B325=$B$381,0,IF($B325=$B$382,0,_xlfn.IFNA(INDEX('I.Supplementary 2017-18'!J$8:J$35,MATCH($B325,'I.Supplementary 2017-18'!$B$8:$B$35,0)),INDEX('I.KI 2017-18'!J$9:J$393,MATCH($B325,'I.KI 2017-18'!$B$9:$B$393,0))))),"")</f>
        <v>1.362662972789964</v>
      </c>
      <c r="AS325" s="157">
        <f>_xlfn.IFNA(IF($B325=$B$381,0,IF($B325=$B$382,0,_xlfn.IFNA(INDEX('I.Supplementary 2017-18'!H$8:H$35,MATCH($B325,'I.Supplementary 2017-18'!$B$8:$B$35,0)),INDEX('I.KI 2017-18'!H$9:H$393,MATCH($B325,'I.KI 2017-18'!$B$9:$B$393,0))))),"")</f>
        <v>1.362662972789964</v>
      </c>
      <c r="AT325" s="149"/>
      <c r="AU325" s="156">
        <f>_xlfn.IFNA(_xlfn.IFNA(INDEX('I.Supplementary 2018-19'!P$8:P$157,MATCH($B325,'I.Supplementary 2018-19'!$B$8:$B$157,0)),INDEX('I.KI 2018-19'!P$9:P$393,MATCH($B325,'I.KI 2018-19'!$B$9:$B$393,0))),"")</f>
        <v>0</v>
      </c>
      <c r="AV325" s="193">
        <f>_xlfn.IFNA(_xlfn.IFNA(INDEX('I.Supplementary 2018-19'!Q$8:Q$157,MATCH($B325,'I.Supplementary 2018-19'!$B$8:$B$157,0)),INDEX('I.KI 2018-19'!Q$9:Q$393,MATCH($B325,'I.KI 2018-19'!$B$9:$B$393,0))),"")</f>
        <v>0</v>
      </c>
      <c r="AW325" s="193">
        <f>_xlfn.IFNA(_xlfn.IFNA(INDEX('I.Supplementary 2018-19'!R$8:R$157,MATCH($B325,'I.Supplementary 2018-19'!$B$8:$B$157,0)),INDEX('I.KI 2018-19'!R$9:R$393,MATCH($B325,'I.KI 2018-19'!$B$9:$B$393,0))),"")</f>
        <v>0</v>
      </c>
      <c r="AX325" s="193">
        <f>_xlfn.IFNA(_xlfn.IFNA(INDEX('I.Supplementary 2018-19'!S$8:S$157,MATCH($B325,'I.Supplementary 2018-19'!$B$8:$B$157,0)),INDEX('I.KI 2018-19'!S$9:S$393,MATCH($B325,'I.KI 2018-19'!$B$9:$B$393,0))),"")</f>
        <v>0</v>
      </c>
      <c r="AY325" s="157">
        <f>_xlfn.IFNA(_xlfn.IFNA(INDEX('I.Supplementary 2018-19'!T$8:T$157,MATCH($B325,'I.Supplementary 2018-19'!$B$8:$B$157,0)),INDEX('I.KI 2018-19'!T$9:T$393,MATCH($B325,'I.KI 2018-19'!$B$9:$B$393,0))),"")</f>
        <v>0</v>
      </c>
      <c r="AZ325" s="156">
        <f>_xlfn.IFNA(_xlfn.IFNA(INDEX('I.Supplementary 2018-19'!U$8:U$157,MATCH($B325,'I.Supplementary 2018-19'!$B$8:$B$157,0)),INDEX('I.KI 2018-19'!U$9:U$393,MATCH($B325,'I.KI 2018-19'!$B$9:$B$393,0))),"")</f>
        <v>0</v>
      </c>
      <c r="BA325" s="193">
        <f>_xlfn.IFNA(_xlfn.IFNA(INDEX('I.Supplementary 2018-19'!V$8:V$157,MATCH($B325,'I.Supplementary 2018-19'!$B$8:$B$157,0)),INDEX('I.KI 2018-19'!V$9:V$393,MATCH($B325,'I.KI 2018-19'!$B$9:$B$393,0))),"")</f>
        <v>1.4036013453630527</v>
      </c>
      <c r="BB325" s="193">
        <f>_xlfn.IFNA(_xlfn.IFNA(INDEX('I.Supplementary 2018-19'!W$8:W$157,MATCH($B325,'I.Supplementary 2018-19'!$B$8:$B$157,0)),INDEX('I.KI 2018-19'!W$9:W$393,MATCH($B325,'I.KI 2018-19'!$B$9:$B$393,0))),"")</f>
        <v>0</v>
      </c>
      <c r="BC325" s="193">
        <f>_xlfn.IFNA(_xlfn.IFNA(INDEX('I.Supplementary 2018-19'!X$8:X$157,MATCH($B325,'I.Supplementary 2018-19'!$B$8:$B$157,0)),INDEX('I.KI 2018-19'!X$9:X$393,MATCH($B325,'I.KI 2018-19'!$B$9:$B$393,0))),"")</f>
        <v>0</v>
      </c>
      <c r="BD325" s="157">
        <f>_xlfn.IFNA(_xlfn.IFNA(INDEX('I.Supplementary 2018-19'!Y$8:Y$157,MATCH($B325,'I.Supplementary 2018-19'!$B$8:$B$157,0)),INDEX('I.KI 2018-19'!Y$9:Y$393,MATCH($B325,'I.KI 2018-19'!$B$9:$B$393,0))),"")</f>
        <v>0</v>
      </c>
      <c r="BE325" s="156">
        <f>_xlfn.IFNA(_xlfn.IFNA(INDEX('I.Supplementary 2018-19'!Z$8:Z$157,MATCH($B325,'I.Supplementary 2018-19'!$B$8:$B$157,0)),INDEX('I.KI 2018-19'!Z$9:Z$393,MATCH($B325,'I.KI 2018-19'!$B$9:$B$393,0))),"")</f>
        <v>0</v>
      </c>
      <c r="BF325" s="193">
        <f>_xlfn.IFNA(_xlfn.IFNA(INDEX('I.Supplementary 2018-19'!AA$8:AA$157,MATCH($B325,'I.Supplementary 2018-19'!$B$8:$B$157,0)),INDEX('I.KI 2018-19'!AA$9:AA$393,MATCH($B325,'I.KI 2018-19'!$B$9:$B$393,0))),"")</f>
        <v>1.4036013453630527</v>
      </c>
      <c r="BG325" s="193">
        <f>_xlfn.IFNA(_xlfn.IFNA(INDEX('I.Supplementary 2018-19'!AB$8:AB$157,MATCH($B325,'I.Supplementary 2018-19'!$B$8:$B$157,0)),INDEX('I.KI 2018-19'!AB$9:AB$393,MATCH($B325,'I.KI 2018-19'!$B$9:$B$393,0))),"")</f>
        <v>0</v>
      </c>
      <c r="BH325" s="193">
        <f>_xlfn.IFNA(_xlfn.IFNA(INDEX('I.Supplementary 2018-19'!AC$8:AC$157,MATCH($B325,'I.Supplementary 2018-19'!$B$8:$B$157,0)),INDEX('I.KI 2018-19'!AC$9:AC$393,MATCH($B325,'I.KI 2018-19'!$B$9:$B$393,0))),"")</f>
        <v>0</v>
      </c>
      <c r="BI325" s="157">
        <f>_xlfn.IFNA(_xlfn.IFNA(INDEX('I.Supplementary 2018-19'!AD$8:AD$157,MATCH($B325,'I.Supplementary 2018-19'!$B$8:$B$157,0)),INDEX('I.KI 2018-19'!AD$9:AD$393,MATCH($B325,'I.KI 2018-19'!$B$9:$B$393,0))),"")</f>
        <v>0</v>
      </c>
      <c r="BJ325" s="149"/>
      <c r="BK325" s="156">
        <f>_xlfn.IFNA(IF($B325=$B$381,0,IF($B325=$B$382,0,_xlfn.IFNA(INDEX('I.Supplementary 2018-19'!I$8:I$157,MATCH($B325,'I.Supplementary 2018-19'!$B$8:$B$157,0)),INDEX('I.KI 2018-19'!I$9:I$393,MATCH($B325,'I.KI 2018-19'!$B$9:$B$393,0))))),"")</f>
        <v>0</v>
      </c>
      <c r="BL325" s="149">
        <f>_xlfn.IFNA(IF($B325=$B$381,0,IF($B325=$B$382,0,_xlfn.IFNA(INDEX('I.Supplementary 2018-19'!J$8:J$157,MATCH($B325,'I.Supplementary 2018-19'!$B$8:$B$157,0)),INDEX('I.KI 2018-19'!J$9:J$393,MATCH($B325,'I.KI 2018-19'!$B$9:$B$393,0))))),"")</f>
        <v>1.4036013453630527</v>
      </c>
      <c r="BM325" s="157">
        <f>_xlfn.IFNA(IF($B325=$B$381,0,IF($B325=$B$382,0,_xlfn.IFNA(INDEX('I.Supplementary 2018-19'!H$8:H$157,MATCH($B325,'I.Supplementary 2018-19'!$B$8:$B$157,0)),INDEX('I.KI 2018-19'!H$9:H$393,MATCH($B325,'I.KI 2018-19'!$B$9:$B$393,0))))),"")</f>
        <v>1.4036013453630527</v>
      </c>
    </row>
    <row r="326" spans="2:65">
      <c r="B326" s="121" t="str">
        <f>'Calculations for 2021-22'!B326</f>
        <v>E1137</v>
      </c>
      <c r="C326" s="160" t="str">
        <f>'Calculations for 2021-22'!D326</f>
        <v>E1137</v>
      </c>
      <c r="D326" t="str">
        <f>'Calculations for 2021-22'!E326</f>
        <v>SD</v>
      </c>
      <c r="E326">
        <f>'Calculations for 2021-22'!F326</f>
        <v>0</v>
      </c>
      <c r="F326" s="120" t="str">
        <f>'Calculations for 2021-22'!H326</f>
        <v>Teignbridge</v>
      </c>
      <c r="G326" s="156">
        <f>_xlfn.IFNA(INDEX('I.KI 2016-17'!M$8:M$391,MATCH($B326,'I.KI 2016-17'!$B$8:$B$391,0)),"")</f>
        <v>0</v>
      </c>
      <c r="H326" s="149">
        <f>_xlfn.IFNA(INDEX('I.KI 2016-17'!N$8:N$391,MATCH($B326,'I.KI 2016-17'!$B$8:$B$391,0)),"")</f>
        <v>1.6014057353840001</v>
      </c>
      <c r="I326" s="149">
        <f>_xlfn.IFNA(INDEX('I.KI 2016-17'!O$8:O$391,MATCH($B326,'I.KI 2016-17'!$B$8:$B$391,0)),"")</f>
        <v>0</v>
      </c>
      <c r="J326" s="149">
        <f>_xlfn.IFNA(INDEX('I.KI 2016-17'!P$8:P$391,MATCH($B326,'I.KI 2016-17'!$B$8:$B$391,0)),"")</f>
        <v>0</v>
      </c>
      <c r="K326" s="157">
        <f>_xlfn.IFNA(INDEX('I.KI 2016-17'!Q$8:Q$391,MATCH($B326,'I.KI 2016-17'!$B$8:$B$391,0)),"")</f>
        <v>0</v>
      </c>
      <c r="L326" s="156">
        <f>_xlfn.IFNA(INDEX('I.KI 2016-17'!R$8:R$391,MATCH($B326,'I.KI 2016-17'!$B$8:$B$391,0)),"")</f>
        <v>0</v>
      </c>
      <c r="M326" s="193">
        <f>_xlfn.IFNA(INDEX('I.KI 2016-17'!S$8:S$391,MATCH($B326,'I.KI 2016-17'!$B$8:$B$391,0)),"")</f>
        <v>3.1059444949070003</v>
      </c>
      <c r="N326" s="193">
        <f>_xlfn.IFNA(INDEX('I.KI 2016-17'!T$8:T$391,MATCH($B326,'I.KI 2016-17'!$B$8:$B$391,0)),"")</f>
        <v>0</v>
      </c>
      <c r="O326" s="193">
        <f>_xlfn.IFNA(INDEX('I.KI 2016-17'!U$8:U$391,MATCH($B326,'I.KI 2016-17'!$B$8:$B$391,0)),"")</f>
        <v>0</v>
      </c>
      <c r="P326" s="157">
        <f>_xlfn.IFNA(INDEX('I.KI 2016-17'!V$8:V$391,MATCH($B326,'I.KI 2016-17'!$B$8:$B$391,0)),"")</f>
        <v>0</v>
      </c>
      <c r="Q326" s="156">
        <f>_xlfn.IFNA(INDEX('I.KI 2016-17'!W$8:W$391,MATCH($B326,'I.KI 2016-17'!$B$8:$B$391,0)),"")</f>
        <v>0</v>
      </c>
      <c r="R326" s="193">
        <f>_xlfn.IFNA(INDEX('I.KI 2016-17'!X$8:X$391,MATCH($B326,'I.KI 2016-17'!$B$8:$B$391,0)),"")</f>
        <v>4.7073502302910004</v>
      </c>
      <c r="S326" s="193">
        <f>_xlfn.IFNA(INDEX('I.KI 2016-17'!Y$8:Y$391,MATCH($B326,'I.KI 2016-17'!$B$8:$B$391,0)),"")</f>
        <v>0</v>
      </c>
      <c r="T326" s="193">
        <f>_xlfn.IFNA(INDEX('I.KI 2016-17'!Z$8:Z$391,MATCH($B326,'I.KI 2016-17'!$B$8:$B$391,0)),"")</f>
        <v>0</v>
      </c>
      <c r="U326" s="157">
        <f>_xlfn.IFNA(INDEX('I.KI 2016-17'!AA$8:AA$391,MATCH($B326,'I.KI 2016-17'!$B$8:$B$391,0)),"")</f>
        <v>0</v>
      </c>
      <c r="V326" s="149"/>
      <c r="W326" s="154">
        <f>_xlfn.IFNA(INDEX('I.KI 2016-17'!$H$8:$H$391,MATCH(B326,'I.KI 2016-17'!$B$8:$B$391,0)),"")</f>
        <v>1.6014057353840001</v>
      </c>
      <c r="X326" s="153">
        <f>_xlfn.IFNA(INDEX('I.KI 2016-17'!$I$8:$I$391,MATCH(B326,'I.KI 2016-17'!$B$8:$B$391,0)),"")</f>
        <v>3.1059444949070003</v>
      </c>
      <c r="Y326" s="155">
        <f>_xlfn.IFNA(INDEX('I.KI 2016-17'!$G$8:$G$391,MATCH(B326,'I.KI 2016-17'!$B$8:$B$391,0)),"")</f>
        <v>4.7073502302910004</v>
      </c>
      <c r="Z326" s="149"/>
      <c r="AA326" s="156">
        <f>_xlfn.IFNA(IF($B326=$B$382,0,_xlfn.IFNA(INDEX('I.Supplementary 2017-18'!N$8:N$35,MATCH($B326,'I.Supplementary 2017-18'!$B$8:$B$35,0)),INDEX('I.KI 2017-18'!N$9:N$393,MATCH($B326,'I.KI 2017-18'!$B$9:$B$393,0)))),"")</f>
        <v>0</v>
      </c>
      <c r="AB326" s="193">
        <f>_xlfn.IFNA(IF($B326=$B$382,0,_xlfn.IFNA(INDEX('I.Supplementary 2017-18'!O$8:O$35,MATCH($B326,'I.Supplementary 2017-18'!$B$8:$B$35,0)),INDEX('I.KI 2017-18'!O$9:O$393,MATCH($B326,'I.KI 2017-18'!$B$9:$B$393,0)))),"")</f>
        <v>0.84703880623186933</v>
      </c>
      <c r="AC326" s="193">
        <f>_xlfn.IFNA(IF($B326=$B$382,0,_xlfn.IFNA(INDEX('I.Supplementary 2017-18'!P$8:P$35,MATCH($B326,'I.Supplementary 2017-18'!$B$8:$B$35,0)),INDEX('I.KI 2017-18'!P$9:P$393,MATCH($B326,'I.KI 2017-18'!$B$9:$B$393,0)))),"")</f>
        <v>0</v>
      </c>
      <c r="AD326" s="193">
        <f>_xlfn.IFNA(IF($B326=$B$382,0,_xlfn.IFNA(INDEX('I.Supplementary 2017-18'!Q$8:Q$35,MATCH($B326,'I.Supplementary 2017-18'!$B$8:$B$35,0)),INDEX('I.KI 2017-18'!Q$9:Q$393,MATCH($B326,'I.KI 2017-18'!$B$9:$B$393,0)))),"")</f>
        <v>0</v>
      </c>
      <c r="AE326" s="157">
        <f>_xlfn.IFNA(IF($B326=$B$382,0,_xlfn.IFNA(INDEX('I.Supplementary 2017-18'!R$8:R$35,MATCH($B326,'I.Supplementary 2017-18'!$B$8:$B$35,0)),INDEX('I.KI 2017-18'!R$9:R$393,MATCH($B326,'I.KI 2017-18'!$B$9:$B$393,0)))),"")</f>
        <v>0</v>
      </c>
      <c r="AF326" s="156">
        <f>_xlfn.IFNA(IF($B326=$B$382,0,_xlfn.IFNA(INDEX('I.Supplementary 2017-18'!S$8:S$35,MATCH($B326,'I.Supplementary 2017-18'!$B$8:$B$35,0)),INDEX('I.KI 2017-18'!S$9:S$393,MATCH($B326,'I.KI 2017-18'!$B$9:$B$393,0)))),"")</f>
        <v>0</v>
      </c>
      <c r="AG326" s="193">
        <f>_xlfn.IFNA(IF($B326=$B$382,0,_xlfn.IFNA(INDEX('I.Supplementary 2017-18'!T$8:T$35,MATCH($B326,'I.Supplementary 2017-18'!$B$8:$B$35,0)),INDEX('I.KI 2017-18'!T$9:T$393,MATCH($B326,'I.KI 2017-18'!$B$9:$B$393,0)))),"")</f>
        <v>3.1693555342868422</v>
      </c>
      <c r="AH326" s="193">
        <f>_xlfn.IFNA(IF($B326=$B$382,0,_xlfn.IFNA(INDEX('I.Supplementary 2017-18'!U$8:U$35,MATCH($B326,'I.Supplementary 2017-18'!$B$8:$B$35,0)),INDEX('I.KI 2017-18'!U$9:U$393,MATCH($B326,'I.KI 2017-18'!$B$9:$B$393,0)))),"")</f>
        <v>0</v>
      </c>
      <c r="AI326" s="193">
        <f>_xlfn.IFNA(IF($B326=$B$382,0,_xlfn.IFNA(INDEX('I.Supplementary 2017-18'!V$8:V$35,MATCH($B326,'I.Supplementary 2017-18'!$B$8:$B$35,0)),INDEX('I.KI 2017-18'!V$9:V$393,MATCH($B326,'I.KI 2017-18'!$B$9:$B$393,0)))),"")</f>
        <v>0</v>
      </c>
      <c r="AJ326" s="157">
        <f>_xlfn.IFNA(IF($B326=$B$382,0,_xlfn.IFNA(INDEX('I.Supplementary 2017-18'!W$8:W$35,MATCH($B326,'I.Supplementary 2017-18'!$B$8:$B$35,0)),INDEX('I.KI 2017-18'!W$9:W$393,MATCH($B326,'I.KI 2017-18'!$B$9:$B$393,0)))),"")</f>
        <v>0</v>
      </c>
      <c r="AK326" s="156">
        <f>_xlfn.IFNA(IF($B326=$B$382,0,_xlfn.IFNA(INDEX('I.Supplementary 2017-18'!X$8:X$35,MATCH($B326,'I.Supplementary 2017-18'!$B$8:$B$35,0)),INDEX('I.KI 2017-18'!X$9:X$393,MATCH($B326,'I.KI 2017-18'!$B$9:$B$393,0)))),"")</f>
        <v>0</v>
      </c>
      <c r="AL326" s="193">
        <f>_xlfn.IFNA(IF($B326=$B$382,0,_xlfn.IFNA(INDEX('I.Supplementary 2017-18'!Y$8:Y$35,MATCH($B326,'I.Supplementary 2017-18'!$B$8:$B$35,0)),INDEX('I.KI 2017-18'!Y$9:Y$393,MATCH($B326,'I.KI 2017-18'!$B$9:$B$393,0)))),"")</f>
        <v>4.0163943405187119</v>
      </c>
      <c r="AM326" s="193">
        <f>_xlfn.IFNA(IF($B326=$B$382,0,_xlfn.IFNA(INDEX('I.Supplementary 2017-18'!Z$8:Z$35,MATCH($B326,'I.Supplementary 2017-18'!$B$8:$B$35,0)),INDEX('I.KI 2017-18'!Z$9:Z$393,MATCH($B326,'I.KI 2017-18'!$B$9:$B$393,0)))),"")</f>
        <v>0</v>
      </c>
      <c r="AN326" s="193">
        <f>_xlfn.IFNA(IF($B326=$B$382,0,_xlfn.IFNA(INDEX('I.Supplementary 2017-18'!AA$8:AA$35,MATCH($B326,'I.Supplementary 2017-18'!$B$8:$B$35,0)),INDEX('I.KI 2017-18'!AA$9:AA$393,MATCH($B326,'I.KI 2017-18'!$B$9:$B$393,0)))),"")</f>
        <v>0</v>
      </c>
      <c r="AO326" s="157">
        <f>_xlfn.IFNA(IF($B326=$B$382,0,_xlfn.IFNA(INDEX('I.Supplementary 2017-18'!AB$8:AB$35,MATCH($B326,'I.Supplementary 2017-18'!$B$8:$B$35,0)),INDEX('I.KI 2017-18'!AB$9:AB$393,MATCH($B326,'I.KI 2017-18'!$B$9:$B$393,0)))),"")</f>
        <v>0</v>
      </c>
      <c r="AP326" s="149"/>
      <c r="AQ326" s="156">
        <f>_xlfn.IFNA(IF($B326=$B$381,0,IF($B326=$B$382,0,_xlfn.IFNA(INDEX('I.Supplementary 2017-18'!I$8:I$35,MATCH($B326,'I.Supplementary 2017-18'!$B$8:$B$35,0)),INDEX('I.KI 2017-18'!I$9:I$393,MATCH($B326,'I.KI 2017-18'!$B$9:$B$393,0))))),"")</f>
        <v>0.84703880623186933</v>
      </c>
      <c r="AR326" s="149">
        <f>_xlfn.IFNA(IF($B326=$B$381,0,IF($B326=$B$382,0,_xlfn.IFNA(INDEX('I.Supplementary 2017-18'!J$8:J$35,MATCH($B326,'I.Supplementary 2017-18'!$B$8:$B$35,0)),INDEX('I.KI 2017-18'!J$9:J$393,MATCH($B326,'I.KI 2017-18'!$B$9:$B$393,0))))),"")</f>
        <v>3.1693555342868422</v>
      </c>
      <c r="AS326" s="157">
        <f>_xlfn.IFNA(IF($B326=$B$381,0,IF($B326=$B$382,0,_xlfn.IFNA(INDEX('I.Supplementary 2017-18'!H$8:H$35,MATCH($B326,'I.Supplementary 2017-18'!$B$8:$B$35,0)),INDEX('I.KI 2017-18'!H$9:H$393,MATCH($B326,'I.KI 2017-18'!$B$9:$B$393,0))))),"")</f>
        <v>4.0163943405187119</v>
      </c>
      <c r="AT326" s="149"/>
      <c r="AU326" s="156">
        <f>_xlfn.IFNA(_xlfn.IFNA(INDEX('I.Supplementary 2018-19'!P$8:P$157,MATCH($B326,'I.Supplementary 2018-19'!$B$8:$B$157,0)),INDEX('I.KI 2018-19'!P$9:P$393,MATCH($B326,'I.KI 2018-19'!$B$9:$B$393,0))),"")</f>
        <v>0</v>
      </c>
      <c r="AV326" s="193">
        <f>_xlfn.IFNA(_xlfn.IFNA(INDEX('I.Supplementary 2018-19'!Q$8:Q$157,MATCH($B326,'I.Supplementary 2018-19'!$B$8:$B$157,0)),INDEX('I.KI 2018-19'!Q$9:Q$393,MATCH($B326,'I.KI 2018-19'!$B$9:$B$393,0))),"")</f>
        <v>0.38179744614967703</v>
      </c>
      <c r="AW326" s="193">
        <f>_xlfn.IFNA(_xlfn.IFNA(INDEX('I.Supplementary 2018-19'!R$8:R$157,MATCH($B326,'I.Supplementary 2018-19'!$B$8:$B$157,0)),INDEX('I.KI 2018-19'!R$9:R$393,MATCH($B326,'I.KI 2018-19'!$B$9:$B$393,0))),"")</f>
        <v>0</v>
      </c>
      <c r="AX326" s="193">
        <f>_xlfn.IFNA(_xlfn.IFNA(INDEX('I.Supplementary 2018-19'!S$8:S$157,MATCH($B326,'I.Supplementary 2018-19'!$B$8:$B$157,0)),INDEX('I.KI 2018-19'!S$9:S$393,MATCH($B326,'I.KI 2018-19'!$B$9:$B$393,0))),"")</f>
        <v>0</v>
      </c>
      <c r="AY326" s="157">
        <f>_xlfn.IFNA(_xlfn.IFNA(INDEX('I.Supplementary 2018-19'!T$8:T$157,MATCH($B326,'I.Supplementary 2018-19'!$B$8:$B$157,0)),INDEX('I.KI 2018-19'!T$9:T$393,MATCH($B326,'I.KI 2018-19'!$B$9:$B$393,0))),"")</f>
        <v>0</v>
      </c>
      <c r="AZ326" s="156">
        <f>_xlfn.IFNA(_xlfn.IFNA(INDEX('I.Supplementary 2018-19'!U$8:U$157,MATCH($B326,'I.Supplementary 2018-19'!$B$8:$B$157,0)),INDEX('I.KI 2018-19'!U$9:U$393,MATCH($B326,'I.KI 2018-19'!$B$9:$B$393,0))),"")</f>
        <v>0</v>
      </c>
      <c r="BA326" s="193">
        <f>_xlfn.IFNA(_xlfn.IFNA(INDEX('I.Supplementary 2018-19'!V$8:V$157,MATCH($B326,'I.Supplementary 2018-19'!$B$8:$B$157,0)),INDEX('I.KI 2018-19'!V$9:V$393,MATCH($B326,'I.KI 2018-19'!$B$9:$B$393,0))),"")</f>
        <v>3.2645722241581203</v>
      </c>
      <c r="BB326" s="193">
        <f>_xlfn.IFNA(_xlfn.IFNA(INDEX('I.Supplementary 2018-19'!W$8:W$157,MATCH($B326,'I.Supplementary 2018-19'!$B$8:$B$157,0)),INDEX('I.KI 2018-19'!W$9:W$393,MATCH($B326,'I.KI 2018-19'!$B$9:$B$393,0))),"")</f>
        <v>0</v>
      </c>
      <c r="BC326" s="193">
        <f>_xlfn.IFNA(_xlfn.IFNA(INDEX('I.Supplementary 2018-19'!X$8:X$157,MATCH($B326,'I.Supplementary 2018-19'!$B$8:$B$157,0)),INDEX('I.KI 2018-19'!X$9:X$393,MATCH($B326,'I.KI 2018-19'!$B$9:$B$393,0))),"")</f>
        <v>0</v>
      </c>
      <c r="BD326" s="157">
        <f>_xlfn.IFNA(_xlfn.IFNA(INDEX('I.Supplementary 2018-19'!Y$8:Y$157,MATCH($B326,'I.Supplementary 2018-19'!$B$8:$B$157,0)),INDEX('I.KI 2018-19'!Y$9:Y$393,MATCH($B326,'I.KI 2018-19'!$B$9:$B$393,0))),"")</f>
        <v>0</v>
      </c>
      <c r="BE326" s="156">
        <f>_xlfn.IFNA(_xlfn.IFNA(INDEX('I.Supplementary 2018-19'!Z$8:Z$157,MATCH($B326,'I.Supplementary 2018-19'!$B$8:$B$157,0)),INDEX('I.KI 2018-19'!Z$9:Z$393,MATCH($B326,'I.KI 2018-19'!$B$9:$B$393,0))),"")</f>
        <v>0</v>
      </c>
      <c r="BF326" s="193">
        <f>_xlfn.IFNA(_xlfn.IFNA(INDEX('I.Supplementary 2018-19'!AA$8:AA$157,MATCH($B326,'I.Supplementary 2018-19'!$B$8:$B$157,0)),INDEX('I.KI 2018-19'!AA$9:AA$393,MATCH($B326,'I.KI 2018-19'!$B$9:$B$393,0))),"")</f>
        <v>3.6463696703077972</v>
      </c>
      <c r="BG326" s="193">
        <f>_xlfn.IFNA(_xlfn.IFNA(INDEX('I.Supplementary 2018-19'!AB$8:AB$157,MATCH($B326,'I.Supplementary 2018-19'!$B$8:$B$157,0)),INDEX('I.KI 2018-19'!AB$9:AB$393,MATCH($B326,'I.KI 2018-19'!$B$9:$B$393,0))),"")</f>
        <v>0</v>
      </c>
      <c r="BH326" s="193">
        <f>_xlfn.IFNA(_xlfn.IFNA(INDEX('I.Supplementary 2018-19'!AC$8:AC$157,MATCH($B326,'I.Supplementary 2018-19'!$B$8:$B$157,0)),INDEX('I.KI 2018-19'!AC$9:AC$393,MATCH($B326,'I.KI 2018-19'!$B$9:$B$393,0))),"")</f>
        <v>0</v>
      </c>
      <c r="BI326" s="157">
        <f>_xlfn.IFNA(_xlfn.IFNA(INDEX('I.Supplementary 2018-19'!AD$8:AD$157,MATCH($B326,'I.Supplementary 2018-19'!$B$8:$B$157,0)),INDEX('I.KI 2018-19'!AD$9:AD$393,MATCH($B326,'I.KI 2018-19'!$B$9:$B$393,0))),"")</f>
        <v>0</v>
      </c>
      <c r="BJ326" s="149"/>
      <c r="BK326" s="156">
        <f>_xlfn.IFNA(IF($B326=$B$381,0,IF($B326=$B$382,0,_xlfn.IFNA(INDEX('I.Supplementary 2018-19'!I$8:I$157,MATCH($B326,'I.Supplementary 2018-19'!$B$8:$B$157,0)),INDEX('I.KI 2018-19'!I$9:I$393,MATCH($B326,'I.KI 2018-19'!$B$9:$B$393,0))))),"")</f>
        <v>0.38179744614967703</v>
      </c>
      <c r="BL326" s="149">
        <f>_xlfn.IFNA(IF($B326=$B$381,0,IF($B326=$B$382,0,_xlfn.IFNA(INDEX('I.Supplementary 2018-19'!J$8:J$157,MATCH($B326,'I.Supplementary 2018-19'!$B$8:$B$157,0)),INDEX('I.KI 2018-19'!J$9:J$393,MATCH($B326,'I.KI 2018-19'!$B$9:$B$393,0))))),"")</f>
        <v>3.2645722241581203</v>
      </c>
      <c r="BM326" s="157">
        <f>_xlfn.IFNA(IF($B326=$B$381,0,IF($B326=$B$382,0,_xlfn.IFNA(INDEX('I.Supplementary 2018-19'!H$8:H$157,MATCH($B326,'I.Supplementary 2018-19'!$B$8:$B$157,0)),INDEX('I.KI 2018-19'!H$9:H$393,MATCH($B326,'I.KI 2018-19'!$B$9:$B$393,0))))),"")</f>
        <v>3.6463696703077972</v>
      </c>
    </row>
    <row r="327" spans="2:65">
      <c r="B327" s="121" t="str">
        <f>'Calculations for 2021-22'!B327</f>
        <v>E3201</v>
      </c>
      <c r="C327" s="160" t="str">
        <f>'Calculations for 2021-22'!D327</f>
        <v>E3201</v>
      </c>
      <c r="D327" t="str">
        <f>'Calculations for 2021-22'!E327</f>
        <v>UNINFIR</v>
      </c>
      <c r="E327">
        <f>'Calculations for 2021-22'!F327</f>
        <v>0</v>
      </c>
      <c r="F327" s="120" t="str">
        <f>'Calculations for 2021-22'!H327</f>
        <v>Telford and the Wrekin</v>
      </c>
      <c r="G327" s="156">
        <f>_xlfn.IFNA(INDEX('I.KI 2016-17'!M$8:M$391,MATCH($B327,'I.KI 2016-17'!$B$8:$B$391,0)),"")</f>
        <v>22.512525131818002</v>
      </c>
      <c r="H327" s="149">
        <f>_xlfn.IFNA(INDEX('I.KI 2016-17'!N$8:N$391,MATCH($B327,'I.KI 2016-17'!$B$8:$B$391,0)),"")</f>
        <v>2.3869742627929997</v>
      </c>
      <c r="I327" s="149">
        <f>_xlfn.IFNA(INDEX('I.KI 2016-17'!O$8:O$391,MATCH($B327,'I.KI 2016-17'!$B$8:$B$391,0)),"")</f>
        <v>0</v>
      </c>
      <c r="J327" s="149">
        <f>_xlfn.IFNA(INDEX('I.KI 2016-17'!P$8:P$391,MATCH($B327,'I.KI 2016-17'!$B$8:$B$391,0)),"")</f>
        <v>0</v>
      </c>
      <c r="K327" s="157">
        <f>_xlfn.IFNA(INDEX('I.KI 2016-17'!Q$8:Q$391,MATCH($B327,'I.KI 2016-17'!$B$8:$B$391,0)),"")</f>
        <v>0</v>
      </c>
      <c r="L327" s="156">
        <f>_xlfn.IFNA(INDEX('I.KI 2016-17'!R$8:R$391,MATCH($B327,'I.KI 2016-17'!$B$8:$B$391,0)),"")</f>
        <v>30.855113684684998</v>
      </c>
      <c r="M327" s="193">
        <f>_xlfn.IFNA(INDEX('I.KI 2016-17'!S$8:S$391,MATCH($B327,'I.KI 2016-17'!$B$8:$B$391,0)),"")</f>
        <v>4.5995022032649997</v>
      </c>
      <c r="N327" s="193">
        <f>_xlfn.IFNA(INDEX('I.KI 2016-17'!T$8:T$391,MATCH($B327,'I.KI 2016-17'!$B$8:$B$391,0)),"")</f>
        <v>0</v>
      </c>
      <c r="O327" s="193">
        <f>_xlfn.IFNA(INDEX('I.KI 2016-17'!U$8:U$391,MATCH($B327,'I.KI 2016-17'!$B$8:$B$391,0)),"")</f>
        <v>0</v>
      </c>
      <c r="P327" s="157">
        <f>_xlfn.IFNA(INDEX('I.KI 2016-17'!V$8:V$391,MATCH($B327,'I.KI 2016-17'!$B$8:$B$391,0)),"")</f>
        <v>0</v>
      </c>
      <c r="Q327" s="156">
        <f>_xlfn.IFNA(INDEX('I.KI 2016-17'!W$8:W$391,MATCH($B327,'I.KI 2016-17'!$B$8:$B$391,0)),"")</f>
        <v>53.367638816503003</v>
      </c>
      <c r="R327" s="193">
        <f>_xlfn.IFNA(INDEX('I.KI 2016-17'!X$8:X$391,MATCH($B327,'I.KI 2016-17'!$B$8:$B$391,0)),"")</f>
        <v>6.986476466057999</v>
      </c>
      <c r="S327" s="193">
        <f>_xlfn.IFNA(INDEX('I.KI 2016-17'!Y$8:Y$391,MATCH($B327,'I.KI 2016-17'!$B$8:$B$391,0)),"")</f>
        <v>0</v>
      </c>
      <c r="T327" s="193">
        <f>_xlfn.IFNA(INDEX('I.KI 2016-17'!Z$8:Z$391,MATCH($B327,'I.KI 2016-17'!$B$8:$B$391,0)),"")</f>
        <v>0</v>
      </c>
      <c r="U327" s="157">
        <f>_xlfn.IFNA(INDEX('I.KI 2016-17'!AA$8:AA$391,MATCH($B327,'I.KI 2016-17'!$B$8:$B$391,0)),"")</f>
        <v>0</v>
      </c>
      <c r="V327" s="149"/>
      <c r="W327" s="154">
        <f>_xlfn.IFNA(INDEX('I.KI 2016-17'!$H$8:$H$391,MATCH(B327,'I.KI 2016-17'!$B$8:$B$391,0)),"")</f>
        <v>24.899499394611002</v>
      </c>
      <c r="X327" s="153">
        <f>_xlfn.IFNA(INDEX('I.KI 2016-17'!$I$8:$I$391,MATCH(B327,'I.KI 2016-17'!$B$8:$B$391,0)),"")</f>
        <v>35.454615887950006</v>
      </c>
      <c r="Y327" s="155">
        <f>_xlfn.IFNA(INDEX('I.KI 2016-17'!$G$8:$G$391,MATCH(B327,'I.KI 2016-17'!$B$8:$B$391,0)),"")</f>
        <v>60.354115282561011</v>
      </c>
      <c r="Z327" s="149"/>
      <c r="AA327" s="156">
        <f>_xlfn.IFNA(IF($B327=$B$382,0,_xlfn.IFNA(INDEX('I.Supplementary 2017-18'!N$8:N$35,MATCH($B327,'I.Supplementary 2017-18'!$B$8:$B$35,0)),INDEX('I.KI 2017-18'!N$9:N$393,MATCH($B327,'I.KI 2017-18'!$B$9:$B$393,0)))),"")</f>
        <v>17.017104269084395</v>
      </c>
      <c r="AB327" s="193">
        <f>_xlfn.IFNA(IF($B327=$B$382,0,_xlfn.IFNA(INDEX('I.Supplementary 2017-18'!O$8:O$35,MATCH($B327,'I.Supplementary 2017-18'!$B$8:$B$35,0)),INDEX('I.KI 2017-18'!O$9:O$393,MATCH($B327,'I.KI 2017-18'!$B$9:$B$393,0)))),"")</f>
        <v>1.4394151774541921</v>
      </c>
      <c r="AC327" s="193">
        <f>_xlfn.IFNA(IF($B327=$B$382,0,_xlfn.IFNA(INDEX('I.Supplementary 2017-18'!P$8:P$35,MATCH($B327,'I.Supplementary 2017-18'!$B$8:$B$35,0)),INDEX('I.KI 2017-18'!P$9:P$393,MATCH($B327,'I.KI 2017-18'!$B$9:$B$393,0)))),"")</f>
        <v>0</v>
      </c>
      <c r="AD327" s="193">
        <f>_xlfn.IFNA(IF($B327=$B$382,0,_xlfn.IFNA(INDEX('I.Supplementary 2017-18'!Q$8:Q$35,MATCH($B327,'I.Supplementary 2017-18'!$B$8:$B$35,0)),INDEX('I.KI 2017-18'!Q$9:Q$393,MATCH($B327,'I.KI 2017-18'!$B$9:$B$393,0)))),"")</f>
        <v>0</v>
      </c>
      <c r="AE327" s="157">
        <f>_xlfn.IFNA(IF($B327=$B$382,0,_xlfn.IFNA(INDEX('I.Supplementary 2017-18'!R$8:R$35,MATCH($B327,'I.Supplementary 2017-18'!$B$8:$B$35,0)),INDEX('I.KI 2017-18'!R$9:R$393,MATCH($B327,'I.KI 2017-18'!$B$9:$B$393,0)))),"")</f>
        <v>0</v>
      </c>
      <c r="AF327" s="156">
        <f>_xlfn.IFNA(IF($B327=$B$382,0,_xlfn.IFNA(INDEX('I.Supplementary 2017-18'!S$8:S$35,MATCH($B327,'I.Supplementary 2017-18'!$B$8:$B$35,0)),INDEX('I.KI 2017-18'!S$9:S$393,MATCH($B327,'I.KI 2017-18'!$B$9:$B$393,0)))),"")</f>
        <v>31.485052446352295</v>
      </c>
      <c r="AG327" s="193">
        <f>_xlfn.IFNA(IF($B327=$B$382,0,_xlfn.IFNA(INDEX('I.Supplementary 2017-18'!T$8:T$35,MATCH($B327,'I.Supplementary 2017-18'!$B$8:$B$35,0)),INDEX('I.KI 2017-18'!T$9:T$393,MATCH($B327,'I.KI 2017-18'!$B$9:$B$393,0)))),"")</f>
        <v>4.6934057536398246</v>
      </c>
      <c r="AH327" s="193">
        <f>_xlfn.IFNA(IF($B327=$B$382,0,_xlfn.IFNA(INDEX('I.Supplementary 2017-18'!U$8:U$35,MATCH($B327,'I.Supplementary 2017-18'!$B$8:$B$35,0)),INDEX('I.KI 2017-18'!U$9:U$393,MATCH($B327,'I.KI 2017-18'!$B$9:$B$393,0)))),"")</f>
        <v>0</v>
      </c>
      <c r="AI327" s="193">
        <f>_xlfn.IFNA(IF($B327=$B$382,0,_xlfn.IFNA(INDEX('I.Supplementary 2017-18'!V$8:V$35,MATCH($B327,'I.Supplementary 2017-18'!$B$8:$B$35,0)),INDEX('I.KI 2017-18'!V$9:V$393,MATCH($B327,'I.KI 2017-18'!$B$9:$B$393,0)))),"")</f>
        <v>0</v>
      </c>
      <c r="AJ327" s="157">
        <f>_xlfn.IFNA(IF($B327=$B$382,0,_xlfn.IFNA(INDEX('I.Supplementary 2017-18'!W$8:W$35,MATCH($B327,'I.Supplementary 2017-18'!$B$8:$B$35,0)),INDEX('I.KI 2017-18'!W$9:W$393,MATCH($B327,'I.KI 2017-18'!$B$9:$B$393,0)))),"")</f>
        <v>0</v>
      </c>
      <c r="AK327" s="156">
        <f>_xlfn.IFNA(IF($B327=$B$382,0,_xlfn.IFNA(INDEX('I.Supplementary 2017-18'!X$8:X$35,MATCH($B327,'I.Supplementary 2017-18'!$B$8:$B$35,0)),INDEX('I.KI 2017-18'!X$9:X$393,MATCH($B327,'I.KI 2017-18'!$B$9:$B$393,0)))),"")</f>
        <v>48.502156715436691</v>
      </c>
      <c r="AL327" s="193">
        <f>_xlfn.IFNA(IF($B327=$B$382,0,_xlfn.IFNA(INDEX('I.Supplementary 2017-18'!Y$8:Y$35,MATCH($B327,'I.Supplementary 2017-18'!$B$8:$B$35,0)),INDEX('I.KI 2017-18'!Y$9:Y$393,MATCH($B327,'I.KI 2017-18'!$B$9:$B$393,0)))),"")</f>
        <v>6.1328209310940167</v>
      </c>
      <c r="AM327" s="193">
        <f>_xlfn.IFNA(IF($B327=$B$382,0,_xlfn.IFNA(INDEX('I.Supplementary 2017-18'!Z$8:Z$35,MATCH($B327,'I.Supplementary 2017-18'!$B$8:$B$35,0)),INDEX('I.KI 2017-18'!Z$9:Z$393,MATCH($B327,'I.KI 2017-18'!$B$9:$B$393,0)))),"")</f>
        <v>0</v>
      </c>
      <c r="AN327" s="193">
        <f>_xlfn.IFNA(IF($B327=$B$382,0,_xlfn.IFNA(INDEX('I.Supplementary 2017-18'!AA$8:AA$35,MATCH($B327,'I.Supplementary 2017-18'!$B$8:$B$35,0)),INDEX('I.KI 2017-18'!AA$9:AA$393,MATCH($B327,'I.KI 2017-18'!$B$9:$B$393,0)))),"")</f>
        <v>0</v>
      </c>
      <c r="AO327" s="157">
        <f>_xlfn.IFNA(IF($B327=$B$382,0,_xlfn.IFNA(INDEX('I.Supplementary 2017-18'!AB$8:AB$35,MATCH($B327,'I.Supplementary 2017-18'!$B$8:$B$35,0)),INDEX('I.KI 2017-18'!AB$9:AB$393,MATCH($B327,'I.KI 2017-18'!$B$9:$B$393,0)))),"")</f>
        <v>0</v>
      </c>
      <c r="AP327" s="149"/>
      <c r="AQ327" s="156">
        <f>_xlfn.IFNA(IF($B327=$B$381,0,IF($B327=$B$382,0,_xlfn.IFNA(INDEX('I.Supplementary 2017-18'!I$8:I$35,MATCH($B327,'I.Supplementary 2017-18'!$B$8:$B$35,0)),INDEX('I.KI 2017-18'!I$9:I$393,MATCH($B327,'I.KI 2017-18'!$B$9:$B$393,0))))),"")</f>
        <v>18.456519446538586</v>
      </c>
      <c r="AR327" s="149">
        <f>_xlfn.IFNA(IF($B327=$B$381,0,IF($B327=$B$382,0,_xlfn.IFNA(INDEX('I.Supplementary 2017-18'!J$8:J$35,MATCH($B327,'I.Supplementary 2017-18'!$B$8:$B$35,0)),INDEX('I.KI 2017-18'!J$9:J$393,MATCH($B327,'I.KI 2017-18'!$B$9:$B$393,0))))),"")</f>
        <v>36.178458199992122</v>
      </c>
      <c r="AS327" s="157">
        <f>_xlfn.IFNA(IF($B327=$B$381,0,IF($B327=$B$382,0,_xlfn.IFNA(INDEX('I.Supplementary 2017-18'!H$8:H$35,MATCH($B327,'I.Supplementary 2017-18'!$B$8:$B$35,0)),INDEX('I.KI 2017-18'!H$9:H$393,MATCH($B327,'I.KI 2017-18'!$B$9:$B$393,0))))),"")</f>
        <v>54.634977646530707</v>
      </c>
      <c r="AT327" s="149"/>
      <c r="AU327" s="156">
        <f>_xlfn.IFNA(_xlfn.IFNA(INDEX('I.Supplementary 2018-19'!P$8:P$157,MATCH($B327,'I.Supplementary 2018-19'!$B$8:$B$157,0)),INDEX('I.KI 2018-19'!P$9:P$393,MATCH($B327,'I.KI 2018-19'!$B$9:$B$393,0))),"")</f>
        <v>13.306004828719503</v>
      </c>
      <c r="AV327" s="193">
        <f>_xlfn.IFNA(_xlfn.IFNA(INDEX('I.Supplementary 2018-19'!Q$8:Q$157,MATCH($B327,'I.Supplementary 2018-19'!$B$8:$B$157,0)),INDEX('I.KI 2018-19'!Q$9:Q$393,MATCH($B327,'I.KI 2018-19'!$B$9:$B$393,0))),"")</f>
        <v>0.84138990058134866</v>
      </c>
      <c r="AW327" s="193">
        <f>_xlfn.IFNA(_xlfn.IFNA(INDEX('I.Supplementary 2018-19'!R$8:R$157,MATCH($B327,'I.Supplementary 2018-19'!$B$8:$B$157,0)),INDEX('I.KI 2018-19'!R$9:R$393,MATCH($B327,'I.KI 2018-19'!$B$9:$B$393,0))),"")</f>
        <v>0</v>
      </c>
      <c r="AX327" s="193">
        <f>_xlfn.IFNA(_xlfn.IFNA(INDEX('I.Supplementary 2018-19'!S$8:S$157,MATCH($B327,'I.Supplementary 2018-19'!$B$8:$B$157,0)),INDEX('I.KI 2018-19'!S$9:S$393,MATCH($B327,'I.KI 2018-19'!$B$9:$B$393,0))),"")</f>
        <v>0</v>
      </c>
      <c r="AY327" s="157">
        <f>_xlfn.IFNA(_xlfn.IFNA(INDEX('I.Supplementary 2018-19'!T$8:T$157,MATCH($B327,'I.Supplementary 2018-19'!$B$8:$B$157,0)),INDEX('I.KI 2018-19'!T$9:T$393,MATCH($B327,'I.KI 2018-19'!$B$9:$B$393,0))),"")</f>
        <v>0</v>
      </c>
      <c r="AZ327" s="156">
        <f>_xlfn.IFNA(_xlfn.IFNA(INDEX('I.Supplementary 2018-19'!U$8:U$157,MATCH($B327,'I.Supplementary 2018-19'!$B$8:$B$157,0)),INDEX('I.KI 2018-19'!U$9:U$393,MATCH($B327,'I.KI 2018-19'!$B$9:$B$393,0))),"")</f>
        <v>32.430955309547429</v>
      </c>
      <c r="BA327" s="193">
        <f>_xlfn.IFNA(_xlfn.IFNA(INDEX('I.Supplementary 2018-19'!V$8:V$157,MATCH($B327,'I.Supplementary 2018-19'!$B$8:$B$157,0)),INDEX('I.KI 2018-19'!V$9:V$393,MATCH($B327,'I.KI 2018-19'!$B$9:$B$393,0))),"")</f>
        <v>4.8344093599723514</v>
      </c>
      <c r="BB327" s="193">
        <f>_xlfn.IFNA(_xlfn.IFNA(INDEX('I.Supplementary 2018-19'!W$8:W$157,MATCH($B327,'I.Supplementary 2018-19'!$B$8:$B$157,0)),INDEX('I.KI 2018-19'!W$9:W$393,MATCH($B327,'I.KI 2018-19'!$B$9:$B$393,0))),"")</f>
        <v>0</v>
      </c>
      <c r="BC327" s="193">
        <f>_xlfn.IFNA(_xlfn.IFNA(INDEX('I.Supplementary 2018-19'!X$8:X$157,MATCH($B327,'I.Supplementary 2018-19'!$B$8:$B$157,0)),INDEX('I.KI 2018-19'!X$9:X$393,MATCH($B327,'I.KI 2018-19'!$B$9:$B$393,0))),"")</f>
        <v>0</v>
      </c>
      <c r="BD327" s="157">
        <f>_xlfn.IFNA(_xlfn.IFNA(INDEX('I.Supplementary 2018-19'!Y$8:Y$157,MATCH($B327,'I.Supplementary 2018-19'!$B$8:$B$157,0)),INDEX('I.KI 2018-19'!Y$9:Y$393,MATCH($B327,'I.KI 2018-19'!$B$9:$B$393,0))),"")</f>
        <v>0</v>
      </c>
      <c r="BE327" s="156">
        <f>_xlfn.IFNA(_xlfn.IFNA(INDEX('I.Supplementary 2018-19'!Z$8:Z$157,MATCH($B327,'I.Supplementary 2018-19'!$B$8:$B$157,0)),INDEX('I.KI 2018-19'!Z$9:Z$393,MATCH($B327,'I.KI 2018-19'!$B$9:$B$393,0))),"")</f>
        <v>45.73696013826693</v>
      </c>
      <c r="BF327" s="193">
        <f>_xlfn.IFNA(_xlfn.IFNA(INDEX('I.Supplementary 2018-19'!AA$8:AA$157,MATCH($B327,'I.Supplementary 2018-19'!$B$8:$B$157,0)),INDEX('I.KI 2018-19'!AA$9:AA$393,MATCH($B327,'I.KI 2018-19'!$B$9:$B$393,0))),"")</f>
        <v>5.6757992605537</v>
      </c>
      <c r="BG327" s="193">
        <f>_xlfn.IFNA(_xlfn.IFNA(INDEX('I.Supplementary 2018-19'!AB$8:AB$157,MATCH($B327,'I.Supplementary 2018-19'!$B$8:$B$157,0)),INDEX('I.KI 2018-19'!AB$9:AB$393,MATCH($B327,'I.KI 2018-19'!$B$9:$B$393,0))),"")</f>
        <v>0</v>
      </c>
      <c r="BH327" s="193">
        <f>_xlfn.IFNA(_xlfn.IFNA(INDEX('I.Supplementary 2018-19'!AC$8:AC$157,MATCH($B327,'I.Supplementary 2018-19'!$B$8:$B$157,0)),INDEX('I.KI 2018-19'!AC$9:AC$393,MATCH($B327,'I.KI 2018-19'!$B$9:$B$393,0))),"")</f>
        <v>0</v>
      </c>
      <c r="BI327" s="157">
        <f>_xlfn.IFNA(_xlfn.IFNA(INDEX('I.Supplementary 2018-19'!AD$8:AD$157,MATCH($B327,'I.Supplementary 2018-19'!$B$8:$B$157,0)),INDEX('I.KI 2018-19'!AD$9:AD$393,MATCH($B327,'I.KI 2018-19'!$B$9:$B$393,0))),"")</f>
        <v>0</v>
      </c>
      <c r="BJ327" s="149"/>
      <c r="BK327" s="156">
        <f>_xlfn.IFNA(IF($B327=$B$381,0,IF($B327=$B$382,0,_xlfn.IFNA(INDEX('I.Supplementary 2018-19'!I$8:I$157,MATCH($B327,'I.Supplementary 2018-19'!$B$8:$B$157,0)),INDEX('I.KI 2018-19'!I$9:I$393,MATCH($B327,'I.KI 2018-19'!$B$9:$B$393,0))))),"")</f>
        <v>14.147394729300853</v>
      </c>
      <c r="BL327" s="149">
        <f>_xlfn.IFNA(IF($B327=$B$381,0,IF($B327=$B$382,0,_xlfn.IFNA(INDEX('I.Supplementary 2018-19'!J$8:J$157,MATCH($B327,'I.Supplementary 2018-19'!$B$8:$B$157,0)),INDEX('I.KI 2018-19'!J$9:J$393,MATCH($B327,'I.KI 2018-19'!$B$9:$B$393,0))))),"")</f>
        <v>37.265364669519784</v>
      </c>
      <c r="BM327" s="157">
        <f>_xlfn.IFNA(IF($B327=$B$381,0,IF($B327=$B$382,0,_xlfn.IFNA(INDEX('I.Supplementary 2018-19'!H$8:H$157,MATCH($B327,'I.Supplementary 2018-19'!$B$8:$B$157,0)),INDEX('I.KI 2018-19'!H$9:H$393,MATCH($B327,'I.KI 2018-19'!$B$9:$B$393,0))))),"")</f>
        <v>51.41275939882064</v>
      </c>
    </row>
    <row r="328" spans="2:65">
      <c r="B328" s="121" t="str">
        <f>'Calculations for 2021-22'!B328</f>
        <v>E1542</v>
      </c>
      <c r="C328" s="160" t="str">
        <f>'Calculations for 2021-22'!D328</f>
        <v>E1542</v>
      </c>
      <c r="D328" t="str">
        <f>'Calculations for 2021-22'!E328</f>
        <v>SD</v>
      </c>
      <c r="E328">
        <f>'Calculations for 2021-22'!F328</f>
        <v>0</v>
      </c>
      <c r="F328" s="120" t="str">
        <f>'Calculations for 2021-22'!H328</f>
        <v>Tendring</v>
      </c>
      <c r="G328" s="156">
        <f>_xlfn.IFNA(INDEX('I.KI 2016-17'!M$8:M$391,MATCH($B328,'I.KI 2016-17'!$B$8:$B$391,0)),"")</f>
        <v>0</v>
      </c>
      <c r="H328" s="149">
        <f>_xlfn.IFNA(INDEX('I.KI 2016-17'!N$8:N$391,MATCH($B328,'I.KI 2016-17'!$B$8:$B$391,0)),"")</f>
        <v>2.5638416146080001</v>
      </c>
      <c r="I328" s="149">
        <f>_xlfn.IFNA(INDEX('I.KI 2016-17'!O$8:O$391,MATCH($B328,'I.KI 2016-17'!$B$8:$B$391,0)),"")</f>
        <v>0</v>
      </c>
      <c r="J328" s="149">
        <f>_xlfn.IFNA(INDEX('I.KI 2016-17'!P$8:P$391,MATCH($B328,'I.KI 2016-17'!$B$8:$B$391,0)),"")</f>
        <v>0</v>
      </c>
      <c r="K328" s="157">
        <f>_xlfn.IFNA(INDEX('I.KI 2016-17'!Q$8:Q$391,MATCH($B328,'I.KI 2016-17'!$B$8:$B$391,0)),"")</f>
        <v>0</v>
      </c>
      <c r="L328" s="156">
        <f>_xlfn.IFNA(INDEX('I.KI 2016-17'!R$8:R$391,MATCH($B328,'I.KI 2016-17'!$B$8:$B$391,0)),"")</f>
        <v>0</v>
      </c>
      <c r="M328" s="193">
        <f>_xlfn.IFNA(INDEX('I.KI 2016-17'!S$8:S$391,MATCH($B328,'I.KI 2016-17'!$B$8:$B$391,0)),"")</f>
        <v>4.6298438842729999</v>
      </c>
      <c r="N328" s="193">
        <f>_xlfn.IFNA(INDEX('I.KI 2016-17'!T$8:T$391,MATCH($B328,'I.KI 2016-17'!$B$8:$B$391,0)),"")</f>
        <v>0</v>
      </c>
      <c r="O328" s="193">
        <f>_xlfn.IFNA(INDEX('I.KI 2016-17'!U$8:U$391,MATCH($B328,'I.KI 2016-17'!$B$8:$B$391,0)),"")</f>
        <v>0</v>
      </c>
      <c r="P328" s="157">
        <f>_xlfn.IFNA(INDEX('I.KI 2016-17'!V$8:V$391,MATCH($B328,'I.KI 2016-17'!$B$8:$B$391,0)),"")</f>
        <v>0</v>
      </c>
      <c r="Q328" s="156">
        <f>_xlfn.IFNA(INDEX('I.KI 2016-17'!W$8:W$391,MATCH($B328,'I.KI 2016-17'!$B$8:$B$391,0)),"")</f>
        <v>0</v>
      </c>
      <c r="R328" s="193">
        <f>_xlfn.IFNA(INDEX('I.KI 2016-17'!X$8:X$391,MATCH($B328,'I.KI 2016-17'!$B$8:$B$391,0)),"")</f>
        <v>7.193685498881</v>
      </c>
      <c r="S328" s="193">
        <f>_xlfn.IFNA(INDEX('I.KI 2016-17'!Y$8:Y$391,MATCH($B328,'I.KI 2016-17'!$B$8:$B$391,0)),"")</f>
        <v>0</v>
      </c>
      <c r="T328" s="193">
        <f>_xlfn.IFNA(INDEX('I.KI 2016-17'!Z$8:Z$391,MATCH($B328,'I.KI 2016-17'!$B$8:$B$391,0)),"")</f>
        <v>0</v>
      </c>
      <c r="U328" s="157">
        <f>_xlfn.IFNA(INDEX('I.KI 2016-17'!AA$8:AA$391,MATCH($B328,'I.KI 2016-17'!$B$8:$B$391,0)),"")</f>
        <v>0</v>
      </c>
      <c r="V328" s="149"/>
      <c r="W328" s="154">
        <f>_xlfn.IFNA(INDEX('I.KI 2016-17'!$H$8:$H$391,MATCH(B328,'I.KI 2016-17'!$B$8:$B$391,0)),"")</f>
        <v>2.5638416146080001</v>
      </c>
      <c r="X328" s="153">
        <f>_xlfn.IFNA(INDEX('I.KI 2016-17'!$I$8:$I$391,MATCH(B328,'I.KI 2016-17'!$B$8:$B$391,0)),"")</f>
        <v>4.6298438842729999</v>
      </c>
      <c r="Y328" s="155">
        <f>_xlfn.IFNA(INDEX('I.KI 2016-17'!$G$8:$G$391,MATCH(B328,'I.KI 2016-17'!$B$8:$B$391,0)),"")</f>
        <v>7.193685498881</v>
      </c>
      <c r="Z328" s="149"/>
      <c r="AA328" s="156">
        <f>_xlfn.IFNA(IF($B328=$B$382,0,_xlfn.IFNA(INDEX('I.Supplementary 2017-18'!N$8:N$35,MATCH($B328,'I.Supplementary 2017-18'!$B$8:$B$35,0)),INDEX('I.KI 2017-18'!N$9:N$393,MATCH($B328,'I.KI 2017-18'!$B$9:$B$393,0)))),"")</f>
        <v>0</v>
      </c>
      <c r="AB328" s="193">
        <f>_xlfn.IFNA(IF($B328=$B$382,0,_xlfn.IFNA(INDEX('I.Supplementary 2017-18'!O$8:O$35,MATCH($B328,'I.Supplementary 2017-18'!$B$8:$B$35,0)),INDEX('I.KI 2017-18'!O$9:O$393,MATCH($B328,'I.KI 2017-18'!$B$9:$B$393,0)))),"")</f>
        <v>1.650413376166598</v>
      </c>
      <c r="AC328" s="193">
        <f>_xlfn.IFNA(IF($B328=$B$382,0,_xlfn.IFNA(INDEX('I.Supplementary 2017-18'!P$8:P$35,MATCH($B328,'I.Supplementary 2017-18'!$B$8:$B$35,0)),INDEX('I.KI 2017-18'!P$9:P$393,MATCH($B328,'I.KI 2017-18'!$B$9:$B$393,0)))),"")</f>
        <v>0</v>
      </c>
      <c r="AD328" s="193">
        <f>_xlfn.IFNA(IF($B328=$B$382,0,_xlfn.IFNA(INDEX('I.Supplementary 2017-18'!Q$8:Q$35,MATCH($B328,'I.Supplementary 2017-18'!$B$8:$B$35,0)),INDEX('I.KI 2017-18'!Q$9:Q$393,MATCH($B328,'I.KI 2017-18'!$B$9:$B$393,0)))),"")</f>
        <v>0</v>
      </c>
      <c r="AE328" s="157">
        <f>_xlfn.IFNA(IF($B328=$B$382,0,_xlfn.IFNA(INDEX('I.Supplementary 2017-18'!R$8:R$35,MATCH($B328,'I.Supplementary 2017-18'!$B$8:$B$35,0)),INDEX('I.KI 2017-18'!R$9:R$393,MATCH($B328,'I.KI 2017-18'!$B$9:$B$393,0)))),"")</f>
        <v>0</v>
      </c>
      <c r="AF328" s="156">
        <f>_xlfn.IFNA(IF($B328=$B$382,0,_xlfn.IFNA(INDEX('I.Supplementary 2017-18'!S$8:S$35,MATCH($B328,'I.Supplementary 2017-18'!$B$8:$B$35,0)),INDEX('I.KI 2017-18'!S$9:S$393,MATCH($B328,'I.KI 2017-18'!$B$9:$B$393,0)))),"")</f>
        <v>0</v>
      </c>
      <c r="AG328" s="193">
        <f>_xlfn.IFNA(IF($B328=$B$382,0,_xlfn.IFNA(INDEX('I.Supplementary 2017-18'!T$8:T$35,MATCH($B328,'I.Supplementary 2017-18'!$B$8:$B$35,0)),INDEX('I.KI 2017-18'!T$9:T$393,MATCH($B328,'I.KI 2017-18'!$B$9:$B$393,0)))),"")</f>
        <v>4.7243668911553076</v>
      </c>
      <c r="AH328" s="193">
        <f>_xlfn.IFNA(IF($B328=$B$382,0,_xlfn.IFNA(INDEX('I.Supplementary 2017-18'!U$8:U$35,MATCH($B328,'I.Supplementary 2017-18'!$B$8:$B$35,0)),INDEX('I.KI 2017-18'!U$9:U$393,MATCH($B328,'I.KI 2017-18'!$B$9:$B$393,0)))),"")</f>
        <v>0</v>
      </c>
      <c r="AI328" s="193">
        <f>_xlfn.IFNA(IF($B328=$B$382,0,_xlfn.IFNA(INDEX('I.Supplementary 2017-18'!V$8:V$35,MATCH($B328,'I.Supplementary 2017-18'!$B$8:$B$35,0)),INDEX('I.KI 2017-18'!V$9:V$393,MATCH($B328,'I.KI 2017-18'!$B$9:$B$393,0)))),"")</f>
        <v>0</v>
      </c>
      <c r="AJ328" s="157">
        <f>_xlfn.IFNA(IF($B328=$B$382,0,_xlfn.IFNA(INDEX('I.Supplementary 2017-18'!W$8:W$35,MATCH($B328,'I.Supplementary 2017-18'!$B$8:$B$35,0)),INDEX('I.KI 2017-18'!W$9:W$393,MATCH($B328,'I.KI 2017-18'!$B$9:$B$393,0)))),"")</f>
        <v>0</v>
      </c>
      <c r="AK328" s="156">
        <f>_xlfn.IFNA(IF($B328=$B$382,0,_xlfn.IFNA(INDEX('I.Supplementary 2017-18'!X$8:X$35,MATCH($B328,'I.Supplementary 2017-18'!$B$8:$B$35,0)),INDEX('I.KI 2017-18'!X$9:X$393,MATCH($B328,'I.KI 2017-18'!$B$9:$B$393,0)))),"")</f>
        <v>0</v>
      </c>
      <c r="AL328" s="193">
        <f>_xlfn.IFNA(IF($B328=$B$382,0,_xlfn.IFNA(INDEX('I.Supplementary 2017-18'!Y$8:Y$35,MATCH($B328,'I.Supplementary 2017-18'!$B$8:$B$35,0)),INDEX('I.KI 2017-18'!Y$9:Y$393,MATCH($B328,'I.KI 2017-18'!$B$9:$B$393,0)))),"")</f>
        <v>6.3747802673219054</v>
      </c>
      <c r="AM328" s="193">
        <f>_xlfn.IFNA(IF($B328=$B$382,0,_xlfn.IFNA(INDEX('I.Supplementary 2017-18'!Z$8:Z$35,MATCH($B328,'I.Supplementary 2017-18'!$B$8:$B$35,0)),INDEX('I.KI 2017-18'!Z$9:Z$393,MATCH($B328,'I.KI 2017-18'!$B$9:$B$393,0)))),"")</f>
        <v>0</v>
      </c>
      <c r="AN328" s="193">
        <f>_xlfn.IFNA(IF($B328=$B$382,0,_xlfn.IFNA(INDEX('I.Supplementary 2017-18'!AA$8:AA$35,MATCH($B328,'I.Supplementary 2017-18'!$B$8:$B$35,0)),INDEX('I.KI 2017-18'!AA$9:AA$393,MATCH($B328,'I.KI 2017-18'!$B$9:$B$393,0)))),"")</f>
        <v>0</v>
      </c>
      <c r="AO328" s="157">
        <f>_xlfn.IFNA(IF($B328=$B$382,0,_xlfn.IFNA(INDEX('I.Supplementary 2017-18'!AB$8:AB$35,MATCH($B328,'I.Supplementary 2017-18'!$B$8:$B$35,0)),INDEX('I.KI 2017-18'!AB$9:AB$393,MATCH($B328,'I.KI 2017-18'!$B$9:$B$393,0)))),"")</f>
        <v>0</v>
      </c>
      <c r="AP328" s="149"/>
      <c r="AQ328" s="156">
        <f>_xlfn.IFNA(IF($B328=$B$381,0,IF($B328=$B$382,0,_xlfn.IFNA(INDEX('I.Supplementary 2017-18'!I$8:I$35,MATCH($B328,'I.Supplementary 2017-18'!$B$8:$B$35,0)),INDEX('I.KI 2017-18'!I$9:I$393,MATCH($B328,'I.KI 2017-18'!$B$9:$B$393,0))))),"")</f>
        <v>1.650413376166598</v>
      </c>
      <c r="AR328" s="149">
        <f>_xlfn.IFNA(IF($B328=$B$381,0,IF($B328=$B$382,0,_xlfn.IFNA(INDEX('I.Supplementary 2017-18'!J$8:J$35,MATCH($B328,'I.Supplementary 2017-18'!$B$8:$B$35,0)),INDEX('I.KI 2017-18'!J$9:J$393,MATCH($B328,'I.KI 2017-18'!$B$9:$B$393,0))))),"")</f>
        <v>4.7243668911553076</v>
      </c>
      <c r="AS328" s="157">
        <f>_xlfn.IFNA(IF($B328=$B$381,0,IF($B328=$B$382,0,_xlfn.IFNA(INDEX('I.Supplementary 2017-18'!H$8:H$35,MATCH($B328,'I.Supplementary 2017-18'!$B$8:$B$35,0)),INDEX('I.KI 2017-18'!H$9:H$393,MATCH($B328,'I.KI 2017-18'!$B$9:$B$393,0))))),"")</f>
        <v>6.3747802673219054</v>
      </c>
      <c r="AT328" s="149"/>
      <c r="AU328" s="156">
        <f>_xlfn.IFNA(_xlfn.IFNA(INDEX('I.Supplementary 2018-19'!P$8:P$157,MATCH($B328,'I.Supplementary 2018-19'!$B$8:$B$157,0)),INDEX('I.KI 2018-19'!P$9:P$393,MATCH($B328,'I.KI 2018-19'!$B$9:$B$393,0))),"")</f>
        <v>0</v>
      </c>
      <c r="AV328" s="193">
        <f>_xlfn.IFNA(_xlfn.IFNA(INDEX('I.Supplementary 2018-19'!Q$8:Q$157,MATCH($B328,'I.Supplementary 2018-19'!$B$8:$B$157,0)),INDEX('I.KI 2018-19'!Q$9:Q$393,MATCH($B328,'I.KI 2018-19'!$B$9:$B$393,0))),"")</f>
        <v>1.0701001335437308</v>
      </c>
      <c r="AW328" s="193">
        <f>_xlfn.IFNA(_xlfn.IFNA(INDEX('I.Supplementary 2018-19'!R$8:R$157,MATCH($B328,'I.Supplementary 2018-19'!$B$8:$B$157,0)),INDEX('I.KI 2018-19'!R$9:R$393,MATCH($B328,'I.KI 2018-19'!$B$9:$B$393,0))),"")</f>
        <v>0</v>
      </c>
      <c r="AX328" s="193">
        <f>_xlfn.IFNA(_xlfn.IFNA(INDEX('I.Supplementary 2018-19'!S$8:S$157,MATCH($B328,'I.Supplementary 2018-19'!$B$8:$B$157,0)),INDEX('I.KI 2018-19'!S$9:S$393,MATCH($B328,'I.KI 2018-19'!$B$9:$B$393,0))),"")</f>
        <v>0</v>
      </c>
      <c r="AY328" s="157">
        <f>_xlfn.IFNA(_xlfn.IFNA(INDEX('I.Supplementary 2018-19'!T$8:T$157,MATCH($B328,'I.Supplementary 2018-19'!$B$8:$B$157,0)),INDEX('I.KI 2018-19'!T$9:T$393,MATCH($B328,'I.KI 2018-19'!$B$9:$B$393,0))),"")</f>
        <v>0</v>
      </c>
      <c r="AZ328" s="156">
        <f>_xlfn.IFNA(_xlfn.IFNA(INDEX('I.Supplementary 2018-19'!U$8:U$157,MATCH($B328,'I.Supplementary 2018-19'!$B$8:$B$157,0)),INDEX('I.KI 2018-19'!U$9:U$393,MATCH($B328,'I.KI 2018-19'!$B$9:$B$393,0))),"")</f>
        <v>0</v>
      </c>
      <c r="BA328" s="193">
        <f>_xlfn.IFNA(_xlfn.IFNA(INDEX('I.Supplementary 2018-19'!V$8:V$157,MATCH($B328,'I.Supplementary 2018-19'!$B$8:$B$157,0)),INDEX('I.KI 2018-19'!V$9:V$393,MATCH($B328,'I.KI 2018-19'!$B$9:$B$393,0))),"")</f>
        <v>4.8663006604174832</v>
      </c>
      <c r="BB328" s="193">
        <f>_xlfn.IFNA(_xlfn.IFNA(INDEX('I.Supplementary 2018-19'!W$8:W$157,MATCH($B328,'I.Supplementary 2018-19'!$B$8:$B$157,0)),INDEX('I.KI 2018-19'!W$9:W$393,MATCH($B328,'I.KI 2018-19'!$B$9:$B$393,0))),"")</f>
        <v>0</v>
      </c>
      <c r="BC328" s="193">
        <f>_xlfn.IFNA(_xlfn.IFNA(INDEX('I.Supplementary 2018-19'!X$8:X$157,MATCH($B328,'I.Supplementary 2018-19'!$B$8:$B$157,0)),INDEX('I.KI 2018-19'!X$9:X$393,MATCH($B328,'I.KI 2018-19'!$B$9:$B$393,0))),"")</f>
        <v>0</v>
      </c>
      <c r="BD328" s="157">
        <f>_xlfn.IFNA(_xlfn.IFNA(INDEX('I.Supplementary 2018-19'!Y$8:Y$157,MATCH($B328,'I.Supplementary 2018-19'!$B$8:$B$157,0)),INDEX('I.KI 2018-19'!Y$9:Y$393,MATCH($B328,'I.KI 2018-19'!$B$9:$B$393,0))),"")</f>
        <v>0</v>
      </c>
      <c r="BE328" s="156">
        <f>_xlfn.IFNA(_xlfn.IFNA(INDEX('I.Supplementary 2018-19'!Z$8:Z$157,MATCH($B328,'I.Supplementary 2018-19'!$B$8:$B$157,0)),INDEX('I.KI 2018-19'!Z$9:Z$393,MATCH($B328,'I.KI 2018-19'!$B$9:$B$393,0))),"")</f>
        <v>0</v>
      </c>
      <c r="BF328" s="193">
        <f>_xlfn.IFNA(_xlfn.IFNA(INDEX('I.Supplementary 2018-19'!AA$8:AA$157,MATCH($B328,'I.Supplementary 2018-19'!$B$8:$B$157,0)),INDEX('I.KI 2018-19'!AA$9:AA$393,MATCH($B328,'I.KI 2018-19'!$B$9:$B$393,0))),"")</f>
        <v>5.936400793961214</v>
      </c>
      <c r="BG328" s="193">
        <f>_xlfn.IFNA(_xlfn.IFNA(INDEX('I.Supplementary 2018-19'!AB$8:AB$157,MATCH($B328,'I.Supplementary 2018-19'!$B$8:$B$157,0)),INDEX('I.KI 2018-19'!AB$9:AB$393,MATCH($B328,'I.KI 2018-19'!$B$9:$B$393,0))),"")</f>
        <v>0</v>
      </c>
      <c r="BH328" s="193">
        <f>_xlfn.IFNA(_xlfn.IFNA(INDEX('I.Supplementary 2018-19'!AC$8:AC$157,MATCH($B328,'I.Supplementary 2018-19'!$B$8:$B$157,0)),INDEX('I.KI 2018-19'!AC$9:AC$393,MATCH($B328,'I.KI 2018-19'!$B$9:$B$393,0))),"")</f>
        <v>0</v>
      </c>
      <c r="BI328" s="157">
        <f>_xlfn.IFNA(_xlfn.IFNA(INDEX('I.Supplementary 2018-19'!AD$8:AD$157,MATCH($B328,'I.Supplementary 2018-19'!$B$8:$B$157,0)),INDEX('I.KI 2018-19'!AD$9:AD$393,MATCH($B328,'I.KI 2018-19'!$B$9:$B$393,0))),"")</f>
        <v>0</v>
      </c>
      <c r="BJ328" s="149"/>
      <c r="BK328" s="156">
        <f>_xlfn.IFNA(IF($B328=$B$381,0,IF($B328=$B$382,0,_xlfn.IFNA(INDEX('I.Supplementary 2018-19'!I$8:I$157,MATCH($B328,'I.Supplementary 2018-19'!$B$8:$B$157,0)),INDEX('I.KI 2018-19'!I$9:I$393,MATCH($B328,'I.KI 2018-19'!$B$9:$B$393,0))))),"")</f>
        <v>1.0701001335437308</v>
      </c>
      <c r="BL328" s="149">
        <f>_xlfn.IFNA(IF($B328=$B$381,0,IF($B328=$B$382,0,_xlfn.IFNA(INDEX('I.Supplementary 2018-19'!J$8:J$157,MATCH($B328,'I.Supplementary 2018-19'!$B$8:$B$157,0)),INDEX('I.KI 2018-19'!J$9:J$393,MATCH($B328,'I.KI 2018-19'!$B$9:$B$393,0))))),"")</f>
        <v>4.8663006604174832</v>
      </c>
      <c r="BM328" s="157">
        <f>_xlfn.IFNA(IF($B328=$B$381,0,IF($B328=$B$382,0,_xlfn.IFNA(INDEX('I.Supplementary 2018-19'!H$8:H$157,MATCH($B328,'I.Supplementary 2018-19'!$B$8:$B$157,0)),INDEX('I.KI 2018-19'!H$9:H$393,MATCH($B328,'I.KI 2018-19'!$B$9:$B$393,0))))),"")</f>
        <v>5.936400793961214</v>
      </c>
    </row>
    <row r="329" spans="2:65">
      <c r="B329" s="121" t="str">
        <f>'Calculations for 2021-22'!B329</f>
        <v>E1742</v>
      </c>
      <c r="C329" s="160" t="str">
        <f>'Calculations for 2021-22'!D329</f>
        <v>E1742</v>
      </c>
      <c r="D329" t="str">
        <f>'Calculations for 2021-22'!E329</f>
        <v>SD</v>
      </c>
      <c r="E329">
        <f>'Calculations for 2021-22'!F329</f>
        <v>0</v>
      </c>
      <c r="F329" s="120" t="str">
        <f>'Calculations for 2021-22'!H329</f>
        <v>Test Valley</v>
      </c>
      <c r="G329" s="156">
        <f>_xlfn.IFNA(INDEX('I.KI 2016-17'!M$8:M$391,MATCH($B329,'I.KI 2016-17'!$B$8:$B$391,0)),"")</f>
        <v>0</v>
      </c>
      <c r="H329" s="149">
        <f>_xlfn.IFNA(INDEX('I.KI 2016-17'!N$8:N$391,MATCH($B329,'I.KI 2016-17'!$B$8:$B$391,0)),"")</f>
        <v>1.012196434954</v>
      </c>
      <c r="I329" s="149">
        <f>_xlfn.IFNA(INDEX('I.KI 2016-17'!O$8:O$391,MATCH($B329,'I.KI 2016-17'!$B$8:$B$391,0)),"")</f>
        <v>0</v>
      </c>
      <c r="J329" s="149">
        <f>_xlfn.IFNA(INDEX('I.KI 2016-17'!P$8:P$391,MATCH($B329,'I.KI 2016-17'!$B$8:$B$391,0)),"")</f>
        <v>0</v>
      </c>
      <c r="K329" s="157">
        <f>_xlfn.IFNA(INDEX('I.KI 2016-17'!Q$8:Q$391,MATCH($B329,'I.KI 2016-17'!$B$8:$B$391,0)),"")</f>
        <v>0</v>
      </c>
      <c r="L329" s="156">
        <f>_xlfn.IFNA(INDEX('I.KI 2016-17'!R$8:R$391,MATCH($B329,'I.KI 2016-17'!$B$8:$B$391,0)),"")</f>
        <v>0</v>
      </c>
      <c r="M329" s="193">
        <f>_xlfn.IFNA(INDEX('I.KI 2016-17'!S$8:S$391,MATCH($B329,'I.KI 2016-17'!$B$8:$B$391,0)),"")</f>
        <v>2.1793087952450003</v>
      </c>
      <c r="N329" s="193">
        <f>_xlfn.IFNA(INDEX('I.KI 2016-17'!T$8:T$391,MATCH($B329,'I.KI 2016-17'!$B$8:$B$391,0)),"")</f>
        <v>0</v>
      </c>
      <c r="O329" s="193">
        <f>_xlfn.IFNA(INDEX('I.KI 2016-17'!U$8:U$391,MATCH($B329,'I.KI 2016-17'!$B$8:$B$391,0)),"")</f>
        <v>0</v>
      </c>
      <c r="P329" s="157">
        <f>_xlfn.IFNA(INDEX('I.KI 2016-17'!V$8:V$391,MATCH($B329,'I.KI 2016-17'!$B$8:$B$391,0)),"")</f>
        <v>0</v>
      </c>
      <c r="Q329" s="156">
        <f>_xlfn.IFNA(INDEX('I.KI 2016-17'!W$8:W$391,MATCH($B329,'I.KI 2016-17'!$B$8:$B$391,0)),"")</f>
        <v>0</v>
      </c>
      <c r="R329" s="193">
        <f>_xlfn.IFNA(INDEX('I.KI 2016-17'!X$8:X$391,MATCH($B329,'I.KI 2016-17'!$B$8:$B$391,0)),"")</f>
        <v>3.1915052301990006</v>
      </c>
      <c r="S329" s="193">
        <f>_xlfn.IFNA(INDEX('I.KI 2016-17'!Y$8:Y$391,MATCH($B329,'I.KI 2016-17'!$B$8:$B$391,0)),"")</f>
        <v>0</v>
      </c>
      <c r="T329" s="193">
        <f>_xlfn.IFNA(INDEX('I.KI 2016-17'!Z$8:Z$391,MATCH($B329,'I.KI 2016-17'!$B$8:$B$391,0)),"")</f>
        <v>0</v>
      </c>
      <c r="U329" s="157">
        <f>_xlfn.IFNA(INDEX('I.KI 2016-17'!AA$8:AA$391,MATCH($B329,'I.KI 2016-17'!$B$8:$B$391,0)),"")</f>
        <v>0</v>
      </c>
      <c r="V329" s="149"/>
      <c r="W329" s="154">
        <f>_xlfn.IFNA(INDEX('I.KI 2016-17'!$H$8:$H$391,MATCH(B329,'I.KI 2016-17'!$B$8:$B$391,0)),"")</f>
        <v>1.012196434954</v>
      </c>
      <c r="X329" s="153">
        <f>_xlfn.IFNA(INDEX('I.KI 2016-17'!$I$8:$I$391,MATCH(B329,'I.KI 2016-17'!$B$8:$B$391,0)),"")</f>
        <v>2.1793087952450003</v>
      </c>
      <c r="Y329" s="155">
        <f>_xlfn.IFNA(INDEX('I.KI 2016-17'!$G$8:$G$391,MATCH(B329,'I.KI 2016-17'!$B$8:$B$391,0)),"")</f>
        <v>3.1915052301990006</v>
      </c>
      <c r="Z329" s="149"/>
      <c r="AA329" s="156">
        <f>_xlfn.IFNA(IF($B329=$B$382,0,_xlfn.IFNA(INDEX('I.Supplementary 2017-18'!N$8:N$35,MATCH($B329,'I.Supplementary 2017-18'!$B$8:$B$35,0)),INDEX('I.KI 2017-18'!N$9:N$393,MATCH($B329,'I.KI 2017-18'!$B$9:$B$393,0)))),"")</f>
        <v>0</v>
      </c>
      <c r="AB329" s="193">
        <f>_xlfn.IFNA(IF($B329=$B$382,0,_xlfn.IFNA(INDEX('I.Supplementary 2017-18'!O$8:O$35,MATCH($B329,'I.Supplementary 2017-18'!$B$8:$B$35,0)),INDEX('I.KI 2017-18'!O$9:O$393,MATCH($B329,'I.KI 2017-18'!$B$9:$B$393,0)))),"")</f>
        <v>0.41749258451634275</v>
      </c>
      <c r="AC329" s="193">
        <f>_xlfn.IFNA(IF($B329=$B$382,0,_xlfn.IFNA(INDEX('I.Supplementary 2017-18'!P$8:P$35,MATCH($B329,'I.Supplementary 2017-18'!$B$8:$B$35,0)),INDEX('I.KI 2017-18'!P$9:P$393,MATCH($B329,'I.KI 2017-18'!$B$9:$B$393,0)))),"")</f>
        <v>0</v>
      </c>
      <c r="AD329" s="193">
        <f>_xlfn.IFNA(IF($B329=$B$382,0,_xlfn.IFNA(INDEX('I.Supplementary 2017-18'!Q$8:Q$35,MATCH($B329,'I.Supplementary 2017-18'!$B$8:$B$35,0)),INDEX('I.KI 2017-18'!Q$9:Q$393,MATCH($B329,'I.KI 2017-18'!$B$9:$B$393,0)))),"")</f>
        <v>0</v>
      </c>
      <c r="AE329" s="157">
        <f>_xlfn.IFNA(IF($B329=$B$382,0,_xlfn.IFNA(INDEX('I.Supplementary 2017-18'!R$8:R$35,MATCH($B329,'I.Supplementary 2017-18'!$B$8:$B$35,0)),INDEX('I.KI 2017-18'!R$9:R$393,MATCH($B329,'I.KI 2017-18'!$B$9:$B$393,0)))),"")</f>
        <v>0</v>
      </c>
      <c r="AF329" s="156">
        <f>_xlfn.IFNA(IF($B329=$B$382,0,_xlfn.IFNA(INDEX('I.Supplementary 2017-18'!S$8:S$35,MATCH($B329,'I.Supplementary 2017-18'!$B$8:$B$35,0)),INDEX('I.KI 2017-18'!S$9:S$393,MATCH($B329,'I.KI 2017-18'!$B$9:$B$393,0)))),"")</f>
        <v>0</v>
      </c>
      <c r="AG329" s="193">
        <f>_xlfn.IFNA(IF($B329=$B$382,0,_xlfn.IFNA(INDEX('I.Supplementary 2017-18'!T$8:T$35,MATCH($B329,'I.Supplementary 2017-18'!$B$8:$B$35,0)),INDEX('I.KI 2017-18'!T$9:T$393,MATCH($B329,'I.KI 2017-18'!$B$9:$B$393,0)))),"")</f>
        <v>2.2238016173359036</v>
      </c>
      <c r="AH329" s="193">
        <f>_xlfn.IFNA(IF($B329=$B$382,0,_xlfn.IFNA(INDEX('I.Supplementary 2017-18'!U$8:U$35,MATCH($B329,'I.Supplementary 2017-18'!$B$8:$B$35,0)),INDEX('I.KI 2017-18'!U$9:U$393,MATCH($B329,'I.KI 2017-18'!$B$9:$B$393,0)))),"")</f>
        <v>0</v>
      </c>
      <c r="AI329" s="193">
        <f>_xlfn.IFNA(IF($B329=$B$382,0,_xlfn.IFNA(INDEX('I.Supplementary 2017-18'!V$8:V$35,MATCH($B329,'I.Supplementary 2017-18'!$B$8:$B$35,0)),INDEX('I.KI 2017-18'!V$9:V$393,MATCH($B329,'I.KI 2017-18'!$B$9:$B$393,0)))),"")</f>
        <v>0</v>
      </c>
      <c r="AJ329" s="157">
        <f>_xlfn.IFNA(IF($B329=$B$382,0,_xlfn.IFNA(INDEX('I.Supplementary 2017-18'!W$8:W$35,MATCH($B329,'I.Supplementary 2017-18'!$B$8:$B$35,0)),INDEX('I.KI 2017-18'!W$9:W$393,MATCH($B329,'I.KI 2017-18'!$B$9:$B$393,0)))),"")</f>
        <v>0</v>
      </c>
      <c r="AK329" s="156">
        <f>_xlfn.IFNA(IF($B329=$B$382,0,_xlfn.IFNA(INDEX('I.Supplementary 2017-18'!X$8:X$35,MATCH($B329,'I.Supplementary 2017-18'!$B$8:$B$35,0)),INDEX('I.KI 2017-18'!X$9:X$393,MATCH($B329,'I.KI 2017-18'!$B$9:$B$393,0)))),"")</f>
        <v>0</v>
      </c>
      <c r="AL329" s="193">
        <f>_xlfn.IFNA(IF($B329=$B$382,0,_xlfn.IFNA(INDEX('I.Supplementary 2017-18'!Y$8:Y$35,MATCH($B329,'I.Supplementary 2017-18'!$B$8:$B$35,0)),INDEX('I.KI 2017-18'!Y$9:Y$393,MATCH($B329,'I.KI 2017-18'!$B$9:$B$393,0)))),"")</f>
        <v>2.6412942018522463</v>
      </c>
      <c r="AM329" s="193">
        <f>_xlfn.IFNA(IF($B329=$B$382,0,_xlfn.IFNA(INDEX('I.Supplementary 2017-18'!Z$8:Z$35,MATCH($B329,'I.Supplementary 2017-18'!$B$8:$B$35,0)),INDEX('I.KI 2017-18'!Z$9:Z$393,MATCH($B329,'I.KI 2017-18'!$B$9:$B$393,0)))),"")</f>
        <v>0</v>
      </c>
      <c r="AN329" s="193">
        <f>_xlfn.IFNA(IF($B329=$B$382,0,_xlfn.IFNA(INDEX('I.Supplementary 2017-18'!AA$8:AA$35,MATCH($B329,'I.Supplementary 2017-18'!$B$8:$B$35,0)),INDEX('I.KI 2017-18'!AA$9:AA$393,MATCH($B329,'I.KI 2017-18'!$B$9:$B$393,0)))),"")</f>
        <v>0</v>
      </c>
      <c r="AO329" s="157">
        <f>_xlfn.IFNA(IF($B329=$B$382,0,_xlfn.IFNA(INDEX('I.Supplementary 2017-18'!AB$8:AB$35,MATCH($B329,'I.Supplementary 2017-18'!$B$8:$B$35,0)),INDEX('I.KI 2017-18'!AB$9:AB$393,MATCH($B329,'I.KI 2017-18'!$B$9:$B$393,0)))),"")</f>
        <v>0</v>
      </c>
      <c r="AP329" s="149"/>
      <c r="AQ329" s="156">
        <f>_xlfn.IFNA(IF($B329=$B$381,0,IF($B329=$B$382,0,_xlfn.IFNA(INDEX('I.Supplementary 2017-18'!I$8:I$35,MATCH($B329,'I.Supplementary 2017-18'!$B$8:$B$35,0)),INDEX('I.KI 2017-18'!I$9:I$393,MATCH($B329,'I.KI 2017-18'!$B$9:$B$393,0))))),"")</f>
        <v>0.41749258451634275</v>
      </c>
      <c r="AR329" s="149">
        <f>_xlfn.IFNA(IF($B329=$B$381,0,IF($B329=$B$382,0,_xlfn.IFNA(INDEX('I.Supplementary 2017-18'!J$8:J$35,MATCH($B329,'I.Supplementary 2017-18'!$B$8:$B$35,0)),INDEX('I.KI 2017-18'!J$9:J$393,MATCH($B329,'I.KI 2017-18'!$B$9:$B$393,0))))),"")</f>
        <v>2.2238016173359036</v>
      </c>
      <c r="AS329" s="157">
        <f>_xlfn.IFNA(IF($B329=$B$381,0,IF($B329=$B$382,0,_xlfn.IFNA(INDEX('I.Supplementary 2017-18'!H$8:H$35,MATCH($B329,'I.Supplementary 2017-18'!$B$8:$B$35,0)),INDEX('I.KI 2017-18'!H$9:H$393,MATCH($B329,'I.KI 2017-18'!$B$9:$B$393,0))))),"")</f>
        <v>2.6412942018522463</v>
      </c>
      <c r="AT329" s="149"/>
      <c r="AU329" s="156">
        <f>_xlfn.IFNA(_xlfn.IFNA(INDEX('I.Supplementary 2018-19'!P$8:P$157,MATCH($B329,'I.Supplementary 2018-19'!$B$8:$B$157,0)),INDEX('I.KI 2018-19'!P$9:P$393,MATCH($B329,'I.KI 2018-19'!$B$9:$B$393,0))),"")</f>
        <v>0</v>
      </c>
      <c r="AV329" s="193">
        <f>_xlfn.IFNA(_xlfn.IFNA(INDEX('I.Supplementary 2018-19'!Q$8:Q$157,MATCH($B329,'I.Supplementary 2018-19'!$B$8:$B$157,0)),INDEX('I.KI 2018-19'!Q$9:Q$393,MATCH($B329,'I.KI 2018-19'!$B$9:$B$393,0))),"")</f>
        <v>5.5979683334305884E-2</v>
      </c>
      <c r="AW329" s="193">
        <f>_xlfn.IFNA(_xlfn.IFNA(INDEX('I.Supplementary 2018-19'!R$8:R$157,MATCH($B329,'I.Supplementary 2018-19'!$B$8:$B$157,0)),INDEX('I.KI 2018-19'!R$9:R$393,MATCH($B329,'I.KI 2018-19'!$B$9:$B$393,0))),"")</f>
        <v>0</v>
      </c>
      <c r="AX329" s="193">
        <f>_xlfn.IFNA(_xlfn.IFNA(INDEX('I.Supplementary 2018-19'!S$8:S$157,MATCH($B329,'I.Supplementary 2018-19'!$B$8:$B$157,0)),INDEX('I.KI 2018-19'!S$9:S$393,MATCH($B329,'I.KI 2018-19'!$B$9:$B$393,0))),"")</f>
        <v>0</v>
      </c>
      <c r="AY329" s="157">
        <f>_xlfn.IFNA(_xlfn.IFNA(INDEX('I.Supplementary 2018-19'!T$8:T$157,MATCH($B329,'I.Supplementary 2018-19'!$B$8:$B$157,0)),INDEX('I.KI 2018-19'!T$9:T$393,MATCH($B329,'I.KI 2018-19'!$B$9:$B$393,0))),"")</f>
        <v>0</v>
      </c>
      <c r="AZ329" s="156">
        <f>_xlfn.IFNA(_xlfn.IFNA(INDEX('I.Supplementary 2018-19'!U$8:U$157,MATCH($B329,'I.Supplementary 2018-19'!$B$8:$B$157,0)),INDEX('I.KI 2018-19'!U$9:U$393,MATCH($B329,'I.KI 2018-19'!$B$9:$B$393,0))),"")</f>
        <v>0</v>
      </c>
      <c r="BA329" s="193">
        <f>_xlfn.IFNA(_xlfn.IFNA(INDEX('I.Supplementary 2018-19'!V$8:V$157,MATCH($B329,'I.Supplementary 2018-19'!$B$8:$B$157,0)),INDEX('I.KI 2018-19'!V$9:V$393,MATCH($B329,'I.KI 2018-19'!$B$9:$B$393,0))),"")</f>
        <v>2.2906111079854798</v>
      </c>
      <c r="BB329" s="193">
        <f>_xlfn.IFNA(_xlfn.IFNA(INDEX('I.Supplementary 2018-19'!W$8:W$157,MATCH($B329,'I.Supplementary 2018-19'!$B$8:$B$157,0)),INDEX('I.KI 2018-19'!W$9:W$393,MATCH($B329,'I.KI 2018-19'!$B$9:$B$393,0))),"")</f>
        <v>0</v>
      </c>
      <c r="BC329" s="193">
        <f>_xlfn.IFNA(_xlfn.IFNA(INDEX('I.Supplementary 2018-19'!X$8:X$157,MATCH($B329,'I.Supplementary 2018-19'!$B$8:$B$157,0)),INDEX('I.KI 2018-19'!X$9:X$393,MATCH($B329,'I.KI 2018-19'!$B$9:$B$393,0))),"")</f>
        <v>0</v>
      </c>
      <c r="BD329" s="157">
        <f>_xlfn.IFNA(_xlfn.IFNA(INDEX('I.Supplementary 2018-19'!Y$8:Y$157,MATCH($B329,'I.Supplementary 2018-19'!$B$8:$B$157,0)),INDEX('I.KI 2018-19'!Y$9:Y$393,MATCH($B329,'I.KI 2018-19'!$B$9:$B$393,0))),"")</f>
        <v>0</v>
      </c>
      <c r="BE329" s="156">
        <f>_xlfn.IFNA(_xlfn.IFNA(INDEX('I.Supplementary 2018-19'!Z$8:Z$157,MATCH($B329,'I.Supplementary 2018-19'!$B$8:$B$157,0)),INDEX('I.KI 2018-19'!Z$9:Z$393,MATCH($B329,'I.KI 2018-19'!$B$9:$B$393,0))),"")</f>
        <v>0</v>
      </c>
      <c r="BF329" s="193">
        <f>_xlfn.IFNA(_xlfn.IFNA(INDEX('I.Supplementary 2018-19'!AA$8:AA$157,MATCH($B329,'I.Supplementary 2018-19'!$B$8:$B$157,0)),INDEX('I.KI 2018-19'!AA$9:AA$393,MATCH($B329,'I.KI 2018-19'!$B$9:$B$393,0))),"")</f>
        <v>2.3465907913197857</v>
      </c>
      <c r="BG329" s="193">
        <f>_xlfn.IFNA(_xlfn.IFNA(INDEX('I.Supplementary 2018-19'!AB$8:AB$157,MATCH($B329,'I.Supplementary 2018-19'!$B$8:$B$157,0)),INDEX('I.KI 2018-19'!AB$9:AB$393,MATCH($B329,'I.KI 2018-19'!$B$9:$B$393,0))),"")</f>
        <v>0</v>
      </c>
      <c r="BH329" s="193">
        <f>_xlfn.IFNA(_xlfn.IFNA(INDEX('I.Supplementary 2018-19'!AC$8:AC$157,MATCH($B329,'I.Supplementary 2018-19'!$B$8:$B$157,0)),INDEX('I.KI 2018-19'!AC$9:AC$393,MATCH($B329,'I.KI 2018-19'!$B$9:$B$393,0))),"")</f>
        <v>0</v>
      </c>
      <c r="BI329" s="157">
        <f>_xlfn.IFNA(_xlfn.IFNA(INDEX('I.Supplementary 2018-19'!AD$8:AD$157,MATCH($B329,'I.Supplementary 2018-19'!$B$8:$B$157,0)),INDEX('I.KI 2018-19'!AD$9:AD$393,MATCH($B329,'I.KI 2018-19'!$B$9:$B$393,0))),"")</f>
        <v>0</v>
      </c>
      <c r="BJ329" s="149"/>
      <c r="BK329" s="156">
        <f>_xlfn.IFNA(IF($B329=$B$381,0,IF($B329=$B$382,0,_xlfn.IFNA(INDEX('I.Supplementary 2018-19'!I$8:I$157,MATCH($B329,'I.Supplementary 2018-19'!$B$8:$B$157,0)),INDEX('I.KI 2018-19'!I$9:I$393,MATCH($B329,'I.KI 2018-19'!$B$9:$B$393,0))))),"")</f>
        <v>5.5979683334305884E-2</v>
      </c>
      <c r="BL329" s="149">
        <f>_xlfn.IFNA(IF($B329=$B$381,0,IF($B329=$B$382,0,_xlfn.IFNA(INDEX('I.Supplementary 2018-19'!J$8:J$157,MATCH($B329,'I.Supplementary 2018-19'!$B$8:$B$157,0)),INDEX('I.KI 2018-19'!J$9:J$393,MATCH($B329,'I.KI 2018-19'!$B$9:$B$393,0))))),"")</f>
        <v>2.2906111079854798</v>
      </c>
      <c r="BM329" s="157">
        <f>_xlfn.IFNA(IF($B329=$B$381,0,IF($B329=$B$382,0,_xlfn.IFNA(INDEX('I.Supplementary 2018-19'!H$8:H$157,MATCH($B329,'I.Supplementary 2018-19'!$B$8:$B$157,0)),INDEX('I.KI 2018-19'!H$9:H$393,MATCH($B329,'I.KI 2018-19'!$B$9:$B$393,0))))),"")</f>
        <v>2.3465907913197857</v>
      </c>
    </row>
    <row r="330" spans="2:65">
      <c r="B330" s="121" t="str">
        <f>'Calculations for 2021-22'!B330</f>
        <v>E1636</v>
      </c>
      <c r="C330" s="160" t="str">
        <f>'Calculations for 2021-22'!D330</f>
        <v>E1636</v>
      </c>
      <c r="D330" t="str">
        <f>'Calculations for 2021-22'!E330</f>
        <v>SD</v>
      </c>
      <c r="E330">
        <f>'Calculations for 2021-22'!F330</f>
        <v>0</v>
      </c>
      <c r="F330" s="120" t="str">
        <f>'Calculations for 2021-22'!H330</f>
        <v>Tewkesbury</v>
      </c>
      <c r="G330" s="156">
        <f>_xlfn.IFNA(INDEX('I.KI 2016-17'!M$8:M$391,MATCH($B330,'I.KI 2016-17'!$B$8:$B$391,0)),"")</f>
        <v>0</v>
      </c>
      <c r="H330" s="149">
        <f>_xlfn.IFNA(INDEX('I.KI 2016-17'!N$8:N$391,MATCH($B330,'I.KI 2016-17'!$B$8:$B$391,0)),"")</f>
        <v>0.88746698453200001</v>
      </c>
      <c r="I330" s="149">
        <f>_xlfn.IFNA(INDEX('I.KI 2016-17'!O$8:O$391,MATCH($B330,'I.KI 2016-17'!$B$8:$B$391,0)),"")</f>
        <v>0</v>
      </c>
      <c r="J330" s="149">
        <f>_xlfn.IFNA(INDEX('I.KI 2016-17'!P$8:P$391,MATCH($B330,'I.KI 2016-17'!$B$8:$B$391,0)),"")</f>
        <v>0</v>
      </c>
      <c r="K330" s="157">
        <f>_xlfn.IFNA(INDEX('I.KI 2016-17'!Q$8:Q$391,MATCH($B330,'I.KI 2016-17'!$B$8:$B$391,0)),"")</f>
        <v>0</v>
      </c>
      <c r="L330" s="156">
        <f>_xlfn.IFNA(INDEX('I.KI 2016-17'!R$8:R$391,MATCH($B330,'I.KI 2016-17'!$B$8:$B$391,0)),"")</f>
        <v>0</v>
      </c>
      <c r="M330" s="193">
        <f>_xlfn.IFNA(INDEX('I.KI 2016-17'!S$8:S$391,MATCH($B330,'I.KI 2016-17'!$B$8:$B$391,0)),"")</f>
        <v>1.689642507671</v>
      </c>
      <c r="N330" s="193">
        <f>_xlfn.IFNA(INDEX('I.KI 2016-17'!T$8:T$391,MATCH($B330,'I.KI 2016-17'!$B$8:$B$391,0)),"")</f>
        <v>0</v>
      </c>
      <c r="O330" s="193">
        <f>_xlfn.IFNA(INDEX('I.KI 2016-17'!U$8:U$391,MATCH($B330,'I.KI 2016-17'!$B$8:$B$391,0)),"")</f>
        <v>0</v>
      </c>
      <c r="P330" s="157">
        <f>_xlfn.IFNA(INDEX('I.KI 2016-17'!V$8:V$391,MATCH($B330,'I.KI 2016-17'!$B$8:$B$391,0)),"")</f>
        <v>0</v>
      </c>
      <c r="Q330" s="156">
        <f>_xlfn.IFNA(INDEX('I.KI 2016-17'!W$8:W$391,MATCH($B330,'I.KI 2016-17'!$B$8:$B$391,0)),"")</f>
        <v>0</v>
      </c>
      <c r="R330" s="193">
        <f>_xlfn.IFNA(INDEX('I.KI 2016-17'!X$8:X$391,MATCH($B330,'I.KI 2016-17'!$B$8:$B$391,0)),"")</f>
        <v>2.5771094922030002</v>
      </c>
      <c r="S330" s="193">
        <f>_xlfn.IFNA(INDEX('I.KI 2016-17'!Y$8:Y$391,MATCH($B330,'I.KI 2016-17'!$B$8:$B$391,0)),"")</f>
        <v>0</v>
      </c>
      <c r="T330" s="193">
        <f>_xlfn.IFNA(INDEX('I.KI 2016-17'!Z$8:Z$391,MATCH($B330,'I.KI 2016-17'!$B$8:$B$391,0)),"")</f>
        <v>0</v>
      </c>
      <c r="U330" s="157">
        <f>_xlfn.IFNA(INDEX('I.KI 2016-17'!AA$8:AA$391,MATCH($B330,'I.KI 2016-17'!$B$8:$B$391,0)),"")</f>
        <v>0</v>
      </c>
      <c r="V330" s="149"/>
      <c r="W330" s="154">
        <f>_xlfn.IFNA(INDEX('I.KI 2016-17'!$H$8:$H$391,MATCH(B330,'I.KI 2016-17'!$B$8:$B$391,0)),"")</f>
        <v>0.88746698453200001</v>
      </c>
      <c r="X330" s="153">
        <f>_xlfn.IFNA(INDEX('I.KI 2016-17'!$I$8:$I$391,MATCH(B330,'I.KI 2016-17'!$B$8:$B$391,0)),"")</f>
        <v>1.689642507671</v>
      </c>
      <c r="Y330" s="155">
        <f>_xlfn.IFNA(INDEX('I.KI 2016-17'!$G$8:$G$391,MATCH(B330,'I.KI 2016-17'!$B$8:$B$391,0)),"")</f>
        <v>2.5771094922030002</v>
      </c>
      <c r="Z330" s="149"/>
      <c r="AA330" s="156">
        <f>_xlfn.IFNA(IF($B330=$B$382,0,_xlfn.IFNA(INDEX('I.Supplementary 2017-18'!N$8:N$35,MATCH($B330,'I.Supplementary 2017-18'!$B$8:$B$35,0)),INDEX('I.KI 2017-18'!N$9:N$393,MATCH($B330,'I.KI 2017-18'!$B$9:$B$393,0)))),"")</f>
        <v>0</v>
      </c>
      <c r="AB330" s="193">
        <f>_xlfn.IFNA(IF($B330=$B$382,0,_xlfn.IFNA(INDEX('I.Supplementary 2017-18'!O$8:O$35,MATCH($B330,'I.Supplementary 2017-18'!$B$8:$B$35,0)),INDEX('I.KI 2017-18'!O$9:O$393,MATCH($B330,'I.KI 2017-18'!$B$9:$B$393,0)))),"")</f>
        <v>0.51525257210227238</v>
      </c>
      <c r="AC330" s="193">
        <f>_xlfn.IFNA(IF($B330=$B$382,0,_xlfn.IFNA(INDEX('I.Supplementary 2017-18'!P$8:P$35,MATCH($B330,'I.Supplementary 2017-18'!$B$8:$B$35,0)),INDEX('I.KI 2017-18'!P$9:P$393,MATCH($B330,'I.KI 2017-18'!$B$9:$B$393,0)))),"")</f>
        <v>0</v>
      </c>
      <c r="AD330" s="193">
        <f>_xlfn.IFNA(IF($B330=$B$382,0,_xlfn.IFNA(INDEX('I.Supplementary 2017-18'!Q$8:Q$35,MATCH($B330,'I.Supplementary 2017-18'!$B$8:$B$35,0)),INDEX('I.KI 2017-18'!Q$9:Q$393,MATCH($B330,'I.KI 2017-18'!$B$9:$B$393,0)))),"")</f>
        <v>0</v>
      </c>
      <c r="AE330" s="157">
        <f>_xlfn.IFNA(IF($B330=$B$382,0,_xlfn.IFNA(INDEX('I.Supplementary 2017-18'!R$8:R$35,MATCH($B330,'I.Supplementary 2017-18'!$B$8:$B$35,0)),INDEX('I.KI 2017-18'!R$9:R$393,MATCH($B330,'I.KI 2017-18'!$B$9:$B$393,0)))),"")</f>
        <v>0</v>
      </c>
      <c r="AF330" s="156">
        <f>_xlfn.IFNA(IF($B330=$B$382,0,_xlfn.IFNA(INDEX('I.Supplementary 2017-18'!S$8:S$35,MATCH($B330,'I.Supplementary 2017-18'!$B$8:$B$35,0)),INDEX('I.KI 2017-18'!S$9:S$393,MATCH($B330,'I.KI 2017-18'!$B$9:$B$393,0)))),"")</f>
        <v>0</v>
      </c>
      <c r="AG330" s="193">
        <f>_xlfn.IFNA(IF($B330=$B$382,0,_xlfn.IFNA(INDEX('I.Supplementary 2017-18'!T$8:T$35,MATCH($B330,'I.Supplementary 2017-18'!$B$8:$B$35,0)),INDEX('I.KI 2017-18'!T$9:T$393,MATCH($B330,'I.KI 2017-18'!$B$9:$B$393,0)))),"")</f>
        <v>1.7241382907628962</v>
      </c>
      <c r="AH330" s="193">
        <f>_xlfn.IFNA(IF($B330=$B$382,0,_xlfn.IFNA(INDEX('I.Supplementary 2017-18'!U$8:U$35,MATCH($B330,'I.Supplementary 2017-18'!$B$8:$B$35,0)),INDEX('I.KI 2017-18'!U$9:U$393,MATCH($B330,'I.KI 2017-18'!$B$9:$B$393,0)))),"")</f>
        <v>0</v>
      </c>
      <c r="AI330" s="193">
        <f>_xlfn.IFNA(IF($B330=$B$382,0,_xlfn.IFNA(INDEX('I.Supplementary 2017-18'!V$8:V$35,MATCH($B330,'I.Supplementary 2017-18'!$B$8:$B$35,0)),INDEX('I.KI 2017-18'!V$9:V$393,MATCH($B330,'I.KI 2017-18'!$B$9:$B$393,0)))),"")</f>
        <v>0</v>
      </c>
      <c r="AJ330" s="157">
        <f>_xlfn.IFNA(IF($B330=$B$382,0,_xlfn.IFNA(INDEX('I.Supplementary 2017-18'!W$8:W$35,MATCH($B330,'I.Supplementary 2017-18'!$B$8:$B$35,0)),INDEX('I.KI 2017-18'!W$9:W$393,MATCH($B330,'I.KI 2017-18'!$B$9:$B$393,0)))),"")</f>
        <v>0</v>
      </c>
      <c r="AK330" s="156">
        <f>_xlfn.IFNA(IF($B330=$B$382,0,_xlfn.IFNA(INDEX('I.Supplementary 2017-18'!X$8:X$35,MATCH($B330,'I.Supplementary 2017-18'!$B$8:$B$35,0)),INDEX('I.KI 2017-18'!X$9:X$393,MATCH($B330,'I.KI 2017-18'!$B$9:$B$393,0)))),"")</f>
        <v>0</v>
      </c>
      <c r="AL330" s="193">
        <f>_xlfn.IFNA(IF($B330=$B$382,0,_xlfn.IFNA(INDEX('I.Supplementary 2017-18'!Y$8:Y$35,MATCH($B330,'I.Supplementary 2017-18'!$B$8:$B$35,0)),INDEX('I.KI 2017-18'!Y$9:Y$393,MATCH($B330,'I.KI 2017-18'!$B$9:$B$393,0)))),"")</f>
        <v>2.2393908628651684</v>
      </c>
      <c r="AM330" s="193">
        <f>_xlfn.IFNA(IF($B330=$B$382,0,_xlfn.IFNA(INDEX('I.Supplementary 2017-18'!Z$8:Z$35,MATCH($B330,'I.Supplementary 2017-18'!$B$8:$B$35,0)),INDEX('I.KI 2017-18'!Z$9:Z$393,MATCH($B330,'I.KI 2017-18'!$B$9:$B$393,0)))),"")</f>
        <v>0</v>
      </c>
      <c r="AN330" s="193">
        <f>_xlfn.IFNA(IF($B330=$B$382,0,_xlfn.IFNA(INDEX('I.Supplementary 2017-18'!AA$8:AA$35,MATCH($B330,'I.Supplementary 2017-18'!$B$8:$B$35,0)),INDEX('I.KI 2017-18'!AA$9:AA$393,MATCH($B330,'I.KI 2017-18'!$B$9:$B$393,0)))),"")</f>
        <v>0</v>
      </c>
      <c r="AO330" s="157">
        <f>_xlfn.IFNA(IF($B330=$B$382,0,_xlfn.IFNA(INDEX('I.Supplementary 2017-18'!AB$8:AB$35,MATCH($B330,'I.Supplementary 2017-18'!$B$8:$B$35,0)),INDEX('I.KI 2017-18'!AB$9:AB$393,MATCH($B330,'I.KI 2017-18'!$B$9:$B$393,0)))),"")</f>
        <v>0</v>
      </c>
      <c r="AP330" s="149"/>
      <c r="AQ330" s="156">
        <f>_xlfn.IFNA(IF($B330=$B$381,0,IF($B330=$B$382,0,_xlfn.IFNA(INDEX('I.Supplementary 2017-18'!I$8:I$35,MATCH($B330,'I.Supplementary 2017-18'!$B$8:$B$35,0)),INDEX('I.KI 2017-18'!I$9:I$393,MATCH($B330,'I.KI 2017-18'!$B$9:$B$393,0))))),"")</f>
        <v>0.51525257210227238</v>
      </c>
      <c r="AR330" s="149">
        <f>_xlfn.IFNA(IF($B330=$B$381,0,IF($B330=$B$382,0,_xlfn.IFNA(INDEX('I.Supplementary 2017-18'!J$8:J$35,MATCH($B330,'I.Supplementary 2017-18'!$B$8:$B$35,0)),INDEX('I.KI 2017-18'!J$9:J$393,MATCH($B330,'I.KI 2017-18'!$B$9:$B$393,0))))),"")</f>
        <v>1.7241382907628962</v>
      </c>
      <c r="AS330" s="157">
        <f>_xlfn.IFNA(IF($B330=$B$381,0,IF($B330=$B$382,0,_xlfn.IFNA(INDEX('I.Supplementary 2017-18'!H$8:H$35,MATCH($B330,'I.Supplementary 2017-18'!$B$8:$B$35,0)),INDEX('I.KI 2017-18'!H$9:H$393,MATCH($B330,'I.KI 2017-18'!$B$9:$B$393,0))))),"")</f>
        <v>2.2393908628651684</v>
      </c>
      <c r="AT330" s="149"/>
      <c r="AU330" s="156">
        <f>_xlfn.IFNA(_xlfn.IFNA(INDEX('I.Supplementary 2018-19'!P$8:P$157,MATCH($B330,'I.Supplementary 2018-19'!$B$8:$B$157,0)),INDEX('I.KI 2018-19'!P$9:P$393,MATCH($B330,'I.KI 2018-19'!$B$9:$B$393,0))),"")</f>
        <v>0</v>
      </c>
      <c r="AV330" s="193">
        <f>_xlfn.IFNA(_xlfn.IFNA(INDEX('I.Supplementary 2018-19'!Q$8:Q$157,MATCH($B330,'I.Supplementary 2018-19'!$B$8:$B$157,0)),INDEX('I.KI 2018-19'!Q$9:Q$393,MATCH($B330,'I.KI 2018-19'!$B$9:$B$393,0))),"")</f>
        <v>0.28262730471615122</v>
      </c>
      <c r="AW330" s="193">
        <f>_xlfn.IFNA(_xlfn.IFNA(INDEX('I.Supplementary 2018-19'!R$8:R$157,MATCH($B330,'I.Supplementary 2018-19'!$B$8:$B$157,0)),INDEX('I.KI 2018-19'!R$9:R$393,MATCH($B330,'I.KI 2018-19'!$B$9:$B$393,0))),"")</f>
        <v>0</v>
      </c>
      <c r="AX330" s="193">
        <f>_xlfn.IFNA(_xlfn.IFNA(INDEX('I.Supplementary 2018-19'!S$8:S$157,MATCH($B330,'I.Supplementary 2018-19'!$B$8:$B$157,0)),INDEX('I.KI 2018-19'!S$9:S$393,MATCH($B330,'I.KI 2018-19'!$B$9:$B$393,0))),"")</f>
        <v>0</v>
      </c>
      <c r="AY330" s="157">
        <f>_xlfn.IFNA(_xlfn.IFNA(INDEX('I.Supplementary 2018-19'!T$8:T$157,MATCH($B330,'I.Supplementary 2018-19'!$B$8:$B$157,0)),INDEX('I.KI 2018-19'!T$9:T$393,MATCH($B330,'I.KI 2018-19'!$B$9:$B$393,0))),"")</f>
        <v>0</v>
      </c>
      <c r="AZ330" s="156">
        <f>_xlfn.IFNA(_xlfn.IFNA(INDEX('I.Supplementary 2018-19'!U$8:U$157,MATCH($B330,'I.Supplementary 2018-19'!$B$8:$B$157,0)),INDEX('I.KI 2018-19'!U$9:U$393,MATCH($B330,'I.KI 2018-19'!$B$9:$B$393,0))),"")</f>
        <v>0</v>
      </c>
      <c r="BA330" s="193">
        <f>_xlfn.IFNA(_xlfn.IFNA(INDEX('I.Supplementary 2018-19'!V$8:V$157,MATCH($B330,'I.Supplementary 2018-19'!$B$8:$B$157,0)),INDEX('I.KI 2018-19'!V$9:V$393,MATCH($B330,'I.KI 2018-19'!$B$9:$B$393,0))),"")</f>
        <v>1.7759364368373178</v>
      </c>
      <c r="BB330" s="193">
        <f>_xlfn.IFNA(_xlfn.IFNA(INDEX('I.Supplementary 2018-19'!W$8:W$157,MATCH($B330,'I.Supplementary 2018-19'!$B$8:$B$157,0)),INDEX('I.KI 2018-19'!W$9:W$393,MATCH($B330,'I.KI 2018-19'!$B$9:$B$393,0))),"")</f>
        <v>0</v>
      </c>
      <c r="BC330" s="193">
        <f>_xlfn.IFNA(_xlfn.IFNA(INDEX('I.Supplementary 2018-19'!X$8:X$157,MATCH($B330,'I.Supplementary 2018-19'!$B$8:$B$157,0)),INDEX('I.KI 2018-19'!X$9:X$393,MATCH($B330,'I.KI 2018-19'!$B$9:$B$393,0))),"")</f>
        <v>0</v>
      </c>
      <c r="BD330" s="157">
        <f>_xlfn.IFNA(_xlfn.IFNA(INDEX('I.Supplementary 2018-19'!Y$8:Y$157,MATCH($B330,'I.Supplementary 2018-19'!$B$8:$B$157,0)),INDEX('I.KI 2018-19'!Y$9:Y$393,MATCH($B330,'I.KI 2018-19'!$B$9:$B$393,0))),"")</f>
        <v>0</v>
      </c>
      <c r="BE330" s="156">
        <f>_xlfn.IFNA(_xlfn.IFNA(INDEX('I.Supplementary 2018-19'!Z$8:Z$157,MATCH($B330,'I.Supplementary 2018-19'!$B$8:$B$157,0)),INDEX('I.KI 2018-19'!Z$9:Z$393,MATCH($B330,'I.KI 2018-19'!$B$9:$B$393,0))),"")</f>
        <v>0</v>
      </c>
      <c r="BF330" s="193">
        <f>_xlfn.IFNA(_xlfn.IFNA(INDEX('I.Supplementary 2018-19'!AA$8:AA$157,MATCH($B330,'I.Supplementary 2018-19'!$B$8:$B$157,0)),INDEX('I.KI 2018-19'!AA$9:AA$393,MATCH($B330,'I.KI 2018-19'!$B$9:$B$393,0))),"")</f>
        <v>2.0585637415534692</v>
      </c>
      <c r="BG330" s="193">
        <f>_xlfn.IFNA(_xlfn.IFNA(INDEX('I.Supplementary 2018-19'!AB$8:AB$157,MATCH($B330,'I.Supplementary 2018-19'!$B$8:$B$157,0)),INDEX('I.KI 2018-19'!AB$9:AB$393,MATCH($B330,'I.KI 2018-19'!$B$9:$B$393,0))),"")</f>
        <v>0</v>
      </c>
      <c r="BH330" s="193">
        <f>_xlfn.IFNA(_xlfn.IFNA(INDEX('I.Supplementary 2018-19'!AC$8:AC$157,MATCH($B330,'I.Supplementary 2018-19'!$B$8:$B$157,0)),INDEX('I.KI 2018-19'!AC$9:AC$393,MATCH($B330,'I.KI 2018-19'!$B$9:$B$393,0))),"")</f>
        <v>0</v>
      </c>
      <c r="BI330" s="157">
        <f>_xlfn.IFNA(_xlfn.IFNA(INDEX('I.Supplementary 2018-19'!AD$8:AD$157,MATCH($B330,'I.Supplementary 2018-19'!$B$8:$B$157,0)),INDEX('I.KI 2018-19'!AD$9:AD$393,MATCH($B330,'I.KI 2018-19'!$B$9:$B$393,0))),"")</f>
        <v>0</v>
      </c>
      <c r="BJ330" s="149"/>
      <c r="BK330" s="156">
        <f>_xlfn.IFNA(IF($B330=$B$381,0,IF($B330=$B$382,0,_xlfn.IFNA(INDEX('I.Supplementary 2018-19'!I$8:I$157,MATCH($B330,'I.Supplementary 2018-19'!$B$8:$B$157,0)),INDEX('I.KI 2018-19'!I$9:I$393,MATCH($B330,'I.KI 2018-19'!$B$9:$B$393,0))))),"")</f>
        <v>0.28262730471615122</v>
      </c>
      <c r="BL330" s="149">
        <f>_xlfn.IFNA(IF($B330=$B$381,0,IF($B330=$B$382,0,_xlfn.IFNA(INDEX('I.Supplementary 2018-19'!J$8:J$157,MATCH($B330,'I.Supplementary 2018-19'!$B$8:$B$157,0)),INDEX('I.KI 2018-19'!J$9:J$393,MATCH($B330,'I.KI 2018-19'!$B$9:$B$393,0))))),"")</f>
        <v>1.7759364368373178</v>
      </c>
      <c r="BM330" s="157">
        <f>_xlfn.IFNA(IF($B330=$B$381,0,IF($B330=$B$382,0,_xlfn.IFNA(INDEX('I.Supplementary 2018-19'!H$8:H$157,MATCH($B330,'I.Supplementary 2018-19'!$B$8:$B$157,0)),INDEX('I.KI 2018-19'!H$9:H$393,MATCH($B330,'I.KI 2018-19'!$B$9:$B$393,0))))),"")</f>
        <v>2.0585637415534692</v>
      </c>
    </row>
    <row r="331" spans="2:65">
      <c r="B331" s="121" t="str">
        <f>'Calculations for 2021-22'!B331</f>
        <v>E2242</v>
      </c>
      <c r="C331" s="160" t="str">
        <f>'Calculations for 2021-22'!D331</f>
        <v>E2242</v>
      </c>
      <c r="D331" t="str">
        <f>'Calculations for 2021-22'!E331</f>
        <v>SD</v>
      </c>
      <c r="E331">
        <f>'Calculations for 2021-22'!F331</f>
        <v>0</v>
      </c>
      <c r="F331" s="120" t="str">
        <f>'Calculations for 2021-22'!H331</f>
        <v>Thanet</v>
      </c>
      <c r="G331" s="156">
        <f>_xlfn.IFNA(INDEX('I.KI 2016-17'!M$8:M$391,MATCH($B331,'I.KI 2016-17'!$B$8:$B$391,0)),"")</f>
        <v>0</v>
      </c>
      <c r="H331" s="149">
        <f>_xlfn.IFNA(INDEX('I.KI 2016-17'!N$8:N$391,MATCH($B331,'I.KI 2016-17'!$B$8:$B$391,0)),"")</f>
        <v>2.4648915218590002</v>
      </c>
      <c r="I331" s="149">
        <f>_xlfn.IFNA(INDEX('I.KI 2016-17'!O$8:O$391,MATCH($B331,'I.KI 2016-17'!$B$8:$B$391,0)),"")</f>
        <v>0</v>
      </c>
      <c r="J331" s="149">
        <f>_xlfn.IFNA(INDEX('I.KI 2016-17'!P$8:P$391,MATCH($B331,'I.KI 2016-17'!$B$8:$B$391,0)),"")</f>
        <v>0</v>
      </c>
      <c r="K331" s="157">
        <f>_xlfn.IFNA(INDEX('I.KI 2016-17'!Q$8:Q$391,MATCH($B331,'I.KI 2016-17'!$B$8:$B$391,0)),"")</f>
        <v>0</v>
      </c>
      <c r="L331" s="156">
        <f>_xlfn.IFNA(INDEX('I.KI 2016-17'!R$8:R$391,MATCH($B331,'I.KI 2016-17'!$B$8:$B$391,0)),"")</f>
        <v>0</v>
      </c>
      <c r="M331" s="193">
        <f>_xlfn.IFNA(INDEX('I.KI 2016-17'!S$8:S$391,MATCH($B331,'I.KI 2016-17'!$B$8:$B$391,0)),"")</f>
        <v>4.6252042261499993</v>
      </c>
      <c r="N331" s="193">
        <f>_xlfn.IFNA(INDEX('I.KI 2016-17'!T$8:T$391,MATCH($B331,'I.KI 2016-17'!$B$8:$B$391,0)),"")</f>
        <v>0</v>
      </c>
      <c r="O331" s="193">
        <f>_xlfn.IFNA(INDEX('I.KI 2016-17'!U$8:U$391,MATCH($B331,'I.KI 2016-17'!$B$8:$B$391,0)),"")</f>
        <v>0</v>
      </c>
      <c r="P331" s="157">
        <f>_xlfn.IFNA(INDEX('I.KI 2016-17'!V$8:V$391,MATCH($B331,'I.KI 2016-17'!$B$8:$B$391,0)),"")</f>
        <v>0</v>
      </c>
      <c r="Q331" s="156">
        <f>_xlfn.IFNA(INDEX('I.KI 2016-17'!W$8:W$391,MATCH($B331,'I.KI 2016-17'!$B$8:$B$391,0)),"")</f>
        <v>0</v>
      </c>
      <c r="R331" s="193">
        <f>_xlfn.IFNA(INDEX('I.KI 2016-17'!X$8:X$391,MATCH($B331,'I.KI 2016-17'!$B$8:$B$391,0)),"")</f>
        <v>7.0900957480089994</v>
      </c>
      <c r="S331" s="193">
        <f>_xlfn.IFNA(INDEX('I.KI 2016-17'!Y$8:Y$391,MATCH($B331,'I.KI 2016-17'!$B$8:$B$391,0)),"")</f>
        <v>0</v>
      </c>
      <c r="T331" s="193">
        <f>_xlfn.IFNA(INDEX('I.KI 2016-17'!Z$8:Z$391,MATCH($B331,'I.KI 2016-17'!$B$8:$B$391,0)),"")</f>
        <v>0</v>
      </c>
      <c r="U331" s="157">
        <f>_xlfn.IFNA(INDEX('I.KI 2016-17'!AA$8:AA$391,MATCH($B331,'I.KI 2016-17'!$B$8:$B$391,0)),"")</f>
        <v>0</v>
      </c>
      <c r="V331" s="149"/>
      <c r="W331" s="154">
        <f>_xlfn.IFNA(INDEX('I.KI 2016-17'!$H$8:$H$391,MATCH(B331,'I.KI 2016-17'!$B$8:$B$391,0)),"")</f>
        <v>2.4648915218590002</v>
      </c>
      <c r="X331" s="153">
        <f>_xlfn.IFNA(INDEX('I.KI 2016-17'!$I$8:$I$391,MATCH(B331,'I.KI 2016-17'!$B$8:$B$391,0)),"")</f>
        <v>4.6252042261499993</v>
      </c>
      <c r="Y331" s="155">
        <f>_xlfn.IFNA(INDEX('I.KI 2016-17'!$G$8:$G$391,MATCH(B331,'I.KI 2016-17'!$B$8:$B$391,0)),"")</f>
        <v>7.0900957480089994</v>
      </c>
      <c r="Z331" s="149"/>
      <c r="AA331" s="156">
        <f>_xlfn.IFNA(IF($B331=$B$382,0,_xlfn.IFNA(INDEX('I.Supplementary 2017-18'!N$8:N$35,MATCH($B331,'I.Supplementary 2017-18'!$B$8:$B$35,0)),INDEX('I.KI 2017-18'!N$9:N$393,MATCH($B331,'I.KI 2017-18'!$B$9:$B$393,0)))),"")</f>
        <v>0</v>
      </c>
      <c r="AB331" s="193">
        <f>_xlfn.IFNA(IF($B331=$B$382,0,_xlfn.IFNA(INDEX('I.Supplementary 2017-18'!O$8:O$35,MATCH($B331,'I.Supplementary 2017-18'!$B$8:$B$35,0)),INDEX('I.KI 2017-18'!O$9:O$393,MATCH($B331,'I.KI 2017-18'!$B$9:$B$393,0)))),"")</f>
        <v>1.4457755069100522</v>
      </c>
      <c r="AC331" s="193">
        <f>_xlfn.IFNA(IF($B331=$B$382,0,_xlfn.IFNA(INDEX('I.Supplementary 2017-18'!P$8:P$35,MATCH($B331,'I.Supplementary 2017-18'!$B$8:$B$35,0)),INDEX('I.KI 2017-18'!P$9:P$393,MATCH($B331,'I.KI 2017-18'!$B$9:$B$393,0)))),"")</f>
        <v>0</v>
      </c>
      <c r="AD331" s="193">
        <f>_xlfn.IFNA(IF($B331=$B$382,0,_xlfn.IFNA(INDEX('I.Supplementary 2017-18'!Q$8:Q$35,MATCH($B331,'I.Supplementary 2017-18'!$B$8:$B$35,0)),INDEX('I.KI 2017-18'!Q$9:Q$393,MATCH($B331,'I.KI 2017-18'!$B$9:$B$393,0)))),"")</f>
        <v>0</v>
      </c>
      <c r="AE331" s="157">
        <f>_xlfn.IFNA(IF($B331=$B$382,0,_xlfn.IFNA(INDEX('I.Supplementary 2017-18'!R$8:R$35,MATCH($B331,'I.Supplementary 2017-18'!$B$8:$B$35,0)),INDEX('I.KI 2017-18'!R$9:R$393,MATCH($B331,'I.KI 2017-18'!$B$9:$B$393,0)))),"")</f>
        <v>0</v>
      </c>
      <c r="AF331" s="156">
        <f>_xlfn.IFNA(IF($B331=$B$382,0,_xlfn.IFNA(INDEX('I.Supplementary 2017-18'!S$8:S$35,MATCH($B331,'I.Supplementary 2017-18'!$B$8:$B$35,0)),INDEX('I.KI 2017-18'!S$9:S$393,MATCH($B331,'I.KI 2017-18'!$B$9:$B$393,0)))),"")</f>
        <v>0</v>
      </c>
      <c r="AG331" s="193">
        <f>_xlfn.IFNA(IF($B331=$B$382,0,_xlfn.IFNA(INDEX('I.Supplementary 2017-18'!T$8:T$35,MATCH($B331,'I.Supplementary 2017-18'!$B$8:$B$35,0)),INDEX('I.KI 2017-18'!T$9:T$393,MATCH($B331,'I.KI 2017-18'!$B$9:$B$393,0)))),"")</f>
        <v>4.7196325096576839</v>
      </c>
      <c r="AH331" s="193">
        <f>_xlfn.IFNA(IF($B331=$B$382,0,_xlfn.IFNA(INDEX('I.Supplementary 2017-18'!U$8:U$35,MATCH($B331,'I.Supplementary 2017-18'!$B$8:$B$35,0)),INDEX('I.KI 2017-18'!U$9:U$393,MATCH($B331,'I.KI 2017-18'!$B$9:$B$393,0)))),"")</f>
        <v>0</v>
      </c>
      <c r="AI331" s="193">
        <f>_xlfn.IFNA(IF($B331=$B$382,0,_xlfn.IFNA(INDEX('I.Supplementary 2017-18'!V$8:V$35,MATCH($B331,'I.Supplementary 2017-18'!$B$8:$B$35,0)),INDEX('I.KI 2017-18'!V$9:V$393,MATCH($B331,'I.KI 2017-18'!$B$9:$B$393,0)))),"")</f>
        <v>0</v>
      </c>
      <c r="AJ331" s="157">
        <f>_xlfn.IFNA(IF($B331=$B$382,0,_xlfn.IFNA(INDEX('I.Supplementary 2017-18'!W$8:W$35,MATCH($B331,'I.Supplementary 2017-18'!$B$8:$B$35,0)),INDEX('I.KI 2017-18'!W$9:W$393,MATCH($B331,'I.KI 2017-18'!$B$9:$B$393,0)))),"")</f>
        <v>0</v>
      </c>
      <c r="AK331" s="156">
        <f>_xlfn.IFNA(IF($B331=$B$382,0,_xlfn.IFNA(INDEX('I.Supplementary 2017-18'!X$8:X$35,MATCH($B331,'I.Supplementary 2017-18'!$B$8:$B$35,0)),INDEX('I.KI 2017-18'!X$9:X$393,MATCH($B331,'I.KI 2017-18'!$B$9:$B$393,0)))),"")</f>
        <v>0</v>
      </c>
      <c r="AL331" s="193">
        <f>_xlfn.IFNA(IF($B331=$B$382,0,_xlfn.IFNA(INDEX('I.Supplementary 2017-18'!Y$8:Y$35,MATCH($B331,'I.Supplementary 2017-18'!$B$8:$B$35,0)),INDEX('I.KI 2017-18'!Y$9:Y$393,MATCH($B331,'I.KI 2017-18'!$B$9:$B$393,0)))),"")</f>
        <v>6.1654080165677358</v>
      </c>
      <c r="AM331" s="193">
        <f>_xlfn.IFNA(IF($B331=$B$382,0,_xlfn.IFNA(INDEX('I.Supplementary 2017-18'!Z$8:Z$35,MATCH($B331,'I.Supplementary 2017-18'!$B$8:$B$35,0)),INDEX('I.KI 2017-18'!Z$9:Z$393,MATCH($B331,'I.KI 2017-18'!$B$9:$B$393,0)))),"")</f>
        <v>0</v>
      </c>
      <c r="AN331" s="193">
        <f>_xlfn.IFNA(IF($B331=$B$382,0,_xlfn.IFNA(INDEX('I.Supplementary 2017-18'!AA$8:AA$35,MATCH($B331,'I.Supplementary 2017-18'!$B$8:$B$35,0)),INDEX('I.KI 2017-18'!AA$9:AA$393,MATCH($B331,'I.KI 2017-18'!$B$9:$B$393,0)))),"")</f>
        <v>0</v>
      </c>
      <c r="AO331" s="157">
        <f>_xlfn.IFNA(IF($B331=$B$382,0,_xlfn.IFNA(INDEX('I.Supplementary 2017-18'!AB$8:AB$35,MATCH($B331,'I.Supplementary 2017-18'!$B$8:$B$35,0)),INDEX('I.KI 2017-18'!AB$9:AB$393,MATCH($B331,'I.KI 2017-18'!$B$9:$B$393,0)))),"")</f>
        <v>0</v>
      </c>
      <c r="AP331" s="149"/>
      <c r="AQ331" s="156">
        <f>_xlfn.IFNA(IF($B331=$B$381,0,IF($B331=$B$382,0,_xlfn.IFNA(INDEX('I.Supplementary 2017-18'!I$8:I$35,MATCH($B331,'I.Supplementary 2017-18'!$B$8:$B$35,0)),INDEX('I.KI 2017-18'!I$9:I$393,MATCH($B331,'I.KI 2017-18'!$B$9:$B$393,0))))),"")</f>
        <v>1.4457755069100522</v>
      </c>
      <c r="AR331" s="149">
        <f>_xlfn.IFNA(IF($B331=$B$381,0,IF($B331=$B$382,0,_xlfn.IFNA(INDEX('I.Supplementary 2017-18'!J$8:J$35,MATCH($B331,'I.Supplementary 2017-18'!$B$8:$B$35,0)),INDEX('I.KI 2017-18'!J$9:J$393,MATCH($B331,'I.KI 2017-18'!$B$9:$B$393,0))))),"")</f>
        <v>4.7196325096576839</v>
      </c>
      <c r="AS331" s="157">
        <f>_xlfn.IFNA(IF($B331=$B$381,0,IF($B331=$B$382,0,_xlfn.IFNA(INDEX('I.Supplementary 2017-18'!H$8:H$35,MATCH($B331,'I.Supplementary 2017-18'!$B$8:$B$35,0)),INDEX('I.KI 2017-18'!H$9:H$393,MATCH($B331,'I.KI 2017-18'!$B$9:$B$393,0))))),"")</f>
        <v>6.1654080165677358</v>
      </c>
      <c r="AT331" s="149"/>
      <c r="AU331" s="156">
        <f>_xlfn.IFNA(_xlfn.IFNA(INDEX('I.Supplementary 2018-19'!P$8:P$157,MATCH($B331,'I.Supplementary 2018-19'!$B$8:$B$157,0)),INDEX('I.KI 2018-19'!P$9:P$393,MATCH($B331,'I.KI 2018-19'!$B$9:$B$393,0))),"")</f>
        <v>0</v>
      </c>
      <c r="AV331" s="193">
        <f>_xlfn.IFNA(_xlfn.IFNA(INDEX('I.Supplementary 2018-19'!Q$8:Q$157,MATCH($B331,'I.Supplementary 2018-19'!$B$8:$B$157,0)),INDEX('I.KI 2018-19'!Q$9:Q$393,MATCH($B331,'I.KI 2018-19'!$B$9:$B$393,0))),"")</f>
        <v>0.80887155839470593</v>
      </c>
      <c r="AW331" s="193">
        <f>_xlfn.IFNA(_xlfn.IFNA(INDEX('I.Supplementary 2018-19'!R$8:R$157,MATCH($B331,'I.Supplementary 2018-19'!$B$8:$B$157,0)),INDEX('I.KI 2018-19'!R$9:R$393,MATCH($B331,'I.KI 2018-19'!$B$9:$B$393,0))),"")</f>
        <v>0</v>
      </c>
      <c r="AX331" s="193">
        <f>_xlfn.IFNA(_xlfn.IFNA(INDEX('I.Supplementary 2018-19'!S$8:S$157,MATCH($B331,'I.Supplementary 2018-19'!$B$8:$B$157,0)),INDEX('I.KI 2018-19'!S$9:S$393,MATCH($B331,'I.KI 2018-19'!$B$9:$B$393,0))),"")</f>
        <v>0</v>
      </c>
      <c r="AY331" s="157">
        <f>_xlfn.IFNA(_xlfn.IFNA(INDEX('I.Supplementary 2018-19'!T$8:T$157,MATCH($B331,'I.Supplementary 2018-19'!$B$8:$B$157,0)),INDEX('I.KI 2018-19'!T$9:T$393,MATCH($B331,'I.KI 2018-19'!$B$9:$B$393,0))),"")</f>
        <v>0</v>
      </c>
      <c r="AZ331" s="156">
        <f>_xlfn.IFNA(_xlfn.IFNA(INDEX('I.Supplementary 2018-19'!U$8:U$157,MATCH($B331,'I.Supplementary 2018-19'!$B$8:$B$157,0)),INDEX('I.KI 2018-19'!U$9:U$393,MATCH($B331,'I.KI 2018-19'!$B$9:$B$393,0))),"")</f>
        <v>0</v>
      </c>
      <c r="BA331" s="193">
        <f>_xlfn.IFNA(_xlfn.IFNA(INDEX('I.Supplementary 2018-19'!V$8:V$157,MATCH($B331,'I.Supplementary 2018-19'!$B$8:$B$157,0)),INDEX('I.KI 2018-19'!V$9:V$393,MATCH($B331,'I.KI 2018-19'!$B$9:$B$393,0))),"")</f>
        <v>4.8614240442825931</v>
      </c>
      <c r="BB331" s="193">
        <f>_xlfn.IFNA(_xlfn.IFNA(INDEX('I.Supplementary 2018-19'!W$8:W$157,MATCH($B331,'I.Supplementary 2018-19'!$B$8:$B$157,0)),INDEX('I.KI 2018-19'!W$9:W$393,MATCH($B331,'I.KI 2018-19'!$B$9:$B$393,0))),"")</f>
        <v>0</v>
      </c>
      <c r="BC331" s="193">
        <f>_xlfn.IFNA(_xlfn.IFNA(INDEX('I.Supplementary 2018-19'!X$8:X$157,MATCH($B331,'I.Supplementary 2018-19'!$B$8:$B$157,0)),INDEX('I.KI 2018-19'!X$9:X$393,MATCH($B331,'I.KI 2018-19'!$B$9:$B$393,0))),"")</f>
        <v>0</v>
      </c>
      <c r="BD331" s="157">
        <f>_xlfn.IFNA(_xlfn.IFNA(INDEX('I.Supplementary 2018-19'!Y$8:Y$157,MATCH($B331,'I.Supplementary 2018-19'!$B$8:$B$157,0)),INDEX('I.KI 2018-19'!Y$9:Y$393,MATCH($B331,'I.KI 2018-19'!$B$9:$B$393,0))),"")</f>
        <v>0</v>
      </c>
      <c r="BE331" s="156">
        <f>_xlfn.IFNA(_xlfn.IFNA(INDEX('I.Supplementary 2018-19'!Z$8:Z$157,MATCH($B331,'I.Supplementary 2018-19'!$B$8:$B$157,0)),INDEX('I.KI 2018-19'!Z$9:Z$393,MATCH($B331,'I.KI 2018-19'!$B$9:$B$393,0))),"")</f>
        <v>0</v>
      </c>
      <c r="BF331" s="193">
        <f>_xlfn.IFNA(_xlfn.IFNA(INDEX('I.Supplementary 2018-19'!AA$8:AA$157,MATCH($B331,'I.Supplementary 2018-19'!$B$8:$B$157,0)),INDEX('I.KI 2018-19'!AA$9:AA$393,MATCH($B331,'I.KI 2018-19'!$B$9:$B$393,0))),"")</f>
        <v>5.6702956026772995</v>
      </c>
      <c r="BG331" s="193">
        <f>_xlfn.IFNA(_xlfn.IFNA(INDEX('I.Supplementary 2018-19'!AB$8:AB$157,MATCH($B331,'I.Supplementary 2018-19'!$B$8:$B$157,0)),INDEX('I.KI 2018-19'!AB$9:AB$393,MATCH($B331,'I.KI 2018-19'!$B$9:$B$393,0))),"")</f>
        <v>0</v>
      </c>
      <c r="BH331" s="193">
        <f>_xlfn.IFNA(_xlfn.IFNA(INDEX('I.Supplementary 2018-19'!AC$8:AC$157,MATCH($B331,'I.Supplementary 2018-19'!$B$8:$B$157,0)),INDEX('I.KI 2018-19'!AC$9:AC$393,MATCH($B331,'I.KI 2018-19'!$B$9:$B$393,0))),"")</f>
        <v>0</v>
      </c>
      <c r="BI331" s="157">
        <f>_xlfn.IFNA(_xlfn.IFNA(INDEX('I.Supplementary 2018-19'!AD$8:AD$157,MATCH($B331,'I.Supplementary 2018-19'!$B$8:$B$157,0)),INDEX('I.KI 2018-19'!AD$9:AD$393,MATCH($B331,'I.KI 2018-19'!$B$9:$B$393,0))),"")</f>
        <v>0</v>
      </c>
      <c r="BJ331" s="149"/>
      <c r="BK331" s="156">
        <f>_xlfn.IFNA(IF($B331=$B$381,0,IF($B331=$B$382,0,_xlfn.IFNA(INDEX('I.Supplementary 2018-19'!I$8:I$157,MATCH($B331,'I.Supplementary 2018-19'!$B$8:$B$157,0)),INDEX('I.KI 2018-19'!I$9:I$393,MATCH($B331,'I.KI 2018-19'!$B$9:$B$393,0))))),"")</f>
        <v>0.80887155839470593</v>
      </c>
      <c r="BL331" s="149">
        <f>_xlfn.IFNA(IF($B331=$B$381,0,IF($B331=$B$382,0,_xlfn.IFNA(INDEX('I.Supplementary 2018-19'!J$8:J$157,MATCH($B331,'I.Supplementary 2018-19'!$B$8:$B$157,0)),INDEX('I.KI 2018-19'!J$9:J$393,MATCH($B331,'I.KI 2018-19'!$B$9:$B$393,0))))),"")</f>
        <v>4.8614240442825931</v>
      </c>
      <c r="BM331" s="157">
        <f>_xlfn.IFNA(IF($B331=$B$381,0,IF($B331=$B$382,0,_xlfn.IFNA(INDEX('I.Supplementary 2018-19'!H$8:H$157,MATCH($B331,'I.Supplementary 2018-19'!$B$8:$B$157,0)),INDEX('I.KI 2018-19'!H$9:H$393,MATCH($B331,'I.KI 2018-19'!$B$9:$B$393,0))))),"")</f>
        <v>5.6702956026772995</v>
      </c>
    </row>
    <row r="332" spans="2:65">
      <c r="B332" s="121" t="str">
        <f>'Calculations for 2021-22'!B332</f>
        <v>E1938</v>
      </c>
      <c r="C332" s="160" t="str">
        <f>'Calculations for 2021-22'!D332</f>
        <v>E1938</v>
      </c>
      <c r="D332" t="str">
        <f>'Calculations for 2021-22'!E332</f>
        <v>SD</v>
      </c>
      <c r="E332" t="str">
        <f>'Calculations for 2021-22'!F332</f>
        <v>P1905</v>
      </c>
      <c r="F332" s="120" t="str">
        <f>'Calculations for 2021-22'!H332</f>
        <v>Three Rivers</v>
      </c>
      <c r="G332" s="156">
        <f>_xlfn.IFNA(INDEX('I.KI 2016-17'!M$8:M$391,MATCH($B332,'I.KI 2016-17'!$B$8:$B$391,0)),"")</f>
        <v>0</v>
      </c>
      <c r="H332" s="149">
        <f>_xlfn.IFNA(INDEX('I.KI 2016-17'!N$8:N$391,MATCH($B332,'I.KI 2016-17'!$B$8:$B$391,0)),"")</f>
        <v>0.87419491477799993</v>
      </c>
      <c r="I332" s="149">
        <f>_xlfn.IFNA(INDEX('I.KI 2016-17'!O$8:O$391,MATCH($B332,'I.KI 2016-17'!$B$8:$B$391,0)),"")</f>
        <v>0</v>
      </c>
      <c r="J332" s="149">
        <f>_xlfn.IFNA(INDEX('I.KI 2016-17'!P$8:P$391,MATCH($B332,'I.KI 2016-17'!$B$8:$B$391,0)),"")</f>
        <v>0</v>
      </c>
      <c r="K332" s="157">
        <f>_xlfn.IFNA(INDEX('I.KI 2016-17'!Q$8:Q$391,MATCH($B332,'I.KI 2016-17'!$B$8:$B$391,0)),"")</f>
        <v>0</v>
      </c>
      <c r="L332" s="156">
        <f>_xlfn.IFNA(INDEX('I.KI 2016-17'!R$8:R$391,MATCH($B332,'I.KI 2016-17'!$B$8:$B$391,0)),"")</f>
        <v>0</v>
      </c>
      <c r="M332" s="193">
        <f>_xlfn.IFNA(INDEX('I.KI 2016-17'!S$8:S$391,MATCH($B332,'I.KI 2016-17'!$B$8:$B$391,0)),"")</f>
        <v>1.8256071235539999</v>
      </c>
      <c r="N332" s="193">
        <f>_xlfn.IFNA(INDEX('I.KI 2016-17'!T$8:T$391,MATCH($B332,'I.KI 2016-17'!$B$8:$B$391,0)),"")</f>
        <v>0</v>
      </c>
      <c r="O332" s="193">
        <f>_xlfn.IFNA(INDEX('I.KI 2016-17'!U$8:U$391,MATCH($B332,'I.KI 2016-17'!$B$8:$B$391,0)),"")</f>
        <v>0</v>
      </c>
      <c r="P332" s="157">
        <f>_xlfn.IFNA(INDEX('I.KI 2016-17'!V$8:V$391,MATCH($B332,'I.KI 2016-17'!$B$8:$B$391,0)),"")</f>
        <v>0</v>
      </c>
      <c r="Q332" s="156">
        <f>_xlfn.IFNA(INDEX('I.KI 2016-17'!W$8:W$391,MATCH($B332,'I.KI 2016-17'!$B$8:$B$391,0)),"")</f>
        <v>0</v>
      </c>
      <c r="R332" s="193">
        <f>_xlfn.IFNA(INDEX('I.KI 2016-17'!X$8:X$391,MATCH($B332,'I.KI 2016-17'!$B$8:$B$391,0)),"")</f>
        <v>2.6998020383319998</v>
      </c>
      <c r="S332" s="193">
        <f>_xlfn.IFNA(INDEX('I.KI 2016-17'!Y$8:Y$391,MATCH($B332,'I.KI 2016-17'!$B$8:$B$391,0)),"")</f>
        <v>0</v>
      </c>
      <c r="T332" s="193">
        <f>_xlfn.IFNA(INDEX('I.KI 2016-17'!Z$8:Z$391,MATCH($B332,'I.KI 2016-17'!$B$8:$B$391,0)),"")</f>
        <v>0</v>
      </c>
      <c r="U332" s="157">
        <f>_xlfn.IFNA(INDEX('I.KI 2016-17'!AA$8:AA$391,MATCH($B332,'I.KI 2016-17'!$B$8:$B$391,0)),"")</f>
        <v>0</v>
      </c>
      <c r="V332" s="149"/>
      <c r="W332" s="154">
        <f>_xlfn.IFNA(INDEX('I.KI 2016-17'!$H$8:$H$391,MATCH(B332,'I.KI 2016-17'!$B$8:$B$391,0)),"")</f>
        <v>0.87419491477799993</v>
      </c>
      <c r="X332" s="153">
        <f>_xlfn.IFNA(INDEX('I.KI 2016-17'!$I$8:$I$391,MATCH(B332,'I.KI 2016-17'!$B$8:$B$391,0)),"")</f>
        <v>1.8256071235539999</v>
      </c>
      <c r="Y332" s="155">
        <f>_xlfn.IFNA(INDEX('I.KI 2016-17'!$G$8:$G$391,MATCH(B332,'I.KI 2016-17'!$B$8:$B$391,0)),"")</f>
        <v>2.6998020383319998</v>
      </c>
      <c r="Z332" s="149"/>
      <c r="AA332" s="156">
        <f>_xlfn.IFNA(IF($B332=$B$382,0,_xlfn.IFNA(INDEX('I.Supplementary 2017-18'!N$8:N$35,MATCH($B332,'I.Supplementary 2017-18'!$B$8:$B$35,0)),INDEX('I.KI 2017-18'!N$9:N$393,MATCH($B332,'I.KI 2017-18'!$B$9:$B$393,0)))),"")</f>
        <v>0</v>
      </c>
      <c r="AB332" s="193">
        <f>_xlfn.IFNA(IF($B332=$B$382,0,_xlfn.IFNA(INDEX('I.Supplementary 2017-18'!O$8:O$35,MATCH($B332,'I.Supplementary 2017-18'!$B$8:$B$35,0)),INDEX('I.KI 2017-18'!O$9:O$393,MATCH($B332,'I.KI 2017-18'!$B$9:$B$393,0)))),"")</f>
        <v>0.33605824211998003</v>
      </c>
      <c r="AC332" s="193">
        <f>_xlfn.IFNA(IF($B332=$B$382,0,_xlfn.IFNA(INDEX('I.Supplementary 2017-18'!P$8:P$35,MATCH($B332,'I.Supplementary 2017-18'!$B$8:$B$35,0)),INDEX('I.KI 2017-18'!P$9:P$393,MATCH($B332,'I.KI 2017-18'!$B$9:$B$393,0)))),"")</f>
        <v>0</v>
      </c>
      <c r="AD332" s="193">
        <f>_xlfn.IFNA(IF($B332=$B$382,0,_xlfn.IFNA(INDEX('I.Supplementary 2017-18'!Q$8:Q$35,MATCH($B332,'I.Supplementary 2017-18'!$B$8:$B$35,0)),INDEX('I.KI 2017-18'!Q$9:Q$393,MATCH($B332,'I.KI 2017-18'!$B$9:$B$393,0)))),"")</f>
        <v>0</v>
      </c>
      <c r="AE332" s="157">
        <f>_xlfn.IFNA(IF($B332=$B$382,0,_xlfn.IFNA(INDEX('I.Supplementary 2017-18'!R$8:R$35,MATCH($B332,'I.Supplementary 2017-18'!$B$8:$B$35,0)),INDEX('I.KI 2017-18'!R$9:R$393,MATCH($B332,'I.KI 2017-18'!$B$9:$B$393,0)))),"")</f>
        <v>0</v>
      </c>
      <c r="AF332" s="156">
        <f>_xlfn.IFNA(IF($B332=$B$382,0,_xlfn.IFNA(INDEX('I.Supplementary 2017-18'!S$8:S$35,MATCH($B332,'I.Supplementary 2017-18'!$B$8:$B$35,0)),INDEX('I.KI 2017-18'!S$9:S$393,MATCH($B332,'I.KI 2017-18'!$B$9:$B$393,0)))),"")</f>
        <v>0</v>
      </c>
      <c r="AG332" s="193">
        <f>_xlfn.IFNA(IF($B332=$B$382,0,_xlfn.IFNA(INDEX('I.Supplementary 2017-18'!T$8:T$35,MATCH($B332,'I.Supplementary 2017-18'!$B$8:$B$35,0)),INDEX('I.KI 2017-18'!T$9:T$393,MATCH($B332,'I.KI 2017-18'!$B$9:$B$393,0)))),"")</f>
        <v>1.8628787635957418</v>
      </c>
      <c r="AH332" s="193">
        <f>_xlfn.IFNA(IF($B332=$B$382,0,_xlfn.IFNA(INDEX('I.Supplementary 2017-18'!U$8:U$35,MATCH($B332,'I.Supplementary 2017-18'!$B$8:$B$35,0)),INDEX('I.KI 2017-18'!U$9:U$393,MATCH($B332,'I.KI 2017-18'!$B$9:$B$393,0)))),"")</f>
        <v>0</v>
      </c>
      <c r="AI332" s="193">
        <f>_xlfn.IFNA(IF($B332=$B$382,0,_xlfn.IFNA(INDEX('I.Supplementary 2017-18'!V$8:V$35,MATCH($B332,'I.Supplementary 2017-18'!$B$8:$B$35,0)),INDEX('I.KI 2017-18'!V$9:V$393,MATCH($B332,'I.KI 2017-18'!$B$9:$B$393,0)))),"")</f>
        <v>0</v>
      </c>
      <c r="AJ332" s="157">
        <f>_xlfn.IFNA(IF($B332=$B$382,0,_xlfn.IFNA(INDEX('I.Supplementary 2017-18'!W$8:W$35,MATCH($B332,'I.Supplementary 2017-18'!$B$8:$B$35,0)),INDEX('I.KI 2017-18'!W$9:W$393,MATCH($B332,'I.KI 2017-18'!$B$9:$B$393,0)))),"")</f>
        <v>0</v>
      </c>
      <c r="AK332" s="156">
        <f>_xlfn.IFNA(IF($B332=$B$382,0,_xlfn.IFNA(INDEX('I.Supplementary 2017-18'!X$8:X$35,MATCH($B332,'I.Supplementary 2017-18'!$B$8:$B$35,0)),INDEX('I.KI 2017-18'!X$9:X$393,MATCH($B332,'I.KI 2017-18'!$B$9:$B$393,0)))),"")</f>
        <v>0</v>
      </c>
      <c r="AL332" s="193">
        <f>_xlfn.IFNA(IF($B332=$B$382,0,_xlfn.IFNA(INDEX('I.Supplementary 2017-18'!Y$8:Y$35,MATCH($B332,'I.Supplementary 2017-18'!$B$8:$B$35,0)),INDEX('I.KI 2017-18'!Y$9:Y$393,MATCH($B332,'I.KI 2017-18'!$B$9:$B$393,0)))),"")</f>
        <v>2.198937005715722</v>
      </c>
      <c r="AM332" s="193">
        <f>_xlfn.IFNA(IF($B332=$B$382,0,_xlfn.IFNA(INDEX('I.Supplementary 2017-18'!Z$8:Z$35,MATCH($B332,'I.Supplementary 2017-18'!$B$8:$B$35,0)),INDEX('I.KI 2017-18'!Z$9:Z$393,MATCH($B332,'I.KI 2017-18'!$B$9:$B$393,0)))),"")</f>
        <v>0</v>
      </c>
      <c r="AN332" s="193">
        <f>_xlfn.IFNA(IF($B332=$B$382,0,_xlfn.IFNA(INDEX('I.Supplementary 2017-18'!AA$8:AA$35,MATCH($B332,'I.Supplementary 2017-18'!$B$8:$B$35,0)),INDEX('I.KI 2017-18'!AA$9:AA$393,MATCH($B332,'I.KI 2017-18'!$B$9:$B$393,0)))),"")</f>
        <v>0</v>
      </c>
      <c r="AO332" s="157">
        <f>_xlfn.IFNA(IF($B332=$B$382,0,_xlfn.IFNA(INDEX('I.Supplementary 2017-18'!AB$8:AB$35,MATCH($B332,'I.Supplementary 2017-18'!$B$8:$B$35,0)),INDEX('I.KI 2017-18'!AB$9:AB$393,MATCH($B332,'I.KI 2017-18'!$B$9:$B$393,0)))),"")</f>
        <v>0</v>
      </c>
      <c r="AP332" s="149"/>
      <c r="AQ332" s="156">
        <f>_xlfn.IFNA(IF($B332=$B$381,0,IF($B332=$B$382,0,_xlfn.IFNA(INDEX('I.Supplementary 2017-18'!I$8:I$35,MATCH($B332,'I.Supplementary 2017-18'!$B$8:$B$35,0)),INDEX('I.KI 2017-18'!I$9:I$393,MATCH($B332,'I.KI 2017-18'!$B$9:$B$393,0))))),"")</f>
        <v>0.33605824211998003</v>
      </c>
      <c r="AR332" s="149">
        <f>_xlfn.IFNA(IF($B332=$B$381,0,IF($B332=$B$382,0,_xlfn.IFNA(INDEX('I.Supplementary 2017-18'!J$8:J$35,MATCH($B332,'I.Supplementary 2017-18'!$B$8:$B$35,0)),INDEX('I.KI 2017-18'!J$9:J$393,MATCH($B332,'I.KI 2017-18'!$B$9:$B$393,0))))),"")</f>
        <v>1.8628787635957418</v>
      </c>
      <c r="AS332" s="157">
        <f>_xlfn.IFNA(IF($B332=$B$381,0,IF($B332=$B$382,0,_xlfn.IFNA(INDEX('I.Supplementary 2017-18'!H$8:H$35,MATCH($B332,'I.Supplementary 2017-18'!$B$8:$B$35,0)),INDEX('I.KI 2017-18'!H$9:H$393,MATCH($B332,'I.KI 2017-18'!$B$9:$B$393,0))))),"")</f>
        <v>2.198937005715722</v>
      </c>
      <c r="AT332" s="149"/>
      <c r="AU332" s="156">
        <f>_xlfn.IFNA(_xlfn.IFNA(INDEX('I.Supplementary 2018-19'!P$8:P$157,MATCH($B332,'I.Supplementary 2018-19'!$B$8:$B$157,0)),INDEX('I.KI 2018-19'!P$9:P$393,MATCH($B332,'I.KI 2018-19'!$B$9:$B$393,0))),"")</f>
        <v>0</v>
      </c>
      <c r="AV332" s="193">
        <f>_xlfn.IFNA(_xlfn.IFNA(INDEX('I.Supplementary 2018-19'!Q$8:Q$157,MATCH($B332,'I.Supplementary 2018-19'!$B$8:$B$157,0)),INDEX('I.KI 2018-19'!Q$9:Q$393,MATCH($B332,'I.KI 2018-19'!$B$9:$B$393,0))),"")</f>
        <v>1.1791581076715142E-2</v>
      </c>
      <c r="AW332" s="193">
        <f>_xlfn.IFNA(_xlfn.IFNA(INDEX('I.Supplementary 2018-19'!R$8:R$157,MATCH($B332,'I.Supplementary 2018-19'!$B$8:$B$157,0)),INDEX('I.KI 2018-19'!R$9:R$393,MATCH($B332,'I.KI 2018-19'!$B$9:$B$393,0))),"")</f>
        <v>0</v>
      </c>
      <c r="AX332" s="193">
        <f>_xlfn.IFNA(_xlfn.IFNA(INDEX('I.Supplementary 2018-19'!S$8:S$157,MATCH($B332,'I.Supplementary 2018-19'!$B$8:$B$157,0)),INDEX('I.KI 2018-19'!S$9:S$393,MATCH($B332,'I.KI 2018-19'!$B$9:$B$393,0))),"")</f>
        <v>0</v>
      </c>
      <c r="AY332" s="157">
        <f>_xlfn.IFNA(_xlfn.IFNA(INDEX('I.Supplementary 2018-19'!T$8:T$157,MATCH($B332,'I.Supplementary 2018-19'!$B$8:$B$157,0)),INDEX('I.KI 2018-19'!T$9:T$393,MATCH($B332,'I.KI 2018-19'!$B$9:$B$393,0))),"")</f>
        <v>0</v>
      </c>
      <c r="AZ332" s="156">
        <f>_xlfn.IFNA(_xlfn.IFNA(INDEX('I.Supplementary 2018-19'!U$8:U$157,MATCH($B332,'I.Supplementary 2018-19'!$B$8:$B$157,0)),INDEX('I.KI 2018-19'!U$9:U$393,MATCH($B332,'I.KI 2018-19'!$B$9:$B$393,0))),"")</f>
        <v>0</v>
      </c>
      <c r="BA332" s="193">
        <f>_xlfn.IFNA(_xlfn.IFNA(INDEX('I.Supplementary 2018-19'!V$8:V$157,MATCH($B332,'I.Supplementary 2018-19'!$B$8:$B$157,0)),INDEX('I.KI 2018-19'!V$9:V$393,MATCH($B332,'I.KI 2018-19'!$B$9:$B$393,0))),"")</f>
        <v>1.9188450783818798</v>
      </c>
      <c r="BB332" s="193">
        <f>_xlfn.IFNA(_xlfn.IFNA(INDEX('I.Supplementary 2018-19'!W$8:W$157,MATCH($B332,'I.Supplementary 2018-19'!$B$8:$B$157,0)),INDEX('I.KI 2018-19'!W$9:W$393,MATCH($B332,'I.KI 2018-19'!$B$9:$B$393,0))),"")</f>
        <v>0</v>
      </c>
      <c r="BC332" s="193">
        <f>_xlfn.IFNA(_xlfn.IFNA(INDEX('I.Supplementary 2018-19'!X$8:X$157,MATCH($B332,'I.Supplementary 2018-19'!$B$8:$B$157,0)),INDEX('I.KI 2018-19'!X$9:X$393,MATCH($B332,'I.KI 2018-19'!$B$9:$B$393,0))),"")</f>
        <v>0</v>
      </c>
      <c r="BD332" s="157">
        <f>_xlfn.IFNA(_xlfn.IFNA(INDEX('I.Supplementary 2018-19'!Y$8:Y$157,MATCH($B332,'I.Supplementary 2018-19'!$B$8:$B$157,0)),INDEX('I.KI 2018-19'!Y$9:Y$393,MATCH($B332,'I.KI 2018-19'!$B$9:$B$393,0))),"")</f>
        <v>0</v>
      </c>
      <c r="BE332" s="156">
        <f>_xlfn.IFNA(_xlfn.IFNA(INDEX('I.Supplementary 2018-19'!Z$8:Z$157,MATCH($B332,'I.Supplementary 2018-19'!$B$8:$B$157,0)),INDEX('I.KI 2018-19'!Z$9:Z$393,MATCH($B332,'I.KI 2018-19'!$B$9:$B$393,0))),"")</f>
        <v>0</v>
      </c>
      <c r="BF332" s="193">
        <f>_xlfn.IFNA(_xlfn.IFNA(INDEX('I.Supplementary 2018-19'!AA$8:AA$157,MATCH($B332,'I.Supplementary 2018-19'!$B$8:$B$157,0)),INDEX('I.KI 2018-19'!AA$9:AA$393,MATCH($B332,'I.KI 2018-19'!$B$9:$B$393,0))),"")</f>
        <v>1.9306366594585949</v>
      </c>
      <c r="BG332" s="193">
        <f>_xlfn.IFNA(_xlfn.IFNA(INDEX('I.Supplementary 2018-19'!AB$8:AB$157,MATCH($B332,'I.Supplementary 2018-19'!$B$8:$B$157,0)),INDEX('I.KI 2018-19'!AB$9:AB$393,MATCH($B332,'I.KI 2018-19'!$B$9:$B$393,0))),"")</f>
        <v>0</v>
      </c>
      <c r="BH332" s="193">
        <f>_xlfn.IFNA(_xlfn.IFNA(INDEX('I.Supplementary 2018-19'!AC$8:AC$157,MATCH($B332,'I.Supplementary 2018-19'!$B$8:$B$157,0)),INDEX('I.KI 2018-19'!AC$9:AC$393,MATCH($B332,'I.KI 2018-19'!$B$9:$B$393,0))),"")</f>
        <v>0</v>
      </c>
      <c r="BI332" s="157">
        <f>_xlfn.IFNA(_xlfn.IFNA(INDEX('I.Supplementary 2018-19'!AD$8:AD$157,MATCH($B332,'I.Supplementary 2018-19'!$B$8:$B$157,0)),INDEX('I.KI 2018-19'!AD$9:AD$393,MATCH($B332,'I.KI 2018-19'!$B$9:$B$393,0))),"")</f>
        <v>0</v>
      </c>
      <c r="BJ332" s="149"/>
      <c r="BK332" s="156">
        <f>_xlfn.IFNA(IF($B332=$B$381,0,IF($B332=$B$382,0,_xlfn.IFNA(INDEX('I.Supplementary 2018-19'!I$8:I$157,MATCH($B332,'I.Supplementary 2018-19'!$B$8:$B$157,0)),INDEX('I.KI 2018-19'!I$9:I$393,MATCH($B332,'I.KI 2018-19'!$B$9:$B$393,0))))),"")</f>
        <v>1.1791581076715142E-2</v>
      </c>
      <c r="BL332" s="149">
        <f>_xlfn.IFNA(IF($B332=$B$381,0,IF($B332=$B$382,0,_xlfn.IFNA(INDEX('I.Supplementary 2018-19'!J$8:J$157,MATCH($B332,'I.Supplementary 2018-19'!$B$8:$B$157,0)),INDEX('I.KI 2018-19'!J$9:J$393,MATCH($B332,'I.KI 2018-19'!$B$9:$B$393,0))))),"")</f>
        <v>1.9188450783818798</v>
      </c>
      <c r="BM332" s="157">
        <f>_xlfn.IFNA(IF($B332=$B$381,0,IF($B332=$B$382,0,_xlfn.IFNA(INDEX('I.Supplementary 2018-19'!H$8:H$157,MATCH($B332,'I.Supplementary 2018-19'!$B$8:$B$157,0)),INDEX('I.KI 2018-19'!H$9:H$393,MATCH($B332,'I.KI 2018-19'!$B$9:$B$393,0))))),"")</f>
        <v>1.9306366594585949</v>
      </c>
    </row>
    <row r="333" spans="2:65">
      <c r="B333" s="121" t="str">
        <f>'Calculations for 2021-22'!B333</f>
        <v>E1502</v>
      </c>
      <c r="C333" s="160" t="str">
        <f>'Calculations for 2021-22'!D333</f>
        <v>E1502</v>
      </c>
      <c r="D333" t="str">
        <f>'Calculations for 2021-22'!E333</f>
        <v>UNINFIR</v>
      </c>
      <c r="E333">
        <f>'Calculations for 2021-22'!F333</f>
        <v>0</v>
      </c>
      <c r="F333" s="120" t="str">
        <f>'Calculations for 2021-22'!H333</f>
        <v>Thurrock</v>
      </c>
      <c r="G333" s="156">
        <f>_xlfn.IFNA(INDEX('I.KI 2016-17'!M$8:M$391,MATCH($B333,'I.KI 2016-17'!$B$8:$B$391,0)),"")</f>
        <v>18.105332964454</v>
      </c>
      <c r="H333" s="149">
        <f>_xlfn.IFNA(INDEX('I.KI 2016-17'!N$8:N$391,MATCH($B333,'I.KI 2016-17'!$B$8:$B$391,0)),"")</f>
        <v>2.5673946612260004</v>
      </c>
      <c r="I333" s="149">
        <f>_xlfn.IFNA(INDEX('I.KI 2016-17'!O$8:O$391,MATCH($B333,'I.KI 2016-17'!$B$8:$B$391,0)),"")</f>
        <v>0</v>
      </c>
      <c r="J333" s="149">
        <f>_xlfn.IFNA(INDEX('I.KI 2016-17'!P$8:P$391,MATCH($B333,'I.KI 2016-17'!$B$8:$B$391,0)),"")</f>
        <v>0</v>
      </c>
      <c r="K333" s="157">
        <f>_xlfn.IFNA(INDEX('I.KI 2016-17'!Q$8:Q$391,MATCH($B333,'I.KI 2016-17'!$B$8:$B$391,0)),"")</f>
        <v>0</v>
      </c>
      <c r="L333" s="156">
        <f>_xlfn.IFNA(INDEX('I.KI 2016-17'!R$8:R$391,MATCH($B333,'I.KI 2016-17'!$B$8:$B$391,0)),"")</f>
        <v>25.264787679207</v>
      </c>
      <c r="M333" s="193">
        <f>_xlfn.IFNA(INDEX('I.KI 2016-17'!S$8:S$391,MATCH($B333,'I.KI 2016-17'!$B$8:$B$391,0)),"")</f>
        <v>5.1257730120179996</v>
      </c>
      <c r="N333" s="193">
        <f>_xlfn.IFNA(INDEX('I.KI 2016-17'!T$8:T$391,MATCH($B333,'I.KI 2016-17'!$B$8:$B$391,0)),"")</f>
        <v>0</v>
      </c>
      <c r="O333" s="193">
        <f>_xlfn.IFNA(INDEX('I.KI 2016-17'!U$8:U$391,MATCH($B333,'I.KI 2016-17'!$B$8:$B$391,0)),"")</f>
        <v>0</v>
      </c>
      <c r="P333" s="157">
        <f>_xlfn.IFNA(INDEX('I.KI 2016-17'!V$8:V$391,MATCH($B333,'I.KI 2016-17'!$B$8:$B$391,0)),"")</f>
        <v>0</v>
      </c>
      <c r="Q333" s="156">
        <f>_xlfn.IFNA(INDEX('I.KI 2016-17'!W$8:W$391,MATCH($B333,'I.KI 2016-17'!$B$8:$B$391,0)),"")</f>
        <v>43.370120643660997</v>
      </c>
      <c r="R333" s="193">
        <f>_xlfn.IFNA(INDEX('I.KI 2016-17'!X$8:X$391,MATCH($B333,'I.KI 2016-17'!$B$8:$B$391,0)),"")</f>
        <v>7.693167673244</v>
      </c>
      <c r="S333" s="193">
        <f>_xlfn.IFNA(INDEX('I.KI 2016-17'!Y$8:Y$391,MATCH($B333,'I.KI 2016-17'!$B$8:$B$391,0)),"")</f>
        <v>0</v>
      </c>
      <c r="T333" s="193">
        <f>_xlfn.IFNA(INDEX('I.KI 2016-17'!Z$8:Z$391,MATCH($B333,'I.KI 2016-17'!$B$8:$B$391,0)),"")</f>
        <v>0</v>
      </c>
      <c r="U333" s="157">
        <f>_xlfn.IFNA(INDEX('I.KI 2016-17'!AA$8:AA$391,MATCH($B333,'I.KI 2016-17'!$B$8:$B$391,0)),"")</f>
        <v>0</v>
      </c>
      <c r="V333" s="149"/>
      <c r="W333" s="154">
        <f>_xlfn.IFNA(INDEX('I.KI 2016-17'!$H$8:$H$391,MATCH(B333,'I.KI 2016-17'!$B$8:$B$391,0)),"")</f>
        <v>20.67272762568</v>
      </c>
      <c r="X333" s="153">
        <f>_xlfn.IFNA(INDEX('I.KI 2016-17'!$I$8:$I$391,MATCH(B333,'I.KI 2016-17'!$B$8:$B$391,0)),"")</f>
        <v>30.390560691225001</v>
      </c>
      <c r="Y333" s="155">
        <f>_xlfn.IFNA(INDEX('I.KI 2016-17'!$G$8:$G$391,MATCH(B333,'I.KI 2016-17'!$B$8:$B$391,0)),"")</f>
        <v>51.063288316905002</v>
      </c>
      <c r="Z333" s="149"/>
      <c r="AA333" s="156">
        <f>_xlfn.IFNA(IF($B333=$B$382,0,_xlfn.IFNA(INDEX('I.Supplementary 2017-18'!N$8:N$35,MATCH($B333,'I.Supplementary 2017-18'!$B$8:$B$35,0)),INDEX('I.KI 2017-18'!N$9:N$393,MATCH($B333,'I.KI 2017-18'!$B$9:$B$393,0)))),"")</f>
        <v>13.253273422440275</v>
      </c>
      <c r="AB333" s="193">
        <f>_xlfn.IFNA(IF($B333=$B$382,0,_xlfn.IFNA(INDEX('I.Supplementary 2017-18'!O$8:O$35,MATCH($B333,'I.Supplementary 2017-18'!$B$8:$B$35,0)),INDEX('I.KI 2017-18'!O$9:O$393,MATCH($B333,'I.KI 2017-18'!$B$9:$B$393,0)))),"")</f>
        <v>1.4063724091427774</v>
      </c>
      <c r="AC333" s="193">
        <f>_xlfn.IFNA(IF($B333=$B$382,0,_xlfn.IFNA(INDEX('I.Supplementary 2017-18'!P$8:P$35,MATCH($B333,'I.Supplementary 2017-18'!$B$8:$B$35,0)),INDEX('I.KI 2017-18'!P$9:P$393,MATCH($B333,'I.KI 2017-18'!$B$9:$B$393,0)))),"")</f>
        <v>0</v>
      </c>
      <c r="AD333" s="193">
        <f>_xlfn.IFNA(IF($B333=$B$382,0,_xlfn.IFNA(INDEX('I.Supplementary 2017-18'!Q$8:Q$35,MATCH($B333,'I.Supplementary 2017-18'!$B$8:$B$35,0)),INDEX('I.KI 2017-18'!Q$9:Q$393,MATCH($B333,'I.KI 2017-18'!$B$9:$B$393,0)))),"")</f>
        <v>0</v>
      </c>
      <c r="AE333" s="157">
        <f>_xlfn.IFNA(IF($B333=$B$382,0,_xlfn.IFNA(INDEX('I.Supplementary 2017-18'!R$8:R$35,MATCH($B333,'I.Supplementary 2017-18'!$B$8:$B$35,0)),INDEX('I.KI 2017-18'!R$9:R$393,MATCH($B333,'I.KI 2017-18'!$B$9:$B$393,0)))),"")</f>
        <v>0</v>
      </c>
      <c r="AF333" s="156">
        <f>_xlfn.IFNA(IF($B333=$B$382,0,_xlfn.IFNA(INDEX('I.Supplementary 2017-18'!S$8:S$35,MATCH($B333,'I.Supplementary 2017-18'!$B$8:$B$35,0)),INDEX('I.KI 2017-18'!S$9:S$393,MATCH($B333,'I.KI 2017-18'!$B$9:$B$393,0)))),"")</f>
        <v>25.780594207326402</v>
      </c>
      <c r="AG333" s="193">
        <f>_xlfn.IFNA(IF($B333=$B$382,0,_xlfn.IFNA(INDEX('I.Supplementary 2017-18'!T$8:T$35,MATCH($B333,'I.Supplementary 2017-18'!$B$8:$B$35,0)),INDEX('I.KI 2017-18'!T$9:T$393,MATCH($B333,'I.KI 2017-18'!$B$9:$B$393,0)))),"")</f>
        <v>5.2304209201986449</v>
      </c>
      <c r="AH333" s="193">
        <f>_xlfn.IFNA(IF($B333=$B$382,0,_xlfn.IFNA(INDEX('I.Supplementary 2017-18'!U$8:U$35,MATCH($B333,'I.Supplementary 2017-18'!$B$8:$B$35,0)),INDEX('I.KI 2017-18'!U$9:U$393,MATCH($B333,'I.KI 2017-18'!$B$9:$B$393,0)))),"")</f>
        <v>0</v>
      </c>
      <c r="AI333" s="193">
        <f>_xlfn.IFNA(IF($B333=$B$382,0,_xlfn.IFNA(INDEX('I.Supplementary 2017-18'!V$8:V$35,MATCH($B333,'I.Supplementary 2017-18'!$B$8:$B$35,0)),INDEX('I.KI 2017-18'!V$9:V$393,MATCH($B333,'I.KI 2017-18'!$B$9:$B$393,0)))),"")</f>
        <v>0</v>
      </c>
      <c r="AJ333" s="157">
        <f>_xlfn.IFNA(IF($B333=$B$382,0,_xlfn.IFNA(INDEX('I.Supplementary 2017-18'!W$8:W$35,MATCH($B333,'I.Supplementary 2017-18'!$B$8:$B$35,0)),INDEX('I.KI 2017-18'!W$9:W$393,MATCH($B333,'I.KI 2017-18'!$B$9:$B$393,0)))),"")</f>
        <v>0</v>
      </c>
      <c r="AK333" s="156">
        <f>_xlfn.IFNA(IF($B333=$B$382,0,_xlfn.IFNA(INDEX('I.Supplementary 2017-18'!X$8:X$35,MATCH($B333,'I.Supplementary 2017-18'!$B$8:$B$35,0)),INDEX('I.KI 2017-18'!X$9:X$393,MATCH($B333,'I.KI 2017-18'!$B$9:$B$393,0)))),"")</f>
        <v>39.033867629766675</v>
      </c>
      <c r="AL333" s="193">
        <f>_xlfn.IFNA(IF($B333=$B$382,0,_xlfn.IFNA(INDEX('I.Supplementary 2017-18'!Y$8:Y$35,MATCH($B333,'I.Supplementary 2017-18'!$B$8:$B$35,0)),INDEX('I.KI 2017-18'!Y$9:Y$393,MATCH($B333,'I.KI 2017-18'!$B$9:$B$393,0)))),"")</f>
        <v>6.6367933293414225</v>
      </c>
      <c r="AM333" s="193">
        <f>_xlfn.IFNA(IF($B333=$B$382,0,_xlfn.IFNA(INDEX('I.Supplementary 2017-18'!Z$8:Z$35,MATCH($B333,'I.Supplementary 2017-18'!$B$8:$B$35,0)),INDEX('I.KI 2017-18'!Z$9:Z$393,MATCH($B333,'I.KI 2017-18'!$B$9:$B$393,0)))),"")</f>
        <v>0</v>
      </c>
      <c r="AN333" s="193">
        <f>_xlfn.IFNA(IF($B333=$B$382,0,_xlfn.IFNA(INDEX('I.Supplementary 2017-18'!AA$8:AA$35,MATCH($B333,'I.Supplementary 2017-18'!$B$8:$B$35,0)),INDEX('I.KI 2017-18'!AA$9:AA$393,MATCH($B333,'I.KI 2017-18'!$B$9:$B$393,0)))),"")</f>
        <v>0</v>
      </c>
      <c r="AO333" s="157">
        <f>_xlfn.IFNA(IF($B333=$B$382,0,_xlfn.IFNA(INDEX('I.Supplementary 2017-18'!AB$8:AB$35,MATCH($B333,'I.Supplementary 2017-18'!$B$8:$B$35,0)),INDEX('I.KI 2017-18'!AB$9:AB$393,MATCH($B333,'I.KI 2017-18'!$B$9:$B$393,0)))),"")</f>
        <v>0</v>
      </c>
      <c r="AP333" s="149"/>
      <c r="AQ333" s="156">
        <f>_xlfn.IFNA(IF($B333=$B$381,0,IF($B333=$B$382,0,_xlfn.IFNA(INDEX('I.Supplementary 2017-18'!I$8:I$35,MATCH($B333,'I.Supplementary 2017-18'!$B$8:$B$35,0)),INDEX('I.KI 2017-18'!I$9:I$393,MATCH($B333,'I.KI 2017-18'!$B$9:$B$393,0))))),"")</f>
        <v>14.659645831583052</v>
      </c>
      <c r="AR333" s="149">
        <f>_xlfn.IFNA(IF($B333=$B$381,0,IF($B333=$B$382,0,_xlfn.IFNA(INDEX('I.Supplementary 2017-18'!J$8:J$35,MATCH($B333,'I.Supplementary 2017-18'!$B$8:$B$35,0)),INDEX('I.KI 2017-18'!J$9:J$393,MATCH($B333,'I.KI 2017-18'!$B$9:$B$393,0))))),"")</f>
        <v>31.011015127525045</v>
      </c>
      <c r="AS333" s="157">
        <f>_xlfn.IFNA(IF($B333=$B$381,0,IF($B333=$B$382,0,_xlfn.IFNA(INDEX('I.Supplementary 2017-18'!H$8:H$35,MATCH($B333,'I.Supplementary 2017-18'!$B$8:$B$35,0)),INDEX('I.KI 2017-18'!H$9:H$393,MATCH($B333,'I.KI 2017-18'!$B$9:$B$393,0))))),"")</f>
        <v>45.670660959108098</v>
      </c>
      <c r="AT333" s="149"/>
      <c r="AU333" s="156">
        <f>_xlfn.IFNA(_xlfn.IFNA(INDEX('I.Supplementary 2018-19'!P$8:P$157,MATCH($B333,'I.Supplementary 2018-19'!$B$8:$B$157,0)),INDEX('I.KI 2018-19'!P$9:P$393,MATCH($B333,'I.KI 2018-19'!$B$9:$B$393,0))),"")</f>
        <v>10.013994679501817</v>
      </c>
      <c r="AV333" s="193">
        <f>_xlfn.IFNA(_xlfn.IFNA(INDEX('I.Supplementary 2018-19'!Q$8:Q$157,MATCH($B333,'I.Supplementary 2018-19'!$B$8:$B$157,0)),INDEX('I.KI 2018-19'!Q$9:Q$393,MATCH($B333,'I.KI 2018-19'!$B$9:$B$393,0))),"")</f>
        <v>0.68358538688018178</v>
      </c>
      <c r="AW333" s="193">
        <f>_xlfn.IFNA(_xlfn.IFNA(INDEX('I.Supplementary 2018-19'!R$8:R$157,MATCH($B333,'I.Supplementary 2018-19'!$B$8:$B$157,0)),INDEX('I.KI 2018-19'!R$9:R$393,MATCH($B333,'I.KI 2018-19'!$B$9:$B$393,0))),"")</f>
        <v>0</v>
      </c>
      <c r="AX333" s="193">
        <f>_xlfn.IFNA(_xlfn.IFNA(INDEX('I.Supplementary 2018-19'!S$8:S$157,MATCH($B333,'I.Supplementary 2018-19'!$B$8:$B$157,0)),INDEX('I.KI 2018-19'!S$9:S$393,MATCH($B333,'I.KI 2018-19'!$B$9:$B$393,0))),"")</f>
        <v>0</v>
      </c>
      <c r="AY333" s="157">
        <f>_xlfn.IFNA(_xlfn.IFNA(INDEX('I.Supplementary 2018-19'!T$8:T$157,MATCH($B333,'I.Supplementary 2018-19'!$B$8:$B$157,0)),INDEX('I.KI 2018-19'!T$9:T$393,MATCH($B333,'I.KI 2018-19'!$B$9:$B$393,0))),"")</f>
        <v>0</v>
      </c>
      <c r="AZ333" s="156">
        <f>_xlfn.IFNA(_xlfn.IFNA(INDEX('I.Supplementary 2018-19'!U$8:U$157,MATCH($B333,'I.Supplementary 2018-19'!$B$8:$B$157,0)),INDEX('I.KI 2018-19'!U$9:U$393,MATCH($B333,'I.KI 2018-19'!$B$9:$B$393,0))),"")</f>
        <v>26.555118496816892</v>
      </c>
      <c r="BA333" s="193">
        <f>_xlfn.IFNA(_xlfn.IFNA(INDEX('I.Supplementary 2018-19'!V$8:V$157,MATCH($B333,'I.Supplementary 2018-19'!$B$8:$B$157,0)),INDEX('I.KI 2018-19'!V$9:V$393,MATCH($B333,'I.KI 2018-19'!$B$9:$B$393,0))),"")</f>
        <v>5.3875580293891616</v>
      </c>
      <c r="BB333" s="193">
        <f>_xlfn.IFNA(_xlfn.IFNA(INDEX('I.Supplementary 2018-19'!W$8:W$157,MATCH($B333,'I.Supplementary 2018-19'!$B$8:$B$157,0)),INDEX('I.KI 2018-19'!W$9:W$393,MATCH($B333,'I.KI 2018-19'!$B$9:$B$393,0))),"")</f>
        <v>0</v>
      </c>
      <c r="BC333" s="193">
        <f>_xlfn.IFNA(_xlfn.IFNA(INDEX('I.Supplementary 2018-19'!X$8:X$157,MATCH($B333,'I.Supplementary 2018-19'!$B$8:$B$157,0)),INDEX('I.KI 2018-19'!X$9:X$393,MATCH($B333,'I.KI 2018-19'!$B$9:$B$393,0))),"")</f>
        <v>0</v>
      </c>
      <c r="BD333" s="157">
        <f>_xlfn.IFNA(_xlfn.IFNA(INDEX('I.Supplementary 2018-19'!Y$8:Y$157,MATCH($B333,'I.Supplementary 2018-19'!$B$8:$B$157,0)),INDEX('I.KI 2018-19'!Y$9:Y$393,MATCH($B333,'I.KI 2018-19'!$B$9:$B$393,0))),"")</f>
        <v>0</v>
      </c>
      <c r="BE333" s="156">
        <f>_xlfn.IFNA(_xlfn.IFNA(INDEX('I.Supplementary 2018-19'!Z$8:Z$157,MATCH($B333,'I.Supplementary 2018-19'!$B$8:$B$157,0)),INDEX('I.KI 2018-19'!Z$9:Z$393,MATCH($B333,'I.KI 2018-19'!$B$9:$B$393,0))),"")</f>
        <v>36.569113176318709</v>
      </c>
      <c r="BF333" s="193">
        <f>_xlfn.IFNA(_xlfn.IFNA(INDEX('I.Supplementary 2018-19'!AA$8:AA$157,MATCH($B333,'I.Supplementary 2018-19'!$B$8:$B$157,0)),INDEX('I.KI 2018-19'!AA$9:AA$393,MATCH($B333,'I.KI 2018-19'!$B$9:$B$393,0))),"")</f>
        <v>6.0711434162693436</v>
      </c>
      <c r="BG333" s="193">
        <f>_xlfn.IFNA(_xlfn.IFNA(INDEX('I.Supplementary 2018-19'!AB$8:AB$157,MATCH($B333,'I.Supplementary 2018-19'!$B$8:$B$157,0)),INDEX('I.KI 2018-19'!AB$9:AB$393,MATCH($B333,'I.KI 2018-19'!$B$9:$B$393,0))),"")</f>
        <v>0</v>
      </c>
      <c r="BH333" s="193">
        <f>_xlfn.IFNA(_xlfn.IFNA(INDEX('I.Supplementary 2018-19'!AC$8:AC$157,MATCH($B333,'I.Supplementary 2018-19'!$B$8:$B$157,0)),INDEX('I.KI 2018-19'!AC$9:AC$393,MATCH($B333,'I.KI 2018-19'!$B$9:$B$393,0))),"")</f>
        <v>0</v>
      </c>
      <c r="BI333" s="157">
        <f>_xlfn.IFNA(_xlfn.IFNA(INDEX('I.Supplementary 2018-19'!AD$8:AD$157,MATCH($B333,'I.Supplementary 2018-19'!$B$8:$B$157,0)),INDEX('I.KI 2018-19'!AD$9:AD$393,MATCH($B333,'I.KI 2018-19'!$B$9:$B$393,0))),"")</f>
        <v>0</v>
      </c>
      <c r="BJ333" s="149"/>
      <c r="BK333" s="156">
        <f>_xlfn.IFNA(IF($B333=$B$381,0,IF($B333=$B$382,0,_xlfn.IFNA(INDEX('I.Supplementary 2018-19'!I$8:I$157,MATCH($B333,'I.Supplementary 2018-19'!$B$8:$B$157,0)),INDEX('I.KI 2018-19'!I$9:I$393,MATCH($B333,'I.KI 2018-19'!$B$9:$B$393,0))))),"")</f>
        <v>10.697580066381999</v>
      </c>
      <c r="BL333" s="149">
        <f>_xlfn.IFNA(IF($B333=$B$381,0,IF($B333=$B$382,0,_xlfn.IFNA(INDEX('I.Supplementary 2018-19'!J$8:J$157,MATCH($B333,'I.Supplementary 2018-19'!$B$8:$B$157,0)),INDEX('I.KI 2018-19'!J$9:J$393,MATCH($B333,'I.KI 2018-19'!$B$9:$B$393,0))))),"")</f>
        <v>31.942676526206053</v>
      </c>
      <c r="BM333" s="157">
        <f>_xlfn.IFNA(IF($B333=$B$381,0,IF($B333=$B$382,0,_xlfn.IFNA(INDEX('I.Supplementary 2018-19'!H$8:H$157,MATCH($B333,'I.Supplementary 2018-19'!$B$8:$B$157,0)),INDEX('I.KI 2018-19'!H$9:H$393,MATCH($B333,'I.KI 2018-19'!$B$9:$B$393,0))))),"")</f>
        <v>42.640256592588052</v>
      </c>
    </row>
    <row r="334" spans="2:65">
      <c r="B334" s="121" t="str">
        <f>'Calculations for 2021-22'!B334</f>
        <v>E2243</v>
      </c>
      <c r="C334" s="160" t="str">
        <f>'Calculations for 2021-22'!D334</f>
        <v>E2243</v>
      </c>
      <c r="D334" t="str">
        <f>'Calculations for 2021-22'!E334</f>
        <v>SD</v>
      </c>
      <c r="E334">
        <f>'Calculations for 2021-22'!F334</f>
        <v>0</v>
      </c>
      <c r="F334" s="120" t="str">
        <f>'Calculations for 2021-22'!H334</f>
        <v>Tonbridge and Malling</v>
      </c>
      <c r="G334" s="156">
        <f>_xlfn.IFNA(INDEX('I.KI 2016-17'!M$8:M$391,MATCH($B334,'I.KI 2016-17'!$B$8:$B$391,0)),"")</f>
        <v>0</v>
      </c>
      <c r="H334" s="149">
        <f>_xlfn.IFNA(INDEX('I.KI 2016-17'!N$8:N$391,MATCH($B334,'I.KI 2016-17'!$B$8:$B$391,0)),"")</f>
        <v>0.65504218889800003</v>
      </c>
      <c r="I334" s="149">
        <f>_xlfn.IFNA(INDEX('I.KI 2016-17'!O$8:O$391,MATCH($B334,'I.KI 2016-17'!$B$8:$B$391,0)),"")</f>
        <v>0</v>
      </c>
      <c r="J334" s="149">
        <f>_xlfn.IFNA(INDEX('I.KI 2016-17'!P$8:P$391,MATCH($B334,'I.KI 2016-17'!$B$8:$B$391,0)),"")</f>
        <v>0</v>
      </c>
      <c r="K334" s="157">
        <f>_xlfn.IFNA(INDEX('I.KI 2016-17'!Q$8:Q$391,MATCH($B334,'I.KI 2016-17'!$B$8:$B$391,0)),"")</f>
        <v>0</v>
      </c>
      <c r="L334" s="156">
        <f>_xlfn.IFNA(INDEX('I.KI 2016-17'!R$8:R$391,MATCH($B334,'I.KI 2016-17'!$B$8:$B$391,0)),"")</f>
        <v>0</v>
      </c>
      <c r="M334" s="193">
        <f>_xlfn.IFNA(INDEX('I.KI 2016-17'!S$8:S$391,MATCH($B334,'I.KI 2016-17'!$B$8:$B$391,0)),"")</f>
        <v>2.106524728333</v>
      </c>
      <c r="N334" s="193">
        <f>_xlfn.IFNA(INDEX('I.KI 2016-17'!T$8:T$391,MATCH($B334,'I.KI 2016-17'!$B$8:$B$391,0)),"")</f>
        <v>0</v>
      </c>
      <c r="O334" s="193">
        <f>_xlfn.IFNA(INDEX('I.KI 2016-17'!U$8:U$391,MATCH($B334,'I.KI 2016-17'!$B$8:$B$391,0)),"")</f>
        <v>0</v>
      </c>
      <c r="P334" s="157">
        <f>_xlfn.IFNA(INDEX('I.KI 2016-17'!V$8:V$391,MATCH($B334,'I.KI 2016-17'!$B$8:$B$391,0)),"")</f>
        <v>0</v>
      </c>
      <c r="Q334" s="156">
        <f>_xlfn.IFNA(INDEX('I.KI 2016-17'!W$8:W$391,MATCH($B334,'I.KI 2016-17'!$B$8:$B$391,0)),"")</f>
        <v>0</v>
      </c>
      <c r="R334" s="193">
        <f>_xlfn.IFNA(INDEX('I.KI 2016-17'!X$8:X$391,MATCH($B334,'I.KI 2016-17'!$B$8:$B$391,0)),"")</f>
        <v>2.7615669172309998</v>
      </c>
      <c r="S334" s="193">
        <f>_xlfn.IFNA(INDEX('I.KI 2016-17'!Y$8:Y$391,MATCH($B334,'I.KI 2016-17'!$B$8:$B$391,0)),"")</f>
        <v>0</v>
      </c>
      <c r="T334" s="193">
        <f>_xlfn.IFNA(INDEX('I.KI 2016-17'!Z$8:Z$391,MATCH($B334,'I.KI 2016-17'!$B$8:$B$391,0)),"")</f>
        <v>0</v>
      </c>
      <c r="U334" s="157">
        <f>_xlfn.IFNA(INDEX('I.KI 2016-17'!AA$8:AA$391,MATCH($B334,'I.KI 2016-17'!$B$8:$B$391,0)),"")</f>
        <v>0</v>
      </c>
      <c r="V334" s="149"/>
      <c r="W334" s="154">
        <f>_xlfn.IFNA(INDEX('I.KI 2016-17'!$H$8:$H$391,MATCH(B334,'I.KI 2016-17'!$B$8:$B$391,0)),"")</f>
        <v>0.65504218889800003</v>
      </c>
      <c r="X334" s="153">
        <f>_xlfn.IFNA(INDEX('I.KI 2016-17'!$I$8:$I$391,MATCH(B334,'I.KI 2016-17'!$B$8:$B$391,0)),"")</f>
        <v>2.106524728333</v>
      </c>
      <c r="Y334" s="155">
        <f>_xlfn.IFNA(INDEX('I.KI 2016-17'!$G$8:$G$391,MATCH(B334,'I.KI 2016-17'!$B$8:$B$391,0)),"")</f>
        <v>2.7615669172309998</v>
      </c>
      <c r="Z334" s="149"/>
      <c r="AA334" s="156">
        <f>_xlfn.IFNA(IF($B334=$B$382,0,_xlfn.IFNA(INDEX('I.Supplementary 2017-18'!N$8:N$35,MATCH($B334,'I.Supplementary 2017-18'!$B$8:$B$35,0)),INDEX('I.KI 2017-18'!N$9:N$393,MATCH($B334,'I.KI 2017-18'!$B$9:$B$393,0)))),"")</f>
        <v>0</v>
      </c>
      <c r="AB334" s="193">
        <f>_xlfn.IFNA(IF($B334=$B$382,0,_xlfn.IFNA(INDEX('I.Supplementary 2017-18'!O$8:O$35,MATCH($B334,'I.Supplementary 2017-18'!$B$8:$B$35,0)),INDEX('I.KI 2017-18'!O$9:O$393,MATCH($B334,'I.KI 2017-18'!$B$9:$B$393,0)))),"")</f>
        <v>0</v>
      </c>
      <c r="AC334" s="193">
        <f>_xlfn.IFNA(IF($B334=$B$382,0,_xlfn.IFNA(INDEX('I.Supplementary 2017-18'!P$8:P$35,MATCH($B334,'I.Supplementary 2017-18'!$B$8:$B$35,0)),INDEX('I.KI 2017-18'!P$9:P$393,MATCH($B334,'I.KI 2017-18'!$B$9:$B$393,0)))),"")</f>
        <v>0</v>
      </c>
      <c r="AD334" s="193">
        <f>_xlfn.IFNA(IF($B334=$B$382,0,_xlfn.IFNA(INDEX('I.Supplementary 2017-18'!Q$8:Q$35,MATCH($B334,'I.Supplementary 2017-18'!$B$8:$B$35,0)),INDEX('I.KI 2017-18'!Q$9:Q$393,MATCH($B334,'I.KI 2017-18'!$B$9:$B$393,0)))),"")</f>
        <v>0</v>
      </c>
      <c r="AE334" s="157">
        <f>_xlfn.IFNA(IF($B334=$B$382,0,_xlfn.IFNA(INDEX('I.Supplementary 2017-18'!R$8:R$35,MATCH($B334,'I.Supplementary 2017-18'!$B$8:$B$35,0)),INDEX('I.KI 2017-18'!R$9:R$393,MATCH($B334,'I.KI 2017-18'!$B$9:$B$393,0)))),"")</f>
        <v>0</v>
      </c>
      <c r="AF334" s="156">
        <f>_xlfn.IFNA(IF($B334=$B$382,0,_xlfn.IFNA(INDEX('I.Supplementary 2017-18'!S$8:S$35,MATCH($B334,'I.Supplementary 2017-18'!$B$8:$B$35,0)),INDEX('I.KI 2017-18'!S$9:S$393,MATCH($B334,'I.KI 2017-18'!$B$9:$B$393,0)))),"")</f>
        <v>0</v>
      </c>
      <c r="AG334" s="193">
        <f>_xlfn.IFNA(IF($B334=$B$382,0,_xlfn.IFNA(INDEX('I.Supplementary 2017-18'!T$8:T$35,MATCH($B334,'I.Supplementary 2017-18'!$B$8:$B$35,0)),INDEX('I.KI 2017-18'!T$9:T$393,MATCH($B334,'I.KI 2017-18'!$B$9:$B$393,0)))),"")</f>
        <v>2.1495315891194595</v>
      </c>
      <c r="AH334" s="193">
        <f>_xlfn.IFNA(IF($B334=$B$382,0,_xlfn.IFNA(INDEX('I.Supplementary 2017-18'!U$8:U$35,MATCH($B334,'I.Supplementary 2017-18'!$B$8:$B$35,0)),INDEX('I.KI 2017-18'!U$9:U$393,MATCH($B334,'I.KI 2017-18'!$B$9:$B$393,0)))),"")</f>
        <v>0</v>
      </c>
      <c r="AI334" s="193">
        <f>_xlfn.IFNA(IF($B334=$B$382,0,_xlfn.IFNA(INDEX('I.Supplementary 2017-18'!V$8:V$35,MATCH($B334,'I.Supplementary 2017-18'!$B$8:$B$35,0)),INDEX('I.KI 2017-18'!V$9:V$393,MATCH($B334,'I.KI 2017-18'!$B$9:$B$393,0)))),"")</f>
        <v>0</v>
      </c>
      <c r="AJ334" s="157">
        <f>_xlfn.IFNA(IF($B334=$B$382,0,_xlfn.IFNA(INDEX('I.Supplementary 2017-18'!W$8:W$35,MATCH($B334,'I.Supplementary 2017-18'!$B$8:$B$35,0)),INDEX('I.KI 2017-18'!W$9:W$393,MATCH($B334,'I.KI 2017-18'!$B$9:$B$393,0)))),"")</f>
        <v>0</v>
      </c>
      <c r="AK334" s="156">
        <f>_xlfn.IFNA(IF($B334=$B$382,0,_xlfn.IFNA(INDEX('I.Supplementary 2017-18'!X$8:X$35,MATCH($B334,'I.Supplementary 2017-18'!$B$8:$B$35,0)),INDEX('I.KI 2017-18'!X$9:X$393,MATCH($B334,'I.KI 2017-18'!$B$9:$B$393,0)))),"")</f>
        <v>0</v>
      </c>
      <c r="AL334" s="193">
        <f>_xlfn.IFNA(IF($B334=$B$382,0,_xlfn.IFNA(INDEX('I.Supplementary 2017-18'!Y$8:Y$35,MATCH($B334,'I.Supplementary 2017-18'!$B$8:$B$35,0)),INDEX('I.KI 2017-18'!Y$9:Y$393,MATCH($B334,'I.KI 2017-18'!$B$9:$B$393,0)))),"")</f>
        <v>2.1495315891194595</v>
      </c>
      <c r="AM334" s="193">
        <f>_xlfn.IFNA(IF($B334=$B$382,0,_xlfn.IFNA(INDEX('I.Supplementary 2017-18'!Z$8:Z$35,MATCH($B334,'I.Supplementary 2017-18'!$B$8:$B$35,0)),INDEX('I.KI 2017-18'!Z$9:Z$393,MATCH($B334,'I.KI 2017-18'!$B$9:$B$393,0)))),"")</f>
        <v>0</v>
      </c>
      <c r="AN334" s="193">
        <f>_xlfn.IFNA(IF($B334=$B$382,0,_xlfn.IFNA(INDEX('I.Supplementary 2017-18'!AA$8:AA$35,MATCH($B334,'I.Supplementary 2017-18'!$B$8:$B$35,0)),INDEX('I.KI 2017-18'!AA$9:AA$393,MATCH($B334,'I.KI 2017-18'!$B$9:$B$393,0)))),"")</f>
        <v>0</v>
      </c>
      <c r="AO334" s="157">
        <f>_xlfn.IFNA(IF($B334=$B$382,0,_xlfn.IFNA(INDEX('I.Supplementary 2017-18'!AB$8:AB$35,MATCH($B334,'I.Supplementary 2017-18'!$B$8:$B$35,0)),INDEX('I.KI 2017-18'!AB$9:AB$393,MATCH($B334,'I.KI 2017-18'!$B$9:$B$393,0)))),"")</f>
        <v>0</v>
      </c>
      <c r="AP334" s="149"/>
      <c r="AQ334" s="156">
        <f>_xlfn.IFNA(IF($B334=$B$381,0,IF($B334=$B$382,0,_xlfn.IFNA(INDEX('I.Supplementary 2017-18'!I$8:I$35,MATCH($B334,'I.Supplementary 2017-18'!$B$8:$B$35,0)),INDEX('I.KI 2017-18'!I$9:I$393,MATCH($B334,'I.KI 2017-18'!$B$9:$B$393,0))))),"")</f>
        <v>0</v>
      </c>
      <c r="AR334" s="149">
        <f>_xlfn.IFNA(IF($B334=$B$381,0,IF($B334=$B$382,0,_xlfn.IFNA(INDEX('I.Supplementary 2017-18'!J$8:J$35,MATCH($B334,'I.Supplementary 2017-18'!$B$8:$B$35,0)),INDEX('I.KI 2017-18'!J$9:J$393,MATCH($B334,'I.KI 2017-18'!$B$9:$B$393,0))))),"")</f>
        <v>2.1495315891194595</v>
      </c>
      <c r="AS334" s="157">
        <f>_xlfn.IFNA(IF($B334=$B$381,0,IF($B334=$B$382,0,_xlfn.IFNA(INDEX('I.Supplementary 2017-18'!H$8:H$35,MATCH($B334,'I.Supplementary 2017-18'!$B$8:$B$35,0)),INDEX('I.KI 2017-18'!H$9:H$393,MATCH($B334,'I.KI 2017-18'!$B$9:$B$393,0))))),"")</f>
        <v>2.1495315891194595</v>
      </c>
      <c r="AT334" s="149"/>
      <c r="AU334" s="156">
        <f>_xlfn.IFNA(_xlfn.IFNA(INDEX('I.Supplementary 2018-19'!P$8:P$157,MATCH($B334,'I.Supplementary 2018-19'!$B$8:$B$157,0)),INDEX('I.KI 2018-19'!P$9:P$393,MATCH($B334,'I.KI 2018-19'!$B$9:$B$393,0))),"")</f>
        <v>0</v>
      </c>
      <c r="AV334" s="193">
        <f>_xlfn.IFNA(_xlfn.IFNA(INDEX('I.Supplementary 2018-19'!Q$8:Q$157,MATCH($B334,'I.Supplementary 2018-19'!$B$8:$B$157,0)),INDEX('I.KI 2018-19'!Q$9:Q$393,MATCH($B334,'I.KI 2018-19'!$B$9:$B$393,0))),"")</f>
        <v>0</v>
      </c>
      <c r="AW334" s="193">
        <f>_xlfn.IFNA(_xlfn.IFNA(INDEX('I.Supplementary 2018-19'!R$8:R$157,MATCH($B334,'I.Supplementary 2018-19'!$B$8:$B$157,0)),INDEX('I.KI 2018-19'!R$9:R$393,MATCH($B334,'I.KI 2018-19'!$B$9:$B$393,0))),"")</f>
        <v>0</v>
      </c>
      <c r="AX334" s="193">
        <f>_xlfn.IFNA(_xlfn.IFNA(INDEX('I.Supplementary 2018-19'!S$8:S$157,MATCH($B334,'I.Supplementary 2018-19'!$B$8:$B$157,0)),INDEX('I.KI 2018-19'!S$9:S$393,MATCH($B334,'I.KI 2018-19'!$B$9:$B$393,0))),"")</f>
        <v>0</v>
      </c>
      <c r="AY334" s="157">
        <f>_xlfn.IFNA(_xlfn.IFNA(INDEX('I.Supplementary 2018-19'!T$8:T$157,MATCH($B334,'I.Supplementary 2018-19'!$B$8:$B$157,0)),INDEX('I.KI 2018-19'!T$9:T$393,MATCH($B334,'I.KI 2018-19'!$B$9:$B$393,0))),"")</f>
        <v>0</v>
      </c>
      <c r="AZ334" s="156">
        <f>_xlfn.IFNA(_xlfn.IFNA(INDEX('I.Supplementary 2018-19'!U$8:U$157,MATCH($B334,'I.Supplementary 2018-19'!$B$8:$B$157,0)),INDEX('I.KI 2018-19'!U$9:U$393,MATCH($B334,'I.KI 2018-19'!$B$9:$B$393,0))),"")</f>
        <v>0</v>
      </c>
      <c r="BA334" s="193">
        <f>_xlfn.IFNA(_xlfn.IFNA(INDEX('I.Supplementary 2018-19'!V$8:V$157,MATCH($B334,'I.Supplementary 2018-19'!$B$8:$B$157,0)),INDEX('I.KI 2018-19'!V$9:V$393,MATCH($B334,'I.KI 2018-19'!$B$9:$B$393,0))),"")</f>
        <v>2.2141097913676835</v>
      </c>
      <c r="BB334" s="193">
        <f>_xlfn.IFNA(_xlfn.IFNA(INDEX('I.Supplementary 2018-19'!W$8:W$157,MATCH($B334,'I.Supplementary 2018-19'!$B$8:$B$157,0)),INDEX('I.KI 2018-19'!W$9:W$393,MATCH($B334,'I.KI 2018-19'!$B$9:$B$393,0))),"")</f>
        <v>0</v>
      </c>
      <c r="BC334" s="193">
        <f>_xlfn.IFNA(_xlfn.IFNA(INDEX('I.Supplementary 2018-19'!X$8:X$157,MATCH($B334,'I.Supplementary 2018-19'!$B$8:$B$157,0)),INDEX('I.KI 2018-19'!X$9:X$393,MATCH($B334,'I.KI 2018-19'!$B$9:$B$393,0))),"")</f>
        <v>0</v>
      </c>
      <c r="BD334" s="157">
        <f>_xlfn.IFNA(_xlfn.IFNA(INDEX('I.Supplementary 2018-19'!Y$8:Y$157,MATCH($B334,'I.Supplementary 2018-19'!$B$8:$B$157,0)),INDEX('I.KI 2018-19'!Y$9:Y$393,MATCH($B334,'I.KI 2018-19'!$B$9:$B$393,0))),"")</f>
        <v>0</v>
      </c>
      <c r="BE334" s="156">
        <f>_xlfn.IFNA(_xlfn.IFNA(INDEX('I.Supplementary 2018-19'!Z$8:Z$157,MATCH($B334,'I.Supplementary 2018-19'!$B$8:$B$157,0)),INDEX('I.KI 2018-19'!Z$9:Z$393,MATCH($B334,'I.KI 2018-19'!$B$9:$B$393,0))),"")</f>
        <v>0</v>
      </c>
      <c r="BF334" s="193">
        <f>_xlfn.IFNA(_xlfn.IFNA(INDEX('I.Supplementary 2018-19'!AA$8:AA$157,MATCH($B334,'I.Supplementary 2018-19'!$B$8:$B$157,0)),INDEX('I.KI 2018-19'!AA$9:AA$393,MATCH($B334,'I.KI 2018-19'!$B$9:$B$393,0))),"")</f>
        <v>2.2141097913676835</v>
      </c>
      <c r="BG334" s="193">
        <f>_xlfn.IFNA(_xlfn.IFNA(INDEX('I.Supplementary 2018-19'!AB$8:AB$157,MATCH($B334,'I.Supplementary 2018-19'!$B$8:$B$157,0)),INDEX('I.KI 2018-19'!AB$9:AB$393,MATCH($B334,'I.KI 2018-19'!$B$9:$B$393,0))),"")</f>
        <v>0</v>
      </c>
      <c r="BH334" s="193">
        <f>_xlfn.IFNA(_xlfn.IFNA(INDEX('I.Supplementary 2018-19'!AC$8:AC$157,MATCH($B334,'I.Supplementary 2018-19'!$B$8:$B$157,0)),INDEX('I.KI 2018-19'!AC$9:AC$393,MATCH($B334,'I.KI 2018-19'!$B$9:$B$393,0))),"")</f>
        <v>0</v>
      </c>
      <c r="BI334" s="157">
        <f>_xlfn.IFNA(_xlfn.IFNA(INDEX('I.Supplementary 2018-19'!AD$8:AD$157,MATCH($B334,'I.Supplementary 2018-19'!$B$8:$B$157,0)),INDEX('I.KI 2018-19'!AD$9:AD$393,MATCH($B334,'I.KI 2018-19'!$B$9:$B$393,0))),"")</f>
        <v>0</v>
      </c>
      <c r="BJ334" s="149"/>
      <c r="BK334" s="156">
        <f>_xlfn.IFNA(IF($B334=$B$381,0,IF($B334=$B$382,0,_xlfn.IFNA(INDEX('I.Supplementary 2018-19'!I$8:I$157,MATCH($B334,'I.Supplementary 2018-19'!$B$8:$B$157,0)),INDEX('I.KI 2018-19'!I$9:I$393,MATCH($B334,'I.KI 2018-19'!$B$9:$B$393,0))))),"")</f>
        <v>0</v>
      </c>
      <c r="BL334" s="149">
        <f>_xlfn.IFNA(IF($B334=$B$381,0,IF($B334=$B$382,0,_xlfn.IFNA(INDEX('I.Supplementary 2018-19'!J$8:J$157,MATCH($B334,'I.Supplementary 2018-19'!$B$8:$B$157,0)),INDEX('I.KI 2018-19'!J$9:J$393,MATCH($B334,'I.KI 2018-19'!$B$9:$B$393,0))))),"")</f>
        <v>2.2141097913676835</v>
      </c>
      <c r="BM334" s="157">
        <f>_xlfn.IFNA(IF($B334=$B$381,0,IF($B334=$B$382,0,_xlfn.IFNA(INDEX('I.Supplementary 2018-19'!H$8:H$157,MATCH($B334,'I.Supplementary 2018-19'!$B$8:$B$157,0)),INDEX('I.KI 2018-19'!H$9:H$393,MATCH($B334,'I.KI 2018-19'!$B$9:$B$393,0))))),"")</f>
        <v>2.2141097913676835</v>
      </c>
    </row>
    <row r="335" spans="2:65">
      <c r="B335" s="121" t="str">
        <f>'Calculations for 2021-22'!B335</f>
        <v>E1102</v>
      </c>
      <c r="C335" s="160" t="str">
        <f>'Calculations for 2021-22'!D335</f>
        <v>E1102</v>
      </c>
      <c r="D335" t="str">
        <f>'Calculations for 2021-22'!E335</f>
        <v>UNINFIR</v>
      </c>
      <c r="E335">
        <f>'Calculations for 2021-22'!F335</f>
        <v>0</v>
      </c>
      <c r="F335" s="120" t="str">
        <f>'Calculations for 2021-22'!H335</f>
        <v>Torbay</v>
      </c>
      <c r="G335" s="156">
        <f>_xlfn.IFNA(INDEX('I.KI 2016-17'!M$8:M$391,MATCH($B335,'I.KI 2016-17'!$B$8:$B$391,0)),"")</f>
        <v>18.015427096218001</v>
      </c>
      <c r="H335" s="149">
        <f>_xlfn.IFNA(INDEX('I.KI 2016-17'!N$8:N$391,MATCH($B335,'I.KI 2016-17'!$B$8:$B$391,0)),"")</f>
        <v>2.039874468661</v>
      </c>
      <c r="I335" s="149">
        <f>_xlfn.IFNA(INDEX('I.KI 2016-17'!O$8:O$391,MATCH($B335,'I.KI 2016-17'!$B$8:$B$391,0)),"")</f>
        <v>0</v>
      </c>
      <c r="J335" s="149">
        <f>_xlfn.IFNA(INDEX('I.KI 2016-17'!P$8:P$391,MATCH($B335,'I.KI 2016-17'!$B$8:$B$391,0)),"")</f>
        <v>0</v>
      </c>
      <c r="K335" s="157">
        <f>_xlfn.IFNA(INDEX('I.KI 2016-17'!Q$8:Q$391,MATCH($B335,'I.KI 2016-17'!$B$8:$B$391,0)),"")</f>
        <v>0</v>
      </c>
      <c r="L335" s="156">
        <f>_xlfn.IFNA(INDEX('I.KI 2016-17'!R$8:R$391,MATCH($B335,'I.KI 2016-17'!$B$8:$B$391,0)),"")</f>
        <v>25.957930624389999</v>
      </c>
      <c r="M335" s="193">
        <f>_xlfn.IFNA(INDEX('I.KI 2016-17'!S$8:S$391,MATCH($B335,'I.KI 2016-17'!$B$8:$B$391,0)),"")</f>
        <v>3.8226200429569999</v>
      </c>
      <c r="N335" s="193">
        <f>_xlfn.IFNA(INDEX('I.KI 2016-17'!T$8:T$391,MATCH($B335,'I.KI 2016-17'!$B$8:$B$391,0)),"")</f>
        <v>0</v>
      </c>
      <c r="O335" s="193">
        <f>_xlfn.IFNA(INDEX('I.KI 2016-17'!U$8:U$391,MATCH($B335,'I.KI 2016-17'!$B$8:$B$391,0)),"")</f>
        <v>0</v>
      </c>
      <c r="P335" s="157">
        <f>_xlfn.IFNA(INDEX('I.KI 2016-17'!V$8:V$391,MATCH($B335,'I.KI 2016-17'!$B$8:$B$391,0)),"")</f>
        <v>0</v>
      </c>
      <c r="Q335" s="156">
        <f>_xlfn.IFNA(INDEX('I.KI 2016-17'!W$8:W$391,MATCH($B335,'I.KI 2016-17'!$B$8:$B$391,0)),"")</f>
        <v>43.973357720608</v>
      </c>
      <c r="R335" s="193">
        <f>_xlfn.IFNA(INDEX('I.KI 2016-17'!X$8:X$391,MATCH($B335,'I.KI 2016-17'!$B$8:$B$391,0)),"")</f>
        <v>5.8624945116179994</v>
      </c>
      <c r="S335" s="193">
        <f>_xlfn.IFNA(INDEX('I.KI 2016-17'!Y$8:Y$391,MATCH($B335,'I.KI 2016-17'!$B$8:$B$391,0)),"")</f>
        <v>0</v>
      </c>
      <c r="T335" s="193">
        <f>_xlfn.IFNA(INDEX('I.KI 2016-17'!Z$8:Z$391,MATCH($B335,'I.KI 2016-17'!$B$8:$B$391,0)),"")</f>
        <v>0</v>
      </c>
      <c r="U335" s="157">
        <f>_xlfn.IFNA(INDEX('I.KI 2016-17'!AA$8:AA$391,MATCH($B335,'I.KI 2016-17'!$B$8:$B$391,0)),"")</f>
        <v>0</v>
      </c>
      <c r="V335" s="149"/>
      <c r="W335" s="154">
        <f>_xlfn.IFNA(INDEX('I.KI 2016-17'!$H$8:$H$391,MATCH(B335,'I.KI 2016-17'!$B$8:$B$391,0)),"")</f>
        <v>20.055301564878999</v>
      </c>
      <c r="X335" s="153">
        <f>_xlfn.IFNA(INDEX('I.KI 2016-17'!$I$8:$I$391,MATCH(B335,'I.KI 2016-17'!$B$8:$B$391,0)),"")</f>
        <v>29.780550667347001</v>
      </c>
      <c r="Y335" s="155">
        <f>_xlfn.IFNA(INDEX('I.KI 2016-17'!$G$8:$G$391,MATCH(B335,'I.KI 2016-17'!$B$8:$B$391,0)),"")</f>
        <v>49.835852232226003</v>
      </c>
      <c r="Z335" s="149"/>
      <c r="AA335" s="156">
        <f>_xlfn.IFNA(IF($B335=$B$382,0,_xlfn.IFNA(INDEX('I.Supplementary 2017-18'!N$8:N$35,MATCH($B335,'I.Supplementary 2017-18'!$B$8:$B$35,0)),INDEX('I.KI 2017-18'!N$9:N$393,MATCH($B335,'I.KI 2017-18'!$B$9:$B$393,0)))),"")</f>
        <v>12.97421888728296</v>
      </c>
      <c r="AB335" s="193">
        <f>_xlfn.IFNA(IF($B335=$B$382,0,_xlfn.IFNA(INDEX('I.Supplementary 2017-18'!O$8:O$35,MATCH($B335,'I.Supplementary 2017-18'!$B$8:$B$35,0)),INDEX('I.KI 2017-18'!O$9:O$393,MATCH($B335,'I.KI 2017-18'!$B$9:$B$393,0)))),"")</f>
        <v>1.2136944325967953</v>
      </c>
      <c r="AC335" s="193">
        <f>_xlfn.IFNA(IF($B335=$B$382,0,_xlfn.IFNA(INDEX('I.Supplementary 2017-18'!P$8:P$35,MATCH($B335,'I.Supplementary 2017-18'!$B$8:$B$35,0)),INDEX('I.KI 2017-18'!P$9:P$393,MATCH($B335,'I.KI 2017-18'!$B$9:$B$393,0)))),"")</f>
        <v>0</v>
      </c>
      <c r="AD335" s="193">
        <f>_xlfn.IFNA(IF($B335=$B$382,0,_xlfn.IFNA(INDEX('I.Supplementary 2017-18'!Q$8:Q$35,MATCH($B335,'I.Supplementary 2017-18'!$B$8:$B$35,0)),INDEX('I.KI 2017-18'!Q$9:Q$393,MATCH($B335,'I.KI 2017-18'!$B$9:$B$393,0)))),"")</f>
        <v>0</v>
      </c>
      <c r="AE335" s="157">
        <f>_xlfn.IFNA(IF($B335=$B$382,0,_xlfn.IFNA(INDEX('I.Supplementary 2017-18'!R$8:R$35,MATCH($B335,'I.Supplementary 2017-18'!$B$8:$B$35,0)),INDEX('I.KI 2017-18'!R$9:R$393,MATCH($B335,'I.KI 2017-18'!$B$9:$B$393,0)))),"")</f>
        <v>0</v>
      </c>
      <c r="AF335" s="156">
        <f>_xlfn.IFNA(IF($B335=$B$382,0,_xlfn.IFNA(INDEX('I.Supplementary 2017-18'!S$8:S$35,MATCH($B335,'I.Supplementary 2017-18'!$B$8:$B$35,0)),INDEX('I.KI 2017-18'!S$9:S$393,MATCH($B335,'I.KI 2017-18'!$B$9:$B$393,0)))),"")</f>
        <v>26.487888375966527</v>
      </c>
      <c r="AG335" s="193">
        <f>_xlfn.IFNA(IF($B335=$B$382,0,_xlfn.IFNA(INDEX('I.Supplementary 2017-18'!T$8:T$35,MATCH($B335,'I.Supplementary 2017-18'!$B$8:$B$35,0)),INDEX('I.KI 2017-18'!T$9:T$393,MATCH($B335,'I.KI 2017-18'!$B$9:$B$393,0)))),"")</f>
        <v>3.9006627479942577</v>
      </c>
      <c r="AH335" s="193">
        <f>_xlfn.IFNA(IF($B335=$B$382,0,_xlfn.IFNA(INDEX('I.Supplementary 2017-18'!U$8:U$35,MATCH($B335,'I.Supplementary 2017-18'!$B$8:$B$35,0)),INDEX('I.KI 2017-18'!U$9:U$393,MATCH($B335,'I.KI 2017-18'!$B$9:$B$393,0)))),"")</f>
        <v>0</v>
      </c>
      <c r="AI335" s="193">
        <f>_xlfn.IFNA(IF($B335=$B$382,0,_xlfn.IFNA(INDEX('I.Supplementary 2017-18'!V$8:V$35,MATCH($B335,'I.Supplementary 2017-18'!$B$8:$B$35,0)),INDEX('I.KI 2017-18'!V$9:V$393,MATCH($B335,'I.KI 2017-18'!$B$9:$B$393,0)))),"")</f>
        <v>0</v>
      </c>
      <c r="AJ335" s="157">
        <f>_xlfn.IFNA(IF($B335=$B$382,0,_xlfn.IFNA(INDEX('I.Supplementary 2017-18'!W$8:W$35,MATCH($B335,'I.Supplementary 2017-18'!$B$8:$B$35,0)),INDEX('I.KI 2017-18'!W$9:W$393,MATCH($B335,'I.KI 2017-18'!$B$9:$B$393,0)))),"")</f>
        <v>0</v>
      </c>
      <c r="AK335" s="156">
        <f>_xlfn.IFNA(IF($B335=$B$382,0,_xlfn.IFNA(INDEX('I.Supplementary 2017-18'!X$8:X$35,MATCH($B335,'I.Supplementary 2017-18'!$B$8:$B$35,0)),INDEX('I.KI 2017-18'!X$9:X$393,MATCH($B335,'I.KI 2017-18'!$B$9:$B$393,0)))),"")</f>
        <v>39.462107263249486</v>
      </c>
      <c r="AL335" s="193">
        <f>_xlfn.IFNA(IF($B335=$B$382,0,_xlfn.IFNA(INDEX('I.Supplementary 2017-18'!Y$8:Y$35,MATCH($B335,'I.Supplementary 2017-18'!$B$8:$B$35,0)),INDEX('I.KI 2017-18'!Y$9:Y$393,MATCH($B335,'I.KI 2017-18'!$B$9:$B$393,0)))),"")</f>
        <v>5.1143571805910533</v>
      </c>
      <c r="AM335" s="193">
        <f>_xlfn.IFNA(IF($B335=$B$382,0,_xlfn.IFNA(INDEX('I.Supplementary 2017-18'!Z$8:Z$35,MATCH($B335,'I.Supplementary 2017-18'!$B$8:$B$35,0)),INDEX('I.KI 2017-18'!Z$9:Z$393,MATCH($B335,'I.KI 2017-18'!$B$9:$B$393,0)))),"")</f>
        <v>0</v>
      </c>
      <c r="AN335" s="193">
        <f>_xlfn.IFNA(IF($B335=$B$382,0,_xlfn.IFNA(INDEX('I.Supplementary 2017-18'!AA$8:AA$35,MATCH($B335,'I.Supplementary 2017-18'!$B$8:$B$35,0)),INDEX('I.KI 2017-18'!AA$9:AA$393,MATCH($B335,'I.KI 2017-18'!$B$9:$B$393,0)))),"")</f>
        <v>0</v>
      </c>
      <c r="AO335" s="157">
        <f>_xlfn.IFNA(IF($B335=$B$382,0,_xlfn.IFNA(INDEX('I.Supplementary 2017-18'!AB$8:AB$35,MATCH($B335,'I.Supplementary 2017-18'!$B$8:$B$35,0)),INDEX('I.KI 2017-18'!AB$9:AB$393,MATCH($B335,'I.KI 2017-18'!$B$9:$B$393,0)))),"")</f>
        <v>0</v>
      </c>
      <c r="AP335" s="149"/>
      <c r="AQ335" s="156">
        <f>_xlfn.IFNA(IF($B335=$B$381,0,IF($B335=$B$382,0,_xlfn.IFNA(INDEX('I.Supplementary 2017-18'!I$8:I$35,MATCH($B335,'I.Supplementary 2017-18'!$B$8:$B$35,0)),INDEX('I.KI 2017-18'!I$9:I$393,MATCH($B335,'I.KI 2017-18'!$B$9:$B$393,0))))),"")</f>
        <v>14.187913319879755</v>
      </c>
      <c r="AR335" s="149">
        <f>_xlfn.IFNA(IF($B335=$B$381,0,IF($B335=$B$382,0,_xlfn.IFNA(INDEX('I.Supplementary 2017-18'!J$8:J$35,MATCH($B335,'I.Supplementary 2017-18'!$B$8:$B$35,0)),INDEX('I.KI 2017-18'!J$9:J$393,MATCH($B335,'I.KI 2017-18'!$B$9:$B$393,0))))),"")</f>
        <v>30.388551123960784</v>
      </c>
      <c r="AS335" s="157">
        <f>_xlfn.IFNA(IF($B335=$B$381,0,IF($B335=$B$382,0,_xlfn.IFNA(INDEX('I.Supplementary 2017-18'!H$8:H$35,MATCH($B335,'I.Supplementary 2017-18'!$B$8:$B$35,0)),INDEX('I.KI 2017-18'!H$9:H$393,MATCH($B335,'I.KI 2017-18'!$B$9:$B$393,0))))),"")</f>
        <v>44.576464443840536</v>
      </c>
      <c r="AT335" s="149"/>
      <c r="AU335" s="156">
        <f>_xlfn.IFNA(_xlfn.IFNA(INDEX('I.Supplementary 2018-19'!P$8:P$157,MATCH($B335,'I.Supplementary 2018-19'!$B$8:$B$157,0)),INDEX('I.KI 2018-19'!P$9:P$393,MATCH($B335,'I.KI 2018-19'!$B$9:$B$393,0))),"")</f>
        <v>9.6141724226810563</v>
      </c>
      <c r="AV335" s="193">
        <f>_xlfn.IFNA(_xlfn.IFNA(INDEX('I.Supplementary 2018-19'!Q$8:Q$157,MATCH($B335,'I.Supplementary 2018-19'!$B$8:$B$157,0)),INDEX('I.KI 2018-19'!Q$9:Q$393,MATCH($B335,'I.KI 2018-19'!$B$9:$B$393,0))),"")</f>
        <v>0.69594044862175453</v>
      </c>
      <c r="AW335" s="193">
        <f>_xlfn.IFNA(_xlfn.IFNA(INDEX('I.Supplementary 2018-19'!R$8:R$157,MATCH($B335,'I.Supplementary 2018-19'!$B$8:$B$157,0)),INDEX('I.KI 2018-19'!R$9:R$393,MATCH($B335,'I.KI 2018-19'!$B$9:$B$393,0))),"")</f>
        <v>0</v>
      </c>
      <c r="AX335" s="193">
        <f>_xlfn.IFNA(_xlfn.IFNA(INDEX('I.Supplementary 2018-19'!S$8:S$157,MATCH($B335,'I.Supplementary 2018-19'!$B$8:$B$157,0)),INDEX('I.KI 2018-19'!S$9:S$393,MATCH($B335,'I.KI 2018-19'!$B$9:$B$393,0))),"")</f>
        <v>0</v>
      </c>
      <c r="AY335" s="157">
        <f>_xlfn.IFNA(_xlfn.IFNA(INDEX('I.Supplementary 2018-19'!T$8:T$157,MATCH($B335,'I.Supplementary 2018-19'!$B$8:$B$157,0)),INDEX('I.KI 2018-19'!T$9:T$393,MATCH($B335,'I.KI 2018-19'!$B$9:$B$393,0))),"")</f>
        <v>0</v>
      </c>
      <c r="AZ335" s="156">
        <f>_xlfn.IFNA(_xlfn.IFNA(INDEX('I.Supplementary 2018-19'!U$8:U$157,MATCH($B335,'I.Supplementary 2018-19'!$B$8:$B$157,0)),INDEX('I.KI 2018-19'!U$9:U$393,MATCH($B335,'I.KI 2018-19'!$B$9:$B$393,0))),"")</f>
        <v>27.283661846489125</v>
      </c>
      <c r="BA335" s="193">
        <f>_xlfn.IFNA(_xlfn.IFNA(INDEX('I.Supplementary 2018-19'!V$8:V$157,MATCH($B335,'I.Supplementary 2018-19'!$B$8:$B$157,0)),INDEX('I.KI 2018-19'!V$9:V$393,MATCH($B335,'I.KI 2018-19'!$B$9:$B$393,0))),"")</f>
        <v>4.017850040852454</v>
      </c>
      <c r="BB335" s="193">
        <f>_xlfn.IFNA(_xlfn.IFNA(INDEX('I.Supplementary 2018-19'!W$8:W$157,MATCH($B335,'I.Supplementary 2018-19'!$B$8:$B$157,0)),INDEX('I.KI 2018-19'!W$9:W$393,MATCH($B335,'I.KI 2018-19'!$B$9:$B$393,0))),"")</f>
        <v>0</v>
      </c>
      <c r="BC335" s="193">
        <f>_xlfn.IFNA(_xlfn.IFNA(INDEX('I.Supplementary 2018-19'!X$8:X$157,MATCH($B335,'I.Supplementary 2018-19'!$B$8:$B$157,0)),INDEX('I.KI 2018-19'!X$9:X$393,MATCH($B335,'I.KI 2018-19'!$B$9:$B$393,0))),"")</f>
        <v>0</v>
      </c>
      <c r="BD335" s="157">
        <f>_xlfn.IFNA(_xlfn.IFNA(INDEX('I.Supplementary 2018-19'!Y$8:Y$157,MATCH($B335,'I.Supplementary 2018-19'!$B$8:$B$157,0)),INDEX('I.KI 2018-19'!Y$9:Y$393,MATCH($B335,'I.KI 2018-19'!$B$9:$B$393,0))),"")</f>
        <v>0</v>
      </c>
      <c r="BE335" s="156">
        <f>_xlfn.IFNA(_xlfn.IFNA(INDEX('I.Supplementary 2018-19'!Z$8:Z$157,MATCH($B335,'I.Supplementary 2018-19'!$B$8:$B$157,0)),INDEX('I.KI 2018-19'!Z$9:Z$393,MATCH($B335,'I.KI 2018-19'!$B$9:$B$393,0))),"")</f>
        <v>36.897834269170183</v>
      </c>
      <c r="BF335" s="193">
        <f>_xlfn.IFNA(_xlfn.IFNA(INDEX('I.Supplementary 2018-19'!AA$8:AA$157,MATCH($B335,'I.Supplementary 2018-19'!$B$8:$B$157,0)),INDEX('I.KI 2018-19'!AA$9:AA$393,MATCH($B335,'I.KI 2018-19'!$B$9:$B$393,0))),"")</f>
        <v>4.7137904894742082</v>
      </c>
      <c r="BG335" s="193">
        <f>_xlfn.IFNA(_xlfn.IFNA(INDEX('I.Supplementary 2018-19'!AB$8:AB$157,MATCH($B335,'I.Supplementary 2018-19'!$B$8:$B$157,0)),INDEX('I.KI 2018-19'!AB$9:AB$393,MATCH($B335,'I.KI 2018-19'!$B$9:$B$393,0))),"")</f>
        <v>0</v>
      </c>
      <c r="BH335" s="193">
        <f>_xlfn.IFNA(_xlfn.IFNA(INDEX('I.Supplementary 2018-19'!AC$8:AC$157,MATCH($B335,'I.Supplementary 2018-19'!$B$8:$B$157,0)),INDEX('I.KI 2018-19'!AC$9:AC$393,MATCH($B335,'I.KI 2018-19'!$B$9:$B$393,0))),"")</f>
        <v>0</v>
      </c>
      <c r="BI335" s="157">
        <f>_xlfn.IFNA(_xlfn.IFNA(INDEX('I.Supplementary 2018-19'!AD$8:AD$157,MATCH($B335,'I.Supplementary 2018-19'!$B$8:$B$157,0)),INDEX('I.KI 2018-19'!AD$9:AD$393,MATCH($B335,'I.KI 2018-19'!$B$9:$B$393,0))),"")</f>
        <v>0</v>
      </c>
      <c r="BJ335" s="149"/>
      <c r="BK335" s="156">
        <f>_xlfn.IFNA(IF($B335=$B$381,0,IF($B335=$B$382,0,_xlfn.IFNA(INDEX('I.Supplementary 2018-19'!I$8:I$157,MATCH($B335,'I.Supplementary 2018-19'!$B$8:$B$157,0)),INDEX('I.KI 2018-19'!I$9:I$393,MATCH($B335,'I.KI 2018-19'!$B$9:$B$393,0))))),"")</f>
        <v>10.31011287130281</v>
      </c>
      <c r="BL335" s="149">
        <f>_xlfn.IFNA(IF($B335=$B$381,0,IF($B335=$B$382,0,_xlfn.IFNA(INDEX('I.Supplementary 2018-19'!J$8:J$157,MATCH($B335,'I.Supplementary 2018-19'!$B$8:$B$157,0)),INDEX('I.KI 2018-19'!J$9:J$393,MATCH($B335,'I.KI 2018-19'!$B$9:$B$393,0))))),"")</f>
        <v>31.301511887341576</v>
      </c>
      <c r="BM335" s="157">
        <f>_xlfn.IFNA(IF($B335=$B$381,0,IF($B335=$B$382,0,_xlfn.IFNA(INDEX('I.Supplementary 2018-19'!H$8:H$157,MATCH($B335,'I.Supplementary 2018-19'!$B$8:$B$157,0)),INDEX('I.KI 2018-19'!H$9:H$393,MATCH($B335,'I.KI 2018-19'!$B$9:$B$393,0))))),"")</f>
        <v>41.611624758644382</v>
      </c>
    </row>
    <row r="336" spans="2:65">
      <c r="B336" s="121" t="str">
        <f>'Calculations for 2021-22'!B336</f>
        <v>E1139</v>
      </c>
      <c r="C336" s="160" t="str">
        <f>'Calculations for 2021-22'!D336</f>
        <v>E1139</v>
      </c>
      <c r="D336" t="str">
        <f>'Calculations for 2021-22'!E336</f>
        <v>SD</v>
      </c>
      <c r="E336">
        <f>'Calculations for 2021-22'!F336</f>
        <v>0</v>
      </c>
      <c r="F336" s="120" t="str">
        <f>'Calculations for 2021-22'!H336</f>
        <v>Torridge</v>
      </c>
      <c r="G336" s="156">
        <f>_xlfn.IFNA(INDEX('I.KI 2016-17'!M$8:M$391,MATCH($B336,'I.KI 2016-17'!$B$8:$B$391,0)),"")</f>
        <v>0</v>
      </c>
      <c r="H336" s="149">
        <f>_xlfn.IFNA(INDEX('I.KI 2016-17'!N$8:N$391,MATCH($B336,'I.KI 2016-17'!$B$8:$B$391,0)),"")</f>
        <v>1.1523256710030001</v>
      </c>
      <c r="I336" s="149">
        <f>_xlfn.IFNA(INDEX('I.KI 2016-17'!O$8:O$391,MATCH($B336,'I.KI 2016-17'!$B$8:$B$391,0)),"")</f>
        <v>0</v>
      </c>
      <c r="J336" s="149">
        <f>_xlfn.IFNA(INDEX('I.KI 2016-17'!P$8:P$391,MATCH($B336,'I.KI 2016-17'!$B$8:$B$391,0)),"")</f>
        <v>0</v>
      </c>
      <c r="K336" s="157">
        <f>_xlfn.IFNA(INDEX('I.KI 2016-17'!Q$8:Q$391,MATCH($B336,'I.KI 2016-17'!$B$8:$B$391,0)),"")</f>
        <v>0</v>
      </c>
      <c r="L336" s="156">
        <f>_xlfn.IFNA(INDEX('I.KI 2016-17'!R$8:R$391,MATCH($B336,'I.KI 2016-17'!$B$8:$B$391,0)),"")</f>
        <v>0</v>
      </c>
      <c r="M336" s="193">
        <f>_xlfn.IFNA(INDEX('I.KI 2016-17'!S$8:S$391,MATCH($B336,'I.KI 2016-17'!$B$8:$B$391,0)),"")</f>
        <v>2.178628715281</v>
      </c>
      <c r="N336" s="193">
        <f>_xlfn.IFNA(INDEX('I.KI 2016-17'!T$8:T$391,MATCH($B336,'I.KI 2016-17'!$B$8:$B$391,0)),"")</f>
        <v>0</v>
      </c>
      <c r="O336" s="193">
        <f>_xlfn.IFNA(INDEX('I.KI 2016-17'!U$8:U$391,MATCH($B336,'I.KI 2016-17'!$B$8:$B$391,0)),"")</f>
        <v>0</v>
      </c>
      <c r="P336" s="157">
        <f>_xlfn.IFNA(INDEX('I.KI 2016-17'!V$8:V$391,MATCH($B336,'I.KI 2016-17'!$B$8:$B$391,0)),"")</f>
        <v>0</v>
      </c>
      <c r="Q336" s="156">
        <f>_xlfn.IFNA(INDEX('I.KI 2016-17'!W$8:W$391,MATCH($B336,'I.KI 2016-17'!$B$8:$B$391,0)),"")</f>
        <v>0</v>
      </c>
      <c r="R336" s="193">
        <f>_xlfn.IFNA(INDEX('I.KI 2016-17'!X$8:X$391,MATCH($B336,'I.KI 2016-17'!$B$8:$B$391,0)),"")</f>
        <v>3.3309543862840001</v>
      </c>
      <c r="S336" s="193">
        <f>_xlfn.IFNA(INDEX('I.KI 2016-17'!Y$8:Y$391,MATCH($B336,'I.KI 2016-17'!$B$8:$B$391,0)),"")</f>
        <v>0</v>
      </c>
      <c r="T336" s="193">
        <f>_xlfn.IFNA(INDEX('I.KI 2016-17'!Z$8:Z$391,MATCH($B336,'I.KI 2016-17'!$B$8:$B$391,0)),"")</f>
        <v>0</v>
      </c>
      <c r="U336" s="157">
        <f>_xlfn.IFNA(INDEX('I.KI 2016-17'!AA$8:AA$391,MATCH($B336,'I.KI 2016-17'!$B$8:$B$391,0)),"")</f>
        <v>0</v>
      </c>
      <c r="V336" s="149"/>
      <c r="W336" s="154">
        <f>_xlfn.IFNA(INDEX('I.KI 2016-17'!$H$8:$H$391,MATCH(B336,'I.KI 2016-17'!$B$8:$B$391,0)),"")</f>
        <v>1.1523256710030001</v>
      </c>
      <c r="X336" s="153">
        <f>_xlfn.IFNA(INDEX('I.KI 2016-17'!$I$8:$I$391,MATCH(B336,'I.KI 2016-17'!$B$8:$B$391,0)),"")</f>
        <v>2.178628715281</v>
      </c>
      <c r="Y336" s="155">
        <f>_xlfn.IFNA(INDEX('I.KI 2016-17'!$G$8:$G$391,MATCH(B336,'I.KI 2016-17'!$B$8:$B$391,0)),"")</f>
        <v>3.3309543862840001</v>
      </c>
      <c r="Z336" s="149"/>
      <c r="AA336" s="156">
        <f>_xlfn.IFNA(IF($B336=$B$382,0,_xlfn.IFNA(INDEX('I.Supplementary 2017-18'!N$8:N$35,MATCH($B336,'I.Supplementary 2017-18'!$B$8:$B$35,0)),INDEX('I.KI 2017-18'!N$9:N$393,MATCH($B336,'I.KI 2017-18'!$B$9:$B$393,0)))),"")</f>
        <v>0</v>
      </c>
      <c r="AB336" s="193">
        <f>_xlfn.IFNA(IF($B336=$B$382,0,_xlfn.IFNA(INDEX('I.Supplementary 2017-18'!O$8:O$35,MATCH($B336,'I.Supplementary 2017-18'!$B$8:$B$35,0)),INDEX('I.KI 2017-18'!O$9:O$393,MATCH($B336,'I.KI 2017-18'!$B$9:$B$393,0)))),"")</f>
        <v>0.71606046256884515</v>
      </c>
      <c r="AC336" s="193">
        <f>_xlfn.IFNA(IF($B336=$B$382,0,_xlfn.IFNA(INDEX('I.Supplementary 2017-18'!P$8:P$35,MATCH($B336,'I.Supplementary 2017-18'!$B$8:$B$35,0)),INDEX('I.KI 2017-18'!P$9:P$393,MATCH($B336,'I.KI 2017-18'!$B$9:$B$393,0)))),"")</f>
        <v>0</v>
      </c>
      <c r="AD336" s="193">
        <f>_xlfn.IFNA(IF($B336=$B$382,0,_xlfn.IFNA(INDEX('I.Supplementary 2017-18'!Q$8:Q$35,MATCH($B336,'I.Supplementary 2017-18'!$B$8:$B$35,0)),INDEX('I.KI 2017-18'!Q$9:Q$393,MATCH($B336,'I.KI 2017-18'!$B$9:$B$393,0)))),"")</f>
        <v>0</v>
      </c>
      <c r="AE336" s="157">
        <f>_xlfn.IFNA(IF($B336=$B$382,0,_xlfn.IFNA(INDEX('I.Supplementary 2017-18'!R$8:R$35,MATCH($B336,'I.Supplementary 2017-18'!$B$8:$B$35,0)),INDEX('I.KI 2017-18'!R$9:R$393,MATCH($B336,'I.KI 2017-18'!$B$9:$B$393,0)))),"")</f>
        <v>0</v>
      </c>
      <c r="AF336" s="156">
        <f>_xlfn.IFNA(IF($B336=$B$382,0,_xlfn.IFNA(INDEX('I.Supplementary 2017-18'!S$8:S$35,MATCH($B336,'I.Supplementary 2017-18'!$B$8:$B$35,0)),INDEX('I.KI 2017-18'!S$9:S$393,MATCH($B336,'I.KI 2017-18'!$B$9:$B$393,0)))),"")</f>
        <v>0</v>
      </c>
      <c r="AG336" s="193">
        <f>_xlfn.IFNA(IF($B336=$B$382,0,_xlfn.IFNA(INDEX('I.Supplementary 2017-18'!T$8:T$35,MATCH($B336,'I.Supplementary 2017-18'!$B$8:$B$35,0)),INDEX('I.KI 2017-18'!T$9:T$393,MATCH($B336,'I.KI 2017-18'!$B$9:$B$393,0)))),"")</f>
        <v>2.2231076528425922</v>
      </c>
      <c r="AH336" s="193">
        <f>_xlfn.IFNA(IF($B336=$B$382,0,_xlfn.IFNA(INDEX('I.Supplementary 2017-18'!U$8:U$35,MATCH($B336,'I.Supplementary 2017-18'!$B$8:$B$35,0)),INDEX('I.KI 2017-18'!U$9:U$393,MATCH($B336,'I.KI 2017-18'!$B$9:$B$393,0)))),"")</f>
        <v>0</v>
      </c>
      <c r="AI336" s="193">
        <f>_xlfn.IFNA(IF($B336=$B$382,0,_xlfn.IFNA(INDEX('I.Supplementary 2017-18'!V$8:V$35,MATCH($B336,'I.Supplementary 2017-18'!$B$8:$B$35,0)),INDEX('I.KI 2017-18'!V$9:V$393,MATCH($B336,'I.KI 2017-18'!$B$9:$B$393,0)))),"")</f>
        <v>0</v>
      </c>
      <c r="AJ336" s="157">
        <f>_xlfn.IFNA(IF($B336=$B$382,0,_xlfn.IFNA(INDEX('I.Supplementary 2017-18'!W$8:W$35,MATCH($B336,'I.Supplementary 2017-18'!$B$8:$B$35,0)),INDEX('I.KI 2017-18'!W$9:W$393,MATCH($B336,'I.KI 2017-18'!$B$9:$B$393,0)))),"")</f>
        <v>0</v>
      </c>
      <c r="AK336" s="156">
        <f>_xlfn.IFNA(IF($B336=$B$382,0,_xlfn.IFNA(INDEX('I.Supplementary 2017-18'!X$8:X$35,MATCH($B336,'I.Supplementary 2017-18'!$B$8:$B$35,0)),INDEX('I.KI 2017-18'!X$9:X$393,MATCH($B336,'I.KI 2017-18'!$B$9:$B$393,0)))),"")</f>
        <v>0</v>
      </c>
      <c r="AL336" s="193">
        <f>_xlfn.IFNA(IF($B336=$B$382,0,_xlfn.IFNA(INDEX('I.Supplementary 2017-18'!Y$8:Y$35,MATCH($B336,'I.Supplementary 2017-18'!$B$8:$B$35,0)),INDEX('I.KI 2017-18'!Y$9:Y$393,MATCH($B336,'I.KI 2017-18'!$B$9:$B$393,0)))),"")</f>
        <v>2.9391681154114373</v>
      </c>
      <c r="AM336" s="193">
        <f>_xlfn.IFNA(IF($B336=$B$382,0,_xlfn.IFNA(INDEX('I.Supplementary 2017-18'!Z$8:Z$35,MATCH($B336,'I.Supplementary 2017-18'!$B$8:$B$35,0)),INDEX('I.KI 2017-18'!Z$9:Z$393,MATCH($B336,'I.KI 2017-18'!$B$9:$B$393,0)))),"")</f>
        <v>0</v>
      </c>
      <c r="AN336" s="193">
        <f>_xlfn.IFNA(IF($B336=$B$382,0,_xlfn.IFNA(INDEX('I.Supplementary 2017-18'!AA$8:AA$35,MATCH($B336,'I.Supplementary 2017-18'!$B$8:$B$35,0)),INDEX('I.KI 2017-18'!AA$9:AA$393,MATCH($B336,'I.KI 2017-18'!$B$9:$B$393,0)))),"")</f>
        <v>0</v>
      </c>
      <c r="AO336" s="157">
        <f>_xlfn.IFNA(IF($B336=$B$382,0,_xlfn.IFNA(INDEX('I.Supplementary 2017-18'!AB$8:AB$35,MATCH($B336,'I.Supplementary 2017-18'!$B$8:$B$35,0)),INDEX('I.KI 2017-18'!AB$9:AB$393,MATCH($B336,'I.KI 2017-18'!$B$9:$B$393,0)))),"")</f>
        <v>0</v>
      </c>
      <c r="AP336" s="149"/>
      <c r="AQ336" s="156">
        <f>_xlfn.IFNA(IF($B336=$B$381,0,IF($B336=$B$382,0,_xlfn.IFNA(INDEX('I.Supplementary 2017-18'!I$8:I$35,MATCH($B336,'I.Supplementary 2017-18'!$B$8:$B$35,0)),INDEX('I.KI 2017-18'!I$9:I$393,MATCH($B336,'I.KI 2017-18'!$B$9:$B$393,0))))),"")</f>
        <v>0.71606046256884515</v>
      </c>
      <c r="AR336" s="149">
        <f>_xlfn.IFNA(IF($B336=$B$381,0,IF($B336=$B$382,0,_xlfn.IFNA(INDEX('I.Supplementary 2017-18'!J$8:J$35,MATCH($B336,'I.Supplementary 2017-18'!$B$8:$B$35,0)),INDEX('I.KI 2017-18'!J$9:J$393,MATCH($B336,'I.KI 2017-18'!$B$9:$B$393,0))))),"")</f>
        <v>2.2231076528425922</v>
      </c>
      <c r="AS336" s="157">
        <f>_xlfn.IFNA(IF($B336=$B$381,0,IF($B336=$B$382,0,_xlfn.IFNA(INDEX('I.Supplementary 2017-18'!H$8:H$35,MATCH($B336,'I.Supplementary 2017-18'!$B$8:$B$35,0)),INDEX('I.KI 2017-18'!H$9:H$393,MATCH($B336,'I.KI 2017-18'!$B$9:$B$393,0))))),"")</f>
        <v>2.9391681154114373</v>
      </c>
      <c r="AT336" s="149"/>
      <c r="AU336" s="156">
        <f>_xlfn.IFNA(_xlfn.IFNA(INDEX('I.Supplementary 2018-19'!P$8:P$157,MATCH($B336,'I.Supplementary 2018-19'!$B$8:$B$157,0)),INDEX('I.KI 2018-19'!P$9:P$393,MATCH($B336,'I.KI 2018-19'!$B$9:$B$393,0))),"")</f>
        <v>0</v>
      </c>
      <c r="AV336" s="193">
        <f>_xlfn.IFNA(_xlfn.IFNA(INDEX('I.Supplementary 2018-19'!Q$8:Q$157,MATCH($B336,'I.Supplementary 2018-19'!$B$8:$B$157,0)),INDEX('I.KI 2018-19'!Q$9:Q$393,MATCH($B336,'I.KI 2018-19'!$B$9:$B$393,0))),"")</f>
        <v>0.43953295245116158</v>
      </c>
      <c r="AW336" s="193">
        <f>_xlfn.IFNA(_xlfn.IFNA(INDEX('I.Supplementary 2018-19'!R$8:R$157,MATCH($B336,'I.Supplementary 2018-19'!$B$8:$B$157,0)),INDEX('I.KI 2018-19'!R$9:R$393,MATCH($B336,'I.KI 2018-19'!$B$9:$B$393,0))),"")</f>
        <v>0</v>
      </c>
      <c r="AX336" s="193">
        <f>_xlfn.IFNA(_xlfn.IFNA(INDEX('I.Supplementary 2018-19'!S$8:S$157,MATCH($B336,'I.Supplementary 2018-19'!$B$8:$B$157,0)),INDEX('I.KI 2018-19'!S$9:S$393,MATCH($B336,'I.KI 2018-19'!$B$9:$B$393,0))),"")</f>
        <v>0</v>
      </c>
      <c r="AY336" s="157">
        <f>_xlfn.IFNA(_xlfn.IFNA(INDEX('I.Supplementary 2018-19'!T$8:T$157,MATCH($B336,'I.Supplementary 2018-19'!$B$8:$B$157,0)),INDEX('I.KI 2018-19'!T$9:T$393,MATCH($B336,'I.KI 2018-19'!$B$9:$B$393,0))),"")</f>
        <v>0</v>
      </c>
      <c r="AZ336" s="156">
        <f>_xlfn.IFNA(_xlfn.IFNA(INDEX('I.Supplementary 2018-19'!U$8:U$157,MATCH($B336,'I.Supplementary 2018-19'!$B$8:$B$157,0)),INDEX('I.KI 2018-19'!U$9:U$393,MATCH($B336,'I.KI 2018-19'!$B$9:$B$393,0))),"")</f>
        <v>0</v>
      </c>
      <c r="BA336" s="193">
        <f>_xlfn.IFNA(_xlfn.IFNA(INDEX('I.Supplementary 2018-19'!V$8:V$157,MATCH($B336,'I.Supplementary 2018-19'!$B$8:$B$157,0)),INDEX('I.KI 2018-19'!V$9:V$393,MATCH($B336,'I.KI 2018-19'!$B$9:$B$393,0))),"")</f>
        <v>2.2898962947734849</v>
      </c>
      <c r="BB336" s="193">
        <f>_xlfn.IFNA(_xlfn.IFNA(INDEX('I.Supplementary 2018-19'!W$8:W$157,MATCH($B336,'I.Supplementary 2018-19'!$B$8:$B$157,0)),INDEX('I.KI 2018-19'!W$9:W$393,MATCH($B336,'I.KI 2018-19'!$B$9:$B$393,0))),"")</f>
        <v>0</v>
      </c>
      <c r="BC336" s="193">
        <f>_xlfn.IFNA(_xlfn.IFNA(INDEX('I.Supplementary 2018-19'!X$8:X$157,MATCH($B336,'I.Supplementary 2018-19'!$B$8:$B$157,0)),INDEX('I.KI 2018-19'!X$9:X$393,MATCH($B336,'I.KI 2018-19'!$B$9:$B$393,0))),"")</f>
        <v>0</v>
      </c>
      <c r="BD336" s="157">
        <f>_xlfn.IFNA(_xlfn.IFNA(INDEX('I.Supplementary 2018-19'!Y$8:Y$157,MATCH($B336,'I.Supplementary 2018-19'!$B$8:$B$157,0)),INDEX('I.KI 2018-19'!Y$9:Y$393,MATCH($B336,'I.KI 2018-19'!$B$9:$B$393,0))),"")</f>
        <v>0</v>
      </c>
      <c r="BE336" s="156">
        <f>_xlfn.IFNA(_xlfn.IFNA(INDEX('I.Supplementary 2018-19'!Z$8:Z$157,MATCH($B336,'I.Supplementary 2018-19'!$B$8:$B$157,0)),INDEX('I.KI 2018-19'!Z$9:Z$393,MATCH($B336,'I.KI 2018-19'!$B$9:$B$393,0))),"")</f>
        <v>0</v>
      </c>
      <c r="BF336" s="193">
        <f>_xlfn.IFNA(_xlfn.IFNA(INDEX('I.Supplementary 2018-19'!AA$8:AA$157,MATCH($B336,'I.Supplementary 2018-19'!$B$8:$B$157,0)),INDEX('I.KI 2018-19'!AA$9:AA$393,MATCH($B336,'I.KI 2018-19'!$B$9:$B$393,0))),"")</f>
        <v>2.7294292472246466</v>
      </c>
      <c r="BG336" s="193">
        <f>_xlfn.IFNA(_xlfn.IFNA(INDEX('I.Supplementary 2018-19'!AB$8:AB$157,MATCH($B336,'I.Supplementary 2018-19'!$B$8:$B$157,0)),INDEX('I.KI 2018-19'!AB$9:AB$393,MATCH($B336,'I.KI 2018-19'!$B$9:$B$393,0))),"")</f>
        <v>0</v>
      </c>
      <c r="BH336" s="193">
        <f>_xlfn.IFNA(_xlfn.IFNA(INDEX('I.Supplementary 2018-19'!AC$8:AC$157,MATCH($B336,'I.Supplementary 2018-19'!$B$8:$B$157,0)),INDEX('I.KI 2018-19'!AC$9:AC$393,MATCH($B336,'I.KI 2018-19'!$B$9:$B$393,0))),"")</f>
        <v>0</v>
      </c>
      <c r="BI336" s="157">
        <f>_xlfn.IFNA(_xlfn.IFNA(INDEX('I.Supplementary 2018-19'!AD$8:AD$157,MATCH($B336,'I.Supplementary 2018-19'!$B$8:$B$157,0)),INDEX('I.KI 2018-19'!AD$9:AD$393,MATCH($B336,'I.KI 2018-19'!$B$9:$B$393,0))),"")</f>
        <v>0</v>
      </c>
      <c r="BJ336" s="149"/>
      <c r="BK336" s="156">
        <f>_xlfn.IFNA(IF($B336=$B$381,0,IF($B336=$B$382,0,_xlfn.IFNA(INDEX('I.Supplementary 2018-19'!I$8:I$157,MATCH($B336,'I.Supplementary 2018-19'!$B$8:$B$157,0)),INDEX('I.KI 2018-19'!I$9:I$393,MATCH($B336,'I.KI 2018-19'!$B$9:$B$393,0))))),"")</f>
        <v>0.43953295245116158</v>
      </c>
      <c r="BL336" s="149">
        <f>_xlfn.IFNA(IF($B336=$B$381,0,IF($B336=$B$382,0,_xlfn.IFNA(INDEX('I.Supplementary 2018-19'!J$8:J$157,MATCH($B336,'I.Supplementary 2018-19'!$B$8:$B$157,0)),INDEX('I.KI 2018-19'!J$9:J$393,MATCH($B336,'I.KI 2018-19'!$B$9:$B$393,0))))),"")</f>
        <v>2.2898962947734849</v>
      </c>
      <c r="BM336" s="157">
        <f>_xlfn.IFNA(IF($B336=$B$381,0,IF($B336=$B$382,0,_xlfn.IFNA(INDEX('I.Supplementary 2018-19'!H$8:H$157,MATCH($B336,'I.Supplementary 2018-19'!$B$8:$B$157,0)),INDEX('I.KI 2018-19'!H$9:H$393,MATCH($B336,'I.KI 2018-19'!$B$9:$B$393,0))))),"")</f>
        <v>2.7294292472246466</v>
      </c>
    </row>
    <row r="337" spans="2:65">
      <c r="B337" s="121" t="str">
        <f>'Calculations for 2021-22'!B337</f>
        <v>E5020</v>
      </c>
      <c r="C337" s="160" t="str">
        <f>'Calculations for 2021-22'!D337</f>
        <v>E5020</v>
      </c>
      <c r="D337" t="str">
        <f>'Calculations for 2021-22'!E337</f>
        <v>ILB</v>
      </c>
      <c r="E337" t="str">
        <f>'Calculations for 2021-22'!F337</f>
        <v>P1915</v>
      </c>
      <c r="F337" s="120" t="str">
        <f>'Calculations for 2021-22'!H337</f>
        <v>Tower Hamlets</v>
      </c>
      <c r="G337" s="156">
        <f>_xlfn.IFNA(INDEX('I.KI 2016-17'!M$8:M$391,MATCH($B337,'I.KI 2016-17'!$B$8:$B$391,0)),"")</f>
        <v>51.262229927667001</v>
      </c>
      <c r="H337" s="149">
        <f>_xlfn.IFNA(INDEX('I.KI 2016-17'!N$8:N$391,MATCH($B337,'I.KI 2016-17'!$B$8:$B$391,0)),"")</f>
        <v>17.402494439397998</v>
      </c>
      <c r="I337" s="149">
        <f>_xlfn.IFNA(INDEX('I.KI 2016-17'!O$8:O$391,MATCH($B337,'I.KI 2016-17'!$B$8:$B$391,0)),"")</f>
        <v>0</v>
      </c>
      <c r="J337" s="149">
        <f>_xlfn.IFNA(INDEX('I.KI 2016-17'!P$8:P$391,MATCH($B337,'I.KI 2016-17'!$B$8:$B$391,0)),"")</f>
        <v>0</v>
      </c>
      <c r="K337" s="157">
        <f>_xlfn.IFNA(INDEX('I.KI 2016-17'!Q$8:Q$391,MATCH($B337,'I.KI 2016-17'!$B$8:$B$391,0)),"")</f>
        <v>0</v>
      </c>
      <c r="L337" s="156">
        <f>_xlfn.IFNA(INDEX('I.KI 2016-17'!R$8:R$391,MATCH($B337,'I.KI 2016-17'!$B$8:$B$391,0)),"")</f>
        <v>71.886450103803</v>
      </c>
      <c r="M337" s="193">
        <f>_xlfn.IFNA(INDEX('I.KI 2016-17'!S$8:S$391,MATCH($B337,'I.KI 2016-17'!$B$8:$B$391,0)),"")</f>
        <v>30.176477284471002</v>
      </c>
      <c r="N337" s="193">
        <f>_xlfn.IFNA(INDEX('I.KI 2016-17'!T$8:T$391,MATCH($B337,'I.KI 2016-17'!$B$8:$B$391,0)),"")</f>
        <v>0</v>
      </c>
      <c r="O337" s="193">
        <f>_xlfn.IFNA(INDEX('I.KI 2016-17'!U$8:U$391,MATCH($B337,'I.KI 2016-17'!$B$8:$B$391,0)),"")</f>
        <v>0</v>
      </c>
      <c r="P337" s="157">
        <f>_xlfn.IFNA(INDEX('I.KI 2016-17'!V$8:V$391,MATCH($B337,'I.KI 2016-17'!$B$8:$B$391,0)),"")</f>
        <v>0</v>
      </c>
      <c r="Q337" s="156">
        <f>_xlfn.IFNA(INDEX('I.KI 2016-17'!W$8:W$391,MATCH($B337,'I.KI 2016-17'!$B$8:$B$391,0)),"")</f>
        <v>123.14868003147001</v>
      </c>
      <c r="R337" s="193">
        <f>_xlfn.IFNA(INDEX('I.KI 2016-17'!X$8:X$391,MATCH($B337,'I.KI 2016-17'!$B$8:$B$391,0)),"")</f>
        <v>47.578971723869003</v>
      </c>
      <c r="S337" s="193">
        <f>_xlfn.IFNA(INDEX('I.KI 2016-17'!Y$8:Y$391,MATCH($B337,'I.KI 2016-17'!$B$8:$B$391,0)),"")</f>
        <v>0</v>
      </c>
      <c r="T337" s="193">
        <f>_xlfn.IFNA(INDEX('I.KI 2016-17'!Z$8:Z$391,MATCH($B337,'I.KI 2016-17'!$B$8:$B$391,0)),"")</f>
        <v>0</v>
      </c>
      <c r="U337" s="157">
        <f>_xlfn.IFNA(INDEX('I.KI 2016-17'!AA$8:AA$391,MATCH($B337,'I.KI 2016-17'!$B$8:$B$391,0)),"")</f>
        <v>0</v>
      </c>
      <c r="V337" s="149"/>
      <c r="W337" s="154">
        <f>_xlfn.IFNA(INDEX('I.KI 2016-17'!$H$8:$H$391,MATCH(B337,'I.KI 2016-17'!$B$8:$B$391,0)),"")</f>
        <v>68.664724367064991</v>
      </c>
      <c r="X337" s="153">
        <f>_xlfn.IFNA(INDEX('I.KI 2016-17'!$I$8:$I$391,MATCH(B337,'I.KI 2016-17'!$B$8:$B$391,0)),"")</f>
        <v>102.06292738827401</v>
      </c>
      <c r="Y337" s="155">
        <f>_xlfn.IFNA(INDEX('I.KI 2016-17'!$G$8:$G$391,MATCH(B337,'I.KI 2016-17'!$B$8:$B$391,0)),"")</f>
        <v>170.727651755339</v>
      </c>
      <c r="Z337" s="149"/>
      <c r="AA337" s="156">
        <f>_xlfn.IFNA(IF($B337=$B$382,0,_xlfn.IFNA(INDEX('I.Supplementary 2017-18'!N$8:N$35,MATCH($B337,'I.Supplementary 2017-18'!$B$8:$B$35,0)),INDEX('I.KI 2017-18'!N$9:N$393,MATCH($B337,'I.KI 2017-18'!$B$9:$B$393,0)))),"")</f>
        <v>41.288778558687625</v>
      </c>
      <c r="AB337" s="193">
        <f>_xlfn.IFNA(IF($B337=$B$382,0,_xlfn.IFNA(INDEX('I.Supplementary 2017-18'!O$8:O$35,MATCH($B337,'I.Supplementary 2017-18'!$B$8:$B$35,0)),INDEX('I.KI 2017-18'!O$9:O$393,MATCH($B337,'I.KI 2017-18'!$B$9:$B$393,0)))),"")</f>
        <v>12.669378867796894</v>
      </c>
      <c r="AC337" s="193">
        <f>_xlfn.IFNA(IF($B337=$B$382,0,_xlfn.IFNA(INDEX('I.Supplementary 2017-18'!P$8:P$35,MATCH($B337,'I.Supplementary 2017-18'!$B$8:$B$35,0)),INDEX('I.KI 2017-18'!P$9:P$393,MATCH($B337,'I.KI 2017-18'!$B$9:$B$393,0)))),"")</f>
        <v>0</v>
      </c>
      <c r="AD337" s="193">
        <f>_xlfn.IFNA(IF($B337=$B$382,0,_xlfn.IFNA(INDEX('I.Supplementary 2017-18'!Q$8:Q$35,MATCH($B337,'I.Supplementary 2017-18'!$B$8:$B$35,0)),INDEX('I.KI 2017-18'!Q$9:Q$393,MATCH($B337,'I.KI 2017-18'!$B$9:$B$393,0)))),"")</f>
        <v>0</v>
      </c>
      <c r="AE337" s="157">
        <f>_xlfn.IFNA(IF($B337=$B$382,0,_xlfn.IFNA(INDEX('I.Supplementary 2017-18'!R$8:R$35,MATCH($B337,'I.Supplementary 2017-18'!$B$8:$B$35,0)),INDEX('I.KI 2017-18'!R$9:R$393,MATCH($B337,'I.KI 2017-18'!$B$9:$B$393,0)))),"")</f>
        <v>0</v>
      </c>
      <c r="AF337" s="156">
        <f>_xlfn.IFNA(IF($B337=$B$382,0,_xlfn.IFNA(INDEX('I.Supplementary 2017-18'!S$8:S$35,MATCH($B337,'I.Supplementary 2017-18'!$B$8:$B$35,0)),INDEX('I.KI 2017-18'!S$9:S$393,MATCH($B337,'I.KI 2017-18'!$B$9:$B$393,0)))),"")</f>
        <v>73.354085641361365</v>
      </c>
      <c r="AG337" s="193">
        <f>_xlfn.IFNA(IF($B337=$B$382,0,_xlfn.IFNA(INDEX('I.Supplementary 2017-18'!T$8:T$35,MATCH($B337,'I.Supplementary 2017-18'!$B$8:$B$35,0)),INDEX('I.KI 2017-18'!T$9:T$393,MATCH($B337,'I.KI 2017-18'!$B$9:$B$393,0)))),"")</f>
        <v>30.792560988660895</v>
      </c>
      <c r="AH337" s="193">
        <f>_xlfn.IFNA(IF($B337=$B$382,0,_xlfn.IFNA(INDEX('I.Supplementary 2017-18'!U$8:U$35,MATCH($B337,'I.Supplementary 2017-18'!$B$8:$B$35,0)),INDEX('I.KI 2017-18'!U$9:U$393,MATCH($B337,'I.KI 2017-18'!$B$9:$B$393,0)))),"")</f>
        <v>0</v>
      </c>
      <c r="AI337" s="193">
        <f>_xlfn.IFNA(IF($B337=$B$382,0,_xlfn.IFNA(INDEX('I.Supplementary 2017-18'!V$8:V$35,MATCH($B337,'I.Supplementary 2017-18'!$B$8:$B$35,0)),INDEX('I.KI 2017-18'!V$9:V$393,MATCH($B337,'I.KI 2017-18'!$B$9:$B$393,0)))),"")</f>
        <v>0</v>
      </c>
      <c r="AJ337" s="157">
        <f>_xlfn.IFNA(IF($B337=$B$382,0,_xlfn.IFNA(INDEX('I.Supplementary 2017-18'!W$8:W$35,MATCH($B337,'I.Supplementary 2017-18'!$B$8:$B$35,0)),INDEX('I.KI 2017-18'!W$9:W$393,MATCH($B337,'I.KI 2017-18'!$B$9:$B$393,0)))),"")</f>
        <v>0</v>
      </c>
      <c r="AK337" s="156">
        <f>_xlfn.IFNA(IF($B337=$B$382,0,_xlfn.IFNA(INDEX('I.Supplementary 2017-18'!X$8:X$35,MATCH($B337,'I.Supplementary 2017-18'!$B$8:$B$35,0)),INDEX('I.KI 2017-18'!X$9:X$393,MATCH($B337,'I.KI 2017-18'!$B$9:$B$393,0)))),"")</f>
        <v>114.64286420004899</v>
      </c>
      <c r="AL337" s="193">
        <f>_xlfn.IFNA(IF($B337=$B$382,0,_xlfn.IFNA(INDEX('I.Supplementary 2017-18'!Y$8:Y$35,MATCH($B337,'I.Supplementary 2017-18'!$B$8:$B$35,0)),INDEX('I.KI 2017-18'!Y$9:Y$393,MATCH($B337,'I.KI 2017-18'!$B$9:$B$393,0)))),"")</f>
        <v>43.461939856457789</v>
      </c>
      <c r="AM337" s="193">
        <f>_xlfn.IFNA(IF($B337=$B$382,0,_xlfn.IFNA(INDEX('I.Supplementary 2017-18'!Z$8:Z$35,MATCH($B337,'I.Supplementary 2017-18'!$B$8:$B$35,0)),INDEX('I.KI 2017-18'!Z$9:Z$393,MATCH($B337,'I.KI 2017-18'!$B$9:$B$393,0)))),"")</f>
        <v>0</v>
      </c>
      <c r="AN337" s="193">
        <f>_xlfn.IFNA(IF($B337=$B$382,0,_xlfn.IFNA(INDEX('I.Supplementary 2017-18'!AA$8:AA$35,MATCH($B337,'I.Supplementary 2017-18'!$B$8:$B$35,0)),INDEX('I.KI 2017-18'!AA$9:AA$393,MATCH($B337,'I.KI 2017-18'!$B$9:$B$393,0)))),"")</f>
        <v>0</v>
      </c>
      <c r="AO337" s="157">
        <f>_xlfn.IFNA(IF($B337=$B$382,0,_xlfn.IFNA(INDEX('I.Supplementary 2017-18'!AB$8:AB$35,MATCH($B337,'I.Supplementary 2017-18'!$B$8:$B$35,0)),INDEX('I.KI 2017-18'!AB$9:AB$393,MATCH($B337,'I.KI 2017-18'!$B$9:$B$393,0)))),"")</f>
        <v>0</v>
      </c>
      <c r="AP337" s="149"/>
      <c r="AQ337" s="156">
        <f>_xlfn.IFNA(IF($B337=$B$381,0,IF($B337=$B$382,0,_xlfn.IFNA(INDEX('I.Supplementary 2017-18'!I$8:I$35,MATCH($B337,'I.Supplementary 2017-18'!$B$8:$B$35,0)),INDEX('I.KI 2017-18'!I$9:I$393,MATCH($B337,'I.KI 2017-18'!$B$9:$B$393,0))))),"")</f>
        <v>53.958157426484526</v>
      </c>
      <c r="AR337" s="149">
        <f>_xlfn.IFNA(IF($B337=$B$381,0,IF($B337=$B$382,0,_xlfn.IFNA(INDEX('I.Supplementary 2017-18'!J$8:J$35,MATCH($B337,'I.Supplementary 2017-18'!$B$8:$B$35,0)),INDEX('I.KI 2017-18'!J$9:J$393,MATCH($B337,'I.KI 2017-18'!$B$9:$B$393,0))))),"")</f>
        <v>104.14664663002226</v>
      </c>
      <c r="AS337" s="157">
        <f>_xlfn.IFNA(IF($B337=$B$381,0,IF($B337=$B$382,0,_xlfn.IFNA(INDEX('I.Supplementary 2017-18'!H$8:H$35,MATCH($B337,'I.Supplementary 2017-18'!$B$8:$B$35,0)),INDEX('I.KI 2017-18'!H$9:H$393,MATCH($B337,'I.KI 2017-18'!$B$9:$B$393,0))))),"")</f>
        <v>158.10480405650679</v>
      </c>
      <c r="AT337" s="149"/>
      <c r="AU337" s="156">
        <f>_xlfn.IFNA(_xlfn.IFNA(INDEX('I.Supplementary 2018-19'!P$8:P$157,MATCH($B337,'I.Supplementary 2018-19'!$B$8:$B$157,0)),INDEX('I.KI 2018-19'!P$9:P$393,MATCH($B337,'I.KI 2018-19'!$B$9:$B$393,0))),"")</f>
        <v>34.253587943615912</v>
      </c>
      <c r="AV337" s="193">
        <f>_xlfn.IFNA(_xlfn.IFNA(INDEX('I.Supplementary 2018-19'!Q$8:Q$157,MATCH($B337,'I.Supplementary 2018-19'!$B$8:$B$157,0)),INDEX('I.KI 2018-19'!Q$9:Q$393,MATCH($B337,'I.KI 2018-19'!$B$9:$B$393,0))),"")</f>
        <v>9.5415379107639566</v>
      </c>
      <c r="AW337" s="193">
        <f>_xlfn.IFNA(_xlfn.IFNA(INDEX('I.Supplementary 2018-19'!R$8:R$157,MATCH($B337,'I.Supplementary 2018-19'!$B$8:$B$157,0)),INDEX('I.KI 2018-19'!R$9:R$393,MATCH($B337,'I.KI 2018-19'!$B$9:$B$393,0))),"")</f>
        <v>0</v>
      </c>
      <c r="AX337" s="193">
        <f>_xlfn.IFNA(_xlfn.IFNA(INDEX('I.Supplementary 2018-19'!S$8:S$157,MATCH($B337,'I.Supplementary 2018-19'!$B$8:$B$157,0)),INDEX('I.KI 2018-19'!S$9:S$393,MATCH($B337,'I.KI 2018-19'!$B$9:$B$393,0))),"")</f>
        <v>0</v>
      </c>
      <c r="AY337" s="157">
        <f>_xlfn.IFNA(_xlfn.IFNA(INDEX('I.Supplementary 2018-19'!T$8:T$157,MATCH($B337,'I.Supplementary 2018-19'!$B$8:$B$157,0)),INDEX('I.KI 2018-19'!T$9:T$393,MATCH($B337,'I.KI 2018-19'!$B$9:$B$393,0))),"")</f>
        <v>0</v>
      </c>
      <c r="AZ337" s="156">
        <f>_xlfn.IFNA(_xlfn.IFNA(INDEX('I.Supplementary 2018-19'!U$8:U$157,MATCH($B337,'I.Supplementary 2018-19'!$B$8:$B$157,0)),INDEX('I.KI 2018-19'!U$9:U$393,MATCH($B337,'I.KI 2018-19'!$B$9:$B$393,0))),"")</f>
        <v>75.557856454621145</v>
      </c>
      <c r="BA337" s="193">
        <f>_xlfn.IFNA(_xlfn.IFNA(INDEX('I.Supplementary 2018-19'!V$8:V$157,MATCH($B337,'I.Supplementary 2018-19'!$B$8:$B$157,0)),INDEX('I.KI 2018-19'!V$9:V$393,MATCH($B337,'I.KI 2018-19'!$B$9:$B$393,0))),"")</f>
        <v>31.717659387461865</v>
      </c>
      <c r="BB337" s="193">
        <f>_xlfn.IFNA(_xlfn.IFNA(INDEX('I.Supplementary 2018-19'!W$8:W$157,MATCH($B337,'I.Supplementary 2018-19'!$B$8:$B$157,0)),INDEX('I.KI 2018-19'!W$9:W$393,MATCH($B337,'I.KI 2018-19'!$B$9:$B$393,0))),"")</f>
        <v>0</v>
      </c>
      <c r="BC337" s="193">
        <f>_xlfn.IFNA(_xlfn.IFNA(INDEX('I.Supplementary 2018-19'!X$8:X$157,MATCH($B337,'I.Supplementary 2018-19'!$B$8:$B$157,0)),INDEX('I.KI 2018-19'!X$9:X$393,MATCH($B337,'I.KI 2018-19'!$B$9:$B$393,0))),"")</f>
        <v>0</v>
      </c>
      <c r="BD337" s="157">
        <f>_xlfn.IFNA(_xlfn.IFNA(INDEX('I.Supplementary 2018-19'!Y$8:Y$157,MATCH($B337,'I.Supplementary 2018-19'!$B$8:$B$157,0)),INDEX('I.KI 2018-19'!Y$9:Y$393,MATCH($B337,'I.KI 2018-19'!$B$9:$B$393,0))),"")</f>
        <v>0</v>
      </c>
      <c r="BE337" s="156">
        <f>_xlfn.IFNA(_xlfn.IFNA(INDEX('I.Supplementary 2018-19'!Z$8:Z$157,MATCH($B337,'I.Supplementary 2018-19'!$B$8:$B$157,0)),INDEX('I.KI 2018-19'!Z$9:Z$393,MATCH($B337,'I.KI 2018-19'!$B$9:$B$393,0))),"")</f>
        <v>109.81144439823706</v>
      </c>
      <c r="BF337" s="193">
        <f>_xlfn.IFNA(_xlfn.IFNA(INDEX('I.Supplementary 2018-19'!AA$8:AA$157,MATCH($B337,'I.Supplementary 2018-19'!$B$8:$B$157,0)),INDEX('I.KI 2018-19'!AA$9:AA$393,MATCH($B337,'I.KI 2018-19'!$B$9:$B$393,0))),"")</f>
        <v>41.259197298225821</v>
      </c>
      <c r="BG337" s="193">
        <f>_xlfn.IFNA(_xlfn.IFNA(INDEX('I.Supplementary 2018-19'!AB$8:AB$157,MATCH($B337,'I.Supplementary 2018-19'!$B$8:$B$157,0)),INDEX('I.KI 2018-19'!AB$9:AB$393,MATCH($B337,'I.KI 2018-19'!$B$9:$B$393,0))),"")</f>
        <v>0</v>
      </c>
      <c r="BH337" s="193">
        <f>_xlfn.IFNA(_xlfn.IFNA(INDEX('I.Supplementary 2018-19'!AC$8:AC$157,MATCH($B337,'I.Supplementary 2018-19'!$B$8:$B$157,0)),INDEX('I.KI 2018-19'!AC$9:AC$393,MATCH($B337,'I.KI 2018-19'!$B$9:$B$393,0))),"")</f>
        <v>0</v>
      </c>
      <c r="BI337" s="157">
        <f>_xlfn.IFNA(_xlfn.IFNA(INDEX('I.Supplementary 2018-19'!AD$8:AD$157,MATCH($B337,'I.Supplementary 2018-19'!$B$8:$B$157,0)),INDEX('I.KI 2018-19'!AD$9:AD$393,MATCH($B337,'I.KI 2018-19'!$B$9:$B$393,0))),"")</f>
        <v>0</v>
      </c>
      <c r="BJ337" s="149"/>
      <c r="BK337" s="156">
        <f>_xlfn.IFNA(IF($B337=$B$381,0,IF($B337=$B$382,0,_xlfn.IFNA(INDEX('I.Supplementary 2018-19'!I$8:I$157,MATCH($B337,'I.Supplementary 2018-19'!$B$8:$B$157,0)),INDEX('I.KI 2018-19'!I$9:I$393,MATCH($B337,'I.KI 2018-19'!$B$9:$B$393,0))))),"")</f>
        <v>43.795125854379869</v>
      </c>
      <c r="BL337" s="149">
        <f>_xlfn.IFNA(IF($B337=$B$381,0,IF($B337=$B$382,0,_xlfn.IFNA(INDEX('I.Supplementary 2018-19'!J$8:J$157,MATCH($B337,'I.Supplementary 2018-19'!$B$8:$B$157,0)),INDEX('I.KI 2018-19'!J$9:J$393,MATCH($B337,'I.KI 2018-19'!$B$9:$B$393,0))))),"")</f>
        <v>107.27551584208301</v>
      </c>
      <c r="BM337" s="157">
        <f>_xlfn.IFNA(IF($B337=$B$381,0,IF($B337=$B$382,0,_xlfn.IFNA(INDEX('I.Supplementary 2018-19'!H$8:H$157,MATCH($B337,'I.Supplementary 2018-19'!$B$8:$B$157,0)),INDEX('I.KI 2018-19'!H$9:H$393,MATCH($B337,'I.KI 2018-19'!$B$9:$B$393,0))))),"")</f>
        <v>151.07064169646287</v>
      </c>
    </row>
    <row r="338" spans="2:65">
      <c r="B338" s="121" t="str">
        <f>'Calculations for 2021-22'!B338</f>
        <v>E4209</v>
      </c>
      <c r="C338" s="160" t="str">
        <f>'Calculations for 2021-22'!D338</f>
        <v>E4209</v>
      </c>
      <c r="D338" t="str">
        <f>'Calculations for 2021-22'!E338</f>
        <v>MD</v>
      </c>
      <c r="E338" t="str">
        <f>'Calculations for 2021-22'!F338</f>
        <v>P1701</v>
      </c>
      <c r="F338" s="120" t="str">
        <f>'Calculations for 2021-22'!H338</f>
        <v>Trafford</v>
      </c>
      <c r="G338" s="156">
        <f>_xlfn.IFNA(INDEX('I.KI 2016-17'!M$8:M$391,MATCH($B338,'I.KI 2016-17'!$B$8:$B$391,0)),"")</f>
        <v>20.152062391643</v>
      </c>
      <c r="H338" s="149">
        <f>_xlfn.IFNA(INDEX('I.KI 2016-17'!N$8:N$391,MATCH($B338,'I.KI 2016-17'!$B$8:$B$391,0)),"")</f>
        <v>2.8370198782310001</v>
      </c>
      <c r="I338" s="149">
        <f>_xlfn.IFNA(INDEX('I.KI 2016-17'!O$8:O$391,MATCH($B338,'I.KI 2016-17'!$B$8:$B$391,0)),"")</f>
        <v>0</v>
      </c>
      <c r="J338" s="149">
        <f>_xlfn.IFNA(INDEX('I.KI 2016-17'!P$8:P$391,MATCH($B338,'I.KI 2016-17'!$B$8:$B$391,0)),"")</f>
        <v>0</v>
      </c>
      <c r="K338" s="157">
        <f>_xlfn.IFNA(INDEX('I.KI 2016-17'!Q$8:Q$391,MATCH($B338,'I.KI 2016-17'!$B$8:$B$391,0)),"")</f>
        <v>0</v>
      </c>
      <c r="L338" s="156">
        <f>_xlfn.IFNA(INDEX('I.KI 2016-17'!R$8:R$391,MATCH($B338,'I.KI 2016-17'!$B$8:$B$391,0)),"")</f>
        <v>27.616786384920001</v>
      </c>
      <c r="M338" s="193">
        <f>_xlfn.IFNA(INDEX('I.KI 2016-17'!S$8:S$391,MATCH($B338,'I.KI 2016-17'!$B$8:$B$391,0)),"")</f>
        <v>5.7124818286730008</v>
      </c>
      <c r="N338" s="193">
        <f>_xlfn.IFNA(INDEX('I.KI 2016-17'!T$8:T$391,MATCH($B338,'I.KI 2016-17'!$B$8:$B$391,0)),"")</f>
        <v>0</v>
      </c>
      <c r="O338" s="193">
        <f>_xlfn.IFNA(INDEX('I.KI 2016-17'!U$8:U$391,MATCH($B338,'I.KI 2016-17'!$B$8:$B$391,0)),"")</f>
        <v>0</v>
      </c>
      <c r="P338" s="157">
        <f>_xlfn.IFNA(INDEX('I.KI 2016-17'!V$8:V$391,MATCH($B338,'I.KI 2016-17'!$B$8:$B$391,0)),"")</f>
        <v>0</v>
      </c>
      <c r="Q338" s="156">
        <f>_xlfn.IFNA(INDEX('I.KI 2016-17'!W$8:W$391,MATCH($B338,'I.KI 2016-17'!$B$8:$B$391,0)),"")</f>
        <v>47.768848776563004</v>
      </c>
      <c r="R338" s="193">
        <f>_xlfn.IFNA(INDEX('I.KI 2016-17'!X$8:X$391,MATCH($B338,'I.KI 2016-17'!$B$8:$B$391,0)),"")</f>
        <v>8.5495017069040014</v>
      </c>
      <c r="S338" s="193">
        <f>_xlfn.IFNA(INDEX('I.KI 2016-17'!Y$8:Y$391,MATCH($B338,'I.KI 2016-17'!$B$8:$B$391,0)),"")</f>
        <v>0</v>
      </c>
      <c r="T338" s="193">
        <f>_xlfn.IFNA(INDEX('I.KI 2016-17'!Z$8:Z$391,MATCH($B338,'I.KI 2016-17'!$B$8:$B$391,0)),"")</f>
        <v>0</v>
      </c>
      <c r="U338" s="157">
        <f>_xlfn.IFNA(INDEX('I.KI 2016-17'!AA$8:AA$391,MATCH($B338,'I.KI 2016-17'!$B$8:$B$391,0)),"")</f>
        <v>0</v>
      </c>
      <c r="V338" s="149"/>
      <c r="W338" s="154">
        <f>_xlfn.IFNA(INDEX('I.KI 2016-17'!$H$8:$H$391,MATCH(B338,'I.KI 2016-17'!$B$8:$B$391,0)),"")</f>
        <v>22.989082269874</v>
      </c>
      <c r="X338" s="153">
        <f>_xlfn.IFNA(INDEX('I.KI 2016-17'!$I$8:$I$391,MATCH(B338,'I.KI 2016-17'!$B$8:$B$391,0)),"")</f>
        <v>33.329268213593004</v>
      </c>
      <c r="Y338" s="155">
        <f>_xlfn.IFNA(INDEX('I.KI 2016-17'!$G$8:$G$391,MATCH(B338,'I.KI 2016-17'!$B$8:$B$391,0)),"")</f>
        <v>56.318350483467</v>
      </c>
      <c r="Z338" s="149"/>
      <c r="AA338" s="156">
        <f>_xlfn.IFNA(IF($B338=$B$382,0,_xlfn.IFNA(INDEX('I.Supplementary 2017-18'!N$8:N$35,MATCH($B338,'I.Supplementary 2017-18'!$B$8:$B$35,0)),INDEX('I.KI 2017-18'!N$9:N$393,MATCH($B338,'I.KI 2017-18'!$B$9:$B$393,0)))),"")</f>
        <v>13.962312230907507</v>
      </c>
      <c r="AB338" s="193">
        <f>_xlfn.IFNA(IF($B338=$B$382,0,_xlfn.IFNA(INDEX('I.Supplementary 2017-18'!O$8:O$35,MATCH($B338,'I.Supplementary 2017-18'!$B$8:$B$35,0)),INDEX('I.KI 2017-18'!O$9:O$393,MATCH($B338,'I.KI 2017-18'!$B$9:$B$393,0)))),"")</f>
        <v>1.3140931343712601</v>
      </c>
      <c r="AC338" s="193">
        <f>_xlfn.IFNA(IF($B338=$B$382,0,_xlfn.IFNA(INDEX('I.Supplementary 2017-18'!P$8:P$35,MATCH($B338,'I.Supplementary 2017-18'!$B$8:$B$35,0)),INDEX('I.KI 2017-18'!P$9:P$393,MATCH($B338,'I.KI 2017-18'!$B$9:$B$393,0)))),"")</f>
        <v>0</v>
      </c>
      <c r="AD338" s="193">
        <f>_xlfn.IFNA(IF($B338=$B$382,0,_xlfn.IFNA(INDEX('I.Supplementary 2017-18'!Q$8:Q$35,MATCH($B338,'I.Supplementary 2017-18'!$B$8:$B$35,0)),INDEX('I.KI 2017-18'!Q$9:Q$393,MATCH($B338,'I.KI 2017-18'!$B$9:$B$393,0)))),"")</f>
        <v>0</v>
      </c>
      <c r="AE338" s="157">
        <f>_xlfn.IFNA(IF($B338=$B$382,0,_xlfn.IFNA(INDEX('I.Supplementary 2017-18'!R$8:R$35,MATCH($B338,'I.Supplementary 2017-18'!$B$8:$B$35,0)),INDEX('I.KI 2017-18'!R$9:R$393,MATCH($B338,'I.KI 2017-18'!$B$9:$B$393,0)))),"")</f>
        <v>0</v>
      </c>
      <c r="AF338" s="156">
        <f>_xlfn.IFNA(IF($B338=$B$382,0,_xlfn.IFNA(INDEX('I.Supplementary 2017-18'!S$8:S$35,MATCH($B338,'I.Supplementary 2017-18'!$B$8:$B$35,0)),INDEX('I.KI 2017-18'!S$9:S$393,MATCH($B338,'I.KI 2017-18'!$B$9:$B$393,0)))),"")</f>
        <v>28.180611376599799</v>
      </c>
      <c r="AG338" s="193">
        <f>_xlfn.IFNA(IF($B338=$B$382,0,_xlfn.IFNA(INDEX('I.Supplementary 2017-18'!T$8:T$35,MATCH($B338,'I.Supplementary 2017-18'!$B$8:$B$35,0)),INDEX('I.KI 2017-18'!T$9:T$393,MATCH($B338,'I.KI 2017-18'!$B$9:$B$393,0)))),"")</f>
        <v>5.829107998518789</v>
      </c>
      <c r="AH338" s="193">
        <f>_xlfn.IFNA(IF($B338=$B$382,0,_xlfn.IFNA(INDEX('I.Supplementary 2017-18'!U$8:U$35,MATCH($B338,'I.Supplementary 2017-18'!$B$8:$B$35,0)),INDEX('I.KI 2017-18'!U$9:U$393,MATCH($B338,'I.KI 2017-18'!$B$9:$B$393,0)))),"")</f>
        <v>0</v>
      </c>
      <c r="AI338" s="193">
        <f>_xlfn.IFNA(IF($B338=$B$382,0,_xlfn.IFNA(INDEX('I.Supplementary 2017-18'!V$8:V$35,MATCH($B338,'I.Supplementary 2017-18'!$B$8:$B$35,0)),INDEX('I.KI 2017-18'!V$9:V$393,MATCH($B338,'I.KI 2017-18'!$B$9:$B$393,0)))),"")</f>
        <v>0</v>
      </c>
      <c r="AJ338" s="157">
        <f>_xlfn.IFNA(IF($B338=$B$382,0,_xlfn.IFNA(INDEX('I.Supplementary 2017-18'!W$8:W$35,MATCH($B338,'I.Supplementary 2017-18'!$B$8:$B$35,0)),INDEX('I.KI 2017-18'!W$9:W$393,MATCH($B338,'I.KI 2017-18'!$B$9:$B$393,0)))),"")</f>
        <v>0</v>
      </c>
      <c r="AK338" s="156">
        <f>_xlfn.IFNA(IF($B338=$B$382,0,_xlfn.IFNA(INDEX('I.Supplementary 2017-18'!X$8:X$35,MATCH($B338,'I.Supplementary 2017-18'!$B$8:$B$35,0)),INDEX('I.KI 2017-18'!X$9:X$393,MATCH($B338,'I.KI 2017-18'!$B$9:$B$393,0)))),"")</f>
        <v>42.142923607507306</v>
      </c>
      <c r="AL338" s="193">
        <f>_xlfn.IFNA(IF($B338=$B$382,0,_xlfn.IFNA(INDEX('I.Supplementary 2017-18'!Y$8:Y$35,MATCH($B338,'I.Supplementary 2017-18'!$B$8:$B$35,0)),INDEX('I.KI 2017-18'!Y$9:Y$393,MATCH($B338,'I.KI 2017-18'!$B$9:$B$393,0)))),"")</f>
        <v>7.1432011328900487</v>
      </c>
      <c r="AM338" s="193">
        <f>_xlfn.IFNA(IF($B338=$B$382,0,_xlfn.IFNA(INDEX('I.Supplementary 2017-18'!Z$8:Z$35,MATCH($B338,'I.Supplementary 2017-18'!$B$8:$B$35,0)),INDEX('I.KI 2017-18'!Z$9:Z$393,MATCH($B338,'I.KI 2017-18'!$B$9:$B$393,0)))),"")</f>
        <v>0</v>
      </c>
      <c r="AN338" s="193">
        <f>_xlfn.IFNA(IF($B338=$B$382,0,_xlfn.IFNA(INDEX('I.Supplementary 2017-18'!AA$8:AA$35,MATCH($B338,'I.Supplementary 2017-18'!$B$8:$B$35,0)),INDEX('I.KI 2017-18'!AA$9:AA$393,MATCH($B338,'I.KI 2017-18'!$B$9:$B$393,0)))),"")</f>
        <v>0</v>
      </c>
      <c r="AO338" s="157">
        <f>_xlfn.IFNA(IF($B338=$B$382,0,_xlfn.IFNA(INDEX('I.Supplementary 2017-18'!AB$8:AB$35,MATCH($B338,'I.Supplementary 2017-18'!$B$8:$B$35,0)),INDEX('I.KI 2017-18'!AB$9:AB$393,MATCH($B338,'I.KI 2017-18'!$B$9:$B$393,0)))),"")</f>
        <v>0</v>
      </c>
      <c r="AP338" s="149"/>
      <c r="AQ338" s="156">
        <f>_xlfn.IFNA(IF($B338=$B$381,0,IF($B338=$B$382,0,_xlfn.IFNA(INDEX('I.Supplementary 2017-18'!I$8:I$35,MATCH($B338,'I.Supplementary 2017-18'!$B$8:$B$35,0)),INDEX('I.KI 2017-18'!I$9:I$393,MATCH($B338,'I.KI 2017-18'!$B$9:$B$393,0))))),"")</f>
        <v>15.276405365278768</v>
      </c>
      <c r="AR338" s="149">
        <f>_xlfn.IFNA(IF($B338=$B$381,0,IF($B338=$B$382,0,_xlfn.IFNA(INDEX('I.Supplementary 2017-18'!J$8:J$35,MATCH($B338,'I.Supplementary 2017-18'!$B$8:$B$35,0)),INDEX('I.KI 2017-18'!J$9:J$393,MATCH($B338,'I.KI 2017-18'!$B$9:$B$393,0))))),"")</f>
        <v>34.009719375118593</v>
      </c>
      <c r="AS338" s="157">
        <f>_xlfn.IFNA(IF($B338=$B$381,0,IF($B338=$B$382,0,_xlfn.IFNA(INDEX('I.Supplementary 2017-18'!H$8:H$35,MATCH($B338,'I.Supplementary 2017-18'!$B$8:$B$35,0)),INDEX('I.KI 2017-18'!H$9:H$393,MATCH($B338,'I.KI 2017-18'!$B$9:$B$393,0))))),"")</f>
        <v>49.286124740397362</v>
      </c>
      <c r="AT338" s="149"/>
      <c r="AU338" s="156">
        <f>_xlfn.IFNA(_xlfn.IFNA(INDEX('I.Supplementary 2018-19'!P$8:P$157,MATCH($B338,'I.Supplementary 2018-19'!$B$8:$B$157,0)),INDEX('I.KI 2018-19'!P$9:P$393,MATCH($B338,'I.KI 2018-19'!$B$9:$B$393,0))),"")</f>
        <v>9.9170994182153862</v>
      </c>
      <c r="AV338" s="193">
        <f>_xlfn.IFNA(_xlfn.IFNA(INDEX('I.Supplementary 2018-19'!Q$8:Q$157,MATCH($B338,'I.Supplementary 2018-19'!$B$8:$B$157,0)),INDEX('I.KI 2018-19'!Q$9:Q$393,MATCH($B338,'I.KI 2018-19'!$B$9:$B$393,0))),"")</f>
        <v>0.38575339685119314</v>
      </c>
      <c r="AW338" s="193">
        <f>_xlfn.IFNA(_xlfn.IFNA(INDEX('I.Supplementary 2018-19'!R$8:R$157,MATCH($B338,'I.Supplementary 2018-19'!$B$8:$B$157,0)),INDEX('I.KI 2018-19'!R$9:R$393,MATCH($B338,'I.KI 2018-19'!$B$9:$B$393,0))),"")</f>
        <v>0</v>
      </c>
      <c r="AX338" s="193">
        <f>_xlfn.IFNA(_xlfn.IFNA(INDEX('I.Supplementary 2018-19'!S$8:S$157,MATCH($B338,'I.Supplementary 2018-19'!$B$8:$B$157,0)),INDEX('I.KI 2018-19'!S$9:S$393,MATCH($B338,'I.KI 2018-19'!$B$9:$B$393,0))),"")</f>
        <v>0</v>
      </c>
      <c r="AY338" s="157">
        <f>_xlfn.IFNA(_xlfn.IFNA(INDEX('I.Supplementary 2018-19'!T$8:T$157,MATCH($B338,'I.Supplementary 2018-19'!$B$8:$B$157,0)),INDEX('I.KI 2018-19'!T$9:T$393,MATCH($B338,'I.KI 2018-19'!$B$9:$B$393,0))),"")</f>
        <v>0</v>
      </c>
      <c r="AZ338" s="156">
        <f>_xlfn.IFNA(_xlfn.IFNA(INDEX('I.Supplementary 2018-19'!U$8:U$157,MATCH($B338,'I.Supplementary 2018-19'!$B$8:$B$157,0)),INDEX('I.KI 2018-19'!U$9:U$393,MATCH($B338,'I.KI 2018-19'!$B$9:$B$393,0))),"")</f>
        <v>29.027239186197217</v>
      </c>
      <c r="BA338" s="193">
        <f>_xlfn.IFNA(_xlfn.IFNA(INDEX('I.Supplementary 2018-19'!V$8:V$157,MATCH($B338,'I.Supplementary 2018-19'!$B$8:$B$157,0)),INDEX('I.KI 2018-19'!V$9:V$393,MATCH($B338,'I.KI 2018-19'!$B$9:$B$393,0))),"")</f>
        <v>6.0042314147833018</v>
      </c>
      <c r="BB338" s="193">
        <f>_xlfn.IFNA(_xlfn.IFNA(INDEX('I.Supplementary 2018-19'!W$8:W$157,MATCH($B338,'I.Supplementary 2018-19'!$B$8:$B$157,0)),INDEX('I.KI 2018-19'!W$9:W$393,MATCH($B338,'I.KI 2018-19'!$B$9:$B$393,0))),"")</f>
        <v>0</v>
      </c>
      <c r="BC338" s="193">
        <f>_xlfn.IFNA(_xlfn.IFNA(INDEX('I.Supplementary 2018-19'!X$8:X$157,MATCH($B338,'I.Supplementary 2018-19'!$B$8:$B$157,0)),INDEX('I.KI 2018-19'!X$9:X$393,MATCH($B338,'I.KI 2018-19'!$B$9:$B$393,0))),"")</f>
        <v>0</v>
      </c>
      <c r="BD338" s="157">
        <f>_xlfn.IFNA(_xlfn.IFNA(INDEX('I.Supplementary 2018-19'!Y$8:Y$157,MATCH($B338,'I.Supplementary 2018-19'!$B$8:$B$157,0)),INDEX('I.KI 2018-19'!Y$9:Y$393,MATCH($B338,'I.KI 2018-19'!$B$9:$B$393,0))),"")</f>
        <v>0</v>
      </c>
      <c r="BE338" s="156">
        <f>_xlfn.IFNA(_xlfn.IFNA(INDEX('I.Supplementary 2018-19'!Z$8:Z$157,MATCH($B338,'I.Supplementary 2018-19'!$B$8:$B$157,0)),INDEX('I.KI 2018-19'!Z$9:Z$393,MATCH($B338,'I.KI 2018-19'!$B$9:$B$393,0))),"")</f>
        <v>38.944338604412607</v>
      </c>
      <c r="BF338" s="193">
        <f>_xlfn.IFNA(_xlfn.IFNA(INDEX('I.Supplementary 2018-19'!AA$8:AA$157,MATCH($B338,'I.Supplementary 2018-19'!$B$8:$B$157,0)),INDEX('I.KI 2018-19'!AA$9:AA$393,MATCH($B338,'I.KI 2018-19'!$B$9:$B$393,0))),"")</f>
        <v>6.3899848116344948</v>
      </c>
      <c r="BG338" s="193">
        <f>_xlfn.IFNA(_xlfn.IFNA(INDEX('I.Supplementary 2018-19'!AB$8:AB$157,MATCH($B338,'I.Supplementary 2018-19'!$B$8:$B$157,0)),INDEX('I.KI 2018-19'!AB$9:AB$393,MATCH($B338,'I.KI 2018-19'!$B$9:$B$393,0))),"")</f>
        <v>0</v>
      </c>
      <c r="BH338" s="193">
        <f>_xlfn.IFNA(_xlfn.IFNA(INDEX('I.Supplementary 2018-19'!AC$8:AC$157,MATCH($B338,'I.Supplementary 2018-19'!$B$8:$B$157,0)),INDEX('I.KI 2018-19'!AC$9:AC$393,MATCH($B338,'I.KI 2018-19'!$B$9:$B$393,0))),"")</f>
        <v>0</v>
      </c>
      <c r="BI338" s="157">
        <f>_xlfn.IFNA(_xlfn.IFNA(INDEX('I.Supplementary 2018-19'!AD$8:AD$157,MATCH($B338,'I.Supplementary 2018-19'!$B$8:$B$157,0)),INDEX('I.KI 2018-19'!AD$9:AD$393,MATCH($B338,'I.KI 2018-19'!$B$9:$B$393,0))),"")</f>
        <v>0</v>
      </c>
      <c r="BJ338" s="149"/>
      <c r="BK338" s="156">
        <f>_xlfn.IFNA(IF($B338=$B$381,0,IF($B338=$B$382,0,_xlfn.IFNA(INDEX('I.Supplementary 2018-19'!I$8:I$157,MATCH($B338,'I.Supplementary 2018-19'!$B$8:$B$157,0)),INDEX('I.KI 2018-19'!I$9:I$393,MATCH($B338,'I.KI 2018-19'!$B$9:$B$393,0))))),"")</f>
        <v>10.302852815066579</v>
      </c>
      <c r="BL338" s="149">
        <f>_xlfn.IFNA(IF($B338=$B$381,0,IF($B338=$B$382,0,_xlfn.IFNA(INDEX('I.Supplementary 2018-19'!J$8:J$157,MATCH($B338,'I.Supplementary 2018-19'!$B$8:$B$157,0)),INDEX('I.KI 2018-19'!J$9:J$393,MATCH($B338,'I.KI 2018-19'!$B$9:$B$393,0))))),"")</f>
        <v>35.031470600980519</v>
      </c>
      <c r="BM338" s="157">
        <f>_xlfn.IFNA(IF($B338=$B$381,0,IF($B338=$B$382,0,_xlfn.IFNA(INDEX('I.Supplementary 2018-19'!H$8:H$157,MATCH($B338,'I.Supplementary 2018-19'!$B$8:$B$157,0)),INDEX('I.KI 2018-19'!H$9:H$393,MATCH($B338,'I.KI 2018-19'!$B$9:$B$393,0))))),"")</f>
        <v>45.334323416047098</v>
      </c>
    </row>
    <row r="339" spans="2:65">
      <c r="B339" s="121" t="str">
        <f>'Calculations for 2021-22'!B339</f>
        <v>E2244</v>
      </c>
      <c r="C339" s="160" t="str">
        <f>'Calculations for 2021-22'!D339</f>
        <v>E2244</v>
      </c>
      <c r="D339" t="str">
        <f>'Calculations for 2021-22'!E339</f>
        <v>SD</v>
      </c>
      <c r="E339">
        <f>'Calculations for 2021-22'!F339</f>
        <v>0</v>
      </c>
      <c r="F339" s="120" t="str">
        <f>'Calculations for 2021-22'!H339</f>
        <v>Tunbridge Wells</v>
      </c>
      <c r="G339" s="156">
        <f>_xlfn.IFNA(INDEX('I.KI 2016-17'!M$8:M$391,MATCH($B339,'I.KI 2016-17'!$B$8:$B$391,0)),"")</f>
        <v>0</v>
      </c>
      <c r="H339" s="149">
        <f>_xlfn.IFNA(INDEX('I.KI 2016-17'!N$8:N$391,MATCH($B339,'I.KI 2016-17'!$B$8:$B$391,0)),"")</f>
        <v>0.83382294813699998</v>
      </c>
      <c r="I339" s="149">
        <f>_xlfn.IFNA(INDEX('I.KI 2016-17'!O$8:O$391,MATCH($B339,'I.KI 2016-17'!$B$8:$B$391,0)),"")</f>
        <v>0</v>
      </c>
      <c r="J339" s="149">
        <f>_xlfn.IFNA(INDEX('I.KI 2016-17'!P$8:P$391,MATCH($B339,'I.KI 2016-17'!$B$8:$B$391,0)),"")</f>
        <v>0</v>
      </c>
      <c r="K339" s="157">
        <f>_xlfn.IFNA(INDEX('I.KI 2016-17'!Q$8:Q$391,MATCH($B339,'I.KI 2016-17'!$B$8:$B$391,0)),"")</f>
        <v>0</v>
      </c>
      <c r="L339" s="156">
        <f>_xlfn.IFNA(INDEX('I.KI 2016-17'!R$8:R$391,MATCH($B339,'I.KI 2016-17'!$B$8:$B$391,0)),"")</f>
        <v>0</v>
      </c>
      <c r="M339" s="193">
        <f>_xlfn.IFNA(INDEX('I.KI 2016-17'!S$8:S$391,MATCH($B339,'I.KI 2016-17'!$B$8:$B$391,0)),"")</f>
        <v>2.1732708987870004</v>
      </c>
      <c r="N339" s="193">
        <f>_xlfn.IFNA(INDEX('I.KI 2016-17'!T$8:T$391,MATCH($B339,'I.KI 2016-17'!$B$8:$B$391,0)),"")</f>
        <v>0</v>
      </c>
      <c r="O339" s="193">
        <f>_xlfn.IFNA(INDEX('I.KI 2016-17'!U$8:U$391,MATCH($B339,'I.KI 2016-17'!$B$8:$B$391,0)),"")</f>
        <v>0</v>
      </c>
      <c r="P339" s="157">
        <f>_xlfn.IFNA(INDEX('I.KI 2016-17'!V$8:V$391,MATCH($B339,'I.KI 2016-17'!$B$8:$B$391,0)),"")</f>
        <v>0</v>
      </c>
      <c r="Q339" s="156">
        <f>_xlfn.IFNA(INDEX('I.KI 2016-17'!W$8:W$391,MATCH($B339,'I.KI 2016-17'!$B$8:$B$391,0)),"")</f>
        <v>0</v>
      </c>
      <c r="R339" s="193">
        <f>_xlfn.IFNA(INDEX('I.KI 2016-17'!X$8:X$391,MATCH($B339,'I.KI 2016-17'!$B$8:$B$391,0)),"")</f>
        <v>3.0070938469240005</v>
      </c>
      <c r="S339" s="193">
        <f>_xlfn.IFNA(INDEX('I.KI 2016-17'!Y$8:Y$391,MATCH($B339,'I.KI 2016-17'!$B$8:$B$391,0)),"")</f>
        <v>0</v>
      </c>
      <c r="T339" s="193">
        <f>_xlfn.IFNA(INDEX('I.KI 2016-17'!Z$8:Z$391,MATCH($B339,'I.KI 2016-17'!$B$8:$B$391,0)),"")</f>
        <v>0</v>
      </c>
      <c r="U339" s="157">
        <f>_xlfn.IFNA(INDEX('I.KI 2016-17'!AA$8:AA$391,MATCH($B339,'I.KI 2016-17'!$B$8:$B$391,0)),"")</f>
        <v>0</v>
      </c>
      <c r="V339" s="149"/>
      <c r="W339" s="154">
        <f>_xlfn.IFNA(INDEX('I.KI 2016-17'!$H$8:$H$391,MATCH(B339,'I.KI 2016-17'!$B$8:$B$391,0)),"")</f>
        <v>0.83382294813699998</v>
      </c>
      <c r="X339" s="153">
        <f>_xlfn.IFNA(INDEX('I.KI 2016-17'!$I$8:$I$391,MATCH(B339,'I.KI 2016-17'!$B$8:$B$391,0)),"")</f>
        <v>2.1732708987870004</v>
      </c>
      <c r="Y339" s="155">
        <f>_xlfn.IFNA(INDEX('I.KI 2016-17'!$G$8:$G$391,MATCH(B339,'I.KI 2016-17'!$B$8:$B$391,0)),"")</f>
        <v>3.0070938469240005</v>
      </c>
      <c r="Z339" s="149"/>
      <c r="AA339" s="156">
        <f>_xlfn.IFNA(IF($B339=$B$382,0,_xlfn.IFNA(INDEX('I.Supplementary 2017-18'!N$8:N$35,MATCH($B339,'I.Supplementary 2017-18'!$B$8:$B$35,0)),INDEX('I.KI 2017-18'!N$9:N$393,MATCH($B339,'I.KI 2017-18'!$B$9:$B$393,0)))),"")</f>
        <v>0</v>
      </c>
      <c r="AB339" s="193">
        <f>_xlfn.IFNA(IF($B339=$B$382,0,_xlfn.IFNA(INDEX('I.Supplementary 2017-18'!O$8:O$35,MATCH($B339,'I.Supplementary 2017-18'!$B$8:$B$35,0)),INDEX('I.KI 2017-18'!O$9:O$393,MATCH($B339,'I.KI 2017-18'!$B$9:$B$393,0)))),"")</f>
        <v>0.20160925472716801</v>
      </c>
      <c r="AC339" s="193">
        <f>_xlfn.IFNA(IF($B339=$B$382,0,_xlfn.IFNA(INDEX('I.Supplementary 2017-18'!P$8:P$35,MATCH($B339,'I.Supplementary 2017-18'!$B$8:$B$35,0)),INDEX('I.KI 2017-18'!P$9:P$393,MATCH($B339,'I.KI 2017-18'!$B$9:$B$393,0)))),"")</f>
        <v>0</v>
      </c>
      <c r="AD339" s="193">
        <f>_xlfn.IFNA(IF($B339=$B$382,0,_xlfn.IFNA(INDEX('I.Supplementary 2017-18'!Q$8:Q$35,MATCH($B339,'I.Supplementary 2017-18'!$B$8:$B$35,0)),INDEX('I.KI 2017-18'!Q$9:Q$393,MATCH($B339,'I.KI 2017-18'!$B$9:$B$393,0)))),"")</f>
        <v>0</v>
      </c>
      <c r="AE339" s="157">
        <f>_xlfn.IFNA(IF($B339=$B$382,0,_xlfn.IFNA(INDEX('I.Supplementary 2017-18'!R$8:R$35,MATCH($B339,'I.Supplementary 2017-18'!$B$8:$B$35,0)),INDEX('I.KI 2017-18'!R$9:R$393,MATCH($B339,'I.KI 2017-18'!$B$9:$B$393,0)))),"")</f>
        <v>0</v>
      </c>
      <c r="AF339" s="156">
        <f>_xlfn.IFNA(IF($B339=$B$382,0,_xlfn.IFNA(INDEX('I.Supplementary 2017-18'!S$8:S$35,MATCH($B339,'I.Supplementary 2017-18'!$B$8:$B$35,0)),INDEX('I.KI 2017-18'!S$9:S$393,MATCH($B339,'I.KI 2017-18'!$B$9:$B$393,0)))),"")</f>
        <v>0</v>
      </c>
      <c r="AG339" s="193">
        <f>_xlfn.IFNA(IF($B339=$B$382,0,_xlfn.IFNA(INDEX('I.Supplementary 2017-18'!T$8:T$35,MATCH($B339,'I.Supplementary 2017-18'!$B$8:$B$35,0)),INDEX('I.KI 2017-18'!T$9:T$393,MATCH($B339,'I.KI 2017-18'!$B$9:$B$393,0)))),"")</f>
        <v>2.2176404510349625</v>
      </c>
      <c r="AH339" s="193">
        <f>_xlfn.IFNA(IF($B339=$B$382,0,_xlfn.IFNA(INDEX('I.Supplementary 2017-18'!U$8:U$35,MATCH($B339,'I.Supplementary 2017-18'!$B$8:$B$35,0)),INDEX('I.KI 2017-18'!U$9:U$393,MATCH($B339,'I.KI 2017-18'!$B$9:$B$393,0)))),"")</f>
        <v>0</v>
      </c>
      <c r="AI339" s="193">
        <f>_xlfn.IFNA(IF($B339=$B$382,0,_xlfn.IFNA(INDEX('I.Supplementary 2017-18'!V$8:V$35,MATCH($B339,'I.Supplementary 2017-18'!$B$8:$B$35,0)),INDEX('I.KI 2017-18'!V$9:V$393,MATCH($B339,'I.KI 2017-18'!$B$9:$B$393,0)))),"")</f>
        <v>0</v>
      </c>
      <c r="AJ339" s="157">
        <f>_xlfn.IFNA(IF($B339=$B$382,0,_xlfn.IFNA(INDEX('I.Supplementary 2017-18'!W$8:W$35,MATCH($B339,'I.Supplementary 2017-18'!$B$8:$B$35,0)),INDEX('I.KI 2017-18'!W$9:W$393,MATCH($B339,'I.KI 2017-18'!$B$9:$B$393,0)))),"")</f>
        <v>0</v>
      </c>
      <c r="AK339" s="156">
        <f>_xlfn.IFNA(IF($B339=$B$382,0,_xlfn.IFNA(INDEX('I.Supplementary 2017-18'!X$8:X$35,MATCH($B339,'I.Supplementary 2017-18'!$B$8:$B$35,0)),INDEX('I.KI 2017-18'!X$9:X$393,MATCH($B339,'I.KI 2017-18'!$B$9:$B$393,0)))),"")</f>
        <v>0</v>
      </c>
      <c r="AL339" s="193">
        <f>_xlfn.IFNA(IF($B339=$B$382,0,_xlfn.IFNA(INDEX('I.Supplementary 2017-18'!Y$8:Y$35,MATCH($B339,'I.Supplementary 2017-18'!$B$8:$B$35,0)),INDEX('I.KI 2017-18'!Y$9:Y$393,MATCH($B339,'I.KI 2017-18'!$B$9:$B$393,0)))),"")</f>
        <v>2.4192497057621307</v>
      </c>
      <c r="AM339" s="193">
        <f>_xlfn.IFNA(IF($B339=$B$382,0,_xlfn.IFNA(INDEX('I.Supplementary 2017-18'!Z$8:Z$35,MATCH($B339,'I.Supplementary 2017-18'!$B$8:$B$35,0)),INDEX('I.KI 2017-18'!Z$9:Z$393,MATCH($B339,'I.KI 2017-18'!$B$9:$B$393,0)))),"")</f>
        <v>0</v>
      </c>
      <c r="AN339" s="193">
        <f>_xlfn.IFNA(IF($B339=$B$382,0,_xlfn.IFNA(INDEX('I.Supplementary 2017-18'!AA$8:AA$35,MATCH($B339,'I.Supplementary 2017-18'!$B$8:$B$35,0)),INDEX('I.KI 2017-18'!AA$9:AA$393,MATCH($B339,'I.KI 2017-18'!$B$9:$B$393,0)))),"")</f>
        <v>0</v>
      </c>
      <c r="AO339" s="157">
        <f>_xlfn.IFNA(IF($B339=$B$382,0,_xlfn.IFNA(INDEX('I.Supplementary 2017-18'!AB$8:AB$35,MATCH($B339,'I.Supplementary 2017-18'!$B$8:$B$35,0)),INDEX('I.KI 2017-18'!AB$9:AB$393,MATCH($B339,'I.KI 2017-18'!$B$9:$B$393,0)))),"")</f>
        <v>0</v>
      </c>
      <c r="AP339" s="149"/>
      <c r="AQ339" s="156">
        <f>_xlfn.IFNA(IF($B339=$B$381,0,IF($B339=$B$382,0,_xlfn.IFNA(INDEX('I.Supplementary 2017-18'!I$8:I$35,MATCH($B339,'I.Supplementary 2017-18'!$B$8:$B$35,0)),INDEX('I.KI 2017-18'!I$9:I$393,MATCH($B339,'I.KI 2017-18'!$B$9:$B$393,0))))),"")</f>
        <v>0.20160925472716801</v>
      </c>
      <c r="AR339" s="149">
        <f>_xlfn.IFNA(IF($B339=$B$381,0,IF($B339=$B$382,0,_xlfn.IFNA(INDEX('I.Supplementary 2017-18'!J$8:J$35,MATCH($B339,'I.Supplementary 2017-18'!$B$8:$B$35,0)),INDEX('I.KI 2017-18'!J$9:J$393,MATCH($B339,'I.KI 2017-18'!$B$9:$B$393,0))))),"")</f>
        <v>2.2176404510349625</v>
      </c>
      <c r="AS339" s="157">
        <f>_xlfn.IFNA(IF($B339=$B$381,0,IF($B339=$B$382,0,_xlfn.IFNA(INDEX('I.Supplementary 2017-18'!H$8:H$35,MATCH($B339,'I.Supplementary 2017-18'!$B$8:$B$35,0)),INDEX('I.KI 2017-18'!H$9:H$393,MATCH($B339,'I.KI 2017-18'!$B$9:$B$393,0))))),"")</f>
        <v>2.4192497057621307</v>
      </c>
      <c r="AT339" s="149"/>
      <c r="AU339" s="156">
        <f>_xlfn.IFNA(_xlfn.IFNA(INDEX('I.Supplementary 2018-19'!P$8:P$157,MATCH($B339,'I.Supplementary 2018-19'!$B$8:$B$157,0)),INDEX('I.KI 2018-19'!P$9:P$393,MATCH($B339,'I.KI 2018-19'!$B$9:$B$393,0))),"")</f>
        <v>0</v>
      </c>
      <c r="AV339" s="193">
        <f>_xlfn.IFNA(_xlfn.IFNA(INDEX('I.Supplementary 2018-19'!Q$8:Q$157,MATCH($B339,'I.Supplementary 2018-19'!$B$8:$B$157,0)),INDEX('I.KI 2018-19'!Q$9:Q$393,MATCH($B339,'I.KI 2018-19'!$B$9:$B$393,0))),"")</f>
        <v>0</v>
      </c>
      <c r="AW339" s="193">
        <f>_xlfn.IFNA(_xlfn.IFNA(INDEX('I.Supplementary 2018-19'!R$8:R$157,MATCH($B339,'I.Supplementary 2018-19'!$B$8:$B$157,0)),INDEX('I.KI 2018-19'!R$9:R$393,MATCH($B339,'I.KI 2018-19'!$B$9:$B$393,0))),"")</f>
        <v>0</v>
      </c>
      <c r="AX339" s="193">
        <f>_xlfn.IFNA(_xlfn.IFNA(INDEX('I.Supplementary 2018-19'!S$8:S$157,MATCH($B339,'I.Supplementary 2018-19'!$B$8:$B$157,0)),INDEX('I.KI 2018-19'!S$9:S$393,MATCH($B339,'I.KI 2018-19'!$B$9:$B$393,0))),"")</f>
        <v>0</v>
      </c>
      <c r="AY339" s="157">
        <f>_xlfn.IFNA(_xlfn.IFNA(INDEX('I.Supplementary 2018-19'!T$8:T$157,MATCH($B339,'I.Supplementary 2018-19'!$B$8:$B$157,0)),INDEX('I.KI 2018-19'!T$9:T$393,MATCH($B339,'I.KI 2018-19'!$B$9:$B$393,0))),"")</f>
        <v>0</v>
      </c>
      <c r="AZ339" s="156">
        <f>_xlfn.IFNA(_xlfn.IFNA(INDEX('I.Supplementary 2018-19'!U$8:U$157,MATCH($B339,'I.Supplementary 2018-19'!$B$8:$B$157,0)),INDEX('I.KI 2018-19'!U$9:U$393,MATCH($B339,'I.KI 2018-19'!$B$9:$B$393,0))),"")</f>
        <v>0</v>
      </c>
      <c r="BA339" s="193">
        <f>_xlfn.IFNA(_xlfn.IFNA(INDEX('I.Supplementary 2018-19'!V$8:V$157,MATCH($B339,'I.Supplementary 2018-19'!$B$8:$B$157,0)),INDEX('I.KI 2018-19'!V$9:V$393,MATCH($B339,'I.KI 2018-19'!$B$9:$B$393,0))),"")</f>
        <v>2.2842648422677727</v>
      </c>
      <c r="BB339" s="193">
        <f>_xlfn.IFNA(_xlfn.IFNA(INDEX('I.Supplementary 2018-19'!W$8:W$157,MATCH($B339,'I.Supplementary 2018-19'!$B$8:$B$157,0)),INDEX('I.KI 2018-19'!W$9:W$393,MATCH($B339,'I.KI 2018-19'!$B$9:$B$393,0))),"")</f>
        <v>0</v>
      </c>
      <c r="BC339" s="193">
        <f>_xlfn.IFNA(_xlfn.IFNA(INDEX('I.Supplementary 2018-19'!X$8:X$157,MATCH($B339,'I.Supplementary 2018-19'!$B$8:$B$157,0)),INDEX('I.KI 2018-19'!X$9:X$393,MATCH($B339,'I.KI 2018-19'!$B$9:$B$393,0))),"")</f>
        <v>0</v>
      </c>
      <c r="BD339" s="157">
        <f>_xlfn.IFNA(_xlfn.IFNA(INDEX('I.Supplementary 2018-19'!Y$8:Y$157,MATCH($B339,'I.Supplementary 2018-19'!$B$8:$B$157,0)),INDEX('I.KI 2018-19'!Y$9:Y$393,MATCH($B339,'I.KI 2018-19'!$B$9:$B$393,0))),"")</f>
        <v>0</v>
      </c>
      <c r="BE339" s="156">
        <f>_xlfn.IFNA(_xlfn.IFNA(INDEX('I.Supplementary 2018-19'!Z$8:Z$157,MATCH($B339,'I.Supplementary 2018-19'!$B$8:$B$157,0)),INDEX('I.KI 2018-19'!Z$9:Z$393,MATCH($B339,'I.KI 2018-19'!$B$9:$B$393,0))),"")</f>
        <v>0</v>
      </c>
      <c r="BF339" s="193">
        <f>_xlfn.IFNA(_xlfn.IFNA(INDEX('I.Supplementary 2018-19'!AA$8:AA$157,MATCH($B339,'I.Supplementary 2018-19'!$B$8:$B$157,0)),INDEX('I.KI 2018-19'!AA$9:AA$393,MATCH($B339,'I.KI 2018-19'!$B$9:$B$393,0))),"")</f>
        <v>2.2842648422677727</v>
      </c>
      <c r="BG339" s="193">
        <f>_xlfn.IFNA(_xlfn.IFNA(INDEX('I.Supplementary 2018-19'!AB$8:AB$157,MATCH($B339,'I.Supplementary 2018-19'!$B$8:$B$157,0)),INDEX('I.KI 2018-19'!AB$9:AB$393,MATCH($B339,'I.KI 2018-19'!$B$9:$B$393,0))),"")</f>
        <v>0</v>
      </c>
      <c r="BH339" s="193">
        <f>_xlfn.IFNA(_xlfn.IFNA(INDEX('I.Supplementary 2018-19'!AC$8:AC$157,MATCH($B339,'I.Supplementary 2018-19'!$B$8:$B$157,0)),INDEX('I.KI 2018-19'!AC$9:AC$393,MATCH($B339,'I.KI 2018-19'!$B$9:$B$393,0))),"")</f>
        <v>0</v>
      </c>
      <c r="BI339" s="157">
        <f>_xlfn.IFNA(_xlfn.IFNA(INDEX('I.Supplementary 2018-19'!AD$8:AD$157,MATCH($B339,'I.Supplementary 2018-19'!$B$8:$B$157,0)),INDEX('I.KI 2018-19'!AD$9:AD$393,MATCH($B339,'I.KI 2018-19'!$B$9:$B$393,0))),"")</f>
        <v>0</v>
      </c>
      <c r="BJ339" s="149"/>
      <c r="BK339" s="156">
        <f>_xlfn.IFNA(IF($B339=$B$381,0,IF($B339=$B$382,0,_xlfn.IFNA(INDEX('I.Supplementary 2018-19'!I$8:I$157,MATCH($B339,'I.Supplementary 2018-19'!$B$8:$B$157,0)),INDEX('I.KI 2018-19'!I$9:I$393,MATCH($B339,'I.KI 2018-19'!$B$9:$B$393,0))))),"")</f>
        <v>0</v>
      </c>
      <c r="BL339" s="149">
        <f>_xlfn.IFNA(IF($B339=$B$381,0,IF($B339=$B$382,0,_xlfn.IFNA(INDEX('I.Supplementary 2018-19'!J$8:J$157,MATCH($B339,'I.Supplementary 2018-19'!$B$8:$B$157,0)),INDEX('I.KI 2018-19'!J$9:J$393,MATCH($B339,'I.KI 2018-19'!$B$9:$B$393,0))))),"")</f>
        <v>2.2842648422677727</v>
      </c>
      <c r="BM339" s="157">
        <f>_xlfn.IFNA(IF($B339=$B$381,0,IF($B339=$B$382,0,_xlfn.IFNA(INDEX('I.Supplementary 2018-19'!H$8:H$157,MATCH($B339,'I.Supplementary 2018-19'!$B$8:$B$157,0)),INDEX('I.KI 2018-19'!H$9:H$393,MATCH($B339,'I.KI 2018-19'!$B$9:$B$393,0))))),"")</f>
        <v>2.2842648422677727</v>
      </c>
    </row>
    <row r="340" spans="2:65">
      <c r="B340" s="121" t="str">
        <f>'Calculations for 2021-22'!B340</f>
        <v>E6145</v>
      </c>
      <c r="C340" s="160" t="str">
        <f>'Calculations for 2021-22'!D340</f>
        <v>E6145</v>
      </c>
      <c r="D340" t="str">
        <f>'Calculations for 2021-22'!E340</f>
        <v>FIR</v>
      </c>
      <c r="E340">
        <f>'Calculations for 2021-22'!F340</f>
        <v>0</v>
      </c>
      <c r="F340" s="120" t="str">
        <f>'Calculations for 2021-22'!H340</f>
        <v>Tyne and Wear Fire</v>
      </c>
      <c r="G340" s="156">
        <f>_xlfn.IFNA(INDEX('I.KI 2016-17'!M$8:M$391,MATCH($B340,'I.KI 2016-17'!$B$8:$B$391,0)),"")</f>
        <v>0</v>
      </c>
      <c r="H340" s="149">
        <f>_xlfn.IFNA(INDEX('I.KI 2016-17'!N$8:N$391,MATCH($B340,'I.KI 2016-17'!$B$8:$B$391,0)),"")</f>
        <v>0</v>
      </c>
      <c r="I340" s="149">
        <f>_xlfn.IFNA(INDEX('I.KI 2016-17'!O$8:O$391,MATCH($B340,'I.KI 2016-17'!$B$8:$B$391,0)),"")</f>
        <v>13.180057690710999</v>
      </c>
      <c r="J340" s="149">
        <f>_xlfn.IFNA(INDEX('I.KI 2016-17'!P$8:P$391,MATCH($B340,'I.KI 2016-17'!$B$8:$B$391,0)),"")</f>
        <v>0</v>
      </c>
      <c r="K340" s="157">
        <f>_xlfn.IFNA(INDEX('I.KI 2016-17'!Q$8:Q$391,MATCH($B340,'I.KI 2016-17'!$B$8:$B$391,0)),"")</f>
        <v>0</v>
      </c>
      <c r="L340" s="156">
        <f>_xlfn.IFNA(INDEX('I.KI 2016-17'!R$8:R$391,MATCH($B340,'I.KI 2016-17'!$B$8:$B$391,0)),"")</f>
        <v>0</v>
      </c>
      <c r="M340" s="193">
        <f>_xlfn.IFNA(INDEX('I.KI 2016-17'!S$8:S$391,MATCH($B340,'I.KI 2016-17'!$B$8:$B$391,0)),"")</f>
        <v>0</v>
      </c>
      <c r="N340" s="193">
        <f>_xlfn.IFNA(INDEX('I.KI 2016-17'!T$8:T$391,MATCH($B340,'I.KI 2016-17'!$B$8:$B$391,0)),"")</f>
        <v>14.226745644585</v>
      </c>
      <c r="O340" s="193">
        <f>_xlfn.IFNA(INDEX('I.KI 2016-17'!U$8:U$391,MATCH($B340,'I.KI 2016-17'!$B$8:$B$391,0)),"")</f>
        <v>0</v>
      </c>
      <c r="P340" s="157">
        <f>_xlfn.IFNA(INDEX('I.KI 2016-17'!V$8:V$391,MATCH($B340,'I.KI 2016-17'!$B$8:$B$391,0)),"")</f>
        <v>0</v>
      </c>
      <c r="Q340" s="156">
        <f>_xlfn.IFNA(INDEX('I.KI 2016-17'!W$8:W$391,MATCH($B340,'I.KI 2016-17'!$B$8:$B$391,0)),"")</f>
        <v>0</v>
      </c>
      <c r="R340" s="193">
        <f>_xlfn.IFNA(INDEX('I.KI 2016-17'!X$8:X$391,MATCH($B340,'I.KI 2016-17'!$B$8:$B$391,0)),"")</f>
        <v>0</v>
      </c>
      <c r="S340" s="193">
        <f>_xlfn.IFNA(INDEX('I.KI 2016-17'!Y$8:Y$391,MATCH($B340,'I.KI 2016-17'!$B$8:$B$391,0)),"")</f>
        <v>27.406803335295997</v>
      </c>
      <c r="T340" s="193">
        <f>_xlfn.IFNA(INDEX('I.KI 2016-17'!Z$8:Z$391,MATCH($B340,'I.KI 2016-17'!$B$8:$B$391,0)),"")</f>
        <v>0</v>
      </c>
      <c r="U340" s="157">
        <f>_xlfn.IFNA(INDEX('I.KI 2016-17'!AA$8:AA$391,MATCH($B340,'I.KI 2016-17'!$B$8:$B$391,0)),"")</f>
        <v>0</v>
      </c>
      <c r="V340" s="149"/>
      <c r="W340" s="154">
        <f>_xlfn.IFNA(INDEX('I.KI 2016-17'!$H$8:$H$391,MATCH(B340,'I.KI 2016-17'!$B$8:$B$391,0)),"")</f>
        <v>13.180057690710999</v>
      </c>
      <c r="X340" s="153">
        <f>_xlfn.IFNA(INDEX('I.KI 2016-17'!$I$8:$I$391,MATCH(B340,'I.KI 2016-17'!$B$8:$B$391,0)),"")</f>
        <v>14.226745644585</v>
      </c>
      <c r="Y340" s="155">
        <f>_xlfn.IFNA(INDEX('I.KI 2016-17'!$G$8:$G$391,MATCH(B340,'I.KI 2016-17'!$B$8:$B$391,0)),"")</f>
        <v>27.406803335295997</v>
      </c>
      <c r="Z340" s="149"/>
      <c r="AA340" s="156">
        <f>_xlfn.IFNA(IF($B340=$B$382,0,_xlfn.IFNA(INDEX('I.Supplementary 2017-18'!N$8:N$35,MATCH($B340,'I.Supplementary 2017-18'!$B$8:$B$35,0)),INDEX('I.KI 2017-18'!N$9:N$393,MATCH($B340,'I.KI 2017-18'!$B$9:$B$393,0)))),"")</f>
        <v>0</v>
      </c>
      <c r="AB340" s="193">
        <f>_xlfn.IFNA(IF($B340=$B$382,0,_xlfn.IFNA(INDEX('I.Supplementary 2017-18'!O$8:O$35,MATCH($B340,'I.Supplementary 2017-18'!$B$8:$B$35,0)),INDEX('I.KI 2017-18'!O$9:O$393,MATCH($B340,'I.KI 2017-18'!$B$9:$B$393,0)))),"")</f>
        <v>0</v>
      </c>
      <c r="AC340" s="193">
        <f>_xlfn.IFNA(IF($B340=$B$382,0,_xlfn.IFNA(INDEX('I.Supplementary 2017-18'!P$8:P$35,MATCH($B340,'I.Supplementary 2017-18'!$B$8:$B$35,0)),INDEX('I.KI 2017-18'!P$9:P$393,MATCH($B340,'I.KI 2017-18'!$B$9:$B$393,0)))),"")</f>
        <v>10.897790558426022</v>
      </c>
      <c r="AD340" s="193">
        <f>_xlfn.IFNA(IF($B340=$B$382,0,_xlfn.IFNA(INDEX('I.Supplementary 2017-18'!Q$8:Q$35,MATCH($B340,'I.Supplementary 2017-18'!$B$8:$B$35,0)),INDEX('I.KI 2017-18'!Q$9:Q$393,MATCH($B340,'I.KI 2017-18'!$B$9:$B$393,0)))),"")</f>
        <v>0</v>
      </c>
      <c r="AE340" s="157">
        <f>_xlfn.IFNA(IF($B340=$B$382,0,_xlfn.IFNA(INDEX('I.Supplementary 2017-18'!R$8:R$35,MATCH($B340,'I.Supplementary 2017-18'!$B$8:$B$35,0)),INDEX('I.KI 2017-18'!R$9:R$393,MATCH($B340,'I.KI 2017-18'!$B$9:$B$393,0)))),"")</f>
        <v>0</v>
      </c>
      <c r="AF340" s="156">
        <f>_xlfn.IFNA(IF($B340=$B$382,0,_xlfn.IFNA(INDEX('I.Supplementary 2017-18'!S$8:S$35,MATCH($B340,'I.Supplementary 2017-18'!$B$8:$B$35,0)),INDEX('I.KI 2017-18'!S$9:S$393,MATCH($B340,'I.KI 2017-18'!$B$9:$B$393,0)))),"")</f>
        <v>0</v>
      </c>
      <c r="AG340" s="193">
        <f>_xlfn.IFNA(IF($B340=$B$382,0,_xlfn.IFNA(INDEX('I.Supplementary 2017-18'!T$8:T$35,MATCH($B340,'I.Supplementary 2017-18'!$B$8:$B$35,0)),INDEX('I.KI 2017-18'!T$9:T$393,MATCH($B340,'I.KI 2017-18'!$B$9:$B$393,0)))),"")</f>
        <v>0</v>
      </c>
      <c r="AH340" s="193">
        <f>_xlfn.IFNA(IF($B340=$B$382,0,_xlfn.IFNA(INDEX('I.Supplementary 2017-18'!U$8:U$35,MATCH($B340,'I.Supplementary 2017-18'!$B$8:$B$35,0)),INDEX('I.KI 2017-18'!U$9:U$393,MATCH($B340,'I.KI 2017-18'!$B$9:$B$393,0)))),"")</f>
        <v>14.517199234401257</v>
      </c>
      <c r="AI340" s="193">
        <f>_xlfn.IFNA(IF($B340=$B$382,0,_xlfn.IFNA(INDEX('I.Supplementary 2017-18'!V$8:V$35,MATCH($B340,'I.Supplementary 2017-18'!$B$8:$B$35,0)),INDEX('I.KI 2017-18'!V$9:V$393,MATCH($B340,'I.KI 2017-18'!$B$9:$B$393,0)))),"")</f>
        <v>0</v>
      </c>
      <c r="AJ340" s="157">
        <f>_xlfn.IFNA(IF($B340=$B$382,0,_xlfn.IFNA(INDEX('I.Supplementary 2017-18'!W$8:W$35,MATCH($B340,'I.Supplementary 2017-18'!$B$8:$B$35,0)),INDEX('I.KI 2017-18'!W$9:W$393,MATCH($B340,'I.KI 2017-18'!$B$9:$B$393,0)))),"")</f>
        <v>0</v>
      </c>
      <c r="AK340" s="156">
        <f>_xlfn.IFNA(IF($B340=$B$382,0,_xlfn.IFNA(INDEX('I.Supplementary 2017-18'!X$8:X$35,MATCH($B340,'I.Supplementary 2017-18'!$B$8:$B$35,0)),INDEX('I.KI 2017-18'!X$9:X$393,MATCH($B340,'I.KI 2017-18'!$B$9:$B$393,0)))),"")</f>
        <v>0</v>
      </c>
      <c r="AL340" s="193">
        <f>_xlfn.IFNA(IF($B340=$B$382,0,_xlfn.IFNA(INDEX('I.Supplementary 2017-18'!Y$8:Y$35,MATCH($B340,'I.Supplementary 2017-18'!$B$8:$B$35,0)),INDEX('I.KI 2017-18'!Y$9:Y$393,MATCH($B340,'I.KI 2017-18'!$B$9:$B$393,0)))),"")</f>
        <v>0</v>
      </c>
      <c r="AM340" s="193">
        <f>_xlfn.IFNA(IF($B340=$B$382,0,_xlfn.IFNA(INDEX('I.Supplementary 2017-18'!Z$8:Z$35,MATCH($B340,'I.Supplementary 2017-18'!$B$8:$B$35,0)),INDEX('I.KI 2017-18'!Z$9:Z$393,MATCH($B340,'I.KI 2017-18'!$B$9:$B$393,0)))),"")</f>
        <v>25.414989792827278</v>
      </c>
      <c r="AN340" s="193">
        <f>_xlfn.IFNA(IF($B340=$B$382,0,_xlfn.IFNA(INDEX('I.Supplementary 2017-18'!AA$8:AA$35,MATCH($B340,'I.Supplementary 2017-18'!$B$8:$B$35,0)),INDEX('I.KI 2017-18'!AA$9:AA$393,MATCH($B340,'I.KI 2017-18'!$B$9:$B$393,0)))),"")</f>
        <v>0</v>
      </c>
      <c r="AO340" s="157">
        <f>_xlfn.IFNA(IF($B340=$B$382,0,_xlfn.IFNA(INDEX('I.Supplementary 2017-18'!AB$8:AB$35,MATCH($B340,'I.Supplementary 2017-18'!$B$8:$B$35,0)),INDEX('I.KI 2017-18'!AB$9:AB$393,MATCH($B340,'I.KI 2017-18'!$B$9:$B$393,0)))),"")</f>
        <v>0</v>
      </c>
      <c r="AP340" s="149"/>
      <c r="AQ340" s="156">
        <f>_xlfn.IFNA(IF($B340=$B$381,0,IF($B340=$B$382,0,_xlfn.IFNA(INDEX('I.Supplementary 2017-18'!I$8:I$35,MATCH($B340,'I.Supplementary 2017-18'!$B$8:$B$35,0)),INDEX('I.KI 2017-18'!I$9:I$393,MATCH($B340,'I.KI 2017-18'!$B$9:$B$393,0))))),"")</f>
        <v>10.897790558426022</v>
      </c>
      <c r="AR340" s="149">
        <f>_xlfn.IFNA(IF($B340=$B$381,0,IF($B340=$B$382,0,_xlfn.IFNA(INDEX('I.Supplementary 2017-18'!J$8:J$35,MATCH($B340,'I.Supplementary 2017-18'!$B$8:$B$35,0)),INDEX('I.KI 2017-18'!J$9:J$393,MATCH($B340,'I.KI 2017-18'!$B$9:$B$393,0))))),"")</f>
        <v>14.517199234401257</v>
      </c>
      <c r="AS340" s="157">
        <f>_xlfn.IFNA(IF($B340=$B$381,0,IF($B340=$B$382,0,_xlfn.IFNA(INDEX('I.Supplementary 2017-18'!H$8:H$35,MATCH($B340,'I.Supplementary 2017-18'!$B$8:$B$35,0)),INDEX('I.KI 2017-18'!H$9:H$393,MATCH($B340,'I.KI 2017-18'!$B$9:$B$393,0))))),"")</f>
        <v>25.414989792827278</v>
      </c>
      <c r="AT340" s="149"/>
      <c r="AU340" s="156">
        <f>_xlfn.IFNA(_xlfn.IFNA(INDEX('I.Supplementary 2018-19'!P$8:P$157,MATCH($B340,'I.Supplementary 2018-19'!$B$8:$B$157,0)),INDEX('I.KI 2018-19'!P$9:P$393,MATCH($B340,'I.KI 2018-19'!$B$9:$B$393,0))),"")</f>
        <v>0</v>
      </c>
      <c r="AV340" s="193">
        <f>_xlfn.IFNA(_xlfn.IFNA(INDEX('I.Supplementary 2018-19'!Q$8:Q$157,MATCH($B340,'I.Supplementary 2018-19'!$B$8:$B$157,0)),INDEX('I.KI 2018-19'!Q$9:Q$393,MATCH($B340,'I.KI 2018-19'!$B$9:$B$393,0))),"")</f>
        <v>0</v>
      </c>
      <c r="AW340" s="193">
        <f>_xlfn.IFNA(_xlfn.IFNA(INDEX('I.Supplementary 2018-19'!R$8:R$157,MATCH($B340,'I.Supplementary 2018-19'!$B$8:$B$157,0)),INDEX('I.KI 2018-19'!R$9:R$393,MATCH($B340,'I.KI 2018-19'!$B$9:$B$393,0))),"")</f>
        <v>9.6201529938839041</v>
      </c>
      <c r="AX340" s="193">
        <f>_xlfn.IFNA(_xlfn.IFNA(INDEX('I.Supplementary 2018-19'!S$8:S$157,MATCH($B340,'I.Supplementary 2018-19'!$B$8:$B$157,0)),INDEX('I.KI 2018-19'!S$9:S$393,MATCH($B340,'I.KI 2018-19'!$B$9:$B$393,0))),"")</f>
        <v>0</v>
      </c>
      <c r="AY340" s="157">
        <f>_xlfn.IFNA(_xlfn.IFNA(INDEX('I.Supplementary 2018-19'!T$8:T$157,MATCH($B340,'I.Supplementary 2018-19'!$B$8:$B$157,0)),INDEX('I.KI 2018-19'!T$9:T$393,MATCH($B340,'I.KI 2018-19'!$B$9:$B$393,0))),"")</f>
        <v>0</v>
      </c>
      <c r="AZ340" s="156">
        <f>_xlfn.IFNA(_xlfn.IFNA(INDEX('I.Supplementary 2018-19'!U$8:U$157,MATCH($B340,'I.Supplementary 2018-19'!$B$8:$B$157,0)),INDEX('I.KI 2018-19'!U$9:U$393,MATCH($B340,'I.KI 2018-19'!$B$9:$B$393,0))),"")</f>
        <v>0</v>
      </c>
      <c r="BA340" s="193">
        <f>_xlfn.IFNA(_xlfn.IFNA(INDEX('I.Supplementary 2018-19'!V$8:V$157,MATCH($B340,'I.Supplementary 2018-19'!$B$8:$B$157,0)),INDEX('I.KI 2018-19'!V$9:V$393,MATCH($B340,'I.KI 2018-19'!$B$9:$B$393,0))),"")</f>
        <v>0</v>
      </c>
      <c r="BB340" s="193">
        <f>_xlfn.IFNA(_xlfn.IFNA(INDEX('I.Supplementary 2018-19'!W$8:W$157,MATCH($B340,'I.Supplementary 2018-19'!$B$8:$B$157,0)),INDEX('I.KI 2018-19'!W$9:W$393,MATCH($B340,'I.KI 2018-19'!$B$9:$B$393,0))),"")</f>
        <v>14.953338267194427</v>
      </c>
      <c r="BC340" s="193">
        <f>_xlfn.IFNA(_xlfn.IFNA(INDEX('I.Supplementary 2018-19'!X$8:X$157,MATCH($B340,'I.Supplementary 2018-19'!$B$8:$B$157,0)),INDEX('I.KI 2018-19'!X$9:X$393,MATCH($B340,'I.KI 2018-19'!$B$9:$B$393,0))),"")</f>
        <v>0</v>
      </c>
      <c r="BD340" s="157">
        <f>_xlfn.IFNA(_xlfn.IFNA(INDEX('I.Supplementary 2018-19'!Y$8:Y$157,MATCH($B340,'I.Supplementary 2018-19'!$B$8:$B$157,0)),INDEX('I.KI 2018-19'!Y$9:Y$393,MATCH($B340,'I.KI 2018-19'!$B$9:$B$393,0))),"")</f>
        <v>0</v>
      </c>
      <c r="BE340" s="156">
        <f>_xlfn.IFNA(_xlfn.IFNA(INDEX('I.Supplementary 2018-19'!Z$8:Z$157,MATCH($B340,'I.Supplementary 2018-19'!$B$8:$B$157,0)),INDEX('I.KI 2018-19'!Z$9:Z$393,MATCH($B340,'I.KI 2018-19'!$B$9:$B$393,0))),"")</f>
        <v>0</v>
      </c>
      <c r="BF340" s="193">
        <f>_xlfn.IFNA(_xlfn.IFNA(INDEX('I.Supplementary 2018-19'!AA$8:AA$157,MATCH($B340,'I.Supplementary 2018-19'!$B$8:$B$157,0)),INDEX('I.KI 2018-19'!AA$9:AA$393,MATCH($B340,'I.KI 2018-19'!$B$9:$B$393,0))),"")</f>
        <v>0</v>
      </c>
      <c r="BG340" s="193">
        <f>_xlfn.IFNA(_xlfn.IFNA(INDEX('I.Supplementary 2018-19'!AB$8:AB$157,MATCH($B340,'I.Supplementary 2018-19'!$B$8:$B$157,0)),INDEX('I.KI 2018-19'!AB$9:AB$393,MATCH($B340,'I.KI 2018-19'!$B$9:$B$393,0))),"")</f>
        <v>24.573491261078331</v>
      </c>
      <c r="BH340" s="193">
        <f>_xlfn.IFNA(_xlfn.IFNA(INDEX('I.Supplementary 2018-19'!AC$8:AC$157,MATCH($B340,'I.Supplementary 2018-19'!$B$8:$B$157,0)),INDEX('I.KI 2018-19'!AC$9:AC$393,MATCH($B340,'I.KI 2018-19'!$B$9:$B$393,0))),"")</f>
        <v>0</v>
      </c>
      <c r="BI340" s="157">
        <f>_xlfn.IFNA(_xlfn.IFNA(INDEX('I.Supplementary 2018-19'!AD$8:AD$157,MATCH($B340,'I.Supplementary 2018-19'!$B$8:$B$157,0)),INDEX('I.KI 2018-19'!AD$9:AD$393,MATCH($B340,'I.KI 2018-19'!$B$9:$B$393,0))),"")</f>
        <v>0</v>
      </c>
      <c r="BJ340" s="149"/>
      <c r="BK340" s="156">
        <f>_xlfn.IFNA(IF($B340=$B$381,0,IF($B340=$B$382,0,_xlfn.IFNA(INDEX('I.Supplementary 2018-19'!I$8:I$157,MATCH($B340,'I.Supplementary 2018-19'!$B$8:$B$157,0)),INDEX('I.KI 2018-19'!I$9:I$393,MATCH($B340,'I.KI 2018-19'!$B$9:$B$393,0))))),"")</f>
        <v>9.6201529938839041</v>
      </c>
      <c r="BL340" s="149">
        <f>_xlfn.IFNA(IF($B340=$B$381,0,IF($B340=$B$382,0,_xlfn.IFNA(INDEX('I.Supplementary 2018-19'!J$8:J$157,MATCH($B340,'I.Supplementary 2018-19'!$B$8:$B$157,0)),INDEX('I.KI 2018-19'!J$9:J$393,MATCH($B340,'I.KI 2018-19'!$B$9:$B$393,0))))),"")</f>
        <v>14.953338267194427</v>
      </c>
      <c r="BM340" s="157">
        <f>_xlfn.IFNA(IF($B340=$B$381,0,IF($B340=$B$382,0,_xlfn.IFNA(INDEX('I.Supplementary 2018-19'!H$8:H$157,MATCH($B340,'I.Supplementary 2018-19'!$B$8:$B$157,0)),INDEX('I.KI 2018-19'!H$9:H$393,MATCH($B340,'I.KI 2018-19'!$B$9:$B$393,0))))),"")</f>
        <v>24.573491261078331</v>
      </c>
    </row>
    <row r="341" spans="2:65">
      <c r="B341" s="121" t="str">
        <f>'Calculations for 2021-22'!B341</f>
        <v>E1544</v>
      </c>
      <c r="C341" s="160" t="str">
        <f>'Calculations for 2021-22'!D341</f>
        <v>E1544</v>
      </c>
      <c r="D341" t="str">
        <f>'Calculations for 2021-22'!E341</f>
        <v>SD</v>
      </c>
      <c r="E341">
        <f>'Calculations for 2021-22'!F341</f>
        <v>0</v>
      </c>
      <c r="F341" s="120" t="str">
        <f>'Calculations for 2021-22'!H341</f>
        <v>Uttlesford</v>
      </c>
      <c r="G341" s="156">
        <f>_xlfn.IFNA(INDEX('I.KI 2016-17'!M$8:M$391,MATCH($B341,'I.KI 2016-17'!$B$8:$B$391,0)),"")</f>
        <v>0</v>
      </c>
      <c r="H341" s="149">
        <f>_xlfn.IFNA(INDEX('I.KI 2016-17'!N$8:N$391,MATCH($B341,'I.KI 2016-17'!$B$8:$B$391,0)),"")</f>
        <v>0.68417630511799998</v>
      </c>
      <c r="I341" s="149">
        <f>_xlfn.IFNA(INDEX('I.KI 2016-17'!O$8:O$391,MATCH($B341,'I.KI 2016-17'!$B$8:$B$391,0)),"")</f>
        <v>0</v>
      </c>
      <c r="J341" s="149">
        <f>_xlfn.IFNA(INDEX('I.KI 2016-17'!P$8:P$391,MATCH($B341,'I.KI 2016-17'!$B$8:$B$391,0)),"")</f>
        <v>0</v>
      </c>
      <c r="K341" s="157">
        <f>_xlfn.IFNA(INDEX('I.KI 2016-17'!Q$8:Q$391,MATCH($B341,'I.KI 2016-17'!$B$8:$B$391,0)),"")</f>
        <v>0</v>
      </c>
      <c r="L341" s="156">
        <f>_xlfn.IFNA(INDEX('I.KI 2016-17'!R$8:R$391,MATCH($B341,'I.KI 2016-17'!$B$8:$B$391,0)),"")</f>
        <v>0</v>
      </c>
      <c r="M341" s="193">
        <f>_xlfn.IFNA(INDEX('I.KI 2016-17'!S$8:S$391,MATCH($B341,'I.KI 2016-17'!$B$8:$B$391,0)),"")</f>
        <v>1.42061998658</v>
      </c>
      <c r="N341" s="193">
        <f>_xlfn.IFNA(INDEX('I.KI 2016-17'!T$8:T$391,MATCH($B341,'I.KI 2016-17'!$B$8:$B$391,0)),"")</f>
        <v>0</v>
      </c>
      <c r="O341" s="193">
        <f>_xlfn.IFNA(INDEX('I.KI 2016-17'!U$8:U$391,MATCH($B341,'I.KI 2016-17'!$B$8:$B$391,0)),"")</f>
        <v>0</v>
      </c>
      <c r="P341" s="157">
        <f>_xlfn.IFNA(INDEX('I.KI 2016-17'!V$8:V$391,MATCH($B341,'I.KI 2016-17'!$B$8:$B$391,0)),"")</f>
        <v>0</v>
      </c>
      <c r="Q341" s="156">
        <f>_xlfn.IFNA(INDEX('I.KI 2016-17'!W$8:W$391,MATCH($B341,'I.KI 2016-17'!$B$8:$B$391,0)),"")</f>
        <v>0</v>
      </c>
      <c r="R341" s="193">
        <f>_xlfn.IFNA(INDEX('I.KI 2016-17'!X$8:X$391,MATCH($B341,'I.KI 2016-17'!$B$8:$B$391,0)),"")</f>
        <v>2.1047962916979999</v>
      </c>
      <c r="S341" s="193">
        <f>_xlfn.IFNA(INDEX('I.KI 2016-17'!Y$8:Y$391,MATCH($B341,'I.KI 2016-17'!$B$8:$B$391,0)),"")</f>
        <v>0</v>
      </c>
      <c r="T341" s="193">
        <f>_xlfn.IFNA(INDEX('I.KI 2016-17'!Z$8:Z$391,MATCH($B341,'I.KI 2016-17'!$B$8:$B$391,0)),"")</f>
        <v>0</v>
      </c>
      <c r="U341" s="157">
        <f>_xlfn.IFNA(INDEX('I.KI 2016-17'!AA$8:AA$391,MATCH($B341,'I.KI 2016-17'!$B$8:$B$391,0)),"")</f>
        <v>0</v>
      </c>
      <c r="V341" s="149"/>
      <c r="W341" s="154">
        <f>_xlfn.IFNA(INDEX('I.KI 2016-17'!$H$8:$H$391,MATCH(B341,'I.KI 2016-17'!$B$8:$B$391,0)),"")</f>
        <v>0.68417630511799998</v>
      </c>
      <c r="X341" s="153">
        <f>_xlfn.IFNA(INDEX('I.KI 2016-17'!$I$8:$I$391,MATCH(B341,'I.KI 2016-17'!$B$8:$B$391,0)),"")</f>
        <v>1.42061998658</v>
      </c>
      <c r="Y341" s="155">
        <f>_xlfn.IFNA(INDEX('I.KI 2016-17'!$G$8:$G$391,MATCH(B341,'I.KI 2016-17'!$B$8:$B$391,0)),"")</f>
        <v>2.1047962916979999</v>
      </c>
      <c r="Z341" s="149"/>
      <c r="AA341" s="156">
        <f>_xlfn.IFNA(IF($B341=$B$382,0,_xlfn.IFNA(INDEX('I.Supplementary 2017-18'!N$8:N$35,MATCH($B341,'I.Supplementary 2017-18'!$B$8:$B$35,0)),INDEX('I.KI 2017-18'!N$9:N$393,MATCH($B341,'I.KI 2017-18'!$B$9:$B$393,0)))),"")</f>
        <v>0</v>
      </c>
      <c r="AB341" s="193">
        <f>_xlfn.IFNA(IF($B341=$B$382,0,_xlfn.IFNA(INDEX('I.Supplementary 2017-18'!O$8:O$35,MATCH($B341,'I.Supplementary 2017-18'!$B$8:$B$35,0)),INDEX('I.KI 2017-18'!O$9:O$393,MATCH($B341,'I.KI 2017-18'!$B$9:$B$393,0)))),"")</f>
        <v>0.25153282672835325</v>
      </c>
      <c r="AC341" s="193">
        <f>_xlfn.IFNA(IF($B341=$B$382,0,_xlfn.IFNA(INDEX('I.Supplementary 2017-18'!P$8:P$35,MATCH($B341,'I.Supplementary 2017-18'!$B$8:$B$35,0)),INDEX('I.KI 2017-18'!P$9:P$393,MATCH($B341,'I.KI 2017-18'!$B$9:$B$393,0)))),"")</f>
        <v>0</v>
      </c>
      <c r="AD341" s="193">
        <f>_xlfn.IFNA(IF($B341=$B$382,0,_xlfn.IFNA(INDEX('I.Supplementary 2017-18'!Q$8:Q$35,MATCH($B341,'I.Supplementary 2017-18'!$B$8:$B$35,0)),INDEX('I.KI 2017-18'!Q$9:Q$393,MATCH($B341,'I.KI 2017-18'!$B$9:$B$393,0)))),"")</f>
        <v>0</v>
      </c>
      <c r="AE341" s="157">
        <f>_xlfn.IFNA(IF($B341=$B$382,0,_xlfn.IFNA(INDEX('I.Supplementary 2017-18'!R$8:R$35,MATCH($B341,'I.Supplementary 2017-18'!$B$8:$B$35,0)),INDEX('I.KI 2017-18'!R$9:R$393,MATCH($B341,'I.KI 2017-18'!$B$9:$B$393,0)))),"")</f>
        <v>0</v>
      </c>
      <c r="AF341" s="156">
        <f>_xlfn.IFNA(IF($B341=$B$382,0,_xlfn.IFNA(INDEX('I.Supplementary 2017-18'!S$8:S$35,MATCH($B341,'I.Supplementary 2017-18'!$B$8:$B$35,0)),INDEX('I.KI 2017-18'!S$9:S$393,MATCH($B341,'I.KI 2017-18'!$B$9:$B$393,0)))),"")</f>
        <v>0</v>
      </c>
      <c r="AG341" s="193">
        <f>_xlfn.IFNA(IF($B341=$B$382,0,_xlfn.IFNA(INDEX('I.Supplementary 2017-18'!T$8:T$35,MATCH($B341,'I.Supplementary 2017-18'!$B$8:$B$35,0)),INDEX('I.KI 2017-18'!T$9:T$393,MATCH($B341,'I.KI 2017-18'!$B$9:$B$393,0)))),"")</f>
        <v>1.449623399249006</v>
      </c>
      <c r="AH341" s="193">
        <f>_xlfn.IFNA(IF($B341=$B$382,0,_xlfn.IFNA(INDEX('I.Supplementary 2017-18'!U$8:U$35,MATCH($B341,'I.Supplementary 2017-18'!$B$8:$B$35,0)),INDEX('I.KI 2017-18'!U$9:U$393,MATCH($B341,'I.KI 2017-18'!$B$9:$B$393,0)))),"")</f>
        <v>0</v>
      </c>
      <c r="AI341" s="193">
        <f>_xlfn.IFNA(IF($B341=$B$382,0,_xlfn.IFNA(INDEX('I.Supplementary 2017-18'!V$8:V$35,MATCH($B341,'I.Supplementary 2017-18'!$B$8:$B$35,0)),INDEX('I.KI 2017-18'!V$9:V$393,MATCH($B341,'I.KI 2017-18'!$B$9:$B$393,0)))),"")</f>
        <v>0</v>
      </c>
      <c r="AJ341" s="157">
        <f>_xlfn.IFNA(IF($B341=$B$382,0,_xlfn.IFNA(INDEX('I.Supplementary 2017-18'!W$8:W$35,MATCH($B341,'I.Supplementary 2017-18'!$B$8:$B$35,0)),INDEX('I.KI 2017-18'!W$9:W$393,MATCH($B341,'I.KI 2017-18'!$B$9:$B$393,0)))),"")</f>
        <v>0</v>
      </c>
      <c r="AK341" s="156">
        <f>_xlfn.IFNA(IF($B341=$B$382,0,_xlfn.IFNA(INDEX('I.Supplementary 2017-18'!X$8:X$35,MATCH($B341,'I.Supplementary 2017-18'!$B$8:$B$35,0)),INDEX('I.KI 2017-18'!X$9:X$393,MATCH($B341,'I.KI 2017-18'!$B$9:$B$393,0)))),"")</f>
        <v>0</v>
      </c>
      <c r="AL341" s="193">
        <f>_xlfn.IFNA(IF($B341=$B$382,0,_xlfn.IFNA(INDEX('I.Supplementary 2017-18'!Y$8:Y$35,MATCH($B341,'I.Supplementary 2017-18'!$B$8:$B$35,0)),INDEX('I.KI 2017-18'!Y$9:Y$393,MATCH($B341,'I.KI 2017-18'!$B$9:$B$393,0)))),"")</f>
        <v>1.7011562259773592</v>
      </c>
      <c r="AM341" s="193">
        <f>_xlfn.IFNA(IF($B341=$B$382,0,_xlfn.IFNA(INDEX('I.Supplementary 2017-18'!Z$8:Z$35,MATCH($B341,'I.Supplementary 2017-18'!$B$8:$B$35,0)),INDEX('I.KI 2017-18'!Z$9:Z$393,MATCH($B341,'I.KI 2017-18'!$B$9:$B$393,0)))),"")</f>
        <v>0</v>
      </c>
      <c r="AN341" s="193">
        <f>_xlfn.IFNA(IF($B341=$B$382,0,_xlfn.IFNA(INDEX('I.Supplementary 2017-18'!AA$8:AA$35,MATCH($B341,'I.Supplementary 2017-18'!$B$8:$B$35,0)),INDEX('I.KI 2017-18'!AA$9:AA$393,MATCH($B341,'I.KI 2017-18'!$B$9:$B$393,0)))),"")</f>
        <v>0</v>
      </c>
      <c r="AO341" s="157">
        <f>_xlfn.IFNA(IF($B341=$B$382,0,_xlfn.IFNA(INDEX('I.Supplementary 2017-18'!AB$8:AB$35,MATCH($B341,'I.Supplementary 2017-18'!$B$8:$B$35,0)),INDEX('I.KI 2017-18'!AB$9:AB$393,MATCH($B341,'I.KI 2017-18'!$B$9:$B$393,0)))),"")</f>
        <v>0</v>
      </c>
      <c r="AP341" s="149"/>
      <c r="AQ341" s="156">
        <f>_xlfn.IFNA(IF($B341=$B$381,0,IF($B341=$B$382,0,_xlfn.IFNA(INDEX('I.Supplementary 2017-18'!I$8:I$35,MATCH($B341,'I.Supplementary 2017-18'!$B$8:$B$35,0)),INDEX('I.KI 2017-18'!I$9:I$393,MATCH($B341,'I.KI 2017-18'!$B$9:$B$393,0))))),"")</f>
        <v>0.25153282672835325</v>
      </c>
      <c r="AR341" s="149">
        <f>_xlfn.IFNA(IF($B341=$B$381,0,IF($B341=$B$382,0,_xlfn.IFNA(INDEX('I.Supplementary 2017-18'!J$8:J$35,MATCH($B341,'I.Supplementary 2017-18'!$B$8:$B$35,0)),INDEX('I.KI 2017-18'!J$9:J$393,MATCH($B341,'I.KI 2017-18'!$B$9:$B$393,0))))),"")</f>
        <v>1.449623399249006</v>
      </c>
      <c r="AS341" s="157">
        <f>_xlfn.IFNA(IF($B341=$B$381,0,IF($B341=$B$382,0,_xlfn.IFNA(INDEX('I.Supplementary 2017-18'!H$8:H$35,MATCH($B341,'I.Supplementary 2017-18'!$B$8:$B$35,0)),INDEX('I.KI 2017-18'!H$9:H$393,MATCH($B341,'I.KI 2017-18'!$B$9:$B$393,0))))),"")</f>
        <v>1.7011562259773592</v>
      </c>
      <c r="AT341" s="149"/>
      <c r="AU341" s="156">
        <f>_xlfn.IFNA(_xlfn.IFNA(INDEX('I.Supplementary 2018-19'!P$8:P$157,MATCH($B341,'I.Supplementary 2018-19'!$B$8:$B$157,0)),INDEX('I.KI 2018-19'!P$9:P$393,MATCH($B341,'I.KI 2018-19'!$B$9:$B$393,0))),"")</f>
        <v>0</v>
      </c>
      <c r="AV341" s="193">
        <f>_xlfn.IFNA(_xlfn.IFNA(INDEX('I.Supplementary 2018-19'!Q$8:Q$157,MATCH($B341,'I.Supplementary 2018-19'!$B$8:$B$157,0)),INDEX('I.KI 2018-19'!Q$9:Q$393,MATCH($B341,'I.KI 2018-19'!$B$9:$B$393,0))),"")</f>
        <v>0</v>
      </c>
      <c r="AW341" s="193">
        <f>_xlfn.IFNA(_xlfn.IFNA(INDEX('I.Supplementary 2018-19'!R$8:R$157,MATCH($B341,'I.Supplementary 2018-19'!$B$8:$B$157,0)),INDEX('I.KI 2018-19'!R$9:R$393,MATCH($B341,'I.KI 2018-19'!$B$9:$B$393,0))),"")</f>
        <v>0</v>
      </c>
      <c r="AX341" s="193">
        <f>_xlfn.IFNA(_xlfn.IFNA(INDEX('I.Supplementary 2018-19'!S$8:S$157,MATCH($B341,'I.Supplementary 2018-19'!$B$8:$B$157,0)),INDEX('I.KI 2018-19'!S$9:S$393,MATCH($B341,'I.KI 2018-19'!$B$9:$B$393,0))),"")</f>
        <v>0</v>
      </c>
      <c r="AY341" s="157">
        <f>_xlfn.IFNA(_xlfn.IFNA(INDEX('I.Supplementary 2018-19'!T$8:T$157,MATCH($B341,'I.Supplementary 2018-19'!$B$8:$B$157,0)),INDEX('I.KI 2018-19'!T$9:T$393,MATCH($B341,'I.KI 2018-19'!$B$9:$B$393,0))),"")</f>
        <v>0</v>
      </c>
      <c r="AZ341" s="156">
        <f>_xlfn.IFNA(_xlfn.IFNA(INDEX('I.Supplementary 2018-19'!U$8:U$157,MATCH($B341,'I.Supplementary 2018-19'!$B$8:$B$157,0)),INDEX('I.KI 2018-19'!U$9:U$393,MATCH($B341,'I.KI 2018-19'!$B$9:$B$393,0))),"")</f>
        <v>0</v>
      </c>
      <c r="BA341" s="193">
        <f>_xlfn.IFNA(_xlfn.IFNA(INDEX('I.Supplementary 2018-19'!V$8:V$157,MATCH($B341,'I.Supplementary 2018-19'!$B$8:$B$157,0)),INDEX('I.KI 2018-19'!V$9:V$393,MATCH($B341,'I.KI 2018-19'!$B$9:$B$393,0))),"")</f>
        <v>1.4931743168230105</v>
      </c>
      <c r="BB341" s="193">
        <f>_xlfn.IFNA(_xlfn.IFNA(INDEX('I.Supplementary 2018-19'!W$8:W$157,MATCH($B341,'I.Supplementary 2018-19'!$B$8:$B$157,0)),INDEX('I.KI 2018-19'!W$9:W$393,MATCH($B341,'I.KI 2018-19'!$B$9:$B$393,0))),"")</f>
        <v>0</v>
      </c>
      <c r="BC341" s="193">
        <f>_xlfn.IFNA(_xlfn.IFNA(INDEX('I.Supplementary 2018-19'!X$8:X$157,MATCH($B341,'I.Supplementary 2018-19'!$B$8:$B$157,0)),INDEX('I.KI 2018-19'!X$9:X$393,MATCH($B341,'I.KI 2018-19'!$B$9:$B$393,0))),"")</f>
        <v>0</v>
      </c>
      <c r="BD341" s="157">
        <f>_xlfn.IFNA(_xlfn.IFNA(INDEX('I.Supplementary 2018-19'!Y$8:Y$157,MATCH($B341,'I.Supplementary 2018-19'!$B$8:$B$157,0)),INDEX('I.KI 2018-19'!Y$9:Y$393,MATCH($B341,'I.KI 2018-19'!$B$9:$B$393,0))),"")</f>
        <v>0</v>
      </c>
      <c r="BE341" s="156">
        <f>_xlfn.IFNA(_xlfn.IFNA(INDEX('I.Supplementary 2018-19'!Z$8:Z$157,MATCH($B341,'I.Supplementary 2018-19'!$B$8:$B$157,0)),INDEX('I.KI 2018-19'!Z$9:Z$393,MATCH($B341,'I.KI 2018-19'!$B$9:$B$393,0))),"")</f>
        <v>0</v>
      </c>
      <c r="BF341" s="193">
        <f>_xlfn.IFNA(_xlfn.IFNA(INDEX('I.Supplementary 2018-19'!AA$8:AA$157,MATCH($B341,'I.Supplementary 2018-19'!$B$8:$B$157,0)),INDEX('I.KI 2018-19'!AA$9:AA$393,MATCH($B341,'I.KI 2018-19'!$B$9:$B$393,0))),"")</f>
        <v>1.4931743168230105</v>
      </c>
      <c r="BG341" s="193">
        <f>_xlfn.IFNA(_xlfn.IFNA(INDEX('I.Supplementary 2018-19'!AB$8:AB$157,MATCH($B341,'I.Supplementary 2018-19'!$B$8:$B$157,0)),INDEX('I.KI 2018-19'!AB$9:AB$393,MATCH($B341,'I.KI 2018-19'!$B$9:$B$393,0))),"")</f>
        <v>0</v>
      </c>
      <c r="BH341" s="193">
        <f>_xlfn.IFNA(_xlfn.IFNA(INDEX('I.Supplementary 2018-19'!AC$8:AC$157,MATCH($B341,'I.Supplementary 2018-19'!$B$8:$B$157,0)),INDEX('I.KI 2018-19'!AC$9:AC$393,MATCH($B341,'I.KI 2018-19'!$B$9:$B$393,0))),"")</f>
        <v>0</v>
      </c>
      <c r="BI341" s="157">
        <f>_xlfn.IFNA(_xlfn.IFNA(INDEX('I.Supplementary 2018-19'!AD$8:AD$157,MATCH($B341,'I.Supplementary 2018-19'!$B$8:$B$157,0)),INDEX('I.KI 2018-19'!AD$9:AD$393,MATCH($B341,'I.KI 2018-19'!$B$9:$B$393,0))),"")</f>
        <v>0</v>
      </c>
      <c r="BJ341" s="149"/>
      <c r="BK341" s="156">
        <f>_xlfn.IFNA(IF($B341=$B$381,0,IF($B341=$B$382,0,_xlfn.IFNA(INDEX('I.Supplementary 2018-19'!I$8:I$157,MATCH($B341,'I.Supplementary 2018-19'!$B$8:$B$157,0)),INDEX('I.KI 2018-19'!I$9:I$393,MATCH($B341,'I.KI 2018-19'!$B$9:$B$393,0))))),"")</f>
        <v>0</v>
      </c>
      <c r="BL341" s="149">
        <f>_xlfn.IFNA(IF($B341=$B$381,0,IF($B341=$B$382,0,_xlfn.IFNA(INDEX('I.Supplementary 2018-19'!J$8:J$157,MATCH($B341,'I.Supplementary 2018-19'!$B$8:$B$157,0)),INDEX('I.KI 2018-19'!J$9:J$393,MATCH($B341,'I.KI 2018-19'!$B$9:$B$393,0))))),"")</f>
        <v>1.4931743168230105</v>
      </c>
      <c r="BM341" s="157">
        <f>_xlfn.IFNA(IF($B341=$B$381,0,IF($B341=$B$382,0,_xlfn.IFNA(INDEX('I.Supplementary 2018-19'!H$8:H$157,MATCH($B341,'I.Supplementary 2018-19'!$B$8:$B$157,0)),INDEX('I.KI 2018-19'!H$9:H$393,MATCH($B341,'I.KI 2018-19'!$B$9:$B$393,0))))),"")</f>
        <v>1.4931743168230105</v>
      </c>
    </row>
    <row r="342" spans="2:65">
      <c r="B342" s="121" t="str">
        <f>'Calculations for 2021-22'!B342</f>
        <v>E3134</v>
      </c>
      <c r="C342" s="160" t="str">
        <f>'Calculations for 2021-22'!D342</f>
        <v>E3134</v>
      </c>
      <c r="D342" t="str">
        <f>'Calculations for 2021-22'!E342</f>
        <v>SD</v>
      </c>
      <c r="E342">
        <f>'Calculations for 2021-22'!F342</f>
        <v>0</v>
      </c>
      <c r="F342" s="120" t="str">
        <f>'Calculations for 2021-22'!H342</f>
        <v>Vale of White Horse</v>
      </c>
      <c r="G342" s="156">
        <f>_xlfn.IFNA(INDEX('I.KI 2016-17'!M$8:M$391,MATCH($B342,'I.KI 2016-17'!$B$8:$B$391,0)),"")</f>
        <v>0</v>
      </c>
      <c r="H342" s="149">
        <f>_xlfn.IFNA(INDEX('I.KI 2016-17'!N$8:N$391,MATCH($B342,'I.KI 2016-17'!$B$8:$B$391,0)),"")</f>
        <v>1.082453932395</v>
      </c>
      <c r="I342" s="149">
        <f>_xlfn.IFNA(INDEX('I.KI 2016-17'!O$8:O$391,MATCH($B342,'I.KI 2016-17'!$B$8:$B$391,0)),"")</f>
        <v>0</v>
      </c>
      <c r="J342" s="149">
        <f>_xlfn.IFNA(INDEX('I.KI 2016-17'!P$8:P$391,MATCH($B342,'I.KI 2016-17'!$B$8:$B$391,0)),"")</f>
        <v>0</v>
      </c>
      <c r="K342" s="157">
        <f>_xlfn.IFNA(INDEX('I.KI 2016-17'!Q$8:Q$391,MATCH($B342,'I.KI 2016-17'!$B$8:$B$391,0)),"")</f>
        <v>0</v>
      </c>
      <c r="L342" s="156">
        <f>_xlfn.IFNA(INDEX('I.KI 2016-17'!R$8:R$391,MATCH($B342,'I.KI 2016-17'!$B$8:$B$391,0)),"")</f>
        <v>0</v>
      </c>
      <c r="M342" s="193">
        <f>_xlfn.IFNA(INDEX('I.KI 2016-17'!S$8:S$391,MATCH($B342,'I.KI 2016-17'!$B$8:$B$391,0)),"")</f>
        <v>2.1690272176520002</v>
      </c>
      <c r="N342" s="193">
        <f>_xlfn.IFNA(INDEX('I.KI 2016-17'!T$8:T$391,MATCH($B342,'I.KI 2016-17'!$B$8:$B$391,0)),"")</f>
        <v>0</v>
      </c>
      <c r="O342" s="193">
        <f>_xlfn.IFNA(INDEX('I.KI 2016-17'!U$8:U$391,MATCH($B342,'I.KI 2016-17'!$B$8:$B$391,0)),"")</f>
        <v>0</v>
      </c>
      <c r="P342" s="157">
        <f>_xlfn.IFNA(INDEX('I.KI 2016-17'!V$8:V$391,MATCH($B342,'I.KI 2016-17'!$B$8:$B$391,0)),"")</f>
        <v>0</v>
      </c>
      <c r="Q342" s="156">
        <f>_xlfn.IFNA(INDEX('I.KI 2016-17'!W$8:W$391,MATCH($B342,'I.KI 2016-17'!$B$8:$B$391,0)),"")</f>
        <v>0</v>
      </c>
      <c r="R342" s="193">
        <f>_xlfn.IFNA(INDEX('I.KI 2016-17'!X$8:X$391,MATCH($B342,'I.KI 2016-17'!$B$8:$B$391,0)),"")</f>
        <v>3.2514811500470002</v>
      </c>
      <c r="S342" s="193">
        <f>_xlfn.IFNA(INDEX('I.KI 2016-17'!Y$8:Y$391,MATCH($B342,'I.KI 2016-17'!$B$8:$B$391,0)),"")</f>
        <v>0</v>
      </c>
      <c r="T342" s="193">
        <f>_xlfn.IFNA(INDEX('I.KI 2016-17'!Z$8:Z$391,MATCH($B342,'I.KI 2016-17'!$B$8:$B$391,0)),"")</f>
        <v>0</v>
      </c>
      <c r="U342" s="157">
        <f>_xlfn.IFNA(INDEX('I.KI 2016-17'!AA$8:AA$391,MATCH($B342,'I.KI 2016-17'!$B$8:$B$391,0)),"")</f>
        <v>0</v>
      </c>
      <c r="V342" s="149"/>
      <c r="W342" s="154">
        <f>_xlfn.IFNA(INDEX('I.KI 2016-17'!$H$8:$H$391,MATCH(B342,'I.KI 2016-17'!$B$8:$B$391,0)),"")</f>
        <v>1.082453932395</v>
      </c>
      <c r="X342" s="153">
        <f>_xlfn.IFNA(INDEX('I.KI 2016-17'!$I$8:$I$391,MATCH(B342,'I.KI 2016-17'!$B$8:$B$391,0)),"")</f>
        <v>2.1690272176520002</v>
      </c>
      <c r="Y342" s="155">
        <f>_xlfn.IFNA(INDEX('I.KI 2016-17'!$G$8:$G$391,MATCH(B342,'I.KI 2016-17'!$B$8:$B$391,0)),"")</f>
        <v>3.2514811500470002</v>
      </c>
      <c r="Z342" s="149"/>
      <c r="AA342" s="156">
        <f>_xlfn.IFNA(IF($B342=$B$382,0,_xlfn.IFNA(INDEX('I.Supplementary 2017-18'!N$8:N$35,MATCH($B342,'I.Supplementary 2017-18'!$B$8:$B$35,0)),INDEX('I.KI 2017-18'!N$9:N$393,MATCH($B342,'I.KI 2017-18'!$B$9:$B$393,0)))),"")</f>
        <v>0</v>
      </c>
      <c r="AB342" s="193">
        <f>_xlfn.IFNA(IF($B342=$B$382,0,_xlfn.IFNA(INDEX('I.Supplementary 2017-18'!O$8:O$35,MATCH($B342,'I.Supplementary 2017-18'!$B$8:$B$35,0)),INDEX('I.KI 2017-18'!O$9:O$393,MATCH($B342,'I.KI 2017-18'!$B$9:$B$393,0)))),"")</f>
        <v>0.51271701796353231</v>
      </c>
      <c r="AC342" s="193">
        <f>_xlfn.IFNA(IF($B342=$B$382,0,_xlfn.IFNA(INDEX('I.Supplementary 2017-18'!P$8:P$35,MATCH($B342,'I.Supplementary 2017-18'!$B$8:$B$35,0)),INDEX('I.KI 2017-18'!P$9:P$393,MATCH($B342,'I.KI 2017-18'!$B$9:$B$393,0)))),"")</f>
        <v>0</v>
      </c>
      <c r="AD342" s="193">
        <f>_xlfn.IFNA(IF($B342=$B$382,0,_xlfn.IFNA(INDEX('I.Supplementary 2017-18'!Q$8:Q$35,MATCH($B342,'I.Supplementary 2017-18'!$B$8:$B$35,0)),INDEX('I.KI 2017-18'!Q$9:Q$393,MATCH($B342,'I.KI 2017-18'!$B$9:$B$393,0)))),"")</f>
        <v>0</v>
      </c>
      <c r="AE342" s="157">
        <f>_xlfn.IFNA(IF($B342=$B$382,0,_xlfn.IFNA(INDEX('I.Supplementary 2017-18'!R$8:R$35,MATCH($B342,'I.Supplementary 2017-18'!$B$8:$B$35,0)),INDEX('I.KI 2017-18'!R$9:R$393,MATCH($B342,'I.KI 2017-18'!$B$9:$B$393,0)))),"")</f>
        <v>0</v>
      </c>
      <c r="AF342" s="156">
        <f>_xlfn.IFNA(IF($B342=$B$382,0,_xlfn.IFNA(INDEX('I.Supplementary 2017-18'!S$8:S$35,MATCH($B342,'I.Supplementary 2017-18'!$B$8:$B$35,0)),INDEX('I.KI 2017-18'!S$9:S$393,MATCH($B342,'I.KI 2017-18'!$B$9:$B$393,0)))),"")</f>
        <v>0</v>
      </c>
      <c r="AG342" s="193">
        <f>_xlfn.IFNA(IF($B342=$B$382,0,_xlfn.IFNA(INDEX('I.Supplementary 2017-18'!T$8:T$35,MATCH($B342,'I.Supplementary 2017-18'!$B$8:$B$35,0)),INDEX('I.KI 2017-18'!T$9:T$393,MATCH($B342,'I.KI 2017-18'!$B$9:$B$393,0)))),"")</f>
        <v>2.2133101308012892</v>
      </c>
      <c r="AH342" s="193">
        <f>_xlfn.IFNA(IF($B342=$B$382,0,_xlfn.IFNA(INDEX('I.Supplementary 2017-18'!U$8:U$35,MATCH($B342,'I.Supplementary 2017-18'!$B$8:$B$35,0)),INDEX('I.KI 2017-18'!U$9:U$393,MATCH($B342,'I.KI 2017-18'!$B$9:$B$393,0)))),"")</f>
        <v>0</v>
      </c>
      <c r="AI342" s="193">
        <f>_xlfn.IFNA(IF($B342=$B$382,0,_xlfn.IFNA(INDEX('I.Supplementary 2017-18'!V$8:V$35,MATCH($B342,'I.Supplementary 2017-18'!$B$8:$B$35,0)),INDEX('I.KI 2017-18'!V$9:V$393,MATCH($B342,'I.KI 2017-18'!$B$9:$B$393,0)))),"")</f>
        <v>0</v>
      </c>
      <c r="AJ342" s="157">
        <f>_xlfn.IFNA(IF($B342=$B$382,0,_xlfn.IFNA(INDEX('I.Supplementary 2017-18'!W$8:W$35,MATCH($B342,'I.Supplementary 2017-18'!$B$8:$B$35,0)),INDEX('I.KI 2017-18'!W$9:W$393,MATCH($B342,'I.KI 2017-18'!$B$9:$B$393,0)))),"")</f>
        <v>0</v>
      </c>
      <c r="AK342" s="156">
        <f>_xlfn.IFNA(IF($B342=$B$382,0,_xlfn.IFNA(INDEX('I.Supplementary 2017-18'!X$8:X$35,MATCH($B342,'I.Supplementary 2017-18'!$B$8:$B$35,0)),INDEX('I.KI 2017-18'!X$9:X$393,MATCH($B342,'I.KI 2017-18'!$B$9:$B$393,0)))),"")</f>
        <v>0</v>
      </c>
      <c r="AL342" s="193">
        <f>_xlfn.IFNA(IF($B342=$B$382,0,_xlfn.IFNA(INDEX('I.Supplementary 2017-18'!Y$8:Y$35,MATCH($B342,'I.Supplementary 2017-18'!$B$8:$B$35,0)),INDEX('I.KI 2017-18'!Y$9:Y$393,MATCH($B342,'I.KI 2017-18'!$B$9:$B$393,0)))),"")</f>
        <v>2.7260271487648216</v>
      </c>
      <c r="AM342" s="193">
        <f>_xlfn.IFNA(IF($B342=$B$382,0,_xlfn.IFNA(INDEX('I.Supplementary 2017-18'!Z$8:Z$35,MATCH($B342,'I.Supplementary 2017-18'!$B$8:$B$35,0)),INDEX('I.KI 2017-18'!Z$9:Z$393,MATCH($B342,'I.KI 2017-18'!$B$9:$B$393,0)))),"")</f>
        <v>0</v>
      </c>
      <c r="AN342" s="193">
        <f>_xlfn.IFNA(IF($B342=$B$382,0,_xlfn.IFNA(INDEX('I.Supplementary 2017-18'!AA$8:AA$35,MATCH($B342,'I.Supplementary 2017-18'!$B$8:$B$35,0)),INDEX('I.KI 2017-18'!AA$9:AA$393,MATCH($B342,'I.KI 2017-18'!$B$9:$B$393,0)))),"")</f>
        <v>0</v>
      </c>
      <c r="AO342" s="157">
        <f>_xlfn.IFNA(IF($B342=$B$382,0,_xlfn.IFNA(INDEX('I.Supplementary 2017-18'!AB$8:AB$35,MATCH($B342,'I.Supplementary 2017-18'!$B$8:$B$35,0)),INDEX('I.KI 2017-18'!AB$9:AB$393,MATCH($B342,'I.KI 2017-18'!$B$9:$B$393,0)))),"")</f>
        <v>0</v>
      </c>
      <c r="AP342" s="149"/>
      <c r="AQ342" s="156">
        <f>_xlfn.IFNA(IF($B342=$B$381,0,IF($B342=$B$382,0,_xlfn.IFNA(INDEX('I.Supplementary 2017-18'!I$8:I$35,MATCH($B342,'I.Supplementary 2017-18'!$B$8:$B$35,0)),INDEX('I.KI 2017-18'!I$9:I$393,MATCH($B342,'I.KI 2017-18'!$B$9:$B$393,0))))),"")</f>
        <v>0.51271701796353231</v>
      </c>
      <c r="AR342" s="149">
        <f>_xlfn.IFNA(IF($B342=$B$381,0,IF($B342=$B$382,0,_xlfn.IFNA(INDEX('I.Supplementary 2017-18'!J$8:J$35,MATCH($B342,'I.Supplementary 2017-18'!$B$8:$B$35,0)),INDEX('I.KI 2017-18'!J$9:J$393,MATCH($B342,'I.KI 2017-18'!$B$9:$B$393,0))))),"")</f>
        <v>2.2133101308012892</v>
      </c>
      <c r="AS342" s="157">
        <f>_xlfn.IFNA(IF($B342=$B$381,0,IF($B342=$B$382,0,_xlfn.IFNA(INDEX('I.Supplementary 2017-18'!H$8:H$35,MATCH($B342,'I.Supplementary 2017-18'!$B$8:$B$35,0)),INDEX('I.KI 2017-18'!H$9:H$393,MATCH($B342,'I.KI 2017-18'!$B$9:$B$393,0))))),"")</f>
        <v>2.7260271487648216</v>
      </c>
      <c r="AT342" s="149"/>
      <c r="AU342" s="156">
        <f>_xlfn.IFNA(_xlfn.IFNA(INDEX('I.Supplementary 2018-19'!P$8:P$157,MATCH($B342,'I.Supplementary 2018-19'!$B$8:$B$157,0)),INDEX('I.KI 2018-19'!P$9:P$393,MATCH($B342,'I.KI 2018-19'!$B$9:$B$393,0))),"")</f>
        <v>0</v>
      </c>
      <c r="AV342" s="193">
        <f>_xlfn.IFNA(_xlfn.IFNA(INDEX('I.Supplementary 2018-19'!Q$8:Q$157,MATCH($B342,'I.Supplementary 2018-19'!$B$8:$B$157,0)),INDEX('I.KI 2018-19'!Q$9:Q$393,MATCH($B342,'I.KI 2018-19'!$B$9:$B$393,0))),"")</f>
        <v>0.16479494191755167</v>
      </c>
      <c r="AW342" s="193">
        <f>_xlfn.IFNA(_xlfn.IFNA(INDEX('I.Supplementary 2018-19'!R$8:R$157,MATCH($B342,'I.Supplementary 2018-19'!$B$8:$B$157,0)),INDEX('I.KI 2018-19'!R$9:R$393,MATCH($B342,'I.KI 2018-19'!$B$9:$B$393,0))),"")</f>
        <v>0</v>
      </c>
      <c r="AX342" s="193">
        <f>_xlfn.IFNA(_xlfn.IFNA(INDEX('I.Supplementary 2018-19'!S$8:S$157,MATCH($B342,'I.Supplementary 2018-19'!$B$8:$B$157,0)),INDEX('I.KI 2018-19'!S$9:S$393,MATCH($B342,'I.KI 2018-19'!$B$9:$B$393,0))),"")</f>
        <v>0</v>
      </c>
      <c r="AY342" s="157">
        <f>_xlfn.IFNA(_xlfn.IFNA(INDEX('I.Supplementary 2018-19'!T$8:T$157,MATCH($B342,'I.Supplementary 2018-19'!$B$8:$B$157,0)),INDEX('I.KI 2018-19'!T$9:T$393,MATCH($B342,'I.KI 2018-19'!$B$9:$B$393,0))),"")</f>
        <v>0</v>
      </c>
      <c r="AZ342" s="156">
        <f>_xlfn.IFNA(_xlfn.IFNA(INDEX('I.Supplementary 2018-19'!U$8:U$157,MATCH($B342,'I.Supplementary 2018-19'!$B$8:$B$157,0)),INDEX('I.KI 2018-19'!U$9:U$393,MATCH($B342,'I.KI 2018-19'!$B$9:$B$393,0))),"")</f>
        <v>0</v>
      </c>
      <c r="BA342" s="193">
        <f>_xlfn.IFNA(_xlfn.IFNA(INDEX('I.Supplementary 2018-19'!V$8:V$157,MATCH($B342,'I.Supplementary 2018-19'!$B$8:$B$157,0)),INDEX('I.KI 2018-19'!V$9:V$393,MATCH($B342,'I.KI 2018-19'!$B$9:$B$393,0))),"")</f>
        <v>2.279804426576435</v>
      </c>
      <c r="BB342" s="193">
        <f>_xlfn.IFNA(_xlfn.IFNA(INDEX('I.Supplementary 2018-19'!W$8:W$157,MATCH($B342,'I.Supplementary 2018-19'!$B$8:$B$157,0)),INDEX('I.KI 2018-19'!W$9:W$393,MATCH($B342,'I.KI 2018-19'!$B$9:$B$393,0))),"")</f>
        <v>0</v>
      </c>
      <c r="BC342" s="193">
        <f>_xlfn.IFNA(_xlfn.IFNA(INDEX('I.Supplementary 2018-19'!X$8:X$157,MATCH($B342,'I.Supplementary 2018-19'!$B$8:$B$157,0)),INDEX('I.KI 2018-19'!X$9:X$393,MATCH($B342,'I.KI 2018-19'!$B$9:$B$393,0))),"")</f>
        <v>0</v>
      </c>
      <c r="BD342" s="157">
        <f>_xlfn.IFNA(_xlfn.IFNA(INDEX('I.Supplementary 2018-19'!Y$8:Y$157,MATCH($B342,'I.Supplementary 2018-19'!$B$8:$B$157,0)),INDEX('I.KI 2018-19'!Y$9:Y$393,MATCH($B342,'I.KI 2018-19'!$B$9:$B$393,0))),"")</f>
        <v>0</v>
      </c>
      <c r="BE342" s="156">
        <f>_xlfn.IFNA(_xlfn.IFNA(INDEX('I.Supplementary 2018-19'!Z$8:Z$157,MATCH($B342,'I.Supplementary 2018-19'!$B$8:$B$157,0)),INDEX('I.KI 2018-19'!Z$9:Z$393,MATCH($B342,'I.KI 2018-19'!$B$9:$B$393,0))),"")</f>
        <v>0</v>
      </c>
      <c r="BF342" s="193">
        <f>_xlfn.IFNA(_xlfn.IFNA(INDEX('I.Supplementary 2018-19'!AA$8:AA$157,MATCH($B342,'I.Supplementary 2018-19'!$B$8:$B$157,0)),INDEX('I.KI 2018-19'!AA$9:AA$393,MATCH($B342,'I.KI 2018-19'!$B$9:$B$393,0))),"")</f>
        <v>2.4445993684939866</v>
      </c>
      <c r="BG342" s="193">
        <f>_xlfn.IFNA(_xlfn.IFNA(INDEX('I.Supplementary 2018-19'!AB$8:AB$157,MATCH($B342,'I.Supplementary 2018-19'!$B$8:$B$157,0)),INDEX('I.KI 2018-19'!AB$9:AB$393,MATCH($B342,'I.KI 2018-19'!$B$9:$B$393,0))),"")</f>
        <v>0</v>
      </c>
      <c r="BH342" s="193">
        <f>_xlfn.IFNA(_xlfn.IFNA(INDEX('I.Supplementary 2018-19'!AC$8:AC$157,MATCH($B342,'I.Supplementary 2018-19'!$B$8:$B$157,0)),INDEX('I.KI 2018-19'!AC$9:AC$393,MATCH($B342,'I.KI 2018-19'!$B$9:$B$393,0))),"")</f>
        <v>0</v>
      </c>
      <c r="BI342" s="157">
        <f>_xlfn.IFNA(_xlfn.IFNA(INDEX('I.Supplementary 2018-19'!AD$8:AD$157,MATCH($B342,'I.Supplementary 2018-19'!$B$8:$B$157,0)),INDEX('I.KI 2018-19'!AD$9:AD$393,MATCH($B342,'I.KI 2018-19'!$B$9:$B$393,0))),"")</f>
        <v>0</v>
      </c>
      <c r="BJ342" s="149"/>
      <c r="BK342" s="156">
        <f>_xlfn.IFNA(IF($B342=$B$381,0,IF($B342=$B$382,0,_xlfn.IFNA(INDEX('I.Supplementary 2018-19'!I$8:I$157,MATCH($B342,'I.Supplementary 2018-19'!$B$8:$B$157,0)),INDEX('I.KI 2018-19'!I$9:I$393,MATCH($B342,'I.KI 2018-19'!$B$9:$B$393,0))))),"")</f>
        <v>0.16479494191755167</v>
      </c>
      <c r="BL342" s="149">
        <f>_xlfn.IFNA(IF($B342=$B$381,0,IF($B342=$B$382,0,_xlfn.IFNA(INDEX('I.Supplementary 2018-19'!J$8:J$157,MATCH($B342,'I.Supplementary 2018-19'!$B$8:$B$157,0)),INDEX('I.KI 2018-19'!J$9:J$393,MATCH($B342,'I.KI 2018-19'!$B$9:$B$393,0))))),"")</f>
        <v>2.279804426576435</v>
      </c>
      <c r="BM342" s="157">
        <f>_xlfn.IFNA(IF($B342=$B$381,0,IF($B342=$B$382,0,_xlfn.IFNA(INDEX('I.Supplementary 2018-19'!H$8:H$157,MATCH($B342,'I.Supplementary 2018-19'!$B$8:$B$157,0)),INDEX('I.KI 2018-19'!H$9:H$393,MATCH($B342,'I.KI 2018-19'!$B$9:$B$393,0))))),"")</f>
        <v>2.4445993684939866</v>
      </c>
    </row>
    <row r="343" spans="2:65">
      <c r="B343" s="121" t="str">
        <f>'Calculations for 2021-22'!B343</f>
        <v>E4705</v>
      </c>
      <c r="C343" s="160" t="str">
        <f>'Calculations for 2021-22'!D343</f>
        <v>E4705</v>
      </c>
      <c r="D343" t="str">
        <f>'Calculations for 2021-22'!E343</f>
        <v>MD</v>
      </c>
      <c r="E343" t="str">
        <f>'Calculations for 2021-22'!F343</f>
        <v>P1912</v>
      </c>
      <c r="F343" s="120" t="str">
        <f>'Calculations for 2021-22'!H343</f>
        <v>Wakefield</v>
      </c>
      <c r="G343" s="156">
        <f>_xlfn.IFNA(INDEX('I.KI 2016-17'!M$8:M$391,MATCH($B343,'I.KI 2016-17'!$B$8:$B$391,0)),"")</f>
        <v>38.544888090691003</v>
      </c>
      <c r="H343" s="149">
        <f>_xlfn.IFNA(INDEX('I.KI 2016-17'!N$8:N$391,MATCH($B343,'I.KI 2016-17'!$B$8:$B$391,0)),"")</f>
        <v>4.3704864399950001</v>
      </c>
      <c r="I343" s="149">
        <f>_xlfn.IFNA(INDEX('I.KI 2016-17'!O$8:O$391,MATCH($B343,'I.KI 2016-17'!$B$8:$B$391,0)),"")</f>
        <v>0</v>
      </c>
      <c r="J343" s="149">
        <f>_xlfn.IFNA(INDEX('I.KI 2016-17'!P$8:P$391,MATCH($B343,'I.KI 2016-17'!$B$8:$B$391,0)),"")</f>
        <v>0</v>
      </c>
      <c r="K343" s="157">
        <f>_xlfn.IFNA(INDEX('I.KI 2016-17'!Q$8:Q$391,MATCH($B343,'I.KI 2016-17'!$B$8:$B$391,0)),"")</f>
        <v>0</v>
      </c>
      <c r="L343" s="156">
        <f>_xlfn.IFNA(INDEX('I.KI 2016-17'!R$8:R$391,MATCH($B343,'I.KI 2016-17'!$B$8:$B$391,0)),"")</f>
        <v>56.785979786365999</v>
      </c>
      <c r="M343" s="193">
        <f>_xlfn.IFNA(INDEX('I.KI 2016-17'!S$8:S$391,MATCH($B343,'I.KI 2016-17'!$B$8:$B$391,0)),"")</f>
        <v>9.230597197382</v>
      </c>
      <c r="N343" s="193">
        <f>_xlfn.IFNA(INDEX('I.KI 2016-17'!T$8:T$391,MATCH($B343,'I.KI 2016-17'!$B$8:$B$391,0)),"")</f>
        <v>0</v>
      </c>
      <c r="O343" s="193">
        <f>_xlfn.IFNA(INDEX('I.KI 2016-17'!U$8:U$391,MATCH($B343,'I.KI 2016-17'!$B$8:$B$391,0)),"")</f>
        <v>0</v>
      </c>
      <c r="P343" s="157">
        <f>_xlfn.IFNA(INDEX('I.KI 2016-17'!V$8:V$391,MATCH($B343,'I.KI 2016-17'!$B$8:$B$391,0)),"")</f>
        <v>0</v>
      </c>
      <c r="Q343" s="156">
        <f>_xlfn.IFNA(INDEX('I.KI 2016-17'!W$8:W$391,MATCH($B343,'I.KI 2016-17'!$B$8:$B$391,0)),"")</f>
        <v>95.330867877057003</v>
      </c>
      <c r="R343" s="193">
        <f>_xlfn.IFNA(INDEX('I.KI 2016-17'!X$8:X$391,MATCH($B343,'I.KI 2016-17'!$B$8:$B$391,0)),"")</f>
        <v>13.601083637377</v>
      </c>
      <c r="S343" s="193">
        <f>_xlfn.IFNA(INDEX('I.KI 2016-17'!Y$8:Y$391,MATCH($B343,'I.KI 2016-17'!$B$8:$B$391,0)),"")</f>
        <v>0</v>
      </c>
      <c r="T343" s="193">
        <f>_xlfn.IFNA(INDEX('I.KI 2016-17'!Z$8:Z$391,MATCH($B343,'I.KI 2016-17'!$B$8:$B$391,0)),"")</f>
        <v>0</v>
      </c>
      <c r="U343" s="157">
        <f>_xlfn.IFNA(INDEX('I.KI 2016-17'!AA$8:AA$391,MATCH($B343,'I.KI 2016-17'!$B$8:$B$391,0)),"")</f>
        <v>0</v>
      </c>
      <c r="V343" s="149"/>
      <c r="W343" s="154">
        <f>_xlfn.IFNA(INDEX('I.KI 2016-17'!$H$8:$H$391,MATCH(B343,'I.KI 2016-17'!$B$8:$B$391,0)),"")</f>
        <v>42.915374530686002</v>
      </c>
      <c r="X343" s="153">
        <f>_xlfn.IFNA(INDEX('I.KI 2016-17'!$I$8:$I$391,MATCH(B343,'I.KI 2016-17'!$B$8:$B$391,0)),"")</f>
        <v>66.01657698374801</v>
      </c>
      <c r="Y343" s="155">
        <f>_xlfn.IFNA(INDEX('I.KI 2016-17'!$G$8:$G$391,MATCH(B343,'I.KI 2016-17'!$B$8:$B$391,0)),"")</f>
        <v>108.93195151443402</v>
      </c>
      <c r="Z343" s="149"/>
      <c r="AA343" s="156">
        <f>_xlfn.IFNA(IF($B343=$B$382,0,_xlfn.IFNA(INDEX('I.Supplementary 2017-18'!N$8:N$35,MATCH($B343,'I.Supplementary 2017-18'!$B$8:$B$35,0)),INDEX('I.KI 2017-18'!N$9:N$393,MATCH($B343,'I.KI 2017-18'!$B$9:$B$393,0)))),"")</f>
        <v>28.146146528607041</v>
      </c>
      <c r="AB343" s="193">
        <f>_xlfn.IFNA(IF($B343=$B$382,0,_xlfn.IFNA(INDEX('I.Supplementary 2017-18'!O$8:O$35,MATCH($B343,'I.Supplementary 2017-18'!$B$8:$B$35,0)),INDEX('I.KI 2017-18'!O$9:O$393,MATCH($B343,'I.KI 2017-18'!$B$9:$B$393,0)))),"")</f>
        <v>2.4207287312649677</v>
      </c>
      <c r="AC343" s="193">
        <f>_xlfn.IFNA(IF($B343=$B$382,0,_xlfn.IFNA(INDEX('I.Supplementary 2017-18'!P$8:P$35,MATCH($B343,'I.Supplementary 2017-18'!$B$8:$B$35,0)),INDEX('I.KI 2017-18'!P$9:P$393,MATCH($B343,'I.KI 2017-18'!$B$9:$B$393,0)))),"")</f>
        <v>0</v>
      </c>
      <c r="AD343" s="193">
        <f>_xlfn.IFNA(IF($B343=$B$382,0,_xlfn.IFNA(INDEX('I.Supplementary 2017-18'!Q$8:Q$35,MATCH($B343,'I.Supplementary 2017-18'!$B$8:$B$35,0)),INDEX('I.KI 2017-18'!Q$9:Q$393,MATCH($B343,'I.KI 2017-18'!$B$9:$B$393,0)))),"")</f>
        <v>0</v>
      </c>
      <c r="AE343" s="157">
        <f>_xlfn.IFNA(IF($B343=$B$382,0,_xlfn.IFNA(INDEX('I.Supplementary 2017-18'!R$8:R$35,MATCH($B343,'I.Supplementary 2017-18'!$B$8:$B$35,0)),INDEX('I.KI 2017-18'!R$9:R$393,MATCH($B343,'I.KI 2017-18'!$B$9:$B$393,0)))),"")</f>
        <v>0</v>
      </c>
      <c r="AF343" s="156">
        <f>_xlfn.IFNA(IF($B343=$B$382,0,_xlfn.IFNA(INDEX('I.Supplementary 2017-18'!S$8:S$35,MATCH($B343,'I.Supplementary 2017-18'!$B$8:$B$35,0)),INDEX('I.KI 2017-18'!S$9:S$393,MATCH($B343,'I.KI 2017-18'!$B$9:$B$393,0)))),"")</f>
        <v>57.945323749646967</v>
      </c>
      <c r="AG343" s="193">
        <f>_xlfn.IFNA(IF($B343=$B$382,0,_xlfn.IFNA(INDEX('I.Supplementary 2017-18'!T$8:T$35,MATCH($B343,'I.Supplementary 2017-18'!$B$8:$B$35,0)),INDEX('I.KI 2017-18'!T$9:T$393,MATCH($B343,'I.KI 2017-18'!$B$9:$B$393,0)))),"")</f>
        <v>9.4190492973285505</v>
      </c>
      <c r="AH343" s="193">
        <f>_xlfn.IFNA(IF($B343=$B$382,0,_xlfn.IFNA(INDEX('I.Supplementary 2017-18'!U$8:U$35,MATCH($B343,'I.Supplementary 2017-18'!$B$8:$B$35,0)),INDEX('I.KI 2017-18'!U$9:U$393,MATCH($B343,'I.KI 2017-18'!$B$9:$B$393,0)))),"")</f>
        <v>0</v>
      </c>
      <c r="AI343" s="193">
        <f>_xlfn.IFNA(IF($B343=$B$382,0,_xlfn.IFNA(INDEX('I.Supplementary 2017-18'!V$8:V$35,MATCH($B343,'I.Supplementary 2017-18'!$B$8:$B$35,0)),INDEX('I.KI 2017-18'!V$9:V$393,MATCH($B343,'I.KI 2017-18'!$B$9:$B$393,0)))),"")</f>
        <v>0</v>
      </c>
      <c r="AJ343" s="157">
        <f>_xlfn.IFNA(IF($B343=$B$382,0,_xlfn.IFNA(INDEX('I.Supplementary 2017-18'!W$8:W$35,MATCH($B343,'I.Supplementary 2017-18'!$B$8:$B$35,0)),INDEX('I.KI 2017-18'!W$9:W$393,MATCH($B343,'I.KI 2017-18'!$B$9:$B$393,0)))),"")</f>
        <v>0</v>
      </c>
      <c r="AK343" s="156">
        <f>_xlfn.IFNA(IF($B343=$B$382,0,_xlfn.IFNA(INDEX('I.Supplementary 2017-18'!X$8:X$35,MATCH($B343,'I.Supplementary 2017-18'!$B$8:$B$35,0)),INDEX('I.KI 2017-18'!X$9:X$393,MATCH($B343,'I.KI 2017-18'!$B$9:$B$393,0)))),"")</f>
        <v>86.091470278254008</v>
      </c>
      <c r="AL343" s="193">
        <f>_xlfn.IFNA(IF($B343=$B$382,0,_xlfn.IFNA(INDEX('I.Supplementary 2017-18'!Y$8:Y$35,MATCH($B343,'I.Supplementary 2017-18'!$B$8:$B$35,0)),INDEX('I.KI 2017-18'!Y$9:Y$393,MATCH($B343,'I.KI 2017-18'!$B$9:$B$393,0)))),"")</f>
        <v>11.839778028593518</v>
      </c>
      <c r="AM343" s="193">
        <f>_xlfn.IFNA(IF($B343=$B$382,0,_xlfn.IFNA(INDEX('I.Supplementary 2017-18'!Z$8:Z$35,MATCH($B343,'I.Supplementary 2017-18'!$B$8:$B$35,0)),INDEX('I.KI 2017-18'!Z$9:Z$393,MATCH($B343,'I.KI 2017-18'!$B$9:$B$393,0)))),"")</f>
        <v>0</v>
      </c>
      <c r="AN343" s="193">
        <f>_xlfn.IFNA(IF($B343=$B$382,0,_xlfn.IFNA(INDEX('I.Supplementary 2017-18'!AA$8:AA$35,MATCH($B343,'I.Supplementary 2017-18'!$B$8:$B$35,0)),INDEX('I.KI 2017-18'!AA$9:AA$393,MATCH($B343,'I.KI 2017-18'!$B$9:$B$393,0)))),"")</f>
        <v>0</v>
      </c>
      <c r="AO343" s="157">
        <f>_xlfn.IFNA(IF($B343=$B$382,0,_xlfn.IFNA(INDEX('I.Supplementary 2017-18'!AB$8:AB$35,MATCH($B343,'I.Supplementary 2017-18'!$B$8:$B$35,0)),INDEX('I.KI 2017-18'!AB$9:AB$393,MATCH($B343,'I.KI 2017-18'!$B$9:$B$393,0)))),"")</f>
        <v>0</v>
      </c>
      <c r="AP343" s="149"/>
      <c r="AQ343" s="156">
        <f>_xlfn.IFNA(IF($B343=$B$381,0,IF($B343=$B$382,0,_xlfn.IFNA(INDEX('I.Supplementary 2017-18'!I$8:I$35,MATCH($B343,'I.Supplementary 2017-18'!$B$8:$B$35,0)),INDEX('I.KI 2017-18'!I$9:I$393,MATCH($B343,'I.KI 2017-18'!$B$9:$B$393,0))))),"")</f>
        <v>30.56687525987201</v>
      </c>
      <c r="AR343" s="149">
        <f>_xlfn.IFNA(IF($B343=$B$381,0,IF($B343=$B$382,0,_xlfn.IFNA(INDEX('I.Supplementary 2017-18'!J$8:J$35,MATCH($B343,'I.Supplementary 2017-18'!$B$8:$B$35,0)),INDEX('I.KI 2017-18'!J$9:J$393,MATCH($B343,'I.KI 2017-18'!$B$9:$B$393,0))))),"")</f>
        <v>67.36437304697553</v>
      </c>
      <c r="AS343" s="157">
        <f>_xlfn.IFNA(IF($B343=$B$381,0,IF($B343=$B$382,0,_xlfn.IFNA(INDEX('I.Supplementary 2017-18'!H$8:H$35,MATCH($B343,'I.Supplementary 2017-18'!$B$8:$B$35,0)),INDEX('I.KI 2017-18'!H$9:H$393,MATCH($B343,'I.KI 2017-18'!$B$9:$B$393,0))))),"")</f>
        <v>97.931248306847536</v>
      </c>
      <c r="AT343" s="149"/>
      <c r="AU343" s="156">
        <f>_xlfn.IFNA(_xlfn.IFNA(INDEX('I.Supplementary 2018-19'!P$8:P$157,MATCH($B343,'I.Supplementary 2018-19'!$B$8:$B$157,0)),INDEX('I.KI 2018-19'!P$9:P$393,MATCH($B343,'I.KI 2018-19'!$B$9:$B$393,0))),"")</f>
        <v>21.154008098808244</v>
      </c>
      <c r="AV343" s="193">
        <f>_xlfn.IFNA(_xlfn.IFNA(INDEX('I.Supplementary 2018-19'!Q$8:Q$157,MATCH($B343,'I.Supplementary 2018-19'!$B$8:$B$157,0)),INDEX('I.KI 2018-19'!Q$9:Q$393,MATCH($B343,'I.KI 2018-19'!$B$9:$B$393,0))),"")</f>
        <v>1.1947573967813812</v>
      </c>
      <c r="AW343" s="193">
        <f>_xlfn.IFNA(_xlfn.IFNA(INDEX('I.Supplementary 2018-19'!R$8:R$157,MATCH($B343,'I.Supplementary 2018-19'!$B$8:$B$157,0)),INDEX('I.KI 2018-19'!R$9:R$393,MATCH($B343,'I.KI 2018-19'!$B$9:$B$393,0))),"")</f>
        <v>0</v>
      </c>
      <c r="AX343" s="193">
        <f>_xlfn.IFNA(_xlfn.IFNA(INDEX('I.Supplementary 2018-19'!S$8:S$157,MATCH($B343,'I.Supplementary 2018-19'!$B$8:$B$157,0)),INDEX('I.KI 2018-19'!S$9:S$393,MATCH($B343,'I.KI 2018-19'!$B$9:$B$393,0))),"")</f>
        <v>0</v>
      </c>
      <c r="AY343" s="157">
        <f>_xlfn.IFNA(_xlfn.IFNA(INDEX('I.Supplementary 2018-19'!T$8:T$157,MATCH($B343,'I.Supplementary 2018-19'!$B$8:$B$157,0)),INDEX('I.KI 2018-19'!T$9:T$393,MATCH($B343,'I.KI 2018-19'!$B$9:$B$393,0))),"")</f>
        <v>0</v>
      </c>
      <c r="AZ343" s="156">
        <f>_xlfn.IFNA(_xlfn.IFNA(INDEX('I.Supplementary 2018-19'!U$8:U$157,MATCH($B343,'I.Supplementary 2018-19'!$B$8:$B$157,0)),INDEX('I.KI 2018-19'!U$9:U$393,MATCH($B343,'I.KI 2018-19'!$B$9:$B$393,0))),"")</f>
        <v>59.686170385902457</v>
      </c>
      <c r="BA343" s="193">
        <f>_xlfn.IFNA(_xlfn.IFNA(INDEX('I.Supplementary 2018-19'!V$8:V$157,MATCH($B343,'I.Supplementary 2018-19'!$B$8:$B$157,0)),INDEX('I.KI 2018-19'!V$9:V$393,MATCH($B343,'I.KI 2018-19'!$B$9:$B$393,0))),"")</f>
        <v>9.7020250272912101</v>
      </c>
      <c r="BB343" s="193">
        <f>_xlfn.IFNA(_xlfn.IFNA(INDEX('I.Supplementary 2018-19'!W$8:W$157,MATCH($B343,'I.Supplementary 2018-19'!$B$8:$B$157,0)),INDEX('I.KI 2018-19'!W$9:W$393,MATCH($B343,'I.KI 2018-19'!$B$9:$B$393,0))),"")</f>
        <v>0</v>
      </c>
      <c r="BC343" s="193">
        <f>_xlfn.IFNA(_xlfn.IFNA(INDEX('I.Supplementary 2018-19'!X$8:X$157,MATCH($B343,'I.Supplementary 2018-19'!$B$8:$B$157,0)),INDEX('I.KI 2018-19'!X$9:X$393,MATCH($B343,'I.KI 2018-19'!$B$9:$B$393,0))),"")</f>
        <v>0</v>
      </c>
      <c r="BD343" s="157">
        <f>_xlfn.IFNA(_xlfn.IFNA(INDEX('I.Supplementary 2018-19'!Y$8:Y$157,MATCH($B343,'I.Supplementary 2018-19'!$B$8:$B$157,0)),INDEX('I.KI 2018-19'!Y$9:Y$393,MATCH($B343,'I.KI 2018-19'!$B$9:$B$393,0))),"")</f>
        <v>0</v>
      </c>
      <c r="BE343" s="156">
        <f>_xlfn.IFNA(_xlfn.IFNA(INDEX('I.Supplementary 2018-19'!Z$8:Z$157,MATCH($B343,'I.Supplementary 2018-19'!$B$8:$B$157,0)),INDEX('I.KI 2018-19'!Z$9:Z$393,MATCH($B343,'I.KI 2018-19'!$B$9:$B$393,0))),"")</f>
        <v>80.840178484710705</v>
      </c>
      <c r="BF343" s="193">
        <f>_xlfn.IFNA(_xlfn.IFNA(INDEX('I.Supplementary 2018-19'!AA$8:AA$157,MATCH($B343,'I.Supplementary 2018-19'!$B$8:$B$157,0)),INDEX('I.KI 2018-19'!AA$9:AA$393,MATCH($B343,'I.KI 2018-19'!$B$9:$B$393,0))),"")</f>
        <v>10.89678242407259</v>
      </c>
      <c r="BG343" s="193">
        <f>_xlfn.IFNA(_xlfn.IFNA(INDEX('I.Supplementary 2018-19'!AB$8:AB$157,MATCH($B343,'I.Supplementary 2018-19'!$B$8:$B$157,0)),INDEX('I.KI 2018-19'!AB$9:AB$393,MATCH($B343,'I.KI 2018-19'!$B$9:$B$393,0))),"")</f>
        <v>0</v>
      </c>
      <c r="BH343" s="193">
        <f>_xlfn.IFNA(_xlfn.IFNA(INDEX('I.Supplementary 2018-19'!AC$8:AC$157,MATCH($B343,'I.Supplementary 2018-19'!$B$8:$B$157,0)),INDEX('I.KI 2018-19'!AC$9:AC$393,MATCH($B343,'I.KI 2018-19'!$B$9:$B$393,0))),"")</f>
        <v>0</v>
      </c>
      <c r="BI343" s="157">
        <f>_xlfn.IFNA(_xlfn.IFNA(INDEX('I.Supplementary 2018-19'!AD$8:AD$157,MATCH($B343,'I.Supplementary 2018-19'!$B$8:$B$157,0)),INDEX('I.KI 2018-19'!AD$9:AD$393,MATCH($B343,'I.KI 2018-19'!$B$9:$B$393,0))),"")</f>
        <v>0</v>
      </c>
      <c r="BJ343" s="149"/>
      <c r="BK343" s="156">
        <f>_xlfn.IFNA(IF($B343=$B$381,0,IF($B343=$B$382,0,_xlfn.IFNA(INDEX('I.Supplementary 2018-19'!I$8:I$157,MATCH($B343,'I.Supplementary 2018-19'!$B$8:$B$157,0)),INDEX('I.KI 2018-19'!I$9:I$393,MATCH($B343,'I.KI 2018-19'!$B$9:$B$393,0))))),"")</f>
        <v>22.348765495589625</v>
      </c>
      <c r="BL343" s="149">
        <f>_xlfn.IFNA(IF($B343=$B$381,0,IF($B343=$B$382,0,_xlfn.IFNA(INDEX('I.Supplementary 2018-19'!J$8:J$157,MATCH($B343,'I.Supplementary 2018-19'!$B$8:$B$157,0)),INDEX('I.KI 2018-19'!J$9:J$393,MATCH($B343,'I.KI 2018-19'!$B$9:$B$393,0))))),"")</f>
        <v>69.388195413193671</v>
      </c>
      <c r="BM343" s="157">
        <f>_xlfn.IFNA(IF($B343=$B$381,0,IF($B343=$B$382,0,_xlfn.IFNA(INDEX('I.Supplementary 2018-19'!H$8:H$157,MATCH($B343,'I.Supplementary 2018-19'!$B$8:$B$157,0)),INDEX('I.KI 2018-19'!H$9:H$393,MATCH($B343,'I.KI 2018-19'!$B$9:$B$393,0))))),"")</f>
        <v>91.736960908783288</v>
      </c>
    </row>
    <row r="344" spans="2:65">
      <c r="B344" s="121" t="str">
        <f>'Calculations for 2021-22'!B344</f>
        <v>E4606</v>
      </c>
      <c r="C344" s="160" t="str">
        <f>'Calculations for 2021-22'!D344</f>
        <v>E4606</v>
      </c>
      <c r="D344" t="str">
        <f>'Calculations for 2021-22'!E344</f>
        <v>MD</v>
      </c>
      <c r="E344" t="str">
        <f>'Calculations for 2021-22'!F344</f>
        <v>P1703</v>
      </c>
      <c r="F344" s="120" t="str">
        <f>'Calculations for 2021-22'!H344</f>
        <v>Walsall</v>
      </c>
      <c r="G344" s="156">
        <f>_xlfn.IFNA(INDEX('I.KI 2016-17'!M$8:M$391,MATCH($B344,'I.KI 2016-17'!$B$8:$B$391,0)),"")</f>
        <v>40.946451229984</v>
      </c>
      <c r="H344" s="149">
        <f>_xlfn.IFNA(INDEX('I.KI 2016-17'!N$8:N$391,MATCH($B344,'I.KI 2016-17'!$B$8:$B$391,0)),"")</f>
        <v>4.8126305088670005</v>
      </c>
      <c r="I344" s="149">
        <f>_xlfn.IFNA(INDEX('I.KI 2016-17'!O$8:O$391,MATCH($B344,'I.KI 2016-17'!$B$8:$B$391,0)),"")</f>
        <v>0</v>
      </c>
      <c r="J344" s="149">
        <f>_xlfn.IFNA(INDEX('I.KI 2016-17'!P$8:P$391,MATCH($B344,'I.KI 2016-17'!$B$8:$B$391,0)),"")</f>
        <v>0</v>
      </c>
      <c r="K344" s="157">
        <f>_xlfn.IFNA(INDEX('I.KI 2016-17'!Q$8:Q$391,MATCH($B344,'I.KI 2016-17'!$B$8:$B$391,0)),"")</f>
        <v>0</v>
      </c>
      <c r="L344" s="156">
        <f>_xlfn.IFNA(INDEX('I.KI 2016-17'!R$8:R$391,MATCH($B344,'I.KI 2016-17'!$B$8:$B$391,0)),"")</f>
        <v>58.987739028912998</v>
      </c>
      <c r="M344" s="193">
        <f>_xlfn.IFNA(INDEX('I.KI 2016-17'!S$8:S$391,MATCH($B344,'I.KI 2016-17'!$B$8:$B$391,0)),"")</f>
        <v>9.4329911442639993</v>
      </c>
      <c r="N344" s="193">
        <f>_xlfn.IFNA(INDEX('I.KI 2016-17'!T$8:T$391,MATCH($B344,'I.KI 2016-17'!$B$8:$B$391,0)),"")</f>
        <v>0</v>
      </c>
      <c r="O344" s="193">
        <f>_xlfn.IFNA(INDEX('I.KI 2016-17'!U$8:U$391,MATCH($B344,'I.KI 2016-17'!$B$8:$B$391,0)),"")</f>
        <v>0</v>
      </c>
      <c r="P344" s="157">
        <f>_xlfn.IFNA(INDEX('I.KI 2016-17'!V$8:V$391,MATCH($B344,'I.KI 2016-17'!$B$8:$B$391,0)),"")</f>
        <v>0</v>
      </c>
      <c r="Q344" s="156">
        <f>_xlfn.IFNA(INDEX('I.KI 2016-17'!W$8:W$391,MATCH($B344,'I.KI 2016-17'!$B$8:$B$391,0)),"")</f>
        <v>99.93419025889699</v>
      </c>
      <c r="R344" s="193">
        <f>_xlfn.IFNA(INDEX('I.KI 2016-17'!X$8:X$391,MATCH($B344,'I.KI 2016-17'!$B$8:$B$391,0)),"")</f>
        <v>14.245621653131</v>
      </c>
      <c r="S344" s="193">
        <f>_xlfn.IFNA(INDEX('I.KI 2016-17'!Y$8:Y$391,MATCH($B344,'I.KI 2016-17'!$B$8:$B$391,0)),"")</f>
        <v>0</v>
      </c>
      <c r="T344" s="193">
        <f>_xlfn.IFNA(INDEX('I.KI 2016-17'!Z$8:Z$391,MATCH($B344,'I.KI 2016-17'!$B$8:$B$391,0)),"")</f>
        <v>0</v>
      </c>
      <c r="U344" s="157">
        <f>_xlfn.IFNA(INDEX('I.KI 2016-17'!AA$8:AA$391,MATCH($B344,'I.KI 2016-17'!$B$8:$B$391,0)),"")</f>
        <v>0</v>
      </c>
      <c r="V344" s="149"/>
      <c r="W344" s="154">
        <f>_xlfn.IFNA(INDEX('I.KI 2016-17'!$H$8:$H$391,MATCH(B344,'I.KI 2016-17'!$B$8:$B$391,0)),"")</f>
        <v>45.759081738851002</v>
      </c>
      <c r="X344" s="153">
        <f>_xlfn.IFNA(INDEX('I.KI 2016-17'!$I$8:$I$391,MATCH(B344,'I.KI 2016-17'!$B$8:$B$391,0)),"")</f>
        <v>68.420730173177006</v>
      </c>
      <c r="Y344" s="155">
        <f>_xlfn.IFNA(INDEX('I.KI 2016-17'!$G$8:$G$391,MATCH(B344,'I.KI 2016-17'!$B$8:$B$391,0)),"")</f>
        <v>114.17981191202801</v>
      </c>
      <c r="Z344" s="149"/>
      <c r="AA344" s="156">
        <f>_xlfn.IFNA(IF($B344=$B$382,0,_xlfn.IFNA(INDEX('I.Supplementary 2017-18'!N$8:N$35,MATCH($B344,'I.Supplementary 2017-18'!$B$8:$B$35,0)),INDEX('I.KI 2017-18'!N$9:N$393,MATCH($B344,'I.KI 2017-18'!$B$9:$B$393,0)))),"")</f>
        <v>30.791642193525046</v>
      </c>
      <c r="AB344" s="193">
        <f>_xlfn.IFNA(IF($B344=$B$382,0,_xlfn.IFNA(INDEX('I.Supplementary 2017-18'!O$8:O$35,MATCH($B344,'I.Supplementary 2017-18'!$B$8:$B$35,0)),INDEX('I.KI 2017-18'!O$9:O$393,MATCH($B344,'I.KI 2017-18'!$B$9:$B$393,0)))),"")</f>
        <v>2.9650162043079193</v>
      </c>
      <c r="AC344" s="193">
        <f>_xlfn.IFNA(IF($B344=$B$382,0,_xlfn.IFNA(INDEX('I.Supplementary 2017-18'!P$8:P$35,MATCH($B344,'I.Supplementary 2017-18'!$B$8:$B$35,0)),INDEX('I.KI 2017-18'!P$9:P$393,MATCH($B344,'I.KI 2017-18'!$B$9:$B$393,0)))),"")</f>
        <v>0</v>
      </c>
      <c r="AD344" s="193">
        <f>_xlfn.IFNA(IF($B344=$B$382,0,_xlfn.IFNA(INDEX('I.Supplementary 2017-18'!Q$8:Q$35,MATCH($B344,'I.Supplementary 2017-18'!$B$8:$B$35,0)),INDEX('I.KI 2017-18'!Q$9:Q$393,MATCH($B344,'I.KI 2017-18'!$B$9:$B$393,0)))),"")</f>
        <v>0</v>
      </c>
      <c r="AE344" s="157">
        <f>_xlfn.IFNA(IF($B344=$B$382,0,_xlfn.IFNA(INDEX('I.Supplementary 2017-18'!R$8:R$35,MATCH($B344,'I.Supplementary 2017-18'!$B$8:$B$35,0)),INDEX('I.KI 2017-18'!R$9:R$393,MATCH($B344,'I.KI 2017-18'!$B$9:$B$393,0)))),"")</f>
        <v>0</v>
      </c>
      <c r="AF344" s="156">
        <f>_xlfn.IFNA(IF($B344=$B$382,0,_xlfn.IFNA(INDEX('I.Supplementary 2017-18'!S$8:S$35,MATCH($B344,'I.Supplementary 2017-18'!$B$8:$B$35,0)),INDEX('I.KI 2017-18'!S$9:S$393,MATCH($B344,'I.KI 2017-18'!$B$9:$B$393,0)))),"")</f>
        <v>60.192034163170462</v>
      </c>
      <c r="AG344" s="193">
        <f>_xlfn.IFNA(IF($B344=$B$382,0,_xlfn.IFNA(INDEX('I.Supplementary 2017-18'!T$8:T$35,MATCH($B344,'I.Supplementary 2017-18'!$B$8:$B$35,0)),INDEX('I.KI 2017-18'!T$9:T$393,MATCH($B344,'I.KI 2017-18'!$B$9:$B$393,0)))),"")</f>
        <v>9.6255753240197723</v>
      </c>
      <c r="AH344" s="193">
        <f>_xlfn.IFNA(IF($B344=$B$382,0,_xlfn.IFNA(INDEX('I.Supplementary 2017-18'!U$8:U$35,MATCH($B344,'I.Supplementary 2017-18'!$B$8:$B$35,0)),INDEX('I.KI 2017-18'!U$9:U$393,MATCH($B344,'I.KI 2017-18'!$B$9:$B$393,0)))),"")</f>
        <v>0</v>
      </c>
      <c r="AI344" s="193">
        <f>_xlfn.IFNA(IF($B344=$B$382,0,_xlfn.IFNA(INDEX('I.Supplementary 2017-18'!V$8:V$35,MATCH($B344,'I.Supplementary 2017-18'!$B$8:$B$35,0)),INDEX('I.KI 2017-18'!V$9:V$393,MATCH($B344,'I.KI 2017-18'!$B$9:$B$393,0)))),"")</f>
        <v>0</v>
      </c>
      <c r="AJ344" s="157">
        <f>_xlfn.IFNA(IF($B344=$B$382,0,_xlfn.IFNA(INDEX('I.Supplementary 2017-18'!W$8:W$35,MATCH($B344,'I.Supplementary 2017-18'!$B$8:$B$35,0)),INDEX('I.KI 2017-18'!W$9:W$393,MATCH($B344,'I.KI 2017-18'!$B$9:$B$393,0)))),"")</f>
        <v>0</v>
      </c>
      <c r="AK344" s="156">
        <f>_xlfn.IFNA(IF($B344=$B$382,0,_xlfn.IFNA(INDEX('I.Supplementary 2017-18'!X$8:X$35,MATCH($B344,'I.Supplementary 2017-18'!$B$8:$B$35,0)),INDEX('I.KI 2017-18'!X$9:X$393,MATCH($B344,'I.KI 2017-18'!$B$9:$B$393,0)))),"")</f>
        <v>90.983676356695511</v>
      </c>
      <c r="AL344" s="193">
        <f>_xlfn.IFNA(IF($B344=$B$382,0,_xlfn.IFNA(INDEX('I.Supplementary 2017-18'!Y$8:Y$35,MATCH($B344,'I.Supplementary 2017-18'!$B$8:$B$35,0)),INDEX('I.KI 2017-18'!Y$9:Y$393,MATCH($B344,'I.KI 2017-18'!$B$9:$B$393,0)))),"")</f>
        <v>12.590591528327693</v>
      </c>
      <c r="AM344" s="193">
        <f>_xlfn.IFNA(IF($B344=$B$382,0,_xlfn.IFNA(INDEX('I.Supplementary 2017-18'!Z$8:Z$35,MATCH($B344,'I.Supplementary 2017-18'!$B$8:$B$35,0)),INDEX('I.KI 2017-18'!Z$9:Z$393,MATCH($B344,'I.KI 2017-18'!$B$9:$B$393,0)))),"")</f>
        <v>0</v>
      </c>
      <c r="AN344" s="193">
        <f>_xlfn.IFNA(IF($B344=$B$382,0,_xlfn.IFNA(INDEX('I.Supplementary 2017-18'!AA$8:AA$35,MATCH($B344,'I.Supplementary 2017-18'!$B$8:$B$35,0)),INDEX('I.KI 2017-18'!AA$9:AA$393,MATCH($B344,'I.KI 2017-18'!$B$9:$B$393,0)))),"")</f>
        <v>0</v>
      </c>
      <c r="AO344" s="157">
        <f>_xlfn.IFNA(IF($B344=$B$382,0,_xlfn.IFNA(INDEX('I.Supplementary 2017-18'!AB$8:AB$35,MATCH($B344,'I.Supplementary 2017-18'!$B$8:$B$35,0)),INDEX('I.KI 2017-18'!AB$9:AB$393,MATCH($B344,'I.KI 2017-18'!$B$9:$B$393,0)))),"")</f>
        <v>0</v>
      </c>
      <c r="AP344" s="149"/>
      <c r="AQ344" s="156">
        <f>_xlfn.IFNA(IF($B344=$B$381,0,IF($B344=$B$382,0,_xlfn.IFNA(INDEX('I.Supplementary 2017-18'!I$8:I$35,MATCH($B344,'I.Supplementary 2017-18'!$B$8:$B$35,0)),INDEX('I.KI 2017-18'!I$9:I$393,MATCH($B344,'I.KI 2017-18'!$B$9:$B$393,0))))),"")</f>
        <v>33.756658397832965</v>
      </c>
      <c r="AR344" s="149">
        <f>_xlfn.IFNA(IF($B344=$B$381,0,IF($B344=$B$382,0,_xlfn.IFNA(INDEX('I.Supplementary 2017-18'!J$8:J$35,MATCH($B344,'I.Supplementary 2017-18'!$B$8:$B$35,0)),INDEX('I.KI 2017-18'!J$9:J$393,MATCH($B344,'I.KI 2017-18'!$B$9:$B$393,0))))),"")</f>
        <v>69.817609487190225</v>
      </c>
      <c r="AS344" s="157">
        <f>_xlfn.IFNA(IF($B344=$B$381,0,IF($B344=$B$382,0,_xlfn.IFNA(INDEX('I.Supplementary 2017-18'!H$8:H$35,MATCH($B344,'I.Supplementary 2017-18'!$B$8:$B$35,0)),INDEX('I.KI 2017-18'!H$9:H$393,MATCH($B344,'I.KI 2017-18'!$B$9:$B$393,0))))),"")</f>
        <v>103.57426788502319</v>
      </c>
      <c r="AT344" s="149"/>
      <c r="AU344" s="156">
        <f>_xlfn.IFNA(_xlfn.IFNA(INDEX('I.Supplementary 2018-19'!P$8:P$157,MATCH($B344,'I.Supplementary 2018-19'!$B$8:$B$157,0)),INDEX('I.KI 2018-19'!P$9:P$393,MATCH($B344,'I.KI 2018-19'!$B$9:$B$393,0))),"")</f>
        <v>23.896790763066054</v>
      </c>
      <c r="AV344" s="193">
        <f>_xlfn.IFNA(_xlfn.IFNA(INDEX('I.Supplementary 2018-19'!Q$8:Q$157,MATCH($B344,'I.Supplementary 2018-19'!$B$8:$B$157,0)),INDEX('I.KI 2018-19'!Q$9:Q$393,MATCH($B344,'I.KI 2018-19'!$B$9:$B$393,0))),"")</f>
        <v>1.7898720256401282</v>
      </c>
      <c r="AW344" s="193">
        <f>_xlfn.IFNA(_xlfn.IFNA(INDEX('I.Supplementary 2018-19'!R$8:R$157,MATCH($B344,'I.Supplementary 2018-19'!$B$8:$B$157,0)),INDEX('I.KI 2018-19'!R$9:R$393,MATCH($B344,'I.KI 2018-19'!$B$9:$B$393,0))),"")</f>
        <v>0</v>
      </c>
      <c r="AX344" s="193">
        <f>_xlfn.IFNA(_xlfn.IFNA(INDEX('I.Supplementary 2018-19'!S$8:S$157,MATCH($B344,'I.Supplementary 2018-19'!$B$8:$B$157,0)),INDEX('I.KI 2018-19'!S$9:S$393,MATCH($B344,'I.KI 2018-19'!$B$9:$B$393,0))),"")</f>
        <v>0</v>
      </c>
      <c r="AY344" s="157">
        <f>_xlfn.IFNA(_xlfn.IFNA(INDEX('I.Supplementary 2018-19'!T$8:T$157,MATCH($B344,'I.Supplementary 2018-19'!$B$8:$B$157,0)),INDEX('I.KI 2018-19'!T$9:T$393,MATCH($B344,'I.KI 2018-19'!$B$9:$B$393,0))),"")</f>
        <v>0</v>
      </c>
      <c r="AZ344" s="156">
        <f>_xlfn.IFNA(_xlfn.IFNA(INDEX('I.Supplementary 2018-19'!U$8:U$157,MATCH($B344,'I.Supplementary 2018-19'!$B$8:$B$157,0)),INDEX('I.KI 2018-19'!U$9:U$393,MATCH($B344,'I.KI 2018-19'!$B$9:$B$393,0))),"")</f>
        <v>62.000378537171287</v>
      </c>
      <c r="BA344" s="193">
        <f>_xlfn.IFNA(_xlfn.IFNA(INDEX('I.Supplementary 2018-19'!V$8:V$157,MATCH($B344,'I.Supplementary 2018-19'!$B$8:$B$157,0)),INDEX('I.KI 2018-19'!V$9:V$393,MATCH($B344,'I.KI 2018-19'!$B$9:$B$393,0))),"")</f>
        <v>9.9147556985611391</v>
      </c>
      <c r="BB344" s="193">
        <f>_xlfn.IFNA(_xlfn.IFNA(INDEX('I.Supplementary 2018-19'!W$8:W$157,MATCH($B344,'I.Supplementary 2018-19'!$B$8:$B$157,0)),INDEX('I.KI 2018-19'!W$9:W$393,MATCH($B344,'I.KI 2018-19'!$B$9:$B$393,0))),"")</f>
        <v>0</v>
      </c>
      <c r="BC344" s="193">
        <f>_xlfn.IFNA(_xlfn.IFNA(INDEX('I.Supplementary 2018-19'!X$8:X$157,MATCH($B344,'I.Supplementary 2018-19'!$B$8:$B$157,0)),INDEX('I.KI 2018-19'!X$9:X$393,MATCH($B344,'I.KI 2018-19'!$B$9:$B$393,0))),"")</f>
        <v>0</v>
      </c>
      <c r="BD344" s="157">
        <f>_xlfn.IFNA(_xlfn.IFNA(INDEX('I.Supplementary 2018-19'!Y$8:Y$157,MATCH($B344,'I.Supplementary 2018-19'!$B$8:$B$157,0)),INDEX('I.KI 2018-19'!Y$9:Y$393,MATCH($B344,'I.KI 2018-19'!$B$9:$B$393,0))),"")</f>
        <v>0</v>
      </c>
      <c r="BE344" s="156">
        <f>_xlfn.IFNA(_xlfn.IFNA(INDEX('I.Supplementary 2018-19'!Z$8:Z$157,MATCH($B344,'I.Supplementary 2018-19'!$B$8:$B$157,0)),INDEX('I.KI 2018-19'!Z$9:Z$393,MATCH($B344,'I.KI 2018-19'!$B$9:$B$393,0))),"")</f>
        <v>85.897169300237337</v>
      </c>
      <c r="BF344" s="193">
        <f>_xlfn.IFNA(_xlfn.IFNA(INDEX('I.Supplementary 2018-19'!AA$8:AA$157,MATCH($B344,'I.Supplementary 2018-19'!$B$8:$B$157,0)),INDEX('I.KI 2018-19'!AA$9:AA$393,MATCH($B344,'I.KI 2018-19'!$B$9:$B$393,0))),"")</f>
        <v>11.704627724201266</v>
      </c>
      <c r="BG344" s="193">
        <f>_xlfn.IFNA(_xlfn.IFNA(INDEX('I.Supplementary 2018-19'!AB$8:AB$157,MATCH($B344,'I.Supplementary 2018-19'!$B$8:$B$157,0)),INDEX('I.KI 2018-19'!AB$9:AB$393,MATCH($B344,'I.KI 2018-19'!$B$9:$B$393,0))),"")</f>
        <v>0</v>
      </c>
      <c r="BH344" s="193">
        <f>_xlfn.IFNA(_xlfn.IFNA(INDEX('I.Supplementary 2018-19'!AC$8:AC$157,MATCH($B344,'I.Supplementary 2018-19'!$B$8:$B$157,0)),INDEX('I.KI 2018-19'!AC$9:AC$393,MATCH($B344,'I.KI 2018-19'!$B$9:$B$393,0))),"")</f>
        <v>0</v>
      </c>
      <c r="BI344" s="157">
        <f>_xlfn.IFNA(_xlfn.IFNA(INDEX('I.Supplementary 2018-19'!AD$8:AD$157,MATCH($B344,'I.Supplementary 2018-19'!$B$8:$B$157,0)),INDEX('I.KI 2018-19'!AD$9:AD$393,MATCH($B344,'I.KI 2018-19'!$B$9:$B$393,0))),"")</f>
        <v>0</v>
      </c>
      <c r="BJ344" s="149"/>
      <c r="BK344" s="156">
        <f>_xlfn.IFNA(IF($B344=$B$381,0,IF($B344=$B$382,0,_xlfn.IFNA(INDEX('I.Supplementary 2018-19'!I$8:I$157,MATCH($B344,'I.Supplementary 2018-19'!$B$8:$B$157,0)),INDEX('I.KI 2018-19'!I$9:I$393,MATCH($B344,'I.KI 2018-19'!$B$9:$B$393,0))))),"")</f>
        <v>25.686662788706183</v>
      </c>
      <c r="BL344" s="149">
        <f>_xlfn.IFNA(IF($B344=$B$381,0,IF($B344=$B$382,0,_xlfn.IFNA(INDEX('I.Supplementary 2018-19'!J$8:J$157,MATCH($B344,'I.Supplementary 2018-19'!$B$8:$B$157,0)),INDEX('I.KI 2018-19'!J$9:J$393,MATCH($B344,'I.KI 2018-19'!$B$9:$B$393,0))))),"")</f>
        <v>71.915134235732438</v>
      </c>
      <c r="BM344" s="157">
        <f>_xlfn.IFNA(IF($B344=$B$381,0,IF($B344=$B$382,0,_xlfn.IFNA(INDEX('I.Supplementary 2018-19'!H$8:H$157,MATCH($B344,'I.Supplementary 2018-19'!$B$8:$B$157,0)),INDEX('I.KI 2018-19'!H$9:H$393,MATCH($B344,'I.KI 2018-19'!$B$9:$B$393,0))))),"")</f>
        <v>97.601797024438625</v>
      </c>
    </row>
    <row r="345" spans="2:65">
      <c r="B345" s="121" t="str">
        <f>'Calculations for 2021-22'!B345</f>
        <v>E5049</v>
      </c>
      <c r="C345" s="160" t="str">
        <f>'Calculations for 2021-22'!D345</f>
        <v>E5049</v>
      </c>
      <c r="D345" t="str">
        <f>'Calculations for 2021-22'!E345</f>
        <v>OLB</v>
      </c>
      <c r="E345" t="str">
        <f>'Calculations for 2021-22'!F345</f>
        <v>P1915</v>
      </c>
      <c r="F345" s="120" t="str">
        <f>'Calculations for 2021-22'!H345</f>
        <v>Waltham Forest</v>
      </c>
      <c r="G345" s="156">
        <f>_xlfn.IFNA(INDEX('I.KI 2016-17'!M$8:M$391,MATCH($B345,'I.KI 2016-17'!$B$8:$B$391,0)),"")</f>
        <v>37.088979591844002</v>
      </c>
      <c r="H345" s="149">
        <f>_xlfn.IFNA(INDEX('I.KI 2016-17'!N$8:N$391,MATCH($B345,'I.KI 2016-17'!$B$8:$B$391,0)),"")</f>
        <v>7.3946428903130004</v>
      </c>
      <c r="I345" s="149">
        <f>_xlfn.IFNA(INDEX('I.KI 2016-17'!O$8:O$391,MATCH($B345,'I.KI 2016-17'!$B$8:$B$391,0)),"")</f>
        <v>0</v>
      </c>
      <c r="J345" s="149">
        <f>_xlfn.IFNA(INDEX('I.KI 2016-17'!P$8:P$391,MATCH($B345,'I.KI 2016-17'!$B$8:$B$391,0)),"")</f>
        <v>0</v>
      </c>
      <c r="K345" s="157">
        <f>_xlfn.IFNA(INDEX('I.KI 2016-17'!Q$8:Q$391,MATCH($B345,'I.KI 2016-17'!$B$8:$B$391,0)),"")</f>
        <v>0</v>
      </c>
      <c r="L345" s="156">
        <f>_xlfn.IFNA(INDEX('I.KI 2016-17'!R$8:R$391,MATCH($B345,'I.KI 2016-17'!$B$8:$B$391,0)),"")</f>
        <v>50.713947485184001</v>
      </c>
      <c r="M345" s="193">
        <f>_xlfn.IFNA(INDEX('I.KI 2016-17'!S$8:S$391,MATCH($B345,'I.KI 2016-17'!$B$8:$B$391,0)),"")</f>
        <v>13.491747440532999</v>
      </c>
      <c r="N345" s="193">
        <f>_xlfn.IFNA(INDEX('I.KI 2016-17'!T$8:T$391,MATCH($B345,'I.KI 2016-17'!$B$8:$B$391,0)),"")</f>
        <v>0</v>
      </c>
      <c r="O345" s="193">
        <f>_xlfn.IFNA(INDEX('I.KI 2016-17'!U$8:U$391,MATCH($B345,'I.KI 2016-17'!$B$8:$B$391,0)),"")</f>
        <v>0</v>
      </c>
      <c r="P345" s="157">
        <f>_xlfn.IFNA(INDEX('I.KI 2016-17'!V$8:V$391,MATCH($B345,'I.KI 2016-17'!$B$8:$B$391,0)),"")</f>
        <v>0</v>
      </c>
      <c r="Q345" s="156">
        <f>_xlfn.IFNA(INDEX('I.KI 2016-17'!W$8:W$391,MATCH($B345,'I.KI 2016-17'!$B$8:$B$391,0)),"")</f>
        <v>87.802927077028002</v>
      </c>
      <c r="R345" s="193">
        <f>_xlfn.IFNA(INDEX('I.KI 2016-17'!X$8:X$391,MATCH($B345,'I.KI 2016-17'!$B$8:$B$391,0)),"")</f>
        <v>20.886390330845998</v>
      </c>
      <c r="S345" s="193">
        <f>_xlfn.IFNA(INDEX('I.KI 2016-17'!Y$8:Y$391,MATCH($B345,'I.KI 2016-17'!$B$8:$B$391,0)),"")</f>
        <v>0</v>
      </c>
      <c r="T345" s="193">
        <f>_xlfn.IFNA(INDEX('I.KI 2016-17'!Z$8:Z$391,MATCH($B345,'I.KI 2016-17'!$B$8:$B$391,0)),"")</f>
        <v>0</v>
      </c>
      <c r="U345" s="157">
        <f>_xlfn.IFNA(INDEX('I.KI 2016-17'!AA$8:AA$391,MATCH($B345,'I.KI 2016-17'!$B$8:$B$391,0)),"")</f>
        <v>0</v>
      </c>
      <c r="V345" s="149"/>
      <c r="W345" s="154">
        <f>_xlfn.IFNA(INDEX('I.KI 2016-17'!$H$8:$H$391,MATCH(B345,'I.KI 2016-17'!$B$8:$B$391,0)),"")</f>
        <v>44.483622482157003</v>
      </c>
      <c r="X345" s="153">
        <f>_xlfn.IFNA(INDEX('I.KI 2016-17'!$I$8:$I$391,MATCH(B345,'I.KI 2016-17'!$B$8:$B$391,0)),"")</f>
        <v>64.205694925716998</v>
      </c>
      <c r="Y345" s="155">
        <f>_xlfn.IFNA(INDEX('I.KI 2016-17'!$G$8:$G$391,MATCH(B345,'I.KI 2016-17'!$B$8:$B$391,0)),"")</f>
        <v>108.689317407874</v>
      </c>
      <c r="Z345" s="149"/>
      <c r="AA345" s="156">
        <f>_xlfn.IFNA(IF($B345=$B$382,0,_xlfn.IFNA(INDEX('I.Supplementary 2017-18'!N$8:N$35,MATCH($B345,'I.Supplementary 2017-18'!$B$8:$B$35,0)),INDEX('I.KI 2017-18'!N$9:N$393,MATCH($B345,'I.KI 2017-18'!$B$9:$B$393,0)))),"")</f>
        <v>28.669656261601077</v>
      </c>
      <c r="AB345" s="193">
        <f>_xlfn.IFNA(IF($B345=$B$382,0,_xlfn.IFNA(INDEX('I.Supplementary 2017-18'!O$8:O$35,MATCH($B345,'I.Supplementary 2017-18'!$B$8:$B$35,0)),INDEX('I.KI 2017-18'!O$9:O$393,MATCH($B345,'I.KI 2017-18'!$B$9:$B$393,0)))),"")</f>
        <v>4.792979937640574</v>
      </c>
      <c r="AC345" s="193">
        <f>_xlfn.IFNA(IF($B345=$B$382,0,_xlfn.IFNA(INDEX('I.Supplementary 2017-18'!P$8:P$35,MATCH($B345,'I.Supplementary 2017-18'!$B$8:$B$35,0)),INDEX('I.KI 2017-18'!P$9:P$393,MATCH($B345,'I.KI 2017-18'!$B$9:$B$393,0)))),"")</f>
        <v>0</v>
      </c>
      <c r="AD345" s="193">
        <f>_xlfn.IFNA(IF($B345=$B$382,0,_xlfn.IFNA(INDEX('I.Supplementary 2017-18'!Q$8:Q$35,MATCH($B345,'I.Supplementary 2017-18'!$B$8:$B$35,0)),INDEX('I.KI 2017-18'!Q$9:Q$393,MATCH($B345,'I.KI 2017-18'!$B$9:$B$393,0)))),"")</f>
        <v>0</v>
      </c>
      <c r="AE345" s="157">
        <f>_xlfn.IFNA(IF($B345=$B$382,0,_xlfn.IFNA(INDEX('I.Supplementary 2017-18'!R$8:R$35,MATCH($B345,'I.Supplementary 2017-18'!$B$8:$B$35,0)),INDEX('I.KI 2017-18'!R$9:R$393,MATCH($B345,'I.KI 2017-18'!$B$9:$B$393,0)))),"")</f>
        <v>0</v>
      </c>
      <c r="AF345" s="156">
        <f>_xlfn.IFNA(IF($B345=$B$382,0,_xlfn.IFNA(INDEX('I.Supplementary 2017-18'!S$8:S$35,MATCH($B345,'I.Supplementary 2017-18'!$B$8:$B$35,0)),INDEX('I.KI 2017-18'!S$9:S$393,MATCH($B345,'I.KI 2017-18'!$B$9:$B$393,0)))),"")</f>
        <v>51.749324687308317</v>
      </c>
      <c r="AG345" s="193">
        <f>_xlfn.IFNA(IF($B345=$B$382,0,_xlfn.IFNA(INDEX('I.Supplementary 2017-18'!T$8:T$35,MATCH($B345,'I.Supplementary 2017-18'!$B$8:$B$35,0)),INDEX('I.KI 2017-18'!T$9:T$393,MATCH($B345,'I.KI 2017-18'!$B$9:$B$393,0)))),"")</f>
        <v>13.76719528889519</v>
      </c>
      <c r="AH345" s="193">
        <f>_xlfn.IFNA(IF($B345=$B$382,0,_xlfn.IFNA(INDEX('I.Supplementary 2017-18'!U$8:U$35,MATCH($B345,'I.Supplementary 2017-18'!$B$8:$B$35,0)),INDEX('I.KI 2017-18'!U$9:U$393,MATCH($B345,'I.KI 2017-18'!$B$9:$B$393,0)))),"")</f>
        <v>0</v>
      </c>
      <c r="AI345" s="193">
        <f>_xlfn.IFNA(IF($B345=$B$382,0,_xlfn.IFNA(INDEX('I.Supplementary 2017-18'!V$8:V$35,MATCH($B345,'I.Supplementary 2017-18'!$B$8:$B$35,0)),INDEX('I.KI 2017-18'!V$9:V$393,MATCH($B345,'I.KI 2017-18'!$B$9:$B$393,0)))),"")</f>
        <v>0</v>
      </c>
      <c r="AJ345" s="157">
        <f>_xlfn.IFNA(IF($B345=$B$382,0,_xlfn.IFNA(INDEX('I.Supplementary 2017-18'!W$8:W$35,MATCH($B345,'I.Supplementary 2017-18'!$B$8:$B$35,0)),INDEX('I.KI 2017-18'!W$9:W$393,MATCH($B345,'I.KI 2017-18'!$B$9:$B$393,0)))),"")</f>
        <v>0</v>
      </c>
      <c r="AK345" s="156">
        <f>_xlfn.IFNA(IF($B345=$B$382,0,_xlfn.IFNA(INDEX('I.Supplementary 2017-18'!X$8:X$35,MATCH($B345,'I.Supplementary 2017-18'!$B$8:$B$35,0)),INDEX('I.KI 2017-18'!X$9:X$393,MATCH($B345,'I.KI 2017-18'!$B$9:$B$393,0)))),"")</f>
        <v>80.418980948909393</v>
      </c>
      <c r="AL345" s="193">
        <f>_xlfn.IFNA(IF($B345=$B$382,0,_xlfn.IFNA(INDEX('I.Supplementary 2017-18'!Y$8:Y$35,MATCH($B345,'I.Supplementary 2017-18'!$B$8:$B$35,0)),INDEX('I.KI 2017-18'!Y$9:Y$393,MATCH($B345,'I.KI 2017-18'!$B$9:$B$393,0)))),"")</f>
        <v>18.560175226535762</v>
      </c>
      <c r="AM345" s="193">
        <f>_xlfn.IFNA(IF($B345=$B$382,0,_xlfn.IFNA(INDEX('I.Supplementary 2017-18'!Z$8:Z$35,MATCH($B345,'I.Supplementary 2017-18'!$B$8:$B$35,0)),INDEX('I.KI 2017-18'!Z$9:Z$393,MATCH($B345,'I.KI 2017-18'!$B$9:$B$393,0)))),"")</f>
        <v>0</v>
      </c>
      <c r="AN345" s="193">
        <f>_xlfn.IFNA(IF($B345=$B$382,0,_xlfn.IFNA(INDEX('I.Supplementary 2017-18'!AA$8:AA$35,MATCH($B345,'I.Supplementary 2017-18'!$B$8:$B$35,0)),INDEX('I.KI 2017-18'!AA$9:AA$393,MATCH($B345,'I.KI 2017-18'!$B$9:$B$393,0)))),"")</f>
        <v>0</v>
      </c>
      <c r="AO345" s="157">
        <f>_xlfn.IFNA(IF($B345=$B$382,0,_xlfn.IFNA(INDEX('I.Supplementary 2017-18'!AB$8:AB$35,MATCH($B345,'I.Supplementary 2017-18'!$B$8:$B$35,0)),INDEX('I.KI 2017-18'!AB$9:AB$393,MATCH($B345,'I.KI 2017-18'!$B$9:$B$393,0)))),"")</f>
        <v>0</v>
      </c>
      <c r="AP345" s="149"/>
      <c r="AQ345" s="156">
        <f>_xlfn.IFNA(IF($B345=$B$381,0,IF($B345=$B$382,0,_xlfn.IFNA(INDEX('I.Supplementary 2017-18'!I$8:I$35,MATCH($B345,'I.Supplementary 2017-18'!$B$8:$B$35,0)),INDEX('I.KI 2017-18'!I$9:I$393,MATCH($B345,'I.KI 2017-18'!$B$9:$B$393,0))))),"")</f>
        <v>33.462636199241651</v>
      </c>
      <c r="AR345" s="149">
        <f>_xlfn.IFNA(IF($B345=$B$381,0,IF($B345=$B$382,0,_xlfn.IFNA(INDEX('I.Supplementary 2017-18'!J$8:J$35,MATCH($B345,'I.Supplementary 2017-18'!$B$8:$B$35,0)),INDEX('I.KI 2017-18'!J$9:J$393,MATCH($B345,'I.KI 2017-18'!$B$9:$B$393,0))))),"")</f>
        <v>65.516519976203512</v>
      </c>
      <c r="AS345" s="157">
        <f>_xlfn.IFNA(IF($B345=$B$381,0,IF($B345=$B$382,0,_xlfn.IFNA(INDEX('I.Supplementary 2017-18'!H$8:H$35,MATCH($B345,'I.Supplementary 2017-18'!$B$8:$B$35,0)),INDEX('I.KI 2017-18'!H$9:H$393,MATCH($B345,'I.KI 2017-18'!$B$9:$B$393,0))))),"")</f>
        <v>98.979156175445155</v>
      </c>
      <c r="AT345" s="149"/>
      <c r="AU345" s="156">
        <f>_xlfn.IFNA(_xlfn.IFNA(INDEX('I.Supplementary 2018-19'!P$8:P$157,MATCH($B345,'I.Supplementary 2018-19'!$B$8:$B$157,0)),INDEX('I.KI 2018-19'!P$9:P$393,MATCH($B345,'I.KI 2018-19'!$B$9:$B$393,0))),"")</f>
        <v>22.919023537836029</v>
      </c>
      <c r="AV345" s="193">
        <f>_xlfn.IFNA(_xlfn.IFNA(INDEX('I.Supplementary 2018-19'!Q$8:Q$157,MATCH($B345,'I.Supplementary 2018-19'!$B$8:$B$157,0)),INDEX('I.KI 2018-19'!Q$9:Q$393,MATCH($B345,'I.KI 2018-19'!$B$9:$B$393,0))),"")</f>
        <v>3.1341541317395865</v>
      </c>
      <c r="AW345" s="193">
        <f>_xlfn.IFNA(_xlfn.IFNA(INDEX('I.Supplementary 2018-19'!R$8:R$157,MATCH($B345,'I.Supplementary 2018-19'!$B$8:$B$157,0)),INDEX('I.KI 2018-19'!R$9:R$393,MATCH($B345,'I.KI 2018-19'!$B$9:$B$393,0))),"")</f>
        <v>0</v>
      </c>
      <c r="AX345" s="193">
        <f>_xlfn.IFNA(_xlfn.IFNA(INDEX('I.Supplementary 2018-19'!S$8:S$157,MATCH($B345,'I.Supplementary 2018-19'!$B$8:$B$157,0)),INDEX('I.KI 2018-19'!S$9:S$393,MATCH($B345,'I.KI 2018-19'!$B$9:$B$393,0))),"")</f>
        <v>0</v>
      </c>
      <c r="AY345" s="157">
        <f>_xlfn.IFNA(_xlfn.IFNA(INDEX('I.Supplementary 2018-19'!T$8:T$157,MATCH($B345,'I.Supplementary 2018-19'!$B$8:$B$157,0)),INDEX('I.KI 2018-19'!T$9:T$393,MATCH($B345,'I.KI 2018-19'!$B$9:$B$393,0))),"")</f>
        <v>0</v>
      </c>
      <c r="AZ345" s="156">
        <f>_xlfn.IFNA(_xlfn.IFNA(INDEX('I.Supplementary 2018-19'!U$8:U$157,MATCH($B345,'I.Supplementary 2018-19'!$B$8:$B$157,0)),INDEX('I.KI 2018-19'!U$9:U$393,MATCH($B345,'I.KI 2018-19'!$B$9:$B$393,0))),"")</f>
        <v>53.30402542898711</v>
      </c>
      <c r="BA345" s="193">
        <f>_xlfn.IFNA(_xlfn.IFNA(INDEX('I.Supplementary 2018-19'!V$8:V$157,MATCH($B345,'I.Supplementary 2018-19'!$B$8:$B$157,0)),INDEX('I.KI 2018-19'!V$9:V$393,MATCH($B345,'I.KI 2018-19'!$B$9:$B$393,0))),"")</f>
        <v>14.180802014312642</v>
      </c>
      <c r="BB345" s="193">
        <f>_xlfn.IFNA(_xlfn.IFNA(INDEX('I.Supplementary 2018-19'!W$8:W$157,MATCH($B345,'I.Supplementary 2018-19'!$B$8:$B$157,0)),INDEX('I.KI 2018-19'!W$9:W$393,MATCH($B345,'I.KI 2018-19'!$B$9:$B$393,0))),"")</f>
        <v>0</v>
      </c>
      <c r="BC345" s="193">
        <f>_xlfn.IFNA(_xlfn.IFNA(INDEX('I.Supplementary 2018-19'!X$8:X$157,MATCH($B345,'I.Supplementary 2018-19'!$B$8:$B$157,0)),INDEX('I.KI 2018-19'!X$9:X$393,MATCH($B345,'I.KI 2018-19'!$B$9:$B$393,0))),"")</f>
        <v>0</v>
      </c>
      <c r="BD345" s="157">
        <f>_xlfn.IFNA(_xlfn.IFNA(INDEX('I.Supplementary 2018-19'!Y$8:Y$157,MATCH($B345,'I.Supplementary 2018-19'!$B$8:$B$157,0)),INDEX('I.KI 2018-19'!Y$9:Y$393,MATCH($B345,'I.KI 2018-19'!$B$9:$B$393,0))),"")</f>
        <v>0</v>
      </c>
      <c r="BE345" s="156">
        <f>_xlfn.IFNA(_xlfn.IFNA(INDEX('I.Supplementary 2018-19'!Z$8:Z$157,MATCH($B345,'I.Supplementary 2018-19'!$B$8:$B$157,0)),INDEX('I.KI 2018-19'!Z$9:Z$393,MATCH($B345,'I.KI 2018-19'!$B$9:$B$393,0))),"")</f>
        <v>76.223048966823143</v>
      </c>
      <c r="BF345" s="193">
        <f>_xlfn.IFNA(_xlfn.IFNA(INDEX('I.Supplementary 2018-19'!AA$8:AA$157,MATCH($B345,'I.Supplementary 2018-19'!$B$8:$B$157,0)),INDEX('I.KI 2018-19'!AA$9:AA$393,MATCH($B345,'I.KI 2018-19'!$B$9:$B$393,0))),"")</f>
        <v>17.314956146052229</v>
      </c>
      <c r="BG345" s="193">
        <f>_xlfn.IFNA(_xlfn.IFNA(INDEX('I.Supplementary 2018-19'!AB$8:AB$157,MATCH($B345,'I.Supplementary 2018-19'!$B$8:$B$157,0)),INDEX('I.KI 2018-19'!AB$9:AB$393,MATCH($B345,'I.KI 2018-19'!$B$9:$B$393,0))),"")</f>
        <v>0</v>
      </c>
      <c r="BH345" s="193">
        <f>_xlfn.IFNA(_xlfn.IFNA(INDEX('I.Supplementary 2018-19'!AC$8:AC$157,MATCH($B345,'I.Supplementary 2018-19'!$B$8:$B$157,0)),INDEX('I.KI 2018-19'!AC$9:AC$393,MATCH($B345,'I.KI 2018-19'!$B$9:$B$393,0))),"")</f>
        <v>0</v>
      </c>
      <c r="BI345" s="157">
        <f>_xlfn.IFNA(_xlfn.IFNA(INDEX('I.Supplementary 2018-19'!AD$8:AD$157,MATCH($B345,'I.Supplementary 2018-19'!$B$8:$B$157,0)),INDEX('I.KI 2018-19'!AD$9:AD$393,MATCH($B345,'I.KI 2018-19'!$B$9:$B$393,0))),"")</f>
        <v>0</v>
      </c>
      <c r="BJ345" s="149"/>
      <c r="BK345" s="156">
        <f>_xlfn.IFNA(IF($B345=$B$381,0,IF($B345=$B$382,0,_xlfn.IFNA(INDEX('I.Supplementary 2018-19'!I$8:I$157,MATCH($B345,'I.Supplementary 2018-19'!$B$8:$B$157,0)),INDEX('I.KI 2018-19'!I$9:I$393,MATCH($B345,'I.KI 2018-19'!$B$9:$B$393,0))))),"")</f>
        <v>26.053177669575618</v>
      </c>
      <c r="BL345" s="149">
        <f>_xlfn.IFNA(IF($B345=$B$381,0,IF($B345=$B$382,0,_xlfn.IFNA(INDEX('I.Supplementary 2018-19'!J$8:J$157,MATCH($B345,'I.Supplementary 2018-19'!$B$8:$B$157,0)),INDEX('I.KI 2018-19'!J$9:J$393,MATCH($B345,'I.KI 2018-19'!$B$9:$B$393,0))))),"")</f>
        <v>67.48482744329975</v>
      </c>
      <c r="BM345" s="157">
        <f>_xlfn.IFNA(IF($B345=$B$381,0,IF($B345=$B$382,0,_xlfn.IFNA(INDEX('I.Supplementary 2018-19'!H$8:H$157,MATCH($B345,'I.Supplementary 2018-19'!$B$8:$B$157,0)),INDEX('I.KI 2018-19'!H$9:H$393,MATCH($B345,'I.KI 2018-19'!$B$9:$B$393,0))))),"")</f>
        <v>93.538005112875368</v>
      </c>
    </row>
    <row r="346" spans="2:65">
      <c r="B346" s="121" t="str">
        <f>'Calculations for 2021-22'!B346</f>
        <v>E5021</v>
      </c>
      <c r="C346" s="160" t="str">
        <f>'Calculations for 2021-22'!D346</f>
        <v>E5021</v>
      </c>
      <c r="D346" t="str">
        <f>'Calculations for 2021-22'!E346</f>
        <v>ILB</v>
      </c>
      <c r="E346" t="str">
        <f>'Calculations for 2021-22'!F346</f>
        <v>P1915</v>
      </c>
      <c r="F346" s="120" t="str">
        <f>'Calculations for 2021-22'!H346</f>
        <v>Wandsworth</v>
      </c>
      <c r="G346" s="156">
        <f>_xlfn.IFNA(INDEX('I.KI 2016-17'!M$8:M$391,MATCH($B346,'I.KI 2016-17'!$B$8:$B$391,0)),"")</f>
        <v>33.719877255099</v>
      </c>
      <c r="H346" s="149">
        <f>_xlfn.IFNA(INDEX('I.KI 2016-17'!N$8:N$391,MATCH($B346,'I.KI 2016-17'!$B$8:$B$391,0)),"")</f>
        <v>13.237135760536001</v>
      </c>
      <c r="I346" s="149">
        <f>_xlfn.IFNA(INDEX('I.KI 2016-17'!O$8:O$391,MATCH($B346,'I.KI 2016-17'!$B$8:$B$391,0)),"")</f>
        <v>0</v>
      </c>
      <c r="J346" s="149">
        <f>_xlfn.IFNA(INDEX('I.KI 2016-17'!P$8:P$391,MATCH($B346,'I.KI 2016-17'!$B$8:$B$391,0)),"")</f>
        <v>0</v>
      </c>
      <c r="K346" s="157">
        <f>_xlfn.IFNA(INDEX('I.KI 2016-17'!Q$8:Q$391,MATCH($B346,'I.KI 2016-17'!$B$8:$B$391,0)),"")</f>
        <v>0</v>
      </c>
      <c r="L346" s="156">
        <f>_xlfn.IFNA(INDEX('I.KI 2016-17'!R$8:R$391,MATCH($B346,'I.KI 2016-17'!$B$8:$B$391,0)),"")</f>
        <v>43.870379711764997</v>
      </c>
      <c r="M346" s="193">
        <f>_xlfn.IFNA(INDEX('I.KI 2016-17'!S$8:S$391,MATCH($B346,'I.KI 2016-17'!$B$8:$B$391,0)),"")</f>
        <v>23.771704259463998</v>
      </c>
      <c r="N346" s="193">
        <f>_xlfn.IFNA(INDEX('I.KI 2016-17'!T$8:T$391,MATCH($B346,'I.KI 2016-17'!$B$8:$B$391,0)),"")</f>
        <v>0</v>
      </c>
      <c r="O346" s="193">
        <f>_xlfn.IFNA(INDEX('I.KI 2016-17'!U$8:U$391,MATCH($B346,'I.KI 2016-17'!$B$8:$B$391,0)),"")</f>
        <v>0</v>
      </c>
      <c r="P346" s="157">
        <f>_xlfn.IFNA(INDEX('I.KI 2016-17'!V$8:V$391,MATCH($B346,'I.KI 2016-17'!$B$8:$B$391,0)),"")</f>
        <v>0</v>
      </c>
      <c r="Q346" s="156">
        <f>_xlfn.IFNA(INDEX('I.KI 2016-17'!W$8:W$391,MATCH($B346,'I.KI 2016-17'!$B$8:$B$391,0)),"")</f>
        <v>77.59025696686399</v>
      </c>
      <c r="R346" s="193">
        <f>_xlfn.IFNA(INDEX('I.KI 2016-17'!X$8:X$391,MATCH($B346,'I.KI 2016-17'!$B$8:$B$391,0)),"")</f>
        <v>37.008840020000001</v>
      </c>
      <c r="S346" s="193">
        <f>_xlfn.IFNA(INDEX('I.KI 2016-17'!Y$8:Y$391,MATCH($B346,'I.KI 2016-17'!$B$8:$B$391,0)),"")</f>
        <v>0</v>
      </c>
      <c r="T346" s="193">
        <f>_xlfn.IFNA(INDEX('I.KI 2016-17'!Z$8:Z$391,MATCH($B346,'I.KI 2016-17'!$B$8:$B$391,0)),"")</f>
        <v>0</v>
      </c>
      <c r="U346" s="157">
        <f>_xlfn.IFNA(INDEX('I.KI 2016-17'!AA$8:AA$391,MATCH($B346,'I.KI 2016-17'!$B$8:$B$391,0)),"")</f>
        <v>0</v>
      </c>
      <c r="V346" s="149"/>
      <c r="W346" s="154">
        <f>_xlfn.IFNA(INDEX('I.KI 2016-17'!$H$8:$H$391,MATCH(B346,'I.KI 2016-17'!$B$8:$B$391,0)),"")</f>
        <v>46.957013015634999</v>
      </c>
      <c r="X346" s="153">
        <f>_xlfn.IFNA(INDEX('I.KI 2016-17'!$I$8:$I$391,MATCH(B346,'I.KI 2016-17'!$B$8:$B$391,0)),"")</f>
        <v>67.642083971228999</v>
      </c>
      <c r="Y346" s="155">
        <f>_xlfn.IFNA(INDEX('I.KI 2016-17'!$G$8:$G$391,MATCH(B346,'I.KI 2016-17'!$B$8:$B$391,0)),"")</f>
        <v>114.599096986864</v>
      </c>
      <c r="Z346" s="149"/>
      <c r="AA346" s="156">
        <f>_xlfn.IFNA(IF($B346=$B$382,0,_xlfn.IFNA(INDEX('I.Supplementary 2017-18'!N$8:N$35,MATCH($B346,'I.Supplementary 2017-18'!$B$8:$B$35,0)),INDEX('I.KI 2017-18'!N$9:N$393,MATCH($B346,'I.KI 2017-18'!$B$9:$B$393,0)))),"")</f>
        <v>27.560786809420303</v>
      </c>
      <c r="AB346" s="193">
        <f>_xlfn.IFNA(IF($B346=$B$382,0,_xlfn.IFNA(INDEX('I.Supplementary 2017-18'!O$8:O$35,MATCH($B346,'I.Supplementary 2017-18'!$B$8:$B$35,0)),INDEX('I.KI 2017-18'!O$9:O$393,MATCH($B346,'I.KI 2017-18'!$B$9:$B$393,0)))),"")</f>
        <v>9.453087176872156</v>
      </c>
      <c r="AC346" s="193">
        <f>_xlfn.IFNA(IF($B346=$B$382,0,_xlfn.IFNA(INDEX('I.Supplementary 2017-18'!P$8:P$35,MATCH($B346,'I.Supplementary 2017-18'!$B$8:$B$35,0)),INDEX('I.KI 2017-18'!P$9:P$393,MATCH($B346,'I.KI 2017-18'!$B$9:$B$393,0)))),"")</f>
        <v>0</v>
      </c>
      <c r="AD346" s="193">
        <f>_xlfn.IFNA(IF($B346=$B$382,0,_xlfn.IFNA(INDEX('I.Supplementary 2017-18'!Q$8:Q$35,MATCH($B346,'I.Supplementary 2017-18'!$B$8:$B$35,0)),INDEX('I.KI 2017-18'!Q$9:Q$393,MATCH($B346,'I.KI 2017-18'!$B$9:$B$393,0)))),"")</f>
        <v>0</v>
      </c>
      <c r="AE346" s="157">
        <f>_xlfn.IFNA(IF($B346=$B$382,0,_xlfn.IFNA(INDEX('I.Supplementary 2017-18'!R$8:R$35,MATCH($B346,'I.Supplementary 2017-18'!$B$8:$B$35,0)),INDEX('I.KI 2017-18'!R$9:R$393,MATCH($B346,'I.KI 2017-18'!$B$9:$B$393,0)))),"")</f>
        <v>0</v>
      </c>
      <c r="AF346" s="156">
        <f>_xlfn.IFNA(IF($B346=$B$382,0,_xlfn.IFNA(INDEX('I.Supplementary 2017-18'!S$8:S$35,MATCH($B346,'I.Supplementary 2017-18'!$B$8:$B$35,0)),INDEX('I.KI 2017-18'!S$9:S$393,MATCH($B346,'I.KI 2017-18'!$B$9:$B$393,0)))),"")</f>
        <v>44.766038465510583</v>
      </c>
      <c r="AG346" s="193">
        <f>_xlfn.IFNA(IF($B346=$B$382,0,_xlfn.IFNA(INDEX('I.Supplementary 2017-18'!T$8:T$35,MATCH($B346,'I.Supplementary 2017-18'!$B$8:$B$35,0)),INDEX('I.KI 2017-18'!T$9:T$393,MATCH($B346,'I.KI 2017-18'!$B$9:$B$393,0)))),"")</f>
        <v>24.257027959676474</v>
      </c>
      <c r="AH346" s="193">
        <f>_xlfn.IFNA(IF($B346=$B$382,0,_xlfn.IFNA(INDEX('I.Supplementary 2017-18'!U$8:U$35,MATCH($B346,'I.Supplementary 2017-18'!$B$8:$B$35,0)),INDEX('I.KI 2017-18'!U$9:U$393,MATCH($B346,'I.KI 2017-18'!$B$9:$B$393,0)))),"")</f>
        <v>0</v>
      </c>
      <c r="AI346" s="193">
        <f>_xlfn.IFNA(IF($B346=$B$382,0,_xlfn.IFNA(INDEX('I.Supplementary 2017-18'!V$8:V$35,MATCH($B346,'I.Supplementary 2017-18'!$B$8:$B$35,0)),INDEX('I.KI 2017-18'!V$9:V$393,MATCH($B346,'I.KI 2017-18'!$B$9:$B$393,0)))),"")</f>
        <v>0</v>
      </c>
      <c r="AJ346" s="157">
        <f>_xlfn.IFNA(IF($B346=$B$382,0,_xlfn.IFNA(INDEX('I.Supplementary 2017-18'!W$8:W$35,MATCH($B346,'I.Supplementary 2017-18'!$B$8:$B$35,0)),INDEX('I.KI 2017-18'!W$9:W$393,MATCH($B346,'I.KI 2017-18'!$B$9:$B$393,0)))),"")</f>
        <v>0</v>
      </c>
      <c r="AK346" s="156">
        <f>_xlfn.IFNA(IF($B346=$B$382,0,_xlfn.IFNA(INDEX('I.Supplementary 2017-18'!X$8:X$35,MATCH($B346,'I.Supplementary 2017-18'!$B$8:$B$35,0)),INDEX('I.KI 2017-18'!X$9:X$393,MATCH($B346,'I.KI 2017-18'!$B$9:$B$393,0)))),"")</f>
        <v>72.326825274930883</v>
      </c>
      <c r="AL346" s="193">
        <f>_xlfn.IFNA(IF($B346=$B$382,0,_xlfn.IFNA(INDEX('I.Supplementary 2017-18'!Y$8:Y$35,MATCH($B346,'I.Supplementary 2017-18'!$B$8:$B$35,0)),INDEX('I.KI 2017-18'!Y$9:Y$393,MATCH($B346,'I.KI 2017-18'!$B$9:$B$393,0)))),"")</f>
        <v>33.71011513654863</v>
      </c>
      <c r="AM346" s="193">
        <f>_xlfn.IFNA(IF($B346=$B$382,0,_xlfn.IFNA(INDEX('I.Supplementary 2017-18'!Z$8:Z$35,MATCH($B346,'I.Supplementary 2017-18'!$B$8:$B$35,0)),INDEX('I.KI 2017-18'!Z$9:Z$393,MATCH($B346,'I.KI 2017-18'!$B$9:$B$393,0)))),"")</f>
        <v>0</v>
      </c>
      <c r="AN346" s="193">
        <f>_xlfn.IFNA(IF($B346=$B$382,0,_xlfn.IFNA(INDEX('I.Supplementary 2017-18'!AA$8:AA$35,MATCH($B346,'I.Supplementary 2017-18'!$B$8:$B$35,0)),INDEX('I.KI 2017-18'!AA$9:AA$393,MATCH($B346,'I.KI 2017-18'!$B$9:$B$393,0)))),"")</f>
        <v>0</v>
      </c>
      <c r="AO346" s="157">
        <f>_xlfn.IFNA(IF($B346=$B$382,0,_xlfn.IFNA(INDEX('I.Supplementary 2017-18'!AB$8:AB$35,MATCH($B346,'I.Supplementary 2017-18'!$B$8:$B$35,0)),INDEX('I.KI 2017-18'!AB$9:AB$393,MATCH($B346,'I.KI 2017-18'!$B$9:$B$393,0)))),"")</f>
        <v>0</v>
      </c>
      <c r="AP346" s="149"/>
      <c r="AQ346" s="156">
        <f>_xlfn.IFNA(IF($B346=$B$381,0,IF($B346=$B$382,0,_xlfn.IFNA(INDEX('I.Supplementary 2017-18'!I$8:I$35,MATCH($B346,'I.Supplementary 2017-18'!$B$8:$B$35,0)),INDEX('I.KI 2017-18'!I$9:I$393,MATCH($B346,'I.KI 2017-18'!$B$9:$B$393,0))))),"")</f>
        <v>37.01387398629246</v>
      </c>
      <c r="AR346" s="149">
        <f>_xlfn.IFNA(IF($B346=$B$381,0,IF($B346=$B$382,0,_xlfn.IFNA(INDEX('I.Supplementary 2017-18'!J$8:J$35,MATCH($B346,'I.Supplementary 2017-18'!$B$8:$B$35,0)),INDEX('I.KI 2017-18'!J$9:J$393,MATCH($B346,'I.KI 2017-18'!$B$9:$B$393,0))))),"")</f>
        <v>69.023066425187054</v>
      </c>
      <c r="AS346" s="157">
        <f>_xlfn.IFNA(IF($B346=$B$381,0,IF($B346=$B$382,0,_xlfn.IFNA(INDEX('I.Supplementary 2017-18'!H$8:H$35,MATCH($B346,'I.Supplementary 2017-18'!$B$8:$B$35,0)),INDEX('I.KI 2017-18'!H$9:H$393,MATCH($B346,'I.KI 2017-18'!$B$9:$B$393,0))))),"")</f>
        <v>106.03694041147952</v>
      </c>
      <c r="AT346" s="149"/>
      <c r="AU346" s="156">
        <f>_xlfn.IFNA(_xlfn.IFNA(INDEX('I.Supplementary 2018-19'!P$8:P$157,MATCH($B346,'I.Supplementary 2018-19'!$B$8:$B$157,0)),INDEX('I.KI 2018-19'!P$9:P$393,MATCH($B346,'I.KI 2018-19'!$B$9:$B$393,0))),"")</f>
        <v>23.226091362525658</v>
      </c>
      <c r="AV346" s="193">
        <f>_xlfn.IFNA(_xlfn.IFNA(INDEX('I.Supplementary 2018-19'!Q$8:Q$157,MATCH($B346,'I.Supplementary 2018-19'!$B$8:$B$157,0)),INDEX('I.KI 2018-19'!Q$9:Q$393,MATCH($B346,'I.KI 2018-19'!$B$9:$B$393,0))),"")</f>
        <v>6.9593419688719216</v>
      </c>
      <c r="AW346" s="193">
        <f>_xlfn.IFNA(_xlfn.IFNA(INDEX('I.Supplementary 2018-19'!R$8:R$157,MATCH($B346,'I.Supplementary 2018-19'!$B$8:$B$157,0)),INDEX('I.KI 2018-19'!R$9:R$393,MATCH($B346,'I.KI 2018-19'!$B$9:$B$393,0))),"")</f>
        <v>0</v>
      </c>
      <c r="AX346" s="193">
        <f>_xlfn.IFNA(_xlfn.IFNA(INDEX('I.Supplementary 2018-19'!S$8:S$157,MATCH($B346,'I.Supplementary 2018-19'!$B$8:$B$157,0)),INDEX('I.KI 2018-19'!S$9:S$393,MATCH($B346,'I.KI 2018-19'!$B$9:$B$393,0))),"")</f>
        <v>0</v>
      </c>
      <c r="AY346" s="157">
        <f>_xlfn.IFNA(_xlfn.IFNA(INDEX('I.Supplementary 2018-19'!T$8:T$157,MATCH($B346,'I.Supplementary 2018-19'!$B$8:$B$157,0)),INDEX('I.KI 2018-19'!T$9:T$393,MATCH($B346,'I.KI 2018-19'!$B$9:$B$393,0))),"")</f>
        <v>0</v>
      </c>
      <c r="AZ346" s="156">
        <f>_xlfn.IFNA(_xlfn.IFNA(INDEX('I.Supplementary 2018-19'!U$8:U$157,MATCH($B346,'I.Supplementary 2018-19'!$B$8:$B$157,0)),INDEX('I.KI 2018-19'!U$9:U$393,MATCH($B346,'I.KI 2018-19'!$B$9:$B$393,0))),"")</f>
        <v>46.110940908680426</v>
      </c>
      <c r="BA346" s="193">
        <f>_xlfn.IFNA(_xlfn.IFNA(INDEX('I.Supplementary 2018-19'!V$8:V$157,MATCH($B346,'I.Supplementary 2018-19'!$B$8:$B$157,0)),INDEX('I.KI 2018-19'!V$9:V$393,MATCH($B346,'I.KI 2018-19'!$B$9:$B$393,0))),"")</f>
        <v>24.985779872628125</v>
      </c>
      <c r="BB346" s="193">
        <f>_xlfn.IFNA(_xlfn.IFNA(INDEX('I.Supplementary 2018-19'!W$8:W$157,MATCH($B346,'I.Supplementary 2018-19'!$B$8:$B$157,0)),INDEX('I.KI 2018-19'!W$9:W$393,MATCH($B346,'I.KI 2018-19'!$B$9:$B$393,0))),"")</f>
        <v>0</v>
      </c>
      <c r="BC346" s="193">
        <f>_xlfn.IFNA(_xlfn.IFNA(INDEX('I.Supplementary 2018-19'!X$8:X$157,MATCH($B346,'I.Supplementary 2018-19'!$B$8:$B$157,0)),INDEX('I.KI 2018-19'!X$9:X$393,MATCH($B346,'I.KI 2018-19'!$B$9:$B$393,0))),"")</f>
        <v>0</v>
      </c>
      <c r="BD346" s="157">
        <f>_xlfn.IFNA(_xlfn.IFNA(INDEX('I.Supplementary 2018-19'!Y$8:Y$157,MATCH($B346,'I.Supplementary 2018-19'!$B$8:$B$157,0)),INDEX('I.KI 2018-19'!Y$9:Y$393,MATCH($B346,'I.KI 2018-19'!$B$9:$B$393,0))),"")</f>
        <v>0</v>
      </c>
      <c r="BE346" s="156">
        <f>_xlfn.IFNA(_xlfn.IFNA(INDEX('I.Supplementary 2018-19'!Z$8:Z$157,MATCH($B346,'I.Supplementary 2018-19'!$B$8:$B$157,0)),INDEX('I.KI 2018-19'!Z$9:Z$393,MATCH($B346,'I.KI 2018-19'!$B$9:$B$393,0))),"")</f>
        <v>69.337032271206084</v>
      </c>
      <c r="BF346" s="193">
        <f>_xlfn.IFNA(_xlfn.IFNA(INDEX('I.Supplementary 2018-19'!AA$8:AA$157,MATCH($B346,'I.Supplementary 2018-19'!$B$8:$B$157,0)),INDEX('I.KI 2018-19'!AA$9:AA$393,MATCH($B346,'I.KI 2018-19'!$B$9:$B$393,0))),"")</f>
        <v>31.945121841500047</v>
      </c>
      <c r="BG346" s="193">
        <f>_xlfn.IFNA(_xlfn.IFNA(INDEX('I.Supplementary 2018-19'!AB$8:AB$157,MATCH($B346,'I.Supplementary 2018-19'!$B$8:$B$157,0)),INDEX('I.KI 2018-19'!AB$9:AB$393,MATCH($B346,'I.KI 2018-19'!$B$9:$B$393,0))),"")</f>
        <v>0</v>
      </c>
      <c r="BH346" s="193">
        <f>_xlfn.IFNA(_xlfn.IFNA(INDEX('I.Supplementary 2018-19'!AC$8:AC$157,MATCH($B346,'I.Supplementary 2018-19'!$B$8:$B$157,0)),INDEX('I.KI 2018-19'!AC$9:AC$393,MATCH($B346,'I.KI 2018-19'!$B$9:$B$393,0))),"")</f>
        <v>0</v>
      </c>
      <c r="BI346" s="157">
        <f>_xlfn.IFNA(_xlfn.IFNA(INDEX('I.Supplementary 2018-19'!AD$8:AD$157,MATCH($B346,'I.Supplementary 2018-19'!$B$8:$B$157,0)),INDEX('I.KI 2018-19'!AD$9:AD$393,MATCH($B346,'I.KI 2018-19'!$B$9:$B$393,0))),"")</f>
        <v>0</v>
      </c>
      <c r="BJ346" s="149"/>
      <c r="BK346" s="156">
        <f>_xlfn.IFNA(IF($B346=$B$381,0,IF($B346=$B$382,0,_xlfn.IFNA(INDEX('I.Supplementary 2018-19'!I$8:I$157,MATCH($B346,'I.Supplementary 2018-19'!$B$8:$B$157,0)),INDEX('I.KI 2018-19'!I$9:I$393,MATCH($B346,'I.KI 2018-19'!$B$9:$B$393,0))))),"")</f>
        <v>30.185433331397579</v>
      </c>
      <c r="BL346" s="149">
        <f>_xlfn.IFNA(IF($B346=$B$381,0,IF($B346=$B$382,0,_xlfn.IFNA(INDEX('I.Supplementary 2018-19'!J$8:J$157,MATCH($B346,'I.Supplementary 2018-19'!$B$8:$B$157,0)),INDEX('I.KI 2018-19'!J$9:J$393,MATCH($B346,'I.KI 2018-19'!$B$9:$B$393,0))))),"")</f>
        <v>71.096720781308548</v>
      </c>
      <c r="BM346" s="157">
        <f>_xlfn.IFNA(IF($B346=$B$381,0,IF($B346=$B$382,0,_xlfn.IFNA(INDEX('I.Supplementary 2018-19'!H$8:H$157,MATCH($B346,'I.Supplementary 2018-19'!$B$8:$B$157,0)),INDEX('I.KI 2018-19'!H$9:H$393,MATCH($B346,'I.KI 2018-19'!$B$9:$B$393,0))))),"")</f>
        <v>101.28215411270612</v>
      </c>
    </row>
    <row r="347" spans="2:65">
      <c r="B347" s="121" t="str">
        <f>'Calculations for 2021-22'!B347</f>
        <v>E0602</v>
      </c>
      <c r="C347" s="160" t="str">
        <f>'Calculations for 2021-22'!D347</f>
        <v>E0602</v>
      </c>
      <c r="D347" t="str">
        <f>'Calculations for 2021-22'!E347</f>
        <v>UNINFIR</v>
      </c>
      <c r="E347">
        <f>'Calculations for 2021-22'!F347</f>
        <v>0</v>
      </c>
      <c r="F347" s="120" t="str">
        <f>'Calculations for 2021-22'!H347</f>
        <v>Warrington</v>
      </c>
      <c r="G347" s="156">
        <f>_xlfn.IFNA(INDEX('I.KI 2016-17'!M$8:M$391,MATCH($B347,'I.KI 2016-17'!$B$8:$B$391,0)),"")</f>
        <v>15.244429527511</v>
      </c>
      <c r="H347" s="149">
        <f>_xlfn.IFNA(INDEX('I.KI 2016-17'!N$8:N$391,MATCH($B347,'I.KI 2016-17'!$B$8:$B$391,0)),"")</f>
        <v>1.947821805976</v>
      </c>
      <c r="I347" s="149">
        <f>_xlfn.IFNA(INDEX('I.KI 2016-17'!O$8:O$391,MATCH($B347,'I.KI 2016-17'!$B$8:$B$391,0)),"")</f>
        <v>0</v>
      </c>
      <c r="J347" s="149">
        <f>_xlfn.IFNA(INDEX('I.KI 2016-17'!P$8:P$391,MATCH($B347,'I.KI 2016-17'!$B$8:$B$391,0)),"")</f>
        <v>0</v>
      </c>
      <c r="K347" s="157">
        <f>_xlfn.IFNA(INDEX('I.KI 2016-17'!Q$8:Q$391,MATCH($B347,'I.KI 2016-17'!$B$8:$B$391,0)),"")</f>
        <v>0</v>
      </c>
      <c r="L347" s="156">
        <f>_xlfn.IFNA(INDEX('I.KI 2016-17'!R$8:R$391,MATCH($B347,'I.KI 2016-17'!$B$8:$B$391,0)),"")</f>
        <v>23.703242226938002</v>
      </c>
      <c r="M347" s="193">
        <f>_xlfn.IFNA(INDEX('I.KI 2016-17'!S$8:S$391,MATCH($B347,'I.KI 2016-17'!$B$8:$B$391,0)),"")</f>
        <v>4.9696392998749994</v>
      </c>
      <c r="N347" s="193">
        <f>_xlfn.IFNA(INDEX('I.KI 2016-17'!T$8:T$391,MATCH($B347,'I.KI 2016-17'!$B$8:$B$391,0)),"")</f>
        <v>0</v>
      </c>
      <c r="O347" s="193">
        <f>_xlfn.IFNA(INDEX('I.KI 2016-17'!U$8:U$391,MATCH($B347,'I.KI 2016-17'!$B$8:$B$391,0)),"")</f>
        <v>0</v>
      </c>
      <c r="P347" s="157">
        <f>_xlfn.IFNA(INDEX('I.KI 2016-17'!V$8:V$391,MATCH($B347,'I.KI 2016-17'!$B$8:$B$391,0)),"")</f>
        <v>0</v>
      </c>
      <c r="Q347" s="156">
        <f>_xlfn.IFNA(INDEX('I.KI 2016-17'!W$8:W$391,MATCH($B347,'I.KI 2016-17'!$B$8:$B$391,0)),"")</f>
        <v>38.947671754449004</v>
      </c>
      <c r="R347" s="193">
        <f>_xlfn.IFNA(INDEX('I.KI 2016-17'!X$8:X$391,MATCH($B347,'I.KI 2016-17'!$B$8:$B$391,0)),"")</f>
        <v>6.9174611058509994</v>
      </c>
      <c r="S347" s="193">
        <f>_xlfn.IFNA(INDEX('I.KI 2016-17'!Y$8:Y$391,MATCH($B347,'I.KI 2016-17'!$B$8:$B$391,0)),"")</f>
        <v>0</v>
      </c>
      <c r="T347" s="193">
        <f>_xlfn.IFNA(INDEX('I.KI 2016-17'!Z$8:Z$391,MATCH($B347,'I.KI 2016-17'!$B$8:$B$391,0)),"")</f>
        <v>0</v>
      </c>
      <c r="U347" s="157">
        <f>_xlfn.IFNA(INDEX('I.KI 2016-17'!AA$8:AA$391,MATCH($B347,'I.KI 2016-17'!$B$8:$B$391,0)),"")</f>
        <v>0</v>
      </c>
      <c r="V347" s="149"/>
      <c r="W347" s="154">
        <f>_xlfn.IFNA(INDEX('I.KI 2016-17'!$H$8:$H$391,MATCH(B347,'I.KI 2016-17'!$B$8:$B$391,0)),"")</f>
        <v>17.192251333487</v>
      </c>
      <c r="X347" s="153">
        <f>_xlfn.IFNA(INDEX('I.KI 2016-17'!$I$8:$I$391,MATCH(B347,'I.KI 2016-17'!$B$8:$B$391,0)),"")</f>
        <v>28.672881526813001</v>
      </c>
      <c r="Y347" s="155">
        <f>_xlfn.IFNA(INDEX('I.KI 2016-17'!$G$8:$G$391,MATCH(B347,'I.KI 2016-17'!$B$8:$B$391,0)),"")</f>
        <v>45.865132860300001</v>
      </c>
      <c r="Z347" s="149"/>
      <c r="AA347" s="156">
        <f>_xlfn.IFNA(IF($B347=$B$382,0,_xlfn.IFNA(INDEX('I.Supplementary 2017-18'!N$8:N$35,MATCH($B347,'I.Supplementary 2017-18'!$B$8:$B$35,0)),INDEX('I.KI 2017-18'!N$9:N$393,MATCH($B347,'I.KI 2017-18'!$B$9:$B$393,0)))),"")</f>
        <v>9.7130041378226508</v>
      </c>
      <c r="AB347" s="193">
        <f>_xlfn.IFNA(IF($B347=$B$382,0,_xlfn.IFNA(INDEX('I.Supplementary 2017-18'!O$8:O$35,MATCH($B347,'I.Supplementary 2017-18'!$B$8:$B$35,0)),INDEX('I.KI 2017-18'!O$9:O$393,MATCH($B347,'I.KI 2017-18'!$B$9:$B$393,0)))),"")</f>
        <v>0.54616718709453194</v>
      </c>
      <c r="AC347" s="193">
        <f>_xlfn.IFNA(IF($B347=$B$382,0,_xlfn.IFNA(INDEX('I.Supplementary 2017-18'!P$8:P$35,MATCH($B347,'I.Supplementary 2017-18'!$B$8:$B$35,0)),INDEX('I.KI 2017-18'!P$9:P$393,MATCH($B347,'I.KI 2017-18'!$B$9:$B$393,0)))),"")</f>
        <v>0</v>
      </c>
      <c r="AD347" s="193">
        <f>_xlfn.IFNA(IF($B347=$B$382,0,_xlfn.IFNA(INDEX('I.Supplementary 2017-18'!Q$8:Q$35,MATCH($B347,'I.Supplementary 2017-18'!$B$8:$B$35,0)),INDEX('I.KI 2017-18'!Q$9:Q$393,MATCH($B347,'I.KI 2017-18'!$B$9:$B$393,0)))),"")</f>
        <v>0</v>
      </c>
      <c r="AE347" s="157">
        <f>_xlfn.IFNA(IF($B347=$B$382,0,_xlfn.IFNA(INDEX('I.Supplementary 2017-18'!R$8:R$35,MATCH($B347,'I.Supplementary 2017-18'!$B$8:$B$35,0)),INDEX('I.KI 2017-18'!R$9:R$393,MATCH($B347,'I.KI 2017-18'!$B$9:$B$393,0)))),"")</f>
        <v>0</v>
      </c>
      <c r="AF347" s="156">
        <f>_xlfn.IFNA(IF($B347=$B$382,0,_xlfn.IFNA(INDEX('I.Supplementary 2017-18'!S$8:S$35,MATCH($B347,'I.Supplementary 2017-18'!$B$8:$B$35,0)),INDEX('I.KI 2017-18'!S$9:S$393,MATCH($B347,'I.KI 2017-18'!$B$9:$B$393,0)))),"")</f>
        <v>24.187168204606611</v>
      </c>
      <c r="AG347" s="193">
        <f>_xlfn.IFNA(IF($B347=$B$382,0,_xlfn.IFNA(INDEX('I.Supplementary 2017-18'!T$8:T$35,MATCH($B347,'I.Supplementary 2017-18'!$B$8:$B$35,0)),INDEX('I.KI 2017-18'!T$9:T$393,MATCH($B347,'I.KI 2017-18'!$B$9:$B$393,0)))),"")</f>
        <v>5.0710995783393198</v>
      </c>
      <c r="AH347" s="193">
        <f>_xlfn.IFNA(IF($B347=$B$382,0,_xlfn.IFNA(INDEX('I.Supplementary 2017-18'!U$8:U$35,MATCH($B347,'I.Supplementary 2017-18'!$B$8:$B$35,0)),INDEX('I.KI 2017-18'!U$9:U$393,MATCH($B347,'I.KI 2017-18'!$B$9:$B$393,0)))),"")</f>
        <v>0</v>
      </c>
      <c r="AI347" s="193">
        <f>_xlfn.IFNA(IF($B347=$B$382,0,_xlfn.IFNA(INDEX('I.Supplementary 2017-18'!V$8:V$35,MATCH($B347,'I.Supplementary 2017-18'!$B$8:$B$35,0)),INDEX('I.KI 2017-18'!V$9:V$393,MATCH($B347,'I.KI 2017-18'!$B$9:$B$393,0)))),"")</f>
        <v>0</v>
      </c>
      <c r="AJ347" s="157">
        <f>_xlfn.IFNA(IF($B347=$B$382,0,_xlfn.IFNA(INDEX('I.Supplementary 2017-18'!W$8:W$35,MATCH($B347,'I.Supplementary 2017-18'!$B$8:$B$35,0)),INDEX('I.KI 2017-18'!W$9:W$393,MATCH($B347,'I.KI 2017-18'!$B$9:$B$393,0)))),"")</f>
        <v>0</v>
      </c>
      <c r="AK347" s="156">
        <f>_xlfn.IFNA(IF($B347=$B$382,0,_xlfn.IFNA(INDEX('I.Supplementary 2017-18'!X$8:X$35,MATCH($B347,'I.Supplementary 2017-18'!$B$8:$B$35,0)),INDEX('I.KI 2017-18'!X$9:X$393,MATCH($B347,'I.KI 2017-18'!$B$9:$B$393,0)))),"")</f>
        <v>33.900172342429258</v>
      </c>
      <c r="AL347" s="193">
        <f>_xlfn.IFNA(IF($B347=$B$382,0,_xlfn.IFNA(INDEX('I.Supplementary 2017-18'!Y$8:Y$35,MATCH($B347,'I.Supplementary 2017-18'!$B$8:$B$35,0)),INDEX('I.KI 2017-18'!Y$9:Y$393,MATCH($B347,'I.KI 2017-18'!$B$9:$B$393,0)))),"")</f>
        <v>5.6172667654338522</v>
      </c>
      <c r="AM347" s="193">
        <f>_xlfn.IFNA(IF($B347=$B$382,0,_xlfn.IFNA(INDEX('I.Supplementary 2017-18'!Z$8:Z$35,MATCH($B347,'I.Supplementary 2017-18'!$B$8:$B$35,0)),INDEX('I.KI 2017-18'!Z$9:Z$393,MATCH($B347,'I.KI 2017-18'!$B$9:$B$393,0)))),"")</f>
        <v>0</v>
      </c>
      <c r="AN347" s="193">
        <f>_xlfn.IFNA(IF($B347=$B$382,0,_xlfn.IFNA(INDEX('I.Supplementary 2017-18'!AA$8:AA$35,MATCH($B347,'I.Supplementary 2017-18'!$B$8:$B$35,0)),INDEX('I.KI 2017-18'!AA$9:AA$393,MATCH($B347,'I.KI 2017-18'!$B$9:$B$393,0)))),"")</f>
        <v>0</v>
      </c>
      <c r="AO347" s="157">
        <f>_xlfn.IFNA(IF($B347=$B$382,0,_xlfn.IFNA(INDEX('I.Supplementary 2017-18'!AB$8:AB$35,MATCH($B347,'I.Supplementary 2017-18'!$B$8:$B$35,0)),INDEX('I.KI 2017-18'!AB$9:AB$393,MATCH($B347,'I.KI 2017-18'!$B$9:$B$393,0)))),"")</f>
        <v>0</v>
      </c>
      <c r="AP347" s="149"/>
      <c r="AQ347" s="156">
        <f>_xlfn.IFNA(IF($B347=$B$381,0,IF($B347=$B$382,0,_xlfn.IFNA(INDEX('I.Supplementary 2017-18'!I$8:I$35,MATCH($B347,'I.Supplementary 2017-18'!$B$8:$B$35,0)),INDEX('I.KI 2017-18'!I$9:I$393,MATCH($B347,'I.KI 2017-18'!$B$9:$B$393,0))))),"")</f>
        <v>10.259171324917183</v>
      </c>
      <c r="AR347" s="149">
        <f>_xlfn.IFNA(IF($B347=$B$381,0,IF($B347=$B$382,0,_xlfn.IFNA(INDEX('I.Supplementary 2017-18'!J$8:J$35,MATCH($B347,'I.Supplementary 2017-18'!$B$8:$B$35,0)),INDEX('I.KI 2017-18'!J$9:J$393,MATCH($B347,'I.KI 2017-18'!$B$9:$B$393,0))))),"")</f>
        <v>29.258267782945932</v>
      </c>
      <c r="AS347" s="157">
        <f>_xlfn.IFNA(IF($B347=$B$381,0,IF($B347=$B$382,0,_xlfn.IFNA(INDEX('I.Supplementary 2017-18'!H$8:H$35,MATCH($B347,'I.Supplementary 2017-18'!$B$8:$B$35,0)),INDEX('I.KI 2017-18'!H$9:H$393,MATCH($B347,'I.KI 2017-18'!$B$9:$B$393,0))))),"")</f>
        <v>39.517439107863112</v>
      </c>
      <c r="AT347" s="149"/>
      <c r="AU347" s="156">
        <f>_xlfn.IFNA(_xlfn.IFNA(INDEX('I.Supplementary 2018-19'!P$8:P$157,MATCH($B347,'I.Supplementary 2018-19'!$B$8:$B$157,0)),INDEX('I.KI 2018-19'!P$9:P$393,MATCH($B347,'I.KI 2018-19'!$B$9:$B$393,0))),"")</f>
        <v>6.1164656625447202</v>
      </c>
      <c r="AV347" s="193">
        <f>_xlfn.IFNA(_xlfn.IFNA(INDEX('I.Supplementary 2018-19'!Q$8:Q$157,MATCH($B347,'I.Supplementary 2018-19'!$B$8:$B$157,0)),INDEX('I.KI 2018-19'!Q$9:Q$393,MATCH($B347,'I.KI 2018-19'!$B$9:$B$393,0))),"")</f>
        <v>-0.30262348710926623</v>
      </c>
      <c r="AW347" s="193">
        <f>_xlfn.IFNA(_xlfn.IFNA(INDEX('I.Supplementary 2018-19'!R$8:R$157,MATCH($B347,'I.Supplementary 2018-19'!$B$8:$B$157,0)),INDEX('I.KI 2018-19'!R$9:R$393,MATCH($B347,'I.KI 2018-19'!$B$9:$B$393,0))),"")</f>
        <v>0</v>
      </c>
      <c r="AX347" s="193">
        <f>_xlfn.IFNA(_xlfn.IFNA(INDEX('I.Supplementary 2018-19'!S$8:S$157,MATCH($B347,'I.Supplementary 2018-19'!$B$8:$B$157,0)),INDEX('I.KI 2018-19'!S$9:S$393,MATCH($B347,'I.KI 2018-19'!$B$9:$B$393,0))),"")</f>
        <v>0</v>
      </c>
      <c r="AY347" s="157">
        <f>_xlfn.IFNA(_xlfn.IFNA(INDEX('I.Supplementary 2018-19'!T$8:T$157,MATCH($B347,'I.Supplementary 2018-19'!$B$8:$B$157,0)),INDEX('I.KI 2018-19'!T$9:T$393,MATCH($B347,'I.KI 2018-19'!$B$9:$B$393,0))),"")</f>
        <v>0</v>
      </c>
      <c r="AZ347" s="156">
        <f>_xlfn.IFNA(_xlfn.IFNA(INDEX('I.Supplementary 2018-19'!U$8:U$157,MATCH($B347,'I.Supplementary 2018-19'!$B$8:$B$157,0)),INDEX('I.KI 2018-19'!U$9:U$393,MATCH($B347,'I.KI 2018-19'!$B$9:$B$393,0))),"")</f>
        <v>24.913821326633418</v>
      </c>
      <c r="BA347" s="193">
        <f>_xlfn.IFNA(_xlfn.IFNA(INDEX('I.Supplementary 2018-19'!V$8:V$157,MATCH($B347,'I.Supplementary 2018-19'!$B$8:$B$157,0)),INDEX('I.KI 2018-19'!V$9:V$393,MATCH($B347,'I.KI 2018-19'!$B$9:$B$393,0))),"")</f>
        <v>5.2234502094482256</v>
      </c>
      <c r="BB347" s="193">
        <f>_xlfn.IFNA(_xlfn.IFNA(INDEX('I.Supplementary 2018-19'!W$8:W$157,MATCH($B347,'I.Supplementary 2018-19'!$B$8:$B$157,0)),INDEX('I.KI 2018-19'!W$9:W$393,MATCH($B347,'I.KI 2018-19'!$B$9:$B$393,0))),"")</f>
        <v>0</v>
      </c>
      <c r="BC347" s="193">
        <f>_xlfn.IFNA(_xlfn.IFNA(INDEX('I.Supplementary 2018-19'!X$8:X$157,MATCH($B347,'I.Supplementary 2018-19'!$B$8:$B$157,0)),INDEX('I.KI 2018-19'!X$9:X$393,MATCH($B347,'I.KI 2018-19'!$B$9:$B$393,0))),"")</f>
        <v>0</v>
      </c>
      <c r="BD347" s="157">
        <f>_xlfn.IFNA(_xlfn.IFNA(INDEX('I.Supplementary 2018-19'!Y$8:Y$157,MATCH($B347,'I.Supplementary 2018-19'!$B$8:$B$157,0)),INDEX('I.KI 2018-19'!Y$9:Y$393,MATCH($B347,'I.KI 2018-19'!$B$9:$B$393,0))),"")</f>
        <v>0</v>
      </c>
      <c r="BE347" s="156">
        <f>_xlfn.IFNA(_xlfn.IFNA(INDEX('I.Supplementary 2018-19'!Z$8:Z$157,MATCH($B347,'I.Supplementary 2018-19'!$B$8:$B$157,0)),INDEX('I.KI 2018-19'!Z$9:Z$393,MATCH($B347,'I.KI 2018-19'!$B$9:$B$393,0))),"")</f>
        <v>31.030286989178137</v>
      </c>
      <c r="BF347" s="193">
        <f>_xlfn.IFNA(_xlfn.IFNA(INDEX('I.Supplementary 2018-19'!AA$8:AA$157,MATCH($B347,'I.Supplementary 2018-19'!$B$8:$B$157,0)),INDEX('I.KI 2018-19'!AA$9:AA$393,MATCH($B347,'I.KI 2018-19'!$B$9:$B$393,0))),"")</f>
        <v>4.9208267223389592</v>
      </c>
      <c r="BG347" s="193">
        <f>_xlfn.IFNA(_xlfn.IFNA(INDEX('I.Supplementary 2018-19'!AB$8:AB$157,MATCH($B347,'I.Supplementary 2018-19'!$B$8:$B$157,0)),INDEX('I.KI 2018-19'!AB$9:AB$393,MATCH($B347,'I.KI 2018-19'!$B$9:$B$393,0))),"")</f>
        <v>0</v>
      </c>
      <c r="BH347" s="193">
        <f>_xlfn.IFNA(_xlfn.IFNA(INDEX('I.Supplementary 2018-19'!AC$8:AC$157,MATCH($B347,'I.Supplementary 2018-19'!$B$8:$B$157,0)),INDEX('I.KI 2018-19'!AC$9:AC$393,MATCH($B347,'I.KI 2018-19'!$B$9:$B$393,0))),"")</f>
        <v>0</v>
      </c>
      <c r="BI347" s="157">
        <f>_xlfn.IFNA(_xlfn.IFNA(INDEX('I.Supplementary 2018-19'!AD$8:AD$157,MATCH($B347,'I.Supplementary 2018-19'!$B$8:$B$157,0)),INDEX('I.KI 2018-19'!AD$9:AD$393,MATCH($B347,'I.KI 2018-19'!$B$9:$B$393,0))),"")</f>
        <v>0</v>
      </c>
      <c r="BJ347" s="149"/>
      <c r="BK347" s="156">
        <f>_xlfn.IFNA(IF($B347=$B$381,0,IF($B347=$B$382,0,_xlfn.IFNA(INDEX('I.Supplementary 2018-19'!I$8:I$157,MATCH($B347,'I.Supplementary 2018-19'!$B$8:$B$157,0)),INDEX('I.KI 2018-19'!I$9:I$393,MATCH($B347,'I.KI 2018-19'!$B$9:$B$393,0))))),"")</f>
        <v>5.8138421754354539</v>
      </c>
      <c r="BL347" s="149">
        <f>_xlfn.IFNA(IF($B347=$B$381,0,IF($B347=$B$382,0,_xlfn.IFNA(INDEX('I.Supplementary 2018-19'!J$8:J$157,MATCH($B347,'I.Supplementary 2018-19'!$B$8:$B$157,0)),INDEX('I.KI 2018-19'!J$9:J$393,MATCH($B347,'I.KI 2018-19'!$B$9:$B$393,0))))),"")</f>
        <v>30.137271536081641</v>
      </c>
      <c r="BM347" s="157">
        <f>_xlfn.IFNA(IF($B347=$B$381,0,IF($B347=$B$382,0,_xlfn.IFNA(INDEX('I.Supplementary 2018-19'!H$8:H$157,MATCH($B347,'I.Supplementary 2018-19'!$B$8:$B$157,0)),INDEX('I.KI 2018-19'!H$9:H$393,MATCH($B347,'I.KI 2018-19'!$B$9:$B$393,0))))),"")</f>
        <v>35.951113711517095</v>
      </c>
    </row>
    <row r="348" spans="2:65">
      <c r="B348" s="121" t="str">
        <f>'Calculations for 2021-22'!B348</f>
        <v>E3735</v>
      </c>
      <c r="C348" s="160" t="str">
        <f>'Calculations for 2021-22'!D348</f>
        <v>E3735</v>
      </c>
      <c r="D348" t="str">
        <f>'Calculations for 2021-22'!E348</f>
        <v>SD</v>
      </c>
      <c r="E348">
        <f>'Calculations for 2021-22'!F348</f>
        <v>0</v>
      </c>
      <c r="F348" s="120" t="str">
        <f>'Calculations for 2021-22'!H348</f>
        <v>Warwick</v>
      </c>
      <c r="G348" s="156">
        <f>_xlfn.IFNA(INDEX('I.KI 2016-17'!M$8:M$391,MATCH($B348,'I.KI 2016-17'!$B$8:$B$391,0)),"")</f>
        <v>0</v>
      </c>
      <c r="H348" s="149">
        <f>_xlfn.IFNA(INDEX('I.KI 2016-17'!N$8:N$391,MATCH($B348,'I.KI 2016-17'!$B$8:$B$391,0)),"")</f>
        <v>1.5867306756049999</v>
      </c>
      <c r="I348" s="149">
        <f>_xlfn.IFNA(INDEX('I.KI 2016-17'!O$8:O$391,MATCH($B348,'I.KI 2016-17'!$B$8:$B$391,0)),"")</f>
        <v>0</v>
      </c>
      <c r="J348" s="149">
        <f>_xlfn.IFNA(INDEX('I.KI 2016-17'!P$8:P$391,MATCH($B348,'I.KI 2016-17'!$B$8:$B$391,0)),"")</f>
        <v>0</v>
      </c>
      <c r="K348" s="157">
        <f>_xlfn.IFNA(INDEX('I.KI 2016-17'!Q$8:Q$391,MATCH($B348,'I.KI 2016-17'!$B$8:$B$391,0)),"")</f>
        <v>0</v>
      </c>
      <c r="L348" s="156">
        <f>_xlfn.IFNA(INDEX('I.KI 2016-17'!R$8:R$391,MATCH($B348,'I.KI 2016-17'!$B$8:$B$391,0)),"")</f>
        <v>0</v>
      </c>
      <c r="M348" s="193">
        <f>_xlfn.IFNA(INDEX('I.KI 2016-17'!S$8:S$391,MATCH($B348,'I.KI 2016-17'!$B$8:$B$391,0)),"")</f>
        <v>3.1545172829920003</v>
      </c>
      <c r="N348" s="193">
        <f>_xlfn.IFNA(INDEX('I.KI 2016-17'!T$8:T$391,MATCH($B348,'I.KI 2016-17'!$B$8:$B$391,0)),"")</f>
        <v>0</v>
      </c>
      <c r="O348" s="193">
        <f>_xlfn.IFNA(INDEX('I.KI 2016-17'!U$8:U$391,MATCH($B348,'I.KI 2016-17'!$B$8:$B$391,0)),"")</f>
        <v>0</v>
      </c>
      <c r="P348" s="157">
        <f>_xlfn.IFNA(INDEX('I.KI 2016-17'!V$8:V$391,MATCH($B348,'I.KI 2016-17'!$B$8:$B$391,0)),"")</f>
        <v>0</v>
      </c>
      <c r="Q348" s="156">
        <f>_xlfn.IFNA(INDEX('I.KI 2016-17'!W$8:W$391,MATCH($B348,'I.KI 2016-17'!$B$8:$B$391,0)),"")</f>
        <v>0</v>
      </c>
      <c r="R348" s="193">
        <f>_xlfn.IFNA(INDEX('I.KI 2016-17'!X$8:X$391,MATCH($B348,'I.KI 2016-17'!$B$8:$B$391,0)),"")</f>
        <v>4.7412479585970004</v>
      </c>
      <c r="S348" s="193">
        <f>_xlfn.IFNA(INDEX('I.KI 2016-17'!Y$8:Y$391,MATCH($B348,'I.KI 2016-17'!$B$8:$B$391,0)),"")</f>
        <v>0</v>
      </c>
      <c r="T348" s="193">
        <f>_xlfn.IFNA(INDEX('I.KI 2016-17'!Z$8:Z$391,MATCH($B348,'I.KI 2016-17'!$B$8:$B$391,0)),"")</f>
        <v>0</v>
      </c>
      <c r="U348" s="157">
        <f>_xlfn.IFNA(INDEX('I.KI 2016-17'!AA$8:AA$391,MATCH($B348,'I.KI 2016-17'!$B$8:$B$391,0)),"")</f>
        <v>0</v>
      </c>
      <c r="V348" s="149"/>
      <c r="W348" s="154">
        <f>_xlfn.IFNA(INDEX('I.KI 2016-17'!$H$8:$H$391,MATCH(B348,'I.KI 2016-17'!$B$8:$B$391,0)),"")</f>
        <v>1.5867306756049999</v>
      </c>
      <c r="X348" s="153">
        <f>_xlfn.IFNA(INDEX('I.KI 2016-17'!$I$8:$I$391,MATCH(B348,'I.KI 2016-17'!$B$8:$B$391,0)),"")</f>
        <v>3.1545172829920003</v>
      </c>
      <c r="Y348" s="155">
        <f>_xlfn.IFNA(INDEX('I.KI 2016-17'!$G$8:$G$391,MATCH(B348,'I.KI 2016-17'!$B$8:$B$391,0)),"")</f>
        <v>4.7412479585970004</v>
      </c>
      <c r="Z348" s="149"/>
      <c r="AA348" s="156">
        <f>_xlfn.IFNA(IF($B348=$B$382,0,_xlfn.IFNA(INDEX('I.Supplementary 2017-18'!N$8:N$35,MATCH($B348,'I.Supplementary 2017-18'!$B$8:$B$35,0)),INDEX('I.KI 2017-18'!N$9:N$393,MATCH($B348,'I.KI 2017-18'!$B$9:$B$393,0)))),"")</f>
        <v>0</v>
      </c>
      <c r="AB348" s="193">
        <f>_xlfn.IFNA(IF($B348=$B$382,0,_xlfn.IFNA(INDEX('I.Supplementary 2017-18'!O$8:O$35,MATCH($B348,'I.Supplementary 2017-18'!$B$8:$B$35,0)),INDEX('I.KI 2017-18'!O$9:O$393,MATCH($B348,'I.KI 2017-18'!$B$9:$B$393,0)))),"")</f>
        <v>0.79367535779053533</v>
      </c>
      <c r="AC348" s="193">
        <f>_xlfn.IFNA(IF($B348=$B$382,0,_xlfn.IFNA(INDEX('I.Supplementary 2017-18'!P$8:P$35,MATCH($B348,'I.Supplementary 2017-18'!$B$8:$B$35,0)),INDEX('I.KI 2017-18'!P$9:P$393,MATCH($B348,'I.KI 2017-18'!$B$9:$B$393,0)))),"")</f>
        <v>0</v>
      </c>
      <c r="AD348" s="193">
        <f>_xlfn.IFNA(IF($B348=$B$382,0,_xlfn.IFNA(INDEX('I.Supplementary 2017-18'!Q$8:Q$35,MATCH($B348,'I.Supplementary 2017-18'!$B$8:$B$35,0)),INDEX('I.KI 2017-18'!Q$9:Q$393,MATCH($B348,'I.KI 2017-18'!$B$9:$B$393,0)))),"")</f>
        <v>0</v>
      </c>
      <c r="AE348" s="157">
        <f>_xlfn.IFNA(IF($B348=$B$382,0,_xlfn.IFNA(INDEX('I.Supplementary 2017-18'!R$8:R$35,MATCH($B348,'I.Supplementary 2017-18'!$B$8:$B$35,0)),INDEX('I.KI 2017-18'!R$9:R$393,MATCH($B348,'I.KI 2017-18'!$B$9:$B$393,0)))),"")</f>
        <v>0</v>
      </c>
      <c r="AF348" s="156">
        <f>_xlfn.IFNA(IF($B348=$B$382,0,_xlfn.IFNA(INDEX('I.Supplementary 2017-18'!S$8:S$35,MATCH($B348,'I.Supplementary 2017-18'!$B$8:$B$35,0)),INDEX('I.KI 2017-18'!S$9:S$393,MATCH($B348,'I.KI 2017-18'!$B$9:$B$393,0)))),"")</f>
        <v>0</v>
      </c>
      <c r="AG348" s="193">
        <f>_xlfn.IFNA(IF($B348=$B$382,0,_xlfn.IFNA(INDEX('I.Supplementary 2017-18'!T$8:T$35,MATCH($B348,'I.Supplementary 2017-18'!$B$8:$B$35,0)),INDEX('I.KI 2017-18'!T$9:T$393,MATCH($B348,'I.KI 2017-18'!$B$9:$B$393,0)))),"")</f>
        <v>3.2189199856108659</v>
      </c>
      <c r="AH348" s="193">
        <f>_xlfn.IFNA(IF($B348=$B$382,0,_xlfn.IFNA(INDEX('I.Supplementary 2017-18'!U$8:U$35,MATCH($B348,'I.Supplementary 2017-18'!$B$8:$B$35,0)),INDEX('I.KI 2017-18'!U$9:U$393,MATCH($B348,'I.KI 2017-18'!$B$9:$B$393,0)))),"")</f>
        <v>0</v>
      </c>
      <c r="AI348" s="193">
        <f>_xlfn.IFNA(IF($B348=$B$382,0,_xlfn.IFNA(INDEX('I.Supplementary 2017-18'!V$8:V$35,MATCH($B348,'I.Supplementary 2017-18'!$B$8:$B$35,0)),INDEX('I.KI 2017-18'!V$9:V$393,MATCH($B348,'I.KI 2017-18'!$B$9:$B$393,0)))),"")</f>
        <v>0</v>
      </c>
      <c r="AJ348" s="157">
        <f>_xlfn.IFNA(IF($B348=$B$382,0,_xlfn.IFNA(INDEX('I.Supplementary 2017-18'!W$8:W$35,MATCH($B348,'I.Supplementary 2017-18'!$B$8:$B$35,0)),INDEX('I.KI 2017-18'!W$9:W$393,MATCH($B348,'I.KI 2017-18'!$B$9:$B$393,0)))),"")</f>
        <v>0</v>
      </c>
      <c r="AK348" s="156">
        <f>_xlfn.IFNA(IF($B348=$B$382,0,_xlfn.IFNA(INDEX('I.Supplementary 2017-18'!X$8:X$35,MATCH($B348,'I.Supplementary 2017-18'!$B$8:$B$35,0)),INDEX('I.KI 2017-18'!X$9:X$393,MATCH($B348,'I.KI 2017-18'!$B$9:$B$393,0)))),"")</f>
        <v>0</v>
      </c>
      <c r="AL348" s="193">
        <f>_xlfn.IFNA(IF($B348=$B$382,0,_xlfn.IFNA(INDEX('I.Supplementary 2017-18'!Y$8:Y$35,MATCH($B348,'I.Supplementary 2017-18'!$B$8:$B$35,0)),INDEX('I.KI 2017-18'!Y$9:Y$393,MATCH($B348,'I.KI 2017-18'!$B$9:$B$393,0)))),"")</f>
        <v>4.0125953434014008</v>
      </c>
      <c r="AM348" s="193">
        <f>_xlfn.IFNA(IF($B348=$B$382,0,_xlfn.IFNA(INDEX('I.Supplementary 2017-18'!Z$8:Z$35,MATCH($B348,'I.Supplementary 2017-18'!$B$8:$B$35,0)),INDEX('I.KI 2017-18'!Z$9:Z$393,MATCH($B348,'I.KI 2017-18'!$B$9:$B$393,0)))),"")</f>
        <v>0</v>
      </c>
      <c r="AN348" s="193">
        <f>_xlfn.IFNA(IF($B348=$B$382,0,_xlfn.IFNA(INDEX('I.Supplementary 2017-18'!AA$8:AA$35,MATCH($B348,'I.Supplementary 2017-18'!$B$8:$B$35,0)),INDEX('I.KI 2017-18'!AA$9:AA$393,MATCH($B348,'I.KI 2017-18'!$B$9:$B$393,0)))),"")</f>
        <v>0</v>
      </c>
      <c r="AO348" s="157">
        <f>_xlfn.IFNA(IF($B348=$B$382,0,_xlfn.IFNA(INDEX('I.Supplementary 2017-18'!AB$8:AB$35,MATCH($B348,'I.Supplementary 2017-18'!$B$8:$B$35,0)),INDEX('I.KI 2017-18'!AB$9:AB$393,MATCH($B348,'I.KI 2017-18'!$B$9:$B$393,0)))),"")</f>
        <v>0</v>
      </c>
      <c r="AP348" s="149"/>
      <c r="AQ348" s="156">
        <f>_xlfn.IFNA(IF($B348=$B$381,0,IF($B348=$B$382,0,_xlfn.IFNA(INDEX('I.Supplementary 2017-18'!I$8:I$35,MATCH($B348,'I.Supplementary 2017-18'!$B$8:$B$35,0)),INDEX('I.KI 2017-18'!I$9:I$393,MATCH($B348,'I.KI 2017-18'!$B$9:$B$393,0))))),"")</f>
        <v>0.79367535779053533</v>
      </c>
      <c r="AR348" s="149">
        <f>_xlfn.IFNA(IF($B348=$B$381,0,IF($B348=$B$382,0,_xlfn.IFNA(INDEX('I.Supplementary 2017-18'!J$8:J$35,MATCH($B348,'I.Supplementary 2017-18'!$B$8:$B$35,0)),INDEX('I.KI 2017-18'!J$9:J$393,MATCH($B348,'I.KI 2017-18'!$B$9:$B$393,0))))),"")</f>
        <v>3.2189199856108659</v>
      </c>
      <c r="AS348" s="157">
        <f>_xlfn.IFNA(IF($B348=$B$381,0,IF($B348=$B$382,0,_xlfn.IFNA(INDEX('I.Supplementary 2017-18'!H$8:H$35,MATCH($B348,'I.Supplementary 2017-18'!$B$8:$B$35,0)),INDEX('I.KI 2017-18'!H$9:H$393,MATCH($B348,'I.KI 2017-18'!$B$9:$B$393,0))))),"")</f>
        <v>4.0125953434014008</v>
      </c>
      <c r="AT348" s="149"/>
      <c r="AU348" s="156">
        <f>_xlfn.IFNA(_xlfn.IFNA(INDEX('I.Supplementary 2018-19'!P$8:P$157,MATCH($B348,'I.Supplementary 2018-19'!$B$8:$B$157,0)),INDEX('I.KI 2018-19'!P$9:P$393,MATCH($B348,'I.KI 2018-19'!$B$9:$B$393,0))),"")</f>
        <v>0</v>
      </c>
      <c r="AV348" s="193">
        <f>_xlfn.IFNA(_xlfn.IFNA(INDEX('I.Supplementary 2018-19'!Q$8:Q$157,MATCH($B348,'I.Supplementary 2018-19'!$B$8:$B$157,0)),INDEX('I.KI 2018-19'!Q$9:Q$393,MATCH($B348,'I.KI 2018-19'!$B$9:$B$393,0))),"")</f>
        <v>0.30673630095245691</v>
      </c>
      <c r="AW348" s="193">
        <f>_xlfn.IFNA(_xlfn.IFNA(INDEX('I.Supplementary 2018-19'!R$8:R$157,MATCH($B348,'I.Supplementary 2018-19'!$B$8:$B$157,0)),INDEX('I.KI 2018-19'!R$9:R$393,MATCH($B348,'I.KI 2018-19'!$B$9:$B$393,0))),"")</f>
        <v>0</v>
      </c>
      <c r="AX348" s="193">
        <f>_xlfn.IFNA(_xlfn.IFNA(INDEX('I.Supplementary 2018-19'!S$8:S$157,MATCH($B348,'I.Supplementary 2018-19'!$B$8:$B$157,0)),INDEX('I.KI 2018-19'!S$9:S$393,MATCH($B348,'I.KI 2018-19'!$B$9:$B$393,0))),"")</f>
        <v>0</v>
      </c>
      <c r="AY348" s="157">
        <f>_xlfn.IFNA(_xlfn.IFNA(INDEX('I.Supplementary 2018-19'!T$8:T$157,MATCH($B348,'I.Supplementary 2018-19'!$B$8:$B$157,0)),INDEX('I.KI 2018-19'!T$9:T$393,MATCH($B348,'I.KI 2018-19'!$B$9:$B$393,0))),"")</f>
        <v>0</v>
      </c>
      <c r="AZ348" s="156">
        <f>_xlfn.IFNA(_xlfn.IFNA(INDEX('I.Supplementary 2018-19'!U$8:U$157,MATCH($B348,'I.Supplementary 2018-19'!$B$8:$B$157,0)),INDEX('I.KI 2018-19'!U$9:U$393,MATCH($B348,'I.KI 2018-19'!$B$9:$B$393,0))),"")</f>
        <v>0</v>
      </c>
      <c r="BA348" s="193">
        <f>_xlfn.IFNA(_xlfn.IFNA(INDEX('I.Supplementary 2018-19'!V$8:V$157,MATCH($B348,'I.Supplementary 2018-19'!$B$8:$B$157,0)),INDEX('I.KI 2018-19'!V$9:V$393,MATCH($B348,'I.KI 2018-19'!$B$9:$B$393,0))),"")</f>
        <v>3.3156257362515356</v>
      </c>
      <c r="BB348" s="193">
        <f>_xlfn.IFNA(_xlfn.IFNA(INDEX('I.Supplementary 2018-19'!W$8:W$157,MATCH($B348,'I.Supplementary 2018-19'!$B$8:$B$157,0)),INDEX('I.KI 2018-19'!W$9:W$393,MATCH($B348,'I.KI 2018-19'!$B$9:$B$393,0))),"")</f>
        <v>0</v>
      </c>
      <c r="BC348" s="193">
        <f>_xlfn.IFNA(_xlfn.IFNA(INDEX('I.Supplementary 2018-19'!X$8:X$157,MATCH($B348,'I.Supplementary 2018-19'!$B$8:$B$157,0)),INDEX('I.KI 2018-19'!X$9:X$393,MATCH($B348,'I.KI 2018-19'!$B$9:$B$393,0))),"")</f>
        <v>0</v>
      </c>
      <c r="BD348" s="157">
        <f>_xlfn.IFNA(_xlfn.IFNA(INDEX('I.Supplementary 2018-19'!Y$8:Y$157,MATCH($B348,'I.Supplementary 2018-19'!$B$8:$B$157,0)),INDEX('I.KI 2018-19'!Y$9:Y$393,MATCH($B348,'I.KI 2018-19'!$B$9:$B$393,0))),"")</f>
        <v>0</v>
      </c>
      <c r="BE348" s="156">
        <f>_xlfn.IFNA(_xlfn.IFNA(INDEX('I.Supplementary 2018-19'!Z$8:Z$157,MATCH($B348,'I.Supplementary 2018-19'!$B$8:$B$157,0)),INDEX('I.KI 2018-19'!Z$9:Z$393,MATCH($B348,'I.KI 2018-19'!$B$9:$B$393,0))),"")</f>
        <v>0</v>
      </c>
      <c r="BF348" s="193">
        <f>_xlfn.IFNA(_xlfn.IFNA(INDEX('I.Supplementary 2018-19'!AA$8:AA$157,MATCH($B348,'I.Supplementary 2018-19'!$B$8:$B$157,0)),INDEX('I.KI 2018-19'!AA$9:AA$393,MATCH($B348,'I.KI 2018-19'!$B$9:$B$393,0))),"")</f>
        <v>3.6223620372039926</v>
      </c>
      <c r="BG348" s="193">
        <f>_xlfn.IFNA(_xlfn.IFNA(INDEX('I.Supplementary 2018-19'!AB$8:AB$157,MATCH($B348,'I.Supplementary 2018-19'!$B$8:$B$157,0)),INDEX('I.KI 2018-19'!AB$9:AB$393,MATCH($B348,'I.KI 2018-19'!$B$9:$B$393,0))),"")</f>
        <v>0</v>
      </c>
      <c r="BH348" s="193">
        <f>_xlfn.IFNA(_xlfn.IFNA(INDEX('I.Supplementary 2018-19'!AC$8:AC$157,MATCH($B348,'I.Supplementary 2018-19'!$B$8:$B$157,0)),INDEX('I.KI 2018-19'!AC$9:AC$393,MATCH($B348,'I.KI 2018-19'!$B$9:$B$393,0))),"")</f>
        <v>0</v>
      </c>
      <c r="BI348" s="157">
        <f>_xlfn.IFNA(_xlfn.IFNA(INDEX('I.Supplementary 2018-19'!AD$8:AD$157,MATCH($B348,'I.Supplementary 2018-19'!$B$8:$B$157,0)),INDEX('I.KI 2018-19'!AD$9:AD$393,MATCH($B348,'I.KI 2018-19'!$B$9:$B$393,0))),"")</f>
        <v>0</v>
      </c>
      <c r="BJ348" s="149"/>
      <c r="BK348" s="156">
        <f>_xlfn.IFNA(IF($B348=$B$381,0,IF($B348=$B$382,0,_xlfn.IFNA(INDEX('I.Supplementary 2018-19'!I$8:I$157,MATCH($B348,'I.Supplementary 2018-19'!$B$8:$B$157,0)),INDEX('I.KI 2018-19'!I$9:I$393,MATCH($B348,'I.KI 2018-19'!$B$9:$B$393,0))))),"")</f>
        <v>0.30673630095245691</v>
      </c>
      <c r="BL348" s="149">
        <f>_xlfn.IFNA(IF($B348=$B$381,0,IF($B348=$B$382,0,_xlfn.IFNA(INDEX('I.Supplementary 2018-19'!J$8:J$157,MATCH($B348,'I.Supplementary 2018-19'!$B$8:$B$157,0)),INDEX('I.KI 2018-19'!J$9:J$393,MATCH($B348,'I.KI 2018-19'!$B$9:$B$393,0))))),"")</f>
        <v>3.3156257362515356</v>
      </c>
      <c r="BM348" s="157">
        <f>_xlfn.IFNA(IF($B348=$B$381,0,IF($B348=$B$382,0,_xlfn.IFNA(INDEX('I.Supplementary 2018-19'!H$8:H$157,MATCH($B348,'I.Supplementary 2018-19'!$B$8:$B$157,0)),INDEX('I.KI 2018-19'!H$9:H$393,MATCH($B348,'I.KI 2018-19'!$B$9:$B$393,0))))),"")</f>
        <v>3.6223620372039926</v>
      </c>
    </row>
    <row r="349" spans="2:65">
      <c r="B349" s="121" t="str">
        <f>'Calculations for 2021-22'!B349</f>
        <v>E3720</v>
      </c>
      <c r="C349" s="160" t="str">
        <f>'Calculations for 2021-22'!D349</f>
        <v>E3720</v>
      </c>
      <c r="D349" t="str">
        <f>'Calculations for 2021-22'!E349</f>
        <v>SCFIR</v>
      </c>
      <c r="E349">
        <f>'Calculations for 2021-22'!F349</f>
        <v>0</v>
      </c>
      <c r="F349" s="120" t="str">
        <f>'Calculations for 2021-22'!H349</f>
        <v>Warwickshire</v>
      </c>
      <c r="G349" s="156">
        <f>_xlfn.IFNA(INDEX('I.KI 2016-17'!M$8:M$391,MATCH($B349,'I.KI 2016-17'!$B$8:$B$391,0)),"")</f>
        <v>34.231055662697997</v>
      </c>
      <c r="H349" s="149">
        <f>_xlfn.IFNA(INDEX('I.KI 2016-17'!N$8:N$391,MATCH($B349,'I.KI 2016-17'!$B$8:$B$391,0)),"")</f>
        <v>0</v>
      </c>
      <c r="I349" s="149">
        <f>_xlfn.IFNA(INDEX('I.KI 2016-17'!O$8:O$391,MATCH($B349,'I.KI 2016-17'!$B$8:$B$391,0)),"")</f>
        <v>3.2714602466429996</v>
      </c>
      <c r="J349" s="149">
        <f>_xlfn.IFNA(INDEX('I.KI 2016-17'!P$8:P$391,MATCH($B349,'I.KI 2016-17'!$B$8:$B$391,0)),"")</f>
        <v>0</v>
      </c>
      <c r="K349" s="157">
        <f>_xlfn.IFNA(INDEX('I.KI 2016-17'!Q$8:Q$391,MATCH($B349,'I.KI 2016-17'!$B$8:$B$391,0)),"")</f>
        <v>0</v>
      </c>
      <c r="L349" s="156">
        <f>_xlfn.IFNA(INDEX('I.KI 2016-17'!R$8:R$391,MATCH($B349,'I.KI 2016-17'!$B$8:$B$391,0)),"")</f>
        <v>54.785460358280005</v>
      </c>
      <c r="M349" s="193">
        <f>_xlfn.IFNA(INDEX('I.KI 2016-17'!S$8:S$391,MATCH($B349,'I.KI 2016-17'!$B$8:$B$391,0)),"")</f>
        <v>0</v>
      </c>
      <c r="N349" s="193">
        <f>_xlfn.IFNA(INDEX('I.KI 2016-17'!T$8:T$391,MATCH($B349,'I.KI 2016-17'!$B$8:$B$391,0)),"")</f>
        <v>3.8741363683709999</v>
      </c>
      <c r="O349" s="193">
        <f>_xlfn.IFNA(INDEX('I.KI 2016-17'!U$8:U$391,MATCH($B349,'I.KI 2016-17'!$B$8:$B$391,0)),"")</f>
        <v>0</v>
      </c>
      <c r="P349" s="157">
        <f>_xlfn.IFNA(INDEX('I.KI 2016-17'!V$8:V$391,MATCH($B349,'I.KI 2016-17'!$B$8:$B$391,0)),"")</f>
        <v>0</v>
      </c>
      <c r="Q349" s="156">
        <f>_xlfn.IFNA(INDEX('I.KI 2016-17'!W$8:W$391,MATCH($B349,'I.KI 2016-17'!$B$8:$B$391,0)),"")</f>
        <v>89.016516020978003</v>
      </c>
      <c r="R349" s="193">
        <f>_xlfn.IFNA(INDEX('I.KI 2016-17'!X$8:X$391,MATCH($B349,'I.KI 2016-17'!$B$8:$B$391,0)),"")</f>
        <v>0</v>
      </c>
      <c r="S349" s="193">
        <f>_xlfn.IFNA(INDEX('I.KI 2016-17'!Y$8:Y$391,MATCH($B349,'I.KI 2016-17'!$B$8:$B$391,0)),"")</f>
        <v>7.145596615014</v>
      </c>
      <c r="T349" s="193">
        <f>_xlfn.IFNA(INDEX('I.KI 2016-17'!Z$8:Z$391,MATCH($B349,'I.KI 2016-17'!$B$8:$B$391,0)),"")</f>
        <v>0</v>
      </c>
      <c r="U349" s="157">
        <f>_xlfn.IFNA(INDEX('I.KI 2016-17'!AA$8:AA$391,MATCH($B349,'I.KI 2016-17'!$B$8:$B$391,0)),"")</f>
        <v>0</v>
      </c>
      <c r="V349" s="149"/>
      <c r="W349" s="154">
        <f>_xlfn.IFNA(INDEX('I.KI 2016-17'!$H$8:$H$391,MATCH(B349,'I.KI 2016-17'!$B$8:$B$391,0)),"")</f>
        <v>37.502515909341</v>
      </c>
      <c r="X349" s="153">
        <f>_xlfn.IFNA(INDEX('I.KI 2016-17'!$I$8:$I$391,MATCH(B349,'I.KI 2016-17'!$B$8:$B$391,0)),"")</f>
        <v>58.659596726651003</v>
      </c>
      <c r="Y349" s="155">
        <f>_xlfn.IFNA(INDEX('I.KI 2016-17'!$G$8:$G$391,MATCH(B349,'I.KI 2016-17'!$B$8:$B$391,0)),"")</f>
        <v>96.162112635992003</v>
      </c>
      <c r="Z349" s="149"/>
      <c r="AA349" s="156">
        <f>_xlfn.IFNA(IF($B349=$B$382,0,_xlfn.IFNA(INDEX('I.Supplementary 2017-18'!N$8:N$35,MATCH($B349,'I.Supplementary 2017-18'!$B$8:$B$35,0)),INDEX('I.KI 2017-18'!N$9:N$393,MATCH($B349,'I.KI 2017-18'!$B$9:$B$393,0)))),"")</f>
        <v>18.236172623274268</v>
      </c>
      <c r="AB349" s="193">
        <f>_xlfn.IFNA(IF($B349=$B$382,0,_xlfn.IFNA(INDEX('I.Supplementary 2017-18'!O$8:O$35,MATCH($B349,'I.Supplementary 2017-18'!$B$8:$B$35,0)),INDEX('I.KI 2017-18'!O$9:O$393,MATCH($B349,'I.KI 2017-18'!$B$9:$B$393,0)))),"")</f>
        <v>0</v>
      </c>
      <c r="AC349" s="193">
        <f>_xlfn.IFNA(IF($B349=$B$382,0,_xlfn.IFNA(INDEX('I.Supplementary 2017-18'!P$8:P$35,MATCH($B349,'I.Supplementary 2017-18'!$B$8:$B$35,0)),INDEX('I.KI 2017-18'!P$9:P$393,MATCH($B349,'I.KI 2017-18'!$B$9:$B$393,0)))),"")</f>
        <v>2.1524982749494912</v>
      </c>
      <c r="AD349" s="193">
        <f>_xlfn.IFNA(IF($B349=$B$382,0,_xlfn.IFNA(INDEX('I.Supplementary 2017-18'!Q$8:Q$35,MATCH($B349,'I.Supplementary 2017-18'!$B$8:$B$35,0)),INDEX('I.KI 2017-18'!Q$9:Q$393,MATCH($B349,'I.KI 2017-18'!$B$9:$B$393,0)))),"")</f>
        <v>0</v>
      </c>
      <c r="AE349" s="157">
        <f>_xlfn.IFNA(IF($B349=$B$382,0,_xlfn.IFNA(INDEX('I.Supplementary 2017-18'!R$8:R$35,MATCH($B349,'I.Supplementary 2017-18'!$B$8:$B$35,0)),INDEX('I.KI 2017-18'!R$9:R$393,MATCH($B349,'I.KI 2017-18'!$B$9:$B$393,0)))),"")</f>
        <v>0</v>
      </c>
      <c r="AF349" s="156">
        <f>_xlfn.IFNA(IF($B349=$B$382,0,_xlfn.IFNA(INDEX('I.Supplementary 2017-18'!S$8:S$35,MATCH($B349,'I.Supplementary 2017-18'!$B$8:$B$35,0)),INDEX('I.KI 2017-18'!S$9:S$393,MATCH($B349,'I.KI 2017-18'!$B$9:$B$393,0)))),"")</f>
        <v>55.903961667597734</v>
      </c>
      <c r="AG349" s="193">
        <f>_xlfn.IFNA(IF($B349=$B$382,0,_xlfn.IFNA(INDEX('I.Supplementary 2017-18'!T$8:T$35,MATCH($B349,'I.Supplementary 2017-18'!$B$8:$B$35,0)),INDEX('I.KI 2017-18'!T$9:T$393,MATCH($B349,'I.KI 2017-18'!$B$9:$B$393,0)))),"")</f>
        <v>0</v>
      </c>
      <c r="AH349" s="193">
        <f>_xlfn.IFNA(IF($B349=$B$382,0,_xlfn.IFNA(INDEX('I.Supplementary 2017-18'!U$8:U$35,MATCH($B349,'I.Supplementary 2017-18'!$B$8:$B$35,0)),INDEX('I.KI 2017-18'!U$9:U$393,MATCH($B349,'I.KI 2017-18'!$B$9:$B$393,0)))),"")</f>
        <v>3.9532308319779577</v>
      </c>
      <c r="AI349" s="193">
        <f>_xlfn.IFNA(IF($B349=$B$382,0,_xlfn.IFNA(INDEX('I.Supplementary 2017-18'!V$8:V$35,MATCH($B349,'I.Supplementary 2017-18'!$B$8:$B$35,0)),INDEX('I.KI 2017-18'!V$9:V$393,MATCH($B349,'I.KI 2017-18'!$B$9:$B$393,0)))),"")</f>
        <v>0</v>
      </c>
      <c r="AJ349" s="157">
        <f>_xlfn.IFNA(IF($B349=$B$382,0,_xlfn.IFNA(INDEX('I.Supplementary 2017-18'!W$8:W$35,MATCH($B349,'I.Supplementary 2017-18'!$B$8:$B$35,0)),INDEX('I.KI 2017-18'!W$9:W$393,MATCH($B349,'I.KI 2017-18'!$B$9:$B$393,0)))),"")</f>
        <v>0</v>
      </c>
      <c r="AK349" s="156">
        <f>_xlfn.IFNA(IF($B349=$B$382,0,_xlfn.IFNA(INDEX('I.Supplementary 2017-18'!X$8:X$35,MATCH($B349,'I.Supplementary 2017-18'!$B$8:$B$35,0)),INDEX('I.KI 2017-18'!X$9:X$393,MATCH($B349,'I.KI 2017-18'!$B$9:$B$393,0)))),"")</f>
        <v>74.140134290871998</v>
      </c>
      <c r="AL349" s="193">
        <f>_xlfn.IFNA(IF($B349=$B$382,0,_xlfn.IFNA(INDEX('I.Supplementary 2017-18'!Y$8:Y$35,MATCH($B349,'I.Supplementary 2017-18'!$B$8:$B$35,0)),INDEX('I.KI 2017-18'!Y$9:Y$393,MATCH($B349,'I.KI 2017-18'!$B$9:$B$393,0)))),"")</f>
        <v>0</v>
      </c>
      <c r="AM349" s="193">
        <f>_xlfn.IFNA(IF($B349=$B$382,0,_xlfn.IFNA(INDEX('I.Supplementary 2017-18'!Z$8:Z$35,MATCH($B349,'I.Supplementary 2017-18'!$B$8:$B$35,0)),INDEX('I.KI 2017-18'!Z$9:Z$393,MATCH($B349,'I.KI 2017-18'!$B$9:$B$393,0)))),"")</f>
        <v>6.1057291069274484</v>
      </c>
      <c r="AN349" s="193">
        <f>_xlfn.IFNA(IF($B349=$B$382,0,_xlfn.IFNA(INDEX('I.Supplementary 2017-18'!AA$8:AA$35,MATCH($B349,'I.Supplementary 2017-18'!$B$8:$B$35,0)),INDEX('I.KI 2017-18'!AA$9:AA$393,MATCH($B349,'I.KI 2017-18'!$B$9:$B$393,0)))),"")</f>
        <v>0</v>
      </c>
      <c r="AO349" s="157">
        <f>_xlfn.IFNA(IF($B349=$B$382,0,_xlfn.IFNA(INDEX('I.Supplementary 2017-18'!AB$8:AB$35,MATCH($B349,'I.Supplementary 2017-18'!$B$8:$B$35,0)),INDEX('I.KI 2017-18'!AB$9:AB$393,MATCH($B349,'I.KI 2017-18'!$B$9:$B$393,0)))),"")</f>
        <v>0</v>
      </c>
      <c r="AP349" s="149"/>
      <c r="AQ349" s="156">
        <f>_xlfn.IFNA(IF($B349=$B$381,0,IF($B349=$B$382,0,_xlfn.IFNA(INDEX('I.Supplementary 2017-18'!I$8:I$35,MATCH($B349,'I.Supplementary 2017-18'!$B$8:$B$35,0)),INDEX('I.KI 2017-18'!I$9:I$393,MATCH($B349,'I.KI 2017-18'!$B$9:$B$393,0))))),"")</f>
        <v>20.388670898223758</v>
      </c>
      <c r="AR349" s="149">
        <f>_xlfn.IFNA(IF($B349=$B$381,0,IF($B349=$B$382,0,_xlfn.IFNA(INDEX('I.Supplementary 2017-18'!J$8:J$35,MATCH($B349,'I.Supplementary 2017-18'!$B$8:$B$35,0)),INDEX('I.KI 2017-18'!J$9:J$393,MATCH($B349,'I.KI 2017-18'!$B$9:$B$393,0))))),"")</f>
        <v>59.857192499575689</v>
      </c>
      <c r="AS349" s="157">
        <f>_xlfn.IFNA(IF($B349=$B$381,0,IF($B349=$B$382,0,_xlfn.IFNA(INDEX('I.Supplementary 2017-18'!H$8:H$35,MATCH($B349,'I.Supplementary 2017-18'!$B$8:$B$35,0)),INDEX('I.KI 2017-18'!H$9:H$393,MATCH($B349,'I.KI 2017-18'!$B$9:$B$393,0))))),"")</f>
        <v>80.24586339779944</v>
      </c>
      <c r="AT349" s="149"/>
      <c r="AU349" s="156">
        <f>_xlfn.IFNA(_xlfn.IFNA(INDEX('I.Supplementary 2018-19'!P$8:P$157,MATCH($B349,'I.Supplementary 2018-19'!$B$8:$B$157,0)),INDEX('I.KI 2018-19'!P$9:P$393,MATCH($B349,'I.KI 2018-19'!$B$9:$B$393,0))),"")</f>
        <v>8.0960499198302625</v>
      </c>
      <c r="AV349" s="193">
        <f>_xlfn.IFNA(_xlfn.IFNA(INDEX('I.Supplementary 2018-19'!Q$8:Q$157,MATCH($B349,'I.Supplementary 2018-19'!$B$8:$B$157,0)),INDEX('I.KI 2018-19'!Q$9:Q$393,MATCH($B349,'I.KI 2018-19'!$B$9:$B$393,0))),"")</f>
        <v>0</v>
      </c>
      <c r="AW349" s="193">
        <f>_xlfn.IFNA(_xlfn.IFNA(INDEX('I.Supplementary 2018-19'!R$8:R$157,MATCH($B349,'I.Supplementary 2018-19'!$B$8:$B$157,0)),INDEX('I.KI 2018-19'!R$9:R$393,MATCH($B349,'I.KI 2018-19'!$B$9:$B$393,0))),"")</f>
        <v>1.5934931136013828</v>
      </c>
      <c r="AX349" s="193">
        <f>_xlfn.IFNA(_xlfn.IFNA(INDEX('I.Supplementary 2018-19'!S$8:S$157,MATCH($B349,'I.Supplementary 2018-19'!$B$8:$B$157,0)),INDEX('I.KI 2018-19'!S$9:S$393,MATCH($B349,'I.KI 2018-19'!$B$9:$B$393,0))),"")</f>
        <v>0</v>
      </c>
      <c r="AY349" s="157">
        <f>_xlfn.IFNA(_xlfn.IFNA(INDEX('I.Supplementary 2018-19'!T$8:T$157,MATCH($B349,'I.Supplementary 2018-19'!$B$8:$B$157,0)),INDEX('I.KI 2018-19'!T$9:T$393,MATCH($B349,'I.KI 2018-19'!$B$9:$B$393,0))),"")</f>
        <v>0</v>
      </c>
      <c r="AZ349" s="156">
        <f>_xlfn.IFNA(_xlfn.IFNA(INDEX('I.Supplementary 2018-19'!U$8:U$157,MATCH($B349,'I.Supplementary 2018-19'!$B$8:$B$157,0)),INDEX('I.KI 2018-19'!U$9:U$393,MATCH($B349,'I.KI 2018-19'!$B$9:$B$393,0))),"")</f>
        <v>57.583479829285217</v>
      </c>
      <c r="BA349" s="193">
        <f>_xlfn.IFNA(_xlfn.IFNA(INDEX('I.Supplementary 2018-19'!V$8:V$157,MATCH($B349,'I.Supplementary 2018-19'!$B$8:$B$157,0)),INDEX('I.KI 2018-19'!V$9:V$393,MATCH($B349,'I.KI 2018-19'!$B$9:$B$393,0))),"")</f>
        <v>0</v>
      </c>
      <c r="BB349" s="193">
        <f>_xlfn.IFNA(_xlfn.IFNA(INDEX('I.Supplementary 2018-19'!W$8:W$157,MATCH($B349,'I.Supplementary 2018-19'!$B$8:$B$157,0)),INDEX('I.KI 2018-19'!W$9:W$393,MATCH($B349,'I.KI 2018-19'!$B$9:$B$393,0))),"")</f>
        <v>4.071997423496609</v>
      </c>
      <c r="BC349" s="193">
        <f>_xlfn.IFNA(_xlfn.IFNA(INDEX('I.Supplementary 2018-19'!X$8:X$157,MATCH($B349,'I.Supplementary 2018-19'!$B$8:$B$157,0)),INDEX('I.KI 2018-19'!X$9:X$393,MATCH($B349,'I.KI 2018-19'!$B$9:$B$393,0))),"")</f>
        <v>0</v>
      </c>
      <c r="BD349" s="157">
        <f>_xlfn.IFNA(_xlfn.IFNA(INDEX('I.Supplementary 2018-19'!Y$8:Y$157,MATCH($B349,'I.Supplementary 2018-19'!$B$8:$B$157,0)),INDEX('I.KI 2018-19'!Y$9:Y$393,MATCH($B349,'I.KI 2018-19'!$B$9:$B$393,0))),"")</f>
        <v>0</v>
      </c>
      <c r="BE349" s="156">
        <f>_xlfn.IFNA(_xlfn.IFNA(INDEX('I.Supplementary 2018-19'!Z$8:Z$157,MATCH($B349,'I.Supplementary 2018-19'!$B$8:$B$157,0)),INDEX('I.KI 2018-19'!Z$9:Z$393,MATCH($B349,'I.KI 2018-19'!$B$9:$B$393,0))),"")</f>
        <v>65.679529749115474</v>
      </c>
      <c r="BF349" s="193">
        <f>_xlfn.IFNA(_xlfn.IFNA(INDEX('I.Supplementary 2018-19'!AA$8:AA$157,MATCH($B349,'I.Supplementary 2018-19'!$B$8:$B$157,0)),INDEX('I.KI 2018-19'!AA$9:AA$393,MATCH($B349,'I.KI 2018-19'!$B$9:$B$393,0))),"")</f>
        <v>0</v>
      </c>
      <c r="BG349" s="193">
        <f>_xlfn.IFNA(_xlfn.IFNA(INDEX('I.Supplementary 2018-19'!AB$8:AB$157,MATCH($B349,'I.Supplementary 2018-19'!$B$8:$B$157,0)),INDEX('I.KI 2018-19'!AB$9:AB$393,MATCH($B349,'I.KI 2018-19'!$B$9:$B$393,0))),"")</f>
        <v>5.665490537097992</v>
      </c>
      <c r="BH349" s="193">
        <f>_xlfn.IFNA(_xlfn.IFNA(INDEX('I.Supplementary 2018-19'!AC$8:AC$157,MATCH($B349,'I.Supplementary 2018-19'!$B$8:$B$157,0)),INDEX('I.KI 2018-19'!AC$9:AC$393,MATCH($B349,'I.KI 2018-19'!$B$9:$B$393,0))),"")</f>
        <v>0</v>
      </c>
      <c r="BI349" s="157">
        <f>_xlfn.IFNA(_xlfn.IFNA(INDEX('I.Supplementary 2018-19'!AD$8:AD$157,MATCH($B349,'I.Supplementary 2018-19'!$B$8:$B$157,0)),INDEX('I.KI 2018-19'!AD$9:AD$393,MATCH($B349,'I.KI 2018-19'!$B$9:$B$393,0))),"")</f>
        <v>0</v>
      </c>
      <c r="BJ349" s="149"/>
      <c r="BK349" s="156">
        <f>_xlfn.IFNA(IF($B349=$B$381,0,IF($B349=$B$382,0,_xlfn.IFNA(INDEX('I.Supplementary 2018-19'!I$8:I$157,MATCH($B349,'I.Supplementary 2018-19'!$B$8:$B$157,0)),INDEX('I.KI 2018-19'!I$9:I$393,MATCH($B349,'I.KI 2018-19'!$B$9:$B$393,0))))),"")</f>
        <v>9.6895430334316455</v>
      </c>
      <c r="BL349" s="149">
        <f>_xlfn.IFNA(IF($B349=$B$381,0,IF($B349=$B$382,0,_xlfn.IFNA(INDEX('I.Supplementary 2018-19'!J$8:J$157,MATCH($B349,'I.Supplementary 2018-19'!$B$8:$B$157,0)),INDEX('I.KI 2018-19'!J$9:J$393,MATCH($B349,'I.KI 2018-19'!$B$9:$B$393,0))))),"")</f>
        <v>61.655477252781829</v>
      </c>
      <c r="BM349" s="157">
        <f>_xlfn.IFNA(IF($B349=$B$381,0,IF($B349=$B$382,0,_xlfn.IFNA(INDEX('I.Supplementary 2018-19'!H$8:H$157,MATCH($B349,'I.Supplementary 2018-19'!$B$8:$B$157,0)),INDEX('I.KI 2018-19'!H$9:H$393,MATCH($B349,'I.KI 2018-19'!$B$9:$B$393,0))))),"")</f>
        <v>71.345020286213469</v>
      </c>
    </row>
    <row r="350" spans="2:65">
      <c r="B350" s="121" t="str">
        <f>'Calculations for 2021-22'!B350</f>
        <v>E1939</v>
      </c>
      <c r="C350" s="160" t="str">
        <f>'Calculations for 2021-22'!D350</f>
        <v>E1939</v>
      </c>
      <c r="D350" t="str">
        <f>'Calculations for 2021-22'!E350</f>
        <v>SD</v>
      </c>
      <c r="E350" t="str">
        <f>'Calculations for 2021-22'!F350</f>
        <v>P1905</v>
      </c>
      <c r="F350" s="120" t="str">
        <f>'Calculations for 2021-22'!H350</f>
        <v>Watford</v>
      </c>
      <c r="G350" s="156">
        <f>_xlfn.IFNA(INDEX('I.KI 2016-17'!M$8:M$391,MATCH($B350,'I.KI 2016-17'!$B$8:$B$391,0)),"")</f>
        <v>0</v>
      </c>
      <c r="H350" s="149">
        <f>_xlfn.IFNA(INDEX('I.KI 2016-17'!N$8:N$391,MATCH($B350,'I.KI 2016-17'!$B$8:$B$391,0)),"")</f>
        <v>1.311304252894</v>
      </c>
      <c r="I350" s="149">
        <f>_xlfn.IFNA(INDEX('I.KI 2016-17'!O$8:O$391,MATCH($B350,'I.KI 2016-17'!$B$8:$B$391,0)),"")</f>
        <v>0</v>
      </c>
      <c r="J350" s="149">
        <f>_xlfn.IFNA(INDEX('I.KI 2016-17'!P$8:P$391,MATCH($B350,'I.KI 2016-17'!$B$8:$B$391,0)),"")</f>
        <v>0</v>
      </c>
      <c r="K350" s="157">
        <f>_xlfn.IFNA(INDEX('I.KI 2016-17'!Q$8:Q$391,MATCH($B350,'I.KI 2016-17'!$B$8:$B$391,0)),"")</f>
        <v>0</v>
      </c>
      <c r="L350" s="156">
        <f>_xlfn.IFNA(INDEX('I.KI 2016-17'!R$8:R$391,MATCH($B350,'I.KI 2016-17'!$B$8:$B$391,0)),"")</f>
        <v>0</v>
      </c>
      <c r="M350" s="193">
        <f>_xlfn.IFNA(INDEX('I.KI 2016-17'!S$8:S$391,MATCH($B350,'I.KI 2016-17'!$B$8:$B$391,0)),"")</f>
        <v>2.598319227578</v>
      </c>
      <c r="N350" s="193">
        <f>_xlfn.IFNA(INDEX('I.KI 2016-17'!T$8:T$391,MATCH($B350,'I.KI 2016-17'!$B$8:$B$391,0)),"")</f>
        <v>0</v>
      </c>
      <c r="O350" s="193">
        <f>_xlfn.IFNA(INDEX('I.KI 2016-17'!U$8:U$391,MATCH($B350,'I.KI 2016-17'!$B$8:$B$391,0)),"")</f>
        <v>0</v>
      </c>
      <c r="P350" s="157">
        <f>_xlfn.IFNA(INDEX('I.KI 2016-17'!V$8:V$391,MATCH($B350,'I.KI 2016-17'!$B$8:$B$391,0)),"")</f>
        <v>0</v>
      </c>
      <c r="Q350" s="156">
        <f>_xlfn.IFNA(INDEX('I.KI 2016-17'!W$8:W$391,MATCH($B350,'I.KI 2016-17'!$B$8:$B$391,0)),"")</f>
        <v>0</v>
      </c>
      <c r="R350" s="193">
        <f>_xlfn.IFNA(INDEX('I.KI 2016-17'!X$8:X$391,MATCH($B350,'I.KI 2016-17'!$B$8:$B$391,0)),"")</f>
        <v>3.9096234804719998</v>
      </c>
      <c r="S350" s="193">
        <f>_xlfn.IFNA(INDEX('I.KI 2016-17'!Y$8:Y$391,MATCH($B350,'I.KI 2016-17'!$B$8:$B$391,0)),"")</f>
        <v>0</v>
      </c>
      <c r="T350" s="193">
        <f>_xlfn.IFNA(INDEX('I.KI 2016-17'!Z$8:Z$391,MATCH($B350,'I.KI 2016-17'!$B$8:$B$391,0)),"")</f>
        <v>0</v>
      </c>
      <c r="U350" s="157">
        <f>_xlfn.IFNA(INDEX('I.KI 2016-17'!AA$8:AA$391,MATCH($B350,'I.KI 2016-17'!$B$8:$B$391,0)),"")</f>
        <v>0</v>
      </c>
      <c r="V350" s="149"/>
      <c r="W350" s="154">
        <f>_xlfn.IFNA(INDEX('I.KI 2016-17'!$H$8:$H$391,MATCH(B350,'I.KI 2016-17'!$B$8:$B$391,0)),"")</f>
        <v>1.311304252894</v>
      </c>
      <c r="X350" s="153">
        <f>_xlfn.IFNA(INDEX('I.KI 2016-17'!$I$8:$I$391,MATCH(B350,'I.KI 2016-17'!$B$8:$B$391,0)),"")</f>
        <v>2.598319227578</v>
      </c>
      <c r="Y350" s="155">
        <f>_xlfn.IFNA(INDEX('I.KI 2016-17'!$G$8:$G$391,MATCH(B350,'I.KI 2016-17'!$B$8:$B$391,0)),"")</f>
        <v>3.9096234804719998</v>
      </c>
      <c r="Z350" s="149"/>
      <c r="AA350" s="156">
        <f>_xlfn.IFNA(IF($B350=$B$382,0,_xlfn.IFNA(INDEX('I.Supplementary 2017-18'!N$8:N$35,MATCH($B350,'I.Supplementary 2017-18'!$B$8:$B$35,0)),INDEX('I.KI 2017-18'!N$9:N$393,MATCH($B350,'I.KI 2017-18'!$B$9:$B$393,0)))),"")</f>
        <v>0</v>
      </c>
      <c r="AB350" s="193">
        <f>_xlfn.IFNA(IF($B350=$B$382,0,_xlfn.IFNA(INDEX('I.Supplementary 2017-18'!O$8:O$35,MATCH($B350,'I.Supplementary 2017-18'!$B$8:$B$35,0)),INDEX('I.KI 2017-18'!O$9:O$393,MATCH($B350,'I.KI 2017-18'!$B$9:$B$393,0)))),"")</f>
        <v>0.56519583799819928</v>
      </c>
      <c r="AC350" s="193">
        <f>_xlfn.IFNA(IF($B350=$B$382,0,_xlfn.IFNA(INDEX('I.Supplementary 2017-18'!P$8:P$35,MATCH($B350,'I.Supplementary 2017-18'!$B$8:$B$35,0)),INDEX('I.KI 2017-18'!P$9:P$393,MATCH($B350,'I.KI 2017-18'!$B$9:$B$393,0)))),"")</f>
        <v>0</v>
      </c>
      <c r="AD350" s="193">
        <f>_xlfn.IFNA(IF($B350=$B$382,0,_xlfn.IFNA(INDEX('I.Supplementary 2017-18'!Q$8:Q$35,MATCH($B350,'I.Supplementary 2017-18'!$B$8:$B$35,0)),INDEX('I.KI 2017-18'!Q$9:Q$393,MATCH($B350,'I.KI 2017-18'!$B$9:$B$393,0)))),"")</f>
        <v>0</v>
      </c>
      <c r="AE350" s="157">
        <f>_xlfn.IFNA(IF($B350=$B$382,0,_xlfn.IFNA(INDEX('I.Supplementary 2017-18'!R$8:R$35,MATCH($B350,'I.Supplementary 2017-18'!$B$8:$B$35,0)),INDEX('I.KI 2017-18'!R$9:R$393,MATCH($B350,'I.KI 2017-18'!$B$9:$B$393,0)))),"")</f>
        <v>0</v>
      </c>
      <c r="AF350" s="156">
        <f>_xlfn.IFNA(IF($B350=$B$382,0,_xlfn.IFNA(INDEX('I.Supplementary 2017-18'!S$8:S$35,MATCH($B350,'I.Supplementary 2017-18'!$B$8:$B$35,0)),INDEX('I.KI 2017-18'!S$9:S$393,MATCH($B350,'I.KI 2017-18'!$B$9:$B$393,0)))),"")</f>
        <v>0</v>
      </c>
      <c r="AG350" s="193">
        <f>_xlfn.IFNA(IF($B350=$B$382,0,_xlfn.IFNA(INDEX('I.Supplementary 2017-18'!T$8:T$35,MATCH($B350,'I.Supplementary 2017-18'!$B$8:$B$35,0)),INDEX('I.KI 2017-18'!T$9:T$393,MATCH($B350,'I.KI 2017-18'!$B$9:$B$393,0)))),"")</f>
        <v>2.6513665769854091</v>
      </c>
      <c r="AH350" s="193">
        <f>_xlfn.IFNA(IF($B350=$B$382,0,_xlfn.IFNA(INDEX('I.Supplementary 2017-18'!U$8:U$35,MATCH($B350,'I.Supplementary 2017-18'!$B$8:$B$35,0)),INDEX('I.KI 2017-18'!U$9:U$393,MATCH($B350,'I.KI 2017-18'!$B$9:$B$393,0)))),"")</f>
        <v>0</v>
      </c>
      <c r="AI350" s="193">
        <f>_xlfn.IFNA(IF($B350=$B$382,0,_xlfn.IFNA(INDEX('I.Supplementary 2017-18'!V$8:V$35,MATCH($B350,'I.Supplementary 2017-18'!$B$8:$B$35,0)),INDEX('I.KI 2017-18'!V$9:V$393,MATCH($B350,'I.KI 2017-18'!$B$9:$B$393,0)))),"")</f>
        <v>0</v>
      </c>
      <c r="AJ350" s="157">
        <f>_xlfn.IFNA(IF($B350=$B$382,0,_xlfn.IFNA(INDEX('I.Supplementary 2017-18'!W$8:W$35,MATCH($B350,'I.Supplementary 2017-18'!$B$8:$B$35,0)),INDEX('I.KI 2017-18'!W$9:W$393,MATCH($B350,'I.KI 2017-18'!$B$9:$B$393,0)))),"")</f>
        <v>0</v>
      </c>
      <c r="AK350" s="156">
        <f>_xlfn.IFNA(IF($B350=$B$382,0,_xlfn.IFNA(INDEX('I.Supplementary 2017-18'!X$8:X$35,MATCH($B350,'I.Supplementary 2017-18'!$B$8:$B$35,0)),INDEX('I.KI 2017-18'!X$9:X$393,MATCH($B350,'I.KI 2017-18'!$B$9:$B$393,0)))),"")</f>
        <v>0</v>
      </c>
      <c r="AL350" s="193">
        <f>_xlfn.IFNA(IF($B350=$B$382,0,_xlfn.IFNA(INDEX('I.Supplementary 2017-18'!Y$8:Y$35,MATCH($B350,'I.Supplementary 2017-18'!$B$8:$B$35,0)),INDEX('I.KI 2017-18'!Y$9:Y$393,MATCH($B350,'I.KI 2017-18'!$B$9:$B$393,0)))),"")</f>
        <v>3.2165624149836085</v>
      </c>
      <c r="AM350" s="193">
        <f>_xlfn.IFNA(IF($B350=$B$382,0,_xlfn.IFNA(INDEX('I.Supplementary 2017-18'!Z$8:Z$35,MATCH($B350,'I.Supplementary 2017-18'!$B$8:$B$35,0)),INDEX('I.KI 2017-18'!Z$9:Z$393,MATCH($B350,'I.KI 2017-18'!$B$9:$B$393,0)))),"")</f>
        <v>0</v>
      </c>
      <c r="AN350" s="193">
        <f>_xlfn.IFNA(IF($B350=$B$382,0,_xlfn.IFNA(INDEX('I.Supplementary 2017-18'!AA$8:AA$35,MATCH($B350,'I.Supplementary 2017-18'!$B$8:$B$35,0)),INDEX('I.KI 2017-18'!AA$9:AA$393,MATCH($B350,'I.KI 2017-18'!$B$9:$B$393,0)))),"")</f>
        <v>0</v>
      </c>
      <c r="AO350" s="157">
        <f>_xlfn.IFNA(IF($B350=$B$382,0,_xlfn.IFNA(INDEX('I.Supplementary 2017-18'!AB$8:AB$35,MATCH($B350,'I.Supplementary 2017-18'!$B$8:$B$35,0)),INDEX('I.KI 2017-18'!AB$9:AB$393,MATCH($B350,'I.KI 2017-18'!$B$9:$B$393,0)))),"")</f>
        <v>0</v>
      </c>
      <c r="AP350" s="149"/>
      <c r="AQ350" s="156">
        <f>_xlfn.IFNA(IF($B350=$B$381,0,IF($B350=$B$382,0,_xlfn.IFNA(INDEX('I.Supplementary 2017-18'!I$8:I$35,MATCH($B350,'I.Supplementary 2017-18'!$B$8:$B$35,0)),INDEX('I.KI 2017-18'!I$9:I$393,MATCH($B350,'I.KI 2017-18'!$B$9:$B$393,0))))),"")</f>
        <v>0.56519583799819928</v>
      </c>
      <c r="AR350" s="149">
        <f>_xlfn.IFNA(IF($B350=$B$381,0,IF($B350=$B$382,0,_xlfn.IFNA(INDEX('I.Supplementary 2017-18'!J$8:J$35,MATCH($B350,'I.Supplementary 2017-18'!$B$8:$B$35,0)),INDEX('I.KI 2017-18'!J$9:J$393,MATCH($B350,'I.KI 2017-18'!$B$9:$B$393,0))))),"")</f>
        <v>2.6513665769854091</v>
      </c>
      <c r="AS350" s="157">
        <f>_xlfn.IFNA(IF($B350=$B$381,0,IF($B350=$B$382,0,_xlfn.IFNA(INDEX('I.Supplementary 2017-18'!H$8:H$35,MATCH($B350,'I.Supplementary 2017-18'!$B$8:$B$35,0)),INDEX('I.KI 2017-18'!H$9:H$393,MATCH($B350,'I.KI 2017-18'!$B$9:$B$393,0))))),"")</f>
        <v>3.2165624149836085</v>
      </c>
      <c r="AT350" s="149"/>
      <c r="AU350" s="156">
        <f>_xlfn.IFNA(_xlfn.IFNA(INDEX('I.Supplementary 2018-19'!P$8:P$157,MATCH($B350,'I.Supplementary 2018-19'!$B$8:$B$157,0)),INDEX('I.KI 2018-19'!P$9:P$393,MATCH($B350,'I.KI 2018-19'!$B$9:$B$393,0))),"")</f>
        <v>0</v>
      </c>
      <c r="AV350" s="193">
        <f>_xlfn.IFNA(_xlfn.IFNA(INDEX('I.Supplementary 2018-19'!Q$8:Q$157,MATCH($B350,'I.Supplementary 2018-19'!$B$8:$B$157,0)),INDEX('I.KI 2018-19'!Q$9:Q$393,MATCH($B350,'I.KI 2018-19'!$B$9:$B$393,0))),"")</f>
        <v>0.11429887527967802</v>
      </c>
      <c r="AW350" s="193">
        <f>_xlfn.IFNA(_xlfn.IFNA(INDEX('I.Supplementary 2018-19'!R$8:R$157,MATCH($B350,'I.Supplementary 2018-19'!$B$8:$B$157,0)),INDEX('I.KI 2018-19'!R$9:R$393,MATCH($B350,'I.KI 2018-19'!$B$9:$B$393,0))),"")</f>
        <v>0</v>
      </c>
      <c r="AX350" s="193">
        <f>_xlfn.IFNA(_xlfn.IFNA(INDEX('I.Supplementary 2018-19'!S$8:S$157,MATCH($B350,'I.Supplementary 2018-19'!$B$8:$B$157,0)),INDEX('I.KI 2018-19'!S$9:S$393,MATCH($B350,'I.KI 2018-19'!$B$9:$B$393,0))),"")</f>
        <v>0</v>
      </c>
      <c r="AY350" s="157">
        <f>_xlfn.IFNA(_xlfn.IFNA(INDEX('I.Supplementary 2018-19'!T$8:T$157,MATCH($B350,'I.Supplementary 2018-19'!$B$8:$B$157,0)),INDEX('I.KI 2018-19'!T$9:T$393,MATCH($B350,'I.KI 2018-19'!$B$9:$B$393,0))),"")</f>
        <v>0</v>
      </c>
      <c r="AZ350" s="156">
        <f>_xlfn.IFNA(_xlfn.IFNA(INDEX('I.Supplementary 2018-19'!U$8:U$157,MATCH($B350,'I.Supplementary 2018-19'!$B$8:$B$157,0)),INDEX('I.KI 2018-19'!U$9:U$393,MATCH($B350,'I.KI 2018-19'!$B$9:$B$393,0))),"")</f>
        <v>0</v>
      </c>
      <c r="BA350" s="193">
        <f>_xlfn.IFNA(_xlfn.IFNA(INDEX('I.Supplementary 2018-19'!V$8:V$157,MATCH($B350,'I.Supplementary 2018-19'!$B$8:$B$157,0)),INDEX('I.KI 2018-19'!V$9:V$393,MATCH($B350,'I.KI 2018-19'!$B$9:$B$393,0))),"")</f>
        <v>2.7310213668519236</v>
      </c>
      <c r="BB350" s="193">
        <f>_xlfn.IFNA(_xlfn.IFNA(INDEX('I.Supplementary 2018-19'!W$8:W$157,MATCH($B350,'I.Supplementary 2018-19'!$B$8:$B$157,0)),INDEX('I.KI 2018-19'!W$9:W$393,MATCH($B350,'I.KI 2018-19'!$B$9:$B$393,0))),"")</f>
        <v>0</v>
      </c>
      <c r="BC350" s="193">
        <f>_xlfn.IFNA(_xlfn.IFNA(INDEX('I.Supplementary 2018-19'!X$8:X$157,MATCH($B350,'I.Supplementary 2018-19'!$B$8:$B$157,0)),INDEX('I.KI 2018-19'!X$9:X$393,MATCH($B350,'I.KI 2018-19'!$B$9:$B$393,0))),"")</f>
        <v>0</v>
      </c>
      <c r="BD350" s="157">
        <f>_xlfn.IFNA(_xlfn.IFNA(INDEX('I.Supplementary 2018-19'!Y$8:Y$157,MATCH($B350,'I.Supplementary 2018-19'!$B$8:$B$157,0)),INDEX('I.KI 2018-19'!Y$9:Y$393,MATCH($B350,'I.KI 2018-19'!$B$9:$B$393,0))),"")</f>
        <v>0</v>
      </c>
      <c r="BE350" s="156">
        <f>_xlfn.IFNA(_xlfn.IFNA(INDEX('I.Supplementary 2018-19'!Z$8:Z$157,MATCH($B350,'I.Supplementary 2018-19'!$B$8:$B$157,0)),INDEX('I.KI 2018-19'!Z$9:Z$393,MATCH($B350,'I.KI 2018-19'!$B$9:$B$393,0))),"")</f>
        <v>0</v>
      </c>
      <c r="BF350" s="193">
        <f>_xlfn.IFNA(_xlfn.IFNA(INDEX('I.Supplementary 2018-19'!AA$8:AA$157,MATCH($B350,'I.Supplementary 2018-19'!$B$8:$B$157,0)),INDEX('I.KI 2018-19'!AA$9:AA$393,MATCH($B350,'I.KI 2018-19'!$B$9:$B$393,0))),"")</f>
        <v>2.8453202421316015</v>
      </c>
      <c r="BG350" s="193">
        <f>_xlfn.IFNA(_xlfn.IFNA(INDEX('I.Supplementary 2018-19'!AB$8:AB$157,MATCH($B350,'I.Supplementary 2018-19'!$B$8:$B$157,0)),INDEX('I.KI 2018-19'!AB$9:AB$393,MATCH($B350,'I.KI 2018-19'!$B$9:$B$393,0))),"")</f>
        <v>0</v>
      </c>
      <c r="BH350" s="193">
        <f>_xlfn.IFNA(_xlfn.IFNA(INDEX('I.Supplementary 2018-19'!AC$8:AC$157,MATCH($B350,'I.Supplementary 2018-19'!$B$8:$B$157,0)),INDEX('I.KI 2018-19'!AC$9:AC$393,MATCH($B350,'I.KI 2018-19'!$B$9:$B$393,0))),"")</f>
        <v>0</v>
      </c>
      <c r="BI350" s="157">
        <f>_xlfn.IFNA(_xlfn.IFNA(INDEX('I.Supplementary 2018-19'!AD$8:AD$157,MATCH($B350,'I.Supplementary 2018-19'!$B$8:$B$157,0)),INDEX('I.KI 2018-19'!AD$9:AD$393,MATCH($B350,'I.KI 2018-19'!$B$9:$B$393,0))),"")</f>
        <v>0</v>
      </c>
      <c r="BJ350" s="149"/>
      <c r="BK350" s="156">
        <f>_xlfn.IFNA(IF($B350=$B$381,0,IF($B350=$B$382,0,_xlfn.IFNA(INDEX('I.Supplementary 2018-19'!I$8:I$157,MATCH($B350,'I.Supplementary 2018-19'!$B$8:$B$157,0)),INDEX('I.KI 2018-19'!I$9:I$393,MATCH($B350,'I.KI 2018-19'!$B$9:$B$393,0))))),"")</f>
        <v>0.11429887527967802</v>
      </c>
      <c r="BL350" s="149">
        <f>_xlfn.IFNA(IF($B350=$B$381,0,IF($B350=$B$382,0,_xlfn.IFNA(INDEX('I.Supplementary 2018-19'!J$8:J$157,MATCH($B350,'I.Supplementary 2018-19'!$B$8:$B$157,0)),INDEX('I.KI 2018-19'!J$9:J$393,MATCH($B350,'I.KI 2018-19'!$B$9:$B$393,0))))),"")</f>
        <v>2.7310213668519236</v>
      </c>
      <c r="BM350" s="157">
        <f>_xlfn.IFNA(IF($B350=$B$381,0,IF($B350=$B$382,0,_xlfn.IFNA(INDEX('I.Supplementary 2018-19'!H$8:H$157,MATCH($B350,'I.Supplementary 2018-19'!$B$8:$B$157,0)),INDEX('I.KI 2018-19'!H$9:H$393,MATCH($B350,'I.KI 2018-19'!$B$9:$B$393,0))))),"")</f>
        <v>2.8453202421316015</v>
      </c>
    </row>
    <row r="351" spans="2:65">
      <c r="B351" s="121" t="str">
        <f>'Calculations for 2021-22'!B351</f>
        <v>E3640</v>
      </c>
      <c r="C351" s="160" t="str">
        <f>'Calculations for 2021-22'!D351</f>
        <v>E3640</v>
      </c>
      <c r="D351" t="str">
        <f>'Calculations for 2021-22'!E351</f>
        <v>SD</v>
      </c>
      <c r="E351">
        <f>'Calculations for 2021-22'!F351</f>
        <v>0</v>
      </c>
      <c r="F351" s="120" t="str">
        <f>'Calculations for 2021-22'!H351</f>
        <v>Waverley</v>
      </c>
      <c r="G351" s="156">
        <f>_xlfn.IFNA(INDEX('I.KI 2016-17'!M$8:M$391,MATCH($B351,'I.KI 2016-17'!$B$8:$B$391,0)),"")</f>
        <v>0</v>
      </c>
      <c r="H351" s="149">
        <f>_xlfn.IFNA(INDEX('I.KI 2016-17'!N$8:N$391,MATCH($B351,'I.KI 2016-17'!$B$8:$B$391,0)),"")</f>
        <v>0.76474891622899999</v>
      </c>
      <c r="I351" s="149">
        <f>_xlfn.IFNA(INDEX('I.KI 2016-17'!O$8:O$391,MATCH($B351,'I.KI 2016-17'!$B$8:$B$391,0)),"")</f>
        <v>0</v>
      </c>
      <c r="J351" s="149">
        <f>_xlfn.IFNA(INDEX('I.KI 2016-17'!P$8:P$391,MATCH($B351,'I.KI 2016-17'!$B$8:$B$391,0)),"")</f>
        <v>0</v>
      </c>
      <c r="K351" s="157">
        <f>_xlfn.IFNA(INDEX('I.KI 2016-17'!Q$8:Q$391,MATCH($B351,'I.KI 2016-17'!$B$8:$B$391,0)),"")</f>
        <v>0</v>
      </c>
      <c r="L351" s="156">
        <f>_xlfn.IFNA(INDEX('I.KI 2016-17'!R$8:R$391,MATCH($B351,'I.KI 2016-17'!$B$8:$B$391,0)),"")</f>
        <v>0</v>
      </c>
      <c r="M351" s="193">
        <f>_xlfn.IFNA(INDEX('I.KI 2016-17'!S$8:S$391,MATCH($B351,'I.KI 2016-17'!$B$8:$B$391,0)),"")</f>
        <v>1.8327865022110001</v>
      </c>
      <c r="N351" s="193">
        <f>_xlfn.IFNA(INDEX('I.KI 2016-17'!T$8:T$391,MATCH($B351,'I.KI 2016-17'!$B$8:$B$391,0)),"")</f>
        <v>0</v>
      </c>
      <c r="O351" s="193">
        <f>_xlfn.IFNA(INDEX('I.KI 2016-17'!U$8:U$391,MATCH($B351,'I.KI 2016-17'!$B$8:$B$391,0)),"")</f>
        <v>0</v>
      </c>
      <c r="P351" s="157">
        <f>_xlfn.IFNA(INDEX('I.KI 2016-17'!V$8:V$391,MATCH($B351,'I.KI 2016-17'!$B$8:$B$391,0)),"")</f>
        <v>0</v>
      </c>
      <c r="Q351" s="156">
        <f>_xlfn.IFNA(INDEX('I.KI 2016-17'!W$8:W$391,MATCH($B351,'I.KI 2016-17'!$B$8:$B$391,0)),"")</f>
        <v>0</v>
      </c>
      <c r="R351" s="193">
        <f>_xlfn.IFNA(INDEX('I.KI 2016-17'!X$8:X$391,MATCH($B351,'I.KI 2016-17'!$B$8:$B$391,0)),"")</f>
        <v>2.5975354184400001</v>
      </c>
      <c r="S351" s="193">
        <f>_xlfn.IFNA(INDEX('I.KI 2016-17'!Y$8:Y$391,MATCH($B351,'I.KI 2016-17'!$B$8:$B$391,0)),"")</f>
        <v>0</v>
      </c>
      <c r="T351" s="193">
        <f>_xlfn.IFNA(INDEX('I.KI 2016-17'!Z$8:Z$391,MATCH($B351,'I.KI 2016-17'!$B$8:$B$391,0)),"")</f>
        <v>0</v>
      </c>
      <c r="U351" s="157">
        <f>_xlfn.IFNA(INDEX('I.KI 2016-17'!AA$8:AA$391,MATCH($B351,'I.KI 2016-17'!$B$8:$B$391,0)),"")</f>
        <v>0</v>
      </c>
      <c r="V351" s="149"/>
      <c r="W351" s="154">
        <f>_xlfn.IFNA(INDEX('I.KI 2016-17'!$H$8:$H$391,MATCH(B351,'I.KI 2016-17'!$B$8:$B$391,0)),"")</f>
        <v>0.76474891622899999</v>
      </c>
      <c r="X351" s="153">
        <f>_xlfn.IFNA(INDEX('I.KI 2016-17'!$I$8:$I$391,MATCH(B351,'I.KI 2016-17'!$B$8:$B$391,0)),"")</f>
        <v>1.8327865022110001</v>
      </c>
      <c r="Y351" s="155">
        <f>_xlfn.IFNA(INDEX('I.KI 2016-17'!$G$8:$G$391,MATCH(B351,'I.KI 2016-17'!$B$8:$B$391,0)),"")</f>
        <v>2.5975354184400001</v>
      </c>
      <c r="Z351" s="149"/>
      <c r="AA351" s="156">
        <f>_xlfn.IFNA(IF($B351=$B$382,0,_xlfn.IFNA(INDEX('I.Supplementary 2017-18'!N$8:N$35,MATCH($B351,'I.Supplementary 2017-18'!$B$8:$B$35,0)),INDEX('I.KI 2017-18'!N$9:N$393,MATCH($B351,'I.KI 2017-18'!$B$9:$B$393,0)))),"")</f>
        <v>0</v>
      </c>
      <c r="AB351" s="193">
        <f>_xlfn.IFNA(IF($B351=$B$382,0,_xlfn.IFNA(INDEX('I.Supplementary 2017-18'!O$8:O$35,MATCH($B351,'I.Supplementary 2017-18'!$B$8:$B$35,0)),INDEX('I.KI 2017-18'!O$9:O$393,MATCH($B351,'I.KI 2017-18'!$B$9:$B$393,0)))),"")</f>
        <v>6.0909008980393413E-2</v>
      </c>
      <c r="AC351" s="193">
        <f>_xlfn.IFNA(IF($B351=$B$382,0,_xlfn.IFNA(INDEX('I.Supplementary 2017-18'!P$8:P$35,MATCH($B351,'I.Supplementary 2017-18'!$B$8:$B$35,0)),INDEX('I.KI 2017-18'!P$9:P$393,MATCH($B351,'I.KI 2017-18'!$B$9:$B$393,0)))),"")</f>
        <v>0</v>
      </c>
      <c r="AD351" s="193">
        <f>_xlfn.IFNA(IF($B351=$B$382,0,_xlfn.IFNA(INDEX('I.Supplementary 2017-18'!Q$8:Q$35,MATCH($B351,'I.Supplementary 2017-18'!$B$8:$B$35,0)),INDEX('I.KI 2017-18'!Q$9:Q$393,MATCH($B351,'I.KI 2017-18'!$B$9:$B$393,0)))),"")</f>
        <v>0</v>
      </c>
      <c r="AE351" s="157">
        <f>_xlfn.IFNA(IF($B351=$B$382,0,_xlfn.IFNA(INDEX('I.Supplementary 2017-18'!R$8:R$35,MATCH($B351,'I.Supplementary 2017-18'!$B$8:$B$35,0)),INDEX('I.KI 2017-18'!R$9:R$393,MATCH($B351,'I.KI 2017-18'!$B$9:$B$393,0)))),"")</f>
        <v>0</v>
      </c>
      <c r="AF351" s="156">
        <f>_xlfn.IFNA(IF($B351=$B$382,0,_xlfn.IFNA(INDEX('I.Supplementary 2017-18'!S$8:S$35,MATCH($B351,'I.Supplementary 2017-18'!$B$8:$B$35,0)),INDEX('I.KI 2017-18'!S$9:S$393,MATCH($B351,'I.KI 2017-18'!$B$9:$B$393,0)))),"")</f>
        <v>0</v>
      </c>
      <c r="AG351" s="193">
        <f>_xlfn.IFNA(IF($B351=$B$382,0,_xlfn.IFNA(INDEX('I.Supplementary 2017-18'!T$8:T$35,MATCH($B351,'I.Supplementary 2017-18'!$B$8:$B$35,0)),INDEX('I.KI 2017-18'!T$9:T$393,MATCH($B351,'I.KI 2017-18'!$B$9:$B$393,0)))),"")</f>
        <v>1.8702047166243987</v>
      </c>
      <c r="AH351" s="193">
        <f>_xlfn.IFNA(IF($B351=$B$382,0,_xlfn.IFNA(INDEX('I.Supplementary 2017-18'!U$8:U$35,MATCH($B351,'I.Supplementary 2017-18'!$B$8:$B$35,0)),INDEX('I.KI 2017-18'!U$9:U$393,MATCH($B351,'I.KI 2017-18'!$B$9:$B$393,0)))),"")</f>
        <v>0</v>
      </c>
      <c r="AI351" s="193">
        <f>_xlfn.IFNA(IF($B351=$B$382,0,_xlfn.IFNA(INDEX('I.Supplementary 2017-18'!V$8:V$35,MATCH($B351,'I.Supplementary 2017-18'!$B$8:$B$35,0)),INDEX('I.KI 2017-18'!V$9:V$393,MATCH($B351,'I.KI 2017-18'!$B$9:$B$393,0)))),"")</f>
        <v>0</v>
      </c>
      <c r="AJ351" s="157">
        <f>_xlfn.IFNA(IF($B351=$B$382,0,_xlfn.IFNA(INDEX('I.Supplementary 2017-18'!W$8:W$35,MATCH($B351,'I.Supplementary 2017-18'!$B$8:$B$35,0)),INDEX('I.KI 2017-18'!W$9:W$393,MATCH($B351,'I.KI 2017-18'!$B$9:$B$393,0)))),"")</f>
        <v>0</v>
      </c>
      <c r="AK351" s="156">
        <f>_xlfn.IFNA(IF($B351=$B$382,0,_xlfn.IFNA(INDEX('I.Supplementary 2017-18'!X$8:X$35,MATCH($B351,'I.Supplementary 2017-18'!$B$8:$B$35,0)),INDEX('I.KI 2017-18'!X$9:X$393,MATCH($B351,'I.KI 2017-18'!$B$9:$B$393,0)))),"")</f>
        <v>0</v>
      </c>
      <c r="AL351" s="193">
        <f>_xlfn.IFNA(IF($B351=$B$382,0,_xlfn.IFNA(INDEX('I.Supplementary 2017-18'!Y$8:Y$35,MATCH($B351,'I.Supplementary 2017-18'!$B$8:$B$35,0)),INDEX('I.KI 2017-18'!Y$9:Y$393,MATCH($B351,'I.KI 2017-18'!$B$9:$B$393,0)))),"")</f>
        <v>1.9311137256047921</v>
      </c>
      <c r="AM351" s="193">
        <f>_xlfn.IFNA(IF($B351=$B$382,0,_xlfn.IFNA(INDEX('I.Supplementary 2017-18'!Z$8:Z$35,MATCH($B351,'I.Supplementary 2017-18'!$B$8:$B$35,0)),INDEX('I.KI 2017-18'!Z$9:Z$393,MATCH($B351,'I.KI 2017-18'!$B$9:$B$393,0)))),"")</f>
        <v>0</v>
      </c>
      <c r="AN351" s="193">
        <f>_xlfn.IFNA(IF($B351=$B$382,0,_xlfn.IFNA(INDEX('I.Supplementary 2017-18'!AA$8:AA$35,MATCH($B351,'I.Supplementary 2017-18'!$B$8:$B$35,0)),INDEX('I.KI 2017-18'!AA$9:AA$393,MATCH($B351,'I.KI 2017-18'!$B$9:$B$393,0)))),"")</f>
        <v>0</v>
      </c>
      <c r="AO351" s="157">
        <f>_xlfn.IFNA(IF($B351=$B$382,0,_xlfn.IFNA(INDEX('I.Supplementary 2017-18'!AB$8:AB$35,MATCH($B351,'I.Supplementary 2017-18'!$B$8:$B$35,0)),INDEX('I.KI 2017-18'!AB$9:AB$393,MATCH($B351,'I.KI 2017-18'!$B$9:$B$393,0)))),"")</f>
        <v>0</v>
      </c>
      <c r="AP351" s="149"/>
      <c r="AQ351" s="156">
        <f>_xlfn.IFNA(IF($B351=$B$381,0,IF($B351=$B$382,0,_xlfn.IFNA(INDEX('I.Supplementary 2017-18'!I$8:I$35,MATCH($B351,'I.Supplementary 2017-18'!$B$8:$B$35,0)),INDEX('I.KI 2017-18'!I$9:I$393,MATCH($B351,'I.KI 2017-18'!$B$9:$B$393,0))))),"")</f>
        <v>6.0909008980393413E-2</v>
      </c>
      <c r="AR351" s="149">
        <f>_xlfn.IFNA(IF($B351=$B$381,0,IF($B351=$B$382,0,_xlfn.IFNA(INDEX('I.Supplementary 2017-18'!J$8:J$35,MATCH($B351,'I.Supplementary 2017-18'!$B$8:$B$35,0)),INDEX('I.KI 2017-18'!J$9:J$393,MATCH($B351,'I.KI 2017-18'!$B$9:$B$393,0))))),"")</f>
        <v>1.8702047166243987</v>
      </c>
      <c r="AS351" s="157">
        <f>_xlfn.IFNA(IF($B351=$B$381,0,IF($B351=$B$382,0,_xlfn.IFNA(INDEX('I.Supplementary 2017-18'!H$8:H$35,MATCH($B351,'I.Supplementary 2017-18'!$B$8:$B$35,0)),INDEX('I.KI 2017-18'!H$9:H$393,MATCH($B351,'I.KI 2017-18'!$B$9:$B$393,0))))),"")</f>
        <v>1.9311137256047921</v>
      </c>
      <c r="AT351" s="149"/>
      <c r="AU351" s="156">
        <f>_xlfn.IFNA(_xlfn.IFNA(INDEX('I.Supplementary 2018-19'!P$8:P$157,MATCH($B351,'I.Supplementary 2018-19'!$B$8:$B$157,0)),INDEX('I.KI 2018-19'!P$9:P$393,MATCH($B351,'I.KI 2018-19'!$B$9:$B$393,0))),"")</f>
        <v>0</v>
      </c>
      <c r="AV351" s="193">
        <f>_xlfn.IFNA(_xlfn.IFNA(INDEX('I.Supplementary 2018-19'!Q$8:Q$157,MATCH($B351,'I.Supplementary 2018-19'!$B$8:$B$157,0)),INDEX('I.KI 2018-19'!Q$9:Q$393,MATCH($B351,'I.KI 2018-19'!$B$9:$B$393,0))),"")</f>
        <v>0</v>
      </c>
      <c r="AW351" s="193">
        <f>_xlfn.IFNA(_xlfn.IFNA(INDEX('I.Supplementary 2018-19'!R$8:R$157,MATCH($B351,'I.Supplementary 2018-19'!$B$8:$B$157,0)),INDEX('I.KI 2018-19'!R$9:R$393,MATCH($B351,'I.KI 2018-19'!$B$9:$B$393,0))),"")</f>
        <v>0</v>
      </c>
      <c r="AX351" s="193">
        <f>_xlfn.IFNA(_xlfn.IFNA(INDEX('I.Supplementary 2018-19'!S$8:S$157,MATCH($B351,'I.Supplementary 2018-19'!$B$8:$B$157,0)),INDEX('I.KI 2018-19'!S$9:S$393,MATCH($B351,'I.KI 2018-19'!$B$9:$B$393,0))),"")</f>
        <v>0</v>
      </c>
      <c r="AY351" s="157">
        <f>_xlfn.IFNA(_xlfn.IFNA(INDEX('I.Supplementary 2018-19'!T$8:T$157,MATCH($B351,'I.Supplementary 2018-19'!$B$8:$B$157,0)),INDEX('I.KI 2018-19'!T$9:T$393,MATCH($B351,'I.KI 2018-19'!$B$9:$B$393,0))),"")</f>
        <v>0</v>
      </c>
      <c r="AZ351" s="156">
        <f>_xlfn.IFNA(_xlfn.IFNA(INDEX('I.Supplementary 2018-19'!U$8:U$157,MATCH($B351,'I.Supplementary 2018-19'!$B$8:$B$157,0)),INDEX('I.KI 2018-19'!U$9:U$393,MATCH($B351,'I.KI 2018-19'!$B$9:$B$393,0))),"")</f>
        <v>0</v>
      </c>
      <c r="BA351" s="193">
        <f>_xlfn.IFNA(_xlfn.IFNA(INDEX('I.Supplementary 2018-19'!V$8:V$157,MATCH($B351,'I.Supplementary 2018-19'!$B$8:$B$157,0)),INDEX('I.KI 2018-19'!V$9:V$393,MATCH($B351,'I.KI 2018-19'!$B$9:$B$393,0))),"")</f>
        <v>1.9263911244199814</v>
      </c>
      <c r="BB351" s="193">
        <f>_xlfn.IFNA(_xlfn.IFNA(INDEX('I.Supplementary 2018-19'!W$8:W$157,MATCH($B351,'I.Supplementary 2018-19'!$B$8:$B$157,0)),INDEX('I.KI 2018-19'!W$9:W$393,MATCH($B351,'I.KI 2018-19'!$B$9:$B$393,0))),"")</f>
        <v>0</v>
      </c>
      <c r="BC351" s="193">
        <f>_xlfn.IFNA(_xlfn.IFNA(INDEX('I.Supplementary 2018-19'!X$8:X$157,MATCH($B351,'I.Supplementary 2018-19'!$B$8:$B$157,0)),INDEX('I.KI 2018-19'!X$9:X$393,MATCH($B351,'I.KI 2018-19'!$B$9:$B$393,0))),"")</f>
        <v>0</v>
      </c>
      <c r="BD351" s="157">
        <f>_xlfn.IFNA(_xlfn.IFNA(INDEX('I.Supplementary 2018-19'!Y$8:Y$157,MATCH($B351,'I.Supplementary 2018-19'!$B$8:$B$157,0)),INDEX('I.KI 2018-19'!Y$9:Y$393,MATCH($B351,'I.KI 2018-19'!$B$9:$B$393,0))),"")</f>
        <v>0</v>
      </c>
      <c r="BE351" s="156">
        <f>_xlfn.IFNA(_xlfn.IFNA(INDEX('I.Supplementary 2018-19'!Z$8:Z$157,MATCH($B351,'I.Supplementary 2018-19'!$B$8:$B$157,0)),INDEX('I.KI 2018-19'!Z$9:Z$393,MATCH($B351,'I.KI 2018-19'!$B$9:$B$393,0))),"")</f>
        <v>0</v>
      </c>
      <c r="BF351" s="193">
        <f>_xlfn.IFNA(_xlfn.IFNA(INDEX('I.Supplementary 2018-19'!AA$8:AA$157,MATCH($B351,'I.Supplementary 2018-19'!$B$8:$B$157,0)),INDEX('I.KI 2018-19'!AA$9:AA$393,MATCH($B351,'I.KI 2018-19'!$B$9:$B$393,0))),"")</f>
        <v>1.9263911244199814</v>
      </c>
      <c r="BG351" s="193">
        <f>_xlfn.IFNA(_xlfn.IFNA(INDEX('I.Supplementary 2018-19'!AB$8:AB$157,MATCH($B351,'I.Supplementary 2018-19'!$B$8:$B$157,0)),INDEX('I.KI 2018-19'!AB$9:AB$393,MATCH($B351,'I.KI 2018-19'!$B$9:$B$393,0))),"")</f>
        <v>0</v>
      </c>
      <c r="BH351" s="193">
        <f>_xlfn.IFNA(_xlfn.IFNA(INDEX('I.Supplementary 2018-19'!AC$8:AC$157,MATCH($B351,'I.Supplementary 2018-19'!$B$8:$B$157,0)),INDEX('I.KI 2018-19'!AC$9:AC$393,MATCH($B351,'I.KI 2018-19'!$B$9:$B$393,0))),"")</f>
        <v>0</v>
      </c>
      <c r="BI351" s="157">
        <f>_xlfn.IFNA(_xlfn.IFNA(INDEX('I.Supplementary 2018-19'!AD$8:AD$157,MATCH($B351,'I.Supplementary 2018-19'!$B$8:$B$157,0)),INDEX('I.KI 2018-19'!AD$9:AD$393,MATCH($B351,'I.KI 2018-19'!$B$9:$B$393,0))),"")</f>
        <v>0</v>
      </c>
      <c r="BJ351" s="149"/>
      <c r="BK351" s="156">
        <f>_xlfn.IFNA(IF($B351=$B$381,0,IF($B351=$B$382,0,_xlfn.IFNA(INDEX('I.Supplementary 2018-19'!I$8:I$157,MATCH($B351,'I.Supplementary 2018-19'!$B$8:$B$157,0)),INDEX('I.KI 2018-19'!I$9:I$393,MATCH($B351,'I.KI 2018-19'!$B$9:$B$393,0))))),"")</f>
        <v>0</v>
      </c>
      <c r="BL351" s="149">
        <f>_xlfn.IFNA(IF($B351=$B$381,0,IF($B351=$B$382,0,_xlfn.IFNA(INDEX('I.Supplementary 2018-19'!J$8:J$157,MATCH($B351,'I.Supplementary 2018-19'!$B$8:$B$157,0)),INDEX('I.KI 2018-19'!J$9:J$393,MATCH($B351,'I.KI 2018-19'!$B$9:$B$393,0))))),"")</f>
        <v>1.9263911244199814</v>
      </c>
      <c r="BM351" s="157">
        <f>_xlfn.IFNA(IF($B351=$B$381,0,IF($B351=$B$382,0,_xlfn.IFNA(INDEX('I.Supplementary 2018-19'!H$8:H$157,MATCH($B351,'I.Supplementary 2018-19'!$B$8:$B$157,0)),INDEX('I.KI 2018-19'!H$9:H$393,MATCH($B351,'I.KI 2018-19'!$B$9:$B$393,0))))),"")</f>
        <v>1.9263911244199814</v>
      </c>
    </row>
    <row r="352" spans="2:65">
      <c r="B352" s="121" t="str">
        <f>'Calculations for 2021-22'!B352</f>
        <v>E1437</v>
      </c>
      <c r="C352" s="160" t="str">
        <f>'Calculations for 2021-22'!D352</f>
        <v>E1437</v>
      </c>
      <c r="D352" t="str">
        <f>'Calculations for 2021-22'!E352</f>
        <v>SD</v>
      </c>
      <c r="E352" t="str">
        <f>'Calculations for 2021-22'!F352</f>
        <v>P1914</v>
      </c>
      <c r="F352" s="120" t="str">
        <f>'Calculations for 2021-22'!H352</f>
        <v>Wealden</v>
      </c>
      <c r="G352" s="156">
        <f>_xlfn.IFNA(INDEX('I.KI 2016-17'!M$8:M$391,MATCH($B352,'I.KI 2016-17'!$B$8:$B$391,0)),"")</f>
        <v>0</v>
      </c>
      <c r="H352" s="149">
        <f>_xlfn.IFNA(INDEX('I.KI 2016-17'!N$8:N$391,MATCH($B352,'I.KI 2016-17'!$B$8:$B$391,0)),"")</f>
        <v>1.2133222257610001</v>
      </c>
      <c r="I352" s="149">
        <f>_xlfn.IFNA(INDEX('I.KI 2016-17'!O$8:O$391,MATCH($B352,'I.KI 2016-17'!$B$8:$B$391,0)),"")</f>
        <v>0</v>
      </c>
      <c r="J352" s="149">
        <f>_xlfn.IFNA(INDEX('I.KI 2016-17'!P$8:P$391,MATCH($B352,'I.KI 2016-17'!$B$8:$B$391,0)),"")</f>
        <v>0</v>
      </c>
      <c r="K352" s="157">
        <f>_xlfn.IFNA(INDEX('I.KI 2016-17'!Q$8:Q$391,MATCH($B352,'I.KI 2016-17'!$B$8:$B$391,0)),"")</f>
        <v>0</v>
      </c>
      <c r="L352" s="156">
        <f>_xlfn.IFNA(INDEX('I.KI 2016-17'!R$8:R$391,MATCH($B352,'I.KI 2016-17'!$B$8:$B$391,0)),"")</f>
        <v>0</v>
      </c>
      <c r="M352" s="193">
        <f>_xlfn.IFNA(INDEX('I.KI 2016-17'!S$8:S$391,MATCH($B352,'I.KI 2016-17'!$B$8:$B$391,0)),"")</f>
        <v>2.7024216593269998</v>
      </c>
      <c r="N352" s="193">
        <f>_xlfn.IFNA(INDEX('I.KI 2016-17'!T$8:T$391,MATCH($B352,'I.KI 2016-17'!$B$8:$B$391,0)),"")</f>
        <v>0</v>
      </c>
      <c r="O352" s="193">
        <f>_xlfn.IFNA(INDEX('I.KI 2016-17'!U$8:U$391,MATCH($B352,'I.KI 2016-17'!$B$8:$B$391,0)),"")</f>
        <v>0</v>
      </c>
      <c r="P352" s="157">
        <f>_xlfn.IFNA(INDEX('I.KI 2016-17'!V$8:V$391,MATCH($B352,'I.KI 2016-17'!$B$8:$B$391,0)),"")</f>
        <v>0</v>
      </c>
      <c r="Q352" s="156">
        <f>_xlfn.IFNA(INDEX('I.KI 2016-17'!W$8:W$391,MATCH($B352,'I.KI 2016-17'!$B$8:$B$391,0)),"")</f>
        <v>0</v>
      </c>
      <c r="R352" s="193">
        <f>_xlfn.IFNA(INDEX('I.KI 2016-17'!X$8:X$391,MATCH($B352,'I.KI 2016-17'!$B$8:$B$391,0)),"")</f>
        <v>3.9157438850880002</v>
      </c>
      <c r="S352" s="193">
        <f>_xlfn.IFNA(INDEX('I.KI 2016-17'!Y$8:Y$391,MATCH($B352,'I.KI 2016-17'!$B$8:$B$391,0)),"")</f>
        <v>0</v>
      </c>
      <c r="T352" s="193">
        <f>_xlfn.IFNA(INDEX('I.KI 2016-17'!Z$8:Z$391,MATCH($B352,'I.KI 2016-17'!$B$8:$B$391,0)),"")</f>
        <v>0</v>
      </c>
      <c r="U352" s="157">
        <f>_xlfn.IFNA(INDEX('I.KI 2016-17'!AA$8:AA$391,MATCH($B352,'I.KI 2016-17'!$B$8:$B$391,0)),"")</f>
        <v>0</v>
      </c>
      <c r="V352" s="149"/>
      <c r="W352" s="154">
        <f>_xlfn.IFNA(INDEX('I.KI 2016-17'!$H$8:$H$391,MATCH(B352,'I.KI 2016-17'!$B$8:$B$391,0)),"")</f>
        <v>1.2133222257610001</v>
      </c>
      <c r="X352" s="153">
        <f>_xlfn.IFNA(INDEX('I.KI 2016-17'!$I$8:$I$391,MATCH(B352,'I.KI 2016-17'!$B$8:$B$391,0)),"")</f>
        <v>2.7024216593269998</v>
      </c>
      <c r="Y352" s="155">
        <f>_xlfn.IFNA(INDEX('I.KI 2016-17'!$G$8:$G$391,MATCH(B352,'I.KI 2016-17'!$B$8:$B$391,0)),"")</f>
        <v>3.9157438850880002</v>
      </c>
      <c r="Z352" s="149"/>
      <c r="AA352" s="156">
        <f>_xlfn.IFNA(IF($B352=$B$382,0,_xlfn.IFNA(INDEX('I.Supplementary 2017-18'!N$8:N$35,MATCH($B352,'I.Supplementary 2017-18'!$B$8:$B$35,0)),INDEX('I.KI 2017-18'!N$9:N$393,MATCH($B352,'I.KI 2017-18'!$B$9:$B$393,0)))),"")</f>
        <v>0</v>
      </c>
      <c r="AB352" s="193">
        <f>_xlfn.IFNA(IF($B352=$B$382,0,_xlfn.IFNA(INDEX('I.Supplementary 2017-18'!O$8:O$35,MATCH($B352,'I.Supplementary 2017-18'!$B$8:$B$35,0)),INDEX('I.KI 2017-18'!O$9:O$393,MATCH($B352,'I.KI 2017-18'!$B$9:$B$393,0)))),"")</f>
        <v>0.28772412140093745</v>
      </c>
      <c r="AC352" s="193">
        <f>_xlfn.IFNA(IF($B352=$B$382,0,_xlfn.IFNA(INDEX('I.Supplementary 2017-18'!P$8:P$35,MATCH($B352,'I.Supplementary 2017-18'!$B$8:$B$35,0)),INDEX('I.KI 2017-18'!P$9:P$393,MATCH($B352,'I.KI 2017-18'!$B$9:$B$393,0)))),"")</f>
        <v>0</v>
      </c>
      <c r="AD352" s="193">
        <f>_xlfn.IFNA(IF($B352=$B$382,0,_xlfn.IFNA(INDEX('I.Supplementary 2017-18'!Q$8:Q$35,MATCH($B352,'I.Supplementary 2017-18'!$B$8:$B$35,0)),INDEX('I.KI 2017-18'!Q$9:Q$393,MATCH($B352,'I.KI 2017-18'!$B$9:$B$393,0)))),"")</f>
        <v>0</v>
      </c>
      <c r="AE352" s="157">
        <f>_xlfn.IFNA(IF($B352=$B$382,0,_xlfn.IFNA(INDEX('I.Supplementary 2017-18'!R$8:R$35,MATCH($B352,'I.Supplementary 2017-18'!$B$8:$B$35,0)),INDEX('I.KI 2017-18'!R$9:R$393,MATCH($B352,'I.KI 2017-18'!$B$9:$B$393,0)))),"")</f>
        <v>0</v>
      </c>
      <c r="AF352" s="156">
        <f>_xlfn.IFNA(IF($B352=$B$382,0,_xlfn.IFNA(INDEX('I.Supplementary 2017-18'!S$8:S$35,MATCH($B352,'I.Supplementary 2017-18'!$B$8:$B$35,0)),INDEX('I.KI 2017-18'!S$9:S$393,MATCH($B352,'I.KI 2017-18'!$B$9:$B$393,0)))),"")</f>
        <v>0</v>
      </c>
      <c r="AG352" s="193">
        <f>_xlfn.IFNA(IF($B352=$B$382,0,_xlfn.IFNA(INDEX('I.Supplementary 2017-18'!T$8:T$35,MATCH($B352,'I.Supplementary 2017-18'!$B$8:$B$35,0)),INDEX('I.KI 2017-18'!T$9:T$393,MATCH($B352,'I.KI 2017-18'!$B$9:$B$393,0)))),"")</f>
        <v>2.7575943665474663</v>
      </c>
      <c r="AH352" s="193">
        <f>_xlfn.IFNA(IF($B352=$B$382,0,_xlfn.IFNA(INDEX('I.Supplementary 2017-18'!U$8:U$35,MATCH($B352,'I.Supplementary 2017-18'!$B$8:$B$35,0)),INDEX('I.KI 2017-18'!U$9:U$393,MATCH($B352,'I.KI 2017-18'!$B$9:$B$393,0)))),"")</f>
        <v>0</v>
      </c>
      <c r="AI352" s="193">
        <f>_xlfn.IFNA(IF($B352=$B$382,0,_xlfn.IFNA(INDEX('I.Supplementary 2017-18'!V$8:V$35,MATCH($B352,'I.Supplementary 2017-18'!$B$8:$B$35,0)),INDEX('I.KI 2017-18'!V$9:V$393,MATCH($B352,'I.KI 2017-18'!$B$9:$B$393,0)))),"")</f>
        <v>0</v>
      </c>
      <c r="AJ352" s="157">
        <f>_xlfn.IFNA(IF($B352=$B$382,0,_xlfn.IFNA(INDEX('I.Supplementary 2017-18'!W$8:W$35,MATCH($B352,'I.Supplementary 2017-18'!$B$8:$B$35,0)),INDEX('I.KI 2017-18'!W$9:W$393,MATCH($B352,'I.KI 2017-18'!$B$9:$B$393,0)))),"")</f>
        <v>0</v>
      </c>
      <c r="AK352" s="156">
        <f>_xlfn.IFNA(IF($B352=$B$382,0,_xlfn.IFNA(INDEX('I.Supplementary 2017-18'!X$8:X$35,MATCH($B352,'I.Supplementary 2017-18'!$B$8:$B$35,0)),INDEX('I.KI 2017-18'!X$9:X$393,MATCH($B352,'I.KI 2017-18'!$B$9:$B$393,0)))),"")</f>
        <v>0</v>
      </c>
      <c r="AL352" s="193">
        <f>_xlfn.IFNA(IF($B352=$B$382,0,_xlfn.IFNA(INDEX('I.Supplementary 2017-18'!Y$8:Y$35,MATCH($B352,'I.Supplementary 2017-18'!$B$8:$B$35,0)),INDEX('I.KI 2017-18'!Y$9:Y$393,MATCH($B352,'I.KI 2017-18'!$B$9:$B$393,0)))),"")</f>
        <v>3.0453184879484039</v>
      </c>
      <c r="AM352" s="193">
        <f>_xlfn.IFNA(IF($B352=$B$382,0,_xlfn.IFNA(INDEX('I.Supplementary 2017-18'!Z$8:Z$35,MATCH($B352,'I.Supplementary 2017-18'!$B$8:$B$35,0)),INDEX('I.KI 2017-18'!Z$9:Z$393,MATCH($B352,'I.KI 2017-18'!$B$9:$B$393,0)))),"")</f>
        <v>0</v>
      </c>
      <c r="AN352" s="193">
        <f>_xlfn.IFNA(IF($B352=$B$382,0,_xlfn.IFNA(INDEX('I.Supplementary 2017-18'!AA$8:AA$35,MATCH($B352,'I.Supplementary 2017-18'!$B$8:$B$35,0)),INDEX('I.KI 2017-18'!AA$9:AA$393,MATCH($B352,'I.KI 2017-18'!$B$9:$B$393,0)))),"")</f>
        <v>0</v>
      </c>
      <c r="AO352" s="157">
        <f>_xlfn.IFNA(IF($B352=$B$382,0,_xlfn.IFNA(INDEX('I.Supplementary 2017-18'!AB$8:AB$35,MATCH($B352,'I.Supplementary 2017-18'!$B$8:$B$35,0)),INDEX('I.KI 2017-18'!AB$9:AB$393,MATCH($B352,'I.KI 2017-18'!$B$9:$B$393,0)))),"")</f>
        <v>0</v>
      </c>
      <c r="AP352" s="149"/>
      <c r="AQ352" s="156">
        <f>_xlfn.IFNA(IF($B352=$B$381,0,IF($B352=$B$382,0,_xlfn.IFNA(INDEX('I.Supplementary 2017-18'!I$8:I$35,MATCH($B352,'I.Supplementary 2017-18'!$B$8:$B$35,0)),INDEX('I.KI 2017-18'!I$9:I$393,MATCH($B352,'I.KI 2017-18'!$B$9:$B$393,0))))),"")</f>
        <v>0.28772412140093745</v>
      </c>
      <c r="AR352" s="149">
        <f>_xlfn.IFNA(IF($B352=$B$381,0,IF($B352=$B$382,0,_xlfn.IFNA(INDEX('I.Supplementary 2017-18'!J$8:J$35,MATCH($B352,'I.Supplementary 2017-18'!$B$8:$B$35,0)),INDEX('I.KI 2017-18'!J$9:J$393,MATCH($B352,'I.KI 2017-18'!$B$9:$B$393,0))))),"")</f>
        <v>2.7575943665474663</v>
      </c>
      <c r="AS352" s="157">
        <f>_xlfn.IFNA(IF($B352=$B$381,0,IF($B352=$B$382,0,_xlfn.IFNA(INDEX('I.Supplementary 2017-18'!H$8:H$35,MATCH($B352,'I.Supplementary 2017-18'!$B$8:$B$35,0)),INDEX('I.KI 2017-18'!H$9:H$393,MATCH($B352,'I.KI 2017-18'!$B$9:$B$393,0))))),"")</f>
        <v>3.0453184879484039</v>
      </c>
      <c r="AT352" s="149"/>
      <c r="AU352" s="156">
        <f>_xlfn.IFNA(_xlfn.IFNA(INDEX('I.Supplementary 2018-19'!P$8:P$157,MATCH($B352,'I.Supplementary 2018-19'!$B$8:$B$157,0)),INDEX('I.KI 2018-19'!P$9:P$393,MATCH($B352,'I.KI 2018-19'!$B$9:$B$393,0))),"")</f>
        <v>0</v>
      </c>
      <c r="AV352" s="193">
        <f>_xlfn.IFNA(_xlfn.IFNA(INDEX('I.Supplementary 2018-19'!Q$8:Q$157,MATCH($B352,'I.Supplementary 2018-19'!$B$8:$B$157,0)),INDEX('I.KI 2018-19'!Q$9:Q$393,MATCH($B352,'I.KI 2018-19'!$B$9:$B$393,0))),"")</f>
        <v>0</v>
      </c>
      <c r="AW352" s="193">
        <f>_xlfn.IFNA(_xlfn.IFNA(INDEX('I.Supplementary 2018-19'!R$8:R$157,MATCH($B352,'I.Supplementary 2018-19'!$B$8:$B$157,0)),INDEX('I.KI 2018-19'!R$9:R$393,MATCH($B352,'I.KI 2018-19'!$B$9:$B$393,0))),"")</f>
        <v>0</v>
      </c>
      <c r="AX352" s="193">
        <f>_xlfn.IFNA(_xlfn.IFNA(INDEX('I.Supplementary 2018-19'!S$8:S$157,MATCH($B352,'I.Supplementary 2018-19'!$B$8:$B$157,0)),INDEX('I.KI 2018-19'!S$9:S$393,MATCH($B352,'I.KI 2018-19'!$B$9:$B$393,0))),"")</f>
        <v>0</v>
      </c>
      <c r="AY352" s="157">
        <f>_xlfn.IFNA(_xlfn.IFNA(INDEX('I.Supplementary 2018-19'!T$8:T$157,MATCH($B352,'I.Supplementary 2018-19'!$B$8:$B$157,0)),INDEX('I.KI 2018-19'!T$9:T$393,MATCH($B352,'I.KI 2018-19'!$B$9:$B$393,0))),"")</f>
        <v>0</v>
      </c>
      <c r="AZ352" s="156">
        <f>_xlfn.IFNA(_xlfn.IFNA(INDEX('I.Supplementary 2018-19'!U$8:U$157,MATCH($B352,'I.Supplementary 2018-19'!$B$8:$B$157,0)),INDEX('I.KI 2018-19'!U$9:U$393,MATCH($B352,'I.KI 2018-19'!$B$9:$B$393,0))),"")</f>
        <v>0</v>
      </c>
      <c r="BA352" s="193">
        <f>_xlfn.IFNA(_xlfn.IFNA(INDEX('I.Supplementary 2018-19'!V$8:V$157,MATCH($B352,'I.Supplementary 2018-19'!$B$8:$B$157,0)),INDEX('I.KI 2018-19'!V$9:V$393,MATCH($B352,'I.KI 2018-19'!$B$9:$B$393,0))),"")</f>
        <v>2.840440549233441</v>
      </c>
      <c r="BB352" s="193">
        <f>_xlfn.IFNA(_xlfn.IFNA(INDEX('I.Supplementary 2018-19'!W$8:W$157,MATCH($B352,'I.Supplementary 2018-19'!$B$8:$B$157,0)),INDEX('I.KI 2018-19'!W$9:W$393,MATCH($B352,'I.KI 2018-19'!$B$9:$B$393,0))),"")</f>
        <v>0</v>
      </c>
      <c r="BC352" s="193">
        <f>_xlfn.IFNA(_xlfn.IFNA(INDEX('I.Supplementary 2018-19'!X$8:X$157,MATCH($B352,'I.Supplementary 2018-19'!$B$8:$B$157,0)),INDEX('I.KI 2018-19'!X$9:X$393,MATCH($B352,'I.KI 2018-19'!$B$9:$B$393,0))),"")</f>
        <v>0</v>
      </c>
      <c r="BD352" s="157">
        <f>_xlfn.IFNA(_xlfn.IFNA(INDEX('I.Supplementary 2018-19'!Y$8:Y$157,MATCH($B352,'I.Supplementary 2018-19'!$B$8:$B$157,0)),INDEX('I.KI 2018-19'!Y$9:Y$393,MATCH($B352,'I.KI 2018-19'!$B$9:$B$393,0))),"")</f>
        <v>0</v>
      </c>
      <c r="BE352" s="156">
        <f>_xlfn.IFNA(_xlfn.IFNA(INDEX('I.Supplementary 2018-19'!Z$8:Z$157,MATCH($B352,'I.Supplementary 2018-19'!$B$8:$B$157,0)),INDEX('I.KI 2018-19'!Z$9:Z$393,MATCH($B352,'I.KI 2018-19'!$B$9:$B$393,0))),"")</f>
        <v>0</v>
      </c>
      <c r="BF352" s="193">
        <f>_xlfn.IFNA(_xlfn.IFNA(INDEX('I.Supplementary 2018-19'!AA$8:AA$157,MATCH($B352,'I.Supplementary 2018-19'!$B$8:$B$157,0)),INDEX('I.KI 2018-19'!AA$9:AA$393,MATCH($B352,'I.KI 2018-19'!$B$9:$B$393,0))),"")</f>
        <v>2.840440549233441</v>
      </c>
      <c r="BG352" s="193">
        <f>_xlfn.IFNA(_xlfn.IFNA(INDEX('I.Supplementary 2018-19'!AB$8:AB$157,MATCH($B352,'I.Supplementary 2018-19'!$B$8:$B$157,0)),INDEX('I.KI 2018-19'!AB$9:AB$393,MATCH($B352,'I.KI 2018-19'!$B$9:$B$393,0))),"")</f>
        <v>0</v>
      </c>
      <c r="BH352" s="193">
        <f>_xlfn.IFNA(_xlfn.IFNA(INDEX('I.Supplementary 2018-19'!AC$8:AC$157,MATCH($B352,'I.Supplementary 2018-19'!$B$8:$B$157,0)),INDEX('I.KI 2018-19'!AC$9:AC$393,MATCH($B352,'I.KI 2018-19'!$B$9:$B$393,0))),"")</f>
        <v>0</v>
      </c>
      <c r="BI352" s="157">
        <f>_xlfn.IFNA(_xlfn.IFNA(INDEX('I.Supplementary 2018-19'!AD$8:AD$157,MATCH($B352,'I.Supplementary 2018-19'!$B$8:$B$157,0)),INDEX('I.KI 2018-19'!AD$9:AD$393,MATCH($B352,'I.KI 2018-19'!$B$9:$B$393,0))),"")</f>
        <v>0</v>
      </c>
      <c r="BJ352" s="149"/>
      <c r="BK352" s="156">
        <f>_xlfn.IFNA(IF($B352=$B$381,0,IF($B352=$B$382,0,_xlfn.IFNA(INDEX('I.Supplementary 2018-19'!I$8:I$157,MATCH($B352,'I.Supplementary 2018-19'!$B$8:$B$157,0)),INDEX('I.KI 2018-19'!I$9:I$393,MATCH($B352,'I.KI 2018-19'!$B$9:$B$393,0))))),"")</f>
        <v>0</v>
      </c>
      <c r="BL352" s="149">
        <f>_xlfn.IFNA(IF($B352=$B$381,0,IF($B352=$B$382,0,_xlfn.IFNA(INDEX('I.Supplementary 2018-19'!J$8:J$157,MATCH($B352,'I.Supplementary 2018-19'!$B$8:$B$157,0)),INDEX('I.KI 2018-19'!J$9:J$393,MATCH($B352,'I.KI 2018-19'!$B$9:$B$393,0))))),"")</f>
        <v>2.840440549233441</v>
      </c>
      <c r="BM352" s="157">
        <f>_xlfn.IFNA(IF($B352=$B$381,0,IF($B352=$B$382,0,_xlfn.IFNA(INDEX('I.Supplementary 2018-19'!H$8:H$157,MATCH($B352,'I.Supplementary 2018-19'!$B$8:$B$157,0)),INDEX('I.KI 2018-19'!H$9:H$393,MATCH($B352,'I.KI 2018-19'!$B$9:$B$393,0))))),"")</f>
        <v>2.840440549233441</v>
      </c>
    </row>
    <row r="353" spans="2:65">
      <c r="B353" s="121" t="str">
        <f>'Calculations for 2021-22'!B353</f>
        <v>E2837</v>
      </c>
      <c r="C353" s="160" t="str">
        <f>'Calculations for 2021-22'!D353</f>
        <v>E2837</v>
      </c>
      <c r="D353" t="str">
        <f>'Calculations for 2021-22'!E353</f>
        <v>SD</v>
      </c>
      <c r="E353" t="str">
        <f>'Calculations for 2021-22'!F353</f>
        <v>P1907</v>
      </c>
      <c r="F353" s="120" t="str">
        <f>'Calculations for 2021-22'!H353</f>
        <v>Wellingborough</v>
      </c>
      <c r="G353" s="156">
        <f>_xlfn.IFNA(INDEX('I.KI 2016-17'!M$8:M$391,MATCH($B353,'I.KI 2016-17'!$B$8:$B$391,0)),"")</f>
        <v>0</v>
      </c>
      <c r="H353" s="149">
        <f>_xlfn.IFNA(INDEX('I.KI 2016-17'!N$8:N$391,MATCH($B353,'I.KI 2016-17'!$B$8:$B$391,0)),"")</f>
        <v>1.238676174136</v>
      </c>
      <c r="I353" s="149">
        <f>_xlfn.IFNA(INDEX('I.KI 2016-17'!O$8:O$391,MATCH($B353,'I.KI 2016-17'!$B$8:$B$391,0)),"")</f>
        <v>0</v>
      </c>
      <c r="J353" s="149">
        <f>_xlfn.IFNA(INDEX('I.KI 2016-17'!P$8:P$391,MATCH($B353,'I.KI 2016-17'!$B$8:$B$391,0)),"")</f>
        <v>0</v>
      </c>
      <c r="K353" s="157">
        <f>_xlfn.IFNA(INDEX('I.KI 2016-17'!Q$8:Q$391,MATCH($B353,'I.KI 2016-17'!$B$8:$B$391,0)),"")</f>
        <v>0</v>
      </c>
      <c r="L353" s="156">
        <f>_xlfn.IFNA(INDEX('I.KI 2016-17'!R$8:R$391,MATCH($B353,'I.KI 2016-17'!$B$8:$B$391,0)),"")</f>
        <v>0</v>
      </c>
      <c r="M353" s="193">
        <f>_xlfn.IFNA(INDEX('I.KI 2016-17'!S$8:S$391,MATCH($B353,'I.KI 2016-17'!$B$8:$B$391,0)),"")</f>
        <v>2.21516557133</v>
      </c>
      <c r="N353" s="193">
        <f>_xlfn.IFNA(INDEX('I.KI 2016-17'!T$8:T$391,MATCH($B353,'I.KI 2016-17'!$B$8:$B$391,0)),"")</f>
        <v>0</v>
      </c>
      <c r="O353" s="193">
        <f>_xlfn.IFNA(INDEX('I.KI 2016-17'!U$8:U$391,MATCH($B353,'I.KI 2016-17'!$B$8:$B$391,0)),"")</f>
        <v>0</v>
      </c>
      <c r="P353" s="157">
        <f>_xlfn.IFNA(INDEX('I.KI 2016-17'!V$8:V$391,MATCH($B353,'I.KI 2016-17'!$B$8:$B$391,0)),"")</f>
        <v>0</v>
      </c>
      <c r="Q353" s="156">
        <f>_xlfn.IFNA(INDEX('I.KI 2016-17'!W$8:W$391,MATCH($B353,'I.KI 2016-17'!$B$8:$B$391,0)),"")</f>
        <v>0</v>
      </c>
      <c r="R353" s="193">
        <f>_xlfn.IFNA(INDEX('I.KI 2016-17'!X$8:X$391,MATCH($B353,'I.KI 2016-17'!$B$8:$B$391,0)),"")</f>
        <v>3.4538417454659998</v>
      </c>
      <c r="S353" s="193">
        <f>_xlfn.IFNA(INDEX('I.KI 2016-17'!Y$8:Y$391,MATCH($B353,'I.KI 2016-17'!$B$8:$B$391,0)),"")</f>
        <v>0</v>
      </c>
      <c r="T353" s="193">
        <f>_xlfn.IFNA(INDEX('I.KI 2016-17'!Z$8:Z$391,MATCH($B353,'I.KI 2016-17'!$B$8:$B$391,0)),"")</f>
        <v>0</v>
      </c>
      <c r="U353" s="157">
        <f>_xlfn.IFNA(INDEX('I.KI 2016-17'!AA$8:AA$391,MATCH($B353,'I.KI 2016-17'!$B$8:$B$391,0)),"")</f>
        <v>0</v>
      </c>
      <c r="V353" s="149"/>
      <c r="W353" s="154">
        <f>_xlfn.IFNA(INDEX('I.KI 2016-17'!$H$8:$H$391,MATCH(B353,'I.KI 2016-17'!$B$8:$B$391,0)),"")</f>
        <v>1.238676174136</v>
      </c>
      <c r="X353" s="153">
        <f>_xlfn.IFNA(INDEX('I.KI 2016-17'!$I$8:$I$391,MATCH(B353,'I.KI 2016-17'!$B$8:$B$391,0)),"")</f>
        <v>2.21516557133</v>
      </c>
      <c r="Y353" s="155">
        <f>_xlfn.IFNA(INDEX('I.KI 2016-17'!$G$8:$G$391,MATCH(B353,'I.KI 2016-17'!$B$8:$B$391,0)),"")</f>
        <v>3.4538417454659998</v>
      </c>
      <c r="Z353" s="149"/>
      <c r="AA353" s="156">
        <f>_xlfn.IFNA(IF($B353=$B$382,0,_xlfn.IFNA(INDEX('I.Supplementary 2017-18'!N$8:N$35,MATCH($B353,'I.Supplementary 2017-18'!$B$8:$B$35,0)),INDEX('I.KI 2017-18'!N$9:N$393,MATCH($B353,'I.KI 2017-18'!$B$9:$B$393,0)))),"")</f>
        <v>0</v>
      </c>
      <c r="AB353" s="193">
        <f>_xlfn.IFNA(IF($B353=$B$382,0,_xlfn.IFNA(INDEX('I.Supplementary 2017-18'!O$8:O$35,MATCH($B353,'I.Supplementary 2017-18'!$B$8:$B$35,0)),INDEX('I.KI 2017-18'!O$9:O$393,MATCH($B353,'I.KI 2017-18'!$B$9:$B$393,0)))),"")</f>
        <v>0.80605487099716677</v>
      </c>
      <c r="AC353" s="193">
        <f>_xlfn.IFNA(IF($B353=$B$382,0,_xlfn.IFNA(INDEX('I.Supplementary 2017-18'!P$8:P$35,MATCH($B353,'I.Supplementary 2017-18'!$B$8:$B$35,0)),INDEX('I.KI 2017-18'!P$9:P$393,MATCH($B353,'I.KI 2017-18'!$B$9:$B$393,0)))),"")</f>
        <v>0</v>
      </c>
      <c r="AD353" s="193">
        <f>_xlfn.IFNA(IF($B353=$B$382,0,_xlfn.IFNA(INDEX('I.Supplementary 2017-18'!Q$8:Q$35,MATCH($B353,'I.Supplementary 2017-18'!$B$8:$B$35,0)),INDEX('I.KI 2017-18'!Q$9:Q$393,MATCH($B353,'I.KI 2017-18'!$B$9:$B$393,0)))),"")</f>
        <v>0</v>
      </c>
      <c r="AE353" s="157">
        <f>_xlfn.IFNA(IF($B353=$B$382,0,_xlfn.IFNA(INDEX('I.Supplementary 2017-18'!R$8:R$35,MATCH($B353,'I.Supplementary 2017-18'!$B$8:$B$35,0)),INDEX('I.KI 2017-18'!R$9:R$393,MATCH($B353,'I.KI 2017-18'!$B$9:$B$393,0)))),"")</f>
        <v>0</v>
      </c>
      <c r="AF353" s="156">
        <f>_xlfn.IFNA(IF($B353=$B$382,0,_xlfn.IFNA(INDEX('I.Supplementary 2017-18'!S$8:S$35,MATCH($B353,'I.Supplementary 2017-18'!$B$8:$B$35,0)),INDEX('I.KI 2017-18'!S$9:S$393,MATCH($B353,'I.KI 2017-18'!$B$9:$B$393,0)))),"")</f>
        <v>0</v>
      </c>
      <c r="AG353" s="193">
        <f>_xlfn.IFNA(IF($B353=$B$382,0,_xlfn.IFNA(INDEX('I.Supplementary 2017-18'!T$8:T$35,MATCH($B353,'I.Supplementary 2017-18'!$B$8:$B$35,0)),INDEX('I.KI 2017-18'!T$9:T$393,MATCH($B353,'I.KI 2017-18'!$B$9:$B$393,0)))),"")</f>
        <v>2.2603904462454429</v>
      </c>
      <c r="AH353" s="193">
        <f>_xlfn.IFNA(IF($B353=$B$382,0,_xlfn.IFNA(INDEX('I.Supplementary 2017-18'!U$8:U$35,MATCH($B353,'I.Supplementary 2017-18'!$B$8:$B$35,0)),INDEX('I.KI 2017-18'!U$9:U$393,MATCH($B353,'I.KI 2017-18'!$B$9:$B$393,0)))),"")</f>
        <v>0</v>
      </c>
      <c r="AI353" s="193">
        <f>_xlfn.IFNA(IF($B353=$B$382,0,_xlfn.IFNA(INDEX('I.Supplementary 2017-18'!V$8:V$35,MATCH($B353,'I.Supplementary 2017-18'!$B$8:$B$35,0)),INDEX('I.KI 2017-18'!V$9:V$393,MATCH($B353,'I.KI 2017-18'!$B$9:$B$393,0)))),"")</f>
        <v>0</v>
      </c>
      <c r="AJ353" s="157">
        <f>_xlfn.IFNA(IF($B353=$B$382,0,_xlfn.IFNA(INDEX('I.Supplementary 2017-18'!W$8:W$35,MATCH($B353,'I.Supplementary 2017-18'!$B$8:$B$35,0)),INDEX('I.KI 2017-18'!W$9:W$393,MATCH($B353,'I.KI 2017-18'!$B$9:$B$393,0)))),"")</f>
        <v>0</v>
      </c>
      <c r="AK353" s="156">
        <f>_xlfn.IFNA(IF($B353=$B$382,0,_xlfn.IFNA(INDEX('I.Supplementary 2017-18'!X$8:X$35,MATCH($B353,'I.Supplementary 2017-18'!$B$8:$B$35,0)),INDEX('I.KI 2017-18'!X$9:X$393,MATCH($B353,'I.KI 2017-18'!$B$9:$B$393,0)))),"")</f>
        <v>0</v>
      </c>
      <c r="AL353" s="193">
        <f>_xlfn.IFNA(IF($B353=$B$382,0,_xlfn.IFNA(INDEX('I.Supplementary 2017-18'!Y$8:Y$35,MATCH($B353,'I.Supplementary 2017-18'!$B$8:$B$35,0)),INDEX('I.KI 2017-18'!Y$9:Y$393,MATCH($B353,'I.KI 2017-18'!$B$9:$B$393,0)))),"")</f>
        <v>3.0664453172426098</v>
      </c>
      <c r="AM353" s="193">
        <f>_xlfn.IFNA(IF($B353=$B$382,0,_xlfn.IFNA(INDEX('I.Supplementary 2017-18'!Z$8:Z$35,MATCH($B353,'I.Supplementary 2017-18'!$B$8:$B$35,0)),INDEX('I.KI 2017-18'!Z$9:Z$393,MATCH($B353,'I.KI 2017-18'!$B$9:$B$393,0)))),"")</f>
        <v>0</v>
      </c>
      <c r="AN353" s="193">
        <f>_xlfn.IFNA(IF($B353=$B$382,0,_xlfn.IFNA(INDEX('I.Supplementary 2017-18'!AA$8:AA$35,MATCH($B353,'I.Supplementary 2017-18'!$B$8:$B$35,0)),INDEX('I.KI 2017-18'!AA$9:AA$393,MATCH($B353,'I.KI 2017-18'!$B$9:$B$393,0)))),"")</f>
        <v>0</v>
      </c>
      <c r="AO353" s="157">
        <f>_xlfn.IFNA(IF($B353=$B$382,0,_xlfn.IFNA(INDEX('I.Supplementary 2017-18'!AB$8:AB$35,MATCH($B353,'I.Supplementary 2017-18'!$B$8:$B$35,0)),INDEX('I.KI 2017-18'!AB$9:AB$393,MATCH($B353,'I.KI 2017-18'!$B$9:$B$393,0)))),"")</f>
        <v>0</v>
      </c>
      <c r="AP353" s="149"/>
      <c r="AQ353" s="156">
        <f>_xlfn.IFNA(IF($B353=$B$381,0,IF($B353=$B$382,0,_xlfn.IFNA(INDEX('I.Supplementary 2017-18'!I$8:I$35,MATCH($B353,'I.Supplementary 2017-18'!$B$8:$B$35,0)),INDEX('I.KI 2017-18'!I$9:I$393,MATCH($B353,'I.KI 2017-18'!$B$9:$B$393,0))))),"")</f>
        <v>0.80605487099716677</v>
      </c>
      <c r="AR353" s="149">
        <f>_xlfn.IFNA(IF($B353=$B$381,0,IF($B353=$B$382,0,_xlfn.IFNA(INDEX('I.Supplementary 2017-18'!J$8:J$35,MATCH($B353,'I.Supplementary 2017-18'!$B$8:$B$35,0)),INDEX('I.KI 2017-18'!J$9:J$393,MATCH($B353,'I.KI 2017-18'!$B$9:$B$393,0))))),"")</f>
        <v>2.2603904462454429</v>
      </c>
      <c r="AS353" s="157">
        <f>_xlfn.IFNA(IF($B353=$B$381,0,IF($B353=$B$382,0,_xlfn.IFNA(INDEX('I.Supplementary 2017-18'!H$8:H$35,MATCH($B353,'I.Supplementary 2017-18'!$B$8:$B$35,0)),INDEX('I.KI 2017-18'!H$9:H$393,MATCH($B353,'I.KI 2017-18'!$B$9:$B$393,0))))),"")</f>
        <v>3.0664453172426098</v>
      </c>
      <c r="AT353" s="149"/>
      <c r="AU353" s="156">
        <f>_xlfn.IFNA(_xlfn.IFNA(INDEX('I.Supplementary 2018-19'!P$8:P$157,MATCH($B353,'I.Supplementary 2018-19'!$B$8:$B$157,0)),INDEX('I.KI 2018-19'!P$9:P$393,MATCH($B353,'I.KI 2018-19'!$B$9:$B$393,0))),"")</f>
        <v>0</v>
      </c>
      <c r="AV353" s="193">
        <f>_xlfn.IFNA(_xlfn.IFNA(INDEX('I.Supplementary 2018-19'!Q$8:Q$157,MATCH($B353,'I.Supplementary 2018-19'!$B$8:$B$157,0)),INDEX('I.KI 2018-19'!Q$9:Q$393,MATCH($B353,'I.KI 2018-19'!$B$9:$B$393,0))),"")</f>
        <v>0.53076795837838253</v>
      </c>
      <c r="AW353" s="193">
        <f>_xlfn.IFNA(_xlfn.IFNA(INDEX('I.Supplementary 2018-19'!R$8:R$157,MATCH($B353,'I.Supplementary 2018-19'!$B$8:$B$157,0)),INDEX('I.KI 2018-19'!R$9:R$393,MATCH($B353,'I.KI 2018-19'!$B$9:$B$393,0))),"")</f>
        <v>0</v>
      </c>
      <c r="AX353" s="193">
        <f>_xlfn.IFNA(_xlfn.IFNA(INDEX('I.Supplementary 2018-19'!S$8:S$157,MATCH($B353,'I.Supplementary 2018-19'!$B$8:$B$157,0)),INDEX('I.KI 2018-19'!S$9:S$393,MATCH($B353,'I.KI 2018-19'!$B$9:$B$393,0))),"")</f>
        <v>0</v>
      </c>
      <c r="AY353" s="157">
        <f>_xlfn.IFNA(_xlfn.IFNA(INDEX('I.Supplementary 2018-19'!T$8:T$157,MATCH($B353,'I.Supplementary 2018-19'!$B$8:$B$157,0)),INDEX('I.KI 2018-19'!T$9:T$393,MATCH($B353,'I.KI 2018-19'!$B$9:$B$393,0))),"")</f>
        <v>0</v>
      </c>
      <c r="AZ353" s="156">
        <f>_xlfn.IFNA(_xlfn.IFNA(INDEX('I.Supplementary 2018-19'!U$8:U$157,MATCH($B353,'I.Supplementary 2018-19'!$B$8:$B$157,0)),INDEX('I.KI 2018-19'!U$9:U$393,MATCH($B353,'I.KI 2018-19'!$B$9:$B$393,0))),"")</f>
        <v>0</v>
      </c>
      <c r="BA353" s="193">
        <f>_xlfn.IFNA(_xlfn.IFNA(INDEX('I.Supplementary 2018-19'!V$8:V$157,MATCH($B353,'I.Supplementary 2018-19'!$B$8:$B$157,0)),INDEX('I.KI 2018-19'!V$9:V$393,MATCH($B353,'I.KI 2018-19'!$B$9:$B$393,0))),"")</f>
        <v>2.3282991720983102</v>
      </c>
      <c r="BB353" s="193">
        <f>_xlfn.IFNA(_xlfn.IFNA(INDEX('I.Supplementary 2018-19'!W$8:W$157,MATCH($B353,'I.Supplementary 2018-19'!$B$8:$B$157,0)),INDEX('I.KI 2018-19'!W$9:W$393,MATCH($B353,'I.KI 2018-19'!$B$9:$B$393,0))),"")</f>
        <v>0</v>
      </c>
      <c r="BC353" s="193">
        <f>_xlfn.IFNA(_xlfn.IFNA(INDEX('I.Supplementary 2018-19'!X$8:X$157,MATCH($B353,'I.Supplementary 2018-19'!$B$8:$B$157,0)),INDEX('I.KI 2018-19'!X$9:X$393,MATCH($B353,'I.KI 2018-19'!$B$9:$B$393,0))),"")</f>
        <v>0</v>
      </c>
      <c r="BD353" s="157">
        <f>_xlfn.IFNA(_xlfn.IFNA(INDEX('I.Supplementary 2018-19'!Y$8:Y$157,MATCH($B353,'I.Supplementary 2018-19'!$B$8:$B$157,0)),INDEX('I.KI 2018-19'!Y$9:Y$393,MATCH($B353,'I.KI 2018-19'!$B$9:$B$393,0))),"")</f>
        <v>0</v>
      </c>
      <c r="BE353" s="156">
        <f>_xlfn.IFNA(_xlfn.IFNA(INDEX('I.Supplementary 2018-19'!Z$8:Z$157,MATCH($B353,'I.Supplementary 2018-19'!$B$8:$B$157,0)),INDEX('I.KI 2018-19'!Z$9:Z$393,MATCH($B353,'I.KI 2018-19'!$B$9:$B$393,0))),"")</f>
        <v>0</v>
      </c>
      <c r="BF353" s="193">
        <f>_xlfn.IFNA(_xlfn.IFNA(INDEX('I.Supplementary 2018-19'!AA$8:AA$157,MATCH($B353,'I.Supplementary 2018-19'!$B$8:$B$157,0)),INDEX('I.KI 2018-19'!AA$9:AA$393,MATCH($B353,'I.KI 2018-19'!$B$9:$B$393,0))),"")</f>
        <v>2.8590671304766926</v>
      </c>
      <c r="BG353" s="193">
        <f>_xlfn.IFNA(_xlfn.IFNA(INDEX('I.Supplementary 2018-19'!AB$8:AB$157,MATCH($B353,'I.Supplementary 2018-19'!$B$8:$B$157,0)),INDEX('I.KI 2018-19'!AB$9:AB$393,MATCH($B353,'I.KI 2018-19'!$B$9:$B$393,0))),"")</f>
        <v>0</v>
      </c>
      <c r="BH353" s="193">
        <f>_xlfn.IFNA(_xlfn.IFNA(INDEX('I.Supplementary 2018-19'!AC$8:AC$157,MATCH($B353,'I.Supplementary 2018-19'!$B$8:$B$157,0)),INDEX('I.KI 2018-19'!AC$9:AC$393,MATCH($B353,'I.KI 2018-19'!$B$9:$B$393,0))),"")</f>
        <v>0</v>
      </c>
      <c r="BI353" s="157">
        <f>_xlfn.IFNA(_xlfn.IFNA(INDEX('I.Supplementary 2018-19'!AD$8:AD$157,MATCH($B353,'I.Supplementary 2018-19'!$B$8:$B$157,0)),INDEX('I.KI 2018-19'!AD$9:AD$393,MATCH($B353,'I.KI 2018-19'!$B$9:$B$393,0))),"")</f>
        <v>0</v>
      </c>
      <c r="BJ353" s="149"/>
      <c r="BK353" s="156">
        <f>_xlfn.IFNA(IF($B353=$B$381,0,IF($B353=$B$382,0,_xlfn.IFNA(INDEX('I.Supplementary 2018-19'!I$8:I$157,MATCH($B353,'I.Supplementary 2018-19'!$B$8:$B$157,0)),INDEX('I.KI 2018-19'!I$9:I$393,MATCH($B353,'I.KI 2018-19'!$B$9:$B$393,0))))),"")</f>
        <v>0.53076795837838253</v>
      </c>
      <c r="BL353" s="149">
        <f>_xlfn.IFNA(IF($B353=$B$381,0,IF($B353=$B$382,0,_xlfn.IFNA(INDEX('I.Supplementary 2018-19'!J$8:J$157,MATCH($B353,'I.Supplementary 2018-19'!$B$8:$B$157,0)),INDEX('I.KI 2018-19'!J$9:J$393,MATCH($B353,'I.KI 2018-19'!$B$9:$B$393,0))))),"")</f>
        <v>2.3282991720983102</v>
      </c>
      <c r="BM353" s="157">
        <f>_xlfn.IFNA(IF($B353=$B$381,0,IF($B353=$B$382,0,_xlfn.IFNA(INDEX('I.Supplementary 2018-19'!H$8:H$157,MATCH($B353,'I.Supplementary 2018-19'!$B$8:$B$157,0)),INDEX('I.KI 2018-19'!H$9:H$393,MATCH($B353,'I.KI 2018-19'!$B$9:$B$393,0))))),"")</f>
        <v>2.8590671304766926</v>
      </c>
    </row>
    <row r="354" spans="2:65">
      <c r="B354" s="121" t="str">
        <f>'Calculations for 2021-22'!B354</f>
        <v>E1940</v>
      </c>
      <c r="C354" s="160" t="str">
        <f>'Calculations for 2021-22'!D354</f>
        <v>E1940</v>
      </c>
      <c r="D354" t="str">
        <f>'Calculations for 2021-22'!E354</f>
        <v>SD</v>
      </c>
      <c r="E354" t="str">
        <f>'Calculations for 2021-22'!F354</f>
        <v>P1905</v>
      </c>
      <c r="F354" s="120" t="str">
        <f>'Calculations for 2021-22'!H354</f>
        <v>Welwyn Hatfield</v>
      </c>
      <c r="G354" s="156">
        <f>_xlfn.IFNA(INDEX('I.KI 2016-17'!M$8:M$391,MATCH($B354,'I.KI 2016-17'!$B$8:$B$391,0)),"")</f>
        <v>0</v>
      </c>
      <c r="H354" s="149">
        <f>_xlfn.IFNA(INDEX('I.KI 2016-17'!N$8:N$391,MATCH($B354,'I.KI 2016-17'!$B$8:$B$391,0)),"")</f>
        <v>1.306989508399</v>
      </c>
      <c r="I354" s="149">
        <f>_xlfn.IFNA(INDEX('I.KI 2016-17'!O$8:O$391,MATCH($B354,'I.KI 2016-17'!$B$8:$B$391,0)),"")</f>
        <v>0</v>
      </c>
      <c r="J354" s="149">
        <f>_xlfn.IFNA(INDEX('I.KI 2016-17'!P$8:P$391,MATCH($B354,'I.KI 2016-17'!$B$8:$B$391,0)),"")</f>
        <v>0</v>
      </c>
      <c r="K354" s="157">
        <f>_xlfn.IFNA(INDEX('I.KI 2016-17'!Q$8:Q$391,MATCH($B354,'I.KI 2016-17'!$B$8:$B$391,0)),"")</f>
        <v>0</v>
      </c>
      <c r="L354" s="156">
        <f>_xlfn.IFNA(INDEX('I.KI 2016-17'!R$8:R$391,MATCH($B354,'I.KI 2016-17'!$B$8:$B$391,0)),"")</f>
        <v>0</v>
      </c>
      <c r="M354" s="193">
        <f>_xlfn.IFNA(INDEX('I.KI 2016-17'!S$8:S$391,MATCH($B354,'I.KI 2016-17'!$B$8:$B$391,0)),"")</f>
        <v>2.664021924669</v>
      </c>
      <c r="N354" s="193">
        <f>_xlfn.IFNA(INDEX('I.KI 2016-17'!T$8:T$391,MATCH($B354,'I.KI 2016-17'!$B$8:$B$391,0)),"")</f>
        <v>0</v>
      </c>
      <c r="O354" s="193">
        <f>_xlfn.IFNA(INDEX('I.KI 2016-17'!U$8:U$391,MATCH($B354,'I.KI 2016-17'!$B$8:$B$391,0)),"")</f>
        <v>0</v>
      </c>
      <c r="P354" s="157">
        <f>_xlfn.IFNA(INDEX('I.KI 2016-17'!V$8:V$391,MATCH($B354,'I.KI 2016-17'!$B$8:$B$391,0)),"")</f>
        <v>0</v>
      </c>
      <c r="Q354" s="156">
        <f>_xlfn.IFNA(INDEX('I.KI 2016-17'!W$8:W$391,MATCH($B354,'I.KI 2016-17'!$B$8:$B$391,0)),"")</f>
        <v>0</v>
      </c>
      <c r="R354" s="193">
        <f>_xlfn.IFNA(INDEX('I.KI 2016-17'!X$8:X$391,MATCH($B354,'I.KI 2016-17'!$B$8:$B$391,0)),"")</f>
        <v>3.971011433068</v>
      </c>
      <c r="S354" s="193">
        <f>_xlfn.IFNA(INDEX('I.KI 2016-17'!Y$8:Y$391,MATCH($B354,'I.KI 2016-17'!$B$8:$B$391,0)),"")</f>
        <v>0</v>
      </c>
      <c r="T354" s="193">
        <f>_xlfn.IFNA(INDEX('I.KI 2016-17'!Z$8:Z$391,MATCH($B354,'I.KI 2016-17'!$B$8:$B$391,0)),"")</f>
        <v>0</v>
      </c>
      <c r="U354" s="157">
        <f>_xlfn.IFNA(INDEX('I.KI 2016-17'!AA$8:AA$391,MATCH($B354,'I.KI 2016-17'!$B$8:$B$391,0)),"")</f>
        <v>0</v>
      </c>
      <c r="V354" s="149"/>
      <c r="W354" s="154">
        <f>_xlfn.IFNA(INDEX('I.KI 2016-17'!$H$8:$H$391,MATCH(B354,'I.KI 2016-17'!$B$8:$B$391,0)),"")</f>
        <v>1.306989508399</v>
      </c>
      <c r="X354" s="153">
        <f>_xlfn.IFNA(INDEX('I.KI 2016-17'!$I$8:$I$391,MATCH(B354,'I.KI 2016-17'!$B$8:$B$391,0)),"")</f>
        <v>2.664021924669</v>
      </c>
      <c r="Y354" s="155">
        <f>_xlfn.IFNA(INDEX('I.KI 2016-17'!$G$8:$G$391,MATCH(B354,'I.KI 2016-17'!$B$8:$B$391,0)),"")</f>
        <v>3.971011433068</v>
      </c>
      <c r="Z354" s="149"/>
      <c r="AA354" s="156">
        <f>_xlfn.IFNA(IF($B354=$B$382,0,_xlfn.IFNA(INDEX('I.Supplementary 2017-18'!N$8:N$35,MATCH($B354,'I.Supplementary 2017-18'!$B$8:$B$35,0)),INDEX('I.KI 2017-18'!N$9:N$393,MATCH($B354,'I.KI 2017-18'!$B$9:$B$393,0)))),"")</f>
        <v>0</v>
      </c>
      <c r="AB354" s="193">
        <f>_xlfn.IFNA(IF($B354=$B$382,0,_xlfn.IFNA(INDEX('I.Supplementary 2017-18'!O$8:O$35,MATCH($B354,'I.Supplementary 2017-18'!$B$8:$B$35,0)),INDEX('I.KI 2017-18'!O$9:O$393,MATCH($B354,'I.KI 2017-18'!$B$9:$B$393,0)))),"")</f>
        <v>0.55794130616271864</v>
      </c>
      <c r="AC354" s="193">
        <f>_xlfn.IFNA(IF($B354=$B$382,0,_xlfn.IFNA(INDEX('I.Supplementary 2017-18'!P$8:P$35,MATCH($B354,'I.Supplementary 2017-18'!$B$8:$B$35,0)),INDEX('I.KI 2017-18'!P$9:P$393,MATCH($B354,'I.KI 2017-18'!$B$9:$B$393,0)))),"")</f>
        <v>0</v>
      </c>
      <c r="AD354" s="193">
        <f>_xlfn.IFNA(IF($B354=$B$382,0,_xlfn.IFNA(INDEX('I.Supplementary 2017-18'!Q$8:Q$35,MATCH($B354,'I.Supplementary 2017-18'!$B$8:$B$35,0)),INDEX('I.KI 2017-18'!Q$9:Q$393,MATCH($B354,'I.KI 2017-18'!$B$9:$B$393,0)))),"")</f>
        <v>0</v>
      </c>
      <c r="AE354" s="157">
        <f>_xlfn.IFNA(IF($B354=$B$382,0,_xlfn.IFNA(INDEX('I.Supplementary 2017-18'!R$8:R$35,MATCH($B354,'I.Supplementary 2017-18'!$B$8:$B$35,0)),INDEX('I.KI 2017-18'!R$9:R$393,MATCH($B354,'I.KI 2017-18'!$B$9:$B$393,0)))),"")</f>
        <v>0</v>
      </c>
      <c r="AF354" s="156">
        <f>_xlfn.IFNA(IF($B354=$B$382,0,_xlfn.IFNA(INDEX('I.Supplementary 2017-18'!S$8:S$35,MATCH($B354,'I.Supplementary 2017-18'!$B$8:$B$35,0)),INDEX('I.KI 2017-18'!S$9:S$393,MATCH($B354,'I.KI 2017-18'!$B$9:$B$393,0)))),"")</f>
        <v>0</v>
      </c>
      <c r="AG354" s="193">
        <f>_xlfn.IFNA(IF($B354=$B$382,0,_xlfn.IFNA(INDEX('I.Supplementary 2017-18'!T$8:T$35,MATCH($B354,'I.Supplementary 2017-18'!$B$8:$B$35,0)),INDEX('I.KI 2017-18'!T$9:T$393,MATCH($B354,'I.KI 2017-18'!$B$9:$B$393,0)))),"")</f>
        <v>2.7184106619600077</v>
      </c>
      <c r="AH354" s="193">
        <f>_xlfn.IFNA(IF($B354=$B$382,0,_xlfn.IFNA(INDEX('I.Supplementary 2017-18'!U$8:U$35,MATCH($B354,'I.Supplementary 2017-18'!$B$8:$B$35,0)),INDEX('I.KI 2017-18'!U$9:U$393,MATCH($B354,'I.KI 2017-18'!$B$9:$B$393,0)))),"")</f>
        <v>0</v>
      </c>
      <c r="AI354" s="193">
        <f>_xlfn.IFNA(IF($B354=$B$382,0,_xlfn.IFNA(INDEX('I.Supplementary 2017-18'!V$8:V$35,MATCH($B354,'I.Supplementary 2017-18'!$B$8:$B$35,0)),INDEX('I.KI 2017-18'!V$9:V$393,MATCH($B354,'I.KI 2017-18'!$B$9:$B$393,0)))),"")</f>
        <v>0</v>
      </c>
      <c r="AJ354" s="157">
        <f>_xlfn.IFNA(IF($B354=$B$382,0,_xlfn.IFNA(INDEX('I.Supplementary 2017-18'!W$8:W$35,MATCH($B354,'I.Supplementary 2017-18'!$B$8:$B$35,0)),INDEX('I.KI 2017-18'!W$9:W$393,MATCH($B354,'I.KI 2017-18'!$B$9:$B$393,0)))),"")</f>
        <v>0</v>
      </c>
      <c r="AK354" s="156">
        <f>_xlfn.IFNA(IF($B354=$B$382,0,_xlfn.IFNA(INDEX('I.Supplementary 2017-18'!X$8:X$35,MATCH($B354,'I.Supplementary 2017-18'!$B$8:$B$35,0)),INDEX('I.KI 2017-18'!X$9:X$393,MATCH($B354,'I.KI 2017-18'!$B$9:$B$393,0)))),"")</f>
        <v>0</v>
      </c>
      <c r="AL354" s="193">
        <f>_xlfn.IFNA(IF($B354=$B$382,0,_xlfn.IFNA(INDEX('I.Supplementary 2017-18'!Y$8:Y$35,MATCH($B354,'I.Supplementary 2017-18'!$B$8:$B$35,0)),INDEX('I.KI 2017-18'!Y$9:Y$393,MATCH($B354,'I.KI 2017-18'!$B$9:$B$393,0)))),"")</f>
        <v>3.2763519681227264</v>
      </c>
      <c r="AM354" s="193">
        <f>_xlfn.IFNA(IF($B354=$B$382,0,_xlfn.IFNA(INDEX('I.Supplementary 2017-18'!Z$8:Z$35,MATCH($B354,'I.Supplementary 2017-18'!$B$8:$B$35,0)),INDEX('I.KI 2017-18'!Z$9:Z$393,MATCH($B354,'I.KI 2017-18'!$B$9:$B$393,0)))),"")</f>
        <v>0</v>
      </c>
      <c r="AN354" s="193">
        <f>_xlfn.IFNA(IF($B354=$B$382,0,_xlfn.IFNA(INDEX('I.Supplementary 2017-18'!AA$8:AA$35,MATCH($B354,'I.Supplementary 2017-18'!$B$8:$B$35,0)),INDEX('I.KI 2017-18'!AA$9:AA$393,MATCH($B354,'I.KI 2017-18'!$B$9:$B$393,0)))),"")</f>
        <v>0</v>
      </c>
      <c r="AO354" s="157">
        <f>_xlfn.IFNA(IF($B354=$B$382,0,_xlfn.IFNA(INDEX('I.Supplementary 2017-18'!AB$8:AB$35,MATCH($B354,'I.Supplementary 2017-18'!$B$8:$B$35,0)),INDEX('I.KI 2017-18'!AB$9:AB$393,MATCH($B354,'I.KI 2017-18'!$B$9:$B$393,0)))),"")</f>
        <v>0</v>
      </c>
      <c r="AP354" s="149"/>
      <c r="AQ354" s="156">
        <f>_xlfn.IFNA(IF($B354=$B$381,0,IF($B354=$B$382,0,_xlfn.IFNA(INDEX('I.Supplementary 2017-18'!I$8:I$35,MATCH($B354,'I.Supplementary 2017-18'!$B$8:$B$35,0)),INDEX('I.KI 2017-18'!I$9:I$393,MATCH($B354,'I.KI 2017-18'!$B$9:$B$393,0))))),"")</f>
        <v>0.55794130616271864</v>
      </c>
      <c r="AR354" s="149">
        <f>_xlfn.IFNA(IF($B354=$B$381,0,IF($B354=$B$382,0,_xlfn.IFNA(INDEX('I.Supplementary 2017-18'!J$8:J$35,MATCH($B354,'I.Supplementary 2017-18'!$B$8:$B$35,0)),INDEX('I.KI 2017-18'!J$9:J$393,MATCH($B354,'I.KI 2017-18'!$B$9:$B$393,0))))),"")</f>
        <v>2.7184106619600077</v>
      </c>
      <c r="AS354" s="157">
        <f>_xlfn.IFNA(IF($B354=$B$381,0,IF($B354=$B$382,0,_xlfn.IFNA(INDEX('I.Supplementary 2017-18'!H$8:H$35,MATCH($B354,'I.Supplementary 2017-18'!$B$8:$B$35,0)),INDEX('I.KI 2017-18'!H$9:H$393,MATCH($B354,'I.KI 2017-18'!$B$9:$B$393,0))))),"")</f>
        <v>3.2763519681227264</v>
      </c>
      <c r="AT354" s="149"/>
      <c r="AU354" s="156">
        <f>_xlfn.IFNA(_xlfn.IFNA(INDEX('I.Supplementary 2018-19'!P$8:P$157,MATCH($B354,'I.Supplementary 2018-19'!$B$8:$B$157,0)),INDEX('I.KI 2018-19'!P$9:P$393,MATCH($B354,'I.KI 2018-19'!$B$9:$B$393,0))),"")</f>
        <v>0</v>
      </c>
      <c r="AV354" s="193">
        <f>_xlfn.IFNA(_xlfn.IFNA(INDEX('I.Supplementary 2018-19'!Q$8:Q$157,MATCH($B354,'I.Supplementary 2018-19'!$B$8:$B$157,0)),INDEX('I.KI 2018-19'!Q$9:Q$393,MATCH($B354,'I.KI 2018-19'!$B$9:$B$393,0))),"")</f>
        <v>0.10418435884211957</v>
      </c>
      <c r="AW354" s="193">
        <f>_xlfn.IFNA(_xlfn.IFNA(INDEX('I.Supplementary 2018-19'!R$8:R$157,MATCH($B354,'I.Supplementary 2018-19'!$B$8:$B$157,0)),INDEX('I.KI 2018-19'!R$9:R$393,MATCH($B354,'I.KI 2018-19'!$B$9:$B$393,0))),"")</f>
        <v>0</v>
      </c>
      <c r="AX354" s="193">
        <f>_xlfn.IFNA(_xlfn.IFNA(INDEX('I.Supplementary 2018-19'!S$8:S$157,MATCH($B354,'I.Supplementary 2018-19'!$B$8:$B$157,0)),INDEX('I.KI 2018-19'!S$9:S$393,MATCH($B354,'I.KI 2018-19'!$B$9:$B$393,0))),"")</f>
        <v>0</v>
      </c>
      <c r="AY354" s="157">
        <f>_xlfn.IFNA(_xlfn.IFNA(INDEX('I.Supplementary 2018-19'!T$8:T$157,MATCH($B354,'I.Supplementary 2018-19'!$B$8:$B$157,0)),INDEX('I.KI 2018-19'!T$9:T$393,MATCH($B354,'I.KI 2018-19'!$B$9:$B$393,0))),"")</f>
        <v>0</v>
      </c>
      <c r="AZ354" s="156">
        <f>_xlfn.IFNA(_xlfn.IFNA(INDEX('I.Supplementary 2018-19'!U$8:U$157,MATCH($B354,'I.Supplementary 2018-19'!$B$8:$B$157,0)),INDEX('I.KI 2018-19'!U$9:U$393,MATCH($B354,'I.KI 2018-19'!$B$9:$B$393,0))),"")</f>
        <v>0</v>
      </c>
      <c r="BA354" s="193">
        <f>_xlfn.IFNA(_xlfn.IFNA(INDEX('I.Supplementary 2018-19'!V$8:V$157,MATCH($B354,'I.Supplementary 2018-19'!$B$8:$B$157,0)),INDEX('I.KI 2018-19'!V$9:V$393,MATCH($B354,'I.KI 2018-19'!$B$9:$B$393,0))),"")</f>
        <v>2.8000796518042996</v>
      </c>
      <c r="BB354" s="193">
        <f>_xlfn.IFNA(_xlfn.IFNA(INDEX('I.Supplementary 2018-19'!W$8:W$157,MATCH($B354,'I.Supplementary 2018-19'!$B$8:$B$157,0)),INDEX('I.KI 2018-19'!W$9:W$393,MATCH($B354,'I.KI 2018-19'!$B$9:$B$393,0))),"")</f>
        <v>0</v>
      </c>
      <c r="BC354" s="193">
        <f>_xlfn.IFNA(_xlfn.IFNA(INDEX('I.Supplementary 2018-19'!X$8:X$157,MATCH($B354,'I.Supplementary 2018-19'!$B$8:$B$157,0)),INDEX('I.KI 2018-19'!X$9:X$393,MATCH($B354,'I.KI 2018-19'!$B$9:$B$393,0))),"")</f>
        <v>0</v>
      </c>
      <c r="BD354" s="157">
        <f>_xlfn.IFNA(_xlfn.IFNA(INDEX('I.Supplementary 2018-19'!Y$8:Y$157,MATCH($B354,'I.Supplementary 2018-19'!$B$8:$B$157,0)),INDEX('I.KI 2018-19'!Y$9:Y$393,MATCH($B354,'I.KI 2018-19'!$B$9:$B$393,0))),"")</f>
        <v>0</v>
      </c>
      <c r="BE354" s="156">
        <f>_xlfn.IFNA(_xlfn.IFNA(INDEX('I.Supplementary 2018-19'!Z$8:Z$157,MATCH($B354,'I.Supplementary 2018-19'!$B$8:$B$157,0)),INDEX('I.KI 2018-19'!Z$9:Z$393,MATCH($B354,'I.KI 2018-19'!$B$9:$B$393,0))),"")</f>
        <v>0</v>
      </c>
      <c r="BF354" s="193">
        <f>_xlfn.IFNA(_xlfn.IFNA(INDEX('I.Supplementary 2018-19'!AA$8:AA$157,MATCH($B354,'I.Supplementary 2018-19'!$B$8:$B$157,0)),INDEX('I.KI 2018-19'!AA$9:AA$393,MATCH($B354,'I.KI 2018-19'!$B$9:$B$393,0))),"")</f>
        <v>2.9042640106464193</v>
      </c>
      <c r="BG354" s="193">
        <f>_xlfn.IFNA(_xlfn.IFNA(INDEX('I.Supplementary 2018-19'!AB$8:AB$157,MATCH($B354,'I.Supplementary 2018-19'!$B$8:$B$157,0)),INDEX('I.KI 2018-19'!AB$9:AB$393,MATCH($B354,'I.KI 2018-19'!$B$9:$B$393,0))),"")</f>
        <v>0</v>
      </c>
      <c r="BH354" s="193">
        <f>_xlfn.IFNA(_xlfn.IFNA(INDEX('I.Supplementary 2018-19'!AC$8:AC$157,MATCH($B354,'I.Supplementary 2018-19'!$B$8:$B$157,0)),INDEX('I.KI 2018-19'!AC$9:AC$393,MATCH($B354,'I.KI 2018-19'!$B$9:$B$393,0))),"")</f>
        <v>0</v>
      </c>
      <c r="BI354" s="157">
        <f>_xlfn.IFNA(_xlfn.IFNA(INDEX('I.Supplementary 2018-19'!AD$8:AD$157,MATCH($B354,'I.Supplementary 2018-19'!$B$8:$B$157,0)),INDEX('I.KI 2018-19'!AD$9:AD$393,MATCH($B354,'I.KI 2018-19'!$B$9:$B$393,0))),"")</f>
        <v>0</v>
      </c>
      <c r="BJ354" s="149"/>
      <c r="BK354" s="156">
        <f>_xlfn.IFNA(IF($B354=$B$381,0,IF($B354=$B$382,0,_xlfn.IFNA(INDEX('I.Supplementary 2018-19'!I$8:I$157,MATCH($B354,'I.Supplementary 2018-19'!$B$8:$B$157,0)),INDEX('I.KI 2018-19'!I$9:I$393,MATCH($B354,'I.KI 2018-19'!$B$9:$B$393,0))))),"")</f>
        <v>0.10418435884211957</v>
      </c>
      <c r="BL354" s="149">
        <f>_xlfn.IFNA(IF($B354=$B$381,0,IF($B354=$B$382,0,_xlfn.IFNA(INDEX('I.Supplementary 2018-19'!J$8:J$157,MATCH($B354,'I.Supplementary 2018-19'!$B$8:$B$157,0)),INDEX('I.KI 2018-19'!J$9:J$393,MATCH($B354,'I.KI 2018-19'!$B$9:$B$393,0))))),"")</f>
        <v>2.8000796518042996</v>
      </c>
      <c r="BM354" s="157">
        <f>_xlfn.IFNA(IF($B354=$B$381,0,IF($B354=$B$382,0,_xlfn.IFNA(INDEX('I.Supplementary 2018-19'!H$8:H$157,MATCH($B354,'I.Supplementary 2018-19'!$B$8:$B$157,0)),INDEX('I.KI 2018-19'!H$9:H$393,MATCH($B354,'I.KI 2018-19'!$B$9:$B$393,0))))),"")</f>
        <v>2.9042640106464193</v>
      </c>
    </row>
    <row r="355" spans="2:65">
      <c r="B355" s="121" t="str">
        <f>'Calculations for 2021-22'!B355</f>
        <v>E0302</v>
      </c>
      <c r="C355" s="160" t="str">
        <f>'Calculations for 2021-22'!D355</f>
        <v>E0302</v>
      </c>
      <c r="D355" t="str">
        <f>'Calculations for 2021-22'!E355</f>
        <v>UNINFIR</v>
      </c>
      <c r="E355" t="str">
        <f>'Calculations for 2021-22'!F355</f>
        <v>P1916</v>
      </c>
      <c r="F355" s="120" t="str">
        <f>'Calculations for 2021-22'!H355</f>
        <v>West Berkshire</v>
      </c>
      <c r="G355" s="156">
        <f>_xlfn.IFNA(INDEX('I.KI 2016-17'!M$8:M$391,MATCH($B355,'I.KI 2016-17'!$B$8:$B$391,0)),"")</f>
        <v>8.1472774687069993</v>
      </c>
      <c r="H355" s="149">
        <f>_xlfn.IFNA(INDEX('I.KI 2016-17'!N$8:N$391,MATCH($B355,'I.KI 2016-17'!$B$8:$B$391,0)),"")</f>
        <v>1.381883832665</v>
      </c>
      <c r="I355" s="149">
        <f>_xlfn.IFNA(INDEX('I.KI 2016-17'!O$8:O$391,MATCH($B355,'I.KI 2016-17'!$B$8:$B$391,0)),"")</f>
        <v>0</v>
      </c>
      <c r="J355" s="149">
        <f>_xlfn.IFNA(INDEX('I.KI 2016-17'!P$8:P$391,MATCH($B355,'I.KI 2016-17'!$B$8:$B$391,0)),"")</f>
        <v>0</v>
      </c>
      <c r="K355" s="157">
        <f>_xlfn.IFNA(INDEX('I.KI 2016-17'!Q$8:Q$391,MATCH($B355,'I.KI 2016-17'!$B$8:$B$391,0)),"")</f>
        <v>0</v>
      </c>
      <c r="L355" s="156">
        <f>_xlfn.IFNA(INDEX('I.KI 2016-17'!R$8:R$391,MATCH($B355,'I.KI 2016-17'!$B$8:$B$391,0)),"")</f>
        <v>12.379202014536</v>
      </c>
      <c r="M355" s="193">
        <f>_xlfn.IFNA(INDEX('I.KI 2016-17'!S$8:S$391,MATCH($B355,'I.KI 2016-17'!$B$8:$B$391,0)),"")</f>
        <v>4.186387082565</v>
      </c>
      <c r="N355" s="193">
        <f>_xlfn.IFNA(INDEX('I.KI 2016-17'!T$8:T$391,MATCH($B355,'I.KI 2016-17'!$B$8:$B$391,0)),"")</f>
        <v>0</v>
      </c>
      <c r="O355" s="193">
        <f>_xlfn.IFNA(INDEX('I.KI 2016-17'!U$8:U$391,MATCH($B355,'I.KI 2016-17'!$B$8:$B$391,0)),"")</f>
        <v>0</v>
      </c>
      <c r="P355" s="157">
        <f>_xlfn.IFNA(INDEX('I.KI 2016-17'!V$8:V$391,MATCH($B355,'I.KI 2016-17'!$B$8:$B$391,0)),"")</f>
        <v>0</v>
      </c>
      <c r="Q355" s="156">
        <f>_xlfn.IFNA(INDEX('I.KI 2016-17'!W$8:W$391,MATCH($B355,'I.KI 2016-17'!$B$8:$B$391,0)),"")</f>
        <v>20.526479483243001</v>
      </c>
      <c r="R355" s="193">
        <f>_xlfn.IFNA(INDEX('I.KI 2016-17'!X$8:X$391,MATCH($B355,'I.KI 2016-17'!$B$8:$B$391,0)),"")</f>
        <v>5.5682709152300003</v>
      </c>
      <c r="S355" s="193">
        <f>_xlfn.IFNA(INDEX('I.KI 2016-17'!Y$8:Y$391,MATCH($B355,'I.KI 2016-17'!$B$8:$B$391,0)),"")</f>
        <v>0</v>
      </c>
      <c r="T355" s="193">
        <f>_xlfn.IFNA(INDEX('I.KI 2016-17'!Z$8:Z$391,MATCH($B355,'I.KI 2016-17'!$B$8:$B$391,0)),"")</f>
        <v>0</v>
      </c>
      <c r="U355" s="157">
        <f>_xlfn.IFNA(INDEX('I.KI 2016-17'!AA$8:AA$391,MATCH($B355,'I.KI 2016-17'!$B$8:$B$391,0)),"")</f>
        <v>0</v>
      </c>
      <c r="V355" s="149"/>
      <c r="W355" s="154">
        <f>_xlfn.IFNA(INDEX('I.KI 2016-17'!$H$8:$H$391,MATCH(B355,'I.KI 2016-17'!$B$8:$B$391,0)),"")</f>
        <v>9.5291613013719996</v>
      </c>
      <c r="X355" s="153">
        <f>_xlfn.IFNA(INDEX('I.KI 2016-17'!$I$8:$I$391,MATCH(B355,'I.KI 2016-17'!$B$8:$B$391,0)),"")</f>
        <v>16.565589097101</v>
      </c>
      <c r="Y355" s="155">
        <f>_xlfn.IFNA(INDEX('I.KI 2016-17'!$G$8:$G$391,MATCH(B355,'I.KI 2016-17'!$B$8:$B$391,0)),"")</f>
        <v>26.094750398473</v>
      </c>
      <c r="Z355" s="149"/>
      <c r="AA355" s="156">
        <f>_xlfn.IFNA(IF($B355=$B$382,0,_xlfn.IFNA(INDEX('I.Supplementary 2017-18'!N$8:N$35,MATCH($B355,'I.Supplementary 2017-18'!$B$8:$B$35,0)),INDEX('I.KI 2017-18'!N$9:N$393,MATCH($B355,'I.KI 2017-18'!$B$9:$B$393,0)))),"")</f>
        <v>4.1255064309058262</v>
      </c>
      <c r="AB355" s="193">
        <f>_xlfn.IFNA(IF($B355=$B$382,0,_xlfn.IFNA(INDEX('I.Supplementary 2017-18'!O$8:O$35,MATCH($B355,'I.Supplementary 2017-18'!$B$8:$B$35,0)),INDEX('I.KI 2017-18'!O$9:O$393,MATCH($B355,'I.KI 2017-18'!$B$9:$B$393,0)))),"")</f>
        <v>-0.42920011385923623</v>
      </c>
      <c r="AC355" s="193">
        <f>_xlfn.IFNA(IF($B355=$B$382,0,_xlfn.IFNA(INDEX('I.Supplementary 2017-18'!P$8:P$35,MATCH($B355,'I.Supplementary 2017-18'!$B$8:$B$35,0)),INDEX('I.KI 2017-18'!P$9:P$393,MATCH($B355,'I.KI 2017-18'!$B$9:$B$393,0)))),"")</f>
        <v>0</v>
      </c>
      <c r="AD355" s="193">
        <f>_xlfn.IFNA(IF($B355=$B$382,0,_xlfn.IFNA(INDEX('I.Supplementary 2017-18'!Q$8:Q$35,MATCH($B355,'I.Supplementary 2017-18'!$B$8:$B$35,0)),INDEX('I.KI 2017-18'!Q$9:Q$393,MATCH($B355,'I.KI 2017-18'!$B$9:$B$393,0)))),"")</f>
        <v>0</v>
      </c>
      <c r="AE355" s="157">
        <f>_xlfn.IFNA(IF($B355=$B$382,0,_xlfn.IFNA(INDEX('I.Supplementary 2017-18'!R$8:R$35,MATCH($B355,'I.Supplementary 2017-18'!$B$8:$B$35,0)),INDEX('I.KI 2017-18'!R$9:R$393,MATCH($B355,'I.KI 2017-18'!$B$9:$B$393,0)))),"")</f>
        <v>0</v>
      </c>
      <c r="AF355" s="156">
        <f>_xlfn.IFNA(IF($B355=$B$382,0,_xlfn.IFNA(INDEX('I.Supplementary 2017-18'!S$8:S$35,MATCH($B355,'I.Supplementary 2017-18'!$B$8:$B$35,0)),INDEX('I.KI 2017-18'!S$9:S$393,MATCH($B355,'I.KI 2017-18'!$B$9:$B$393,0)))),"")</f>
        <v>12.631936108053107</v>
      </c>
      <c r="AG355" s="193">
        <f>_xlfn.IFNA(IF($B355=$B$382,0,_xlfn.IFNA(INDEX('I.Supplementary 2017-18'!T$8:T$35,MATCH($B355,'I.Supplementary 2017-18'!$B$8:$B$35,0)),INDEX('I.KI 2017-18'!T$9:T$393,MATCH($B355,'I.KI 2017-18'!$B$9:$B$393,0)))),"")</f>
        <v>4.2718564644509565</v>
      </c>
      <c r="AH355" s="193">
        <f>_xlfn.IFNA(IF($B355=$B$382,0,_xlfn.IFNA(INDEX('I.Supplementary 2017-18'!U$8:U$35,MATCH($B355,'I.Supplementary 2017-18'!$B$8:$B$35,0)),INDEX('I.KI 2017-18'!U$9:U$393,MATCH($B355,'I.KI 2017-18'!$B$9:$B$393,0)))),"")</f>
        <v>0</v>
      </c>
      <c r="AI355" s="193">
        <f>_xlfn.IFNA(IF($B355=$B$382,0,_xlfn.IFNA(INDEX('I.Supplementary 2017-18'!V$8:V$35,MATCH($B355,'I.Supplementary 2017-18'!$B$8:$B$35,0)),INDEX('I.KI 2017-18'!V$9:V$393,MATCH($B355,'I.KI 2017-18'!$B$9:$B$393,0)))),"")</f>
        <v>0</v>
      </c>
      <c r="AJ355" s="157">
        <f>_xlfn.IFNA(IF($B355=$B$382,0,_xlfn.IFNA(INDEX('I.Supplementary 2017-18'!W$8:W$35,MATCH($B355,'I.Supplementary 2017-18'!$B$8:$B$35,0)),INDEX('I.KI 2017-18'!W$9:W$393,MATCH($B355,'I.KI 2017-18'!$B$9:$B$393,0)))),"")</f>
        <v>0</v>
      </c>
      <c r="AK355" s="156">
        <f>_xlfn.IFNA(IF($B355=$B$382,0,_xlfn.IFNA(INDEX('I.Supplementary 2017-18'!X$8:X$35,MATCH($B355,'I.Supplementary 2017-18'!$B$8:$B$35,0)),INDEX('I.KI 2017-18'!X$9:X$393,MATCH($B355,'I.KI 2017-18'!$B$9:$B$393,0)))),"")</f>
        <v>16.757442538958934</v>
      </c>
      <c r="AL355" s="193">
        <f>_xlfn.IFNA(IF($B355=$B$382,0,_xlfn.IFNA(INDEX('I.Supplementary 2017-18'!Y$8:Y$35,MATCH($B355,'I.Supplementary 2017-18'!$B$8:$B$35,0)),INDEX('I.KI 2017-18'!Y$9:Y$393,MATCH($B355,'I.KI 2017-18'!$B$9:$B$393,0)))),"")</f>
        <v>3.8426563505917204</v>
      </c>
      <c r="AM355" s="193">
        <f>_xlfn.IFNA(IF($B355=$B$382,0,_xlfn.IFNA(INDEX('I.Supplementary 2017-18'!Z$8:Z$35,MATCH($B355,'I.Supplementary 2017-18'!$B$8:$B$35,0)),INDEX('I.KI 2017-18'!Z$9:Z$393,MATCH($B355,'I.KI 2017-18'!$B$9:$B$393,0)))),"")</f>
        <v>0</v>
      </c>
      <c r="AN355" s="193">
        <f>_xlfn.IFNA(IF($B355=$B$382,0,_xlfn.IFNA(INDEX('I.Supplementary 2017-18'!AA$8:AA$35,MATCH($B355,'I.Supplementary 2017-18'!$B$8:$B$35,0)),INDEX('I.KI 2017-18'!AA$9:AA$393,MATCH($B355,'I.KI 2017-18'!$B$9:$B$393,0)))),"")</f>
        <v>0</v>
      </c>
      <c r="AO355" s="157">
        <f>_xlfn.IFNA(IF($B355=$B$382,0,_xlfn.IFNA(INDEX('I.Supplementary 2017-18'!AB$8:AB$35,MATCH($B355,'I.Supplementary 2017-18'!$B$8:$B$35,0)),INDEX('I.KI 2017-18'!AB$9:AB$393,MATCH($B355,'I.KI 2017-18'!$B$9:$B$393,0)))),"")</f>
        <v>0</v>
      </c>
      <c r="AP355" s="149"/>
      <c r="AQ355" s="156">
        <f>_xlfn.IFNA(IF($B355=$B$381,0,IF($B355=$B$382,0,_xlfn.IFNA(INDEX('I.Supplementary 2017-18'!I$8:I$35,MATCH($B355,'I.Supplementary 2017-18'!$B$8:$B$35,0)),INDEX('I.KI 2017-18'!I$9:I$393,MATCH($B355,'I.KI 2017-18'!$B$9:$B$393,0))))),"")</f>
        <v>3.6963063170465902</v>
      </c>
      <c r="AR355" s="149">
        <f>_xlfn.IFNA(IF($B355=$B$381,0,IF($B355=$B$382,0,_xlfn.IFNA(INDEX('I.Supplementary 2017-18'!J$8:J$35,MATCH($B355,'I.Supplementary 2017-18'!$B$8:$B$35,0)),INDEX('I.KI 2017-18'!J$9:J$393,MATCH($B355,'I.KI 2017-18'!$B$9:$B$393,0))))),"")</f>
        <v>16.903792572504063</v>
      </c>
      <c r="AS355" s="157">
        <f>_xlfn.IFNA(IF($B355=$B$381,0,IF($B355=$B$382,0,_xlfn.IFNA(INDEX('I.Supplementary 2017-18'!H$8:H$35,MATCH($B355,'I.Supplementary 2017-18'!$B$8:$B$35,0)),INDEX('I.KI 2017-18'!H$9:H$393,MATCH($B355,'I.KI 2017-18'!$B$9:$B$393,0))))),"")</f>
        <v>20.600098889550654</v>
      </c>
      <c r="AT355" s="149"/>
      <c r="AU355" s="156">
        <f>_xlfn.IFNA(_xlfn.IFNA(INDEX('I.Supplementary 2018-19'!P$8:P$157,MATCH($B355,'I.Supplementary 2018-19'!$B$8:$B$157,0)),INDEX('I.KI 2018-19'!P$9:P$393,MATCH($B355,'I.KI 2018-19'!$B$9:$B$393,0))),"")</f>
        <v>1.602227336087048</v>
      </c>
      <c r="AV355" s="193">
        <f>_xlfn.IFNA(_xlfn.IFNA(INDEX('I.Supplementary 2018-19'!Q$8:Q$157,MATCH($B355,'I.Supplementary 2018-19'!$B$8:$B$157,0)),INDEX('I.KI 2018-19'!Q$9:Q$393,MATCH($B355,'I.KI 2018-19'!$B$9:$B$393,0))),"")</f>
        <v>-1.4822725067865588</v>
      </c>
      <c r="AW355" s="193">
        <f>_xlfn.IFNA(_xlfn.IFNA(INDEX('I.Supplementary 2018-19'!R$8:R$157,MATCH($B355,'I.Supplementary 2018-19'!$B$8:$B$157,0)),INDEX('I.KI 2018-19'!R$9:R$393,MATCH($B355,'I.KI 2018-19'!$B$9:$B$393,0))),"")</f>
        <v>0</v>
      </c>
      <c r="AX355" s="193">
        <f>_xlfn.IFNA(_xlfn.IFNA(INDEX('I.Supplementary 2018-19'!S$8:S$157,MATCH($B355,'I.Supplementary 2018-19'!$B$8:$B$157,0)),INDEX('I.KI 2018-19'!S$9:S$393,MATCH($B355,'I.KI 2018-19'!$B$9:$B$393,0))),"")</f>
        <v>0</v>
      </c>
      <c r="AY355" s="157">
        <f>_xlfn.IFNA(_xlfn.IFNA(INDEX('I.Supplementary 2018-19'!T$8:T$157,MATCH($B355,'I.Supplementary 2018-19'!$B$8:$B$157,0)),INDEX('I.KI 2018-19'!T$9:T$393,MATCH($B355,'I.KI 2018-19'!$B$9:$B$393,0))),"")</f>
        <v>0</v>
      </c>
      <c r="AZ355" s="156">
        <f>_xlfn.IFNA(_xlfn.IFNA(INDEX('I.Supplementary 2018-19'!U$8:U$157,MATCH($B355,'I.Supplementary 2018-19'!$B$8:$B$157,0)),INDEX('I.KI 2018-19'!U$9:U$393,MATCH($B355,'I.KI 2018-19'!$B$9:$B$393,0))),"")</f>
        <v>13.011436334475302</v>
      </c>
      <c r="BA355" s="193">
        <f>_xlfn.IFNA(_xlfn.IFNA(INDEX('I.Supplementary 2018-19'!V$8:V$157,MATCH($B355,'I.Supplementary 2018-19'!$B$8:$B$157,0)),INDEX('I.KI 2018-19'!V$9:V$393,MATCH($B355,'I.KI 2018-19'!$B$9:$B$393,0))),"")</f>
        <v>4.4001954998636457</v>
      </c>
      <c r="BB355" s="193">
        <f>_xlfn.IFNA(_xlfn.IFNA(INDEX('I.Supplementary 2018-19'!W$8:W$157,MATCH($B355,'I.Supplementary 2018-19'!$B$8:$B$157,0)),INDEX('I.KI 2018-19'!W$9:W$393,MATCH($B355,'I.KI 2018-19'!$B$9:$B$393,0))),"")</f>
        <v>0</v>
      </c>
      <c r="BC355" s="193">
        <f>_xlfn.IFNA(_xlfn.IFNA(INDEX('I.Supplementary 2018-19'!X$8:X$157,MATCH($B355,'I.Supplementary 2018-19'!$B$8:$B$157,0)),INDEX('I.KI 2018-19'!X$9:X$393,MATCH($B355,'I.KI 2018-19'!$B$9:$B$393,0))),"")</f>
        <v>0</v>
      </c>
      <c r="BD355" s="157">
        <f>_xlfn.IFNA(_xlfn.IFNA(INDEX('I.Supplementary 2018-19'!Y$8:Y$157,MATCH($B355,'I.Supplementary 2018-19'!$B$8:$B$157,0)),INDEX('I.KI 2018-19'!Y$9:Y$393,MATCH($B355,'I.KI 2018-19'!$B$9:$B$393,0))),"")</f>
        <v>0</v>
      </c>
      <c r="BE355" s="156">
        <f>_xlfn.IFNA(_xlfn.IFNA(INDEX('I.Supplementary 2018-19'!Z$8:Z$157,MATCH($B355,'I.Supplementary 2018-19'!$B$8:$B$157,0)),INDEX('I.KI 2018-19'!Z$9:Z$393,MATCH($B355,'I.KI 2018-19'!$B$9:$B$393,0))),"")</f>
        <v>14.613663670562349</v>
      </c>
      <c r="BF355" s="193">
        <f>_xlfn.IFNA(_xlfn.IFNA(INDEX('I.Supplementary 2018-19'!AA$8:AA$157,MATCH($B355,'I.Supplementary 2018-19'!$B$8:$B$157,0)),INDEX('I.KI 2018-19'!AA$9:AA$393,MATCH($B355,'I.KI 2018-19'!$B$9:$B$393,0))),"")</f>
        <v>2.9179229930770871</v>
      </c>
      <c r="BG355" s="193">
        <f>_xlfn.IFNA(_xlfn.IFNA(INDEX('I.Supplementary 2018-19'!AB$8:AB$157,MATCH($B355,'I.Supplementary 2018-19'!$B$8:$B$157,0)),INDEX('I.KI 2018-19'!AB$9:AB$393,MATCH($B355,'I.KI 2018-19'!$B$9:$B$393,0))),"")</f>
        <v>0</v>
      </c>
      <c r="BH355" s="193">
        <f>_xlfn.IFNA(_xlfn.IFNA(INDEX('I.Supplementary 2018-19'!AC$8:AC$157,MATCH($B355,'I.Supplementary 2018-19'!$B$8:$B$157,0)),INDEX('I.KI 2018-19'!AC$9:AC$393,MATCH($B355,'I.KI 2018-19'!$B$9:$B$393,0))),"")</f>
        <v>0</v>
      </c>
      <c r="BI355" s="157">
        <f>_xlfn.IFNA(_xlfn.IFNA(INDEX('I.Supplementary 2018-19'!AD$8:AD$157,MATCH($B355,'I.Supplementary 2018-19'!$B$8:$B$157,0)),INDEX('I.KI 2018-19'!AD$9:AD$393,MATCH($B355,'I.KI 2018-19'!$B$9:$B$393,0))),"")</f>
        <v>0</v>
      </c>
      <c r="BJ355" s="149"/>
      <c r="BK355" s="156">
        <f>_xlfn.IFNA(IF($B355=$B$381,0,IF($B355=$B$382,0,_xlfn.IFNA(INDEX('I.Supplementary 2018-19'!I$8:I$157,MATCH($B355,'I.Supplementary 2018-19'!$B$8:$B$157,0)),INDEX('I.KI 2018-19'!I$9:I$393,MATCH($B355,'I.KI 2018-19'!$B$9:$B$393,0))))),"")</f>
        <v>0.11995482930048927</v>
      </c>
      <c r="BL355" s="149">
        <f>_xlfn.IFNA(IF($B355=$B$381,0,IF($B355=$B$382,0,_xlfn.IFNA(INDEX('I.Supplementary 2018-19'!J$8:J$157,MATCH($B355,'I.Supplementary 2018-19'!$B$8:$B$157,0)),INDEX('I.KI 2018-19'!J$9:J$393,MATCH($B355,'I.KI 2018-19'!$B$9:$B$393,0))))),"")</f>
        <v>17.411631834338948</v>
      </c>
      <c r="BM355" s="157">
        <f>_xlfn.IFNA(IF($B355=$B$381,0,IF($B355=$B$382,0,_xlfn.IFNA(INDEX('I.Supplementary 2018-19'!H$8:H$157,MATCH($B355,'I.Supplementary 2018-19'!$B$8:$B$157,0)),INDEX('I.KI 2018-19'!H$9:H$393,MATCH($B355,'I.KI 2018-19'!$B$9:$B$393,0))))),"")</f>
        <v>17.531586663639438</v>
      </c>
    </row>
    <row r="356" spans="2:65">
      <c r="B356" s="121" t="str">
        <f>'Calculations for 2021-22'!B356</f>
        <v>E1140</v>
      </c>
      <c r="C356" s="160" t="str">
        <f>'Calculations for 2021-22'!D356</f>
        <v>E1140</v>
      </c>
      <c r="D356" t="str">
        <f>'Calculations for 2021-22'!E356</f>
        <v>SD</v>
      </c>
      <c r="E356">
        <f>'Calculations for 2021-22'!F356</f>
        <v>0</v>
      </c>
      <c r="F356" s="120" t="str">
        <f>'Calculations for 2021-22'!H356</f>
        <v>West Devon</v>
      </c>
      <c r="G356" s="156">
        <f>_xlfn.IFNA(INDEX('I.KI 2016-17'!M$8:M$391,MATCH($B356,'I.KI 2016-17'!$B$8:$B$391,0)),"")</f>
        <v>0</v>
      </c>
      <c r="H356" s="149">
        <f>_xlfn.IFNA(INDEX('I.KI 2016-17'!N$8:N$391,MATCH($B356,'I.KI 2016-17'!$B$8:$B$391,0)),"")</f>
        <v>0.62340353304999996</v>
      </c>
      <c r="I356" s="149">
        <f>_xlfn.IFNA(INDEX('I.KI 2016-17'!O$8:O$391,MATCH($B356,'I.KI 2016-17'!$B$8:$B$391,0)),"")</f>
        <v>0</v>
      </c>
      <c r="J356" s="149">
        <f>_xlfn.IFNA(INDEX('I.KI 2016-17'!P$8:P$391,MATCH($B356,'I.KI 2016-17'!$B$8:$B$391,0)),"")</f>
        <v>0</v>
      </c>
      <c r="K356" s="157">
        <f>_xlfn.IFNA(INDEX('I.KI 2016-17'!Q$8:Q$391,MATCH($B356,'I.KI 2016-17'!$B$8:$B$391,0)),"")</f>
        <v>0</v>
      </c>
      <c r="L356" s="156">
        <f>_xlfn.IFNA(INDEX('I.KI 2016-17'!R$8:R$391,MATCH($B356,'I.KI 2016-17'!$B$8:$B$391,0)),"")</f>
        <v>0</v>
      </c>
      <c r="M356" s="193">
        <f>_xlfn.IFNA(INDEX('I.KI 2016-17'!S$8:S$391,MATCH($B356,'I.KI 2016-17'!$B$8:$B$391,0)),"")</f>
        <v>1.5081817355579998</v>
      </c>
      <c r="N356" s="193">
        <f>_xlfn.IFNA(INDEX('I.KI 2016-17'!T$8:T$391,MATCH($B356,'I.KI 2016-17'!$B$8:$B$391,0)),"")</f>
        <v>0</v>
      </c>
      <c r="O356" s="193">
        <f>_xlfn.IFNA(INDEX('I.KI 2016-17'!U$8:U$391,MATCH($B356,'I.KI 2016-17'!$B$8:$B$391,0)),"")</f>
        <v>0</v>
      </c>
      <c r="P356" s="157">
        <f>_xlfn.IFNA(INDEX('I.KI 2016-17'!V$8:V$391,MATCH($B356,'I.KI 2016-17'!$B$8:$B$391,0)),"")</f>
        <v>0</v>
      </c>
      <c r="Q356" s="156">
        <f>_xlfn.IFNA(INDEX('I.KI 2016-17'!W$8:W$391,MATCH($B356,'I.KI 2016-17'!$B$8:$B$391,0)),"")</f>
        <v>0</v>
      </c>
      <c r="R356" s="193">
        <f>_xlfn.IFNA(INDEX('I.KI 2016-17'!X$8:X$391,MATCH($B356,'I.KI 2016-17'!$B$8:$B$391,0)),"")</f>
        <v>2.1315852686079997</v>
      </c>
      <c r="S356" s="193">
        <f>_xlfn.IFNA(INDEX('I.KI 2016-17'!Y$8:Y$391,MATCH($B356,'I.KI 2016-17'!$B$8:$B$391,0)),"")</f>
        <v>0</v>
      </c>
      <c r="T356" s="193">
        <f>_xlfn.IFNA(INDEX('I.KI 2016-17'!Z$8:Z$391,MATCH($B356,'I.KI 2016-17'!$B$8:$B$391,0)),"")</f>
        <v>0</v>
      </c>
      <c r="U356" s="157">
        <f>_xlfn.IFNA(INDEX('I.KI 2016-17'!AA$8:AA$391,MATCH($B356,'I.KI 2016-17'!$B$8:$B$391,0)),"")</f>
        <v>0</v>
      </c>
      <c r="V356" s="149"/>
      <c r="W356" s="154">
        <f>_xlfn.IFNA(INDEX('I.KI 2016-17'!$H$8:$H$391,MATCH(B356,'I.KI 2016-17'!$B$8:$B$391,0)),"")</f>
        <v>0.62340353304999996</v>
      </c>
      <c r="X356" s="153">
        <f>_xlfn.IFNA(INDEX('I.KI 2016-17'!$I$8:$I$391,MATCH(B356,'I.KI 2016-17'!$B$8:$B$391,0)),"")</f>
        <v>1.5081817355579998</v>
      </c>
      <c r="Y356" s="155">
        <f>_xlfn.IFNA(INDEX('I.KI 2016-17'!$G$8:$G$391,MATCH(B356,'I.KI 2016-17'!$B$8:$B$391,0)),"")</f>
        <v>2.1315852686079997</v>
      </c>
      <c r="Z356" s="149"/>
      <c r="AA356" s="156">
        <f>_xlfn.IFNA(IF($B356=$B$382,0,_xlfn.IFNA(INDEX('I.Supplementary 2017-18'!N$8:N$35,MATCH($B356,'I.Supplementary 2017-18'!$B$8:$B$35,0)),INDEX('I.KI 2017-18'!N$9:N$393,MATCH($B356,'I.KI 2017-18'!$B$9:$B$393,0)))),"")</f>
        <v>0</v>
      </c>
      <c r="AB356" s="193">
        <f>_xlfn.IFNA(IF($B356=$B$382,0,_xlfn.IFNA(INDEX('I.Supplementary 2017-18'!O$8:O$35,MATCH($B356,'I.Supplementary 2017-18'!$B$8:$B$35,0)),INDEX('I.KI 2017-18'!O$9:O$393,MATCH($B356,'I.KI 2017-18'!$B$9:$B$393,0)))),"")</f>
        <v>0.22328423758514784</v>
      </c>
      <c r="AC356" s="193">
        <f>_xlfn.IFNA(IF($B356=$B$382,0,_xlfn.IFNA(INDEX('I.Supplementary 2017-18'!P$8:P$35,MATCH($B356,'I.Supplementary 2017-18'!$B$8:$B$35,0)),INDEX('I.KI 2017-18'!P$9:P$393,MATCH($B356,'I.KI 2017-18'!$B$9:$B$393,0)))),"")</f>
        <v>0</v>
      </c>
      <c r="AD356" s="193">
        <f>_xlfn.IFNA(IF($B356=$B$382,0,_xlfn.IFNA(INDEX('I.Supplementary 2017-18'!Q$8:Q$35,MATCH($B356,'I.Supplementary 2017-18'!$B$8:$B$35,0)),INDEX('I.KI 2017-18'!Q$9:Q$393,MATCH($B356,'I.KI 2017-18'!$B$9:$B$393,0)))),"")</f>
        <v>0</v>
      </c>
      <c r="AE356" s="157">
        <f>_xlfn.IFNA(IF($B356=$B$382,0,_xlfn.IFNA(INDEX('I.Supplementary 2017-18'!R$8:R$35,MATCH($B356,'I.Supplementary 2017-18'!$B$8:$B$35,0)),INDEX('I.KI 2017-18'!R$9:R$393,MATCH($B356,'I.KI 2017-18'!$B$9:$B$393,0)))),"")</f>
        <v>0</v>
      </c>
      <c r="AF356" s="156">
        <f>_xlfn.IFNA(IF($B356=$B$382,0,_xlfn.IFNA(INDEX('I.Supplementary 2017-18'!S$8:S$35,MATCH($B356,'I.Supplementary 2017-18'!$B$8:$B$35,0)),INDEX('I.KI 2017-18'!S$9:S$393,MATCH($B356,'I.KI 2017-18'!$B$9:$B$393,0)))),"")</f>
        <v>0</v>
      </c>
      <c r="AG356" s="193">
        <f>_xlfn.IFNA(IF($B356=$B$382,0,_xlfn.IFNA(INDEX('I.Supplementary 2017-18'!T$8:T$35,MATCH($B356,'I.Supplementary 2017-18'!$B$8:$B$35,0)),INDEX('I.KI 2017-18'!T$9:T$393,MATCH($B356,'I.KI 2017-18'!$B$9:$B$393,0)))),"")</f>
        <v>1.538972811052828</v>
      </c>
      <c r="AH356" s="193">
        <f>_xlfn.IFNA(IF($B356=$B$382,0,_xlfn.IFNA(INDEX('I.Supplementary 2017-18'!U$8:U$35,MATCH($B356,'I.Supplementary 2017-18'!$B$8:$B$35,0)),INDEX('I.KI 2017-18'!U$9:U$393,MATCH($B356,'I.KI 2017-18'!$B$9:$B$393,0)))),"")</f>
        <v>0</v>
      </c>
      <c r="AI356" s="193">
        <f>_xlfn.IFNA(IF($B356=$B$382,0,_xlfn.IFNA(INDEX('I.Supplementary 2017-18'!V$8:V$35,MATCH($B356,'I.Supplementary 2017-18'!$B$8:$B$35,0)),INDEX('I.KI 2017-18'!V$9:V$393,MATCH($B356,'I.KI 2017-18'!$B$9:$B$393,0)))),"")</f>
        <v>0</v>
      </c>
      <c r="AJ356" s="157">
        <f>_xlfn.IFNA(IF($B356=$B$382,0,_xlfn.IFNA(INDEX('I.Supplementary 2017-18'!W$8:W$35,MATCH($B356,'I.Supplementary 2017-18'!$B$8:$B$35,0)),INDEX('I.KI 2017-18'!W$9:W$393,MATCH($B356,'I.KI 2017-18'!$B$9:$B$393,0)))),"")</f>
        <v>0</v>
      </c>
      <c r="AK356" s="156">
        <f>_xlfn.IFNA(IF($B356=$B$382,0,_xlfn.IFNA(INDEX('I.Supplementary 2017-18'!X$8:X$35,MATCH($B356,'I.Supplementary 2017-18'!$B$8:$B$35,0)),INDEX('I.KI 2017-18'!X$9:X$393,MATCH($B356,'I.KI 2017-18'!$B$9:$B$393,0)))),"")</f>
        <v>0</v>
      </c>
      <c r="AL356" s="193">
        <f>_xlfn.IFNA(IF($B356=$B$382,0,_xlfn.IFNA(INDEX('I.Supplementary 2017-18'!Y$8:Y$35,MATCH($B356,'I.Supplementary 2017-18'!$B$8:$B$35,0)),INDEX('I.KI 2017-18'!Y$9:Y$393,MATCH($B356,'I.KI 2017-18'!$B$9:$B$393,0)))),"")</f>
        <v>1.7622570486379758</v>
      </c>
      <c r="AM356" s="193">
        <f>_xlfn.IFNA(IF($B356=$B$382,0,_xlfn.IFNA(INDEX('I.Supplementary 2017-18'!Z$8:Z$35,MATCH($B356,'I.Supplementary 2017-18'!$B$8:$B$35,0)),INDEX('I.KI 2017-18'!Z$9:Z$393,MATCH($B356,'I.KI 2017-18'!$B$9:$B$393,0)))),"")</f>
        <v>0</v>
      </c>
      <c r="AN356" s="193">
        <f>_xlfn.IFNA(IF($B356=$B$382,0,_xlfn.IFNA(INDEX('I.Supplementary 2017-18'!AA$8:AA$35,MATCH($B356,'I.Supplementary 2017-18'!$B$8:$B$35,0)),INDEX('I.KI 2017-18'!AA$9:AA$393,MATCH($B356,'I.KI 2017-18'!$B$9:$B$393,0)))),"")</f>
        <v>0</v>
      </c>
      <c r="AO356" s="157">
        <f>_xlfn.IFNA(IF($B356=$B$382,0,_xlfn.IFNA(INDEX('I.Supplementary 2017-18'!AB$8:AB$35,MATCH($B356,'I.Supplementary 2017-18'!$B$8:$B$35,0)),INDEX('I.KI 2017-18'!AB$9:AB$393,MATCH($B356,'I.KI 2017-18'!$B$9:$B$393,0)))),"")</f>
        <v>0</v>
      </c>
      <c r="AP356" s="149"/>
      <c r="AQ356" s="156">
        <f>_xlfn.IFNA(IF($B356=$B$381,0,IF($B356=$B$382,0,_xlfn.IFNA(INDEX('I.Supplementary 2017-18'!I$8:I$35,MATCH($B356,'I.Supplementary 2017-18'!$B$8:$B$35,0)),INDEX('I.KI 2017-18'!I$9:I$393,MATCH($B356,'I.KI 2017-18'!$B$9:$B$393,0))))),"")</f>
        <v>0.22328423758514784</v>
      </c>
      <c r="AR356" s="149">
        <f>_xlfn.IFNA(IF($B356=$B$381,0,IF($B356=$B$382,0,_xlfn.IFNA(INDEX('I.Supplementary 2017-18'!J$8:J$35,MATCH($B356,'I.Supplementary 2017-18'!$B$8:$B$35,0)),INDEX('I.KI 2017-18'!J$9:J$393,MATCH($B356,'I.KI 2017-18'!$B$9:$B$393,0))))),"")</f>
        <v>1.538972811052828</v>
      </c>
      <c r="AS356" s="157">
        <f>_xlfn.IFNA(IF($B356=$B$381,0,IF($B356=$B$382,0,_xlfn.IFNA(INDEX('I.Supplementary 2017-18'!H$8:H$35,MATCH($B356,'I.Supplementary 2017-18'!$B$8:$B$35,0)),INDEX('I.KI 2017-18'!H$9:H$393,MATCH($B356,'I.KI 2017-18'!$B$9:$B$393,0))))),"")</f>
        <v>1.7622570486379758</v>
      </c>
      <c r="AT356" s="149"/>
      <c r="AU356" s="156">
        <f>_xlfn.IFNA(_xlfn.IFNA(INDEX('I.Supplementary 2018-19'!P$8:P$157,MATCH($B356,'I.Supplementary 2018-19'!$B$8:$B$157,0)),INDEX('I.KI 2018-19'!P$9:P$393,MATCH($B356,'I.KI 2018-19'!$B$9:$B$393,0))),"")</f>
        <v>0</v>
      </c>
      <c r="AV356" s="193">
        <f>_xlfn.IFNA(_xlfn.IFNA(INDEX('I.Supplementary 2018-19'!Q$8:Q$157,MATCH($B356,'I.Supplementary 2018-19'!$B$8:$B$157,0)),INDEX('I.KI 2018-19'!Q$9:Q$393,MATCH($B356,'I.KI 2018-19'!$B$9:$B$393,0))),"")</f>
        <v>0</v>
      </c>
      <c r="AW356" s="193">
        <f>_xlfn.IFNA(_xlfn.IFNA(INDEX('I.Supplementary 2018-19'!R$8:R$157,MATCH($B356,'I.Supplementary 2018-19'!$B$8:$B$157,0)),INDEX('I.KI 2018-19'!R$9:R$393,MATCH($B356,'I.KI 2018-19'!$B$9:$B$393,0))),"")</f>
        <v>0</v>
      </c>
      <c r="AX356" s="193">
        <f>_xlfn.IFNA(_xlfn.IFNA(INDEX('I.Supplementary 2018-19'!S$8:S$157,MATCH($B356,'I.Supplementary 2018-19'!$B$8:$B$157,0)),INDEX('I.KI 2018-19'!S$9:S$393,MATCH($B356,'I.KI 2018-19'!$B$9:$B$393,0))),"")</f>
        <v>0</v>
      </c>
      <c r="AY356" s="157">
        <f>_xlfn.IFNA(_xlfn.IFNA(INDEX('I.Supplementary 2018-19'!T$8:T$157,MATCH($B356,'I.Supplementary 2018-19'!$B$8:$B$157,0)),INDEX('I.KI 2018-19'!T$9:T$393,MATCH($B356,'I.KI 2018-19'!$B$9:$B$393,0))),"")</f>
        <v>0</v>
      </c>
      <c r="AZ356" s="156">
        <f>_xlfn.IFNA(_xlfn.IFNA(INDEX('I.Supplementary 2018-19'!U$8:U$157,MATCH($B356,'I.Supplementary 2018-19'!$B$8:$B$157,0)),INDEX('I.KI 2018-19'!U$9:U$393,MATCH($B356,'I.KI 2018-19'!$B$9:$B$393,0))),"")</f>
        <v>0</v>
      </c>
      <c r="BA356" s="193">
        <f>_xlfn.IFNA(_xlfn.IFNA(INDEX('I.Supplementary 2018-19'!V$8:V$157,MATCH($B356,'I.Supplementary 2018-19'!$B$8:$B$157,0)),INDEX('I.KI 2018-19'!V$9:V$393,MATCH($B356,'I.KI 2018-19'!$B$9:$B$393,0))),"")</f>
        <v>1.5852080457196513</v>
      </c>
      <c r="BB356" s="193">
        <f>_xlfn.IFNA(_xlfn.IFNA(INDEX('I.Supplementary 2018-19'!W$8:W$157,MATCH($B356,'I.Supplementary 2018-19'!$B$8:$B$157,0)),INDEX('I.KI 2018-19'!W$9:W$393,MATCH($B356,'I.KI 2018-19'!$B$9:$B$393,0))),"")</f>
        <v>0</v>
      </c>
      <c r="BC356" s="193">
        <f>_xlfn.IFNA(_xlfn.IFNA(INDEX('I.Supplementary 2018-19'!X$8:X$157,MATCH($B356,'I.Supplementary 2018-19'!$B$8:$B$157,0)),INDEX('I.KI 2018-19'!X$9:X$393,MATCH($B356,'I.KI 2018-19'!$B$9:$B$393,0))),"")</f>
        <v>0</v>
      </c>
      <c r="BD356" s="157">
        <f>_xlfn.IFNA(_xlfn.IFNA(INDEX('I.Supplementary 2018-19'!Y$8:Y$157,MATCH($B356,'I.Supplementary 2018-19'!$B$8:$B$157,0)),INDEX('I.KI 2018-19'!Y$9:Y$393,MATCH($B356,'I.KI 2018-19'!$B$9:$B$393,0))),"")</f>
        <v>0</v>
      </c>
      <c r="BE356" s="156">
        <f>_xlfn.IFNA(_xlfn.IFNA(INDEX('I.Supplementary 2018-19'!Z$8:Z$157,MATCH($B356,'I.Supplementary 2018-19'!$B$8:$B$157,0)),INDEX('I.KI 2018-19'!Z$9:Z$393,MATCH($B356,'I.KI 2018-19'!$B$9:$B$393,0))),"")</f>
        <v>0</v>
      </c>
      <c r="BF356" s="193">
        <f>_xlfn.IFNA(_xlfn.IFNA(INDEX('I.Supplementary 2018-19'!AA$8:AA$157,MATCH($B356,'I.Supplementary 2018-19'!$B$8:$B$157,0)),INDEX('I.KI 2018-19'!AA$9:AA$393,MATCH($B356,'I.KI 2018-19'!$B$9:$B$393,0))),"")</f>
        <v>1.5852080457196513</v>
      </c>
      <c r="BG356" s="193">
        <f>_xlfn.IFNA(_xlfn.IFNA(INDEX('I.Supplementary 2018-19'!AB$8:AB$157,MATCH($B356,'I.Supplementary 2018-19'!$B$8:$B$157,0)),INDEX('I.KI 2018-19'!AB$9:AB$393,MATCH($B356,'I.KI 2018-19'!$B$9:$B$393,0))),"")</f>
        <v>0</v>
      </c>
      <c r="BH356" s="193">
        <f>_xlfn.IFNA(_xlfn.IFNA(INDEX('I.Supplementary 2018-19'!AC$8:AC$157,MATCH($B356,'I.Supplementary 2018-19'!$B$8:$B$157,0)),INDEX('I.KI 2018-19'!AC$9:AC$393,MATCH($B356,'I.KI 2018-19'!$B$9:$B$393,0))),"")</f>
        <v>0</v>
      </c>
      <c r="BI356" s="157">
        <f>_xlfn.IFNA(_xlfn.IFNA(INDEX('I.Supplementary 2018-19'!AD$8:AD$157,MATCH($B356,'I.Supplementary 2018-19'!$B$8:$B$157,0)),INDEX('I.KI 2018-19'!AD$9:AD$393,MATCH($B356,'I.KI 2018-19'!$B$9:$B$393,0))),"")</f>
        <v>0</v>
      </c>
      <c r="BJ356" s="149"/>
      <c r="BK356" s="156">
        <f>_xlfn.IFNA(IF($B356=$B$381,0,IF($B356=$B$382,0,_xlfn.IFNA(INDEX('I.Supplementary 2018-19'!I$8:I$157,MATCH($B356,'I.Supplementary 2018-19'!$B$8:$B$157,0)),INDEX('I.KI 2018-19'!I$9:I$393,MATCH($B356,'I.KI 2018-19'!$B$9:$B$393,0))))),"")</f>
        <v>0</v>
      </c>
      <c r="BL356" s="149">
        <f>_xlfn.IFNA(IF($B356=$B$381,0,IF($B356=$B$382,0,_xlfn.IFNA(INDEX('I.Supplementary 2018-19'!J$8:J$157,MATCH($B356,'I.Supplementary 2018-19'!$B$8:$B$157,0)),INDEX('I.KI 2018-19'!J$9:J$393,MATCH($B356,'I.KI 2018-19'!$B$9:$B$393,0))))),"")</f>
        <v>1.5852080457196513</v>
      </c>
      <c r="BM356" s="157">
        <f>_xlfn.IFNA(IF($B356=$B$381,0,IF($B356=$B$382,0,_xlfn.IFNA(INDEX('I.Supplementary 2018-19'!H$8:H$157,MATCH($B356,'I.Supplementary 2018-19'!$B$8:$B$157,0)),INDEX('I.KI 2018-19'!H$9:H$393,MATCH($B356,'I.KI 2018-19'!$B$9:$B$393,0))))),"")</f>
        <v>1.5852080457196513</v>
      </c>
    </row>
    <row r="357" spans="2:65">
      <c r="B357" s="121" t="str">
        <f>'Calculations for 2021-22'!B357</f>
        <v>E2343</v>
      </c>
      <c r="C357" s="160" t="str">
        <f>'Calculations for 2021-22'!D357</f>
        <v>E2343</v>
      </c>
      <c r="D357" t="str">
        <f>'Calculations for 2021-22'!E357</f>
        <v>SD</v>
      </c>
      <c r="E357" t="str">
        <f>'Calculations for 2021-22'!F357</f>
        <v>P1909</v>
      </c>
      <c r="F357" s="120" t="str">
        <f>'Calculations for 2021-22'!H357</f>
        <v>West Lancashire</v>
      </c>
      <c r="G357" s="156">
        <f>_xlfn.IFNA(INDEX('I.KI 2016-17'!M$8:M$391,MATCH($B357,'I.KI 2016-17'!$B$8:$B$391,0)),"")</f>
        <v>0</v>
      </c>
      <c r="H357" s="149">
        <f>_xlfn.IFNA(INDEX('I.KI 2016-17'!N$8:N$391,MATCH($B357,'I.KI 2016-17'!$B$8:$B$391,0)),"")</f>
        <v>1.575625965635</v>
      </c>
      <c r="I357" s="149">
        <f>_xlfn.IFNA(INDEX('I.KI 2016-17'!O$8:O$391,MATCH($B357,'I.KI 2016-17'!$B$8:$B$391,0)),"")</f>
        <v>0</v>
      </c>
      <c r="J357" s="149">
        <f>_xlfn.IFNA(INDEX('I.KI 2016-17'!P$8:P$391,MATCH($B357,'I.KI 2016-17'!$B$8:$B$391,0)),"")</f>
        <v>0</v>
      </c>
      <c r="K357" s="157">
        <f>_xlfn.IFNA(INDEX('I.KI 2016-17'!Q$8:Q$391,MATCH($B357,'I.KI 2016-17'!$B$8:$B$391,0)),"")</f>
        <v>0</v>
      </c>
      <c r="L357" s="156">
        <f>_xlfn.IFNA(INDEX('I.KI 2016-17'!R$8:R$391,MATCH($B357,'I.KI 2016-17'!$B$8:$B$391,0)),"")</f>
        <v>0</v>
      </c>
      <c r="M357" s="193">
        <f>_xlfn.IFNA(INDEX('I.KI 2016-17'!S$8:S$391,MATCH($B357,'I.KI 2016-17'!$B$8:$B$391,0)),"")</f>
        <v>3.0335893970220003</v>
      </c>
      <c r="N357" s="193">
        <f>_xlfn.IFNA(INDEX('I.KI 2016-17'!T$8:T$391,MATCH($B357,'I.KI 2016-17'!$B$8:$B$391,0)),"")</f>
        <v>0</v>
      </c>
      <c r="O357" s="193">
        <f>_xlfn.IFNA(INDEX('I.KI 2016-17'!U$8:U$391,MATCH($B357,'I.KI 2016-17'!$B$8:$B$391,0)),"")</f>
        <v>0</v>
      </c>
      <c r="P357" s="157">
        <f>_xlfn.IFNA(INDEX('I.KI 2016-17'!V$8:V$391,MATCH($B357,'I.KI 2016-17'!$B$8:$B$391,0)),"")</f>
        <v>0</v>
      </c>
      <c r="Q357" s="156">
        <f>_xlfn.IFNA(INDEX('I.KI 2016-17'!W$8:W$391,MATCH($B357,'I.KI 2016-17'!$B$8:$B$391,0)),"")</f>
        <v>0</v>
      </c>
      <c r="R357" s="193">
        <f>_xlfn.IFNA(INDEX('I.KI 2016-17'!X$8:X$391,MATCH($B357,'I.KI 2016-17'!$B$8:$B$391,0)),"")</f>
        <v>4.6092153626570003</v>
      </c>
      <c r="S357" s="193">
        <f>_xlfn.IFNA(INDEX('I.KI 2016-17'!Y$8:Y$391,MATCH($B357,'I.KI 2016-17'!$B$8:$B$391,0)),"")</f>
        <v>0</v>
      </c>
      <c r="T357" s="193">
        <f>_xlfn.IFNA(INDEX('I.KI 2016-17'!Z$8:Z$391,MATCH($B357,'I.KI 2016-17'!$B$8:$B$391,0)),"")</f>
        <v>0</v>
      </c>
      <c r="U357" s="157">
        <f>_xlfn.IFNA(INDEX('I.KI 2016-17'!AA$8:AA$391,MATCH($B357,'I.KI 2016-17'!$B$8:$B$391,0)),"")</f>
        <v>0</v>
      </c>
      <c r="V357" s="149"/>
      <c r="W357" s="154">
        <f>_xlfn.IFNA(INDEX('I.KI 2016-17'!$H$8:$H$391,MATCH(B357,'I.KI 2016-17'!$B$8:$B$391,0)),"")</f>
        <v>1.575625965635</v>
      </c>
      <c r="X357" s="153">
        <f>_xlfn.IFNA(INDEX('I.KI 2016-17'!$I$8:$I$391,MATCH(B357,'I.KI 2016-17'!$B$8:$B$391,0)),"")</f>
        <v>3.0335893970220003</v>
      </c>
      <c r="Y357" s="155">
        <f>_xlfn.IFNA(INDEX('I.KI 2016-17'!$G$8:$G$391,MATCH(B357,'I.KI 2016-17'!$B$8:$B$391,0)),"")</f>
        <v>4.6092153626570003</v>
      </c>
      <c r="Z357" s="149"/>
      <c r="AA357" s="156">
        <f>_xlfn.IFNA(IF($B357=$B$382,0,_xlfn.IFNA(INDEX('I.Supplementary 2017-18'!N$8:N$35,MATCH($B357,'I.Supplementary 2017-18'!$B$8:$B$35,0)),INDEX('I.KI 2017-18'!N$9:N$393,MATCH($B357,'I.KI 2017-18'!$B$9:$B$393,0)))),"")</f>
        <v>0</v>
      </c>
      <c r="AB357" s="193">
        <f>_xlfn.IFNA(IF($B357=$B$382,0,_xlfn.IFNA(INDEX('I.Supplementary 2017-18'!O$8:O$35,MATCH($B357,'I.Supplementary 2017-18'!$B$8:$B$35,0)),INDEX('I.KI 2017-18'!O$9:O$393,MATCH($B357,'I.KI 2017-18'!$B$9:$B$393,0)))),"")</f>
        <v>0.87075756999731246</v>
      </c>
      <c r="AC357" s="193">
        <f>_xlfn.IFNA(IF($B357=$B$382,0,_xlfn.IFNA(INDEX('I.Supplementary 2017-18'!P$8:P$35,MATCH($B357,'I.Supplementary 2017-18'!$B$8:$B$35,0)),INDEX('I.KI 2017-18'!P$9:P$393,MATCH($B357,'I.KI 2017-18'!$B$9:$B$393,0)))),"")</f>
        <v>0</v>
      </c>
      <c r="AD357" s="193">
        <f>_xlfn.IFNA(IF($B357=$B$382,0,_xlfn.IFNA(INDEX('I.Supplementary 2017-18'!Q$8:Q$35,MATCH($B357,'I.Supplementary 2017-18'!$B$8:$B$35,0)),INDEX('I.KI 2017-18'!Q$9:Q$393,MATCH($B357,'I.KI 2017-18'!$B$9:$B$393,0)))),"")</f>
        <v>0</v>
      </c>
      <c r="AE357" s="157">
        <f>_xlfn.IFNA(IF($B357=$B$382,0,_xlfn.IFNA(INDEX('I.Supplementary 2017-18'!R$8:R$35,MATCH($B357,'I.Supplementary 2017-18'!$B$8:$B$35,0)),INDEX('I.KI 2017-18'!R$9:R$393,MATCH($B357,'I.KI 2017-18'!$B$9:$B$393,0)))),"")</f>
        <v>0</v>
      </c>
      <c r="AF357" s="156">
        <f>_xlfn.IFNA(IF($B357=$B$382,0,_xlfn.IFNA(INDEX('I.Supplementary 2017-18'!S$8:S$35,MATCH($B357,'I.Supplementary 2017-18'!$B$8:$B$35,0)),INDEX('I.KI 2017-18'!S$9:S$393,MATCH($B357,'I.KI 2017-18'!$B$9:$B$393,0)))),"")</f>
        <v>0</v>
      </c>
      <c r="AG357" s="193">
        <f>_xlfn.IFNA(IF($B357=$B$382,0,_xlfn.IFNA(INDEX('I.Supplementary 2017-18'!T$8:T$35,MATCH($B357,'I.Supplementary 2017-18'!$B$8:$B$35,0)),INDEX('I.KI 2017-18'!T$9:T$393,MATCH($B357,'I.KI 2017-18'!$B$9:$B$393,0)))),"")</f>
        <v>3.0955232329396294</v>
      </c>
      <c r="AH357" s="193">
        <f>_xlfn.IFNA(IF($B357=$B$382,0,_xlfn.IFNA(INDEX('I.Supplementary 2017-18'!U$8:U$35,MATCH($B357,'I.Supplementary 2017-18'!$B$8:$B$35,0)),INDEX('I.KI 2017-18'!U$9:U$393,MATCH($B357,'I.KI 2017-18'!$B$9:$B$393,0)))),"")</f>
        <v>0</v>
      </c>
      <c r="AI357" s="193">
        <f>_xlfn.IFNA(IF($B357=$B$382,0,_xlfn.IFNA(INDEX('I.Supplementary 2017-18'!V$8:V$35,MATCH($B357,'I.Supplementary 2017-18'!$B$8:$B$35,0)),INDEX('I.KI 2017-18'!V$9:V$393,MATCH($B357,'I.KI 2017-18'!$B$9:$B$393,0)))),"")</f>
        <v>0</v>
      </c>
      <c r="AJ357" s="157">
        <f>_xlfn.IFNA(IF($B357=$B$382,0,_xlfn.IFNA(INDEX('I.Supplementary 2017-18'!W$8:W$35,MATCH($B357,'I.Supplementary 2017-18'!$B$8:$B$35,0)),INDEX('I.KI 2017-18'!W$9:W$393,MATCH($B357,'I.KI 2017-18'!$B$9:$B$393,0)))),"")</f>
        <v>0</v>
      </c>
      <c r="AK357" s="156">
        <f>_xlfn.IFNA(IF($B357=$B$382,0,_xlfn.IFNA(INDEX('I.Supplementary 2017-18'!X$8:X$35,MATCH($B357,'I.Supplementary 2017-18'!$B$8:$B$35,0)),INDEX('I.KI 2017-18'!X$9:X$393,MATCH($B357,'I.KI 2017-18'!$B$9:$B$393,0)))),"")</f>
        <v>0</v>
      </c>
      <c r="AL357" s="193">
        <f>_xlfn.IFNA(IF($B357=$B$382,0,_xlfn.IFNA(INDEX('I.Supplementary 2017-18'!Y$8:Y$35,MATCH($B357,'I.Supplementary 2017-18'!$B$8:$B$35,0)),INDEX('I.KI 2017-18'!Y$9:Y$393,MATCH($B357,'I.KI 2017-18'!$B$9:$B$393,0)))),"")</f>
        <v>3.9662808029369421</v>
      </c>
      <c r="AM357" s="193">
        <f>_xlfn.IFNA(IF($B357=$B$382,0,_xlfn.IFNA(INDEX('I.Supplementary 2017-18'!Z$8:Z$35,MATCH($B357,'I.Supplementary 2017-18'!$B$8:$B$35,0)),INDEX('I.KI 2017-18'!Z$9:Z$393,MATCH($B357,'I.KI 2017-18'!$B$9:$B$393,0)))),"")</f>
        <v>0</v>
      </c>
      <c r="AN357" s="193">
        <f>_xlfn.IFNA(IF($B357=$B$382,0,_xlfn.IFNA(INDEX('I.Supplementary 2017-18'!AA$8:AA$35,MATCH($B357,'I.Supplementary 2017-18'!$B$8:$B$35,0)),INDEX('I.KI 2017-18'!AA$9:AA$393,MATCH($B357,'I.KI 2017-18'!$B$9:$B$393,0)))),"")</f>
        <v>0</v>
      </c>
      <c r="AO357" s="157">
        <f>_xlfn.IFNA(IF($B357=$B$382,0,_xlfn.IFNA(INDEX('I.Supplementary 2017-18'!AB$8:AB$35,MATCH($B357,'I.Supplementary 2017-18'!$B$8:$B$35,0)),INDEX('I.KI 2017-18'!AB$9:AB$393,MATCH($B357,'I.KI 2017-18'!$B$9:$B$393,0)))),"")</f>
        <v>0</v>
      </c>
      <c r="AP357" s="149"/>
      <c r="AQ357" s="156">
        <f>_xlfn.IFNA(IF($B357=$B$381,0,IF($B357=$B$382,0,_xlfn.IFNA(INDEX('I.Supplementary 2017-18'!I$8:I$35,MATCH($B357,'I.Supplementary 2017-18'!$B$8:$B$35,0)),INDEX('I.KI 2017-18'!I$9:I$393,MATCH($B357,'I.KI 2017-18'!$B$9:$B$393,0))))),"")</f>
        <v>0.87075756999731246</v>
      </c>
      <c r="AR357" s="149">
        <f>_xlfn.IFNA(IF($B357=$B$381,0,IF($B357=$B$382,0,_xlfn.IFNA(INDEX('I.Supplementary 2017-18'!J$8:J$35,MATCH($B357,'I.Supplementary 2017-18'!$B$8:$B$35,0)),INDEX('I.KI 2017-18'!J$9:J$393,MATCH($B357,'I.KI 2017-18'!$B$9:$B$393,0))))),"")</f>
        <v>3.0955232329396294</v>
      </c>
      <c r="AS357" s="157">
        <f>_xlfn.IFNA(IF($B357=$B$381,0,IF($B357=$B$382,0,_xlfn.IFNA(INDEX('I.Supplementary 2017-18'!H$8:H$35,MATCH($B357,'I.Supplementary 2017-18'!$B$8:$B$35,0)),INDEX('I.KI 2017-18'!H$9:H$393,MATCH($B357,'I.KI 2017-18'!$B$9:$B$393,0))))),"")</f>
        <v>3.9662808029369421</v>
      </c>
      <c r="AT357" s="149"/>
      <c r="AU357" s="156">
        <f>_xlfn.IFNA(_xlfn.IFNA(INDEX('I.Supplementary 2018-19'!P$8:P$157,MATCH($B357,'I.Supplementary 2018-19'!$B$8:$B$157,0)),INDEX('I.KI 2018-19'!P$9:P$393,MATCH($B357,'I.KI 2018-19'!$B$9:$B$393,0))),"")</f>
        <v>0</v>
      </c>
      <c r="AV357" s="193">
        <f>_xlfn.IFNA(_xlfn.IFNA(INDEX('I.Supplementary 2018-19'!Q$8:Q$157,MATCH($B357,'I.Supplementary 2018-19'!$B$8:$B$157,0)),INDEX('I.KI 2018-19'!Q$9:Q$393,MATCH($B357,'I.KI 2018-19'!$B$9:$B$393,0))),"")</f>
        <v>0.43347601936589458</v>
      </c>
      <c r="AW357" s="193">
        <f>_xlfn.IFNA(_xlfn.IFNA(INDEX('I.Supplementary 2018-19'!R$8:R$157,MATCH($B357,'I.Supplementary 2018-19'!$B$8:$B$157,0)),INDEX('I.KI 2018-19'!R$9:R$393,MATCH($B357,'I.KI 2018-19'!$B$9:$B$393,0))),"")</f>
        <v>0</v>
      </c>
      <c r="AX357" s="193">
        <f>_xlfn.IFNA(_xlfn.IFNA(INDEX('I.Supplementary 2018-19'!S$8:S$157,MATCH($B357,'I.Supplementary 2018-19'!$B$8:$B$157,0)),INDEX('I.KI 2018-19'!S$9:S$393,MATCH($B357,'I.KI 2018-19'!$B$9:$B$393,0))),"")</f>
        <v>0</v>
      </c>
      <c r="AY357" s="157">
        <f>_xlfn.IFNA(_xlfn.IFNA(INDEX('I.Supplementary 2018-19'!T$8:T$157,MATCH($B357,'I.Supplementary 2018-19'!$B$8:$B$157,0)),INDEX('I.KI 2018-19'!T$9:T$393,MATCH($B357,'I.KI 2018-19'!$B$9:$B$393,0))),"")</f>
        <v>0</v>
      </c>
      <c r="AZ357" s="156">
        <f>_xlfn.IFNA(_xlfn.IFNA(INDEX('I.Supplementary 2018-19'!U$8:U$157,MATCH($B357,'I.Supplementary 2018-19'!$B$8:$B$157,0)),INDEX('I.KI 2018-19'!U$9:U$393,MATCH($B357,'I.KI 2018-19'!$B$9:$B$393,0))),"")</f>
        <v>0</v>
      </c>
      <c r="BA357" s="193">
        <f>_xlfn.IFNA(_xlfn.IFNA(INDEX('I.Supplementary 2018-19'!V$8:V$157,MATCH($B357,'I.Supplementary 2018-19'!$B$8:$B$157,0)),INDEX('I.KI 2018-19'!V$9:V$393,MATCH($B357,'I.KI 2018-19'!$B$9:$B$393,0))),"")</f>
        <v>3.1885217850021927</v>
      </c>
      <c r="BB357" s="193">
        <f>_xlfn.IFNA(_xlfn.IFNA(INDEX('I.Supplementary 2018-19'!W$8:W$157,MATCH($B357,'I.Supplementary 2018-19'!$B$8:$B$157,0)),INDEX('I.KI 2018-19'!W$9:W$393,MATCH($B357,'I.KI 2018-19'!$B$9:$B$393,0))),"")</f>
        <v>0</v>
      </c>
      <c r="BC357" s="193">
        <f>_xlfn.IFNA(_xlfn.IFNA(INDEX('I.Supplementary 2018-19'!X$8:X$157,MATCH($B357,'I.Supplementary 2018-19'!$B$8:$B$157,0)),INDEX('I.KI 2018-19'!X$9:X$393,MATCH($B357,'I.KI 2018-19'!$B$9:$B$393,0))),"")</f>
        <v>0</v>
      </c>
      <c r="BD357" s="157">
        <f>_xlfn.IFNA(_xlfn.IFNA(INDEX('I.Supplementary 2018-19'!Y$8:Y$157,MATCH($B357,'I.Supplementary 2018-19'!$B$8:$B$157,0)),INDEX('I.KI 2018-19'!Y$9:Y$393,MATCH($B357,'I.KI 2018-19'!$B$9:$B$393,0))),"")</f>
        <v>0</v>
      </c>
      <c r="BE357" s="156">
        <f>_xlfn.IFNA(_xlfn.IFNA(INDEX('I.Supplementary 2018-19'!Z$8:Z$157,MATCH($B357,'I.Supplementary 2018-19'!$B$8:$B$157,0)),INDEX('I.KI 2018-19'!Z$9:Z$393,MATCH($B357,'I.KI 2018-19'!$B$9:$B$393,0))),"")</f>
        <v>0</v>
      </c>
      <c r="BF357" s="193">
        <f>_xlfn.IFNA(_xlfn.IFNA(INDEX('I.Supplementary 2018-19'!AA$8:AA$157,MATCH($B357,'I.Supplementary 2018-19'!$B$8:$B$157,0)),INDEX('I.KI 2018-19'!AA$9:AA$393,MATCH($B357,'I.KI 2018-19'!$B$9:$B$393,0))),"")</f>
        <v>3.6219978043680872</v>
      </c>
      <c r="BG357" s="193">
        <f>_xlfn.IFNA(_xlfn.IFNA(INDEX('I.Supplementary 2018-19'!AB$8:AB$157,MATCH($B357,'I.Supplementary 2018-19'!$B$8:$B$157,0)),INDEX('I.KI 2018-19'!AB$9:AB$393,MATCH($B357,'I.KI 2018-19'!$B$9:$B$393,0))),"")</f>
        <v>0</v>
      </c>
      <c r="BH357" s="193">
        <f>_xlfn.IFNA(_xlfn.IFNA(INDEX('I.Supplementary 2018-19'!AC$8:AC$157,MATCH($B357,'I.Supplementary 2018-19'!$B$8:$B$157,0)),INDEX('I.KI 2018-19'!AC$9:AC$393,MATCH($B357,'I.KI 2018-19'!$B$9:$B$393,0))),"")</f>
        <v>0</v>
      </c>
      <c r="BI357" s="157">
        <f>_xlfn.IFNA(_xlfn.IFNA(INDEX('I.Supplementary 2018-19'!AD$8:AD$157,MATCH($B357,'I.Supplementary 2018-19'!$B$8:$B$157,0)),INDEX('I.KI 2018-19'!AD$9:AD$393,MATCH($B357,'I.KI 2018-19'!$B$9:$B$393,0))),"")</f>
        <v>0</v>
      </c>
      <c r="BJ357" s="149"/>
      <c r="BK357" s="156">
        <f>_xlfn.IFNA(IF($B357=$B$381,0,IF($B357=$B$382,0,_xlfn.IFNA(INDEX('I.Supplementary 2018-19'!I$8:I$157,MATCH($B357,'I.Supplementary 2018-19'!$B$8:$B$157,0)),INDEX('I.KI 2018-19'!I$9:I$393,MATCH($B357,'I.KI 2018-19'!$B$9:$B$393,0))))),"")</f>
        <v>0.43347601936589458</v>
      </c>
      <c r="BL357" s="149">
        <f>_xlfn.IFNA(IF($B357=$B$381,0,IF($B357=$B$382,0,_xlfn.IFNA(INDEX('I.Supplementary 2018-19'!J$8:J$157,MATCH($B357,'I.Supplementary 2018-19'!$B$8:$B$157,0)),INDEX('I.KI 2018-19'!J$9:J$393,MATCH($B357,'I.KI 2018-19'!$B$9:$B$393,0))))),"")</f>
        <v>3.1885217850021927</v>
      </c>
      <c r="BM357" s="157">
        <f>_xlfn.IFNA(IF($B357=$B$381,0,IF($B357=$B$382,0,_xlfn.IFNA(INDEX('I.Supplementary 2018-19'!H$8:H$157,MATCH($B357,'I.Supplementary 2018-19'!$B$8:$B$157,0)),INDEX('I.KI 2018-19'!H$9:H$393,MATCH($B357,'I.KI 2018-19'!$B$9:$B$393,0))))),"")</f>
        <v>3.6219978043680872</v>
      </c>
    </row>
    <row r="358" spans="2:65">
      <c r="B358" s="121" t="str">
        <f>'Calculations for 2021-22'!B358</f>
        <v>E2537</v>
      </c>
      <c r="C358" s="160" t="str">
        <f>'Calculations for 2021-22'!D358</f>
        <v>E2537</v>
      </c>
      <c r="D358" t="str">
        <f>'Calculations for 2021-22'!E358</f>
        <v>SD</v>
      </c>
      <c r="E358">
        <f>'Calculations for 2021-22'!F358</f>
        <v>0</v>
      </c>
      <c r="F358" s="120" t="str">
        <f>'Calculations for 2021-22'!H358</f>
        <v>West Lindsey</v>
      </c>
      <c r="G358" s="156">
        <f>_xlfn.IFNA(INDEX('I.KI 2016-17'!M$8:M$391,MATCH($B358,'I.KI 2016-17'!$B$8:$B$391,0)),"")</f>
        <v>0</v>
      </c>
      <c r="H358" s="149">
        <f>_xlfn.IFNA(INDEX('I.KI 2016-17'!N$8:N$391,MATCH($B358,'I.KI 2016-17'!$B$8:$B$391,0)),"")</f>
        <v>1.3873454922249999</v>
      </c>
      <c r="I358" s="149">
        <f>_xlfn.IFNA(INDEX('I.KI 2016-17'!O$8:O$391,MATCH($B358,'I.KI 2016-17'!$B$8:$B$391,0)),"")</f>
        <v>0</v>
      </c>
      <c r="J358" s="149">
        <f>_xlfn.IFNA(INDEX('I.KI 2016-17'!P$8:P$391,MATCH($B358,'I.KI 2016-17'!$B$8:$B$391,0)),"")</f>
        <v>0</v>
      </c>
      <c r="K358" s="157">
        <f>_xlfn.IFNA(INDEX('I.KI 2016-17'!Q$8:Q$391,MATCH($B358,'I.KI 2016-17'!$B$8:$B$391,0)),"")</f>
        <v>0</v>
      </c>
      <c r="L358" s="156">
        <f>_xlfn.IFNA(INDEX('I.KI 2016-17'!R$8:R$391,MATCH($B358,'I.KI 2016-17'!$B$8:$B$391,0)),"")</f>
        <v>0</v>
      </c>
      <c r="M358" s="193">
        <f>_xlfn.IFNA(INDEX('I.KI 2016-17'!S$8:S$391,MATCH($B358,'I.KI 2016-17'!$B$8:$B$391,0)),"")</f>
        <v>2.766319208269</v>
      </c>
      <c r="N358" s="193">
        <f>_xlfn.IFNA(INDEX('I.KI 2016-17'!T$8:T$391,MATCH($B358,'I.KI 2016-17'!$B$8:$B$391,0)),"")</f>
        <v>0</v>
      </c>
      <c r="O358" s="193">
        <f>_xlfn.IFNA(INDEX('I.KI 2016-17'!U$8:U$391,MATCH($B358,'I.KI 2016-17'!$B$8:$B$391,0)),"")</f>
        <v>0</v>
      </c>
      <c r="P358" s="157">
        <f>_xlfn.IFNA(INDEX('I.KI 2016-17'!V$8:V$391,MATCH($B358,'I.KI 2016-17'!$B$8:$B$391,0)),"")</f>
        <v>0</v>
      </c>
      <c r="Q358" s="156">
        <f>_xlfn.IFNA(INDEX('I.KI 2016-17'!W$8:W$391,MATCH($B358,'I.KI 2016-17'!$B$8:$B$391,0)),"")</f>
        <v>0</v>
      </c>
      <c r="R358" s="193">
        <f>_xlfn.IFNA(INDEX('I.KI 2016-17'!X$8:X$391,MATCH($B358,'I.KI 2016-17'!$B$8:$B$391,0)),"")</f>
        <v>4.1536647004939997</v>
      </c>
      <c r="S358" s="193">
        <f>_xlfn.IFNA(INDEX('I.KI 2016-17'!Y$8:Y$391,MATCH($B358,'I.KI 2016-17'!$B$8:$B$391,0)),"")</f>
        <v>0</v>
      </c>
      <c r="T358" s="193">
        <f>_xlfn.IFNA(INDEX('I.KI 2016-17'!Z$8:Z$391,MATCH($B358,'I.KI 2016-17'!$B$8:$B$391,0)),"")</f>
        <v>0</v>
      </c>
      <c r="U358" s="157">
        <f>_xlfn.IFNA(INDEX('I.KI 2016-17'!AA$8:AA$391,MATCH($B358,'I.KI 2016-17'!$B$8:$B$391,0)),"")</f>
        <v>0</v>
      </c>
      <c r="V358" s="149"/>
      <c r="W358" s="154">
        <f>_xlfn.IFNA(INDEX('I.KI 2016-17'!$H$8:$H$391,MATCH(B358,'I.KI 2016-17'!$B$8:$B$391,0)),"")</f>
        <v>1.3873454922249999</v>
      </c>
      <c r="X358" s="153">
        <f>_xlfn.IFNA(INDEX('I.KI 2016-17'!$I$8:$I$391,MATCH(B358,'I.KI 2016-17'!$B$8:$B$391,0)),"")</f>
        <v>2.766319208269</v>
      </c>
      <c r="Y358" s="155">
        <f>_xlfn.IFNA(INDEX('I.KI 2016-17'!$G$8:$G$391,MATCH(B358,'I.KI 2016-17'!$B$8:$B$391,0)),"")</f>
        <v>4.1536647004939997</v>
      </c>
      <c r="Z358" s="149"/>
      <c r="AA358" s="156">
        <f>_xlfn.IFNA(IF($B358=$B$382,0,_xlfn.IFNA(INDEX('I.Supplementary 2017-18'!N$8:N$35,MATCH($B358,'I.Supplementary 2017-18'!$B$8:$B$35,0)),INDEX('I.KI 2017-18'!N$9:N$393,MATCH($B358,'I.KI 2017-18'!$B$9:$B$393,0)))),"")</f>
        <v>0</v>
      </c>
      <c r="AB358" s="193">
        <f>_xlfn.IFNA(IF($B358=$B$382,0,_xlfn.IFNA(INDEX('I.Supplementary 2017-18'!O$8:O$35,MATCH($B358,'I.Supplementary 2017-18'!$B$8:$B$35,0)),INDEX('I.KI 2017-18'!O$9:O$393,MATCH($B358,'I.KI 2017-18'!$B$9:$B$393,0)))),"")</f>
        <v>0.76080142257447725</v>
      </c>
      <c r="AC358" s="193">
        <f>_xlfn.IFNA(IF($B358=$B$382,0,_xlfn.IFNA(INDEX('I.Supplementary 2017-18'!P$8:P$35,MATCH($B358,'I.Supplementary 2017-18'!$B$8:$B$35,0)),INDEX('I.KI 2017-18'!P$9:P$393,MATCH($B358,'I.KI 2017-18'!$B$9:$B$393,0)))),"")</f>
        <v>0</v>
      </c>
      <c r="AD358" s="193">
        <f>_xlfn.IFNA(IF($B358=$B$382,0,_xlfn.IFNA(INDEX('I.Supplementary 2017-18'!Q$8:Q$35,MATCH($B358,'I.Supplementary 2017-18'!$B$8:$B$35,0)),INDEX('I.KI 2017-18'!Q$9:Q$393,MATCH($B358,'I.KI 2017-18'!$B$9:$B$393,0)))),"")</f>
        <v>0</v>
      </c>
      <c r="AE358" s="157">
        <f>_xlfn.IFNA(IF($B358=$B$382,0,_xlfn.IFNA(INDEX('I.Supplementary 2017-18'!R$8:R$35,MATCH($B358,'I.Supplementary 2017-18'!$B$8:$B$35,0)),INDEX('I.KI 2017-18'!R$9:R$393,MATCH($B358,'I.KI 2017-18'!$B$9:$B$393,0)))),"")</f>
        <v>0</v>
      </c>
      <c r="AF358" s="156">
        <f>_xlfn.IFNA(IF($B358=$B$382,0,_xlfn.IFNA(INDEX('I.Supplementary 2017-18'!S$8:S$35,MATCH($B358,'I.Supplementary 2017-18'!$B$8:$B$35,0)),INDEX('I.KI 2017-18'!S$9:S$393,MATCH($B358,'I.KI 2017-18'!$B$9:$B$393,0)))),"")</f>
        <v>0</v>
      </c>
      <c r="AG358" s="193">
        <f>_xlfn.IFNA(IF($B358=$B$382,0,_xlfn.IFNA(INDEX('I.Supplementary 2017-18'!T$8:T$35,MATCH($B358,'I.Supplementary 2017-18'!$B$8:$B$35,0)),INDEX('I.KI 2017-18'!T$9:T$393,MATCH($B358,'I.KI 2017-18'!$B$9:$B$393,0)))),"")</f>
        <v>2.8227964494239526</v>
      </c>
      <c r="AH358" s="193">
        <f>_xlfn.IFNA(IF($B358=$B$382,0,_xlfn.IFNA(INDEX('I.Supplementary 2017-18'!U$8:U$35,MATCH($B358,'I.Supplementary 2017-18'!$B$8:$B$35,0)),INDEX('I.KI 2017-18'!U$9:U$393,MATCH($B358,'I.KI 2017-18'!$B$9:$B$393,0)))),"")</f>
        <v>0</v>
      </c>
      <c r="AI358" s="193">
        <f>_xlfn.IFNA(IF($B358=$B$382,0,_xlfn.IFNA(INDEX('I.Supplementary 2017-18'!V$8:V$35,MATCH($B358,'I.Supplementary 2017-18'!$B$8:$B$35,0)),INDEX('I.KI 2017-18'!V$9:V$393,MATCH($B358,'I.KI 2017-18'!$B$9:$B$393,0)))),"")</f>
        <v>0</v>
      </c>
      <c r="AJ358" s="157">
        <f>_xlfn.IFNA(IF($B358=$B$382,0,_xlfn.IFNA(INDEX('I.Supplementary 2017-18'!W$8:W$35,MATCH($B358,'I.Supplementary 2017-18'!$B$8:$B$35,0)),INDEX('I.KI 2017-18'!W$9:W$393,MATCH($B358,'I.KI 2017-18'!$B$9:$B$393,0)))),"")</f>
        <v>0</v>
      </c>
      <c r="AK358" s="156">
        <f>_xlfn.IFNA(IF($B358=$B$382,0,_xlfn.IFNA(INDEX('I.Supplementary 2017-18'!X$8:X$35,MATCH($B358,'I.Supplementary 2017-18'!$B$8:$B$35,0)),INDEX('I.KI 2017-18'!X$9:X$393,MATCH($B358,'I.KI 2017-18'!$B$9:$B$393,0)))),"")</f>
        <v>0</v>
      </c>
      <c r="AL358" s="193">
        <f>_xlfn.IFNA(IF($B358=$B$382,0,_xlfn.IFNA(INDEX('I.Supplementary 2017-18'!Y$8:Y$35,MATCH($B358,'I.Supplementary 2017-18'!$B$8:$B$35,0)),INDEX('I.KI 2017-18'!Y$9:Y$393,MATCH($B358,'I.KI 2017-18'!$B$9:$B$393,0)))),"")</f>
        <v>3.5835978719984301</v>
      </c>
      <c r="AM358" s="193">
        <f>_xlfn.IFNA(IF($B358=$B$382,0,_xlfn.IFNA(INDEX('I.Supplementary 2017-18'!Z$8:Z$35,MATCH($B358,'I.Supplementary 2017-18'!$B$8:$B$35,0)),INDEX('I.KI 2017-18'!Z$9:Z$393,MATCH($B358,'I.KI 2017-18'!$B$9:$B$393,0)))),"")</f>
        <v>0</v>
      </c>
      <c r="AN358" s="193">
        <f>_xlfn.IFNA(IF($B358=$B$382,0,_xlfn.IFNA(INDEX('I.Supplementary 2017-18'!AA$8:AA$35,MATCH($B358,'I.Supplementary 2017-18'!$B$8:$B$35,0)),INDEX('I.KI 2017-18'!AA$9:AA$393,MATCH($B358,'I.KI 2017-18'!$B$9:$B$393,0)))),"")</f>
        <v>0</v>
      </c>
      <c r="AO358" s="157">
        <f>_xlfn.IFNA(IF($B358=$B$382,0,_xlfn.IFNA(INDEX('I.Supplementary 2017-18'!AB$8:AB$35,MATCH($B358,'I.Supplementary 2017-18'!$B$8:$B$35,0)),INDEX('I.KI 2017-18'!AB$9:AB$393,MATCH($B358,'I.KI 2017-18'!$B$9:$B$393,0)))),"")</f>
        <v>0</v>
      </c>
      <c r="AP358" s="149"/>
      <c r="AQ358" s="156">
        <f>_xlfn.IFNA(IF($B358=$B$381,0,IF($B358=$B$382,0,_xlfn.IFNA(INDEX('I.Supplementary 2017-18'!I$8:I$35,MATCH($B358,'I.Supplementary 2017-18'!$B$8:$B$35,0)),INDEX('I.KI 2017-18'!I$9:I$393,MATCH($B358,'I.KI 2017-18'!$B$9:$B$393,0))))),"")</f>
        <v>0.76080142257447725</v>
      </c>
      <c r="AR358" s="149">
        <f>_xlfn.IFNA(IF($B358=$B$381,0,IF($B358=$B$382,0,_xlfn.IFNA(INDEX('I.Supplementary 2017-18'!J$8:J$35,MATCH($B358,'I.Supplementary 2017-18'!$B$8:$B$35,0)),INDEX('I.KI 2017-18'!J$9:J$393,MATCH($B358,'I.KI 2017-18'!$B$9:$B$393,0))))),"")</f>
        <v>2.8227964494239526</v>
      </c>
      <c r="AS358" s="157">
        <f>_xlfn.IFNA(IF($B358=$B$381,0,IF($B358=$B$382,0,_xlfn.IFNA(INDEX('I.Supplementary 2017-18'!H$8:H$35,MATCH($B358,'I.Supplementary 2017-18'!$B$8:$B$35,0)),INDEX('I.KI 2017-18'!H$9:H$393,MATCH($B358,'I.KI 2017-18'!$B$9:$B$393,0))))),"")</f>
        <v>3.5835978719984301</v>
      </c>
      <c r="AT358" s="149"/>
      <c r="AU358" s="156">
        <f>_xlfn.IFNA(_xlfn.IFNA(INDEX('I.Supplementary 2018-19'!P$8:P$157,MATCH($B358,'I.Supplementary 2018-19'!$B$8:$B$157,0)),INDEX('I.KI 2018-19'!P$9:P$393,MATCH($B358,'I.KI 2018-19'!$B$9:$B$393,0))),"")</f>
        <v>0</v>
      </c>
      <c r="AV358" s="193">
        <f>_xlfn.IFNA(_xlfn.IFNA(INDEX('I.Supplementary 2018-19'!Q$8:Q$157,MATCH($B358,'I.Supplementary 2018-19'!$B$8:$B$157,0)),INDEX('I.KI 2018-19'!Q$9:Q$393,MATCH($B358,'I.KI 2018-19'!$B$9:$B$393,0))),"")</f>
        <v>0.37074643349400443</v>
      </c>
      <c r="AW358" s="193">
        <f>_xlfn.IFNA(_xlfn.IFNA(INDEX('I.Supplementary 2018-19'!R$8:R$157,MATCH($B358,'I.Supplementary 2018-19'!$B$8:$B$157,0)),INDEX('I.KI 2018-19'!R$9:R$393,MATCH($B358,'I.KI 2018-19'!$B$9:$B$393,0))),"")</f>
        <v>0</v>
      </c>
      <c r="AX358" s="193">
        <f>_xlfn.IFNA(_xlfn.IFNA(INDEX('I.Supplementary 2018-19'!S$8:S$157,MATCH($B358,'I.Supplementary 2018-19'!$B$8:$B$157,0)),INDEX('I.KI 2018-19'!S$9:S$393,MATCH($B358,'I.KI 2018-19'!$B$9:$B$393,0))),"")</f>
        <v>0</v>
      </c>
      <c r="AY358" s="157">
        <f>_xlfn.IFNA(_xlfn.IFNA(INDEX('I.Supplementary 2018-19'!T$8:T$157,MATCH($B358,'I.Supplementary 2018-19'!$B$8:$B$157,0)),INDEX('I.KI 2018-19'!T$9:T$393,MATCH($B358,'I.KI 2018-19'!$B$9:$B$393,0))),"")</f>
        <v>0</v>
      </c>
      <c r="AZ358" s="156">
        <f>_xlfn.IFNA(_xlfn.IFNA(INDEX('I.Supplementary 2018-19'!U$8:U$157,MATCH($B358,'I.Supplementary 2018-19'!$B$8:$B$157,0)),INDEX('I.KI 2018-19'!U$9:U$393,MATCH($B358,'I.KI 2018-19'!$B$9:$B$393,0))),"")</f>
        <v>0</v>
      </c>
      <c r="BA358" s="193">
        <f>_xlfn.IFNA(_xlfn.IFNA(INDEX('I.Supplementary 2018-19'!V$8:V$157,MATCH($B358,'I.Supplementary 2018-19'!$B$8:$B$157,0)),INDEX('I.KI 2018-19'!V$9:V$393,MATCH($B358,'I.KI 2018-19'!$B$9:$B$393,0))),"")</f>
        <v>2.9076014929688778</v>
      </c>
      <c r="BB358" s="193">
        <f>_xlfn.IFNA(_xlfn.IFNA(INDEX('I.Supplementary 2018-19'!W$8:W$157,MATCH($B358,'I.Supplementary 2018-19'!$B$8:$B$157,0)),INDEX('I.KI 2018-19'!W$9:W$393,MATCH($B358,'I.KI 2018-19'!$B$9:$B$393,0))),"")</f>
        <v>0</v>
      </c>
      <c r="BC358" s="193">
        <f>_xlfn.IFNA(_xlfn.IFNA(INDEX('I.Supplementary 2018-19'!X$8:X$157,MATCH($B358,'I.Supplementary 2018-19'!$B$8:$B$157,0)),INDEX('I.KI 2018-19'!X$9:X$393,MATCH($B358,'I.KI 2018-19'!$B$9:$B$393,0))),"")</f>
        <v>0</v>
      </c>
      <c r="BD358" s="157">
        <f>_xlfn.IFNA(_xlfn.IFNA(INDEX('I.Supplementary 2018-19'!Y$8:Y$157,MATCH($B358,'I.Supplementary 2018-19'!$B$8:$B$157,0)),INDEX('I.KI 2018-19'!Y$9:Y$393,MATCH($B358,'I.KI 2018-19'!$B$9:$B$393,0))),"")</f>
        <v>0</v>
      </c>
      <c r="BE358" s="156">
        <f>_xlfn.IFNA(_xlfn.IFNA(INDEX('I.Supplementary 2018-19'!Z$8:Z$157,MATCH($B358,'I.Supplementary 2018-19'!$B$8:$B$157,0)),INDEX('I.KI 2018-19'!Z$9:Z$393,MATCH($B358,'I.KI 2018-19'!$B$9:$B$393,0))),"")</f>
        <v>0</v>
      </c>
      <c r="BF358" s="193">
        <f>_xlfn.IFNA(_xlfn.IFNA(INDEX('I.Supplementary 2018-19'!AA$8:AA$157,MATCH($B358,'I.Supplementary 2018-19'!$B$8:$B$157,0)),INDEX('I.KI 2018-19'!AA$9:AA$393,MATCH($B358,'I.KI 2018-19'!$B$9:$B$393,0))),"")</f>
        <v>3.2783479264628821</v>
      </c>
      <c r="BG358" s="193">
        <f>_xlfn.IFNA(_xlfn.IFNA(INDEX('I.Supplementary 2018-19'!AB$8:AB$157,MATCH($B358,'I.Supplementary 2018-19'!$B$8:$B$157,0)),INDEX('I.KI 2018-19'!AB$9:AB$393,MATCH($B358,'I.KI 2018-19'!$B$9:$B$393,0))),"")</f>
        <v>0</v>
      </c>
      <c r="BH358" s="193">
        <f>_xlfn.IFNA(_xlfn.IFNA(INDEX('I.Supplementary 2018-19'!AC$8:AC$157,MATCH($B358,'I.Supplementary 2018-19'!$B$8:$B$157,0)),INDEX('I.KI 2018-19'!AC$9:AC$393,MATCH($B358,'I.KI 2018-19'!$B$9:$B$393,0))),"")</f>
        <v>0</v>
      </c>
      <c r="BI358" s="157">
        <f>_xlfn.IFNA(_xlfn.IFNA(INDEX('I.Supplementary 2018-19'!AD$8:AD$157,MATCH($B358,'I.Supplementary 2018-19'!$B$8:$B$157,0)),INDEX('I.KI 2018-19'!AD$9:AD$393,MATCH($B358,'I.KI 2018-19'!$B$9:$B$393,0))),"")</f>
        <v>0</v>
      </c>
      <c r="BJ358" s="149"/>
      <c r="BK358" s="156">
        <f>_xlfn.IFNA(IF($B358=$B$381,0,IF($B358=$B$382,0,_xlfn.IFNA(INDEX('I.Supplementary 2018-19'!I$8:I$157,MATCH($B358,'I.Supplementary 2018-19'!$B$8:$B$157,0)),INDEX('I.KI 2018-19'!I$9:I$393,MATCH($B358,'I.KI 2018-19'!$B$9:$B$393,0))))),"")</f>
        <v>0.37074643349400443</v>
      </c>
      <c r="BL358" s="149">
        <f>_xlfn.IFNA(IF($B358=$B$381,0,IF($B358=$B$382,0,_xlfn.IFNA(INDEX('I.Supplementary 2018-19'!J$8:J$157,MATCH($B358,'I.Supplementary 2018-19'!$B$8:$B$157,0)),INDEX('I.KI 2018-19'!J$9:J$393,MATCH($B358,'I.KI 2018-19'!$B$9:$B$393,0))))),"")</f>
        <v>2.9076014929688778</v>
      </c>
      <c r="BM358" s="157">
        <f>_xlfn.IFNA(IF($B358=$B$381,0,IF($B358=$B$382,0,_xlfn.IFNA(INDEX('I.Supplementary 2018-19'!H$8:H$157,MATCH($B358,'I.Supplementary 2018-19'!$B$8:$B$157,0)),INDEX('I.KI 2018-19'!H$9:H$393,MATCH($B358,'I.KI 2018-19'!$B$9:$B$393,0))))),"")</f>
        <v>3.2783479264628821</v>
      </c>
    </row>
    <row r="359" spans="2:65">
      <c r="B359" s="121" t="str">
        <f>'Calculations for 2021-22'!B359</f>
        <v>E6146</v>
      </c>
      <c r="C359" s="160" t="str">
        <f>'Calculations for 2021-22'!D359</f>
        <v>E6146</v>
      </c>
      <c r="D359" t="str">
        <f>'Calculations for 2021-22'!E359</f>
        <v>FIR</v>
      </c>
      <c r="E359">
        <f>'Calculations for 2021-22'!F359</f>
        <v>0</v>
      </c>
      <c r="F359" s="120" t="str">
        <f>'Calculations for 2021-22'!H359</f>
        <v>West Midlands Fire</v>
      </c>
      <c r="G359" s="156">
        <f>_xlfn.IFNA(INDEX('I.KI 2016-17'!M$8:M$391,MATCH($B359,'I.KI 2016-17'!$B$8:$B$391,0)),"")</f>
        <v>0</v>
      </c>
      <c r="H359" s="149">
        <f>_xlfn.IFNA(INDEX('I.KI 2016-17'!N$8:N$391,MATCH($B359,'I.KI 2016-17'!$B$8:$B$391,0)),"")</f>
        <v>0</v>
      </c>
      <c r="I359" s="149">
        <f>_xlfn.IFNA(INDEX('I.KI 2016-17'!O$8:O$391,MATCH($B359,'I.KI 2016-17'!$B$8:$B$391,0)),"")</f>
        <v>27.794503648062999</v>
      </c>
      <c r="J359" s="149">
        <f>_xlfn.IFNA(INDEX('I.KI 2016-17'!P$8:P$391,MATCH($B359,'I.KI 2016-17'!$B$8:$B$391,0)),"")</f>
        <v>0</v>
      </c>
      <c r="K359" s="157">
        <f>_xlfn.IFNA(INDEX('I.KI 2016-17'!Q$8:Q$391,MATCH($B359,'I.KI 2016-17'!$B$8:$B$391,0)),"")</f>
        <v>0</v>
      </c>
      <c r="L359" s="156">
        <f>_xlfn.IFNA(INDEX('I.KI 2016-17'!R$8:R$391,MATCH($B359,'I.KI 2016-17'!$B$8:$B$391,0)),"")</f>
        <v>0</v>
      </c>
      <c r="M359" s="193">
        <f>_xlfn.IFNA(INDEX('I.KI 2016-17'!S$8:S$391,MATCH($B359,'I.KI 2016-17'!$B$8:$B$391,0)),"")</f>
        <v>0</v>
      </c>
      <c r="N359" s="193">
        <f>_xlfn.IFNA(INDEX('I.KI 2016-17'!T$8:T$391,MATCH($B359,'I.KI 2016-17'!$B$8:$B$391,0)),"")</f>
        <v>30.870940923446</v>
      </c>
      <c r="O359" s="193">
        <f>_xlfn.IFNA(INDEX('I.KI 2016-17'!U$8:U$391,MATCH($B359,'I.KI 2016-17'!$B$8:$B$391,0)),"")</f>
        <v>0</v>
      </c>
      <c r="P359" s="157">
        <f>_xlfn.IFNA(INDEX('I.KI 2016-17'!V$8:V$391,MATCH($B359,'I.KI 2016-17'!$B$8:$B$391,0)),"")</f>
        <v>0</v>
      </c>
      <c r="Q359" s="156">
        <f>_xlfn.IFNA(INDEX('I.KI 2016-17'!W$8:W$391,MATCH($B359,'I.KI 2016-17'!$B$8:$B$391,0)),"")</f>
        <v>0</v>
      </c>
      <c r="R359" s="193">
        <f>_xlfn.IFNA(INDEX('I.KI 2016-17'!X$8:X$391,MATCH($B359,'I.KI 2016-17'!$B$8:$B$391,0)),"")</f>
        <v>0</v>
      </c>
      <c r="S359" s="193">
        <f>_xlfn.IFNA(INDEX('I.KI 2016-17'!Y$8:Y$391,MATCH($B359,'I.KI 2016-17'!$B$8:$B$391,0)),"")</f>
        <v>58.665444571508999</v>
      </c>
      <c r="T359" s="193">
        <f>_xlfn.IFNA(INDEX('I.KI 2016-17'!Z$8:Z$391,MATCH($B359,'I.KI 2016-17'!$B$8:$B$391,0)),"")</f>
        <v>0</v>
      </c>
      <c r="U359" s="157">
        <f>_xlfn.IFNA(INDEX('I.KI 2016-17'!AA$8:AA$391,MATCH($B359,'I.KI 2016-17'!$B$8:$B$391,0)),"")</f>
        <v>0</v>
      </c>
      <c r="V359" s="149"/>
      <c r="W359" s="154">
        <f>_xlfn.IFNA(INDEX('I.KI 2016-17'!$H$8:$H$391,MATCH(B359,'I.KI 2016-17'!$B$8:$B$391,0)),"")</f>
        <v>27.794503648062999</v>
      </c>
      <c r="X359" s="153">
        <f>_xlfn.IFNA(INDEX('I.KI 2016-17'!$I$8:$I$391,MATCH(B359,'I.KI 2016-17'!$B$8:$B$391,0)),"")</f>
        <v>30.870940923446</v>
      </c>
      <c r="Y359" s="155">
        <f>_xlfn.IFNA(INDEX('I.KI 2016-17'!$G$8:$G$391,MATCH(B359,'I.KI 2016-17'!$B$8:$B$391,0)),"")</f>
        <v>58.665444571508999</v>
      </c>
      <c r="Z359" s="149"/>
      <c r="AA359" s="156">
        <f>_xlfn.IFNA(IF($B359=$B$382,0,_xlfn.IFNA(INDEX('I.Supplementary 2017-18'!N$8:N$35,MATCH($B359,'I.Supplementary 2017-18'!$B$8:$B$35,0)),INDEX('I.KI 2017-18'!N$9:N$393,MATCH($B359,'I.KI 2017-18'!$B$9:$B$393,0)))),"")</f>
        <v>0</v>
      </c>
      <c r="AB359" s="193">
        <f>_xlfn.IFNA(IF($B359=$B$382,0,_xlfn.IFNA(INDEX('I.Supplementary 2017-18'!O$8:O$35,MATCH($B359,'I.Supplementary 2017-18'!$B$8:$B$35,0)),INDEX('I.KI 2017-18'!O$9:O$393,MATCH($B359,'I.KI 2017-18'!$B$9:$B$393,0)))),"")</f>
        <v>0</v>
      </c>
      <c r="AC359" s="193">
        <f>_xlfn.IFNA(IF($B359=$B$382,0,_xlfn.IFNA(INDEX('I.Supplementary 2017-18'!P$8:P$35,MATCH($B359,'I.Supplementary 2017-18'!$B$8:$B$35,0)),INDEX('I.KI 2017-18'!P$9:P$393,MATCH($B359,'I.KI 2017-18'!$B$9:$B$393,0)))),"")</f>
        <v>23.202040290126003</v>
      </c>
      <c r="AD359" s="193">
        <f>_xlfn.IFNA(IF($B359=$B$382,0,_xlfn.IFNA(INDEX('I.Supplementary 2017-18'!Q$8:Q$35,MATCH($B359,'I.Supplementary 2017-18'!$B$8:$B$35,0)),INDEX('I.KI 2017-18'!Q$9:Q$393,MATCH($B359,'I.KI 2017-18'!$B$9:$B$393,0)))),"")</f>
        <v>0</v>
      </c>
      <c r="AE359" s="157">
        <f>_xlfn.IFNA(IF($B359=$B$382,0,_xlfn.IFNA(INDEX('I.Supplementary 2017-18'!R$8:R$35,MATCH($B359,'I.Supplementary 2017-18'!$B$8:$B$35,0)),INDEX('I.KI 2017-18'!R$9:R$393,MATCH($B359,'I.KI 2017-18'!$B$9:$B$393,0)))),"")</f>
        <v>0</v>
      </c>
      <c r="AF359" s="156">
        <f>_xlfn.IFNA(IF($B359=$B$382,0,_xlfn.IFNA(INDEX('I.Supplementary 2017-18'!S$8:S$35,MATCH($B359,'I.Supplementary 2017-18'!$B$8:$B$35,0)),INDEX('I.KI 2017-18'!S$9:S$393,MATCH($B359,'I.KI 2017-18'!$B$9:$B$393,0)))),"")</f>
        <v>0</v>
      </c>
      <c r="AG359" s="193">
        <f>_xlfn.IFNA(IF($B359=$B$382,0,_xlfn.IFNA(INDEX('I.Supplementary 2017-18'!T$8:T$35,MATCH($B359,'I.Supplementary 2017-18'!$B$8:$B$35,0)),INDEX('I.KI 2017-18'!T$9:T$393,MATCH($B359,'I.KI 2017-18'!$B$9:$B$393,0)))),"")</f>
        <v>0</v>
      </c>
      <c r="AH359" s="193">
        <f>_xlfn.IFNA(IF($B359=$B$382,0,_xlfn.IFNA(INDEX('I.Supplementary 2017-18'!U$8:U$35,MATCH($B359,'I.Supplementary 2017-18'!$B$8:$B$35,0)),INDEX('I.KI 2017-18'!U$9:U$393,MATCH($B359,'I.KI 2017-18'!$B$9:$B$393,0)))),"")</f>
        <v>31.501202814410036</v>
      </c>
      <c r="AI359" s="193">
        <f>_xlfn.IFNA(IF($B359=$B$382,0,_xlfn.IFNA(INDEX('I.Supplementary 2017-18'!V$8:V$35,MATCH($B359,'I.Supplementary 2017-18'!$B$8:$B$35,0)),INDEX('I.KI 2017-18'!V$9:V$393,MATCH($B359,'I.KI 2017-18'!$B$9:$B$393,0)))),"")</f>
        <v>0</v>
      </c>
      <c r="AJ359" s="157">
        <f>_xlfn.IFNA(IF($B359=$B$382,0,_xlfn.IFNA(INDEX('I.Supplementary 2017-18'!W$8:W$35,MATCH($B359,'I.Supplementary 2017-18'!$B$8:$B$35,0)),INDEX('I.KI 2017-18'!W$9:W$393,MATCH($B359,'I.KI 2017-18'!$B$9:$B$393,0)))),"")</f>
        <v>0</v>
      </c>
      <c r="AK359" s="156">
        <f>_xlfn.IFNA(IF($B359=$B$382,0,_xlfn.IFNA(INDEX('I.Supplementary 2017-18'!X$8:X$35,MATCH($B359,'I.Supplementary 2017-18'!$B$8:$B$35,0)),INDEX('I.KI 2017-18'!X$9:X$393,MATCH($B359,'I.KI 2017-18'!$B$9:$B$393,0)))),"")</f>
        <v>0</v>
      </c>
      <c r="AL359" s="193">
        <f>_xlfn.IFNA(IF($B359=$B$382,0,_xlfn.IFNA(INDEX('I.Supplementary 2017-18'!Y$8:Y$35,MATCH($B359,'I.Supplementary 2017-18'!$B$8:$B$35,0)),INDEX('I.KI 2017-18'!Y$9:Y$393,MATCH($B359,'I.KI 2017-18'!$B$9:$B$393,0)))),"")</f>
        <v>0</v>
      </c>
      <c r="AM359" s="193">
        <f>_xlfn.IFNA(IF($B359=$B$382,0,_xlfn.IFNA(INDEX('I.Supplementary 2017-18'!Z$8:Z$35,MATCH($B359,'I.Supplementary 2017-18'!$B$8:$B$35,0)),INDEX('I.KI 2017-18'!Z$9:Z$393,MATCH($B359,'I.KI 2017-18'!$B$9:$B$393,0)))),"")</f>
        <v>54.703243104536043</v>
      </c>
      <c r="AN359" s="193">
        <f>_xlfn.IFNA(IF($B359=$B$382,0,_xlfn.IFNA(INDEX('I.Supplementary 2017-18'!AA$8:AA$35,MATCH($B359,'I.Supplementary 2017-18'!$B$8:$B$35,0)),INDEX('I.KI 2017-18'!AA$9:AA$393,MATCH($B359,'I.KI 2017-18'!$B$9:$B$393,0)))),"")</f>
        <v>0</v>
      </c>
      <c r="AO359" s="157">
        <f>_xlfn.IFNA(IF($B359=$B$382,0,_xlfn.IFNA(INDEX('I.Supplementary 2017-18'!AB$8:AB$35,MATCH($B359,'I.Supplementary 2017-18'!$B$8:$B$35,0)),INDEX('I.KI 2017-18'!AB$9:AB$393,MATCH($B359,'I.KI 2017-18'!$B$9:$B$393,0)))),"")</f>
        <v>0</v>
      </c>
      <c r="AP359" s="149"/>
      <c r="AQ359" s="156">
        <f>_xlfn.IFNA(IF($B359=$B$381,0,IF($B359=$B$382,0,_xlfn.IFNA(INDEX('I.Supplementary 2017-18'!I$8:I$35,MATCH($B359,'I.Supplementary 2017-18'!$B$8:$B$35,0)),INDEX('I.KI 2017-18'!I$9:I$393,MATCH($B359,'I.KI 2017-18'!$B$9:$B$393,0))))),"")</f>
        <v>23.202040290126003</v>
      </c>
      <c r="AR359" s="149">
        <f>_xlfn.IFNA(IF($B359=$B$381,0,IF($B359=$B$382,0,_xlfn.IFNA(INDEX('I.Supplementary 2017-18'!J$8:J$35,MATCH($B359,'I.Supplementary 2017-18'!$B$8:$B$35,0)),INDEX('I.KI 2017-18'!J$9:J$393,MATCH($B359,'I.KI 2017-18'!$B$9:$B$393,0))))),"")</f>
        <v>31.501202814410036</v>
      </c>
      <c r="AS359" s="157">
        <f>_xlfn.IFNA(IF($B359=$B$381,0,IF($B359=$B$382,0,_xlfn.IFNA(INDEX('I.Supplementary 2017-18'!H$8:H$35,MATCH($B359,'I.Supplementary 2017-18'!$B$8:$B$35,0)),INDEX('I.KI 2017-18'!H$9:H$393,MATCH($B359,'I.KI 2017-18'!$B$9:$B$393,0))))),"")</f>
        <v>54.703243104536043</v>
      </c>
      <c r="AT359" s="149"/>
      <c r="AU359" s="156">
        <f>_xlfn.IFNA(_xlfn.IFNA(INDEX('I.Supplementary 2018-19'!P$8:P$157,MATCH($B359,'I.Supplementary 2018-19'!$B$8:$B$157,0)),INDEX('I.KI 2018-19'!P$9:P$393,MATCH($B359,'I.KI 2018-19'!$B$9:$B$393,0))),"")</f>
        <v>0</v>
      </c>
      <c r="AV359" s="193">
        <f>_xlfn.IFNA(_xlfn.IFNA(INDEX('I.Supplementary 2018-19'!Q$8:Q$157,MATCH($B359,'I.Supplementary 2018-19'!$B$8:$B$157,0)),INDEX('I.KI 2018-19'!Q$9:Q$393,MATCH($B359,'I.KI 2018-19'!$B$9:$B$393,0))),"")</f>
        <v>0</v>
      </c>
      <c r="AW359" s="193">
        <f>_xlfn.IFNA(_xlfn.IFNA(INDEX('I.Supplementary 2018-19'!R$8:R$157,MATCH($B359,'I.Supplementary 2018-19'!$B$8:$B$157,0)),INDEX('I.KI 2018-19'!R$9:R$393,MATCH($B359,'I.KI 2018-19'!$B$9:$B$393,0))),"")</f>
        <v>20.582370281880944</v>
      </c>
      <c r="AX359" s="193">
        <f>_xlfn.IFNA(_xlfn.IFNA(INDEX('I.Supplementary 2018-19'!S$8:S$157,MATCH($B359,'I.Supplementary 2018-19'!$B$8:$B$157,0)),INDEX('I.KI 2018-19'!S$9:S$393,MATCH($B359,'I.KI 2018-19'!$B$9:$B$393,0))),"")</f>
        <v>0</v>
      </c>
      <c r="AY359" s="157">
        <f>_xlfn.IFNA(_xlfn.IFNA(INDEX('I.Supplementary 2018-19'!T$8:T$157,MATCH($B359,'I.Supplementary 2018-19'!$B$8:$B$157,0)),INDEX('I.KI 2018-19'!T$9:T$393,MATCH($B359,'I.KI 2018-19'!$B$9:$B$393,0))),"")</f>
        <v>0</v>
      </c>
      <c r="AZ359" s="156">
        <f>_xlfn.IFNA(_xlfn.IFNA(INDEX('I.Supplementary 2018-19'!U$8:U$157,MATCH($B359,'I.Supplementary 2018-19'!$B$8:$B$157,0)),INDEX('I.KI 2018-19'!U$9:U$393,MATCH($B359,'I.KI 2018-19'!$B$9:$B$393,0))),"")</f>
        <v>0</v>
      </c>
      <c r="BA359" s="193">
        <f>_xlfn.IFNA(_xlfn.IFNA(INDEX('I.Supplementary 2018-19'!V$8:V$157,MATCH($B359,'I.Supplementary 2018-19'!$B$8:$B$157,0)),INDEX('I.KI 2018-19'!V$9:V$393,MATCH($B359,'I.KI 2018-19'!$B$9:$B$393,0))),"")</f>
        <v>0</v>
      </c>
      <c r="BB359" s="193">
        <f>_xlfn.IFNA(_xlfn.IFNA(INDEX('I.Supplementary 2018-19'!W$8:W$157,MATCH($B359,'I.Supplementary 2018-19'!$B$8:$B$157,0)),INDEX('I.KI 2018-19'!W$9:W$393,MATCH($B359,'I.KI 2018-19'!$B$9:$B$393,0))),"")</f>
        <v>32.44759088179574</v>
      </c>
      <c r="BC359" s="193">
        <f>_xlfn.IFNA(_xlfn.IFNA(INDEX('I.Supplementary 2018-19'!X$8:X$157,MATCH($B359,'I.Supplementary 2018-19'!$B$8:$B$157,0)),INDEX('I.KI 2018-19'!X$9:X$393,MATCH($B359,'I.KI 2018-19'!$B$9:$B$393,0))),"")</f>
        <v>0</v>
      </c>
      <c r="BD359" s="157">
        <f>_xlfn.IFNA(_xlfn.IFNA(INDEX('I.Supplementary 2018-19'!Y$8:Y$157,MATCH($B359,'I.Supplementary 2018-19'!$B$8:$B$157,0)),INDEX('I.KI 2018-19'!Y$9:Y$393,MATCH($B359,'I.KI 2018-19'!$B$9:$B$393,0))),"")</f>
        <v>0</v>
      </c>
      <c r="BE359" s="156">
        <f>_xlfn.IFNA(_xlfn.IFNA(INDEX('I.Supplementary 2018-19'!Z$8:Z$157,MATCH($B359,'I.Supplementary 2018-19'!$B$8:$B$157,0)),INDEX('I.KI 2018-19'!Z$9:Z$393,MATCH($B359,'I.KI 2018-19'!$B$9:$B$393,0))),"")</f>
        <v>0</v>
      </c>
      <c r="BF359" s="193">
        <f>_xlfn.IFNA(_xlfn.IFNA(INDEX('I.Supplementary 2018-19'!AA$8:AA$157,MATCH($B359,'I.Supplementary 2018-19'!$B$8:$B$157,0)),INDEX('I.KI 2018-19'!AA$9:AA$393,MATCH($B359,'I.KI 2018-19'!$B$9:$B$393,0))),"")</f>
        <v>0</v>
      </c>
      <c r="BG359" s="193">
        <f>_xlfn.IFNA(_xlfn.IFNA(INDEX('I.Supplementary 2018-19'!AB$8:AB$157,MATCH($B359,'I.Supplementary 2018-19'!$B$8:$B$157,0)),INDEX('I.KI 2018-19'!AB$9:AB$393,MATCH($B359,'I.KI 2018-19'!$B$9:$B$393,0))),"")</f>
        <v>53.029961163676688</v>
      </c>
      <c r="BH359" s="193">
        <f>_xlfn.IFNA(_xlfn.IFNA(INDEX('I.Supplementary 2018-19'!AC$8:AC$157,MATCH($B359,'I.Supplementary 2018-19'!$B$8:$B$157,0)),INDEX('I.KI 2018-19'!AC$9:AC$393,MATCH($B359,'I.KI 2018-19'!$B$9:$B$393,0))),"")</f>
        <v>0</v>
      </c>
      <c r="BI359" s="157">
        <f>_xlfn.IFNA(_xlfn.IFNA(INDEX('I.Supplementary 2018-19'!AD$8:AD$157,MATCH($B359,'I.Supplementary 2018-19'!$B$8:$B$157,0)),INDEX('I.KI 2018-19'!AD$9:AD$393,MATCH($B359,'I.KI 2018-19'!$B$9:$B$393,0))),"")</f>
        <v>0</v>
      </c>
      <c r="BJ359" s="149"/>
      <c r="BK359" s="156">
        <f>_xlfn.IFNA(IF($B359=$B$381,0,IF($B359=$B$382,0,_xlfn.IFNA(INDEX('I.Supplementary 2018-19'!I$8:I$157,MATCH($B359,'I.Supplementary 2018-19'!$B$8:$B$157,0)),INDEX('I.KI 2018-19'!I$9:I$393,MATCH($B359,'I.KI 2018-19'!$B$9:$B$393,0))))),"")</f>
        <v>20.582370281880944</v>
      </c>
      <c r="BL359" s="149">
        <f>_xlfn.IFNA(IF($B359=$B$381,0,IF($B359=$B$382,0,_xlfn.IFNA(INDEX('I.Supplementary 2018-19'!J$8:J$157,MATCH($B359,'I.Supplementary 2018-19'!$B$8:$B$157,0)),INDEX('I.KI 2018-19'!J$9:J$393,MATCH($B359,'I.KI 2018-19'!$B$9:$B$393,0))))),"")</f>
        <v>32.44759088179574</v>
      </c>
      <c r="BM359" s="157">
        <f>_xlfn.IFNA(IF($B359=$B$381,0,IF($B359=$B$382,0,_xlfn.IFNA(INDEX('I.Supplementary 2018-19'!H$8:H$157,MATCH($B359,'I.Supplementary 2018-19'!$B$8:$B$157,0)),INDEX('I.KI 2018-19'!H$9:H$393,MATCH($B359,'I.KI 2018-19'!$B$9:$B$393,0))))),"")</f>
        <v>53.029961163676688</v>
      </c>
    </row>
    <row r="360" spans="2:65">
      <c r="B360" s="121" t="str">
        <f>'Calculations for 2021-22'!B360</f>
        <v>E3135</v>
      </c>
      <c r="C360" s="160" t="str">
        <f>'Calculations for 2021-22'!D360</f>
        <v>E3135</v>
      </c>
      <c r="D360" t="str">
        <f>'Calculations for 2021-22'!E360</f>
        <v>SD</v>
      </c>
      <c r="E360">
        <f>'Calculations for 2021-22'!F360</f>
        <v>0</v>
      </c>
      <c r="F360" s="120" t="str">
        <f>'Calculations for 2021-22'!H360</f>
        <v>West Oxfordshire</v>
      </c>
      <c r="G360" s="156">
        <f>_xlfn.IFNA(INDEX('I.KI 2016-17'!M$8:M$391,MATCH($B360,'I.KI 2016-17'!$B$8:$B$391,0)),"")</f>
        <v>0</v>
      </c>
      <c r="H360" s="149">
        <f>_xlfn.IFNA(INDEX('I.KI 2016-17'!N$8:N$391,MATCH($B360,'I.KI 2016-17'!$B$8:$B$391,0)),"")</f>
        <v>1.057446279264</v>
      </c>
      <c r="I360" s="149">
        <f>_xlfn.IFNA(INDEX('I.KI 2016-17'!O$8:O$391,MATCH($B360,'I.KI 2016-17'!$B$8:$B$391,0)),"")</f>
        <v>0</v>
      </c>
      <c r="J360" s="149">
        <f>_xlfn.IFNA(INDEX('I.KI 2016-17'!P$8:P$391,MATCH($B360,'I.KI 2016-17'!$B$8:$B$391,0)),"")</f>
        <v>0</v>
      </c>
      <c r="K360" s="157">
        <f>_xlfn.IFNA(INDEX('I.KI 2016-17'!Q$8:Q$391,MATCH($B360,'I.KI 2016-17'!$B$8:$B$391,0)),"")</f>
        <v>0</v>
      </c>
      <c r="L360" s="156">
        <f>_xlfn.IFNA(INDEX('I.KI 2016-17'!R$8:R$391,MATCH($B360,'I.KI 2016-17'!$B$8:$B$391,0)),"")</f>
        <v>0</v>
      </c>
      <c r="M360" s="193">
        <f>_xlfn.IFNA(INDEX('I.KI 2016-17'!S$8:S$391,MATCH($B360,'I.KI 2016-17'!$B$8:$B$391,0)),"")</f>
        <v>1.9640466241480001</v>
      </c>
      <c r="N360" s="193">
        <f>_xlfn.IFNA(INDEX('I.KI 2016-17'!T$8:T$391,MATCH($B360,'I.KI 2016-17'!$B$8:$B$391,0)),"")</f>
        <v>0</v>
      </c>
      <c r="O360" s="193">
        <f>_xlfn.IFNA(INDEX('I.KI 2016-17'!U$8:U$391,MATCH($B360,'I.KI 2016-17'!$B$8:$B$391,0)),"")</f>
        <v>0</v>
      </c>
      <c r="P360" s="157">
        <f>_xlfn.IFNA(INDEX('I.KI 2016-17'!V$8:V$391,MATCH($B360,'I.KI 2016-17'!$B$8:$B$391,0)),"")</f>
        <v>0</v>
      </c>
      <c r="Q360" s="156">
        <f>_xlfn.IFNA(INDEX('I.KI 2016-17'!W$8:W$391,MATCH($B360,'I.KI 2016-17'!$B$8:$B$391,0)),"")</f>
        <v>0</v>
      </c>
      <c r="R360" s="193">
        <f>_xlfn.IFNA(INDEX('I.KI 2016-17'!X$8:X$391,MATCH($B360,'I.KI 2016-17'!$B$8:$B$391,0)),"")</f>
        <v>3.0214929034120002</v>
      </c>
      <c r="S360" s="193">
        <f>_xlfn.IFNA(INDEX('I.KI 2016-17'!Y$8:Y$391,MATCH($B360,'I.KI 2016-17'!$B$8:$B$391,0)),"")</f>
        <v>0</v>
      </c>
      <c r="T360" s="193">
        <f>_xlfn.IFNA(INDEX('I.KI 2016-17'!Z$8:Z$391,MATCH($B360,'I.KI 2016-17'!$B$8:$B$391,0)),"")</f>
        <v>0</v>
      </c>
      <c r="U360" s="157">
        <f>_xlfn.IFNA(INDEX('I.KI 2016-17'!AA$8:AA$391,MATCH($B360,'I.KI 2016-17'!$B$8:$B$391,0)),"")</f>
        <v>0</v>
      </c>
      <c r="V360" s="149"/>
      <c r="W360" s="154">
        <f>_xlfn.IFNA(INDEX('I.KI 2016-17'!$H$8:$H$391,MATCH(B360,'I.KI 2016-17'!$B$8:$B$391,0)),"")</f>
        <v>1.057446279264</v>
      </c>
      <c r="X360" s="153">
        <f>_xlfn.IFNA(INDEX('I.KI 2016-17'!$I$8:$I$391,MATCH(B360,'I.KI 2016-17'!$B$8:$B$391,0)),"")</f>
        <v>1.9640466241480001</v>
      </c>
      <c r="Y360" s="155">
        <f>_xlfn.IFNA(INDEX('I.KI 2016-17'!$G$8:$G$391,MATCH(B360,'I.KI 2016-17'!$B$8:$B$391,0)),"")</f>
        <v>3.0214929034120002</v>
      </c>
      <c r="Z360" s="149"/>
      <c r="AA360" s="156">
        <f>_xlfn.IFNA(IF($B360=$B$382,0,_xlfn.IFNA(INDEX('I.Supplementary 2017-18'!N$8:N$35,MATCH($B360,'I.Supplementary 2017-18'!$B$8:$B$35,0)),INDEX('I.KI 2017-18'!N$9:N$393,MATCH($B360,'I.KI 2017-18'!$B$9:$B$393,0)))),"")</f>
        <v>0</v>
      </c>
      <c r="AB360" s="193">
        <f>_xlfn.IFNA(IF($B360=$B$382,0,_xlfn.IFNA(INDEX('I.Supplementary 2017-18'!O$8:O$35,MATCH($B360,'I.Supplementary 2017-18'!$B$8:$B$35,0)),INDEX('I.KI 2017-18'!O$9:O$393,MATCH($B360,'I.KI 2017-18'!$B$9:$B$393,0)))),"")</f>
        <v>0.63659699773393297</v>
      </c>
      <c r="AC360" s="193">
        <f>_xlfn.IFNA(IF($B360=$B$382,0,_xlfn.IFNA(INDEX('I.Supplementary 2017-18'!P$8:P$35,MATCH($B360,'I.Supplementary 2017-18'!$B$8:$B$35,0)),INDEX('I.KI 2017-18'!P$9:P$393,MATCH($B360,'I.KI 2017-18'!$B$9:$B$393,0)))),"")</f>
        <v>0</v>
      </c>
      <c r="AD360" s="193">
        <f>_xlfn.IFNA(IF($B360=$B$382,0,_xlfn.IFNA(INDEX('I.Supplementary 2017-18'!Q$8:Q$35,MATCH($B360,'I.Supplementary 2017-18'!$B$8:$B$35,0)),INDEX('I.KI 2017-18'!Q$9:Q$393,MATCH($B360,'I.KI 2017-18'!$B$9:$B$393,0)))),"")</f>
        <v>0</v>
      </c>
      <c r="AE360" s="157">
        <f>_xlfn.IFNA(IF($B360=$B$382,0,_xlfn.IFNA(INDEX('I.Supplementary 2017-18'!R$8:R$35,MATCH($B360,'I.Supplementary 2017-18'!$B$8:$B$35,0)),INDEX('I.KI 2017-18'!R$9:R$393,MATCH($B360,'I.KI 2017-18'!$B$9:$B$393,0)))),"")</f>
        <v>0</v>
      </c>
      <c r="AF360" s="156">
        <f>_xlfn.IFNA(IF($B360=$B$382,0,_xlfn.IFNA(INDEX('I.Supplementary 2017-18'!S$8:S$35,MATCH($B360,'I.Supplementary 2017-18'!$B$8:$B$35,0)),INDEX('I.KI 2017-18'!S$9:S$393,MATCH($B360,'I.KI 2017-18'!$B$9:$B$393,0)))),"")</f>
        <v>0</v>
      </c>
      <c r="AG360" s="193">
        <f>_xlfn.IFNA(IF($B360=$B$382,0,_xlfn.IFNA(INDEX('I.Supplementary 2017-18'!T$8:T$35,MATCH($B360,'I.Supplementary 2017-18'!$B$8:$B$35,0)),INDEX('I.KI 2017-18'!T$9:T$393,MATCH($B360,'I.KI 2017-18'!$B$9:$B$393,0)))),"")</f>
        <v>2.0041446484468612</v>
      </c>
      <c r="AH360" s="193">
        <f>_xlfn.IFNA(IF($B360=$B$382,0,_xlfn.IFNA(INDEX('I.Supplementary 2017-18'!U$8:U$35,MATCH($B360,'I.Supplementary 2017-18'!$B$8:$B$35,0)),INDEX('I.KI 2017-18'!U$9:U$393,MATCH($B360,'I.KI 2017-18'!$B$9:$B$393,0)))),"")</f>
        <v>0</v>
      </c>
      <c r="AI360" s="193">
        <f>_xlfn.IFNA(IF($B360=$B$382,0,_xlfn.IFNA(INDEX('I.Supplementary 2017-18'!V$8:V$35,MATCH($B360,'I.Supplementary 2017-18'!$B$8:$B$35,0)),INDEX('I.KI 2017-18'!V$9:V$393,MATCH($B360,'I.KI 2017-18'!$B$9:$B$393,0)))),"")</f>
        <v>0</v>
      </c>
      <c r="AJ360" s="157">
        <f>_xlfn.IFNA(IF($B360=$B$382,0,_xlfn.IFNA(INDEX('I.Supplementary 2017-18'!W$8:W$35,MATCH($B360,'I.Supplementary 2017-18'!$B$8:$B$35,0)),INDEX('I.KI 2017-18'!W$9:W$393,MATCH($B360,'I.KI 2017-18'!$B$9:$B$393,0)))),"")</f>
        <v>0</v>
      </c>
      <c r="AK360" s="156">
        <f>_xlfn.IFNA(IF($B360=$B$382,0,_xlfn.IFNA(INDEX('I.Supplementary 2017-18'!X$8:X$35,MATCH($B360,'I.Supplementary 2017-18'!$B$8:$B$35,0)),INDEX('I.KI 2017-18'!X$9:X$393,MATCH($B360,'I.KI 2017-18'!$B$9:$B$393,0)))),"")</f>
        <v>0</v>
      </c>
      <c r="AL360" s="193">
        <f>_xlfn.IFNA(IF($B360=$B$382,0,_xlfn.IFNA(INDEX('I.Supplementary 2017-18'!Y$8:Y$35,MATCH($B360,'I.Supplementary 2017-18'!$B$8:$B$35,0)),INDEX('I.KI 2017-18'!Y$9:Y$393,MATCH($B360,'I.KI 2017-18'!$B$9:$B$393,0)))),"")</f>
        <v>2.6407416461807944</v>
      </c>
      <c r="AM360" s="193">
        <f>_xlfn.IFNA(IF($B360=$B$382,0,_xlfn.IFNA(INDEX('I.Supplementary 2017-18'!Z$8:Z$35,MATCH($B360,'I.Supplementary 2017-18'!$B$8:$B$35,0)),INDEX('I.KI 2017-18'!Z$9:Z$393,MATCH($B360,'I.KI 2017-18'!$B$9:$B$393,0)))),"")</f>
        <v>0</v>
      </c>
      <c r="AN360" s="193">
        <f>_xlfn.IFNA(IF($B360=$B$382,0,_xlfn.IFNA(INDEX('I.Supplementary 2017-18'!AA$8:AA$35,MATCH($B360,'I.Supplementary 2017-18'!$B$8:$B$35,0)),INDEX('I.KI 2017-18'!AA$9:AA$393,MATCH($B360,'I.KI 2017-18'!$B$9:$B$393,0)))),"")</f>
        <v>0</v>
      </c>
      <c r="AO360" s="157">
        <f>_xlfn.IFNA(IF($B360=$B$382,0,_xlfn.IFNA(INDEX('I.Supplementary 2017-18'!AB$8:AB$35,MATCH($B360,'I.Supplementary 2017-18'!$B$8:$B$35,0)),INDEX('I.KI 2017-18'!AB$9:AB$393,MATCH($B360,'I.KI 2017-18'!$B$9:$B$393,0)))),"")</f>
        <v>0</v>
      </c>
      <c r="AP360" s="149"/>
      <c r="AQ360" s="156">
        <f>_xlfn.IFNA(IF($B360=$B$381,0,IF($B360=$B$382,0,_xlfn.IFNA(INDEX('I.Supplementary 2017-18'!I$8:I$35,MATCH($B360,'I.Supplementary 2017-18'!$B$8:$B$35,0)),INDEX('I.KI 2017-18'!I$9:I$393,MATCH($B360,'I.KI 2017-18'!$B$9:$B$393,0))))),"")</f>
        <v>0.63659699773393297</v>
      </c>
      <c r="AR360" s="149">
        <f>_xlfn.IFNA(IF($B360=$B$381,0,IF($B360=$B$382,0,_xlfn.IFNA(INDEX('I.Supplementary 2017-18'!J$8:J$35,MATCH($B360,'I.Supplementary 2017-18'!$B$8:$B$35,0)),INDEX('I.KI 2017-18'!J$9:J$393,MATCH($B360,'I.KI 2017-18'!$B$9:$B$393,0))))),"")</f>
        <v>2.0041446484468612</v>
      </c>
      <c r="AS360" s="157">
        <f>_xlfn.IFNA(IF($B360=$B$381,0,IF($B360=$B$382,0,_xlfn.IFNA(INDEX('I.Supplementary 2017-18'!H$8:H$35,MATCH($B360,'I.Supplementary 2017-18'!$B$8:$B$35,0)),INDEX('I.KI 2017-18'!H$9:H$393,MATCH($B360,'I.KI 2017-18'!$B$9:$B$393,0))))),"")</f>
        <v>2.6407416461807944</v>
      </c>
      <c r="AT360" s="149"/>
      <c r="AU360" s="156">
        <f>_xlfn.IFNA(_xlfn.IFNA(INDEX('I.Supplementary 2018-19'!P$8:P$157,MATCH($B360,'I.Supplementary 2018-19'!$B$8:$B$157,0)),INDEX('I.KI 2018-19'!P$9:P$393,MATCH($B360,'I.KI 2018-19'!$B$9:$B$393,0))),"")</f>
        <v>0</v>
      </c>
      <c r="AV360" s="193">
        <f>_xlfn.IFNA(_xlfn.IFNA(INDEX('I.Supplementary 2018-19'!Q$8:Q$157,MATCH($B360,'I.Supplementary 2018-19'!$B$8:$B$157,0)),INDEX('I.KI 2018-19'!Q$9:Q$393,MATCH($B360,'I.KI 2018-19'!$B$9:$B$393,0))),"")</f>
        <v>0.37252855408260505</v>
      </c>
      <c r="AW360" s="193">
        <f>_xlfn.IFNA(_xlfn.IFNA(INDEX('I.Supplementary 2018-19'!R$8:R$157,MATCH($B360,'I.Supplementary 2018-19'!$B$8:$B$157,0)),INDEX('I.KI 2018-19'!R$9:R$393,MATCH($B360,'I.KI 2018-19'!$B$9:$B$393,0))),"")</f>
        <v>0</v>
      </c>
      <c r="AX360" s="193">
        <f>_xlfn.IFNA(_xlfn.IFNA(INDEX('I.Supplementary 2018-19'!S$8:S$157,MATCH($B360,'I.Supplementary 2018-19'!$B$8:$B$157,0)),INDEX('I.KI 2018-19'!S$9:S$393,MATCH($B360,'I.KI 2018-19'!$B$9:$B$393,0))),"")</f>
        <v>0</v>
      </c>
      <c r="AY360" s="157">
        <f>_xlfn.IFNA(_xlfn.IFNA(INDEX('I.Supplementary 2018-19'!T$8:T$157,MATCH($B360,'I.Supplementary 2018-19'!$B$8:$B$157,0)),INDEX('I.KI 2018-19'!T$9:T$393,MATCH($B360,'I.KI 2018-19'!$B$9:$B$393,0))),"")</f>
        <v>0</v>
      </c>
      <c r="AZ360" s="156">
        <f>_xlfn.IFNA(_xlfn.IFNA(INDEX('I.Supplementary 2018-19'!U$8:U$157,MATCH($B360,'I.Supplementary 2018-19'!$B$8:$B$157,0)),INDEX('I.KI 2018-19'!U$9:U$393,MATCH($B360,'I.KI 2018-19'!$B$9:$B$393,0))),"")</f>
        <v>0</v>
      </c>
      <c r="BA360" s="193">
        <f>_xlfn.IFNA(_xlfn.IFNA(INDEX('I.Supplementary 2018-19'!V$8:V$157,MATCH($B360,'I.Supplementary 2018-19'!$B$8:$B$157,0)),INDEX('I.KI 2018-19'!V$9:V$393,MATCH($B360,'I.KI 2018-19'!$B$9:$B$393,0))),"")</f>
        <v>2.0643550026920456</v>
      </c>
      <c r="BB360" s="193">
        <f>_xlfn.IFNA(_xlfn.IFNA(INDEX('I.Supplementary 2018-19'!W$8:W$157,MATCH($B360,'I.Supplementary 2018-19'!$B$8:$B$157,0)),INDEX('I.KI 2018-19'!W$9:W$393,MATCH($B360,'I.KI 2018-19'!$B$9:$B$393,0))),"")</f>
        <v>0</v>
      </c>
      <c r="BC360" s="193">
        <f>_xlfn.IFNA(_xlfn.IFNA(INDEX('I.Supplementary 2018-19'!X$8:X$157,MATCH($B360,'I.Supplementary 2018-19'!$B$8:$B$157,0)),INDEX('I.KI 2018-19'!X$9:X$393,MATCH($B360,'I.KI 2018-19'!$B$9:$B$393,0))),"")</f>
        <v>0</v>
      </c>
      <c r="BD360" s="157">
        <f>_xlfn.IFNA(_xlfn.IFNA(INDEX('I.Supplementary 2018-19'!Y$8:Y$157,MATCH($B360,'I.Supplementary 2018-19'!$B$8:$B$157,0)),INDEX('I.KI 2018-19'!Y$9:Y$393,MATCH($B360,'I.KI 2018-19'!$B$9:$B$393,0))),"")</f>
        <v>0</v>
      </c>
      <c r="BE360" s="156">
        <f>_xlfn.IFNA(_xlfn.IFNA(INDEX('I.Supplementary 2018-19'!Z$8:Z$157,MATCH($B360,'I.Supplementary 2018-19'!$B$8:$B$157,0)),INDEX('I.KI 2018-19'!Z$9:Z$393,MATCH($B360,'I.KI 2018-19'!$B$9:$B$393,0))),"")</f>
        <v>0</v>
      </c>
      <c r="BF360" s="193">
        <f>_xlfn.IFNA(_xlfn.IFNA(INDEX('I.Supplementary 2018-19'!AA$8:AA$157,MATCH($B360,'I.Supplementary 2018-19'!$B$8:$B$157,0)),INDEX('I.KI 2018-19'!AA$9:AA$393,MATCH($B360,'I.KI 2018-19'!$B$9:$B$393,0))),"")</f>
        <v>2.4368835567746507</v>
      </c>
      <c r="BG360" s="193">
        <f>_xlfn.IFNA(_xlfn.IFNA(INDEX('I.Supplementary 2018-19'!AB$8:AB$157,MATCH($B360,'I.Supplementary 2018-19'!$B$8:$B$157,0)),INDEX('I.KI 2018-19'!AB$9:AB$393,MATCH($B360,'I.KI 2018-19'!$B$9:$B$393,0))),"")</f>
        <v>0</v>
      </c>
      <c r="BH360" s="193">
        <f>_xlfn.IFNA(_xlfn.IFNA(INDEX('I.Supplementary 2018-19'!AC$8:AC$157,MATCH($B360,'I.Supplementary 2018-19'!$B$8:$B$157,0)),INDEX('I.KI 2018-19'!AC$9:AC$393,MATCH($B360,'I.KI 2018-19'!$B$9:$B$393,0))),"")</f>
        <v>0</v>
      </c>
      <c r="BI360" s="157">
        <f>_xlfn.IFNA(_xlfn.IFNA(INDEX('I.Supplementary 2018-19'!AD$8:AD$157,MATCH($B360,'I.Supplementary 2018-19'!$B$8:$B$157,0)),INDEX('I.KI 2018-19'!AD$9:AD$393,MATCH($B360,'I.KI 2018-19'!$B$9:$B$393,0))),"")</f>
        <v>0</v>
      </c>
      <c r="BJ360" s="149"/>
      <c r="BK360" s="156">
        <f>_xlfn.IFNA(IF($B360=$B$381,0,IF($B360=$B$382,0,_xlfn.IFNA(INDEX('I.Supplementary 2018-19'!I$8:I$157,MATCH($B360,'I.Supplementary 2018-19'!$B$8:$B$157,0)),INDEX('I.KI 2018-19'!I$9:I$393,MATCH($B360,'I.KI 2018-19'!$B$9:$B$393,0))))),"")</f>
        <v>0.37252855408260505</v>
      </c>
      <c r="BL360" s="149">
        <f>_xlfn.IFNA(IF($B360=$B$381,0,IF($B360=$B$382,0,_xlfn.IFNA(INDEX('I.Supplementary 2018-19'!J$8:J$157,MATCH($B360,'I.Supplementary 2018-19'!$B$8:$B$157,0)),INDEX('I.KI 2018-19'!J$9:J$393,MATCH($B360,'I.KI 2018-19'!$B$9:$B$393,0))))),"")</f>
        <v>2.0643550026920456</v>
      </c>
      <c r="BM360" s="157">
        <f>_xlfn.IFNA(IF($B360=$B$381,0,IF($B360=$B$382,0,_xlfn.IFNA(INDEX('I.Supplementary 2018-19'!H$8:H$157,MATCH($B360,'I.Supplementary 2018-19'!$B$8:$B$157,0)),INDEX('I.KI 2018-19'!H$9:H$393,MATCH($B360,'I.KI 2018-19'!$B$9:$B$393,0))))),"")</f>
        <v>2.4368835567746507</v>
      </c>
    </row>
    <row r="361" spans="2:65">
      <c r="B361" s="121" t="str">
        <f>'Calculations for 2021-22'!B361</f>
        <v>E3539</v>
      </c>
      <c r="C361" s="160" t="str">
        <f>'Calculations for 2021-22'!D361</f>
        <v>E3539</v>
      </c>
      <c r="D361" t="str">
        <f>'Calculations for 2021-22'!E361</f>
        <v>SD</v>
      </c>
      <c r="E361">
        <f>'Calculations for 2021-22'!F361</f>
        <v>0</v>
      </c>
      <c r="F361" s="120" t="str">
        <f>'Calculations for 2021-22'!H361</f>
        <v>West Suffolk</v>
      </c>
      <c r="G361" s="156" t="str">
        <f>_xlfn.IFNA(INDEX('I.KI 2016-17'!M$8:M$391,MATCH($B361,'I.KI 2016-17'!$B$8:$B$391,0)),"")</f>
        <v/>
      </c>
      <c r="H361" s="149" t="str">
        <f>_xlfn.IFNA(INDEX('I.KI 2016-17'!N$8:N$391,MATCH($B361,'I.KI 2016-17'!$B$8:$B$391,0)),"")</f>
        <v/>
      </c>
      <c r="I361" s="149" t="str">
        <f>_xlfn.IFNA(INDEX('I.KI 2016-17'!O$8:O$391,MATCH($B361,'I.KI 2016-17'!$B$8:$B$391,0)),"")</f>
        <v/>
      </c>
      <c r="J361" s="149" t="str">
        <f>_xlfn.IFNA(INDEX('I.KI 2016-17'!P$8:P$391,MATCH($B361,'I.KI 2016-17'!$B$8:$B$391,0)),"")</f>
        <v/>
      </c>
      <c r="K361" s="157" t="str">
        <f>_xlfn.IFNA(INDEX('I.KI 2016-17'!Q$8:Q$391,MATCH($B361,'I.KI 2016-17'!$B$8:$B$391,0)),"")</f>
        <v/>
      </c>
      <c r="L361" s="156" t="str">
        <f>_xlfn.IFNA(INDEX('I.KI 2016-17'!R$8:R$391,MATCH($B361,'I.KI 2016-17'!$B$8:$B$391,0)),"")</f>
        <v/>
      </c>
      <c r="M361" s="193" t="str">
        <f>_xlfn.IFNA(INDEX('I.KI 2016-17'!S$8:S$391,MATCH($B361,'I.KI 2016-17'!$B$8:$B$391,0)),"")</f>
        <v/>
      </c>
      <c r="N361" s="193" t="str">
        <f>_xlfn.IFNA(INDEX('I.KI 2016-17'!T$8:T$391,MATCH($B361,'I.KI 2016-17'!$B$8:$B$391,0)),"")</f>
        <v/>
      </c>
      <c r="O361" s="193" t="str">
        <f>_xlfn.IFNA(INDEX('I.KI 2016-17'!U$8:U$391,MATCH($B361,'I.KI 2016-17'!$B$8:$B$391,0)),"")</f>
        <v/>
      </c>
      <c r="P361" s="157" t="str">
        <f>_xlfn.IFNA(INDEX('I.KI 2016-17'!V$8:V$391,MATCH($B361,'I.KI 2016-17'!$B$8:$B$391,0)),"")</f>
        <v/>
      </c>
      <c r="Q361" s="156" t="str">
        <f>_xlfn.IFNA(INDEX('I.KI 2016-17'!W$8:W$391,MATCH($B361,'I.KI 2016-17'!$B$8:$B$391,0)),"")</f>
        <v/>
      </c>
      <c r="R361" s="193" t="str">
        <f>_xlfn.IFNA(INDEX('I.KI 2016-17'!X$8:X$391,MATCH($B361,'I.KI 2016-17'!$B$8:$B$391,0)),"")</f>
        <v/>
      </c>
      <c r="S361" s="193" t="str">
        <f>_xlfn.IFNA(INDEX('I.KI 2016-17'!Y$8:Y$391,MATCH($B361,'I.KI 2016-17'!$B$8:$B$391,0)),"")</f>
        <v/>
      </c>
      <c r="T361" s="193" t="str">
        <f>_xlfn.IFNA(INDEX('I.KI 2016-17'!Z$8:Z$391,MATCH($B361,'I.KI 2016-17'!$B$8:$B$391,0)),"")</f>
        <v/>
      </c>
      <c r="U361" s="157" t="str">
        <f>_xlfn.IFNA(INDEX('I.KI 2016-17'!AA$8:AA$391,MATCH($B361,'I.KI 2016-17'!$B$8:$B$391,0)),"")</f>
        <v/>
      </c>
      <c r="V361" s="149"/>
      <c r="W361" s="154" t="str">
        <f>_xlfn.IFNA(INDEX('I.KI 2016-17'!$H$8:$H$391,MATCH(B361,'I.KI 2016-17'!$B$8:$B$391,0)),"")</f>
        <v/>
      </c>
      <c r="X361" s="153" t="str">
        <f>_xlfn.IFNA(INDEX('I.KI 2016-17'!$I$8:$I$391,MATCH(B361,'I.KI 2016-17'!$B$8:$B$391,0)),"")</f>
        <v/>
      </c>
      <c r="Y361" s="155" t="str">
        <f>_xlfn.IFNA(INDEX('I.KI 2016-17'!$G$8:$G$391,MATCH(B361,'I.KI 2016-17'!$B$8:$B$391,0)),"")</f>
        <v/>
      </c>
      <c r="Z361" s="149"/>
      <c r="AA361" s="156" t="str">
        <f>_xlfn.IFNA(IF($B361=$B$382,0,_xlfn.IFNA(INDEX('I.Supplementary 2017-18'!N$8:N$35,MATCH($B361,'I.Supplementary 2017-18'!$B$8:$B$35,0)),INDEX('I.KI 2017-18'!N$9:N$393,MATCH($B361,'I.KI 2017-18'!$B$9:$B$393,0)))),"")</f>
        <v/>
      </c>
      <c r="AB361" s="193" t="str">
        <f>_xlfn.IFNA(IF($B361=$B$382,0,_xlfn.IFNA(INDEX('I.Supplementary 2017-18'!O$8:O$35,MATCH($B361,'I.Supplementary 2017-18'!$B$8:$B$35,0)),INDEX('I.KI 2017-18'!O$9:O$393,MATCH($B361,'I.KI 2017-18'!$B$9:$B$393,0)))),"")</f>
        <v/>
      </c>
      <c r="AC361" s="193" t="str">
        <f>_xlfn.IFNA(IF($B361=$B$382,0,_xlfn.IFNA(INDEX('I.Supplementary 2017-18'!P$8:P$35,MATCH($B361,'I.Supplementary 2017-18'!$B$8:$B$35,0)),INDEX('I.KI 2017-18'!P$9:P$393,MATCH($B361,'I.KI 2017-18'!$B$9:$B$393,0)))),"")</f>
        <v/>
      </c>
      <c r="AD361" s="193" t="str">
        <f>_xlfn.IFNA(IF($B361=$B$382,0,_xlfn.IFNA(INDEX('I.Supplementary 2017-18'!Q$8:Q$35,MATCH($B361,'I.Supplementary 2017-18'!$B$8:$B$35,0)),INDEX('I.KI 2017-18'!Q$9:Q$393,MATCH($B361,'I.KI 2017-18'!$B$9:$B$393,0)))),"")</f>
        <v/>
      </c>
      <c r="AE361" s="157" t="str">
        <f>_xlfn.IFNA(IF($B361=$B$382,0,_xlfn.IFNA(INDEX('I.Supplementary 2017-18'!R$8:R$35,MATCH($B361,'I.Supplementary 2017-18'!$B$8:$B$35,0)),INDEX('I.KI 2017-18'!R$9:R$393,MATCH($B361,'I.KI 2017-18'!$B$9:$B$393,0)))),"")</f>
        <v/>
      </c>
      <c r="AF361" s="156" t="str">
        <f>_xlfn.IFNA(IF($B361=$B$382,0,_xlfn.IFNA(INDEX('I.Supplementary 2017-18'!S$8:S$35,MATCH($B361,'I.Supplementary 2017-18'!$B$8:$B$35,0)),INDEX('I.KI 2017-18'!S$9:S$393,MATCH($B361,'I.KI 2017-18'!$B$9:$B$393,0)))),"")</f>
        <v/>
      </c>
      <c r="AG361" s="193" t="str">
        <f>_xlfn.IFNA(IF($B361=$B$382,0,_xlfn.IFNA(INDEX('I.Supplementary 2017-18'!T$8:T$35,MATCH($B361,'I.Supplementary 2017-18'!$B$8:$B$35,0)),INDEX('I.KI 2017-18'!T$9:T$393,MATCH($B361,'I.KI 2017-18'!$B$9:$B$393,0)))),"")</f>
        <v/>
      </c>
      <c r="AH361" s="193" t="str">
        <f>_xlfn.IFNA(IF($B361=$B$382,0,_xlfn.IFNA(INDEX('I.Supplementary 2017-18'!U$8:U$35,MATCH($B361,'I.Supplementary 2017-18'!$B$8:$B$35,0)),INDEX('I.KI 2017-18'!U$9:U$393,MATCH($B361,'I.KI 2017-18'!$B$9:$B$393,0)))),"")</f>
        <v/>
      </c>
      <c r="AI361" s="193" t="str">
        <f>_xlfn.IFNA(IF($B361=$B$382,0,_xlfn.IFNA(INDEX('I.Supplementary 2017-18'!V$8:V$35,MATCH($B361,'I.Supplementary 2017-18'!$B$8:$B$35,0)),INDEX('I.KI 2017-18'!V$9:V$393,MATCH($B361,'I.KI 2017-18'!$B$9:$B$393,0)))),"")</f>
        <v/>
      </c>
      <c r="AJ361" s="157" t="str">
        <f>_xlfn.IFNA(IF($B361=$B$382,0,_xlfn.IFNA(INDEX('I.Supplementary 2017-18'!W$8:W$35,MATCH($B361,'I.Supplementary 2017-18'!$B$8:$B$35,0)),INDEX('I.KI 2017-18'!W$9:W$393,MATCH($B361,'I.KI 2017-18'!$B$9:$B$393,0)))),"")</f>
        <v/>
      </c>
      <c r="AK361" s="156" t="str">
        <f>_xlfn.IFNA(IF($B361=$B$382,0,_xlfn.IFNA(INDEX('I.Supplementary 2017-18'!X$8:X$35,MATCH($B361,'I.Supplementary 2017-18'!$B$8:$B$35,0)),INDEX('I.KI 2017-18'!X$9:X$393,MATCH($B361,'I.KI 2017-18'!$B$9:$B$393,0)))),"")</f>
        <v/>
      </c>
      <c r="AL361" s="193" t="str">
        <f>_xlfn.IFNA(IF($B361=$B$382,0,_xlfn.IFNA(INDEX('I.Supplementary 2017-18'!Y$8:Y$35,MATCH($B361,'I.Supplementary 2017-18'!$B$8:$B$35,0)),INDEX('I.KI 2017-18'!Y$9:Y$393,MATCH($B361,'I.KI 2017-18'!$B$9:$B$393,0)))),"")</f>
        <v/>
      </c>
      <c r="AM361" s="193" t="str">
        <f>_xlfn.IFNA(IF($B361=$B$382,0,_xlfn.IFNA(INDEX('I.Supplementary 2017-18'!Z$8:Z$35,MATCH($B361,'I.Supplementary 2017-18'!$B$8:$B$35,0)),INDEX('I.KI 2017-18'!Z$9:Z$393,MATCH($B361,'I.KI 2017-18'!$B$9:$B$393,0)))),"")</f>
        <v/>
      </c>
      <c r="AN361" s="193" t="str">
        <f>_xlfn.IFNA(IF($B361=$B$382,0,_xlfn.IFNA(INDEX('I.Supplementary 2017-18'!AA$8:AA$35,MATCH($B361,'I.Supplementary 2017-18'!$B$8:$B$35,0)),INDEX('I.KI 2017-18'!AA$9:AA$393,MATCH($B361,'I.KI 2017-18'!$B$9:$B$393,0)))),"")</f>
        <v/>
      </c>
      <c r="AO361" s="157" t="str">
        <f>_xlfn.IFNA(IF($B361=$B$382,0,_xlfn.IFNA(INDEX('I.Supplementary 2017-18'!AB$8:AB$35,MATCH($B361,'I.Supplementary 2017-18'!$B$8:$B$35,0)),INDEX('I.KI 2017-18'!AB$9:AB$393,MATCH($B361,'I.KI 2017-18'!$B$9:$B$393,0)))),"")</f>
        <v/>
      </c>
      <c r="AP361" s="149"/>
      <c r="AQ361" s="156" t="str">
        <f>_xlfn.IFNA(IF($B361=$B$381,0,IF($B361=$B$382,0,_xlfn.IFNA(INDEX('I.Supplementary 2017-18'!I$8:I$35,MATCH($B361,'I.Supplementary 2017-18'!$B$8:$B$35,0)),INDEX('I.KI 2017-18'!I$9:I$393,MATCH($B361,'I.KI 2017-18'!$B$9:$B$393,0))))),"")</f>
        <v/>
      </c>
      <c r="AR361" s="149" t="str">
        <f>_xlfn.IFNA(IF($B361=$B$381,0,IF($B361=$B$382,0,_xlfn.IFNA(INDEX('I.Supplementary 2017-18'!J$8:J$35,MATCH($B361,'I.Supplementary 2017-18'!$B$8:$B$35,0)),INDEX('I.KI 2017-18'!J$9:J$393,MATCH($B361,'I.KI 2017-18'!$B$9:$B$393,0))))),"")</f>
        <v/>
      </c>
      <c r="AS361" s="157" t="str">
        <f>_xlfn.IFNA(IF($B361=$B$381,0,IF($B361=$B$382,0,_xlfn.IFNA(INDEX('I.Supplementary 2017-18'!H$8:H$35,MATCH($B361,'I.Supplementary 2017-18'!$B$8:$B$35,0)),INDEX('I.KI 2017-18'!H$9:H$393,MATCH($B361,'I.KI 2017-18'!$B$9:$B$393,0))))),"")</f>
        <v/>
      </c>
      <c r="AT361" s="149"/>
      <c r="AU361" s="156" t="str">
        <f>_xlfn.IFNA(_xlfn.IFNA(INDEX('I.Supplementary 2018-19'!P$8:P$157,MATCH($B361,'I.Supplementary 2018-19'!$B$8:$B$157,0)),INDEX('I.KI 2018-19'!P$9:P$393,MATCH($B361,'I.KI 2018-19'!$B$9:$B$393,0))),"")</f>
        <v/>
      </c>
      <c r="AV361" s="193" t="str">
        <f>_xlfn.IFNA(_xlfn.IFNA(INDEX('I.Supplementary 2018-19'!Q$8:Q$157,MATCH($B361,'I.Supplementary 2018-19'!$B$8:$B$157,0)),INDEX('I.KI 2018-19'!Q$9:Q$393,MATCH($B361,'I.KI 2018-19'!$B$9:$B$393,0))),"")</f>
        <v/>
      </c>
      <c r="AW361" s="193" t="str">
        <f>_xlfn.IFNA(_xlfn.IFNA(INDEX('I.Supplementary 2018-19'!R$8:R$157,MATCH($B361,'I.Supplementary 2018-19'!$B$8:$B$157,0)),INDEX('I.KI 2018-19'!R$9:R$393,MATCH($B361,'I.KI 2018-19'!$B$9:$B$393,0))),"")</f>
        <v/>
      </c>
      <c r="AX361" s="193" t="str">
        <f>_xlfn.IFNA(_xlfn.IFNA(INDEX('I.Supplementary 2018-19'!S$8:S$157,MATCH($B361,'I.Supplementary 2018-19'!$B$8:$B$157,0)),INDEX('I.KI 2018-19'!S$9:S$393,MATCH($B361,'I.KI 2018-19'!$B$9:$B$393,0))),"")</f>
        <v/>
      </c>
      <c r="AY361" s="157" t="str">
        <f>_xlfn.IFNA(_xlfn.IFNA(INDEX('I.Supplementary 2018-19'!T$8:T$157,MATCH($B361,'I.Supplementary 2018-19'!$B$8:$B$157,0)),INDEX('I.KI 2018-19'!T$9:T$393,MATCH($B361,'I.KI 2018-19'!$B$9:$B$393,0))),"")</f>
        <v/>
      </c>
      <c r="AZ361" s="156" t="str">
        <f>_xlfn.IFNA(_xlfn.IFNA(INDEX('I.Supplementary 2018-19'!U$8:U$157,MATCH($B361,'I.Supplementary 2018-19'!$B$8:$B$157,0)),INDEX('I.KI 2018-19'!U$9:U$393,MATCH($B361,'I.KI 2018-19'!$B$9:$B$393,0))),"")</f>
        <v/>
      </c>
      <c r="BA361" s="193" t="str">
        <f>_xlfn.IFNA(_xlfn.IFNA(INDEX('I.Supplementary 2018-19'!V$8:V$157,MATCH($B361,'I.Supplementary 2018-19'!$B$8:$B$157,0)),INDEX('I.KI 2018-19'!V$9:V$393,MATCH($B361,'I.KI 2018-19'!$B$9:$B$393,0))),"")</f>
        <v/>
      </c>
      <c r="BB361" s="193" t="str">
        <f>_xlfn.IFNA(_xlfn.IFNA(INDEX('I.Supplementary 2018-19'!W$8:W$157,MATCH($B361,'I.Supplementary 2018-19'!$B$8:$B$157,0)),INDEX('I.KI 2018-19'!W$9:W$393,MATCH($B361,'I.KI 2018-19'!$B$9:$B$393,0))),"")</f>
        <v/>
      </c>
      <c r="BC361" s="193" t="str">
        <f>_xlfn.IFNA(_xlfn.IFNA(INDEX('I.Supplementary 2018-19'!X$8:X$157,MATCH($B361,'I.Supplementary 2018-19'!$B$8:$B$157,0)),INDEX('I.KI 2018-19'!X$9:X$393,MATCH($B361,'I.KI 2018-19'!$B$9:$B$393,0))),"")</f>
        <v/>
      </c>
      <c r="BD361" s="157" t="str">
        <f>_xlfn.IFNA(_xlfn.IFNA(INDEX('I.Supplementary 2018-19'!Y$8:Y$157,MATCH($B361,'I.Supplementary 2018-19'!$B$8:$B$157,0)),INDEX('I.KI 2018-19'!Y$9:Y$393,MATCH($B361,'I.KI 2018-19'!$B$9:$B$393,0))),"")</f>
        <v/>
      </c>
      <c r="BE361" s="156" t="str">
        <f>_xlfn.IFNA(_xlfn.IFNA(INDEX('I.Supplementary 2018-19'!Z$8:Z$157,MATCH($B361,'I.Supplementary 2018-19'!$B$8:$B$157,0)),INDEX('I.KI 2018-19'!Z$9:Z$393,MATCH($B361,'I.KI 2018-19'!$B$9:$B$393,0))),"")</f>
        <v/>
      </c>
      <c r="BF361" s="193" t="str">
        <f>_xlfn.IFNA(_xlfn.IFNA(INDEX('I.Supplementary 2018-19'!AA$8:AA$157,MATCH($B361,'I.Supplementary 2018-19'!$B$8:$B$157,0)),INDEX('I.KI 2018-19'!AA$9:AA$393,MATCH($B361,'I.KI 2018-19'!$B$9:$B$393,0))),"")</f>
        <v/>
      </c>
      <c r="BG361" s="193" t="str">
        <f>_xlfn.IFNA(_xlfn.IFNA(INDEX('I.Supplementary 2018-19'!AB$8:AB$157,MATCH($B361,'I.Supplementary 2018-19'!$B$8:$B$157,0)),INDEX('I.KI 2018-19'!AB$9:AB$393,MATCH($B361,'I.KI 2018-19'!$B$9:$B$393,0))),"")</f>
        <v/>
      </c>
      <c r="BH361" s="193" t="str">
        <f>_xlfn.IFNA(_xlfn.IFNA(INDEX('I.Supplementary 2018-19'!AC$8:AC$157,MATCH($B361,'I.Supplementary 2018-19'!$B$8:$B$157,0)),INDEX('I.KI 2018-19'!AC$9:AC$393,MATCH($B361,'I.KI 2018-19'!$B$9:$B$393,0))),"")</f>
        <v/>
      </c>
      <c r="BI361" s="157" t="str">
        <f>_xlfn.IFNA(_xlfn.IFNA(INDEX('I.Supplementary 2018-19'!AD$8:AD$157,MATCH($B361,'I.Supplementary 2018-19'!$B$8:$B$157,0)),INDEX('I.KI 2018-19'!AD$9:AD$393,MATCH($B361,'I.KI 2018-19'!$B$9:$B$393,0))),"")</f>
        <v/>
      </c>
      <c r="BJ361" s="149"/>
      <c r="BK361" s="156" t="str">
        <f>_xlfn.IFNA(IF($B361=$B$381,0,IF($B361=$B$382,0,_xlfn.IFNA(INDEX('I.Supplementary 2018-19'!I$8:I$157,MATCH($B361,'I.Supplementary 2018-19'!$B$8:$B$157,0)),INDEX('I.KI 2018-19'!I$9:I$393,MATCH($B361,'I.KI 2018-19'!$B$9:$B$393,0))))),"")</f>
        <v/>
      </c>
      <c r="BL361" s="149" t="str">
        <f>_xlfn.IFNA(IF($B361=$B$381,0,IF($B361=$B$382,0,_xlfn.IFNA(INDEX('I.Supplementary 2018-19'!J$8:J$157,MATCH($B361,'I.Supplementary 2018-19'!$B$8:$B$157,0)),INDEX('I.KI 2018-19'!J$9:J$393,MATCH($B361,'I.KI 2018-19'!$B$9:$B$393,0))))),"")</f>
        <v/>
      </c>
      <c r="BM361" s="157" t="str">
        <f>_xlfn.IFNA(IF($B361=$B$381,0,IF($B361=$B$382,0,_xlfn.IFNA(INDEX('I.Supplementary 2018-19'!H$8:H$157,MATCH($B361,'I.Supplementary 2018-19'!$B$8:$B$157,0)),INDEX('I.KI 2018-19'!H$9:H$393,MATCH($B361,'I.KI 2018-19'!$B$9:$B$393,0))))),"")</f>
        <v/>
      </c>
    </row>
    <row r="362" spans="2:65">
      <c r="B362" s="121" t="str">
        <f>'Calculations for 2021-22'!B362</f>
        <v>E3820</v>
      </c>
      <c r="C362" s="160" t="str">
        <f>'Calculations for 2021-22'!D362</f>
        <v>E3820</v>
      </c>
      <c r="D362" t="str">
        <f>'Calculations for 2021-22'!E362</f>
        <v>SCFIR</v>
      </c>
      <c r="E362" t="str">
        <f>'Calculations for 2021-22'!F362</f>
        <v>P1908</v>
      </c>
      <c r="F362" s="120" t="str">
        <f>'Calculations for 2021-22'!H362</f>
        <v>West Sussex</v>
      </c>
      <c r="G362" s="156">
        <f>_xlfn.IFNA(INDEX('I.KI 2016-17'!M$8:M$391,MATCH($B362,'I.KI 2016-17'!$B$8:$B$391,0)),"")</f>
        <v>48.268882908584999</v>
      </c>
      <c r="H362" s="149">
        <f>_xlfn.IFNA(INDEX('I.KI 2016-17'!N$8:N$391,MATCH($B362,'I.KI 2016-17'!$B$8:$B$391,0)),"")</f>
        <v>0</v>
      </c>
      <c r="I362" s="149">
        <f>_xlfn.IFNA(INDEX('I.KI 2016-17'!O$8:O$391,MATCH($B362,'I.KI 2016-17'!$B$8:$B$391,0)),"")</f>
        <v>4.8110039986429998</v>
      </c>
      <c r="J362" s="149">
        <f>_xlfn.IFNA(INDEX('I.KI 2016-17'!P$8:P$391,MATCH($B362,'I.KI 2016-17'!$B$8:$B$391,0)),"")</f>
        <v>0</v>
      </c>
      <c r="K362" s="157">
        <f>_xlfn.IFNA(INDEX('I.KI 2016-17'!Q$8:Q$391,MATCH($B362,'I.KI 2016-17'!$B$8:$B$391,0)),"")</f>
        <v>0</v>
      </c>
      <c r="L362" s="156">
        <f>_xlfn.IFNA(INDEX('I.KI 2016-17'!R$8:R$391,MATCH($B362,'I.KI 2016-17'!$B$8:$B$391,0)),"")</f>
        <v>67.465695413665003</v>
      </c>
      <c r="M362" s="193">
        <f>_xlfn.IFNA(INDEX('I.KI 2016-17'!S$8:S$391,MATCH($B362,'I.KI 2016-17'!$B$8:$B$391,0)),"")</f>
        <v>0</v>
      </c>
      <c r="N362" s="193">
        <f>_xlfn.IFNA(INDEX('I.KI 2016-17'!T$8:T$391,MATCH($B362,'I.KI 2016-17'!$B$8:$B$391,0)),"")</f>
        <v>5.0688405479189997</v>
      </c>
      <c r="O362" s="193">
        <f>_xlfn.IFNA(INDEX('I.KI 2016-17'!U$8:U$391,MATCH($B362,'I.KI 2016-17'!$B$8:$B$391,0)),"")</f>
        <v>0</v>
      </c>
      <c r="P362" s="157">
        <f>_xlfn.IFNA(INDEX('I.KI 2016-17'!V$8:V$391,MATCH($B362,'I.KI 2016-17'!$B$8:$B$391,0)),"")</f>
        <v>0</v>
      </c>
      <c r="Q362" s="156">
        <f>_xlfn.IFNA(INDEX('I.KI 2016-17'!W$8:W$391,MATCH($B362,'I.KI 2016-17'!$B$8:$B$391,0)),"")</f>
        <v>115.73457832225</v>
      </c>
      <c r="R362" s="193">
        <f>_xlfn.IFNA(INDEX('I.KI 2016-17'!X$8:X$391,MATCH($B362,'I.KI 2016-17'!$B$8:$B$391,0)),"")</f>
        <v>0</v>
      </c>
      <c r="S362" s="193">
        <f>_xlfn.IFNA(INDEX('I.KI 2016-17'!Y$8:Y$391,MATCH($B362,'I.KI 2016-17'!$B$8:$B$391,0)),"")</f>
        <v>9.8798445465619995</v>
      </c>
      <c r="T362" s="193">
        <f>_xlfn.IFNA(INDEX('I.KI 2016-17'!Z$8:Z$391,MATCH($B362,'I.KI 2016-17'!$B$8:$B$391,0)),"")</f>
        <v>0</v>
      </c>
      <c r="U362" s="157">
        <f>_xlfn.IFNA(INDEX('I.KI 2016-17'!AA$8:AA$391,MATCH($B362,'I.KI 2016-17'!$B$8:$B$391,0)),"")</f>
        <v>0</v>
      </c>
      <c r="V362" s="149"/>
      <c r="W362" s="154">
        <f>_xlfn.IFNA(INDEX('I.KI 2016-17'!$H$8:$H$391,MATCH(B362,'I.KI 2016-17'!$B$8:$B$391,0)),"")</f>
        <v>53.079886907227994</v>
      </c>
      <c r="X362" s="153">
        <f>_xlfn.IFNA(INDEX('I.KI 2016-17'!$I$8:$I$391,MATCH(B362,'I.KI 2016-17'!$B$8:$B$391,0)),"")</f>
        <v>72.534535961583998</v>
      </c>
      <c r="Y362" s="155">
        <f>_xlfn.IFNA(INDEX('I.KI 2016-17'!$G$8:$G$391,MATCH(B362,'I.KI 2016-17'!$B$8:$B$391,0)),"")</f>
        <v>125.614422868812</v>
      </c>
      <c r="Z362" s="149"/>
      <c r="AA362" s="156">
        <f>_xlfn.IFNA(IF($B362=$B$382,0,_xlfn.IFNA(INDEX('I.Supplementary 2017-18'!N$8:N$35,MATCH($B362,'I.Supplementary 2017-18'!$B$8:$B$35,0)),INDEX('I.KI 2017-18'!N$9:N$393,MATCH($B362,'I.KI 2017-18'!$B$9:$B$393,0)))),"")</f>
        <v>24.71727910875088</v>
      </c>
      <c r="AB362" s="193">
        <f>_xlfn.IFNA(IF($B362=$B$382,0,_xlfn.IFNA(INDEX('I.Supplementary 2017-18'!O$8:O$35,MATCH($B362,'I.Supplementary 2017-18'!$B$8:$B$35,0)),INDEX('I.KI 2017-18'!O$9:O$393,MATCH($B362,'I.KI 2017-18'!$B$9:$B$393,0)))),"")</f>
        <v>0</v>
      </c>
      <c r="AC362" s="193">
        <f>_xlfn.IFNA(IF($B362=$B$382,0,_xlfn.IFNA(INDEX('I.Supplementary 2017-18'!P$8:P$35,MATCH($B362,'I.Supplementary 2017-18'!$B$8:$B$35,0)),INDEX('I.KI 2017-18'!P$9:P$393,MATCH($B362,'I.KI 2017-18'!$B$9:$B$393,0)))),"")</f>
        <v>2.9754162722915747</v>
      </c>
      <c r="AD362" s="193">
        <f>_xlfn.IFNA(IF($B362=$B$382,0,_xlfn.IFNA(INDEX('I.Supplementary 2017-18'!Q$8:Q$35,MATCH($B362,'I.Supplementary 2017-18'!$B$8:$B$35,0)),INDEX('I.KI 2017-18'!Q$9:Q$393,MATCH($B362,'I.KI 2017-18'!$B$9:$B$393,0)))),"")</f>
        <v>0</v>
      </c>
      <c r="AE362" s="157">
        <f>_xlfn.IFNA(IF($B362=$B$382,0,_xlfn.IFNA(INDEX('I.Supplementary 2017-18'!R$8:R$35,MATCH($B362,'I.Supplementary 2017-18'!$B$8:$B$35,0)),INDEX('I.KI 2017-18'!R$9:R$393,MATCH($B362,'I.KI 2017-18'!$B$9:$B$393,0)))),"")</f>
        <v>0</v>
      </c>
      <c r="AF362" s="156">
        <f>_xlfn.IFNA(IF($B362=$B$382,0,_xlfn.IFNA(INDEX('I.Supplementary 2017-18'!S$8:S$35,MATCH($B362,'I.Supplementary 2017-18'!$B$8:$B$35,0)),INDEX('I.KI 2017-18'!S$9:S$393,MATCH($B362,'I.KI 2017-18'!$B$9:$B$393,0)))),"")</f>
        <v>68.84307671448326</v>
      </c>
      <c r="AG362" s="193">
        <f>_xlfn.IFNA(IF($B362=$B$382,0,_xlfn.IFNA(INDEX('I.Supplementary 2017-18'!T$8:T$35,MATCH($B362,'I.Supplementary 2017-18'!$B$8:$B$35,0)),INDEX('I.KI 2017-18'!T$9:T$393,MATCH($B362,'I.KI 2017-18'!$B$9:$B$393,0)))),"")</f>
        <v>0</v>
      </c>
      <c r="AH362" s="193">
        <f>_xlfn.IFNA(IF($B362=$B$382,0,_xlfn.IFNA(INDEX('I.Supplementary 2017-18'!U$8:U$35,MATCH($B362,'I.Supplementary 2017-18'!$B$8:$B$35,0)),INDEX('I.KI 2017-18'!U$9:U$393,MATCH($B362,'I.KI 2017-18'!$B$9:$B$393,0)))),"")</f>
        <v>5.172326121509025</v>
      </c>
      <c r="AI362" s="193">
        <f>_xlfn.IFNA(IF($B362=$B$382,0,_xlfn.IFNA(INDEX('I.Supplementary 2017-18'!V$8:V$35,MATCH($B362,'I.Supplementary 2017-18'!$B$8:$B$35,0)),INDEX('I.KI 2017-18'!V$9:V$393,MATCH($B362,'I.KI 2017-18'!$B$9:$B$393,0)))),"")</f>
        <v>0</v>
      </c>
      <c r="AJ362" s="157">
        <f>_xlfn.IFNA(IF($B362=$B$382,0,_xlfn.IFNA(INDEX('I.Supplementary 2017-18'!W$8:W$35,MATCH($B362,'I.Supplementary 2017-18'!$B$8:$B$35,0)),INDEX('I.KI 2017-18'!W$9:W$393,MATCH($B362,'I.KI 2017-18'!$B$9:$B$393,0)))),"")</f>
        <v>0</v>
      </c>
      <c r="AK362" s="156">
        <f>_xlfn.IFNA(IF($B362=$B$382,0,_xlfn.IFNA(INDEX('I.Supplementary 2017-18'!X$8:X$35,MATCH($B362,'I.Supplementary 2017-18'!$B$8:$B$35,0)),INDEX('I.KI 2017-18'!X$9:X$393,MATCH($B362,'I.KI 2017-18'!$B$9:$B$393,0)))),"")</f>
        <v>93.560355823234147</v>
      </c>
      <c r="AL362" s="193">
        <f>_xlfn.IFNA(IF($B362=$B$382,0,_xlfn.IFNA(INDEX('I.Supplementary 2017-18'!Y$8:Y$35,MATCH($B362,'I.Supplementary 2017-18'!$B$8:$B$35,0)),INDEX('I.KI 2017-18'!Y$9:Y$393,MATCH($B362,'I.KI 2017-18'!$B$9:$B$393,0)))),"")</f>
        <v>0</v>
      </c>
      <c r="AM362" s="193">
        <f>_xlfn.IFNA(IF($B362=$B$382,0,_xlfn.IFNA(INDEX('I.Supplementary 2017-18'!Z$8:Z$35,MATCH($B362,'I.Supplementary 2017-18'!$B$8:$B$35,0)),INDEX('I.KI 2017-18'!Z$9:Z$393,MATCH($B362,'I.KI 2017-18'!$B$9:$B$393,0)))),"")</f>
        <v>8.1477423938006002</v>
      </c>
      <c r="AN362" s="193">
        <f>_xlfn.IFNA(IF($B362=$B$382,0,_xlfn.IFNA(INDEX('I.Supplementary 2017-18'!AA$8:AA$35,MATCH($B362,'I.Supplementary 2017-18'!$B$8:$B$35,0)),INDEX('I.KI 2017-18'!AA$9:AA$393,MATCH($B362,'I.KI 2017-18'!$B$9:$B$393,0)))),"")</f>
        <v>0</v>
      </c>
      <c r="AO362" s="157">
        <f>_xlfn.IFNA(IF($B362=$B$382,0,_xlfn.IFNA(INDEX('I.Supplementary 2017-18'!AB$8:AB$35,MATCH($B362,'I.Supplementary 2017-18'!$B$8:$B$35,0)),INDEX('I.KI 2017-18'!AB$9:AB$393,MATCH($B362,'I.KI 2017-18'!$B$9:$B$393,0)))),"")</f>
        <v>0</v>
      </c>
      <c r="AP362" s="149"/>
      <c r="AQ362" s="156">
        <f>_xlfn.IFNA(IF($B362=$B$381,0,IF($B362=$B$382,0,_xlfn.IFNA(INDEX('I.Supplementary 2017-18'!I$8:I$35,MATCH($B362,'I.Supplementary 2017-18'!$B$8:$B$35,0)),INDEX('I.KI 2017-18'!I$9:I$393,MATCH($B362,'I.KI 2017-18'!$B$9:$B$393,0))))),"")</f>
        <v>27.692695381042455</v>
      </c>
      <c r="AR362" s="149">
        <f>_xlfn.IFNA(IF($B362=$B$381,0,IF($B362=$B$382,0,_xlfn.IFNA(INDEX('I.Supplementary 2017-18'!J$8:J$35,MATCH($B362,'I.Supplementary 2017-18'!$B$8:$B$35,0)),INDEX('I.KI 2017-18'!J$9:J$393,MATCH($B362,'I.KI 2017-18'!$B$9:$B$393,0))))),"")</f>
        <v>74.01540283599229</v>
      </c>
      <c r="AS362" s="157">
        <f>_xlfn.IFNA(IF($B362=$B$381,0,IF($B362=$B$382,0,_xlfn.IFNA(INDEX('I.Supplementary 2017-18'!H$8:H$35,MATCH($B362,'I.Supplementary 2017-18'!$B$8:$B$35,0)),INDEX('I.KI 2017-18'!H$9:H$393,MATCH($B362,'I.KI 2017-18'!$B$9:$B$393,0))))),"")</f>
        <v>101.70809821703475</v>
      </c>
      <c r="AT362" s="149"/>
      <c r="AU362" s="156">
        <f>_xlfn.IFNA(_xlfn.IFNA(INDEX('I.Supplementary 2018-19'!P$8:P$157,MATCH($B362,'I.Supplementary 2018-19'!$B$8:$B$157,0)),INDEX('I.KI 2018-19'!P$9:P$393,MATCH($B362,'I.KI 2018-19'!$B$9:$B$393,0))),"")</f>
        <v>10.035821967458844</v>
      </c>
      <c r="AV362" s="193">
        <f>_xlfn.IFNA(_xlfn.IFNA(INDEX('I.Supplementary 2018-19'!Q$8:Q$157,MATCH($B362,'I.Supplementary 2018-19'!$B$8:$B$157,0)),INDEX('I.KI 2018-19'!Q$9:Q$393,MATCH($B362,'I.KI 2018-19'!$B$9:$B$393,0))),"")</f>
        <v>0</v>
      </c>
      <c r="AW362" s="193">
        <f>_xlfn.IFNA(_xlfn.IFNA(INDEX('I.Supplementary 2018-19'!R$8:R$157,MATCH($B362,'I.Supplementary 2018-19'!$B$8:$B$157,0)),INDEX('I.KI 2018-19'!R$9:R$393,MATCH($B362,'I.KI 2018-19'!$B$9:$B$393,0))),"")</f>
        <v>2.0863641111820042</v>
      </c>
      <c r="AX362" s="193">
        <f>_xlfn.IFNA(_xlfn.IFNA(INDEX('I.Supplementary 2018-19'!S$8:S$157,MATCH($B362,'I.Supplementary 2018-19'!$B$8:$B$157,0)),INDEX('I.KI 2018-19'!S$9:S$393,MATCH($B362,'I.KI 2018-19'!$B$9:$B$393,0))),"")</f>
        <v>0</v>
      </c>
      <c r="AY362" s="157">
        <f>_xlfn.IFNA(_xlfn.IFNA(INDEX('I.Supplementary 2018-19'!T$8:T$157,MATCH($B362,'I.Supplementary 2018-19'!$B$8:$B$157,0)),INDEX('I.KI 2018-19'!T$9:T$393,MATCH($B362,'I.KI 2018-19'!$B$9:$B$393,0))),"")</f>
        <v>0</v>
      </c>
      <c r="AZ362" s="156">
        <f>_xlfn.IFNA(_xlfn.IFNA(INDEX('I.Supplementary 2018-19'!U$8:U$157,MATCH($B362,'I.Supplementary 2018-19'!$B$8:$B$157,0)),INDEX('I.KI 2018-19'!U$9:U$393,MATCH($B362,'I.KI 2018-19'!$B$9:$B$393,0))),"")</f>
        <v>70.911323654403361</v>
      </c>
      <c r="BA362" s="193">
        <f>_xlfn.IFNA(_xlfn.IFNA(INDEX('I.Supplementary 2018-19'!V$8:V$157,MATCH($B362,'I.Supplementary 2018-19'!$B$8:$B$157,0)),INDEX('I.KI 2018-19'!V$9:V$393,MATCH($B362,'I.KI 2018-19'!$B$9:$B$393,0))),"")</f>
        <v>0</v>
      </c>
      <c r="BB362" s="193">
        <f>_xlfn.IFNA(_xlfn.IFNA(INDEX('I.Supplementary 2018-19'!W$8:W$157,MATCH($B362,'I.Supplementary 2018-19'!$B$8:$B$157,0)),INDEX('I.KI 2018-19'!W$9:W$393,MATCH($B362,'I.KI 2018-19'!$B$9:$B$393,0))),"")</f>
        <v>5.3277178933998535</v>
      </c>
      <c r="BC362" s="193">
        <f>_xlfn.IFNA(_xlfn.IFNA(INDEX('I.Supplementary 2018-19'!X$8:X$157,MATCH($B362,'I.Supplementary 2018-19'!$B$8:$B$157,0)),INDEX('I.KI 2018-19'!X$9:X$393,MATCH($B362,'I.KI 2018-19'!$B$9:$B$393,0))),"")</f>
        <v>0</v>
      </c>
      <c r="BD362" s="157">
        <f>_xlfn.IFNA(_xlfn.IFNA(INDEX('I.Supplementary 2018-19'!Y$8:Y$157,MATCH($B362,'I.Supplementary 2018-19'!$B$8:$B$157,0)),INDEX('I.KI 2018-19'!Y$9:Y$393,MATCH($B362,'I.KI 2018-19'!$B$9:$B$393,0))),"")</f>
        <v>0</v>
      </c>
      <c r="BE362" s="156">
        <f>_xlfn.IFNA(_xlfn.IFNA(INDEX('I.Supplementary 2018-19'!Z$8:Z$157,MATCH($B362,'I.Supplementary 2018-19'!$B$8:$B$157,0)),INDEX('I.KI 2018-19'!Z$9:Z$393,MATCH($B362,'I.KI 2018-19'!$B$9:$B$393,0))),"")</f>
        <v>80.947145621862205</v>
      </c>
      <c r="BF362" s="193">
        <f>_xlfn.IFNA(_xlfn.IFNA(INDEX('I.Supplementary 2018-19'!AA$8:AA$157,MATCH($B362,'I.Supplementary 2018-19'!$B$8:$B$157,0)),INDEX('I.KI 2018-19'!AA$9:AA$393,MATCH($B362,'I.KI 2018-19'!$B$9:$B$393,0))),"")</f>
        <v>0</v>
      </c>
      <c r="BG362" s="193">
        <f>_xlfn.IFNA(_xlfn.IFNA(INDEX('I.Supplementary 2018-19'!AB$8:AB$157,MATCH($B362,'I.Supplementary 2018-19'!$B$8:$B$157,0)),INDEX('I.KI 2018-19'!AB$9:AB$393,MATCH($B362,'I.KI 2018-19'!$B$9:$B$393,0))),"")</f>
        <v>7.4140820045818572</v>
      </c>
      <c r="BH362" s="193">
        <f>_xlfn.IFNA(_xlfn.IFNA(INDEX('I.Supplementary 2018-19'!AC$8:AC$157,MATCH($B362,'I.Supplementary 2018-19'!$B$8:$B$157,0)),INDEX('I.KI 2018-19'!AC$9:AC$393,MATCH($B362,'I.KI 2018-19'!$B$9:$B$393,0))),"")</f>
        <v>0</v>
      </c>
      <c r="BI362" s="157">
        <f>_xlfn.IFNA(_xlfn.IFNA(INDEX('I.Supplementary 2018-19'!AD$8:AD$157,MATCH($B362,'I.Supplementary 2018-19'!$B$8:$B$157,0)),INDEX('I.KI 2018-19'!AD$9:AD$393,MATCH($B362,'I.KI 2018-19'!$B$9:$B$393,0))),"")</f>
        <v>0</v>
      </c>
      <c r="BJ362" s="149"/>
      <c r="BK362" s="156">
        <f>_xlfn.IFNA(IF($B362=$B$381,0,IF($B362=$B$382,0,_xlfn.IFNA(INDEX('I.Supplementary 2018-19'!I$8:I$157,MATCH($B362,'I.Supplementary 2018-19'!$B$8:$B$157,0)),INDEX('I.KI 2018-19'!I$9:I$393,MATCH($B362,'I.KI 2018-19'!$B$9:$B$393,0))))),"")</f>
        <v>12.122186078640848</v>
      </c>
      <c r="BL362" s="149">
        <f>_xlfn.IFNA(IF($B362=$B$381,0,IF($B362=$B$382,0,_xlfn.IFNA(INDEX('I.Supplementary 2018-19'!J$8:J$157,MATCH($B362,'I.Supplementary 2018-19'!$B$8:$B$157,0)),INDEX('I.KI 2018-19'!J$9:J$393,MATCH($B362,'I.KI 2018-19'!$B$9:$B$393,0))))),"")</f>
        <v>76.239041547803211</v>
      </c>
      <c r="BM362" s="157">
        <f>_xlfn.IFNA(IF($B362=$B$381,0,IF($B362=$B$382,0,_xlfn.IFNA(INDEX('I.Supplementary 2018-19'!H$8:H$157,MATCH($B362,'I.Supplementary 2018-19'!$B$8:$B$157,0)),INDEX('I.KI 2018-19'!H$9:H$393,MATCH($B362,'I.KI 2018-19'!$B$9:$B$393,0))))),"")</f>
        <v>88.361227626444062</v>
      </c>
    </row>
    <row r="363" spans="2:65">
      <c r="B363" s="121" t="str">
        <f>'Calculations for 2021-22'!B363</f>
        <v>E6147</v>
      </c>
      <c r="C363" s="160" t="str">
        <f>'Calculations for 2021-22'!D363</f>
        <v>E6147</v>
      </c>
      <c r="D363" t="str">
        <f>'Calculations for 2021-22'!E363</f>
        <v>FIR</v>
      </c>
      <c r="E363">
        <f>'Calculations for 2021-22'!F363</f>
        <v>0</v>
      </c>
      <c r="F363" s="120" t="str">
        <f>'Calculations for 2021-22'!H363</f>
        <v>West Yorkshire Fire</v>
      </c>
      <c r="G363" s="156">
        <f>_xlfn.IFNA(INDEX('I.KI 2016-17'!M$8:M$391,MATCH($B363,'I.KI 2016-17'!$B$8:$B$391,0)),"")</f>
        <v>0</v>
      </c>
      <c r="H363" s="149">
        <f>_xlfn.IFNA(INDEX('I.KI 2016-17'!N$8:N$391,MATCH($B363,'I.KI 2016-17'!$B$8:$B$391,0)),"")</f>
        <v>0</v>
      </c>
      <c r="I363" s="149">
        <f>_xlfn.IFNA(INDEX('I.KI 2016-17'!O$8:O$391,MATCH($B363,'I.KI 2016-17'!$B$8:$B$391,0)),"")</f>
        <v>20.496934067724002</v>
      </c>
      <c r="J363" s="149">
        <f>_xlfn.IFNA(INDEX('I.KI 2016-17'!P$8:P$391,MATCH($B363,'I.KI 2016-17'!$B$8:$B$391,0)),"")</f>
        <v>0</v>
      </c>
      <c r="K363" s="157">
        <f>_xlfn.IFNA(INDEX('I.KI 2016-17'!Q$8:Q$391,MATCH($B363,'I.KI 2016-17'!$B$8:$B$391,0)),"")</f>
        <v>0</v>
      </c>
      <c r="L363" s="156">
        <f>_xlfn.IFNA(INDEX('I.KI 2016-17'!R$8:R$391,MATCH($B363,'I.KI 2016-17'!$B$8:$B$391,0)),"")</f>
        <v>0</v>
      </c>
      <c r="M363" s="193">
        <f>_xlfn.IFNA(INDEX('I.KI 2016-17'!S$8:S$391,MATCH($B363,'I.KI 2016-17'!$B$8:$B$391,0)),"")</f>
        <v>0</v>
      </c>
      <c r="N363" s="193">
        <f>_xlfn.IFNA(INDEX('I.KI 2016-17'!T$8:T$391,MATCH($B363,'I.KI 2016-17'!$B$8:$B$391,0)),"")</f>
        <v>22.637865357252</v>
      </c>
      <c r="O363" s="193">
        <f>_xlfn.IFNA(INDEX('I.KI 2016-17'!U$8:U$391,MATCH($B363,'I.KI 2016-17'!$B$8:$B$391,0)),"")</f>
        <v>0</v>
      </c>
      <c r="P363" s="157">
        <f>_xlfn.IFNA(INDEX('I.KI 2016-17'!V$8:V$391,MATCH($B363,'I.KI 2016-17'!$B$8:$B$391,0)),"")</f>
        <v>0</v>
      </c>
      <c r="Q363" s="156">
        <f>_xlfn.IFNA(INDEX('I.KI 2016-17'!W$8:W$391,MATCH($B363,'I.KI 2016-17'!$B$8:$B$391,0)),"")</f>
        <v>0</v>
      </c>
      <c r="R363" s="193">
        <f>_xlfn.IFNA(INDEX('I.KI 2016-17'!X$8:X$391,MATCH($B363,'I.KI 2016-17'!$B$8:$B$391,0)),"")</f>
        <v>0</v>
      </c>
      <c r="S363" s="193">
        <f>_xlfn.IFNA(INDEX('I.KI 2016-17'!Y$8:Y$391,MATCH($B363,'I.KI 2016-17'!$B$8:$B$391,0)),"")</f>
        <v>43.134799424976002</v>
      </c>
      <c r="T363" s="193">
        <f>_xlfn.IFNA(INDEX('I.KI 2016-17'!Z$8:Z$391,MATCH($B363,'I.KI 2016-17'!$B$8:$B$391,0)),"")</f>
        <v>0</v>
      </c>
      <c r="U363" s="157">
        <f>_xlfn.IFNA(INDEX('I.KI 2016-17'!AA$8:AA$391,MATCH($B363,'I.KI 2016-17'!$B$8:$B$391,0)),"")</f>
        <v>0</v>
      </c>
      <c r="V363" s="149"/>
      <c r="W363" s="154">
        <f>_xlfn.IFNA(INDEX('I.KI 2016-17'!$H$8:$H$391,MATCH(B363,'I.KI 2016-17'!$B$8:$B$391,0)),"")</f>
        <v>20.496934067724002</v>
      </c>
      <c r="X363" s="153">
        <f>_xlfn.IFNA(INDEX('I.KI 2016-17'!$I$8:$I$391,MATCH(B363,'I.KI 2016-17'!$B$8:$B$391,0)),"")</f>
        <v>22.637865357252</v>
      </c>
      <c r="Y363" s="155">
        <f>_xlfn.IFNA(INDEX('I.KI 2016-17'!$G$8:$G$391,MATCH(B363,'I.KI 2016-17'!$B$8:$B$391,0)),"")</f>
        <v>43.134799424976002</v>
      </c>
      <c r="Z363" s="149"/>
      <c r="AA363" s="156">
        <f>_xlfn.IFNA(IF($B363=$B$382,0,_xlfn.IFNA(INDEX('I.Supplementary 2017-18'!N$8:N$35,MATCH($B363,'I.Supplementary 2017-18'!$B$8:$B$35,0)),INDEX('I.KI 2017-18'!N$9:N$393,MATCH($B363,'I.KI 2017-18'!$B$9:$B$393,0)))),"")</f>
        <v>0</v>
      </c>
      <c r="AB363" s="193">
        <f>_xlfn.IFNA(IF($B363=$B$382,0,_xlfn.IFNA(INDEX('I.Supplementary 2017-18'!O$8:O$35,MATCH($B363,'I.Supplementary 2017-18'!$B$8:$B$35,0)),INDEX('I.KI 2017-18'!O$9:O$393,MATCH($B363,'I.KI 2017-18'!$B$9:$B$393,0)))),"")</f>
        <v>0</v>
      </c>
      <c r="AC363" s="193">
        <f>_xlfn.IFNA(IF($B363=$B$382,0,_xlfn.IFNA(INDEX('I.Supplementary 2017-18'!P$8:P$35,MATCH($B363,'I.Supplementary 2017-18'!$B$8:$B$35,0)),INDEX('I.KI 2017-18'!P$9:P$393,MATCH($B363,'I.KI 2017-18'!$B$9:$B$393,0)))),"")</f>
        <v>16.751228224371165</v>
      </c>
      <c r="AD363" s="193">
        <f>_xlfn.IFNA(IF($B363=$B$382,0,_xlfn.IFNA(INDEX('I.Supplementary 2017-18'!Q$8:Q$35,MATCH($B363,'I.Supplementary 2017-18'!$B$8:$B$35,0)),INDEX('I.KI 2017-18'!Q$9:Q$393,MATCH($B363,'I.KI 2017-18'!$B$9:$B$393,0)))),"")</f>
        <v>0</v>
      </c>
      <c r="AE363" s="157">
        <f>_xlfn.IFNA(IF($B363=$B$382,0,_xlfn.IFNA(INDEX('I.Supplementary 2017-18'!R$8:R$35,MATCH($B363,'I.Supplementary 2017-18'!$B$8:$B$35,0)),INDEX('I.KI 2017-18'!R$9:R$393,MATCH($B363,'I.KI 2017-18'!$B$9:$B$393,0)))),"")</f>
        <v>0</v>
      </c>
      <c r="AF363" s="156">
        <f>_xlfn.IFNA(IF($B363=$B$382,0,_xlfn.IFNA(INDEX('I.Supplementary 2017-18'!S$8:S$35,MATCH($B363,'I.Supplementary 2017-18'!$B$8:$B$35,0)),INDEX('I.KI 2017-18'!S$9:S$393,MATCH($B363,'I.KI 2017-18'!$B$9:$B$393,0)))),"")</f>
        <v>0</v>
      </c>
      <c r="AG363" s="193">
        <f>_xlfn.IFNA(IF($B363=$B$382,0,_xlfn.IFNA(INDEX('I.Supplementary 2017-18'!T$8:T$35,MATCH($B363,'I.Supplementary 2017-18'!$B$8:$B$35,0)),INDEX('I.KI 2017-18'!T$9:T$393,MATCH($B363,'I.KI 2017-18'!$B$9:$B$393,0)))),"")</f>
        <v>0</v>
      </c>
      <c r="AH363" s="193">
        <f>_xlfn.IFNA(IF($B363=$B$382,0,_xlfn.IFNA(INDEX('I.Supplementary 2017-18'!U$8:U$35,MATCH($B363,'I.Supplementary 2017-18'!$B$8:$B$35,0)),INDEX('I.KI 2017-18'!U$9:U$393,MATCH($B363,'I.KI 2017-18'!$B$9:$B$393,0)))),"")</f>
        <v>23.10004057448403</v>
      </c>
      <c r="AI363" s="193">
        <f>_xlfn.IFNA(IF($B363=$B$382,0,_xlfn.IFNA(INDEX('I.Supplementary 2017-18'!V$8:V$35,MATCH($B363,'I.Supplementary 2017-18'!$B$8:$B$35,0)),INDEX('I.KI 2017-18'!V$9:V$393,MATCH($B363,'I.KI 2017-18'!$B$9:$B$393,0)))),"")</f>
        <v>0</v>
      </c>
      <c r="AJ363" s="157">
        <f>_xlfn.IFNA(IF($B363=$B$382,0,_xlfn.IFNA(INDEX('I.Supplementary 2017-18'!W$8:W$35,MATCH($B363,'I.Supplementary 2017-18'!$B$8:$B$35,0)),INDEX('I.KI 2017-18'!W$9:W$393,MATCH($B363,'I.KI 2017-18'!$B$9:$B$393,0)))),"")</f>
        <v>0</v>
      </c>
      <c r="AK363" s="156">
        <f>_xlfn.IFNA(IF($B363=$B$382,0,_xlfn.IFNA(INDEX('I.Supplementary 2017-18'!X$8:X$35,MATCH($B363,'I.Supplementary 2017-18'!$B$8:$B$35,0)),INDEX('I.KI 2017-18'!X$9:X$393,MATCH($B363,'I.KI 2017-18'!$B$9:$B$393,0)))),"")</f>
        <v>0</v>
      </c>
      <c r="AL363" s="193">
        <f>_xlfn.IFNA(IF($B363=$B$382,0,_xlfn.IFNA(INDEX('I.Supplementary 2017-18'!Y$8:Y$35,MATCH($B363,'I.Supplementary 2017-18'!$B$8:$B$35,0)),INDEX('I.KI 2017-18'!Y$9:Y$393,MATCH($B363,'I.KI 2017-18'!$B$9:$B$393,0)))),"")</f>
        <v>0</v>
      </c>
      <c r="AM363" s="193">
        <f>_xlfn.IFNA(IF($B363=$B$382,0,_xlfn.IFNA(INDEX('I.Supplementary 2017-18'!Z$8:Z$35,MATCH($B363,'I.Supplementary 2017-18'!$B$8:$B$35,0)),INDEX('I.KI 2017-18'!Z$9:Z$393,MATCH($B363,'I.KI 2017-18'!$B$9:$B$393,0)))),"")</f>
        <v>39.851268798855195</v>
      </c>
      <c r="AN363" s="193">
        <f>_xlfn.IFNA(IF($B363=$B$382,0,_xlfn.IFNA(INDEX('I.Supplementary 2017-18'!AA$8:AA$35,MATCH($B363,'I.Supplementary 2017-18'!$B$8:$B$35,0)),INDEX('I.KI 2017-18'!AA$9:AA$393,MATCH($B363,'I.KI 2017-18'!$B$9:$B$393,0)))),"")</f>
        <v>0</v>
      </c>
      <c r="AO363" s="157">
        <f>_xlfn.IFNA(IF($B363=$B$382,0,_xlfn.IFNA(INDEX('I.Supplementary 2017-18'!AB$8:AB$35,MATCH($B363,'I.Supplementary 2017-18'!$B$8:$B$35,0)),INDEX('I.KI 2017-18'!AB$9:AB$393,MATCH($B363,'I.KI 2017-18'!$B$9:$B$393,0)))),"")</f>
        <v>0</v>
      </c>
      <c r="AP363" s="149"/>
      <c r="AQ363" s="156">
        <f>_xlfn.IFNA(IF($B363=$B$381,0,IF($B363=$B$382,0,_xlfn.IFNA(INDEX('I.Supplementary 2017-18'!I$8:I$35,MATCH($B363,'I.Supplementary 2017-18'!$B$8:$B$35,0)),INDEX('I.KI 2017-18'!I$9:I$393,MATCH($B363,'I.KI 2017-18'!$B$9:$B$393,0))))),"")</f>
        <v>16.751228224371165</v>
      </c>
      <c r="AR363" s="149">
        <f>_xlfn.IFNA(IF($B363=$B$381,0,IF($B363=$B$382,0,_xlfn.IFNA(INDEX('I.Supplementary 2017-18'!J$8:J$35,MATCH($B363,'I.Supplementary 2017-18'!$B$8:$B$35,0)),INDEX('I.KI 2017-18'!J$9:J$393,MATCH($B363,'I.KI 2017-18'!$B$9:$B$393,0))))),"")</f>
        <v>23.10004057448403</v>
      </c>
      <c r="AS363" s="157">
        <f>_xlfn.IFNA(IF($B363=$B$381,0,IF($B363=$B$382,0,_xlfn.IFNA(INDEX('I.Supplementary 2017-18'!H$8:H$35,MATCH($B363,'I.Supplementary 2017-18'!$B$8:$B$35,0)),INDEX('I.KI 2017-18'!H$9:H$393,MATCH($B363,'I.KI 2017-18'!$B$9:$B$393,0))))),"")</f>
        <v>39.851268798855195</v>
      </c>
      <c r="AT363" s="149"/>
      <c r="AU363" s="156">
        <f>_xlfn.IFNA(_xlfn.IFNA(INDEX('I.Supplementary 2018-19'!P$8:P$157,MATCH($B363,'I.Supplementary 2018-19'!$B$8:$B$157,0)),INDEX('I.KI 2018-19'!P$9:P$393,MATCH($B363,'I.KI 2018-19'!$B$9:$B$393,0))),"")</f>
        <v>0</v>
      </c>
      <c r="AV363" s="193">
        <f>_xlfn.IFNA(_xlfn.IFNA(INDEX('I.Supplementary 2018-19'!Q$8:Q$157,MATCH($B363,'I.Supplementary 2018-19'!$B$8:$B$157,0)),INDEX('I.KI 2018-19'!Q$9:Q$393,MATCH($B363,'I.KI 2018-19'!$B$9:$B$393,0))),"")</f>
        <v>0</v>
      </c>
      <c r="AW363" s="193">
        <f>_xlfn.IFNA(_xlfn.IFNA(INDEX('I.Supplementary 2018-19'!R$8:R$157,MATCH($B363,'I.Supplementary 2018-19'!$B$8:$B$157,0)),INDEX('I.KI 2018-19'!R$9:R$393,MATCH($B363,'I.KI 2018-19'!$B$9:$B$393,0))),"")</f>
        <v>14.669803952722951</v>
      </c>
      <c r="AX363" s="193">
        <f>_xlfn.IFNA(_xlfn.IFNA(INDEX('I.Supplementary 2018-19'!S$8:S$157,MATCH($B363,'I.Supplementary 2018-19'!$B$8:$B$157,0)),INDEX('I.KI 2018-19'!S$9:S$393,MATCH($B363,'I.KI 2018-19'!$B$9:$B$393,0))),"")</f>
        <v>0</v>
      </c>
      <c r="AY363" s="157">
        <f>_xlfn.IFNA(_xlfn.IFNA(INDEX('I.Supplementary 2018-19'!T$8:T$157,MATCH($B363,'I.Supplementary 2018-19'!$B$8:$B$157,0)),INDEX('I.KI 2018-19'!T$9:T$393,MATCH($B363,'I.KI 2018-19'!$B$9:$B$393,0))),"")</f>
        <v>0</v>
      </c>
      <c r="AZ363" s="156">
        <f>_xlfn.IFNA(_xlfn.IFNA(INDEX('I.Supplementary 2018-19'!U$8:U$157,MATCH($B363,'I.Supplementary 2018-19'!$B$8:$B$157,0)),INDEX('I.KI 2018-19'!U$9:U$393,MATCH($B363,'I.KI 2018-19'!$B$9:$B$393,0))),"")</f>
        <v>0</v>
      </c>
      <c r="BA363" s="193">
        <f>_xlfn.IFNA(_xlfn.IFNA(INDEX('I.Supplementary 2018-19'!V$8:V$157,MATCH($B363,'I.Supplementary 2018-19'!$B$8:$B$157,0)),INDEX('I.KI 2018-19'!V$9:V$393,MATCH($B363,'I.KI 2018-19'!$B$9:$B$393,0))),"")</f>
        <v>0</v>
      </c>
      <c r="BB363" s="193">
        <f>_xlfn.IFNA(_xlfn.IFNA(INDEX('I.Supplementary 2018-19'!W$8:W$157,MATCH($B363,'I.Supplementary 2018-19'!$B$8:$B$157,0)),INDEX('I.KI 2018-19'!W$9:W$393,MATCH($B363,'I.KI 2018-19'!$B$9:$B$393,0))),"")</f>
        <v>23.794033209768958</v>
      </c>
      <c r="BC363" s="193">
        <f>_xlfn.IFNA(_xlfn.IFNA(INDEX('I.Supplementary 2018-19'!X$8:X$157,MATCH($B363,'I.Supplementary 2018-19'!$B$8:$B$157,0)),INDEX('I.KI 2018-19'!X$9:X$393,MATCH($B363,'I.KI 2018-19'!$B$9:$B$393,0))),"")</f>
        <v>0</v>
      </c>
      <c r="BD363" s="157">
        <f>_xlfn.IFNA(_xlfn.IFNA(INDEX('I.Supplementary 2018-19'!Y$8:Y$157,MATCH($B363,'I.Supplementary 2018-19'!$B$8:$B$157,0)),INDEX('I.KI 2018-19'!Y$9:Y$393,MATCH($B363,'I.KI 2018-19'!$B$9:$B$393,0))),"")</f>
        <v>0</v>
      </c>
      <c r="BE363" s="156">
        <f>_xlfn.IFNA(_xlfn.IFNA(INDEX('I.Supplementary 2018-19'!Z$8:Z$157,MATCH($B363,'I.Supplementary 2018-19'!$B$8:$B$157,0)),INDEX('I.KI 2018-19'!Z$9:Z$393,MATCH($B363,'I.KI 2018-19'!$B$9:$B$393,0))),"")</f>
        <v>0</v>
      </c>
      <c r="BF363" s="193">
        <f>_xlfn.IFNA(_xlfn.IFNA(INDEX('I.Supplementary 2018-19'!AA$8:AA$157,MATCH($B363,'I.Supplementary 2018-19'!$B$8:$B$157,0)),INDEX('I.KI 2018-19'!AA$9:AA$393,MATCH($B363,'I.KI 2018-19'!$B$9:$B$393,0))),"")</f>
        <v>0</v>
      </c>
      <c r="BG363" s="193">
        <f>_xlfn.IFNA(_xlfn.IFNA(INDEX('I.Supplementary 2018-19'!AB$8:AB$157,MATCH($B363,'I.Supplementary 2018-19'!$B$8:$B$157,0)),INDEX('I.KI 2018-19'!AB$9:AB$393,MATCH($B363,'I.KI 2018-19'!$B$9:$B$393,0))),"")</f>
        <v>38.463837162491913</v>
      </c>
      <c r="BH363" s="193">
        <f>_xlfn.IFNA(_xlfn.IFNA(INDEX('I.Supplementary 2018-19'!AC$8:AC$157,MATCH($B363,'I.Supplementary 2018-19'!$B$8:$B$157,0)),INDEX('I.KI 2018-19'!AC$9:AC$393,MATCH($B363,'I.KI 2018-19'!$B$9:$B$393,0))),"")</f>
        <v>0</v>
      </c>
      <c r="BI363" s="157">
        <f>_xlfn.IFNA(_xlfn.IFNA(INDEX('I.Supplementary 2018-19'!AD$8:AD$157,MATCH($B363,'I.Supplementary 2018-19'!$B$8:$B$157,0)),INDEX('I.KI 2018-19'!AD$9:AD$393,MATCH($B363,'I.KI 2018-19'!$B$9:$B$393,0))),"")</f>
        <v>0</v>
      </c>
      <c r="BJ363" s="149"/>
      <c r="BK363" s="156">
        <f>_xlfn.IFNA(IF($B363=$B$381,0,IF($B363=$B$382,0,_xlfn.IFNA(INDEX('I.Supplementary 2018-19'!I$8:I$157,MATCH($B363,'I.Supplementary 2018-19'!$B$8:$B$157,0)),INDEX('I.KI 2018-19'!I$9:I$393,MATCH($B363,'I.KI 2018-19'!$B$9:$B$393,0))))),"")</f>
        <v>14.669803952722951</v>
      </c>
      <c r="BL363" s="149">
        <f>_xlfn.IFNA(IF($B363=$B$381,0,IF($B363=$B$382,0,_xlfn.IFNA(INDEX('I.Supplementary 2018-19'!J$8:J$157,MATCH($B363,'I.Supplementary 2018-19'!$B$8:$B$157,0)),INDEX('I.KI 2018-19'!J$9:J$393,MATCH($B363,'I.KI 2018-19'!$B$9:$B$393,0))))),"")</f>
        <v>23.794033209768958</v>
      </c>
      <c r="BM363" s="157">
        <f>_xlfn.IFNA(IF($B363=$B$381,0,IF($B363=$B$382,0,_xlfn.IFNA(INDEX('I.Supplementary 2018-19'!H$8:H$157,MATCH($B363,'I.Supplementary 2018-19'!$B$8:$B$157,0)),INDEX('I.KI 2018-19'!H$9:H$393,MATCH($B363,'I.KI 2018-19'!$B$9:$B$393,0))))),"")</f>
        <v>38.463837162491913</v>
      </c>
    </row>
    <row r="364" spans="2:65">
      <c r="B364" s="121" t="str">
        <f>'Calculations for 2021-22'!B364</f>
        <v>E5022</v>
      </c>
      <c r="C364" s="160" t="str">
        <f>'Calculations for 2021-22'!D364</f>
        <v>E5022</v>
      </c>
      <c r="D364" t="str">
        <f>'Calculations for 2021-22'!E364</f>
        <v>ILB</v>
      </c>
      <c r="E364" t="str">
        <f>'Calculations for 2021-22'!F364</f>
        <v>P1915</v>
      </c>
      <c r="F364" s="120" t="str">
        <f>'Calculations for 2021-22'!H364</f>
        <v>Westminster</v>
      </c>
      <c r="G364" s="156">
        <f>_xlfn.IFNA(INDEX('I.KI 2016-17'!M$8:M$391,MATCH($B364,'I.KI 2016-17'!$B$8:$B$391,0)),"")</f>
        <v>36.708513771698001</v>
      </c>
      <c r="H364" s="149">
        <f>_xlfn.IFNA(INDEX('I.KI 2016-17'!N$8:N$391,MATCH($B364,'I.KI 2016-17'!$B$8:$B$391,0)),"")</f>
        <v>21.142930095267001</v>
      </c>
      <c r="I364" s="149">
        <f>_xlfn.IFNA(INDEX('I.KI 2016-17'!O$8:O$391,MATCH($B364,'I.KI 2016-17'!$B$8:$B$391,0)),"")</f>
        <v>0</v>
      </c>
      <c r="J364" s="149">
        <f>_xlfn.IFNA(INDEX('I.KI 2016-17'!P$8:P$391,MATCH($B364,'I.KI 2016-17'!$B$8:$B$391,0)),"")</f>
        <v>0</v>
      </c>
      <c r="K364" s="157">
        <f>_xlfn.IFNA(INDEX('I.KI 2016-17'!Q$8:Q$391,MATCH($B364,'I.KI 2016-17'!$B$8:$B$391,0)),"")</f>
        <v>0</v>
      </c>
      <c r="L364" s="156">
        <f>_xlfn.IFNA(INDEX('I.KI 2016-17'!R$8:R$391,MATCH($B364,'I.KI 2016-17'!$B$8:$B$391,0)),"")</f>
        <v>48.822893182359998</v>
      </c>
      <c r="M364" s="193">
        <f>_xlfn.IFNA(INDEX('I.KI 2016-17'!S$8:S$391,MATCH($B364,'I.KI 2016-17'!$B$8:$B$391,0)),"")</f>
        <v>33.893550883060001</v>
      </c>
      <c r="N364" s="193">
        <f>_xlfn.IFNA(INDEX('I.KI 2016-17'!T$8:T$391,MATCH($B364,'I.KI 2016-17'!$B$8:$B$391,0)),"")</f>
        <v>0</v>
      </c>
      <c r="O364" s="193">
        <f>_xlfn.IFNA(INDEX('I.KI 2016-17'!U$8:U$391,MATCH($B364,'I.KI 2016-17'!$B$8:$B$391,0)),"")</f>
        <v>0</v>
      </c>
      <c r="P364" s="157">
        <f>_xlfn.IFNA(INDEX('I.KI 2016-17'!V$8:V$391,MATCH($B364,'I.KI 2016-17'!$B$8:$B$391,0)),"")</f>
        <v>0</v>
      </c>
      <c r="Q364" s="156">
        <f>_xlfn.IFNA(INDEX('I.KI 2016-17'!W$8:W$391,MATCH($B364,'I.KI 2016-17'!$B$8:$B$391,0)),"")</f>
        <v>85.531406954057999</v>
      </c>
      <c r="R364" s="193">
        <f>_xlfn.IFNA(INDEX('I.KI 2016-17'!X$8:X$391,MATCH($B364,'I.KI 2016-17'!$B$8:$B$391,0)),"")</f>
        <v>55.036480978327006</v>
      </c>
      <c r="S364" s="193">
        <f>_xlfn.IFNA(INDEX('I.KI 2016-17'!Y$8:Y$391,MATCH($B364,'I.KI 2016-17'!$B$8:$B$391,0)),"")</f>
        <v>0</v>
      </c>
      <c r="T364" s="193">
        <f>_xlfn.IFNA(INDEX('I.KI 2016-17'!Z$8:Z$391,MATCH($B364,'I.KI 2016-17'!$B$8:$B$391,0)),"")</f>
        <v>0</v>
      </c>
      <c r="U364" s="157">
        <f>_xlfn.IFNA(INDEX('I.KI 2016-17'!AA$8:AA$391,MATCH($B364,'I.KI 2016-17'!$B$8:$B$391,0)),"")</f>
        <v>0</v>
      </c>
      <c r="V364" s="149"/>
      <c r="W364" s="154">
        <f>_xlfn.IFNA(INDEX('I.KI 2016-17'!$H$8:$H$391,MATCH(B364,'I.KI 2016-17'!$B$8:$B$391,0)),"")</f>
        <v>57.851443866964999</v>
      </c>
      <c r="X364" s="153">
        <f>_xlfn.IFNA(INDEX('I.KI 2016-17'!$I$8:$I$391,MATCH(B364,'I.KI 2016-17'!$B$8:$B$391,0)),"")</f>
        <v>82.716444065420006</v>
      </c>
      <c r="Y364" s="155">
        <f>_xlfn.IFNA(INDEX('I.KI 2016-17'!$G$8:$G$391,MATCH(B364,'I.KI 2016-17'!$B$8:$B$391,0)),"")</f>
        <v>140.56788793238502</v>
      </c>
      <c r="Z364" s="149"/>
      <c r="AA364" s="156">
        <f>_xlfn.IFNA(IF($B364=$B$382,0,_xlfn.IFNA(INDEX('I.Supplementary 2017-18'!N$8:N$35,MATCH($B364,'I.Supplementary 2017-18'!$B$8:$B$35,0)),INDEX('I.KI 2017-18'!N$9:N$393,MATCH($B364,'I.KI 2017-18'!$B$9:$B$393,0)))),"")</f>
        <v>30.135739589188116</v>
      </c>
      <c r="AB364" s="193">
        <f>_xlfn.IFNA(IF($B364=$B$382,0,_xlfn.IFNA(INDEX('I.Supplementary 2017-18'!O$8:O$35,MATCH($B364,'I.Supplementary 2017-18'!$B$8:$B$35,0)),INDEX('I.KI 2017-18'!O$9:O$393,MATCH($B364,'I.KI 2017-18'!$B$9:$B$393,0)))),"")</f>
        <v>16.030132572357086</v>
      </c>
      <c r="AC364" s="193">
        <f>_xlfn.IFNA(IF($B364=$B$382,0,_xlfn.IFNA(INDEX('I.Supplementary 2017-18'!P$8:P$35,MATCH($B364,'I.Supplementary 2017-18'!$B$8:$B$35,0)),INDEX('I.KI 2017-18'!P$9:P$393,MATCH($B364,'I.KI 2017-18'!$B$9:$B$393,0)))),"")</f>
        <v>0</v>
      </c>
      <c r="AD364" s="193">
        <f>_xlfn.IFNA(IF($B364=$B$382,0,_xlfn.IFNA(INDEX('I.Supplementary 2017-18'!Q$8:Q$35,MATCH($B364,'I.Supplementary 2017-18'!$B$8:$B$35,0)),INDEX('I.KI 2017-18'!Q$9:Q$393,MATCH($B364,'I.KI 2017-18'!$B$9:$B$393,0)))),"")</f>
        <v>0</v>
      </c>
      <c r="AE364" s="157">
        <f>_xlfn.IFNA(IF($B364=$B$382,0,_xlfn.IFNA(INDEX('I.Supplementary 2017-18'!R$8:R$35,MATCH($B364,'I.Supplementary 2017-18'!$B$8:$B$35,0)),INDEX('I.KI 2017-18'!R$9:R$393,MATCH($B364,'I.KI 2017-18'!$B$9:$B$393,0)))),"")</f>
        <v>0</v>
      </c>
      <c r="AF364" s="156">
        <f>_xlfn.IFNA(IF($B364=$B$382,0,_xlfn.IFNA(INDEX('I.Supplementary 2017-18'!S$8:S$35,MATCH($B364,'I.Supplementary 2017-18'!$B$8:$B$35,0)),INDEX('I.KI 2017-18'!S$9:S$393,MATCH($B364,'I.KI 2017-18'!$B$9:$B$393,0)))),"")</f>
        <v>49.819662573217116</v>
      </c>
      <c r="AG364" s="193">
        <f>_xlfn.IFNA(IF($B364=$B$382,0,_xlfn.IFNA(INDEX('I.Supplementary 2017-18'!T$8:T$35,MATCH($B364,'I.Supplementary 2017-18'!$B$8:$B$35,0)),INDEX('I.KI 2017-18'!T$9:T$393,MATCH($B364,'I.KI 2017-18'!$B$9:$B$393,0)))),"")</f>
        <v>34.585522453476862</v>
      </c>
      <c r="AH364" s="193">
        <f>_xlfn.IFNA(IF($B364=$B$382,0,_xlfn.IFNA(INDEX('I.Supplementary 2017-18'!U$8:U$35,MATCH($B364,'I.Supplementary 2017-18'!$B$8:$B$35,0)),INDEX('I.KI 2017-18'!U$9:U$393,MATCH($B364,'I.KI 2017-18'!$B$9:$B$393,0)))),"")</f>
        <v>0</v>
      </c>
      <c r="AI364" s="193">
        <f>_xlfn.IFNA(IF($B364=$B$382,0,_xlfn.IFNA(INDEX('I.Supplementary 2017-18'!V$8:V$35,MATCH($B364,'I.Supplementary 2017-18'!$B$8:$B$35,0)),INDEX('I.KI 2017-18'!V$9:V$393,MATCH($B364,'I.KI 2017-18'!$B$9:$B$393,0)))),"")</f>
        <v>0</v>
      </c>
      <c r="AJ364" s="157">
        <f>_xlfn.IFNA(IF($B364=$B$382,0,_xlfn.IFNA(INDEX('I.Supplementary 2017-18'!W$8:W$35,MATCH($B364,'I.Supplementary 2017-18'!$B$8:$B$35,0)),INDEX('I.KI 2017-18'!W$9:W$393,MATCH($B364,'I.KI 2017-18'!$B$9:$B$393,0)))),"")</f>
        <v>0</v>
      </c>
      <c r="AK364" s="156">
        <f>_xlfn.IFNA(IF($B364=$B$382,0,_xlfn.IFNA(INDEX('I.Supplementary 2017-18'!X$8:X$35,MATCH($B364,'I.Supplementary 2017-18'!$B$8:$B$35,0)),INDEX('I.KI 2017-18'!X$9:X$393,MATCH($B364,'I.KI 2017-18'!$B$9:$B$393,0)))),"")</f>
        <v>79.955402162405235</v>
      </c>
      <c r="AL364" s="193">
        <f>_xlfn.IFNA(IF($B364=$B$382,0,_xlfn.IFNA(INDEX('I.Supplementary 2017-18'!Y$8:Y$35,MATCH($B364,'I.Supplementary 2017-18'!$B$8:$B$35,0)),INDEX('I.KI 2017-18'!Y$9:Y$393,MATCH($B364,'I.KI 2017-18'!$B$9:$B$393,0)))),"")</f>
        <v>50.615655025833945</v>
      </c>
      <c r="AM364" s="193">
        <f>_xlfn.IFNA(IF($B364=$B$382,0,_xlfn.IFNA(INDEX('I.Supplementary 2017-18'!Z$8:Z$35,MATCH($B364,'I.Supplementary 2017-18'!$B$8:$B$35,0)),INDEX('I.KI 2017-18'!Z$9:Z$393,MATCH($B364,'I.KI 2017-18'!$B$9:$B$393,0)))),"")</f>
        <v>0</v>
      </c>
      <c r="AN364" s="193">
        <f>_xlfn.IFNA(IF($B364=$B$382,0,_xlfn.IFNA(INDEX('I.Supplementary 2017-18'!AA$8:AA$35,MATCH($B364,'I.Supplementary 2017-18'!$B$8:$B$35,0)),INDEX('I.KI 2017-18'!AA$9:AA$393,MATCH($B364,'I.KI 2017-18'!$B$9:$B$393,0)))),"")</f>
        <v>0</v>
      </c>
      <c r="AO364" s="157">
        <f>_xlfn.IFNA(IF($B364=$B$382,0,_xlfn.IFNA(INDEX('I.Supplementary 2017-18'!AB$8:AB$35,MATCH($B364,'I.Supplementary 2017-18'!$B$8:$B$35,0)),INDEX('I.KI 2017-18'!AB$9:AB$393,MATCH($B364,'I.KI 2017-18'!$B$9:$B$393,0)))),"")</f>
        <v>0</v>
      </c>
      <c r="AP364" s="149"/>
      <c r="AQ364" s="156">
        <f>_xlfn.IFNA(IF($B364=$B$381,0,IF($B364=$B$382,0,_xlfn.IFNA(INDEX('I.Supplementary 2017-18'!I$8:I$35,MATCH($B364,'I.Supplementary 2017-18'!$B$8:$B$35,0)),INDEX('I.KI 2017-18'!I$9:I$393,MATCH($B364,'I.KI 2017-18'!$B$9:$B$393,0))))),"")</f>
        <v>46.165872161545202</v>
      </c>
      <c r="AR364" s="149">
        <f>_xlfn.IFNA(IF($B364=$B$381,0,IF($B364=$B$382,0,_xlfn.IFNA(INDEX('I.Supplementary 2017-18'!J$8:J$35,MATCH($B364,'I.Supplementary 2017-18'!$B$8:$B$35,0)),INDEX('I.KI 2017-18'!J$9:J$393,MATCH($B364,'I.KI 2017-18'!$B$9:$B$393,0))))),"")</f>
        <v>84.405185026693971</v>
      </c>
      <c r="AS364" s="157">
        <f>_xlfn.IFNA(IF($B364=$B$381,0,IF($B364=$B$382,0,_xlfn.IFNA(INDEX('I.Supplementary 2017-18'!H$8:H$35,MATCH($B364,'I.Supplementary 2017-18'!$B$8:$B$35,0)),INDEX('I.KI 2017-18'!H$9:H$393,MATCH($B364,'I.KI 2017-18'!$B$9:$B$393,0))))),"")</f>
        <v>130.57105718823917</v>
      </c>
      <c r="AT364" s="149"/>
      <c r="AU364" s="156">
        <f>_xlfn.IFNA(_xlfn.IFNA(INDEX('I.Supplementary 2018-19'!P$8:P$157,MATCH($B364,'I.Supplementary 2018-19'!$B$8:$B$157,0)),INDEX('I.KI 2018-19'!P$9:P$393,MATCH($B364,'I.KI 2018-19'!$B$9:$B$393,0))),"")</f>
        <v>25.472018532010605</v>
      </c>
      <c r="AV364" s="193">
        <f>_xlfn.IFNA(_xlfn.IFNA(INDEX('I.Supplementary 2018-19'!Q$8:Q$157,MATCH($B364,'I.Supplementary 2018-19'!$B$8:$B$157,0)),INDEX('I.KI 2018-19'!Q$9:Q$393,MATCH($B364,'I.KI 2018-19'!$B$9:$B$393,0))),"")</f>
        <v>12.626060283229162</v>
      </c>
      <c r="AW364" s="193">
        <f>_xlfn.IFNA(_xlfn.IFNA(INDEX('I.Supplementary 2018-19'!R$8:R$157,MATCH($B364,'I.Supplementary 2018-19'!$B$8:$B$157,0)),INDEX('I.KI 2018-19'!R$9:R$393,MATCH($B364,'I.KI 2018-19'!$B$9:$B$393,0))),"")</f>
        <v>0</v>
      </c>
      <c r="AX364" s="193">
        <f>_xlfn.IFNA(_xlfn.IFNA(INDEX('I.Supplementary 2018-19'!S$8:S$157,MATCH($B364,'I.Supplementary 2018-19'!$B$8:$B$157,0)),INDEX('I.KI 2018-19'!S$9:S$393,MATCH($B364,'I.KI 2018-19'!$B$9:$B$393,0))),"")</f>
        <v>0</v>
      </c>
      <c r="AY364" s="157">
        <f>_xlfn.IFNA(_xlfn.IFNA(INDEX('I.Supplementary 2018-19'!T$8:T$157,MATCH($B364,'I.Supplementary 2018-19'!$B$8:$B$157,0)),INDEX('I.KI 2018-19'!T$9:T$393,MATCH($B364,'I.KI 2018-19'!$B$9:$B$393,0))),"")</f>
        <v>0</v>
      </c>
      <c r="AZ364" s="156">
        <f>_xlfn.IFNA(_xlfn.IFNA(INDEX('I.Supplementary 2018-19'!U$8:U$157,MATCH($B364,'I.Supplementary 2018-19'!$B$8:$B$157,0)),INDEX('I.KI 2018-19'!U$9:U$393,MATCH($B364,'I.KI 2018-19'!$B$9:$B$393,0))),"")</f>
        <v>51.316390633356683</v>
      </c>
      <c r="BA364" s="193">
        <f>_xlfn.IFNA(_xlfn.IFNA(INDEX('I.Supplementary 2018-19'!V$8:V$157,MATCH($B364,'I.Supplementary 2018-19'!$B$8:$B$157,0)),INDEX('I.KI 2018-19'!V$9:V$393,MATCH($B364,'I.KI 2018-19'!$B$9:$B$393,0))),"")</f>
        <v>35.624572484268008</v>
      </c>
      <c r="BB364" s="193">
        <f>_xlfn.IFNA(_xlfn.IFNA(INDEX('I.Supplementary 2018-19'!W$8:W$157,MATCH($B364,'I.Supplementary 2018-19'!$B$8:$B$157,0)),INDEX('I.KI 2018-19'!W$9:W$393,MATCH($B364,'I.KI 2018-19'!$B$9:$B$393,0))),"")</f>
        <v>0</v>
      </c>
      <c r="BC364" s="193">
        <f>_xlfn.IFNA(_xlfn.IFNA(INDEX('I.Supplementary 2018-19'!X$8:X$157,MATCH($B364,'I.Supplementary 2018-19'!$B$8:$B$157,0)),INDEX('I.KI 2018-19'!X$9:X$393,MATCH($B364,'I.KI 2018-19'!$B$9:$B$393,0))),"")</f>
        <v>0</v>
      </c>
      <c r="BD364" s="157">
        <f>_xlfn.IFNA(_xlfn.IFNA(INDEX('I.Supplementary 2018-19'!Y$8:Y$157,MATCH($B364,'I.Supplementary 2018-19'!$B$8:$B$157,0)),INDEX('I.KI 2018-19'!Y$9:Y$393,MATCH($B364,'I.KI 2018-19'!$B$9:$B$393,0))),"")</f>
        <v>0</v>
      </c>
      <c r="BE364" s="156">
        <f>_xlfn.IFNA(_xlfn.IFNA(INDEX('I.Supplementary 2018-19'!Z$8:Z$157,MATCH($B364,'I.Supplementary 2018-19'!$B$8:$B$157,0)),INDEX('I.KI 2018-19'!Z$9:Z$393,MATCH($B364,'I.KI 2018-19'!$B$9:$B$393,0))),"")</f>
        <v>76.788409165367284</v>
      </c>
      <c r="BF364" s="193">
        <f>_xlfn.IFNA(_xlfn.IFNA(INDEX('I.Supplementary 2018-19'!AA$8:AA$157,MATCH($B364,'I.Supplementary 2018-19'!$B$8:$B$157,0)),INDEX('I.KI 2018-19'!AA$9:AA$393,MATCH($B364,'I.KI 2018-19'!$B$9:$B$393,0))),"")</f>
        <v>48.250632767497166</v>
      </c>
      <c r="BG364" s="193">
        <f>_xlfn.IFNA(_xlfn.IFNA(INDEX('I.Supplementary 2018-19'!AB$8:AB$157,MATCH($B364,'I.Supplementary 2018-19'!$B$8:$B$157,0)),INDEX('I.KI 2018-19'!AB$9:AB$393,MATCH($B364,'I.KI 2018-19'!$B$9:$B$393,0))),"")</f>
        <v>0</v>
      </c>
      <c r="BH364" s="193">
        <f>_xlfn.IFNA(_xlfn.IFNA(INDEX('I.Supplementary 2018-19'!AC$8:AC$157,MATCH($B364,'I.Supplementary 2018-19'!$B$8:$B$157,0)),INDEX('I.KI 2018-19'!AC$9:AC$393,MATCH($B364,'I.KI 2018-19'!$B$9:$B$393,0))),"")</f>
        <v>0</v>
      </c>
      <c r="BI364" s="157">
        <f>_xlfn.IFNA(_xlfn.IFNA(INDEX('I.Supplementary 2018-19'!AD$8:AD$157,MATCH($B364,'I.Supplementary 2018-19'!$B$8:$B$157,0)),INDEX('I.KI 2018-19'!AD$9:AD$393,MATCH($B364,'I.KI 2018-19'!$B$9:$B$393,0))),"")</f>
        <v>0</v>
      </c>
      <c r="BJ364" s="149"/>
      <c r="BK364" s="156">
        <f>_xlfn.IFNA(IF($B364=$B$381,0,IF($B364=$B$382,0,_xlfn.IFNA(INDEX('I.Supplementary 2018-19'!I$8:I$157,MATCH($B364,'I.Supplementary 2018-19'!$B$8:$B$157,0)),INDEX('I.KI 2018-19'!I$9:I$393,MATCH($B364,'I.KI 2018-19'!$B$9:$B$393,0))))),"")</f>
        <v>38.098078815239766</v>
      </c>
      <c r="BL364" s="149">
        <f>_xlfn.IFNA(IF($B364=$B$381,0,IF($B364=$B$382,0,_xlfn.IFNA(INDEX('I.Supplementary 2018-19'!J$8:J$157,MATCH($B364,'I.Supplementary 2018-19'!$B$8:$B$157,0)),INDEX('I.KI 2018-19'!J$9:J$393,MATCH($B364,'I.KI 2018-19'!$B$9:$B$393,0))))),"")</f>
        <v>86.940963117624705</v>
      </c>
      <c r="BM364" s="157">
        <f>_xlfn.IFNA(IF($B364=$B$381,0,IF($B364=$B$382,0,_xlfn.IFNA(INDEX('I.Supplementary 2018-19'!H$8:H$157,MATCH($B364,'I.Supplementary 2018-19'!$B$8:$B$157,0)),INDEX('I.KI 2018-19'!H$9:H$393,MATCH($B364,'I.KI 2018-19'!$B$9:$B$393,0))))),"")</f>
        <v>125.03904193286448</v>
      </c>
    </row>
    <row r="365" spans="2:65">
      <c r="B365" s="121" t="str">
        <f>'Calculations for 2021-22'!B365</f>
        <v>E4210</v>
      </c>
      <c r="C365" s="160" t="str">
        <f>'Calculations for 2021-22'!D365</f>
        <v>E4210</v>
      </c>
      <c r="D365" t="str">
        <f>'Calculations for 2021-22'!E365</f>
        <v>MD</v>
      </c>
      <c r="E365" t="str">
        <f>'Calculations for 2021-22'!F365</f>
        <v>P1701</v>
      </c>
      <c r="F365" s="120" t="str">
        <f>'Calculations for 2021-22'!H365</f>
        <v>Wigan</v>
      </c>
      <c r="G365" s="156">
        <f>_xlfn.IFNA(INDEX('I.KI 2016-17'!M$8:M$391,MATCH($B365,'I.KI 2016-17'!$B$8:$B$391,0)),"")</f>
        <v>38.907001166086005</v>
      </c>
      <c r="H365" s="149">
        <f>_xlfn.IFNA(INDEX('I.KI 2016-17'!N$8:N$391,MATCH($B365,'I.KI 2016-17'!$B$8:$B$391,0)),"")</f>
        <v>5.0803699491259993</v>
      </c>
      <c r="I365" s="149">
        <f>_xlfn.IFNA(INDEX('I.KI 2016-17'!O$8:O$391,MATCH($B365,'I.KI 2016-17'!$B$8:$B$391,0)),"")</f>
        <v>0</v>
      </c>
      <c r="J365" s="149">
        <f>_xlfn.IFNA(INDEX('I.KI 2016-17'!P$8:P$391,MATCH($B365,'I.KI 2016-17'!$B$8:$B$391,0)),"")</f>
        <v>0</v>
      </c>
      <c r="K365" s="157">
        <f>_xlfn.IFNA(INDEX('I.KI 2016-17'!Q$8:Q$391,MATCH($B365,'I.KI 2016-17'!$B$8:$B$391,0)),"")</f>
        <v>0</v>
      </c>
      <c r="L365" s="156">
        <f>_xlfn.IFNA(INDEX('I.KI 2016-17'!R$8:R$391,MATCH($B365,'I.KI 2016-17'!$B$8:$B$391,0)),"")</f>
        <v>54.706879505128001</v>
      </c>
      <c r="M365" s="193">
        <f>_xlfn.IFNA(INDEX('I.KI 2016-17'!S$8:S$391,MATCH($B365,'I.KI 2016-17'!$B$8:$B$391,0)),"")</f>
        <v>9.8989700804809999</v>
      </c>
      <c r="N365" s="193">
        <f>_xlfn.IFNA(INDEX('I.KI 2016-17'!T$8:T$391,MATCH($B365,'I.KI 2016-17'!$B$8:$B$391,0)),"")</f>
        <v>0</v>
      </c>
      <c r="O365" s="193">
        <f>_xlfn.IFNA(INDEX('I.KI 2016-17'!U$8:U$391,MATCH($B365,'I.KI 2016-17'!$B$8:$B$391,0)),"")</f>
        <v>0</v>
      </c>
      <c r="P365" s="157">
        <f>_xlfn.IFNA(INDEX('I.KI 2016-17'!V$8:V$391,MATCH($B365,'I.KI 2016-17'!$B$8:$B$391,0)),"")</f>
        <v>0</v>
      </c>
      <c r="Q365" s="156">
        <f>_xlfn.IFNA(INDEX('I.KI 2016-17'!W$8:W$391,MATCH($B365,'I.KI 2016-17'!$B$8:$B$391,0)),"")</f>
        <v>93.613880671214005</v>
      </c>
      <c r="R365" s="193">
        <f>_xlfn.IFNA(INDEX('I.KI 2016-17'!X$8:X$391,MATCH($B365,'I.KI 2016-17'!$B$8:$B$391,0)),"")</f>
        <v>14.979340029606998</v>
      </c>
      <c r="S365" s="193">
        <f>_xlfn.IFNA(INDEX('I.KI 2016-17'!Y$8:Y$391,MATCH($B365,'I.KI 2016-17'!$B$8:$B$391,0)),"")</f>
        <v>0</v>
      </c>
      <c r="T365" s="193">
        <f>_xlfn.IFNA(INDEX('I.KI 2016-17'!Z$8:Z$391,MATCH($B365,'I.KI 2016-17'!$B$8:$B$391,0)),"")</f>
        <v>0</v>
      </c>
      <c r="U365" s="157">
        <f>_xlfn.IFNA(INDEX('I.KI 2016-17'!AA$8:AA$391,MATCH($B365,'I.KI 2016-17'!$B$8:$B$391,0)),"")</f>
        <v>0</v>
      </c>
      <c r="V365" s="149"/>
      <c r="W365" s="154">
        <f>_xlfn.IFNA(INDEX('I.KI 2016-17'!$H$8:$H$391,MATCH(B365,'I.KI 2016-17'!$B$8:$B$391,0)),"")</f>
        <v>43.987371115211999</v>
      </c>
      <c r="X365" s="153">
        <f>_xlfn.IFNA(INDEX('I.KI 2016-17'!$I$8:$I$391,MATCH(B365,'I.KI 2016-17'!$B$8:$B$391,0)),"")</f>
        <v>64.605849585609008</v>
      </c>
      <c r="Y365" s="155">
        <f>_xlfn.IFNA(INDEX('I.KI 2016-17'!$G$8:$G$391,MATCH(B365,'I.KI 2016-17'!$B$8:$B$391,0)),"")</f>
        <v>108.59322070082101</v>
      </c>
      <c r="Z365" s="149"/>
      <c r="AA365" s="156">
        <f>_xlfn.IFNA(IF($B365=$B$382,0,_xlfn.IFNA(INDEX('I.Supplementary 2017-18'!N$8:N$35,MATCH($B365,'I.Supplementary 2017-18'!$B$8:$B$35,0)),INDEX('I.KI 2017-18'!N$9:N$393,MATCH($B365,'I.KI 2017-18'!$B$9:$B$393,0)))),"")</f>
        <v>28.909917337871462</v>
      </c>
      <c r="AB365" s="193">
        <f>_xlfn.IFNA(IF($B365=$B$382,0,_xlfn.IFNA(INDEX('I.Supplementary 2017-18'!O$8:O$35,MATCH($B365,'I.Supplementary 2017-18'!$B$8:$B$35,0)),INDEX('I.KI 2017-18'!O$9:O$393,MATCH($B365,'I.KI 2017-18'!$B$9:$B$393,0)))),"")</f>
        <v>2.9969036780507921</v>
      </c>
      <c r="AC365" s="193">
        <f>_xlfn.IFNA(IF($B365=$B$382,0,_xlfn.IFNA(INDEX('I.Supplementary 2017-18'!P$8:P$35,MATCH($B365,'I.Supplementary 2017-18'!$B$8:$B$35,0)),INDEX('I.KI 2017-18'!P$9:P$393,MATCH($B365,'I.KI 2017-18'!$B$9:$B$393,0)))),"")</f>
        <v>0</v>
      </c>
      <c r="AD365" s="193">
        <f>_xlfn.IFNA(IF($B365=$B$382,0,_xlfn.IFNA(INDEX('I.Supplementary 2017-18'!Q$8:Q$35,MATCH($B365,'I.Supplementary 2017-18'!$B$8:$B$35,0)),INDEX('I.KI 2017-18'!Q$9:Q$393,MATCH($B365,'I.KI 2017-18'!$B$9:$B$393,0)))),"")</f>
        <v>0</v>
      </c>
      <c r="AE365" s="157">
        <f>_xlfn.IFNA(IF($B365=$B$382,0,_xlfn.IFNA(INDEX('I.Supplementary 2017-18'!R$8:R$35,MATCH($B365,'I.Supplementary 2017-18'!$B$8:$B$35,0)),INDEX('I.KI 2017-18'!R$9:R$393,MATCH($B365,'I.KI 2017-18'!$B$9:$B$393,0)))),"")</f>
        <v>0</v>
      </c>
      <c r="AF365" s="156">
        <f>_xlfn.IFNA(IF($B365=$B$382,0,_xlfn.IFNA(INDEX('I.Supplementary 2017-18'!S$8:S$35,MATCH($B365,'I.Supplementary 2017-18'!$B$8:$B$35,0)),INDEX('I.KI 2017-18'!S$9:S$393,MATCH($B365,'I.KI 2017-18'!$B$9:$B$393,0)))),"")</f>
        <v>55.823776505810507</v>
      </c>
      <c r="AG365" s="193">
        <f>_xlfn.IFNA(IF($B365=$B$382,0,_xlfn.IFNA(INDEX('I.Supplementary 2017-18'!T$8:T$35,MATCH($B365,'I.Supplementary 2017-18'!$B$8:$B$35,0)),INDEX('I.KI 2017-18'!T$9:T$393,MATCH($B365,'I.KI 2017-18'!$B$9:$B$393,0)))),"")</f>
        <v>10.101067697686505</v>
      </c>
      <c r="AH365" s="193">
        <f>_xlfn.IFNA(IF($B365=$B$382,0,_xlfn.IFNA(INDEX('I.Supplementary 2017-18'!U$8:U$35,MATCH($B365,'I.Supplementary 2017-18'!$B$8:$B$35,0)),INDEX('I.KI 2017-18'!U$9:U$393,MATCH($B365,'I.KI 2017-18'!$B$9:$B$393,0)))),"")</f>
        <v>0</v>
      </c>
      <c r="AI365" s="193">
        <f>_xlfn.IFNA(IF($B365=$B$382,0,_xlfn.IFNA(INDEX('I.Supplementary 2017-18'!V$8:V$35,MATCH($B365,'I.Supplementary 2017-18'!$B$8:$B$35,0)),INDEX('I.KI 2017-18'!V$9:V$393,MATCH($B365,'I.KI 2017-18'!$B$9:$B$393,0)))),"")</f>
        <v>0</v>
      </c>
      <c r="AJ365" s="157">
        <f>_xlfn.IFNA(IF($B365=$B$382,0,_xlfn.IFNA(INDEX('I.Supplementary 2017-18'!W$8:W$35,MATCH($B365,'I.Supplementary 2017-18'!$B$8:$B$35,0)),INDEX('I.KI 2017-18'!W$9:W$393,MATCH($B365,'I.KI 2017-18'!$B$9:$B$393,0)))),"")</f>
        <v>0</v>
      </c>
      <c r="AK365" s="156">
        <f>_xlfn.IFNA(IF($B365=$B$382,0,_xlfn.IFNA(INDEX('I.Supplementary 2017-18'!X$8:X$35,MATCH($B365,'I.Supplementary 2017-18'!$B$8:$B$35,0)),INDEX('I.KI 2017-18'!X$9:X$393,MATCH($B365,'I.KI 2017-18'!$B$9:$B$393,0)))),"")</f>
        <v>84.733693843681976</v>
      </c>
      <c r="AL365" s="193">
        <f>_xlfn.IFNA(IF($B365=$B$382,0,_xlfn.IFNA(INDEX('I.Supplementary 2017-18'!Y$8:Y$35,MATCH($B365,'I.Supplementary 2017-18'!$B$8:$B$35,0)),INDEX('I.KI 2017-18'!Y$9:Y$393,MATCH($B365,'I.KI 2017-18'!$B$9:$B$393,0)))),"")</f>
        <v>13.097971375737297</v>
      </c>
      <c r="AM365" s="193">
        <f>_xlfn.IFNA(IF($B365=$B$382,0,_xlfn.IFNA(INDEX('I.Supplementary 2017-18'!Z$8:Z$35,MATCH($B365,'I.Supplementary 2017-18'!$B$8:$B$35,0)),INDEX('I.KI 2017-18'!Z$9:Z$393,MATCH($B365,'I.KI 2017-18'!$B$9:$B$393,0)))),"")</f>
        <v>0</v>
      </c>
      <c r="AN365" s="193">
        <f>_xlfn.IFNA(IF($B365=$B$382,0,_xlfn.IFNA(INDEX('I.Supplementary 2017-18'!AA$8:AA$35,MATCH($B365,'I.Supplementary 2017-18'!$B$8:$B$35,0)),INDEX('I.KI 2017-18'!AA$9:AA$393,MATCH($B365,'I.KI 2017-18'!$B$9:$B$393,0)))),"")</f>
        <v>0</v>
      </c>
      <c r="AO365" s="157">
        <f>_xlfn.IFNA(IF($B365=$B$382,0,_xlfn.IFNA(INDEX('I.Supplementary 2017-18'!AB$8:AB$35,MATCH($B365,'I.Supplementary 2017-18'!$B$8:$B$35,0)),INDEX('I.KI 2017-18'!AB$9:AB$393,MATCH($B365,'I.KI 2017-18'!$B$9:$B$393,0)))),"")</f>
        <v>0</v>
      </c>
      <c r="AP365" s="149"/>
      <c r="AQ365" s="156">
        <f>_xlfn.IFNA(IF($B365=$B$381,0,IF($B365=$B$382,0,_xlfn.IFNA(INDEX('I.Supplementary 2017-18'!I$8:I$35,MATCH($B365,'I.Supplementary 2017-18'!$B$8:$B$35,0)),INDEX('I.KI 2017-18'!I$9:I$393,MATCH($B365,'I.KI 2017-18'!$B$9:$B$393,0))))),"")</f>
        <v>31.906821015922255</v>
      </c>
      <c r="AR365" s="149">
        <f>_xlfn.IFNA(IF($B365=$B$381,0,IF($B365=$B$382,0,_xlfn.IFNA(INDEX('I.Supplementary 2017-18'!J$8:J$35,MATCH($B365,'I.Supplementary 2017-18'!$B$8:$B$35,0)),INDEX('I.KI 2017-18'!J$9:J$393,MATCH($B365,'I.KI 2017-18'!$B$9:$B$393,0))))),"")</f>
        <v>65.924844203497003</v>
      </c>
      <c r="AS365" s="157">
        <f>_xlfn.IFNA(IF($B365=$B$381,0,IF($B365=$B$382,0,_xlfn.IFNA(INDEX('I.Supplementary 2017-18'!H$8:H$35,MATCH($B365,'I.Supplementary 2017-18'!$B$8:$B$35,0)),INDEX('I.KI 2017-18'!H$9:H$393,MATCH($B365,'I.KI 2017-18'!$B$9:$B$393,0))))),"")</f>
        <v>97.83166521941925</v>
      </c>
      <c r="AT365" s="149"/>
      <c r="AU365" s="156">
        <f>_xlfn.IFNA(_xlfn.IFNA(INDEX('I.Supplementary 2018-19'!P$8:P$157,MATCH($B365,'I.Supplementary 2018-19'!$B$8:$B$157,0)),INDEX('I.KI 2018-19'!P$9:P$393,MATCH($B365,'I.KI 2018-19'!$B$9:$B$393,0))),"")</f>
        <v>22.185696187163099</v>
      </c>
      <c r="AV365" s="193">
        <f>_xlfn.IFNA(_xlfn.IFNA(INDEX('I.Supplementary 2018-19'!Q$8:Q$157,MATCH($B365,'I.Supplementary 2018-19'!$B$8:$B$157,0)),INDEX('I.KI 2018-19'!Q$9:Q$393,MATCH($B365,'I.KI 2018-19'!$B$9:$B$393,0))),"")</f>
        <v>1.6861680954713765</v>
      </c>
      <c r="AW365" s="193">
        <f>_xlfn.IFNA(_xlfn.IFNA(INDEX('I.Supplementary 2018-19'!R$8:R$157,MATCH($B365,'I.Supplementary 2018-19'!$B$8:$B$157,0)),INDEX('I.KI 2018-19'!R$9:R$393,MATCH($B365,'I.KI 2018-19'!$B$9:$B$393,0))),"")</f>
        <v>0</v>
      </c>
      <c r="AX365" s="193">
        <f>_xlfn.IFNA(_xlfn.IFNA(INDEX('I.Supplementary 2018-19'!S$8:S$157,MATCH($B365,'I.Supplementary 2018-19'!$B$8:$B$157,0)),INDEX('I.KI 2018-19'!S$9:S$393,MATCH($B365,'I.KI 2018-19'!$B$9:$B$393,0))),"")</f>
        <v>0</v>
      </c>
      <c r="AY365" s="157">
        <f>_xlfn.IFNA(_xlfn.IFNA(INDEX('I.Supplementary 2018-19'!T$8:T$157,MATCH($B365,'I.Supplementary 2018-19'!$B$8:$B$157,0)),INDEX('I.KI 2018-19'!T$9:T$393,MATCH($B365,'I.KI 2018-19'!$B$9:$B$393,0))),"")</f>
        <v>0</v>
      </c>
      <c r="AZ365" s="156">
        <f>_xlfn.IFNA(_xlfn.IFNA(INDEX('I.Supplementary 2018-19'!U$8:U$157,MATCH($B365,'I.Supplementary 2018-19'!$B$8:$B$157,0)),INDEX('I.KI 2018-19'!U$9:U$393,MATCH($B365,'I.KI 2018-19'!$B$9:$B$393,0))),"")</f>
        <v>57.50088567122112</v>
      </c>
      <c r="BA365" s="193">
        <f>_xlfn.IFNA(_xlfn.IFNA(INDEX('I.Supplementary 2018-19'!V$8:V$157,MATCH($B365,'I.Supplementary 2018-19'!$B$8:$B$157,0)),INDEX('I.KI 2018-19'!V$9:V$393,MATCH($B365,'I.KI 2018-19'!$B$9:$B$393,0))),"")</f>
        <v>10.404533250835884</v>
      </c>
      <c r="BB365" s="193">
        <f>_xlfn.IFNA(_xlfn.IFNA(INDEX('I.Supplementary 2018-19'!W$8:W$157,MATCH($B365,'I.Supplementary 2018-19'!$B$8:$B$157,0)),INDEX('I.KI 2018-19'!W$9:W$393,MATCH($B365,'I.KI 2018-19'!$B$9:$B$393,0))),"")</f>
        <v>0</v>
      </c>
      <c r="BC365" s="193">
        <f>_xlfn.IFNA(_xlfn.IFNA(INDEX('I.Supplementary 2018-19'!X$8:X$157,MATCH($B365,'I.Supplementary 2018-19'!$B$8:$B$157,0)),INDEX('I.KI 2018-19'!X$9:X$393,MATCH($B365,'I.KI 2018-19'!$B$9:$B$393,0))),"")</f>
        <v>0</v>
      </c>
      <c r="BD365" s="157">
        <f>_xlfn.IFNA(_xlfn.IFNA(INDEX('I.Supplementary 2018-19'!Y$8:Y$157,MATCH($B365,'I.Supplementary 2018-19'!$B$8:$B$157,0)),INDEX('I.KI 2018-19'!Y$9:Y$393,MATCH($B365,'I.KI 2018-19'!$B$9:$B$393,0))),"")</f>
        <v>0</v>
      </c>
      <c r="BE365" s="156">
        <f>_xlfn.IFNA(_xlfn.IFNA(INDEX('I.Supplementary 2018-19'!Z$8:Z$157,MATCH($B365,'I.Supplementary 2018-19'!$B$8:$B$157,0)),INDEX('I.KI 2018-19'!Z$9:Z$393,MATCH($B365,'I.KI 2018-19'!$B$9:$B$393,0))),"")</f>
        <v>79.686581858384216</v>
      </c>
      <c r="BF365" s="193">
        <f>_xlfn.IFNA(_xlfn.IFNA(INDEX('I.Supplementary 2018-19'!AA$8:AA$157,MATCH($B365,'I.Supplementary 2018-19'!$B$8:$B$157,0)),INDEX('I.KI 2018-19'!AA$9:AA$393,MATCH($B365,'I.KI 2018-19'!$B$9:$B$393,0))),"")</f>
        <v>12.090701346307261</v>
      </c>
      <c r="BG365" s="193">
        <f>_xlfn.IFNA(_xlfn.IFNA(INDEX('I.Supplementary 2018-19'!AB$8:AB$157,MATCH($B365,'I.Supplementary 2018-19'!$B$8:$B$157,0)),INDEX('I.KI 2018-19'!AB$9:AB$393,MATCH($B365,'I.KI 2018-19'!$B$9:$B$393,0))),"")</f>
        <v>0</v>
      </c>
      <c r="BH365" s="193">
        <f>_xlfn.IFNA(_xlfn.IFNA(INDEX('I.Supplementary 2018-19'!AC$8:AC$157,MATCH($B365,'I.Supplementary 2018-19'!$B$8:$B$157,0)),INDEX('I.KI 2018-19'!AC$9:AC$393,MATCH($B365,'I.KI 2018-19'!$B$9:$B$393,0))),"")</f>
        <v>0</v>
      </c>
      <c r="BI365" s="157">
        <f>_xlfn.IFNA(_xlfn.IFNA(INDEX('I.Supplementary 2018-19'!AD$8:AD$157,MATCH($B365,'I.Supplementary 2018-19'!$B$8:$B$157,0)),INDEX('I.KI 2018-19'!AD$9:AD$393,MATCH($B365,'I.KI 2018-19'!$B$9:$B$393,0))),"")</f>
        <v>0</v>
      </c>
      <c r="BJ365" s="149"/>
      <c r="BK365" s="156">
        <f>_xlfn.IFNA(IF($B365=$B$381,0,IF($B365=$B$382,0,_xlfn.IFNA(INDEX('I.Supplementary 2018-19'!I$8:I$157,MATCH($B365,'I.Supplementary 2018-19'!$B$8:$B$157,0)),INDEX('I.KI 2018-19'!I$9:I$393,MATCH($B365,'I.KI 2018-19'!$B$9:$B$393,0))))),"")</f>
        <v>23.871864282634473</v>
      </c>
      <c r="BL365" s="149">
        <f>_xlfn.IFNA(IF($B365=$B$381,0,IF($B365=$B$382,0,_xlfn.IFNA(INDEX('I.Supplementary 2018-19'!J$8:J$157,MATCH($B365,'I.Supplementary 2018-19'!$B$8:$B$157,0)),INDEX('I.KI 2018-19'!J$9:J$393,MATCH($B365,'I.KI 2018-19'!$B$9:$B$393,0))))),"")</f>
        <v>67.905418922057009</v>
      </c>
      <c r="BM365" s="157">
        <f>_xlfn.IFNA(IF($B365=$B$381,0,IF($B365=$B$382,0,_xlfn.IFNA(INDEX('I.Supplementary 2018-19'!H$8:H$157,MATCH($B365,'I.Supplementary 2018-19'!$B$8:$B$157,0)),INDEX('I.KI 2018-19'!H$9:H$393,MATCH($B365,'I.KI 2018-19'!$B$9:$B$393,0))))),"")</f>
        <v>91.777283204691486</v>
      </c>
    </row>
    <row r="366" spans="2:65">
      <c r="B366" s="121" t="str">
        <f>'Calculations for 2021-22'!B366</f>
        <v>E3902</v>
      </c>
      <c r="C366" s="160" t="str">
        <f>'Calculations for 2021-22'!D366</f>
        <v>E3902</v>
      </c>
      <c r="D366" t="str">
        <f>'Calculations for 2021-22'!E366</f>
        <v>UNINFIR</v>
      </c>
      <c r="E366">
        <f>'Calculations for 2021-22'!F366</f>
        <v>0</v>
      </c>
      <c r="F366" s="120" t="str">
        <f>'Calculations for 2021-22'!H366</f>
        <v>Wiltshire</v>
      </c>
      <c r="G366" s="156">
        <f>_xlfn.IFNA(INDEX('I.KI 2016-17'!M$8:M$391,MATCH($B366,'I.KI 2016-17'!$B$8:$B$391,0)),"")</f>
        <v>30.31341635862</v>
      </c>
      <c r="H366" s="149">
        <f>_xlfn.IFNA(INDEX('I.KI 2016-17'!N$8:N$391,MATCH($B366,'I.KI 2016-17'!$B$8:$B$391,0)),"")</f>
        <v>4.4121573860970003</v>
      </c>
      <c r="I366" s="149">
        <f>_xlfn.IFNA(INDEX('I.KI 2016-17'!O$8:O$391,MATCH($B366,'I.KI 2016-17'!$B$8:$B$391,0)),"")</f>
        <v>0</v>
      </c>
      <c r="J366" s="149">
        <f>_xlfn.IFNA(INDEX('I.KI 2016-17'!P$8:P$391,MATCH($B366,'I.KI 2016-17'!$B$8:$B$391,0)),"")</f>
        <v>0</v>
      </c>
      <c r="K366" s="157">
        <f>_xlfn.IFNA(INDEX('I.KI 2016-17'!Q$8:Q$391,MATCH($B366,'I.KI 2016-17'!$B$8:$B$391,0)),"")</f>
        <v>0</v>
      </c>
      <c r="L366" s="156">
        <f>_xlfn.IFNA(INDEX('I.KI 2016-17'!R$8:R$391,MATCH($B366,'I.KI 2016-17'!$B$8:$B$391,0)),"")</f>
        <v>42.813475215526999</v>
      </c>
      <c r="M366" s="193">
        <f>_xlfn.IFNA(INDEX('I.KI 2016-17'!S$8:S$391,MATCH($B366,'I.KI 2016-17'!$B$8:$B$391,0)),"")</f>
        <v>10.166177853873</v>
      </c>
      <c r="N366" s="193">
        <f>_xlfn.IFNA(INDEX('I.KI 2016-17'!T$8:T$391,MATCH($B366,'I.KI 2016-17'!$B$8:$B$391,0)),"")</f>
        <v>0</v>
      </c>
      <c r="O366" s="193">
        <f>_xlfn.IFNA(INDEX('I.KI 2016-17'!U$8:U$391,MATCH($B366,'I.KI 2016-17'!$B$8:$B$391,0)),"")</f>
        <v>0</v>
      </c>
      <c r="P366" s="157">
        <f>_xlfn.IFNA(INDEX('I.KI 2016-17'!V$8:V$391,MATCH($B366,'I.KI 2016-17'!$B$8:$B$391,0)),"")</f>
        <v>0</v>
      </c>
      <c r="Q366" s="156">
        <f>_xlfn.IFNA(INDEX('I.KI 2016-17'!W$8:W$391,MATCH($B366,'I.KI 2016-17'!$B$8:$B$391,0)),"")</f>
        <v>73.126891574146995</v>
      </c>
      <c r="R366" s="193">
        <f>_xlfn.IFNA(INDEX('I.KI 2016-17'!X$8:X$391,MATCH($B366,'I.KI 2016-17'!$B$8:$B$391,0)),"")</f>
        <v>14.57833523997</v>
      </c>
      <c r="S366" s="193">
        <f>_xlfn.IFNA(INDEX('I.KI 2016-17'!Y$8:Y$391,MATCH($B366,'I.KI 2016-17'!$B$8:$B$391,0)),"")</f>
        <v>0</v>
      </c>
      <c r="T366" s="193">
        <f>_xlfn.IFNA(INDEX('I.KI 2016-17'!Z$8:Z$391,MATCH($B366,'I.KI 2016-17'!$B$8:$B$391,0)),"")</f>
        <v>0</v>
      </c>
      <c r="U366" s="157">
        <f>_xlfn.IFNA(INDEX('I.KI 2016-17'!AA$8:AA$391,MATCH($B366,'I.KI 2016-17'!$B$8:$B$391,0)),"")</f>
        <v>0</v>
      </c>
      <c r="V366" s="149"/>
      <c r="W366" s="154">
        <f>_xlfn.IFNA(INDEX('I.KI 2016-17'!$H$8:$H$391,MATCH(B366,'I.KI 2016-17'!$B$8:$B$391,0)),"")</f>
        <v>34.725573744717003</v>
      </c>
      <c r="X366" s="153">
        <f>_xlfn.IFNA(INDEX('I.KI 2016-17'!$I$8:$I$391,MATCH(B366,'I.KI 2016-17'!$B$8:$B$391,0)),"")</f>
        <v>52.979653069399994</v>
      </c>
      <c r="Y366" s="155">
        <f>_xlfn.IFNA(INDEX('I.KI 2016-17'!$G$8:$G$391,MATCH(B366,'I.KI 2016-17'!$B$8:$B$391,0)),"")</f>
        <v>87.705226814116998</v>
      </c>
      <c r="Z366" s="149"/>
      <c r="AA366" s="156">
        <f>_xlfn.IFNA(IF($B366=$B$382,0,_xlfn.IFNA(INDEX('I.Supplementary 2017-18'!N$8:N$35,MATCH($B366,'I.Supplementary 2017-18'!$B$8:$B$35,0)),INDEX('I.KI 2017-18'!N$9:N$393,MATCH($B366,'I.KI 2017-18'!$B$9:$B$393,0)))),"")</f>
        <v>17.613693871340693</v>
      </c>
      <c r="AB366" s="193">
        <f>_xlfn.IFNA(IF($B366=$B$382,0,_xlfn.IFNA(INDEX('I.Supplementary 2017-18'!O$8:O$35,MATCH($B366,'I.Supplementary 2017-18'!$B$8:$B$35,0)),INDEX('I.KI 2017-18'!O$9:O$393,MATCH($B366,'I.KI 2017-18'!$B$9:$B$393,0)))),"")</f>
        <v>0.6739682143939435</v>
      </c>
      <c r="AC366" s="193">
        <f>_xlfn.IFNA(IF($B366=$B$382,0,_xlfn.IFNA(INDEX('I.Supplementary 2017-18'!P$8:P$35,MATCH($B366,'I.Supplementary 2017-18'!$B$8:$B$35,0)),INDEX('I.KI 2017-18'!P$9:P$393,MATCH($B366,'I.KI 2017-18'!$B$9:$B$393,0)))),"")</f>
        <v>0</v>
      </c>
      <c r="AD366" s="193">
        <f>_xlfn.IFNA(IF($B366=$B$382,0,_xlfn.IFNA(INDEX('I.Supplementary 2017-18'!Q$8:Q$35,MATCH($B366,'I.Supplementary 2017-18'!$B$8:$B$35,0)),INDEX('I.KI 2017-18'!Q$9:Q$393,MATCH($B366,'I.KI 2017-18'!$B$9:$B$393,0)))),"")</f>
        <v>0</v>
      </c>
      <c r="AE366" s="157">
        <f>_xlfn.IFNA(IF($B366=$B$382,0,_xlfn.IFNA(INDEX('I.Supplementary 2017-18'!R$8:R$35,MATCH($B366,'I.Supplementary 2017-18'!$B$8:$B$35,0)),INDEX('I.KI 2017-18'!R$9:R$393,MATCH($B366,'I.KI 2017-18'!$B$9:$B$393,0)))),"")</f>
        <v>0</v>
      </c>
      <c r="AF366" s="156">
        <f>_xlfn.IFNA(IF($B366=$B$382,0,_xlfn.IFNA(INDEX('I.Supplementary 2017-18'!S$8:S$35,MATCH($B366,'I.Supplementary 2017-18'!$B$8:$B$35,0)),INDEX('I.KI 2017-18'!S$9:S$393,MATCH($B366,'I.KI 2017-18'!$B$9:$B$393,0)))),"")</f>
        <v>43.687556181021193</v>
      </c>
      <c r="AG366" s="193">
        <f>_xlfn.IFNA(IF($B366=$B$382,0,_xlfn.IFNA(INDEX('I.Supplementary 2017-18'!T$8:T$35,MATCH($B366,'I.Supplementary 2017-18'!$B$8:$B$35,0)),INDEX('I.KI 2017-18'!T$9:T$393,MATCH($B366,'I.KI 2017-18'!$B$9:$B$393,0)))),"")</f>
        <v>10.373730791567633</v>
      </c>
      <c r="AH366" s="193">
        <f>_xlfn.IFNA(IF($B366=$B$382,0,_xlfn.IFNA(INDEX('I.Supplementary 2017-18'!U$8:U$35,MATCH($B366,'I.Supplementary 2017-18'!$B$8:$B$35,0)),INDEX('I.KI 2017-18'!U$9:U$393,MATCH($B366,'I.KI 2017-18'!$B$9:$B$393,0)))),"")</f>
        <v>0</v>
      </c>
      <c r="AI366" s="193">
        <f>_xlfn.IFNA(IF($B366=$B$382,0,_xlfn.IFNA(INDEX('I.Supplementary 2017-18'!V$8:V$35,MATCH($B366,'I.Supplementary 2017-18'!$B$8:$B$35,0)),INDEX('I.KI 2017-18'!V$9:V$393,MATCH($B366,'I.KI 2017-18'!$B$9:$B$393,0)))),"")</f>
        <v>0</v>
      </c>
      <c r="AJ366" s="157">
        <f>_xlfn.IFNA(IF($B366=$B$382,0,_xlfn.IFNA(INDEX('I.Supplementary 2017-18'!W$8:W$35,MATCH($B366,'I.Supplementary 2017-18'!$B$8:$B$35,0)),INDEX('I.KI 2017-18'!W$9:W$393,MATCH($B366,'I.KI 2017-18'!$B$9:$B$393,0)))),"")</f>
        <v>0</v>
      </c>
      <c r="AK366" s="156">
        <f>_xlfn.IFNA(IF($B366=$B$382,0,_xlfn.IFNA(INDEX('I.Supplementary 2017-18'!X$8:X$35,MATCH($B366,'I.Supplementary 2017-18'!$B$8:$B$35,0)),INDEX('I.KI 2017-18'!X$9:X$393,MATCH($B366,'I.KI 2017-18'!$B$9:$B$393,0)))),"")</f>
        <v>61.301250052361887</v>
      </c>
      <c r="AL366" s="193">
        <f>_xlfn.IFNA(IF($B366=$B$382,0,_xlfn.IFNA(INDEX('I.Supplementary 2017-18'!Y$8:Y$35,MATCH($B366,'I.Supplementary 2017-18'!$B$8:$B$35,0)),INDEX('I.KI 2017-18'!Y$9:Y$393,MATCH($B366,'I.KI 2017-18'!$B$9:$B$393,0)))),"")</f>
        <v>11.047699005961576</v>
      </c>
      <c r="AM366" s="193">
        <f>_xlfn.IFNA(IF($B366=$B$382,0,_xlfn.IFNA(INDEX('I.Supplementary 2017-18'!Z$8:Z$35,MATCH($B366,'I.Supplementary 2017-18'!$B$8:$B$35,0)),INDEX('I.KI 2017-18'!Z$9:Z$393,MATCH($B366,'I.KI 2017-18'!$B$9:$B$393,0)))),"")</f>
        <v>0</v>
      </c>
      <c r="AN366" s="193">
        <f>_xlfn.IFNA(IF($B366=$B$382,0,_xlfn.IFNA(INDEX('I.Supplementary 2017-18'!AA$8:AA$35,MATCH($B366,'I.Supplementary 2017-18'!$B$8:$B$35,0)),INDEX('I.KI 2017-18'!AA$9:AA$393,MATCH($B366,'I.KI 2017-18'!$B$9:$B$393,0)))),"")</f>
        <v>0</v>
      </c>
      <c r="AO366" s="157">
        <f>_xlfn.IFNA(IF($B366=$B$382,0,_xlfn.IFNA(INDEX('I.Supplementary 2017-18'!AB$8:AB$35,MATCH($B366,'I.Supplementary 2017-18'!$B$8:$B$35,0)),INDEX('I.KI 2017-18'!AB$9:AB$393,MATCH($B366,'I.KI 2017-18'!$B$9:$B$393,0)))),"")</f>
        <v>0</v>
      </c>
      <c r="AP366" s="149"/>
      <c r="AQ366" s="156">
        <f>_xlfn.IFNA(IF($B366=$B$381,0,IF($B366=$B$382,0,_xlfn.IFNA(INDEX('I.Supplementary 2017-18'!I$8:I$35,MATCH($B366,'I.Supplementary 2017-18'!$B$8:$B$35,0)),INDEX('I.KI 2017-18'!I$9:I$393,MATCH($B366,'I.KI 2017-18'!$B$9:$B$393,0))))),"")</f>
        <v>18.287662085734635</v>
      </c>
      <c r="AR366" s="149">
        <f>_xlfn.IFNA(IF($B366=$B$381,0,IF($B366=$B$382,0,_xlfn.IFNA(INDEX('I.Supplementary 2017-18'!J$8:J$35,MATCH($B366,'I.Supplementary 2017-18'!$B$8:$B$35,0)),INDEX('I.KI 2017-18'!J$9:J$393,MATCH($B366,'I.KI 2017-18'!$B$9:$B$393,0))))),"")</f>
        <v>54.061286972588825</v>
      </c>
      <c r="AS366" s="157">
        <f>_xlfn.IFNA(IF($B366=$B$381,0,IF($B366=$B$382,0,_xlfn.IFNA(INDEX('I.Supplementary 2017-18'!H$8:H$35,MATCH($B366,'I.Supplementary 2017-18'!$B$8:$B$35,0)),INDEX('I.KI 2017-18'!H$9:H$393,MATCH($B366,'I.KI 2017-18'!$B$9:$B$393,0))))),"")</f>
        <v>72.348949058323456</v>
      </c>
      <c r="AT366" s="149"/>
      <c r="AU366" s="156">
        <f>_xlfn.IFNA(_xlfn.IFNA(INDEX('I.Supplementary 2018-19'!P$8:P$157,MATCH($B366,'I.Supplementary 2018-19'!$B$8:$B$157,0)),INDEX('I.KI 2018-19'!P$9:P$393,MATCH($B366,'I.KI 2018-19'!$B$9:$B$393,0))),"")</f>
        <v>9.5755166229622368</v>
      </c>
      <c r="AV366" s="193">
        <f>_xlfn.IFNA(_xlfn.IFNA(INDEX('I.Supplementary 2018-19'!Q$8:Q$157,MATCH($B366,'I.Supplementary 2018-19'!$B$8:$B$157,0)),INDEX('I.KI 2018-19'!Q$9:Q$393,MATCH($B366,'I.KI 2018-19'!$B$9:$B$393,0))),"")</f>
        <v>-1.5294298281522916</v>
      </c>
      <c r="AW366" s="193">
        <f>_xlfn.IFNA(_xlfn.IFNA(INDEX('I.Supplementary 2018-19'!R$8:R$157,MATCH($B366,'I.Supplementary 2018-19'!$B$8:$B$157,0)),INDEX('I.KI 2018-19'!R$9:R$393,MATCH($B366,'I.KI 2018-19'!$B$9:$B$393,0))),"")</f>
        <v>0</v>
      </c>
      <c r="AX366" s="193">
        <f>_xlfn.IFNA(_xlfn.IFNA(INDEX('I.Supplementary 2018-19'!S$8:S$157,MATCH($B366,'I.Supplementary 2018-19'!$B$8:$B$157,0)),INDEX('I.KI 2018-19'!S$9:S$393,MATCH($B366,'I.KI 2018-19'!$B$9:$B$393,0))),"")</f>
        <v>0</v>
      </c>
      <c r="AY366" s="157">
        <f>_xlfn.IFNA(_xlfn.IFNA(INDEX('I.Supplementary 2018-19'!T$8:T$157,MATCH($B366,'I.Supplementary 2018-19'!$B$8:$B$157,0)),INDEX('I.KI 2018-19'!T$9:T$393,MATCH($B366,'I.KI 2018-19'!$B$9:$B$393,0))),"")</f>
        <v>0</v>
      </c>
      <c r="AZ366" s="156">
        <f>_xlfn.IFNA(_xlfn.IFNA(INDEX('I.Supplementary 2018-19'!U$8:U$157,MATCH($B366,'I.Supplementary 2018-19'!$B$8:$B$157,0)),INDEX('I.KI 2018-19'!U$9:U$393,MATCH($B366,'I.KI 2018-19'!$B$9:$B$393,0))),"")</f>
        <v>45.000057868863024</v>
      </c>
      <c r="BA366" s="193">
        <f>_xlfn.IFNA(_xlfn.IFNA(INDEX('I.Supplementary 2018-19'!V$8:V$157,MATCH($B366,'I.Supplementary 2018-19'!$B$8:$B$157,0)),INDEX('I.KI 2018-19'!V$9:V$393,MATCH($B366,'I.KI 2018-19'!$B$9:$B$393,0))),"")</f>
        <v>10.685387939812154</v>
      </c>
      <c r="BB366" s="193">
        <f>_xlfn.IFNA(_xlfn.IFNA(INDEX('I.Supplementary 2018-19'!W$8:W$157,MATCH($B366,'I.Supplementary 2018-19'!$B$8:$B$157,0)),INDEX('I.KI 2018-19'!W$9:W$393,MATCH($B366,'I.KI 2018-19'!$B$9:$B$393,0))),"")</f>
        <v>0</v>
      </c>
      <c r="BC366" s="193">
        <f>_xlfn.IFNA(_xlfn.IFNA(INDEX('I.Supplementary 2018-19'!X$8:X$157,MATCH($B366,'I.Supplementary 2018-19'!$B$8:$B$157,0)),INDEX('I.KI 2018-19'!X$9:X$393,MATCH($B366,'I.KI 2018-19'!$B$9:$B$393,0))),"")</f>
        <v>0</v>
      </c>
      <c r="BD366" s="157">
        <f>_xlfn.IFNA(_xlfn.IFNA(INDEX('I.Supplementary 2018-19'!Y$8:Y$157,MATCH($B366,'I.Supplementary 2018-19'!$B$8:$B$157,0)),INDEX('I.KI 2018-19'!Y$9:Y$393,MATCH($B366,'I.KI 2018-19'!$B$9:$B$393,0))),"")</f>
        <v>0</v>
      </c>
      <c r="BE366" s="156">
        <f>_xlfn.IFNA(_xlfn.IFNA(INDEX('I.Supplementary 2018-19'!Z$8:Z$157,MATCH($B366,'I.Supplementary 2018-19'!$B$8:$B$157,0)),INDEX('I.KI 2018-19'!Z$9:Z$393,MATCH($B366,'I.KI 2018-19'!$B$9:$B$393,0))),"")</f>
        <v>54.575574491825265</v>
      </c>
      <c r="BF366" s="193">
        <f>_xlfn.IFNA(_xlfn.IFNA(INDEX('I.Supplementary 2018-19'!AA$8:AA$157,MATCH($B366,'I.Supplementary 2018-19'!$B$8:$B$157,0)),INDEX('I.KI 2018-19'!AA$9:AA$393,MATCH($B366,'I.KI 2018-19'!$B$9:$B$393,0))),"")</f>
        <v>9.1559581116598618</v>
      </c>
      <c r="BG366" s="193">
        <f>_xlfn.IFNA(_xlfn.IFNA(INDEX('I.Supplementary 2018-19'!AB$8:AB$157,MATCH($B366,'I.Supplementary 2018-19'!$B$8:$B$157,0)),INDEX('I.KI 2018-19'!AB$9:AB$393,MATCH($B366,'I.KI 2018-19'!$B$9:$B$393,0))),"")</f>
        <v>0</v>
      </c>
      <c r="BH366" s="193">
        <f>_xlfn.IFNA(_xlfn.IFNA(INDEX('I.Supplementary 2018-19'!AC$8:AC$157,MATCH($B366,'I.Supplementary 2018-19'!$B$8:$B$157,0)),INDEX('I.KI 2018-19'!AC$9:AC$393,MATCH($B366,'I.KI 2018-19'!$B$9:$B$393,0))),"")</f>
        <v>0</v>
      </c>
      <c r="BI366" s="157">
        <f>_xlfn.IFNA(_xlfn.IFNA(INDEX('I.Supplementary 2018-19'!AD$8:AD$157,MATCH($B366,'I.Supplementary 2018-19'!$B$8:$B$157,0)),INDEX('I.KI 2018-19'!AD$9:AD$393,MATCH($B366,'I.KI 2018-19'!$B$9:$B$393,0))),"")</f>
        <v>0</v>
      </c>
      <c r="BJ366" s="149"/>
      <c r="BK366" s="156">
        <f>_xlfn.IFNA(IF($B366=$B$381,0,IF($B366=$B$382,0,_xlfn.IFNA(INDEX('I.Supplementary 2018-19'!I$8:I$157,MATCH($B366,'I.Supplementary 2018-19'!$B$8:$B$157,0)),INDEX('I.KI 2018-19'!I$9:I$393,MATCH($B366,'I.KI 2018-19'!$B$9:$B$393,0))))),"")</f>
        <v>8.0460867948099448</v>
      </c>
      <c r="BL366" s="149">
        <f>_xlfn.IFNA(IF($B366=$B$381,0,IF($B366=$B$382,0,_xlfn.IFNA(INDEX('I.Supplementary 2018-19'!J$8:J$157,MATCH($B366,'I.Supplementary 2018-19'!$B$8:$B$157,0)),INDEX('I.KI 2018-19'!J$9:J$393,MATCH($B366,'I.KI 2018-19'!$B$9:$B$393,0))))),"")</f>
        <v>55.685445808675176</v>
      </c>
      <c r="BM366" s="157">
        <f>_xlfn.IFNA(IF($B366=$B$381,0,IF($B366=$B$382,0,_xlfn.IFNA(INDEX('I.Supplementary 2018-19'!H$8:H$157,MATCH($B366,'I.Supplementary 2018-19'!$B$8:$B$157,0)),INDEX('I.KI 2018-19'!H$9:H$393,MATCH($B366,'I.KI 2018-19'!$B$9:$B$393,0))))),"")</f>
        <v>63.731532603485121</v>
      </c>
    </row>
    <row r="367" spans="2:65">
      <c r="B367" s="121" t="str">
        <f>'Calculations for 2021-22'!B367</f>
        <v>E1743</v>
      </c>
      <c r="C367" s="160" t="str">
        <f>'Calculations for 2021-22'!D367</f>
        <v>E1743</v>
      </c>
      <c r="D367" t="str">
        <f>'Calculations for 2021-22'!E367</f>
        <v>SD</v>
      </c>
      <c r="E367">
        <f>'Calculations for 2021-22'!F367</f>
        <v>0</v>
      </c>
      <c r="F367" s="120" t="str">
        <f>'Calculations for 2021-22'!H367</f>
        <v>Winchester</v>
      </c>
      <c r="G367" s="156">
        <f>_xlfn.IFNA(INDEX('I.KI 2016-17'!M$8:M$391,MATCH($B367,'I.KI 2016-17'!$B$8:$B$391,0)),"")</f>
        <v>0</v>
      </c>
      <c r="H367" s="149">
        <f>_xlfn.IFNA(INDEX('I.KI 2016-17'!N$8:N$391,MATCH($B367,'I.KI 2016-17'!$B$8:$B$391,0)),"")</f>
        <v>1.00301527702</v>
      </c>
      <c r="I367" s="149">
        <f>_xlfn.IFNA(INDEX('I.KI 2016-17'!O$8:O$391,MATCH($B367,'I.KI 2016-17'!$B$8:$B$391,0)),"")</f>
        <v>0</v>
      </c>
      <c r="J367" s="149">
        <f>_xlfn.IFNA(INDEX('I.KI 2016-17'!P$8:P$391,MATCH($B367,'I.KI 2016-17'!$B$8:$B$391,0)),"")</f>
        <v>0</v>
      </c>
      <c r="K367" s="157">
        <f>_xlfn.IFNA(INDEX('I.KI 2016-17'!Q$8:Q$391,MATCH($B367,'I.KI 2016-17'!$B$8:$B$391,0)),"")</f>
        <v>0</v>
      </c>
      <c r="L367" s="156">
        <f>_xlfn.IFNA(INDEX('I.KI 2016-17'!R$8:R$391,MATCH($B367,'I.KI 2016-17'!$B$8:$B$391,0)),"")</f>
        <v>0</v>
      </c>
      <c r="M367" s="193">
        <f>_xlfn.IFNA(INDEX('I.KI 2016-17'!S$8:S$391,MATCH($B367,'I.KI 2016-17'!$B$8:$B$391,0)),"")</f>
        <v>2.0408990436579999</v>
      </c>
      <c r="N367" s="193">
        <f>_xlfn.IFNA(INDEX('I.KI 2016-17'!T$8:T$391,MATCH($B367,'I.KI 2016-17'!$B$8:$B$391,0)),"")</f>
        <v>0</v>
      </c>
      <c r="O367" s="193">
        <f>_xlfn.IFNA(INDEX('I.KI 2016-17'!U$8:U$391,MATCH($B367,'I.KI 2016-17'!$B$8:$B$391,0)),"")</f>
        <v>0</v>
      </c>
      <c r="P367" s="157">
        <f>_xlfn.IFNA(INDEX('I.KI 2016-17'!V$8:V$391,MATCH($B367,'I.KI 2016-17'!$B$8:$B$391,0)),"")</f>
        <v>0</v>
      </c>
      <c r="Q367" s="156">
        <f>_xlfn.IFNA(INDEX('I.KI 2016-17'!W$8:W$391,MATCH($B367,'I.KI 2016-17'!$B$8:$B$391,0)),"")</f>
        <v>0</v>
      </c>
      <c r="R367" s="193">
        <f>_xlfn.IFNA(INDEX('I.KI 2016-17'!X$8:X$391,MATCH($B367,'I.KI 2016-17'!$B$8:$B$391,0)),"")</f>
        <v>3.0439143206779997</v>
      </c>
      <c r="S367" s="193">
        <f>_xlfn.IFNA(INDEX('I.KI 2016-17'!Y$8:Y$391,MATCH($B367,'I.KI 2016-17'!$B$8:$B$391,0)),"")</f>
        <v>0</v>
      </c>
      <c r="T367" s="193">
        <f>_xlfn.IFNA(INDEX('I.KI 2016-17'!Z$8:Z$391,MATCH($B367,'I.KI 2016-17'!$B$8:$B$391,0)),"")</f>
        <v>0</v>
      </c>
      <c r="U367" s="157">
        <f>_xlfn.IFNA(INDEX('I.KI 2016-17'!AA$8:AA$391,MATCH($B367,'I.KI 2016-17'!$B$8:$B$391,0)),"")</f>
        <v>0</v>
      </c>
      <c r="V367" s="149"/>
      <c r="W367" s="154">
        <f>_xlfn.IFNA(INDEX('I.KI 2016-17'!$H$8:$H$391,MATCH(B367,'I.KI 2016-17'!$B$8:$B$391,0)),"")</f>
        <v>1.00301527702</v>
      </c>
      <c r="X367" s="153">
        <f>_xlfn.IFNA(INDEX('I.KI 2016-17'!$I$8:$I$391,MATCH(B367,'I.KI 2016-17'!$B$8:$B$391,0)),"")</f>
        <v>2.0408990436579999</v>
      </c>
      <c r="Y367" s="155">
        <f>_xlfn.IFNA(INDEX('I.KI 2016-17'!$G$8:$G$391,MATCH(B367,'I.KI 2016-17'!$B$8:$B$391,0)),"")</f>
        <v>3.0439143206779997</v>
      </c>
      <c r="Z367" s="149"/>
      <c r="AA367" s="156">
        <f>_xlfn.IFNA(IF($B367=$B$382,0,_xlfn.IFNA(INDEX('I.Supplementary 2017-18'!N$8:N$35,MATCH($B367,'I.Supplementary 2017-18'!$B$8:$B$35,0)),INDEX('I.KI 2017-18'!N$9:N$393,MATCH($B367,'I.KI 2017-18'!$B$9:$B$393,0)))),"")</f>
        <v>0</v>
      </c>
      <c r="AB367" s="193">
        <f>_xlfn.IFNA(IF($B367=$B$382,0,_xlfn.IFNA(INDEX('I.Supplementary 2017-18'!O$8:O$35,MATCH($B367,'I.Supplementary 2017-18'!$B$8:$B$35,0)),INDEX('I.KI 2017-18'!O$9:O$393,MATCH($B367,'I.KI 2017-18'!$B$9:$B$393,0)))),"")</f>
        <v>0.38101160929885691</v>
      </c>
      <c r="AC367" s="193">
        <f>_xlfn.IFNA(IF($B367=$B$382,0,_xlfn.IFNA(INDEX('I.Supplementary 2017-18'!P$8:P$35,MATCH($B367,'I.Supplementary 2017-18'!$B$8:$B$35,0)),INDEX('I.KI 2017-18'!P$9:P$393,MATCH($B367,'I.KI 2017-18'!$B$9:$B$393,0)))),"")</f>
        <v>0</v>
      </c>
      <c r="AD367" s="193">
        <f>_xlfn.IFNA(IF($B367=$B$382,0,_xlfn.IFNA(INDEX('I.Supplementary 2017-18'!Q$8:Q$35,MATCH($B367,'I.Supplementary 2017-18'!$B$8:$B$35,0)),INDEX('I.KI 2017-18'!Q$9:Q$393,MATCH($B367,'I.KI 2017-18'!$B$9:$B$393,0)))),"")</f>
        <v>0</v>
      </c>
      <c r="AE367" s="157">
        <f>_xlfn.IFNA(IF($B367=$B$382,0,_xlfn.IFNA(INDEX('I.Supplementary 2017-18'!R$8:R$35,MATCH($B367,'I.Supplementary 2017-18'!$B$8:$B$35,0)),INDEX('I.KI 2017-18'!R$9:R$393,MATCH($B367,'I.KI 2017-18'!$B$9:$B$393,0)))),"")</f>
        <v>0</v>
      </c>
      <c r="AF367" s="156">
        <f>_xlfn.IFNA(IF($B367=$B$382,0,_xlfn.IFNA(INDEX('I.Supplementary 2017-18'!S$8:S$35,MATCH($B367,'I.Supplementary 2017-18'!$B$8:$B$35,0)),INDEX('I.KI 2017-18'!S$9:S$393,MATCH($B367,'I.KI 2017-18'!$B$9:$B$393,0)))),"")</f>
        <v>0</v>
      </c>
      <c r="AG367" s="193">
        <f>_xlfn.IFNA(IF($B367=$B$382,0,_xlfn.IFNA(INDEX('I.Supplementary 2017-18'!T$8:T$35,MATCH($B367,'I.Supplementary 2017-18'!$B$8:$B$35,0)),INDEX('I.KI 2017-18'!T$9:T$393,MATCH($B367,'I.KI 2017-18'!$B$9:$B$393,0)))),"")</f>
        <v>2.0825660888482438</v>
      </c>
      <c r="AH367" s="193">
        <f>_xlfn.IFNA(IF($B367=$B$382,0,_xlfn.IFNA(INDEX('I.Supplementary 2017-18'!U$8:U$35,MATCH($B367,'I.Supplementary 2017-18'!$B$8:$B$35,0)),INDEX('I.KI 2017-18'!U$9:U$393,MATCH($B367,'I.KI 2017-18'!$B$9:$B$393,0)))),"")</f>
        <v>0</v>
      </c>
      <c r="AI367" s="193">
        <f>_xlfn.IFNA(IF($B367=$B$382,0,_xlfn.IFNA(INDEX('I.Supplementary 2017-18'!V$8:V$35,MATCH($B367,'I.Supplementary 2017-18'!$B$8:$B$35,0)),INDEX('I.KI 2017-18'!V$9:V$393,MATCH($B367,'I.KI 2017-18'!$B$9:$B$393,0)))),"")</f>
        <v>0</v>
      </c>
      <c r="AJ367" s="157">
        <f>_xlfn.IFNA(IF($B367=$B$382,0,_xlfn.IFNA(INDEX('I.Supplementary 2017-18'!W$8:W$35,MATCH($B367,'I.Supplementary 2017-18'!$B$8:$B$35,0)),INDEX('I.KI 2017-18'!W$9:W$393,MATCH($B367,'I.KI 2017-18'!$B$9:$B$393,0)))),"")</f>
        <v>0</v>
      </c>
      <c r="AK367" s="156">
        <f>_xlfn.IFNA(IF($B367=$B$382,0,_xlfn.IFNA(INDEX('I.Supplementary 2017-18'!X$8:X$35,MATCH($B367,'I.Supplementary 2017-18'!$B$8:$B$35,0)),INDEX('I.KI 2017-18'!X$9:X$393,MATCH($B367,'I.KI 2017-18'!$B$9:$B$393,0)))),"")</f>
        <v>0</v>
      </c>
      <c r="AL367" s="193">
        <f>_xlfn.IFNA(IF($B367=$B$382,0,_xlfn.IFNA(INDEX('I.Supplementary 2017-18'!Y$8:Y$35,MATCH($B367,'I.Supplementary 2017-18'!$B$8:$B$35,0)),INDEX('I.KI 2017-18'!Y$9:Y$393,MATCH($B367,'I.KI 2017-18'!$B$9:$B$393,0)))),"")</f>
        <v>2.4635776981471009</v>
      </c>
      <c r="AM367" s="193">
        <f>_xlfn.IFNA(IF($B367=$B$382,0,_xlfn.IFNA(INDEX('I.Supplementary 2017-18'!Z$8:Z$35,MATCH($B367,'I.Supplementary 2017-18'!$B$8:$B$35,0)),INDEX('I.KI 2017-18'!Z$9:Z$393,MATCH($B367,'I.KI 2017-18'!$B$9:$B$393,0)))),"")</f>
        <v>0</v>
      </c>
      <c r="AN367" s="193">
        <f>_xlfn.IFNA(IF($B367=$B$382,0,_xlfn.IFNA(INDEX('I.Supplementary 2017-18'!AA$8:AA$35,MATCH($B367,'I.Supplementary 2017-18'!$B$8:$B$35,0)),INDEX('I.KI 2017-18'!AA$9:AA$393,MATCH($B367,'I.KI 2017-18'!$B$9:$B$393,0)))),"")</f>
        <v>0</v>
      </c>
      <c r="AO367" s="157">
        <f>_xlfn.IFNA(IF($B367=$B$382,0,_xlfn.IFNA(INDEX('I.Supplementary 2017-18'!AB$8:AB$35,MATCH($B367,'I.Supplementary 2017-18'!$B$8:$B$35,0)),INDEX('I.KI 2017-18'!AB$9:AB$393,MATCH($B367,'I.KI 2017-18'!$B$9:$B$393,0)))),"")</f>
        <v>0</v>
      </c>
      <c r="AP367" s="149"/>
      <c r="AQ367" s="156">
        <f>_xlfn.IFNA(IF($B367=$B$381,0,IF($B367=$B$382,0,_xlfn.IFNA(INDEX('I.Supplementary 2017-18'!I$8:I$35,MATCH($B367,'I.Supplementary 2017-18'!$B$8:$B$35,0)),INDEX('I.KI 2017-18'!I$9:I$393,MATCH($B367,'I.KI 2017-18'!$B$9:$B$393,0))))),"")</f>
        <v>0.38101160929885691</v>
      </c>
      <c r="AR367" s="149">
        <f>_xlfn.IFNA(IF($B367=$B$381,0,IF($B367=$B$382,0,_xlfn.IFNA(INDEX('I.Supplementary 2017-18'!J$8:J$35,MATCH($B367,'I.Supplementary 2017-18'!$B$8:$B$35,0)),INDEX('I.KI 2017-18'!J$9:J$393,MATCH($B367,'I.KI 2017-18'!$B$9:$B$393,0))))),"")</f>
        <v>2.0825660888482438</v>
      </c>
      <c r="AS367" s="157">
        <f>_xlfn.IFNA(IF($B367=$B$381,0,IF($B367=$B$382,0,_xlfn.IFNA(INDEX('I.Supplementary 2017-18'!H$8:H$35,MATCH($B367,'I.Supplementary 2017-18'!$B$8:$B$35,0)),INDEX('I.KI 2017-18'!H$9:H$393,MATCH($B367,'I.KI 2017-18'!$B$9:$B$393,0))))),"")</f>
        <v>2.4635776981471009</v>
      </c>
      <c r="AT367" s="149"/>
      <c r="AU367" s="156">
        <f>_xlfn.IFNA(_xlfn.IFNA(INDEX('I.Supplementary 2018-19'!P$8:P$157,MATCH($B367,'I.Supplementary 2018-19'!$B$8:$B$157,0)),INDEX('I.KI 2018-19'!P$9:P$393,MATCH($B367,'I.KI 2018-19'!$B$9:$B$393,0))),"")</f>
        <v>0</v>
      </c>
      <c r="AV367" s="193">
        <f>_xlfn.IFNA(_xlfn.IFNA(INDEX('I.Supplementary 2018-19'!Q$8:Q$157,MATCH($B367,'I.Supplementary 2018-19'!$B$8:$B$157,0)),INDEX('I.KI 2018-19'!Q$9:Q$393,MATCH($B367,'I.KI 2018-19'!$B$9:$B$393,0))),"")</f>
        <v>7.5610767597835511E-3</v>
      </c>
      <c r="AW367" s="193">
        <f>_xlfn.IFNA(_xlfn.IFNA(INDEX('I.Supplementary 2018-19'!R$8:R$157,MATCH($B367,'I.Supplementary 2018-19'!$B$8:$B$157,0)),INDEX('I.KI 2018-19'!R$9:R$393,MATCH($B367,'I.KI 2018-19'!$B$9:$B$393,0))),"")</f>
        <v>0</v>
      </c>
      <c r="AX367" s="193">
        <f>_xlfn.IFNA(_xlfn.IFNA(INDEX('I.Supplementary 2018-19'!S$8:S$157,MATCH($B367,'I.Supplementary 2018-19'!$B$8:$B$157,0)),INDEX('I.KI 2018-19'!S$9:S$393,MATCH($B367,'I.KI 2018-19'!$B$9:$B$393,0))),"")</f>
        <v>0</v>
      </c>
      <c r="AY367" s="157">
        <f>_xlfn.IFNA(_xlfn.IFNA(INDEX('I.Supplementary 2018-19'!T$8:T$157,MATCH($B367,'I.Supplementary 2018-19'!$B$8:$B$157,0)),INDEX('I.KI 2018-19'!T$9:T$393,MATCH($B367,'I.KI 2018-19'!$B$9:$B$393,0))),"")</f>
        <v>0</v>
      </c>
      <c r="AZ367" s="156">
        <f>_xlfn.IFNA(_xlfn.IFNA(INDEX('I.Supplementary 2018-19'!U$8:U$157,MATCH($B367,'I.Supplementary 2018-19'!$B$8:$B$157,0)),INDEX('I.KI 2018-19'!U$9:U$393,MATCH($B367,'I.KI 2018-19'!$B$9:$B$393,0))),"")</f>
        <v>0</v>
      </c>
      <c r="BA367" s="193">
        <f>_xlfn.IFNA(_xlfn.IFNA(INDEX('I.Supplementary 2018-19'!V$8:V$157,MATCH($B367,'I.Supplementary 2018-19'!$B$8:$B$157,0)),INDEX('I.KI 2018-19'!V$9:V$393,MATCH($B367,'I.KI 2018-19'!$B$9:$B$393,0))),"")</f>
        <v>2.1451324520325259</v>
      </c>
      <c r="BB367" s="193">
        <f>_xlfn.IFNA(_xlfn.IFNA(INDEX('I.Supplementary 2018-19'!W$8:W$157,MATCH($B367,'I.Supplementary 2018-19'!$B$8:$B$157,0)),INDEX('I.KI 2018-19'!W$9:W$393,MATCH($B367,'I.KI 2018-19'!$B$9:$B$393,0))),"")</f>
        <v>0</v>
      </c>
      <c r="BC367" s="193">
        <f>_xlfn.IFNA(_xlfn.IFNA(INDEX('I.Supplementary 2018-19'!X$8:X$157,MATCH($B367,'I.Supplementary 2018-19'!$B$8:$B$157,0)),INDEX('I.KI 2018-19'!X$9:X$393,MATCH($B367,'I.KI 2018-19'!$B$9:$B$393,0))),"")</f>
        <v>0</v>
      </c>
      <c r="BD367" s="157">
        <f>_xlfn.IFNA(_xlfn.IFNA(INDEX('I.Supplementary 2018-19'!Y$8:Y$157,MATCH($B367,'I.Supplementary 2018-19'!$B$8:$B$157,0)),INDEX('I.KI 2018-19'!Y$9:Y$393,MATCH($B367,'I.KI 2018-19'!$B$9:$B$393,0))),"")</f>
        <v>0</v>
      </c>
      <c r="BE367" s="156">
        <f>_xlfn.IFNA(_xlfn.IFNA(INDEX('I.Supplementary 2018-19'!Z$8:Z$157,MATCH($B367,'I.Supplementary 2018-19'!$B$8:$B$157,0)),INDEX('I.KI 2018-19'!Z$9:Z$393,MATCH($B367,'I.KI 2018-19'!$B$9:$B$393,0))),"")</f>
        <v>0</v>
      </c>
      <c r="BF367" s="193">
        <f>_xlfn.IFNA(_xlfn.IFNA(INDEX('I.Supplementary 2018-19'!AA$8:AA$157,MATCH($B367,'I.Supplementary 2018-19'!$B$8:$B$157,0)),INDEX('I.KI 2018-19'!AA$9:AA$393,MATCH($B367,'I.KI 2018-19'!$B$9:$B$393,0))),"")</f>
        <v>2.1526935287923092</v>
      </c>
      <c r="BG367" s="193">
        <f>_xlfn.IFNA(_xlfn.IFNA(INDEX('I.Supplementary 2018-19'!AB$8:AB$157,MATCH($B367,'I.Supplementary 2018-19'!$B$8:$B$157,0)),INDEX('I.KI 2018-19'!AB$9:AB$393,MATCH($B367,'I.KI 2018-19'!$B$9:$B$393,0))),"")</f>
        <v>0</v>
      </c>
      <c r="BH367" s="193">
        <f>_xlfn.IFNA(_xlfn.IFNA(INDEX('I.Supplementary 2018-19'!AC$8:AC$157,MATCH($B367,'I.Supplementary 2018-19'!$B$8:$B$157,0)),INDEX('I.KI 2018-19'!AC$9:AC$393,MATCH($B367,'I.KI 2018-19'!$B$9:$B$393,0))),"")</f>
        <v>0</v>
      </c>
      <c r="BI367" s="157">
        <f>_xlfn.IFNA(_xlfn.IFNA(INDEX('I.Supplementary 2018-19'!AD$8:AD$157,MATCH($B367,'I.Supplementary 2018-19'!$B$8:$B$157,0)),INDEX('I.KI 2018-19'!AD$9:AD$393,MATCH($B367,'I.KI 2018-19'!$B$9:$B$393,0))),"")</f>
        <v>0</v>
      </c>
      <c r="BJ367" s="149"/>
      <c r="BK367" s="156">
        <f>_xlfn.IFNA(IF($B367=$B$381,0,IF($B367=$B$382,0,_xlfn.IFNA(INDEX('I.Supplementary 2018-19'!I$8:I$157,MATCH($B367,'I.Supplementary 2018-19'!$B$8:$B$157,0)),INDEX('I.KI 2018-19'!I$9:I$393,MATCH($B367,'I.KI 2018-19'!$B$9:$B$393,0))))),"")</f>
        <v>7.5610767597835511E-3</v>
      </c>
      <c r="BL367" s="149">
        <f>_xlfn.IFNA(IF($B367=$B$381,0,IF($B367=$B$382,0,_xlfn.IFNA(INDEX('I.Supplementary 2018-19'!J$8:J$157,MATCH($B367,'I.Supplementary 2018-19'!$B$8:$B$157,0)),INDEX('I.KI 2018-19'!J$9:J$393,MATCH($B367,'I.KI 2018-19'!$B$9:$B$393,0))))),"")</f>
        <v>2.1451324520325259</v>
      </c>
      <c r="BM367" s="157">
        <f>_xlfn.IFNA(IF($B367=$B$381,0,IF($B367=$B$382,0,_xlfn.IFNA(INDEX('I.Supplementary 2018-19'!H$8:H$157,MATCH($B367,'I.Supplementary 2018-19'!$B$8:$B$157,0)),INDEX('I.KI 2018-19'!H$9:H$393,MATCH($B367,'I.KI 2018-19'!$B$9:$B$393,0))))),"")</f>
        <v>2.1526935287923092</v>
      </c>
    </row>
    <row r="368" spans="2:65">
      <c r="B368" s="121" t="str">
        <f>'Calculations for 2021-22'!B368</f>
        <v>E0305</v>
      </c>
      <c r="C368" s="160" t="str">
        <f>'Calculations for 2021-22'!D368</f>
        <v>E0305</v>
      </c>
      <c r="D368" t="str">
        <f>'Calculations for 2021-22'!E368</f>
        <v>UNINFIR</v>
      </c>
      <c r="E368" t="str">
        <f>'Calculations for 2021-22'!F368</f>
        <v>P1916</v>
      </c>
      <c r="F368" s="120" t="str">
        <f>'Calculations for 2021-22'!H368</f>
        <v>Windsor and Maidenhead</v>
      </c>
      <c r="G368" s="156">
        <f>_xlfn.IFNA(INDEX('I.KI 2016-17'!M$8:M$391,MATCH($B368,'I.KI 2016-17'!$B$8:$B$391,0)),"")</f>
        <v>6.3038874184020006</v>
      </c>
      <c r="H368" s="149">
        <f>_xlfn.IFNA(INDEX('I.KI 2016-17'!N$8:N$391,MATCH($B368,'I.KI 2016-17'!$B$8:$B$391,0)),"")</f>
        <v>1.317347751027</v>
      </c>
      <c r="I368" s="149">
        <f>_xlfn.IFNA(INDEX('I.KI 2016-17'!O$8:O$391,MATCH($B368,'I.KI 2016-17'!$B$8:$B$391,0)),"")</f>
        <v>0</v>
      </c>
      <c r="J368" s="149">
        <f>_xlfn.IFNA(INDEX('I.KI 2016-17'!P$8:P$391,MATCH($B368,'I.KI 2016-17'!$B$8:$B$391,0)),"")</f>
        <v>0</v>
      </c>
      <c r="K368" s="157">
        <f>_xlfn.IFNA(INDEX('I.KI 2016-17'!Q$8:Q$391,MATCH($B368,'I.KI 2016-17'!$B$8:$B$391,0)),"")</f>
        <v>0</v>
      </c>
      <c r="L368" s="156">
        <f>_xlfn.IFNA(INDEX('I.KI 2016-17'!R$8:R$391,MATCH($B368,'I.KI 2016-17'!$B$8:$B$391,0)),"")</f>
        <v>7.8061550988899997</v>
      </c>
      <c r="M368" s="193">
        <f>_xlfn.IFNA(INDEX('I.KI 2016-17'!S$8:S$391,MATCH($B368,'I.KI 2016-17'!$B$8:$B$391,0)),"")</f>
        <v>3.8419706411100001</v>
      </c>
      <c r="N368" s="193">
        <f>_xlfn.IFNA(INDEX('I.KI 2016-17'!T$8:T$391,MATCH($B368,'I.KI 2016-17'!$B$8:$B$391,0)),"")</f>
        <v>0</v>
      </c>
      <c r="O368" s="193">
        <f>_xlfn.IFNA(INDEX('I.KI 2016-17'!U$8:U$391,MATCH($B368,'I.KI 2016-17'!$B$8:$B$391,0)),"")</f>
        <v>0</v>
      </c>
      <c r="P368" s="157">
        <f>_xlfn.IFNA(INDEX('I.KI 2016-17'!V$8:V$391,MATCH($B368,'I.KI 2016-17'!$B$8:$B$391,0)),"")</f>
        <v>0</v>
      </c>
      <c r="Q368" s="156">
        <f>_xlfn.IFNA(INDEX('I.KI 2016-17'!W$8:W$391,MATCH($B368,'I.KI 2016-17'!$B$8:$B$391,0)),"")</f>
        <v>14.110042517292001</v>
      </c>
      <c r="R368" s="193">
        <f>_xlfn.IFNA(INDEX('I.KI 2016-17'!X$8:X$391,MATCH($B368,'I.KI 2016-17'!$B$8:$B$391,0)),"")</f>
        <v>5.1593183921370001</v>
      </c>
      <c r="S368" s="193">
        <f>_xlfn.IFNA(INDEX('I.KI 2016-17'!Y$8:Y$391,MATCH($B368,'I.KI 2016-17'!$B$8:$B$391,0)),"")</f>
        <v>0</v>
      </c>
      <c r="T368" s="193">
        <f>_xlfn.IFNA(INDEX('I.KI 2016-17'!Z$8:Z$391,MATCH($B368,'I.KI 2016-17'!$B$8:$B$391,0)),"")</f>
        <v>0</v>
      </c>
      <c r="U368" s="157">
        <f>_xlfn.IFNA(INDEX('I.KI 2016-17'!AA$8:AA$391,MATCH($B368,'I.KI 2016-17'!$B$8:$B$391,0)),"")</f>
        <v>0</v>
      </c>
      <c r="V368" s="149"/>
      <c r="W368" s="154">
        <f>_xlfn.IFNA(INDEX('I.KI 2016-17'!$H$8:$H$391,MATCH(B368,'I.KI 2016-17'!$B$8:$B$391,0)),"")</f>
        <v>7.6212351694290001</v>
      </c>
      <c r="X368" s="153">
        <f>_xlfn.IFNA(INDEX('I.KI 2016-17'!$I$8:$I$391,MATCH(B368,'I.KI 2016-17'!$B$8:$B$391,0)),"")</f>
        <v>11.648125739999999</v>
      </c>
      <c r="Y368" s="155">
        <f>_xlfn.IFNA(INDEX('I.KI 2016-17'!$G$8:$G$391,MATCH(B368,'I.KI 2016-17'!$B$8:$B$391,0)),"")</f>
        <v>19.269360909429</v>
      </c>
      <c r="Z368" s="149"/>
      <c r="AA368" s="156">
        <f>_xlfn.IFNA(IF($B368=$B$382,0,_xlfn.IFNA(INDEX('I.Supplementary 2017-18'!N$8:N$35,MATCH($B368,'I.Supplementary 2017-18'!$B$8:$B$35,0)),INDEX('I.KI 2017-18'!N$9:N$393,MATCH($B368,'I.KI 2017-18'!$B$9:$B$393,0)))),"")</f>
        <v>3.8389613653002344</v>
      </c>
      <c r="AB368" s="193">
        <f>_xlfn.IFNA(IF($B368=$B$382,0,_xlfn.IFNA(INDEX('I.Supplementary 2017-18'!O$8:O$35,MATCH($B368,'I.Supplementary 2017-18'!$B$8:$B$35,0)),INDEX('I.KI 2017-18'!O$9:O$393,MATCH($B368,'I.KI 2017-18'!$B$9:$B$393,0)))),"")</f>
        <v>-0.62199303024888042</v>
      </c>
      <c r="AC368" s="193">
        <f>_xlfn.IFNA(IF($B368=$B$382,0,_xlfn.IFNA(INDEX('I.Supplementary 2017-18'!P$8:P$35,MATCH($B368,'I.Supplementary 2017-18'!$B$8:$B$35,0)),INDEX('I.KI 2017-18'!P$9:P$393,MATCH($B368,'I.KI 2017-18'!$B$9:$B$393,0)))),"")</f>
        <v>0</v>
      </c>
      <c r="AD368" s="193">
        <f>_xlfn.IFNA(IF($B368=$B$382,0,_xlfn.IFNA(INDEX('I.Supplementary 2017-18'!Q$8:Q$35,MATCH($B368,'I.Supplementary 2017-18'!$B$8:$B$35,0)),INDEX('I.KI 2017-18'!Q$9:Q$393,MATCH($B368,'I.KI 2017-18'!$B$9:$B$393,0)))),"")</f>
        <v>0</v>
      </c>
      <c r="AE368" s="157">
        <f>_xlfn.IFNA(IF($B368=$B$382,0,_xlfn.IFNA(INDEX('I.Supplementary 2017-18'!R$8:R$35,MATCH($B368,'I.Supplementary 2017-18'!$B$8:$B$35,0)),INDEX('I.KI 2017-18'!R$9:R$393,MATCH($B368,'I.KI 2017-18'!$B$9:$B$393,0)))),"")</f>
        <v>0</v>
      </c>
      <c r="AF368" s="156">
        <f>_xlfn.IFNA(IF($B368=$B$382,0,_xlfn.IFNA(INDEX('I.Supplementary 2017-18'!S$8:S$35,MATCH($B368,'I.Supplementary 2017-18'!$B$8:$B$35,0)),INDEX('I.KI 2017-18'!S$9:S$393,MATCH($B368,'I.KI 2017-18'!$B$9:$B$393,0)))),"")</f>
        <v>7.9655257538365207</v>
      </c>
      <c r="AG368" s="193">
        <f>_xlfn.IFNA(IF($B368=$B$382,0,_xlfn.IFNA(INDEX('I.Supplementary 2017-18'!T$8:T$35,MATCH($B368,'I.Supplementary 2017-18'!$B$8:$B$35,0)),INDEX('I.KI 2017-18'!T$9:T$393,MATCH($B368,'I.KI 2017-18'!$B$9:$B$393,0)))),"")</f>
        <v>3.9204084084362059</v>
      </c>
      <c r="AH368" s="193">
        <f>_xlfn.IFNA(IF($B368=$B$382,0,_xlfn.IFNA(INDEX('I.Supplementary 2017-18'!U$8:U$35,MATCH($B368,'I.Supplementary 2017-18'!$B$8:$B$35,0)),INDEX('I.KI 2017-18'!U$9:U$393,MATCH($B368,'I.KI 2017-18'!$B$9:$B$393,0)))),"")</f>
        <v>0</v>
      </c>
      <c r="AI368" s="193">
        <f>_xlfn.IFNA(IF($B368=$B$382,0,_xlfn.IFNA(INDEX('I.Supplementary 2017-18'!V$8:V$35,MATCH($B368,'I.Supplementary 2017-18'!$B$8:$B$35,0)),INDEX('I.KI 2017-18'!V$9:V$393,MATCH($B368,'I.KI 2017-18'!$B$9:$B$393,0)))),"")</f>
        <v>0</v>
      </c>
      <c r="AJ368" s="157">
        <f>_xlfn.IFNA(IF($B368=$B$382,0,_xlfn.IFNA(INDEX('I.Supplementary 2017-18'!W$8:W$35,MATCH($B368,'I.Supplementary 2017-18'!$B$8:$B$35,0)),INDEX('I.KI 2017-18'!W$9:W$393,MATCH($B368,'I.KI 2017-18'!$B$9:$B$393,0)))),"")</f>
        <v>0</v>
      </c>
      <c r="AK368" s="156">
        <f>_xlfn.IFNA(IF($B368=$B$382,0,_xlfn.IFNA(INDEX('I.Supplementary 2017-18'!X$8:X$35,MATCH($B368,'I.Supplementary 2017-18'!$B$8:$B$35,0)),INDEX('I.KI 2017-18'!X$9:X$393,MATCH($B368,'I.KI 2017-18'!$B$9:$B$393,0)))),"")</f>
        <v>11.804487119136756</v>
      </c>
      <c r="AL368" s="193">
        <f>_xlfn.IFNA(IF($B368=$B$382,0,_xlfn.IFNA(INDEX('I.Supplementary 2017-18'!Y$8:Y$35,MATCH($B368,'I.Supplementary 2017-18'!$B$8:$B$35,0)),INDEX('I.KI 2017-18'!Y$9:Y$393,MATCH($B368,'I.KI 2017-18'!$B$9:$B$393,0)))),"")</f>
        <v>3.2984153781873253</v>
      </c>
      <c r="AM368" s="193">
        <f>_xlfn.IFNA(IF($B368=$B$382,0,_xlfn.IFNA(INDEX('I.Supplementary 2017-18'!Z$8:Z$35,MATCH($B368,'I.Supplementary 2017-18'!$B$8:$B$35,0)),INDEX('I.KI 2017-18'!Z$9:Z$393,MATCH($B368,'I.KI 2017-18'!$B$9:$B$393,0)))),"")</f>
        <v>0</v>
      </c>
      <c r="AN368" s="193">
        <f>_xlfn.IFNA(IF($B368=$B$382,0,_xlfn.IFNA(INDEX('I.Supplementary 2017-18'!AA$8:AA$35,MATCH($B368,'I.Supplementary 2017-18'!$B$8:$B$35,0)),INDEX('I.KI 2017-18'!AA$9:AA$393,MATCH($B368,'I.KI 2017-18'!$B$9:$B$393,0)))),"")</f>
        <v>0</v>
      </c>
      <c r="AO368" s="157">
        <f>_xlfn.IFNA(IF($B368=$B$382,0,_xlfn.IFNA(INDEX('I.Supplementary 2017-18'!AB$8:AB$35,MATCH($B368,'I.Supplementary 2017-18'!$B$8:$B$35,0)),INDEX('I.KI 2017-18'!AB$9:AB$393,MATCH($B368,'I.KI 2017-18'!$B$9:$B$393,0)))),"")</f>
        <v>0</v>
      </c>
      <c r="AP368" s="149"/>
      <c r="AQ368" s="156">
        <f>_xlfn.IFNA(IF($B368=$B$381,0,IF($B368=$B$382,0,_xlfn.IFNA(INDEX('I.Supplementary 2017-18'!I$8:I$35,MATCH($B368,'I.Supplementary 2017-18'!$B$8:$B$35,0)),INDEX('I.KI 2017-18'!I$9:I$393,MATCH($B368,'I.KI 2017-18'!$B$9:$B$393,0))))),"")</f>
        <v>3.2169683350513538</v>
      </c>
      <c r="AR368" s="149">
        <f>_xlfn.IFNA(IF($B368=$B$381,0,IF($B368=$B$382,0,_xlfn.IFNA(INDEX('I.Supplementary 2017-18'!J$8:J$35,MATCH($B368,'I.Supplementary 2017-18'!$B$8:$B$35,0)),INDEX('I.KI 2017-18'!J$9:J$393,MATCH($B368,'I.KI 2017-18'!$B$9:$B$393,0))))),"")</f>
        <v>11.885934162272727</v>
      </c>
      <c r="AS368" s="157">
        <f>_xlfn.IFNA(IF($B368=$B$381,0,IF($B368=$B$382,0,_xlfn.IFNA(INDEX('I.Supplementary 2017-18'!H$8:H$35,MATCH($B368,'I.Supplementary 2017-18'!$B$8:$B$35,0)),INDEX('I.KI 2017-18'!H$9:H$393,MATCH($B368,'I.KI 2017-18'!$B$9:$B$393,0))))),"")</f>
        <v>15.102902497324081</v>
      </c>
      <c r="AT368" s="149"/>
      <c r="AU368" s="156">
        <f>_xlfn.IFNA(_xlfn.IFNA(INDEX('I.Supplementary 2018-19'!P$8:P$157,MATCH($B368,'I.Supplementary 2018-19'!$B$8:$B$157,0)),INDEX('I.KI 2018-19'!P$9:P$393,MATCH($B368,'I.KI 2018-19'!$B$9:$B$393,0))),"")</f>
        <v>2.2883189686844161</v>
      </c>
      <c r="AV368" s="193">
        <f>_xlfn.IFNA(_xlfn.IFNA(INDEX('I.Supplementary 2018-19'!Q$8:Q$157,MATCH($B368,'I.Supplementary 2018-19'!$B$8:$B$157,0)),INDEX('I.KI 2018-19'!Q$9:Q$393,MATCH($B368,'I.KI 2018-19'!$B$9:$B$393,0))),"")</f>
        <v>-1.7371233736628442</v>
      </c>
      <c r="AW368" s="193">
        <f>_xlfn.IFNA(_xlfn.IFNA(INDEX('I.Supplementary 2018-19'!R$8:R$157,MATCH($B368,'I.Supplementary 2018-19'!$B$8:$B$157,0)),INDEX('I.KI 2018-19'!R$9:R$393,MATCH($B368,'I.KI 2018-19'!$B$9:$B$393,0))),"")</f>
        <v>0</v>
      </c>
      <c r="AX368" s="193">
        <f>_xlfn.IFNA(_xlfn.IFNA(INDEX('I.Supplementary 2018-19'!S$8:S$157,MATCH($B368,'I.Supplementary 2018-19'!$B$8:$B$157,0)),INDEX('I.KI 2018-19'!S$9:S$393,MATCH($B368,'I.KI 2018-19'!$B$9:$B$393,0))),"")</f>
        <v>0</v>
      </c>
      <c r="AY368" s="157">
        <f>_xlfn.IFNA(_xlfn.IFNA(INDEX('I.Supplementary 2018-19'!T$8:T$157,MATCH($B368,'I.Supplementary 2018-19'!$B$8:$B$157,0)),INDEX('I.KI 2018-19'!T$9:T$393,MATCH($B368,'I.KI 2018-19'!$B$9:$B$393,0))),"")</f>
        <v>0</v>
      </c>
      <c r="AZ368" s="156">
        <f>_xlfn.IFNA(_xlfn.IFNA(INDEX('I.Supplementary 2018-19'!U$8:U$157,MATCH($B368,'I.Supplementary 2018-19'!$B$8:$B$157,0)),INDEX('I.KI 2018-19'!U$9:U$393,MATCH($B368,'I.KI 2018-19'!$B$9:$B$393,0))),"")</f>
        <v>8.2048333945097198</v>
      </c>
      <c r="BA368" s="193">
        <f>_xlfn.IFNA(_xlfn.IFNA(INDEX('I.Supplementary 2018-19'!V$8:V$157,MATCH($B368,'I.Supplementary 2018-19'!$B$8:$B$157,0)),INDEX('I.KI 2018-19'!V$9:V$393,MATCH($B368,'I.KI 2018-19'!$B$9:$B$393,0))),"")</f>
        <v>4.0381889185608983</v>
      </c>
      <c r="BB368" s="193">
        <f>_xlfn.IFNA(_xlfn.IFNA(INDEX('I.Supplementary 2018-19'!W$8:W$157,MATCH($B368,'I.Supplementary 2018-19'!$B$8:$B$157,0)),INDEX('I.KI 2018-19'!W$9:W$393,MATCH($B368,'I.KI 2018-19'!$B$9:$B$393,0))),"")</f>
        <v>0</v>
      </c>
      <c r="BC368" s="193">
        <f>_xlfn.IFNA(_xlfn.IFNA(INDEX('I.Supplementary 2018-19'!X$8:X$157,MATCH($B368,'I.Supplementary 2018-19'!$B$8:$B$157,0)),INDEX('I.KI 2018-19'!X$9:X$393,MATCH($B368,'I.KI 2018-19'!$B$9:$B$393,0))),"")</f>
        <v>0</v>
      </c>
      <c r="BD368" s="157">
        <f>_xlfn.IFNA(_xlfn.IFNA(INDEX('I.Supplementary 2018-19'!Y$8:Y$157,MATCH($B368,'I.Supplementary 2018-19'!$B$8:$B$157,0)),INDEX('I.KI 2018-19'!Y$9:Y$393,MATCH($B368,'I.KI 2018-19'!$B$9:$B$393,0))),"")</f>
        <v>0</v>
      </c>
      <c r="BE368" s="156">
        <f>_xlfn.IFNA(_xlfn.IFNA(INDEX('I.Supplementary 2018-19'!Z$8:Z$157,MATCH($B368,'I.Supplementary 2018-19'!$B$8:$B$157,0)),INDEX('I.KI 2018-19'!Z$9:Z$393,MATCH($B368,'I.KI 2018-19'!$B$9:$B$393,0))),"")</f>
        <v>10.493152363194136</v>
      </c>
      <c r="BF368" s="193">
        <f>_xlfn.IFNA(_xlfn.IFNA(INDEX('I.Supplementary 2018-19'!AA$8:AA$157,MATCH($B368,'I.Supplementary 2018-19'!$B$8:$B$157,0)),INDEX('I.KI 2018-19'!AA$9:AA$393,MATCH($B368,'I.KI 2018-19'!$B$9:$B$393,0))),"")</f>
        <v>2.3010655448980541</v>
      </c>
      <c r="BG368" s="193">
        <f>_xlfn.IFNA(_xlfn.IFNA(INDEX('I.Supplementary 2018-19'!AB$8:AB$157,MATCH($B368,'I.Supplementary 2018-19'!$B$8:$B$157,0)),INDEX('I.KI 2018-19'!AB$9:AB$393,MATCH($B368,'I.KI 2018-19'!$B$9:$B$393,0))),"")</f>
        <v>0</v>
      </c>
      <c r="BH368" s="193">
        <f>_xlfn.IFNA(_xlfn.IFNA(INDEX('I.Supplementary 2018-19'!AC$8:AC$157,MATCH($B368,'I.Supplementary 2018-19'!$B$8:$B$157,0)),INDEX('I.KI 2018-19'!AC$9:AC$393,MATCH($B368,'I.KI 2018-19'!$B$9:$B$393,0))),"")</f>
        <v>0</v>
      </c>
      <c r="BI368" s="157">
        <f>_xlfn.IFNA(_xlfn.IFNA(INDEX('I.Supplementary 2018-19'!AD$8:AD$157,MATCH($B368,'I.Supplementary 2018-19'!$B$8:$B$157,0)),INDEX('I.KI 2018-19'!AD$9:AD$393,MATCH($B368,'I.KI 2018-19'!$B$9:$B$393,0))),"")</f>
        <v>0</v>
      </c>
      <c r="BJ368" s="149"/>
      <c r="BK368" s="156">
        <f>_xlfn.IFNA(IF($B368=$B$381,0,IF($B368=$B$382,0,_xlfn.IFNA(INDEX('I.Supplementary 2018-19'!I$8:I$157,MATCH($B368,'I.Supplementary 2018-19'!$B$8:$B$157,0)),INDEX('I.KI 2018-19'!I$9:I$393,MATCH($B368,'I.KI 2018-19'!$B$9:$B$393,0))))),"")</f>
        <v>0.551195595021572</v>
      </c>
      <c r="BL368" s="149">
        <f>_xlfn.IFNA(IF($B368=$B$381,0,IF($B368=$B$382,0,_xlfn.IFNA(INDEX('I.Supplementary 2018-19'!J$8:J$157,MATCH($B368,'I.Supplementary 2018-19'!$B$8:$B$157,0)),INDEX('I.KI 2018-19'!J$9:J$393,MATCH($B368,'I.KI 2018-19'!$B$9:$B$393,0))))),"")</f>
        <v>12.24302231307062</v>
      </c>
      <c r="BM368" s="157">
        <f>_xlfn.IFNA(IF($B368=$B$381,0,IF($B368=$B$382,0,_xlfn.IFNA(INDEX('I.Supplementary 2018-19'!H$8:H$157,MATCH($B368,'I.Supplementary 2018-19'!$B$8:$B$157,0)),INDEX('I.KI 2018-19'!H$9:H$393,MATCH($B368,'I.KI 2018-19'!$B$9:$B$393,0))))),"")</f>
        <v>12.794217908092191</v>
      </c>
    </row>
    <row r="369" spans="2:65">
      <c r="B369" s="121" t="str">
        <f>'Calculations for 2021-22'!B369</f>
        <v>E4305</v>
      </c>
      <c r="C369" s="160" t="str">
        <f>'Calculations for 2021-22'!D369</f>
        <v>E4305</v>
      </c>
      <c r="D369" t="str">
        <f>'Calculations for 2021-22'!E369</f>
        <v>MD</v>
      </c>
      <c r="E369" t="str">
        <f>'Calculations for 2021-22'!F369</f>
        <v>P1702</v>
      </c>
      <c r="F369" s="120" t="str">
        <f>'Calculations for 2021-22'!H369</f>
        <v>Wirral</v>
      </c>
      <c r="G369" s="156">
        <f>_xlfn.IFNA(INDEX('I.KI 2016-17'!M$8:M$391,MATCH($B369,'I.KI 2016-17'!$B$8:$B$391,0)),"")</f>
        <v>45.342852621417997</v>
      </c>
      <c r="H369" s="149">
        <f>_xlfn.IFNA(INDEX('I.KI 2016-17'!N$8:N$391,MATCH($B369,'I.KI 2016-17'!$B$8:$B$391,0)),"")</f>
        <v>5.36960271371</v>
      </c>
      <c r="I369" s="149">
        <f>_xlfn.IFNA(INDEX('I.KI 2016-17'!O$8:O$391,MATCH($B369,'I.KI 2016-17'!$B$8:$B$391,0)),"")</f>
        <v>0</v>
      </c>
      <c r="J369" s="149">
        <f>_xlfn.IFNA(INDEX('I.KI 2016-17'!P$8:P$391,MATCH($B369,'I.KI 2016-17'!$B$8:$B$391,0)),"")</f>
        <v>0</v>
      </c>
      <c r="K369" s="157">
        <f>_xlfn.IFNA(INDEX('I.KI 2016-17'!Q$8:Q$391,MATCH($B369,'I.KI 2016-17'!$B$8:$B$391,0)),"")</f>
        <v>0</v>
      </c>
      <c r="L369" s="156">
        <f>_xlfn.IFNA(INDEX('I.KI 2016-17'!R$8:R$391,MATCH($B369,'I.KI 2016-17'!$B$8:$B$391,0)),"")</f>
        <v>64.150041515502991</v>
      </c>
      <c r="M369" s="193">
        <f>_xlfn.IFNA(INDEX('I.KI 2016-17'!S$8:S$391,MATCH($B369,'I.KI 2016-17'!$B$8:$B$391,0)),"")</f>
        <v>10.400914805375001</v>
      </c>
      <c r="N369" s="193">
        <f>_xlfn.IFNA(INDEX('I.KI 2016-17'!T$8:T$391,MATCH($B369,'I.KI 2016-17'!$B$8:$B$391,0)),"")</f>
        <v>0</v>
      </c>
      <c r="O369" s="193">
        <f>_xlfn.IFNA(INDEX('I.KI 2016-17'!U$8:U$391,MATCH($B369,'I.KI 2016-17'!$B$8:$B$391,0)),"")</f>
        <v>0</v>
      </c>
      <c r="P369" s="157">
        <f>_xlfn.IFNA(INDEX('I.KI 2016-17'!V$8:V$391,MATCH($B369,'I.KI 2016-17'!$B$8:$B$391,0)),"")</f>
        <v>0</v>
      </c>
      <c r="Q369" s="156">
        <f>_xlfn.IFNA(INDEX('I.KI 2016-17'!W$8:W$391,MATCH($B369,'I.KI 2016-17'!$B$8:$B$391,0)),"")</f>
        <v>109.492894136921</v>
      </c>
      <c r="R369" s="193">
        <f>_xlfn.IFNA(INDEX('I.KI 2016-17'!X$8:X$391,MATCH($B369,'I.KI 2016-17'!$B$8:$B$391,0)),"")</f>
        <v>15.770517519085001</v>
      </c>
      <c r="S369" s="193">
        <f>_xlfn.IFNA(INDEX('I.KI 2016-17'!Y$8:Y$391,MATCH($B369,'I.KI 2016-17'!$B$8:$B$391,0)),"")</f>
        <v>0</v>
      </c>
      <c r="T369" s="193">
        <f>_xlfn.IFNA(INDEX('I.KI 2016-17'!Z$8:Z$391,MATCH($B369,'I.KI 2016-17'!$B$8:$B$391,0)),"")</f>
        <v>0</v>
      </c>
      <c r="U369" s="157">
        <f>_xlfn.IFNA(INDEX('I.KI 2016-17'!AA$8:AA$391,MATCH($B369,'I.KI 2016-17'!$B$8:$B$391,0)),"")</f>
        <v>0</v>
      </c>
      <c r="V369" s="149"/>
      <c r="W369" s="154">
        <f>_xlfn.IFNA(INDEX('I.KI 2016-17'!$H$8:$H$391,MATCH(B369,'I.KI 2016-17'!$B$8:$B$391,0)),"")</f>
        <v>50.712455335127999</v>
      </c>
      <c r="X369" s="153">
        <f>_xlfn.IFNA(INDEX('I.KI 2016-17'!$I$8:$I$391,MATCH(B369,'I.KI 2016-17'!$B$8:$B$391,0)),"")</f>
        <v>74.550956320878001</v>
      </c>
      <c r="Y369" s="155">
        <f>_xlfn.IFNA(INDEX('I.KI 2016-17'!$G$8:$G$391,MATCH(B369,'I.KI 2016-17'!$B$8:$B$391,0)),"")</f>
        <v>125.263411656006</v>
      </c>
      <c r="Z369" s="149"/>
      <c r="AA369" s="156">
        <f>_xlfn.IFNA(IF($B369=$B$382,0,_xlfn.IFNA(INDEX('I.Supplementary 2017-18'!N$8:N$35,MATCH($B369,'I.Supplementary 2017-18'!$B$8:$B$35,0)),INDEX('I.KI 2017-18'!N$9:N$393,MATCH($B369,'I.KI 2017-18'!$B$9:$B$393,0)))),"")</f>
        <v>33.740731191456064</v>
      </c>
      <c r="AB369" s="193">
        <f>_xlfn.IFNA(IF($B369=$B$382,0,_xlfn.IFNA(INDEX('I.Supplementary 2017-18'!O$8:O$35,MATCH($B369,'I.Supplementary 2017-18'!$B$8:$B$35,0)),INDEX('I.KI 2017-18'!O$9:O$393,MATCH($B369,'I.KI 2017-18'!$B$9:$B$393,0)))),"")</f>
        <v>3.225340919085486</v>
      </c>
      <c r="AC369" s="193">
        <f>_xlfn.IFNA(IF($B369=$B$382,0,_xlfn.IFNA(INDEX('I.Supplementary 2017-18'!P$8:P$35,MATCH($B369,'I.Supplementary 2017-18'!$B$8:$B$35,0)),INDEX('I.KI 2017-18'!P$9:P$393,MATCH($B369,'I.KI 2017-18'!$B$9:$B$393,0)))),"")</f>
        <v>0</v>
      </c>
      <c r="AD369" s="193">
        <f>_xlfn.IFNA(IF($B369=$B$382,0,_xlfn.IFNA(INDEX('I.Supplementary 2017-18'!Q$8:Q$35,MATCH($B369,'I.Supplementary 2017-18'!$B$8:$B$35,0)),INDEX('I.KI 2017-18'!Q$9:Q$393,MATCH($B369,'I.KI 2017-18'!$B$9:$B$393,0)))),"")</f>
        <v>0</v>
      </c>
      <c r="AE369" s="157">
        <f>_xlfn.IFNA(IF($B369=$B$382,0,_xlfn.IFNA(INDEX('I.Supplementary 2017-18'!R$8:R$35,MATCH($B369,'I.Supplementary 2017-18'!$B$8:$B$35,0)),INDEX('I.KI 2017-18'!R$9:R$393,MATCH($B369,'I.KI 2017-18'!$B$9:$B$393,0)))),"")</f>
        <v>0</v>
      </c>
      <c r="AF369" s="156">
        <f>_xlfn.IFNA(IF($B369=$B$382,0,_xlfn.IFNA(INDEX('I.Supplementary 2017-18'!S$8:S$35,MATCH($B369,'I.Supplementary 2017-18'!$B$8:$B$35,0)),INDEX('I.KI 2017-18'!S$9:S$393,MATCH($B369,'I.KI 2017-18'!$B$9:$B$393,0)))),"")</f>
        <v>65.459730344594533</v>
      </c>
      <c r="AG369" s="193">
        <f>_xlfn.IFNA(IF($B369=$B$382,0,_xlfn.IFNA(INDEX('I.Supplementary 2017-18'!T$8:T$35,MATCH($B369,'I.Supplementary 2017-18'!$B$8:$B$35,0)),INDEX('I.KI 2017-18'!T$9:T$393,MATCH($B369,'I.KI 2017-18'!$B$9:$B$393,0)))),"")</f>
        <v>10.613260138458543</v>
      </c>
      <c r="AH369" s="193">
        <f>_xlfn.IFNA(IF($B369=$B$382,0,_xlfn.IFNA(INDEX('I.Supplementary 2017-18'!U$8:U$35,MATCH($B369,'I.Supplementary 2017-18'!$B$8:$B$35,0)),INDEX('I.KI 2017-18'!U$9:U$393,MATCH($B369,'I.KI 2017-18'!$B$9:$B$393,0)))),"")</f>
        <v>0</v>
      </c>
      <c r="AI369" s="193">
        <f>_xlfn.IFNA(IF($B369=$B$382,0,_xlfn.IFNA(INDEX('I.Supplementary 2017-18'!V$8:V$35,MATCH($B369,'I.Supplementary 2017-18'!$B$8:$B$35,0)),INDEX('I.KI 2017-18'!V$9:V$393,MATCH($B369,'I.KI 2017-18'!$B$9:$B$393,0)))),"")</f>
        <v>0</v>
      </c>
      <c r="AJ369" s="157">
        <f>_xlfn.IFNA(IF($B369=$B$382,0,_xlfn.IFNA(INDEX('I.Supplementary 2017-18'!W$8:W$35,MATCH($B369,'I.Supplementary 2017-18'!$B$8:$B$35,0)),INDEX('I.KI 2017-18'!W$9:W$393,MATCH($B369,'I.KI 2017-18'!$B$9:$B$393,0)))),"")</f>
        <v>0</v>
      </c>
      <c r="AK369" s="156">
        <f>_xlfn.IFNA(IF($B369=$B$382,0,_xlfn.IFNA(INDEX('I.Supplementary 2017-18'!X$8:X$35,MATCH($B369,'I.Supplementary 2017-18'!$B$8:$B$35,0)),INDEX('I.KI 2017-18'!X$9:X$393,MATCH($B369,'I.KI 2017-18'!$B$9:$B$393,0)))),"")</f>
        <v>99.200461536050597</v>
      </c>
      <c r="AL369" s="193">
        <f>_xlfn.IFNA(IF($B369=$B$382,0,_xlfn.IFNA(INDEX('I.Supplementary 2017-18'!Y$8:Y$35,MATCH($B369,'I.Supplementary 2017-18'!$B$8:$B$35,0)),INDEX('I.KI 2017-18'!Y$9:Y$393,MATCH($B369,'I.KI 2017-18'!$B$9:$B$393,0)))),"")</f>
        <v>13.838601057544029</v>
      </c>
      <c r="AM369" s="193">
        <f>_xlfn.IFNA(IF($B369=$B$382,0,_xlfn.IFNA(INDEX('I.Supplementary 2017-18'!Z$8:Z$35,MATCH($B369,'I.Supplementary 2017-18'!$B$8:$B$35,0)),INDEX('I.KI 2017-18'!Z$9:Z$393,MATCH($B369,'I.KI 2017-18'!$B$9:$B$393,0)))),"")</f>
        <v>0</v>
      </c>
      <c r="AN369" s="193">
        <f>_xlfn.IFNA(IF($B369=$B$382,0,_xlfn.IFNA(INDEX('I.Supplementary 2017-18'!AA$8:AA$35,MATCH($B369,'I.Supplementary 2017-18'!$B$8:$B$35,0)),INDEX('I.KI 2017-18'!AA$9:AA$393,MATCH($B369,'I.KI 2017-18'!$B$9:$B$393,0)))),"")</f>
        <v>0</v>
      </c>
      <c r="AO369" s="157">
        <f>_xlfn.IFNA(IF($B369=$B$382,0,_xlfn.IFNA(INDEX('I.Supplementary 2017-18'!AB$8:AB$35,MATCH($B369,'I.Supplementary 2017-18'!$B$8:$B$35,0)),INDEX('I.KI 2017-18'!AB$9:AB$393,MATCH($B369,'I.KI 2017-18'!$B$9:$B$393,0)))),"")</f>
        <v>0</v>
      </c>
      <c r="AP369" s="149"/>
      <c r="AQ369" s="156">
        <f>_xlfn.IFNA(IF($B369=$B$381,0,IF($B369=$B$382,0,_xlfn.IFNA(INDEX('I.Supplementary 2017-18'!I$8:I$35,MATCH($B369,'I.Supplementary 2017-18'!$B$8:$B$35,0)),INDEX('I.KI 2017-18'!I$9:I$393,MATCH($B369,'I.KI 2017-18'!$B$9:$B$393,0))))),"")</f>
        <v>36.966072110541553</v>
      </c>
      <c r="AR369" s="149">
        <f>_xlfn.IFNA(IF($B369=$B$381,0,IF($B369=$B$382,0,_xlfn.IFNA(INDEX('I.Supplementary 2017-18'!J$8:J$35,MATCH($B369,'I.Supplementary 2017-18'!$B$8:$B$35,0)),INDEX('I.KI 2017-18'!J$9:J$393,MATCH($B369,'I.KI 2017-18'!$B$9:$B$393,0))))),"")</f>
        <v>76.07299048305309</v>
      </c>
      <c r="AS369" s="157">
        <f>_xlfn.IFNA(IF($B369=$B$381,0,IF($B369=$B$382,0,_xlfn.IFNA(INDEX('I.Supplementary 2017-18'!H$8:H$35,MATCH($B369,'I.Supplementary 2017-18'!$B$8:$B$35,0)),INDEX('I.KI 2017-18'!H$9:H$393,MATCH($B369,'I.KI 2017-18'!$B$9:$B$393,0))))),"")</f>
        <v>113.03906259359465</v>
      </c>
      <c r="AT369" s="149"/>
      <c r="AU369" s="156">
        <f>_xlfn.IFNA(_xlfn.IFNA(INDEX('I.Supplementary 2018-19'!P$8:P$157,MATCH($B369,'I.Supplementary 2018-19'!$B$8:$B$157,0)),INDEX('I.KI 2018-19'!P$9:P$393,MATCH($B369,'I.KI 2018-19'!$B$9:$B$393,0))),"")</f>
        <v>25.924469966397091</v>
      </c>
      <c r="AV369" s="193">
        <f>_xlfn.IFNA(_xlfn.IFNA(INDEX('I.Supplementary 2018-19'!Q$8:Q$157,MATCH($B369,'I.Supplementary 2018-19'!$B$8:$B$157,0)),INDEX('I.KI 2018-19'!Q$9:Q$393,MATCH($B369,'I.KI 2018-19'!$B$9:$B$393,0))),"")</f>
        <v>1.8721958119431119</v>
      </c>
      <c r="AW369" s="193">
        <f>_xlfn.IFNA(_xlfn.IFNA(INDEX('I.Supplementary 2018-19'!R$8:R$157,MATCH($B369,'I.Supplementary 2018-19'!$B$8:$B$157,0)),INDEX('I.KI 2018-19'!R$9:R$393,MATCH($B369,'I.KI 2018-19'!$B$9:$B$393,0))),"")</f>
        <v>0</v>
      </c>
      <c r="AX369" s="193">
        <f>_xlfn.IFNA(_xlfn.IFNA(INDEX('I.Supplementary 2018-19'!S$8:S$157,MATCH($B369,'I.Supplementary 2018-19'!$B$8:$B$157,0)),INDEX('I.KI 2018-19'!S$9:S$393,MATCH($B369,'I.KI 2018-19'!$B$9:$B$393,0))),"")</f>
        <v>0</v>
      </c>
      <c r="AY369" s="157">
        <f>_xlfn.IFNA(_xlfn.IFNA(INDEX('I.Supplementary 2018-19'!T$8:T$157,MATCH($B369,'I.Supplementary 2018-19'!$B$8:$B$157,0)),INDEX('I.KI 2018-19'!T$9:T$393,MATCH($B369,'I.KI 2018-19'!$B$9:$B$393,0))),"")</f>
        <v>0</v>
      </c>
      <c r="AZ369" s="156">
        <f>_xlfn.IFNA(_xlfn.IFNA(INDEX('I.Supplementary 2018-19'!U$8:U$157,MATCH($B369,'I.Supplementary 2018-19'!$B$8:$B$157,0)),INDEX('I.KI 2018-19'!U$9:U$393,MATCH($B369,'I.KI 2018-19'!$B$9:$B$393,0))),"")</f>
        <v>67.426331685419257</v>
      </c>
      <c r="BA369" s="193">
        <f>_xlfn.IFNA(_xlfn.IFNA(INDEX('I.Supplementary 2018-19'!V$8:V$157,MATCH($B369,'I.Supplementary 2018-19'!$B$8:$B$157,0)),INDEX('I.KI 2018-19'!V$9:V$393,MATCH($B369,'I.KI 2018-19'!$B$9:$B$393,0))),"")</f>
        <v>10.932113447339271</v>
      </c>
      <c r="BB369" s="193">
        <f>_xlfn.IFNA(_xlfn.IFNA(INDEX('I.Supplementary 2018-19'!W$8:W$157,MATCH($B369,'I.Supplementary 2018-19'!$B$8:$B$157,0)),INDEX('I.KI 2018-19'!W$9:W$393,MATCH($B369,'I.KI 2018-19'!$B$9:$B$393,0))),"")</f>
        <v>0</v>
      </c>
      <c r="BC369" s="193">
        <f>_xlfn.IFNA(_xlfn.IFNA(INDEX('I.Supplementary 2018-19'!X$8:X$157,MATCH($B369,'I.Supplementary 2018-19'!$B$8:$B$157,0)),INDEX('I.KI 2018-19'!X$9:X$393,MATCH($B369,'I.KI 2018-19'!$B$9:$B$393,0))),"")</f>
        <v>0</v>
      </c>
      <c r="BD369" s="157">
        <f>_xlfn.IFNA(_xlfn.IFNA(INDEX('I.Supplementary 2018-19'!Y$8:Y$157,MATCH($B369,'I.Supplementary 2018-19'!$B$8:$B$157,0)),INDEX('I.KI 2018-19'!Y$9:Y$393,MATCH($B369,'I.KI 2018-19'!$B$9:$B$393,0))),"")</f>
        <v>0</v>
      </c>
      <c r="BE369" s="156">
        <f>_xlfn.IFNA(_xlfn.IFNA(INDEX('I.Supplementary 2018-19'!Z$8:Z$157,MATCH($B369,'I.Supplementary 2018-19'!$B$8:$B$157,0)),INDEX('I.KI 2018-19'!Z$9:Z$393,MATCH($B369,'I.KI 2018-19'!$B$9:$B$393,0))),"")</f>
        <v>93.35080165181634</v>
      </c>
      <c r="BF369" s="193">
        <f>_xlfn.IFNA(_xlfn.IFNA(INDEX('I.Supplementary 2018-19'!AA$8:AA$157,MATCH($B369,'I.Supplementary 2018-19'!$B$8:$B$157,0)),INDEX('I.KI 2018-19'!AA$9:AA$393,MATCH($B369,'I.KI 2018-19'!$B$9:$B$393,0))),"")</f>
        <v>12.804309259282382</v>
      </c>
      <c r="BG369" s="193">
        <f>_xlfn.IFNA(_xlfn.IFNA(INDEX('I.Supplementary 2018-19'!AB$8:AB$157,MATCH($B369,'I.Supplementary 2018-19'!$B$8:$B$157,0)),INDEX('I.KI 2018-19'!AB$9:AB$393,MATCH($B369,'I.KI 2018-19'!$B$9:$B$393,0))),"")</f>
        <v>0</v>
      </c>
      <c r="BH369" s="193">
        <f>_xlfn.IFNA(_xlfn.IFNA(INDEX('I.Supplementary 2018-19'!AC$8:AC$157,MATCH($B369,'I.Supplementary 2018-19'!$B$8:$B$157,0)),INDEX('I.KI 2018-19'!AC$9:AC$393,MATCH($B369,'I.KI 2018-19'!$B$9:$B$393,0))),"")</f>
        <v>0</v>
      </c>
      <c r="BI369" s="157">
        <f>_xlfn.IFNA(_xlfn.IFNA(INDEX('I.Supplementary 2018-19'!AD$8:AD$157,MATCH($B369,'I.Supplementary 2018-19'!$B$8:$B$157,0)),INDEX('I.KI 2018-19'!AD$9:AD$393,MATCH($B369,'I.KI 2018-19'!$B$9:$B$393,0))),"")</f>
        <v>0</v>
      </c>
      <c r="BJ369" s="149"/>
      <c r="BK369" s="156">
        <f>_xlfn.IFNA(IF($B369=$B$381,0,IF($B369=$B$382,0,_xlfn.IFNA(INDEX('I.Supplementary 2018-19'!I$8:I$157,MATCH($B369,'I.Supplementary 2018-19'!$B$8:$B$157,0)),INDEX('I.KI 2018-19'!I$9:I$393,MATCH($B369,'I.KI 2018-19'!$B$9:$B$393,0))))),"")</f>
        <v>27.796665778340206</v>
      </c>
      <c r="BL369" s="149">
        <f>_xlfn.IFNA(IF($B369=$B$381,0,IF($B369=$B$382,0,_xlfn.IFNA(INDEX('I.Supplementary 2018-19'!J$8:J$157,MATCH($B369,'I.Supplementary 2018-19'!$B$8:$B$157,0)),INDEX('I.KI 2018-19'!J$9:J$393,MATCH($B369,'I.KI 2018-19'!$B$9:$B$393,0))))),"")</f>
        <v>78.358445132758533</v>
      </c>
      <c r="BM369" s="157">
        <f>_xlfn.IFNA(IF($B369=$B$381,0,IF($B369=$B$382,0,_xlfn.IFNA(INDEX('I.Supplementary 2018-19'!H$8:H$157,MATCH($B369,'I.Supplementary 2018-19'!$B$8:$B$157,0)),INDEX('I.KI 2018-19'!H$9:H$393,MATCH($B369,'I.KI 2018-19'!$B$9:$B$393,0))))),"")</f>
        <v>106.15511091109875</v>
      </c>
    </row>
    <row r="370" spans="2:65">
      <c r="B370" s="121" t="str">
        <f>'Calculations for 2021-22'!B370</f>
        <v>E3641</v>
      </c>
      <c r="C370" s="160" t="str">
        <f>'Calculations for 2021-22'!D370</f>
        <v>E3641</v>
      </c>
      <c r="D370" t="str">
        <f>'Calculations for 2021-22'!E370</f>
        <v>SD</v>
      </c>
      <c r="E370">
        <f>'Calculations for 2021-22'!F370</f>
        <v>0</v>
      </c>
      <c r="F370" s="120" t="str">
        <f>'Calculations for 2021-22'!H370</f>
        <v>Woking</v>
      </c>
      <c r="G370" s="156">
        <f>_xlfn.IFNA(INDEX('I.KI 2016-17'!M$8:M$391,MATCH($B370,'I.KI 2016-17'!$B$8:$B$391,0)),"")</f>
        <v>0</v>
      </c>
      <c r="H370" s="149">
        <f>_xlfn.IFNA(INDEX('I.KI 2016-17'!N$8:N$391,MATCH($B370,'I.KI 2016-17'!$B$8:$B$391,0)),"")</f>
        <v>0.58762208807600003</v>
      </c>
      <c r="I370" s="149">
        <f>_xlfn.IFNA(INDEX('I.KI 2016-17'!O$8:O$391,MATCH($B370,'I.KI 2016-17'!$B$8:$B$391,0)),"")</f>
        <v>0</v>
      </c>
      <c r="J370" s="149">
        <f>_xlfn.IFNA(INDEX('I.KI 2016-17'!P$8:P$391,MATCH($B370,'I.KI 2016-17'!$B$8:$B$391,0)),"")</f>
        <v>0</v>
      </c>
      <c r="K370" s="157">
        <f>_xlfn.IFNA(INDEX('I.KI 2016-17'!Q$8:Q$391,MATCH($B370,'I.KI 2016-17'!$B$8:$B$391,0)),"")</f>
        <v>0</v>
      </c>
      <c r="L370" s="156">
        <f>_xlfn.IFNA(INDEX('I.KI 2016-17'!R$8:R$391,MATCH($B370,'I.KI 2016-17'!$B$8:$B$391,0)),"")</f>
        <v>0</v>
      </c>
      <c r="M370" s="193">
        <f>_xlfn.IFNA(INDEX('I.KI 2016-17'!S$8:S$391,MATCH($B370,'I.KI 2016-17'!$B$8:$B$391,0)),"")</f>
        <v>1.9535734637209998</v>
      </c>
      <c r="N370" s="193">
        <f>_xlfn.IFNA(INDEX('I.KI 2016-17'!T$8:T$391,MATCH($B370,'I.KI 2016-17'!$B$8:$B$391,0)),"")</f>
        <v>0</v>
      </c>
      <c r="O370" s="193">
        <f>_xlfn.IFNA(INDEX('I.KI 2016-17'!U$8:U$391,MATCH($B370,'I.KI 2016-17'!$B$8:$B$391,0)),"")</f>
        <v>0</v>
      </c>
      <c r="P370" s="157">
        <f>_xlfn.IFNA(INDEX('I.KI 2016-17'!V$8:V$391,MATCH($B370,'I.KI 2016-17'!$B$8:$B$391,0)),"")</f>
        <v>0</v>
      </c>
      <c r="Q370" s="156">
        <f>_xlfn.IFNA(INDEX('I.KI 2016-17'!W$8:W$391,MATCH($B370,'I.KI 2016-17'!$B$8:$B$391,0)),"")</f>
        <v>0</v>
      </c>
      <c r="R370" s="193">
        <f>_xlfn.IFNA(INDEX('I.KI 2016-17'!X$8:X$391,MATCH($B370,'I.KI 2016-17'!$B$8:$B$391,0)),"")</f>
        <v>2.5411955517969997</v>
      </c>
      <c r="S370" s="193">
        <f>_xlfn.IFNA(INDEX('I.KI 2016-17'!Y$8:Y$391,MATCH($B370,'I.KI 2016-17'!$B$8:$B$391,0)),"")</f>
        <v>0</v>
      </c>
      <c r="T370" s="193">
        <f>_xlfn.IFNA(INDEX('I.KI 2016-17'!Z$8:Z$391,MATCH($B370,'I.KI 2016-17'!$B$8:$B$391,0)),"")</f>
        <v>0</v>
      </c>
      <c r="U370" s="157">
        <f>_xlfn.IFNA(INDEX('I.KI 2016-17'!AA$8:AA$391,MATCH($B370,'I.KI 2016-17'!$B$8:$B$391,0)),"")</f>
        <v>0</v>
      </c>
      <c r="V370" s="149"/>
      <c r="W370" s="154">
        <f>_xlfn.IFNA(INDEX('I.KI 2016-17'!$H$8:$H$391,MATCH(B370,'I.KI 2016-17'!$B$8:$B$391,0)),"")</f>
        <v>0.58762208807600003</v>
      </c>
      <c r="X370" s="153">
        <f>_xlfn.IFNA(INDEX('I.KI 2016-17'!$I$8:$I$391,MATCH(B370,'I.KI 2016-17'!$B$8:$B$391,0)),"")</f>
        <v>1.9535734637209998</v>
      </c>
      <c r="Y370" s="155">
        <f>_xlfn.IFNA(INDEX('I.KI 2016-17'!$G$8:$G$391,MATCH(B370,'I.KI 2016-17'!$B$8:$B$391,0)),"")</f>
        <v>2.5411955517969997</v>
      </c>
      <c r="Z370" s="149"/>
      <c r="AA370" s="156">
        <f>_xlfn.IFNA(IF($B370=$B$382,0,_xlfn.IFNA(INDEX('I.Supplementary 2017-18'!N$8:N$35,MATCH($B370,'I.Supplementary 2017-18'!$B$8:$B$35,0)),INDEX('I.KI 2017-18'!N$9:N$393,MATCH($B370,'I.KI 2017-18'!$B$9:$B$393,0)))),"")</f>
        <v>0</v>
      </c>
      <c r="AB370" s="193">
        <f>_xlfn.IFNA(IF($B370=$B$382,0,_xlfn.IFNA(INDEX('I.Supplementary 2017-18'!O$8:O$35,MATCH($B370,'I.Supplementary 2017-18'!$B$8:$B$35,0)),INDEX('I.KI 2017-18'!O$9:O$393,MATCH($B370,'I.KI 2017-18'!$B$9:$B$393,0)))),"")</f>
        <v>0</v>
      </c>
      <c r="AC370" s="193">
        <f>_xlfn.IFNA(IF($B370=$B$382,0,_xlfn.IFNA(INDEX('I.Supplementary 2017-18'!P$8:P$35,MATCH($B370,'I.Supplementary 2017-18'!$B$8:$B$35,0)),INDEX('I.KI 2017-18'!P$9:P$393,MATCH($B370,'I.KI 2017-18'!$B$9:$B$393,0)))),"")</f>
        <v>0</v>
      </c>
      <c r="AD370" s="193">
        <f>_xlfn.IFNA(IF($B370=$B$382,0,_xlfn.IFNA(INDEX('I.Supplementary 2017-18'!Q$8:Q$35,MATCH($B370,'I.Supplementary 2017-18'!$B$8:$B$35,0)),INDEX('I.KI 2017-18'!Q$9:Q$393,MATCH($B370,'I.KI 2017-18'!$B$9:$B$393,0)))),"")</f>
        <v>0</v>
      </c>
      <c r="AE370" s="157">
        <f>_xlfn.IFNA(IF($B370=$B$382,0,_xlfn.IFNA(INDEX('I.Supplementary 2017-18'!R$8:R$35,MATCH($B370,'I.Supplementary 2017-18'!$B$8:$B$35,0)),INDEX('I.KI 2017-18'!R$9:R$393,MATCH($B370,'I.KI 2017-18'!$B$9:$B$393,0)))),"")</f>
        <v>0</v>
      </c>
      <c r="AF370" s="156">
        <f>_xlfn.IFNA(IF($B370=$B$382,0,_xlfn.IFNA(INDEX('I.Supplementary 2017-18'!S$8:S$35,MATCH($B370,'I.Supplementary 2017-18'!$B$8:$B$35,0)),INDEX('I.KI 2017-18'!S$9:S$393,MATCH($B370,'I.KI 2017-18'!$B$9:$B$393,0)))),"")</f>
        <v>0</v>
      </c>
      <c r="AG370" s="193">
        <f>_xlfn.IFNA(IF($B370=$B$382,0,_xlfn.IFNA(INDEX('I.Supplementary 2017-18'!T$8:T$35,MATCH($B370,'I.Supplementary 2017-18'!$B$8:$B$35,0)),INDEX('I.KI 2017-18'!T$9:T$393,MATCH($B370,'I.KI 2017-18'!$B$9:$B$393,0)))),"")</f>
        <v>1.9934576677183853</v>
      </c>
      <c r="AH370" s="193">
        <f>_xlfn.IFNA(IF($B370=$B$382,0,_xlfn.IFNA(INDEX('I.Supplementary 2017-18'!U$8:U$35,MATCH($B370,'I.Supplementary 2017-18'!$B$8:$B$35,0)),INDEX('I.KI 2017-18'!U$9:U$393,MATCH($B370,'I.KI 2017-18'!$B$9:$B$393,0)))),"")</f>
        <v>0</v>
      </c>
      <c r="AI370" s="193">
        <f>_xlfn.IFNA(IF($B370=$B$382,0,_xlfn.IFNA(INDEX('I.Supplementary 2017-18'!V$8:V$35,MATCH($B370,'I.Supplementary 2017-18'!$B$8:$B$35,0)),INDEX('I.KI 2017-18'!V$9:V$393,MATCH($B370,'I.KI 2017-18'!$B$9:$B$393,0)))),"")</f>
        <v>0</v>
      </c>
      <c r="AJ370" s="157">
        <f>_xlfn.IFNA(IF($B370=$B$382,0,_xlfn.IFNA(INDEX('I.Supplementary 2017-18'!W$8:W$35,MATCH($B370,'I.Supplementary 2017-18'!$B$8:$B$35,0)),INDEX('I.KI 2017-18'!W$9:W$393,MATCH($B370,'I.KI 2017-18'!$B$9:$B$393,0)))),"")</f>
        <v>0</v>
      </c>
      <c r="AK370" s="156">
        <f>_xlfn.IFNA(IF($B370=$B$382,0,_xlfn.IFNA(INDEX('I.Supplementary 2017-18'!X$8:X$35,MATCH($B370,'I.Supplementary 2017-18'!$B$8:$B$35,0)),INDEX('I.KI 2017-18'!X$9:X$393,MATCH($B370,'I.KI 2017-18'!$B$9:$B$393,0)))),"")</f>
        <v>0</v>
      </c>
      <c r="AL370" s="193">
        <f>_xlfn.IFNA(IF($B370=$B$382,0,_xlfn.IFNA(INDEX('I.Supplementary 2017-18'!Y$8:Y$35,MATCH($B370,'I.Supplementary 2017-18'!$B$8:$B$35,0)),INDEX('I.KI 2017-18'!Y$9:Y$393,MATCH($B370,'I.KI 2017-18'!$B$9:$B$393,0)))),"")</f>
        <v>1.9934576677183853</v>
      </c>
      <c r="AM370" s="193">
        <f>_xlfn.IFNA(IF($B370=$B$382,0,_xlfn.IFNA(INDEX('I.Supplementary 2017-18'!Z$8:Z$35,MATCH($B370,'I.Supplementary 2017-18'!$B$8:$B$35,0)),INDEX('I.KI 2017-18'!Z$9:Z$393,MATCH($B370,'I.KI 2017-18'!$B$9:$B$393,0)))),"")</f>
        <v>0</v>
      </c>
      <c r="AN370" s="193">
        <f>_xlfn.IFNA(IF($B370=$B$382,0,_xlfn.IFNA(INDEX('I.Supplementary 2017-18'!AA$8:AA$35,MATCH($B370,'I.Supplementary 2017-18'!$B$8:$B$35,0)),INDEX('I.KI 2017-18'!AA$9:AA$393,MATCH($B370,'I.KI 2017-18'!$B$9:$B$393,0)))),"")</f>
        <v>0</v>
      </c>
      <c r="AO370" s="157">
        <f>_xlfn.IFNA(IF($B370=$B$382,0,_xlfn.IFNA(INDEX('I.Supplementary 2017-18'!AB$8:AB$35,MATCH($B370,'I.Supplementary 2017-18'!$B$8:$B$35,0)),INDEX('I.KI 2017-18'!AB$9:AB$393,MATCH($B370,'I.KI 2017-18'!$B$9:$B$393,0)))),"")</f>
        <v>0</v>
      </c>
      <c r="AP370" s="149"/>
      <c r="AQ370" s="156">
        <f>_xlfn.IFNA(IF($B370=$B$381,0,IF($B370=$B$382,0,_xlfn.IFNA(INDEX('I.Supplementary 2017-18'!I$8:I$35,MATCH($B370,'I.Supplementary 2017-18'!$B$8:$B$35,0)),INDEX('I.KI 2017-18'!I$9:I$393,MATCH($B370,'I.KI 2017-18'!$B$9:$B$393,0))))),"")</f>
        <v>0</v>
      </c>
      <c r="AR370" s="149">
        <f>_xlfn.IFNA(IF($B370=$B$381,0,IF($B370=$B$382,0,_xlfn.IFNA(INDEX('I.Supplementary 2017-18'!J$8:J$35,MATCH($B370,'I.Supplementary 2017-18'!$B$8:$B$35,0)),INDEX('I.KI 2017-18'!J$9:J$393,MATCH($B370,'I.KI 2017-18'!$B$9:$B$393,0))))),"")</f>
        <v>1.9934576677183853</v>
      </c>
      <c r="AS370" s="157">
        <f>_xlfn.IFNA(IF($B370=$B$381,0,IF($B370=$B$382,0,_xlfn.IFNA(INDEX('I.Supplementary 2017-18'!H$8:H$35,MATCH($B370,'I.Supplementary 2017-18'!$B$8:$B$35,0)),INDEX('I.KI 2017-18'!H$9:H$393,MATCH($B370,'I.KI 2017-18'!$B$9:$B$393,0))))),"")</f>
        <v>1.9934576677183853</v>
      </c>
      <c r="AT370" s="149"/>
      <c r="AU370" s="156">
        <f>_xlfn.IFNA(_xlfn.IFNA(INDEX('I.Supplementary 2018-19'!P$8:P$157,MATCH($B370,'I.Supplementary 2018-19'!$B$8:$B$157,0)),INDEX('I.KI 2018-19'!P$9:P$393,MATCH($B370,'I.KI 2018-19'!$B$9:$B$393,0))),"")</f>
        <v>0</v>
      </c>
      <c r="AV370" s="193">
        <f>_xlfn.IFNA(_xlfn.IFNA(INDEX('I.Supplementary 2018-19'!Q$8:Q$157,MATCH($B370,'I.Supplementary 2018-19'!$B$8:$B$157,0)),INDEX('I.KI 2018-19'!Q$9:Q$393,MATCH($B370,'I.KI 2018-19'!$B$9:$B$393,0))),"")</f>
        <v>0</v>
      </c>
      <c r="AW370" s="193">
        <f>_xlfn.IFNA(_xlfn.IFNA(INDEX('I.Supplementary 2018-19'!R$8:R$157,MATCH($B370,'I.Supplementary 2018-19'!$B$8:$B$157,0)),INDEX('I.KI 2018-19'!R$9:R$393,MATCH($B370,'I.KI 2018-19'!$B$9:$B$393,0))),"")</f>
        <v>0</v>
      </c>
      <c r="AX370" s="193">
        <f>_xlfn.IFNA(_xlfn.IFNA(INDEX('I.Supplementary 2018-19'!S$8:S$157,MATCH($B370,'I.Supplementary 2018-19'!$B$8:$B$157,0)),INDEX('I.KI 2018-19'!S$9:S$393,MATCH($B370,'I.KI 2018-19'!$B$9:$B$393,0))),"")</f>
        <v>0</v>
      </c>
      <c r="AY370" s="157">
        <f>_xlfn.IFNA(_xlfn.IFNA(INDEX('I.Supplementary 2018-19'!T$8:T$157,MATCH($B370,'I.Supplementary 2018-19'!$B$8:$B$157,0)),INDEX('I.KI 2018-19'!T$9:T$393,MATCH($B370,'I.KI 2018-19'!$B$9:$B$393,0))),"")</f>
        <v>0</v>
      </c>
      <c r="AZ370" s="156">
        <f>_xlfn.IFNA(_xlfn.IFNA(INDEX('I.Supplementary 2018-19'!U$8:U$157,MATCH($B370,'I.Supplementary 2018-19'!$B$8:$B$157,0)),INDEX('I.KI 2018-19'!U$9:U$393,MATCH($B370,'I.KI 2018-19'!$B$9:$B$393,0))),"")</f>
        <v>0</v>
      </c>
      <c r="BA370" s="193">
        <f>_xlfn.IFNA(_xlfn.IFNA(INDEX('I.Supplementary 2018-19'!V$8:V$157,MATCH($B370,'I.Supplementary 2018-19'!$B$8:$B$157,0)),INDEX('I.KI 2018-19'!V$9:V$393,MATCH($B370,'I.KI 2018-19'!$B$9:$B$393,0))),"")</f>
        <v>2.0533469538730147</v>
      </c>
      <c r="BB370" s="193">
        <f>_xlfn.IFNA(_xlfn.IFNA(INDEX('I.Supplementary 2018-19'!W$8:W$157,MATCH($B370,'I.Supplementary 2018-19'!$B$8:$B$157,0)),INDEX('I.KI 2018-19'!W$9:W$393,MATCH($B370,'I.KI 2018-19'!$B$9:$B$393,0))),"")</f>
        <v>0</v>
      </c>
      <c r="BC370" s="193">
        <f>_xlfn.IFNA(_xlfn.IFNA(INDEX('I.Supplementary 2018-19'!X$8:X$157,MATCH($B370,'I.Supplementary 2018-19'!$B$8:$B$157,0)),INDEX('I.KI 2018-19'!X$9:X$393,MATCH($B370,'I.KI 2018-19'!$B$9:$B$393,0))),"")</f>
        <v>0</v>
      </c>
      <c r="BD370" s="157">
        <f>_xlfn.IFNA(_xlfn.IFNA(INDEX('I.Supplementary 2018-19'!Y$8:Y$157,MATCH($B370,'I.Supplementary 2018-19'!$B$8:$B$157,0)),INDEX('I.KI 2018-19'!Y$9:Y$393,MATCH($B370,'I.KI 2018-19'!$B$9:$B$393,0))),"")</f>
        <v>0</v>
      </c>
      <c r="BE370" s="156">
        <f>_xlfn.IFNA(_xlfn.IFNA(INDEX('I.Supplementary 2018-19'!Z$8:Z$157,MATCH($B370,'I.Supplementary 2018-19'!$B$8:$B$157,0)),INDEX('I.KI 2018-19'!Z$9:Z$393,MATCH($B370,'I.KI 2018-19'!$B$9:$B$393,0))),"")</f>
        <v>0</v>
      </c>
      <c r="BF370" s="193">
        <f>_xlfn.IFNA(_xlfn.IFNA(INDEX('I.Supplementary 2018-19'!AA$8:AA$157,MATCH($B370,'I.Supplementary 2018-19'!$B$8:$B$157,0)),INDEX('I.KI 2018-19'!AA$9:AA$393,MATCH($B370,'I.KI 2018-19'!$B$9:$B$393,0))),"")</f>
        <v>2.0533469538730147</v>
      </c>
      <c r="BG370" s="193">
        <f>_xlfn.IFNA(_xlfn.IFNA(INDEX('I.Supplementary 2018-19'!AB$8:AB$157,MATCH($B370,'I.Supplementary 2018-19'!$B$8:$B$157,0)),INDEX('I.KI 2018-19'!AB$9:AB$393,MATCH($B370,'I.KI 2018-19'!$B$9:$B$393,0))),"")</f>
        <v>0</v>
      </c>
      <c r="BH370" s="193">
        <f>_xlfn.IFNA(_xlfn.IFNA(INDEX('I.Supplementary 2018-19'!AC$8:AC$157,MATCH($B370,'I.Supplementary 2018-19'!$B$8:$B$157,0)),INDEX('I.KI 2018-19'!AC$9:AC$393,MATCH($B370,'I.KI 2018-19'!$B$9:$B$393,0))),"")</f>
        <v>0</v>
      </c>
      <c r="BI370" s="157">
        <f>_xlfn.IFNA(_xlfn.IFNA(INDEX('I.Supplementary 2018-19'!AD$8:AD$157,MATCH($B370,'I.Supplementary 2018-19'!$B$8:$B$157,0)),INDEX('I.KI 2018-19'!AD$9:AD$393,MATCH($B370,'I.KI 2018-19'!$B$9:$B$393,0))),"")</f>
        <v>0</v>
      </c>
      <c r="BJ370" s="149"/>
      <c r="BK370" s="156">
        <f>_xlfn.IFNA(IF($B370=$B$381,0,IF($B370=$B$382,0,_xlfn.IFNA(INDEX('I.Supplementary 2018-19'!I$8:I$157,MATCH($B370,'I.Supplementary 2018-19'!$B$8:$B$157,0)),INDEX('I.KI 2018-19'!I$9:I$393,MATCH($B370,'I.KI 2018-19'!$B$9:$B$393,0))))),"")</f>
        <v>0</v>
      </c>
      <c r="BL370" s="149">
        <f>_xlfn.IFNA(IF($B370=$B$381,0,IF($B370=$B$382,0,_xlfn.IFNA(INDEX('I.Supplementary 2018-19'!J$8:J$157,MATCH($B370,'I.Supplementary 2018-19'!$B$8:$B$157,0)),INDEX('I.KI 2018-19'!J$9:J$393,MATCH($B370,'I.KI 2018-19'!$B$9:$B$393,0))))),"")</f>
        <v>2.0533469538730147</v>
      </c>
      <c r="BM370" s="157">
        <f>_xlfn.IFNA(IF($B370=$B$381,0,IF($B370=$B$382,0,_xlfn.IFNA(INDEX('I.Supplementary 2018-19'!H$8:H$157,MATCH($B370,'I.Supplementary 2018-19'!$B$8:$B$157,0)),INDEX('I.KI 2018-19'!H$9:H$393,MATCH($B370,'I.KI 2018-19'!$B$9:$B$393,0))))),"")</f>
        <v>2.0533469538730147</v>
      </c>
    </row>
    <row r="371" spans="2:65">
      <c r="B371" s="121" t="str">
        <f>'Calculations for 2021-22'!B371</f>
        <v>E0306</v>
      </c>
      <c r="C371" s="160" t="str">
        <f>'Calculations for 2021-22'!D371</f>
        <v>E0306</v>
      </c>
      <c r="D371" t="str">
        <f>'Calculations for 2021-22'!E371</f>
        <v>UNINFIR</v>
      </c>
      <c r="E371" t="str">
        <f>'Calculations for 2021-22'!F371</f>
        <v>P1916</v>
      </c>
      <c r="F371" s="120" t="str">
        <f>'Calculations for 2021-22'!H371</f>
        <v>Wokingham</v>
      </c>
      <c r="G371" s="156">
        <f>_xlfn.IFNA(INDEX('I.KI 2016-17'!M$8:M$391,MATCH($B371,'I.KI 2016-17'!$B$8:$B$391,0)),"")</f>
        <v>6.1175322909779997</v>
      </c>
      <c r="H371" s="149">
        <f>_xlfn.IFNA(INDEX('I.KI 2016-17'!N$8:N$391,MATCH($B371,'I.KI 2016-17'!$B$8:$B$391,0)),"")</f>
        <v>2.787840556E-2</v>
      </c>
      <c r="I371" s="149">
        <f>_xlfn.IFNA(INDEX('I.KI 2016-17'!O$8:O$391,MATCH($B371,'I.KI 2016-17'!$B$8:$B$391,0)),"")</f>
        <v>0</v>
      </c>
      <c r="J371" s="149">
        <f>_xlfn.IFNA(INDEX('I.KI 2016-17'!P$8:P$391,MATCH($B371,'I.KI 2016-17'!$B$8:$B$391,0)),"")</f>
        <v>0</v>
      </c>
      <c r="K371" s="157">
        <f>_xlfn.IFNA(INDEX('I.KI 2016-17'!Q$8:Q$391,MATCH($B371,'I.KI 2016-17'!$B$8:$B$391,0)),"")</f>
        <v>0</v>
      </c>
      <c r="L371" s="156">
        <f>_xlfn.IFNA(INDEX('I.KI 2016-17'!R$8:R$391,MATCH($B371,'I.KI 2016-17'!$B$8:$B$391,0)),"")</f>
        <v>6.1711935893750001</v>
      </c>
      <c r="M371" s="193">
        <f>_xlfn.IFNA(INDEX('I.KI 2016-17'!S$8:S$391,MATCH($B371,'I.KI 2016-17'!$B$8:$B$391,0)),"")</f>
        <v>6.7524426637300001</v>
      </c>
      <c r="N371" s="193">
        <f>_xlfn.IFNA(INDEX('I.KI 2016-17'!T$8:T$391,MATCH($B371,'I.KI 2016-17'!$B$8:$B$391,0)),"")</f>
        <v>0</v>
      </c>
      <c r="O371" s="193">
        <f>_xlfn.IFNA(INDEX('I.KI 2016-17'!U$8:U$391,MATCH($B371,'I.KI 2016-17'!$B$8:$B$391,0)),"")</f>
        <v>0</v>
      </c>
      <c r="P371" s="157">
        <f>_xlfn.IFNA(INDEX('I.KI 2016-17'!V$8:V$391,MATCH($B371,'I.KI 2016-17'!$B$8:$B$391,0)),"")</f>
        <v>0</v>
      </c>
      <c r="Q371" s="156">
        <f>_xlfn.IFNA(INDEX('I.KI 2016-17'!W$8:W$391,MATCH($B371,'I.KI 2016-17'!$B$8:$B$391,0)),"")</f>
        <v>12.288725880352999</v>
      </c>
      <c r="R371" s="193">
        <f>_xlfn.IFNA(INDEX('I.KI 2016-17'!X$8:X$391,MATCH($B371,'I.KI 2016-17'!$B$8:$B$391,0)),"")</f>
        <v>6.7803210692900002</v>
      </c>
      <c r="S371" s="193">
        <f>_xlfn.IFNA(INDEX('I.KI 2016-17'!Y$8:Y$391,MATCH($B371,'I.KI 2016-17'!$B$8:$B$391,0)),"")</f>
        <v>0</v>
      </c>
      <c r="T371" s="193">
        <f>_xlfn.IFNA(INDEX('I.KI 2016-17'!Z$8:Z$391,MATCH($B371,'I.KI 2016-17'!$B$8:$B$391,0)),"")</f>
        <v>0</v>
      </c>
      <c r="U371" s="157">
        <f>_xlfn.IFNA(INDEX('I.KI 2016-17'!AA$8:AA$391,MATCH($B371,'I.KI 2016-17'!$B$8:$B$391,0)),"")</f>
        <v>0</v>
      </c>
      <c r="V371" s="149"/>
      <c r="W371" s="154">
        <f>_xlfn.IFNA(INDEX('I.KI 2016-17'!$H$8:$H$391,MATCH(B371,'I.KI 2016-17'!$B$8:$B$391,0)),"")</f>
        <v>6.1454106965379998</v>
      </c>
      <c r="X371" s="153">
        <f>_xlfn.IFNA(INDEX('I.KI 2016-17'!$I$8:$I$391,MATCH(B371,'I.KI 2016-17'!$B$8:$B$391,0)),"")</f>
        <v>12.923636253105</v>
      </c>
      <c r="Y371" s="155">
        <f>_xlfn.IFNA(INDEX('I.KI 2016-17'!$G$8:$G$391,MATCH(B371,'I.KI 2016-17'!$B$8:$B$391,0)),"")</f>
        <v>19.069046949642999</v>
      </c>
      <c r="Z371" s="149"/>
      <c r="AA371" s="156">
        <f>_xlfn.IFNA(IF($B371=$B$382,0,_xlfn.IFNA(INDEX('I.Supplementary 2017-18'!N$8:N$35,MATCH($B371,'I.Supplementary 2017-18'!$B$8:$B$35,0)),INDEX('I.KI 2017-18'!N$9:N$393,MATCH($B371,'I.KI 2017-18'!$B$9:$B$393,0)))),"")</f>
        <v>4.6368339523065742</v>
      </c>
      <c r="AB371" s="193">
        <f>_xlfn.IFNA(IF($B371=$B$382,0,_xlfn.IFNA(INDEX('I.Supplementary 2017-18'!O$8:O$35,MATCH($B371,'I.Supplementary 2017-18'!$B$8:$B$35,0)),INDEX('I.KI 2017-18'!O$9:O$393,MATCH($B371,'I.KI 2017-18'!$B$9:$B$393,0)))),"")</f>
        <v>-4.4792506927183267</v>
      </c>
      <c r="AC371" s="193">
        <f>_xlfn.IFNA(IF($B371=$B$382,0,_xlfn.IFNA(INDEX('I.Supplementary 2017-18'!P$8:P$35,MATCH($B371,'I.Supplementary 2017-18'!$B$8:$B$35,0)),INDEX('I.KI 2017-18'!P$9:P$393,MATCH($B371,'I.KI 2017-18'!$B$9:$B$393,0)))),"")</f>
        <v>0</v>
      </c>
      <c r="AD371" s="193">
        <f>_xlfn.IFNA(IF($B371=$B$382,0,_xlfn.IFNA(INDEX('I.Supplementary 2017-18'!Q$8:Q$35,MATCH($B371,'I.Supplementary 2017-18'!$B$8:$B$35,0)),INDEX('I.KI 2017-18'!Q$9:Q$393,MATCH($B371,'I.KI 2017-18'!$B$9:$B$393,0)))),"")</f>
        <v>0</v>
      </c>
      <c r="AE371" s="157">
        <f>_xlfn.IFNA(IF($B371=$B$382,0,_xlfn.IFNA(INDEX('I.Supplementary 2017-18'!R$8:R$35,MATCH($B371,'I.Supplementary 2017-18'!$B$8:$B$35,0)),INDEX('I.KI 2017-18'!R$9:R$393,MATCH($B371,'I.KI 2017-18'!$B$9:$B$393,0)))),"")</f>
        <v>0</v>
      </c>
      <c r="AF371" s="156">
        <f>_xlfn.IFNA(IF($B371=$B$382,0,_xlfn.IFNA(INDEX('I.Supplementary 2017-18'!S$8:S$35,MATCH($B371,'I.Supplementary 2017-18'!$B$8:$B$35,0)),INDEX('I.KI 2017-18'!S$9:S$393,MATCH($B371,'I.KI 2017-18'!$B$9:$B$393,0)))),"")</f>
        <v>6.2971848298360458</v>
      </c>
      <c r="AG371" s="193">
        <f>_xlfn.IFNA(IF($B371=$B$382,0,_xlfn.IFNA(INDEX('I.Supplementary 2017-18'!T$8:T$35,MATCH($B371,'I.Supplementary 2017-18'!$B$8:$B$35,0)),INDEX('I.KI 2017-18'!T$9:T$393,MATCH($B371,'I.KI 2017-18'!$B$9:$B$393,0)))),"")</f>
        <v>6.8903006996227925</v>
      </c>
      <c r="AH371" s="193">
        <f>_xlfn.IFNA(IF($B371=$B$382,0,_xlfn.IFNA(INDEX('I.Supplementary 2017-18'!U$8:U$35,MATCH($B371,'I.Supplementary 2017-18'!$B$8:$B$35,0)),INDEX('I.KI 2017-18'!U$9:U$393,MATCH($B371,'I.KI 2017-18'!$B$9:$B$393,0)))),"")</f>
        <v>0</v>
      </c>
      <c r="AI371" s="193">
        <f>_xlfn.IFNA(IF($B371=$B$382,0,_xlfn.IFNA(INDEX('I.Supplementary 2017-18'!V$8:V$35,MATCH($B371,'I.Supplementary 2017-18'!$B$8:$B$35,0)),INDEX('I.KI 2017-18'!V$9:V$393,MATCH($B371,'I.KI 2017-18'!$B$9:$B$393,0)))),"")</f>
        <v>0</v>
      </c>
      <c r="AJ371" s="157">
        <f>_xlfn.IFNA(IF($B371=$B$382,0,_xlfn.IFNA(INDEX('I.Supplementary 2017-18'!W$8:W$35,MATCH($B371,'I.Supplementary 2017-18'!$B$8:$B$35,0)),INDEX('I.KI 2017-18'!W$9:W$393,MATCH($B371,'I.KI 2017-18'!$B$9:$B$393,0)))),"")</f>
        <v>0</v>
      </c>
      <c r="AK371" s="156">
        <f>_xlfn.IFNA(IF($B371=$B$382,0,_xlfn.IFNA(INDEX('I.Supplementary 2017-18'!X$8:X$35,MATCH($B371,'I.Supplementary 2017-18'!$B$8:$B$35,0)),INDEX('I.KI 2017-18'!X$9:X$393,MATCH($B371,'I.KI 2017-18'!$B$9:$B$393,0)))),"")</f>
        <v>10.934018782142619</v>
      </c>
      <c r="AL371" s="193">
        <f>_xlfn.IFNA(IF($B371=$B$382,0,_xlfn.IFNA(INDEX('I.Supplementary 2017-18'!Y$8:Y$35,MATCH($B371,'I.Supplementary 2017-18'!$B$8:$B$35,0)),INDEX('I.KI 2017-18'!Y$9:Y$393,MATCH($B371,'I.KI 2017-18'!$B$9:$B$393,0)))),"")</f>
        <v>2.4110500069044658</v>
      </c>
      <c r="AM371" s="193">
        <f>_xlfn.IFNA(IF($B371=$B$382,0,_xlfn.IFNA(INDEX('I.Supplementary 2017-18'!Z$8:Z$35,MATCH($B371,'I.Supplementary 2017-18'!$B$8:$B$35,0)),INDEX('I.KI 2017-18'!Z$9:Z$393,MATCH($B371,'I.KI 2017-18'!$B$9:$B$393,0)))),"")</f>
        <v>0</v>
      </c>
      <c r="AN371" s="193">
        <f>_xlfn.IFNA(IF($B371=$B$382,0,_xlfn.IFNA(INDEX('I.Supplementary 2017-18'!AA$8:AA$35,MATCH($B371,'I.Supplementary 2017-18'!$B$8:$B$35,0)),INDEX('I.KI 2017-18'!AA$9:AA$393,MATCH($B371,'I.KI 2017-18'!$B$9:$B$393,0)))),"")</f>
        <v>0</v>
      </c>
      <c r="AO371" s="157">
        <f>_xlfn.IFNA(IF($B371=$B$382,0,_xlfn.IFNA(INDEX('I.Supplementary 2017-18'!AB$8:AB$35,MATCH($B371,'I.Supplementary 2017-18'!$B$8:$B$35,0)),INDEX('I.KI 2017-18'!AB$9:AB$393,MATCH($B371,'I.KI 2017-18'!$B$9:$B$393,0)))),"")</f>
        <v>0</v>
      </c>
      <c r="AP371" s="149"/>
      <c r="AQ371" s="156">
        <f>_xlfn.IFNA(IF($B371=$B$381,0,IF($B371=$B$382,0,_xlfn.IFNA(INDEX('I.Supplementary 2017-18'!I$8:I$35,MATCH($B371,'I.Supplementary 2017-18'!$B$8:$B$35,0)),INDEX('I.KI 2017-18'!I$9:I$393,MATCH($B371,'I.KI 2017-18'!$B$9:$B$393,0))))),"")</f>
        <v>0.15758325958824718</v>
      </c>
      <c r="AR371" s="149">
        <f>_xlfn.IFNA(IF($B371=$B$381,0,IF($B371=$B$382,0,_xlfn.IFNA(INDEX('I.Supplementary 2017-18'!J$8:J$35,MATCH($B371,'I.Supplementary 2017-18'!$B$8:$B$35,0)),INDEX('I.KI 2017-18'!J$9:J$393,MATCH($B371,'I.KI 2017-18'!$B$9:$B$393,0))))),"")</f>
        <v>13.187485529458838</v>
      </c>
      <c r="AS371" s="157">
        <f>_xlfn.IFNA(IF($B371=$B$381,0,IF($B371=$B$382,0,_xlfn.IFNA(INDEX('I.Supplementary 2017-18'!H$8:H$35,MATCH($B371,'I.Supplementary 2017-18'!$B$8:$B$35,0)),INDEX('I.KI 2017-18'!H$9:H$393,MATCH($B371,'I.KI 2017-18'!$B$9:$B$393,0))))),"")</f>
        <v>13.345068789047085</v>
      </c>
      <c r="AT371" s="149"/>
      <c r="AU371" s="156">
        <f>_xlfn.IFNA(_xlfn.IFNA(INDEX('I.Supplementary 2018-19'!P$8:P$157,MATCH($B371,'I.Supplementary 2018-19'!$B$8:$B$157,0)),INDEX('I.KI 2018-19'!P$9:P$393,MATCH($B371,'I.KI 2018-19'!$B$9:$B$393,0))),"")</f>
        <v>0</v>
      </c>
      <c r="AV371" s="193">
        <f>_xlfn.IFNA(_xlfn.IFNA(INDEX('I.Supplementary 2018-19'!Q$8:Q$157,MATCH($B371,'I.Supplementary 2018-19'!$B$8:$B$157,0)),INDEX('I.KI 2018-19'!Q$9:Q$393,MATCH($B371,'I.KI 2018-19'!$B$9:$B$393,0))),"")</f>
        <v>0</v>
      </c>
      <c r="AW371" s="193">
        <f>_xlfn.IFNA(_xlfn.IFNA(INDEX('I.Supplementary 2018-19'!R$8:R$157,MATCH($B371,'I.Supplementary 2018-19'!$B$8:$B$157,0)),INDEX('I.KI 2018-19'!R$9:R$393,MATCH($B371,'I.KI 2018-19'!$B$9:$B$393,0))),"")</f>
        <v>0</v>
      </c>
      <c r="AX371" s="193">
        <f>_xlfn.IFNA(_xlfn.IFNA(INDEX('I.Supplementary 2018-19'!S$8:S$157,MATCH($B371,'I.Supplementary 2018-19'!$B$8:$B$157,0)),INDEX('I.KI 2018-19'!S$9:S$393,MATCH($B371,'I.KI 2018-19'!$B$9:$B$393,0))),"")</f>
        <v>0</v>
      </c>
      <c r="AY371" s="157">
        <f>_xlfn.IFNA(_xlfn.IFNA(INDEX('I.Supplementary 2018-19'!T$8:T$157,MATCH($B371,'I.Supplementary 2018-19'!$B$8:$B$157,0)),INDEX('I.KI 2018-19'!T$9:T$393,MATCH($B371,'I.KI 2018-19'!$B$9:$B$393,0))),"")</f>
        <v>0</v>
      </c>
      <c r="AZ371" s="156">
        <f>_xlfn.IFNA(_xlfn.IFNA(INDEX('I.Supplementary 2018-19'!U$8:U$157,MATCH($B371,'I.Supplementary 2018-19'!$B$8:$B$157,0)),INDEX('I.KI 2018-19'!U$9:U$393,MATCH($B371,'I.KI 2018-19'!$B$9:$B$393,0))),"")</f>
        <v>6.4863706401744672</v>
      </c>
      <c r="BA371" s="193">
        <f>_xlfn.IFNA(_xlfn.IFNA(INDEX('I.Supplementary 2018-19'!V$8:V$157,MATCH($B371,'I.Supplementary 2018-19'!$B$8:$B$157,0)),INDEX('I.KI 2018-19'!V$9:V$393,MATCH($B371,'I.KI 2018-19'!$B$9:$B$393,0))),"")</f>
        <v>7.097305441671546</v>
      </c>
      <c r="BB371" s="193">
        <f>_xlfn.IFNA(_xlfn.IFNA(INDEX('I.Supplementary 2018-19'!W$8:W$157,MATCH($B371,'I.Supplementary 2018-19'!$B$8:$B$157,0)),INDEX('I.KI 2018-19'!W$9:W$393,MATCH($B371,'I.KI 2018-19'!$B$9:$B$393,0))),"")</f>
        <v>0</v>
      </c>
      <c r="BC371" s="193">
        <f>_xlfn.IFNA(_xlfn.IFNA(INDEX('I.Supplementary 2018-19'!X$8:X$157,MATCH($B371,'I.Supplementary 2018-19'!$B$8:$B$157,0)),INDEX('I.KI 2018-19'!X$9:X$393,MATCH($B371,'I.KI 2018-19'!$B$9:$B$393,0))),"")</f>
        <v>0</v>
      </c>
      <c r="BD371" s="157">
        <f>_xlfn.IFNA(_xlfn.IFNA(INDEX('I.Supplementary 2018-19'!Y$8:Y$157,MATCH($B371,'I.Supplementary 2018-19'!$B$8:$B$157,0)),INDEX('I.KI 2018-19'!Y$9:Y$393,MATCH($B371,'I.KI 2018-19'!$B$9:$B$393,0))),"")</f>
        <v>0</v>
      </c>
      <c r="BE371" s="156">
        <f>_xlfn.IFNA(_xlfn.IFNA(INDEX('I.Supplementary 2018-19'!Z$8:Z$157,MATCH($B371,'I.Supplementary 2018-19'!$B$8:$B$157,0)),INDEX('I.KI 2018-19'!Z$9:Z$393,MATCH($B371,'I.KI 2018-19'!$B$9:$B$393,0))),"")</f>
        <v>6.4863706401744672</v>
      </c>
      <c r="BF371" s="193">
        <f>_xlfn.IFNA(_xlfn.IFNA(INDEX('I.Supplementary 2018-19'!AA$8:AA$157,MATCH($B371,'I.Supplementary 2018-19'!$B$8:$B$157,0)),INDEX('I.KI 2018-19'!AA$9:AA$393,MATCH($B371,'I.KI 2018-19'!$B$9:$B$393,0))),"")</f>
        <v>7.097305441671546</v>
      </c>
      <c r="BG371" s="193">
        <f>_xlfn.IFNA(_xlfn.IFNA(INDEX('I.Supplementary 2018-19'!AB$8:AB$157,MATCH($B371,'I.Supplementary 2018-19'!$B$8:$B$157,0)),INDEX('I.KI 2018-19'!AB$9:AB$393,MATCH($B371,'I.KI 2018-19'!$B$9:$B$393,0))),"")</f>
        <v>0</v>
      </c>
      <c r="BH371" s="193">
        <f>_xlfn.IFNA(_xlfn.IFNA(INDEX('I.Supplementary 2018-19'!AC$8:AC$157,MATCH($B371,'I.Supplementary 2018-19'!$B$8:$B$157,0)),INDEX('I.KI 2018-19'!AC$9:AC$393,MATCH($B371,'I.KI 2018-19'!$B$9:$B$393,0))),"")</f>
        <v>0</v>
      </c>
      <c r="BI371" s="157">
        <f>_xlfn.IFNA(_xlfn.IFNA(INDEX('I.Supplementary 2018-19'!AD$8:AD$157,MATCH($B371,'I.Supplementary 2018-19'!$B$8:$B$157,0)),INDEX('I.KI 2018-19'!AD$9:AD$393,MATCH($B371,'I.KI 2018-19'!$B$9:$B$393,0))),"")</f>
        <v>0</v>
      </c>
      <c r="BJ371" s="149"/>
      <c r="BK371" s="156">
        <f>_xlfn.IFNA(IF($B371=$B$381,0,IF($B371=$B$382,0,_xlfn.IFNA(INDEX('I.Supplementary 2018-19'!I$8:I$157,MATCH($B371,'I.Supplementary 2018-19'!$B$8:$B$157,0)),INDEX('I.KI 2018-19'!I$9:I$393,MATCH($B371,'I.KI 2018-19'!$B$9:$B$393,0))))),"")</f>
        <v>0</v>
      </c>
      <c r="BL371" s="149">
        <f>_xlfn.IFNA(IF($B371=$B$381,0,IF($B371=$B$382,0,_xlfn.IFNA(INDEX('I.Supplementary 2018-19'!J$8:J$157,MATCH($B371,'I.Supplementary 2018-19'!$B$8:$B$157,0)),INDEX('I.KI 2018-19'!J$9:J$393,MATCH($B371,'I.KI 2018-19'!$B$9:$B$393,0))))),"")</f>
        <v>13.583676081846013</v>
      </c>
      <c r="BM371" s="157">
        <f>_xlfn.IFNA(IF($B371=$B$381,0,IF($B371=$B$382,0,_xlfn.IFNA(INDEX('I.Supplementary 2018-19'!H$8:H$157,MATCH($B371,'I.Supplementary 2018-19'!$B$8:$B$157,0)),INDEX('I.KI 2018-19'!H$9:H$393,MATCH($B371,'I.KI 2018-19'!$B$9:$B$393,0))))),"")</f>
        <v>13.583676081846013</v>
      </c>
    </row>
    <row r="372" spans="2:65">
      <c r="B372" s="121" t="str">
        <f>'Calculations for 2021-22'!B372</f>
        <v>E4607</v>
      </c>
      <c r="C372" s="160" t="str">
        <f>'Calculations for 2021-22'!D372</f>
        <v>E4607</v>
      </c>
      <c r="D372" t="str">
        <f>'Calculations for 2021-22'!E372</f>
        <v>MD</v>
      </c>
      <c r="E372" t="str">
        <f>'Calculations for 2021-22'!F372</f>
        <v>P1703</v>
      </c>
      <c r="F372" s="120" t="str">
        <f>'Calculations for 2021-22'!H372</f>
        <v>Wolverhampton</v>
      </c>
      <c r="G372" s="156">
        <f>_xlfn.IFNA(INDEX('I.KI 2016-17'!M$8:M$391,MATCH($B372,'I.KI 2016-17'!$B$8:$B$391,0)),"")</f>
        <v>45.171717961579006</v>
      </c>
      <c r="H372" s="149">
        <f>_xlfn.IFNA(INDEX('I.KI 2016-17'!N$8:N$391,MATCH($B372,'I.KI 2016-17'!$B$8:$B$391,0)),"")</f>
        <v>5.111938624685</v>
      </c>
      <c r="I372" s="149">
        <f>_xlfn.IFNA(INDEX('I.KI 2016-17'!O$8:O$391,MATCH($B372,'I.KI 2016-17'!$B$8:$B$391,0)),"")</f>
        <v>0</v>
      </c>
      <c r="J372" s="149">
        <f>_xlfn.IFNA(INDEX('I.KI 2016-17'!P$8:P$391,MATCH($B372,'I.KI 2016-17'!$B$8:$B$391,0)),"")</f>
        <v>0</v>
      </c>
      <c r="K372" s="157">
        <f>_xlfn.IFNA(INDEX('I.KI 2016-17'!Q$8:Q$391,MATCH($B372,'I.KI 2016-17'!$B$8:$B$391,0)),"")</f>
        <v>0</v>
      </c>
      <c r="L372" s="156">
        <f>_xlfn.IFNA(INDEX('I.KI 2016-17'!R$8:R$391,MATCH($B372,'I.KI 2016-17'!$B$8:$B$391,0)),"")</f>
        <v>63.167119201321</v>
      </c>
      <c r="M372" s="193">
        <f>_xlfn.IFNA(INDEX('I.KI 2016-17'!S$8:S$391,MATCH($B372,'I.KI 2016-17'!$B$8:$B$391,0)),"")</f>
        <v>9.7495374966929997</v>
      </c>
      <c r="N372" s="193">
        <f>_xlfn.IFNA(INDEX('I.KI 2016-17'!T$8:T$391,MATCH($B372,'I.KI 2016-17'!$B$8:$B$391,0)),"")</f>
        <v>0</v>
      </c>
      <c r="O372" s="193">
        <f>_xlfn.IFNA(INDEX('I.KI 2016-17'!U$8:U$391,MATCH($B372,'I.KI 2016-17'!$B$8:$B$391,0)),"")</f>
        <v>0</v>
      </c>
      <c r="P372" s="157">
        <f>_xlfn.IFNA(INDEX('I.KI 2016-17'!V$8:V$391,MATCH($B372,'I.KI 2016-17'!$B$8:$B$391,0)),"")</f>
        <v>0</v>
      </c>
      <c r="Q372" s="156">
        <f>_xlfn.IFNA(INDEX('I.KI 2016-17'!W$8:W$391,MATCH($B372,'I.KI 2016-17'!$B$8:$B$391,0)),"")</f>
        <v>108.33883716290001</v>
      </c>
      <c r="R372" s="193">
        <f>_xlfn.IFNA(INDEX('I.KI 2016-17'!X$8:X$391,MATCH($B372,'I.KI 2016-17'!$B$8:$B$391,0)),"")</f>
        <v>14.861476121378001</v>
      </c>
      <c r="S372" s="193">
        <f>_xlfn.IFNA(INDEX('I.KI 2016-17'!Y$8:Y$391,MATCH($B372,'I.KI 2016-17'!$B$8:$B$391,0)),"")</f>
        <v>0</v>
      </c>
      <c r="T372" s="193">
        <f>_xlfn.IFNA(INDEX('I.KI 2016-17'!Z$8:Z$391,MATCH($B372,'I.KI 2016-17'!$B$8:$B$391,0)),"")</f>
        <v>0</v>
      </c>
      <c r="U372" s="157">
        <f>_xlfn.IFNA(INDEX('I.KI 2016-17'!AA$8:AA$391,MATCH($B372,'I.KI 2016-17'!$B$8:$B$391,0)),"")</f>
        <v>0</v>
      </c>
      <c r="V372" s="149"/>
      <c r="W372" s="154">
        <f>_xlfn.IFNA(INDEX('I.KI 2016-17'!$H$8:$H$391,MATCH(B372,'I.KI 2016-17'!$B$8:$B$391,0)),"")</f>
        <v>50.283656586264001</v>
      </c>
      <c r="X372" s="153">
        <f>_xlfn.IFNA(INDEX('I.KI 2016-17'!$I$8:$I$391,MATCH(B372,'I.KI 2016-17'!$B$8:$B$391,0)),"")</f>
        <v>72.916656698013995</v>
      </c>
      <c r="Y372" s="155">
        <f>_xlfn.IFNA(INDEX('I.KI 2016-17'!$G$8:$G$391,MATCH(B372,'I.KI 2016-17'!$B$8:$B$391,0)),"")</f>
        <v>123.200313284278</v>
      </c>
      <c r="Z372" s="149"/>
      <c r="AA372" s="156">
        <f>_xlfn.IFNA(IF($B372=$B$382,0,_xlfn.IFNA(INDEX('I.Supplementary 2017-18'!N$8:N$35,MATCH($B372,'I.Supplementary 2017-18'!$B$8:$B$35,0)),INDEX('I.KI 2017-18'!N$9:N$393,MATCH($B372,'I.KI 2017-18'!$B$9:$B$393,0)))),"")</f>
        <v>35.05528060041398</v>
      </c>
      <c r="AB372" s="193">
        <f>_xlfn.IFNA(IF($B372=$B$382,0,_xlfn.IFNA(INDEX('I.Supplementary 2017-18'!O$8:O$35,MATCH($B372,'I.Supplementary 2017-18'!$B$8:$B$35,0)),INDEX('I.KI 2017-18'!O$9:O$393,MATCH($B372,'I.KI 2017-18'!$B$9:$B$393,0)))),"")</f>
        <v>3.3369342300527656</v>
      </c>
      <c r="AC372" s="193">
        <f>_xlfn.IFNA(IF($B372=$B$382,0,_xlfn.IFNA(INDEX('I.Supplementary 2017-18'!P$8:P$35,MATCH($B372,'I.Supplementary 2017-18'!$B$8:$B$35,0)),INDEX('I.KI 2017-18'!P$9:P$393,MATCH($B372,'I.KI 2017-18'!$B$9:$B$393,0)))),"")</f>
        <v>0</v>
      </c>
      <c r="AD372" s="193">
        <f>_xlfn.IFNA(IF($B372=$B$382,0,_xlfn.IFNA(INDEX('I.Supplementary 2017-18'!Q$8:Q$35,MATCH($B372,'I.Supplementary 2017-18'!$B$8:$B$35,0)),INDEX('I.KI 2017-18'!Q$9:Q$393,MATCH($B372,'I.KI 2017-18'!$B$9:$B$393,0)))),"")</f>
        <v>0</v>
      </c>
      <c r="AE372" s="157">
        <f>_xlfn.IFNA(IF($B372=$B$382,0,_xlfn.IFNA(INDEX('I.Supplementary 2017-18'!R$8:R$35,MATCH($B372,'I.Supplementary 2017-18'!$B$8:$B$35,0)),INDEX('I.KI 2017-18'!R$9:R$393,MATCH($B372,'I.KI 2017-18'!$B$9:$B$393,0)))),"")</f>
        <v>0</v>
      </c>
      <c r="AF372" s="156">
        <f>_xlfn.IFNA(IF($B372=$B$382,0,_xlfn.IFNA(INDEX('I.Supplementary 2017-18'!S$8:S$35,MATCH($B372,'I.Supplementary 2017-18'!$B$8:$B$35,0)),INDEX('I.KI 2017-18'!S$9:S$393,MATCH($B372,'I.KI 2017-18'!$B$9:$B$393,0)))),"")</f>
        <v>64.45674066421391</v>
      </c>
      <c r="AG372" s="193">
        <f>_xlfn.IFNA(IF($B372=$B$382,0,_xlfn.IFNA(INDEX('I.Supplementary 2017-18'!T$8:T$35,MATCH($B372,'I.Supplementary 2017-18'!$B$8:$B$35,0)),INDEX('I.KI 2017-18'!T$9:T$393,MATCH($B372,'I.KI 2017-18'!$B$9:$B$393,0)))),"")</f>
        <v>9.9485842945838812</v>
      </c>
      <c r="AH372" s="193">
        <f>_xlfn.IFNA(IF($B372=$B$382,0,_xlfn.IFNA(INDEX('I.Supplementary 2017-18'!U$8:U$35,MATCH($B372,'I.Supplementary 2017-18'!$B$8:$B$35,0)),INDEX('I.KI 2017-18'!U$9:U$393,MATCH($B372,'I.KI 2017-18'!$B$9:$B$393,0)))),"")</f>
        <v>0</v>
      </c>
      <c r="AI372" s="193">
        <f>_xlfn.IFNA(IF($B372=$B$382,0,_xlfn.IFNA(INDEX('I.Supplementary 2017-18'!V$8:V$35,MATCH($B372,'I.Supplementary 2017-18'!$B$8:$B$35,0)),INDEX('I.KI 2017-18'!V$9:V$393,MATCH($B372,'I.KI 2017-18'!$B$9:$B$393,0)))),"")</f>
        <v>0</v>
      </c>
      <c r="AJ372" s="157">
        <f>_xlfn.IFNA(IF($B372=$B$382,0,_xlfn.IFNA(INDEX('I.Supplementary 2017-18'!W$8:W$35,MATCH($B372,'I.Supplementary 2017-18'!$B$8:$B$35,0)),INDEX('I.KI 2017-18'!W$9:W$393,MATCH($B372,'I.KI 2017-18'!$B$9:$B$393,0)))),"")</f>
        <v>0</v>
      </c>
      <c r="AK372" s="156">
        <f>_xlfn.IFNA(IF($B372=$B$382,0,_xlfn.IFNA(INDEX('I.Supplementary 2017-18'!X$8:X$35,MATCH($B372,'I.Supplementary 2017-18'!$B$8:$B$35,0)),INDEX('I.KI 2017-18'!X$9:X$393,MATCH($B372,'I.KI 2017-18'!$B$9:$B$393,0)))),"")</f>
        <v>99.51202126462789</v>
      </c>
      <c r="AL372" s="193">
        <f>_xlfn.IFNA(IF($B372=$B$382,0,_xlfn.IFNA(INDEX('I.Supplementary 2017-18'!Y$8:Y$35,MATCH($B372,'I.Supplementary 2017-18'!$B$8:$B$35,0)),INDEX('I.KI 2017-18'!Y$9:Y$393,MATCH($B372,'I.KI 2017-18'!$B$9:$B$393,0)))),"")</f>
        <v>13.285518524636647</v>
      </c>
      <c r="AM372" s="193">
        <f>_xlfn.IFNA(IF($B372=$B$382,0,_xlfn.IFNA(INDEX('I.Supplementary 2017-18'!Z$8:Z$35,MATCH($B372,'I.Supplementary 2017-18'!$B$8:$B$35,0)),INDEX('I.KI 2017-18'!Z$9:Z$393,MATCH($B372,'I.KI 2017-18'!$B$9:$B$393,0)))),"")</f>
        <v>0</v>
      </c>
      <c r="AN372" s="193">
        <f>_xlfn.IFNA(IF($B372=$B$382,0,_xlfn.IFNA(INDEX('I.Supplementary 2017-18'!AA$8:AA$35,MATCH($B372,'I.Supplementary 2017-18'!$B$8:$B$35,0)),INDEX('I.KI 2017-18'!AA$9:AA$393,MATCH($B372,'I.KI 2017-18'!$B$9:$B$393,0)))),"")</f>
        <v>0</v>
      </c>
      <c r="AO372" s="157">
        <f>_xlfn.IFNA(IF($B372=$B$382,0,_xlfn.IFNA(INDEX('I.Supplementary 2017-18'!AB$8:AB$35,MATCH($B372,'I.Supplementary 2017-18'!$B$8:$B$35,0)),INDEX('I.KI 2017-18'!AB$9:AB$393,MATCH($B372,'I.KI 2017-18'!$B$9:$B$393,0)))),"")</f>
        <v>0</v>
      </c>
      <c r="AP372" s="149"/>
      <c r="AQ372" s="156">
        <f>_xlfn.IFNA(IF($B372=$B$381,0,IF($B372=$B$382,0,_xlfn.IFNA(INDEX('I.Supplementary 2017-18'!I$8:I$35,MATCH($B372,'I.Supplementary 2017-18'!$B$8:$B$35,0)),INDEX('I.KI 2017-18'!I$9:I$393,MATCH($B372,'I.KI 2017-18'!$B$9:$B$393,0))))),"")</f>
        <v>38.392214830466749</v>
      </c>
      <c r="AR372" s="149">
        <f>_xlfn.IFNA(IF($B372=$B$381,0,IF($B372=$B$382,0,_xlfn.IFNA(INDEX('I.Supplementary 2017-18'!J$8:J$35,MATCH($B372,'I.Supplementary 2017-18'!$B$8:$B$35,0)),INDEX('I.KI 2017-18'!J$9:J$393,MATCH($B372,'I.KI 2017-18'!$B$9:$B$393,0))))),"")</f>
        <v>74.405324958797792</v>
      </c>
      <c r="AS372" s="157">
        <f>_xlfn.IFNA(IF($B372=$B$381,0,IF($B372=$B$382,0,_xlfn.IFNA(INDEX('I.Supplementary 2017-18'!H$8:H$35,MATCH($B372,'I.Supplementary 2017-18'!$B$8:$B$35,0)),INDEX('I.KI 2017-18'!H$9:H$393,MATCH($B372,'I.KI 2017-18'!$B$9:$B$393,0))))),"")</f>
        <v>112.79753978926453</v>
      </c>
      <c r="AT372" s="149"/>
      <c r="AU372" s="156">
        <f>_xlfn.IFNA(_xlfn.IFNA(INDEX('I.Supplementary 2018-19'!P$8:P$157,MATCH($B372,'I.Supplementary 2018-19'!$B$8:$B$157,0)),INDEX('I.KI 2018-19'!P$9:P$393,MATCH($B372,'I.KI 2018-19'!$B$9:$B$393,0))),"")</f>
        <v>28.103348971901895</v>
      </c>
      <c r="AV372" s="193">
        <f>_xlfn.IFNA(_xlfn.IFNA(INDEX('I.Supplementary 2018-19'!Q$8:Q$157,MATCH($B372,'I.Supplementary 2018-19'!$B$8:$B$157,0)),INDEX('I.KI 2018-19'!Q$9:Q$393,MATCH($B372,'I.KI 2018-19'!$B$9:$B$393,0))),"")</f>
        <v>2.1945484194690921</v>
      </c>
      <c r="AW372" s="193">
        <f>_xlfn.IFNA(_xlfn.IFNA(INDEX('I.Supplementary 2018-19'!R$8:R$157,MATCH($B372,'I.Supplementary 2018-19'!$B$8:$B$157,0)),INDEX('I.KI 2018-19'!R$9:R$393,MATCH($B372,'I.KI 2018-19'!$B$9:$B$393,0))),"")</f>
        <v>0</v>
      </c>
      <c r="AX372" s="193">
        <f>_xlfn.IFNA(_xlfn.IFNA(INDEX('I.Supplementary 2018-19'!S$8:S$157,MATCH($B372,'I.Supplementary 2018-19'!$B$8:$B$157,0)),INDEX('I.KI 2018-19'!S$9:S$393,MATCH($B372,'I.KI 2018-19'!$B$9:$B$393,0))),"")</f>
        <v>0</v>
      </c>
      <c r="AY372" s="157">
        <f>_xlfn.IFNA(_xlfn.IFNA(INDEX('I.Supplementary 2018-19'!T$8:T$157,MATCH($B372,'I.Supplementary 2018-19'!$B$8:$B$157,0)),INDEX('I.KI 2018-19'!T$9:T$393,MATCH($B372,'I.KI 2018-19'!$B$9:$B$393,0))),"")</f>
        <v>0</v>
      </c>
      <c r="AZ372" s="156">
        <f>_xlfn.IFNA(_xlfn.IFNA(INDEX('I.Supplementary 2018-19'!U$8:U$157,MATCH($B372,'I.Supplementary 2018-19'!$B$8:$B$157,0)),INDEX('I.KI 2018-19'!U$9:U$393,MATCH($B372,'I.KI 2018-19'!$B$9:$B$393,0))),"")</f>
        <v>66.393209267859817</v>
      </c>
      <c r="BA372" s="193">
        <f>_xlfn.IFNA(_xlfn.IFNA(INDEX('I.Supplementary 2018-19'!V$8:V$157,MATCH($B372,'I.Supplementary 2018-19'!$B$8:$B$157,0)),INDEX('I.KI 2018-19'!V$9:V$393,MATCH($B372,'I.KI 2018-19'!$B$9:$B$393,0))),"")</f>
        <v>10.247468801288116</v>
      </c>
      <c r="BB372" s="193">
        <f>_xlfn.IFNA(_xlfn.IFNA(INDEX('I.Supplementary 2018-19'!W$8:W$157,MATCH($B372,'I.Supplementary 2018-19'!$B$8:$B$157,0)),INDEX('I.KI 2018-19'!W$9:W$393,MATCH($B372,'I.KI 2018-19'!$B$9:$B$393,0))),"")</f>
        <v>0</v>
      </c>
      <c r="BC372" s="193">
        <f>_xlfn.IFNA(_xlfn.IFNA(INDEX('I.Supplementary 2018-19'!X$8:X$157,MATCH($B372,'I.Supplementary 2018-19'!$B$8:$B$157,0)),INDEX('I.KI 2018-19'!X$9:X$393,MATCH($B372,'I.KI 2018-19'!$B$9:$B$393,0))),"")</f>
        <v>0</v>
      </c>
      <c r="BD372" s="157">
        <f>_xlfn.IFNA(_xlfn.IFNA(INDEX('I.Supplementary 2018-19'!Y$8:Y$157,MATCH($B372,'I.Supplementary 2018-19'!$B$8:$B$157,0)),INDEX('I.KI 2018-19'!Y$9:Y$393,MATCH($B372,'I.KI 2018-19'!$B$9:$B$393,0))),"")</f>
        <v>0</v>
      </c>
      <c r="BE372" s="156">
        <f>_xlfn.IFNA(_xlfn.IFNA(INDEX('I.Supplementary 2018-19'!Z$8:Z$157,MATCH($B372,'I.Supplementary 2018-19'!$B$8:$B$157,0)),INDEX('I.KI 2018-19'!Z$9:Z$393,MATCH($B372,'I.KI 2018-19'!$B$9:$B$393,0))),"")</f>
        <v>94.496558239761711</v>
      </c>
      <c r="BF372" s="193">
        <f>_xlfn.IFNA(_xlfn.IFNA(INDEX('I.Supplementary 2018-19'!AA$8:AA$157,MATCH($B372,'I.Supplementary 2018-19'!$B$8:$B$157,0)),INDEX('I.KI 2018-19'!AA$9:AA$393,MATCH($B372,'I.KI 2018-19'!$B$9:$B$393,0))),"")</f>
        <v>12.442017220757208</v>
      </c>
      <c r="BG372" s="193">
        <f>_xlfn.IFNA(_xlfn.IFNA(INDEX('I.Supplementary 2018-19'!AB$8:AB$157,MATCH($B372,'I.Supplementary 2018-19'!$B$8:$B$157,0)),INDEX('I.KI 2018-19'!AB$9:AB$393,MATCH($B372,'I.KI 2018-19'!$B$9:$B$393,0))),"")</f>
        <v>0</v>
      </c>
      <c r="BH372" s="193">
        <f>_xlfn.IFNA(_xlfn.IFNA(INDEX('I.Supplementary 2018-19'!AC$8:AC$157,MATCH($B372,'I.Supplementary 2018-19'!$B$8:$B$157,0)),INDEX('I.KI 2018-19'!AC$9:AC$393,MATCH($B372,'I.KI 2018-19'!$B$9:$B$393,0))),"")</f>
        <v>0</v>
      </c>
      <c r="BI372" s="157">
        <f>_xlfn.IFNA(_xlfn.IFNA(INDEX('I.Supplementary 2018-19'!AD$8:AD$157,MATCH($B372,'I.Supplementary 2018-19'!$B$8:$B$157,0)),INDEX('I.KI 2018-19'!AD$9:AD$393,MATCH($B372,'I.KI 2018-19'!$B$9:$B$393,0))),"")</f>
        <v>0</v>
      </c>
      <c r="BJ372" s="149"/>
      <c r="BK372" s="156">
        <f>_xlfn.IFNA(IF($B372=$B$381,0,IF($B372=$B$382,0,_xlfn.IFNA(INDEX('I.Supplementary 2018-19'!I$8:I$157,MATCH($B372,'I.Supplementary 2018-19'!$B$8:$B$157,0)),INDEX('I.KI 2018-19'!I$9:I$393,MATCH($B372,'I.KI 2018-19'!$B$9:$B$393,0))))),"")</f>
        <v>30.297897391370984</v>
      </c>
      <c r="BL372" s="149">
        <f>_xlfn.IFNA(IF($B372=$B$381,0,IF($B372=$B$382,0,_xlfn.IFNA(INDEX('I.Supplementary 2018-19'!J$8:J$157,MATCH($B372,'I.Supplementary 2018-19'!$B$8:$B$157,0)),INDEX('I.KI 2018-19'!J$9:J$393,MATCH($B372,'I.KI 2018-19'!$B$9:$B$393,0))))),"")</f>
        <v>76.640678069147924</v>
      </c>
      <c r="BM372" s="157">
        <f>_xlfn.IFNA(IF($B372=$B$381,0,IF($B372=$B$382,0,_xlfn.IFNA(INDEX('I.Supplementary 2018-19'!H$8:H$157,MATCH($B372,'I.Supplementary 2018-19'!$B$8:$B$157,0)),INDEX('I.KI 2018-19'!H$9:H$393,MATCH($B372,'I.KI 2018-19'!$B$9:$B$393,0))))),"")</f>
        <v>106.9385754605189</v>
      </c>
    </row>
    <row r="373" spans="2:65">
      <c r="B373" s="121" t="str">
        <f>'Calculations for 2021-22'!B373</f>
        <v>E1837</v>
      </c>
      <c r="C373" s="160" t="str">
        <f>'Calculations for 2021-22'!D373</f>
        <v>E1837</v>
      </c>
      <c r="D373" t="str">
        <f>'Calculations for 2021-22'!E373</f>
        <v>SD</v>
      </c>
      <c r="E373" t="str">
        <f>'Calculations for 2021-22'!F373</f>
        <v>P1901</v>
      </c>
      <c r="F373" s="120" t="str">
        <f>'Calculations for 2021-22'!H373</f>
        <v>Worcester</v>
      </c>
      <c r="G373" s="156">
        <f>_xlfn.IFNA(INDEX('I.KI 2016-17'!M$8:M$391,MATCH($B373,'I.KI 2016-17'!$B$8:$B$391,0)),"")</f>
        <v>0</v>
      </c>
      <c r="H373" s="149">
        <f>_xlfn.IFNA(INDEX('I.KI 2016-17'!N$8:N$391,MATCH($B373,'I.KI 2016-17'!$B$8:$B$391,0)),"")</f>
        <v>1.213262282106</v>
      </c>
      <c r="I373" s="149">
        <f>_xlfn.IFNA(INDEX('I.KI 2016-17'!O$8:O$391,MATCH($B373,'I.KI 2016-17'!$B$8:$B$391,0)),"")</f>
        <v>0</v>
      </c>
      <c r="J373" s="149">
        <f>_xlfn.IFNA(INDEX('I.KI 2016-17'!P$8:P$391,MATCH($B373,'I.KI 2016-17'!$B$8:$B$391,0)),"")</f>
        <v>0</v>
      </c>
      <c r="K373" s="157">
        <f>_xlfn.IFNA(INDEX('I.KI 2016-17'!Q$8:Q$391,MATCH($B373,'I.KI 2016-17'!$B$8:$B$391,0)),"")</f>
        <v>0</v>
      </c>
      <c r="L373" s="156">
        <f>_xlfn.IFNA(INDEX('I.KI 2016-17'!R$8:R$391,MATCH($B373,'I.KI 2016-17'!$B$8:$B$391,0)),"")</f>
        <v>0</v>
      </c>
      <c r="M373" s="193">
        <f>_xlfn.IFNA(INDEX('I.KI 2016-17'!S$8:S$391,MATCH($B373,'I.KI 2016-17'!$B$8:$B$391,0)),"")</f>
        <v>2.3933628502930002</v>
      </c>
      <c r="N373" s="193">
        <f>_xlfn.IFNA(INDEX('I.KI 2016-17'!T$8:T$391,MATCH($B373,'I.KI 2016-17'!$B$8:$B$391,0)),"")</f>
        <v>0</v>
      </c>
      <c r="O373" s="193">
        <f>_xlfn.IFNA(INDEX('I.KI 2016-17'!U$8:U$391,MATCH($B373,'I.KI 2016-17'!$B$8:$B$391,0)),"")</f>
        <v>0</v>
      </c>
      <c r="P373" s="157">
        <f>_xlfn.IFNA(INDEX('I.KI 2016-17'!V$8:V$391,MATCH($B373,'I.KI 2016-17'!$B$8:$B$391,0)),"")</f>
        <v>0</v>
      </c>
      <c r="Q373" s="156">
        <f>_xlfn.IFNA(INDEX('I.KI 2016-17'!W$8:W$391,MATCH($B373,'I.KI 2016-17'!$B$8:$B$391,0)),"")</f>
        <v>0</v>
      </c>
      <c r="R373" s="193">
        <f>_xlfn.IFNA(INDEX('I.KI 2016-17'!X$8:X$391,MATCH($B373,'I.KI 2016-17'!$B$8:$B$391,0)),"")</f>
        <v>3.6066251323990004</v>
      </c>
      <c r="S373" s="193">
        <f>_xlfn.IFNA(INDEX('I.KI 2016-17'!Y$8:Y$391,MATCH($B373,'I.KI 2016-17'!$B$8:$B$391,0)),"")</f>
        <v>0</v>
      </c>
      <c r="T373" s="193">
        <f>_xlfn.IFNA(INDEX('I.KI 2016-17'!Z$8:Z$391,MATCH($B373,'I.KI 2016-17'!$B$8:$B$391,0)),"")</f>
        <v>0</v>
      </c>
      <c r="U373" s="157">
        <f>_xlfn.IFNA(INDEX('I.KI 2016-17'!AA$8:AA$391,MATCH($B373,'I.KI 2016-17'!$B$8:$B$391,0)),"")</f>
        <v>0</v>
      </c>
      <c r="V373" s="149"/>
      <c r="W373" s="154">
        <f>_xlfn.IFNA(INDEX('I.KI 2016-17'!$H$8:$H$391,MATCH(B373,'I.KI 2016-17'!$B$8:$B$391,0)),"")</f>
        <v>1.213262282106</v>
      </c>
      <c r="X373" s="153">
        <f>_xlfn.IFNA(INDEX('I.KI 2016-17'!$I$8:$I$391,MATCH(B373,'I.KI 2016-17'!$B$8:$B$391,0)),"")</f>
        <v>2.3933628502930002</v>
      </c>
      <c r="Y373" s="155">
        <f>_xlfn.IFNA(INDEX('I.KI 2016-17'!$G$8:$G$391,MATCH(B373,'I.KI 2016-17'!$B$8:$B$391,0)),"")</f>
        <v>3.6066251323990004</v>
      </c>
      <c r="Z373" s="149"/>
      <c r="AA373" s="156">
        <f>_xlfn.IFNA(IF($B373=$B$382,0,_xlfn.IFNA(INDEX('I.Supplementary 2017-18'!N$8:N$35,MATCH($B373,'I.Supplementary 2017-18'!$B$8:$B$35,0)),INDEX('I.KI 2017-18'!N$9:N$393,MATCH($B373,'I.KI 2017-18'!$B$9:$B$393,0)))),"")</f>
        <v>0</v>
      </c>
      <c r="AB373" s="193">
        <f>_xlfn.IFNA(IF($B373=$B$382,0,_xlfn.IFNA(INDEX('I.Supplementary 2017-18'!O$8:O$35,MATCH($B373,'I.Supplementary 2017-18'!$B$8:$B$35,0)),INDEX('I.KI 2017-18'!O$9:O$393,MATCH($B373,'I.KI 2017-18'!$B$9:$B$393,0)))),"")</f>
        <v>0.65312548571688867</v>
      </c>
      <c r="AC373" s="193">
        <f>_xlfn.IFNA(IF($B373=$B$382,0,_xlfn.IFNA(INDEX('I.Supplementary 2017-18'!P$8:P$35,MATCH($B373,'I.Supplementary 2017-18'!$B$8:$B$35,0)),INDEX('I.KI 2017-18'!P$9:P$393,MATCH($B373,'I.KI 2017-18'!$B$9:$B$393,0)))),"")</f>
        <v>0</v>
      </c>
      <c r="AD373" s="193">
        <f>_xlfn.IFNA(IF($B373=$B$382,0,_xlfn.IFNA(INDEX('I.Supplementary 2017-18'!Q$8:Q$35,MATCH($B373,'I.Supplementary 2017-18'!$B$8:$B$35,0)),INDEX('I.KI 2017-18'!Q$9:Q$393,MATCH($B373,'I.KI 2017-18'!$B$9:$B$393,0)))),"")</f>
        <v>0</v>
      </c>
      <c r="AE373" s="157">
        <f>_xlfn.IFNA(IF($B373=$B$382,0,_xlfn.IFNA(INDEX('I.Supplementary 2017-18'!R$8:R$35,MATCH($B373,'I.Supplementary 2017-18'!$B$8:$B$35,0)),INDEX('I.KI 2017-18'!R$9:R$393,MATCH($B373,'I.KI 2017-18'!$B$9:$B$393,0)))),"")</f>
        <v>0</v>
      </c>
      <c r="AF373" s="156">
        <f>_xlfn.IFNA(IF($B373=$B$382,0,_xlfn.IFNA(INDEX('I.Supplementary 2017-18'!S$8:S$35,MATCH($B373,'I.Supplementary 2017-18'!$B$8:$B$35,0)),INDEX('I.KI 2017-18'!S$9:S$393,MATCH($B373,'I.KI 2017-18'!$B$9:$B$393,0)))),"")</f>
        <v>0</v>
      </c>
      <c r="AG373" s="193">
        <f>_xlfn.IFNA(IF($B373=$B$382,0,_xlfn.IFNA(INDEX('I.Supplementary 2017-18'!T$8:T$35,MATCH($B373,'I.Supplementary 2017-18'!$B$8:$B$35,0)),INDEX('I.KI 2017-18'!T$9:T$393,MATCH($B373,'I.KI 2017-18'!$B$9:$B$393,0)))),"")</f>
        <v>2.442225805248905</v>
      </c>
      <c r="AH373" s="193">
        <f>_xlfn.IFNA(IF($B373=$B$382,0,_xlfn.IFNA(INDEX('I.Supplementary 2017-18'!U$8:U$35,MATCH($B373,'I.Supplementary 2017-18'!$B$8:$B$35,0)),INDEX('I.KI 2017-18'!U$9:U$393,MATCH($B373,'I.KI 2017-18'!$B$9:$B$393,0)))),"")</f>
        <v>0</v>
      </c>
      <c r="AI373" s="193">
        <f>_xlfn.IFNA(IF($B373=$B$382,0,_xlfn.IFNA(INDEX('I.Supplementary 2017-18'!V$8:V$35,MATCH($B373,'I.Supplementary 2017-18'!$B$8:$B$35,0)),INDEX('I.KI 2017-18'!V$9:V$393,MATCH($B373,'I.KI 2017-18'!$B$9:$B$393,0)))),"")</f>
        <v>0</v>
      </c>
      <c r="AJ373" s="157">
        <f>_xlfn.IFNA(IF($B373=$B$382,0,_xlfn.IFNA(INDEX('I.Supplementary 2017-18'!W$8:W$35,MATCH($B373,'I.Supplementary 2017-18'!$B$8:$B$35,0)),INDEX('I.KI 2017-18'!W$9:W$393,MATCH($B373,'I.KI 2017-18'!$B$9:$B$393,0)))),"")</f>
        <v>0</v>
      </c>
      <c r="AK373" s="156">
        <f>_xlfn.IFNA(IF($B373=$B$382,0,_xlfn.IFNA(INDEX('I.Supplementary 2017-18'!X$8:X$35,MATCH($B373,'I.Supplementary 2017-18'!$B$8:$B$35,0)),INDEX('I.KI 2017-18'!X$9:X$393,MATCH($B373,'I.KI 2017-18'!$B$9:$B$393,0)))),"")</f>
        <v>0</v>
      </c>
      <c r="AL373" s="193">
        <f>_xlfn.IFNA(IF($B373=$B$382,0,_xlfn.IFNA(INDEX('I.Supplementary 2017-18'!Y$8:Y$35,MATCH($B373,'I.Supplementary 2017-18'!$B$8:$B$35,0)),INDEX('I.KI 2017-18'!Y$9:Y$393,MATCH($B373,'I.KI 2017-18'!$B$9:$B$393,0)))),"")</f>
        <v>3.0953512909657936</v>
      </c>
      <c r="AM373" s="193">
        <f>_xlfn.IFNA(IF($B373=$B$382,0,_xlfn.IFNA(INDEX('I.Supplementary 2017-18'!Z$8:Z$35,MATCH($B373,'I.Supplementary 2017-18'!$B$8:$B$35,0)),INDEX('I.KI 2017-18'!Z$9:Z$393,MATCH($B373,'I.KI 2017-18'!$B$9:$B$393,0)))),"")</f>
        <v>0</v>
      </c>
      <c r="AN373" s="193">
        <f>_xlfn.IFNA(IF($B373=$B$382,0,_xlfn.IFNA(INDEX('I.Supplementary 2017-18'!AA$8:AA$35,MATCH($B373,'I.Supplementary 2017-18'!$B$8:$B$35,0)),INDEX('I.KI 2017-18'!AA$9:AA$393,MATCH($B373,'I.KI 2017-18'!$B$9:$B$393,0)))),"")</f>
        <v>0</v>
      </c>
      <c r="AO373" s="157">
        <f>_xlfn.IFNA(IF($B373=$B$382,0,_xlfn.IFNA(INDEX('I.Supplementary 2017-18'!AB$8:AB$35,MATCH($B373,'I.Supplementary 2017-18'!$B$8:$B$35,0)),INDEX('I.KI 2017-18'!AB$9:AB$393,MATCH($B373,'I.KI 2017-18'!$B$9:$B$393,0)))),"")</f>
        <v>0</v>
      </c>
      <c r="AP373" s="149"/>
      <c r="AQ373" s="156">
        <f>_xlfn.IFNA(IF($B373=$B$381,0,IF($B373=$B$382,0,_xlfn.IFNA(INDEX('I.Supplementary 2017-18'!I$8:I$35,MATCH($B373,'I.Supplementary 2017-18'!$B$8:$B$35,0)),INDEX('I.KI 2017-18'!I$9:I$393,MATCH($B373,'I.KI 2017-18'!$B$9:$B$393,0))))),"")</f>
        <v>0.65312548571688867</v>
      </c>
      <c r="AR373" s="149">
        <f>_xlfn.IFNA(IF($B373=$B$381,0,IF($B373=$B$382,0,_xlfn.IFNA(INDEX('I.Supplementary 2017-18'!J$8:J$35,MATCH($B373,'I.Supplementary 2017-18'!$B$8:$B$35,0)),INDEX('I.KI 2017-18'!J$9:J$393,MATCH($B373,'I.KI 2017-18'!$B$9:$B$393,0))))),"")</f>
        <v>2.442225805248905</v>
      </c>
      <c r="AS373" s="157">
        <f>_xlfn.IFNA(IF($B373=$B$381,0,IF($B373=$B$382,0,_xlfn.IFNA(INDEX('I.Supplementary 2017-18'!H$8:H$35,MATCH($B373,'I.Supplementary 2017-18'!$B$8:$B$35,0)),INDEX('I.KI 2017-18'!H$9:H$393,MATCH($B373,'I.KI 2017-18'!$B$9:$B$393,0))))),"")</f>
        <v>3.0953512909657936</v>
      </c>
      <c r="AT373" s="149"/>
      <c r="AU373" s="156">
        <f>_xlfn.IFNA(_xlfn.IFNA(INDEX('I.Supplementary 2018-19'!P$8:P$157,MATCH($B373,'I.Supplementary 2018-19'!$B$8:$B$157,0)),INDEX('I.KI 2018-19'!P$9:P$393,MATCH($B373,'I.KI 2018-19'!$B$9:$B$393,0))),"")</f>
        <v>0</v>
      </c>
      <c r="AV373" s="193">
        <f>_xlfn.IFNA(_xlfn.IFNA(INDEX('I.Supplementary 2018-19'!Q$8:Q$157,MATCH($B373,'I.Supplementary 2018-19'!$B$8:$B$157,0)),INDEX('I.KI 2018-19'!Q$9:Q$393,MATCH($B373,'I.KI 2018-19'!$B$9:$B$393,0))),"")</f>
        <v>0.30597016642873548</v>
      </c>
      <c r="AW373" s="193">
        <f>_xlfn.IFNA(_xlfn.IFNA(INDEX('I.Supplementary 2018-19'!R$8:R$157,MATCH($B373,'I.Supplementary 2018-19'!$B$8:$B$157,0)),INDEX('I.KI 2018-19'!R$9:R$393,MATCH($B373,'I.KI 2018-19'!$B$9:$B$393,0))),"")</f>
        <v>0</v>
      </c>
      <c r="AX373" s="193">
        <f>_xlfn.IFNA(_xlfn.IFNA(INDEX('I.Supplementary 2018-19'!S$8:S$157,MATCH($B373,'I.Supplementary 2018-19'!$B$8:$B$157,0)),INDEX('I.KI 2018-19'!S$9:S$393,MATCH($B373,'I.KI 2018-19'!$B$9:$B$393,0))),"")</f>
        <v>0</v>
      </c>
      <c r="AY373" s="157">
        <f>_xlfn.IFNA(_xlfn.IFNA(INDEX('I.Supplementary 2018-19'!T$8:T$157,MATCH($B373,'I.Supplementary 2018-19'!$B$8:$B$157,0)),INDEX('I.KI 2018-19'!T$9:T$393,MATCH($B373,'I.KI 2018-19'!$B$9:$B$393,0))),"")</f>
        <v>0</v>
      </c>
      <c r="AZ373" s="156">
        <f>_xlfn.IFNA(_xlfn.IFNA(INDEX('I.Supplementary 2018-19'!U$8:U$157,MATCH($B373,'I.Supplementary 2018-19'!$B$8:$B$157,0)),INDEX('I.KI 2018-19'!U$9:U$393,MATCH($B373,'I.KI 2018-19'!$B$9:$B$393,0))),"")</f>
        <v>0</v>
      </c>
      <c r="BA373" s="193">
        <f>_xlfn.IFNA(_xlfn.IFNA(INDEX('I.Supplementary 2018-19'!V$8:V$157,MATCH($B373,'I.Supplementary 2018-19'!$B$8:$B$157,0)),INDEX('I.KI 2018-19'!V$9:V$393,MATCH($B373,'I.KI 2018-19'!$B$9:$B$393,0))),"")</f>
        <v>2.5155973959645372</v>
      </c>
      <c r="BB373" s="193">
        <f>_xlfn.IFNA(_xlfn.IFNA(INDEX('I.Supplementary 2018-19'!W$8:W$157,MATCH($B373,'I.Supplementary 2018-19'!$B$8:$B$157,0)),INDEX('I.KI 2018-19'!W$9:W$393,MATCH($B373,'I.KI 2018-19'!$B$9:$B$393,0))),"")</f>
        <v>0</v>
      </c>
      <c r="BC373" s="193">
        <f>_xlfn.IFNA(_xlfn.IFNA(INDEX('I.Supplementary 2018-19'!X$8:X$157,MATCH($B373,'I.Supplementary 2018-19'!$B$8:$B$157,0)),INDEX('I.KI 2018-19'!X$9:X$393,MATCH($B373,'I.KI 2018-19'!$B$9:$B$393,0))),"")</f>
        <v>0</v>
      </c>
      <c r="BD373" s="157">
        <f>_xlfn.IFNA(_xlfn.IFNA(INDEX('I.Supplementary 2018-19'!Y$8:Y$157,MATCH($B373,'I.Supplementary 2018-19'!$B$8:$B$157,0)),INDEX('I.KI 2018-19'!Y$9:Y$393,MATCH($B373,'I.KI 2018-19'!$B$9:$B$393,0))),"")</f>
        <v>0</v>
      </c>
      <c r="BE373" s="156">
        <f>_xlfn.IFNA(_xlfn.IFNA(INDEX('I.Supplementary 2018-19'!Z$8:Z$157,MATCH($B373,'I.Supplementary 2018-19'!$B$8:$B$157,0)),INDEX('I.KI 2018-19'!Z$9:Z$393,MATCH($B373,'I.KI 2018-19'!$B$9:$B$393,0))),"")</f>
        <v>0</v>
      </c>
      <c r="BF373" s="193">
        <f>_xlfn.IFNA(_xlfn.IFNA(INDEX('I.Supplementary 2018-19'!AA$8:AA$157,MATCH($B373,'I.Supplementary 2018-19'!$B$8:$B$157,0)),INDEX('I.KI 2018-19'!AA$9:AA$393,MATCH($B373,'I.KI 2018-19'!$B$9:$B$393,0))),"")</f>
        <v>2.8215675623932728</v>
      </c>
      <c r="BG373" s="193">
        <f>_xlfn.IFNA(_xlfn.IFNA(INDEX('I.Supplementary 2018-19'!AB$8:AB$157,MATCH($B373,'I.Supplementary 2018-19'!$B$8:$B$157,0)),INDEX('I.KI 2018-19'!AB$9:AB$393,MATCH($B373,'I.KI 2018-19'!$B$9:$B$393,0))),"")</f>
        <v>0</v>
      </c>
      <c r="BH373" s="193">
        <f>_xlfn.IFNA(_xlfn.IFNA(INDEX('I.Supplementary 2018-19'!AC$8:AC$157,MATCH($B373,'I.Supplementary 2018-19'!$B$8:$B$157,0)),INDEX('I.KI 2018-19'!AC$9:AC$393,MATCH($B373,'I.KI 2018-19'!$B$9:$B$393,0))),"")</f>
        <v>0</v>
      </c>
      <c r="BI373" s="157">
        <f>_xlfn.IFNA(_xlfn.IFNA(INDEX('I.Supplementary 2018-19'!AD$8:AD$157,MATCH($B373,'I.Supplementary 2018-19'!$B$8:$B$157,0)),INDEX('I.KI 2018-19'!AD$9:AD$393,MATCH($B373,'I.KI 2018-19'!$B$9:$B$393,0))),"")</f>
        <v>0</v>
      </c>
      <c r="BJ373" s="149"/>
      <c r="BK373" s="156">
        <f>_xlfn.IFNA(IF($B373=$B$381,0,IF($B373=$B$382,0,_xlfn.IFNA(INDEX('I.Supplementary 2018-19'!I$8:I$157,MATCH($B373,'I.Supplementary 2018-19'!$B$8:$B$157,0)),INDEX('I.KI 2018-19'!I$9:I$393,MATCH($B373,'I.KI 2018-19'!$B$9:$B$393,0))))),"")</f>
        <v>0.30597016642873548</v>
      </c>
      <c r="BL373" s="149">
        <f>_xlfn.IFNA(IF($B373=$B$381,0,IF($B373=$B$382,0,_xlfn.IFNA(INDEX('I.Supplementary 2018-19'!J$8:J$157,MATCH($B373,'I.Supplementary 2018-19'!$B$8:$B$157,0)),INDEX('I.KI 2018-19'!J$9:J$393,MATCH($B373,'I.KI 2018-19'!$B$9:$B$393,0))))),"")</f>
        <v>2.5155973959645372</v>
      </c>
      <c r="BM373" s="157">
        <f>_xlfn.IFNA(IF($B373=$B$381,0,IF($B373=$B$382,0,_xlfn.IFNA(INDEX('I.Supplementary 2018-19'!H$8:H$157,MATCH($B373,'I.Supplementary 2018-19'!$B$8:$B$157,0)),INDEX('I.KI 2018-19'!H$9:H$393,MATCH($B373,'I.KI 2018-19'!$B$9:$B$393,0))))),"")</f>
        <v>2.8215675623932728</v>
      </c>
    </row>
    <row r="374" spans="2:65">
      <c r="B374" s="121" t="str">
        <f>'Calculations for 2021-22'!B374</f>
        <v>E1821</v>
      </c>
      <c r="C374" s="160" t="str">
        <f>'Calculations for 2021-22'!D374</f>
        <v>E1821</v>
      </c>
      <c r="D374" t="str">
        <f>'Calculations for 2021-22'!E374</f>
        <v>SCNFIR</v>
      </c>
      <c r="E374" t="str">
        <f>'Calculations for 2021-22'!F374</f>
        <v>P1901</v>
      </c>
      <c r="F374" s="120" t="str">
        <f>'Calculations for 2021-22'!H374</f>
        <v>Worcestershire</v>
      </c>
      <c r="G374" s="156">
        <f>_xlfn.IFNA(INDEX('I.KI 2016-17'!M$8:M$391,MATCH($B374,'I.KI 2016-17'!$B$8:$B$391,0)),"")</f>
        <v>36.346546471814996</v>
      </c>
      <c r="H374" s="149">
        <f>_xlfn.IFNA(INDEX('I.KI 2016-17'!N$8:N$391,MATCH($B374,'I.KI 2016-17'!$B$8:$B$391,0)),"")</f>
        <v>0</v>
      </c>
      <c r="I374" s="149">
        <f>_xlfn.IFNA(INDEX('I.KI 2016-17'!O$8:O$391,MATCH($B374,'I.KI 2016-17'!$B$8:$B$391,0)),"")</f>
        <v>0</v>
      </c>
      <c r="J374" s="149">
        <f>_xlfn.IFNA(INDEX('I.KI 2016-17'!P$8:P$391,MATCH($B374,'I.KI 2016-17'!$B$8:$B$391,0)),"")</f>
        <v>0</v>
      </c>
      <c r="K374" s="157">
        <f>_xlfn.IFNA(INDEX('I.KI 2016-17'!Q$8:Q$391,MATCH($B374,'I.KI 2016-17'!$B$8:$B$391,0)),"")</f>
        <v>0</v>
      </c>
      <c r="L374" s="156">
        <f>_xlfn.IFNA(INDEX('I.KI 2016-17'!R$8:R$391,MATCH($B374,'I.KI 2016-17'!$B$8:$B$391,0)),"")</f>
        <v>58.103615284810999</v>
      </c>
      <c r="M374" s="193">
        <f>_xlfn.IFNA(INDEX('I.KI 2016-17'!S$8:S$391,MATCH($B374,'I.KI 2016-17'!$B$8:$B$391,0)),"")</f>
        <v>0</v>
      </c>
      <c r="N374" s="193">
        <f>_xlfn.IFNA(INDEX('I.KI 2016-17'!T$8:T$391,MATCH($B374,'I.KI 2016-17'!$B$8:$B$391,0)),"")</f>
        <v>0</v>
      </c>
      <c r="O374" s="193">
        <f>_xlfn.IFNA(INDEX('I.KI 2016-17'!U$8:U$391,MATCH($B374,'I.KI 2016-17'!$B$8:$B$391,0)),"")</f>
        <v>0</v>
      </c>
      <c r="P374" s="157">
        <f>_xlfn.IFNA(INDEX('I.KI 2016-17'!V$8:V$391,MATCH($B374,'I.KI 2016-17'!$B$8:$B$391,0)),"")</f>
        <v>0</v>
      </c>
      <c r="Q374" s="156">
        <f>_xlfn.IFNA(INDEX('I.KI 2016-17'!W$8:W$391,MATCH($B374,'I.KI 2016-17'!$B$8:$B$391,0)),"")</f>
        <v>94.450161756625988</v>
      </c>
      <c r="R374" s="193">
        <f>_xlfn.IFNA(INDEX('I.KI 2016-17'!X$8:X$391,MATCH($B374,'I.KI 2016-17'!$B$8:$B$391,0)),"")</f>
        <v>0</v>
      </c>
      <c r="S374" s="193">
        <f>_xlfn.IFNA(INDEX('I.KI 2016-17'!Y$8:Y$391,MATCH($B374,'I.KI 2016-17'!$B$8:$B$391,0)),"")</f>
        <v>0</v>
      </c>
      <c r="T374" s="193">
        <f>_xlfn.IFNA(INDEX('I.KI 2016-17'!Z$8:Z$391,MATCH($B374,'I.KI 2016-17'!$B$8:$B$391,0)),"")</f>
        <v>0</v>
      </c>
      <c r="U374" s="157">
        <f>_xlfn.IFNA(INDEX('I.KI 2016-17'!AA$8:AA$391,MATCH($B374,'I.KI 2016-17'!$B$8:$B$391,0)),"")</f>
        <v>0</v>
      </c>
      <c r="V374" s="149"/>
      <c r="W374" s="154">
        <f>_xlfn.IFNA(INDEX('I.KI 2016-17'!$H$8:$H$391,MATCH(B374,'I.KI 2016-17'!$B$8:$B$391,0)),"")</f>
        <v>36.346546471814996</v>
      </c>
      <c r="X374" s="153">
        <f>_xlfn.IFNA(INDEX('I.KI 2016-17'!$I$8:$I$391,MATCH(B374,'I.KI 2016-17'!$B$8:$B$391,0)),"")</f>
        <v>58.103615284810999</v>
      </c>
      <c r="Y374" s="155">
        <f>_xlfn.IFNA(INDEX('I.KI 2016-17'!$G$8:$G$391,MATCH(B374,'I.KI 2016-17'!$B$8:$B$391,0)),"")</f>
        <v>94.450161756625988</v>
      </c>
      <c r="Z374" s="149"/>
      <c r="AA374" s="156">
        <f>_xlfn.IFNA(IF($B374=$B$382,0,_xlfn.IFNA(INDEX('I.Supplementary 2017-18'!N$8:N$35,MATCH($B374,'I.Supplementary 2017-18'!$B$8:$B$35,0)),INDEX('I.KI 2017-18'!N$9:N$393,MATCH($B374,'I.KI 2017-18'!$B$9:$B$393,0)))),"")</f>
        <v>19.897084800941528</v>
      </c>
      <c r="AB374" s="193">
        <f>_xlfn.IFNA(IF($B374=$B$382,0,_xlfn.IFNA(INDEX('I.Supplementary 2017-18'!O$8:O$35,MATCH($B374,'I.Supplementary 2017-18'!$B$8:$B$35,0)),INDEX('I.KI 2017-18'!O$9:O$393,MATCH($B374,'I.KI 2017-18'!$B$9:$B$393,0)))),"")</f>
        <v>0</v>
      </c>
      <c r="AC374" s="193">
        <f>_xlfn.IFNA(IF($B374=$B$382,0,_xlfn.IFNA(INDEX('I.Supplementary 2017-18'!P$8:P$35,MATCH($B374,'I.Supplementary 2017-18'!$B$8:$B$35,0)),INDEX('I.KI 2017-18'!P$9:P$393,MATCH($B374,'I.KI 2017-18'!$B$9:$B$393,0)))),"")</f>
        <v>0</v>
      </c>
      <c r="AD374" s="193">
        <f>_xlfn.IFNA(IF($B374=$B$382,0,_xlfn.IFNA(INDEX('I.Supplementary 2017-18'!Q$8:Q$35,MATCH($B374,'I.Supplementary 2017-18'!$B$8:$B$35,0)),INDEX('I.KI 2017-18'!Q$9:Q$393,MATCH($B374,'I.KI 2017-18'!$B$9:$B$393,0)))),"")</f>
        <v>0</v>
      </c>
      <c r="AE374" s="157">
        <f>_xlfn.IFNA(IF($B374=$B$382,0,_xlfn.IFNA(INDEX('I.Supplementary 2017-18'!R$8:R$35,MATCH($B374,'I.Supplementary 2017-18'!$B$8:$B$35,0)),INDEX('I.KI 2017-18'!R$9:R$393,MATCH($B374,'I.KI 2017-18'!$B$9:$B$393,0)))),"")</f>
        <v>0</v>
      </c>
      <c r="AF374" s="156">
        <f>_xlfn.IFNA(IF($B374=$B$382,0,_xlfn.IFNA(INDEX('I.Supplementary 2017-18'!S$8:S$35,MATCH($B374,'I.Supplementary 2017-18'!$B$8:$B$35,0)),INDEX('I.KI 2017-18'!S$9:S$393,MATCH($B374,'I.KI 2017-18'!$B$9:$B$393,0)))),"")</f>
        <v>59.289860126912295</v>
      </c>
      <c r="AG374" s="193">
        <f>_xlfn.IFNA(IF($B374=$B$382,0,_xlfn.IFNA(INDEX('I.Supplementary 2017-18'!T$8:T$35,MATCH($B374,'I.Supplementary 2017-18'!$B$8:$B$35,0)),INDEX('I.KI 2017-18'!T$9:T$393,MATCH($B374,'I.KI 2017-18'!$B$9:$B$393,0)))),"")</f>
        <v>0</v>
      </c>
      <c r="AH374" s="193">
        <f>_xlfn.IFNA(IF($B374=$B$382,0,_xlfn.IFNA(INDEX('I.Supplementary 2017-18'!U$8:U$35,MATCH($B374,'I.Supplementary 2017-18'!$B$8:$B$35,0)),INDEX('I.KI 2017-18'!U$9:U$393,MATCH($B374,'I.KI 2017-18'!$B$9:$B$393,0)))),"")</f>
        <v>0</v>
      </c>
      <c r="AI374" s="193">
        <f>_xlfn.IFNA(IF($B374=$B$382,0,_xlfn.IFNA(INDEX('I.Supplementary 2017-18'!V$8:V$35,MATCH($B374,'I.Supplementary 2017-18'!$B$8:$B$35,0)),INDEX('I.KI 2017-18'!V$9:V$393,MATCH($B374,'I.KI 2017-18'!$B$9:$B$393,0)))),"")</f>
        <v>0</v>
      </c>
      <c r="AJ374" s="157">
        <f>_xlfn.IFNA(IF($B374=$B$382,0,_xlfn.IFNA(INDEX('I.Supplementary 2017-18'!W$8:W$35,MATCH($B374,'I.Supplementary 2017-18'!$B$8:$B$35,0)),INDEX('I.KI 2017-18'!W$9:W$393,MATCH($B374,'I.KI 2017-18'!$B$9:$B$393,0)))),"")</f>
        <v>0</v>
      </c>
      <c r="AK374" s="156">
        <f>_xlfn.IFNA(IF($B374=$B$382,0,_xlfn.IFNA(INDEX('I.Supplementary 2017-18'!X$8:X$35,MATCH($B374,'I.Supplementary 2017-18'!$B$8:$B$35,0)),INDEX('I.KI 2017-18'!X$9:X$393,MATCH($B374,'I.KI 2017-18'!$B$9:$B$393,0)))),"")</f>
        <v>79.18694492785383</v>
      </c>
      <c r="AL374" s="193">
        <f>_xlfn.IFNA(IF($B374=$B$382,0,_xlfn.IFNA(INDEX('I.Supplementary 2017-18'!Y$8:Y$35,MATCH($B374,'I.Supplementary 2017-18'!$B$8:$B$35,0)),INDEX('I.KI 2017-18'!Y$9:Y$393,MATCH($B374,'I.KI 2017-18'!$B$9:$B$393,0)))),"")</f>
        <v>0</v>
      </c>
      <c r="AM374" s="193">
        <f>_xlfn.IFNA(IF($B374=$B$382,0,_xlfn.IFNA(INDEX('I.Supplementary 2017-18'!Z$8:Z$35,MATCH($B374,'I.Supplementary 2017-18'!$B$8:$B$35,0)),INDEX('I.KI 2017-18'!Z$9:Z$393,MATCH($B374,'I.KI 2017-18'!$B$9:$B$393,0)))),"")</f>
        <v>0</v>
      </c>
      <c r="AN374" s="193">
        <f>_xlfn.IFNA(IF($B374=$B$382,0,_xlfn.IFNA(INDEX('I.Supplementary 2017-18'!AA$8:AA$35,MATCH($B374,'I.Supplementary 2017-18'!$B$8:$B$35,0)),INDEX('I.KI 2017-18'!AA$9:AA$393,MATCH($B374,'I.KI 2017-18'!$B$9:$B$393,0)))),"")</f>
        <v>0</v>
      </c>
      <c r="AO374" s="157">
        <f>_xlfn.IFNA(IF($B374=$B$382,0,_xlfn.IFNA(INDEX('I.Supplementary 2017-18'!AB$8:AB$35,MATCH($B374,'I.Supplementary 2017-18'!$B$8:$B$35,0)),INDEX('I.KI 2017-18'!AB$9:AB$393,MATCH($B374,'I.KI 2017-18'!$B$9:$B$393,0)))),"")</f>
        <v>0</v>
      </c>
      <c r="AP374" s="149"/>
      <c r="AQ374" s="156">
        <f>_xlfn.IFNA(IF($B374=$B$381,0,IF($B374=$B$382,0,_xlfn.IFNA(INDEX('I.Supplementary 2017-18'!I$8:I$35,MATCH($B374,'I.Supplementary 2017-18'!$B$8:$B$35,0)),INDEX('I.KI 2017-18'!I$9:I$393,MATCH($B374,'I.KI 2017-18'!$B$9:$B$393,0))))),"")</f>
        <v>19.897084800941528</v>
      </c>
      <c r="AR374" s="149">
        <f>_xlfn.IFNA(IF($B374=$B$381,0,IF($B374=$B$382,0,_xlfn.IFNA(INDEX('I.Supplementary 2017-18'!J$8:J$35,MATCH($B374,'I.Supplementary 2017-18'!$B$8:$B$35,0)),INDEX('I.KI 2017-18'!J$9:J$393,MATCH($B374,'I.KI 2017-18'!$B$9:$B$393,0))))),"")</f>
        <v>59.289860126912295</v>
      </c>
      <c r="AS374" s="157">
        <f>_xlfn.IFNA(IF($B374=$B$381,0,IF($B374=$B$382,0,_xlfn.IFNA(INDEX('I.Supplementary 2017-18'!H$8:H$35,MATCH($B374,'I.Supplementary 2017-18'!$B$8:$B$35,0)),INDEX('I.KI 2017-18'!H$9:H$393,MATCH($B374,'I.KI 2017-18'!$B$9:$B$393,0))))),"")</f>
        <v>79.18694492785383</v>
      </c>
      <c r="AT374" s="149"/>
      <c r="AU374" s="156">
        <f>_xlfn.IFNA(_xlfn.IFNA(INDEX('I.Supplementary 2018-19'!P$8:P$157,MATCH($B374,'I.Supplementary 2018-19'!$B$8:$B$157,0)),INDEX('I.KI 2018-19'!P$9:P$393,MATCH($B374,'I.KI 2018-19'!$B$9:$B$393,0))),"")</f>
        <v>9.4355195044865319</v>
      </c>
      <c r="AV374" s="193">
        <f>_xlfn.IFNA(_xlfn.IFNA(INDEX('I.Supplementary 2018-19'!Q$8:Q$157,MATCH($B374,'I.Supplementary 2018-19'!$B$8:$B$157,0)),INDEX('I.KI 2018-19'!Q$9:Q$393,MATCH($B374,'I.KI 2018-19'!$B$9:$B$393,0))),"")</f>
        <v>0</v>
      </c>
      <c r="AW374" s="193">
        <f>_xlfn.IFNA(_xlfn.IFNA(INDEX('I.Supplementary 2018-19'!R$8:R$157,MATCH($B374,'I.Supplementary 2018-19'!$B$8:$B$157,0)),INDEX('I.KI 2018-19'!R$9:R$393,MATCH($B374,'I.KI 2018-19'!$B$9:$B$393,0))),"")</f>
        <v>0</v>
      </c>
      <c r="AX374" s="193">
        <f>_xlfn.IFNA(_xlfn.IFNA(INDEX('I.Supplementary 2018-19'!S$8:S$157,MATCH($B374,'I.Supplementary 2018-19'!$B$8:$B$157,0)),INDEX('I.KI 2018-19'!S$9:S$393,MATCH($B374,'I.KI 2018-19'!$B$9:$B$393,0))),"")</f>
        <v>0</v>
      </c>
      <c r="AY374" s="157">
        <f>_xlfn.IFNA(_xlfn.IFNA(INDEX('I.Supplementary 2018-19'!T$8:T$157,MATCH($B374,'I.Supplementary 2018-19'!$B$8:$B$157,0)),INDEX('I.KI 2018-19'!T$9:T$393,MATCH($B374,'I.KI 2018-19'!$B$9:$B$393,0))),"")</f>
        <v>0</v>
      </c>
      <c r="AZ374" s="156">
        <f>_xlfn.IFNA(_xlfn.IFNA(INDEX('I.Supplementary 2018-19'!U$8:U$157,MATCH($B374,'I.Supplementary 2018-19'!$B$8:$B$157,0)),INDEX('I.KI 2018-19'!U$9:U$393,MATCH($B374,'I.KI 2018-19'!$B$9:$B$393,0))),"")</f>
        <v>61.071100559909659</v>
      </c>
      <c r="BA374" s="193">
        <f>_xlfn.IFNA(_xlfn.IFNA(INDEX('I.Supplementary 2018-19'!V$8:V$157,MATCH($B374,'I.Supplementary 2018-19'!$B$8:$B$157,0)),INDEX('I.KI 2018-19'!V$9:V$393,MATCH($B374,'I.KI 2018-19'!$B$9:$B$393,0))),"")</f>
        <v>0</v>
      </c>
      <c r="BB374" s="193">
        <f>_xlfn.IFNA(_xlfn.IFNA(INDEX('I.Supplementary 2018-19'!W$8:W$157,MATCH($B374,'I.Supplementary 2018-19'!$B$8:$B$157,0)),INDEX('I.KI 2018-19'!W$9:W$393,MATCH($B374,'I.KI 2018-19'!$B$9:$B$393,0))),"")</f>
        <v>0</v>
      </c>
      <c r="BC374" s="193">
        <f>_xlfn.IFNA(_xlfn.IFNA(INDEX('I.Supplementary 2018-19'!X$8:X$157,MATCH($B374,'I.Supplementary 2018-19'!$B$8:$B$157,0)),INDEX('I.KI 2018-19'!X$9:X$393,MATCH($B374,'I.KI 2018-19'!$B$9:$B$393,0))),"")</f>
        <v>0</v>
      </c>
      <c r="BD374" s="157">
        <f>_xlfn.IFNA(_xlfn.IFNA(INDEX('I.Supplementary 2018-19'!Y$8:Y$157,MATCH($B374,'I.Supplementary 2018-19'!$B$8:$B$157,0)),INDEX('I.KI 2018-19'!Y$9:Y$393,MATCH($B374,'I.KI 2018-19'!$B$9:$B$393,0))),"")</f>
        <v>0</v>
      </c>
      <c r="BE374" s="156">
        <f>_xlfn.IFNA(_xlfn.IFNA(INDEX('I.Supplementary 2018-19'!Z$8:Z$157,MATCH($B374,'I.Supplementary 2018-19'!$B$8:$B$157,0)),INDEX('I.KI 2018-19'!Z$9:Z$393,MATCH($B374,'I.KI 2018-19'!$B$9:$B$393,0))),"")</f>
        <v>70.506620064396188</v>
      </c>
      <c r="BF374" s="193">
        <f>_xlfn.IFNA(_xlfn.IFNA(INDEX('I.Supplementary 2018-19'!AA$8:AA$157,MATCH($B374,'I.Supplementary 2018-19'!$B$8:$B$157,0)),INDEX('I.KI 2018-19'!AA$9:AA$393,MATCH($B374,'I.KI 2018-19'!$B$9:$B$393,0))),"")</f>
        <v>0</v>
      </c>
      <c r="BG374" s="193">
        <f>_xlfn.IFNA(_xlfn.IFNA(INDEX('I.Supplementary 2018-19'!AB$8:AB$157,MATCH($B374,'I.Supplementary 2018-19'!$B$8:$B$157,0)),INDEX('I.KI 2018-19'!AB$9:AB$393,MATCH($B374,'I.KI 2018-19'!$B$9:$B$393,0))),"")</f>
        <v>0</v>
      </c>
      <c r="BH374" s="193">
        <f>_xlfn.IFNA(_xlfn.IFNA(INDEX('I.Supplementary 2018-19'!AC$8:AC$157,MATCH($B374,'I.Supplementary 2018-19'!$B$8:$B$157,0)),INDEX('I.KI 2018-19'!AC$9:AC$393,MATCH($B374,'I.KI 2018-19'!$B$9:$B$393,0))),"")</f>
        <v>0</v>
      </c>
      <c r="BI374" s="157">
        <f>_xlfn.IFNA(_xlfn.IFNA(INDEX('I.Supplementary 2018-19'!AD$8:AD$157,MATCH($B374,'I.Supplementary 2018-19'!$B$8:$B$157,0)),INDEX('I.KI 2018-19'!AD$9:AD$393,MATCH($B374,'I.KI 2018-19'!$B$9:$B$393,0))),"")</f>
        <v>0</v>
      </c>
      <c r="BJ374" s="149"/>
      <c r="BK374" s="156">
        <f>_xlfn.IFNA(IF($B374=$B$381,0,IF($B374=$B$382,0,_xlfn.IFNA(INDEX('I.Supplementary 2018-19'!I$8:I$157,MATCH($B374,'I.Supplementary 2018-19'!$B$8:$B$157,0)),INDEX('I.KI 2018-19'!I$9:I$393,MATCH($B374,'I.KI 2018-19'!$B$9:$B$393,0))))),"")</f>
        <v>9.4355195044865319</v>
      </c>
      <c r="BL374" s="149">
        <f>_xlfn.IFNA(IF($B374=$B$381,0,IF($B374=$B$382,0,_xlfn.IFNA(INDEX('I.Supplementary 2018-19'!J$8:J$157,MATCH($B374,'I.Supplementary 2018-19'!$B$8:$B$157,0)),INDEX('I.KI 2018-19'!J$9:J$393,MATCH($B374,'I.KI 2018-19'!$B$9:$B$393,0))))),"")</f>
        <v>61.071100559909659</v>
      </c>
      <c r="BM374" s="157">
        <f>_xlfn.IFNA(IF($B374=$B$381,0,IF($B374=$B$382,0,_xlfn.IFNA(INDEX('I.Supplementary 2018-19'!H$8:H$157,MATCH($B374,'I.Supplementary 2018-19'!$B$8:$B$157,0)),INDEX('I.KI 2018-19'!H$9:H$393,MATCH($B374,'I.KI 2018-19'!$B$9:$B$393,0))))),"")</f>
        <v>70.506620064396188</v>
      </c>
    </row>
    <row r="375" spans="2:65">
      <c r="B375" s="121" t="str">
        <f>'Calculations for 2021-22'!B375</f>
        <v>E3837</v>
      </c>
      <c r="C375" s="160" t="str">
        <f>'Calculations for 2021-22'!D375</f>
        <v>E3837</v>
      </c>
      <c r="D375" t="str">
        <f>'Calculations for 2021-22'!E375</f>
        <v>SD</v>
      </c>
      <c r="E375" t="str">
        <f>'Calculations for 2021-22'!F375</f>
        <v>P1908</v>
      </c>
      <c r="F375" s="120" t="str">
        <f>'Calculations for 2021-22'!H375</f>
        <v>Worthing</v>
      </c>
      <c r="G375" s="156">
        <f>_xlfn.IFNA(INDEX('I.KI 2016-17'!M$8:M$391,MATCH($B375,'I.KI 2016-17'!$B$8:$B$391,0)),"")</f>
        <v>0</v>
      </c>
      <c r="H375" s="149">
        <f>_xlfn.IFNA(INDEX('I.KI 2016-17'!N$8:N$391,MATCH($B375,'I.KI 2016-17'!$B$8:$B$391,0)),"")</f>
        <v>1.1933773824710001</v>
      </c>
      <c r="I375" s="149">
        <f>_xlfn.IFNA(INDEX('I.KI 2016-17'!O$8:O$391,MATCH($B375,'I.KI 2016-17'!$B$8:$B$391,0)),"")</f>
        <v>0</v>
      </c>
      <c r="J375" s="149">
        <f>_xlfn.IFNA(INDEX('I.KI 2016-17'!P$8:P$391,MATCH($B375,'I.KI 2016-17'!$B$8:$B$391,0)),"")</f>
        <v>0</v>
      </c>
      <c r="K375" s="157">
        <f>_xlfn.IFNA(INDEX('I.KI 2016-17'!Q$8:Q$391,MATCH($B375,'I.KI 2016-17'!$B$8:$B$391,0)),"")</f>
        <v>0</v>
      </c>
      <c r="L375" s="156">
        <f>_xlfn.IFNA(INDEX('I.KI 2016-17'!R$8:R$391,MATCH($B375,'I.KI 2016-17'!$B$8:$B$391,0)),"")</f>
        <v>0</v>
      </c>
      <c r="M375" s="193">
        <f>_xlfn.IFNA(INDEX('I.KI 2016-17'!S$8:S$391,MATCH($B375,'I.KI 2016-17'!$B$8:$B$391,0)),"")</f>
        <v>2.4641792741969999</v>
      </c>
      <c r="N375" s="193">
        <f>_xlfn.IFNA(INDEX('I.KI 2016-17'!T$8:T$391,MATCH($B375,'I.KI 2016-17'!$B$8:$B$391,0)),"")</f>
        <v>0</v>
      </c>
      <c r="O375" s="193">
        <f>_xlfn.IFNA(INDEX('I.KI 2016-17'!U$8:U$391,MATCH($B375,'I.KI 2016-17'!$B$8:$B$391,0)),"")</f>
        <v>0</v>
      </c>
      <c r="P375" s="157">
        <f>_xlfn.IFNA(INDEX('I.KI 2016-17'!V$8:V$391,MATCH($B375,'I.KI 2016-17'!$B$8:$B$391,0)),"")</f>
        <v>0</v>
      </c>
      <c r="Q375" s="156">
        <f>_xlfn.IFNA(INDEX('I.KI 2016-17'!W$8:W$391,MATCH($B375,'I.KI 2016-17'!$B$8:$B$391,0)),"")</f>
        <v>0</v>
      </c>
      <c r="R375" s="193">
        <f>_xlfn.IFNA(INDEX('I.KI 2016-17'!X$8:X$391,MATCH($B375,'I.KI 2016-17'!$B$8:$B$391,0)),"")</f>
        <v>3.657556656668</v>
      </c>
      <c r="S375" s="193">
        <f>_xlfn.IFNA(INDEX('I.KI 2016-17'!Y$8:Y$391,MATCH($B375,'I.KI 2016-17'!$B$8:$B$391,0)),"")</f>
        <v>0</v>
      </c>
      <c r="T375" s="193">
        <f>_xlfn.IFNA(INDEX('I.KI 2016-17'!Z$8:Z$391,MATCH($B375,'I.KI 2016-17'!$B$8:$B$391,0)),"")</f>
        <v>0</v>
      </c>
      <c r="U375" s="157">
        <f>_xlfn.IFNA(INDEX('I.KI 2016-17'!AA$8:AA$391,MATCH($B375,'I.KI 2016-17'!$B$8:$B$391,0)),"")</f>
        <v>0</v>
      </c>
      <c r="V375" s="149"/>
      <c r="W375" s="154">
        <f>_xlfn.IFNA(INDEX('I.KI 2016-17'!$H$8:$H$391,MATCH(B375,'I.KI 2016-17'!$B$8:$B$391,0)),"")</f>
        <v>1.1933773824710001</v>
      </c>
      <c r="X375" s="153">
        <f>_xlfn.IFNA(INDEX('I.KI 2016-17'!$I$8:$I$391,MATCH(B375,'I.KI 2016-17'!$B$8:$B$391,0)),"")</f>
        <v>2.4641792741969999</v>
      </c>
      <c r="Y375" s="155">
        <f>_xlfn.IFNA(INDEX('I.KI 2016-17'!$G$8:$G$391,MATCH(B375,'I.KI 2016-17'!$B$8:$B$391,0)),"")</f>
        <v>3.657556656668</v>
      </c>
      <c r="Z375" s="149"/>
      <c r="AA375" s="156">
        <f>_xlfn.IFNA(IF($B375=$B$382,0,_xlfn.IFNA(INDEX('I.Supplementary 2017-18'!N$8:N$35,MATCH($B375,'I.Supplementary 2017-18'!$B$8:$B$35,0)),INDEX('I.KI 2017-18'!N$9:N$393,MATCH($B375,'I.KI 2017-18'!$B$9:$B$393,0)))),"")</f>
        <v>0</v>
      </c>
      <c r="AB375" s="193">
        <f>_xlfn.IFNA(IF($B375=$B$382,0,_xlfn.IFNA(INDEX('I.Supplementary 2017-18'!O$8:O$35,MATCH($B375,'I.Supplementary 2017-18'!$B$8:$B$35,0)),INDEX('I.KI 2017-18'!O$9:O$393,MATCH($B375,'I.KI 2017-18'!$B$9:$B$393,0)))),"")</f>
        <v>0.45292404088327659</v>
      </c>
      <c r="AC375" s="193">
        <f>_xlfn.IFNA(IF($B375=$B$382,0,_xlfn.IFNA(INDEX('I.Supplementary 2017-18'!P$8:P$35,MATCH($B375,'I.Supplementary 2017-18'!$B$8:$B$35,0)),INDEX('I.KI 2017-18'!P$9:P$393,MATCH($B375,'I.KI 2017-18'!$B$9:$B$393,0)))),"")</f>
        <v>0</v>
      </c>
      <c r="AD375" s="193">
        <f>_xlfn.IFNA(IF($B375=$B$382,0,_xlfn.IFNA(INDEX('I.Supplementary 2017-18'!Q$8:Q$35,MATCH($B375,'I.Supplementary 2017-18'!$B$8:$B$35,0)),INDEX('I.KI 2017-18'!Q$9:Q$393,MATCH($B375,'I.KI 2017-18'!$B$9:$B$393,0)))),"")</f>
        <v>0</v>
      </c>
      <c r="AE375" s="157">
        <f>_xlfn.IFNA(IF($B375=$B$382,0,_xlfn.IFNA(INDEX('I.Supplementary 2017-18'!R$8:R$35,MATCH($B375,'I.Supplementary 2017-18'!$B$8:$B$35,0)),INDEX('I.KI 2017-18'!R$9:R$393,MATCH($B375,'I.KI 2017-18'!$B$9:$B$393,0)))),"")</f>
        <v>0</v>
      </c>
      <c r="AF375" s="156">
        <f>_xlfn.IFNA(IF($B375=$B$382,0,_xlfn.IFNA(INDEX('I.Supplementary 2017-18'!S$8:S$35,MATCH($B375,'I.Supplementary 2017-18'!$B$8:$B$35,0)),INDEX('I.KI 2017-18'!S$9:S$393,MATCH($B375,'I.KI 2017-18'!$B$9:$B$393,0)))),"")</f>
        <v>0</v>
      </c>
      <c r="AG375" s="193">
        <f>_xlfn.IFNA(IF($B375=$B$382,0,_xlfn.IFNA(INDEX('I.Supplementary 2017-18'!T$8:T$35,MATCH($B375,'I.Supplementary 2017-18'!$B$8:$B$35,0)),INDEX('I.KI 2017-18'!T$9:T$393,MATCH($B375,'I.KI 2017-18'!$B$9:$B$393,0)))),"")</f>
        <v>2.5144880190091885</v>
      </c>
      <c r="AH375" s="193">
        <f>_xlfn.IFNA(IF($B375=$B$382,0,_xlfn.IFNA(INDEX('I.Supplementary 2017-18'!U$8:U$35,MATCH($B375,'I.Supplementary 2017-18'!$B$8:$B$35,0)),INDEX('I.KI 2017-18'!U$9:U$393,MATCH($B375,'I.KI 2017-18'!$B$9:$B$393,0)))),"")</f>
        <v>0</v>
      </c>
      <c r="AI375" s="193">
        <f>_xlfn.IFNA(IF($B375=$B$382,0,_xlfn.IFNA(INDEX('I.Supplementary 2017-18'!V$8:V$35,MATCH($B375,'I.Supplementary 2017-18'!$B$8:$B$35,0)),INDEX('I.KI 2017-18'!V$9:V$393,MATCH($B375,'I.KI 2017-18'!$B$9:$B$393,0)))),"")</f>
        <v>0</v>
      </c>
      <c r="AJ375" s="157">
        <f>_xlfn.IFNA(IF($B375=$B$382,0,_xlfn.IFNA(INDEX('I.Supplementary 2017-18'!W$8:W$35,MATCH($B375,'I.Supplementary 2017-18'!$B$8:$B$35,0)),INDEX('I.KI 2017-18'!W$9:W$393,MATCH($B375,'I.KI 2017-18'!$B$9:$B$393,0)))),"")</f>
        <v>0</v>
      </c>
      <c r="AK375" s="156">
        <f>_xlfn.IFNA(IF($B375=$B$382,0,_xlfn.IFNA(INDEX('I.Supplementary 2017-18'!X$8:X$35,MATCH($B375,'I.Supplementary 2017-18'!$B$8:$B$35,0)),INDEX('I.KI 2017-18'!X$9:X$393,MATCH($B375,'I.KI 2017-18'!$B$9:$B$393,0)))),"")</f>
        <v>0</v>
      </c>
      <c r="AL375" s="193">
        <f>_xlfn.IFNA(IF($B375=$B$382,0,_xlfn.IFNA(INDEX('I.Supplementary 2017-18'!Y$8:Y$35,MATCH($B375,'I.Supplementary 2017-18'!$B$8:$B$35,0)),INDEX('I.KI 2017-18'!Y$9:Y$393,MATCH($B375,'I.KI 2017-18'!$B$9:$B$393,0)))),"")</f>
        <v>2.9674120598924651</v>
      </c>
      <c r="AM375" s="193">
        <f>_xlfn.IFNA(IF($B375=$B$382,0,_xlfn.IFNA(INDEX('I.Supplementary 2017-18'!Z$8:Z$35,MATCH($B375,'I.Supplementary 2017-18'!$B$8:$B$35,0)),INDEX('I.KI 2017-18'!Z$9:Z$393,MATCH($B375,'I.KI 2017-18'!$B$9:$B$393,0)))),"")</f>
        <v>0</v>
      </c>
      <c r="AN375" s="193">
        <f>_xlfn.IFNA(IF($B375=$B$382,0,_xlfn.IFNA(INDEX('I.Supplementary 2017-18'!AA$8:AA$35,MATCH($B375,'I.Supplementary 2017-18'!$B$8:$B$35,0)),INDEX('I.KI 2017-18'!AA$9:AA$393,MATCH($B375,'I.KI 2017-18'!$B$9:$B$393,0)))),"")</f>
        <v>0</v>
      </c>
      <c r="AO375" s="157">
        <f>_xlfn.IFNA(IF($B375=$B$382,0,_xlfn.IFNA(INDEX('I.Supplementary 2017-18'!AB$8:AB$35,MATCH($B375,'I.Supplementary 2017-18'!$B$8:$B$35,0)),INDEX('I.KI 2017-18'!AB$9:AB$393,MATCH($B375,'I.KI 2017-18'!$B$9:$B$393,0)))),"")</f>
        <v>0</v>
      </c>
      <c r="AP375" s="149"/>
      <c r="AQ375" s="156">
        <f>_xlfn.IFNA(IF($B375=$B$381,0,IF($B375=$B$382,0,_xlfn.IFNA(INDEX('I.Supplementary 2017-18'!I$8:I$35,MATCH($B375,'I.Supplementary 2017-18'!$B$8:$B$35,0)),INDEX('I.KI 2017-18'!I$9:I$393,MATCH($B375,'I.KI 2017-18'!$B$9:$B$393,0))))),"")</f>
        <v>0.45292404088327659</v>
      </c>
      <c r="AR375" s="149">
        <f>_xlfn.IFNA(IF($B375=$B$381,0,IF($B375=$B$382,0,_xlfn.IFNA(INDEX('I.Supplementary 2017-18'!J$8:J$35,MATCH($B375,'I.Supplementary 2017-18'!$B$8:$B$35,0)),INDEX('I.KI 2017-18'!J$9:J$393,MATCH($B375,'I.KI 2017-18'!$B$9:$B$393,0))))),"")</f>
        <v>2.5144880190091885</v>
      </c>
      <c r="AS375" s="157">
        <f>_xlfn.IFNA(IF($B375=$B$381,0,IF($B375=$B$382,0,_xlfn.IFNA(INDEX('I.Supplementary 2017-18'!H$8:H$35,MATCH($B375,'I.Supplementary 2017-18'!$B$8:$B$35,0)),INDEX('I.KI 2017-18'!H$9:H$393,MATCH($B375,'I.KI 2017-18'!$B$9:$B$393,0))))),"")</f>
        <v>2.9674120598924651</v>
      </c>
      <c r="AT375" s="149"/>
      <c r="AU375" s="156">
        <f>_xlfn.IFNA(_xlfn.IFNA(INDEX('I.Supplementary 2018-19'!P$8:P$157,MATCH($B375,'I.Supplementary 2018-19'!$B$8:$B$157,0)),INDEX('I.KI 2018-19'!P$9:P$393,MATCH($B375,'I.KI 2018-19'!$B$9:$B$393,0))),"")</f>
        <v>0</v>
      </c>
      <c r="AV375" s="193">
        <f>_xlfn.IFNA(_xlfn.IFNA(INDEX('I.Supplementary 2018-19'!Q$8:Q$157,MATCH($B375,'I.Supplementary 2018-19'!$B$8:$B$157,0)),INDEX('I.KI 2018-19'!Q$9:Q$393,MATCH($B375,'I.KI 2018-19'!$B$9:$B$393,0))),"")</f>
        <v>7.6800584676563737E-3</v>
      </c>
      <c r="AW375" s="193">
        <f>_xlfn.IFNA(_xlfn.IFNA(INDEX('I.Supplementary 2018-19'!R$8:R$157,MATCH($B375,'I.Supplementary 2018-19'!$B$8:$B$157,0)),INDEX('I.KI 2018-19'!R$9:R$393,MATCH($B375,'I.KI 2018-19'!$B$9:$B$393,0))),"")</f>
        <v>0</v>
      </c>
      <c r="AX375" s="193">
        <f>_xlfn.IFNA(_xlfn.IFNA(INDEX('I.Supplementary 2018-19'!S$8:S$157,MATCH($B375,'I.Supplementary 2018-19'!$B$8:$B$157,0)),INDEX('I.KI 2018-19'!S$9:S$393,MATCH($B375,'I.KI 2018-19'!$B$9:$B$393,0))),"")</f>
        <v>0</v>
      </c>
      <c r="AY375" s="157">
        <f>_xlfn.IFNA(_xlfn.IFNA(INDEX('I.Supplementary 2018-19'!T$8:T$157,MATCH($B375,'I.Supplementary 2018-19'!$B$8:$B$157,0)),INDEX('I.KI 2018-19'!T$9:T$393,MATCH($B375,'I.KI 2018-19'!$B$9:$B$393,0))),"")</f>
        <v>0</v>
      </c>
      <c r="AZ375" s="156">
        <f>_xlfn.IFNA(_xlfn.IFNA(INDEX('I.Supplementary 2018-19'!U$8:U$157,MATCH($B375,'I.Supplementary 2018-19'!$B$8:$B$157,0)),INDEX('I.KI 2018-19'!U$9:U$393,MATCH($B375,'I.KI 2018-19'!$B$9:$B$393,0))),"")</f>
        <v>0</v>
      </c>
      <c r="BA375" s="193">
        <f>_xlfn.IFNA(_xlfn.IFNA(INDEX('I.Supplementary 2018-19'!V$8:V$157,MATCH($B375,'I.Supplementary 2018-19'!$B$8:$B$157,0)),INDEX('I.KI 2018-19'!V$9:V$393,MATCH($B375,'I.KI 2018-19'!$B$9:$B$393,0))),"")</f>
        <v>2.5900305775201939</v>
      </c>
      <c r="BB375" s="193">
        <f>_xlfn.IFNA(_xlfn.IFNA(INDEX('I.Supplementary 2018-19'!W$8:W$157,MATCH($B375,'I.Supplementary 2018-19'!$B$8:$B$157,0)),INDEX('I.KI 2018-19'!W$9:W$393,MATCH($B375,'I.KI 2018-19'!$B$9:$B$393,0))),"")</f>
        <v>0</v>
      </c>
      <c r="BC375" s="193">
        <f>_xlfn.IFNA(_xlfn.IFNA(INDEX('I.Supplementary 2018-19'!X$8:X$157,MATCH($B375,'I.Supplementary 2018-19'!$B$8:$B$157,0)),INDEX('I.KI 2018-19'!X$9:X$393,MATCH($B375,'I.KI 2018-19'!$B$9:$B$393,0))),"")</f>
        <v>0</v>
      </c>
      <c r="BD375" s="157">
        <f>_xlfn.IFNA(_xlfn.IFNA(INDEX('I.Supplementary 2018-19'!Y$8:Y$157,MATCH($B375,'I.Supplementary 2018-19'!$B$8:$B$157,0)),INDEX('I.KI 2018-19'!Y$9:Y$393,MATCH($B375,'I.KI 2018-19'!$B$9:$B$393,0))),"")</f>
        <v>0</v>
      </c>
      <c r="BE375" s="156">
        <f>_xlfn.IFNA(_xlfn.IFNA(INDEX('I.Supplementary 2018-19'!Z$8:Z$157,MATCH($B375,'I.Supplementary 2018-19'!$B$8:$B$157,0)),INDEX('I.KI 2018-19'!Z$9:Z$393,MATCH($B375,'I.KI 2018-19'!$B$9:$B$393,0))),"")</f>
        <v>0</v>
      </c>
      <c r="BF375" s="193">
        <f>_xlfn.IFNA(_xlfn.IFNA(INDEX('I.Supplementary 2018-19'!AA$8:AA$157,MATCH($B375,'I.Supplementary 2018-19'!$B$8:$B$157,0)),INDEX('I.KI 2018-19'!AA$9:AA$393,MATCH($B375,'I.KI 2018-19'!$B$9:$B$393,0))),"")</f>
        <v>2.5977106359878501</v>
      </c>
      <c r="BG375" s="193">
        <f>_xlfn.IFNA(_xlfn.IFNA(INDEX('I.Supplementary 2018-19'!AB$8:AB$157,MATCH($B375,'I.Supplementary 2018-19'!$B$8:$B$157,0)),INDEX('I.KI 2018-19'!AB$9:AB$393,MATCH($B375,'I.KI 2018-19'!$B$9:$B$393,0))),"")</f>
        <v>0</v>
      </c>
      <c r="BH375" s="193">
        <f>_xlfn.IFNA(_xlfn.IFNA(INDEX('I.Supplementary 2018-19'!AC$8:AC$157,MATCH($B375,'I.Supplementary 2018-19'!$B$8:$B$157,0)),INDEX('I.KI 2018-19'!AC$9:AC$393,MATCH($B375,'I.KI 2018-19'!$B$9:$B$393,0))),"")</f>
        <v>0</v>
      </c>
      <c r="BI375" s="157">
        <f>_xlfn.IFNA(_xlfn.IFNA(INDEX('I.Supplementary 2018-19'!AD$8:AD$157,MATCH($B375,'I.Supplementary 2018-19'!$B$8:$B$157,0)),INDEX('I.KI 2018-19'!AD$9:AD$393,MATCH($B375,'I.KI 2018-19'!$B$9:$B$393,0))),"")</f>
        <v>0</v>
      </c>
      <c r="BJ375" s="149"/>
      <c r="BK375" s="156">
        <f>_xlfn.IFNA(IF($B375=$B$381,0,IF($B375=$B$382,0,_xlfn.IFNA(INDEX('I.Supplementary 2018-19'!I$8:I$157,MATCH($B375,'I.Supplementary 2018-19'!$B$8:$B$157,0)),INDEX('I.KI 2018-19'!I$9:I$393,MATCH($B375,'I.KI 2018-19'!$B$9:$B$393,0))))),"")</f>
        <v>7.6800584676563737E-3</v>
      </c>
      <c r="BL375" s="149">
        <f>_xlfn.IFNA(IF($B375=$B$381,0,IF($B375=$B$382,0,_xlfn.IFNA(INDEX('I.Supplementary 2018-19'!J$8:J$157,MATCH($B375,'I.Supplementary 2018-19'!$B$8:$B$157,0)),INDEX('I.KI 2018-19'!J$9:J$393,MATCH($B375,'I.KI 2018-19'!$B$9:$B$393,0))))),"")</f>
        <v>2.5900305775201939</v>
      </c>
      <c r="BM375" s="157">
        <f>_xlfn.IFNA(IF($B375=$B$381,0,IF($B375=$B$382,0,_xlfn.IFNA(INDEX('I.Supplementary 2018-19'!H$8:H$157,MATCH($B375,'I.Supplementary 2018-19'!$B$8:$B$157,0)),INDEX('I.KI 2018-19'!H$9:H$393,MATCH($B375,'I.KI 2018-19'!$B$9:$B$393,0))))),"")</f>
        <v>2.5977106359878501</v>
      </c>
    </row>
    <row r="376" spans="2:65">
      <c r="B376" s="121" t="str">
        <f>'Calculations for 2021-22'!B376</f>
        <v>E1838</v>
      </c>
      <c r="C376" s="160" t="str">
        <f>'Calculations for 2021-22'!D376</f>
        <v>E1838</v>
      </c>
      <c r="D376" t="str">
        <f>'Calculations for 2021-22'!E376</f>
        <v>SD</v>
      </c>
      <c r="E376" t="str">
        <f>'Calculations for 2021-22'!F376</f>
        <v>P1901</v>
      </c>
      <c r="F376" s="120" t="str">
        <f>'Calculations for 2021-22'!H376</f>
        <v>Wychavon</v>
      </c>
      <c r="G376" s="156">
        <f>_xlfn.IFNA(INDEX('I.KI 2016-17'!M$8:M$391,MATCH($B376,'I.KI 2016-17'!$B$8:$B$391,0)),"")</f>
        <v>0</v>
      </c>
      <c r="H376" s="149">
        <f>_xlfn.IFNA(INDEX('I.KI 2016-17'!N$8:N$391,MATCH($B376,'I.KI 2016-17'!$B$8:$B$391,0)),"")</f>
        <v>1.141362595963</v>
      </c>
      <c r="I376" s="149">
        <f>_xlfn.IFNA(INDEX('I.KI 2016-17'!O$8:O$391,MATCH($B376,'I.KI 2016-17'!$B$8:$B$391,0)),"")</f>
        <v>0</v>
      </c>
      <c r="J376" s="149">
        <f>_xlfn.IFNA(INDEX('I.KI 2016-17'!P$8:P$391,MATCH($B376,'I.KI 2016-17'!$B$8:$B$391,0)),"")</f>
        <v>0</v>
      </c>
      <c r="K376" s="157">
        <f>_xlfn.IFNA(INDEX('I.KI 2016-17'!Q$8:Q$391,MATCH($B376,'I.KI 2016-17'!$B$8:$B$391,0)),"")</f>
        <v>0</v>
      </c>
      <c r="L376" s="156">
        <f>_xlfn.IFNA(INDEX('I.KI 2016-17'!R$8:R$391,MATCH($B376,'I.KI 2016-17'!$B$8:$B$391,0)),"")</f>
        <v>0</v>
      </c>
      <c r="M376" s="193">
        <f>_xlfn.IFNA(INDEX('I.KI 2016-17'!S$8:S$391,MATCH($B376,'I.KI 2016-17'!$B$8:$B$391,0)),"")</f>
        <v>2.4272986869800004</v>
      </c>
      <c r="N376" s="193">
        <f>_xlfn.IFNA(INDEX('I.KI 2016-17'!T$8:T$391,MATCH($B376,'I.KI 2016-17'!$B$8:$B$391,0)),"")</f>
        <v>0</v>
      </c>
      <c r="O376" s="193">
        <f>_xlfn.IFNA(INDEX('I.KI 2016-17'!U$8:U$391,MATCH($B376,'I.KI 2016-17'!$B$8:$B$391,0)),"")</f>
        <v>0</v>
      </c>
      <c r="P376" s="157">
        <f>_xlfn.IFNA(INDEX('I.KI 2016-17'!V$8:V$391,MATCH($B376,'I.KI 2016-17'!$B$8:$B$391,0)),"")</f>
        <v>0</v>
      </c>
      <c r="Q376" s="156">
        <f>_xlfn.IFNA(INDEX('I.KI 2016-17'!W$8:W$391,MATCH($B376,'I.KI 2016-17'!$B$8:$B$391,0)),"")</f>
        <v>0</v>
      </c>
      <c r="R376" s="193">
        <f>_xlfn.IFNA(INDEX('I.KI 2016-17'!X$8:X$391,MATCH($B376,'I.KI 2016-17'!$B$8:$B$391,0)),"")</f>
        <v>3.5686612829430002</v>
      </c>
      <c r="S376" s="193">
        <f>_xlfn.IFNA(INDEX('I.KI 2016-17'!Y$8:Y$391,MATCH($B376,'I.KI 2016-17'!$B$8:$B$391,0)),"")</f>
        <v>0</v>
      </c>
      <c r="T376" s="193">
        <f>_xlfn.IFNA(INDEX('I.KI 2016-17'!Z$8:Z$391,MATCH($B376,'I.KI 2016-17'!$B$8:$B$391,0)),"")</f>
        <v>0</v>
      </c>
      <c r="U376" s="157">
        <f>_xlfn.IFNA(INDEX('I.KI 2016-17'!AA$8:AA$391,MATCH($B376,'I.KI 2016-17'!$B$8:$B$391,0)),"")</f>
        <v>0</v>
      </c>
      <c r="V376" s="149"/>
      <c r="W376" s="154">
        <f>_xlfn.IFNA(INDEX('I.KI 2016-17'!$H$8:$H$391,MATCH(B376,'I.KI 2016-17'!$B$8:$B$391,0)),"")</f>
        <v>1.141362595963</v>
      </c>
      <c r="X376" s="153">
        <f>_xlfn.IFNA(INDEX('I.KI 2016-17'!$I$8:$I$391,MATCH(B376,'I.KI 2016-17'!$B$8:$B$391,0)),"")</f>
        <v>2.4272986869800004</v>
      </c>
      <c r="Y376" s="155">
        <f>_xlfn.IFNA(INDEX('I.KI 2016-17'!$G$8:$G$391,MATCH(B376,'I.KI 2016-17'!$B$8:$B$391,0)),"")</f>
        <v>3.5686612829430002</v>
      </c>
      <c r="Z376" s="149"/>
      <c r="AA376" s="156">
        <f>_xlfn.IFNA(IF($B376=$B$382,0,_xlfn.IFNA(INDEX('I.Supplementary 2017-18'!N$8:N$35,MATCH($B376,'I.Supplementary 2017-18'!$B$8:$B$35,0)),INDEX('I.KI 2017-18'!N$9:N$393,MATCH($B376,'I.KI 2017-18'!$B$9:$B$393,0)))),"")</f>
        <v>0</v>
      </c>
      <c r="AB376" s="193">
        <f>_xlfn.IFNA(IF($B376=$B$382,0,_xlfn.IFNA(INDEX('I.Supplementary 2017-18'!O$8:O$35,MATCH($B376,'I.Supplementary 2017-18'!$B$8:$B$35,0)),INDEX('I.KI 2017-18'!O$9:O$393,MATCH($B376,'I.KI 2017-18'!$B$9:$B$393,0)))),"")</f>
        <v>0.56665339475895182</v>
      </c>
      <c r="AC376" s="193">
        <f>_xlfn.IFNA(IF($B376=$B$382,0,_xlfn.IFNA(INDEX('I.Supplementary 2017-18'!P$8:P$35,MATCH($B376,'I.Supplementary 2017-18'!$B$8:$B$35,0)),INDEX('I.KI 2017-18'!P$9:P$393,MATCH($B376,'I.KI 2017-18'!$B$9:$B$393,0)))),"")</f>
        <v>0</v>
      </c>
      <c r="AD376" s="193">
        <f>_xlfn.IFNA(IF($B376=$B$382,0,_xlfn.IFNA(INDEX('I.Supplementary 2017-18'!Q$8:Q$35,MATCH($B376,'I.Supplementary 2017-18'!$B$8:$B$35,0)),INDEX('I.KI 2017-18'!Q$9:Q$393,MATCH($B376,'I.KI 2017-18'!$B$9:$B$393,0)))),"")</f>
        <v>0</v>
      </c>
      <c r="AE376" s="157">
        <f>_xlfn.IFNA(IF($B376=$B$382,0,_xlfn.IFNA(INDEX('I.Supplementary 2017-18'!R$8:R$35,MATCH($B376,'I.Supplementary 2017-18'!$B$8:$B$35,0)),INDEX('I.KI 2017-18'!R$9:R$393,MATCH($B376,'I.KI 2017-18'!$B$9:$B$393,0)))),"")</f>
        <v>0</v>
      </c>
      <c r="AF376" s="156">
        <f>_xlfn.IFNA(IF($B376=$B$382,0,_xlfn.IFNA(INDEX('I.Supplementary 2017-18'!S$8:S$35,MATCH($B376,'I.Supplementary 2017-18'!$B$8:$B$35,0)),INDEX('I.KI 2017-18'!S$9:S$393,MATCH($B376,'I.KI 2017-18'!$B$9:$B$393,0)))),"")</f>
        <v>0</v>
      </c>
      <c r="AG376" s="193">
        <f>_xlfn.IFNA(IF($B376=$B$382,0,_xlfn.IFNA(INDEX('I.Supplementary 2017-18'!T$8:T$35,MATCH($B376,'I.Supplementary 2017-18'!$B$8:$B$35,0)),INDEX('I.KI 2017-18'!T$9:T$393,MATCH($B376,'I.KI 2017-18'!$B$9:$B$393,0)))),"")</f>
        <v>2.4768544768143377</v>
      </c>
      <c r="AH376" s="193">
        <f>_xlfn.IFNA(IF($B376=$B$382,0,_xlfn.IFNA(INDEX('I.Supplementary 2017-18'!U$8:U$35,MATCH($B376,'I.Supplementary 2017-18'!$B$8:$B$35,0)),INDEX('I.KI 2017-18'!U$9:U$393,MATCH($B376,'I.KI 2017-18'!$B$9:$B$393,0)))),"")</f>
        <v>0</v>
      </c>
      <c r="AI376" s="193">
        <f>_xlfn.IFNA(IF($B376=$B$382,0,_xlfn.IFNA(INDEX('I.Supplementary 2017-18'!V$8:V$35,MATCH($B376,'I.Supplementary 2017-18'!$B$8:$B$35,0)),INDEX('I.KI 2017-18'!V$9:V$393,MATCH($B376,'I.KI 2017-18'!$B$9:$B$393,0)))),"")</f>
        <v>0</v>
      </c>
      <c r="AJ376" s="157">
        <f>_xlfn.IFNA(IF($B376=$B$382,0,_xlfn.IFNA(INDEX('I.Supplementary 2017-18'!W$8:W$35,MATCH($B376,'I.Supplementary 2017-18'!$B$8:$B$35,0)),INDEX('I.KI 2017-18'!W$9:W$393,MATCH($B376,'I.KI 2017-18'!$B$9:$B$393,0)))),"")</f>
        <v>0</v>
      </c>
      <c r="AK376" s="156">
        <f>_xlfn.IFNA(IF($B376=$B$382,0,_xlfn.IFNA(INDEX('I.Supplementary 2017-18'!X$8:X$35,MATCH($B376,'I.Supplementary 2017-18'!$B$8:$B$35,0)),INDEX('I.KI 2017-18'!X$9:X$393,MATCH($B376,'I.KI 2017-18'!$B$9:$B$393,0)))),"")</f>
        <v>0</v>
      </c>
      <c r="AL376" s="193">
        <f>_xlfn.IFNA(IF($B376=$B$382,0,_xlfn.IFNA(INDEX('I.Supplementary 2017-18'!Y$8:Y$35,MATCH($B376,'I.Supplementary 2017-18'!$B$8:$B$35,0)),INDEX('I.KI 2017-18'!Y$9:Y$393,MATCH($B376,'I.KI 2017-18'!$B$9:$B$393,0)))),"")</f>
        <v>3.0435078715732895</v>
      </c>
      <c r="AM376" s="193">
        <f>_xlfn.IFNA(IF($B376=$B$382,0,_xlfn.IFNA(INDEX('I.Supplementary 2017-18'!Z$8:Z$35,MATCH($B376,'I.Supplementary 2017-18'!$B$8:$B$35,0)),INDEX('I.KI 2017-18'!Z$9:Z$393,MATCH($B376,'I.KI 2017-18'!$B$9:$B$393,0)))),"")</f>
        <v>0</v>
      </c>
      <c r="AN376" s="193">
        <f>_xlfn.IFNA(IF($B376=$B$382,0,_xlfn.IFNA(INDEX('I.Supplementary 2017-18'!AA$8:AA$35,MATCH($B376,'I.Supplementary 2017-18'!$B$8:$B$35,0)),INDEX('I.KI 2017-18'!AA$9:AA$393,MATCH($B376,'I.KI 2017-18'!$B$9:$B$393,0)))),"")</f>
        <v>0</v>
      </c>
      <c r="AO376" s="157">
        <f>_xlfn.IFNA(IF($B376=$B$382,0,_xlfn.IFNA(INDEX('I.Supplementary 2017-18'!AB$8:AB$35,MATCH($B376,'I.Supplementary 2017-18'!$B$8:$B$35,0)),INDEX('I.KI 2017-18'!AB$9:AB$393,MATCH($B376,'I.KI 2017-18'!$B$9:$B$393,0)))),"")</f>
        <v>0</v>
      </c>
      <c r="AP376" s="149"/>
      <c r="AQ376" s="156">
        <f>_xlfn.IFNA(IF($B376=$B$381,0,IF($B376=$B$382,0,_xlfn.IFNA(INDEX('I.Supplementary 2017-18'!I$8:I$35,MATCH($B376,'I.Supplementary 2017-18'!$B$8:$B$35,0)),INDEX('I.KI 2017-18'!I$9:I$393,MATCH($B376,'I.KI 2017-18'!$B$9:$B$393,0))))),"")</f>
        <v>0.56665339475895182</v>
      </c>
      <c r="AR376" s="149">
        <f>_xlfn.IFNA(IF($B376=$B$381,0,IF($B376=$B$382,0,_xlfn.IFNA(INDEX('I.Supplementary 2017-18'!J$8:J$35,MATCH($B376,'I.Supplementary 2017-18'!$B$8:$B$35,0)),INDEX('I.KI 2017-18'!J$9:J$393,MATCH($B376,'I.KI 2017-18'!$B$9:$B$393,0))))),"")</f>
        <v>2.4768544768143377</v>
      </c>
      <c r="AS376" s="157">
        <f>_xlfn.IFNA(IF($B376=$B$381,0,IF($B376=$B$382,0,_xlfn.IFNA(INDEX('I.Supplementary 2017-18'!H$8:H$35,MATCH($B376,'I.Supplementary 2017-18'!$B$8:$B$35,0)),INDEX('I.KI 2017-18'!H$9:H$393,MATCH($B376,'I.KI 2017-18'!$B$9:$B$393,0))))),"")</f>
        <v>3.0435078715732895</v>
      </c>
      <c r="AT376" s="149"/>
      <c r="AU376" s="156">
        <f>_xlfn.IFNA(_xlfn.IFNA(INDEX('I.Supplementary 2018-19'!P$8:P$157,MATCH($B376,'I.Supplementary 2018-19'!$B$8:$B$157,0)),INDEX('I.KI 2018-19'!P$9:P$393,MATCH($B376,'I.KI 2018-19'!$B$9:$B$393,0))),"")</f>
        <v>0</v>
      </c>
      <c r="AV376" s="193">
        <f>_xlfn.IFNA(_xlfn.IFNA(INDEX('I.Supplementary 2018-19'!Q$8:Q$157,MATCH($B376,'I.Supplementary 2018-19'!$B$8:$B$157,0)),INDEX('I.KI 2018-19'!Q$9:Q$393,MATCH($B376,'I.KI 2018-19'!$B$9:$B$393,0))),"")</f>
        <v>0.21101990245296712</v>
      </c>
      <c r="AW376" s="193">
        <f>_xlfn.IFNA(_xlfn.IFNA(INDEX('I.Supplementary 2018-19'!R$8:R$157,MATCH($B376,'I.Supplementary 2018-19'!$B$8:$B$157,0)),INDEX('I.KI 2018-19'!R$9:R$393,MATCH($B376,'I.KI 2018-19'!$B$9:$B$393,0))),"")</f>
        <v>0</v>
      </c>
      <c r="AX376" s="193">
        <f>_xlfn.IFNA(_xlfn.IFNA(INDEX('I.Supplementary 2018-19'!S$8:S$157,MATCH($B376,'I.Supplementary 2018-19'!$B$8:$B$157,0)),INDEX('I.KI 2018-19'!S$9:S$393,MATCH($B376,'I.KI 2018-19'!$B$9:$B$393,0))),"")</f>
        <v>0</v>
      </c>
      <c r="AY376" s="157">
        <f>_xlfn.IFNA(_xlfn.IFNA(INDEX('I.Supplementary 2018-19'!T$8:T$157,MATCH($B376,'I.Supplementary 2018-19'!$B$8:$B$157,0)),INDEX('I.KI 2018-19'!T$9:T$393,MATCH($B376,'I.KI 2018-19'!$B$9:$B$393,0))),"")</f>
        <v>0</v>
      </c>
      <c r="AZ376" s="156">
        <f>_xlfn.IFNA(_xlfn.IFNA(INDEX('I.Supplementary 2018-19'!U$8:U$157,MATCH($B376,'I.Supplementary 2018-19'!$B$8:$B$157,0)),INDEX('I.KI 2018-19'!U$9:U$393,MATCH($B376,'I.KI 2018-19'!$B$9:$B$393,0))),"")</f>
        <v>0</v>
      </c>
      <c r="BA376" s="193">
        <f>_xlfn.IFNA(_xlfn.IFNA(INDEX('I.Supplementary 2018-19'!V$8:V$157,MATCH($B376,'I.Supplementary 2018-19'!$B$8:$B$157,0)),INDEX('I.KI 2018-19'!V$9:V$393,MATCH($B376,'I.KI 2018-19'!$B$9:$B$393,0))),"")</f>
        <v>2.5512664138860131</v>
      </c>
      <c r="BB376" s="193">
        <f>_xlfn.IFNA(_xlfn.IFNA(INDEX('I.Supplementary 2018-19'!W$8:W$157,MATCH($B376,'I.Supplementary 2018-19'!$B$8:$B$157,0)),INDEX('I.KI 2018-19'!W$9:W$393,MATCH($B376,'I.KI 2018-19'!$B$9:$B$393,0))),"")</f>
        <v>0</v>
      </c>
      <c r="BC376" s="193">
        <f>_xlfn.IFNA(_xlfn.IFNA(INDEX('I.Supplementary 2018-19'!X$8:X$157,MATCH($B376,'I.Supplementary 2018-19'!$B$8:$B$157,0)),INDEX('I.KI 2018-19'!X$9:X$393,MATCH($B376,'I.KI 2018-19'!$B$9:$B$393,0))),"")</f>
        <v>0</v>
      </c>
      <c r="BD376" s="157">
        <f>_xlfn.IFNA(_xlfn.IFNA(INDEX('I.Supplementary 2018-19'!Y$8:Y$157,MATCH($B376,'I.Supplementary 2018-19'!$B$8:$B$157,0)),INDEX('I.KI 2018-19'!Y$9:Y$393,MATCH($B376,'I.KI 2018-19'!$B$9:$B$393,0))),"")</f>
        <v>0</v>
      </c>
      <c r="BE376" s="156">
        <f>_xlfn.IFNA(_xlfn.IFNA(INDEX('I.Supplementary 2018-19'!Z$8:Z$157,MATCH($B376,'I.Supplementary 2018-19'!$B$8:$B$157,0)),INDEX('I.KI 2018-19'!Z$9:Z$393,MATCH($B376,'I.KI 2018-19'!$B$9:$B$393,0))),"")</f>
        <v>0</v>
      </c>
      <c r="BF376" s="193">
        <f>_xlfn.IFNA(_xlfn.IFNA(INDEX('I.Supplementary 2018-19'!AA$8:AA$157,MATCH($B376,'I.Supplementary 2018-19'!$B$8:$B$157,0)),INDEX('I.KI 2018-19'!AA$9:AA$393,MATCH($B376,'I.KI 2018-19'!$B$9:$B$393,0))),"")</f>
        <v>2.7622863163389804</v>
      </c>
      <c r="BG376" s="193">
        <f>_xlfn.IFNA(_xlfn.IFNA(INDEX('I.Supplementary 2018-19'!AB$8:AB$157,MATCH($B376,'I.Supplementary 2018-19'!$B$8:$B$157,0)),INDEX('I.KI 2018-19'!AB$9:AB$393,MATCH($B376,'I.KI 2018-19'!$B$9:$B$393,0))),"")</f>
        <v>0</v>
      </c>
      <c r="BH376" s="193">
        <f>_xlfn.IFNA(_xlfn.IFNA(INDEX('I.Supplementary 2018-19'!AC$8:AC$157,MATCH($B376,'I.Supplementary 2018-19'!$B$8:$B$157,0)),INDEX('I.KI 2018-19'!AC$9:AC$393,MATCH($B376,'I.KI 2018-19'!$B$9:$B$393,0))),"")</f>
        <v>0</v>
      </c>
      <c r="BI376" s="157">
        <f>_xlfn.IFNA(_xlfn.IFNA(INDEX('I.Supplementary 2018-19'!AD$8:AD$157,MATCH($B376,'I.Supplementary 2018-19'!$B$8:$B$157,0)),INDEX('I.KI 2018-19'!AD$9:AD$393,MATCH($B376,'I.KI 2018-19'!$B$9:$B$393,0))),"")</f>
        <v>0</v>
      </c>
      <c r="BJ376" s="149"/>
      <c r="BK376" s="156">
        <f>_xlfn.IFNA(IF($B376=$B$381,0,IF($B376=$B$382,0,_xlfn.IFNA(INDEX('I.Supplementary 2018-19'!I$8:I$157,MATCH($B376,'I.Supplementary 2018-19'!$B$8:$B$157,0)),INDEX('I.KI 2018-19'!I$9:I$393,MATCH($B376,'I.KI 2018-19'!$B$9:$B$393,0))))),"")</f>
        <v>0.21101990245296712</v>
      </c>
      <c r="BL376" s="149">
        <f>_xlfn.IFNA(IF($B376=$B$381,0,IF($B376=$B$382,0,_xlfn.IFNA(INDEX('I.Supplementary 2018-19'!J$8:J$157,MATCH($B376,'I.Supplementary 2018-19'!$B$8:$B$157,0)),INDEX('I.KI 2018-19'!J$9:J$393,MATCH($B376,'I.KI 2018-19'!$B$9:$B$393,0))))),"")</f>
        <v>2.5512664138860131</v>
      </c>
      <c r="BM376" s="157">
        <f>_xlfn.IFNA(IF($B376=$B$381,0,IF($B376=$B$382,0,_xlfn.IFNA(INDEX('I.Supplementary 2018-19'!H$8:H$157,MATCH($B376,'I.Supplementary 2018-19'!$B$8:$B$157,0)),INDEX('I.KI 2018-19'!H$9:H$393,MATCH($B376,'I.KI 2018-19'!$B$9:$B$393,0))))),"")</f>
        <v>2.7622863163389804</v>
      </c>
    </row>
    <row r="377" spans="2:65">
      <c r="B377" s="121" t="str">
        <f>'Calculations for 2021-22'!B377</f>
        <v>E0435</v>
      </c>
      <c r="C377" s="160" t="str">
        <f>'Calculations for 2021-22'!D377</f>
        <v>E0435</v>
      </c>
      <c r="D377" t="str">
        <f>'Calculations for 2021-22'!E377</f>
        <v>SD</v>
      </c>
      <c r="E377" t="str">
        <f>'Calculations for 2021-22'!F377</f>
        <v>P1904</v>
      </c>
      <c r="F377" s="120" t="str">
        <f>'Calculations for 2021-22'!H377</f>
        <v>Wycombe</v>
      </c>
      <c r="G377" s="156">
        <f>_xlfn.IFNA(INDEX('I.KI 2016-17'!M$8:M$391,MATCH($B377,'I.KI 2016-17'!$B$8:$B$391,0)),"")</f>
        <v>0</v>
      </c>
      <c r="H377" s="149">
        <f>_xlfn.IFNA(INDEX('I.KI 2016-17'!N$8:N$391,MATCH($B377,'I.KI 2016-17'!$B$8:$B$391,0)),"")</f>
        <v>1.4902458284960001</v>
      </c>
      <c r="I377" s="149">
        <f>_xlfn.IFNA(INDEX('I.KI 2016-17'!O$8:O$391,MATCH($B377,'I.KI 2016-17'!$B$8:$B$391,0)),"")</f>
        <v>0</v>
      </c>
      <c r="J377" s="149">
        <f>_xlfn.IFNA(INDEX('I.KI 2016-17'!P$8:P$391,MATCH($B377,'I.KI 2016-17'!$B$8:$B$391,0)),"")</f>
        <v>0</v>
      </c>
      <c r="K377" s="157">
        <f>_xlfn.IFNA(INDEX('I.KI 2016-17'!Q$8:Q$391,MATCH($B377,'I.KI 2016-17'!$B$8:$B$391,0)),"")</f>
        <v>0</v>
      </c>
      <c r="L377" s="156">
        <f>_xlfn.IFNA(INDEX('I.KI 2016-17'!R$8:R$391,MATCH($B377,'I.KI 2016-17'!$B$8:$B$391,0)),"")</f>
        <v>0</v>
      </c>
      <c r="M377" s="193">
        <f>_xlfn.IFNA(INDEX('I.KI 2016-17'!S$8:S$391,MATCH($B377,'I.KI 2016-17'!$B$8:$B$391,0)),"")</f>
        <v>3.0624054531999998</v>
      </c>
      <c r="N377" s="193">
        <f>_xlfn.IFNA(INDEX('I.KI 2016-17'!T$8:T$391,MATCH($B377,'I.KI 2016-17'!$B$8:$B$391,0)),"")</f>
        <v>0</v>
      </c>
      <c r="O377" s="193">
        <f>_xlfn.IFNA(INDEX('I.KI 2016-17'!U$8:U$391,MATCH($B377,'I.KI 2016-17'!$B$8:$B$391,0)),"")</f>
        <v>0</v>
      </c>
      <c r="P377" s="157">
        <f>_xlfn.IFNA(INDEX('I.KI 2016-17'!V$8:V$391,MATCH($B377,'I.KI 2016-17'!$B$8:$B$391,0)),"")</f>
        <v>0</v>
      </c>
      <c r="Q377" s="156">
        <f>_xlfn.IFNA(INDEX('I.KI 2016-17'!W$8:W$391,MATCH($B377,'I.KI 2016-17'!$B$8:$B$391,0)),"")</f>
        <v>0</v>
      </c>
      <c r="R377" s="193">
        <f>_xlfn.IFNA(INDEX('I.KI 2016-17'!X$8:X$391,MATCH($B377,'I.KI 2016-17'!$B$8:$B$391,0)),"")</f>
        <v>4.5526512816959999</v>
      </c>
      <c r="S377" s="193">
        <f>_xlfn.IFNA(INDEX('I.KI 2016-17'!Y$8:Y$391,MATCH($B377,'I.KI 2016-17'!$B$8:$B$391,0)),"")</f>
        <v>0</v>
      </c>
      <c r="T377" s="193">
        <f>_xlfn.IFNA(INDEX('I.KI 2016-17'!Z$8:Z$391,MATCH($B377,'I.KI 2016-17'!$B$8:$B$391,0)),"")</f>
        <v>0</v>
      </c>
      <c r="U377" s="157">
        <f>_xlfn.IFNA(INDEX('I.KI 2016-17'!AA$8:AA$391,MATCH($B377,'I.KI 2016-17'!$B$8:$B$391,0)),"")</f>
        <v>0</v>
      </c>
      <c r="V377" s="149"/>
      <c r="W377" s="154">
        <f>_xlfn.IFNA(INDEX('I.KI 2016-17'!$H$8:$H$391,MATCH(B377,'I.KI 2016-17'!$B$8:$B$391,0)),"")</f>
        <v>1.4902458284960001</v>
      </c>
      <c r="X377" s="153">
        <f>_xlfn.IFNA(INDEX('I.KI 2016-17'!$I$8:$I$391,MATCH(B377,'I.KI 2016-17'!$B$8:$B$391,0)),"")</f>
        <v>3.0624054531999998</v>
      </c>
      <c r="Y377" s="155">
        <f>_xlfn.IFNA(INDEX('I.KI 2016-17'!$G$8:$G$391,MATCH(B377,'I.KI 2016-17'!$B$8:$B$391,0)),"")</f>
        <v>4.5526512816959999</v>
      </c>
      <c r="Z377" s="149"/>
      <c r="AA377" s="156">
        <f>_xlfn.IFNA(IF($B377=$B$382,0,_xlfn.IFNA(INDEX('I.Supplementary 2017-18'!N$8:N$35,MATCH($B377,'I.Supplementary 2017-18'!$B$8:$B$35,0)),INDEX('I.KI 2017-18'!N$9:N$393,MATCH($B377,'I.KI 2017-18'!$B$9:$B$393,0)))),"")</f>
        <v>0</v>
      </c>
      <c r="AB377" s="193">
        <f>_xlfn.IFNA(IF($B377=$B$382,0,_xlfn.IFNA(INDEX('I.Supplementary 2017-18'!O$8:O$35,MATCH($B377,'I.Supplementary 2017-18'!$B$8:$B$35,0)),INDEX('I.KI 2017-18'!O$9:O$393,MATCH($B377,'I.KI 2017-18'!$B$9:$B$393,0)))),"")</f>
        <v>0.63512180860327183</v>
      </c>
      <c r="AC377" s="193">
        <f>_xlfn.IFNA(IF($B377=$B$382,0,_xlfn.IFNA(INDEX('I.Supplementary 2017-18'!P$8:P$35,MATCH($B377,'I.Supplementary 2017-18'!$B$8:$B$35,0)),INDEX('I.KI 2017-18'!P$9:P$393,MATCH($B377,'I.KI 2017-18'!$B$9:$B$393,0)))),"")</f>
        <v>0</v>
      </c>
      <c r="AD377" s="193">
        <f>_xlfn.IFNA(IF($B377=$B$382,0,_xlfn.IFNA(INDEX('I.Supplementary 2017-18'!Q$8:Q$35,MATCH($B377,'I.Supplementary 2017-18'!$B$8:$B$35,0)),INDEX('I.KI 2017-18'!Q$9:Q$393,MATCH($B377,'I.KI 2017-18'!$B$9:$B$393,0)))),"")</f>
        <v>0</v>
      </c>
      <c r="AE377" s="157">
        <f>_xlfn.IFNA(IF($B377=$B$382,0,_xlfn.IFNA(INDEX('I.Supplementary 2017-18'!R$8:R$35,MATCH($B377,'I.Supplementary 2017-18'!$B$8:$B$35,0)),INDEX('I.KI 2017-18'!R$9:R$393,MATCH($B377,'I.KI 2017-18'!$B$9:$B$393,0)))),"")</f>
        <v>0</v>
      </c>
      <c r="AF377" s="156">
        <f>_xlfn.IFNA(IF($B377=$B$382,0,_xlfn.IFNA(INDEX('I.Supplementary 2017-18'!S$8:S$35,MATCH($B377,'I.Supplementary 2017-18'!$B$8:$B$35,0)),INDEX('I.KI 2017-18'!S$9:S$393,MATCH($B377,'I.KI 2017-18'!$B$9:$B$393,0)))),"")</f>
        <v>0</v>
      </c>
      <c r="AG377" s="193">
        <f>_xlfn.IFNA(IF($B377=$B$382,0,_xlfn.IFNA(INDEX('I.Supplementary 2017-18'!T$8:T$35,MATCH($B377,'I.Supplementary 2017-18'!$B$8:$B$35,0)),INDEX('I.KI 2017-18'!T$9:T$393,MATCH($B377,'I.KI 2017-18'!$B$9:$B$393,0)))),"")</f>
        <v>3.1249275984309701</v>
      </c>
      <c r="AH377" s="193">
        <f>_xlfn.IFNA(IF($B377=$B$382,0,_xlfn.IFNA(INDEX('I.Supplementary 2017-18'!U$8:U$35,MATCH($B377,'I.Supplementary 2017-18'!$B$8:$B$35,0)),INDEX('I.KI 2017-18'!U$9:U$393,MATCH($B377,'I.KI 2017-18'!$B$9:$B$393,0)))),"")</f>
        <v>0</v>
      </c>
      <c r="AI377" s="193">
        <f>_xlfn.IFNA(IF($B377=$B$382,0,_xlfn.IFNA(INDEX('I.Supplementary 2017-18'!V$8:V$35,MATCH($B377,'I.Supplementary 2017-18'!$B$8:$B$35,0)),INDEX('I.KI 2017-18'!V$9:V$393,MATCH($B377,'I.KI 2017-18'!$B$9:$B$393,0)))),"")</f>
        <v>0</v>
      </c>
      <c r="AJ377" s="157">
        <f>_xlfn.IFNA(IF($B377=$B$382,0,_xlfn.IFNA(INDEX('I.Supplementary 2017-18'!W$8:W$35,MATCH($B377,'I.Supplementary 2017-18'!$B$8:$B$35,0)),INDEX('I.KI 2017-18'!W$9:W$393,MATCH($B377,'I.KI 2017-18'!$B$9:$B$393,0)))),"")</f>
        <v>0</v>
      </c>
      <c r="AK377" s="156">
        <f>_xlfn.IFNA(IF($B377=$B$382,0,_xlfn.IFNA(INDEX('I.Supplementary 2017-18'!X$8:X$35,MATCH($B377,'I.Supplementary 2017-18'!$B$8:$B$35,0)),INDEX('I.KI 2017-18'!X$9:X$393,MATCH($B377,'I.KI 2017-18'!$B$9:$B$393,0)))),"")</f>
        <v>0</v>
      </c>
      <c r="AL377" s="193">
        <f>_xlfn.IFNA(IF($B377=$B$382,0,_xlfn.IFNA(INDEX('I.Supplementary 2017-18'!Y$8:Y$35,MATCH($B377,'I.Supplementary 2017-18'!$B$8:$B$35,0)),INDEX('I.KI 2017-18'!Y$9:Y$393,MATCH($B377,'I.KI 2017-18'!$B$9:$B$393,0)))),"")</f>
        <v>3.7600494070342418</v>
      </c>
      <c r="AM377" s="193">
        <f>_xlfn.IFNA(IF($B377=$B$382,0,_xlfn.IFNA(INDEX('I.Supplementary 2017-18'!Z$8:Z$35,MATCH($B377,'I.Supplementary 2017-18'!$B$8:$B$35,0)),INDEX('I.KI 2017-18'!Z$9:Z$393,MATCH($B377,'I.KI 2017-18'!$B$9:$B$393,0)))),"")</f>
        <v>0</v>
      </c>
      <c r="AN377" s="193">
        <f>_xlfn.IFNA(IF($B377=$B$382,0,_xlfn.IFNA(INDEX('I.Supplementary 2017-18'!AA$8:AA$35,MATCH($B377,'I.Supplementary 2017-18'!$B$8:$B$35,0)),INDEX('I.KI 2017-18'!AA$9:AA$393,MATCH($B377,'I.KI 2017-18'!$B$9:$B$393,0)))),"")</f>
        <v>0</v>
      </c>
      <c r="AO377" s="157">
        <f>_xlfn.IFNA(IF($B377=$B$382,0,_xlfn.IFNA(INDEX('I.Supplementary 2017-18'!AB$8:AB$35,MATCH($B377,'I.Supplementary 2017-18'!$B$8:$B$35,0)),INDEX('I.KI 2017-18'!AB$9:AB$393,MATCH($B377,'I.KI 2017-18'!$B$9:$B$393,0)))),"")</f>
        <v>0</v>
      </c>
      <c r="AP377" s="149"/>
      <c r="AQ377" s="156">
        <f>_xlfn.IFNA(IF($B377=$B$381,0,IF($B377=$B$382,0,_xlfn.IFNA(INDEX('I.Supplementary 2017-18'!I$8:I$35,MATCH($B377,'I.Supplementary 2017-18'!$B$8:$B$35,0)),INDEX('I.KI 2017-18'!I$9:I$393,MATCH($B377,'I.KI 2017-18'!$B$9:$B$393,0))))),"")</f>
        <v>0.63512180860327183</v>
      </c>
      <c r="AR377" s="149">
        <f>_xlfn.IFNA(IF($B377=$B$381,0,IF($B377=$B$382,0,_xlfn.IFNA(INDEX('I.Supplementary 2017-18'!J$8:J$35,MATCH($B377,'I.Supplementary 2017-18'!$B$8:$B$35,0)),INDEX('I.KI 2017-18'!J$9:J$393,MATCH($B377,'I.KI 2017-18'!$B$9:$B$393,0))))),"")</f>
        <v>3.1249275984309701</v>
      </c>
      <c r="AS377" s="157">
        <f>_xlfn.IFNA(IF($B377=$B$381,0,IF($B377=$B$382,0,_xlfn.IFNA(INDEX('I.Supplementary 2017-18'!H$8:H$35,MATCH($B377,'I.Supplementary 2017-18'!$B$8:$B$35,0)),INDEX('I.KI 2017-18'!H$9:H$393,MATCH($B377,'I.KI 2017-18'!$B$9:$B$393,0))))),"")</f>
        <v>3.7600494070342418</v>
      </c>
      <c r="AT377" s="149"/>
      <c r="AU377" s="156">
        <f>_xlfn.IFNA(_xlfn.IFNA(INDEX('I.Supplementary 2018-19'!P$8:P$157,MATCH($B377,'I.Supplementary 2018-19'!$B$8:$B$157,0)),INDEX('I.KI 2018-19'!P$9:P$393,MATCH($B377,'I.KI 2018-19'!$B$9:$B$393,0))),"")</f>
        <v>0</v>
      </c>
      <c r="AV377" s="193">
        <f>_xlfn.IFNA(_xlfn.IFNA(INDEX('I.Supplementary 2018-19'!Q$8:Q$157,MATCH($B377,'I.Supplementary 2018-19'!$B$8:$B$157,0)),INDEX('I.KI 2018-19'!Q$9:Q$393,MATCH($B377,'I.KI 2018-19'!$B$9:$B$393,0))),"")</f>
        <v>0.11669392400904559</v>
      </c>
      <c r="AW377" s="193">
        <f>_xlfn.IFNA(_xlfn.IFNA(INDEX('I.Supplementary 2018-19'!R$8:R$157,MATCH($B377,'I.Supplementary 2018-19'!$B$8:$B$157,0)),INDEX('I.KI 2018-19'!R$9:R$393,MATCH($B377,'I.KI 2018-19'!$B$9:$B$393,0))),"")</f>
        <v>0</v>
      </c>
      <c r="AX377" s="193">
        <f>_xlfn.IFNA(_xlfn.IFNA(INDEX('I.Supplementary 2018-19'!S$8:S$157,MATCH($B377,'I.Supplementary 2018-19'!$B$8:$B$157,0)),INDEX('I.KI 2018-19'!S$9:S$393,MATCH($B377,'I.KI 2018-19'!$B$9:$B$393,0))),"")</f>
        <v>0</v>
      </c>
      <c r="AY377" s="157">
        <f>_xlfn.IFNA(_xlfn.IFNA(INDEX('I.Supplementary 2018-19'!T$8:T$157,MATCH($B377,'I.Supplementary 2018-19'!$B$8:$B$157,0)),INDEX('I.KI 2018-19'!T$9:T$393,MATCH($B377,'I.KI 2018-19'!$B$9:$B$393,0))),"")</f>
        <v>0</v>
      </c>
      <c r="AZ377" s="156">
        <f>_xlfn.IFNA(_xlfn.IFNA(INDEX('I.Supplementary 2018-19'!U$8:U$157,MATCH($B377,'I.Supplementary 2018-19'!$B$8:$B$157,0)),INDEX('I.KI 2018-19'!U$9:U$393,MATCH($B377,'I.KI 2018-19'!$B$9:$B$393,0))),"")</f>
        <v>0</v>
      </c>
      <c r="BA377" s="193">
        <f>_xlfn.IFNA(_xlfn.IFNA(INDEX('I.Supplementary 2018-19'!V$8:V$157,MATCH($B377,'I.Supplementary 2018-19'!$B$8:$B$157,0)),INDEX('I.KI 2018-19'!V$9:V$393,MATCH($B377,'I.KI 2018-19'!$B$9:$B$393,0))),"")</f>
        <v>3.2188095434482094</v>
      </c>
      <c r="BB377" s="193">
        <f>_xlfn.IFNA(_xlfn.IFNA(INDEX('I.Supplementary 2018-19'!W$8:W$157,MATCH($B377,'I.Supplementary 2018-19'!$B$8:$B$157,0)),INDEX('I.KI 2018-19'!W$9:W$393,MATCH($B377,'I.KI 2018-19'!$B$9:$B$393,0))),"")</f>
        <v>0</v>
      </c>
      <c r="BC377" s="193">
        <f>_xlfn.IFNA(_xlfn.IFNA(INDEX('I.Supplementary 2018-19'!X$8:X$157,MATCH($B377,'I.Supplementary 2018-19'!$B$8:$B$157,0)),INDEX('I.KI 2018-19'!X$9:X$393,MATCH($B377,'I.KI 2018-19'!$B$9:$B$393,0))),"")</f>
        <v>0</v>
      </c>
      <c r="BD377" s="157">
        <f>_xlfn.IFNA(_xlfn.IFNA(INDEX('I.Supplementary 2018-19'!Y$8:Y$157,MATCH($B377,'I.Supplementary 2018-19'!$B$8:$B$157,0)),INDEX('I.KI 2018-19'!Y$9:Y$393,MATCH($B377,'I.KI 2018-19'!$B$9:$B$393,0))),"")</f>
        <v>0</v>
      </c>
      <c r="BE377" s="156">
        <f>_xlfn.IFNA(_xlfn.IFNA(INDEX('I.Supplementary 2018-19'!Z$8:Z$157,MATCH($B377,'I.Supplementary 2018-19'!$B$8:$B$157,0)),INDEX('I.KI 2018-19'!Z$9:Z$393,MATCH($B377,'I.KI 2018-19'!$B$9:$B$393,0))),"")</f>
        <v>0</v>
      </c>
      <c r="BF377" s="193">
        <f>_xlfn.IFNA(_xlfn.IFNA(INDEX('I.Supplementary 2018-19'!AA$8:AA$157,MATCH($B377,'I.Supplementary 2018-19'!$B$8:$B$157,0)),INDEX('I.KI 2018-19'!AA$9:AA$393,MATCH($B377,'I.KI 2018-19'!$B$9:$B$393,0))),"")</f>
        <v>3.3355034674572548</v>
      </c>
      <c r="BG377" s="193">
        <f>_xlfn.IFNA(_xlfn.IFNA(INDEX('I.Supplementary 2018-19'!AB$8:AB$157,MATCH($B377,'I.Supplementary 2018-19'!$B$8:$B$157,0)),INDEX('I.KI 2018-19'!AB$9:AB$393,MATCH($B377,'I.KI 2018-19'!$B$9:$B$393,0))),"")</f>
        <v>0</v>
      </c>
      <c r="BH377" s="193">
        <f>_xlfn.IFNA(_xlfn.IFNA(INDEX('I.Supplementary 2018-19'!AC$8:AC$157,MATCH($B377,'I.Supplementary 2018-19'!$B$8:$B$157,0)),INDEX('I.KI 2018-19'!AC$9:AC$393,MATCH($B377,'I.KI 2018-19'!$B$9:$B$393,0))),"")</f>
        <v>0</v>
      </c>
      <c r="BI377" s="157">
        <f>_xlfn.IFNA(_xlfn.IFNA(INDEX('I.Supplementary 2018-19'!AD$8:AD$157,MATCH($B377,'I.Supplementary 2018-19'!$B$8:$B$157,0)),INDEX('I.KI 2018-19'!AD$9:AD$393,MATCH($B377,'I.KI 2018-19'!$B$9:$B$393,0))),"")</f>
        <v>0</v>
      </c>
      <c r="BJ377" s="149"/>
      <c r="BK377" s="156">
        <f>_xlfn.IFNA(IF($B377=$B$381,0,IF($B377=$B$382,0,_xlfn.IFNA(INDEX('I.Supplementary 2018-19'!I$8:I$157,MATCH($B377,'I.Supplementary 2018-19'!$B$8:$B$157,0)),INDEX('I.KI 2018-19'!I$9:I$393,MATCH($B377,'I.KI 2018-19'!$B$9:$B$393,0))))),"")</f>
        <v>0.11669392400904559</v>
      </c>
      <c r="BL377" s="149">
        <f>_xlfn.IFNA(IF($B377=$B$381,0,IF($B377=$B$382,0,_xlfn.IFNA(INDEX('I.Supplementary 2018-19'!J$8:J$157,MATCH($B377,'I.Supplementary 2018-19'!$B$8:$B$157,0)),INDEX('I.KI 2018-19'!J$9:J$393,MATCH($B377,'I.KI 2018-19'!$B$9:$B$393,0))))),"")</f>
        <v>3.2188095434482094</v>
      </c>
      <c r="BM377" s="157">
        <f>_xlfn.IFNA(IF($B377=$B$381,0,IF($B377=$B$382,0,_xlfn.IFNA(INDEX('I.Supplementary 2018-19'!H$8:H$157,MATCH($B377,'I.Supplementary 2018-19'!$B$8:$B$157,0)),INDEX('I.KI 2018-19'!H$9:H$393,MATCH($B377,'I.KI 2018-19'!$B$9:$B$393,0))))),"")</f>
        <v>3.3355034674572548</v>
      </c>
    </row>
    <row r="378" spans="2:65">
      <c r="B378" s="121" t="str">
        <f>'Calculations for 2021-22'!B378</f>
        <v>E2344</v>
      </c>
      <c r="C378" s="160" t="str">
        <f>'Calculations for 2021-22'!D378</f>
        <v>E2344</v>
      </c>
      <c r="D378" t="str">
        <f>'Calculations for 2021-22'!E378</f>
        <v>SD</v>
      </c>
      <c r="E378" t="str">
        <f>'Calculations for 2021-22'!F378</f>
        <v>P1909</v>
      </c>
      <c r="F378" s="120" t="str">
        <f>'Calculations for 2021-22'!H378</f>
        <v>Wyre</v>
      </c>
      <c r="G378" s="156">
        <f>_xlfn.IFNA(INDEX('I.KI 2016-17'!M$8:M$391,MATCH($B378,'I.KI 2016-17'!$B$8:$B$391,0)),"")</f>
        <v>0</v>
      </c>
      <c r="H378" s="149">
        <f>_xlfn.IFNA(INDEX('I.KI 2016-17'!N$8:N$391,MATCH($B378,'I.KI 2016-17'!$B$8:$B$391,0)),"")</f>
        <v>1.631265629489</v>
      </c>
      <c r="I378" s="149">
        <f>_xlfn.IFNA(INDEX('I.KI 2016-17'!O$8:O$391,MATCH($B378,'I.KI 2016-17'!$B$8:$B$391,0)),"")</f>
        <v>0</v>
      </c>
      <c r="J378" s="149">
        <f>_xlfn.IFNA(INDEX('I.KI 2016-17'!P$8:P$391,MATCH($B378,'I.KI 2016-17'!$B$8:$B$391,0)),"")</f>
        <v>0</v>
      </c>
      <c r="K378" s="157">
        <f>_xlfn.IFNA(INDEX('I.KI 2016-17'!Q$8:Q$391,MATCH($B378,'I.KI 2016-17'!$B$8:$B$391,0)),"")</f>
        <v>0</v>
      </c>
      <c r="L378" s="156">
        <f>_xlfn.IFNA(INDEX('I.KI 2016-17'!R$8:R$391,MATCH($B378,'I.KI 2016-17'!$B$8:$B$391,0)),"")</f>
        <v>0</v>
      </c>
      <c r="M378" s="193">
        <f>_xlfn.IFNA(INDEX('I.KI 2016-17'!S$8:S$391,MATCH($B378,'I.KI 2016-17'!$B$8:$B$391,0)),"")</f>
        <v>3.1201014527550002</v>
      </c>
      <c r="N378" s="193">
        <f>_xlfn.IFNA(INDEX('I.KI 2016-17'!T$8:T$391,MATCH($B378,'I.KI 2016-17'!$B$8:$B$391,0)),"")</f>
        <v>0</v>
      </c>
      <c r="O378" s="193">
        <f>_xlfn.IFNA(INDEX('I.KI 2016-17'!U$8:U$391,MATCH($B378,'I.KI 2016-17'!$B$8:$B$391,0)),"")</f>
        <v>0</v>
      </c>
      <c r="P378" s="157">
        <f>_xlfn.IFNA(INDEX('I.KI 2016-17'!V$8:V$391,MATCH($B378,'I.KI 2016-17'!$B$8:$B$391,0)),"")</f>
        <v>0</v>
      </c>
      <c r="Q378" s="156">
        <f>_xlfn.IFNA(INDEX('I.KI 2016-17'!W$8:W$391,MATCH($B378,'I.KI 2016-17'!$B$8:$B$391,0)),"")</f>
        <v>0</v>
      </c>
      <c r="R378" s="193">
        <f>_xlfn.IFNA(INDEX('I.KI 2016-17'!X$8:X$391,MATCH($B378,'I.KI 2016-17'!$B$8:$B$391,0)),"")</f>
        <v>4.7513670822440002</v>
      </c>
      <c r="S378" s="193">
        <f>_xlfn.IFNA(INDEX('I.KI 2016-17'!Y$8:Y$391,MATCH($B378,'I.KI 2016-17'!$B$8:$B$391,0)),"")</f>
        <v>0</v>
      </c>
      <c r="T378" s="193">
        <f>_xlfn.IFNA(INDEX('I.KI 2016-17'!Z$8:Z$391,MATCH($B378,'I.KI 2016-17'!$B$8:$B$391,0)),"")</f>
        <v>0</v>
      </c>
      <c r="U378" s="157">
        <f>_xlfn.IFNA(INDEX('I.KI 2016-17'!AA$8:AA$391,MATCH($B378,'I.KI 2016-17'!$B$8:$B$391,0)),"")</f>
        <v>0</v>
      </c>
      <c r="V378" s="149"/>
      <c r="W378" s="154">
        <f>_xlfn.IFNA(INDEX('I.KI 2016-17'!$H$8:$H$391,MATCH(B378,'I.KI 2016-17'!$B$8:$B$391,0)),"")</f>
        <v>1.631265629489</v>
      </c>
      <c r="X378" s="153">
        <f>_xlfn.IFNA(INDEX('I.KI 2016-17'!$I$8:$I$391,MATCH(B378,'I.KI 2016-17'!$B$8:$B$391,0)),"")</f>
        <v>3.1201014527550002</v>
      </c>
      <c r="Y378" s="155">
        <f>_xlfn.IFNA(INDEX('I.KI 2016-17'!$G$8:$G$391,MATCH(B378,'I.KI 2016-17'!$B$8:$B$391,0)),"")</f>
        <v>4.7513670822440002</v>
      </c>
      <c r="Z378" s="149"/>
      <c r="AA378" s="156">
        <f>_xlfn.IFNA(IF($B378=$B$382,0,_xlfn.IFNA(INDEX('I.Supplementary 2017-18'!N$8:N$35,MATCH($B378,'I.Supplementary 2017-18'!$B$8:$B$35,0)),INDEX('I.KI 2017-18'!N$9:N$393,MATCH($B378,'I.KI 2017-18'!$B$9:$B$393,0)))),"")</f>
        <v>0</v>
      </c>
      <c r="AB378" s="193">
        <f>_xlfn.IFNA(IF($B378=$B$382,0,_xlfn.IFNA(INDEX('I.Supplementary 2017-18'!O$8:O$35,MATCH($B378,'I.Supplementary 2017-18'!$B$8:$B$35,0)),INDEX('I.KI 2017-18'!O$9:O$393,MATCH($B378,'I.KI 2017-18'!$B$9:$B$393,0)))),"")</f>
        <v>0.91219875952683949</v>
      </c>
      <c r="AC378" s="193">
        <f>_xlfn.IFNA(IF($B378=$B$382,0,_xlfn.IFNA(INDEX('I.Supplementary 2017-18'!P$8:P$35,MATCH($B378,'I.Supplementary 2017-18'!$B$8:$B$35,0)),INDEX('I.KI 2017-18'!P$9:P$393,MATCH($B378,'I.KI 2017-18'!$B$9:$B$393,0)))),"")</f>
        <v>0</v>
      </c>
      <c r="AD378" s="193">
        <f>_xlfn.IFNA(IF($B378=$B$382,0,_xlfn.IFNA(INDEX('I.Supplementary 2017-18'!Q$8:Q$35,MATCH($B378,'I.Supplementary 2017-18'!$B$8:$B$35,0)),INDEX('I.KI 2017-18'!Q$9:Q$393,MATCH($B378,'I.KI 2017-18'!$B$9:$B$393,0)))),"")</f>
        <v>0</v>
      </c>
      <c r="AE378" s="157">
        <f>_xlfn.IFNA(IF($B378=$B$382,0,_xlfn.IFNA(INDEX('I.Supplementary 2017-18'!R$8:R$35,MATCH($B378,'I.Supplementary 2017-18'!$B$8:$B$35,0)),INDEX('I.KI 2017-18'!R$9:R$393,MATCH($B378,'I.KI 2017-18'!$B$9:$B$393,0)))),"")</f>
        <v>0</v>
      </c>
      <c r="AF378" s="156">
        <f>_xlfn.IFNA(IF($B378=$B$382,0,_xlfn.IFNA(INDEX('I.Supplementary 2017-18'!S$8:S$35,MATCH($B378,'I.Supplementary 2017-18'!$B$8:$B$35,0)),INDEX('I.KI 2017-18'!S$9:S$393,MATCH($B378,'I.KI 2017-18'!$B$9:$B$393,0)))),"")</f>
        <v>0</v>
      </c>
      <c r="AG378" s="193">
        <f>_xlfn.IFNA(IF($B378=$B$382,0,_xlfn.IFNA(INDEX('I.Supplementary 2017-18'!T$8:T$35,MATCH($B378,'I.Supplementary 2017-18'!$B$8:$B$35,0)),INDEX('I.KI 2017-18'!T$9:T$393,MATCH($B378,'I.KI 2017-18'!$B$9:$B$393,0)))),"")</f>
        <v>3.1838015209352832</v>
      </c>
      <c r="AH378" s="193">
        <f>_xlfn.IFNA(IF($B378=$B$382,0,_xlfn.IFNA(INDEX('I.Supplementary 2017-18'!U$8:U$35,MATCH($B378,'I.Supplementary 2017-18'!$B$8:$B$35,0)),INDEX('I.KI 2017-18'!U$9:U$393,MATCH($B378,'I.KI 2017-18'!$B$9:$B$393,0)))),"")</f>
        <v>0</v>
      </c>
      <c r="AI378" s="193">
        <f>_xlfn.IFNA(IF($B378=$B$382,0,_xlfn.IFNA(INDEX('I.Supplementary 2017-18'!V$8:V$35,MATCH($B378,'I.Supplementary 2017-18'!$B$8:$B$35,0)),INDEX('I.KI 2017-18'!V$9:V$393,MATCH($B378,'I.KI 2017-18'!$B$9:$B$393,0)))),"")</f>
        <v>0</v>
      </c>
      <c r="AJ378" s="157">
        <f>_xlfn.IFNA(IF($B378=$B$382,0,_xlfn.IFNA(INDEX('I.Supplementary 2017-18'!W$8:W$35,MATCH($B378,'I.Supplementary 2017-18'!$B$8:$B$35,0)),INDEX('I.KI 2017-18'!W$9:W$393,MATCH($B378,'I.KI 2017-18'!$B$9:$B$393,0)))),"")</f>
        <v>0</v>
      </c>
      <c r="AK378" s="156">
        <f>_xlfn.IFNA(IF($B378=$B$382,0,_xlfn.IFNA(INDEX('I.Supplementary 2017-18'!X$8:X$35,MATCH($B378,'I.Supplementary 2017-18'!$B$8:$B$35,0)),INDEX('I.KI 2017-18'!X$9:X$393,MATCH($B378,'I.KI 2017-18'!$B$9:$B$393,0)))),"")</f>
        <v>0</v>
      </c>
      <c r="AL378" s="193">
        <f>_xlfn.IFNA(IF($B378=$B$382,0,_xlfn.IFNA(INDEX('I.Supplementary 2017-18'!Y$8:Y$35,MATCH($B378,'I.Supplementary 2017-18'!$B$8:$B$35,0)),INDEX('I.KI 2017-18'!Y$9:Y$393,MATCH($B378,'I.KI 2017-18'!$B$9:$B$393,0)))),"")</f>
        <v>4.0960002804621229</v>
      </c>
      <c r="AM378" s="193">
        <f>_xlfn.IFNA(IF($B378=$B$382,0,_xlfn.IFNA(INDEX('I.Supplementary 2017-18'!Z$8:Z$35,MATCH($B378,'I.Supplementary 2017-18'!$B$8:$B$35,0)),INDEX('I.KI 2017-18'!Z$9:Z$393,MATCH($B378,'I.KI 2017-18'!$B$9:$B$393,0)))),"")</f>
        <v>0</v>
      </c>
      <c r="AN378" s="193">
        <f>_xlfn.IFNA(IF($B378=$B$382,0,_xlfn.IFNA(INDEX('I.Supplementary 2017-18'!AA$8:AA$35,MATCH($B378,'I.Supplementary 2017-18'!$B$8:$B$35,0)),INDEX('I.KI 2017-18'!AA$9:AA$393,MATCH($B378,'I.KI 2017-18'!$B$9:$B$393,0)))),"")</f>
        <v>0</v>
      </c>
      <c r="AO378" s="157">
        <f>_xlfn.IFNA(IF($B378=$B$382,0,_xlfn.IFNA(INDEX('I.Supplementary 2017-18'!AB$8:AB$35,MATCH($B378,'I.Supplementary 2017-18'!$B$8:$B$35,0)),INDEX('I.KI 2017-18'!AB$9:AB$393,MATCH($B378,'I.KI 2017-18'!$B$9:$B$393,0)))),"")</f>
        <v>0</v>
      </c>
      <c r="AP378" s="149"/>
      <c r="AQ378" s="156">
        <f>_xlfn.IFNA(IF($B378=$B$381,0,IF($B378=$B$382,0,_xlfn.IFNA(INDEX('I.Supplementary 2017-18'!I$8:I$35,MATCH($B378,'I.Supplementary 2017-18'!$B$8:$B$35,0)),INDEX('I.KI 2017-18'!I$9:I$393,MATCH($B378,'I.KI 2017-18'!$B$9:$B$393,0))))),"")</f>
        <v>0.91219875952683949</v>
      </c>
      <c r="AR378" s="149">
        <f>_xlfn.IFNA(IF($B378=$B$381,0,IF($B378=$B$382,0,_xlfn.IFNA(INDEX('I.Supplementary 2017-18'!J$8:J$35,MATCH($B378,'I.Supplementary 2017-18'!$B$8:$B$35,0)),INDEX('I.KI 2017-18'!J$9:J$393,MATCH($B378,'I.KI 2017-18'!$B$9:$B$393,0))))),"")</f>
        <v>3.1838015209352832</v>
      </c>
      <c r="AS378" s="157">
        <f>_xlfn.IFNA(IF($B378=$B$381,0,IF($B378=$B$382,0,_xlfn.IFNA(INDEX('I.Supplementary 2017-18'!H$8:H$35,MATCH($B378,'I.Supplementary 2017-18'!$B$8:$B$35,0)),INDEX('I.KI 2017-18'!H$9:H$393,MATCH($B378,'I.KI 2017-18'!$B$9:$B$393,0))))),"")</f>
        <v>4.0960002804621229</v>
      </c>
      <c r="AT378" s="149"/>
      <c r="AU378" s="156">
        <f>_xlfn.IFNA(_xlfn.IFNA(INDEX('I.Supplementary 2018-19'!P$8:P$157,MATCH($B378,'I.Supplementary 2018-19'!$B$8:$B$157,0)),INDEX('I.KI 2018-19'!P$9:P$393,MATCH($B378,'I.KI 2018-19'!$B$9:$B$393,0))),"")</f>
        <v>0</v>
      </c>
      <c r="AV378" s="193">
        <f>_xlfn.IFNA(_xlfn.IFNA(INDEX('I.Supplementary 2018-19'!Q$8:Q$157,MATCH($B378,'I.Supplementary 2018-19'!$B$8:$B$157,0)),INDEX('I.KI 2018-19'!Q$9:Q$393,MATCH($B378,'I.KI 2018-19'!$B$9:$B$393,0))),"")</f>
        <v>0.46561262400147507</v>
      </c>
      <c r="AW378" s="193">
        <f>_xlfn.IFNA(_xlfn.IFNA(INDEX('I.Supplementary 2018-19'!R$8:R$157,MATCH($B378,'I.Supplementary 2018-19'!$B$8:$B$157,0)),INDEX('I.KI 2018-19'!R$9:R$393,MATCH($B378,'I.KI 2018-19'!$B$9:$B$393,0))),"")</f>
        <v>0</v>
      </c>
      <c r="AX378" s="193">
        <f>_xlfn.IFNA(_xlfn.IFNA(INDEX('I.Supplementary 2018-19'!S$8:S$157,MATCH($B378,'I.Supplementary 2018-19'!$B$8:$B$157,0)),INDEX('I.KI 2018-19'!S$9:S$393,MATCH($B378,'I.KI 2018-19'!$B$9:$B$393,0))),"")</f>
        <v>0</v>
      </c>
      <c r="AY378" s="157">
        <f>_xlfn.IFNA(_xlfn.IFNA(INDEX('I.Supplementary 2018-19'!T$8:T$157,MATCH($B378,'I.Supplementary 2018-19'!$B$8:$B$157,0)),INDEX('I.KI 2018-19'!T$9:T$393,MATCH($B378,'I.KI 2018-19'!$B$9:$B$393,0))),"")</f>
        <v>0</v>
      </c>
      <c r="AZ378" s="156">
        <f>_xlfn.IFNA(_xlfn.IFNA(INDEX('I.Supplementary 2018-19'!U$8:U$157,MATCH($B378,'I.Supplementary 2018-19'!$B$8:$B$157,0)),INDEX('I.KI 2018-19'!U$9:U$393,MATCH($B378,'I.KI 2018-19'!$B$9:$B$393,0))),"")</f>
        <v>0</v>
      </c>
      <c r="BA378" s="193">
        <f>_xlfn.IFNA(_xlfn.IFNA(INDEX('I.Supplementary 2018-19'!V$8:V$157,MATCH($B378,'I.Supplementary 2018-19'!$B$8:$B$157,0)),INDEX('I.KI 2018-19'!V$9:V$393,MATCH($B378,'I.KI 2018-19'!$B$9:$B$393,0))),"")</f>
        <v>3.2794522104054415</v>
      </c>
      <c r="BB378" s="193">
        <f>_xlfn.IFNA(_xlfn.IFNA(INDEX('I.Supplementary 2018-19'!W$8:W$157,MATCH($B378,'I.Supplementary 2018-19'!$B$8:$B$157,0)),INDEX('I.KI 2018-19'!W$9:W$393,MATCH($B378,'I.KI 2018-19'!$B$9:$B$393,0))),"")</f>
        <v>0</v>
      </c>
      <c r="BC378" s="193">
        <f>_xlfn.IFNA(_xlfn.IFNA(INDEX('I.Supplementary 2018-19'!X$8:X$157,MATCH($B378,'I.Supplementary 2018-19'!$B$8:$B$157,0)),INDEX('I.KI 2018-19'!X$9:X$393,MATCH($B378,'I.KI 2018-19'!$B$9:$B$393,0))),"")</f>
        <v>0</v>
      </c>
      <c r="BD378" s="157">
        <f>_xlfn.IFNA(_xlfn.IFNA(INDEX('I.Supplementary 2018-19'!Y$8:Y$157,MATCH($B378,'I.Supplementary 2018-19'!$B$8:$B$157,0)),INDEX('I.KI 2018-19'!Y$9:Y$393,MATCH($B378,'I.KI 2018-19'!$B$9:$B$393,0))),"")</f>
        <v>0</v>
      </c>
      <c r="BE378" s="156">
        <f>_xlfn.IFNA(_xlfn.IFNA(INDEX('I.Supplementary 2018-19'!Z$8:Z$157,MATCH($B378,'I.Supplementary 2018-19'!$B$8:$B$157,0)),INDEX('I.KI 2018-19'!Z$9:Z$393,MATCH($B378,'I.KI 2018-19'!$B$9:$B$393,0))),"")</f>
        <v>0</v>
      </c>
      <c r="BF378" s="193">
        <f>_xlfn.IFNA(_xlfn.IFNA(INDEX('I.Supplementary 2018-19'!AA$8:AA$157,MATCH($B378,'I.Supplementary 2018-19'!$B$8:$B$157,0)),INDEX('I.KI 2018-19'!AA$9:AA$393,MATCH($B378,'I.KI 2018-19'!$B$9:$B$393,0))),"")</f>
        <v>3.7450648344069166</v>
      </c>
      <c r="BG378" s="193">
        <f>_xlfn.IFNA(_xlfn.IFNA(INDEX('I.Supplementary 2018-19'!AB$8:AB$157,MATCH($B378,'I.Supplementary 2018-19'!$B$8:$B$157,0)),INDEX('I.KI 2018-19'!AB$9:AB$393,MATCH($B378,'I.KI 2018-19'!$B$9:$B$393,0))),"")</f>
        <v>0</v>
      </c>
      <c r="BH378" s="193">
        <f>_xlfn.IFNA(_xlfn.IFNA(INDEX('I.Supplementary 2018-19'!AC$8:AC$157,MATCH($B378,'I.Supplementary 2018-19'!$B$8:$B$157,0)),INDEX('I.KI 2018-19'!AC$9:AC$393,MATCH($B378,'I.KI 2018-19'!$B$9:$B$393,0))),"")</f>
        <v>0</v>
      </c>
      <c r="BI378" s="157">
        <f>_xlfn.IFNA(_xlfn.IFNA(INDEX('I.Supplementary 2018-19'!AD$8:AD$157,MATCH($B378,'I.Supplementary 2018-19'!$B$8:$B$157,0)),INDEX('I.KI 2018-19'!AD$9:AD$393,MATCH($B378,'I.KI 2018-19'!$B$9:$B$393,0))),"")</f>
        <v>0</v>
      </c>
      <c r="BJ378" s="149"/>
      <c r="BK378" s="156">
        <f>_xlfn.IFNA(IF($B378=$B$381,0,IF($B378=$B$382,0,_xlfn.IFNA(INDEX('I.Supplementary 2018-19'!I$8:I$157,MATCH($B378,'I.Supplementary 2018-19'!$B$8:$B$157,0)),INDEX('I.KI 2018-19'!I$9:I$393,MATCH($B378,'I.KI 2018-19'!$B$9:$B$393,0))))),"")</f>
        <v>0.46561262400147507</v>
      </c>
      <c r="BL378" s="149">
        <f>_xlfn.IFNA(IF($B378=$B$381,0,IF($B378=$B$382,0,_xlfn.IFNA(INDEX('I.Supplementary 2018-19'!J$8:J$157,MATCH($B378,'I.Supplementary 2018-19'!$B$8:$B$157,0)),INDEX('I.KI 2018-19'!J$9:J$393,MATCH($B378,'I.KI 2018-19'!$B$9:$B$393,0))))),"")</f>
        <v>3.2794522104054415</v>
      </c>
      <c r="BM378" s="157">
        <f>_xlfn.IFNA(IF($B378=$B$381,0,IF($B378=$B$382,0,_xlfn.IFNA(INDEX('I.Supplementary 2018-19'!H$8:H$157,MATCH($B378,'I.Supplementary 2018-19'!$B$8:$B$157,0)),INDEX('I.KI 2018-19'!H$9:H$393,MATCH($B378,'I.KI 2018-19'!$B$9:$B$393,0))))),"")</f>
        <v>3.7450648344069166</v>
      </c>
    </row>
    <row r="379" spans="2:65">
      <c r="B379" s="121" t="str">
        <f>'Calculations for 2021-22'!B379</f>
        <v>E1839</v>
      </c>
      <c r="C379" s="160" t="str">
        <f>'Calculations for 2021-22'!D379</f>
        <v>E1839</v>
      </c>
      <c r="D379" t="str">
        <f>'Calculations for 2021-22'!E379</f>
        <v>SD</v>
      </c>
      <c r="E379" t="str">
        <f>'Calculations for 2021-22'!F379</f>
        <v>P1901</v>
      </c>
      <c r="F379" s="120" t="str">
        <f>'Calculations for 2021-22'!H379</f>
        <v>Wyre Forest</v>
      </c>
      <c r="G379" s="156">
        <f>_xlfn.IFNA(INDEX('I.KI 2016-17'!M$8:M$391,MATCH($B379,'I.KI 2016-17'!$B$8:$B$391,0)),"")</f>
        <v>0</v>
      </c>
      <c r="H379" s="149">
        <f>_xlfn.IFNA(INDEX('I.KI 2016-17'!N$8:N$391,MATCH($B379,'I.KI 2016-17'!$B$8:$B$391,0)),"")</f>
        <v>1.1790655871389999</v>
      </c>
      <c r="I379" s="149">
        <f>_xlfn.IFNA(INDEX('I.KI 2016-17'!O$8:O$391,MATCH($B379,'I.KI 2016-17'!$B$8:$B$391,0)),"")</f>
        <v>0</v>
      </c>
      <c r="J379" s="149">
        <f>_xlfn.IFNA(INDEX('I.KI 2016-17'!P$8:P$391,MATCH($B379,'I.KI 2016-17'!$B$8:$B$391,0)),"")</f>
        <v>0</v>
      </c>
      <c r="K379" s="157">
        <f>_xlfn.IFNA(INDEX('I.KI 2016-17'!Q$8:Q$391,MATCH($B379,'I.KI 2016-17'!$B$8:$B$391,0)),"")</f>
        <v>0</v>
      </c>
      <c r="L379" s="156">
        <f>_xlfn.IFNA(INDEX('I.KI 2016-17'!R$8:R$391,MATCH($B379,'I.KI 2016-17'!$B$8:$B$391,0)),"")</f>
        <v>0</v>
      </c>
      <c r="M379" s="193">
        <f>_xlfn.IFNA(INDEX('I.KI 2016-17'!S$8:S$391,MATCH($B379,'I.KI 2016-17'!$B$8:$B$391,0)),"")</f>
        <v>2.6020595848619998</v>
      </c>
      <c r="N379" s="193">
        <f>_xlfn.IFNA(INDEX('I.KI 2016-17'!T$8:T$391,MATCH($B379,'I.KI 2016-17'!$B$8:$B$391,0)),"")</f>
        <v>0</v>
      </c>
      <c r="O379" s="193">
        <f>_xlfn.IFNA(INDEX('I.KI 2016-17'!U$8:U$391,MATCH($B379,'I.KI 2016-17'!$B$8:$B$391,0)),"")</f>
        <v>0</v>
      </c>
      <c r="P379" s="157">
        <f>_xlfn.IFNA(INDEX('I.KI 2016-17'!V$8:V$391,MATCH($B379,'I.KI 2016-17'!$B$8:$B$391,0)),"")</f>
        <v>0</v>
      </c>
      <c r="Q379" s="156">
        <f>_xlfn.IFNA(INDEX('I.KI 2016-17'!W$8:W$391,MATCH($B379,'I.KI 2016-17'!$B$8:$B$391,0)),"")</f>
        <v>0</v>
      </c>
      <c r="R379" s="193">
        <f>_xlfn.IFNA(INDEX('I.KI 2016-17'!X$8:X$391,MATCH($B379,'I.KI 2016-17'!$B$8:$B$391,0)),"")</f>
        <v>3.7811251720009995</v>
      </c>
      <c r="S379" s="193">
        <f>_xlfn.IFNA(INDEX('I.KI 2016-17'!Y$8:Y$391,MATCH($B379,'I.KI 2016-17'!$B$8:$B$391,0)),"")</f>
        <v>0</v>
      </c>
      <c r="T379" s="193">
        <f>_xlfn.IFNA(INDEX('I.KI 2016-17'!Z$8:Z$391,MATCH($B379,'I.KI 2016-17'!$B$8:$B$391,0)),"")</f>
        <v>0</v>
      </c>
      <c r="U379" s="157">
        <f>_xlfn.IFNA(INDEX('I.KI 2016-17'!AA$8:AA$391,MATCH($B379,'I.KI 2016-17'!$B$8:$B$391,0)),"")</f>
        <v>0</v>
      </c>
      <c r="V379" s="149"/>
      <c r="W379" s="154">
        <f>_xlfn.IFNA(INDEX('I.KI 2016-17'!$H$8:$H$391,MATCH(B379,'I.KI 2016-17'!$B$8:$B$391,0)),"")</f>
        <v>1.1790655871389999</v>
      </c>
      <c r="X379" s="153">
        <f>_xlfn.IFNA(INDEX('I.KI 2016-17'!$I$8:$I$391,MATCH(B379,'I.KI 2016-17'!$B$8:$B$391,0)),"")</f>
        <v>2.6020595848619998</v>
      </c>
      <c r="Y379" s="155">
        <f>_xlfn.IFNA(INDEX('I.KI 2016-17'!$G$8:$G$391,MATCH(B379,'I.KI 2016-17'!$B$8:$B$391,0)),"")</f>
        <v>3.7811251720009995</v>
      </c>
      <c r="Z379" s="149"/>
      <c r="AA379" s="156">
        <f>_xlfn.IFNA(IF($B379=$B$382,0,_xlfn.IFNA(INDEX('I.Supplementary 2017-18'!N$8:N$35,MATCH($B379,'I.Supplementary 2017-18'!$B$8:$B$35,0)),INDEX('I.KI 2017-18'!N$9:N$393,MATCH($B379,'I.KI 2017-18'!$B$9:$B$393,0)))),"")</f>
        <v>0</v>
      </c>
      <c r="AB379" s="193">
        <f>_xlfn.IFNA(IF($B379=$B$382,0,_xlfn.IFNA(INDEX('I.Supplementary 2017-18'!O$8:O$35,MATCH($B379,'I.Supplementary 2017-18'!$B$8:$B$35,0)),INDEX('I.KI 2017-18'!O$9:O$393,MATCH($B379,'I.KI 2017-18'!$B$9:$B$393,0)))),"")</f>
        <v>0.51021764224504118</v>
      </c>
      <c r="AC379" s="193">
        <f>_xlfn.IFNA(IF($B379=$B$382,0,_xlfn.IFNA(INDEX('I.Supplementary 2017-18'!P$8:P$35,MATCH($B379,'I.Supplementary 2017-18'!$B$8:$B$35,0)),INDEX('I.KI 2017-18'!P$9:P$393,MATCH($B379,'I.KI 2017-18'!$B$9:$B$393,0)))),"")</f>
        <v>0</v>
      </c>
      <c r="AD379" s="193">
        <f>_xlfn.IFNA(IF($B379=$B$382,0,_xlfn.IFNA(INDEX('I.Supplementary 2017-18'!Q$8:Q$35,MATCH($B379,'I.Supplementary 2017-18'!$B$8:$B$35,0)),INDEX('I.KI 2017-18'!Q$9:Q$393,MATCH($B379,'I.KI 2017-18'!$B$9:$B$393,0)))),"")</f>
        <v>0</v>
      </c>
      <c r="AE379" s="157">
        <f>_xlfn.IFNA(IF($B379=$B$382,0,_xlfn.IFNA(INDEX('I.Supplementary 2017-18'!R$8:R$35,MATCH($B379,'I.Supplementary 2017-18'!$B$8:$B$35,0)),INDEX('I.KI 2017-18'!R$9:R$393,MATCH($B379,'I.KI 2017-18'!$B$9:$B$393,0)))),"")</f>
        <v>0</v>
      </c>
      <c r="AF379" s="156">
        <f>_xlfn.IFNA(IF($B379=$B$382,0,_xlfn.IFNA(INDEX('I.Supplementary 2017-18'!S$8:S$35,MATCH($B379,'I.Supplementary 2017-18'!$B$8:$B$35,0)),INDEX('I.KI 2017-18'!S$9:S$393,MATCH($B379,'I.KI 2017-18'!$B$9:$B$393,0)))),"")</f>
        <v>0</v>
      </c>
      <c r="AG379" s="193">
        <f>_xlfn.IFNA(IF($B379=$B$382,0,_xlfn.IFNA(INDEX('I.Supplementary 2017-18'!T$8:T$35,MATCH($B379,'I.Supplementary 2017-18'!$B$8:$B$35,0)),INDEX('I.KI 2017-18'!T$9:T$393,MATCH($B379,'I.KI 2017-18'!$B$9:$B$393,0)))),"")</f>
        <v>2.6551832974959311</v>
      </c>
      <c r="AH379" s="193">
        <f>_xlfn.IFNA(IF($B379=$B$382,0,_xlfn.IFNA(INDEX('I.Supplementary 2017-18'!U$8:U$35,MATCH($B379,'I.Supplementary 2017-18'!$B$8:$B$35,0)),INDEX('I.KI 2017-18'!U$9:U$393,MATCH($B379,'I.KI 2017-18'!$B$9:$B$393,0)))),"")</f>
        <v>0</v>
      </c>
      <c r="AI379" s="193">
        <f>_xlfn.IFNA(IF($B379=$B$382,0,_xlfn.IFNA(INDEX('I.Supplementary 2017-18'!V$8:V$35,MATCH($B379,'I.Supplementary 2017-18'!$B$8:$B$35,0)),INDEX('I.KI 2017-18'!V$9:V$393,MATCH($B379,'I.KI 2017-18'!$B$9:$B$393,0)))),"")</f>
        <v>0</v>
      </c>
      <c r="AJ379" s="157">
        <f>_xlfn.IFNA(IF($B379=$B$382,0,_xlfn.IFNA(INDEX('I.Supplementary 2017-18'!W$8:W$35,MATCH($B379,'I.Supplementary 2017-18'!$B$8:$B$35,0)),INDEX('I.KI 2017-18'!W$9:W$393,MATCH($B379,'I.KI 2017-18'!$B$9:$B$393,0)))),"")</f>
        <v>0</v>
      </c>
      <c r="AK379" s="156">
        <f>_xlfn.IFNA(IF($B379=$B$382,0,_xlfn.IFNA(INDEX('I.Supplementary 2017-18'!X$8:X$35,MATCH($B379,'I.Supplementary 2017-18'!$B$8:$B$35,0)),INDEX('I.KI 2017-18'!X$9:X$393,MATCH($B379,'I.KI 2017-18'!$B$9:$B$393,0)))),"")</f>
        <v>0</v>
      </c>
      <c r="AL379" s="193">
        <f>_xlfn.IFNA(IF($B379=$B$382,0,_xlfn.IFNA(INDEX('I.Supplementary 2017-18'!Y$8:Y$35,MATCH($B379,'I.Supplementary 2017-18'!$B$8:$B$35,0)),INDEX('I.KI 2017-18'!Y$9:Y$393,MATCH($B379,'I.KI 2017-18'!$B$9:$B$393,0)))),"")</f>
        <v>3.1654009397409721</v>
      </c>
      <c r="AM379" s="193">
        <f>_xlfn.IFNA(IF($B379=$B$382,0,_xlfn.IFNA(INDEX('I.Supplementary 2017-18'!Z$8:Z$35,MATCH($B379,'I.Supplementary 2017-18'!$B$8:$B$35,0)),INDEX('I.KI 2017-18'!Z$9:Z$393,MATCH($B379,'I.KI 2017-18'!$B$9:$B$393,0)))),"")</f>
        <v>0</v>
      </c>
      <c r="AN379" s="193">
        <f>_xlfn.IFNA(IF($B379=$B$382,0,_xlfn.IFNA(INDEX('I.Supplementary 2017-18'!AA$8:AA$35,MATCH($B379,'I.Supplementary 2017-18'!$B$8:$B$35,0)),INDEX('I.KI 2017-18'!AA$9:AA$393,MATCH($B379,'I.KI 2017-18'!$B$9:$B$393,0)))),"")</f>
        <v>0</v>
      </c>
      <c r="AO379" s="157">
        <f>_xlfn.IFNA(IF($B379=$B$382,0,_xlfn.IFNA(INDEX('I.Supplementary 2017-18'!AB$8:AB$35,MATCH($B379,'I.Supplementary 2017-18'!$B$8:$B$35,0)),INDEX('I.KI 2017-18'!AB$9:AB$393,MATCH($B379,'I.KI 2017-18'!$B$9:$B$393,0)))),"")</f>
        <v>0</v>
      </c>
      <c r="AP379" s="149"/>
      <c r="AQ379" s="156">
        <f>_xlfn.IFNA(IF($B379=$B$381,0,IF($B379=$B$382,0,_xlfn.IFNA(INDEX('I.Supplementary 2017-18'!I$8:I$35,MATCH($B379,'I.Supplementary 2017-18'!$B$8:$B$35,0)),INDEX('I.KI 2017-18'!I$9:I$393,MATCH($B379,'I.KI 2017-18'!$B$9:$B$393,0))))),"")</f>
        <v>0.51021764224504118</v>
      </c>
      <c r="AR379" s="149">
        <f>_xlfn.IFNA(IF($B379=$B$381,0,IF($B379=$B$382,0,_xlfn.IFNA(INDEX('I.Supplementary 2017-18'!J$8:J$35,MATCH($B379,'I.Supplementary 2017-18'!$B$8:$B$35,0)),INDEX('I.KI 2017-18'!J$9:J$393,MATCH($B379,'I.KI 2017-18'!$B$9:$B$393,0))))),"")</f>
        <v>2.6551832974959311</v>
      </c>
      <c r="AS379" s="157">
        <f>_xlfn.IFNA(IF($B379=$B$381,0,IF($B379=$B$382,0,_xlfn.IFNA(INDEX('I.Supplementary 2017-18'!H$8:H$35,MATCH($B379,'I.Supplementary 2017-18'!$B$8:$B$35,0)),INDEX('I.KI 2017-18'!H$9:H$393,MATCH($B379,'I.KI 2017-18'!$B$9:$B$393,0))))),"")</f>
        <v>3.1654009397409721</v>
      </c>
      <c r="AT379" s="149"/>
      <c r="AU379" s="156">
        <f>_xlfn.IFNA(_xlfn.IFNA(INDEX('I.Supplementary 2018-19'!P$8:P$157,MATCH($B379,'I.Supplementary 2018-19'!$B$8:$B$157,0)),INDEX('I.KI 2018-19'!P$9:P$393,MATCH($B379,'I.KI 2018-19'!$B$9:$B$393,0))),"")</f>
        <v>0</v>
      </c>
      <c r="AV379" s="193">
        <f>_xlfn.IFNA(_xlfn.IFNA(INDEX('I.Supplementary 2018-19'!Q$8:Q$157,MATCH($B379,'I.Supplementary 2018-19'!$B$8:$B$157,0)),INDEX('I.KI 2018-19'!Q$9:Q$393,MATCH($B379,'I.KI 2018-19'!$B$9:$B$393,0))),"")</f>
        <v>0.10068312409478798</v>
      </c>
      <c r="AW379" s="193">
        <f>_xlfn.IFNA(_xlfn.IFNA(INDEX('I.Supplementary 2018-19'!R$8:R$157,MATCH($B379,'I.Supplementary 2018-19'!$B$8:$B$157,0)),INDEX('I.KI 2018-19'!R$9:R$393,MATCH($B379,'I.KI 2018-19'!$B$9:$B$393,0))),"")</f>
        <v>0</v>
      </c>
      <c r="AX379" s="193">
        <f>_xlfn.IFNA(_xlfn.IFNA(INDEX('I.Supplementary 2018-19'!S$8:S$157,MATCH($B379,'I.Supplementary 2018-19'!$B$8:$B$157,0)),INDEX('I.KI 2018-19'!S$9:S$393,MATCH($B379,'I.KI 2018-19'!$B$9:$B$393,0))),"")</f>
        <v>0</v>
      </c>
      <c r="AY379" s="157">
        <f>_xlfn.IFNA(_xlfn.IFNA(INDEX('I.Supplementary 2018-19'!T$8:T$157,MATCH($B379,'I.Supplementary 2018-19'!$B$8:$B$157,0)),INDEX('I.KI 2018-19'!T$9:T$393,MATCH($B379,'I.KI 2018-19'!$B$9:$B$393,0))),"")</f>
        <v>0</v>
      </c>
      <c r="AZ379" s="156">
        <f>_xlfn.IFNA(_xlfn.IFNA(INDEX('I.Supplementary 2018-19'!U$8:U$157,MATCH($B379,'I.Supplementary 2018-19'!$B$8:$B$157,0)),INDEX('I.KI 2018-19'!U$9:U$393,MATCH($B379,'I.KI 2018-19'!$B$9:$B$393,0))),"")</f>
        <v>0</v>
      </c>
      <c r="BA379" s="193">
        <f>_xlfn.IFNA(_xlfn.IFNA(INDEX('I.Supplementary 2018-19'!V$8:V$157,MATCH($B379,'I.Supplementary 2018-19'!$B$8:$B$157,0)),INDEX('I.KI 2018-19'!V$9:V$393,MATCH($B379,'I.KI 2018-19'!$B$9:$B$393,0))),"")</f>
        <v>2.734952752785508</v>
      </c>
      <c r="BB379" s="193">
        <f>_xlfn.IFNA(_xlfn.IFNA(INDEX('I.Supplementary 2018-19'!W$8:W$157,MATCH($B379,'I.Supplementary 2018-19'!$B$8:$B$157,0)),INDEX('I.KI 2018-19'!W$9:W$393,MATCH($B379,'I.KI 2018-19'!$B$9:$B$393,0))),"")</f>
        <v>0</v>
      </c>
      <c r="BC379" s="193">
        <f>_xlfn.IFNA(_xlfn.IFNA(INDEX('I.Supplementary 2018-19'!X$8:X$157,MATCH($B379,'I.Supplementary 2018-19'!$B$8:$B$157,0)),INDEX('I.KI 2018-19'!X$9:X$393,MATCH($B379,'I.KI 2018-19'!$B$9:$B$393,0))),"")</f>
        <v>0</v>
      </c>
      <c r="BD379" s="157">
        <f>_xlfn.IFNA(_xlfn.IFNA(INDEX('I.Supplementary 2018-19'!Y$8:Y$157,MATCH($B379,'I.Supplementary 2018-19'!$B$8:$B$157,0)),INDEX('I.KI 2018-19'!Y$9:Y$393,MATCH($B379,'I.KI 2018-19'!$B$9:$B$393,0))),"")</f>
        <v>0</v>
      </c>
      <c r="BE379" s="156">
        <f>_xlfn.IFNA(_xlfn.IFNA(INDEX('I.Supplementary 2018-19'!Z$8:Z$157,MATCH($B379,'I.Supplementary 2018-19'!$B$8:$B$157,0)),INDEX('I.KI 2018-19'!Z$9:Z$393,MATCH($B379,'I.KI 2018-19'!$B$9:$B$393,0))),"")</f>
        <v>0</v>
      </c>
      <c r="BF379" s="193">
        <f>_xlfn.IFNA(_xlfn.IFNA(INDEX('I.Supplementary 2018-19'!AA$8:AA$157,MATCH($B379,'I.Supplementary 2018-19'!$B$8:$B$157,0)),INDEX('I.KI 2018-19'!AA$9:AA$393,MATCH($B379,'I.KI 2018-19'!$B$9:$B$393,0))),"")</f>
        <v>2.8356358768802958</v>
      </c>
      <c r="BG379" s="193">
        <f>_xlfn.IFNA(_xlfn.IFNA(INDEX('I.Supplementary 2018-19'!AB$8:AB$157,MATCH($B379,'I.Supplementary 2018-19'!$B$8:$B$157,0)),INDEX('I.KI 2018-19'!AB$9:AB$393,MATCH($B379,'I.KI 2018-19'!$B$9:$B$393,0))),"")</f>
        <v>0</v>
      </c>
      <c r="BH379" s="193">
        <f>_xlfn.IFNA(_xlfn.IFNA(INDEX('I.Supplementary 2018-19'!AC$8:AC$157,MATCH($B379,'I.Supplementary 2018-19'!$B$8:$B$157,0)),INDEX('I.KI 2018-19'!AC$9:AC$393,MATCH($B379,'I.KI 2018-19'!$B$9:$B$393,0))),"")</f>
        <v>0</v>
      </c>
      <c r="BI379" s="157">
        <f>_xlfn.IFNA(_xlfn.IFNA(INDEX('I.Supplementary 2018-19'!AD$8:AD$157,MATCH($B379,'I.Supplementary 2018-19'!$B$8:$B$157,0)),INDEX('I.KI 2018-19'!AD$9:AD$393,MATCH($B379,'I.KI 2018-19'!$B$9:$B$393,0))),"")</f>
        <v>0</v>
      </c>
      <c r="BJ379" s="149"/>
      <c r="BK379" s="156">
        <f>_xlfn.IFNA(IF($B379=$B$381,0,IF($B379=$B$382,0,_xlfn.IFNA(INDEX('I.Supplementary 2018-19'!I$8:I$157,MATCH($B379,'I.Supplementary 2018-19'!$B$8:$B$157,0)),INDEX('I.KI 2018-19'!I$9:I$393,MATCH($B379,'I.KI 2018-19'!$B$9:$B$393,0))))),"")</f>
        <v>0.10068312409478798</v>
      </c>
      <c r="BL379" s="149">
        <f>_xlfn.IFNA(IF($B379=$B$381,0,IF($B379=$B$382,0,_xlfn.IFNA(INDEX('I.Supplementary 2018-19'!J$8:J$157,MATCH($B379,'I.Supplementary 2018-19'!$B$8:$B$157,0)),INDEX('I.KI 2018-19'!J$9:J$393,MATCH($B379,'I.KI 2018-19'!$B$9:$B$393,0))))),"")</f>
        <v>2.734952752785508</v>
      </c>
      <c r="BM379" s="157">
        <f>_xlfn.IFNA(IF($B379=$B$381,0,IF($B379=$B$382,0,_xlfn.IFNA(INDEX('I.Supplementary 2018-19'!H$8:H$157,MATCH($B379,'I.Supplementary 2018-19'!$B$8:$B$157,0)),INDEX('I.KI 2018-19'!H$9:H$393,MATCH($B379,'I.KI 2018-19'!$B$9:$B$393,0))))),"")</f>
        <v>2.8356358768802958</v>
      </c>
    </row>
    <row r="380" spans="2:65">
      <c r="B380" s="121" t="str">
        <f>'Calculations for 2021-22'!B380</f>
        <v>E2701</v>
      </c>
      <c r="C380" s="160" t="str">
        <f>'Calculations for 2021-22'!D380</f>
        <v>E2701</v>
      </c>
      <c r="D380" t="str">
        <f>'Calculations for 2021-22'!E380</f>
        <v>UNINFIR</v>
      </c>
      <c r="E380" t="str">
        <f>'Calculations for 2021-22'!F380</f>
        <v>P1912</v>
      </c>
      <c r="F380" s="120" t="str">
        <f>'Calculations for 2021-22'!H380</f>
        <v>York</v>
      </c>
      <c r="G380" s="156">
        <f>_xlfn.IFNA(INDEX('I.KI 2016-17'!M$8:M$391,MATCH($B380,'I.KI 2016-17'!$B$8:$B$391,0)),"")</f>
        <v>12.723530908432</v>
      </c>
      <c r="H380" s="149">
        <f>_xlfn.IFNA(INDEX('I.KI 2016-17'!N$8:N$391,MATCH($B380,'I.KI 2016-17'!$B$8:$B$391,0)),"")</f>
        <v>2.1685330706620003</v>
      </c>
      <c r="I380" s="149">
        <f>_xlfn.IFNA(INDEX('I.KI 2016-17'!O$8:O$391,MATCH($B380,'I.KI 2016-17'!$B$8:$B$391,0)),"")</f>
        <v>0</v>
      </c>
      <c r="J380" s="149">
        <f>_xlfn.IFNA(INDEX('I.KI 2016-17'!P$8:P$391,MATCH($B380,'I.KI 2016-17'!$B$8:$B$391,0)),"")</f>
        <v>0</v>
      </c>
      <c r="K380" s="157">
        <f>_xlfn.IFNA(INDEX('I.KI 2016-17'!Q$8:Q$391,MATCH($B380,'I.KI 2016-17'!$B$8:$B$391,0)),"")</f>
        <v>0</v>
      </c>
      <c r="L380" s="156">
        <f>_xlfn.IFNA(INDEX('I.KI 2016-17'!R$8:R$391,MATCH($B380,'I.KI 2016-17'!$B$8:$B$391,0)),"")</f>
        <v>19.094747307611001</v>
      </c>
      <c r="M380" s="193">
        <f>_xlfn.IFNA(INDEX('I.KI 2016-17'!S$8:S$391,MATCH($B380,'I.KI 2016-17'!$B$8:$B$391,0)),"")</f>
        <v>5.207967282427</v>
      </c>
      <c r="N380" s="193">
        <f>_xlfn.IFNA(INDEX('I.KI 2016-17'!T$8:T$391,MATCH($B380,'I.KI 2016-17'!$B$8:$B$391,0)),"")</f>
        <v>0</v>
      </c>
      <c r="O380" s="193">
        <f>_xlfn.IFNA(INDEX('I.KI 2016-17'!U$8:U$391,MATCH($B380,'I.KI 2016-17'!$B$8:$B$391,0)),"")</f>
        <v>0</v>
      </c>
      <c r="P380" s="157">
        <f>_xlfn.IFNA(INDEX('I.KI 2016-17'!V$8:V$391,MATCH($B380,'I.KI 2016-17'!$B$8:$B$391,0)),"")</f>
        <v>0</v>
      </c>
      <c r="Q380" s="156">
        <f>_xlfn.IFNA(INDEX('I.KI 2016-17'!W$8:W$391,MATCH($B380,'I.KI 2016-17'!$B$8:$B$391,0)),"")</f>
        <v>31.818278216043002</v>
      </c>
      <c r="R380" s="193">
        <f>_xlfn.IFNA(INDEX('I.KI 2016-17'!X$8:X$391,MATCH($B380,'I.KI 2016-17'!$B$8:$B$391,0)),"")</f>
        <v>7.3765003530889999</v>
      </c>
      <c r="S380" s="193">
        <f>_xlfn.IFNA(INDEX('I.KI 2016-17'!Y$8:Y$391,MATCH($B380,'I.KI 2016-17'!$B$8:$B$391,0)),"")</f>
        <v>0</v>
      </c>
      <c r="T380" s="193">
        <f>_xlfn.IFNA(INDEX('I.KI 2016-17'!Z$8:Z$391,MATCH($B380,'I.KI 2016-17'!$B$8:$B$391,0)),"")</f>
        <v>0</v>
      </c>
      <c r="U380" s="157">
        <f>_xlfn.IFNA(INDEX('I.KI 2016-17'!AA$8:AA$391,MATCH($B380,'I.KI 2016-17'!$B$8:$B$391,0)),"")</f>
        <v>0</v>
      </c>
      <c r="V380" s="149"/>
      <c r="W380" s="154">
        <f>_xlfn.IFNA(INDEX('I.KI 2016-17'!$H$8:$H$391,MATCH(B380,'I.KI 2016-17'!$B$8:$B$391,0)),"")</f>
        <v>14.892063979093999</v>
      </c>
      <c r="X380" s="153">
        <f>_xlfn.IFNA(INDEX('I.KI 2016-17'!$I$8:$I$391,MATCH(B380,'I.KI 2016-17'!$B$8:$B$391,0)),"")</f>
        <v>24.302714590038001</v>
      </c>
      <c r="Y380" s="155">
        <f>_xlfn.IFNA(INDEX('I.KI 2016-17'!$G$8:$G$391,MATCH(B380,'I.KI 2016-17'!$B$8:$B$391,0)),"")</f>
        <v>39.194778569131998</v>
      </c>
      <c r="Z380" s="149"/>
      <c r="AA380" s="156">
        <f>_xlfn.IFNA(IF($B380=$B$382,0,_xlfn.IFNA(INDEX('I.Supplementary 2017-18'!N$8:N$35,MATCH($B380,'I.Supplementary 2017-18'!$B$8:$B$35,0)),INDEX('I.KI 2017-18'!N$9:N$393,MATCH($B380,'I.KI 2017-18'!$B$9:$B$393,0)))),"")</f>
        <v>7.989800098664813</v>
      </c>
      <c r="AB380" s="193">
        <f>_xlfn.IFNA(IF($B380=$B$382,0,_xlfn.IFNA(INDEX('I.Supplementary 2017-18'!O$8:O$35,MATCH($B380,'I.Supplementary 2017-18'!$B$8:$B$35,0)),INDEX('I.KI 2017-18'!O$9:O$393,MATCH($B380,'I.KI 2017-18'!$B$9:$B$393,0)))),"")</f>
        <v>0.58973952242209393</v>
      </c>
      <c r="AC380" s="193">
        <f>_xlfn.IFNA(IF($B380=$B$382,0,_xlfn.IFNA(INDEX('I.Supplementary 2017-18'!P$8:P$35,MATCH($B380,'I.Supplementary 2017-18'!$B$8:$B$35,0)),INDEX('I.KI 2017-18'!P$9:P$393,MATCH($B380,'I.KI 2017-18'!$B$9:$B$393,0)))),"")</f>
        <v>0</v>
      </c>
      <c r="AD380" s="193">
        <f>_xlfn.IFNA(IF($B380=$B$382,0,_xlfn.IFNA(INDEX('I.Supplementary 2017-18'!Q$8:Q$35,MATCH($B380,'I.Supplementary 2017-18'!$B$8:$B$35,0)),INDEX('I.KI 2017-18'!Q$9:Q$393,MATCH($B380,'I.KI 2017-18'!$B$9:$B$393,0)))),"")</f>
        <v>0</v>
      </c>
      <c r="AE380" s="157">
        <f>_xlfn.IFNA(IF($B380=$B$382,0,_xlfn.IFNA(INDEX('I.Supplementary 2017-18'!R$8:R$35,MATCH($B380,'I.Supplementary 2017-18'!$B$8:$B$35,0)),INDEX('I.KI 2017-18'!R$9:R$393,MATCH($B380,'I.KI 2017-18'!$B$9:$B$393,0)))),"")</f>
        <v>0</v>
      </c>
      <c r="AF380" s="156">
        <f>_xlfn.IFNA(IF($B380=$B$382,0,_xlfn.IFNA(INDEX('I.Supplementary 2017-18'!S$8:S$35,MATCH($B380,'I.Supplementary 2017-18'!$B$8:$B$35,0)),INDEX('I.KI 2017-18'!S$9:S$393,MATCH($B380,'I.KI 2017-18'!$B$9:$B$393,0)))),"")</f>
        <v>19.484586139391961</v>
      </c>
      <c r="AG380" s="193">
        <f>_xlfn.IFNA(IF($B380=$B$382,0,_xlfn.IFNA(INDEX('I.Supplementary 2017-18'!T$8:T$35,MATCH($B380,'I.Supplementary 2017-18'!$B$8:$B$35,0)),INDEX('I.KI 2017-18'!T$9:T$393,MATCH($B380,'I.KI 2017-18'!$B$9:$B$393,0)))),"")</f>
        <v>5.3142932708586752</v>
      </c>
      <c r="AH380" s="193">
        <f>_xlfn.IFNA(IF($B380=$B$382,0,_xlfn.IFNA(INDEX('I.Supplementary 2017-18'!U$8:U$35,MATCH($B380,'I.Supplementary 2017-18'!$B$8:$B$35,0)),INDEX('I.KI 2017-18'!U$9:U$393,MATCH($B380,'I.KI 2017-18'!$B$9:$B$393,0)))),"")</f>
        <v>0</v>
      </c>
      <c r="AI380" s="193">
        <f>_xlfn.IFNA(IF($B380=$B$382,0,_xlfn.IFNA(INDEX('I.Supplementary 2017-18'!V$8:V$35,MATCH($B380,'I.Supplementary 2017-18'!$B$8:$B$35,0)),INDEX('I.KI 2017-18'!V$9:V$393,MATCH($B380,'I.KI 2017-18'!$B$9:$B$393,0)))),"")</f>
        <v>0</v>
      </c>
      <c r="AJ380" s="157">
        <f>_xlfn.IFNA(IF($B380=$B$382,0,_xlfn.IFNA(INDEX('I.Supplementary 2017-18'!W$8:W$35,MATCH($B380,'I.Supplementary 2017-18'!$B$8:$B$35,0)),INDEX('I.KI 2017-18'!W$9:W$393,MATCH($B380,'I.KI 2017-18'!$B$9:$B$393,0)))),"")</f>
        <v>0</v>
      </c>
      <c r="AK380" s="156">
        <f>_xlfn.IFNA(IF($B380=$B$382,0,_xlfn.IFNA(INDEX('I.Supplementary 2017-18'!X$8:X$35,MATCH($B380,'I.Supplementary 2017-18'!$B$8:$B$35,0)),INDEX('I.KI 2017-18'!X$9:X$393,MATCH($B380,'I.KI 2017-18'!$B$9:$B$393,0)))),"")</f>
        <v>27.474386238056773</v>
      </c>
      <c r="AL380" s="193">
        <f>_xlfn.IFNA(IF($B380=$B$382,0,_xlfn.IFNA(INDEX('I.Supplementary 2017-18'!Y$8:Y$35,MATCH($B380,'I.Supplementary 2017-18'!$B$8:$B$35,0)),INDEX('I.KI 2017-18'!Y$9:Y$393,MATCH($B380,'I.KI 2017-18'!$B$9:$B$393,0)))),"")</f>
        <v>5.904032793280769</v>
      </c>
      <c r="AM380" s="193">
        <f>_xlfn.IFNA(IF($B380=$B$382,0,_xlfn.IFNA(INDEX('I.Supplementary 2017-18'!Z$8:Z$35,MATCH($B380,'I.Supplementary 2017-18'!$B$8:$B$35,0)),INDEX('I.KI 2017-18'!Z$9:Z$393,MATCH($B380,'I.KI 2017-18'!$B$9:$B$393,0)))),"")</f>
        <v>0</v>
      </c>
      <c r="AN380" s="193">
        <f>_xlfn.IFNA(IF($B380=$B$382,0,_xlfn.IFNA(INDEX('I.Supplementary 2017-18'!AA$8:AA$35,MATCH($B380,'I.Supplementary 2017-18'!$B$8:$B$35,0)),INDEX('I.KI 2017-18'!AA$9:AA$393,MATCH($B380,'I.KI 2017-18'!$B$9:$B$393,0)))),"")</f>
        <v>0</v>
      </c>
      <c r="AO380" s="157">
        <f>_xlfn.IFNA(IF($B380=$B$382,0,_xlfn.IFNA(INDEX('I.Supplementary 2017-18'!AB$8:AB$35,MATCH($B380,'I.Supplementary 2017-18'!$B$8:$B$35,0)),INDEX('I.KI 2017-18'!AB$9:AB$393,MATCH($B380,'I.KI 2017-18'!$B$9:$B$393,0)))),"")</f>
        <v>0</v>
      </c>
      <c r="AP380" s="149"/>
      <c r="AQ380" s="156">
        <f>_xlfn.IFNA(IF($B380=$B$381,0,IF($B380=$B$382,0,_xlfn.IFNA(INDEX('I.Supplementary 2017-18'!I$8:I$35,MATCH($B380,'I.Supplementary 2017-18'!$B$8:$B$35,0)),INDEX('I.KI 2017-18'!I$9:I$393,MATCH($B380,'I.KI 2017-18'!$B$9:$B$393,0))))),"")</f>
        <v>8.5795396210869068</v>
      </c>
      <c r="AR380" s="149">
        <f>_xlfn.IFNA(IF($B380=$B$381,0,IF($B380=$B$382,0,_xlfn.IFNA(INDEX('I.Supplementary 2017-18'!J$8:J$35,MATCH($B380,'I.Supplementary 2017-18'!$B$8:$B$35,0)),INDEX('I.KI 2017-18'!J$9:J$393,MATCH($B380,'I.KI 2017-18'!$B$9:$B$393,0))))),"")</f>
        <v>24.798879410250638</v>
      </c>
      <c r="AS380" s="157">
        <f>_xlfn.IFNA(IF($B380=$B$381,0,IF($B380=$B$382,0,_xlfn.IFNA(INDEX('I.Supplementary 2017-18'!H$8:H$35,MATCH($B380,'I.Supplementary 2017-18'!$B$8:$B$35,0)),INDEX('I.KI 2017-18'!H$9:H$393,MATCH($B380,'I.KI 2017-18'!$B$9:$B$393,0))))),"")</f>
        <v>33.378419031337543</v>
      </c>
      <c r="AT380" s="149"/>
      <c r="AU380" s="156">
        <f>_xlfn.IFNA(_xlfn.IFNA(INDEX('I.Supplementary 2018-19'!P$8:P$157,MATCH($B380,'I.Supplementary 2018-19'!$B$8:$B$157,0)),INDEX('I.KI 2018-19'!P$9:P$393,MATCH($B380,'I.KI 2018-19'!$B$9:$B$393,0))),"")</f>
        <v>4.9343997923852649</v>
      </c>
      <c r="AV380" s="193">
        <f>_xlfn.IFNA(_xlfn.IFNA(INDEX('I.Supplementary 2018-19'!Q$8:Q$157,MATCH($B380,'I.Supplementary 2018-19'!$B$8:$B$157,0)),INDEX('I.KI 2018-19'!Q$9:Q$393,MATCH($B380,'I.KI 2018-19'!$B$9:$B$393,0))),"")</f>
        <v>-0.35870757918347046</v>
      </c>
      <c r="AW380" s="193">
        <f>_xlfn.IFNA(_xlfn.IFNA(INDEX('I.Supplementary 2018-19'!R$8:R$157,MATCH($B380,'I.Supplementary 2018-19'!$B$8:$B$157,0)),INDEX('I.KI 2018-19'!R$9:R$393,MATCH($B380,'I.KI 2018-19'!$B$9:$B$393,0))),"")</f>
        <v>0</v>
      </c>
      <c r="AX380" s="193">
        <f>_xlfn.IFNA(_xlfn.IFNA(INDEX('I.Supplementary 2018-19'!S$8:S$157,MATCH($B380,'I.Supplementary 2018-19'!$B$8:$B$157,0)),INDEX('I.KI 2018-19'!S$9:S$393,MATCH($B380,'I.KI 2018-19'!$B$9:$B$393,0))),"")</f>
        <v>0</v>
      </c>
      <c r="AY380" s="157">
        <f>_xlfn.IFNA(_xlfn.IFNA(INDEX('I.Supplementary 2018-19'!T$8:T$157,MATCH($B380,'I.Supplementary 2018-19'!$B$8:$B$157,0)),INDEX('I.KI 2018-19'!T$9:T$393,MATCH($B380,'I.KI 2018-19'!$B$9:$B$393,0))),"")</f>
        <v>0</v>
      </c>
      <c r="AZ380" s="156">
        <f>_xlfn.IFNA(_xlfn.IFNA(INDEX('I.Supplementary 2018-19'!U$8:U$157,MATCH($B380,'I.Supplementary 2018-19'!$B$8:$B$157,0)),INDEX('I.KI 2018-19'!U$9:U$393,MATCH($B380,'I.KI 2018-19'!$B$9:$B$393,0))),"")</f>
        <v>20.069959971905885</v>
      </c>
      <c r="BA380" s="193">
        <f>_xlfn.IFNA(_xlfn.IFNA(INDEX('I.Supplementary 2018-19'!V$8:V$157,MATCH($B380,'I.Supplementary 2018-19'!$B$8:$B$157,0)),INDEX('I.KI 2018-19'!V$9:V$393,MATCH($B380,'I.KI 2018-19'!$B$9:$B$393,0))),"")</f>
        <v>5.4739501502406949</v>
      </c>
      <c r="BB380" s="193">
        <f>_xlfn.IFNA(_xlfn.IFNA(INDEX('I.Supplementary 2018-19'!W$8:W$157,MATCH($B380,'I.Supplementary 2018-19'!$B$8:$B$157,0)),INDEX('I.KI 2018-19'!W$9:W$393,MATCH($B380,'I.KI 2018-19'!$B$9:$B$393,0))),"")</f>
        <v>0</v>
      </c>
      <c r="BC380" s="193">
        <f>_xlfn.IFNA(_xlfn.IFNA(INDEX('I.Supplementary 2018-19'!X$8:X$157,MATCH($B380,'I.Supplementary 2018-19'!$B$8:$B$157,0)),INDEX('I.KI 2018-19'!X$9:X$393,MATCH($B380,'I.KI 2018-19'!$B$9:$B$393,0))),"")</f>
        <v>0</v>
      </c>
      <c r="BD380" s="157">
        <f>_xlfn.IFNA(_xlfn.IFNA(INDEX('I.Supplementary 2018-19'!Y$8:Y$157,MATCH($B380,'I.Supplementary 2018-19'!$B$8:$B$157,0)),INDEX('I.KI 2018-19'!Y$9:Y$393,MATCH($B380,'I.KI 2018-19'!$B$9:$B$393,0))),"")</f>
        <v>0</v>
      </c>
      <c r="BE380" s="156">
        <f>_xlfn.IFNA(_xlfn.IFNA(INDEX('I.Supplementary 2018-19'!Z$8:Z$157,MATCH($B380,'I.Supplementary 2018-19'!$B$8:$B$157,0)),INDEX('I.KI 2018-19'!Z$9:Z$393,MATCH($B380,'I.KI 2018-19'!$B$9:$B$393,0))),"")</f>
        <v>25.004359764291149</v>
      </c>
      <c r="BF380" s="193">
        <f>_xlfn.IFNA(_xlfn.IFNA(INDEX('I.Supplementary 2018-19'!AA$8:AA$157,MATCH($B380,'I.Supplementary 2018-19'!$B$8:$B$157,0)),INDEX('I.KI 2018-19'!AA$9:AA$393,MATCH($B380,'I.KI 2018-19'!$B$9:$B$393,0))),"")</f>
        <v>5.115242571057224</v>
      </c>
      <c r="BG380" s="193">
        <f>_xlfn.IFNA(_xlfn.IFNA(INDEX('I.Supplementary 2018-19'!AB$8:AB$157,MATCH($B380,'I.Supplementary 2018-19'!$B$8:$B$157,0)),INDEX('I.KI 2018-19'!AB$9:AB$393,MATCH($B380,'I.KI 2018-19'!$B$9:$B$393,0))),"")</f>
        <v>0</v>
      </c>
      <c r="BH380" s="193">
        <f>_xlfn.IFNA(_xlfn.IFNA(INDEX('I.Supplementary 2018-19'!AC$8:AC$157,MATCH($B380,'I.Supplementary 2018-19'!$B$8:$B$157,0)),INDEX('I.KI 2018-19'!AC$9:AC$393,MATCH($B380,'I.KI 2018-19'!$B$9:$B$393,0))),"")</f>
        <v>0</v>
      </c>
      <c r="BI380" s="157">
        <f>_xlfn.IFNA(_xlfn.IFNA(INDEX('I.Supplementary 2018-19'!AD$8:AD$157,MATCH($B380,'I.Supplementary 2018-19'!$B$8:$B$157,0)),INDEX('I.KI 2018-19'!AD$9:AD$393,MATCH($B380,'I.KI 2018-19'!$B$9:$B$393,0))),"")</f>
        <v>0</v>
      </c>
      <c r="BJ380" s="149"/>
      <c r="BK380" s="156">
        <f>_xlfn.IFNA(IF($B380=$B$381,0,IF($B380=$B$382,0,_xlfn.IFNA(INDEX('I.Supplementary 2018-19'!I$8:I$157,MATCH($B380,'I.Supplementary 2018-19'!$B$8:$B$157,0)),INDEX('I.KI 2018-19'!I$9:I$393,MATCH($B380,'I.KI 2018-19'!$B$9:$B$393,0))))),"")</f>
        <v>4.575692213201795</v>
      </c>
      <c r="BL380" s="149">
        <f>_xlfn.IFNA(IF($B380=$B$381,0,IF($B380=$B$382,0,_xlfn.IFNA(INDEX('I.Supplementary 2018-19'!J$8:J$157,MATCH($B380,'I.Supplementary 2018-19'!$B$8:$B$157,0)),INDEX('I.KI 2018-19'!J$9:J$393,MATCH($B380,'I.KI 2018-19'!$B$9:$B$393,0))))),"")</f>
        <v>25.543910122146578</v>
      </c>
      <c r="BM380" s="157">
        <f>_xlfn.IFNA(IF($B380=$B$381,0,IF($B380=$B$382,0,_xlfn.IFNA(INDEX('I.Supplementary 2018-19'!H$8:H$157,MATCH($B380,'I.Supplementary 2018-19'!$B$8:$B$157,0)),INDEX('I.KI 2018-19'!H$9:H$393,MATCH($B380,'I.KI 2018-19'!$B$9:$B$393,0))))),"")</f>
        <v>30.119602335348372</v>
      </c>
    </row>
    <row r="381" spans="2:65">
      <c r="B381" s="121" t="str">
        <f>'Calculations for 2021-22'!B381</f>
        <v>E6348</v>
      </c>
      <c r="C381" s="160" t="str">
        <f>'Calculations for 2021-22'!D381</f>
        <v>E6348</v>
      </c>
      <c r="D381" t="str">
        <f>'Calculations for 2021-22'!E381</f>
        <v>CA</v>
      </c>
      <c r="E381" t="str">
        <f>'Calculations for 2021-22'!F381</f>
        <v>P1701</v>
      </c>
      <c r="F381" s="120" t="str">
        <f>'Calculations for 2021-22'!H381</f>
        <v>Greater Manchester Combined Authority</v>
      </c>
      <c r="G381" s="156" t="str">
        <f>_xlfn.IFNA(INDEX('I.KI 2016-17'!M$8:M$391,MATCH($B381,'I.KI 2016-17'!$B$8:$B$391,0)),"")</f>
        <v/>
      </c>
      <c r="H381" s="149" t="str">
        <f>_xlfn.IFNA(INDEX('I.KI 2016-17'!N$8:N$391,MATCH($B381,'I.KI 2016-17'!$B$8:$B$391,0)),"")</f>
        <v/>
      </c>
      <c r="I381" s="149" t="str">
        <f>_xlfn.IFNA(INDEX('I.KI 2016-17'!O$8:O$391,MATCH($B381,'I.KI 2016-17'!$B$8:$B$391,0)),"")</f>
        <v/>
      </c>
      <c r="J381" s="149" t="str">
        <f>_xlfn.IFNA(INDEX('I.KI 2016-17'!P$8:P$391,MATCH($B381,'I.KI 2016-17'!$B$8:$B$391,0)),"")</f>
        <v/>
      </c>
      <c r="K381" s="157" t="str">
        <f>_xlfn.IFNA(INDEX('I.KI 2016-17'!Q$8:Q$391,MATCH($B381,'I.KI 2016-17'!$B$8:$B$391,0)),"")</f>
        <v/>
      </c>
      <c r="L381" s="156" t="str">
        <f>_xlfn.IFNA(INDEX('I.KI 2016-17'!R$8:R$391,MATCH($B381,'I.KI 2016-17'!$B$8:$B$391,0)),"")</f>
        <v/>
      </c>
      <c r="M381" s="193" t="str">
        <f>_xlfn.IFNA(INDEX('I.KI 2016-17'!S$8:S$391,MATCH($B381,'I.KI 2016-17'!$B$8:$B$391,0)),"")</f>
        <v/>
      </c>
      <c r="N381" s="193" t="str">
        <f>_xlfn.IFNA(INDEX('I.KI 2016-17'!T$8:T$391,MATCH($B381,'I.KI 2016-17'!$B$8:$B$391,0)),"")</f>
        <v/>
      </c>
      <c r="O381" s="193" t="str">
        <f>_xlfn.IFNA(INDEX('I.KI 2016-17'!U$8:U$391,MATCH($B381,'I.KI 2016-17'!$B$8:$B$391,0)),"")</f>
        <v/>
      </c>
      <c r="P381" s="157" t="str">
        <f>_xlfn.IFNA(INDEX('I.KI 2016-17'!V$8:V$391,MATCH($B381,'I.KI 2016-17'!$B$8:$B$391,0)),"")</f>
        <v/>
      </c>
      <c r="Q381" s="156" t="str">
        <f>_xlfn.IFNA(INDEX('I.KI 2016-17'!W$8:W$391,MATCH($B381,'I.KI 2016-17'!$B$8:$B$391,0)),"")</f>
        <v/>
      </c>
      <c r="R381" s="193" t="str">
        <f>_xlfn.IFNA(INDEX('I.KI 2016-17'!X$8:X$391,MATCH($B381,'I.KI 2016-17'!$B$8:$B$391,0)),"")</f>
        <v/>
      </c>
      <c r="S381" s="193" t="str">
        <f>_xlfn.IFNA(INDEX('I.KI 2016-17'!Y$8:Y$391,MATCH($B381,'I.KI 2016-17'!$B$8:$B$391,0)),"")</f>
        <v/>
      </c>
      <c r="T381" s="193" t="str">
        <f>_xlfn.IFNA(INDEX('I.KI 2016-17'!Z$8:Z$391,MATCH($B381,'I.KI 2016-17'!$B$8:$B$391,0)),"")</f>
        <v/>
      </c>
      <c r="U381" s="157" t="str">
        <f>_xlfn.IFNA(INDEX('I.KI 2016-17'!AA$8:AA$391,MATCH($B381,'I.KI 2016-17'!$B$8:$B$391,0)),"")</f>
        <v/>
      </c>
      <c r="V381" s="149"/>
      <c r="W381" s="156" t="str">
        <f>_xlfn.IFNA(INDEX('I.KI 2016-17'!$H$8:$H$391,MATCH(B381,'I.KI 2016-17'!$B$8:$B$391,0)),"")</f>
        <v/>
      </c>
      <c r="X381" s="149" t="str">
        <f>_xlfn.IFNA(INDEX('I.KI 2016-17'!$I$8:$I$391,MATCH(B381,'I.KI 2016-17'!$B$8:$B$391,0)),"")</f>
        <v/>
      </c>
      <c r="Y381" s="157" t="str">
        <f>_xlfn.IFNA(INDEX('I.KI 2016-17'!$G$8:$G$391,MATCH(B381,'I.KI 2016-17'!$B$8:$B$391,0)),"")</f>
        <v/>
      </c>
      <c r="Z381" s="149"/>
      <c r="AA381" s="156">
        <f>_xlfn.IFNA(IF($B381=$B$382,0,_xlfn.IFNA(INDEX('I.Supplementary 2017-18'!N$8:N$35,MATCH($B381,'I.Supplementary 2017-18'!$B$8:$B$35,0)),INDEX('I.KI 2017-18'!N$9:N$393,MATCH($B381,'I.KI 2017-18'!$B$9:$B$393,0)))),"")</f>
        <v>0</v>
      </c>
      <c r="AB381" s="193">
        <f>_xlfn.IFNA(IF($B381=$B$382,0,_xlfn.IFNA(INDEX('I.Supplementary 2017-18'!O$8:O$35,MATCH($B381,'I.Supplementary 2017-18'!$B$8:$B$35,0)),INDEX('I.KI 2017-18'!O$9:O$393,MATCH($B381,'I.KI 2017-18'!$B$9:$B$393,0)))),"")</f>
        <v>0</v>
      </c>
      <c r="AC381" s="193">
        <f>_xlfn.IFNA(IF($B381=$B$382,0,_xlfn.IFNA(INDEX('I.Supplementary 2017-18'!P$8:P$35,MATCH($B381,'I.Supplementary 2017-18'!$B$8:$B$35,0)),INDEX('I.KI 2017-18'!P$9:P$393,MATCH($B381,'I.KI 2017-18'!$B$9:$B$393,0)))),"")</f>
        <v>0</v>
      </c>
      <c r="AD381" s="193">
        <f>_xlfn.IFNA(IF($B381=$B$382,0,_xlfn.IFNA(INDEX('I.Supplementary 2017-18'!Q$8:Q$35,MATCH($B381,'I.Supplementary 2017-18'!$B$8:$B$35,0)),INDEX('I.KI 2017-18'!Q$9:Q$393,MATCH($B381,'I.KI 2017-18'!$B$9:$B$393,0)))),"")</f>
        <v>0</v>
      </c>
      <c r="AE381" s="157">
        <f>_xlfn.IFNA(IF($B381=$B$382,0,_xlfn.IFNA(INDEX('I.Supplementary 2017-18'!R$8:R$35,MATCH($B381,'I.Supplementary 2017-18'!$B$8:$B$35,0)),INDEX('I.KI 2017-18'!R$9:R$393,MATCH($B381,'I.KI 2017-18'!$B$9:$B$393,0)))),"")</f>
        <v>0</v>
      </c>
      <c r="AF381" s="156">
        <f>_xlfn.IFNA(IF($B381=$B$382,0,_xlfn.IFNA(INDEX('I.Supplementary 2017-18'!S$8:S$35,MATCH($B381,'I.Supplementary 2017-18'!$B$8:$B$35,0)),INDEX('I.KI 2017-18'!S$9:S$393,MATCH($B381,'I.KI 2017-18'!$B$9:$B$393,0)))),"")</f>
        <v>0</v>
      </c>
      <c r="AG381" s="193">
        <f>_xlfn.IFNA(IF($B381=$B$382,0,_xlfn.IFNA(INDEX('I.Supplementary 2017-18'!T$8:T$35,MATCH($B381,'I.Supplementary 2017-18'!$B$8:$B$35,0)),INDEX('I.KI 2017-18'!T$9:T$393,MATCH($B381,'I.KI 2017-18'!$B$9:$B$393,0)))),"")</f>
        <v>0</v>
      </c>
      <c r="AH381" s="193">
        <f>_xlfn.IFNA(IF($B381=$B$382,0,_xlfn.IFNA(INDEX('I.Supplementary 2017-18'!U$8:U$35,MATCH($B381,'I.Supplementary 2017-18'!$B$8:$B$35,0)),INDEX('I.KI 2017-18'!U$9:U$393,MATCH($B381,'I.KI 2017-18'!$B$9:$B$393,0)))),"")</f>
        <v>0</v>
      </c>
      <c r="AI381" s="193">
        <f>_xlfn.IFNA(IF($B381=$B$382,0,_xlfn.IFNA(INDEX('I.Supplementary 2017-18'!V$8:V$35,MATCH($B381,'I.Supplementary 2017-18'!$B$8:$B$35,0)),INDEX('I.KI 2017-18'!V$9:V$393,MATCH($B381,'I.KI 2017-18'!$B$9:$B$393,0)))),"")</f>
        <v>0</v>
      </c>
      <c r="AJ381" s="157">
        <f>_xlfn.IFNA(IF($B381=$B$382,0,_xlfn.IFNA(INDEX('I.Supplementary 2017-18'!W$8:W$35,MATCH($B381,'I.Supplementary 2017-18'!$B$8:$B$35,0)),INDEX('I.KI 2017-18'!W$9:W$393,MATCH($B381,'I.KI 2017-18'!$B$9:$B$393,0)))),"")</f>
        <v>0</v>
      </c>
      <c r="AK381" s="156">
        <f>_xlfn.IFNA(IF($B381=$B$382,0,_xlfn.IFNA(INDEX('I.Supplementary 2017-18'!X$8:X$35,MATCH($B381,'I.Supplementary 2017-18'!$B$8:$B$35,0)),INDEX('I.KI 2017-18'!X$9:X$393,MATCH($B381,'I.KI 2017-18'!$B$9:$B$393,0)))),"")</f>
        <v>0</v>
      </c>
      <c r="AL381" s="193">
        <f>_xlfn.IFNA(IF($B381=$B$382,0,_xlfn.IFNA(INDEX('I.Supplementary 2017-18'!Y$8:Y$35,MATCH($B381,'I.Supplementary 2017-18'!$B$8:$B$35,0)),INDEX('I.KI 2017-18'!Y$9:Y$393,MATCH($B381,'I.KI 2017-18'!$B$9:$B$393,0)))),"")</f>
        <v>0</v>
      </c>
      <c r="AM381" s="193">
        <f>_xlfn.IFNA(IF($B381=$B$382,0,_xlfn.IFNA(INDEX('I.Supplementary 2017-18'!Z$8:Z$35,MATCH($B381,'I.Supplementary 2017-18'!$B$8:$B$35,0)),INDEX('I.KI 2017-18'!Z$9:Z$393,MATCH($B381,'I.KI 2017-18'!$B$9:$B$393,0)))),"")</f>
        <v>0</v>
      </c>
      <c r="AN381" s="193">
        <f>_xlfn.IFNA(IF($B381=$B$382,0,_xlfn.IFNA(INDEX('I.Supplementary 2017-18'!AA$8:AA$35,MATCH($B381,'I.Supplementary 2017-18'!$B$8:$B$35,0)),INDEX('I.KI 2017-18'!AA$9:AA$393,MATCH($B381,'I.KI 2017-18'!$B$9:$B$393,0)))),"")</f>
        <v>0</v>
      </c>
      <c r="AO381" s="157">
        <f>_xlfn.IFNA(IF($B381=$B$382,0,_xlfn.IFNA(INDEX('I.Supplementary 2017-18'!AB$8:AB$35,MATCH($B381,'I.Supplementary 2017-18'!$B$8:$B$35,0)),INDEX('I.KI 2017-18'!AB$9:AB$393,MATCH($B381,'I.KI 2017-18'!$B$9:$B$393,0)))),"")</f>
        <v>0</v>
      </c>
      <c r="AP381" s="149"/>
      <c r="AQ381" s="156">
        <f>_xlfn.IFNA(IF($B381=$B$381,0,IF($B381=$B$382,0,_xlfn.IFNA(INDEX('I.Supplementary 2017-18'!I$8:I$35,MATCH($B381,'I.Supplementary 2017-18'!$B$8:$B$35,0)),INDEX('I.KI 2017-18'!I$9:I$393,MATCH($B381,'I.KI 2017-18'!$B$9:$B$393,0))))),"")</f>
        <v>0</v>
      </c>
      <c r="AR381" s="149">
        <f>_xlfn.IFNA(IF($B381=$B$381,0,IF($B381=$B$382,0,_xlfn.IFNA(INDEX('I.Supplementary 2017-18'!J$8:J$35,MATCH($B381,'I.Supplementary 2017-18'!$B$8:$B$35,0)),INDEX('I.KI 2017-18'!J$9:J$393,MATCH($B381,'I.KI 2017-18'!$B$9:$B$393,0))))),"")</f>
        <v>0</v>
      </c>
      <c r="AS381" s="157">
        <f>_xlfn.IFNA(IF($B381=$B$381,0,IF($B381=$B$382,0,_xlfn.IFNA(INDEX('I.Supplementary 2017-18'!H$8:H$35,MATCH($B381,'I.Supplementary 2017-18'!$B$8:$B$35,0)),INDEX('I.KI 2017-18'!H$9:H$393,MATCH($B381,'I.KI 2017-18'!$B$9:$B$393,0))))),"")</f>
        <v>0</v>
      </c>
      <c r="AT381" s="149"/>
      <c r="AU381" s="156">
        <f>_xlfn.IFNA(_xlfn.IFNA(INDEX('I.Supplementary 2018-19'!P$8:P$157,MATCH($B381,'I.Supplementary 2018-19'!$B$8:$B$157,0)),INDEX('I.KI 2018-19'!P$9:P$393,MATCH($B381,'I.KI 2018-19'!$B$9:$B$393,0))),"")</f>
        <v>0</v>
      </c>
      <c r="AV381" s="193">
        <f>_xlfn.IFNA(_xlfn.IFNA(INDEX('I.Supplementary 2018-19'!Q$8:Q$157,MATCH($B381,'I.Supplementary 2018-19'!$B$8:$B$157,0)),INDEX('I.KI 2018-19'!Q$9:Q$393,MATCH($B381,'I.KI 2018-19'!$B$9:$B$393,0))),"")</f>
        <v>0</v>
      </c>
      <c r="AW381" s="193">
        <f>_xlfn.IFNA(_xlfn.IFNA(INDEX('I.Supplementary 2018-19'!R$8:R$157,MATCH($B381,'I.Supplementary 2018-19'!$B$8:$B$157,0)),INDEX('I.KI 2018-19'!R$9:R$393,MATCH($B381,'I.KI 2018-19'!$B$9:$B$393,0))),"")</f>
        <v>0</v>
      </c>
      <c r="AX381" s="193">
        <f>_xlfn.IFNA(_xlfn.IFNA(INDEX('I.Supplementary 2018-19'!S$8:S$157,MATCH($B381,'I.Supplementary 2018-19'!$B$8:$B$157,0)),INDEX('I.KI 2018-19'!S$9:S$393,MATCH($B381,'I.KI 2018-19'!$B$9:$B$393,0))),"")</f>
        <v>0</v>
      </c>
      <c r="AY381" s="157">
        <f>_xlfn.IFNA(_xlfn.IFNA(INDEX('I.Supplementary 2018-19'!T$8:T$157,MATCH($B381,'I.Supplementary 2018-19'!$B$8:$B$157,0)),INDEX('I.KI 2018-19'!T$9:T$393,MATCH($B381,'I.KI 2018-19'!$B$9:$B$393,0))),"")</f>
        <v>0</v>
      </c>
      <c r="AZ381" s="156">
        <f>_xlfn.IFNA(_xlfn.IFNA(INDEX('I.Supplementary 2018-19'!U$8:U$157,MATCH($B381,'I.Supplementary 2018-19'!$B$8:$B$157,0)),INDEX('I.KI 2018-19'!U$9:U$393,MATCH($B381,'I.KI 2018-19'!$B$9:$B$393,0))),"")</f>
        <v>0</v>
      </c>
      <c r="BA381" s="193">
        <f>_xlfn.IFNA(_xlfn.IFNA(INDEX('I.Supplementary 2018-19'!V$8:V$157,MATCH($B381,'I.Supplementary 2018-19'!$B$8:$B$157,0)),INDEX('I.KI 2018-19'!V$9:V$393,MATCH($B381,'I.KI 2018-19'!$B$9:$B$393,0))),"")</f>
        <v>0</v>
      </c>
      <c r="BB381" s="193">
        <f>_xlfn.IFNA(_xlfn.IFNA(INDEX('I.Supplementary 2018-19'!W$8:W$157,MATCH($B381,'I.Supplementary 2018-19'!$B$8:$B$157,0)),INDEX('I.KI 2018-19'!W$9:W$393,MATCH($B381,'I.KI 2018-19'!$B$9:$B$393,0))),"")</f>
        <v>0</v>
      </c>
      <c r="BC381" s="193">
        <f>_xlfn.IFNA(_xlfn.IFNA(INDEX('I.Supplementary 2018-19'!X$8:X$157,MATCH($B381,'I.Supplementary 2018-19'!$B$8:$B$157,0)),INDEX('I.KI 2018-19'!X$9:X$393,MATCH($B381,'I.KI 2018-19'!$B$9:$B$393,0))),"")</f>
        <v>0</v>
      </c>
      <c r="BD381" s="157">
        <f>_xlfn.IFNA(_xlfn.IFNA(INDEX('I.Supplementary 2018-19'!Y$8:Y$157,MATCH($B381,'I.Supplementary 2018-19'!$B$8:$B$157,0)),INDEX('I.KI 2018-19'!Y$9:Y$393,MATCH($B381,'I.KI 2018-19'!$B$9:$B$393,0))),"")</f>
        <v>0</v>
      </c>
      <c r="BE381" s="156">
        <f>_xlfn.IFNA(_xlfn.IFNA(INDEX('I.Supplementary 2018-19'!Z$8:Z$157,MATCH($B381,'I.Supplementary 2018-19'!$B$8:$B$157,0)),INDEX('I.KI 2018-19'!Z$9:Z$393,MATCH($B381,'I.KI 2018-19'!$B$9:$B$393,0))),"")</f>
        <v>0</v>
      </c>
      <c r="BF381" s="193">
        <f>_xlfn.IFNA(_xlfn.IFNA(INDEX('I.Supplementary 2018-19'!AA$8:AA$157,MATCH($B381,'I.Supplementary 2018-19'!$B$8:$B$157,0)),INDEX('I.KI 2018-19'!AA$9:AA$393,MATCH($B381,'I.KI 2018-19'!$B$9:$B$393,0))),"")</f>
        <v>0</v>
      </c>
      <c r="BG381" s="193">
        <f>_xlfn.IFNA(_xlfn.IFNA(INDEX('I.Supplementary 2018-19'!AB$8:AB$157,MATCH($B381,'I.Supplementary 2018-19'!$B$8:$B$157,0)),INDEX('I.KI 2018-19'!AB$9:AB$393,MATCH($B381,'I.KI 2018-19'!$B$9:$B$393,0))),"")</f>
        <v>0</v>
      </c>
      <c r="BH381" s="193">
        <f>_xlfn.IFNA(_xlfn.IFNA(INDEX('I.Supplementary 2018-19'!AC$8:AC$157,MATCH($B381,'I.Supplementary 2018-19'!$B$8:$B$157,0)),INDEX('I.KI 2018-19'!AC$9:AC$393,MATCH($B381,'I.KI 2018-19'!$B$9:$B$393,0))),"")</f>
        <v>0</v>
      </c>
      <c r="BI381" s="157">
        <f>_xlfn.IFNA(_xlfn.IFNA(INDEX('I.Supplementary 2018-19'!AD$8:AD$157,MATCH($B381,'I.Supplementary 2018-19'!$B$8:$B$157,0)),INDEX('I.KI 2018-19'!AD$9:AD$393,MATCH($B381,'I.KI 2018-19'!$B$9:$B$393,0))),"")</f>
        <v>0</v>
      </c>
      <c r="BJ381" s="149"/>
      <c r="BK381" s="156">
        <f>_xlfn.IFNA(IF($B381=$B$381,0,IF($B381=$B$382,0,_xlfn.IFNA(INDEX('I.Supplementary 2018-19'!I$8:I$157,MATCH($B381,'I.Supplementary 2018-19'!$B$8:$B$157,0)),INDEX('I.KI 2018-19'!I$9:I$393,MATCH($B381,'I.KI 2018-19'!$B$9:$B$393,0))))),"")</f>
        <v>0</v>
      </c>
      <c r="BL381" s="149">
        <f>_xlfn.IFNA(IF($B381=$B$381,0,IF($B381=$B$382,0,_xlfn.IFNA(INDEX('I.Supplementary 2018-19'!J$8:J$157,MATCH($B381,'I.Supplementary 2018-19'!$B$8:$B$157,0)),INDEX('I.KI 2018-19'!J$9:J$393,MATCH($B381,'I.KI 2018-19'!$B$9:$B$393,0))))),"")</f>
        <v>0</v>
      </c>
      <c r="BM381" s="157">
        <f>_xlfn.IFNA(IF($B381=$B$381,0,IF($B381=$B$382,0,_xlfn.IFNA(INDEX('I.Supplementary 2018-19'!H$8:H$157,MATCH($B381,'I.Supplementary 2018-19'!$B$8:$B$157,0)),INDEX('I.KI 2018-19'!H$9:H$393,MATCH($B381,'I.KI 2018-19'!$B$9:$B$393,0))))),"")</f>
        <v>0</v>
      </c>
    </row>
    <row r="382" spans="2:65">
      <c r="B382" s="150" t="str">
        <f>'Calculations for 2021-22'!B382</f>
        <v>E6354</v>
      </c>
      <c r="C382" s="151" t="str">
        <f>'Calculations for 2021-22'!D382</f>
        <v>E6354</v>
      </c>
      <c r="D382" s="151" t="str">
        <f>'Calculations for 2021-22'!E382</f>
        <v>CA</v>
      </c>
      <c r="E382" s="151" t="str">
        <f>'Calculations for 2021-22'!F382</f>
        <v>P1704</v>
      </c>
      <c r="F382" s="152" t="str">
        <f>'Calculations for 2021-22'!H382</f>
        <v>West of England Combined Authority</v>
      </c>
      <c r="G382" s="166" t="str">
        <f>_xlfn.IFNA(INDEX('I.KI 2016-17'!M$8:M$391,MATCH($B382,'I.KI 2016-17'!$B$8:$B$391,0)),"")</f>
        <v/>
      </c>
      <c r="H382" s="167" t="str">
        <f>_xlfn.IFNA(INDEX('I.KI 2016-17'!N$8:N$391,MATCH($B382,'I.KI 2016-17'!$B$8:$B$391,0)),"")</f>
        <v/>
      </c>
      <c r="I382" s="167" t="str">
        <f>_xlfn.IFNA(INDEX('I.KI 2016-17'!O$8:O$391,MATCH($B382,'I.KI 2016-17'!$B$8:$B$391,0)),"")</f>
        <v/>
      </c>
      <c r="J382" s="167" t="str">
        <f>_xlfn.IFNA(INDEX('I.KI 2016-17'!P$8:P$391,MATCH($B382,'I.KI 2016-17'!$B$8:$B$391,0)),"")</f>
        <v/>
      </c>
      <c r="K382" s="168" t="str">
        <f>_xlfn.IFNA(INDEX('I.KI 2016-17'!Q$8:Q$391,MATCH($B382,'I.KI 2016-17'!$B$8:$B$391,0)),"")</f>
        <v/>
      </c>
      <c r="L382" s="166" t="str">
        <f>_xlfn.IFNA(INDEX('I.KI 2016-17'!R$8:R$391,MATCH($B382,'I.KI 2016-17'!$B$8:$B$391,0)),"")</f>
        <v/>
      </c>
      <c r="M382" s="167" t="str">
        <f>_xlfn.IFNA(INDEX('I.KI 2016-17'!S$8:S$391,MATCH($B382,'I.KI 2016-17'!$B$8:$B$391,0)),"")</f>
        <v/>
      </c>
      <c r="N382" s="167" t="str">
        <f>_xlfn.IFNA(INDEX('I.KI 2016-17'!T$8:T$391,MATCH($B382,'I.KI 2016-17'!$B$8:$B$391,0)),"")</f>
        <v/>
      </c>
      <c r="O382" s="167" t="str">
        <f>_xlfn.IFNA(INDEX('I.KI 2016-17'!U$8:U$391,MATCH($B382,'I.KI 2016-17'!$B$8:$B$391,0)),"")</f>
        <v/>
      </c>
      <c r="P382" s="168" t="str">
        <f>_xlfn.IFNA(INDEX('I.KI 2016-17'!V$8:V$391,MATCH($B382,'I.KI 2016-17'!$B$8:$B$391,0)),"")</f>
        <v/>
      </c>
      <c r="Q382" s="166" t="str">
        <f>_xlfn.IFNA(INDEX('I.KI 2016-17'!W$8:W$391,MATCH($B382,'I.KI 2016-17'!$B$8:$B$391,0)),"")</f>
        <v/>
      </c>
      <c r="R382" s="167" t="str">
        <f>_xlfn.IFNA(INDEX('I.KI 2016-17'!X$8:X$391,MATCH($B382,'I.KI 2016-17'!$B$8:$B$391,0)),"")</f>
        <v/>
      </c>
      <c r="S382" s="167" t="str">
        <f>_xlfn.IFNA(INDEX('I.KI 2016-17'!Y$8:Y$391,MATCH($B382,'I.KI 2016-17'!$B$8:$B$391,0)),"")</f>
        <v/>
      </c>
      <c r="T382" s="167" t="str">
        <f>_xlfn.IFNA(INDEX('I.KI 2016-17'!Z$8:Z$391,MATCH($B382,'I.KI 2016-17'!$B$8:$B$391,0)),"")</f>
        <v/>
      </c>
      <c r="U382" s="168" t="str">
        <f>_xlfn.IFNA(INDEX('I.KI 2016-17'!AA$8:AA$391,MATCH($B382,'I.KI 2016-17'!$B$8:$B$391,0)),"")</f>
        <v/>
      </c>
      <c r="V382" s="167"/>
      <c r="W382" s="166" t="str">
        <f>_xlfn.IFNA(INDEX('I.KI 2016-17'!$H$8:$H$391,MATCH(B382,'I.KI 2016-17'!$B$8:$B$391,0)),"")</f>
        <v/>
      </c>
      <c r="X382" s="167" t="str">
        <f>_xlfn.IFNA(INDEX('I.KI 2016-17'!$I$8:$I$391,MATCH(B382,'I.KI 2016-17'!$B$8:$B$391,0)),"")</f>
        <v/>
      </c>
      <c r="Y382" s="168" t="str">
        <f>_xlfn.IFNA(INDEX('I.KI 2016-17'!$G$8:$G$391,MATCH(B382,'I.KI 2016-17'!$B$8:$B$391,0)),"")</f>
        <v/>
      </c>
      <c r="Z382" s="167"/>
      <c r="AA382" s="166">
        <f>_xlfn.IFNA(IF($B382=$B$382,0,_xlfn.IFNA(INDEX('I.Supplementary 2017-18'!N$8:N$35,MATCH($B382,'I.Supplementary 2017-18'!$B$8:$B$35,0)),INDEX('I.KI 2017-18'!N$9:N$393,MATCH($B382,'I.KI 2017-18'!$B$9:$B$393,0)))),"")</f>
        <v>0</v>
      </c>
      <c r="AB382" s="167">
        <f>_xlfn.IFNA(IF($B382=$B$382,0,_xlfn.IFNA(INDEX('I.Supplementary 2017-18'!O$8:O$35,MATCH($B382,'I.Supplementary 2017-18'!$B$8:$B$35,0)),INDEX('I.KI 2017-18'!O$9:O$393,MATCH($B382,'I.KI 2017-18'!$B$9:$B$393,0)))),"")</f>
        <v>0</v>
      </c>
      <c r="AC382" s="167">
        <f>_xlfn.IFNA(IF($B382=$B$382,0,_xlfn.IFNA(INDEX('I.Supplementary 2017-18'!P$8:P$35,MATCH($B382,'I.Supplementary 2017-18'!$B$8:$B$35,0)),INDEX('I.KI 2017-18'!P$9:P$393,MATCH($B382,'I.KI 2017-18'!$B$9:$B$393,0)))),"")</f>
        <v>0</v>
      </c>
      <c r="AD382" s="167">
        <f>_xlfn.IFNA(IF($B382=$B$382,0,_xlfn.IFNA(INDEX('I.Supplementary 2017-18'!Q$8:Q$35,MATCH($B382,'I.Supplementary 2017-18'!$B$8:$B$35,0)),INDEX('I.KI 2017-18'!Q$9:Q$393,MATCH($B382,'I.KI 2017-18'!$B$9:$B$393,0)))),"")</f>
        <v>0</v>
      </c>
      <c r="AE382" s="168">
        <f>_xlfn.IFNA(IF($B382=$B$382,0,_xlfn.IFNA(INDEX('I.Supplementary 2017-18'!R$8:R$35,MATCH($B382,'I.Supplementary 2017-18'!$B$8:$B$35,0)),INDEX('I.KI 2017-18'!R$9:R$393,MATCH($B382,'I.KI 2017-18'!$B$9:$B$393,0)))),"")</f>
        <v>0</v>
      </c>
      <c r="AF382" s="166">
        <f>_xlfn.IFNA(IF($B382=$B$382,0,_xlfn.IFNA(INDEX('I.Supplementary 2017-18'!S$8:S$35,MATCH($B382,'I.Supplementary 2017-18'!$B$8:$B$35,0)),INDEX('I.KI 2017-18'!S$9:S$393,MATCH($B382,'I.KI 2017-18'!$B$9:$B$393,0)))),"")</f>
        <v>0</v>
      </c>
      <c r="AG382" s="167">
        <f>_xlfn.IFNA(IF($B382=$B$382,0,_xlfn.IFNA(INDEX('I.Supplementary 2017-18'!T$8:T$35,MATCH($B382,'I.Supplementary 2017-18'!$B$8:$B$35,0)),INDEX('I.KI 2017-18'!T$9:T$393,MATCH($B382,'I.KI 2017-18'!$B$9:$B$393,0)))),"")</f>
        <v>0</v>
      </c>
      <c r="AH382" s="167">
        <f>_xlfn.IFNA(IF($B382=$B$382,0,_xlfn.IFNA(INDEX('I.Supplementary 2017-18'!U$8:U$35,MATCH($B382,'I.Supplementary 2017-18'!$B$8:$B$35,0)),INDEX('I.KI 2017-18'!U$9:U$393,MATCH($B382,'I.KI 2017-18'!$B$9:$B$393,0)))),"")</f>
        <v>0</v>
      </c>
      <c r="AI382" s="167">
        <f>_xlfn.IFNA(IF($B382=$B$382,0,_xlfn.IFNA(INDEX('I.Supplementary 2017-18'!V$8:V$35,MATCH($B382,'I.Supplementary 2017-18'!$B$8:$B$35,0)),INDEX('I.KI 2017-18'!V$9:V$393,MATCH($B382,'I.KI 2017-18'!$B$9:$B$393,0)))),"")</f>
        <v>0</v>
      </c>
      <c r="AJ382" s="168">
        <f>_xlfn.IFNA(IF($B382=$B$382,0,_xlfn.IFNA(INDEX('I.Supplementary 2017-18'!W$8:W$35,MATCH($B382,'I.Supplementary 2017-18'!$B$8:$B$35,0)),INDEX('I.KI 2017-18'!W$9:W$393,MATCH($B382,'I.KI 2017-18'!$B$9:$B$393,0)))),"")</f>
        <v>0</v>
      </c>
      <c r="AK382" s="166">
        <f>_xlfn.IFNA(IF($B382=$B$382,0,_xlfn.IFNA(INDEX('I.Supplementary 2017-18'!X$8:X$35,MATCH($B382,'I.Supplementary 2017-18'!$B$8:$B$35,0)),INDEX('I.KI 2017-18'!X$9:X$393,MATCH($B382,'I.KI 2017-18'!$B$9:$B$393,0)))),"")</f>
        <v>0</v>
      </c>
      <c r="AL382" s="167">
        <f>_xlfn.IFNA(IF($B382=$B$382,0,_xlfn.IFNA(INDEX('I.Supplementary 2017-18'!Y$8:Y$35,MATCH($B382,'I.Supplementary 2017-18'!$B$8:$B$35,0)),INDEX('I.KI 2017-18'!Y$9:Y$393,MATCH($B382,'I.KI 2017-18'!$B$9:$B$393,0)))),"")</f>
        <v>0</v>
      </c>
      <c r="AM382" s="167">
        <f>_xlfn.IFNA(IF($B382=$B$382,0,_xlfn.IFNA(INDEX('I.Supplementary 2017-18'!Z$8:Z$35,MATCH($B382,'I.Supplementary 2017-18'!$B$8:$B$35,0)),INDEX('I.KI 2017-18'!Z$9:Z$393,MATCH($B382,'I.KI 2017-18'!$B$9:$B$393,0)))),"")</f>
        <v>0</v>
      </c>
      <c r="AN382" s="167">
        <f>_xlfn.IFNA(IF($B382=$B$382,0,_xlfn.IFNA(INDEX('I.Supplementary 2017-18'!AA$8:AA$35,MATCH($B382,'I.Supplementary 2017-18'!$B$8:$B$35,0)),INDEX('I.KI 2017-18'!AA$9:AA$393,MATCH($B382,'I.KI 2017-18'!$B$9:$B$393,0)))),"")</f>
        <v>0</v>
      </c>
      <c r="AO382" s="168">
        <f>_xlfn.IFNA(IF($B382=$B$382,0,_xlfn.IFNA(INDEX('I.Supplementary 2017-18'!AB$8:AB$35,MATCH($B382,'I.Supplementary 2017-18'!$B$8:$B$35,0)),INDEX('I.KI 2017-18'!AB$9:AB$393,MATCH($B382,'I.KI 2017-18'!$B$9:$B$393,0)))),"")</f>
        <v>0</v>
      </c>
      <c r="AP382" s="167"/>
      <c r="AQ382" s="166">
        <f>_xlfn.IFNA(IF($B382=$B$381,0,IF($B382=$B$382,0,_xlfn.IFNA(INDEX('I.Supplementary 2017-18'!I$8:I$35,MATCH($B382,'I.Supplementary 2017-18'!$B$8:$B$35,0)),INDEX('I.KI 2017-18'!I$9:I$393,MATCH($B382,'I.KI 2017-18'!$B$9:$B$393,0))))),"")</f>
        <v>0</v>
      </c>
      <c r="AR382" s="167">
        <f>_xlfn.IFNA(IF($B382=$B$381,0,IF($B382=$B$382,0,_xlfn.IFNA(INDEX('I.Supplementary 2017-18'!J$8:J$35,MATCH($B382,'I.Supplementary 2017-18'!$B$8:$B$35,0)),INDEX('I.KI 2017-18'!J$9:J$393,MATCH($B382,'I.KI 2017-18'!$B$9:$B$393,0))))),"")</f>
        <v>0</v>
      </c>
      <c r="AS382" s="168">
        <f>_xlfn.IFNA(IF($B382=$B$381,0,IF($B382=$B$382,0,_xlfn.IFNA(INDEX('I.Supplementary 2017-18'!H$8:H$35,MATCH($B382,'I.Supplementary 2017-18'!$B$8:$B$35,0)),INDEX('I.KI 2017-18'!H$9:H$393,MATCH($B382,'I.KI 2017-18'!$B$9:$B$393,0))))),"")</f>
        <v>0</v>
      </c>
      <c r="AT382" s="167"/>
      <c r="AU382" s="166">
        <f>_xlfn.IFNA(_xlfn.IFNA(INDEX('I.Supplementary 2018-19'!P$8:P$157,MATCH($B382,'I.Supplementary 2018-19'!$B$8:$B$157,0)),INDEX('I.KI 2018-19'!P$9:P$393,MATCH($B382,'I.KI 2018-19'!$B$9:$B$393,0))),"")</f>
        <v>0</v>
      </c>
      <c r="AV382" s="167">
        <f>_xlfn.IFNA(_xlfn.IFNA(INDEX('I.Supplementary 2018-19'!Q$8:Q$157,MATCH($B382,'I.Supplementary 2018-19'!$B$8:$B$157,0)),INDEX('I.KI 2018-19'!Q$9:Q$393,MATCH($B382,'I.KI 2018-19'!$B$9:$B$393,0))),"")</f>
        <v>0</v>
      </c>
      <c r="AW382" s="167">
        <f>_xlfn.IFNA(_xlfn.IFNA(INDEX('I.Supplementary 2018-19'!R$8:R$157,MATCH($B382,'I.Supplementary 2018-19'!$B$8:$B$157,0)),INDEX('I.KI 2018-19'!R$9:R$393,MATCH($B382,'I.KI 2018-19'!$B$9:$B$393,0))),"")</f>
        <v>0</v>
      </c>
      <c r="AX382" s="167">
        <f>_xlfn.IFNA(_xlfn.IFNA(INDEX('I.Supplementary 2018-19'!S$8:S$157,MATCH($B382,'I.Supplementary 2018-19'!$B$8:$B$157,0)),INDEX('I.KI 2018-19'!S$9:S$393,MATCH($B382,'I.KI 2018-19'!$B$9:$B$393,0))),"")</f>
        <v>0</v>
      </c>
      <c r="AY382" s="168">
        <f>_xlfn.IFNA(_xlfn.IFNA(INDEX('I.Supplementary 2018-19'!T$8:T$157,MATCH($B382,'I.Supplementary 2018-19'!$B$8:$B$157,0)),INDEX('I.KI 2018-19'!T$9:T$393,MATCH($B382,'I.KI 2018-19'!$B$9:$B$393,0))),"")</f>
        <v>0</v>
      </c>
      <c r="AZ382" s="166">
        <f>_xlfn.IFNA(_xlfn.IFNA(INDEX('I.Supplementary 2018-19'!U$8:U$157,MATCH($B382,'I.Supplementary 2018-19'!$B$8:$B$157,0)),INDEX('I.KI 2018-19'!U$9:U$393,MATCH($B382,'I.KI 2018-19'!$B$9:$B$393,0))),"")</f>
        <v>0</v>
      </c>
      <c r="BA382" s="167">
        <f>_xlfn.IFNA(_xlfn.IFNA(INDEX('I.Supplementary 2018-19'!V$8:V$157,MATCH($B382,'I.Supplementary 2018-19'!$B$8:$B$157,0)),INDEX('I.KI 2018-19'!V$9:V$393,MATCH($B382,'I.KI 2018-19'!$B$9:$B$393,0))),"")</f>
        <v>0</v>
      </c>
      <c r="BB382" s="167">
        <f>_xlfn.IFNA(_xlfn.IFNA(INDEX('I.Supplementary 2018-19'!W$8:W$157,MATCH($B382,'I.Supplementary 2018-19'!$B$8:$B$157,0)),INDEX('I.KI 2018-19'!W$9:W$393,MATCH($B382,'I.KI 2018-19'!$B$9:$B$393,0))),"")</f>
        <v>0</v>
      </c>
      <c r="BC382" s="167">
        <f>_xlfn.IFNA(_xlfn.IFNA(INDEX('I.Supplementary 2018-19'!X$8:X$157,MATCH($B382,'I.Supplementary 2018-19'!$B$8:$B$157,0)),INDEX('I.KI 2018-19'!X$9:X$393,MATCH($B382,'I.KI 2018-19'!$B$9:$B$393,0))),"")</f>
        <v>0</v>
      </c>
      <c r="BD382" s="168">
        <f>_xlfn.IFNA(_xlfn.IFNA(INDEX('I.Supplementary 2018-19'!Y$8:Y$157,MATCH($B382,'I.Supplementary 2018-19'!$B$8:$B$157,0)),INDEX('I.KI 2018-19'!Y$9:Y$393,MATCH($B382,'I.KI 2018-19'!$B$9:$B$393,0))),"")</f>
        <v>0</v>
      </c>
      <c r="BE382" s="166">
        <f>_xlfn.IFNA(_xlfn.IFNA(INDEX('I.Supplementary 2018-19'!Z$8:Z$157,MATCH($B382,'I.Supplementary 2018-19'!$B$8:$B$157,0)),INDEX('I.KI 2018-19'!Z$9:Z$393,MATCH($B382,'I.KI 2018-19'!$B$9:$B$393,0))),"")</f>
        <v>0</v>
      </c>
      <c r="BF382" s="167">
        <f>_xlfn.IFNA(_xlfn.IFNA(INDEX('I.Supplementary 2018-19'!AA$8:AA$157,MATCH($B382,'I.Supplementary 2018-19'!$B$8:$B$157,0)),INDEX('I.KI 2018-19'!AA$9:AA$393,MATCH($B382,'I.KI 2018-19'!$B$9:$B$393,0))),"")</f>
        <v>0</v>
      </c>
      <c r="BG382" s="167">
        <f>_xlfn.IFNA(_xlfn.IFNA(INDEX('I.Supplementary 2018-19'!AB$8:AB$157,MATCH($B382,'I.Supplementary 2018-19'!$B$8:$B$157,0)),INDEX('I.KI 2018-19'!AB$9:AB$393,MATCH($B382,'I.KI 2018-19'!$B$9:$B$393,0))),"")</f>
        <v>0</v>
      </c>
      <c r="BH382" s="167">
        <f>_xlfn.IFNA(_xlfn.IFNA(INDEX('I.Supplementary 2018-19'!AC$8:AC$157,MATCH($B382,'I.Supplementary 2018-19'!$B$8:$B$157,0)),INDEX('I.KI 2018-19'!AC$9:AC$393,MATCH($B382,'I.KI 2018-19'!$B$9:$B$393,0))),"")</f>
        <v>0</v>
      </c>
      <c r="BI382" s="168">
        <f>_xlfn.IFNA(_xlfn.IFNA(INDEX('I.Supplementary 2018-19'!AD$8:AD$157,MATCH($B382,'I.Supplementary 2018-19'!$B$8:$B$157,0)),INDEX('I.KI 2018-19'!AD$9:AD$393,MATCH($B382,'I.KI 2018-19'!$B$9:$B$393,0))),"")</f>
        <v>0</v>
      </c>
      <c r="BJ382" s="167"/>
      <c r="BK382" s="166">
        <f>_xlfn.IFNA(IF($B382=$B$381,0,IF($B382=$B$382,0,_xlfn.IFNA(INDEX('I.Supplementary 2018-19'!I$8:I$157,MATCH($B382,'I.Supplementary 2018-19'!$B$8:$B$157,0)),INDEX('I.KI 2018-19'!I$9:I$393,MATCH($B382,'I.KI 2018-19'!$B$9:$B$393,0))))),"")</f>
        <v>0</v>
      </c>
      <c r="BL382" s="167">
        <f>_xlfn.IFNA(IF($B382=$B$381,0,IF($B382=$B$382,0,_xlfn.IFNA(INDEX('I.Supplementary 2018-19'!J$8:J$157,MATCH($B382,'I.Supplementary 2018-19'!$B$8:$B$157,0)),INDEX('I.KI 2018-19'!J$9:J$393,MATCH($B382,'I.KI 2018-19'!$B$9:$B$393,0))))),"")</f>
        <v>0</v>
      </c>
      <c r="BM382" s="168">
        <f>_xlfn.IFNA(IF($B382=$B$381,0,IF($B382=$B$382,0,_xlfn.IFNA(INDEX('I.Supplementary 2018-19'!H$8:H$157,MATCH($B382,'I.Supplementary 2018-19'!$B$8:$B$157,0)),INDEX('I.KI 2018-19'!H$9:H$393,MATCH($B382,'I.KI 2018-19'!$B$9:$B$393,0))))),"")</f>
        <v>0</v>
      </c>
    </row>
    <row r="384" spans="2:65">
      <c r="AQ384" s="162"/>
    </row>
    <row r="385" spans="6:83" ht="15" thickBot="1">
      <c r="F385" s="77" t="s">
        <v>1622</v>
      </c>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row>
  </sheetData>
  <sheetProtection sheet="1" objects="1" scenarios="1"/>
  <mergeCells count="18">
    <mergeCell ref="Y6:Y7"/>
    <mergeCell ref="G6:K6"/>
    <mergeCell ref="L6:P6"/>
    <mergeCell ref="Q6:U6"/>
    <mergeCell ref="W6:W7"/>
    <mergeCell ref="X6:X7"/>
    <mergeCell ref="BM6:BM7"/>
    <mergeCell ref="AA6:AE6"/>
    <mergeCell ref="AF6:AJ6"/>
    <mergeCell ref="AK6:AO6"/>
    <mergeCell ref="AQ6:AQ7"/>
    <mergeCell ref="AR6:AR7"/>
    <mergeCell ref="AS6:AS7"/>
    <mergeCell ref="AU6:AY6"/>
    <mergeCell ref="AZ6:BD6"/>
    <mergeCell ref="BE6:BI6"/>
    <mergeCell ref="BK6:BK7"/>
    <mergeCell ref="BL6:BL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54F34-0177-4F0F-B78B-04DF043FA6E0}">
  <sheetPr>
    <tabColor rgb="FF00B0F0"/>
  </sheetPr>
  <dimension ref="B2:BA390"/>
  <sheetViews>
    <sheetView showGridLines="0" topLeftCell="B1" workbookViewId="0">
      <selection activeCell="B2" sqref="B2"/>
    </sheetView>
  </sheetViews>
  <sheetFormatPr defaultRowHeight="14.4"/>
  <cols>
    <col min="2" max="2" width="24.33203125" customWidth="1"/>
    <col min="5" max="5" width="40.88671875" customWidth="1"/>
  </cols>
  <sheetData>
    <row r="2" spans="2:53" ht="18" thickBot="1">
      <c r="B2" s="76" t="s">
        <v>1905</v>
      </c>
      <c r="C2" s="76"/>
      <c r="D2" s="76"/>
      <c r="E2" s="222"/>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row>
    <row r="3" spans="2:53" ht="15" thickTop="1">
      <c r="E3" s="160"/>
    </row>
    <row r="4" spans="2:53">
      <c r="B4" t="s">
        <v>2017</v>
      </c>
      <c r="E4" s="160"/>
    </row>
    <row r="5" spans="2:53" ht="15" thickBot="1">
      <c r="E5" s="160"/>
    </row>
    <row r="6" spans="2:53">
      <c r="B6" s="20"/>
      <c r="C6" s="21"/>
      <c r="D6" s="21"/>
      <c r="E6" s="158"/>
    </row>
    <row r="7" spans="2:53" ht="15" thickBot="1">
      <c r="B7" s="52" t="str">
        <f>'Calculations for 2021-22'!B7</f>
        <v xml:space="preserve"> ecode (as published 19/20)</v>
      </c>
      <c r="C7" s="27" t="str">
        <f>'Calculations for 2021-22'!E7</f>
        <v>Class</v>
      </c>
      <c r="D7" s="27" t="str">
        <f>'Calculations for 2021-22'!F7</f>
        <v>Pilot</v>
      </c>
      <c r="E7" s="159" t="str">
        <f>'Calculations for 2021-22'!H7</f>
        <v>Local Authority</v>
      </c>
    </row>
    <row r="8" spans="2:53">
      <c r="B8" s="121" t="str">
        <f>'Calculations for 2021-22'!B8</f>
        <v>E3831</v>
      </c>
      <c r="C8" s="160" t="str">
        <f>'Calculations for 2021-22'!E8</f>
        <v>SD</v>
      </c>
      <c r="D8" s="160" t="str">
        <f>'Calculations for 2021-22'!F8</f>
        <v>P1908</v>
      </c>
      <c r="E8" s="120" t="str">
        <f>'Calculations for 2021-22'!H8</f>
        <v>Adur</v>
      </c>
    </row>
    <row r="9" spans="2:53">
      <c r="B9" s="121" t="str">
        <f>'Calculations for 2021-22'!B9</f>
        <v>E0931</v>
      </c>
      <c r="C9" s="160" t="str">
        <f>'Calculations for 2021-22'!E9</f>
        <v>SD</v>
      </c>
      <c r="D9" s="160">
        <f>'Calculations for 2021-22'!F9</f>
        <v>0</v>
      </c>
      <c r="E9" s="120" t="str">
        <f>'Calculations for 2021-22'!H9</f>
        <v>Allerdale</v>
      </c>
    </row>
    <row r="10" spans="2:53">
      <c r="B10" s="121" t="str">
        <f>'Calculations for 2021-22'!B10</f>
        <v>E1031</v>
      </c>
      <c r="C10" s="160" t="str">
        <f>'Calculations for 2021-22'!E10</f>
        <v>SD</v>
      </c>
      <c r="D10" s="160">
        <f>'Calculations for 2021-22'!F10</f>
        <v>0</v>
      </c>
      <c r="E10" s="120" t="str">
        <f>'Calculations for 2021-22'!H10</f>
        <v>Amber Valley</v>
      </c>
    </row>
    <row r="11" spans="2:53">
      <c r="B11" s="121" t="str">
        <f>'Calculations for 2021-22'!B11</f>
        <v>E3832</v>
      </c>
      <c r="C11" s="160" t="str">
        <f>'Calculations for 2021-22'!E11</f>
        <v>SD</v>
      </c>
      <c r="D11" s="160" t="str">
        <f>'Calculations for 2021-22'!F11</f>
        <v>P1908</v>
      </c>
      <c r="E11" s="120" t="str">
        <f>'Calculations for 2021-22'!H11</f>
        <v>Arun</v>
      </c>
    </row>
    <row r="12" spans="2:53">
      <c r="B12" s="121" t="str">
        <f>'Calculations for 2021-22'!B12</f>
        <v>E3031</v>
      </c>
      <c r="C12" s="160" t="str">
        <f>'Calculations for 2021-22'!E12</f>
        <v>SD</v>
      </c>
      <c r="D12" s="160">
        <f>'Calculations for 2021-22'!F12</f>
        <v>0</v>
      </c>
      <c r="E12" s="120" t="str">
        <f>'Calculations for 2021-22'!H12</f>
        <v>Ashfield</v>
      </c>
    </row>
    <row r="13" spans="2:53">
      <c r="B13" s="121" t="str">
        <f>'Calculations for 2021-22'!B13</f>
        <v>E2231</v>
      </c>
      <c r="C13" s="160" t="str">
        <f>'Calculations for 2021-22'!E13</f>
        <v>SD</v>
      </c>
      <c r="D13" s="160">
        <f>'Calculations for 2021-22'!F13</f>
        <v>0</v>
      </c>
      <c r="E13" s="120" t="str">
        <f>'Calculations for 2021-22'!H13</f>
        <v>Ashford</v>
      </c>
    </row>
    <row r="14" spans="2:53">
      <c r="B14" s="121" t="str">
        <f>'Calculations for 2021-22'!B14</f>
        <v>E6101</v>
      </c>
      <c r="C14" s="160" t="str">
        <f>'Calculations for 2021-22'!E14</f>
        <v>SFIR</v>
      </c>
      <c r="D14" s="160">
        <f>'Calculations for 2021-22'!F14</f>
        <v>0</v>
      </c>
      <c r="E14" s="120" t="str">
        <f>'Calculations for 2021-22'!H14</f>
        <v>Avon Fire</v>
      </c>
    </row>
    <row r="15" spans="2:53">
      <c r="B15" s="121" t="str">
        <f>'Calculations for 2021-22'!B15</f>
        <v>E0431</v>
      </c>
      <c r="C15" s="160" t="str">
        <f>'Calculations for 2021-22'!E15</f>
        <v>SD</v>
      </c>
      <c r="D15" s="160" t="str">
        <f>'Calculations for 2021-22'!F15</f>
        <v>P1904</v>
      </c>
      <c r="E15" s="120" t="str">
        <f>'Calculations for 2021-22'!H15</f>
        <v>Aylesbury Vale</v>
      </c>
    </row>
    <row r="16" spans="2:53">
      <c r="B16" s="121" t="str">
        <f>'Calculations for 2021-22'!B16</f>
        <v>E3531</v>
      </c>
      <c r="C16" s="160" t="str">
        <f>'Calculations for 2021-22'!E16</f>
        <v>SD</v>
      </c>
      <c r="D16" s="160">
        <f>'Calculations for 2021-22'!F16</f>
        <v>0</v>
      </c>
      <c r="E16" s="120" t="str">
        <f>'Calculations for 2021-22'!H16</f>
        <v>Babergh</v>
      </c>
    </row>
    <row r="17" spans="2:5">
      <c r="B17" s="121" t="str">
        <f>'Calculations for 2021-22'!B17</f>
        <v>E5030</v>
      </c>
      <c r="C17" s="160" t="str">
        <f>'Calculations for 2021-22'!E17</f>
        <v>OLB</v>
      </c>
      <c r="D17" s="160" t="str">
        <f>'Calculations for 2021-22'!F17</f>
        <v>P1915</v>
      </c>
      <c r="E17" s="120" t="str">
        <f>'Calculations for 2021-22'!H17</f>
        <v>Barking and Dagenham</v>
      </c>
    </row>
    <row r="18" spans="2:5">
      <c r="B18" s="121" t="str">
        <f>'Calculations for 2021-22'!B18</f>
        <v>E5031</v>
      </c>
      <c r="C18" s="160" t="str">
        <f>'Calculations for 2021-22'!E18</f>
        <v>OLB</v>
      </c>
      <c r="D18" s="160" t="str">
        <f>'Calculations for 2021-22'!F18</f>
        <v>P1915</v>
      </c>
      <c r="E18" s="120" t="str">
        <f>'Calculations for 2021-22'!H18</f>
        <v>Barnet</v>
      </c>
    </row>
    <row r="19" spans="2:5">
      <c r="B19" s="121" t="str">
        <f>'Calculations for 2021-22'!B19</f>
        <v>E4401</v>
      </c>
      <c r="C19" s="160" t="str">
        <f>'Calculations for 2021-22'!E19</f>
        <v>MD</v>
      </c>
      <c r="D19" s="160">
        <f>'Calculations for 2021-22'!F19</f>
        <v>0</v>
      </c>
      <c r="E19" s="120" t="str">
        <f>'Calculations for 2021-22'!H19</f>
        <v>Barnsley</v>
      </c>
    </row>
    <row r="20" spans="2:5">
      <c r="B20" s="121" t="str">
        <f>'Calculations for 2021-22'!B20</f>
        <v>E0932</v>
      </c>
      <c r="C20" s="160" t="str">
        <f>'Calculations for 2021-22'!E20</f>
        <v>SD</v>
      </c>
      <c r="D20" s="160">
        <f>'Calculations for 2021-22'!F20</f>
        <v>0</v>
      </c>
      <c r="E20" s="120" t="str">
        <f>'Calculations for 2021-22'!H20</f>
        <v>Barrow-in-Furness</v>
      </c>
    </row>
    <row r="21" spans="2:5">
      <c r="B21" s="121" t="str">
        <f>'Calculations for 2021-22'!B21</f>
        <v>E1531</v>
      </c>
      <c r="C21" s="160" t="str">
        <f>'Calculations for 2021-22'!E21</f>
        <v>SD</v>
      </c>
      <c r="D21" s="160">
        <f>'Calculations for 2021-22'!F21</f>
        <v>0</v>
      </c>
      <c r="E21" s="120" t="str">
        <f>'Calculations for 2021-22'!H21</f>
        <v>Basildon</v>
      </c>
    </row>
    <row r="22" spans="2:5">
      <c r="B22" s="121" t="str">
        <f>'Calculations for 2021-22'!B22</f>
        <v>E1731</v>
      </c>
      <c r="C22" s="160" t="str">
        <f>'Calculations for 2021-22'!E22</f>
        <v>SD</v>
      </c>
      <c r="D22" s="160">
        <f>'Calculations for 2021-22'!F22</f>
        <v>0</v>
      </c>
      <c r="E22" s="120" t="str">
        <f>'Calculations for 2021-22'!H22</f>
        <v>Basingstoke and Deane</v>
      </c>
    </row>
    <row r="23" spans="2:5">
      <c r="B23" s="121" t="str">
        <f>'Calculations for 2021-22'!B23</f>
        <v>E3032</v>
      </c>
      <c r="C23" s="160" t="str">
        <f>'Calculations for 2021-22'!E23</f>
        <v>SD</v>
      </c>
      <c r="D23" s="160">
        <f>'Calculations for 2021-22'!F23</f>
        <v>0</v>
      </c>
      <c r="E23" s="120" t="str">
        <f>'Calculations for 2021-22'!H23</f>
        <v>Bassetlaw</v>
      </c>
    </row>
    <row r="24" spans="2:5">
      <c r="B24" s="121" t="str">
        <f>'Calculations for 2021-22'!B24</f>
        <v>E0101</v>
      </c>
      <c r="C24" s="160" t="str">
        <f>'Calculations for 2021-22'!E24</f>
        <v>UNINFIR</v>
      </c>
      <c r="D24" s="160" t="str">
        <f>'Calculations for 2021-22'!F24</f>
        <v>P1704</v>
      </c>
      <c r="E24" s="120" t="str">
        <f>'Calculations for 2021-22'!H24</f>
        <v>Bath &amp; North East Somerset</v>
      </c>
    </row>
    <row r="25" spans="2:5">
      <c r="B25" s="121" t="str">
        <f>'Calculations for 2021-22'!B25</f>
        <v>E0202</v>
      </c>
      <c r="C25" s="160" t="str">
        <f>'Calculations for 2021-22'!E25</f>
        <v>UNINFIR</v>
      </c>
      <c r="D25" s="160">
        <f>'Calculations for 2021-22'!F25</f>
        <v>0</v>
      </c>
      <c r="E25" s="120" t="str">
        <f>'Calculations for 2021-22'!H25</f>
        <v>Bedford</v>
      </c>
    </row>
    <row r="26" spans="2:5">
      <c r="B26" s="121" t="str">
        <f>'Calculations for 2021-22'!B26</f>
        <v>E6102</v>
      </c>
      <c r="C26" s="160" t="str">
        <f>'Calculations for 2021-22'!E26</f>
        <v>SFIR</v>
      </c>
      <c r="D26" s="160">
        <f>'Calculations for 2021-22'!F26</f>
        <v>0</v>
      </c>
      <c r="E26" s="120" t="str">
        <f>'Calculations for 2021-22'!H26</f>
        <v>Bedfordshire Fire</v>
      </c>
    </row>
    <row r="27" spans="2:5">
      <c r="B27" s="121" t="str">
        <f>'Calculations for 2021-22'!B27</f>
        <v>E6103</v>
      </c>
      <c r="C27" s="160" t="str">
        <f>'Calculations for 2021-22'!E27</f>
        <v>SFIR</v>
      </c>
      <c r="D27" s="160" t="str">
        <f>'Calculations for 2021-22'!F27</f>
        <v>P1916</v>
      </c>
      <c r="E27" s="120" t="str">
        <f>'Calculations for 2021-22'!H27</f>
        <v>Berkshire Fire</v>
      </c>
    </row>
    <row r="28" spans="2:5">
      <c r="B28" s="121" t="str">
        <f>'Calculations for 2021-22'!B28</f>
        <v>E5032</v>
      </c>
      <c r="C28" s="160" t="str">
        <f>'Calculations for 2021-22'!E28</f>
        <v>OLB</v>
      </c>
      <c r="D28" s="160" t="str">
        <f>'Calculations for 2021-22'!F28</f>
        <v>P1915</v>
      </c>
      <c r="E28" s="120" t="str">
        <f>'Calculations for 2021-22'!H28</f>
        <v>Bexley</v>
      </c>
    </row>
    <row r="29" spans="2:5">
      <c r="B29" s="121" t="str">
        <f>'Calculations for 2021-22'!B29</f>
        <v>E4601</v>
      </c>
      <c r="C29" s="160" t="str">
        <f>'Calculations for 2021-22'!E29</f>
        <v>MD</v>
      </c>
      <c r="D29" s="160" t="str">
        <f>'Calculations for 2021-22'!F29</f>
        <v>P1703</v>
      </c>
      <c r="E29" s="120" t="str">
        <f>'Calculations for 2021-22'!H29</f>
        <v>Birmingham</v>
      </c>
    </row>
    <row r="30" spans="2:5">
      <c r="B30" s="121" t="str">
        <f>'Calculations for 2021-22'!B30</f>
        <v>E2431</v>
      </c>
      <c r="C30" s="160" t="str">
        <f>'Calculations for 2021-22'!E30</f>
        <v>SD</v>
      </c>
      <c r="D30" s="160" t="str">
        <f>'Calculations for 2021-22'!F30</f>
        <v>P1913</v>
      </c>
      <c r="E30" s="120" t="str">
        <f>'Calculations for 2021-22'!H30</f>
        <v>Blaby</v>
      </c>
    </row>
    <row r="31" spans="2:5">
      <c r="B31" s="121" t="str">
        <f>'Calculations for 2021-22'!B31</f>
        <v>E2301</v>
      </c>
      <c r="C31" s="160" t="str">
        <f>'Calculations for 2021-22'!E31</f>
        <v>UNINFIR</v>
      </c>
      <c r="D31" s="160" t="str">
        <f>'Calculations for 2021-22'!F31</f>
        <v>P1909</v>
      </c>
      <c r="E31" s="120" t="str">
        <f>'Calculations for 2021-22'!H31</f>
        <v>Blackburn with Darwen</v>
      </c>
    </row>
    <row r="32" spans="2:5">
      <c r="B32" s="121" t="str">
        <f>'Calculations for 2021-22'!B32</f>
        <v>E2302</v>
      </c>
      <c r="C32" s="160" t="str">
        <f>'Calculations for 2021-22'!E32</f>
        <v>UNINFIR</v>
      </c>
      <c r="D32" s="160" t="str">
        <f>'Calculations for 2021-22'!F32</f>
        <v>P1909</v>
      </c>
      <c r="E32" s="120" t="str">
        <f>'Calculations for 2021-22'!H32</f>
        <v>Blackpool</v>
      </c>
    </row>
    <row r="33" spans="2:5">
      <c r="B33" s="121" t="str">
        <f>'Calculations for 2021-22'!B33</f>
        <v>E1032</v>
      </c>
      <c r="C33" s="160" t="str">
        <f>'Calculations for 2021-22'!E33</f>
        <v>SD</v>
      </c>
      <c r="D33" s="160">
        <f>'Calculations for 2021-22'!F33</f>
        <v>0</v>
      </c>
      <c r="E33" s="120" t="str">
        <f>'Calculations for 2021-22'!H33</f>
        <v>Bolsover</v>
      </c>
    </row>
    <row r="34" spans="2:5">
      <c r="B34" s="121" t="str">
        <f>'Calculations for 2021-22'!B34</f>
        <v>E4201</v>
      </c>
      <c r="C34" s="160" t="str">
        <f>'Calculations for 2021-22'!E34</f>
        <v>MD</v>
      </c>
      <c r="D34" s="160" t="str">
        <f>'Calculations for 2021-22'!F34</f>
        <v>P1701</v>
      </c>
      <c r="E34" s="120" t="str">
        <f>'Calculations for 2021-22'!H34</f>
        <v>Bolton</v>
      </c>
    </row>
    <row r="35" spans="2:5">
      <c r="B35" s="121" t="str">
        <f>'Calculations for 2021-22'!B35</f>
        <v>E2531</v>
      </c>
      <c r="C35" s="160" t="str">
        <f>'Calculations for 2021-22'!E35</f>
        <v>SD</v>
      </c>
      <c r="D35" s="160">
        <f>'Calculations for 2021-22'!F35</f>
        <v>0</v>
      </c>
      <c r="E35" s="120" t="str">
        <f>'Calculations for 2021-22'!H35</f>
        <v>Boston</v>
      </c>
    </row>
    <row r="36" spans="2:5">
      <c r="B36" s="121" t="str">
        <f>'Calculations for 2021-22'!B36</f>
        <v>E1204</v>
      </c>
      <c r="C36" s="160" t="str">
        <f>'Calculations for 2021-22'!E36</f>
        <v>UNINFIR</v>
      </c>
      <c r="D36" s="160">
        <f>'Calculations for 2021-22'!F36</f>
        <v>0</v>
      </c>
      <c r="E36" s="120" t="str">
        <f>'Calculations for 2021-22'!H36</f>
        <v>Bournemouth, Christchurch and Poole</v>
      </c>
    </row>
    <row r="37" spans="2:5">
      <c r="B37" s="121" t="str">
        <f>'Calculations for 2021-22'!B37</f>
        <v>E0301</v>
      </c>
      <c r="C37" s="160" t="str">
        <f>'Calculations for 2021-22'!E37</f>
        <v>UNINFIR</v>
      </c>
      <c r="D37" s="160" t="str">
        <f>'Calculations for 2021-22'!F37</f>
        <v>P1916</v>
      </c>
      <c r="E37" s="120" t="str">
        <f>'Calculations for 2021-22'!H37</f>
        <v>Bracknell Forest</v>
      </c>
    </row>
    <row r="38" spans="2:5">
      <c r="B38" s="121" t="str">
        <f>'Calculations for 2021-22'!B38</f>
        <v>E4701</v>
      </c>
      <c r="C38" s="160" t="str">
        <f>'Calculations for 2021-22'!E38</f>
        <v>MD</v>
      </c>
      <c r="D38" s="160" t="str">
        <f>'Calculations for 2021-22'!F38</f>
        <v>P1912</v>
      </c>
      <c r="E38" s="120" t="str">
        <f>'Calculations for 2021-22'!H38</f>
        <v>Bradford</v>
      </c>
    </row>
    <row r="39" spans="2:5">
      <c r="B39" s="121" t="str">
        <f>'Calculations for 2021-22'!B39</f>
        <v>E1532</v>
      </c>
      <c r="C39" s="160" t="str">
        <f>'Calculations for 2021-22'!E39</f>
        <v>SD</v>
      </c>
      <c r="D39" s="160">
        <f>'Calculations for 2021-22'!F39</f>
        <v>0</v>
      </c>
      <c r="E39" s="120" t="str">
        <f>'Calculations for 2021-22'!H39</f>
        <v>Braintree</v>
      </c>
    </row>
    <row r="40" spans="2:5">
      <c r="B40" s="121" t="str">
        <f>'Calculations for 2021-22'!B40</f>
        <v>E2631</v>
      </c>
      <c r="C40" s="160" t="str">
        <f>'Calculations for 2021-22'!E40</f>
        <v>SD</v>
      </c>
      <c r="D40" s="160" t="str">
        <f>'Calculations for 2021-22'!F40</f>
        <v>P1910</v>
      </c>
      <c r="E40" s="120" t="str">
        <f>'Calculations for 2021-22'!H40</f>
        <v>Breckland</v>
      </c>
    </row>
    <row r="41" spans="2:5">
      <c r="B41" s="121" t="str">
        <f>'Calculations for 2021-22'!B41</f>
        <v>E5033</v>
      </c>
      <c r="C41" s="160" t="str">
        <f>'Calculations for 2021-22'!E41</f>
        <v>OLB</v>
      </c>
      <c r="D41" s="160" t="str">
        <f>'Calculations for 2021-22'!F41</f>
        <v>P1915</v>
      </c>
      <c r="E41" s="120" t="str">
        <f>'Calculations for 2021-22'!H41</f>
        <v>Brent</v>
      </c>
    </row>
    <row r="42" spans="2:5">
      <c r="B42" s="121" t="str">
        <f>'Calculations for 2021-22'!B42</f>
        <v>E1533</v>
      </c>
      <c r="C42" s="160" t="str">
        <f>'Calculations for 2021-22'!E42</f>
        <v>SD</v>
      </c>
      <c r="D42" s="160">
        <f>'Calculations for 2021-22'!F42</f>
        <v>0</v>
      </c>
      <c r="E42" s="120" t="str">
        <f>'Calculations for 2021-22'!H42</f>
        <v>Brentwood</v>
      </c>
    </row>
    <row r="43" spans="2:5">
      <c r="B43" s="121" t="str">
        <f>'Calculations for 2021-22'!B43</f>
        <v>E1401</v>
      </c>
      <c r="C43" s="160" t="str">
        <f>'Calculations for 2021-22'!E43</f>
        <v>UNINFIR</v>
      </c>
      <c r="D43" s="160">
        <f>'Calculations for 2021-22'!F43</f>
        <v>0</v>
      </c>
      <c r="E43" s="120" t="str">
        <f>'Calculations for 2021-22'!H43</f>
        <v>Brighton &amp; Hove</v>
      </c>
    </row>
    <row r="44" spans="2:5">
      <c r="B44" s="121" t="str">
        <f>'Calculations for 2021-22'!B44</f>
        <v>E0102</v>
      </c>
      <c r="C44" s="160" t="str">
        <f>'Calculations for 2021-22'!E44</f>
        <v>UNINFIR</v>
      </c>
      <c r="D44" s="160" t="str">
        <f>'Calculations for 2021-22'!F44</f>
        <v>P1704</v>
      </c>
      <c r="E44" s="120" t="str">
        <f>'Calculations for 2021-22'!H44</f>
        <v>Bristol</v>
      </c>
    </row>
    <row r="45" spans="2:5">
      <c r="B45" s="121" t="str">
        <f>'Calculations for 2021-22'!B45</f>
        <v>E2632</v>
      </c>
      <c r="C45" s="160" t="str">
        <f>'Calculations for 2021-22'!E45</f>
        <v>SD</v>
      </c>
      <c r="D45" s="160" t="str">
        <f>'Calculations for 2021-22'!F45</f>
        <v>P1910</v>
      </c>
      <c r="E45" s="120" t="str">
        <f>'Calculations for 2021-22'!H45</f>
        <v>Broadland</v>
      </c>
    </row>
    <row r="46" spans="2:5">
      <c r="B46" s="121" t="str">
        <f>'Calculations for 2021-22'!B46</f>
        <v>E5034</v>
      </c>
      <c r="C46" s="160" t="str">
        <f>'Calculations for 2021-22'!E46</f>
        <v>OLB</v>
      </c>
      <c r="D46" s="160" t="str">
        <f>'Calculations for 2021-22'!F46</f>
        <v>P1915</v>
      </c>
      <c r="E46" s="120" t="str">
        <f>'Calculations for 2021-22'!H46</f>
        <v>Bromley</v>
      </c>
    </row>
    <row r="47" spans="2:5">
      <c r="B47" s="121" t="str">
        <f>'Calculations for 2021-22'!B47</f>
        <v>E1831</v>
      </c>
      <c r="C47" s="160" t="str">
        <f>'Calculations for 2021-22'!E47</f>
        <v>SD</v>
      </c>
      <c r="D47" s="160" t="str">
        <f>'Calculations for 2021-22'!F47</f>
        <v>P1901</v>
      </c>
      <c r="E47" s="120" t="str">
        <f>'Calculations for 2021-22'!H47</f>
        <v>Bromsgrove</v>
      </c>
    </row>
    <row r="48" spans="2:5">
      <c r="B48" s="121" t="str">
        <f>'Calculations for 2021-22'!B48</f>
        <v>E1931</v>
      </c>
      <c r="C48" s="160" t="str">
        <f>'Calculations for 2021-22'!E48</f>
        <v>SD</v>
      </c>
      <c r="D48" s="160" t="str">
        <f>'Calculations for 2021-22'!F48</f>
        <v>P1905</v>
      </c>
      <c r="E48" s="120" t="str">
        <f>'Calculations for 2021-22'!H48</f>
        <v>Broxbourne</v>
      </c>
    </row>
    <row r="49" spans="2:5">
      <c r="B49" s="121" t="str">
        <f>'Calculations for 2021-22'!B49</f>
        <v>E3033</v>
      </c>
      <c r="C49" s="160" t="str">
        <f>'Calculations for 2021-22'!E49</f>
        <v>SD</v>
      </c>
      <c r="D49" s="160">
        <f>'Calculations for 2021-22'!F49</f>
        <v>0</v>
      </c>
      <c r="E49" s="120" t="str">
        <f>'Calculations for 2021-22'!H49</f>
        <v>Broxtowe</v>
      </c>
    </row>
    <row r="50" spans="2:5">
      <c r="B50" s="121">
        <f>'Calculations for 2021-22'!B384</f>
        <v>0</v>
      </c>
      <c r="C50" s="160" t="str">
        <f>'Calculations for 2021-22'!E50</f>
        <v>SCNFIR</v>
      </c>
      <c r="D50" s="160" t="str">
        <f>'Calculations for 2021-22'!F50</f>
        <v>P1904</v>
      </c>
      <c r="E50" s="120" t="str">
        <f>'Calculations for 2021-22'!H384</f>
        <v>Buckinghamshire</v>
      </c>
    </row>
    <row r="51" spans="2:5">
      <c r="B51" s="121" t="str">
        <f>'Calculations for 2021-22'!B50</f>
        <v>E0421</v>
      </c>
      <c r="C51" s="160" t="str">
        <f>'Calculations for 2021-22'!E50</f>
        <v>SCNFIR</v>
      </c>
      <c r="D51" s="160" t="str">
        <f>'Calculations for 2021-22'!F50</f>
        <v>P1904</v>
      </c>
      <c r="E51" s="120" t="str">
        <f>'Calculations for 2021-22'!H50</f>
        <v>Buckinghamshire County Council</v>
      </c>
    </row>
    <row r="52" spans="2:5">
      <c r="B52" s="121" t="str">
        <f>'Calculations for 2021-22'!B51</f>
        <v>E6104</v>
      </c>
      <c r="C52" s="160" t="str">
        <f>'Calculations for 2021-22'!E51</f>
        <v>SFIR</v>
      </c>
      <c r="D52" s="160">
        <f>'Calculations for 2021-22'!F51</f>
        <v>0</v>
      </c>
      <c r="E52" s="120" t="str">
        <f>'Calculations for 2021-22'!H51</f>
        <v>Buckinghamshire Fire</v>
      </c>
    </row>
    <row r="53" spans="2:5">
      <c r="B53" s="121" t="str">
        <f>'Calculations for 2021-22'!B52</f>
        <v>E2333</v>
      </c>
      <c r="C53" s="160" t="str">
        <f>'Calculations for 2021-22'!E52</f>
        <v>SD</v>
      </c>
      <c r="D53" s="160" t="str">
        <f>'Calculations for 2021-22'!F52</f>
        <v>P1909</v>
      </c>
      <c r="E53" s="120" t="str">
        <f>'Calculations for 2021-22'!H52</f>
        <v>Burnley</v>
      </c>
    </row>
    <row r="54" spans="2:5">
      <c r="B54" s="121" t="str">
        <f>'Calculations for 2021-22'!B53</f>
        <v>E4202</v>
      </c>
      <c r="C54" s="160" t="str">
        <f>'Calculations for 2021-22'!E53</f>
        <v>MD</v>
      </c>
      <c r="D54" s="160" t="str">
        <f>'Calculations for 2021-22'!F53</f>
        <v>P1701</v>
      </c>
      <c r="E54" s="120" t="str">
        <f>'Calculations for 2021-22'!H53</f>
        <v>Bury</v>
      </c>
    </row>
    <row r="55" spans="2:5">
      <c r="B55" s="121" t="str">
        <f>'Calculations for 2021-22'!B54</f>
        <v>E4702</v>
      </c>
      <c r="C55" s="160" t="str">
        <f>'Calculations for 2021-22'!E54</f>
        <v>MD</v>
      </c>
      <c r="D55" s="160" t="str">
        <f>'Calculations for 2021-22'!F54</f>
        <v>P1912</v>
      </c>
      <c r="E55" s="120" t="str">
        <f>'Calculations for 2021-22'!H54</f>
        <v>Calderdale</v>
      </c>
    </row>
    <row r="56" spans="2:5">
      <c r="B56" s="121" t="str">
        <f>'Calculations for 2021-22'!B55</f>
        <v>E0531</v>
      </c>
      <c r="C56" s="160" t="str">
        <f>'Calculations for 2021-22'!E55</f>
        <v>SD</v>
      </c>
      <c r="D56" s="160">
        <f>'Calculations for 2021-22'!F55</f>
        <v>0</v>
      </c>
      <c r="E56" s="120" t="str">
        <f>'Calculations for 2021-22'!H55</f>
        <v>Cambridge</v>
      </c>
    </row>
    <row r="57" spans="2:5">
      <c r="B57" s="121" t="str">
        <f>'Calculations for 2021-22'!B56</f>
        <v>E0521</v>
      </c>
      <c r="C57" s="160" t="str">
        <f>'Calculations for 2021-22'!E56</f>
        <v>SCNFIR</v>
      </c>
      <c r="D57" s="160">
        <f>'Calculations for 2021-22'!F56</f>
        <v>0</v>
      </c>
      <c r="E57" s="120" t="str">
        <f>'Calculations for 2021-22'!H56</f>
        <v>Cambridgeshire</v>
      </c>
    </row>
    <row r="58" spans="2:5">
      <c r="B58" s="121" t="str">
        <f>'Calculations for 2021-22'!B57</f>
        <v>E6105</v>
      </c>
      <c r="C58" s="160" t="str">
        <f>'Calculations for 2021-22'!E57</f>
        <v>SFIR</v>
      </c>
      <c r="D58" s="160">
        <f>'Calculations for 2021-22'!F57</f>
        <v>0</v>
      </c>
      <c r="E58" s="120" t="str">
        <f>'Calculations for 2021-22'!H57</f>
        <v>Cambridgeshire Fire</v>
      </c>
    </row>
    <row r="59" spans="2:5">
      <c r="B59" s="121" t="str">
        <f>'Calculations for 2021-22'!B58</f>
        <v>E5011</v>
      </c>
      <c r="C59" s="160" t="str">
        <f>'Calculations for 2021-22'!E58</f>
        <v>ILB</v>
      </c>
      <c r="D59" s="160" t="str">
        <f>'Calculations for 2021-22'!F58</f>
        <v>P1915</v>
      </c>
      <c r="E59" s="120" t="str">
        <f>'Calculations for 2021-22'!H58</f>
        <v>Camden</v>
      </c>
    </row>
    <row r="60" spans="2:5">
      <c r="B60" s="121" t="str">
        <f>'Calculations for 2021-22'!B59</f>
        <v>E3431</v>
      </c>
      <c r="C60" s="160" t="str">
        <f>'Calculations for 2021-22'!E59</f>
        <v>SD</v>
      </c>
      <c r="D60" s="160" t="str">
        <f>'Calculations for 2021-22'!F59</f>
        <v>P1902</v>
      </c>
      <c r="E60" s="120" t="str">
        <f>'Calculations for 2021-22'!H59</f>
        <v>Cannock Chase</v>
      </c>
    </row>
    <row r="61" spans="2:5">
      <c r="B61" s="121" t="str">
        <f>'Calculations for 2021-22'!B60</f>
        <v>E2232</v>
      </c>
      <c r="C61" s="160" t="str">
        <f>'Calculations for 2021-22'!E60</f>
        <v>SD</v>
      </c>
      <c r="D61" s="160">
        <f>'Calculations for 2021-22'!F60</f>
        <v>0</v>
      </c>
      <c r="E61" s="120" t="str">
        <f>'Calculations for 2021-22'!H60</f>
        <v>Canterbury</v>
      </c>
    </row>
    <row r="62" spans="2:5">
      <c r="B62" s="121" t="str">
        <f>'Calculations for 2021-22'!B61</f>
        <v>E0933</v>
      </c>
      <c r="C62" s="160" t="str">
        <f>'Calculations for 2021-22'!E61</f>
        <v>SD</v>
      </c>
      <c r="D62" s="160">
        <f>'Calculations for 2021-22'!F61</f>
        <v>0</v>
      </c>
      <c r="E62" s="120" t="str">
        <f>'Calculations for 2021-22'!H61</f>
        <v>Carlisle</v>
      </c>
    </row>
    <row r="63" spans="2:5">
      <c r="B63" s="121" t="str">
        <f>'Calculations for 2021-22'!B62</f>
        <v>E1534</v>
      </c>
      <c r="C63" s="160" t="str">
        <f>'Calculations for 2021-22'!E62</f>
        <v>SD</v>
      </c>
      <c r="D63" s="160">
        <f>'Calculations for 2021-22'!F62</f>
        <v>0</v>
      </c>
      <c r="E63" s="120" t="str">
        <f>'Calculations for 2021-22'!H62</f>
        <v>Castle Point</v>
      </c>
    </row>
    <row r="64" spans="2:5">
      <c r="B64" s="121" t="str">
        <f>'Calculations for 2021-22'!B63</f>
        <v>E0203</v>
      </c>
      <c r="C64" s="160" t="str">
        <f>'Calculations for 2021-22'!E63</f>
        <v>UNINFIR</v>
      </c>
      <c r="D64" s="160">
        <f>'Calculations for 2021-22'!F63</f>
        <v>0</v>
      </c>
      <c r="E64" s="120" t="str">
        <f>'Calculations for 2021-22'!H63</f>
        <v>Central Bedfordshire</v>
      </c>
    </row>
    <row r="65" spans="2:5">
      <c r="B65" s="121" t="str">
        <f>'Calculations for 2021-22'!B64</f>
        <v>E2432</v>
      </c>
      <c r="C65" s="160" t="str">
        <f>'Calculations for 2021-22'!E64</f>
        <v>SD</v>
      </c>
      <c r="D65" s="160" t="str">
        <f>'Calculations for 2021-22'!F64</f>
        <v>P1913</v>
      </c>
      <c r="E65" s="120" t="str">
        <f>'Calculations for 2021-22'!H64</f>
        <v>Charnwood</v>
      </c>
    </row>
    <row r="66" spans="2:5">
      <c r="B66" s="121" t="str">
        <f>'Calculations for 2021-22'!B65</f>
        <v>E1535</v>
      </c>
      <c r="C66" s="160" t="str">
        <f>'Calculations for 2021-22'!E65</f>
        <v>SD</v>
      </c>
      <c r="D66" s="160">
        <f>'Calculations for 2021-22'!F65</f>
        <v>0</v>
      </c>
      <c r="E66" s="120" t="str">
        <f>'Calculations for 2021-22'!H65</f>
        <v>Chelmsford</v>
      </c>
    </row>
    <row r="67" spans="2:5">
      <c r="B67" s="121" t="str">
        <f>'Calculations for 2021-22'!B66</f>
        <v>E1631</v>
      </c>
      <c r="C67" s="160" t="str">
        <f>'Calculations for 2021-22'!E66</f>
        <v>SD</v>
      </c>
      <c r="D67" s="160">
        <f>'Calculations for 2021-22'!F66</f>
        <v>0</v>
      </c>
      <c r="E67" s="120" t="str">
        <f>'Calculations for 2021-22'!H66</f>
        <v>Cheltenham</v>
      </c>
    </row>
    <row r="68" spans="2:5">
      <c r="B68" s="121" t="str">
        <f>'Calculations for 2021-22'!B67</f>
        <v>E3131</v>
      </c>
      <c r="C68" s="160" t="str">
        <f>'Calculations for 2021-22'!E67</f>
        <v>SD</v>
      </c>
      <c r="D68" s="160">
        <f>'Calculations for 2021-22'!F67</f>
        <v>0</v>
      </c>
      <c r="E68" s="120" t="str">
        <f>'Calculations for 2021-22'!H67</f>
        <v>Cherwell</v>
      </c>
    </row>
    <row r="69" spans="2:5">
      <c r="B69" s="121" t="str">
        <f>'Calculations for 2021-22'!B68</f>
        <v>E0603</v>
      </c>
      <c r="C69" s="160" t="str">
        <f>'Calculations for 2021-22'!E68</f>
        <v>UNINFIR</v>
      </c>
      <c r="D69" s="160">
        <f>'Calculations for 2021-22'!F68</f>
        <v>0</v>
      </c>
      <c r="E69" s="120" t="str">
        <f>'Calculations for 2021-22'!H68</f>
        <v>Cheshire East</v>
      </c>
    </row>
    <row r="70" spans="2:5">
      <c r="B70" s="121" t="str">
        <f>'Calculations for 2021-22'!B69</f>
        <v>E6106</v>
      </c>
      <c r="C70" s="160" t="str">
        <f>'Calculations for 2021-22'!E69</f>
        <v>SFIR</v>
      </c>
      <c r="D70" s="160">
        <f>'Calculations for 2021-22'!F69</f>
        <v>0</v>
      </c>
      <c r="E70" s="120" t="str">
        <f>'Calculations for 2021-22'!H69</f>
        <v>Cheshire Fire</v>
      </c>
    </row>
    <row r="71" spans="2:5">
      <c r="B71" s="121" t="str">
        <f>'Calculations for 2021-22'!B70</f>
        <v>E0604</v>
      </c>
      <c r="C71" s="160" t="str">
        <f>'Calculations for 2021-22'!E70</f>
        <v>UNINFIR</v>
      </c>
      <c r="D71" s="160">
        <f>'Calculations for 2021-22'!F70</f>
        <v>0</v>
      </c>
      <c r="E71" s="120" t="str">
        <f>'Calculations for 2021-22'!H70</f>
        <v>Cheshire West and Chester</v>
      </c>
    </row>
    <row r="72" spans="2:5">
      <c r="B72" s="121" t="str">
        <f>'Calculations for 2021-22'!B71</f>
        <v>E1033</v>
      </c>
      <c r="C72" s="160" t="str">
        <f>'Calculations for 2021-22'!E71</f>
        <v>SD</v>
      </c>
      <c r="D72" s="160">
        <f>'Calculations for 2021-22'!F71</f>
        <v>0</v>
      </c>
      <c r="E72" s="120" t="str">
        <f>'Calculations for 2021-22'!H71</f>
        <v>Chesterfield</v>
      </c>
    </row>
    <row r="73" spans="2:5">
      <c r="B73" s="121" t="str">
        <f>'Calculations for 2021-22'!B72</f>
        <v>E3833</v>
      </c>
      <c r="C73" s="160" t="str">
        <f>'Calculations for 2021-22'!E72</f>
        <v>SD</v>
      </c>
      <c r="D73" s="160" t="str">
        <f>'Calculations for 2021-22'!F72</f>
        <v>P1908</v>
      </c>
      <c r="E73" s="120" t="str">
        <f>'Calculations for 2021-22'!H72</f>
        <v>Chichester</v>
      </c>
    </row>
    <row r="74" spans="2:5">
      <c r="B74" s="121" t="str">
        <f>'Calculations for 2021-22'!B73</f>
        <v>E0432</v>
      </c>
      <c r="C74" s="160" t="str">
        <f>'Calculations for 2021-22'!E73</f>
        <v>SD</v>
      </c>
      <c r="D74" s="160" t="str">
        <f>'Calculations for 2021-22'!F73</f>
        <v>P1904</v>
      </c>
      <c r="E74" s="120" t="str">
        <f>'Calculations for 2021-22'!H73</f>
        <v>Chiltern</v>
      </c>
    </row>
    <row r="75" spans="2:5">
      <c r="B75" s="121" t="str">
        <f>'Calculations for 2021-22'!B74</f>
        <v>E2334</v>
      </c>
      <c r="C75" s="160" t="str">
        <f>'Calculations for 2021-22'!E74</f>
        <v>SD</v>
      </c>
      <c r="D75" s="160" t="str">
        <f>'Calculations for 2021-22'!F74</f>
        <v>P1909</v>
      </c>
      <c r="E75" s="120" t="str">
        <f>'Calculations for 2021-22'!H74</f>
        <v>Chorley</v>
      </c>
    </row>
    <row r="76" spans="2:5">
      <c r="B76" s="121" t="str">
        <f>'Calculations for 2021-22'!B75</f>
        <v>E5010</v>
      </c>
      <c r="C76" s="160" t="str">
        <f>'Calculations for 2021-22'!E75</f>
        <v>ILB</v>
      </c>
      <c r="D76" s="160" t="str">
        <f>'Calculations for 2021-22'!F75</f>
        <v>P1915</v>
      </c>
      <c r="E76" s="120" t="str">
        <f>'Calculations for 2021-22'!H75</f>
        <v>City of London</v>
      </c>
    </row>
    <row r="77" spans="2:5">
      <c r="B77" s="121" t="str">
        <f>'Calculations for 2021-22'!B76</f>
        <v>E6107</v>
      </c>
      <c r="C77" s="160" t="str">
        <f>'Calculations for 2021-22'!E76</f>
        <v>SFIR</v>
      </c>
      <c r="D77" s="160">
        <f>'Calculations for 2021-22'!F76</f>
        <v>0</v>
      </c>
      <c r="E77" s="120" t="str">
        <f>'Calculations for 2021-22'!H76</f>
        <v>Cleveland Fire Authority</v>
      </c>
    </row>
    <row r="78" spans="2:5">
      <c r="B78" s="121" t="str">
        <f>'Calculations for 2021-22'!B77</f>
        <v>E1536</v>
      </c>
      <c r="C78" s="160" t="str">
        <f>'Calculations for 2021-22'!E77</f>
        <v>SD</v>
      </c>
      <c r="D78" s="160">
        <f>'Calculations for 2021-22'!F77</f>
        <v>0</v>
      </c>
      <c r="E78" s="120" t="str">
        <f>'Calculations for 2021-22'!H77</f>
        <v>Colchester</v>
      </c>
    </row>
    <row r="79" spans="2:5">
      <c r="B79" s="121" t="str">
        <f>'Calculations for 2021-22'!B78</f>
        <v>E0934</v>
      </c>
      <c r="C79" s="160" t="str">
        <f>'Calculations for 2021-22'!E78</f>
        <v>SD</v>
      </c>
      <c r="D79" s="160">
        <f>'Calculations for 2021-22'!F78</f>
        <v>0</v>
      </c>
      <c r="E79" s="120" t="str">
        <f>'Calculations for 2021-22'!H78</f>
        <v>Copeland</v>
      </c>
    </row>
    <row r="80" spans="2:5">
      <c r="B80" s="121" t="str">
        <f>'Calculations for 2021-22'!B79</f>
        <v>E2831</v>
      </c>
      <c r="C80" s="160" t="str">
        <f>'Calculations for 2021-22'!E79</f>
        <v>SD</v>
      </c>
      <c r="D80" s="160" t="str">
        <f>'Calculations for 2021-22'!F79</f>
        <v>P1907</v>
      </c>
      <c r="E80" s="120" t="str">
        <f>'Calculations for 2021-22'!H79</f>
        <v>Corby</v>
      </c>
    </row>
    <row r="81" spans="2:5">
      <c r="B81" s="121" t="str">
        <f>'Calculations for 2021-22'!B80</f>
        <v>E0801</v>
      </c>
      <c r="C81" s="160" t="str">
        <f>'Calculations for 2021-22'!E80</f>
        <v>UNIFIR</v>
      </c>
      <c r="D81" s="160" t="str">
        <f>'Calculations for 2021-22'!F80</f>
        <v>P1705</v>
      </c>
      <c r="E81" s="120" t="str">
        <f>'Calculations for 2021-22'!H80</f>
        <v>Cornwall</v>
      </c>
    </row>
    <row r="82" spans="2:5">
      <c r="B82" s="121" t="str">
        <f>'Calculations for 2021-22'!B81</f>
        <v>E1632</v>
      </c>
      <c r="C82" s="160" t="str">
        <f>'Calculations for 2021-22'!E81</f>
        <v>SD</v>
      </c>
      <c r="D82" s="160">
        <f>'Calculations for 2021-22'!F81</f>
        <v>0</v>
      </c>
      <c r="E82" s="120" t="str">
        <f>'Calculations for 2021-22'!H81</f>
        <v>Cotswold</v>
      </c>
    </row>
    <row r="83" spans="2:5">
      <c r="B83" s="121" t="str">
        <f>'Calculations for 2021-22'!B83</f>
        <v>E4602</v>
      </c>
      <c r="C83" s="160" t="str">
        <f>'Calculations for 2021-22'!E83</f>
        <v>MD</v>
      </c>
      <c r="D83" s="160" t="str">
        <f>'Calculations for 2021-22'!F83</f>
        <v>P1703</v>
      </c>
      <c r="E83" s="120" t="str">
        <f>'Calculations for 2021-22'!H83</f>
        <v>Coventry</v>
      </c>
    </row>
    <row r="84" spans="2:5">
      <c r="B84" s="121" t="str">
        <f>'Calculations for 2021-22'!B84</f>
        <v>E2731</v>
      </c>
      <c r="C84" s="160" t="str">
        <f>'Calculations for 2021-22'!E84</f>
        <v>SD</v>
      </c>
      <c r="D84" s="160" t="str">
        <f>'Calculations for 2021-22'!F84</f>
        <v>P1912</v>
      </c>
      <c r="E84" s="120" t="str">
        <f>'Calculations for 2021-22'!H84</f>
        <v>Craven</v>
      </c>
    </row>
    <row r="85" spans="2:5">
      <c r="B85" s="121" t="str">
        <f>'Calculations for 2021-22'!B85</f>
        <v>E3834</v>
      </c>
      <c r="C85" s="160" t="str">
        <f>'Calculations for 2021-22'!E85</f>
        <v>SD</v>
      </c>
      <c r="D85" s="160" t="str">
        <f>'Calculations for 2021-22'!F85</f>
        <v>P1908</v>
      </c>
      <c r="E85" s="120" t="str">
        <f>'Calculations for 2021-22'!H85</f>
        <v>Crawley</v>
      </c>
    </row>
    <row r="86" spans="2:5">
      <c r="B86" s="121" t="str">
        <f>'Calculations for 2021-22'!B86</f>
        <v>E5035</v>
      </c>
      <c r="C86" s="160" t="str">
        <f>'Calculations for 2021-22'!E86</f>
        <v>OLB</v>
      </c>
      <c r="D86" s="160" t="str">
        <f>'Calculations for 2021-22'!F86</f>
        <v>P1915</v>
      </c>
      <c r="E86" s="120" t="str">
        <f>'Calculations for 2021-22'!H86</f>
        <v>Croydon</v>
      </c>
    </row>
    <row r="87" spans="2:5">
      <c r="B87" s="121" t="str">
        <f>'Calculations for 2021-22'!B87</f>
        <v>E0920</v>
      </c>
      <c r="C87" s="160" t="str">
        <f>'Calculations for 2021-22'!E87</f>
        <v>SCFIR</v>
      </c>
      <c r="D87" s="160">
        <f>'Calculations for 2021-22'!F87</f>
        <v>0</v>
      </c>
      <c r="E87" s="120" t="str">
        <f>'Calculations for 2021-22'!H87</f>
        <v>Cumbria</v>
      </c>
    </row>
    <row r="88" spans="2:5">
      <c r="B88" s="121" t="str">
        <f>'Calculations for 2021-22'!B88</f>
        <v>E1932</v>
      </c>
      <c r="C88" s="160" t="str">
        <f>'Calculations for 2021-22'!E88</f>
        <v>SD</v>
      </c>
      <c r="D88" s="160" t="str">
        <f>'Calculations for 2021-22'!F88</f>
        <v>P1905</v>
      </c>
      <c r="E88" s="120" t="str">
        <f>'Calculations for 2021-22'!H88</f>
        <v>Dacorum</v>
      </c>
    </row>
    <row r="89" spans="2:5">
      <c r="B89" s="121" t="str">
        <f>'Calculations for 2021-22'!B89</f>
        <v>E1301</v>
      </c>
      <c r="C89" s="160" t="str">
        <f>'Calculations for 2021-22'!E89</f>
        <v>UNINFIR</v>
      </c>
      <c r="D89" s="160">
        <f>'Calculations for 2021-22'!F89</f>
        <v>0</v>
      </c>
      <c r="E89" s="120" t="str">
        <f>'Calculations for 2021-22'!H89</f>
        <v>Darlington</v>
      </c>
    </row>
    <row r="90" spans="2:5">
      <c r="B90" s="121" t="str">
        <f>'Calculations for 2021-22'!B90</f>
        <v>E2233</v>
      </c>
      <c r="C90" s="160" t="str">
        <f>'Calculations for 2021-22'!E90</f>
        <v>SD</v>
      </c>
      <c r="D90" s="160">
        <f>'Calculations for 2021-22'!F90</f>
        <v>0</v>
      </c>
      <c r="E90" s="120" t="str">
        <f>'Calculations for 2021-22'!H90</f>
        <v>Dartford</v>
      </c>
    </row>
    <row r="91" spans="2:5">
      <c r="B91" s="121" t="str">
        <f>'Calculations for 2021-22'!B91</f>
        <v>E2832</v>
      </c>
      <c r="C91" s="160" t="str">
        <f>'Calculations for 2021-22'!E91</f>
        <v>SD</v>
      </c>
      <c r="D91" s="160" t="str">
        <f>'Calculations for 2021-22'!F91</f>
        <v>P1907</v>
      </c>
      <c r="E91" s="120" t="str">
        <f>'Calculations for 2021-22'!H91</f>
        <v>Daventry</v>
      </c>
    </row>
    <row r="92" spans="2:5">
      <c r="B92" s="121" t="str">
        <f>'Calculations for 2021-22'!B92</f>
        <v>E1001</v>
      </c>
      <c r="C92" s="160" t="str">
        <f>'Calculations for 2021-22'!E92</f>
        <v>UNINFIR</v>
      </c>
      <c r="D92" s="160">
        <f>'Calculations for 2021-22'!F92</f>
        <v>0</v>
      </c>
      <c r="E92" s="120" t="str">
        <f>'Calculations for 2021-22'!H92</f>
        <v>Derby</v>
      </c>
    </row>
    <row r="93" spans="2:5">
      <c r="B93" s="121" t="str">
        <f>'Calculations for 2021-22'!B93</f>
        <v>E1021</v>
      </c>
      <c r="C93" s="160" t="str">
        <f>'Calculations for 2021-22'!E93</f>
        <v>SCNFIR</v>
      </c>
      <c r="D93" s="160">
        <f>'Calculations for 2021-22'!F93</f>
        <v>0</v>
      </c>
      <c r="E93" s="120" t="str">
        <f>'Calculations for 2021-22'!H93</f>
        <v>Derbyshire</v>
      </c>
    </row>
    <row r="94" spans="2:5">
      <c r="B94" s="121" t="str">
        <f>'Calculations for 2021-22'!B94</f>
        <v>E1035</v>
      </c>
      <c r="C94" s="160" t="str">
        <f>'Calculations for 2021-22'!E94</f>
        <v>SD</v>
      </c>
      <c r="D94" s="160">
        <f>'Calculations for 2021-22'!F94</f>
        <v>0</v>
      </c>
      <c r="E94" s="120" t="str">
        <f>'Calculations for 2021-22'!H94</f>
        <v>Derbyshire Dales</v>
      </c>
    </row>
    <row r="95" spans="2:5">
      <c r="B95" s="121" t="str">
        <f>'Calculations for 2021-22'!B95</f>
        <v>E6110</v>
      </c>
      <c r="C95" s="160" t="str">
        <f>'Calculations for 2021-22'!E95</f>
        <v>SFIR</v>
      </c>
      <c r="D95" s="160">
        <f>'Calculations for 2021-22'!F95</f>
        <v>0</v>
      </c>
      <c r="E95" s="120" t="str">
        <f>'Calculations for 2021-22'!H95</f>
        <v>Derbyshire Fire</v>
      </c>
    </row>
    <row r="96" spans="2:5">
      <c r="B96" s="121" t="str">
        <f>'Calculations for 2021-22'!B96</f>
        <v>E1121</v>
      </c>
      <c r="C96" s="160" t="str">
        <f>'Calculations for 2021-22'!E96</f>
        <v>SCNFIR</v>
      </c>
      <c r="D96" s="160">
        <f>'Calculations for 2021-22'!F96</f>
        <v>0</v>
      </c>
      <c r="E96" s="120" t="str">
        <f>'Calculations for 2021-22'!H96</f>
        <v>Devon</v>
      </c>
    </row>
    <row r="97" spans="2:5">
      <c r="B97" s="121" t="str">
        <f>'Calculations for 2021-22'!B97</f>
        <v>E6161</v>
      </c>
      <c r="C97" s="160" t="str">
        <f>'Calculations for 2021-22'!E97</f>
        <v>SFIR</v>
      </c>
      <c r="D97" s="160">
        <f>'Calculations for 2021-22'!F97</f>
        <v>0</v>
      </c>
      <c r="E97" s="120" t="str">
        <f>'Calculations for 2021-22'!H97</f>
        <v>Devon &amp; Somerset Fire</v>
      </c>
    </row>
    <row r="98" spans="2:5">
      <c r="B98" s="121" t="str">
        <f>'Calculations for 2021-22'!B98</f>
        <v>E4402</v>
      </c>
      <c r="C98" s="160" t="str">
        <f>'Calculations for 2021-22'!E98</f>
        <v>MD</v>
      </c>
      <c r="D98" s="160">
        <f>'Calculations for 2021-22'!F98</f>
        <v>0</v>
      </c>
      <c r="E98" s="120" t="str">
        <f>'Calculations for 2021-22'!H98</f>
        <v>Doncaster</v>
      </c>
    </row>
    <row r="99" spans="2:5">
      <c r="B99" s="121" t="str">
        <f>'Calculations for 2021-22'!B100</f>
        <v>E6162</v>
      </c>
      <c r="C99" s="160" t="str">
        <f>'Calculations for 2021-22'!E100</f>
        <v>SFIR</v>
      </c>
      <c r="D99" s="160">
        <f>'Calculations for 2021-22'!F100</f>
        <v>0</v>
      </c>
      <c r="E99" s="120" t="str">
        <f>'Calculations for 2021-22'!H100</f>
        <v>Dorset &amp; Wiltshire Fire</v>
      </c>
    </row>
    <row r="100" spans="2:5">
      <c r="B100" s="121" t="str">
        <f>'Calculations for 2021-22'!B99</f>
        <v>E1203</v>
      </c>
      <c r="C100" s="160" t="str">
        <f>'Calculations for 2021-22'!E99</f>
        <v>UNINFIR</v>
      </c>
      <c r="D100" s="160">
        <f>'Calculations for 2021-22'!F99</f>
        <v>0</v>
      </c>
      <c r="E100" s="120" t="str">
        <f>'Calculations for 2021-22'!H99</f>
        <v>Dorset Council</v>
      </c>
    </row>
    <row r="101" spans="2:5">
      <c r="B101" s="121" t="str">
        <f>'Calculations for 2021-22'!B101</f>
        <v>E2234</v>
      </c>
      <c r="C101" s="160" t="str">
        <f>'Calculations for 2021-22'!E101</f>
        <v>SD</v>
      </c>
      <c r="D101" s="160">
        <f>'Calculations for 2021-22'!F101</f>
        <v>0</v>
      </c>
      <c r="E101" s="120" t="str">
        <f>'Calculations for 2021-22'!H101</f>
        <v>Dover</v>
      </c>
    </row>
    <row r="102" spans="2:5">
      <c r="B102" s="121" t="str">
        <f>'Calculations for 2021-22'!B102</f>
        <v>E4603</v>
      </c>
      <c r="C102" s="160" t="str">
        <f>'Calculations for 2021-22'!E102</f>
        <v>MD</v>
      </c>
      <c r="D102" s="160" t="str">
        <f>'Calculations for 2021-22'!F102</f>
        <v>P1703</v>
      </c>
      <c r="E102" s="120" t="str">
        <f>'Calculations for 2021-22'!H102</f>
        <v>Dudley</v>
      </c>
    </row>
    <row r="103" spans="2:5">
      <c r="B103" s="121" t="str">
        <f>'Calculations for 2021-22'!B82</f>
        <v>E1302</v>
      </c>
      <c r="C103" s="160" t="str">
        <f>'Calculations for 2021-22'!E82</f>
        <v>UNINFIR</v>
      </c>
      <c r="D103" s="160">
        <f>'Calculations for 2021-22'!F82</f>
        <v>0</v>
      </c>
      <c r="E103" s="120" t="str">
        <f>'Calculations for 2021-22'!H82</f>
        <v>Durham</v>
      </c>
    </row>
    <row r="104" spans="2:5">
      <c r="B104" s="121" t="str">
        <f>'Calculations for 2021-22'!B103</f>
        <v>E6113</v>
      </c>
      <c r="C104" s="160" t="str">
        <f>'Calculations for 2021-22'!E103</f>
        <v>SFIR</v>
      </c>
      <c r="D104" s="160">
        <f>'Calculations for 2021-22'!F103</f>
        <v>0</v>
      </c>
      <c r="E104" s="120" t="str">
        <f>'Calculations for 2021-22'!H103</f>
        <v>Durham Fire</v>
      </c>
    </row>
    <row r="105" spans="2:5">
      <c r="B105" s="121" t="str">
        <f>'Calculations for 2021-22'!B104</f>
        <v>E5036</v>
      </c>
      <c r="C105" s="160" t="str">
        <f>'Calculations for 2021-22'!E104</f>
        <v>OLB</v>
      </c>
      <c r="D105" s="160" t="str">
        <f>'Calculations for 2021-22'!F104</f>
        <v>P1915</v>
      </c>
      <c r="E105" s="120" t="str">
        <f>'Calculations for 2021-22'!H104</f>
        <v>Ealing</v>
      </c>
    </row>
    <row r="106" spans="2:5">
      <c r="B106" s="121" t="str">
        <f>'Calculations for 2021-22'!B105</f>
        <v>E0532</v>
      </c>
      <c r="C106" s="160" t="str">
        <f>'Calculations for 2021-22'!E105</f>
        <v>SD</v>
      </c>
      <c r="D106" s="160">
        <f>'Calculations for 2021-22'!F105</f>
        <v>0</v>
      </c>
      <c r="E106" s="120" t="str">
        <f>'Calculations for 2021-22'!H105</f>
        <v>East Cambridgeshire</v>
      </c>
    </row>
    <row r="107" spans="2:5">
      <c r="B107" s="121" t="str">
        <f>'Calculations for 2021-22'!B106</f>
        <v>E1131</v>
      </c>
      <c r="C107" s="160" t="str">
        <f>'Calculations for 2021-22'!E106</f>
        <v>SD</v>
      </c>
      <c r="D107" s="160">
        <f>'Calculations for 2021-22'!F106</f>
        <v>0</v>
      </c>
      <c r="E107" s="120" t="str">
        <f>'Calculations for 2021-22'!H106</f>
        <v>East Devon</v>
      </c>
    </row>
    <row r="108" spans="2:5">
      <c r="B108" s="121" t="str">
        <f>'Calculations for 2021-22'!B107</f>
        <v>E1732</v>
      </c>
      <c r="C108" s="160" t="str">
        <f>'Calculations for 2021-22'!E107</f>
        <v>SD</v>
      </c>
      <c r="D108" s="160">
        <f>'Calculations for 2021-22'!F107</f>
        <v>0</v>
      </c>
      <c r="E108" s="120" t="str">
        <f>'Calculations for 2021-22'!H107</f>
        <v>East Hampshire</v>
      </c>
    </row>
    <row r="109" spans="2:5">
      <c r="B109" s="121" t="str">
        <f>'Calculations for 2021-22'!B108</f>
        <v>E1933</v>
      </c>
      <c r="C109" s="160" t="str">
        <f>'Calculations for 2021-22'!E108</f>
        <v>SD</v>
      </c>
      <c r="D109" s="160" t="str">
        <f>'Calculations for 2021-22'!F108</f>
        <v>P1905</v>
      </c>
      <c r="E109" s="120" t="str">
        <f>'Calculations for 2021-22'!H108</f>
        <v>East Hertfordshire</v>
      </c>
    </row>
    <row r="110" spans="2:5">
      <c r="B110" s="121" t="str">
        <f>'Calculations for 2021-22'!B109</f>
        <v>E2532</v>
      </c>
      <c r="C110" s="160" t="str">
        <f>'Calculations for 2021-22'!E109</f>
        <v>SD</v>
      </c>
      <c r="D110" s="160">
        <f>'Calculations for 2021-22'!F109</f>
        <v>0</v>
      </c>
      <c r="E110" s="120" t="str">
        <f>'Calculations for 2021-22'!H109</f>
        <v>East Lindsey</v>
      </c>
    </row>
    <row r="111" spans="2:5">
      <c r="B111" s="121" t="str">
        <f>'Calculations for 2021-22'!B110</f>
        <v>E2833</v>
      </c>
      <c r="C111" s="160" t="str">
        <f>'Calculations for 2021-22'!E110</f>
        <v>SD</v>
      </c>
      <c r="D111" s="160" t="str">
        <f>'Calculations for 2021-22'!F110</f>
        <v>P1907</v>
      </c>
      <c r="E111" s="120" t="str">
        <f>'Calculations for 2021-22'!H110</f>
        <v>East Northamptonshire</v>
      </c>
    </row>
    <row r="112" spans="2:5">
      <c r="B112" s="121" t="str">
        <f>'Calculations for 2021-22'!B111</f>
        <v>E2001</v>
      </c>
      <c r="C112" s="160" t="str">
        <f>'Calculations for 2021-22'!E111</f>
        <v>UNINFIR</v>
      </c>
      <c r="D112" s="160">
        <f>'Calculations for 2021-22'!F111</f>
        <v>0</v>
      </c>
      <c r="E112" s="120" t="str">
        <f>'Calculations for 2021-22'!H111</f>
        <v>East Riding of Yorkshire</v>
      </c>
    </row>
    <row r="113" spans="2:5">
      <c r="B113" s="121" t="str">
        <f>'Calculations for 2021-22'!B112</f>
        <v>E3432</v>
      </c>
      <c r="C113" s="160" t="str">
        <f>'Calculations for 2021-22'!E112</f>
        <v>SD</v>
      </c>
      <c r="D113" s="160" t="str">
        <f>'Calculations for 2021-22'!F112</f>
        <v>P1902</v>
      </c>
      <c r="E113" s="120" t="str">
        <f>'Calculations for 2021-22'!H112</f>
        <v>East Staffordshire</v>
      </c>
    </row>
    <row r="114" spans="2:5">
      <c r="B114" s="121" t="str">
        <f>'Calculations for 2021-22'!B113</f>
        <v>E3538</v>
      </c>
      <c r="C114" s="160" t="str">
        <f>'Calculations for 2021-22'!E113</f>
        <v>SD</v>
      </c>
      <c r="D114" s="160">
        <f>'Calculations for 2021-22'!F113</f>
        <v>0</v>
      </c>
      <c r="E114" s="120" t="str">
        <f>'Calculations for 2021-22'!H113</f>
        <v>East Suffolk</v>
      </c>
    </row>
    <row r="115" spans="2:5">
      <c r="B115" s="121" t="str">
        <f>'Calculations for 2021-22'!B114</f>
        <v>E1421</v>
      </c>
      <c r="C115" s="160" t="str">
        <f>'Calculations for 2021-22'!E114</f>
        <v>SCNFIR</v>
      </c>
      <c r="D115" s="160" t="str">
        <f>'Calculations for 2021-22'!F114</f>
        <v>P1914</v>
      </c>
      <c r="E115" s="120" t="str">
        <f>'Calculations for 2021-22'!H114</f>
        <v>East Sussex</v>
      </c>
    </row>
    <row r="116" spans="2:5">
      <c r="B116" s="121" t="str">
        <f>'Calculations for 2021-22'!B115</f>
        <v>E6114</v>
      </c>
      <c r="C116" s="160" t="str">
        <f>'Calculations for 2021-22'!E115</f>
        <v>SFIR</v>
      </c>
      <c r="D116" s="160" t="str">
        <f>'Calculations for 2021-22'!F115</f>
        <v>P1914</v>
      </c>
      <c r="E116" s="120" t="str">
        <f>'Calculations for 2021-22'!H115</f>
        <v>East Sussex Fire</v>
      </c>
    </row>
    <row r="117" spans="2:5">
      <c r="B117" s="121" t="str">
        <f>'Calculations for 2021-22'!B116</f>
        <v>E1432</v>
      </c>
      <c r="C117" s="160" t="str">
        <f>'Calculations for 2021-22'!E116</f>
        <v>SD</v>
      </c>
      <c r="D117" s="160" t="str">
        <f>'Calculations for 2021-22'!F116</f>
        <v>P1914</v>
      </c>
      <c r="E117" s="120" t="str">
        <f>'Calculations for 2021-22'!H116</f>
        <v>Eastbourne</v>
      </c>
    </row>
    <row r="118" spans="2:5">
      <c r="B118" s="121" t="str">
        <f>'Calculations for 2021-22'!B117</f>
        <v>E1733</v>
      </c>
      <c r="C118" s="160" t="str">
        <f>'Calculations for 2021-22'!E117</f>
        <v>SD</v>
      </c>
      <c r="D118" s="160">
        <f>'Calculations for 2021-22'!F117</f>
        <v>0</v>
      </c>
      <c r="E118" s="120" t="str">
        <f>'Calculations for 2021-22'!H117</f>
        <v>Eastleigh</v>
      </c>
    </row>
    <row r="119" spans="2:5">
      <c r="B119" s="121" t="str">
        <f>'Calculations for 2021-22'!B118</f>
        <v>E0935</v>
      </c>
      <c r="C119" s="160" t="str">
        <f>'Calculations for 2021-22'!E118</f>
        <v>SD</v>
      </c>
      <c r="D119" s="160">
        <f>'Calculations for 2021-22'!F118</f>
        <v>0</v>
      </c>
      <c r="E119" s="120" t="str">
        <f>'Calculations for 2021-22'!H118</f>
        <v>Eden</v>
      </c>
    </row>
    <row r="120" spans="2:5">
      <c r="B120" s="121" t="str">
        <f>'Calculations for 2021-22'!B119</f>
        <v>E3631</v>
      </c>
      <c r="C120" s="160" t="str">
        <f>'Calculations for 2021-22'!E119</f>
        <v>SD</v>
      </c>
      <c r="D120" s="160">
        <f>'Calculations for 2021-22'!F119</f>
        <v>0</v>
      </c>
      <c r="E120" s="120" t="str">
        <f>'Calculations for 2021-22'!H119</f>
        <v>Elmbridge</v>
      </c>
    </row>
    <row r="121" spans="2:5">
      <c r="B121" s="121" t="str">
        <f>'Calculations for 2021-22'!B120</f>
        <v>E5037</v>
      </c>
      <c r="C121" s="160" t="str">
        <f>'Calculations for 2021-22'!E120</f>
        <v>OLB</v>
      </c>
      <c r="D121" s="160" t="str">
        <f>'Calculations for 2021-22'!F120</f>
        <v>P1915</v>
      </c>
      <c r="E121" s="120" t="str">
        <f>'Calculations for 2021-22'!H120</f>
        <v>Enfield</v>
      </c>
    </row>
    <row r="122" spans="2:5">
      <c r="B122" s="121" t="str">
        <f>'Calculations for 2021-22'!B121</f>
        <v>E1537</v>
      </c>
      <c r="C122" s="160" t="str">
        <f>'Calculations for 2021-22'!E121</f>
        <v>SD</v>
      </c>
      <c r="D122" s="160">
        <f>'Calculations for 2021-22'!F121</f>
        <v>0</v>
      </c>
      <c r="E122" s="120" t="str">
        <f>'Calculations for 2021-22'!H121</f>
        <v>Epping Forest</v>
      </c>
    </row>
    <row r="123" spans="2:5">
      <c r="B123" s="121" t="str">
        <f>'Calculations for 2021-22'!B122</f>
        <v>E3632</v>
      </c>
      <c r="C123" s="160" t="str">
        <f>'Calculations for 2021-22'!E122</f>
        <v>SD</v>
      </c>
      <c r="D123" s="160">
        <f>'Calculations for 2021-22'!F122</f>
        <v>0</v>
      </c>
      <c r="E123" s="120" t="str">
        <f>'Calculations for 2021-22'!H122</f>
        <v>Epsom and Ewell</v>
      </c>
    </row>
    <row r="124" spans="2:5">
      <c r="B124" s="121" t="str">
        <f>'Calculations for 2021-22'!B123</f>
        <v>E1036</v>
      </c>
      <c r="C124" s="160" t="str">
        <f>'Calculations for 2021-22'!E123</f>
        <v>SD</v>
      </c>
      <c r="D124" s="160">
        <f>'Calculations for 2021-22'!F123</f>
        <v>0</v>
      </c>
      <c r="E124" s="120" t="str">
        <f>'Calculations for 2021-22'!H123</f>
        <v>Erewash</v>
      </c>
    </row>
    <row r="125" spans="2:5">
      <c r="B125" s="121" t="str">
        <f>'Calculations for 2021-22'!B124</f>
        <v>E1521</v>
      </c>
      <c r="C125" s="160" t="str">
        <f>'Calculations for 2021-22'!E124</f>
        <v>SCNFIR</v>
      </c>
      <c r="D125" s="160">
        <f>'Calculations for 2021-22'!F124</f>
        <v>0</v>
      </c>
      <c r="E125" s="120" t="str">
        <f>'Calculations for 2021-22'!H124</f>
        <v>Essex</v>
      </c>
    </row>
    <row r="126" spans="2:5">
      <c r="B126" s="121" t="str">
        <f>'Calculations for 2021-22'!B125</f>
        <v>E6115</v>
      </c>
      <c r="C126" s="160" t="str">
        <f>'Calculations for 2021-22'!E125</f>
        <v>SFIR</v>
      </c>
      <c r="D126" s="160">
        <f>'Calculations for 2021-22'!F125</f>
        <v>0</v>
      </c>
      <c r="E126" s="120" t="str">
        <f>'Calculations for 2021-22'!H125</f>
        <v>Essex Fire</v>
      </c>
    </row>
    <row r="127" spans="2:5">
      <c r="B127" s="121" t="str">
        <f>'Calculations for 2021-22'!B126</f>
        <v>E1132</v>
      </c>
      <c r="C127" s="160" t="str">
        <f>'Calculations for 2021-22'!E126</f>
        <v>SD</v>
      </c>
      <c r="D127" s="160">
        <f>'Calculations for 2021-22'!F126</f>
        <v>0</v>
      </c>
      <c r="E127" s="120" t="str">
        <f>'Calculations for 2021-22'!H126</f>
        <v>Exeter</v>
      </c>
    </row>
    <row r="128" spans="2:5">
      <c r="B128" s="121" t="str">
        <f>'Calculations for 2021-22'!B127</f>
        <v>E1734</v>
      </c>
      <c r="C128" s="160" t="str">
        <f>'Calculations for 2021-22'!E127</f>
        <v>SD</v>
      </c>
      <c r="D128" s="160">
        <f>'Calculations for 2021-22'!F127</f>
        <v>0</v>
      </c>
      <c r="E128" s="120" t="str">
        <f>'Calculations for 2021-22'!H127</f>
        <v>Fareham</v>
      </c>
    </row>
    <row r="129" spans="2:5">
      <c r="B129" s="121" t="str">
        <f>'Calculations for 2021-22'!B128</f>
        <v>E0533</v>
      </c>
      <c r="C129" s="160" t="str">
        <f>'Calculations for 2021-22'!E128</f>
        <v>SD</v>
      </c>
      <c r="D129" s="160">
        <f>'Calculations for 2021-22'!F128</f>
        <v>0</v>
      </c>
      <c r="E129" s="120" t="str">
        <f>'Calculations for 2021-22'!H128</f>
        <v>Fenland</v>
      </c>
    </row>
    <row r="130" spans="2:5">
      <c r="B130" s="121" t="str">
        <f>'Calculations for 2021-22'!B277</f>
        <v>E2240</v>
      </c>
      <c r="C130" s="160" t="str">
        <f>'Calculations for 2021-22'!E277</f>
        <v>SD</v>
      </c>
      <c r="D130" s="160">
        <f>'Calculations for 2021-22'!F277</f>
        <v>0</v>
      </c>
      <c r="E130" s="120" t="str">
        <f>'Calculations for 2021-22'!H277</f>
        <v>Folkestone and Hythe**</v>
      </c>
    </row>
    <row r="131" spans="2:5">
      <c r="B131" s="121" t="str">
        <f>'Calculations for 2021-22'!B129</f>
        <v>E1633</v>
      </c>
      <c r="C131" s="160" t="str">
        <f>'Calculations for 2021-22'!E129</f>
        <v>SD</v>
      </c>
      <c r="D131" s="160">
        <f>'Calculations for 2021-22'!F129</f>
        <v>0</v>
      </c>
      <c r="E131" s="120" t="str">
        <f>'Calculations for 2021-22'!H129</f>
        <v>Forest of Dean</v>
      </c>
    </row>
    <row r="132" spans="2:5">
      <c r="B132" s="121" t="str">
        <f>'Calculations for 2021-22'!B130</f>
        <v>E2335</v>
      </c>
      <c r="C132" s="160" t="str">
        <f>'Calculations for 2021-22'!E130</f>
        <v>SD</v>
      </c>
      <c r="D132" s="160" t="str">
        <f>'Calculations for 2021-22'!F130</f>
        <v>P1909</v>
      </c>
      <c r="E132" s="120" t="str">
        <f>'Calculations for 2021-22'!H130</f>
        <v>Fylde</v>
      </c>
    </row>
    <row r="133" spans="2:5">
      <c r="B133" s="121" t="str">
        <f>'Calculations for 2021-22'!B131</f>
        <v>E4501</v>
      </c>
      <c r="C133" s="160" t="str">
        <f>'Calculations for 2021-22'!E131</f>
        <v>MD</v>
      </c>
      <c r="D133" s="160">
        <f>'Calculations for 2021-22'!F131</f>
        <v>0</v>
      </c>
      <c r="E133" s="120" t="str">
        <f>'Calculations for 2021-22'!H131</f>
        <v>Gateshead</v>
      </c>
    </row>
    <row r="134" spans="2:5">
      <c r="B134" s="121" t="str">
        <f>'Calculations for 2021-22'!B132</f>
        <v>E3034</v>
      </c>
      <c r="C134" s="160" t="str">
        <f>'Calculations for 2021-22'!E132</f>
        <v>SD</v>
      </c>
      <c r="D134" s="160">
        <f>'Calculations for 2021-22'!F132</f>
        <v>0</v>
      </c>
      <c r="E134" s="120" t="str">
        <f>'Calculations for 2021-22'!H132</f>
        <v>Gedling</v>
      </c>
    </row>
    <row r="135" spans="2:5">
      <c r="B135" s="121" t="str">
        <f>'Calculations for 2021-22'!B133</f>
        <v>E1634</v>
      </c>
      <c r="C135" s="160" t="str">
        <f>'Calculations for 2021-22'!E133</f>
        <v>SD</v>
      </c>
      <c r="D135" s="160">
        <f>'Calculations for 2021-22'!F133</f>
        <v>0</v>
      </c>
      <c r="E135" s="120" t="str">
        <f>'Calculations for 2021-22'!H133</f>
        <v>Gloucester</v>
      </c>
    </row>
    <row r="136" spans="2:5">
      <c r="B136" s="121" t="str">
        <f>'Calculations for 2021-22'!B134</f>
        <v>E1620</v>
      </c>
      <c r="C136" s="160" t="str">
        <f>'Calculations for 2021-22'!E134</f>
        <v>SCFIR</v>
      </c>
      <c r="D136" s="160">
        <f>'Calculations for 2021-22'!F134</f>
        <v>0</v>
      </c>
      <c r="E136" s="120" t="str">
        <f>'Calculations for 2021-22'!H134</f>
        <v>Gloucestershire</v>
      </c>
    </row>
    <row r="137" spans="2:5">
      <c r="B137" s="121" t="str">
        <f>'Calculations for 2021-22'!B135</f>
        <v>E1735</v>
      </c>
      <c r="C137" s="160" t="str">
        <f>'Calculations for 2021-22'!E135</f>
        <v>SD</v>
      </c>
      <c r="D137" s="160">
        <f>'Calculations for 2021-22'!F135</f>
        <v>0</v>
      </c>
      <c r="E137" s="120" t="str">
        <f>'Calculations for 2021-22'!H135</f>
        <v>Gosport</v>
      </c>
    </row>
    <row r="138" spans="2:5">
      <c r="B138" s="121" t="str">
        <f>'Calculations for 2021-22'!B136</f>
        <v>E2236</v>
      </c>
      <c r="C138" s="160" t="str">
        <f>'Calculations for 2021-22'!E136</f>
        <v>SD</v>
      </c>
      <c r="D138" s="160">
        <f>'Calculations for 2021-22'!F136</f>
        <v>0</v>
      </c>
      <c r="E138" s="120" t="str">
        <f>'Calculations for 2021-22'!H136</f>
        <v>Gravesham</v>
      </c>
    </row>
    <row r="139" spans="2:5">
      <c r="B139" s="121" t="str">
        <f>'Calculations for 2021-22'!B137</f>
        <v>E2633</v>
      </c>
      <c r="C139" s="160" t="str">
        <f>'Calculations for 2021-22'!E137</f>
        <v>SD</v>
      </c>
      <c r="D139" s="160" t="str">
        <f>'Calculations for 2021-22'!F137</f>
        <v>P1910</v>
      </c>
      <c r="E139" s="120" t="str">
        <f>'Calculations for 2021-22'!H137</f>
        <v>Great Yarmouth</v>
      </c>
    </row>
    <row r="140" spans="2:5">
      <c r="B140" s="121" t="str">
        <f>'Calculations for 2021-22'!B138</f>
        <v>E5100</v>
      </c>
      <c r="C140" s="160" t="str">
        <f>'Calculations for 2021-22'!E138</f>
        <v>GLA</v>
      </c>
      <c r="D140" s="160" t="str">
        <f>'Calculations for 2021-22'!F138</f>
        <v>P1915</v>
      </c>
      <c r="E140" s="120" t="str">
        <f>'Calculations for 2021-22'!H138</f>
        <v>Greater London Authority</v>
      </c>
    </row>
    <row r="141" spans="2:5">
      <c r="B141" s="121" t="str">
        <f>'Calculations for 2021-22'!B381</f>
        <v>E6348</v>
      </c>
      <c r="C141" s="160" t="str">
        <f>'Calculations for 2021-22'!E381</f>
        <v>CA</v>
      </c>
      <c r="D141" s="160" t="str">
        <f>'Calculations for 2021-22'!F381</f>
        <v>P1701</v>
      </c>
      <c r="E141" s="120" t="str">
        <f>'Calculations for 2021-22'!H381</f>
        <v>Greater Manchester Combined Authority</v>
      </c>
    </row>
    <row r="142" spans="2:5">
      <c r="B142" s="121" t="str">
        <f>'Calculations for 2021-22'!B139</f>
        <v>E5012</v>
      </c>
      <c r="C142" s="160" t="str">
        <f>'Calculations for 2021-22'!E139</f>
        <v>ILB</v>
      </c>
      <c r="D142" s="160" t="str">
        <f>'Calculations for 2021-22'!F139</f>
        <v>P1915</v>
      </c>
      <c r="E142" s="120" t="str">
        <f>'Calculations for 2021-22'!H139</f>
        <v>Greenwich</v>
      </c>
    </row>
    <row r="143" spans="2:5">
      <c r="B143" s="121" t="str">
        <f>'Calculations for 2021-22'!B140</f>
        <v>E3633</v>
      </c>
      <c r="C143" s="160" t="str">
        <f>'Calculations for 2021-22'!E140</f>
        <v>SD</v>
      </c>
      <c r="D143" s="160">
        <f>'Calculations for 2021-22'!F140</f>
        <v>0</v>
      </c>
      <c r="E143" s="120" t="str">
        <f>'Calculations for 2021-22'!H140</f>
        <v>Guildford</v>
      </c>
    </row>
    <row r="144" spans="2:5">
      <c r="B144" s="121" t="str">
        <f>'Calculations for 2021-22'!B141</f>
        <v>E5013</v>
      </c>
      <c r="C144" s="160" t="str">
        <f>'Calculations for 2021-22'!E141</f>
        <v>ILB</v>
      </c>
      <c r="D144" s="160" t="str">
        <f>'Calculations for 2021-22'!F141</f>
        <v>P1915</v>
      </c>
      <c r="E144" s="120" t="str">
        <f>'Calculations for 2021-22'!H141</f>
        <v>Hackney</v>
      </c>
    </row>
    <row r="145" spans="2:5">
      <c r="B145" s="121" t="str">
        <f>'Calculations for 2021-22'!B142</f>
        <v>E0601</v>
      </c>
      <c r="C145" s="160" t="str">
        <f>'Calculations for 2021-22'!E142</f>
        <v>UNINFIR</v>
      </c>
      <c r="D145" s="160" t="str">
        <f>'Calculations for 2021-22'!F142</f>
        <v>P1702</v>
      </c>
      <c r="E145" s="120" t="str">
        <f>'Calculations for 2021-22'!H142</f>
        <v>Halton</v>
      </c>
    </row>
    <row r="146" spans="2:5">
      <c r="B146" s="121" t="str">
        <f>'Calculations for 2021-22'!B143</f>
        <v>E2732</v>
      </c>
      <c r="C146" s="160" t="str">
        <f>'Calculations for 2021-22'!E143</f>
        <v>SD</v>
      </c>
      <c r="D146" s="160" t="str">
        <f>'Calculations for 2021-22'!F143</f>
        <v>P1912</v>
      </c>
      <c r="E146" s="120" t="str">
        <f>'Calculations for 2021-22'!H143</f>
        <v>Hambleton</v>
      </c>
    </row>
    <row r="147" spans="2:5">
      <c r="B147" s="121" t="str">
        <f>'Calculations for 2021-22'!B144</f>
        <v>E5014</v>
      </c>
      <c r="C147" s="160" t="str">
        <f>'Calculations for 2021-22'!E144</f>
        <v>ILB</v>
      </c>
      <c r="D147" s="160" t="str">
        <f>'Calculations for 2021-22'!F144</f>
        <v>P1915</v>
      </c>
      <c r="E147" s="120" t="str">
        <f>'Calculations for 2021-22'!H144</f>
        <v>Hammersmith and Fulham</v>
      </c>
    </row>
    <row r="148" spans="2:5">
      <c r="B148" s="121" t="str">
        <f>'Calculations for 2021-22'!B145</f>
        <v>E1721</v>
      </c>
      <c r="C148" s="160" t="str">
        <f>'Calculations for 2021-22'!E145</f>
        <v>SCNFIR</v>
      </c>
      <c r="D148" s="160">
        <f>'Calculations for 2021-22'!F145</f>
        <v>0</v>
      </c>
      <c r="E148" s="120" t="str">
        <f>'Calculations for 2021-22'!H145</f>
        <v>Hampshire</v>
      </c>
    </row>
    <row r="149" spans="2:5">
      <c r="B149" s="121" t="str">
        <f>'Calculations for 2021-22'!D386</f>
        <v>E6163</v>
      </c>
      <c r="C149" s="160" t="str">
        <f>'Calculations for 2021-22'!E386</f>
        <v>FIR</v>
      </c>
      <c r="D149" s="160">
        <f>'Calculations for 2021-22'!F386</f>
        <v>0</v>
      </c>
      <c r="E149" s="120" t="str">
        <f>'Calculations for 2021-22'!H386</f>
        <v>Hampshire and Isle of Wight Fire and Rescue</v>
      </c>
    </row>
    <row r="150" spans="2:5">
      <c r="B150" s="121" t="str">
        <f>'Calculations for 2021-22'!B146</f>
        <v>E6117</v>
      </c>
      <c r="C150" s="160" t="str">
        <f>'Calculations for 2021-22'!E146</f>
        <v>SFIR</v>
      </c>
      <c r="D150" s="160">
        <f>'Calculations for 2021-22'!F146</f>
        <v>0</v>
      </c>
      <c r="E150" s="120" t="str">
        <f>'Calculations for 2021-22'!H146</f>
        <v>Hampshire Fire</v>
      </c>
    </row>
    <row r="151" spans="2:5">
      <c r="B151" s="121" t="str">
        <f>'Calculations for 2021-22'!B147</f>
        <v>E2433</v>
      </c>
      <c r="C151" s="160" t="str">
        <f>'Calculations for 2021-22'!E147</f>
        <v>SD</v>
      </c>
      <c r="D151" s="160" t="str">
        <f>'Calculations for 2021-22'!F147</f>
        <v>P1913</v>
      </c>
      <c r="E151" s="120" t="str">
        <f>'Calculations for 2021-22'!H147</f>
        <v>Harborough</v>
      </c>
    </row>
    <row r="152" spans="2:5">
      <c r="B152" s="121" t="str">
        <f>'Calculations for 2021-22'!B148</f>
        <v>E5038</v>
      </c>
      <c r="C152" s="160" t="str">
        <f>'Calculations for 2021-22'!E148</f>
        <v>OLB</v>
      </c>
      <c r="D152" s="160" t="str">
        <f>'Calculations for 2021-22'!F148</f>
        <v>P1915</v>
      </c>
      <c r="E152" s="120" t="str">
        <f>'Calculations for 2021-22'!H148</f>
        <v>Haringey</v>
      </c>
    </row>
    <row r="153" spans="2:5">
      <c r="B153" s="121" t="str">
        <f>'Calculations for 2021-22'!B149</f>
        <v>E1538</v>
      </c>
      <c r="C153" s="160" t="str">
        <f>'Calculations for 2021-22'!E149</f>
        <v>SD</v>
      </c>
      <c r="D153" s="160">
        <f>'Calculations for 2021-22'!F149</f>
        <v>0</v>
      </c>
      <c r="E153" s="120" t="str">
        <f>'Calculations for 2021-22'!H149</f>
        <v>Harlow</v>
      </c>
    </row>
    <row r="154" spans="2:5">
      <c r="B154" s="121" t="str">
        <f>'Calculations for 2021-22'!B150</f>
        <v>E2753</v>
      </c>
      <c r="C154" s="160" t="str">
        <f>'Calculations for 2021-22'!E150</f>
        <v>SD</v>
      </c>
      <c r="D154" s="160" t="str">
        <f>'Calculations for 2021-22'!F150</f>
        <v>P1912</v>
      </c>
      <c r="E154" s="120" t="str">
        <f>'Calculations for 2021-22'!H150</f>
        <v>Harrogate</v>
      </c>
    </row>
    <row r="155" spans="2:5">
      <c r="B155" s="121" t="str">
        <f>'Calculations for 2021-22'!B151</f>
        <v>E5039</v>
      </c>
      <c r="C155" s="160" t="str">
        <f>'Calculations for 2021-22'!E151</f>
        <v>OLB</v>
      </c>
      <c r="D155" s="160" t="str">
        <f>'Calculations for 2021-22'!F151</f>
        <v>P1915</v>
      </c>
      <c r="E155" s="120" t="str">
        <f>'Calculations for 2021-22'!H151</f>
        <v>Harrow</v>
      </c>
    </row>
    <row r="156" spans="2:5">
      <c r="B156" s="121" t="str">
        <f>'Calculations for 2021-22'!B152</f>
        <v>E1736</v>
      </c>
      <c r="C156" s="160" t="str">
        <f>'Calculations for 2021-22'!E152</f>
        <v>SD</v>
      </c>
      <c r="D156" s="160">
        <f>'Calculations for 2021-22'!F152</f>
        <v>0</v>
      </c>
      <c r="E156" s="120" t="str">
        <f>'Calculations for 2021-22'!H152</f>
        <v>Hart</v>
      </c>
    </row>
    <row r="157" spans="2:5">
      <c r="B157" s="121" t="str">
        <f>'Calculations for 2021-22'!B153</f>
        <v>E0701</v>
      </c>
      <c r="C157" s="160" t="str">
        <f>'Calculations for 2021-22'!E153</f>
        <v>UNINFIR</v>
      </c>
      <c r="D157" s="160">
        <f>'Calculations for 2021-22'!F153</f>
        <v>0</v>
      </c>
      <c r="E157" s="120" t="str">
        <f>'Calculations for 2021-22'!H153</f>
        <v>Hartlepool</v>
      </c>
    </row>
    <row r="158" spans="2:5">
      <c r="B158" s="121" t="str">
        <f>'Calculations for 2021-22'!B154</f>
        <v>E1433</v>
      </c>
      <c r="C158" s="160" t="str">
        <f>'Calculations for 2021-22'!E154</f>
        <v>SD</v>
      </c>
      <c r="D158" s="160" t="str">
        <f>'Calculations for 2021-22'!F154</f>
        <v>P1914</v>
      </c>
      <c r="E158" s="120" t="str">
        <f>'Calculations for 2021-22'!H154</f>
        <v>Hastings</v>
      </c>
    </row>
    <row r="159" spans="2:5">
      <c r="B159" s="121" t="str">
        <f>'Calculations for 2021-22'!B155</f>
        <v>E1737</v>
      </c>
      <c r="C159" s="160" t="str">
        <f>'Calculations for 2021-22'!E155</f>
        <v>SD</v>
      </c>
      <c r="D159" s="160">
        <f>'Calculations for 2021-22'!F155</f>
        <v>0</v>
      </c>
      <c r="E159" s="120" t="str">
        <f>'Calculations for 2021-22'!H155</f>
        <v>Havant</v>
      </c>
    </row>
    <row r="160" spans="2:5">
      <c r="B160" s="121" t="str">
        <f>'Calculations for 2021-22'!B156</f>
        <v>E5040</v>
      </c>
      <c r="C160" s="160" t="str">
        <f>'Calculations for 2021-22'!E156</f>
        <v>OLB</v>
      </c>
      <c r="D160" s="160" t="str">
        <f>'Calculations for 2021-22'!F156</f>
        <v>P1915</v>
      </c>
      <c r="E160" s="120" t="str">
        <f>'Calculations for 2021-22'!H156</f>
        <v>Havering</v>
      </c>
    </row>
    <row r="161" spans="2:5">
      <c r="B161" s="121" t="str">
        <f>'Calculations for 2021-22'!B157</f>
        <v>E6118</v>
      </c>
      <c r="C161" s="160" t="str">
        <f>'Calculations for 2021-22'!E157</f>
        <v>SFIR</v>
      </c>
      <c r="D161" s="160">
        <f>'Calculations for 2021-22'!F157</f>
        <v>0</v>
      </c>
      <c r="E161" s="120" t="str">
        <f>'Calculations for 2021-22'!H157</f>
        <v>Hereford and Worcester Fire</v>
      </c>
    </row>
    <row r="162" spans="2:5">
      <c r="B162" s="121" t="str">
        <f>'Calculations for 2021-22'!B158</f>
        <v>E1801</v>
      </c>
      <c r="C162" s="160" t="str">
        <f>'Calculations for 2021-22'!E158</f>
        <v>UNINFIR</v>
      </c>
      <c r="D162" s="160">
        <f>'Calculations for 2021-22'!F158</f>
        <v>0</v>
      </c>
      <c r="E162" s="120" t="str">
        <f>'Calculations for 2021-22'!H158</f>
        <v>Herefordshire</v>
      </c>
    </row>
    <row r="163" spans="2:5">
      <c r="B163" s="121" t="str">
        <f>'Calculations for 2021-22'!B159</f>
        <v>E1920</v>
      </c>
      <c r="C163" s="160" t="str">
        <f>'Calculations for 2021-22'!E159</f>
        <v>SCFIR</v>
      </c>
      <c r="D163" s="160" t="str">
        <f>'Calculations for 2021-22'!F159</f>
        <v>P1905</v>
      </c>
      <c r="E163" s="120" t="str">
        <f>'Calculations for 2021-22'!H159</f>
        <v>Hertfordshire</v>
      </c>
    </row>
    <row r="164" spans="2:5">
      <c r="B164" s="121" t="str">
        <f>'Calculations for 2021-22'!B160</f>
        <v>E1934</v>
      </c>
      <c r="C164" s="160" t="str">
        <f>'Calculations for 2021-22'!E160</f>
        <v>SD</v>
      </c>
      <c r="D164" s="160" t="str">
        <f>'Calculations for 2021-22'!F160</f>
        <v>P1905</v>
      </c>
      <c r="E164" s="120" t="str">
        <f>'Calculations for 2021-22'!H160</f>
        <v>Hertsmere</v>
      </c>
    </row>
    <row r="165" spans="2:5">
      <c r="B165" s="121" t="str">
        <f>'Calculations for 2021-22'!B161</f>
        <v>E1037</v>
      </c>
      <c r="C165" s="160" t="str">
        <f>'Calculations for 2021-22'!E161</f>
        <v>SD</v>
      </c>
      <c r="D165" s="160">
        <f>'Calculations for 2021-22'!F161</f>
        <v>0</v>
      </c>
      <c r="E165" s="120" t="str">
        <f>'Calculations for 2021-22'!H161</f>
        <v>High Peak</v>
      </c>
    </row>
    <row r="166" spans="2:5">
      <c r="B166" s="121" t="str">
        <f>'Calculations for 2021-22'!B162</f>
        <v>E5041</v>
      </c>
      <c r="C166" s="160" t="str">
        <f>'Calculations for 2021-22'!E162</f>
        <v>OLB</v>
      </c>
      <c r="D166" s="160" t="str">
        <f>'Calculations for 2021-22'!F162</f>
        <v>P1915</v>
      </c>
      <c r="E166" s="120" t="str">
        <f>'Calculations for 2021-22'!H162</f>
        <v>Hillingdon</v>
      </c>
    </row>
    <row r="167" spans="2:5">
      <c r="B167" s="121" t="str">
        <f>'Calculations for 2021-22'!B163</f>
        <v>E2434</v>
      </c>
      <c r="C167" s="160" t="str">
        <f>'Calculations for 2021-22'!E163</f>
        <v>SD</v>
      </c>
      <c r="D167" s="160" t="str">
        <f>'Calculations for 2021-22'!F163</f>
        <v>P1913</v>
      </c>
      <c r="E167" s="120" t="str">
        <f>'Calculations for 2021-22'!H163</f>
        <v>Hinckley and Bosworth</v>
      </c>
    </row>
    <row r="168" spans="2:5">
      <c r="B168" s="121" t="str">
        <f>'Calculations for 2021-22'!B164</f>
        <v>E3835</v>
      </c>
      <c r="C168" s="160" t="str">
        <f>'Calculations for 2021-22'!E164</f>
        <v>SD</v>
      </c>
      <c r="D168" s="160" t="str">
        <f>'Calculations for 2021-22'!F164</f>
        <v>P1908</v>
      </c>
      <c r="E168" s="120" t="str">
        <f>'Calculations for 2021-22'!H164</f>
        <v>Horsham</v>
      </c>
    </row>
    <row r="169" spans="2:5">
      <c r="B169" s="121" t="str">
        <f>'Calculations for 2021-22'!B165</f>
        <v>E5042</v>
      </c>
      <c r="C169" s="160" t="str">
        <f>'Calculations for 2021-22'!E165</f>
        <v>OLB</v>
      </c>
      <c r="D169" s="160" t="str">
        <f>'Calculations for 2021-22'!F165</f>
        <v>P1915</v>
      </c>
      <c r="E169" s="120" t="str">
        <f>'Calculations for 2021-22'!H165</f>
        <v>Hounslow</v>
      </c>
    </row>
    <row r="170" spans="2:5">
      <c r="B170" s="121" t="str">
        <f>'Calculations for 2021-22'!B166</f>
        <v>E6120</v>
      </c>
      <c r="C170" s="160" t="str">
        <f>'Calculations for 2021-22'!E166</f>
        <v>SFIR</v>
      </c>
      <c r="D170" s="160">
        <f>'Calculations for 2021-22'!F166</f>
        <v>0</v>
      </c>
      <c r="E170" s="120" t="str">
        <f>'Calculations for 2021-22'!H166</f>
        <v>Humberside Fire</v>
      </c>
    </row>
    <row r="171" spans="2:5">
      <c r="B171" s="121" t="str">
        <f>'Calculations for 2021-22'!B167</f>
        <v>E0551</v>
      </c>
      <c r="C171" s="160" t="str">
        <f>'Calculations for 2021-22'!E167</f>
        <v>SD</v>
      </c>
      <c r="D171" s="160">
        <f>'Calculations for 2021-22'!F167</f>
        <v>0</v>
      </c>
      <c r="E171" s="120" t="str">
        <f>'Calculations for 2021-22'!H167</f>
        <v>Huntingdonshire</v>
      </c>
    </row>
    <row r="172" spans="2:5">
      <c r="B172" s="121" t="str">
        <f>'Calculations for 2021-22'!B168</f>
        <v>E2336</v>
      </c>
      <c r="C172" s="160" t="str">
        <f>'Calculations for 2021-22'!E168</f>
        <v>SD</v>
      </c>
      <c r="D172" s="160" t="str">
        <f>'Calculations for 2021-22'!F168</f>
        <v>P1909</v>
      </c>
      <c r="E172" s="120" t="str">
        <f>'Calculations for 2021-22'!H168</f>
        <v>Hyndburn</v>
      </c>
    </row>
    <row r="173" spans="2:5">
      <c r="B173" s="121" t="str">
        <f>'Calculations for 2021-22'!B169</f>
        <v>E3533</v>
      </c>
      <c r="C173" s="160" t="str">
        <f>'Calculations for 2021-22'!E169</f>
        <v>SD</v>
      </c>
      <c r="D173" s="160">
        <f>'Calculations for 2021-22'!F169</f>
        <v>0</v>
      </c>
      <c r="E173" s="120" t="str">
        <f>'Calculations for 2021-22'!H169</f>
        <v>Ipswich</v>
      </c>
    </row>
    <row r="174" spans="2:5">
      <c r="B174" s="121" t="str">
        <f>'Calculations for 2021-22'!D170</f>
        <v>E2101O</v>
      </c>
      <c r="C174" s="160" t="str">
        <f>'Calculations for 2021-22'!E170</f>
        <v>UNIFIR</v>
      </c>
      <c r="D174" s="160" t="str">
        <f>'Calculations for 2021-22'!F170</f>
        <v>P1906</v>
      </c>
      <c r="E174" s="120" t="str">
        <f>'Calculations for 2021-22'!H170</f>
        <v>Isle of Wight with Fire</v>
      </c>
    </row>
    <row r="175" spans="2:5">
      <c r="B175" s="121" t="str">
        <f>'Calculations for 2021-22'!D385</f>
        <v>E2101</v>
      </c>
      <c r="C175" s="160" t="str">
        <f>'Calculations for 2021-22'!E385</f>
        <v>UNINFIR</v>
      </c>
      <c r="D175" s="160">
        <f>'Calculations for 2021-22'!F385</f>
        <v>0</v>
      </c>
      <c r="E175" s="120" t="str">
        <f>'Calculations for 2021-22'!H385</f>
        <v>Isle of Wight without Fire</v>
      </c>
    </row>
    <row r="176" spans="2:5">
      <c r="B176" s="121" t="str">
        <f>'Calculations for 2021-22'!B171</f>
        <v>E4001</v>
      </c>
      <c r="C176" s="160" t="str">
        <f>'Calculations for 2021-22'!E171</f>
        <v>UNIFIR</v>
      </c>
      <c r="D176" s="160">
        <f>'Calculations for 2021-22'!F171</f>
        <v>0</v>
      </c>
      <c r="E176" s="120" t="str">
        <f>'Calculations for 2021-22'!H171</f>
        <v>Isles of Scilly</v>
      </c>
    </row>
    <row r="177" spans="2:5">
      <c r="B177" s="121" t="str">
        <f>'Calculations for 2021-22'!B172</f>
        <v>E5015</v>
      </c>
      <c r="C177" s="160" t="str">
        <f>'Calculations for 2021-22'!E172</f>
        <v>ILB</v>
      </c>
      <c r="D177" s="160" t="str">
        <f>'Calculations for 2021-22'!F172</f>
        <v>P1915</v>
      </c>
      <c r="E177" s="120" t="str">
        <f>'Calculations for 2021-22'!H172</f>
        <v>Islington</v>
      </c>
    </row>
    <row r="178" spans="2:5">
      <c r="B178" s="121" t="str">
        <f>'Calculations for 2021-22'!B173</f>
        <v>E5016</v>
      </c>
      <c r="C178" s="160" t="str">
        <f>'Calculations for 2021-22'!E173</f>
        <v>ILB</v>
      </c>
      <c r="D178" s="160" t="str">
        <f>'Calculations for 2021-22'!F173</f>
        <v>P1915</v>
      </c>
      <c r="E178" s="120" t="str">
        <f>'Calculations for 2021-22'!H173</f>
        <v>Kensington and Chelsea</v>
      </c>
    </row>
    <row r="179" spans="2:5">
      <c r="B179" s="121" t="str">
        <f>'Calculations for 2021-22'!B174</f>
        <v>E2221</v>
      </c>
      <c r="C179" s="160" t="str">
        <f>'Calculations for 2021-22'!E174</f>
        <v>SCNFIR</v>
      </c>
      <c r="D179" s="160">
        <f>'Calculations for 2021-22'!F174</f>
        <v>0</v>
      </c>
      <c r="E179" s="120" t="str">
        <f>'Calculations for 2021-22'!H174</f>
        <v>Kent</v>
      </c>
    </row>
    <row r="180" spans="2:5">
      <c r="B180" s="121" t="str">
        <f>'Calculations for 2021-22'!B175</f>
        <v>E6122</v>
      </c>
      <c r="C180" s="160" t="str">
        <f>'Calculations for 2021-22'!E175</f>
        <v>SFIR</v>
      </c>
      <c r="D180" s="160">
        <f>'Calculations for 2021-22'!F175</f>
        <v>0</v>
      </c>
      <c r="E180" s="120" t="str">
        <f>'Calculations for 2021-22'!H175</f>
        <v>Kent Fire Authority</v>
      </c>
    </row>
    <row r="181" spans="2:5">
      <c r="B181" s="121" t="str">
        <f>'Calculations for 2021-22'!B176</f>
        <v>E2834</v>
      </c>
      <c r="C181" s="160" t="str">
        <f>'Calculations for 2021-22'!E176</f>
        <v>SD</v>
      </c>
      <c r="D181" s="160" t="str">
        <f>'Calculations for 2021-22'!F176</f>
        <v>P1907</v>
      </c>
      <c r="E181" s="120" t="str">
        <f>'Calculations for 2021-22'!H176</f>
        <v>Kettering</v>
      </c>
    </row>
    <row r="182" spans="2:5">
      <c r="B182" s="121" t="str">
        <f>'Calculations for 2021-22'!B177</f>
        <v>E2634</v>
      </c>
      <c r="C182" s="160" t="str">
        <f>'Calculations for 2021-22'!E177</f>
        <v>SD</v>
      </c>
      <c r="D182" s="160" t="str">
        <f>'Calculations for 2021-22'!F177</f>
        <v>P1910</v>
      </c>
      <c r="E182" s="120" t="str">
        <f>'Calculations for 2021-22'!H177</f>
        <v>Kings Lynn and West Norfolk</v>
      </c>
    </row>
    <row r="183" spans="2:5">
      <c r="B183" s="121" t="str">
        <f>'Calculations for 2021-22'!B178</f>
        <v>E2002</v>
      </c>
      <c r="C183" s="160" t="str">
        <f>'Calculations for 2021-22'!E178</f>
        <v>UNINFIR</v>
      </c>
      <c r="D183" s="160">
        <f>'Calculations for 2021-22'!F178</f>
        <v>0</v>
      </c>
      <c r="E183" s="120" t="str">
        <f>'Calculations for 2021-22'!H178</f>
        <v>Kingston upon Hull</v>
      </c>
    </row>
    <row r="184" spans="2:5">
      <c r="B184" s="121" t="str">
        <f>'Calculations for 2021-22'!B179</f>
        <v>E5043</v>
      </c>
      <c r="C184" s="160" t="str">
        <f>'Calculations for 2021-22'!E179</f>
        <v>OLB</v>
      </c>
      <c r="D184" s="160" t="str">
        <f>'Calculations for 2021-22'!F179</f>
        <v>P1915</v>
      </c>
      <c r="E184" s="120" t="str">
        <f>'Calculations for 2021-22'!H179</f>
        <v>Kingston upon Thames</v>
      </c>
    </row>
    <row r="185" spans="2:5">
      <c r="B185" s="121" t="str">
        <f>'Calculations for 2021-22'!B180</f>
        <v>E4703</v>
      </c>
      <c r="C185" s="160" t="str">
        <f>'Calculations for 2021-22'!E180</f>
        <v>MD</v>
      </c>
      <c r="D185" s="160" t="str">
        <f>'Calculations for 2021-22'!F180</f>
        <v>P1912</v>
      </c>
      <c r="E185" s="120" t="str">
        <f>'Calculations for 2021-22'!H180</f>
        <v>Kirklees</v>
      </c>
    </row>
    <row r="186" spans="2:5">
      <c r="B186" s="121" t="str">
        <f>'Calculations for 2021-22'!B181</f>
        <v>E4301</v>
      </c>
      <c r="C186" s="160" t="str">
        <f>'Calculations for 2021-22'!E181</f>
        <v>MD</v>
      </c>
      <c r="D186" s="160" t="str">
        <f>'Calculations for 2021-22'!F181</f>
        <v>P1702</v>
      </c>
      <c r="E186" s="120" t="str">
        <f>'Calculations for 2021-22'!H181</f>
        <v>Knowsley</v>
      </c>
    </row>
    <row r="187" spans="2:5">
      <c r="B187" s="121" t="str">
        <f>'Calculations for 2021-22'!B182</f>
        <v>E5017</v>
      </c>
      <c r="C187" s="160" t="str">
        <f>'Calculations for 2021-22'!E182</f>
        <v>ILB</v>
      </c>
      <c r="D187" s="160" t="str">
        <f>'Calculations for 2021-22'!F182</f>
        <v>P1915</v>
      </c>
      <c r="E187" s="120" t="str">
        <f>'Calculations for 2021-22'!H182</f>
        <v>Lambeth</v>
      </c>
    </row>
    <row r="188" spans="2:5">
      <c r="B188" s="121" t="str">
        <f>'Calculations for 2021-22'!B183</f>
        <v>E2321</v>
      </c>
      <c r="C188" s="160" t="str">
        <f>'Calculations for 2021-22'!E183</f>
        <v>SCNFIR</v>
      </c>
      <c r="D188" s="160" t="str">
        <f>'Calculations for 2021-22'!F183</f>
        <v>P1909</v>
      </c>
      <c r="E188" s="120" t="str">
        <f>'Calculations for 2021-22'!H183</f>
        <v>Lancashire</v>
      </c>
    </row>
    <row r="189" spans="2:5">
      <c r="B189" s="121" t="str">
        <f>'Calculations for 2021-22'!B184</f>
        <v>E6123</v>
      </c>
      <c r="C189" s="160" t="str">
        <f>'Calculations for 2021-22'!E184</f>
        <v>SFIR</v>
      </c>
      <c r="D189" s="160" t="str">
        <f>'Calculations for 2021-22'!F184</f>
        <v>P1909</v>
      </c>
      <c r="E189" s="120" t="str">
        <f>'Calculations for 2021-22'!H184</f>
        <v>Lancashire Fire</v>
      </c>
    </row>
    <row r="190" spans="2:5">
      <c r="B190" s="121" t="str">
        <f>'Calculations for 2021-22'!B185</f>
        <v>E2337</v>
      </c>
      <c r="C190" s="160" t="str">
        <f>'Calculations for 2021-22'!E185</f>
        <v>SD</v>
      </c>
      <c r="D190" s="160">
        <f>'Calculations for 2021-22'!F185</f>
        <v>0</v>
      </c>
      <c r="E190" s="120" t="str">
        <f>'Calculations for 2021-22'!H185</f>
        <v>Lancaster</v>
      </c>
    </row>
    <row r="191" spans="2:5">
      <c r="B191" s="121" t="str">
        <f>'Calculations for 2021-22'!B186</f>
        <v>E4704</v>
      </c>
      <c r="C191" s="160" t="str">
        <f>'Calculations for 2021-22'!E186</f>
        <v>MD</v>
      </c>
      <c r="D191" s="160" t="str">
        <f>'Calculations for 2021-22'!F186</f>
        <v>P1912</v>
      </c>
      <c r="E191" s="120" t="str">
        <f>'Calculations for 2021-22'!H186</f>
        <v>Leeds</v>
      </c>
    </row>
    <row r="192" spans="2:5">
      <c r="B192" s="121" t="str">
        <f>'Calculations for 2021-22'!B187</f>
        <v>E2401</v>
      </c>
      <c r="C192" s="160" t="str">
        <f>'Calculations for 2021-22'!E187</f>
        <v>UNINFIR</v>
      </c>
      <c r="D192" s="160" t="str">
        <f>'Calculations for 2021-22'!F187</f>
        <v>P1913</v>
      </c>
      <c r="E192" s="120" t="str">
        <f>'Calculations for 2021-22'!H187</f>
        <v>Leicester</v>
      </c>
    </row>
    <row r="193" spans="2:5">
      <c r="B193" s="121" t="str">
        <f>'Calculations for 2021-22'!B188</f>
        <v>E2421</v>
      </c>
      <c r="C193" s="160" t="str">
        <f>'Calculations for 2021-22'!E188</f>
        <v>SCNFIR</v>
      </c>
      <c r="D193" s="160" t="str">
        <f>'Calculations for 2021-22'!F188</f>
        <v>P1913</v>
      </c>
      <c r="E193" s="120" t="str">
        <f>'Calculations for 2021-22'!H188</f>
        <v>Leicestershire</v>
      </c>
    </row>
    <row r="194" spans="2:5">
      <c r="B194" s="121" t="str">
        <f>'Calculations for 2021-22'!B189</f>
        <v>E6124</v>
      </c>
      <c r="C194" s="160" t="str">
        <f>'Calculations for 2021-22'!E189</f>
        <v>SFIR</v>
      </c>
      <c r="D194" s="160" t="str">
        <f>'Calculations for 2021-22'!F189</f>
        <v>P1913</v>
      </c>
      <c r="E194" s="120" t="str">
        <f>'Calculations for 2021-22'!H189</f>
        <v>Leicestershire Fire</v>
      </c>
    </row>
    <row r="195" spans="2:5">
      <c r="B195" s="121" t="str">
        <f>'Calculations for 2021-22'!B190</f>
        <v>E1435</v>
      </c>
      <c r="C195" s="160" t="str">
        <f>'Calculations for 2021-22'!E190</f>
        <v>SD</v>
      </c>
      <c r="D195" s="160" t="str">
        <f>'Calculations for 2021-22'!F190</f>
        <v>P1914</v>
      </c>
      <c r="E195" s="120" t="str">
        <f>'Calculations for 2021-22'!H190</f>
        <v>Lewes</v>
      </c>
    </row>
    <row r="196" spans="2:5">
      <c r="B196" s="121" t="str">
        <f>'Calculations for 2021-22'!B191</f>
        <v>E5018</v>
      </c>
      <c r="C196" s="160" t="str">
        <f>'Calculations for 2021-22'!E191</f>
        <v>ILB</v>
      </c>
      <c r="D196" s="160" t="str">
        <f>'Calculations for 2021-22'!F191</f>
        <v>P1915</v>
      </c>
      <c r="E196" s="120" t="str">
        <f>'Calculations for 2021-22'!H191</f>
        <v>Lewisham</v>
      </c>
    </row>
    <row r="197" spans="2:5">
      <c r="B197" s="121" t="str">
        <f>'Calculations for 2021-22'!B192</f>
        <v>E3433</v>
      </c>
      <c r="C197" s="160" t="str">
        <f>'Calculations for 2021-22'!E192</f>
        <v>SD</v>
      </c>
      <c r="D197" s="160" t="str">
        <f>'Calculations for 2021-22'!F192</f>
        <v>P1902</v>
      </c>
      <c r="E197" s="120" t="str">
        <f>'Calculations for 2021-22'!H192</f>
        <v>Lichfield</v>
      </c>
    </row>
    <row r="198" spans="2:5">
      <c r="B198" s="121" t="str">
        <f>'Calculations for 2021-22'!B193</f>
        <v>E2533</v>
      </c>
      <c r="C198" s="160" t="str">
        <f>'Calculations for 2021-22'!E193</f>
        <v>SD</v>
      </c>
      <c r="D198" s="160">
        <f>'Calculations for 2021-22'!F193</f>
        <v>0</v>
      </c>
      <c r="E198" s="120" t="str">
        <f>'Calculations for 2021-22'!H193</f>
        <v>Lincoln</v>
      </c>
    </row>
    <row r="199" spans="2:5">
      <c r="B199" s="121" t="str">
        <f>'Calculations for 2021-22'!B194</f>
        <v>E2520</v>
      </c>
      <c r="C199" s="160" t="str">
        <f>'Calculations for 2021-22'!E194</f>
        <v>SCFIR</v>
      </c>
      <c r="D199" s="160">
        <f>'Calculations for 2021-22'!F194</f>
        <v>0</v>
      </c>
      <c r="E199" s="120" t="str">
        <f>'Calculations for 2021-22'!H194</f>
        <v>Lincolnshire</v>
      </c>
    </row>
    <row r="200" spans="2:5">
      <c r="B200" s="121" t="str">
        <f>'Calculations for 2021-22'!B195</f>
        <v>E4302</v>
      </c>
      <c r="C200" s="160" t="str">
        <f>'Calculations for 2021-22'!E195</f>
        <v>MD</v>
      </c>
      <c r="D200" s="160" t="str">
        <f>'Calculations for 2021-22'!F195</f>
        <v>P1702</v>
      </c>
      <c r="E200" s="120" t="str">
        <f>'Calculations for 2021-22'!H195</f>
        <v>Liverpool</v>
      </c>
    </row>
    <row r="201" spans="2:5">
      <c r="B201" s="121" t="str">
        <f>'Calculations for 2021-22'!B196</f>
        <v>E0201</v>
      </c>
      <c r="C201" s="160" t="str">
        <f>'Calculations for 2021-22'!E196</f>
        <v>UNINFIR</v>
      </c>
      <c r="D201" s="160">
        <f>'Calculations for 2021-22'!F196</f>
        <v>0</v>
      </c>
      <c r="E201" s="120" t="str">
        <f>'Calculations for 2021-22'!H196</f>
        <v>Luton</v>
      </c>
    </row>
    <row r="202" spans="2:5">
      <c r="B202" s="121" t="str">
        <f>'Calculations for 2021-22'!B197</f>
        <v>E2237</v>
      </c>
      <c r="C202" s="160" t="str">
        <f>'Calculations for 2021-22'!E197</f>
        <v>SD</v>
      </c>
      <c r="D202" s="160">
        <f>'Calculations for 2021-22'!F197</f>
        <v>0</v>
      </c>
      <c r="E202" s="120" t="str">
        <f>'Calculations for 2021-22'!H197</f>
        <v>Maidstone</v>
      </c>
    </row>
    <row r="203" spans="2:5">
      <c r="B203" s="121" t="str">
        <f>'Calculations for 2021-22'!B198</f>
        <v>E1539</v>
      </c>
      <c r="C203" s="160" t="str">
        <f>'Calculations for 2021-22'!E198</f>
        <v>SD</v>
      </c>
      <c r="D203" s="160">
        <f>'Calculations for 2021-22'!F198</f>
        <v>0</v>
      </c>
      <c r="E203" s="120" t="str">
        <f>'Calculations for 2021-22'!H198</f>
        <v>Maldon</v>
      </c>
    </row>
    <row r="204" spans="2:5">
      <c r="B204" s="121" t="str">
        <f>'Calculations for 2021-22'!B199</f>
        <v>E1851</v>
      </c>
      <c r="C204" s="160" t="str">
        <f>'Calculations for 2021-22'!E199</f>
        <v>SD</v>
      </c>
      <c r="D204" s="160" t="str">
        <f>'Calculations for 2021-22'!F199</f>
        <v>P1901</v>
      </c>
      <c r="E204" s="120" t="str">
        <f>'Calculations for 2021-22'!H199</f>
        <v>Malvern Hills</v>
      </c>
    </row>
    <row r="205" spans="2:5">
      <c r="B205" s="121" t="str">
        <f>'Calculations for 2021-22'!B200</f>
        <v>E4203</v>
      </c>
      <c r="C205" s="160" t="str">
        <f>'Calculations for 2021-22'!E200</f>
        <v>MD</v>
      </c>
      <c r="D205" s="160" t="str">
        <f>'Calculations for 2021-22'!F200</f>
        <v>P1701</v>
      </c>
      <c r="E205" s="120" t="str">
        <f>'Calculations for 2021-22'!H200</f>
        <v>Manchester</v>
      </c>
    </row>
    <row r="206" spans="2:5">
      <c r="B206" s="121" t="str">
        <f>'Calculations for 2021-22'!B201</f>
        <v>E3035</v>
      </c>
      <c r="C206" s="160" t="str">
        <f>'Calculations for 2021-22'!E201</f>
        <v>SD</v>
      </c>
      <c r="D206" s="160">
        <f>'Calculations for 2021-22'!F201</f>
        <v>0</v>
      </c>
      <c r="E206" s="120" t="str">
        <f>'Calculations for 2021-22'!H201</f>
        <v>Mansfield</v>
      </c>
    </row>
    <row r="207" spans="2:5">
      <c r="B207" s="121" t="str">
        <f>'Calculations for 2021-22'!B202</f>
        <v>E2201</v>
      </c>
      <c r="C207" s="160" t="str">
        <f>'Calculations for 2021-22'!E202</f>
        <v>UNINFIR</v>
      </c>
      <c r="D207" s="160">
        <f>'Calculations for 2021-22'!F202</f>
        <v>0</v>
      </c>
      <c r="E207" s="120" t="str">
        <f>'Calculations for 2021-22'!H202</f>
        <v>Medway</v>
      </c>
    </row>
    <row r="208" spans="2:5">
      <c r="B208" s="121" t="str">
        <f>'Calculations for 2021-22'!B203</f>
        <v>E2436</v>
      </c>
      <c r="C208" s="160" t="str">
        <f>'Calculations for 2021-22'!E203</f>
        <v>SD</v>
      </c>
      <c r="D208" s="160" t="str">
        <f>'Calculations for 2021-22'!F203</f>
        <v>P1913</v>
      </c>
      <c r="E208" s="120" t="str">
        <f>'Calculations for 2021-22'!H203</f>
        <v>Melton</v>
      </c>
    </row>
    <row r="209" spans="2:5">
      <c r="B209" s="121" t="str">
        <f>'Calculations for 2021-22'!B204</f>
        <v>E3331</v>
      </c>
      <c r="C209" s="160" t="str">
        <f>'Calculations for 2021-22'!E204</f>
        <v>SD</v>
      </c>
      <c r="D209" s="160" t="str">
        <f>'Calculations for 2021-22'!F204</f>
        <v>P1911</v>
      </c>
      <c r="E209" s="120" t="str">
        <f>'Calculations for 2021-22'!H204</f>
        <v>Mendip</v>
      </c>
    </row>
    <row r="210" spans="2:5">
      <c r="B210" s="121" t="str">
        <f>'Calculations for 2021-22'!B205</f>
        <v>E6143</v>
      </c>
      <c r="C210" s="160" t="str">
        <f>'Calculations for 2021-22'!E205</f>
        <v>FIR</v>
      </c>
      <c r="D210" s="160">
        <f>'Calculations for 2021-22'!F205</f>
        <v>0</v>
      </c>
      <c r="E210" s="120" t="str">
        <f>'Calculations for 2021-22'!H205</f>
        <v>Merseyside Fire</v>
      </c>
    </row>
    <row r="211" spans="2:5">
      <c r="B211" s="121" t="str">
        <f>'Calculations for 2021-22'!B206</f>
        <v>E5044</v>
      </c>
      <c r="C211" s="160" t="str">
        <f>'Calculations for 2021-22'!E206</f>
        <v>OLB</v>
      </c>
      <c r="D211" s="160" t="str">
        <f>'Calculations for 2021-22'!F206</f>
        <v>P1915</v>
      </c>
      <c r="E211" s="120" t="str">
        <f>'Calculations for 2021-22'!H206</f>
        <v>Merton</v>
      </c>
    </row>
    <row r="212" spans="2:5">
      <c r="B212" s="121" t="str">
        <f>'Calculations for 2021-22'!B207</f>
        <v>E1133</v>
      </c>
      <c r="C212" s="160" t="str">
        <f>'Calculations for 2021-22'!E207</f>
        <v>SD</v>
      </c>
      <c r="D212" s="160">
        <f>'Calculations for 2021-22'!F207</f>
        <v>0</v>
      </c>
      <c r="E212" s="120" t="str">
        <f>'Calculations for 2021-22'!H207</f>
        <v>Mid Devon</v>
      </c>
    </row>
    <row r="213" spans="2:5">
      <c r="B213" s="121" t="str">
        <f>'Calculations for 2021-22'!B208</f>
        <v>E3534</v>
      </c>
      <c r="C213" s="160" t="str">
        <f>'Calculations for 2021-22'!E208</f>
        <v>SD</v>
      </c>
      <c r="D213" s="160">
        <f>'Calculations for 2021-22'!F208</f>
        <v>0</v>
      </c>
      <c r="E213" s="120" t="str">
        <f>'Calculations for 2021-22'!H208</f>
        <v>Mid Suffolk</v>
      </c>
    </row>
    <row r="214" spans="2:5">
      <c r="B214" s="121" t="str">
        <f>'Calculations for 2021-22'!B209</f>
        <v>E3836</v>
      </c>
      <c r="C214" s="160" t="str">
        <f>'Calculations for 2021-22'!E209</f>
        <v>SD</v>
      </c>
      <c r="D214" s="160" t="str">
        <f>'Calculations for 2021-22'!F209</f>
        <v>P1908</v>
      </c>
      <c r="E214" s="120" t="str">
        <f>'Calculations for 2021-22'!H209</f>
        <v>Mid Sussex</v>
      </c>
    </row>
    <row r="215" spans="2:5">
      <c r="B215" s="121" t="str">
        <f>'Calculations for 2021-22'!B210</f>
        <v>E0702</v>
      </c>
      <c r="C215" s="160" t="str">
        <f>'Calculations for 2021-22'!E210</f>
        <v>UNINFIR</v>
      </c>
      <c r="D215" s="160">
        <f>'Calculations for 2021-22'!F210</f>
        <v>0</v>
      </c>
      <c r="E215" s="120" t="str">
        <f>'Calculations for 2021-22'!H210</f>
        <v>Middlesbrough</v>
      </c>
    </row>
    <row r="216" spans="2:5">
      <c r="B216" s="121" t="str">
        <f>'Calculations for 2021-22'!B211</f>
        <v>E0401</v>
      </c>
      <c r="C216" s="160" t="str">
        <f>'Calculations for 2021-22'!E211</f>
        <v>UNINFIR</v>
      </c>
      <c r="D216" s="160">
        <f>'Calculations for 2021-22'!F211</f>
        <v>0</v>
      </c>
      <c r="E216" s="120" t="str">
        <f>'Calculations for 2021-22'!H211</f>
        <v>Milton Keynes</v>
      </c>
    </row>
    <row r="217" spans="2:5">
      <c r="B217" s="121" t="str">
        <f>'Calculations for 2021-22'!B212</f>
        <v>E3634</v>
      </c>
      <c r="C217" s="160" t="str">
        <f>'Calculations for 2021-22'!E212</f>
        <v>SD</v>
      </c>
      <c r="D217" s="160">
        <f>'Calculations for 2021-22'!F212</f>
        <v>0</v>
      </c>
      <c r="E217" s="120" t="str">
        <f>'Calculations for 2021-22'!H212</f>
        <v>Mole Valley</v>
      </c>
    </row>
    <row r="218" spans="2:5">
      <c r="B218" s="121" t="str">
        <f>'Calculations for 2021-22'!B213</f>
        <v>E1738</v>
      </c>
      <c r="C218" s="160" t="str">
        <f>'Calculations for 2021-22'!E213</f>
        <v>SD</v>
      </c>
      <c r="D218" s="160">
        <f>'Calculations for 2021-22'!F213</f>
        <v>0</v>
      </c>
      <c r="E218" s="120" t="str">
        <f>'Calculations for 2021-22'!H213</f>
        <v>New Forest</v>
      </c>
    </row>
    <row r="219" spans="2:5">
      <c r="B219" s="121" t="str">
        <f>'Calculations for 2021-22'!B214</f>
        <v>E3036</v>
      </c>
      <c r="C219" s="160" t="str">
        <f>'Calculations for 2021-22'!E214</f>
        <v>SD</v>
      </c>
      <c r="D219" s="160">
        <f>'Calculations for 2021-22'!F214</f>
        <v>0</v>
      </c>
      <c r="E219" s="120" t="str">
        <f>'Calculations for 2021-22'!H214</f>
        <v>Newark and Sherwood</v>
      </c>
    </row>
    <row r="220" spans="2:5">
      <c r="B220" s="121" t="str">
        <f>'Calculations for 2021-22'!B215</f>
        <v>E4502</v>
      </c>
      <c r="C220" s="160" t="str">
        <f>'Calculations for 2021-22'!E215</f>
        <v>MD</v>
      </c>
      <c r="D220" s="160" t="str">
        <f>'Calculations for 2021-22'!F215</f>
        <v>P1903</v>
      </c>
      <c r="E220" s="120" t="str">
        <f>'Calculations for 2021-22'!H215</f>
        <v>Newcastle upon Tyne</v>
      </c>
    </row>
    <row r="221" spans="2:5">
      <c r="B221" s="121" t="str">
        <f>'Calculations for 2021-22'!B216</f>
        <v>E3434</v>
      </c>
      <c r="C221" s="160" t="str">
        <f>'Calculations for 2021-22'!E216</f>
        <v>SD</v>
      </c>
      <c r="D221" s="160" t="str">
        <f>'Calculations for 2021-22'!F216</f>
        <v>P1902</v>
      </c>
      <c r="E221" s="120" t="str">
        <f>'Calculations for 2021-22'!H216</f>
        <v>Newcastle-under-Lyme</v>
      </c>
    </row>
    <row r="222" spans="2:5">
      <c r="B222" s="121" t="str">
        <f>'Calculations for 2021-22'!B217</f>
        <v>E5045</v>
      </c>
      <c r="C222" s="160" t="str">
        <f>'Calculations for 2021-22'!E217</f>
        <v>OLB</v>
      </c>
      <c r="D222" s="160" t="str">
        <f>'Calculations for 2021-22'!F217</f>
        <v>P1915</v>
      </c>
      <c r="E222" s="120" t="str">
        <f>'Calculations for 2021-22'!H217</f>
        <v>Newham</v>
      </c>
    </row>
    <row r="223" spans="2:5">
      <c r="B223" s="121" t="str">
        <f>'Calculations for 2021-22'!B218</f>
        <v>E2620</v>
      </c>
      <c r="C223" s="160" t="str">
        <f>'Calculations for 2021-22'!E218</f>
        <v>SCFIR</v>
      </c>
      <c r="D223" s="160" t="str">
        <f>'Calculations for 2021-22'!F218</f>
        <v>P1910</v>
      </c>
      <c r="E223" s="120" t="str">
        <f>'Calculations for 2021-22'!H218</f>
        <v>Norfolk</v>
      </c>
    </row>
    <row r="224" spans="2:5">
      <c r="B224" s="121" t="str">
        <f>'Calculations for 2021-22'!B219</f>
        <v>E1134</v>
      </c>
      <c r="C224" s="160" t="str">
        <f>'Calculations for 2021-22'!E219</f>
        <v>SD</v>
      </c>
      <c r="D224" s="160">
        <f>'Calculations for 2021-22'!F219</f>
        <v>0</v>
      </c>
      <c r="E224" s="120" t="str">
        <f>'Calculations for 2021-22'!H219</f>
        <v>North Devon</v>
      </c>
    </row>
    <row r="225" spans="2:5">
      <c r="B225" s="121" t="str">
        <f>'Calculations for 2021-22'!B220</f>
        <v>E1038</v>
      </c>
      <c r="C225" s="160" t="str">
        <f>'Calculations for 2021-22'!E220</f>
        <v>SD</v>
      </c>
      <c r="D225" s="160">
        <f>'Calculations for 2021-22'!F220</f>
        <v>0</v>
      </c>
      <c r="E225" s="120" t="str">
        <f>'Calculations for 2021-22'!H220</f>
        <v>North East Derbyshire</v>
      </c>
    </row>
    <row r="226" spans="2:5">
      <c r="B226" s="121" t="str">
        <f>'Calculations for 2021-22'!B221</f>
        <v>E2003</v>
      </c>
      <c r="C226" s="160" t="str">
        <f>'Calculations for 2021-22'!E221</f>
        <v>UNINFIR</v>
      </c>
      <c r="D226" s="160">
        <f>'Calculations for 2021-22'!F221</f>
        <v>0</v>
      </c>
      <c r="E226" s="120" t="str">
        <f>'Calculations for 2021-22'!H221</f>
        <v>North East Lincolnshire</v>
      </c>
    </row>
    <row r="227" spans="2:5">
      <c r="B227" s="121" t="str">
        <f>'Calculations for 2021-22'!B222</f>
        <v>E1935</v>
      </c>
      <c r="C227" s="160" t="str">
        <f>'Calculations for 2021-22'!E222</f>
        <v>SD</v>
      </c>
      <c r="D227" s="160" t="str">
        <f>'Calculations for 2021-22'!F222</f>
        <v>P1905</v>
      </c>
      <c r="E227" s="120" t="str">
        <f>'Calculations for 2021-22'!H222</f>
        <v>North Hertfordshire</v>
      </c>
    </row>
    <row r="228" spans="2:5">
      <c r="B228" s="121" t="str">
        <f>'Calculations for 2021-22'!B223</f>
        <v>E2534</v>
      </c>
      <c r="C228" s="160" t="str">
        <f>'Calculations for 2021-22'!E223</f>
        <v>SD</v>
      </c>
      <c r="D228" s="160">
        <f>'Calculations for 2021-22'!F223</f>
        <v>0</v>
      </c>
      <c r="E228" s="120" t="str">
        <f>'Calculations for 2021-22'!H223</f>
        <v>North Kesteven</v>
      </c>
    </row>
    <row r="229" spans="2:5">
      <c r="B229" s="121" t="str">
        <f>'Calculations for 2021-22'!B224</f>
        <v>E2004</v>
      </c>
      <c r="C229" s="160" t="str">
        <f>'Calculations for 2021-22'!E224</f>
        <v>UNINFIR</v>
      </c>
      <c r="D229" s="160">
        <f>'Calculations for 2021-22'!F224</f>
        <v>0</v>
      </c>
      <c r="E229" s="120" t="str">
        <f>'Calculations for 2021-22'!H224</f>
        <v>North Lincolnshire</v>
      </c>
    </row>
    <row r="230" spans="2:5">
      <c r="B230" s="121" t="str">
        <f>'Calculations for 2021-22'!B225</f>
        <v>E2635</v>
      </c>
      <c r="C230" s="160" t="str">
        <f>'Calculations for 2021-22'!E225</f>
        <v>SD</v>
      </c>
      <c r="D230" s="160" t="str">
        <f>'Calculations for 2021-22'!F225</f>
        <v>P1910</v>
      </c>
      <c r="E230" s="120" t="str">
        <f>'Calculations for 2021-22'!H225</f>
        <v>North Norfolk</v>
      </c>
    </row>
    <row r="231" spans="2:5">
      <c r="B231" s="121" t="str">
        <f>'Calculations for 2021-22'!D387</f>
        <v>E2801</v>
      </c>
      <c r="C231" s="160" t="str">
        <f>'Calculations for 2021-22'!E387</f>
        <v>UNINFIR</v>
      </c>
      <c r="D231" s="160">
        <f>'Calculations for 2021-22'!F387</f>
        <v>0</v>
      </c>
      <c r="E231" s="120" t="str">
        <f>'Calculations for 2021-22'!H387</f>
        <v>North Northamptonshire</v>
      </c>
    </row>
    <row r="232" spans="2:5">
      <c r="B232" s="121" t="str">
        <f>'Calculations for 2021-22'!B226</f>
        <v>E0104</v>
      </c>
      <c r="C232" s="160" t="str">
        <f>'Calculations for 2021-22'!E226</f>
        <v>UNINFIR</v>
      </c>
      <c r="D232" s="160">
        <f>'Calculations for 2021-22'!F226</f>
        <v>0</v>
      </c>
      <c r="E232" s="120" t="str">
        <f>'Calculations for 2021-22'!H226</f>
        <v>North Somerset</v>
      </c>
    </row>
    <row r="233" spans="2:5">
      <c r="B233" s="121" t="str">
        <f>'Calculations for 2021-22'!B227</f>
        <v>E4503</v>
      </c>
      <c r="C233" s="160" t="str">
        <f>'Calculations for 2021-22'!E227</f>
        <v>MD</v>
      </c>
      <c r="D233" s="160" t="str">
        <f>'Calculations for 2021-22'!F227</f>
        <v>P1903</v>
      </c>
      <c r="E233" s="120" t="str">
        <f>'Calculations for 2021-22'!H227</f>
        <v>North Tyneside</v>
      </c>
    </row>
    <row r="234" spans="2:5">
      <c r="B234" s="121" t="str">
        <f>'Calculations for 2021-22'!B228</f>
        <v>E3731</v>
      </c>
      <c r="C234" s="160" t="str">
        <f>'Calculations for 2021-22'!E228</f>
        <v>SD</v>
      </c>
      <c r="D234" s="160">
        <f>'Calculations for 2021-22'!F228</f>
        <v>0</v>
      </c>
      <c r="E234" s="120" t="str">
        <f>'Calculations for 2021-22'!H228</f>
        <v>North Warwickshire</v>
      </c>
    </row>
    <row r="235" spans="2:5">
      <c r="B235" s="121" t="str">
        <f>'Calculations for 2021-22'!B229</f>
        <v>E2437</v>
      </c>
      <c r="C235" s="160" t="str">
        <f>'Calculations for 2021-22'!E229</f>
        <v>SD</v>
      </c>
      <c r="D235" s="160" t="str">
        <f>'Calculations for 2021-22'!F229</f>
        <v>P1913</v>
      </c>
      <c r="E235" s="120" t="str">
        <f>'Calculations for 2021-22'!H229</f>
        <v>North West Leicestershire</v>
      </c>
    </row>
    <row r="236" spans="2:5">
      <c r="B236" s="121" t="str">
        <f>'Calculations for 2021-22'!B230</f>
        <v>E2721</v>
      </c>
      <c r="C236" s="160" t="str">
        <f>'Calculations for 2021-22'!E230</f>
        <v>SCNFIR</v>
      </c>
      <c r="D236" s="160" t="str">
        <f>'Calculations for 2021-22'!F230</f>
        <v>P1912</v>
      </c>
      <c r="E236" s="120" t="str">
        <f>'Calculations for 2021-22'!H230</f>
        <v>North Yorkshire</v>
      </c>
    </row>
    <row r="237" spans="2:5">
      <c r="B237" s="121" t="str">
        <f>'Calculations for 2021-22'!B231</f>
        <v>E7027</v>
      </c>
      <c r="C237" s="160" t="str">
        <f>'Calculations for 2021-22'!E231</f>
        <v>FIR</v>
      </c>
      <c r="D237" s="160">
        <f>'Calculations for 2021-22'!F231</f>
        <v>0</v>
      </c>
      <c r="E237" s="120" t="str">
        <f>'Calculations for 2021-22'!H231</f>
        <v>North Yorkshire Fire</v>
      </c>
    </row>
    <row r="238" spans="2:5">
      <c r="B238" s="121" t="str">
        <f>'Calculations for 2021-22'!B232</f>
        <v>E2835</v>
      </c>
      <c r="C238" s="160" t="str">
        <f>'Calculations for 2021-22'!E232</f>
        <v>SD</v>
      </c>
      <c r="D238" s="160" t="str">
        <f>'Calculations for 2021-22'!F232</f>
        <v>P1907</v>
      </c>
      <c r="E238" s="120" t="str">
        <f>'Calculations for 2021-22'!H232</f>
        <v>Northampton</v>
      </c>
    </row>
    <row r="239" spans="2:5">
      <c r="B239" s="121" t="str">
        <f>'Calculations for 2021-22'!B233</f>
        <v>E2820</v>
      </c>
      <c r="C239" s="160" t="str">
        <f>'Calculations for 2021-22'!E233</f>
        <v>SCNFIR</v>
      </c>
      <c r="D239" s="160" t="str">
        <f>'Calculations for 2021-22'!F233</f>
        <v>P1907</v>
      </c>
      <c r="E239" s="120" t="str">
        <f>'Calculations for 2021-22'!H233</f>
        <v>Northamptonshire</v>
      </c>
    </row>
    <row r="240" spans="2:5">
      <c r="B240" s="121" t="str">
        <f>'Calculations for 2021-22'!B234</f>
        <v>E7028</v>
      </c>
      <c r="C240" s="160" t="str">
        <f>'Calculations for 2021-22'!E234</f>
        <v>FIR</v>
      </c>
      <c r="D240" s="160">
        <f>'Calculations for 2021-22'!F234</f>
        <v>0</v>
      </c>
      <c r="E240" s="120" t="str">
        <f>'Calculations for 2021-22'!H234</f>
        <v>Northamptonshire Fire</v>
      </c>
    </row>
    <row r="241" spans="2:5">
      <c r="B241" s="121" t="str">
        <f>'Calculations for 2021-22'!B235</f>
        <v>E2901</v>
      </c>
      <c r="C241" s="160" t="str">
        <f>'Calculations for 2021-22'!E235</f>
        <v>UNIFIR</v>
      </c>
      <c r="D241" s="160" t="str">
        <f>'Calculations for 2021-22'!F235</f>
        <v>P1903</v>
      </c>
      <c r="E241" s="120" t="str">
        <f>'Calculations for 2021-22'!H235</f>
        <v>Northumberland</v>
      </c>
    </row>
    <row r="242" spans="2:5">
      <c r="B242" s="121" t="str">
        <f>'Calculations for 2021-22'!B236</f>
        <v>E2636</v>
      </c>
      <c r="C242" s="160" t="str">
        <f>'Calculations for 2021-22'!E236</f>
        <v>SD</v>
      </c>
      <c r="D242" s="160" t="str">
        <f>'Calculations for 2021-22'!F236</f>
        <v>P1910</v>
      </c>
      <c r="E242" s="120" t="str">
        <f>'Calculations for 2021-22'!H236</f>
        <v>Norwich</v>
      </c>
    </row>
    <row r="243" spans="2:5">
      <c r="B243" s="121" t="str">
        <f>'Calculations for 2021-22'!B237</f>
        <v>E3001</v>
      </c>
      <c r="C243" s="160" t="str">
        <f>'Calculations for 2021-22'!E237</f>
        <v>UNINFIR</v>
      </c>
      <c r="D243" s="160">
        <f>'Calculations for 2021-22'!F237</f>
        <v>0</v>
      </c>
      <c r="E243" s="120" t="str">
        <f>'Calculations for 2021-22'!H237</f>
        <v>Nottingham</v>
      </c>
    </row>
    <row r="244" spans="2:5">
      <c r="B244" s="121" t="str">
        <f>'Calculations for 2021-22'!B238</f>
        <v>E3021</v>
      </c>
      <c r="C244" s="160" t="str">
        <f>'Calculations for 2021-22'!E238</f>
        <v>SCNFIR</v>
      </c>
      <c r="D244" s="160">
        <f>'Calculations for 2021-22'!F238</f>
        <v>0</v>
      </c>
      <c r="E244" s="120" t="str">
        <f>'Calculations for 2021-22'!H238</f>
        <v>Nottinghamshire</v>
      </c>
    </row>
    <row r="245" spans="2:5">
      <c r="B245" s="121" t="str">
        <f>'Calculations for 2021-22'!B239</f>
        <v>E6130</v>
      </c>
      <c r="C245" s="160" t="str">
        <f>'Calculations for 2021-22'!E239</f>
        <v>SFIR</v>
      </c>
      <c r="D245" s="160">
        <f>'Calculations for 2021-22'!F239</f>
        <v>0</v>
      </c>
      <c r="E245" s="120" t="str">
        <f>'Calculations for 2021-22'!H239</f>
        <v>Nottinghamshire Fire</v>
      </c>
    </row>
    <row r="246" spans="2:5">
      <c r="B246" s="121" t="str">
        <f>'Calculations for 2021-22'!B240</f>
        <v>E3732</v>
      </c>
      <c r="C246" s="160" t="str">
        <f>'Calculations for 2021-22'!E240</f>
        <v>SD</v>
      </c>
      <c r="D246" s="160">
        <f>'Calculations for 2021-22'!F240</f>
        <v>0</v>
      </c>
      <c r="E246" s="120" t="str">
        <f>'Calculations for 2021-22'!H240</f>
        <v>Nuneaton and Bedworth</v>
      </c>
    </row>
    <row r="247" spans="2:5">
      <c r="B247" s="121" t="str">
        <f>'Calculations for 2021-22'!B241</f>
        <v>E2438</v>
      </c>
      <c r="C247" s="160" t="str">
        <f>'Calculations for 2021-22'!E241</f>
        <v>SD</v>
      </c>
      <c r="D247" s="160" t="str">
        <f>'Calculations for 2021-22'!F241</f>
        <v>P1913</v>
      </c>
      <c r="E247" s="120" t="str">
        <f>'Calculations for 2021-22'!H241</f>
        <v>Oadby and Wigston</v>
      </c>
    </row>
    <row r="248" spans="2:5">
      <c r="B248" s="121" t="str">
        <f>'Calculations for 2021-22'!B242</f>
        <v>E4204</v>
      </c>
      <c r="C248" s="160" t="str">
        <f>'Calculations for 2021-22'!E242</f>
        <v>MD</v>
      </c>
      <c r="D248" s="160" t="str">
        <f>'Calculations for 2021-22'!F242</f>
        <v>P1701</v>
      </c>
      <c r="E248" s="120" t="str">
        <f>'Calculations for 2021-22'!H242</f>
        <v>Oldham</v>
      </c>
    </row>
    <row r="249" spans="2:5">
      <c r="B249" s="121" t="str">
        <f>'Calculations for 2021-22'!B243</f>
        <v>E3132</v>
      </c>
      <c r="C249" s="160" t="str">
        <f>'Calculations for 2021-22'!E243</f>
        <v>SD</v>
      </c>
      <c r="D249" s="160">
        <f>'Calculations for 2021-22'!F243</f>
        <v>0</v>
      </c>
      <c r="E249" s="120" t="str">
        <f>'Calculations for 2021-22'!H243</f>
        <v>Oxford</v>
      </c>
    </row>
    <row r="250" spans="2:5">
      <c r="B250" s="121" t="str">
        <f>'Calculations for 2021-22'!B244</f>
        <v>E3120</v>
      </c>
      <c r="C250" s="160" t="str">
        <f>'Calculations for 2021-22'!E244</f>
        <v>SCFIR</v>
      </c>
      <c r="D250" s="160">
        <f>'Calculations for 2021-22'!F244</f>
        <v>0</v>
      </c>
      <c r="E250" s="120" t="str">
        <f>'Calculations for 2021-22'!H244</f>
        <v>Oxfordshire</v>
      </c>
    </row>
    <row r="251" spans="2:5">
      <c r="B251" s="121" t="str">
        <f>'Calculations for 2021-22'!B245</f>
        <v>E2338</v>
      </c>
      <c r="C251" s="160" t="str">
        <f>'Calculations for 2021-22'!E245</f>
        <v>SD</v>
      </c>
      <c r="D251" s="160" t="str">
        <f>'Calculations for 2021-22'!F245</f>
        <v>P1909</v>
      </c>
      <c r="E251" s="120" t="str">
        <f>'Calculations for 2021-22'!H245</f>
        <v>Pendle</v>
      </c>
    </row>
    <row r="252" spans="2:5">
      <c r="B252" s="121" t="str">
        <f>'Calculations for 2021-22'!B246</f>
        <v>E0501</v>
      </c>
      <c r="C252" s="160" t="str">
        <f>'Calculations for 2021-22'!E246</f>
        <v>UNINFIR</v>
      </c>
      <c r="D252" s="160">
        <f>'Calculations for 2021-22'!F246</f>
        <v>0</v>
      </c>
      <c r="E252" s="120" t="str">
        <f>'Calculations for 2021-22'!H246</f>
        <v>Peterborough</v>
      </c>
    </row>
    <row r="253" spans="2:5">
      <c r="B253" s="121" t="str">
        <f>'Calculations for 2021-22'!B247</f>
        <v>E1101</v>
      </c>
      <c r="C253" s="160" t="str">
        <f>'Calculations for 2021-22'!E247</f>
        <v>UNINFIR</v>
      </c>
      <c r="D253" s="160">
        <f>'Calculations for 2021-22'!F247</f>
        <v>0</v>
      </c>
      <c r="E253" s="120" t="str">
        <f>'Calculations for 2021-22'!H247</f>
        <v>Plymouth</v>
      </c>
    </row>
    <row r="254" spans="2:5">
      <c r="B254" s="121" t="str">
        <f>'Calculations for 2021-22'!B248</f>
        <v>E1701</v>
      </c>
      <c r="C254" s="160" t="str">
        <f>'Calculations for 2021-22'!E248</f>
        <v>UNINFIR</v>
      </c>
      <c r="D254" s="160" t="str">
        <f>'Calculations for 2021-22'!F248</f>
        <v>P1906</v>
      </c>
      <c r="E254" s="120" t="str">
        <f>'Calculations for 2021-22'!H248</f>
        <v>Portsmouth</v>
      </c>
    </row>
    <row r="255" spans="2:5">
      <c r="B255" s="121" t="str">
        <f>'Calculations for 2021-22'!B249</f>
        <v>E2339</v>
      </c>
      <c r="C255" s="160" t="str">
        <f>'Calculations for 2021-22'!E249</f>
        <v>SD</v>
      </c>
      <c r="D255" s="160" t="str">
        <f>'Calculations for 2021-22'!F249</f>
        <v>P1909</v>
      </c>
      <c r="E255" s="120" t="str">
        <f>'Calculations for 2021-22'!H249</f>
        <v>Preston</v>
      </c>
    </row>
    <row r="256" spans="2:5">
      <c r="B256" s="121" t="str">
        <f>'Calculations for 2021-22'!B250</f>
        <v>E0303</v>
      </c>
      <c r="C256" s="160" t="str">
        <f>'Calculations for 2021-22'!E250</f>
        <v>UNINFIR</v>
      </c>
      <c r="D256" s="160" t="str">
        <f>'Calculations for 2021-22'!F250</f>
        <v>P1916</v>
      </c>
      <c r="E256" s="120" t="str">
        <f>'Calculations for 2021-22'!H250</f>
        <v>Reading</v>
      </c>
    </row>
    <row r="257" spans="2:5">
      <c r="B257" s="121" t="str">
        <f>'Calculations for 2021-22'!B251</f>
        <v>E5046</v>
      </c>
      <c r="C257" s="160" t="str">
        <f>'Calculations for 2021-22'!E251</f>
        <v>OLB</v>
      </c>
      <c r="D257" s="160" t="str">
        <f>'Calculations for 2021-22'!F251</f>
        <v>P1915</v>
      </c>
      <c r="E257" s="120" t="str">
        <f>'Calculations for 2021-22'!H251</f>
        <v>Redbridge</v>
      </c>
    </row>
    <row r="258" spans="2:5">
      <c r="B258" s="121" t="str">
        <f>'Calculations for 2021-22'!B252</f>
        <v>E0703</v>
      </c>
      <c r="C258" s="160" t="str">
        <f>'Calculations for 2021-22'!E252</f>
        <v>UNINFIR</v>
      </c>
      <c r="D258" s="160">
        <f>'Calculations for 2021-22'!F252</f>
        <v>0</v>
      </c>
      <c r="E258" s="120" t="str">
        <f>'Calculations for 2021-22'!H252</f>
        <v>Redcar and Cleveland</v>
      </c>
    </row>
    <row r="259" spans="2:5">
      <c r="B259" s="121" t="str">
        <f>'Calculations for 2021-22'!B253</f>
        <v>E1835</v>
      </c>
      <c r="C259" s="160" t="str">
        <f>'Calculations for 2021-22'!E253</f>
        <v>SD</v>
      </c>
      <c r="D259" s="160" t="str">
        <f>'Calculations for 2021-22'!F253</f>
        <v>P1901</v>
      </c>
      <c r="E259" s="120" t="str">
        <f>'Calculations for 2021-22'!H253</f>
        <v>Redditch</v>
      </c>
    </row>
    <row r="260" spans="2:5">
      <c r="B260" s="121" t="str">
        <f>'Calculations for 2021-22'!B254</f>
        <v>E3635</v>
      </c>
      <c r="C260" s="160" t="str">
        <f>'Calculations for 2021-22'!E254</f>
        <v>SD</v>
      </c>
      <c r="D260" s="160">
        <f>'Calculations for 2021-22'!F254</f>
        <v>0</v>
      </c>
      <c r="E260" s="120" t="str">
        <f>'Calculations for 2021-22'!H254</f>
        <v>Reigate and Banstead</v>
      </c>
    </row>
    <row r="261" spans="2:5">
      <c r="B261" s="121" t="str">
        <f>'Calculations for 2021-22'!B255</f>
        <v>E2340</v>
      </c>
      <c r="C261" s="160" t="str">
        <f>'Calculations for 2021-22'!E255</f>
        <v>SD</v>
      </c>
      <c r="D261" s="160" t="str">
        <f>'Calculations for 2021-22'!F255</f>
        <v>P1909</v>
      </c>
      <c r="E261" s="120" t="str">
        <f>'Calculations for 2021-22'!H255</f>
        <v>Ribble Valley</v>
      </c>
    </row>
    <row r="262" spans="2:5">
      <c r="B262" s="121" t="str">
        <f>'Calculations for 2021-22'!B256</f>
        <v>E5047</v>
      </c>
      <c r="C262" s="160" t="str">
        <f>'Calculations for 2021-22'!E256</f>
        <v>OLB</v>
      </c>
      <c r="D262" s="160" t="str">
        <f>'Calculations for 2021-22'!F256</f>
        <v>P1915</v>
      </c>
      <c r="E262" s="120" t="str">
        <f>'Calculations for 2021-22'!H256</f>
        <v>Richmond upon Thames</v>
      </c>
    </row>
    <row r="263" spans="2:5">
      <c r="B263" s="121" t="str">
        <f>'Calculations for 2021-22'!B257</f>
        <v>E2734</v>
      </c>
      <c r="C263" s="160" t="str">
        <f>'Calculations for 2021-22'!E257</f>
        <v>SD</v>
      </c>
      <c r="D263" s="160" t="str">
        <f>'Calculations for 2021-22'!F257</f>
        <v>P1912</v>
      </c>
      <c r="E263" s="120" t="str">
        <f>'Calculations for 2021-22'!H257</f>
        <v>Richmondshire</v>
      </c>
    </row>
    <row r="264" spans="2:5">
      <c r="B264" s="121" t="str">
        <f>'Calculations for 2021-22'!B258</f>
        <v>E4205</v>
      </c>
      <c r="C264" s="160" t="str">
        <f>'Calculations for 2021-22'!E258</f>
        <v>MD</v>
      </c>
      <c r="D264" s="160" t="str">
        <f>'Calculations for 2021-22'!F258</f>
        <v>P1701</v>
      </c>
      <c r="E264" s="120" t="str">
        <f>'Calculations for 2021-22'!H258</f>
        <v>Rochdale</v>
      </c>
    </row>
    <row r="265" spans="2:5">
      <c r="B265" s="121" t="str">
        <f>'Calculations for 2021-22'!B259</f>
        <v>E1540</v>
      </c>
      <c r="C265" s="160" t="str">
        <f>'Calculations for 2021-22'!E259</f>
        <v>SD</v>
      </c>
      <c r="D265" s="160">
        <f>'Calculations for 2021-22'!F259</f>
        <v>0</v>
      </c>
      <c r="E265" s="120" t="str">
        <f>'Calculations for 2021-22'!H259</f>
        <v>Rochford</v>
      </c>
    </row>
    <row r="266" spans="2:5">
      <c r="B266" s="121" t="str">
        <f>'Calculations for 2021-22'!B260</f>
        <v>E2341</v>
      </c>
      <c r="C266" s="160" t="str">
        <f>'Calculations for 2021-22'!E260</f>
        <v>SD</v>
      </c>
      <c r="D266" s="160" t="str">
        <f>'Calculations for 2021-22'!F260</f>
        <v>P1909</v>
      </c>
      <c r="E266" s="120" t="str">
        <f>'Calculations for 2021-22'!H260</f>
        <v>Rossendale</v>
      </c>
    </row>
    <row r="267" spans="2:5">
      <c r="B267" s="121" t="str">
        <f>'Calculations for 2021-22'!B261</f>
        <v>E1436</v>
      </c>
      <c r="C267" s="160" t="str">
        <f>'Calculations for 2021-22'!E261</f>
        <v>SD</v>
      </c>
      <c r="D267" s="160" t="str">
        <f>'Calculations for 2021-22'!F261</f>
        <v>P1914</v>
      </c>
      <c r="E267" s="120" t="str">
        <f>'Calculations for 2021-22'!H261</f>
        <v>Rother</v>
      </c>
    </row>
    <row r="268" spans="2:5">
      <c r="B268" s="121" t="str">
        <f>'Calculations for 2021-22'!B262</f>
        <v>E4403</v>
      </c>
      <c r="C268" s="160" t="str">
        <f>'Calculations for 2021-22'!E262</f>
        <v>MD</v>
      </c>
      <c r="D268" s="160">
        <f>'Calculations for 2021-22'!F262</f>
        <v>0</v>
      </c>
      <c r="E268" s="120" t="str">
        <f>'Calculations for 2021-22'!H262</f>
        <v>Rotherham</v>
      </c>
    </row>
    <row r="269" spans="2:5">
      <c r="B269" s="121" t="str">
        <f>'Calculations for 2021-22'!B263</f>
        <v>E3733</v>
      </c>
      <c r="C269" s="160" t="str">
        <f>'Calculations for 2021-22'!E263</f>
        <v>SD</v>
      </c>
      <c r="D269" s="160">
        <f>'Calculations for 2021-22'!F263</f>
        <v>0</v>
      </c>
      <c r="E269" s="120" t="str">
        <f>'Calculations for 2021-22'!H263</f>
        <v>Rugby</v>
      </c>
    </row>
    <row r="270" spans="2:5">
      <c r="B270" s="121" t="str">
        <f>'Calculations for 2021-22'!B264</f>
        <v>E3636</v>
      </c>
      <c r="C270" s="160" t="str">
        <f>'Calculations for 2021-22'!E264</f>
        <v>SD</v>
      </c>
      <c r="D270" s="160">
        <f>'Calculations for 2021-22'!F264</f>
        <v>0</v>
      </c>
      <c r="E270" s="120" t="str">
        <f>'Calculations for 2021-22'!H264</f>
        <v>Runnymede</v>
      </c>
    </row>
    <row r="271" spans="2:5">
      <c r="B271" s="121" t="str">
        <f>'Calculations for 2021-22'!B265</f>
        <v>E3038</v>
      </c>
      <c r="C271" s="160" t="str">
        <f>'Calculations for 2021-22'!E265</f>
        <v>SD</v>
      </c>
      <c r="D271" s="160">
        <f>'Calculations for 2021-22'!F265</f>
        <v>0</v>
      </c>
      <c r="E271" s="120" t="str">
        <f>'Calculations for 2021-22'!H265</f>
        <v>Rushcliffe</v>
      </c>
    </row>
    <row r="272" spans="2:5">
      <c r="B272" s="121" t="str">
        <f>'Calculations for 2021-22'!B266</f>
        <v>E1740</v>
      </c>
      <c r="C272" s="160" t="str">
        <f>'Calculations for 2021-22'!E266</f>
        <v>SD</v>
      </c>
      <c r="D272" s="160">
        <f>'Calculations for 2021-22'!F266</f>
        <v>0</v>
      </c>
      <c r="E272" s="120" t="str">
        <f>'Calculations for 2021-22'!H266</f>
        <v>Rushmoor</v>
      </c>
    </row>
    <row r="273" spans="2:5">
      <c r="B273" s="121" t="str">
        <f>'Calculations for 2021-22'!B267</f>
        <v>E2402</v>
      </c>
      <c r="C273" s="160" t="str">
        <f>'Calculations for 2021-22'!E267</f>
        <v>UNINFIR</v>
      </c>
      <c r="D273" s="160">
        <f>'Calculations for 2021-22'!F267</f>
        <v>0</v>
      </c>
      <c r="E273" s="120" t="str">
        <f>'Calculations for 2021-22'!H267</f>
        <v>Rutland</v>
      </c>
    </row>
    <row r="274" spans="2:5">
      <c r="B274" s="121" t="str">
        <f>'Calculations for 2021-22'!B268</f>
        <v>E2755</v>
      </c>
      <c r="C274" s="160" t="str">
        <f>'Calculations for 2021-22'!E268</f>
        <v>SD</v>
      </c>
      <c r="D274" s="160" t="str">
        <f>'Calculations for 2021-22'!F268</f>
        <v>P1912</v>
      </c>
      <c r="E274" s="120" t="str">
        <f>'Calculations for 2021-22'!H268</f>
        <v>Ryedale</v>
      </c>
    </row>
    <row r="275" spans="2:5">
      <c r="B275" s="121" t="str">
        <f>'Calculations for 2021-22'!B269</f>
        <v>E4206</v>
      </c>
      <c r="C275" s="160" t="str">
        <f>'Calculations for 2021-22'!E269</f>
        <v>MD</v>
      </c>
      <c r="D275" s="160" t="str">
        <f>'Calculations for 2021-22'!F269</f>
        <v>P1701</v>
      </c>
      <c r="E275" s="120" t="str">
        <f>'Calculations for 2021-22'!H269</f>
        <v>Salford</v>
      </c>
    </row>
    <row r="276" spans="2:5">
      <c r="B276" s="121" t="str">
        <f>'Calculations for 2021-22'!B270</f>
        <v>E4604</v>
      </c>
      <c r="C276" s="160" t="str">
        <f>'Calculations for 2021-22'!E270</f>
        <v>MD</v>
      </c>
      <c r="D276" s="160" t="str">
        <f>'Calculations for 2021-22'!F270</f>
        <v>P1703</v>
      </c>
      <c r="E276" s="120" t="str">
        <f>'Calculations for 2021-22'!H270</f>
        <v>Sandwell</v>
      </c>
    </row>
    <row r="277" spans="2:5">
      <c r="B277" s="121" t="str">
        <f>'Calculations for 2021-22'!B271</f>
        <v>E2736</v>
      </c>
      <c r="C277" s="160" t="str">
        <f>'Calculations for 2021-22'!E271</f>
        <v>SD</v>
      </c>
      <c r="D277" s="160" t="str">
        <f>'Calculations for 2021-22'!F271</f>
        <v>P1912</v>
      </c>
      <c r="E277" s="120" t="str">
        <f>'Calculations for 2021-22'!H271</f>
        <v>Scarborough</v>
      </c>
    </row>
    <row r="278" spans="2:5">
      <c r="B278" s="121" t="str">
        <f>'Calculations for 2021-22'!B272</f>
        <v>E3332</v>
      </c>
      <c r="C278" s="160" t="str">
        <f>'Calculations for 2021-22'!E272</f>
        <v>SD</v>
      </c>
      <c r="D278" s="160" t="str">
        <f>'Calculations for 2021-22'!F272</f>
        <v>P1911</v>
      </c>
      <c r="E278" s="120" t="str">
        <f>'Calculations for 2021-22'!H272</f>
        <v>Sedgemoor</v>
      </c>
    </row>
    <row r="279" spans="2:5">
      <c r="B279" s="121" t="str">
        <f>'Calculations for 2021-22'!B273</f>
        <v>E4304</v>
      </c>
      <c r="C279" s="160" t="str">
        <f>'Calculations for 2021-22'!E273</f>
        <v>MD</v>
      </c>
      <c r="D279" s="160" t="str">
        <f>'Calculations for 2021-22'!F273</f>
        <v>P1702</v>
      </c>
      <c r="E279" s="120" t="str">
        <f>'Calculations for 2021-22'!H273</f>
        <v>Sefton</v>
      </c>
    </row>
    <row r="280" spans="2:5">
      <c r="B280" s="121" t="str">
        <f>'Calculations for 2021-22'!B274</f>
        <v>E2757</v>
      </c>
      <c r="C280" s="160" t="str">
        <f>'Calculations for 2021-22'!E274</f>
        <v>SD</v>
      </c>
      <c r="D280" s="160" t="str">
        <f>'Calculations for 2021-22'!F274</f>
        <v>P1912</v>
      </c>
      <c r="E280" s="120" t="str">
        <f>'Calculations for 2021-22'!H274</f>
        <v>Selby</v>
      </c>
    </row>
    <row r="281" spans="2:5">
      <c r="B281" s="121" t="str">
        <f>'Calculations for 2021-22'!B275</f>
        <v>E2239</v>
      </c>
      <c r="C281" s="160" t="str">
        <f>'Calculations for 2021-22'!E275</f>
        <v>SD</v>
      </c>
      <c r="D281" s="160">
        <f>'Calculations for 2021-22'!F275</f>
        <v>0</v>
      </c>
      <c r="E281" s="120" t="str">
        <f>'Calculations for 2021-22'!H275</f>
        <v>Sevenoaks</v>
      </c>
    </row>
    <row r="282" spans="2:5">
      <c r="B282" s="121" t="str">
        <f>'Calculations for 2021-22'!B276</f>
        <v>E4404</v>
      </c>
      <c r="C282" s="160" t="str">
        <f>'Calculations for 2021-22'!E276</f>
        <v>MD</v>
      </c>
      <c r="D282" s="160">
        <f>'Calculations for 2021-22'!F276</f>
        <v>0</v>
      </c>
      <c r="E282" s="120" t="str">
        <f>'Calculations for 2021-22'!H276</f>
        <v>Sheffield</v>
      </c>
    </row>
    <row r="283" spans="2:5">
      <c r="B283" s="121" t="str">
        <f>'Calculations for 2021-22'!B278</f>
        <v>E3202</v>
      </c>
      <c r="C283" s="160" t="str">
        <f>'Calculations for 2021-22'!E278</f>
        <v>UNINFIR</v>
      </c>
      <c r="D283" s="160">
        <f>'Calculations for 2021-22'!F278</f>
        <v>0</v>
      </c>
      <c r="E283" s="120" t="str">
        <f>'Calculations for 2021-22'!H278</f>
        <v>Shropshire</v>
      </c>
    </row>
    <row r="284" spans="2:5">
      <c r="B284" s="121" t="str">
        <f>'Calculations for 2021-22'!B279</f>
        <v>E6132</v>
      </c>
      <c r="C284" s="160" t="str">
        <f>'Calculations for 2021-22'!E279</f>
        <v>SFIR</v>
      </c>
      <c r="D284" s="160">
        <f>'Calculations for 2021-22'!F279</f>
        <v>0</v>
      </c>
      <c r="E284" s="120" t="str">
        <f>'Calculations for 2021-22'!H279</f>
        <v>Shropshire Fire</v>
      </c>
    </row>
    <row r="285" spans="2:5">
      <c r="B285" s="121" t="str">
        <f>'Calculations for 2021-22'!B280</f>
        <v>E0304</v>
      </c>
      <c r="C285" s="160" t="str">
        <f>'Calculations for 2021-22'!E280</f>
        <v>UNINFIR</v>
      </c>
      <c r="D285" s="160" t="str">
        <f>'Calculations for 2021-22'!F280</f>
        <v>P1916</v>
      </c>
      <c r="E285" s="120" t="str">
        <f>'Calculations for 2021-22'!H280</f>
        <v>Slough</v>
      </c>
    </row>
    <row r="286" spans="2:5">
      <c r="B286" s="121" t="str">
        <f>'Calculations for 2021-22'!B281</f>
        <v>E4605</v>
      </c>
      <c r="C286" s="160" t="str">
        <f>'Calculations for 2021-22'!E281</f>
        <v>MD</v>
      </c>
      <c r="D286" s="160" t="str">
        <f>'Calculations for 2021-22'!F281</f>
        <v>P1703</v>
      </c>
      <c r="E286" s="120" t="str">
        <f>'Calculations for 2021-22'!H281</f>
        <v>Solihull</v>
      </c>
    </row>
    <row r="287" spans="2:5">
      <c r="B287" s="121" t="str">
        <f>'Calculations for 2021-22'!B282</f>
        <v>E3320</v>
      </c>
      <c r="C287" s="160" t="str">
        <f>'Calculations for 2021-22'!E282</f>
        <v>SCNFIR</v>
      </c>
      <c r="D287" s="160" t="str">
        <f>'Calculations for 2021-22'!F282</f>
        <v>P1911</v>
      </c>
      <c r="E287" s="120" t="str">
        <f>'Calculations for 2021-22'!H282</f>
        <v>Somerset</v>
      </c>
    </row>
    <row r="288" spans="2:5">
      <c r="B288" s="121" t="str">
        <f>'Calculations for 2021-22'!B283</f>
        <v>E3336</v>
      </c>
      <c r="C288" s="160" t="str">
        <f>'Calculations for 2021-22'!E283</f>
        <v>SD</v>
      </c>
      <c r="D288" s="160" t="str">
        <f>'Calculations for 2021-22'!F283</f>
        <v>P1911</v>
      </c>
      <c r="E288" s="120" t="str">
        <f>'Calculations for 2021-22'!H283</f>
        <v>Somerset West and Taunton</v>
      </c>
    </row>
    <row r="289" spans="2:5">
      <c r="B289" s="121" t="str">
        <f>'Calculations for 2021-22'!B284</f>
        <v>E0434</v>
      </c>
      <c r="C289" s="160" t="str">
        <f>'Calculations for 2021-22'!E284</f>
        <v>SD</v>
      </c>
      <c r="D289" s="160" t="str">
        <f>'Calculations for 2021-22'!F284</f>
        <v>P1904</v>
      </c>
      <c r="E289" s="120" t="str">
        <f>'Calculations for 2021-22'!H284</f>
        <v>South Bucks</v>
      </c>
    </row>
    <row r="290" spans="2:5">
      <c r="B290" s="121" t="str">
        <f>'Calculations for 2021-22'!B285</f>
        <v>E0536</v>
      </c>
      <c r="C290" s="160" t="str">
        <f>'Calculations for 2021-22'!E285</f>
        <v>SD</v>
      </c>
      <c r="D290" s="160">
        <f>'Calculations for 2021-22'!F285</f>
        <v>0</v>
      </c>
      <c r="E290" s="120" t="str">
        <f>'Calculations for 2021-22'!H285</f>
        <v>South Cambridgeshire</v>
      </c>
    </row>
    <row r="291" spans="2:5">
      <c r="B291" s="121" t="str">
        <f>'Calculations for 2021-22'!B286</f>
        <v>E1039</v>
      </c>
      <c r="C291" s="160" t="str">
        <f>'Calculations for 2021-22'!E286</f>
        <v>SD</v>
      </c>
      <c r="D291" s="160">
        <f>'Calculations for 2021-22'!F286</f>
        <v>0</v>
      </c>
      <c r="E291" s="120" t="str">
        <f>'Calculations for 2021-22'!H286</f>
        <v>South Derbyshire</v>
      </c>
    </row>
    <row r="292" spans="2:5">
      <c r="B292" s="121" t="str">
        <f>'Calculations for 2021-22'!B287</f>
        <v>E0103</v>
      </c>
      <c r="C292" s="160" t="str">
        <f>'Calculations for 2021-22'!E287</f>
        <v>UNINFIR</v>
      </c>
      <c r="D292" s="160" t="str">
        <f>'Calculations for 2021-22'!F287</f>
        <v>P1704</v>
      </c>
      <c r="E292" s="120" t="str">
        <f>'Calculations for 2021-22'!H287</f>
        <v>South Gloucestershire</v>
      </c>
    </row>
    <row r="293" spans="2:5">
      <c r="B293" s="121" t="str">
        <f>'Calculations for 2021-22'!B288</f>
        <v>E1136</v>
      </c>
      <c r="C293" s="160" t="str">
        <f>'Calculations for 2021-22'!E288</f>
        <v>SD</v>
      </c>
      <c r="D293" s="160">
        <f>'Calculations for 2021-22'!F288</f>
        <v>0</v>
      </c>
      <c r="E293" s="120" t="str">
        <f>'Calculations for 2021-22'!H288</f>
        <v>South Hams</v>
      </c>
    </row>
    <row r="294" spans="2:5">
      <c r="B294" s="121" t="str">
        <f>'Calculations for 2021-22'!B289</f>
        <v>E2535</v>
      </c>
      <c r="C294" s="160" t="str">
        <f>'Calculations for 2021-22'!E289</f>
        <v>SD</v>
      </c>
      <c r="D294" s="160">
        <f>'Calculations for 2021-22'!F289</f>
        <v>0</v>
      </c>
      <c r="E294" s="120" t="str">
        <f>'Calculations for 2021-22'!H289</f>
        <v>South Holland</v>
      </c>
    </row>
    <row r="295" spans="2:5">
      <c r="B295" s="121" t="str">
        <f>'Calculations for 2021-22'!B290</f>
        <v>E2536</v>
      </c>
      <c r="C295" s="160" t="str">
        <f>'Calculations for 2021-22'!E290</f>
        <v>SD</v>
      </c>
      <c r="D295" s="160">
        <f>'Calculations for 2021-22'!F290</f>
        <v>0</v>
      </c>
      <c r="E295" s="120" t="str">
        <f>'Calculations for 2021-22'!H290</f>
        <v>South Kesteven</v>
      </c>
    </row>
    <row r="296" spans="2:5">
      <c r="B296" s="121" t="str">
        <f>'Calculations for 2021-22'!B291</f>
        <v>E0936</v>
      </c>
      <c r="C296" s="160" t="str">
        <f>'Calculations for 2021-22'!E291</f>
        <v>SD</v>
      </c>
      <c r="D296" s="160">
        <f>'Calculations for 2021-22'!F291</f>
        <v>0</v>
      </c>
      <c r="E296" s="120" t="str">
        <f>'Calculations for 2021-22'!H291</f>
        <v>South Lakeland</v>
      </c>
    </row>
    <row r="297" spans="2:5">
      <c r="B297" s="121" t="str">
        <f>'Calculations for 2021-22'!B292</f>
        <v>E2637</v>
      </c>
      <c r="C297" s="160" t="str">
        <f>'Calculations for 2021-22'!E292</f>
        <v>SD</v>
      </c>
      <c r="D297" s="160" t="str">
        <f>'Calculations for 2021-22'!F292</f>
        <v>P1910</v>
      </c>
      <c r="E297" s="120" t="str">
        <f>'Calculations for 2021-22'!H292</f>
        <v>South Norfolk</v>
      </c>
    </row>
    <row r="298" spans="2:5">
      <c r="B298" s="121" t="str">
        <f>'Calculations for 2021-22'!B293</f>
        <v>E2836</v>
      </c>
      <c r="C298" s="160" t="str">
        <f>'Calculations for 2021-22'!E293</f>
        <v>SD</v>
      </c>
      <c r="D298" s="160" t="str">
        <f>'Calculations for 2021-22'!F293</f>
        <v>P1907</v>
      </c>
      <c r="E298" s="120" t="str">
        <f>'Calculations for 2021-22'!H293</f>
        <v>South Northamptonshire</v>
      </c>
    </row>
    <row r="299" spans="2:5">
      <c r="B299" s="121" t="str">
        <f>'Calculations for 2021-22'!B294</f>
        <v>E3133</v>
      </c>
      <c r="C299" s="160" t="str">
        <f>'Calculations for 2021-22'!E294</f>
        <v>SD</v>
      </c>
      <c r="D299" s="160">
        <f>'Calculations for 2021-22'!F294</f>
        <v>0</v>
      </c>
      <c r="E299" s="120" t="str">
        <f>'Calculations for 2021-22'!H294</f>
        <v>South Oxfordshire</v>
      </c>
    </row>
    <row r="300" spans="2:5">
      <c r="B300" s="121" t="str">
        <f>'Calculations for 2021-22'!B295</f>
        <v>E2342</v>
      </c>
      <c r="C300" s="160" t="str">
        <f>'Calculations for 2021-22'!E295</f>
        <v>SD</v>
      </c>
      <c r="D300" s="160" t="str">
        <f>'Calculations for 2021-22'!F295</f>
        <v>P1909</v>
      </c>
      <c r="E300" s="120" t="str">
        <f>'Calculations for 2021-22'!H295</f>
        <v>South Ribble</v>
      </c>
    </row>
    <row r="301" spans="2:5">
      <c r="B301" s="121" t="str">
        <f>'Calculations for 2021-22'!B296</f>
        <v>E3334</v>
      </c>
      <c r="C301" s="160" t="str">
        <f>'Calculations for 2021-22'!E296</f>
        <v>SD</v>
      </c>
      <c r="D301" s="160" t="str">
        <f>'Calculations for 2021-22'!F296</f>
        <v>P1911</v>
      </c>
      <c r="E301" s="120" t="str">
        <f>'Calculations for 2021-22'!H296</f>
        <v>South Somerset</v>
      </c>
    </row>
    <row r="302" spans="2:5">
      <c r="B302" s="121" t="str">
        <f>'Calculations for 2021-22'!B297</f>
        <v>E3435</v>
      </c>
      <c r="C302" s="160" t="str">
        <f>'Calculations for 2021-22'!E297</f>
        <v>SD</v>
      </c>
      <c r="D302" s="160" t="str">
        <f>'Calculations for 2021-22'!F297</f>
        <v>P1902</v>
      </c>
      <c r="E302" s="120" t="str">
        <f>'Calculations for 2021-22'!H297</f>
        <v>South Staffordshire</v>
      </c>
    </row>
    <row r="303" spans="2:5">
      <c r="B303" s="121" t="str">
        <f>'Calculations for 2021-22'!B298</f>
        <v>E4504</v>
      </c>
      <c r="C303" s="160" t="str">
        <f>'Calculations for 2021-22'!E298</f>
        <v>MD</v>
      </c>
      <c r="D303" s="160">
        <f>'Calculations for 2021-22'!F298</f>
        <v>0</v>
      </c>
      <c r="E303" s="120" t="str">
        <f>'Calculations for 2021-22'!H298</f>
        <v>South Tyneside</v>
      </c>
    </row>
    <row r="304" spans="2:5">
      <c r="B304" s="121" t="str">
        <f>'Calculations for 2021-22'!B299</f>
        <v>E6144</v>
      </c>
      <c r="C304" s="160" t="str">
        <f>'Calculations for 2021-22'!E299</f>
        <v>FIR</v>
      </c>
      <c r="D304" s="160">
        <f>'Calculations for 2021-22'!F299</f>
        <v>0</v>
      </c>
      <c r="E304" s="120" t="str">
        <f>'Calculations for 2021-22'!H299</f>
        <v>South Yorkshire Fire</v>
      </c>
    </row>
    <row r="305" spans="2:5">
      <c r="B305" s="121" t="str">
        <f>'Calculations for 2021-22'!B300</f>
        <v>E1702</v>
      </c>
      <c r="C305" s="160" t="str">
        <f>'Calculations for 2021-22'!E300</f>
        <v>UNINFIR</v>
      </c>
      <c r="D305" s="160" t="str">
        <f>'Calculations for 2021-22'!F300</f>
        <v>P1906</v>
      </c>
      <c r="E305" s="120" t="str">
        <f>'Calculations for 2021-22'!H300</f>
        <v>Southampton</v>
      </c>
    </row>
    <row r="306" spans="2:5">
      <c r="B306" s="121" t="str">
        <f>'Calculations for 2021-22'!B301</f>
        <v>E1501</v>
      </c>
      <c r="C306" s="160" t="str">
        <f>'Calculations for 2021-22'!E301</f>
        <v>UNINFIR</v>
      </c>
      <c r="D306" s="160">
        <f>'Calculations for 2021-22'!F301</f>
        <v>0</v>
      </c>
      <c r="E306" s="120" t="str">
        <f>'Calculations for 2021-22'!H301</f>
        <v>Southend-on-Sea</v>
      </c>
    </row>
    <row r="307" spans="2:5">
      <c r="B307" s="121" t="str">
        <f>'Calculations for 2021-22'!B302</f>
        <v>E5019</v>
      </c>
      <c r="C307" s="160" t="str">
        <f>'Calculations for 2021-22'!E302</f>
        <v>ILB</v>
      </c>
      <c r="D307" s="160" t="str">
        <f>'Calculations for 2021-22'!F302</f>
        <v>P1915</v>
      </c>
      <c r="E307" s="120" t="str">
        <f>'Calculations for 2021-22'!H302</f>
        <v>Southwark</v>
      </c>
    </row>
    <row r="308" spans="2:5">
      <c r="B308" s="121" t="str">
        <f>'Calculations for 2021-22'!B303</f>
        <v>E3637</v>
      </c>
      <c r="C308" s="160" t="str">
        <f>'Calculations for 2021-22'!E303</f>
        <v>SD</v>
      </c>
      <c r="D308" s="160">
        <f>'Calculations for 2021-22'!F303</f>
        <v>0</v>
      </c>
      <c r="E308" s="120" t="str">
        <f>'Calculations for 2021-22'!H303</f>
        <v>Spelthorne</v>
      </c>
    </row>
    <row r="309" spans="2:5">
      <c r="B309" s="121" t="str">
        <f>'Calculations for 2021-22'!B304</f>
        <v>E1936</v>
      </c>
      <c r="C309" s="160" t="str">
        <f>'Calculations for 2021-22'!E304</f>
        <v>SD</v>
      </c>
      <c r="D309" s="160" t="str">
        <f>'Calculations for 2021-22'!F304</f>
        <v>P1905</v>
      </c>
      <c r="E309" s="120" t="str">
        <f>'Calculations for 2021-22'!H304</f>
        <v>St Albans</v>
      </c>
    </row>
    <row r="310" spans="2:5">
      <c r="B310" s="121" t="str">
        <f>'Calculations for 2021-22'!B305</f>
        <v>E4303</v>
      </c>
      <c r="C310" s="160" t="str">
        <f>'Calculations for 2021-22'!E305</f>
        <v>MD</v>
      </c>
      <c r="D310" s="160" t="str">
        <f>'Calculations for 2021-22'!F305</f>
        <v>P1702</v>
      </c>
      <c r="E310" s="120" t="str">
        <f>'Calculations for 2021-22'!H305</f>
        <v>St Helens</v>
      </c>
    </row>
    <row r="311" spans="2:5">
      <c r="B311" s="121" t="str">
        <f>'Calculations for 2021-22'!B306</f>
        <v>E3436</v>
      </c>
      <c r="C311" s="160" t="str">
        <f>'Calculations for 2021-22'!E306</f>
        <v>SD</v>
      </c>
      <c r="D311" s="160" t="str">
        <f>'Calculations for 2021-22'!F306</f>
        <v>P1902</v>
      </c>
      <c r="E311" s="120" t="str">
        <f>'Calculations for 2021-22'!H306</f>
        <v>Stafford</v>
      </c>
    </row>
    <row r="312" spans="2:5">
      <c r="B312" s="121" t="str">
        <f>'Calculations for 2021-22'!B307</f>
        <v>E3421</v>
      </c>
      <c r="C312" s="160" t="str">
        <f>'Calculations for 2021-22'!E307</f>
        <v>SCNFIR</v>
      </c>
      <c r="D312" s="160" t="str">
        <f>'Calculations for 2021-22'!F307</f>
        <v>P1902</v>
      </c>
      <c r="E312" s="120" t="str">
        <f>'Calculations for 2021-22'!H307</f>
        <v>Staffordshire</v>
      </c>
    </row>
    <row r="313" spans="2:5">
      <c r="B313" s="121" t="str">
        <f>'Calculations for 2021-22'!B308</f>
        <v>E7034</v>
      </c>
      <c r="C313" s="160" t="str">
        <f>'Calculations for 2021-22'!E308</f>
        <v>FIR</v>
      </c>
      <c r="D313" s="160" t="str">
        <f>'Calculations for 2021-22'!F308</f>
        <v>P1902</v>
      </c>
      <c r="E313" s="120" t="str">
        <f>'Calculations for 2021-22'!H308</f>
        <v>Staffordshire Fire</v>
      </c>
    </row>
    <row r="314" spans="2:5">
      <c r="B314" s="121" t="str">
        <f>'Calculations for 2021-22'!B309</f>
        <v>E3437</v>
      </c>
      <c r="C314" s="160" t="str">
        <f>'Calculations for 2021-22'!E309</f>
        <v>SD</v>
      </c>
      <c r="D314" s="160" t="str">
        <f>'Calculations for 2021-22'!F309</f>
        <v>P1902</v>
      </c>
      <c r="E314" s="120" t="str">
        <f>'Calculations for 2021-22'!H309</f>
        <v>Staffordshire Moorlands</v>
      </c>
    </row>
    <row r="315" spans="2:5">
      <c r="B315" s="121" t="str">
        <f>'Calculations for 2021-22'!B310</f>
        <v>E1937</v>
      </c>
      <c r="C315" s="160" t="str">
        <f>'Calculations for 2021-22'!E310</f>
        <v>SD</v>
      </c>
      <c r="D315" s="160" t="str">
        <f>'Calculations for 2021-22'!F310</f>
        <v>P1905</v>
      </c>
      <c r="E315" s="120" t="str">
        <f>'Calculations for 2021-22'!H310</f>
        <v>Stevenage</v>
      </c>
    </row>
    <row r="316" spans="2:5">
      <c r="B316" s="121" t="str">
        <f>'Calculations for 2021-22'!B311</f>
        <v>E4207</v>
      </c>
      <c r="C316" s="160" t="str">
        <f>'Calculations for 2021-22'!E311</f>
        <v>MD</v>
      </c>
      <c r="D316" s="160" t="str">
        <f>'Calculations for 2021-22'!F311</f>
        <v>P1701</v>
      </c>
      <c r="E316" s="120" t="str">
        <f>'Calculations for 2021-22'!H311</f>
        <v>Stockport</v>
      </c>
    </row>
    <row r="317" spans="2:5">
      <c r="B317" s="121" t="str">
        <f>'Calculations for 2021-22'!B312</f>
        <v>E0704</v>
      </c>
      <c r="C317" s="160" t="str">
        <f>'Calculations for 2021-22'!E312</f>
        <v>UNINFIR</v>
      </c>
      <c r="D317" s="160">
        <f>'Calculations for 2021-22'!F312</f>
        <v>0</v>
      </c>
      <c r="E317" s="120" t="str">
        <f>'Calculations for 2021-22'!H312</f>
        <v>Stockton-on-Tees</v>
      </c>
    </row>
    <row r="318" spans="2:5">
      <c r="B318" s="121" t="str">
        <f>'Calculations for 2021-22'!B313</f>
        <v>E3401</v>
      </c>
      <c r="C318" s="160" t="str">
        <f>'Calculations for 2021-22'!E313</f>
        <v>UNINFIR</v>
      </c>
      <c r="D318" s="160" t="str">
        <f>'Calculations for 2021-22'!F313</f>
        <v>P1902</v>
      </c>
      <c r="E318" s="120" t="str">
        <f>'Calculations for 2021-22'!H313</f>
        <v>Stoke-on-Trent</v>
      </c>
    </row>
    <row r="319" spans="2:5">
      <c r="B319" s="121" t="str">
        <f>'Calculations for 2021-22'!B314</f>
        <v>E3734</v>
      </c>
      <c r="C319" s="160" t="str">
        <f>'Calculations for 2021-22'!E314</f>
        <v>SD</v>
      </c>
      <c r="D319" s="160">
        <f>'Calculations for 2021-22'!F314</f>
        <v>0</v>
      </c>
      <c r="E319" s="120" t="str">
        <f>'Calculations for 2021-22'!H314</f>
        <v>Stratford-on-Avon</v>
      </c>
    </row>
    <row r="320" spans="2:5">
      <c r="B320" s="121" t="str">
        <f>'Calculations for 2021-22'!B315</f>
        <v>E1635</v>
      </c>
      <c r="C320" s="160" t="str">
        <f>'Calculations for 2021-22'!E315</f>
        <v>SD</v>
      </c>
      <c r="D320" s="160">
        <f>'Calculations for 2021-22'!F315</f>
        <v>0</v>
      </c>
      <c r="E320" s="120" t="str">
        <f>'Calculations for 2021-22'!H315</f>
        <v>Stroud</v>
      </c>
    </row>
    <row r="321" spans="2:5">
      <c r="B321" s="121" t="str">
        <f>'Calculations for 2021-22'!B316</f>
        <v>E3520</v>
      </c>
      <c r="C321" s="160" t="str">
        <f>'Calculations for 2021-22'!E316</f>
        <v>SCFIR</v>
      </c>
      <c r="D321" s="160">
        <f>'Calculations for 2021-22'!F316</f>
        <v>0</v>
      </c>
      <c r="E321" s="120" t="str">
        <f>'Calculations for 2021-22'!H316</f>
        <v>Suffolk</v>
      </c>
    </row>
    <row r="322" spans="2:5">
      <c r="B322" s="121" t="str">
        <f>'Calculations for 2021-22'!B317</f>
        <v>E4505</v>
      </c>
      <c r="C322" s="160" t="str">
        <f>'Calculations for 2021-22'!E317</f>
        <v>MD</v>
      </c>
      <c r="D322" s="160">
        <f>'Calculations for 2021-22'!F317</f>
        <v>0</v>
      </c>
      <c r="E322" s="120" t="str">
        <f>'Calculations for 2021-22'!H317</f>
        <v>Sunderland</v>
      </c>
    </row>
    <row r="323" spans="2:5">
      <c r="B323" s="121" t="str">
        <f>'Calculations for 2021-22'!B318</f>
        <v>E3620</v>
      </c>
      <c r="C323" s="160" t="str">
        <f>'Calculations for 2021-22'!E318</f>
        <v>SCFIR</v>
      </c>
      <c r="D323" s="160">
        <f>'Calculations for 2021-22'!F318</f>
        <v>0</v>
      </c>
      <c r="E323" s="120" t="str">
        <f>'Calculations for 2021-22'!H318</f>
        <v>Surrey</v>
      </c>
    </row>
    <row r="324" spans="2:5">
      <c r="B324" s="121" t="str">
        <f>'Calculations for 2021-22'!B319</f>
        <v>E3638</v>
      </c>
      <c r="C324" s="160" t="str">
        <f>'Calculations for 2021-22'!E319</f>
        <v>SD</v>
      </c>
      <c r="D324" s="160">
        <f>'Calculations for 2021-22'!F319</f>
        <v>0</v>
      </c>
      <c r="E324" s="120" t="str">
        <f>'Calculations for 2021-22'!H319</f>
        <v>Surrey Heath</v>
      </c>
    </row>
    <row r="325" spans="2:5">
      <c r="B325" s="121" t="str">
        <f>'Calculations for 2021-22'!B320</f>
        <v>E5048</v>
      </c>
      <c r="C325" s="160" t="str">
        <f>'Calculations for 2021-22'!E320</f>
        <v>OLB</v>
      </c>
      <c r="D325" s="160" t="str">
        <f>'Calculations for 2021-22'!F320</f>
        <v>P1915</v>
      </c>
      <c r="E325" s="120" t="str">
        <f>'Calculations for 2021-22'!H320</f>
        <v>Sutton</v>
      </c>
    </row>
    <row r="326" spans="2:5">
      <c r="B326" s="121" t="str">
        <f>'Calculations for 2021-22'!B321</f>
        <v>E2241</v>
      </c>
      <c r="C326" s="160" t="str">
        <f>'Calculations for 2021-22'!E321</f>
        <v>SD</v>
      </c>
      <c r="D326" s="160">
        <f>'Calculations for 2021-22'!F321</f>
        <v>0</v>
      </c>
      <c r="E326" s="120" t="str">
        <f>'Calculations for 2021-22'!H321</f>
        <v>Swale</v>
      </c>
    </row>
    <row r="327" spans="2:5">
      <c r="B327" s="121" t="str">
        <f>'Calculations for 2021-22'!B322</f>
        <v>E3901</v>
      </c>
      <c r="C327" s="160" t="str">
        <f>'Calculations for 2021-22'!E322</f>
        <v>UNINFIR</v>
      </c>
      <c r="D327" s="160">
        <f>'Calculations for 2021-22'!F322</f>
        <v>0</v>
      </c>
      <c r="E327" s="120" t="str">
        <f>'Calculations for 2021-22'!H322</f>
        <v>Swindon</v>
      </c>
    </row>
    <row r="328" spans="2:5">
      <c r="B328" s="121" t="str">
        <f>'Calculations for 2021-22'!B323</f>
        <v>E4208</v>
      </c>
      <c r="C328" s="160" t="str">
        <f>'Calculations for 2021-22'!E323</f>
        <v>MD</v>
      </c>
      <c r="D328" s="160" t="str">
        <f>'Calculations for 2021-22'!F323</f>
        <v>P1701</v>
      </c>
      <c r="E328" s="120" t="str">
        <f>'Calculations for 2021-22'!H323</f>
        <v>Tameside</v>
      </c>
    </row>
    <row r="329" spans="2:5">
      <c r="B329" s="121" t="str">
        <f>'Calculations for 2021-22'!B324</f>
        <v>E3439</v>
      </c>
      <c r="C329" s="160" t="str">
        <f>'Calculations for 2021-22'!E324</f>
        <v>SD</v>
      </c>
      <c r="D329" s="160" t="str">
        <f>'Calculations for 2021-22'!F324</f>
        <v>P1902</v>
      </c>
      <c r="E329" s="120" t="str">
        <f>'Calculations for 2021-22'!H324</f>
        <v>Tamworth</v>
      </c>
    </row>
    <row r="330" spans="2:5">
      <c r="B330" s="121" t="str">
        <f>'Calculations for 2021-22'!B325</f>
        <v>E3639</v>
      </c>
      <c r="C330" s="160" t="str">
        <f>'Calculations for 2021-22'!E325</f>
        <v>SD</v>
      </c>
      <c r="D330" s="160">
        <f>'Calculations for 2021-22'!F325</f>
        <v>0</v>
      </c>
      <c r="E330" s="120" t="str">
        <f>'Calculations for 2021-22'!H325</f>
        <v>Tandridge</v>
      </c>
    </row>
    <row r="331" spans="2:5">
      <c r="B331" s="121" t="str">
        <f>'Calculations for 2021-22'!B326</f>
        <v>E1137</v>
      </c>
      <c r="C331" s="160" t="str">
        <f>'Calculations for 2021-22'!E326</f>
        <v>SD</v>
      </c>
      <c r="D331" s="160">
        <f>'Calculations for 2021-22'!F326</f>
        <v>0</v>
      </c>
      <c r="E331" s="120" t="str">
        <f>'Calculations for 2021-22'!H326</f>
        <v>Teignbridge</v>
      </c>
    </row>
    <row r="332" spans="2:5">
      <c r="B332" s="121" t="str">
        <f>'Calculations for 2021-22'!B327</f>
        <v>E3201</v>
      </c>
      <c r="C332" s="160" t="str">
        <f>'Calculations for 2021-22'!E327</f>
        <v>UNINFIR</v>
      </c>
      <c r="D332" s="160">
        <f>'Calculations for 2021-22'!F327</f>
        <v>0</v>
      </c>
      <c r="E332" s="120" t="str">
        <f>'Calculations for 2021-22'!H327</f>
        <v>Telford and the Wrekin</v>
      </c>
    </row>
    <row r="333" spans="2:5">
      <c r="B333" s="121" t="str">
        <f>'Calculations for 2021-22'!B328</f>
        <v>E1542</v>
      </c>
      <c r="C333" s="160" t="str">
        <f>'Calculations for 2021-22'!E328</f>
        <v>SD</v>
      </c>
      <c r="D333" s="160">
        <f>'Calculations for 2021-22'!F328</f>
        <v>0</v>
      </c>
      <c r="E333" s="120" t="str">
        <f>'Calculations for 2021-22'!H328</f>
        <v>Tendring</v>
      </c>
    </row>
    <row r="334" spans="2:5">
      <c r="B334" s="121" t="str">
        <f>'Calculations for 2021-22'!B329</f>
        <v>E1742</v>
      </c>
      <c r="C334" s="160" t="str">
        <f>'Calculations for 2021-22'!E329</f>
        <v>SD</v>
      </c>
      <c r="D334" s="160">
        <f>'Calculations for 2021-22'!F329</f>
        <v>0</v>
      </c>
      <c r="E334" s="120" t="str">
        <f>'Calculations for 2021-22'!H329</f>
        <v>Test Valley</v>
      </c>
    </row>
    <row r="335" spans="2:5">
      <c r="B335" s="121" t="str">
        <f>'Calculations for 2021-22'!B330</f>
        <v>E1636</v>
      </c>
      <c r="C335" s="160" t="str">
        <f>'Calculations for 2021-22'!E330</f>
        <v>SD</v>
      </c>
      <c r="D335" s="160">
        <f>'Calculations for 2021-22'!F330</f>
        <v>0</v>
      </c>
      <c r="E335" s="120" t="str">
        <f>'Calculations for 2021-22'!H330</f>
        <v>Tewkesbury</v>
      </c>
    </row>
    <row r="336" spans="2:5">
      <c r="B336" s="121" t="str">
        <f>'Calculations for 2021-22'!B331</f>
        <v>E2242</v>
      </c>
      <c r="C336" s="160" t="str">
        <f>'Calculations for 2021-22'!E331</f>
        <v>SD</v>
      </c>
      <c r="D336" s="160">
        <f>'Calculations for 2021-22'!F331</f>
        <v>0</v>
      </c>
      <c r="E336" s="120" t="str">
        <f>'Calculations for 2021-22'!H331</f>
        <v>Thanet</v>
      </c>
    </row>
    <row r="337" spans="2:5">
      <c r="B337" s="121" t="str">
        <f>'Calculations for 2021-22'!B332</f>
        <v>E1938</v>
      </c>
      <c r="C337" s="160" t="str">
        <f>'Calculations for 2021-22'!E332</f>
        <v>SD</v>
      </c>
      <c r="D337" s="160" t="str">
        <f>'Calculations for 2021-22'!F332</f>
        <v>P1905</v>
      </c>
      <c r="E337" s="120" t="str">
        <f>'Calculations for 2021-22'!H332</f>
        <v>Three Rivers</v>
      </c>
    </row>
    <row r="338" spans="2:5">
      <c r="B338" s="121" t="str">
        <f>'Calculations for 2021-22'!B333</f>
        <v>E1502</v>
      </c>
      <c r="C338" s="160" t="str">
        <f>'Calculations for 2021-22'!E333</f>
        <v>UNINFIR</v>
      </c>
      <c r="D338" s="160">
        <f>'Calculations for 2021-22'!F333</f>
        <v>0</v>
      </c>
      <c r="E338" s="120" t="str">
        <f>'Calculations for 2021-22'!H333</f>
        <v>Thurrock</v>
      </c>
    </row>
    <row r="339" spans="2:5">
      <c r="B339" s="121" t="str">
        <f>'Calculations for 2021-22'!B334</f>
        <v>E2243</v>
      </c>
      <c r="C339" s="160" t="str">
        <f>'Calculations for 2021-22'!E334</f>
        <v>SD</v>
      </c>
      <c r="D339" s="160">
        <f>'Calculations for 2021-22'!F334</f>
        <v>0</v>
      </c>
      <c r="E339" s="120" t="str">
        <f>'Calculations for 2021-22'!H334</f>
        <v>Tonbridge and Malling</v>
      </c>
    </row>
    <row r="340" spans="2:5">
      <c r="B340" s="121" t="str">
        <f>'Calculations for 2021-22'!B335</f>
        <v>E1102</v>
      </c>
      <c r="C340" s="160" t="str">
        <f>'Calculations for 2021-22'!E335</f>
        <v>UNINFIR</v>
      </c>
      <c r="D340" s="160">
        <f>'Calculations for 2021-22'!F335</f>
        <v>0</v>
      </c>
      <c r="E340" s="120" t="str">
        <f>'Calculations for 2021-22'!H335</f>
        <v>Torbay</v>
      </c>
    </row>
    <row r="341" spans="2:5">
      <c r="B341" s="121" t="str">
        <f>'Calculations for 2021-22'!B336</f>
        <v>E1139</v>
      </c>
      <c r="C341" s="160" t="str">
        <f>'Calculations for 2021-22'!E336</f>
        <v>SD</v>
      </c>
      <c r="D341" s="160">
        <f>'Calculations for 2021-22'!F336</f>
        <v>0</v>
      </c>
      <c r="E341" s="120" t="str">
        <f>'Calculations for 2021-22'!H336</f>
        <v>Torridge</v>
      </c>
    </row>
    <row r="342" spans="2:5">
      <c r="B342" s="121" t="str">
        <f>'Calculations for 2021-22'!B337</f>
        <v>E5020</v>
      </c>
      <c r="C342" s="160" t="str">
        <f>'Calculations for 2021-22'!E337</f>
        <v>ILB</v>
      </c>
      <c r="D342" s="160" t="str">
        <f>'Calculations for 2021-22'!F337</f>
        <v>P1915</v>
      </c>
      <c r="E342" s="120" t="str">
        <f>'Calculations for 2021-22'!H337</f>
        <v>Tower Hamlets</v>
      </c>
    </row>
    <row r="343" spans="2:5">
      <c r="B343" s="121" t="str">
        <f>'Calculations for 2021-22'!B338</f>
        <v>E4209</v>
      </c>
      <c r="C343" s="160" t="str">
        <f>'Calculations for 2021-22'!E338</f>
        <v>MD</v>
      </c>
      <c r="D343" s="160" t="str">
        <f>'Calculations for 2021-22'!F338</f>
        <v>P1701</v>
      </c>
      <c r="E343" s="120" t="str">
        <f>'Calculations for 2021-22'!H338</f>
        <v>Trafford</v>
      </c>
    </row>
    <row r="344" spans="2:5">
      <c r="B344" s="121" t="str">
        <f>'Calculations for 2021-22'!B339</f>
        <v>E2244</v>
      </c>
      <c r="C344" s="160" t="str">
        <f>'Calculations for 2021-22'!E339</f>
        <v>SD</v>
      </c>
      <c r="D344" s="160">
        <f>'Calculations for 2021-22'!F339</f>
        <v>0</v>
      </c>
      <c r="E344" s="120" t="str">
        <f>'Calculations for 2021-22'!H339</f>
        <v>Tunbridge Wells</v>
      </c>
    </row>
    <row r="345" spans="2:5">
      <c r="B345" s="121" t="str">
        <f>'Calculations for 2021-22'!B340</f>
        <v>E6145</v>
      </c>
      <c r="C345" s="160" t="str">
        <f>'Calculations for 2021-22'!E340</f>
        <v>FIR</v>
      </c>
      <c r="D345" s="160">
        <f>'Calculations for 2021-22'!F340</f>
        <v>0</v>
      </c>
      <c r="E345" s="120" t="str">
        <f>'Calculations for 2021-22'!H340</f>
        <v>Tyne and Wear Fire</v>
      </c>
    </row>
    <row r="346" spans="2:5">
      <c r="B346" s="121" t="str">
        <f>'Calculations for 2021-22'!B341</f>
        <v>E1544</v>
      </c>
      <c r="C346" s="160" t="str">
        <f>'Calculations for 2021-22'!E341</f>
        <v>SD</v>
      </c>
      <c r="D346" s="160">
        <f>'Calculations for 2021-22'!F341</f>
        <v>0</v>
      </c>
      <c r="E346" s="120" t="str">
        <f>'Calculations for 2021-22'!H341</f>
        <v>Uttlesford</v>
      </c>
    </row>
    <row r="347" spans="2:5">
      <c r="B347" s="121" t="str">
        <f>'Calculations for 2021-22'!B342</f>
        <v>E3134</v>
      </c>
      <c r="C347" s="160" t="str">
        <f>'Calculations for 2021-22'!E342</f>
        <v>SD</v>
      </c>
      <c r="D347" s="160">
        <f>'Calculations for 2021-22'!F342</f>
        <v>0</v>
      </c>
      <c r="E347" s="120" t="str">
        <f>'Calculations for 2021-22'!H342</f>
        <v>Vale of White Horse</v>
      </c>
    </row>
    <row r="348" spans="2:5">
      <c r="B348" s="121" t="str">
        <f>'Calculations for 2021-22'!B343</f>
        <v>E4705</v>
      </c>
      <c r="C348" s="160" t="str">
        <f>'Calculations for 2021-22'!E343</f>
        <v>MD</v>
      </c>
      <c r="D348" s="160" t="str">
        <f>'Calculations for 2021-22'!F343</f>
        <v>P1912</v>
      </c>
      <c r="E348" s="120" t="str">
        <f>'Calculations for 2021-22'!H343</f>
        <v>Wakefield</v>
      </c>
    </row>
    <row r="349" spans="2:5">
      <c r="B349" s="121" t="str">
        <f>'Calculations for 2021-22'!B344</f>
        <v>E4606</v>
      </c>
      <c r="C349" s="160" t="str">
        <f>'Calculations for 2021-22'!E344</f>
        <v>MD</v>
      </c>
      <c r="D349" s="160" t="str">
        <f>'Calculations for 2021-22'!F344</f>
        <v>P1703</v>
      </c>
      <c r="E349" s="120" t="str">
        <f>'Calculations for 2021-22'!H344</f>
        <v>Walsall</v>
      </c>
    </row>
    <row r="350" spans="2:5">
      <c r="B350" s="121" t="str">
        <f>'Calculations for 2021-22'!B345</f>
        <v>E5049</v>
      </c>
      <c r="C350" s="160" t="str">
        <f>'Calculations for 2021-22'!E345</f>
        <v>OLB</v>
      </c>
      <c r="D350" s="160" t="str">
        <f>'Calculations for 2021-22'!F345</f>
        <v>P1915</v>
      </c>
      <c r="E350" s="120" t="str">
        <f>'Calculations for 2021-22'!H345</f>
        <v>Waltham Forest</v>
      </c>
    </row>
    <row r="351" spans="2:5">
      <c r="B351" s="121" t="str">
        <f>'Calculations for 2021-22'!B346</f>
        <v>E5021</v>
      </c>
      <c r="C351" s="160" t="str">
        <f>'Calculations for 2021-22'!E346</f>
        <v>ILB</v>
      </c>
      <c r="D351" s="160" t="str">
        <f>'Calculations for 2021-22'!F346</f>
        <v>P1915</v>
      </c>
      <c r="E351" s="120" t="str">
        <f>'Calculations for 2021-22'!H346</f>
        <v>Wandsworth</v>
      </c>
    </row>
    <row r="352" spans="2:5">
      <c r="B352" s="121" t="str">
        <f>'Calculations for 2021-22'!B347</f>
        <v>E0602</v>
      </c>
      <c r="C352" s="160" t="str">
        <f>'Calculations for 2021-22'!E347</f>
        <v>UNINFIR</v>
      </c>
      <c r="D352" s="160">
        <f>'Calculations for 2021-22'!F347</f>
        <v>0</v>
      </c>
      <c r="E352" s="120" t="str">
        <f>'Calculations for 2021-22'!H347</f>
        <v>Warrington</v>
      </c>
    </row>
    <row r="353" spans="2:5">
      <c r="B353" s="121" t="str">
        <f>'Calculations for 2021-22'!B348</f>
        <v>E3735</v>
      </c>
      <c r="C353" s="160" t="str">
        <f>'Calculations for 2021-22'!E348</f>
        <v>SD</v>
      </c>
      <c r="D353" s="160">
        <f>'Calculations for 2021-22'!F348</f>
        <v>0</v>
      </c>
      <c r="E353" s="120" t="str">
        <f>'Calculations for 2021-22'!H348</f>
        <v>Warwick</v>
      </c>
    </row>
    <row r="354" spans="2:5">
      <c r="B354" s="121" t="str">
        <f>'Calculations for 2021-22'!B349</f>
        <v>E3720</v>
      </c>
      <c r="C354" s="160" t="str">
        <f>'Calculations for 2021-22'!E349</f>
        <v>SCFIR</v>
      </c>
      <c r="D354" s="160">
        <f>'Calculations for 2021-22'!F349</f>
        <v>0</v>
      </c>
      <c r="E354" s="120" t="str">
        <f>'Calculations for 2021-22'!H349</f>
        <v>Warwickshire</v>
      </c>
    </row>
    <row r="355" spans="2:5">
      <c r="B355" s="121" t="str">
        <f>'Calculations for 2021-22'!B350</f>
        <v>E1939</v>
      </c>
      <c r="C355" s="160" t="str">
        <f>'Calculations for 2021-22'!E350</f>
        <v>SD</v>
      </c>
      <c r="D355" s="160" t="str">
        <f>'Calculations for 2021-22'!F350</f>
        <v>P1905</v>
      </c>
      <c r="E355" s="120" t="str">
        <f>'Calculations for 2021-22'!H350</f>
        <v>Watford</v>
      </c>
    </row>
    <row r="356" spans="2:5">
      <c r="B356" s="121" t="str">
        <f>'Calculations for 2021-22'!B351</f>
        <v>E3640</v>
      </c>
      <c r="C356" s="160" t="str">
        <f>'Calculations for 2021-22'!E351</f>
        <v>SD</v>
      </c>
      <c r="D356" s="160">
        <f>'Calculations for 2021-22'!F351</f>
        <v>0</v>
      </c>
      <c r="E356" s="120" t="str">
        <f>'Calculations for 2021-22'!H351</f>
        <v>Waverley</v>
      </c>
    </row>
    <row r="357" spans="2:5">
      <c r="B357" s="121" t="str">
        <f>'Calculations for 2021-22'!B352</f>
        <v>E1437</v>
      </c>
      <c r="C357" s="160" t="str">
        <f>'Calculations for 2021-22'!E352</f>
        <v>SD</v>
      </c>
      <c r="D357" s="160" t="str">
        <f>'Calculations for 2021-22'!F352</f>
        <v>P1914</v>
      </c>
      <c r="E357" s="120" t="str">
        <f>'Calculations for 2021-22'!H352</f>
        <v>Wealden</v>
      </c>
    </row>
    <row r="358" spans="2:5">
      <c r="B358" s="121" t="str">
        <f>'Calculations for 2021-22'!B353</f>
        <v>E2837</v>
      </c>
      <c r="C358" s="160" t="str">
        <f>'Calculations for 2021-22'!E353</f>
        <v>SD</v>
      </c>
      <c r="D358" s="160" t="str">
        <f>'Calculations for 2021-22'!F353</f>
        <v>P1907</v>
      </c>
      <c r="E358" s="120" t="str">
        <f>'Calculations for 2021-22'!H353</f>
        <v>Wellingborough</v>
      </c>
    </row>
    <row r="359" spans="2:5">
      <c r="B359" s="121" t="str">
        <f>'Calculations for 2021-22'!B354</f>
        <v>E1940</v>
      </c>
      <c r="C359" s="160" t="str">
        <f>'Calculations for 2021-22'!E354</f>
        <v>SD</v>
      </c>
      <c r="D359" s="160" t="str">
        <f>'Calculations for 2021-22'!F354</f>
        <v>P1905</v>
      </c>
      <c r="E359" s="120" t="str">
        <f>'Calculations for 2021-22'!H354</f>
        <v>Welwyn Hatfield</v>
      </c>
    </row>
    <row r="360" spans="2:5">
      <c r="B360" s="121" t="str">
        <f>'Calculations for 2021-22'!B355</f>
        <v>E0302</v>
      </c>
      <c r="C360" s="160" t="str">
        <f>'Calculations for 2021-22'!E355</f>
        <v>UNINFIR</v>
      </c>
      <c r="D360" s="160" t="str">
        <f>'Calculations for 2021-22'!F355</f>
        <v>P1916</v>
      </c>
      <c r="E360" s="120" t="str">
        <f>'Calculations for 2021-22'!H355</f>
        <v>West Berkshire</v>
      </c>
    </row>
    <row r="361" spans="2:5">
      <c r="B361" s="121" t="str">
        <f>'Calculations for 2021-22'!B356</f>
        <v>E1140</v>
      </c>
      <c r="C361" s="160" t="str">
        <f>'Calculations for 2021-22'!E356</f>
        <v>SD</v>
      </c>
      <c r="D361" s="160">
        <f>'Calculations for 2021-22'!F356</f>
        <v>0</v>
      </c>
      <c r="E361" s="120" t="str">
        <f>'Calculations for 2021-22'!H356</f>
        <v>West Devon</v>
      </c>
    </row>
    <row r="362" spans="2:5">
      <c r="B362" s="121" t="str">
        <f>'Calculations for 2021-22'!B357</f>
        <v>E2343</v>
      </c>
      <c r="C362" s="160" t="str">
        <f>'Calculations for 2021-22'!E357</f>
        <v>SD</v>
      </c>
      <c r="D362" s="160" t="str">
        <f>'Calculations for 2021-22'!F357</f>
        <v>P1909</v>
      </c>
      <c r="E362" s="120" t="str">
        <f>'Calculations for 2021-22'!H357</f>
        <v>West Lancashire</v>
      </c>
    </row>
    <row r="363" spans="2:5">
      <c r="B363" s="121" t="str">
        <f>'Calculations for 2021-22'!B358</f>
        <v>E2537</v>
      </c>
      <c r="C363" s="160" t="str">
        <f>'Calculations for 2021-22'!E358</f>
        <v>SD</v>
      </c>
      <c r="D363" s="160">
        <f>'Calculations for 2021-22'!F358</f>
        <v>0</v>
      </c>
      <c r="E363" s="120" t="str">
        <f>'Calculations for 2021-22'!H358</f>
        <v>West Lindsey</v>
      </c>
    </row>
    <row r="364" spans="2:5">
      <c r="B364" s="121" t="str">
        <f>'Calculations for 2021-22'!B359</f>
        <v>E6146</v>
      </c>
      <c r="C364" s="160" t="str">
        <f>'Calculations for 2021-22'!E359</f>
        <v>FIR</v>
      </c>
      <c r="D364" s="160">
        <f>'Calculations for 2021-22'!F359</f>
        <v>0</v>
      </c>
      <c r="E364" s="120" t="str">
        <f>'Calculations for 2021-22'!H359</f>
        <v>West Midlands Fire</v>
      </c>
    </row>
    <row r="365" spans="2:5">
      <c r="B365" s="121" t="str">
        <f>'Calculations for 2021-22'!D388</f>
        <v>E2802</v>
      </c>
      <c r="C365" s="160" t="str">
        <f>'Calculations for 2021-22'!E388</f>
        <v>UNINFIR</v>
      </c>
      <c r="D365" s="160">
        <f>'Calculations for 2021-22'!F388</f>
        <v>0</v>
      </c>
      <c r="E365" s="120" t="str">
        <f>'Calculations for 2021-22'!H388</f>
        <v>West Northamptonshire</v>
      </c>
    </row>
    <row r="366" spans="2:5">
      <c r="B366" s="121" t="str">
        <f>'Calculations for 2021-22'!B382</f>
        <v>E6354</v>
      </c>
      <c r="C366" s="160" t="str">
        <f>'Calculations for 2021-22'!E382</f>
        <v>CA</v>
      </c>
      <c r="D366" s="160" t="str">
        <f>'Calculations for 2021-22'!F382</f>
        <v>P1704</v>
      </c>
      <c r="E366" s="120" t="str">
        <f>'Calculations for 2021-22'!H382</f>
        <v>West of England Combined Authority</v>
      </c>
    </row>
    <row r="367" spans="2:5">
      <c r="B367" s="121" t="str">
        <f>'Calculations for 2021-22'!B360</f>
        <v>E3135</v>
      </c>
      <c r="C367" s="160" t="str">
        <f>'Calculations for 2021-22'!E360</f>
        <v>SD</v>
      </c>
      <c r="D367" s="160">
        <f>'Calculations for 2021-22'!F360</f>
        <v>0</v>
      </c>
      <c r="E367" s="120" t="str">
        <f>'Calculations for 2021-22'!H360</f>
        <v>West Oxfordshire</v>
      </c>
    </row>
    <row r="368" spans="2:5">
      <c r="B368" s="121" t="str">
        <f>'Calculations for 2021-22'!B361</f>
        <v>E3539</v>
      </c>
      <c r="C368" s="160" t="str">
        <f>'Calculations for 2021-22'!E361</f>
        <v>SD</v>
      </c>
      <c r="D368" s="160">
        <f>'Calculations for 2021-22'!F361</f>
        <v>0</v>
      </c>
      <c r="E368" s="120" t="str">
        <f>'Calculations for 2021-22'!H361</f>
        <v>West Suffolk</v>
      </c>
    </row>
    <row r="369" spans="2:5">
      <c r="B369" s="121" t="str">
        <f>'Calculations for 2021-22'!B362</f>
        <v>E3820</v>
      </c>
      <c r="C369" s="160" t="str">
        <f>'Calculations for 2021-22'!E362</f>
        <v>SCFIR</v>
      </c>
      <c r="D369" s="160" t="str">
        <f>'Calculations for 2021-22'!F362</f>
        <v>P1908</v>
      </c>
      <c r="E369" s="120" t="str">
        <f>'Calculations for 2021-22'!H362</f>
        <v>West Sussex</v>
      </c>
    </row>
    <row r="370" spans="2:5">
      <c r="B370" s="121" t="str">
        <f>'Calculations for 2021-22'!B363</f>
        <v>E6147</v>
      </c>
      <c r="C370" s="160" t="str">
        <f>'Calculations for 2021-22'!E363</f>
        <v>FIR</v>
      </c>
      <c r="D370" s="160">
        <f>'Calculations for 2021-22'!F363</f>
        <v>0</v>
      </c>
      <c r="E370" s="120" t="str">
        <f>'Calculations for 2021-22'!H363</f>
        <v>West Yorkshire Fire</v>
      </c>
    </row>
    <row r="371" spans="2:5">
      <c r="B371" s="121" t="str">
        <f>'Calculations for 2021-22'!B364</f>
        <v>E5022</v>
      </c>
      <c r="C371" s="160" t="str">
        <f>'Calculations for 2021-22'!E364</f>
        <v>ILB</v>
      </c>
      <c r="D371" s="160" t="str">
        <f>'Calculations for 2021-22'!F364</f>
        <v>P1915</v>
      </c>
      <c r="E371" s="120" t="str">
        <f>'Calculations for 2021-22'!H364</f>
        <v>Westminster</v>
      </c>
    </row>
    <row r="372" spans="2:5">
      <c r="B372" s="121" t="str">
        <f>'Calculations for 2021-22'!B365</f>
        <v>E4210</v>
      </c>
      <c r="C372" s="160" t="str">
        <f>'Calculations for 2021-22'!E365</f>
        <v>MD</v>
      </c>
      <c r="D372" s="160" t="str">
        <f>'Calculations for 2021-22'!F365</f>
        <v>P1701</v>
      </c>
      <c r="E372" s="120" t="str">
        <f>'Calculations for 2021-22'!H365</f>
        <v>Wigan</v>
      </c>
    </row>
    <row r="373" spans="2:5">
      <c r="B373" s="121" t="str">
        <f>'Calculations for 2021-22'!B366</f>
        <v>E3902</v>
      </c>
      <c r="C373" s="160" t="str">
        <f>'Calculations for 2021-22'!E366</f>
        <v>UNINFIR</v>
      </c>
      <c r="D373" s="160">
        <f>'Calculations for 2021-22'!F366</f>
        <v>0</v>
      </c>
      <c r="E373" s="120" t="str">
        <f>'Calculations for 2021-22'!H366</f>
        <v>Wiltshire</v>
      </c>
    </row>
    <row r="374" spans="2:5">
      <c r="B374" s="121" t="str">
        <f>'Calculations for 2021-22'!B367</f>
        <v>E1743</v>
      </c>
      <c r="C374" s="160" t="str">
        <f>'Calculations for 2021-22'!E367</f>
        <v>SD</v>
      </c>
      <c r="D374" s="160">
        <f>'Calculations for 2021-22'!F367</f>
        <v>0</v>
      </c>
      <c r="E374" s="120" t="str">
        <f>'Calculations for 2021-22'!H367</f>
        <v>Winchester</v>
      </c>
    </row>
    <row r="375" spans="2:5">
      <c r="B375" s="121" t="str">
        <f>'Calculations for 2021-22'!B368</f>
        <v>E0305</v>
      </c>
      <c r="C375" s="160" t="str">
        <f>'Calculations for 2021-22'!E368</f>
        <v>UNINFIR</v>
      </c>
      <c r="D375" s="160" t="str">
        <f>'Calculations for 2021-22'!F368</f>
        <v>P1916</v>
      </c>
      <c r="E375" s="120" t="str">
        <f>'Calculations for 2021-22'!H368</f>
        <v>Windsor and Maidenhead</v>
      </c>
    </row>
    <row r="376" spans="2:5">
      <c r="B376" s="121" t="str">
        <f>'Calculations for 2021-22'!B369</f>
        <v>E4305</v>
      </c>
      <c r="C376" s="160" t="str">
        <f>'Calculations for 2021-22'!E369</f>
        <v>MD</v>
      </c>
      <c r="D376" s="160" t="str">
        <f>'Calculations for 2021-22'!F369</f>
        <v>P1702</v>
      </c>
      <c r="E376" s="120" t="str">
        <f>'Calculations for 2021-22'!H369</f>
        <v>Wirral</v>
      </c>
    </row>
    <row r="377" spans="2:5">
      <c r="B377" s="121" t="str">
        <f>'Calculations for 2021-22'!B370</f>
        <v>E3641</v>
      </c>
      <c r="C377" s="160" t="str">
        <f>'Calculations for 2021-22'!E370</f>
        <v>SD</v>
      </c>
      <c r="D377" s="160">
        <f>'Calculations for 2021-22'!F370</f>
        <v>0</v>
      </c>
      <c r="E377" s="120" t="str">
        <f>'Calculations for 2021-22'!H370</f>
        <v>Woking</v>
      </c>
    </row>
    <row r="378" spans="2:5">
      <c r="B378" s="121" t="str">
        <f>'Calculations for 2021-22'!B371</f>
        <v>E0306</v>
      </c>
      <c r="C378" s="160" t="str">
        <f>'Calculations for 2021-22'!E371</f>
        <v>UNINFIR</v>
      </c>
      <c r="D378" s="160" t="str">
        <f>'Calculations for 2021-22'!F371</f>
        <v>P1916</v>
      </c>
      <c r="E378" s="120" t="str">
        <f>'Calculations for 2021-22'!H371</f>
        <v>Wokingham</v>
      </c>
    </row>
    <row r="379" spans="2:5">
      <c r="B379" s="121" t="str">
        <f>'Calculations for 2021-22'!B372</f>
        <v>E4607</v>
      </c>
      <c r="C379" s="160" t="str">
        <f>'Calculations for 2021-22'!E372</f>
        <v>MD</v>
      </c>
      <c r="D379" s="160" t="str">
        <f>'Calculations for 2021-22'!F372</f>
        <v>P1703</v>
      </c>
      <c r="E379" s="120" t="str">
        <f>'Calculations for 2021-22'!H372</f>
        <v>Wolverhampton</v>
      </c>
    </row>
    <row r="380" spans="2:5">
      <c r="B380" s="121" t="str">
        <f>'Calculations for 2021-22'!B373</f>
        <v>E1837</v>
      </c>
      <c r="C380" s="160" t="str">
        <f>'Calculations for 2021-22'!E373</f>
        <v>SD</v>
      </c>
      <c r="D380" s="160" t="str">
        <f>'Calculations for 2021-22'!F373</f>
        <v>P1901</v>
      </c>
      <c r="E380" s="120" t="str">
        <f>'Calculations for 2021-22'!H373</f>
        <v>Worcester</v>
      </c>
    </row>
    <row r="381" spans="2:5">
      <c r="B381" s="121" t="str">
        <f>'Calculations for 2021-22'!B374</f>
        <v>E1821</v>
      </c>
      <c r="C381" s="160" t="str">
        <f>'Calculations for 2021-22'!E374</f>
        <v>SCNFIR</v>
      </c>
      <c r="D381" s="160" t="str">
        <f>'Calculations for 2021-22'!F374</f>
        <v>P1901</v>
      </c>
      <c r="E381" s="120" t="str">
        <f>'Calculations for 2021-22'!H374</f>
        <v>Worcestershire</v>
      </c>
    </row>
    <row r="382" spans="2:5">
      <c r="B382" s="121" t="str">
        <f>'Calculations for 2021-22'!B375</f>
        <v>E3837</v>
      </c>
      <c r="C382" s="160" t="str">
        <f>'Calculations for 2021-22'!E375</f>
        <v>SD</v>
      </c>
      <c r="D382" s="160" t="str">
        <f>'Calculations for 2021-22'!F375</f>
        <v>P1908</v>
      </c>
      <c r="E382" s="120" t="str">
        <f>'Calculations for 2021-22'!H375</f>
        <v>Worthing</v>
      </c>
    </row>
    <row r="383" spans="2:5" ht="15" customHeight="1">
      <c r="B383" s="121" t="str">
        <f>'Calculations for 2021-22'!B376</f>
        <v>E1838</v>
      </c>
      <c r="C383" s="160" t="str">
        <f>'Calculations for 2021-22'!E376</f>
        <v>SD</v>
      </c>
      <c r="D383" s="160" t="str">
        <f>'Calculations for 2021-22'!F376</f>
        <v>P1901</v>
      </c>
      <c r="E383" s="176" t="str">
        <f>'Calculations for 2021-22'!H376</f>
        <v>Wychavon</v>
      </c>
    </row>
    <row r="384" spans="2:5">
      <c r="B384" s="121" t="str">
        <f>'Calculations for 2021-22'!B377</f>
        <v>E0435</v>
      </c>
      <c r="C384" s="160" t="str">
        <f>'Calculations for 2021-22'!E377</f>
        <v>SD</v>
      </c>
      <c r="D384" s="160" t="str">
        <f>'Calculations for 2021-22'!F377</f>
        <v>P1904</v>
      </c>
      <c r="E384" s="176" t="str">
        <f>'Calculations for 2021-22'!H377</f>
        <v>Wycombe</v>
      </c>
    </row>
    <row r="385" spans="2:39">
      <c r="B385" s="121" t="str">
        <f>'Calculations for 2021-22'!B378</f>
        <v>E2344</v>
      </c>
      <c r="C385" s="160" t="str">
        <f>'Calculations for 2021-22'!E378</f>
        <v>SD</v>
      </c>
      <c r="D385" s="160" t="str">
        <f>'Calculations for 2021-22'!F378</f>
        <v>P1909</v>
      </c>
      <c r="E385" s="176" t="str">
        <f>'Calculations for 2021-22'!H378</f>
        <v>Wyre</v>
      </c>
    </row>
    <row r="386" spans="2:39">
      <c r="B386" s="121" t="str">
        <f>'Calculations for 2021-22'!B379</f>
        <v>E1839</v>
      </c>
      <c r="C386" s="160" t="str">
        <f>'Calculations for 2021-22'!E379</f>
        <v>SD</v>
      </c>
      <c r="D386" s="160" t="str">
        <f>'Calculations for 2021-22'!F379</f>
        <v>P1901</v>
      </c>
      <c r="E386" s="176" t="str">
        <f>'Calculations for 2021-22'!H379</f>
        <v>Wyre Forest</v>
      </c>
    </row>
    <row r="387" spans="2:39">
      <c r="B387" s="121" t="str">
        <f>'Calculations for 2021-22'!B380</f>
        <v>E2701</v>
      </c>
      <c r="C387" s="151" t="str">
        <f>'Calculations for 2021-22'!E380</f>
        <v>UNINFIR</v>
      </c>
      <c r="D387" s="151" t="str">
        <f>'Calculations for 2021-22'!F380</f>
        <v>P1912</v>
      </c>
      <c r="E387" s="152" t="str">
        <f>'Calculations for 2021-22'!H380</f>
        <v>York</v>
      </c>
    </row>
    <row r="388" spans="2:39">
      <c r="B388" s="123"/>
      <c r="C388" s="160"/>
      <c r="D388" s="160"/>
      <c r="E388" s="123"/>
    </row>
    <row r="389" spans="2:39">
      <c r="B389" s="160"/>
      <c r="C389" s="160"/>
      <c r="D389" s="160"/>
      <c r="E389" s="160"/>
    </row>
    <row r="390" spans="2:39" ht="15" thickBot="1">
      <c r="B390" s="77" t="s">
        <v>1622</v>
      </c>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row>
  </sheetData>
  <sheetProtection sheet="1" objects="1" scenarios="1"/>
  <sortState xmlns:xlrd2="http://schemas.microsoft.com/office/spreadsheetml/2017/richdata2" ref="B8:E387">
    <sortCondition ref="E8:E38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DFD3-EA76-4A93-8ABF-ED3EE4171FFA}">
  <sheetPr>
    <tabColor rgb="FF92D050"/>
  </sheetPr>
  <dimension ref="B2:Z27"/>
  <sheetViews>
    <sheetView showGridLines="0" workbookViewId="0">
      <selection activeCell="B2" sqref="B2"/>
    </sheetView>
  </sheetViews>
  <sheetFormatPr defaultRowHeight="14.4"/>
  <cols>
    <col min="3" max="3" width="12.44140625" bestFit="1" customWidth="1"/>
  </cols>
  <sheetData>
    <row r="2" spans="2:26" ht="18" thickBot="1">
      <c r="B2" s="76" t="s">
        <v>1631</v>
      </c>
      <c r="C2" s="76"/>
      <c r="D2" s="76"/>
      <c r="E2" s="76"/>
      <c r="F2" s="76"/>
      <c r="G2" s="76"/>
      <c r="H2" s="76"/>
      <c r="I2" s="76"/>
      <c r="J2" s="76"/>
      <c r="K2" s="76"/>
      <c r="L2" s="76"/>
      <c r="M2" s="76"/>
      <c r="N2" s="76"/>
      <c r="O2" s="76"/>
      <c r="P2" s="76"/>
      <c r="Q2" s="76"/>
      <c r="R2" s="76"/>
      <c r="S2" s="76"/>
      <c r="T2" s="76"/>
      <c r="U2" s="76"/>
      <c r="V2" s="76"/>
      <c r="W2" s="76"/>
      <c r="X2" s="76"/>
      <c r="Y2" s="76"/>
      <c r="Z2" s="76"/>
    </row>
    <row r="3" spans="2:26" ht="15" thickTop="1"/>
    <row r="4" spans="2:26">
      <c r="C4" t="s">
        <v>1628</v>
      </c>
      <c r="F4" t="s">
        <v>2011</v>
      </c>
    </row>
    <row r="5" spans="2:26">
      <c r="B5" t="s">
        <v>1629</v>
      </c>
      <c r="C5" s="80">
        <v>0.49099999999999999</v>
      </c>
      <c r="E5" t="s">
        <v>2012</v>
      </c>
      <c r="F5" s="80">
        <v>108.5</v>
      </c>
    </row>
    <row r="6" spans="2:26">
      <c r="B6" t="s">
        <v>1630</v>
      </c>
      <c r="C6" s="80">
        <v>0.499</v>
      </c>
      <c r="E6" t="s">
        <v>2013</v>
      </c>
      <c r="F6" s="80">
        <v>109.1</v>
      </c>
    </row>
    <row r="7" spans="2:26">
      <c r="B7" t="s">
        <v>1970</v>
      </c>
      <c r="C7" s="80">
        <v>0.499</v>
      </c>
    </row>
    <row r="9" spans="2:26">
      <c r="B9" s="161" t="s">
        <v>1632</v>
      </c>
      <c r="C9" s="161" t="s">
        <v>2006</v>
      </c>
      <c r="D9" s="161"/>
      <c r="E9" s="161"/>
      <c r="F9" s="161"/>
    </row>
    <row r="11" spans="2:26">
      <c r="C11" t="s">
        <v>1953</v>
      </c>
    </row>
    <row r="12" spans="2:26">
      <c r="B12" t="s">
        <v>1630</v>
      </c>
      <c r="C12" s="82">
        <v>1869655</v>
      </c>
    </row>
    <row r="13" spans="2:26">
      <c r="B13" t="s">
        <v>1970</v>
      </c>
      <c r="C13" s="82">
        <v>1879994.11</v>
      </c>
    </row>
    <row r="15" spans="2:26">
      <c r="B15" s="161" t="s">
        <v>1632</v>
      </c>
      <c r="C15" s="161" t="s">
        <v>1633</v>
      </c>
      <c r="D15" s="161"/>
      <c r="E15" s="161"/>
      <c r="F15" s="161"/>
    </row>
    <row r="17" spans="2:26">
      <c r="C17" t="s">
        <v>1634</v>
      </c>
    </row>
    <row r="18" spans="2:26">
      <c r="B18" t="s">
        <v>1630</v>
      </c>
      <c r="C18" s="82">
        <v>36773</v>
      </c>
    </row>
    <row r="20" spans="2:26">
      <c r="B20" s="161" t="s">
        <v>1632</v>
      </c>
      <c r="C20" s="161" t="s">
        <v>1633</v>
      </c>
    </row>
    <row r="21" spans="2:26">
      <c r="B21" s="161"/>
      <c r="C21" s="161"/>
    </row>
    <row r="22" spans="2:26">
      <c r="B22" s="161"/>
      <c r="C22" s="195" t="s">
        <v>2004</v>
      </c>
    </row>
    <row r="23" spans="2:26">
      <c r="B23" s="161" t="s">
        <v>1970</v>
      </c>
      <c r="C23" s="80">
        <v>0.54621949999999997</v>
      </c>
    </row>
    <row r="25" spans="2:26">
      <c r="B25" s="161" t="s">
        <v>1632</v>
      </c>
      <c r="C25" s="161" t="s">
        <v>2005</v>
      </c>
    </row>
    <row r="27" spans="2:26" ht="15" thickBot="1">
      <c r="B27" s="77" t="s">
        <v>1622</v>
      </c>
      <c r="C27" s="77"/>
      <c r="D27" s="77"/>
      <c r="E27" s="77"/>
      <c r="F27" s="77"/>
      <c r="G27" s="77"/>
      <c r="H27" s="77"/>
      <c r="I27" s="77"/>
      <c r="J27" s="77"/>
      <c r="K27" s="77"/>
      <c r="L27" s="77"/>
      <c r="M27" s="77"/>
      <c r="N27" s="77"/>
      <c r="O27" s="77"/>
      <c r="P27" s="77"/>
      <c r="Q27" s="77"/>
      <c r="R27" s="77"/>
      <c r="S27" s="77"/>
      <c r="T27" s="77"/>
      <c r="U27" s="77"/>
      <c r="V27" s="77"/>
      <c r="W27" s="77"/>
      <c r="X27" s="77"/>
      <c r="Y27" s="77"/>
      <c r="Z27" s="77"/>
    </row>
  </sheetData>
  <sheetProtection sheet="1" formatCells="0" formatColumns="0" formatRows="0" insertColumns="0" insertRows="0" insertHyperlinks="0" deleteColumns="0" deleteRows="0" sort="0" autoFilter="0" pivotTables="0"/>
  <phoneticPr fontId="18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E4402-E878-4B5D-AC09-64E2F2123964}">
  <sheetPr>
    <tabColor rgb="FF92D050"/>
  </sheetPr>
  <dimension ref="A1:AA394"/>
  <sheetViews>
    <sheetView topLeftCell="E1" workbookViewId="0">
      <selection activeCell="E1" sqref="E1"/>
    </sheetView>
  </sheetViews>
  <sheetFormatPr defaultColWidth="9.33203125" defaultRowHeight="14.4" outlineLevelCol="1"/>
  <cols>
    <col min="1" max="1" width="5.5546875" style="1" hidden="1" customWidth="1" outlineLevel="1"/>
    <col min="2" max="2" width="9.33203125" style="1" hidden="1" customWidth="1" outlineLevel="1"/>
    <col min="3" max="3" width="9.44140625" style="1" hidden="1" customWidth="1" outlineLevel="1"/>
    <col min="4" max="4" width="6.33203125" style="1" hidden="1" customWidth="1" outlineLevel="1"/>
    <col min="5" max="5" width="31.33203125" style="1" customWidth="1" collapsed="1"/>
    <col min="6" max="6" width="13.6640625" style="55" customWidth="1"/>
    <col min="7" max="7" width="13.6640625" style="5" bestFit="1" customWidth="1"/>
    <col min="8" max="8" width="13.44140625" style="5" bestFit="1" customWidth="1"/>
    <col min="9" max="9" width="16.33203125" style="5" bestFit="1" customWidth="1"/>
    <col min="10" max="10" width="12.6640625" style="5" bestFit="1" customWidth="1"/>
    <col min="11" max="11" width="11.33203125" style="5" bestFit="1" customWidth="1"/>
    <col min="12" max="12" width="9" style="6" bestFit="1" customWidth="1"/>
    <col min="13" max="13" width="12.6640625" style="5" bestFit="1" customWidth="1"/>
    <col min="14" max="15" width="11.33203125" style="5" bestFit="1" customWidth="1"/>
    <col min="16" max="17" width="10.33203125" style="5" bestFit="1" customWidth="1"/>
    <col min="18" max="19" width="12.6640625" style="5" bestFit="1" customWidth="1"/>
    <col min="20" max="21" width="11.33203125" style="5" bestFit="1" customWidth="1"/>
    <col min="22" max="22" width="9.33203125" style="5" bestFit="1" customWidth="1"/>
    <col min="23" max="23" width="13.6640625" style="5" bestFit="1" customWidth="1"/>
    <col min="24" max="25" width="12.6640625" style="5" bestFit="1" customWidth="1"/>
    <col min="26" max="26" width="11.33203125" style="5" bestFit="1" customWidth="1"/>
    <col min="27" max="27" width="10.33203125" style="5" bestFit="1" customWidth="1"/>
    <col min="28" max="16384" width="9.33203125" style="1"/>
  </cols>
  <sheetData>
    <row r="1" spans="1:27">
      <c r="A1" s="3"/>
      <c r="E1" s="3" t="s">
        <v>1635</v>
      </c>
      <c r="F1" s="4"/>
      <c r="M1" s="7"/>
      <c r="N1" s="7"/>
      <c r="O1" s="7"/>
      <c r="P1" s="7"/>
      <c r="Q1" s="7"/>
      <c r="R1" s="7"/>
      <c r="S1" s="7"/>
      <c r="T1" s="7"/>
      <c r="U1" s="7"/>
      <c r="V1" s="7"/>
      <c r="W1" s="7"/>
      <c r="X1" s="7"/>
      <c r="Y1" s="7"/>
      <c r="Z1" s="7"/>
      <c r="AA1" s="7"/>
    </row>
    <row r="2" spans="1:27" hidden="1">
      <c r="E2" s="3"/>
      <c r="F2" s="4"/>
      <c r="G2" s="83" t="s">
        <v>1636</v>
      </c>
      <c r="H2" s="84" t="s">
        <v>1637</v>
      </c>
      <c r="I2" s="84" t="s">
        <v>1638</v>
      </c>
      <c r="J2" s="84" t="s">
        <v>1639</v>
      </c>
      <c r="K2" s="84" t="s">
        <v>1640</v>
      </c>
      <c r="L2" s="84" t="s">
        <v>1641</v>
      </c>
      <c r="M2" s="84" t="s">
        <v>1642</v>
      </c>
      <c r="N2" s="84" t="s">
        <v>1643</v>
      </c>
      <c r="O2" s="84" t="s">
        <v>1644</v>
      </c>
      <c r="P2" s="84" t="s">
        <v>1645</v>
      </c>
      <c r="Q2" s="84" t="s">
        <v>1646</v>
      </c>
      <c r="R2" s="84" t="s">
        <v>1647</v>
      </c>
      <c r="S2" s="84" t="s">
        <v>1648</v>
      </c>
      <c r="T2" s="84" t="s">
        <v>1649</v>
      </c>
      <c r="U2" s="84" t="s">
        <v>1650</v>
      </c>
      <c r="V2" s="84" t="s">
        <v>1651</v>
      </c>
      <c r="W2" s="84" t="s">
        <v>1652</v>
      </c>
      <c r="X2" s="84" t="s">
        <v>1653</v>
      </c>
      <c r="Y2" s="84" t="s">
        <v>1654</v>
      </c>
      <c r="Z2" s="84" t="s">
        <v>1655</v>
      </c>
      <c r="AA2" s="84" t="s">
        <v>1656</v>
      </c>
    </row>
    <row r="3" spans="1:27">
      <c r="E3" s="50" t="s">
        <v>1930</v>
      </c>
      <c r="F3" s="4"/>
      <c r="G3" s="83"/>
      <c r="H3" s="84"/>
      <c r="I3" s="84"/>
      <c r="J3" s="84"/>
      <c r="K3" s="84"/>
      <c r="L3" s="84"/>
      <c r="M3" s="84"/>
      <c r="N3" s="84"/>
      <c r="O3" s="84"/>
      <c r="P3" s="84"/>
      <c r="Q3" s="84"/>
      <c r="R3" s="84"/>
      <c r="S3" s="84"/>
      <c r="T3" s="84"/>
      <c r="U3" s="84"/>
      <c r="V3" s="84"/>
      <c r="W3" s="84"/>
      <c r="X3" s="84"/>
      <c r="Y3" s="84"/>
      <c r="Z3" s="84"/>
      <c r="AA3" s="84"/>
    </row>
    <row r="4" spans="1:27" ht="15" thickBot="1">
      <c r="E4" s="3"/>
      <c r="F4" s="4"/>
      <c r="G4" s="83"/>
      <c r="H4" s="84"/>
      <c r="I4" s="84"/>
      <c r="J4" s="84"/>
      <c r="K4" s="84"/>
      <c r="L4" s="84"/>
      <c r="M4" s="84"/>
      <c r="N4" s="84"/>
      <c r="O4" s="84"/>
      <c r="P4" s="84"/>
      <c r="Q4" s="84"/>
      <c r="R4" s="84"/>
      <c r="S4" s="84"/>
      <c r="T4" s="84"/>
      <c r="U4" s="84"/>
      <c r="V4" s="84"/>
      <c r="W4" s="84"/>
      <c r="X4" s="84"/>
      <c r="Y4" s="84"/>
      <c r="Z4" s="84"/>
      <c r="AA4" s="84"/>
    </row>
    <row r="5" spans="1:27">
      <c r="A5" s="21"/>
      <c r="B5" s="21"/>
      <c r="C5" s="21"/>
      <c r="D5" s="21"/>
      <c r="E5" s="22"/>
      <c r="F5" s="23"/>
      <c r="G5" s="85" t="s">
        <v>27</v>
      </c>
      <c r="H5" s="85"/>
      <c r="I5" s="85"/>
      <c r="J5" s="85"/>
      <c r="K5" s="85"/>
      <c r="L5" s="24"/>
      <c r="M5" s="86" t="s">
        <v>28</v>
      </c>
      <c r="N5" s="85"/>
      <c r="O5" s="85"/>
      <c r="P5" s="85"/>
      <c r="Q5" s="87"/>
      <c r="R5" s="86" t="s">
        <v>29</v>
      </c>
      <c r="S5" s="85"/>
      <c r="T5" s="85"/>
      <c r="U5" s="85"/>
      <c r="V5" s="87"/>
      <c r="W5" s="86" t="s">
        <v>1606</v>
      </c>
      <c r="X5" s="85"/>
      <c r="Y5" s="85"/>
      <c r="Z5" s="85"/>
      <c r="AA5" s="88"/>
    </row>
    <row r="6" spans="1:27" ht="61.5" customHeight="1" thickBot="1">
      <c r="A6" s="26" t="s">
        <v>1607</v>
      </c>
      <c r="B6" s="26" t="s">
        <v>4</v>
      </c>
      <c r="C6" s="27" t="s">
        <v>32</v>
      </c>
      <c r="D6" s="26" t="s">
        <v>33</v>
      </c>
      <c r="E6" s="28" t="s">
        <v>35</v>
      </c>
      <c r="F6" s="74" t="s">
        <v>36</v>
      </c>
      <c r="G6" s="31" t="s">
        <v>37</v>
      </c>
      <c r="H6" s="31" t="s">
        <v>38</v>
      </c>
      <c r="I6" s="31" t="s">
        <v>39</v>
      </c>
      <c r="J6" s="31" t="s">
        <v>40</v>
      </c>
      <c r="K6" s="31" t="s">
        <v>1610</v>
      </c>
      <c r="L6" s="89" t="s">
        <v>1657</v>
      </c>
      <c r="M6" s="34" t="s">
        <v>43</v>
      </c>
      <c r="N6" s="35" t="s">
        <v>44</v>
      </c>
      <c r="O6" s="35" t="s">
        <v>45</v>
      </c>
      <c r="P6" s="35" t="s">
        <v>46</v>
      </c>
      <c r="Q6" s="36" t="s">
        <v>47</v>
      </c>
      <c r="R6" s="34" t="s">
        <v>43</v>
      </c>
      <c r="S6" s="35" t="s">
        <v>44</v>
      </c>
      <c r="T6" s="35" t="s">
        <v>45</v>
      </c>
      <c r="U6" s="35" t="s">
        <v>46</v>
      </c>
      <c r="V6" s="36" t="s">
        <v>47</v>
      </c>
      <c r="W6" s="34" t="s">
        <v>43</v>
      </c>
      <c r="X6" s="35" t="s">
        <v>44</v>
      </c>
      <c r="Y6" s="35" t="s">
        <v>45</v>
      </c>
      <c r="Z6" s="35" t="s">
        <v>46</v>
      </c>
      <c r="AA6" s="65" t="s">
        <v>47</v>
      </c>
    </row>
    <row r="7" spans="1:27">
      <c r="E7" s="66"/>
      <c r="F7" s="4"/>
      <c r="G7" s="68"/>
      <c r="H7" s="68"/>
      <c r="I7" s="68"/>
      <c r="J7" s="68"/>
      <c r="K7" s="68"/>
      <c r="L7" s="90"/>
      <c r="M7" s="70"/>
      <c r="N7" s="68"/>
      <c r="O7" s="68"/>
      <c r="P7" s="68"/>
      <c r="Q7" s="71"/>
      <c r="R7" s="70"/>
      <c r="S7" s="68"/>
      <c r="T7" s="68"/>
      <c r="U7" s="68"/>
      <c r="V7" s="71"/>
      <c r="W7" s="68"/>
      <c r="X7" s="68"/>
      <c r="Y7" s="68"/>
      <c r="Z7" s="68"/>
      <c r="AA7" s="41"/>
    </row>
    <row r="8" spans="1:27">
      <c r="A8" s="1" t="s">
        <v>48</v>
      </c>
      <c r="B8" s="1" t="s">
        <v>48</v>
      </c>
      <c r="E8" s="44" t="s">
        <v>49</v>
      </c>
      <c r="G8" s="5">
        <v>18601.462198462301</v>
      </c>
      <c r="H8" s="5">
        <v>7183.9289715156356</v>
      </c>
      <c r="I8" s="5">
        <v>11417.533226946653</v>
      </c>
      <c r="J8" s="5">
        <v>11.039809523812099</v>
      </c>
      <c r="L8" s="91" t="s">
        <v>1658</v>
      </c>
      <c r="M8" s="46">
        <v>5699.7606561324201</v>
      </c>
      <c r="N8" s="5">
        <v>946.50112233203129</v>
      </c>
      <c r="O8" s="5">
        <v>480.66525833502101</v>
      </c>
      <c r="P8" s="5">
        <v>25.392836011137998</v>
      </c>
      <c r="Q8" s="47">
        <v>29.719212063500002</v>
      </c>
      <c r="R8" s="46">
        <v>8168.8304429849532</v>
      </c>
      <c r="S8" s="5">
        <v>1846.6869390253139</v>
      </c>
      <c r="T8" s="5">
        <v>532.36734737968504</v>
      </c>
      <c r="U8" s="5">
        <v>861.30722747102106</v>
      </c>
      <c r="V8" s="47">
        <v>6.9461567272169997</v>
      </c>
      <c r="W8" s="46">
        <v>13868.591099117382</v>
      </c>
      <c r="X8" s="5">
        <v>2793.1880613573471</v>
      </c>
      <c r="Y8" s="5">
        <v>1013.0326057147059</v>
      </c>
      <c r="Z8" s="5">
        <v>886.70006348215907</v>
      </c>
      <c r="AA8" s="47">
        <v>36.665368790716997</v>
      </c>
    </row>
    <row r="9" spans="1:27">
      <c r="A9" s="1" t="s">
        <v>50</v>
      </c>
      <c r="B9" s="1" t="s">
        <v>51</v>
      </c>
      <c r="C9" s="1" t="s">
        <v>52</v>
      </c>
      <c r="D9" s="1" t="s">
        <v>53</v>
      </c>
      <c r="E9" s="44" t="s">
        <v>55</v>
      </c>
      <c r="F9" s="55">
        <v>0.4</v>
      </c>
      <c r="G9" s="5">
        <v>2.3912040853029999</v>
      </c>
      <c r="H9" s="5">
        <v>0.77393475819900004</v>
      </c>
      <c r="I9" s="5">
        <v>1.617269327104</v>
      </c>
      <c r="J9" s="5">
        <v>-5.2030134158739925</v>
      </c>
      <c r="K9" s="5">
        <v>1.4959741275712</v>
      </c>
      <c r="L9" s="92">
        <v>0.5</v>
      </c>
      <c r="M9" s="5">
        <v>0</v>
      </c>
      <c r="N9" s="5">
        <v>0.77393475819900004</v>
      </c>
      <c r="O9" s="5">
        <v>0</v>
      </c>
      <c r="P9" s="5">
        <v>0</v>
      </c>
      <c r="Q9" s="47">
        <v>0</v>
      </c>
      <c r="R9" s="5">
        <v>0</v>
      </c>
      <c r="S9" s="5">
        <v>1.617269327104</v>
      </c>
      <c r="T9" s="5">
        <v>0</v>
      </c>
      <c r="U9" s="5">
        <v>0</v>
      </c>
      <c r="V9" s="47">
        <v>0</v>
      </c>
      <c r="W9" s="5">
        <v>0</v>
      </c>
      <c r="X9" s="5">
        <v>2.3912040853029999</v>
      </c>
      <c r="Y9" s="5">
        <v>0</v>
      </c>
      <c r="Z9" s="5">
        <v>0</v>
      </c>
      <c r="AA9" s="47">
        <v>0</v>
      </c>
    </row>
    <row r="10" spans="1:27">
      <c r="A10" s="1" t="s">
        <v>56</v>
      </c>
      <c r="B10" s="1" t="s">
        <v>57</v>
      </c>
      <c r="C10" s="1" t="s">
        <v>58</v>
      </c>
      <c r="D10" s="1" t="s">
        <v>53</v>
      </c>
      <c r="E10" s="44" t="s">
        <v>59</v>
      </c>
      <c r="F10" s="55">
        <v>0.4</v>
      </c>
      <c r="G10" s="5">
        <v>5.046013002174</v>
      </c>
      <c r="H10" s="5">
        <v>1.700465955244</v>
      </c>
      <c r="I10" s="5">
        <v>3.3455470469300002</v>
      </c>
      <c r="J10" s="5">
        <v>-6.951952923738534</v>
      </c>
      <c r="K10" s="5">
        <v>3.0946310184102503</v>
      </c>
      <c r="L10" s="92">
        <v>0.5</v>
      </c>
      <c r="M10" s="5">
        <v>0</v>
      </c>
      <c r="N10" s="5">
        <v>1.700465955244</v>
      </c>
      <c r="O10" s="5">
        <v>0</v>
      </c>
      <c r="P10" s="5">
        <v>0</v>
      </c>
      <c r="Q10" s="47">
        <v>0</v>
      </c>
      <c r="R10" s="5">
        <v>0</v>
      </c>
      <c r="S10" s="5">
        <v>3.3455470469300002</v>
      </c>
      <c r="T10" s="5">
        <v>0</v>
      </c>
      <c r="U10" s="5">
        <v>0</v>
      </c>
      <c r="V10" s="47">
        <v>0</v>
      </c>
      <c r="W10" s="5">
        <v>0</v>
      </c>
      <c r="X10" s="5">
        <v>5.046013002174</v>
      </c>
      <c r="Y10" s="5">
        <v>0</v>
      </c>
      <c r="Z10" s="5">
        <v>0</v>
      </c>
      <c r="AA10" s="47">
        <v>0</v>
      </c>
    </row>
    <row r="11" spans="1:27">
      <c r="A11" s="1" t="s">
        <v>60</v>
      </c>
      <c r="B11" s="1" t="s">
        <v>61</v>
      </c>
      <c r="C11" s="1" t="s">
        <v>62</v>
      </c>
      <c r="D11" s="1" t="s">
        <v>53</v>
      </c>
      <c r="E11" s="44" t="s">
        <v>63</v>
      </c>
      <c r="F11" s="55">
        <v>0.4</v>
      </c>
      <c r="G11" s="5">
        <v>4.4967622221429995</v>
      </c>
      <c r="H11" s="5">
        <v>1.547731790052</v>
      </c>
      <c r="I11" s="5">
        <v>2.9490304320909999</v>
      </c>
      <c r="J11" s="5">
        <v>-9.1268251674127008</v>
      </c>
      <c r="K11" s="5">
        <v>2.7278531496841749</v>
      </c>
      <c r="L11" s="92">
        <v>0.5</v>
      </c>
      <c r="M11" s="5">
        <v>0</v>
      </c>
      <c r="N11" s="5">
        <v>1.547731790052</v>
      </c>
      <c r="O11" s="5">
        <v>0</v>
      </c>
      <c r="P11" s="5">
        <v>0</v>
      </c>
      <c r="Q11" s="47">
        <v>0</v>
      </c>
      <c r="R11" s="5">
        <v>0</v>
      </c>
      <c r="S11" s="5">
        <v>2.9490304320909999</v>
      </c>
      <c r="T11" s="5">
        <v>0</v>
      </c>
      <c r="U11" s="5">
        <v>0</v>
      </c>
      <c r="V11" s="47">
        <v>0</v>
      </c>
      <c r="W11" s="5">
        <v>0</v>
      </c>
      <c r="X11" s="5">
        <v>4.4967622221429995</v>
      </c>
      <c r="Y11" s="5">
        <v>0</v>
      </c>
      <c r="Z11" s="5">
        <v>0</v>
      </c>
      <c r="AA11" s="47">
        <v>0</v>
      </c>
    </row>
    <row r="12" spans="1:27">
      <c r="A12" s="1" t="s">
        <v>64</v>
      </c>
      <c r="B12" s="1" t="s">
        <v>65</v>
      </c>
      <c r="C12" s="1" t="s">
        <v>66</v>
      </c>
      <c r="D12" s="1" t="s">
        <v>53</v>
      </c>
      <c r="E12" s="44" t="s">
        <v>67</v>
      </c>
      <c r="F12" s="55">
        <v>0.4</v>
      </c>
      <c r="G12" s="5">
        <v>5.0231386222859999</v>
      </c>
      <c r="H12" s="5">
        <v>1.6656132391780001</v>
      </c>
      <c r="I12" s="5">
        <v>3.3575253831079999</v>
      </c>
      <c r="J12" s="5">
        <v>-8.8213038513061015</v>
      </c>
      <c r="K12" s="5">
        <v>3.1057109793749</v>
      </c>
      <c r="L12" s="92">
        <v>0.5</v>
      </c>
      <c r="M12" s="5">
        <v>0</v>
      </c>
      <c r="N12" s="5">
        <v>1.6656132391780001</v>
      </c>
      <c r="O12" s="5">
        <v>0</v>
      </c>
      <c r="P12" s="5">
        <v>0</v>
      </c>
      <c r="Q12" s="47">
        <v>0</v>
      </c>
      <c r="R12" s="5">
        <v>0</v>
      </c>
      <c r="S12" s="5">
        <v>3.3575253831079999</v>
      </c>
      <c r="T12" s="5">
        <v>0</v>
      </c>
      <c r="U12" s="5">
        <v>0</v>
      </c>
      <c r="V12" s="47">
        <v>0</v>
      </c>
      <c r="W12" s="5">
        <v>0</v>
      </c>
      <c r="X12" s="5">
        <v>5.0231386222859999</v>
      </c>
      <c r="Y12" s="5">
        <v>0</v>
      </c>
      <c r="Z12" s="5">
        <v>0</v>
      </c>
      <c r="AA12" s="47">
        <v>0</v>
      </c>
    </row>
    <row r="13" spans="1:27">
      <c r="A13" s="1" t="s">
        <v>68</v>
      </c>
      <c r="B13" s="1" t="s">
        <v>69</v>
      </c>
      <c r="C13" s="1" t="s">
        <v>70</v>
      </c>
      <c r="D13" s="1" t="s">
        <v>53</v>
      </c>
      <c r="E13" s="44" t="s">
        <v>71</v>
      </c>
      <c r="F13" s="55">
        <v>0.4</v>
      </c>
      <c r="G13" s="5">
        <v>5.4150757911910006</v>
      </c>
      <c r="H13" s="5">
        <v>1.85939196073</v>
      </c>
      <c r="I13" s="5">
        <v>3.5556838304610001</v>
      </c>
      <c r="J13" s="5">
        <v>-9.3501668743142918</v>
      </c>
      <c r="K13" s="5">
        <v>3.2890075431764254</v>
      </c>
      <c r="L13" s="92">
        <v>0.5</v>
      </c>
      <c r="M13" s="5">
        <v>0</v>
      </c>
      <c r="N13" s="5">
        <v>1.85939196073</v>
      </c>
      <c r="O13" s="5">
        <v>0</v>
      </c>
      <c r="P13" s="5">
        <v>0</v>
      </c>
      <c r="Q13" s="47">
        <v>0</v>
      </c>
      <c r="R13" s="5">
        <v>0</v>
      </c>
      <c r="S13" s="5">
        <v>3.5556838304610001</v>
      </c>
      <c r="T13" s="5">
        <v>0</v>
      </c>
      <c r="U13" s="5">
        <v>0</v>
      </c>
      <c r="V13" s="47">
        <v>0</v>
      </c>
      <c r="W13" s="5">
        <v>0</v>
      </c>
      <c r="X13" s="5">
        <v>5.4150757911910006</v>
      </c>
      <c r="Y13" s="5">
        <v>0</v>
      </c>
      <c r="Z13" s="5">
        <v>0</v>
      </c>
      <c r="AA13" s="47">
        <v>0</v>
      </c>
    </row>
    <row r="14" spans="1:27">
      <c r="A14" s="1" t="s">
        <v>72</v>
      </c>
      <c r="B14" s="1" t="s">
        <v>73</v>
      </c>
      <c r="C14" s="1" t="s">
        <v>74</v>
      </c>
      <c r="D14" s="1" t="s">
        <v>53</v>
      </c>
      <c r="E14" s="44" t="s">
        <v>75</v>
      </c>
      <c r="F14" s="55">
        <v>0.4</v>
      </c>
      <c r="G14" s="5">
        <v>3.903472296246</v>
      </c>
      <c r="H14" s="5">
        <v>1.26991466005</v>
      </c>
      <c r="I14" s="5">
        <v>2.633557636196</v>
      </c>
      <c r="J14" s="5">
        <v>-15.623777413883467</v>
      </c>
      <c r="K14" s="5">
        <v>2.4360408134813003</v>
      </c>
      <c r="L14" s="92">
        <v>0.5</v>
      </c>
      <c r="M14" s="5">
        <v>0</v>
      </c>
      <c r="N14" s="5">
        <v>1.26991466005</v>
      </c>
      <c r="O14" s="5">
        <v>0</v>
      </c>
      <c r="P14" s="5">
        <v>0</v>
      </c>
      <c r="Q14" s="47">
        <v>0</v>
      </c>
      <c r="R14" s="5">
        <v>0</v>
      </c>
      <c r="S14" s="5">
        <v>2.633557636196</v>
      </c>
      <c r="T14" s="5">
        <v>0</v>
      </c>
      <c r="U14" s="5">
        <v>0</v>
      </c>
      <c r="V14" s="47">
        <v>0</v>
      </c>
      <c r="W14" s="5">
        <v>0</v>
      </c>
      <c r="X14" s="5">
        <v>3.903472296246</v>
      </c>
      <c r="Y14" s="5">
        <v>0</v>
      </c>
      <c r="Z14" s="5">
        <v>0</v>
      </c>
      <c r="AA14" s="47">
        <v>0</v>
      </c>
    </row>
    <row r="15" spans="1:27">
      <c r="A15" s="1" t="s">
        <v>76</v>
      </c>
      <c r="B15" s="1" t="s">
        <v>77</v>
      </c>
      <c r="C15" s="1" t="s">
        <v>78</v>
      </c>
      <c r="D15" s="1" t="s">
        <v>79</v>
      </c>
      <c r="E15" s="44" t="s">
        <v>80</v>
      </c>
      <c r="F15" s="55">
        <v>0.01</v>
      </c>
      <c r="G15" s="5">
        <v>18.629490634036998</v>
      </c>
      <c r="H15" s="5">
        <v>8.6472696397559989</v>
      </c>
      <c r="I15" s="5">
        <v>9.9822209942809987</v>
      </c>
      <c r="J15" s="5">
        <v>5.301793272029558</v>
      </c>
      <c r="K15" s="5">
        <v>9.2335544197099235</v>
      </c>
      <c r="L15" s="92">
        <v>0</v>
      </c>
      <c r="M15" s="5">
        <v>0</v>
      </c>
      <c r="N15" s="5">
        <v>0</v>
      </c>
      <c r="O15" s="5">
        <v>8.6472696397559989</v>
      </c>
      <c r="P15" s="5">
        <v>0</v>
      </c>
      <c r="Q15" s="47">
        <v>0</v>
      </c>
      <c r="R15" s="5">
        <v>0</v>
      </c>
      <c r="S15" s="5">
        <v>0</v>
      </c>
      <c r="T15" s="5">
        <v>9.9822209942809987</v>
      </c>
      <c r="U15" s="5">
        <v>0</v>
      </c>
      <c r="V15" s="47">
        <v>0</v>
      </c>
      <c r="W15" s="5">
        <v>0</v>
      </c>
      <c r="X15" s="5">
        <v>0</v>
      </c>
      <c r="Y15" s="5">
        <v>18.629490634036998</v>
      </c>
      <c r="Z15" s="5">
        <v>0</v>
      </c>
      <c r="AA15" s="47">
        <v>0</v>
      </c>
    </row>
    <row r="16" spans="1:27">
      <c r="A16" s="1" t="s">
        <v>81</v>
      </c>
      <c r="B16" s="1" t="s">
        <v>82</v>
      </c>
      <c r="C16" s="1" t="s">
        <v>83</v>
      </c>
      <c r="D16" s="1" t="s">
        <v>53</v>
      </c>
      <c r="E16" s="44" t="s">
        <v>85</v>
      </c>
      <c r="F16" s="55">
        <v>0.4</v>
      </c>
      <c r="G16" s="5">
        <v>5.2145658102129993</v>
      </c>
      <c r="H16" s="5">
        <v>1.5694206782569999</v>
      </c>
      <c r="I16" s="5">
        <v>3.6451451319559998</v>
      </c>
      <c r="J16" s="5">
        <v>-16.156078237004841</v>
      </c>
      <c r="K16" s="5">
        <v>3.3717592470593001</v>
      </c>
      <c r="L16" s="92">
        <v>0.5</v>
      </c>
      <c r="M16" s="5">
        <v>0</v>
      </c>
      <c r="N16" s="5">
        <v>1.5694206782569999</v>
      </c>
      <c r="O16" s="5">
        <v>0</v>
      </c>
      <c r="P16" s="5">
        <v>0</v>
      </c>
      <c r="Q16" s="47">
        <v>0</v>
      </c>
      <c r="R16" s="5">
        <v>0</v>
      </c>
      <c r="S16" s="5">
        <v>3.6451451319559998</v>
      </c>
      <c r="T16" s="5">
        <v>0</v>
      </c>
      <c r="U16" s="5">
        <v>0</v>
      </c>
      <c r="V16" s="47">
        <v>0</v>
      </c>
      <c r="W16" s="5">
        <v>0</v>
      </c>
      <c r="X16" s="5">
        <v>5.2145658102129993</v>
      </c>
      <c r="Y16" s="5">
        <v>0</v>
      </c>
      <c r="Z16" s="5">
        <v>0</v>
      </c>
      <c r="AA16" s="47">
        <v>0</v>
      </c>
    </row>
    <row r="17" spans="1:27">
      <c r="A17" s="1" t="s">
        <v>86</v>
      </c>
      <c r="B17" s="1" t="s">
        <v>87</v>
      </c>
      <c r="C17" s="1" t="s">
        <v>88</v>
      </c>
      <c r="D17" s="1" t="s">
        <v>53</v>
      </c>
      <c r="E17" s="44" t="s">
        <v>89</v>
      </c>
      <c r="F17" s="55">
        <v>0.4</v>
      </c>
      <c r="G17" s="5">
        <v>2.9488461952980001</v>
      </c>
      <c r="H17" s="5">
        <v>0.99154643834300005</v>
      </c>
      <c r="I17" s="5">
        <v>1.9572997569550001</v>
      </c>
      <c r="J17" s="5">
        <v>-7.2667638372655343</v>
      </c>
      <c r="K17" s="5">
        <v>1.8105022751833753</v>
      </c>
      <c r="L17" s="92">
        <v>0.5</v>
      </c>
      <c r="M17" s="5">
        <v>0</v>
      </c>
      <c r="N17" s="5">
        <v>0.99154643834300005</v>
      </c>
      <c r="O17" s="5">
        <v>0</v>
      </c>
      <c r="P17" s="5">
        <v>0</v>
      </c>
      <c r="Q17" s="47">
        <v>0</v>
      </c>
      <c r="R17" s="5">
        <v>0</v>
      </c>
      <c r="S17" s="5">
        <v>1.9572997569550001</v>
      </c>
      <c r="T17" s="5">
        <v>0</v>
      </c>
      <c r="U17" s="5">
        <v>0</v>
      </c>
      <c r="V17" s="47">
        <v>0</v>
      </c>
      <c r="W17" s="5">
        <v>0</v>
      </c>
      <c r="X17" s="5">
        <v>2.9488461952980001</v>
      </c>
      <c r="Y17" s="5">
        <v>0</v>
      </c>
      <c r="Z17" s="5">
        <v>0</v>
      </c>
      <c r="AA17" s="47">
        <v>0</v>
      </c>
    </row>
    <row r="18" spans="1:27">
      <c r="A18" s="1" t="s">
        <v>90</v>
      </c>
      <c r="B18" s="1" t="s">
        <v>91</v>
      </c>
      <c r="C18" s="1" t="s">
        <v>92</v>
      </c>
      <c r="D18" s="1" t="s">
        <v>93</v>
      </c>
      <c r="E18" s="44" t="s">
        <v>95</v>
      </c>
      <c r="F18" s="55">
        <v>0.3</v>
      </c>
      <c r="G18" s="5">
        <v>89.494348353048991</v>
      </c>
      <c r="H18" s="5">
        <v>36.689333686961</v>
      </c>
      <c r="I18" s="5">
        <v>52.805014666087999</v>
      </c>
      <c r="J18" s="5">
        <v>35.294242639687894</v>
      </c>
      <c r="K18" s="5">
        <v>48.844638566131401</v>
      </c>
      <c r="L18" s="92">
        <v>0</v>
      </c>
      <c r="M18" s="5">
        <v>31.736350442620001</v>
      </c>
      <c r="N18" s="5">
        <v>4.9529832443409996</v>
      </c>
      <c r="O18" s="5">
        <v>0</v>
      </c>
      <c r="P18" s="5">
        <v>0</v>
      </c>
      <c r="Q18" s="47">
        <v>0</v>
      </c>
      <c r="R18" s="5">
        <v>43.944500944130006</v>
      </c>
      <c r="S18" s="5">
        <v>8.8605137219580001</v>
      </c>
      <c r="T18" s="5">
        <v>0</v>
      </c>
      <c r="U18" s="5">
        <v>0</v>
      </c>
      <c r="V18" s="47">
        <v>0</v>
      </c>
      <c r="W18" s="5">
        <v>75.680851386750007</v>
      </c>
      <c r="X18" s="5">
        <v>13.813496966298999</v>
      </c>
      <c r="Y18" s="5">
        <v>0</v>
      </c>
      <c r="Z18" s="5">
        <v>0</v>
      </c>
      <c r="AA18" s="47">
        <v>0</v>
      </c>
    </row>
    <row r="19" spans="1:27">
      <c r="A19" s="1" t="s">
        <v>96</v>
      </c>
      <c r="B19" s="1" t="s">
        <v>97</v>
      </c>
      <c r="C19" s="1" t="s">
        <v>98</v>
      </c>
      <c r="D19" s="1" t="s">
        <v>93</v>
      </c>
      <c r="E19" s="44" t="s">
        <v>99</v>
      </c>
      <c r="F19" s="55">
        <v>0.3</v>
      </c>
      <c r="G19" s="5">
        <v>90.598334622642</v>
      </c>
      <c r="H19" s="5">
        <v>36.848834525682001</v>
      </c>
      <c r="I19" s="5">
        <v>53.749500096959991</v>
      </c>
      <c r="J19" s="5">
        <v>18.265074129770873</v>
      </c>
      <c r="K19" s="5">
        <v>49.718287589687996</v>
      </c>
      <c r="L19" s="92">
        <v>0</v>
      </c>
      <c r="M19" s="5">
        <v>30.716309536871002</v>
      </c>
      <c r="N19" s="5">
        <v>6.1325249888110003</v>
      </c>
      <c r="O19" s="5">
        <v>0</v>
      </c>
      <c r="P19" s="5">
        <v>0</v>
      </c>
      <c r="Q19" s="47">
        <v>0</v>
      </c>
      <c r="R19" s="5">
        <v>41.12878363275</v>
      </c>
      <c r="S19" s="5">
        <v>12.62071646421</v>
      </c>
      <c r="T19" s="5">
        <v>0</v>
      </c>
      <c r="U19" s="5">
        <v>0</v>
      </c>
      <c r="V19" s="47">
        <v>0</v>
      </c>
      <c r="W19" s="5">
        <v>71.845093169621009</v>
      </c>
      <c r="X19" s="5">
        <v>18.753241453021001</v>
      </c>
      <c r="Y19" s="5">
        <v>0</v>
      </c>
      <c r="Z19" s="5">
        <v>0</v>
      </c>
      <c r="AA19" s="47">
        <v>0</v>
      </c>
    </row>
    <row r="20" spans="1:27">
      <c r="A20" s="1" t="s">
        <v>100</v>
      </c>
      <c r="B20" s="1" t="s">
        <v>101</v>
      </c>
      <c r="C20" s="1" t="s">
        <v>102</v>
      </c>
      <c r="D20" s="1" t="s">
        <v>103</v>
      </c>
      <c r="E20" s="44" t="s">
        <v>104</v>
      </c>
      <c r="F20" s="55">
        <v>0.49</v>
      </c>
      <c r="G20" s="5">
        <v>86.665482640539011</v>
      </c>
      <c r="H20" s="5">
        <v>34.559848904090003</v>
      </c>
      <c r="I20" s="5">
        <v>52.105633736449001</v>
      </c>
      <c r="J20" s="5">
        <v>26.6551995069239</v>
      </c>
      <c r="K20" s="5">
        <v>48.197711206215331</v>
      </c>
      <c r="L20" s="92">
        <v>0</v>
      </c>
      <c r="M20" s="5">
        <v>31.248477442455002</v>
      </c>
      <c r="N20" s="5">
        <v>3.3113714616350003</v>
      </c>
      <c r="O20" s="5">
        <v>0</v>
      </c>
      <c r="P20" s="5">
        <v>0</v>
      </c>
      <c r="Q20" s="47">
        <v>0</v>
      </c>
      <c r="R20" s="5">
        <v>45.556238815025999</v>
      </c>
      <c r="S20" s="5">
        <v>6.5493949214230005</v>
      </c>
      <c r="T20" s="5">
        <v>0</v>
      </c>
      <c r="U20" s="5">
        <v>0</v>
      </c>
      <c r="V20" s="47">
        <v>0</v>
      </c>
      <c r="W20" s="5">
        <v>76.804716257481005</v>
      </c>
      <c r="X20" s="5">
        <v>9.8607663830580012</v>
      </c>
      <c r="Y20" s="5">
        <v>0</v>
      </c>
      <c r="Z20" s="5">
        <v>0</v>
      </c>
      <c r="AA20" s="47">
        <v>0</v>
      </c>
    </row>
    <row r="21" spans="1:27">
      <c r="A21" s="1" t="s">
        <v>105</v>
      </c>
      <c r="B21" s="1" t="s">
        <v>106</v>
      </c>
      <c r="C21" s="1" t="s">
        <v>107</v>
      </c>
      <c r="D21" s="1" t="s">
        <v>53</v>
      </c>
      <c r="E21" s="44" t="s">
        <v>108</v>
      </c>
      <c r="F21" s="55">
        <v>0.4</v>
      </c>
      <c r="G21" s="5">
        <v>5.5676271567560001</v>
      </c>
      <c r="H21" s="5">
        <v>2.7035841103339999</v>
      </c>
      <c r="I21" s="5">
        <v>2.8640430464220001</v>
      </c>
      <c r="J21" s="5">
        <v>-6.3327075853703745</v>
      </c>
      <c r="K21" s="5">
        <v>2.6492398179403502</v>
      </c>
      <c r="L21" s="92">
        <v>0.5</v>
      </c>
      <c r="M21" s="5">
        <v>0</v>
      </c>
      <c r="N21" s="5">
        <v>2.7035841103339999</v>
      </c>
      <c r="O21" s="5">
        <v>0</v>
      </c>
      <c r="P21" s="5">
        <v>0</v>
      </c>
      <c r="Q21" s="47">
        <v>0</v>
      </c>
      <c r="R21" s="5">
        <v>0</v>
      </c>
      <c r="S21" s="5">
        <v>2.8640430464220001</v>
      </c>
      <c r="T21" s="5">
        <v>0</v>
      </c>
      <c r="U21" s="5">
        <v>0</v>
      </c>
      <c r="V21" s="47">
        <v>0</v>
      </c>
      <c r="W21" s="5">
        <v>0</v>
      </c>
      <c r="X21" s="5">
        <v>5.5676271567560001</v>
      </c>
      <c r="Y21" s="5">
        <v>0</v>
      </c>
      <c r="Z21" s="5">
        <v>0</v>
      </c>
      <c r="AA21" s="47">
        <v>0</v>
      </c>
    </row>
    <row r="22" spans="1:27">
      <c r="A22" s="1" t="s">
        <v>109</v>
      </c>
      <c r="B22" s="1" t="s">
        <v>110</v>
      </c>
      <c r="C22" s="1" t="s">
        <v>111</v>
      </c>
      <c r="D22" s="1" t="s">
        <v>53</v>
      </c>
      <c r="E22" s="44" t="s">
        <v>112</v>
      </c>
      <c r="F22" s="55">
        <v>0.4</v>
      </c>
      <c r="G22" s="5">
        <v>7.8128814476089996</v>
      </c>
      <c r="H22" s="5">
        <v>2.5949904822600001</v>
      </c>
      <c r="I22" s="5">
        <v>5.2178909653489995</v>
      </c>
      <c r="J22" s="5">
        <v>-26.170305065319525</v>
      </c>
      <c r="K22" s="5">
        <v>4.8265491429478251</v>
      </c>
      <c r="L22" s="92">
        <v>0.5</v>
      </c>
      <c r="M22" s="5">
        <v>0</v>
      </c>
      <c r="N22" s="5">
        <v>2.5949904822600001</v>
      </c>
      <c r="O22" s="5">
        <v>0</v>
      </c>
      <c r="P22" s="5">
        <v>0</v>
      </c>
      <c r="Q22" s="47">
        <v>0</v>
      </c>
      <c r="R22" s="5">
        <v>0</v>
      </c>
      <c r="S22" s="5">
        <v>5.2178909653489995</v>
      </c>
      <c r="T22" s="5">
        <v>0</v>
      </c>
      <c r="U22" s="5">
        <v>0</v>
      </c>
      <c r="V22" s="47">
        <v>0</v>
      </c>
      <c r="W22" s="5">
        <v>0</v>
      </c>
      <c r="X22" s="5">
        <v>7.8128814476089996</v>
      </c>
      <c r="Y22" s="5">
        <v>0</v>
      </c>
      <c r="Z22" s="5">
        <v>0</v>
      </c>
      <c r="AA22" s="47">
        <v>0</v>
      </c>
    </row>
    <row r="23" spans="1:27">
      <c r="A23" s="1" t="s">
        <v>113</v>
      </c>
      <c r="B23" s="1" t="s">
        <v>114</v>
      </c>
      <c r="C23" s="1" t="s">
        <v>115</v>
      </c>
      <c r="D23" s="1" t="s">
        <v>53</v>
      </c>
      <c r="E23" s="44" t="s">
        <v>116</v>
      </c>
      <c r="F23" s="55">
        <v>0.4</v>
      </c>
      <c r="G23" s="5">
        <v>4.2171776692130001</v>
      </c>
      <c r="H23" s="5">
        <v>1.423875511016</v>
      </c>
      <c r="I23" s="5">
        <v>2.7933021581970001</v>
      </c>
      <c r="J23" s="5">
        <v>-27.165503106343067</v>
      </c>
      <c r="K23" s="5">
        <v>2.5838044963322253</v>
      </c>
      <c r="L23" s="92">
        <v>0.5</v>
      </c>
      <c r="M23" s="5">
        <v>0</v>
      </c>
      <c r="N23" s="5">
        <v>1.423875511016</v>
      </c>
      <c r="O23" s="5">
        <v>0</v>
      </c>
      <c r="P23" s="5">
        <v>0</v>
      </c>
      <c r="Q23" s="47">
        <v>0</v>
      </c>
      <c r="R23" s="5">
        <v>0</v>
      </c>
      <c r="S23" s="5">
        <v>2.7933021581970001</v>
      </c>
      <c r="T23" s="5">
        <v>0</v>
      </c>
      <c r="U23" s="5">
        <v>0</v>
      </c>
      <c r="V23" s="47">
        <v>0</v>
      </c>
      <c r="W23" s="5">
        <v>0</v>
      </c>
      <c r="X23" s="5">
        <v>4.2171776692130001</v>
      </c>
      <c r="Y23" s="5">
        <v>0</v>
      </c>
      <c r="Z23" s="5">
        <v>0</v>
      </c>
      <c r="AA23" s="47">
        <v>0</v>
      </c>
    </row>
    <row r="24" spans="1:27">
      <c r="A24" s="1" t="s">
        <v>117</v>
      </c>
      <c r="B24" s="1" t="s">
        <v>118</v>
      </c>
      <c r="C24" s="1" t="s">
        <v>119</v>
      </c>
      <c r="D24" s="1" t="s">
        <v>53</v>
      </c>
      <c r="E24" s="44" t="s">
        <v>120</v>
      </c>
      <c r="F24" s="55">
        <v>0.4</v>
      </c>
      <c r="G24" s="5">
        <v>5.6192551132410005</v>
      </c>
      <c r="H24" s="5">
        <v>1.9070598746160001</v>
      </c>
      <c r="I24" s="5">
        <v>3.7121952386250001</v>
      </c>
      <c r="J24" s="5">
        <v>-15.410787539687284</v>
      </c>
      <c r="K24" s="5">
        <v>3.4337805957281251</v>
      </c>
      <c r="L24" s="92">
        <v>0.5</v>
      </c>
      <c r="M24" s="5">
        <v>0</v>
      </c>
      <c r="N24" s="5">
        <v>1.9070598746160001</v>
      </c>
      <c r="O24" s="5">
        <v>0</v>
      </c>
      <c r="P24" s="5">
        <v>0</v>
      </c>
      <c r="Q24" s="47">
        <v>0</v>
      </c>
      <c r="R24" s="5">
        <v>0</v>
      </c>
      <c r="S24" s="5">
        <v>3.7121952386250001</v>
      </c>
      <c r="T24" s="5">
        <v>0</v>
      </c>
      <c r="U24" s="5">
        <v>0</v>
      </c>
      <c r="V24" s="47">
        <v>0</v>
      </c>
      <c r="W24" s="5">
        <v>0</v>
      </c>
      <c r="X24" s="5">
        <v>5.6192551132410005</v>
      </c>
      <c r="Y24" s="5">
        <v>0</v>
      </c>
      <c r="Z24" s="5">
        <v>0</v>
      </c>
      <c r="AA24" s="47">
        <v>0</v>
      </c>
    </row>
    <row r="25" spans="1:27">
      <c r="A25" s="1" t="s">
        <v>121</v>
      </c>
      <c r="B25" s="1" t="s">
        <v>122</v>
      </c>
      <c r="C25" s="1" t="s">
        <v>123</v>
      </c>
      <c r="D25" s="1" t="s">
        <v>124</v>
      </c>
      <c r="E25" s="44" t="s">
        <v>126</v>
      </c>
      <c r="F25" s="55">
        <v>0.49</v>
      </c>
      <c r="G25" s="5">
        <v>36.102109530598</v>
      </c>
      <c r="H25" s="5">
        <v>14.422624077982</v>
      </c>
      <c r="I25" s="5">
        <v>21.679485452615999</v>
      </c>
      <c r="J25" s="5">
        <v>-9.9193250897819834</v>
      </c>
      <c r="K25" s="5">
        <v>20.0535240436698</v>
      </c>
      <c r="L25" s="92">
        <v>0.313915</v>
      </c>
      <c r="M25" s="5">
        <v>12.494284824098001</v>
      </c>
      <c r="N25" s="5">
        <v>1.9283392538840001</v>
      </c>
      <c r="O25" s="5">
        <v>0</v>
      </c>
      <c r="P25" s="5">
        <v>0</v>
      </c>
      <c r="Q25" s="47">
        <v>0</v>
      </c>
      <c r="R25" s="5">
        <v>17.500861577716002</v>
      </c>
      <c r="S25" s="5">
        <v>4.1786238749000004</v>
      </c>
      <c r="T25" s="5">
        <v>0</v>
      </c>
      <c r="U25" s="5">
        <v>0</v>
      </c>
      <c r="V25" s="47">
        <v>0</v>
      </c>
      <c r="W25" s="5">
        <v>29.995146401814004</v>
      </c>
      <c r="X25" s="5">
        <v>6.1069631287840007</v>
      </c>
      <c r="Y25" s="5">
        <v>0</v>
      </c>
      <c r="Z25" s="5">
        <v>0</v>
      </c>
      <c r="AA25" s="47">
        <v>0</v>
      </c>
    </row>
    <row r="26" spans="1:27">
      <c r="A26" s="1" t="s">
        <v>127</v>
      </c>
      <c r="B26" s="1" t="s">
        <v>128</v>
      </c>
      <c r="C26" s="1" t="s">
        <v>129</v>
      </c>
      <c r="D26" s="1" t="s">
        <v>124</v>
      </c>
      <c r="E26" s="44" t="s">
        <v>130</v>
      </c>
      <c r="F26" s="55">
        <v>0.49</v>
      </c>
      <c r="G26" s="5">
        <v>50.832050829194998</v>
      </c>
      <c r="H26" s="5">
        <v>21.418701036457001</v>
      </c>
      <c r="I26" s="5">
        <v>29.413349792737996</v>
      </c>
      <c r="J26" s="5">
        <v>-2.1299538411762415</v>
      </c>
      <c r="K26" s="5">
        <v>27.207348558282646</v>
      </c>
      <c r="L26" s="92">
        <v>6.7525000000000002E-2</v>
      </c>
      <c r="M26" s="5">
        <v>18.805449342307</v>
      </c>
      <c r="N26" s="5">
        <v>2.6132516941499997</v>
      </c>
      <c r="O26" s="5">
        <v>0</v>
      </c>
      <c r="P26" s="5">
        <v>0</v>
      </c>
      <c r="Q26" s="47">
        <v>0</v>
      </c>
      <c r="R26" s="5">
        <v>24.089683712003001</v>
      </c>
      <c r="S26" s="5">
        <v>5.3236660807350003</v>
      </c>
      <c r="T26" s="5">
        <v>0</v>
      </c>
      <c r="U26" s="5">
        <v>0</v>
      </c>
      <c r="V26" s="47">
        <v>0</v>
      </c>
      <c r="W26" s="5">
        <v>42.895133054310001</v>
      </c>
      <c r="X26" s="5">
        <v>7.9369177748849999</v>
      </c>
      <c r="Y26" s="5">
        <v>0</v>
      </c>
      <c r="Z26" s="5">
        <v>0</v>
      </c>
      <c r="AA26" s="47">
        <v>0</v>
      </c>
    </row>
    <row r="27" spans="1:27">
      <c r="A27" s="1" t="s">
        <v>131</v>
      </c>
      <c r="B27" s="1" t="s">
        <v>132</v>
      </c>
      <c r="C27" s="1" t="s">
        <v>133</v>
      </c>
      <c r="D27" s="1" t="s">
        <v>79</v>
      </c>
      <c r="E27" s="93" t="s">
        <v>1659</v>
      </c>
      <c r="F27" s="55">
        <v>0.01</v>
      </c>
      <c r="G27" s="5">
        <v>10.207850850998</v>
      </c>
      <c r="H27" s="5">
        <v>4.769863312879</v>
      </c>
      <c r="I27" s="5">
        <v>5.4379875381190006</v>
      </c>
      <c r="J27" s="5">
        <v>3.3120493540824252</v>
      </c>
      <c r="K27" s="5">
        <v>5.0301384727600755</v>
      </c>
      <c r="L27" s="92">
        <v>0</v>
      </c>
      <c r="M27" s="5">
        <v>0</v>
      </c>
      <c r="N27" s="5">
        <v>0</v>
      </c>
      <c r="O27" s="5">
        <v>4.769863312879</v>
      </c>
      <c r="P27" s="5">
        <v>0</v>
      </c>
      <c r="Q27" s="47">
        <v>0</v>
      </c>
      <c r="R27" s="5">
        <v>0</v>
      </c>
      <c r="S27" s="5">
        <v>0</v>
      </c>
      <c r="T27" s="5">
        <v>5.4379875381190006</v>
      </c>
      <c r="U27" s="5">
        <v>0</v>
      </c>
      <c r="V27" s="47">
        <v>0</v>
      </c>
      <c r="W27" s="5">
        <v>0</v>
      </c>
      <c r="X27" s="5">
        <v>0</v>
      </c>
      <c r="Y27" s="5">
        <v>10.207850850998</v>
      </c>
      <c r="Z27" s="5">
        <v>0</v>
      </c>
      <c r="AA27" s="47">
        <v>0</v>
      </c>
    </row>
    <row r="28" spans="1:27">
      <c r="A28" s="1" t="s">
        <v>134</v>
      </c>
      <c r="B28" s="1" t="s">
        <v>135</v>
      </c>
      <c r="C28" s="1" t="s">
        <v>136</v>
      </c>
      <c r="D28" s="1" t="s">
        <v>79</v>
      </c>
      <c r="E28" s="44" t="s">
        <v>138</v>
      </c>
      <c r="F28" s="55">
        <v>0.01</v>
      </c>
      <c r="G28" s="5">
        <v>12.43301983429034</v>
      </c>
      <c r="H28" s="5">
        <v>5.9103392602593399</v>
      </c>
      <c r="I28" s="5">
        <v>6.5226805740309999</v>
      </c>
      <c r="J28" s="5">
        <v>1.8828266543282166</v>
      </c>
      <c r="K28" s="5">
        <v>6.0334795309786751</v>
      </c>
      <c r="L28" s="92">
        <v>0</v>
      </c>
      <c r="M28" s="5">
        <v>0</v>
      </c>
      <c r="N28" s="5">
        <v>0</v>
      </c>
      <c r="O28" s="5">
        <v>5.9103392602593399</v>
      </c>
      <c r="P28" s="5">
        <v>0</v>
      </c>
      <c r="Q28" s="47">
        <v>0</v>
      </c>
      <c r="R28" s="5">
        <v>0</v>
      </c>
      <c r="S28" s="5">
        <v>0</v>
      </c>
      <c r="T28" s="5">
        <v>6.5226805740309999</v>
      </c>
      <c r="U28" s="5">
        <v>0</v>
      </c>
      <c r="V28" s="47">
        <v>0</v>
      </c>
      <c r="W28" s="5">
        <v>0</v>
      </c>
      <c r="X28" s="5">
        <v>0</v>
      </c>
      <c r="Y28" s="5">
        <v>12.43301983429034</v>
      </c>
      <c r="Z28" s="5">
        <v>0</v>
      </c>
      <c r="AA28" s="47">
        <v>0</v>
      </c>
    </row>
    <row r="29" spans="1:27">
      <c r="A29" s="1" t="s">
        <v>139</v>
      </c>
      <c r="B29" s="1" t="s">
        <v>140</v>
      </c>
      <c r="C29" s="1" t="s">
        <v>141</v>
      </c>
      <c r="D29" s="1" t="s">
        <v>93</v>
      </c>
      <c r="E29" s="44" t="s">
        <v>142</v>
      </c>
      <c r="F29" s="55">
        <v>0.3</v>
      </c>
      <c r="G29" s="5">
        <v>55.461143086956</v>
      </c>
      <c r="H29" s="5">
        <v>21.917997072050003</v>
      </c>
      <c r="I29" s="5">
        <v>33.543146014906</v>
      </c>
      <c r="J29" s="5">
        <v>14.499969856931532</v>
      </c>
      <c r="K29" s="5">
        <v>31.02741006378805</v>
      </c>
      <c r="L29" s="92">
        <v>0</v>
      </c>
      <c r="M29" s="5">
        <v>18.708054364411002</v>
      </c>
      <c r="N29" s="5">
        <v>3.2099427076389997</v>
      </c>
      <c r="O29" s="5">
        <v>0</v>
      </c>
      <c r="P29" s="5">
        <v>0</v>
      </c>
      <c r="Q29" s="47">
        <v>0</v>
      </c>
      <c r="R29" s="5">
        <v>26.672363508019998</v>
      </c>
      <c r="S29" s="5">
        <v>6.870782506886</v>
      </c>
      <c r="T29" s="5">
        <v>0</v>
      </c>
      <c r="U29" s="5">
        <v>0</v>
      </c>
      <c r="V29" s="47">
        <v>0</v>
      </c>
      <c r="W29" s="5">
        <v>45.380417872430996</v>
      </c>
      <c r="X29" s="5">
        <v>10.080725214525</v>
      </c>
      <c r="Y29" s="5">
        <v>0</v>
      </c>
      <c r="Z29" s="5">
        <v>0</v>
      </c>
      <c r="AA29" s="47">
        <v>0</v>
      </c>
    </row>
    <row r="30" spans="1:27">
      <c r="A30" s="1" t="s">
        <v>143</v>
      </c>
      <c r="B30" s="1" t="s">
        <v>144</v>
      </c>
      <c r="C30" s="1" t="s">
        <v>145</v>
      </c>
      <c r="D30" s="1" t="s">
        <v>103</v>
      </c>
      <c r="E30" s="44" t="s">
        <v>147</v>
      </c>
      <c r="F30" s="55">
        <v>0.49</v>
      </c>
      <c r="G30" s="5">
        <v>554.41692417249601</v>
      </c>
      <c r="H30" s="5">
        <v>226.586894889208</v>
      </c>
      <c r="I30" s="5">
        <v>327.83002928328801</v>
      </c>
      <c r="J30" s="5">
        <v>127.06674415570208</v>
      </c>
      <c r="K30" s="5">
        <v>303.24277708704142</v>
      </c>
      <c r="L30" s="92">
        <v>0</v>
      </c>
      <c r="M30" s="5">
        <v>200.35708806602801</v>
      </c>
      <c r="N30" s="5">
        <v>26.229806823180002</v>
      </c>
      <c r="O30" s="5">
        <v>0</v>
      </c>
      <c r="P30" s="5">
        <v>0</v>
      </c>
      <c r="Q30" s="47">
        <v>0</v>
      </c>
      <c r="R30" s="5">
        <v>279.58627835918804</v>
      </c>
      <c r="S30" s="5">
        <v>48.243750924099999</v>
      </c>
      <c r="T30" s="5">
        <v>0</v>
      </c>
      <c r="U30" s="5">
        <v>0</v>
      </c>
      <c r="V30" s="47">
        <v>0</v>
      </c>
      <c r="W30" s="5">
        <v>479.94336642521603</v>
      </c>
      <c r="X30" s="5">
        <v>74.473557747279997</v>
      </c>
      <c r="Y30" s="5">
        <v>0</v>
      </c>
      <c r="Z30" s="5">
        <v>0</v>
      </c>
      <c r="AA30" s="47">
        <v>0</v>
      </c>
    </row>
    <row r="31" spans="1:27">
      <c r="A31" s="1" t="s">
        <v>148</v>
      </c>
      <c r="B31" s="1" t="s">
        <v>149</v>
      </c>
      <c r="C31" s="1" t="s">
        <v>150</v>
      </c>
      <c r="D31" s="1" t="s">
        <v>53</v>
      </c>
      <c r="E31" s="44" t="s">
        <v>152</v>
      </c>
      <c r="F31" s="55">
        <v>0.4</v>
      </c>
      <c r="G31" s="5">
        <v>2.9933610904179999</v>
      </c>
      <c r="H31" s="5">
        <v>0.95228376320800001</v>
      </c>
      <c r="I31" s="5">
        <v>2.04107732721</v>
      </c>
      <c r="J31" s="5">
        <v>-13.913172793454457</v>
      </c>
      <c r="K31" s="5">
        <v>1.8879965276692501</v>
      </c>
      <c r="L31" s="92">
        <v>0.5</v>
      </c>
      <c r="M31" s="5">
        <v>0</v>
      </c>
      <c r="N31" s="5">
        <v>0.95228376320800001</v>
      </c>
      <c r="O31" s="5">
        <v>0</v>
      </c>
      <c r="P31" s="5">
        <v>0</v>
      </c>
      <c r="Q31" s="47">
        <v>0</v>
      </c>
      <c r="R31" s="5">
        <v>0</v>
      </c>
      <c r="S31" s="5">
        <v>2.04107732721</v>
      </c>
      <c r="T31" s="5">
        <v>0</v>
      </c>
      <c r="U31" s="5">
        <v>0</v>
      </c>
      <c r="V31" s="47">
        <v>0</v>
      </c>
      <c r="W31" s="5">
        <v>0</v>
      </c>
      <c r="X31" s="5">
        <v>2.9933610904179999</v>
      </c>
      <c r="Y31" s="5">
        <v>0</v>
      </c>
      <c r="Z31" s="5">
        <v>0</v>
      </c>
      <c r="AA31" s="47">
        <v>0</v>
      </c>
    </row>
    <row r="32" spans="1:27">
      <c r="A32" s="1" t="s">
        <v>153</v>
      </c>
      <c r="B32" s="1" t="s">
        <v>154</v>
      </c>
      <c r="C32" s="1" t="s">
        <v>155</v>
      </c>
      <c r="D32" s="1" t="s">
        <v>124</v>
      </c>
      <c r="E32" s="44" t="s">
        <v>157</v>
      </c>
      <c r="F32" s="55">
        <v>0.49</v>
      </c>
      <c r="G32" s="5">
        <v>69.639815802264991</v>
      </c>
      <c r="H32" s="5">
        <v>28.853590784790999</v>
      </c>
      <c r="I32" s="5">
        <v>40.786225017473996</v>
      </c>
      <c r="J32" s="5">
        <v>17.97935522807472</v>
      </c>
      <c r="K32" s="5">
        <v>37.727258141163446</v>
      </c>
      <c r="L32" s="92">
        <v>0</v>
      </c>
      <c r="M32" s="5">
        <v>25.088074650899998</v>
      </c>
      <c r="N32" s="5">
        <v>3.7655161338909999</v>
      </c>
      <c r="O32" s="5">
        <v>0</v>
      </c>
      <c r="P32" s="5">
        <v>0</v>
      </c>
      <c r="Q32" s="47">
        <v>0</v>
      </c>
      <c r="R32" s="5">
        <v>33.973108046797996</v>
      </c>
      <c r="S32" s="5">
        <v>6.813116970676</v>
      </c>
      <c r="T32" s="5">
        <v>0</v>
      </c>
      <c r="U32" s="5">
        <v>0</v>
      </c>
      <c r="V32" s="47">
        <v>0</v>
      </c>
      <c r="W32" s="5">
        <v>59.061182697697994</v>
      </c>
      <c r="X32" s="5">
        <v>10.578633104567</v>
      </c>
      <c r="Y32" s="5">
        <v>0</v>
      </c>
      <c r="Z32" s="5">
        <v>0</v>
      </c>
      <c r="AA32" s="47">
        <v>0</v>
      </c>
    </row>
    <row r="33" spans="1:27">
      <c r="A33" s="1" t="s">
        <v>158</v>
      </c>
      <c r="B33" s="1" t="s">
        <v>159</v>
      </c>
      <c r="C33" s="1" t="s">
        <v>160</v>
      </c>
      <c r="D33" s="1" t="s">
        <v>124</v>
      </c>
      <c r="E33" s="44" t="s">
        <v>161</v>
      </c>
      <c r="F33" s="55">
        <v>0.49</v>
      </c>
      <c r="G33" s="5">
        <v>75.845174242463997</v>
      </c>
      <c r="H33" s="5">
        <v>31.63571162333</v>
      </c>
      <c r="I33" s="5">
        <v>44.209462619134001</v>
      </c>
      <c r="J33" s="5">
        <v>19.322499524603735</v>
      </c>
      <c r="K33" s="5">
        <v>40.893752922698951</v>
      </c>
      <c r="L33" s="92">
        <v>0</v>
      </c>
      <c r="M33" s="5">
        <v>27.885723536657999</v>
      </c>
      <c r="N33" s="5">
        <v>3.7499880866720003</v>
      </c>
      <c r="O33" s="5">
        <v>0</v>
      </c>
      <c r="P33" s="5">
        <v>0</v>
      </c>
      <c r="Q33" s="47">
        <v>0</v>
      </c>
      <c r="R33" s="5">
        <v>37.699538015587002</v>
      </c>
      <c r="S33" s="5">
        <v>6.5099246035470006</v>
      </c>
      <c r="T33" s="5">
        <v>0</v>
      </c>
      <c r="U33" s="5">
        <v>0</v>
      </c>
      <c r="V33" s="47">
        <v>0</v>
      </c>
      <c r="W33" s="5">
        <v>65.585261552245001</v>
      </c>
      <c r="X33" s="5">
        <v>10.259912690219</v>
      </c>
      <c r="Y33" s="5">
        <v>0</v>
      </c>
      <c r="Z33" s="5">
        <v>0</v>
      </c>
      <c r="AA33" s="47">
        <v>0</v>
      </c>
    </row>
    <row r="34" spans="1:27">
      <c r="A34" s="1" t="s">
        <v>162</v>
      </c>
      <c r="B34" s="1" t="s">
        <v>163</v>
      </c>
      <c r="C34" s="1" t="s">
        <v>164</v>
      </c>
      <c r="D34" s="1" t="s">
        <v>53</v>
      </c>
      <c r="E34" s="44" t="s">
        <v>165</v>
      </c>
      <c r="F34" s="55">
        <v>0.4</v>
      </c>
      <c r="G34" s="5">
        <v>5.1351920200930001</v>
      </c>
      <c r="H34" s="5">
        <v>2.456990977532</v>
      </c>
      <c r="I34" s="5">
        <v>2.6782010425610001</v>
      </c>
      <c r="J34" s="5">
        <v>-5.6238984391773332</v>
      </c>
      <c r="K34" s="5">
        <v>2.4773359643689252</v>
      </c>
      <c r="L34" s="92">
        <v>0.5</v>
      </c>
      <c r="M34" s="5">
        <v>0</v>
      </c>
      <c r="N34" s="5">
        <v>2.456990977532</v>
      </c>
      <c r="O34" s="5">
        <v>0</v>
      </c>
      <c r="P34" s="5">
        <v>0</v>
      </c>
      <c r="Q34" s="47">
        <v>0</v>
      </c>
      <c r="R34" s="5">
        <v>0</v>
      </c>
      <c r="S34" s="5">
        <v>2.6782010425610001</v>
      </c>
      <c r="T34" s="5">
        <v>0</v>
      </c>
      <c r="U34" s="5">
        <v>0</v>
      </c>
      <c r="V34" s="47">
        <v>0</v>
      </c>
      <c r="W34" s="5">
        <v>0</v>
      </c>
      <c r="X34" s="5">
        <v>5.1351920200930001</v>
      </c>
      <c r="Y34" s="5">
        <v>0</v>
      </c>
      <c r="Z34" s="5">
        <v>0</v>
      </c>
      <c r="AA34" s="47">
        <v>0</v>
      </c>
    </row>
    <row r="35" spans="1:27">
      <c r="A35" s="1" t="s">
        <v>166</v>
      </c>
      <c r="B35" s="1" t="s">
        <v>167</v>
      </c>
      <c r="C35" s="1" t="s">
        <v>168</v>
      </c>
      <c r="D35" s="1" t="s">
        <v>103</v>
      </c>
      <c r="E35" s="44" t="s">
        <v>170</v>
      </c>
      <c r="F35" s="55">
        <v>0.49</v>
      </c>
      <c r="G35" s="5">
        <v>104.384984574374</v>
      </c>
      <c r="H35" s="5">
        <v>42.007616376061002</v>
      </c>
      <c r="I35" s="5">
        <v>62.377368198313</v>
      </c>
      <c r="J35" s="5">
        <v>19.332129256049132</v>
      </c>
      <c r="K35" s="5">
        <v>57.699065583439527</v>
      </c>
      <c r="L35" s="92">
        <v>0</v>
      </c>
      <c r="M35" s="5">
        <v>37.296022858731</v>
      </c>
      <c r="N35" s="5">
        <v>4.7115935173299999</v>
      </c>
      <c r="O35" s="5">
        <v>0</v>
      </c>
      <c r="P35" s="5">
        <v>0</v>
      </c>
      <c r="Q35" s="47">
        <v>0</v>
      </c>
      <c r="R35" s="5">
        <v>53.050566974650998</v>
      </c>
      <c r="S35" s="5">
        <v>9.3268012236620006</v>
      </c>
      <c r="T35" s="5">
        <v>0</v>
      </c>
      <c r="U35" s="5">
        <v>0</v>
      </c>
      <c r="V35" s="47">
        <v>0</v>
      </c>
      <c r="W35" s="5">
        <v>90.346589833381998</v>
      </c>
      <c r="X35" s="5">
        <v>14.038394740992</v>
      </c>
      <c r="Y35" s="5">
        <v>0</v>
      </c>
      <c r="Z35" s="5">
        <v>0</v>
      </c>
      <c r="AA35" s="47">
        <v>0</v>
      </c>
    </row>
    <row r="36" spans="1:27">
      <c r="A36" s="1" t="s">
        <v>171</v>
      </c>
      <c r="B36" s="1" t="s">
        <v>172</v>
      </c>
      <c r="C36" s="1" t="s">
        <v>173</v>
      </c>
      <c r="D36" s="1" t="s">
        <v>53</v>
      </c>
      <c r="E36" s="44" t="s">
        <v>174</v>
      </c>
      <c r="F36" s="55">
        <v>0.4</v>
      </c>
      <c r="G36" s="5">
        <v>3.9043090955870001</v>
      </c>
      <c r="H36" s="5">
        <v>1.43058875756</v>
      </c>
      <c r="I36" s="5">
        <v>2.4737203380269999</v>
      </c>
      <c r="J36" s="5">
        <v>-5.1727858729940248</v>
      </c>
      <c r="K36" s="5">
        <v>2.2881913126749751</v>
      </c>
      <c r="L36" s="92">
        <v>0.5</v>
      </c>
      <c r="M36" s="5">
        <v>0</v>
      </c>
      <c r="N36" s="5">
        <v>1.43058875756</v>
      </c>
      <c r="O36" s="5">
        <v>0</v>
      </c>
      <c r="P36" s="5">
        <v>0</v>
      </c>
      <c r="Q36" s="47">
        <v>0</v>
      </c>
      <c r="R36" s="5">
        <v>0</v>
      </c>
      <c r="S36" s="5">
        <v>2.4737203380269999</v>
      </c>
      <c r="T36" s="5">
        <v>0</v>
      </c>
      <c r="U36" s="5">
        <v>0</v>
      </c>
      <c r="V36" s="47">
        <v>0</v>
      </c>
      <c r="W36" s="5">
        <v>0</v>
      </c>
      <c r="X36" s="5">
        <v>3.9043090955870001</v>
      </c>
      <c r="Y36" s="5">
        <v>0</v>
      </c>
      <c r="Z36" s="5">
        <v>0</v>
      </c>
      <c r="AA36" s="47">
        <v>0</v>
      </c>
    </row>
    <row r="37" spans="1:27">
      <c r="A37" s="1" t="s">
        <v>1660</v>
      </c>
      <c r="B37" s="1" t="s">
        <v>1661</v>
      </c>
      <c r="C37" s="1" t="s">
        <v>177</v>
      </c>
      <c r="D37" s="1" t="s">
        <v>124</v>
      </c>
      <c r="E37" s="44" t="s">
        <v>1662</v>
      </c>
      <c r="F37" s="55">
        <v>0.49</v>
      </c>
      <c r="G37" s="5">
        <v>47.662580838856002</v>
      </c>
      <c r="H37" s="5">
        <v>18.736375580804999</v>
      </c>
      <c r="I37" s="5">
        <v>28.926205258051002</v>
      </c>
      <c r="J37" s="5">
        <v>-4.4532737185725244</v>
      </c>
      <c r="K37" s="5">
        <v>26.756739863697177</v>
      </c>
      <c r="L37" s="92">
        <v>0.133414</v>
      </c>
      <c r="M37" s="5">
        <v>15.663486667529</v>
      </c>
      <c r="N37" s="5">
        <v>3.072888913276</v>
      </c>
      <c r="O37" s="5">
        <v>0</v>
      </c>
      <c r="P37" s="5">
        <v>0</v>
      </c>
      <c r="Q37" s="47">
        <v>0</v>
      </c>
      <c r="R37" s="5">
        <v>22.983366446510999</v>
      </c>
      <c r="S37" s="5">
        <v>5.9428388115399997</v>
      </c>
      <c r="T37" s="5">
        <v>0</v>
      </c>
      <c r="U37" s="5">
        <v>0</v>
      </c>
      <c r="V37" s="47">
        <v>0</v>
      </c>
      <c r="W37" s="5">
        <v>38.646853114039999</v>
      </c>
      <c r="X37" s="5">
        <v>9.0157277248159993</v>
      </c>
      <c r="Y37" s="5">
        <v>0</v>
      </c>
      <c r="Z37" s="5">
        <v>0</v>
      </c>
      <c r="AA37" s="47">
        <v>0</v>
      </c>
    </row>
    <row r="38" spans="1:27">
      <c r="A38" s="1" t="s">
        <v>178</v>
      </c>
      <c r="B38" s="1" t="s">
        <v>179</v>
      </c>
      <c r="C38" s="1" t="s">
        <v>180</v>
      </c>
      <c r="D38" s="1" t="s">
        <v>124</v>
      </c>
      <c r="E38" s="44" t="s">
        <v>181</v>
      </c>
      <c r="F38" s="55">
        <v>0.49</v>
      </c>
      <c r="G38" s="5">
        <v>26.686940099768002</v>
      </c>
      <c r="H38" s="5">
        <v>11.282666366408</v>
      </c>
      <c r="I38" s="5">
        <v>15.40427373336</v>
      </c>
      <c r="J38" s="5">
        <v>-11.281977620350709</v>
      </c>
      <c r="K38" s="5">
        <v>14.248953203358001</v>
      </c>
      <c r="L38" s="92">
        <v>0.42276399999999997</v>
      </c>
      <c r="M38" s="5">
        <v>9.5492335898379999</v>
      </c>
      <c r="N38" s="5">
        <v>1.7334327765699999</v>
      </c>
      <c r="O38" s="5">
        <v>0</v>
      </c>
      <c r="P38" s="5">
        <v>0</v>
      </c>
      <c r="Q38" s="47">
        <v>0</v>
      </c>
      <c r="R38" s="5">
        <v>11.341498933015</v>
      </c>
      <c r="S38" s="5">
        <v>4.0627748003450002</v>
      </c>
      <c r="T38" s="5">
        <v>0</v>
      </c>
      <c r="U38" s="5">
        <v>0</v>
      </c>
      <c r="V38" s="47">
        <v>0</v>
      </c>
      <c r="W38" s="5">
        <v>20.890732522853</v>
      </c>
      <c r="X38" s="5">
        <v>5.7962075769150001</v>
      </c>
      <c r="Y38" s="5">
        <v>0</v>
      </c>
      <c r="Z38" s="5">
        <v>0</v>
      </c>
      <c r="AA38" s="47">
        <v>0</v>
      </c>
    </row>
    <row r="39" spans="1:27">
      <c r="A39" s="1" t="s">
        <v>182</v>
      </c>
      <c r="B39" s="1" t="s">
        <v>183</v>
      </c>
      <c r="C39" s="1" t="s">
        <v>184</v>
      </c>
      <c r="D39" s="1" t="s">
        <v>103</v>
      </c>
      <c r="E39" s="44" t="s">
        <v>186</v>
      </c>
      <c r="F39" s="55">
        <v>0.49</v>
      </c>
      <c r="G39" s="5">
        <v>211.39329450024599</v>
      </c>
      <c r="H39" s="5">
        <v>83.947060731550991</v>
      </c>
      <c r="I39" s="5">
        <v>127.446233768695</v>
      </c>
      <c r="J39" s="5">
        <v>57.039641661841301</v>
      </c>
      <c r="K39" s="5">
        <v>117.88776623604288</v>
      </c>
      <c r="L39" s="92">
        <v>0</v>
      </c>
      <c r="M39" s="5">
        <v>74.036742116689993</v>
      </c>
      <c r="N39" s="5">
        <v>9.9103186148609996</v>
      </c>
      <c r="O39" s="5">
        <v>0</v>
      </c>
      <c r="P39" s="5">
        <v>0</v>
      </c>
      <c r="Q39" s="47">
        <v>0</v>
      </c>
      <c r="R39" s="5">
        <v>107.76321782511199</v>
      </c>
      <c r="S39" s="5">
        <v>19.683015943583001</v>
      </c>
      <c r="T39" s="5">
        <v>0</v>
      </c>
      <c r="U39" s="5">
        <v>0</v>
      </c>
      <c r="V39" s="47">
        <v>0</v>
      </c>
      <c r="W39" s="5">
        <v>181.799959941802</v>
      </c>
      <c r="X39" s="5">
        <v>29.593334558443999</v>
      </c>
      <c r="Y39" s="5">
        <v>0</v>
      </c>
      <c r="Z39" s="5">
        <v>0</v>
      </c>
      <c r="AA39" s="47">
        <v>0</v>
      </c>
    </row>
    <row r="40" spans="1:27">
      <c r="A40" s="1" t="s">
        <v>187</v>
      </c>
      <c r="B40" s="1" t="s">
        <v>188</v>
      </c>
      <c r="C40" s="1" t="s">
        <v>189</v>
      </c>
      <c r="D40" s="1" t="s">
        <v>53</v>
      </c>
      <c r="E40" s="44" t="s">
        <v>190</v>
      </c>
      <c r="F40" s="55">
        <v>0.4</v>
      </c>
      <c r="G40" s="5">
        <v>4.7936747430829998</v>
      </c>
      <c r="H40" s="5">
        <v>1.6024953820059999</v>
      </c>
      <c r="I40" s="5">
        <v>3.1911793610769998</v>
      </c>
      <c r="J40" s="5">
        <v>-13.013535654061526</v>
      </c>
      <c r="K40" s="5">
        <v>2.9518409089962252</v>
      </c>
      <c r="L40" s="92">
        <v>0.5</v>
      </c>
      <c r="M40" s="5">
        <v>0</v>
      </c>
      <c r="N40" s="5">
        <v>1.6024953820059999</v>
      </c>
      <c r="O40" s="5">
        <v>0</v>
      </c>
      <c r="P40" s="5">
        <v>0</v>
      </c>
      <c r="Q40" s="47">
        <v>0</v>
      </c>
      <c r="R40" s="5">
        <v>0</v>
      </c>
      <c r="S40" s="5">
        <v>3.1911793610769998</v>
      </c>
      <c r="T40" s="5">
        <v>0</v>
      </c>
      <c r="U40" s="5">
        <v>0</v>
      </c>
      <c r="V40" s="47">
        <v>0</v>
      </c>
      <c r="W40" s="5">
        <v>0</v>
      </c>
      <c r="X40" s="5">
        <v>4.7936747430829998</v>
      </c>
      <c r="Y40" s="5">
        <v>0</v>
      </c>
      <c r="Z40" s="5">
        <v>0</v>
      </c>
      <c r="AA40" s="47">
        <v>0</v>
      </c>
    </row>
    <row r="41" spans="1:27">
      <c r="A41" s="1" t="s">
        <v>191</v>
      </c>
      <c r="B41" s="1" t="s">
        <v>192</v>
      </c>
      <c r="C41" s="1" t="s">
        <v>193</v>
      </c>
      <c r="D41" s="1" t="s">
        <v>53</v>
      </c>
      <c r="E41" s="44" t="s">
        <v>195</v>
      </c>
      <c r="F41" s="55">
        <v>0.4</v>
      </c>
      <c r="G41" s="5">
        <v>5.6518320528450001</v>
      </c>
      <c r="H41" s="5">
        <v>2.0282429298459999</v>
      </c>
      <c r="I41" s="5">
        <v>3.6235891229989998</v>
      </c>
      <c r="J41" s="5">
        <v>-7.9677367988614005</v>
      </c>
      <c r="K41" s="5">
        <v>3.3518199387740748</v>
      </c>
      <c r="L41" s="92">
        <v>0.5</v>
      </c>
      <c r="M41" s="5">
        <v>0</v>
      </c>
      <c r="N41" s="5">
        <v>2.0282429298459999</v>
      </c>
      <c r="O41" s="5">
        <v>0</v>
      </c>
      <c r="P41" s="5">
        <v>0</v>
      </c>
      <c r="Q41" s="47">
        <v>0</v>
      </c>
      <c r="R41" s="5">
        <v>0</v>
      </c>
      <c r="S41" s="5">
        <v>3.6235891229989998</v>
      </c>
      <c r="T41" s="5">
        <v>0</v>
      </c>
      <c r="U41" s="5">
        <v>0</v>
      </c>
      <c r="V41" s="47">
        <v>0</v>
      </c>
      <c r="W41" s="5">
        <v>0</v>
      </c>
      <c r="X41" s="5">
        <v>5.6518320528450001</v>
      </c>
      <c r="Y41" s="5">
        <v>0</v>
      </c>
      <c r="Z41" s="5">
        <v>0</v>
      </c>
      <c r="AA41" s="47">
        <v>0</v>
      </c>
    </row>
    <row r="42" spans="1:27">
      <c r="A42" s="1" t="s">
        <v>196</v>
      </c>
      <c r="B42" s="1" t="s">
        <v>197</v>
      </c>
      <c r="C42" s="1" t="s">
        <v>198</v>
      </c>
      <c r="D42" s="1" t="s">
        <v>93</v>
      </c>
      <c r="E42" s="44" t="s">
        <v>199</v>
      </c>
      <c r="F42" s="55">
        <v>0.3</v>
      </c>
      <c r="G42" s="5">
        <v>136.829992735563</v>
      </c>
      <c r="H42" s="5">
        <v>56.000116782096001</v>
      </c>
      <c r="I42" s="5">
        <v>80.82987595346701</v>
      </c>
      <c r="J42" s="5">
        <v>48.74825792741035</v>
      </c>
      <c r="K42" s="5">
        <v>74.767635256956993</v>
      </c>
      <c r="L42" s="92">
        <v>0</v>
      </c>
      <c r="M42" s="5">
        <v>45.526865478120001</v>
      </c>
      <c r="N42" s="5">
        <v>10.473251303975999</v>
      </c>
      <c r="O42" s="5">
        <v>0</v>
      </c>
      <c r="P42" s="5">
        <v>0</v>
      </c>
      <c r="Q42" s="47">
        <v>0</v>
      </c>
      <c r="R42" s="5">
        <v>62.397349414221004</v>
      </c>
      <c r="S42" s="5">
        <v>18.432526539246002</v>
      </c>
      <c r="T42" s="5">
        <v>0</v>
      </c>
      <c r="U42" s="5">
        <v>0</v>
      </c>
      <c r="V42" s="47">
        <v>0</v>
      </c>
      <c r="W42" s="5">
        <v>107.92421489234101</v>
      </c>
      <c r="X42" s="5">
        <v>28.905777843222001</v>
      </c>
      <c r="Y42" s="5">
        <v>0</v>
      </c>
      <c r="Z42" s="5">
        <v>0</v>
      </c>
      <c r="AA42" s="47">
        <v>0</v>
      </c>
    </row>
    <row r="43" spans="1:27">
      <c r="A43" s="1" t="s">
        <v>200</v>
      </c>
      <c r="B43" s="1" t="s">
        <v>201</v>
      </c>
      <c r="C43" s="1" t="s">
        <v>202</v>
      </c>
      <c r="D43" s="1" t="s">
        <v>53</v>
      </c>
      <c r="E43" s="44" t="s">
        <v>203</v>
      </c>
      <c r="F43" s="55">
        <v>0.4</v>
      </c>
      <c r="G43" s="5">
        <v>2.228661348728</v>
      </c>
      <c r="H43" s="5">
        <v>0.71015234424600004</v>
      </c>
      <c r="I43" s="5">
        <v>1.518509004482</v>
      </c>
      <c r="J43" s="5">
        <v>-10.642169074863057</v>
      </c>
      <c r="K43" s="5">
        <v>1.40462082914585</v>
      </c>
      <c r="L43" s="92">
        <v>0.5</v>
      </c>
      <c r="M43" s="5">
        <v>0</v>
      </c>
      <c r="N43" s="5">
        <v>0.71015234424600004</v>
      </c>
      <c r="O43" s="5">
        <v>0</v>
      </c>
      <c r="P43" s="5">
        <v>0</v>
      </c>
      <c r="Q43" s="47">
        <v>0</v>
      </c>
      <c r="R43" s="5">
        <v>0</v>
      </c>
      <c r="S43" s="5">
        <v>1.518509004482</v>
      </c>
      <c r="T43" s="5">
        <v>0</v>
      </c>
      <c r="U43" s="5">
        <v>0</v>
      </c>
      <c r="V43" s="47">
        <v>0</v>
      </c>
      <c r="W43" s="5">
        <v>0</v>
      </c>
      <c r="X43" s="5">
        <v>2.228661348728</v>
      </c>
      <c r="Y43" s="5">
        <v>0</v>
      </c>
      <c r="Z43" s="5">
        <v>0</v>
      </c>
      <c r="AA43" s="47">
        <v>0</v>
      </c>
    </row>
    <row r="44" spans="1:27">
      <c r="A44" s="1" t="s">
        <v>204</v>
      </c>
      <c r="B44" s="1" t="s">
        <v>205</v>
      </c>
      <c r="C44" s="1" t="s">
        <v>206</v>
      </c>
      <c r="D44" s="1" t="s">
        <v>124</v>
      </c>
      <c r="E44" s="44" t="s">
        <v>207</v>
      </c>
      <c r="F44" s="55">
        <v>0.49</v>
      </c>
      <c r="G44" s="5">
        <v>87.245236334596001</v>
      </c>
      <c r="H44" s="5">
        <v>33.125677983118003</v>
      </c>
      <c r="I44" s="5">
        <v>54.119558351478005</v>
      </c>
      <c r="J44" s="5">
        <v>1.6558760373061499</v>
      </c>
      <c r="K44" s="5">
        <v>50.060591475117157</v>
      </c>
      <c r="L44" s="92">
        <v>0</v>
      </c>
      <c r="M44" s="5">
        <v>26.977159821478999</v>
      </c>
      <c r="N44" s="5">
        <v>6.1485181616390001</v>
      </c>
      <c r="O44" s="5">
        <v>0</v>
      </c>
      <c r="P44" s="5">
        <v>0</v>
      </c>
      <c r="Q44" s="47">
        <v>0</v>
      </c>
      <c r="R44" s="5">
        <v>40.717315990036006</v>
      </c>
      <c r="S44" s="5">
        <v>13.402242361441999</v>
      </c>
      <c r="T44" s="5">
        <v>0</v>
      </c>
      <c r="U44" s="5">
        <v>0</v>
      </c>
      <c r="V44" s="47">
        <v>0</v>
      </c>
      <c r="W44" s="5">
        <v>67.694475811515005</v>
      </c>
      <c r="X44" s="5">
        <v>19.550760523080999</v>
      </c>
      <c r="Y44" s="5">
        <v>0</v>
      </c>
      <c r="Z44" s="5">
        <v>0</v>
      </c>
      <c r="AA44" s="47">
        <v>0</v>
      </c>
    </row>
    <row r="45" spans="1:27">
      <c r="A45" s="1" t="s">
        <v>208</v>
      </c>
      <c r="B45" s="1" t="s">
        <v>209</v>
      </c>
      <c r="C45" s="1" t="s">
        <v>210</v>
      </c>
      <c r="D45" s="1" t="s">
        <v>124</v>
      </c>
      <c r="E45" s="44" t="s">
        <v>211</v>
      </c>
      <c r="F45" s="55">
        <v>0.49</v>
      </c>
      <c r="G45" s="5">
        <v>153.714996343715</v>
      </c>
      <c r="H45" s="5">
        <v>60.367545965878001</v>
      </c>
      <c r="I45" s="5">
        <v>93.347450377837006</v>
      </c>
      <c r="J45" s="5">
        <v>-10.090521741851189</v>
      </c>
      <c r="K45" s="5">
        <v>86.346391599499242</v>
      </c>
      <c r="L45" s="92">
        <v>9.7550999999999999E-2</v>
      </c>
      <c r="M45" s="5">
        <v>52.580091779531003</v>
      </c>
      <c r="N45" s="5">
        <v>7.7874541863470004</v>
      </c>
      <c r="O45" s="5">
        <v>0</v>
      </c>
      <c r="P45" s="5">
        <v>0</v>
      </c>
      <c r="Q45" s="47">
        <v>0</v>
      </c>
      <c r="R45" s="5">
        <v>76.741935388445</v>
      </c>
      <c r="S45" s="5">
        <v>16.605514989391999</v>
      </c>
      <c r="T45" s="5">
        <v>0</v>
      </c>
      <c r="U45" s="5">
        <v>0</v>
      </c>
      <c r="V45" s="47">
        <v>0</v>
      </c>
      <c r="W45" s="5">
        <v>129.32202716797599</v>
      </c>
      <c r="X45" s="5">
        <v>24.392969175738997</v>
      </c>
      <c r="Y45" s="5">
        <v>0</v>
      </c>
      <c r="Z45" s="5">
        <v>0</v>
      </c>
      <c r="AA45" s="47">
        <v>0</v>
      </c>
    </row>
    <row r="46" spans="1:27">
      <c r="A46" s="1" t="s">
        <v>212</v>
      </c>
      <c r="B46" s="1" t="s">
        <v>213</v>
      </c>
      <c r="C46" s="1" t="s">
        <v>214</v>
      </c>
      <c r="D46" s="1" t="s">
        <v>53</v>
      </c>
      <c r="E46" s="44" t="s">
        <v>215</v>
      </c>
      <c r="F46" s="55">
        <v>0.4</v>
      </c>
      <c r="G46" s="5">
        <v>4.0210631298289998</v>
      </c>
      <c r="H46" s="5">
        <v>1.389408672461</v>
      </c>
      <c r="I46" s="5">
        <v>2.6316544573680001</v>
      </c>
      <c r="J46" s="5">
        <v>-8.9957882201261246</v>
      </c>
      <c r="K46" s="5">
        <v>2.4342803730654001</v>
      </c>
      <c r="L46" s="92">
        <v>0.5</v>
      </c>
      <c r="M46" s="5">
        <v>0</v>
      </c>
      <c r="N46" s="5">
        <v>1.389408672461</v>
      </c>
      <c r="O46" s="5">
        <v>0</v>
      </c>
      <c r="P46" s="5">
        <v>0</v>
      </c>
      <c r="Q46" s="47">
        <v>0</v>
      </c>
      <c r="R46" s="5">
        <v>0</v>
      </c>
      <c r="S46" s="5">
        <v>2.6316544573680001</v>
      </c>
      <c r="T46" s="5">
        <v>0</v>
      </c>
      <c r="U46" s="5">
        <v>0</v>
      </c>
      <c r="V46" s="47">
        <v>0</v>
      </c>
      <c r="W46" s="5">
        <v>0</v>
      </c>
      <c r="X46" s="5">
        <v>4.0210631298289998</v>
      </c>
      <c r="Y46" s="5">
        <v>0</v>
      </c>
      <c r="Z46" s="5">
        <v>0</v>
      </c>
      <c r="AA46" s="47">
        <v>0</v>
      </c>
    </row>
    <row r="47" spans="1:27">
      <c r="A47" s="1" t="s">
        <v>216</v>
      </c>
      <c r="B47" s="1" t="s">
        <v>217</v>
      </c>
      <c r="C47" s="1" t="s">
        <v>218</v>
      </c>
      <c r="D47" s="1" t="s">
        <v>93</v>
      </c>
      <c r="E47" s="44" t="s">
        <v>219</v>
      </c>
      <c r="F47" s="55">
        <v>0.3</v>
      </c>
      <c r="G47" s="5">
        <v>56.502665700089011</v>
      </c>
      <c r="H47" s="5">
        <v>21.292461236219001</v>
      </c>
      <c r="I47" s="5">
        <v>35.210204463870006</v>
      </c>
      <c r="J47" s="5">
        <v>10.032893562856083</v>
      </c>
      <c r="K47" s="5">
        <v>32.569439129079754</v>
      </c>
      <c r="L47" s="92">
        <v>0</v>
      </c>
      <c r="M47" s="5">
        <v>18.342672418452999</v>
      </c>
      <c r="N47" s="5">
        <v>2.9497888177660001</v>
      </c>
      <c r="O47" s="5">
        <v>0</v>
      </c>
      <c r="P47" s="5">
        <v>0</v>
      </c>
      <c r="Q47" s="47">
        <v>0</v>
      </c>
      <c r="R47" s="5">
        <v>26.710967415748001</v>
      </c>
      <c r="S47" s="5">
        <v>8.4992370481219996</v>
      </c>
      <c r="T47" s="5">
        <v>0</v>
      </c>
      <c r="U47" s="5">
        <v>0</v>
      </c>
      <c r="V47" s="47">
        <v>0</v>
      </c>
      <c r="W47" s="5">
        <v>45.053639834201</v>
      </c>
      <c r="X47" s="5">
        <v>11.449025865888</v>
      </c>
      <c r="Y47" s="5">
        <v>0</v>
      </c>
      <c r="Z47" s="5">
        <v>0</v>
      </c>
      <c r="AA47" s="47">
        <v>0</v>
      </c>
    </row>
    <row r="48" spans="1:27">
      <c r="A48" s="1" t="s">
        <v>220</v>
      </c>
      <c r="B48" s="1" t="s">
        <v>221</v>
      </c>
      <c r="C48" s="1" t="s">
        <v>222</v>
      </c>
      <c r="D48" s="1" t="s">
        <v>53</v>
      </c>
      <c r="E48" s="44" t="s">
        <v>224</v>
      </c>
      <c r="F48" s="55">
        <v>0.4</v>
      </c>
      <c r="G48" s="5">
        <v>2.161898321007</v>
      </c>
      <c r="H48" s="5">
        <v>0.56382895509800002</v>
      </c>
      <c r="I48" s="5">
        <v>1.598069365909</v>
      </c>
      <c r="J48" s="5">
        <v>-9.2604514286793673</v>
      </c>
      <c r="K48" s="5">
        <v>1.478214163465825</v>
      </c>
      <c r="L48" s="92">
        <v>0.5</v>
      </c>
      <c r="M48" s="5">
        <v>0</v>
      </c>
      <c r="N48" s="5">
        <v>0.56382895509800002</v>
      </c>
      <c r="O48" s="5">
        <v>0</v>
      </c>
      <c r="P48" s="5">
        <v>0</v>
      </c>
      <c r="Q48" s="47">
        <v>0</v>
      </c>
      <c r="R48" s="5">
        <v>0</v>
      </c>
      <c r="S48" s="5">
        <v>1.598069365909</v>
      </c>
      <c r="T48" s="5">
        <v>0</v>
      </c>
      <c r="U48" s="5">
        <v>0</v>
      </c>
      <c r="V48" s="47">
        <v>0</v>
      </c>
      <c r="W48" s="5">
        <v>0</v>
      </c>
      <c r="X48" s="5">
        <v>2.161898321007</v>
      </c>
      <c r="Y48" s="5">
        <v>0</v>
      </c>
      <c r="Z48" s="5">
        <v>0</v>
      </c>
      <c r="AA48" s="47">
        <v>0</v>
      </c>
    </row>
    <row r="49" spans="1:27">
      <c r="A49" s="1" t="s">
        <v>225</v>
      </c>
      <c r="B49" s="1" t="s">
        <v>226</v>
      </c>
      <c r="C49" s="1" t="s">
        <v>227</v>
      </c>
      <c r="D49" s="1" t="s">
        <v>53</v>
      </c>
      <c r="E49" s="44" t="s">
        <v>229</v>
      </c>
      <c r="F49" s="55">
        <v>0.4</v>
      </c>
      <c r="G49" s="5">
        <v>3.2971559879179999</v>
      </c>
      <c r="H49" s="5">
        <v>1.1427027797789999</v>
      </c>
      <c r="I49" s="5">
        <v>2.154453208139</v>
      </c>
      <c r="J49" s="5">
        <v>-13.854363697064459</v>
      </c>
      <c r="K49" s="5">
        <v>1.9928692175285752</v>
      </c>
      <c r="L49" s="92">
        <v>0.5</v>
      </c>
      <c r="M49" s="5">
        <v>0</v>
      </c>
      <c r="N49" s="5">
        <v>1.1427027797789999</v>
      </c>
      <c r="O49" s="5">
        <v>0</v>
      </c>
      <c r="P49" s="5">
        <v>0</v>
      </c>
      <c r="Q49" s="47">
        <v>0</v>
      </c>
      <c r="R49" s="5">
        <v>0</v>
      </c>
      <c r="S49" s="5">
        <v>2.154453208139</v>
      </c>
      <c r="T49" s="5">
        <v>0</v>
      </c>
      <c r="U49" s="5">
        <v>0</v>
      </c>
      <c r="V49" s="47">
        <v>0</v>
      </c>
      <c r="W49" s="5">
        <v>0</v>
      </c>
      <c r="X49" s="5">
        <v>3.2971559879179999</v>
      </c>
      <c r="Y49" s="5">
        <v>0</v>
      </c>
      <c r="Z49" s="5">
        <v>0</v>
      </c>
      <c r="AA49" s="47">
        <v>0</v>
      </c>
    </row>
    <row r="50" spans="1:27">
      <c r="A50" s="1" t="s">
        <v>230</v>
      </c>
      <c r="B50" s="1" t="s">
        <v>231</v>
      </c>
      <c r="C50" s="1" t="s">
        <v>232</v>
      </c>
      <c r="D50" s="1" t="s">
        <v>53</v>
      </c>
      <c r="E50" s="44" t="s">
        <v>233</v>
      </c>
      <c r="F50" s="55">
        <v>0.4</v>
      </c>
      <c r="G50" s="5">
        <v>4.0651831024669995</v>
      </c>
      <c r="H50" s="5">
        <v>1.4134610396449998</v>
      </c>
      <c r="I50" s="5">
        <v>2.651722062822</v>
      </c>
      <c r="J50" s="5">
        <v>-7.2142826762985006</v>
      </c>
      <c r="K50" s="5">
        <v>2.45284290811035</v>
      </c>
      <c r="L50" s="92">
        <v>0.5</v>
      </c>
      <c r="M50" s="5">
        <v>0</v>
      </c>
      <c r="N50" s="5">
        <v>1.4134610396449998</v>
      </c>
      <c r="O50" s="5">
        <v>0</v>
      </c>
      <c r="P50" s="5">
        <v>0</v>
      </c>
      <c r="Q50" s="47">
        <v>0</v>
      </c>
      <c r="R50" s="5">
        <v>0</v>
      </c>
      <c r="S50" s="5">
        <v>2.651722062822</v>
      </c>
      <c r="T50" s="5">
        <v>0</v>
      </c>
      <c r="U50" s="5">
        <v>0</v>
      </c>
      <c r="V50" s="47">
        <v>0</v>
      </c>
      <c r="W50" s="5">
        <v>0</v>
      </c>
      <c r="X50" s="5">
        <v>4.0651831024669995</v>
      </c>
      <c r="Y50" s="5">
        <v>0</v>
      </c>
      <c r="Z50" s="5">
        <v>0</v>
      </c>
      <c r="AA50" s="47">
        <v>0</v>
      </c>
    </row>
    <row r="51" spans="1:27">
      <c r="A51" s="1" t="s">
        <v>234</v>
      </c>
      <c r="B51" s="1" t="s">
        <v>235</v>
      </c>
      <c r="C51" s="1" t="s">
        <v>236</v>
      </c>
      <c r="D51" s="1" t="s">
        <v>237</v>
      </c>
      <c r="E51" s="44" t="s">
        <v>238</v>
      </c>
      <c r="F51" s="55">
        <v>0.09</v>
      </c>
      <c r="G51" s="5">
        <v>64.444791222421003</v>
      </c>
      <c r="H51" s="5">
        <v>23.712526999331001</v>
      </c>
      <c r="I51" s="5">
        <v>40.732264223089999</v>
      </c>
      <c r="J51" s="5">
        <v>25.390867220438864</v>
      </c>
      <c r="K51" s="5">
        <v>37.677344406358252</v>
      </c>
      <c r="L51" s="92">
        <v>0</v>
      </c>
      <c r="M51" s="5">
        <v>23.712526999331001</v>
      </c>
      <c r="N51" s="5">
        <v>0</v>
      </c>
      <c r="O51" s="5">
        <v>0</v>
      </c>
      <c r="P51" s="5">
        <v>0</v>
      </c>
      <c r="Q51" s="47">
        <v>0</v>
      </c>
      <c r="R51" s="5">
        <v>40.732264223089999</v>
      </c>
      <c r="S51" s="5">
        <v>0</v>
      </c>
      <c r="T51" s="5">
        <v>0</v>
      </c>
      <c r="U51" s="5">
        <v>0</v>
      </c>
      <c r="V51" s="47">
        <v>0</v>
      </c>
      <c r="W51" s="5">
        <v>64.444791222421003</v>
      </c>
      <c r="X51" s="5">
        <v>0</v>
      </c>
      <c r="Y51" s="5">
        <v>0</v>
      </c>
      <c r="Z51" s="5">
        <v>0</v>
      </c>
      <c r="AA51" s="47">
        <v>0</v>
      </c>
    </row>
    <row r="52" spans="1:27">
      <c r="A52" s="1" t="s">
        <v>239</v>
      </c>
      <c r="B52" s="1" t="s">
        <v>240</v>
      </c>
      <c r="C52" s="1" t="s">
        <v>241</v>
      </c>
      <c r="D52" s="1" t="s">
        <v>79</v>
      </c>
      <c r="E52" s="44" t="s">
        <v>242</v>
      </c>
      <c r="F52" s="55">
        <v>0.01</v>
      </c>
      <c r="G52" s="5">
        <v>9.1273898904670006</v>
      </c>
      <c r="H52" s="5">
        <v>4.4182238789449997</v>
      </c>
      <c r="I52" s="5">
        <v>4.709166011522</v>
      </c>
      <c r="J52" s="5">
        <v>1.5669813687639833</v>
      </c>
      <c r="K52" s="5">
        <v>4.3559785606578503</v>
      </c>
      <c r="L52" s="92">
        <v>0</v>
      </c>
      <c r="M52" s="5">
        <v>0</v>
      </c>
      <c r="N52" s="5">
        <v>0</v>
      </c>
      <c r="O52" s="5">
        <v>4.4182238789449997</v>
      </c>
      <c r="P52" s="5">
        <v>0</v>
      </c>
      <c r="Q52" s="47">
        <v>0</v>
      </c>
      <c r="R52" s="5">
        <v>0</v>
      </c>
      <c r="S52" s="5">
        <v>0</v>
      </c>
      <c r="T52" s="5">
        <v>4.709166011522</v>
      </c>
      <c r="U52" s="5">
        <v>0</v>
      </c>
      <c r="V52" s="47">
        <v>0</v>
      </c>
      <c r="W52" s="5">
        <v>0</v>
      </c>
      <c r="X52" s="5">
        <v>0</v>
      </c>
      <c r="Y52" s="5">
        <v>9.1273898904670006</v>
      </c>
      <c r="Z52" s="5">
        <v>0</v>
      </c>
      <c r="AA52" s="47">
        <v>0</v>
      </c>
    </row>
    <row r="53" spans="1:27">
      <c r="A53" s="1" t="s">
        <v>243</v>
      </c>
      <c r="B53" s="1" t="s">
        <v>244</v>
      </c>
      <c r="C53" s="1" t="s">
        <v>245</v>
      </c>
      <c r="D53" s="1" t="s">
        <v>53</v>
      </c>
      <c r="E53" s="44" t="s">
        <v>246</v>
      </c>
      <c r="F53" s="55">
        <v>0.4</v>
      </c>
      <c r="G53" s="5">
        <v>7.5630048289060001</v>
      </c>
      <c r="H53" s="5">
        <v>3.6602098312610001</v>
      </c>
      <c r="I53" s="5">
        <v>3.902794997645</v>
      </c>
      <c r="J53" s="5">
        <v>-7.1734713451278171</v>
      </c>
      <c r="K53" s="5">
        <v>3.6100853728216253</v>
      </c>
      <c r="L53" s="92">
        <v>0.5</v>
      </c>
      <c r="M53" s="5">
        <v>0</v>
      </c>
      <c r="N53" s="5">
        <v>3.6602098312610001</v>
      </c>
      <c r="O53" s="5">
        <v>0</v>
      </c>
      <c r="P53" s="5">
        <v>0</v>
      </c>
      <c r="Q53" s="47">
        <v>0</v>
      </c>
      <c r="R53" s="5">
        <v>0</v>
      </c>
      <c r="S53" s="5">
        <v>3.902794997645</v>
      </c>
      <c r="T53" s="5">
        <v>0</v>
      </c>
      <c r="U53" s="5">
        <v>0</v>
      </c>
      <c r="V53" s="47">
        <v>0</v>
      </c>
      <c r="W53" s="5">
        <v>0</v>
      </c>
      <c r="X53" s="5">
        <v>7.5630048289060001</v>
      </c>
      <c r="Y53" s="5">
        <v>0</v>
      </c>
      <c r="Z53" s="5">
        <v>0</v>
      </c>
      <c r="AA53" s="47">
        <v>0</v>
      </c>
    </row>
    <row r="54" spans="1:27">
      <c r="A54" s="1" t="s">
        <v>247</v>
      </c>
      <c r="B54" s="1" t="s">
        <v>248</v>
      </c>
      <c r="C54" s="1" t="s">
        <v>249</v>
      </c>
      <c r="D54" s="1" t="s">
        <v>103</v>
      </c>
      <c r="E54" s="44" t="s">
        <v>250</v>
      </c>
      <c r="F54" s="55">
        <v>0.49</v>
      </c>
      <c r="G54" s="5">
        <v>55.202410391882005</v>
      </c>
      <c r="H54" s="5">
        <v>22.247626615946004</v>
      </c>
      <c r="I54" s="5">
        <v>32.954783775936001</v>
      </c>
      <c r="J54" s="5">
        <v>7.6508768297043499</v>
      </c>
      <c r="K54" s="5">
        <v>30.483174992740803</v>
      </c>
      <c r="L54" s="92">
        <v>0</v>
      </c>
      <c r="M54" s="5">
        <v>19.469363133299002</v>
      </c>
      <c r="N54" s="5">
        <v>2.7782634826470001</v>
      </c>
      <c r="O54" s="5">
        <v>0</v>
      </c>
      <c r="P54" s="5">
        <v>0</v>
      </c>
      <c r="Q54" s="47">
        <v>0</v>
      </c>
      <c r="R54" s="5">
        <v>27.532936580361998</v>
      </c>
      <c r="S54" s="5">
        <v>5.4218471955739993</v>
      </c>
      <c r="T54" s="5">
        <v>0</v>
      </c>
      <c r="U54" s="5">
        <v>0</v>
      </c>
      <c r="V54" s="47">
        <v>0</v>
      </c>
      <c r="W54" s="5">
        <v>47.002299713661003</v>
      </c>
      <c r="X54" s="5">
        <v>8.2001106782209998</v>
      </c>
      <c r="Y54" s="5">
        <v>0</v>
      </c>
      <c r="Z54" s="5">
        <v>0</v>
      </c>
      <c r="AA54" s="47">
        <v>0</v>
      </c>
    </row>
    <row r="55" spans="1:27">
      <c r="A55" s="1" t="s">
        <v>251</v>
      </c>
      <c r="B55" s="1" t="s">
        <v>252</v>
      </c>
      <c r="C55" s="1" t="s">
        <v>253</v>
      </c>
      <c r="D55" s="1" t="s">
        <v>103</v>
      </c>
      <c r="E55" s="44" t="s">
        <v>254</v>
      </c>
      <c r="F55" s="55">
        <v>0.49</v>
      </c>
      <c r="G55" s="5">
        <v>63.950244278181003</v>
      </c>
      <c r="H55" s="5">
        <v>25.303401389651</v>
      </c>
      <c r="I55" s="5">
        <v>38.646842888530003</v>
      </c>
      <c r="J55" s="5">
        <v>9.6384363719033495</v>
      </c>
      <c r="K55" s="5">
        <v>35.748329671890254</v>
      </c>
      <c r="L55" s="92">
        <v>0</v>
      </c>
      <c r="M55" s="5">
        <v>22.182753967213998</v>
      </c>
      <c r="N55" s="5">
        <v>3.120647422437</v>
      </c>
      <c r="O55" s="5">
        <v>0</v>
      </c>
      <c r="P55" s="5">
        <v>0</v>
      </c>
      <c r="Q55" s="47">
        <v>0</v>
      </c>
      <c r="R55" s="5">
        <v>32.432058983167003</v>
      </c>
      <c r="S55" s="5">
        <v>6.2147839053630003</v>
      </c>
      <c r="T55" s="5">
        <v>0</v>
      </c>
      <c r="U55" s="5">
        <v>0</v>
      </c>
      <c r="V55" s="47">
        <v>0</v>
      </c>
      <c r="W55" s="5">
        <v>54.614812950381001</v>
      </c>
      <c r="X55" s="5">
        <v>9.3354313278000003</v>
      </c>
      <c r="Y55" s="5">
        <v>0</v>
      </c>
      <c r="Z55" s="5">
        <v>0</v>
      </c>
      <c r="AA55" s="47">
        <v>0</v>
      </c>
    </row>
    <row r="56" spans="1:27">
      <c r="A56" s="1" t="s">
        <v>255</v>
      </c>
      <c r="B56" s="1" t="s">
        <v>256</v>
      </c>
      <c r="C56" s="1" t="s">
        <v>257</v>
      </c>
      <c r="D56" s="1" t="s">
        <v>53</v>
      </c>
      <c r="E56" s="44" t="s">
        <v>258</v>
      </c>
      <c r="F56" s="55">
        <v>0.4</v>
      </c>
      <c r="G56" s="5">
        <v>5.863893552535</v>
      </c>
      <c r="H56" s="5">
        <v>1.954431319252</v>
      </c>
      <c r="I56" s="5">
        <v>3.909462233283</v>
      </c>
      <c r="J56" s="5">
        <v>-33.82305092666234</v>
      </c>
      <c r="K56" s="5">
        <v>3.616252565786775</v>
      </c>
      <c r="L56" s="92">
        <v>0.5</v>
      </c>
      <c r="M56" s="5">
        <v>0</v>
      </c>
      <c r="N56" s="5">
        <v>1.954431319252</v>
      </c>
      <c r="O56" s="5">
        <v>0</v>
      </c>
      <c r="P56" s="5">
        <v>0</v>
      </c>
      <c r="Q56" s="47">
        <v>0</v>
      </c>
      <c r="R56" s="5">
        <v>0</v>
      </c>
      <c r="S56" s="5">
        <v>3.909462233283</v>
      </c>
      <c r="T56" s="5">
        <v>0</v>
      </c>
      <c r="U56" s="5">
        <v>0</v>
      </c>
      <c r="V56" s="47">
        <v>0</v>
      </c>
      <c r="W56" s="5">
        <v>0</v>
      </c>
      <c r="X56" s="5">
        <v>5.863893552535</v>
      </c>
      <c r="Y56" s="5">
        <v>0</v>
      </c>
      <c r="Z56" s="5">
        <v>0</v>
      </c>
      <c r="AA56" s="47">
        <v>0</v>
      </c>
    </row>
    <row r="57" spans="1:27">
      <c r="A57" s="1" t="s">
        <v>259</v>
      </c>
      <c r="B57" s="1" t="s">
        <v>260</v>
      </c>
      <c r="C57" s="1" t="s">
        <v>261</v>
      </c>
      <c r="D57" s="1" t="s">
        <v>237</v>
      </c>
      <c r="E57" s="44" t="s">
        <v>262</v>
      </c>
      <c r="F57" s="55">
        <v>0.09</v>
      </c>
      <c r="G57" s="5">
        <v>93.192968377694001</v>
      </c>
      <c r="H57" s="5">
        <v>33.346701195569999</v>
      </c>
      <c r="I57" s="5">
        <v>59.846267182123995</v>
      </c>
      <c r="J57" s="5">
        <v>36.355050486450949</v>
      </c>
      <c r="K57" s="5">
        <v>55.357797143464701</v>
      </c>
      <c r="L57" s="92">
        <v>0</v>
      </c>
      <c r="M57" s="5">
        <v>33.346701195569999</v>
      </c>
      <c r="N57" s="5">
        <v>0</v>
      </c>
      <c r="O57" s="5">
        <v>0</v>
      </c>
      <c r="P57" s="5">
        <v>0</v>
      </c>
      <c r="Q57" s="47">
        <v>0</v>
      </c>
      <c r="R57" s="5">
        <v>59.846267182123995</v>
      </c>
      <c r="S57" s="5">
        <v>0</v>
      </c>
      <c r="T57" s="5">
        <v>0</v>
      </c>
      <c r="U57" s="5">
        <v>0</v>
      </c>
      <c r="V57" s="47">
        <v>0</v>
      </c>
      <c r="W57" s="5">
        <v>93.192968377694001</v>
      </c>
      <c r="X57" s="5">
        <v>0</v>
      </c>
      <c r="Y57" s="5">
        <v>0</v>
      </c>
      <c r="Z57" s="5">
        <v>0</v>
      </c>
      <c r="AA57" s="47">
        <v>0</v>
      </c>
    </row>
    <row r="58" spans="1:27">
      <c r="A58" s="1" t="s">
        <v>263</v>
      </c>
      <c r="B58" s="1" t="s">
        <v>264</v>
      </c>
      <c r="C58" s="1" t="s">
        <v>265</v>
      </c>
      <c r="D58" s="1" t="s">
        <v>79</v>
      </c>
      <c r="E58" s="44" t="s">
        <v>266</v>
      </c>
      <c r="F58" s="55">
        <v>0.01</v>
      </c>
      <c r="G58" s="5">
        <v>10.676281706095001</v>
      </c>
      <c r="H58" s="5">
        <v>5.079452844165</v>
      </c>
      <c r="I58" s="5">
        <v>5.5968288619299997</v>
      </c>
      <c r="J58" s="5">
        <v>2.0645679087413411</v>
      </c>
      <c r="K58" s="5">
        <v>5.1770666972852499</v>
      </c>
      <c r="L58" s="92">
        <v>0</v>
      </c>
      <c r="M58" s="5">
        <v>0</v>
      </c>
      <c r="N58" s="5">
        <v>0</v>
      </c>
      <c r="O58" s="5">
        <v>5.079452844165</v>
      </c>
      <c r="P58" s="5">
        <v>0</v>
      </c>
      <c r="Q58" s="47">
        <v>0</v>
      </c>
      <c r="R58" s="5">
        <v>0</v>
      </c>
      <c r="S58" s="5">
        <v>0</v>
      </c>
      <c r="T58" s="5">
        <v>5.5968288619299997</v>
      </c>
      <c r="U58" s="5">
        <v>0</v>
      </c>
      <c r="V58" s="47">
        <v>0</v>
      </c>
      <c r="W58" s="5">
        <v>0</v>
      </c>
      <c r="X58" s="5">
        <v>0</v>
      </c>
      <c r="Y58" s="5">
        <v>10.676281706095001</v>
      </c>
      <c r="Z58" s="5">
        <v>0</v>
      </c>
      <c r="AA58" s="47">
        <v>0</v>
      </c>
    </row>
    <row r="59" spans="1:27">
      <c r="A59" s="1" t="s">
        <v>267</v>
      </c>
      <c r="B59" s="1" t="s">
        <v>268</v>
      </c>
      <c r="C59" s="1" t="s">
        <v>269</v>
      </c>
      <c r="D59" s="1" t="s">
        <v>270</v>
      </c>
      <c r="E59" s="44" t="s">
        <v>271</v>
      </c>
      <c r="F59" s="55">
        <v>0.3</v>
      </c>
      <c r="G59" s="5">
        <v>138.5405164988</v>
      </c>
      <c r="H59" s="5">
        <v>54.813513797714002</v>
      </c>
      <c r="I59" s="5">
        <v>83.727002701085993</v>
      </c>
      <c r="J59" s="5">
        <v>-65.605695935930257</v>
      </c>
      <c r="K59" s="5">
        <v>77.447477498504554</v>
      </c>
      <c r="L59" s="92">
        <v>0.43932599999999999</v>
      </c>
      <c r="M59" s="5">
        <v>40.131453419330001</v>
      </c>
      <c r="N59" s="5">
        <v>14.682060378384</v>
      </c>
      <c r="O59" s="5">
        <v>0</v>
      </c>
      <c r="P59" s="5">
        <v>0</v>
      </c>
      <c r="Q59" s="47">
        <v>0</v>
      </c>
      <c r="R59" s="5">
        <v>57.262321478555997</v>
      </c>
      <c r="S59" s="5">
        <v>26.46468122253</v>
      </c>
      <c r="T59" s="5">
        <v>0</v>
      </c>
      <c r="U59" s="5">
        <v>0</v>
      </c>
      <c r="V59" s="47">
        <v>0</v>
      </c>
      <c r="W59" s="5">
        <v>97.393774897886004</v>
      </c>
      <c r="X59" s="5">
        <v>41.146741600913998</v>
      </c>
      <c r="Y59" s="5">
        <v>0</v>
      </c>
      <c r="Z59" s="5">
        <v>0</v>
      </c>
      <c r="AA59" s="47">
        <v>0</v>
      </c>
    </row>
    <row r="60" spans="1:27">
      <c r="A60" s="1" t="s">
        <v>272</v>
      </c>
      <c r="B60" s="1" t="s">
        <v>273</v>
      </c>
      <c r="C60" s="1" t="s">
        <v>274</v>
      </c>
      <c r="D60" s="1" t="s">
        <v>53</v>
      </c>
      <c r="E60" s="44" t="s">
        <v>276</v>
      </c>
      <c r="F60" s="55">
        <v>0.4</v>
      </c>
      <c r="G60" s="5">
        <v>4.1930197578020003</v>
      </c>
      <c r="H60" s="5">
        <v>1.405767022</v>
      </c>
      <c r="I60" s="5">
        <v>2.7872527358019998</v>
      </c>
      <c r="J60" s="5">
        <v>-10.619878358491599</v>
      </c>
      <c r="K60" s="5">
        <v>2.5782087806168499</v>
      </c>
      <c r="L60" s="92">
        <v>0.5</v>
      </c>
      <c r="M60" s="5">
        <v>0</v>
      </c>
      <c r="N60" s="5">
        <v>1.405767022</v>
      </c>
      <c r="O60" s="5">
        <v>0</v>
      </c>
      <c r="P60" s="5">
        <v>0</v>
      </c>
      <c r="Q60" s="47">
        <v>0</v>
      </c>
      <c r="R60" s="5">
        <v>0</v>
      </c>
      <c r="S60" s="5">
        <v>2.7872527358019998</v>
      </c>
      <c r="T60" s="5">
        <v>0</v>
      </c>
      <c r="U60" s="5">
        <v>0</v>
      </c>
      <c r="V60" s="47">
        <v>0</v>
      </c>
      <c r="W60" s="5">
        <v>0</v>
      </c>
      <c r="X60" s="5">
        <v>4.1930197578020003</v>
      </c>
      <c r="Y60" s="5">
        <v>0</v>
      </c>
      <c r="Z60" s="5">
        <v>0</v>
      </c>
      <c r="AA60" s="47">
        <v>0</v>
      </c>
    </row>
    <row r="61" spans="1:27">
      <c r="A61" s="1" t="s">
        <v>277</v>
      </c>
      <c r="B61" s="1" t="s">
        <v>278</v>
      </c>
      <c r="C61" s="1" t="s">
        <v>279</v>
      </c>
      <c r="D61" s="1" t="s">
        <v>53</v>
      </c>
      <c r="E61" s="44" t="s">
        <v>280</v>
      </c>
      <c r="F61" s="55">
        <v>0.4</v>
      </c>
      <c r="G61" s="5">
        <v>6.2839647985380003</v>
      </c>
      <c r="H61" s="5">
        <v>1.9941812040669999</v>
      </c>
      <c r="I61" s="5">
        <v>4.2897835944710003</v>
      </c>
      <c r="J61" s="5">
        <v>-16.608807662009749</v>
      </c>
      <c r="K61" s="5">
        <v>3.9680498248856755</v>
      </c>
      <c r="L61" s="92">
        <v>0.5</v>
      </c>
      <c r="M61" s="5">
        <v>0</v>
      </c>
      <c r="N61" s="5">
        <v>1.9941812040669999</v>
      </c>
      <c r="O61" s="5">
        <v>0</v>
      </c>
      <c r="P61" s="5">
        <v>0</v>
      </c>
      <c r="Q61" s="47">
        <v>0</v>
      </c>
      <c r="R61" s="5">
        <v>0</v>
      </c>
      <c r="S61" s="5">
        <v>4.2897835944710003</v>
      </c>
      <c r="T61" s="5">
        <v>0</v>
      </c>
      <c r="U61" s="5">
        <v>0</v>
      </c>
      <c r="V61" s="47">
        <v>0</v>
      </c>
      <c r="W61" s="5">
        <v>0</v>
      </c>
      <c r="X61" s="5">
        <v>6.2839647985380003</v>
      </c>
      <c r="Y61" s="5">
        <v>0</v>
      </c>
      <c r="Z61" s="5">
        <v>0</v>
      </c>
      <c r="AA61" s="47">
        <v>0</v>
      </c>
    </row>
    <row r="62" spans="1:27">
      <c r="A62" s="1" t="s">
        <v>281</v>
      </c>
      <c r="B62" s="1" t="s">
        <v>282</v>
      </c>
      <c r="C62" s="1" t="s">
        <v>283</v>
      </c>
      <c r="D62" s="1" t="s">
        <v>53</v>
      </c>
      <c r="E62" s="44" t="s">
        <v>284</v>
      </c>
      <c r="F62" s="55">
        <v>0.4</v>
      </c>
      <c r="G62" s="5">
        <v>4.6418296890660002</v>
      </c>
      <c r="H62" s="5">
        <v>1.5895302339920001</v>
      </c>
      <c r="I62" s="5">
        <v>3.0522994550740004</v>
      </c>
      <c r="J62" s="5">
        <v>-13.558370148417691</v>
      </c>
      <c r="K62" s="5">
        <v>2.8233769959434505</v>
      </c>
      <c r="L62" s="92">
        <v>0.5</v>
      </c>
      <c r="M62" s="5">
        <v>0</v>
      </c>
      <c r="N62" s="5">
        <v>1.5895302339920001</v>
      </c>
      <c r="O62" s="5">
        <v>0</v>
      </c>
      <c r="P62" s="5">
        <v>0</v>
      </c>
      <c r="Q62" s="47">
        <v>0</v>
      </c>
      <c r="R62" s="5">
        <v>0</v>
      </c>
      <c r="S62" s="5">
        <v>3.0522994550740004</v>
      </c>
      <c r="T62" s="5">
        <v>0</v>
      </c>
      <c r="U62" s="5">
        <v>0</v>
      </c>
      <c r="V62" s="47">
        <v>0</v>
      </c>
      <c r="W62" s="5">
        <v>0</v>
      </c>
      <c r="X62" s="5">
        <v>4.6418296890660002</v>
      </c>
      <c r="Y62" s="5">
        <v>0</v>
      </c>
      <c r="Z62" s="5">
        <v>0</v>
      </c>
      <c r="AA62" s="47">
        <v>0</v>
      </c>
    </row>
    <row r="63" spans="1:27">
      <c r="A63" s="1" t="s">
        <v>285</v>
      </c>
      <c r="B63" s="1" t="s">
        <v>286</v>
      </c>
      <c r="C63" s="1" t="s">
        <v>287</v>
      </c>
      <c r="D63" s="1" t="s">
        <v>53</v>
      </c>
      <c r="E63" s="44" t="s">
        <v>288</v>
      </c>
      <c r="F63" s="55">
        <v>0.4</v>
      </c>
      <c r="G63" s="5">
        <v>2.9888008514309998</v>
      </c>
      <c r="H63" s="5">
        <v>0.91752527378899995</v>
      </c>
      <c r="I63" s="5">
        <v>2.071275577642</v>
      </c>
      <c r="J63" s="5">
        <v>-4.0243615078583588</v>
      </c>
      <c r="K63" s="5">
        <v>1.91592990931885</v>
      </c>
      <c r="L63" s="92">
        <v>0.5</v>
      </c>
      <c r="M63" s="5">
        <v>0</v>
      </c>
      <c r="N63" s="5">
        <v>0.91752527378899995</v>
      </c>
      <c r="O63" s="5">
        <v>0</v>
      </c>
      <c r="P63" s="5">
        <v>0</v>
      </c>
      <c r="Q63" s="47">
        <v>0</v>
      </c>
      <c r="R63" s="5">
        <v>0</v>
      </c>
      <c r="S63" s="5">
        <v>2.071275577642</v>
      </c>
      <c r="T63" s="5">
        <v>0</v>
      </c>
      <c r="U63" s="5">
        <v>0</v>
      </c>
      <c r="V63" s="47">
        <v>0</v>
      </c>
      <c r="W63" s="5">
        <v>0</v>
      </c>
      <c r="X63" s="5">
        <v>2.9888008514309998</v>
      </c>
      <c r="Y63" s="5">
        <v>0</v>
      </c>
      <c r="Z63" s="5">
        <v>0</v>
      </c>
      <c r="AA63" s="47">
        <v>0</v>
      </c>
    </row>
    <row r="64" spans="1:27">
      <c r="A64" s="1" t="s">
        <v>289</v>
      </c>
      <c r="B64" s="1" t="s">
        <v>290</v>
      </c>
      <c r="C64" s="1" t="s">
        <v>291</v>
      </c>
      <c r="D64" s="1" t="s">
        <v>124</v>
      </c>
      <c r="E64" s="44" t="s">
        <v>292</v>
      </c>
      <c r="F64" s="55">
        <v>0.49</v>
      </c>
      <c r="G64" s="5">
        <v>49.596133142725002</v>
      </c>
      <c r="H64" s="5">
        <v>20.151864695688001</v>
      </c>
      <c r="I64" s="5">
        <v>29.444268447037</v>
      </c>
      <c r="J64" s="5">
        <v>-9.4231166223559732</v>
      </c>
      <c r="K64" s="5">
        <v>27.235948313509226</v>
      </c>
      <c r="L64" s="92">
        <v>0.24244299999999999</v>
      </c>
      <c r="M64" s="5">
        <v>17.765873853642002</v>
      </c>
      <c r="N64" s="5">
        <v>2.3859908420460001</v>
      </c>
      <c r="O64" s="5">
        <v>0</v>
      </c>
      <c r="P64" s="5">
        <v>0</v>
      </c>
      <c r="Q64" s="47">
        <v>0</v>
      </c>
      <c r="R64" s="5">
        <v>23.459533621374</v>
      </c>
      <c r="S64" s="5">
        <v>5.9847348256630006</v>
      </c>
      <c r="T64" s="5">
        <v>0</v>
      </c>
      <c r="U64" s="5">
        <v>0</v>
      </c>
      <c r="V64" s="47">
        <v>0</v>
      </c>
      <c r="W64" s="5">
        <v>41.225407475015999</v>
      </c>
      <c r="X64" s="5">
        <v>8.3707256677090012</v>
      </c>
      <c r="Y64" s="5">
        <v>0</v>
      </c>
      <c r="Z64" s="5">
        <v>0</v>
      </c>
      <c r="AA64" s="47">
        <v>0</v>
      </c>
    </row>
    <row r="65" spans="1:27">
      <c r="A65" s="1" t="s">
        <v>293</v>
      </c>
      <c r="B65" s="1" t="s">
        <v>294</v>
      </c>
      <c r="C65" s="1" t="s">
        <v>295</v>
      </c>
      <c r="D65" s="1" t="s">
        <v>53</v>
      </c>
      <c r="E65" s="44" t="s">
        <v>296</v>
      </c>
      <c r="F65" s="55">
        <v>0.4</v>
      </c>
      <c r="G65" s="5">
        <v>6.0189220904919996</v>
      </c>
      <c r="H65" s="5">
        <v>2.0902584159969999</v>
      </c>
      <c r="I65" s="5">
        <v>3.9286636744950001</v>
      </c>
      <c r="J65" s="5">
        <v>-14.1065664125925</v>
      </c>
      <c r="K65" s="5">
        <v>3.6340138989078752</v>
      </c>
      <c r="L65" s="92">
        <v>0.5</v>
      </c>
      <c r="M65" s="5">
        <v>0</v>
      </c>
      <c r="N65" s="5">
        <v>2.0902584159969999</v>
      </c>
      <c r="O65" s="5">
        <v>0</v>
      </c>
      <c r="P65" s="5">
        <v>0</v>
      </c>
      <c r="Q65" s="47">
        <v>0</v>
      </c>
      <c r="R65" s="5">
        <v>0</v>
      </c>
      <c r="S65" s="5">
        <v>3.9286636744950001</v>
      </c>
      <c r="T65" s="5">
        <v>0</v>
      </c>
      <c r="U65" s="5">
        <v>0</v>
      </c>
      <c r="V65" s="47">
        <v>0</v>
      </c>
      <c r="W65" s="5">
        <v>0</v>
      </c>
      <c r="X65" s="5">
        <v>6.0189220904919996</v>
      </c>
      <c r="Y65" s="5">
        <v>0</v>
      </c>
      <c r="Z65" s="5">
        <v>0</v>
      </c>
      <c r="AA65" s="47">
        <v>0</v>
      </c>
    </row>
    <row r="66" spans="1:27">
      <c r="A66" s="1" t="s">
        <v>297</v>
      </c>
      <c r="B66" s="1" t="s">
        <v>298</v>
      </c>
      <c r="C66" s="1" t="s">
        <v>299</v>
      </c>
      <c r="D66" s="1" t="s">
        <v>53</v>
      </c>
      <c r="E66" s="44" t="s">
        <v>300</v>
      </c>
      <c r="F66" s="55">
        <v>0.4</v>
      </c>
      <c r="G66" s="5">
        <v>4.3397715196039996</v>
      </c>
      <c r="H66" s="5">
        <v>1.220702960583</v>
      </c>
      <c r="I66" s="5">
        <v>3.1190685590209997</v>
      </c>
      <c r="J66" s="5">
        <v>-28.305963167043924</v>
      </c>
      <c r="K66" s="5">
        <v>2.8851384170944248</v>
      </c>
      <c r="L66" s="92">
        <v>0.5</v>
      </c>
      <c r="M66" s="5">
        <v>0</v>
      </c>
      <c r="N66" s="5">
        <v>1.220702960583</v>
      </c>
      <c r="O66" s="5">
        <v>0</v>
      </c>
      <c r="P66" s="5">
        <v>0</v>
      </c>
      <c r="Q66" s="47">
        <v>0</v>
      </c>
      <c r="R66" s="5">
        <v>0</v>
      </c>
      <c r="S66" s="5">
        <v>3.1190685590209997</v>
      </c>
      <c r="T66" s="5">
        <v>0</v>
      </c>
      <c r="U66" s="5">
        <v>0</v>
      </c>
      <c r="V66" s="47">
        <v>0</v>
      </c>
      <c r="W66" s="5">
        <v>0</v>
      </c>
      <c r="X66" s="5">
        <v>4.3397715196039996</v>
      </c>
      <c r="Y66" s="5">
        <v>0</v>
      </c>
      <c r="Z66" s="5">
        <v>0</v>
      </c>
      <c r="AA66" s="47">
        <v>0</v>
      </c>
    </row>
    <row r="67" spans="1:27">
      <c r="A67" s="1" t="s">
        <v>301</v>
      </c>
      <c r="B67" s="1" t="s">
        <v>302</v>
      </c>
      <c r="C67" s="1" t="s">
        <v>303</v>
      </c>
      <c r="D67" s="1" t="s">
        <v>53</v>
      </c>
      <c r="E67" s="44" t="s">
        <v>304</v>
      </c>
      <c r="F67" s="55">
        <v>0.4</v>
      </c>
      <c r="G67" s="5">
        <v>3.873403284878</v>
      </c>
      <c r="H67" s="5">
        <v>1.272961667958</v>
      </c>
      <c r="I67" s="5">
        <v>2.60044161692</v>
      </c>
      <c r="J67" s="5">
        <v>-19.243333543258093</v>
      </c>
      <c r="K67" s="5">
        <v>2.4054084956510002</v>
      </c>
      <c r="L67" s="92">
        <v>0.5</v>
      </c>
      <c r="M67" s="5">
        <v>0</v>
      </c>
      <c r="N67" s="5">
        <v>1.272961667958</v>
      </c>
      <c r="O67" s="5">
        <v>0</v>
      </c>
      <c r="P67" s="5">
        <v>0</v>
      </c>
      <c r="Q67" s="47">
        <v>0</v>
      </c>
      <c r="R67" s="5">
        <v>0</v>
      </c>
      <c r="S67" s="5">
        <v>2.60044161692</v>
      </c>
      <c r="T67" s="5">
        <v>0</v>
      </c>
      <c r="U67" s="5">
        <v>0</v>
      </c>
      <c r="V67" s="47">
        <v>0</v>
      </c>
      <c r="W67" s="5">
        <v>0</v>
      </c>
      <c r="X67" s="5">
        <v>3.873403284878</v>
      </c>
      <c r="Y67" s="5">
        <v>0</v>
      </c>
      <c r="Z67" s="5">
        <v>0</v>
      </c>
      <c r="AA67" s="47">
        <v>0</v>
      </c>
    </row>
    <row r="68" spans="1:27">
      <c r="A68" s="1" t="s">
        <v>305</v>
      </c>
      <c r="B68" s="1" t="s">
        <v>306</v>
      </c>
      <c r="C68" s="1" t="s">
        <v>307</v>
      </c>
      <c r="D68" s="1" t="s">
        <v>53</v>
      </c>
      <c r="E68" s="44" t="s">
        <v>308</v>
      </c>
      <c r="F68" s="55">
        <v>0.4</v>
      </c>
      <c r="G68" s="5">
        <v>5.3461220819649995</v>
      </c>
      <c r="H68" s="5">
        <v>1.8511831558809999</v>
      </c>
      <c r="I68" s="5">
        <v>3.494938926084</v>
      </c>
      <c r="J68" s="5">
        <v>-23.943446241481983</v>
      </c>
      <c r="K68" s="5">
        <v>3.2328185066277002</v>
      </c>
      <c r="L68" s="92">
        <v>0.5</v>
      </c>
      <c r="M68" s="5">
        <v>0</v>
      </c>
      <c r="N68" s="5">
        <v>1.8511831558809999</v>
      </c>
      <c r="O68" s="5">
        <v>0</v>
      </c>
      <c r="P68" s="5">
        <v>0</v>
      </c>
      <c r="Q68" s="47">
        <v>0</v>
      </c>
      <c r="R68" s="5">
        <v>0</v>
      </c>
      <c r="S68" s="5">
        <v>3.494938926084</v>
      </c>
      <c r="T68" s="5">
        <v>0</v>
      </c>
      <c r="U68" s="5">
        <v>0</v>
      </c>
      <c r="V68" s="47">
        <v>0</v>
      </c>
      <c r="W68" s="5">
        <v>0</v>
      </c>
      <c r="X68" s="5">
        <v>5.3461220819649995</v>
      </c>
      <c r="Y68" s="5">
        <v>0</v>
      </c>
      <c r="Z68" s="5">
        <v>0</v>
      </c>
      <c r="AA68" s="47">
        <v>0</v>
      </c>
    </row>
    <row r="69" spans="1:27">
      <c r="A69" s="1" t="s">
        <v>309</v>
      </c>
      <c r="B69" s="1" t="s">
        <v>310</v>
      </c>
      <c r="C69" s="1" t="s">
        <v>311</v>
      </c>
      <c r="D69" s="1" t="s">
        <v>124</v>
      </c>
      <c r="E69" s="44" t="s">
        <v>312</v>
      </c>
      <c r="F69" s="55">
        <v>0.49</v>
      </c>
      <c r="G69" s="5">
        <v>65.268129957445012</v>
      </c>
      <c r="H69" s="5">
        <v>26.339527767241002</v>
      </c>
      <c r="I69" s="5">
        <v>38.928602190204003</v>
      </c>
      <c r="J69" s="5">
        <v>-29.089285336346311</v>
      </c>
      <c r="K69" s="5">
        <v>36.008957025938706</v>
      </c>
      <c r="L69" s="92">
        <v>0.42767100000000002</v>
      </c>
      <c r="M69" s="5">
        <v>23.438677107785999</v>
      </c>
      <c r="N69" s="5">
        <v>2.9008506594550001</v>
      </c>
      <c r="O69" s="5">
        <v>0</v>
      </c>
      <c r="P69" s="5">
        <v>0</v>
      </c>
      <c r="Q69" s="47">
        <v>0</v>
      </c>
      <c r="R69" s="5">
        <v>31.723967706227999</v>
      </c>
      <c r="S69" s="5">
        <v>7.2046344839760001</v>
      </c>
      <c r="T69" s="5">
        <v>0</v>
      </c>
      <c r="U69" s="5">
        <v>0</v>
      </c>
      <c r="V69" s="47">
        <v>0</v>
      </c>
      <c r="W69" s="5">
        <v>55.162644814014001</v>
      </c>
      <c r="X69" s="5">
        <v>10.105485143431</v>
      </c>
      <c r="Y69" s="5">
        <v>0</v>
      </c>
      <c r="Z69" s="5">
        <v>0</v>
      </c>
      <c r="AA69" s="47">
        <v>0</v>
      </c>
    </row>
    <row r="70" spans="1:27">
      <c r="A70" s="1" t="s">
        <v>313</v>
      </c>
      <c r="B70" s="1" t="s">
        <v>314</v>
      </c>
      <c r="C70" s="1" t="s">
        <v>315</v>
      </c>
      <c r="D70" s="1" t="s">
        <v>79</v>
      </c>
      <c r="E70" s="44" t="s">
        <v>316</v>
      </c>
      <c r="F70" s="55">
        <v>0.01</v>
      </c>
      <c r="G70" s="5">
        <v>16.035949310664002</v>
      </c>
      <c r="H70" s="5">
        <v>7.3699702878190001</v>
      </c>
      <c r="I70" s="5">
        <v>8.6659790228450007</v>
      </c>
      <c r="J70" s="5">
        <v>4.1726962289189835</v>
      </c>
      <c r="K70" s="5">
        <v>8.0160305961316265</v>
      </c>
      <c r="L70" s="92">
        <v>0</v>
      </c>
      <c r="M70" s="5">
        <v>0</v>
      </c>
      <c r="N70" s="5">
        <v>0</v>
      </c>
      <c r="O70" s="5">
        <v>7.3699702878190001</v>
      </c>
      <c r="P70" s="5">
        <v>0</v>
      </c>
      <c r="Q70" s="47">
        <v>0</v>
      </c>
      <c r="R70" s="5">
        <v>0</v>
      </c>
      <c r="S70" s="5">
        <v>0</v>
      </c>
      <c r="T70" s="5">
        <v>8.6659790228450007</v>
      </c>
      <c r="U70" s="5">
        <v>0</v>
      </c>
      <c r="V70" s="47">
        <v>0</v>
      </c>
      <c r="W70" s="5">
        <v>0</v>
      </c>
      <c r="X70" s="5">
        <v>0</v>
      </c>
      <c r="Y70" s="5">
        <v>16.035949310664002</v>
      </c>
      <c r="Z70" s="5">
        <v>0</v>
      </c>
      <c r="AA70" s="47">
        <v>0</v>
      </c>
    </row>
    <row r="71" spans="1:27">
      <c r="A71" s="1" t="s">
        <v>317</v>
      </c>
      <c r="B71" s="1" t="s">
        <v>318</v>
      </c>
      <c r="C71" s="1" t="s">
        <v>319</v>
      </c>
      <c r="D71" s="1" t="s">
        <v>124</v>
      </c>
      <c r="E71" s="44" t="s">
        <v>320</v>
      </c>
      <c r="F71" s="55">
        <v>0.49</v>
      </c>
      <c r="G71" s="5">
        <v>80.208869517120007</v>
      </c>
      <c r="H71" s="5">
        <v>31.747399048178</v>
      </c>
      <c r="I71" s="5">
        <v>48.461470468942004</v>
      </c>
      <c r="J71" s="5">
        <v>-25.824187398218914</v>
      </c>
      <c r="K71" s="5">
        <v>44.826860183771359</v>
      </c>
      <c r="L71" s="92">
        <v>0.347634</v>
      </c>
      <c r="M71" s="5">
        <v>28.164671915599001</v>
      </c>
      <c r="N71" s="5">
        <v>3.582727132579</v>
      </c>
      <c r="O71" s="5">
        <v>0</v>
      </c>
      <c r="P71" s="5">
        <v>0</v>
      </c>
      <c r="Q71" s="47">
        <v>0</v>
      </c>
      <c r="R71" s="5">
        <v>40.569282903792001</v>
      </c>
      <c r="S71" s="5">
        <v>7.8921875651500004</v>
      </c>
      <c r="T71" s="5">
        <v>0</v>
      </c>
      <c r="U71" s="5">
        <v>0</v>
      </c>
      <c r="V71" s="47">
        <v>0</v>
      </c>
      <c r="W71" s="5">
        <v>68.733954819391002</v>
      </c>
      <c r="X71" s="5">
        <v>11.474914697729</v>
      </c>
      <c r="Y71" s="5">
        <v>0</v>
      </c>
      <c r="Z71" s="5">
        <v>0</v>
      </c>
      <c r="AA71" s="47">
        <v>0</v>
      </c>
    </row>
    <row r="72" spans="1:27">
      <c r="A72" s="1" t="s">
        <v>321</v>
      </c>
      <c r="B72" s="1" t="s">
        <v>322</v>
      </c>
      <c r="C72" s="1" t="s">
        <v>323</v>
      </c>
      <c r="D72" s="1" t="s">
        <v>53</v>
      </c>
      <c r="E72" s="44" t="s">
        <v>324</v>
      </c>
      <c r="F72" s="55">
        <v>0.4</v>
      </c>
      <c r="G72" s="5">
        <v>4.9234643805499996</v>
      </c>
      <c r="H72" s="5">
        <v>1.8360746414669999</v>
      </c>
      <c r="I72" s="5">
        <v>3.0873897390830001</v>
      </c>
      <c r="J72" s="5">
        <v>-11.141328734334975</v>
      </c>
      <c r="K72" s="5">
        <v>2.8558355086517753</v>
      </c>
      <c r="L72" s="92">
        <v>0.5</v>
      </c>
      <c r="M72" s="5">
        <v>0</v>
      </c>
      <c r="N72" s="5">
        <v>1.8360746414669999</v>
      </c>
      <c r="O72" s="5">
        <v>0</v>
      </c>
      <c r="P72" s="5">
        <v>0</v>
      </c>
      <c r="Q72" s="47">
        <v>0</v>
      </c>
      <c r="R72" s="5">
        <v>0</v>
      </c>
      <c r="S72" s="5">
        <v>3.0873897390830001</v>
      </c>
      <c r="T72" s="5">
        <v>0</v>
      </c>
      <c r="U72" s="5">
        <v>0</v>
      </c>
      <c r="V72" s="47">
        <v>0</v>
      </c>
      <c r="W72" s="5">
        <v>0</v>
      </c>
      <c r="X72" s="5">
        <v>4.9234643805499996</v>
      </c>
      <c r="Y72" s="5">
        <v>0</v>
      </c>
      <c r="Z72" s="5">
        <v>0</v>
      </c>
      <c r="AA72" s="47">
        <v>0</v>
      </c>
    </row>
    <row r="73" spans="1:27">
      <c r="A73" s="1" t="s">
        <v>325</v>
      </c>
      <c r="B73" s="1" t="s">
        <v>326</v>
      </c>
      <c r="C73" s="1" t="s">
        <v>327</v>
      </c>
      <c r="D73" s="1" t="s">
        <v>53</v>
      </c>
      <c r="E73" s="44" t="s">
        <v>328</v>
      </c>
      <c r="F73" s="55">
        <v>0.4</v>
      </c>
      <c r="G73" s="5">
        <v>2.889962137725</v>
      </c>
      <c r="H73" s="5">
        <v>0.8290572566429999</v>
      </c>
      <c r="I73" s="5">
        <v>2.0609048810820001</v>
      </c>
      <c r="J73" s="5">
        <v>-15.428720325820359</v>
      </c>
      <c r="K73" s="5">
        <v>1.9063370150008503</v>
      </c>
      <c r="L73" s="92">
        <v>0.5</v>
      </c>
      <c r="M73" s="5">
        <v>0</v>
      </c>
      <c r="N73" s="5">
        <v>0.8290572566429999</v>
      </c>
      <c r="O73" s="5">
        <v>0</v>
      </c>
      <c r="P73" s="5">
        <v>0</v>
      </c>
      <c r="Q73" s="47">
        <v>0</v>
      </c>
      <c r="R73" s="5">
        <v>0</v>
      </c>
      <c r="S73" s="5">
        <v>2.0609048810820001</v>
      </c>
      <c r="T73" s="5">
        <v>0</v>
      </c>
      <c r="U73" s="5">
        <v>0</v>
      </c>
      <c r="V73" s="47">
        <v>0</v>
      </c>
      <c r="W73" s="5">
        <v>0</v>
      </c>
      <c r="X73" s="5">
        <v>2.889962137725</v>
      </c>
      <c r="Y73" s="5">
        <v>0</v>
      </c>
      <c r="Z73" s="5">
        <v>0</v>
      </c>
      <c r="AA73" s="47">
        <v>0</v>
      </c>
    </row>
    <row r="74" spans="1:27">
      <c r="A74" s="1" t="s">
        <v>329</v>
      </c>
      <c r="B74" s="1" t="s">
        <v>330</v>
      </c>
      <c r="C74" s="1" t="s">
        <v>331</v>
      </c>
      <c r="D74" s="1" t="s">
        <v>53</v>
      </c>
      <c r="E74" s="44" t="s">
        <v>332</v>
      </c>
      <c r="F74" s="55">
        <v>0.4</v>
      </c>
      <c r="G74" s="5">
        <v>1.7731440744269999</v>
      </c>
      <c r="H74" s="5">
        <v>0.406588824465</v>
      </c>
      <c r="I74" s="5">
        <v>1.366555249962</v>
      </c>
      <c r="J74" s="5">
        <v>-6.9176794911888591</v>
      </c>
      <c r="K74" s="5">
        <v>1.26406360621485</v>
      </c>
      <c r="L74" s="92">
        <v>0.5</v>
      </c>
      <c r="M74" s="5">
        <v>0</v>
      </c>
      <c r="N74" s="5">
        <v>0.406588824465</v>
      </c>
      <c r="O74" s="5">
        <v>0</v>
      </c>
      <c r="P74" s="5">
        <v>0</v>
      </c>
      <c r="Q74" s="47">
        <v>0</v>
      </c>
      <c r="R74" s="5">
        <v>0</v>
      </c>
      <c r="S74" s="5">
        <v>1.366555249962</v>
      </c>
      <c r="T74" s="5">
        <v>0</v>
      </c>
      <c r="U74" s="5">
        <v>0</v>
      </c>
      <c r="V74" s="47">
        <v>0</v>
      </c>
      <c r="W74" s="5">
        <v>0</v>
      </c>
      <c r="X74" s="5">
        <v>1.7731440744269999</v>
      </c>
      <c r="Y74" s="5">
        <v>0</v>
      </c>
      <c r="Z74" s="5">
        <v>0</v>
      </c>
      <c r="AA74" s="47">
        <v>0</v>
      </c>
    </row>
    <row r="75" spans="1:27">
      <c r="A75" s="1" t="s">
        <v>333</v>
      </c>
      <c r="B75" s="1" t="s">
        <v>334</v>
      </c>
      <c r="C75" s="1" t="s">
        <v>335</v>
      </c>
      <c r="D75" s="1" t="s">
        <v>53</v>
      </c>
      <c r="E75" s="44" t="s">
        <v>336</v>
      </c>
      <c r="F75" s="55">
        <v>0.4</v>
      </c>
      <c r="G75" s="5">
        <v>4.0617903310120003</v>
      </c>
      <c r="H75" s="5">
        <v>1.370190589708</v>
      </c>
      <c r="I75" s="5">
        <v>2.691599741304</v>
      </c>
      <c r="J75" s="5">
        <v>-7.8566618407066153</v>
      </c>
      <c r="K75" s="5">
        <v>2.4897297607062003</v>
      </c>
      <c r="L75" s="92">
        <v>0.5</v>
      </c>
      <c r="M75" s="5">
        <v>0</v>
      </c>
      <c r="N75" s="5">
        <v>1.370190589708</v>
      </c>
      <c r="O75" s="5">
        <v>0</v>
      </c>
      <c r="P75" s="5">
        <v>0</v>
      </c>
      <c r="Q75" s="47">
        <v>0</v>
      </c>
      <c r="R75" s="5">
        <v>0</v>
      </c>
      <c r="S75" s="5">
        <v>2.691599741304</v>
      </c>
      <c r="T75" s="5">
        <v>0</v>
      </c>
      <c r="U75" s="5">
        <v>0</v>
      </c>
      <c r="V75" s="47">
        <v>0</v>
      </c>
      <c r="W75" s="5">
        <v>0</v>
      </c>
      <c r="X75" s="5">
        <v>4.0617903310120003</v>
      </c>
      <c r="Y75" s="5">
        <v>0</v>
      </c>
      <c r="Z75" s="5">
        <v>0</v>
      </c>
      <c r="AA75" s="47">
        <v>0</v>
      </c>
    </row>
    <row r="76" spans="1:27">
      <c r="A76" s="1" t="s">
        <v>1663</v>
      </c>
      <c r="B76" s="1" t="s">
        <v>1664</v>
      </c>
      <c r="C76" s="1" t="s">
        <v>1665</v>
      </c>
      <c r="D76" s="1" t="s">
        <v>53</v>
      </c>
      <c r="E76" s="44" t="s">
        <v>1666</v>
      </c>
      <c r="F76" s="55">
        <v>0.4</v>
      </c>
      <c r="G76" s="5">
        <v>1.2239097003569999</v>
      </c>
      <c r="H76" s="5">
        <v>0.31287040274099998</v>
      </c>
      <c r="I76" s="5">
        <v>0.911039297616</v>
      </c>
      <c r="J76" s="5">
        <v>-6.3298487973763171</v>
      </c>
      <c r="K76" s="5">
        <v>0.84271135029480004</v>
      </c>
      <c r="L76" s="92">
        <v>0.5</v>
      </c>
      <c r="M76" s="5">
        <v>0</v>
      </c>
      <c r="N76" s="5">
        <v>0.31287040274099998</v>
      </c>
      <c r="O76" s="5">
        <v>0</v>
      </c>
      <c r="P76" s="5">
        <v>0</v>
      </c>
      <c r="Q76" s="47">
        <v>0</v>
      </c>
      <c r="R76" s="5">
        <v>0</v>
      </c>
      <c r="S76" s="5">
        <v>0.911039297616</v>
      </c>
      <c r="T76" s="5">
        <v>0</v>
      </c>
      <c r="U76" s="5">
        <v>0</v>
      </c>
      <c r="V76" s="47">
        <v>0</v>
      </c>
      <c r="W76" s="5">
        <v>0</v>
      </c>
      <c r="X76" s="5">
        <v>1.2239097003569999</v>
      </c>
      <c r="Y76" s="5">
        <v>0</v>
      </c>
      <c r="Z76" s="5">
        <v>0</v>
      </c>
      <c r="AA76" s="47">
        <v>0</v>
      </c>
    </row>
    <row r="77" spans="1:27">
      <c r="A77" s="1" t="s">
        <v>337</v>
      </c>
      <c r="B77" s="1" t="s">
        <v>338</v>
      </c>
      <c r="C77" s="1" t="s">
        <v>339</v>
      </c>
      <c r="D77" s="1" t="s">
        <v>270</v>
      </c>
      <c r="E77" s="44" t="s">
        <v>340</v>
      </c>
      <c r="F77" s="55">
        <v>0.3</v>
      </c>
      <c r="G77" s="5">
        <v>25.897371483595002</v>
      </c>
      <c r="H77" s="5">
        <v>10.637763997522001</v>
      </c>
      <c r="I77" s="5">
        <v>15.259607486073</v>
      </c>
      <c r="J77" s="5">
        <v>-209.87298835922203</v>
      </c>
      <c r="K77" s="5">
        <v>14.115136924617525</v>
      </c>
      <c r="L77" s="92">
        <v>0.5</v>
      </c>
      <c r="M77" s="5">
        <v>6.2558192035779996</v>
      </c>
      <c r="N77" s="5">
        <v>4.2486832385079998</v>
      </c>
      <c r="O77" s="5">
        <v>0</v>
      </c>
      <c r="P77" s="5">
        <v>0</v>
      </c>
      <c r="Q77" s="47">
        <v>0.13326155543599999</v>
      </c>
      <c r="R77" s="5">
        <v>8.4968892690450009</v>
      </c>
      <c r="S77" s="5">
        <v>6.7322784712579997</v>
      </c>
      <c r="T77" s="5">
        <v>0</v>
      </c>
      <c r="U77" s="5">
        <v>0</v>
      </c>
      <c r="V77" s="47">
        <v>3.0439745770000002E-2</v>
      </c>
      <c r="W77" s="5">
        <v>14.752708472623</v>
      </c>
      <c r="X77" s="5">
        <v>10.980961709766</v>
      </c>
      <c r="Y77" s="5">
        <v>0</v>
      </c>
      <c r="Z77" s="5">
        <v>0</v>
      </c>
      <c r="AA77" s="47">
        <v>0.16370130120599999</v>
      </c>
    </row>
    <row r="78" spans="1:27">
      <c r="A78" s="1" t="s">
        <v>341</v>
      </c>
      <c r="B78" s="1" t="s">
        <v>342</v>
      </c>
      <c r="C78" s="1" t="s">
        <v>343</v>
      </c>
      <c r="D78" s="1" t="s">
        <v>79</v>
      </c>
      <c r="E78" s="44" t="s">
        <v>344</v>
      </c>
      <c r="F78" s="55">
        <v>0.01</v>
      </c>
      <c r="G78" s="5">
        <v>16.290293036948</v>
      </c>
      <c r="H78" s="5">
        <v>7.7195225641249996</v>
      </c>
      <c r="I78" s="5">
        <v>8.5707704728229999</v>
      </c>
      <c r="J78" s="5">
        <v>6.4860984543282587</v>
      </c>
      <c r="K78" s="5">
        <v>7.9279626873612754</v>
      </c>
      <c r="L78" s="92">
        <v>0</v>
      </c>
      <c r="M78" s="5">
        <v>0</v>
      </c>
      <c r="N78" s="5">
        <v>0</v>
      </c>
      <c r="O78" s="5">
        <v>7.7195225641249996</v>
      </c>
      <c r="P78" s="5">
        <v>0</v>
      </c>
      <c r="Q78" s="47">
        <v>0</v>
      </c>
      <c r="R78" s="5">
        <v>0</v>
      </c>
      <c r="S78" s="5">
        <v>0</v>
      </c>
      <c r="T78" s="5">
        <v>8.5707704728229999</v>
      </c>
      <c r="U78" s="5">
        <v>0</v>
      </c>
      <c r="V78" s="47">
        <v>0</v>
      </c>
      <c r="W78" s="5">
        <v>0</v>
      </c>
      <c r="X78" s="5">
        <v>0</v>
      </c>
      <c r="Y78" s="5">
        <v>16.290293036948</v>
      </c>
      <c r="Z78" s="5">
        <v>0</v>
      </c>
      <c r="AA78" s="47">
        <v>0</v>
      </c>
    </row>
    <row r="79" spans="1:27">
      <c r="A79" s="1" t="s">
        <v>345</v>
      </c>
      <c r="B79" s="1" t="s">
        <v>346</v>
      </c>
      <c r="C79" s="1" t="s">
        <v>347</v>
      </c>
      <c r="D79" s="1" t="s">
        <v>53</v>
      </c>
      <c r="E79" s="44" t="s">
        <v>348</v>
      </c>
      <c r="F79" s="55">
        <v>0.4</v>
      </c>
      <c r="G79" s="5">
        <v>5.9383876869780003</v>
      </c>
      <c r="H79" s="5">
        <v>1.9784721714689999</v>
      </c>
      <c r="I79" s="5">
        <v>3.959915515509</v>
      </c>
      <c r="J79" s="5">
        <v>-20.119105962841694</v>
      </c>
      <c r="K79" s="5">
        <v>3.6629218518458253</v>
      </c>
      <c r="L79" s="92">
        <v>0.5</v>
      </c>
      <c r="M79" s="5">
        <v>0</v>
      </c>
      <c r="N79" s="5">
        <v>1.9784721714689999</v>
      </c>
      <c r="O79" s="5">
        <v>0</v>
      </c>
      <c r="P79" s="5">
        <v>0</v>
      </c>
      <c r="Q79" s="47">
        <v>0</v>
      </c>
      <c r="R79" s="5">
        <v>0</v>
      </c>
      <c r="S79" s="5">
        <v>3.959915515509</v>
      </c>
      <c r="T79" s="5">
        <v>0</v>
      </c>
      <c r="U79" s="5">
        <v>0</v>
      </c>
      <c r="V79" s="47">
        <v>0</v>
      </c>
      <c r="W79" s="5">
        <v>0</v>
      </c>
      <c r="X79" s="5">
        <v>5.9383876869780003</v>
      </c>
      <c r="Y79" s="5">
        <v>0</v>
      </c>
      <c r="Z79" s="5">
        <v>0</v>
      </c>
      <c r="AA79" s="47">
        <v>0</v>
      </c>
    </row>
    <row r="80" spans="1:27">
      <c r="A80" s="1" t="s">
        <v>349</v>
      </c>
      <c r="B80" s="1" t="s">
        <v>350</v>
      </c>
      <c r="C80" s="1" t="s">
        <v>351</v>
      </c>
      <c r="D80" s="1" t="s">
        <v>53</v>
      </c>
      <c r="E80" s="44" t="s">
        <v>352</v>
      </c>
      <c r="F80" s="55">
        <v>0.4</v>
      </c>
      <c r="G80" s="5">
        <v>3.4671722839050001</v>
      </c>
      <c r="H80" s="5">
        <v>1.159225534155</v>
      </c>
      <c r="I80" s="5">
        <v>2.3079467497500001</v>
      </c>
      <c r="J80" s="5">
        <v>-14.339664916525301</v>
      </c>
      <c r="K80" s="5">
        <v>2.1348507435187503</v>
      </c>
      <c r="L80" s="92">
        <v>0.5</v>
      </c>
      <c r="M80" s="5">
        <v>0</v>
      </c>
      <c r="N80" s="5">
        <v>1.159225534155</v>
      </c>
      <c r="O80" s="5">
        <v>0</v>
      </c>
      <c r="P80" s="5">
        <v>0</v>
      </c>
      <c r="Q80" s="47">
        <v>0</v>
      </c>
      <c r="R80" s="5">
        <v>0</v>
      </c>
      <c r="S80" s="5">
        <v>2.3079467497500001</v>
      </c>
      <c r="T80" s="5">
        <v>0</v>
      </c>
      <c r="U80" s="5">
        <v>0</v>
      </c>
      <c r="V80" s="47">
        <v>0</v>
      </c>
      <c r="W80" s="5">
        <v>0</v>
      </c>
      <c r="X80" s="5">
        <v>3.4671722839050001</v>
      </c>
      <c r="Y80" s="5">
        <v>0</v>
      </c>
      <c r="Z80" s="5">
        <v>0</v>
      </c>
      <c r="AA80" s="47">
        <v>0</v>
      </c>
    </row>
    <row r="81" spans="1:27">
      <c r="A81" s="1" t="s">
        <v>353</v>
      </c>
      <c r="B81" s="1" t="s">
        <v>354</v>
      </c>
      <c r="C81" s="1" t="s">
        <v>355</v>
      </c>
      <c r="D81" s="1" t="s">
        <v>53</v>
      </c>
      <c r="E81" s="44" t="s">
        <v>357</v>
      </c>
      <c r="F81" s="55">
        <v>0.4</v>
      </c>
      <c r="G81" s="5">
        <v>2.9774403139390002</v>
      </c>
      <c r="H81" s="5">
        <v>1.0422585041170001</v>
      </c>
      <c r="I81" s="5">
        <v>1.9351818098220002</v>
      </c>
      <c r="J81" s="5">
        <v>-10.576266293223126</v>
      </c>
      <c r="K81" s="5">
        <v>1.7900431740853502</v>
      </c>
      <c r="L81" s="92">
        <v>0.5</v>
      </c>
      <c r="M81" s="5">
        <v>0</v>
      </c>
      <c r="N81" s="5">
        <v>1.0422585041170001</v>
      </c>
      <c r="O81" s="5">
        <v>0</v>
      </c>
      <c r="P81" s="5">
        <v>0</v>
      </c>
      <c r="Q81" s="47">
        <v>0</v>
      </c>
      <c r="R81" s="5">
        <v>0</v>
      </c>
      <c r="S81" s="5">
        <v>1.9351818098220002</v>
      </c>
      <c r="T81" s="5">
        <v>0</v>
      </c>
      <c r="U81" s="5">
        <v>0</v>
      </c>
      <c r="V81" s="47">
        <v>0</v>
      </c>
      <c r="W81" s="5">
        <v>0</v>
      </c>
      <c r="X81" s="5">
        <v>2.9774403139390002</v>
      </c>
      <c r="Y81" s="5">
        <v>0</v>
      </c>
      <c r="Z81" s="5">
        <v>0</v>
      </c>
      <c r="AA81" s="47">
        <v>0</v>
      </c>
    </row>
    <row r="82" spans="1:27">
      <c r="A82" s="1" t="s">
        <v>358</v>
      </c>
      <c r="B82" s="1" t="s">
        <v>359</v>
      </c>
      <c r="C82" s="1" t="s">
        <v>360</v>
      </c>
      <c r="D82" s="1" t="s">
        <v>361</v>
      </c>
      <c r="E82" s="44" t="s">
        <v>363</v>
      </c>
      <c r="F82" s="55">
        <v>0.5</v>
      </c>
      <c r="G82" s="5">
        <v>167.92174600699502</v>
      </c>
      <c r="H82" s="5">
        <v>65.296940207592002</v>
      </c>
      <c r="I82" s="5">
        <v>102.62480579940301</v>
      </c>
      <c r="J82" s="5">
        <v>21.030067809317142</v>
      </c>
      <c r="K82" s="5">
        <v>94.92794536444778</v>
      </c>
      <c r="L82" s="92">
        <v>0</v>
      </c>
      <c r="M82" s="5">
        <v>52.153657075033998</v>
      </c>
      <c r="N82" s="5">
        <v>6.8278394736339996</v>
      </c>
      <c r="O82" s="5">
        <v>6.3154436589239999</v>
      </c>
      <c r="P82" s="5">
        <v>0</v>
      </c>
      <c r="Q82" s="47">
        <v>0</v>
      </c>
      <c r="R82" s="5">
        <v>80.965286265374999</v>
      </c>
      <c r="S82" s="5">
        <v>14.556626214011001</v>
      </c>
      <c r="T82" s="5">
        <v>7.1028933200169995</v>
      </c>
      <c r="U82" s="5">
        <v>0</v>
      </c>
      <c r="V82" s="47">
        <v>0</v>
      </c>
      <c r="W82" s="5">
        <v>133.118943340409</v>
      </c>
      <c r="X82" s="5">
        <v>21.384465687645001</v>
      </c>
      <c r="Y82" s="5">
        <v>13.418336978940999</v>
      </c>
      <c r="Z82" s="5">
        <v>0</v>
      </c>
      <c r="AA82" s="47">
        <v>0</v>
      </c>
    </row>
    <row r="83" spans="1:27">
      <c r="A83" s="1" t="s">
        <v>364</v>
      </c>
      <c r="B83" s="1" t="s">
        <v>365</v>
      </c>
      <c r="C83" s="1" t="s">
        <v>366</v>
      </c>
      <c r="D83" s="1" t="s">
        <v>53</v>
      </c>
      <c r="E83" s="44" t="s">
        <v>367</v>
      </c>
      <c r="F83" s="55">
        <v>0.4</v>
      </c>
      <c r="G83" s="5">
        <v>2.5753566820870004</v>
      </c>
      <c r="H83" s="5">
        <v>0.85635332444099999</v>
      </c>
      <c r="I83" s="5">
        <v>1.7190033576460002</v>
      </c>
      <c r="J83" s="5">
        <v>-10.309163258941892</v>
      </c>
      <c r="K83" s="5">
        <v>1.5900781058225502</v>
      </c>
      <c r="L83" s="92">
        <v>0.5</v>
      </c>
      <c r="M83" s="5">
        <v>0</v>
      </c>
      <c r="N83" s="5">
        <v>0.85635332444099999</v>
      </c>
      <c r="O83" s="5">
        <v>0</v>
      </c>
      <c r="P83" s="5">
        <v>0</v>
      </c>
      <c r="Q83" s="47">
        <v>0</v>
      </c>
      <c r="R83" s="5">
        <v>0</v>
      </c>
      <c r="S83" s="5">
        <v>1.7190033576460002</v>
      </c>
      <c r="T83" s="5">
        <v>0</v>
      </c>
      <c r="U83" s="5">
        <v>0</v>
      </c>
      <c r="V83" s="47">
        <v>0</v>
      </c>
      <c r="W83" s="5">
        <v>0</v>
      </c>
      <c r="X83" s="5">
        <v>2.5753566820870004</v>
      </c>
      <c r="Y83" s="5">
        <v>0</v>
      </c>
      <c r="Z83" s="5">
        <v>0</v>
      </c>
      <c r="AA83" s="47">
        <v>0</v>
      </c>
    </row>
    <row r="84" spans="1:27">
      <c r="A84" s="1" t="s">
        <v>372</v>
      </c>
      <c r="B84" s="1" t="s">
        <v>373</v>
      </c>
      <c r="C84" s="1" t="s">
        <v>374</v>
      </c>
      <c r="D84" s="1" t="s">
        <v>103</v>
      </c>
      <c r="E84" s="44" t="s">
        <v>375</v>
      </c>
      <c r="F84" s="55">
        <v>0.49</v>
      </c>
      <c r="G84" s="5">
        <v>121.630301877942</v>
      </c>
      <c r="H84" s="5">
        <v>47.625770099177004</v>
      </c>
      <c r="I84" s="5">
        <v>74.004531778764999</v>
      </c>
      <c r="J84" s="5">
        <v>16.09107878076307</v>
      </c>
      <c r="K84" s="5">
        <v>68.454191895357624</v>
      </c>
      <c r="L84" s="92">
        <v>0</v>
      </c>
      <c r="M84" s="5">
        <v>41.465858122055003</v>
      </c>
      <c r="N84" s="5">
        <v>6.1599119771220003</v>
      </c>
      <c r="O84" s="5">
        <v>0</v>
      </c>
      <c r="P84" s="5">
        <v>0</v>
      </c>
      <c r="Q84" s="47">
        <v>0</v>
      </c>
      <c r="R84" s="5">
        <v>61.947112545342002</v>
      </c>
      <c r="S84" s="5">
        <v>12.057419233422999</v>
      </c>
      <c r="T84" s="5">
        <v>0</v>
      </c>
      <c r="U84" s="5">
        <v>0</v>
      </c>
      <c r="V84" s="47">
        <v>0</v>
      </c>
      <c r="W84" s="5">
        <v>103.412970667397</v>
      </c>
      <c r="X84" s="5">
        <v>18.217331210544998</v>
      </c>
      <c r="Y84" s="5">
        <v>0</v>
      </c>
      <c r="Z84" s="5">
        <v>0</v>
      </c>
      <c r="AA84" s="47">
        <v>0</v>
      </c>
    </row>
    <row r="85" spans="1:27">
      <c r="A85" s="1" t="s">
        <v>376</v>
      </c>
      <c r="B85" s="1" t="s">
        <v>377</v>
      </c>
      <c r="C85" s="1" t="s">
        <v>378</v>
      </c>
      <c r="D85" s="1" t="s">
        <v>53</v>
      </c>
      <c r="E85" s="44" t="s">
        <v>379</v>
      </c>
      <c r="F85" s="55">
        <v>0.4</v>
      </c>
      <c r="G85" s="5">
        <v>2.0568845084309997</v>
      </c>
      <c r="H85" s="5">
        <v>0.69734884017499998</v>
      </c>
      <c r="I85" s="5">
        <v>1.3595356682559998</v>
      </c>
      <c r="J85" s="5">
        <v>-5.8759705279887333</v>
      </c>
      <c r="K85" s="5">
        <v>1.2575704931367999</v>
      </c>
      <c r="L85" s="92">
        <v>0.5</v>
      </c>
      <c r="M85" s="5">
        <v>0</v>
      </c>
      <c r="N85" s="5">
        <v>0.69734884017499998</v>
      </c>
      <c r="O85" s="5">
        <v>0</v>
      </c>
      <c r="P85" s="5">
        <v>0</v>
      </c>
      <c r="Q85" s="47">
        <v>0</v>
      </c>
      <c r="R85" s="5">
        <v>0</v>
      </c>
      <c r="S85" s="5">
        <v>1.3595356682559998</v>
      </c>
      <c r="T85" s="5">
        <v>0</v>
      </c>
      <c r="U85" s="5">
        <v>0</v>
      </c>
      <c r="V85" s="47">
        <v>0</v>
      </c>
      <c r="W85" s="5">
        <v>0</v>
      </c>
      <c r="X85" s="5">
        <v>2.0568845084309997</v>
      </c>
      <c r="Y85" s="5">
        <v>0</v>
      </c>
      <c r="Z85" s="5">
        <v>0</v>
      </c>
      <c r="AA85" s="47">
        <v>0</v>
      </c>
    </row>
    <row r="86" spans="1:27">
      <c r="A86" s="1" t="s">
        <v>380</v>
      </c>
      <c r="B86" s="1" t="s">
        <v>381</v>
      </c>
      <c r="C86" s="1" t="s">
        <v>382</v>
      </c>
      <c r="D86" s="1" t="s">
        <v>53</v>
      </c>
      <c r="E86" s="44" t="s">
        <v>383</v>
      </c>
      <c r="F86" s="55">
        <v>0.4</v>
      </c>
      <c r="G86" s="5">
        <v>5.1096792354589997</v>
      </c>
      <c r="H86" s="5">
        <v>1.7757336820980001</v>
      </c>
      <c r="I86" s="5">
        <v>3.3339455533610001</v>
      </c>
      <c r="J86" s="5">
        <v>-42.016116470398771</v>
      </c>
      <c r="K86" s="5">
        <v>3.0838996368589253</v>
      </c>
      <c r="L86" s="92">
        <v>0.5</v>
      </c>
      <c r="M86" s="5">
        <v>0</v>
      </c>
      <c r="N86" s="5">
        <v>1.7757336820980001</v>
      </c>
      <c r="O86" s="5">
        <v>0</v>
      </c>
      <c r="P86" s="5">
        <v>0</v>
      </c>
      <c r="Q86" s="47">
        <v>0</v>
      </c>
      <c r="R86" s="5">
        <v>0</v>
      </c>
      <c r="S86" s="5">
        <v>3.3339455533610001</v>
      </c>
      <c r="T86" s="5">
        <v>0</v>
      </c>
      <c r="U86" s="5">
        <v>0</v>
      </c>
      <c r="V86" s="47">
        <v>0</v>
      </c>
      <c r="W86" s="5">
        <v>0</v>
      </c>
      <c r="X86" s="5">
        <v>5.1096792354589997</v>
      </c>
      <c r="Y86" s="5">
        <v>0</v>
      </c>
      <c r="Z86" s="5">
        <v>0</v>
      </c>
      <c r="AA86" s="47">
        <v>0</v>
      </c>
    </row>
    <row r="87" spans="1:27">
      <c r="A87" s="1" t="s">
        <v>384</v>
      </c>
      <c r="B87" s="1" t="s">
        <v>385</v>
      </c>
      <c r="C87" s="1" t="s">
        <v>386</v>
      </c>
      <c r="D87" s="1" t="s">
        <v>93</v>
      </c>
      <c r="E87" s="44" t="s">
        <v>387</v>
      </c>
      <c r="F87" s="55">
        <v>0.3</v>
      </c>
      <c r="G87" s="5">
        <v>114.56456700739702</v>
      </c>
      <c r="H87" s="5">
        <v>46.800518633670002</v>
      </c>
      <c r="I87" s="5">
        <v>67.764048373727007</v>
      </c>
      <c r="J87" s="5">
        <v>33.232272996019624</v>
      </c>
      <c r="K87" s="5">
        <v>62.681744745697486</v>
      </c>
      <c r="L87" s="92">
        <v>0</v>
      </c>
      <c r="M87" s="5">
        <v>39.941126792878002</v>
      </c>
      <c r="N87" s="5">
        <v>6.859391840792</v>
      </c>
      <c r="O87" s="5">
        <v>0</v>
      </c>
      <c r="P87" s="5">
        <v>0</v>
      </c>
      <c r="Q87" s="47">
        <v>0</v>
      </c>
      <c r="R87" s="5">
        <v>54.134324985508002</v>
      </c>
      <c r="S87" s="5">
        <v>13.629723388219</v>
      </c>
      <c r="T87" s="5">
        <v>0</v>
      </c>
      <c r="U87" s="5">
        <v>0</v>
      </c>
      <c r="V87" s="47">
        <v>0</v>
      </c>
      <c r="W87" s="5">
        <v>94.075451778385997</v>
      </c>
      <c r="X87" s="5">
        <v>20.489115229010999</v>
      </c>
      <c r="Y87" s="5">
        <v>0</v>
      </c>
      <c r="Z87" s="5">
        <v>0</v>
      </c>
      <c r="AA87" s="47">
        <v>0</v>
      </c>
    </row>
    <row r="88" spans="1:27">
      <c r="A88" s="1" t="s">
        <v>388</v>
      </c>
      <c r="B88" s="1" t="s">
        <v>389</v>
      </c>
      <c r="C88" s="1" t="s">
        <v>390</v>
      </c>
      <c r="D88" s="1" t="s">
        <v>391</v>
      </c>
      <c r="E88" s="44" t="s">
        <v>392</v>
      </c>
      <c r="F88" s="55">
        <v>0.1</v>
      </c>
      <c r="G88" s="5">
        <v>139.87132827269599</v>
      </c>
      <c r="H88" s="5">
        <v>58.558054603671998</v>
      </c>
      <c r="I88" s="5">
        <v>81.313273669023999</v>
      </c>
      <c r="J88" s="5">
        <v>62.045584793303831</v>
      </c>
      <c r="K88" s="5">
        <v>75.214778143847198</v>
      </c>
      <c r="L88" s="92">
        <v>0</v>
      </c>
      <c r="M88" s="5">
        <v>53.841874604327998</v>
      </c>
      <c r="N88" s="5">
        <v>0</v>
      </c>
      <c r="O88" s="5">
        <v>4.7161799993439999</v>
      </c>
      <c r="P88" s="5">
        <v>0</v>
      </c>
      <c r="Q88" s="47">
        <v>0</v>
      </c>
      <c r="R88" s="5">
        <v>76.143618952882008</v>
      </c>
      <c r="S88" s="5">
        <v>0</v>
      </c>
      <c r="T88" s="5">
        <v>5.1696547161419995</v>
      </c>
      <c r="U88" s="5">
        <v>0</v>
      </c>
      <c r="V88" s="47">
        <v>0</v>
      </c>
      <c r="W88" s="5">
        <v>129.98549355721002</v>
      </c>
      <c r="X88" s="5">
        <v>0</v>
      </c>
      <c r="Y88" s="5">
        <v>9.8858347154859985</v>
      </c>
      <c r="Z88" s="5">
        <v>0</v>
      </c>
      <c r="AA88" s="47">
        <v>0</v>
      </c>
    </row>
    <row r="89" spans="1:27">
      <c r="A89" s="1" t="s">
        <v>393</v>
      </c>
      <c r="B89" s="1" t="s">
        <v>394</v>
      </c>
      <c r="C89" s="1" t="s">
        <v>395</v>
      </c>
      <c r="D89" s="1" t="s">
        <v>53</v>
      </c>
      <c r="E89" s="44" t="s">
        <v>396</v>
      </c>
      <c r="F89" s="55">
        <v>0.4</v>
      </c>
      <c r="G89" s="5">
        <v>3.7319640849670002</v>
      </c>
      <c r="H89" s="5">
        <v>0.97073209793699999</v>
      </c>
      <c r="I89" s="5">
        <v>2.7612319870299999</v>
      </c>
      <c r="J89" s="5">
        <v>-22.08869906749981</v>
      </c>
      <c r="K89" s="5">
        <v>2.5541395880027502</v>
      </c>
      <c r="L89" s="92">
        <v>0.5</v>
      </c>
      <c r="M89" s="5">
        <v>0</v>
      </c>
      <c r="N89" s="5">
        <v>0.97073209793699999</v>
      </c>
      <c r="O89" s="5">
        <v>0</v>
      </c>
      <c r="P89" s="5">
        <v>0</v>
      </c>
      <c r="Q89" s="47">
        <v>0</v>
      </c>
      <c r="R89" s="5">
        <v>0</v>
      </c>
      <c r="S89" s="5">
        <v>2.7612319870299999</v>
      </c>
      <c r="T89" s="5">
        <v>0</v>
      </c>
      <c r="U89" s="5">
        <v>0</v>
      </c>
      <c r="V89" s="47">
        <v>0</v>
      </c>
      <c r="W89" s="5">
        <v>0</v>
      </c>
      <c r="X89" s="5">
        <v>3.7319640849670002</v>
      </c>
      <c r="Y89" s="5">
        <v>0</v>
      </c>
      <c r="Z89" s="5">
        <v>0</v>
      </c>
      <c r="AA89" s="47">
        <v>0</v>
      </c>
    </row>
    <row r="90" spans="1:27">
      <c r="A90" s="1" t="s">
        <v>397</v>
      </c>
      <c r="B90" s="1" t="s">
        <v>398</v>
      </c>
      <c r="C90" s="1" t="s">
        <v>399</v>
      </c>
      <c r="D90" s="1" t="s">
        <v>124</v>
      </c>
      <c r="E90" s="44" t="s">
        <v>400</v>
      </c>
      <c r="F90" s="55">
        <v>0.49</v>
      </c>
      <c r="G90" s="5">
        <v>34.249558470338997</v>
      </c>
      <c r="H90" s="5">
        <v>13.285599872377</v>
      </c>
      <c r="I90" s="5">
        <v>20.963958597961998</v>
      </c>
      <c r="J90" s="5">
        <v>4.0121971295633339</v>
      </c>
      <c r="K90" s="5">
        <v>19.391661703114849</v>
      </c>
      <c r="L90" s="92">
        <v>0</v>
      </c>
      <c r="M90" s="5">
        <v>11.877382878299001</v>
      </c>
      <c r="N90" s="5">
        <v>1.4082169940780001</v>
      </c>
      <c r="O90" s="5">
        <v>0</v>
      </c>
      <c r="P90" s="5">
        <v>0</v>
      </c>
      <c r="Q90" s="47">
        <v>0</v>
      </c>
      <c r="R90" s="5">
        <v>17.883033588090999</v>
      </c>
      <c r="S90" s="5">
        <v>3.0809250098710002</v>
      </c>
      <c r="T90" s="5">
        <v>0</v>
      </c>
      <c r="U90" s="5">
        <v>0</v>
      </c>
      <c r="V90" s="47">
        <v>0</v>
      </c>
      <c r="W90" s="5">
        <v>29.760416466389998</v>
      </c>
      <c r="X90" s="5">
        <v>4.4891420039490004</v>
      </c>
      <c r="Y90" s="5">
        <v>0</v>
      </c>
      <c r="Z90" s="5">
        <v>0</v>
      </c>
      <c r="AA90" s="47">
        <v>0</v>
      </c>
    </row>
    <row r="91" spans="1:27">
      <c r="A91" s="1" t="s">
        <v>401</v>
      </c>
      <c r="B91" s="1" t="s">
        <v>402</v>
      </c>
      <c r="C91" s="1" t="s">
        <v>403</v>
      </c>
      <c r="D91" s="1" t="s">
        <v>53</v>
      </c>
      <c r="E91" s="44" t="s">
        <v>404</v>
      </c>
      <c r="F91" s="55">
        <v>0.4</v>
      </c>
      <c r="G91" s="5">
        <v>3.7687617851989996</v>
      </c>
      <c r="H91" s="5">
        <v>1.2832085731680001</v>
      </c>
      <c r="I91" s="5">
        <v>2.4855532120309998</v>
      </c>
      <c r="J91" s="5">
        <v>-30.504644053046167</v>
      </c>
      <c r="K91" s="5">
        <v>2.2991367211286748</v>
      </c>
      <c r="L91" s="92">
        <v>0.5</v>
      </c>
      <c r="M91" s="5">
        <v>0</v>
      </c>
      <c r="N91" s="5">
        <v>1.2832085731680001</v>
      </c>
      <c r="O91" s="5">
        <v>0</v>
      </c>
      <c r="P91" s="5">
        <v>0</v>
      </c>
      <c r="Q91" s="47">
        <v>0</v>
      </c>
      <c r="R91" s="5">
        <v>0</v>
      </c>
      <c r="S91" s="5">
        <v>2.4855532120309998</v>
      </c>
      <c r="T91" s="5">
        <v>0</v>
      </c>
      <c r="U91" s="5">
        <v>0</v>
      </c>
      <c r="V91" s="47">
        <v>0</v>
      </c>
      <c r="W91" s="5">
        <v>0</v>
      </c>
      <c r="X91" s="5">
        <v>3.7687617851989996</v>
      </c>
      <c r="Y91" s="5">
        <v>0</v>
      </c>
      <c r="Z91" s="5">
        <v>0</v>
      </c>
      <c r="AA91" s="47">
        <v>0</v>
      </c>
    </row>
    <row r="92" spans="1:27">
      <c r="A92" s="1" t="s">
        <v>405</v>
      </c>
      <c r="B92" s="1" t="s">
        <v>406</v>
      </c>
      <c r="C92" s="1" t="s">
        <v>407</v>
      </c>
      <c r="D92" s="1" t="s">
        <v>53</v>
      </c>
      <c r="E92" s="44" t="s">
        <v>408</v>
      </c>
      <c r="F92" s="55">
        <v>0.4</v>
      </c>
      <c r="G92" s="5">
        <v>2.8187142491599997</v>
      </c>
      <c r="H92" s="5">
        <v>0.88048323895899994</v>
      </c>
      <c r="I92" s="5">
        <v>1.9382310102009999</v>
      </c>
      <c r="J92" s="5">
        <v>-12.821636826613815</v>
      </c>
      <c r="K92" s="5">
        <v>1.7928636844359249</v>
      </c>
      <c r="L92" s="92">
        <v>0.5</v>
      </c>
      <c r="M92" s="5">
        <v>0</v>
      </c>
      <c r="N92" s="5">
        <v>0.88048323895899994</v>
      </c>
      <c r="O92" s="5">
        <v>0</v>
      </c>
      <c r="P92" s="5">
        <v>0</v>
      </c>
      <c r="Q92" s="47">
        <v>0</v>
      </c>
      <c r="R92" s="5">
        <v>0</v>
      </c>
      <c r="S92" s="5">
        <v>1.9382310102009999</v>
      </c>
      <c r="T92" s="5">
        <v>0</v>
      </c>
      <c r="U92" s="5">
        <v>0</v>
      </c>
      <c r="V92" s="47">
        <v>0</v>
      </c>
      <c r="W92" s="5">
        <v>0</v>
      </c>
      <c r="X92" s="5">
        <v>2.8187142491599997</v>
      </c>
      <c r="Y92" s="5">
        <v>0</v>
      </c>
      <c r="Z92" s="5">
        <v>0</v>
      </c>
      <c r="AA92" s="47">
        <v>0</v>
      </c>
    </row>
    <row r="93" spans="1:27">
      <c r="A93" s="1" t="s">
        <v>409</v>
      </c>
      <c r="B93" s="1" t="s">
        <v>410</v>
      </c>
      <c r="C93" s="1" t="s">
        <v>411</v>
      </c>
      <c r="D93" s="1" t="s">
        <v>124</v>
      </c>
      <c r="E93" s="44" t="s">
        <v>412</v>
      </c>
      <c r="F93" s="55">
        <v>0.49</v>
      </c>
      <c r="G93" s="5">
        <v>87.440667412015003</v>
      </c>
      <c r="H93" s="5">
        <v>34.615850213236001</v>
      </c>
      <c r="I93" s="5">
        <v>52.824817198779002</v>
      </c>
      <c r="J93" s="5">
        <v>13.269733089327275</v>
      </c>
      <c r="K93" s="5">
        <v>48.862955908870582</v>
      </c>
      <c r="L93" s="92">
        <v>0</v>
      </c>
      <c r="M93" s="5">
        <v>30.470651484900003</v>
      </c>
      <c r="N93" s="5">
        <v>4.1451987283360001</v>
      </c>
      <c r="O93" s="5">
        <v>0</v>
      </c>
      <c r="P93" s="5">
        <v>0</v>
      </c>
      <c r="Q93" s="47">
        <v>0</v>
      </c>
      <c r="R93" s="5">
        <v>44.392250096722002</v>
      </c>
      <c r="S93" s="5">
        <v>8.4325671020569999</v>
      </c>
      <c r="T93" s="5">
        <v>0</v>
      </c>
      <c r="U93" s="5">
        <v>0</v>
      </c>
      <c r="V93" s="47">
        <v>0</v>
      </c>
      <c r="W93" s="5">
        <v>74.862901581621998</v>
      </c>
      <c r="X93" s="5">
        <v>12.577765830393</v>
      </c>
      <c r="Y93" s="5">
        <v>0</v>
      </c>
      <c r="Z93" s="5">
        <v>0</v>
      </c>
      <c r="AA93" s="47">
        <v>0</v>
      </c>
    </row>
    <row r="94" spans="1:27">
      <c r="A94" s="1" t="s">
        <v>413</v>
      </c>
      <c r="B94" s="1" t="s">
        <v>414</v>
      </c>
      <c r="C94" s="1" t="s">
        <v>415</v>
      </c>
      <c r="D94" s="1" t="s">
        <v>237</v>
      </c>
      <c r="E94" s="44" t="s">
        <v>416</v>
      </c>
      <c r="F94" s="55">
        <v>0.09</v>
      </c>
      <c r="G94" s="5">
        <v>171.023101622241</v>
      </c>
      <c r="H94" s="5">
        <v>67.722177890184994</v>
      </c>
      <c r="I94" s="5">
        <v>103.30092373205601</v>
      </c>
      <c r="J94" s="5">
        <v>86.457248658884126</v>
      </c>
      <c r="K94" s="5">
        <v>95.553354452151808</v>
      </c>
      <c r="L94" s="92">
        <v>0</v>
      </c>
      <c r="M94" s="5">
        <v>67.722177890184994</v>
      </c>
      <c r="N94" s="5">
        <v>0</v>
      </c>
      <c r="O94" s="5">
        <v>0</v>
      </c>
      <c r="P94" s="5">
        <v>0</v>
      </c>
      <c r="Q94" s="47">
        <v>0</v>
      </c>
      <c r="R94" s="5">
        <v>103.30092373205601</v>
      </c>
      <c r="S94" s="5">
        <v>0</v>
      </c>
      <c r="T94" s="5">
        <v>0</v>
      </c>
      <c r="U94" s="5">
        <v>0</v>
      </c>
      <c r="V94" s="47">
        <v>0</v>
      </c>
      <c r="W94" s="5">
        <v>171.023101622241</v>
      </c>
      <c r="X94" s="5">
        <v>0</v>
      </c>
      <c r="Y94" s="5">
        <v>0</v>
      </c>
      <c r="Z94" s="5">
        <v>0</v>
      </c>
      <c r="AA94" s="47">
        <v>0</v>
      </c>
    </row>
    <row r="95" spans="1:27">
      <c r="A95" s="1" t="s">
        <v>417</v>
      </c>
      <c r="B95" s="1" t="s">
        <v>418</v>
      </c>
      <c r="C95" s="1" t="s">
        <v>419</v>
      </c>
      <c r="D95" s="1" t="s">
        <v>53</v>
      </c>
      <c r="E95" s="44" t="s">
        <v>420</v>
      </c>
      <c r="F95" s="55">
        <v>0.4</v>
      </c>
      <c r="G95" s="5">
        <v>2.269475686552</v>
      </c>
      <c r="H95" s="5">
        <v>0.73644802033400003</v>
      </c>
      <c r="I95" s="5">
        <v>1.533027666218</v>
      </c>
      <c r="J95" s="5">
        <v>-5.5058370789121334</v>
      </c>
      <c r="K95" s="5">
        <v>1.4180505912516501</v>
      </c>
      <c r="L95" s="92">
        <v>0.5</v>
      </c>
      <c r="M95" s="5">
        <v>0</v>
      </c>
      <c r="N95" s="5">
        <v>0.73644802033400003</v>
      </c>
      <c r="O95" s="5">
        <v>0</v>
      </c>
      <c r="P95" s="5">
        <v>0</v>
      </c>
      <c r="Q95" s="47">
        <v>0</v>
      </c>
      <c r="R95" s="5">
        <v>0</v>
      </c>
      <c r="S95" s="5">
        <v>1.533027666218</v>
      </c>
      <c r="T95" s="5">
        <v>0</v>
      </c>
      <c r="U95" s="5">
        <v>0</v>
      </c>
      <c r="V95" s="47">
        <v>0</v>
      </c>
      <c r="W95" s="5">
        <v>0</v>
      </c>
      <c r="X95" s="5">
        <v>2.269475686552</v>
      </c>
      <c r="Y95" s="5">
        <v>0</v>
      </c>
      <c r="Z95" s="5">
        <v>0</v>
      </c>
      <c r="AA95" s="47">
        <v>0</v>
      </c>
    </row>
    <row r="96" spans="1:27">
      <c r="A96" s="1" t="s">
        <v>421</v>
      </c>
      <c r="B96" s="1" t="s">
        <v>422</v>
      </c>
      <c r="C96" s="1" t="s">
        <v>423</v>
      </c>
      <c r="D96" s="1" t="s">
        <v>79</v>
      </c>
      <c r="E96" s="44" t="s">
        <v>424</v>
      </c>
      <c r="F96" s="55">
        <v>0.01</v>
      </c>
      <c r="G96" s="5">
        <v>15.510703306139</v>
      </c>
      <c r="H96" s="5">
        <v>7.2894594228490002</v>
      </c>
      <c r="I96" s="5">
        <v>8.2212438832900006</v>
      </c>
      <c r="J96" s="5">
        <v>5.5424778639322581</v>
      </c>
      <c r="K96" s="5">
        <v>7.6046505920432512</v>
      </c>
      <c r="L96" s="92">
        <v>0</v>
      </c>
      <c r="M96" s="5">
        <v>0</v>
      </c>
      <c r="N96" s="5">
        <v>0</v>
      </c>
      <c r="O96" s="5">
        <v>7.2894594228490002</v>
      </c>
      <c r="P96" s="5">
        <v>0</v>
      </c>
      <c r="Q96" s="47">
        <v>0</v>
      </c>
      <c r="R96" s="5">
        <v>0</v>
      </c>
      <c r="S96" s="5">
        <v>0</v>
      </c>
      <c r="T96" s="5">
        <v>8.2212438832900006</v>
      </c>
      <c r="U96" s="5">
        <v>0</v>
      </c>
      <c r="V96" s="47">
        <v>0</v>
      </c>
      <c r="W96" s="5">
        <v>0</v>
      </c>
      <c r="X96" s="5">
        <v>0</v>
      </c>
      <c r="Y96" s="5">
        <v>15.510703306139</v>
      </c>
      <c r="Z96" s="5">
        <v>0</v>
      </c>
      <c r="AA96" s="47">
        <v>0</v>
      </c>
    </row>
    <row r="97" spans="1:27">
      <c r="A97" s="1" t="s">
        <v>425</v>
      </c>
      <c r="B97" s="1" t="s">
        <v>426</v>
      </c>
      <c r="C97" s="1" t="s">
        <v>427</v>
      </c>
      <c r="D97" s="1" t="s">
        <v>237</v>
      </c>
      <c r="E97" s="44" t="s">
        <v>428</v>
      </c>
      <c r="F97" s="55">
        <v>0.09</v>
      </c>
      <c r="G97" s="5">
        <v>151.64424586041102</v>
      </c>
      <c r="H97" s="5">
        <v>57.699963364576</v>
      </c>
      <c r="I97" s="5">
        <v>93.944282495835012</v>
      </c>
      <c r="J97" s="5">
        <v>72.1094641672846</v>
      </c>
      <c r="K97" s="5">
        <v>86.898461308647384</v>
      </c>
      <c r="L97" s="92">
        <v>0</v>
      </c>
      <c r="M97" s="5">
        <v>57.699963364576</v>
      </c>
      <c r="N97" s="5">
        <v>0</v>
      </c>
      <c r="O97" s="5">
        <v>0</v>
      </c>
      <c r="P97" s="5">
        <v>0</v>
      </c>
      <c r="Q97" s="47">
        <v>0</v>
      </c>
      <c r="R97" s="5">
        <v>93.944282495835012</v>
      </c>
      <c r="S97" s="5">
        <v>0</v>
      </c>
      <c r="T97" s="5">
        <v>0</v>
      </c>
      <c r="U97" s="5">
        <v>0</v>
      </c>
      <c r="V97" s="47">
        <v>0</v>
      </c>
      <c r="W97" s="5">
        <v>151.64424586041102</v>
      </c>
      <c r="X97" s="5">
        <v>0</v>
      </c>
      <c r="Y97" s="5">
        <v>0</v>
      </c>
      <c r="Z97" s="5">
        <v>0</v>
      </c>
      <c r="AA97" s="47">
        <v>0</v>
      </c>
    </row>
    <row r="98" spans="1:27">
      <c r="A98" s="1" t="s">
        <v>433</v>
      </c>
      <c r="B98" s="1" t="s">
        <v>434</v>
      </c>
      <c r="C98" s="1" t="s">
        <v>435</v>
      </c>
      <c r="D98" s="1" t="s">
        <v>103</v>
      </c>
      <c r="E98" s="44" t="s">
        <v>436</v>
      </c>
      <c r="F98" s="55">
        <v>0.49</v>
      </c>
      <c r="G98" s="5">
        <v>117.90078864485399</v>
      </c>
      <c r="H98" s="5">
        <v>48.011336793734998</v>
      </c>
      <c r="I98" s="5">
        <v>69.889451851118991</v>
      </c>
      <c r="J98" s="5">
        <v>27.196802014726394</v>
      </c>
      <c r="K98" s="5">
        <v>64.647742962285065</v>
      </c>
      <c r="L98" s="92">
        <v>0</v>
      </c>
      <c r="M98" s="5">
        <v>43.144910177857</v>
      </c>
      <c r="N98" s="5">
        <v>4.8664266158779999</v>
      </c>
      <c r="O98" s="5">
        <v>0</v>
      </c>
      <c r="P98" s="5">
        <v>0</v>
      </c>
      <c r="Q98" s="47">
        <v>0</v>
      </c>
      <c r="R98" s="5">
        <v>60.414638406253005</v>
      </c>
      <c r="S98" s="5">
        <v>9.4748134448659993</v>
      </c>
      <c r="T98" s="5">
        <v>0</v>
      </c>
      <c r="U98" s="5">
        <v>0</v>
      </c>
      <c r="V98" s="47">
        <v>0</v>
      </c>
      <c r="W98" s="5">
        <v>103.55954858411</v>
      </c>
      <c r="X98" s="5">
        <v>14.341240060743999</v>
      </c>
      <c r="Y98" s="5">
        <v>0</v>
      </c>
      <c r="Z98" s="5">
        <v>0</v>
      </c>
      <c r="AA98" s="47">
        <v>0</v>
      </c>
    </row>
    <row r="99" spans="1:27">
      <c r="A99" s="1" t="s">
        <v>1667</v>
      </c>
      <c r="B99" s="1" t="s">
        <v>1668</v>
      </c>
      <c r="C99" s="1" t="s">
        <v>1669</v>
      </c>
      <c r="D99" s="1" t="s">
        <v>237</v>
      </c>
      <c r="E99" s="44" t="s">
        <v>1670</v>
      </c>
      <c r="F99" s="55">
        <v>0.09</v>
      </c>
      <c r="G99" s="5">
        <v>56.143158331256004</v>
      </c>
      <c r="H99" s="5">
        <v>19.446216200458</v>
      </c>
      <c r="I99" s="5">
        <v>36.696942130798</v>
      </c>
      <c r="J99" s="5">
        <v>25.954890722781901</v>
      </c>
      <c r="K99" s="5">
        <v>33.944671470988155</v>
      </c>
      <c r="L99" s="92">
        <v>0</v>
      </c>
      <c r="M99" s="5">
        <v>19.446216200458</v>
      </c>
      <c r="N99" s="5">
        <v>0</v>
      </c>
      <c r="O99" s="5">
        <v>0</v>
      </c>
      <c r="P99" s="5">
        <v>0</v>
      </c>
      <c r="Q99" s="47">
        <v>0</v>
      </c>
      <c r="R99" s="5">
        <v>36.696942130798</v>
      </c>
      <c r="S99" s="5">
        <v>0</v>
      </c>
      <c r="T99" s="5">
        <v>0</v>
      </c>
      <c r="U99" s="5">
        <v>0</v>
      </c>
      <c r="V99" s="47">
        <v>0</v>
      </c>
      <c r="W99" s="5">
        <v>56.143158331256004</v>
      </c>
      <c r="X99" s="5">
        <v>0</v>
      </c>
      <c r="Y99" s="5">
        <v>0</v>
      </c>
      <c r="Z99" s="5">
        <v>0</v>
      </c>
      <c r="AA99" s="47">
        <v>0</v>
      </c>
    </row>
    <row r="100" spans="1:27">
      <c r="A100" s="1" t="s">
        <v>444</v>
      </c>
      <c r="B100" s="1" t="s">
        <v>445</v>
      </c>
      <c r="C100" s="1" t="s">
        <v>446</v>
      </c>
      <c r="D100" s="1" t="s">
        <v>53</v>
      </c>
      <c r="E100" s="44" t="s">
        <v>447</v>
      </c>
      <c r="F100" s="55">
        <v>0.4</v>
      </c>
      <c r="G100" s="5">
        <v>5.148714602479</v>
      </c>
      <c r="H100" s="5">
        <v>1.7579458816090001</v>
      </c>
      <c r="I100" s="5">
        <v>3.3907687208699997</v>
      </c>
      <c r="J100" s="5">
        <v>-10.604536997372175</v>
      </c>
      <c r="K100" s="5">
        <v>3.1364610668047499</v>
      </c>
      <c r="L100" s="92">
        <v>0.5</v>
      </c>
      <c r="M100" s="5">
        <v>0</v>
      </c>
      <c r="N100" s="5">
        <v>1.7579458816090001</v>
      </c>
      <c r="O100" s="5">
        <v>0</v>
      </c>
      <c r="P100" s="5">
        <v>0</v>
      </c>
      <c r="Q100" s="47">
        <v>0</v>
      </c>
      <c r="R100" s="5">
        <v>0</v>
      </c>
      <c r="S100" s="5">
        <v>3.3907687208699997</v>
      </c>
      <c r="T100" s="5">
        <v>0</v>
      </c>
      <c r="U100" s="5">
        <v>0</v>
      </c>
      <c r="V100" s="47">
        <v>0</v>
      </c>
      <c r="W100" s="5">
        <v>0</v>
      </c>
      <c r="X100" s="5">
        <v>5.148714602479</v>
      </c>
      <c r="Y100" s="5">
        <v>0</v>
      </c>
      <c r="Z100" s="5">
        <v>0</v>
      </c>
      <c r="AA100" s="47">
        <v>0</v>
      </c>
    </row>
    <row r="101" spans="1:27">
      <c r="A101" s="1" t="s">
        <v>448</v>
      </c>
      <c r="B101" s="1" t="s">
        <v>449</v>
      </c>
      <c r="C101" s="1" t="s">
        <v>450</v>
      </c>
      <c r="D101" s="1" t="s">
        <v>103</v>
      </c>
      <c r="E101" s="44" t="s">
        <v>451</v>
      </c>
      <c r="F101" s="55">
        <v>0.49</v>
      </c>
      <c r="G101" s="5">
        <v>107.949924636848</v>
      </c>
      <c r="H101" s="5">
        <v>44.915198367683999</v>
      </c>
      <c r="I101" s="5">
        <v>63.034726269163997</v>
      </c>
      <c r="J101" s="5">
        <v>15.296855160050935</v>
      </c>
      <c r="K101" s="5">
        <v>58.307121798976702</v>
      </c>
      <c r="L101" s="92">
        <v>0</v>
      </c>
      <c r="M101" s="5">
        <v>40.398715344494995</v>
      </c>
      <c r="N101" s="5">
        <v>4.5164830231890001</v>
      </c>
      <c r="O101" s="5">
        <v>0</v>
      </c>
      <c r="P101" s="5">
        <v>0</v>
      </c>
      <c r="Q101" s="47">
        <v>0</v>
      </c>
      <c r="R101" s="5">
        <v>54.612317932309999</v>
      </c>
      <c r="S101" s="5">
        <v>8.4224083368539997</v>
      </c>
      <c r="T101" s="5">
        <v>0</v>
      </c>
      <c r="U101" s="5">
        <v>0</v>
      </c>
      <c r="V101" s="47">
        <v>0</v>
      </c>
      <c r="W101" s="5">
        <v>95.011033276804994</v>
      </c>
      <c r="X101" s="5">
        <v>12.938891360043</v>
      </c>
      <c r="Y101" s="5">
        <v>0</v>
      </c>
      <c r="Z101" s="5">
        <v>0</v>
      </c>
      <c r="AA101" s="47">
        <v>0</v>
      </c>
    </row>
    <row r="102" spans="1:27">
      <c r="A102" s="1" t="s">
        <v>368</v>
      </c>
      <c r="B102" s="1" t="s">
        <v>369</v>
      </c>
      <c r="C102" s="1" t="s">
        <v>370</v>
      </c>
      <c r="D102" s="1" t="s">
        <v>124</v>
      </c>
      <c r="E102" s="44" t="s">
        <v>371</v>
      </c>
      <c r="F102" s="55">
        <v>0.49</v>
      </c>
      <c r="G102" s="5">
        <v>193.64733022973797</v>
      </c>
      <c r="H102" s="5">
        <v>77.143474192476987</v>
      </c>
      <c r="I102" s="5">
        <v>116.50385603726099</v>
      </c>
      <c r="J102" s="5">
        <v>60.995376209908699</v>
      </c>
      <c r="K102" s="5">
        <v>107.76606683446641</v>
      </c>
      <c r="L102" s="92">
        <v>0</v>
      </c>
      <c r="M102" s="5">
        <v>69.006065181384997</v>
      </c>
      <c r="N102" s="5">
        <v>8.1374090110920001</v>
      </c>
      <c r="O102" s="5">
        <v>0</v>
      </c>
      <c r="P102" s="5">
        <v>0</v>
      </c>
      <c r="Q102" s="47">
        <v>0</v>
      </c>
      <c r="R102" s="5">
        <v>100.45324900086699</v>
      </c>
      <c r="S102" s="5">
        <v>16.050607036393998</v>
      </c>
      <c r="T102" s="5">
        <v>0</v>
      </c>
      <c r="U102" s="5">
        <v>0</v>
      </c>
      <c r="V102" s="47">
        <v>0</v>
      </c>
      <c r="W102" s="5">
        <v>169.459314182252</v>
      </c>
      <c r="X102" s="5">
        <v>24.188016047485998</v>
      </c>
      <c r="Y102" s="5">
        <v>0</v>
      </c>
      <c r="Z102" s="5">
        <v>0</v>
      </c>
      <c r="AA102" s="47">
        <v>0</v>
      </c>
    </row>
    <row r="103" spans="1:27">
      <c r="A103" s="1" t="s">
        <v>452</v>
      </c>
      <c r="B103" s="1" t="s">
        <v>453</v>
      </c>
      <c r="C103" s="1" t="s">
        <v>454</v>
      </c>
      <c r="D103" s="1" t="s">
        <v>79</v>
      </c>
      <c r="E103" s="44" t="s">
        <v>455</v>
      </c>
      <c r="F103" s="55">
        <v>0.01</v>
      </c>
      <c r="G103" s="5">
        <v>12.332139905843999</v>
      </c>
      <c r="H103" s="5">
        <v>5.8133193386779993</v>
      </c>
      <c r="I103" s="5">
        <v>6.5188205671659993</v>
      </c>
      <c r="J103" s="5">
        <v>5.0400406259758501</v>
      </c>
      <c r="K103" s="5">
        <v>6.0299090246285498</v>
      </c>
      <c r="L103" s="92">
        <v>0</v>
      </c>
      <c r="M103" s="5">
        <v>0</v>
      </c>
      <c r="N103" s="5">
        <v>0</v>
      </c>
      <c r="O103" s="5">
        <v>5.8133193386779993</v>
      </c>
      <c r="P103" s="5">
        <v>0</v>
      </c>
      <c r="Q103" s="47">
        <v>0</v>
      </c>
      <c r="R103" s="5">
        <v>0</v>
      </c>
      <c r="S103" s="5">
        <v>0</v>
      </c>
      <c r="T103" s="5">
        <v>6.5188205671659993</v>
      </c>
      <c r="U103" s="5">
        <v>0</v>
      </c>
      <c r="V103" s="47">
        <v>0</v>
      </c>
      <c r="W103" s="5">
        <v>0</v>
      </c>
      <c r="X103" s="5">
        <v>0</v>
      </c>
      <c r="Y103" s="5">
        <v>12.332139905843999</v>
      </c>
      <c r="Z103" s="5">
        <v>0</v>
      </c>
      <c r="AA103" s="47">
        <v>0</v>
      </c>
    </row>
    <row r="104" spans="1:27">
      <c r="A104" s="1" t="s">
        <v>456</v>
      </c>
      <c r="B104" s="1" t="s">
        <v>457</v>
      </c>
      <c r="C104" s="1" t="s">
        <v>458</v>
      </c>
      <c r="D104" s="1" t="s">
        <v>93</v>
      </c>
      <c r="E104" s="44" t="s">
        <v>459</v>
      </c>
      <c r="F104" s="55">
        <v>0.3</v>
      </c>
      <c r="G104" s="5">
        <v>118.936266805202</v>
      </c>
      <c r="H104" s="5">
        <v>48.371072928998004</v>
      </c>
      <c r="I104" s="5">
        <v>70.565193876203992</v>
      </c>
      <c r="J104" s="5">
        <v>29.508852467842825</v>
      </c>
      <c r="K104" s="5">
        <v>65.272804335488701</v>
      </c>
      <c r="L104" s="92">
        <v>0</v>
      </c>
      <c r="M104" s="5">
        <v>39.899120298159005</v>
      </c>
      <c r="N104" s="5">
        <v>8.4719526308389987</v>
      </c>
      <c r="O104" s="5">
        <v>0</v>
      </c>
      <c r="P104" s="5">
        <v>0</v>
      </c>
      <c r="Q104" s="47">
        <v>0</v>
      </c>
      <c r="R104" s="5">
        <v>54.993259089158002</v>
      </c>
      <c r="S104" s="5">
        <v>15.571934787046001</v>
      </c>
      <c r="T104" s="5">
        <v>0</v>
      </c>
      <c r="U104" s="5">
        <v>0</v>
      </c>
      <c r="V104" s="47">
        <v>0</v>
      </c>
      <c r="W104" s="5">
        <v>94.892379387317007</v>
      </c>
      <c r="X104" s="5">
        <v>24.043887417884999</v>
      </c>
      <c r="Y104" s="5">
        <v>0</v>
      </c>
      <c r="Z104" s="5">
        <v>0</v>
      </c>
      <c r="AA104" s="47">
        <v>0</v>
      </c>
    </row>
    <row r="105" spans="1:27">
      <c r="A105" s="1" t="s">
        <v>460</v>
      </c>
      <c r="B105" s="1" t="s">
        <v>461</v>
      </c>
      <c r="C105" s="1" t="s">
        <v>462</v>
      </c>
      <c r="D105" s="1" t="s">
        <v>53</v>
      </c>
      <c r="E105" s="44" t="s">
        <v>463</v>
      </c>
      <c r="F105" s="55">
        <v>0.4</v>
      </c>
      <c r="G105" s="5">
        <v>3.4058510459270002</v>
      </c>
      <c r="H105" s="5">
        <v>1.1489163400469999</v>
      </c>
      <c r="I105" s="5">
        <v>2.25693470588</v>
      </c>
      <c r="J105" s="5">
        <v>-4.7827552248154257</v>
      </c>
      <c r="K105" s="5">
        <v>2.0876646029390002</v>
      </c>
      <c r="L105" s="92">
        <v>0.5</v>
      </c>
      <c r="M105" s="5">
        <v>0</v>
      </c>
      <c r="N105" s="5">
        <v>1.1489163400469999</v>
      </c>
      <c r="O105" s="5">
        <v>0</v>
      </c>
      <c r="P105" s="5">
        <v>0</v>
      </c>
      <c r="Q105" s="47">
        <v>0</v>
      </c>
      <c r="R105" s="5">
        <v>0</v>
      </c>
      <c r="S105" s="5">
        <v>2.25693470588</v>
      </c>
      <c r="T105" s="5">
        <v>0</v>
      </c>
      <c r="U105" s="5">
        <v>0</v>
      </c>
      <c r="V105" s="47">
        <v>0</v>
      </c>
      <c r="W105" s="5">
        <v>0</v>
      </c>
      <c r="X105" s="5">
        <v>3.4058510459270002</v>
      </c>
      <c r="Y105" s="5">
        <v>0</v>
      </c>
      <c r="Z105" s="5">
        <v>0</v>
      </c>
      <c r="AA105" s="47">
        <v>0</v>
      </c>
    </row>
    <row r="106" spans="1:27">
      <c r="A106" s="1" t="s">
        <v>464</v>
      </c>
      <c r="B106" s="1" t="s">
        <v>465</v>
      </c>
      <c r="C106" s="1" t="s">
        <v>466</v>
      </c>
      <c r="D106" s="1" t="s">
        <v>53</v>
      </c>
      <c r="E106" s="44" t="s">
        <v>467</v>
      </c>
      <c r="F106" s="55">
        <v>0.4</v>
      </c>
      <c r="G106" s="5">
        <v>3.6438740176859996</v>
      </c>
      <c r="H106" s="5">
        <v>1.2027907657669998</v>
      </c>
      <c r="I106" s="5">
        <v>2.4410832519189998</v>
      </c>
      <c r="J106" s="5">
        <v>-10.424873420222525</v>
      </c>
      <c r="K106" s="5">
        <v>2.2580020080250751</v>
      </c>
      <c r="L106" s="92">
        <v>0.5</v>
      </c>
      <c r="M106" s="5">
        <v>0</v>
      </c>
      <c r="N106" s="5">
        <v>1.2027907657669998</v>
      </c>
      <c r="O106" s="5">
        <v>0</v>
      </c>
      <c r="P106" s="5">
        <v>0</v>
      </c>
      <c r="Q106" s="47">
        <v>0</v>
      </c>
      <c r="R106" s="5">
        <v>0</v>
      </c>
      <c r="S106" s="5">
        <v>2.4410832519189998</v>
      </c>
      <c r="T106" s="5">
        <v>0</v>
      </c>
      <c r="U106" s="5">
        <v>0</v>
      </c>
      <c r="V106" s="47">
        <v>0</v>
      </c>
      <c r="W106" s="5">
        <v>0</v>
      </c>
      <c r="X106" s="5">
        <v>3.6438740176859996</v>
      </c>
      <c r="Y106" s="5">
        <v>0</v>
      </c>
      <c r="Z106" s="5">
        <v>0</v>
      </c>
      <c r="AA106" s="47">
        <v>0</v>
      </c>
    </row>
    <row r="107" spans="1:27">
      <c r="A107" s="1" t="s">
        <v>1671</v>
      </c>
      <c r="B107" s="1" t="s">
        <v>1672</v>
      </c>
      <c r="C107" s="1" t="s">
        <v>439</v>
      </c>
      <c r="D107" s="1" t="s">
        <v>53</v>
      </c>
      <c r="E107" s="44" t="s">
        <v>1673</v>
      </c>
      <c r="F107" s="55">
        <v>0.4</v>
      </c>
      <c r="G107" s="5">
        <v>1.526947465741</v>
      </c>
      <c r="H107" s="5">
        <v>0.26286367194999999</v>
      </c>
      <c r="I107" s="5">
        <v>1.2640837937910001</v>
      </c>
      <c r="J107" s="5">
        <v>-7.4492438480653416</v>
      </c>
      <c r="K107" s="5">
        <v>1.1692775092566752</v>
      </c>
      <c r="L107" s="92">
        <v>0.5</v>
      </c>
      <c r="M107" s="5">
        <v>0</v>
      </c>
      <c r="N107" s="5">
        <v>0.26286367194999999</v>
      </c>
      <c r="O107" s="5">
        <v>0</v>
      </c>
      <c r="P107" s="5">
        <v>0</v>
      </c>
      <c r="Q107" s="47">
        <v>0</v>
      </c>
      <c r="R107" s="5">
        <v>0</v>
      </c>
      <c r="S107" s="5">
        <v>1.2640837937910001</v>
      </c>
      <c r="T107" s="5">
        <v>0</v>
      </c>
      <c r="U107" s="5">
        <v>0</v>
      </c>
      <c r="V107" s="47">
        <v>0</v>
      </c>
      <c r="W107" s="5">
        <v>0</v>
      </c>
      <c r="X107" s="5">
        <v>1.526947465741</v>
      </c>
      <c r="Y107" s="5">
        <v>0</v>
      </c>
      <c r="Z107" s="5">
        <v>0</v>
      </c>
      <c r="AA107" s="47">
        <v>0</v>
      </c>
    </row>
    <row r="108" spans="1:27">
      <c r="A108" s="1" t="s">
        <v>468</v>
      </c>
      <c r="B108" s="1" t="s">
        <v>469</v>
      </c>
      <c r="C108" s="1" t="s">
        <v>470</v>
      </c>
      <c r="D108" s="1" t="s">
        <v>53</v>
      </c>
      <c r="E108" s="44" t="s">
        <v>471</v>
      </c>
      <c r="F108" s="55">
        <v>0.4</v>
      </c>
      <c r="G108" s="5">
        <v>2.4686039407379998</v>
      </c>
      <c r="H108" s="5">
        <v>0.73367209117799992</v>
      </c>
      <c r="I108" s="5">
        <v>1.7349318495599999</v>
      </c>
      <c r="J108" s="5">
        <v>-9.84123420179845</v>
      </c>
      <c r="K108" s="5">
        <v>1.604811960843</v>
      </c>
      <c r="L108" s="92">
        <v>0.5</v>
      </c>
      <c r="M108" s="5">
        <v>0</v>
      </c>
      <c r="N108" s="5">
        <v>0.73367209117799992</v>
      </c>
      <c r="O108" s="5">
        <v>0</v>
      </c>
      <c r="P108" s="5">
        <v>0</v>
      </c>
      <c r="Q108" s="47">
        <v>0</v>
      </c>
      <c r="R108" s="5">
        <v>0</v>
      </c>
      <c r="S108" s="5">
        <v>1.7349318495599999</v>
      </c>
      <c r="T108" s="5">
        <v>0</v>
      </c>
      <c r="U108" s="5">
        <v>0</v>
      </c>
      <c r="V108" s="47">
        <v>0</v>
      </c>
      <c r="W108" s="5">
        <v>0</v>
      </c>
      <c r="X108" s="5">
        <v>2.4686039407379998</v>
      </c>
      <c r="Y108" s="5">
        <v>0</v>
      </c>
      <c r="Z108" s="5">
        <v>0</v>
      </c>
      <c r="AA108" s="47">
        <v>0</v>
      </c>
    </row>
    <row r="109" spans="1:27">
      <c r="A109" s="1" t="s">
        <v>472</v>
      </c>
      <c r="B109" s="1" t="s">
        <v>473</v>
      </c>
      <c r="C109" s="1" t="s">
        <v>474</v>
      </c>
      <c r="D109" s="1" t="s">
        <v>53</v>
      </c>
      <c r="E109" s="44" t="s">
        <v>475</v>
      </c>
      <c r="F109" s="55">
        <v>0.4</v>
      </c>
      <c r="G109" s="5">
        <v>3.6343316417040001</v>
      </c>
      <c r="H109" s="5">
        <v>1.144559217791</v>
      </c>
      <c r="I109" s="5">
        <v>2.4897724239130001</v>
      </c>
      <c r="J109" s="5">
        <v>-15.575996136530776</v>
      </c>
      <c r="K109" s="5">
        <v>2.3030394921195252</v>
      </c>
      <c r="L109" s="92">
        <v>0.5</v>
      </c>
      <c r="M109" s="5">
        <v>0</v>
      </c>
      <c r="N109" s="5">
        <v>1.144559217791</v>
      </c>
      <c r="O109" s="5">
        <v>0</v>
      </c>
      <c r="P109" s="5">
        <v>0</v>
      </c>
      <c r="Q109" s="47">
        <v>0</v>
      </c>
      <c r="R109" s="5">
        <v>0</v>
      </c>
      <c r="S109" s="5">
        <v>2.4897724239130001</v>
      </c>
      <c r="T109" s="5">
        <v>0</v>
      </c>
      <c r="U109" s="5">
        <v>0</v>
      </c>
      <c r="V109" s="47">
        <v>0</v>
      </c>
      <c r="W109" s="5">
        <v>0</v>
      </c>
      <c r="X109" s="5">
        <v>3.6343316417040001</v>
      </c>
      <c r="Y109" s="5">
        <v>0</v>
      </c>
      <c r="Z109" s="5">
        <v>0</v>
      </c>
      <c r="AA109" s="47">
        <v>0</v>
      </c>
    </row>
    <row r="110" spans="1:27">
      <c r="A110" s="1" t="s">
        <v>476</v>
      </c>
      <c r="B110" s="1" t="s">
        <v>477</v>
      </c>
      <c r="C110" s="1" t="s">
        <v>478</v>
      </c>
      <c r="D110" s="1" t="s">
        <v>53</v>
      </c>
      <c r="E110" s="44" t="s">
        <v>479</v>
      </c>
      <c r="F110" s="55">
        <v>0.4</v>
      </c>
      <c r="G110" s="5">
        <v>8.7799549346540005</v>
      </c>
      <c r="H110" s="5">
        <v>3.1506370874330001</v>
      </c>
      <c r="I110" s="5">
        <v>5.6293178472210004</v>
      </c>
      <c r="J110" s="5">
        <v>-7.2657246393651329</v>
      </c>
      <c r="K110" s="5">
        <v>5.2071190086794257</v>
      </c>
      <c r="L110" s="92">
        <v>0.5</v>
      </c>
      <c r="M110" s="5">
        <v>0</v>
      </c>
      <c r="N110" s="5">
        <v>3.1506370874330001</v>
      </c>
      <c r="O110" s="5">
        <v>0</v>
      </c>
      <c r="P110" s="5">
        <v>0</v>
      </c>
      <c r="Q110" s="47">
        <v>0</v>
      </c>
      <c r="R110" s="5">
        <v>0</v>
      </c>
      <c r="S110" s="5">
        <v>5.6293178472210004</v>
      </c>
      <c r="T110" s="5">
        <v>0</v>
      </c>
      <c r="U110" s="5">
        <v>0</v>
      </c>
      <c r="V110" s="47">
        <v>0</v>
      </c>
      <c r="W110" s="5">
        <v>0</v>
      </c>
      <c r="X110" s="5">
        <v>8.7799549346540005</v>
      </c>
      <c r="Y110" s="5">
        <v>0</v>
      </c>
      <c r="Z110" s="5">
        <v>0</v>
      </c>
      <c r="AA110" s="47">
        <v>0</v>
      </c>
    </row>
    <row r="111" spans="1:27">
      <c r="A111" s="1" t="s">
        <v>480</v>
      </c>
      <c r="B111" s="1" t="s">
        <v>481</v>
      </c>
      <c r="C111" s="1" t="s">
        <v>482</v>
      </c>
      <c r="D111" s="1" t="s">
        <v>53</v>
      </c>
      <c r="E111" s="44" t="s">
        <v>483</v>
      </c>
      <c r="F111" s="55">
        <v>0.4</v>
      </c>
      <c r="G111" s="5">
        <v>3.3739964869130006</v>
      </c>
      <c r="H111" s="5">
        <v>1.168478269667</v>
      </c>
      <c r="I111" s="5">
        <v>2.2055182172460004</v>
      </c>
      <c r="J111" s="5">
        <v>-5.896282128724625</v>
      </c>
      <c r="K111" s="5">
        <v>2.0401043509525505</v>
      </c>
      <c r="L111" s="92">
        <v>0.5</v>
      </c>
      <c r="M111" s="5">
        <v>0</v>
      </c>
      <c r="N111" s="5">
        <v>1.168478269667</v>
      </c>
      <c r="O111" s="5">
        <v>0</v>
      </c>
      <c r="P111" s="5">
        <v>0</v>
      </c>
      <c r="Q111" s="47">
        <v>0</v>
      </c>
      <c r="R111" s="5">
        <v>0</v>
      </c>
      <c r="S111" s="5">
        <v>2.2055182172460004</v>
      </c>
      <c r="T111" s="5">
        <v>0</v>
      </c>
      <c r="U111" s="5">
        <v>0</v>
      </c>
      <c r="V111" s="47">
        <v>0</v>
      </c>
      <c r="W111" s="5">
        <v>0</v>
      </c>
      <c r="X111" s="5">
        <v>3.3739964869130006</v>
      </c>
      <c r="Y111" s="5">
        <v>0</v>
      </c>
      <c r="Z111" s="5">
        <v>0</v>
      </c>
      <c r="AA111" s="47">
        <v>0</v>
      </c>
    </row>
    <row r="112" spans="1:27">
      <c r="A112" s="1" t="s">
        <v>484</v>
      </c>
      <c r="B112" s="1" t="s">
        <v>485</v>
      </c>
      <c r="C112" s="1" t="s">
        <v>486</v>
      </c>
      <c r="D112" s="1" t="s">
        <v>124</v>
      </c>
      <c r="E112" s="44" t="s">
        <v>487</v>
      </c>
      <c r="F112" s="55">
        <v>0.49</v>
      </c>
      <c r="G112" s="5">
        <v>80.887473183053004</v>
      </c>
      <c r="H112" s="5">
        <v>32.173041519470999</v>
      </c>
      <c r="I112" s="5">
        <v>48.714431663581998</v>
      </c>
      <c r="J112" s="5">
        <v>5.8823228711344173</v>
      </c>
      <c r="K112" s="5">
        <v>45.060849288813351</v>
      </c>
      <c r="L112" s="92">
        <v>0</v>
      </c>
      <c r="M112" s="5">
        <v>27.850829096064999</v>
      </c>
      <c r="N112" s="5">
        <v>4.3222124234060004</v>
      </c>
      <c r="O112" s="5">
        <v>0</v>
      </c>
      <c r="P112" s="5">
        <v>0</v>
      </c>
      <c r="Q112" s="47">
        <v>0</v>
      </c>
      <c r="R112" s="5">
        <v>39.792035264302996</v>
      </c>
      <c r="S112" s="5">
        <v>8.9223963992790001</v>
      </c>
      <c r="T112" s="5">
        <v>0</v>
      </c>
      <c r="U112" s="5">
        <v>0</v>
      </c>
      <c r="V112" s="47">
        <v>0</v>
      </c>
      <c r="W112" s="5">
        <v>67.642864360367994</v>
      </c>
      <c r="X112" s="5">
        <v>13.244608822685001</v>
      </c>
      <c r="Y112" s="5">
        <v>0</v>
      </c>
      <c r="Z112" s="5">
        <v>0</v>
      </c>
      <c r="AA112" s="47">
        <v>0</v>
      </c>
    </row>
    <row r="113" spans="1:27">
      <c r="A113" s="1" t="s">
        <v>488</v>
      </c>
      <c r="B113" s="1" t="s">
        <v>489</v>
      </c>
      <c r="C113" s="1" t="s">
        <v>490</v>
      </c>
      <c r="D113" s="1" t="s">
        <v>53</v>
      </c>
      <c r="E113" s="44" t="s">
        <v>491</v>
      </c>
      <c r="F113" s="55">
        <v>0.4</v>
      </c>
      <c r="G113" s="5">
        <v>4.4356370366290001</v>
      </c>
      <c r="H113" s="5">
        <v>1.507687542652</v>
      </c>
      <c r="I113" s="5">
        <v>2.9279494939770001</v>
      </c>
      <c r="J113" s="5">
        <v>-18.835106439030199</v>
      </c>
      <c r="K113" s="5">
        <v>2.708353281928725</v>
      </c>
      <c r="L113" s="92">
        <v>0.5</v>
      </c>
      <c r="M113" s="5">
        <v>0</v>
      </c>
      <c r="N113" s="5">
        <v>1.507687542652</v>
      </c>
      <c r="O113" s="5">
        <v>0</v>
      </c>
      <c r="P113" s="5">
        <v>0</v>
      </c>
      <c r="Q113" s="47">
        <v>0</v>
      </c>
      <c r="R113" s="5">
        <v>0</v>
      </c>
      <c r="S113" s="5">
        <v>2.9279494939770001</v>
      </c>
      <c r="T113" s="5">
        <v>0</v>
      </c>
      <c r="U113" s="5">
        <v>0</v>
      </c>
      <c r="V113" s="47">
        <v>0</v>
      </c>
      <c r="W113" s="5">
        <v>0</v>
      </c>
      <c r="X113" s="5">
        <v>4.4356370366290001</v>
      </c>
      <c r="Y113" s="5">
        <v>0</v>
      </c>
      <c r="Z113" s="5">
        <v>0</v>
      </c>
      <c r="AA113" s="47">
        <v>0</v>
      </c>
    </row>
    <row r="114" spans="1:27">
      <c r="A114" s="1" t="s">
        <v>495</v>
      </c>
      <c r="B114" s="1" t="s">
        <v>496</v>
      </c>
      <c r="C114" s="1" t="s">
        <v>497</v>
      </c>
      <c r="D114" s="1" t="s">
        <v>237</v>
      </c>
      <c r="E114" s="44" t="s">
        <v>499</v>
      </c>
      <c r="F114" s="55">
        <v>0.09</v>
      </c>
      <c r="G114" s="5">
        <v>113.80459501356302</v>
      </c>
      <c r="H114" s="5">
        <v>45.106901688940006</v>
      </c>
      <c r="I114" s="5">
        <v>68.697693324623003</v>
      </c>
      <c r="J114" s="5">
        <v>57.301995221660469</v>
      </c>
      <c r="K114" s="5">
        <v>63.545366325276284</v>
      </c>
      <c r="L114" s="92">
        <v>0</v>
      </c>
      <c r="M114" s="5">
        <v>45.106901688940006</v>
      </c>
      <c r="N114" s="5">
        <v>0</v>
      </c>
      <c r="O114" s="5">
        <v>0</v>
      </c>
      <c r="P114" s="5">
        <v>0</v>
      </c>
      <c r="Q114" s="47">
        <v>0</v>
      </c>
      <c r="R114" s="5">
        <v>68.697693324623003</v>
      </c>
      <c r="S114" s="5">
        <v>0</v>
      </c>
      <c r="T114" s="5">
        <v>0</v>
      </c>
      <c r="U114" s="5">
        <v>0</v>
      </c>
      <c r="V114" s="47">
        <v>0</v>
      </c>
      <c r="W114" s="5">
        <v>113.80459501356302</v>
      </c>
      <c r="X114" s="5">
        <v>0</v>
      </c>
      <c r="Y114" s="5">
        <v>0</v>
      </c>
      <c r="Z114" s="5">
        <v>0</v>
      </c>
      <c r="AA114" s="47">
        <v>0</v>
      </c>
    </row>
    <row r="115" spans="1:27">
      <c r="A115" s="1" t="s">
        <v>500</v>
      </c>
      <c r="B115" s="1" t="s">
        <v>501</v>
      </c>
      <c r="C115" s="1" t="s">
        <v>502</v>
      </c>
      <c r="D115" s="1" t="s">
        <v>79</v>
      </c>
      <c r="E115" s="44" t="s">
        <v>503</v>
      </c>
      <c r="F115" s="55">
        <v>0.01</v>
      </c>
      <c r="G115" s="5">
        <v>13.300681955288001</v>
      </c>
      <c r="H115" s="5">
        <v>6.1955741068120007</v>
      </c>
      <c r="I115" s="5">
        <v>7.105107848476</v>
      </c>
      <c r="J115" s="5">
        <v>4.768231353864091</v>
      </c>
      <c r="K115" s="5">
        <v>6.5722247598403003</v>
      </c>
      <c r="L115" s="92">
        <v>0</v>
      </c>
      <c r="M115" s="5">
        <v>0</v>
      </c>
      <c r="N115" s="5">
        <v>0</v>
      </c>
      <c r="O115" s="5">
        <v>6.1955741068120007</v>
      </c>
      <c r="P115" s="5">
        <v>0</v>
      </c>
      <c r="Q115" s="47">
        <v>0</v>
      </c>
      <c r="R115" s="5">
        <v>0</v>
      </c>
      <c r="S115" s="5">
        <v>0</v>
      </c>
      <c r="T115" s="5">
        <v>7.105107848476</v>
      </c>
      <c r="U115" s="5">
        <v>0</v>
      </c>
      <c r="V115" s="47">
        <v>0</v>
      </c>
      <c r="W115" s="5">
        <v>0</v>
      </c>
      <c r="X115" s="5">
        <v>0</v>
      </c>
      <c r="Y115" s="5">
        <v>13.300681955288001</v>
      </c>
      <c r="Z115" s="5">
        <v>0</v>
      </c>
      <c r="AA115" s="47">
        <v>0</v>
      </c>
    </row>
    <row r="116" spans="1:27">
      <c r="A116" s="1" t="s">
        <v>504</v>
      </c>
      <c r="B116" s="1" t="s">
        <v>505</v>
      </c>
      <c r="C116" s="1" t="s">
        <v>506</v>
      </c>
      <c r="D116" s="1" t="s">
        <v>53</v>
      </c>
      <c r="E116" s="44" t="s">
        <v>507</v>
      </c>
      <c r="F116" s="55">
        <v>0.4</v>
      </c>
      <c r="G116" s="5">
        <v>5.0943955504760003</v>
      </c>
      <c r="H116" s="5">
        <v>1.7519759070379999</v>
      </c>
      <c r="I116" s="5">
        <v>3.3424196434380002</v>
      </c>
      <c r="J116" s="5">
        <v>-10.123869548778332</v>
      </c>
      <c r="K116" s="5">
        <v>3.0917381701801503</v>
      </c>
      <c r="L116" s="92">
        <v>0.5</v>
      </c>
      <c r="M116" s="5">
        <v>0</v>
      </c>
      <c r="N116" s="5">
        <v>1.7519759070379999</v>
      </c>
      <c r="O116" s="5">
        <v>0</v>
      </c>
      <c r="P116" s="5">
        <v>0</v>
      </c>
      <c r="Q116" s="47">
        <v>0</v>
      </c>
      <c r="R116" s="5">
        <v>0</v>
      </c>
      <c r="S116" s="5">
        <v>3.3424196434380002</v>
      </c>
      <c r="T116" s="5">
        <v>0</v>
      </c>
      <c r="U116" s="5">
        <v>0</v>
      </c>
      <c r="V116" s="47">
        <v>0</v>
      </c>
      <c r="W116" s="5">
        <v>0</v>
      </c>
      <c r="X116" s="5">
        <v>5.0943955504760003</v>
      </c>
      <c r="Y116" s="5">
        <v>0</v>
      </c>
      <c r="Z116" s="5">
        <v>0</v>
      </c>
      <c r="AA116" s="47">
        <v>0</v>
      </c>
    </row>
    <row r="117" spans="1:27">
      <c r="A117" s="1" t="s">
        <v>508</v>
      </c>
      <c r="B117" s="1" t="s">
        <v>509</v>
      </c>
      <c r="C117" s="1" t="s">
        <v>510</v>
      </c>
      <c r="D117" s="1" t="s">
        <v>53</v>
      </c>
      <c r="E117" s="44" t="s">
        <v>511</v>
      </c>
      <c r="F117" s="55">
        <v>0.4</v>
      </c>
      <c r="G117" s="5">
        <v>3.5600745678230004</v>
      </c>
      <c r="H117" s="5">
        <v>1.1955960381799999</v>
      </c>
      <c r="I117" s="5">
        <v>2.3644785296430002</v>
      </c>
      <c r="J117" s="5">
        <v>-20.482963926970328</v>
      </c>
      <c r="K117" s="5">
        <v>2.1871426399197751</v>
      </c>
      <c r="L117" s="92">
        <v>0.5</v>
      </c>
      <c r="M117" s="5">
        <v>0</v>
      </c>
      <c r="N117" s="5">
        <v>1.1955960381799999</v>
      </c>
      <c r="O117" s="5">
        <v>0</v>
      </c>
      <c r="P117" s="5">
        <v>0</v>
      </c>
      <c r="Q117" s="47">
        <v>0</v>
      </c>
      <c r="R117" s="5">
        <v>0</v>
      </c>
      <c r="S117" s="5">
        <v>2.3644785296430002</v>
      </c>
      <c r="T117" s="5">
        <v>0</v>
      </c>
      <c r="U117" s="5">
        <v>0</v>
      </c>
      <c r="V117" s="47">
        <v>0</v>
      </c>
      <c r="W117" s="5">
        <v>0</v>
      </c>
      <c r="X117" s="5">
        <v>3.5600745678230004</v>
      </c>
      <c r="Y117" s="5">
        <v>0</v>
      </c>
      <c r="Z117" s="5">
        <v>0</v>
      </c>
      <c r="AA117" s="47">
        <v>0</v>
      </c>
    </row>
    <row r="118" spans="1:27">
      <c r="A118" s="1" t="s">
        <v>512</v>
      </c>
      <c r="B118" s="1" t="s">
        <v>513</v>
      </c>
      <c r="C118" s="1" t="s">
        <v>514</v>
      </c>
      <c r="D118" s="1" t="s">
        <v>53</v>
      </c>
      <c r="E118" s="44" t="s">
        <v>515</v>
      </c>
      <c r="F118" s="55">
        <v>0.4</v>
      </c>
      <c r="G118" s="5">
        <v>2.2780623388199999</v>
      </c>
      <c r="H118" s="5">
        <v>0.70793747650100003</v>
      </c>
      <c r="I118" s="5">
        <v>1.5701248623190001</v>
      </c>
      <c r="J118" s="5">
        <v>-6.4680381115379335</v>
      </c>
      <c r="K118" s="5">
        <v>1.4523654976450751</v>
      </c>
      <c r="L118" s="92">
        <v>0.5</v>
      </c>
      <c r="M118" s="5">
        <v>0</v>
      </c>
      <c r="N118" s="5">
        <v>0.70793747650100003</v>
      </c>
      <c r="O118" s="5">
        <v>0</v>
      </c>
      <c r="P118" s="5">
        <v>0</v>
      </c>
      <c r="Q118" s="47">
        <v>0</v>
      </c>
      <c r="R118" s="5">
        <v>0</v>
      </c>
      <c r="S118" s="5">
        <v>1.5701248623190001</v>
      </c>
      <c r="T118" s="5">
        <v>0</v>
      </c>
      <c r="U118" s="5">
        <v>0</v>
      </c>
      <c r="V118" s="47">
        <v>0</v>
      </c>
      <c r="W118" s="5">
        <v>0</v>
      </c>
      <c r="X118" s="5">
        <v>2.2780623388199999</v>
      </c>
      <c r="Y118" s="5">
        <v>0</v>
      </c>
      <c r="Z118" s="5">
        <v>0</v>
      </c>
      <c r="AA118" s="47">
        <v>0</v>
      </c>
    </row>
    <row r="119" spans="1:27">
      <c r="A119" s="1" t="s">
        <v>516</v>
      </c>
      <c r="B119" s="1" t="s">
        <v>517</v>
      </c>
      <c r="C119" s="1" t="s">
        <v>518</v>
      </c>
      <c r="D119" s="1" t="s">
        <v>53</v>
      </c>
      <c r="E119" s="44" t="s">
        <v>519</v>
      </c>
      <c r="F119" s="55">
        <v>0.4</v>
      </c>
      <c r="G119" s="5">
        <v>2.798158759284</v>
      </c>
      <c r="H119" s="5">
        <v>0.66730462313500005</v>
      </c>
      <c r="I119" s="5">
        <v>2.1308541361489999</v>
      </c>
      <c r="J119" s="5">
        <v>-18.920926966140833</v>
      </c>
      <c r="K119" s="5">
        <v>1.971040075937825</v>
      </c>
      <c r="L119" s="92">
        <v>0.5</v>
      </c>
      <c r="M119" s="5">
        <v>0</v>
      </c>
      <c r="N119" s="5">
        <v>0.66730462313500005</v>
      </c>
      <c r="O119" s="5">
        <v>0</v>
      </c>
      <c r="P119" s="5">
        <v>0</v>
      </c>
      <c r="Q119" s="47">
        <v>0</v>
      </c>
      <c r="R119" s="5">
        <v>0</v>
      </c>
      <c r="S119" s="5">
        <v>2.1308541361489999</v>
      </c>
      <c r="T119" s="5">
        <v>0</v>
      </c>
      <c r="U119" s="5">
        <v>0</v>
      </c>
      <c r="V119" s="47">
        <v>0</v>
      </c>
      <c r="W119" s="5">
        <v>0</v>
      </c>
      <c r="X119" s="5">
        <v>2.798158759284</v>
      </c>
      <c r="Y119" s="5">
        <v>0</v>
      </c>
      <c r="Z119" s="5">
        <v>0</v>
      </c>
      <c r="AA119" s="47">
        <v>0</v>
      </c>
    </row>
    <row r="120" spans="1:27">
      <c r="A120" s="1" t="s">
        <v>520</v>
      </c>
      <c r="B120" s="1" t="s">
        <v>521</v>
      </c>
      <c r="C120" s="1" t="s">
        <v>522</v>
      </c>
      <c r="D120" s="1" t="s">
        <v>93</v>
      </c>
      <c r="E120" s="44" t="s">
        <v>523</v>
      </c>
      <c r="F120" s="55">
        <v>0.3</v>
      </c>
      <c r="G120" s="5">
        <v>114.427316625012</v>
      </c>
      <c r="H120" s="5">
        <v>46.553553587779</v>
      </c>
      <c r="I120" s="5">
        <v>67.87376303723299</v>
      </c>
      <c r="J120" s="5">
        <v>35.571246875929504</v>
      </c>
      <c r="K120" s="5">
        <v>62.783230809440518</v>
      </c>
      <c r="L120" s="92">
        <v>0</v>
      </c>
      <c r="M120" s="5">
        <v>39.247418805494</v>
      </c>
      <c r="N120" s="5">
        <v>7.3061347822850005</v>
      </c>
      <c r="O120" s="5">
        <v>0</v>
      </c>
      <c r="P120" s="5">
        <v>0</v>
      </c>
      <c r="Q120" s="47">
        <v>0</v>
      </c>
      <c r="R120" s="5">
        <v>54.457274957644003</v>
      </c>
      <c r="S120" s="5">
        <v>13.416488079589</v>
      </c>
      <c r="T120" s="5">
        <v>0</v>
      </c>
      <c r="U120" s="5">
        <v>0</v>
      </c>
      <c r="V120" s="47">
        <v>0</v>
      </c>
      <c r="W120" s="5">
        <v>93.70469376313801</v>
      </c>
      <c r="X120" s="5">
        <v>20.722622861874001</v>
      </c>
      <c r="Y120" s="5">
        <v>0</v>
      </c>
      <c r="Z120" s="5">
        <v>0</v>
      </c>
      <c r="AA120" s="47">
        <v>0</v>
      </c>
    </row>
    <row r="121" spans="1:27">
      <c r="A121" s="94" t="s">
        <v>524</v>
      </c>
      <c r="B121" s="1" t="s">
        <v>525</v>
      </c>
      <c r="C121" s="1" t="s">
        <v>526</v>
      </c>
      <c r="D121" s="1" t="s">
        <v>53</v>
      </c>
      <c r="E121" s="44" t="s">
        <v>527</v>
      </c>
      <c r="F121" s="55">
        <v>0.4</v>
      </c>
      <c r="G121" s="5">
        <v>4.5821204978220003</v>
      </c>
      <c r="H121" s="5">
        <v>1.5343116978589999</v>
      </c>
      <c r="I121" s="5">
        <v>3.0478087999630001</v>
      </c>
      <c r="J121" s="5">
        <v>-10.314922461473024</v>
      </c>
      <c r="K121" s="5">
        <v>2.8192231399657754</v>
      </c>
      <c r="L121" s="92">
        <v>0.5</v>
      </c>
      <c r="M121" s="5">
        <v>0</v>
      </c>
      <c r="N121" s="5">
        <v>1.5343116978589999</v>
      </c>
      <c r="O121" s="5">
        <v>0</v>
      </c>
      <c r="P121" s="5">
        <v>0</v>
      </c>
      <c r="Q121" s="47">
        <v>0</v>
      </c>
      <c r="R121" s="5">
        <v>0</v>
      </c>
      <c r="S121" s="5">
        <v>3.0478087999630001</v>
      </c>
      <c r="T121" s="5">
        <v>0</v>
      </c>
      <c r="U121" s="5">
        <v>0</v>
      </c>
      <c r="V121" s="47">
        <v>0</v>
      </c>
      <c r="W121" s="5">
        <v>0</v>
      </c>
      <c r="X121" s="5">
        <v>4.5821204978220003</v>
      </c>
      <c r="Y121" s="5">
        <v>0</v>
      </c>
      <c r="Z121" s="5">
        <v>0</v>
      </c>
      <c r="AA121" s="47">
        <v>0</v>
      </c>
    </row>
    <row r="122" spans="1:27">
      <c r="A122" s="1" t="s">
        <v>528</v>
      </c>
      <c r="B122" s="1" t="s">
        <v>529</v>
      </c>
      <c r="C122" s="1" t="s">
        <v>530</v>
      </c>
      <c r="D122" s="1" t="s">
        <v>53</v>
      </c>
      <c r="E122" s="44" t="s">
        <v>531</v>
      </c>
      <c r="F122" s="55">
        <v>0.4</v>
      </c>
      <c r="G122" s="5">
        <v>1.716154522569</v>
      </c>
      <c r="H122" s="5">
        <v>0.41685023175500002</v>
      </c>
      <c r="I122" s="5">
        <v>1.299304290814</v>
      </c>
      <c r="J122" s="5">
        <v>-8.2583426492633922</v>
      </c>
      <c r="K122" s="5">
        <v>1.2018564690029501</v>
      </c>
      <c r="L122" s="92">
        <v>0.5</v>
      </c>
      <c r="M122" s="5">
        <v>0</v>
      </c>
      <c r="N122" s="5">
        <v>0.41685023175500002</v>
      </c>
      <c r="O122" s="5">
        <v>0</v>
      </c>
      <c r="P122" s="5">
        <v>0</v>
      </c>
      <c r="Q122" s="47">
        <v>0</v>
      </c>
      <c r="R122" s="5">
        <v>0</v>
      </c>
      <c r="S122" s="5">
        <v>1.299304290814</v>
      </c>
      <c r="T122" s="5">
        <v>0</v>
      </c>
      <c r="U122" s="5">
        <v>0</v>
      </c>
      <c r="V122" s="47">
        <v>0</v>
      </c>
      <c r="W122" s="5">
        <v>0</v>
      </c>
      <c r="X122" s="5">
        <v>1.716154522569</v>
      </c>
      <c r="Y122" s="5">
        <v>0</v>
      </c>
      <c r="Z122" s="5">
        <v>0</v>
      </c>
      <c r="AA122" s="47">
        <v>0</v>
      </c>
    </row>
    <row r="123" spans="1:27">
      <c r="A123" s="1" t="s">
        <v>532</v>
      </c>
      <c r="B123" s="1" t="s">
        <v>533</v>
      </c>
      <c r="C123" s="1" t="s">
        <v>534</v>
      </c>
      <c r="D123" s="1" t="s">
        <v>53</v>
      </c>
      <c r="E123" s="44" t="s">
        <v>535</v>
      </c>
      <c r="F123" s="55">
        <v>0.4</v>
      </c>
      <c r="G123" s="5">
        <v>4.6681290979500005</v>
      </c>
      <c r="H123" s="5">
        <v>1.6259500647410001</v>
      </c>
      <c r="I123" s="5">
        <v>3.042179033209</v>
      </c>
      <c r="J123" s="5">
        <v>-6.6244784698542087</v>
      </c>
      <c r="K123" s="5">
        <v>2.8140156057183252</v>
      </c>
      <c r="L123" s="92">
        <v>0.5</v>
      </c>
      <c r="M123" s="5">
        <v>0</v>
      </c>
      <c r="N123" s="5">
        <v>1.6259500647410001</v>
      </c>
      <c r="O123" s="5">
        <v>0</v>
      </c>
      <c r="P123" s="5">
        <v>0</v>
      </c>
      <c r="Q123" s="47">
        <v>0</v>
      </c>
      <c r="R123" s="5">
        <v>0</v>
      </c>
      <c r="S123" s="5">
        <v>3.042179033209</v>
      </c>
      <c r="T123" s="5">
        <v>0</v>
      </c>
      <c r="U123" s="5">
        <v>0</v>
      </c>
      <c r="V123" s="47">
        <v>0</v>
      </c>
      <c r="W123" s="5">
        <v>0</v>
      </c>
      <c r="X123" s="5">
        <v>4.6681290979500005</v>
      </c>
      <c r="Y123" s="5">
        <v>0</v>
      </c>
      <c r="Z123" s="5">
        <v>0</v>
      </c>
      <c r="AA123" s="47">
        <v>0</v>
      </c>
    </row>
    <row r="124" spans="1:27">
      <c r="A124" s="1" t="s">
        <v>536</v>
      </c>
      <c r="B124" s="1" t="s">
        <v>537</v>
      </c>
      <c r="C124" s="1" t="s">
        <v>538</v>
      </c>
      <c r="D124" s="1" t="s">
        <v>237</v>
      </c>
      <c r="E124" s="44" t="s">
        <v>539</v>
      </c>
      <c r="F124" s="55">
        <v>0.09</v>
      </c>
      <c r="G124" s="5">
        <v>279.59272865969996</v>
      </c>
      <c r="H124" s="5">
        <v>117.93817475188</v>
      </c>
      <c r="I124" s="5">
        <v>161.65455390781997</v>
      </c>
      <c r="J124" s="5">
        <v>118.60404931381463</v>
      </c>
      <c r="K124" s="5">
        <v>149.53046236473349</v>
      </c>
      <c r="L124" s="92">
        <v>0</v>
      </c>
      <c r="M124" s="5">
        <v>117.93817475188</v>
      </c>
      <c r="N124" s="5">
        <v>0</v>
      </c>
      <c r="O124" s="5">
        <v>0</v>
      </c>
      <c r="P124" s="5">
        <v>0</v>
      </c>
      <c r="Q124" s="47">
        <v>0</v>
      </c>
      <c r="R124" s="5">
        <v>161.65455390781997</v>
      </c>
      <c r="S124" s="5">
        <v>0</v>
      </c>
      <c r="T124" s="5">
        <v>0</v>
      </c>
      <c r="U124" s="5">
        <v>0</v>
      </c>
      <c r="V124" s="47">
        <v>0</v>
      </c>
      <c r="W124" s="5">
        <v>279.59272865969996</v>
      </c>
      <c r="X124" s="5">
        <v>0</v>
      </c>
      <c r="Y124" s="5">
        <v>0</v>
      </c>
      <c r="Z124" s="5">
        <v>0</v>
      </c>
      <c r="AA124" s="47">
        <v>0</v>
      </c>
    </row>
    <row r="125" spans="1:27">
      <c r="A125" s="1" t="s">
        <v>540</v>
      </c>
      <c r="B125" s="1" t="s">
        <v>541</v>
      </c>
      <c r="C125" s="1" t="s">
        <v>542</v>
      </c>
      <c r="D125" s="1" t="s">
        <v>79</v>
      </c>
      <c r="E125" s="44" t="s">
        <v>543</v>
      </c>
      <c r="F125" s="55">
        <v>0.01</v>
      </c>
      <c r="G125" s="5">
        <v>29.351722058269001</v>
      </c>
      <c r="H125" s="5">
        <v>14.233622478731</v>
      </c>
      <c r="I125" s="5">
        <v>15.118099579538001</v>
      </c>
      <c r="J125" s="5">
        <v>8.7626732072659106</v>
      </c>
      <c r="K125" s="5">
        <v>13.984242111072652</v>
      </c>
      <c r="L125" s="92">
        <v>0</v>
      </c>
      <c r="M125" s="5">
        <v>0</v>
      </c>
      <c r="N125" s="5">
        <v>0</v>
      </c>
      <c r="O125" s="5">
        <v>14.233622478731</v>
      </c>
      <c r="P125" s="5">
        <v>0</v>
      </c>
      <c r="Q125" s="47">
        <v>0</v>
      </c>
      <c r="R125" s="5">
        <v>0</v>
      </c>
      <c r="S125" s="5">
        <v>0</v>
      </c>
      <c r="T125" s="5">
        <v>15.118099579538001</v>
      </c>
      <c r="U125" s="5">
        <v>0</v>
      </c>
      <c r="V125" s="47">
        <v>0</v>
      </c>
      <c r="W125" s="5">
        <v>0</v>
      </c>
      <c r="X125" s="5">
        <v>0</v>
      </c>
      <c r="Y125" s="5">
        <v>29.351722058269001</v>
      </c>
      <c r="Z125" s="5">
        <v>0</v>
      </c>
      <c r="AA125" s="47">
        <v>0</v>
      </c>
    </row>
    <row r="126" spans="1:27">
      <c r="A126" s="1" t="s">
        <v>544</v>
      </c>
      <c r="B126" s="1" t="s">
        <v>545</v>
      </c>
      <c r="C126" s="1" t="s">
        <v>546</v>
      </c>
      <c r="D126" s="1" t="s">
        <v>53</v>
      </c>
      <c r="E126" s="44" t="s">
        <v>547</v>
      </c>
      <c r="F126" s="55">
        <v>0.4</v>
      </c>
      <c r="G126" s="5">
        <v>5.8022262119060004</v>
      </c>
      <c r="H126" s="5">
        <v>2.0224894870470003</v>
      </c>
      <c r="I126" s="5">
        <v>3.7797367248590001</v>
      </c>
      <c r="J126" s="5">
        <v>-26.590869841119286</v>
      </c>
      <c r="K126" s="5">
        <v>3.4962564704945751</v>
      </c>
      <c r="L126" s="92">
        <v>0.5</v>
      </c>
      <c r="M126" s="5">
        <v>0</v>
      </c>
      <c r="N126" s="5">
        <v>2.0224894870470003</v>
      </c>
      <c r="O126" s="5">
        <v>0</v>
      </c>
      <c r="P126" s="5">
        <v>0</v>
      </c>
      <c r="Q126" s="47">
        <v>0</v>
      </c>
      <c r="R126" s="5">
        <v>0</v>
      </c>
      <c r="S126" s="5">
        <v>3.7797367248590001</v>
      </c>
      <c r="T126" s="5">
        <v>0</v>
      </c>
      <c r="U126" s="5">
        <v>0</v>
      </c>
      <c r="V126" s="47">
        <v>0</v>
      </c>
      <c r="W126" s="5">
        <v>0</v>
      </c>
      <c r="X126" s="5">
        <v>5.8022262119060004</v>
      </c>
      <c r="Y126" s="5">
        <v>0</v>
      </c>
      <c r="Z126" s="5">
        <v>0</v>
      </c>
      <c r="AA126" s="47">
        <v>0</v>
      </c>
    </row>
    <row r="127" spans="1:27">
      <c r="A127" s="1" t="s">
        <v>548</v>
      </c>
      <c r="B127" s="1" t="s">
        <v>549</v>
      </c>
      <c r="C127" s="1" t="s">
        <v>550</v>
      </c>
      <c r="D127" s="1" t="s">
        <v>53</v>
      </c>
      <c r="E127" s="44" t="s">
        <v>551</v>
      </c>
      <c r="F127" s="55">
        <v>0.4</v>
      </c>
      <c r="G127" s="5">
        <v>2.5928593903849997</v>
      </c>
      <c r="H127" s="5">
        <v>0.82782603239499997</v>
      </c>
      <c r="I127" s="5">
        <v>1.7650333579899999</v>
      </c>
      <c r="J127" s="5">
        <v>-15.274735841303768</v>
      </c>
      <c r="K127" s="5">
        <v>1.63265585614075</v>
      </c>
      <c r="L127" s="92">
        <v>0.5</v>
      </c>
      <c r="M127" s="5">
        <v>0</v>
      </c>
      <c r="N127" s="5">
        <v>0.82782603239499997</v>
      </c>
      <c r="O127" s="5">
        <v>0</v>
      </c>
      <c r="P127" s="5">
        <v>0</v>
      </c>
      <c r="Q127" s="47">
        <v>0</v>
      </c>
      <c r="R127" s="5">
        <v>0</v>
      </c>
      <c r="S127" s="5">
        <v>1.7650333579899999</v>
      </c>
      <c r="T127" s="5">
        <v>0</v>
      </c>
      <c r="U127" s="5">
        <v>0</v>
      </c>
      <c r="V127" s="47">
        <v>0</v>
      </c>
      <c r="W127" s="5">
        <v>0</v>
      </c>
      <c r="X127" s="5">
        <v>2.5928593903849997</v>
      </c>
      <c r="Y127" s="5">
        <v>0</v>
      </c>
      <c r="Z127" s="5">
        <v>0</v>
      </c>
      <c r="AA127" s="47">
        <v>0</v>
      </c>
    </row>
    <row r="128" spans="1:27">
      <c r="A128" s="1" t="s">
        <v>552</v>
      </c>
      <c r="B128" s="1" t="s">
        <v>553</v>
      </c>
      <c r="C128" s="1" t="s">
        <v>554</v>
      </c>
      <c r="D128" s="1" t="s">
        <v>53</v>
      </c>
      <c r="E128" s="44" t="s">
        <v>555</v>
      </c>
      <c r="F128" s="55">
        <v>0.4</v>
      </c>
      <c r="G128" s="5">
        <v>5.0866281592650004</v>
      </c>
      <c r="H128" s="5">
        <v>1.6987311746420002</v>
      </c>
      <c r="I128" s="5">
        <v>3.387896984623</v>
      </c>
      <c r="J128" s="5">
        <v>-6.3895674092149166</v>
      </c>
      <c r="K128" s="5">
        <v>3.1338047107762752</v>
      </c>
      <c r="L128" s="92">
        <v>0.5</v>
      </c>
      <c r="M128" s="5">
        <v>0</v>
      </c>
      <c r="N128" s="5">
        <v>1.6987311746420002</v>
      </c>
      <c r="O128" s="5">
        <v>0</v>
      </c>
      <c r="P128" s="5">
        <v>0</v>
      </c>
      <c r="Q128" s="47">
        <v>0</v>
      </c>
      <c r="R128" s="5">
        <v>0</v>
      </c>
      <c r="S128" s="5">
        <v>3.387896984623</v>
      </c>
      <c r="T128" s="5">
        <v>0</v>
      </c>
      <c r="U128" s="5">
        <v>0</v>
      </c>
      <c r="V128" s="47">
        <v>0</v>
      </c>
      <c r="W128" s="5">
        <v>0</v>
      </c>
      <c r="X128" s="5">
        <v>5.0866281592650004</v>
      </c>
      <c r="Y128" s="5">
        <v>0</v>
      </c>
      <c r="Z128" s="5">
        <v>0</v>
      </c>
      <c r="AA128" s="47">
        <v>0</v>
      </c>
    </row>
    <row r="129" spans="1:27">
      <c r="A129" s="1" t="s">
        <v>1674</v>
      </c>
      <c r="B129" s="1" t="s">
        <v>1675</v>
      </c>
      <c r="C129" s="1" t="s">
        <v>1487</v>
      </c>
      <c r="D129" s="1" t="s">
        <v>53</v>
      </c>
      <c r="E129" s="44" t="s">
        <v>1676</v>
      </c>
      <c r="F129" s="55">
        <v>0.4</v>
      </c>
      <c r="G129" s="5">
        <v>2.8383348794870003</v>
      </c>
      <c r="H129" s="5">
        <v>1.0042151790280001</v>
      </c>
      <c r="I129" s="5">
        <v>1.834119700459</v>
      </c>
      <c r="J129" s="5">
        <v>-7.023477054608116</v>
      </c>
      <c r="K129" s="5">
        <v>1.6965607229245752</v>
      </c>
      <c r="L129" s="92">
        <v>0.5</v>
      </c>
      <c r="M129" s="5">
        <v>0</v>
      </c>
      <c r="N129" s="5">
        <v>1.0042151790280001</v>
      </c>
      <c r="O129" s="5">
        <v>0</v>
      </c>
      <c r="P129" s="5">
        <v>0</v>
      </c>
      <c r="Q129" s="47">
        <v>0</v>
      </c>
      <c r="R129" s="5">
        <v>0</v>
      </c>
      <c r="S129" s="5">
        <v>1.834119700459</v>
      </c>
      <c r="T129" s="5">
        <v>0</v>
      </c>
      <c r="U129" s="5">
        <v>0</v>
      </c>
      <c r="V129" s="47">
        <v>0</v>
      </c>
      <c r="W129" s="5">
        <v>0</v>
      </c>
      <c r="X129" s="5">
        <v>2.8383348794870003</v>
      </c>
      <c r="Y129" s="5">
        <v>0</v>
      </c>
      <c r="Z129" s="5">
        <v>0</v>
      </c>
      <c r="AA129" s="47">
        <v>0</v>
      </c>
    </row>
    <row r="130" spans="1:27">
      <c r="A130" s="1" t="s">
        <v>556</v>
      </c>
      <c r="B130" s="1" t="s">
        <v>557</v>
      </c>
      <c r="C130" s="1" t="s">
        <v>558</v>
      </c>
      <c r="D130" s="1" t="s">
        <v>53</v>
      </c>
      <c r="E130" s="44" t="s">
        <v>559</v>
      </c>
      <c r="F130" s="55">
        <v>0.4</v>
      </c>
      <c r="G130" s="5">
        <v>3.6195001308279995</v>
      </c>
      <c r="H130" s="5">
        <v>1.2471867768530001</v>
      </c>
      <c r="I130" s="5">
        <v>2.3723133539749997</v>
      </c>
      <c r="J130" s="5">
        <v>-2.3703730569336585</v>
      </c>
      <c r="K130" s="5">
        <v>2.1943898524268746</v>
      </c>
      <c r="L130" s="92">
        <v>0.49979499999999999</v>
      </c>
      <c r="M130" s="5">
        <v>0</v>
      </c>
      <c r="N130" s="5">
        <v>1.2471867768530001</v>
      </c>
      <c r="O130" s="5">
        <v>0</v>
      </c>
      <c r="P130" s="5">
        <v>0</v>
      </c>
      <c r="Q130" s="47">
        <v>0</v>
      </c>
      <c r="R130" s="5">
        <v>0</v>
      </c>
      <c r="S130" s="5">
        <v>2.3723133539749997</v>
      </c>
      <c r="T130" s="5">
        <v>0</v>
      </c>
      <c r="U130" s="5">
        <v>0</v>
      </c>
      <c r="V130" s="47">
        <v>0</v>
      </c>
      <c r="W130" s="5">
        <v>0</v>
      </c>
      <c r="X130" s="5">
        <v>3.6195001308279995</v>
      </c>
      <c r="Y130" s="5">
        <v>0</v>
      </c>
      <c r="Z130" s="5">
        <v>0</v>
      </c>
      <c r="AA130" s="47">
        <v>0</v>
      </c>
    </row>
    <row r="131" spans="1:27">
      <c r="A131" s="1" t="s">
        <v>560</v>
      </c>
      <c r="B131" s="1" t="s">
        <v>561</v>
      </c>
      <c r="C131" s="1" t="s">
        <v>562</v>
      </c>
      <c r="D131" s="1" t="s">
        <v>53</v>
      </c>
      <c r="E131" s="44" t="s">
        <v>563</v>
      </c>
      <c r="F131" s="55">
        <v>0.4</v>
      </c>
      <c r="G131" s="5">
        <v>2.631826440028</v>
      </c>
      <c r="H131" s="5">
        <v>0.86064816519199994</v>
      </c>
      <c r="I131" s="5">
        <v>1.7711782748360001</v>
      </c>
      <c r="J131" s="5">
        <v>-8.2469078235404663</v>
      </c>
      <c r="K131" s="5">
        <v>1.6383399042233002</v>
      </c>
      <c r="L131" s="92">
        <v>0.5</v>
      </c>
      <c r="M131" s="5">
        <v>0</v>
      </c>
      <c r="N131" s="5">
        <v>0.86064816519199994</v>
      </c>
      <c r="O131" s="5">
        <v>0</v>
      </c>
      <c r="P131" s="5">
        <v>0</v>
      </c>
      <c r="Q131" s="47">
        <v>0</v>
      </c>
      <c r="R131" s="5">
        <v>0</v>
      </c>
      <c r="S131" s="5">
        <v>1.7711782748360001</v>
      </c>
      <c r="T131" s="5">
        <v>0</v>
      </c>
      <c r="U131" s="5">
        <v>0</v>
      </c>
      <c r="V131" s="47">
        <v>0</v>
      </c>
      <c r="W131" s="5">
        <v>0</v>
      </c>
      <c r="X131" s="5">
        <v>2.631826440028</v>
      </c>
      <c r="Y131" s="5">
        <v>0</v>
      </c>
      <c r="Z131" s="5">
        <v>0</v>
      </c>
      <c r="AA131" s="47">
        <v>0</v>
      </c>
    </row>
    <row r="132" spans="1:27">
      <c r="A132" s="1" t="s">
        <v>564</v>
      </c>
      <c r="B132" s="1" t="s">
        <v>565</v>
      </c>
      <c r="C132" s="1" t="s">
        <v>566</v>
      </c>
      <c r="D132" s="1" t="s">
        <v>103</v>
      </c>
      <c r="E132" s="44" t="s">
        <v>567</v>
      </c>
      <c r="F132" s="55">
        <v>0.49</v>
      </c>
      <c r="G132" s="5">
        <v>90.767749363283997</v>
      </c>
      <c r="H132" s="5">
        <v>37.257601685349002</v>
      </c>
      <c r="I132" s="5">
        <v>53.510147677934995</v>
      </c>
      <c r="J132" s="5">
        <v>9.951393061138651</v>
      </c>
      <c r="K132" s="5">
        <v>49.496886602089873</v>
      </c>
      <c r="L132" s="92">
        <v>0</v>
      </c>
      <c r="M132" s="5">
        <v>33.386591883058998</v>
      </c>
      <c r="N132" s="5">
        <v>3.8710098022900001</v>
      </c>
      <c r="O132" s="5">
        <v>0</v>
      </c>
      <c r="P132" s="5">
        <v>0</v>
      </c>
      <c r="Q132" s="47">
        <v>0</v>
      </c>
      <c r="R132" s="5">
        <v>46.108314438038995</v>
      </c>
      <c r="S132" s="5">
        <v>7.4018332398960007</v>
      </c>
      <c r="T132" s="5">
        <v>0</v>
      </c>
      <c r="U132" s="5">
        <v>0</v>
      </c>
      <c r="V132" s="47">
        <v>0</v>
      </c>
      <c r="W132" s="5">
        <v>79.494906321098</v>
      </c>
      <c r="X132" s="5">
        <v>11.272843042186</v>
      </c>
      <c r="Y132" s="5">
        <v>0</v>
      </c>
      <c r="Z132" s="5">
        <v>0</v>
      </c>
      <c r="AA132" s="47">
        <v>0</v>
      </c>
    </row>
    <row r="133" spans="1:27">
      <c r="A133" s="1" t="s">
        <v>568</v>
      </c>
      <c r="B133" s="1" t="s">
        <v>569</v>
      </c>
      <c r="C133" s="1" t="s">
        <v>570</v>
      </c>
      <c r="D133" s="1" t="s">
        <v>53</v>
      </c>
      <c r="E133" s="44" t="s">
        <v>571</v>
      </c>
      <c r="F133" s="55">
        <v>0.4</v>
      </c>
      <c r="G133" s="5">
        <v>4.2312247261889997</v>
      </c>
      <c r="H133" s="5">
        <v>1.415714289771</v>
      </c>
      <c r="I133" s="5">
        <v>2.8155104364180001</v>
      </c>
      <c r="J133" s="5">
        <v>-5.5278660363002086</v>
      </c>
      <c r="K133" s="5">
        <v>2.6043471536866503</v>
      </c>
      <c r="L133" s="92">
        <v>0.5</v>
      </c>
      <c r="M133" s="5">
        <v>0</v>
      </c>
      <c r="N133" s="5">
        <v>1.415714289771</v>
      </c>
      <c r="O133" s="5">
        <v>0</v>
      </c>
      <c r="P133" s="5">
        <v>0</v>
      </c>
      <c r="Q133" s="47">
        <v>0</v>
      </c>
      <c r="R133" s="5">
        <v>0</v>
      </c>
      <c r="S133" s="5">
        <v>2.8155104364180001</v>
      </c>
      <c r="T133" s="5">
        <v>0</v>
      </c>
      <c r="U133" s="5">
        <v>0</v>
      </c>
      <c r="V133" s="47">
        <v>0</v>
      </c>
      <c r="W133" s="5">
        <v>0</v>
      </c>
      <c r="X133" s="5">
        <v>4.2312247261889997</v>
      </c>
      <c r="Y133" s="5">
        <v>0</v>
      </c>
      <c r="Z133" s="5">
        <v>0</v>
      </c>
      <c r="AA133" s="47">
        <v>0</v>
      </c>
    </row>
    <row r="134" spans="1:27">
      <c r="A134" s="1" t="s">
        <v>592</v>
      </c>
      <c r="B134" s="1" t="s">
        <v>593</v>
      </c>
      <c r="C134" s="1" t="s">
        <v>594</v>
      </c>
      <c r="D134" s="1" t="s">
        <v>46</v>
      </c>
      <c r="E134" s="44" t="s">
        <v>595</v>
      </c>
      <c r="F134" s="55">
        <v>0.2</v>
      </c>
      <c r="G134" s="5">
        <v>1156.5559663826079</v>
      </c>
      <c r="H134" s="5">
        <v>168.12009836088401</v>
      </c>
      <c r="I134" s="5">
        <v>988.43586802172399</v>
      </c>
      <c r="J134" s="5">
        <v>-358.61463976241237</v>
      </c>
      <c r="K134" s="5">
        <v>914.30317792009475</v>
      </c>
      <c r="L134" s="92">
        <v>0.26622200000000001</v>
      </c>
      <c r="M134" s="5">
        <v>0</v>
      </c>
      <c r="N134" s="5">
        <v>0</v>
      </c>
      <c r="O134" s="5">
        <v>113.141311841682</v>
      </c>
      <c r="P134" s="5">
        <v>25.392836011137998</v>
      </c>
      <c r="Q134" s="47">
        <v>29.585950508064002</v>
      </c>
      <c r="R134" s="5">
        <v>0</v>
      </c>
      <c r="S134" s="5">
        <v>0</v>
      </c>
      <c r="T134" s="5">
        <v>120.21292356925599</v>
      </c>
      <c r="U134" s="5">
        <v>861.30722747102106</v>
      </c>
      <c r="V134" s="47">
        <v>6.9157169814469999</v>
      </c>
      <c r="W134" s="5">
        <v>0</v>
      </c>
      <c r="X134" s="5">
        <v>0</v>
      </c>
      <c r="Y134" s="5">
        <v>233.35423541093797</v>
      </c>
      <c r="Z134" s="5">
        <v>886.70006348215907</v>
      </c>
      <c r="AA134" s="47">
        <v>36.501667489511</v>
      </c>
    </row>
    <row r="135" spans="1:27">
      <c r="A135" s="1" t="s">
        <v>572</v>
      </c>
      <c r="B135" s="1" t="s">
        <v>573</v>
      </c>
      <c r="C135" s="1" t="s">
        <v>574</v>
      </c>
      <c r="D135" s="1" t="s">
        <v>53</v>
      </c>
      <c r="E135" s="44" t="s">
        <v>575</v>
      </c>
      <c r="F135" s="55">
        <v>0.4</v>
      </c>
      <c r="G135" s="5">
        <v>5.2467804407620005</v>
      </c>
      <c r="H135" s="5">
        <v>1.8564628599290001</v>
      </c>
      <c r="I135" s="5">
        <v>3.3903175808329999</v>
      </c>
      <c r="J135" s="5">
        <v>-16.641366979567827</v>
      </c>
      <c r="K135" s="5">
        <v>3.1360437622705253</v>
      </c>
      <c r="L135" s="92">
        <v>0.5</v>
      </c>
      <c r="M135" s="5">
        <v>0</v>
      </c>
      <c r="N135" s="5">
        <v>1.8564628599290001</v>
      </c>
      <c r="O135" s="5">
        <v>0</v>
      </c>
      <c r="P135" s="5">
        <v>0</v>
      </c>
      <c r="Q135" s="47">
        <v>0</v>
      </c>
      <c r="R135" s="5">
        <v>0</v>
      </c>
      <c r="S135" s="5">
        <v>3.3903175808329999</v>
      </c>
      <c r="T135" s="5">
        <v>0</v>
      </c>
      <c r="U135" s="5">
        <v>0</v>
      </c>
      <c r="V135" s="47">
        <v>0</v>
      </c>
      <c r="W135" s="5">
        <v>0</v>
      </c>
      <c r="X135" s="5">
        <v>5.2467804407620005</v>
      </c>
      <c r="Y135" s="5">
        <v>0</v>
      </c>
      <c r="Z135" s="5">
        <v>0</v>
      </c>
      <c r="AA135" s="47">
        <v>0</v>
      </c>
    </row>
    <row r="136" spans="1:27">
      <c r="A136" s="1" t="s">
        <v>576</v>
      </c>
      <c r="B136" s="1" t="s">
        <v>577</v>
      </c>
      <c r="C136" s="1" t="s">
        <v>578</v>
      </c>
      <c r="D136" s="1" t="s">
        <v>391</v>
      </c>
      <c r="E136" s="44" t="s">
        <v>579</v>
      </c>
      <c r="F136" s="55">
        <v>0.1</v>
      </c>
      <c r="G136" s="5">
        <v>119.248079012704</v>
      </c>
      <c r="H136" s="5">
        <v>49.905403869552003</v>
      </c>
      <c r="I136" s="5">
        <v>69.342675143151993</v>
      </c>
      <c r="J136" s="5">
        <v>48.710963880784973</v>
      </c>
      <c r="K136" s="5">
        <v>64.141974507415597</v>
      </c>
      <c r="L136" s="92">
        <v>0</v>
      </c>
      <c r="M136" s="5">
        <v>46.454277913285999</v>
      </c>
      <c r="N136" s="5">
        <v>0</v>
      </c>
      <c r="O136" s="5">
        <v>3.4511259562659999</v>
      </c>
      <c r="P136" s="5">
        <v>0</v>
      </c>
      <c r="Q136" s="47">
        <v>0</v>
      </c>
      <c r="R136" s="5">
        <v>65.676454953438991</v>
      </c>
      <c r="S136" s="5">
        <v>0</v>
      </c>
      <c r="T136" s="5">
        <v>3.666220189713</v>
      </c>
      <c r="U136" s="5">
        <v>0</v>
      </c>
      <c r="V136" s="47">
        <v>0</v>
      </c>
      <c r="W136" s="5">
        <v>112.130732866725</v>
      </c>
      <c r="X136" s="5">
        <v>0</v>
      </c>
      <c r="Y136" s="5">
        <v>7.1173461459789999</v>
      </c>
      <c r="Z136" s="5">
        <v>0</v>
      </c>
      <c r="AA136" s="47">
        <v>0</v>
      </c>
    </row>
    <row r="137" spans="1:27">
      <c r="A137" s="1" t="s">
        <v>580</v>
      </c>
      <c r="B137" s="1" t="s">
        <v>581</v>
      </c>
      <c r="C137" s="1" t="s">
        <v>582</v>
      </c>
      <c r="D137" s="1" t="s">
        <v>53</v>
      </c>
      <c r="E137" s="44" t="s">
        <v>583</v>
      </c>
      <c r="F137" s="55">
        <v>0.4</v>
      </c>
      <c r="G137" s="5">
        <v>3.4683593819620002</v>
      </c>
      <c r="H137" s="5">
        <v>1.175888577454</v>
      </c>
      <c r="I137" s="5">
        <v>2.292470804508</v>
      </c>
      <c r="J137" s="5">
        <v>-3.5207643022877417</v>
      </c>
      <c r="K137" s="5">
        <v>2.1205354941698999</v>
      </c>
      <c r="L137" s="92">
        <v>0.5</v>
      </c>
      <c r="M137" s="5">
        <v>0</v>
      </c>
      <c r="N137" s="5">
        <v>1.175888577454</v>
      </c>
      <c r="O137" s="5">
        <v>0</v>
      </c>
      <c r="P137" s="5">
        <v>0</v>
      </c>
      <c r="Q137" s="47">
        <v>0</v>
      </c>
      <c r="R137" s="5">
        <v>0</v>
      </c>
      <c r="S137" s="5">
        <v>2.292470804508</v>
      </c>
      <c r="T137" s="5">
        <v>0</v>
      </c>
      <c r="U137" s="5">
        <v>0</v>
      </c>
      <c r="V137" s="47">
        <v>0</v>
      </c>
      <c r="W137" s="5">
        <v>0</v>
      </c>
      <c r="X137" s="5">
        <v>3.4683593819620002</v>
      </c>
      <c r="Y137" s="5">
        <v>0</v>
      </c>
      <c r="Z137" s="5">
        <v>0</v>
      </c>
      <c r="AA137" s="47">
        <v>0</v>
      </c>
    </row>
    <row r="138" spans="1:27">
      <c r="A138" s="1" t="s">
        <v>584</v>
      </c>
      <c r="B138" s="1" t="s">
        <v>585</v>
      </c>
      <c r="C138" s="1" t="s">
        <v>586</v>
      </c>
      <c r="D138" s="1" t="s">
        <v>53</v>
      </c>
      <c r="E138" s="44" t="s">
        <v>587</v>
      </c>
      <c r="F138" s="55">
        <v>0.4</v>
      </c>
      <c r="G138" s="5">
        <v>3.9391180439310003</v>
      </c>
      <c r="H138" s="5">
        <v>1.2257712102010001</v>
      </c>
      <c r="I138" s="5">
        <v>2.7133468337300002</v>
      </c>
      <c r="J138" s="5">
        <v>-6.4524626810952919</v>
      </c>
      <c r="K138" s="5">
        <v>2.5098458212002503</v>
      </c>
      <c r="L138" s="92">
        <v>0.5</v>
      </c>
      <c r="M138" s="5">
        <v>0</v>
      </c>
      <c r="N138" s="5">
        <v>1.2257712102010001</v>
      </c>
      <c r="O138" s="5">
        <v>0</v>
      </c>
      <c r="P138" s="5">
        <v>0</v>
      </c>
      <c r="Q138" s="47">
        <v>0</v>
      </c>
      <c r="R138" s="5">
        <v>0</v>
      </c>
      <c r="S138" s="5">
        <v>2.7133468337300002</v>
      </c>
      <c r="T138" s="5">
        <v>0</v>
      </c>
      <c r="U138" s="5">
        <v>0</v>
      </c>
      <c r="V138" s="47">
        <v>0</v>
      </c>
      <c r="W138" s="5">
        <v>0</v>
      </c>
      <c r="X138" s="5">
        <v>3.9391180439310003</v>
      </c>
      <c r="Y138" s="5">
        <v>0</v>
      </c>
      <c r="Z138" s="5">
        <v>0</v>
      </c>
      <c r="AA138" s="47">
        <v>0</v>
      </c>
    </row>
    <row r="139" spans="1:27">
      <c r="A139" s="1" t="s">
        <v>588</v>
      </c>
      <c r="B139" s="1" t="s">
        <v>589</v>
      </c>
      <c r="C139" s="1" t="s">
        <v>590</v>
      </c>
      <c r="D139" s="1" t="s">
        <v>53</v>
      </c>
      <c r="E139" s="44" t="s">
        <v>591</v>
      </c>
      <c r="F139" s="55">
        <v>0.4</v>
      </c>
      <c r="G139" s="5">
        <v>7.2545947316620003</v>
      </c>
      <c r="H139" s="5">
        <v>3.7396674825260003</v>
      </c>
      <c r="I139" s="5">
        <v>3.514927249136</v>
      </c>
      <c r="J139" s="5">
        <v>-8.7291584976638141</v>
      </c>
      <c r="K139" s="5">
        <v>3.2513077054508002</v>
      </c>
      <c r="L139" s="92">
        <v>0.5</v>
      </c>
      <c r="M139" s="5">
        <v>0</v>
      </c>
      <c r="N139" s="5">
        <v>3.7396674825260003</v>
      </c>
      <c r="O139" s="5">
        <v>0</v>
      </c>
      <c r="P139" s="5">
        <v>0</v>
      </c>
      <c r="Q139" s="47">
        <v>0</v>
      </c>
      <c r="R139" s="5">
        <v>0</v>
      </c>
      <c r="S139" s="5">
        <v>3.514927249136</v>
      </c>
      <c r="T139" s="5">
        <v>0</v>
      </c>
      <c r="U139" s="5">
        <v>0</v>
      </c>
      <c r="V139" s="47">
        <v>0</v>
      </c>
      <c r="W139" s="5">
        <v>0</v>
      </c>
      <c r="X139" s="5">
        <v>7.2545947316620003</v>
      </c>
      <c r="Y139" s="5">
        <v>0</v>
      </c>
      <c r="Z139" s="5">
        <v>0</v>
      </c>
      <c r="AA139" s="47">
        <v>0</v>
      </c>
    </row>
    <row r="140" spans="1:27">
      <c r="A140" s="1" t="s">
        <v>1677</v>
      </c>
      <c r="B140" s="1" t="s">
        <v>1678</v>
      </c>
      <c r="C140" s="1" t="s">
        <v>1679</v>
      </c>
      <c r="D140" s="1" t="s">
        <v>866</v>
      </c>
      <c r="E140" s="44" t="s">
        <v>1680</v>
      </c>
      <c r="F140" s="55">
        <v>0.01</v>
      </c>
      <c r="G140" s="5">
        <v>56.475758999789996</v>
      </c>
      <c r="H140" s="5">
        <v>27.156423513413998</v>
      </c>
      <c r="I140" s="5">
        <v>29.319335486375998</v>
      </c>
      <c r="J140" s="5">
        <v>18.826917309379755</v>
      </c>
      <c r="K140" s="5">
        <v>27.1203853248978</v>
      </c>
      <c r="L140" s="92">
        <v>0</v>
      </c>
      <c r="M140" s="5">
        <v>0</v>
      </c>
      <c r="N140" s="5">
        <v>0</v>
      </c>
      <c r="O140" s="5">
        <v>27.156423513413998</v>
      </c>
      <c r="P140" s="5">
        <v>0</v>
      </c>
      <c r="Q140" s="47">
        <v>0</v>
      </c>
      <c r="R140" s="5">
        <v>0</v>
      </c>
      <c r="S140" s="5">
        <v>0</v>
      </c>
      <c r="T140" s="5">
        <v>29.319335486375998</v>
      </c>
      <c r="U140" s="5">
        <v>0</v>
      </c>
      <c r="V140" s="47">
        <v>0</v>
      </c>
      <c r="W140" s="5">
        <v>0</v>
      </c>
      <c r="X140" s="5">
        <v>0</v>
      </c>
      <c r="Y140" s="5">
        <v>56.475758999789996</v>
      </c>
      <c r="Z140" s="5">
        <v>0</v>
      </c>
      <c r="AA140" s="47">
        <v>0</v>
      </c>
    </row>
    <row r="141" spans="1:27">
      <c r="A141" s="1" t="s">
        <v>596</v>
      </c>
      <c r="B141" s="1" t="s">
        <v>597</v>
      </c>
      <c r="C141" s="1" t="s">
        <v>598</v>
      </c>
      <c r="D141" s="1" t="s">
        <v>270</v>
      </c>
      <c r="E141" s="44" t="s">
        <v>599</v>
      </c>
      <c r="F141" s="55">
        <v>0.3</v>
      </c>
      <c r="G141" s="5">
        <v>129.52732829635499</v>
      </c>
      <c r="H141" s="5">
        <v>53.121671035572007</v>
      </c>
      <c r="I141" s="5">
        <v>76.405657260783002</v>
      </c>
      <c r="J141" s="5">
        <v>57.738332930388829</v>
      </c>
      <c r="K141" s="5">
        <v>70.675232966224286</v>
      </c>
      <c r="L141" s="92">
        <v>0</v>
      </c>
      <c r="M141" s="5">
        <v>45.454727190713001</v>
      </c>
      <c r="N141" s="5">
        <v>7.6669438448590004</v>
      </c>
      <c r="O141" s="5">
        <v>0</v>
      </c>
      <c r="P141" s="5">
        <v>0</v>
      </c>
      <c r="Q141" s="47">
        <v>0</v>
      </c>
      <c r="R141" s="5">
        <v>62.740597480668001</v>
      </c>
      <c r="S141" s="5">
        <v>13.665059780115001</v>
      </c>
      <c r="T141" s="5">
        <v>0</v>
      </c>
      <c r="U141" s="5">
        <v>0</v>
      </c>
      <c r="V141" s="47">
        <v>0</v>
      </c>
      <c r="W141" s="5">
        <v>108.195324671381</v>
      </c>
      <c r="X141" s="5">
        <v>21.332003624974</v>
      </c>
      <c r="Y141" s="5">
        <v>0</v>
      </c>
      <c r="Z141" s="5">
        <v>0</v>
      </c>
      <c r="AA141" s="47">
        <v>0</v>
      </c>
    </row>
    <row r="142" spans="1:27">
      <c r="A142" s="1" t="s">
        <v>600</v>
      </c>
      <c r="B142" s="1" t="s">
        <v>601</v>
      </c>
      <c r="C142" s="1" t="s">
        <v>602</v>
      </c>
      <c r="D142" s="1" t="s">
        <v>53</v>
      </c>
      <c r="E142" s="44" t="s">
        <v>603</v>
      </c>
      <c r="F142" s="55">
        <v>0.4</v>
      </c>
      <c r="G142" s="5">
        <v>3.7768897597910001</v>
      </c>
      <c r="H142" s="5">
        <v>1.09674900619</v>
      </c>
      <c r="I142" s="5">
        <v>2.680140753601</v>
      </c>
      <c r="J142" s="5">
        <v>-28.293585421671626</v>
      </c>
      <c r="K142" s="5">
        <v>2.479130197080925</v>
      </c>
      <c r="L142" s="92">
        <v>0.5</v>
      </c>
      <c r="M142" s="5">
        <v>0</v>
      </c>
      <c r="N142" s="5">
        <v>1.09674900619</v>
      </c>
      <c r="O142" s="5">
        <v>0</v>
      </c>
      <c r="P142" s="5">
        <v>0</v>
      </c>
      <c r="Q142" s="47">
        <v>0</v>
      </c>
      <c r="R142" s="5">
        <v>0</v>
      </c>
      <c r="S142" s="5">
        <v>2.680140753601</v>
      </c>
      <c r="T142" s="5">
        <v>0</v>
      </c>
      <c r="U142" s="5">
        <v>0</v>
      </c>
      <c r="V142" s="47">
        <v>0</v>
      </c>
      <c r="W142" s="5">
        <v>0</v>
      </c>
      <c r="X142" s="5">
        <v>3.7768897597910001</v>
      </c>
      <c r="Y142" s="5">
        <v>0</v>
      </c>
      <c r="Z142" s="5">
        <v>0</v>
      </c>
      <c r="AA142" s="47">
        <v>0</v>
      </c>
    </row>
    <row r="143" spans="1:27">
      <c r="A143" s="1" t="s">
        <v>604</v>
      </c>
      <c r="B143" s="1" t="s">
        <v>605</v>
      </c>
      <c r="C143" s="1" t="s">
        <v>606</v>
      </c>
      <c r="D143" s="1" t="s">
        <v>270</v>
      </c>
      <c r="E143" s="44" t="s">
        <v>607</v>
      </c>
      <c r="F143" s="55">
        <v>0.3</v>
      </c>
      <c r="G143" s="5">
        <v>170.75900987035601</v>
      </c>
      <c r="H143" s="5">
        <v>69.140457949137996</v>
      </c>
      <c r="I143" s="5">
        <v>101.618551921218</v>
      </c>
      <c r="J143" s="5">
        <v>75.147852606252528</v>
      </c>
      <c r="K143" s="5">
        <v>93.997160527126653</v>
      </c>
      <c r="L143" s="92">
        <v>0</v>
      </c>
      <c r="M143" s="5">
        <v>55.515723135439998</v>
      </c>
      <c r="N143" s="5">
        <v>13.624734813698</v>
      </c>
      <c r="O143" s="5">
        <v>0</v>
      </c>
      <c r="P143" s="5">
        <v>0</v>
      </c>
      <c r="Q143" s="47">
        <v>0</v>
      </c>
      <c r="R143" s="5">
        <v>77.981471878788994</v>
      </c>
      <c r="S143" s="5">
        <v>23.637080042429002</v>
      </c>
      <c r="T143" s="5">
        <v>0</v>
      </c>
      <c r="U143" s="5">
        <v>0</v>
      </c>
      <c r="V143" s="47">
        <v>0</v>
      </c>
      <c r="W143" s="5">
        <v>133.49719501422899</v>
      </c>
      <c r="X143" s="5">
        <v>37.261814856127003</v>
      </c>
      <c r="Y143" s="5">
        <v>0</v>
      </c>
      <c r="Z143" s="5">
        <v>0</v>
      </c>
      <c r="AA143" s="47">
        <v>0</v>
      </c>
    </row>
    <row r="144" spans="1:27">
      <c r="A144" s="1" t="s">
        <v>608</v>
      </c>
      <c r="B144" s="1" t="s">
        <v>609</v>
      </c>
      <c r="C144" s="1" t="s">
        <v>610</v>
      </c>
      <c r="D144" s="1" t="s">
        <v>124</v>
      </c>
      <c r="E144" s="44" t="s">
        <v>612</v>
      </c>
      <c r="F144" s="55">
        <v>0.49</v>
      </c>
      <c r="G144" s="5">
        <v>55.292191519767002</v>
      </c>
      <c r="H144" s="5">
        <v>22.250579822232002</v>
      </c>
      <c r="I144" s="5">
        <v>33.041611697535004</v>
      </c>
      <c r="J144" s="5">
        <v>7.5111558032907908</v>
      </c>
      <c r="K144" s="5">
        <v>30.563490820219879</v>
      </c>
      <c r="L144" s="92">
        <v>0</v>
      </c>
      <c r="M144" s="5">
        <v>20.085002003694001</v>
      </c>
      <c r="N144" s="5">
        <v>2.1655778185379999</v>
      </c>
      <c r="O144" s="5">
        <v>0</v>
      </c>
      <c r="P144" s="5">
        <v>0</v>
      </c>
      <c r="Q144" s="47">
        <v>0</v>
      </c>
      <c r="R144" s="5">
        <v>28.737925269981002</v>
      </c>
      <c r="S144" s="5">
        <v>4.3036864275540001</v>
      </c>
      <c r="T144" s="5">
        <v>0</v>
      </c>
      <c r="U144" s="5">
        <v>0</v>
      </c>
      <c r="V144" s="47">
        <v>0</v>
      </c>
      <c r="W144" s="5">
        <v>48.822927273675006</v>
      </c>
      <c r="X144" s="5">
        <v>6.469264246092</v>
      </c>
      <c r="Y144" s="5">
        <v>0</v>
      </c>
      <c r="Z144" s="5">
        <v>0</v>
      </c>
      <c r="AA144" s="47">
        <v>0</v>
      </c>
    </row>
    <row r="145" spans="1:27">
      <c r="A145" s="1" t="s">
        <v>613</v>
      </c>
      <c r="B145" s="1" t="s">
        <v>614</v>
      </c>
      <c r="C145" s="1" t="s">
        <v>615</v>
      </c>
      <c r="D145" s="1" t="s">
        <v>53</v>
      </c>
      <c r="E145" s="44" t="s">
        <v>616</v>
      </c>
      <c r="F145" s="55">
        <v>0.4</v>
      </c>
      <c r="G145" s="5">
        <v>2.9313048890109998</v>
      </c>
      <c r="H145" s="5">
        <v>1.0207478960859999</v>
      </c>
      <c r="I145" s="5">
        <v>1.9105569929249999</v>
      </c>
      <c r="J145" s="5">
        <v>-8.9349839428700601</v>
      </c>
      <c r="K145" s="5">
        <v>1.767265218455625</v>
      </c>
      <c r="L145" s="92">
        <v>0.5</v>
      </c>
      <c r="M145" s="5">
        <v>0</v>
      </c>
      <c r="N145" s="5">
        <v>1.0207478960859999</v>
      </c>
      <c r="O145" s="5">
        <v>0</v>
      </c>
      <c r="P145" s="5">
        <v>0</v>
      </c>
      <c r="Q145" s="47">
        <v>0</v>
      </c>
      <c r="R145" s="5">
        <v>0</v>
      </c>
      <c r="S145" s="5">
        <v>1.9105569929249999</v>
      </c>
      <c r="T145" s="5">
        <v>0</v>
      </c>
      <c r="U145" s="5">
        <v>0</v>
      </c>
      <c r="V145" s="47">
        <v>0</v>
      </c>
      <c r="W145" s="5">
        <v>0</v>
      </c>
      <c r="X145" s="5">
        <v>2.9313048890109998</v>
      </c>
      <c r="Y145" s="5">
        <v>0</v>
      </c>
      <c r="Z145" s="5">
        <v>0</v>
      </c>
      <c r="AA145" s="47">
        <v>0</v>
      </c>
    </row>
    <row r="146" spans="1:27">
      <c r="A146" s="1" t="s">
        <v>617</v>
      </c>
      <c r="B146" s="1" t="s">
        <v>618</v>
      </c>
      <c r="C146" s="1" t="s">
        <v>619</v>
      </c>
      <c r="D146" s="1" t="s">
        <v>270</v>
      </c>
      <c r="E146" s="44" t="s">
        <v>620</v>
      </c>
      <c r="F146" s="55">
        <v>0.3</v>
      </c>
      <c r="G146" s="5">
        <v>95.062281545187005</v>
      </c>
      <c r="H146" s="5">
        <v>38.452810995483006</v>
      </c>
      <c r="I146" s="5">
        <v>56.609470549704</v>
      </c>
      <c r="J146" s="5">
        <v>-2.9614846685604586</v>
      </c>
      <c r="K146" s="5">
        <v>52.363760258476205</v>
      </c>
      <c r="L146" s="92">
        <v>4.9714000000000001E-2</v>
      </c>
      <c r="M146" s="5">
        <v>27.696073688790001</v>
      </c>
      <c r="N146" s="5">
        <v>10.756737306693001</v>
      </c>
      <c r="O146" s="5">
        <v>0</v>
      </c>
      <c r="P146" s="5">
        <v>0</v>
      </c>
      <c r="Q146" s="47">
        <v>0</v>
      </c>
      <c r="R146" s="5">
        <v>37.865898028415998</v>
      </c>
      <c r="S146" s="5">
        <v>18.743572521288002</v>
      </c>
      <c r="T146" s="5">
        <v>0</v>
      </c>
      <c r="U146" s="5">
        <v>0</v>
      </c>
      <c r="V146" s="47">
        <v>0</v>
      </c>
      <c r="W146" s="5">
        <v>65.561971717206006</v>
      </c>
      <c r="X146" s="5">
        <v>29.500309827981003</v>
      </c>
      <c r="Y146" s="5">
        <v>0</v>
      </c>
      <c r="Z146" s="5">
        <v>0</v>
      </c>
      <c r="AA146" s="47">
        <v>0</v>
      </c>
    </row>
    <row r="147" spans="1:27">
      <c r="A147" s="1" t="s">
        <v>621</v>
      </c>
      <c r="B147" s="1" t="s">
        <v>622</v>
      </c>
      <c r="C147" s="1" t="s">
        <v>623</v>
      </c>
      <c r="D147" s="1" t="s">
        <v>237</v>
      </c>
      <c r="E147" s="44" t="s">
        <v>624</v>
      </c>
      <c r="F147" s="55">
        <v>0.09</v>
      </c>
      <c r="G147" s="5">
        <v>190.81843090398701</v>
      </c>
      <c r="H147" s="5">
        <v>80.764214714432995</v>
      </c>
      <c r="I147" s="5">
        <v>110.05421618955401</v>
      </c>
      <c r="J147" s="5">
        <v>66.220400016653471</v>
      </c>
      <c r="K147" s="5">
        <v>101.80014997533746</v>
      </c>
      <c r="L147" s="92">
        <v>0</v>
      </c>
      <c r="M147" s="5">
        <v>80.764214714432995</v>
      </c>
      <c r="N147" s="5">
        <v>0</v>
      </c>
      <c r="O147" s="5">
        <v>0</v>
      </c>
      <c r="P147" s="5">
        <v>0</v>
      </c>
      <c r="Q147" s="47">
        <v>0</v>
      </c>
      <c r="R147" s="5">
        <v>110.05421618955401</v>
      </c>
      <c r="S147" s="5">
        <v>0</v>
      </c>
      <c r="T147" s="5">
        <v>0</v>
      </c>
      <c r="U147" s="5">
        <v>0</v>
      </c>
      <c r="V147" s="47">
        <v>0</v>
      </c>
      <c r="W147" s="5">
        <v>190.81843090398701</v>
      </c>
      <c r="X147" s="5">
        <v>0</v>
      </c>
      <c r="Y147" s="5">
        <v>0</v>
      </c>
      <c r="Z147" s="5">
        <v>0</v>
      </c>
      <c r="AA147" s="47">
        <v>0</v>
      </c>
    </row>
    <row r="148" spans="1:27">
      <c r="A148" s="1" t="s">
        <v>625</v>
      </c>
      <c r="B148" s="1" t="s">
        <v>626</v>
      </c>
      <c r="C148" s="1" t="s">
        <v>627</v>
      </c>
      <c r="D148" s="1" t="s">
        <v>79</v>
      </c>
      <c r="E148" s="44" t="s">
        <v>628</v>
      </c>
      <c r="F148" s="55">
        <v>0.01</v>
      </c>
      <c r="G148" s="5">
        <v>25.85753983144</v>
      </c>
      <c r="H148" s="5">
        <v>12.525961517015</v>
      </c>
      <c r="I148" s="5">
        <v>13.331578314425</v>
      </c>
      <c r="J148" s="5">
        <v>6.6460588956385243</v>
      </c>
      <c r="K148" s="5">
        <v>12.331709940843126</v>
      </c>
      <c r="L148" s="92">
        <v>0</v>
      </c>
      <c r="M148" s="5">
        <v>0</v>
      </c>
      <c r="N148" s="5">
        <v>0</v>
      </c>
      <c r="O148" s="5">
        <v>12.525961517015</v>
      </c>
      <c r="P148" s="5">
        <v>0</v>
      </c>
      <c r="Q148" s="47">
        <v>0</v>
      </c>
      <c r="R148" s="5">
        <v>0</v>
      </c>
      <c r="S148" s="5">
        <v>0</v>
      </c>
      <c r="T148" s="5">
        <v>13.331578314425</v>
      </c>
      <c r="U148" s="5">
        <v>0</v>
      </c>
      <c r="V148" s="47">
        <v>0</v>
      </c>
      <c r="W148" s="5">
        <v>0</v>
      </c>
      <c r="X148" s="5">
        <v>0</v>
      </c>
      <c r="Y148" s="5">
        <v>25.85753983144</v>
      </c>
      <c r="Z148" s="5">
        <v>0</v>
      </c>
      <c r="AA148" s="47">
        <v>0</v>
      </c>
    </row>
    <row r="149" spans="1:27">
      <c r="A149" s="1" t="s">
        <v>629</v>
      </c>
      <c r="B149" s="1" t="s">
        <v>630</v>
      </c>
      <c r="C149" s="1" t="s">
        <v>631</v>
      </c>
      <c r="D149" s="1" t="s">
        <v>53</v>
      </c>
      <c r="E149" s="44" t="s">
        <v>632</v>
      </c>
      <c r="F149" s="55">
        <v>0.4</v>
      </c>
      <c r="G149" s="5">
        <v>2.4056680869829998</v>
      </c>
      <c r="H149" s="5">
        <v>0.785267795697</v>
      </c>
      <c r="I149" s="5">
        <v>1.620400291286</v>
      </c>
      <c r="J149" s="5">
        <v>-12.013323536614857</v>
      </c>
      <c r="K149" s="5">
        <v>1.4988702694395502</v>
      </c>
      <c r="L149" s="92">
        <v>0.5</v>
      </c>
      <c r="M149" s="5">
        <v>0</v>
      </c>
      <c r="N149" s="5">
        <v>0.785267795697</v>
      </c>
      <c r="O149" s="5">
        <v>0</v>
      </c>
      <c r="P149" s="5">
        <v>0</v>
      </c>
      <c r="Q149" s="47">
        <v>0</v>
      </c>
      <c r="R149" s="5">
        <v>0</v>
      </c>
      <c r="S149" s="5">
        <v>1.620400291286</v>
      </c>
      <c r="T149" s="5">
        <v>0</v>
      </c>
      <c r="U149" s="5">
        <v>0</v>
      </c>
      <c r="V149" s="47">
        <v>0</v>
      </c>
      <c r="W149" s="5">
        <v>0</v>
      </c>
      <c r="X149" s="5">
        <v>2.4056680869829998</v>
      </c>
      <c r="Y149" s="5">
        <v>0</v>
      </c>
      <c r="Z149" s="5">
        <v>0</v>
      </c>
      <c r="AA149" s="47">
        <v>0</v>
      </c>
    </row>
    <row r="150" spans="1:27">
      <c r="A150" s="1" t="s">
        <v>633</v>
      </c>
      <c r="B150" s="1" t="s">
        <v>634</v>
      </c>
      <c r="C150" s="1" t="s">
        <v>635</v>
      </c>
      <c r="D150" s="1" t="s">
        <v>93</v>
      </c>
      <c r="E150" s="44" t="s">
        <v>636</v>
      </c>
      <c r="F150" s="55">
        <v>0.3</v>
      </c>
      <c r="G150" s="5">
        <v>126.02357012641099</v>
      </c>
      <c r="H150" s="5">
        <v>50.988373449686001</v>
      </c>
      <c r="I150" s="5">
        <v>75.035196676724993</v>
      </c>
      <c r="J150" s="5">
        <v>55.21971106993486</v>
      </c>
      <c r="K150" s="5">
        <v>69.407556925970624</v>
      </c>
      <c r="L150" s="92">
        <v>0</v>
      </c>
      <c r="M150" s="5">
        <v>41.909492336687002</v>
      </c>
      <c r="N150" s="5">
        <v>9.0788811129989995</v>
      </c>
      <c r="O150" s="5">
        <v>0</v>
      </c>
      <c r="P150" s="5">
        <v>0</v>
      </c>
      <c r="Q150" s="47">
        <v>0</v>
      </c>
      <c r="R150" s="5">
        <v>58.793879548456999</v>
      </c>
      <c r="S150" s="5">
        <v>16.241317128268001</v>
      </c>
      <c r="T150" s="5">
        <v>0</v>
      </c>
      <c r="U150" s="5">
        <v>0</v>
      </c>
      <c r="V150" s="47">
        <v>0</v>
      </c>
      <c r="W150" s="5">
        <v>100.70337188514401</v>
      </c>
      <c r="X150" s="5">
        <v>25.320198241267001</v>
      </c>
      <c r="Y150" s="5">
        <v>0</v>
      </c>
      <c r="Z150" s="5">
        <v>0</v>
      </c>
      <c r="AA150" s="47">
        <v>0</v>
      </c>
    </row>
    <row r="151" spans="1:27">
      <c r="A151" s="1" t="s">
        <v>637</v>
      </c>
      <c r="B151" s="1" t="s">
        <v>638</v>
      </c>
      <c r="C151" s="1" t="s">
        <v>639</v>
      </c>
      <c r="D151" s="1" t="s">
        <v>53</v>
      </c>
      <c r="E151" s="44" t="s">
        <v>640</v>
      </c>
      <c r="F151" s="55">
        <v>0.4</v>
      </c>
      <c r="G151" s="5">
        <v>4.1429780281620001</v>
      </c>
      <c r="H151" s="5">
        <v>1.2892663676039999</v>
      </c>
      <c r="I151" s="5">
        <v>2.8537116605580004</v>
      </c>
      <c r="J151" s="5">
        <v>-15.849312070148518</v>
      </c>
      <c r="K151" s="5">
        <v>2.6396832860161505</v>
      </c>
      <c r="L151" s="92">
        <v>0.5</v>
      </c>
      <c r="M151" s="5">
        <v>0</v>
      </c>
      <c r="N151" s="5">
        <v>1.2892663676039999</v>
      </c>
      <c r="O151" s="5">
        <v>0</v>
      </c>
      <c r="P151" s="5">
        <v>0</v>
      </c>
      <c r="Q151" s="47">
        <v>0</v>
      </c>
      <c r="R151" s="5">
        <v>0</v>
      </c>
      <c r="S151" s="5">
        <v>2.8537116605580004</v>
      </c>
      <c r="T151" s="5">
        <v>0</v>
      </c>
      <c r="U151" s="5">
        <v>0</v>
      </c>
      <c r="V151" s="47">
        <v>0</v>
      </c>
      <c r="W151" s="5">
        <v>0</v>
      </c>
      <c r="X151" s="5">
        <v>4.1429780281620001</v>
      </c>
      <c r="Y151" s="5">
        <v>0</v>
      </c>
      <c r="Z151" s="5">
        <v>0</v>
      </c>
      <c r="AA151" s="47">
        <v>0</v>
      </c>
    </row>
    <row r="152" spans="1:27">
      <c r="A152" s="1" t="s">
        <v>641</v>
      </c>
      <c r="B152" s="1" t="s">
        <v>642</v>
      </c>
      <c r="C152" s="1" t="s">
        <v>643</v>
      </c>
      <c r="D152" s="1" t="s">
        <v>53</v>
      </c>
      <c r="E152" s="44" t="s">
        <v>644</v>
      </c>
      <c r="F152" s="55">
        <v>0.4</v>
      </c>
      <c r="G152" s="5">
        <v>4.9684651168730003</v>
      </c>
      <c r="H152" s="5">
        <v>1.543344019466</v>
      </c>
      <c r="I152" s="5">
        <v>3.4251210974070001</v>
      </c>
      <c r="J152" s="5">
        <v>-21.098905130728884</v>
      </c>
      <c r="K152" s="5">
        <v>3.1682370151014752</v>
      </c>
      <c r="L152" s="92">
        <v>0.5</v>
      </c>
      <c r="M152" s="5">
        <v>0</v>
      </c>
      <c r="N152" s="5">
        <v>1.543344019466</v>
      </c>
      <c r="O152" s="5">
        <v>0</v>
      </c>
      <c r="P152" s="5">
        <v>0</v>
      </c>
      <c r="Q152" s="47">
        <v>0</v>
      </c>
      <c r="R152" s="5">
        <v>0</v>
      </c>
      <c r="S152" s="5">
        <v>3.4251210974070001</v>
      </c>
      <c r="T152" s="5">
        <v>0</v>
      </c>
      <c r="U152" s="5">
        <v>0</v>
      </c>
      <c r="V152" s="47">
        <v>0</v>
      </c>
      <c r="W152" s="5">
        <v>0</v>
      </c>
      <c r="X152" s="5">
        <v>4.9684651168730003</v>
      </c>
      <c r="Y152" s="5">
        <v>0</v>
      </c>
      <c r="Z152" s="5">
        <v>0</v>
      </c>
      <c r="AA152" s="47">
        <v>0</v>
      </c>
    </row>
    <row r="153" spans="1:27">
      <c r="A153" s="1" t="s">
        <v>645</v>
      </c>
      <c r="B153" s="1" t="s">
        <v>646</v>
      </c>
      <c r="C153" s="1" t="s">
        <v>647</v>
      </c>
      <c r="D153" s="1" t="s">
        <v>93</v>
      </c>
      <c r="E153" s="44" t="s">
        <v>648</v>
      </c>
      <c r="F153" s="55">
        <v>0.3</v>
      </c>
      <c r="G153" s="5">
        <v>58.245820631067005</v>
      </c>
      <c r="H153" s="5">
        <v>21.935452091193</v>
      </c>
      <c r="I153" s="5">
        <v>36.310368539874005</v>
      </c>
      <c r="J153" s="5">
        <v>21.113423625971876</v>
      </c>
      <c r="K153" s="5">
        <v>33.587090899383455</v>
      </c>
      <c r="L153" s="92">
        <v>0</v>
      </c>
      <c r="M153" s="5">
        <v>18.247730736108998</v>
      </c>
      <c r="N153" s="5">
        <v>3.6877213550840002</v>
      </c>
      <c r="O153" s="5">
        <v>0</v>
      </c>
      <c r="P153" s="5">
        <v>0</v>
      </c>
      <c r="Q153" s="47">
        <v>0</v>
      </c>
      <c r="R153" s="5">
        <v>27.745693968245</v>
      </c>
      <c r="S153" s="5">
        <v>8.5646745716290003</v>
      </c>
      <c r="T153" s="5">
        <v>0</v>
      </c>
      <c r="U153" s="5">
        <v>0</v>
      </c>
      <c r="V153" s="47">
        <v>0</v>
      </c>
      <c r="W153" s="5">
        <v>45.993424704353998</v>
      </c>
      <c r="X153" s="5">
        <v>12.252395926713</v>
      </c>
      <c r="Y153" s="5">
        <v>0</v>
      </c>
      <c r="Z153" s="5">
        <v>0</v>
      </c>
      <c r="AA153" s="47">
        <v>0</v>
      </c>
    </row>
    <row r="154" spans="1:27">
      <c r="A154" s="1" t="s">
        <v>649</v>
      </c>
      <c r="B154" s="1" t="s">
        <v>650</v>
      </c>
      <c r="C154" s="1" t="s">
        <v>651</v>
      </c>
      <c r="D154" s="1" t="s">
        <v>53</v>
      </c>
      <c r="E154" s="44" t="s">
        <v>652</v>
      </c>
      <c r="F154" s="55">
        <v>0.4</v>
      </c>
      <c r="G154" s="5">
        <v>1.826590132522</v>
      </c>
      <c r="H154" s="5">
        <v>0.56175858918300003</v>
      </c>
      <c r="I154" s="5">
        <v>1.2648315433390001</v>
      </c>
      <c r="J154" s="5">
        <v>-10.654645412489375</v>
      </c>
      <c r="K154" s="5">
        <v>1.1699691775885752</v>
      </c>
      <c r="L154" s="92">
        <v>0.5</v>
      </c>
      <c r="M154" s="5">
        <v>0</v>
      </c>
      <c r="N154" s="5">
        <v>0.56175858918300003</v>
      </c>
      <c r="O154" s="5">
        <v>0</v>
      </c>
      <c r="P154" s="5">
        <v>0</v>
      </c>
      <c r="Q154" s="47">
        <v>0</v>
      </c>
      <c r="R154" s="5">
        <v>0</v>
      </c>
      <c r="S154" s="5">
        <v>1.2648315433390001</v>
      </c>
      <c r="T154" s="5">
        <v>0</v>
      </c>
      <c r="U154" s="5">
        <v>0</v>
      </c>
      <c r="V154" s="47">
        <v>0</v>
      </c>
      <c r="W154" s="5">
        <v>0</v>
      </c>
      <c r="X154" s="5">
        <v>1.826590132522</v>
      </c>
      <c r="Y154" s="5">
        <v>0</v>
      </c>
      <c r="Z154" s="5">
        <v>0</v>
      </c>
      <c r="AA154" s="47">
        <v>0</v>
      </c>
    </row>
    <row r="155" spans="1:27">
      <c r="A155" s="1" t="s">
        <v>653</v>
      </c>
      <c r="B155" s="1" t="s">
        <v>654</v>
      </c>
      <c r="C155" s="1" t="s">
        <v>655</v>
      </c>
      <c r="D155" s="1" t="s">
        <v>124</v>
      </c>
      <c r="E155" s="44" t="s">
        <v>656</v>
      </c>
      <c r="F155" s="55">
        <v>0.49</v>
      </c>
      <c r="G155" s="5">
        <v>44.280618885492999</v>
      </c>
      <c r="H155" s="5">
        <v>18.206183537518999</v>
      </c>
      <c r="I155" s="5">
        <v>26.074435347973999</v>
      </c>
      <c r="J155" s="5">
        <v>7.5096537202745663</v>
      </c>
      <c r="K155" s="5">
        <v>24.118852696875951</v>
      </c>
      <c r="L155" s="92">
        <v>0</v>
      </c>
      <c r="M155" s="5">
        <v>15.933179573217</v>
      </c>
      <c r="N155" s="5">
        <v>2.2730039643020001</v>
      </c>
      <c r="O155" s="5">
        <v>0</v>
      </c>
      <c r="P155" s="5">
        <v>0</v>
      </c>
      <c r="Q155" s="47">
        <v>0</v>
      </c>
      <c r="R155" s="5">
        <v>21.954281587731998</v>
      </c>
      <c r="S155" s="5">
        <v>4.1201537602420002</v>
      </c>
      <c r="T155" s="5">
        <v>0</v>
      </c>
      <c r="U155" s="5">
        <v>0</v>
      </c>
      <c r="V155" s="47">
        <v>0</v>
      </c>
      <c r="W155" s="5">
        <v>37.887461160949002</v>
      </c>
      <c r="X155" s="5">
        <v>6.3931577245440003</v>
      </c>
      <c r="Y155" s="5">
        <v>0</v>
      </c>
      <c r="Z155" s="5">
        <v>0</v>
      </c>
      <c r="AA155" s="47">
        <v>0</v>
      </c>
    </row>
    <row r="156" spans="1:27">
      <c r="A156" s="1" t="s">
        <v>657</v>
      </c>
      <c r="B156" s="1" t="s">
        <v>658</v>
      </c>
      <c r="C156" s="1" t="s">
        <v>659</v>
      </c>
      <c r="D156" s="1" t="s">
        <v>53</v>
      </c>
      <c r="E156" s="44" t="s">
        <v>660</v>
      </c>
      <c r="F156" s="55">
        <v>0.4</v>
      </c>
      <c r="G156" s="5">
        <v>6.3308612703579996</v>
      </c>
      <c r="H156" s="5">
        <v>2.8353025212510001</v>
      </c>
      <c r="I156" s="5">
        <v>3.4955587491069999</v>
      </c>
      <c r="J156" s="5">
        <v>-5.3706090172173999</v>
      </c>
      <c r="K156" s="5">
        <v>3.2333918429239752</v>
      </c>
      <c r="L156" s="92">
        <v>0.5</v>
      </c>
      <c r="M156" s="5">
        <v>0</v>
      </c>
      <c r="N156" s="5">
        <v>2.8353025212510001</v>
      </c>
      <c r="O156" s="5">
        <v>0</v>
      </c>
      <c r="P156" s="5">
        <v>0</v>
      </c>
      <c r="Q156" s="47">
        <v>0</v>
      </c>
      <c r="R156" s="5">
        <v>0</v>
      </c>
      <c r="S156" s="5">
        <v>3.4955587491069999</v>
      </c>
      <c r="T156" s="5">
        <v>0</v>
      </c>
      <c r="U156" s="5">
        <v>0</v>
      </c>
      <c r="V156" s="47">
        <v>0</v>
      </c>
      <c r="W156" s="5">
        <v>0</v>
      </c>
      <c r="X156" s="5">
        <v>6.3308612703579996</v>
      </c>
      <c r="Y156" s="5">
        <v>0</v>
      </c>
      <c r="Z156" s="5">
        <v>0</v>
      </c>
      <c r="AA156" s="47">
        <v>0</v>
      </c>
    </row>
    <row r="157" spans="1:27">
      <c r="A157" s="1" t="s">
        <v>661</v>
      </c>
      <c r="B157" s="1" t="s">
        <v>662</v>
      </c>
      <c r="C157" s="1" t="s">
        <v>663</v>
      </c>
      <c r="D157" s="1" t="s">
        <v>53</v>
      </c>
      <c r="E157" s="44" t="s">
        <v>664</v>
      </c>
      <c r="F157" s="55">
        <v>0.4</v>
      </c>
      <c r="G157" s="5">
        <v>4.6203563949739994</v>
      </c>
      <c r="H157" s="5">
        <v>1.556482502355</v>
      </c>
      <c r="I157" s="5">
        <v>3.0638738926189997</v>
      </c>
      <c r="J157" s="5">
        <v>-9.8440065174066902</v>
      </c>
      <c r="K157" s="5">
        <v>2.8340833506725747</v>
      </c>
      <c r="L157" s="92">
        <v>0.5</v>
      </c>
      <c r="M157" s="5">
        <v>0</v>
      </c>
      <c r="N157" s="5">
        <v>1.556482502355</v>
      </c>
      <c r="O157" s="5">
        <v>0</v>
      </c>
      <c r="P157" s="5">
        <v>0</v>
      </c>
      <c r="Q157" s="47">
        <v>0</v>
      </c>
      <c r="R157" s="5">
        <v>0</v>
      </c>
      <c r="S157" s="5">
        <v>3.0638738926189997</v>
      </c>
      <c r="T157" s="5">
        <v>0</v>
      </c>
      <c r="U157" s="5">
        <v>0</v>
      </c>
      <c r="V157" s="47">
        <v>0</v>
      </c>
      <c r="W157" s="5">
        <v>0</v>
      </c>
      <c r="X157" s="5">
        <v>4.6203563949739994</v>
      </c>
      <c r="Y157" s="5">
        <v>0</v>
      </c>
      <c r="Z157" s="5">
        <v>0</v>
      </c>
      <c r="AA157" s="47">
        <v>0</v>
      </c>
    </row>
    <row r="158" spans="1:27">
      <c r="A158" s="1" t="s">
        <v>665</v>
      </c>
      <c r="B158" s="1" t="s">
        <v>666</v>
      </c>
      <c r="C158" s="1" t="s">
        <v>667</v>
      </c>
      <c r="D158" s="1" t="s">
        <v>93</v>
      </c>
      <c r="E158" s="44" t="s">
        <v>668</v>
      </c>
      <c r="F158" s="55">
        <v>0.3</v>
      </c>
      <c r="G158" s="5">
        <v>52.516359943191006</v>
      </c>
      <c r="H158" s="5">
        <v>20.889741457985998</v>
      </c>
      <c r="I158" s="5">
        <v>31.626618485205004</v>
      </c>
      <c r="J158" s="5">
        <v>9.4621674787947061</v>
      </c>
      <c r="K158" s="5">
        <v>29.254622098814629</v>
      </c>
      <c r="L158" s="92">
        <v>0</v>
      </c>
      <c r="M158" s="5">
        <v>18.287525708575</v>
      </c>
      <c r="N158" s="5">
        <v>2.6022157494110001</v>
      </c>
      <c r="O158" s="5">
        <v>0</v>
      </c>
      <c r="P158" s="5">
        <v>0</v>
      </c>
      <c r="Q158" s="47">
        <v>0</v>
      </c>
      <c r="R158" s="5">
        <v>25.633075351709</v>
      </c>
      <c r="S158" s="5">
        <v>5.9935431334960008</v>
      </c>
      <c r="T158" s="5">
        <v>0</v>
      </c>
      <c r="U158" s="5">
        <v>0</v>
      </c>
      <c r="V158" s="47">
        <v>0</v>
      </c>
      <c r="W158" s="5">
        <v>43.920601060284</v>
      </c>
      <c r="X158" s="5">
        <v>8.5957588829070009</v>
      </c>
      <c r="Y158" s="5">
        <v>0</v>
      </c>
      <c r="Z158" s="5">
        <v>0</v>
      </c>
      <c r="AA158" s="47">
        <v>0</v>
      </c>
    </row>
    <row r="159" spans="1:27">
      <c r="A159" s="1" t="s">
        <v>669</v>
      </c>
      <c r="B159" s="1" t="s">
        <v>670</v>
      </c>
      <c r="C159" s="1" t="s">
        <v>671</v>
      </c>
      <c r="D159" s="1" t="s">
        <v>79</v>
      </c>
      <c r="E159" s="44" t="s">
        <v>672</v>
      </c>
      <c r="F159" s="55">
        <v>0.01</v>
      </c>
      <c r="G159" s="5">
        <v>9.6695550605280012</v>
      </c>
      <c r="H159" s="5">
        <v>4.4642698763600004</v>
      </c>
      <c r="I159" s="5">
        <v>5.2052851841679999</v>
      </c>
      <c r="J159" s="5">
        <v>2.8446262541797833</v>
      </c>
      <c r="K159" s="5">
        <v>4.8148887953554</v>
      </c>
      <c r="L159" s="92">
        <v>0</v>
      </c>
      <c r="M159" s="5">
        <v>0</v>
      </c>
      <c r="N159" s="5">
        <v>0</v>
      </c>
      <c r="O159" s="5">
        <v>4.4642698763600004</v>
      </c>
      <c r="P159" s="5">
        <v>0</v>
      </c>
      <c r="Q159" s="47">
        <v>0</v>
      </c>
      <c r="R159" s="5">
        <v>0</v>
      </c>
      <c r="S159" s="5">
        <v>0</v>
      </c>
      <c r="T159" s="5">
        <v>5.2052851841679999</v>
      </c>
      <c r="U159" s="5">
        <v>0</v>
      </c>
      <c r="V159" s="47">
        <v>0</v>
      </c>
      <c r="W159" s="5">
        <v>0</v>
      </c>
      <c r="X159" s="5">
        <v>0</v>
      </c>
      <c r="Y159" s="5">
        <v>9.6695550605280012</v>
      </c>
      <c r="Z159" s="5">
        <v>0</v>
      </c>
      <c r="AA159" s="47">
        <v>0</v>
      </c>
    </row>
    <row r="160" spans="1:27">
      <c r="A160" s="1" t="s">
        <v>673</v>
      </c>
      <c r="B160" s="1" t="s">
        <v>674</v>
      </c>
      <c r="C160" s="1" t="s">
        <v>675</v>
      </c>
      <c r="D160" s="1" t="s">
        <v>124</v>
      </c>
      <c r="E160" s="44" t="s">
        <v>676</v>
      </c>
      <c r="F160" s="55">
        <v>0.49</v>
      </c>
      <c r="G160" s="5">
        <v>47.347343044372998</v>
      </c>
      <c r="H160" s="5">
        <v>17.474970496916999</v>
      </c>
      <c r="I160" s="5">
        <v>29.872372547455999</v>
      </c>
      <c r="J160" s="5">
        <v>6.8709327380954335</v>
      </c>
      <c r="K160" s="5">
        <v>27.6319446063968</v>
      </c>
      <c r="L160" s="92">
        <v>0</v>
      </c>
      <c r="M160" s="5">
        <v>15.386390666719999</v>
      </c>
      <c r="N160" s="5">
        <v>2.0885798301969998</v>
      </c>
      <c r="O160" s="5">
        <v>0</v>
      </c>
      <c r="P160" s="5">
        <v>0</v>
      </c>
      <c r="Q160" s="47">
        <v>0</v>
      </c>
      <c r="R160" s="5">
        <v>24.491352871604001</v>
      </c>
      <c r="S160" s="5">
        <v>5.3810196758519995</v>
      </c>
      <c r="T160" s="5">
        <v>0</v>
      </c>
      <c r="U160" s="5">
        <v>0</v>
      </c>
      <c r="V160" s="47">
        <v>0</v>
      </c>
      <c r="W160" s="5">
        <v>39.877743538323998</v>
      </c>
      <c r="X160" s="5">
        <v>7.4695995060489988</v>
      </c>
      <c r="Y160" s="5">
        <v>0</v>
      </c>
      <c r="Z160" s="5">
        <v>0</v>
      </c>
      <c r="AA160" s="47">
        <v>0</v>
      </c>
    </row>
    <row r="161" spans="1:27">
      <c r="A161" s="1" t="s">
        <v>677</v>
      </c>
      <c r="B161" s="1" t="s">
        <v>678</v>
      </c>
      <c r="C161" s="1" t="s">
        <v>679</v>
      </c>
      <c r="D161" s="1" t="s">
        <v>391</v>
      </c>
      <c r="E161" s="44" t="s">
        <v>680</v>
      </c>
      <c r="F161" s="55">
        <v>0.1</v>
      </c>
      <c r="G161" s="5">
        <v>193.53169041105502</v>
      </c>
      <c r="H161" s="5">
        <v>79.991697383518002</v>
      </c>
      <c r="I161" s="5">
        <v>113.53999302753701</v>
      </c>
      <c r="J161" s="5">
        <v>64.230511734139753</v>
      </c>
      <c r="K161" s="5">
        <v>105.02449355047173</v>
      </c>
      <c r="L161" s="92">
        <v>0</v>
      </c>
      <c r="M161" s="5">
        <v>72.193951993688003</v>
      </c>
      <c r="N161" s="5">
        <v>0</v>
      </c>
      <c r="O161" s="5">
        <v>7.7977453898300002</v>
      </c>
      <c r="P161" s="5">
        <v>0</v>
      </c>
      <c r="Q161" s="47">
        <v>0</v>
      </c>
      <c r="R161" s="5">
        <v>104.73228150632801</v>
      </c>
      <c r="S161" s="5">
        <v>0</v>
      </c>
      <c r="T161" s="5">
        <v>8.8077115212089989</v>
      </c>
      <c r="U161" s="5">
        <v>0</v>
      </c>
      <c r="V161" s="47">
        <v>0</v>
      </c>
      <c r="W161" s="5">
        <v>176.926233500016</v>
      </c>
      <c r="X161" s="5">
        <v>0</v>
      </c>
      <c r="Y161" s="5">
        <v>16.605456911038999</v>
      </c>
      <c r="Z161" s="5">
        <v>0</v>
      </c>
      <c r="AA161" s="47">
        <v>0</v>
      </c>
    </row>
    <row r="162" spans="1:27">
      <c r="A162" s="1" t="s">
        <v>681</v>
      </c>
      <c r="B162" s="1" t="s">
        <v>682</v>
      </c>
      <c r="C162" s="1" t="s">
        <v>683</v>
      </c>
      <c r="D162" s="1" t="s">
        <v>53</v>
      </c>
      <c r="E162" s="44" t="s">
        <v>684</v>
      </c>
      <c r="F162" s="55">
        <v>0.4</v>
      </c>
      <c r="G162" s="5">
        <v>3.7453117407759997</v>
      </c>
      <c r="H162" s="5">
        <v>1.253478646941</v>
      </c>
      <c r="I162" s="5">
        <v>2.491833093835</v>
      </c>
      <c r="J162" s="5">
        <v>-15.217082477193209</v>
      </c>
      <c r="K162" s="5">
        <v>2.304945611797375</v>
      </c>
      <c r="L162" s="92">
        <v>0.5</v>
      </c>
      <c r="M162" s="5">
        <v>0</v>
      </c>
      <c r="N162" s="5">
        <v>1.253478646941</v>
      </c>
      <c r="O162" s="5">
        <v>0</v>
      </c>
      <c r="P162" s="5">
        <v>0</v>
      </c>
      <c r="Q162" s="47">
        <v>0</v>
      </c>
      <c r="R162" s="5">
        <v>0</v>
      </c>
      <c r="S162" s="5">
        <v>2.491833093835</v>
      </c>
      <c r="T162" s="5">
        <v>0</v>
      </c>
      <c r="U162" s="5">
        <v>0</v>
      </c>
      <c r="V162" s="47">
        <v>0</v>
      </c>
      <c r="W162" s="5">
        <v>0</v>
      </c>
      <c r="X162" s="5">
        <v>3.7453117407759997</v>
      </c>
      <c r="Y162" s="5">
        <v>0</v>
      </c>
      <c r="Z162" s="5">
        <v>0</v>
      </c>
      <c r="AA162" s="47">
        <v>0</v>
      </c>
    </row>
    <row r="163" spans="1:27">
      <c r="A163" s="1" t="s">
        <v>685</v>
      </c>
      <c r="B163" s="1" t="s">
        <v>686</v>
      </c>
      <c r="C163" s="1" t="s">
        <v>687</v>
      </c>
      <c r="D163" s="1" t="s">
        <v>53</v>
      </c>
      <c r="E163" s="44" t="s">
        <v>688</v>
      </c>
      <c r="F163" s="55">
        <v>0.4</v>
      </c>
      <c r="G163" s="5">
        <v>3.2914671371619999</v>
      </c>
      <c r="H163" s="5">
        <v>1.1245742253270001</v>
      </c>
      <c r="I163" s="5">
        <v>2.1668929118349998</v>
      </c>
      <c r="J163" s="5">
        <v>-7.2485801653361248</v>
      </c>
      <c r="K163" s="5">
        <v>2.0043759434473749</v>
      </c>
      <c r="L163" s="92">
        <v>0.5</v>
      </c>
      <c r="M163" s="5">
        <v>0</v>
      </c>
      <c r="N163" s="5">
        <v>1.1245742253270001</v>
      </c>
      <c r="O163" s="5">
        <v>0</v>
      </c>
      <c r="P163" s="5">
        <v>0</v>
      </c>
      <c r="Q163" s="47">
        <v>0</v>
      </c>
      <c r="R163" s="5">
        <v>0</v>
      </c>
      <c r="S163" s="5">
        <v>2.1668929118349998</v>
      </c>
      <c r="T163" s="5">
        <v>0</v>
      </c>
      <c r="U163" s="5">
        <v>0</v>
      </c>
      <c r="V163" s="47">
        <v>0</v>
      </c>
      <c r="W163" s="5">
        <v>0</v>
      </c>
      <c r="X163" s="5">
        <v>3.2914671371619999</v>
      </c>
      <c r="Y163" s="5">
        <v>0</v>
      </c>
      <c r="Z163" s="5">
        <v>0</v>
      </c>
      <c r="AA163" s="47">
        <v>0</v>
      </c>
    </row>
    <row r="164" spans="1:27">
      <c r="A164" s="1" t="s">
        <v>689</v>
      </c>
      <c r="B164" s="1" t="s">
        <v>690</v>
      </c>
      <c r="C164" s="1" t="s">
        <v>691</v>
      </c>
      <c r="D164" s="1" t="s">
        <v>93</v>
      </c>
      <c r="E164" s="44" t="s">
        <v>692</v>
      </c>
      <c r="F164" s="55">
        <v>0.3</v>
      </c>
      <c r="G164" s="5">
        <v>72.647347711837</v>
      </c>
      <c r="H164" s="5">
        <v>29.431260748930001</v>
      </c>
      <c r="I164" s="5">
        <v>43.216086962906999</v>
      </c>
      <c r="J164" s="5">
        <v>-60.790469051449129</v>
      </c>
      <c r="K164" s="5">
        <v>39.974880440688978</v>
      </c>
      <c r="L164" s="92">
        <v>0.5</v>
      </c>
      <c r="M164" s="5">
        <v>24.773838261238001</v>
      </c>
      <c r="N164" s="5">
        <v>4.6574224876920001</v>
      </c>
      <c r="O164" s="5">
        <v>0</v>
      </c>
      <c r="P164" s="5">
        <v>0</v>
      </c>
      <c r="Q164" s="47">
        <v>0</v>
      </c>
      <c r="R164" s="5">
        <v>34.035356784328002</v>
      </c>
      <c r="S164" s="5">
        <v>9.180730178579001</v>
      </c>
      <c r="T164" s="5">
        <v>0</v>
      </c>
      <c r="U164" s="5">
        <v>0</v>
      </c>
      <c r="V164" s="47">
        <v>0</v>
      </c>
      <c r="W164" s="5">
        <v>58.809195045566</v>
      </c>
      <c r="X164" s="5">
        <v>13.838152666271</v>
      </c>
      <c r="Y164" s="5">
        <v>0</v>
      </c>
      <c r="Z164" s="5">
        <v>0</v>
      </c>
      <c r="AA164" s="47">
        <v>0</v>
      </c>
    </row>
    <row r="165" spans="1:27">
      <c r="A165" s="1" t="s">
        <v>693</v>
      </c>
      <c r="B165" s="1" t="s">
        <v>694</v>
      </c>
      <c r="C165" s="1" t="s">
        <v>695</v>
      </c>
      <c r="D165" s="1" t="s">
        <v>53</v>
      </c>
      <c r="E165" s="44" t="s">
        <v>696</v>
      </c>
      <c r="F165" s="55">
        <v>0.4</v>
      </c>
      <c r="G165" s="5">
        <v>3.635744729482</v>
      </c>
      <c r="H165" s="5">
        <v>1.257386329394</v>
      </c>
      <c r="I165" s="5">
        <v>2.378358400088</v>
      </c>
      <c r="J165" s="5">
        <v>-9.0419858575283403</v>
      </c>
      <c r="K165" s="5">
        <v>2.1999815200814004</v>
      </c>
      <c r="L165" s="92">
        <v>0.5</v>
      </c>
      <c r="M165" s="5">
        <v>0</v>
      </c>
      <c r="N165" s="5">
        <v>1.257386329394</v>
      </c>
      <c r="O165" s="5">
        <v>0</v>
      </c>
      <c r="P165" s="5">
        <v>0</v>
      </c>
      <c r="Q165" s="47">
        <v>0</v>
      </c>
      <c r="R165" s="5">
        <v>0</v>
      </c>
      <c r="S165" s="5">
        <v>2.378358400088</v>
      </c>
      <c r="T165" s="5">
        <v>0</v>
      </c>
      <c r="U165" s="5">
        <v>0</v>
      </c>
      <c r="V165" s="47">
        <v>0</v>
      </c>
      <c r="W165" s="5">
        <v>0</v>
      </c>
      <c r="X165" s="5">
        <v>3.635744729482</v>
      </c>
      <c r="Y165" s="5">
        <v>0</v>
      </c>
      <c r="Z165" s="5">
        <v>0</v>
      </c>
      <c r="AA165" s="47">
        <v>0</v>
      </c>
    </row>
    <row r="166" spans="1:27">
      <c r="A166" s="1" t="s">
        <v>697</v>
      </c>
      <c r="B166" s="1" t="s">
        <v>698</v>
      </c>
      <c r="C166" s="1" t="s">
        <v>699</v>
      </c>
      <c r="D166" s="1" t="s">
        <v>53</v>
      </c>
      <c r="E166" s="44" t="s">
        <v>700</v>
      </c>
      <c r="F166" s="55">
        <v>0.4</v>
      </c>
      <c r="G166" s="5">
        <v>2.7027264056279998</v>
      </c>
      <c r="H166" s="5">
        <v>0.82464612878300003</v>
      </c>
      <c r="I166" s="5">
        <v>1.878080276845</v>
      </c>
      <c r="J166" s="5">
        <v>-14.072398981180283</v>
      </c>
      <c r="K166" s="5">
        <v>1.7372242560816251</v>
      </c>
      <c r="L166" s="92">
        <v>0.5</v>
      </c>
      <c r="M166" s="5">
        <v>0</v>
      </c>
      <c r="N166" s="5">
        <v>0.82464612878300003</v>
      </c>
      <c r="O166" s="5">
        <v>0</v>
      </c>
      <c r="P166" s="5">
        <v>0</v>
      </c>
      <c r="Q166" s="47">
        <v>0</v>
      </c>
      <c r="R166" s="5">
        <v>0</v>
      </c>
      <c r="S166" s="5">
        <v>1.878080276845</v>
      </c>
      <c r="T166" s="5">
        <v>0</v>
      </c>
      <c r="U166" s="5">
        <v>0</v>
      </c>
      <c r="V166" s="47">
        <v>0</v>
      </c>
      <c r="W166" s="5">
        <v>0</v>
      </c>
      <c r="X166" s="5">
        <v>2.7027264056279998</v>
      </c>
      <c r="Y166" s="5">
        <v>0</v>
      </c>
      <c r="Z166" s="5">
        <v>0</v>
      </c>
      <c r="AA166" s="47">
        <v>0</v>
      </c>
    </row>
    <row r="167" spans="1:27">
      <c r="A167" s="1" t="s">
        <v>701</v>
      </c>
      <c r="B167" s="1" t="s">
        <v>702</v>
      </c>
      <c r="C167" s="1" t="s">
        <v>703</v>
      </c>
      <c r="D167" s="1" t="s">
        <v>93</v>
      </c>
      <c r="E167" s="44" t="s">
        <v>704</v>
      </c>
      <c r="F167" s="55">
        <v>0.3</v>
      </c>
      <c r="G167" s="5">
        <v>76.201539149005001</v>
      </c>
      <c r="H167" s="5">
        <v>31.081899884843001</v>
      </c>
      <c r="I167" s="5">
        <v>45.119639264161997</v>
      </c>
      <c r="J167" s="5">
        <v>0.53107463833581681</v>
      </c>
      <c r="K167" s="5">
        <v>41.735666319349846</v>
      </c>
      <c r="L167" s="92">
        <v>0</v>
      </c>
      <c r="M167" s="5">
        <v>25.614142009045</v>
      </c>
      <c r="N167" s="5">
        <v>5.4677578757980001</v>
      </c>
      <c r="O167" s="5">
        <v>0</v>
      </c>
      <c r="P167" s="5">
        <v>0</v>
      </c>
      <c r="Q167" s="47">
        <v>0</v>
      </c>
      <c r="R167" s="5">
        <v>34.714441320901997</v>
      </c>
      <c r="S167" s="5">
        <v>10.405197943259999</v>
      </c>
      <c r="T167" s="5">
        <v>0</v>
      </c>
      <c r="U167" s="5">
        <v>0</v>
      </c>
      <c r="V167" s="47">
        <v>0</v>
      </c>
      <c r="W167" s="5">
        <v>60.328583329946994</v>
      </c>
      <c r="X167" s="5">
        <v>15.872955819057999</v>
      </c>
      <c r="Y167" s="5">
        <v>0</v>
      </c>
      <c r="Z167" s="5">
        <v>0</v>
      </c>
      <c r="AA167" s="47">
        <v>0</v>
      </c>
    </row>
    <row r="168" spans="1:27">
      <c r="A168" s="1" t="s">
        <v>705</v>
      </c>
      <c r="B168" s="1" t="s">
        <v>706</v>
      </c>
      <c r="C168" s="1" t="s">
        <v>707</v>
      </c>
      <c r="D168" s="1" t="s">
        <v>79</v>
      </c>
      <c r="E168" s="44" t="s">
        <v>708</v>
      </c>
      <c r="F168" s="55">
        <v>0.01</v>
      </c>
      <c r="G168" s="5">
        <v>22.720525391259002</v>
      </c>
      <c r="H168" s="5">
        <v>11.020968659801001</v>
      </c>
      <c r="I168" s="5">
        <v>11.699556731458001</v>
      </c>
      <c r="J168" s="5">
        <v>8.4511441050887584</v>
      </c>
      <c r="K168" s="5">
        <v>10.822089976598651</v>
      </c>
      <c r="L168" s="92">
        <v>0</v>
      </c>
      <c r="M168" s="5">
        <v>0</v>
      </c>
      <c r="N168" s="5">
        <v>0</v>
      </c>
      <c r="O168" s="5">
        <v>11.020968659801001</v>
      </c>
      <c r="P168" s="5">
        <v>0</v>
      </c>
      <c r="Q168" s="47">
        <v>0</v>
      </c>
      <c r="R168" s="5">
        <v>0</v>
      </c>
      <c r="S168" s="5">
        <v>0</v>
      </c>
      <c r="T168" s="5">
        <v>11.699556731458001</v>
      </c>
      <c r="U168" s="5">
        <v>0</v>
      </c>
      <c r="V168" s="47">
        <v>0</v>
      </c>
      <c r="W168" s="5">
        <v>0</v>
      </c>
      <c r="X168" s="5">
        <v>0</v>
      </c>
      <c r="Y168" s="5">
        <v>22.720525391259002</v>
      </c>
      <c r="Z168" s="5">
        <v>0</v>
      </c>
      <c r="AA168" s="47">
        <v>0</v>
      </c>
    </row>
    <row r="169" spans="1:27">
      <c r="A169" s="1" t="s">
        <v>709</v>
      </c>
      <c r="B169" s="1" t="s">
        <v>710</v>
      </c>
      <c r="C169" s="1" t="s">
        <v>711</v>
      </c>
      <c r="D169" s="1" t="s">
        <v>53</v>
      </c>
      <c r="E169" s="44" t="s">
        <v>712</v>
      </c>
      <c r="F169" s="55">
        <v>0.4</v>
      </c>
      <c r="G169" s="5">
        <v>6.3017388433849995</v>
      </c>
      <c r="H169" s="5">
        <v>2.106919261197</v>
      </c>
      <c r="I169" s="5">
        <v>4.1948195821879999</v>
      </c>
      <c r="J169" s="5">
        <v>-18.987443594083707</v>
      </c>
      <c r="K169" s="5">
        <v>3.8802081135239002</v>
      </c>
      <c r="L169" s="92">
        <v>0.5</v>
      </c>
      <c r="M169" s="5">
        <v>0</v>
      </c>
      <c r="N169" s="5">
        <v>2.106919261197</v>
      </c>
      <c r="O169" s="5">
        <v>0</v>
      </c>
      <c r="P169" s="5">
        <v>0</v>
      </c>
      <c r="Q169" s="47">
        <v>0</v>
      </c>
      <c r="R169" s="5">
        <v>0</v>
      </c>
      <c r="S169" s="5">
        <v>4.1948195821879999</v>
      </c>
      <c r="T169" s="5">
        <v>0</v>
      </c>
      <c r="U169" s="5">
        <v>0</v>
      </c>
      <c r="V169" s="47">
        <v>0</v>
      </c>
      <c r="W169" s="5">
        <v>0</v>
      </c>
      <c r="X169" s="5">
        <v>6.3017388433849995</v>
      </c>
      <c r="Y169" s="5">
        <v>0</v>
      </c>
      <c r="Z169" s="5">
        <v>0</v>
      </c>
      <c r="AA169" s="47">
        <v>0</v>
      </c>
    </row>
    <row r="170" spans="1:27">
      <c r="A170" s="1" t="s">
        <v>713</v>
      </c>
      <c r="B170" s="1" t="s">
        <v>714</v>
      </c>
      <c r="C170" s="1" t="s">
        <v>715</v>
      </c>
      <c r="D170" s="1" t="s">
        <v>53</v>
      </c>
      <c r="E170" s="44" t="s">
        <v>716</v>
      </c>
      <c r="F170" s="55">
        <v>0.4</v>
      </c>
      <c r="G170" s="5">
        <v>6.49000203645</v>
      </c>
      <c r="H170" s="5">
        <v>3.1946879871570002</v>
      </c>
      <c r="I170" s="5">
        <v>3.2953140492929998</v>
      </c>
      <c r="J170" s="5">
        <v>-5.0632380200131584</v>
      </c>
      <c r="K170" s="5">
        <v>3.0481654955960251</v>
      </c>
      <c r="L170" s="92">
        <v>0.5</v>
      </c>
      <c r="M170" s="5">
        <v>0</v>
      </c>
      <c r="N170" s="5">
        <v>3.1946879871570002</v>
      </c>
      <c r="O170" s="5">
        <v>0</v>
      </c>
      <c r="P170" s="5">
        <v>0</v>
      </c>
      <c r="Q170" s="47">
        <v>0</v>
      </c>
      <c r="R170" s="5">
        <v>0</v>
      </c>
      <c r="S170" s="5">
        <v>3.2953140492929998</v>
      </c>
      <c r="T170" s="5">
        <v>0</v>
      </c>
      <c r="U170" s="5">
        <v>0</v>
      </c>
      <c r="V170" s="47">
        <v>0</v>
      </c>
      <c r="W170" s="5">
        <v>0</v>
      </c>
      <c r="X170" s="5">
        <v>6.49000203645</v>
      </c>
      <c r="Y170" s="5">
        <v>0</v>
      </c>
      <c r="Z170" s="5">
        <v>0</v>
      </c>
      <c r="AA170" s="47">
        <v>0</v>
      </c>
    </row>
    <row r="171" spans="1:27">
      <c r="A171" s="1" t="s">
        <v>717</v>
      </c>
      <c r="B171" s="1" t="s">
        <v>718</v>
      </c>
      <c r="C171" s="1" t="s">
        <v>719</v>
      </c>
      <c r="D171" s="1" t="s">
        <v>53</v>
      </c>
      <c r="E171" s="44" t="s">
        <v>720</v>
      </c>
      <c r="F171" s="55">
        <v>0.4</v>
      </c>
      <c r="G171" s="5">
        <v>5.5562408847320004</v>
      </c>
      <c r="H171" s="5">
        <v>1.5685750088079999</v>
      </c>
      <c r="I171" s="5">
        <v>3.9876658759240002</v>
      </c>
      <c r="J171" s="5">
        <v>-18.076601412596101</v>
      </c>
      <c r="K171" s="5">
        <v>3.6885909352297004</v>
      </c>
      <c r="L171" s="92">
        <v>0.5</v>
      </c>
      <c r="M171" s="5">
        <v>0</v>
      </c>
      <c r="N171" s="5">
        <v>1.5685750088079999</v>
      </c>
      <c r="O171" s="5">
        <v>0</v>
      </c>
      <c r="P171" s="5">
        <v>0</v>
      </c>
      <c r="Q171" s="47">
        <v>0</v>
      </c>
      <c r="R171" s="5">
        <v>0</v>
      </c>
      <c r="S171" s="5">
        <v>3.9876658759240002</v>
      </c>
      <c r="T171" s="5">
        <v>0</v>
      </c>
      <c r="U171" s="5">
        <v>0</v>
      </c>
      <c r="V171" s="47">
        <v>0</v>
      </c>
      <c r="W171" s="5">
        <v>0</v>
      </c>
      <c r="X171" s="5">
        <v>5.5562408847320004</v>
      </c>
      <c r="Y171" s="5">
        <v>0</v>
      </c>
      <c r="Z171" s="5">
        <v>0</v>
      </c>
      <c r="AA171" s="47">
        <v>0</v>
      </c>
    </row>
    <row r="172" spans="1:27">
      <c r="A172" s="1" t="s">
        <v>721</v>
      </c>
      <c r="B172" s="1" t="s">
        <v>722</v>
      </c>
      <c r="C172" s="1" t="s">
        <v>723</v>
      </c>
      <c r="D172" s="1" t="s">
        <v>361</v>
      </c>
      <c r="E172" s="44" t="s">
        <v>725</v>
      </c>
      <c r="F172" s="55">
        <v>0.5</v>
      </c>
      <c r="G172" s="5">
        <v>49.160594671614</v>
      </c>
      <c r="H172" s="5">
        <v>19.169992767149999</v>
      </c>
      <c r="I172" s="5">
        <v>29.990601904464</v>
      </c>
      <c r="J172" s="5">
        <v>12.552853828172257</v>
      </c>
      <c r="K172" s="5">
        <v>27.7413067616292</v>
      </c>
      <c r="L172" s="92">
        <v>0</v>
      </c>
      <c r="M172" s="5">
        <v>15.807866050814001</v>
      </c>
      <c r="N172" s="5">
        <v>1.8546846137119999</v>
      </c>
      <c r="O172" s="5">
        <v>1.5074421026240001</v>
      </c>
      <c r="P172" s="5">
        <v>0</v>
      </c>
      <c r="Q172" s="47">
        <v>0</v>
      </c>
      <c r="R172" s="5">
        <v>24.338044747651001</v>
      </c>
      <c r="S172" s="5">
        <v>3.9595610784089996</v>
      </c>
      <c r="T172" s="5">
        <v>1.6929960784040001</v>
      </c>
      <c r="U172" s="5">
        <v>0</v>
      </c>
      <c r="V172" s="47">
        <v>0</v>
      </c>
      <c r="W172" s="5">
        <v>40.145910798465003</v>
      </c>
      <c r="X172" s="5">
        <v>5.8142456921209993</v>
      </c>
      <c r="Y172" s="5">
        <v>3.2004381810280003</v>
      </c>
      <c r="Z172" s="5">
        <v>0</v>
      </c>
      <c r="AA172" s="47">
        <v>0</v>
      </c>
    </row>
    <row r="173" spans="1:27">
      <c r="A173" s="1" t="s">
        <v>726</v>
      </c>
      <c r="B173" s="1" t="s">
        <v>727</v>
      </c>
      <c r="C173" s="1" t="s">
        <v>728</v>
      </c>
      <c r="D173" s="1" t="s">
        <v>361</v>
      </c>
      <c r="E173" s="44" t="s">
        <v>729</v>
      </c>
      <c r="F173" s="55">
        <v>0.5</v>
      </c>
      <c r="G173" s="5">
        <v>3.2850000000000001</v>
      </c>
      <c r="H173" s="5">
        <v>1.8898866415270001</v>
      </c>
      <c r="I173" s="5">
        <v>1.3951133584729998</v>
      </c>
      <c r="J173" s="5">
        <v>0.50224842533653336</v>
      </c>
      <c r="K173" s="5">
        <v>1.2904798565875248</v>
      </c>
      <c r="L173" s="92">
        <v>0</v>
      </c>
      <c r="M173" s="5">
        <v>0</v>
      </c>
      <c r="N173" s="5">
        <v>0</v>
      </c>
      <c r="O173" s="5">
        <v>0</v>
      </c>
      <c r="P173" s="5">
        <v>0</v>
      </c>
      <c r="Q173" s="47">
        <v>0</v>
      </c>
      <c r="R173" s="5">
        <v>0</v>
      </c>
      <c r="S173" s="5">
        <v>0</v>
      </c>
      <c r="T173" s="5">
        <v>0</v>
      </c>
      <c r="U173" s="5">
        <v>0</v>
      </c>
      <c r="V173" s="47">
        <v>0</v>
      </c>
      <c r="W173" s="5">
        <v>0</v>
      </c>
      <c r="X173" s="5">
        <v>0</v>
      </c>
      <c r="Y173" s="5">
        <v>0</v>
      </c>
      <c r="Z173" s="5">
        <v>0</v>
      </c>
      <c r="AA173" s="47">
        <v>0</v>
      </c>
    </row>
    <row r="174" spans="1:27">
      <c r="A174" s="1" t="s">
        <v>730</v>
      </c>
      <c r="B174" s="1" t="s">
        <v>731</v>
      </c>
      <c r="C174" s="1" t="s">
        <v>732</v>
      </c>
      <c r="D174" s="1" t="s">
        <v>270</v>
      </c>
      <c r="E174" s="44" t="s">
        <v>733</v>
      </c>
      <c r="F174" s="55">
        <v>0.3</v>
      </c>
      <c r="G174" s="5">
        <v>130.94086915789899</v>
      </c>
      <c r="H174" s="5">
        <v>52.918000187963997</v>
      </c>
      <c r="I174" s="5">
        <v>78.022868969935004</v>
      </c>
      <c r="J174" s="5">
        <v>20.549870013791622</v>
      </c>
      <c r="K174" s="5">
        <v>72.171153797189888</v>
      </c>
      <c r="L174" s="92">
        <v>0</v>
      </c>
      <c r="M174" s="5">
        <v>41.944304994001996</v>
      </c>
      <c r="N174" s="5">
        <v>10.973695193962</v>
      </c>
      <c r="O174" s="5">
        <v>0</v>
      </c>
      <c r="P174" s="5">
        <v>0</v>
      </c>
      <c r="Q174" s="47">
        <v>0</v>
      </c>
      <c r="R174" s="5">
        <v>58.214720293192997</v>
      </c>
      <c r="S174" s="5">
        <v>19.808148676742</v>
      </c>
      <c r="T174" s="5">
        <v>0</v>
      </c>
      <c r="U174" s="5">
        <v>0</v>
      </c>
      <c r="V174" s="47">
        <v>0</v>
      </c>
      <c r="W174" s="5">
        <v>100.15902528719499</v>
      </c>
      <c r="X174" s="5">
        <v>30.781843870704002</v>
      </c>
      <c r="Y174" s="5">
        <v>0</v>
      </c>
      <c r="Z174" s="5">
        <v>0</v>
      </c>
      <c r="AA174" s="47">
        <v>0</v>
      </c>
    </row>
    <row r="175" spans="1:27">
      <c r="A175" s="1" t="s">
        <v>734</v>
      </c>
      <c r="B175" s="1" t="s">
        <v>735</v>
      </c>
      <c r="C175" s="1" t="s">
        <v>736</v>
      </c>
      <c r="D175" s="1" t="s">
        <v>270</v>
      </c>
      <c r="E175" s="44" t="s">
        <v>737</v>
      </c>
      <c r="F175" s="55">
        <v>0.3</v>
      </c>
      <c r="G175" s="5">
        <v>79.805285369342016</v>
      </c>
      <c r="H175" s="5">
        <v>31.548026225752004</v>
      </c>
      <c r="I175" s="5">
        <v>48.257259143590005</v>
      </c>
      <c r="J175" s="5">
        <v>-36.033061861891056</v>
      </c>
      <c r="K175" s="5">
        <v>44.637964707820757</v>
      </c>
      <c r="L175" s="92">
        <v>0.42748799999999998</v>
      </c>
      <c r="M175" s="5">
        <v>19.735178169178003</v>
      </c>
      <c r="N175" s="5">
        <v>11.812848056574</v>
      </c>
      <c r="O175" s="5">
        <v>0</v>
      </c>
      <c r="P175" s="5">
        <v>0</v>
      </c>
      <c r="Q175" s="47">
        <v>0</v>
      </c>
      <c r="R175" s="5">
        <v>26.844751286495001</v>
      </c>
      <c r="S175" s="5">
        <v>21.412507857095001</v>
      </c>
      <c r="T175" s="5">
        <v>0</v>
      </c>
      <c r="U175" s="5">
        <v>0</v>
      </c>
      <c r="V175" s="47">
        <v>0</v>
      </c>
      <c r="W175" s="5">
        <v>46.579929455673003</v>
      </c>
      <c r="X175" s="5">
        <v>33.225355913668999</v>
      </c>
      <c r="Y175" s="5">
        <v>0</v>
      </c>
      <c r="Z175" s="5">
        <v>0</v>
      </c>
      <c r="AA175" s="47">
        <v>0</v>
      </c>
    </row>
    <row r="176" spans="1:27">
      <c r="A176" s="1" t="s">
        <v>738</v>
      </c>
      <c r="B176" s="1" t="s">
        <v>739</v>
      </c>
      <c r="C176" s="1" t="s">
        <v>740</v>
      </c>
      <c r="D176" s="1" t="s">
        <v>237</v>
      </c>
      <c r="E176" s="44" t="s">
        <v>741</v>
      </c>
      <c r="F176" s="55">
        <v>0.09</v>
      </c>
      <c r="G176" s="5">
        <v>283.38566903436998</v>
      </c>
      <c r="H176" s="5">
        <v>111.424590197583</v>
      </c>
      <c r="I176" s="5">
        <v>171.96107883678698</v>
      </c>
      <c r="J176" s="5">
        <v>123.9635480716193</v>
      </c>
      <c r="K176" s="5">
        <v>159.06399792402797</v>
      </c>
      <c r="L176" s="92">
        <v>0</v>
      </c>
      <c r="M176" s="5">
        <v>111.424590197583</v>
      </c>
      <c r="N176" s="5">
        <v>0</v>
      </c>
      <c r="O176" s="5">
        <v>0</v>
      </c>
      <c r="P176" s="5">
        <v>0</v>
      </c>
      <c r="Q176" s="47">
        <v>0</v>
      </c>
      <c r="R176" s="5">
        <v>171.96107883678698</v>
      </c>
      <c r="S176" s="5">
        <v>0</v>
      </c>
      <c r="T176" s="5">
        <v>0</v>
      </c>
      <c r="U176" s="5">
        <v>0</v>
      </c>
      <c r="V176" s="47">
        <v>0</v>
      </c>
      <c r="W176" s="5">
        <v>283.38566903436998</v>
      </c>
      <c r="X176" s="5">
        <v>0</v>
      </c>
      <c r="Y176" s="5">
        <v>0</v>
      </c>
      <c r="Z176" s="5">
        <v>0</v>
      </c>
      <c r="AA176" s="47">
        <v>0</v>
      </c>
    </row>
    <row r="177" spans="1:27">
      <c r="A177" s="1" t="s">
        <v>742</v>
      </c>
      <c r="B177" s="1" t="s">
        <v>743</v>
      </c>
      <c r="C177" s="1" t="s">
        <v>744</v>
      </c>
      <c r="D177" s="1" t="s">
        <v>79</v>
      </c>
      <c r="E177" s="44" t="s">
        <v>745</v>
      </c>
      <c r="F177" s="55">
        <v>0.01</v>
      </c>
      <c r="G177" s="5">
        <v>25.578607281887003</v>
      </c>
      <c r="H177" s="5">
        <v>11.939511486269001</v>
      </c>
      <c r="I177" s="5">
        <v>13.639095795617999</v>
      </c>
      <c r="J177" s="5">
        <v>7.4143628880061589</v>
      </c>
      <c r="K177" s="5">
        <v>12.61616361094665</v>
      </c>
      <c r="L177" s="92">
        <v>0</v>
      </c>
      <c r="M177" s="5">
        <v>0</v>
      </c>
      <c r="N177" s="5">
        <v>0</v>
      </c>
      <c r="O177" s="5">
        <v>11.939511486269001</v>
      </c>
      <c r="P177" s="5">
        <v>0</v>
      </c>
      <c r="Q177" s="47">
        <v>0</v>
      </c>
      <c r="R177" s="5">
        <v>0</v>
      </c>
      <c r="S177" s="5">
        <v>0</v>
      </c>
      <c r="T177" s="5">
        <v>13.639095795617999</v>
      </c>
      <c r="U177" s="5">
        <v>0</v>
      </c>
      <c r="V177" s="47">
        <v>0</v>
      </c>
      <c r="W177" s="5">
        <v>0</v>
      </c>
      <c r="X177" s="5">
        <v>0</v>
      </c>
      <c r="Y177" s="5">
        <v>25.578607281887003</v>
      </c>
      <c r="Z177" s="5">
        <v>0</v>
      </c>
      <c r="AA177" s="47">
        <v>0</v>
      </c>
    </row>
    <row r="178" spans="1:27">
      <c r="A178" s="1" t="s">
        <v>746</v>
      </c>
      <c r="B178" s="1" t="s">
        <v>747</v>
      </c>
      <c r="C178" s="1" t="s">
        <v>748</v>
      </c>
      <c r="D178" s="1" t="s">
        <v>53</v>
      </c>
      <c r="E178" s="44" t="s">
        <v>749</v>
      </c>
      <c r="F178" s="55">
        <v>0.4</v>
      </c>
      <c r="G178" s="5">
        <v>3.4706508601319999</v>
      </c>
      <c r="H178" s="5">
        <v>1.1604179389259999</v>
      </c>
      <c r="I178" s="5">
        <v>2.310232921206</v>
      </c>
      <c r="J178" s="5">
        <v>-9.0634484862421498</v>
      </c>
      <c r="K178" s="5">
        <v>2.1369654521155499</v>
      </c>
      <c r="L178" s="92">
        <v>0.5</v>
      </c>
      <c r="M178" s="5">
        <v>0</v>
      </c>
      <c r="N178" s="5">
        <v>1.1604179389259999</v>
      </c>
      <c r="O178" s="5">
        <v>0</v>
      </c>
      <c r="P178" s="5">
        <v>0</v>
      </c>
      <c r="Q178" s="47">
        <v>0</v>
      </c>
      <c r="R178" s="5">
        <v>0</v>
      </c>
      <c r="S178" s="5">
        <v>2.310232921206</v>
      </c>
      <c r="T178" s="5">
        <v>0</v>
      </c>
      <c r="U178" s="5">
        <v>0</v>
      </c>
      <c r="V178" s="47">
        <v>0</v>
      </c>
      <c r="W178" s="5">
        <v>0</v>
      </c>
      <c r="X178" s="5">
        <v>3.4706508601319999</v>
      </c>
      <c r="Y178" s="5">
        <v>0</v>
      </c>
      <c r="Z178" s="5">
        <v>0</v>
      </c>
      <c r="AA178" s="47">
        <v>0</v>
      </c>
    </row>
    <row r="179" spans="1:27">
      <c r="A179" s="1" t="s">
        <v>750</v>
      </c>
      <c r="B179" s="1" t="s">
        <v>751</v>
      </c>
      <c r="C179" s="1" t="s">
        <v>752</v>
      </c>
      <c r="D179" s="1" t="s">
        <v>53</v>
      </c>
      <c r="E179" s="44" t="s">
        <v>753</v>
      </c>
      <c r="F179" s="55">
        <v>0.4</v>
      </c>
      <c r="G179" s="5">
        <v>7.7957403863399994</v>
      </c>
      <c r="H179" s="5">
        <v>2.770262059537</v>
      </c>
      <c r="I179" s="5">
        <v>5.0254783268029994</v>
      </c>
      <c r="J179" s="5">
        <v>-11.8198341209278</v>
      </c>
      <c r="K179" s="5">
        <v>4.6485674522927747</v>
      </c>
      <c r="L179" s="92">
        <v>0.5</v>
      </c>
      <c r="M179" s="5">
        <v>0</v>
      </c>
      <c r="N179" s="5">
        <v>2.770262059537</v>
      </c>
      <c r="O179" s="5">
        <v>0</v>
      </c>
      <c r="P179" s="5">
        <v>0</v>
      </c>
      <c r="Q179" s="47">
        <v>0</v>
      </c>
      <c r="R179" s="5">
        <v>0</v>
      </c>
      <c r="S179" s="5">
        <v>5.0254783268029994</v>
      </c>
      <c r="T179" s="5">
        <v>0</v>
      </c>
      <c r="U179" s="5">
        <v>0</v>
      </c>
      <c r="V179" s="47">
        <v>0</v>
      </c>
      <c r="W179" s="5">
        <v>0</v>
      </c>
      <c r="X179" s="5">
        <v>7.7957403863399994</v>
      </c>
      <c r="Y179" s="5">
        <v>0</v>
      </c>
      <c r="Z179" s="5">
        <v>0</v>
      </c>
      <c r="AA179" s="47">
        <v>0</v>
      </c>
    </row>
    <row r="180" spans="1:27">
      <c r="A180" s="1" t="s">
        <v>754</v>
      </c>
      <c r="B180" s="1" t="s">
        <v>755</v>
      </c>
      <c r="C180" s="1" t="s">
        <v>756</v>
      </c>
      <c r="D180" s="1" t="s">
        <v>124</v>
      </c>
      <c r="E180" s="44" t="s">
        <v>757</v>
      </c>
      <c r="F180" s="55">
        <v>0.49</v>
      </c>
      <c r="G180" s="5">
        <v>125.38731346193799</v>
      </c>
      <c r="H180" s="5">
        <v>50.725295585345997</v>
      </c>
      <c r="I180" s="5">
        <v>74.662017876591989</v>
      </c>
      <c r="J180" s="5">
        <v>31.380736173112517</v>
      </c>
      <c r="K180" s="5">
        <v>69.062366535847588</v>
      </c>
      <c r="L180" s="92">
        <v>0</v>
      </c>
      <c r="M180" s="5">
        <v>44.759275352628997</v>
      </c>
      <c r="N180" s="5">
        <v>5.9660202327169998</v>
      </c>
      <c r="O180" s="5">
        <v>0</v>
      </c>
      <c r="P180" s="5">
        <v>0</v>
      </c>
      <c r="Q180" s="47">
        <v>0</v>
      </c>
      <c r="R180" s="5">
        <v>63.353480078114998</v>
      </c>
      <c r="S180" s="5">
        <v>11.308537798476999</v>
      </c>
      <c r="T180" s="5">
        <v>0</v>
      </c>
      <c r="U180" s="5">
        <v>0</v>
      </c>
      <c r="V180" s="47">
        <v>0</v>
      </c>
      <c r="W180" s="5">
        <v>108.11275543074399</v>
      </c>
      <c r="X180" s="5">
        <v>17.274558031193997</v>
      </c>
      <c r="Y180" s="5">
        <v>0</v>
      </c>
      <c r="Z180" s="5">
        <v>0</v>
      </c>
      <c r="AA180" s="47">
        <v>0</v>
      </c>
    </row>
    <row r="181" spans="1:27">
      <c r="A181" s="1" t="s">
        <v>758</v>
      </c>
      <c r="B181" s="1" t="s">
        <v>759</v>
      </c>
      <c r="C181" s="1" t="s">
        <v>760</v>
      </c>
      <c r="D181" s="1" t="s">
        <v>93</v>
      </c>
      <c r="E181" s="44" t="s">
        <v>761</v>
      </c>
      <c r="F181" s="55">
        <v>0.3</v>
      </c>
      <c r="G181" s="5">
        <v>32.152646688148003</v>
      </c>
      <c r="H181" s="5">
        <v>11.959129935003002</v>
      </c>
      <c r="I181" s="5">
        <v>20.193516753145001</v>
      </c>
      <c r="J181" s="5">
        <v>-4.4932082588686342</v>
      </c>
      <c r="K181" s="5">
        <v>18.679002996659126</v>
      </c>
      <c r="L181" s="92">
        <v>0.182009</v>
      </c>
      <c r="M181" s="5">
        <v>9.7222628245310005</v>
      </c>
      <c r="N181" s="5">
        <v>2.2368671104720002</v>
      </c>
      <c r="O181" s="5">
        <v>0</v>
      </c>
      <c r="P181" s="5">
        <v>0</v>
      </c>
      <c r="Q181" s="47">
        <v>0</v>
      </c>
      <c r="R181" s="5">
        <v>14.407480679111</v>
      </c>
      <c r="S181" s="5">
        <v>5.7860360740339996</v>
      </c>
      <c r="T181" s="5">
        <v>0</v>
      </c>
      <c r="U181" s="5">
        <v>0</v>
      </c>
      <c r="V181" s="47">
        <v>0</v>
      </c>
      <c r="W181" s="5">
        <v>24.129743503642</v>
      </c>
      <c r="X181" s="5">
        <v>8.0229031845059993</v>
      </c>
      <c r="Y181" s="5">
        <v>0</v>
      </c>
      <c r="Z181" s="5">
        <v>0</v>
      </c>
      <c r="AA181" s="47">
        <v>0</v>
      </c>
    </row>
    <row r="182" spans="1:27">
      <c r="A182" s="1" t="s">
        <v>762</v>
      </c>
      <c r="B182" s="1" t="s">
        <v>763</v>
      </c>
      <c r="C182" s="1" t="s">
        <v>764</v>
      </c>
      <c r="D182" s="1" t="s">
        <v>103</v>
      </c>
      <c r="E182" s="44" t="s">
        <v>765</v>
      </c>
      <c r="F182" s="55">
        <v>0.49</v>
      </c>
      <c r="G182" s="5">
        <v>123.512399238562</v>
      </c>
      <c r="H182" s="5">
        <v>47.846265758930002</v>
      </c>
      <c r="I182" s="5">
        <v>75.666133479631995</v>
      </c>
      <c r="J182" s="5">
        <v>21.429246890099769</v>
      </c>
      <c r="K182" s="5">
        <v>69.991173468659596</v>
      </c>
      <c r="L182" s="92">
        <v>0</v>
      </c>
      <c r="M182" s="5">
        <v>42.317472784821007</v>
      </c>
      <c r="N182" s="5">
        <v>5.5287929741089998</v>
      </c>
      <c r="O182" s="5">
        <v>0</v>
      </c>
      <c r="P182" s="5">
        <v>0</v>
      </c>
      <c r="Q182" s="47">
        <v>0</v>
      </c>
      <c r="R182" s="5">
        <v>64.187656080441002</v>
      </c>
      <c r="S182" s="5">
        <v>11.478477399191</v>
      </c>
      <c r="T182" s="5">
        <v>0</v>
      </c>
      <c r="U182" s="5">
        <v>0</v>
      </c>
      <c r="V182" s="47">
        <v>0</v>
      </c>
      <c r="W182" s="5">
        <v>106.50512886526201</v>
      </c>
      <c r="X182" s="5">
        <v>17.007270373299999</v>
      </c>
      <c r="Y182" s="5">
        <v>0</v>
      </c>
      <c r="Z182" s="5">
        <v>0</v>
      </c>
      <c r="AA182" s="47">
        <v>0</v>
      </c>
    </row>
    <row r="183" spans="1:27">
      <c r="A183" s="1" t="s">
        <v>766</v>
      </c>
      <c r="B183" s="1" t="s">
        <v>767</v>
      </c>
      <c r="C183" s="1" t="s">
        <v>768</v>
      </c>
      <c r="D183" s="1" t="s">
        <v>103</v>
      </c>
      <c r="E183" s="44" t="s">
        <v>769</v>
      </c>
      <c r="F183" s="55">
        <v>0.49</v>
      </c>
      <c r="G183" s="5">
        <v>98.139144340271997</v>
      </c>
      <c r="H183" s="5">
        <v>41.043127314121996</v>
      </c>
      <c r="I183" s="5">
        <v>57.096017026149994</v>
      </c>
      <c r="J183" s="5">
        <v>36.84386942341829</v>
      </c>
      <c r="K183" s="5">
        <v>52.813815749188748</v>
      </c>
      <c r="L183" s="92">
        <v>0</v>
      </c>
      <c r="M183" s="5">
        <v>37.155133188689</v>
      </c>
      <c r="N183" s="5">
        <v>3.8879941254329999</v>
      </c>
      <c r="O183" s="5">
        <v>0</v>
      </c>
      <c r="P183" s="5">
        <v>0</v>
      </c>
      <c r="Q183" s="47">
        <v>0</v>
      </c>
      <c r="R183" s="5">
        <v>50.223438785150996</v>
      </c>
      <c r="S183" s="5">
        <v>6.8725782409990002</v>
      </c>
      <c r="T183" s="5">
        <v>0</v>
      </c>
      <c r="U183" s="5">
        <v>0</v>
      </c>
      <c r="V183" s="47">
        <v>0</v>
      </c>
      <c r="W183" s="5">
        <v>87.378571973839996</v>
      </c>
      <c r="X183" s="5">
        <v>10.760572366432001</v>
      </c>
      <c r="Y183" s="5">
        <v>0</v>
      </c>
      <c r="Z183" s="5">
        <v>0</v>
      </c>
      <c r="AA183" s="47">
        <v>0</v>
      </c>
    </row>
    <row r="184" spans="1:27">
      <c r="A184" s="1" t="s">
        <v>770</v>
      </c>
      <c r="B184" s="1" t="s">
        <v>771</v>
      </c>
      <c r="C184" s="1" t="s">
        <v>772</v>
      </c>
      <c r="D184" s="1" t="s">
        <v>270</v>
      </c>
      <c r="E184" s="44" t="s">
        <v>773</v>
      </c>
      <c r="F184" s="55">
        <v>0.3</v>
      </c>
      <c r="G184" s="5">
        <v>171.413008845679</v>
      </c>
      <c r="H184" s="5">
        <v>69.344571530663004</v>
      </c>
      <c r="I184" s="5">
        <v>102.068437315016</v>
      </c>
      <c r="J184" s="5">
        <v>65.912749419319368</v>
      </c>
      <c r="K184" s="5">
        <v>94.4133045163898</v>
      </c>
      <c r="L184" s="92">
        <v>0</v>
      </c>
      <c r="M184" s="5">
        <v>55.390345121416004</v>
      </c>
      <c r="N184" s="5">
        <v>13.954226409246999</v>
      </c>
      <c r="O184" s="5">
        <v>0</v>
      </c>
      <c r="P184" s="5">
        <v>0</v>
      </c>
      <c r="Q184" s="47">
        <v>0</v>
      </c>
      <c r="R184" s="5">
        <v>77.556290053316999</v>
      </c>
      <c r="S184" s="5">
        <v>24.512147261698999</v>
      </c>
      <c r="T184" s="5">
        <v>0</v>
      </c>
      <c r="U184" s="5">
        <v>0</v>
      </c>
      <c r="V184" s="47">
        <v>0</v>
      </c>
      <c r="W184" s="5">
        <v>132.94663517473299</v>
      </c>
      <c r="X184" s="5">
        <v>38.466373670945998</v>
      </c>
      <c r="Y184" s="5">
        <v>0</v>
      </c>
      <c r="Z184" s="5">
        <v>0</v>
      </c>
      <c r="AA184" s="47">
        <v>0</v>
      </c>
    </row>
    <row r="185" spans="1:27">
      <c r="A185" s="1" t="s">
        <v>774</v>
      </c>
      <c r="B185" s="1" t="s">
        <v>775</v>
      </c>
      <c r="C185" s="1" t="s">
        <v>776</v>
      </c>
      <c r="D185" s="1" t="s">
        <v>237</v>
      </c>
      <c r="E185" s="44" t="s">
        <v>777</v>
      </c>
      <c r="F185" s="55">
        <v>0.09</v>
      </c>
      <c r="G185" s="5">
        <v>292.24947216607001</v>
      </c>
      <c r="H185" s="5">
        <v>118.84160334193299</v>
      </c>
      <c r="I185" s="5">
        <v>173.40786882413701</v>
      </c>
      <c r="J185" s="5">
        <v>140.07242130817855</v>
      </c>
      <c r="K185" s="5">
        <v>160.40227866232675</v>
      </c>
      <c r="L185" s="92">
        <v>0</v>
      </c>
      <c r="M185" s="5">
        <v>118.84160334193299</v>
      </c>
      <c r="N185" s="5">
        <v>0</v>
      </c>
      <c r="O185" s="5">
        <v>0</v>
      </c>
      <c r="P185" s="5">
        <v>0</v>
      </c>
      <c r="Q185" s="47">
        <v>0</v>
      </c>
      <c r="R185" s="5">
        <v>173.40786882413701</v>
      </c>
      <c r="S185" s="5">
        <v>0</v>
      </c>
      <c r="T185" s="5">
        <v>0</v>
      </c>
      <c r="U185" s="5">
        <v>0</v>
      </c>
      <c r="V185" s="47">
        <v>0</v>
      </c>
      <c r="W185" s="5">
        <v>292.24947216607001</v>
      </c>
      <c r="X185" s="5">
        <v>0</v>
      </c>
      <c r="Y185" s="5">
        <v>0</v>
      </c>
      <c r="Z185" s="5">
        <v>0</v>
      </c>
      <c r="AA185" s="47">
        <v>0</v>
      </c>
    </row>
    <row r="186" spans="1:27">
      <c r="A186" s="1" t="s">
        <v>778</v>
      </c>
      <c r="B186" s="1" t="s">
        <v>779</v>
      </c>
      <c r="C186" s="1" t="s">
        <v>780</v>
      </c>
      <c r="D186" s="1" t="s">
        <v>79</v>
      </c>
      <c r="E186" s="44" t="s">
        <v>781</v>
      </c>
      <c r="F186" s="55">
        <v>0.01</v>
      </c>
      <c r="G186" s="5">
        <v>27.569685313179001</v>
      </c>
      <c r="H186" s="5">
        <v>13.218223729952999</v>
      </c>
      <c r="I186" s="5">
        <v>14.351461583226001</v>
      </c>
      <c r="J186" s="5">
        <v>9.6741790992734273</v>
      </c>
      <c r="K186" s="5">
        <v>13.275101964484051</v>
      </c>
      <c r="L186" s="92">
        <v>0</v>
      </c>
      <c r="M186" s="5">
        <v>0</v>
      </c>
      <c r="N186" s="5">
        <v>0</v>
      </c>
      <c r="O186" s="5">
        <v>13.218223729952999</v>
      </c>
      <c r="P186" s="5">
        <v>0</v>
      </c>
      <c r="Q186" s="47">
        <v>0</v>
      </c>
      <c r="R186" s="5">
        <v>0</v>
      </c>
      <c r="S186" s="5">
        <v>0</v>
      </c>
      <c r="T186" s="5">
        <v>14.351461583226001</v>
      </c>
      <c r="U186" s="5">
        <v>0</v>
      </c>
      <c r="V186" s="47">
        <v>0</v>
      </c>
      <c r="W186" s="5">
        <v>0</v>
      </c>
      <c r="X186" s="5">
        <v>0</v>
      </c>
      <c r="Y186" s="5">
        <v>27.569685313179001</v>
      </c>
      <c r="Z186" s="5">
        <v>0</v>
      </c>
      <c r="AA186" s="47">
        <v>0</v>
      </c>
    </row>
    <row r="187" spans="1:27">
      <c r="A187" s="1" t="s">
        <v>782</v>
      </c>
      <c r="B187" s="1" t="s">
        <v>783</v>
      </c>
      <c r="C187" s="1" t="s">
        <v>784</v>
      </c>
      <c r="D187" s="1" t="s">
        <v>53</v>
      </c>
      <c r="E187" s="44" t="s">
        <v>785</v>
      </c>
      <c r="F187" s="55">
        <v>0.4</v>
      </c>
      <c r="G187" s="5">
        <v>7.9020959239459998</v>
      </c>
      <c r="H187" s="5">
        <v>2.6519073749370001</v>
      </c>
      <c r="I187" s="5">
        <v>5.2501885490089997</v>
      </c>
      <c r="J187" s="5">
        <v>-19.927637631206618</v>
      </c>
      <c r="K187" s="5">
        <v>4.856424407833325</v>
      </c>
      <c r="L187" s="92">
        <v>0.5</v>
      </c>
      <c r="M187" s="5">
        <v>0</v>
      </c>
      <c r="N187" s="5">
        <v>2.6519073749370001</v>
      </c>
      <c r="O187" s="5">
        <v>0</v>
      </c>
      <c r="P187" s="5">
        <v>0</v>
      </c>
      <c r="Q187" s="47">
        <v>0</v>
      </c>
      <c r="R187" s="5">
        <v>0</v>
      </c>
      <c r="S187" s="5">
        <v>5.2501885490089997</v>
      </c>
      <c r="T187" s="5">
        <v>0</v>
      </c>
      <c r="U187" s="5">
        <v>0</v>
      </c>
      <c r="V187" s="47">
        <v>0</v>
      </c>
      <c r="W187" s="5">
        <v>0</v>
      </c>
      <c r="X187" s="5">
        <v>7.9020959239459998</v>
      </c>
      <c r="Y187" s="5">
        <v>0</v>
      </c>
      <c r="Z187" s="5">
        <v>0</v>
      </c>
      <c r="AA187" s="47">
        <v>0</v>
      </c>
    </row>
    <row r="188" spans="1:27">
      <c r="A188" s="1" t="s">
        <v>786</v>
      </c>
      <c r="B188" s="1" t="s">
        <v>787</v>
      </c>
      <c r="C188" s="1" t="s">
        <v>788</v>
      </c>
      <c r="D188" s="1" t="s">
        <v>103</v>
      </c>
      <c r="E188" s="44" t="s">
        <v>789</v>
      </c>
      <c r="F188" s="55">
        <v>0.49</v>
      </c>
      <c r="G188" s="5">
        <v>238.04440448212102</v>
      </c>
      <c r="H188" s="5">
        <v>93.047867430289998</v>
      </c>
      <c r="I188" s="5">
        <v>144.99653705183101</v>
      </c>
      <c r="J188" s="5">
        <v>-33.150852371896598</v>
      </c>
      <c r="K188" s="5">
        <v>134.1217967729437</v>
      </c>
      <c r="L188" s="92">
        <v>0.186087</v>
      </c>
      <c r="M188" s="5">
        <v>80.737995998391</v>
      </c>
      <c r="N188" s="5">
        <v>12.309871431898999</v>
      </c>
      <c r="O188" s="5">
        <v>0</v>
      </c>
      <c r="P188" s="5">
        <v>0</v>
      </c>
      <c r="Q188" s="47">
        <v>0</v>
      </c>
      <c r="R188" s="5">
        <v>120.08990491873</v>
      </c>
      <c r="S188" s="5">
        <v>24.906632133101002</v>
      </c>
      <c r="T188" s="5">
        <v>0</v>
      </c>
      <c r="U188" s="5">
        <v>0</v>
      </c>
      <c r="V188" s="47">
        <v>0</v>
      </c>
      <c r="W188" s="5">
        <v>200.82790091712099</v>
      </c>
      <c r="X188" s="5">
        <v>37.216503565000004</v>
      </c>
      <c r="Y188" s="5">
        <v>0</v>
      </c>
      <c r="Z188" s="5">
        <v>0</v>
      </c>
      <c r="AA188" s="47">
        <v>0</v>
      </c>
    </row>
    <row r="189" spans="1:27">
      <c r="A189" s="1" t="s">
        <v>790</v>
      </c>
      <c r="B189" s="1" t="s">
        <v>791</v>
      </c>
      <c r="C189" s="1" t="s">
        <v>792</v>
      </c>
      <c r="D189" s="1" t="s">
        <v>124</v>
      </c>
      <c r="E189" s="44" t="s">
        <v>793</v>
      </c>
      <c r="F189" s="55">
        <v>0.49</v>
      </c>
      <c r="G189" s="5">
        <v>155.13069771319201</v>
      </c>
      <c r="H189" s="5">
        <v>62.398395715707004</v>
      </c>
      <c r="I189" s="5">
        <v>92.732301997484996</v>
      </c>
      <c r="J189" s="5">
        <v>44.216738630073081</v>
      </c>
      <c r="K189" s="5">
        <v>85.77737934767363</v>
      </c>
      <c r="L189" s="92">
        <v>0</v>
      </c>
      <c r="M189" s="5">
        <v>53.981368327863002</v>
      </c>
      <c r="N189" s="5">
        <v>8.4170273878439996</v>
      </c>
      <c r="O189" s="5">
        <v>0</v>
      </c>
      <c r="P189" s="5">
        <v>0</v>
      </c>
      <c r="Q189" s="47">
        <v>0</v>
      </c>
      <c r="R189" s="5">
        <v>76.788549515853006</v>
      </c>
      <c r="S189" s="5">
        <v>15.943752481632</v>
      </c>
      <c r="T189" s="5">
        <v>0</v>
      </c>
      <c r="U189" s="5">
        <v>0</v>
      </c>
      <c r="V189" s="47">
        <v>0</v>
      </c>
      <c r="W189" s="5">
        <v>130.769917843716</v>
      </c>
      <c r="X189" s="5">
        <v>24.360779869475998</v>
      </c>
      <c r="Y189" s="5">
        <v>0</v>
      </c>
      <c r="Z189" s="5">
        <v>0</v>
      </c>
      <c r="AA189" s="47">
        <v>0</v>
      </c>
    </row>
    <row r="190" spans="1:27">
      <c r="A190" s="1" t="s">
        <v>794</v>
      </c>
      <c r="B190" s="1" t="s">
        <v>795</v>
      </c>
      <c r="C190" s="1" t="s">
        <v>796</v>
      </c>
      <c r="D190" s="1" t="s">
        <v>237</v>
      </c>
      <c r="E190" s="44" t="s">
        <v>797</v>
      </c>
      <c r="F190" s="55">
        <v>0.09</v>
      </c>
      <c r="G190" s="5">
        <v>93.618505323303992</v>
      </c>
      <c r="H190" s="5">
        <v>36.991880540422002</v>
      </c>
      <c r="I190" s="5">
        <v>56.626624782881997</v>
      </c>
      <c r="J190" s="5">
        <v>36.742837247390909</v>
      </c>
      <c r="K190" s="5">
        <v>52.379627924165852</v>
      </c>
      <c r="L190" s="92">
        <v>0</v>
      </c>
      <c r="M190" s="5">
        <v>36.991880540422002</v>
      </c>
      <c r="N190" s="5">
        <v>0</v>
      </c>
      <c r="O190" s="5">
        <v>0</v>
      </c>
      <c r="P190" s="5">
        <v>0</v>
      </c>
      <c r="Q190" s="47">
        <v>0</v>
      </c>
      <c r="R190" s="5">
        <v>56.626624782881997</v>
      </c>
      <c r="S190" s="5">
        <v>0</v>
      </c>
      <c r="T190" s="5">
        <v>0</v>
      </c>
      <c r="U190" s="5">
        <v>0</v>
      </c>
      <c r="V190" s="47">
        <v>0</v>
      </c>
      <c r="W190" s="5">
        <v>93.618505323303992</v>
      </c>
      <c r="X190" s="5">
        <v>0</v>
      </c>
      <c r="Y190" s="5">
        <v>0</v>
      </c>
      <c r="Z190" s="5">
        <v>0</v>
      </c>
      <c r="AA190" s="47">
        <v>0</v>
      </c>
    </row>
    <row r="191" spans="1:27">
      <c r="A191" s="1" t="s">
        <v>798</v>
      </c>
      <c r="B191" s="1" t="s">
        <v>799</v>
      </c>
      <c r="C191" s="1" t="s">
        <v>800</v>
      </c>
      <c r="D191" s="1" t="s">
        <v>79</v>
      </c>
      <c r="E191" s="44" t="s">
        <v>801</v>
      </c>
      <c r="F191" s="55">
        <v>0.01</v>
      </c>
      <c r="G191" s="5">
        <v>15.412438526458999</v>
      </c>
      <c r="H191" s="5">
        <v>7.1688203863769999</v>
      </c>
      <c r="I191" s="5">
        <v>8.243618140081999</v>
      </c>
      <c r="J191" s="5">
        <v>4.9447457711370575</v>
      </c>
      <c r="K191" s="5">
        <v>7.6253467795758496</v>
      </c>
      <c r="L191" s="92">
        <v>0</v>
      </c>
      <c r="M191" s="5">
        <v>0</v>
      </c>
      <c r="N191" s="5">
        <v>0</v>
      </c>
      <c r="O191" s="5">
        <v>7.1688203863769999</v>
      </c>
      <c r="P191" s="5">
        <v>0</v>
      </c>
      <c r="Q191" s="47">
        <v>0</v>
      </c>
      <c r="R191" s="5">
        <v>0</v>
      </c>
      <c r="S191" s="5">
        <v>0</v>
      </c>
      <c r="T191" s="5">
        <v>8.243618140081999</v>
      </c>
      <c r="U191" s="5">
        <v>0</v>
      </c>
      <c r="V191" s="47">
        <v>0</v>
      </c>
      <c r="W191" s="5">
        <v>0</v>
      </c>
      <c r="X191" s="5">
        <v>0</v>
      </c>
      <c r="Y191" s="5">
        <v>15.412438526458999</v>
      </c>
      <c r="Z191" s="5">
        <v>0</v>
      </c>
      <c r="AA191" s="47">
        <v>0</v>
      </c>
    </row>
    <row r="192" spans="1:27">
      <c r="A192" s="1" t="s">
        <v>802</v>
      </c>
      <c r="B192" s="1" t="s">
        <v>803</v>
      </c>
      <c r="C192" s="1" t="s">
        <v>804</v>
      </c>
      <c r="D192" s="1" t="s">
        <v>53</v>
      </c>
      <c r="E192" s="44" t="s">
        <v>805</v>
      </c>
      <c r="F192" s="55">
        <v>0.4</v>
      </c>
      <c r="G192" s="5">
        <v>3.0476442289350003</v>
      </c>
      <c r="H192" s="5">
        <v>0.99501471812800002</v>
      </c>
      <c r="I192" s="5">
        <v>2.0526295108070003</v>
      </c>
      <c r="J192" s="5">
        <v>-7.3992443544337076</v>
      </c>
      <c r="K192" s="5">
        <v>1.8986822974964754</v>
      </c>
      <c r="L192" s="92">
        <v>0.5</v>
      </c>
      <c r="M192" s="5">
        <v>0</v>
      </c>
      <c r="N192" s="5">
        <v>0.99501471812800002</v>
      </c>
      <c r="O192" s="5">
        <v>0</v>
      </c>
      <c r="P192" s="5">
        <v>0</v>
      </c>
      <c r="Q192" s="47">
        <v>0</v>
      </c>
      <c r="R192" s="5">
        <v>0</v>
      </c>
      <c r="S192" s="5">
        <v>2.0526295108070003</v>
      </c>
      <c r="T192" s="5">
        <v>0</v>
      </c>
      <c r="U192" s="5">
        <v>0</v>
      </c>
      <c r="V192" s="47">
        <v>0</v>
      </c>
      <c r="W192" s="5">
        <v>0</v>
      </c>
      <c r="X192" s="5">
        <v>3.0476442289350003</v>
      </c>
      <c r="Y192" s="5">
        <v>0</v>
      </c>
      <c r="Z192" s="5">
        <v>0</v>
      </c>
      <c r="AA192" s="47">
        <v>0</v>
      </c>
    </row>
    <row r="193" spans="1:27">
      <c r="A193" s="1" t="s">
        <v>806</v>
      </c>
      <c r="B193" s="1" t="s">
        <v>807</v>
      </c>
      <c r="C193" s="1" t="s">
        <v>808</v>
      </c>
      <c r="D193" s="1" t="s">
        <v>270</v>
      </c>
      <c r="E193" s="44" t="s">
        <v>809</v>
      </c>
      <c r="F193" s="55">
        <v>0.3</v>
      </c>
      <c r="G193" s="5">
        <v>146.69080518055401</v>
      </c>
      <c r="H193" s="5">
        <v>59.608092950838</v>
      </c>
      <c r="I193" s="5">
        <v>87.082712229716009</v>
      </c>
      <c r="J193" s="5">
        <v>71.567774591636123</v>
      </c>
      <c r="K193" s="5">
        <v>80.551508812487313</v>
      </c>
      <c r="L193" s="92">
        <v>0</v>
      </c>
      <c r="M193" s="5">
        <v>50.607749196642999</v>
      </c>
      <c r="N193" s="5">
        <v>9.0003437541949989</v>
      </c>
      <c r="O193" s="5">
        <v>0</v>
      </c>
      <c r="P193" s="5">
        <v>0</v>
      </c>
      <c r="Q193" s="47">
        <v>0</v>
      </c>
      <c r="R193" s="5">
        <v>70.723745003600996</v>
      </c>
      <c r="S193" s="5">
        <v>16.358967226114999</v>
      </c>
      <c r="T193" s="5">
        <v>0</v>
      </c>
      <c r="U193" s="5">
        <v>0</v>
      </c>
      <c r="V193" s="47">
        <v>0</v>
      </c>
      <c r="W193" s="5">
        <v>121.33149420024399</v>
      </c>
      <c r="X193" s="5">
        <v>25.359310980309999</v>
      </c>
      <c r="Y193" s="5">
        <v>0</v>
      </c>
      <c r="Z193" s="5">
        <v>0</v>
      </c>
      <c r="AA193" s="47">
        <v>0</v>
      </c>
    </row>
    <row r="194" spans="1:27">
      <c r="A194" s="1" t="s">
        <v>810</v>
      </c>
      <c r="B194" s="1" t="s">
        <v>811</v>
      </c>
      <c r="C194" s="1" t="s">
        <v>812</v>
      </c>
      <c r="D194" s="1" t="s">
        <v>53</v>
      </c>
      <c r="E194" s="44" t="s">
        <v>813</v>
      </c>
      <c r="F194" s="55">
        <v>0.4</v>
      </c>
      <c r="G194" s="5">
        <v>2.710660733808</v>
      </c>
      <c r="H194" s="5">
        <v>0.77344424166000003</v>
      </c>
      <c r="I194" s="5">
        <v>1.937216492148</v>
      </c>
      <c r="J194" s="5">
        <v>-11.269405350628151</v>
      </c>
      <c r="K194" s="5">
        <v>1.7919252552369</v>
      </c>
      <c r="L194" s="92">
        <v>0.5</v>
      </c>
      <c r="M194" s="5">
        <v>0</v>
      </c>
      <c r="N194" s="5">
        <v>0.77344424166000003</v>
      </c>
      <c r="O194" s="5">
        <v>0</v>
      </c>
      <c r="P194" s="5">
        <v>0</v>
      </c>
      <c r="Q194" s="47">
        <v>0</v>
      </c>
      <c r="R194" s="5">
        <v>0</v>
      </c>
      <c r="S194" s="5">
        <v>1.937216492148</v>
      </c>
      <c r="T194" s="5">
        <v>0</v>
      </c>
      <c r="U194" s="5">
        <v>0</v>
      </c>
      <c r="V194" s="47">
        <v>0</v>
      </c>
      <c r="W194" s="5">
        <v>0</v>
      </c>
      <c r="X194" s="5">
        <v>2.710660733808</v>
      </c>
      <c r="Y194" s="5">
        <v>0</v>
      </c>
      <c r="Z194" s="5">
        <v>0</v>
      </c>
      <c r="AA194" s="47">
        <v>0</v>
      </c>
    </row>
    <row r="195" spans="1:27">
      <c r="A195" s="1" t="s">
        <v>814</v>
      </c>
      <c r="B195" s="1" t="s">
        <v>815</v>
      </c>
      <c r="C195" s="1" t="s">
        <v>816</v>
      </c>
      <c r="D195" s="1" t="s">
        <v>53</v>
      </c>
      <c r="E195" s="44" t="s">
        <v>817</v>
      </c>
      <c r="F195" s="55">
        <v>0.4</v>
      </c>
      <c r="G195" s="5">
        <v>5.1881871482249995</v>
      </c>
      <c r="H195" s="5">
        <v>1.697505306517</v>
      </c>
      <c r="I195" s="5">
        <v>3.4906818417079997</v>
      </c>
      <c r="J195" s="5">
        <v>-12.936117794284577</v>
      </c>
      <c r="K195" s="5">
        <v>3.2288807035798999</v>
      </c>
      <c r="L195" s="92">
        <v>0.5</v>
      </c>
      <c r="M195" s="5">
        <v>0</v>
      </c>
      <c r="N195" s="5">
        <v>1.697505306517</v>
      </c>
      <c r="O195" s="5">
        <v>0</v>
      </c>
      <c r="P195" s="5">
        <v>0</v>
      </c>
      <c r="Q195" s="47">
        <v>0</v>
      </c>
      <c r="R195" s="5">
        <v>0</v>
      </c>
      <c r="S195" s="5">
        <v>3.4906818417079997</v>
      </c>
      <c r="T195" s="5">
        <v>0</v>
      </c>
      <c r="U195" s="5">
        <v>0</v>
      </c>
      <c r="V195" s="47">
        <v>0</v>
      </c>
      <c r="W195" s="5">
        <v>0</v>
      </c>
      <c r="X195" s="5">
        <v>5.1881871482249995</v>
      </c>
      <c r="Y195" s="5">
        <v>0</v>
      </c>
      <c r="Z195" s="5">
        <v>0</v>
      </c>
      <c r="AA195" s="47">
        <v>0</v>
      </c>
    </row>
    <row r="196" spans="1:27">
      <c r="A196" s="1" t="s">
        <v>818</v>
      </c>
      <c r="B196" s="1" t="s">
        <v>819</v>
      </c>
      <c r="C196" s="1" t="s">
        <v>820</v>
      </c>
      <c r="D196" s="1" t="s">
        <v>391</v>
      </c>
      <c r="E196" s="44" t="s">
        <v>821</v>
      </c>
      <c r="F196" s="55">
        <v>0.1</v>
      </c>
      <c r="G196" s="5">
        <v>172.360609799499</v>
      </c>
      <c r="H196" s="5">
        <v>70.350697798972988</v>
      </c>
      <c r="I196" s="5">
        <v>102.009912000526</v>
      </c>
      <c r="J196" s="5">
        <v>82.425774979390781</v>
      </c>
      <c r="K196" s="5">
        <v>94.359168600486555</v>
      </c>
      <c r="L196" s="92">
        <v>0</v>
      </c>
      <c r="M196" s="5">
        <v>64.910340482340004</v>
      </c>
      <c r="N196" s="5">
        <v>0</v>
      </c>
      <c r="O196" s="5">
        <v>5.4403573166330004</v>
      </c>
      <c r="P196" s="5">
        <v>0</v>
      </c>
      <c r="Q196" s="47">
        <v>0</v>
      </c>
      <c r="R196" s="5">
        <v>96.064663679620992</v>
      </c>
      <c r="S196" s="5">
        <v>0</v>
      </c>
      <c r="T196" s="5">
        <v>5.9452483209049998</v>
      </c>
      <c r="U196" s="5">
        <v>0</v>
      </c>
      <c r="V196" s="47">
        <v>0</v>
      </c>
      <c r="W196" s="5">
        <v>160.97500416196101</v>
      </c>
      <c r="X196" s="5">
        <v>0</v>
      </c>
      <c r="Y196" s="5">
        <v>11.385605637537999</v>
      </c>
      <c r="Z196" s="5">
        <v>0</v>
      </c>
      <c r="AA196" s="47">
        <v>0</v>
      </c>
    </row>
    <row r="197" spans="1:27">
      <c r="A197" s="1" t="s">
        <v>822</v>
      </c>
      <c r="B197" s="1" t="s">
        <v>823</v>
      </c>
      <c r="C197" s="1" t="s">
        <v>824</v>
      </c>
      <c r="D197" s="1" t="s">
        <v>103</v>
      </c>
      <c r="E197" s="44" t="s">
        <v>825</v>
      </c>
      <c r="F197" s="55">
        <v>0.49</v>
      </c>
      <c r="G197" s="5">
        <v>271.15000831408395</v>
      </c>
      <c r="H197" s="5">
        <v>109.43090206351599</v>
      </c>
      <c r="I197" s="5">
        <v>161.71910625056799</v>
      </c>
      <c r="J197" s="5">
        <v>65.120234264565596</v>
      </c>
      <c r="K197" s="5">
        <v>149.59017328177541</v>
      </c>
      <c r="L197" s="92">
        <v>0</v>
      </c>
      <c r="M197" s="5">
        <v>96.085434633104001</v>
      </c>
      <c r="N197" s="5">
        <v>13.345467430412</v>
      </c>
      <c r="O197" s="5">
        <v>0</v>
      </c>
      <c r="P197" s="5">
        <v>0</v>
      </c>
      <c r="Q197" s="47">
        <v>0</v>
      </c>
      <c r="R197" s="5">
        <v>136.75218319803</v>
      </c>
      <c r="S197" s="5">
        <v>24.966923052538</v>
      </c>
      <c r="T197" s="5">
        <v>0</v>
      </c>
      <c r="U197" s="5">
        <v>0</v>
      </c>
      <c r="V197" s="47">
        <v>0</v>
      </c>
      <c r="W197" s="5">
        <v>232.837617831134</v>
      </c>
      <c r="X197" s="5">
        <v>38.312390482950001</v>
      </c>
      <c r="Y197" s="5">
        <v>0</v>
      </c>
      <c r="Z197" s="5">
        <v>0</v>
      </c>
      <c r="AA197" s="47">
        <v>0</v>
      </c>
    </row>
    <row r="198" spans="1:27">
      <c r="A198" s="1" t="s">
        <v>826</v>
      </c>
      <c r="B198" s="1" t="s">
        <v>827</v>
      </c>
      <c r="C198" s="1" t="s">
        <v>828</v>
      </c>
      <c r="D198" s="1" t="s">
        <v>124</v>
      </c>
      <c r="E198" s="44" t="s">
        <v>829</v>
      </c>
      <c r="F198" s="55">
        <v>0.49</v>
      </c>
      <c r="G198" s="5">
        <v>73.370364724558002</v>
      </c>
      <c r="H198" s="5">
        <v>28.769021449041002</v>
      </c>
      <c r="I198" s="5">
        <v>44.601343275517003</v>
      </c>
      <c r="J198" s="5">
        <v>10.841075194540799</v>
      </c>
      <c r="K198" s="5">
        <v>41.256242529853232</v>
      </c>
      <c r="L198" s="92">
        <v>0</v>
      </c>
      <c r="M198" s="5">
        <v>24.770355402555001</v>
      </c>
      <c r="N198" s="5">
        <v>3.998666046486</v>
      </c>
      <c r="O198" s="5">
        <v>0</v>
      </c>
      <c r="P198" s="5">
        <v>0</v>
      </c>
      <c r="Q198" s="47">
        <v>0</v>
      </c>
      <c r="R198" s="5">
        <v>36.580273480152002</v>
      </c>
      <c r="S198" s="5">
        <v>8.0210697953649994</v>
      </c>
      <c r="T198" s="5">
        <v>0</v>
      </c>
      <c r="U198" s="5">
        <v>0</v>
      </c>
      <c r="V198" s="47">
        <v>0</v>
      </c>
      <c r="W198" s="5">
        <v>61.350628882706999</v>
      </c>
      <c r="X198" s="5">
        <v>12.019735841850999</v>
      </c>
      <c r="Y198" s="5">
        <v>0</v>
      </c>
      <c r="Z198" s="5">
        <v>0</v>
      </c>
      <c r="AA198" s="47">
        <v>0</v>
      </c>
    </row>
    <row r="199" spans="1:27">
      <c r="A199" s="1" t="s">
        <v>830</v>
      </c>
      <c r="B199" s="1" t="s">
        <v>831</v>
      </c>
      <c r="C199" s="1" t="s">
        <v>832</v>
      </c>
      <c r="D199" s="1" t="s">
        <v>53</v>
      </c>
      <c r="E199" s="44" t="s">
        <v>833</v>
      </c>
      <c r="F199" s="55">
        <v>0.4</v>
      </c>
      <c r="G199" s="5">
        <v>3.853520349898</v>
      </c>
      <c r="H199" s="5">
        <v>0.87017941708200008</v>
      </c>
      <c r="I199" s="5">
        <v>2.9833409328160001</v>
      </c>
      <c r="J199" s="5">
        <v>-19.653700387259768</v>
      </c>
      <c r="K199" s="5">
        <v>2.7595903628548002</v>
      </c>
      <c r="L199" s="92">
        <v>0.5</v>
      </c>
      <c r="M199" s="5">
        <v>0</v>
      </c>
      <c r="N199" s="5">
        <v>0.87017941708200008</v>
      </c>
      <c r="O199" s="5">
        <v>0</v>
      </c>
      <c r="P199" s="5">
        <v>0</v>
      </c>
      <c r="Q199" s="47">
        <v>0</v>
      </c>
      <c r="R199" s="5">
        <v>0</v>
      </c>
      <c r="S199" s="5">
        <v>2.9833409328160001</v>
      </c>
      <c r="T199" s="5">
        <v>0</v>
      </c>
      <c r="U199" s="5">
        <v>0</v>
      </c>
      <c r="V199" s="47">
        <v>0</v>
      </c>
      <c r="W199" s="5">
        <v>0</v>
      </c>
      <c r="X199" s="5">
        <v>3.853520349898</v>
      </c>
      <c r="Y199" s="5">
        <v>0</v>
      </c>
      <c r="Z199" s="5">
        <v>0</v>
      </c>
      <c r="AA199" s="47">
        <v>0</v>
      </c>
    </row>
    <row r="200" spans="1:27">
      <c r="A200" s="1" t="s">
        <v>834</v>
      </c>
      <c r="B200" s="1" t="s">
        <v>835</v>
      </c>
      <c r="C200" s="1" t="s">
        <v>836</v>
      </c>
      <c r="D200" s="1" t="s">
        <v>53</v>
      </c>
      <c r="E200" s="44" t="s">
        <v>837</v>
      </c>
      <c r="F200" s="55">
        <v>0.4</v>
      </c>
      <c r="G200" s="5">
        <v>1.9639481879509999</v>
      </c>
      <c r="H200" s="5">
        <v>0.56144276146399996</v>
      </c>
      <c r="I200" s="5">
        <v>1.4025054264870001</v>
      </c>
      <c r="J200" s="5">
        <v>-3.8490071976631919</v>
      </c>
      <c r="K200" s="5">
        <v>1.2973175195004751</v>
      </c>
      <c r="L200" s="92">
        <v>0.5</v>
      </c>
      <c r="M200" s="5">
        <v>0</v>
      </c>
      <c r="N200" s="5">
        <v>0.56144276146399996</v>
      </c>
      <c r="O200" s="5">
        <v>0</v>
      </c>
      <c r="P200" s="5">
        <v>0</v>
      </c>
      <c r="Q200" s="47">
        <v>0</v>
      </c>
      <c r="R200" s="5">
        <v>0</v>
      </c>
      <c r="S200" s="5">
        <v>1.4025054264870001</v>
      </c>
      <c r="T200" s="5">
        <v>0</v>
      </c>
      <c r="U200" s="5">
        <v>0</v>
      </c>
      <c r="V200" s="47">
        <v>0</v>
      </c>
      <c r="W200" s="5">
        <v>0</v>
      </c>
      <c r="X200" s="5">
        <v>1.9639481879509999</v>
      </c>
      <c r="Y200" s="5">
        <v>0</v>
      </c>
      <c r="Z200" s="5">
        <v>0</v>
      </c>
      <c r="AA200" s="47">
        <v>0</v>
      </c>
    </row>
    <row r="201" spans="1:27">
      <c r="A201" s="1" t="s">
        <v>838</v>
      </c>
      <c r="B201" s="1" t="s">
        <v>839</v>
      </c>
      <c r="C201" s="1" t="s">
        <v>840</v>
      </c>
      <c r="D201" s="1" t="s">
        <v>53</v>
      </c>
      <c r="E201" s="44" t="s">
        <v>841</v>
      </c>
      <c r="F201" s="55">
        <v>0.4</v>
      </c>
      <c r="G201" s="5">
        <v>2.452087865323</v>
      </c>
      <c r="H201" s="5">
        <v>0.77878830573000002</v>
      </c>
      <c r="I201" s="5">
        <v>1.673299559593</v>
      </c>
      <c r="J201" s="5">
        <v>-4.8483978754049657</v>
      </c>
      <c r="K201" s="5">
        <v>1.5478020926235252</v>
      </c>
      <c r="L201" s="92">
        <v>0.5</v>
      </c>
      <c r="M201" s="5">
        <v>0</v>
      </c>
      <c r="N201" s="5">
        <v>0.77878830573000002</v>
      </c>
      <c r="O201" s="5">
        <v>0</v>
      </c>
      <c r="P201" s="5">
        <v>0</v>
      </c>
      <c r="Q201" s="47">
        <v>0</v>
      </c>
      <c r="R201" s="5">
        <v>0</v>
      </c>
      <c r="S201" s="5">
        <v>1.673299559593</v>
      </c>
      <c r="T201" s="5">
        <v>0</v>
      </c>
      <c r="U201" s="5">
        <v>0</v>
      </c>
      <c r="V201" s="47">
        <v>0</v>
      </c>
      <c r="W201" s="5">
        <v>0</v>
      </c>
      <c r="X201" s="5">
        <v>2.452087865323</v>
      </c>
      <c r="Y201" s="5">
        <v>0</v>
      </c>
      <c r="Z201" s="5">
        <v>0</v>
      </c>
      <c r="AA201" s="47">
        <v>0</v>
      </c>
    </row>
    <row r="202" spans="1:27">
      <c r="A202" s="1" t="s">
        <v>842</v>
      </c>
      <c r="B202" s="1" t="s">
        <v>843</v>
      </c>
      <c r="C202" s="1" t="s">
        <v>844</v>
      </c>
      <c r="D202" s="1" t="s">
        <v>103</v>
      </c>
      <c r="E202" s="44" t="s">
        <v>845</v>
      </c>
      <c r="F202" s="55">
        <v>0.49</v>
      </c>
      <c r="G202" s="5">
        <v>277.37269391810202</v>
      </c>
      <c r="H202" s="5">
        <v>113.76771094947</v>
      </c>
      <c r="I202" s="5">
        <v>163.60498296863202</v>
      </c>
      <c r="J202" s="5">
        <v>7.5745693574901169</v>
      </c>
      <c r="K202" s="5">
        <v>151.33460924598461</v>
      </c>
      <c r="L202" s="92">
        <v>0</v>
      </c>
      <c r="M202" s="5">
        <v>98.771633720217011</v>
      </c>
      <c r="N202" s="5">
        <v>14.996077229253</v>
      </c>
      <c r="O202" s="5">
        <v>0</v>
      </c>
      <c r="P202" s="5">
        <v>0</v>
      </c>
      <c r="Q202" s="47">
        <v>0</v>
      </c>
      <c r="R202" s="5">
        <v>137.04027070019902</v>
      </c>
      <c r="S202" s="5">
        <v>26.564712268433002</v>
      </c>
      <c r="T202" s="5">
        <v>0</v>
      </c>
      <c r="U202" s="5">
        <v>0</v>
      </c>
      <c r="V202" s="47">
        <v>0</v>
      </c>
      <c r="W202" s="5">
        <v>235.81190442041603</v>
      </c>
      <c r="X202" s="5">
        <v>41.560789497686002</v>
      </c>
      <c r="Y202" s="5">
        <v>0</v>
      </c>
      <c r="Z202" s="5">
        <v>0</v>
      </c>
      <c r="AA202" s="47">
        <v>0</v>
      </c>
    </row>
    <row r="203" spans="1:27">
      <c r="A203" s="1" t="s">
        <v>846</v>
      </c>
      <c r="B203" s="1" t="s">
        <v>847</v>
      </c>
      <c r="C203" s="1" t="s">
        <v>848</v>
      </c>
      <c r="D203" s="1" t="s">
        <v>53</v>
      </c>
      <c r="E203" s="44" t="s">
        <v>849</v>
      </c>
      <c r="F203" s="55">
        <v>0.4</v>
      </c>
      <c r="G203" s="5">
        <v>5.2742449636130004</v>
      </c>
      <c r="H203" s="5">
        <v>1.858759408766</v>
      </c>
      <c r="I203" s="5">
        <v>3.4154855548470002</v>
      </c>
      <c r="J203" s="5">
        <v>-7.4760222055781176</v>
      </c>
      <c r="K203" s="5">
        <v>3.1593241382334756</v>
      </c>
      <c r="L203" s="92">
        <v>0.5</v>
      </c>
      <c r="M203" s="5">
        <v>0</v>
      </c>
      <c r="N203" s="5">
        <v>1.858759408766</v>
      </c>
      <c r="O203" s="5">
        <v>0</v>
      </c>
      <c r="P203" s="5">
        <v>0</v>
      </c>
      <c r="Q203" s="47">
        <v>0</v>
      </c>
      <c r="R203" s="5">
        <v>0</v>
      </c>
      <c r="S203" s="5">
        <v>3.4154855548470002</v>
      </c>
      <c r="T203" s="5">
        <v>0</v>
      </c>
      <c r="U203" s="5">
        <v>0</v>
      </c>
      <c r="V203" s="47">
        <v>0</v>
      </c>
      <c r="W203" s="5">
        <v>0</v>
      </c>
      <c r="X203" s="5">
        <v>5.2742449636130004</v>
      </c>
      <c r="Y203" s="5">
        <v>0</v>
      </c>
      <c r="Z203" s="5">
        <v>0</v>
      </c>
      <c r="AA203" s="47">
        <v>0</v>
      </c>
    </row>
    <row r="204" spans="1:27">
      <c r="A204" s="1" t="s">
        <v>850</v>
      </c>
      <c r="B204" s="1" t="s">
        <v>851</v>
      </c>
      <c r="C204" s="1" t="s">
        <v>852</v>
      </c>
      <c r="D204" s="1" t="s">
        <v>124</v>
      </c>
      <c r="E204" s="44" t="s">
        <v>853</v>
      </c>
      <c r="F204" s="55">
        <v>0.49</v>
      </c>
      <c r="G204" s="5">
        <v>72.156192877875995</v>
      </c>
      <c r="H204" s="5">
        <v>28.031371083614996</v>
      </c>
      <c r="I204" s="5">
        <v>44.124821794261003</v>
      </c>
      <c r="J204" s="5">
        <v>0.43279268851059999</v>
      </c>
      <c r="K204" s="5">
        <v>40.815460159691426</v>
      </c>
      <c r="L204" s="92">
        <v>0</v>
      </c>
      <c r="M204" s="5">
        <v>24.688082561881</v>
      </c>
      <c r="N204" s="5">
        <v>3.3432885217340003</v>
      </c>
      <c r="O204" s="5">
        <v>0</v>
      </c>
      <c r="P204" s="5">
        <v>0</v>
      </c>
      <c r="Q204" s="47">
        <v>0</v>
      </c>
      <c r="R204" s="5">
        <v>36.30925342463</v>
      </c>
      <c r="S204" s="5">
        <v>7.8155683696309994</v>
      </c>
      <c r="T204" s="5">
        <v>0</v>
      </c>
      <c r="U204" s="5">
        <v>0</v>
      </c>
      <c r="V204" s="47">
        <v>0</v>
      </c>
      <c r="W204" s="5">
        <v>60.997335986511004</v>
      </c>
      <c r="X204" s="5">
        <v>11.158856891365</v>
      </c>
      <c r="Y204" s="5">
        <v>0</v>
      </c>
      <c r="Z204" s="5">
        <v>0</v>
      </c>
      <c r="AA204" s="47">
        <v>0</v>
      </c>
    </row>
    <row r="205" spans="1:27">
      <c r="A205" s="1" t="s">
        <v>854</v>
      </c>
      <c r="B205" s="1" t="s">
        <v>855</v>
      </c>
      <c r="C205" s="1" t="s">
        <v>856</v>
      </c>
      <c r="D205" s="1" t="s">
        <v>53</v>
      </c>
      <c r="E205" s="44" t="s">
        <v>857</v>
      </c>
      <c r="F205" s="55">
        <v>0.4</v>
      </c>
      <c r="G205" s="5">
        <v>1.7908888340339999</v>
      </c>
      <c r="H205" s="5">
        <v>0.57586328359100003</v>
      </c>
      <c r="I205" s="5">
        <v>1.2150255504429999</v>
      </c>
      <c r="J205" s="5">
        <v>-3.9885845408369582</v>
      </c>
      <c r="K205" s="5">
        <v>1.123898634159775</v>
      </c>
      <c r="L205" s="92">
        <v>0.5</v>
      </c>
      <c r="M205" s="5">
        <v>0</v>
      </c>
      <c r="N205" s="5">
        <v>0.57586328359100003</v>
      </c>
      <c r="O205" s="5">
        <v>0</v>
      </c>
      <c r="P205" s="5">
        <v>0</v>
      </c>
      <c r="Q205" s="47">
        <v>0</v>
      </c>
      <c r="R205" s="5">
        <v>0</v>
      </c>
      <c r="S205" s="5">
        <v>1.2150255504429999</v>
      </c>
      <c r="T205" s="5">
        <v>0</v>
      </c>
      <c r="U205" s="5">
        <v>0</v>
      </c>
      <c r="V205" s="47">
        <v>0</v>
      </c>
      <c r="W205" s="5">
        <v>0</v>
      </c>
      <c r="X205" s="5">
        <v>1.7908888340339999</v>
      </c>
      <c r="Y205" s="5">
        <v>0</v>
      </c>
      <c r="Z205" s="5">
        <v>0</v>
      </c>
      <c r="AA205" s="47">
        <v>0</v>
      </c>
    </row>
    <row r="206" spans="1:27">
      <c r="A206" s="1" t="s">
        <v>858</v>
      </c>
      <c r="B206" s="1" t="s">
        <v>859</v>
      </c>
      <c r="C206" s="1" t="s">
        <v>860</v>
      </c>
      <c r="D206" s="1" t="s">
        <v>53</v>
      </c>
      <c r="E206" s="44" t="s">
        <v>862</v>
      </c>
      <c r="F206" s="55">
        <v>0.4</v>
      </c>
      <c r="G206" s="5">
        <v>4.0632544229479999</v>
      </c>
      <c r="H206" s="5">
        <v>1.403342933147</v>
      </c>
      <c r="I206" s="5">
        <v>2.6599114898009999</v>
      </c>
      <c r="J206" s="5">
        <v>-10.042598270769716</v>
      </c>
      <c r="K206" s="5">
        <v>2.4604181280659252</v>
      </c>
      <c r="L206" s="92">
        <v>0.5</v>
      </c>
      <c r="M206" s="5">
        <v>0</v>
      </c>
      <c r="N206" s="5">
        <v>1.403342933147</v>
      </c>
      <c r="O206" s="5">
        <v>0</v>
      </c>
      <c r="P206" s="5">
        <v>0</v>
      </c>
      <c r="Q206" s="47">
        <v>0</v>
      </c>
      <c r="R206" s="5">
        <v>0</v>
      </c>
      <c r="S206" s="5">
        <v>2.6599114898009999</v>
      </c>
      <c r="T206" s="5">
        <v>0</v>
      </c>
      <c r="U206" s="5">
        <v>0</v>
      </c>
      <c r="V206" s="47">
        <v>0</v>
      </c>
      <c r="W206" s="5">
        <v>0</v>
      </c>
      <c r="X206" s="5">
        <v>4.0632544229479999</v>
      </c>
      <c r="Y206" s="5">
        <v>0</v>
      </c>
      <c r="Z206" s="5">
        <v>0</v>
      </c>
      <c r="AA206" s="47">
        <v>0</v>
      </c>
    </row>
    <row r="207" spans="1:27">
      <c r="A207" s="1" t="s">
        <v>863</v>
      </c>
      <c r="B207" s="1" t="s">
        <v>864</v>
      </c>
      <c r="C207" s="1" t="s">
        <v>865</v>
      </c>
      <c r="D207" s="1" t="s">
        <v>866</v>
      </c>
      <c r="E207" s="44" t="s">
        <v>867</v>
      </c>
      <c r="F207" s="55">
        <v>0.01</v>
      </c>
      <c r="G207" s="5">
        <v>34.950992933485004</v>
      </c>
      <c r="H207" s="5">
        <v>16.522860822251001</v>
      </c>
      <c r="I207" s="5">
        <v>18.428132111234003</v>
      </c>
      <c r="J207" s="5">
        <v>14.165022456113192</v>
      </c>
      <c r="K207" s="5">
        <v>17.046022202891454</v>
      </c>
      <c r="L207" s="92">
        <v>0</v>
      </c>
      <c r="M207" s="5">
        <v>0</v>
      </c>
      <c r="N207" s="5">
        <v>0</v>
      </c>
      <c r="O207" s="5">
        <v>16.522860822251001</v>
      </c>
      <c r="P207" s="5">
        <v>0</v>
      </c>
      <c r="Q207" s="47">
        <v>0</v>
      </c>
      <c r="R207" s="5">
        <v>0</v>
      </c>
      <c r="S207" s="5">
        <v>0</v>
      </c>
      <c r="T207" s="5">
        <v>18.428132111234003</v>
      </c>
      <c r="U207" s="5">
        <v>0</v>
      </c>
      <c r="V207" s="47">
        <v>0</v>
      </c>
      <c r="W207" s="5">
        <v>0</v>
      </c>
      <c r="X207" s="5">
        <v>0</v>
      </c>
      <c r="Y207" s="5">
        <v>34.950992933485004</v>
      </c>
      <c r="Z207" s="5">
        <v>0</v>
      </c>
      <c r="AA207" s="47">
        <v>0</v>
      </c>
    </row>
    <row r="208" spans="1:27">
      <c r="A208" s="1" t="s">
        <v>868</v>
      </c>
      <c r="B208" s="1" t="s">
        <v>869</v>
      </c>
      <c r="C208" s="1" t="s">
        <v>870</v>
      </c>
      <c r="D208" s="1" t="s">
        <v>93</v>
      </c>
      <c r="E208" s="44" t="s">
        <v>871</v>
      </c>
      <c r="F208" s="55">
        <v>0.3</v>
      </c>
      <c r="G208" s="5">
        <v>55.500136921189998</v>
      </c>
      <c r="H208" s="5">
        <v>22.589463526762998</v>
      </c>
      <c r="I208" s="5">
        <v>32.910673394427</v>
      </c>
      <c r="J208" s="5">
        <v>7.9063611271249004</v>
      </c>
      <c r="K208" s="5">
        <v>30.442372889844975</v>
      </c>
      <c r="L208" s="92">
        <v>0</v>
      </c>
      <c r="M208" s="5">
        <v>18.301515214538998</v>
      </c>
      <c r="N208" s="5">
        <v>4.2879483122239996</v>
      </c>
      <c r="O208" s="5">
        <v>0</v>
      </c>
      <c r="P208" s="5">
        <v>0</v>
      </c>
      <c r="Q208" s="47">
        <v>0</v>
      </c>
      <c r="R208" s="5">
        <v>24.334962646568002</v>
      </c>
      <c r="S208" s="5">
        <v>8.5757107478589987</v>
      </c>
      <c r="T208" s="5">
        <v>0</v>
      </c>
      <c r="U208" s="5">
        <v>0</v>
      </c>
      <c r="V208" s="47">
        <v>0</v>
      </c>
      <c r="W208" s="5">
        <v>42.636477861106997</v>
      </c>
      <c r="X208" s="5">
        <v>12.863659060082998</v>
      </c>
      <c r="Y208" s="5">
        <v>0</v>
      </c>
      <c r="Z208" s="5">
        <v>0</v>
      </c>
      <c r="AA208" s="47">
        <v>0</v>
      </c>
    </row>
    <row r="209" spans="1:27">
      <c r="A209" s="1" t="s">
        <v>872</v>
      </c>
      <c r="B209" s="1" t="s">
        <v>873</v>
      </c>
      <c r="C209" s="1" t="s">
        <v>874</v>
      </c>
      <c r="D209" s="1" t="s">
        <v>53</v>
      </c>
      <c r="E209" s="44" t="s">
        <v>875</v>
      </c>
      <c r="F209" s="55">
        <v>0.4</v>
      </c>
      <c r="G209" s="5">
        <v>3.0426362923730004</v>
      </c>
      <c r="H209" s="5">
        <v>1.01726634902</v>
      </c>
      <c r="I209" s="5">
        <v>2.0253699433530001</v>
      </c>
      <c r="J209" s="5">
        <v>-4.0965534791452329</v>
      </c>
      <c r="K209" s="5">
        <v>1.8734671976015251</v>
      </c>
      <c r="L209" s="92">
        <v>0.5</v>
      </c>
      <c r="M209" s="5">
        <v>0</v>
      </c>
      <c r="N209" s="5">
        <v>1.01726634902</v>
      </c>
      <c r="O209" s="5">
        <v>0</v>
      </c>
      <c r="P209" s="5">
        <v>0</v>
      </c>
      <c r="Q209" s="47">
        <v>0</v>
      </c>
      <c r="R209" s="5">
        <v>0</v>
      </c>
      <c r="S209" s="5">
        <v>2.0253699433530001</v>
      </c>
      <c r="T209" s="5">
        <v>0</v>
      </c>
      <c r="U209" s="5">
        <v>0</v>
      </c>
      <c r="V209" s="47">
        <v>0</v>
      </c>
      <c r="W209" s="5">
        <v>0</v>
      </c>
      <c r="X209" s="5">
        <v>3.0426362923730004</v>
      </c>
      <c r="Y209" s="5">
        <v>0</v>
      </c>
      <c r="Z209" s="5">
        <v>0</v>
      </c>
      <c r="AA209" s="47">
        <v>0</v>
      </c>
    </row>
    <row r="210" spans="1:27">
      <c r="A210" s="1" t="s">
        <v>876</v>
      </c>
      <c r="B210" s="1" t="s">
        <v>877</v>
      </c>
      <c r="C210" s="1" t="s">
        <v>878</v>
      </c>
      <c r="D210" s="1" t="s">
        <v>53</v>
      </c>
      <c r="E210" s="44" t="s">
        <v>879</v>
      </c>
      <c r="F210" s="55">
        <v>0.4</v>
      </c>
      <c r="G210" s="5">
        <v>2.9991999634760003</v>
      </c>
      <c r="H210" s="5">
        <v>0.91789230999600002</v>
      </c>
      <c r="I210" s="5">
        <v>2.0813076534800001</v>
      </c>
      <c r="J210" s="5">
        <v>-6.6152084576117831</v>
      </c>
      <c r="K210" s="5">
        <v>1.9252095794690003</v>
      </c>
      <c r="L210" s="92">
        <v>0.5</v>
      </c>
      <c r="M210" s="5">
        <v>0</v>
      </c>
      <c r="N210" s="5">
        <v>0.91789230999600002</v>
      </c>
      <c r="O210" s="5">
        <v>0</v>
      </c>
      <c r="P210" s="5">
        <v>0</v>
      </c>
      <c r="Q210" s="47">
        <v>0</v>
      </c>
      <c r="R210" s="5">
        <v>0</v>
      </c>
      <c r="S210" s="5">
        <v>2.0813076534800001</v>
      </c>
      <c r="T210" s="5">
        <v>0</v>
      </c>
      <c r="U210" s="5">
        <v>0</v>
      </c>
      <c r="V210" s="47">
        <v>0</v>
      </c>
      <c r="W210" s="5">
        <v>0</v>
      </c>
      <c r="X210" s="5">
        <v>2.9991999634760003</v>
      </c>
      <c r="Y210" s="5">
        <v>0</v>
      </c>
      <c r="Z210" s="5">
        <v>0</v>
      </c>
      <c r="AA210" s="47">
        <v>0</v>
      </c>
    </row>
    <row r="211" spans="1:27">
      <c r="A211" s="1" t="s">
        <v>880</v>
      </c>
      <c r="B211" s="1" t="s">
        <v>881</v>
      </c>
      <c r="C211" s="1" t="s">
        <v>882</v>
      </c>
      <c r="D211" s="1" t="s">
        <v>53</v>
      </c>
      <c r="E211" s="44" t="s">
        <v>883</v>
      </c>
      <c r="F211" s="55">
        <v>0.4</v>
      </c>
      <c r="G211" s="5">
        <v>2.8058228789140003</v>
      </c>
      <c r="H211" s="5">
        <v>0.84525062160199993</v>
      </c>
      <c r="I211" s="5">
        <v>1.9605722573120001</v>
      </c>
      <c r="J211" s="5">
        <v>-14.9909349391384</v>
      </c>
      <c r="K211" s="5">
        <v>1.8135293380136002</v>
      </c>
      <c r="L211" s="92">
        <v>0.5</v>
      </c>
      <c r="M211" s="5">
        <v>0</v>
      </c>
      <c r="N211" s="5">
        <v>0.84525062160199993</v>
      </c>
      <c r="O211" s="5">
        <v>0</v>
      </c>
      <c r="P211" s="5">
        <v>0</v>
      </c>
      <c r="Q211" s="47">
        <v>0</v>
      </c>
      <c r="R211" s="5">
        <v>0</v>
      </c>
      <c r="S211" s="5">
        <v>1.9605722573120001</v>
      </c>
      <c r="T211" s="5">
        <v>0</v>
      </c>
      <c r="U211" s="5">
        <v>0</v>
      </c>
      <c r="V211" s="47">
        <v>0</v>
      </c>
      <c r="W211" s="5">
        <v>0</v>
      </c>
      <c r="X211" s="5">
        <v>2.8058228789140003</v>
      </c>
      <c r="Y211" s="5">
        <v>0</v>
      </c>
      <c r="Z211" s="5">
        <v>0</v>
      </c>
      <c r="AA211" s="47">
        <v>0</v>
      </c>
    </row>
    <row r="212" spans="1:27">
      <c r="A212" s="1" t="s">
        <v>884</v>
      </c>
      <c r="B212" s="1" t="s">
        <v>885</v>
      </c>
      <c r="C212" s="1" t="s">
        <v>886</v>
      </c>
      <c r="D212" s="1" t="s">
        <v>124</v>
      </c>
      <c r="E212" s="44" t="s">
        <v>887</v>
      </c>
      <c r="F212" s="55">
        <v>0.49</v>
      </c>
      <c r="G212" s="5">
        <v>69.759385161028007</v>
      </c>
      <c r="H212" s="5">
        <v>27.644535732116999</v>
      </c>
      <c r="I212" s="5">
        <v>42.114849428911</v>
      </c>
      <c r="J212" s="5">
        <v>21.81037034608071</v>
      </c>
      <c r="K212" s="5">
        <v>38.956235721742679</v>
      </c>
      <c r="L212" s="92">
        <v>0</v>
      </c>
      <c r="M212" s="5">
        <v>24.446801954341002</v>
      </c>
      <c r="N212" s="5">
        <v>3.197733777776</v>
      </c>
      <c r="O212" s="5">
        <v>0</v>
      </c>
      <c r="P212" s="5">
        <v>0</v>
      </c>
      <c r="Q212" s="47">
        <v>0</v>
      </c>
      <c r="R212" s="5">
        <v>35.988029417824002</v>
      </c>
      <c r="S212" s="5">
        <v>6.1268200110870001</v>
      </c>
      <c r="T212" s="5">
        <v>0</v>
      </c>
      <c r="U212" s="5">
        <v>0</v>
      </c>
      <c r="V212" s="47">
        <v>0</v>
      </c>
      <c r="W212" s="5">
        <v>60.434831372165007</v>
      </c>
      <c r="X212" s="5">
        <v>9.3245537888629997</v>
      </c>
      <c r="Y212" s="5">
        <v>0</v>
      </c>
      <c r="Z212" s="5">
        <v>0</v>
      </c>
      <c r="AA212" s="47">
        <v>0</v>
      </c>
    </row>
    <row r="213" spans="1:27">
      <c r="A213" s="1" t="s">
        <v>888</v>
      </c>
      <c r="B213" s="1" t="s">
        <v>889</v>
      </c>
      <c r="C213" s="1" t="s">
        <v>890</v>
      </c>
      <c r="D213" s="1" t="s">
        <v>124</v>
      </c>
      <c r="E213" s="44" t="s">
        <v>891</v>
      </c>
      <c r="F213" s="55">
        <v>0.49</v>
      </c>
      <c r="G213" s="5">
        <v>69.033797917018006</v>
      </c>
      <c r="H213" s="5">
        <v>26.504505517773001</v>
      </c>
      <c r="I213" s="5">
        <v>42.529292399245001</v>
      </c>
      <c r="J213" s="5">
        <v>-27.912368686290552</v>
      </c>
      <c r="K213" s="5">
        <v>39.339595469301628</v>
      </c>
      <c r="L213" s="92">
        <v>0.39624799999999999</v>
      </c>
      <c r="M213" s="5">
        <v>23.101085568920002</v>
      </c>
      <c r="N213" s="5">
        <v>3.4034199488530001</v>
      </c>
      <c r="O213" s="5">
        <v>0</v>
      </c>
      <c r="P213" s="5">
        <v>0</v>
      </c>
      <c r="Q213" s="47">
        <v>0</v>
      </c>
      <c r="R213" s="5">
        <v>35.284780250128001</v>
      </c>
      <c r="S213" s="5">
        <v>7.2445121491170008</v>
      </c>
      <c r="T213" s="5">
        <v>0</v>
      </c>
      <c r="U213" s="5">
        <v>0</v>
      </c>
      <c r="V213" s="47">
        <v>0</v>
      </c>
      <c r="W213" s="5">
        <v>58.385865819048007</v>
      </c>
      <c r="X213" s="5">
        <v>10.647932097970001</v>
      </c>
      <c r="Y213" s="5">
        <v>0</v>
      </c>
      <c r="Z213" s="5">
        <v>0</v>
      </c>
      <c r="AA213" s="47">
        <v>0</v>
      </c>
    </row>
    <row r="214" spans="1:27">
      <c r="A214" s="1" t="s">
        <v>892</v>
      </c>
      <c r="B214" s="1" t="s">
        <v>893</v>
      </c>
      <c r="C214" s="1" t="s">
        <v>894</v>
      </c>
      <c r="D214" s="1" t="s">
        <v>53</v>
      </c>
      <c r="E214" s="44" t="s">
        <v>895</v>
      </c>
      <c r="F214" s="55">
        <v>0.4</v>
      </c>
      <c r="G214" s="5">
        <v>1.45065379699</v>
      </c>
      <c r="H214" s="5">
        <v>0.27353574585599999</v>
      </c>
      <c r="I214" s="5">
        <v>1.177118051134</v>
      </c>
      <c r="J214" s="5">
        <v>-13.4314039819619</v>
      </c>
      <c r="K214" s="5">
        <v>1.0888341972989501</v>
      </c>
      <c r="L214" s="92">
        <v>0.5</v>
      </c>
      <c r="M214" s="5">
        <v>0</v>
      </c>
      <c r="N214" s="5">
        <v>0.27353574585599999</v>
      </c>
      <c r="O214" s="5">
        <v>0</v>
      </c>
      <c r="P214" s="5">
        <v>0</v>
      </c>
      <c r="Q214" s="47">
        <v>0</v>
      </c>
      <c r="R214" s="5">
        <v>0</v>
      </c>
      <c r="S214" s="5">
        <v>1.177118051134</v>
      </c>
      <c r="T214" s="5">
        <v>0</v>
      </c>
      <c r="U214" s="5">
        <v>0</v>
      </c>
      <c r="V214" s="47">
        <v>0</v>
      </c>
      <c r="W214" s="5">
        <v>0</v>
      </c>
      <c r="X214" s="5">
        <v>1.45065379699</v>
      </c>
      <c r="Y214" s="5">
        <v>0</v>
      </c>
      <c r="Z214" s="5">
        <v>0</v>
      </c>
      <c r="AA214" s="47">
        <v>0</v>
      </c>
    </row>
    <row r="215" spans="1:27">
      <c r="A215" s="1" t="s">
        <v>896</v>
      </c>
      <c r="B215" s="1" t="s">
        <v>897</v>
      </c>
      <c r="C215" s="1" t="s">
        <v>898</v>
      </c>
      <c r="D215" s="1" t="s">
        <v>53</v>
      </c>
      <c r="E215" s="44" t="s">
        <v>899</v>
      </c>
      <c r="F215" s="55">
        <v>0.4</v>
      </c>
      <c r="G215" s="5">
        <v>5.4232122896170001</v>
      </c>
      <c r="H215" s="5">
        <v>1.7648605038010001</v>
      </c>
      <c r="I215" s="5">
        <v>3.658351785816</v>
      </c>
      <c r="J215" s="5">
        <v>-22.382629556010812</v>
      </c>
      <c r="K215" s="5">
        <v>3.3839754018798001</v>
      </c>
      <c r="L215" s="92">
        <v>0.5</v>
      </c>
      <c r="M215" s="5">
        <v>0</v>
      </c>
      <c r="N215" s="5">
        <v>1.7648605038010001</v>
      </c>
      <c r="O215" s="5">
        <v>0</v>
      </c>
      <c r="P215" s="5">
        <v>0</v>
      </c>
      <c r="Q215" s="47">
        <v>0</v>
      </c>
      <c r="R215" s="5">
        <v>0</v>
      </c>
      <c r="S215" s="5">
        <v>3.658351785816</v>
      </c>
      <c r="T215" s="5">
        <v>0</v>
      </c>
      <c r="U215" s="5">
        <v>0</v>
      </c>
      <c r="V215" s="47">
        <v>0</v>
      </c>
      <c r="W215" s="5">
        <v>0</v>
      </c>
      <c r="X215" s="5">
        <v>5.4232122896170001</v>
      </c>
      <c r="Y215" s="5">
        <v>0</v>
      </c>
      <c r="Z215" s="5">
        <v>0</v>
      </c>
      <c r="AA215" s="47">
        <v>0</v>
      </c>
    </row>
    <row r="216" spans="1:27">
      <c r="A216" s="1" t="s">
        <v>900</v>
      </c>
      <c r="B216" s="1" t="s">
        <v>901</v>
      </c>
      <c r="C216" s="1" t="s">
        <v>902</v>
      </c>
      <c r="D216" s="1" t="s">
        <v>53</v>
      </c>
      <c r="E216" s="44" t="s">
        <v>903</v>
      </c>
      <c r="F216" s="55">
        <v>0.4</v>
      </c>
      <c r="G216" s="5">
        <v>5.1424711156120004</v>
      </c>
      <c r="H216" s="5">
        <v>1.7766682786200001</v>
      </c>
      <c r="I216" s="5">
        <v>3.3658028369920001</v>
      </c>
      <c r="J216" s="5">
        <v>-10.535446448163723</v>
      </c>
      <c r="K216" s="5">
        <v>3.1133676242176</v>
      </c>
      <c r="L216" s="92">
        <v>0.5</v>
      </c>
      <c r="M216" s="5">
        <v>0</v>
      </c>
      <c r="N216" s="5">
        <v>1.7766682786200001</v>
      </c>
      <c r="O216" s="5">
        <v>0</v>
      </c>
      <c r="P216" s="5">
        <v>0</v>
      </c>
      <c r="Q216" s="47">
        <v>0</v>
      </c>
      <c r="R216" s="5">
        <v>0</v>
      </c>
      <c r="S216" s="5">
        <v>3.3658028369920001</v>
      </c>
      <c r="T216" s="5">
        <v>0</v>
      </c>
      <c r="U216" s="5">
        <v>0</v>
      </c>
      <c r="V216" s="47">
        <v>0</v>
      </c>
      <c r="W216" s="5">
        <v>0</v>
      </c>
      <c r="X216" s="5">
        <v>5.1424711156120004</v>
      </c>
      <c r="Y216" s="5">
        <v>0</v>
      </c>
      <c r="Z216" s="5">
        <v>0</v>
      </c>
      <c r="AA216" s="47">
        <v>0</v>
      </c>
    </row>
    <row r="217" spans="1:27">
      <c r="A217" s="1" t="s">
        <v>904</v>
      </c>
      <c r="B217" s="1" t="s">
        <v>905</v>
      </c>
      <c r="C217" s="1" t="s">
        <v>906</v>
      </c>
      <c r="D217" s="1" t="s">
        <v>103</v>
      </c>
      <c r="E217" s="44" t="s">
        <v>908</v>
      </c>
      <c r="F217" s="55">
        <v>0.49</v>
      </c>
      <c r="G217" s="5">
        <v>140.48841148586999</v>
      </c>
      <c r="H217" s="5">
        <v>57.763289101673003</v>
      </c>
      <c r="I217" s="5">
        <v>82.725122384196993</v>
      </c>
      <c r="J217" s="5">
        <v>8.1700544356232072</v>
      </c>
      <c r="K217" s="5">
        <v>76.520738205382216</v>
      </c>
      <c r="L217" s="92">
        <v>0</v>
      </c>
      <c r="M217" s="5">
        <v>50.907992160949</v>
      </c>
      <c r="N217" s="5">
        <v>6.8552969407240001</v>
      </c>
      <c r="O217" s="5">
        <v>0</v>
      </c>
      <c r="P217" s="5">
        <v>0</v>
      </c>
      <c r="Q217" s="47">
        <v>0</v>
      </c>
      <c r="R217" s="5">
        <v>70.157768776674999</v>
      </c>
      <c r="S217" s="5">
        <v>12.567353607522</v>
      </c>
      <c r="T217" s="5">
        <v>0</v>
      </c>
      <c r="U217" s="5">
        <v>0</v>
      </c>
      <c r="V217" s="47">
        <v>0</v>
      </c>
      <c r="W217" s="5">
        <v>121.06576093762399</v>
      </c>
      <c r="X217" s="5">
        <v>19.422650548246001</v>
      </c>
      <c r="Y217" s="5">
        <v>0</v>
      </c>
      <c r="Z217" s="5">
        <v>0</v>
      </c>
      <c r="AA217" s="47">
        <v>0</v>
      </c>
    </row>
    <row r="218" spans="1:27">
      <c r="A218" s="1" t="s">
        <v>909</v>
      </c>
      <c r="B218" s="1" t="s">
        <v>910</v>
      </c>
      <c r="C218" s="1" t="s">
        <v>911</v>
      </c>
      <c r="D218" s="1" t="s">
        <v>53</v>
      </c>
      <c r="E218" s="44" t="s">
        <v>912</v>
      </c>
      <c r="F218" s="55">
        <v>0.4</v>
      </c>
      <c r="G218" s="5">
        <v>5.2331251647350001</v>
      </c>
      <c r="H218" s="5">
        <v>1.813983746863</v>
      </c>
      <c r="I218" s="5">
        <v>3.4191414178719999</v>
      </c>
      <c r="J218" s="5">
        <v>-9.5869963458914356</v>
      </c>
      <c r="K218" s="5">
        <v>3.1627058115316</v>
      </c>
      <c r="L218" s="92">
        <v>0.5</v>
      </c>
      <c r="M218" s="5">
        <v>0</v>
      </c>
      <c r="N218" s="5">
        <v>1.813983746863</v>
      </c>
      <c r="O218" s="5">
        <v>0</v>
      </c>
      <c r="P218" s="5">
        <v>0</v>
      </c>
      <c r="Q218" s="47">
        <v>0</v>
      </c>
      <c r="R218" s="5">
        <v>0</v>
      </c>
      <c r="S218" s="5">
        <v>3.4191414178719999</v>
      </c>
      <c r="T218" s="5">
        <v>0</v>
      </c>
      <c r="U218" s="5">
        <v>0</v>
      </c>
      <c r="V218" s="47">
        <v>0</v>
      </c>
      <c r="W218" s="5">
        <v>0</v>
      </c>
      <c r="X218" s="5">
        <v>5.2331251647350001</v>
      </c>
      <c r="Y218" s="5">
        <v>0</v>
      </c>
      <c r="Z218" s="5">
        <v>0</v>
      </c>
      <c r="AA218" s="47">
        <v>0</v>
      </c>
    </row>
    <row r="219" spans="1:27">
      <c r="A219" s="1" t="s">
        <v>913</v>
      </c>
      <c r="B219" s="1" t="s">
        <v>914</v>
      </c>
      <c r="C219" s="1" t="s">
        <v>915</v>
      </c>
      <c r="D219" s="1" t="s">
        <v>93</v>
      </c>
      <c r="E219" s="44" t="s">
        <v>916</v>
      </c>
      <c r="F219" s="55">
        <v>0.3</v>
      </c>
      <c r="G219" s="5">
        <v>172.67713171282901</v>
      </c>
      <c r="H219" s="5">
        <v>70.661153775770003</v>
      </c>
      <c r="I219" s="5">
        <v>102.01597793705901</v>
      </c>
      <c r="J219" s="5">
        <v>71.178799145232347</v>
      </c>
      <c r="K219" s="5">
        <v>94.36477959177958</v>
      </c>
      <c r="L219" s="92">
        <v>0</v>
      </c>
      <c r="M219" s="5">
        <v>58.100843729308004</v>
      </c>
      <c r="N219" s="5">
        <v>12.560310046462</v>
      </c>
      <c r="O219" s="5">
        <v>0</v>
      </c>
      <c r="P219" s="5">
        <v>0</v>
      </c>
      <c r="Q219" s="47">
        <v>0</v>
      </c>
      <c r="R219" s="5">
        <v>79.983098590240004</v>
      </c>
      <c r="S219" s="5">
        <v>22.032879346818998</v>
      </c>
      <c r="T219" s="5">
        <v>0</v>
      </c>
      <c r="U219" s="5">
        <v>0</v>
      </c>
      <c r="V219" s="47">
        <v>0</v>
      </c>
      <c r="W219" s="5">
        <v>138.08394231954802</v>
      </c>
      <c r="X219" s="5">
        <v>34.593189393280994</v>
      </c>
      <c r="Y219" s="5">
        <v>0</v>
      </c>
      <c r="Z219" s="5">
        <v>0</v>
      </c>
      <c r="AA219" s="47">
        <v>0</v>
      </c>
    </row>
    <row r="220" spans="1:27">
      <c r="A220" s="1" t="s">
        <v>917</v>
      </c>
      <c r="B220" s="1" t="s">
        <v>918</v>
      </c>
      <c r="C220" s="1" t="s">
        <v>919</v>
      </c>
      <c r="D220" s="1" t="s">
        <v>391</v>
      </c>
      <c r="E220" s="44" t="s">
        <v>920</v>
      </c>
      <c r="F220" s="55">
        <v>0.1</v>
      </c>
      <c r="G220" s="5">
        <v>250.38157613395799</v>
      </c>
      <c r="H220" s="5">
        <v>108.511183197856</v>
      </c>
      <c r="I220" s="5">
        <v>141.87039293610201</v>
      </c>
      <c r="J220" s="5">
        <v>115.68546789459779</v>
      </c>
      <c r="K220" s="5">
        <v>131.23011346589436</v>
      </c>
      <c r="L220" s="92">
        <v>0</v>
      </c>
      <c r="M220" s="5">
        <v>101.695660331204</v>
      </c>
      <c r="N220" s="5">
        <v>0</v>
      </c>
      <c r="O220" s="5">
        <v>6.8155228666519996</v>
      </c>
      <c r="P220" s="5">
        <v>0</v>
      </c>
      <c r="Q220" s="47">
        <v>0</v>
      </c>
      <c r="R220" s="5">
        <v>134.65491327499802</v>
      </c>
      <c r="S220" s="5">
        <v>0</v>
      </c>
      <c r="T220" s="5">
        <v>7.2154796611040002</v>
      </c>
      <c r="U220" s="5">
        <v>0</v>
      </c>
      <c r="V220" s="47">
        <v>0</v>
      </c>
      <c r="W220" s="5">
        <v>236.35057360620203</v>
      </c>
      <c r="X220" s="5">
        <v>0</v>
      </c>
      <c r="Y220" s="5">
        <v>14.031002527756</v>
      </c>
      <c r="Z220" s="5">
        <v>0</v>
      </c>
      <c r="AA220" s="47">
        <v>0</v>
      </c>
    </row>
    <row r="221" spans="1:27">
      <c r="A221" s="1" t="s">
        <v>921</v>
      </c>
      <c r="B221" s="1" t="s">
        <v>922</v>
      </c>
      <c r="C221" s="1" t="s">
        <v>923</v>
      </c>
      <c r="D221" s="1" t="s">
        <v>53</v>
      </c>
      <c r="E221" s="44" t="s">
        <v>924</v>
      </c>
      <c r="F221" s="55">
        <v>0.4</v>
      </c>
      <c r="G221" s="5">
        <v>4.1834108638379996</v>
      </c>
      <c r="H221" s="5">
        <v>1.446332425941</v>
      </c>
      <c r="I221" s="5">
        <v>2.7370784378969999</v>
      </c>
      <c r="J221" s="5">
        <v>-10.355198713649258</v>
      </c>
      <c r="K221" s="5">
        <v>2.5317975550547249</v>
      </c>
      <c r="L221" s="92">
        <v>0.5</v>
      </c>
      <c r="M221" s="5">
        <v>0</v>
      </c>
      <c r="N221" s="5">
        <v>1.446332425941</v>
      </c>
      <c r="O221" s="5">
        <v>0</v>
      </c>
      <c r="P221" s="5">
        <v>0</v>
      </c>
      <c r="Q221" s="47">
        <v>0</v>
      </c>
      <c r="R221" s="5">
        <v>0</v>
      </c>
      <c r="S221" s="5">
        <v>2.7370784378969999</v>
      </c>
      <c r="T221" s="5">
        <v>0</v>
      </c>
      <c r="U221" s="5">
        <v>0</v>
      </c>
      <c r="V221" s="47">
        <v>0</v>
      </c>
      <c r="W221" s="5">
        <v>0</v>
      </c>
      <c r="X221" s="5">
        <v>4.1834108638379996</v>
      </c>
      <c r="Y221" s="5">
        <v>0</v>
      </c>
      <c r="Z221" s="5">
        <v>0</v>
      </c>
      <c r="AA221" s="47">
        <v>0</v>
      </c>
    </row>
    <row r="222" spans="1:27">
      <c r="A222" s="1" t="s">
        <v>1681</v>
      </c>
      <c r="B222" s="1" t="s">
        <v>1682</v>
      </c>
      <c r="C222" s="1" t="s">
        <v>1683</v>
      </c>
      <c r="D222" s="1" t="s">
        <v>53</v>
      </c>
      <c r="E222" s="44" t="s">
        <v>1684</v>
      </c>
      <c r="F222" s="55">
        <v>0.4</v>
      </c>
      <c r="G222" s="5">
        <v>2.2534006174829999</v>
      </c>
      <c r="H222" s="5">
        <v>0.73481298094399994</v>
      </c>
      <c r="I222" s="5">
        <v>1.5185876365390001</v>
      </c>
      <c r="J222" s="5">
        <v>-4.369059825876259</v>
      </c>
      <c r="K222" s="5">
        <v>1.4046935637985751</v>
      </c>
      <c r="L222" s="92">
        <v>0.5</v>
      </c>
      <c r="M222" s="5">
        <v>0</v>
      </c>
      <c r="N222" s="5">
        <v>0.73481298094399994</v>
      </c>
      <c r="O222" s="5">
        <v>0</v>
      </c>
      <c r="P222" s="5">
        <v>0</v>
      </c>
      <c r="Q222" s="47">
        <v>0</v>
      </c>
      <c r="R222" s="5">
        <v>0</v>
      </c>
      <c r="S222" s="5">
        <v>1.5185876365390001</v>
      </c>
      <c r="T222" s="5">
        <v>0</v>
      </c>
      <c r="U222" s="5">
        <v>0</v>
      </c>
      <c r="V222" s="47">
        <v>0</v>
      </c>
      <c r="W222" s="5">
        <v>0</v>
      </c>
      <c r="X222" s="5">
        <v>2.2534006174829999</v>
      </c>
      <c r="Y222" s="5">
        <v>0</v>
      </c>
      <c r="Z222" s="5">
        <v>0</v>
      </c>
      <c r="AA222" s="47">
        <v>0</v>
      </c>
    </row>
    <row r="223" spans="1:27">
      <c r="A223" s="1" t="s">
        <v>925</v>
      </c>
      <c r="B223" s="1" t="s">
        <v>926</v>
      </c>
      <c r="C223" s="1" t="s">
        <v>927</v>
      </c>
      <c r="D223" s="1" t="s">
        <v>53</v>
      </c>
      <c r="E223" s="44" t="s">
        <v>928</v>
      </c>
      <c r="F223" s="55">
        <v>0.4</v>
      </c>
      <c r="G223" s="5">
        <v>3.8592118150350005</v>
      </c>
      <c r="H223" s="5">
        <v>1.294946472578</v>
      </c>
      <c r="I223" s="5">
        <v>2.5642653424570003</v>
      </c>
      <c r="J223" s="5">
        <v>-3.0070667766061998</v>
      </c>
      <c r="K223" s="5">
        <v>2.3719454417727253</v>
      </c>
      <c r="L223" s="92">
        <v>0.5</v>
      </c>
      <c r="M223" s="5">
        <v>0</v>
      </c>
      <c r="N223" s="5">
        <v>1.294946472578</v>
      </c>
      <c r="O223" s="5">
        <v>0</v>
      </c>
      <c r="P223" s="5">
        <v>0</v>
      </c>
      <c r="Q223" s="47">
        <v>0</v>
      </c>
      <c r="R223" s="5">
        <v>0</v>
      </c>
      <c r="S223" s="5">
        <v>2.5642653424570003</v>
      </c>
      <c r="T223" s="5">
        <v>0</v>
      </c>
      <c r="U223" s="5">
        <v>0</v>
      </c>
      <c r="V223" s="47">
        <v>0</v>
      </c>
      <c r="W223" s="5">
        <v>0</v>
      </c>
      <c r="X223" s="5">
        <v>3.8592118150350005</v>
      </c>
      <c r="Y223" s="5">
        <v>0</v>
      </c>
      <c r="Z223" s="5">
        <v>0</v>
      </c>
      <c r="AA223" s="47">
        <v>0</v>
      </c>
    </row>
    <row r="224" spans="1:27">
      <c r="A224" s="1" t="s">
        <v>929</v>
      </c>
      <c r="B224" s="1" t="s">
        <v>930</v>
      </c>
      <c r="C224" s="1" t="s">
        <v>931</v>
      </c>
      <c r="D224" s="1" t="s">
        <v>124</v>
      </c>
      <c r="E224" s="44" t="s">
        <v>932</v>
      </c>
      <c r="F224" s="55">
        <v>0.49</v>
      </c>
      <c r="G224" s="5">
        <v>60.626681415871005</v>
      </c>
      <c r="H224" s="5">
        <v>24.264905166744999</v>
      </c>
      <c r="I224" s="5">
        <v>36.361776249126002</v>
      </c>
      <c r="J224" s="5">
        <v>3.5624825882415001</v>
      </c>
      <c r="K224" s="5">
        <v>33.634643030441552</v>
      </c>
      <c r="L224" s="92">
        <v>0</v>
      </c>
      <c r="M224" s="5">
        <v>21.482915875335998</v>
      </c>
      <c r="N224" s="5">
        <v>2.7819892914089999</v>
      </c>
      <c r="O224" s="5">
        <v>0</v>
      </c>
      <c r="P224" s="5">
        <v>0</v>
      </c>
      <c r="Q224" s="47">
        <v>0</v>
      </c>
      <c r="R224" s="5">
        <v>30.839544206589</v>
      </c>
      <c r="S224" s="5">
        <v>5.5222320425370004</v>
      </c>
      <c r="T224" s="5">
        <v>0</v>
      </c>
      <c r="U224" s="5">
        <v>0</v>
      </c>
      <c r="V224" s="47">
        <v>0</v>
      </c>
      <c r="W224" s="5">
        <v>52.322460081925001</v>
      </c>
      <c r="X224" s="5">
        <v>8.3042213339459998</v>
      </c>
      <c r="Y224" s="5">
        <v>0</v>
      </c>
      <c r="Z224" s="5">
        <v>0</v>
      </c>
      <c r="AA224" s="47">
        <v>0</v>
      </c>
    </row>
    <row r="225" spans="1:27">
      <c r="A225" s="1" t="s">
        <v>933</v>
      </c>
      <c r="B225" s="1" t="s">
        <v>934</v>
      </c>
      <c r="C225" s="1" t="s">
        <v>935</v>
      </c>
      <c r="D225" s="1" t="s">
        <v>53</v>
      </c>
      <c r="E225" s="44" t="s">
        <v>936</v>
      </c>
      <c r="F225" s="55">
        <v>0.4</v>
      </c>
      <c r="G225" s="5">
        <v>3.316025856774</v>
      </c>
      <c r="H225" s="5">
        <v>0.82127996586399998</v>
      </c>
      <c r="I225" s="5">
        <v>2.49474589091</v>
      </c>
      <c r="J225" s="5">
        <v>-12.849870597490206</v>
      </c>
      <c r="K225" s="5">
        <v>2.3076399490917501</v>
      </c>
      <c r="L225" s="92">
        <v>0.5</v>
      </c>
      <c r="M225" s="5">
        <v>0</v>
      </c>
      <c r="N225" s="5">
        <v>0.82127996586399998</v>
      </c>
      <c r="O225" s="5">
        <v>0</v>
      </c>
      <c r="P225" s="5">
        <v>0</v>
      </c>
      <c r="Q225" s="47">
        <v>0</v>
      </c>
      <c r="R225" s="5">
        <v>0</v>
      </c>
      <c r="S225" s="5">
        <v>2.49474589091</v>
      </c>
      <c r="T225" s="5">
        <v>0</v>
      </c>
      <c r="U225" s="5">
        <v>0</v>
      </c>
      <c r="V225" s="47">
        <v>0</v>
      </c>
      <c r="W225" s="5">
        <v>0</v>
      </c>
      <c r="X225" s="5">
        <v>3.316025856774</v>
      </c>
      <c r="Y225" s="5">
        <v>0</v>
      </c>
      <c r="Z225" s="5">
        <v>0</v>
      </c>
      <c r="AA225" s="47">
        <v>0</v>
      </c>
    </row>
    <row r="226" spans="1:27">
      <c r="A226" s="1" t="s">
        <v>937</v>
      </c>
      <c r="B226" s="1" t="s">
        <v>938</v>
      </c>
      <c r="C226" s="1" t="s">
        <v>939</v>
      </c>
      <c r="D226" s="1" t="s">
        <v>53</v>
      </c>
      <c r="E226" s="44" t="s">
        <v>940</v>
      </c>
      <c r="F226" s="55">
        <v>0.4</v>
      </c>
      <c r="G226" s="5">
        <v>4.1917722158139998</v>
      </c>
      <c r="H226" s="5">
        <v>1.3421479707390001</v>
      </c>
      <c r="I226" s="5">
        <v>2.8496242450749998</v>
      </c>
      <c r="J226" s="5">
        <v>-6.2183591902555753</v>
      </c>
      <c r="K226" s="5">
        <v>2.6359024266943751</v>
      </c>
      <c r="L226" s="92">
        <v>0.5</v>
      </c>
      <c r="M226" s="5">
        <v>0</v>
      </c>
      <c r="N226" s="5">
        <v>1.3421479707390001</v>
      </c>
      <c r="O226" s="5">
        <v>0</v>
      </c>
      <c r="P226" s="5">
        <v>0</v>
      </c>
      <c r="Q226" s="47">
        <v>0</v>
      </c>
      <c r="R226" s="5">
        <v>0</v>
      </c>
      <c r="S226" s="5">
        <v>2.8496242450749998</v>
      </c>
      <c r="T226" s="5">
        <v>0</v>
      </c>
      <c r="U226" s="5">
        <v>0</v>
      </c>
      <c r="V226" s="47">
        <v>0</v>
      </c>
      <c r="W226" s="5">
        <v>0</v>
      </c>
      <c r="X226" s="5">
        <v>4.1917722158139998</v>
      </c>
      <c r="Y226" s="5">
        <v>0</v>
      </c>
      <c r="Z226" s="5">
        <v>0</v>
      </c>
      <c r="AA226" s="47">
        <v>0</v>
      </c>
    </row>
    <row r="227" spans="1:27">
      <c r="A227" s="1" t="s">
        <v>941</v>
      </c>
      <c r="B227" s="1" t="s">
        <v>942</v>
      </c>
      <c r="C227" s="1" t="s">
        <v>943</v>
      </c>
      <c r="D227" s="1" t="s">
        <v>124</v>
      </c>
      <c r="E227" s="44" t="s">
        <v>944</v>
      </c>
      <c r="F227" s="55">
        <v>0.49</v>
      </c>
      <c r="G227" s="5">
        <v>50.868562705805999</v>
      </c>
      <c r="H227" s="5">
        <v>20.511009160725003</v>
      </c>
      <c r="I227" s="5">
        <v>30.357553545081</v>
      </c>
      <c r="J227" s="5">
        <v>-9.9019965783950745</v>
      </c>
      <c r="K227" s="5">
        <v>28.080737029199927</v>
      </c>
      <c r="L227" s="92">
        <v>0.24595400000000001</v>
      </c>
      <c r="M227" s="5">
        <v>17.681736827544</v>
      </c>
      <c r="N227" s="5">
        <v>2.8292723331809997</v>
      </c>
      <c r="O227" s="5">
        <v>0</v>
      </c>
      <c r="P227" s="5">
        <v>0</v>
      </c>
      <c r="Q227" s="47">
        <v>0</v>
      </c>
      <c r="R227" s="5">
        <v>24.933989883350002</v>
      </c>
      <c r="S227" s="5">
        <v>5.4235636617310004</v>
      </c>
      <c r="T227" s="5">
        <v>0</v>
      </c>
      <c r="U227" s="5">
        <v>0</v>
      </c>
      <c r="V227" s="47">
        <v>0</v>
      </c>
      <c r="W227" s="5">
        <v>42.615726710894002</v>
      </c>
      <c r="X227" s="5">
        <v>8.2528359949120009</v>
      </c>
      <c r="Y227" s="5">
        <v>0</v>
      </c>
      <c r="Z227" s="5">
        <v>0</v>
      </c>
      <c r="AA227" s="47">
        <v>0</v>
      </c>
    </row>
    <row r="228" spans="1:27">
      <c r="A228" s="1" t="s">
        <v>945</v>
      </c>
      <c r="B228" s="1" t="s">
        <v>946</v>
      </c>
      <c r="C228" s="1" t="s">
        <v>947</v>
      </c>
      <c r="D228" s="1" t="s">
        <v>53</v>
      </c>
      <c r="E228" s="44" t="s">
        <v>948</v>
      </c>
      <c r="F228" s="55">
        <v>0.4</v>
      </c>
      <c r="G228" s="5">
        <v>4.5268192292389999</v>
      </c>
      <c r="H228" s="5">
        <v>1.5751465146029999</v>
      </c>
      <c r="I228" s="5">
        <v>2.951672714636</v>
      </c>
      <c r="J228" s="5">
        <v>-6.8050508756030164</v>
      </c>
      <c r="K228" s="5">
        <v>2.7302972610383001</v>
      </c>
      <c r="L228" s="92">
        <v>0.5</v>
      </c>
      <c r="M228" s="5">
        <v>0</v>
      </c>
      <c r="N228" s="5">
        <v>1.5751465146029999</v>
      </c>
      <c r="O228" s="5">
        <v>0</v>
      </c>
      <c r="P228" s="5">
        <v>0</v>
      </c>
      <c r="Q228" s="47">
        <v>0</v>
      </c>
      <c r="R228" s="5">
        <v>0</v>
      </c>
      <c r="S228" s="5">
        <v>2.951672714636</v>
      </c>
      <c r="T228" s="5">
        <v>0</v>
      </c>
      <c r="U228" s="5">
        <v>0</v>
      </c>
      <c r="V228" s="47">
        <v>0</v>
      </c>
      <c r="W228" s="5">
        <v>0</v>
      </c>
      <c r="X228" s="5">
        <v>4.5268192292389999</v>
      </c>
      <c r="Y228" s="5">
        <v>0</v>
      </c>
      <c r="Z228" s="5">
        <v>0</v>
      </c>
      <c r="AA228" s="47">
        <v>0</v>
      </c>
    </row>
    <row r="229" spans="1:27">
      <c r="A229" s="1" t="s">
        <v>949</v>
      </c>
      <c r="B229" s="1" t="s">
        <v>950</v>
      </c>
      <c r="C229" s="1" t="s">
        <v>951</v>
      </c>
      <c r="D229" s="1" t="s">
        <v>124</v>
      </c>
      <c r="E229" s="44" t="s">
        <v>952</v>
      </c>
      <c r="F229" s="55">
        <v>0.49</v>
      </c>
      <c r="G229" s="5">
        <v>48.286357910874003</v>
      </c>
      <c r="H229" s="5">
        <v>19.199046115166002</v>
      </c>
      <c r="I229" s="5">
        <v>29.087311795708001</v>
      </c>
      <c r="J229" s="5">
        <v>0.32169487648485001</v>
      </c>
      <c r="K229" s="5">
        <v>26.905763411029902</v>
      </c>
      <c r="L229" s="92">
        <v>0</v>
      </c>
      <c r="M229" s="5">
        <v>17.194911073648999</v>
      </c>
      <c r="N229" s="5">
        <v>2.0041350415169998</v>
      </c>
      <c r="O229" s="5">
        <v>0</v>
      </c>
      <c r="P229" s="5">
        <v>0</v>
      </c>
      <c r="Q229" s="47">
        <v>0</v>
      </c>
      <c r="R229" s="5">
        <v>24.514348942568997</v>
      </c>
      <c r="S229" s="5">
        <v>4.5729628531389999</v>
      </c>
      <c r="T229" s="5">
        <v>0</v>
      </c>
      <c r="U229" s="5">
        <v>0</v>
      </c>
      <c r="V229" s="47">
        <v>0</v>
      </c>
      <c r="W229" s="5">
        <v>41.709260016217996</v>
      </c>
      <c r="X229" s="5">
        <v>6.5770978946559993</v>
      </c>
      <c r="Y229" s="5">
        <v>0</v>
      </c>
      <c r="Z229" s="5">
        <v>0</v>
      </c>
      <c r="AA229" s="47">
        <v>0</v>
      </c>
    </row>
    <row r="230" spans="1:27">
      <c r="A230" s="1" t="s">
        <v>953</v>
      </c>
      <c r="B230" s="1" t="s">
        <v>954</v>
      </c>
      <c r="C230" s="1" t="s">
        <v>955</v>
      </c>
      <c r="D230" s="1" t="s">
        <v>103</v>
      </c>
      <c r="E230" s="44" t="s">
        <v>956</v>
      </c>
      <c r="F230" s="55">
        <v>0.49</v>
      </c>
      <c r="G230" s="5">
        <v>75.388282236370003</v>
      </c>
      <c r="H230" s="5">
        <v>31.183719072423997</v>
      </c>
      <c r="I230" s="5">
        <v>44.204563163946005</v>
      </c>
      <c r="J230" s="5">
        <v>15.673466749365609</v>
      </c>
      <c r="K230" s="5">
        <v>40.889220926650054</v>
      </c>
      <c r="L230" s="92">
        <v>0</v>
      </c>
      <c r="M230" s="5">
        <v>27.801544226895999</v>
      </c>
      <c r="N230" s="5">
        <v>3.3821748455280001</v>
      </c>
      <c r="O230" s="5">
        <v>0</v>
      </c>
      <c r="P230" s="5">
        <v>0</v>
      </c>
      <c r="Q230" s="47">
        <v>0</v>
      </c>
      <c r="R230" s="5">
        <v>37.832844539494999</v>
      </c>
      <c r="S230" s="5">
        <v>6.3717186244510007</v>
      </c>
      <c r="T230" s="5">
        <v>0</v>
      </c>
      <c r="U230" s="5">
        <v>0</v>
      </c>
      <c r="V230" s="47">
        <v>0</v>
      </c>
      <c r="W230" s="5">
        <v>65.634388766390998</v>
      </c>
      <c r="X230" s="5">
        <v>9.7538934699790012</v>
      </c>
      <c r="Y230" s="5">
        <v>0</v>
      </c>
      <c r="Z230" s="5">
        <v>0</v>
      </c>
      <c r="AA230" s="47">
        <v>0</v>
      </c>
    </row>
    <row r="231" spans="1:27">
      <c r="A231" s="1" t="s">
        <v>957</v>
      </c>
      <c r="B231" s="1" t="s">
        <v>958</v>
      </c>
      <c r="C231" s="1" t="s">
        <v>959</v>
      </c>
      <c r="D231" s="1" t="s">
        <v>53</v>
      </c>
      <c r="E231" s="44" t="s">
        <v>960</v>
      </c>
      <c r="F231" s="55">
        <v>0.4</v>
      </c>
      <c r="G231" s="5">
        <v>2.6575830047439997</v>
      </c>
      <c r="H231" s="5">
        <v>0.898915760043</v>
      </c>
      <c r="I231" s="5">
        <v>1.7586672447009999</v>
      </c>
      <c r="J231" s="5">
        <v>-14.649297625981333</v>
      </c>
      <c r="K231" s="5">
        <v>1.6267672013484249</v>
      </c>
      <c r="L231" s="92">
        <v>0.5</v>
      </c>
      <c r="M231" s="5">
        <v>0</v>
      </c>
      <c r="N231" s="5">
        <v>0.898915760043</v>
      </c>
      <c r="O231" s="5">
        <v>0</v>
      </c>
      <c r="P231" s="5">
        <v>0</v>
      </c>
      <c r="Q231" s="47">
        <v>0</v>
      </c>
      <c r="R231" s="5">
        <v>0</v>
      </c>
      <c r="S231" s="5">
        <v>1.7586672447009999</v>
      </c>
      <c r="T231" s="5">
        <v>0</v>
      </c>
      <c r="U231" s="5">
        <v>0</v>
      </c>
      <c r="V231" s="47">
        <v>0</v>
      </c>
      <c r="W231" s="5">
        <v>0</v>
      </c>
      <c r="X231" s="5">
        <v>2.6575830047439997</v>
      </c>
      <c r="Y231" s="5">
        <v>0</v>
      </c>
      <c r="Z231" s="5">
        <v>0</v>
      </c>
      <c r="AA231" s="47">
        <v>0</v>
      </c>
    </row>
    <row r="232" spans="1:27">
      <c r="A232" s="1" t="s">
        <v>961</v>
      </c>
      <c r="B232" s="1" t="s">
        <v>962</v>
      </c>
      <c r="C232" s="1" t="s">
        <v>963</v>
      </c>
      <c r="D232" s="1" t="s">
        <v>53</v>
      </c>
      <c r="E232" s="44" t="s">
        <v>964</v>
      </c>
      <c r="F232" s="55">
        <v>0.4</v>
      </c>
      <c r="G232" s="5">
        <v>3.3213171091209999</v>
      </c>
      <c r="H232" s="5">
        <v>1.1215666241</v>
      </c>
      <c r="I232" s="5">
        <v>2.1997504850209997</v>
      </c>
      <c r="J232" s="5">
        <v>-16.972844842516476</v>
      </c>
      <c r="K232" s="5">
        <v>2.0347691986444247</v>
      </c>
      <c r="L232" s="92">
        <v>0.5</v>
      </c>
      <c r="M232" s="5">
        <v>0</v>
      </c>
      <c r="N232" s="5">
        <v>1.1215666241</v>
      </c>
      <c r="O232" s="5">
        <v>0</v>
      </c>
      <c r="P232" s="5">
        <v>0</v>
      </c>
      <c r="Q232" s="47">
        <v>0</v>
      </c>
      <c r="R232" s="5">
        <v>0</v>
      </c>
      <c r="S232" s="5">
        <v>2.1997504850209997</v>
      </c>
      <c r="T232" s="5">
        <v>0</v>
      </c>
      <c r="U232" s="5">
        <v>0</v>
      </c>
      <c r="V232" s="47">
        <v>0</v>
      </c>
      <c r="W232" s="5">
        <v>0</v>
      </c>
      <c r="X232" s="5">
        <v>3.3213171091209999</v>
      </c>
      <c r="Y232" s="5">
        <v>0</v>
      </c>
      <c r="Z232" s="5">
        <v>0</v>
      </c>
      <c r="AA232" s="47">
        <v>0</v>
      </c>
    </row>
    <row r="233" spans="1:27">
      <c r="A233" s="1" t="s">
        <v>965</v>
      </c>
      <c r="B233" s="1" t="s">
        <v>966</v>
      </c>
      <c r="C233" s="1" t="s">
        <v>967</v>
      </c>
      <c r="D233" s="1" t="s">
        <v>237</v>
      </c>
      <c r="E233" s="44" t="s">
        <v>968</v>
      </c>
      <c r="F233" s="55">
        <v>0.09</v>
      </c>
      <c r="G233" s="5">
        <v>99.345352445697998</v>
      </c>
      <c r="H233" s="5">
        <v>37.372412963225997</v>
      </c>
      <c r="I233" s="5">
        <v>61.972939482472</v>
      </c>
      <c r="J233" s="5">
        <v>42.942800723694674</v>
      </c>
      <c r="K233" s="5">
        <v>57.324969021286606</v>
      </c>
      <c r="L233" s="92">
        <v>0</v>
      </c>
      <c r="M233" s="5">
        <v>37.372412963225997</v>
      </c>
      <c r="N233" s="5">
        <v>0</v>
      </c>
      <c r="O233" s="5">
        <v>0</v>
      </c>
      <c r="P233" s="5">
        <v>0</v>
      </c>
      <c r="Q233" s="47">
        <v>0</v>
      </c>
      <c r="R233" s="5">
        <v>61.972939482472</v>
      </c>
      <c r="S233" s="5">
        <v>0</v>
      </c>
      <c r="T233" s="5">
        <v>0</v>
      </c>
      <c r="U233" s="5">
        <v>0</v>
      </c>
      <c r="V233" s="47">
        <v>0</v>
      </c>
      <c r="W233" s="5">
        <v>99.345352445697998</v>
      </c>
      <c r="X233" s="5">
        <v>0</v>
      </c>
      <c r="Y233" s="5">
        <v>0</v>
      </c>
      <c r="Z233" s="5">
        <v>0</v>
      </c>
      <c r="AA233" s="47">
        <v>0</v>
      </c>
    </row>
    <row r="234" spans="1:27">
      <c r="A234" s="1" t="s">
        <v>1685</v>
      </c>
      <c r="B234" s="1" t="s">
        <v>1686</v>
      </c>
      <c r="C234" s="1" t="s">
        <v>1687</v>
      </c>
      <c r="D234" s="1" t="s">
        <v>79</v>
      </c>
      <c r="E234" s="44" t="s">
        <v>1688</v>
      </c>
      <c r="F234" s="55">
        <v>0.01</v>
      </c>
      <c r="G234" s="5">
        <v>10.530609930258001</v>
      </c>
      <c r="H234" s="5">
        <v>4.8979176611050006</v>
      </c>
      <c r="I234" s="5">
        <v>5.6326922691529999</v>
      </c>
      <c r="J234" s="5">
        <v>2.5539577065387919</v>
      </c>
      <c r="K234" s="5">
        <v>5.2102403489665248</v>
      </c>
      <c r="L234" s="92">
        <v>0</v>
      </c>
      <c r="M234" s="5">
        <v>0</v>
      </c>
      <c r="N234" s="5">
        <v>0</v>
      </c>
      <c r="O234" s="5">
        <v>4.8979176611050006</v>
      </c>
      <c r="P234" s="5">
        <v>0</v>
      </c>
      <c r="Q234" s="47">
        <v>0</v>
      </c>
      <c r="R234" s="5">
        <v>0</v>
      </c>
      <c r="S234" s="5">
        <v>0</v>
      </c>
      <c r="T234" s="5">
        <v>5.6326922691529999</v>
      </c>
      <c r="U234" s="5">
        <v>0</v>
      </c>
      <c r="V234" s="47">
        <v>0</v>
      </c>
      <c r="W234" s="5">
        <v>0</v>
      </c>
      <c r="X234" s="5">
        <v>0</v>
      </c>
      <c r="Y234" s="5">
        <v>10.530609930258001</v>
      </c>
      <c r="Z234" s="5">
        <v>0</v>
      </c>
      <c r="AA234" s="47">
        <v>0</v>
      </c>
    </row>
    <row r="235" spans="1:27">
      <c r="A235" s="1" t="s">
        <v>972</v>
      </c>
      <c r="B235" s="1" t="s">
        <v>973</v>
      </c>
      <c r="C235" s="1" t="s">
        <v>974</v>
      </c>
      <c r="D235" s="1" t="s">
        <v>53</v>
      </c>
      <c r="E235" s="44" t="s">
        <v>975</v>
      </c>
      <c r="F235" s="55">
        <v>0.4</v>
      </c>
      <c r="G235" s="5">
        <v>9.5086343797000001</v>
      </c>
      <c r="H235" s="5">
        <v>3.2563821326209998</v>
      </c>
      <c r="I235" s="5">
        <v>6.2522522470790003</v>
      </c>
      <c r="J235" s="5">
        <v>-32.999723381683481</v>
      </c>
      <c r="K235" s="5">
        <v>5.7833333285480757</v>
      </c>
      <c r="L235" s="92">
        <v>0.5</v>
      </c>
      <c r="M235" s="5">
        <v>0</v>
      </c>
      <c r="N235" s="5">
        <v>3.2563821326209998</v>
      </c>
      <c r="O235" s="5">
        <v>0</v>
      </c>
      <c r="P235" s="5">
        <v>0</v>
      </c>
      <c r="Q235" s="47">
        <v>0</v>
      </c>
      <c r="R235" s="5">
        <v>0</v>
      </c>
      <c r="S235" s="5">
        <v>6.2522522470790003</v>
      </c>
      <c r="T235" s="5">
        <v>0</v>
      </c>
      <c r="U235" s="5">
        <v>0</v>
      </c>
      <c r="V235" s="47">
        <v>0</v>
      </c>
      <c r="W235" s="5">
        <v>0</v>
      </c>
      <c r="X235" s="5">
        <v>9.5086343797000001</v>
      </c>
      <c r="Y235" s="5">
        <v>0</v>
      </c>
      <c r="Z235" s="5">
        <v>0</v>
      </c>
      <c r="AA235" s="47">
        <v>0</v>
      </c>
    </row>
    <row r="236" spans="1:27">
      <c r="A236" s="1" t="s">
        <v>976</v>
      </c>
      <c r="B236" s="1" t="s">
        <v>977</v>
      </c>
      <c r="C236" s="1" t="s">
        <v>978</v>
      </c>
      <c r="D236" s="1" t="s">
        <v>391</v>
      </c>
      <c r="E236" s="44" t="s">
        <v>1689</v>
      </c>
      <c r="F236" s="55">
        <v>0.1</v>
      </c>
      <c r="G236" s="5">
        <v>140.07834579294001</v>
      </c>
      <c r="H236" s="5">
        <v>55.865442796540002</v>
      </c>
      <c r="I236" s="5">
        <v>84.212902996400004</v>
      </c>
      <c r="J236" s="5">
        <v>57.95038046000024</v>
      </c>
      <c r="K236" s="5">
        <v>77.896935271670003</v>
      </c>
      <c r="L236" s="92">
        <v>0</v>
      </c>
      <c r="M236" s="5">
        <v>51.555042421981994</v>
      </c>
      <c r="N236" s="5">
        <v>0</v>
      </c>
      <c r="O236" s="5">
        <v>4.3104003745580002</v>
      </c>
      <c r="P236" s="5">
        <v>0</v>
      </c>
      <c r="Q236" s="47">
        <v>0</v>
      </c>
      <c r="R236" s="5">
        <v>79.27069629623</v>
      </c>
      <c r="S236" s="5">
        <v>0</v>
      </c>
      <c r="T236" s="5">
        <v>4.9422067001699999</v>
      </c>
      <c r="U236" s="5">
        <v>0</v>
      </c>
      <c r="V236" s="47">
        <v>0</v>
      </c>
      <c r="W236" s="5">
        <v>130.82573871821199</v>
      </c>
      <c r="X236" s="5">
        <v>0</v>
      </c>
      <c r="Y236" s="5">
        <v>9.2526070747280009</v>
      </c>
      <c r="Z236" s="5">
        <v>0</v>
      </c>
      <c r="AA236" s="47">
        <v>0</v>
      </c>
    </row>
    <row r="237" spans="1:27">
      <c r="A237" s="1" t="s">
        <v>983</v>
      </c>
      <c r="B237" s="1" t="s">
        <v>984</v>
      </c>
      <c r="C237" s="1" t="s">
        <v>985</v>
      </c>
      <c r="D237" s="1" t="s">
        <v>361</v>
      </c>
      <c r="E237" s="44" t="s">
        <v>986</v>
      </c>
      <c r="F237" s="55">
        <v>0.5</v>
      </c>
      <c r="G237" s="5">
        <v>104.52891571068601</v>
      </c>
      <c r="H237" s="5">
        <v>41.459483576659004</v>
      </c>
      <c r="I237" s="5">
        <v>63.069432134027004</v>
      </c>
      <c r="J237" s="5">
        <v>24.057695023074533</v>
      </c>
      <c r="K237" s="5">
        <v>58.339224723974979</v>
      </c>
      <c r="L237" s="92">
        <v>0</v>
      </c>
      <c r="M237" s="5">
        <v>34.199137294913001</v>
      </c>
      <c r="N237" s="5">
        <v>4.2537314399229995</v>
      </c>
      <c r="O237" s="5">
        <v>3.0066148418230001</v>
      </c>
      <c r="P237" s="5">
        <v>0</v>
      </c>
      <c r="Q237" s="47">
        <v>0</v>
      </c>
      <c r="R237" s="5">
        <v>50.471277590153001</v>
      </c>
      <c r="S237" s="5">
        <v>9.2162687319120007</v>
      </c>
      <c r="T237" s="5">
        <v>3.3818858119619999</v>
      </c>
      <c r="U237" s="5">
        <v>0</v>
      </c>
      <c r="V237" s="47">
        <v>0</v>
      </c>
      <c r="W237" s="5">
        <v>84.670414885066009</v>
      </c>
      <c r="X237" s="5">
        <v>13.470000171835</v>
      </c>
      <c r="Y237" s="5">
        <v>6.388500653785</v>
      </c>
      <c r="Z237" s="5">
        <v>0</v>
      </c>
      <c r="AA237" s="47">
        <v>0</v>
      </c>
    </row>
    <row r="238" spans="1:27">
      <c r="A238" s="1" t="s">
        <v>987</v>
      </c>
      <c r="B238" s="1" t="s">
        <v>988</v>
      </c>
      <c r="C238" s="1" t="s">
        <v>989</v>
      </c>
      <c r="D238" s="1" t="s">
        <v>53</v>
      </c>
      <c r="E238" s="44" t="s">
        <v>990</v>
      </c>
      <c r="F238" s="55">
        <v>0.4</v>
      </c>
      <c r="G238" s="5">
        <v>8.2345350876759991</v>
      </c>
      <c r="H238" s="5">
        <v>2.7557142209029997</v>
      </c>
      <c r="I238" s="5">
        <v>5.4788208667729998</v>
      </c>
      <c r="J238" s="5">
        <v>-26.100933793369421</v>
      </c>
      <c r="K238" s="5">
        <v>5.0679093017650247</v>
      </c>
      <c r="L238" s="92">
        <v>0.5</v>
      </c>
      <c r="M238" s="5">
        <v>0</v>
      </c>
      <c r="N238" s="5">
        <v>2.7557142209029997</v>
      </c>
      <c r="O238" s="5">
        <v>0</v>
      </c>
      <c r="P238" s="5">
        <v>0</v>
      </c>
      <c r="Q238" s="47">
        <v>0</v>
      </c>
      <c r="R238" s="5">
        <v>0</v>
      </c>
      <c r="S238" s="5">
        <v>5.4788208667729998</v>
      </c>
      <c r="T238" s="5">
        <v>0</v>
      </c>
      <c r="U238" s="5">
        <v>0</v>
      </c>
      <c r="V238" s="47">
        <v>0</v>
      </c>
      <c r="W238" s="5">
        <v>0</v>
      </c>
      <c r="X238" s="5">
        <v>8.2345350876759991</v>
      </c>
      <c r="Y238" s="5">
        <v>0</v>
      </c>
      <c r="Z238" s="5">
        <v>0</v>
      </c>
      <c r="AA238" s="47">
        <v>0</v>
      </c>
    </row>
    <row r="239" spans="1:27">
      <c r="A239" s="1" t="s">
        <v>991</v>
      </c>
      <c r="B239" s="1" t="s">
        <v>992</v>
      </c>
      <c r="C239" s="1" t="s">
        <v>993</v>
      </c>
      <c r="D239" s="1" t="s">
        <v>124</v>
      </c>
      <c r="E239" s="44" t="s">
        <v>994</v>
      </c>
      <c r="F239" s="55">
        <v>0.49</v>
      </c>
      <c r="G239" s="5">
        <v>146.76605403737403</v>
      </c>
      <c r="H239" s="5">
        <v>58.378953366939001</v>
      </c>
      <c r="I239" s="5">
        <v>88.387100670435018</v>
      </c>
      <c r="J239" s="5">
        <v>27.53598088160058</v>
      </c>
      <c r="K239" s="5">
        <v>81.758068120152402</v>
      </c>
      <c r="L239" s="92">
        <v>0</v>
      </c>
      <c r="M239" s="5">
        <v>50.672588737791003</v>
      </c>
      <c r="N239" s="5">
        <v>7.7063646291480001</v>
      </c>
      <c r="O239" s="5">
        <v>0</v>
      </c>
      <c r="P239" s="5">
        <v>0</v>
      </c>
      <c r="Q239" s="47">
        <v>0</v>
      </c>
      <c r="R239" s="5">
        <v>73.706941509900005</v>
      </c>
      <c r="S239" s="5">
        <v>14.680159160535</v>
      </c>
      <c r="T239" s="5">
        <v>0</v>
      </c>
      <c r="U239" s="5">
        <v>0</v>
      </c>
      <c r="V239" s="47">
        <v>0</v>
      </c>
      <c r="W239" s="5">
        <v>124.37953024769101</v>
      </c>
      <c r="X239" s="5">
        <v>22.386523789683</v>
      </c>
      <c r="Y239" s="5">
        <v>0</v>
      </c>
      <c r="Z239" s="5">
        <v>0</v>
      </c>
      <c r="AA239" s="47">
        <v>0</v>
      </c>
    </row>
    <row r="240" spans="1:27">
      <c r="A240" s="1" t="s">
        <v>995</v>
      </c>
      <c r="B240" s="1" t="s">
        <v>996</v>
      </c>
      <c r="C240" s="1" t="s">
        <v>997</v>
      </c>
      <c r="D240" s="1" t="s">
        <v>237</v>
      </c>
      <c r="E240" s="44" t="s">
        <v>998</v>
      </c>
      <c r="F240" s="55">
        <v>0.09</v>
      </c>
      <c r="G240" s="5">
        <v>162.89624685061199</v>
      </c>
      <c r="H240" s="5">
        <v>63.234072113617998</v>
      </c>
      <c r="I240" s="5">
        <v>99.662174736994004</v>
      </c>
      <c r="J240" s="5">
        <v>80.280261896976</v>
      </c>
      <c r="K240" s="5">
        <v>92.18751163171946</v>
      </c>
      <c r="L240" s="92">
        <v>0</v>
      </c>
      <c r="M240" s="5">
        <v>63.234072113617998</v>
      </c>
      <c r="N240" s="5">
        <v>0</v>
      </c>
      <c r="O240" s="5">
        <v>0</v>
      </c>
      <c r="P240" s="5">
        <v>0</v>
      </c>
      <c r="Q240" s="47">
        <v>0</v>
      </c>
      <c r="R240" s="5">
        <v>99.662174736994004</v>
      </c>
      <c r="S240" s="5">
        <v>0</v>
      </c>
      <c r="T240" s="5">
        <v>0</v>
      </c>
      <c r="U240" s="5">
        <v>0</v>
      </c>
      <c r="V240" s="47">
        <v>0</v>
      </c>
      <c r="W240" s="5">
        <v>162.89624685061199</v>
      </c>
      <c r="X240" s="5">
        <v>0</v>
      </c>
      <c r="Y240" s="5">
        <v>0</v>
      </c>
      <c r="Z240" s="5">
        <v>0</v>
      </c>
      <c r="AA240" s="47">
        <v>0</v>
      </c>
    </row>
    <row r="241" spans="1:27">
      <c r="A241" s="1" t="s">
        <v>999</v>
      </c>
      <c r="B241" s="1" t="s">
        <v>1000</v>
      </c>
      <c r="C241" s="1" t="s">
        <v>1001</v>
      </c>
      <c r="D241" s="1" t="s">
        <v>79</v>
      </c>
      <c r="E241" s="44" t="s">
        <v>1002</v>
      </c>
      <c r="F241" s="55">
        <v>0.01</v>
      </c>
      <c r="G241" s="5">
        <v>18.793794522844003</v>
      </c>
      <c r="H241" s="5">
        <v>8.8673361351250009</v>
      </c>
      <c r="I241" s="5">
        <v>9.9264583877190002</v>
      </c>
      <c r="J241" s="5">
        <v>6.5310531986407581</v>
      </c>
      <c r="K241" s="5">
        <v>9.1819740086400756</v>
      </c>
      <c r="L241" s="92">
        <v>0</v>
      </c>
      <c r="M241" s="5">
        <v>0</v>
      </c>
      <c r="N241" s="5">
        <v>0</v>
      </c>
      <c r="O241" s="5">
        <v>8.8673361351250009</v>
      </c>
      <c r="P241" s="5">
        <v>0</v>
      </c>
      <c r="Q241" s="47">
        <v>0</v>
      </c>
      <c r="R241" s="5">
        <v>0</v>
      </c>
      <c r="S241" s="5">
        <v>0</v>
      </c>
      <c r="T241" s="5">
        <v>9.9264583877190002</v>
      </c>
      <c r="U241" s="5">
        <v>0</v>
      </c>
      <c r="V241" s="47">
        <v>0</v>
      </c>
      <c r="W241" s="5">
        <v>0</v>
      </c>
      <c r="X241" s="5">
        <v>0</v>
      </c>
      <c r="Y241" s="5">
        <v>18.793794522844003</v>
      </c>
      <c r="Z241" s="5">
        <v>0</v>
      </c>
      <c r="AA241" s="47">
        <v>0</v>
      </c>
    </row>
    <row r="242" spans="1:27">
      <c r="A242" s="1" t="s">
        <v>1003</v>
      </c>
      <c r="B242" s="1" t="s">
        <v>1004</v>
      </c>
      <c r="C242" s="1" t="s">
        <v>1005</v>
      </c>
      <c r="D242" s="1" t="s">
        <v>53</v>
      </c>
      <c r="E242" s="44" t="s">
        <v>1006</v>
      </c>
      <c r="F242" s="55">
        <v>0.4</v>
      </c>
      <c r="G242" s="5">
        <v>4.9553579736250004</v>
      </c>
      <c r="H242" s="5">
        <v>1.576754776614</v>
      </c>
      <c r="I242" s="5">
        <v>3.378603197011</v>
      </c>
      <c r="J242" s="5">
        <v>-9.8980944134752153</v>
      </c>
      <c r="K242" s="5">
        <v>3.1252079572351752</v>
      </c>
      <c r="L242" s="92">
        <v>0.5</v>
      </c>
      <c r="M242" s="5">
        <v>0</v>
      </c>
      <c r="N242" s="5">
        <v>1.576754776614</v>
      </c>
      <c r="O242" s="5">
        <v>0</v>
      </c>
      <c r="P242" s="5">
        <v>0</v>
      </c>
      <c r="Q242" s="47">
        <v>0</v>
      </c>
      <c r="R242" s="5">
        <v>0</v>
      </c>
      <c r="S242" s="5">
        <v>3.378603197011</v>
      </c>
      <c r="T242" s="5">
        <v>0</v>
      </c>
      <c r="U242" s="5">
        <v>0</v>
      </c>
      <c r="V242" s="47">
        <v>0</v>
      </c>
      <c r="W242" s="5">
        <v>0</v>
      </c>
      <c r="X242" s="5">
        <v>4.9553579736250004</v>
      </c>
      <c r="Y242" s="5">
        <v>0</v>
      </c>
      <c r="Z242" s="5">
        <v>0</v>
      </c>
      <c r="AA242" s="47">
        <v>0</v>
      </c>
    </row>
    <row r="243" spans="1:27">
      <c r="A243" s="1" t="s">
        <v>1007</v>
      </c>
      <c r="B243" s="1" t="s">
        <v>1008</v>
      </c>
      <c r="C243" s="1" t="s">
        <v>1009</v>
      </c>
      <c r="D243" s="1" t="s">
        <v>53</v>
      </c>
      <c r="E243" s="44" t="s">
        <v>1010</v>
      </c>
      <c r="F243" s="55">
        <v>0.4</v>
      </c>
      <c r="G243" s="5">
        <v>2.1297371375680001</v>
      </c>
      <c r="H243" s="5">
        <v>0.7182751137090001</v>
      </c>
      <c r="I243" s="5">
        <v>1.4114620238590001</v>
      </c>
      <c r="J243" s="5">
        <v>-3.5411716047691497</v>
      </c>
      <c r="K243" s="5">
        <v>1.3056023720695751</v>
      </c>
      <c r="L243" s="92">
        <v>0.5</v>
      </c>
      <c r="M243" s="5">
        <v>0</v>
      </c>
      <c r="N243" s="5">
        <v>0.7182751137090001</v>
      </c>
      <c r="O243" s="5">
        <v>0</v>
      </c>
      <c r="P243" s="5">
        <v>0</v>
      </c>
      <c r="Q243" s="47">
        <v>0</v>
      </c>
      <c r="R243" s="5">
        <v>0</v>
      </c>
      <c r="S243" s="5">
        <v>1.4114620238590001</v>
      </c>
      <c r="T243" s="5">
        <v>0</v>
      </c>
      <c r="U243" s="5">
        <v>0</v>
      </c>
      <c r="V243" s="47">
        <v>0</v>
      </c>
      <c r="W243" s="5">
        <v>0</v>
      </c>
      <c r="X243" s="5">
        <v>2.1297371375680001</v>
      </c>
      <c r="Y243" s="5">
        <v>0</v>
      </c>
      <c r="Z243" s="5">
        <v>0</v>
      </c>
      <c r="AA243" s="47">
        <v>0</v>
      </c>
    </row>
    <row r="244" spans="1:27">
      <c r="A244" s="1" t="s">
        <v>1011</v>
      </c>
      <c r="B244" s="1" t="s">
        <v>1012</v>
      </c>
      <c r="C244" s="1" t="s">
        <v>1013</v>
      </c>
      <c r="D244" s="1" t="s">
        <v>103</v>
      </c>
      <c r="E244" s="44" t="s">
        <v>1014</v>
      </c>
      <c r="F244" s="55">
        <v>0.49</v>
      </c>
      <c r="G244" s="5">
        <v>99.840169231439006</v>
      </c>
      <c r="H244" s="5">
        <v>40.543401740736002</v>
      </c>
      <c r="I244" s="5">
        <v>59.296767490703004</v>
      </c>
      <c r="J244" s="5">
        <v>30.2368670942327</v>
      </c>
      <c r="K244" s="5">
        <v>54.849509928900282</v>
      </c>
      <c r="L244" s="92">
        <v>0</v>
      </c>
      <c r="M244" s="5">
        <v>35.923106675298001</v>
      </c>
      <c r="N244" s="5">
        <v>4.6202950654379995</v>
      </c>
      <c r="O244" s="5">
        <v>0</v>
      </c>
      <c r="P244" s="5">
        <v>0</v>
      </c>
      <c r="Q244" s="47">
        <v>0</v>
      </c>
      <c r="R244" s="5">
        <v>50.560147146529999</v>
      </c>
      <c r="S244" s="5">
        <v>8.7366203441729997</v>
      </c>
      <c r="T244" s="5">
        <v>0</v>
      </c>
      <c r="U244" s="5">
        <v>0</v>
      </c>
      <c r="V244" s="47">
        <v>0</v>
      </c>
      <c r="W244" s="5">
        <v>86.483253821828001</v>
      </c>
      <c r="X244" s="5">
        <v>13.356915409610998</v>
      </c>
      <c r="Y244" s="5">
        <v>0</v>
      </c>
      <c r="Z244" s="5">
        <v>0</v>
      </c>
      <c r="AA244" s="47">
        <v>0</v>
      </c>
    </row>
    <row r="245" spans="1:27">
      <c r="A245" s="1" t="s">
        <v>1015</v>
      </c>
      <c r="B245" s="1" t="s">
        <v>1016</v>
      </c>
      <c r="C245" s="1" t="s">
        <v>1017</v>
      </c>
      <c r="D245" s="1" t="s">
        <v>53</v>
      </c>
      <c r="E245" s="44" t="s">
        <v>1018</v>
      </c>
      <c r="F245" s="55">
        <v>0.4</v>
      </c>
      <c r="G245" s="5">
        <v>8.522715396353</v>
      </c>
      <c r="H245" s="5">
        <v>2.7938277990690001</v>
      </c>
      <c r="I245" s="5">
        <v>5.7288875972840003</v>
      </c>
      <c r="J245" s="5">
        <v>-27.709264756479072</v>
      </c>
      <c r="K245" s="5">
        <v>5.2992210274877003</v>
      </c>
      <c r="L245" s="92">
        <v>0.5</v>
      </c>
      <c r="M245" s="5">
        <v>0</v>
      </c>
      <c r="N245" s="5">
        <v>2.7938277990690001</v>
      </c>
      <c r="O245" s="5">
        <v>0</v>
      </c>
      <c r="P245" s="5">
        <v>0</v>
      </c>
      <c r="Q245" s="47">
        <v>0</v>
      </c>
      <c r="R245" s="5">
        <v>0</v>
      </c>
      <c r="S245" s="5">
        <v>5.7288875972840003</v>
      </c>
      <c r="T245" s="5">
        <v>0</v>
      </c>
      <c r="U245" s="5">
        <v>0</v>
      </c>
      <c r="V245" s="47">
        <v>0</v>
      </c>
      <c r="W245" s="5">
        <v>0</v>
      </c>
      <c r="X245" s="5">
        <v>8.522715396353</v>
      </c>
      <c r="Y245" s="5">
        <v>0</v>
      </c>
      <c r="Z245" s="5">
        <v>0</v>
      </c>
      <c r="AA245" s="47">
        <v>0</v>
      </c>
    </row>
    <row r="246" spans="1:27">
      <c r="A246" s="1" t="s">
        <v>1019</v>
      </c>
      <c r="B246" s="1" t="s">
        <v>1020</v>
      </c>
      <c r="C246" s="1" t="s">
        <v>1021</v>
      </c>
      <c r="D246" s="1" t="s">
        <v>391</v>
      </c>
      <c r="E246" s="44" t="s">
        <v>1022</v>
      </c>
      <c r="F246" s="55">
        <v>0.1</v>
      </c>
      <c r="G246" s="5">
        <v>105.18372529460299</v>
      </c>
      <c r="H246" s="5">
        <v>39.330916020656993</v>
      </c>
      <c r="I246" s="5">
        <v>65.852809273946008</v>
      </c>
      <c r="J246" s="5">
        <v>37.393905616475926</v>
      </c>
      <c r="K246" s="5">
        <v>60.913848578400064</v>
      </c>
      <c r="L246" s="92">
        <v>0</v>
      </c>
      <c r="M246" s="5">
        <v>35.669890673791002</v>
      </c>
      <c r="N246" s="5">
        <v>0</v>
      </c>
      <c r="O246" s="5">
        <v>3.6610253468659999</v>
      </c>
      <c r="P246" s="5">
        <v>0</v>
      </c>
      <c r="Q246" s="47">
        <v>0</v>
      </c>
      <c r="R246" s="5">
        <v>61.092215977513</v>
      </c>
      <c r="S246" s="5">
        <v>0</v>
      </c>
      <c r="T246" s="5">
        <v>4.760593296433</v>
      </c>
      <c r="U246" s="5">
        <v>0</v>
      </c>
      <c r="V246" s="47">
        <v>0</v>
      </c>
      <c r="W246" s="5">
        <v>96.762106651304009</v>
      </c>
      <c r="X246" s="5">
        <v>0</v>
      </c>
      <c r="Y246" s="5">
        <v>8.4216186432990003</v>
      </c>
      <c r="Z246" s="5">
        <v>0</v>
      </c>
      <c r="AA246" s="47">
        <v>0</v>
      </c>
    </row>
    <row r="247" spans="1:27">
      <c r="A247" s="1" t="s">
        <v>1023</v>
      </c>
      <c r="B247" s="1" t="s">
        <v>1024</v>
      </c>
      <c r="C247" s="1" t="s">
        <v>1025</v>
      </c>
      <c r="D247" s="1" t="s">
        <v>53</v>
      </c>
      <c r="E247" s="44" t="s">
        <v>1026</v>
      </c>
      <c r="F247" s="55">
        <v>0.4</v>
      </c>
      <c r="G247" s="5">
        <v>6.7388592459099996</v>
      </c>
      <c r="H247" s="5">
        <v>3.0127923837249999</v>
      </c>
      <c r="I247" s="5">
        <v>3.7260668621850002</v>
      </c>
      <c r="J247" s="5">
        <v>-4.093826687115917</v>
      </c>
      <c r="K247" s="5">
        <v>3.4466118475211251</v>
      </c>
      <c r="L247" s="92">
        <v>0.5</v>
      </c>
      <c r="M247" s="5">
        <v>0</v>
      </c>
      <c r="N247" s="5">
        <v>3.0127923837249999</v>
      </c>
      <c r="O247" s="5">
        <v>0</v>
      </c>
      <c r="P247" s="5">
        <v>0</v>
      </c>
      <c r="Q247" s="47">
        <v>0</v>
      </c>
      <c r="R247" s="5">
        <v>0</v>
      </c>
      <c r="S247" s="5">
        <v>3.7260668621850002</v>
      </c>
      <c r="T247" s="5">
        <v>0</v>
      </c>
      <c r="U247" s="5">
        <v>0</v>
      </c>
      <c r="V247" s="47">
        <v>0</v>
      </c>
      <c r="W247" s="5">
        <v>0</v>
      </c>
      <c r="X247" s="5">
        <v>6.7388592459099996</v>
      </c>
      <c r="Y247" s="5">
        <v>0</v>
      </c>
      <c r="Z247" s="5">
        <v>0</v>
      </c>
      <c r="AA247" s="47">
        <v>0</v>
      </c>
    </row>
    <row r="248" spans="1:27">
      <c r="A248" s="1" t="s">
        <v>1027</v>
      </c>
      <c r="B248" s="1" t="s">
        <v>1028</v>
      </c>
      <c r="C248" s="1" t="s">
        <v>1029</v>
      </c>
      <c r="D248" s="1" t="s">
        <v>124</v>
      </c>
      <c r="E248" s="44" t="s">
        <v>1030</v>
      </c>
      <c r="F248" s="55">
        <v>0.49</v>
      </c>
      <c r="G248" s="5">
        <v>65.430457114858996</v>
      </c>
      <c r="H248" s="5">
        <v>26.982560772308997</v>
      </c>
      <c r="I248" s="5">
        <v>38.447896342550003</v>
      </c>
      <c r="J248" s="5">
        <v>-6.7362906756607916</v>
      </c>
      <c r="K248" s="5">
        <v>35.564304116858757</v>
      </c>
      <c r="L248" s="92">
        <v>0.149085</v>
      </c>
      <c r="M248" s="5">
        <v>23.747184203196998</v>
      </c>
      <c r="N248" s="5">
        <v>3.2353765691120002</v>
      </c>
      <c r="O248" s="5">
        <v>0</v>
      </c>
      <c r="P248" s="5">
        <v>0</v>
      </c>
      <c r="Q248" s="47">
        <v>0</v>
      </c>
      <c r="R248" s="5">
        <v>32.399360837494001</v>
      </c>
      <c r="S248" s="5">
        <v>6.0485355050559999</v>
      </c>
      <c r="T248" s="5">
        <v>0</v>
      </c>
      <c r="U248" s="5">
        <v>0</v>
      </c>
      <c r="V248" s="47">
        <v>0</v>
      </c>
      <c r="W248" s="5">
        <v>56.146545040690995</v>
      </c>
      <c r="X248" s="5">
        <v>9.2839120741680006</v>
      </c>
      <c r="Y248" s="5">
        <v>0</v>
      </c>
      <c r="Z248" s="5">
        <v>0</v>
      </c>
      <c r="AA248" s="47">
        <v>0</v>
      </c>
    </row>
    <row r="249" spans="1:27">
      <c r="A249" s="1" t="s">
        <v>1031</v>
      </c>
      <c r="B249" s="1" t="s">
        <v>1032</v>
      </c>
      <c r="C249" s="1" t="s">
        <v>1033</v>
      </c>
      <c r="D249" s="1" t="s">
        <v>124</v>
      </c>
      <c r="E249" s="44" t="s">
        <v>1034</v>
      </c>
      <c r="F249" s="55">
        <v>0.49</v>
      </c>
      <c r="G249" s="5">
        <v>86.598528984778994</v>
      </c>
      <c r="H249" s="5">
        <v>33.211475570508</v>
      </c>
      <c r="I249" s="5">
        <v>53.387053414270994</v>
      </c>
      <c r="J249" s="5">
        <v>9.2385594316359665</v>
      </c>
      <c r="K249" s="5">
        <v>49.383024408200669</v>
      </c>
      <c r="L249" s="92">
        <v>0</v>
      </c>
      <c r="M249" s="5">
        <v>29.146209008277999</v>
      </c>
      <c r="N249" s="5">
        <v>4.0652665622299997</v>
      </c>
      <c r="O249" s="5">
        <v>0</v>
      </c>
      <c r="P249" s="5">
        <v>0</v>
      </c>
      <c r="Q249" s="47">
        <v>0</v>
      </c>
      <c r="R249" s="5">
        <v>45.067261127894</v>
      </c>
      <c r="S249" s="5">
        <v>8.319792286377</v>
      </c>
      <c r="T249" s="5">
        <v>0</v>
      </c>
      <c r="U249" s="5">
        <v>0</v>
      </c>
      <c r="V249" s="47">
        <v>0</v>
      </c>
      <c r="W249" s="5">
        <v>74.213470136171992</v>
      </c>
      <c r="X249" s="5">
        <v>12.385058848606999</v>
      </c>
      <c r="Y249" s="5">
        <v>0</v>
      </c>
      <c r="Z249" s="5">
        <v>0</v>
      </c>
      <c r="AA249" s="47">
        <v>0</v>
      </c>
    </row>
    <row r="250" spans="1:27">
      <c r="A250" s="1" t="s">
        <v>1690</v>
      </c>
      <c r="B250" s="1" t="s">
        <v>1691</v>
      </c>
      <c r="C250" s="1" t="s">
        <v>1692</v>
      </c>
      <c r="D250" s="1" t="s">
        <v>124</v>
      </c>
      <c r="E250" s="44" t="s">
        <v>1693</v>
      </c>
      <c r="F250" s="55">
        <v>0.49</v>
      </c>
      <c r="G250" s="5">
        <v>25.821538630309</v>
      </c>
      <c r="H250" s="5">
        <v>9.9424072472830005</v>
      </c>
      <c r="I250" s="5">
        <v>15.879131383025999</v>
      </c>
      <c r="J250" s="5">
        <v>-14.649075681511516</v>
      </c>
      <c r="K250" s="5">
        <v>14.68819652929905</v>
      </c>
      <c r="L250" s="92">
        <v>0.479854</v>
      </c>
      <c r="M250" s="5">
        <v>8.7092774395599992</v>
      </c>
      <c r="N250" s="5">
        <v>1.233129807723</v>
      </c>
      <c r="O250" s="5">
        <v>0</v>
      </c>
      <c r="P250" s="5">
        <v>0</v>
      </c>
      <c r="Q250" s="47">
        <v>0</v>
      </c>
      <c r="R250" s="5">
        <v>13.162773400869</v>
      </c>
      <c r="S250" s="5">
        <v>2.7163579821570001</v>
      </c>
      <c r="T250" s="5">
        <v>0</v>
      </c>
      <c r="U250" s="5">
        <v>0</v>
      </c>
      <c r="V250" s="47">
        <v>0</v>
      </c>
      <c r="W250" s="5">
        <v>21.872050840428997</v>
      </c>
      <c r="X250" s="5">
        <v>3.94948778988</v>
      </c>
      <c r="Y250" s="5">
        <v>0</v>
      </c>
      <c r="Z250" s="5">
        <v>0</v>
      </c>
      <c r="AA250" s="47">
        <v>0</v>
      </c>
    </row>
    <row r="251" spans="1:27">
      <c r="A251" s="1" t="s">
        <v>1035</v>
      </c>
      <c r="B251" s="1" t="s">
        <v>1036</v>
      </c>
      <c r="C251" s="1" t="s">
        <v>1037</v>
      </c>
      <c r="D251" s="1" t="s">
        <v>124</v>
      </c>
      <c r="E251" s="44" t="s">
        <v>1038</v>
      </c>
      <c r="F251" s="55">
        <v>0.49</v>
      </c>
      <c r="G251" s="5">
        <v>74.768806587455003</v>
      </c>
      <c r="H251" s="5">
        <v>30.363225494037</v>
      </c>
      <c r="I251" s="5">
        <v>44.405581093418</v>
      </c>
      <c r="J251" s="5">
        <v>4.5030007556178333</v>
      </c>
      <c r="K251" s="5">
        <v>41.075162511411655</v>
      </c>
      <c r="L251" s="92">
        <v>0</v>
      </c>
      <c r="M251" s="5">
        <v>24.731798993951998</v>
      </c>
      <c r="N251" s="5">
        <v>5.6314265000850003</v>
      </c>
      <c r="O251" s="5">
        <v>0</v>
      </c>
      <c r="P251" s="5">
        <v>0</v>
      </c>
      <c r="Q251" s="47">
        <v>0</v>
      </c>
      <c r="R251" s="5">
        <v>33.752770011990002</v>
      </c>
      <c r="S251" s="5">
        <v>10.652811081428</v>
      </c>
      <c r="T251" s="5">
        <v>0</v>
      </c>
      <c r="U251" s="5">
        <v>0</v>
      </c>
      <c r="V251" s="47">
        <v>0</v>
      </c>
      <c r="W251" s="5">
        <v>58.484569005941999</v>
      </c>
      <c r="X251" s="5">
        <v>16.284237581513</v>
      </c>
      <c r="Y251" s="5">
        <v>0</v>
      </c>
      <c r="Z251" s="5">
        <v>0</v>
      </c>
      <c r="AA251" s="47">
        <v>0</v>
      </c>
    </row>
    <row r="252" spans="1:27">
      <c r="A252" s="1" t="s">
        <v>1039</v>
      </c>
      <c r="B252" s="1" t="s">
        <v>1040</v>
      </c>
      <c r="C252" s="1" t="s">
        <v>1041</v>
      </c>
      <c r="D252" s="1" t="s">
        <v>53</v>
      </c>
      <c r="E252" s="44" t="s">
        <v>1042</v>
      </c>
      <c r="F252" s="55">
        <v>0.4</v>
      </c>
      <c r="G252" s="5">
        <v>7.6151706562239987</v>
      </c>
      <c r="H252" s="5">
        <v>2.5271312359349998</v>
      </c>
      <c r="I252" s="5">
        <v>5.0880394202889994</v>
      </c>
      <c r="J252" s="5">
        <v>-21.927353282786513</v>
      </c>
      <c r="K252" s="5">
        <v>4.7064364637673251</v>
      </c>
      <c r="L252" s="92">
        <v>0.5</v>
      </c>
      <c r="M252" s="5">
        <v>0</v>
      </c>
      <c r="N252" s="5">
        <v>2.5271312359349998</v>
      </c>
      <c r="O252" s="5">
        <v>0</v>
      </c>
      <c r="P252" s="5">
        <v>0</v>
      </c>
      <c r="Q252" s="47">
        <v>0</v>
      </c>
      <c r="R252" s="5">
        <v>0</v>
      </c>
      <c r="S252" s="5">
        <v>5.0880394202889994</v>
      </c>
      <c r="T252" s="5">
        <v>0</v>
      </c>
      <c r="U252" s="5">
        <v>0</v>
      </c>
      <c r="V252" s="47">
        <v>0</v>
      </c>
      <c r="W252" s="5">
        <v>0</v>
      </c>
      <c r="X252" s="5">
        <v>7.6151706562239987</v>
      </c>
      <c r="Y252" s="5">
        <v>0</v>
      </c>
      <c r="Z252" s="5">
        <v>0</v>
      </c>
      <c r="AA252" s="47">
        <v>0</v>
      </c>
    </row>
    <row r="253" spans="1:27">
      <c r="A253" s="1" t="s">
        <v>1694</v>
      </c>
      <c r="B253" s="1" t="s">
        <v>1695</v>
      </c>
      <c r="C253" s="1" t="s">
        <v>1696</v>
      </c>
      <c r="D253" s="1" t="s">
        <v>53</v>
      </c>
      <c r="E253" s="44" t="s">
        <v>1697</v>
      </c>
      <c r="F253" s="55">
        <v>0.4</v>
      </c>
      <c r="G253" s="5">
        <v>1.4766135627829997</v>
      </c>
      <c r="H253" s="5">
        <v>0.41891124103099997</v>
      </c>
      <c r="I253" s="5">
        <v>1.0577023217519999</v>
      </c>
      <c r="J253" s="5">
        <v>-6.0547345455647417</v>
      </c>
      <c r="K253" s="5">
        <v>0.97837464762059989</v>
      </c>
      <c r="L253" s="92">
        <v>0.5</v>
      </c>
      <c r="M253" s="5">
        <v>0</v>
      </c>
      <c r="N253" s="5">
        <v>0.41891124103099997</v>
      </c>
      <c r="O253" s="5">
        <v>0</v>
      </c>
      <c r="P253" s="5">
        <v>0</v>
      </c>
      <c r="Q253" s="47">
        <v>0</v>
      </c>
      <c r="R253" s="5">
        <v>0</v>
      </c>
      <c r="S253" s="5">
        <v>1.0577023217519999</v>
      </c>
      <c r="T253" s="5">
        <v>0</v>
      </c>
      <c r="U253" s="5">
        <v>0</v>
      </c>
      <c r="V253" s="47">
        <v>0</v>
      </c>
      <c r="W253" s="5">
        <v>0</v>
      </c>
      <c r="X253" s="5">
        <v>1.4766135627829997</v>
      </c>
      <c r="Y253" s="5">
        <v>0</v>
      </c>
      <c r="Z253" s="5">
        <v>0</v>
      </c>
      <c r="AA253" s="47">
        <v>0</v>
      </c>
    </row>
    <row r="254" spans="1:27">
      <c r="A254" s="1" t="s">
        <v>429</v>
      </c>
      <c r="B254" s="1" t="s">
        <v>430</v>
      </c>
      <c r="C254" s="1" t="s">
        <v>431</v>
      </c>
      <c r="D254" s="1" t="s">
        <v>79</v>
      </c>
      <c r="E254" s="44" t="s">
        <v>432</v>
      </c>
      <c r="F254" s="55">
        <v>0.01</v>
      </c>
      <c r="G254" s="5">
        <v>26.872982001564999</v>
      </c>
      <c r="H254" s="5">
        <v>12.294178850618</v>
      </c>
      <c r="I254" s="5">
        <v>14.578803150947001</v>
      </c>
      <c r="J254" s="5">
        <v>9.2536788742743585</v>
      </c>
      <c r="K254" s="5">
        <v>13.485392914625978</v>
      </c>
      <c r="L254" s="92">
        <v>0</v>
      </c>
      <c r="M254" s="5">
        <v>0</v>
      </c>
      <c r="N254" s="5">
        <v>0</v>
      </c>
      <c r="O254" s="5">
        <v>12.294178850618</v>
      </c>
      <c r="P254" s="5">
        <v>0</v>
      </c>
      <c r="Q254" s="47">
        <v>0</v>
      </c>
      <c r="R254" s="5">
        <v>0</v>
      </c>
      <c r="S254" s="5">
        <v>0</v>
      </c>
      <c r="T254" s="5">
        <v>14.578803150947001</v>
      </c>
      <c r="U254" s="5">
        <v>0</v>
      </c>
      <c r="V254" s="47">
        <v>0</v>
      </c>
      <c r="W254" s="5">
        <v>0</v>
      </c>
      <c r="X254" s="5">
        <v>0</v>
      </c>
      <c r="Y254" s="5">
        <v>26.872982001564999</v>
      </c>
      <c r="Z254" s="5">
        <v>0</v>
      </c>
      <c r="AA254" s="47">
        <v>0</v>
      </c>
    </row>
    <row r="255" spans="1:27">
      <c r="A255" s="1" t="s">
        <v>440</v>
      </c>
      <c r="B255" s="1" t="s">
        <v>441</v>
      </c>
      <c r="C255" s="1" t="s">
        <v>442</v>
      </c>
      <c r="D255" s="1" t="s">
        <v>79</v>
      </c>
      <c r="E255" s="44" t="s">
        <v>443</v>
      </c>
      <c r="F255" s="55">
        <v>0.01</v>
      </c>
      <c r="G255" s="5">
        <v>17.636116744329001</v>
      </c>
      <c r="H255" s="5">
        <v>8.0689135666669998</v>
      </c>
      <c r="I255" s="5">
        <v>9.5672031776619999</v>
      </c>
      <c r="J255" s="5">
        <v>4.5578385815286495</v>
      </c>
      <c r="K255" s="5">
        <v>8.8496629393373496</v>
      </c>
      <c r="L255" s="92">
        <v>0</v>
      </c>
      <c r="M255" s="5">
        <v>0</v>
      </c>
      <c r="N255" s="5">
        <v>0</v>
      </c>
      <c r="O255" s="5">
        <v>8.0689135666669998</v>
      </c>
      <c r="P255" s="5">
        <v>0</v>
      </c>
      <c r="Q255" s="47">
        <v>0</v>
      </c>
      <c r="R255" s="5">
        <v>0</v>
      </c>
      <c r="S255" s="5">
        <v>0</v>
      </c>
      <c r="T255" s="5">
        <v>9.5672031776619999</v>
      </c>
      <c r="U255" s="5">
        <v>0</v>
      </c>
      <c r="V255" s="47">
        <v>0</v>
      </c>
      <c r="W255" s="5">
        <v>0</v>
      </c>
      <c r="X255" s="5">
        <v>0</v>
      </c>
      <c r="Y255" s="5">
        <v>17.636116744329001</v>
      </c>
      <c r="Z255" s="5">
        <v>0</v>
      </c>
      <c r="AA255" s="47">
        <v>0</v>
      </c>
    </row>
    <row r="256" spans="1:27">
      <c r="A256" s="1" t="s">
        <v>1043</v>
      </c>
      <c r="B256" s="1" t="s">
        <v>1044</v>
      </c>
      <c r="C256" s="1" t="s">
        <v>1045</v>
      </c>
      <c r="D256" s="1" t="s">
        <v>124</v>
      </c>
      <c r="E256" s="44" t="s">
        <v>1046</v>
      </c>
      <c r="F256" s="55">
        <v>0.49</v>
      </c>
      <c r="G256" s="5">
        <v>44.917091337176998</v>
      </c>
      <c r="H256" s="5">
        <v>16.825552671073002</v>
      </c>
      <c r="I256" s="5">
        <v>28.091538666104</v>
      </c>
      <c r="J256" s="5">
        <v>-22.367766939702069</v>
      </c>
      <c r="K256" s="5">
        <v>25.984673266146203</v>
      </c>
      <c r="L256" s="92">
        <v>0.44328299999999998</v>
      </c>
      <c r="M256" s="5">
        <v>14.384378787594001</v>
      </c>
      <c r="N256" s="5">
        <v>2.4411738834790002</v>
      </c>
      <c r="O256" s="5">
        <v>0</v>
      </c>
      <c r="P256" s="5">
        <v>0</v>
      </c>
      <c r="Q256" s="47">
        <v>0</v>
      </c>
      <c r="R256" s="5">
        <v>22.222685117476001</v>
      </c>
      <c r="S256" s="5">
        <v>5.8688535486279996</v>
      </c>
      <c r="T256" s="5">
        <v>0</v>
      </c>
      <c r="U256" s="5">
        <v>0</v>
      </c>
      <c r="V256" s="47">
        <v>0</v>
      </c>
      <c r="W256" s="5">
        <v>36.60706390507</v>
      </c>
      <c r="X256" s="5">
        <v>8.3100274321069989</v>
      </c>
      <c r="Y256" s="5">
        <v>0</v>
      </c>
      <c r="Z256" s="5">
        <v>0</v>
      </c>
      <c r="AA256" s="47">
        <v>0</v>
      </c>
    </row>
    <row r="257" spans="1:27">
      <c r="A257" s="1" t="s">
        <v>1047</v>
      </c>
      <c r="B257" s="1" t="s">
        <v>1048</v>
      </c>
      <c r="C257" s="1" t="s">
        <v>1049</v>
      </c>
      <c r="D257" s="1" t="s">
        <v>93</v>
      </c>
      <c r="E257" s="44" t="s">
        <v>1050</v>
      </c>
      <c r="F257" s="55">
        <v>0.3</v>
      </c>
      <c r="G257" s="5">
        <v>81.955339006238006</v>
      </c>
      <c r="H257" s="5">
        <v>33.047937837330004</v>
      </c>
      <c r="I257" s="5">
        <v>48.907401168908002</v>
      </c>
      <c r="J257" s="5">
        <v>31.702255678758586</v>
      </c>
      <c r="K257" s="5">
        <v>45.239346081239901</v>
      </c>
      <c r="L257" s="92">
        <v>0</v>
      </c>
      <c r="M257" s="5">
        <v>27.369618133792002</v>
      </c>
      <c r="N257" s="5">
        <v>5.6783197035379995</v>
      </c>
      <c r="O257" s="5">
        <v>0</v>
      </c>
      <c r="P257" s="5">
        <v>0</v>
      </c>
      <c r="Q257" s="47">
        <v>0</v>
      </c>
      <c r="R257" s="5">
        <v>38.235410597577001</v>
      </c>
      <c r="S257" s="5">
        <v>10.671990571330999</v>
      </c>
      <c r="T257" s="5">
        <v>0</v>
      </c>
      <c r="U257" s="5">
        <v>0</v>
      </c>
      <c r="V257" s="47">
        <v>0</v>
      </c>
      <c r="W257" s="5">
        <v>65.605028731369003</v>
      </c>
      <c r="X257" s="5">
        <v>16.350310274868999</v>
      </c>
      <c r="Y257" s="5">
        <v>0</v>
      </c>
      <c r="Z257" s="5">
        <v>0</v>
      </c>
      <c r="AA257" s="47">
        <v>0</v>
      </c>
    </row>
    <row r="258" spans="1:27">
      <c r="A258" s="1" t="s">
        <v>1051</v>
      </c>
      <c r="B258" s="1" t="s">
        <v>1052</v>
      </c>
      <c r="C258" s="1" t="s">
        <v>1053</v>
      </c>
      <c r="D258" s="1" t="s">
        <v>124</v>
      </c>
      <c r="E258" s="44" t="s">
        <v>1054</v>
      </c>
      <c r="F258" s="55">
        <v>0.49</v>
      </c>
      <c r="G258" s="5">
        <v>54.548154624299997</v>
      </c>
      <c r="H258" s="5">
        <v>21.550556575250997</v>
      </c>
      <c r="I258" s="5">
        <v>32.997598049048996</v>
      </c>
      <c r="J258" s="5">
        <v>8.5398807328225406</v>
      </c>
      <c r="K258" s="5">
        <v>30.522778195370321</v>
      </c>
      <c r="L258" s="92">
        <v>0</v>
      </c>
      <c r="M258" s="5">
        <v>19.148739404992</v>
      </c>
      <c r="N258" s="5">
        <v>2.4018171702589997</v>
      </c>
      <c r="O258" s="5">
        <v>0</v>
      </c>
      <c r="P258" s="5">
        <v>0</v>
      </c>
      <c r="Q258" s="47">
        <v>0</v>
      </c>
      <c r="R258" s="5">
        <v>28.214864048345</v>
      </c>
      <c r="S258" s="5">
        <v>4.782734000704</v>
      </c>
      <c r="T258" s="5">
        <v>0</v>
      </c>
      <c r="U258" s="5">
        <v>0</v>
      </c>
      <c r="V258" s="47">
        <v>0</v>
      </c>
      <c r="W258" s="5">
        <v>47.363603453336999</v>
      </c>
      <c r="X258" s="5">
        <v>7.1845511709629992</v>
      </c>
      <c r="Y258" s="5">
        <v>0</v>
      </c>
      <c r="Z258" s="5">
        <v>0</v>
      </c>
      <c r="AA258" s="47">
        <v>0</v>
      </c>
    </row>
    <row r="259" spans="1:27">
      <c r="A259" s="1" t="s">
        <v>1055</v>
      </c>
      <c r="B259" s="1" t="s">
        <v>1056</v>
      </c>
      <c r="C259" s="1" t="s">
        <v>1057</v>
      </c>
      <c r="D259" s="1" t="s">
        <v>53</v>
      </c>
      <c r="E259" s="44" t="s">
        <v>1058</v>
      </c>
      <c r="F259" s="55">
        <v>0.4</v>
      </c>
      <c r="G259" s="5">
        <v>2.9203338557460001</v>
      </c>
      <c r="H259" s="5">
        <v>0.90108995063300001</v>
      </c>
      <c r="I259" s="5">
        <v>2.019243905113</v>
      </c>
      <c r="J259" s="5">
        <v>-12.500404870471925</v>
      </c>
      <c r="K259" s="5">
        <v>1.8678006122295252</v>
      </c>
      <c r="L259" s="92">
        <v>0.5</v>
      </c>
      <c r="M259" s="5">
        <v>0</v>
      </c>
      <c r="N259" s="5">
        <v>0.90108995063300001</v>
      </c>
      <c r="O259" s="5">
        <v>0</v>
      </c>
      <c r="P259" s="5">
        <v>0</v>
      </c>
      <c r="Q259" s="47">
        <v>0</v>
      </c>
      <c r="R259" s="5">
        <v>0</v>
      </c>
      <c r="S259" s="5">
        <v>2.019243905113</v>
      </c>
      <c r="T259" s="5">
        <v>0</v>
      </c>
      <c r="U259" s="5">
        <v>0</v>
      </c>
      <c r="V259" s="47">
        <v>0</v>
      </c>
      <c r="W259" s="5">
        <v>0</v>
      </c>
      <c r="X259" s="5">
        <v>2.9203338557460001</v>
      </c>
      <c r="Y259" s="5">
        <v>0</v>
      </c>
      <c r="Z259" s="5">
        <v>0</v>
      </c>
      <c r="AA259" s="47">
        <v>0</v>
      </c>
    </row>
    <row r="260" spans="1:27">
      <c r="A260" s="1" t="s">
        <v>1059</v>
      </c>
      <c r="B260" s="1" t="s">
        <v>1060</v>
      </c>
      <c r="C260" s="1" t="s">
        <v>1061</v>
      </c>
      <c r="D260" s="1" t="s">
        <v>53</v>
      </c>
      <c r="E260" s="44" t="s">
        <v>1062</v>
      </c>
      <c r="F260" s="55">
        <v>0.4</v>
      </c>
      <c r="G260" s="5">
        <v>2.6783291498340001</v>
      </c>
      <c r="H260" s="5">
        <v>0.49510465097399997</v>
      </c>
      <c r="I260" s="5">
        <v>2.18322449886</v>
      </c>
      <c r="J260" s="5">
        <v>-17.462019751354106</v>
      </c>
      <c r="K260" s="5">
        <v>2.0194826614455001</v>
      </c>
      <c r="L260" s="92">
        <v>0.5</v>
      </c>
      <c r="M260" s="5">
        <v>0</v>
      </c>
      <c r="N260" s="5">
        <v>0.49510465097399997</v>
      </c>
      <c r="O260" s="5">
        <v>0</v>
      </c>
      <c r="P260" s="5">
        <v>0</v>
      </c>
      <c r="Q260" s="47">
        <v>0</v>
      </c>
      <c r="R260" s="5">
        <v>0</v>
      </c>
      <c r="S260" s="5">
        <v>2.18322449886</v>
      </c>
      <c r="T260" s="5">
        <v>0</v>
      </c>
      <c r="U260" s="5">
        <v>0</v>
      </c>
      <c r="V260" s="47">
        <v>0</v>
      </c>
      <c r="W260" s="5">
        <v>0</v>
      </c>
      <c r="X260" s="5">
        <v>2.6783291498340001</v>
      </c>
      <c r="Y260" s="5">
        <v>0</v>
      </c>
      <c r="Z260" s="5">
        <v>0</v>
      </c>
      <c r="AA260" s="47">
        <v>0</v>
      </c>
    </row>
    <row r="261" spans="1:27">
      <c r="A261" s="1" t="s">
        <v>1063</v>
      </c>
      <c r="B261" s="1" t="s">
        <v>1064</v>
      </c>
      <c r="C261" s="1" t="s">
        <v>1065</v>
      </c>
      <c r="D261" s="1" t="s">
        <v>53</v>
      </c>
      <c r="E261" s="44" t="s">
        <v>1066</v>
      </c>
      <c r="F261" s="55">
        <v>0.4</v>
      </c>
      <c r="G261" s="5">
        <v>1.8626056090650001</v>
      </c>
      <c r="H261" s="5">
        <v>0.62308749706800004</v>
      </c>
      <c r="I261" s="5">
        <v>1.239518111997</v>
      </c>
      <c r="J261" s="5">
        <v>-4.3614928210936501</v>
      </c>
      <c r="K261" s="5">
        <v>1.1465542535972251</v>
      </c>
      <c r="L261" s="92">
        <v>0.5</v>
      </c>
      <c r="M261" s="5">
        <v>0</v>
      </c>
      <c r="N261" s="5">
        <v>0.62308749706800004</v>
      </c>
      <c r="O261" s="5">
        <v>0</v>
      </c>
      <c r="P261" s="5">
        <v>0</v>
      </c>
      <c r="Q261" s="47">
        <v>0</v>
      </c>
      <c r="R261" s="5">
        <v>0</v>
      </c>
      <c r="S261" s="5">
        <v>1.239518111997</v>
      </c>
      <c r="T261" s="5">
        <v>0</v>
      </c>
      <c r="U261" s="5">
        <v>0</v>
      </c>
      <c r="V261" s="47">
        <v>0</v>
      </c>
      <c r="W261" s="5">
        <v>0</v>
      </c>
      <c r="X261" s="5">
        <v>1.8626056090650001</v>
      </c>
      <c r="Y261" s="5">
        <v>0</v>
      </c>
      <c r="Z261" s="5">
        <v>0</v>
      </c>
      <c r="AA261" s="47">
        <v>0</v>
      </c>
    </row>
    <row r="262" spans="1:27">
      <c r="A262" s="1" t="s">
        <v>1067</v>
      </c>
      <c r="B262" s="1" t="s">
        <v>1068</v>
      </c>
      <c r="C262" s="1" t="s">
        <v>1069</v>
      </c>
      <c r="D262" s="1" t="s">
        <v>93</v>
      </c>
      <c r="E262" s="44" t="s">
        <v>1070</v>
      </c>
      <c r="F262" s="55">
        <v>0.3</v>
      </c>
      <c r="G262" s="5">
        <v>32.992984952123997</v>
      </c>
      <c r="H262" s="5">
        <v>12.333793662011999</v>
      </c>
      <c r="I262" s="5">
        <v>20.659191290111998</v>
      </c>
      <c r="J262" s="5">
        <v>-3.7926862358307085</v>
      </c>
      <c r="K262" s="5">
        <v>19.109751943353601</v>
      </c>
      <c r="L262" s="92">
        <v>0.155108</v>
      </c>
      <c r="M262" s="5">
        <v>9.0136422567010008</v>
      </c>
      <c r="N262" s="5">
        <v>3.3201514053109999</v>
      </c>
      <c r="O262" s="5">
        <v>0</v>
      </c>
      <c r="P262" s="5">
        <v>0</v>
      </c>
      <c r="Q262" s="47">
        <v>0</v>
      </c>
      <c r="R262" s="5">
        <v>7.482815362527</v>
      </c>
      <c r="S262" s="5">
        <v>13.176375927585001</v>
      </c>
      <c r="T262" s="5">
        <v>0</v>
      </c>
      <c r="U262" s="5">
        <v>0</v>
      </c>
      <c r="V262" s="47">
        <v>0</v>
      </c>
      <c r="W262" s="5">
        <v>16.496457619228</v>
      </c>
      <c r="X262" s="5">
        <v>16.496527332896001</v>
      </c>
      <c r="Y262" s="5">
        <v>0</v>
      </c>
      <c r="Z262" s="5">
        <v>0</v>
      </c>
      <c r="AA262" s="47">
        <v>0</v>
      </c>
    </row>
    <row r="263" spans="1:27">
      <c r="A263" s="1" t="s">
        <v>1071</v>
      </c>
      <c r="B263" s="1" t="s">
        <v>1072</v>
      </c>
      <c r="C263" s="1" t="s">
        <v>1073</v>
      </c>
      <c r="D263" s="1" t="s">
        <v>53</v>
      </c>
      <c r="E263" s="44" t="s">
        <v>1074</v>
      </c>
      <c r="F263" s="55">
        <v>0.4</v>
      </c>
      <c r="G263" s="5">
        <v>1.987599597655</v>
      </c>
      <c r="H263" s="5">
        <v>0.61093234839800004</v>
      </c>
      <c r="I263" s="5">
        <v>1.376667249257</v>
      </c>
      <c r="J263" s="5">
        <v>-3.7624183433045917</v>
      </c>
      <c r="K263" s="5">
        <v>1.2734172055627251</v>
      </c>
      <c r="L263" s="92">
        <v>0.5</v>
      </c>
      <c r="M263" s="5">
        <v>0</v>
      </c>
      <c r="N263" s="5">
        <v>0.61093234839800004</v>
      </c>
      <c r="O263" s="5">
        <v>0</v>
      </c>
      <c r="P263" s="5">
        <v>0</v>
      </c>
      <c r="Q263" s="47">
        <v>0</v>
      </c>
      <c r="R263" s="5">
        <v>0</v>
      </c>
      <c r="S263" s="5">
        <v>1.376667249257</v>
      </c>
      <c r="T263" s="5">
        <v>0</v>
      </c>
      <c r="U263" s="5">
        <v>0</v>
      </c>
      <c r="V263" s="47">
        <v>0</v>
      </c>
      <c r="W263" s="5">
        <v>0</v>
      </c>
      <c r="X263" s="5">
        <v>1.987599597655</v>
      </c>
      <c r="Y263" s="5">
        <v>0</v>
      </c>
      <c r="Z263" s="5">
        <v>0</v>
      </c>
      <c r="AA263" s="47">
        <v>0</v>
      </c>
    </row>
    <row r="264" spans="1:27">
      <c r="A264" s="1" t="s">
        <v>1075</v>
      </c>
      <c r="B264" s="1" t="s">
        <v>1076</v>
      </c>
      <c r="C264" s="1" t="s">
        <v>1077</v>
      </c>
      <c r="D264" s="1" t="s">
        <v>103</v>
      </c>
      <c r="E264" s="44" t="s">
        <v>1078</v>
      </c>
      <c r="F264" s="55">
        <v>0.49</v>
      </c>
      <c r="G264" s="5">
        <v>95.426024666631008</v>
      </c>
      <c r="H264" s="5">
        <v>39.272577461802001</v>
      </c>
      <c r="I264" s="5">
        <v>56.153447204829</v>
      </c>
      <c r="J264" s="5">
        <v>25.803194926514227</v>
      </c>
      <c r="K264" s="5">
        <v>51.941938664466825</v>
      </c>
      <c r="L264" s="92">
        <v>0</v>
      </c>
      <c r="M264" s="5">
        <v>35.124453039468001</v>
      </c>
      <c r="N264" s="5">
        <v>4.1481244223339999</v>
      </c>
      <c r="O264" s="5">
        <v>0</v>
      </c>
      <c r="P264" s="5">
        <v>0</v>
      </c>
      <c r="Q264" s="47">
        <v>0</v>
      </c>
      <c r="R264" s="5">
        <v>48.372289722764002</v>
      </c>
      <c r="S264" s="5">
        <v>7.7811574820649998</v>
      </c>
      <c r="T264" s="5">
        <v>0</v>
      </c>
      <c r="U264" s="5">
        <v>0</v>
      </c>
      <c r="V264" s="47">
        <v>0</v>
      </c>
      <c r="W264" s="5">
        <v>83.496742762232003</v>
      </c>
      <c r="X264" s="5">
        <v>11.929281904399</v>
      </c>
      <c r="Y264" s="5">
        <v>0</v>
      </c>
      <c r="Z264" s="5">
        <v>0</v>
      </c>
      <c r="AA264" s="47">
        <v>0</v>
      </c>
    </row>
    <row r="265" spans="1:27">
      <c r="A265" s="1" t="s">
        <v>1079</v>
      </c>
      <c r="B265" s="1" t="s">
        <v>1080</v>
      </c>
      <c r="C265" s="1" t="s">
        <v>1081</v>
      </c>
      <c r="D265" s="1" t="s">
        <v>53</v>
      </c>
      <c r="E265" s="44" t="s">
        <v>1082</v>
      </c>
      <c r="F265" s="55">
        <v>0.4</v>
      </c>
      <c r="G265" s="5">
        <v>2.1738753076149999</v>
      </c>
      <c r="H265" s="5">
        <v>0.58346610371000007</v>
      </c>
      <c r="I265" s="5">
        <v>1.590409203905</v>
      </c>
      <c r="J265" s="5">
        <v>-4.8838887526218162</v>
      </c>
      <c r="K265" s="5">
        <v>1.471128513612125</v>
      </c>
      <c r="L265" s="92">
        <v>0.5</v>
      </c>
      <c r="M265" s="5">
        <v>0</v>
      </c>
      <c r="N265" s="5">
        <v>0.58346610371000007</v>
      </c>
      <c r="O265" s="5">
        <v>0</v>
      </c>
      <c r="P265" s="5">
        <v>0</v>
      </c>
      <c r="Q265" s="47">
        <v>0</v>
      </c>
      <c r="R265" s="5">
        <v>0</v>
      </c>
      <c r="S265" s="5">
        <v>1.590409203905</v>
      </c>
      <c r="T265" s="5">
        <v>0</v>
      </c>
      <c r="U265" s="5">
        <v>0</v>
      </c>
      <c r="V265" s="47">
        <v>0</v>
      </c>
      <c r="W265" s="5">
        <v>0</v>
      </c>
      <c r="X265" s="5">
        <v>2.1738753076149999</v>
      </c>
      <c r="Y265" s="5">
        <v>0</v>
      </c>
      <c r="Z265" s="5">
        <v>0</v>
      </c>
      <c r="AA265" s="47">
        <v>0</v>
      </c>
    </row>
    <row r="266" spans="1:27">
      <c r="A266" s="1" t="s">
        <v>1083</v>
      </c>
      <c r="B266" s="1" t="s">
        <v>1084</v>
      </c>
      <c r="C266" s="1" t="s">
        <v>1085</v>
      </c>
      <c r="D266" s="1" t="s">
        <v>53</v>
      </c>
      <c r="E266" s="44" t="s">
        <v>1086</v>
      </c>
      <c r="F266" s="55">
        <v>0.4</v>
      </c>
      <c r="G266" s="5">
        <v>3.0103664348120001</v>
      </c>
      <c r="H266" s="5">
        <v>1.015671475112</v>
      </c>
      <c r="I266" s="5">
        <v>1.9946949597000001</v>
      </c>
      <c r="J266" s="5">
        <v>-3.3057802374178999</v>
      </c>
      <c r="K266" s="5">
        <v>1.8450928377225002</v>
      </c>
      <c r="L266" s="92">
        <v>0.5</v>
      </c>
      <c r="M266" s="5">
        <v>0</v>
      </c>
      <c r="N266" s="5">
        <v>1.015671475112</v>
      </c>
      <c r="O266" s="5">
        <v>0</v>
      </c>
      <c r="P266" s="5">
        <v>0</v>
      </c>
      <c r="Q266" s="47">
        <v>0</v>
      </c>
      <c r="R266" s="5">
        <v>0</v>
      </c>
      <c r="S266" s="5">
        <v>1.9946949597000001</v>
      </c>
      <c r="T266" s="5">
        <v>0</v>
      </c>
      <c r="U266" s="5">
        <v>0</v>
      </c>
      <c r="V266" s="47">
        <v>0</v>
      </c>
      <c r="W266" s="5">
        <v>0</v>
      </c>
      <c r="X266" s="5">
        <v>3.0103664348120001</v>
      </c>
      <c r="Y266" s="5">
        <v>0</v>
      </c>
      <c r="Z266" s="5">
        <v>0</v>
      </c>
      <c r="AA266" s="47">
        <v>0</v>
      </c>
    </row>
    <row r="267" spans="1:27">
      <c r="A267" s="1" t="s">
        <v>1087</v>
      </c>
      <c r="B267" s="1" t="s">
        <v>1088</v>
      </c>
      <c r="C267" s="1" t="s">
        <v>1089</v>
      </c>
      <c r="D267" s="1" t="s">
        <v>53</v>
      </c>
      <c r="E267" s="44" t="s">
        <v>1090</v>
      </c>
      <c r="F267" s="55">
        <v>0.4</v>
      </c>
      <c r="G267" s="5">
        <v>3.2474019215890002</v>
      </c>
      <c r="H267" s="5">
        <v>1.073470547416</v>
      </c>
      <c r="I267" s="5">
        <v>2.1739313741730002</v>
      </c>
      <c r="J267" s="5">
        <v>-4.5982363197971754</v>
      </c>
      <c r="K267" s="5">
        <v>2.0108865211100251</v>
      </c>
      <c r="L267" s="92">
        <v>0.5</v>
      </c>
      <c r="M267" s="5">
        <v>0</v>
      </c>
      <c r="N267" s="5">
        <v>1.073470547416</v>
      </c>
      <c r="O267" s="5">
        <v>0</v>
      </c>
      <c r="P267" s="5">
        <v>0</v>
      </c>
      <c r="Q267" s="47">
        <v>0</v>
      </c>
      <c r="R267" s="5">
        <v>0</v>
      </c>
      <c r="S267" s="5">
        <v>2.1739313741730002</v>
      </c>
      <c r="T267" s="5">
        <v>0</v>
      </c>
      <c r="U267" s="5">
        <v>0</v>
      </c>
      <c r="V267" s="47">
        <v>0</v>
      </c>
      <c r="W267" s="5">
        <v>0</v>
      </c>
      <c r="X267" s="5">
        <v>3.2474019215890002</v>
      </c>
      <c r="Y267" s="5">
        <v>0</v>
      </c>
      <c r="Z267" s="5">
        <v>0</v>
      </c>
      <c r="AA267" s="47">
        <v>0</v>
      </c>
    </row>
    <row r="268" spans="1:27">
      <c r="A268" s="1" t="s">
        <v>1091</v>
      </c>
      <c r="B268" s="1" t="s">
        <v>1092</v>
      </c>
      <c r="C268" s="1" t="s">
        <v>1093</v>
      </c>
      <c r="D268" s="1" t="s">
        <v>103</v>
      </c>
      <c r="E268" s="44" t="s">
        <v>1094</v>
      </c>
      <c r="F268" s="55">
        <v>0.49</v>
      </c>
      <c r="G268" s="5">
        <v>98.159201714967992</v>
      </c>
      <c r="H268" s="5">
        <v>39.404609931714994</v>
      </c>
      <c r="I268" s="5">
        <v>58.754591783252998</v>
      </c>
      <c r="J268" s="5">
        <v>22.816630951176609</v>
      </c>
      <c r="K268" s="5">
        <v>54.347997399509026</v>
      </c>
      <c r="L268" s="92">
        <v>0</v>
      </c>
      <c r="M268" s="5">
        <v>35.554296408336</v>
      </c>
      <c r="N268" s="5">
        <v>3.850313523379</v>
      </c>
      <c r="O268" s="5">
        <v>0</v>
      </c>
      <c r="P268" s="5">
        <v>0</v>
      </c>
      <c r="Q268" s="47">
        <v>0</v>
      </c>
      <c r="R268" s="5">
        <v>51.146575880855004</v>
      </c>
      <c r="S268" s="5">
        <v>7.6080159023979999</v>
      </c>
      <c r="T268" s="5">
        <v>0</v>
      </c>
      <c r="U268" s="5">
        <v>0</v>
      </c>
      <c r="V268" s="47">
        <v>0</v>
      </c>
      <c r="W268" s="5">
        <v>86.700872289191011</v>
      </c>
      <c r="X268" s="5">
        <v>11.458329425777</v>
      </c>
      <c r="Y268" s="5">
        <v>0</v>
      </c>
      <c r="Z268" s="5">
        <v>0</v>
      </c>
      <c r="AA268" s="47">
        <v>0</v>
      </c>
    </row>
    <row r="269" spans="1:27">
      <c r="A269" s="1" t="s">
        <v>1095</v>
      </c>
      <c r="B269" s="1" t="s">
        <v>1096</v>
      </c>
      <c r="C269" s="1" t="s">
        <v>1097</v>
      </c>
      <c r="D269" s="1" t="s">
        <v>53</v>
      </c>
      <c r="E269" s="44" t="s">
        <v>1098</v>
      </c>
      <c r="F269" s="55">
        <v>0.4</v>
      </c>
      <c r="G269" s="5">
        <v>3.3080359830230002</v>
      </c>
      <c r="H269" s="5">
        <v>1.0984547301900001</v>
      </c>
      <c r="I269" s="5">
        <v>2.2095812528329999</v>
      </c>
      <c r="J269" s="5">
        <v>-13.7697918023831</v>
      </c>
      <c r="K269" s="5">
        <v>2.0438626588705251</v>
      </c>
      <c r="L269" s="92">
        <v>0.5</v>
      </c>
      <c r="M269" s="5">
        <v>0</v>
      </c>
      <c r="N269" s="5">
        <v>1.0984547301900001</v>
      </c>
      <c r="O269" s="5">
        <v>0</v>
      </c>
      <c r="P269" s="5">
        <v>0</v>
      </c>
      <c r="Q269" s="47">
        <v>0</v>
      </c>
      <c r="R269" s="5">
        <v>0</v>
      </c>
      <c r="S269" s="5">
        <v>2.2095812528329999</v>
      </c>
      <c r="T269" s="5">
        <v>0</v>
      </c>
      <c r="U269" s="5">
        <v>0</v>
      </c>
      <c r="V269" s="47">
        <v>0</v>
      </c>
      <c r="W269" s="5">
        <v>0</v>
      </c>
      <c r="X269" s="5">
        <v>3.3080359830230002</v>
      </c>
      <c r="Y269" s="5">
        <v>0</v>
      </c>
      <c r="Z269" s="5">
        <v>0</v>
      </c>
      <c r="AA269" s="47">
        <v>0</v>
      </c>
    </row>
    <row r="270" spans="1:27">
      <c r="A270" s="1" t="s">
        <v>1099</v>
      </c>
      <c r="B270" s="1" t="s">
        <v>1100</v>
      </c>
      <c r="C270" s="1" t="s">
        <v>1101</v>
      </c>
      <c r="D270" s="1" t="s">
        <v>53</v>
      </c>
      <c r="E270" s="44" t="s">
        <v>1102</v>
      </c>
      <c r="F270" s="55">
        <v>0.4</v>
      </c>
      <c r="G270" s="5">
        <v>2.4425222310750003</v>
      </c>
      <c r="H270" s="5">
        <v>0.74622846223299999</v>
      </c>
      <c r="I270" s="5">
        <v>1.6962937688420001</v>
      </c>
      <c r="J270" s="5">
        <v>-15.947378213399325</v>
      </c>
      <c r="K270" s="5">
        <v>1.5690717361788502</v>
      </c>
      <c r="L270" s="92">
        <v>0.5</v>
      </c>
      <c r="M270" s="5">
        <v>0</v>
      </c>
      <c r="N270" s="5">
        <v>0.74622846223299999</v>
      </c>
      <c r="O270" s="5">
        <v>0</v>
      </c>
      <c r="P270" s="5">
        <v>0</v>
      </c>
      <c r="Q270" s="47">
        <v>0</v>
      </c>
      <c r="R270" s="5">
        <v>0</v>
      </c>
      <c r="S270" s="5">
        <v>1.6962937688420001</v>
      </c>
      <c r="T270" s="5">
        <v>0</v>
      </c>
      <c r="U270" s="5">
        <v>0</v>
      </c>
      <c r="V270" s="47">
        <v>0</v>
      </c>
      <c r="W270" s="5">
        <v>0</v>
      </c>
      <c r="X270" s="5">
        <v>2.4425222310750003</v>
      </c>
      <c r="Y270" s="5">
        <v>0</v>
      </c>
      <c r="Z270" s="5">
        <v>0</v>
      </c>
      <c r="AA270" s="47">
        <v>0</v>
      </c>
    </row>
    <row r="271" spans="1:27">
      <c r="A271" s="1" t="s">
        <v>1103</v>
      </c>
      <c r="B271" s="1" t="s">
        <v>1104</v>
      </c>
      <c r="C271" s="1" t="s">
        <v>1105</v>
      </c>
      <c r="D271" s="1" t="s">
        <v>53</v>
      </c>
      <c r="E271" s="44" t="s">
        <v>1106</v>
      </c>
      <c r="F271" s="55">
        <v>0.4</v>
      </c>
      <c r="G271" s="5">
        <v>3.2158354670099998</v>
      </c>
      <c r="H271" s="5">
        <v>1.033742643141</v>
      </c>
      <c r="I271" s="5">
        <v>2.1820928238690001</v>
      </c>
      <c r="J271" s="5">
        <v>-8.9287704553192739</v>
      </c>
      <c r="K271" s="5">
        <v>2.018435862078825</v>
      </c>
      <c r="L271" s="92">
        <v>0.5</v>
      </c>
      <c r="M271" s="5">
        <v>0</v>
      </c>
      <c r="N271" s="5">
        <v>1.033742643141</v>
      </c>
      <c r="O271" s="5">
        <v>0</v>
      </c>
      <c r="P271" s="5">
        <v>0</v>
      </c>
      <c r="Q271" s="47">
        <v>0</v>
      </c>
      <c r="R271" s="5">
        <v>0</v>
      </c>
      <c r="S271" s="5">
        <v>2.1820928238690001</v>
      </c>
      <c r="T271" s="5">
        <v>0</v>
      </c>
      <c r="U271" s="5">
        <v>0</v>
      </c>
      <c r="V271" s="47">
        <v>0</v>
      </c>
      <c r="W271" s="5">
        <v>0</v>
      </c>
      <c r="X271" s="5">
        <v>3.2158354670099998</v>
      </c>
      <c r="Y271" s="5">
        <v>0</v>
      </c>
      <c r="Z271" s="5">
        <v>0</v>
      </c>
      <c r="AA271" s="47">
        <v>0</v>
      </c>
    </row>
    <row r="272" spans="1:27">
      <c r="A272" s="1" t="s">
        <v>1107</v>
      </c>
      <c r="B272" s="1" t="s">
        <v>1108</v>
      </c>
      <c r="C272" s="1" t="s">
        <v>1109</v>
      </c>
      <c r="D272" s="1" t="s">
        <v>53</v>
      </c>
      <c r="E272" s="44" t="s">
        <v>1110</v>
      </c>
      <c r="F272" s="55">
        <v>0.4</v>
      </c>
      <c r="G272" s="5">
        <v>3.2828235382590005</v>
      </c>
      <c r="H272" s="5">
        <v>1.10383039627</v>
      </c>
      <c r="I272" s="5">
        <v>2.1789931419890003</v>
      </c>
      <c r="J272" s="5">
        <v>-15.304837665030467</v>
      </c>
      <c r="K272" s="5">
        <v>2.0155686563398252</v>
      </c>
      <c r="L272" s="92">
        <v>0.5</v>
      </c>
      <c r="M272" s="5">
        <v>0</v>
      </c>
      <c r="N272" s="5">
        <v>1.10383039627</v>
      </c>
      <c r="O272" s="5">
        <v>0</v>
      </c>
      <c r="P272" s="5">
        <v>0</v>
      </c>
      <c r="Q272" s="47">
        <v>0</v>
      </c>
      <c r="R272" s="5">
        <v>0</v>
      </c>
      <c r="S272" s="5">
        <v>2.1789931419890003</v>
      </c>
      <c r="T272" s="5">
        <v>0</v>
      </c>
      <c r="U272" s="5">
        <v>0</v>
      </c>
      <c r="V272" s="47">
        <v>0</v>
      </c>
      <c r="W272" s="5">
        <v>0</v>
      </c>
      <c r="X272" s="5">
        <v>3.2828235382590005</v>
      </c>
      <c r="Y272" s="5">
        <v>0</v>
      </c>
      <c r="Z272" s="5">
        <v>0</v>
      </c>
      <c r="AA272" s="47">
        <v>0</v>
      </c>
    </row>
    <row r="273" spans="1:27">
      <c r="A273" s="1" t="s">
        <v>1111</v>
      </c>
      <c r="B273" s="1" t="s">
        <v>1112</v>
      </c>
      <c r="C273" s="1" t="s">
        <v>1113</v>
      </c>
      <c r="D273" s="1" t="s">
        <v>124</v>
      </c>
      <c r="E273" s="44" t="s">
        <v>1114</v>
      </c>
      <c r="F273" s="55">
        <v>0.49</v>
      </c>
      <c r="G273" s="5">
        <v>6.4685605231470005</v>
      </c>
      <c r="H273" s="5">
        <v>2.3919190416870002</v>
      </c>
      <c r="I273" s="5">
        <v>4.0766414814600003</v>
      </c>
      <c r="J273" s="5">
        <v>-0.79635474152584174</v>
      </c>
      <c r="K273" s="5">
        <v>3.7708933703505005</v>
      </c>
      <c r="L273" s="92">
        <v>0.16342200000000001</v>
      </c>
      <c r="M273" s="5">
        <v>2.0249160699069999</v>
      </c>
      <c r="N273" s="5">
        <v>0.36700297178000002</v>
      </c>
      <c r="O273" s="5">
        <v>0</v>
      </c>
      <c r="P273" s="5">
        <v>0</v>
      </c>
      <c r="Q273" s="47">
        <v>0</v>
      </c>
      <c r="R273" s="5">
        <v>3.1158221754029998</v>
      </c>
      <c r="S273" s="5">
        <v>0.96081930605699994</v>
      </c>
      <c r="T273" s="5">
        <v>0</v>
      </c>
      <c r="U273" s="5">
        <v>0</v>
      </c>
      <c r="V273" s="47">
        <v>0</v>
      </c>
      <c r="W273" s="5">
        <v>5.1407382453099997</v>
      </c>
      <c r="X273" s="5">
        <v>1.3278222778369999</v>
      </c>
      <c r="Y273" s="5">
        <v>0</v>
      </c>
      <c r="Z273" s="5">
        <v>0</v>
      </c>
      <c r="AA273" s="47">
        <v>0</v>
      </c>
    </row>
    <row r="274" spans="1:27">
      <c r="A274" s="1" t="s">
        <v>1115</v>
      </c>
      <c r="B274" s="1" t="s">
        <v>1116</v>
      </c>
      <c r="C274" s="1" t="s">
        <v>1117</v>
      </c>
      <c r="D274" s="1" t="s">
        <v>53</v>
      </c>
      <c r="E274" s="44" t="s">
        <v>1118</v>
      </c>
      <c r="F274" s="55">
        <v>0.4</v>
      </c>
      <c r="G274" s="5">
        <v>2.2625665924480001</v>
      </c>
      <c r="H274" s="5">
        <v>0.76291488192400003</v>
      </c>
      <c r="I274" s="5">
        <v>1.4996517105239999</v>
      </c>
      <c r="J274" s="5">
        <v>-5.1737984814670925</v>
      </c>
      <c r="K274" s="5">
        <v>1.3871778322346999</v>
      </c>
      <c r="L274" s="92">
        <v>0.5</v>
      </c>
      <c r="M274" s="5">
        <v>0</v>
      </c>
      <c r="N274" s="5">
        <v>0.76291488192400003</v>
      </c>
      <c r="O274" s="5">
        <v>0</v>
      </c>
      <c r="P274" s="5">
        <v>0</v>
      </c>
      <c r="Q274" s="47">
        <v>0</v>
      </c>
      <c r="R274" s="5">
        <v>0</v>
      </c>
      <c r="S274" s="5">
        <v>1.4996517105239999</v>
      </c>
      <c r="T274" s="5">
        <v>0</v>
      </c>
      <c r="U274" s="5">
        <v>0</v>
      </c>
      <c r="V274" s="47">
        <v>0</v>
      </c>
      <c r="W274" s="5">
        <v>0</v>
      </c>
      <c r="X274" s="5">
        <v>2.2625665924480001</v>
      </c>
      <c r="Y274" s="5">
        <v>0</v>
      </c>
      <c r="Z274" s="5">
        <v>0</v>
      </c>
      <c r="AA274" s="47">
        <v>0</v>
      </c>
    </row>
    <row r="275" spans="1:27">
      <c r="A275" s="1" t="s">
        <v>1119</v>
      </c>
      <c r="B275" s="1" t="s">
        <v>1120</v>
      </c>
      <c r="C275" s="1" t="s">
        <v>1121</v>
      </c>
      <c r="D275" s="1" t="s">
        <v>103</v>
      </c>
      <c r="E275" s="44" t="s">
        <v>1122</v>
      </c>
      <c r="F275" s="55">
        <v>0.49</v>
      </c>
      <c r="G275" s="5">
        <v>113.22751679029798</v>
      </c>
      <c r="H275" s="5">
        <v>46.755436936157999</v>
      </c>
      <c r="I275" s="5">
        <v>66.472079854139992</v>
      </c>
      <c r="J275" s="5">
        <v>25.657722161841736</v>
      </c>
      <c r="K275" s="5">
        <v>61.486673865079496</v>
      </c>
      <c r="L275" s="92">
        <v>0</v>
      </c>
      <c r="M275" s="5">
        <v>41.664367575873001</v>
      </c>
      <c r="N275" s="5">
        <v>5.0910693602850001</v>
      </c>
      <c r="O275" s="5">
        <v>0</v>
      </c>
      <c r="P275" s="5">
        <v>0</v>
      </c>
      <c r="Q275" s="47">
        <v>0</v>
      </c>
      <c r="R275" s="5">
        <v>57.168635102986002</v>
      </c>
      <c r="S275" s="5">
        <v>9.3034447511540002</v>
      </c>
      <c r="T275" s="5">
        <v>0</v>
      </c>
      <c r="U275" s="5">
        <v>0</v>
      </c>
      <c r="V275" s="47">
        <v>0</v>
      </c>
      <c r="W275" s="5">
        <v>98.833002678859003</v>
      </c>
      <c r="X275" s="5">
        <v>14.394514111439001</v>
      </c>
      <c r="Y275" s="5">
        <v>0</v>
      </c>
      <c r="Z275" s="5">
        <v>0</v>
      </c>
      <c r="AA275" s="47">
        <v>0</v>
      </c>
    </row>
    <row r="276" spans="1:27">
      <c r="A276" s="1" t="s">
        <v>1123</v>
      </c>
      <c r="B276" s="1" t="s">
        <v>1124</v>
      </c>
      <c r="C276" s="1" t="s">
        <v>1125</v>
      </c>
      <c r="D276" s="1" t="s">
        <v>103</v>
      </c>
      <c r="E276" s="44" t="s">
        <v>1126</v>
      </c>
      <c r="F276" s="55">
        <v>0.49</v>
      </c>
      <c r="G276" s="5">
        <v>160.554771584772</v>
      </c>
      <c r="H276" s="5">
        <v>67.424828316076002</v>
      </c>
      <c r="I276" s="5">
        <v>93.129943268695996</v>
      </c>
      <c r="J276" s="5">
        <v>45.002044768241369</v>
      </c>
      <c r="K276" s="5">
        <v>86.1451975235438</v>
      </c>
      <c r="L276" s="92">
        <v>0</v>
      </c>
      <c r="M276" s="5">
        <v>60.610950798032</v>
      </c>
      <c r="N276" s="5">
        <v>6.8138775180439994</v>
      </c>
      <c r="O276" s="5">
        <v>0</v>
      </c>
      <c r="P276" s="5">
        <v>0</v>
      </c>
      <c r="Q276" s="47">
        <v>0</v>
      </c>
      <c r="R276" s="5">
        <v>80.963092031087001</v>
      </c>
      <c r="S276" s="5">
        <v>12.166851237609</v>
      </c>
      <c r="T276" s="5">
        <v>0</v>
      </c>
      <c r="U276" s="5">
        <v>0</v>
      </c>
      <c r="V276" s="47">
        <v>0</v>
      </c>
      <c r="W276" s="5">
        <v>141.57404282911901</v>
      </c>
      <c r="X276" s="5">
        <v>18.980728755653001</v>
      </c>
      <c r="Y276" s="5">
        <v>0</v>
      </c>
      <c r="Z276" s="5">
        <v>0</v>
      </c>
      <c r="AA276" s="47">
        <v>0</v>
      </c>
    </row>
    <row r="277" spans="1:27">
      <c r="A277" s="1" t="s">
        <v>1127</v>
      </c>
      <c r="B277" s="1" t="s">
        <v>1128</v>
      </c>
      <c r="C277" s="1" t="s">
        <v>1129</v>
      </c>
      <c r="D277" s="1" t="s">
        <v>53</v>
      </c>
      <c r="E277" s="44" t="s">
        <v>1130</v>
      </c>
      <c r="F277" s="55">
        <v>0.4</v>
      </c>
      <c r="G277" s="5">
        <v>6.0510439217809999</v>
      </c>
      <c r="H277" s="5">
        <v>2.1285053716650002</v>
      </c>
      <c r="I277" s="5">
        <v>3.9225385501160002</v>
      </c>
      <c r="J277" s="5">
        <v>-9.1688458172394434</v>
      </c>
      <c r="K277" s="5">
        <v>3.6283481588573001</v>
      </c>
      <c r="L277" s="92">
        <v>0.5</v>
      </c>
      <c r="M277" s="5">
        <v>0</v>
      </c>
      <c r="N277" s="5">
        <v>2.1285053716650002</v>
      </c>
      <c r="O277" s="5">
        <v>0</v>
      </c>
      <c r="P277" s="5">
        <v>0</v>
      </c>
      <c r="Q277" s="47">
        <v>0</v>
      </c>
      <c r="R277" s="5">
        <v>0</v>
      </c>
      <c r="S277" s="5">
        <v>3.9225385501160002</v>
      </c>
      <c r="T277" s="5">
        <v>0</v>
      </c>
      <c r="U277" s="5">
        <v>0</v>
      </c>
      <c r="V277" s="47">
        <v>0</v>
      </c>
      <c r="W277" s="5">
        <v>0</v>
      </c>
      <c r="X277" s="5">
        <v>6.0510439217809999</v>
      </c>
      <c r="Y277" s="5">
        <v>0</v>
      </c>
      <c r="Z277" s="5">
        <v>0</v>
      </c>
      <c r="AA277" s="47">
        <v>0</v>
      </c>
    </row>
    <row r="278" spans="1:27">
      <c r="A278" s="1" t="s">
        <v>1131</v>
      </c>
      <c r="B278" s="1" t="s">
        <v>1132</v>
      </c>
      <c r="C278" s="1" t="s">
        <v>1133</v>
      </c>
      <c r="D278" s="1" t="s">
        <v>53</v>
      </c>
      <c r="E278" s="44" t="s">
        <v>1134</v>
      </c>
      <c r="F278" s="55">
        <v>0.4</v>
      </c>
      <c r="G278" s="5">
        <v>4.8325643018819999</v>
      </c>
      <c r="H278" s="5">
        <v>1.581042631748</v>
      </c>
      <c r="I278" s="5">
        <v>3.2515216701340002</v>
      </c>
      <c r="J278" s="5">
        <v>-10.643091576105267</v>
      </c>
      <c r="K278" s="5">
        <v>3.0076575448739504</v>
      </c>
      <c r="L278" s="92">
        <v>0.5</v>
      </c>
      <c r="M278" s="5">
        <v>0</v>
      </c>
      <c r="N278" s="5">
        <v>1.581042631748</v>
      </c>
      <c r="O278" s="5">
        <v>0</v>
      </c>
      <c r="P278" s="5">
        <v>0</v>
      </c>
      <c r="Q278" s="47">
        <v>0</v>
      </c>
      <c r="R278" s="5">
        <v>0</v>
      </c>
      <c r="S278" s="5">
        <v>3.2515216701340002</v>
      </c>
      <c r="T278" s="5">
        <v>0</v>
      </c>
      <c r="U278" s="5">
        <v>0</v>
      </c>
      <c r="V278" s="47">
        <v>0</v>
      </c>
      <c r="W278" s="5">
        <v>0</v>
      </c>
      <c r="X278" s="5">
        <v>4.8325643018819999</v>
      </c>
      <c r="Y278" s="5">
        <v>0</v>
      </c>
      <c r="Z278" s="5">
        <v>0</v>
      </c>
      <c r="AA278" s="47">
        <v>0</v>
      </c>
    </row>
    <row r="279" spans="1:27">
      <c r="A279" s="1" t="s">
        <v>1135</v>
      </c>
      <c r="B279" s="1" t="s">
        <v>1136</v>
      </c>
      <c r="C279" s="1" t="s">
        <v>1137</v>
      </c>
      <c r="D279" s="1" t="s">
        <v>103</v>
      </c>
      <c r="E279" s="44" t="s">
        <v>1138</v>
      </c>
      <c r="F279" s="55">
        <v>0.49</v>
      </c>
      <c r="G279" s="5">
        <v>98.008397135701003</v>
      </c>
      <c r="H279" s="5">
        <v>38.576743378041002</v>
      </c>
      <c r="I279" s="5">
        <v>59.431653757660001</v>
      </c>
      <c r="J279" s="5">
        <v>24.463952274127113</v>
      </c>
      <c r="K279" s="5">
        <v>54.974279725835501</v>
      </c>
      <c r="L279" s="92">
        <v>0</v>
      </c>
      <c r="M279" s="5">
        <v>34.063060417879996</v>
      </c>
      <c r="N279" s="5">
        <v>4.5136829601609998</v>
      </c>
      <c r="O279" s="5">
        <v>0</v>
      </c>
      <c r="P279" s="5">
        <v>0</v>
      </c>
      <c r="Q279" s="47">
        <v>0</v>
      </c>
      <c r="R279" s="5">
        <v>50.193881186988001</v>
      </c>
      <c r="S279" s="5">
        <v>9.237772570672</v>
      </c>
      <c r="T279" s="5">
        <v>0</v>
      </c>
      <c r="U279" s="5">
        <v>0</v>
      </c>
      <c r="V279" s="47">
        <v>0</v>
      </c>
      <c r="W279" s="5">
        <v>84.25694160486799</v>
      </c>
      <c r="X279" s="5">
        <v>13.751455530832999</v>
      </c>
      <c r="Y279" s="5">
        <v>0</v>
      </c>
      <c r="Z279" s="5">
        <v>0</v>
      </c>
      <c r="AA279" s="47">
        <v>0</v>
      </c>
    </row>
    <row r="280" spans="1:27">
      <c r="A280" s="1" t="s">
        <v>1139</v>
      </c>
      <c r="B280" s="1" t="s">
        <v>1140</v>
      </c>
      <c r="C280" s="1" t="s">
        <v>1141</v>
      </c>
      <c r="D280" s="1" t="s">
        <v>53</v>
      </c>
      <c r="E280" s="44" t="s">
        <v>1142</v>
      </c>
      <c r="F280" s="55">
        <v>0.4</v>
      </c>
      <c r="G280" s="5">
        <v>3.3714915411700002</v>
      </c>
      <c r="H280" s="5">
        <v>1.1212975333890001</v>
      </c>
      <c r="I280" s="5">
        <v>2.2501940077809999</v>
      </c>
      <c r="J280" s="5">
        <v>-14.819209312466256</v>
      </c>
      <c r="K280" s="5">
        <v>2.0814294571974248</v>
      </c>
      <c r="L280" s="92">
        <v>0.5</v>
      </c>
      <c r="M280" s="5">
        <v>0</v>
      </c>
      <c r="N280" s="5">
        <v>1.1212975333890001</v>
      </c>
      <c r="O280" s="5">
        <v>0</v>
      </c>
      <c r="P280" s="5">
        <v>0</v>
      </c>
      <c r="Q280" s="47">
        <v>0</v>
      </c>
      <c r="R280" s="5">
        <v>0</v>
      </c>
      <c r="S280" s="5">
        <v>2.2501940077809999</v>
      </c>
      <c r="T280" s="5">
        <v>0</v>
      </c>
      <c r="U280" s="5">
        <v>0</v>
      </c>
      <c r="V280" s="47">
        <v>0</v>
      </c>
      <c r="W280" s="5">
        <v>0</v>
      </c>
      <c r="X280" s="5">
        <v>3.3714915411700002</v>
      </c>
      <c r="Y280" s="5">
        <v>0</v>
      </c>
      <c r="Z280" s="5">
        <v>0</v>
      </c>
      <c r="AA280" s="47">
        <v>0</v>
      </c>
    </row>
    <row r="281" spans="1:27">
      <c r="A281" s="1" t="s">
        <v>1143</v>
      </c>
      <c r="B281" s="1" t="s">
        <v>1144</v>
      </c>
      <c r="C281" s="1" t="s">
        <v>1145</v>
      </c>
      <c r="D281" s="1" t="s">
        <v>53</v>
      </c>
      <c r="E281" s="44" t="s">
        <v>1146</v>
      </c>
      <c r="F281" s="55">
        <v>0.4</v>
      </c>
      <c r="G281" s="5">
        <v>2.7415981106230003</v>
      </c>
      <c r="H281" s="5">
        <v>0.63279128287700004</v>
      </c>
      <c r="I281" s="5">
        <v>2.1088068277460001</v>
      </c>
      <c r="J281" s="5">
        <v>-12.108519269647168</v>
      </c>
      <c r="K281" s="5">
        <v>1.9506463156650502</v>
      </c>
      <c r="L281" s="92">
        <v>0.5</v>
      </c>
      <c r="M281" s="5">
        <v>0</v>
      </c>
      <c r="N281" s="5">
        <v>0.63279128287700004</v>
      </c>
      <c r="O281" s="5">
        <v>0</v>
      </c>
      <c r="P281" s="5">
        <v>0</v>
      </c>
      <c r="Q281" s="47">
        <v>0</v>
      </c>
      <c r="R281" s="5">
        <v>0</v>
      </c>
      <c r="S281" s="5">
        <v>2.1088068277460001</v>
      </c>
      <c r="T281" s="5">
        <v>0</v>
      </c>
      <c r="U281" s="5">
        <v>0</v>
      </c>
      <c r="V281" s="47">
        <v>0</v>
      </c>
      <c r="W281" s="5">
        <v>0</v>
      </c>
      <c r="X281" s="5">
        <v>2.7415981106230003</v>
      </c>
      <c r="Y281" s="5">
        <v>0</v>
      </c>
      <c r="Z281" s="5">
        <v>0</v>
      </c>
      <c r="AA281" s="47">
        <v>0</v>
      </c>
    </row>
    <row r="282" spans="1:27">
      <c r="A282" s="1" t="s">
        <v>1147</v>
      </c>
      <c r="B282" s="1" t="s">
        <v>1148</v>
      </c>
      <c r="C282" s="1" t="s">
        <v>1149</v>
      </c>
      <c r="D282" s="1" t="s">
        <v>103</v>
      </c>
      <c r="E282" s="44" t="s">
        <v>1150</v>
      </c>
      <c r="F282" s="55">
        <v>0.49</v>
      </c>
      <c r="G282" s="5">
        <v>223.08674128557101</v>
      </c>
      <c r="H282" s="5">
        <v>90.592462328616008</v>
      </c>
      <c r="I282" s="5">
        <v>132.49427895695501</v>
      </c>
      <c r="J282" s="5">
        <v>29.123990539160275</v>
      </c>
      <c r="K282" s="5">
        <v>122.55720803518339</v>
      </c>
      <c r="L282" s="92">
        <v>0</v>
      </c>
      <c r="M282" s="5">
        <v>80.38470911261301</v>
      </c>
      <c r="N282" s="5">
        <v>10.207753216003001</v>
      </c>
      <c r="O282" s="5">
        <v>0</v>
      </c>
      <c r="P282" s="5">
        <v>0</v>
      </c>
      <c r="Q282" s="47">
        <v>0</v>
      </c>
      <c r="R282" s="5">
        <v>113.301226463799</v>
      </c>
      <c r="S282" s="5">
        <v>19.193052493155999</v>
      </c>
      <c r="T282" s="5">
        <v>0</v>
      </c>
      <c r="U282" s="5">
        <v>0</v>
      </c>
      <c r="V282" s="47">
        <v>0</v>
      </c>
      <c r="W282" s="5">
        <v>193.68593557641202</v>
      </c>
      <c r="X282" s="5">
        <v>29.400805709159002</v>
      </c>
      <c r="Y282" s="5">
        <v>0</v>
      </c>
      <c r="Z282" s="5">
        <v>0</v>
      </c>
      <c r="AA282" s="47">
        <v>0</v>
      </c>
    </row>
    <row r="283" spans="1:27">
      <c r="A283" s="1" t="s">
        <v>1151</v>
      </c>
      <c r="B283" s="1" t="s">
        <v>1152</v>
      </c>
      <c r="C283" s="1" t="s">
        <v>1153</v>
      </c>
      <c r="D283" s="1" t="s">
        <v>53</v>
      </c>
      <c r="E283" s="93" t="s">
        <v>1154</v>
      </c>
      <c r="F283" s="55">
        <v>0.4</v>
      </c>
      <c r="G283" s="5">
        <v>5.1521880662239994</v>
      </c>
      <c r="H283" s="5">
        <v>1.73622119269</v>
      </c>
      <c r="I283" s="5">
        <v>3.4159668735339999</v>
      </c>
      <c r="J283" s="5">
        <v>-6.4039363241570753</v>
      </c>
      <c r="K283" s="5">
        <v>3.1597693580189499</v>
      </c>
      <c r="L283" s="92">
        <v>0.5</v>
      </c>
      <c r="M283" s="5">
        <v>0</v>
      </c>
      <c r="N283" s="5">
        <v>1.73622119269</v>
      </c>
      <c r="O283" s="5">
        <v>0</v>
      </c>
      <c r="P283" s="5">
        <v>0</v>
      </c>
      <c r="Q283" s="47">
        <v>0</v>
      </c>
      <c r="R283" s="5">
        <v>0</v>
      </c>
      <c r="S283" s="5">
        <v>3.4159668735339999</v>
      </c>
      <c r="T283" s="5">
        <v>0</v>
      </c>
      <c r="U283" s="5">
        <v>0</v>
      </c>
      <c r="V283" s="47">
        <v>0</v>
      </c>
      <c r="W283" s="5">
        <v>0</v>
      </c>
      <c r="X283" s="5">
        <v>5.1521880662239994</v>
      </c>
      <c r="Y283" s="5">
        <v>0</v>
      </c>
      <c r="Z283" s="5">
        <v>0</v>
      </c>
      <c r="AA283" s="47">
        <v>0</v>
      </c>
    </row>
    <row r="284" spans="1:27">
      <c r="A284" s="1" t="s">
        <v>1155</v>
      </c>
      <c r="B284" s="1" t="s">
        <v>1156</v>
      </c>
      <c r="C284" s="1" t="s">
        <v>1157</v>
      </c>
      <c r="D284" s="1" t="s">
        <v>124</v>
      </c>
      <c r="E284" s="44" t="s">
        <v>1158</v>
      </c>
      <c r="F284" s="55">
        <v>0.49</v>
      </c>
      <c r="G284" s="5">
        <v>78.313310796324998</v>
      </c>
      <c r="H284" s="5">
        <v>31.565931388938999</v>
      </c>
      <c r="I284" s="5">
        <v>46.747379407385999</v>
      </c>
      <c r="J284" s="5">
        <v>10.119907683465801</v>
      </c>
      <c r="K284" s="5">
        <v>43.241325951832053</v>
      </c>
      <c r="L284" s="92">
        <v>0</v>
      </c>
      <c r="M284" s="5">
        <v>27.623430933449001</v>
      </c>
      <c r="N284" s="5">
        <v>3.9425004554900003</v>
      </c>
      <c r="O284" s="5">
        <v>0</v>
      </c>
      <c r="P284" s="5">
        <v>0</v>
      </c>
      <c r="Q284" s="47">
        <v>0</v>
      </c>
      <c r="R284" s="5">
        <v>38.798546999091002</v>
      </c>
      <c r="S284" s="5">
        <v>7.9488324082949999</v>
      </c>
      <c r="T284" s="5">
        <v>0</v>
      </c>
      <c r="U284" s="5">
        <v>0</v>
      </c>
      <c r="V284" s="47">
        <v>0</v>
      </c>
      <c r="W284" s="5">
        <v>66.421977932540003</v>
      </c>
      <c r="X284" s="5">
        <v>11.891332863784999</v>
      </c>
      <c r="Y284" s="5">
        <v>0</v>
      </c>
      <c r="Z284" s="5">
        <v>0</v>
      </c>
      <c r="AA284" s="47">
        <v>0</v>
      </c>
    </row>
    <row r="285" spans="1:27">
      <c r="A285" s="1" t="s">
        <v>1159</v>
      </c>
      <c r="B285" s="1" t="s">
        <v>1160</v>
      </c>
      <c r="C285" s="1" t="s">
        <v>1161</v>
      </c>
      <c r="D285" s="1" t="s">
        <v>79</v>
      </c>
      <c r="E285" s="44" t="s">
        <v>1698</v>
      </c>
      <c r="F285" s="55">
        <v>0.01</v>
      </c>
      <c r="G285" s="5">
        <v>6.5332059855409996</v>
      </c>
      <c r="H285" s="5">
        <v>2.944349999815</v>
      </c>
      <c r="I285" s="5">
        <v>3.5888559857259996</v>
      </c>
      <c r="J285" s="5">
        <v>2.1613386026139416</v>
      </c>
      <c r="K285" s="5">
        <v>3.3196917867965499</v>
      </c>
      <c r="L285" s="92">
        <v>0</v>
      </c>
      <c r="M285" s="5">
        <v>0</v>
      </c>
      <c r="N285" s="5">
        <v>0</v>
      </c>
      <c r="O285" s="5">
        <v>2.944349999815</v>
      </c>
      <c r="P285" s="5">
        <v>0</v>
      </c>
      <c r="Q285" s="47">
        <v>0</v>
      </c>
      <c r="R285" s="5">
        <v>0</v>
      </c>
      <c r="S285" s="5">
        <v>0</v>
      </c>
      <c r="T285" s="5">
        <v>3.5888559857259996</v>
      </c>
      <c r="U285" s="5">
        <v>0</v>
      </c>
      <c r="V285" s="47">
        <v>0</v>
      </c>
      <c r="W285" s="5">
        <v>0</v>
      </c>
      <c r="X285" s="5">
        <v>0</v>
      </c>
      <c r="Y285" s="5">
        <v>6.5332059855409996</v>
      </c>
      <c r="Z285" s="5">
        <v>0</v>
      </c>
      <c r="AA285" s="47">
        <v>0</v>
      </c>
    </row>
    <row r="286" spans="1:27">
      <c r="A286" s="1" t="s">
        <v>1163</v>
      </c>
      <c r="B286" s="1" t="s">
        <v>1164</v>
      </c>
      <c r="C286" s="1" t="s">
        <v>1165</v>
      </c>
      <c r="D286" s="1" t="s">
        <v>124</v>
      </c>
      <c r="E286" s="44" t="s">
        <v>1166</v>
      </c>
      <c r="F286" s="55">
        <v>0.49</v>
      </c>
      <c r="G286" s="5">
        <v>46.189676508402002</v>
      </c>
      <c r="H286" s="5">
        <v>18.476595917975999</v>
      </c>
      <c r="I286" s="5">
        <v>27.713080590426003</v>
      </c>
      <c r="J286" s="5">
        <v>-18.557043368576622</v>
      </c>
      <c r="K286" s="5">
        <v>25.634599546144052</v>
      </c>
      <c r="L286" s="92">
        <v>0.401059</v>
      </c>
      <c r="M286" s="5">
        <v>15.488835179300999</v>
      </c>
      <c r="N286" s="5">
        <v>2.987760738675</v>
      </c>
      <c r="O286" s="5">
        <v>0</v>
      </c>
      <c r="P286" s="5">
        <v>0</v>
      </c>
      <c r="Q286" s="47">
        <v>0</v>
      </c>
      <c r="R286" s="5">
        <v>21.873218493668002</v>
      </c>
      <c r="S286" s="5">
        <v>5.8398620967579999</v>
      </c>
      <c r="T286" s="5">
        <v>0</v>
      </c>
      <c r="U286" s="5">
        <v>0</v>
      </c>
      <c r="V286" s="47">
        <v>0</v>
      </c>
      <c r="W286" s="5">
        <v>37.362053672968997</v>
      </c>
      <c r="X286" s="5">
        <v>8.8276228354330009</v>
      </c>
      <c r="Y286" s="5">
        <v>0</v>
      </c>
      <c r="Z286" s="5">
        <v>0</v>
      </c>
      <c r="AA286" s="47">
        <v>0</v>
      </c>
    </row>
    <row r="287" spans="1:27">
      <c r="A287" s="1" t="s">
        <v>1167</v>
      </c>
      <c r="B287" s="1" t="s">
        <v>1168</v>
      </c>
      <c r="C287" s="1" t="s">
        <v>1169</v>
      </c>
      <c r="D287" s="1" t="s">
        <v>103</v>
      </c>
      <c r="E287" s="44" t="s">
        <v>1170</v>
      </c>
      <c r="F287" s="55">
        <v>0.49</v>
      </c>
      <c r="G287" s="5">
        <v>46.850392703890002</v>
      </c>
      <c r="H287" s="5">
        <v>19.199702162678999</v>
      </c>
      <c r="I287" s="5">
        <v>27.650690541211002</v>
      </c>
      <c r="J287" s="5">
        <v>-26.231715504511367</v>
      </c>
      <c r="K287" s="5">
        <v>25.576888750620178</v>
      </c>
      <c r="L287" s="92">
        <v>0.48683300000000002</v>
      </c>
      <c r="M287" s="5">
        <v>17.212294388674</v>
      </c>
      <c r="N287" s="5">
        <v>1.987407774005</v>
      </c>
      <c r="O287" s="5">
        <v>0</v>
      </c>
      <c r="P287" s="5">
        <v>0</v>
      </c>
      <c r="Q287" s="47">
        <v>0</v>
      </c>
      <c r="R287" s="5">
        <v>23.544232676015</v>
      </c>
      <c r="S287" s="5">
        <v>4.106457865196</v>
      </c>
      <c r="T287" s="5">
        <v>0</v>
      </c>
      <c r="U287" s="5">
        <v>0</v>
      </c>
      <c r="V287" s="47">
        <v>0</v>
      </c>
      <c r="W287" s="5">
        <v>40.756527064688996</v>
      </c>
      <c r="X287" s="5">
        <v>6.0938656392009998</v>
      </c>
      <c r="Y287" s="5">
        <v>0</v>
      </c>
      <c r="Z287" s="5">
        <v>0</v>
      </c>
      <c r="AA287" s="47">
        <v>0</v>
      </c>
    </row>
    <row r="288" spans="1:27">
      <c r="A288" s="1" t="s">
        <v>1171</v>
      </c>
      <c r="B288" s="1" t="s">
        <v>1172</v>
      </c>
      <c r="C288" s="1" t="s">
        <v>1173</v>
      </c>
      <c r="D288" s="1" t="s">
        <v>237</v>
      </c>
      <c r="E288" s="44" t="s">
        <v>1174</v>
      </c>
      <c r="F288" s="55">
        <v>0.09</v>
      </c>
      <c r="G288" s="5">
        <v>104.750179774675</v>
      </c>
      <c r="H288" s="5">
        <v>42.241058992144005</v>
      </c>
      <c r="I288" s="5">
        <v>62.509120782530999</v>
      </c>
      <c r="J288" s="5">
        <v>47.995966833061864</v>
      </c>
      <c r="K288" s="5">
        <v>57.820936723841179</v>
      </c>
      <c r="L288" s="92">
        <v>0</v>
      </c>
      <c r="M288" s="5">
        <v>42.241058992144005</v>
      </c>
      <c r="N288" s="5">
        <v>0</v>
      </c>
      <c r="O288" s="5">
        <v>0</v>
      </c>
      <c r="P288" s="5">
        <v>0</v>
      </c>
      <c r="Q288" s="47">
        <v>0</v>
      </c>
      <c r="R288" s="5">
        <v>62.509120782530999</v>
      </c>
      <c r="S288" s="5">
        <v>0</v>
      </c>
      <c r="T288" s="5">
        <v>0</v>
      </c>
      <c r="U288" s="5">
        <v>0</v>
      </c>
      <c r="V288" s="47">
        <v>0</v>
      </c>
      <c r="W288" s="5">
        <v>104.750179774675</v>
      </c>
      <c r="X288" s="5">
        <v>0</v>
      </c>
      <c r="Y288" s="5">
        <v>0</v>
      </c>
      <c r="Z288" s="5">
        <v>0</v>
      </c>
      <c r="AA288" s="47">
        <v>0</v>
      </c>
    </row>
    <row r="289" spans="1:27">
      <c r="A289" s="1" t="s">
        <v>1178</v>
      </c>
      <c r="B289" s="1" t="s">
        <v>1179</v>
      </c>
      <c r="C289" s="1" t="s">
        <v>1180</v>
      </c>
      <c r="D289" s="1" t="s">
        <v>53</v>
      </c>
      <c r="E289" s="44" t="s">
        <v>1181</v>
      </c>
      <c r="F289" s="55">
        <v>0.4</v>
      </c>
      <c r="G289" s="5">
        <v>1.447718122633</v>
      </c>
      <c r="H289" s="5">
        <v>0.43581344556000001</v>
      </c>
      <c r="I289" s="5">
        <v>1.011904677073</v>
      </c>
      <c r="J289" s="5">
        <v>-11.011909664021474</v>
      </c>
      <c r="K289" s="5">
        <v>0.93601182629252511</v>
      </c>
      <c r="L289" s="92">
        <v>0.5</v>
      </c>
      <c r="M289" s="5">
        <v>0</v>
      </c>
      <c r="N289" s="5">
        <v>0.43581344556000001</v>
      </c>
      <c r="O289" s="5">
        <v>0</v>
      </c>
      <c r="P289" s="5">
        <v>0</v>
      </c>
      <c r="Q289" s="47">
        <v>0</v>
      </c>
      <c r="R289" s="5">
        <v>0</v>
      </c>
      <c r="S289" s="5">
        <v>1.011904677073</v>
      </c>
      <c r="T289" s="5">
        <v>0</v>
      </c>
      <c r="U289" s="5">
        <v>0</v>
      </c>
      <c r="V289" s="47">
        <v>0</v>
      </c>
      <c r="W289" s="5">
        <v>0</v>
      </c>
      <c r="X289" s="5">
        <v>1.447718122633</v>
      </c>
      <c r="Y289" s="5">
        <v>0</v>
      </c>
      <c r="Z289" s="5">
        <v>0</v>
      </c>
      <c r="AA289" s="47">
        <v>0</v>
      </c>
    </row>
    <row r="290" spans="1:27">
      <c r="A290" s="1" t="s">
        <v>1182</v>
      </c>
      <c r="B290" s="1" t="s">
        <v>1183</v>
      </c>
      <c r="C290" s="1" t="s">
        <v>1184</v>
      </c>
      <c r="D290" s="1" t="s">
        <v>53</v>
      </c>
      <c r="E290" s="44" t="s">
        <v>1185</v>
      </c>
      <c r="F290" s="55">
        <v>0.4</v>
      </c>
      <c r="G290" s="5">
        <v>3.3483894219030002</v>
      </c>
      <c r="H290" s="5">
        <v>0.92575385468100002</v>
      </c>
      <c r="I290" s="5">
        <v>2.4226355672220001</v>
      </c>
      <c r="J290" s="5">
        <v>-24.25083941337915</v>
      </c>
      <c r="K290" s="5">
        <v>2.2409378996803504</v>
      </c>
      <c r="L290" s="92">
        <v>0.5</v>
      </c>
      <c r="M290" s="5">
        <v>0</v>
      </c>
      <c r="N290" s="5">
        <v>0.92575385468100002</v>
      </c>
      <c r="O290" s="5">
        <v>0</v>
      </c>
      <c r="P290" s="5">
        <v>0</v>
      </c>
      <c r="Q290" s="47">
        <v>0</v>
      </c>
      <c r="R290" s="5">
        <v>0</v>
      </c>
      <c r="S290" s="5">
        <v>2.4226355672220001</v>
      </c>
      <c r="T290" s="5">
        <v>0</v>
      </c>
      <c r="U290" s="5">
        <v>0</v>
      </c>
      <c r="V290" s="47">
        <v>0</v>
      </c>
      <c r="W290" s="5">
        <v>0</v>
      </c>
      <c r="X290" s="5">
        <v>3.3483894219030002</v>
      </c>
      <c r="Y290" s="5">
        <v>0</v>
      </c>
      <c r="Z290" s="5">
        <v>0</v>
      </c>
      <c r="AA290" s="47">
        <v>0</v>
      </c>
    </row>
    <row r="291" spans="1:27">
      <c r="A291" s="1" t="s">
        <v>1186</v>
      </c>
      <c r="B291" s="1" t="s">
        <v>1187</v>
      </c>
      <c r="C291" s="1" t="s">
        <v>1188</v>
      </c>
      <c r="D291" s="1" t="s">
        <v>53</v>
      </c>
      <c r="E291" s="44" t="s">
        <v>1189</v>
      </c>
      <c r="F291" s="55">
        <v>0.4</v>
      </c>
      <c r="G291" s="5">
        <v>3.5089371922729997</v>
      </c>
      <c r="H291" s="5">
        <v>1.199194207988</v>
      </c>
      <c r="I291" s="5">
        <v>2.3097429842849997</v>
      </c>
      <c r="J291" s="5">
        <v>-6.2520312029562763</v>
      </c>
      <c r="K291" s="5">
        <v>2.1365122604636246</v>
      </c>
      <c r="L291" s="92">
        <v>0.5</v>
      </c>
      <c r="M291" s="5">
        <v>0</v>
      </c>
      <c r="N291" s="5">
        <v>1.199194207988</v>
      </c>
      <c r="O291" s="5">
        <v>0</v>
      </c>
      <c r="P291" s="5">
        <v>0</v>
      </c>
      <c r="Q291" s="47">
        <v>0</v>
      </c>
      <c r="R291" s="5">
        <v>0</v>
      </c>
      <c r="S291" s="5">
        <v>2.3097429842849997</v>
      </c>
      <c r="T291" s="5">
        <v>0</v>
      </c>
      <c r="U291" s="5">
        <v>0</v>
      </c>
      <c r="V291" s="47">
        <v>0</v>
      </c>
      <c r="W291" s="5">
        <v>0</v>
      </c>
      <c r="X291" s="5">
        <v>3.5089371922729997</v>
      </c>
      <c r="Y291" s="5">
        <v>0</v>
      </c>
      <c r="Z291" s="5">
        <v>0</v>
      </c>
      <c r="AA291" s="47">
        <v>0</v>
      </c>
    </row>
    <row r="292" spans="1:27">
      <c r="A292" s="1" t="s">
        <v>1190</v>
      </c>
      <c r="B292" s="1" t="s">
        <v>1191</v>
      </c>
      <c r="C292" s="1" t="s">
        <v>1192</v>
      </c>
      <c r="D292" s="1" t="s">
        <v>124</v>
      </c>
      <c r="E292" s="44" t="s">
        <v>1193</v>
      </c>
      <c r="F292" s="55">
        <v>0.49</v>
      </c>
      <c r="G292" s="5">
        <v>59.755310532282998</v>
      </c>
      <c r="H292" s="5">
        <v>25.283959800736</v>
      </c>
      <c r="I292" s="5">
        <v>34.471350731546998</v>
      </c>
      <c r="J292" s="5">
        <v>-31.067225905898599</v>
      </c>
      <c r="K292" s="5">
        <v>31.885999426680975</v>
      </c>
      <c r="L292" s="92">
        <v>0.47403000000000001</v>
      </c>
      <c r="M292" s="5">
        <v>22.739599388310999</v>
      </c>
      <c r="N292" s="5">
        <v>2.5443604124250001</v>
      </c>
      <c r="O292" s="5">
        <v>0</v>
      </c>
      <c r="P292" s="5">
        <v>0</v>
      </c>
      <c r="Q292" s="47">
        <v>0</v>
      </c>
      <c r="R292" s="5">
        <v>28.712965981082</v>
      </c>
      <c r="S292" s="5">
        <v>5.7583847504649999</v>
      </c>
      <c r="T292" s="5">
        <v>0</v>
      </c>
      <c r="U292" s="5">
        <v>0</v>
      </c>
      <c r="V292" s="47">
        <v>0</v>
      </c>
      <c r="W292" s="5">
        <v>51.452565369393</v>
      </c>
      <c r="X292" s="5">
        <v>8.30274516289</v>
      </c>
      <c r="Y292" s="5">
        <v>0</v>
      </c>
      <c r="Z292" s="5">
        <v>0</v>
      </c>
      <c r="AA292" s="47">
        <v>0</v>
      </c>
    </row>
    <row r="293" spans="1:27">
      <c r="A293" s="1" t="s">
        <v>1194</v>
      </c>
      <c r="B293" s="1" t="s">
        <v>1195</v>
      </c>
      <c r="C293" s="1" t="s">
        <v>1196</v>
      </c>
      <c r="D293" s="1" t="s">
        <v>53</v>
      </c>
      <c r="E293" s="44" t="s">
        <v>1197</v>
      </c>
      <c r="F293" s="55">
        <v>0.4</v>
      </c>
      <c r="G293" s="5">
        <v>2.5142510415719999</v>
      </c>
      <c r="H293" s="5">
        <v>0.74945187869800001</v>
      </c>
      <c r="I293" s="5">
        <v>1.7647991628739998</v>
      </c>
      <c r="J293" s="5">
        <v>-11.350318842354341</v>
      </c>
      <c r="K293" s="5">
        <v>1.6324392256584499</v>
      </c>
      <c r="L293" s="92">
        <v>0.5</v>
      </c>
      <c r="M293" s="5">
        <v>0</v>
      </c>
      <c r="N293" s="5">
        <v>0.74945187869800001</v>
      </c>
      <c r="O293" s="5">
        <v>0</v>
      </c>
      <c r="P293" s="5">
        <v>0</v>
      </c>
      <c r="Q293" s="47">
        <v>0</v>
      </c>
      <c r="R293" s="5">
        <v>0</v>
      </c>
      <c r="S293" s="5">
        <v>1.7647991628739998</v>
      </c>
      <c r="T293" s="5">
        <v>0</v>
      </c>
      <c r="U293" s="5">
        <v>0</v>
      </c>
      <c r="V293" s="47">
        <v>0</v>
      </c>
      <c r="W293" s="5">
        <v>0</v>
      </c>
      <c r="X293" s="5">
        <v>2.5142510415719999</v>
      </c>
      <c r="Y293" s="5">
        <v>0</v>
      </c>
      <c r="Z293" s="5">
        <v>0</v>
      </c>
      <c r="AA293" s="47">
        <v>0</v>
      </c>
    </row>
    <row r="294" spans="1:27">
      <c r="A294" s="1" t="s">
        <v>1198</v>
      </c>
      <c r="B294" s="1" t="s">
        <v>1199</v>
      </c>
      <c r="C294" s="1" t="s">
        <v>1200</v>
      </c>
      <c r="D294" s="1" t="s">
        <v>53</v>
      </c>
      <c r="E294" s="44" t="s">
        <v>1201</v>
      </c>
      <c r="F294" s="55">
        <v>0.4</v>
      </c>
      <c r="G294" s="5">
        <v>4.7275213174870006</v>
      </c>
      <c r="H294" s="5">
        <v>1.6655577582090002</v>
      </c>
      <c r="I294" s="5">
        <v>3.0619635592780003</v>
      </c>
      <c r="J294" s="5">
        <v>-6.7505567309350489</v>
      </c>
      <c r="K294" s="5">
        <v>2.8323162923321505</v>
      </c>
      <c r="L294" s="92">
        <v>0.5</v>
      </c>
      <c r="M294" s="5">
        <v>0</v>
      </c>
      <c r="N294" s="5">
        <v>1.6655577582090002</v>
      </c>
      <c r="O294" s="5">
        <v>0</v>
      </c>
      <c r="P294" s="5">
        <v>0</v>
      </c>
      <c r="Q294" s="47">
        <v>0</v>
      </c>
      <c r="R294" s="5">
        <v>0</v>
      </c>
      <c r="S294" s="5">
        <v>3.0619635592780003</v>
      </c>
      <c r="T294" s="5">
        <v>0</v>
      </c>
      <c r="U294" s="5">
        <v>0</v>
      </c>
      <c r="V294" s="47">
        <v>0</v>
      </c>
      <c r="W294" s="5">
        <v>0</v>
      </c>
      <c r="X294" s="5">
        <v>4.7275213174870006</v>
      </c>
      <c r="Y294" s="5">
        <v>0</v>
      </c>
      <c r="Z294" s="5">
        <v>0</v>
      </c>
      <c r="AA294" s="47">
        <v>0</v>
      </c>
    </row>
    <row r="295" spans="1:27">
      <c r="A295" s="1" t="s">
        <v>1202</v>
      </c>
      <c r="B295" s="1" t="s">
        <v>1203</v>
      </c>
      <c r="C295" s="1" t="s">
        <v>1204</v>
      </c>
      <c r="D295" s="1" t="s">
        <v>53</v>
      </c>
      <c r="E295" s="44" t="s">
        <v>1205</v>
      </c>
      <c r="F295" s="55">
        <v>0.4</v>
      </c>
      <c r="G295" s="5">
        <v>5.0577410276389996</v>
      </c>
      <c r="H295" s="5">
        <v>1.699697494112</v>
      </c>
      <c r="I295" s="5">
        <v>3.3580435335269998</v>
      </c>
      <c r="J295" s="5">
        <v>-12.871470239446868</v>
      </c>
      <c r="K295" s="5">
        <v>3.1061902685124751</v>
      </c>
      <c r="L295" s="92">
        <v>0.5</v>
      </c>
      <c r="M295" s="5">
        <v>0</v>
      </c>
      <c r="N295" s="5">
        <v>1.699697494112</v>
      </c>
      <c r="O295" s="5">
        <v>0</v>
      </c>
      <c r="P295" s="5">
        <v>0</v>
      </c>
      <c r="Q295" s="47">
        <v>0</v>
      </c>
      <c r="R295" s="5">
        <v>0</v>
      </c>
      <c r="S295" s="5">
        <v>3.3580435335269998</v>
      </c>
      <c r="T295" s="5">
        <v>0</v>
      </c>
      <c r="U295" s="5">
        <v>0</v>
      </c>
      <c r="V295" s="47">
        <v>0</v>
      </c>
      <c r="W295" s="5">
        <v>0</v>
      </c>
      <c r="X295" s="5">
        <v>5.0577410276389996</v>
      </c>
      <c r="Y295" s="5">
        <v>0</v>
      </c>
      <c r="Z295" s="5">
        <v>0</v>
      </c>
      <c r="AA295" s="47">
        <v>0</v>
      </c>
    </row>
    <row r="296" spans="1:27">
      <c r="A296" s="1" t="s">
        <v>1206</v>
      </c>
      <c r="B296" s="1" t="s">
        <v>1207</v>
      </c>
      <c r="C296" s="1" t="s">
        <v>1208</v>
      </c>
      <c r="D296" s="1" t="s">
        <v>53</v>
      </c>
      <c r="E296" s="44" t="s">
        <v>1209</v>
      </c>
      <c r="F296" s="55">
        <v>0.4</v>
      </c>
      <c r="G296" s="5">
        <v>2.9923754962220004</v>
      </c>
      <c r="H296" s="5">
        <v>0.93399565310600008</v>
      </c>
      <c r="I296" s="5">
        <v>2.0583798431160001</v>
      </c>
      <c r="J296" s="5">
        <v>-14.221681045957826</v>
      </c>
      <c r="K296" s="5">
        <v>1.9040013548823003</v>
      </c>
      <c r="L296" s="92">
        <v>0.5</v>
      </c>
      <c r="M296" s="5">
        <v>0</v>
      </c>
      <c r="N296" s="5">
        <v>0.93399565310600008</v>
      </c>
      <c r="O296" s="5">
        <v>0</v>
      </c>
      <c r="P296" s="5">
        <v>0</v>
      </c>
      <c r="Q296" s="47">
        <v>0</v>
      </c>
      <c r="R296" s="5">
        <v>0</v>
      </c>
      <c r="S296" s="5">
        <v>2.0583798431160001</v>
      </c>
      <c r="T296" s="5">
        <v>0</v>
      </c>
      <c r="U296" s="5">
        <v>0</v>
      </c>
      <c r="V296" s="47">
        <v>0</v>
      </c>
      <c r="W296" s="5">
        <v>0</v>
      </c>
      <c r="X296" s="5">
        <v>2.9923754962220004</v>
      </c>
      <c r="Y296" s="5">
        <v>0</v>
      </c>
      <c r="Z296" s="5">
        <v>0</v>
      </c>
      <c r="AA296" s="47">
        <v>0</v>
      </c>
    </row>
    <row r="297" spans="1:27">
      <c r="A297" s="1" t="s">
        <v>1210</v>
      </c>
      <c r="B297" s="1" t="s">
        <v>1211</v>
      </c>
      <c r="C297" s="1" t="s">
        <v>1212</v>
      </c>
      <c r="D297" s="1" t="s">
        <v>53</v>
      </c>
      <c r="E297" s="44" t="s">
        <v>1213</v>
      </c>
      <c r="F297" s="55">
        <v>0.4</v>
      </c>
      <c r="G297" s="5">
        <v>4.3587391849900001</v>
      </c>
      <c r="H297" s="5">
        <v>1.5020464274650001</v>
      </c>
      <c r="I297" s="5">
        <v>2.8566927575249998</v>
      </c>
      <c r="J297" s="5">
        <v>-8.2383625912489915</v>
      </c>
      <c r="K297" s="5">
        <v>2.642440800710625</v>
      </c>
      <c r="L297" s="92">
        <v>0.5</v>
      </c>
      <c r="M297" s="5">
        <v>0</v>
      </c>
      <c r="N297" s="5">
        <v>1.5020464274650001</v>
      </c>
      <c r="O297" s="5">
        <v>0</v>
      </c>
      <c r="P297" s="5">
        <v>0</v>
      </c>
      <c r="Q297" s="47">
        <v>0</v>
      </c>
      <c r="R297" s="5">
        <v>0</v>
      </c>
      <c r="S297" s="5">
        <v>2.8566927575249998</v>
      </c>
      <c r="T297" s="5">
        <v>0</v>
      </c>
      <c r="U297" s="5">
        <v>0</v>
      </c>
      <c r="V297" s="47">
        <v>0</v>
      </c>
      <c r="W297" s="5">
        <v>0</v>
      </c>
      <c r="X297" s="5">
        <v>4.3587391849900001</v>
      </c>
      <c r="Y297" s="5">
        <v>0</v>
      </c>
      <c r="Z297" s="5">
        <v>0</v>
      </c>
      <c r="AA297" s="47">
        <v>0</v>
      </c>
    </row>
    <row r="298" spans="1:27">
      <c r="A298" s="1" t="s">
        <v>1214</v>
      </c>
      <c r="B298" s="1" t="s">
        <v>1215</v>
      </c>
      <c r="C298" s="1" t="s">
        <v>1216</v>
      </c>
      <c r="D298" s="1" t="s">
        <v>53</v>
      </c>
      <c r="E298" s="44" t="s">
        <v>1217</v>
      </c>
      <c r="F298" s="55">
        <v>0.4</v>
      </c>
      <c r="G298" s="5">
        <v>2.5375317723490003</v>
      </c>
      <c r="H298" s="5">
        <v>0.81166743204299996</v>
      </c>
      <c r="I298" s="5">
        <v>1.7258643403060001</v>
      </c>
      <c r="J298" s="5">
        <v>-6.3963002907560167</v>
      </c>
      <c r="K298" s="5">
        <v>1.5964245147830503</v>
      </c>
      <c r="L298" s="92">
        <v>0.5</v>
      </c>
      <c r="M298" s="5">
        <v>0</v>
      </c>
      <c r="N298" s="5">
        <v>0.81166743204299996</v>
      </c>
      <c r="O298" s="5">
        <v>0</v>
      </c>
      <c r="P298" s="5">
        <v>0</v>
      </c>
      <c r="Q298" s="47">
        <v>0</v>
      </c>
      <c r="R298" s="5">
        <v>0</v>
      </c>
      <c r="S298" s="5">
        <v>1.7258643403060001</v>
      </c>
      <c r="T298" s="5">
        <v>0</v>
      </c>
      <c r="U298" s="5">
        <v>0</v>
      </c>
      <c r="V298" s="47">
        <v>0</v>
      </c>
      <c r="W298" s="5">
        <v>0</v>
      </c>
      <c r="X298" s="5">
        <v>2.5375317723490003</v>
      </c>
      <c r="Y298" s="5">
        <v>0</v>
      </c>
      <c r="Z298" s="5">
        <v>0</v>
      </c>
      <c r="AA298" s="47">
        <v>0</v>
      </c>
    </row>
    <row r="299" spans="1:27">
      <c r="A299" s="1" t="s">
        <v>1218</v>
      </c>
      <c r="B299" s="1" t="s">
        <v>1219</v>
      </c>
      <c r="C299" s="1" t="s">
        <v>1220</v>
      </c>
      <c r="D299" s="1" t="s">
        <v>53</v>
      </c>
      <c r="E299" s="44" t="s">
        <v>1221</v>
      </c>
      <c r="F299" s="55">
        <v>0.4</v>
      </c>
      <c r="G299" s="5">
        <v>3.5788181810789998</v>
      </c>
      <c r="H299" s="5">
        <v>1.1948647260990002</v>
      </c>
      <c r="I299" s="5">
        <v>2.3839534549799999</v>
      </c>
      <c r="J299" s="5">
        <v>-15.00205915897755</v>
      </c>
      <c r="K299" s="5">
        <v>2.2051569458564999</v>
      </c>
      <c r="L299" s="92">
        <v>0.5</v>
      </c>
      <c r="M299" s="5">
        <v>0</v>
      </c>
      <c r="N299" s="5">
        <v>1.1948647260990002</v>
      </c>
      <c r="O299" s="5">
        <v>0</v>
      </c>
      <c r="P299" s="5">
        <v>0</v>
      </c>
      <c r="Q299" s="47">
        <v>0</v>
      </c>
      <c r="R299" s="5">
        <v>0</v>
      </c>
      <c r="S299" s="5">
        <v>2.3839534549799999</v>
      </c>
      <c r="T299" s="5">
        <v>0</v>
      </c>
      <c r="U299" s="5">
        <v>0</v>
      </c>
      <c r="V299" s="47">
        <v>0</v>
      </c>
      <c r="W299" s="5">
        <v>0</v>
      </c>
      <c r="X299" s="5">
        <v>3.5788181810789998</v>
      </c>
      <c r="Y299" s="5">
        <v>0</v>
      </c>
      <c r="Z299" s="5">
        <v>0</v>
      </c>
      <c r="AA299" s="47">
        <v>0</v>
      </c>
    </row>
    <row r="300" spans="1:27">
      <c r="A300" s="1" t="s">
        <v>1222</v>
      </c>
      <c r="B300" s="1" t="s">
        <v>1223</v>
      </c>
      <c r="C300" s="1" t="s">
        <v>1224</v>
      </c>
      <c r="D300" s="1" t="s">
        <v>53</v>
      </c>
      <c r="E300" s="44" t="s">
        <v>1225</v>
      </c>
      <c r="F300" s="55">
        <v>0.4</v>
      </c>
      <c r="G300" s="5">
        <v>3.1540815201469998</v>
      </c>
      <c r="H300" s="5">
        <v>1.0066512934380001</v>
      </c>
      <c r="I300" s="5">
        <v>2.147430226709</v>
      </c>
      <c r="J300" s="5">
        <v>-11.954756714949308</v>
      </c>
      <c r="K300" s="5">
        <v>1.9863729597058251</v>
      </c>
      <c r="L300" s="92">
        <v>0.5</v>
      </c>
      <c r="M300" s="5">
        <v>0</v>
      </c>
      <c r="N300" s="5">
        <v>1.0066512934380001</v>
      </c>
      <c r="O300" s="5">
        <v>0</v>
      </c>
      <c r="P300" s="5">
        <v>0</v>
      </c>
      <c r="Q300" s="47">
        <v>0</v>
      </c>
      <c r="R300" s="5">
        <v>0</v>
      </c>
      <c r="S300" s="5">
        <v>2.147430226709</v>
      </c>
      <c r="T300" s="5">
        <v>0</v>
      </c>
      <c r="U300" s="5">
        <v>0</v>
      </c>
      <c r="V300" s="47">
        <v>0</v>
      </c>
      <c r="W300" s="5">
        <v>0</v>
      </c>
      <c r="X300" s="5">
        <v>3.1540815201469998</v>
      </c>
      <c r="Y300" s="5">
        <v>0</v>
      </c>
      <c r="Z300" s="5">
        <v>0</v>
      </c>
      <c r="AA300" s="47">
        <v>0</v>
      </c>
    </row>
    <row r="301" spans="1:27">
      <c r="A301" s="1" t="s">
        <v>1226</v>
      </c>
      <c r="B301" s="1" t="s">
        <v>1227</v>
      </c>
      <c r="C301" s="1" t="s">
        <v>1228</v>
      </c>
      <c r="D301" s="1" t="s">
        <v>53</v>
      </c>
      <c r="E301" s="44" t="s">
        <v>1229</v>
      </c>
      <c r="F301" s="55">
        <v>0.4</v>
      </c>
      <c r="G301" s="5">
        <v>5.0317335073599994</v>
      </c>
      <c r="H301" s="5">
        <v>1.6755495587889999</v>
      </c>
      <c r="I301" s="5">
        <v>3.3561839485709997</v>
      </c>
      <c r="J301" s="5">
        <v>-14.065381226865743</v>
      </c>
      <c r="K301" s="5">
        <v>3.104470152428175</v>
      </c>
      <c r="L301" s="92">
        <v>0.5</v>
      </c>
      <c r="M301" s="5">
        <v>0</v>
      </c>
      <c r="N301" s="5">
        <v>1.6755495587889999</v>
      </c>
      <c r="O301" s="5">
        <v>0</v>
      </c>
      <c r="P301" s="5">
        <v>0</v>
      </c>
      <c r="Q301" s="47">
        <v>0</v>
      </c>
      <c r="R301" s="5">
        <v>0</v>
      </c>
      <c r="S301" s="5">
        <v>3.3561839485709997</v>
      </c>
      <c r="T301" s="5">
        <v>0</v>
      </c>
      <c r="U301" s="5">
        <v>0</v>
      </c>
      <c r="V301" s="47">
        <v>0</v>
      </c>
      <c r="W301" s="5">
        <v>0</v>
      </c>
      <c r="X301" s="5">
        <v>5.0317335073599994</v>
      </c>
      <c r="Y301" s="5">
        <v>0</v>
      </c>
      <c r="Z301" s="5">
        <v>0</v>
      </c>
      <c r="AA301" s="47">
        <v>0</v>
      </c>
    </row>
    <row r="302" spans="1:27">
      <c r="A302" s="1" t="s">
        <v>1230</v>
      </c>
      <c r="B302" s="1" t="s">
        <v>1231</v>
      </c>
      <c r="C302" s="1" t="s">
        <v>1232</v>
      </c>
      <c r="D302" s="1" t="s">
        <v>53</v>
      </c>
      <c r="E302" s="44" t="s">
        <v>1233</v>
      </c>
      <c r="F302" s="55">
        <v>0.4</v>
      </c>
      <c r="G302" s="5">
        <v>3.2922167179940001</v>
      </c>
      <c r="H302" s="5">
        <v>1.1435124128759999</v>
      </c>
      <c r="I302" s="5">
        <v>2.1487043051180001</v>
      </c>
      <c r="J302" s="5">
        <v>-5.8709439050564498</v>
      </c>
      <c r="K302" s="5">
        <v>1.9875514822341502</v>
      </c>
      <c r="L302" s="92">
        <v>0.5</v>
      </c>
      <c r="M302" s="5">
        <v>0</v>
      </c>
      <c r="N302" s="5">
        <v>1.1435124128759999</v>
      </c>
      <c r="O302" s="5">
        <v>0</v>
      </c>
      <c r="P302" s="5">
        <v>0</v>
      </c>
      <c r="Q302" s="47">
        <v>0</v>
      </c>
      <c r="R302" s="5">
        <v>0</v>
      </c>
      <c r="S302" s="5">
        <v>2.1487043051180001</v>
      </c>
      <c r="T302" s="5">
        <v>0</v>
      </c>
      <c r="U302" s="5">
        <v>0</v>
      </c>
      <c r="V302" s="47">
        <v>0</v>
      </c>
      <c r="W302" s="5">
        <v>0</v>
      </c>
      <c r="X302" s="5">
        <v>3.2922167179940001</v>
      </c>
      <c r="Y302" s="5">
        <v>0</v>
      </c>
      <c r="Z302" s="5">
        <v>0</v>
      </c>
      <c r="AA302" s="47">
        <v>0</v>
      </c>
    </row>
    <row r="303" spans="1:27">
      <c r="A303" s="1" t="s">
        <v>1234</v>
      </c>
      <c r="B303" s="1" t="s">
        <v>1235</v>
      </c>
      <c r="C303" s="1" t="s">
        <v>1236</v>
      </c>
      <c r="D303" s="1" t="s">
        <v>103</v>
      </c>
      <c r="E303" s="44" t="s">
        <v>1237</v>
      </c>
      <c r="F303" s="55">
        <v>0.49</v>
      </c>
      <c r="G303" s="5">
        <v>77.246170329408002</v>
      </c>
      <c r="H303" s="5">
        <v>31.980637744235</v>
      </c>
      <c r="I303" s="5">
        <v>45.265532585172998</v>
      </c>
      <c r="J303" s="5">
        <v>30.251705843829892</v>
      </c>
      <c r="K303" s="5">
        <v>41.870617641285023</v>
      </c>
      <c r="L303" s="92">
        <v>0</v>
      </c>
      <c r="M303" s="5">
        <v>28.817177975055003</v>
      </c>
      <c r="N303" s="5">
        <v>3.1634597691799997</v>
      </c>
      <c r="O303" s="5">
        <v>0</v>
      </c>
      <c r="P303" s="5">
        <v>0</v>
      </c>
      <c r="Q303" s="47">
        <v>0</v>
      </c>
      <c r="R303" s="5">
        <v>39.413016149907996</v>
      </c>
      <c r="S303" s="5">
        <v>5.8525164352649997</v>
      </c>
      <c r="T303" s="5">
        <v>0</v>
      </c>
      <c r="U303" s="5">
        <v>0</v>
      </c>
      <c r="V303" s="47">
        <v>0</v>
      </c>
      <c r="W303" s="5">
        <v>68.230194124962992</v>
      </c>
      <c r="X303" s="5">
        <v>9.0159762044449998</v>
      </c>
      <c r="Y303" s="5">
        <v>0</v>
      </c>
      <c r="Z303" s="5">
        <v>0</v>
      </c>
      <c r="AA303" s="47">
        <v>0</v>
      </c>
    </row>
    <row r="304" spans="1:27">
      <c r="A304" s="1" t="s">
        <v>1238</v>
      </c>
      <c r="B304" s="1" t="s">
        <v>1239</v>
      </c>
      <c r="C304" s="1" t="s">
        <v>1240</v>
      </c>
      <c r="D304" s="1" t="s">
        <v>866</v>
      </c>
      <c r="E304" s="44" t="s">
        <v>1241</v>
      </c>
      <c r="F304" s="55">
        <v>0.01</v>
      </c>
      <c r="G304" s="5">
        <v>27.111483523791001</v>
      </c>
      <c r="H304" s="5">
        <v>12.766507600100999</v>
      </c>
      <c r="I304" s="5">
        <v>14.344975923690001</v>
      </c>
      <c r="J304" s="5">
        <v>10.111275672742201</v>
      </c>
      <c r="K304" s="5">
        <v>13.269102729413252</v>
      </c>
      <c r="L304" s="92">
        <v>0</v>
      </c>
      <c r="M304" s="5">
        <v>0</v>
      </c>
      <c r="N304" s="5">
        <v>0</v>
      </c>
      <c r="O304" s="5">
        <v>12.766507600100999</v>
      </c>
      <c r="P304" s="5">
        <v>0</v>
      </c>
      <c r="Q304" s="47">
        <v>0</v>
      </c>
      <c r="R304" s="5">
        <v>0</v>
      </c>
      <c r="S304" s="5">
        <v>0</v>
      </c>
      <c r="T304" s="5">
        <v>14.344975923690001</v>
      </c>
      <c r="U304" s="5">
        <v>0</v>
      </c>
      <c r="V304" s="47">
        <v>0</v>
      </c>
      <c r="W304" s="5">
        <v>0</v>
      </c>
      <c r="X304" s="5">
        <v>0</v>
      </c>
      <c r="Y304" s="5">
        <v>27.111483523791001</v>
      </c>
      <c r="Z304" s="5">
        <v>0</v>
      </c>
      <c r="AA304" s="47">
        <v>0</v>
      </c>
    </row>
    <row r="305" spans="1:27">
      <c r="A305" s="1" t="s">
        <v>1242</v>
      </c>
      <c r="B305" s="1" t="s">
        <v>1243</v>
      </c>
      <c r="C305" s="1" t="s">
        <v>1244</v>
      </c>
      <c r="D305" s="1" t="s">
        <v>124</v>
      </c>
      <c r="E305" s="44" t="s">
        <v>1245</v>
      </c>
      <c r="F305" s="55">
        <v>0.49</v>
      </c>
      <c r="G305" s="5">
        <v>83.198542708814998</v>
      </c>
      <c r="H305" s="5">
        <v>32.538934737851001</v>
      </c>
      <c r="I305" s="5">
        <v>50.659607970963997</v>
      </c>
      <c r="J305" s="5">
        <v>1.6225404474233165</v>
      </c>
      <c r="K305" s="5">
        <v>46.860137373141697</v>
      </c>
      <c r="L305" s="92">
        <v>0</v>
      </c>
      <c r="M305" s="5">
        <v>28.041741328768001</v>
      </c>
      <c r="N305" s="5">
        <v>4.4971934090830006</v>
      </c>
      <c r="O305" s="5">
        <v>0</v>
      </c>
      <c r="P305" s="5">
        <v>0</v>
      </c>
      <c r="Q305" s="47">
        <v>0</v>
      </c>
      <c r="R305" s="5">
        <v>41.538700938120996</v>
      </c>
      <c r="S305" s="5">
        <v>9.1209070328430002</v>
      </c>
      <c r="T305" s="5">
        <v>0</v>
      </c>
      <c r="U305" s="5">
        <v>0</v>
      </c>
      <c r="V305" s="47">
        <v>0</v>
      </c>
      <c r="W305" s="5">
        <v>69.580442266888994</v>
      </c>
      <c r="X305" s="5">
        <v>13.618100441926</v>
      </c>
      <c r="Y305" s="5">
        <v>0</v>
      </c>
      <c r="Z305" s="5">
        <v>0</v>
      </c>
      <c r="AA305" s="47">
        <v>0</v>
      </c>
    </row>
    <row r="306" spans="1:27">
      <c r="A306" s="1" t="s">
        <v>1246</v>
      </c>
      <c r="B306" s="1" t="s">
        <v>1247</v>
      </c>
      <c r="C306" s="1" t="s">
        <v>1248</v>
      </c>
      <c r="D306" s="1" t="s">
        <v>124</v>
      </c>
      <c r="E306" s="44" t="s">
        <v>1249</v>
      </c>
      <c r="F306" s="55">
        <v>0.49</v>
      </c>
      <c r="G306" s="5">
        <v>53.638942116860996</v>
      </c>
      <c r="H306" s="5">
        <v>21.337974987928</v>
      </c>
      <c r="I306" s="5">
        <v>32.300967128932996</v>
      </c>
      <c r="J306" s="5">
        <v>9.5274756160633505</v>
      </c>
      <c r="K306" s="5">
        <v>29.878394594263021</v>
      </c>
      <c r="L306" s="92">
        <v>0</v>
      </c>
      <c r="M306" s="5">
        <v>18.889872394104</v>
      </c>
      <c r="N306" s="5">
        <v>2.4481025938240002</v>
      </c>
      <c r="O306" s="5">
        <v>0</v>
      </c>
      <c r="P306" s="5">
        <v>0</v>
      </c>
      <c r="Q306" s="47">
        <v>0</v>
      </c>
      <c r="R306" s="5">
        <v>27.188138175355</v>
      </c>
      <c r="S306" s="5">
        <v>5.112828953578</v>
      </c>
      <c r="T306" s="5">
        <v>0</v>
      </c>
      <c r="U306" s="5">
        <v>0</v>
      </c>
      <c r="V306" s="47">
        <v>0</v>
      </c>
      <c r="W306" s="5">
        <v>46.078010569458996</v>
      </c>
      <c r="X306" s="5">
        <v>7.5609315474020002</v>
      </c>
      <c r="Y306" s="5">
        <v>0</v>
      </c>
      <c r="Z306" s="5">
        <v>0</v>
      </c>
      <c r="AA306" s="47">
        <v>0</v>
      </c>
    </row>
    <row r="307" spans="1:27">
      <c r="A307" s="1" t="s">
        <v>1250</v>
      </c>
      <c r="B307" s="1" t="s">
        <v>1251</v>
      </c>
      <c r="C307" s="1" t="s">
        <v>1252</v>
      </c>
      <c r="D307" s="1" t="s">
        <v>270</v>
      </c>
      <c r="E307" s="44" t="s">
        <v>1253</v>
      </c>
      <c r="F307" s="55">
        <v>0.3</v>
      </c>
      <c r="G307" s="5">
        <v>179.52125418561999</v>
      </c>
      <c r="H307" s="5">
        <v>73.479778812673999</v>
      </c>
      <c r="I307" s="5">
        <v>106.041475372946</v>
      </c>
      <c r="J307" s="5">
        <v>45.339358260103147</v>
      </c>
      <c r="K307" s="5">
        <v>98.088364719975047</v>
      </c>
      <c r="L307" s="92">
        <v>0</v>
      </c>
      <c r="M307" s="5">
        <v>57.938643114394999</v>
      </c>
      <c r="N307" s="5">
        <v>15.541135698279001</v>
      </c>
      <c r="O307" s="5">
        <v>0</v>
      </c>
      <c r="P307" s="5">
        <v>0</v>
      </c>
      <c r="Q307" s="47">
        <v>0</v>
      </c>
      <c r="R307" s="5">
        <v>78.884975196412995</v>
      </c>
      <c r="S307" s="5">
        <v>27.156500176532997</v>
      </c>
      <c r="T307" s="5">
        <v>0</v>
      </c>
      <c r="U307" s="5">
        <v>0</v>
      </c>
      <c r="V307" s="47">
        <v>0</v>
      </c>
      <c r="W307" s="5">
        <v>136.823618310808</v>
      </c>
      <c r="X307" s="5">
        <v>42.697635874812001</v>
      </c>
      <c r="Y307" s="5">
        <v>0</v>
      </c>
      <c r="Z307" s="5">
        <v>0</v>
      </c>
      <c r="AA307" s="47">
        <v>0</v>
      </c>
    </row>
    <row r="308" spans="1:27">
      <c r="A308" s="1" t="s">
        <v>1254</v>
      </c>
      <c r="B308" s="1" t="s">
        <v>1255</v>
      </c>
      <c r="C308" s="1" t="s">
        <v>1256</v>
      </c>
      <c r="D308" s="1" t="s">
        <v>53</v>
      </c>
      <c r="E308" s="44" t="s">
        <v>1257</v>
      </c>
      <c r="F308" s="55">
        <v>0.4</v>
      </c>
      <c r="G308" s="5">
        <v>2.3455169275300003</v>
      </c>
      <c r="H308" s="5">
        <v>0.58024775055200006</v>
      </c>
      <c r="I308" s="5">
        <v>1.765269176978</v>
      </c>
      <c r="J308" s="5">
        <v>-14.214615324153749</v>
      </c>
      <c r="K308" s="5">
        <v>1.6328739887046502</v>
      </c>
      <c r="L308" s="92">
        <v>0.5</v>
      </c>
      <c r="M308" s="5">
        <v>0</v>
      </c>
      <c r="N308" s="5">
        <v>0.58024775055200006</v>
      </c>
      <c r="O308" s="5">
        <v>0</v>
      </c>
      <c r="P308" s="5">
        <v>0</v>
      </c>
      <c r="Q308" s="47">
        <v>0</v>
      </c>
      <c r="R308" s="5">
        <v>0</v>
      </c>
      <c r="S308" s="5">
        <v>1.765269176978</v>
      </c>
      <c r="T308" s="5">
        <v>0</v>
      </c>
      <c r="U308" s="5">
        <v>0</v>
      </c>
      <c r="V308" s="47">
        <v>0</v>
      </c>
      <c r="W308" s="5">
        <v>0</v>
      </c>
      <c r="X308" s="5">
        <v>2.3455169275300003</v>
      </c>
      <c r="Y308" s="5">
        <v>0</v>
      </c>
      <c r="Z308" s="5">
        <v>0</v>
      </c>
      <c r="AA308" s="47">
        <v>0</v>
      </c>
    </row>
    <row r="309" spans="1:27">
      <c r="A309" s="1" t="s">
        <v>1258</v>
      </c>
      <c r="B309" s="1" t="s">
        <v>1259</v>
      </c>
      <c r="C309" s="1" t="s">
        <v>1260</v>
      </c>
      <c r="D309" s="1" t="s">
        <v>53</v>
      </c>
      <c r="E309" s="44" t="s">
        <v>1261</v>
      </c>
      <c r="F309" s="55">
        <v>0.4</v>
      </c>
      <c r="G309" s="5">
        <v>3.3092602106029996</v>
      </c>
      <c r="H309" s="5">
        <v>0.99836975539700001</v>
      </c>
      <c r="I309" s="5">
        <v>2.3108904552059997</v>
      </c>
      <c r="J309" s="5">
        <v>-23.708336057681731</v>
      </c>
      <c r="K309" s="5">
        <v>2.13757367106555</v>
      </c>
      <c r="L309" s="92">
        <v>0.5</v>
      </c>
      <c r="M309" s="5">
        <v>0</v>
      </c>
      <c r="N309" s="5">
        <v>0.99836975539700001</v>
      </c>
      <c r="O309" s="5">
        <v>0</v>
      </c>
      <c r="P309" s="5">
        <v>0</v>
      </c>
      <c r="Q309" s="47">
        <v>0</v>
      </c>
      <c r="R309" s="5">
        <v>0</v>
      </c>
      <c r="S309" s="5">
        <v>2.3108904552059997</v>
      </c>
      <c r="T309" s="5">
        <v>0</v>
      </c>
      <c r="U309" s="5">
        <v>0</v>
      </c>
      <c r="V309" s="47">
        <v>0</v>
      </c>
      <c r="W309" s="5">
        <v>0</v>
      </c>
      <c r="X309" s="5">
        <v>3.3092602106029996</v>
      </c>
      <c r="Y309" s="5">
        <v>0</v>
      </c>
      <c r="Z309" s="5">
        <v>0</v>
      </c>
      <c r="AA309" s="47">
        <v>0</v>
      </c>
    </row>
    <row r="310" spans="1:27">
      <c r="A310" s="1" t="s">
        <v>1699</v>
      </c>
      <c r="B310" s="1" t="s">
        <v>1700</v>
      </c>
      <c r="C310" s="1" t="s">
        <v>1701</v>
      </c>
      <c r="D310" s="1" t="s">
        <v>53</v>
      </c>
      <c r="E310" s="44" t="s">
        <v>1702</v>
      </c>
      <c r="F310" s="55">
        <v>0.4</v>
      </c>
      <c r="G310" s="5">
        <v>3.4466774522529997</v>
      </c>
      <c r="H310" s="5">
        <v>1.1407434197780002</v>
      </c>
      <c r="I310" s="5">
        <v>2.3059340324749997</v>
      </c>
      <c r="J310" s="5">
        <v>-16.048735791812625</v>
      </c>
      <c r="K310" s="5">
        <v>2.1329889800393746</v>
      </c>
      <c r="L310" s="92">
        <v>0.5</v>
      </c>
      <c r="M310" s="5">
        <v>0</v>
      </c>
      <c r="N310" s="5">
        <v>1.1407434197780002</v>
      </c>
      <c r="O310" s="5">
        <v>0</v>
      </c>
      <c r="P310" s="5">
        <v>0</v>
      </c>
      <c r="Q310" s="47">
        <v>0</v>
      </c>
      <c r="R310" s="5">
        <v>0</v>
      </c>
      <c r="S310" s="5">
        <v>2.3059340324749997</v>
      </c>
      <c r="T310" s="5">
        <v>0</v>
      </c>
      <c r="U310" s="5">
        <v>0</v>
      </c>
      <c r="V310" s="47">
        <v>0</v>
      </c>
      <c r="W310" s="5">
        <v>0</v>
      </c>
      <c r="X310" s="5">
        <v>3.4466774522529997</v>
      </c>
      <c r="Y310" s="5">
        <v>0</v>
      </c>
      <c r="Z310" s="5">
        <v>0</v>
      </c>
      <c r="AA310" s="47">
        <v>0</v>
      </c>
    </row>
    <row r="311" spans="1:27">
      <c r="A311" s="1" t="s">
        <v>1262</v>
      </c>
      <c r="B311" s="1" t="s">
        <v>1263</v>
      </c>
      <c r="C311" s="1" t="s">
        <v>1264</v>
      </c>
      <c r="D311" s="1" t="s">
        <v>103</v>
      </c>
      <c r="E311" s="44" t="s">
        <v>1265</v>
      </c>
      <c r="F311" s="55">
        <v>0.49</v>
      </c>
      <c r="G311" s="5">
        <v>70.357749376095001</v>
      </c>
      <c r="H311" s="5">
        <v>28.057499155710001</v>
      </c>
      <c r="I311" s="5">
        <v>42.300250220385003</v>
      </c>
      <c r="J311" s="5">
        <v>18.146576024376799</v>
      </c>
      <c r="K311" s="5">
        <v>39.127731453856128</v>
      </c>
      <c r="L311" s="92">
        <v>0</v>
      </c>
      <c r="M311" s="5">
        <v>25.100770468827999</v>
      </c>
      <c r="N311" s="5">
        <v>2.9567286868819997</v>
      </c>
      <c r="O311" s="5">
        <v>0</v>
      </c>
      <c r="P311" s="5">
        <v>0</v>
      </c>
      <c r="Q311" s="47">
        <v>0</v>
      </c>
      <c r="R311" s="5">
        <v>36.479621245711002</v>
      </c>
      <c r="S311" s="5">
        <v>5.8206289746740003</v>
      </c>
      <c r="T311" s="5">
        <v>0</v>
      </c>
      <c r="U311" s="5">
        <v>0</v>
      </c>
      <c r="V311" s="47">
        <v>0</v>
      </c>
      <c r="W311" s="5">
        <v>61.580391714539005</v>
      </c>
      <c r="X311" s="5">
        <v>8.7773576615559996</v>
      </c>
      <c r="Y311" s="5">
        <v>0</v>
      </c>
      <c r="Z311" s="5">
        <v>0</v>
      </c>
      <c r="AA311" s="47">
        <v>0</v>
      </c>
    </row>
    <row r="312" spans="1:27">
      <c r="A312" s="1" t="s">
        <v>1266</v>
      </c>
      <c r="B312" s="1" t="s">
        <v>1267</v>
      </c>
      <c r="C312" s="1" t="s">
        <v>1268</v>
      </c>
      <c r="D312" s="1" t="s">
        <v>53</v>
      </c>
      <c r="E312" s="44" t="s">
        <v>1269</v>
      </c>
      <c r="F312" s="55">
        <v>0.4</v>
      </c>
      <c r="G312" s="5">
        <v>3.8732740989259997</v>
      </c>
      <c r="H312" s="5">
        <v>1.2884093632</v>
      </c>
      <c r="I312" s="5">
        <v>2.5848647357259997</v>
      </c>
      <c r="J312" s="5">
        <v>-14.493676632846126</v>
      </c>
      <c r="K312" s="5">
        <v>2.3909998805465498</v>
      </c>
      <c r="L312" s="92">
        <v>0.5</v>
      </c>
      <c r="M312" s="5">
        <v>0</v>
      </c>
      <c r="N312" s="5">
        <v>1.2884093632</v>
      </c>
      <c r="O312" s="5">
        <v>0</v>
      </c>
      <c r="P312" s="5">
        <v>0</v>
      </c>
      <c r="Q312" s="47">
        <v>0</v>
      </c>
      <c r="R312" s="5">
        <v>0</v>
      </c>
      <c r="S312" s="5">
        <v>2.5848647357259997</v>
      </c>
      <c r="T312" s="5">
        <v>0</v>
      </c>
      <c r="U312" s="5">
        <v>0</v>
      </c>
      <c r="V312" s="47">
        <v>0</v>
      </c>
      <c r="W312" s="5">
        <v>0</v>
      </c>
      <c r="X312" s="5">
        <v>3.8732740989259997</v>
      </c>
      <c r="Y312" s="5">
        <v>0</v>
      </c>
      <c r="Z312" s="5">
        <v>0</v>
      </c>
      <c r="AA312" s="47">
        <v>0</v>
      </c>
    </row>
    <row r="313" spans="1:27">
      <c r="A313" s="1" t="s">
        <v>1270</v>
      </c>
      <c r="B313" s="1" t="s">
        <v>1271</v>
      </c>
      <c r="C313" s="1" t="s">
        <v>1272</v>
      </c>
      <c r="D313" s="1" t="s">
        <v>237</v>
      </c>
      <c r="E313" s="44" t="s">
        <v>1273</v>
      </c>
      <c r="F313" s="55">
        <v>0.09</v>
      </c>
      <c r="G313" s="5">
        <v>156.87606218771901</v>
      </c>
      <c r="H313" s="5">
        <v>64.266804040891998</v>
      </c>
      <c r="I313" s="5">
        <v>92.609258146827003</v>
      </c>
      <c r="J313" s="5">
        <v>68.665546612528885</v>
      </c>
      <c r="K313" s="5">
        <v>85.663563785814986</v>
      </c>
      <c r="L313" s="92">
        <v>0</v>
      </c>
      <c r="M313" s="5">
        <v>64.266804040891998</v>
      </c>
      <c r="N313" s="5">
        <v>0</v>
      </c>
      <c r="O313" s="5">
        <v>0</v>
      </c>
      <c r="P313" s="5">
        <v>0</v>
      </c>
      <c r="Q313" s="47">
        <v>0</v>
      </c>
      <c r="R313" s="5">
        <v>92.609258146827003</v>
      </c>
      <c r="S313" s="5">
        <v>0</v>
      </c>
      <c r="T313" s="5">
        <v>0</v>
      </c>
      <c r="U313" s="5">
        <v>0</v>
      </c>
      <c r="V313" s="47">
        <v>0</v>
      </c>
      <c r="W313" s="5">
        <v>156.87606218771901</v>
      </c>
      <c r="X313" s="5">
        <v>0</v>
      </c>
      <c r="Y313" s="5">
        <v>0</v>
      </c>
      <c r="Z313" s="5">
        <v>0</v>
      </c>
      <c r="AA313" s="47">
        <v>0</v>
      </c>
    </row>
    <row r="314" spans="1:27">
      <c r="A314" s="1" t="s">
        <v>1703</v>
      </c>
      <c r="B314" s="1" t="s">
        <v>1704</v>
      </c>
      <c r="C314" s="1" t="s">
        <v>1705</v>
      </c>
      <c r="D314" s="1" t="s">
        <v>79</v>
      </c>
      <c r="E314" s="44" t="s">
        <v>1706</v>
      </c>
      <c r="F314" s="55">
        <v>0.01</v>
      </c>
      <c r="G314" s="5">
        <v>16.845596251810001</v>
      </c>
      <c r="H314" s="5">
        <v>8.0426510731949996</v>
      </c>
      <c r="I314" s="5">
        <v>8.8029451786149995</v>
      </c>
      <c r="J314" s="5">
        <v>5.3043034615535252</v>
      </c>
      <c r="K314" s="5">
        <v>8.1427242902188741</v>
      </c>
      <c r="L314" s="92">
        <v>0</v>
      </c>
      <c r="M314" s="5">
        <v>0</v>
      </c>
      <c r="N314" s="5">
        <v>0</v>
      </c>
      <c r="O314" s="5">
        <v>8.0426510731949996</v>
      </c>
      <c r="P314" s="5">
        <v>0</v>
      </c>
      <c r="Q314" s="47">
        <v>0</v>
      </c>
      <c r="R314" s="5">
        <v>0</v>
      </c>
      <c r="S314" s="5">
        <v>0</v>
      </c>
      <c r="T314" s="5">
        <v>8.8029451786149995</v>
      </c>
      <c r="U314" s="5">
        <v>0</v>
      </c>
      <c r="V314" s="47">
        <v>0</v>
      </c>
      <c r="W314" s="5">
        <v>0</v>
      </c>
      <c r="X314" s="5">
        <v>0</v>
      </c>
      <c r="Y314" s="5">
        <v>16.845596251810001</v>
      </c>
      <c r="Z314" s="5">
        <v>0</v>
      </c>
      <c r="AA314" s="47">
        <v>0</v>
      </c>
    </row>
    <row r="315" spans="1:27">
      <c r="A315" s="1" t="s">
        <v>1277</v>
      </c>
      <c r="B315" s="1" t="s">
        <v>1278</v>
      </c>
      <c r="C315" s="1" t="s">
        <v>1279</v>
      </c>
      <c r="D315" s="1" t="s">
        <v>53</v>
      </c>
      <c r="E315" s="44" t="s">
        <v>1280</v>
      </c>
      <c r="F315" s="55">
        <v>0.4</v>
      </c>
      <c r="G315" s="5">
        <v>3.6462912427590002</v>
      </c>
      <c r="H315" s="5">
        <v>1.2462905062980001</v>
      </c>
      <c r="I315" s="5">
        <v>2.4000007364610001</v>
      </c>
      <c r="J315" s="5">
        <v>-4.7552425798210658</v>
      </c>
      <c r="K315" s="5">
        <v>2.2200006812264252</v>
      </c>
      <c r="L315" s="92">
        <v>0.5</v>
      </c>
      <c r="M315" s="5">
        <v>0</v>
      </c>
      <c r="N315" s="5">
        <v>1.2462905062980001</v>
      </c>
      <c r="O315" s="5">
        <v>0</v>
      </c>
      <c r="P315" s="5">
        <v>0</v>
      </c>
      <c r="Q315" s="47">
        <v>0</v>
      </c>
      <c r="R315" s="5">
        <v>0</v>
      </c>
      <c r="S315" s="5">
        <v>2.4000007364610001</v>
      </c>
      <c r="T315" s="5">
        <v>0</v>
      </c>
      <c r="U315" s="5">
        <v>0</v>
      </c>
      <c r="V315" s="47">
        <v>0</v>
      </c>
      <c r="W315" s="5">
        <v>0</v>
      </c>
      <c r="X315" s="5">
        <v>3.6462912427590002</v>
      </c>
      <c r="Y315" s="5">
        <v>0</v>
      </c>
      <c r="Z315" s="5">
        <v>0</v>
      </c>
      <c r="AA315" s="47">
        <v>0</v>
      </c>
    </row>
    <row r="316" spans="1:27">
      <c r="A316" s="1" t="s">
        <v>1281</v>
      </c>
      <c r="B316" s="1" t="s">
        <v>1282</v>
      </c>
      <c r="C316" s="1" t="s">
        <v>1283</v>
      </c>
      <c r="D316" s="1" t="s">
        <v>53</v>
      </c>
      <c r="E316" s="44" t="s">
        <v>1284</v>
      </c>
      <c r="F316" s="55">
        <v>0.4</v>
      </c>
      <c r="G316" s="5">
        <v>3.5900890565320003</v>
      </c>
      <c r="H316" s="5">
        <v>1.2358359841509998</v>
      </c>
      <c r="I316" s="5">
        <v>2.3542530723810002</v>
      </c>
      <c r="J316" s="5">
        <v>-16.373442513255117</v>
      </c>
      <c r="K316" s="5">
        <v>2.1776840919524254</v>
      </c>
      <c r="L316" s="92">
        <v>0.5</v>
      </c>
      <c r="M316" s="5">
        <v>0</v>
      </c>
      <c r="N316" s="5">
        <v>1.2358359841509998</v>
      </c>
      <c r="O316" s="5">
        <v>0</v>
      </c>
      <c r="P316" s="5">
        <v>0</v>
      </c>
      <c r="Q316" s="47">
        <v>0</v>
      </c>
      <c r="R316" s="5">
        <v>0</v>
      </c>
      <c r="S316" s="5">
        <v>2.3542530723810002</v>
      </c>
      <c r="T316" s="5">
        <v>0</v>
      </c>
      <c r="U316" s="5">
        <v>0</v>
      </c>
      <c r="V316" s="47">
        <v>0</v>
      </c>
      <c r="W316" s="5">
        <v>0</v>
      </c>
      <c r="X316" s="5">
        <v>3.5900890565320003</v>
      </c>
      <c r="Y316" s="5">
        <v>0</v>
      </c>
      <c r="Z316" s="5">
        <v>0</v>
      </c>
      <c r="AA316" s="47">
        <v>0</v>
      </c>
    </row>
    <row r="317" spans="1:27">
      <c r="A317" s="1" t="s">
        <v>1285</v>
      </c>
      <c r="B317" s="1" t="s">
        <v>1286</v>
      </c>
      <c r="C317" s="1" t="s">
        <v>1287</v>
      </c>
      <c r="D317" s="1" t="s">
        <v>103</v>
      </c>
      <c r="E317" s="44" t="s">
        <v>1288</v>
      </c>
      <c r="F317" s="55">
        <v>0.49</v>
      </c>
      <c r="G317" s="5">
        <v>72.141057959440005</v>
      </c>
      <c r="H317" s="5">
        <v>28.289482959900997</v>
      </c>
      <c r="I317" s="5">
        <v>43.851574999539004</v>
      </c>
      <c r="J317" s="5">
        <v>-1.710746639468075</v>
      </c>
      <c r="K317" s="5">
        <v>40.562706874573578</v>
      </c>
      <c r="L317" s="92">
        <v>3.7546999999999997E-2</v>
      </c>
      <c r="M317" s="5">
        <v>25.202493113027</v>
      </c>
      <c r="N317" s="5">
        <v>3.0869898468740002</v>
      </c>
      <c r="O317" s="5">
        <v>0</v>
      </c>
      <c r="P317" s="5">
        <v>0</v>
      </c>
      <c r="Q317" s="47">
        <v>0</v>
      </c>
      <c r="R317" s="5">
        <v>37.036269746582001</v>
      </c>
      <c r="S317" s="5">
        <v>6.8153052529570006</v>
      </c>
      <c r="T317" s="5">
        <v>0</v>
      </c>
      <c r="U317" s="5">
        <v>0</v>
      </c>
      <c r="V317" s="47">
        <v>0</v>
      </c>
      <c r="W317" s="5">
        <v>62.238762859608997</v>
      </c>
      <c r="X317" s="5">
        <v>9.9022950998310009</v>
      </c>
      <c r="Y317" s="5">
        <v>0</v>
      </c>
      <c r="Z317" s="5">
        <v>0</v>
      </c>
      <c r="AA317" s="47">
        <v>0</v>
      </c>
    </row>
    <row r="318" spans="1:27">
      <c r="A318" s="1" t="s">
        <v>1289</v>
      </c>
      <c r="B318" s="1" t="s">
        <v>1290</v>
      </c>
      <c r="C318" s="1" t="s">
        <v>1291</v>
      </c>
      <c r="D318" s="1" t="s">
        <v>124</v>
      </c>
      <c r="E318" s="44" t="s">
        <v>1292</v>
      </c>
      <c r="F318" s="55">
        <v>0.49</v>
      </c>
      <c r="G318" s="5">
        <v>58.265333041222995</v>
      </c>
      <c r="H318" s="5">
        <v>21.959902066307002</v>
      </c>
      <c r="I318" s="5">
        <v>36.305430974915993</v>
      </c>
      <c r="J318" s="5">
        <v>-2.5165202513960669</v>
      </c>
      <c r="K318" s="5">
        <v>33.582523651797295</v>
      </c>
      <c r="L318" s="92">
        <v>6.4822000000000005E-2</v>
      </c>
      <c r="M318" s="5">
        <v>19.283638445110999</v>
      </c>
      <c r="N318" s="5">
        <v>2.676263621196</v>
      </c>
      <c r="O318" s="5">
        <v>0</v>
      </c>
      <c r="P318" s="5">
        <v>0</v>
      </c>
      <c r="Q318" s="47">
        <v>0</v>
      </c>
      <c r="R318" s="5">
        <v>30.457027558949999</v>
      </c>
      <c r="S318" s="5">
        <v>5.8484034159660006</v>
      </c>
      <c r="T318" s="5">
        <v>0</v>
      </c>
      <c r="U318" s="5">
        <v>0</v>
      </c>
      <c r="V318" s="47">
        <v>0</v>
      </c>
      <c r="W318" s="5">
        <v>49.740666004060998</v>
      </c>
      <c r="X318" s="5">
        <v>8.5246670371620006</v>
      </c>
      <c r="Y318" s="5">
        <v>0</v>
      </c>
      <c r="Z318" s="5">
        <v>0</v>
      </c>
      <c r="AA318" s="47">
        <v>0</v>
      </c>
    </row>
    <row r="319" spans="1:27">
      <c r="A319" s="1" t="s">
        <v>1293</v>
      </c>
      <c r="B319" s="1" t="s">
        <v>1294</v>
      </c>
      <c r="C319" s="1" t="s">
        <v>1295</v>
      </c>
      <c r="D319" s="1" t="s">
        <v>124</v>
      </c>
      <c r="E319" s="44" t="s">
        <v>1296</v>
      </c>
      <c r="F319" s="55">
        <v>0.49</v>
      </c>
      <c r="G319" s="5">
        <v>115.23234259917001</v>
      </c>
      <c r="H319" s="5">
        <v>48.544935325114004</v>
      </c>
      <c r="I319" s="5">
        <v>66.687407274056</v>
      </c>
      <c r="J319" s="5">
        <v>25.614183265371064</v>
      </c>
      <c r="K319" s="5">
        <v>61.685851728501802</v>
      </c>
      <c r="L319" s="92">
        <v>0</v>
      </c>
      <c r="M319" s="5">
        <v>43.459750363250002</v>
      </c>
      <c r="N319" s="5">
        <v>5.0851849618639999</v>
      </c>
      <c r="O319" s="5">
        <v>0</v>
      </c>
      <c r="P319" s="5">
        <v>0</v>
      </c>
      <c r="Q319" s="47">
        <v>0</v>
      </c>
      <c r="R319" s="5">
        <v>57.717828332181</v>
      </c>
      <c r="S319" s="5">
        <v>8.9695789418749996</v>
      </c>
      <c r="T319" s="5">
        <v>0</v>
      </c>
      <c r="U319" s="5">
        <v>0</v>
      </c>
      <c r="V319" s="47">
        <v>0</v>
      </c>
      <c r="W319" s="5">
        <v>101.17757869543101</v>
      </c>
      <c r="X319" s="5">
        <v>14.054763903739</v>
      </c>
      <c r="Y319" s="5">
        <v>0</v>
      </c>
      <c r="Z319" s="5">
        <v>0</v>
      </c>
      <c r="AA319" s="47">
        <v>0</v>
      </c>
    </row>
    <row r="320" spans="1:27">
      <c r="A320" s="1" t="s">
        <v>1297</v>
      </c>
      <c r="B320" s="1" t="s">
        <v>1298</v>
      </c>
      <c r="C320" s="1" t="s">
        <v>1299</v>
      </c>
      <c r="D320" s="1" t="s">
        <v>53</v>
      </c>
      <c r="E320" s="44" t="s">
        <v>1300</v>
      </c>
      <c r="F320" s="55">
        <v>0.4</v>
      </c>
      <c r="G320" s="5">
        <v>3.3782125454330005</v>
      </c>
      <c r="H320" s="5">
        <v>1.1173336217000001</v>
      </c>
      <c r="I320" s="5">
        <v>2.2608789237330003</v>
      </c>
      <c r="J320" s="5">
        <v>-18.748105586107794</v>
      </c>
      <c r="K320" s="5">
        <v>2.0913130044530255</v>
      </c>
      <c r="L320" s="92">
        <v>0.5</v>
      </c>
      <c r="M320" s="5">
        <v>0</v>
      </c>
      <c r="N320" s="5">
        <v>1.1173336217000001</v>
      </c>
      <c r="O320" s="5">
        <v>0</v>
      </c>
      <c r="P320" s="5">
        <v>0</v>
      </c>
      <c r="Q320" s="47">
        <v>0</v>
      </c>
      <c r="R320" s="5">
        <v>0</v>
      </c>
      <c r="S320" s="5">
        <v>2.2608789237330003</v>
      </c>
      <c r="T320" s="5">
        <v>0</v>
      </c>
      <c r="U320" s="5">
        <v>0</v>
      </c>
      <c r="V320" s="47">
        <v>0</v>
      </c>
      <c r="W320" s="5">
        <v>0</v>
      </c>
      <c r="X320" s="5">
        <v>3.3782125454330005</v>
      </c>
      <c r="Y320" s="5">
        <v>0</v>
      </c>
      <c r="Z320" s="5">
        <v>0</v>
      </c>
      <c r="AA320" s="47">
        <v>0</v>
      </c>
    </row>
    <row r="321" spans="1:27">
      <c r="A321" s="1" t="s">
        <v>1301</v>
      </c>
      <c r="B321" s="1" t="s">
        <v>1302</v>
      </c>
      <c r="C321" s="1" t="s">
        <v>1303</v>
      </c>
      <c r="D321" s="1" t="s">
        <v>53</v>
      </c>
      <c r="E321" s="44" t="s">
        <v>1304</v>
      </c>
      <c r="F321" s="55">
        <v>0.4</v>
      </c>
      <c r="G321" s="5">
        <v>3.3139378571910001</v>
      </c>
      <c r="H321" s="5">
        <v>1.0532850199670001</v>
      </c>
      <c r="I321" s="5">
        <v>2.2606528372240002</v>
      </c>
      <c r="J321" s="5">
        <v>-7.7015858863642421</v>
      </c>
      <c r="K321" s="5">
        <v>2.0911038744322004</v>
      </c>
      <c r="L321" s="92">
        <v>0.5</v>
      </c>
      <c r="M321" s="5">
        <v>0</v>
      </c>
      <c r="N321" s="5">
        <v>1.0532850199670001</v>
      </c>
      <c r="O321" s="5">
        <v>0</v>
      </c>
      <c r="P321" s="5">
        <v>0</v>
      </c>
      <c r="Q321" s="47">
        <v>0</v>
      </c>
      <c r="R321" s="5">
        <v>0</v>
      </c>
      <c r="S321" s="5">
        <v>2.2606528372240002</v>
      </c>
      <c r="T321" s="5">
        <v>0</v>
      </c>
      <c r="U321" s="5">
        <v>0</v>
      </c>
      <c r="V321" s="47">
        <v>0</v>
      </c>
      <c r="W321" s="5">
        <v>0</v>
      </c>
      <c r="X321" s="5">
        <v>3.3139378571910001</v>
      </c>
      <c r="Y321" s="5">
        <v>0</v>
      </c>
      <c r="Z321" s="5">
        <v>0</v>
      </c>
      <c r="AA321" s="47">
        <v>0</v>
      </c>
    </row>
    <row r="322" spans="1:27">
      <c r="A322" s="1" t="s">
        <v>1305</v>
      </c>
      <c r="B322" s="1" t="s">
        <v>1306</v>
      </c>
      <c r="C322" s="1" t="s">
        <v>1307</v>
      </c>
      <c r="D322" s="1" t="s">
        <v>391</v>
      </c>
      <c r="E322" s="44" t="s">
        <v>1308</v>
      </c>
      <c r="F322" s="55">
        <v>0.1</v>
      </c>
      <c r="G322" s="5">
        <v>162.22399896265802</v>
      </c>
      <c r="H322" s="5">
        <v>68.230297971726003</v>
      </c>
      <c r="I322" s="5">
        <v>93.993700990931998</v>
      </c>
      <c r="J322" s="5">
        <v>69.56074500587016</v>
      </c>
      <c r="K322" s="5">
        <v>86.944173416612102</v>
      </c>
      <c r="L322" s="92">
        <v>0</v>
      </c>
      <c r="M322" s="5">
        <v>63.510640075955003</v>
      </c>
      <c r="N322" s="5">
        <v>0</v>
      </c>
      <c r="O322" s="5">
        <v>4.7196578957709994</v>
      </c>
      <c r="P322" s="5">
        <v>0</v>
      </c>
      <c r="Q322" s="47">
        <v>0</v>
      </c>
      <c r="R322" s="5">
        <v>88.993871291163003</v>
      </c>
      <c r="S322" s="5">
        <v>0</v>
      </c>
      <c r="T322" s="5">
        <v>4.9998296997689993</v>
      </c>
      <c r="U322" s="5">
        <v>0</v>
      </c>
      <c r="V322" s="47">
        <v>0</v>
      </c>
      <c r="W322" s="5">
        <v>152.504511367118</v>
      </c>
      <c r="X322" s="5">
        <v>0</v>
      </c>
      <c r="Y322" s="5">
        <v>9.7194875955399986</v>
      </c>
      <c r="Z322" s="5">
        <v>0</v>
      </c>
      <c r="AA322" s="47">
        <v>0</v>
      </c>
    </row>
    <row r="323" spans="1:27">
      <c r="A323" s="1" t="s">
        <v>1707</v>
      </c>
      <c r="B323" s="1" t="s">
        <v>1708</v>
      </c>
      <c r="C323" s="1" t="s">
        <v>494</v>
      </c>
      <c r="D323" s="1" t="s">
        <v>53</v>
      </c>
      <c r="E323" s="44" t="s">
        <v>1709</v>
      </c>
      <c r="F323" s="55">
        <v>0.4</v>
      </c>
      <c r="G323" s="5">
        <v>3.9406330949379997</v>
      </c>
      <c r="H323" s="5">
        <v>1.304078142464</v>
      </c>
      <c r="I323" s="5">
        <v>2.636554952474</v>
      </c>
      <c r="J323" s="5">
        <v>-17.116332418708598</v>
      </c>
      <c r="K323" s="5">
        <v>2.4388133310384501</v>
      </c>
      <c r="L323" s="92">
        <v>0.5</v>
      </c>
      <c r="M323" s="5">
        <v>0</v>
      </c>
      <c r="N323" s="5">
        <v>1.304078142464</v>
      </c>
      <c r="O323" s="5">
        <v>0</v>
      </c>
      <c r="P323" s="5">
        <v>0</v>
      </c>
      <c r="Q323" s="47">
        <v>0</v>
      </c>
      <c r="R323" s="5">
        <v>0</v>
      </c>
      <c r="S323" s="5">
        <v>2.636554952474</v>
      </c>
      <c r="T323" s="5">
        <v>0</v>
      </c>
      <c r="U323" s="5">
        <v>0</v>
      </c>
      <c r="V323" s="47">
        <v>0</v>
      </c>
      <c r="W323" s="5">
        <v>0</v>
      </c>
      <c r="X323" s="5">
        <v>3.9406330949379997</v>
      </c>
      <c r="Y323" s="5">
        <v>0</v>
      </c>
      <c r="Z323" s="5">
        <v>0</v>
      </c>
      <c r="AA323" s="47">
        <v>0</v>
      </c>
    </row>
    <row r="324" spans="1:27">
      <c r="A324" s="1" t="s">
        <v>1309</v>
      </c>
      <c r="B324" s="1" t="s">
        <v>1310</v>
      </c>
      <c r="C324" s="1" t="s">
        <v>1311</v>
      </c>
      <c r="D324" s="1" t="s">
        <v>103</v>
      </c>
      <c r="E324" s="44" t="s">
        <v>1312</v>
      </c>
      <c r="F324" s="55">
        <v>0.49</v>
      </c>
      <c r="G324" s="5">
        <v>135.81720705518998</v>
      </c>
      <c r="H324" s="5">
        <v>57.230930348793997</v>
      </c>
      <c r="I324" s="5">
        <v>78.586276706395992</v>
      </c>
      <c r="J324" s="5">
        <v>36.247201159952013</v>
      </c>
      <c r="K324" s="5">
        <v>72.692305953416295</v>
      </c>
      <c r="L324" s="92">
        <v>0</v>
      </c>
      <c r="M324" s="5">
        <v>51.281649407095998</v>
      </c>
      <c r="N324" s="5">
        <v>5.9492809416979995</v>
      </c>
      <c r="O324" s="5">
        <v>0</v>
      </c>
      <c r="P324" s="5">
        <v>0</v>
      </c>
      <c r="Q324" s="47">
        <v>0</v>
      </c>
      <c r="R324" s="5">
        <v>67.869046014405001</v>
      </c>
      <c r="S324" s="5">
        <v>10.717230691991</v>
      </c>
      <c r="T324" s="5">
        <v>0</v>
      </c>
      <c r="U324" s="5">
        <v>0</v>
      </c>
      <c r="V324" s="47">
        <v>0</v>
      </c>
      <c r="W324" s="5">
        <v>119.150695421501</v>
      </c>
      <c r="X324" s="5">
        <v>16.666511633688998</v>
      </c>
      <c r="Y324" s="5">
        <v>0</v>
      </c>
      <c r="Z324" s="5">
        <v>0</v>
      </c>
      <c r="AA324" s="47">
        <v>0</v>
      </c>
    </row>
    <row r="325" spans="1:27">
      <c r="A325" s="1" t="s">
        <v>1313</v>
      </c>
      <c r="B325" s="1" t="s">
        <v>1314</v>
      </c>
      <c r="C325" s="1" t="s">
        <v>1315</v>
      </c>
      <c r="D325" s="1" t="s">
        <v>391</v>
      </c>
      <c r="E325" s="44" t="s">
        <v>1316</v>
      </c>
      <c r="F325" s="55">
        <v>0.1</v>
      </c>
      <c r="G325" s="5">
        <v>172.43563348264598</v>
      </c>
      <c r="H325" s="5">
        <v>67.078248193986994</v>
      </c>
      <c r="I325" s="5">
        <v>105.357385288659</v>
      </c>
      <c r="J325" s="5">
        <v>59.406005118433058</v>
      </c>
      <c r="K325" s="5">
        <v>97.455581392009577</v>
      </c>
      <c r="L325" s="92">
        <v>0</v>
      </c>
      <c r="M325" s="5">
        <v>59.991179179863998</v>
      </c>
      <c r="N325" s="5">
        <v>0</v>
      </c>
      <c r="O325" s="5">
        <v>7.0870690141230002</v>
      </c>
      <c r="P325" s="5">
        <v>0</v>
      </c>
      <c r="Q325" s="47">
        <v>0</v>
      </c>
      <c r="R325" s="5">
        <v>94.675112409750994</v>
      </c>
      <c r="S325" s="5">
        <v>0</v>
      </c>
      <c r="T325" s="5">
        <v>10.682272878908002</v>
      </c>
      <c r="U325" s="5">
        <v>0</v>
      </c>
      <c r="V325" s="47">
        <v>0</v>
      </c>
      <c r="W325" s="5">
        <v>154.66629158961499</v>
      </c>
      <c r="X325" s="5">
        <v>0</v>
      </c>
      <c r="Y325" s="5">
        <v>17.769341893031001</v>
      </c>
      <c r="Z325" s="5">
        <v>0</v>
      </c>
      <c r="AA325" s="47">
        <v>0</v>
      </c>
    </row>
    <row r="326" spans="1:27">
      <c r="A326" s="1" t="s">
        <v>1317</v>
      </c>
      <c r="B326" s="1" t="s">
        <v>1318</v>
      </c>
      <c r="C326" s="1" t="s">
        <v>1319</v>
      </c>
      <c r="D326" s="1" t="s">
        <v>53</v>
      </c>
      <c r="E326" s="44" t="s">
        <v>1320</v>
      </c>
      <c r="F326" s="55">
        <v>0.4</v>
      </c>
      <c r="G326" s="5">
        <v>1.7921755070059997</v>
      </c>
      <c r="H326" s="5">
        <v>0.35681650655899999</v>
      </c>
      <c r="I326" s="5">
        <v>1.4353590004469998</v>
      </c>
      <c r="J326" s="5">
        <v>-12.288945518532008</v>
      </c>
      <c r="K326" s="5">
        <v>1.327707075413475</v>
      </c>
      <c r="L326" s="92">
        <v>0.5</v>
      </c>
      <c r="M326" s="5">
        <v>0</v>
      </c>
      <c r="N326" s="5">
        <v>0.35681650655899999</v>
      </c>
      <c r="O326" s="5">
        <v>0</v>
      </c>
      <c r="P326" s="5">
        <v>0</v>
      </c>
      <c r="Q326" s="47">
        <v>0</v>
      </c>
      <c r="R326" s="5">
        <v>0</v>
      </c>
      <c r="S326" s="5">
        <v>1.4353590004469998</v>
      </c>
      <c r="T326" s="5">
        <v>0</v>
      </c>
      <c r="U326" s="5">
        <v>0</v>
      </c>
      <c r="V326" s="47">
        <v>0</v>
      </c>
      <c r="W326" s="5">
        <v>0</v>
      </c>
      <c r="X326" s="5">
        <v>1.7921755070059997</v>
      </c>
      <c r="Y326" s="5">
        <v>0</v>
      </c>
      <c r="Z326" s="5">
        <v>0</v>
      </c>
      <c r="AA326" s="47">
        <v>0</v>
      </c>
    </row>
    <row r="327" spans="1:27">
      <c r="A327" s="1" t="s">
        <v>1321</v>
      </c>
      <c r="B327" s="1" t="s">
        <v>1322</v>
      </c>
      <c r="C327" s="1" t="s">
        <v>1323</v>
      </c>
      <c r="D327" s="1" t="s">
        <v>93</v>
      </c>
      <c r="E327" s="44" t="s">
        <v>1324</v>
      </c>
      <c r="F327" s="55">
        <v>0.3</v>
      </c>
      <c r="G327" s="5">
        <v>58.079235884078003</v>
      </c>
      <c r="H327" s="5">
        <v>24.750720197903</v>
      </c>
      <c r="I327" s="5">
        <v>33.328515686175002</v>
      </c>
      <c r="J327" s="5">
        <v>17.621568670421102</v>
      </c>
      <c r="K327" s="5">
        <v>30.828877009711878</v>
      </c>
      <c r="L327" s="92">
        <v>0</v>
      </c>
      <c r="M327" s="5">
        <v>21.817345662836001</v>
      </c>
      <c r="N327" s="5">
        <v>2.9333745350669997</v>
      </c>
      <c r="O327" s="5">
        <v>0</v>
      </c>
      <c r="P327" s="5">
        <v>0</v>
      </c>
      <c r="Q327" s="47">
        <v>0</v>
      </c>
      <c r="R327" s="5">
        <v>26.708955155485999</v>
      </c>
      <c r="S327" s="5">
        <v>6.6195605306890002</v>
      </c>
      <c r="T327" s="5">
        <v>0</v>
      </c>
      <c r="U327" s="5">
        <v>0</v>
      </c>
      <c r="V327" s="47">
        <v>0</v>
      </c>
      <c r="W327" s="5">
        <v>48.526300818321999</v>
      </c>
      <c r="X327" s="5">
        <v>9.5529350657559995</v>
      </c>
      <c r="Y327" s="5">
        <v>0</v>
      </c>
      <c r="Z327" s="5">
        <v>0</v>
      </c>
      <c r="AA327" s="47">
        <v>0</v>
      </c>
    </row>
    <row r="328" spans="1:27">
      <c r="A328" s="1" t="s">
        <v>1325</v>
      </c>
      <c r="B328" s="1" t="s">
        <v>1326</v>
      </c>
      <c r="C328" s="1" t="s">
        <v>1327</v>
      </c>
      <c r="D328" s="1" t="s">
        <v>53</v>
      </c>
      <c r="E328" s="44" t="s">
        <v>1328</v>
      </c>
      <c r="F328" s="55">
        <v>0.4</v>
      </c>
      <c r="G328" s="5">
        <v>6.0123709303530006</v>
      </c>
      <c r="H328" s="5">
        <v>2.085950642861</v>
      </c>
      <c r="I328" s="5">
        <v>3.9264202874920002</v>
      </c>
      <c r="J328" s="5">
        <v>-11.614534458068208</v>
      </c>
      <c r="K328" s="5">
        <v>3.6319387659301006</v>
      </c>
      <c r="L328" s="92">
        <v>0.5</v>
      </c>
      <c r="M328" s="5">
        <v>0</v>
      </c>
      <c r="N328" s="5">
        <v>2.085950642861</v>
      </c>
      <c r="O328" s="5">
        <v>0</v>
      </c>
      <c r="P328" s="5">
        <v>0</v>
      </c>
      <c r="Q328" s="47">
        <v>0</v>
      </c>
      <c r="R328" s="5">
        <v>0</v>
      </c>
      <c r="S328" s="5">
        <v>3.9264202874920002</v>
      </c>
      <c r="T328" s="5">
        <v>0</v>
      </c>
      <c r="U328" s="5">
        <v>0</v>
      </c>
      <c r="V328" s="47">
        <v>0</v>
      </c>
      <c r="W328" s="5">
        <v>0</v>
      </c>
      <c r="X328" s="5">
        <v>6.0123709303530006</v>
      </c>
      <c r="Y328" s="5">
        <v>0</v>
      </c>
      <c r="Z328" s="5">
        <v>0</v>
      </c>
      <c r="AA328" s="47">
        <v>0</v>
      </c>
    </row>
    <row r="329" spans="1:27">
      <c r="A329" s="1" t="s">
        <v>1329</v>
      </c>
      <c r="B329" s="1" t="s">
        <v>1330</v>
      </c>
      <c r="C329" s="1" t="s">
        <v>1331</v>
      </c>
      <c r="D329" s="1" t="s">
        <v>124</v>
      </c>
      <c r="E329" s="44" t="s">
        <v>1332</v>
      </c>
      <c r="F329" s="55">
        <v>0.49</v>
      </c>
      <c r="G329" s="5">
        <v>50.374789124952002</v>
      </c>
      <c r="H329" s="5">
        <v>20.823024517092001</v>
      </c>
      <c r="I329" s="5">
        <v>29.551764607859997</v>
      </c>
      <c r="J329" s="5">
        <v>-22.226958309177782</v>
      </c>
      <c r="K329" s="5">
        <v>27.3353822622705</v>
      </c>
      <c r="L329" s="92">
        <v>0.42926799999999998</v>
      </c>
      <c r="M329" s="5">
        <v>17.948561385579001</v>
      </c>
      <c r="N329" s="5">
        <v>2.874463131513</v>
      </c>
      <c r="O329" s="5">
        <v>0</v>
      </c>
      <c r="P329" s="5">
        <v>0</v>
      </c>
      <c r="Q329" s="47">
        <v>0</v>
      </c>
      <c r="R329" s="5">
        <v>23.519436252473</v>
      </c>
      <c r="S329" s="5">
        <v>6.0323283553870004</v>
      </c>
      <c r="T329" s="5">
        <v>0</v>
      </c>
      <c r="U329" s="5">
        <v>0</v>
      </c>
      <c r="V329" s="47">
        <v>0</v>
      </c>
      <c r="W329" s="5">
        <v>41.467997638051997</v>
      </c>
      <c r="X329" s="5">
        <v>8.9067914869000013</v>
      </c>
      <c r="Y329" s="5">
        <v>0</v>
      </c>
      <c r="Z329" s="5">
        <v>0</v>
      </c>
      <c r="AA329" s="47">
        <v>0</v>
      </c>
    </row>
    <row r="330" spans="1:27">
      <c r="A330" s="1" t="s">
        <v>1333</v>
      </c>
      <c r="B330" s="1" t="s">
        <v>1334</v>
      </c>
      <c r="C330" s="1" t="s">
        <v>1335</v>
      </c>
      <c r="D330" s="1" t="s">
        <v>103</v>
      </c>
      <c r="E330" s="44" t="s">
        <v>1336</v>
      </c>
      <c r="F330" s="55">
        <v>0.49</v>
      </c>
      <c r="G330" s="5">
        <v>86.016048957608007</v>
      </c>
      <c r="H330" s="5">
        <v>34.492916026683005</v>
      </c>
      <c r="I330" s="5">
        <v>51.523132930925001</v>
      </c>
      <c r="J330" s="5">
        <v>24.042532105656445</v>
      </c>
      <c r="K330" s="5">
        <v>47.65889796110563</v>
      </c>
      <c r="L330" s="92">
        <v>0</v>
      </c>
      <c r="M330" s="5">
        <v>30.675186393596999</v>
      </c>
      <c r="N330" s="5">
        <v>3.817729633086</v>
      </c>
      <c r="O330" s="5">
        <v>0</v>
      </c>
      <c r="P330" s="5">
        <v>0</v>
      </c>
      <c r="Q330" s="47">
        <v>0</v>
      </c>
      <c r="R330" s="5">
        <v>44.000717531212004</v>
      </c>
      <c r="S330" s="5">
        <v>7.5224153997130001</v>
      </c>
      <c r="T330" s="5">
        <v>0</v>
      </c>
      <c r="U330" s="5">
        <v>0</v>
      </c>
      <c r="V330" s="47">
        <v>0</v>
      </c>
      <c r="W330" s="5">
        <v>74.675903924809006</v>
      </c>
      <c r="X330" s="5">
        <v>11.340145032799001</v>
      </c>
      <c r="Y330" s="5">
        <v>0</v>
      </c>
      <c r="Z330" s="5">
        <v>0</v>
      </c>
      <c r="AA330" s="47">
        <v>0</v>
      </c>
    </row>
    <row r="331" spans="1:27">
      <c r="A331" s="1" t="s">
        <v>1337</v>
      </c>
      <c r="B331" s="1" t="s">
        <v>1338</v>
      </c>
      <c r="C331" s="1" t="s">
        <v>1339</v>
      </c>
      <c r="D331" s="1" t="s">
        <v>53</v>
      </c>
      <c r="E331" s="44" t="s">
        <v>1340</v>
      </c>
      <c r="F331" s="55">
        <v>0.4</v>
      </c>
      <c r="G331" s="5">
        <v>3.3497651586780002</v>
      </c>
      <c r="H331" s="5">
        <v>1.2096032946099999</v>
      </c>
      <c r="I331" s="5">
        <v>2.1401618640680002</v>
      </c>
      <c r="J331" s="5">
        <v>-10.639952173819834</v>
      </c>
      <c r="K331" s="5">
        <v>1.9796497242629003</v>
      </c>
      <c r="L331" s="92">
        <v>0.5</v>
      </c>
      <c r="M331" s="5">
        <v>0</v>
      </c>
      <c r="N331" s="5">
        <v>1.2096032946099999</v>
      </c>
      <c r="O331" s="5">
        <v>0</v>
      </c>
      <c r="P331" s="5">
        <v>0</v>
      </c>
      <c r="Q331" s="47">
        <v>0</v>
      </c>
      <c r="R331" s="5">
        <v>0</v>
      </c>
      <c r="S331" s="5">
        <v>2.1401618640680002</v>
      </c>
      <c r="T331" s="5">
        <v>0</v>
      </c>
      <c r="U331" s="5">
        <v>0</v>
      </c>
      <c r="V331" s="47">
        <v>0</v>
      </c>
      <c r="W331" s="5">
        <v>0</v>
      </c>
      <c r="X331" s="5">
        <v>3.3497651586780002</v>
      </c>
      <c r="Y331" s="5">
        <v>0</v>
      </c>
      <c r="Z331" s="5">
        <v>0</v>
      </c>
      <c r="AA331" s="47">
        <v>0</v>
      </c>
    </row>
    <row r="332" spans="1:27">
      <c r="A332" s="1" t="s">
        <v>1341</v>
      </c>
      <c r="B332" s="1" t="s">
        <v>1342</v>
      </c>
      <c r="C332" s="1" t="s">
        <v>1343</v>
      </c>
      <c r="D332" s="1" t="s">
        <v>53</v>
      </c>
      <c r="E332" s="44" t="s">
        <v>1344</v>
      </c>
      <c r="F332" s="55">
        <v>0.4</v>
      </c>
      <c r="G332" s="5">
        <v>1.8641555601419999</v>
      </c>
      <c r="H332" s="5">
        <v>0.52875613493899998</v>
      </c>
      <c r="I332" s="5">
        <v>1.3353994252029999</v>
      </c>
      <c r="J332" s="5">
        <v>-7.1012001093979</v>
      </c>
      <c r="K332" s="5">
        <v>1.235244468312775</v>
      </c>
      <c r="L332" s="92">
        <v>0.5</v>
      </c>
      <c r="M332" s="5">
        <v>0</v>
      </c>
      <c r="N332" s="5">
        <v>0.52875613493899998</v>
      </c>
      <c r="O332" s="5">
        <v>0</v>
      </c>
      <c r="P332" s="5">
        <v>0</v>
      </c>
      <c r="Q332" s="47">
        <v>0</v>
      </c>
      <c r="R332" s="5">
        <v>0</v>
      </c>
      <c r="S332" s="5">
        <v>1.3353994252029999</v>
      </c>
      <c r="T332" s="5">
        <v>0</v>
      </c>
      <c r="U332" s="5">
        <v>0</v>
      </c>
      <c r="V332" s="47">
        <v>0</v>
      </c>
      <c r="W332" s="5">
        <v>0</v>
      </c>
      <c r="X332" s="5">
        <v>1.8641555601419999</v>
      </c>
      <c r="Y332" s="5">
        <v>0</v>
      </c>
      <c r="Z332" s="5">
        <v>0</v>
      </c>
      <c r="AA332" s="47">
        <v>0</v>
      </c>
    </row>
    <row r="333" spans="1:27">
      <c r="A333" s="1" t="s">
        <v>1710</v>
      </c>
      <c r="B333" s="1" t="s">
        <v>1711</v>
      </c>
      <c r="C333" s="1" t="s">
        <v>1177</v>
      </c>
      <c r="D333" s="1" t="s">
        <v>53</v>
      </c>
      <c r="E333" s="44" t="s">
        <v>1712</v>
      </c>
      <c r="F333" s="55">
        <v>0.4</v>
      </c>
      <c r="G333" s="5">
        <v>3.7135712097130003</v>
      </c>
      <c r="H333" s="5">
        <v>1.2351367103399999</v>
      </c>
      <c r="I333" s="5">
        <v>2.4784344993730003</v>
      </c>
      <c r="J333" s="5">
        <v>-13.843420664090415</v>
      </c>
      <c r="K333" s="5">
        <v>2.2925519119200253</v>
      </c>
      <c r="L333" s="92">
        <v>0.5</v>
      </c>
      <c r="M333" s="5">
        <v>0</v>
      </c>
      <c r="N333" s="5">
        <v>1.2351367103399999</v>
      </c>
      <c r="O333" s="5">
        <v>0</v>
      </c>
      <c r="P333" s="5">
        <v>0</v>
      </c>
      <c r="Q333" s="47">
        <v>0</v>
      </c>
      <c r="R333" s="5">
        <v>0</v>
      </c>
      <c r="S333" s="5">
        <v>2.4784344993730003</v>
      </c>
      <c r="T333" s="5">
        <v>0</v>
      </c>
      <c r="U333" s="5">
        <v>0</v>
      </c>
      <c r="V333" s="47">
        <v>0</v>
      </c>
      <c r="W333" s="5">
        <v>0</v>
      </c>
      <c r="X333" s="5">
        <v>3.7135712097130003</v>
      </c>
      <c r="Y333" s="5">
        <v>0</v>
      </c>
      <c r="Z333" s="5">
        <v>0</v>
      </c>
      <c r="AA333" s="47">
        <v>0</v>
      </c>
    </row>
    <row r="334" spans="1:27">
      <c r="A334" s="1" t="s">
        <v>1345</v>
      </c>
      <c r="B334" s="1" t="s">
        <v>1346</v>
      </c>
      <c r="C334" s="1" t="s">
        <v>1347</v>
      </c>
      <c r="D334" s="1" t="s">
        <v>53</v>
      </c>
      <c r="E334" s="44" t="s">
        <v>1348</v>
      </c>
      <c r="F334" s="55">
        <v>0.4</v>
      </c>
      <c r="G334" s="5">
        <v>4.7073502302910004</v>
      </c>
      <c r="H334" s="5">
        <v>1.6014057353840001</v>
      </c>
      <c r="I334" s="5">
        <v>3.1059444949070003</v>
      </c>
      <c r="J334" s="5">
        <v>-9.4387764520198409</v>
      </c>
      <c r="K334" s="5">
        <v>2.8729986577889752</v>
      </c>
      <c r="L334" s="92">
        <v>0.5</v>
      </c>
      <c r="M334" s="5">
        <v>0</v>
      </c>
      <c r="N334" s="5">
        <v>1.6014057353840001</v>
      </c>
      <c r="O334" s="5">
        <v>0</v>
      </c>
      <c r="P334" s="5">
        <v>0</v>
      </c>
      <c r="Q334" s="47">
        <v>0</v>
      </c>
      <c r="R334" s="5">
        <v>0</v>
      </c>
      <c r="S334" s="5">
        <v>3.1059444949070003</v>
      </c>
      <c r="T334" s="5">
        <v>0</v>
      </c>
      <c r="U334" s="5">
        <v>0</v>
      </c>
      <c r="V334" s="47">
        <v>0</v>
      </c>
      <c r="W334" s="5">
        <v>0</v>
      </c>
      <c r="X334" s="5">
        <v>4.7073502302910004</v>
      </c>
      <c r="Y334" s="5">
        <v>0</v>
      </c>
      <c r="Z334" s="5">
        <v>0</v>
      </c>
      <c r="AA334" s="47">
        <v>0</v>
      </c>
    </row>
    <row r="335" spans="1:27">
      <c r="A335" s="1" t="s">
        <v>1349</v>
      </c>
      <c r="B335" s="1" t="s">
        <v>1350</v>
      </c>
      <c r="C335" s="1" t="s">
        <v>1351</v>
      </c>
      <c r="D335" s="1" t="s">
        <v>124</v>
      </c>
      <c r="E335" s="44" t="s">
        <v>1352</v>
      </c>
      <c r="F335" s="55">
        <v>0.49</v>
      </c>
      <c r="G335" s="5">
        <v>60.354115282561011</v>
      </c>
      <c r="H335" s="5">
        <v>24.899499394611002</v>
      </c>
      <c r="I335" s="5">
        <v>35.454615887950006</v>
      </c>
      <c r="J335" s="5">
        <v>2.1337445112954665</v>
      </c>
      <c r="K335" s="5">
        <v>32.795519696353757</v>
      </c>
      <c r="L335" s="92">
        <v>0</v>
      </c>
      <c r="M335" s="5">
        <v>22.512525131818002</v>
      </c>
      <c r="N335" s="5">
        <v>2.3869742627929997</v>
      </c>
      <c r="O335" s="5">
        <v>0</v>
      </c>
      <c r="P335" s="5">
        <v>0</v>
      </c>
      <c r="Q335" s="47">
        <v>0</v>
      </c>
      <c r="R335" s="5">
        <v>30.855113684684998</v>
      </c>
      <c r="S335" s="5">
        <v>4.5995022032649997</v>
      </c>
      <c r="T335" s="5">
        <v>0</v>
      </c>
      <c r="U335" s="5">
        <v>0</v>
      </c>
      <c r="V335" s="47">
        <v>0</v>
      </c>
      <c r="W335" s="5">
        <v>53.367638816503003</v>
      </c>
      <c r="X335" s="5">
        <v>6.986476466057999</v>
      </c>
      <c r="Y335" s="5">
        <v>0</v>
      </c>
      <c r="Z335" s="5">
        <v>0</v>
      </c>
      <c r="AA335" s="47">
        <v>0</v>
      </c>
    </row>
    <row r="336" spans="1:27">
      <c r="A336" s="1" t="s">
        <v>1353</v>
      </c>
      <c r="B336" s="1" t="s">
        <v>1354</v>
      </c>
      <c r="C336" s="1" t="s">
        <v>1355</v>
      </c>
      <c r="D336" s="1" t="s">
        <v>53</v>
      </c>
      <c r="E336" s="44" t="s">
        <v>1356</v>
      </c>
      <c r="F336" s="55">
        <v>0.4</v>
      </c>
      <c r="G336" s="5">
        <v>7.193685498881</v>
      </c>
      <c r="H336" s="5">
        <v>2.5638416146080001</v>
      </c>
      <c r="I336" s="5">
        <v>4.6298438842729999</v>
      </c>
      <c r="J336" s="5">
        <v>-5.333391085787234</v>
      </c>
      <c r="K336" s="5">
        <v>4.2826055929525255</v>
      </c>
      <c r="L336" s="92">
        <v>0.5</v>
      </c>
      <c r="M336" s="5">
        <v>0</v>
      </c>
      <c r="N336" s="5">
        <v>2.5638416146080001</v>
      </c>
      <c r="O336" s="5">
        <v>0</v>
      </c>
      <c r="P336" s="5">
        <v>0</v>
      </c>
      <c r="Q336" s="47">
        <v>0</v>
      </c>
      <c r="R336" s="5">
        <v>0</v>
      </c>
      <c r="S336" s="5">
        <v>4.6298438842729999</v>
      </c>
      <c r="T336" s="5">
        <v>0</v>
      </c>
      <c r="U336" s="5">
        <v>0</v>
      </c>
      <c r="V336" s="47">
        <v>0</v>
      </c>
      <c r="W336" s="5">
        <v>0</v>
      </c>
      <c r="X336" s="5">
        <v>7.193685498881</v>
      </c>
      <c r="Y336" s="5">
        <v>0</v>
      </c>
      <c r="Z336" s="5">
        <v>0</v>
      </c>
      <c r="AA336" s="47">
        <v>0</v>
      </c>
    </row>
    <row r="337" spans="1:27">
      <c r="A337" s="1" t="s">
        <v>1357</v>
      </c>
      <c r="B337" s="1" t="s">
        <v>1358</v>
      </c>
      <c r="C337" s="1" t="s">
        <v>1359</v>
      </c>
      <c r="D337" s="1" t="s">
        <v>53</v>
      </c>
      <c r="E337" s="44" t="s">
        <v>1360</v>
      </c>
      <c r="F337" s="55">
        <v>0.4</v>
      </c>
      <c r="G337" s="5">
        <v>3.1915052301990006</v>
      </c>
      <c r="H337" s="5">
        <v>1.012196434954</v>
      </c>
      <c r="I337" s="5">
        <v>2.1793087952450003</v>
      </c>
      <c r="J337" s="5">
        <v>-16.457965107056186</v>
      </c>
      <c r="K337" s="5">
        <v>2.0158606356016255</v>
      </c>
      <c r="L337" s="92">
        <v>0.5</v>
      </c>
      <c r="M337" s="5">
        <v>0</v>
      </c>
      <c r="N337" s="5">
        <v>1.012196434954</v>
      </c>
      <c r="O337" s="5">
        <v>0</v>
      </c>
      <c r="P337" s="5">
        <v>0</v>
      </c>
      <c r="Q337" s="47">
        <v>0</v>
      </c>
      <c r="R337" s="5">
        <v>0</v>
      </c>
      <c r="S337" s="5">
        <v>2.1793087952450003</v>
      </c>
      <c r="T337" s="5">
        <v>0</v>
      </c>
      <c r="U337" s="5">
        <v>0</v>
      </c>
      <c r="V337" s="47">
        <v>0</v>
      </c>
      <c r="W337" s="5">
        <v>0</v>
      </c>
      <c r="X337" s="5">
        <v>3.1915052301990006</v>
      </c>
      <c r="Y337" s="5">
        <v>0</v>
      </c>
      <c r="Z337" s="5">
        <v>0</v>
      </c>
      <c r="AA337" s="47">
        <v>0</v>
      </c>
    </row>
    <row r="338" spans="1:27">
      <c r="A338" s="1" t="s">
        <v>1361</v>
      </c>
      <c r="B338" s="1" t="s">
        <v>1362</v>
      </c>
      <c r="C338" s="1" t="s">
        <v>1363</v>
      </c>
      <c r="D338" s="1" t="s">
        <v>53</v>
      </c>
      <c r="E338" s="44" t="s">
        <v>1364</v>
      </c>
      <c r="F338" s="55">
        <v>0.4</v>
      </c>
      <c r="G338" s="5">
        <v>2.5771094922030002</v>
      </c>
      <c r="H338" s="5">
        <v>0.88746698453200001</v>
      </c>
      <c r="I338" s="5">
        <v>1.689642507671</v>
      </c>
      <c r="J338" s="5">
        <v>-12.228648704178225</v>
      </c>
      <c r="K338" s="5">
        <v>1.562919319595675</v>
      </c>
      <c r="L338" s="92">
        <v>0.5</v>
      </c>
      <c r="M338" s="5">
        <v>0</v>
      </c>
      <c r="N338" s="5">
        <v>0.88746698453200001</v>
      </c>
      <c r="O338" s="5">
        <v>0</v>
      </c>
      <c r="P338" s="5">
        <v>0</v>
      </c>
      <c r="Q338" s="47">
        <v>0</v>
      </c>
      <c r="R338" s="5">
        <v>0</v>
      </c>
      <c r="S338" s="5">
        <v>1.689642507671</v>
      </c>
      <c r="T338" s="5">
        <v>0</v>
      </c>
      <c r="U338" s="5">
        <v>0</v>
      </c>
      <c r="V338" s="47">
        <v>0</v>
      </c>
      <c r="W338" s="5">
        <v>0</v>
      </c>
      <c r="X338" s="5">
        <v>2.5771094922030002</v>
      </c>
      <c r="Y338" s="5">
        <v>0</v>
      </c>
      <c r="Z338" s="5">
        <v>0</v>
      </c>
      <c r="AA338" s="47">
        <v>0</v>
      </c>
    </row>
    <row r="339" spans="1:27">
      <c r="A339" s="1" t="s">
        <v>1365</v>
      </c>
      <c r="B339" s="1" t="s">
        <v>1366</v>
      </c>
      <c r="C339" s="1" t="s">
        <v>1367</v>
      </c>
      <c r="D339" s="1" t="s">
        <v>53</v>
      </c>
      <c r="E339" s="44" t="s">
        <v>1368</v>
      </c>
      <c r="F339" s="55">
        <v>0.4</v>
      </c>
      <c r="G339" s="5">
        <v>7.0900957480089994</v>
      </c>
      <c r="H339" s="5">
        <v>2.4648915218590002</v>
      </c>
      <c r="I339" s="5">
        <v>4.6252042261499993</v>
      </c>
      <c r="J339" s="5">
        <v>-8.6262712075036756</v>
      </c>
      <c r="K339" s="5">
        <v>4.2783139091887499</v>
      </c>
      <c r="L339" s="92">
        <v>0.5</v>
      </c>
      <c r="M339" s="5">
        <v>0</v>
      </c>
      <c r="N339" s="5">
        <v>2.4648915218590002</v>
      </c>
      <c r="O339" s="5">
        <v>0</v>
      </c>
      <c r="P339" s="5">
        <v>0</v>
      </c>
      <c r="Q339" s="47">
        <v>0</v>
      </c>
      <c r="R339" s="5">
        <v>0</v>
      </c>
      <c r="S339" s="5">
        <v>4.6252042261499993</v>
      </c>
      <c r="T339" s="5">
        <v>0</v>
      </c>
      <c r="U339" s="5">
        <v>0</v>
      </c>
      <c r="V339" s="47">
        <v>0</v>
      </c>
      <c r="W339" s="5">
        <v>0</v>
      </c>
      <c r="X339" s="5">
        <v>7.0900957480089994</v>
      </c>
      <c r="Y339" s="5">
        <v>0</v>
      </c>
      <c r="Z339" s="5">
        <v>0</v>
      </c>
      <c r="AA339" s="47">
        <v>0</v>
      </c>
    </row>
    <row r="340" spans="1:27">
      <c r="A340" s="1" t="s">
        <v>1369</v>
      </c>
      <c r="B340" s="1" t="s">
        <v>1370</v>
      </c>
      <c r="C340" s="1" t="s">
        <v>1371</v>
      </c>
      <c r="D340" s="1" t="s">
        <v>53</v>
      </c>
      <c r="E340" s="44" t="s">
        <v>1372</v>
      </c>
      <c r="F340" s="55">
        <v>0.4</v>
      </c>
      <c r="G340" s="5">
        <v>2.6998020383319998</v>
      </c>
      <c r="H340" s="5">
        <v>0.87419491477799993</v>
      </c>
      <c r="I340" s="5">
        <v>1.8256071235539999</v>
      </c>
      <c r="J340" s="5">
        <v>-8.7175578882215081</v>
      </c>
      <c r="K340" s="5">
        <v>1.6886865892874501</v>
      </c>
      <c r="L340" s="92">
        <v>0.5</v>
      </c>
      <c r="M340" s="5">
        <v>0</v>
      </c>
      <c r="N340" s="5">
        <v>0.87419491477799993</v>
      </c>
      <c r="O340" s="5">
        <v>0</v>
      </c>
      <c r="P340" s="5">
        <v>0</v>
      </c>
      <c r="Q340" s="47">
        <v>0</v>
      </c>
      <c r="R340" s="5">
        <v>0</v>
      </c>
      <c r="S340" s="5">
        <v>1.8256071235539999</v>
      </c>
      <c r="T340" s="5">
        <v>0</v>
      </c>
      <c r="U340" s="5">
        <v>0</v>
      </c>
      <c r="V340" s="47">
        <v>0</v>
      </c>
      <c r="W340" s="5">
        <v>0</v>
      </c>
      <c r="X340" s="5">
        <v>2.6998020383319998</v>
      </c>
      <c r="Y340" s="5">
        <v>0</v>
      </c>
      <c r="Z340" s="5">
        <v>0</v>
      </c>
      <c r="AA340" s="47">
        <v>0</v>
      </c>
    </row>
    <row r="341" spans="1:27">
      <c r="A341" s="1" t="s">
        <v>1373</v>
      </c>
      <c r="B341" s="1" t="s">
        <v>1374</v>
      </c>
      <c r="C341" s="1" t="s">
        <v>1375</v>
      </c>
      <c r="D341" s="1" t="s">
        <v>124</v>
      </c>
      <c r="E341" s="44" t="s">
        <v>1376</v>
      </c>
      <c r="F341" s="55">
        <v>0.49</v>
      </c>
      <c r="G341" s="5">
        <v>51.063288316905002</v>
      </c>
      <c r="H341" s="5">
        <v>20.67272762568</v>
      </c>
      <c r="I341" s="5">
        <v>30.390560691225001</v>
      </c>
      <c r="J341" s="5">
        <v>-23.865745263839965</v>
      </c>
      <c r="K341" s="5">
        <v>28.111268639383127</v>
      </c>
      <c r="L341" s="92">
        <v>0.43986999999999998</v>
      </c>
      <c r="M341" s="5">
        <v>18.105332964454</v>
      </c>
      <c r="N341" s="5">
        <v>2.5673946612260004</v>
      </c>
      <c r="O341" s="5">
        <v>0</v>
      </c>
      <c r="P341" s="5">
        <v>0</v>
      </c>
      <c r="Q341" s="47">
        <v>0</v>
      </c>
      <c r="R341" s="5">
        <v>25.264787679207</v>
      </c>
      <c r="S341" s="5">
        <v>5.1257730120179996</v>
      </c>
      <c r="T341" s="5">
        <v>0</v>
      </c>
      <c r="U341" s="5">
        <v>0</v>
      </c>
      <c r="V341" s="47">
        <v>0</v>
      </c>
      <c r="W341" s="5">
        <v>43.370120643660997</v>
      </c>
      <c r="X341" s="5">
        <v>7.693167673244</v>
      </c>
      <c r="Y341" s="5">
        <v>0</v>
      </c>
      <c r="Z341" s="5">
        <v>0</v>
      </c>
      <c r="AA341" s="47">
        <v>0</v>
      </c>
    </row>
    <row r="342" spans="1:27">
      <c r="A342" s="1" t="s">
        <v>1377</v>
      </c>
      <c r="B342" s="1" t="s">
        <v>1378</v>
      </c>
      <c r="C342" s="1" t="s">
        <v>1379</v>
      </c>
      <c r="D342" s="1" t="s">
        <v>53</v>
      </c>
      <c r="E342" s="44" t="s">
        <v>1380</v>
      </c>
      <c r="F342" s="55">
        <v>0.4</v>
      </c>
      <c r="G342" s="5">
        <v>2.7615669172309998</v>
      </c>
      <c r="H342" s="5">
        <v>0.65504218889800003</v>
      </c>
      <c r="I342" s="5">
        <v>2.106524728333</v>
      </c>
      <c r="J342" s="5">
        <v>-20.318138927192514</v>
      </c>
      <c r="K342" s="5">
        <v>1.9485353737080251</v>
      </c>
      <c r="L342" s="92">
        <v>0.5</v>
      </c>
      <c r="M342" s="5">
        <v>0</v>
      </c>
      <c r="N342" s="5">
        <v>0.65504218889800003</v>
      </c>
      <c r="O342" s="5">
        <v>0</v>
      </c>
      <c r="P342" s="5">
        <v>0</v>
      </c>
      <c r="Q342" s="47">
        <v>0</v>
      </c>
      <c r="R342" s="5">
        <v>0</v>
      </c>
      <c r="S342" s="5">
        <v>2.106524728333</v>
      </c>
      <c r="T342" s="5">
        <v>0</v>
      </c>
      <c r="U342" s="5">
        <v>0</v>
      </c>
      <c r="V342" s="47">
        <v>0</v>
      </c>
      <c r="W342" s="5">
        <v>0</v>
      </c>
      <c r="X342" s="5">
        <v>2.7615669172309998</v>
      </c>
      <c r="Y342" s="5">
        <v>0</v>
      </c>
      <c r="Z342" s="5">
        <v>0</v>
      </c>
      <c r="AA342" s="47">
        <v>0</v>
      </c>
    </row>
    <row r="343" spans="1:27">
      <c r="A343" s="1" t="s">
        <v>1381</v>
      </c>
      <c r="B343" s="1" t="s">
        <v>1382</v>
      </c>
      <c r="C343" s="1" t="s">
        <v>1383</v>
      </c>
      <c r="D343" s="1" t="s">
        <v>124</v>
      </c>
      <c r="E343" s="44" t="s">
        <v>1384</v>
      </c>
      <c r="F343" s="55">
        <v>0.49</v>
      </c>
      <c r="G343" s="5">
        <v>49.835852232226003</v>
      </c>
      <c r="H343" s="5">
        <v>20.055301564878999</v>
      </c>
      <c r="I343" s="5">
        <v>29.780550667347001</v>
      </c>
      <c r="J343" s="5">
        <v>10.892485061980317</v>
      </c>
      <c r="K343" s="5">
        <v>27.547009367295978</v>
      </c>
      <c r="L343" s="92">
        <v>0</v>
      </c>
      <c r="M343" s="5">
        <v>18.015427096218001</v>
      </c>
      <c r="N343" s="5">
        <v>2.039874468661</v>
      </c>
      <c r="O343" s="5">
        <v>0</v>
      </c>
      <c r="P343" s="5">
        <v>0</v>
      </c>
      <c r="Q343" s="47">
        <v>0</v>
      </c>
      <c r="R343" s="5">
        <v>25.957930624389999</v>
      </c>
      <c r="S343" s="5">
        <v>3.8226200429569999</v>
      </c>
      <c r="T343" s="5">
        <v>0</v>
      </c>
      <c r="U343" s="5">
        <v>0</v>
      </c>
      <c r="V343" s="47">
        <v>0</v>
      </c>
      <c r="W343" s="5">
        <v>43.973357720608</v>
      </c>
      <c r="X343" s="5">
        <v>5.8624945116179994</v>
      </c>
      <c r="Y343" s="5">
        <v>0</v>
      </c>
      <c r="Z343" s="5">
        <v>0</v>
      </c>
      <c r="AA343" s="47">
        <v>0</v>
      </c>
    </row>
    <row r="344" spans="1:27">
      <c r="A344" s="1" t="s">
        <v>1385</v>
      </c>
      <c r="B344" s="1" t="s">
        <v>1386</v>
      </c>
      <c r="C344" s="1" t="s">
        <v>1387</v>
      </c>
      <c r="D344" s="1" t="s">
        <v>53</v>
      </c>
      <c r="E344" s="44" t="s">
        <v>1388</v>
      </c>
      <c r="F344" s="55">
        <v>0.4</v>
      </c>
      <c r="G344" s="5">
        <v>3.3309543862840001</v>
      </c>
      <c r="H344" s="5">
        <v>1.1523256710030001</v>
      </c>
      <c r="I344" s="5">
        <v>2.178628715281</v>
      </c>
      <c r="J344" s="5">
        <v>-2.2274478920508836</v>
      </c>
      <c r="K344" s="5">
        <v>2.0152315616349252</v>
      </c>
      <c r="L344" s="92">
        <v>0.5</v>
      </c>
      <c r="M344" s="5">
        <v>0</v>
      </c>
      <c r="N344" s="5">
        <v>1.1523256710030001</v>
      </c>
      <c r="O344" s="5">
        <v>0</v>
      </c>
      <c r="P344" s="5">
        <v>0</v>
      </c>
      <c r="Q344" s="47">
        <v>0</v>
      </c>
      <c r="R344" s="5">
        <v>0</v>
      </c>
      <c r="S344" s="5">
        <v>2.178628715281</v>
      </c>
      <c r="T344" s="5">
        <v>0</v>
      </c>
      <c r="U344" s="5">
        <v>0</v>
      </c>
      <c r="V344" s="47">
        <v>0</v>
      </c>
      <c r="W344" s="5">
        <v>0</v>
      </c>
      <c r="X344" s="5">
        <v>3.3309543862840001</v>
      </c>
      <c r="Y344" s="5">
        <v>0</v>
      </c>
      <c r="Z344" s="5">
        <v>0</v>
      </c>
      <c r="AA344" s="47">
        <v>0</v>
      </c>
    </row>
    <row r="345" spans="1:27">
      <c r="A345" s="1" t="s">
        <v>1389</v>
      </c>
      <c r="B345" s="1" t="s">
        <v>1390</v>
      </c>
      <c r="C345" s="1" t="s">
        <v>1391</v>
      </c>
      <c r="D345" s="1" t="s">
        <v>270</v>
      </c>
      <c r="E345" s="44" t="s">
        <v>1392</v>
      </c>
      <c r="F345" s="55">
        <v>0.3</v>
      </c>
      <c r="G345" s="5">
        <v>170.727651755339</v>
      </c>
      <c r="H345" s="5">
        <v>68.664724367064991</v>
      </c>
      <c r="I345" s="5">
        <v>102.06292738827401</v>
      </c>
      <c r="J345" s="5">
        <v>4.4293381267914169</v>
      </c>
      <c r="K345" s="5">
        <v>94.408207834153458</v>
      </c>
      <c r="L345" s="92">
        <v>0</v>
      </c>
      <c r="M345" s="5">
        <v>51.262229927667001</v>
      </c>
      <c r="N345" s="5">
        <v>17.402494439397998</v>
      </c>
      <c r="O345" s="5">
        <v>0</v>
      </c>
      <c r="P345" s="5">
        <v>0</v>
      </c>
      <c r="Q345" s="47">
        <v>0</v>
      </c>
      <c r="R345" s="5">
        <v>71.886450103803</v>
      </c>
      <c r="S345" s="5">
        <v>30.176477284471002</v>
      </c>
      <c r="T345" s="5">
        <v>0</v>
      </c>
      <c r="U345" s="5">
        <v>0</v>
      </c>
      <c r="V345" s="47">
        <v>0</v>
      </c>
      <c r="W345" s="5">
        <v>123.14868003147001</v>
      </c>
      <c r="X345" s="5">
        <v>47.578971723869003</v>
      </c>
      <c r="Y345" s="5">
        <v>0</v>
      </c>
      <c r="Z345" s="5">
        <v>0</v>
      </c>
      <c r="AA345" s="47">
        <v>0</v>
      </c>
    </row>
    <row r="346" spans="1:27">
      <c r="A346" s="1" t="s">
        <v>1393</v>
      </c>
      <c r="B346" s="1" t="s">
        <v>1394</v>
      </c>
      <c r="C346" s="1" t="s">
        <v>1395</v>
      </c>
      <c r="D346" s="1" t="s">
        <v>103</v>
      </c>
      <c r="E346" s="44" t="s">
        <v>1396</v>
      </c>
      <c r="F346" s="55">
        <v>0.49</v>
      </c>
      <c r="G346" s="5">
        <v>56.318350483467</v>
      </c>
      <c r="H346" s="5">
        <v>22.989082269874</v>
      </c>
      <c r="I346" s="5">
        <v>33.329268213593004</v>
      </c>
      <c r="J346" s="5">
        <v>-44.509390071262047</v>
      </c>
      <c r="K346" s="5">
        <v>30.82957309757353</v>
      </c>
      <c r="L346" s="92">
        <v>0.5</v>
      </c>
      <c r="M346" s="5">
        <v>20.152062391643</v>
      </c>
      <c r="N346" s="5">
        <v>2.8370198782310001</v>
      </c>
      <c r="O346" s="5">
        <v>0</v>
      </c>
      <c r="P346" s="5">
        <v>0</v>
      </c>
      <c r="Q346" s="47">
        <v>0</v>
      </c>
      <c r="R346" s="5">
        <v>27.616786384920001</v>
      </c>
      <c r="S346" s="5">
        <v>5.7124818286730008</v>
      </c>
      <c r="T346" s="5">
        <v>0</v>
      </c>
      <c r="U346" s="5">
        <v>0</v>
      </c>
      <c r="V346" s="47">
        <v>0</v>
      </c>
      <c r="W346" s="5">
        <v>47.768848776563004</v>
      </c>
      <c r="X346" s="5">
        <v>8.5495017069040014</v>
      </c>
      <c r="Y346" s="5">
        <v>0</v>
      </c>
      <c r="Z346" s="5">
        <v>0</v>
      </c>
      <c r="AA346" s="47">
        <v>0</v>
      </c>
    </row>
    <row r="347" spans="1:27">
      <c r="A347" s="1" t="s">
        <v>1397</v>
      </c>
      <c r="B347" s="1" t="s">
        <v>1398</v>
      </c>
      <c r="C347" s="1" t="s">
        <v>1399</v>
      </c>
      <c r="D347" s="1" t="s">
        <v>53</v>
      </c>
      <c r="E347" s="44" t="s">
        <v>1400</v>
      </c>
      <c r="F347" s="55">
        <v>0.4</v>
      </c>
      <c r="G347" s="5">
        <v>3.0070938469240005</v>
      </c>
      <c r="H347" s="5">
        <v>0.83382294813699998</v>
      </c>
      <c r="I347" s="5">
        <v>2.1732708987870004</v>
      </c>
      <c r="J347" s="5">
        <v>-17.950482057070754</v>
      </c>
      <c r="K347" s="5">
        <v>2.0102755813779756</v>
      </c>
      <c r="L347" s="92">
        <v>0.5</v>
      </c>
      <c r="M347" s="5">
        <v>0</v>
      </c>
      <c r="N347" s="5">
        <v>0.83382294813699998</v>
      </c>
      <c r="O347" s="5">
        <v>0</v>
      </c>
      <c r="P347" s="5">
        <v>0</v>
      </c>
      <c r="Q347" s="47">
        <v>0</v>
      </c>
      <c r="R347" s="5">
        <v>0</v>
      </c>
      <c r="S347" s="5">
        <v>2.1732708987870004</v>
      </c>
      <c r="T347" s="5">
        <v>0</v>
      </c>
      <c r="U347" s="5">
        <v>0</v>
      </c>
      <c r="V347" s="47">
        <v>0</v>
      </c>
      <c r="W347" s="5">
        <v>0</v>
      </c>
      <c r="X347" s="5">
        <v>3.0070938469240005</v>
      </c>
      <c r="Y347" s="5">
        <v>0</v>
      </c>
      <c r="Z347" s="5">
        <v>0</v>
      </c>
      <c r="AA347" s="47">
        <v>0</v>
      </c>
    </row>
    <row r="348" spans="1:27">
      <c r="A348" s="1" t="s">
        <v>1401</v>
      </c>
      <c r="B348" s="1" t="s">
        <v>1402</v>
      </c>
      <c r="C348" s="1" t="s">
        <v>1403</v>
      </c>
      <c r="D348" s="1" t="s">
        <v>866</v>
      </c>
      <c r="E348" s="44" t="s">
        <v>1404</v>
      </c>
      <c r="F348" s="55">
        <v>0.01</v>
      </c>
      <c r="G348" s="5">
        <v>27.406803335295997</v>
      </c>
      <c r="H348" s="5">
        <v>13.180057690710999</v>
      </c>
      <c r="I348" s="5">
        <v>14.226745644585</v>
      </c>
      <c r="J348" s="5">
        <v>10.063524400629701</v>
      </c>
      <c r="K348" s="5">
        <v>13.159739721241126</v>
      </c>
      <c r="L348" s="92">
        <v>0</v>
      </c>
      <c r="M348" s="5">
        <v>0</v>
      </c>
      <c r="N348" s="5">
        <v>0</v>
      </c>
      <c r="O348" s="5">
        <v>13.180057690710999</v>
      </c>
      <c r="P348" s="5">
        <v>0</v>
      </c>
      <c r="Q348" s="47">
        <v>0</v>
      </c>
      <c r="R348" s="5">
        <v>0</v>
      </c>
      <c r="S348" s="5">
        <v>0</v>
      </c>
      <c r="T348" s="5">
        <v>14.226745644585</v>
      </c>
      <c r="U348" s="5">
        <v>0</v>
      </c>
      <c r="V348" s="47">
        <v>0</v>
      </c>
      <c r="W348" s="5">
        <v>0</v>
      </c>
      <c r="X348" s="5">
        <v>0</v>
      </c>
      <c r="Y348" s="5">
        <v>27.406803335295997</v>
      </c>
      <c r="Z348" s="5">
        <v>0</v>
      </c>
      <c r="AA348" s="47">
        <v>0</v>
      </c>
    </row>
    <row r="349" spans="1:27">
      <c r="A349" s="1" t="s">
        <v>1405</v>
      </c>
      <c r="B349" s="1" t="s">
        <v>1406</v>
      </c>
      <c r="C349" s="1" t="s">
        <v>1407</v>
      </c>
      <c r="D349" s="1" t="s">
        <v>53</v>
      </c>
      <c r="E349" s="44" t="s">
        <v>1408</v>
      </c>
      <c r="F349" s="55">
        <v>0.4</v>
      </c>
      <c r="G349" s="5">
        <v>2.1047962916979999</v>
      </c>
      <c r="H349" s="5">
        <v>0.68417630511799998</v>
      </c>
      <c r="I349" s="5">
        <v>1.42061998658</v>
      </c>
      <c r="J349" s="5">
        <v>-14.806878605584817</v>
      </c>
      <c r="K349" s="5">
        <v>1.3140734875865001</v>
      </c>
      <c r="L349" s="92">
        <v>0.5</v>
      </c>
      <c r="M349" s="5">
        <v>0</v>
      </c>
      <c r="N349" s="5">
        <v>0.68417630511799998</v>
      </c>
      <c r="O349" s="5">
        <v>0</v>
      </c>
      <c r="P349" s="5">
        <v>0</v>
      </c>
      <c r="Q349" s="47">
        <v>0</v>
      </c>
      <c r="R349" s="5">
        <v>0</v>
      </c>
      <c r="S349" s="5">
        <v>1.42061998658</v>
      </c>
      <c r="T349" s="5">
        <v>0</v>
      </c>
      <c r="U349" s="5">
        <v>0</v>
      </c>
      <c r="V349" s="47">
        <v>0</v>
      </c>
      <c r="W349" s="5">
        <v>0</v>
      </c>
      <c r="X349" s="5">
        <v>2.1047962916979999</v>
      </c>
      <c r="Y349" s="5">
        <v>0</v>
      </c>
      <c r="Z349" s="5">
        <v>0</v>
      </c>
      <c r="AA349" s="47">
        <v>0</v>
      </c>
    </row>
    <row r="350" spans="1:27">
      <c r="A350" s="1" t="s">
        <v>1409</v>
      </c>
      <c r="B350" s="1" t="s">
        <v>1410</v>
      </c>
      <c r="C350" s="1" t="s">
        <v>1411</v>
      </c>
      <c r="D350" s="1" t="s">
        <v>53</v>
      </c>
      <c r="E350" s="44" t="s">
        <v>1412</v>
      </c>
      <c r="F350" s="55">
        <v>0.4</v>
      </c>
      <c r="G350" s="5">
        <v>3.2514811500470002</v>
      </c>
      <c r="H350" s="5">
        <v>1.082453932395</v>
      </c>
      <c r="I350" s="5">
        <v>2.1690272176520002</v>
      </c>
      <c r="J350" s="5">
        <v>-21.054110215703584</v>
      </c>
      <c r="K350" s="5">
        <v>2.0063501763281004</v>
      </c>
      <c r="L350" s="92">
        <v>0.5</v>
      </c>
      <c r="M350" s="5">
        <v>0</v>
      </c>
      <c r="N350" s="5">
        <v>1.082453932395</v>
      </c>
      <c r="O350" s="5">
        <v>0</v>
      </c>
      <c r="P350" s="5">
        <v>0</v>
      </c>
      <c r="Q350" s="47">
        <v>0</v>
      </c>
      <c r="R350" s="5">
        <v>0</v>
      </c>
      <c r="S350" s="5">
        <v>2.1690272176520002</v>
      </c>
      <c r="T350" s="5">
        <v>0</v>
      </c>
      <c r="U350" s="5">
        <v>0</v>
      </c>
      <c r="V350" s="47">
        <v>0</v>
      </c>
      <c r="W350" s="5">
        <v>0</v>
      </c>
      <c r="X350" s="5">
        <v>3.2514811500470002</v>
      </c>
      <c r="Y350" s="5">
        <v>0</v>
      </c>
      <c r="Z350" s="5">
        <v>0</v>
      </c>
      <c r="AA350" s="47">
        <v>0</v>
      </c>
    </row>
    <row r="351" spans="1:27">
      <c r="A351" s="1" t="s">
        <v>1413</v>
      </c>
      <c r="B351" s="1" t="s">
        <v>1414</v>
      </c>
      <c r="C351" s="1" t="s">
        <v>1415</v>
      </c>
      <c r="D351" s="1" t="s">
        <v>103</v>
      </c>
      <c r="E351" s="44" t="s">
        <v>1416</v>
      </c>
      <c r="F351" s="55">
        <v>0.49</v>
      </c>
      <c r="G351" s="5">
        <v>108.93195151443402</v>
      </c>
      <c r="H351" s="5">
        <v>42.915374530686002</v>
      </c>
      <c r="I351" s="5">
        <v>66.01657698374801</v>
      </c>
      <c r="J351" s="5">
        <v>6.9774290206338669</v>
      </c>
      <c r="K351" s="5">
        <v>61.065333709966914</v>
      </c>
      <c r="L351" s="92">
        <v>0</v>
      </c>
      <c r="M351" s="5">
        <v>38.544888090691003</v>
      </c>
      <c r="N351" s="5">
        <v>4.3704864399950001</v>
      </c>
      <c r="O351" s="5">
        <v>0</v>
      </c>
      <c r="P351" s="5">
        <v>0</v>
      </c>
      <c r="Q351" s="47">
        <v>0</v>
      </c>
      <c r="R351" s="5">
        <v>56.785979786365999</v>
      </c>
      <c r="S351" s="5">
        <v>9.230597197382</v>
      </c>
      <c r="T351" s="5">
        <v>0</v>
      </c>
      <c r="U351" s="5">
        <v>0</v>
      </c>
      <c r="V351" s="47">
        <v>0</v>
      </c>
      <c r="W351" s="5">
        <v>95.330867877057003</v>
      </c>
      <c r="X351" s="5">
        <v>13.601083637377</v>
      </c>
      <c r="Y351" s="5">
        <v>0</v>
      </c>
      <c r="Z351" s="5">
        <v>0</v>
      </c>
      <c r="AA351" s="47">
        <v>0</v>
      </c>
    </row>
    <row r="352" spans="1:27">
      <c r="A352" s="1" t="s">
        <v>1417</v>
      </c>
      <c r="B352" s="1" t="s">
        <v>1418</v>
      </c>
      <c r="C352" s="1" t="s">
        <v>1419</v>
      </c>
      <c r="D352" s="1" t="s">
        <v>103</v>
      </c>
      <c r="E352" s="44" t="s">
        <v>1420</v>
      </c>
      <c r="F352" s="55">
        <v>0.49</v>
      </c>
      <c r="G352" s="5">
        <v>114.17981191202801</v>
      </c>
      <c r="H352" s="5">
        <v>45.759081738851002</v>
      </c>
      <c r="I352" s="5">
        <v>68.420730173177006</v>
      </c>
      <c r="J352" s="5">
        <v>33.42130907467137</v>
      </c>
      <c r="K352" s="5">
        <v>63.289175410188733</v>
      </c>
      <c r="L352" s="92">
        <v>0</v>
      </c>
      <c r="M352" s="5">
        <v>40.946451229984</v>
      </c>
      <c r="N352" s="5">
        <v>4.8126305088670005</v>
      </c>
      <c r="O352" s="5">
        <v>0</v>
      </c>
      <c r="P352" s="5">
        <v>0</v>
      </c>
      <c r="Q352" s="47">
        <v>0</v>
      </c>
      <c r="R352" s="5">
        <v>58.987739028912998</v>
      </c>
      <c r="S352" s="5">
        <v>9.4329911442639993</v>
      </c>
      <c r="T352" s="5">
        <v>0</v>
      </c>
      <c r="U352" s="5">
        <v>0</v>
      </c>
      <c r="V352" s="47">
        <v>0</v>
      </c>
      <c r="W352" s="5">
        <v>99.93419025889699</v>
      </c>
      <c r="X352" s="5">
        <v>14.245621653131</v>
      </c>
      <c r="Y352" s="5">
        <v>0</v>
      </c>
      <c r="Z352" s="5">
        <v>0</v>
      </c>
      <c r="AA352" s="47">
        <v>0</v>
      </c>
    </row>
    <row r="353" spans="1:27">
      <c r="A353" s="1" t="s">
        <v>1421</v>
      </c>
      <c r="B353" s="1" t="s">
        <v>1422</v>
      </c>
      <c r="C353" s="1" t="s">
        <v>1423</v>
      </c>
      <c r="D353" s="1" t="s">
        <v>93</v>
      </c>
      <c r="E353" s="44" t="s">
        <v>1424</v>
      </c>
      <c r="F353" s="55">
        <v>0.3</v>
      </c>
      <c r="G353" s="5">
        <v>108.689317407874</v>
      </c>
      <c r="H353" s="5">
        <v>44.483622482157003</v>
      </c>
      <c r="I353" s="5">
        <v>64.205694925716998</v>
      </c>
      <c r="J353" s="5">
        <v>46.211988209123632</v>
      </c>
      <c r="K353" s="5">
        <v>59.390267806288229</v>
      </c>
      <c r="L353" s="92">
        <v>0</v>
      </c>
      <c r="M353" s="5">
        <v>37.088979591844002</v>
      </c>
      <c r="N353" s="5">
        <v>7.3946428903130004</v>
      </c>
      <c r="O353" s="5">
        <v>0</v>
      </c>
      <c r="P353" s="5">
        <v>0</v>
      </c>
      <c r="Q353" s="47">
        <v>0</v>
      </c>
      <c r="R353" s="5">
        <v>50.713947485184001</v>
      </c>
      <c r="S353" s="5">
        <v>13.491747440532999</v>
      </c>
      <c r="T353" s="5">
        <v>0</v>
      </c>
      <c r="U353" s="5">
        <v>0</v>
      </c>
      <c r="V353" s="47">
        <v>0</v>
      </c>
      <c r="W353" s="5">
        <v>87.802927077028002</v>
      </c>
      <c r="X353" s="5">
        <v>20.886390330845998</v>
      </c>
      <c r="Y353" s="5">
        <v>0</v>
      </c>
      <c r="Z353" s="5">
        <v>0</v>
      </c>
      <c r="AA353" s="47">
        <v>0</v>
      </c>
    </row>
    <row r="354" spans="1:27">
      <c r="A354" s="1" t="s">
        <v>1425</v>
      </c>
      <c r="B354" s="1" t="s">
        <v>1426</v>
      </c>
      <c r="C354" s="1" t="s">
        <v>1427</v>
      </c>
      <c r="D354" s="1" t="s">
        <v>270</v>
      </c>
      <c r="E354" s="44" t="s">
        <v>1428</v>
      </c>
      <c r="F354" s="55">
        <v>0.3</v>
      </c>
      <c r="G354" s="5">
        <v>114.599096986864</v>
      </c>
      <c r="H354" s="5">
        <v>46.957013015634999</v>
      </c>
      <c r="I354" s="5">
        <v>67.642083971228999</v>
      </c>
      <c r="J354" s="5">
        <v>36.02065016926192</v>
      </c>
      <c r="K354" s="5">
        <v>62.568927673386824</v>
      </c>
      <c r="L354" s="92">
        <v>0</v>
      </c>
      <c r="M354" s="5">
        <v>33.719877255099</v>
      </c>
      <c r="N354" s="5">
        <v>13.237135760536001</v>
      </c>
      <c r="O354" s="5">
        <v>0</v>
      </c>
      <c r="P354" s="5">
        <v>0</v>
      </c>
      <c r="Q354" s="47">
        <v>0</v>
      </c>
      <c r="R354" s="5">
        <v>43.870379711764997</v>
      </c>
      <c r="S354" s="5">
        <v>23.771704259463998</v>
      </c>
      <c r="T354" s="5">
        <v>0</v>
      </c>
      <c r="U354" s="5">
        <v>0</v>
      </c>
      <c r="V354" s="47">
        <v>0</v>
      </c>
      <c r="W354" s="5">
        <v>77.59025696686399</v>
      </c>
      <c r="X354" s="5">
        <v>37.008840020000001</v>
      </c>
      <c r="Y354" s="5">
        <v>0</v>
      </c>
      <c r="Z354" s="5">
        <v>0</v>
      </c>
      <c r="AA354" s="47">
        <v>0</v>
      </c>
    </row>
    <row r="355" spans="1:27">
      <c r="A355" s="1" t="s">
        <v>1429</v>
      </c>
      <c r="B355" s="1" t="s">
        <v>1430</v>
      </c>
      <c r="C355" s="1" t="s">
        <v>1431</v>
      </c>
      <c r="D355" s="1" t="s">
        <v>124</v>
      </c>
      <c r="E355" s="44" t="s">
        <v>1432</v>
      </c>
      <c r="F355" s="55">
        <v>0.49</v>
      </c>
      <c r="G355" s="5">
        <v>45.865132860300001</v>
      </c>
      <c r="H355" s="5">
        <v>17.192251333487</v>
      </c>
      <c r="I355" s="5">
        <v>28.672881526813001</v>
      </c>
      <c r="J355" s="5">
        <v>-23.663980613587601</v>
      </c>
      <c r="K355" s="5">
        <v>26.522415412302028</v>
      </c>
      <c r="L355" s="92">
        <v>0.45214700000000002</v>
      </c>
      <c r="M355" s="5">
        <v>15.244429527511</v>
      </c>
      <c r="N355" s="5">
        <v>1.947821805976</v>
      </c>
      <c r="O355" s="5">
        <v>0</v>
      </c>
      <c r="P355" s="5">
        <v>0</v>
      </c>
      <c r="Q355" s="47">
        <v>0</v>
      </c>
      <c r="R355" s="5">
        <v>23.703242226938002</v>
      </c>
      <c r="S355" s="5">
        <v>4.9696392998749994</v>
      </c>
      <c r="T355" s="5">
        <v>0</v>
      </c>
      <c r="U355" s="5">
        <v>0</v>
      </c>
      <c r="V355" s="47">
        <v>0</v>
      </c>
      <c r="W355" s="5">
        <v>38.947671754449004</v>
      </c>
      <c r="X355" s="5">
        <v>6.9174611058509994</v>
      </c>
      <c r="Y355" s="5">
        <v>0</v>
      </c>
      <c r="Z355" s="5">
        <v>0</v>
      </c>
      <c r="AA355" s="47">
        <v>0</v>
      </c>
    </row>
    <row r="356" spans="1:27">
      <c r="A356" s="1" t="s">
        <v>1433</v>
      </c>
      <c r="B356" s="1" t="s">
        <v>1434</v>
      </c>
      <c r="C356" s="1" t="s">
        <v>1435</v>
      </c>
      <c r="D356" s="1" t="s">
        <v>53</v>
      </c>
      <c r="E356" s="44" t="s">
        <v>1436</v>
      </c>
      <c r="F356" s="55">
        <v>0.4</v>
      </c>
      <c r="G356" s="5">
        <v>4.7412479585970004</v>
      </c>
      <c r="H356" s="5">
        <v>1.5867306756049999</v>
      </c>
      <c r="I356" s="5">
        <v>3.1545172829920003</v>
      </c>
      <c r="J356" s="5">
        <v>-23.076764766696577</v>
      </c>
      <c r="K356" s="5">
        <v>2.9179284867676003</v>
      </c>
      <c r="L356" s="92">
        <v>0.5</v>
      </c>
      <c r="M356" s="5">
        <v>0</v>
      </c>
      <c r="N356" s="5">
        <v>1.5867306756049999</v>
      </c>
      <c r="O356" s="5">
        <v>0</v>
      </c>
      <c r="P356" s="5">
        <v>0</v>
      </c>
      <c r="Q356" s="47">
        <v>0</v>
      </c>
      <c r="R356" s="5">
        <v>0</v>
      </c>
      <c r="S356" s="5">
        <v>3.1545172829920003</v>
      </c>
      <c r="T356" s="5">
        <v>0</v>
      </c>
      <c r="U356" s="5">
        <v>0</v>
      </c>
      <c r="V356" s="47">
        <v>0</v>
      </c>
      <c r="W356" s="5">
        <v>0</v>
      </c>
      <c r="X356" s="5">
        <v>4.7412479585970004</v>
      </c>
      <c r="Y356" s="5">
        <v>0</v>
      </c>
      <c r="Z356" s="5">
        <v>0</v>
      </c>
      <c r="AA356" s="47">
        <v>0</v>
      </c>
    </row>
    <row r="357" spans="1:27">
      <c r="A357" s="1" t="s">
        <v>1437</v>
      </c>
      <c r="B357" s="1" t="s">
        <v>1438</v>
      </c>
      <c r="C357" s="1" t="s">
        <v>1439</v>
      </c>
      <c r="D357" s="1" t="s">
        <v>391</v>
      </c>
      <c r="E357" s="44" t="s">
        <v>1440</v>
      </c>
      <c r="F357" s="55">
        <v>0.1</v>
      </c>
      <c r="G357" s="5">
        <v>96.162112635992003</v>
      </c>
      <c r="H357" s="5">
        <v>37.502515909341</v>
      </c>
      <c r="I357" s="5">
        <v>58.659596726651003</v>
      </c>
      <c r="J357" s="5">
        <v>35.433520689434268</v>
      </c>
      <c r="K357" s="5">
        <v>54.260126972152179</v>
      </c>
      <c r="L357" s="92">
        <v>0</v>
      </c>
      <c r="M357" s="5">
        <v>34.231055662697997</v>
      </c>
      <c r="N357" s="5">
        <v>0</v>
      </c>
      <c r="O357" s="5">
        <v>3.2714602466429996</v>
      </c>
      <c r="P357" s="5">
        <v>0</v>
      </c>
      <c r="Q357" s="47">
        <v>0</v>
      </c>
      <c r="R357" s="5">
        <v>54.785460358280005</v>
      </c>
      <c r="S357" s="5">
        <v>0</v>
      </c>
      <c r="T357" s="5">
        <v>3.8741363683709999</v>
      </c>
      <c r="U357" s="5">
        <v>0</v>
      </c>
      <c r="V357" s="47">
        <v>0</v>
      </c>
      <c r="W357" s="5">
        <v>89.016516020978003</v>
      </c>
      <c r="X357" s="5">
        <v>0</v>
      </c>
      <c r="Y357" s="5">
        <v>7.145596615014</v>
      </c>
      <c r="Z357" s="5">
        <v>0</v>
      </c>
      <c r="AA357" s="47">
        <v>0</v>
      </c>
    </row>
    <row r="358" spans="1:27">
      <c r="A358" s="1" t="s">
        <v>1441</v>
      </c>
      <c r="B358" s="1" t="s">
        <v>1442</v>
      </c>
      <c r="C358" s="1" t="s">
        <v>1443</v>
      </c>
      <c r="D358" s="1" t="s">
        <v>53</v>
      </c>
      <c r="E358" s="44" t="s">
        <v>1444</v>
      </c>
      <c r="F358" s="55">
        <v>0.4</v>
      </c>
      <c r="G358" s="5">
        <v>3.9096234804719998</v>
      </c>
      <c r="H358" s="5">
        <v>1.311304252894</v>
      </c>
      <c r="I358" s="5">
        <v>2.598319227578</v>
      </c>
      <c r="J358" s="5">
        <v>-24.79609064532967</v>
      </c>
      <c r="K358" s="5">
        <v>2.4034452855096502</v>
      </c>
      <c r="L358" s="92">
        <v>0.5</v>
      </c>
      <c r="M358" s="5">
        <v>0</v>
      </c>
      <c r="N358" s="5">
        <v>1.311304252894</v>
      </c>
      <c r="O358" s="5">
        <v>0</v>
      </c>
      <c r="P358" s="5">
        <v>0</v>
      </c>
      <c r="Q358" s="47">
        <v>0</v>
      </c>
      <c r="R358" s="5">
        <v>0</v>
      </c>
      <c r="S358" s="5">
        <v>2.598319227578</v>
      </c>
      <c r="T358" s="5">
        <v>0</v>
      </c>
      <c r="U358" s="5">
        <v>0</v>
      </c>
      <c r="V358" s="47">
        <v>0</v>
      </c>
      <c r="W358" s="5">
        <v>0</v>
      </c>
      <c r="X358" s="5">
        <v>3.9096234804719998</v>
      </c>
      <c r="Y358" s="5">
        <v>0</v>
      </c>
      <c r="Z358" s="5">
        <v>0</v>
      </c>
      <c r="AA358" s="47">
        <v>0</v>
      </c>
    </row>
    <row r="359" spans="1:27">
      <c r="A359" s="1" t="s">
        <v>1713</v>
      </c>
      <c r="B359" s="1" t="s">
        <v>1714</v>
      </c>
      <c r="C359" s="1" t="s">
        <v>1715</v>
      </c>
      <c r="D359" s="1" t="s">
        <v>53</v>
      </c>
      <c r="E359" s="44" t="s">
        <v>1716</v>
      </c>
      <c r="F359" s="55">
        <v>0.4</v>
      </c>
      <c r="G359" s="5">
        <v>5.7192425954499999</v>
      </c>
      <c r="H359" s="5">
        <v>2.0181774981519998</v>
      </c>
      <c r="I359" s="5">
        <v>3.7010650972980002</v>
      </c>
      <c r="J359" s="5">
        <v>-7.0807562420142176</v>
      </c>
      <c r="K359" s="5">
        <v>3.4234852150006505</v>
      </c>
      <c r="L359" s="92">
        <v>0.5</v>
      </c>
      <c r="M359" s="5">
        <v>0</v>
      </c>
      <c r="N359" s="5">
        <v>2.0181774981519998</v>
      </c>
      <c r="O359" s="5">
        <v>0</v>
      </c>
      <c r="P359" s="5">
        <v>0</v>
      </c>
      <c r="Q359" s="47">
        <v>0</v>
      </c>
      <c r="R359" s="5">
        <v>0</v>
      </c>
      <c r="S359" s="5">
        <v>3.7010650972980002</v>
      </c>
      <c r="T359" s="5">
        <v>0</v>
      </c>
      <c r="U359" s="5">
        <v>0</v>
      </c>
      <c r="V359" s="47">
        <v>0</v>
      </c>
      <c r="W359" s="5">
        <v>0</v>
      </c>
      <c r="X359" s="5">
        <v>5.7192425954499999</v>
      </c>
      <c r="Y359" s="5">
        <v>0</v>
      </c>
      <c r="Z359" s="5">
        <v>0</v>
      </c>
      <c r="AA359" s="47">
        <v>0</v>
      </c>
    </row>
    <row r="360" spans="1:27">
      <c r="A360" s="1" t="s">
        <v>1445</v>
      </c>
      <c r="B360" s="1" t="s">
        <v>1446</v>
      </c>
      <c r="C360" s="1" t="s">
        <v>1447</v>
      </c>
      <c r="D360" s="1" t="s">
        <v>53</v>
      </c>
      <c r="E360" s="44" t="s">
        <v>1448</v>
      </c>
      <c r="F360" s="55">
        <v>0.4</v>
      </c>
      <c r="G360" s="5">
        <v>2.5975354184400001</v>
      </c>
      <c r="H360" s="5">
        <v>0.76474891622899999</v>
      </c>
      <c r="I360" s="5">
        <v>1.8327865022110001</v>
      </c>
      <c r="J360" s="5">
        <v>-12.694957748781274</v>
      </c>
      <c r="K360" s="5">
        <v>1.6953275145451752</v>
      </c>
      <c r="L360" s="92">
        <v>0.5</v>
      </c>
      <c r="M360" s="5">
        <v>0</v>
      </c>
      <c r="N360" s="5">
        <v>0.76474891622899999</v>
      </c>
      <c r="O360" s="5">
        <v>0</v>
      </c>
      <c r="P360" s="5">
        <v>0</v>
      </c>
      <c r="Q360" s="47">
        <v>0</v>
      </c>
      <c r="R360" s="5">
        <v>0</v>
      </c>
      <c r="S360" s="5">
        <v>1.8327865022110001</v>
      </c>
      <c r="T360" s="5">
        <v>0</v>
      </c>
      <c r="U360" s="5">
        <v>0</v>
      </c>
      <c r="V360" s="47">
        <v>0</v>
      </c>
      <c r="W360" s="5">
        <v>0</v>
      </c>
      <c r="X360" s="5">
        <v>2.5975354184400001</v>
      </c>
      <c r="Y360" s="5">
        <v>0</v>
      </c>
      <c r="Z360" s="5">
        <v>0</v>
      </c>
      <c r="AA360" s="47">
        <v>0</v>
      </c>
    </row>
    <row r="361" spans="1:27">
      <c r="A361" s="1" t="s">
        <v>1449</v>
      </c>
      <c r="B361" s="1" t="s">
        <v>1450</v>
      </c>
      <c r="C361" s="1" t="s">
        <v>1451</v>
      </c>
      <c r="D361" s="1" t="s">
        <v>53</v>
      </c>
      <c r="E361" s="44" t="s">
        <v>1452</v>
      </c>
      <c r="F361" s="55">
        <v>0.4</v>
      </c>
      <c r="G361" s="5">
        <v>3.9157438850880002</v>
      </c>
      <c r="H361" s="5">
        <v>1.2133222257610001</v>
      </c>
      <c r="I361" s="5">
        <v>2.7024216593269998</v>
      </c>
      <c r="J361" s="5">
        <v>-9.3886284412800904</v>
      </c>
      <c r="K361" s="5">
        <v>2.4997400348774748</v>
      </c>
      <c r="L361" s="92">
        <v>0.5</v>
      </c>
      <c r="M361" s="5">
        <v>0</v>
      </c>
      <c r="N361" s="5">
        <v>1.2133222257610001</v>
      </c>
      <c r="O361" s="5">
        <v>0</v>
      </c>
      <c r="P361" s="5">
        <v>0</v>
      </c>
      <c r="Q361" s="47">
        <v>0</v>
      </c>
      <c r="R361" s="5">
        <v>0</v>
      </c>
      <c r="S361" s="5">
        <v>2.7024216593269998</v>
      </c>
      <c r="T361" s="5">
        <v>0</v>
      </c>
      <c r="U361" s="5">
        <v>0</v>
      </c>
      <c r="V361" s="47">
        <v>0</v>
      </c>
      <c r="W361" s="5">
        <v>0</v>
      </c>
      <c r="X361" s="5">
        <v>3.9157438850880002</v>
      </c>
      <c r="Y361" s="5">
        <v>0</v>
      </c>
      <c r="Z361" s="5">
        <v>0</v>
      </c>
      <c r="AA361" s="47">
        <v>0</v>
      </c>
    </row>
    <row r="362" spans="1:27">
      <c r="A362" s="1" t="s">
        <v>1453</v>
      </c>
      <c r="B362" s="1" t="s">
        <v>1454</v>
      </c>
      <c r="C362" s="1" t="s">
        <v>1455</v>
      </c>
      <c r="D362" s="1" t="s">
        <v>53</v>
      </c>
      <c r="E362" s="44" t="s">
        <v>1456</v>
      </c>
      <c r="F362" s="55">
        <v>0.4</v>
      </c>
      <c r="G362" s="5">
        <v>3.4538417454659998</v>
      </c>
      <c r="H362" s="5">
        <v>1.238676174136</v>
      </c>
      <c r="I362" s="5">
        <v>2.21516557133</v>
      </c>
      <c r="J362" s="5">
        <v>-8.7139880860875341</v>
      </c>
      <c r="K362" s="5">
        <v>2.0490281534802501</v>
      </c>
      <c r="L362" s="92">
        <v>0.5</v>
      </c>
      <c r="M362" s="5">
        <v>0</v>
      </c>
      <c r="N362" s="5">
        <v>1.238676174136</v>
      </c>
      <c r="O362" s="5">
        <v>0</v>
      </c>
      <c r="P362" s="5">
        <v>0</v>
      </c>
      <c r="Q362" s="47">
        <v>0</v>
      </c>
      <c r="R362" s="5">
        <v>0</v>
      </c>
      <c r="S362" s="5">
        <v>2.21516557133</v>
      </c>
      <c r="T362" s="5">
        <v>0</v>
      </c>
      <c r="U362" s="5">
        <v>0</v>
      </c>
      <c r="V362" s="47">
        <v>0</v>
      </c>
      <c r="W362" s="5">
        <v>0</v>
      </c>
      <c r="X362" s="5">
        <v>3.4538417454659998</v>
      </c>
      <c r="Y362" s="5">
        <v>0</v>
      </c>
      <c r="Z362" s="5">
        <v>0</v>
      </c>
      <c r="AA362" s="47">
        <v>0</v>
      </c>
    </row>
    <row r="363" spans="1:27">
      <c r="A363" s="1" t="s">
        <v>1457</v>
      </c>
      <c r="B363" s="1" t="s">
        <v>1458</v>
      </c>
      <c r="C363" s="1" t="s">
        <v>1459</v>
      </c>
      <c r="D363" s="1" t="s">
        <v>53</v>
      </c>
      <c r="E363" s="44" t="s">
        <v>1460</v>
      </c>
      <c r="F363" s="55">
        <v>0.4</v>
      </c>
      <c r="G363" s="5">
        <v>3.971011433068</v>
      </c>
      <c r="H363" s="5">
        <v>1.306989508399</v>
      </c>
      <c r="I363" s="5">
        <v>2.664021924669</v>
      </c>
      <c r="J363" s="5">
        <v>-19.911356173651157</v>
      </c>
      <c r="K363" s="5">
        <v>2.4642202803188251</v>
      </c>
      <c r="L363" s="92">
        <v>0.5</v>
      </c>
      <c r="M363" s="5">
        <v>0</v>
      </c>
      <c r="N363" s="5">
        <v>1.306989508399</v>
      </c>
      <c r="O363" s="5">
        <v>0</v>
      </c>
      <c r="P363" s="5">
        <v>0</v>
      </c>
      <c r="Q363" s="47">
        <v>0</v>
      </c>
      <c r="R363" s="5">
        <v>0</v>
      </c>
      <c r="S363" s="5">
        <v>2.664021924669</v>
      </c>
      <c r="T363" s="5">
        <v>0</v>
      </c>
      <c r="U363" s="5">
        <v>0</v>
      </c>
      <c r="V363" s="47">
        <v>0</v>
      </c>
      <c r="W363" s="5">
        <v>0</v>
      </c>
      <c r="X363" s="5">
        <v>3.971011433068</v>
      </c>
      <c r="Y363" s="5">
        <v>0</v>
      </c>
      <c r="Z363" s="5">
        <v>0</v>
      </c>
      <c r="AA363" s="47">
        <v>0</v>
      </c>
    </row>
    <row r="364" spans="1:27">
      <c r="A364" s="1" t="s">
        <v>1461</v>
      </c>
      <c r="B364" s="1" t="s">
        <v>1462</v>
      </c>
      <c r="C364" s="1" t="s">
        <v>1463</v>
      </c>
      <c r="D364" s="1" t="s">
        <v>124</v>
      </c>
      <c r="E364" s="44" t="s">
        <v>1464</v>
      </c>
      <c r="F364" s="55">
        <v>0.49</v>
      </c>
      <c r="G364" s="5">
        <v>26.094750398473</v>
      </c>
      <c r="H364" s="5">
        <v>9.5291613013719996</v>
      </c>
      <c r="I364" s="5">
        <v>16.565589097101</v>
      </c>
      <c r="J364" s="5">
        <v>-22.56321438170076</v>
      </c>
      <c r="K364" s="5">
        <v>15.323169914818425</v>
      </c>
      <c r="L364" s="92">
        <v>0.5</v>
      </c>
      <c r="M364" s="5">
        <v>8.1472774687069993</v>
      </c>
      <c r="N364" s="5">
        <v>1.381883832665</v>
      </c>
      <c r="O364" s="5">
        <v>0</v>
      </c>
      <c r="P364" s="5">
        <v>0</v>
      </c>
      <c r="Q364" s="47">
        <v>0</v>
      </c>
      <c r="R364" s="5">
        <v>12.379202014536</v>
      </c>
      <c r="S364" s="5">
        <v>4.186387082565</v>
      </c>
      <c r="T364" s="5">
        <v>0</v>
      </c>
      <c r="U364" s="5">
        <v>0</v>
      </c>
      <c r="V364" s="47">
        <v>0</v>
      </c>
      <c r="W364" s="5">
        <v>20.526479483243001</v>
      </c>
      <c r="X364" s="5">
        <v>5.5682709152300003</v>
      </c>
      <c r="Y364" s="5">
        <v>0</v>
      </c>
      <c r="Z364" s="5">
        <v>0</v>
      </c>
      <c r="AA364" s="47">
        <v>0</v>
      </c>
    </row>
    <row r="365" spans="1:27">
      <c r="A365" s="1" t="s">
        <v>1465</v>
      </c>
      <c r="B365" s="1" t="s">
        <v>1466</v>
      </c>
      <c r="C365" s="1" t="s">
        <v>1467</v>
      </c>
      <c r="D365" s="1" t="s">
        <v>53</v>
      </c>
      <c r="E365" s="44" t="s">
        <v>1468</v>
      </c>
      <c r="F365" s="55">
        <v>0.4</v>
      </c>
      <c r="G365" s="5">
        <v>2.1315852686079997</v>
      </c>
      <c r="H365" s="5">
        <v>0.62340353304999996</v>
      </c>
      <c r="I365" s="5">
        <v>1.5081817355579998</v>
      </c>
      <c r="J365" s="5">
        <v>-3.0187758963740583</v>
      </c>
      <c r="K365" s="5">
        <v>1.39506810539115</v>
      </c>
      <c r="L365" s="92">
        <v>0.5</v>
      </c>
      <c r="M365" s="5">
        <v>0</v>
      </c>
      <c r="N365" s="5">
        <v>0.62340353304999996</v>
      </c>
      <c r="O365" s="5">
        <v>0</v>
      </c>
      <c r="P365" s="5">
        <v>0</v>
      </c>
      <c r="Q365" s="47">
        <v>0</v>
      </c>
      <c r="R365" s="5">
        <v>0</v>
      </c>
      <c r="S365" s="5">
        <v>1.5081817355579998</v>
      </c>
      <c r="T365" s="5">
        <v>0</v>
      </c>
      <c r="U365" s="5">
        <v>0</v>
      </c>
      <c r="V365" s="47">
        <v>0</v>
      </c>
      <c r="W365" s="5">
        <v>0</v>
      </c>
      <c r="X365" s="5">
        <v>2.1315852686079997</v>
      </c>
      <c r="Y365" s="5">
        <v>0</v>
      </c>
      <c r="Z365" s="5">
        <v>0</v>
      </c>
      <c r="AA365" s="47">
        <v>0</v>
      </c>
    </row>
    <row r="366" spans="1:27">
      <c r="A366" s="1" t="s">
        <v>1717</v>
      </c>
      <c r="B366" s="1" t="s">
        <v>1718</v>
      </c>
      <c r="C366" s="1" t="s">
        <v>1719</v>
      </c>
      <c r="D366" s="1" t="s">
        <v>53</v>
      </c>
      <c r="E366" s="44" t="s">
        <v>1720</v>
      </c>
      <c r="F366" s="55">
        <v>0.4</v>
      </c>
      <c r="G366" s="5">
        <v>3.964711012959</v>
      </c>
      <c r="H366" s="5">
        <v>1.2890426869330001</v>
      </c>
      <c r="I366" s="5">
        <v>2.6756683260259999</v>
      </c>
      <c r="J366" s="5">
        <v>-9.3827116832725839</v>
      </c>
      <c r="K366" s="5">
        <v>2.4749932015740499</v>
      </c>
      <c r="L366" s="92">
        <v>0.5</v>
      </c>
      <c r="M366" s="5">
        <v>0</v>
      </c>
      <c r="N366" s="5">
        <v>1.2890426869330001</v>
      </c>
      <c r="O366" s="5">
        <v>0</v>
      </c>
      <c r="P366" s="5">
        <v>0</v>
      </c>
      <c r="Q366" s="47">
        <v>0</v>
      </c>
      <c r="R366" s="5">
        <v>0</v>
      </c>
      <c r="S366" s="5">
        <v>2.6756683260259999</v>
      </c>
      <c r="T366" s="5">
        <v>0</v>
      </c>
      <c r="U366" s="5">
        <v>0</v>
      </c>
      <c r="V366" s="47">
        <v>0</v>
      </c>
      <c r="W366" s="5">
        <v>0</v>
      </c>
      <c r="X366" s="5">
        <v>3.964711012959</v>
      </c>
      <c r="Y366" s="5">
        <v>0</v>
      </c>
      <c r="Z366" s="5">
        <v>0</v>
      </c>
      <c r="AA366" s="47">
        <v>0</v>
      </c>
    </row>
    <row r="367" spans="1:27">
      <c r="A367" s="1" t="s">
        <v>1469</v>
      </c>
      <c r="B367" s="1" t="s">
        <v>1470</v>
      </c>
      <c r="C367" s="1" t="s">
        <v>1471</v>
      </c>
      <c r="D367" s="1" t="s">
        <v>53</v>
      </c>
      <c r="E367" s="44" t="s">
        <v>1472</v>
      </c>
      <c r="F367" s="55">
        <v>0.4</v>
      </c>
      <c r="G367" s="5">
        <v>4.6092153626570003</v>
      </c>
      <c r="H367" s="5">
        <v>1.575625965635</v>
      </c>
      <c r="I367" s="5">
        <v>3.0335893970220003</v>
      </c>
      <c r="J367" s="5">
        <v>-9.6333757034783574</v>
      </c>
      <c r="K367" s="5">
        <v>2.8060701922453504</v>
      </c>
      <c r="L367" s="92">
        <v>0.5</v>
      </c>
      <c r="M367" s="5">
        <v>0</v>
      </c>
      <c r="N367" s="5">
        <v>1.575625965635</v>
      </c>
      <c r="O367" s="5">
        <v>0</v>
      </c>
      <c r="P367" s="5">
        <v>0</v>
      </c>
      <c r="Q367" s="47">
        <v>0</v>
      </c>
      <c r="R367" s="5">
        <v>0</v>
      </c>
      <c r="S367" s="5">
        <v>3.0335893970220003</v>
      </c>
      <c r="T367" s="5">
        <v>0</v>
      </c>
      <c r="U367" s="5">
        <v>0</v>
      </c>
      <c r="V367" s="47">
        <v>0</v>
      </c>
      <c r="W367" s="5">
        <v>0</v>
      </c>
      <c r="X367" s="5">
        <v>4.6092153626570003</v>
      </c>
      <c r="Y367" s="5">
        <v>0</v>
      </c>
      <c r="Z367" s="5">
        <v>0</v>
      </c>
      <c r="AA367" s="47">
        <v>0</v>
      </c>
    </row>
    <row r="368" spans="1:27">
      <c r="A368" s="1" t="s">
        <v>1473</v>
      </c>
      <c r="B368" s="1" t="s">
        <v>1474</v>
      </c>
      <c r="C368" s="1" t="s">
        <v>1475</v>
      </c>
      <c r="D368" s="1" t="s">
        <v>53</v>
      </c>
      <c r="E368" s="44" t="s">
        <v>1476</v>
      </c>
      <c r="F368" s="55">
        <v>0.4</v>
      </c>
      <c r="G368" s="5">
        <v>4.1536647004939997</v>
      </c>
      <c r="H368" s="5">
        <v>1.3873454922249999</v>
      </c>
      <c r="I368" s="5">
        <v>2.766319208269</v>
      </c>
      <c r="J368" s="5">
        <v>-3.4918644722995915</v>
      </c>
      <c r="K368" s="5">
        <v>2.5588452676488251</v>
      </c>
      <c r="L368" s="92">
        <v>0.5</v>
      </c>
      <c r="M368" s="5">
        <v>0</v>
      </c>
      <c r="N368" s="5">
        <v>1.3873454922249999</v>
      </c>
      <c r="O368" s="5">
        <v>0</v>
      </c>
      <c r="P368" s="5">
        <v>0</v>
      </c>
      <c r="Q368" s="47">
        <v>0</v>
      </c>
      <c r="R368" s="5">
        <v>0</v>
      </c>
      <c r="S368" s="5">
        <v>2.766319208269</v>
      </c>
      <c r="T368" s="5">
        <v>0</v>
      </c>
      <c r="U368" s="5">
        <v>0</v>
      </c>
      <c r="V368" s="47">
        <v>0</v>
      </c>
      <c r="W368" s="5">
        <v>0</v>
      </c>
      <c r="X368" s="5">
        <v>4.1536647004939997</v>
      </c>
      <c r="Y368" s="5">
        <v>0</v>
      </c>
      <c r="Z368" s="5">
        <v>0</v>
      </c>
      <c r="AA368" s="47">
        <v>0</v>
      </c>
    </row>
    <row r="369" spans="1:27">
      <c r="A369" s="1" t="s">
        <v>1477</v>
      </c>
      <c r="B369" s="1" t="s">
        <v>1478</v>
      </c>
      <c r="C369" s="1" t="s">
        <v>1479</v>
      </c>
      <c r="D369" s="1" t="s">
        <v>866</v>
      </c>
      <c r="E369" s="44" t="s">
        <v>1480</v>
      </c>
      <c r="F369" s="55">
        <v>0.01</v>
      </c>
      <c r="G369" s="5">
        <v>58.665444571508999</v>
      </c>
      <c r="H369" s="5">
        <v>27.794503648062999</v>
      </c>
      <c r="I369" s="5">
        <v>30.870940923446</v>
      </c>
      <c r="J369" s="5">
        <v>21.072106873389735</v>
      </c>
      <c r="K369" s="5">
        <v>28.55562035418755</v>
      </c>
      <c r="L369" s="92">
        <v>0</v>
      </c>
      <c r="M369" s="5">
        <v>0</v>
      </c>
      <c r="N369" s="5">
        <v>0</v>
      </c>
      <c r="O369" s="5">
        <v>27.794503648062999</v>
      </c>
      <c r="P369" s="5">
        <v>0</v>
      </c>
      <c r="Q369" s="47">
        <v>0</v>
      </c>
      <c r="R369" s="5">
        <v>0</v>
      </c>
      <c r="S369" s="5">
        <v>0</v>
      </c>
      <c r="T369" s="5">
        <v>30.870940923446</v>
      </c>
      <c r="U369" s="5">
        <v>0</v>
      </c>
      <c r="V369" s="47">
        <v>0</v>
      </c>
      <c r="W369" s="5">
        <v>0</v>
      </c>
      <c r="X369" s="5">
        <v>0</v>
      </c>
      <c r="Y369" s="5">
        <v>58.665444571508999</v>
      </c>
      <c r="Z369" s="5">
        <v>0</v>
      </c>
      <c r="AA369" s="47">
        <v>0</v>
      </c>
    </row>
    <row r="370" spans="1:27">
      <c r="A370" s="1" t="s">
        <v>1481</v>
      </c>
      <c r="B370" s="1" t="s">
        <v>1482</v>
      </c>
      <c r="C370" s="1" t="s">
        <v>1483</v>
      </c>
      <c r="D370" s="1" t="s">
        <v>53</v>
      </c>
      <c r="E370" s="44" t="s">
        <v>1484</v>
      </c>
      <c r="F370" s="55">
        <v>0.4</v>
      </c>
      <c r="G370" s="5">
        <v>3.0214929034120002</v>
      </c>
      <c r="H370" s="5">
        <v>1.057446279264</v>
      </c>
      <c r="I370" s="5">
        <v>1.9640466241480001</v>
      </c>
      <c r="J370" s="5">
        <v>-10.385880875741801</v>
      </c>
      <c r="K370" s="5">
        <v>1.8167431273369001</v>
      </c>
      <c r="L370" s="92">
        <v>0.5</v>
      </c>
      <c r="M370" s="5">
        <v>0</v>
      </c>
      <c r="N370" s="5">
        <v>1.057446279264</v>
      </c>
      <c r="O370" s="5">
        <v>0</v>
      </c>
      <c r="P370" s="5">
        <v>0</v>
      </c>
      <c r="Q370" s="47">
        <v>0</v>
      </c>
      <c r="R370" s="5">
        <v>0</v>
      </c>
      <c r="S370" s="5">
        <v>1.9640466241480001</v>
      </c>
      <c r="T370" s="5">
        <v>0</v>
      </c>
      <c r="U370" s="5">
        <v>0</v>
      </c>
      <c r="V370" s="47">
        <v>0</v>
      </c>
      <c r="W370" s="5">
        <v>0</v>
      </c>
      <c r="X370" s="5">
        <v>3.0214929034120002</v>
      </c>
      <c r="Y370" s="5">
        <v>0</v>
      </c>
      <c r="Z370" s="5">
        <v>0</v>
      </c>
      <c r="AA370" s="47">
        <v>0</v>
      </c>
    </row>
    <row r="371" spans="1:27">
      <c r="A371" s="1" t="s">
        <v>1721</v>
      </c>
      <c r="B371" s="1" t="s">
        <v>1722</v>
      </c>
      <c r="C371" s="1" t="s">
        <v>1723</v>
      </c>
      <c r="D371" s="1" t="s">
        <v>53</v>
      </c>
      <c r="E371" s="44" t="s">
        <v>1724</v>
      </c>
      <c r="F371" s="55">
        <v>0.4</v>
      </c>
      <c r="G371" s="5">
        <v>1.651014077845</v>
      </c>
      <c r="H371" s="5">
        <v>0.55031971465200002</v>
      </c>
      <c r="I371" s="5">
        <v>1.100694363193</v>
      </c>
      <c r="J371" s="5">
        <v>-3.0616692369208001</v>
      </c>
      <c r="K371" s="5">
        <v>1.018142285953525</v>
      </c>
      <c r="L371" s="92">
        <v>0.5</v>
      </c>
      <c r="M371" s="5">
        <v>0</v>
      </c>
      <c r="N371" s="5">
        <v>0.55031971465200002</v>
      </c>
      <c r="O371" s="5">
        <v>0</v>
      </c>
      <c r="P371" s="5">
        <v>0</v>
      </c>
      <c r="Q371" s="47">
        <v>0</v>
      </c>
      <c r="R371" s="5">
        <v>0</v>
      </c>
      <c r="S371" s="5">
        <v>1.100694363193</v>
      </c>
      <c r="T371" s="5">
        <v>0</v>
      </c>
      <c r="U371" s="5">
        <v>0</v>
      </c>
      <c r="V371" s="47">
        <v>0</v>
      </c>
      <c r="W371" s="5">
        <v>0</v>
      </c>
      <c r="X371" s="5">
        <v>1.651014077845</v>
      </c>
      <c r="Y371" s="5">
        <v>0</v>
      </c>
      <c r="Z371" s="5">
        <v>0</v>
      </c>
      <c r="AA371" s="47">
        <v>0</v>
      </c>
    </row>
    <row r="372" spans="1:27">
      <c r="A372" s="1" t="s">
        <v>1488</v>
      </c>
      <c r="B372" s="1" t="s">
        <v>1489</v>
      </c>
      <c r="C372" s="1" t="s">
        <v>1490</v>
      </c>
      <c r="D372" s="1" t="s">
        <v>391</v>
      </c>
      <c r="E372" s="44" t="s">
        <v>1491</v>
      </c>
      <c r="F372" s="55">
        <v>0.1</v>
      </c>
      <c r="G372" s="5">
        <v>125.614422868812</v>
      </c>
      <c r="H372" s="5">
        <v>53.079886907227994</v>
      </c>
      <c r="I372" s="5">
        <v>72.534535961583998</v>
      </c>
      <c r="J372" s="5">
        <v>40.713468296752261</v>
      </c>
      <c r="K372" s="5">
        <v>67.094445764465206</v>
      </c>
      <c r="L372" s="92">
        <v>0</v>
      </c>
      <c r="M372" s="5">
        <v>48.268882908584999</v>
      </c>
      <c r="N372" s="5">
        <v>0</v>
      </c>
      <c r="O372" s="5">
        <v>4.8110039986429998</v>
      </c>
      <c r="P372" s="5">
        <v>0</v>
      </c>
      <c r="Q372" s="47">
        <v>0</v>
      </c>
      <c r="R372" s="5">
        <v>67.465695413665003</v>
      </c>
      <c r="S372" s="5">
        <v>0</v>
      </c>
      <c r="T372" s="5">
        <v>5.0688405479189997</v>
      </c>
      <c r="U372" s="5">
        <v>0</v>
      </c>
      <c r="V372" s="47">
        <v>0</v>
      </c>
      <c r="W372" s="5">
        <v>115.73457832225</v>
      </c>
      <c r="X372" s="5">
        <v>0</v>
      </c>
      <c r="Y372" s="5">
        <v>9.8798445465619995</v>
      </c>
      <c r="Z372" s="5">
        <v>0</v>
      </c>
      <c r="AA372" s="47">
        <v>0</v>
      </c>
    </row>
    <row r="373" spans="1:27">
      <c r="A373" s="1" t="s">
        <v>1492</v>
      </c>
      <c r="B373" s="1" t="s">
        <v>1493</v>
      </c>
      <c r="C373" s="1" t="s">
        <v>1494</v>
      </c>
      <c r="D373" s="1" t="s">
        <v>866</v>
      </c>
      <c r="E373" s="44" t="s">
        <v>1495</v>
      </c>
      <c r="F373" s="55">
        <v>0.01</v>
      </c>
      <c r="G373" s="5">
        <v>43.134799424976002</v>
      </c>
      <c r="H373" s="5">
        <v>20.496934067724002</v>
      </c>
      <c r="I373" s="5">
        <v>22.637865357252</v>
      </c>
      <c r="J373" s="5">
        <v>14.661570539381701</v>
      </c>
      <c r="K373" s="5">
        <v>20.940025455458102</v>
      </c>
      <c r="L373" s="92">
        <v>0</v>
      </c>
      <c r="M373" s="5">
        <v>0</v>
      </c>
      <c r="N373" s="5">
        <v>0</v>
      </c>
      <c r="O373" s="5">
        <v>20.496934067724002</v>
      </c>
      <c r="P373" s="5">
        <v>0</v>
      </c>
      <c r="Q373" s="47">
        <v>0</v>
      </c>
      <c r="R373" s="5">
        <v>0</v>
      </c>
      <c r="S373" s="5">
        <v>0</v>
      </c>
      <c r="T373" s="5">
        <v>22.637865357252</v>
      </c>
      <c r="U373" s="5">
        <v>0</v>
      </c>
      <c r="V373" s="47">
        <v>0</v>
      </c>
      <c r="W373" s="5">
        <v>0</v>
      </c>
      <c r="X373" s="5">
        <v>0</v>
      </c>
      <c r="Y373" s="5">
        <v>43.134799424976002</v>
      </c>
      <c r="Z373" s="5">
        <v>0</v>
      </c>
      <c r="AA373" s="47">
        <v>0</v>
      </c>
    </row>
    <row r="374" spans="1:27">
      <c r="A374" s="1" t="s">
        <v>1496</v>
      </c>
      <c r="B374" s="1" t="s">
        <v>1497</v>
      </c>
      <c r="C374" s="1" t="s">
        <v>1498</v>
      </c>
      <c r="D374" s="1" t="s">
        <v>270</v>
      </c>
      <c r="E374" s="44" t="s">
        <v>1499</v>
      </c>
      <c r="F374" s="55">
        <v>0.3</v>
      </c>
      <c r="G374" s="5">
        <v>140.56788793238502</v>
      </c>
      <c r="H374" s="5">
        <v>57.851443866964999</v>
      </c>
      <c r="I374" s="5">
        <v>82.716444065420006</v>
      </c>
      <c r="J374" s="5">
        <v>-465.40831577527405</v>
      </c>
      <c r="K374" s="5">
        <v>76.512710760513514</v>
      </c>
      <c r="L374" s="92">
        <v>0.5</v>
      </c>
      <c r="M374" s="5">
        <v>36.708513771698001</v>
      </c>
      <c r="N374" s="5">
        <v>21.142930095267001</v>
      </c>
      <c r="O374" s="5">
        <v>0</v>
      </c>
      <c r="P374" s="5">
        <v>0</v>
      </c>
      <c r="Q374" s="47">
        <v>0</v>
      </c>
      <c r="R374" s="5">
        <v>48.822893182359998</v>
      </c>
      <c r="S374" s="5">
        <v>33.893550883060001</v>
      </c>
      <c r="T374" s="5">
        <v>0</v>
      </c>
      <c r="U374" s="5">
        <v>0</v>
      </c>
      <c r="V374" s="47">
        <v>0</v>
      </c>
      <c r="W374" s="5">
        <v>85.531406954057999</v>
      </c>
      <c r="X374" s="5">
        <v>55.036480978327006</v>
      </c>
      <c r="Y374" s="5">
        <v>0</v>
      </c>
      <c r="Z374" s="5">
        <v>0</v>
      </c>
      <c r="AA374" s="47">
        <v>0</v>
      </c>
    </row>
    <row r="375" spans="1:27">
      <c r="A375" s="1" t="s">
        <v>1725</v>
      </c>
      <c r="B375" s="1" t="s">
        <v>1726</v>
      </c>
      <c r="C375" s="1" t="s">
        <v>1727</v>
      </c>
      <c r="D375" s="1" t="s">
        <v>53</v>
      </c>
      <c r="E375" s="44" t="s">
        <v>1728</v>
      </c>
      <c r="F375" s="55">
        <v>0.4</v>
      </c>
      <c r="G375" s="5">
        <v>2.6086387237239999</v>
      </c>
      <c r="H375" s="5">
        <v>0.74238237146599995</v>
      </c>
      <c r="I375" s="5">
        <v>1.866256352258</v>
      </c>
      <c r="J375" s="5">
        <v>-4.863513145685058</v>
      </c>
      <c r="K375" s="5">
        <v>1.7262871258386501</v>
      </c>
      <c r="L375" s="92">
        <v>0.5</v>
      </c>
      <c r="M375" s="5">
        <v>0</v>
      </c>
      <c r="N375" s="5">
        <v>0.74238237146599995</v>
      </c>
      <c r="O375" s="5">
        <v>0</v>
      </c>
      <c r="P375" s="5">
        <v>0</v>
      </c>
      <c r="Q375" s="47">
        <v>0</v>
      </c>
      <c r="R375" s="5">
        <v>0</v>
      </c>
      <c r="S375" s="5">
        <v>1.866256352258</v>
      </c>
      <c r="T375" s="5">
        <v>0</v>
      </c>
      <c r="U375" s="5">
        <v>0</v>
      </c>
      <c r="V375" s="47">
        <v>0</v>
      </c>
      <c r="W375" s="5">
        <v>0</v>
      </c>
      <c r="X375" s="5">
        <v>2.6086387237239999</v>
      </c>
      <c r="Y375" s="5">
        <v>0</v>
      </c>
      <c r="Z375" s="5">
        <v>0</v>
      </c>
      <c r="AA375" s="47">
        <v>0</v>
      </c>
    </row>
    <row r="376" spans="1:27">
      <c r="A376" s="1" t="s">
        <v>1500</v>
      </c>
      <c r="B376" s="1" t="s">
        <v>1501</v>
      </c>
      <c r="C376" s="1" t="s">
        <v>1502</v>
      </c>
      <c r="D376" s="1" t="s">
        <v>103</v>
      </c>
      <c r="E376" s="44" t="s">
        <v>1503</v>
      </c>
      <c r="F376" s="55">
        <v>0.49</v>
      </c>
      <c r="G376" s="5">
        <v>108.59322070082101</v>
      </c>
      <c r="H376" s="5">
        <v>43.987371115211999</v>
      </c>
      <c r="I376" s="5">
        <v>64.605849585609008</v>
      </c>
      <c r="J376" s="5">
        <v>25.963031043609647</v>
      </c>
      <c r="K376" s="5">
        <v>59.760410866688332</v>
      </c>
      <c r="L376" s="92">
        <v>0</v>
      </c>
      <c r="M376" s="5">
        <v>38.907001166086005</v>
      </c>
      <c r="N376" s="5">
        <v>5.0803699491259993</v>
      </c>
      <c r="O376" s="5">
        <v>0</v>
      </c>
      <c r="P376" s="5">
        <v>0</v>
      </c>
      <c r="Q376" s="47">
        <v>0</v>
      </c>
      <c r="R376" s="5">
        <v>54.706879505128001</v>
      </c>
      <c r="S376" s="5">
        <v>9.8989700804809999</v>
      </c>
      <c r="T376" s="5">
        <v>0</v>
      </c>
      <c r="U376" s="5">
        <v>0</v>
      </c>
      <c r="V376" s="47">
        <v>0</v>
      </c>
      <c r="W376" s="5">
        <v>93.613880671214005</v>
      </c>
      <c r="X376" s="5">
        <v>14.979340029606998</v>
      </c>
      <c r="Y376" s="5">
        <v>0</v>
      </c>
      <c r="Z376" s="5">
        <v>0</v>
      </c>
      <c r="AA376" s="47">
        <v>0</v>
      </c>
    </row>
    <row r="377" spans="1:27">
      <c r="A377" s="1" t="s">
        <v>1504</v>
      </c>
      <c r="B377" s="1" t="s">
        <v>1505</v>
      </c>
      <c r="C377" s="1" t="s">
        <v>1506</v>
      </c>
      <c r="D377" s="1" t="s">
        <v>124</v>
      </c>
      <c r="E377" s="44" t="s">
        <v>1507</v>
      </c>
      <c r="F377" s="55">
        <v>0.49</v>
      </c>
      <c r="G377" s="5">
        <v>87.705226814116998</v>
      </c>
      <c r="H377" s="5">
        <v>34.725573744717003</v>
      </c>
      <c r="I377" s="5">
        <v>52.979653069399994</v>
      </c>
      <c r="J377" s="5">
        <v>-18.308337434698483</v>
      </c>
      <c r="K377" s="5">
        <v>49.006179089194994</v>
      </c>
      <c r="L377" s="92">
        <v>0.25682199999999999</v>
      </c>
      <c r="M377" s="5">
        <v>30.31341635862</v>
      </c>
      <c r="N377" s="5">
        <v>4.4121573860970003</v>
      </c>
      <c r="O377" s="5">
        <v>0</v>
      </c>
      <c r="P377" s="5">
        <v>0</v>
      </c>
      <c r="Q377" s="47">
        <v>0</v>
      </c>
      <c r="R377" s="5">
        <v>42.813475215526999</v>
      </c>
      <c r="S377" s="5">
        <v>10.166177853873</v>
      </c>
      <c r="T377" s="5">
        <v>0</v>
      </c>
      <c r="U377" s="5">
        <v>0</v>
      </c>
      <c r="V377" s="47">
        <v>0</v>
      </c>
      <c r="W377" s="5">
        <v>73.126891574146995</v>
      </c>
      <c r="X377" s="5">
        <v>14.57833523997</v>
      </c>
      <c r="Y377" s="5">
        <v>0</v>
      </c>
      <c r="Z377" s="5">
        <v>0</v>
      </c>
      <c r="AA377" s="47">
        <v>0</v>
      </c>
    </row>
    <row r="378" spans="1:27">
      <c r="A378" s="1" t="s">
        <v>1508</v>
      </c>
      <c r="B378" s="1" t="s">
        <v>1509</v>
      </c>
      <c r="C378" s="1" t="s">
        <v>1510</v>
      </c>
      <c r="D378" s="1" t="s">
        <v>53</v>
      </c>
      <c r="E378" s="44" t="s">
        <v>1511</v>
      </c>
      <c r="F378" s="55">
        <v>0.4</v>
      </c>
      <c r="G378" s="5">
        <v>3.0439143206779997</v>
      </c>
      <c r="H378" s="5">
        <v>1.00301527702</v>
      </c>
      <c r="I378" s="5">
        <v>2.0408990436579999</v>
      </c>
      <c r="J378" s="5">
        <v>-18.551201030026959</v>
      </c>
      <c r="K378" s="5">
        <v>1.8878316153836501</v>
      </c>
      <c r="L378" s="92">
        <v>0.5</v>
      </c>
      <c r="M378" s="5">
        <v>0</v>
      </c>
      <c r="N378" s="5">
        <v>1.00301527702</v>
      </c>
      <c r="O378" s="5">
        <v>0</v>
      </c>
      <c r="P378" s="5">
        <v>0</v>
      </c>
      <c r="Q378" s="47">
        <v>0</v>
      </c>
      <c r="R378" s="5">
        <v>0</v>
      </c>
      <c r="S378" s="5">
        <v>2.0408990436579999</v>
      </c>
      <c r="T378" s="5">
        <v>0</v>
      </c>
      <c r="U378" s="5">
        <v>0</v>
      </c>
      <c r="V378" s="47">
        <v>0</v>
      </c>
      <c r="W378" s="5">
        <v>0</v>
      </c>
      <c r="X378" s="5">
        <v>3.0439143206779997</v>
      </c>
      <c r="Y378" s="5">
        <v>0</v>
      </c>
      <c r="Z378" s="5">
        <v>0</v>
      </c>
      <c r="AA378" s="47">
        <v>0</v>
      </c>
    </row>
    <row r="379" spans="1:27">
      <c r="A379" s="1" t="s">
        <v>1512</v>
      </c>
      <c r="B379" s="1" t="s">
        <v>1513</v>
      </c>
      <c r="C379" s="1" t="s">
        <v>1514</v>
      </c>
      <c r="D379" s="1" t="s">
        <v>124</v>
      </c>
      <c r="E379" s="44" t="s">
        <v>1515</v>
      </c>
      <c r="F379" s="55">
        <v>0.49</v>
      </c>
      <c r="G379" s="5">
        <v>19.269360909429</v>
      </c>
      <c r="H379" s="5">
        <v>7.6212351694290001</v>
      </c>
      <c r="I379" s="5">
        <v>11.648125739999999</v>
      </c>
      <c r="J379" s="5">
        <v>-26.450243716016267</v>
      </c>
      <c r="K379" s="5">
        <v>10.774516309499999</v>
      </c>
      <c r="L379" s="92">
        <v>0.5</v>
      </c>
      <c r="M379" s="5">
        <v>6.3038874184020006</v>
      </c>
      <c r="N379" s="5">
        <v>1.317347751027</v>
      </c>
      <c r="O379" s="5">
        <v>0</v>
      </c>
      <c r="P379" s="5">
        <v>0</v>
      </c>
      <c r="Q379" s="47">
        <v>0</v>
      </c>
      <c r="R379" s="5">
        <v>7.8061550988899997</v>
      </c>
      <c r="S379" s="5">
        <v>3.8419706411100001</v>
      </c>
      <c r="T379" s="5">
        <v>0</v>
      </c>
      <c r="U379" s="5">
        <v>0</v>
      </c>
      <c r="V379" s="47">
        <v>0</v>
      </c>
      <c r="W379" s="5">
        <v>14.110042517292001</v>
      </c>
      <c r="X379" s="5">
        <v>5.1593183921370001</v>
      </c>
      <c r="Y379" s="5">
        <v>0</v>
      </c>
      <c r="Z379" s="5">
        <v>0</v>
      </c>
      <c r="AA379" s="47">
        <v>0</v>
      </c>
    </row>
    <row r="380" spans="1:27">
      <c r="A380" s="1" t="s">
        <v>1516</v>
      </c>
      <c r="B380" s="1" t="s">
        <v>1517</v>
      </c>
      <c r="C380" s="1" t="s">
        <v>1518</v>
      </c>
      <c r="D380" s="1" t="s">
        <v>103</v>
      </c>
      <c r="E380" s="44" t="s">
        <v>1519</v>
      </c>
      <c r="F380" s="55">
        <v>0.49</v>
      </c>
      <c r="G380" s="5">
        <v>125.263411656006</v>
      </c>
      <c r="H380" s="5">
        <v>50.712455335127999</v>
      </c>
      <c r="I380" s="5">
        <v>74.550956320878001</v>
      </c>
      <c r="J380" s="5">
        <v>41.630965982110084</v>
      </c>
      <c r="K380" s="5">
        <v>68.959634596812151</v>
      </c>
      <c r="L380" s="92">
        <v>0</v>
      </c>
      <c r="M380" s="5">
        <v>45.342852621417997</v>
      </c>
      <c r="N380" s="5">
        <v>5.36960271371</v>
      </c>
      <c r="O380" s="5">
        <v>0</v>
      </c>
      <c r="P380" s="5">
        <v>0</v>
      </c>
      <c r="Q380" s="47">
        <v>0</v>
      </c>
      <c r="R380" s="5">
        <v>64.150041515502991</v>
      </c>
      <c r="S380" s="5">
        <v>10.400914805375001</v>
      </c>
      <c r="T380" s="5">
        <v>0</v>
      </c>
      <c r="U380" s="5">
        <v>0</v>
      </c>
      <c r="V380" s="47">
        <v>0</v>
      </c>
      <c r="W380" s="5">
        <v>109.492894136921</v>
      </c>
      <c r="X380" s="5">
        <v>15.770517519085001</v>
      </c>
      <c r="Y380" s="5">
        <v>0</v>
      </c>
      <c r="Z380" s="5">
        <v>0</v>
      </c>
      <c r="AA380" s="47">
        <v>0</v>
      </c>
    </row>
    <row r="381" spans="1:27">
      <c r="A381" s="1" t="s">
        <v>1520</v>
      </c>
      <c r="B381" s="1" t="s">
        <v>1521</v>
      </c>
      <c r="C381" s="1" t="s">
        <v>1522</v>
      </c>
      <c r="D381" s="1" t="s">
        <v>53</v>
      </c>
      <c r="E381" s="44" t="s">
        <v>1523</v>
      </c>
      <c r="F381" s="55">
        <v>0.4</v>
      </c>
      <c r="G381" s="5">
        <v>2.5411955517969997</v>
      </c>
      <c r="H381" s="5">
        <v>0.58762208807600003</v>
      </c>
      <c r="I381" s="5">
        <v>1.9535734637209998</v>
      </c>
      <c r="J381" s="5">
        <v>-15.702820698756675</v>
      </c>
      <c r="K381" s="5">
        <v>1.807055453941925</v>
      </c>
      <c r="L381" s="92">
        <v>0.5</v>
      </c>
      <c r="M381" s="5">
        <v>0</v>
      </c>
      <c r="N381" s="5">
        <v>0.58762208807600003</v>
      </c>
      <c r="O381" s="5">
        <v>0</v>
      </c>
      <c r="P381" s="5">
        <v>0</v>
      </c>
      <c r="Q381" s="47">
        <v>0</v>
      </c>
      <c r="R381" s="5">
        <v>0</v>
      </c>
      <c r="S381" s="5">
        <v>1.9535734637209998</v>
      </c>
      <c r="T381" s="5">
        <v>0</v>
      </c>
      <c r="U381" s="5">
        <v>0</v>
      </c>
      <c r="V381" s="47">
        <v>0</v>
      </c>
      <c r="W381" s="5">
        <v>0</v>
      </c>
      <c r="X381" s="5">
        <v>2.5411955517969997</v>
      </c>
      <c r="Y381" s="5">
        <v>0</v>
      </c>
      <c r="Z381" s="5">
        <v>0</v>
      </c>
      <c r="AA381" s="47">
        <v>0</v>
      </c>
    </row>
    <row r="382" spans="1:27">
      <c r="A382" s="1" t="s">
        <v>1524</v>
      </c>
      <c r="B382" s="1" t="s">
        <v>1525</v>
      </c>
      <c r="C382" s="1" t="s">
        <v>1526</v>
      </c>
      <c r="D382" s="1" t="s">
        <v>124</v>
      </c>
      <c r="E382" s="44" t="s">
        <v>1527</v>
      </c>
      <c r="F382" s="55">
        <v>0.49</v>
      </c>
      <c r="G382" s="5">
        <v>19.069046949642999</v>
      </c>
      <c r="H382" s="5">
        <v>6.1454106965379998</v>
      </c>
      <c r="I382" s="5">
        <v>12.923636253105</v>
      </c>
      <c r="J382" s="5">
        <v>-13.7863478163125</v>
      </c>
      <c r="K382" s="5">
        <v>11.954363534122125</v>
      </c>
      <c r="L382" s="92">
        <v>0.5</v>
      </c>
      <c r="M382" s="5">
        <v>6.1175322909779997</v>
      </c>
      <c r="N382" s="5">
        <v>2.787840556E-2</v>
      </c>
      <c r="O382" s="5">
        <v>0</v>
      </c>
      <c r="P382" s="5">
        <v>0</v>
      </c>
      <c r="Q382" s="47">
        <v>0</v>
      </c>
      <c r="R382" s="5">
        <v>6.1711935893750001</v>
      </c>
      <c r="S382" s="5">
        <v>6.7524426637300001</v>
      </c>
      <c r="T382" s="5">
        <v>0</v>
      </c>
      <c r="U382" s="5">
        <v>0</v>
      </c>
      <c r="V382" s="47">
        <v>0</v>
      </c>
      <c r="W382" s="5">
        <v>12.288725880352999</v>
      </c>
      <c r="X382" s="5">
        <v>6.7803210692900002</v>
      </c>
      <c r="Y382" s="5">
        <v>0</v>
      </c>
      <c r="Z382" s="5">
        <v>0</v>
      </c>
      <c r="AA382" s="47">
        <v>0</v>
      </c>
    </row>
    <row r="383" spans="1:27">
      <c r="A383" s="1" t="s">
        <v>1528</v>
      </c>
      <c r="B383" s="1" t="s">
        <v>1529</v>
      </c>
      <c r="C383" s="1" t="s">
        <v>1530</v>
      </c>
      <c r="D383" s="1" t="s">
        <v>103</v>
      </c>
      <c r="E383" s="44" t="s">
        <v>1531</v>
      </c>
      <c r="F383" s="55">
        <v>0.49</v>
      </c>
      <c r="G383" s="5">
        <v>123.200313284278</v>
      </c>
      <c r="H383" s="5">
        <v>50.283656586264001</v>
      </c>
      <c r="I383" s="5">
        <v>72.916656698013995</v>
      </c>
      <c r="J383" s="5">
        <v>36.198137884998836</v>
      </c>
      <c r="K383" s="5">
        <v>67.447907445662949</v>
      </c>
      <c r="L383" s="92">
        <v>0</v>
      </c>
      <c r="M383" s="5">
        <v>45.171717961579006</v>
      </c>
      <c r="N383" s="5">
        <v>5.111938624685</v>
      </c>
      <c r="O383" s="5">
        <v>0</v>
      </c>
      <c r="P383" s="5">
        <v>0</v>
      </c>
      <c r="Q383" s="47">
        <v>0</v>
      </c>
      <c r="R383" s="5">
        <v>63.167119201321</v>
      </c>
      <c r="S383" s="5">
        <v>9.7495374966929997</v>
      </c>
      <c r="T383" s="5">
        <v>0</v>
      </c>
      <c r="U383" s="5">
        <v>0</v>
      </c>
      <c r="V383" s="47">
        <v>0</v>
      </c>
      <c r="W383" s="5">
        <v>108.33883716290001</v>
      </c>
      <c r="X383" s="5">
        <v>14.861476121378001</v>
      </c>
      <c r="Y383" s="5">
        <v>0</v>
      </c>
      <c r="Z383" s="5">
        <v>0</v>
      </c>
      <c r="AA383" s="47">
        <v>0</v>
      </c>
    </row>
    <row r="384" spans="1:27">
      <c r="A384" s="1" t="s">
        <v>1532</v>
      </c>
      <c r="B384" s="1" t="s">
        <v>1533</v>
      </c>
      <c r="C384" s="1" t="s">
        <v>1534</v>
      </c>
      <c r="D384" s="1" t="s">
        <v>53</v>
      </c>
      <c r="E384" s="44" t="s">
        <v>1535</v>
      </c>
      <c r="F384" s="55">
        <v>0.4</v>
      </c>
      <c r="G384" s="5">
        <v>3.6066251323990004</v>
      </c>
      <c r="H384" s="5">
        <v>1.213262282106</v>
      </c>
      <c r="I384" s="5">
        <v>2.3933628502930002</v>
      </c>
      <c r="J384" s="5">
        <v>-13.789748844213101</v>
      </c>
      <c r="K384" s="5">
        <v>2.2138606365210252</v>
      </c>
      <c r="L384" s="92">
        <v>0.5</v>
      </c>
      <c r="M384" s="5">
        <v>0</v>
      </c>
      <c r="N384" s="5">
        <v>1.213262282106</v>
      </c>
      <c r="O384" s="5">
        <v>0</v>
      </c>
      <c r="P384" s="5">
        <v>0</v>
      </c>
      <c r="Q384" s="47">
        <v>0</v>
      </c>
      <c r="R384" s="5">
        <v>0</v>
      </c>
      <c r="S384" s="5">
        <v>2.3933628502930002</v>
      </c>
      <c r="T384" s="5">
        <v>0</v>
      </c>
      <c r="U384" s="5">
        <v>0</v>
      </c>
      <c r="V384" s="47">
        <v>0</v>
      </c>
      <c r="W384" s="5">
        <v>0</v>
      </c>
      <c r="X384" s="5">
        <v>3.6066251323990004</v>
      </c>
      <c r="Y384" s="5">
        <v>0</v>
      </c>
      <c r="Z384" s="5">
        <v>0</v>
      </c>
      <c r="AA384" s="47">
        <v>0</v>
      </c>
    </row>
    <row r="385" spans="1:27">
      <c r="A385" s="1" t="s">
        <v>1536</v>
      </c>
      <c r="B385" s="1" t="s">
        <v>1537</v>
      </c>
      <c r="C385" s="1" t="s">
        <v>1538</v>
      </c>
      <c r="D385" s="1" t="s">
        <v>237</v>
      </c>
      <c r="E385" s="44" t="s">
        <v>1539</v>
      </c>
      <c r="F385" s="55">
        <v>0.09</v>
      </c>
      <c r="G385" s="5">
        <v>94.450161756625988</v>
      </c>
      <c r="H385" s="5">
        <v>36.346546471814996</v>
      </c>
      <c r="I385" s="5">
        <v>58.103615284810999</v>
      </c>
      <c r="J385" s="5">
        <v>41.082442169543782</v>
      </c>
      <c r="K385" s="5">
        <v>53.745844138450174</v>
      </c>
      <c r="L385" s="92">
        <v>0</v>
      </c>
      <c r="M385" s="5">
        <v>36.346546471814996</v>
      </c>
      <c r="N385" s="5">
        <v>0</v>
      </c>
      <c r="O385" s="5">
        <v>0</v>
      </c>
      <c r="P385" s="5">
        <v>0</v>
      </c>
      <c r="Q385" s="47">
        <v>0</v>
      </c>
      <c r="R385" s="5">
        <v>58.103615284810999</v>
      </c>
      <c r="S385" s="5">
        <v>0</v>
      </c>
      <c r="T385" s="5">
        <v>0</v>
      </c>
      <c r="U385" s="5">
        <v>0</v>
      </c>
      <c r="V385" s="47">
        <v>0</v>
      </c>
      <c r="W385" s="5">
        <v>94.450161756625988</v>
      </c>
      <c r="X385" s="5">
        <v>0</v>
      </c>
      <c r="Y385" s="5">
        <v>0</v>
      </c>
      <c r="Z385" s="5">
        <v>0</v>
      </c>
      <c r="AA385" s="47">
        <v>0</v>
      </c>
    </row>
    <row r="386" spans="1:27">
      <c r="A386" s="1" t="s">
        <v>1540</v>
      </c>
      <c r="B386" s="1" t="s">
        <v>1541</v>
      </c>
      <c r="C386" s="1" t="s">
        <v>1542</v>
      </c>
      <c r="D386" s="1" t="s">
        <v>53</v>
      </c>
      <c r="E386" s="44" t="s">
        <v>1543</v>
      </c>
      <c r="F386" s="55">
        <v>0.4</v>
      </c>
      <c r="G386" s="5">
        <v>3.657556656668</v>
      </c>
      <c r="H386" s="5">
        <v>1.1933773824710001</v>
      </c>
      <c r="I386" s="5">
        <v>2.4641792741969999</v>
      </c>
      <c r="J386" s="5">
        <v>-10.079307495940926</v>
      </c>
      <c r="K386" s="5">
        <v>2.2793658286322249</v>
      </c>
      <c r="L386" s="92">
        <v>0.5</v>
      </c>
      <c r="M386" s="5">
        <v>0</v>
      </c>
      <c r="N386" s="5">
        <v>1.1933773824710001</v>
      </c>
      <c r="O386" s="5">
        <v>0</v>
      </c>
      <c r="P386" s="5">
        <v>0</v>
      </c>
      <c r="Q386" s="47">
        <v>0</v>
      </c>
      <c r="R386" s="5">
        <v>0</v>
      </c>
      <c r="S386" s="5">
        <v>2.4641792741969999</v>
      </c>
      <c r="T386" s="5">
        <v>0</v>
      </c>
      <c r="U386" s="5">
        <v>0</v>
      </c>
      <c r="V386" s="47">
        <v>0</v>
      </c>
      <c r="W386" s="5">
        <v>0</v>
      </c>
      <c r="X386" s="5">
        <v>3.657556656668</v>
      </c>
      <c r="Y386" s="5">
        <v>0</v>
      </c>
      <c r="Z386" s="5">
        <v>0</v>
      </c>
      <c r="AA386" s="47">
        <v>0</v>
      </c>
    </row>
    <row r="387" spans="1:27">
      <c r="A387" s="1" t="s">
        <v>1544</v>
      </c>
      <c r="B387" s="1" t="s">
        <v>1545</v>
      </c>
      <c r="C387" s="1" t="s">
        <v>1546</v>
      </c>
      <c r="D387" s="1" t="s">
        <v>53</v>
      </c>
      <c r="E387" s="44" t="s">
        <v>1547</v>
      </c>
      <c r="F387" s="55">
        <v>0.4</v>
      </c>
      <c r="G387" s="5">
        <v>3.5686612829430002</v>
      </c>
      <c r="H387" s="5">
        <v>1.141362595963</v>
      </c>
      <c r="I387" s="5">
        <v>2.4272986869800004</v>
      </c>
      <c r="J387" s="5">
        <v>-13.546967176523552</v>
      </c>
      <c r="K387" s="5">
        <v>2.2452512854565003</v>
      </c>
      <c r="L387" s="92">
        <v>0.5</v>
      </c>
      <c r="M387" s="5">
        <v>0</v>
      </c>
      <c r="N387" s="5">
        <v>1.141362595963</v>
      </c>
      <c r="O387" s="5">
        <v>0</v>
      </c>
      <c r="P387" s="5">
        <v>0</v>
      </c>
      <c r="Q387" s="47">
        <v>0</v>
      </c>
      <c r="R387" s="5">
        <v>0</v>
      </c>
      <c r="S387" s="5">
        <v>2.4272986869800004</v>
      </c>
      <c r="T387" s="5">
        <v>0</v>
      </c>
      <c r="U387" s="5">
        <v>0</v>
      </c>
      <c r="V387" s="47">
        <v>0</v>
      </c>
      <c r="W387" s="5">
        <v>0</v>
      </c>
      <c r="X387" s="5">
        <v>3.5686612829430002</v>
      </c>
      <c r="Y387" s="5">
        <v>0</v>
      </c>
      <c r="Z387" s="5">
        <v>0</v>
      </c>
      <c r="AA387" s="47">
        <v>0</v>
      </c>
    </row>
    <row r="388" spans="1:27">
      <c r="A388" s="1" t="s">
        <v>1548</v>
      </c>
      <c r="B388" s="1" t="s">
        <v>1549</v>
      </c>
      <c r="C388" s="1" t="s">
        <v>1550</v>
      </c>
      <c r="D388" s="1" t="s">
        <v>53</v>
      </c>
      <c r="E388" s="44" t="s">
        <v>1551</v>
      </c>
      <c r="F388" s="55">
        <v>0.4</v>
      </c>
      <c r="G388" s="5">
        <v>4.5526512816959999</v>
      </c>
      <c r="H388" s="5">
        <v>1.4902458284960001</v>
      </c>
      <c r="I388" s="5">
        <v>3.0624054531999998</v>
      </c>
      <c r="J388" s="5">
        <v>-25.012310358215586</v>
      </c>
      <c r="K388" s="5">
        <v>2.83272504421</v>
      </c>
      <c r="L388" s="92">
        <v>0.5</v>
      </c>
      <c r="M388" s="5">
        <v>0</v>
      </c>
      <c r="N388" s="5">
        <v>1.4902458284960001</v>
      </c>
      <c r="O388" s="5">
        <v>0</v>
      </c>
      <c r="P388" s="5">
        <v>0</v>
      </c>
      <c r="Q388" s="47">
        <v>0</v>
      </c>
      <c r="R388" s="5">
        <v>0</v>
      </c>
      <c r="S388" s="5">
        <v>3.0624054531999998</v>
      </c>
      <c r="T388" s="5">
        <v>0</v>
      </c>
      <c r="U388" s="5">
        <v>0</v>
      </c>
      <c r="V388" s="47">
        <v>0</v>
      </c>
      <c r="W388" s="5">
        <v>0</v>
      </c>
      <c r="X388" s="5">
        <v>4.5526512816959999</v>
      </c>
      <c r="Y388" s="5">
        <v>0</v>
      </c>
      <c r="Z388" s="5">
        <v>0</v>
      </c>
      <c r="AA388" s="47">
        <v>0</v>
      </c>
    </row>
    <row r="389" spans="1:27">
      <c r="A389" s="1" t="s">
        <v>1552</v>
      </c>
      <c r="B389" s="1" t="s">
        <v>1553</v>
      </c>
      <c r="C389" s="1" t="s">
        <v>1554</v>
      </c>
      <c r="D389" s="1" t="s">
        <v>53</v>
      </c>
      <c r="E389" s="44" t="s">
        <v>1555</v>
      </c>
      <c r="F389" s="55">
        <v>0.4</v>
      </c>
      <c r="G389" s="5">
        <v>4.7513670822440002</v>
      </c>
      <c r="H389" s="5">
        <v>1.631265629489</v>
      </c>
      <c r="I389" s="5">
        <v>3.1201014527550002</v>
      </c>
      <c r="J389" s="5">
        <v>-7.3525220890198009</v>
      </c>
      <c r="K389" s="5">
        <v>2.8860938437983754</v>
      </c>
      <c r="L389" s="92">
        <v>0.5</v>
      </c>
      <c r="M389" s="5">
        <v>0</v>
      </c>
      <c r="N389" s="5">
        <v>1.631265629489</v>
      </c>
      <c r="O389" s="5">
        <v>0</v>
      </c>
      <c r="P389" s="5">
        <v>0</v>
      </c>
      <c r="Q389" s="47">
        <v>0</v>
      </c>
      <c r="R389" s="5">
        <v>0</v>
      </c>
      <c r="S389" s="5">
        <v>3.1201014527550002</v>
      </c>
      <c r="T389" s="5">
        <v>0</v>
      </c>
      <c r="U389" s="5">
        <v>0</v>
      </c>
      <c r="V389" s="47">
        <v>0</v>
      </c>
      <c r="W389" s="5">
        <v>0</v>
      </c>
      <c r="X389" s="5">
        <v>4.7513670822440002</v>
      </c>
      <c r="Y389" s="5">
        <v>0</v>
      </c>
      <c r="Z389" s="5">
        <v>0</v>
      </c>
      <c r="AA389" s="47">
        <v>0</v>
      </c>
    </row>
    <row r="390" spans="1:27">
      <c r="A390" s="1" t="s">
        <v>1556</v>
      </c>
      <c r="B390" s="1" t="s">
        <v>1557</v>
      </c>
      <c r="C390" s="1" t="s">
        <v>1558</v>
      </c>
      <c r="D390" s="1" t="s">
        <v>53</v>
      </c>
      <c r="E390" s="44" t="s">
        <v>1559</v>
      </c>
      <c r="F390" s="55">
        <v>0.4</v>
      </c>
      <c r="G390" s="5">
        <v>3.7811251720009995</v>
      </c>
      <c r="H390" s="5">
        <v>1.1790655871389999</v>
      </c>
      <c r="I390" s="5">
        <v>2.6020595848619998</v>
      </c>
      <c r="J390" s="5">
        <v>-8.9903549241969838</v>
      </c>
      <c r="K390" s="5">
        <v>2.40690511599735</v>
      </c>
      <c r="L390" s="92">
        <v>0.5</v>
      </c>
      <c r="M390" s="5">
        <v>0</v>
      </c>
      <c r="N390" s="5">
        <v>1.1790655871389999</v>
      </c>
      <c r="O390" s="5">
        <v>0</v>
      </c>
      <c r="P390" s="5">
        <v>0</v>
      </c>
      <c r="Q390" s="47">
        <v>0</v>
      </c>
      <c r="R390" s="5">
        <v>0</v>
      </c>
      <c r="S390" s="5">
        <v>2.6020595848619998</v>
      </c>
      <c r="T390" s="5">
        <v>0</v>
      </c>
      <c r="U390" s="5">
        <v>0</v>
      </c>
      <c r="V390" s="47">
        <v>0</v>
      </c>
      <c r="W390" s="5">
        <v>0</v>
      </c>
      <c r="X390" s="5">
        <v>3.7811251720009995</v>
      </c>
      <c r="Y390" s="5">
        <v>0</v>
      </c>
      <c r="Z390" s="5">
        <v>0</v>
      </c>
      <c r="AA390" s="47">
        <v>0</v>
      </c>
    </row>
    <row r="391" spans="1:27">
      <c r="A391" s="1" t="s">
        <v>1560</v>
      </c>
      <c r="B391" s="1" t="s">
        <v>1561</v>
      </c>
      <c r="C391" s="1" t="s">
        <v>1562</v>
      </c>
      <c r="D391" s="1" t="s">
        <v>124</v>
      </c>
      <c r="E391" s="44" t="s">
        <v>1563</v>
      </c>
      <c r="F391" s="55">
        <v>0.49</v>
      </c>
      <c r="G391" s="5">
        <v>39.194778569131998</v>
      </c>
      <c r="H391" s="5">
        <v>14.892063979093999</v>
      </c>
      <c r="I391" s="5">
        <v>24.302714590038001</v>
      </c>
      <c r="J391" s="5">
        <v>-22.946753832928568</v>
      </c>
      <c r="K391" s="5">
        <v>22.48001099578515</v>
      </c>
      <c r="L391" s="92">
        <v>0.485651</v>
      </c>
      <c r="M391" s="5">
        <v>12.723530908432</v>
      </c>
      <c r="N391" s="5">
        <v>2.1685330706620003</v>
      </c>
      <c r="O391" s="5">
        <v>0</v>
      </c>
      <c r="P391" s="5">
        <v>0</v>
      </c>
      <c r="Q391" s="47">
        <v>0</v>
      </c>
      <c r="R391" s="5">
        <v>19.094747307611001</v>
      </c>
      <c r="S391" s="5">
        <v>5.207967282427</v>
      </c>
      <c r="T391" s="5">
        <v>0</v>
      </c>
      <c r="U391" s="5">
        <v>0</v>
      </c>
      <c r="V391" s="47">
        <v>0</v>
      </c>
      <c r="W391" s="5">
        <v>31.818278216043002</v>
      </c>
      <c r="X391" s="5">
        <v>7.3765003530889999</v>
      </c>
      <c r="Y391" s="5">
        <v>0</v>
      </c>
      <c r="Z391" s="5">
        <v>0</v>
      </c>
      <c r="AA391" s="47">
        <v>0</v>
      </c>
    </row>
    <row r="393" spans="1:27">
      <c r="E393" s="95" t="s">
        <v>1954</v>
      </c>
    </row>
    <row r="394" spans="1:27">
      <c r="E394" s="50" t="s">
        <v>1729</v>
      </c>
    </row>
  </sheetData>
  <sheetProtection sheet="1" objects="1" scenarios="1"/>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99E4E-E0C5-4B13-966C-9AE98AFA9B18}">
  <sheetPr>
    <tabColor rgb="FF92D050"/>
  </sheetPr>
  <dimension ref="A1:AB400"/>
  <sheetViews>
    <sheetView topLeftCell="F1" workbookViewId="0">
      <selection activeCell="F1" sqref="F1"/>
    </sheetView>
  </sheetViews>
  <sheetFormatPr defaultColWidth="9.33203125" defaultRowHeight="14.4" outlineLevelCol="1"/>
  <cols>
    <col min="1" max="1" width="5.5546875" style="1" hidden="1" customWidth="1" outlineLevel="1"/>
    <col min="2" max="2" width="6.44140625" style="1" hidden="1" customWidth="1" outlineLevel="1"/>
    <col min="3" max="3" width="10.33203125" style="1" hidden="1" customWidth="1" outlineLevel="1"/>
    <col min="4" max="4" width="8.44140625" style="1" hidden="1" customWidth="1" outlineLevel="1"/>
    <col min="5" max="5" width="6.33203125" style="1" hidden="1" customWidth="1" outlineLevel="1"/>
    <col min="6" max="6" width="39.5546875" style="1" customWidth="1" collapsed="1"/>
    <col min="7" max="7" width="13.6640625" style="1" customWidth="1"/>
    <col min="8" max="8" width="11.5546875" style="5" bestFit="1" customWidth="1"/>
    <col min="9" max="10" width="13.6640625" style="5" customWidth="1"/>
    <col min="11" max="11" width="14.5546875" style="5" bestFit="1" customWidth="1"/>
    <col min="12" max="12" width="15.44140625" style="5" bestFit="1" customWidth="1"/>
    <col min="13" max="13" width="13.6640625" style="6" customWidth="1"/>
    <col min="14" max="28" width="13.6640625" style="5" customWidth="1"/>
    <col min="29" max="16384" width="9.33203125" style="1"/>
  </cols>
  <sheetData>
    <row r="1" spans="1:28">
      <c r="F1" s="3" t="s">
        <v>1730</v>
      </c>
      <c r="G1" s="3"/>
      <c r="N1" s="7"/>
      <c r="O1" s="7"/>
      <c r="P1" s="7"/>
      <c r="Q1" s="7"/>
      <c r="R1" s="7"/>
      <c r="S1" s="7"/>
      <c r="T1" s="7"/>
      <c r="U1" s="7"/>
      <c r="V1" s="7"/>
      <c r="W1" s="7"/>
      <c r="X1" s="7"/>
      <c r="Y1" s="7"/>
      <c r="Z1" s="7"/>
      <c r="AA1" s="7"/>
      <c r="AB1" s="7"/>
    </row>
    <row r="2" spans="1:28">
      <c r="F2" s="1" t="s">
        <v>1731</v>
      </c>
      <c r="G2" s="3"/>
      <c r="H2" s="9"/>
      <c r="I2" s="9"/>
      <c r="J2" s="9"/>
      <c r="K2" s="9"/>
      <c r="L2" s="9"/>
      <c r="M2" s="10"/>
      <c r="N2" s="9"/>
      <c r="O2" s="9"/>
      <c r="P2" s="9"/>
      <c r="Q2" s="9"/>
      <c r="R2" s="96"/>
      <c r="S2" s="9"/>
      <c r="T2" s="9"/>
      <c r="U2" s="9"/>
      <c r="V2" s="9"/>
      <c r="W2" s="9"/>
      <c r="X2" s="9"/>
      <c r="Y2" s="9"/>
      <c r="Z2" s="9"/>
      <c r="AA2" s="9"/>
      <c r="AB2" s="9"/>
    </row>
    <row r="3" spans="1:28" hidden="1">
      <c r="H3" s="83" t="s">
        <v>1732</v>
      </c>
      <c r="I3" s="84" t="s">
        <v>1733</v>
      </c>
      <c r="J3" s="84" t="s">
        <v>1734</v>
      </c>
      <c r="K3" s="84" t="s">
        <v>1735</v>
      </c>
      <c r="L3" s="84" t="s">
        <v>1736</v>
      </c>
      <c r="M3" s="84" t="s">
        <v>1737</v>
      </c>
      <c r="N3" s="84" t="s">
        <v>1738</v>
      </c>
      <c r="O3" s="84" t="s">
        <v>1739</v>
      </c>
      <c r="P3" s="84" t="s">
        <v>1740</v>
      </c>
      <c r="Q3" s="84" t="s">
        <v>1741</v>
      </c>
      <c r="R3" s="84" t="s">
        <v>1742</v>
      </c>
      <c r="S3" s="84" t="s">
        <v>1743</v>
      </c>
      <c r="T3" s="84" t="s">
        <v>1744</v>
      </c>
      <c r="U3" s="84" t="s">
        <v>1745</v>
      </c>
      <c r="V3" s="84" t="s">
        <v>1746</v>
      </c>
      <c r="W3" s="84" t="s">
        <v>1747</v>
      </c>
      <c r="X3" s="84" t="s">
        <v>1748</v>
      </c>
      <c r="Y3" s="84" t="s">
        <v>1749</v>
      </c>
      <c r="Z3" s="84" t="s">
        <v>1750</v>
      </c>
      <c r="AA3" s="84" t="s">
        <v>1751</v>
      </c>
      <c r="AB3" s="84" t="s">
        <v>1752</v>
      </c>
    </row>
    <row r="4" spans="1:28" ht="15" thickBot="1">
      <c r="F4" s="164" t="s">
        <v>1930</v>
      </c>
      <c r="H4" s="83"/>
      <c r="I4" s="84"/>
      <c r="J4" s="84"/>
      <c r="K4" s="84"/>
      <c r="L4" s="84"/>
      <c r="M4" s="84"/>
      <c r="N4" s="84"/>
      <c r="O4" s="84"/>
      <c r="P4" s="84"/>
      <c r="Q4" s="84"/>
      <c r="R4" s="84"/>
      <c r="S4" s="84"/>
      <c r="T4" s="84"/>
      <c r="U4" s="84"/>
      <c r="V4" s="84"/>
      <c r="W4" s="84"/>
      <c r="X4" s="84"/>
      <c r="Y4" s="84"/>
      <c r="Z4" s="84"/>
      <c r="AA4" s="84"/>
      <c r="AB4" s="84"/>
    </row>
    <row r="5" spans="1:28">
      <c r="A5" s="20"/>
      <c r="B5" s="21"/>
      <c r="C5" s="21"/>
      <c r="D5" s="21"/>
      <c r="E5" s="21"/>
      <c r="F5" s="22"/>
      <c r="G5" s="97"/>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52" t="s">
        <v>1607</v>
      </c>
      <c r="B6" s="26" t="s">
        <v>4</v>
      </c>
      <c r="C6" s="27" t="s">
        <v>32</v>
      </c>
      <c r="D6" s="26" t="s">
        <v>33</v>
      </c>
      <c r="E6" s="26" t="s">
        <v>34</v>
      </c>
      <c r="F6" s="28" t="s">
        <v>35</v>
      </c>
      <c r="G6" s="98" t="s">
        <v>36</v>
      </c>
      <c r="H6" s="31" t="s">
        <v>37</v>
      </c>
      <c r="I6" s="31" t="s">
        <v>38</v>
      </c>
      <c r="J6" s="31" t="s">
        <v>39</v>
      </c>
      <c r="K6" s="31" t="s">
        <v>40</v>
      </c>
      <c r="L6" s="99" t="s">
        <v>1753</v>
      </c>
      <c r="M6" s="100" t="s">
        <v>1754</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48"/>
      <c r="F7" s="3"/>
      <c r="G7" s="101"/>
      <c r="H7" s="68"/>
      <c r="I7" s="68"/>
      <c r="J7" s="68"/>
      <c r="K7" s="68"/>
      <c r="L7" s="68"/>
      <c r="M7" s="69"/>
      <c r="N7" s="70"/>
      <c r="O7" s="68"/>
      <c r="P7" s="68"/>
      <c r="Q7" s="68"/>
      <c r="R7" s="71"/>
      <c r="S7" s="70"/>
      <c r="T7" s="68"/>
      <c r="U7" s="68"/>
      <c r="V7" s="68"/>
      <c r="W7" s="71"/>
      <c r="X7" s="70"/>
      <c r="Y7" s="68"/>
      <c r="Z7" s="68"/>
      <c r="AA7" s="68"/>
      <c r="AB7" s="72"/>
    </row>
    <row r="8" spans="1:28">
      <c r="A8" s="48" t="s">
        <v>48</v>
      </c>
      <c r="F8" s="1" t="s">
        <v>49</v>
      </c>
      <c r="G8" s="102"/>
      <c r="H8" s="5">
        <v>17905.175495267893</v>
      </c>
      <c r="I8" s="5">
        <v>3799.6974622303474</v>
      </c>
      <c r="J8" s="5">
        <v>14105.478033037543</v>
      </c>
      <c r="K8" s="5">
        <v>-137.11471152919046</v>
      </c>
      <c r="M8" s="103" t="s">
        <v>1658</v>
      </c>
      <c r="N8" s="5">
        <v>3086.3658520659574</v>
      </c>
      <c r="O8" s="5">
        <v>434.01350609809145</v>
      </c>
      <c r="P8" s="5">
        <v>277.32299412938869</v>
      </c>
      <c r="Q8" s="5">
        <v>0</v>
      </c>
      <c r="R8" s="47">
        <v>0.13266285623265617</v>
      </c>
      <c r="S8" s="46">
        <v>9518.1836757966958</v>
      </c>
      <c r="T8" s="5">
        <v>1982.2823684253494</v>
      </c>
      <c r="U8" s="5">
        <v>643.29403724143958</v>
      </c>
      <c r="V8" s="5">
        <v>1862.8074560625421</v>
      </c>
      <c r="W8" s="47">
        <v>36.537899484323681</v>
      </c>
      <c r="X8" s="46">
        <v>12604.549527862649</v>
      </c>
      <c r="Y8" s="5">
        <v>2416.2958745234419</v>
      </c>
      <c r="Z8" s="5">
        <v>920.61703137082804</v>
      </c>
      <c r="AA8" s="5">
        <v>1862.8074560625421</v>
      </c>
      <c r="AB8" s="72">
        <v>36.670562340556337</v>
      </c>
    </row>
    <row r="9" spans="1:28">
      <c r="A9" s="48" t="s">
        <v>50</v>
      </c>
      <c r="B9" s="1" t="s">
        <v>51</v>
      </c>
      <c r="C9" s="1" t="s">
        <v>52</v>
      </c>
      <c r="D9" s="1" t="s">
        <v>53</v>
      </c>
      <c r="E9" s="1">
        <v>0</v>
      </c>
      <c r="F9" s="1" t="s">
        <v>55</v>
      </c>
      <c r="G9" s="49">
        <v>0.4</v>
      </c>
      <c r="H9" s="5">
        <v>1.9214826449181599</v>
      </c>
      <c r="I9" s="5">
        <v>0.27119510736095814</v>
      </c>
      <c r="J9" s="5">
        <v>1.6502875375572017</v>
      </c>
      <c r="K9" s="5">
        <v>-4.641098458454783</v>
      </c>
      <c r="L9" s="5">
        <v>1.5265159722404116</v>
      </c>
      <c r="M9" s="73">
        <v>0.5</v>
      </c>
      <c r="N9" s="5">
        <v>0</v>
      </c>
      <c r="O9" s="5">
        <v>0.27119510736095814</v>
      </c>
      <c r="P9" s="5">
        <v>0</v>
      </c>
      <c r="Q9" s="5">
        <v>0</v>
      </c>
      <c r="R9" s="47">
        <v>0</v>
      </c>
      <c r="S9" s="5">
        <v>0</v>
      </c>
      <c r="T9" s="5">
        <v>1.6502875375572017</v>
      </c>
      <c r="U9" s="5">
        <v>0</v>
      </c>
      <c r="V9" s="5">
        <v>0</v>
      </c>
      <c r="W9" s="47">
        <v>0</v>
      </c>
      <c r="X9" s="5">
        <v>0</v>
      </c>
      <c r="Y9" s="5">
        <v>1.9214826449181599</v>
      </c>
      <c r="Z9" s="5">
        <v>0</v>
      </c>
      <c r="AA9" s="5">
        <v>0</v>
      </c>
      <c r="AB9" s="72">
        <v>0</v>
      </c>
    </row>
    <row r="10" spans="1:28">
      <c r="A10" s="48" t="s">
        <v>56</v>
      </c>
      <c r="B10" s="1" t="s">
        <v>57</v>
      </c>
      <c r="C10" s="1" t="s">
        <v>58</v>
      </c>
      <c r="D10" s="1" t="s">
        <v>53</v>
      </c>
      <c r="E10" s="1">
        <v>0</v>
      </c>
      <c r="F10" s="1" t="s">
        <v>59</v>
      </c>
      <c r="G10" s="49">
        <v>0.4</v>
      </c>
      <c r="H10" s="5">
        <v>4.474629726924177</v>
      </c>
      <c r="I10" s="5">
        <v>1.0607799090052368</v>
      </c>
      <c r="J10" s="5">
        <v>3.4138498179189405</v>
      </c>
      <c r="K10" s="5">
        <v>-6.9310349672117386</v>
      </c>
      <c r="L10" s="5">
        <v>3.1578110815750202</v>
      </c>
      <c r="M10" s="73">
        <v>0.5</v>
      </c>
      <c r="N10" s="5">
        <v>0</v>
      </c>
      <c r="O10" s="5">
        <v>1.0607799090052368</v>
      </c>
      <c r="P10" s="5">
        <v>0</v>
      </c>
      <c r="Q10" s="5">
        <v>0</v>
      </c>
      <c r="R10" s="47">
        <v>0</v>
      </c>
      <c r="S10" s="5">
        <v>0</v>
      </c>
      <c r="T10" s="5">
        <v>3.4138498179189405</v>
      </c>
      <c r="U10" s="5">
        <v>0</v>
      </c>
      <c r="V10" s="5">
        <v>0</v>
      </c>
      <c r="W10" s="47">
        <v>0</v>
      </c>
      <c r="X10" s="5">
        <v>0</v>
      </c>
      <c r="Y10" s="5">
        <v>4.474629726924177</v>
      </c>
      <c r="Z10" s="5">
        <v>0</v>
      </c>
      <c r="AA10" s="5">
        <v>0</v>
      </c>
      <c r="AB10" s="72">
        <v>0</v>
      </c>
    </row>
    <row r="11" spans="1:28">
      <c r="A11" s="48" t="s">
        <v>60</v>
      </c>
      <c r="B11" s="1" t="s">
        <v>61</v>
      </c>
      <c r="C11" s="1" t="s">
        <v>62</v>
      </c>
      <c r="D11" s="1" t="s">
        <v>53</v>
      </c>
      <c r="E11" s="1">
        <v>0</v>
      </c>
      <c r="F11" s="1" t="s">
        <v>63</v>
      </c>
      <c r="G11" s="49">
        <v>0.4</v>
      </c>
      <c r="H11" s="5">
        <v>3.891429178549485</v>
      </c>
      <c r="I11" s="5">
        <v>0.8821912684535459</v>
      </c>
      <c r="J11" s="5">
        <v>3.0092379100959392</v>
      </c>
      <c r="K11" s="5">
        <v>-8.6158828521057664</v>
      </c>
      <c r="L11" s="5">
        <v>2.783545066838744</v>
      </c>
      <c r="M11" s="73">
        <v>0.5</v>
      </c>
      <c r="N11" s="5">
        <v>0</v>
      </c>
      <c r="O11" s="5">
        <v>0.8821912684535459</v>
      </c>
      <c r="P11" s="5">
        <v>0</v>
      </c>
      <c r="Q11" s="5">
        <v>0</v>
      </c>
      <c r="R11" s="47">
        <v>0</v>
      </c>
      <c r="S11" s="5">
        <v>0</v>
      </c>
      <c r="T11" s="5">
        <v>3.0092379100959392</v>
      </c>
      <c r="U11" s="5">
        <v>0</v>
      </c>
      <c r="V11" s="5">
        <v>0</v>
      </c>
      <c r="W11" s="47">
        <v>0</v>
      </c>
      <c r="X11" s="5">
        <v>0</v>
      </c>
      <c r="Y11" s="5">
        <v>3.891429178549485</v>
      </c>
      <c r="Z11" s="5">
        <v>0</v>
      </c>
      <c r="AA11" s="5">
        <v>0</v>
      </c>
      <c r="AB11" s="72">
        <v>0</v>
      </c>
    </row>
    <row r="12" spans="1:28">
      <c r="A12" s="48" t="s">
        <v>64</v>
      </c>
      <c r="B12" s="1" t="s">
        <v>65</v>
      </c>
      <c r="C12" s="1" t="s">
        <v>66</v>
      </c>
      <c r="D12" s="1" t="s">
        <v>53</v>
      </c>
      <c r="E12" s="1">
        <v>0</v>
      </c>
      <c r="F12" s="1" t="s">
        <v>67</v>
      </c>
      <c r="G12" s="49">
        <v>0.4</v>
      </c>
      <c r="H12" s="5">
        <v>4.1763255054209125</v>
      </c>
      <c r="I12" s="5">
        <v>0.75025280131725591</v>
      </c>
      <c r="J12" s="5">
        <v>3.4260727041036563</v>
      </c>
      <c r="K12" s="5">
        <v>-8.6875102905604944</v>
      </c>
      <c r="L12" s="5">
        <v>3.1691172512958823</v>
      </c>
      <c r="M12" s="73">
        <v>0.5</v>
      </c>
      <c r="N12" s="5">
        <v>0</v>
      </c>
      <c r="O12" s="5">
        <v>0.75025280131725591</v>
      </c>
      <c r="P12" s="5">
        <v>0</v>
      </c>
      <c r="Q12" s="5">
        <v>0</v>
      </c>
      <c r="R12" s="47">
        <v>0</v>
      </c>
      <c r="S12" s="5">
        <v>0</v>
      </c>
      <c r="T12" s="5">
        <v>3.4260727041036563</v>
      </c>
      <c r="U12" s="5">
        <v>0</v>
      </c>
      <c r="V12" s="5">
        <v>0</v>
      </c>
      <c r="W12" s="47">
        <v>0</v>
      </c>
      <c r="X12" s="5">
        <v>0</v>
      </c>
      <c r="Y12" s="5">
        <v>4.1763255054209125</v>
      </c>
      <c r="Z12" s="5">
        <v>0</v>
      </c>
      <c r="AA12" s="5">
        <v>0</v>
      </c>
      <c r="AB12" s="72">
        <v>0</v>
      </c>
    </row>
    <row r="13" spans="1:28">
      <c r="A13" s="48" t="s">
        <v>68</v>
      </c>
      <c r="B13" s="1" t="s">
        <v>69</v>
      </c>
      <c r="C13" s="1" t="s">
        <v>70</v>
      </c>
      <c r="D13" s="1" t="s">
        <v>53</v>
      </c>
      <c r="E13" s="1">
        <v>0</v>
      </c>
      <c r="F13" s="1" t="s">
        <v>71</v>
      </c>
      <c r="G13" s="49">
        <v>0.4</v>
      </c>
      <c r="H13" s="5">
        <v>4.7764829517417073</v>
      </c>
      <c r="I13" s="5">
        <v>1.1482061925386302</v>
      </c>
      <c r="J13" s="5">
        <v>3.6282767592030774</v>
      </c>
      <c r="K13" s="5">
        <v>-9.0870505505947161</v>
      </c>
      <c r="L13" s="5">
        <v>3.3561560022628467</v>
      </c>
      <c r="M13" s="73">
        <v>0.5</v>
      </c>
      <c r="N13" s="5">
        <v>0</v>
      </c>
      <c r="O13" s="5">
        <v>1.1482061925386302</v>
      </c>
      <c r="P13" s="5">
        <v>0</v>
      </c>
      <c r="Q13" s="5">
        <v>0</v>
      </c>
      <c r="R13" s="47">
        <v>0</v>
      </c>
      <c r="S13" s="5">
        <v>0</v>
      </c>
      <c r="T13" s="5">
        <v>3.6282767592030774</v>
      </c>
      <c r="U13" s="5">
        <v>0</v>
      </c>
      <c r="V13" s="5">
        <v>0</v>
      </c>
      <c r="W13" s="47">
        <v>0</v>
      </c>
      <c r="X13" s="5">
        <v>0</v>
      </c>
      <c r="Y13" s="5">
        <v>4.7764829517417073</v>
      </c>
      <c r="Z13" s="5">
        <v>0</v>
      </c>
      <c r="AA13" s="5">
        <v>0</v>
      </c>
      <c r="AB13" s="72">
        <v>0</v>
      </c>
    </row>
    <row r="14" spans="1:28">
      <c r="A14" s="48" t="s">
        <v>72</v>
      </c>
      <c r="B14" s="1" t="s">
        <v>73</v>
      </c>
      <c r="C14" s="1" t="s">
        <v>74</v>
      </c>
      <c r="D14" s="1" t="s">
        <v>53</v>
      </c>
      <c r="E14" s="1">
        <v>0</v>
      </c>
      <c r="F14" s="1" t="s">
        <v>75</v>
      </c>
      <c r="G14" s="49">
        <v>0.4</v>
      </c>
      <c r="H14" s="5">
        <v>3.3026816936868779</v>
      </c>
      <c r="I14" s="5">
        <v>0.61535727986438016</v>
      </c>
      <c r="J14" s="5">
        <v>2.6873244138224979</v>
      </c>
      <c r="K14" s="5">
        <v>-15.262445222492127</v>
      </c>
      <c r="L14" s="5">
        <v>2.4857750827858105</v>
      </c>
      <c r="M14" s="73">
        <v>0.5</v>
      </c>
      <c r="N14" s="5">
        <v>0</v>
      </c>
      <c r="O14" s="5">
        <v>0.61535727986438016</v>
      </c>
      <c r="P14" s="5">
        <v>0</v>
      </c>
      <c r="Q14" s="5">
        <v>0</v>
      </c>
      <c r="R14" s="47">
        <v>0</v>
      </c>
      <c r="S14" s="5">
        <v>0</v>
      </c>
      <c r="T14" s="5">
        <v>2.6873244138224979</v>
      </c>
      <c r="U14" s="5">
        <v>0</v>
      </c>
      <c r="V14" s="5">
        <v>0</v>
      </c>
      <c r="W14" s="47">
        <v>0</v>
      </c>
      <c r="X14" s="5">
        <v>0</v>
      </c>
      <c r="Y14" s="5">
        <v>3.3026816936868779</v>
      </c>
      <c r="Z14" s="5">
        <v>0</v>
      </c>
      <c r="AA14" s="5">
        <v>0</v>
      </c>
      <c r="AB14" s="72">
        <v>0</v>
      </c>
    </row>
    <row r="15" spans="1:28">
      <c r="A15" s="48" t="s">
        <v>76</v>
      </c>
      <c r="B15" s="1" t="s">
        <v>77</v>
      </c>
      <c r="C15" s="1" t="s">
        <v>78</v>
      </c>
      <c r="D15" s="1" t="s">
        <v>79</v>
      </c>
      <c r="E15" s="1">
        <v>0</v>
      </c>
      <c r="F15" s="1" t="s">
        <v>80</v>
      </c>
      <c r="G15" s="49">
        <v>0.01</v>
      </c>
      <c r="H15" s="5">
        <v>16.895495376682099</v>
      </c>
      <c r="I15" s="5">
        <v>6.7094771124870443</v>
      </c>
      <c r="J15" s="5">
        <v>10.186018264195056</v>
      </c>
      <c r="K15" s="5">
        <v>5.748013705565362</v>
      </c>
      <c r="L15" s="5">
        <v>9.4220668943804267</v>
      </c>
      <c r="M15" s="73">
        <v>0</v>
      </c>
      <c r="N15" s="5">
        <v>0</v>
      </c>
      <c r="O15" s="5">
        <v>0</v>
      </c>
      <c r="P15" s="5">
        <v>6.7094771124870443</v>
      </c>
      <c r="Q15" s="5">
        <v>0</v>
      </c>
      <c r="R15" s="47">
        <v>0</v>
      </c>
      <c r="S15" s="5">
        <v>0</v>
      </c>
      <c r="T15" s="5">
        <v>0</v>
      </c>
      <c r="U15" s="5">
        <v>10.186018264195056</v>
      </c>
      <c r="V15" s="5">
        <v>0</v>
      </c>
      <c r="W15" s="47">
        <v>0</v>
      </c>
      <c r="X15" s="5">
        <v>0</v>
      </c>
      <c r="Y15" s="5">
        <v>0</v>
      </c>
      <c r="Z15" s="5">
        <v>16.895495376682099</v>
      </c>
      <c r="AA15" s="5">
        <v>0</v>
      </c>
      <c r="AB15" s="72">
        <v>0</v>
      </c>
    </row>
    <row r="16" spans="1:28">
      <c r="A16" s="48" t="s">
        <v>81</v>
      </c>
      <c r="B16" s="1" t="s">
        <v>82</v>
      </c>
      <c r="C16" s="1" t="s">
        <v>83</v>
      </c>
      <c r="D16" s="1" t="s">
        <v>53</v>
      </c>
      <c r="E16" s="1">
        <v>0</v>
      </c>
      <c r="F16" s="1" t="s">
        <v>85</v>
      </c>
      <c r="G16" s="49">
        <v>0.4</v>
      </c>
      <c r="H16" s="5">
        <v>4.3027275773347133</v>
      </c>
      <c r="I16" s="5">
        <v>0.58316307249979671</v>
      </c>
      <c r="J16" s="5">
        <v>3.7195645048349166</v>
      </c>
      <c r="K16" s="5">
        <v>-15.488323478320737</v>
      </c>
      <c r="L16" s="5">
        <v>3.4405971669722981</v>
      </c>
      <c r="M16" s="73">
        <v>0.5</v>
      </c>
      <c r="N16" s="5">
        <v>0</v>
      </c>
      <c r="O16" s="5">
        <v>0.58316307249979671</v>
      </c>
      <c r="P16" s="5">
        <v>0</v>
      </c>
      <c r="Q16" s="5">
        <v>0</v>
      </c>
      <c r="R16" s="47">
        <v>0</v>
      </c>
      <c r="S16" s="5">
        <v>0</v>
      </c>
      <c r="T16" s="5">
        <v>3.7195645048349166</v>
      </c>
      <c r="U16" s="5">
        <v>0</v>
      </c>
      <c r="V16" s="5">
        <v>0</v>
      </c>
      <c r="W16" s="47">
        <v>0</v>
      </c>
      <c r="X16" s="5">
        <v>0</v>
      </c>
      <c r="Y16" s="5">
        <v>4.3027275773347133</v>
      </c>
      <c r="Z16" s="5">
        <v>0</v>
      </c>
      <c r="AA16" s="5">
        <v>0</v>
      </c>
      <c r="AB16" s="72">
        <v>0</v>
      </c>
    </row>
    <row r="17" spans="1:28">
      <c r="A17" s="48" t="s">
        <v>86</v>
      </c>
      <c r="B17" s="1" t="s">
        <v>87</v>
      </c>
      <c r="C17" s="1" t="s">
        <v>88</v>
      </c>
      <c r="D17" s="1" t="s">
        <v>53</v>
      </c>
      <c r="E17" s="1">
        <v>0</v>
      </c>
      <c r="F17" s="1" t="s">
        <v>89</v>
      </c>
      <c r="G17" s="49">
        <v>0.4</v>
      </c>
      <c r="H17" s="5">
        <v>2.5011344058168601</v>
      </c>
      <c r="I17" s="5">
        <v>0.50387436876994374</v>
      </c>
      <c r="J17" s="5">
        <v>1.9972600370469162</v>
      </c>
      <c r="K17" s="5">
        <v>-6.7157075186223443</v>
      </c>
      <c r="L17" s="5">
        <v>1.8474655342683977</v>
      </c>
      <c r="M17" s="73">
        <v>0.5</v>
      </c>
      <c r="N17" s="5">
        <v>0</v>
      </c>
      <c r="O17" s="5">
        <v>0.50387436876994374</v>
      </c>
      <c r="P17" s="5">
        <v>0</v>
      </c>
      <c r="Q17" s="5">
        <v>0</v>
      </c>
      <c r="R17" s="47">
        <v>0</v>
      </c>
      <c r="S17" s="5">
        <v>0</v>
      </c>
      <c r="T17" s="5">
        <v>1.9972600370469162</v>
      </c>
      <c r="U17" s="5">
        <v>0</v>
      </c>
      <c r="V17" s="5">
        <v>0</v>
      </c>
      <c r="W17" s="47">
        <v>0</v>
      </c>
      <c r="X17" s="5">
        <v>0</v>
      </c>
      <c r="Y17" s="5">
        <v>2.5011344058168601</v>
      </c>
      <c r="Z17" s="5">
        <v>0</v>
      </c>
      <c r="AA17" s="5">
        <v>0</v>
      </c>
      <c r="AB17" s="72">
        <v>0</v>
      </c>
    </row>
    <row r="18" spans="1:28">
      <c r="A18" s="48" t="s">
        <v>90</v>
      </c>
      <c r="B18" s="1" t="s">
        <v>91</v>
      </c>
      <c r="C18" s="1" t="s">
        <v>92</v>
      </c>
      <c r="D18" s="1" t="s">
        <v>93</v>
      </c>
      <c r="E18" s="1">
        <v>0</v>
      </c>
      <c r="F18" s="1" t="s">
        <v>95</v>
      </c>
      <c r="G18" s="49">
        <v>0.3</v>
      </c>
      <c r="H18" s="5">
        <v>82.643118514208851</v>
      </c>
      <c r="I18" s="5">
        <v>28.760035366879464</v>
      </c>
      <c r="J18" s="5">
        <v>53.883083147329394</v>
      </c>
      <c r="K18" s="5">
        <v>36.433858708114798</v>
      </c>
      <c r="L18" s="5">
        <v>49.84185191127969</v>
      </c>
      <c r="M18" s="73">
        <v>0</v>
      </c>
      <c r="N18" s="5">
        <v>25.277456115676404</v>
      </c>
      <c r="O18" s="5">
        <v>3.48257925120306</v>
      </c>
      <c r="P18" s="5">
        <v>0</v>
      </c>
      <c r="Q18" s="5">
        <v>0</v>
      </c>
      <c r="R18" s="47">
        <v>0</v>
      </c>
      <c r="S18" s="5">
        <v>44.841672958782887</v>
      </c>
      <c r="T18" s="5">
        <v>9.0414101885465108</v>
      </c>
      <c r="U18" s="5">
        <v>0</v>
      </c>
      <c r="V18" s="5">
        <v>0</v>
      </c>
      <c r="W18" s="47">
        <v>0</v>
      </c>
      <c r="X18" s="5">
        <v>70.119129074459295</v>
      </c>
      <c r="Y18" s="5">
        <v>12.52398943974957</v>
      </c>
      <c r="Z18" s="5">
        <v>0</v>
      </c>
      <c r="AA18" s="5">
        <v>0</v>
      </c>
      <c r="AB18" s="72">
        <v>0</v>
      </c>
    </row>
    <row r="19" spans="1:28">
      <c r="A19" s="48" t="s">
        <v>96</v>
      </c>
      <c r="B19" s="1" t="s">
        <v>97</v>
      </c>
      <c r="C19" s="1" t="s">
        <v>98</v>
      </c>
      <c r="D19" s="1" t="s">
        <v>93</v>
      </c>
      <c r="E19" s="1">
        <v>0</v>
      </c>
      <c r="F19" s="1" t="s">
        <v>99</v>
      </c>
      <c r="G19" s="49">
        <v>0.3</v>
      </c>
      <c r="H19" s="5">
        <v>78.259847554724715</v>
      </c>
      <c r="I19" s="5">
        <v>23.41299633868195</v>
      </c>
      <c r="J19" s="5">
        <v>54.846851216042765</v>
      </c>
      <c r="K19" s="5">
        <v>18.362361605545402</v>
      </c>
      <c r="L19" s="5">
        <v>50.733337374839557</v>
      </c>
      <c r="M19" s="73">
        <v>0</v>
      </c>
      <c r="N19" s="5">
        <v>21.03296742207533</v>
      </c>
      <c r="O19" s="5">
        <v>2.3800289166066197</v>
      </c>
      <c r="P19" s="5">
        <v>0</v>
      </c>
      <c r="Q19" s="5">
        <v>0</v>
      </c>
      <c r="R19" s="47">
        <v>0</v>
      </c>
      <c r="S19" s="5">
        <v>41.968469893356989</v>
      </c>
      <c r="T19" s="5">
        <v>12.87838132268578</v>
      </c>
      <c r="U19" s="5">
        <v>0</v>
      </c>
      <c r="V19" s="5">
        <v>0</v>
      </c>
      <c r="W19" s="47">
        <v>0</v>
      </c>
      <c r="X19" s="5">
        <v>63.00143731543232</v>
      </c>
      <c r="Y19" s="5">
        <v>15.258410239292399</v>
      </c>
      <c r="Z19" s="5">
        <v>0</v>
      </c>
      <c r="AA19" s="5">
        <v>0</v>
      </c>
      <c r="AB19" s="72">
        <v>0</v>
      </c>
    </row>
    <row r="20" spans="1:28">
      <c r="A20" s="48" t="s">
        <v>100</v>
      </c>
      <c r="B20" s="1" t="s">
        <v>101</v>
      </c>
      <c r="C20" s="1" t="s">
        <v>102</v>
      </c>
      <c r="D20" s="1" t="s">
        <v>103</v>
      </c>
      <c r="E20" s="1">
        <v>0</v>
      </c>
      <c r="F20" s="1" t="s">
        <v>104</v>
      </c>
      <c r="G20" s="49">
        <v>0.49</v>
      </c>
      <c r="H20" s="5">
        <v>78.430197174131735</v>
      </c>
      <c r="I20" s="5">
        <v>25.260773534742903</v>
      </c>
      <c r="J20" s="5">
        <v>53.169423639388832</v>
      </c>
      <c r="K20" s="5">
        <v>30.341842503638887</v>
      </c>
      <c r="L20" s="5">
        <v>49.18171686643467</v>
      </c>
      <c r="M20" s="73">
        <v>0</v>
      </c>
      <c r="N20" s="5">
        <v>23.255418020255238</v>
      </c>
      <c r="O20" s="5">
        <v>2.0053555144876651</v>
      </c>
      <c r="P20" s="5">
        <v>0</v>
      </c>
      <c r="Q20" s="5">
        <v>0</v>
      </c>
      <c r="R20" s="47">
        <v>0</v>
      </c>
      <c r="S20" s="5">
        <v>46.486316109785776</v>
      </c>
      <c r="T20" s="5">
        <v>6.6831075296030527</v>
      </c>
      <c r="U20" s="5">
        <v>0</v>
      </c>
      <c r="V20" s="5">
        <v>0</v>
      </c>
      <c r="W20" s="47">
        <v>0</v>
      </c>
      <c r="X20" s="5">
        <v>69.74173413004101</v>
      </c>
      <c r="Y20" s="5">
        <v>8.6884630440907173</v>
      </c>
      <c r="Z20" s="5">
        <v>0</v>
      </c>
      <c r="AA20" s="5">
        <v>0</v>
      </c>
      <c r="AB20" s="72">
        <v>0</v>
      </c>
    </row>
    <row r="21" spans="1:28">
      <c r="A21" s="48" t="s">
        <v>105</v>
      </c>
      <c r="B21" s="1" t="s">
        <v>106</v>
      </c>
      <c r="C21" s="1" t="s">
        <v>107</v>
      </c>
      <c r="D21" s="1" t="s">
        <v>53</v>
      </c>
      <c r="E21" s="1">
        <v>0</v>
      </c>
      <c r="F21" s="1" t="s">
        <v>108</v>
      </c>
      <c r="G21" s="49">
        <v>0.4</v>
      </c>
      <c r="H21" s="5">
        <v>5.0017164353839068</v>
      </c>
      <c r="I21" s="5">
        <v>2.0792010155180058</v>
      </c>
      <c r="J21" s="5">
        <v>2.9225154198659005</v>
      </c>
      <c r="K21" s="5">
        <v>-4.8828950037391694</v>
      </c>
      <c r="L21" s="5">
        <v>2.7033267633759581</v>
      </c>
      <c r="M21" s="73">
        <v>0.5</v>
      </c>
      <c r="N21" s="5">
        <v>0</v>
      </c>
      <c r="O21" s="5">
        <v>2.0792010155180058</v>
      </c>
      <c r="P21" s="5">
        <v>0</v>
      </c>
      <c r="Q21" s="5">
        <v>0</v>
      </c>
      <c r="R21" s="47">
        <v>0</v>
      </c>
      <c r="S21" s="5">
        <v>0</v>
      </c>
      <c r="T21" s="5">
        <v>2.9225154198659005</v>
      </c>
      <c r="U21" s="5">
        <v>0</v>
      </c>
      <c r="V21" s="5">
        <v>0</v>
      </c>
      <c r="W21" s="47">
        <v>0</v>
      </c>
      <c r="X21" s="5">
        <v>0</v>
      </c>
      <c r="Y21" s="5">
        <v>5.0017164353839068</v>
      </c>
      <c r="Z21" s="5">
        <v>0</v>
      </c>
      <c r="AA21" s="5">
        <v>0</v>
      </c>
      <c r="AB21" s="72">
        <v>0</v>
      </c>
    </row>
    <row r="22" spans="1:28">
      <c r="A22" s="48" t="s">
        <v>109</v>
      </c>
      <c r="B22" s="1" t="s">
        <v>110</v>
      </c>
      <c r="C22" s="1" t="s">
        <v>111</v>
      </c>
      <c r="D22" s="1" t="s">
        <v>53</v>
      </c>
      <c r="E22" s="1">
        <v>0</v>
      </c>
      <c r="F22" s="1" t="s">
        <v>112</v>
      </c>
      <c r="G22" s="49">
        <v>0.4</v>
      </c>
      <c r="H22" s="5">
        <v>6.4802105279253359</v>
      </c>
      <c r="I22" s="5">
        <v>1.1557909719894732</v>
      </c>
      <c r="J22" s="5">
        <v>5.3244195559358625</v>
      </c>
      <c r="K22" s="5">
        <v>-24.64895376308522</v>
      </c>
      <c r="L22" s="5">
        <v>4.9250880892406732</v>
      </c>
      <c r="M22" s="73">
        <v>0.5</v>
      </c>
      <c r="N22" s="5">
        <v>0</v>
      </c>
      <c r="O22" s="5">
        <v>1.1557909719894732</v>
      </c>
      <c r="P22" s="5">
        <v>0</v>
      </c>
      <c r="Q22" s="5">
        <v>0</v>
      </c>
      <c r="R22" s="47">
        <v>0</v>
      </c>
      <c r="S22" s="5">
        <v>0</v>
      </c>
      <c r="T22" s="5">
        <v>5.3244195559358625</v>
      </c>
      <c r="U22" s="5">
        <v>0</v>
      </c>
      <c r="V22" s="5">
        <v>0</v>
      </c>
      <c r="W22" s="47">
        <v>0</v>
      </c>
      <c r="X22" s="5">
        <v>0</v>
      </c>
      <c r="Y22" s="5">
        <v>6.4802105279253359</v>
      </c>
      <c r="Z22" s="5">
        <v>0</v>
      </c>
      <c r="AA22" s="5">
        <v>0</v>
      </c>
      <c r="AB22" s="72">
        <v>0</v>
      </c>
    </row>
    <row r="23" spans="1:28">
      <c r="A23" s="48" t="s">
        <v>113</v>
      </c>
      <c r="B23" s="1" t="s">
        <v>114</v>
      </c>
      <c r="C23" s="1" t="s">
        <v>115</v>
      </c>
      <c r="D23" s="1" t="s">
        <v>53</v>
      </c>
      <c r="E23" s="1">
        <v>0</v>
      </c>
      <c r="F23" s="1" t="s">
        <v>116</v>
      </c>
      <c r="G23" s="49">
        <v>0.4</v>
      </c>
      <c r="H23" s="5">
        <v>3.5812404635097619</v>
      </c>
      <c r="I23" s="5">
        <v>0.73091017958686033</v>
      </c>
      <c r="J23" s="5">
        <v>2.8503302839229017</v>
      </c>
      <c r="K23" s="5">
        <v>-25.465106418255427</v>
      </c>
      <c r="L23" s="5">
        <v>2.6365555126286844</v>
      </c>
      <c r="M23" s="73">
        <v>0.5</v>
      </c>
      <c r="N23" s="5">
        <v>0</v>
      </c>
      <c r="O23" s="5">
        <v>0.73091017958686033</v>
      </c>
      <c r="P23" s="5">
        <v>0</v>
      </c>
      <c r="Q23" s="5">
        <v>0</v>
      </c>
      <c r="R23" s="47">
        <v>0</v>
      </c>
      <c r="S23" s="5">
        <v>0</v>
      </c>
      <c r="T23" s="5">
        <v>2.8503302839229017</v>
      </c>
      <c r="U23" s="5">
        <v>0</v>
      </c>
      <c r="V23" s="5">
        <v>0</v>
      </c>
      <c r="W23" s="47">
        <v>0</v>
      </c>
      <c r="X23" s="5">
        <v>0</v>
      </c>
      <c r="Y23" s="5">
        <v>3.5812404635097619</v>
      </c>
      <c r="Z23" s="5">
        <v>0</v>
      </c>
      <c r="AA23" s="5">
        <v>0</v>
      </c>
      <c r="AB23" s="72">
        <v>0</v>
      </c>
    </row>
    <row r="24" spans="1:28">
      <c r="A24" s="48" t="s">
        <v>117</v>
      </c>
      <c r="B24" s="1" t="s">
        <v>118</v>
      </c>
      <c r="C24" s="1" t="s">
        <v>119</v>
      </c>
      <c r="D24" s="1" t="s">
        <v>53</v>
      </c>
      <c r="E24" s="1">
        <v>0</v>
      </c>
      <c r="F24" s="1" t="s">
        <v>120</v>
      </c>
      <c r="G24" s="49">
        <v>0.4</v>
      </c>
      <c r="H24" s="5">
        <v>4.9786856731152485</v>
      </c>
      <c r="I24" s="5">
        <v>1.1907021649805698</v>
      </c>
      <c r="J24" s="5">
        <v>3.7879835081346784</v>
      </c>
      <c r="K24" s="5">
        <v>-12.390207940852303</v>
      </c>
      <c r="L24" s="5">
        <v>3.5038847450245778</v>
      </c>
      <c r="M24" s="73">
        <v>0.5</v>
      </c>
      <c r="N24" s="5">
        <v>0</v>
      </c>
      <c r="O24" s="5">
        <v>1.1907021649805698</v>
      </c>
      <c r="P24" s="5">
        <v>0</v>
      </c>
      <c r="Q24" s="5">
        <v>0</v>
      </c>
      <c r="R24" s="47">
        <v>0</v>
      </c>
      <c r="S24" s="5">
        <v>0</v>
      </c>
      <c r="T24" s="5">
        <v>3.7879835081346784</v>
      </c>
      <c r="U24" s="5">
        <v>0</v>
      </c>
      <c r="V24" s="5">
        <v>0</v>
      </c>
      <c r="W24" s="47">
        <v>0</v>
      </c>
      <c r="X24" s="5">
        <v>0</v>
      </c>
      <c r="Y24" s="5">
        <v>4.9786856731152485</v>
      </c>
      <c r="Z24" s="5">
        <v>0</v>
      </c>
      <c r="AA24" s="5">
        <v>0</v>
      </c>
      <c r="AB24" s="72">
        <v>0</v>
      </c>
    </row>
    <row r="25" spans="1:28">
      <c r="A25" s="48" t="s">
        <v>121</v>
      </c>
      <c r="B25" s="1" t="s">
        <v>122</v>
      </c>
      <c r="C25" s="1" t="s">
        <v>123</v>
      </c>
      <c r="D25" s="1" t="s">
        <v>124</v>
      </c>
      <c r="E25" s="1" t="s">
        <v>125</v>
      </c>
      <c r="F25" s="1" t="s">
        <v>126</v>
      </c>
      <c r="G25" s="49">
        <v>0.94</v>
      </c>
      <c r="H25" s="5">
        <v>30.38112210593739</v>
      </c>
      <c r="I25" s="5">
        <v>0</v>
      </c>
      <c r="J25" s="5">
        <v>30.38112210593739</v>
      </c>
      <c r="K25" s="5">
        <v>-29.1390326486849</v>
      </c>
      <c r="L25" s="5">
        <v>28.102537947992086</v>
      </c>
      <c r="M25" s="73">
        <v>0</v>
      </c>
      <c r="N25" s="5">
        <v>0</v>
      </c>
      <c r="O25" s="5">
        <v>0</v>
      </c>
      <c r="P25" s="5">
        <v>0</v>
      </c>
      <c r="Q25" s="5">
        <v>0</v>
      </c>
      <c r="R25" s="47">
        <v>0</v>
      </c>
      <c r="S25" s="5">
        <v>25.574410813544308</v>
      </c>
      <c r="T25" s="5">
        <v>4.806711292393083</v>
      </c>
      <c r="U25" s="5">
        <v>0</v>
      </c>
      <c r="V25" s="5">
        <v>0</v>
      </c>
      <c r="W25" s="47">
        <v>0</v>
      </c>
      <c r="X25" s="5">
        <v>25.574410813544308</v>
      </c>
      <c r="Y25" s="5">
        <v>4.806711292393083</v>
      </c>
      <c r="Z25" s="5">
        <v>0</v>
      </c>
      <c r="AA25" s="5">
        <v>0</v>
      </c>
      <c r="AB25" s="72">
        <v>0</v>
      </c>
    </row>
    <row r="26" spans="1:28">
      <c r="A26" s="48" t="s">
        <v>127</v>
      </c>
      <c r="B26" s="1" t="s">
        <v>128</v>
      </c>
      <c r="C26" s="1" t="s">
        <v>129</v>
      </c>
      <c r="D26" s="1" t="s">
        <v>124</v>
      </c>
      <c r="E26" s="1">
        <v>0</v>
      </c>
      <c r="F26" s="1" t="s">
        <v>130</v>
      </c>
      <c r="G26" s="49">
        <v>0.49</v>
      </c>
      <c r="H26" s="5">
        <v>44.6090885821773</v>
      </c>
      <c r="I26" s="5">
        <v>14.595235114934246</v>
      </c>
      <c r="J26" s="5">
        <v>30.013853467243052</v>
      </c>
      <c r="K26" s="5">
        <v>2.1646170436027132</v>
      </c>
      <c r="L26" s="5">
        <v>27.762814457199823</v>
      </c>
      <c r="M26" s="73">
        <v>0</v>
      </c>
      <c r="N26" s="5">
        <v>13.478835831051216</v>
      </c>
      <c r="O26" s="5">
        <v>1.1163992838830297</v>
      </c>
      <c r="P26" s="5">
        <v>0</v>
      </c>
      <c r="Q26" s="5">
        <v>0</v>
      </c>
      <c r="R26" s="47">
        <v>0</v>
      </c>
      <c r="S26" s="5">
        <v>24.581499288557762</v>
      </c>
      <c r="T26" s="5">
        <v>5.4323541786852907</v>
      </c>
      <c r="U26" s="5">
        <v>0</v>
      </c>
      <c r="V26" s="5">
        <v>0</v>
      </c>
      <c r="W26" s="47">
        <v>0</v>
      </c>
      <c r="X26" s="5">
        <v>38.060335119608979</v>
      </c>
      <c r="Y26" s="5">
        <v>6.5487534625683201</v>
      </c>
      <c r="Z26" s="5">
        <v>0</v>
      </c>
      <c r="AA26" s="5">
        <v>0</v>
      </c>
      <c r="AB26" s="72">
        <v>0</v>
      </c>
    </row>
    <row r="27" spans="1:28">
      <c r="A27" s="48" t="s">
        <v>131</v>
      </c>
      <c r="B27" s="1" t="s">
        <v>132</v>
      </c>
      <c r="C27" s="1" t="s">
        <v>133</v>
      </c>
      <c r="D27" s="1" t="s">
        <v>79</v>
      </c>
      <c r="E27" s="1">
        <v>0</v>
      </c>
      <c r="F27" s="50" t="s">
        <v>1659</v>
      </c>
      <c r="G27" s="49">
        <v>0.01</v>
      </c>
      <c r="H27" s="5">
        <v>9.0579516506975875</v>
      </c>
      <c r="I27" s="5">
        <v>3.508942024935942</v>
      </c>
      <c r="J27" s="5">
        <v>5.549009625761645</v>
      </c>
      <c r="K27" s="5">
        <v>3.5630753821475394</v>
      </c>
      <c r="L27" s="5">
        <v>5.1328339038295221</v>
      </c>
      <c r="M27" s="73">
        <v>0</v>
      </c>
      <c r="N27" s="5">
        <v>0</v>
      </c>
      <c r="O27" s="5">
        <v>0</v>
      </c>
      <c r="P27" s="5">
        <v>3.508942024935942</v>
      </c>
      <c r="Q27" s="5">
        <v>0</v>
      </c>
      <c r="R27" s="47">
        <v>0</v>
      </c>
      <c r="S27" s="5">
        <v>0</v>
      </c>
      <c r="T27" s="5">
        <v>0</v>
      </c>
      <c r="U27" s="5">
        <v>5.549009625761645</v>
      </c>
      <c r="V27" s="5">
        <v>0</v>
      </c>
      <c r="W27" s="47">
        <v>0</v>
      </c>
      <c r="X27" s="5">
        <v>0</v>
      </c>
      <c r="Y27" s="5">
        <v>0</v>
      </c>
      <c r="Z27" s="5">
        <v>9.0579516506975875</v>
      </c>
      <c r="AA27" s="5">
        <v>0</v>
      </c>
      <c r="AB27" s="72">
        <v>0</v>
      </c>
    </row>
    <row r="28" spans="1:28">
      <c r="A28" s="48" t="s">
        <v>134</v>
      </c>
      <c r="B28" s="1" t="s">
        <v>135</v>
      </c>
      <c r="C28" s="1" t="s">
        <v>136</v>
      </c>
      <c r="D28" s="1" t="s">
        <v>79</v>
      </c>
      <c r="E28" s="1">
        <v>0</v>
      </c>
      <c r="F28" s="1" t="s">
        <v>138</v>
      </c>
      <c r="G28" s="49">
        <v>0.01</v>
      </c>
      <c r="H28" s="5">
        <v>11.09350428165483</v>
      </c>
      <c r="I28" s="5">
        <v>4.43765650021873</v>
      </c>
      <c r="J28" s="5">
        <v>6.6558477814361003</v>
      </c>
      <c r="K28" s="5">
        <v>1.787394934790282</v>
      </c>
      <c r="L28" s="5">
        <v>6.1566591978283931</v>
      </c>
      <c r="M28" s="73">
        <v>0</v>
      </c>
      <c r="N28" s="5">
        <v>0</v>
      </c>
      <c r="O28" s="5">
        <v>0</v>
      </c>
      <c r="P28" s="5">
        <v>4.43765650021873</v>
      </c>
      <c r="Q28" s="5">
        <v>0</v>
      </c>
      <c r="R28" s="47">
        <v>0</v>
      </c>
      <c r="S28" s="5">
        <v>0</v>
      </c>
      <c r="T28" s="5">
        <v>0</v>
      </c>
      <c r="U28" s="5">
        <v>6.6558477814361003</v>
      </c>
      <c r="V28" s="5">
        <v>0</v>
      </c>
      <c r="W28" s="47">
        <v>0</v>
      </c>
      <c r="X28" s="5">
        <v>0</v>
      </c>
      <c r="Y28" s="5">
        <v>0</v>
      </c>
      <c r="Z28" s="5">
        <v>11.09350428165483</v>
      </c>
      <c r="AA28" s="5">
        <v>0</v>
      </c>
      <c r="AB28" s="72">
        <v>0</v>
      </c>
    </row>
    <row r="29" spans="1:28">
      <c r="A29" s="48" t="s">
        <v>139</v>
      </c>
      <c r="B29" s="1" t="s">
        <v>140</v>
      </c>
      <c r="C29" s="1" t="s">
        <v>141</v>
      </c>
      <c r="D29" s="1" t="s">
        <v>93</v>
      </c>
      <c r="E29" s="1">
        <v>0</v>
      </c>
      <c r="F29" s="1" t="s">
        <v>142</v>
      </c>
      <c r="G29" s="49">
        <v>0.3</v>
      </c>
      <c r="H29" s="5">
        <v>47.978595937613356</v>
      </c>
      <c r="I29" s="5">
        <v>13.750632226717372</v>
      </c>
      <c r="J29" s="5">
        <v>34.227963710895985</v>
      </c>
      <c r="K29" s="5">
        <v>15.727792957778362</v>
      </c>
      <c r="L29" s="5">
        <v>31.660866432578786</v>
      </c>
      <c r="M29" s="73">
        <v>0</v>
      </c>
      <c r="N29" s="5">
        <v>12.463639747357488</v>
      </c>
      <c r="O29" s="5">
        <v>1.2869924793598839</v>
      </c>
      <c r="P29" s="5">
        <v>0</v>
      </c>
      <c r="Q29" s="5">
        <v>0</v>
      </c>
      <c r="R29" s="47">
        <v>0</v>
      </c>
      <c r="S29" s="5">
        <v>27.216907138961851</v>
      </c>
      <c r="T29" s="5">
        <v>7.0110565719341338</v>
      </c>
      <c r="U29" s="5">
        <v>0</v>
      </c>
      <c r="V29" s="5">
        <v>0</v>
      </c>
      <c r="W29" s="47">
        <v>0</v>
      </c>
      <c r="X29" s="5">
        <v>39.680546886319341</v>
      </c>
      <c r="Y29" s="5">
        <v>8.2980490512940186</v>
      </c>
      <c r="Z29" s="5">
        <v>0</v>
      </c>
      <c r="AA29" s="5">
        <v>0</v>
      </c>
      <c r="AB29" s="72">
        <v>0</v>
      </c>
    </row>
    <row r="30" spans="1:28">
      <c r="A30" s="48" t="s">
        <v>143</v>
      </c>
      <c r="B30" s="1" t="s">
        <v>144</v>
      </c>
      <c r="C30" s="1" t="s">
        <v>145</v>
      </c>
      <c r="D30" s="1" t="s">
        <v>103</v>
      </c>
      <c r="E30" s="1" t="s">
        <v>146</v>
      </c>
      <c r="F30" s="1" t="s">
        <v>147</v>
      </c>
      <c r="G30" s="49">
        <v>0.99</v>
      </c>
      <c r="H30" s="5">
        <v>512.27555170804146</v>
      </c>
      <c r="I30" s="5">
        <v>0</v>
      </c>
      <c r="J30" s="5">
        <v>512.27555170804146</v>
      </c>
      <c r="K30" s="5">
        <v>123.46321744739222</v>
      </c>
      <c r="L30" s="5">
        <v>473.85488532993838</v>
      </c>
      <c r="M30" s="73">
        <v>0</v>
      </c>
      <c r="N30" s="5">
        <v>0</v>
      </c>
      <c r="O30" s="5">
        <v>0</v>
      </c>
      <c r="P30" s="5">
        <v>0</v>
      </c>
      <c r="Q30" s="5">
        <v>0</v>
      </c>
      <c r="R30" s="47">
        <v>0</v>
      </c>
      <c r="S30" s="5">
        <v>444.75294413727283</v>
      </c>
      <c r="T30" s="5">
        <v>67.522607570768571</v>
      </c>
      <c r="U30" s="5">
        <v>0</v>
      </c>
      <c r="V30" s="5">
        <v>0</v>
      </c>
      <c r="W30" s="47">
        <v>0</v>
      </c>
      <c r="X30" s="5">
        <v>444.75294413727283</v>
      </c>
      <c r="Y30" s="5">
        <v>67.522607570768571</v>
      </c>
      <c r="Z30" s="5">
        <v>0</v>
      </c>
      <c r="AA30" s="5">
        <v>0</v>
      </c>
      <c r="AB30" s="72">
        <v>0</v>
      </c>
    </row>
    <row r="31" spans="1:28">
      <c r="A31" s="48" t="s">
        <v>148</v>
      </c>
      <c r="B31" s="1" t="s">
        <v>149</v>
      </c>
      <c r="C31" s="1" t="s">
        <v>150</v>
      </c>
      <c r="D31" s="1" t="s">
        <v>53</v>
      </c>
      <c r="E31" s="1">
        <v>0</v>
      </c>
      <c r="F31" s="1" t="s">
        <v>152</v>
      </c>
      <c r="G31" s="49">
        <v>0.4</v>
      </c>
      <c r="H31" s="5">
        <v>2.5499068774486897</v>
      </c>
      <c r="I31" s="5">
        <v>0.4671588652070528</v>
      </c>
      <c r="J31" s="5">
        <v>2.0827480122416371</v>
      </c>
      <c r="K31" s="5">
        <v>-13.681339240107192</v>
      </c>
      <c r="L31" s="5">
        <v>1.9265419113235145</v>
      </c>
      <c r="M31" s="73">
        <v>0.5</v>
      </c>
      <c r="N31" s="5">
        <v>0</v>
      </c>
      <c r="O31" s="5">
        <v>0.4671588652070528</v>
      </c>
      <c r="P31" s="5">
        <v>0</v>
      </c>
      <c r="Q31" s="5">
        <v>0</v>
      </c>
      <c r="R31" s="47">
        <v>0</v>
      </c>
      <c r="S31" s="5">
        <v>0</v>
      </c>
      <c r="T31" s="5">
        <v>2.0827480122416371</v>
      </c>
      <c r="U31" s="5">
        <v>0</v>
      </c>
      <c r="V31" s="5">
        <v>0</v>
      </c>
      <c r="W31" s="47">
        <v>0</v>
      </c>
      <c r="X31" s="5">
        <v>0</v>
      </c>
      <c r="Y31" s="5">
        <v>2.5499068774486897</v>
      </c>
      <c r="Z31" s="5">
        <v>0</v>
      </c>
      <c r="AA31" s="5">
        <v>0</v>
      </c>
      <c r="AB31" s="72">
        <v>0</v>
      </c>
    </row>
    <row r="32" spans="1:28">
      <c r="A32" s="48" t="s">
        <v>153</v>
      </c>
      <c r="B32" s="1" t="s">
        <v>154</v>
      </c>
      <c r="C32" s="1" t="s">
        <v>155</v>
      </c>
      <c r="D32" s="1" t="s">
        <v>124</v>
      </c>
      <c r="E32" s="1">
        <v>0</v>
      </c>
      <c r="F32" s="1" t="s">
        <v>157</v>
      </c>
      <c r="G32" s="49">
        <v>0.49</v>
      </c>
      <c r="H32" s="5">
        <v>63.920183857174663</v>
      </c>
      <c r="I32" s="5">
        <v>22.30126626422836</v>
      </c>
      <c r="J32" s="5">
        <v>41.618917592946303</v>
      </c>
      <c r="K32" s="5">
        <v>22.521790253782942</v>
      </c>
      <c r="L32" s="5">
        <v>38.497498773475336</v>
      </c>
      <c r="M32" s="73">
        <v>0</v>
      </c>
      <c r="N32" s="5">
        <v>19.763797950392753</v>
      </c>
      <c r="O32" s="5">
        <v>2.537468313835606</v>
      </c>
      <c r="P32" s="5">
        <v>0</v>
      </c>
      <c r="Q32" s="5">
        <v>0</v>
      </c>
      <c r="R32" s="47">
        <v>0</v>
      </c>
      <c r="S32" s="5">
        <v>34.666703858231081</v>
      </c>
      <c r="T32" s="5">
        <v>6.9522137347152242</v>
      </c>
      <c r="U32" s="5">
        <v>0</v>
      </c>
      <c r="V32" s="5">
        <v>0</v>
      </c>
      <c r="W32" s="47">
        <v>0</v>
      </c>
      <c r="X32" s="5">
        <v>54.430501808623831</v>
      </c>
      <c r="Y32" s="5">
        <v>9.4896820485508293</v>
      </c>
      <c r="Z32" s="5">
        <v>0</v>
      </c>
      <c r="AA32" s="5">
        <v>0</v>
      </c>
      <c r="AB32" s="72">
        <v>0</v>
      </c>
    </row>
    <row r="33" spans="1:28">
      <c r="A33" s="48" t="s">
        <v>158</v>
      </c>
      <c r="B33" s="1" t="s">
        <v>159</v>
      </c>
      <c r="C33" s="1" t="s">
        <v>160</v>
      </c>
      <c r="D33" s="1" t="s">
        <v>124</v>
      </c>
      <c r="E33" s="1">
        <v>0</v>
      </c>
      <c r="F33" s="1" t="s">
        <v>161</v>
      </c>
      <c r="G33" s="49">
        <v>0.49</v>
      </c>
      <c r="H33" s="5">
        <v>69.646408390396459</v>
      </c>
      <c r="I33" s="5">
        <v>24.534364292520515</v>
      </c>
      <c r="J33" s="5">
        <v>45.112044097875952</v>
      </c>
      <c r="K33" s="5">
        <v>22.858104021875338</v>
      </c>
      <c r="L33" s="5">
        <v>41.728640790535259</v>
      </c>
      <c r="M33" s="73">
        <v>0</v>
      </c>
      <c r="N33" s="5">
        <v>21.940095538269162</v>
      </c>
      <c r="O33" s="5">
        <v>2.5942687542513516</v>
      </c>
      <c r="P33" s="5">
        <v>0</v>
      </c>
      <c r="Q33" s="5">
        <v>0</v>
      </c>
      <c r="R33" s="47">
        <v>0</v>
      </c>
      <c r="S33" s="5">
        <v>38.469212713131725</v>
      </c>
      <c r="T33" s="5">
        <v>6.6428313847442233</v>
      </c>
      <c r="U33" s="5">
        <v>0</v>
      </c>
      <c r="V33" s="5">
        <v>0</v>
      </c>
      <c r="W33" s="47">
        <v>0</v>
      </c>
      <c r="X33" s="5">
        <v>60.409308251400887</v>
      </c>
      <c r="Y33" s="5">
        <v>9.2371001389955758</v>
      </c>
      <c r="Z33" s="5">
        <v>0</v>
      </c>
      <c r="AA33" s="5">
        <v>0</v>
      </c>
      <c r="AB33" s="72">
        <v>0</v>
      </c>
    </row>
    <row r="34" spans="1:28">
      <c r="A34" s="48" t="s">
        <v>162</v>
      </c>
      <c r="B34" s="1" t="s">
        <v>163</v>
      </c>
      <c r="C34" s="1" t="s">
        <v>164</v>
      </c>
      <c r="D34" s="1" t="s">
        <v>53</v>
      </c>
      <c r="E34" s="1">
        <v>0</v>
      </c>
      <c r="F34" s="1" t="s">
        <v>165</v>
      </c>
      <c r="G34" s="49">
        <v>0.4</v>
      </c>
      <c r="H34" s="5">
        <v>4.6386922978121738</v>
      </c>
      <c r="I34" s="5">
        <v>1.9058130367397201</v>
      </c>
      <c r="J34" s="5">
        <v>2.7328792610724535</v>
      </c>
      <c r="K34" s="5">
        <v>-5.3543558989794136</v>
      </c>
      <c r="L34" s="5">
        <v>2.5279133164920196</v>
      </c>
      <c r="M34" s="73">
        <v>0.5</v>
      </c>
      <c r="N34" s="5">
        <v>0</v>
      </c>
      <c r="O34" s="5">
        <v>1.9058130367397201</v>
      </c>
      <c r="P34" s="5">
        <v>0</v>
      </c>
      <c r="Q34" s="5">
        <v>0</v>
      </c>
      <c r="R34" s="47">
        <v>0</v>
      </c>
      <c r="S34" s="5">
        <v>0</v>
      </c>
      <c r="T34" s="5">
        <v>2.7328792610724535</v>
      </c>
      <c r="U34" s="5">
        <v>0</v>
      </c>
      <c r="V34" s="5">
        <v>0</v>
      </c>
      <c r="W34" s="47">
        <v>0</v>
      </c>
      <c r="X34" s="5">
        <v>0</v>
      </c>
      <c r="Y34" s="5">
        <v>4.6386922978121738</v>
      </c>
      <c r="Z34" s="5">
        <v>0</v>
      </c>
      <c r="AA34" s="5">
        <v>0</v>
      </c>
      <c r="AB34" s="72">
        <v>0</v>
      </c>
    </row>
    <row r="35" spans="1:28">
      <c r="A35" s="48" t="s">
        <v>166</v>
      </c>
      <c r="B35" s="1" t="s">
        <v>167</v>
      </c>
      <c r="C35" s="1" t="s">
        <v>168</v>
      </c>
      <c r="D35" s="1" t="s">
        <v>103</v>
      </c>
      <c r="E35" s="1" t="s">
        <v>169</v>
      </c>
      <c r="F35" s="1" t="s">
        <v>170</v>
      </c>
      <c r="G35" s="49">
        <v>0.99</v>
      </c>
      <c r="H35" s="5">
        <v>116.50525962655703</v>
      </c>
      <c r="I35" s="5">
        <v>0</v>
      </c>
      <c r="J35" s="5">
        <v>116.50525962655703</v>
      </c>
      <c r="K35" s="5">
        <v>37.806255131004662</v>
      </c>
      <c r="L35" s="5">
        <v>107.76736515456527</v>
      </c>
      <c r="M35" s="73">
        <v>0</v>
      </c>
      <c r="N35" s="5">
        <v>0</v>
      </c>
      <c r="O35" s="5">
        <v>0</v>
      </c>
      <c r="P35" s="5">
        <v>0</v>
      </c>
      <c r="Q35" s="5">
        <v>0</v>
      </c>
      <c r="R35" s="47">
        <v>0</v>
      </c>
      <c r="S35" s="5">
        <v>104.16079268721448</v>
      </c>
      <c r="T35" s="5">
        <v>12.344466939342553</v>
      </c>
      <c r="U35" s="5">
        <v>0</v>
      </c>
      <c r="V35" s="5">
        <v>0</v>
      </c>
      <c r="W35" s="47">
        <v>0</v>
      </c>
      <c r="X35" s="5">
        <v>104.16079268721448</v>
      </c>
      <c r="Y35" s="5">
        <v>12.344466939342553</v>
      </c>
      <c r="Z35" s="5">
        <v>0</v>
      </c>
      <c r="AA35" s="5">
        <v>0</v>
      </c>
      <c r="AB35" s="72">
        <v>0</v>
      </c>
    </row>
    <row r="36" spans="1:28">
      <c r="A36" s="48" t="s">
        <v>171</v>
      </c>
      <c r="B36" s="1" t="s">
        <v>172</v>
      </c>
      <c r="C36" s="1" t="s">
        <v>173</v>
      </c>
      <c r="D36" s="1" t="s">
        <v>53</v>
      </c>
      <c r="E36" s="1">
        <v>0</v>
      </c>
      <c r="F36" s="1" t="s">
        <v>174</v>
      </c>
      <c r="G36" s="49">
        <v>0.4</v>
      </c>
      <c r="H36" s="5">
        <v>3.4931347171111939</v>
      </c>
      <c r="I36" s="5">
        <v>0.96891084367763392</v>
      </c>
      <c r="J36" s="5">
        <v>2.5242238734335603</v>
      </c>
      <c r="K36" s="5">
        <v>-4.8300726016480739</v>
      </c>
      <c r="L36" s="5">
        <v>2.3349070829260432</v>
      </c>
      <c r="M36" s="73">
        <v>0.5</v>
      </c>
      <c r="N36" s="5">
        <v>0</v>
      </c>
      <c r="O36" s="5">
        <v>0.96891084367763392</v>
      </c>
      <c r="P36" s="5">
        <v>0</v>
      </c>
      <c r="Q36" s="5">
        <v>0</v>
      </c>
      <c r="R36" s="47">
        <v>0</v>
      </c>
      <c r="S36" s="5">
        <v>0</v>
      </c>
      <c r="T36" s="5">
        <v>2.5242238734335603</v>
      </c>
      <c r="U36" s="5">
        <v>0</v>
      </c>
      <c r="V36" s="5">
        <v>0</v>
      </c>
      <c r="W36" s="47">
        <v>0</v>
      </c>
      <c r="X36" s="5">
        <v>0</v>
      </c>
      <c r="Y36" s="5">
        <v>3.4931347171111939</v>
      </c>
      <c r="Z36" s="5">
        <v>0</v>
      </c>
      <c r="AA36" s="5">
        <v>0</v>
      </c>
      <c r="AB36" s="72">
        <v>0</v>
      </c>
    </row>
    <row r="37" spans="1:28">
      <c r="A37" s="48" t="s">
        <v>1660</v>
      </c>
      <c r="B37" s="1" t="s">
        <v>1661</v>
      </c>
      <c r="C37" s="1" t="s">
        <v>177</v>
      </c>
      <c r="D37" s="1" t="s">
        <v>124</v>
      </c>
      <c r="E37" s="1">
        <v>0</v>
      </c>
      <c r="F37" s="1" t="s">
        <v>1662</v>
      </c>
      <c r="G37" s="49">
        <v>0.49</v>
      </c>
      <c r="H37" s="5">
        <v>41.360524712078103</v>
      </c>
      <c r="I37" s="5">
        <v>11.843761334351951</v>
      </c>
      <c r="J37" s="5">
        <v>29.516763377726154</v>
      </c>
      <c r="K37" s="5">
        <v>-0.92941363535075561</v>
      </c>
      <c r="L37" s="5">
        <v>27.303006124396692</v>
      </c>
      <c r="M37" s="73">
        <v>3.2822329517844029E-2</v>
      </c>
      <c r="N37" s="5">
        <v>10.352669177715256</v>
      </c>
      <c r="O37" s="5">
        <v>1.4910921566366944</v>
      </c>
      <c r="P37" s="5">
        <v>0</v>
      </c>
      <c r="Q37" s="5">
        <v>0</v>
      </c>
      <c r="R37" s="47">
        <v>0</v>
      </c>
      <c r="S37" s="5">
        <v>23.45259542249909</v>
      </c>
      <c r="T37" s="5">
        <v>6.064167955227064</v>
      </c>
      <c r="U37" s="5">
        <v>0</v>
      </c>
      <c r="V37" s="5">
        <v>0</v>
      </c>
      <c r="W37" s="47">
        <v>0</v>
      </c>
      <c r="X37" s="5">
        <v>33.805264600214343</v>
      </c>
      <c r="Y37" s="5">
        <v>7.5552601118637579</v>
      </c>
      <c r="Z37" s="5">
        <v>0</v>
      </c>
      <c r="AA37" s="5">
        <v>0</v>
      </c>
      <c r="AB37" s="72">
        <v>0</v>
      </c>
    </row>
    <row r="38" spans="1:28">
      <c r="A38" s="48" t="s">
        <v>178</v>
      </c>
      <c r="B38" s="1" t="s">
        <v>179</v>
      </c>
      <c r="C38" s="1" t="s">
        <v>180</v>
      </c>
      <c r="D38" s="1" t="s">
        <v>124</v>
      </c>
      <c r="E38" s="1">
        <v>0</v>
      </c>
      <c r="F38" s="1" t="s">
        <v>181</v>
      </c>
      <c r="G38" s="49">
        <v>0.49</v>
      </c>
      <c r="H38" s="5">
        <v>22.799713319041523</v>
      </c>
      <c r="I38" s="5">
        <v>7.080945553374864</v>
      </c>
      <c r="J38" s="5">
        <v>15.718767765666657</v>
      </c>
      <c r="K38" s="5">
        <v>-8.8993958791436398</v>
      </c>
      <c r="L38" s="5">
        <v>14.539860183241659</v>
      </c>
      <c r="M38" s="73">
        <v>0.3608264135335425</v>
      </c>
      <c r="N38" s="5">
        <v>6.8351398051789216</v>
      </c>
      <c r="O38" s="5">
        <v>0.2458057481959425</v>
      </c>
      <c r="P38" s="5">
        <v>0</v>
      </c>
      <c r="Q38" s="5">
        <v>0</v>
      </c>
      <c r="R38" s="47">
        <v>0</v>
      </c>
      <c r="S38" s="5">
        <v>11.573047254836954</v>
      </c>
      <c r="T38" s="5">
        <v>4.1457205108297011</v>
      </c>
      <c r="U38" s="5">
        <v>0</v>
      </c>
      <c r="V38" s="5">
        <v>0</v>
      </c>
      <c r="W38" s="47">
        <v>0</v>
      </c>
      <c r="X38" s="5">
        <v>18.408187060015877</v>
      </c>
      <c r="Y38" s="5">
        <v>4.3915262590256434</v>
      </c>
      <c r="Z38" s="5">
        <v>0</v>
      </c>
      <c r="AA38" s="5">
        <v>0</v>
      </c>
      <c r="AB38" s="72">
        <v>0</v>
      </c>
    </row>
    <row r="39" spans="1:28">
      <c r="A39" s="48" t="s">
        <v>182</v>
      </c>
      <c r="B39" s="1" t="s">
        <v>183</v>
      </c>
      <c r="C39" s="1" t="s">
        <v>184</v>
      </c>
      <c r="D39" s="1" t="s">
        <v>103</v>
      </c>
      <c r="E39" s="1">
        <v>0</v>
      </c>
      <c r="F39" s="1" t="s">
        <v>186</v>
      </c>
      <c r="G39" s="49">
        <v>0.49</v>
      </c>
      <c r="H39" s="5">
        <v>192.8972233059103</v>
      </c>
      <c r="I39" s="5">
        <v>62.84904408662176</v>
      </c>
      <c r="J39" s="5">
        <v>130.04817921928853</v>
      </c>
      <c r="K39" s="5">
        <v>64.511967437087463</v>
      </c>
      <c r="L39" s="5">
        <v>120.2945657778419</v>
      </c>
      <c r="M39" s="73">
        <v>0</v>
      </c>
      <c r="N39" s="5">
        <v>56.578855516082363</v>
      </c>
      <c r="O39" s="5">
        <v>6.2701885705394034</v>
      </c>
      <c r="P39" s="5">
        <v>0</v>
      </c>
      <c r="Q39" s="5">
        <v>0</v>
      </c>
      <c r="R39" s="47">
        <v>0</v>
      </c>
      <c r="S39" s="5">
        <v>109.96331433694979</v>
      </c>
      <c r="T39" s="5">
        <v>20.084864882338739</v>
      </c>
      <c r="U39" s="5">
        <v>0</v>
      </c>
      <c r="V39" s="5">
        <v>0</v>
      </c>
      <c r="W39" s="47">
        <v>0</v>
      </c>
      <c r="X39" s="5">
        <v>166.54216985303216</v>
      </c>
      <c r="Y39" s="5">
        <v>26.355053452878142</v>
      </c>
      <c r="Z39" s="5">
        <v>0</v>
      </c>
      <c r="AA39" s="5">
        <v>0</v>
      </c>
      <c r="AB39" s="72">
        <v>0</v>
      </c>
    </row>
    <row r="40" spans="1:28">
      <c r="A40" s="48" t="s">
        <v>187</v>
      </c>
      <c r="B40" s="1" t="s">
        <v>188</v>
      </c>
      <c r="C40" s="1" t="s">
        <v>189</v>
      </c>
      <c r="D40" s="1" t="s">
        <v>53</v>
      </c>
      <c r="E40" s="1">
        <v>0</v>
      </c>
      <c r="F40" s="1" t="s">
        <v>190</v>
      </c>
      <c r="G40" s="49">
        <v>0.4</v>
      </c>
      <c r="H40" s="5">
        <v>4.0336777863768152</v>
      </c>
      <c r="I40" s="5">
        <v>0.77734722879092399</v>
      </c>
      <c r="J40" s="5">
        <v>3.256330557585891</v>
      </c>
      <c r="K40" s="5">
        <v>-12.267607429355548</v>
      </c>
      <c r="L40" s="5">
        <v>3.0121057657669494</v>
      </c>
      <c r="M40" s="73">
        <v>0.5</v>
      </c>
      <c r="N40" s="5">
        <v>0</v>
      </c>
      <c r="O40" s="5">
        <v>0.77734722879092399</v>
      </c>
      <c r="P40" s="5">
        <v>0</v>
      </c>
      <c r="Q40" s="5">
        <v>0</v>
      </c>
      <c r="R40" s="47">
        <v>0</v>
      </c>
      <c r="S40" s="5">
        <v>0</v>
      </c>
      <c r="T40" s="5">
        <v>3.256330557585891</v>
      </c>
      <c r="U40" s="5">
        <v>0</v>
      </c>
      <c r="V40" s="5">
        <v>0</v>
      </c>
      <c r="W40" s="47">
        <v>0</v>
      </c>
      <c r="X40" s="5">
        <v>0</v>
      </c>
      <c r="Y40" s="5">
        <v>4.0336777863768152</v>
      </c>
      <c r="Z40" s="5">
        <v>0</v>
      </c>
      <c r="AA40" s="5">
        <v>0</v>
      </c>
      <c r="AB40" s="72">
        <v>0</v>
      </c>
    </row>
    <row r="41" spans="1:28">
      <c r="A41" s="48" t="s">
        <v>191</v>
      </c>
      <c r="B41" s="1" t="s">
        <v>192</v>
      </c>
      <c r="C41" s="1" t="s">
        <v>193</v>
      </c>
      <c r="D41" s="1" t="s">
        <v>53</v>
      </c>
      <c r="E41" s="1">
        <v>0</v>
      </c>
      <c r="F41" s="1" t="s">
        <v>195</v>
      </c>
      <c r="G41" s="49">
        <v>0.4</v>
      </c>
      <c r="H41" s="5">
        <v>5.1487698696620097</v>
      </c>
      <c r="I41" s="5">
        <v>1.4512014617943856</v>
      </c>
      <c r="J41" s="5">
        <v>3.6975684078676236</v>
      </c>
      <c r="K41" s="5">
        <v>-7.9748413928637545</v>
      </c>
      <c r="L41" s="5">
        <v>3.4202507772775519</v>
      </c>
      <c r="M41" s="73">
        <v>0.5</v>
      </c>
      <c r="N41" s="5">
        <v>0</v>
      </c>
      <c r="O41" s="5">
        <v>1.4512014617943856</v>
      </c>
      <c r="P41" s="5">
        <v>0</v>
      </c>
      <c r="Q41" s="5">
        <v>0</v>
      </c>
      <c r="R41" s="47">
        <v>0</v>
      </c>
      <c r="S41" s="5">
        <v>0</v>
      </c>
      <c r="T41" s="5">
        <v>3.6975684078676236</v>
      </c>
      <c r="U41" s="5">
        <v>0</v>
      </c>
      <c r="V41" s="5">
        <v>0</v>
      </c>
      <c r="W41" s="47">
        <v>0</v>
      </c>
      <c r="X41" s="5">
        <v>0</v>
      </c>
      <c r="Y41" s="5">
        <v>5.1487698696620097</v>
      </c>
      <c r="Z41" s="5">
        <v>0</v>
      </c>
      <c r="AA41" s="5">
        <v>0</v>
      </c>
      <c r="AB41" s="72">
        <v>0</v>
      </c>
    </row>
    <row r="42" spans="1:28">
      <c r="A42" s="48" t="s">
        <v>196</v>
      </c>
      <c r="B42" s="1" t="s">
        <v>197</v>
      </c>
      <c r="C42" s="1" t="s">
        <v>198</v>
      </c>
      <c r="D42" s="1" t="s">
        <v>93</v>
      </c>
      <c r="E42" s="1">
        <v>0</v>
      </c>
      <c r="F42" s="1" t="s">
        <v>199</v>
      </c>
      <c r="G42" s="49">
        <v>0.3</v>
      </c>
      <c r="H42" s="5">
        <v>125.18152257202354</v>
      </c>
      <c r="I42" s="5">
        <v>42.70142187836634</v>
      </c>
      <c r="J42" s="5">
        <v>82.480100693657192</v>
      </c>
      <c r="K42" s="5">
        <v>49.451034533098976</v>
      </c>
      <c r="L42" s="5">
        <v>76.294093141632914</v>
      </c>
      <c r="M42" s="73">
        <v>0</v>
      </c>
      <c r="N42" s="5">
        <v>35.588817686232147</v>
      </c>
      <c r="O42" s="5">
        <v>7.1126041921341825</v>
      </c>
      <c r="P42" s="5">
        <v>0</v>
      </c>
      <c r="Q42" s="5">
        <v>0</v>
      </c>
      <c r="R42" s="47">
        <v>0</v>
      </c>
      <c r="S42" s="5">
        <v>63.671255238163106</v>
      </c>
      <c r="T42" s="5">
        <v>18.808845455494087</v>
      </c>
      <c r="U42" s="5">
        <v>0</v>
      </c>
      <c r="V42" s="5">
        <v>0</v>
      </c>
      <c r="W42" s="47">
        <v>0</v>
      </c>
      <c r="X42" s="5">
        <v>99.260072924395246</v>
      </c>
      <c r="Y42" s="5">
        <v>25.921449647628268</v>
      </c>
      <c r="Z42" s="5">
        <v>0</v>
      </c>
      <c r="AA42" s="5">
        <v>0</v>
      </c>
      <c r="AB42" s="72">
        <v>0</v>
      </c>
    </row>
    <row r="43" spans="1:28">
      <c r="A43" s="48" t="s">
        <v>200</v>
      </c>
      <c r="B43" s="1" t="s">
        <v>201</v>
      </c>
      <c r="C43" s="1" t="s">
        <v>202</v>
      </c>
      <c r="D43" s="1" t="s">
        <v>53</v>
      </c>
      <c r="E43" s="1">
        <v>0</v>
      </c>
      <c r="F43" s="1" t="s">
        <v>203</v>
      </c>
      <c r="G43" s="49">
        <v>0.4</v>
      </c>
      <c r="H43" s="5">
        <v>1.7826333931912586</v>
      </c>
      <c r="I43" s="5">
        <v>0.23312247143747658</v>
      </c>
      <c r="J43" s="5">
        <v>1.5495109217537819</v>
      </c>
      <c r="K43" s="5">
        <v>-9.5075709213743185</v>
      </c>
      <c r="L43" s="5">
        <v>1.4332976026222484</v>
      </c>
      <c r="M43" s="73">
        <v>0.5</v>
      </c>
      <c r="N43" s="5">
        <v>0</v>
      </c>
      <c r="O43" s="5">
        <v>0.23312247143747658</v>
      </c>
      <c r="P43" s="5">
        <v>0</v>
      </c>
      <c r="Q43" s="5">
        <v>0</v>
      </c>
      <c r="R43" s="47">
        <v>0</v>
      </c>
      <c r="S43" s="5">
        <v>0</v>
      </c>
      <c r="T43" s="5">
        <v>1.5495109217537819</v>
      </c>
      <c r="U43" s="5">
        <v>0</v>
      </c>
      <c r="V43" s="5">
        <v>0</v>
      </c>
      <c r="W43" s="47">
        <v>0</v>
      </c>
      <c r="X43" s="5">
        <v>0</v>
      </c>
      <c r="Y43" s="5">
        <v>1.7826333931912586</v>
      </c>
      <c r="Z43" s="5">
        <v>0</v>
      </c>
      <c r="AA43" s="5">
        <v>0</v>
      </c>
      <c r="AB43" s="72">
        <v>0</v>
      </c>
    </row>
    <row r="44" spans="1:28">
      <c r="A44" s="48" t="s">
        <v>204</v>
      </c>
      <c r="B44" s="1" t="s">
        <v>205</v>
      </c>
      <c r="C44" s="1" t="s">
        <v>206</v>
      </c>
      <c r="D44" s="1" t="s">
        <v>124</v>
      </c>
      <c r="E44" s="1">
        <v>0</v>
      </c>
      <c r="F44" s="1" t="s">
        <v>207</v>
      </c>
      <c r="G44" s="49">
        <v>0.49</v>
      </c>
      <c r="H44" s="5">
        <v>76.84281776496023</v>
      </c>
      <c r="I44" s="5">
        <v>21.618353175952066</v>
      </c>
      <c r="J44" s="5">
        <v>55.224464589008164</v>
      </c>
      <c r="K44" s="5">
        <v>-1.4997568155159269</v>
      </c>
      <c r="L44" s="5">
        <v>51.082629744832552</v>
      </c>
      <c r="M44" s="73">
        <v>1.9630105399916165E-2</v>
      </c>
      <c r="N44" s="5">
        <v>18.708508136727868</v>
      </c>
      <c r="O44" s="5">
        <v>2.9098450392241961</v>
      </c>
      <c r="P44" s="5">
        <v>0</v>
      </c>
      <c r="Q44" s="5">
        <v>0</v>
      </c>
      <c r="R44" s="47">
        <v>0</v>
      </c>
      <c r="S44" s="5">
        <v>41.548601717105299</v>
      </c>
      <c r="T44" s="5">
        <v>13.675862871902872</v>
      </c>
      <c r="U44" s="5">
        <v>0</v>
      </c>
      <c r="V44" s="5">
        <v>0</v>
      </c>
      <c r="W44" s="47">
        <v>0</v>
      </c>
      <c r="X44" s="5">
        <v>60.257109853833171</v>
      </c>
      <c r="Y44" s="5">
        <v>16.585707911127066</v>
      </c>
      <c r="Z44" s="5">
        <v>0</v>
      </c>
      <c r="AA44" s="5">
        <v>0</v>
      </c>
      <c r="AB44" s="72">
        <v>0</v>
      </c>
    </row>
    <row r="45" spans="1:28">
      <c r="A45" s="48" t="s">
        <v>208</v>
      </c>
      <c r="B45" s="1" t="s">
        <v>209</v>
      </c>
      <c r="C45" s="1" t="s">
        <v>210</v>
      </c>
      <c r="D45" s="1" t="s">
        <v>124</v>
      </c>
      <c r="E45" s="1" t="s">
        <v>125</v>
      </c>
      <c r="F45" s="1" t="s">
        <v>211</v>
      </c>
      <c r="G45" s="49">
        <v>0.94</v>
      </c>
      <c r="H45" s="5">
        <v>137.09684431862735</v>
      </c>
      <c r="I45" s="5">
        <v>0</v>
      </c>
      <c r="J45" s="5">
        <v>137.09684431862735</v>
      </c>
      <c r="K45" s="5">
        <v>-53.455740377679106</v>
      </c>
      <c r="L45" s="5">
        <v>126.81458099473031</v>
      </c>
      <c r="M45" s="73">
        <v>0</v>
      </c>
      <c r="N45" s="5">
        <v>0</v>
      </c>
      <c r="O45" s="5">
        <v>0</v>
      </c>
      <c r="P45" s="5">
        <v>0</v>
      </c>
      <c r="Q45" s="5">
        <v>0</v>
      </c>
      <c r="R45" s="47">
        <v>0</v>
      </c>
      <c r="S45" s="5">
        <v>116.13409976816052</v>
      </c>
      <c r="T45" s="5">
        <v>20.962744550466844</v>
      </c>
      <c r="U45" s="5">
        <v>0</v>
      </c>
      <c r="V45" s="5">
        <v>0</v>
      </c>
      <c r="W45" s="47">
        <v>0</v>
      </c>
      <c r="X45" s="5">
        <v>116.13409976816052</v>
      </c>
      <c r="Y45" s="5">
        <v>20.962744550466844</v>
      </c>
      <c r="Z45" s="5">
        <v>0</v>
      </c>
      <c r="AA45" s="5">
        <v>0</v>
      </c>
      <c r="AB45" s="72">
        <v>0</v>
      </c>
    </row>
    <row r="46" spans="1:28">
      <c r="A46" s="48" t="s">
        <v>212</v>
      </c>
      <c r="B46" s="1" t="s">
        <v>213</v>
      </c>
      <c r="C46" s="1" t="s">
        <v>214</v>
      </c>
      <c r="D46" s="1" t="s">
        <v>53</v>
      </c>
      <c r="E46" s="1">
        <v>0</v>
      </c>
      <c r="F46" s="1" t="s">
        <v>215</v>
      </c>
      <c r="G46" s="49">
        <v>0.4</v>
      </c>
      <c r="H46" s="5">
        <v>3.4891231691809015</v>
      </c>
      <c r="I46" s="5">
        <v>0.8037407895322759</v>
      </c>
      <c r="J46" s="5">
        <v>2.6853823796486256</v>
      </c>
      <c r="K46" s="5">
        <v>-8.4713617113534987</v>
      </c>
      <c r="L46" s="5">
        <v>2.483978701174979</v>
      </c>
      <c r="M46" s="73">
        <v>0.5</v>
      </c>
      <c r="N46" s="5">
        <v>0</v>
      </c>
      <c r="O46" s="5">
        <v>0.8037407895322759</v>
      </c>
      <c r="P46" s="5">
        <v>0</v>
      </c>
      <c r="Q46" s="5">
        <v>0</v>
      </c>
      <c r="R46" s="47">
        <v>0</v>
      </c>
      <c r="S46" s="5">
        <v>0</v>
      </c>
      <c r="T46" s="5">
        <v>2.6853823796486256</v>
      </c>
      <c r="U46" s="5">
        <v>0</v>
      </c>
      <c r="V46" s="5">
        <v>0</v>
      </c>
      <c r="W46" s="47">
        <v>0</v>
      </c>
      <c r="X46" s="5">
        <v>0</v>
      </c>
      <c r="Y46" s="5">
        <v>3.4891231691809015</v>
      </c>
      <c r="Z46" s="5">
        <v>0</v>
      </c>
      <c r="AA46" s="5">
        <v>0</v>
      </c>
      <c r="AB46" s="72">
        <v>0</v>
      </c>
    </row>
    <row r="47" spans="1:28">
      <c r="A47" s="48" t="s">
        <v>216</v>
      </c>
      <c r="B47" s="1" t="s">
        <v>217</v>
      </c>
      <c r="C47" s="1" t="s">
        <v>218</v>
      </c>
      <c r="D47" s="1" t="s">
        <v>93</v>
      </c>
      <c r="E47" s="1">
        <v>0</v>
      </c>
      <c r="F47" s="1" t="s">
        <v>219</v>
      </c>
      <c r="G47" s="49">
        <v>0.3</v>
      </c>
      <c r="H47" s="5">
        <v>46.784148312599775</v>
      </c>
      <c r="I47" s="5">
        <v>10.855091446347222</v>
      </c>
      <c r="J47" s="5">
        <v>35.929056866252552</v>
      </c>
      <c r="K47" s="5">
        <v>8.8299989926323939</v>
      </c>
      <c r="L47" s="5">
        <v>33.234377601283612</v>
      </c>
      <c r="M47" s="73">
        <v>0</v>
      </c>
      <c r="N47" s="5">
        <v>11.002188041764512</v>
      </c>
      <c r="O47" s="5">
        <v>-0.14709659541729092</v>
      </c>
      <c r="P47" s="5">
        <v>0</v>
      </c>
      <c r="Q47" s="5">
        <v>0</v>
      </c>
      <c r="R47" s="47">
        <v>0</v>
      </c>
      <c r="S47" s="5">
        <v>27.256299185021742</v>
      </c>
      <c r="T47" s="5">
        <v>8.6727576812308076</v>
      </c>
      <c r="U47" s="5">
        <v>0</v>
      </c>
      <c r="V47" s="5">
        <v>0</v>
      </c>
      <c r="W47" s="47">
        <v>0</v>
      </c>
      <c r="X47" s="5">
        <v>38.258487226786258</v>
      </c>
      <c r="Y47" s="5">
        <v>8.5256610858135176</v>
      </c>
      <c r="Z47" s="5">
        <v>0</v>
      </c>
      <c r="AA47" s="5">
        <v>0</v>
      </c>
      <c r="AB47" s="72">
        <v>0</v>
      </c>
    </row>
    <row r="48" spans="1:28">
      <c r="A48" s="48" t="s">
        <v>220</v>
      </c>
      <c r="B48" s="1" t="s">
        <v>221</v>
      </c>
      <c r="C48" s="1" t="s">
        <v>222</v>
      </c>
      <c r="D48" s="1" t="s">
        <v>53</v>
      </c>
      <c r="E48" s="1">
        <v>0</v>
      </c>
      <c r="F48" s="1" t="s">
        <v>224</v>
      </c>
      <c r="G48" s="49">
        <v>0.4</v>
      </c>
      <c r="H48" s="5">
        <v>1.6306955894811019</v>
      </c>
      <c r="I48" s="5">
        <v>0</v>
      </c>
      <c r="J48" s="5">
        <v>1.6306955894811019</v>
      </c>
      <c r="K48" s="5">
        <v>-7.6396396773888151</v>
      </c>
      <c r="L48" s="5">
        <v>1.5083934202700193</v>
      </c>
      <c r="M48" s="73">
        <v>0.5</v>
      </c>
      <c r="N48" s="5">
        <v>0</v>
      </c>
      <c r="O48" s="5">
        <v>0</v>
      </c>
      <c r="P48" s="5">
        <v>0</v>
      </c>
      <c r="Q48" s="5">
        <v>0</v>
      </c>
      <c r="R48" s="47">
        <v>0</v>
      </c>
      <c r="S48" s="5">
        <v>0</v>
      </c>
      <c r="T48" s="5">
        <v>1.6306955894811019</v>
      </c>
      <c r="U48" s="5">
        <v>0</v>
      </c>
      <c r="V48" s="5">
        <v>0</v>
      </c>
      <c r="W48" s="47">
        <v>0</v>
      </c>
      <c r="X48" s="5">
        <v>0</v>
      </c>
      <c r="Y48" s="5">
        <v>1.6306955894811019</v>
      </c>
      <c r="Z48" s="5">
        <v>0</v>
      </c>
      <c r="AA48" s="5">
        <v>0</v>
      </c>
      <c r="AB48" s="72">
        <v>0</v>
      </c>
    </row>
    <row r="49" spans="1:28">
      <c r="A49" s="48" t="s">
        <v>225</v>
      </c>
      <c r="B49" s="1" t="s">
        <v>226</v>
      </c>
      <c r="C49" s="1" t="s">
        <v>227</v>
      </c>
      <c r="D49" s="1" t="s">
        <v>53</v>
      </c>
      <c r="E49" s="1">
        <v>0</v>
      </c>
      <c r="F49" s="1" t="s">
        <v>229</v>
      </c>
      <c r="G49" s="49">
        <v>0.4</v>
      </c>
      <c r="H49" s="5">
        <v>2.8731012816542565</v>
      </c>
      <c r="I49" s="5">
        <v>0.67466270370348169</v>
      </c>
      <c r="J49" s="5">
        <v>2.1984385779507747</v>
      </c>
      <c r="K49" s="5">
        <v>-12.403047284321826</v>
      </c>
      <c r="L49" s="5">
        <v>2.0335556846044667</v>
      </c>
      <c r="M49" s="73">
        <v>0.5</v>
      </c>
      <c r="N49" s="5">
        <v>0</v>
      </c>
      <c r="O49" s="5">
        <v>0.67466270370348169</v>
      </c>
      <c r="P49" s="5">
        <v>0</v>
      </c>
      <c r="Q49" s="5">
        <v>0</v>
      </c>
      <c r="R49" s="47">
        <v>0</v>
      </c>
      <c r="S49" s="5">
        <v>0</v>
      </c>
      <c r="T49" s="5">
        <v>2.1984385779507747</v>
      </c>
      <c r="U49" s="5">
        <v>0</v>
      </c>
      <c r="V49" s="5">
        <v>0</v>
      </c>
      <c r="W49" s="47">
        <v>0</v>
      </c>
      <c r="X49" s="5">
        <v>0</v>
      </c>
      <c r="Y49" s="5">
        <v>2.8731012816542565</v>
      </c>
      <c r="Z49" s="5">
        <v>0</v>
      </c>
      <c r="AA49" s="5">
        <v>0</v>
      </c>
      <c r="AB49" s="72">
        <v>0</v>
      </c>
    </row>
    <row r="50" spans="1:28">
      <c r="A50" s="48" t="s">
        <v>230</v>
      </c>
      <c r="B50" s="1" t="s">
        <v>231</v>
      </c>
      <c r="C50" s="1" t="s">
        <v>232</v>
      </c>
      <c r="D50" s="1" t="s">
        <v>53</v>
      </c>
      <c r="E50" s="1">
        <v>0</v>
      </c>
      <c r="F50" s="1" t="s">
        <v>233</v>
      </c>
      <c r="G50" s="49">
        <v>0.4</v>
      </c>
      <c r="H50" s="5">
        <v>3.5081957549425211</v>
      </c>
      <c r="I50" s="5">
        <v>0.80233606911221422</v>
      </c>
      <c r="J50" s="5">
        <v>2.705859685830307</v>
      </c>
      <c r="K50" s="5">
        <v>-7.2899654445167181</v>
      </c>
      <c r="L50" s="5">
        <v>2.5029202093930341</v>
      </c>
      <c r="M50" s="73">
        <v>0.5</v>
      </c>
      <c r="N50" s="5">
        <v>0</v>
      </c>
      <c r="O50" s="5">
        <v>0.80233606911221422</v>
      </c>
      <c r="P50" s="5">
        <v>0</v>
      </c>
      <c r="Q50" s="5">
        <v>0</v>
      </c>
      <c r="R50" s="47">
        <v>0</v>
      </c>
      <c r="S50" s="5">
        <v>0</v>
      </c>
      <c r="T50" s="5">
        <v>2.705859685830307</v>
      </c>
      <c r="U50" s="5">
        <v>0</v>
      </c>
      <c r="V50" s="5">
        <v>0</v>
      </c>
      <c r="W50" s="47">
        <v>0</v>
      </c>
      <c r="X50" s="5">
        <v>0</v>
      </c>
      <c r="Y50" s="5">
        <v>3.5081957549425211</v>
      </c>
      <c r="Z50" s="5">
        <v>0</v>
      </c>
      <c r="AA50" s="5">
        <v>0</v>
      </c>
      <c r="AB50" s="72">
        <v>0</v>
      </c>
    </row>
    <row r="51" spans="1:28">
      <c r="A51" s="48" t="s">
        <v>234</v>
      </c>
      <c r="B51" s="1" t="s">
        <v>235</v>
      </c>
      <c r="C51" s="1" t="s">
        <v>236</v>
      </c>
      <c r="D51" s="1" t="s">
        <v>237</v>
      </c>
      <c r="E51" s="1">
        <v>0</v>
      </c>
      <c r="F51" s="1" t="s">
        <v>238</v>
      </c>
      <c r="G51" s="49">
        <v>0.09</v>
      </c>
      <c r="H51" s="5">
        <v>49.640197992604925</v>
      </c>
      <c r="I51" s="5">
        <v>8.0763428589510617</v>
      </c>
      <c r="J51" s="5">
        <v>41.56385513365386</v>
      </c>
      <c r="K51" s="5">
        <v>26.701937768971142</v>
      </c>
      <c r="L51" s="5">
        <v>38.446565998629822</v>
      </c>
      <c r="M51" s="73">
        <v>0</v>
      </c>
      <c r="N51" s="5">
        <v>8.0763428589510617</v>
      </c>
      <c r="O51" s="5">
        <v>0</v>
      </c>
      <c r="P51" s="5">
        <v>0</v>
      </c>
      <c r="Q51" s="5">
        <v>0</v>
      </c>
      <c r="R51" s="47">
        <v>0</v>
      </c>
      <c r="S51" s="5">
        <v>41.56385513365386</v>
      </c>
      <c r="T51" s="5">
        <v>0</v>
      </c>
      <c r="U51" s="5">
        <v>0</v>
      </c>
      <c r="V51" s="5">
        <v>0</v>
      </c>
      <c r="W51" s="47">
        <v>0</v>
      </c>
      <c r="X51" s="5">
        <v>49.640197992604925</v>
      </c>
      <c r="Y51" s="5">
        <v>0</v>
      </c>
      <c r="Z51" s="5">
        <v>0</v>
      </c>
      <c r="AA51" s="5">
        <v>0</v>
      </c>
      <c r="AB51" s="72">
        <v>0</v>
      </c>
    </row>
    <row r="52" spans="1:28">
      <c r="A52" s="48" t="s">
        <v>239</v>
      </c>
      <c r="B52" s="1" t="s">
        <v>240</v>
      </c>
      <c r="C52" s="1" t="s">
        <v>241</v>
      </c>
      <c r="D52" s="1" t="s">
        <v>79</v>
      </c>
      <c r="E52" s="1">
        <v>0</v>
      </c>
      <c r="F52" s="1" t="s">
        <v>242</v>
      </c>
      <c r="G52" s="49">
        <v>0.01</v>
      </c>
      <c r="H52" s="5">
        <v>8.0417506906832159</v>
      </c>
      <c r="I52" s="5">
        <v>3.2364422297734396</v>
      </c>
      <c r="J52" s="5">
        <v>4.8053084609097754</v>
      </c>
      <c r="K52" s="5">
        <v>1.7261384712569694</v>
      </c>
      <c r="L52" s="5">
        <v>4.4449103263415424</v>
      </c>
      <c r="M52" s="73">
        <v>0</v>
      </c>
      <c r="N52" s="5">
        <v>0</v>
      </c>
      <c r="O52" s="5">
        <v>0</v>
      </c>
      <c r="P52" s="5">
        <v>3.2364422297734396</v>
      </c>
      <c r="Q52" s="5">
        <v>0</v>
      </c>
      <c r="R52" s="47">
        <v>0</v>
      </c>
      <c r="S52" s="5">
        <v>0</v>
      </c>
      <c r="T52" s="5">
        <v>0</v>
      </c>
      <c r="U52" s="5">
        <v>4.8053084609097754</v>
      </c>
      <c r="V52" s="5">
        <v>0</v>
      </c>
      <c r="W52" s="47">
        <v>0</v>
      </c>
      <c r="X52" s="5">
        <v>0</v>
      </c>
      <c r="Y52" s="5">
        <v>0</v>
      </c>
      <c r="Z52" s="5">
        <v>8.0417506906832159</v>
      </c>
      <c r="AA52" s="5">
        <v>0</v>
      </c>
      <c r="AB52" s="72">
        <v>0</v>
      </c>
    </row>
    <row r="53" spans="1:28">
      <c r="A53" s="48" t="s">
        <v>243</v>
      </c>
      <c r="B53" s="1" t="s">
        <v>244</v>
      </c>
      <c r="C53" s="1" t="s">
        <v>245</v>
      </c>
      <c r="D53" s="1" t="s">
        <v>53</v>
      </c>
      <c r="E53" s="1">
        <v>0</v>
      </c>
      <c r="F53" s="1" t="s">
        <v>246</v>
      </c>
      <c r="G53" s="49">
        <v>0.4</v>
      </c>
      <c r="H53" s="5">
        <v>6.7599501632029639</v>
      </c>
      <c r="I53" s="5">
        <v>2.7774756066692174</v>
      </c>
      <c r="J53" s="5">
        <v>3.982474556533746</v>
      </c>
      <c r="K53" s="5">
        <v>-5.7221276953225617</v>
      </c>
      <c r="L53" s="5">
        <v>3.6837889647937154</v>
      </c>
      <c r="M53" s="73">
        <v>0.5</v>
      </c>
      <c r="N53" s="5">
        <v>0</v>
      </c>
      <c r="O53" s="5">
        <v>2.7774756066692174</v>
      </c>
      <c r="P53" s="5">
        <v>0</v>
      </c>
      <c r="Q53" s="5">
        <v>0</v>
      </c>
      <c r="R53" s="47">
        <v>0</v>
      </c>
      <c r="S53" s="5">
        <v>0</v>
      </c>
      <c r="T53" s="5">
        <v>3.982474556533746</v>
      </c>
      <c r="U53" s="5">
        <v>0</v>
      </c>
      <c r="V53" s="5">
        <v>0</v>
      </c>
      <c r="W53" s="47">
        <v>0</v>
      </c>
      <c r="X53" s="5">
        <v>0</v>
      </c>
      <c r="Y53" s="5">
        <v>6.7599501632029639</v>
      </c>
      <c r="Z53" s="5">
        <v>0</v>
      </c>
      <c r="AA53" s="5">
        <v>0</v>
      </c>
      <c r="AB53" s="72">
        <v>0</v>
      </c>
    </row>
    <row r="54" spans="1:28">
      <c r="A54" s="48" t="s">
        <v>247</v>
      </c>
      <c r="B54" s="1" t="s">
        <v>248</v>
      </c>
      <c r="C54" s="1" t="s">
        <v>249</v>
      </c>
      <c r="D54" s="1" t="s">
        <v>103</v>
      </c>
      <c r="E54" s="1" t="s">
        <v>169</v>
      </c>
      <c r="F54" s="1" t="s">
        <v>250</v>
      </c>
      <c r="G54" s="49">
        <v>0.99</v>
      </c>
      <c r="H54" s="5">
        <v>60.877990157947927</v>
      </c>
      <c r="I54" s="5">
        <v>0</v>
      </c>
      <c r="J54" s="5">
        <v>60.877990157947927</v>
      </c>
      <c r="K54" s="5">
        <v>13.44472350967186</v>
      </c>
      <c r="L54" s="5">
        <v>56.312140896101837</v>
      </c>
      <c r="M54" s="73">
        <v>0</v>
      </c>
      <c r="N54" s="5">
        <v>0</v>
      </c>
      <c r="O54" s="5">
        <v>0</v>
      </c>
      <c r="P54" s="5">
        <v>0</v>
      </c>
      <c r="Q54" s="5">
        <v>0</v>
      </c>
      <c r="R54" s="47">
        <v>0</v>
      </c>
      <c r="S54" s="5">
        <v>53.855068724693105</v>
      </c>
      <c r="T54" s="5">
        <v>7.0229214332548215</v>
      </c>
      <c r="U54" s="5">
        <v>0</v>
      </c>
      <c r="V54" s="5">
        <v>0</v>
      </c>
      <c r="W54" s="47">
        <v>0</v>
      </c>
      <c r="X54" s="5">
        <v>53.855068724693105</v>
      </c>
      <c r="Y54" s="5">
        <v>7.0229214332548215</v>
      </c>
      <c r="Z54" s="5">
        <v>0</v>
      </c>
      <c r="AA54" s="5">
        <v>0</v>
      </c>
      <c r="AB54" s="72">
        <v>0</v>
      </c>
    </row>
    <row r="55" spans="1:28">
      <c r="A55" s="48" t="s">
        <v>251</v>
      </c>
      <c r="B55" s="1" t="s">
        <v>252</v>
      </c>
      <c r="C55" s="1" t="s">
        <v>253</v>
      </c>
      <c r="D55" s="1" t="s">
        <v>103</v>
      </c>
      <c r="E55" s="1">
        <v>0</v>
      </c>
      <c r="F55" s="1" t="s">
        <v>254</v>
      </c>
      <c r="G55" s="49">
        <v>0.49</v>
      </c>
      <c r="H55" s="5">
        <v>56.927463030443931</v>
      </c>
      <c r="I55" s="5">
        <v>17.491605244729001</v>
      </c>
      <c r="J55" s="5">
        <v>39.43585778571493</v>
      </c>
      <c r="K55" s="5">
        <v>12.859236588269047</v>
      </c>
      <c r="L55" s="5">
        <v>36.47816845178631</v>
      </c>
      <c r="M55" s="73">
        <v>0</v>
      </c>
      <c r="N55" s="5">
        <v>15.778736055582256</v>
      </c>
      <c r="O55" s="5">
        <v>1.712869189146746</v>
      </c>
      <c r="P55" s="5">
        <v>0</v>
      </c>
      <c r="Q55" s="5">
        <v>0</v>
      </c>
      <c r="R55" s="47">
        <v>0</v>
      </c>
      <c r="S55" s="5">
        <v>33.094192698925028</v>
      </c>
      <c r="T55" s="5">
        <v>6.3416650867899023</v>
      </c>
      <c r="U55" s="5">
        <v>0</v>
      </c>
      <c r="V55" s="5">
        <v>0</v>
      </c>
      <c r="W55" s="47">
        <v>0</v>
      </c>
      <c r="X55" s="5">
        <v>48.872928754507285</v>
      </c>
      <c r="Y55" s="5">
        <v>8.0545342759366481</v>
      </c>
      <c r="Z55" s="5">
        <v>0</v>
      </c>
      <c r="AA55" s="5">
        <v>0</v>
      </c>
      <c r="AB55" s="72">
        <v>0</v>
      </c>
    </row>
    <row r="56" spans="1:28">
      <c r="A56" s="48" t="s">
        <v>255</v>
      </c>
      <c r="B56" s="1" t="s">
        <v>256</v>
      </c>
      <c r="C56" s="1" t="s">
        <v>257</v>
      </c>
      <c r="D56" s="1" t="s">
        <v>53</v>
      </c>
      <c r="E56" s="1">
        <v>0</v>
      </c>
      <c r="F56" s="1" t="s">
        <v>258</v>
      </c>
      <c r="G56" s="49">
        <v>0.4</v>
      </c>
      <c r="H56" s="5">
        <v>5.0928533587791618</v>
      </c>
      <c r="I56" s="5">
        <v>1.1035754481602609</v>
      </c>
      <c r="J56" s="5">
        <v>3.9892779106189007</v>
      </c>
      <c r="K56" s="5">
        <v>-35.212923889796031</v>
      </c>
      <c r="L56" s="5">
        <v>3.6900820673224835</v>
      </c>
      <c r="M56" s="73">
        <v>0.5</v>
      </c>
      <c r="N56" s="5">
        <v>0</v>
      </c>
      <c r="O56" s="5">
        <v>1.1035754481602609</v>
      </c>
      <c r="P56" s="5">
        <v>0</v>
      </c>
      <c r="Q56" s="5">
        <v>0</v>
      </c>
      <c r="R56" s="47">
        <v>0</v>
      </c>
      <c r="S56" s="5">
        <v>0</v>
      </c>
      <c r="T56" s="5">
        <v>3.9892779106189007</v>
      </c>
      <c r="U56" s="5">
        <v>0</v>
      </c>
      <c r="V56" s="5">
        <v>0</v>
      </c>
      <c r="W56" s="47">
        <v>0</v>
      </c>
      <c r="X56" s="5">
        <v>0</v>
      </c>
      <c r="Y56" s="5">
        <v>5.0928533587791618</v>
      </c>
      <c r="Z56" s="5">
        <v>0</v>
      </c>
      <c r="AA56" s="5">
        <v>0</v>
      </c>
      <c r="AB56" s="72">
        <v>0</v>
      </c>
    </row>
    <row r="57" spans="1:28">
      <c r="A57" s="48" t="s">
        <v>259</v>
      </c>
      <c r="B57" s="1" t="s">
        <v>260</v>
      </c>
      <c r="C57" s="1" t="s">
        <v>261</v>
      </c>
      <c r="D57" s="1" t="s">
        <v>237</v>
      </c>
      <c r="E57" s="1">
        <v>0</v>
      </c>
      <c r="F57" s="1" t="s">
        <v>262</v>
      </c>
      <c r="G57" s="49">
        <v>0.09</v>
      </c>
      <c r="H57" s="5">
        <v>76.380190330618632</v>
      </c>
      <c r="I57" s="5">
        <v>15.312100282295644</v>
      </c>
      <c r="J57" s="5">
        <v>61.068090048322986</v>
      </c>
      <c r="K57" s="5">
        <v>37.541490721604255</v>
      </c>
      <c r="L57" s="5">
        <v>56.487983294698765</v>
      </c>
      <c r="M57" s="73">
        <v>0</v>
      </c>
      <c r="N57" s="5">
        <v>15.312100282295644</v>
      </c>
      <c r="O57" s="5">
        <v>0</v>
      </c>
      <c r="P57" s="5">
        <v>0</v>
      </c>
      <c r="Q57" s="5">
        <v>0</v>
      </c>
      <c r="R57" s="47">
        <v>0</v>
      </c>
      <c r="S57" s="5">
        <v>61.068090048322986</v>
      </c>
      <c r="T57" s="5">
        <v>0</v>
      </c>
      <c r="U57" s="5">
        <v>0</v>
      </c>
      <c r="V57" s="5">
        <v>0</v>
      </c>
      <c r="W57" s="47">
        <v>0</v>
      </c>
      <c r="X57" s="5">
        <v>76.380190330618632</v>
      </c>
      <c r="Y57" s="5">
        <v>0</v>
      </c>
      <c r="Z57" s="5">
        <v>0</v>
      </c>
      <c r="AA57" s="5">
        <v>0</v>
      </c>
      <c r="AB57" s="72">
        <v>0</v>
      </c>
    </row>
    <row r="58" spans="1:28">
      <c r="A58" s="48" t="s">
        <v>263</v>
      </c>
      <c r="B58" s="1" t="s">
        <v>264</v>
      </c>
      <c r="C58" s="1" t="s">
        <v>265</v>
      </c>
      <c r="D58" s="1" t="s">
        <v>79</v>
      </c>
      <c r="E58" s="1">
        <v>0</v>
      </c>
      <c r="F58" s="1" t="s">
        <v>266</v>
      </c>
      <c r="G58" s="49">
        <v>0.01</v>
      </c>
      <c r="H58" s="5">
        <v>9.5143068860854854</v>
      </c>
      <c r="I58" s="5">
        <v>3.8032130281299503</v>
      </c>
      <c r="J58" s="5">
        <v>5.711093857955535</v>
      </c>
      <c r="K58" s="5">
        <v>2.2474569645647335</v>
      </c>
      <c r="L58" s="5">
        <v>5.2827618186088703</v>
      </c>
      <c r="M58" s="73">
        <v>0</v>
      </c>
      <c r="N58" s="5">
        <v>0</v>
      </c>
      <c r="O58" s="5">
        <v>0</v>
      </c>
      <c r="P58" s="5">
        <v>3.8032130281299503</v>
      </c>
      <c r="Q58" s="5">
        <v>0</v>
      </c>
      <c r="R58" s="47">
        <v>0</v>
      </c>
      <c r="S58" s="5">
        <v>0</v>
      </c>
      <c r="T58" s="5">
        <v>0</v>
      </c>
      <c r="U58" s="5">
        <v>5.711093857955535</v>
      </c>
      <c r="V58" s="5">
        <v>0</v>
      </c>
      <c r="W58" s="47">
        <v>0</v>
      </c>
      <c r="X58" s="5">
        <v>0</v>
      </c>
      <c r="Y58" s="5">
        <v>0</v>
      </c>
      <c r="Z58" s="5">
        <v>9.5143068860854854</v>
      </c>
      <c r="AA58" s="5">
        <v>0</v>
      </c>
      <c r="AB58" s="72">
        <v>0</v>
      </c>
    </row>
    <row r="59" spans="1:28">
      <c r="A59" s="48" t="s">
        <v>267</v>
      </c>
      <c r="B59" s="1" t="s">
        <v>268</v>
      </c>
      <c r="C59" s="1" t="s">
        <v>269</v>
      </c>
      <c r="D59" s="1" t="s">
        <v>270</v>
      </c>
      <c r="E59" s="1">
        <v>0</v>
      </c>
      <c r="F59" s="1" t="s">
        <v>271</v>
      </c>
      <c r="G59" s="49">
        <v>0.3</v>
      </c>
      <c r="H59" s="5">
        <v>126.55084554298082</v>
      </c>
      <c r="I59" s="5">
        <v>41.114470290601467</v>
      </c>
      <c r="J59" s="5">
        <v>85.436375252379364</v>
      </c>
      <c r="K59" s="5">
        <v>-93.806168286710587</v>
      </c>
      <c r="L59" s="5">
        <v>79.028647108450912</v>
      </c>
      <c r="M59" s="73">
        <v>0.5</v>
      </c>
      <c r="N59" s="5">
        <v>31.180112477788672</v>
      </c>
      <c r="O59" s="5">
        <v>9.934357812812797</v>
      </c>
      <c r="P59" s="5">
        <v>0</v>
      </c>
      <c r="Q59" s="5">
        <v>0</v>
      </c>
      <c r="R59" s="47">
        <v>0</v>
      </c>
      <c r="S59" s="5">
        <v>58.431390445568113</v>
      </c>
      <c r="T59" s="5">
        <v>27.004984806811237</v>
      </c>
      <c r="U59" s="5">
        <v>0</v>
      </c>
      <c r="V59" s="5">
        <v>0</v>
      </c>
      <c r="W59" s="47">
        <v>0</v>
      </c>
      <c r="X59" s="5">
        <v>89.611502923356781</v>
      </c>
      <c r="Y59" s="5">
        <v>36.939342619624036</v>
      </c>
      <c r="Z59" s="5">
        <v>0</v>
      </c>
      <c r="AA59" s="5">
        <v>0</v>
      </c>
      <c r="AB59" s="72">
        <v>0</v>
      </c>
    </row>
    <row r="60" spans="1:28">
      <c r="A60" s="48" t="s">
        <v>272</v>
      </c>
      <c r="B60" s="1" t="s">
        <v>273</v>
      </c>
      <c r="C60" s="1" t="s">
        <v>274</v>
      </c>
      <c r="D60" s="1" t="s">
        <v>53</v>
      </c>
      <c r="E60" s="1">
        <v>0</v>
      </c>
      <c r="F60" s="1" t="s">
        <v>276</v>
      </c>
      <c r="G60" s="49">
        <v>0.4</v>
      </c>
      <c r="H60" s="5">
        <v>3.6202687095411976</v>
      </c>
      <c r="I60" s="5">
        <v>0.77611135317005031</v>
      </c>
      <c r="J60" s="5">
        <v>2.8441573563711473</v>
      </c>
      <c r="K60" s="5">
        <v>-8.8038305847576144</v>
      </c>
      <c r="L60" s="5">
        <v>2.6308455546433116</v>
      </c>
      <c r="M60" s="73">
        <v>0.5</v>
      </c>
      <c r="N60" s="5">
        <v>0</v>
      </c>
      <c r="O60" s="5">
        <v>0.77611135317005031</v>
      </c>
      <c r="P60" s="5">
        <v>0</v>
      </c>
      <c r="Q60" s="5">
        <v>0</v>
      </c>
      <c r="R60" s="47">
        <v>0</v>
      </c>
      <c r="S60" s="5">
        <v>0</v>
      </c>
      <c r="T60" s="5">
        <v>2.8441573563711473</v>
      </c>
      <c r="U60" s="5">
        <v>0</v>
      </c>
      <c r="V60" s="5">
        <v>0</v>
      </c>
      <c r="W60" s="47">
        <v>0</v>
      </c>
      <c r="X60" s="5">
        <v>0</v>
      </c>
      <c r="Y60" s="5">
        <v>3.6202687095411976</v>
      </c>
      <c r="Z60" s="5">
        <v>0</v>
      </c>
      <c r="AA60" s="5">
        <v>0</v>
      </c>
      <c r="AB60" s="72">
        <v>0</v>
      </c>
    </row>
    <row r="61" spans="1:28">
      <c r="A61" s="48" t="s">
        <v>277</v>
      </c>
      <c r="B61" s="1" t="s">
        <v>278</v>
      </c>
      <c r="C61" s="1" t="s">
        <v>279</v>
      </c>
      <c r="D61" s="1" t="s">
        <v>53</v>
      </c>
      <c r="E61" s="1">
        <v>0</v>
      </c>
      <c r="F61" s="1" t="s">
        <v>280</v>
      </c>
      <c r="G61" s="49">
        <v>0.4</v>
      </c>
      <c r="H61" s="5">
        <v>5.3755159798812295</v>
      </c>
      <c r="I61" s="5">
        <v>0.99815205778813365</v>
      </c>
      <c r="J61" s="5">
        <v>4.377363922093096</v>
      </c>
      <c r="K61" s="5">
        <v>-15.688280299549078</v>
      </c>
      <c r="L61" s="5">
        <v>4.0490616279361138</v>
      </c>
      <c r="M61" s="73">
        <v>0.5</v>
      </c>
      <c r="N61" s="5">
        <v>0</v>
      </c>
      <c r="O61" s="5">
        <v>0.99815205778813365</v>
      </c>
      <c r="P61" s="5">
        <v>0</v>
      </c>
      <c r="Q61" s="5">
        <v>0</v>
      </c>
      <c r="R61" s="47">
        <v>0</v>
      </c>
      <c r="S61" s="5">
        <v>0</v>
      </c>
      <c r="T61" s="5">
        <v>4.377363922093096</v>
      </c>
      <c r="U61" s="5">
        <v>0</v>
      </c>
      <c r="V61" s="5">
        <v>0</v>
      </c>
      <c r="W61" s="47">
        <v>0</v>
      </c>
      <c r="X61" s="5">
        <v>0</v>
      </c>
      <c r="Y61" s="5">
        <v>5.3755159798812295</v>
      </c>
      <c r="Z61" s="5">
        <v>0</v>
      </c>
      <c r="AA61" s="5">
        <v>0</v>
      </c>
      <c r="AB61" s="72">
        <v>0</v>
      </c>
    </row>
    <row r="62" spans="1:28">
      <c r="A62" s="48" t="s">
        <v>281</v>
      </c>
      <c r="B62" s="1" t="s">
        <v>282</v>
      </c>
      <c r="C62" s="1" t="s">
        <v>283</v>
      </c>
      <c r="D62" s="1" t="s">
        <v>53</v>
      </c>
      <c r="E62" s="1">
        <v>0</v>
      </c>
      <c r="F62" s="1" t="s">
        <v>284</v>
      </c>
      <c r="G62" s="49">
        <v>0.4</v>
      </c>
      <c r="H62" s="5">
        <v>4.0002705607522273</v>
      </c>
      <c r="I62" s="5">
        <v>0.88565528475414312</v>
      </c>
      <c r="J62" s="5">
        <v>3.1146152759980841</v>
      </c>
      <c r="K62" s="5">
        <v>-11.720641514006655</v>
      </c>
      <c r="L62" s="5">
        <v>2.881019130298228</v>
      </c>
      <c r="M62" s="73">
        <v>0.5</v>
      </c>
      <c r="N62" s="5">
        <v>0</v>
      </c>
      <c r="O62" s="5">
        <v>0.88565528475414312</v>
      </c>
      <c r="P62" s="5">
        <v>0</v>
      </c>
      <c r="Q62" s="5">
        <v>0</v>
      </c>
      <c r="R62" s="47">
        <v>0</v>
      </c>
      <c r="S62" s="5">
        <v>0</v>
      </c>
      <c r="T62" s="5">
        <v>3.1146152759980841</v>
      </c>
      <c r="U62" s="5">
        <v>0</v>
      </c>
      <c r="V62" s="5">
        <v>0</v>
      </c>
      <c r="W62" s="47">
        <v>0</v>
      </c>
      <c r="X62" s="5">
        <v>0</v>
      </c>
      <c r="Y62" s="5">
        <v>4.0002705607522273</v>
      </c>
      <c r="Z62" s="5">
        <v>0</v>
      </c>
      <c r="AA62" s="5">
        <v>0</v>
      </c>
      <c r="AB62" s="72">
        <v>0</v>
      </c>
    </row>
    <row r="63" spans="1:28">
      <c r="A63" s="48" t="s">
        <v>285</v>
      </c>
      <c r="B63" s="1" t="s">
        <v>286</v>
      </c>
      <c r="C63" s="1" t="s">
        <v>287</v>
      </c>
      <c r="D63" s="1" t="s">
        <v>53</v>
      </c>
      <c r="E63" s="1">
        <v>0</v>
      </c>
      <c r="F63" s="1" t="s">
        <v>288</v>
      </c>
      <c r="G63" s="49">
        <v>0.4</v>
      </c>
      <c r="H63" s="5">
        <v>2.4004377872555205</v>
      </c>
      <c r="I63" s="5">
        <v>0.28687499635657671</v>
      </c>
      <c r="J63" s="5">
        <v>2.1135627908989436</v>
      </c>
      <c r="K63" s="5">
        <v>-3.5575459968642358</v>
      </c>
      <c r="L63" s="5">
        <v>1.9550455815815229</v>
      </c>
      <c r="M63" s="73">
        <v>0.5</v>
      </c>
      <c r="N63" s="5">
        <v>0</v>
      </c>
      <c r="O63" s="5">
        <v>0.28687499635657671</v>
      </c>
      <c r="P63" s="5">
        <v>0</v>
      </c>
      <c r="Q63" s="5">
        <v>0</v>
      </c>
      <c r="R63" s="47">
        <v>0</v>
      </c>
      <c r="S63" s="5">
        <v>0</v>
      </c>
      <c r="T63" s="5">
        <v>2.1135627908989436</v>
      </c>
      <c r="U63" s="5">
        <v>0</v>
      </c>
      <c r="V63" s="5">
        <v>0</v>
      </c>
      <c r="W63" s="47">
        <v>0</v>
      </c>
      <c r="X63" s="5">
        <v>0</v>
      </c>
      <c r="Y63" s="5">
        <v>2.4004377872555205</v>
      </c>
      <c r="Z63" s="5">
        <v>0</v>
      </c>
      <c r="AA63" s="5">
        <v>0</v>
      </c>
      <c r="AB63" s="72">
        <v>0</v>
      </c>
    </row>
    <row r="64" spans="1:28">
      <c r="A64" s="48" t="s">
        <v>289</v>
      </c>
      <c r="B64" s="1" t="s">
        <v>290</v>
      </c>
      <c r="C64" s="1" t="s">
        <v>291</v>
      </c>
      <c r="D64" s="1" t="s">
        <v>124</v>
      </c>
      <c r="E64" s="1">
        <v>0</v>
      </c>
      <c r="F64" s="1" t="s">
        <v>292</v>
      </c>
      <c r="G64" s="49">
        <v>0.49</v>
      </c>
      <c r="H64" s="5">
        <v>40.64451754439483</v>
      </c>
      <c r="I64" s="5">
        <v>10.599114186844361</v>
      </c>
      <c r="J64" s="5">
        <v>30.045403357550466</v>
      </c>
      <c r="K64" s="5">
        <v>-6.6554315071223851</v>
      </c>
      <c r="L64" s="5">
        <v>27.791998105734184</v>
      </c>
      <c r="M64" s="73">
        <v>0.17658417835754459</v>
      </c>
      <c r="N64" s="5">
        <v>10.712331663043694</v>
      </c>
      <c r="O64" s="5">
        <v>-0.11321747619933263</v>
      </c>
      <c r="P64" s="5">
        <v>0</v>
      </c>
      <c r="Q64" s="5">
        <v>0</v>
      </c>
      <c r="R64" s="47">
        <v>0</v>
      </c>
      <c r="S64" s="5">
        <v>23.938484038143191</v>
      </c>
      <c r="T64" s="5">
        <v>6.1069193194072753</v>
      </c>
      <c r="U64" s="5">
        <v>0</v>
      </c>
      <c r="V64" s="5">
        <v>0</v>
      </c>
      <c r="W64" s="47">
        <v>0</v>
      </c>
      <c r="X64" s="5">
        <v>34.650815701186886</v>
      </c>
      <c r="Y64" s="5">
        <v>5.9937018432079423</v>
      </c>
      <c r="Z64" s="5">
        <v>0</v>
      </c>
      <c r="AA64" s="5">
        <v>0</v>
      </c>
      <c r="AB64" s="72">
        <v>0</v>
      </c>
    </row>
    <row r="65" spans="1:28">
      <c r="A65" s="48" t="s">
        <v>293</v>
      </c>
      <c r="B65" s="1" t="s">
        <v>294</v>
      </c>
      <c r="C65" s="1" t="s">
        <v>295</v>
      </c>
      <c r="D65" s="1" t="s">
        <v>53</v>
      </c>
      <c r="E65" s="1">
        <v>0</v>
      </c>
      <c r="F65" s="1" t="s">
        <v>296</v>
      </c>
      <c r="G65" s="49">
        <v>0.4</v>
      </c>
      <c r="H65" s="5">
        <v>5.2735374522819596</v>
      </c>
      <c r="I65" s="5">
        <v>1.2646660833538956</v>
      </c>
      <c r="J65" s="5">
        <v>4.0088713689280642</v>
      </c>
      <c r="K65" s="5">
        <v>-14.614949526336703</v>
      </c>
      <c r="L65" s="5">
        <v>3.7082060162584596</v>
      </c>
      <c r="M65" s="73">
        <v>0.5</v>
      </c>
      <c r="N65" s="5">
        <v>0</v>
      </c>
      <c r="O65" s="5">
        <v>1.2646660833538956</v>
      </c>
      <c r="P65" s="5">
        <v>0</v>
      </c>
      <c r="Q65" s="5">
        <v>0</v>
      </c>
      <c r="R65" s="47">
        <v>0</v>
      </c>
      <c r="S65" s="5">
        <v>0</v>
      </c>
      <c r="T65" s="5">
        <v>4.0088713689280642</v>
      </c>
      <c r="U65" s="5">
        <v>0</v>
      </c>
      <c r="V65" s="5">
        <v>0</v>
      </c>
      <c r="W65" s="47">
        <v>0</v>
      </c>
      <c r="X65" s="5">
        <v>0</v>
      </c>
      <c r="Y65" s="5">
        <v>5.2735374522819596</v>
      </c>
      <c r="Z65" s="5">
        <v>0</v>
      </c>
      <c r="AA65" s="5">
        <v>0</v>
      </c>
      <c r="AB65" s="72">
        <v>0</v>
      </c>
    </row>
    <row r="66" spans="1:28">
      <c r="A66" s="48" t="s">
        <v>297</v>
      </c>
      <c r="B66" s="1" t="s">
        <v>298</v>
      </c>
      <c r="C66" s="1" t="s">
        <v>299</v>
      </c>
      <c r="D66" s="1" t="s">
        <v>53</v>
      </c>
      <c r="E66" s="1">
        <v>0</v>
      </c>
      <c r="F66" s="1" t="s">
        <v>300</v>
      </c>
      <c r="G66" s="49">
        <v>0.4</v>
      </c>
      <c r="H66" s="5">
        <v>3.4324953607833426</v>
      </c>
      <c r="I66" s="5">
        <v>0.24974782116599753</v>
      </c>
      <c r="J66" s="5">
        <v>3.182747539617345</v>
      </c>
      <c r="K66" s="5">
        <v>-25.670397525621247</v>
      </c>
      <c r="L66" s="5">
        <v>2.9440414741460441</v>
      </c>
      <c r="M66" s="73">
        <v>0.5</v>
      </c>
      <c r="N66" s="5">
        <v>0</v>
      </c>
      <c r="O66" s="5">
        <v>0.24974782116599753</v>
      </c>
      <c r="P66" s="5">
        <v>0</v>
      </c>
      <c r="Q66" s="5">
        <v>0</v>
      </c>
      <c r="R66" s="47">
        <v>0</v>
      </c>
      <c r="S66" s="5">
        <v>0</v>
      </c>
      <c r="T66" s="5">
        <v>3.182747539617345</v>
      </c>
      <c r="U66" s="5">
        <v>0</v>
      </c>
      <c r="V66" s="5">
        <v>0</v>
      </c>
      <c r="W66" s="47">
        <v>0</v>
      </c>
      <c r="X66" s="5">
        <v>0</v>
      </c>
      <c r="Y66" s="5">
        <v>3.4324953607833426</v>
      </c>
      <c r="Z66" s="5">
        <v>0</v>
      </c>
      <c r="AA66" s="5">
        <v>0</v>
      </c>
      <c r="AB66" s="72">
        <v>0</v>
      </c>
    </row>
    <row r="67" spans="1:28">
      <c r="A67" s="48" t="s">
        <v>301</v>
      </c>
      <c r="B67" s="1" t="s">
        <v>302</v>
      </c>
      <c r="C67" s="1" t="s">
        <v>303</v>
      </c>
      <c r="D67" s="1" t="s">
        <v>53</v>
      </c>
      <c r="E67" s="1">
        <v>0</v>
      </c>
      <c r="F67" s="1" t="s">
        <v>304</v>
      </c>
      <c r="G67" s="49">
        <v>0.4</v>
      </c>
      <c r="H67" s="5">
        <v>3.1975591372490739</v>
      </c>
      <c r="I67" s="5">
        <v>0.54402684016853475</v>
      </c>
      <c r="J67" s="5">
        <v>2.6535322970805391</v>
      </c>
      <c r="K67" s="5">
        <v>-17.818354954534964</v>
      </c>
      <c r="L67" s="5">
        <v>2.4545173747994986</v>
      </c>
      <c r="M67" s="73">
        <v>0.5</v>
      </c>
      <c r="N67" s="5">
        <v>0</v>
      </c>
      <c r="O67" s="5">
        <v>0.54402684016853475</v>
      </c>
      <c r="P67" s="5">
        <v>0</v>
      </c>
      <c r="Q67" s="5">
        <v>0</v>
      </c>
      <c r="R67" s="47">
        <v>0</v>
      </c>
      <c r="S67" s="5">
        <v>0</v>
      </c>
      <c r="T67" s="5">
        <v>2.6535322970805391</v>
      </c>
      <c r="U67" s="5">
        <v>0</v>
      </c>
      <c r="V67" s="5">
        <v>0</v>
      </c>
      <c r="W67" s="47">
        <v>0</v>
      </c>
      <c r="X67" s="5">
        <v>0</v>
      </c>
      <c r="Y67" s="5">
        <v>3.1975591372490739</v>
      </c>
      <c r="Z67" s="5">
        <v>0</v>
      </c>
      <c r="AA67" s="5">
        <v>0</v>
      </c>
      <c r="AB67" s="72">
        <v>0</v>
      </c>
    </row>
    <row r="68" spans="1:28">
      <c r="A68" s="48" t="s">
        <v>305</v>
      </c>
      <c r="B68" s="1" t="s">
        <v>306</v>
      </c>
      <c r="C68" s="1" t="s">
        <v>307</v>
      </c>
      <c r="D68" s="1" t="s">
        <v>53</v>
      </c>
      <c r="E68" s="1">
        <v>0</v>
      </c>
      <c r="F68" s="1" t="s">
        <v>308</v>
      </c>
      <c r="G68" s="49">
        <v>0.4</v>
      </c>
      <c r="H68" s="5">
        <v>4.6717250620837527</v>
      </c>
      <c r="I68" s="5">
        <v>1.1054333767229989</v>
      </c>
      <c r="J68" s="5">
        <v>3.5662916853607536</v>
      </c>
      <c r="K68" s="5">
        <v>-27.093098122007998</v>
      </c>
      <c r="L68" s="5">
        <v>3.2988198089586973</v>
      </c>
      <c r="M68" s="73">
        <v>0.5</v>
      </c>
      <c r="N68" s="5">
        <v>0</v>
      </c>
      <c r="O68" s="5">
        <v>1.1054333767229989</v>
      </c>
      <c r="P68" s="5">
        <v>0</v>
      </c>
      <c r="Q68" s="5">
        <v>0</v>
      </c>
      <c r="R68" s="47">
        <v>0</v>
      </c>
      <c r="S68" s="5">
        <v>0</v>
      </c>
      <c r="T68" s="5">
        <v>3.5662916853607536</v>
      </c>
      <c r="U68" s="5">
        <v>0</v>
      </c>
      <c r="V68" s="5">
        <v>0</v>
      </c>
      <c r="W68" s="47">
        <v>0</v>
      </c>
      <c r="X68" s="5">
        <v>0</v>
      </c>
      <c r="Y68" s="5">
        <v>4.6717250620837527</v>
      </c>
      <c r="Z68" s="5">
        <v>0</v>
      </c>
      <c r="AA68" s="5">
        <v>0</v>
      </c>
      <c r="AB68" s="72">
        <v>0</v>
      </c>
    </row>
    <row r="69" spans="1:28">
      <c r="A69" s="48" t="s">
        <v>309</v>
      </c>
      <c r="B69" s="1" t="s">
        <v>310</v>
      </c>
      <c r="C69" s="1" t="s">
        <v>311</v>
      </c>
      <c r="D69" s="1" t="s">
        <v>124</v>
      </c>
      <c r="E69" s="1">
        <v>0</v>
      </c>
      <c r="F69" s="1" t="s">
        <v>312</v>
      </c>
      <c r="G69" s="49">
        <v>0.49</v>
      </c>
      <c r="H69" s="5">
        <v>53.138654796207362</v>
      </c>
      <c r="I69" s="5">
        <v>13.415285303969153</v>
      </c>
      <c r="J69" s="5">
        <v>39.723369492238206</v>
      </c>
      <c r="K69" s="5">
        <v>-23.41446854308516</v>
      </c>
      <c r="L69" s="5">
        <v>36.74411678032034</v>
      </c>
      <c r="M69" s="73">
        <v>0.36690564017012395</v>
      </c>
      <c r="N69" s="5">
        <v>13.492407292133212</v>
      </c>
      <c r="O69" s="5">
        <v>-7.7121988164059824E-2</v>
      </c>
      <c r="P69" s="5">
        <v>0</v>
      </c>
      <c r="Q69" s="5">
        <v>0</v>
      </c>
      <c r="R69" s="47">
        <v>0</v>
      </c>
      <c r="S69" s="5">
        <v>32.371645013019247</v>
      </c>
      <c r="T69" s="5">
        <v>7.3517244792189604</v>
      </c>
      <c r="U69" s="5">
        <v>0</v>
      </c>
      <c r="V69" s="5">
        <v>0</v>
      </c>
      <c r="W69" s="47">
        <v>0</v>
      </c>
      <c r="X69" s="5">
        <v>45.864052305152455</v>
      </c>
      <c r="Y69" s="5">
        <v>7.2746024910549005</v>
      </c>
      <c r="Z69" s="5">
        <v>0</v>
      </c>
      <c r="AA69" s="5">
        <v>0</v>
      </c>
      <c r="AB69" s="72">
        <v>0</v>
      </c>
    </row>
    <row r="70" spans="1:28">
      <c r="A70" s="48" t="s">
        <v>313</v>
      </c>
      <c r="B70" s="1" t="s">
        <v>314</v>
      </c>
      <c r="C70" s="1" t="s">
        <v>315</v>
      </c>
      <c r="D70" s="1" t="s">
        <v>79</v>
      </c>
      <c r="E70" s="1">
        <v>0</v>
      </c>
      <c r="F70" s="1" t="s">
        <v>316</v>
      </c>
      <c r="G70" s="49">
        <v>0.01</v>
      </c>
      <c r="H70" s="5">
        <v>14.339190615721638</v>
      </c>
      <c r="I70" s="5">
        <v>5.4962867515011427</v>
      </c>
      <c r="J70" s="5">
        <v>8.842903864220494</v>
      </c>
      <c r="K70" s="5">
        <v>4.8186669697696818</v>
      </c>
      <c r="L70" s="5">
        <v>8.179686074403957</v>
      </c>
      <c r="M70" s="73">
        <v>0</v>
      </c>
      <c r="N70" s="5">
        <v>0</v>
      </c>
      <c r="O70" s="5">
        <v>0</v>
      </c>
      <c r="P70" s="5">
        <v>5.4962867515011427</v>
      </c>
      <c r="Q70" s="5">
        <v>0</v>
      </c>
      <c r="R70" s="47">
        <v>0</v>
      </c>
      <c r="S70" s="5">
        <v>0</v>
      </c>
      <c r="T70" s="5">
        <v>0</v>
      </c>
      <c r="U70" s="5">
        <v>8.842903864220494</v>
      </c>
      <c r="V70" s="5">
        <v>0</v>
      </c>
      <c r="W70" s="47">
        <v>0</v>
      </c>
      <c r="X70" s="5">
        <v>0</v>
      </c>
      <c r="Y70" s="5">
        <v>0</v>
      </c>
      <c r="Z70" s="5">
        <v>14.339190615721638</v>
      </c>
      <c r="AA70" s="5">
        <v>0</v>
      </c>
      <c r="AB70" s="72">
        <v>0</v>
      </c>
    </row>
    <row r="71" spans="1:28">
      <c r="A71" s="48" t="s">
        <v>317</v>
      </c>
      <c r="B71" s="1" t="s">
        <v>318</v>
      </c>
      <c r="C71" s="1" t="s">
        <v>319</v>
      </c>
      <c r="D71" s="1" t="s">
        <v>124</v>
      </c>
      <c r="E71" s="1">
        <v>0</v>
      </c>
      <c r="F71" s="1" t="s">
        <v>320</v>
      </c>
      <c r="G71" s="49">
        <v>0.49</v>
      </c>
      <c r="H71" s="5">
        <v>68.686543202642241</v>
      </c>
      <c r="I71" s="5">
        <v>19.235682157870539</v>
      </c>
      <c r="J71" s="5">
        <v>49.450861044771706</v>
      </c>
      <c r="K71" s="5">
        <v>-17.359069357655574</v>
      </c>
      <c r="L71" s="5">
        <v>45.742046466413832</v>
      </c>
      <c r="M71" s="73">
        <v>0.25354501384417116</v>
      </c>
      <c r="N71" s="5">
        <v>18.011485585491119</v>
      </c>
      <c r="O71" s="5">
        <v>1.2241965723794177</v>
      </c>
      <c r="P71" s="5">
        <v>0</v>
      </c>
      <c r="Q71" s="5">
        <v>0</v>
      </c>
      <c r="R71" s="47">
        <v>0</v>
      </c>
      <c r="S71" s="5">
        <v>41.397546383723032</v>
      </c>
      <c r="T71" s="5">
        <v>8.0533146610486703</v>
      </c>
      <c r="U71" s="5">
        <v>0</v>
      </c>
      <c r="V71" s="5">
        <v>0</v>
      </c>
      <c r="W71" s="47">
        <v>0</v>
      </c>
      <c r="X71" s="5">
        <v>59.409031969214155</v>
      </c>
      <c r="Y71" s="5">
        <v>9.277511233428088</v>
      </c>
      <c r="Z71" s="5">
        <v>0</v>
      </c>
      <c r="AA71" s="5">
        <v>0</v>
      </c>
      <c r="AB71" s="72">
        <v>0</v>
      </c>
    </row>
    <row r="72" spans="1:28">
      <c r="A72" s="48" t="s">
        <v>321</v>
      </c>
      <c r="B72" s="1" t="s">
        <v>322</v>
      </c>
      <c r="C72" s="1" t="s">
        <v>323</v>
      </c>
      <c r="D72" s="1" t="s">
        <v>53</v>
      </c>
      <c r="E72" s="1">
        <v>0</v>
      </c>
      <c r="F72" s="1" t="s">
        <v>324</v>
      </c>
      <c r="G72" s="49">
        <v>0.4</v>
      </c>
      <c r="H72" s="5">
        <v>4.3898870653904254</v>
      </c>
      <c r="I72" s="5">
        <v>1.2394651012799218</v>
      </c>
      <c r="J72" s="5">
        <v>3.1504219641105036</v>
      </c>
      <c r="K72" s="5">
        <v>-10.887543049382186</v>
      </c>
      <c r="L72" s="5">
        <v>2.9141403168022157</v>
      </c>
      <c r="M72" s="73">
        <v>0.5</v>
      </c>
      <c r="N72" s="5">
        <v>0</v>
      </c>
      <c r="O72" s="5">
        <v>1.2394651012799218</v>
      </c>
      <c r="P72" s="5">
        <v>0</v>
      </c>
      <c r="Q72" s="5">
        <v>0</v>
      </c>
      <c r="R72" s="47">
        <v>0</v>
      </c>
      <c r="S72" s="5">
        <v>0</v>
      </c>
      <c r="T72" s="5">
        <v>3.1504219641105036</v>
      </c>
      <c r="U72" s="5">
        <v>0</v>
      </c>
      <c r="V72" s="5">
        <v>0</v>
      </c>
      <c r="W72" s="47">
        <v>0</v>
      </c>
      <c r="X72" s="5">
        <v>0</v>
      </c>
      <c r="Y72" s="5">
        <v>4.3898870653904254</v>
      </c>
      <c r="Z72" s="5">
        <v>0</v>
      </c>
      <c r="AA72" s="5">
        <v>0</v>
      </c>
      <c r="AB72" s="72">
        <v>0</v>
      </c>
    </row>
    <row r="73" spans="1:28">
      <c r="A73" s="48" t="s">
        <v>325</v>
      </c>
      <c r="B73" s="1" t="s">
        <v>326</v>
      </c>
      <c r="C73" s="1" t="s">
        <v>327</v>
      </c>
      <c r="D73" s="1" t="s">
        <v>53</v>
      </c>
      <c r="E73" s="1">
        <v>0</v>
      </c>
      <c r="F73" s="1" t="s">
        <v>328</v>
      </c>
      <c r="G73" s="49">
        <v>0.4</v>
      </c>
      <c r="H73" s="5">
        <v>2.2925761923184726</v>
      </c>
      <c r="I73" s="5">
        <v>0.18959582637616992</v>
      </c>
      <c r="J73" s="5">
        <v>2.1029803659423028</v>
      </c>
      <c r="K73" s="5">
        <v>-16.243824910272679</v>
      </c>
      <c r="L73" s="5">
        <v>1.9452568384966302</v>
      </c>
      <c r="M73" s="73">
        <v>0.5</v>
      </c>
      <c r="N73" s="5">
        <v>0</v>
      </c>
      <c r="O73" s="5">
        <v>0.18959582637616992</v>
      </c>
      <c r="P73" s="5">
        <v>0</v>
      </c>
      <c r="Q73" s="5">
        <v>0</v>
      </c>
      <c r="R73" s="47">
        <v>0</v>
      </c>
      <c r="S73" s="5">
        <v>0</v>
      </c>
      <c r="T73" s="5">
        <v>2.1029803659423028</v>
      </c>
      <c r="U73" s="5">
        <v>0</v>
      </c>
      <c r="V73" s="5">
        <v>0</v>
      </c>
      <c r="W73" s="47">
        <v>0</v>
      </c>
      <c r="X73" s="5">
        <v>0</v>
      </c>
      <c r="Y73" s="5">
        <v>2.2925761923184726</v>
      </c>
      <c r="Z73" s="5">
        <v>0</v>
      </c>
      <c r="AA73" s="5">
        <v>0</v>
      </c>
      <c r="AB73" s="72">
        <v>0</v>
      </c>
    </row>
    <row r="74" spans="1:28">
      <c r="A74" s="48" t="s">
        <v>329</v>
      </c>
      <c r="B74" s="1" t="s">
        <v>330</v>
      </c>
      <c r="C74" s="1" t="s">
        <v>331</v>
      </c>
      <c r="D74" s="1" t="s">
        <v>53</v>
      </c>
      <c r="E74" s="1">
        <v>0</v>
      </c>
      <c r="F74" s="1" t="s">
        <v>332</v>
      </c>
      <c r="G74" s="49">
        <v>0.4</v>
      </c>
      <c r="H74" s="5">
        <v>1.3944548756353381</v>
      </c>
      <c r="I74" s="5">
        <v>0</v>
      </c>
      <c r="J74" s="5">
        <v>1.3944548756353381</v>
      </c>
      <c r="K74" s="5">
        <v>-6.9582279068596415</v>
      </c>
      <c r="L74" s="5">
        <v>1.2898707599626877</v>
      </c>
      <c r="M74" s="73">
        <v>0.5</v>
      </c>
      <c r="N74" s="5">
        <v>0</v>
      </c>
      <c r="O74" s="5">
        <v>0</v>
      </c>
      <c r="P74" s="5">
        <v>0</v>
      </c>
      <c r="Q74" s="5">
        <v>0</v>
      </c>
      <c r="R74" s="47">
        <v>0</v>
      </c>
      <c r="S74" s="5">
        <v>0</v>
      </c>
      <c r="T74" s="5">
        <v>1.3944548756353381</v>
      </c>
      <c r="U74" s="5">
        <v>0</v>
      </c>
      <c r="V74" s="5">
        <v>0</v>
      </c>
      <c r="W74" s="47">
        <v>0</v>
      </c>
      <c r="X74" s="5">
        <v>0</v>
      </c>
      <c r="Y74" s="5">
        <v>1.3944548756353381</v>
      </c>
      <c r="Z74" s="5">
        <v>0</v>
      </c>
      <c r="AA74" s="5">
        <v>0</v>
      </c>
      <c r="AB74" s="72">
        <v>0</v>
      </c>
    </row>
    <row r="75" spans="1:28">
      <c r="A75" s="48" t="s">
        <v>333</v>
      </c>
      <c r="B75" s="1" t="s">
        <v>334</v>
      </c>
      <c r="C75" s="1" t="s">
        <v>335</v>
      </c>
      <c r="D75" s="1" t="s">
        <v>53</v>
      </c>
      <c r="E75" s="1">
        <v>0</v>
      </c>
      <c r="F75" s="1" t="s">
        <v>336</v>
      </c>
      <c r="G75" s="49">
        <v>0.4</v>
      </c>
      <c r="H75" s="5">
        <v>3.453993524765373</v>
      </c>
      <c r="I75" s="5">
        <v>0.70744201678606033</v>
      </c>
      <c r="J75" s="5">
        <v>2.7465515079793126</v>
      </c>
      <c r="K75" s="5">
        <v>-6.2031402347716984</v>
      </c>
      <c r="L75" s="5">
        <v>2.5405601448808643</v>
      </c>
      <c r="M75" s="73">
        <v>0.5</v>
      </c>
      <c r="N75" s="5">
        <v>0</v>
      </c>
      <c r="O75" s="5">
        <v>0.70744201678606033</v>
      </c>
      <c r="P75" s="5">
        <v>0</v>
      </c>
      <c r="Q75" s="5">
        <v>0</v>
      </c>
      <c r="R75" s="47">
        <v>0</v>
      </c>
      <c r="S75" s="5">
        <v>0</v>
      </c>
      <c r="T75" s="5">
        <v>2.7465515079793126</v>
      </c>
      <c r="U75" s="5">
        <v>0</v>
      </c>
      <c r="V75" s="5">
        <v>0</v>
      </c>
      <c r="W75" s="47">
        <v>0</v>
      </c>
      <c r="X75" s="5">
        <v>0</v>
      </c>
      <c r="Y75" s="5">
        <v>3.453993524765373</v>
      </c>
      <c r="Z75" s="5">
        <v>0</v>
      </c>
      <c r="AA75" s="5">
        <v>0</v>
      </c>
      <c r="AB75" s="72">
        <v>0</v>
      </c>
    </row>
    <row r="76" spans="1:28">
      <c r="A76" s="48" t="s">
        <v>1663</v>
      </c>
      <c r="B76" s="1" t="s">
        <v>1664</v>
      </c>
      <c r="C76" s="1" t="s">
        <v>1665</v>
      </c>
      <c r="D76" s="1" t="s">
        <v>53</v>
      </c>
      <c r="E76" s="1">
        <v>0</v>
      </c>
      <c r="F76" s="1" t="s">
        <v>1666</v>
      </c>
      <c r="G76" s="49">
        <v>0.4</v>
      </c>
      <c r="H76" s="5">
        <v>0.93802042145241404</v>
      </c>
      <c r="I76" s="5">
        <v>8.3813230761489825E-3</v>
      </c>
      <c r="J76" s="5">
        <v>0.92963909837626502</v>
      </c>
      <c r="K76" s="5">
        <v>-6.3559689742721375</v>
      </c>
      <c r="L76" s="5">
        <v>0.85991616599804521</v>
      </c>
      <c r="M76" s="73">
        <v>0.5</v>
      </c>
      <c r="N76" s="5">
        <v>0</v>
      </c>
      <c r="O76" s="5">
        <v>8.3813230761489825E-3</v>
      </c>
      <c r="P76" s="5">
        <v>0</v>
      </c>
      <c r="Q76" s="5">
        <v>0</v>
      </c>
      <c r="R76" s="47">
        <v>0</v>
      </c>
      <c r="S76" s="5">
        <v>0</v>
      </c>
      <c r="T76" s="5">
        <v>0.92963909837626502</v>
      </c>
      <c r="U76" s="5">
        <v>0</v>
      </c>
      <c r="V76" s="5">
        <v>0</v>
      </c>
      <c r="W76" s="47">
        <v>0</v>
      </c>
      <c r="X76" s="5">
        <v>0</v>
      </c>
      <c r="Y76" s="5">
        <v>0.93802042145241404</v>
      </c>
      <c r="Z76" s="5">
        <v>0</v>
      </c>
      <c r="AA76" s="5">
        <v>0</v>
      </c>
      <c r="AB76" s="72">
        <v>0</v>
      </c>
    </row>
    <row r="77" spans="1:28">
      <c r="A77" s="48" t="s">
        <v>337</v>
      </c>
      <c r="B77" s="1" t="s">
        <v>338</v>
      </c>
      <c r="C77" s="1" t="s">
        <v>339</v>
      </c>
      <c r="D77" s="1" t="s">
        <v>270</v>
      </c>
      <c r="E77" s="1">
        <v>0</v>
      </c>
      <c r="F77" s="1" t="s">
        <v>340</v>
      </c>
      <c r="G77" s="49">
        <v>0.3</v>
      </c>
      <c r="H77" s="5">
        <v>24.404548209984824</v>
      </c>
      <c r="I77" s="5">
        <v>8.8334002012762856</v>
      </c>
      <c r="J77" s="5">
        <v>15.571148008708541</v>
      </c>
      <c r="K77" s="5">
        <v>-259.48367231718203</v>
      </c>
      <c r="L77" s="5">
        <v>14.4033119080554</v>
      </c>
      <c r="M77" s="73">
        <v>0.5</v>
      </c>
      <c r="N77" s="5">
        <v>5.2961909697692038</v>
      </c>
      <c r="O77" s="5">
        <v>3.4045463752744261</v>
      </c>
      <c r="P77" s="5">
        <v>0</v>
      </c>
      <c r="Q77" s="5">
        <v>0</v>
      </c>
      <c r="R77" s="47">
        <v>0.13266285623265617</v>
      </c>
      <c r="S77" s="5">
        <v>8.6703619698382912</v>
      </c>
      <c r="T77" s="5">
        <v>6.8697248345001691</v>
      </c>
      <c r="U77" s="5">
        <v>0</v>
      </c>
      <c r="V77" s="5">
        <v>0</v>
      </c>
      <c r="W77" s="47">
        <v>3.1061204370080895E-2</v>
      </c>
      <c r="X77" s="5">
        <v>13.966552939607496</v>
      </c>
      <c r="Y77" s="5">
        <v>10.274271209774595</v>
      </c>
      <c r="Z77" s="5">
        <v>0</v>
      </c>
      <c r="AA77" s="5">
        <v>0</v>
      </c>
      <c r="AB77" s="72">
        <v>0.16372406060273706</v>
      </c>
    </row>
    <row r="78" spans="1:28">
      <c r="A78" s="48" t="s">
        <v>341</v>
      </c>
      <c r="B78" s="1" t="s">
        <v>342</v>
      </c>
      <c r="C78" s="1" t="s">
        <v>343</v>
      </c>
      <c r="D78" s="1" t="s">
        <v>79</v>
      </c>
      <c r="E78" s="1">
        <v>0</v>
      </c>
      <c r="F78" s="1" t="s">
        <v>344</v>
      </c>
      <c r="G78" s="49">
        <v>0.01</v>
      </c>
      <c r="H78" s="5">
        <v>15.190678544126877</v>
      </c>
      <c r="I78" s="5">
        <v>6.4449270100328384</v>
      </c>
      <c r="J78" s="5">
        <v>8.7457515340940386</v>
      </c>
      <c r="K78" s="5">
        <v>6.8867723603763276</v>
      </c>
      <c r="L78" s="5">
        <v>8.0898201690369866</v>
      </c>
      <c r="M78" s="73">
        <v>0</v>
      </c>
      <c r="N78" s="5">
        <v>0</v>
      </c>
      <c r="O78" s="5">
        <v>0</v>
      </c>
      <c r="P78" s="5">
        <v>6.4449270100328384</v>
      </c>
      <c r="Q78" s="5">
        <v>0</v>
      </c>
      <c r="R78" s="47">
        <v>0</v>
      </c>
      <c r="S78" s="5">
        <v>0</v>
      </c>
      <c r="T78" s="5">
        <v>0</v>
      </c>
      <c r="U78" s="5">
        <v>8.7457515340940386</v>
      </c>
      <c r="V78" s="5">
        <v>0</v>
      </c>
      <c r="W78" s="47">
        <v>0</v>
      </c>
      <c r="X78" s="5">
        <v>0</v>
      </c>
      <c r="Y78" s="5">
        <v>0</v>
      </c>
      <c r="Z78" s="5">
        <v>15.190678544126877</v>
      </c>
      <c r="AA78" s="5">
        <v>0</v>
      </c>
      <c r="AB78" s="72">
        <v>0</v>
      </c>
    </row>
    <row r="79" spans="1:28">
      <c r="A79" s="48" t="s">
        <v>345</v>
      </c>
      <c r="B79" s="1" t="s">
        <v>346</v>
      </c>
      <c r="C79" s="1" t="s">
        <v>347</v>
      </c>
      <c r="D79" s="1" t="s">
        <v>53</v>
      </c>
      <c r="E79" s="1">
        <v>0</v>
      </c>
      <c r="F79" s="1" t="s">
        <v>348</v>
      </c>
      <c r="G79" s="49">
        <v>0.4</v>
      </c>
      <c r="H79" s="5">
        <v>4.9608752141725949</v>
      </c>
      <c r="I79" s="5">
        <v>0.92011396587392691</v>
      </c>
      <c r="J79" s="5">
        <v>4.0407612482986677</v>
      </c>
      <c r="K79" s="5">
        <v>-19.05509158190398</v>
      </c>
      <c r="L79" s="5">
        <v>3.7377041546762677</v>
      </c>
      <c r="M79" s="73">
        <v>0.5</v>
      </c>
      <c r="N79" s="5">
        <v>0</v>
      </c>
      <c r="O79" s="5">
        <v>0.92011396587392691</v>
      </c>
      <c r="P79" s="5">
        <v>0</v>
      </c>
      <c r="Q79" s="5">
        <v>0</v>
      </c>
      <c r="R79" s="47">
        <v>0</v>
      </c>
      <c r="S79" s="5">
        <v>0</v>
      </c>
      <c r="T79" s="5">
        <v>4.0407612482986677</v>
      </c>
      <c r="U79" s="5">
        <v>0</v>
      </c>
      <c r="V79" s="5">
        <v>0</v>
      </c>
      <c r="W79" s="47">
        <v>0</v>
      </c>
      <c r="X79" s="5">
        <v>0</v>
      </c>
      <c r="Y79" s="5">
        <v>4.9608752141725949</v>
      </c>
      <c r="Z79" s="5">
        <v>0</v>
      </c>
      <c r="AA79" s="5">
        <v>0</v>
      </c>
      <c r="AB79" s="72">
        <v>0</v>
      </c>
    </row>
    <row r="80" spans="1:28">
      <c r="A80" s="48" t="s">
        <v>349</v>
      </c>
      <c r="B80" s="1" t="s">
        <v>350</v>
      </c>
      <c r="C80" s="1" t="s">
        <v>351</v>
      </c>
      <c r="D80" s="1" t="s">
        <v>53</v>
      </c>
      <c r="E80" s="1">
        <v>0</v>
      </c>
      <c r="F80" s="1" t="s">
        <v>352</v>
      </c>
      <c r="G80" s="49">
        <v>0.4</v>
      </c>
      <c r="H80" s="5">
        <v>3.0343533910719032</v>
      </c>
      <c r="I80" s="5">
        <v>0.67928754358047438</v>
      </c>
      <c r="J80" s="5">
        <v>2.3550658474914288</v>
      </c>
      <c r="K80" s="5">
        <v>-10.70726390302459</v>
      </c>
      <c r="L80" s="5">
        <v>2.1784359089295715</v>
      </c>
      <c r="M80" s="73">
        <v>0.5</v>
      </c>
      <c r="N80" s="5">
        <v>0</v>
      </c>
      <c r="O80" s="5">
        <v>0.67928754358047438</v>
      </c>
      <c r="P80" s="5">
        <v>0</v>
      </c>
      <c r="Q80" s="5">
        <v>0</v>
      </c>
      <c r="R80" s="47">
        <v>0</v>
      </c>
      <c r="S80" s="5">
        <v>0</v>
      </c>
      <c r="T80" s="5">
        <v>2.3550658474914288</v>
      </c>
      <c r="U80" s="5">
        <v>0</v>
      </c>
      <c r="V80" s="5">
        <v>0</v>
      </c>
      <c r="W80" s="47">
        <v>0</v>
      </c>
      <c r="X80" s="5">
        <v>0</v>
      </c>
      <c r="Y80" s="5">
        <v>3.0343533910719032</v>
      </c>
      <c r="Z80" s="5">
        <v>0</v>
      </c>
      <c r="AA80" s="5">
        <v>0</v>
      </c>
      <c r="AB80" s="72">
        <v>0</v>
      </c>
    </row>
    <row r="81" spans="1:28">
      <c r="A81" s="48" t="s">
        <v>353</v>
      </c>
      <c r="B81" s="1" t="s">
        <v>354</v>
      </c>
      <c r="C81" s="1" t="s">
        <v>355</v>
      </c>
      <c r="D81" s="1" t="s">
        <v>53</v>
      </c>
      <c r="E81" s="1">
        <v>0</v>
      </c>
      <c r="F81" s="1" t="s">
        <v>357</v>
      </c>
      <c r="G81" s="49">
        <v>0.4</v>
      </c>
      <c r="H81" s="5">
        <v>2.6167566004883134</v>
      </c>
      <c r="I81" s="5">
        <v>0.64206607112834513</v>
      </c>
      <c r="J81" s="5">
        <v>1.9746905293599684</v>
      </c>
      <c r="K81" s="5">
        <v>-9.4947811259248507</v>
      </c>
      <c r="L81" s="5">
        <v>1.8265887396579708</v>
      </c>
      <c r="M81" s="73">
        <v>0.5</v>
      </c>
      <c r="N81" s="5">
        <v>0</v>
      </c>
      <c r="O81" s="5">
        <v>0.64206607112834513</v>
      </c>
      <c r="P81" s="5">
        <v>0</v>
      </c>
      <c r="Q81" s="5">
        <v>0</v>
      </c>
      <c r="R81" s="47">
        <v>0</v>
      </c>
      <c r="S81" s="5">
        <v>0</v>
      </c>
      <c r="T81" s="5">
        <v>1.9746905293599684</v>
      </c>
      <c r="U81" s="5">
        <v>0</v>
      </c>
      <c r="V81" s="5">
        <v>0</v>
      </c>
      <c r="W81" s="47">
        <v>0</v>
      </c>
      <c r="X81" s="5">
        <v>0</v>
      </c>
      <c r="Y81" s="5">
        <v>2.6167566004883134</v>
      </c>
      <c r="Z81" s="5">
        <v>0</v>
      </c>
      <c r="AA81" s="5">
        <v>0</v>
      </c>
      <c r="AB81" s="72">
        <v>0</v>
      </c>
    </row>
    <row r="82" spans="1:28">
      <c r="A82" s="48" t="s">
        <v>358</v>
      </c>
      <c r="B82" s="1" t="s">
        <v>359</v>
      </c>
      <c r="C82" s="1" t="s">
        <v>360</v>
      </c>
      <c r="D82" s="1" t="s">
        <v>361</v>
      </c>
      <c r="E82" s="1" t="s">
        <v>362</v>
      </c>
      <c r="F82" s="1" t="s">
        <v>363</v>
      </c>
      <c r="G82" s="49">
        <v>1</v>
      </c>
      <c r="H82" s="5">
        <v>177.02084324721258</v>
      </c>
      <c r="I82" s="5">
        <v>0</v>
      </c>
      <c r="J82" s="5">
        <v>177.02084324721258</v>
      </c>
      <c r="K82" s="5">
        <v>18.721301626214444</v>
      </c>
      <c r="L82" s="5">
        <v>163.74428000367163</v>
      </c>
      <c r="M82" s="73">
        <v>0</v>
      </c>
      <c r="N82" s="5">
        <v>0</v>
      </c>
      <c r="O82" s="5">
        <v>0</v>
      </c>
      <c r="P82" s="5">
        <v>0</v>
      </c>
      <c r="Q82" s="5">
        <v>0</v>
      </c>
      <c r="R82" s="47">
        <v>0</v>
      </c>
      <c r="S82" s="5">
        <v>146.74282447072881</v>
      </c>
      <c r="T82" s="5">
        <v>18.144211994181248</v>
      </c>
      <c r="U82" s="5">
        <v>12.133806782302539</v>
      </c>
      <c r="V82" s="5">
        <v>0</v>
      </c>
      <c r="W82" s="47">
        <v>0</v>
      </c>
      <c r="X82" s="5">
        <v>146.74282447072881</v>
      </c>
      <c r="Y82" s="5">
        <v>18.144211994181248</v>
      </c>
      <c r="Z82" s="5">
        <v>12.133806782302539</v>
      </c>
      <c r="AA82" s="5">
        <v>0</v>
      </c>
      <c r="AB82" s="72">
        <v>0</v>
      </c>
    </row>
    <row r="83" spans="1:28">
      <c r="A83" s="48" t="s">
        <v>364</v>
      </c>
      <c r="B83" s="1" t="s">
        <v>365</v>
      </c>
      <c r="C83" s="1" t="s">
        <v>366</v>
      </c>
      <c r="D83" s="1" t="s">
        <v>53</v>
      </c>
      <c r="E83" s="1">
        <v>0</v>
      </c>
      <c r="F83" s="1" t="s">
        <v>367</v>
      </c>
      <c r="G83" s="49">
        <v>0.4</v>
      </c>
      <c r="H83" s="5">
        <v>2.1404603725523756</v>
      </c>
      <c r="I83" s="5">
        <v>0.38636179997754749</v>
      </c>
      <c r="J83" s="5">
        <v>1.7540985725748284</v>
      </c>
      <c r="K83" s="5">
        <v>-10.721494127044398</v>
      </c>
      <c r="L83" s="5">
        <v>1.6225411796317164</v>
      </c>
      <c r="M83" s="73">
        <v>0.5</v>
      </c>
      <c r="N83" s="5">
        <v>0</v>
      </c>
      <c r="O83" s="5">
        <v>0.38636179997754749</v>
      </c>
      <c r="P83" s="5">
        <v>0</v>
      </c>
      <c r="Q83" s="5">
        <v>0</v>
      </c>
      <c r="R83" s="47">
        <v>0</v>
      </c>
      <c r="S83" s="5">
        <v>0</v>
      </c>
      <c r="T83" s="5">
        <v>1.7540985725748284</v>
      </c>
      <c r="U83" s="5">
        <v>0</v>
      </c>
      <c r="V83" s="5">
        <v>0</v>
      </c>
      <c r="W83" s="47">
        <v>0</v>
      </c>
      <c r="X83" s="5">
        <v>0</v>
      </c>
      <c r="Y83" s="5">
        <v>2.1404603725523756</v>
      </c>
      <c r="Z83" s="5">
        <v>0</v>
      </c>
      <c r="AA83" s="5">
        <v>0</v>
      </c>
      <c r="AB83" s="72">
        <v>0</v>
      </c>
    </row>
    <row r="84" spans="1:28">
      <c r="A84" s="48" t="s">
        <v>372</v>
      </c>
      <c r="B84" s="1" t="s">
        <v>373</v>
      </c>
      <c r="C84" s="1" t="s">
        <v>374</v>
      </c>
      <c r="D84" s="1" t="s">
        <v>103</v>
      </c>
      <c r="E84" s="1" t="s">
        <v>146</v>
      </c>
      <c r="F84" s="1" t="s">
        <v>375</v>
      </c>
      <c r="G84" s="49">
        <v>0.99</v>
      </c>
      <c r="H84" s="5">
        <v>110.16112038478843</v>
      </c>
      <c r="I84" s="5">
        <v>0</v>
      </c>
      <c r="J84" s="5">
        <v>110.16112038478843</v>
      </c>
      <c r="K84" s="5">
        <v>-0.73691219686484333</v>
      </c>
      <c r="L84" s="5">
        <v>101.89903635592931</v>
      </c>
      <c r="M84" s="73">
        <v>0</v>
      </c>
      <c r="N84" s="5">
        <v>0</v>
      </c>
      <c r="O84" s="5">
        <v>0</v>
      </c>
      <c r="P84" s="5">
        <v>0</v>
      </c>
      <c r="Q84" s="5">
        <v>0</v>
      </c>
      <c r="R84" s="47">
        <v>0</v>
      </c>
      <c r="S84" s="5">
        <v>94.037239416688834</v>
      </c>
      <c r="T84" s="5">
        <v>16.123880968099602</v>
      </c>
      <c r="U84" s="5">
        <v>0</v>
      </c>
      <c r="V84" s="5">
        <v>0</v>
      </c>
      <c r="W84" s="47">
        <v>0</v>
      </c>
      <c r="X84" s="5">
        <v>94.037239416688834</v>
      </c>
      <c r="Y84" s="5">
        <v>16.123880968099602</v>
      </c>
      <c r="Z84" s="5">
        <v>0</v>
      </c>
      <c r="AA84" s="5">
        <v>0</v>
      </c>
      <c r="AB84" s="72">
        <v>0</v>
      </c>
    </row>
    <row r="85" spans="1:28">
      <c r="A85" s="48" t="s">
        <v>376</v>
      </c>
      <c r="B85" s="1" t="s">
        <v>377</v>
      </c>
      <c r="C85" s="1" t="s">
        <v>378</v>
      </c>
      <c r="D85" s="1" t="s">
        <v>53</v>
      </c>
      <c r="E85" s="1">
        <v>0</v>
      </c>
      <c r="F85" s="1" t="s">
        <v>379</v>
      </c>
      <c r="G85" s="49">
        <v>0.4</v>
      </c>
      <c r="H85" s="5">
        <v>1.7399678521531545</v>
      </c>
      <c r="I85" s="5">
        <v>0.35267587017698215</v>
      </c>
      <c r="J85" s="5">
        <v>1.3872919819761724</v>
      </c>
      <c r="K85" s="5">
        <v>-5.6375490319510888</v>
      </c>
      <c r="L85" s="5">
        <v>1.2832450833279596</v>
      </c>
      <c r="M85" s="73">
        <v>0.5</v>
      </c>
      <c r="N85" s="5">
        <v>0</v>
      </c>
      <c r="O85" s="5">
        <v>0.35267587017698215</v>
      </c>
      <c r="P85" s="5">
        <v>0</v>
      </c>
      <c r="Q85" s="5">
        <v>0</v>
      </c>
      <c r="R85" s="47">
        <v>0</v>
      </c>
      <c r="S85" s="5">
        <v>0</v>
      </c>
      <c r="T85" s="5">
        <v>1.3872919819761724</v>
      </c>
      <c r="U85" s="5">
        <v>0</v>
      </c>
      <c r="V85" s="5">
        <v>0</v>
      </c>
      <c r="W85" s="47">
        <v>0</v>
      </c>
      <c r="X85" s="5">
        <v>0</v>
      </c>
      <c r="Y85" s="5">
        <v>1.7399678521531545</v>
      </c>
      <c r="Z85" s="5">
        <v>0</v>
      </c>
      <c r="AA85" s="5">
        <v>0</v>
      </c>
      <c r="AB85" s="72">
        <v>0</v>
      </c>
    </row>
    <row r="86" spans="1:28">
      <c r="A86" s="48" t="s">
        <v>380</v>
      </c>
      <c r="B86" s="1" t="s">
        <v>381</v>
      </c>
      <c r="C86" s="1" t="s">
        <v>382</v>
      </c>
      <c r="D86" s="1" t="s">
        <v>53</v>
      </c>
      <c r="E86" s="1">
        <v>0</v>
      </c>
      <c r="F86" s="1" t="s">
        <v>383</v>
      </c>
      <c r="G86" s="49">
        <v>0.4</v>
      </c>
      <c r="H86" s="5">
        <v>4.4384026335734372</v>
      </c>
      <c r="I86" s="5">
        <v>1.0363911656022164</v>
      </c>
      <c r="J86" s="5">
        <v>3.4020114679712208</v>
      </c>
      <c r="K86" s="5">
        <v>-40.108454967262787</v>
      </c>
      <c r="L86" s="5">
        <v>3.1468606078733794</v>
      </c>
      <c r="M86" s="73">
        <v>0.5</v>
      </c>
      <c r="N86" s="5">
        <v>0</v>
      </c>
      <c r="O86" s="5">
        <v>1.0363911656022164</v>
      </c>
      <c r="P86" s="5">
        <v>0</v>
      </c>
      <c r="Q86" s="5">
        <v>0</v>
      </c>
      <c r="R86" s="47">
        <v>0</v>
      </c>
      <c r="S86" s="5">
        <v>0</v>
      </c>
      <c r="T86" s="5">
        <v>3.4020114679712208</v>
      </c>
      <c r="U86" s="5">
        <v>0</v>
      </c>
      <c r="V86" s="5">
        <v>0</v>
      </c>
      <c r="W86" s="47">
        <v>0</v>
      </c>
      <c r="X86" s="5">
        <v>0</v>
      </c>
      <c r="Y86" s="5">
        <v>4.4384026335734372</v>
      </c>
      <c r="Z86" s="5">
        <v>0</v>
      </c>
      <c r="AA86" s="5">
        <v>0</v>
      </c>
      <c r="AB86" s="72">
        <v>0</v>
      </c>
    </row>
    <row r="87" spans="1:28">
      <c r="A87" s="48" t="s">
        <v>384</v>
      </c>
      <c r="B87" s="1" t="s">
        <v>385</v>
      </c>
      <c r="C87" s="1" t="s">
        <v>386</v>
      </c>
      <c r="D87" s="1" t="s">
        <v>93</v>
      </c>
      <c r="E87" s="1">
        <v>0</v>
      </c>
      <c r="F87" s="1" t="s">
        <v>387</v>
      </c>
      <c r="G87" s="49">
        <v>0.3</v>
      </c>
      <c r="H87" s="5">
        <v>101.72462553574549</v>
      </c>
      <c r="I87" s="5">
        <v>32.577104679812194</v>
      </c>
      <c r="J87" s="5">
        <v>69.147520855933294</v>
      </c>
      <c r="K87" s="5">
        <v>31.956439599006263</v>
      </c>
      <c r="L87" s="5">
        <v>63.9614567917383</v>
      </c>
      <c r="M87" s="73">
        <v>0</v>
      </c>
      <c r="N87" s="5">
        <v>29.042937632557287</v>
      </c>
      <c r="O87" s="5">
        <v>3.5341670472549049</v>
      </c>
      <c r="P87" s="5">
        <v>0</v>
      </c>
      <c r="Q87" s="5">
        <v>0</v>
      </c>
      <c r="R87" s="47">
        <v>0</v>
      </c>
      <c r="S87" s="5">
        <v>55.239532699002581</v>
      </c>
      <c r="T87" s="5">
        <v>13.907988156930713</v>
      </c>
      <c r="U87" s="5">
        <v>0</v>
      </c>
      <c r="V87" s="5">
        <v>0</v>
      </c>
      <c r="W87" s="47">
        <v>0</v>
      </c>
      <c r="X87" s="5">
        <v>84.282470331559864</v>
      </c>
      <c r="Y87" s="5">
        <v>17.442155204185617</v>
      </c>
      <c r="Z87" s="5">
        <v>0</v>
      </c>
      <c r="AA87" s="5">
        <v>0</v>
      </c>
      <c r="AB87" s="72">
        <v>0</v>
      </c>
    </row>
    <row r="88" spans="1:28">
      <c r="A88" s="48" t="s">
        <v>388</v>
      </c>
      <c r="B88" s="1" t="s">
        <v>389</v>
      </c>
      <c r="C88" s="1" t="s">
        <v>390</v>
      </c>
      <c r="D88" s="1" t="s">
        <v>391</v>
      </c>
      <c r="E88" s="1">
        <v>0</v>
      </c>
      <c r="F88" s="1" t="s">
        <v>392</v>
      </c>
      <c r="G88" s="49">
        <v>0.1</v>
      </c>
      <c r="H88" s="5">
        <v>123.54555966518242</v>
      </c>
      <c r="I88" s="5">
        <v>40.572192196290068</v>
      </c>
      <c r="J88" s="5">
        <v>82.973367468892363</v>
      </c>
      <c r="K88" s="5">
        <v>65.272748331236343</v>
      </c>
      <c r="L88" s="5">
        <v>76.750364908725444</v>
      </c>
      <c r="M88" s="73">
        <v>0</v>
      </c>
      <c r="N88" s="5">
        <v>36.96006306831071</v>
      </c>
      <c r="O88" s="5">
        <v>0</v>
      </c>
      <c r="P88" s="5">
        <v>3.6121291279793586</v>
      </c>
      <c r="Q88" s="5">
        <v>0</v>
      </c>
      <c r="R88" s="47">
        <v>0</v>
      </c>
      <c r="S88" s="5">
        <v>77.698168954616506</v>
      </c>
      <c r="T88" s="5">
        <v>0</v>
      </c>
      <c r="U88" s="5">
        <v>5.2751985142758695</v>
      </c>
      <c r="V88" s="5">
        <v>0</v>
      </c>
      <c r="W88" s="47">
        <v>0</v>
      </c>
      <c r="X88" s="5">
        <v>114.65823202292722</v>
      </c>
      <c r="Y88" s="5">
        <v>0</v>
      </c>
      <c r="Z88" s="5">
        <v>8.8873276422552276</v>
      </c>
      <c r="AA88" s="5">
        <v>0</v>
      </c>
      <c r="AB88" s="72">
        <v>0</v>
      </c>
    </row>
    <row r="89" spans="1:28">
      <c r="A89" s="48" t="s">
        <v>393</v>
      </c>
      <c r="B89" s="1" t="s">
        <v>394</v>
      </c>
      <c r="C89" s="1" t="s">
        <v>395</v>
      </c>
      <c r="D89" s="1" t="s">
        <v>53</v>
      </c>
      <c r="E89" s="1">
        <v>0</v>
      </c>
      <c r="F89" s="1" t="s">
        <v>396</v>
      </c>
      <c r="G89" s="49">
        <v>0.4</v>
      </c>
      <c r="H89" s="5">
        <v>2.9221541888993383</v>
      </c>
      <c r="I89" s="5">
        <v>0.10454882154861837</v>
      </c>
      <c r="J89" s="5">
        <v>2.81760536735072</v>
      </c>
      <c r="K89" s="5">
        <v>-21.494633610001124</v>
      </c>
      <c r="L89" s="5">
        <v>2.606284964799416</v>
      </c>
      <c r="M89" s="73">
        <v>0.5</v>
      </c>
      <c r="N89" s="5">
        <v>0</v>
      </c>
      <c r="O89" s="5">
        <v>0.10454882154861837</v>
      </c>
      <c r="P89" s="5">
        <v>0</v>
      </c>
      <c r="Q89" s="5">
        <v>0</v>
      </c>
      <c r="R89" s="47">
        <v>0</v>
      </c>
      <c r="S89" s="5">
        <v>0</v>
      </c>
      <c r="T89" s="5">
        <v>2.81760536735072</v>
      </c>
      <c r="U89" s="5">
        <v>0</v>
      </c>
      <c r="V89" s="5">
        <v>0</v>
      </c>
      <c r="W89" s="47">
        <v>0</v>
      </c>
      <c r="X89" s="5">
        <v>0</v>
      </c>
      <c r="Y89" s="5">
        <v>2.9221541888993383</v>
      </c>
      <c r="Z89" s="5">
        <v>0</v>
      </c>
      <c r="AA89" s="5">
        <v>0</v>
      </c>
      <c r="AB89" s="72">
        <v>0</v>
      </c>
    </row>
    <row r="90" spans="1:28">
      <c r="A90" s="48" t="s">
        <v>397</v>
      </c>
      <c r="B90" s="1" t="s">
        <v>398</v>
      </c>
      <c r="C90" s="1" t="s">
        <v>399</v>
      </c>
      <c r="D90" s="1" t="s">
        <v>124</v>
      </c>
      <c r="E90" s="1">
        <v>0</v>
      </c>
      <c r="F90" s="1" t="s">
        <v>400</v>
      </c>
      <c r="G90" s="49">
        <v>0.49</v>
      </c>
      <c r="H90" s="5">
        <v>30.486304694726126</v>
      </c>
      <c r="I90" s="5">
        <v>9.0943454011971063</v>
      </c>
      <c r="J90" s="5">
        <v>21.39195929352902</v>
      </c>
      <c r="K90" s="5">
        <v>6.8286456624376886</v>
      </c>
      <c r="L90" s="5">
        <v>19.787562346514346</v>
      </c>
      <c r="M90" s="73">
        <v>0</v>
      </c>
      <c r="N90" s="5">
        <v>8.3889717701182995</v>
      </c>
      <c r="O90" s="5">
        <v>0.7053736310788058</v>
      </c>
      <c r="P90" s="5">
        <v>0</v>
      </c>
      <c r="Q90" s="5">
        <v>0</v>
      </c>
      <c r="R90" s="47">
        <v>0</v>
      </c>
      <c r="S90" s="5">
        <v>18.248134042701487</v>
      </c>
      <c r="T90" s="5">
        <v>3.1438252508275339</v>
      </c>
      <c r="U90" s="5">
        <v>0</v>
      </c>
      <c r="V90" s="5">
        <v>0</v>
      </c>
      <c r="W90" s="47">
        <v>0</v>
      </c>
      <c r="X90" s="5">
        <v>26.637105812819787</v>
      </c>
      <c r="Y90" s="5">
        <v>3.8491988819063399</v>
      </c>
      <c r="Z90" s="5">
        <v>0</v>
      </c>
      <c r="AA90" s="5">
        <v>0</v>
      </c>
      <c r="AB90" s="72">
        <v>0</v>
      </c>
    </row>
    <row r="91" spans="1:28">
      <c r="A91" s="48" t="s">
        <v>401</v>
      </c>
      <c r="B91" s="1" t="s">
        <v>402</v>
      </c>
      <c r="C91" s="1" t="s">
        <v>403</v>
      </c>
      <c r="D91" s="1" t="s">
        <v>53</v>
      </c>
      <c r="E91" s="1">
        <v>0</v>
      </c>
      <c r="F91" s="1" t="s">
        <v>404</v>
      </c>
      <c r="G91" s="49">
        <v>0.4</v>
      </c>
      <c r="H91" s="5">
        <v>3.2207799423550583</v>
      </c>
      <c r="I91" s="5">
        <v>0.6844816146701127</v>
      </c>
      <c r="J91" s="5">
        <v>2.5362983276849453</v>
      </c>
      <c r="K91" s="5">
        <v>-27.951440561180142</v>
      </c>
      <c r="L91" s="5">
        <v>2.3460759531085746</v>
      </c>
      <c r="M91" s="73">
        <v>0.5</v>
      </c>
      <c r="N91" s="5">
        <v>0</v>
      </c>
      <c r="O91" s="5">
        <v>0.6844816146701127</v>
      </c>
      <c r="P91" s="5">
        <v>0</v>
      </c>
      <c r="Q91" s="5">
        <v>0</v>
      </c>
      <c r="R91" s="47">
        <v>0</v>
      </c>
      <c r="S91" s="5">
        <v>0</v>
      </c>
      <c r="T91" s="5">
        <v>2.5362983276849453</v>
      </c>
      <c r="U91" s="5">
        <v>0</v>
      </c>
      <c r="V91" s="5">
        <v>0</v>
      </c>
      <c r="W91" s="47">
        <v>0</v>
      </c>
      <c r="X91" s="5">
        <v>0</v>
      </c>
      <c r="Y91" s="5">
        <v>3.2207799423550583</v>
      </c>
      <c r="Z91" s="5">
        <v>0</v>
      </c>
      <c r="AA91" s="5">
        <v>0</v>
      </c>
      <c r="AB91" s="72">
        <v>0</v>
      </c>
    </row>
    <row r="92" spans="1:28">
      <c r="A92" s="48" t="s">
        <v>405</v>
      </c>
      <c r="B92" s="1" t="s">
        <v>406</v>
      </c>
      <c r="C92" s="1" t="s">
        <v>407</v>
      </c>
      <c r="D92" s="1" t="s">
        <v>53</v>
      </c>
      <c r="E92" s="1">
        <v>0</v>
      </c>
      <c r="F92" s="1" t="s">
        <v>408</v>
      </c>
      <c r="G92" s="49">
        <v>0.4</v>
      </c>
      <c r="H92" s="5">
        <v>2.4120717651435108</v>
      </c>
      <c r="I92" s="5">
        <v>0.43426978285443224</v>
      </c>
      <c r="J92" s="5">
        <v>1.9778019822890787</v>
      </c>
      <c r="K92" s="5">
        <v>-11.772338129276232</v>
      </c>
      <c r="L92" s="5">
        <v>1.8294668336173978</v>
      </c>
      <c r="M92" s="73">
        <v>0.5</v>
      </c>
      <c r="N92" s="5">
        <v>0</v>
      </c>
      <c r="O92" s="5">
        <v>0.43426978285443224</v>
      </c>
      <c r="P92" s="5">
        <v>0</v>
      </c>
      <c r="Q92" s="5">
        <v>0</v>
      </c>
      <c r="R92" s="47">
        <v>0</v>
      </c>
      <c r="S92" s="5">
        <v>0</v>
      </c>
      <c r="T92" s="5">
        <v>1.9778019822890787</v>
      </c>
      <c r="U92" s="5">
        <v>0</v>
      </c>
      <c r="V92" s="5">
        <v>0</v>
      </c>
      <c r="W92" s="47">
        <v>0</v>
      </c>
      <c r="X92" s="5">
        <v>0</v>
      </c>
      <c r="Y92" s="5">
        <v>2.4120717651435108</v>
      </c>
      <c r="Z92" s="5">
        <v>0</v>
      </c>
      <c r="AA92" s="5">
        <v>0</v>
      </c>
      <c r="AB92" s="72">
        <v>0</v>
      </c>
    </row>
    <row r="93" spans="1:28">
      <c r="A93" s="48" t="s">
        <v>409</v>
      </c>
      <c r="B93" s="1" t="s">
        <v>410</v>
      </c>
      <c r="C93" s="1" t="s">
        <v>411</v>
      </c>
      <c r="D93" s="1" t="s">
        <v>124</v>
      </c>
      <c r="E93" s="1">
        <v>0</v>
      </c>
      <c r="F93" s="1" t="s">
        <v>412</v>
      </c>
      <c r="G93" s="49">
        <v>0.49</v>
      </c>
      <c r="H93" s="5">
        <v>79.10669663280278</v>
      </c>
      <c r="I93" s="5">
        <v>25.203406663786769</v>
      </c>
      <c r="J93" s="5">
        <v>53.903289969016008</v>
      </c>
      <c r="K93" s="5">
        <v>15.291016201819701</v>
      </c>
      <c r="L93" s="5">
        <v>49.86054322133981</v>
      </c>
      <c r="M93" s="73">
        <v>0</v>
      </c>
      <c r="N93" s="5">
        <v>22.74278256933091</v>
      </c>
      <c r="O93" s="5">
        <v>2.4606240944558588</v>
      </c>
      <c r="P93" s="5">
        <v>0</v>
      </c>
      <c r="Q93" s="5">
        <v>0</v>
      </c>
      <c r="R93" s="47">
        <v>0</v>
      </c>
      <c r="S93" s="5">
        <v>45.298563369112699</v>
      </c>
      <c r="T93" s="5">
        <v>8.6047265999033105</v>
      </c>
      <c r="U93" s="5">
        <v>0</v>
      </c>
      <c r="V93" s="5">
        <v>0</v>
      </c>
      <c r="W93" s="47">
        <v>0</v>
      </c>
      <c r="X93" s="5">
        <v>68.041345938443612</v>
      </c>
      <c r="Y93" s="5">
        <v>11.06535069435917</v>
      </c>
      <c r="Z93" s="5">
        <v>0</v>
      </c>
      <c r="AA93" s="5">
        <v>0</v>
      </c>
      <c r="AB93" s="72">
        <v>0</v>
      </c>
    </row>
    <row r="94" spans="1:28">
      <c r="A94" s="48" t="s">
        <v>413</v>
      </c>
      <c r="B94" s="1" t="s">
        <v>414</v>
      </c>
      <c r="C94" s="1" t="s">
        <v>415</v>
      </c>
      <c r="D94" s="1" t="s">
        <v>237</v>
      </c>
      <c r="E94" s="1">
        <v>0</v>
      </c>
      <c r="F94" s="1" t="s">
        <v>416</v>
      </c>
      <c r="G94" s="49">
        <v>0.09</v>
      </c>
      <c r="H94" s="5">
        <v>149.46620684676139</v>
      </c>
      <c r="I94" s="5">
        <v>44.056288909081758</v>
      </c>
      <c r="J94" s="5">
        <v>105.40991793767964</v>
      </c>
      <c r="K94" s="5">
        <v>88.603853170928446</v>
      </c>
      <c r="L94" s="5">
        <v>97.504174092353665</v>
      </c>
      <c r="M94" s="73">
        <v>0</v>
      </c>
      <c r="N94" s="5">
        <v>44.056288909081758</v>
      </c>
      <c r="O94" s="5">
        <v>0</v>
      </c>
      <c r="P94" s="5">
        <v>0</v>
      </c>
      <c r="Q94" s="5">
        <v>0</v>
      </c>
      <c r="R94" s="47">
        <v>0</v>
      </c>
      <c r="S94" s="5">
        <v>105.40991793767964</v>
      </c>
      <c r="T94" s="5">
        <v>0</v>
      </c>
      <c r="U94" s="5">
        <v>0</v>
      </c>
      <c r="V94" s="5">
        <v>0</v>
      </c>
      <c r="W94" s="47">
        <v>0</v>
      </c>
      <c r="X94" s="5">
        <v>149.46620684676139</v>
      </c>
      <c r="Y94" s="5">
        <v>0</v>
      </c>
      <c r="Z94" s="5">
        <v>0</v>
      </c>
      <c r="AA94" s="5">
        <v>0</v>
      </c>
      <c r="AB94" s="72">
        <v>0</v>
      </c>
    </row>
    <row r="95" spans="1:28">
      <c r="A95" s="48" t="s">
        <v>417</v>
      </c>
      <c r="B95" s="1" t="s">
        <v>418</v>
      </c>
      <c r="C95" s="1" t="s">
        <v>419</v>
      </c>
      <c r="D95" s="1" t="s">
        <v>53</v>
      </c>
      <c r="E95" s="1">
        <v>0</v>
      </c>
      <c r="F95" s="1" t="s">
        <v>420</v>
      </c>
      <c r="G95" s="49">
        <v>0.4</v>
      </c>
      <c r="H95" s="5">
        <v>1.8159715149920979</v>
      </c>
      <c r="I95" s="5">
        <v>0.25164551814638081</v>
      </c>
      <c r="J95" s="5">
        <v>1.564325996845717</v>
      </c>
      <c r="K95" s="5">
        <v>-6.1781276229704778</v>
      </c>
      <c r="L95" s="5">
        <v>1.4470015470822883</v>
      </c>
      <c r="M95" s="73">
        <v>0.5</v>
      </c>
      <c r="N95" s="5">
        <v>0</v>
      </c>
      <c r="O95" s="5">
        <v>0.25164551814638081</v>
      </c>
      <c r="P95" s="5">
        <v>0</v>
      </c>
      <c r="Q95" s="5">
        <v>0</v>
      </c>
      <c r="R95" s="47">
        <v>0</v>
      </c>
      <c r="S95" s="5">
        <v>0</v>
      </c>
      <c r="T95" s="5">
        <v>1.564325996845717</v>
      </c>
      <c r="U95" s="5">
        <v>0</v>
      </c>
      <c r="V95" s="5">
        <v>0</v>
      </c>
      <c r="W95" s="47">
        <v>0</v>
      </c>
      <c r="X95" s="5">
        <v>0</v>
      </c>
      <c r="Y95" s="5">
        <v>1.8159715149920979</v>
      </c>
      <c r="Z95" s="5">
        <v>0</v>
      </c>
      <c r="AA95" s="5">
        <v>0</v>
      </c>
      <c r="AB95" s="72">
        <v>0</v>
      </c>
    </row>
    <row r="96" spans="1:28">
      <c r="A96" s="48" t="s">
        <v>421</v>
      </c>
      <c r="B96" s="1" t="s">
        <v>422</v>
      </c>
      <c r="C96" s="1" t="s">
        <v>423</v>
      </c>
      <c r="D96" s="1" t="s">
        <v>79</v>
      </c>
      <c r="E96" s="1">
        <v>0</v>
      </c>
      <c r="F96" s="1" t="s">
        <v>424</v>
      </c>
      <c r="G96" s="49">
        <v>0.01</v>
      </c>
      <c r="H96" s="5">
        <v>13.993671346569567</v>
      </c>
      <c r="I96" s="5">
        <v>5.6045823454774206</v>
      </c>
      <c r="J96" s="5">
        <v>8.3890890010921453</v>
      </c>
      <c r="K96" s="5">
        <v>5.7334988178685435</v>
      </c>
      <c r="L96" s="5">
        <v>7.7599073260102349</v>
      </c>
      <c r="M96" s="73">
        <v>0</v>
      </c>
      <c r="N96" s="5">
        <v>0</v>
      </c>
      <c r="O96" s="5">
        <v>0</v>
      </c>
      <c r="P96" s="5">
        <v>5.6045823454774206</v>
      </c>
      <c r="Q96" s="5">
        <v>0</v>
      </c>
      <c r="R96" s="47">
        <v>0</v>
      </c>
      <c r="S96" s="5">
        <v>0</v>
      </c>
      <c r="T96" s="5">
        <v>0</v>
      </c>
      <c r="U96" s="5">
        <v>8.3890890010921453</v>
      </c>
      <c r="V96" s="5">
        <v>0</v>
      </c>
      <c r="W96" s="47">
        <v>0</v>
      </c>
      <c r="X96" s="5">
        <v>0</v>
      </c>
      <c r="Y96" s="5">
        <v>0</v>
      </c>
      <c r="Z96" s="5">
        <v>13.993671346569567</v>
      </c>
      <c r="AA96" s="5">
        <v>0</v>
      </c>
      <c r="AB96" s="72">
        <v>0</v>
      </c>
    </row>
    <row r="97" spans="1:28">
      <c r="A97" s="48" t="s">
        <v>425</v>
      </c>
      <c r="B97" s="1" t="s">
        <v>426</v>
      </c>
      <c r="C97" s="1" t="s">
        <v>427</v>
      </c>
      <c r="D97" s="1" t="s">
        <v>237</v>
      </c>
      <c r="E97" s="1">
        <v>0</v>
      </c>
      <c r="F97" s="1" t="s">
        <v>428</v>
      </c>
      <c r="G97" s="49">
        <v>0.09</v>
      </c>
      <c r="H97" s="5">
        <v>128.30733143619759</v>
      </c>
      <c r="I97" s="5">
        <v>32.445080152889851</v>
      </c>
      <c r="J97" s="5">
        <v>95.862251283307742</v>
      </c>
      <c r="K97" s="5">
        <v>75.119370145380131</v>
      </c>
      <c r="L97" s="5">
        <v>88.67258243705966</v>
      </c>
      <c r="M97" s="73">
        <v>0</v>
      </c>
      <c r="N97" s="5">
        <v>32.445080152889851</v>
      </c>
      <c r="O97" s="5">
        <v>0</v>
      </c>
      <c r="P97" s="5">
        <v>0</v>
      </c>
      <c r="Q97" s="5">
        <v>0</v>
      </c>
      <c r="R97" s="47">
        <v>0</v>
      </c>
      <c r="S97" s="5">
        <v>95.862251283307742</v>
      </c>
      <c r="T97" s="5">
        <v>0</v>
      </c>
      <c r="U97" s="5">
        <v>0</v>
      </c>
      <c r="V97" s="5">
        <v>0</v>
      </c>
      <c r="W97" s="47">
        <v>0</v>
      </c>
      <c r="X97" s="5">
        <v>128.30733143619759</v>
      </c>
      <c r="Y97" s="5">
        <v>0</v>
      </c>
      <c r="Z97" s="5">
        <v>0</v>
      </c>
      <c r="AA97" s="5">
        <v>0</v>
      </c>
      <c r="AB97" s="72">
        <v>0</v>
      </c>
    </row>
    <row r="98" spans="1:28">
      <c r="A98" s="48" t="s">
        <v>433</v>
      </c>
      <c r="B98" s="1" t="s">
        <v>434</v>
      </c>
      <c r="C98" s="1" t="s">
        <v>435</v>
      </c>
      <c r="D98" s="1" t="s">
        <v>103</v>
      </c>
      <c r="E98" s="1">
        <v>0</v>
      </c>
      <c r="F98" s="1" t="s">
        <v>436</v>
      </c>
      <c r="G98" s="49">
        <v>0.49</v>
      </c>
      <c r="H98" s="5">
        <v>107.46643651467419</v>
      </c>
      <c r="I98" s="5">
        <v>36.15011989155623</v>
      </c>
      <c r="J98" s="5">
        <v>71.316316623117956</v>
      </c>
      <c r="K98" s="5">
        <v>32.804502228326832</v>
      </c>
      <c r="L98" s="5">
        <v>65.967592876384117</v>
      </c>
      <c r="M98" s="73">
        <v>0</v>
      </c>
      <c r="N98" s="5">
        <v>33.089795362708571</v>
      </c>
      <c r="O98" s="5">
        <v>3.0603245288476626</v>
      </c>
      <c r="P98" s="5">
        <v>0</v>
      </c>
      <c r="Q98" s="5">
        <v>0</v>
      </c>
      <c r="R98" s="47">
        <v>0</v>
      </c>
      <c r="S98" s="5">
        <v>61.648065153376038</v>
      </c>
      <c r="T98" s="5">
        <v>9.6682514697419215</v>
      </c>
      <c r="U98" s="5">
        <v>0</v>
      </c>
      <c r="V98" s="5">
        <v>0</v>
      </c>
      <c r="W98" s="47">
        <v>0</v>
      </c>
      <c r="X98" s="5">
        <v>94.737860516084609</v>
      </c>
      <c r="Y98" s="5">
        <v>12.728575998589584</v>
      </c>
      <c r="Z98" s="5">
        <v>0</v>
      </c>
      <c r="AA98" s="5">
        <v>0</v>
      </c>
      <c r="AB98" s="72">
        <v>0</v>
      </c>
    </row>
    <row r="99" spans="1:28">
      <c r="A99" s="48" t="s">
        <v>1667</v>
      </c>
      <c r="B99" s="1" t="s">
        <v>1668</v>
      </c>
      <c r="C99" s="1" t="s">
        <v>1669</v>
      </c>
      <c r="D99" s="1" t="s">
        <v>237</v>
      </c>
      <c r="E99" s="1">
        <v>0</v>
      </c>
      <c r="F99" s="1" t="s">
        <v>1670</v>
      </c>
      <c r="G99" s="49">
        <v>0.09</v>
      </c>
      <c r="H99" s="5">
        <v>43.584292465422116</v>
      </c>
      <c r="I99" s="5">
        <v>6.1381446593805551</v>
      </c>
      <c r="J99" s="5">
        <v>37.446147806041559</v>
      </c>
      <c r="K99" s="5">
        <v>26.668350878064288</v>
      </c>
      <c r="L99" s="5">
        <v>34.637686720588441</v>
      </c>
      <c r="M99" s="73">
        <v>0</v>
      </c>
      <c r="N99" s="5">
        <v>6.1381446593805551</v>
      </c>
      <c r="O99" s="5">
        <v>0</v>
      </c>
      <c r="P99" s="5">
        <v>0</v>
      </c>
      <c r="Q99" s="5">
        <v>0</v>
      </c>
      <c r="R99" s="47">
        <v>0</v>
      </c>
      <c r="S99" s="5">
        <v>37.446147806041559</v>
      </c>
      <c r="T99" s="5">
        <v>0</v>
      </c>
      <c r="U99" s="5">
        <v>0</v>
      </c>
      <c r="V99" s="5">
        <v>0</v>
      </c>
      <c r="W99" s="47">
        <v>0</v>
      </c>
      <c r="X99" s="5">
        <v>43.584292465422116</v>
      </c>
      <c r="Y99" s="5">
        <v>0</v>
      </c>
      <c r="Z99" s="5">
        <v>0</v>
      </c>
      <c r="AA99" s="5">
        <v>0</v>
      </c>
      <c r="AB99" s="72">
        <v>0</v>
      </c>
    </row>
    <row r="100" spans="1:28">
      <c r="A100" s="48" t="s">
        <v>444</v>
      </c>
      <c r="B100" s="1" t="s">
        <v>445</v>
      </c>
      <c r="C100" s="1" t="s">
        <v>446</v>
      </c>
      <c r="D100" s="1" t="s">
        <v>53</v>
      </c>
      <c r="E100" s="1">
        <v>0</v>
      </c>
      <c r="F100" s="1" t="s">
        <v>447</v>
      </c>
      <c r="G100" s="49">
        <v>0.4</v>
      </c>
      <c r="H100" s="5">
        <v>4.4868233194807994</v>
      </c>
      <c r="I100" s="5">
        <v>1.0268285808118358</v>
      </c>
      <c r="J100" s="5">
        <v>3.4599947386689633</v>
      </c>
      <c r="K100" s="5">
        <v>-12.595365261983765</v>
      </c>
      <c r="L100" s="5">
        <v>3.2004951332687912</v>
      </c>
      <c r="M100" s="73">
        <v>0.5</v>
      </c>
      <c r="N100" s="5">
        <v>0</v>
      </c>
      <c r="O100" s="5">
        <v>1.0268285808118358</v>
      </c>
      <c r="P100" s="5">
        <v>0</v>
      </c>
      <c r="Q100" s="5">
        <v>0</v>
      </c>
      <c r="R100" s="47">
        <v>0</v>
      </c>
      <c r="S100" s="5">
        <v>0</v>
      </c>
      <c r="T100" s="5">
        <v>3.4599947386689633</v>
      </c>
      <c r="U100" s="5">
        <v>0</v>
      </c>
      <c r="V100" s="5">
        <v>0</v>
      </c>
      <c r="W100" s="47">
        <v>0</v>
      </c>
      <c r="X100" s="5">
        <v>0</v>
      </c>
      <c r="Y100" s="5">
        <v>4.4868233194807994</v>
      </c>
      <c r="Z100" s="5">
        <v>0</v>
      </c>
      <c r="AA100" s="5">
        <v>0</v>
      </c>
      <c r="AB100" s="72">
        <v>0</v>
      </c>
    </row>
    <row r="101" spans="1:28">
      <c r="A101" s="48" t="s">
        <v>448</v>
      </c>
      <c r="B101" s="1" t="s">
        <v>449</v>
      </c>
      <c r="C101" s="1" t="s">
        <v>450</v>
      </c>
      <c r="D101" s="1" t="s">
        <v>103</v>
      </c>
      <c r="E101" s="1" t="s">
        <v>146</v>
      </c>
      <c r="F101" s="1" t="s">
        <v>451</v>
      </c>
      <c r="G101" s="49">
        <v>0.99</v>
      </c>
      <c r="H101" s="5">
        <v>97.514740098161226</v>
      </c>
      <c r="I101" s="5">
        <v>0</v>
      </c>
      <c r="J101" s="5">
        <v>97.514740098161226</v>
      </c>
      <c r="K101" s="5">
        <v>11.553512153218419</v>
      </c>
      <c r="L101" s="5">
        <v>90.201134590799143</v>
      </c>
      <c r="M101" s="73">
        <v>0</v>
      </c>
      <c r="N101" s="5">
        <v>0</v>
      </c>
      <c r="O101" s="5">
        <v>0</v>
      </c>
      <c r="P101" s="5">
        <v>0</v>
      </c>
      <c r="Q101" s="5">
        <v>0</v>
      </c>
      <c r="R101" s="47">
        <v>0</v>
      </c>
      <c r="S101" s="5">
        <v>86.162375267936483</v>
      </c>
      <c r="T101" s="5">
        <v>11.352364830224733</v>
      </c>
      <c r="U101" s="5">
        <v>0</v>
      </c>
      <c r="V101" s="5">
        <v>0</v>
      </c>
      <c r="W101" s="47">
        <v>0</v>
      </c>
      <c r="X101" s="5">
        <v>86.162375267936483</v>
      </c>
      <c r="Y101" s="5">
        <v>11.352364830224733</v>
      </c>
      <c r="Z101" s="5">
        <v>0</v>
      </c>
      <c r="AA101" s="5">
        <v>0</v>
      </c>
      <c r="AB101" s="72">
        <v>0</v>
      </c>
    </row>
    <row r="102" spans="1:28">
      <c r="A102" s="48" t="s">
        <v>368</v>
      </c>
      <c r="B102" s="1" t="s">
        <v>369</v>
      </c>
      <c r="C102" s="1" t="s">
        <v>370</v>
      </c>
      <c r="D102" s="1" t="s">
        <v>124</v>
      </c>
      <c r="E102" s="1">
        <v>0</v>
      </c>
      <c r="F102" s="1" t="s">
        <v>371</v>
      </c>
      <c r="G102" s="49">
        <v>0.49</v>
      </c>
      <c r="H102" s="5">
        <v>174.88246562260844</v>
      </c>
      <c r="I102" s="5">
        <v>56.000063988284722</v>
      </c>
      <c r="J102" s="5">
        <v>118.88240163432371</v>
      </c>
      <c r="K102" s="5">
        <v>67.625879156654193</v>
      </c>
      <c r="L102" s="5">
        <v>109.96622151174944</v>
      </c>
      <c r="M102" s="73">
        <v>0</v>
      </c>
      <c r="N102" s="5">
        <v>51.109223741619111</v>
      </c>
      <c r="O102" s="5">
        <v>4.8908402466656078</v>
      </c>
      <c r="P102" s="5">
        <v>0</v>
      </c>
      <c r="Q102" s="5">
        <v>0</v>
      </c>
      <c r="R102" s="47">
        <v>0</v>
      </c>
      <c r="S102" s="5">
        <v>102.50410500897407</v>
      </c>
      <c r="T102" s="5">
        <v>16.378296625349655</v>
      </c>
      <c r="U102" s="5">
        <v>0</v>
      </c>
      <c r="V102" s="5">
        <v>0</v>
      </c>
      <c r="W102" s="47">
        <v>0</v>
      </c>
      <c r="X102" s="5">
        <v>153.61332875059318</v>
      </c>
      <c r="Y102" s="5">
        <v>21.269136872015263</v>
      </c>
      <c r="Z102" s="5">
        <v>0</v>
      </c>
      <c r="AA102" s="5">
        <v>0</v>
      </c>
      <c r="AB102" s="72">
        <v>0</v>
      </c>
    </row>
    <row r="103" spans="1:28">
      <c r="A103" s="48" t="s">
        <v>452</v>
      </c>
      <c r="B103" s="1" t="s">
        <v>453</v>
      </c>
      <c r="C103" s="1" t="s">
        <v>454</v>
      </c>
      <c r="D103" s="1" t="s">
        <v>79</v>
      </c>
      <c r="E103" s="1">
        <v>0</v>
      </c>
      <c r="F103" s="1" t="s">
        <v>455</v>
      </c>
      <c r="G103" s="49">
        <v>0.01</v>
      </c>
      <c r="H103" s="5">
        <v>11.181228673189032</v>
      </c>
      <c r="I103" s="5">
        <v>4.5293197046132496</v>
      </c>
      <c r="J103" s="5">
        <v>6.6519089685757828</v>
      </c>
      <c r="K103" s="5">
        <v>5.3070106865180398</v>
      </c>
      <c r="L103" s="5">
        <v>6.1530157959325997</v>
      </c>
      <c r="M103" s="73">
        <v>0</v>
      </c>
      <c r="N103" s="5">
        <v>0</v>
      </c>
      <c r="O103" s="5">
        <v>0</v>
      </c>
      <c r="P103" s="5">
        <v>4.5293197046132496</v>
      </c>
      <c r="Q103" s="5">
        <v>0</v>
      </c>
      <c r="R103" s="47">
        <v>0</v>
      </c>
      <c r="S103" s="5">
        <v>0</v>
      </c>
      <c r="T103" s="5">
        <v>0</v>
      </c>
      <c r="U103" s="5">
        <v>6.6519089685757828</v>
      </c>
      <c r="V103" s="5">
        <v>0</v>
      </c>
      <c r="W103" s="47">
        <v>0</v>
      </c>
      <c r="X103" s="5">
        <v>0</v>
      </c>
      <c r="Y103" s="5">
        <v>0</v>
      </c>
      <c r="Z103" s="5">
        <v>11.181228673189032</v>
      </c>
      <c r="AA103" s="5">
        <v>0</v>
      </c>
      <c r="AB103" s="72">
        <v>0</v>
      </c>
    </row>
    <row r="104" spans="1:28">
      <c r="A104" s="48" t="s">
        <v>456</v>
      </c>
      <c r="B104" s="1" t="s">
        <v>457</v>
      </c>
      <c r="C104" s="1" t="s">
        <v>458</v>
      </c>
      <c r="D104" s="1" t="s">
        <v>93</v>
      </c>
      <c r="E104" s="1">
        <v>0</v>
      </c>
      <c r="F104" s="1" t="s">
        <v>459</v>
      </c>
      <c r="G104" s="49">
        <v>0.3</v>
      </c>
      <c r="H104" s="5">
        <v>107.0132195792082</v>
      </c>
      <c r="I104" s="5">
        <v>35.007364965161827</v>
      </c>
      <c r="J104" s="5">
        <v>72.00585461404637</v>
      </c>
      <c r="K104" s="5">
        <v>29.49533709067758</v>
      </c>
      <c r="L104" s="5">
        <v>66.605415517992896</v>
      </c>
      <c r="M104" s="73">
        <v>0</v>
      </c>
      <c r="N104" s="5">
        <v>29.855917554375441</v>
      </c>
      <c r="O104" s="5">
        <v>5.1514474107863899</v>
      </c>
      <c r="P104" s="5">
        <v>0</v>
      </c>
      <c r="Q104" s="5">
        <v>0</v>
      </c>
      <c r="R104" s="47">
        <v>0</v>
      </c>
      <c r="S104" s="5">
        <v>56.116002822488262</v>
      </c>
      <c r="T104" s="5">
        <v>15.88985179155811</v>
      </c>
      <c r="U104" s="5">
        <v>0</v>
      </c>
      <c r="V104" s="5">
        <v>0</v>
      </c>
      <c r="W104" s="47">
        <v>0</v>
      </c>
      <c r="X104" s="5">
        <v>85.971920376863707</v>
      </c>
      <c r="Y104" s="5">
        <v>21.041299202344501</v>
      </c>
      <c r="Z104" s="5">
        <v>0</v>
      </c>
      <c r="AA104" s="5">
        <v>0</v>
      </c>
      <c r="AB104" s="72">
        <v>0</v>
      </c>
    </row>
    <row r="105" spans="1:28">
      <c r="A105" s="48" t="s">
        <v>460</v>
      </c>
      <c r="B105" s="1" t="s">
        <v>461</v>
      </c>
      <c r="C105" s="1" t="s">
        <v>462</v>
      </c>
      <c r="D105" s="1" t="s">
        <v>53</v>
      </c>
      <c r="E105" s="1">
        <v>0</v>
      </c>
      <c r="F105" s="1" t="s">
        <v>463</v>
      </c>
      <c r="G105" s="49">
        <v>0.4</v>
      </c>
      <c r="H105" s="5">
        <v>2.9630108921457676</v>
      </c>
      <c r="I105" s="5">
        <v>0.65999855166960508</v>
      </c>
      <c r="J105" s="5">
        <v>2.3030123404761627</v>
      </c>
      <c r="K105" s="5">
        <v>-4.9617388589708327</v>
      </c>
      <c r="L105" s="5">
        <v>2.1302864149404503</v>
      </c>
      <c r="M105" s="73">
        <v>0.5</v>
      </c>
      <c r="N105" s="5">
        <v>0</v>
      </c>
      <c r="O105" s="5">
        <v>0.65999855166960508</v>
      </c>
      <c r="P105" s="5">
        <v>0</v>
      </c>
      <c r="Q105" s="5">
        <v>0</v>
      </c>
      <c r="R105" s="47">
        <v>0</v>
      </c>
      <c r="S105" s="5">
        <v>0</v>
      </c>
      <c r="T105" s="5">
        <v>2.3030123404761627</v>
      </c>
      <c r="U105" s="5">
        <v>0</v>
      </c>
      <c r="V105" s="5">
        <v>0</v>
      </c>
      <c r="W105" s="47">
        <v>0</v>
      </c>
      <c r="X105" s="5">
        <v>0</v>
      </c>
      <c r="Y105" s="5">
        <v>2.9630108921457676</v>
      </c>
      <c r="Z105" s="5">
        <v>0</v>
      </c>
      <c r="AA105" s="5">
        <v>0</v>
      </c>
      <c r="AB105" s="72">
        <v>0</v>
      </c>
    </row>
    <row r="106" spans="1:28">
      <c r="A106" s="48" t="s">
        <v>464</v>
      </c>
      <c r="B106" s="1" t="s">
        <v>465</v>
      </c>
      <c r="C106" s="1" t="s">
        <v>466</v>
      </c>
      <c r="D106" s="1" t="s">
        <v>53</v>
      </c>
      <c r="E106" s="1">
        <v>0</v>
      </c>
      <c r="F106" s="1" t="s">
        <v>467</v>
      </c>
      <c r="G106" s="49">
        <v>0.4</v>
      </c>
      <c r="H106" s="5">
        <v>3.0242855498781815</v>
      </c>
      <c r="I106" s="5">
        <v>0.53336508210721423</v>
      </c>
      <c r="J106" s="5">
        <v>2.4909204677709673</v>
      </c>
      <c r="K106" s="5">
        <v>-9.7367313519394454</v>
      </c>
      <c r="L106" s="5">
        <v>2.304101432688145</v>
      </c>
      <c r="M106" s="73">
        <v>0.5</v>
      </c>
      <c r="N106" s="5">
        <v>0</v>
      </c>
      <c r="O106" s="5">
        <v>0.53336508210721423</v>
      </c>
      <c r="P106" s="5">
        <v>0</v>
      </c>
      <c r="Q106" s="5">
        <v>0</v>
      </c>
      <c r="R106" s="47">
        <v>0</v>
      </c>
      <c r="S106" s="5">
        <v>0</v>
      </c>
      <c r="T106" s="5">
        <v>2.4909204677709673</v>
      </c>
      <c r="U106" s="5">
        <v>0</v>
      </c>
      <c r="V106" s="5">
        <v>0</v>
      </c>
      <c r="W106" s="47">
        <v>0</v>
      </c>
      <c r="X106" s="5">
        <v>0</v>
      </c>
      <c r="Y106" s="5">
        <v>3.0242855498781815</v>
      </c>
      <c r="Z106" s="5">
        <v>0</v>
      </c>
      <c r="AA106" s="5">
        <v>0</v>
      </c>
      <c r="AB106" s="72">
        <v>0</v>
      </c>
    </row>
    <row r="107" spans="1:28">
      <c r="A107" s="48" t="s">
        <v>1671</v>
      </c>
      <c r="B107" s="1" t="s">
        <v>1672</v>
      </c>
      <c r="C107" s="1" t="s">
        <v>439</v>
      </c>
      <c r="D107" s="1" t="s">
        <v>53</v>
      </c>
      <c r="E107" s="1">
        <v>0</v>
      </c>
      <c r="F107" s="1" t="s">
        <v>1673</v>
      </c>
      <c r="G107" s="49">
        <v>0.4</v>
      </c>
      <c r="H107" s="5">
        <v>1.2898913596888901</v>
      </c>
      <c r="I107" s="5">
        <v>0</v>
      </c>
      <c r="J107" s="5">
        <v>1.2898913596888901</v>
      </c>
      <c r="K107" s="5">
        <v>-7.4907140609026968</v>
      </c>
      <c r="L107" s="5">
        <v>1.1931495077122234</v>
      </c>
      <c r="M107" s="73">
        <v>0.5</v>
      </c>
      <c r="N107" s="5">
        <v>0</v>
      </c>
      <c r="O107" s="5">
        <v>0</v>
      </c>
      <c r="P107" s="5">
        <v>0</v>
      </c>
      <c r="Q107" s="5">
        <v>0</v>
      </c>
      <c r="R107" s="47">
        <v>0</v>
      </c>
      <c r="S107" s="5">
        <v>0</v>
      </c>
      <c r="T107" s="5">
        <v>1.2898913596888901</v>
      </c>
      <c r="U107" s="5">
        <v>0</v>
      </c>
      <c r="V107" s="5">
        <v>0</v>
      </c>
      <c r="W107" s="47">
        <v>0</v>
      </c>
      <c r="X107" s="5">
        <v>0</v>
      </c>
      <c r="Y107" s="5">
        <v>1.2898913596888901</v>
      </c>
      <c r="Z107" s="5">
        <v>0</v>
      </c>
      <c r="AA107" s="5">
        <v>0</v>
      </c>
      <c r="AB107" s="72">
        <v>0</v>
      </c>
    </row>
    <row r="108" spans="1:28">
      <c r="A108" s="48" t="s">
        <v>468</v>
      </c>
      <c r="B108" s="1" t="s">
        <v>469</v>
      </c>
      <c r="C108" s="1" t="s">
        <v>470</v>
      </c>
      <c r="D108" s="1" t="s">
        <v>53</v>
      </c>
      <c r="E108" s="1">
        <v>0</v>
      </c>
      <c r="F108" s="1" t="s">
        <v>471</v>
      </c>
      <c r="G108" s="49">
        <v>0.4</v>
      </c>
      <c r="H108" s="5">
        <v>1.9327522448556012</v>
      </c>
      <c r="I108" s="5">
        <v>0.16239998388316668</v>
      </c>
      <c r="J108" s="5">
        <v>1.7703522609724345</v>
      </c>
      <c r="K108" s="5">
        <v>-10.275122234715184</v>
      </c>
      <c r="L108" s="5">
        <v>1.6375758413995021</v>
      </c>
      <c r="M108" s="73">
        <v>0.5</v>
      </c>
      <c r="N108" s="5">
        <v>0</v>
      </c>
      <c r="O108" s="5">
        <v>0.16239998388316668</v>
      </c>
      <c r="P108" s="5">
        <v>0</v>
      </c>
      <c r="Q108" s="5">
        <v>0</v>
      </c>
      <c r="R108" s="47">
        <v>0</v>
      </c>
      <c r="S108" s="5">
        <v>0</v>
      </c>
      <c r="T108" s="5">
        <v>1.7703522609724345</v>
      </c>
      <c r="U108" s="5">
        <v>0</v>
      </c>
      <c r="V108" s="5">
        <v>0</v>
      </c>
      <c r="W108" s="47">
        <v>0</v>
      </c>
      <c r="X108" s="5">
        <v>0</v>
      </c>
      <c r="Y108" s="5">
        <v>1.9327522448556012</v>
      </c>
      <c r="Z108" s="5">
        <v>0</v>
      </c>
      <c r="AA108" s="5">
        <v>0</v>
      </c>
      <c r="AB108" s="72">
        <v>0</v>
      </c>
    </row>
    <row r="109" spans="1:28">
      <c r="A109" s="48" t="s">
        <v>472</v>
      </c>
      <c r="B109" s="1" t="s">
        <v>473</v>
      </c>
      <c r="C109" s="1" t="s">
        <v>474</v>
      </c>
      <c r="D109" s="1" t="s">
        <v>53</v>
      </c>
      <c r="E109" s="1">
        <v>0</v>
      </c>
      <c r="F109" s="1" t="s">
        <v>475</v>
      </c>
      <c r="G109" s="49">
        <v>0.4</v>
      </c>
      <c r="H109" s="5">
        <v>2.8915360883158687</v>
      </c>
      <c r="I109" s="5">
        <v>0.35093240921512248</v>
      </c>
      <c r="J109" s="5">
        <v>2.5406036791007462</v>
      </c>
      <c r="K109" s="5">
        <v>-14.861120566356394</v>
      </c>
      <c r="L109" s="5">
        <v>2.3500584031681906</v>
      </c>
      <c r="M109" s="73">
        <v>0.5</v>
      </c>
      <c r="N109" s="5">
        <v>0</v>
      </c>
      <c r="O109" s="5">
        <v>0.35093240921512248</v>
      </c>
      <c r="P109" s="5">
        <v>0</v>
      </c>
      <c r="Q109" s="5">
        <v>0</v>
      </c>
      <c r="R109" s="47">
        <v>0</v>
      </c>
      <c r="S109" s="5">
        <v>0</v>
      </c>
      <c r="T109" s="5">
        <v>2.5406036791007462</v>
      </c>
      <c r="U109" s="5">
        <v>0</v>
      </c>
      <c r="V109" s="5">
        <v>0</v>
      </c>
      <c r="W109" s="47">
        <v>0</v>
      </c>
      <c r="X109" s="5">
        <v>0</v>
      </c>
      <c r="Y109" s="5">
        <v>2.8915360883158687</v>
      </c>
      <c r="Z109" s="5">
        <v>0</v>
      </c>
      <c r="AA109" s="5">
        <v>0</v>
      </c>
      <c r="AB109" s="72">
        <v>0</v>
      </c>
    </row>
    <row r="110" spans="1:28">
      <c r="A110" s="48" t="s">
        <v>476</v>
      </c>
      <c r="B110" s="1" t="s">
        <v>477</v>
      </c>
      <c r="C110" s="1" t="s">
        <v>478</v>
      </c>
      <c r="D110" s="1" t="s">
        <v>53</v>
      </c>
      <c r="E110" s="1">
        <v>0</v>
      </c>
      <c r="F110" s="1" t="s">
        <v>479</v>
      </c>
      <c r="G110" s="49">
        <v>0.4</v>
      </c>
      <c r="H110" s="5">
        <v>7.9568742100885483</v>
      </c>
      <c r="I110" s="5">
        <v>2.212628070917352</v>
      </c>
      <c r="J110" s="5">
        <v>5.7442461391711968</v>
      </c>
      <c r="K110" s="5">
        <v>-7.1302839845811388</v>
      </c>
      <c r="L110" s="5">
        <v>5.3134276787333574</v>
      </c>
      <c r="M110" s="73">
        <v>0.5</v>
      </c>
      <c r="N110" s="5">
        <v>0</v>
      </c>
      <c r="O110" s="5">
        <v>2.212628070917352</v>
      </c>
      <c r="P110" s="5">
        <v>0</v>
      </c>
      <c r="Q110" s="5">
        <v>0</v>
      </c>
      <c r="R110" s="47">
        <v>0</v>
      </c>
      <c r="S110" s="5">
        <v>0</v>
      </c>
      <c r="T110" s="5">
        <v>5.7442461391711968</v>
      </c>
      <c r="U110" s="5">
        <v>0</v>
      </c>
      <c r="V110" s="5">
        <v>0</v>
      </c>
      <c r="W110" s="47">
        <v>0</v>
      </c>
      <c r="X110" s="5">
        <v>0</v>
      </c>
      <c r="Y110" s="5">
        <v>7.9568742100885483</v>
      </c>
      <c r="Z110" s="5">
        <v>0</v>
      </c>
      <c r="AA110" s="5">
        <v>0</v>
      </c>
      <c r="AB110" s="72">
        <v>0</v>
      </c>
    </row>
    <row r="111" spans="1:28">
      <c r="A111" s="48" t="s">
        <v>480</v>
      </c>
      <c r="B111" s="1" t="s">
        <v>481</v>
      </c>
      <c r="C111" s="1" t="s">
        <v>482</v>
      </c>
      <c r="D111" s="1" t="s">
        <v>53</v>
      </c>
      <c r="E111" s="1">
        <v>0</v>
      </c>
      <c r="F111" s="1" t="s">
        <v>483</v>
      </c>
      <c r="G111" s="49">
        <v>0.4</v>
      </c>
      <c r="H111" s="5">
        <v>2.9559227550906706</v>
      </c>
      <c r="I111" s="5">
        <v>0.70537662354804576</v>
      </c>
      <c r="J111" s="5">
        <v>2.2505461315426247</v>
      </c>
      <c r="K111" s="5">
        <v>-5.0707850107048644</v>
      </c>
      <c r="L111" s="5">
        <v>2.081755171676928</v>
      </c>
      <c r="M111" s="73">
        <v>0.5</v>
      </c>
      <c r="N111" s="5">
        <v>0</v>
      </c>
      <c r="O111" s="5">
        <v>0.70537662354804576</v>
      </c>
      <c r="P111" s="5">
        <v>0</v>
      </c>
      <c r="Q111" s="5">
        <v>0</v>
      </c>
      <c r="R111" s="47">
        <v>0</v>
      </c>
      <c r="S111" s="5">
        <v>0</v>
      </c>
      <c r="T111" s="5">
        <v>2.2505461315426247</v>
      </c>
      <c r="U111" s="5">
        <v>0</v>
      </c>
      <c r="V111" s="5">
        <v>0</v>
      </c>
      <c r="W111" s="47">
        <v>0</v>
      </c>
      <c r="X111" s="5">
        <v>0</v>
      </c>
      <c r="Y111" s="5">
        <v>2.9559227550906706</v>
      </c>
      <c r="Z111" s="5">
        <v>0</v>
      </c>
      <c r="AA111" s="5">
        <v>0</v>
      </c>
      <c r="AB111" s="72">
        <v>0</v>
      </c>
    </row>
    <row r="112" spans="1:28">
      <c r="A112" s="48" t="s">
        <v>484</v>
      </c>
      <c r="B112" s="1" t="s">
        <v>485</v>
      </c>
      <c r="C112" s="1" t="s">
        <v>486</v>
      </c>
      <c r="D112" s="1" t="s">
        <v>124</v>
      </c>
      <c r="E112" s="1">
        <v>0</v>
      </c>
      <c r="F112" s="1" t="s">
        <v>487</v>
      </c>
      <c r="G112" s="49">
        <v>0.49</v>
      </c>
      <c r="H112" s="5">
        <v>69.879582191874732</v>
      </c>
      <c r="I112" s="5">
        <v>20.170595490476924</v>
      </c>
      <c r="J112" s="5">
        <v>49.708986701397805</v>
      </c>
      <c r="K112" s="5">
        <v>13.450235646107648</v>
      </c>
      <c r="L112" s="5">
        <v>45.980812698792974</v>
      </c>
      <c r="M112" s="73">
        <v>0</v>
      </c>
      <c r="N112" s="5">
        <v>18.344251121907934</v>
      </c>
      <c r="O112" s="5">
        <v>1.8263443685689904</v>
      </c>
      <c r="P112" s="5">
        <v>0</v>
      </c>
      <c r="Q112" s="5">
        <v>0</v>
      </c>
      <c r="R112" s="47">
        <v>0</v>
      </c>
      <c r="S112" s="5">
        <v>40.604430437264497</v>
      </c>
      <c r="T112" s="5">
        <v>9.1045562641333078</v>
      </c>
      <c r="U112" s="5">
        <v>0</v>
      </c>
      <c r="V112" s="5">
        <v>0</v>
      </c>
      <c r="W112" s="47">
        <v>0</v>
      </c>
      <c r="X112" s="5">
        <v>58.948681559172428</v>
      </c>
      <c r="Y112" s="5">
        <v>10.930900632702299</v>
      </c>
      <c r="Z112" s="5">
        <v>0</v>
      </c>
      <c r="AA112" s="5">
        <v>0</v>
      </c>
      <c r="AB112" s="72">
        <v>0</v>
      </c>
    </row>
    <row r="113" spans="1:28">
      <c r="A113" s="48" t="s">
        <v>488</v>
      </c>
      <c r="B113" s="1" t="s">
        <v>489</v>
      </c>
      <c r="C113" s="1" t="s">
        <v>490</v>
      </c>
      <c r="D113" s="1" t="s">
        <v>53</v>
      </c>
      <c r="E113" s="1">
        <v>0</v>
      </c>
      <c r="F113" s="1" t="s">
        <v>491</v>
      </c>
      <c r="G113" s="49">
        <v>0.4</v>
      </c>
      <c r="H113" s="5">
        <v>3.8004952565935639</v>
      </c>
      <c r="I113" s="5">
        <v>0.81276867356387528</v>
      </c>
      <c r="J113" s="5">
        <v>2.9877265830296889</v>
      </c>
      <c r="K113" s="5">
        <v>-17.871348168440459</v>
      </c>
      <c r="L113" s="5">
        <v>2.7636470893024625</v>
      </c>
      <c r="M113" s="73">
        <v>0.5</v>
      </c>
      <c r="N113" s="5">
        <v>0</v>
      </c>
      <c r="O113" s="5">
        <v>0.81276867356387528</v>
      </c>
      <c r="P113" s="5">
        <v>0</v>
      </c>
      <c r="Q113" s="5">
        <v>0</v>
      </c>
      <c r="R113" s="47">
        <v>0</v>
      </c>
      <c r="S113" s="5">
        <v>0</v>
      </c>
      <c r="T113" s="5">
        <v>2.9877265830296889</v>
      </c>
      <c r="U113" s="5">
        <v>0</v>
      </c>
      <c r="V113" s="5">
        <v>0</v>
      </c>
      <c r="W113" s="47">
        <v>0</v>
      </c>
      <c r="X113" s="5">
        <v>0</v>
      </c>
      <c r="Y113" s="5">
        <v>3.8004952565935639</v>
      </c>
      <c r="Z113" s="5">
        <v>0</v>
      </c>
      <c r="AA113" s="5">
        <v>0</v>
      </c>
      <c r="AB113" s="72">
        <v>0</v>
      </c>
    </row>
    <row r="114" spans="1:28">
      <c r="A114" s="48" t="s">
        <v>495</v>
      </c>
      <c r="B114" s="1" t="s">
        <v>496</v>
      </c>
      <c r="C114" s="1" t="s">
        <v>497</v>
      </c>
      <c r="D114" s="1" t="s">
        <v>237</v>
      </c>
      <c r="E114" s="1">
        <v>0</v>
      </c>
      <c r="F114" s="1" t="s">
        <v>499</v>
      </c>
      <c r="G114" s="49">
        <v>0.09</v>
      </c>
      <c r="H114" s="5">
        <v>96.826971650444705</v>
      </c>
      <c r="I114" s="5">
        <v>26.726744525280477</v>
      </c>
      <c r="J114" s="5">
        <v>70.100227125164224</v>
      </c>
      <c r="K114" s="5">
        <v>58.638395877096016</v>
      </c>
      <c r="L114" s="5">
        <v>64.842710090776905</v>
      </c>
      <c r="M114" s="73">
        <v>0</v>
      </c>
      <c r="N114" s="5">
        <v>26.726744525280477</v>
      </c>
      <c r="O114" s="5">
        <v>0</v>
      </c>
      <c r="P114" s="5">
        <v>0</v>
      </c>
      <c r="Q114" s="5">
        <v>0</v>
      </c>
      <c r="R114" s="47">
        <v>0</v>
      </c>
      <c r="S114" s="5">
        <v>70.100227125164224</v>
      </c>
      <c r="T114" s="5">
        <v>0</v>
      </c>
      <c r="U114" s="5">
        <v>0</v>
      </c>
      <c r="V114" s="5">
        <v>0</v>
      </c>
      <c r="W114" s="47">
        <v>0</v>
      </c>
      <c r="X114" s="5">
        <v>96.826971650444705</v>
      </c>
      <c r="Y114" s="5">
        <v>0</v>
      </c>
      <c r="Z114" s="5">
        <v>0</v>
      </c>
      <c r="AA114" s="5">
        <v>0</v>
      </c>
      <c r="AB114" s="72">
        <v>0</v>
      </c>
    </row>
    <row r="115" spans="1:28">
      <c r="A115" s="48" t="s">
        <v>500</v>
      </c>
      <c r="B115" s="1" t="s">
        <v>501</v>
      </c>
      <c r="C115" s="1" t="s">
        <v>502</v>
      </c>
      <c r="D115" s="1" t="s">
        <v>79</v>
      </c>
      <c r="E115" s="1">
        <v>0</v>
      </c>
      <c r="F115" s="1" t="s">
        <v>503</v>
      </c>
      <c r="G115" s="49">
        <v>0.01</v>
      </c>
      <c r="H115" s="5">
        <v>11.774040926698019</v>
      </c>
      <c r="I115" s="5">
        <v>4.5238750212230867</v>
      </c>
      <c r="J115" s="5">
        <v>7.2501659054749323</v>
      </c>
      <c r="K115" s="5">
        <v>4.8208729532774974</v>
      </c>
      <c r="L115" s="5">
        <v>6.706403462564313</v>
      </c>
      <c r="M115" s="73">
        <v>0</v>
      </c>
      <c r="N115" s="5">
        <v>0</v>
      </c>
      <c r="O115" s="5">
        <v>0</v>
      </c>
      <c r="P115" s="5">
        <v>4.5238750212230867</v>
      </c>
      <c r="Q115" s="5">
        <v>0</v>
      </c>
      <c r="R115" s="47">
        <v>0</v>
      </c>
      <c r="S115" s="5">
        <v>0</v>
      </c>
      <c r="T115" s="5">
        <v>0</v>
      </c>
      <c r="U115" s="5">
        <v>7.2501659054749323</v>
      </c>
      <c r="V115" s="5">
        <v>0</v>
      </c>
      <c r="W115" s="47">
        <v>0</v>
      </c>
      <c r="X115" s="5">
        <v>0</v>
      </c>
      <c r="Y115" s="5">
        <v>0</v>
      </c>
      <c r="Z115" s="5">
        <v>11.774040926698019</v>
      </c>
      <c r="AA115" s="5">
        <v>0</v>
      </c>
      <c r="AB115" s="72">
        <v>0</v>
      </c>
    </row>
    <row r="116" spans="1:28">
      <c r="A116" s="48" t="s">
        <v>504</v>
      </c>
      <c r="B116" s="1" t="s">
        <v>505</v>
      </c>
      <c r="C116" s="1" t="s">
        <v>506</v>
      </c>
      <c r="D116" s="1" t="s">
        <v>53</v>
      </c>
      <c r="E116" s="1">
        <v>0</v>
      </c>
      <c r="F116" s="1" t="s">
        <v>507</v>
      </c>
      <c r="G116" s="49">
        <v>0.4</v>
      </c>
      <c r="H116" s="5">
        <v>4.3547051537229944</v>
      </c>
      <c r="I116" s="5">
        <v>0.94404658844284717</v>
      </c>
      <c r="J116" s="5">
        <v>3.4106585652801473</v>
      </c>
      <c r="K116" s="5">
        <v>-10.33006033555584</v>
      </c>
      <c r="L116" s="5">
        <v>3.1548591728841364</v>
      </c>
      <c r="M116" s="73">
        <v>0.5</v>
      </c>
      <c r="N116" s="5">
        <v>0</v>
      </c>
      <c r="O116" s="5">
        <v>0.94404658844284717</v>
      </c>
      <c r="P116" s="5">
        <v>0</v>
      </c>
      <c r="Q116" s="5">
        <v>0</v>
      </c>
      <c r="R116" s="47">
        <v>0</v>
      </c>
      <c r="S116" s="5">
        <v>0</v>
      </c>
      <c r="T116" s="5">
        <v>3.4106585652801473</v>
      </c>
      <c r="U116" s="5">
        <v>0</v>
      </c>
      <c r="V116" s="5">
        <v>0</v>
      </c>
      <c r="W116" s="47">
        <v>0</v>
      </c>
      <c r="X116" s="5">
        <v>0</v>
      </c>
      <c r="Y116" s="5">
        <v>4.3547051537229944</v>
      </c>
      <c r="Z116" s="5">
        <v>0</v>
      </c>
      <c r="AA116" s="5">
        <v>0</v>
      </c>
      <c r="AB116" s="72">
        <v>0</v>
      </c>
    </row>
    <row r="117" spans="1:28">
      <c r="A117" s="48" t="s">
        <v>508</v>
      </c>
      <c r="B117" s="1" t="s">
        <v>509</v>
      </c>
      <c r="C117" s="1" t="s">
        <v>510</v>
      </c>
      <c r="D117" s="1" t="s">
        <v>53</v>
      </c>
      <c r="E117" s="1">
        <v>0</v>
      </c>
      <c r="F117" s="1" t="s">
        <v>511</v>
      </c>
      <c r="G117" s="49">
        <v>0.4</v>
      </c>
      <c r="H117" s="5">
        <v>3.0163622429586683</v>
      </c>
      <c r="I117" s="5">
        <v>0.60361046136224827</v>
      </c>
      <c r="J117" s="5">
        <v>2.4127517815964201</v>
      </c>
      <c r="K117" s="5">
        <v>-18.760321098640809</v>
      </c>
      <c r="L117" s="5">
        <v>2.2317953979766889</v>
      </c>
      <c r="M117" s="73">
        <v>0.5</v>
      </c>
      <c r="N117" s="5">
        <v>0</v>
      </c>
      <c r="O117" s="5">
        <v>0.60361046136224827</v>
      </c>
      <c r="P117" s="5">
        <v>0</v>
      </c>
      <c r="Q117" s="5">
        <v>0</v>
      </c>
      <c r="R117" s="47">
        <v>0</v>
      </c>
      <c r="S117" s="5">
        <v>0</v>
      </c>
      <c r="T117" s="5">
        <v>2.4127517815964201</v>
      </c>
      <c r="U117" s="5">
        <v>0</v>
      </c>
      <c r="V117" s="5">
        <v>0</v>
      </c>
      <c r="W117" s="47">
        <v>0</v>
      </c>
      <c r="X117" s="5">
        <v>0</v>
      </c>
      <c r="Y117" s="5">
        <v>3.0163622429586683</v>
      </c>
      <c r="Z117" s="5">
        <v>0</v>
      </c>
      <c r="AA117" s="5">
        <v>0</v>
      </c>
      <c r="AB117" s="72">
        <v>0</v>
      </c>
    </row>
    <row r="118" spans="1:28">
      <c r="A118" s="48" t="s">
        <v>512</v>
      </c>
      <c r="B118" s="1" t="s">
        <v>513</v>
      </c>
      <c r="C118" s="1" t="s">
        <v>514</v>
      </c>
      <c r="D118" s="1" t="s">
        <v>53</v>
      </c>
      <c r="E118" s="1">
        <v>0</v>
      </c>
      <c r="F118" s="1" t="s">
        <v>515</v>
      </c>
      <c r="G118" s="49">
        <v>0.4</v>
      </c>
      <c r="H118" s="5">
        <v>1.9260985088335787</v>
      </c>
      <c r="I118" s="5">
        <v>0.32391793861669488</v>
      </c>
      <c r="J118" s="5">
        <v>1.6021805702168839</v>
      </c>
      <c r="K118" s="5">
        <v>-6.3776207800896101</v>
      </c>
      <c r="L118" s="5">
        <v>1.4820170274506177</v>
      </c>
      <c r="M118" s="73">
        <v>0.5</v>
      </c>
      <c r="N118" s="5">
        <v>0</v>
      </c>
      <c r="O118" s="5">
        <v>0.32391793861669488</v>
      </c>
      <c r="P118" s="5">
        <v>0</v>
      </c>
      <c r="Q118" s="5">
        <v>0</v>
      </c>
      <c r="R118" s="47">
        <v>0</v>
      </c>
      <c r="S118" s="5">
        <v>0</v>
      </c>
      <c r="T118" s="5">
        <v>1.6021805702168839</v>
      </c>
      <c r="U118" s="5">
        <v>0</v>
      </c>
      <c r="V118" s="5">
        <v>0</v>
      </c>
      <c r="W118" s="47">
        <v>0</v>
      </c>
      <c r="X118" s="5">
        <v>0</v>
      </c>
      <c r="Y118" s="5">
        <v>1.9260985088335787</v>
      </c>
      <c r="Z118" s="5">
        <v>0</v>
      </c>
      <c r="AA118" s="5">
        <v>0</v>
      </c>
      <c r="AB118" s="72">
        <v>0</v>
      </c>
    </row>
    <row r="119" spans="1:28">
      <c r="A119" s="48" t="s">
        <v>516</v>
      </c>
      <c r="B119" s="1" t="s">
        <v>517</v>
      </c>
      <c r="C119" s="1" t="s">
        <v>518</v>
      </c>
      <c r="D119" s="1" t="s">
        <v>53</v>
      </c>
      <c r="E119" s="1">
        <v>0</v>
      </c>
      <c r="F119" s="1" t="s">
        <v>519</v>
      </c>
      <c r="G119" s="49">
        <v>0.4</v>
      </c>
      <c r="H119" s="5">
        <v>2.1743577067252313</v>
      </c>
      <c r="I119" s="5">
        <v>0</v>
      </c>
      <c r="J119" s="5">
        <v>2.1743577067252313</v>
      </c>
      <c r="K119" s="5">
        <v>-21.944153031584317</v>
      </c>
      <c r="L119" s="5">
        <v>2.0112808787208389</v>
      </c>
      <c r="M119" s="73">
        <v>0.5</v>
      </c>
      <c r="N119" s="5">
        <v>0</v>
      </c>
      <c r="O119" s="5">
        <v>0</v>
      </c>
      <c r="P119" s="5">
        <v>0</v>
      </c>
      <c r="Q119" s="5">
        <v>0</v>
      </c>
      <c r="R119" s="47">
        <v>0</v>
      </c>
      <c r="S119" s="5">
        <v>0</v>
      </c>
      <c r="T119" s="5">
        <v>2.1743577067252313</v>
      </c>
      <c r="U119" s="5">
        <v>0</v>
      </c>
      <c r="V119" s="5">
        <v>0</v>
      </c>
      <c r="W119" s="47">
        <v>0</v>
      </c>
      <c r="X119" s="5">
        <v>0</v>
      </c>
      <c r="Y119" s="5">
        <v>2.1743577067252313</v>
      </c>
      <c r="Z119" s="5">
        <v>0</v>
      </c>
      <c r="AA119" s="5">
        <v>0</v>
      </c>
      <c r="AB119" s="72">
        <v>0</v>
      </c>
    </row>
    <row r="120" spans="1:28">
      <c r="A120" s="48" t="s">
        <v>520</v>
      </c>
      <c r="B120" s="1" t="s">
        <v>521</v>
      </c>
      <c r="C120" s="1" t="s">
        <v>522</v>
      </c>
      <c r="D120" s="1" t="s">
        <v>93</v>
      </c>
      <c r="E120" s="1">
        <v>0</v>
      </c>
      <c r="F120" s="1" t="s">
        <v>523</v>
      </c>
      <c r="G120" s="49">
        <v>0.3</v>
      </c>
      <c r="H120" s="5">
        <v>103.30929743987619</v>
      </c>
      <c r="I120" s="5">
        <v>34.049821983161927</v>
      </c>
      <c r="J120" s="5">
        <v>69.259475456714256</v>
      </c>
      <c r="K120" s="5">
        <v>36.878617248093484</v>
      </c>
      <c r="L120" s="5">
        <v>64.065014797460691</v>
      </c>
      <c r="M120" s="73">
        <v>0</v>
      </c>
      <c r="N120" s="5">
        <v>29.509270258124157</v>
      </c>
      <c r="O120" s="5">
        <v>4.5405517250377718</v>
      </c>
      <c r="P120" s="5">
        <v>0</v>
      </c>
      <c r="Q120" s="5">
        <v>0</v>
      </c>
      <c r="R120" s="47">
        <v>0</v>
      </c>
      <c r="S120" s="5">
        <v>55.569076025731491</v>
      </c>
      <c r="T120" s="5">
        <v>13.690399430982765</v>
      </c>
      <c r="U120" s="5">
        <v>0</v>
      </c>
      <c r="V120" s="5">
        <v>0</v>
      </c>
      <c r="W120" s="47">
        <v>0</v>
      </c>
      <c r="X120" s="5">
        <v>85.078346283855652</v>
      </c>
      <c r="Y120" s="5">
        <v>18.230951156020538</v>
      </c>
      <c r="Z120" s="5">
        <v>0</v>
      </c>
      <c r="AA120" s="5">
        <v>0</v>
      </c>
      <c r="AB120" s="72">
        <v>0</v>
      </c>
    </row>
    <row r="121" spans="1:28">
      <c r="A121" s="48" t="s">
        <v>524</v>
      </c>
      <c r="B121" s="1" t="s">
        <v>525</v>
      </c>
      <c r="C121" s="1" t="s">
        <v>526</v>
      </c>
      <c r="D121" s="1" t="s">
        <v>53</v>
      </c>
      <c r="E121" s="1">
        <v>0</v>
      </c>
      <c r="F121" s="1" t="s">
        <v>527</v>
      </c>
      <c r="G121" s="49">
        <v>0.4</v>
      </c>
      <c r="H121" s="5">
        <v>3.8538992352385035</v>
      </c>
      <c r="I121" s="5">
        <v>0.7438662956768749</v>
      </c>
      <c r="J121" s="5">
        <v>3.1100329395616284</v>
      </c>
      <c r="K121" s="5">
        <v>-10.185639622063144</v>
      </c>
      <c r="L121" s="5">
        <v>2.8767804690945065</v>
      </c>
      <c r="M121" s="73">
        <v>0.5</v>
      </c>
      <c r="N121" s="5">
        <v>0</v>
      </c>
      <c r="O121" s="5">
        <v>0.7438662956768749</v>
      </c>
      <c r="P121" s="5">
        <v>0</v>
      </c>
      <c r="Q121" s="5">
        <v>0</v>
      </c>
      <c r="R121" s="47">
        <v>0</v>
      </c>
      <c r="S121" s="5">
        <v>0</v>
      </c>
      <c r="T121" s="5">
        <v>3.1100329395616284</v>
      </c>
      <c r="U121" s="5">
        <v>0</v>
      </c>
      <c r="V121" s="5">
        <v>0</v>
      </c>
      <c r="W121" s="47">
        <v>0</v>
      </c>
      <c r="X121" s="5">
        <v>0</v>
      </c>
      <c r="Y121" s="5">
        <v>3.8538992352385035</v>
      </c>
      <c r="Z121" s="5">
        <v>0</v>
      </c>
      <c r="AA121" s="5">
        <v>0</v>
      </c>
      <c r="AB121" s="72">
        <v>0</v>
      </c>
    </row>
    <row r="122" spans="1:28">
      <c r="A122" s="48" t="s">
        <v>528</v>
      </c>
      <c r="B122" s="1" t="s">
        <v>529</v>
      </c>
      <c r="C122" s="1" t="s">
        <v>530</v>
      </c>
      <c r="D122" s="1" t="s">
        <v>53</v>
      </c>
      <c r="E122" s="1">
        <v>0</v>
      </c>
      <c r="F122" s="1" t="s">
        <v>531</v>
      </c>
      <c r="G122" s="49">
        <v>0.4</v>
      </c>
      <c r="H122" s="5">
        <v>1.3258309192474136</v>
      </c>
      <c r="I122" s="5">
        <v>0</v>
      </c>
      <c r="J122" s="5">
        <v>1.3258309192474136</v>
      </c>
      <c r="K122" s="5">
        <v>-8.4309805028383007</v>
      </c>
      <c r="L122" s="5">
        <v>1.2263936003038576</v>
      </c>
      <c r="M122" s="73">
        <v>0.5</v>
      </c>
      <c r="N122" s="5">
        <v>0</v>
      </c>
      <c r="O122" s="5">
        <v>0</v>
      </c>
      <c r="P122" s="5">
        <v>0</v>
      </c>
      <c r="Q122" s="5">
        <v>0</v>
      </c>
      <c r="R122" s="47">
        <v>0</v>
      </c>
      <c r="S122" s="5">
        <v>0</v>
      </c>
      <c r="T122" s="5">
        <v>1.3258309192474136</v>
      </c>
      <c r="U122" s="5">
        <v>0</v>
      </c>
      <c r="V122" s="5">
        <v>0</v>
      </c>
      <c r="W122" s="47">
        <v>0</v>
      </c>
      <c r="X122" s="5">
        <v>0</v>
      </c>
      <c r="Y122" s="5">
        <v>1.3258309192474136</v>
      </c>
      <c r="Z122" s="5">
        <v>0</v>
      </c>
      <c r="AA122" s="5">
        <v>0</v>
      </c>
      <c r="AB122" s="72">
        <v>0</v>
      </c>
    </row>
    <row r="123" spans="1:28">
      <c r="A123" s="48" t="s">
        <v>532</v>
      </c>
      <c r="B123" s="1" t="s">
        <v>533</v>
      </c>
      <c r="C123" s="1" t="s">
        <v>534</v>
      </c>
      <c r="D123" s="1" t="s">
        <v>53</v>
      </c>
      <c r="E123" s="1">
        <v>0</v>
      </c>
      <c r="F123" s="1" t="s">
        <v>535</v>
      </c>
      <c r="G123" s="49">
        <v>0.4</v>
      </c>
      <c r="H123" s="5">
        <v>4.0763118112204069</v>
      </c>
      <c r="I123" s="5">
        <v>0.97202357586962074</v>
      </c>
      <c r="J123" s="5">
        <v>3.1042882353507859</v>
      </c>
      <c r="K123" s="5">
        <v>-5.9478596950670157</v>
      </c>
      <c r="L123" s="5">
        <v>2.8714666176994772</v>
      </c>
      <c r="M123" s="73">
        <v>0.5</v>
      </c>
      <c r="N123" s="5">
        <v>0</v>
      </c>
      <c r="O123" s="5">
        <v>0.97202357586962074</v>
      </c>
      <c r="P123" s="5">
        <v>0</v>
      </c>
      <c r="Q123" s="5">
        <v>0</v>
      </c>
      <c r="R123" s="47">
        <v>0</v>
      </c>
      <c r="S123" s="5">
        <v>0</v>
      </c>
      <c r="T123" s="5">
        <v>3.1042882353507859</v>
      </c>
      <c r="U123" s="5">
        <v>0</v>
      </c>
      <c r="V123" s="5">
        <v>0</v>
      </c>
      <c r="W123" s="47">
        <v>0</v>
      </c>
      <c r="X123" s="5">
        <v>0</v>
      </c>
      <c r="Y123" s="5">
        <v>4.0763118112204069</v>
      </c>
      <c r="Z123" s="5">
        <v>0</v>
      </c>
      <c r="AA123" s="5">
        <v>0</v>
      </c>
      <c r="AB123" s="72">
        <v>0</v>
      </c>
    </row>
    <row r="124" spans="1:28">
      <c r="A124" s="48" t="s">
        <v>536</v>
      </c>
      <c r="B124" s="1" t="s">
        <v>537</v>
      </c>
      <c r="C124" s="1" t="s">
        <v>538</v>
      </c>
      <c r="D124" s="1" t="s">
        <v>237</v>
      </c>
      <c r="E124" s="1">
        <v>0</v>
      </c>
      <c r="F124" s="1" t="s">
        <v>539</v>
      </c>
      <c r="G124" s="49">
        <v>0.09</v>
      </c>
      <c r="H124" s="5">
        <v>238.8305562634651</v>
      </c>
      <c r="I124" s="5">
        <v>73.875658997742775</v>
      </c>
      <c r="J124" s="5">
        <v>164.95489726572231</v>
      </c>
      <c r="K124" s="5">
        <v>124.00585623059651</v>
      </c>
      <c r="L124" s="5">
        <v>152.58327997079314</v>
      </c>
      <c r="M124" s="73">
        <v>0</v>
      </c>
      <c r="N124" s="5">
        <v>73.875658997742775</v>
      </c>
      <c r="O124" s="5">
        <v>0</v>
      </c>
      <c r="P124" s="5">
        <v>0</v>
      </c>
      <c r="Q124" s="5">
        <v>0</v>
      </c>
      <c r="R124" s="47">
        <v>0</v>
      </c>
      <c r="S124" s="5">
        <v>164.95489726572231</v>
      </c>
      <c r="T124" s="5">
        <v>0</v>
      </c>
      <c r="U124" s="5">
        <v>0</v>
      </c>
      <c r="V124" s="5">
        <v>0</v>
      </c>
      <c r="W124" s="47">
        <v>0</v>
      </c>
      <c r="X124" s="5">
        <v>238.8305562634651</v>
      </c>
      <c r="Y124" s="5">
        <v>0</v>
      </c>
      <c r="Z124" s="5">
        <v>0</v>
      </c>
      <c r="AA124" s="5">
        <v>0</v>
      </c>
      <c r="AB124" s="72">
        <v>0</v>
      </c>
    </row>
    <row r="125" spans="1:28">
      <c r="A125" s="48" t="s">
        <v>540</v>
      </c>
      <c r="B125" s="1" t="s">
        <v>541</v>
      </c>
      <c r="C125" s="1" t="s">
        <v>542</v>
      </c>
      <c r="D125" s="1" t="s">
        <v>79</v>
      </c>
      <c r="E125" s="1">
        <v>0</v>
      </c>
      <c r="F125" s="1" t="s">
        <v>543</v>
      </c>
      <c r="G125" s="49">
        <v>0.01</v>
      </c>
      <c r="H125" s="5">
        <v>26.460091476431469</v>
      </c>
      <c r="I125" s="5">
        <v>11.033340403166383</v>
      </c>
      <c r="J125" s="5">
        <v>15.426751073265086</v>
      </c>
      <c r="K125" s="5">
        <v>9.4230522344896013</v>
      </c>
      <c r="L125" s="5">
        <v>14.269744742770206</v>
      </c>
      <c r="M125" s="73">
        <v>0</v>
      </c>
      <c r="N125" s="5">
        <v>0</v>
      </c>
      <c r="O125" s="5">
        <v>0</v>
      </c>
      <c r="P125" s="5">
        <v>11.033340403166383</v>
      </c>
      <c r="Q125" s="5">
        <v>0</v>
      </c>
      <c r="R125" s="47">
        <v>0</v>
      </c>
      <c r="S125" s="5">
        <v>0</v>
      </c>
      <c r="T125" s="5">
        <v>0</v>
      </c>
      <c r="U125" s="5">
        <v>15.426751073265086</v>
      </c>
      <c r="V125" s="5">
        <v>0</v>
      </c>
      <c r="W125" s="47">
        <v>0</v>
      </c>
      <c r="X125" s="5">
        <v>0</v>
      </c>
      <c r="Y125" s="5">
        <v>0</v>
      </c>
      <c r="Z125" s="5">
        <v>26.460091476431469</v>
      </c>
      <c r="AA125" s="5">
        <v>0</v>
      </c>
      <c r="AB125" s="72">
        <v>0</v>
      </c>
    </row>
    <row r="126" spans="1:28">
      <c r="A126" s="48" t="s">
        <v>544</v>
      </c>
      <c r="B126" s="1" t="s">
        <v>545</v>
      </c>
      <c r="C126" s="1" t="s">
        <v>546</v>
      </c>
      <c r="D126" s="1" t="s">
        <v>53</v>
      </c>
      <c r="E126" s="1">
        <v>0</v>
      </c>
      <c r="F126" s="1" t="s">
        <v>547</v>
      </c>
      <c r="G126" s="49">
        <v>0.4</v>
      </c>
      <c r="H126" s="5">
        <v>5.1765561508134663</v>
      </c>
      <c r="I126" s="5">
        <v>1.3196522277967129</v>
      </c>
      <c r="J126" s="5">
        <v>3.8569039230167532</v>
      </c>
      <c r="K126" s="5">
        <v>-24.159078565924368</v>
      </c>
      <c r="L126" s="5">
        <v>3.5676361287904967</v>
      </c>
      <c r="M126" s="73">
        <v>0.5</v>
      </c>
      <c r="N126" s="5">
        <v>0</v>
      </c>
      <c r="O126" s="5">
        <v>1.3196522277967129</v>
      </c>
      <c r="P126" s="5">
        <v>0</v>
      </c>
      <c r="Q126" s="5">
        <v>0</v>
      </c>
      <c r="R126" s="47">
        <v>0</v>
      </c>
      <c r="S126" s="5">
        <v>0</v>
      </c>
      <c r="T126" s="5">
        <v>3.8569039230167532</v>
      </c>
      <c r="U126" s="5">
        <v>0</v>
      </c>
      <c r="V126" s="5">
        <v>0</v>
      </c>
      <c r="W126" s="47">
        <v>0</v>
      </c>
      <c r="X126" s="5">
        <v>0</v>
      </c>
      <c r="Y126" s="5">
        <v>5.1765561508134663</v>
      </c>
      <c r="Z126" s="5">
        <v>0</v>
      </c>
      <c r="AA126" s="5">
        <v>0</v>
      </c>
      <c r="AB126" s="72">
        <v>0</v>
      </c>
    </row>
    <row r="127" spans="1:28">
      <c r="A127" s="48" t="s">
        <v>548</v>
      </c>
      <c r="B127" s="1" t="s">
        <v>549</v>
      </c>
      <c r="C127" s="1" t="s">
        <v>550</v>
      </c>
      <c r="D127" s="1" t="s">
        <v>53</v>
      </c>
      <c r="E127" s="1">
        <v>0</v>
      </c>
      <c r="F127" s="1" t="s">
        <v>551</v>
      </c>
      <c r="G127" s="49">
        <v>0.4</v>
      </c>
      <c r="H127" s="5">
        <v>2.0893425973920503</v>
      </c>
      <c r="I127" s="5">
        <v>0.28827427485140694</v>
      </c>
      <c r="J127" s="5">
        <v>1.8010683225406432</v>
      </c>
      <c r="K127" s="5">
        <v>-14.030474508373587</v>
      </c>
      <c r="L127" s="5">
        <v>1.665988198350095</v>
      </c>
      <c r="M127" s="73">
        <v>0.5</v>
      </c>
      <c r="N127" s="5">
        <v>0</v>
      </c>
      <c r="O127" s="5">
        <v>0.28827427485140694</v>
      </c>
      <c r="P127" s="5">
        <v>0</v>
      </c>
      <c r="Q127" s="5">
        <v>0</v>
      </c>
      <c r="R127" s="47">
        <v>0</v>
      </c>
      <c r="S127" s="5">
        <v>0</v>
      </c>
      <c r="T127" s="5">
        <v>1.8010683225406432</v>
      </c>
      <c r="U127" s="5">
        <v>0</v>
      </c>
      <c r="V127" s="5">
        <v>0</v>
      </c>
      <c r="W127" s="47">
        <v>0</v>
      </c>
      <c r="X127" s="5">
        <v>0</v>
      </c>
      <c r="Y127" s="5">
        <v>2.0893425973920503</v>
      </c>
      <c r="Z127" s="5">
        <v>0</v>
      </c>
      <c r="AA127" s="5">
        <v>0</v>
      </c>
      <c r="AB127" s="72">
        <v>0</v>
      </c>
    </row>
    <row r="128" spans="1:28">
      <c r="A128" s="48" t="s">
        <v>552</v>
      </c>
      <c r="B128" s="1" t="s">
        <v>553</v>
      </c>
      <c r="C128" s="1" t="s">
        <v>554</v>
      </c>
      <c r="D128" s="1" t="s">
        <v>53</v>
      </c>
      <c r="E128" s="1">
        <v>0</v>
      </c>
      <c r="F128" s="1" t="s">
        <v>555</v>
      </c>
      <c r="G128" s="49">
        <v>0.4</v>
      </c>
      <c r="H128" s="5">
        <v>4.3820226453851348</v>
      </c>
      <c r="I128" s="5">
        <v>0.92495827240118755</v>
      </c>
      <c r="J128" s="5">
        <v>3.4570643729839468</v>
      </c>
      <c r="K128" s="5">
        <v>-5.6488998456954249</v>
      </c>
      <c r="L128" s="5">
        <v>3.1977845450101507</v>
      </c>
      <c r="M128" s="73">
        <v>0.5</v>
      </c>
      <c r="N128" s="5">
        <v>0</v>
      </c>
      <c r="O128" s="5">
        <v>0.92495827240118755</v>
      </c>
      <c r="P128" s="5">
        <v>0</v>
      </c>
      <c r="Q128" s="5">
        <v>0</v>
      </c>
      <c r="R128" s="47">
        <v>0</v>
      </c>
      <c r="S128" s="5">
        <v>0</v>
      </c>
      <c r="T128" s="5">
        <v>3.4570643729839468</v>
      </c>
      <c r="U128" s="5">
        <v>0</v>
      </c>
      <c r="V128" s="5">
        <v>0</v>
      </c>
      <c r="W128" s="47">
        <v>0</v>
      </c>
      <c r="X128" s="5">
        <v>0</v>
      </c>
      <c r="Y128" s="5">
        <v>4.3820226453851348</v>
      </c>
      <c r="Z128" s="5">
        <v>0</v>
      </c>
      <c r="AA128" s="5">
        <v>0</v>
      </c>
      <c r="AB128" s="72">
        <v>0</v>
      </c>
    </row>
    <row r="129" spans="1:28">
      <c r="A129" s="48" t="s">
        <v>1674</v>
      </c>
      <c r="B129" s="1" t="s">
        <v>1675</v>
      </c>
      <c r="C129" s="1" t="s">
        <v>1487</v>
      </c>
      <c r="D129" s="1" t="s">
        <v>53</v>
      </c>
      <c r="E129" s="1">
        <v>0</v>
      </c>
      <c r="F129" s="1" t="s">
        <v>1676</v>
      </c>
      <c r="G129" s="49">
        <v>0.4</v>
      </c>
      <c r="H129" s="5">
        <v>2.5326976110186727</v>
      </c>
      <c r="I129" s="5">
        <v>0.66113247753797566</v>
      </c>
      <c r="J129" s="5">
        <v>1.8715651334806973</v>
      </c>
      <c r="K129" s="5">
        <v>-7.3409916064666749</v>
      </c>
      <c r="L129" s="5">
        <v>1.731197748469645</v>
      </c>
      <c r="M129" s="73">
        <v>0.5</v>
      </c>
      <c r="N129" s="5">
        <v>0</v>
      </c>
      <c r="O129" s="5">
        <v>0.66113247753797566</v>
      </c>
      <c r="P129" s="5">
        <v>0</v>
      </c>
      <c r="Q129" s="5">
        <v>0</v>
      </c>
      <c r="R129" s="47">
        <v>0</v>
      </c>
      <c r="S129" s="5">
        <v>0</v>
      </c>
      <c r="T129" s="5">
        <v>1.8715651334806973</v>
      </c>
      <c r="U129" s="5">
        <v>0</v>
      </c>
      <c r="V129" s="5">
        <v>0</v>
      </c>
      <c r="W129" s="47">
        <v>0</v>
      </c>
      <c r="X129" s="5">
        <v>0</v>
      </c>
      <c r="Y129" s="5">
        <v>2.5326976110186727</v>
      </c>
      <c r="Z129" s="5">
        <v>0</v>
      </c>
      <c r="AA129" s="5">
        <v>0</v>
      </c>
      <c r="AB129" s="72">
        <v>0</v>
      </c>
    </row>
    <row r="130" spans="1:28">
      <c r="A130" s="48" t="s">
        <v>556</v>
      </c>
      <c r="B130" s="1" t="s">
        <v>557</v>
      </c>
      <c r="C130" s="1" t="s">
        <v>558</v>
      </c>
      <c r="D130" s="1" t="s">
        <v>53</v>
      </c>
      <c r="E130" s="1">
        <v>0</v>
      </c>
      <c r="F130" s="1" t="s">
        <v>559</v>
      </c>
      <c r="G130" s="49">
        <v>0.4</v>
      </c>
      <c r="H130" s="5">
        <v>3.1421663098324002</v>
      </c>
      <c r="I130" s="5">
        <v>0.72141974793726393</v>
      </c>
      <c r="J130" s="5">
        <v>2.420746561895136</v>
      </c>
      <c r="K130" s="5">
        <v>-2.4443785767397728</v>
      </c>
      <c r="L130" s="5">
        <v>2.239190569753001</v>
      </c>
      <c r="M130" s="73">
        <v>0.5</v>
      </c>
      <c r="N130" s="5">
        <v>0</v>
      </c>
      <c r="O130" s="5">
        <v>0.72141974793726393</v>
      </c>
      <c r="P130" s="5">
        <v>0</v>
      </c>
      <c r="Q130" s="5">
        <v>0</v>
      </c>
      <c r="R130" s="47">
        <v>0</v>
      </c>
      <c r="S130" s="5">
        <v>0</v>
      </c>
      <c r="T130" s="5">
        <v>2.420746561895136</v>
      </c>
      <c r="U130" s="5">
        <v>0</v>
      </c>
      <c r="V130" s="5">
        <v>0</v>
      </c>
      <c r="W130" s="47">
        <v>0</v>
      </c>
      <c r="X130" s="5">
        <v>0</v>
      </c>
      <c r="Y130" s="5">
        <v>3.1421663098324002</v>
      </c>
      <c r="Z130" s="5">
        <v>0</v>
      </c>
      <c r="AA130" s="5">
        <v>0</v>
      </c>
      <c r="AB130" s="72">
        <v>0</v>
      </c>
    </row>
    <row r="131" spans="1:28">
      <c r="A131" s="48" t="s">
        <v>560</v>
      </c>
      <c r="B131" s="1" t="s">
        <v>561</v>
      </c>
      <c r="C131" s="1" t="s">
        <v>562</v>
      </c>
      <c r="D131" s="1" t="s">
        <v>53</v>
      </c>
      <c r="E131" s="1">
        <v>0</v>
      </c>
      <c r="F131" s="1" t="s">
        <v>563</v>
      </c>
      <c r="G131" s="49">
        <v>0.4</v>
      </c>
      <c r="H131" s="5">
        <v>2.1609634492065668</v>
      </c>
      <c r="I131" s="5">
        <v>0.35362475504610313</v>
      </c>
      <c r="J131" s="5">
        <v>1.8073386941604637</v>
      </c>
      <c r="K131" s="5">
        <v>-7.6836528011200462</v>
      </c>
      <c r="L131" s="5">
        <v>1.6717882920984291</v>
      </c>
      <c r="M131" s="73">
        <v>0.5</v>
      </c>
      <c r="N131" s="5">
        <v>0</v>
      </c>
      <c r="O131" s="5">
        <v>0.35362475504610313</v>
      </c>
      <c r="P131" s="5">
        <v>0</v>
      </c>
      <c r="Q131" s="5">
        <v>0</v>
      </c>
      <c r="R131" s="47">
        <v>0</v>
      </c>
      <c r="S131" s="5">
        <v>0</v>
      </c>
      <c r="T131" s="5">
        <v>1.8073386941604637</v>
      </c>
      <c r="U131" s="5">
        <v>0</v>
      </c>
      <c r="V131" s="5">
        <v>0</v>
      </c>
      <c r="W131" s="47">
        <v>0</v>
      </c>
      <c r="X131" s="5">
        <v>0</v>
      </c>
      <c r="Y131" s="5">
        <v>2.1609634492065668</v>
      </c>
      <c r="Z131" s="5">
        <v>0</v>
      </c>
      <c r="AA131" s="5">
        <v>0</v>
      </c>
      <c r="AB131" s="72">
        <v>0</v>
      </c>
    </row>
    <row r="132" spans="1:28">
      <c r="A132" s="48" t="s">
        <v>564</v>
      </c>
      <c r="B132" s="1" t="s">
        <v>565</v>
      </c>
      <c r="C132" s="1" t="s">
        <v>566</v>
      </c>
      <c r="D132" s="1" t="s">
        <v>103</v>
      </c>
      <c r="E132" s="1">
        <v>0</v>
      </c>
      <c r="F132" s="1" t="s">
        <v>567</v>
      </c>
      <c r="G132" s="49">
        <v>0.49</v>
      </c>
      <c r="H132" s="5">
        <v>82.385887026999299</v>
      </c>
      <c r="I132" s="5">
        <v>27.783274854869173</v>
      </c>
      <c r="J132" s="5">
        <v>54.602612172130122</v>
      </c>
      <c r="K132" s="5">
        <v>13.93623089102992</v>
      </c>
      <c r="L132" s="5">
        <v>50.507416259220363</v>
      </c>
      <c r="M132" s="73">
        <v>0</v>
      </c>
      <c r="N132" s="5">
        <v>25.390816441490941</v>
      </c>
      <c r="O132" s="5">
        <v>2.392458413378233</v>
      </c>
      <c r="P132" s="5">
        <v>0</v>
      </c>
      <c r="Q132" s="5">
        <v>0</v>
      </c>
      <c r="R132" s="47">
        <v>0</v>
      </c>
      <c r="S132" s="5">
        <v>47.049662922328693</v>
      </c>
      <c r="T132" s="5">
        <v>7.5529492498014266</v>
      </c>
      <c r="U132" s="5">
        <v>0</v>
      </c>
      <c r="V132" s="5">
        <v>0</v>
      </c>
      <c r="W132" s="47">
        <v>0</v>
      </c>
      <c r="X132" s="5">
        <v>72.440479363819634</v>
      </c>
      <c r="Y132" s="5">
        <v>9.94540766317966</v>
      </c>
      <c r="Z132" s="5">
        <v>0</v>
      </c>
      <c r="AA132" s="5">
        <v>0</v>
      </c>
      <c r="AB132" s="72">
        <v>0</v>
      </c>
    </row>
    <row r="133" spans="1:28">
      <c r="A133" s="48" t="s">
        <v>568</v>
      </c>
      <c r="B133" s="1" t="s">
        <v>569</v>
      </c>
      <c r="C133" s="1" t="s">
        <v>570</v>
      </c>
      <c r="D133" s="1" t="s">
        <v>53</v>
      </c>
      <c r="E133" s="1">
        <v>0</v>
      </c>
      <c r="F133" s="1" t="s">
        <v>571</v>
      </c>
      <c r="G133" s="49">
        <v>0.4</v>
      </c>
      <c r="H133" s="5">
        <v>3.6535305477314153</v>
      </c>
      <c r="I133" s="5">
        <v>0.78053858083184624</v>
      </c>
      <c r="J133" s="5">
        <v>2.8729919668995691</v>
      </c>
      <c r="K133" s="5">
        <v>-5.514755213911668</v>
      </c>
      <c r="L133" s="5">
        <v>2.6575175693821014</v>
      </c>
      <c r="M133" s="73">
        <v>0.5</v>
      </c>
      <c r="N133" s="5">
        <v>0</v>
      </c>
      <c r="O133" s="5">
        <v>0.78053858083184624</v>
      </c>
      <c r="P133" s="5">
        <v>0</v>
      </c>
      <c r="Q133" s="5">
        <v>0</v>
      </c>
      <c r="R133" s="47">
        <v>0</v>
      </c>
      <c r="S133" s="5">
        <v>0</v>
      </c>
      <c r="T133" s="5">
        <v>2.8729919668995691</v>
      </c>
      <c r="U133" s="5">
        <v>0</v>
      </c>
      <c r="V133" s="5">
        <v>0</v>
      </c>
      <c r="W133" s="47">
        <v>0</v>
      </c>
      <c r="X133" s="5">
        <v>0</v>
      </c>
      <c r="Y133" s="5">
        <v>3.6535305477314153</v>
      </c>
      <c r="Z133" s="5">
        <v>0</v>
      </c>
      <c r="AA133" s="5">
        <v>0</v>
      </c>
      <c r="AB133" s="72">
        <v>0</v>
      </c>
    </row>
    <row r="134" spans="1:28">
      <c r="A134" s="48" t="s">
        <v>592</v>
      </c>
      <c r="B134" s="1" t="s">
        <v>593</v>
      </c>
      <c r="C134" s="1" t="s">
        <v>594</v>
      </c>
      <c r="D134" s="1" t="s">
        <v>46</v>
      </c>
      <c r="E134" s="1" t="s">
        <v>1755</v>
      </c>
      <c r="F134" s="1" t="s">
        <v>595</v>
      </c>
      <c r="G134" s="49">
        <v>0.37</v>
      </c>
      <c r="H134" s="5">
        <v>2117.1534522788661</v>
      </c>
      <c r="I134" s="5">
        <v>0</v>
      </c>
      <c r="J134" s="5">
        <v>2117.1534522788661</v>
      </c>
      <c r="K134" s="5">
        <v>-720.22202443959759</v>
      </c>
      <c r="L134" s="5">
        <v>1958.3669433579512</v>
      </c>
      <c r="M134" s="73">
        <v>0</v>
      </c>
      <c r="N134" s="5">
        <v>0</v>
      </c>
      <c r="O134" s="5">
        <v>0</v>
      </c>
      <c r="P134" s="5">
        <v>0</v>
      </c>
      <c r="Q134" s="5">
        <v>0</v>
      </c>
      <c r="R134" s="47">
        <v>0</v>
      </c>
      <c r="S134" s="5">
        <v>0</v>
      </c>
      <c r="T134" s="5">
        <v>0</v>
      </c>
      <c r="U134" s="5">
        <v>217.83915793637055</v>
      </c>
      <c r="V134" s="5">
        <v>1862.8074560625421</v>
      </c>
      <c r="W134" s="47">
        <v>36.506838279953598</v>
      </c>
      <c r="X134" s="5">
        <v>0</v>
      </c>
      <c r="Y134" s="5">
        <v>0</v>
      </c>
      <c r="Z134" s="5">
        <v>217.83915793637055</v>
      </c>
      <c r="AA134" s="5">
        <v>1862.8074560625421</v>
      </c>
      <c r="AB134" s="72">
        <v>36.506838279953598</v>
      </c>
    </row>
    <row r="135" spans="1:28">
      <c r="A135" s="48" t="s">
        <v>572</v>
      </c>
      <c r="B135" s="1" t="s">
        <v>573</v>
      </c>
      <c r="C135" s="1" t="s">
        <v>574</v>
      </c>
      <c r="D135" s="1" t="s">
        <v>53</v>
      </c>
      <c r="E135" s="1">
        <v>0</v>
      </c>
      <c r="F135" s="1" t="s">
        <v>575</v>
      </c>
      <c r="G135" s="49">
        <v>0.4</v>
      </c>
      <c r="H135" s="5">
        <v>4.5522175222866501</v>
      </c>
      <c r="I135" s="5">
        <v>1.0926831341408043</v>
      </c>
      <c r="J135" s="5">
        <v>3.4595343881458462</v>
      </c>
      <c r="K135" s="5">
        <v>-15.252831176361843</v>
      </c>
      <c r="L135" s="5">
        <v>3.2000693090349079</v>
      </c>
      <c r="M135" s="73">
        <v>0.5</v>
      </c>
      <c r="N135" s="5">
        <v>0</v>
      </c>
      <c r="O135" s="5">
        <v>1.0926831341408043</v>
      </c>
      <c r="P135" s="5">
        <v>0</v>
      </c>
      <c r="Q135" s="5">
        <v>0</v>
      </c>
      <c r="R135" s="47">
        <v>0</v>
      </c>
      <c r="S135" s="5">
        <v>0</v>
      </c>
      <c r="T135" s="5">
        <v>3.4595343881458462</v>
      </c>
      <c r="U135" s="5">
        <v>0</v>
      </c>
      <c r="V135" s="5">
        <v>0</v>
      </c>
      <c r="W135" s="47">
        <v>0</v>
      </c>
      <c r="X135" s="5">
        <v>0</v>
      </c>
      <c r="Y135" s="5">
        <v>4.5522175222866501</v>
      </c>
      <c r="Z135" s="5">
        <v>0</v>
      </c>
      <c r="AA135" s="5">
        <v>0</v>
      </c>
      <c r="AB135" s="72">
        <v>0</v>
      </c>
    </row>
    <row r="136" spans="1:28">
      <c r="A136" s="48" t="s">
        <v>576</v>
      </c>
      <c r="B136" s="1" t="s">
        <v>577</v>
      </c>
      <c r="C136" s="1" t="s">
        <v>578</v>
      </c>
      <c r="D136" s="1" t="s">
        <v>391</v>
      </c>
      <c r="E136" s="1">
        <v>0</v>
      </c>
      <c r="F136" s="1" t="s">
        <v>579</v>
      </c>
      <c r="G136" s="49">
        <v>0.1</v>
      </c>
      <c r="H136" s="5">
        <v>101.96915091919703</v>
      </c>
      <c r="I136" s="5">
        <v>31.210774010795795</v>
      </c>
      <c r="J136" s="5">
        <v>70.758376908401246</v>
      </c>
      <c r="K136" s="5">
        <v>50.673975713849366</v>
      </c>
      <c r="L136" s="5">
        <v>65.451498640271154</v>
      </c>
      <c r="M136" s="73">
        <v>0</v>
      </c>
      <c r="N136" s="5">
        <v>28.703359111496152</v>
      </c>
      <c r="O136" s="5">
        <v>0</v>
      </c>
      <c r="P136" s="5">
        <v>2.5074148992996439</v>
      </c>
      <c r="Q136" s="5">
        <v>0</v>
      </c>
      <c r="R136" s="47">
        <v>0</v>
      </c>
      <c r="S136" s="5">
        <v>67.017307076910598</v>
      </c>
      <c r="T136" s="5">
        <v>0</v>
      </c>
      <c r="U136" s="5">
        <v>3.7410698314906532</v>
      </c>
      <c r="V136" s="5">
        <v>0</v>
      </c>
      <c r="W136" s="47">
        <v>0</v>
      </c>
      <c r="X136" s="5">
        <v>95.720666188406753</v>
      </c>
      <c r="Y136" s="5">
        <v>0</v>
      </c>
      <c r="Z136" s="5">
        <v>6.2484847307902971</v>
      </c>
      <c r="AA136" s="5">
        <v>0</v>
      </c>
      <c r="AB136" s="72">
        <v>0</v>
      </c>
    </row>
    <row r="137" spans="1:28">
      <c r="A137" s="48" t="s">
        <v>580</v>
      </c>
      <c r="B137" s="1" t="s">
        <v>581</v>
      </c>
      <c r="C137" s="1" t="s">
        <v>582</v>
      </c>
      <c r="D137" s="1" t="s">
        <v>53</v>
      </c>
      <c r="E137" s="1">
        <v>0</v>
      </c>
      <c r="F137" s="1" t="s">
        <v>583</v>
      </c>
      <c r="G137" s="49">
        <v>0.4</v>
      </c>
      <c r="H137" s="5">
        <v>2.9509700147011948</v>
      </c>
      <c r="I137" s="5">
        <v>0.61169606973135937</v>
      </c>
      <c r="J137" s="5">
        <v>2.3392739449698352</v>
      </c>
      <c r="K137" s="5">
        <v>-3.1738424623217463</v>
      </c>
      <c r="L137" s="5">
        <v>2.1638283990970977</v>
      </c>
      <c r="M137" s="73">
        <v>0.5</v>
      </c>
      <c r="N137" s="5">
        <v>0</v>
      </c>
      <c r="O137" s="5">
        <v>0.61169606973135937</v>
      </c>
      <c r="P137" s="5">
        <v>0</v>
      </c>
      <c r="Q137" s="5">
        <v>0</v>
      </c>
      <c r="R137" s="47">
        <v>0</v>
      </c>
      <c r="S137" s="5">
        <v>0</v>
      </c>
      <c r="T137" s="5">
        <v>2.3392739449698352</v>
      </c>
      <c r="U137" s="5">
        <v>0</v>
      </c>
      <c r="V137" s="5">
        <v>0</v>
      </c>
      <c r="W137" s="47">
        <v>0</v>
      </c>
      <c r="X137" s="5">
        <v>0</v>
      </c>
      <c r="Y137" s="5">
        <v>2.9509700147011948</v>
      </c>
      <c r="Z137" s="5">
        <v>0</v>
      </c>
      <c r="AA137" s="5">
        <v>0</v>
      </c>
      <c r="AB137" s="72">
        <v>0</v>
      </c>
    </row>
    <row r="138" spans="1:28">
      <c r="A138" s="48" t="s">
        <v>584</v>
      </c>
      <c r="B138" s="1" t="s">
        <v>585</v>
      </c>
      <c r="C138" s="1" t="s">
        <v>586</v>
      </c>
      <c r="D138" s="1" t="s">
        <v>53</v>
      </c>
      <c r="E138" s="1">
        <v>0</v>
      </c>
      <c r="F138" s="1" t="s">
        <v>587</v>
      </c>
      <c r="G138" s="49">
        <v>0.4</v>
      </c>
      <c r="H138" s="5">
        <v>3.358894613319769</v>
      </c>
      <c r="I138" s="5">
        <v>0.59015202373934905</v>
      </c>
      <c r="J138" s="5">
        <v>2.7687425895804201</v>
      </c>
      <c r="K138" s="5">
        <v>-5.8386510273337384</v>
      </c>
      <c r="L138" s="5">
        <v>2.5610868953618886</v>
      </c>
      <c r="M138" s="73">
        <v>0.5</v>
      </c>
      <c r="N138" s="5">
        <v>0</v>
      </c>
      <c r="O138" s="5">
        <v>0.59015202373934905</v>
      </c>
      <c r="P138" s="5">
        <v>0</v>
      </c>
      <c r="Q138" s="5">
        <v>0</v>
      </c>
      <c r="R138" s="47">
        <v>0</v>
      </c>
      <c r="S138" s="5">
        <v>0</v>
      </c>
      <c r="T138" s="5">
        <v>2.7687425895804201</v>
      </c>
      <c r="U138" s="5">
        <v>0</v>
      </c>
      <c r="V138" s="5">
        <v>0</v>
      </c>
      <c r="W138" s="47">
        <v>0</v>
      </c>
      <c r="X138" s="5">
        <v>0</v>
      </c>
      <c r="Y138" s="5">
        <v>3.358894613319769</v>
      </c>
      <c r="Z138" s="5">
        <v>0</v>
      </c>
      <c r="AA138" s="5">
        <v>0</v>
      </c>
      <c r="AB138" s="72">
        <v>0</v>
      </c>
    </row>
    <row r="139" spans="1:28">
      <c r="A139" s="48" t="s">
        <v>588</v>
      </c>
      <c r="B139" s="1" t="s">
        <v>589</v>
      </c>
      <c r="C139" s="1" t="s">
        <v>590</v>
      </c>
      <c r="D139" s="1" t="s">
        <v>53</v>
      </c>
      <c r="E139" s="1">
        <v>0</v>
      </c>
      <c r="F139" s="1" t="s">
        <v>591</v>
      </c>
      <c r="G139" s="49">
        <v>0.4</v>
      </c>
      <c r="H139" s="5">
        <v>6.5933607387713744</v>
      </c>
      <c r="I139" s="5">
        <v>3.0066726482624131</v>
      </c>
      <c r="J139" s="5">
        <v>3.5866880905089613</v>
      </c>
      <c r="K139" s="5">
        <v>-7.943147154579405</v>
      </c>
      <c r="L139" s="5">
        <v>3.3176864837207893</v>
      </c>
      <c r="M139" s="73">
        <v>0.5</v>
      </c>
      <c r="N139" s="5">
        <v>0</v>
      </c>
      <c r="O139" s="5">
        <v>3.0066726482624131</v>
      </c>
      <c r="P139" s="5">
        <v>0</v>
      </c>
      <c r="Q139" s="5">
        <v>0</v>
      </c>
      <c r="R139" s="47">
        <v>0</v>
      </c>
      <c r="S139" s="5">
        <v>0</v>
      </c>
      <c r="T139" s="5">
        <v>3.5866880905089613</v>
      </c>
      <c r="U139" s="5">
        <v>0</v>
      </c>
      <c r="V139" s="5">
        <v>0</v>
      </c>
      <c r="W139" s="47">
        <v>0</v>
      </c>
      <c r="X139" s="5">
        <v>0</v>
      </c>
      <c r="Y139" s="5">
        <v>6.5933607387713744</v>
      </c>
      <c r="Z139" s="5">
        <v>0</v>
      </c>
      <c r="AA139" s="5">
        <v>0</v>
      </c>
      <c r="AB139" s="72">
        <v>0</v>
      </c>
    </row>
    <row r="140" spans="1:28">
      <c r="A140" s="48" t="s">
        <v>1677</v>
      </c>
      <c r="B140" s="1" t="s">
        <v>1678</v>
      </c>
      <c r="C140" s="1" t="s">
        <v>1679</v>
      </c>
      <c r="D140" s="1" t="s">
        <v>866</v>
      </c>
      <c r="E140" s="1">
        <v>0</v>
      </c>
      <c r="F140" s="1" t="s">
        <v>1680</v>
      </c>
      <c r="G140" s="49">
        <v>0.01</v>
      </c>
      <c r="H140" s="5">
        <v>52.453925456436906</v>
      </c>
      <c r="I140" s="5">
        <v>22.536005693952308</v>
      </c>
      <c r="J140" s="5">
        <v>29.917919762484598</v>
      </c>
      <c r="K140" s="5">
        <v>20.254935088478305</v>
      </c>
      <c r="L140" s="5">
        <v>27.674075780298253</v>
      </c>
      <c r="M140" s="73">
        <v>0</v>
      </c>
      <c r="N140" s="5">
        <v>0</v>
      </c>
      <c r="O140" s="5">
        <v>0</v>
      </c>
      <c r="P140" s="5">
        <v>22.536005693952308</v>
      </c>
      <c r="Q140" s="5">
        <v>0</v>
      </c>
      <c r="R140" s="47">
        <v>0</v>
      </c>
      <c r="S140" s="5">
        <v>0</v>
      </c>
      <c r="T140" s="5">
        <v>0</v>
      </c>
      <c r="U140" s="5">
        <v>29.917919762484598</v>
      </c>
      <c r="V140" s="5">
        <v>0</v>
      </c>
      <c r="W140" s="47">
        <v>0</v>
      </c>
      <c r="X140" s="5">
        <v>0</v>
      </c>
      <c r="Y140" s="5">
        <v>0</v>
      </c>
      <c r="Z140" s="5">
        <v>52.453925456436906</v>
      </c>
      <c r="AA140" s="5">
        <v>0</v>
      </c>
      <c r="AB140" s="72">
        <v>0</v>
      </c>
    </row>
    <row r="141" spans="1:28">
      <c r="A141" s="48" t="s">
        <v>596</v>
      </c>
      <c r="B141" s="1" t="s">
        <v>597</v>
      </c>
      <c r="C141" s="1" t="s">
        <v>598</v>
      </c>
      <c r="D141" s="1" t="s">
        <v>270</v>
      </c>
      <c r="E141" s="1">
        <v>0</v>
      </c>
      <c r="F141" s="1" t="s">
        <v>599</v>
      </c>
      <c r="G141" s="49">
        <v>0.3</v>
      </c>
      <c r="H141" s="5">
        <v>119.36004950367358</v>
      </c>
      <c r="I141" s="5">
        <v>41.394492460601882</v>
      </c>
      <c r="J141" s="5">
        <v>77.965557043071698</v>
      </c>
      <c r="K141" s="5">
        <v>56.968686971755851</v>
      </c>
      <c r="L141" s="5">
        <v>72.11814026484133</v>
      </c>
      <c r="M141" s="73">
        <v>0</v>
      </c>
      <c r="N141" s="5">
        <v>36.054285718417766</v>
      </c>
      <c r="O141" s="5">
        <v>5.3402067421841135</v>
      </c>
      <c r="P141" s="5">
        <v>0</v>
      </c>
      <c r="Q141" s="5">
        <v>0</v>
      </c>
      <c r="R141" s="47">
        <v>0</v>
      </c>
      <c r="S141" s="5">
        <v>64.021511065596883</v>
      </c>
      <c r="T141" s="5">
        <v>13.94404597747482</v>
      </c>
      <c r="U141" s="5">
        <v>0</v>
      </c>
      <c r="V141" s="5">
        <v>0</v>
      </c>
      <c r="W141" s="47">
        <v>0</v>
      </c>
      <c r="X141" s="5">
        <v>100.07579678401464</v>
      </c>
      <c r="Y141" s="5">
        <v>19.284252719658934</v>
      </c>
      <c r="Z141" s="5">
        <v>0</v>
      </c>
      <c r="AA141" s="5">
        <v>0</v>
      </c>
      <c r="AB141" s="72">
        <v>0</v>
      </c>
    </row>
    <row r="142" spans="1:28">
      <c r="A142" s="48" t="s">
        <v>600</v>
      </c>
      <c r="B142" s="1" t="s">
        <v>601</v>
      </c>
      <c r="C142" s="1" t="s">
        <v>602</v>
      </c>
      <c r="D142" s="1" t="s">
        <v>53</v>
      </c>
      <c r="E142" s="1">
        <v>0</v>
      </c>
      <c r="F142" s="1" t="s">
        <v>603</v>
      </c>
      <c r="G142" s="49">
        <v>0.4</v>
      </c>
      <c r="H142" s="5">
        <v>3.0542655020547396</v>
      </c>
      <c r="I142" s="5">
        <v>0.31940692875387333</v>
      </c>
      <c r="J142" s="5">
        <v>2.7348585733008663</v>
      </c>
      <c r="K142" s="5">
        <v>-30.213400404078101</v>
      </c>
      <c r="L142" s="5">
        <v>2.5297441803033016</v>
      </c>
      <c r="M142" s="73">
        <v>0.5</v>
      </c>
      <c r="N142" s="5">
        <v>0</v>
      </c>
      <c r="O142" s="5">
        <v>0.31940692875387333</v>
      </c>
      <c r="P142" s="5">
        <v>0</v>
      </c>
      <c r="Q142" s="5">
        <v>0</v>
      </c>
      <c r="R142" s="47">
        <v>0</v>
      </c>
      <c r="S142" s="5">
        <v>0</v>
      </c>
      <c r="T142" s="5">
        <v>2.7348585733008663</v>
      </c>
      <c r="U142" s="5">
        <v>0</v>
      </c>
      <c r="V142" s="5">
        <v>0</v>
      </c>
      <c r="W142" s="47">
        <v>0</v>
      </c>
      <c r="X142" s="5">
        <v>0</v>
      </c>
      <c r="Y142" s="5">
        <v>3.0542655020547396</v>
      </c>
      <c r="Z142" s="5">
        <v>0</v>
      </c>
      <c r="AA142" s="5">
        <v>0</v>
      </c>
      <c r="AB142" s="72">
        <v>0</v>
      </c>
    </row>
    <row r="143" spans="1:28">
      <c r="A143" s="48" t="s">
        <v>604</v>
      </c>
      <c r="B143" s="1" t="s">
        <v>605</v>
      </c>
      <c r="C143" s="1" t="s">
        <v>606</v>
      </c>
      <c r="D143" s="1" t="s">
        <v>270</v>
      </c>
      <c r="E143" s="1">
        <v>0</v>
      </c>
      <c r="F143" s="1" t="s">
        <v>607</v>
      </c>
      <c r="G143" s="49">
        <v>0.3</v>
      </c>
      <c r="H143" s="5">
        <v>158.59757196386536</v>
      </c>
      <c r="I143" s="5">
        <v>54.904373181389836</v>
      </c>
      <c r="J143" s="5">
        <v>103.69319878247552</v>
      </c>
      <c r="K143" s="5">
        <v>67.977014437190235</v>
      </c>
      <c r="L143" s="5">
        <v>95.916208873789856</v>
      </c>
      <c r="M143" s="73">
        <v>0</v>
      </c>
      <c r="N143" s="5">
        <v>44.904109774567743</v>
      </c>
      <c r="O143" s="5">
        <v>10.000263406822093</v>
      </c>
      <c r="P143" s="5">
        <v>0</v>
      </c>
      <c r="Q143" s="5">
        <v>0</v>
      </c>
      <c r="R143" s="47">
        <v>0</v>
      </c>
      <c r="S143" s="5">
        <v>79.573543531167957</v>
      </c>
      <c r="T143" s="5">
        <v>24.119655251307559</v>
      </c>
      <c r="U143" s="5">
        <v>0</v>
      </c>
      <c r="V143" s="5">
        <v>0</v>
      </c>
      <c r="W143" s="47">
        <v>0</v>
      </c>
      <c r="X143" s="5">
        <v>124.4776533057357</v>
      </c>
      <c r="Y143" s="5">
        <v>34.119918658129649</v>
      </c>
      <c r="Z143" s="5">
        <v>0</v>
      </c>
      <c r="AA143" s="5">
        <v>0</v>
      </c>
      <c r="AB143" s="72">
        <v>0</v>
      </c>
    </row>
    <row r="144" spans="1:28">
      <c r="A144" s="48" t="s">
        <v>608</v>
      </c>
      <c r="B144" s="1" t="s">
        <v>609</v>
      </c>
      <c r="C144" s="1" t="s">
        <v>610</v>
      </c>
      <c r="D144" s="1" t="s">
        <v>124</v>
      </c>
      <c r="E144" s="1" t="s">
        <v>611</v>
      </c>
      <c r="F144" s="1" t="s">
        <v>612</v>
      </c>
      <c r="G144" s="49">
        <v>0.99</v>
      </c>
      <c r="H144" s="5">
        <v>51.054798773887804</v>
      </c>
      <c r="I144" s="5">
        <v>0</v>
      </c>
      <c r="J144" s="5">
        <v>51.054798773887804</v>
      </c>
      <c r="K144" s="5">
        <v>7.437283988822065</v>
      </c>
      <c r="L144" s="5">
        <v>47.225688865846223</v>
      </c>
      <c r="M144" s="73">
        <v>0</v>
      </c>
      <c r="N144" s="5">
        <v>0</v>
      </c>
      <c r="O144" s="5">
        <v>0</v>
      </c>
      <c r="P144" s="5">
        <v>0</v>
      </c>
      <c r="Q144" s="5">
        <v>0</v>
      </c>
      <c r="R144" s="47">
        <v>0</v>
      </c>
      <c r="S144" s="5">
        <v>45.300879058628141</v>
      </c>
      <c r="T144" s="5">
        <v>5.7539197152596646</v>
      </c>
      <c r="U144" s="5">
        <v>0</v>
      </c>
      <c r="V144" s="5">
        <v>0</v>
      </c>
      <c r="W144" s="47">
        <v>0</v>
      </c>
      <c r="X144" s="5">
        <v>45.300879058628141</v>
      </c>
      <c r="Y144" s="5">
        <v>5.7539197152596646</v>
      </c>
      <c r="Z144" s="5">
        <v>0</v>
      </c>
      <c r="AA144" s="5">
        <v>0</v>
      </c>
      <c r="AB144" s="72">
        <v>0</v>
      </c>
    </row>
    <row r="145" spans="1:28">
      <c r="A145" s="48" t="s">
        <v>613</v>
      </c>
      <c r="B145" s="1" t="s">
        <v>614</v>
      </c>
      <c r="C145" s="1" t="s">
        <v>615</v>
      </c>
      <c r="D145" s="1" t="s">
        <v>53</v>
      </c>
      <c r="E145" s="1">
        <v>0</v>
      </c>
      <c r="F145" s="1" t="s">
        <v>616</v>
      </c>
      <c r="G145" s="49">
        <v>0.4</v>
      </c>
      <c r="H145" s="5">
        <v>2.5712031259922425</v>
      </c>
      <c r="I145" s="5">
        <v>0.62164015439812703</v>
      </c>
      <c r="J145" s="5">
        <v>1.9495629715941156</v>
      </c>
      <c r="K145" s="5">
        <v>-8.4716252348356669</v>
      </c>
      <c r="L145" s="5">
        <v>1.803345748724557</v>
      </c>
      <c r="M145" s="73">
        <v>0.5</v>
      </c>
      <c r="N145" s="5">
        <v>0</v>
      </c>
      <c r="O145" s="5">
        <v>0.62164015439812703</v>
      </c>
      <c r="P145" s="5">
        <v>0</v>
      </c>
      <c r="Q145" s="5">
        <v>0</v>
      </c>
      <c r="R145" s="47">
        <v>0</v>
      </c>
      <c r="S145" s="5">
        <v>0</v>
      </c>
      <c r="T145" s="5">
        <v>1.9495629715941156</v>
      </c>
      <c r="U145" s="5">
        <v>0</v>
      </c>
      <c r="V145" s="5">
        <v>0</v>
      </c>
      <c r="W145" s="47">
        <v>0</v>
      </c>
      <c r="X145" s="5">
        <v>0</v>
      </c>
      <c r="Y145" s="5">
        <v>2.5712031259922425</v>
      </c>
      <c r="Z145" s="5">
        <v>0</v>
      </c>
      <c r="AA145" s="5">
        <v>0</v>
      </c>
      <c r="AB145" s="72">
        <v>0</v>
      </c>
    </row>
    <row r="146" spans="1:28">
      <c r="A146" s="48" t="s">
        <v>617</v>
      </c>
      <c r="B146" s="1" t="s">
        <v>618</v>
      </c>
      <c r="C146" s="1" t="s">
        <v>619</v>
      </c>
      <c r="D146" s="1" t="s">
        <v>270</v>
      </c>
      <c r="E146" s="1">
        <v>0</v>
      </c>
      <c r="F146" s="1" t="s">
        <v>620</v>
      </c>
      <c r="G146" s="49">
        <v>0.3</v>
      </c>
      <c r="H146" s="5">
        <v>87.264033250027254</v>
      </c>
      <c r="I146" s="5">
        <v>29.498822353969519</v>
      </c>
      <c r="J146" s="5">
        <v>57.765210896057738</v>
      </c>
      <c r="K146" s="5">
        <v>-18.059189124132452</v>
      </c>
      <c r="L146" s="5">
        <v>53.43282007885341</v>
      </c>
      <c r="M146" s="73">
        <v>0.20854752270034382</v>
      </c>
      <c r="N146" s="5">
        <v>21.985336061261258</v>
      </c>
      <c r="O146" s="5">
        <v>7.5134862927082589</v>
      </c>
      <c r="P146" s="5">
        <v>0</v>
      </c>
      <c r="Q146" s="5">
        <v>0</v>
      </c>
      <c r="R146" s="47">
        <v>0</v>
      </c>
      <c r="S146" s="5">
        <v>38.638969136083965</v>
      </c>
      <c r="T146" s="5">
        <v>19.126241759973773</v>
      </c>
      <c r="U146" s="5">
        <v>0</v>
      </c>
      <c r="V146" s="5">
        <v>0</v>
      </c>
      <c r="W146" s="47">
        <v>0</v>
      </c>
      <c r="X146" s="5">
        <v>60.624305197345222</v>
      </c>
      <c r="Y146" s="5">
        <v>26.639728052682031</v>
      </c>
      <c r="Z146" s="5">
        <v>0</v>
      </c>
      <c r="AA146" s="5">
        <v>0</v>
      </c>
      <c r="AB146" s="72">
        <v>0</v>
      </c>
    </row>
    <row r="147" spans="1:28">
      <c r="A147" s="48" t="s">
        <v>621</v>
      </c>
      <c r="B147" s="1" t="s">
        <v>622</v>
      </c>
      <c r="C147" s="1" t="s">
        <v>623</v>
      </c>
      <c r="D147" s="1" t="s">
        <v>237</v>
      </c>
      <c r="E147" s="1">
        <v>0</v>
      </c>
      <c r="F147" s="1" t="s">
        <v>624</v>
      </c>
      <c r="G147" s="49">
        <v>0.09</v>
      </c>
      <c r="H147" s="5">
        <v>156.16071268155213</v>
      </c>
      <c r="I147" s="5">
        <v>43.859626901071188</v>
      </c>
      <c r="J147" s="5">
        <v>112.30108578048095</v>
      </c>
      <c r="K147" s="5">
        <v>69.556060513735176</v>
      </c>
      <c r="L147" s="5">
        <v>103.87850434694488</v>
      </c>
      <c r="M147" s="73">
        <v>0</v>
      </c>
      <c r="N147" s="5">
        <v>43.859626901071188</v>
      </c>
      <c r="O147" s="5">
        <v>0</v>
      </c>
      <c r="P147" s="5">
        <v>0</v>
      </c>
      <c r="Q147" s="5">
        <v>0</v>
      </c>
      <c r="R147" s="47">
        <v>0</v>
      </c>
      <c r="S147" s="5">
        <v>112.30108578048095</v>
      </c>
      <c r="T147" s="5">
        <v>0</v>
      </c>
      <c r="U147" s="5">
        <v>0</v>
      </c>
      <c r="V147" s="5">
        <v>0</v>
      </c>
      <c r="W147" s="47">
        <v>0</v>
      </c>
      <c r="X147" s="5">
        <v>156.16071268155213</v>
      </c>
      <c r="Y147" s="5">
        <v>0</v>
      </c>
      <c r="Z147" s="5">
        <v>0</v>
      </c>
      <c r="AA147" s="5">
        <v>0</v>
      </c>
      <c r="AB147" s="72">
        <v>0</v>
      </c>
    </row>
    <row r="148" spans="1:28">
      <c r="A148" s="48" t="s">
        <v>625</v>
      </c>
      <c r="B148" s="1" t="s">
        <v>626</v>
      </c>
      <c r="C148" s="1" t="s">
        <v>627</v>
      </c>
      <c r="D148" s="1" t="s">
        <v>79</v>
      </c>
      <c r="E148" s="1">
        <v>0</v>
      </c>
      <c r="F148" s="1" t="s">
        <v>628</v>
      </c>
      <c r="G148" s="49">
        <v>0.01</v>
      </c>
      <c r="H148" s="5">
        <v>23.238109495366722</v>
      </c>
      <c r="I148" s="5">
        <v>9.6343533494068527</v>
      </c>
      <c r="J148" s="5">
        <v>13.603756145959871</v>
      </c>
      <c r="K148" s="5">
        <v>7.0740676936296865</v>
      </c>
      <c r="L148" s="5">
        <v>12.583474435012882</v>
      </c>
      <c r="M148" s="73">
        <v>0</v>
      </c>
      <c r="N148" s="5">
        <v>0</v>
      </c>
      <c r="O148" s="5">
        <v>0</v>
      </c>
      <c r="P148" s="5">
        <v>9.6343533494068527</v>
      </c>
      <c r="Q148" s="5">
        <v>0</v>
      </c>
      <c r="R148" s="47">
        <v>0</v>
      </c>
      <c r="S148" s="5">
        <v>0</v>
      </c>
      <c r="T148" s="5">
        <v>0</v>
      </c>
      <c r="U148" s="5">
        <v>13.603756145959871</v>
      </c>
      <c r="V148" s="5">
        <v>0</v>
      </c>
      <c r="W148" s="47">
        <v>0</v>
      </c>
      <c r="X148" s="5">
        <v>0</v>
      </c>
      <c r="Y148" s="5">
        <v>0</v>
      </c>
      <c r="Z148" s="5">
        <v>23.238109495366722</v>
      </c>
      <c r="AA148" s="5">
        <v>0</v>
      </c>
      <c r="AB148" s="72">
        <v>0</v>
      </c>
    </row>
    <row r="149" spans="1:28">
      <c r="A149" s="48" t="s">
        <v>629</v>
      </c>
      <c r="B149" s="1" t="s">
        <v>630</v>
      </c>
      <c r="C149" s="1" t="s">
        <v>631</v>
      </c>
      <c r="D149" s="1" t="s">
        <v>53</v>
      </c>
      <c r="E149" s="1">
        <v>0</v>
      </c>
      <c r="F149" s="1" t="s">
        <v>632</v>
      </c>
      <c r="G149" s="49">
        <v>0.4</v>
      </c>
      <c r="H149" s="5">
        <v>1.9537200298332436</v>
      </c>
      <c r="I149" s="5">
        <v>0.30023760625211338</v>
      </c>
      <c r="J149" s="5">
        <v>1.6534824235811301</v>
      </c>
      <c r="K149" s="5">
        <v>-12.733057973672027</v>
      </c>
      <c r="L149" s="5">
        <v>1.5294712418125453</v>
      </c>
      <c r="M149" s="73">
        <v>0.5</v>
      </c>
      <c r="N149" s="5">
        <v>0</v>
      </c>
      <c r="O149" s="5">
        <v>0.30023760625211338</v>
      </c>
      <c r="P149" s="5">
        <v>0</v>
      </c>
      <c r="Q149" s="5">
        <v>0</v>
      </c>
      <c r="R149" s="47">
        <v>0</v>
      </c>
      <c r="S149" s="5">
        <v>0</v>
      </c>
      <c r="T149" s="5">
        <v>1.6534824235811301</v>
      </c>
      <c r="U149" s="5">
        <v>0</v>
      </c>
      <c r="V149" s="5">
        <v>0</v>
      </c>
      <c r="W149" s="47">
        <v>0</v>
      </c>
      <c r="X149" s="5">
        <v>0</v>
      </c>
      <c r="Y149" s="5">
        <v>1.9537200298332436</v>
      </c>
      <c r="Z149" s="5">
        <v>0</v>
      </c>
      <c r="AA149" s="5">
        <v>0</v>
      </c>
      <c r="AB149" s="72">
        <v>0</v>
      </c>
    </row>
    <row r="150" spans="1:28">
      <c r="A150" s="48" t="s">
        <v>633</v>
      </c>
      <c r="B150" s="1" t="s">
        <v>634</v>
      </c>
      <c r="C150" s="1" t="s">
        <v>635</v>
      </c>
      <c r="D150" s="1" t="s">
        <v>93</v>
      </c>
      <c r="E150" s="1">
        <v>0</v>
      </c>
      <c r="F150" s="1" t="s">
        <v>636</v>
      </c>
      <c r="G150" s="49">
        <v>0.3</v>
      </c>
      <c r="H150" s="5">
        <v>115.15665969435723</v>
      </c>
      <c r="I150" s="5">
        <v>38.589542592414048</v>
      </c>
      <c r="J150" s="5">
        <v>76.567117101943182</v>
      </c>
      <c r="K150" s="5">
        <v>54.232403248552757</v>
      </c>
      <c r="L150" s="5">
        <v>70.824583319297446</v>
      </c>
      <c r="M150" s="73">
        <v>0</v>
      </c>
      <c r="N150" s="5">
        <v>32.493336190935217</v>
      </c>
      <c r="O150" s="5">
        <v>6.0962064014788311</v>
      </c>
      <c r="P150" s="5">
        <v>0</v>
      </c>
      <c r="Q150" s="5">
        <v>0</v>
      </c>
      <c r="R150" s="47">
        <v>0</v>
      </c>
      <c r="S150" s="5">
        <v>59.994216842782194</v>
      </c>
      <c r="T150" s="5">
        <v>16.572900259160988</v>
      </c>
      <c r="U150" s="5">
        <v>0</v>
      </c>
      <c r="V150" s="5">
        <v>0</v>
      </c>
      <c r="W150" s="47">
        <v>0</v>
      </c>
      <c r="X150" s="5">
        <v>92.487553033717404</v>
      </c>
      <c r="Y150" s="5">
        <v>22.669106660639819</v>
      </c>
      <c r="Z150" s="5">
        <v>0</v>
      </c>
      <c r="AA150" s="5">
        <v>0</v>
      </c>
      <c r="AB150" s="72">
        <v>0</v>
      </c>
    </row>
    <row r="151" spans="1:28">
      <c r="A151" s="48" t="s">
        <v>637</v>
      </c>
      <c r="B151" s="1" t="s">
        <v>638</v>
      </c>
      <c r="C151" s="1" t="s">
        <v>639</v>
      </c>
      <c r="D151" s="1" t="s">
        <v>53</v>
      </c>
      <c r="E151" s="1">
        <v>0</v>
      </c>
      <c r="F151" s="1" t="s">
        <v>640</v>
      </c>
      <c r="G151" s="49">
        <v>0.4</v>
      </c>
      <c r="H151" s="5">
        <v>3.5145005599731225</v>
      </c>
      <c r="I151" s="5">
        <v>0.60252745179972422</v>
      </c>
      <c r="J151" s="5">
        <v>2.9119731081733984</v>
      </c>
      <c r="K151" s="5">
        <v>-14.597697872663979</v>
      </c>
      <c r="L151" s="5">
        <v>2.6935751250603936</v>
      </c>
      <c r="M151" s="73">
        <v>0.5</v>
      </c>
      <c r="N151" s="5">
        <v>0</v>
      </c>
      <c r="O151" s="5">
        <v>0.60252745179972422</v>
      </c>
      <c r="P151" s="5">
        <v>0</v>
      </c>
      <c r="Q151" s="5">
        <v>0</v>
      </c>
      <c r="R151" s="47">
        <v>0</v>
      </c>
      <c r="S151" s="5">
        <v>0</v>
      </c>
      <c r="T151" s="5">
        <v>2.9119731081733984</v>
      </c>
      <c r="U151" s="5">
        <v>0</v>
      </c>
      <c r="V151" s="5">
        <v>0</v>
      </c>
      <c r="W151" s="47">
        <v>0</v>
      </c>
      <c r="X151" s="5">
        <v>0</v>
      </c>
      <c r="Y151" s="5">
        <v>3.5145005599731225</v>
      </c>
      <c r="Z151" s="5">
        <v>0</v>
      </c>
      <c r="AA151" s="5">
        <v>0</v>
      </c>
      <c r="AB151" s="72">
        <v>0</v>
      </c>
    </row>
    <row r="152" spans="1:28">
      <c r="A152" s="48" t="s">
        <v>641</v>
      </c>
      <c r="B152" s="1" t="s">
        <v>642</v>
      </c>
      <c r="C152" s="1" t="s">
        <v>643</v>
      </c>
      <c r="D152" s="1" t="s">
        <v>53</v>
      </c>
      <c r="E152" s="1">
        <v>0</v>
      </c>
      <c r="F152" s="1" t="s">
        <v>644</v>
      </c>
      <c r="G152" s="49">
        <v>0.4</v>
      </c>
      <c r="H152" s="5">
        <v>3.8944704528488097</v>
      </c>
      <c r="I152" s="5">
        <v>0.39942199867656641</v>
      </c>
      <c r="J152" s="5">
        <v>3.4950484541722431</v>
      </c>
      <c r="K152" s="5">
        <v>-20.426669961681846</v>
      </c>
      <c r="L152" s="5">
        <v>3.2329198201093252</v>
      </c>
      <c r="M152" s="73">
        <v>0.5</v>
      </c>
      <c r="N152" s="5">
        <v>0</v>
      </c>
      <c r="O152" s="5">
        <v>0.39942199867656641</v>
      </c>
      <c r="P152" s="5">
        <v>0</v>
      </c>
      <c r="Q152" s="5">
        <v>0</v>
      </c>
      <c r="R152" s="47">
        <v>0</v>
      </c>
      <c r="S152" s="5">
        <v>0</v>
      </c>
      <c r="T152" s="5">
        <v>3.4950484541722431</v>
      </c>
      <c r="U152" s="5">
        <v>0</v>
      </c>
      <c r="V152" s="5">
        <v>0</v>
      </c>
      <c r="W152" s="47">
        <v>0</v>
      </c>
      <c r="X152" s="5">
        <v>0</v>
      </c>
      <c r="Y152" s="5">
        <v>3.8944704528488097</v>
      </c>
      <c r="Z152" s="5">
        <v>0</v>
      </c>
      <c r="AA152" s="5">
        <v>0</v>
      </c>
      <c r="AB152" s="72">
        <v>0</v>
      </c>
    </row>
    <row r="153" spans="1:28">
      <c r="A153" s="48" t="s">
        <v>645</v>
      </c>
      <c r="B153" s="1" t="s">
        <v>646</v>
      </c>
      <c r="C153" s="1" t="s">
        <v>647</v>
      </c>
      <c r="D153" s="1" t="s">
        <v>93</v>
      </c>
      <c r="E153" s="1">
        <v>0</v>
      </c>
      <c r="F153" s="1" t="s">
        <v>648</v>
      </c>
      <c r="G153" s="49">
        <v>0.3</v>
      </c>
      <c r="H153" s="5">
        <v>50.070859786293113</v>
      </c>
      <c r="I153" s="5">
        <v>13.01917786713817</v>
      </c>
      <c r="J153" s="5">
        <v>37.051681919154944</v>
      </c>
      <c r="K153" s="5">
        <v>21.049306607623386</v>
      </c>
      <c r="L153" s="5">
        <v>34.272805775218323</v>
      </c>
      <c r="M153" s="73">
        <v>0</v>
      </c>
      <c r="N153" s="5">
        <v>11.758633021001472</v>
      </c>
      <c r="O153" s="5">
        <v>1.2605448461366966</v>
      </c>
      <c r="P153" s="5">
        <v>0</v>
      </c>
      <c r="Q153" s="5">
        <v>0</v>
      </c>
      <c r="R153" s="47">
        <v>0</v>
      </c>
      <c r="S153" s="5">
        <v>28.312150740323961</v>
      </c>
      <c r="T153" s="5">
        <v>8.7395311788309797</v>
      </c>
      <c r="U153" s="5">
        <v>0</v>
      </c>
      <c r="V153" s="5">
        <v>0</v>
      </c>
      <c r="W153" s="47">
        <v>0</v>
      </c>
      <c r="X153" s="5">
        <v>40.07078376132543</v>
      </c>
      <c r="Y153" s="5">
        <v>10.000076024967676</v>
      </c>
      <c r="Z153" s="5">
        <v>0</v>
      </c>
      <c r="AA153" s="5">
        <v>0</v>
      </c>
      <c r="AB153" s="72">
        <v>0</v>
      </c>
    </row>
    <row r="154" spans="1:28">
      <c r="A154" s="48" t="s">
        <v>649</v>
      </c>
      <c r="B154" s="1" t="s">
        <v>650</v>
      </c>
      <c r="C154" s="1" t="s">
        <v>651</v>
      </c>
      <c r="D154" s="1" t="s">
        <v>53</v>
      </c>
      <c r="E154" s="1">
        <v>0</v>
      </c>
      <c r="F154" s="1" t="s">
        <v>652</v>
      </c>
      <c r="G154" s="49">
        <v>0.4</v>
      </c>
      <c r="H154" s="5">
        <v>1.3727991746557764</v>
      </c>
      <c r="I154" s="5">
        <v>8.2144799345679587E-2</v>
      </c>
      <c r="J154" s="5">
        <v>1.2906543753100967</v>
      </c>
      <c r="K154" s="5">
        <v>-10.839179470149785</v>
      </c>
      <c r="L154" s="5">
        <v>1.1938552971618395</v>
      </c>
      <c r="M154" s="73">
        <v>0.5</v>
      </c>
      <c r="N154" s="5">
        <v>0</v>
      </c>
      <c r="O154" s="5">
        <v>8.2144799345679587E-2</v>
      </c>
      <c r="P154" s="5">
        <v>0</v>
      </c>
      <c r="Q154" s="5">
        <v>0</v>
      </c>
      <c r="R154" s="47">
        <v>0</v>
      </c>
      <c r="S154" s="5">
        <v>0</v>
      </c>
      <c r="T154" s="5">
        <v>1.2906543753100967</v>
      </c>
      <c r="U154" s="5">
        <v>0</v>
      </c>
      <c r="V154" s="5">
        <v>0</v>
      </c>
      <c r="W154" s="47">
        <v>0</v>
      </c>
      <c r="X154" s="5">
        <v>0</v>
      </c>
      <c r="Y154" s="5">
        <v>1.3727991746557764</v>
      </c>
      <c r="Z154" s="5">
        <v>0</v>
      </c>
      <c r="AA154" s="5">
        <v>0</v>
      </c>
      <c r="AB154" s="72">
        <v>0</v>
      </c>
    </row>
    <row r="155" spans="1:28">
      <c r="A155" s="48" t="s">
        <v>653</v>
      </c>
      <c r="B155" s="1" t="s">
        <v>654</v>
      </c>
      <c r="C155" s="1" t="s">
        <v>655</v>
      </c>
      <c r="D155" s="1" t="s">
        <v>124</v>
      </c>
      <c r="E155" s="1">
        <v>0</v>
      </c>
      <c r="F155" s="1" t="s">
        <v>656</v>
      </c>
      <c r="G155" s="49">
        <v>0.49</v>
      </c>
      <c r="H155" s="5">
        <v>40.39231043429826</v>
      </c>
      <c r="I155" s="5">
        <v>13.785538771438814</v>
      </c>
      <c r="J155" s="5">
        <v>26.606771662859444</v>
      </c>
      <c r="K155" s="5">
        <v>7.7510964709053107</v>
      </c>
      <c r="L155" s="5">
        <v>24.611263788144988</v>
      </c>
      <c r="M155" s="73">
        <v>0</v>
      </c>
      <c r="N155" s="5">
        <v>12.297587077429279</v>
      </c>
      <c r="O155" s="5">
        <v>1.487951694009535</v>
      </c>
      <c r="P155" s="5">
        <v>0</v>
      </c>
      <c r="Q155" s="5">
        <v>0</v>
      </c>
      <c r="R155" s="47">
        <v>0</v>
      </c>
      <c r="S155" s="5">
        <v>22.402500741872903</v>
      </c>
      <c r="T155" s="5">
        <v>4.2042709209865397</v>
      </c>
      <c r="U155" s="5">
        <v>0</v>
      </c>
      <c r="V155" s="5">
        <v>0</v>
      </c>
      <c r="W155" s="47">
        <v>0</v>
      </c>
      <c r="X155" s="5">
        <v>34.700087819302183</v>
      </c>
      <c r="Y155" s="5">
        <v>5.6922226149960746</v>
      </c>
      <c r="Z155" s="5">
        <v>0</v>
      </c>
      <c r="AA155" s="5">
        <v>0</v>
      </c>
      <c r="AB155" s="72">
        <v>0</v>
      </c>
    </row>
    <row r="156" spans="1:28">
      <c r="A156" s="48" t="s">
        <v>657</v>
      </c>
      <c r="B156" s="1" t="s">
        <v>658</v>
      </c>
      <c r="C156" s="1" t="s">
        <v>659</v>
      </c>
      <c r="D156" s="1" t="s">
        <v>53</v>
      </c>
      <c r="E156" s="1">
        <v>0</v>
      </c>
      <c r="F156" s="1" t="s">
        <v>660</v>
      </c>
      <c r="G156" s="49">
        <v>0.4</v>
      </c>
      <c r="H156" s="5">
        <v>5.6049058759893393</v>
      </c>
      <c r="I156" s="5">
        <v>2.0379817132834681</v>
      </c>
      <c r="J156" s="5">
        <v>3.5669241627058712</v>
      </c>
      <c r="K156" s="5">
        <v>-5.2432913706474364</v>
      </c>
      <c r="L156" s="5">
        <v>3.2994048505029312</v>
      </c>
      <c r="M156" s="73">
        <v>0.5</v>
      </c>
      <c r="N156" s="5">
        <v>0</v>
      </c>
      <c r="O156" s="5">
        <v>2.0379817132834681</v>
      </c>
      <c r="P156" s="5">
        <v>0</v>
      </c>
      <c r="Q156" s="5">
        <v>0</v>
      </c>
      <c r="R156" s="47">
        <v>0</v>
      </c>
      <c r="S156" s="5">
        <v>0</v>
      </c>
      <c r="T156" s="5">
        <v>3.5669241627058712</v>
      </c>
      <c r="U156" s="5">
        <v>0</v>
      </c>
      <c r="V156" s="5">
        <v>0</v>
      </c>
      <c r="W156" s="47">
        <v>0</v>
      </c>
      <c r="X156" s="5">
        <v>0</v>
      </c>
      <c r="Y156" s="5">
        <v>5.6049058759893393</v>
      </c>
      <c r="Z156" s="5">
        <v>0</v>
      </c>
      <c r="AA156" s="5">
        <v>0</v>
      </c>
      <c r="AB156" s="72">
        <v>0</v>
      </c>
    </row>
    <row r="157" spans="1:28">
      <c r="A157" s="48" t="s">
        <v>661</v>
      </c>
      <c r="B157" s="1" t="s">
        <v>662</v>
      </c>
      <c r="C157" s="1" t="s">
        <v>663</v>
      </c>
      <c r="D157" s="1" t="s">
        <v>53</v>
      </c>
      <c r="E157" s="1">
        <v>0</v>
      </c>
      <c r="F157" s="1" t="s">
        <v>664</v>
      </c>
      <c r="G157" s="49">
        <v>0.4</v>
      </c>
      <c r="H157" s="5">
        <v>3.8975060454631185</v>
      </c>
      <c r="I157" s="5">
        <v>0.77108002791776786</v>
      </c>
      <c r="J157" s="5">
        <v>3.1264260175453504</v>
      </c>
      <c r="K157" s="5">
        <v>-9.1674020964117311</v>
      </c>
      <c r="L157" s="5">
        <v>2.8919440662294491</v>
      </c>
      <c r="M157" s="73">
        <v>0.5</v>
      </c>
      <c r="N157" s="5">
        <v>0</v>
      </c>
      <c r="O157" s="5">
        <v>0.77108002791776786</v>
      </c>
      <c r="P157" s="5">
        <v>0</v>
      </c>
      <c r="Q157" s="5">
        <v>0</v>
      </c>
      <c r="R157" s="47">
        <v>0</v>
      </c>
      <c r="S157" s="5">
        <v>0</v>
      </c>
      <c r="T157" s="5">
        <v>3.1264260175453504</v>
      </c>
      <c r="U157" s="5">
        <v>0</v>
      </c>
      <c r="V157" s="5">
        <v>0</v>
      </c>
      <c r="W157" s="47">
        <v>0</v>
      </c>
      <c r="X157" s="5">
        <v>0</v>
      </c>
      <c r="Y157" s="5">
        <v>3.8975060454631185</v>
      </c>
      <c r="Z157" s="5">
        <v>0</v>
      </c>
      <c r="AA157" s="5">
        <v>0</v>
      </c>
      <c r="AB157" s="72">
        <v>0</v>
      </c>
    </row>
    <row r="158" spans="1:28">
      <c r="A158" s="48" t="s">
        <v>665</v>
      </c>
      <c r="B158" s="1" t="s">
        <v>666</v>
      </c>
      <c r="C158" s="1" t="s">
        <v>667</v>
      </c>
      <c r="D158" s="1" t="s">
        <v>93</v>
      </c>
      <c r="E158" s="1">
        <v>0</v>
      </c>
      <c r="F158" s="1" t="s">
        <v>668</v>
      </c>
      <c r="G158" s="49">
        <v>0.3</v>
      </c>
      <c r="H158" s="5">
        <v>44.555836615312373</v>
      </c>
      <c r="I158" s="5">
        <v>12.283528307412508</v>
      </c>
      <c r="J158" s="5">
        <v>32.272308307899863</v>
      </c>
      <c r="K158" s="5">
        <v>9.2318357646270837</v>
      </c>
      <c r="L158" s="5">
        <v>29.851885184807376</v>
      </c>
      <c r="M158" s="73">
        <v>0</v>
      </c>
      <c r="N158" s="5">
        <v>11.622009066689104</v>
      </c>
      <c r="O158" s="5">
        <v>0.66151924072340507</v>
      </c>
      <c r="P158" s="5">
        <v>0</v>
      </c>
      <c r="Q158" s="5">
        <v>0</v>
      </c>
      <c r="R158" s="47">
        <v>0</v>
      </c>
      <c r="S158" s="5">
        <v>26.156400850029716</v>
      </c>
      <c r="T158" s="5">
        <v>6.115907457870148</v>
      </c>
      <c r="U158" s="5">
        <v>0</v>
      </c>
      <c r="V158" s="5">
        <v>0</v>
      </c>
      <c r="W158" s="47">
        <v>0</v>
      </c>
      <c r="X158" s="5">
        <v>37.778409916718822</v>
      </c>
      <c r="Y158" s="5">
        <v>6.777426698593553</v>
      </c>
      <c r="Z158" s="5">
        <v>0</v>
      </c>
      <c r="AA158" s="5">
        <v>0</v>
      </c>
      <c r="AB158" s="72">
        <v>0</v>
      </c>
    </row>
    <row r="159" spans="1:28">
      <c r="A159" s="48" t="s">
        <v>669</v>
      </c>
      <c r="B159" s="1" t="s">
        <v>670</v>
      </c>
      <c r="C159" s="1" t="s">
        <v>671</v>
      </c>
      <c r="D159" s="1" t="s">
        <v>79</v>
      </c>
      <c r="E159" s="1">
        <v>0</v>
      </c>
      <c r="F159" s="1" t="s">
        <v>672</v>
      </c>
      <c r="G159" s="49">
        <v>0.01</v>
      </c>
      <c r="H159" s="5">
        <v>8.4245643593352142</v>
      </c>
      <c r="I159" s="5">
        <v>3.1130079445197172</v>
      </c>
      <c r="J159" s="5">
        <v>5.311556414815497</v>
      </c>
      <c r="K159" s="5">
        <v>3.1529267277952777</v>
      </c>
      <c r="L159" s="5">
        <v>4.913189683704335</v>
      </c>
      <c r="M159" s="73">
        <v>0</v>
      </c>
      <c r="N159" s="5">
        <v>0</v>
      </c>
      <c r="O159" s="5">
        <v>0</v>
      </c>
      <c r="P159" s="5">
        <v>3.1130079445197172</v>
      </c>
      <c r="Q159" s="5">
        <v>0</v>
      </c>
      <c r="R159" s="47">
        <v>0</v>
      </c>
      <c r="S159" s="5">
        <v>0</v>
      </c>
      <c r="T159" s="5">
        <v>0</v>
      </c>
      <c r="U159" s="5">
        <v>5.311556414815497</v>
      </c>
      <c r="V159" s="5">
        <v>0</v>
      </c>
      <c r="W159" s="47">
        <v>0</v>
      </c>
      <c r="X159" s="5">
        <v>0</v>
      </c>
      <c r="Y159" s="5">
        <v>0</v>
      </c>
      <c r="Z159" s="5">
        <v>8.4245643593352142</v>
      </c>
      <c r="AA159" s="5">
        <v>0</v>
      </c>
      <c r="AB159" s="72">
        <v>0</v>
      </c>
    </row>
    <row r="160" spans="1:28">
      <c r="A160" s="48" t="s">
        <v>673</v>
      </c>
      <c r="B160" s="1" t="s">
        <v>674</v>
      </c>
      <c r="C160" s="1" t="s">
        <v>675</v>
      </c>
      <c r="D160" s="1" t="s">
        <v>124</v>
      </c>
      <c r="E160" s="1">
        <v>0</v>
      </c>
      <c r="F160" s="1" t="s">
        <v>676</v>
      </c>
      <c r="G160" s="49">
        <v>0.49</v>
      </c>
      <c r="H160" s="5">
        <v>40.574723518722983</v>
      </c>
      <c r="I160" s="5">
        <v>10.092475876885176</v>
      </c>
      <c r="J160" s="5">
        <v>30.482247641837805</v>
      </c>
      <c r="K160" s="5">
        <v>9.0110514062849045</v>
      </c>
      <c r="L160" s="5">
        <v>28.196079068699973</v>
      </c>
      <c r="M160" s="73">
        <v>0</v>
      </c>
      <c r="N160" s="5">
        <v>9.5422838869090381</v>
      </c>
      <c r="O160" s="5">
        <v>0.55019198997613783</v>
      </c>
      <c r="P160" s="5">
        <v>0</v>
      </c>
      <c r="Q160" s="5">
        <v>0</v>
      </c>
      <c r="R160" s="47">
        <v>0</v>
      </c>
      <c r="S160" s="5">
        <v>24.991368935623651</v>
      </c>
      <c r="T160" s="5">
        <v>5.4908787062141551</v>
      </c>
      <c r="U160" s="5">
        <v>0</v>
      </c>
      <c r="V160" s="5">
        <v>0</v>
      </c>
      <c r="W160" s="47">
        <v>0</v>
      </c>
      <c r="X160" s="5">
        <v>34.533652822532687</v>
      </c>
      <c r="Y160" s="5">
        <v>6.0410706961902925</v>
      </c>
      <c r="Z160" s="5">
        <v>0</v>
      </c>
      <c r="AA160" s="5">
        <v>0</v>
      </c>
      <c r="AB160" s="72">
        <v>0</v>
      </c>
    </row>
    <row r="161" spans="1:28">
      <c r="A161" s="48" t="s">
        <v>677</v>
      </c>
      <c r="B161" s="1" t="s">
        <v>678</v>
      </c>
      <c r="C161" s="1" t="s">
        <v>679</v>
      </c>
      <c r="D161" s="1" t="s">
        <v>391</v>
      </c>
      <c r="E161" s="1">
        <v>0</v>
      </c>
      <c r="F161" s="1" t="s">
        <v>680</v>
      </c>
      <c r="G161" s="49">
        <v>0.1</v>
      </c>
      <c r="H161" s="5">
        <v>160.39283733543871</v>
      </c>
      <c r="I161" s="5">
        <v>44.534809011114547</v>
      </c>
      <c r="J161" s="5">
        <v>115.85802832432417</v>
      </c>
      <c r="K161" s="5">
        <v>69.530602902035326</v>
      </c>
      <c r="L161" s="5">
        <v>107.16867619999987</v>
      </c>
      <c r="M161" s="73">
        <v>0</v>
      </c>
      <c r="N161" s="5">
        <v>39.62361981194794</v>
      </c>
      <c r="O161" s="5">
        <v>0</v>
      </c>
      <c r="P161" s="5">
        <v>4.9111891991666035</v>
      </c>
      <c r="Q161" s="5">
        <v>0</v>
      </c>
      <c r="R161" s="47">
        <v>0</v>
      </c>
      <c r="S161" s="5">
        <v>106.87049834755888</v>
      </c>
      <c r="T161" s="5">
        <v>0</v>
      </c>
      <c r="U161" s="5">
        <v>8.9875299767652699</v>
      </c>
      <c r="V161" s="5">
        <v>0</v>
      </c>
      <c r="W161" s="47">
        <v>0</v>
      </c>
      <c r="X161" s="5">
        <v>146.49411815950683</v>
      </c>
      <c r="Y161" s="5">
        <v>0</v>
      </c>
      <c r="Z161" s="5">
        <v>13.898719175931873</v>
      </c>
      <c r="AA161" s="5">
        <v>0</v>
      </c>
      <c r="AB161" s="72">
        <v>0</v>
      </c>
    </row>
    <row r="162" spans="1:28">
      <c r="A162" s="48" t="s">
        <v>681</v>
      </c>
      <c r="B162" s="1" t="s">
        <v>682</v>
      </c>
      <c r="C162" s="1" t="s">
        <v>683</v>
      </c>
      <c r="D162" s="1" t="s">
        <v>53</v>
      </c>
      <c r="E162" s="1">
        <v>0</v>
      </c>
      <c r="F162" s="1" t="s">
        <v>684</v>
      </c>
      <c r="G162" s="49">
        <v>0.4</v>
      </c>
      <c r="H162" s="5">
        <v>3.1558259136485241</v>
      </c>
      <c r="I162" s="5">
        <v>0.61311949393784815</v>
      </c>
      <c r="J162" s="5">
        <v>2.5427064197106759</v>
      </c>
      <c r="K162" s="5">
        <v>-14.599857993724822</v>
      </c>
      <c r="L162" s="5">
        <v>2.3520034382323751</v>
      </c>
      <c r="M162" s="73">
        <v>0.5</v>
      </c>
      <c r="N162" s="5">
        <v>0</v>
      </c>
      <c r="O162" s="5">
        <v>0.61311949393784815</v>
      </c>
      <c r="P162" s="5">
        <v>0</v>
      </c>
      <c r="Q162" s="5">
        <v>0</v>
      </c>
      <c r="R162" s="47">
        <v>0</v>
      </c>
      <c r="S162" s="5">
        <v>0</v>
      </c>
      <c r="T162" s="5">
        <v>2.5427064197106759</v>
      </c>
      <c r="U162" s="5">
        <v>0</v>
      </c>
      <c r="V162" s="5">
        <v>0</v>
      </c>
      <c r="W162" s="47">
        <v>0</v>
      </c>
      <c r="X162" s="5">
        <v>0</v>
      </c>
      <c r="Y162" s="5">
        <v>3.1558259136485241</v>
      </c>
      <c r="Z162" s="5">
        <v>0</v>
      </c>
      <c r="AA162" s="5">
        <v>0</v>
      </c>
      <c r="AB162" s="72">
        <v>0</v>
      </c>
    </row>
    <row r="163" spans="1:28">
      <c r="A163" s="48" t="s">
        <v>685</v>
      </c>
      <c r="B163" s="1" t="s">
        <v>686</v>
      </c>
      <c r="C163" s="1" t="s">
        <v>687</v>
      </c>
      <c r="D163" s="1" t="s">
        <v>53</v>
      </c>
      <c r="E163" s="1">
        <v>0</v>
      </c>
      <c r="F163" s="1" t="s">
        <v>688</v>
      </c>
      <c r="G163" s="49">
        <v>0.4</v>
      </c>
      <c r="H163" s="5">
        <v>2.7912287935626101</v>
      </c>
      <c r="I163" s="5">
        <v>0.58009654261849819</v>
      </c>
      <c r="J163" s="5">
        <v>2.2111322509441118</v>
      </c>
      <c r="K163" s="5">
        <v>-7.6832118294973046</v>
      </c>
      <c r="L163" s="5">
        <v>2.0452973321233037</v>
      </c>
      <c r="M163" s="73">
        <v>0.5</v>
      </c>
      <c r="N163" s="5">
        <v>0</v>
      </c>
      <c r="O163" s="5">
        <v>0.58009654261849819</v>
      </c>
      <c r="P163" s="5">
        <v>0</v>
      </c>
      <c r="Q163" s="5">
        <v>0</v>
      </c>
      <c r="R163" s="47">
        <v>0</v>
      </c>
      <c r="S163" s="5">
        <v>0</v>
      </c>
      <c r="T163" s="5">
        <v>2.2111322509441118</v>
      </c>
      <c r="U163" s="5">
        <v>0</v>
      </c>
      <c r="V163" s="5">
        <v>0</v>
      </c>
      <c r="W163" s="47">
        <v>0</v>
      </c>
      <c r="X163" s="5">
        <v>0</v>
      </c>
      <c r="Y163" s="5">
        <v>2.7912287935626101</v>
      </c>
      <c r="Z163" s="5">
        <v>0</v>
      </c>
      <c r="AA163" s="5">
        <v>0</v>
      </c>
      <c r="AB163" s="72">
        <v>0</v>
      </c>
    </row>
    <row r="164" spans="1:28">
      <c r="A164" s="48" t="s">
        <v>689</v>
      </c>
      <c r="B164" s="1" t="s">
        <v>690</v>
      </c>
      <c r="C164" s="1" t="s">
        <v>691</v>
      </c>
      <c r="D164" s="1" t="s">
        <v>93</v>
      </c>
      <c r="E164" s="1">
        <v>0</v>
      </c>
      <c r="F164" s="1" t="s">
        <v>692</v>
      </c>
      <c r="G164" s="49">
        <v>0.3</v>
      </c>
      <c r="H164" s="5">
        <v>63.611207185053573</v>
      </c>
      <c r="I164" s="5">
        <v>19.512819525292155</v>
      </c>
      <c r="J164" s="5">
        <v>44.098387659761414</v>
      </c>
      <c r="K164" s="5">
        <v>-51.412256719175339</v>
      </c>
      <c r="L164" s="5">
        <v>40.791008585279307</v>
      </c>
      <c r="M164" s="73">
        <v>0.5</v>
      </c>
      <c r="N164" s="5">
        <v>17.278022011583136</v>
      </c>
      <c r="O164" s="5">
        <v>2.2347975137090197</v>
      </c>
      <c r="P164" s="5">
        <v>0</v>
      </c>
      <c r="Q164" s="5">
        <v>0</v>
      </c>
      <c r="R164" s="47">
        <v>0</v>
      </c>
      <c r="S164" s="5">
        <v>34.730223467521128</v>
      </c>
      <c r="T164" s="5">
        <v>9.3681641922402807</v>
      </c>
      <c r="U164" s="5">
        <v>0</v>
      </c>
      <c r="V164" s="5">
        <v>0</v>
      </c>
      <c r="W164" s="47">
        <v>0</v>
      </c>
      <c r="X164" s="5">
        <v>52.008245479104261</v>
      </c>
      <c r="Y164" s="5">
        <v>11.602961705949301</v>
      </c>
      <c r="Z164" s="5">
        <v>0</v>
      </c>
      <c r="AA164" s="5">
        <v>0</v>
      </c>
      <c r="AB164" s="72">
        <v>0</v>
      </c>
    </row>
    <row r="165" spans="1:28">
      <c r="A165" s="48" t="s">
        <v>693</v>
      </c>
      <c r="B165" s="1" t="s">
        <v>694</v>
      </c>
      <c r="C165" s="1" t="s">
        <v>695</v>
      </c>
      <c r="D165" s="1" t="s">
        <v>53</v>
      </c>
      <c r="E165" s="1">
        <v>0</v>
      </c>
      <c r="F165" s="1" t="s">
        <v>696</v>
      </c>
      <c r="G165" s="49">
        <v>0.4</v>
      </c>
      <c r="H165" s="5">
        <v>3.1808417534756672</v>
      </c>
      <c r="I165" s="5">
        <v>0.75392672965705676</v>
      </c>
      <c r="J165" s="5">
        <v>2.4269150238186104</v>
      </c>
      <c r="K165" s="5">
        <v>-9.0629747235229381</v>
      </c>
      <c r="L165" s="5">
        <v>2.2448963970322149</v>
      </c>
      <c r="M165" s="73">
        <v>0.5</v>
      </c>
      <c r="N165" s="5">
        <v>0</v>
      </c>
      <c r="O165" s="5">
        <v>0.75392672965705676</v>
      </c>
      <c r="P165" s="5">
        <v>0</v>
      </c>
      <c r="Q165" s="5">
        <v>0</v>
      </c>
      <c r="R165" s="47">
        <v>0</v>
      </c>
      <c r="S165" s="5">
        <v>0</v>
      </c>
      <c r="T165" s="5">
        <v>2.4269150238186104</v>
      </c>
      <c r="U165" s="5">
        <v>0</v>
      </c>
      <c r="V165" s="5">
        <v>0</v>
      </c>
      <c r="W165" s="47">
        <v>0</v>
      </c>
      <c r="X165" s="5">
        <v>0</v>
      </c>
      <c r="Y165" s="5">
        <v>3.1808417534756672</v>
      </c>
      <c r="Z165" s="5">
        <v>0</v>
      </c>
      <c r="AA165" s="5">
        <v>0</v>
      </c>
      <c r="AB165" s="72">
        <v>0</v>
      </c>
    </row>
    <row r="166" spans="1:28">
      <c r="A166" s="48" t="s">
        <v>697</v>
      </c>
      <c r="B166" s="1" t="s">
        <v>698</v>
      </c>
      <c r="C166" s="1" t="s">
        <v>699</v>
      </c>
      <c r="D166" s="1" t="s">
        <v>53</v>
      </c>
      <c r="E166" s="1">
        <v>0</v>
      </c>
      <c r="F166" s="1" t="s">
        <v>700</v>
      </c>
      <c r="G166" s="49">
        <v>0.4</v>
      </c>
      <c r="H166" s="5">
        <v>2.0656644698905513</v>
      </c>
      <c r="I166" s="5">
        <v>0.14924125981258321</v>
      </c>
      <c r="J166" s="5">
        <v>1.9164232100779679</v>
      </c>
      <c r="K166" s="5">
        <v>-14.228100412042181</v>
      </c>
      <c r="L166" s="5">
        <v>1.7726914693221203</v>
      </c>
      <c r="M166" s="73">
        <v>0.5</v>
      </c>
      <c r="N166" s="5">
        <v>0</v>
      </c>
      <c r="O166" s="5">
        <v>0.14924125981258321</v>
      </c>
      <c r="P166" s="5">
        <v>0</v>
      </c>
      <c r="Q166" s="5">
        <v>0</v>
      </c>
      <c r="R166" s="47">
        <v>0</v>
      </c>
      <c r="S166" s="5">
        <v>0</v>
      </c>
      <c r="T166" s="5">
        <v>1.9164232100779679</v>
      </c>
      <c r="U166" s="5">
        <v>0</v>
      </c>
      <c r="V166" s="5">
        <v>0</v>
      </c>
      <c r="W166" s="47">
        <v>0</v>
      </c>
      <c r="X166" s="5">
        <v>0</v>
      </c>
      <c r="Y166" s="5">
        <v>2.0656644698905513</v>
      </c>
      <c r="Z166" s="5">
        <v>0</v>
      </c>
      <c r="AA166" s="5">
        <v>0</v>
      </c>
      <c r="AB166" s="72">
        <v>0</v>
      </c>
    </row>
    <row r="167" spans="1:28">
      <c r="A167" s="48" t="s">
        <v>701</v>
      </c>
      <c r="B167" s="1" t="s">
        <v>702</v>
      </c>
      <c r="C167" s="1" t="s">
        <v>703</v>
      </c>
      <c r="D167" s="1" t="s">
        <v>93</v>
      </c>
      <c r="E167" s="1">
        <v>0</v>
      </c>
      <c r="F167" s="1" t="s">
        <v>704</v>
      </c>
      <c r="G167" s="49">
        <v>0.3</v>
      </c>
      <c r="H167" s="5">
        <v>67.80794378241103</v>
      </c>
      <c r="I167" s="5">
        <v>21.767140850683329</v>
      </c>
      <c r="J167" s="5">
        <v>46.040802931727697</v>
      </c>
      <c r="K167" s="5">
        <v>-5.561649648141767</v>
      </c>
      <c r="L167" s="5">
        <v>42.587742711848122</v>
      </c>
      <c r="M167" s="73">
        <v>0.10413470365135791</v>
      </c>
      <c r="N167" s="5">
        <v>18.764833468927407</v>
      </c>
      <c r="O167" s="5">
        <v>3.002307381755922</v>
      </c>
      <c r="P167" s="5">
        <v>0</v>
      </c>
      <c r="Q167" s="5">
        <v>0</v>
      </c>
      <c r="R167" s="47">
        <v>0</v>
      </c>
      <c r="S167" s="5">
        <v>35.423172210735508</v>
      </c>
      <c r="T167" s="5">
        <v>10.617630720992194</v>
      </c>
      <c r="U167" s="5">
        <v>0</v>
      </c>
      <c r="V167" s="5">
        <v>0</v>
      </c>
      <c r="W167" s="47">
        <v>0</v>
      </c>
      <c r="X167" s="5">
        <v>54.188005679662915</v>
      </c>
      <c r="Y167" s="5">
        <v>13.619938102748115</v>
      </c>
      <c r="Z167" s="5">
        <v>0</v>
      </c>
      <c r="AA167" s="5">
        <v>0</v>
      </c>
      <c r="AB167" s="72">
        <v>0</v>
      </c>
    </row>
    <row r="168" spans="1:28">
      <c r="A168" s="48" t="s">
        <v>705</v>
      </c>
      <c r="B168" s="1" t="s">
        <v>706</v>
      </c>
      <c r="C168" s="1" t="s">
        <v>707</v>
      </c>
      <c r="D168" s="1" t="s">
        <v>79</v>
      </c>
      <c r="E168" s="1">
        <v>0</v>
      </c>
      <c r="F168" s="1" t="s">
        <v>708</v>
      </c>
      <c r="G168" s="49">
        <v>0.01</v>
      </c>
      <c r="H168" s="5">
        <v>20.95972367424757</v>
      </c>
      <c r="I168" s="5">
        <v>9.0213085041272905</v>
      </c>
      <c r="J168" s="5">
        <v>11.938415170120278</v>
      </c>
      <c r="K168" s="5">
        <v>9.1264602289605516</v>
      </c>
      <c r="L168" s="5">
        <v>11.043034032361257</v>
      </c>
      <c r="M168" s="73">
        <v>0</v>
      </c>
      <c r="N168" s="5">
        <v>0</v>
      </c>
      <c r="O168" s="5">
        <v>0</v>
      </c>
      <c r="P168" s="5">
        <v>9.0213085041272905</v>
      </c>
      <c r="Q168" s="5">
        <v>0</v>
      </c>
      <c r="R168" s="47">
        <v>0</v>
      </c>
      <c r="S168" s="5">
        <v>0</v>
      </c>
      <c r="T168" s="5">
        <v>0</v>
      </c>
      <c r="U168" s="5">
        <v>11.938415170120278</v>
      </c>
      <c r="V168" s="5">
        <v>0</v>
      </c>
      <c r="W168" s="47">
        <v>0</v>
      </c>
      <c r="X168" s="5">
        <v>0</v>
      </c>
      <c r="Y168" s="5">
        <v>0</v>
      </c>
      <c r="Z168" s="5">
        <v>20.95972367424757</v>
      </c>
      <c r="AA168" s="5">
        <v>0</v>
      </c>
      <c r="AB168" s="72">
        <v>0</v>
      </c>
    </row>
    <row r="169" spans="1:28">
      <c r="A169" s="48" t="s">
        <v>709</v>
      </c>
      <c r="B169" s="1" t="s">
        <v>710</v>
      </c>
      <c r="C169" s="1" t="s">
        <v>711</v>
      </c>
      <c r="D169" s="1" t="s">
        <v>53</v>
      </c>
      <c r="E169" s="1">
        <v>0</v>
      </c>
      <c r="F169" s="1" t="s">
        <v>712</v>
      </c>
      <c r="G169" s="49">
        <v>0.4</v>
      </c>
      <c r="H169" s="5">
        <v>5.462308333854101</v>
      </c>
      <c r="I169" s="5">
        <v>1.1818472116599512</v>
      </c>
      <c r="J169" s="5">
        <v>4.2804611221941498</v>
      </c>
      <c r="K169" s="5">
        <v>-17.298781729064267</v>
      </c>
      <c r="L169" s="5">
        <v>3.9594265380295885</v>
      </c>
      <c r="M169" s="73">
        <v>0.5</v>
      </c>
      <c r="N169" s="5">
        <v>0</v>
      </c>
      <c r="O169" s="5">
        <v>1.1818472116599512</v>
      </c>
      <c r="P169" s="5">
        <v>0</v>
      </c>
      <c r="Q169" s="5">
        <v>0</v>
      </c>
      <c r="R169" s="47">
        <v>0</v>
      </c>
      <c r="S169" s="5">
        <v>0</v>
      </c>
      <c r="T169" s="5">
        <v>4.2804611221941498</v>
      </c>
      <c r="U169" s="5">
        <v>0</v>
      </c>
      <c r="V169" s="5">
        <v>0</v>
      </c>
      <c r="W169" s="47">
        <v>0</v>
      </c>
      <c r="X169" s="5">
        <v>0</v>
      </c>
      <c r="Y169" s="5">
        <v>5.462308333854101</v>
      </c>
      <c r="Z169" s="5">
        <v>0</v>
      </c>
      <c r="AA169" s="5">
        <v>0</v>
      </c>
      <c r="AB169" s="72">
        <v>0</v>
      </c>
    </row>
    <row r="170" spans="1:28">
      <c r="A170" s="48" t="s">
        <v>713</v>
      </c>
      <c r="B170" s="1" t="s">
        <v>714</v>
      </c>
      <c r="C170" s="1" t="s">
        <v>715</v>
      </c>
      <c r="D170" s="1" t="s">
        <v>53</v>
      </c>
      <c r="E170" s="1">
        <v>0</v>
      </c>
      <c r="F170" s="1" t="s">
        <v>716</v>
      </c>
      <c r="G170" s="49">
        <v>0.4</v>
      </c>
      <c r="H170" s="5">
        <v>5.8436879326452971</v>
      </c>
      <c r="I170" s="5">
        <v>2.4810966704815236</v>
      </c>
      <c r="J170" s="5">
        <v>3.3625912621637735</v>
      </c>
      <c r="K170" s="5">
        <v>-3.8160139946579426</v>
      </c>
      <c r="L170" s="5">
        <v>3.1103969175014905</v>
      </c>
      <c r="M170" s="73">
        <v>0.5</v>
      </c>
      <c r="N170" s="5">
        <v>0</v>
      </c>
      <c r="O170" s="5">
        <v>2.4810966704815236</v>
      </c>
      <c r="P170" s="5">
        <v>0</v>
      </c>
      <c r="Q170" s="5">
        <v>0</v>
      </c>
      <c r="R170" s="47">
        <v>0</v>
      </c>
      <c r="S170" s="5">
        <v>0</v>
      </c>
      <c r="T170" s="5">
        <v>3.3625912621637735</v>
      </c>
      <c r="U170" s="5">
        <v>0</v>
      </c>
      <c r="V170" s="5">
        <v>0</v>
      </c>
      <c r="W170" s="47">
        <v>0</v>
      </c>
      <c r="X170" s="5">
        <v>0</v>
      </c>
      <c r="Y170" s="5">
        <v>5.8436879326452971</v>
      </c>
      <c r="Z170" s="5">
        <v>0</v>
      </c>
      <c r="AA170" s="5">
        <v>0</v>
      </c>
      <c r="AB170" s="72">
        <v>0</v>
      </c>
    </row>
    <row r="171" spans="1:28">
      <c r="A171" s="48" t="s">
        <v>717</v>
      </c>
      <c r="B171" s="1" t="s">
        <v>718</v>
      </c>
      <c r="C171" s="1" t="s">
        <v>719</v>
      </c>
      <c r="D171" s="1" t="s">
        <v>53</v>
      </c>
      <c r="E171" s="1">
        <v>0</v>
      </c>
      <c r="F171" s="1" t="s">
        <v>720</v>
      </c>
      <c r="G171" s="49">
        <v>0.4</v>
      </c>
      <c r="H171" s="5">
        <v>4.509354125927115</v>
      </c>
      <c r="I171" s="5">
        <v>0.44027596517107637</v>
      </c>
      <c r="J171" s="5">
        <v>4.0690781607560389</v>
      </c>
      <c r="K171" s="5">
        <v>-15.959147145495127</v>
      </c>
      <c r="L171" s="5">
        <v>3.763897298699336</v>
      </c>
      <c r="M171" s="73">
        <v>0.5</v>
      </c>
      <c r="N171" s="5">
        <v>0</v>
      </c>
      <c r="O171" s="5">
        <v>0.44027596517107637</v>
      </c>
      <c r="P171" s="5">
        <v>0</v>
      </c>
      <c r="Q171" s="5">
        <v>0</v>
      </c>
      <c r="R171" s="47">
        <v>0</v>
      </c>
      <c r="S171" s="5">
        <v>0</v>
      </c>
      <c r="T171" s="5">
        <v>4.0690781607560389</v>
      </c>
      <c r="U171" s="5">
        <v>0</v>
      </c>
      <c r="V171" s="5">
        <v>0</v>
      </c>
      <c r="W171" s="47">
        <v>0</v>
      </c>
      <c r="X171" s="5">
        <v>0</v>
      </c>
      <c r="Y171" s="5">
        <v>4.509354125927115</v>
      </c>
      <c r="Z171" s="5">
        <v>0</v>
      </c>
      <c r="AA171" s="5">
        <v>0</v>
      </c>
      <c r="AB171" s="72">
        <v>0</v>
      </c>
    </row>
    <row r="172" spans="1:28">
      <c r="A172" s="48" t="s">
        <v>721</v>
      </c>
      <c r="B172" s="1" t="s">
        <v>722</v>
      </c>
      <c r="C172" s="1" t="s">
        <v>723</v>
      </c>
      <c r="D172" s="1" t="s">
        <v>361</v>
      </c>
      <c r="E172" s="1">
        <v>0</v>
      </c>
      <c r="F172" s="1" t="s">
        <v>725</v>
      </c>
      <c r="G172" s="49">
        <v>0.5</v>
      </c>
      <c r="H172" s="5">
        <v>43.321237250256175</v>
      </c>
      <c r="I172" s="5">
        <v>12.718346477942948</v>
      </c>
      <c r="J172" s="5">
        <v>30.602890772313227</v>
      </c>
      <c r="K172" s="5">
        <v>12.365366184533899</v>
      </c>
      <c r="L172" s="5">
        <v>28.307673964389735</v>
      </c>
      <c r="M172" s="73">
        <v>0</v>
      </c>
      <c r="N172" s="5">
        <v>10.646690089150317</v>
      </c>
      <c r="O172" s="5">
        <v>0.90048724902992694</v>
      </c>
      <c r="P172" s="5">
        <v>1.1711691397627042</v>
      </c>
      <c r="Q172" s="5">
        <v>0</v>
      </c>
      <c r="R172" s="47">
        <v>0</v>
      </c>
      <c r="S172" s="5">
        <v>24.834930869232473</v>
      </c>
      <c r="T172" s="5">
        <v>4.0403995750020956</v>
      </c>
      <c r="U172" s="5">
        <v>1.7275603280786578</v>
      </c>
      <c r="V172" s="5">
        <v>0</v>
      </c>
      <c r="W172" s="47">
        <v>0</v>
      </c>
      <c r="X172" s="5">
        <v>35.481620958382791</v>
      </c>
      <c r="Y172" s="5">
        <v>4.9408868240320221</v>
      </c>
      <c r="Z172" s="5">
        <v>2.898729467841362</v>
      </c>
      <c r="AA172" s="5">
        <v>0</v>
      </c>
      <c r="AB172" s="72">
        <v>0</v>
      </c>
    </row>
    <row r="173" spans="1:28">
      <c r="A173" s="48" t="s">
        <v>726</v>
      </c>
      <c r="B173" s="1" t="s">
        <v>727</v>
      </c>
      <c r="C173" s="1" t="s">
        <v>728</v>
      </c>
      <c r="D173" s="1" t="s">
        <v>361</v>
      </c>
      <c r="E173" s="1">
        <v>0</v>
      </c>
      <c r="F173" s="1" t="s">
        <v>729</v>
      </c>
      <c r="G173" s="49">
        <v>0.5</v>
      </c>
      <c r="H173" s="5">
        <v>3.2860431078714942</v>
      </c>
      <c r="I173" s="5">
        <v>1.8624470806777436</v>
      </c>
      <c r="J173" s="5">
        <v>1.4235960271937504</v>
      </c>
      <c r="K173" s="5">
        <v>0.54762441554831676</v>
      </c>
      <c r="L173" s="5">
        <v>1.3168263251542192</v>
      </c>
      <c r="M173" s="73">
        <v>0</v>
      </c>
      <c r="N173" s="5">
        <v>0</v>
      </c>
      <c r="O173" s="5">
        <v>0</v>
      </c>
      <c r="P173" s="5">
        <v>0</v>
      </c>
      <c r="Q173" s="5">
        <v>0</v>
      </c>
      <c r="R173" s="47">
        <v>0</v>
      </c>
      <c r="S173" s="5">
        <v>0</v>
      </c>
      <c r="T173" s="5">
        <v>0</v>
      </c>
      <c r="U173" s="5">
        <v>0</v>
      </c>
      <c r="V173" s="5">
        <v>0</v>
      </c>
      <c r="W173" s="47">
        <v>0</v>
      </c>
      <c r="X173" s="5">
        <v>0</v>
      </c>
      <c r="Y173" s="5">
        <v>0</v>
      </c>
      <c r="Z173" s="5">
        <v>0</v>
      </c>
      <c r="AA173" s="5">
        <v>0</v>
      </c>
      <c r="AB173" s="72">
        <v>0</v>
      </c>
    </row>
    <row r="174" spans="1:28">
      <c r="A174" s="48" t="s">
        <v>730</v>
      </c>
      <c r="B174" s="1" t="s">
        <v>731</v>
      </c>
      <c r="C174" s="1" t="s">
        <v>732</v>
      </c>
      <c r="D174" s="1" t="s">
        <v>270</v>
      </c>
      <c r="E174" s="1">
        <v>0</v>
      </c>
      <c r="F174" s="1" t="s">
        <v>733</v>
      </c>
      <c r="G174" s="49">
        <v>0.3</v>
      </c>
      <c r="H174" s="5">
        <v>120.43428252046641</v>
      </c>
      <c r="I174" s="5">
        <v>40.818496734119044</v>
      </c>
      <c r="J174" s="5">
        <v>79.615785786347374</v>
      </c>
      <c r="K174" s="5">
        <v>2.6373821647380091</v>
      </c>
      <c r="L174" s="5">
        <v>73.644601852371324</v>
      </c>
      <c r="M174" s="73">
        <v>0</v>
      </c>
      <c r="N174" s="5">
        <v>33.239933911441796</v>
      </c>
      <c r="O174" s="5">
        <v>7.5785628226772506</v>
      </c>
      <c r="P174" s="5">
        <v>0</v>
      </c>
      <c r="Q174" s="5">
        <v>0</v>
      </c>
      <c r="R174" s="47">
        <v>0</v>
      </c>
      <c r="S174" s="5">
        <v>59.403233457884525</v>
      </c>
      <c r="T174" s="5">
        <v>20.212552328462845</v>
      </c>
      <c r="U174" s="5">
        <v>0</v>
      </c>
      <c r="V174" s="5">
        <v>0</v>
      </c>
      <c r="W174" s="47">
        <v>0</v>
      </c>
      <c r="X174" s="5">
        <v>92.643167369326321</v>
      </c>
      <c r="Y174" s="5">
        <v>27.791115151140097</v>
      </c>
      <c r="Z174" s="5">
        <v>0</v>
      </c>
      <c r="AA174" s="5">
        <v>0</v>
      </c>
      <c r="AB174" s="72">
        <v>0</v>
      </c>
    </row>
    <row r="175" spans="1:28">
      <c r="A175" s="48" t="s">
        <v>734</v>
      </c>
      <c r="B175" s="1" t="s">
        <v>735</v>
      </c>
      <c r="C175" s="1" t="s">
        <v>736</v>
      </c>
      <c r="D175" s="1" t="s">
        <v>270</v>
      </c>
      <c r="E175" s="1">
        <v>0</v>
      </c>
      <c r="F175" s="1" t="s">
        <v>737</v>
      </c>
      <c r="G175" s="49">
        <v>0.3</v>
      </c>
      <c r="H175" s="5">
        <v>71.553519840833232</v>
      </c>
      <c r="I175" s="5">
        <v>22.311039304866405</v>
      </c>
      <c r="J175" s="5">
        <v>49.242480535966827</v>
      </c>
      <c r="K175" s="5">
        <v>-50.039253760383893</v>
      </c>
      <c r="L175" s="5">
        <v>45.549294495769317</v>
      </c>
      <c r="M175" s="73">
        <v>0.5</v>
      </c>
      <c r="N175" s="5">
        <v>14.995528303941361</v>
      </c>
      <c r="O175" s="5">
        <v>7.3155110009250421</v>
      </c>
      <c r="P175" s="5">
        <v>0</v>
      </c>
      <c r="Q175" s="5">
        <v>0</v>
      </c>
      <c r="R175" s="47">
        <v>0</v>
      </c>
      <c r="S175" s="5">
        <v>27.392814390572131</v>
      </c>
      <c r="T175" s="5">
        <v>21.8496661453947</v>
      </c>
      <c r="U175" s="5">
        <v>0</v>
      </c>
      <c r="V175" s="5">
        <v>0</v>
      </c>
      <c r="W175" s="47">
        <v>0</v>
      </c>
      <c r="X175" s="5">
        <v>42.38834269451349</v>
      </c>
      <c r="Y175" s="5">
        <v>29.165177146319742</v>
      </c>
      <c r="Z175" s="5">
        <v>0</v>
      </c>
      <c r="AA175" s="5">
        <v>0</v>
      </c>
      <c r="AB175" s="72">
        <v>0</v>
      </c>
    </row>
    <row r="176" spans="1:28">
      <c r="A176" s="48" t="s">
        <v>738</v>
      </c>
      <c r="B176" s="1" t="s">
        <v>739</v>
      </c>
      <c r="C176" s="1" t="s">
        <v>740</v>
      </c>
      <c r="D176" s="1" t="s">
        <v>237</v>
      </c>
      <c r="E176" s="1">
        <v>0</v>
      </c>
      <c r="F176" s="1" t="s">
        <v>741</v>
      </c>
      <c r="G176" s="49">
        <v>0.09</v>
      </c>
      <c r="H176" s="5">
        <v>241.9476390106783</v>
      </c>
      <c r="I176" s="5">
        <v>66.475798548949243</v>
      </c>
      <c r="J176" s="5">
        <v>175.47184046172907</v>
      </c>
      <c r="K176" s="5">
        <v>128.86376387792774</v>
      </c>
      <c r="L176" s="5">
        <v>162.3114524270994</v>
      </c>
      <c r="M176" s="73">
        <v>0</v>
      </c>
      <c r="N176" s="5">
        <v>66.475798548949243</v>
      </c>
      <c r="O176" s="5">
        <v>0</v>
      </c>
      <c r="P176" s="5">
        <v>0</v>
      </c>
      <c r="Q176" s="5">
        <v>0</v>
      </c>
      <c r="R176" s="47">
        <v>0</v>
      </c>
      <c r="S176" s="5">
        <v>175.47184046172907</v>
      </c>
      <c r="T176" s="5">
        <v>0</v>
      </c>
      <c r="U176" s="5">
        <v>0</v>
      </c>
      <c r="V176" s="5">
        <v>0</v>
      </c>
      <c r="W176" s="47">
        <v>0</v>
      </c>
      <c r="X176" s="5">
        <v>241.9476390106783</v>
      </c>
      <c r="Y176" s="5">
        <v>0</v>
      </c>
      <c r="Z176" s="5">
        <v>0</v>
      </c>
      <c r="AA176" s="5">
        <v>0</v>
      </c>
      <c r="AB176" s="72">
        <v>0</v>
      </c>
    </row>
    <row r="177" spans="1:28">
      <c r="A177" s="48" t="s">
        <v>742</v>
      </c>
      <c r="B177" s="1" t="s">
        <v>743</v>
      </c>
      <c r="C177" s="1" t="s">
        <v>744</v>
      </c>
      <c r="D177" s="1" t="s">
        <v>79</v>
      </c>
      <c r="E177" s="1">
        <v>0</v>
      </c>
      <c r="F177" s="1" t="s">
        <v>745</v>
      </c>
      <c r="G177" s="49">
        <v>0.01</v>
      </c>
      <c r="H177" s="5">
        <v>22.781517777048649</v>
      </c>
      <c r="I177" s="5">
        <v>8.8639658654184199</v>
      </c>
      <c r="J177" s="5">
        <v>13.91755191163023</v>
      </c>
      <c r="K177" s="5">
        <v>7.9107583509372006</v>
      </c>
      <c r="L177" s="5">
        <v>12.873735518257964</v>
      </c>
      <c r="M177" s="73">
        <v>0</v>
      </c>
      <c r="N177" s="5">
        <v>0</v>
      </c>
      <c r="O177" s="5">
        <v>0</v>
      </c>
      <c r="P177" s="5">
        <v>8.8639658654184199</v>
      </c>
      <c r="Q177" s="5">
        <v>0</v>
      </c>
      <c r="R177" s="47">
        <v>0</v>
      </c>
      <c r="S177" s="5">
        <v>0</v>
      </c>
      <c r="T177" s="5">
        <v>0</v>
      </c>
      <c r="U177" s="5">
        <v>13.91755191163023</v>
      </c>
      <c r="V177" s="5">
        <v>0</v>
      </c>
      <c r="W177" s="47">
        <v>0</v>
      </c>
      <c r="X177" s="5">
        <v>0</v>
      </c>
      <c r="Y177" s="5">
        <v>0</v>
      </c>
      <c r="Z177" s="5">
        <v>22.781517777048649</v>
      </c>
      <c r="AA177" s="5">
        <v>0</v>
      </c>
      <c r="AB177" s="72">
        <v>0</v>
      </c>
    </row>
    <row r="178" spans="1:28">
      <c r="A178" s="48" t="s">
        <v>746</v>
      </c>
      <c r="B178" s="1" t="s">
        <v>747</v>
      </c>
      <c r="C178" s="1" t="s">
        <v>748</v>
      </c>
      <c r="D178" s="1" t="s">
        <v>53</v>
      </c>
      <c r="E178" s="1">
        <v>0</v>
      </c>
      <c r="F178" s="1" t="s">
        <v>749</v>
      </c>
      <c r="G178" s="49">
        <v>0.4</v>
      </c>
      <c r="H178" s="5">
        <v>2.9030404313874909</v>
      </c>
      <c r="I178" s="5">
        <v>0.54564173790725512</v>
      </c>
      <c r="J178" s="5">
        <v>2.3573986934802358</v>
      </c>
      <c r="K178" s="5">
        <v>-7.8672451457811698</v>
      </c>
      <c r="L178" s="5">
        <v>2.1805937914692182</v>
      </c>
      <c r="M178" s="73">
        <v>0.5</v>
      </c>
      <c r="N178" s="5">
        <v>0</v>
      </c>
      <c r="O178" s="5">
        <v>0.54564173790725512</v>
      </c>
      <c r="P178" s="5">
        <v>0</v>
      </c>
      <c r="Q178" s="5">
        <v>0</v>
      </c>
      <c r="R178" s="47">
        <v>0</v>
      </c>
      <c r="S178" s="5">
        <v>0</v>
      </c>
      <c r="T178" s="5">
        <v>2.3573986934802358</v>
      </c>
      <c r="U178" s="5">
        <v>0</v>
      </c>
      <c r="V178" s="5">
        <v>0</v>
      </c>
      <c r="W178" s="47">
        <v>0</v>
      </c>
      <c r="X178" s="5">
        <v>0</v>
      </c>
      <c r="Y178" s="5">
        <v>2.9030404313874909</v>
      </c>
      <c r="Z178" s="5">
        <v>0</v>
      </c>
      <c r="AA178" s="5">
        <v>0</v>
      </c>
      <c r="AB178" s="72">
        <v>0</v>
      </c>
    </row>
    <row r="179" spans="1:28">
      <c r="A179" s="48" t="s">
        <v>750</v>
      </c>
      <c r="B179" s="1" t="s">
        <v>751</v>
      </c>
      <c r="C179" s="1" t="s">
        <v>752</v>
      </c>
      <c r="D179" s="1" t="s">
        <v>53</v>
      </c>
      <c r="E179" s="1">
        <v>0</v>
      </c>
      <c r="F179" s="1" t="s">
        <v>753</v>
      </c>
      <c r="G179" s="49">
        <v>0.4</v>
      </c>
      <c r="H179" s="5">
        <v>6.9859455308710849</v>
      </c>
      <c r="I179" s="5">
        <v>1.8578669146533859</v>
      </c>
      <c r="J179" s="5">
        <v>5.1280786162176986</v>
      </c>
      <c r="K179" s="5">
        <v>-10.452245723763269</v>
      </c>
      <c r="L179" s="5">
        <v>4.7434727200013711</v>
      </c>
      <c r="M179" s="73">
        <v>0.5</v>
      </c>
      <c r="N179" s="5">
        <v>0</v>
      </c>
      <c r="O179" s="5">
        <v>1.8578669146533859</v>
      </c>
      <c r="P179" s="5">
        <v>0</v>
      </c>
      <c r="Q179" s="5">
        <v>0</v>
      </c>
      <c r="R179" s="47">
        <v>0</v>
      </c>
      <c r="S179" s="5">
        <v>0</v>
      </c>
      <c r="T179" s="5">
        <v>5.1280786162176986</v>
      </c>
      <c r="U179" s="5">
        <v>0</v>
      </c>
      <c r="V179" s="5">
        <v>0</v>
      </c>
      <c r="W179" s="47">
        <v>0</v>
      </c>
      <c r="X179" s="5">
        <v>0</v>
      </c>
      <c r="Y179" s="5">
        <v>6.9859455308710849</v>
      </c>
      <c r="Z179" s="5">
        <v>0</v>
      </c>
      <c r="AA179" s="5">
        <v>0</v>
      </c>
      <c r="AB179" s="72">
        <v>0</v>
      </c>
    </row>
    <row r="180" spans="1:28">
      <c r="A180" s="48" t="s">
        <v>754</v>
      </c>
      <c r="B180" s="1" t="s">
        <v>755</v>
      </c>
      <c r="C180" s="1" t="s">
        <v>756</v>
      </c>
      <c r="D180" s="1" t="s">
        <v>124</v>
      </c>
      <c r="E180" s="1">
        <v>0</v>
      </c>
      <c r="F180" s="1" t="s">
        <v>757</v>
      </c>
      <c r="G180" s="49">
        <v>0.49</v>
      </c>
      <c r="H180" s="5">
        <v>115.73061938495903</v>
      </c>
      <c r="I180" s="5">
        <v>39.544299910732448</v>
      </c>
      <c r="J180" s="5">
        <v>76.186319474226579</v>
      </c>
      <c r="K180" s="5">
        <v>38.163479730742054</v>
      </c>
      <c r="L180" s="5">
        <v>70.47234551365959</v>
      </c>
      <c r="M180" s="73">
        <v>0</v>
      </c>
      <c r="N180" s="5">
        <v>35.450617993002389</v>
      </c>
      <c r="O180" s="5">
        <v>4.0936819177300521</v>
      </c>
      <c r="P180" s="5">
        <v>0</v>
      </c>
      <c r="Q180" s="5">
        <v>0</v>
      </c>
      <c r="R180" s="47">
        <v>0</v>
      </c>
      <c r="S180" s="5">
        <v>64.646906289262944</v>
      </c>
      <c r="T180" s="5">
        <v>11.539413184963625</v>
      </c>
      <c r="U180" s="5">
        <v>0</v>
      </c>
      <c r="V180" s="5">
        <v>0</v>
      </c>
      <c r="W180" s="47">
        <v>0</v>
      </c>
      <c r="X180" s="5">
        <v>100.09752428226534</v>
      </c>
      <c r="Y180" s="5">
        <v>15.633095102693677</v>
      </c>
      <c r="Z180" s="5">
        <v>0</v>
      </c>
      <c r="AA180" s="5">
        <v>0</v>
      </c>
      <c r="AB180" s="72">
        <v>0</v>
      </c>
    </row>
    <row r="181" spans="1:28">
      <c r="A181" s="48" t="s">
        <v>758</v>
      </c>
      <c r="B181" s="1" t="s">
        <v>759</v>
      </c>
      <c r="C181" s="1" t="s">
        <v>760</v>
      </c>
      <c r="D181" s="1" t="s">
        <v>93</v>
      </c>
      <c r="E181" s="1">
        <v>0</v>
      </c>
      <c r="F181" s="1" t="s">
        <v>761</v>
      </c>
      <c r="G181" s="49">
        <v>0.3</v>
      </c>
      <c r="H181" s="5">
        <v>26.12774119890863</v>
      </c>
      <c r="I181" s="5">
        <v>5.5219531098943389</v>
      </c>
      <c r="J181" s="5">
        <v>20.605788089014293</v>
      </c>
      <c r="K181" s="5">
        <v>-4.1474852805312263</v>
      </c>
      <c r="L181" s="5">
        <v>19.060353982338221</v>
      </c>
      <c r="M181" s="73">
        <v>0.16367121473259516</v>
      </c>
      <c r="N181" s="5">
        <v>5.4987628342016119</v>
      </c>
      <c r="O181" s="5">
        <v>2.3190275692727417E-2</v>
      </c>
      <c r="P181" s="5">
        <v>0</v>
      </c>
      <c r="Q181" s="5">
        <v>0</v>
      </c>
      <c r="R181" s="47">
        <v>0</v>
      </c>
      <c r="S181" s="5">
        <v>14.701624159847858</v>
      </c>
      <c r="T181" s="5">
        <v>5.9041639291664341</v>
      </c>
      <c r="U181" s="5">
        <v>0</v>
      </c>
      <c r="V181" s="5">
        <v>0</v>
      </c>
      <c r="W181" s="47">
        <v>0</v>
      </c>
      <c r="X181" s="5">
        <v>20.20038699404947</v>
      </c>
      <c r="Y181" s="5">
        <v>5.9273542048591619</v>
      </c>
      <c r="Z181" s="5">
        <v>0</v>
      </c>
      <c r="AA181" s="5">
        <v>0</v>
      </c>
      <c r="AB181" s="72">
        <v>0</v>
      </c>
    </row>
    <row r="182" spans="1:28">
      <c r="A182" s="48" t="s">
        <v>762</v>
      </c>
      <c r="B182" s="1" t="s">
        <v>763</v>
      </c>
      <c r="C182" s="1" t="s">
        <v>764</v>
      </c>
      <c r="D182" s="1" t="s">
        <v>103</v>
      </c>
      <c r="E182" s="1">
        <v>0</v>
      </c>
      <c r="F182" s="1" t="s">
        <v>765</v>
      </c>
      <c r="G182" s="49">
        <v>0.49</v>
      </c>
      <c r="H182" s="5">
        <v>109.97425704429011</v>
      </c>
      <c r="I182" s="5">
        <v>32.763321918117107</v>
      </c>
      <c r="J182" s="5">
        <v>77.210935126173013</v>
      </c>
      <c r="K182" s="5">
        <v>26.676438027957413</v>
      </c>
      <c r="L182" s="5">
        <v>71.420114991710037</v>
      </c>
      <c r="M182" s="73">
        <v>0</v>
      </c>
      <c r="N182" s="5">
        <v>29.793494297980665</v>
      </c>
      <c r="O182" s="5">
        <v>2.9698276201364435</v>
      </c>
      <c r="P182" s="5">
        <v>0</v>
      </c>
      <c r="Q182" s="5">
        <v>0</v>
      </c>
      <c r="R182" s="47">
        <v>0</v>
      </c>
      <c r="S182" s="5">
        <v>65.498112849417637</v>
      </c>
      <c r="T182" s="5">
        <v>11.712822276755375</v>
      </c>
      <c r="U182" s="5">
        <v>0</v>
      </c>
      <c r="V182" s="5">
        <v>0</v>
      </c>
      <c r="W182" s="47">
        <v>0</v>
      </c>
      <c r="X182" s="5">
        <v>95.29160714739831</v>
      </c>
      <c r="Y182" s="5">
        <v>14.682649896891819</v>
      </c>
      <c r="Z182" s="5">
        <v>0</v>
      </c>
      <c r="AA182" s="5">
        <v>0</v>
      </c>
      <c r="AB182" s="72">
        <v>0</v>
      </c>
    </row>
    <row r="183" spans="1:28">
      <c r="A183" s="48" t="s">
        <v>766</v>
      </c>
      <c r="B183" s="1" t="s">
        <v>767</v>
      </c>
      <c r="C183" s="1" t="s">
        <v>768</v>
      </c>
      <c r="D183" s="1" t="s">
        <v>103</v>
      </c>
      <c r="E183" s="1" t="s">
        <v>611</v>
      </c>
      <c r="F183" s="1" t="s">
        <v>769</v>
      </c>
      <c r="G183" s="49">
        <v>0.99</v>
      </c>
      <c r="H183" s="5">
        <v>92.401069418697119</v>
      </c>
      <c r="I183" s="5">
        <v>0</v>
      </c>
      <c r="J183" s="5">
        <v>92.401069418697119</v>
      </c>
      <c r="K183" s="5">
        <v>51.476384370626064</v>
      </c>
      <c r="L183" s="5">
        <v>85.470989212294839</v>
      </c>
      <c r="M183" s="73">
        <v>0</v>
      </c>
      <c r="N183" s="5">
        <v>0</v>
      </c>
      <c r="O183" s="5">
        <v>0</v>
      </c>
      <c r="P183" s="5">
        <v>0</v>
      </c>
      <c r="Q183" s="5">
        <v>0</v>
      </c>
      <c r="R183" s="47">
        <v>0</v>
      </c>
      <c r="S183" s="5">
        <v>82.593742521948812</v>
      </c>
      <c r="T183" s="5">
        <v>9.807326896748302</v>
      </c>
      <c r="U183" s="5">
        <v>0</v>
      </c>
      <c r="V183" s="5">
        <v>0</v>
      </c>
      <c r="W183" s="47">
        <v>0</v>
      </c>
      <c r="X183" s="5">
        <v>82.593742521948812</v>
      </c>
      <c r="Y183" s="5">
        <v>9.807326896748302</v>
      </c>
      <c r="Z183" s="5">
        <v>0</v>
      </c>
      <c r="AA183" s="5">
        <v>0</v>
      </c>
      <c r="AB183" s="72">
        <v>0</v>
      </c>
    </row>
    <row r="184" spans="1:28">
      <c r="A184" s="48" t="s">
        <v>770</v>
      </c>
      <c r="B184" s="1" t="s">
        <v>771</v>
      </c>
      <c r="C184" s="1" t="s">
        <v>772</v>
      </c>
      <c r="D184" s="1" t="s">
        <v>270</v>
      </c>
      <c r="E184" s="1">
        <v>0</v>
      </c>
      <c r="F184" s="1" t="s">
        <v>773</v>
      </c>
      <c r="G184" s="49">
        <v>0.3</v>
      </c>
      <c r="H184" s="5">
        <v>157.7078233907483</v>
      </c>
      <c r="I184" s="5">
        <v>53.555554343183843</v>
      </c>
      <c r="J184" s="5">
        <v>104.15226904756446</v>
      </c>
      <c r="K184" s="5">
        <v>58.662000628383467</v>
      </c>
      <c r="L184" s="5">
        <v>96.340848868997128</v>
      </c>
      <c r="M184" s="73">
        <v>0</v>
      </c>
      <c r="N184" s="5">
        <v>43.781028750721994</v>
      </c>
      <c r="O184" s="5">
        <v>9.7745255924618579</v>
      </c>
      <c r="P184" s="5">
        <v>0</v>
      </c>
      <c r="Q184" s="5">
        <v>0</v>
      </c>
      <c r="R184" s="47">
        <v>0</v>
      </c>
      <c r="S184" s="5">
        <v>79.13968118306498</v>
      </c>
      <c r="T184" s="5">
        <v>25.012587864499476</v>
      </c>
      <c r="U184" s="5">
        <v>0</v>
      </c>
      <c r="V184" s="5">
        <v>0</v>
      </c>
      <c r="W184" s="47">
        <v>0</v>
      </c>
      <c r="X184" s="5">
        <v>122.92070993378698</v>
      </c>
      <c r="Y184" s="5">
        <v>34.787113456961336</v>
      </c>
      <c r="Z184" s="5">
        <v>0</v>
      </c>
      <c r="AA184" s="5">
        <v>0</v>
      </c>
      <c r="AB184" s="72">
        <v>0</v>
      </c>
    </row>
    <row r="185" spans="1:28">
      <c r="A185" s="48" t="s">
        <v>774</v>
      </c>
      <c r="B185" s="1" t="s">
        <v>775</v>
      </c>
      <c r="C185" s="1" t="s">
        <v>776</v>
      </c>
      <c r="D185" s="1" t="s">
        <v>237</v>
      </c>
      <c r="E185" s="1">
        <v>0</v>
      </c>
      <c r="F185" s="1" t="s">
        <v>777</v>
      </c>
      <c r="G185" s="49">
        <v>0.09</v>
      </c>
      <c r="H185" s="5">
        <v>258.45584672296161</v>
      </c>
      <c r="I185" s="5">
        <v>81.507678573832578</v>
      </c>
      <c r="J185" s="5">
        <v>176.948168149129</v>
      </c>
      <c r="K185" s="5">
        <v>147.04221502758173</v>
      </c>
      <c r="L185" s="5">
        <v>163.67705553794434</v>
      </c>
      <c r="M185" s="73">
        <v>0</v>
      </c>
      <c r="N185" s="5">
        <v>81.507678573832578</v>
      </c>
      <c r="O185" s="5">
        <v>0</v>
      </c>
      <c r="P185" s="5">
        <v>0</v>
      </c>
      <c r="Q185" s="5">
        <v>0</v>
      </c>
      <c r="R185" s="47">
        <v>0</v>
      </c>
      <c r="S185" s="5">
        <v>176.948168149129</v>
      </c>
      <c r="T185" s="5">
        <v>0</v>
      </c>
      <c r="U185" s="5">
        <v>0</v>
      </c>
      <c r="V185" s="5">
        <v>0</v>
      </c>
      <c r="W185" s="47">
        <v>0</v>
      </c>
      <c r="X185" s="5">
        <v>258.45584672296161</v>
      </c>
      <c r="Y185" s="5">
        <v>0</v>
      </c>
      <c r="Z185" s="5">
        <v>0</v>
      </c>
      <c r="AA185" s="5">
        <v>0</v>
      </c>
      <c r="AB185" s="72">
        <v>0</v>
      </c>
    </row>
    <row r="186" spans="1:28">
      <c r="A186" s="48" t="s">
        <v>778</v>
      </c>
      <c r="B186" s="1" t="s">
        <v>779</v>
      </c>
      <c r="C186" s="1" t="s">
        <v>780</v>
      </c>
      <c r="D186" s="1" t="s">
        <v>79</v>
      </c>
      <c r="E186" s="1">
        <v>0</v>
      </c>
      <c r="F186" s="1" t="s">
        <v>781</v>
      </c>
      <c r="G186" s="49">
        <v>0.01</v>
      </c>
      <c r="H186" s="5">
        <v>25.303823483377293</v>
      </c>
      <c r="I186" s="5">
        <v>10.659362106657081</v>
      </c>
      <c r="J186" s="5">
        <v>14.644461376720212</v>
      </c>
      <c r="K186" s="5">
        <v>10.477390550166721</v>
      </c>
      <c r="L186" s="5">
        <v>13.546126773466197</v>
      </c>
      <c r="M186" s="73">
        <v>0</v>
      </c>
      <c r="N186" s="5">
        <v>0</v>
      </c>
      <c r="O186" s="5">
        <v>0</v>
      </c>
      <c r="P186" s="5">
        <v>10.659362106657081</v>
      </c>
      <c r="Q186" s="5">
        <v>0</v>
      </c>
      <c r="R186" s="47">
        <v>0</v>
      </c>
      <c r="S186" s="5">
        <v>0</v>
      </c>
      <c r="T186" s="5">
        <v>0</v>
      </c>
      <c r="U186" s="5">
        <v>14.644461376720212</v>
      </c>
      <c r="V186" s="5">
        <v>0</v>
      </c>
      <c r="W186" s="47">
        <v>0</v>
      </c>
      <c r="X186" s="5">
        <v>0</v>
      </c>
      <c r="Y186" s="5">
        <v>0</v>
      </c>
      <c r="Z186" s="5">
        <v>25.303823483377293</v>
      </c>
      <c r="AA186" s="5">
        <v>0</v>
      </c>
      <c r="AB186" s="72">
        <v>0</v>
      </c>
    </row>
    <row r="187" spans="1:28">
      <c r="A187" s="48" t="s">
        <v>782</v>
      </c>
      <c r="B187" s="1" t="s">
        <v>783</v>
      </c>
      <c r="C187" s="1" t="s">
        <v>784</v>
      </c>
      <c r="D187" s="1" t="s">
        <v>53</v>
      </c>
      <c r="E187" s="1">
        <v>0</v>
      </c>
      <c r="F187" s="1" t="s">
        <v>785</v>
      </c>
      <c r="G187" s="49">
        <v>0.4</v>
      </c>
      <c r="H187" s="5">
        <v>6.9625559614549717</v>
      </c>
      <c r="I187" s="5">
        <v>1.6051794335948639</v>
      </c>
      <c r="J187" s="5">
        <v>5.357376527860108</v>
      </c>
      <c r="K187" s="5">
        <v>-19.373240442137231</v>
      </c>
      <c r="L187" s="5">
        <v>4.9555732882706005</v>
      </c>
      <c r="M187" s="73">
        <v>0.5</v>
      </c>
      <c r="N187" s="5">
        <v>0</v>
      </c>
      <c r="O187" s="5">
        <v>1.6051794335948639</v>
      </c>
      <c r="P187" s="5">
        <v>0</v>
      </c>
      <c r="Q187" s="5">
        <v>0</v>
      </c>
      <c r="R187" s="47">
        <v>0</v>
      </c>
      <c r="S187" s="5">
        <v>0</v>
      </c>
      <c r="T187" s="5">
        <v>5.357376527860108</v>
      </c>
      <c r="U187" s="5">
        <v>0</v>
      </c>
      <c r="V187" s="5">
        <v>0</v>
      </c>
      <c r="W187" s="47">
        <v>0</v>
      </c>
      <c r="X187" s="5">
        <v>0</v>
      </c>
      <c r="Y187" s="5">
        <v>6.9625559614549717</v>
      </c>
      <c r="Z187" s="5">
        <v>0</v>
      </c>
      <c r="AA187" s="5">
        <v>0</v>
      </c>
      <c r="AB187" s="72">
        <v>0</v>
      </c>
    </row>
    <row r="188" spans="1:28">
      <c r="A188" s="48" t="s">
        <v>786</v>
      </c>
      <c r="B188" s="1" t="s">
        <v>787</v>
      </c>
      <c r="C188" s="1" t="s">
        <v>788</v>
      </c>
      <c r="D188" s="1" t="s">
        <v>103</v>
      </c>
      <c r="E188" s="1">
        <v>0</v>
      </c>
      <c r="F188" s="1" t="s">
        <v>789</v>
      </c>
      <c r="G188" s="49">
        <v>0.49</v>
      </c>
      <c r="H188" s="5">
        <v>212.97349527780636</v>
      </c>
      <c r="I188" s="5">
        <v>65.016705350880187</v>
      </c>
      <c r="J188" s="5">
        <v>147.95678992692618</v>
      </c>
      <c r="K188" s="5">
        <v>-13.389533939287409</v>
      </c>
      <c r="L188" s="5">
        <v>136.86003068240672</v>
      </c>
      <c r="M188" s="73">
        <v>8.3095857009091501E-2</v>
      </c>
      <c r="N188" s="5">
        <v>58.093983334336549</v>
      </c>
      <c r="O188" s="5">
        <v>6.9227220165436343</v>
      </c>
      <c r="P188" s="5">
        <v>0</v>
      </c>
      <c r="Q188" s="5">
        <v>0</v>
      </c>
      <c r="R188" s="47">
        <v>0</v>
      </c>
      <c r="S188" s="5">
        <v>122.54166337816478</v>
      </c>
      <c r="T188" s="5">
        <v>25.415126548761382</v>
      </c>
      <c r="U188" s="5">
        <v>0</v>
      </c>
      <c r="V188" s="5">
        <v>0</v>
      </c>
      <c r="W188" s="47">
        <v>0</v>
      </c>
      <c r="X188" s="5">
        <v>180.63564671250134</v>
      </c>
      <c r="Y188" s="5">
        <v>32.337848565305016</v>
      </c>
      <c r="Z188" s="5">
        <v>0</v>
      </c>
      <c r="AA188" s="5">
        <v>0</v>
      </c>
      <c r="AB188" s="72">
        <v>0</v>
      </c>
    </row>
    <row r="189" spans="1:28">
      <c r="A189" s="48" t="s">
        <v>790</v>
      </c>
      <c r="B189" s="1" t="s">
        <v>791</v>
      </c>
      <c r="C189" s="1" t="s">
        <v>792</v>
      </c>
      <c r="D189" s="1" t="s">
        <v>124</v>
      </c>
      <c r="E189" s="1">
        <v>0</v>
      </c>
      <c r="F189" s="1" t="s">
        <v>793</v>
      </c>
      <c r="G189" s="49">
        <v>0.49</v>
      </c>
      <c r="H189" s="5">
        <v>142.76981520503125</v>
      </c>
      <c r="I189" s="5">
        <v>48.144288243807139</v>
      </c>
      <c r="J189" s="5">
        <v>94.625526961224097</v>
      </c>
      <c r="K189" s="5">
        <v>42.129029235264504</v>
      </c>
      <c r="L189" s="5">
        <v>87.528612439132289</v>
      </c>
      <c r="M189" s="73">
        <v>0</v>
      </c>
      <c r="N189" s="5">
        <v>42.444216057565448</v>
      </c>
      <c r="O189" s="5">
        <v>5.7000721862416865</v>
      </c>
      <c r="P189" s="5">
        <v>0</v>
      </c>
      <c r="Q189" s="5">
        <v>0</v>
      </c>
      <c r="R189" s="47">
        <v>0</v>
      </c>
      <c r="S189" s="5">
        <v>78.356266435860789</v>
      </c>
      <c r="T189" s="5">
        <v>16.269260525363315</v>
      </c>
      <c r="U189" s="5">
        <v>0</v>
      </c>
      <c r="V189" s="5">
        <v>0</v>
      </c>
      <c r="W189" s="47">
        <v>0</v>
      </c>
      <c r="X189" s="5">
        <v>120.80048249342624</v>
      </c>
      <c r="Y189" s="5">
        <v>21.969332711605002</v>
      </c>
      <c r="Z189" s="5">
        <v>0</v>
      </c>
      <c r="AA189" s="5">
        <v>0</v>
      </c>
      <c r="AB189" s="72">
        <v>0</v>
      </c>
    </row>
    <row r="190" spans="1:28">
      <c r="A190" s="48" t="s">
        <v>794</v>
      </c>
      <c r="B190" s="1" t="s">
        <v>795</v>
      </c>
      <c r="C190" s="1" t="s">
        <v>796</v>
      </c>
      <c r="D190" s="1" t="s">
        <v>237</v>
      </c>
      <c r="E190" s="1">
        <v>0</v>
      </c>
      <c r="F190" s="1" t="s">
        <v>797</v>
      </c>
      <c r="G190" s="49">
        <v>0.09</v>
      </c>
      <c r="H190" s="5">
        <v>77.33103090442394</v>
      </c>
      <c r="I190" s="5">
        <v>19.548315553940743</v>
      </c>
      <c r="J190" s="5">
        <v>57.782715350483201</v>
      </c>
      <c r="K190" s="5">
        <v>37.565577743741116</v>
      </c>
      <c r="L190" s="5">
        <v>53.449011699196966</v>
      </c>
      <c r="M190" s="73">
        <v>0</v>
      </c>
      <c r="N190" s="5">
        <v>19.548315553940743</v>
      </c>
      <c r="O190" s="5">
        <v>0</v>
      </c>
      <c r="P190" s="5">
        <v>0</v>
      </c>
      <c r="Q190" s="5">
        <v>0</v>
      </c>
      <c r="R190" s="47">
        <v>0</v>
      </c>
      <c r="S190" s="5">
        <v>57.782715350483201</v>
      </c>
      <c r="T190" s="5">
        <v>0</v>
      </c>
      <c r="U190" s="5">
        <v>0</v>
      </c>
      <c r="V190" s="5">
        <v>0</v>
      </c>
      <c r="W190" s="47">
        <v>0</v>
      </c>
      <c r="X190" s="5">
        <v>77.33103090442394</v>
      </c>
      <c r="Y190" s="5">
        <v>0</v>
      </c>
      <c r="Z190" s="5">
        <v>0</v>
      </c>
      <c r="AA190" s="5">
        <v>0</v>
      </c>
      <c r="AB190" s="72">
        <v>0</v>
      </c>
    </row>
    <row r="191" spans="1:28">
      <c r="A191" s="48" t="s">
        <v>798</v>
      </c>
      <c r="B191" s="1" t="s">
        <v>799</v>
      </c>
      <c r="C191" s="1" t="s">
        <v>800</v>
      </c>
      <c r="D191" s="1" t="s">
        <v>79</v>
      </c>
      <c r="E191" s="1">
        <v>0</v>
      </c>
      <c r="F191" s="1" t="s">
        <v>801</v>
      </c>
      <c r="G191" s="49">
        <v>0.01</v>
      </c>
      <c r="H191" s="5">
        <v>14.020724292720386</v>
      </c>
      <c r="I191" s="5">
        <v>5.6088042414579764</v>
      </c>
      <c r="J191" s="5">
        <v>8.4119200512624097</v>
      </c>
      <c r="K191" s="5">
        <v>4.987940929394802</v>
      </c>
      <c r="L191" s="5">
        <v>7.7810260474177291</v>
      </c>
      <c r="M191" s="73">
        <v>0</v>
      </c>
      <c r="N191" s="5">
        <v>0</v>
      </c>
      <c r="O191" s="5">
        <v>0</v>
      </c>
      <c r="P191" s="5">
        <v>5.6088042414579764</v>
      </c>
      <c r="Q191" s="5">
        <v>0</v>
      </c>
      <c r="R191" s="47">
        <v>0</v>
      </c>
      <c r="S191" s="5">
        <v>0</v>
      </c>
      <c r="T191" s="5">
        <v>0</v>
      </c>
      <c r="U191" s="5">
        <v>8.4119200512624097</v>
      </c>
      <c r="V191" s="5">
        <v>0</v>
      </c>
      <c r="W191" s="47">
        <v>0</v>
      </c>
      <c r="X191" s="5">
        <v>0</v>
      </c>
      <c r="Y191" s="5">
        <v>0</v>
      </c>
      <c r="Z191" s="5">
        <v>14.020724292720386</v>
      </c>
      <c r="AA191" s="5">
        <v>0</v>
      </c>
      <c r="AB191" s="72">
        <v>0</v>
      </c>
    </row>
    <row r="192" spans="1:28">
      <c r="A192" s="48" t="s">
        <v>802</v>
      </c>
      <c r="B192" s="1" t="s">
        <v>803</v>
      </c>
      <c r="C192" s="1" t="s">
        <v>804</v>
      </c>
      <c r="D192" s="1" t="s">
        <v>53</v>
      </c>
      <c r="E192" s="1">
        <v>0</v>
      </c>
      <c r="F192" s="1" t="s">
        <v>805</v>
      </c>
      <c r="G192" s="49">
        <v>0.4</v>
      </c>
      <c r="H192" s="5">
        <v>2.4694967573707531</v>
      </c>
      <c r="I192" s="5">
        <v>0.37496071186699997</v>
      </c>
      <c r="J192" s="5">
        <v>2.0945360455037529</v>
      </c>
      <c r="K192" s="5">
        <v>-7.3050336109578824</v>
      </c>
      <c r="L192" s="5">
        <v>1.9374458420909715</v>
      </c>
      <c r="M192" s="73">
        <v>0.5</v>
      </c>
      <c r="N192" s="5">
        <v>0</v>
      </c>
      <c r="O192" s="5">
        <v>0.37496071186699997</v>
      </c>
      <c r="P192" s="5">
        <v>0</v>
      </c>
      <c r="Q192" s="5">
        <v>0</v>
      </c>
      <c r="R192" s="47">
        <v>0</v>
      </c>
      <c r="S192" s="5">
        <v>0</v>
      </c>
      <c r="T192" s="5">
        <v>2.0945360455037529</v>
      </c>
      <c r="U192" s="5">
        <v>0</v>
      </c>
      <c r="V192" s="5">
        <v>0</v>
      </c>
      <c r="W192" s="47">
        <v>0</v>
      </c>
      <c r="X192" s="5">
        <v>0</v>
      </c>
      <c r="Y192" s="5">
        <v>2.4694967573707531</v>
      </c>
      <c r="Z192" s="5">
        <v>0</v>
      </c>
      <c r="AA192" s="5">
        <v>0</v>
      </c>
      <c r="AB192" s="72">
        <v>0</v>
      </c>
    </row>
    <row r="193" spans="1:28">
      <c r="A193" s="48" t="s">
        <v>806</v>
      </c>
      <c r="B193" s="1" t="s">
        <v>807</v>
      </c>
      <c r="C193" s="1" t="s">
        <v>808</v>
      </c>
      <c r="D193" s="1" t="s">
        <v>270</v>
      </c>
      <c r="E193" s="1">
        <v>0</v>
      </c>
      <c r="F193" s="1" t="s">
        <v>809</v>
      </c>
      <c r="G193" s="49">
        <v>0.3</v>
      </c>
      <c r="H193" s="5">
        <v>135.0194401843375</v>
      </c>
      <c r="I193" s="5">
        <v>46.158845154862277</v>
      </c>
      <c r="J193" s="5">
        <v>88.860595029475206</v>
      </c>
      <c r="K193" s="5">
        <v>69.176869802196762</v>
      </c>
      <c r="L193" s="5">
        <v>82.196050402264575</v>
      </c>
      <c r="M193" s="73">
        <v>0</v>
      </c>
      <c r="N193" s="5">
        <v>39.963332141435799</v>
      </c>
      <c r="O193" s="5">
        <v>6.1955130134264769</v>
      </c>
      <c r="P193" s="5">
        <v>0</v>
      </c>
      <c r="Q193" s="5">
        <v>0</v>
      </c>
      <c r="R193" s="47">
        <v>0</v>
      </c>
      <c r="S193" s="5">
        <v>72.167642725169117</v>
      </c>
      <c r="T193" s="5">
        <v>16.692952304306097</v>
      </c>
      <c r="U193" s="5">
        <v>0</v>
      </c>
      <c r="V193" s="5">
        <v>0</v>
      </c>
      <c r="W193" s="47">
        <v>0</v>
      </c>
      <c r="X193" s="5">
        <v>112.13097486660492</v>
      </c>
      <c r="Y193" s="5">
        <v>22.888465317732575</v>
      </c>
      <c r="Z193" s="5">
        <v>0</v>
      </c>
      <c r="AA193" s="5">
        <v>0</v>
      </c>
      <c r="AB193" s="72">
        <v>0</v>
      </c>
    </row>
    <row r="194" spans="1:28">
      <c r="A194" s="48" t="s">
        <v>810</v>
      </c>
      <c r="B194" s="1" t="s">
        <v>811</v>
      </c>
      <c r="C194" s="1" t="s">
        <v>812</v>
      </c>
      <c r="D194" s="1" t="s">
        <v>53</v>
      </c>
      <c r="E194" s="1">
        <v>0</v>
      </c>
      <c r="F194" s="1" t="s">
        <v>813</v>
      </c>
      <c r="G194" s="49">
        <v>0.4</v>
      </c>
      <c r="H194" s="5">
        <v>2.2132027277164248</v>
      </c>
      <c r="I194" s="5">
        <v>0.23643597590592691</v>
      </c>
      <c r="J194" s="5">
        <v>1.9767667518104977</v>
      </c>
      <c r="K194" s="5">
        <v>-11.025733411725305</v>
      </c>
      <c r="L194" s="5">
        <v>1.8285092454247105</v>
      </c>
      <c r="M194" s="73">
        <v>0.5</v>
      </c>
      <c r="N194" s="5">
        <v>0</v>
      </c>
      <c r="O194" s="5">
        <v>0.23643597590592691</v>
      </c>
      <c r="P194" s="5">
        <v>0</v>
      </c>
      <c r="Q194" s="5">
        <v>0</v>
      </c>
      <c r="R194" s="47">
        <v>0</v>
      </c>
      <c r="S194" s="5">
        <v>0</v>
      </c>
      <c r="T194" s="5">
        <v>1.9767667518104977</v>
      </c>
      <c r="U194" s="5">
        <v>0</v>
      </c>
      <c r="V194" s="5">
        <v>0</v>
      </c>
      <c r="W194" s="47">
        <v>0</v>
      </c>
      <c r="X194" s="5">
        <v>0</v>
      </c>
      <c r="Y194" s="5">
        <v>2.2132027277164248</v>
      </c>
      <c r="Z194" s="5">
        <v>0</v>
      </c>
      <c r="AA194" s="5">
        <v>0</v>
      </c>
      <c r="AB194" s="72">
        <v>0</v>
      </c>
    </row>
    <row r="195" spans="1:28">
      <c r="A195" s="48" t="s">
        <v>814</v>
      </c>
      <c r="B195" s="1" t="s">
        <v>815</v>
      </c>
      <c r="C195" s="1" t="s">
        <v>816</v>
      </c>
      <c r="D195" s="1" t="s">
        <v>53</v>
      </c>
      <c r="E195" s="1">
        <v>0</v>
      </c>
      <c r="F195" s="1" t="s">
        <v>817</v>
      </c>
      <c r="G195" s="49">
        <v>0.4</v>
      </c>
      <c r="H195" s="5">
        <v>4.5425623788790093</v>
      </c>
      <c r="I195" s="5">
        <v>0.98061469063382778</v>
      </c>
      <c r="J195" s="5">
        <v>3.5619476882451813</v>
      </c>
      <c r="K195" s="5">
        <v>-12.397435658806559</v>
      </c>
      <c r="L195" s="5">
        <v>3.2948016116267929</v>
      </c>
      <c r="M195" s="73">
        <v>0.5</v>
      </c>
      <c r="N195" s="5">
        <v>0</v>
      </c>
      <c r="O195" s="5">
        <v>0.98061469063382778</v>
      </c>
      <c r="P195" s="5">
        <v>0</v>
      </c>
      <c r="Q195" s="5">
        <v>0</v>
      </c>
      <c r="R195" s="47">
        <v>0</v>
      </c>
      <c r="S195" s="5">
        <v>0</v>
      </c>
      <c r="T195" s="5">
        <v>3.5619476882451813</v>
      </c>
      <c r="U195" s="5">
        <v>0</v>
      </c>
      <c r="V195" s="5">
        <v>0</v>
      </c>
      <c r="W195" s="47">
        <v>0</v>
      </c>
      <c r="X195" s="5">
        <v>0</v>
      </c>
      <c r="Y195" s="5">
        <v>4.5425623788790093</v>
      </c>
      <c r="Z195" s="5">
        <v>0</v>
      </c>
      <c r="AA195" s="5">
        <v>0</v>
      </c>
      <c r="AB195" s="72">
        <v>0</v>
      </c>
    </row>
    <row r="196" spans="1:28">
      <c r="A196" s="48" t="s">
        <v>818</v>
      </c>
      <c r="B196" s="1" t="s">
        <v>819</v>
      </c>
      <c r="C196" s="1" t="s">
        <v>820</v>
      </c>
      <c r="D196" s="1" t="s">
        <v>391</v>
      </c>
      <c r="E196" s="1">
        <v>0</v>
      </c>
      <c r="F196" s="1" t="s">
        <v>821</v>
      </c>
      <c r="G196" s="49">
        <v>0.1</v>
      </c>
      <c r="H196" s="5">
        <v>152.38418978985175</v>
      </c>
      <c r="I196" s="5">
        <v>48.291640911040751</v>
      </c>
      <c r="J196" s="5">
        <v>104.09254887881099</v>
      </c>
      <c r="K196" s="5">
        <v>85.144631567998573</v>
      </c>
      <c r="L196" s="5">
        <v>96.285607712900173</v>
      </c>
      <c r="M196" s="73">
        <v>0</v>
      </c>
      <c r="N196" s="5">
        <v>44.049682175689966</v>
      </c>
      <c r="O196" s="5">
        <v>0</v>
      </c>
      <c r="P196" s="5">
        <v>4.2419587353507842</v>
      </c>
      <c r="Q196" s="5">
        <v>0</v>
      </c>
      <c r="R196" s="47">
        <v>0</v>
      </c>
      <c r="S196" s="5">
        <v>98.025922221616327</v>
      </c>
      <c r="T196" s="5">
        <v>0</v>
      </c>
      <c r="U196" s="5">
        <v>6.0666266571946625</v>
      </c>
      <c r="V196" s="5">
        <v>0</v>
      </c>
      <c r="W196" s="47">
        <v>0</v>
      </c>
      <c r="X196" s="5">
        <v>142.07560439730628</v>
      </c>
      <c r="Y196" s="5">
        <v>0</v>
      </c>
      <c r="Z196" s="5">
        <v>10.308585392545446</v>
      </c>
      <c r="AA196" s="5">
        <v>0</v>
      </c>
      <c r="AB196" s="72">
        <v>0</v>
      </c>
    </row>
    <row r="197" spans="1:28">
      <c r="A197" s="48" t="s">
        <v>822</v>
      </c>
      <c r="B197" s="1" t="s">
        <v>823</v>
      </c>
      <c r="C197" s="1" t="s">
        <v>824</v>
      </c>
      <c r="D197" s="1" t="s">
        <v>103</v>
      </c>
      <c r="E197" s="1" t="s">
        <v>611</v>
      </c>
      <c r="F197" s="1" t="s">
        <v>825</v>
      </c>
      <c r="G197" s="49">
        <v>0.99</v>
      </c>
      <c r="H197" s="5">
        <v>254.35424010308387</v>
      </c>
      <c r="I197" s="5">
        <v>0</v>
      </c>
      <c r="J197" s="5">
        <v>254.35424010308387</v>
      </c>
      <c r="K197" s="5">
        <v>68.06927482891038</v>
      </c>
      <c r="L197" s="5">
        <v>235.27767209535259</v>
      </c>
      <c r="M197" s="73">
        <v>0</v>
      </c>
      <c r="N197" s="5">
        <v>0</v>
      </c>
      <c r="O197" s="5">
        <v>0</v>
      </c>
      <c r="P197" s="5">
        <v>0</v>
      </c>
      <c r="Q197" s="5">
        <v>0</v>
      </c>
      <c r="R197" s="47">
        <v>0</v>
      </c>
      <c r="S197" s="5">
        <v>219.59322726587428</v>
      </c>
      <c r="T197" s="5">
        <v>34.761012837209613</v>
      </c>
      <c r="U197" s="5">
        <v>0</v>
      </c>
      <c r="V197" s="5">
        <v>0</v>
      </c>
      <c r="W197" s="47">
        <v>0</v>
      </c>
      <c r="X197" s="5">
        <v>219.59322726587428</v>
      </c>
      <c r="Y197" s="5">
        <v>34.761012837209613</v>
      </c>
      <c r="Z197" s="5">
        <v>0</v>
      </c>
      <c r="AA197" s="5">
        <v>0</v>
      </c>
      <c r="AB197" s="72">
        <v>0</v>
      </c>
    </row>
    <row r="198" spans="1:28">
      <c r="A198" s="48" t="s">
        <v>826</v>
      </c>
      <c r="B198" s="1" t="s">
        <v>827</v>
      </c>
      <c r="C198" s="1" t="s">
        <v>828</v>
      </c>
      <c r="D198" s="1" t="s">
        <v>124</v>
      </c>
      <c r="E198" s="1">
        <v>0</v>
      </c>
      <c r="F198" s="1" t="s">
        <v>829</v>
      </c>
      <c r="G198" s="49">
        <v>0.49</v>
      </c>
      <c r="H198" s="5">
        <v>66.614248755233064</v>
      </c>
      <c r="I198" s="5">
        <v>21.102323355832244</v>
      </c>
      <c r="J198" s="5">
        <v>45.511925399400823</v>
      </c>
      <c r="K198" s="5">
        <v>12.868237901582223</v>
      </c>
      <c r="L198" s="5">
        <v>42.098530994445767</v>
      </c>
      <c r="M198" s="73">
        <v>0</v>
      </c>
      <c r="N198" s="5">
        <v>18.647336658935188</v>
      </c>
      <c r="O198" s="5">
        <v>2.454986696897056</v>
      </c>
      <c r="P198" s="5">
        <v>0</v>
      </c>
      <c r="Q198" s="5">
        <v>0</v>
      </c>
      <c r="R198" s="47">
        <v>0</v>
      </c>
      <c r="S198" s="5">
        <v>37.327097245347709</v>
      </c>
      <c r="T198" s="5">
        <v>8.1848281540531147</v>
      </c>
      <c r="U198" s="5">
        <v>0</v>
      </c>
      <c r="V198" s="5">
        <v>0</v>
      </c>
      <c r="W198" s="47">
        <v>0</v>
      </c>
      <c r="X198" s="5">
        <v>55.974433904282897</v>
      </c>
      <c r="Y198" s="5">
        <v>10.63981485095017</v>
      </c>
      <c r="Z198" s="5">
        <v>0</v>
      </c>
      <c r="AA198" s="5">
        <v>0</v>
      </c>
      <c r="AB198" s="72">
        <v>0</v>
      </c>
    </row>
    <row r="199" spans="1:28">
      <c r="A199" s="48" t="s">
        <v>830</v>
      </c>
      <c r="B199" s="1" t="s">
        <v>831</v>
      </c>
      <c r="C199" s="1" t="s">
        <v>832</v>
      </c>
      <c r="D199" s="1" t="s">
        <v>53</v>
      </c>
      <c r="E199" s="1">
        <v>0</v>
      </c>
      <c r="F199" s="1" t="s">
        <v>833</v>
      </c>
      <c r="G199" s="49">
        <v>0.4</v>
      </c>
      <c r="H199" s="5">
        <v>3.0442488948496087</v>
      </c>
      <c r="I199" s="5">
        <v>0</v>
      </c>
      <c r="J199" s="5">
        <v>3.0442488948496087</v>
      </c>
      <c r="K199" s="5">
        <v>-18.11063138943549</v>
      </c>
      <c r="L199" s="5">
        <v>2.8159302277358882</v>
      </c>
      <c r="M199" s="73">
        <v>0.5</v>
      </c>
      <c r="N199" s="5">
        <v>0</v>
      </c>
      <c r="O199" s="5">
        <v>0</v>
      </c>
      <c r="P199" s="5">
        <v>0</v>
      </c>
      <c r="Q199" s="5">
        <v>0</v>
      </c>
      <c r="R199" s="47">
        <v>0</v>
      </c>
      <c r="S199" s="5">
        <v>0</v>
      </c>
      <c r="T199" s="5">
        <v>3.0442488948496087</v>
      </c>
      <c r="U199" s="5">
        <v>0</v>
      </c>
      <c r="V199" s="5">
        <v>0</v>
      </c>
      <c r="W199" s="47">
        <v>0</v>
      </c>
      <c r="X199" s="5">
        <v>0</v>
      </c>
      <c r="Y199" s="5">
        <v>3.0442488948496087</v>
      </c>
      <c r="Z199" s="5">
        <v>0</v>
      </c>
      <c r="AA199" s="5">
        <v>0</v>
      </c>
      <c r="AB199" s="72">
        <v>0</v>
      </c>
    </row>
    <row r="200" spans="1:28">
      <c r="A200" s="48" t="s">
        <v>834</v>
      </c>
      <c r="B200" s="1" t="s">
        <v>835</v>
      </c>
      <c r="C200" s="1" t="s">
        <v>836</v>
      </c>
      <c r="D200" s="1" t="s">
        <v>53</v>
      </c>
      <c r="E200" s="1">
        <v>0</v>
      </c>
      <c r="F200" s="1" t="s">
        <v>837</v>
      </c>
      <c r="G200" s="49">
        <v>0.4</v>
      </c>
      <c r="H200" s="5">
        <v>1.6005631299551413</v>
      </c>
      <c r="I200" s="5">
        <v>0.169424118104578</v>
      </c>
      <c r="J200" s="5">
        <v>1.4311390118505634</v>
      </c>
      <c r="K200" s="5">
        <v>-3.5928817425854258</v>
      </c>
      <c r="L200" s="5">
        <v>1.3238035859617712</v>
      </c>
      <c r="M200" s="73">
        <v>0.5</v>
      </c>
      <c r="N200" s="5">
        <v>0</v>
      </c>
      <c r="O200" s="5">
        <v>0.169424118104578</v>
      </c>
      <c r="P200" s="5">
        <v>0</v>
      </c>
      <c r="Q200" s="5">
        <v>0</v>
      </c>
      <c r="R200" s="47">
        <v>0</v>
      </c>
      <c r="S200" s="5">
        <v>0</v>
      </c>
      <c r="T200" s="5">
        <v>1.4311390118505634</v>
      </c>
      <c r="U200" s="5">
        <v>0</v>
      </c>
      <c r="V200" s="5">
        <v>0</v>
      </c>
      <c r="W200" s="47">
        <v>0</v>
      </c>
      <c r="X200" s="5">
        <v>0</v>
      </c>
      <c r="Y200" s="5">
        <v>1.6005631299551413</v>
      </c>
      <c r="Z200" s="5">
        <v>0</v>
      </c>
      <c r="AA200" s="5">
        <v>0</v>
      </c>
      <c r="AB200" s="72">
        <v>0</v>
      </c>
    </row>
    <row r="201" spans="1:28">
      <c r="A201" s="48" t="s">
        <v>838</v>
      </c>
      <c r="B201" s="1" t="s">
        <v>839</v>
      </c>
      <c r="C201" s="1" t="s">
        <v>840</v>
      </c>
      <c r="D201" s="1" t="s">
        <v>53</v>
      </c>
      <c r="E201" s="1">
        <v>0</v>
      </c>
      <c r="F201" s="1" t="s">
        <v>841</v>
      </c>
      <c r="G201" s="49">
        <v>0.4</v>
      </c>
      <c r="H201" s="5">
        <v>2.0680340612097408</v>
      </c>
      <c r="I201" s="5">
        <v>0.36057237655571289</v>
      </c>
      <c r="J201" s="5">
        <v>1.7074616846540278</v>
      </c>
      <c r="K201" s="5">
        <v>-4.6633259639970559</v>
      </c>
      <c r="L201" s="5">
        <v>1.5794020583049757</v>
      </c>
      <c r="M201" s="73">
        <v>0.5</v>
      </c>
      <c r="N201" s="5">
        <v>0</v>
      </c>
      <c r="O201" s="5">
        <v>0.36057237655571289</v>
      </c>
      <c r="P201" s="5">
        <v>0</v>
      </c>
      <c r="Q201" s="5">
        <v>0</v>
      </c>
      <c r="R201" s="47">
        <v>0</v>
      </c>
      <c r="S201" s="5">
        <v>0</v>
      </c>
      <c r="T201" s="5">
        <v>1.7074616846540278</v>
      </c>
      <c r="U201" s="5">
        <v>0</v>
      </c>
      <c r="V201" s="5">
        <v>0</v>
      </c>
      <c r="W201" s="47">
        <v>0</v>
      </c>
      <c r="X201" s="5">
        <v>0</v>
      </c>
      <c r="Y201" s="5">
        <v>2.0680340612097408</v>
      </c>
      <c r="Z201" s="5">
        <v>0</v>
      </c>
      <c r="AA201" s="5">
        <v>0</v>
      </c>
      <c r="AB201" s="72">
        <v>0</v>
      </c>
    </row>
    <row r="202" spans="1:28">
      <c r="A202" s="48" t="s">
        <v>842</v>
      </c>
      <c r="B202" s="1" t="s">
        <v>843</v>
      </c>
      <c r="C202" s="1" t="s">
        <v>844</v>
      </c>
      <c r="D202" s="1" t="s">
        <v>103</v>
      </c>
      <c r="E202" s="1" t="s">
        <v>169</v>
      </c>
      <c r="F202" s="1" t="s">
        <v>845</v>
      </c>
      <c r="G202" s="49">
        <v>0.99</v>
      </c>
      <c r="H202" s="5">
        <v>310.34667125794613</v>
      </c>
      <c r="I202" s="5">
        <v>0</v>
      </c>
      <c r="J202" s="5">
        <v>310.34667125794613</v>
      </c>
      <c r="K202" s="5">
        <v>0.59957980104380848</v>
      </c>
      <c r="L202" s="5">
        <v>287.07067091360017</v>
      </c>
      <c r="M202" s="73">
        <v>0</v>
      </c>
      <c r="N202" s="5">
        <v>0</v>
      </c>
      <c r="O202" s="5">
        <v>0</v>
      </c>
      <c r="P202" s="5">
        <v>0</v>
      </c>
      <c r="Q202" s="5">
        <v>0</v>
      </c>
      <c r="R202" s="47">
        <v>0</v>
      </c>
      <c r="S202" s="5">
        <v>272.46889951435935</v>
      </c>
      <c r="T202" s="5">
        <v>37.877771743586791</v>
      </c>
      <c r="U202" s="5">
        <v>0</v>
      </c>
      <c r="V202" s="5">
        <v>0</v>
      </c>
      <c r="W202" s="47">
        <v>0</v>
      </c>
      <c r="X202" s="5">
        <v>272.46889951435935</v>
      </c>
      <c r="Y202" s="5">
        <v>37.877771743586791</v>
      </c>
      <c r="Z202" s="5">
        <v>0</v>
      </c>
      <c r="AA202" s="5">
        <v>0</v>
      </c>
      <c r="AB202" s="72">
        <v>0</v>
      </c>
    </row>
    <row r="203" spans="1:28">
      <c r="A203" s="48" t="s">
        <v>846</v>
      </c>
      <c r="B203" s="1" t="s">
        <v>847</v>
      </c>
      <c r="C203" s="1" t="s">
        <v>848</v>
      </c>
      <c r="D203" s="1" t="s">
        <v>53</v>
      </c>
      <c r="E203" s="1">
        <v>0</v>
      </c>
      <c r="F203" s="1" t="s">
        <v>849</v>
      </c>
      <c r="G203" s="49">
        <v>0.4</v>
      </c>
      <c r="H203" s="5">
        <v>4.6539766360943435</v>
      </c>
      <c r="I203" s="5">
        <v>1.168760443956554</v>
      </c>
      <c r="J203" s="5">
        <v>3.48521619213779</v>
      </c>
      <c r="K203" s="5">
        <v>-7.002732380333919</v>
      </c>
      <c r="L203" s="5">
        <v>3.2238249777274559</v>
      </c>
      <c r="M203" s="73">
        <v>0.5</v>
      </c>
      <c r="N203" s="5">
        <v>0</v>
      </c>
      <c r="O203" s="5">
        <v>1.168760443956554</v>
      </c>
      <c r="P203" s="5">
        <v>0</v>
      </c>
      <c r="Q203" s="5">
        <v>0</v>
      </c>
      <c r="R203" s="47">
        <v>0</v>
      </c>
      <c r="S203" s="5">
        <v>0</v>
      </c>
      <c r="T203" s="5">
        <v>3.48521619213779</v>
      </c>
      <c r="U203" s="5">
        <v>0</v>
      </c>
      <c r="V203" s="5">
        <v>0</v>
      </c>
      <c r="W203" s="47">
        <v>0</v>
      </c>
      <c r="X203" s="5">
        <v>0</v>
      </c>
      <c r="Y203" s="5">
        <v>4.6539766360943435</v>
      </c>
      <c r="Z203" s="5">
        <v>0</v>
      </c>
      <c r="AA203" s="5">
        <v>0</v>
      </c>
      <c r="AB203" s="72">
        <v>0</v>
      </c>
    </row>
    <row r="204" spans="1:28">
      <c r="A204" s="48" t="s">
        <v>850</v>
      </c>
      <c r="B204" s="1" t="s">
        <v>851</v>
      </c>
      <c r="C204" s="1" t="s">
        <v>852</v>
      </c>
      <c r="D204" s="1" t="s">
        <v>124</v>
      </c>
      <c r="E204" s="1">
        <v>0</v>
      </c>
      <c r="F204" s="1" t="s">
        <v>853</v>
      </c>
      <c r="G204" s="49">
        <v>0.49</v>
      </c>
      <c r="H204" s="5">
        <v>63.52946443840964</v>
      </c>
      <c r="I204" s="5">
        <v>18.503789194573983</v>
      </c>
      <c r="J204" s="5">
        <v>45.025675243835657</v>
      </c>
      <c r="K204" s="5">
        <v>4.5406038930951702</v>
      </c>
      <c r="L204" s="5">
        <v>41.648749600547987</v>
      </c>
      <c r="M204" s="73">
        <v>0</v>
      </c>
      <c r="N204" s="5">
        <v>17.12214827185543</v>
      </c>
      <c r="O204" s="5">
        <v>1.3816409227185547</v>
      </c>
      <c r="P204" s="5">
        <v>0</v>
      </c>
      <c r="Q204" s="5">
        <v>0</v>
      </c>
      <c r="R204" s="47">
        <v>0</v>
      </c>
      <c r="S204" s="5">
        <v>37.050544037690628</v>
      </c>
      <c r="T204" s="5">
        <v>7.9751312061450372</v>
      </c>
      <c r="U204" s="5">
        <v>0</v>
      </c>
      <c r="V204" s="5">
        <v>0</v>
      </c>
      <c r="W204" s="47">
        <v>0</v>
      </c>
      <c r="X204" s="5">
        <v>54.172692309546058</v>
      </c>
      <c r="Y204" s="5">
        <v>9.3567721288635912</v>
      </c>
      <c r="Z204" s="5">
        <v>0</v>
      </c>
      <c r="AA204" s="5">
        <v>0</v>
      </c>
      <c r="AB204" s="72">
        <v>0</v>
      </c>
    </row>
    <row r="205" spans="1:28">
      <c r="A205" s="48" t="s">
        <v>854</v>
      </c>
      <c r="B205" s="1" t="s">
        <v>855</v>
      </c>
      <c r="C205" s="1" t="s">
        <v>856</v>
      </c>
      <c r="D205" s="1" t="s">
        <v>53</v>
      </c>
      <c r="E205" s="1">
        <v>0</v>
      </c>
      <c r="F205" s="1" t="s">
        <v>857</v>
      </c>
      <c r="G205" s="49">
        <v>0.4</v>
      </c>
      <c r="H205" s="5">
        <v>1.4903936980564934</v>
      </c>
      <c r="I205" s="5">
        <v>0.25056215602124438</v>
      </c>
      <c r="J205" s="5">
        <v>1.239831542035249</v>
      </c>
      <c r="K205" s="5">
        <v>-4.0496204958021167</v>
      </c>
      <c r="L205" s="5">
        <v>1.1468441763826054</v>
      </c>
      <c r="M205" s="73">
        <v>0.5</v>
      </c>
      <c r="N205" s="5">
        <v>0</v>
      </c>
      <c r="O205" s="5">
        <v>0.25056215602124438</v>
      </c>
      <c r="P205" s="5">
        <v>0</v>
      </c>
      <c r="Q205" s="5">
        <v>0</v>
      </c>
      <c r="R205" s="47">
        <v>0</v>
      </c>
      <c r="S205" s="5">
        <v>0</v>
      </c>
      <c r="T205" s="5">
        <v>1.239831542035249</v>
      </c>
      <c r="U205" s="5">
        <v>0</v>
      </c>
      <c r="V205" s="5">
        <v>0</v>
      </c>
      <c r="W205" s="47">
        <v>0</v>
      </c>
      <c r="X205" s="5">
        <v>0</v>
      </c>
      <c r="Y205" s="5">
        <v>1.4903936980564934</v>
      </c>
      <c r="Z205" s="5">
        <v>0</v>
      </c>
      <c r="AA205" s="5">
        <v>0</v>
      </c>
      <c r="AB205" s="72">
        <v>0</v>
      </c>
    </row>
    <row r="206" spans="1:28">
      <c r="A206" s="48" t="s">
        <v>858</v>
      </c>
      <c r="B206" s="1" t="s">
        <v>859</v>
      </c>
      <c r="C206" s="1" t="s">
        <v>860</v>
      </c>
      <c r="D206" s="1" t="s">
        <v>53</v>
      </c>
      <c r="E206" s="1">
        <v>0</v>
      </c>
      <c r="F206" s="1" t="s">
        <v>862</v>
      </c>
      <c r="G206" s="49">
        <v>0.4</v>
      </c>
      <c r="H206" s="5">
        <v>3.4863850595855501</v>
      </c>
      <c r="I206" s="5">
        <v>0.77216875123314277</v>
      </c>
      <c r="J206" s="5">
        <v>2.7142163083524071</v>
      </c>
      <c r="K206" s="5">
        <v>-9.596488505000055</v>
      </c>
      <c r="L206" s="5">
        <v>2.5106500852259765</v>
      </c>
      <c r="M206" s="73">
        <v>0.5</v>
      </c>
      <c r="N206" s="5">
        <v>0</v>
      </c>
      <c r="O206" s="5">
        <v>0.77216875123314277</v>
      </c>
      <c r="P206" s="5">
        <v>0</v>
      </c>
      <c r="Q206" s="5">
        <v>0</v>
      </c>
      <c r="R206" s="47">
        <v>0</v>
      </c>
      <c r="S206" s="5">
        <v>0</v>
      </c>
      <c r="T206" s="5">
        <v>2.7142163083524071</v>
      </c>
      <c r="U206" s="5">
        <v>0</v>
      </c>
      <c r="V206" s="5">
        <v>0</v>
      </c>
      <c r="W206" s="47">
        <v>0</v>
      </c>
      <c r="X206" s="5">
        <v>0</v>
      </c>
      <c r="Y206" s="5">
        <v>3.4863850595855501</v>
      </c>
      <c r="Z206" s="5">
        <v>0</v>
      </c>
      <c r="AA206" s="5">
        <v>0</v>
      </c>
      <c r="AB206" s="72">
        <v>0</v>
      </c>
    </row>
    <row r="207" spans="1:28">
      <c r="A207" s="48" t="s">
        <v>863</v>
      </c>
      <c r="B207" s="1" t="s">
        <v>864</v>
      </c>
      <c r="C207" s="1" t="s">
        <v>865</v>
      </c>
      <c r="D207" s="1" t="s">
        <v>866</v>
      </c>
      <c r="E207" s="1">
        <v>0</v>
      </c>
      <c r="F207" s="1" t="s">
        <v>867</v>
      </c>
      <c r="G207" s="49">
        <v>0.01</v>
      </c>
      <c r="H207" s="5">
        <v>32.468299535920416</v>
      </c>
      <c r="I207" s="5">
        <v>13.663938225188955</v>
      </c>
      <c r="J207" s="5">
        <v>18.804361310731458</v>
      </c>
      <c r="K207" s="5">
        <v>14.755240509761338</v>
      </c>
      <c r="L207" s="5">
        <v>17.3940342124266</v>
      </c>
      <c r="M207" s="73">
        <v>0</v>
      </c>
      <c r="N207" s="5">
        <v>0</v>
      </c>
      <c r="O207" s="5">
        <v>0</v>
      </c>
      <c r="P207" s="5">
        <v>13.663938225188955</v>
      </c>
      <c r="Q207" s="5">
        <v>0</v>
      </c>
      <c r="R207" s="47">
        <v>0</v>
      </c>
      <c r="S207" s="5">
        <v>0</v>
      </c>
      <c r="T207" s="5">
        <v>0</v>
      </c>
      <c r="U207" s="5">
        <v>18.804361310731458</v>
      </c>
      <c r="V207" s="5">
        <v>0</v>
      </c>
      <c r="W207" s="47">
        <v>0</v>
      </c>
      <c r="X207" s="5">
        <v>0</v>
      </c>
      <c r="Y207" s="5">
        <v>0</v>
      </c>
      <c r="Z207" s="5">
        <v>32.468299535920416</v>
      </c>
      <c r="AA207" s="5">
        <v>0</v>
      </c>
      <c r="AB207" s="72">
        <v>0</v>
      </c>
    </row>
    <row r="208" spans="1:28">
      <c r="A208" s="48" t="s">
        <v>868</v>
      </c>
      <c r="B208" s="1" t="s">
        <v>869</v>
      </c>
      <c r="C208" s="1" t="s">
        <v>870</v>
      </c>
      <c r="D208" s="1" t="s">
        <v>93</v>
      </c>
      <c r="E208" s="1">
        <v>0</v>
      </c>
      <c r="F208" s="1" t="s">
        <v>871</v>
      </c>
      <c r="G208" s="49">
        <v>0.3</v>
      </c>
      <c r="H208" s="5">
        <v>48.545195689832582</v>
      </c>
      <c r="I208" s="5">
        <v>14.962617176027841</v>
      </c>
      <c r="J208" s="5">
        <v>33.582578513804741</v>
      </c>
      <c r="K208" s="5">
        <v>9.0827805841208402</v>
      </c>
      <c r="L208" s="5">
        <v>31.063885125269387</v>
      </c>
      <c r="M208" s="73">
        <v>0</v>
      </c>
      <c r="N208" s="5">
        <v>13.013976509762376</v>
      </c>
      <c r="O208" s="5">
        <v>1.9486406662654654</v>
      </c>
      <c r="P208" s="5">
        <v>0</v>
      </c>
      <c r="Q208" s="5">
        <v>0</v>
      </c>
      <c r="R208" s="47">
        <v>0</v>
      </c>
      <c r="S208" s="5">
        <v>24.831785843897777</v>
      </c>
      <c r="T208" s="5">
        <v>8.7507926699069678</v>
      </c>
      <c r="U208" s="5">
        <v>0</v>
      </c>
      <c r="V208" s="5">
        <v>0</v>
      </c>
      <c r="W208" s="47">
        <v>0</v>
      </c>
      <c r="X208" s="5">
        <v>37.845762353660149</v>
      </c>
      <c r="Y208" s="5">
        <v>10.699433336172433</v>
      </c>
      <c r="Z208" s="5">
        <v>0</v>
      </c>
      <c r="AA208" s="5">
        <v>0</v>
      </c>
      <c r="AB208" s="72">
        <v>0</v>
      </c>
    </row>
    <row r="209" spans="1:28">
      <c r="A209" s="48" t="s">
        <v>872</v>
      </c>
      <c r="B209" s="1" t="s">
        <v>873</v>
      </c>
      <c r="C209" s="1" t="s">
        <v>874</v>
      </c>
      <c r="D209" s="1" t="s">
        <v>53</v>
      </c>
      <c r="E209" s="1">
        <v>0</v>
      </c>
      <c r="F209" s="1" t="s">
        <v>875</v>
      </c>
      <c r="G209" s="49">
        <v>0.4</v>
      </c>
      <c r="H209" s="5">
        <v>2.5642725897385041</v>
      </c>
      <c r="I209" s="5">
        <v>0.49755264368993046</v>
      </c>
      <c r="J209" s="5">
        <v>2.0667199460485737</v>
      </c>
      <c r="K209" s="5">
        <v>-3.7745503317941669</v>
      </c>
      <c r="L209" s="5">
        <v>1.9117159500949308</v>
      </c>
      <c r="M209" s="73">
        <v>0.5</v>
      </c>
      <c r="N209" s="5">
        <v>0</v>
      </c>
      <c r="O209" s="5">
        <v>0.49755264368993046</v>
      </c>
      <c r="P209" s="5">
        <v>0</v>
      </c>
      <c r="Q209" s="5">
        <v>0</v>
      </c>
      <c r="R209" s="47">
        <v>0</v>
      </c>
      <c r="S209" s="5">
        <v>0</v>
      </c>
      <c r="T209" s="5">
        <v>2.0667199460485737</v>
      </c>
      <c r="U209" s="5">
        <v>0</v>
      </c>
      <c r="V209" s="5">
        <v>0</v>
      </c>
      <c r="W209" s="47">
        <v>0</v>
      </c>
      <c r="X209" s="5">
        <v>0</v>
      </c>
      <c r="Y209" s="5">
        <v>2.5642725897385041</v>
      </c>
      <c r="Z209" s="5">
        <v>0</v>
      </c>
      <c r="AA209" s="5">
        <v>0</v>
      </c>
      <c r="AB209" s="72">
        <v>0</v>
      </c>
    </row>
    <row r="210" spans="1:28">
      <c r="A210" s="48" t="s">
        <v>876</v>
      </c>
      <c r="B210" s="1" t="s">
        <v>877</v>
      </c>
      <c r="C210" s="1" t="s">
        <v>878</v>
      </c>
      <c r="D210" s="1" t="s">
        <v>53</v>
      </c>
      <c r="E210" s="1">
        <v>0</v>
      </c>
      <c r="F210" s="1" t="s">
        <v>879</v>
      </c>
      <c r="G210" s="49">
        <v>0.4</v>
      </c>
      <c r="H210" s="5">
        <v>2.4941905210051902</v>
      </c>
      <c r="I210" s="5">
        <v>0.37039083916061372</v>
      </c>
      <c r="J210" s="5">
        <v>2.1237996818445763</v>
      </c>
      <c r="K210" s="5">
        <v>-6.5093228242810852</v>
      </c>
      <c r="L210" s="5">
        <v>1.9645147057062333</v>
      </c>
      <c r="M210" s="73">
        <v>0.5</v>
      </c>
      <c r="N210" s="5">
        <v>0</v>
      </c>
      <c r="O210" s="5">
        <v>0.37039083916061372</v>
      </c>
      <c r="P210" s="5">
        <v>0</v>
      </c>
      <c r="Q210" s="5">
        <v>0</v>
      </c>
      <c r="R210" s="47">
        <v>0</v>
      </c>
      <c r="S210" s="5">
        <v>0</v>
      </c>
      <c r="T210" s="5">
        <v>2.1237996818445763</v>
      </c>
      <c r="U210" s="5">
        <v>0</v>
      </c>
      <c r="V210" s="5">
        <v>0</v>
      </c>
      <c r="W210" s="47">
        <v>0</v>
      </c>
      <c r="X210" s="5">
        <v>0</v>
      </c>
      <c r="Y210" s="5">
        <v>2.4941905210051902</v>
      </c>
      <c r="Z210" s="5">
        <v>0</v>
      </c>
      <c r="AA210" s="5">
        <v>0</v>
      </c>
      <c r="AB210" s="72">
        <v>0</v>
      </c>
    </row>
    <row r="211" spans="1:28">
      <c r="A211" s="48" t="s">
        <v>880</v>
      </c>
      <c r="B211" s="1" t="s">
        <v>881</v>
      </c>
      <c r="C211" s="1" t="s">
        <v>882</v>
      </c>
      <c r="D211" s="1" t="s">
        <v>53</v>
      </c>
      <c r="E211" s="1">
        <v>0</v>
      </c>
      <c r="F211" s="1" t="s">
        <v>883</v>
      </c>
      <c r="G211" s="49">
        <v>0.4</v>
      </c>
      <c r="H211" s="5">
        <v>2.1289595217220998</v>
      </c>
      <c r="I211" s="5">
        <v>0.12836017287021689</v>
      </c>
      <c r="J211" s="5">
        <v>2.0005993488518827</v>
      </c>
      <c r="K211" s="5">
        <v>-14.924364482389327</v>
      </c>
      <c r="L211" s="5">
        <v>1.8505543976879917</v>
      </c>
      <c r="M211" s="73">
        <v>0.5</v>
      </c>
      <c r="N211" s="5">
        <v>0</v>
      </c>
      <c r="O211" s="5">
        <v>0.12836017287021689</v>
      </c>
      <c r="P211" s="5">
        <v>0</v>
      </c>
      <c r="Q211" s="5">
        <v>0</v>
      </c>
      <c r="R211" s="47">
        <v>0</v>
      </c>
      <c r="S211" s="5">
        <v>0</v>
      </c>
      <c r="T211" s="5">
        <v>2.0005993488518827</v>
      </c>
      <c r="U211" s="5">
        <v>0</v>
      </c>
      <c r="V211" s="5">
        <v>0</v>
      </c>
      <c r="W211" s="47">
        <v>0</v>
      </c>
      <c r="X211" s="5">
        <v>0</v>
      </c>
      <c r="Y211" s="5">
        <v>2.1289595217220998</v>
      </c>
      <c r="Z211" s="5">
        <v>0</v>
      </c>
      <c r="AA211" s="5">
        <v>0</v>
      </c>
      <c r="AB211" s="72">
        <v>0</v>
      </c>
    </row>
    <row r="212" spans="1:28">
      <c r="A212" s="48" t="s">
        <v>884</v>
      </c>
      <c r="B212" s="1" t="s">
        <v>885</v>
      </c>
      <c r="C212" s="1" t="s">
        <v>886</v>
      </c>
      <c r="D212" s="1" t="s">
        <v>124</v>
      </c>
      <c r="E212" s="1">
        <v>0</v>
      </c>
      <c r="F212" s="1" t="s">
        <v>887</v>
      </c>
      <c r="G212" s="49">
        <v>0.49</v>
      </c>
      <c r="H212" s="5">
        <v>64.025895776839931</v>
      </c>
      <c r="I212" s="5">
        <v>21.05122854371773</v>
      </c>
      <c r="J212" s="5">
        <v>42.974667233122197</v>
      </c>
      <c r="K212" s="5">
        <v>25.711585995274124</v>
      </c>
      <c r="L212" s="5">
        <v>39.751567190638035</v>
      </c>
      <c r="M212" s="73">
        <v>0</v>
      </c>
      <c r="N212" s="5">
        <v>18.915848454147948</v>
      </c>
      <c r="O212" s="5">
        <v>2.135380089569781</v>
      </c>
      <c r="P212" s="5">
        <v>0</v>
      </c>
      <c r="Q212" s="5">
        <v>0</v>
      </c>
      <c r="R212" s="47">
        <v>0</v>
      </c>
      <c r="S212" s="5">
        <v>36.722761913642437</v>
      </c>
      <c r="T212" s="5">
        <v>6.2519053194797625</v>
      </c>
      <c r="U212" s="5">
        <v>0</v>
      </c>
      <c r="V212" s="5">
        <v>0</v>
      </c>
      <c r="W212" s="47">
        <v>0</v>
      </c>
      <c r="X212" s="5">
        <v>55.638610367790385</v>
      </c>
      <c r="Y212" s="5">
        <v>8.387285409049543</v>
      </c>
      <c r="Z212" s="5">
        <v>0</v>
      </c>
      <c r="AA212" s="5">
        <v>0</v>
      </c>
      <c r="AB212" s="72">
        <v>0</v>
      </c>
    </row>
    <row r="213" spans="1:28">
      <c r="A213" s="48" t="s">
        <v>888</v>
      </c>
      <c r="B213" s="1" t="s">
        <v>889</v>
      </c>
      <c r="C213" s="1" t="s">
        <v>890</v>
      </c>
      <c r="D213" s="1" t="s">
        <v>124</v>
      </c>
      <c r="E213" s="1">
        <v>0</v>
      </c>
      <c r="F213" s="1" t="s">
        <v>891</v>
      </c>
      <c r="G213" s="49">
        <v>0.49</v>
      </c>
      <c r="H213" s="5">
        <v>60.803552654253345</v>
      </c>
      <c r="I213" s="5">
        <v>17.40598117289742</v>
      </c>
      <c r="J213" s="5">
        <v>43.397571481355925</v>
      </c>
      <c r="K213" s="5">
        <v>-26.585042348968933</v>
      </c>
      <c r="L213" s="5">
        <v>40.142753620254233</v>
      </c>
      <c r="M213" s="73">
        <v>0.38142933138965951</v>
      </c>
      <c r="N213" s="5">
        <v>15.754008345043287</v>
      </c>
      <c r="O213" s="5">
        <v>1.6519728278541341</v>
      </c>
      <c r="P213" s="5">
        <v>0</v>
      </c>
      <c r="Q213" s="5">
        <v>0</v>
      </c>
      <c r="R213" s="47">
        <v>0</v>
      </c>
      <c r="S213" s="5">
        <v>36.005155193601333</v>
      </c>
      <c r="T213" s="5">
        <v>7.392416287754596</v>
      </c>
      <c r="U213" s="5">
        <v>0</v>
      </c>
      <c r="V213" s="5">
        <v>0</v>
      </c>
      <c r="W213" s="47">
        <v>0</v>
      </c>
      <c r="X213" s="5">
        <v>51.759163538644621</v>
      </c>
      <c r="Y213" s="5">
        <v>9.0443891156087304</v>
      </c>
      <c r="Z213" s="5">
        <v>0</v>
      </c>
      <c r="AA213" s="5">
        <v>0</v>
      </c>
      <c r="AB213" s="72">
        <v>0</v>
      </c>
    </row>
    <row r="214" spans="1:28">
      <c r="A214" s="48" t="s">
        <v>892</v>
      </c>
      <c r="B214" s="1" t="s">
        <v>893</v>
      </c>
      <c r="C214" s="1" t="s">
        <v>894</v>
      </c>
      <c r="D214" s="1" t="s">
        <v>53</v>
      </c>
      <c r="E214" s="1">
        <v>0</v>
      </c>
      <c r="F214" s="1" t="s">
        <v>895</v>
      </c>
      <c r="G214" s="49">
        <v>0.4</v>
      </c>
      <c r="H214" s="5">
        <v>1.2011501222858112</v>
      </c>
      <c r="I214" s="5">
        <v>0</v>
      </c>
      <c r="J214" s="5">
        <v>1.2011501222858112</v>
      </c>
      <c r="K214" s="5">
        <v>-15.451981844445239</v>
      </c>
      <c r="L214" s="5">
        <v>1.1110638631143754</v>
      </c>
      <c r="M214" s="73">
        <v>0.5</v>
      </c>
      <c r="N214" s="5">
        <v>0</v>
      </c>
      <c r="O214" s="5">
        <v>0</v>
      </c>
      <c r="P214" s="5">
        <v>0</v>
      </c>
      <c r="Q214" s="5">
        <v>0</v>
      </c>
      <c r="R214" s="47">
        <v>0</v>
      </c>
      <c r="S214" s="5">
        <v>0</v>
      </c>
      <c r="T214" s="5">
        <v>1.2011501222858112</v>
      </c>
      <c r="U214" s="5">
        <v>0</v>
      </c>
      <c r="V214" s="5">
        <v>0</v>
      </c>
      <c r="W214" s="47">
        <v>0</v>
      </c>
      <c r="X214" s="5">
        <v>0</v>
      </c>
      <c r="Y214" s="5">
        <v>1.2011501222858112</v>
      </c>
      <c r="Z214" s="5">
        <v>0</v>
      </c>
      <c r="AA214" s="5">
        <v>0</v>
      </c>
      <c r="AB214" s="72">
        <v>0</v>
      </c>
    </row>
    <row r="215" spans="1:28">
      <c r="A215" s="48" t="s">
        <v>896</v>
      </c>
      <c r="B215" s="1" t="s">
        <v>897</v>
      </c>
      <c r="C215" s="1" t="s">
        <v>898</v>
      </c>
      <c r="D215" s="1" t="s">
        <v>53</v>
      </c>
      <c r="E215" s="1">
        <v>0</v>
      </c>
      <c r="F215" s="1" t="s">
        <v>899</v>
      </c>
      <c r="G215" s="49">
        <v>0.4</v>
      </c>
      <c r="H215" s="5">
        <v>4.4557753036898493</v>
      </c>
      <c r="I215" s="5">
        <v>0.72273451762413976</v>
      </c>
      <c r="J215" s="5">
        <v>3.7330407860657098</v>
      </c>
      <c r="K215" s="5">
        <v>-21.725288353834198</v>
      </c>
      <c r="L215" s="5">
        <v>3.4530627271107819</v>
      </c>
      <c r="M215" s="73">
        <v>0.5</v>
      </c>
      <c r="N215" s="5">
        <v>0</v>
      </c>
      <c r="O215" s="5">
        <v>0.72273451762413976</v>
      </c>
      <c r="P215" s="5">
        <v>0</v>
      </c>
      <c r="Q215" s="5">
        <v>0</v>
      </c>
      <c r="R215" s="47">
        <v>0</v>
      </c>
      <c r="S215" s="5">
        <v>0</v>
      </c>
      <c r="T215" s="5">
        <v>3.7330407860657098</v>
      </c>
      <c r="U215" s="5">
        <v>0</v>
      </c>
      <c r="V215" s="5">
        <v>0</v>
      </c>
      <c r="W215" s="47">
        <v>0</v>
      </c>
      <c r="X215" s="5">
        <v>0</v>
      </c>
      <c r="Y215" s="5">
        <v>4.4557753036898493</v>
      </c>
      <c r="Z215" s="5">
        <v>0</v>
      </c>
      <c r="AA215" s="5">
        <v>0</v>
      </c>
      <c r="AB215" s="72">
        <v>0</v>
      </c>
    </row>
    <row r="216" spans="1:28">
      <c r="A216" s="48" t="s">
        <v>900</v>
      </c>
      <c r="B216" s="1" t="s">
        <v>901</v>
      </c>
      <c r="C216" s="1" t="s">
        <v>902</v>
      </c>
      <c r="D216" s="1" t="s">
        <v>53</v>
      </c>
      <c r="E216" s="1">
        <v>0</v>
      </c>
      <c r="F216" s="1" t="s">
        <v>903</v>
      </c>
      <c r="G216" s="49">
        <v>0.4</v>
      </c>
      <c r="H216" s="5">
        <v>4.4831107544390454</v>
      </c>
      <c r="I216" s="5">
        <v>1.0485916037488263</v>
      </c>
      <c r="J216" s="5">
        <v>3.4345191506902188</v>
      </c>
      <c r="K216" s="5">
        <v>-10.799881410632866</v>
      </c>
      <c r="L216" s="5">
        <v>3.1769302143884528</v>
      </c>
      <c r="M216" s="73">
        <v>0.5</v>
      </c>
      <c r="N216" s="5">
        <v>0</v>
      </c>
      <c r="O216" s="5">
        <v>1.0485916037488263</v>
      </c>
      <c r="P216" s="5">
        <v>0</v>
      </c>
      <c r="Q216" s="5">
        <v>0</v>
      </c>
      <c r="R216" s="47">
        <v>0</v>
      </c>
      <c r="S216" s="5">
        <v>0</v>
      </c>
      <c r="T216" s="5">
        <v>3.4345191506902188</v>
      </c>
      <c r="U216" s="5">
        <v>0</v>
      </c>
      <c r="V216" s="5">
        <v>0</v>
      </c>
      <c r="W216" s="47">
        <v>0</v>
      </c>
      <c r="X216" s="5">
        <v>0</v>
      </c>
      <c r="Y216" s="5">
        <v>4.4831107544390454</v>
      </c>
      <c r="Z216" s="5">
        <v>0</v>
      </c>
      <c r="AA216" s="5">
        <v>0</v>
      </c>
      <c r="AB216" s="72">
        <v>0</v>
      </c>
    </row>
    <row r="217" spans="1:28">
      <c r="A217" s="48" t="s">
        <v>904</v>
      </c>
      <c r="B217" s="1" t="s">
        <v>905</v>
      </c>
      <c r="C217" s="1" t="s">
        <v>906</v>
      </c>
      <c r="D217" s="1" t="s">
        <v>103</v>
      </c>
      <c r="E217" s="1">
        <v>0</v>
      </c>
      <c r="F217" s="1" t="s">
        <v>908</v>
      </c>
      <c r="G217" s="49">
        <v>0.49</v>
      </c>
      <c r="H217" s="5">
        <v>128.8759761931415</v>
      </c>
      <c r="I217" s="5">
        <v>44.461935670900417</v>
      </c>
      <c r="J217" s="5">
        <v>84.414040522241081</v>
      </c>
      <c r="K217" s="5">
        <v>16.303103858021458</v>
      </c>
      <c r="L217" s="5">
        <v>78.082987483072998</v>
      </c>
      <c r="M217" s="73">
        <v>0</v>
      </c>
      <c r="N217" s="5">
        <v>39.860258165435823</v>
      </c>
      <c r="O217" s="5">
        <v>4.6016775054646022</v>
      </c>
      <c r="P217" s="5">
        <v>0</v>
      </c>
      <c r="Q217" s="5">
        <v>0</v>
      </c>
      <c r="R217" s="47">
        <v>0</v>
      </c>
      <c r="S217" s="5">
        <v>71.59011151364102</v>
      </c>
      <c r="T217" s="5">
        <v>12.823929008600068</v>
      </c>
      <c r="U217" s="5">
        <v>0</v>
      </c>
      <c r="V217" s="5">
        <v>0</v>
      </c>
      <c r="W217" s="47">
        <v>0</v>
      </c>
      <c r="X217" s="5">
        <v>111.45036967907684</v>
      </c>
      <c r="Y217" s="5">
        <v>17.425606514064668</v>
      </c>
      <c r="Z217" s="5">
        <v>0</v>
      </c>
      <c r="AA217" s="5">
        <v>0</v>
      </c>
      <c r="AB217" s="72">
        <v>0</v>
      </c>
    </row>
    <row r="218" spans="1:28">
      <c r="A218" s="48" t="s">
        <v>909</v>
      </c>
      <c r="B218" s="1" t="s">
        <v>910</v>
      </c>
      <c r="C218" s="1" t="s">
        <v>911</v>
      </c>
      <c r="D218" s="1" t="s">
        <v>53</v>
      </c>
      <c r="E218" s="1">
        <v>0</v>
      </c>
      <c r="F218" s="1" t="s">
        <v>912</v>
      </c>
      <c r="G218" s="49">
        <v>0.4</v>
      </c>
      <c r="H218" s="5">
        <v>4.5489029570232624</v>
      </c>
      <c r="I218" s="5">
        <v>1.0599562636708244</v>
      </c>
      <c r="J218" s="5">
        <v>3.4889466933524376</v>
      </c>
      <c r="K218" s="5">
        <v>-8.9807378961254454</v>
      </c>
      <c r="L218" s="5">
        <v>3.227275691351005</v>
      </c>
      <c r="M218" s="73">
        <v>0.5</v>
      </c>
      <c r="N218" s="5">
        <v>0</v>
      </c>
      <c r="O218" s="5">
        <v>1.0599562636708244</v>
      </c>
      <c r="P218" s="5">
        <v>0</v>
      </c>
      <c r="Q218" s="5">
        <v>0</v>
      </c>
      <c r="R218" s="47">
        <v>0</v>
      </c>
      <c r="S218" s="5">
        <v>0</v>
      </c>
      <c r="T218" s="5">
        <v>3.4889466933524376</v>
      </c>
      <c r="U218" s="5">
        <v>0</v>
      </c>
      <c r="V218" s="5">
        <v>0</v>
      </c>
      <c r="W218" s="47">
        <v>0</v>
      </c>
      <c r="X218" s="5">
        <v>0</v>
      </c>
      <c r="Y218" s="5">
        <v>4.5489029570232624</v>
      </c>
      <c r="Z218" s="5">
        <v>0</v>
      </c>
      <c r="AA218" s="5">
        <v>0</v>
      </c>
      <c r="AB218" s="72">
        <v>0</v>
      </c>
    </row>
    <row r="219" spans="1:28">
      <c r="A219" s="48" t="s">
        <v>913</v>
      </c>
      <c r="B219" s="1" t="s">
        <v>914</v>
      </c>
      <c r="C219" s="1" t="s">
        <v>915</v>
      </c>
      <c r="D219" s="1" t="s">
        <v>93</v>
      </c>
      <c r="E219" s="1">
        <v>0</v>
      </c>
      <c r="F219" s="1" t="s">
        <v>916</v>
      </c>
      <c r="G219" s="49">
        <v>0.3</v>
      </c>
      <c r="H219" s="5">
        <v>160.47304094636397</v>
      </c>
      <c r="I219" s="5">
        <v>56.374302288710147</v>
      </c>
      <c r="J219" s="5">
        <v>104.09873865765381</v>
      </c>
      <c r="K219" s="5">
        <v>69.40773380912897</v>
      </c>
      <c r="L219" s="5">
        <v>96.291333258329786</v>
      </c>
      <c r="M219" s="73">
        <v>0</v>
      </c>
      <c r="N219" s="5">
        <v>47.193539014585269</v>
      </c>
      <c r="O219" s="5">
        <v>9.1807632741248746</v>
      </c>
      <c r="P219" s="5">
        <v>0</v>
      </c>
      <c r="Q219" s="5">
        <v>0</v>
      </c>
      <c r="R219" s="47">
        <v>0</v>
      </c>
      <c r="S219" s="5">
        <v>81.616035502906684</v>
      </c>
      <c r="T219" s="5">
        <v>22.482703154747121</v>
      </c>
      <c r="U219" s="5">
        <v>0</v>
      </c>
      <c r="V219" s="5">
        <v>0</v>
      </c>
      <c r="W219" s="47">
        <v>0</v>
      </c>
      <c r="X219" s="5">
        <v>128.80957451749197</v>
      </c>
      <c r="Y219" s="5">
        <v>31.663466428871995</v>
      </c>
      <c r="Z219" s="5">
        <v>0</v>
      </c>
      <c r="AA219" s="5">
        <v>0</v>
      </c>
      <c r="AB219" s="72">
        <v>0</v>
      </c>
    </row>
    <row r="220" spans="1:28">
      <c r="A220" s="48" t="s">
        <v>917</v>
      </c>
      <c r="B220" s="1" t="s">
        <v>918</v>
      </c>
      <c r="C220" s="1" t="s">
        <v>919</v>
      </c>
      <c r="D220" s="1" t="s">
        <v>391</v>
      </c>
      <c r="E220" s="1">
        <v>0</v>
      </c>
      <c r="F220" s="1" t="s">
        <v>920</v>
      </c>
      <c r="G220" s="49">
        <v>0.1</v>
      </c>
      <c r="H220" s="5">
        <v>222.69304879377233</v>
      </c>
      <c r="I220" s="5">
        <v>77.926226417911678</v>
      </c>
      <c r="J220" s="5">
        <v>144.76682237586064</v>
      </c>
      <c r="K220" s="5">
        <v>119.35117485937511</v>
      </c>
      <c r="L220" s="5">
        <v>133.90931069767109</v>
      </c>
      <c r="M220" s="73">
        <v>0</v>
      </c>
      <c r="N220" s="5">
        <v>72.626855945999509</v>
      </c>
      <c r="O220" s="5">
        <v>0</v>
      </c>
      <c r="P220" s="5">
        <v>5.2993704719121757</v>
      </c>
      <c r="Q220" s="5">
        <v>0</v>
      </c>
      <c r="R220" s="47">
        <v>0</v>
      </c>
      <c r="S220" s="5">
        <v>137.40403130411005</v>
      </c>
      <c r="T220" s="5">
        <v>0</v>
      </c>
      <c r="U220" s="5">
        <v>7.3627910717505758</v>
      </c>
      <c r="V220" s="5">
        <v>0</v>
      </c>
      <c r="W220" s="47">
        <v>0</v>
      </c>
      <c r="X220" s="5">
        <v>210.03088725010957</v>
      </c>
      <c r="Y220" s="5">
        <v>0</v>
      </c>
      <c r="Z220" s="5">
        <v>12.662161543662751</v>
      </c>
      <c r="AA220" s="5">
        <v>0</v>
      </c>
      <c r="AB220" s="72">
        <v>0</v>
      </c>
    </row>
    <row r="221" spans="1:28">
      <c r="A221" s="48" t="s">
        <v>921</v>
      </c>
      <c r="B221" s="1" t="s">
        <v>922</v>
      </c>
      <c r="C221" s="1" t="s">
        <v>923</v>
      </c>
      <c r="D221" s="1" t="s">
        <v>53</v>
      </c>
      <c r="E221" s="1">
        <v>0</v>
      </c>
      <c r="F221" s="1" t="s">
        <v>924</v>
      </c>
      <c r="G221" s="49">
        <v>0.4</v>
      </c>
      <c r="H221" s="5">
        <v>3.6223648791782925</v>
      </c>
      <c r="I221" s="5">
        <v>0.8294061804151367</v>
      </c>
      <c r="J221" s="5">
        <v>2.7929586987631558</v>
      </c>
      <c r="K221" s="5">
        <v>-9.3550283362774636</v>
      </c>
      <c r="L221" s="5">
        <v>2.5834867963559192</v>
      </c>
      <c r="M221" s="73">
        <v>0.5</v>
      </c>
      <c r="N221" s="5">
        <v>0</v>
      </c>
      <c r="O221" s="5">
        <v>0.8294061804151367</v>
      </c>
      <c r="P221" s="5">
        <v>0</v>
      </c>
      <c r="Q221" s="5">
        <v>0</v>
      </c>
      <c r="R221" s="47">
        <v>0</v>
      </c>
      <c r="S221" s="5">
        <v>0</v>
      </c>
      <c r="T221" s="5">
        <v>2.7929586987631558</v>
      </c>
      <c r="U221" s="5">
        <v>0</v>
      </c>
      <c r="V221" s="5">
        <v>0</v>
      </c>
      <c r="W221" s="47">
        <v>0</v>
      </c>
      <c r="X221" s="5">
        <v>0</v>
      </c>
      <c r="Y221" s="5">
        <v>3.6223648791782925</v>
      </c>
      <c r="Z221" s="5">
        <v>0</v>
      </c>
      <c r="AA221" s="5">
        <v>0</v>
      </c>
      <c r="AB221" s="72">
        <v>0</v>
      </c>
    </row>
    <row r="222" spans="1:28">
      <c r="A222" s="48" t="s">
        <v>1681</v>
      </c>
      <c r="B222" s="1" t="s">
        <v>1682</v>
      </c>
      <c r="C222" s="1" t="s">
        <v>1683</v>
      </c>
      <c r="D222" s="1" t="s">
        <v>53</v>
      </c>
      <c r="E222" s="1">
        <v>0</v>
      </c>
      <c r="F222" s="1" t="s">
        <v>1684</v>
      </c>
      <c r="G222" s="49">
        <v>0.4</v>
      </c>
      <c r="H222" s="5">
        <v>1.9443645547521586</v>
      </c>
      <c r="I222" s="5">
        <v>0.39477339558736235</v>
      </c>
      <c r="J222" s="5">
        <v>1.5495911591647962</v>
      </c>
      <c r="K222" s="5">
        <v>-4.2116718257860555</v>
      </c>
      <c r="L222" s="5">
        <v>1.4333718222274365</v>
      </c>
      <c r="M222" s="73">
        <v>0.5</v>
      </c>
      <c r="N222" s="5">
        <v>0</v>
      </c>
      <c r="O222" s="5">
        <v>0.39477339558736235</v>
      </c>
      <c r="P222" s="5">
        <v>0</v>
      </c>
      <c r="Q222" s="5">
        <v>0</v>
      </c>
      <c r="R222" s="47">
        <v>0</v>
      </c>
      <c r="S222" s="5">
        <v>0</v>
      </c>
      <c r="T222" s="5">
        <v>1.5495911591647962</v>
      </c>
      <c r="U222" s="5">
        <v>0</v>
      </c>
      <c r="V222" s="5">
        <v>0</v>
      </c>
      <c r="W222" s="47">
        <v>0</v>
      </c>
      <c r="X222" s="5">
        <v>0</v>
      </c>
      <c r="Y222" s="5">
        <v>1.9443645547521586</v>
      </c>
      <c r="Z222" s="5">
        <v>0</v>
      </c>
      <c r="AA222" s="5">
        <v>0</v>
      </c>
      <c r="AB222" s="72">
        <v>0</v>
      </c>
    </row>
    <row r="223" spans="1:28">
      <c r="A223" s="48" t="s">
        <v>925</v>
      </c>
      <c r="B223" s="1" t="s">
        <v>926</v>
      </c>
      <c r="C223" s="1" t="s">
        <v>927</v>
      </c>
      <c r="D223" s="1" t="s">
        <v>53</v>
      </c>
      <c r="E223" s="1">
        <v>0</v>
      </c>
      <c r="F223" s="1" t="s">
        <v>928</v>
      </c>
      <c r="G223" s="49">
        <v>0.4</v>
      </c>
      <c r="H223" s="5">
        <v>3.3231044654627482</v>
      </c>
      <c r="I223" s="5">
        <v>0.70648701855651008</v>
      </c>
      <c r="J223" s="5">
        <v>2.616617446906238</v>
      </c>
      <c r="K223" s="5">
        <v>-3.0446640457525773</v>
      </c>
      <c r="L223" s="5">
        <v>2.4203711383882704</v>
      </c>
      <c r="M223" s="73">
        <v>0.5</v>
      </c>
      <c r="N223" s="5">
        <v>0</v>
      </c>
      <c r="O223" s="5">
        <v>0.70648701855651008</v>
      </c>
      <c r="P223" s="5">
        <v>0</v>
      </c>
      <c r="Q223" s="5">
        <v>0</v>
      </c>
      <c r="R223" s="47">
        <v>0</v>
      </c>
      <c r="S223" s="5">
        <v>0</v>
      </c>
      <c r="T223" s="5">
        <v>2.616617446906238</v>
      </c>
      <c r="U223" s="5">
        <v>0</v>
      </c>
      <c r="V223" s="5">
        <v>0</v>
      </c>
      <c r="W223" s="47">
        <v>0</v>
      </c>
      <c r="X223" s="5">
        <v>0</v>
      </c>
      <c r="Y223" s="5">
        <v>3.3231044654627482</v>
      </c>
      <c r="Z223" s="5">
        <v>0</v>
      </c>
      <c r="AA223" s="5">
        <v>0</v>
      </c>
      <c r="AB223" s="72">
        <v>0</v>
      </c>
    </row>
    <row r="224" spans="1:28">
      <c r="A224" s="48" t="s">
        <v>929</v>
      </c>
      <c r="B224" s="1" t="s">
        <v>930</v>
      </c>
      <c r="C224" s="1" t="s">
        <v>931</v>
      </c>
      <c r="D224" s="1" t="s">
        <v>124</v>
      </c>
      <c r="E224" s="1">
        <v>0</v>
      </c>
      <c r="F224" s="1" t="s">
        <v>932</v>
      </c>
      <c r="G224" s="49">
        <v>0.49</v>
      </c>
      <c r="H224" s="5">
        <v>54.859693312339964</v>
      </c>
      <c r="I224" s="5">
        <v>17.755554142873564</v>
      </c>
      <c r="J224" s="5">
        <v>37.1041391694664</v>
      </c>
      <c r="K224" s="5">
        <v>8.0433138096150163</v>
      </c>
      <c r="L224" s="5">
        <v>34.321328731756424</v>
      </c>
      <c r="M224" s="73">
        <v>0</v>
      </c>
      <c r="N224" s="5">
        <v>16.088690099375732</v>
      </c>
      <c r="O224" s="5">
        <v>1.6668640434978326</v>
      </c>
      <c r="P224" s="5">
        <v>0</v>
      </c>
      <c r="Q224" s="5">
        <v>0</v>
      </c>
      <c r="R224" s="47">
        <v>0</v>
      </c>
      <c r="S224" s="5">
        <v>31.469165101407647</v>
      </c>
      <c r="T224" s="5">
        <v>5.6349740680587486</v>
      </c>
      <c r="U224" s="5">
        <v>0</v>
      </c>
      <c r="V224" s="5">
        <v>0</v>
      </c>
      <c r="W224" s="47">
        <v>0</v>
      </c>
      <c r="X224" s="5">
        <v>47.557855200783379</v>
      </c>
      <c r="Y224" s="5">
        <v>7.3018381115565809</v>
      </c>
      <c r="Z224" s="5">
        <v>0</v>
      </c>
      <c r="AA224" s="5">
        <v>0</v>
      </c>
      <c r="AB224" s="72">
        <v>0</v>
      </c>
    </row>
    <row r="225" spans="1:28">
      <c r="A225" s="48" t="s">
        <v>933</v>
      </c>
      <c r="B225" s="1" t="s">
        <v>934</v>
      </c>
      <c r="C225" s="1" t="s">
        <v>935</v>
      </c>
      <c r="D225" s="1" t="s">
        <v>53</v>
      </c>
      <c r="E225" s="1">
        <v>0</v>
      </c>
      <c r="F225" s="1" t="s">
        <v>936</v>
      </c>
      <c r="G225" s="49">
        <v>0.4</v>
      </c>
      <c r="H225" s="5">
        <v>2.545678684522569</v>
      </c>
      <c r="I225" s="5">
        <v>0</v>
      </c>
      <c r="J225" s="5">
        <v>2.545678684522569</v>
      </c>
      <c r="K225" s="5">
        <v>-12.132531457694435</v>
      </c>
      <c r="L225" s="5">
        <v>2.3547527831833763</v>
      </c>
      <c r="M225" s="73">
        <v>0.5</v>
      </c>
      <c r="N225" s="5">
        <v>0</v>
      </c>
      <c r="O225" s="5">
        <v>0</v>
      </c>
      <c r="P225" s="5">
        <v>0</v>
      </c>
      <c r="Q225" s="5">
        <v>0</v>
      </c>
      <c r="R225" s="47">
        <v>0</v>
      </c>
      <c r="S225" s="5">
        <v>0</v>
      </c>
      <c r="T225" s="5">
        <v>2.545678684522569</v>
      </c>
      <c r="U225" s="5">
        <v>0</v>
      </c>
      <c r="V225" s="5">
        <v>0</v>
      </c>
      <c r="W225" s="47">
        <v>0</v>
      </c>
      <c r="X225" s="5">
        <v>0</v>
      </c>
      <c r="Y225" s="5">
        <v>2.545678684522569</v>
      </c>
      <c r="Z225" s="5">
        <v>0</v>
      </c>
      <c r="AA225" s="5">
        <v>0</v>
      </c>
      <c r="AB225" s="72">
        <v>0</v>
      </c>
    </row>
    <row r="226" spans="1:28">
      <c r="A226" s="48" t="s">
        <v>937</v>
      </c>
      <c r="B226" s="1" t="s">
        <v>938</v>
      </c>
      <c r="C226" s="1" t="s">
        <v>939</v>
      </c>
      <c r="D226" s="1" t="s">
        <v>53</v>
      </c>
      <c r="E226" s="1">
        <v>0</v>
      </c>
      <c r="F226" s="1" t="s">
        <v>940</v>
      </c>
      <c r="G226" s="49">
        <v>0.4</v>
      </c>
      <c r="H226" s="5">
        <v>3.6343366257115042</v>
      </c>
      <c r="I226" s="5">
        <v>0.72653438179637486</v>
      </c>
      <c r="J226" s="5">
        <v>2.9078022439151292</v>
      </c>
      <c r="K226" s="5">
        <v>-6.1594995024111032</v>
      </c>
      <c r="L226" s="5">
        <v>2.6897170756214948</v>
      </c>
      <c r="M226" s="73">
        <v>0.5</v>
      </c>
      <c r="N226" s="5">
        <v>0</v>
      </c>
      <c r="O226" s="5">
        <v>0.72653438179637486</v>
      </c>
      <c r="P226" s="5">
        <v>0</v>
      </c>
      <c r="Q226" s="5">
        <v>0</v>
      </c>
      <c r="R226" s="47">
        <v>0</v>
      </c>
      <c r="S226" s="5">
        <v>0</v>
      </c>
      <c r="T226" s="5">
        <v>2.9078022439151292</v>
      </c>
      <c r="U226" s="5">
        <v>0</v>
      </c>
      <c r="V226" s="5">
        <v>0</v>
      </c>
      <c r="W226" s="47">
        <v>0</v>
      </c>
      <c r="X226" s="5">
        <v>0</v>
      </c>
      <c r="Y226" s="5">
        <v>3.6343366257115042</v>
      </c>
      <c r="Z226" s="5">
        <v>0</v>
      </c>
      <c r="AA226" s="5">
        <v>0</v>
      </c>
      <c r="AB226" s="72">
        <v>0</v>
      </c>
    </row>
    <row r="227" spans="1:28">
      <c r="A227" s="48" t="s">
        <v>941</v>
      </c>
      <c r="B227" s="1" t="s">
        <v>942</v>
      </c>
      <c r="C227" s="1" t="s">
        <v>943</v>
      </c>
      <c r="D227" s="1" t="s">
        <v>124</v>
      </c>
      <c r="E227" s="1">
        <v>0</v>
      </c>
      <c r="F227" s="1" t="s">
        <v>944</v>
      </c>
      <c r="G227" s="49">
        <v>0.49</v>
      </c>
      <c r="H227" s="5">
        <v>45.268388847999958</v>
      </c>
      <c r="I227" s="5">
        <v>14.291054741328328</v>
      </c>
      <c r="J227" s="5">
        <v>30.977334106671634</v>
      </c>
      <c r="K227" s="5">
        <v>-3.4846330870458315</v>
      </c>
      <c r="L227" s="5">
        <v>28.654034048671264</v>
      </c>
      <c r="M227" s="73">
        <v>0.10149618671020444</v>
      </c>
      <c r="N227" s="5">
        <v>12.717247853274404</v>
      </c>
      <c r="O227" s="5">
        <v>1.573806888053922</v>
      </c>
      <c r="P227" s="5">
        <v>0</v>
      </c>
      <c r="Q227" s="5">
        <v>0</v>
      </c>
      <c r="R227" s="47">
        <v>0</v>
      </c>
      <c r="S227" s="5">
        <v>25.443042835513925</v>
      </c>
      <c r="T227" s="5">
        <v>5.534291271157711</v>
      </c>
      <c r="U227" s="5">
        <v>0</v>
      </c>
      <c r="V227" s="5">
        <v>0</v>
      </c>
      <c r="W227" s="47">
        <v>0</v>
      </c>
      <c r="X227" s="5">
        <v>38.160290688788329</v>
      </c>
      <c r="Y227" s="5">
        <v>7.1080981592116332</v>
      </c>
      <c r="Z227" s="5">
        <v>0</v>
      </c>
      <c r="AA227" s="5">
        <v>0</v>
      </c>
      <c r="AB227" s="72">
        <v>0</v>
      </c>
    </row>
    <row r="228" spans="1:28">
      <c r="A228" s="48" t="s">
        <v>945</v>
      </c>
      <c r="B228" s="1" t="s">
        <v>946</v>
      </c>
      <c r="C228" s="1" t="s">
        <v>947</v>
      </c>
      <c r="D228" s="1" t="s">
        <v>53</v>
      </c>
      <c r="E228" s="1">
        <v>0</v>
      </c>
      <c r="F228" s="1" t="s">
        <v>948</v>
      </c>
      <c r="G228" s="49">
        <v>0.4</v>
      </c>
      <c r="H228" s="5">
        <v>3.9479686655288302</v>
      </c>
      <c r="I228" s="5">
        <v>0.93603452798231135</v>
      </c>
      <c r="J228" s="5">
        <v>3.0119341375465187</v>
      </c>
      <c r="K228" s="5">
        <v>-7.4282644095872721</v>
      </c>
      <c r="L228" s="5">
        <v>2.7860390772305301</v>
      </c>
      <c r="M228" s="73">
        <v>0.5</v>
      </c>
      <c r="N228" s="5">
        <v>0</v>
      </c>
      <c r="O228" s="5">
        <v>0.93603452798231135</v>
      </c>
      <c r="P228" s="5">
        <v>0</v>
      </c>
      <c r="Q228" s="5">
        <v>0</v>
      </c>
      <c r="R228" s="47">
        <v>0</v>
      </c>
      <c r="S228" s="5">
        <v>0</v>
      </c>
      <c r="T228" s="5">
        <v>3.0119341375465187</v>
      </c>
      <c r="U228" s="5">
        <v>0</v>
      </c>
      <c r="V228" s="5">
        <v>0</v>
      </c>
      <c r="W228" s="47">
        <v>0</v>
      </c>
      <c r="X228" s="5">
        <v>0</v>
      </c>
      <c r="Y228" s="5">
        <v>3.9479686655288302</v>
      </c>
      <c r="Z228" s="5">
        <v>0</v>
      </c>
      <c r="AA228" s="5">
        <v>0</v>
      </c>
      <c r="AB228" s="72">
        <v>0</v>
      </c>
    </row>
    <row r="229" spans="1:28">
      <c r="A229" s="48" t="s">
        <v>949</v>
      </c>
      <c r="B229" s="1" t="s">
        <v>950</v>
      </c>
      <c r="C229" s="1" t="s">
        <v>951</v>
      </c>
      <c r="D229" s="1" t="s">
        <v>124</v>
      </c>
      <c r="E229" s="1">
        <v>0</v>
      </c>
      <c r="F229" s="1" t="s">
        <v>952</v>
      </c>
      <c r="G229" s="49">
        <v>0.49</v>
      </c>
      <c r="H229" s="5">
        <v>41.377709643347963</v>
      </c>
      <c r="I229" s="5">
        <v>11.696550572920199</v>
      </c>
      <c r="J229" s="5">
        <v>29.681159070427764</v>
      </c>
      <c r="K229" s="5">
        <v>2.9281674979965944</v>
      </c>
      <c r="L229" s="5">
        <v>27.455072140145685</v>
      </c>
      <c r="M229" s="73">
        <v>0</v>
      </c>
      <c r="N229" s="5">
        <v>11.077282638358145</v>
      </c>
      <c r="O229" s="5">
        <v>0.61926793456205353</v>
      </c>
      <c r="P229" s="5">
        <v>0</v>
      </c>
      <c r="Q229" s="5">
        <v>0</v>
      </c>
      <c r="R229" s="47">
        <v>0</v>
      </c>
      <c r="S229" s="5">
        <v>25.014834494940395</v>
      </c>
      <c r="T229" s="5">
        <v>4.6663245754873683</v>
      </c>
      <c r="U229" s="5">
        <v>0</v>
      </c>
      <c r="V229" s="5">
        <v>0</v>
      </c>
      <c r="W229" s="47">
        <v>0</v>
      </c>
      <c r="X229" s="5">
        <v>36.092117133298544</v>
      </c>
      <c r="Y229" s="5">
        <v>5.2855925100494217</v>
      </c>
      <c r="Z229" s="5">
        <v>0</v>
      </c>
      <c r="AA229" s="5">
        <v>0</v>
      </c>
      <c r="AB229" s="72">
        <v>0</v>
      </c>
    </row>
    <row r="230" spans="1:28">
      <c r="A230" s="48" t="s">
        <v>953</v>
      </c>
      <c r="B230" s="1" t="s">
        <v>954</v>
      </c>
      <c r="C230" s="1" t="s">
        <v>955</v>
      </c>
      <c r="D230" s="1" t="s">
        <v>103</v>
      </c>
      <c r="E230" s="1">
        <v>0</v>
      </c>
      <c r="F230" s="1" t="s">
        <v>956</v>
      </c>
      <c r="G230" s="49">
        <v>0.49</v>
      </c>
      <c r="H230" s="5">
        <v>67.703041937682599</v>
      </c>
      <c r="I230" s="5">
        <v>22.595997322392559</v>
      </c>
      <c r="J230" s="5">
        <v>45.107044615290043</v>
      </c>
      <c r="K230" s="5">
        <v>19.189107435828952</v>
      </c>
      <c r="L230" s="5">
        <v>41.724016269143291</v>
      </c>
      <c r="M230" s="73">
        <v>0</v>
      </c>
      <c r="N230" s="5">
        <v>20.615342573278525</v>
      </c>
      <c r="O230" s="5">
        <v>1.9806547491140365</v>
      </c>
      <c r="P230" s="5">
        <v>0</v>
      </c>
      <c r="Q230" s="5">
        <v>0</v>
      </c>
      <c r="R230" s="47">
        <v>0</v>
      </c>
      <c r="S230" s="5">
        <v>38.60524082631828</v>
      </c>
      <c r="T230" s="5">
        <v>6.5018037889717641</v>
      </c>
      <c r="U230" s="5">
        <v>0</v>
      </c>
      <c r="V230" s="5">
        <v>0</v>
      </c>
      <c r="W230" s="47">
        <v>0</v>
      </c>
      <c r="X230" s="5">
        <v>59.220583399596805</v>
      </c>
      <c r="Y230" s="5">
        <v>8.4824585380858011</v>
      </c>
      <c r="Z230" s="5">
        <v>0</v>
      </c>
      <c r="AA230" s="5">
        <v>0</v>
      </c>
      <c r="AB230" s="72">
        <v>0</v>
      </c>
    </row>
    <row r="231" spans="1:28">
      <c r="A231" s="48" t="s">
        <v>957</v>
      </c>
      <c r="B231" s="1" t="s">
        <v>958</v>
      </c>
      <c r="C231" s="1" t="s">
        <v>959</v>
      </c>
      <c r="D231" s="1" t="s">
        <v>53</v>
      </c>
      <c r="E231" s="1">
        <v>0</v>
      </c>
      <c r="F231" s="1" t="s">
        <v>960</v>
      </c>
      <c r="G231" s="49">
        <v>0.4</v>
      </c>
      <c r="H231" s="5">
        <v>2.2553637462053899</v>
      </c>
      <c r="I231" s="5">
        <v>0.4607915076796012</v>
      </c>
      <c r="J231" s="5">
        <v>1.794572238525789</v>
      </c>
      <c r="K231" s="5">
        <v>-14.471993046125718</v>
      </c>
      <c r="L231" s="5">
        <v>1.6599793206363549</v>
      </c>
      <c r="M231" s="73">
        <v>0.5</v>
      </c>
      <c r="N231" s="5">
        <v>0</v>
      </c>
      <c r="O231" s="5">
        <v>0.4607915076796012</v>
      </c>
      <c r="P231" s="5">
        <v>0</v>
      </c>
      <c r="Q231" s="5">
        <v>0</v>
      </c>
      <c r="R231" s="47">
        <v>0</v>
      </c>
      <c r="S231" s="5">
        <v>0</v>
      </c>
      <c r="T231" s="5">
        <v>1.794572238525789</v>
      </c>
      <c r="U231" s="5">
        <v>0</v>
      </c>
      <c r="V231" s="5">
        <v>0</v>
      </c>
      <c r="W231" s="47">
        <v>0</v>
      </c>
      <c r="X231" s="5">
        <v>0</v>
      </c>
      <c r="Y231" s="5">
        <v>2.2553637462053899</v>
      </c>
      <c r="Z231" s="5">
        <v>0</v>
      </c>
      <c r="AA231" s="5">
        <v>0</v>
      </c>
      <c r="AB231" s="72">
        <v>0</v>
      </c>
    </row>
    <row r="232" spans="1:28">
      <c r="A232" s="48" t="s">
        <v>961</v>
      </c>
      <c r="B232" s="1" t="s">
        <v>962</v>
      </c>
      <c r="C232" s="1" t="s">
        <v>963</v>
      </c>
      <c r="D232" s="1" t="s">
        <v>53</v>
      </c>
      <c r="E232" s="1">
        <v>0</v>
      </c>
      <c r="F232" s="1" t="s">
        <v>964</v>
      </c>
      <c r="G232" s="49">
        <v>0.4</v>
      </c>
      <c r="H232" s="5">
        <v>2.8173313040107719</v>
      </c>
      <c r="I232" s="5">
        <v>0.57267065885644686</v>
      </c>
      <c r="J232" s="5">
        <v>2.2446606451543252</v>
      </c>
      <c r="K232" s="5">
        <v>-17.009288122838164</v>
      </c>
      <c r="L232" s="5">
        <v>2.0763110967677507</v>
      </c>
      <c r="M232" s="73">
        <v>0.5</v>
      </c>
      <c r="N232" s="5">
        <v>0</v>
      </c>
      <c r="O232" s="5">
        <v>0.57267065885644686</v>
      </c>
      <c r="P232" s="5">
        <v>0</v>
      </c>
      <c r="Q232" s="5">
        <v>0</v>
      </c>
      <c r="R232" s="47">
        <v>0</v>
      </c>
      <c r="S232" s="5">
        <v>0</v>
      </c>
      <c r="T232" s="5">
        <v>2.2446606451543252</v>
      </c>
      <c r="U232" s="5">
        <v>0</v>
      </c>
      <c r="V232" s="5">
        <v>0</v>
      </c>
      <c r="W232" s="47">
        <v>0</v>
      </c>
      <c r="X232" s="5">
        <v>0</v>
      </c>
      <c r="Y232" s="5">
        <v>2.8173313040107719</v>
      </c>
      <c r="Z232" s="5">
        <v>0</v>
      </c>
      <c r="AA232" s="5">
        <v>0</v>
      </c>
      <c r="AB232" s="72">
        <v>0</v>
      </c>
    </row>
    <row r="233" spans="1:28">
      <c r="A233" s="48" t="s">
        <v>965</v>
      </c>
      <c r="B233" s="1" t="s">
        <v>966</v>
      </c>
      <c r="C233" s="1" t="s">
        <v>967</v>
      </c>
      <c r="D233" s="1" t="s">
        <v>237</v>
      </c>
      <c r="E233" s="1">
        <v>0</v>
      </c>
      <c r="F233" s="1" t="s">
        <v>968</v>
      </c>
      <c r="G233" s="49">
        <v>0.09</v>
      </c>
      <c r="H233" s="5">
        <v>82.356957265624985</v>
      </c>
      <c r="I233" s="5">
        <v>19.118776722840579</v>
      </c>
      <c r="J233" s="5">
        <v>63.238180542784406</v>
      </c>
      <c r="K233" s="5">
        <v>44.652359682258222</v>
      </c>
      <c r="L233" s="5">
        <v>58.495317002075581</v>
      </c>
      <c r="M233" s="73">
        <v>0</v>
      </c>
      <c r="N233" s="5">
        <v>19.118776722840579</v>
      </c>
      <c r="O233" s="5">
        <v>0</v>
      </c>
      <c r="P233" s="5">
        <v>0</v>
      </c>
      <c r="Q233" s="5">
        <v>0</v>
      </c>
      <c r="R233" s="47">
        <v>0</v>
      </c>
      <c r="S233" s="5">
        <v>63.238180542784406</v>
      </c>
      <c r="T233" s="5">
        <v>0</v>
      </c>
      <c r="U233" s="5">
        <v>0</v>
      </c>
      <c r="V233" s="5">
        <v>0</v>
      </c>
      <c r="W233" s="47">
        <v>0</v>
      </c>
      <c r="X233" s="5">
        <v>82.356957265624985</v>
      </c>
      <c r="Y233" s="5">
        <v>0</v>
      </c>
      <c r="Z233" s="5">
        <v>0</v>
      </c>
      <c r="AA233" s="5">
        <v>0</v>
      </c>
      <c r="AB233" s="72">
        <v>0</v>
      </c>
    </row>
    <row r="234" spans="1:28">
      <c r="A234" s="48" t="s">
        <v>1685</v>
      </c>
      <c r="B234" s="1" t="s">
        <v>1686</v>
      </c>
      <c r="C234" s="1" t="s">
        <v>1687</v>
      </c>
      <c r="D234" s="1" t="s">
        <v>79</v>
      </c>
      <c r="E234" s="1">
        <v>0</v>
      </c>
      <c r="F234" s="1" t="s">
        <v>1688</v>
      </c>
      <c r="G234" s="49">
        <v>0.01</v>
      </c>
      <c r="H234" s="5">
        <v>9.3267883610478002</v>
      </c>
      <c r="I234" s="5">
        <v>3.5790989076632487</v>
      </c>
      <c r="J234" s="5">
        <v>5.7476894533845515</v>
      </c>
      <c r="K234" s="5">
        <v>2.7598005257878531</v>
      </c>
      <c r="L234" s="5">
        <v>5.3166127443807101</v>
      </c>
      <c r="M234" s="73">
        <v>0</v>
      </c>
      <c r="N234" s="5">
        <v>0</v>
      </c>
      <c r="O234" s="5">
        <v>0</v>
      </c>
      <c r="P234" s="5">
        <v>3.5790989076632487</v>
      </c>
      <c r="Q234" s="5">
        <v>0</v>
      </c>
      <c r="R234" s="47">
        <v>0</v>
      </c>
      <c r="S234" s="5">
        <v>0</v>
      </c>
      <c r="T234" s="5">
        <v>0</v>
      </c>
      <c r="U234" s="5">
        <v>5.7476894533845515</v>
      </c>
      <c r="V234" s="5">
        <v>0</v>
      </c>
      <c r="W234" s="47">
        <v>0</v>
      </c>
      <c r="X234" s="5">
        <v>0</v>
      </c>
      <c r="Y234" s="5">
        <v>0</v>
      </c>
      <c r="Z234" s="5">
        <v>9.3267883610478002</v>
      </c>
      <c r="AA234" s="5">
        <v>0</v>
      </c>
      <c r="AB234" s="72">
        <v>0</v>
      </c>
    </row>
    <row r="235" spans="1:28">
      <c r="A235" s="48" t="s">
        <v>972</v>
      </c>
      <c r="B235" s="1" t="s">
        <v>973</v>
      </c>
      <c r="C235" s="1" t="s">
        <v>974</v>
      </c>
      <c r="D235" s="1" t="s">
        <v>53</v>
      </c>
      <c r="E235" s="1">
        <v>0</v>
      </c>
      <c r="F235" s="1" t="s">
        <v>975</v>
      </c>
      <c r="G235" s="49">
        <v>0.4</v>
      </c>
      <c r="H235" s="5">
        <v>8.1728740279427701</v>
      </c>
      <c r="I235" s="5">
        <v>1.7929756448486744</v>
      </c>
      <c r="J235" s="5">
        <v>6.379898383094095</v>
      </c>
      <c r="K235" s="5">
        <v>-29.036260797972055</v>
      </c>
      <c r="L235" s="5">
        <v>5.9014060043620384</v>
      </c>
      <c r="M235" s="73">
        <v>0.5</v>
      </c>
      <c r="N235" s="5">
        <v>0</v>
      </c>
      <c r="O235" s="5">
        <v>1.7929756448486744</v>
      </c>
      <c r="P235" s="5">
        <v>0</v>
      </c>
      <c r="Q235" s="5">
        <v>0</v>
      </c>
      <c r="R235" s="47">
        <v>0</v>
      </c>
      <c r="S235" s="5">
        <v>0</v>
      </c>
      <c r="T235" s="5">
        <v>6.379898383094095</v>
      </c>
      <c r="U235" s="5">
        <v>0</v>
      </c>
      <c r="V235" s="5">
        <v>0</v>
      </c>
      <c r="W235" s="47">
        <v>0</v>
      </c>
      <c r="X235" s="5">
        <v>0</v>
      </c>
      <c r="Y235" s="5">
        <v>8.1728740279427701</v>
      </c>
      <c r="Z235" s="5">
        <v>0</v>
      </c>
      <c r="AA235" s="5">
        <v>0</v>
      </c>
      <c r="AB235" s="72">
        <v>0</v>
      </c>
    </row>
    <row r="236" spans="1:28">
      <c r="A236" s="48" t="s">
        <v>976</v>
      </c>
      <c r="B236" s="1" t="s">
        <v>977</v>
      </c>
      <c r="C236" s="1" t="s">
        <v>978</v>
      </c>
      <c r="D236" s="1" t="s">
        <v>391</v>
      </c>
      <c r="E236" s="1">
        <v>0</v>
      </c>
      <c r="F236" s="1" t="s">
        <v>1689</v>
      </c>
      <c r="G236" s="49">
        <v>0.1</v>
      </c>
      <c r="H236" s="5">
        <v>121.44845292669854</v>
      </c>
      <c r="I236" s="5">
        <v>35.516257226596984</v>
      </c>
      <c r="J236" s="5">
        <v>85.932195700101545</v>
      </c>
      <c r="K236" s="5">
        <v>61.986098364922356</v>
      </c>
      <c r="L236" s="5">
        <v>79.487281022593933</v>
      </c>
      <c r="M236" s="73">
        <v>0</v>
      </c>
      <c r="N236" s="5">
        <v>32.347880294154464</v>
      </c>
      <c r="O236" s="5">
        <v>0</v>
      </c>
      <c r="P236" s="5">
        <v>3.1683769324425124</v>
      </c>
      <c r="Q236" s="5">
        <v>0</v>
      </c>
      <c r="R236" s="47">
        <v>0</v>
      </c>
      <c r="S236" s="5">
        <v>80.889088786099109</v>
      </c>
      <c r="T236" s="5">
        <v>0</v>
      </c>
      <c r="U236" s="5">
        <v>5.043106914002438</v>
      </c>
      <c r="V236" s="5">
        <v>0</v>
      </c>
      <c r="W236" s="47">
        <v>0</v>
      </c>
      <c r="X236" s="5">
        <v>113.23696908025357</v>
      </c>
      <c r="Y236" s="5">
        <v>0</v>
      </c>
      <c r="Z236" s="5">
        <v>8.2114838464449509</v>
      </c>
      <c r="AA236" s="5">
        <v>0</v>
      </c>
      <c r="AB236" s="72">
        <v>0</v>
      </c>
    </row>
    <row r="237" spans="1:28">
      <c r="A237" s="48" t="s">
        <v>983</v>
      </c>
      <c r="B237" s="1" t="s">
        <v>984</v>
      </c>
      <c r="C237" s="1" t="s">
        <v>985</v>
      </c>
      <c r="D237" s="1" t="s">
        <v>361</v>
      </c>
      <c r="E237" s="1">
        <v>0</v>
      </c>
      <c r="F237" s="1" t="s">
        <v>986</v>
      </c>
      <c r="G237" s="49">
        <v>0.5</v>
      </c>
      <c r="H237" s="5">
        <v>92.155917320816741</v>
      </c>
      <c r="I237" s="5">
        <v>27.798858105471009</v>
      </c>
      <c r="J237" s="5">
        <v>64.357059215345728</v>
      </c>
      <c r="K237" s="5">
        <v>25.756533838953793</v>
      </c>
      <c r="L237" s="5">
        <v>59.530279774194803</v>
      </c>
      <c r="M237" s="73">
        <v>0</v>
      </c>
      <c r="N237" s="5">
        <v>23.508186927098318</v>
      </c>
      <c r="O237" s="5">
        <v>1.9675081153014078</v>
      </c>
      <c r="P237" s="5">
        <v>2.3231630630712825</v>
      </c>
      <c r="Q237" s="5">
        <v>0</v>
      </c>
      <c r="R237" s="47">
        <v>0</v>
      </c>
      <c r="S237" s="5">
        <v>51.501700437717759</v>
      </c>
      <c r="T237" s="5">
        <v>9.4044283015542707</v>
      </c>
      <c r="U237" s="5">
        <v>3.4509304760737045</v>
      </c>
      <c r="V237" s="5">
        <v>0</v>
      </c>
      <c r="W237" s="47">
        <v>0</v>
      </c>
      <c r="X237" s="5">
        <v>75.00988736481608</v>
      </c>
      <c r="Y237" s="5">
        <v>11.371936416855679</v>
      </c>
      <c r="Z237" s="5">
        <v>5.774093539144987</v>
      </c>
      <c r="AA237" s="5">
        <v>0</v>
      </c>
      <c r="AB237" s="72">
        <v>0</v>
      </c>
    </row>
    <row r="238" spans="1:28">
      <c r="A238" s="48" t="s">
        <v>987</v>
      </c>
      <c r="B238" s="1" t="s">
        <v>988</v>
      </c>
      <c r="C238" s="1" t="s">
        <v>989</v>
      </c>
      <c r="D238" s="1" t="s">
        <v>53</v>
      </c>
      <c r="E238" s="1">
        <v>0</v>
      </c>
      <c r="F238" s="1" t="s">
        <v>990</v>
      </c>
      <c r="G238" s="49">
        <v>0.4</v>
      </c>
      <c r="H238" s="5">
        <v>7.2615309206649599</v>
      </c>
      <c r="I238" s="5">
        <v>1.6708543120048382</v>
      </c>
      <c r="J238" s="5">
        <v>5.5906766086601216</v>
      </c>
      <c r="K238" s="5">
        <v>-25.032784281045274</v>
      </c>
      <c r="L238" s="5">
        <v>5.1713758630106126</v>
      </c>
      <c r="M238" s="73">
        <v>0.5</v>
      </c>
      <c r="N238" s="5">
        <v>0</v>
      </c>
      <c r="O238" s="5">
        <v>1.6708543120048382</v>
      </c>
      <c r="P238" s="5">
        <v>0</v>
      </c>
      <c r="Q238" s="5">
        <v>0</v>
      </c>
      <c r="R238" s="47">
        <v>0</v>
      </c>
      <c r="S238" s="5">
        <v>0</v>
      </c>
      <c r="T238" s="5">
        <v>5.5906766086601216</v>
      </c>
      <c r="U238" s="5">
        <v>0</v>
      </c>
      <c r="V238" s="5">
        <v>0</v>
      </c>
      <c r="W238" s="47">
        <v>0</v>
      </c>
      <c r="X238" s="5">
        <v>0</v>
      </c>
      <c r="Y238" s="5">
        <v>7.2615309206649599</v>
      </c>
      <c r="Z238" s="5">
        <v>0</v>
      </c>
      <c r="AA238" s="5">
        <v>0</v>
      </c>
      <c r="AB238" s="72">
        <v>0</v>
      </c>
    </row>
    <row r="239" spans="1:28">
      <c r="A239" s="48" t="s">
        <v>991</v>
      </c>
      <c r="B239" s="1" t="s">
        <v>992</v>
      </c>
      <c r="C239" s="1" t="s">
        <v>993</v>
      </c>
      <c r="D239" s="1" t="s">
        <v>124</v>
      </c>
      <c r="E239" s="1">
        <v>0</v>
      </c>
      <c r="F239" s="1" t="s">
        <v>994</v>
      </c>
      <c r="G239" s="49">
        <v>0.49</v>
      </c>
      <c r="H239" s="5">
        <v>134.67662779438038</v>
      </c>
      <c r="I239" s="5">
        <v>44.485013897622942</v>
      </c>
      <c r="J239" s="5">
        <v>90.191613896757445</v>
      </c>
      <c r="K239" s="5">
        <v>25.604860026986838</v>
      </c>
      <c r="L239" s="5">
        <v>83.427242854500648</v>
      </c>
      <c r="M239" s="73">
        <v>0</v>
      </c>
      <c r="N239" s="5">
        <v>39.337711222574129</v>
      </c>
      <c r="O239" s="5">
        <v>5.1473026750488131</v>
      </c>
      <c r="P239" s="5">
        <v>0</v>
      </c>
      <c r="Q239" s="5">
        <v>0</v>
      </c>
      <c r="R239" s="47">
        <v>0</v>
      </c>
      <c r="S239" s="5">
        <v>75.211744244886404</v>
      </c>
      <c r="T239" s="5">
        <v>14.979869651871036</v>
      </c>
      <c r="U239" s="5">
        <v>0</v>
      </c>
      <c r="V239" s="5">
        <v>0</v>
      </c>
      <c r="W239" s="47">
        <v>0</v>
      </c>
      <c r="X239" s="5">
        <v>114.54945546746053</v>
      </c>
      <c r="Y239" s="5">
        <v>20.127172326919847</v>
      </c>
      <c r="Z239" s="5">
        <v>0</v>
      </c>
      <c r="AA239" s="5">
        <v>0</v>
      </c>
      <c r="AB239" s="72">
        <v>0</v>
      </c>
    </row>
    <row r="240" spans="1:28">
      <c r="A240" s="48" t="s">
        <v>995</v>
      </c>
      <c r="B240" s="1" t="s">
        <v>996</v>
      </c>
      <c r="C240" s="1" t="s">
        <v>997</v>
      </c>
      <c r="D240" s="1" t="s">
        <v>237</v>
      </c>
      <c r="E240" s="1">
        <v>0</v>
      </c>
      <c r="F240" s="1" t="s">
        <v>998</v>
      </c>
      <c r="G240" s="49">
        <v>0.09</v>
      </c>
      <c r="H240" s="5">
        <v>140.20694925258712</v>
      </c>
      <c r="I240" s="5">
        <v>38.5100690991599</v>
      </c>
      <c r="J240" s="5">
        <v>101.69688015342723</v>
      </c>
      <c r="K240" s="5">
        <v>83.257328858293391</v>
      </c>
      <c r="L240" s="5">
        <v>94.069614141920198</v>
      </c>
      <c r="M240" s="73">
        <v>0</v>
      </c>
      <c r="N240" s="5">
        <v>38.5100690991599</v>
      </c>
      <c r="O240" s="5">
        <v>0</v>
      </c>
      <c r="P240" s="5">
        <v>0</v>
      </c>
      <c r="Q240" s="5">
        <v>0</v>
      </c>
      <c r="R240" s="47">
        <v>0</v>
      </c>
      <c r="S240" s="5">
        <v>101.69688015342723</v>
      </c>
      <c r="T240" s="5">
        <v>0</v>
      </c>
      <c r="U240" s="5">
        <v>0</v>
      </c>
      <c r="V240" s="5">
        <v>0</v>
      </c>
      <c r="W240" s="47">
        <v>0</v>
      </c>
      <c r="X240" s="5">
        <v>140.20694925258712</v>
      </c>
      <c r="Y240" s="5">
        <v>0</v>
      </c>
      <c r="Z240" s="5">
        <v>0</v>
      </c>
      <c r="AA240" s="5">
        <v>0</v>
      </c>
      <c r="AB240" s="72">
        <v>0</v>
      </c>
    </row>
    <row r="241" spans="1:28">
      <c r="A241" s="48" t="s">
        <v>999</v>
      </c>
      <c r="B241" s="1" t="s">
        <v>1000</v>
      </c>
      <c r="C241" s="1" t="s">
        <v>1001</v>
      </c>
      <c r="D241" s="1" t="s">
        <v>79</v>
      </c>
      <c r="E241" s="1">
        <v>0</v>
      </c>
      <c r="F241" s="1" t="s">
        <v>1002</v>
      </c>
      <c r="G241" s="49">
        <v>0.01</v>
      </c>
      <c r="H241" s="5">
        <v>17.107758170709626</v>
      </c>
      <c r="I241" s="5">
        <v>6.978640963826872</v>
      </c>
      <c r="J241" s="5">
        <v>10.129117206882754</v>
      </c>
      <c r="K241" s="5">
        <v>6.7480925953122819</v>
      </c>
      <c r="L241" s="5">
        <v>9.3694334163665474</v>
      </c>
      <c r="M241" s="73">
        <v>0</v>
      </c>
      <c r="N241" s="5">
        <v>0</v>
      </c>
      <c r="O241" s="5">
        <v>0</v>
      </c>
      <c r="P241" s="5">
        <v>6.978640963826872</v>
      </c>
      <c r="Q241" s="5">
        <v>0</v>
      </c>
      <c r="R241" s="47">
        <v>0</v>
      </c>
      <c r="S241" s="5">
        <v>0</v>
      </c>
      <c r="T241" s="5">
        <v>0</v>
      </c>
      <c r="U241" s="5">
        <v>10.129117206882754</v>
      </c>
      <c r="V241" s="5">
        <v>0</v>
      </c>
      <c r="W241" s="47">
        <v>0</v>
      </c>
      <c r="X241" s="5">
        <v>0</v>
      </c>
      <c r="Y241" s="5">
        <v>0</v>
      </c>
      <c r="Z241" s="5">
        <v>17.107758170709626</v>
      </c>
      <c r="AA241" s="5">
        <v>0</v>
      </c>
      <c r="AB241" s="72">
        <v>0</v>
      </c>
    </row>
    <row r="242" spans="1:28">
      <c r="A242" s="48" t="s">
        <v>1003</v>
      </c>
      <c r="B242" s="1" t="s">
        <v>1004</v>
      </c>
      <c r="C242" s="1" t="s">
        <v>1005</v>
      </c>
      <c r="D242" s="1" t="s">
        <v>53</v>
      </c>
      <c r="E242" s="1">
        <v>0</v>
      </c>
      <c r="F242" s="1" t="s">
        <v>1006</v>
      </c>
      <c r="G242" s="49">
        <v>0.4</v>
      </c>
      <c r="H242" s="5">
        <v>4.2158722213051947</v>
      </c>
      <c r="I242" s="5">
        <v>0.76829137813025716</v>
      </c>
      <c r="J242" s="5">
        <v>3.4475808431749377</v>
      </c>
      <c r="K242" s="5">
        <v>-8.7965812173559979</v>
      </c>
      <c r="L242" s="5">
        <v>3.1890122799368177</v>
      </c>
      <c r="M242" s="73">
        <v>0.5</v>
      </c>
      <c r="N242" s="5">
        <v>0</v>
      </c>
      <c r="O242" s="5">
        <v>0.76829137813025716</v>
      </c>
      <c r="P242" s="5">
        <v>0</v>
      </c>
      <c r="Q242" s="5">
        <v>0</v>
      </c>
      <c r="R242" s="47">
        <v>0</v>
      </c>
      <c r="S242" s="5">
        <v>0</v>
      </c>
      <c r="T242" s="5">
        <v>3.4475808431749377</v>
      </c>
      <c r="U242" s="5">
        <v>0</v>
      </c>
      <c r="V242" s="5">
        <v>0</v>
      </c>
      <c r="W242" s="47">
        <v>0</v>
      </c>
      <c r="X242" s="5">
        <v>0</v>
      </c>
      <c r="Y242" s="5">
        <v>4.2158722213051947</v>
      </c>
      <c r="Z242" s="5">
        <v>0</v>
      </c>
      <c r="AA242" s="5">
        <v>0</v>
      </c>
      <c r="AB242" s="72">
        <v>0</v>
      </c>
    </row>
    <row r="243" spans="1:28">
      <c r="A243" s="48" t="s">
        <v>1007</v>
      </c>
      <c r="B243" s="1" t="s">
        <v>1008</v>
      </c>
      <c r="C243" s="1" t="s">
        <v>1009</v>
      </c>
      <c r="D243" s="1" t="s">
        <v>53</v>
      </c>
      <c r="E243" s="1">
        <v>0</v>
      </c>
      <c r="F243" s="1" t="s">
        <v>1010</v>
      </c>
      <c r="G243" s="49">
        <v>0.4</v>
      </c>
      <c r="H243" s="5">
        <v>1.8006561760498965</v>
      </c>
      <c r="I243" s="5">
        <v>0.36037770871457642</v>
      </c>
      <c r="J243" s="5">
        <v>1.4402784673353202</v>
      </c>
      <c r="K243" s="5">
        <v>-3.5131538431210769</v>
      </c>
      <c r="L243" s="5">
        <v>1.3322575822851712</v>
      </c>
      <c r="M243" s="73">
        <v>0.5</v>
      </c>
      <c r="N243" s="5">
        <v>0</v>
      </c>
      <c r="O243" s="5">
        <v>0.36037770871457642</v>
      </c>
      <c r="P243" s="5">
        <v>0</v>
      </c>
      <c r="Q243" s="5">
        <v>0</v>
      </c>
      <c r="R243" s="47">
        <v>0</v>
      </c>
      <c r="S243" s="5">
        <v>0</v>
      </c>
      <c r="T243" s="5">
        <v>1.4402784673353202</v>
      </c>
      <c r="U243" s="5">
        <v>0</v>
      </c>
      <c r="V243" s="5">
        <v>0</v>
      </c>
      <c r="W243" s="47">
        <v>0</v>
      </c>
      <c r="X243" s="5">
        <v>0</v>
      </c>
      <c r="Y243" s="5">
        <v>1.8006561760498965</v>
      </c>
      <c r="Z243" s="5">
        <v>0</v>
      </c>
      <c r="AA243" s="5">
        <v>0</v>
      </c>
      <c r="AB243" s="72">
        <v>0</v>
      </c>
    </row>
    <row r="244" spans="1:28">
      <c r="A244" s="48" t="s">
        <v>1011</v>
      </c>
      <c r="B244" s="1" t="s">
        <v>1012</v>
      </c>
      <c r="C244" s="1" t="s">
        <v>1013</v>
      </c>
      <c r="D244" s="1" t="s">
        <v>103</v>
      </c>
      <c r="E244" s="1" t="s">
        <v>169</v>
      </c>
      <c r="F244" s="1" t="s">
        <v>1014</v>
      </c>
      <c r="G244" s="49">
        <v>0.99</v>
      </c>
      <c r="H244" s="5">
        <v>108.27285192921882</v>
      </c>
      <c r="I244" s="5">
        <v>0</v>
      </c>
      <c r="J244" s="5">
        <v>108.27285192921882</v>
      </c>
      <c r="K244" s="5">
        <v>54.746626395356884</v>
      </c>
      <c r="L244" s="5">
        <v>100.15238803452741</v>
      </c>
      <c r="M244" s="73">
        <v>0</v>
      </c>
      <c r="N244" s="5">
        <v>0</v>
      </c>
      <c r="O244" s="5">
        <v>0</v>
      </c>
      <c r="P244" s="5">
        <v>0</v>
      </c>
      <c r="Q244" s="5">
        <v>0</v>
      </c>
      <c r="R244" s="47">
        <v>0</v>
      </c>
      <c r="S244" s="5">
        <v>96.406791218838578</v>
      </c>
      <c r="T244" s="5">
        <v>11.866060710380243</v>
      </c>
      <c r="U244" s="5">
        <v>0</v>
      </c>
      <c r="V244" s="5">
        <v>0</v>
      </c>
      <c r="W244" s="47">
        <v>0</v>
      </c>
      <c r="X244" s="5">
        <v>96.406791218838578</v>
      </c>
      <c r="Y244" s="5">
        <v>11.866060710380243</v>
      </c>
      <c r="Z244" s="5">
        <v>0</v>
      </c>
      <c r="AA244" s="5">
        <v>0</v>
      </c>
      <c r="AB244" s="72">
        <v>0</v>
      </c>
    </row>
    <row r="245" spans="1:28">
      <c r="A245" s="48" t="s">
        <v>1015</v>
      </c>
      <c r="B245" s="1" t="s">
        <v>1016</v>
      </c>
      <c r="C245" s="1" t="s">
        <v>1017</v>
      </c>
      <c r="D245" s="1" t="s">
        <v>53</v>
      </c>
      <c r="E245" s="1">
        <v>0</v>
      </c>
      <c r="F245" s="1" t="s">
        <v>1018</v>
      </c>
      <c r="G245" s="49">
        <v>0.4</v>
      </c>
      <c r="H245" s="5">
        <v>7.3039760430962097</v>
      </c>
      <c r="I245" s="5">
        <v>1.4581273353900015</v>
      </c>
      <c r="J245" s="5">
        <v>5.8458487077062085</v>
      </c>
      <c r="K245" s="5">
        <v>-28.595639925623324</v>
      </c>
      <c r="L245" s="5">
        <v>5.4074100546282429</v>
      </c>
      <c r="M245" s="73">
        <v>0.5</v>
      </c>
      <c r="N245" s="5">
        <v>0</v>
      </c>
      <c r="O245" s="5">
        <v>1.4581273353900015</v>
      </c>
      <c r="P245" s="5">
        <v>0</v>
      </c>
      <c r="Q245" s="5">
        <v>0</v>
      </c>
      <c r="R245" s="47">
        <v>0</v>
      </c>
      <c r="S245" s="5">
        <v>0</v>
      </c>
      <c r="T245" s="5">
        <v>5.8458487077062085</v>
      </c>
      <c r="U245" s="5">
        <v>0</v>
      </c>
      <c r="V245" s="5">
        <v>0</v>
      </c>
      <c r="W245" s="47">
        <v>0</v>
      </c>
      <c r="X245" s="5">
        <v>0</v>
      </c>
      <c r="Y245" s="5">
        <v>7.3039760430962097</v>
      </c>
      <c r="Z245" s="5">
        <v>0</v>
      </c>
      <c r="AA245" s="5">
        <v>0</v>
      </c>
      <c r="AB245" s="72">
        <v>0</v>
      </c>
    </row>
    <row r="246" spans="1:28">
      <c r="A246" s="48" t="s">
        <v>1019</v>
      </c>
      <c r="B246" s="1" t="s">
        <v>1020</v>
      </c>
      <c r="C246" s="1" t="s">
        <v>1021</v>
      </c>
      <c r="D246" s="1" t="s">
        <v>391</v>
      </c>
      <c r="E246" s="1">
        <v>0</v>
      </c>
      <c r="F246" s="1" t="s">
        <v>1022</v>
      </c>
      <c r="G246" s="49">
        <v>0.1</v>
      </c>
      <c r="H246" s="5">
        <v>85.862328446674994</v>
      </c>
      <c r="I246" s="5">
        <v>18.665066595102218</v>
      </c>
      <c r="J246" s="5">
        <v>67.197261851572776</v>
      </c>
      <c r="K246" s="5">
        <v>37.821192013072142</v>
      </c>
      <c r="L246" s="5">
        <v>62.157467212704823</v>
      </c>
      <c r="M246" s="73">
        <v>0</v>
      </c>
      <c r="N246" s="5">
        <v>16.557000784365655</v>
      </c>
      <c r="O246" s="5">
        <v>0</v>
      </c>
      <c r="P246" s="5">
        <v>2.1080658107365631</v>
      </c>
      <c r="Q246" s="5">
        <v>0</v>
      </c>
      <c r="R246" s="47">
        <v>0</v>
      </c>
      <c r="S246" s="5">
        <v>62.339476165035414</v>
      </c>
      <c r="T246" s="5">
        <v>0</v>
      </c>
      <c r="U246" s="5">
        <v>4.8577856865373708</v>
      </c>
      <c r="V246" s="5">
        <v>0</v>
      </c>
      <c r="W246" s="47">
        <v>0</v>
      </c>
      <c r="X246" s="5">
        <v>78.896476949401062</v>
      </c>
      <c r="Y246" s="5">
        <v>0</v>
      </c>
      <c r="Z246" s="5">
        <v>6.9658514972739338</v>
      </c>
      <c r="AA246" s="5">
        <v>0</v>
      </c>
      <c r="AB246" s="72">
        <v>0</v>
      </c>
    </row>
    <row r="247" spans="1:28">
      <c r="A247" s="48" t="s">
        <v>1023</v>
      </c>
      <c r="B247" s="1" t="s">
        <v>1024</v>
      </c>
      <c r="C247" s="1" t="s">
        <v>1025</v>
      </c>
      <c r="D247" s="1" t="s">
        <v>53</v>
      </c>
      <c r="E247" s="1">
        <v>0</v>
      </c>
      <c r="F247" s="1" t="s">
        <v>1026</v>
      </c>
      <c r="G247" s="49">
        <v>0.4</v>
      </c>
      <c r="H247" s="5">
        <v>6.0125215557037066</v>
      </c>
      <c r="I247" s="5">
        <v>2.2103832206004466</v>
      </c>
      <c r="J247" s="5">
        <v>3.8021383351032605</v>
      </c>
      <c r="K247" s="5">
        <v>-3.2477623344928919</v>
      </c>
      <c r="L247" s="5">
        <v>3.5169779599705162</v>
      </c>
      <c r="M247" s="73">
        <v>0.45423799423206235</v>
      </c>
      <c r="N247" s="5">
        <v>0</v>
      </c>
      <c r="O247" s="5">
        <v>2.2103832206004466</v>
      </c>
      <c r="P247" s="5">
        <v>0</v>
      </c>
      <c r="Q247" s="5">
        <v>0</v>
      </c>
      <c r="R247" s="47">
        <v>0</v>
      </c>
      <c r="S247" s="5">
        <v>0</v>
      </c>
      <c r="T247" s="5">
        <v>3.8021383351032605</v>
      </c>
      <c r="U247" s="5">
        <v>0</v>
      </c>
      <c r="V247" s="5">
        <v>0</v>
      </c>
      <c r="W247" s="47">
        <v>0</v>
      </c>
      <c r="X247" s="5">
        <v>0</v>
      </c>
      <c r="Y247" s="5">
        <v>6.0125215557037066</v>
      </c>
      <c r="Z247" s="5">
        <v>0</v>
      </c>
      <c r="AA247" s="5">
        <v>0</v>
      </c>
      <c r="AB247" s="72">
        <v>0</v>
      </c>
    </row>
    <row r="248" spans="1:28">
      <c r="A248" s="48" t="s">
        <v>1027</v>
      </c>
      <c r="B248" s="1" t="s">
        <v>1028</v>
      </c>
      <c r="C248" s="1" t="s">
        <v>1029</v>
      </c>
      <c r="D248" s="1" t="s">
        <v>124</v>
      </c>
      <c r="E248" s="1">
        <v>0</v>
      </c>
      <c r="F248" s="1" t="s">
        <v>1030</v>
      </c>
      <c r="G248" s="49">
        <v>0.49</v>
      </c>
      <c r="H248" s="5">
        <v>59.053608332728572</v>
      </c>
      <c r="I248" s="5">
        <v>19.820758790581049</v>
      </c>
      <c r="J248" s="5">
        <v>39.23284954214752</v>
      </c>
      <c r="K248" s="5">
        <v>-2.1317446984255826</v>
      </c>
      <c r="L248" s="5">
        <v>36.290385826486457</v>
      </c>
      <c r="M248" s="73">
        <v>5.5394419855965271E-2</v>
      </c>
      <c r="N248" s="5">
        <v>17.860640504980989</v>
      </c>
      <c r="O248" s="5">
        <v>1.9601182856000587</v>
      </c>
      <c r="P248" s="5">
        <v>0</v>
      </c>
      <c r="Q248" s="5">
        <v>0</v>
      </c>
      <c r="R248" s="47">
        <v>0</v>
      </c>
      <c r="S248" s="5">
        <v>33.060826987103852</v>
      </c>
      <c r="T248" s="5">
        <v>6.1720225550436609</v>
      </c>
      <c r="U248" s="5">
        <v>0</v>
      </c>
      <c r="V248" s="5">
        <v>0</v>
      </c>
      <c r="W248" s="47">
        <v>0</v>
      </c>
      <c r="X248" s="5">
        <v>50.921467492084844</v>
      </c>
      <c r="Y248" s="5">
        <v>8.1321408406437197</v>
      </c>
      <c r="Z248" s="5">
        <v>0</v>
      </c>
      <c r="AA248" s="5">
        <v>0</v>
      </c>
      <c r="AB248" s="72">
        <v>0</v>
      </c>
    </row>
    <row r="249" spans="1:28">
      <c r="A249" s="48" t="s">
        <v>1031</v>
      </c>
      <c r="B249" s="1" t="s">
        <v>1032</v>
      </c>
      <c r="C249" s="1" t="s">
        <v>1033</v>
      </c>
      <c r="D249" s="1" t="s">
        <v>124</v>
      </c>
      <c r="E249" s="1">
        <v>0</v>
      </c>
      <c r="F249" s="1" t="s">
        <v>1034</v>
      </c>
      <c r="G249" s="49">
        <v>0.49</v>
      </c>
      <c r="H249" s="5">
        <v>77.535398740005633</v>
      </c>
      <c r="I249" s="5">
        <v>23.058393927061161</v>
      </c>
      <c r="J249" s="5">
        <v>54.477004812944479</v>
      </c>
      <c r="K249" s="5">
        <v>13.765373969130462</v>
      </c>
      <c r="L249" s="5">
        <v>50.391229451973643</v>
      </c>
      <c r="M249" s="73">
        <v>0</v>
      </c>
      <c r="N249" s="5">
        <v>20.74779785757713</v>
      </c>
      <c r="O249" s="5">
        <v>2.3105960694840291</v>
      </c>
      <c r="P249" s="5">
        <v>0</v>
      </c>
      <c r="Q249" s="5">
        <v>0</v>
      </c>
      <c r="R249" s="47">
        <v>0</v>
      </c>
      <c r="S249" s="5">
        <v>45.987355442138366</v>
      </c>
      <c r="T249" s="5">
        <v>8.4896493708061129</v>
      </c>
      <c r="U249" s="5">
        <v>0</v>
      </c>
      <c r="V249" s="5">
        <v>0</v>
      </c>
      <c r="W249" s="47">
        <v>0</v>
      </c>
      <c r="X249" s="5">
        <v>66.735153299715492</v>
      </c>
      <c r="Y249" s="5">
        <v>10.800245440290142</v>
      </c>
      <c r="Z249" s="5">
        <v>0</v>
      </c>
      <c r="AA249" s="5">
        <v>0</v>
      </c>
      <c r="AB249" s="72">
        <v>0</v>
      </c>
    </row>
    <row r="250" spans="1:28">
      <c r="A250" s="48" t="s">
        <v>1690</v>
      </c>
      <c r="B250" s="1" t="s">
        <v>1691</v>
      </c>
      <c r="C250" s="1" t="s">
        <v>1692</v>
      </c>
      <c r="D250" s="1" t="s">
        <v>124</v>
      </c>
      <c r="E250" s="1">
        <v>0</v>
      </c>
      <c r="F250" s="1" t="s">
        <v>1693</v>
      </c>
      <c r="G250" s="49">
        <v>0.49</v>
      </c>
      <c r="H250" s="5">
        <v>21.08132237181724</v>
      </c>
      <c r="I250" s="5">
        <v>4.878002251002191</v>
      </c>
      <c r="J250" s="5">
        <v>16.20332012081505</v>
      </c>
      <c r="K250" s="5">
        <v>-13.089242407515593</v>
      </c>
      <c r="L250" s="5">
        <v>14.988071111753921</v>
      </c>
      <c r="M250" s="73">
        <v>0.44341370713377326</v>
      </c>
      <c r="N250" s="5">
        <v>4.6146311539386362</v>
      </c>
      <c r="O250" s="5">
        <v>0.26337109706355444</v>
      </c>
      <c r="P250" s="5">
        <v>0</v>
      </c>
      <c r="Q250" s="5">
        <v>0</v>
      </c>
      <c r="R250" s="47">
        <v>0</v>
      </c>
      <c r="S250" s="5">
        <v>13.43150490712711</v>
      </c>
      <c r="T250" s="5">
        <v>2.7718152136879399</v>
      </c>
      <c r="U250" s="5">
        <v>0</v>
      </c>
      <c r="V250" s="5">
        <v>0</v>
      </c>
      <c r="W250" s="47">
        <v>0</v>
      </c>
      <c r="X250" s="5">
        <v>18.046136061065745</v>
      </c>
      <c r="Y250" s="5">
        <v>3.0351863107514943</v>
      </c>
      <c r="Z250" s="5">
        <v>0</v>
      </c>
      <c r="AA250" s="5">
        <v>0</v>
      </c>
      <c r="AB250" s="72">
        <v>0</v>
      </c>
    </row>
    <row r="251" spans="1:28">
      <c r="A251" s="48" t="s">
        <v>1035</v>
      </c>
      <c r="B251" s="1" t="s">
        <v>1036</v>
      </c>
      <c r="C251" s="1" t="s">
        <v>1037</v>
      </c>
      <c r="D251" s="1" t="s">
        <v>124</v>
      </c>
      <c r="E251" s="1">
        <v>0</v>
      </c>
      <c r="F251" s="1" t="s">
        <v>1038</v>
      </c>
      <c r="G251" s="49">
        <v>0.49</v>
      </c>
      <c r="H251" s="5">
        <v>67.625286500142892</v>
      </c>
      <c r="I251" s="5">
        <v>22.313119968376995</v>
      </c>
      <c r="J251" s="5">
        <v>45.312166531765904</v>
      </c>
      <c r="K251" s="5">
        <v>5.9840044800323229</v>
      </c>
      <c r="L251" s="5">
        <v>41.913754041883465</v>
      </c>
      <c r="M251" s="73">
        <v>0</v>
      </c>
      <c r="N251" s="5">
        <v>18.856101842799625</v>
      </c>
      <c r="O251" s="5">
        <v>3.457018125577366</v>
      </c>
      <c r="P251" s="5">
        <v>0</v>
      </c>
      <c r="Q251" s="5">
        <v>0</v>
      </c>
      <c r="R251" s="47">
        <v>0</v>
      </c>
      <c r="S251" s="5">
        <v>34.441867396672386</v>
      </c>
      <c r="T251" s="5">
        <v>10.870299135093518</v>
      </c>
      <c r="U251" s="5">
        <v>0</v>
      </c>
      <c r="V251" s="5">
        <v>0</v>
      </c>
      <c r="W251" s="47">
        <v>0</v>
      </c>
      <c r="X251" s="5">
        <v>53.29796923947201</v>
      </c>
      <c r="Y251" s="5">
        <v>14.327317260670885</v>
      </c>
      <c r="Z251" s="5">
        <v>0</v>
      </c>
      <c r="AA251" s="5">
        <v>0</v>
      </c>
      <c r="AB251" s="72">
        <v>0</v>
      </c>
    </row>
    <row r="252" spans="1:28">
      <c r="A252" s="48" t="s">
        <v>1039</v>
      </c>
      <c r="B252" s="1" t="s">
        <v>1040</v>
      </c>
      <c r="C252" s="1" t="s">
        <v>1041</v>
      </c>
      <c r="D252" s="1" t="s">
        <v>53</v>
      </c>
      <c r="E252" s="1">
        <v>0</v>
      </c>
      <c r="F252" s="1" t="s">
        <v>1042</v>
      </c>
      <c r="G252" s="49">
        <v>0.4</v>
      </c>
      <c r="H252" s="5">
        <v>6.5718134006107611</v>
      </c>
      <c r="I252" s="5">
        <v>1.3798964420801141</v>
      </c>
      <c r="J252" s="5">
        <v>5.1919169585306468</v>
      </c>
      <c r="K252" s="5">
        <v>-17.104041465708711</v>
      </c>
      <c r="L252" s="5">
        <v>4.8025231866408484</v>
      </c>
      <c r="M252" s="73">
        <v>0.5</v>
      </c>
      <c r="N252" s="5">
        <v>0</v>
      </c>
      <c r="O252" s="5">
        <v>1.3798964420801141</v>
      </c>
      <c r="P252" s="5">
        <v>0</v>
      </c>
      <c r="Q252" s="5">
        <v>0</v>
      </c>
      <c r="R252" s="47">
        <v>0</v>
      </c>
      <c r="S252" s="5">
        <v>0</v>
      </c>
      <c r="T252" s="5">
        <v>5.1919169585306468</v>
      </c>
      <c r="U252" s="5">
        <v>0</v>
      </c>
      <c r="V252" s="5">
        <v>0</v>
      </c>
      <c r="W252" s="47">
        <v>0</v>
      </c>
      <c r="X252" s="5">
        <v>0</v>
      </c>
      <c r="Y252" s="5">
        <v>6.5718134006107611</v>
      </c>
      <c r="Z252" s="5">
        <v>0</v>
      </c>
      <c r="AA252" s="5">
        <v>0</v>
      </c>
      <c r="AB252" s="72">
        <v>0</v>
      </c>
    </row>
    <row r="253" spans="1:28">
      <c r="A253" s="48" t="s">
        <v>1694</v>
      </c>
      <c r="B253" s="1" t="s">
        <v>1695</v>
      </c>
      <c r="C253" s="1" t="s">
        <v>1696</v>
      </c>
      <c r="D253" s="1" t="s">
        <v>53</v>
      </c>
      <c r="E253" s="1">
        <v>0</v>
      </c>
      <c r="F253" s="1" t="s">
        <v>1697</v>
      </c>
      <c r="G253" s="49">
        <v>0.4</v>
      </c>
      <c r="H253" s="5">
        <v>1.1984600518727442</v>
      </c>
      <c r="I253" s="5">
        <v>0.11916365344398934</v>
      </c>
      <c r="J253" s="5">
        <v>1.0792963984287549</v>
      </c>
      <c r="K253" s="5">
        <v>-6.0290903034805181</v>
      </c>
      <c r="L253" s="5">
        <v>0.99834916854659839</v>
      </c>
      <c r="M253" s="73">
        <v>0.5</v>
      </c>
      <c r="N253" s="5">
        <v>0</v>
      </c>
      <c r="O253" s="5">
        <v>0.11916365344398934</v>
      </c>
      <c r="P253" s="5">
        <v>0</v>
      </c>
      <c r="Q253" s="5">
        <v>0</v>
      </c>
      <c r="R253" s="47">
        <v>0</v>
      </c>
      <c r="S253" s="5">
        <v>0</v>
      </c>
      <c r="T253" s="5">
        <v>1.0792963984287549</v>
      </c>
      <c r="U253" s="5">
        <v>0</v>
      </c>
      <c r="V253" s="5">
        <v>0</v>
      </c>
      <c r="W253" s="47">
        <v>0</v>
      </c>
      <c r="X253" s="5">
        <v>0</v>
      </c>
      <c r="Y253" s="5">
        <v>1.1984600518727442</v>
      </c>
      <c r="Z253" s="5">
        <v>0</v>
      </c>
      <c r="AA253" s="5">
        <v>0</v>
      </c>
      <c r="AB253" s="72">
        <v>0</v>
      </c>
    </row>
    <row r="254" spans="1:28">
      <c r="A254" s="48" t="s">
        <v>429</v>
      </c>
      <c r="B254" s="1" t="s">
        <v>430</v>
      </c>
      <c r="C254" s="1" t="s">
        <v>431</v>
      </c>
      <c r="D254" s="1" t="s">
        <v>79</v>
      </c>
      <c r="E254" s="1">
        <v>0</v>
      </c>
      <c r="F254" s="1" t="s">
        <v>432</v>
      </c>
      <c r="G254" s="49">
        <v>0.01</v>
      </c>
      <c r="H254" s="5">
        <v>23.883224642901247</v>
      </c>
      <c r="I254" s="5">
        <v>9.0067802874087164</v>
      </c>
      <c r="J254" s="5">
        <v>14.876444355492529</v>
      </c>
      <c r="K254" s="5">
        <v>9.7959355398267913</v>
      </c>
      <c r="L254" s="5">
        <v>13.76071102883059</v>
      </c>
      <c r="M254" s="73">
        <v>0</v>
      </c>
      <c r="N254" s="5">
        <v>0</v>
      </c>
      <c r="O254" s="5">
        <v>0</v>
      </c>
      <c r="P254" s="5">
        <v>9.0067802874087164</v>
      </c>
      <c r="Q254" s="5">
        <v>0</v>
      </c>
      <c r="R254" s="47">
        <v>0</v>
      </c>
      <c r="S254" s="5">
        <v>0</v>
      </c>
      <c r="T254" s="5">
        <v>0</v>
      </c>
      <c r="U254" s="5">
        <v>14.876444355492529</v>
      </c>
      <c r="V254" s="5">
        <v>0</v>
      </c>
      <c r="W254" s="47">
        <v>0</v>
      </c>
      <c r="X254" s="5">
        <v>0</v>
      </c>
      <c r="Y254" s="5">
        <v>0</v>
      </c>
      <c r="Z254" s="5">
        <v>23.883224642901247</v>
      </c>
      <c r="AA254" s="5">
        <v>0</v>
      </c>
      <c r="AB254" s="72">
        <v>0</v>
      </c>
    </row>
    <row r="255" spans="1:28">
      <c r="A255" s="48" t="s">
        <v>440</v>
      </c>
      <c r="B255" s="1" t="s">
        <v>441</v>
      </c>
      <c r="C255" s="1" t="s">
        <v>442</v>
      </c>
      <c r="D255" s="1" t="s">
        <v>79</v>
      </c>
      <c r="E255" s="1">
        <v>0</v>
      </c>
      <c r="F255" s="1" t="s">
        <v>443</v>
      </c>
      <c r="G255" s="49">
        <v>0.01</v>
      </c>
      <c r="H255" s="5">
        <v>15.466900151046728</v>
      </c>
      <c r="I255" s="5">
        <v>5.7043727174463275</v>
      </c>
      <c r="J255" s="5">
        <v>9.7625274336004004</v>
      </c>
      <c r="K255" s="5">
        <v>5.015886482095814</v>
      </c>
      <c r="L255" s="5">
        <v>9.0303378760803703</v>
      </c>
      <c r="M255" s="73">
        <v>0</v>
      </c>
      <c r="N255" s="5">
        <v>0</v>
      </c>
      <c r="O255" s="5">
        <v>0</v>
      </c>
      <c r="P255" s="5">
        <v>5.7043727174463275</v>
      </c>
      <c r="Q255" s="5">
        <v>0</v>
      </c>
      <c r="R255" s="47">
        <v>0</v>
      </c>
      <c r="S255" s="5">
        <v>0</v>
      </c>
      <c r="T255" s="5">
        <v>0</v>
      </c>
      <c r="U255" s="5">
        <v>9.7625274336004004</v>
      </c>
      <c r="V255" s="5">
        <v>0</v>
      </c>
      <c r="W255" s="47">
        <v>0</v>
      </c>
      <c r="X255" s="5">
        <v>0</v>
      </c>
      <c r="Y255" s="5">
        <v>0</v>
      </c>
      <c r="Z255" s="5">
        <v>15.466900151046728</v>
      </c>
      <c r="AA255" s="5">
        <v>0</v>
      </c>
      <c r="AB255" s="72">
        <v>0</v>
      </c>
    </row>
    <row r="256" spans="1:28">
      <c r="A256" s="48" t="s">
        <v>1043</v>
      </c>
      <c r="B256" s="1" t="s">
        <v>1044</v>
      </c>
      <c r="C256" s="1" t="s">
        <v>1045</v>
      </c>
      <c r="D256" s="1" t="s">
        <v>124</v>
      </c>
      <c r="E256" s="1">
        <v>0</v>
      </c>
      <c r="F256" s="1" t="s">
        <v>1046</v>
      </c>
      <c r="G256" s="49">
        <v>0.49</v>
      </c>
      <c r="H256" s="5">
        <v>39.032900594038409</v>
      </c>
      <c r="I256" s="5">
        <v>10.367844381977738</v>
      </c>
      <c r="J256" s="5">
        <v>28.665056212060669</v>
      </c>
      <c r="K256" s="5">
        <v>-27.483549841031572</v>
      </c>
      <c r="L256" s="5">
        <v>26.515176996156121</v>
      </c>
      <c r="M256" s="73">
        <v>0.48913470670560721</v>
      </c>
      <c r="N256" s="5">
        <v>9.5087181673303025</v>
      </c>
      <c r="O256" s="5">
        <v>0.85912621464743655</v>
      </c>
      <c r="P256" s="5">
        <v>0</v>
      </c>
      <c r="Q256" s="5">
        <v>0</v>
      </c>
      <c r="R256" s="47">
        <v>0</v>
      </c>
      <c r="S256" s="5">
        <v>22.676384004697198</v>
      </c>
      <c r="T256" s="5">
        <v>5.9886722073634706</v>
      </c>
      <c r="U256" s="5">
        <v>0</v>
      </c>
      <c r="V256" s="5">
        <v>0</v>
      </c>
      <c r="W256" s="47">
        <v>0</v>
      </c>
      <c r="X256" s="5">
        <v>32.185102172027499</v>
      </c>
      <c r="Y256" s="5">
        <v>6.8477984220109072</v>
      </c>
      <c r="Z256" s="5">
        <v>0</v>
      </c>
      <c r="AA256" s="5">
        <v>0</v>
      </c>
      <c r="AB256" s="72">
        <v>0</v>
      </c>
    </row>
    <row r="257" spans="1:28">
      <c r="A257" s="48" t="s">
        <v>1047</v>
      </c>
      <c r="B257" s="1" t="s">
        <v>1048</v>
      </c>
      <c r="C257" s="1" t="s">
        <v>1049</v>
      </c>
      <c r="D257" s="1" t="s">
        <v>93</v>
      </c>
      <c r="E257" s="1">
        <v>0</v>
      </c>
      <c r="F257" s="1" t="s">
        <v>1050</v>
      </c>
      <c r="G257" s="49">
        <v>0.3</v>
      </c>
      <c r="H257" s="5">
        <v>73.129908547684735</v>
      </c>
      <c r="I257" s="5">
        <v>23.224012670782859</v>
      </c>
      <c r="J257" s="5">
        <v>49.90589587690188</v>
      </c>
      <c r="K257" s="5">
        <v>31.783786052977764</v>
      </c>
      <c r="L257" s="5">
        <v>46.162953686134244</v>
      </c>
      <c r="M257" s="73">
        <v>0</v>
      </c>
      <c r="N257" s="5">
        <v>19.934396525059505</v>
      </c>
      <c r="O257" s="5">
        <v>3.2896161457233539</v>
      </c>
      <c r="P257" s="5">
        <v>0</v>
      </c>
      <c r="Q257" s="5">
        <v>0</v>
      </c>
      <c r="R257" s="47">
        <v>0</v>
      </c>
      <c r="S257" s="5">
        <v>39.016025682966664</v>
      </c>
      <c r="T257" s="5">
        <v>10.889870193935213</v>
      </c>
      <c r="U257" s="5">
        <v>0</v>
      </c>
      <c r="V257" s="5">
        <v>0</v>
      </c>
      <c r="W257" s="47">
        <v>0</v>
      </c>
      <c r="X257" s="5">
        <v>58.950422208026168</v>
      </c>
      <c r="Y257" s="5">
        <v>14.179486339658567</v>
      </c>
      <c r="Z257" s="5">
        <v>0</v>
      </c>
      <c r="AA257" s="5">
        <v>0</v>
      </c>
      <c r="AB257" s="72">
        <v>0</v>
      </c>
    </row>
    <row r="258" spans="1:28">
      <c r="A258" s="48" t="s">
        <v>1051</v>
      </c>
      <c r="B258" s="1" t="s">
        <v>1052</v>
      </c>
      <c r="C258" s="1" t="s">
        <v>1053</v>
      </c>
      <c r="D258" s="1" t="s">
        <v>124</v>
      </c>
      <c r="E258" s="1">
        <v>0</v>
      </c>
      <c r="F258" s="1" t="s">
        <v>1054</v>
      </c>
      <c r="G258" s="49">
        <v>0.49</v>
      </c>
      <c r="H258" s="5">
        <v>49.133571998559923</v>
      </c>
      <c r="I258" s="5">
        <v>15.462294174241428</v>
      </c>
      <c r="J258" s="5">
        <v>33.671277824318494</v>
      </c>
      <c r="K258" s="5">
        <v>14.290557655047207</v>
      </c>
      <c r="L258" s="5">
        <v>31.14593198749461</v>
      </c>
      <c r="M258" s="73">
        <v>0</v>
      </c>
      <c r="N258" s="5">
        <v>14.051420523413949</v>
      </c>
      <c r="O258" s="5">
        <v>1.4108736508274804</v>
      </c>
      <c r="P258" s="5">
        <v>0</v>
      </c>
      <c r="Q258" s="5">
        <v>0</v>
      </c>
      <c r="R258" s="47">
        <v>0</v>
      </c>
      <c r="S258" s="5">
        <v>28.790899408345879</v>
      </c>
      <c r="T258" s="5">
        <v>4.8803784159726096</v>
      </c>
      <c r="U258" s="5">
        <v>0</v>
      </c>
      <c r="V258" s="5">
        <v>0</v>
      </c>
      <c r="W258" s="47">
        <v>0</v>
      </c>
      <c r="X258" s="5">
        <v>42.842319931759832</v>
      </c>
      <c r="Y258" s="5">
        <v>6.29125206680009</v>
      </c>
      <c r="Z258" s="5">
        <v>0</v>
      </c>
      <c r="AA258" s="5">
        <v>0</v>
      </c>
      <c r="AB258" s="72">
        <v>0</v>
      </c>
    </row>
    <row r="259" spans="1:28">
      <c r="A259" s="48" t="s">
        <v>1055</v>
      </c>
      <c r="B259" s="1" t="s">
        <v>1056</v>
      </c>
      <c r="C259" s="1" t="s">
        <v>1057</v>
      </c>
      <c r="D259" s="1" t="s">
        <v>53</v>
      </c>
      <c r="E259" s="1">
        <v>0</v>
      </c>
      <c r="F259" s="1" t="s">
        <v>1058</v>
      </c>
      <c r="G259" s="49">
        <v>0.4</v>
      </c>
      <c r="H259" s="5">
        <v>2.4237754886368315</v>
      </c>
      <c r="I259" s="5">
        <v>0.36330665017599334</v>
      </c>
      <c r="J259" s="5">
        <v>2.0604688384608383</v>
      </c>
      <c r="K259" s="5">
        <v>-10.384141969835763</v>
      </c>
      <c r="L259" s="5">
        <v>1.9059336755762755</v>
      </c>
      <c r="M259" s="73">
        <v>0.5</v>
      </c>
      <c r="N259" s="5">
        <v>0</v>
      </c>
      <c r="O259" s="5">
        <v>0.36330665017599334</v>
      </c>
      <c r="P259" s="5">
        <v>0</v>
      </c>
      <c r="Q259" s="5">
        <v>0</v>
      </c>
      <c r="R259" s="47">
        <v>0</v>
      </c>
      <c r="S259" s="5">
        <v>0</v>
      </c>
      <c r="T259" s="5">
        <v>2.0604688384608383</v>
      </c>
      <c r="U259" s="5">
        <v>0</v>
      </c>
      <c r="V259" s="5">
        <v>0</v>
      </c>
      <c r="W259" s="47">
        <v>0</v>
      </c>
      <c r="X259" s="5">
        <v>0</v>
      </c>
      <c r="Y259" s="5">
        <v>2.4237754886368315</v>
      </c>
      <c r="Z259" s="5">
        <v>0</v>
      </c>
      <c r="AA259" s="5">
        <v>0</v>
      </c>
      <c r="AB259" s="72">
        <v>0</v>
      </c>
    </row>
    <row r="260" spans="1:28">
      <c r="A260" s="48" t="s">
        <v>1059</v>
      </c>
      <c r="B260" s="1" t="s">
        <v>1060</v>
      </c>
      <c r="C260" s="1" t="s">
        <v>1061</v>
      </c>
      <c r="D260" s="1" t="s">
        <v>53</v>
      </c>
      <c r="E260" s="1">
        <v>0</v>
      </c>
      <c r="F260" s="1" t="s">
        <v>1062</v>
      </c>
      <c r="G260" s="49">
        <v>0.4</v>
      </c>
      <c r="H260" s="5">
        <v>2.2277972640524424</v>
      </c>
      <c r="I260" s="5">
        <v>0</v>
      </c>
      <c r="J260" s="5">
        <v>2.2277972640524424</v>
      </c>
      <c r="K260" s="5">
        <v>-18.412130289517464</v>
      </c>
      <c r="L260" s="5">
        <v>2.0607124692485095</v>
      </c>
      <c r="M260" s="73">
        <v>0.5</v>
      </c>
      <c r="N260" s="5">
        <v>0</v>
      </c>
      <c r="O260" s="5">
        <v>0</v>
      </c>
      <c r="P260" s="5">
        <v>0</v>
      </c>
      <c r="Q260" s="5">
        <v>0</v>
      </c>
      <c r="R260" s="47">
        <v>0</v>
      </c>
      <c r="S260" s="5">
        <v>0</v>
      </c>
      <c r="T260" s="5">
        <v>2.2277972640524424</v>
      </c>
      <c r="U260" s="5">
        <v>0</v>
      </c>
      <c r="V260" s="5">
        <v>0</v>
      </c>
      <c r="W260" s="47">
        <v>0</v>
      </c>
      <c r="X260" s="5">
        <v>0</v>
      </c>
      <c r="Y260" s="5">
        <v>2.2277972640524424</v>
      </c>
      <c r="Z260" s="5">
        <v>0</v>
      </c>
      <c r="AA260" s="5">
        <v>0</v>
      </c>
      <c r="AB260" s="72">
        <v>0</v>
      </c>
    </row>
    <row r="261" spans="1:28">
      <c r="A261" s="48" t="s">
        <v>1063</v>
      </c>
      <c r="B261" s="1" t="s">
        <v>1064</v>
      </c>
      <c r="C261" s="1" t="s">
        <v>1065</v>
      </c>
      <c r="D261" s="1" t="s">
        <v>53</v>
      </c>
      <c r="E261" s="1">
        <v>0</v>
      </c>
      <c r="F261" s="1" t="s">
        <v>1066</v>
      </c>
      <c r="G261" s="49">
        <v>0.4</v>
      </c>
      <c r="H261" s="5">
        <v>1.5691428271790753</v>
      </c>
      <c r="I261" s="5">
        <v>0.30431868284931685</v>
      </c>
      <c r="J261" s="5">
        <v>1.2648241443297583</v>
      </c>
      <c r="K261" s="5">
        <v>-3.9974716253243878</v>
      </c>
      <c r="L261" s="5">
        <v>1.1699623335050264</v>
      </c>
      <c r="M261" s="73">
        <v>0.5</v>
      </c>
      <c r="N261" s="5">
        <v>0</v>
      </c>
      <c r="O261" s="5">
        <v>0.30431868284931685</v>
      </c>
      <c r="P261" s="5">
        <v>0</v>
      </c>
      <c r="Q261" s="5">
        <v>0</v>
      </c>
      <c r="R261" s="47">
        <v>0</v>
      </c>
      <c r="S261" s="5">
        <v>0</v>
      </c>
      <c r="T261" s="5">
        <v>1.2648241443297583</v>
      </c>
      <c r="U261" s="5">
        <v>0</v>
      </c>
      <c r="V261" s="5">
        <v>0</v>
      </c>
      <c r="W261" s="47">
        <v>0</v>
      </c>
      <c r="X261" s="5">
        <v>0</v>
      </c>
      <c r="Y261" s="5">
        <v>1.5691428271790753</v>
      </c>
      <c r="Z261" s="5">
        <v>0</v>
      </c>
      <c r="AA261" s="5">
        <v>0</v>
      </c>
      <c r="AB261" s="72">
        <v>0</v>
      </c>
    </row>
    <row r="262" spans="1:28">
      <c r="A262" s="48" t="s">
        <v>1067</v>
      </c>
      <c r="B262" s="1" t="s">
        <v>1068</v>
      </c>
      <c r="C262" s="1" t="s">
        <v>1069</v>
      </c>
      <c r="D262" s="1" t="s">
        <v>93</v>
      </c>
      <c r="E262" s="1">
        <v>0</v>
      </c>
      <c r="F262" s="1" t="s">
        <v>1070</v>
      </c>
      <c r="G262" s="49">
        <v>0.3</v>
      </c>
      <c r="H262" s="5">
        <v>24.534135979251356</v>
      </c>
      <c r="I262" s="5">
        <v>3.4531661304429284</v>
      </c>
      <c r="J262" s="5">
        <v>21.080969848808429</v>
      </c>
      <c r="K262" s="5">
        <v>-4.6403788247903952</v>
      </c>
      <c r="L262" s="5">
        <v>19.499897110147799</v>
      </c>
      <c r="M262" s="73">
        <v>0.18004902720255012</v>
      </c>
      <c r="N262" s="5">
        <v>8.3233305976668106</v>
      </c>
      <c r="O262" s="5">
        <v>-4.8701644672238826</v>
      </c>
      <c r="P262" s="5">
        <v>0</v>
      </c>
      <c r="Q262" s="5">
        <v>0</v>
      </c>
      <c r="R262" s="47">
        <v>0</v>
      </c>
      <c r="S262" s="5">
        <v>7.635584705444538</v>
      </c>
      <c r="T262" s="5">
        <v>13.445385143363891</v>
      </c>
      <c r="U262" s="5">
        <v>0</v>
      </c>
      <c r="V262" s="5">
        <v>0</v>
      </c>
      <c r="W262" s="47">
        <v>0</v>
      </c>
      <c r="X262" s="5">
        <v>15.958915303111349</v>
      </c>
      <c r="Y262" s="5">
        <v>8.5752206761400096</v>
      </c>
      <c r="Z262" s="5">
        <v>0</v>
      </c>
      <c r="AA262" s="5">
        <v>0</v>
      </c>
      <c r="AB262" s="72">
        <v>0</v>
      </c>
    </row>
    <row r="263" spans="1:28">
      <c r="A263" s="48" t="s">
        <v>1071</v>
      </c>
      <c r="B263" s="1" t="s">
        <v>1072</v>
      </c>
      <c r="C263" s="1" t="s">
        <v>1073</v>
      </c>
      <c r="D263" s="1" t="s">
        <v>53</v>
      </c>
      <c r="E263" s="1">
        <v>0</v>
      </c>
      <c r="F263" s="1" t="s">
        <v>1074</v>
      </c>
      <c r="G263" s="49">
        <v>0.4</v>
      </c>
      <c r="H263" s="5">
        <v>1.6451509271607243</v>
      </c>
      <c r="I263" s="5">
        <v>0.24037760540348524</v>
      </c>
      <c r="J263" s="5">
        <v>1.4047733217572391</v>
      </c>
      <c r="K263" s="5">
        <v>-3.7546411468858341</v>
      </c>
      <c r="L263" s="5">
        <v>1.2994153226254463</v>
      </c>
      <c r="M263" s="73">
        <v>0.5</v>
      </c>
      <c r="N263" s="5">
        <v>0</v>
      </c>
      <c r="O263" s="5">
        <v>0.24037760540348524</v>
      </c>
      <c r="P263" s="5">
        <v>0</v>
      </c>
      <c r="Q263" s="5">
        <v>0</v>
      </c>
      <c r="R263" s="47">
        <v>0</v>
      </c>
      <c r="S263" s="5">
        <v>0</v>
      </c>
      <c r="T263" s="5">
        <v>1.4047733217572391</v>
      </c>
      <c r="U263" s="5">
        <v>0</v>
      </c>
      <c r="V263" s="5">
        <v>0</v>
      </c>
      <c r="W263" s="47">
        <v>0</v>
      </c>
      <c r="X263" s="5">
        <v>0</v>
      </c>
      <c r="Y263" s="5">
        <v>1.6451509271607243</v>
      </c>
      <c r="Z263" s="5">
        <v>0</v>
      </c>
      <c r="AA263" s="5">
        <v>0</v>
      </c>
      <c r="AB263" s="72">
        <v>0</v>
      </c>
    </row>
    <row r="264" spans="1:28">
      <c r="A264" s="48" t="s">
        <v>1075</v>
      </c>
      <c r="B264" s="1" t="s">
        <v>1076</v>
      </c>
      <c r="C264" s="1" t="s">
        <v>1077</v>
      </c>
      <c r="D264" s="1" t="s">
        <v>103</v>
      </c>
      <c r="E264" s="1" t="s">
        <v>169</v>
      </c>
      <c r="F264" s="1" t="s">
        <v>1078</v>
      </c>
      <c r="G264" s="49">
        <v>0.99</v>
      </c>
      <c r="H264" s="5">
        <v>104.28630352840541</v>
      </c>
      <c r="I264" s="5">
        <v>0</v>
      </c>
      <c r="J264" s="5">
        <v>104.28630352840541</v>
      </c>
      <c r="K264" s="5">
        <v>49.401234580908451</v>
      </c>
      <c r="L264" s="5">
        <v>96.464830763775012</v>
      </c>
      <c r="M264" s="73">
        <v>0</v>
      </c>
      <c r="N264" s="5">
        <v>0</v>
      </c>
      <c r="O264" s="5">
        <v>0</v>
      </c>
      <c r="P264" s="5">
        <v>0</v>
      </c>
      <c r="Q264" s="5">
        <v>0</v>
      </c>
      <c r="R264" s="47">
        <v>0</v>
      </c>
      <c r="S264" s="5">
        <v>93.673319431799001</v>
      </c>
      <c r="T264" s="5">
        <v>10.612984096606418</v>
      </c>
      <c r="U264" s="5">
        <v>0</v>
      </c>
      <c r="V264" s="5">
        <v>0</v>
      </c>
      <c r="W264" s="47">
        <v>0</v>
      </c>
      <c r="X264" s="5">
        <v>93.673319431799001</v>
      </c>
      <c r="Y264" s="5">
        <v>10.612984096606418</v>
      </c>
      <c r="Z264" s="5">
        <v>0</v>
      </c>
      <c r="AA264" s="5">
        <v>0</v>
      </c>
      <c r="AB264" s="72">
        <v>0</v>
      </c>
    </row>
    <row r="265" spans="1:28">
      <c r="A265" s="48" t="s">
        <v>1079</v>
      </c>
      <c r="B265" s="1" t="s">
        <v>1080</v>
      </c>
      <c r="C265" s="1" t="s">
        <v>1081</v>
      </c>
      <c r="D265" s="1" t="s">
        <v>53</v>
      </c>
      <c r="E265" s="1">
        <v>0</v>
      </c>
      <c r="F265" s="1" t="s">
        <v>1082</v>
      </c>
      <c r="G265" s="49">
        <v>0.4</v>
      </c>
      <c r="H265" s="5">
        <v>1.6666165337996142</v>
      </c>
      <c r="I265" s="5">
        <v>4.373749637883436E-2</v>
      </c>
      <c r="J265" s="5">
        <v>1.6228790374207798</v>
      </c>
      <c r="K265" s="5">
        <v>-4.7459852713224997</v>
      </c>
      <c r="L265" s="5">
        <v>1.5011631096142213</v>
      </c>
      <c r="M265" s="73">
        <v>0.5</v>
      </c>
      <c r="N265" s="5">
        <v>0</v>
      </c>
      <c r="O265" s="5">
        <v>4.373749637883436E-2</v>
      </c>
      <c r="P265" s="5">
        <v>0</v>
      </c>
      <c r="Q265" s="5">
        <v>0</v>
      </c>
      <c r="R265" s="47">
        <v>0</v>
      </c>
      <c r="S265" s="5">
        <v>0</v>
      </c>
      <c r="T265" s="5">
        <v>1.6228790374207798</v>
      </c>
      <c r="U265" s="5">
        <v>0</v>
      </c>
      <c r="V265" s="5">
        <v>0</v>
      </c>
      <c r="W265" s="47">
        <v>0</v>
      </c>
      <c r="X265" s="5">
        <v>0</v>
      </c>
      <c r="Y265" s="5">
        <v>1.6666165337996142</v>
      </c>
      <c r="Z265" s="5">
        <v>0</v>
      </c>
      <c r="AA265" s="5">
        <v>0</v>
      </c>
      <c r="AB265" s="72">
        <v>0</v>
      </c>
    </row>
    <row r="266" spans="1:28">
      <c r="A266" s="48" t="s">
        <v>1083</v>
      </c>
      <c r="B266" s="1" t="s">
        <v>1084</v>
      </c>
      <c r="C266" s="1" t="s">
        <v>1085</v>
      </c>
      <c r="D266" s="1" t="s">
        <v>53</v>
      </c>
      <c r="E266" s="1">
        <v>0</v>
      </c>
      <c r="F266" s="1" t="s">
        <v>1086</v>
      </c>
      <c r="G266" s="49">
        <v>0.4</v>
      </c>
      <c r="H266" s="5">
        <v>2.5386700236826876</v>
      </c>
      <c r="I266" s="5">
        <v>0.5032513225096138</v>
      </c>
      <c r="J266" s="5">
        <v>2.0354187011730738</v>
      </c>
      <c r="K266" s="5">
        <v>-2.6163104022775316</v>
      </c>
      <c r="L266" s="5">
        <v>1.8827622985850934</v>
      </c>
      <c r="M266" s="73">
        <v>0.5</v>
      </c>
      <c r="N266" s="5">
        <v>0</v>
      </c>
      <c r="O266" s="5">
        <v>0.5032513225096138</v>
      </c>
      <c r="P266" s="5">
        <v>0</v>
      </c>
      <c r="Q266" s="5">
        <v>0</v>
      </c>
      <c r="R266" s="47">
        <v>0</v>
      </c>
      <c r="S266" s="5">
        <v>0</v>
      </c>
      <c r="T266" s="5">
        <v>2.0354187011730738</v>
      </c>
      <c r="U266" s="5">
        <v>0</v>
      </c>
      <c r="V266" s="5">
        <v>0</v>
      </c>
      <c r="W266" s="47">
        <v>0</v>
      </c>
      <c r="X266" s="5">
        <v>0</v>
      </c>
      <c r="Y266" s="5">
        <v>2.5386700236826876</v>
      </c>
      <c r="Z266" s="5">
        <v>0</v>
      </c>
      <c r="AA266" s="5">
        <v>0</v>
      </c>
      <c r="AB266" s="72">
        <v>0</v>
      </c>
    </row>
    <row r="267" spans="1:28">
      <c r="A267" s="48" t="s">
        <v>1087</v>
      </c>
      <c r="B267" s="1" t="s">
        <v>1088</v>
      </c>
      <c r="C267" s="1" t="s">
        <v>1089</v>
      </c>
      <c r="D267" s="1" t="s">
        <v>53</v>
      </c>
      <c r="E267" s="1">
        <v>0</v>
      </c>
      <c r="F267" s="1" t="s">
        <v>1090</v>
      </c>
      <c r="G267" s="49">
        <v>0.4</v>
      </c>
      <c r="H267" s="5">
        <v>2.6678863911203949</v>
      </c>
      <c r="I267" s="5">
        <v>0.44957198041766883</v>
      </c>
      <c r="J267" s="5">
        <v>2.2183144107027259</v>
      </c>
      <c r="K267" s="5">
        <v>-4.7831321037782102</v>
      </c>
      <c r="L267" s="5">
        <v>2.0519408299000217</v>
      </c>
      <c r="M267" s="73">
        <v>0.5</v>
      </c>
      <c r="N267" s="5">
        <v>0</v>
      </c>
      <c r="O267" s="5">
        <v>0.44957198041766883</v>
      </c>
      <c r="P267" s="5">
        <v>0</v>
      </c>
      <c r="Q267" s="5">
        <v>0</v>
      </c>
      <c r="R267" s="47">
        <v>0</v>
      </c>
      <c r="S267" s="5">
        <v>0</v>
      </c>
      <c r="T267" s="5">
        <v>2.2183144107027259</v>
      </c>
      <c r="U267" s="5">
        <v>0</v>
      </c>
      <c r="V267" s="5">
        <v>0</v>
      </c>
      <c r="W267" s="47">
        <v>0</v>
      </c>
      <c r="X267" s="5">
        <v>0</v>
      </c>
      <c r="Y267" s="5">
        <v>2.6678863911203949</v>
      </c>
      <c r="Z267" s="5">
        <v>0</v>
      </c>
      <c r="AA267" s="5">
        <v>0</v>
      </c>
      <c r="AB267" s="72">
        <v>0</v>
      </c>
    </row>
    <row r="268" spans="1:28">
      <c r="A268" s="48" t="s">
        <v>1091</v>
      </c>
      <c r="B268" s="1" t="s">
        <v>1092</v>
      </c>
      <c r="C268" s="1" t="s">
        <v>1093</v>
      </c>
      <c r="D268" s="1" t="s">
        <v>103</v>
      </c>
      <c r="E268" s="1">
        <v>0</v>
      </c>
      <c r="F268" s="1" t="s">
        <v>1094</v>
      </c>
      <c r="G268" s="49">
        <v>0.49</v>
      </c>
      <c r="H268" s="5">
        <v>88.89717946409526</v>
      </c>
      <c r="I268" s="5">
        <v>28.943052486500047</v>
      </c>
      <c r="J268" s="5">
        <v>59.954126977595216</v>
      </c>
      <c r="K268" s="5">
        <v>27.6917893851321</v>
      </c>
      <c r="L268" s="5">
        <v>55.457567454275576</v>
      </c>
      <c r="M268" s="73">
        <v>0</v>
      </c>
      <c r="N268" s="5">
        <v>26.607110570774719</v>
      </c>
      <c r="O268" s="5">
        <v>2.3359419157253281</v>
      </c>
      <c r="P268" s="5">
        <v>0</v>
      </c>
      <c r="Q268" s="5">
        <v>0</v>
      </c>
      <c r="R268" s="47">
        <v>0</v>
      </c>
      <c r="S268" s="5">
        <v>52.190785634971064</v>
      </c>
      <c r="T268" s="5">
        <v>7.7633413426241518</v>
      </c>
      <c r="U268" s="5">
        <v>0</v>
      </c>
      <c r="V268" s="5">
        <v>0</v>
      </c>
      <c r="W268" s="47">
        <v>0</v>
      </c>
      <c r="X268" s="5">
        <v>78.797896205745786</v>
      </c>
      <c r="Y268" s="5">
        <v>10.09928325834948</v>
      </c>
      <c r="Z268" s="5">
        <v>0</v>
      </c>
      <c r="AA268" s="5">
        <v>0</v>
      </c>
      <c r="AB268" s="72">
        <v>0</v>
      </c>
    </row>
    <row r="269" spans="1:28">
      <c r="A269" s="48" t="s">
        <v>1095</v>
      </c>
      <c r="B269" s="1" t="s">
        <v>1096</v>
      </c>
      <c r="C269" s="1" t="s">
        <v>1097</v>
      </c>
      <c r="D269" s="1" t="s">
        <v>53</v>
      </c>
      <c r="E269" s="1">
        <v>0</v>
      </c>
      <c r="F269" s="1" t="s">
        <v>1098</v>
      </c>
      <c r="G269" s="49">
        <v>0.4</v>
      </c>
      <c r="H269" s="5">
        <v>2.7656252119443732</v>
      </c>
      <c r="I269" s="5">
        <v>0.51093309378003704</v>
      </c>
      <c r="J269" s="5">
        <v>2.254692118164336</v>
      </c>
      <c r="K269" s="5">
        <v>-12.473748966565811</v>
      </c>
      <c r="L269" s="5">
        <v>2.0855902093020111</v>
      </c>
      <c r="M269" s="73">
        <v>0.5</v>
      </c>
      <c r="N269" s="5">
        <v>0</v>
      </c>
      <c r="O269" s="5">
        <v>0.51093309378003704</v>
      </c>
      <c r="P269" s="5">
        <v>0</v>
      </c>
      <c r="Q269" s="5">
        <v>0</v>
      </c>
      <c r="R269" s="47">
        <v>0</v>
      </c>
      <c r="S269" s="5">
        <v>0</v>
      </c>
      <c r="T269" s="5">
        <v>2.254692118164336</v>
      </c>
      <c r="U269" s="5">
        <v>0</v>
      </c>
      <c r="V269" s="5">
        <v>0</v>
      </c>
      <c r="W269" s="47">
        <v>0</v>
      </c>
      <c r="X269" s="5">
        <v>0</v>
      </c>
      <c r="Y269" s="5">
        <v>2.7656252119443732</v>
      </c>
      <c r="Z269" s="5">
        <v>0</v>
      </c>
      <c r="AA269" s="5">
        <v>0</v>
      </c>
      <c r="AB269" s="72">
        <v>0</v>
      </c>
    </row>
    <row r="270" spans="1:28">
      <c r="A270" s="48" t="s">
        <v>1099</v>
      </c>
      <c r="B270" s="1" t="s">
        <v>1100</v>
      </c>
      <c r="C270" s="1" t="s">
        <v>1101</v>
      </c>
      <c r="D270" s="1" t="s">
        <v>53</v>
      </c>
      <c r="E270" s="1">
        <v>0</v>
      </c>
      <c r="F270" s="1" t="s">
        <v>1102</v>
      </c>
      <c r="G270" s="49">
        <v>0.4</v>
      </c>
      <c r="H270" s="5">
        <v>2.0198364338744708</v>
      </c>
      <c r="I270" s="5">
        <v>0.28891108962853157</v>
      </c>
      <c r="J270" s="5">
        <v>1.7309253442459391</v>
      </c>
      <c r="K270" s="5">
        <v>-18.760438986444161</v>
      </c>
      <c r="L270" s="5">
        <v>1.6011059434274937</v>
      </c>
      <c r="M270" s="73">
        <v>0.5</v>
      </c>
      <c r="N270" s="5">
        <v>0</v>
      </c>
      <c r="O270" s="5">
        <v>0.28891108962853157</v>
      </c>
      <c r="P270" s="5">
        <v>0</v>
      </c>
      <c r="Q270" s="5">
        <v>0</v>
      </c>
      <c r="R270" s="47">
        <v>0</v>
      </c>
      <c r="S270" s="5">
        <v>0</v>
      </c>
      <c r="T270" s="5">
        <v>1.7309253442459391</v>
      </c>
      <c r="U270" s="5">
        <v>0</v>
      </c>
      <c r="V270" s="5">
        <v>0</v>
      </c>
      <c r="W270" s="47">
        <v>0</v>
      </c>
      <c r="X270" s="5">
        <v>0</v>
      </c>
      <c r="Y270" s="5">
        <v>2.0198364338744708</v>
      </c>
      <c r="Z270" s="5">
        <v>0</v>
      </c>
      <c r="AA270" s="5">
        <v>0</v>
      </c>
      <c r="AB270" s="72">
        <v>0</v>
      </c>
    </row>
    <row r="271" spans="1:28">
      <c r="A271" s="48" t="s">
        <v>1103</v>
      </c>
      <c r="B271" s="1" t="s">
        <v>1104</v>
      </c>
      <c r="C271" s="1" t="s">
        <v>1105</v>
      </c>
      <c r="D271" s="1" t="s">
        <v>53</v>
      </c>
      <c r="E271" s="1">
        <v>0</v>
      </c>
      <c r="F271" s="1" t="s">
        <v>1106</v>
      </c>
      <c r="G271" s="49">
        <v>0.4</v>
      </c>
      <c r="H271" s="5">
        <v>2.6998338972118576</v>
      </c>
      <c r="I271" s="5">
        <v>0.47319141245493107</v>
      </c>
      <c r="J271" s="5">
        <v>2.2266424847569266</v>
      </c>
      <c r="K271" s="5">
        <v>-7.8466405201280081</v>
      </c>
      <c r="L271" s="5">
        <v>2.0596442984001571</v>
      </c>
      <c r="M271" s="73">
        <v>0.5</v>
      </c>
      <c r="N271" s="5">
        <v>0</v>
      </c>
      <c r="O271" s="5">
        <v>0.47319141245493107</v>
      </c>
      <c r="P271" s="5">
        <v>0</v>
      </c>
      <c r="Q271" s="5">
        <v>0</v>
      </c>
      <c r="R271" s="47">
        <v>0</v>
      </c>
      <c r="S271" s="5">
        <v>0</v>
      </c>
      <c r="T271" s="5">
        <v>2.2266424847569266</v>
      </c>
      <c r="U271" s="5">
        <v>0</v>
      </c>
      <c r="V271" s="5">
        <v>0</v>
      </c>
      <c r="W271" s="47">
        <v>0</v>
      </c>
      <c r="X271" s="5">
        <v>0</v>
      </c>
      <c r="Y271" s="5">
        <v>2.6998338972118576</v>
      </c>
      <c r="Z271" s="5">
        <v>0</v>
      </c>
      <c r="AA271" s="5">
        <v>0</v>
      </c>
      <c r="AB271" s="72">
        <v>0</v>
      </c>
    </row>
    <row r="272" spans="1:28">
      <c r="A272" s="48" t="s">
        <v>1107</v>
      </c>
      <c r="B272" s="1" t="s">
        <v>1108</v>
      </c>
      <c r="C272" s="1" t="s">
        <v>1109</v>
      </c>
      <c r="D272" s="1" t="s">
        <v>53</v>
      </c>
      <c r="E272" s="1">
        <v>0</v>
      </c>
      <c r="F272" s="1" t="s">
        <v>1110</v>
      </c>
      <c r="G272" s="49">
        <v>0.4</v>
      </c>
      <c r="H272" s="5">
        <v>2.7599186197696035</v>
      </c>
      <c r="I272" s="5">
        <v>0.53643910007435647</v>
      </c>
      <c r="J272" s="5">
        <v>2.223479519695247</v>
      </c>
      <c r="K272" s="5">
        <v>-15.443245629045213</v>
      </c>
      <c r="L272" s="5">
        <v>2.0567185557181036</v>
      </c>
      <c r="M272" s="73">
        <v>0.5</v>
      </c>
      <c r="N272" s="5">
        <v>0</v>
      </c>
      <c r="O272" s="5">
        <v>0.53643910007435647</v>
      </c>
      <c r="P272" s="5">
        <v>0</v>
      </c>
      <c r="Q272" s="5">
        <v>0</v>
      </c>
      <c r="R272" s="47">
        <v>0</v>
      </c>
      <c r="S272" s="5">
        <v>0</v>
      </c>
      <c r="T272" s="5">
        <v>2.223479519695247</v>
      </c>
      <c r="U272" s="5">
        <v>0</v>
      </c>
      <c r="V272" s="5">
        <v>0</v>
      </c>
      <c r="W272" s="47">
        <v>0</v>
      </c>
      <c r="X272" s="5">
        <v>0</v>
      </c>
      <c r="Y272" s="5">
        <v>2.7599186197696035</v>
      </c>
      <c r="Z272" s="5">
        <v>0</v>
      </c>
      <c r="AA272" s="5">
        <v>0</v>
      </c>
      <c r="AB272" s="72">
        <v>0</v>
      </c>
    </row>
    <row r="273" spans="1:28">
      <c r="A273" s="48" t="s">
        <v>1111</v>
      </c>
      <c r="B273" s="1" t="s">
        <v>1112</v>
      </c>
      <c r="C273" s="1" t="s">
        <v>1113</v>
      </c>
      <c r="D273" s="1" t="s">
        <v>124</v>
      </c>
      <c r="E273" s="1">
        <v>0</v>
      </c>
      <c r="F273" s="1" t="s">
        <v>1114</v>
      </c>
      <c r="G273" s="49">
        <v>0.49</v>
      </c>
      <c r="H273" s="5">
        <v>5.0485867050874882</v>
      </c>
      <c r="I273" s="5">
        <v>0.88871641063928419</v>
      </c>
      <c r="J273" s="5">
        <v>4.1598702944482042</v>
      </c>
      <c r="K273" s="5">
        <v>-1.0099042687816637</v>
      </c>
      <c r="L273" s="5">
        <v>3.8478800223645893</v>
      </c>
      <c r="M273" s="73">
        <v>0.18920061567160273</v>
      </c>
      <c r="N273" s="5">
        <v>0.94452747954644078</v>
      </c>
      <c r="O273" s="5">
        <v>-5.5811068907156584E-2</v>
      </c>
      <c r="P273" s="5">
        <v>0</v>
      </c>
      <c r="Q273" s="5">
        <v>0</v>
      </c>
      <c r="R273" s="47">
        <v>0</v>
      </c>
      <c r="S273" s="5">
        <v>3.1794348777513659</v>
      </c>
      <c r="T273" s="5">
        <v>0.98043541669683842</v>
      </c>
      <c r="U273" s="5">
        <v>0</v>
      </c>
      <c r="V273" s="5">
        <v>0</v>
      </c>
      <c r="W273" s="47">
        <v>0</v>
      </c>
      <c r="X273" s="5">
        <v>4.123962357297807</v>
      </c>
      <c r="Y273" s="5">
        <v>0.92462434778968183</v>
      </c>
      <c r="Z273" s="5">
        <v>0</v>
      </c>
      <c r="AA273" s="5">
        <v>0</v>
      </c>
      <c r="AB273" s="72">
        <v>0</v>
      </c>
    </row>
    <row r="274" spans="1:28">
      <c r="A274" s="48" t="s">
        <v>1115</v>
      </c>
      <c r="B274" s="1" t="s">
        <v>1116</v>
      </c>
      <c r="C274" s="1" t="s">
        <v>1117</v>
      </c>
      <c r="D274" s="1" t="s">
        <v>53</v>
      </c>
      <c r="E274" s="1">
        <v>0</v>
      </c>
      <c r="F274" s="1" t="s">
        <v>1118</v>
      </c>
      <c r="G274" s="49">
        <v>0.4</v>
      </c>
      <c r="H274" s="5">
        <v>1.9087562914750773</v>
      </c>
      <c r="I274" s="5">
        <v>0.37848765465763679</v>
      </c>
      <c r="J274" s="5">
        <v>1.5302686368174405</v>
      </c>
      <c r="K274" s="5">
        <v>-5.3762447823556325</v>
      </c>
      <c r="L274" s="5">
        <v>1.4154984890561326</v>
      </c>
      <c r="M274" s="73">
        <v>0.5</v>
      </c>
      <c r="N274" s="5">
        <v>0</v>
      </c>
      <c r="O274" s="5">
        <v>0.37848765465763679</v>
      </c>
      <c r="P274" s="5">
        <v>0</v>
      </c>
      <c r="Q274" s="5">
        <v>0</v>
      </c>
      <c r="R274" s="47">
        <v>0</v>
      </c>
      <c r="S274" s="5">
        <v>0</v>
      </c>
      <c r="T274" s="5">
        <v>1.5302686368174405</v>
      </c>
      <c r="U274" s="5">
        <v>0</v>
      </c>
      <c r="V274" s="5">
        <v>0</v>
      </c>
      <c r="W274" s="47">
        <v>0</v>
      </c>
      <c r="X274" s="5">
        <v>0</v>
      </c>
      <c r="Y274" s="5">
        <v>1.9087562914750773</v>
      </c>
      <c r="Z274" s="5">
        <v>0</v>
      </c>
      <c r="AA274" s="5">
        <v>0</v>
      </c>
      <c r="AB274" s="72">
        <v>0</v>
      </c>
    </row>
    <row r="275" spans="1:28">
      <c r="A275" s="48" t="s">
        <v>1119</v>
      </c>
      <c r="B275" s="1" t="s">
        <v>1120</v>
      </c>
      <c r="C275" s="1" t="s">
        <v>1121</v>
      </c>
      <c r="D275" s="1" t="s">
        <v>103</v>
      </c>
      <c r="E275" s="1" t="s">
        <v>169</v>
      </c>
      <c r="F275" s="1" t="s">
        <v>1122</v>
      </c>
      <c r="G275" s="49">
        <v>0.99</v>
      </c>
      <c r="H275" s="5">
        <v>124.76434702919734</v>
      </c>
      <c r="I275" s="5">
        <v>0</v>
      </c>
      <c r="J275" s="5">
        <v>124.76434702919734</v>
      </c>
      <c r="K275" s="5">
        <v>52.069759892676963</v>
      </c>
      <c r="L275" s="5">
        <v>115.40702100200754</v>
      </c>
      <c r="M275" s="73">
        <v>0</v>
      </c>
      <c r="N275" s="5">
        <v>0</v>
      </c>
      <c r="O275" s="5">
        <v>0</v>
      </c>
      <c r="P275" s="5">
        <v>0</v>
      </c>
      <c r="Q275" s="5">
        <v>0</v>
      </c>
      <c r="R275" s="47">
        <v>0</v>
      </c>
      <c r="S275" s="5">
        <v>111.92208488616052</v>
      </c>
      <c r="T275" s="5">
        <v>12.842262143036809</v>
      </c>
      <c r="U275" s="5">
        <v>0</v>
      </c>
      <c r="V275" s="5">
        <v>0</v>
      </c>
      <c r="W275" s="47">
        <v>0</v>
      </c>
      <c r="X275" s="5">
        <v>111.92208488616052</v>
      </c>
      <c r="Y275" s="5">
        <v>12.842262143036809</v>
      </c>
      <c r="Z275" s="5">
        <v>0</v>
      </c>
      <c r="AA275" s="5">
        <v>0</v>
      </c>
      <c r="AB275" s="72">
        <v>0</v>
      </c>
    </row>
    <row r="276" spans="1:28">
      <c r="A276" s="48" t="s">
        <v>1123</v>
      </c>
      <c r="B276" s="1" t="s">
        <v>1124</v>
      </c>
      <c r="C276" s="1" t="s">
        <v>1125</v>
      </c>
      <c r="D276" s="1" t="s">
        <v>103</v>
      </c>
      <c r="E276" s="1" t="s">
        <v>146</v>
      </c>
      <c r="F276" s="1" t="s">
        <v>1126</v>
      </c>
      <c r="G276" s="49">
        <v>0.99</v>
      </c>
      <c r="H276" s="5">
        <v>148.30766287922273</v>
      </c>
      <c r="I276" s="5">
        <v>0</v>
      </c>
      <c r="J276" s="5">
        <v>148.30766287922273</v>
      </c>
      <c r="K276" s="5">
        <v>60.663584312448549</v>
      </c>
      <c r="L276" s="5">
        <v>137.18458816328103</v>
      </c>
      <c r="M276" s="73">
        <v>0</v>
      </c>
      <c r="N276" s="5">
        <v>0</v>
      </c>
      <c r="O276" s="5">
        <v>0</v>
      </c>
      <c r="P276" s="5">
        <v>0</v>
      </c>
      <c r="Q276" s="5">
        <v>0</v>
      </c>
      <c r="R276" s="47">
        <v>0</v>
      </c>
      <c r="S276" s="5">
        <v>131.13052112856045</v>
      </c>
      <c r="T276" s="5">
        <v>17.177141750662273</v>
      </c>
      <c r="U276" s="5">
        <v>0</v>
      </c>
      <c r="V276" s="5">
        <v>0</v>
      </c>
      <c r="W276" s="47">
        <v>0</v>
      </c>
      <c r="X276" s="5">
        <v>131.13052112856045</v>
      </c>
      <c r="Y276" s="5">
        <v>17.177141750662273</v>
      </c>
      <c r="Z276" s="5">
        <v>0</v>
      </c>
      <c r="AA276" s="5">
        <v>0</v>
      </c>
      <c r="AB276" s="72">
        <v>0</v>
      </c>
    </row>
    <row r="277" spans="1:28">
      <c r="A277" s="48" t="s">
        <v>1127</v>
      </c>
      <c r="B277" s="1" t="s">
        <v>1128</v>
      </c>
      <c r="C277" s="1" t="s">
        <v>1129</v>
      </c>
      <c r="D277" s="1" t="s">
        <v>53</v>
      </c>
      <c r="E277" s="1">
        <v>0</v>
      </c>
      <c r="F277" s="1" t="s">
        <v>1130</v>
      </c>
      <c r="G277" s="49">
        <v>0.4</v>
      </c>
      <c r="H277" s="5">
        <v>5.2332150712853833</v>
      </c>
      <c r="I277" s="5">
        <v>1.2305938774266447</v>
      </c>
      <c r="J277" s="5">
        <v>4.0026211938587384</v>
      </c>
      <c r="K277" s="5">
        <v>-9.8761730695862955</v>
      </c>
      <c r="L277" s="5">
        <v>3.7024246043193334</v>
      </c>
      <c r="M277" s="73">
        <v>0.5</v>
      </c>
      <c r="N277" s="5">
        <v>0</v>
      </c>
      <c r="O277" s="5">
        <v>1.2305938774266447</v>
      </c>
      <c r="P277" s="5">
        <v>0</v>
      </c>
      <c r="Q277" s="5">
        <v>0</v>
      </c>
      <c r="R277" s="47">
        <v>0</v>
      </c>
      <c r="S277" s="5">
        <v>0</v>
      </c>
      <c r="T277" s="5">
        <v>4.0026211938587384</v>
      </c>
      <c r="U277" s="5">
        <v>0</v>
      </c>
      <c r="V277" s="5">
        <v>0</v>
      </c>
      <c r="W277" s="47">
        <v>0</v>
      </c>
      <c r="X277" s="5">
        <v>0</v>
      </c>
      <c r="Y277" s="5">
        <v>5.2332150712853833</v>
      </c>
      <c r="Z277" s="5">
        <v>0</v>
      </c>
      <c r="AA277" s="5">
        <v>0</v>
      </c>
      <c r="AB277" s="72">
        <v>0</v>
      </c>
    </row>
    <row r="278" spans="1:28">
      <c r="A278" s="48" t="s">
        <v>1131</v>
      </c>
      <c r="B278" s="1" t="s">
        <v>1132</v>
      </c>
      <c r="C278" s="1" t="s">
        <v>1133</v>
      </c>
      <c r="D278" s="1" t="s">
        <v>53</v>
      </c>
      <c r="E278" s="1">
        <v>0</v>
      </c>
      <c r="F278" s="1" t="s">
        <v>1134</v>
      </c>
      <c r="G278" s="49">
        <v>0.4</v>
      </c>
      <c r="H278" s="5">
        <v>4.2308867966064199</v>
      </c>
      <c r="I278" s="5">
        <v>0.91298197989418362</v>
      </c>
      <c r="J278" s="5">
        <v>3.3179048167122365</v>
      </c>
      <c r="K278" s="5">
        <v>-10.219662898643181</v>
      </c>
      <c r="L278" s="5">
        <v>3.0690619554588188</v>
      </c>
      <c r="M278" s="73">
        <v>0.5</v>
      </c>
      <c r="N278" s="5">
        <v>0</v>
      </c>
      <c r="O278" s="5">
        <v>0.91298197989418362</v>
      </c>
      <c r="P278" s="5">
        <v>0</v>
      </c>
      <c r="Q278" s="5">
        <v>0</v>
      </c>
      <c r="R278" s="47">
        <v>0</v>
      </c>
      <c r="S278" s="5">
        <v>0</v>
      </c>
      <c r="T278" s="5">
        <v>3.3179048167122365</v>
      </c>
      <c r="U278" s="5">
        <v>0</v>
      </c>
      <c r="V278" s="5">
        <v>0</v>
      </c>
      <c r="W278" s="47">
        <v>0</v>
      </c>
      <c r="X278" s="5">
        <v>0</v>
      </c>
      <c r="Y278" s="5">
        <v>4.2308867966064199</v>
      </c>
      <c r="Z278" s="5">
        <v>0</v>
      </c>
      <c r="AA278" s="5">
        <v>0</v>
      </c>
      <c r="AB278" s="72">
        <v>0</v>
      </c>
    </row>
    <row r="279" spans="1:28">
      <c r="A279" s="48" t="s">
        <v>1135</v>
      </c>
      <c r="B279" s="1" t="s">
        <v>1136</v>
      </c>
      <c r="C279" s="1" t="s">
        <v>1137</v>
      </c>
      <c r="D279" s="1" t="s">
        <v>103</v>
      </c>
      <c r="E279" s="1" t="s">
        <v>611</v>
      </c>
      <c r="F279" s="1" t="s">
        <v>1138</v>
      </c>
      <c r="G279" s="49">
        <v>0.99</v>
      </c>
      <c r="H279" s="5">
        <v>88.722830806940209</v>
      </c>
      <c r="I279" s="5">
        <v>0</v>
      </c>
      <c r="J279" s="5">
        <v>88.722830806940209</v>
      </c>
      <c r="K279" s="5">
        <v>21.574749312233166</v>
      </c>
      <c r="L279" s="5">
        <v>82.068618496419703</v>
      </c>
      <c r="M279" s="73">
        <v>0</v>
      </c>
      <c r="N279" s="5">
        <v>0</v>
      </c>
      <c r="O279" s="5">
        <v>0</v>
      </c>
      <c r="P279" s="5">
        <v>0</v>
      </c>
      <c r="Q279" s="5">
        <v>0</v>
      </c>
      <c r="R279" s="47">
        <v>0</v>
      </c>
      <c r="S279" s="5">
        <v>76.781798633685881</v>
      </c>
      <c r="T279" s="5">
        <v>11.941032173254328</v>
      </c>
      <c r="U279" s="5">
        <v>0</v>
      </c>
      <c r="V279" s="5">
        <v>0</v>
      </c>
      <c r="W279" s="47">
        <v>0</v>
      </c>
      <c r="X279" s="5">
        <v>76.781798633685881</v>
      </c>
      <c r="Y279" s="5">
        <v>11.941032173254328</v>
      </c>
      <c r="Z279" s="5">
        <v>0</v>
      </c>
      <c r="AA279" s="5">
        <v>0</v>
      </c>
      <c r="AB279" s="72">
        <v>0</v>
      </c>
    </row>
    <row r="280" spans="1:28">
      <c r="A280" s="48" t="s">
        <v>1139</v>
      </c>
      <c r="B280" s="1" t="s">
        <v>1140</v>
      </c>
      <c r="C280" s="1" t="s">
        <v>1141</v>
      </c>
      <c r="D280" s="1" t="s">
        <v>53</v>
      </c>
      <c r="E280" s="1">
        <v>0</v>
      </c>
      <c r="F280" s="1" t="s">
        <v>1142</v>
      </c>
      <c r="G280" s="49">
        <v>0.4</v>
      </c>
      <c r="H280" s="5">
        <v>2.8888060623080976</v>
      </c>
      <c r="I280" s="5">
        <v>0.59267203818950431</v>
      </c>
      <c r="J280" s="5">
        <v>2.2961340241185932</v>
      </c>
      <c r="K280" s="5">
        <v>-13.038249387704012</v>
      </c>
      <c r="L280" s="5">
        <v>2.123923972309699</v>
      </c>
      <c r="M280" s="73">
        <v>0.5</v>
      </c>
      <c r="N280" s="5">
        <v>0</v>
      </c>
      <c r="O280" s="5">
        <v>0.59267203818950431</v>
      </c>
      <c r="P280" s="5">
        <v>0</v>
      </c>
      <c r="Q280" s="5">
        <v>0</v>
      </c>
      <c r="R280" s="47">
        <v>0</v>
      </c>
      <c r="S280" s="5">
        <v>0</v>
      </c>
      <c r="T280" s="5">
        <v>2.2961340241185932</v>
      </c>
      <c r="U280" s="5">
        <v>0</v>
      </c>
      <c r="V280" s="5">
        <v>0</v>
      </c>
      <c r="W280" s="47">
        <v>0</v>
      </c>
      <c r="X280" s="5">
        <v>0</v>
      </c>
      <c r="Y280" s="5">
        <v>2.8888060623080976</v>
      </c>
      <c r="Z280" s="5">
        <v>0</v>
      </c>
      <c r="AA280" s="5">
        <v>0</v>
      </c>
      <c r="AB280" s="72">
        <v>0</v>
      </c>
    </row>
    <row r="281" spans="1:28">
      <c r="A281" s="48" t="s">
        <v>1143</v>
      </c>
      <c r="B281" s="1" t="s">
        <v>1144</v>
      </c>
      <c r="C281" s="1" t="s">
        <v>1145</v>
      </c>
      <c r="D281" s="1" t="s">
        <v>53</v>
      </c>
      <c r="E281" s="1">
        <v>0</v>
      </c>
      <c r="F281" s="1" t="s">
        <v>1146</v>
      </c>
      <c r="G281" s="49">
        <v>0.4</v>
      </c>
      <c r="H281" s="5">
        <v>2.1518602799303368</v>
      </c>
      <c r="I281" s="5">
        <v>0</v>
      </c>
      <c r="J281" s="5">
        <v>2.1518602799303368</v>
      </c>
      <c r="K281" s="5">
        <v>-11.803048882359407</v>
      </c>
      <c r="L281" s="5">
        <v>1.9904707589355617</v>
      </c>
      <c r="M281" s="73">
        <v>0.5</v>
      </c>
      <c r="N281" s="5">
        <v>0</v>
      </c>
      <c r="O281" s="5">
        <v>0</v>
      </c>
      <c r="P281" s="5">
        <v>0</v>
      </c>
      <c r="Q281" s="5">
        <v>0</v>
      </c>
      <c r="R281" s="47">
        <v>0</v>
      </c>
      <c r="S281" s="5">
        <v>0</v>
      </c>
      <c r="T281" s="5">
        <v>2.1518602799303368</v>
      </c>
      <c r="U281" s="5">
        <v>0</v>
      </c>
      <c r="V281" s="5">
        <v>0</v>
      </c>
      <c r="W281" s="47">
        <v>0</v>
      </c>
      <c r="X281" s="5">
        <v>0</v>
      </c>
      <c r="Y281" s="5">
        <v>2.1518602799303368</v>
      </c>
      <c r="Z281" s="5">
        <v>0</v>
      </c>
      <c r="AA281" s="5">
        <v>0</v>
      </c>
      <c r="AB281" s="72">
        <v>0</v>
      </c>
    </row>
    <row r="282" spans="1:28">
      <c r="A282" s="48" t="s">
        <v>1147</v>
      </c>
      <c r="B282" s="1" t="s">
        <v>1148</v>
      </c>
      <c r="C282" s="1" t="s">
        <v>1149</v>
      </c>
      <c r="D282" s="1" t="s">
        <v>103</v>
      </c>
      <c r="E282" s="1">
        <v>0</v>
      </c>
      <c r="F282" s="1" t="s">
        <v>1150</v>
      </c>
      <c r="G282" s="49">
        <v>0.49</v>
      </c>
      <c r="H282" s="5">
        <v>202.98880024031342</v>
      </c>
      <c r="I282" s="5">
        <v>67.789514817750359</v>
      </c>
      <c r="J282" s="5">
        <v>135.19928542256307</v>
      </c>
      <c r="K282" s="5">
        <v>39.583398575862233</v>
      </c>
      <c r="L282" s="5">
        <v>125.05933901587085</v>
      </c>
      <c r="M282" s="73">
        <v>0</v>
      </c>
      <c r="N282" s="5">
        <v>61.266320383275506</v>
      </c>
      <c r="O282" s="5">
        <v>6.5231944344748518</v>
      </c>
      <c r="P282" s="5">
        <v>0</v>
      </c>
      <c r="Q282" s="5">
        <v>0</v>
      </c>
      <c r="R282" s="47">
        <v>0</v>
      </c>
      <c r="S282" s="5">
        <v>115.61438709653449</v>
      </c>
      <c r="T282" s="5">
        <v>19.5848983260286</v>
      </c>
      <c r="U282" s="5">
        <v>0</v>
      </c>
      <c r="V282" s="5">
        <v>0</v>
      </c>
      <c r="W282" s="47">
        <v>0</v>
      </c>
      <c r="X282" s="5">
        <v>176.88070747980998</v>
      </c>
      <c r="Y282" s="5">
        <v>26.108092760503453</v>
      </c>
      <c r="Z282" s="5">
        <v>0</v>
      </c>
      <c r="AA282" s="5">
        <v>0</v>
      </c>
      <c r="AB282" s="72">
        <v>0</v>
      </c>
    </row>
    <row r="283" spans="1:28">
      <c r="A283" s="48" t="s">
        <v>1151</v>
      </c>
      <c r="B283" s="1" t="s">
        <v>1152</v>
      </c>
      <c r="C283" s="1" t="s">
        <v>1153</v>
      </c>
      <c r="D283" s="1" t="s">
        <v>53</v>
      </c>
      <c r="E283" s="1">
        <v>0</v>
      </c>
      <c r="F283" s="50" t="s">
        <v>1154</v>
      </c>
      <c r="G283" s="49">
        <v>0.4</v>
      </c>
      <c r="H283" s="5">
        <v>4.3338500228609247</v>
      </c>
      <c r="I283" s="5">
        <v>0.84814268542195481</v>
      </c>
      <c r="J283" s="5">
        <v>3.4857073374389698</v>
      </c>
      <c r="K283" s="5">
        <v>-6.08932179885596</v>
      </c>
      <c r="L283" s="5">
        <v>3.2242792871310471</v>
      </c>
      <c r="M283" s="73">
        <v>0.5</v>
      </c>
      <c r="N283" s="5">
        <v>0</v>
      </c>
      <c r="O283" s="5">
        <v>0.84814268542195481</v>
      </c>
      <c r="P283" s="5">
        <v>0</v>
      </c>
      <c r="Q283" s="5">
        <v>0</v>
      </c>
      <c r="R283" s="47">
        <v>0</v>
      </c>
      <c r="S283" s="5">
        <v>0</v>
      </c>
      <c r="T283" s="5">
        <v>3.4857073374389698</v>
      </c>
      <c r="U283" s="5">
        <v>0</v>
      </c>
      <c r="V283" s="5">
        <v>0</v>
      </c>
      <c r="W283" s="47">
        <v>0</v>
      </c>
      <c r="X283" s="5">
        <v>0</v>
      </c>
      <c r="Y283" s="5">
        <v>4.3338500228609247</v>
      </c>
      <c r="Z283" s="5">
        <v>0</v>
      </c>
      <c r="AA283" s="5">
        <v>0</v>
      </c>
      <c r="AB283" s="72">
        <v>0</v>
      </c>
    </row>
    <row r="284" spans="1:28">
      <c r="A284" s="48" t="s">
        <v>1155</v>
      </c>
      <c r="B284" s="1" t="s">
        <v>1156</v>
      </c>
      <c r="C284" s="1" t="s">
        <v>1157</v>
      </c>
      <c r="D284" s="1" t="s">
        <v>124</v>
      </c>
      <c r="E284" s="1">
        <v>0</v>
      </c>
      <c r="F284" s="1" t="s">
        <v>1158</v>
      </c>
      <c r="G284" s="49">
        <v>0.49</v>
      </c>
      <c r="H284" s="5">
        <v>68.149285746226568</v>
      </c>
      <c r="I284" s="5">
        <v>20.447510688381602</v>
      </c>
      <c r="J284" s="5">
        <v>47.701775057844962</v>
      </c>
      <c r="K284" s="5">
        <v>9.4814292568332483</v>
      </c>
      <c r="L284" s="5">
        <v>44.124141928506589</v>
      </c>
      <c r="M284" s="73">
        <v>0</v>
      </c>
      <c r="N284" s="5">
        <v>18.660801361463115</v>
      </c>
      <c r="O284" s="5">
        <v>1.7867093269184866</v>
      </c>
      <c r="P284" s="5">
        <v>0</v>
      </c>
      <c r="Q284" s="5">
        <v>0</v>
      </c>
      <c r="R284" s="47">
        <v>0</v>
      </c>
      <c r="S284" s="5">
        <v>39.590659091137155</v>
      </c>
      <c r="T284" s="5">
        <v>8.1111159667078017</v>
      </c>
      <c r="U284" s="5">
        <v>0</v>
      </c>
      <c r="V284" s="5">
        <v>0</v>
      </c>
      <c r="W284" s="47">
        <v>0</v>
      </c>
      <c r="X284" s="5">
        <v>58.25146045260027</v>
      </c>
      <c r="Y284" s="5">
        <v>9.8978252936262887</v>
      </c>
      <c r="Z284" s="5">
        <v>0</v>
      </c>
      <c r="AA284" s="5">
        <v>0</v>
      </c>
      <c r="AB284" s="72">
        <v>0</v>
      </c>
    </row>
    <row r="285" spans="1:28">
      <c r="A285" s="48" t="s">
        <v>1159</v>
      </c>
      <c r="B285" s="1" t="s">
        <v>1160</v>
      </c>
      <c r="C285" s="1" t="s">
        <v>1161</v>
      </c>
      <c r="D285" s="1" t="s">
        <v>79</v>
      </c>
      <c r="E285" s="1">
        <v>0</v>
      </c>
      <c r="F285" s="1" t="s">
        <v>1698</v>
      </c>
      <c r="G285" s="49">
        <v>0.01</v>
      </c>
      <c r="H285" s="5">
        <v>5.6896947531937503</v>
      </c>
      <c r="I285" s="5">
        <v>2.0275685951859801</v>
      </c>
      <c r="J285" s="5">
        <v>3.6621261580077706</v>
      </c>
      <c r="K285" s="5">
        <v>2.230053896823466</v>
      </c>
      <c r="L285" s="5">
        <v>3.3874666961571882</v>
      </c>
      <c r="M285" s="73">
        <v>0</v>
      </c>
      <c r="N285" s="5">
        <v>0</v>
      </c>
      <c r="O285" s="5">
        <v>0</v>
      </c>
      <c r="P285" s="5">
        <v>2.0275685951859801</v>
      </c>
      <c r="Q285" s="5">
        <v>0</v>
      </c>
      <c r="R285" s="47">
        <v>0</v>
      </c>
      <c r="S285" s="5">
        <v>0</v>
      </c>
      <c r="T285" s="5">
        <v>0</v>
      </c>
      <c r="U285" s="5">
        <v>3.6621261580077706</v>
      </c>
      <c r="V285" s="5">
        <v>0</v>
      </c>
      <c r="W285" s="47">
        <v>0</v>
      </c>
      <c r="X285" s="5">
        <v>0</v>
      </c>
      <c r="Y285" s="5">
        <v>0</v>
      </c>
      <c r="Z285" s="5">
        <v>5.6896947531937503</v>
      </c>
      <c r="AA285" s="5">
        <v>0</v>
      </c>
      <c r="AB285" s="72">
        <v>0</v>
      </c>
    </row>
    <row r="286" spans="1:28">
      <c r="A286" s="48" t="s">
        <v>1163</v>
      </c>
      <c r="B286" s="1" t="s">
        <v>1164</v>
      </c>
      <c r="C286" s="1" t="s">
        <v>1165</v>
      </c>
      <c r="D286" s="1" t="s">
        <v>124</v>
      </c>
      <c r="E286" s="1">
        <v>0</v>
      </c>
      <c r="F286" s="1" t="s">
        <v>1166</v>
      </c>
      <c r="G286" s="49">
        <v>0.49</v>
      </c>
      <c r="H286" s="5">
        <v>41.459562987768557</v>
      </c>
      <c r="I286" s="5">
        <v>13.180691460789175</v>
      </c>
      <c r="J286" s="5">
        <v>28.27887152697938</v>
      </c>
      <c r="K286" s="5">
        <v>-18.779028073708982</v>
      </c>
      <c r="L286" s="5">
        <v>26.157956162455928</v>
      </c>
      <c r="M286" s="73">
        <v>0.39407661557760099</v>
      </c>
      <c r="N286" s="5">
        <v>11.45724240410614</v>
      </c>
      <c r="O286" s="5">
        <v>1.7234490566830356</v>
      </c>
      <c r="P286" s="5">
        <v>0</v>
      </c>
      <c r="Q286" s="5">
        <v>0</v>
      </c>
      <c r="R286" s="47">
        <v>0</v>
      </c>
      <c r="S286" s="5">
        <v>22.319782661682019</v>
      </c>
      <c r="T286" s="5">
        <v>5.9590888652973577</v>
      </c>
      <c r="U286" s="5">
        <v>0</v>
      </c>
      <c r="V286" s="5">
        <v>0</v>
      </c>
      <c r="W286" s="47">
        <v>0</v>
      </c>
      <c r="X286" s="5">
        <v>33.777025065788159</v>
      </c>
      <c r="Y286" s="5">
        <v>7.6825379219803933</v>
      </c>
      <c r="Z286" s="5">
        <v>0</v>
      </c>
      <c r="AA286" s="5">
        <v>0</v>
      </c>
      <c r="AB286" s="72">
        <v>0</v>
      </c>
    </row>
    <row r="287" spans="1:28">
      <c r="A287" s="48" t="s">
        <v>1167</v>
      </c>
      <c r="B287" s="1" t="s">
        <v>1168</v>
      </c>
      <c r="C287" s="1" t="s">
        <v>1169</v>
      </c>
      <c r="D287" s="1" t="s">
        <v>103</v>
      </c>
      <c r="E287" s="1" t="s">
        <v>146</v>
      </c>
      <c r="F287" s="1" t="s">
        <v>1170</v>
      </c>
      <c r="G287" s="49">
        <v>0.99</v>
      </c>
      <c r="H287" s="5">
        <v>40.08717120681046</v>
      </c>
      <c r="I287" s="5">
        <v>0</v>
      </c>
      <c r="J287" s="5">
        <v>40.08717120681046</v>
      </c>
      <c r="K287" s="5">
        <v>-55.670753894092066</v>
      </c>
      <c r="L287" s="5">
        <v>37.080633366299679</v>
      </c>
      <c r="M287" s="73">
        <v>0</v>
      </c>
      <c r="N287" s="5">
        <v>0</v>
      </c>
      <c r="O287" s="5">
        <v>0</v>
      </c>
      <c r="P287" s="5">
        <v>0</v>
      </c>
      <c r="Q287" s="5">
        <v>0</v>
      </c>
      <c r="R287" s="47">
        <v>0</v>
      </c>
      <c r="S287" s="5">
        <v>35.16382584699479</v>
      </c>
      <c r="T287" s="5">
        <v>4.9233453598156736</v>
      </c>
      <c r="U287" s="5">
        <v>0</v>
      </c>
      <c r="V287" s="5">
        <v>0</v>
      </c>
      <c r="W287" s="47">
        <v>0</v>
      </c>
      <c r="X287" s="5">
        <v>35.16382584699479</v>
      </c>
      <c r="Y287" s="5">
        <v>4.9233453598156736</v>
      </c>
      <c r="Z287" s="5">
        <v>0</v>
      </c>
      <c r="AA287" s="5">
        <v>0</v>
      </c>
      <c r="AB287" s="72">
        <v>0</v>
      </c>
    </row>
    <row r="288" spans="1:28">
      <c r="A288" s="48" t="s">
        <v>1171</v>
      </c>
      <c r="B288" s="1" t="s">
        <v>1172</v>
      </c>
      <c r="C288" s="1" t="s">
        <v>1173</v>
      </c>
      <c r="D288" s="1" t="s">
        <v>237</v>
      </c>
      <c r="E288" s="1">
        <v>0</v>
      </c>
      <c r="F288" s="1" t="s">
        <v>1174</v>
      </c>
      <c r="G288" s="49">
        <v>0.09</v>
      </c>
      <c r="H288" s="5">
        <v>90.10913866660853</v>
      </c>
      <c r="I288" s="5">
        <v>26.323830133124471</v>
      </c>
      <c r="J288" s="5">
        <v>63.785308533484056</v>
      </c>
      <c r="K288" s="5">
        <v>49.260290436211704</v>
      </c>
      <c r="L288" s="5">
        <v>59.001410393472753</v>
      </c>
      <c r="M288" s="73">
        <v>0</v>
      </c>
      <c r="N288" s="5">
        <v>26.323830133124471</v>
      </c>
      <c r="O288" s="5">
        <v>0</v>
      </c>
      <c r="P288" s="5">
        <v>0</v>
      </c>
      <c r="Q288" s="5">
        <v>0</v>
      </c>
      <c r="R288" s="47">
        <v>0</v>
      </c>
      <c r="S288" s="5">
        <v>63.785308533484056</v>
      </c>
      <c r="T288" s="5">
        <v>0</v>
      </c>
      <c r="U288" s="5">
        <v>0</v>
      </c>
      <c r="V288" s="5">
        <v>0</v>
      </c>
      <c r="W288" s="47">
        <v>0</v>
      </c>
      <c r="X288" s="5">
        <v>90.10913866660853</v>
      </c>
      <c r="Y288" s="5">
        <v>0</v>
      </c>
      <c r="Z288" s="5">
        <v>0</v>
      </c>
      <c r="AA288" s="5">
        <v>0</v>
      </c>
      <c r="AB288" s="72">
        <v>0</v>
      </c>
    </row>
    <row r="289" spans="1:28">
      <c r="A289" s="48" t="s">
        <v>1178</v>
      </c>
      <c r="B289" s="1" t="s">
        <v>1179</v>
      </c>
      <c r="C289" s="1" t="s">
        <v>1180</v>
      </c>
      <c r="D289" s="1" t="s">
        <v>53</v>
      </c>
      <c r="E289" s="1">
        <v>0</v>
      </c>
      <c r="F289" s="1" t="s">
        <v>1181</v>
      </c>
      <c r="G289" s="49">
        <v>0.4</v>
      </c>
      <c r="H289" s="5">
        <v>1.0898743773375521</v>
      </c>
      <c r="I289" s="5">
        <v>5.7310629430627452E-2</v>
      </c>
      <c r="J289" s="5">
        <v>1.0325637479069247</v>
      </c>
      <c r="K289" s="5">
        <v>-10.679575654099322</v>
      </c>
      <c r="L289" s="5">
        <v>0.95512146681390542</v>
      </c>
      <c r="M289" s="73">
        <v>0.5</v>
      </c>
      <c r="N289" s="5">
        <v>0</v>
      </c>
      <c r="O289" s="5">
        <v>5.7310629430627452E-2</v>
      </c>
      <c r="P289" s="5">
        <v>0</v>
      </c>
      <c r="Q289" s="5">
        <v>0</v>
      </c>
      <c r="R289" s="47">
        <v>0</v>
      </c>
      <c r="S289" s="5">
        <v>0</v>
      </c>
      <c r="T289" s="5">
        <v>1.0325637479069247</v>
      </c>
      <c r="U289" s="5">
        <v>0</v>
      </c>
      <c r="V289" s="5">
        <v>0</v>
      </c>
      <c r="W289" s="47">
        <v>0</v>
      </c>
      <c r="X289" s="5">
        <v>0</v>
      </c>
      <c r="Y289" s="5">
        <v>1.0898743773375521</v>
      </c>
      <c r="Z289" s="5">
        <v>0</v>
      </c>
      <c r="AA289" s="5">
        <v>0</v>
      </c>
      <c r="AB289" s="72">
        <v>0</v>
      </c>
    </row>
    <row r="290" spans="1:28">
      <c r="A290" s="48" t="s">
        <v>1182</v>
      </c>
      <c r="B290" s="1" t="s">
        <v>1183</v>
      </c>
      <c r="C290" s="1" t="s">
        <v>1184</v>
      </c>
      <c r="D290" s="1" t="s">
        <v>53</v>
      </c>
      <c r="E290" s="1">
        <v>0</v>
      </c>
      <c r="F290" s="1" t="s">
        <v>1185</v>
      </c>
      <c r="G290" s="49">
        <v>0.4</v>
      </c>
      <c r="H290" s="5">
        <v>2.701840854697422</v>
      </c>
      <c r="I290" s="5">
        <v>0.22974470000902564</v>
      </c>
      <c r="J290" s="5">
        <v>2.4720961546883964</v>
      </c>
      <c r="K290" s="5">
        <v>-24.740003855452407</v>
      </c>
      <c r="L290" s="5">
        <v>2.2866889430867667</v>
      </c>
      <c r="M290" s="73">
        <v>0.5</v>
      </c>
      <c r="N290" s="5">
        <v>0</v>
      </c>
      <c r="O290" s="5">
        <v>0.22974470000902564</v>
      </c>
      <c r="P290" s="5">
        <v>0</v>
      </c>
      <c r="Q290" s="5">
        <v>0</v>
      </c>
      <c r="R290" s="47">
        <v>0</v>
      </c>
      <c r="S290" s="5">
        <v>0</v>
      </c>
      <c r="T290" s="5">
        <v>2.4720961546883964</v>
      </c>
      <c r="U290" s="5">
        <v>0</v>
      </c>
      <c r="V290" s="5">
        <v>0</v>
      </c>
      <c r="W290" s="47">
        <v>0</v>
      </c>
      <c r="X290" s="5">
        <v>0</v>
      </c>
      <c r="Y290" s="5">
        <v>2.701840854697422</v>
      </c>
      <c r="Z290" s="5">
        <v>0</v>
      </c>
      <c r="AA290" s="5">
        <v>0</v>
      </c>
      <c r="AB290" s="72">
        <v>0</v>
      </c>
    </row>
    <row r="291" spans="1:28">
      <c r="A291" s="48" t="s">
        <v>1186</v>
      </c>
      <c r="B291" s="1" t="s">
        <v>1187</v>
      </c>
      <c r="C291" s="1" t="s">
        <v>1188</v>
      </c>
      <c r="D291" s="1" t="s">
        <v>53</v>
      </c>
      <c r="E291" s="1">
        <v>0</v>
      </c>
      <c r="F291" s="1" t="s">
        <v>1189</v>
      </c>
      <c r="G291" s="49">
        <v>0.4</v>
      </c>
      <c r="H291" s="5">
        <v>3.0251376834356183</v>
      </c>
      <c r="I291" s="5">
        <v>0.66823892944063989</v>
      </c>
      <c r="J291" s="5">
        <v>2.3568987539949786</v>
      </c>
      <c r="K291" s="5">
        <v>-6.1936771483259765</v>
      </c>
      <c r="L291" s="5">
        <v>2.1801313474453554</v>
      </c>
      <c r="M291" s="73">
        <v>0.5</v>
      </c>
      <c r="N291" s="5">
        <v>0</v>
      </c>
      <c r="O291" s="5">
        <v>0.66823892944063989</v>
      </c>
      <c r="P291" s="5">
        <v>0</v>
      </c>
      <c r="Q291" s="5">
        <v>0</v>
      </c>
      <c r="R291" s="47">
        <v>0</v>
      </c>
      <c r="S291" s="5">
        <v>0</v>
      </c>
      <c r="T291" s="5">
        <v>2.3568987539949786</v>
      </c>
      <c r="U291" s="5">
        <v>0</v>
      </c>
      <c r="V291" s="5">
        <v>0</v>
      </c>
      <c r="W291" s="47">
        <v>0</v>
      </c>
      <c r="X291" s="5">
        <v>0</v>
      </c>
      <c r="Y291" s="5">
        <v>3.0251376834356183</v>
      </c>
      <c r="Z291" s="5">
        <v>0</v>
      </c>
      <c r="AA291" s="5">
        <v>0</v>
      </c>
      <c r="AB291" s="72">
        <v>0</v>
      </c>
    </row>
    <row r="292" spans="1:28">
      <c r="A292" s="48" t="s">
        <v>1190</v>
      </c>
      <c r="B292" s="1" t="s">
        <v>1191</v>
      </c>
      <c r="C292" s="1" t="s">
        <v>1192</v>
      </c>
      <c r="D292" s="1" t="s">
        <v>124</v>
      </c>
      <c r="E292" s="1" t="s">
        <v>125</v>
      </c>
      <c r="F292" s="1" t="s">
        <v>1193</v>
      </c>
      <c r="G292" s="49">
        <v>0.94</v>
      </c>
      <c r="H292" s="5">
        <v>51.030291094172533</v>
      </c>
      <c r="I292" s="5">
        <v>0</v>
      </c>
      <c r="J292" s="5">
        <v>51.030291094172533</v>
      </c>
      <c r="K292" s="5">
        <v>-64.537153892190005</v>
      </c>
      <c r="L292" s="5">
        <v>47.203019262109592</v>
      </c>
      <c r="M292" s="73">
        <v>0</v>
      </c>
      <c r="N292" s="5">
        <v>0</v>
      </c>
      <c r="O292" s="5">
        <v>0</v>
      </c>
      <c r="P292" s="5">
        <v>0</v>
      </c>
      <c r="Q292" s="5">
        <v>0</v>
      </c>
      <c r="R292" s="47">
        <v>0</v>
      </c>
      <c r="S292" s="5">
        <v>44.60674670643423</v>
      </c>
      <c r="T292" s="5">
        <v>6.4235443877383034</v>
      </c>
      <c r="U292" s="5">
        <v>0</v>
      </c>
      <c r="V292" s="5">
        <v>0</v>
      </c>
      <c r="W292" s="47">
        <v>0</v>
      </c>
      <c r="X292" s="5">
        <v>44.60674670643423</v>
      </c>
      <c r="Y292" s="5">
        <v>6.4235443877383034</v>
      </c>
      <c r="Z292" s="5">
        <v>0</v>
      </c>
      <c r="AA292" s="5">
        <v>0</v>
      </c>
      <c r="AB292" s="72">
        <v>0</v>
      </c>
    </row>
    <row r="293" spans="1:28">
      <c r="A293" s="48" t="s">
        <v>1194</v>
      </c>
      <c r="B293" s="1" t="s">
        <v>1195</v>
      </c>
      <c r="C293" s="1" t="s">
        <v>1196</v>
      </c>
      <c r="D293" s="1" t="s">
        <v>53</v>
      </c>
      <c r="E293" s="1">
        <v>0</v>
      </c>
      <c r="F293" s="1" t="s">
        <v>1197</v>
      </c>
      <c r="G293" s="49">
        <v>0.4</v>
      </c>
      <c r="H293" s="5">
        <v>2.0462227027020945</v>
      </c>
      <c r="I293" s="5">
        <v>0.24539335661071351</v>
      </c>
      <c r="J293" s="5">
        <v>1.8008293460913811</v>
      </c>
      <c r="K293" s="5">
        <v>-11.362916741133217</v>
      </c>
      <c r="L293" s="5">
        <v>1.6657671451345277</v>
      </c>
      <c r="M293" s="73">
        <v>0.5</v>
      </c>
      <c r="N293" s="5">
        <v>0</v>
      </c>
      <c r="O293" s="5">
        <v>0.24539335661071351</v>
      </c>
      <c r="P293" s="5">
        <v>0</v>
      </c>
      <c r="Q293" s="5">
        <v>0</v>
      </c>
      <c r="R293" s="47">
        <v>0</v>
      </c>
      <c r="S293" s="5">
        <v>0</v>
      </c>
      <c r="T293" s="5">
        <v>1.8008293460913811</v>
      </c>
      <c r="U293" s="5">
        <v>0</v>
      </c>
      <c r="V293" s="5">
        <v>0</v>
      </c>
      <c r="W293" s="47">
        <v>0</v>
      </c>
      <c r="X293" s="5">
        <v>0</v>
      </c>
      <c r="Y293" s="5">
        <v>2.0462227027020945</v>
      </c>
      <c r="Z293" s="5">
        <v>0</v>
      </c>
      <c r="AA293" s="5">
        <v>0</v>
      </c>
      <c r="AB293" s="72">
        <v>0</v>
      </c>
    </row>
    <row r="294" spans="1:28">
      <c r="A294" s="48" t="s">
        <v>1198</v>
      </c>
      <c r="B294" s="1" t="s">
        <v>1199</v>
      </c>
      <c r="C294" s="1" t="s">
        <v>1200</v>
      </c>
      <c r="D294" s="1" t="s">
        <v>53</v>
      </c>
      <c r="E294" s="1">
        <v>0</v>
      </c>
      <c r="F294" s="1" t="s">
        <v>1201</v>
      </c>
      <c r="G294" s="49">
        <v>0.4</v>
      </c>
      <c r="H294" s="5">
        <v>4.1961079450513896</v>
      </c>
      <c r="I294" s="5">
        <v>1.0716312622596249</v>
      </c>
      <c r="J294" s="5">
        <v>3.1244766827917649</v>
      </c>
      <c r="K294" s="5">
        <v>-5.172642225094144</v>
      </c>
      <c r="L294" s="5">
        <v>2.8901409315823825</v>
      </c>
      <c r="M294" s="73">
        <v>0.5</v>
      </c>
      <c r="N294" s="5">
        <v>0</v>
      </c>
      <c r="O294" s="5">
        <v>1.0716312622596249</v>
      </c>
      <c r="P294" s="5">
        <v>0</v>
      </c>
      <c r="Q294" s="5">
        <v>0</v>
      </c>
      <c r="R294" s="47">
        <v>0</v>
      </c>
      <c r="S294" s="5">
        <v>0</v>
      </c>
      <c r="T294" s="5">
        <v>3.1244766827917649</v>
      </c>
      <c r="U294" s="5">
        <v>0</v>
      </c>
      <c r="V294" s="5">
        <v>0</v>
      </c>
      <c r="W294" s="47">
        <v>0</v>
      </c>
      <c r="X294" s="5">
        <v>0</v>
      </c>
      <c r="Y294" s="5">
        <v>4.1961079450513896</v>
      </c>
      <c r="Z294" s="5">
        <v>0</v>
      </c>
      <c r="AA294" s="5">
        <v>0</v>
      </c>
      <c r="AB294" s="72">
        <v>0</v>
      </c>
    </row>
    <row r="295" spans="1:28">
      <c r="A295" s="48" t="s">
        <v>1202</v>
      </c>
      <c r="B295" s="1" t="s">
        <v>1203</v>
      </c>
      <c r="C295" s="1" t="s">
        <v>1204</v>
      </c>
      <c r="D295" s="1" t="s">
        <v>53</v>
      </c>
      <c r="E295" s="1">
        <v>0</v>
      </c>
      <c r="F295" s="1" t="s">
        <v>1205</v>
      </c>
      <c r="G295" s="49">
        <v>0.4</v>
      </c>
      <c r="H295" s="5">
        <v>4.3831928507078501</v>
      </c>
      <c r="I295" s="5">
        <v>0.95659141761346533</v>
      </c>
      <c r="J295" s="5">
        <v>3.4266014330943846</v>
      </c>
      <c r="K295" s="5">
        <v>-12.432120688236925</v>
      </c>
      <c r="L295" s="5">
        <v>3.1696063256123059</v>
      </c>
      <c r="M295" s="73">
        <v>0.5</v>
      </c>
      <c r="N295" s="5">
        <v>0</v>
      </c>
      <c r="O295" s="5">
        <v>0.95659141761346533</v>
      </c>
      <c r="P295" s="5">
        <v>0</v>
      </c>
      <c r="Q295" s="5">
        <v>0</v>
      </c>
      <c r="R295" s="47">
        <v>0</v>
      </c>
      <c r="S295" s="5">
        <v>0</v>
      </c>
      <c r="T295" s="5">
        <v>3.4266014330943846</v>
      </c>
      <c r="U295" s="5">
        <v>0</v>
      </c>
      <c r="V295" s="5">
        <v>0</v>
      </c>
      <c r="W295" s="47">
        <v>0</v>
      </c>
      <c r="X295" s="5">
        <v>0</v>
      </c>
      <c r="Y295" s="5">
        <v>4.3831928507078501</v>
      </c>
      <c r="Z295" s="5">
        <v>0</v>
      </c>
      <c r="AA295" s="5">
        <v>0</v>
      </c>
      <c r="AB295" s="72">
        <v>0</v>
      </c>
    </row>
    <row r="296" spans="1:28">
      <c r="A296" s="48" t="s">
        <v>1206</v>
      </c>
      <c r="B296" s="1" t="s">
        <v>1207</v>
      </c>
      <c r="C296" s="1" t="s">
        <v>1208</v>
      </c>
      <c r="D296" s="1" t="s">
        <v>53</v>
      </c>
      <c r="E296" s="1">
        <v>0</v>
      </c>
      <c r="F296" s="1" t="s">
        <v>1209</v>
      </c>
      <c r="G296" s="49">
        <v>0.4</v>
      </c>
      <c r="H296" s="5">
        <v>2.3498215466040806</v>
      </c>
      <c r="I296" s="5">
        <v>0.24941776986514219</v>
      </c>
      <c r="J296" s="5">
        <v>2.1004037767389385</v>
      </c>
      <c r="K296" s="5">
        <v>-14.207782267332345</v>
      </c>
      <c r="L296" s="5">
        <v>1.9428734934835181</v>
      </c>
      <c r="M296" s="73">
        <v>0.5</v>
      </c>
      <c r="N296" s="5">
        <v>0</v>
      </c>
      <c r="O296" s="5">
        <v>0.24941776986514219</v>
      </c>
      <c r="P296" s="5">
        <v>0</v>
      </c>
      <c r="Q296" s="5">
        <v>0</v>
      </c>
      <c r="R296" s="47">
        <v>0</v>
      </c>
      <c r="S296" s="5">
        <v>0</v>
      </c>
      <c r="T296" s="5">
        <v>2.1004037767389385</v>
      </c>
      <c r="U296" s="5">
        <v>0</v>
      </c>
      <c r="V296" s="5">
        <v>0</v>
      </c>
      <c r="W296" s="47">
        <v>0</v>
      </c>
      <c r="X296" s="5">
        <v>0</v>
      </c>
      <c r="Y296" s="5">
        <v>2.3498215466040806</v>
      </c>
      <c r="Z296" s="5">
        <v>0</v>
      </c>
      <c r="AA296" s="5">
        <v>0</v>
      </c>
      <c r="AB296" s="72">
        <v>0</v>
      </c>
    </row>
    <row r="297" spans="1:28">
      <c r="A297" s="48" t="s">
        <v>1210</v>
      </c>
      <c r="B297" s="1" t="s">
        <v>1211</v>
      </c>
      <c r="C297" s="1" t="s">
        <v>1212</v>
      </c>
      <c r="D297" s="1" t="s">
        <v>53</v>
      </c>
      <c r="E297" s="1">
        <v>0</v>
      </c>
      <c r="F297" s="1" t="s">
        <v>1213</v>
      </c>
      <c r="G297" s="49">
        <v>0.4</v>
      </c>
      <c r="H297" s="5">
        <v>3.746971020484827</v>
      </c>
      <c r="I297" s="5">
        <v>0.83195595319525706</v>
      </c>
      <c r="J297" s="5">
        <v>2.9150150672895698</v>
      </c>
      <c r="K297" s="5">
        <v>-7.66490941746346</v>
      </c>
      <c r="L297" s="5">
        <v>2.696388937242852</v>
      </c>
      <c r="M297" s="73">
        <v>0.5</v>
      </c>
      <c r="N297" s="5">
        <v>0</v>
      </c>
      <c r="O297" s="5">
        <v>0.83195595319525706</v>
      </c>
      <c r="P297" s="5">
        <v>0</v>
      </c>
      <c r="Q297" s="5">
        <v>0</v>
      </c>
      <c r="R297" s="47">
        <v>0</v>
      </c>
      <c r="S297" s="5">
        <v>0</v>
      </c>
      <c r="T297" s="5">
        <v>2.9150150672895698</v>
      </c>
      <c r="U297" s="5">
        <v>0</v>
      </c>
      <c r="V297" s="5">
        <v>0</v>
      </c>
      <c r="W297" s="47">
        <v>0</v>
      </c>
      <c r="X297" s="5">
        <v>0</v>
      </c>
      <c r="Y297" s="5">
        <v>3.746971020484827</v>
      </c>
      <c r="Z297" s="5">
        <v>0</v>
      </c>
      <c r="AA297" s="5">
        <v>0</v>
      </c>
      <c r="AB297" s="72">
        <v>0</v>
      </c>
    </row>
    <row r="298" spans="1:28">
      <c r="A298" s="48" t="s">
        <v>1214</v>
      </c>
      <c r="B298" s="1" t="s">
        <v>1215</v>
      </c>
      <c r="C298" s="1" t="s">
        <v>1216</v>
      </c>
      <c r="D298" s="1" t="s">
        <v>53</v>
      </c>
      <c r="E298" s="1">
        <v>0</v>
      </c>
      <c r="F298" s="1" t="s">
        <v>1217</v>
      </c>
      <c r="G298" s="49">
        <v>0.4</v>
      </c>
      <c r="H298" s="5">
        <v>2.0482134989021743</v>
      </c>
      <c r="I298" s="5">
        <v>0.28711386967621372</v>
      </c>
      <c r="J298" s="5">
        <v>1.7610996292259606</v>
      </c>
      <c r="K298" s="5">
        <v>-6.0994937468220911</v>
      </c>
      <c r="L298" s="5">
        <v>1.6290171570340137</v>
      </c>
      <c r="M298" s="73">
        <v>0.5</v>
      </c>
      <c r="N298" s="5">
        <v>0</v>
      </c>
      <c r="O298" s="5">
        <v>0.28711386967621372</v>
      </c>
      <c r="P298" s="5">
        <v>0</v>
      </c>
      <c r="Q298" s="5">
        <v>0</v>
      </c>
      <c r="R298" s="47">
        <v>0</v>
      </c>
      <c r="S298" s="5">
        <v>0</v>
      </c>
      <c r="T298" s="5">
        <v>1.7610996292259606</v>
      </c>
      <c r="U298" s="5">
        <v>0</v>
      </c>
      <c r="V298" s="5">
        <v>0</v>
      </c>
      <c r="W298" s="47">
        <v>0</v>
      </c>
      <c r="X298" s="5">
        <v>0</v>
      </c>
      <c r="Y298" s="5">
        <v>2.0482134989021743</v>
      </c>
      <c r="Z298" s="5">
        <v>0</v>
      </c>
      <c r="AA298" s="5">
        <v>0</v>
      </c>
      <c r="AB298" s="72">
        <v>0</v>
      </c>
    </row>
    <row r="299" spans="1:28">
      <c r="A299" s="48" t="s">
        <v>1218</v>
      </c>
      <c r="B299" s="1" t="s">
        <v>1219</v>
      </c>
      <c r="C299" s="1" t="s">
        <v>1220</v>
      </c>
      <c r="D299" s="1" t="s">
        <v>53</v>
      </c>
      <c r="E299" s="1">
        <v>0</v>
      </c>
      <c r="F299" s="1" t="s">
        <v>1221</v>
      </c>
      <c r="G299" s="49">
        <v>0.4</v>
      </c>
      <c r="H299" s="5">
        <v>3.0050101897206898</v>
      </c>
      <c r="I299" s="5">
        <v>0.57238588223146836</v>
      </c>
      <c r="J299" s="5">
        <v>2.4326243074892213</v>
      </c>
      <c r="K299" s="5">
        <v>-15.272457225804436</v>
      </c>
      <c r="L299" s="5">
        <v>2.25017748442753</v>
      </c>
      <c r="M299" s="73">
        <v>0.5</v>
      </c>
      <c r="N299" s="5">
        <v>0</v>
      </c>
      <c r="O299" s="5">
        <v>0.57238588223146836</v>
      </c>
      <c r="P299" s="5">
        <v>0</v>
      </c>
      <c r="Q299" s="5">
        <v>0</v>
      </c>
      <c r="R299" s="47">
        <v>0</v>
      </c>
      <c r="S299" s="5">
        <v>0</v>
      </c>
      <c r="T299" s="5">
        <v>2.4326243074892213</v>
      </c>
      <c r="U299" s="5">
        <v>0</v>
      </c>
      <c r="V299" s="5">
        <v>0</v>
      </c>
      <c r="W299" s="47">
        <v>0</v>
      </c>
      <c r="X299" s="5">
        <v>0</v>
      </c>
      <c r="Y299" s="5">
        <v>3.0050101897206898</v>
      </c>
      <c r="Z299" s="5">
        <v>0</v>
      </c>
      <c r="AA299" s="5">
        <v>0</v>
      </c>
      <c r="AB299" s="72">
        <v>0</v>
      </c>
    </row>
    <row r="300" spans="1:28">
      <c r="A300" s="48" t="s">
        <v>1222</v>
      </c>
      <c r="B300" s="1" t="s">
        <v>1223</v>
      </c>
      <c r="C300" s="1" t="s">
        <v>1224</v>
      </c>
      <c r="D300" s="1" t="s">
        <v>53</v>
      </c>
      <c r="E300" s="1">
        <v>0</v>
      </c>
      <c r="F300" s="1" t="s">
        <v>1225</v>
      </c>
      <c r="G300" s="49">
        <v>0.4</v>
      </c>
      <c r="H300" s="5">
        <v>2.5368565560992109</v>
      </c>
      <c r="I300" s="5">
        <v>0.34558434094045126</v>
      </c>
      <c r="J300" s="5">
        <v>2.1912722151587598</v>
      </c>
      <c r="K300" s="5">
        <v>-9.7495562219680689</v>
      </c>
      <c r="L300" s="5">
        <v>2.0269267990218531</v>
      </c>
      <c r="M300" s="73">
        <v>0.5</v>
      </c>
      <c r="N300" s="5">
        <v>0</v>
      </c>
      <c r="O300" s="5">
        <v>0.34558434094045126</v>
      </c>
      <c r="P300" s="5">
        <v>0</v>
      </c>
      <c r="Q300" s="5">
        <v>0</v>
      </c>
      <c r="R300" s="47">
        <v>0</v>
      </c>
      <c r="S300" s="5">
        <v>0</v>
      </c>
      <c r="T300" s="5">
        <v>2.1912722151587598</v>
      </c>
      <c r="U300" s="5">
        <v>0</v>
      </c>
      <c r="V300" s="5">
        <v>0</v>
      </c>
      <c r="W300" s="47">
        <v>0</v>
      </c>
      <c r="X300" s="5">
        <v>0</v>
      </c>
      <c r="Y300" s="5">
        <v>2.5368565560992109</v>
      </c>
      <c r="Z300" s="5">
        <v>0</v>
      </c>
      <c r="AA300" s="5">
        <v>0</v>
      </c>
      <c r="AB300" s="72">
        <v>0</v>
      </c>
    </row>
    <row r="301" spans="1:28">
      <c r="A301" s="48" t="s">
        <v>1226</v>
      </c>
      <c r="B301" s="1" t="s">
        <v>1227</v>
      </c>
      <c r="C301" s="1" t="s">
        <v>1228</v>
      </c>
      <c r="D301" s="1" t="s">
        <v>53</v>
      </c>
      <c r="E301" s="1">
        <v>0</v>
      </c>
      <c r="F301" s="1" t="s">
        <v>1229</v>
      </c>
      <c r="G301" s="49">
        <v>0.4</v>
      </c>
      <c r="H301" s="5">
        <v>4.2273238209134298</v>
      </c>
      <c r="I301" s="5">
        <v>0.80261993810735266</v>
      </c>
      <c r="J301" s="5">
        <v>3.4247038828060776</v>
      </c>
      <c r="K301" s="5">
        <v>-13.138794650118328</v>
      </c>
      <c r="L301" s="5">
        <v>3.1678510915956219</v>
      </c>
      <c r="M301" s="73">
        <v>0.5</v>
      </c>
      <c r="N301" s="5">
        <v>0</v>
      </c>
      <c r="O301" s="5">
        <v>0.80261993810735266</v>
      </c>
      <c r="P301" s="5">
        <v>0</v>
      </c>
      <c r="Q301" s="5">
        <v>0</v>
      </c>
      <c r="R301" s="47">
        <v>0</v>
      </c>
      <c r="S301" s="5">
        <v>0</v>
      </c>
      <c r="T301" s="5">
        <v>3.4247038828060776</v>
      </c>
      <c r="U301" s="5">
        <v>0</v>
      </c>
      <c r="V301" s="5">
        <v>0</v>
      </c>
      <c r="W301" s="47">
        <v>0</v>
      </c>
      <c r="X301" s="5">
        <v>0</v>
      </c>
      <c r="Y301" s="5">
        <v>4.2273238209134298</v>
      </c>
      <c r="Z301" s="5">
        <v>0</v>
      </c>
      <c r="AA301" s="5">
        <v>0</v>
      </c>
      <c r="AB301" s="72">
        <v>0</v>
      </c>
    </row>
    <row r="302" spans="1:28">
      <c r="A302" s="48" t="s">
        <v>1230</v>
      </c>
      <c r="B302" s="1" t="s">
        <v>1231</v>
      </c>
      <c r="C302" s="1" t="s">
        <v>1232</v>
      </c>
      <c r="D302" s="1" t="s">
        <v>53</v>
      </c>
      <c r="E302" s="1">
        <v>0</v>
      </c>
      <c r="F302" s="1" t="s">
        <v>1233</v>
      </c>
      <c r="G302" s="49">
        <v>0.4</v>
      </c>
      <c r="H302" s="5">
        <v>2.8857572642267653</v>
      </c>
      <c r="I302" s="5">
        <v>0.69318495904279687</v>
      </c>
      <c r="J302" s="5">
        <v>2.1925723051839685</v>
      </c>
      <c r="K302" s="5">
        <v>-5.459737970340492</v>
      </c>
      <c r="L302" s="5">
        <v>2.0281293822951709</v>
      </c>
      <c r="M302" s="73">
        <v>0.5</v>
      </c>
      <c r="N302" s="5">
        <v>0</v>
      </c>
      <c r="O302" s="5">
        <v>0.69318495904279687</v>
      </c>
      <c r="P302" s="5">
        <v>0</v>
      </c>
      <c r="Q302" s="5">
        <v>0</v>
      </c>
      <c r="R302" s="47">
        <v>0</v>
      </c>
      <c r="S302" s="5">
        <v>0</v>
      </c>
      <c r="T302" s="5">
        <v>2.1925723051839685</v>
      </c>
      <c r="U302" s="5">
        <v>0</v>
      </c>
      <c r="V302" s="5">
        <v>0</v>
      </c>
      <c r="W302" s="47">
        <v>0</v>
      </c>
      <c r="X302" s="5">
        <v>0</v>
      </c>
      <c r="Y302" s="5">
        <v>2.8857572642267653</v>
      </c>
      <c r="Z302" s="5">
        <v>0</v>
      </c>
      <c r="AA302" s="5">
        <v>0</v>
      </c>
      <c r="AB302" s="72">
        <v>0</v>
      </c>
    </row>
    <row r="303" spans="1:28">
      <c r="A303" s="48" t="s">
        <v>1234</v>
      </c>
      <c r="B303" s="1" t="s">
        <v>1235</v>
      </c>
      <c r="C303" s="1" t="s">
        <v>1236</v>
      </c>
      <c r="D303" s="1" t="s">
        <v>103</v>
      </c>
      <c r="E303" s="1">
        <v>0</v>
      </c>
      <c r="F303" s="1" t="s">
        <v>1237</v>
      </c>
      <c r="G303" s="49">
        <v>0.49</v>
      </c>
      <c r="H303" s="5">
        <v>70.866874673082279</v>
      </c>
      <c r="I303" s="5">
        <v>24.677199858705055</v>
      </c>
      <c r="J303" s="5">
        <v>46.18967481437722</v>
      </c>
      <c r="K303" s="5">
        <v>32.623798355866079</v>
      </c>
      <c r="L303" s="5">
        <v>42.725449203298929</v>
      </c>
      <c r="M303" s="73">
        <v>0</v>
      </c>
      <c r="N303" s="5">
        <v>22.570742631085782</v>
      </c>
      <c r="O303" s="5">
        <v>2.1064572276192708</v>
      </c>
      <c r="P303" s="5">
        <v>0</v>
      </c>
      <c r="Q303" s="5">
        <v>0</v>
      </c>
      <c r="R303" s="47">
        <v>0</v>
      </c>
      <c r="S303" s="5">
        <v>40.217673259285931</v>
      </c>
      <c r="T303" s="5">
        <v>5.9720015550912882</v>
      </c>
      <c r="U303" s="5">
        <v>0</v>
      </c>
      <c r="V303" s="5">
        <v>0</v>
      </c>
      <c r="W303" s="47">
        <v>0</v>
      </c>
      <c r="X303" s="5">
        <v>62.788415890371709</v>
      </c>
      <c r="Y303" s="5">
        <v>8.0784587827105589</v>
      </c>
      <c r="Z303" s="5">
        <v>0</v>
      </c>
      <c r="AA303" s="5">
        <v>0</v>
      </c>
      <c r="AB303" s="72">
        <v>0</v>
      </c>
    </row>
    <row r="304" spans="1:28">
      <c r="A304" s="48" t="s">
        <v>1238</v>
      </c>
      <c r="B304" s="1" t="s">
        <v>1239</v>
      </c>
      <c r="C304" s="1" t="s">
        <v>1240</v>
      </c>
      <c r="D304" s="1" t="s">
        <v>866</v>
      </c>
      <c r="E304" s="1">
        <v>0</v>
      </c>
      <c r="F304" s="1" t="s">
        <v>1241</v>
      </c>
      <c r="G304" s="49">
        <v>0.01</v>
      </c>
      <c r="H304" s="5">
        <v>25.059369537313863</v>
      </c>
      <c r="I304" s="5">
        <v>10.42152623151463</v>
      </c>
      <c r="J304" s="5">
        <v>14.637843305799233</v>
      </c>
      <c r="K304" s="5">
        <v>10.775781577736339</v>
      </c>
      <c r="L304" s="5">
        <v>13.540005057864292</v>
      </c>
      <c r="M304" s="73">
        <v>0</v>
      </c>
      <c r="N304" s="5">
        <v>0</v>
      </c>
      <c r="O304" s="5">
        <v>0</v>
      </c>
      <c r="P304" s="5">
        <v>10.42152623151463</v>
      </c>
      <c r="Q304" s="5">
        <v>0</v>
      </c>
      <c r="R304" s="47">
        <v>0</v>
      </c>
      <c r="S304" s="5">
        <v>0</v>
      </c>
      <c r="T304" s="5">
        <v>0</v>
      </c>
      <c r="U304" s="5">
        <v>14.637843305799233</v>
      </c>
      <c r="V304" s="5">
        <v>0</v>
      </c>
      <c r="W304" s="47">
        <v>0</v>
      </c>
      <c r="X304" s="5">
        <v>0</v>
      </c>
      <c r="Y304" s="5">
        <v>0</v>
      </c>
      <c r="Z304" s="5">
        <v>25.059369537313863</v>
      </c>
      <c r="AA304" s="5">
        <v>0</v>
      </c>
      <c r="AB304" s="72">
        <v>0</v>
      </c>
    </row>
    <row r="305" spans="1:28">
      <c r="A305" s="48" t="s">
        <v>1242</v>
      </c>
      <c r="B305" s="1" t="s">
        <v>1243</v>
      </c>
      <c r="C305" s="1" t="s">
        <v>1244</v>
      </c>
      <c r="D305" s="1" t="s">
        <v>124</v>
      </c>
      <c r="E305" s="1">
        <v>0</v>
      </c>
      <c r="F305" s="1" t="s">
        <v>1245</v>
      </c>
      <c r="G305" s="49">
        <v>0.49</v>
      </c>
      <c r="H305" s="5">
        <v>74.941589521872899</v>
      </c>
      <c r="I305" s="5">
        <v>23.247713745646546</v>
      </c>
      <c r="J305" s="5">
        <v>51.693875776226356</v>
      </c>
      <c r="K305" s="5">
        <v>3.783378711296749</v>
      </c>
      <c r="L305" s="5">
        <v>47.816835093009381</v>
      </c>
      <c r="M305" s="73">
        <v>0</v>
      </c>
      <c r="N305" s="5">
        <v>20.626687722785704</v>
      </c>
      <c r="O305" s="5">
        <v>2.6210260228608435</v>
      </c>
      <c r="P305" s="5">
        <v>0</v>
      </c>
      <c r="Q305" s="5">
        <v>0</v>
      </c>
      <c r="R305" s="47">
        <v>0</v>
      </c>
      <c r="S305" s="5">
        <v>42.386756080540259</v>
      </c>
      <c r="T305" s="5">
        <v>9.3071196956860938</v>
      </c>
      <c r="U305" s="5">
        <v>0</v>
      </c>
      <c r="V305" s="5">
        <v>0</v>
      </c>
      <c r="W305" s="47">
        <v>0</v>
      </c>
      <c r="X305" s="5">
        <v>63.013443803325963</v>
      </c>
      <c r="Y305" s="5">
        <v>11.928145718546936</v>
      </c>
      <c r="Z305" s="5">
        <v>0</v>
      </c>
      <c r="AA305" s="5">
        <v>0</v>
      </c>
      <c r="AB305" s="72">
        <v>0</v>
      </c>
    </row>
    <row r="306" spans="1:28">
      <c r="A306" s="48" t="s">
        <v>1246</v>
      </c>
      <c r="B306" s="1" t="s">
        <v>1247</v>
      </c>
      <c r="C306" s="1" t="s">
        <v>1248</v>
      </c>
      <c r="D306" s="1" t="s">
        <v>124</v>
      </c>
      <c r="E306" s="1">
        <v>0</v>
      </c>
      <c r="F306" s="1" t="s">
        <v>1249</v>
      </c>
      <c r="G306" s="49">
        <v>0.49</v>
      </c>
      <c r="H306" s="5">
        <v>47.641788884073371</v>
      </c>
      <c r="I306" s="5">
        <v>14.681364413910229</v>
      </c>
      <c r="J306" s="5">
        <v>32.96042447016314</v>
      </c>
      <c r="K306" s="5">
        <v>11.684605006983153</v>
      </c>
      <c r="L306" s="5">
        <v>30.488392634900904</v>
      </c>
      <c r="M306" s="73">
        <v>0</v>
      </c>
      <c r="N306" s="5">
        <v>13.428741088655308</v>
      </c>
      <c r="O306" s="5">
        <v>1.2526233252549208</v>
      </c>
      <c r="P306" s="5">
        <v>0</v>
      </c>
      <c r="Q306" s="5">
        <v>0</v>
      </c>
      <c r="R306" s="47">
        <v>0</v>
      </c>
      <c r="S306" s="5">
        <v>27.743211874620716</v>
      </c>
      <c r="T306" s="5">
        <v>5.2172125955424198</v>
      </c>
      <c r="U306" s="5">
        <v>0</v>
      </c>
      <c r="V306" s="5">
        <v>0</v>
      </c>
      <c r="W306" s="47">
        <v>0</v>
      </c>
      <c r="X306" s="5">
        <v>41.171952963276027</v>
      </c>
      <c r="Y306" s="5">
        <v>6.4698359207973404</v>
      </c>
      <c r="Z306" s="5">
        <v>0</v>
      </c>
      <c r="AA306" s="5">
        <v>0</v>
      </c>
      <c r="AB306" s="72">
        <v>0</v>
      </c>
    </row>
    <row r="307" spans="1:28">
      <c r="A307" s="48" t="s">
        <v>1250</v>
      </c>
      <c r="B307" s="1" t="s">
        <v>1251</v>
      </c>
      <c r="C307" s="1" t="s">
        <v>1252</v>
      </c>
      <c r="D307" s="1" t="s">
        <v>270</v>
      </c>
      <c r="E307" s="1">
        <v>0</v>
      </c>
      <c r="F307" s="1" t="s">
        <v>1253</v>
      </c>
      <c r="G307" s="49">
        <v>0.3</v>
      </c>
      <c r="H307" s="5">
        <v>165.9961845136732</v>
      </c>
      <c r="I307" s="5">
        <v>57.789763765239492</v>
      </c>
      <c r="J307" s="5">
        <v>108.20642074843371</v>
      </c>
      <c r="K307" s="5">
        <v>33.899735705006336</v>
      </c>
      <c r="L307" s="5">
        <v>100.09093919230119</v>
      </c>
      <c r="M307" s="73">
        <v>0</v>
      </c>
      <c r="N307" s="5">
        <v>46.660562655551125</v>
      </c>
      <c r="O307" s="5">
        <v>11.12920110968836</v>
      </c>
      <c r="P307" s="5">
        <v>0</v>
      </c>
      <c r="Q307" s="5">
        <v>0</v>
      </c>
      <c r="R307" s="47">
        <v>0</v>
      </c>
      <c r="S307" s="5">
        <v>80.49549279479892</v>
      </c>
      <c r="T307" s="5">
        <v>27.710927953634787</v>
      </c>
      <c r="U307" s="5">
        <v>0</v>
      </c>
      <c r="V307" s="5">
        <v>0</v>
      </c>
      <c r="W307" s="47">
        <v>0</v>
      </c>
      <c r="X307" s="5">
        <v>127.15605545035004</v>
      </c>
      <c r="Y307" s="5">
        <v>38.840129063323147</v>
      </c>
      <c r="Z307" s="5">
        <v>0</v>
      </c>
      <c r="AA307" s="5">
        <v>0</v>
      </c>
      <c r="AB307" s="72">
        <v>0</v>
      </c>
    </row>
    <row r="308" spans="1:28">
      <c r="A308" s="48" t="s">
        <v>1254</v>
      </c>
      <c r="B308" s="1" t="s">
        <v>1255</v>
      </c>
      <c r="C308" s="1" t="s">
        <v>1256</v>
      </c>
      <c r="D308" s="1" t="s">
        <v>53</v>
      </c>
      <c r="E308" s="1">
        <v>0</v>
      </c>
      <c r="F308" s="1" t="s">
        <v>1257</v>
      </c>
      <c r="G308" s="49">
        <v>0.4</v>
      </c>
      <c r="H308" s="5">
        <v>1.8013089560149158</v>
      </c>
      <c r="I308" s="5">
        <v>0</v>
      </c>
      <c r="J308" s="5">
        <v>1.8013089560149158</v>
      </c>
      <c r="K308" s="5">
        <v>-15.001129721158682</v>
      </c>
      <c r="L308" s="5">
        <v>1.6662107843137972</v>
      </c>
      <c r="M308" s="73">
        <v>0.5</v>
      </c>
      <c r="N308" s="5">
        <v>0</v>
      </c>
      <c r="O308" s="5">
        <v>0</v>
      </c>
      <c r="P308" s="5">
        <v>0</v>
      </c>
      <c r="Q308" s="5">
        <v>0</v>
      </c>
      <c r="R308" s="47">
        <v>0</v>
      </c>
      <c r="S308" s="5">
        <v>0</v>
      </c>
      <c r="T308" s="5">
        <v>1.8013089560149158</v>
      </c>
      <c r="U308" s="5">
        <v>0</v>
      </c>
      <c r="V308" s="5">
        <v>0</v>
      </c>
      <c r="W308" s="47">
        <v>0</v>
      </c>
      <c r="X308" s="5">
        <v>0</v>
      </c>
      <c r="Y308" s="5">
        <v>1.8013089560149158</v>
      </c>
      <c r="Z308" s="5">
        <v>0</v>
      </c>
      <c r="AA308" s="5">
        <v>0</v>
      </c>
      <c r="AB308" s="72">
        <v>0</v>
      </c>
    </row>
    <row r="309" spans="1:28">
      <c r="A309" s="48" t="s">
        <v>1258</v>
      </c>
      <c r="B309" s="1" t="s">
        <v>1259</v>
      </c>
      <c r="C309" s="1" t="s">
        <v>1260</v>
      </c>
      <c r="D309" s="1" t="s">
        <v>53</v>
      </c>
      <c r="E309" s="1">
        <v>0</v>
      </c>
      <c r="F309" s="1" t="s">
        <v>1261</v>
      </c>
      <c r="G309" s="49">
        <v>0.4</v>
      </c>
      <c r="H309" s="5">
        <v>2.5132283602568153</v>
      </c>
      <c r="I309" s="5">
        <v>0.15515870854622499</v>
      </c>
      <c r="J309" s="5">
        <v>2.3580696517105904</v>
      </c>
      <c r="K309" s="5">
        <v>-21.595409780119112</v>
      </c>
      <c r="L309" s="5">
        <v>2.181214427832296</v>
      </c>
      <c r="M309" s="73">
        <v>0.5</v>
      </c>
      <c r="N309" s="5">
        <v>0</v>
      </c>
      <c r="O309" s="5">
        <v>0.15515870854622499</v>
      </c>
      <c r="P309" s="5">
        <v>0</v>
      </c>
      <c r="Q309" s="5">
        <v>0</v>
      </c>
      <c r="R309" s="47">
        <v>0</v>
      </c>
      <c r="S309" s="5">
        <v>0</v>
      </c>
      <c r="T309" s="5">
        <v>2.3580696517105904</v>
      </c>
      <c r="U309" s="5">
        <v>0</v>
      </c>
      <c r="V309" s="5">
        <v>0</v>
      </c>
      <c r="W309" s="47">
        <v>0</v>
      </c>
      <c r="X309" s="5">
        <v>0</v>
      </c>
      <c r="Y309" s="5">
        <v>2.5132283602568153</v>
      </c>
      <c r="Z309" s="5">
        <v>0</v>
      </c>
      <c r="AA309" s="5">
        <v>0</v>
      </c>
      <c r="AB309" s="72">
        <v>0</v>
      </c>
    </row>
    <row r="310" spans="1:28">
      <c r="A310" s="48" t="s">
        <v>1699</v>
      </c>
      <c r="B310" s="1" t="s">
        <v>1700</v>
      </c>
      <c r="C310" s="1" t="s">
        <v>1701</v>
      </c>
      <c r="D310" s="1" t="s">
        <v>53</v>
      </c>
      <c r="E310" s="1">
        <v>0</v>
      </c>
      <c r="F310" s="1" t="s">
        <v>1702</v>
      </c>
      <c r="G310" s="49">
        <v>0.4</v>
      </c>
      <c r="H310" s="5">
        <v>2.8741049033831123</v>
      </c>
      <c r="I310" s="5">
        <v>0.52109286485218997</v>
      </c>
      <c r="J310" s="5">
        <v>2.3530120385309221</v>
      </c>
      <c r="K310" s="5">
        <v>-14.638619278747207</v>
      </c>
      <c r="L310" s="5">
        <v>2.1765361356411033</v>
      </c>
      <c r="M310" s="73">
        <v>0.5</v>
      </c>
      <c r="N310" s="5">
        <v>0</v>
      </c>
      <c r="O310" s="5">
        <v>0.52109286485218997</v>
      </c>
      <c r="P310" s="5">
        <v>0</v>
      </c>
      <c r="Q310" s="5">
        <v>0</v>
      </c>
      <c r="R310" s="47">
        <v>0</v>
      </c>
      <c r="S310" s="5">
        <v>0</v>
      </c>
      <c r="T310" s="5">
        <v>2.3530120385309221</v>
      </c>
      <c r="U310" s="5">
        <v>0</v>
      </c>
      <c r="V310" s="5">
        <v>0</v>
      </c>
      <c r="W310" s="47">
        <v>0</v>
      </c>
      <c r="X310" s="5">
        <v>0</v>
      </c>
      <c r="Y310" s="5">
        <v>2.8741049033831123</v>
      </c>
      <c r="Z310" s="5">
        <v>0</v>
      </c>
      <c r="AA310" s="5">
        <v>0</v>
      </c>
      <c r="AB310" s="72">
        <v>0</v>
      </c>
    </row>
    <row r="311" spans="1:28">
      <c r="A311" s="48" t="s">
        <v>1262</v>
      </c>
      <c r="B311" s="1" t="s">
        <v>1263</v>
      </c>
      <c r="C311" s="1" t="s">
        <v>1264</v>
      </c>
      <c r="D311" s="1" t="s">
        <v>103</v>
      </c>
      <c r="E311" s="1" t="s">
        <v>611</v>
      </c>
      <c r="F311" s="1" t="s">
        <v>1265</v>
      </c>
      <c r="G311" s="49">
        <v>0.99</v>
      </c>
      <c r="H311" s="5">
        <v>64.633293726107667</v>
      </c>
      <c r="I311" s="5">
        <v>0</v>
      </c>
      <c r="J311" s="5">
        <v>64.633293726107667</v>
      </c>
      <c r="K311" s="5">
        <v>20.553959545207626</v>
      </c>
      <c r="L311" s="5">
        <v>59.785796696649598</v>
      </c>
      <c r="M311" s="73">
        <v>0</v>
      </c>
      <c r="N311" s="5">
        <v>0</v>
      </c>
      <c r="O311" s="5">
        <v>0</v>
      </c>
      <c r="P311" s="5">
        <v>0</v>
      </c>
      <c r="Q311" s="5">
        <v>0</v>
      </c>
      <c r="R311" s="47">
        <v>0</v>
      </c>
      <c r="S311" s="5">
        <v>56.879089702098739</v>
      </c>
      <c r="T311" s="5">
        <v>7.7542040240089225</v>
      </c>
      <c r="U311" s="5">
        <v>0</v>
      </c>
      <c r="V311" s="5">
        <v>0</v>
      </c>
      <c r="W311" s="47">
        <v>0</v>
      </c>
      <c r="X311" s="5">
        <v>56.879089702098739</v>
      </c>
      <c r="Y311" s="5">
        <v>7.7542040240089225</v>
      </c>
      <c r="Z311" s="5">
        <v>0</v>
      </c>
      <c r="AA311" s="5">
        <v>0</v>
      </c>
      <c r="AB311" s="72">
        <v>0</v>
      </c>
    </row>
    <row r="312" spans="1:28">
      <c r="A312" s="48" t="s">
        <v>1266</v>
      </c>
      <c r="B312" s="1" t="s">
        <v>1267</v>
      </c>
      <c r="C312" s="1" t="s">
        <v>1268</v>
      </c>
      <c r="D312" s="1" t="s">
        <v>53</v>
      </c>
      <c r="E312" s="1">
        <v>0</v>
      </c>
      <c r="F312" s="1" t="s">
        <v>1269</v>
      </c>
      <c r="G312" s="49">
        <v>0.4</v>
      </c>
      <c r="H312" s="5">
        <v>3.2558723605328104</v>
      </c>
      <c r="I312" s="5">
        <v>0.61823496263675015</v>
      </c>
      <c r="J312" s="5">
        <v>2.6376373978960603</v>
      </c>
      <c r="K312" s="5">
        <v>-13.472337111042844</v>
      </c>
      <c r="L312" s="5">
        <v>2.439814593053856</v>
      </c>
      <c r="M312" s="73">
        <v>0.5</v>
      </c>
      <c r="N312" s="5">
        <v>0</v>
      </c>
      <c r="O312" s="5">
        <v>0.61823496263675015</v>
      </c>
      <c r="P312" s="5">
        <v>0</v>
      </c>
      <c r="Q312" s="5">
        <v>0</v>
      </c>
      <c r="R312" s="47">
        <v>0</v>
      </c>
      <c r="S312" s="5">
        <v>0</v>
      </c>
      <c r="T312" s="5">
        <v>2.6376373978960603</v>
      </c>
      <c r="U312" s="5">
        <v>0</v>
      </c>
      <c r="V312" s="5">
        <v>0</v>
      </c>
      <c r="W312" s="47">
        <v>0</v>
      </c>
      <c r="X312" s="5">
        <v>0</v>
      </c>
      <c r="Y312" s="5">
        <v>3.2558723605328104</v>
      </c>
      <c r="Z312" s="5">
        <v>0</v>
      </c>
      <c r="AA312" s="5">
        <v>0</v>
      </c>
      <c r="AB312" s="72">
        <v>0</v>
      </c>
    </row>
    <row r="313" spans="1:28">
      <c r="A313" s="48" t="s">
        <v>1270</v>
      </c>
      <c r="B313" s="1" t="s">
        <v>1271</v>
      </c>
      <c r="C313" s="1" t="s">
        <v>1272</v>
      </c>
      <c r="D313" s="1" t="s">
        <v>237</v>
      </c>
      <c r="E313" s="1">
        <v>0</v>
      </c>
      <c r="F313" s="1" t="s">
        <v>1273</v>
      </c>
      <c r="G313" s="49">
        <v>0.09</v>
      </c>
      <c r="H313" s="5">
        <v>135.18716740030379</v>
      </c>
      <c r="I313" s="5">
        <v>40.68719635602617</v>
      </c>
      <c r="J313" s="5">
        <v>94.499971044277629</v>
      </c>
      <c r="K313" s="5">
        <v>71.679822432687459</v>
      </c>
      <c r="L313" s="5">
        <v>87.412473215956808</v>
      </c>
      <c r="M313" s="73">
        <v>0</v>
      </c>
      <c r="N313" s="5">
        <v>40.68719635602617</v>
      </c>
      <c r="O313" s="5">
        <v>0</v>
      </c>
      <c r="P313" s="5">
        <v>0</v>
      </c>
      <c r="Q313" s="5">
        <v>0</v>
      </c>
      <c r="R313" s="47">
        <v>0</v>
      </c>
      <c r="S313" s="5">
        <v>94.499971044277629</v>
      </c>
      <c r="T313" s="5">
        <v>0</v>
      </c>
      <c r="U313" s="5">
        <v>0</v>
      </c>
      <c r="V313" s="5">
        <v>0</v>
      </c>
      <c r="W313" s="47">
        <v>0</v>
      </c>
      <c r="X313" s="5">
        <v>135.18716740030379</v>
      </c>
      <c r="Y313" s="5">
        <v>0</v>
      </c>
      <c r="Z313" s="5">
        <v>0</v>
      </c>
      <c r="AA313" s="5">
        <v>0</v>
      </c>
      <c r="AB313" s="72">
        <v>0</v>
      </c>
    </row>
    <row r="314" spans="1:28">
      <c r="A314" s="48" t="s">
        <v>1703</v>
      </c>
      <c r="B314" s="1" t="s">
        <v>1704</v>
      </c>
      <c r="C314" s="1" t="s">
        <v>1705</v>
      </c>
      <c r="D314" s="1" t="s">
        <v>79</v>
      </c>
      <c r="E314" s="1">
        <v>0</v>
      </c>
      <c r="F314" s="1" t="s">
        <v>1706</v>
      </c>
      <c r="G314" s="49">
        <v>0.01</v>
      </c>
      <c r="H314" s="5">
        <v>15.202735341324363</v>
      </c>
      <c r="I314" s="5">
        <v>6.2200690169209985</v>
      </c>
      <c r="J314" s="5">
        <v>8.9826663244033647</v>
      </c>
      <c r="K314" s="5">
        <v>5.6407949536445496</v>
      </c>
      <c r="L314" s="5">
        <v>8.3089663500731135</v>
      </c>
      <c r="M314" s="73">
        <v>0</v>
      </c>
      <c r="N314" s="5">
        <v>0</v>
      </c>
      <c r="O314" s="5">
        <v>0</v>
      </c>
      <c r="P314" s="5">
        <v>6.2200690169209985</v>
      </c>
      <c r="Q314" s="5">
        <v>0</v>
      </c>
      <c r="R314" s="47">
        <v>0</v>
      </c>
      <c r="S314" s="5">
        <v>0</v>
      </c>
      <c r="T314" s="5">
        <v>0</v>
      </c>
      <c r="U314" s="5">
        <v>8.9826663244033647</v>
      </c>
      <c r="V314" s="5">
        <v>0</v>
      </c>
      <c r="W314" s="47">
        <v>0</v>
      </c>
      <c r="X314" s="5">
        <v>0</v>
      </c>
      <c r="Y314" s="5">
        <v>0</v>
      </c>
      <c r="Z314" s="5">
        <v>15.202735341324363</v>
      </c>
      <c r="AA314" s="5">
        <v>0</v>
      </c>
      <c r="AB314" s="72">
        <v>0</v>
      </c>
    </row>
    <row r="315" spans="1:28">
      <c r="A315" s="48" t="s">
        <v>1277</v>
      </c>
      <c r="B315" s="1" t="s">
        <v>1278</v>
      </c>
      <c r="C315" s="1" t="s">
        <v>1279</v>
      </c>
      <c r="D315" s="1" t="s">
        <v>53</v>
      </c>
      <c r="E315" s="1">
        <v>0</v>
      </c>
      <c r="F315" s="1" t="s">
        <v>1280</v>
      </c>
      <c r="G315" s="49">
        <v>0.4</v>
      </c>
      <c r="H315" s="5">
        <v>3.1404469457299196</v>
      </c>
      <c r="I315" s="5">
        <v>0.69144773506536339</v>
      </c>
      <c r="J315" s="5">
        <v>2.4489992106645562</v>
      </c>
      <c r="K315" s="5">
        <v>-5.1623300200470128</v>
      </c>
      <c r="L315" s="5">
        <v>2.2653242698647147</v>
      </c>
      <c r="M315" s="73">
        <v>0.5</v>
      </c>
      <c r="N315" s="5">
        <v>0</v>
      </c>
      <c r="O315" s="5">
        <v>0.69144773506536339</v>
      </c>
      <c r="P315" s="5">
        <v>0</v>
      </c>
      <c r="Q315" s="5">
        <v>0</v>
      </c>
      <c r="R315" s="47">
        <v>0</v>
      </c>
      <c r="S315" s="5">
        <v>0</v>
      </c>
      <c r="T315" s="5">
        <v>2.4489992106645562</v>
      </c>
      <c r="U315" s="5">
        <v>0</v>
      </c>
      <c r="V315" s="5">
        <v>0</v>
      </c>
      <c r="W315" s="47">
        <v>0</v>
      </c>
      <c r="X315" s="5">
        <v>0</v>
      </c>
      <c r="Y315" s="5">
        <v>3.1404469457299196</v>
      </c>
      <c r="Z315" s="5">
        <v>0</v>
      </c>
      <c r="AA315" s="5">
        <v>0</v>
      </c>
      <c r="AB315" s="72">
        <v>0</v>
      </c>
    </row>
    <row r="316" spans="1:28">
      <c r="A316" s="48" t="s">
        <v>1281</v>
      </c>
      <c r="B316" s="1" t="s">
        <v>1282</v>
      </c>
      <c r="C316" s="1" t="s">
        <v>1283</v>
      </c>
      <c r="D316" s="1" t="s">
        <v>53</v>
      </c>
      <c r="E316" s="1">
        <v>0</v>
      </c>
      <c r="F316" s="1" t="s">
        <v>1284</v>
      </c>
      <c r="G316" s="49">
        <v>0.4</v>
      </c>
      <c r="H316" s="5">
        <v>3.0922860965481451</v>
      </c>
      <c r="I316" s="5">
        <v>0.68996853540127723</v>
      </c>
      <c r="J316" s="5">
        <v>2.4023175611468681</v>
      </c>
      <c r="K316" s="5">
        <v>-14.306739752817478</v>
      </c>
      <c r="L316" s="5">
        <v>2.2221437440608529</v>
      </c>
      <c r="M316" s="73">
        <v>0.5</v>
      </c>
      <c r="N316" s="5">
        <v>0</v>
      </c>
      <c r="O316" s="5">
        <v>0.68996853540127723</v>
      </c>
      <c r="P316" s="5">
        <v>0</v>
      </c>
      <c r="Q316" s="5">
        <v>0</v>
      </c>
      <c r="R316" s="47">
        <v>0</v>
      </c>
      <c r="S316" s="5">
        <v>0</v>
      </c>
      <c r="T316" s="5">
        <v>2.4023175611468681</v>
      </c>
      <c r="U316" s="5">
        <v>0</v>
      </c>
      <c r="V316" s="5">
        <v>0</v>
      </c>
      <c r="W316" s="47">
        <v>0</v>
      </c>
      <c r="X316" s="5">
        <v>0</v>
      </c>
      <c r="Y316" s="5">
        <v>3.0922860965481451</v>
      </c>
      <c r="Z316" s="5">
        <v>0</v>
      </c>
      <c r="AA316" s="5">
        <v>0</v>
      </c>
      <c r="AB316" s="72">
        <v>0</v>
      </c>
    </row>
    <row r="317" spans="1:28">
      <c r="A317" s="48" t="s">
        <v>1285</v>
      </c>
      <c r="B317" s="1" t="s">
        <v>1286</v>
      </c>
      <c r="C317" s="1" t="s">
        <v>1287</v>
      </c>
      <c r="D317" s="1" t="s">
        <v>103</v>
      </c>
      <c r="E317" s="1" t="s">
        <v>169</v>
      </c>
      <c r="F317" s="1" t="s">
        <v>1288</v>
      </c>
      <c r="G317" s="49">
        <v>0.99</v>
      </c>
      <c r="H317" s="5">
        <v>78.104498964981943</v>
      </c>
      <c r="I317" s="5">
        <v>0</v>
      </c>
      <c r="J317" s="5">
        <v>78.104498964981943</v>
      </c>
      <c r="K317" s="5">
        <v>-1.415355943450719</v>
      </c>
      <c r="L317" s="5">
        <v>72.246661542608294</v>
      </c>
      <c r="M317" s="73">
        <v>0</v>
      </c>
      <c r="N317" s="5">
        <v>0</v>
      </c>
      <c r="O317" s="5">
        <v>0</v>
      </c>
      <c r="P317" s="5">
        <v>0</v>
      </c>
      <c r="Q317" s="5">
        <v>0</v>
      </c>
      <c r="R317" s="47">
        <v>0</v>
      </c>
      <c r="S317" s="5">
        <v>70.028912404187167</v>
      </c>
      <c r="T317" s="5">
        <v>8.0755865607947666</v>
      </c>
      <c r="U317" s="5">
        <v>0</v>
      </c>
      <c r="V317" s="5">
        <v>0</v>
      </c>
      <c r="W317" s="47">
        <v>0</v>
      </c>
      <c r="X317" s="5">
        <v>70.028912404187167</v>
      </c>
      <c r="Y317" s="5">
        <v>8.0755865607947666</v>
      </c>
      <c r="Z317" s="5">
        <v>0</v>
      </c>
      <c r="AA317" s="5">
        <v>0</v>
      </c>
      <c r="AB317" s="72">
        <v>0</v>
      </c>
    </row>
    <row r="318" spans="1:28">
      <c r="A318" s="48" t="s">
        <v>1289</v>
      </c>
      <c r="B318" s="1" t="s">
        <v>1290</v>
      </c>
      <c r="C318" s="1" t="s">
        <v>1291</v>
      </c>
      <c r="D318" s="1" t="s">
        <v>124</v>
      </c>
      <c r="E318" s="1">
        <v>0</v>
      </c>
      <c r="F318" s="1" t="s">
        <v>1292</v>
      </c>
      <c r="G318" s="49">
        <v>0.49</v>
      </c>
      <c r="H318" s="5">
        <v>51.694547846055727</v>
      </c>
      <c r="I318" s="5">
        <v>14.647904297306692</v>
      </c>
      <c r="J318" s="5">
        <v>37.046643548749032</v>
      </c>
      <c r="K318" s="5">
        <v>1.6335816549652853</v>
      </c>
      <c r="L318" s="5">
        <v>34.268145282592855</v>
      </c>
      <c r="M318" s="73">
        <v>0</v>
      </c>
      <c r="N318" s="5">
        <v>13.293218444189653</v>
      </c>
      <c r="O318" s="5">
        <v>1.3546858531170394</v>
      </c>
      <c r="P318" s="5">
        <v>0</v>
      </c>
      <c r="Q318" s="5">
        <v>0</v>
      </c>
      <c r="R318" s="47">
        <v>0</v>
      </c>
      <c r="S318" s="5">
        <v>31.078838984460148</v>
      </c>
      <c r="T318" s="5">
        <v>5.9678045642888806</v>
      </c>
      <c r="U318" s="5">
        <v>0</v>
      </c>
      <c r="V318" s="5">
        <v>0</v>
      </c>
      <c r="W318" s="47">
        <v>0</v>
      </c>
      <c r="X318" s="5">
        <v>44.372057428649804</v>
      </c>
      <c r="Y318" s="5">
        <v>7.3224904174059198</v>
      </c>
      <c r="Z318" s="5">
        <v>0</v>
      </c>
      <c r="AA318" s="5">
        <v>0</v>
      </c>
      <c r="AB318" s="72">
        <v>0</v>
      </c>
    </row>
    <row r="319" spans="1:28">
      <c r="A319" s="48" t="s">
        <v>1293</v>
      </c>
      <c r="B319" s="1" t="s">
        <v>1294</v>
      </c>
      <c r="C319" s="1" t="s">
        <v>1295</v>
      </c>
      <c r="D319" s="1" t="s">
        <v>124</v>
      </c>
      <c r="E319" s="1">
        <v>0</v>
      </c>
      <c r="F319" s="1" t="s">
        <v>1296</v>
      </c>
      <c r="G319" s="49">
        <v>0.49</v>
      </c>
      <c r="H319" s="5">
        <v>105.8085290657128</v>
      </c>
      <c r="I319" s="5">
        <v>37.759630040684179</v>
      </c>
      <c r="J319" s="5">
        <v>68.048899025028632</v>
      </c>
      <c r="K319" s="5">
        <v>28.531363577666102</v>
      </c>
      <c r="L319" s="5">
        <v>62.945231598151487</v>
      </c>
      <c r="M319" s="73">
        <v>0</v>
      </c>
      <c r="N319" s="5">
        <v>34.294775088581048</v>
      </c>
      <c r="O319" s="5">
        <v>3.4648549521031269</v>
      </c>
      <c r="P319" s="5">
        <v>0</v>
      </c>
      <c r="Q319" s="5">
        <v>0</v>
      </c>
      <c r="R319" s="47">
        <v>0</v>
      </c>
      <c r="S319" s="5">
        <v>58.896196938346478</v>
      </c>
      <c r="T319" s="5">
        <v>9.1527020866821545</v>
      </c>
      <c r="U319" s="5">
        <v>0</v>
      </c>
      <c r="V319" s="5">
        <v>0</v>
      </c>
      <c r="W319" s="47">
        <v>0</v>
      </c>
      <c r="X319" s="5">
        <v>93.190972026927525</v>
      </c>
      <c r="Y319" s="5">
        <v>12.617557038785282</v>
      </c>
      <c r="Z319" s="5">
        <v>0</v>
      </c>
      <c r="AA319" s="5">
        <v>0</v>
      </c>
      <c r="AB319" s="72">
        <v>0</v>
      </c>
    </row>
    <row r="320" spans="1:28">
      <c r="A320" s="48" t="s">
        <v>1297</v>
      </c>
      <c r="B320" s="1" t="s">
        <v>1298</v>
      </c>
      <c r="C320" s="1" t="s">
        <v>1299</v>
      </c>
      <c r="D320" s="1" t="s">
        <v>53</v>
      </c>
      <c r="E320" s="1">
        <v>0</v>
      </c>
      <c r="F320" s="1" t="s">
        <v>1300</v>
      </c>
      <c r="G320" s="49">
        <v>0.4</v>
      </c>
      <c r="H320" s="5">
        <v>2.7984372364617141</v>
      </c>
      <c r="I320" s="5">
        <v>0.4914001528836256</v>
      </c>
      <c r="J320" s="5">
        <v>2.3070370835780882</v>
      </c>
      <c r="K320" s="5">
        <v>-17.94616712433309</v>
      </c>
      <c r="L320" s="5">
        <v>2.1340093023097317</v>
      </c>
      <c r="M320" s="73">
        <v>0.5</v>
      </c>
      <c r="N320" s="5">
        <v>0</v>
      </c>
      <c r="O320" s="5">
        <v>0.4914001528836256</v>
      </c>
      <c r="P320" s="5">
        <v>0</v>
      </c>
      <c r="Q320" s="5">
        <v>0</v>
      </c>
      <c r="R320" s="47">
        <v>0</v>
      </c>
      <c r="S320" s="5">
        <v>0</v>
      </c>
      <c r="T320" s="5">
        <v>2.3070370835780882</v>
      </c>
      <c r="U320" s="5">
        <v>0</v>
      </c>
      <c r="V320" s="5">
        <v>0</v>
      </c>
      <c r="W320" s="47">
        <v>0</v>
      </c>
      <c r="X320" s="5">
        <v>0</v>
      </c>
      <c r="Y320" s="5">
        <v>2.7984372364617141</v>
      </c>
      <c r="Z320" s="5">
        <v>0</v>
      </c>
      <c r="AA320" s="5">
        <v>0</v>
      </c>
      <c r="AB320" s="72">
        <v>0</v>
      </c>
    </row>
    <row r="321" spans="1:28">
      <c r="A321" s="48" t="s">
        <v>1301</v>
      </c>
      <c r="B321" s="1" t="s">
        <v>1302</v>
      </c>
      <c r="C321" s="1" t="s">
        <v>1303</v>
      </c>
      <c r="D321" s="1" t="s">
        <v>53</v>
      </c>
      <c r="E321" s="1">
        <v>0</v>
      </c>
      <c r="F321" s="1" t="s">
        <v>1304</v>
      </c>
      <c r="G321" s="49">
        <v>0.4</v>
      </c>
      <c r="H321" s="5">
        <v>2.653416094798271</v>
      </c>
      <c r="I321" s="5">
        <v>0.34660971351692454</v>
      </c>
      <c r="J321" s="5">
        <v>2.3068063812813464</v>
      </c>
      <c r="K321" s="5">
        <v>-7.3947474756735962</v>
      </c>
      <c r="L321" s="5">
        <v>2.1337959026852453</v>
      </c>
      <c r="M321" s="73">
        <v>0.5</v>
      </c>
      <c r="N321" s="5">
        <v>0</v>
      </c>
      <c r="O321" s="5">
        <v>0.34660971351692454</v>
      </c>
      <c r="P321" s="5">
        <v>0</v>
      </c>
      <c r="Q321" s="5">
        <v>0</v>
      </c>
      <c r="R321" s="47">
        <v>0</v>
      </c>
      <c r="S321" s="5">
        <v>0</v>
      </c>
      <c r="T321" s="5">
        <v>2.3068063812813464</v>
      </c>
      <c r="U321" s="5">
        <v>0</v>
      </c>
      <c r="V321" s="5">
        <v>0</v>
      </c>
      <c r="W321" s="47">
        <v>0</v>
      </c>
      <c r="X321" s="5">
        <v>0</v>
      </c>
      <c r="Y321" s="5">
        <v>2.653416094798271</v>
      </c>
      <c r="Z321" s="5">
        <v>0</v>
      </c>
      <c r="AA321" s="5">
        <v>0</v>
      </c>
      <c r="AB321" s="72">
        <v>0</v>
      </c>
    </row>
    <row r="322" spans="1:28">
      <c r="A322" s="48" t="s">
        <v>1305</v>
      </c>
      <c r="B322" s="1" t="s">
        <v>1306</v>
      </c>
      <c r="C322" s="1" t="s">
        <v>1307</v>
      </c>
      <c r="D322" s="1" t="s">
        <v>391</v>
      </c>
      <c r="E322" s="1">
        <v>0</v>
      </c>
      <c r="F322" s="1" t="s">
        <v>1308</v>
      </c>
      <c r="G322" s="49">
        <v>0.1</v>
      </c>
      <c r="H322" s="5">
        <v>141.10363434600009</v>
      </c>
      <c r="I322" s="5">
        <v>45.190955638381126</v>
      </c>
      <c r="J322" s="5">
        <v>95.91267870761898</v>
      </c>
      <c r="K322" s="5">
        <v>72.934026797456781</v>
      </c>
      <c r="L322" s="5">
        <v>88.719227804547558</v>
      </c>
      <c r="M322" s="73">
        <v>0</v>
      </c>
      <c r="N322" s="5">
        <v>41.634908140741615</v>
      </c>
      <c r="O322" s="5">
        <v>0</v>
      </c>
      <c r="P322" s="5">
        <v>3.5560474976395051</v>
      </c>
      <c r="Q322" s="5">
        <v>0</v>
      </c>
      <c r="R322" s="47">
        <v>0</v>
      </c>
      <c r="S322" s="5">
        <v>90.810772361437131</v>
      </c>
      <c r="T322" s="5">
        <v>0</v>
      </c>
      <c r="U322" s="5">
        <v>5.101906346181849</v>
      </c>
      <c r="V322" s="5">
        <v>0</v>
      </c>
      <c r="W322" s="47">
        <v>0</v>
      </c>
      <c r="X322" s="5">
        <v>132.44568050217873</v>
      </c>
      <c r="Y322" s="5">
        <v>0</v>
      </c>
      <c r="Z322" s="5">
        <v>8.6579538438213532</v>
      </c>
      <c r="AA322" s="5">
        <v>0</v>
      </c>
      <c r="AB322" s="72">
        <v>0</v>
      </c>
    </row>
    <row r="323" spans="1:28">
      <c r="A323" s="48" t="s">
        <v>1707</v>
      </c>
      <c r="B323" s="1" t="s">
        <v>1708</v>
      </c>
      <c r="C323" s="1" t="s">
        <v>494</v>
      </c>
      <c r="D323" s="1" t="s">
        <v>53</v>
      </c>
      <c r="E323" s="1">
        <v>0</v>
      </c>
      <c r="F323" s="1" t="s">
        <v>1709</v>
      </c>
      <c r="G323" s="49">
        <v>0.4</v>
      </c>
      <c r="H323" s="5">
        <v>3.2882325023619092</v>
      </c>
      <c r="I323" s="5">
        <v>0.59784957897838675</v>
      </c>
      <c r="J323" s="5">
        <v>2.6903829233835226</v>
      </c>
      <c r="K323" s="5">
        <v>-14.813660406384006</v>
      </c>
      <c r="L323" s="5">
        <v>2.4886042041297585</v>
      </c>
      <c r="M323" s="73">
        <v>0.5</v>
      </c>
      <c r="N323" s="5">
        <v>0</v>
      </c>
      <c r="O323" s="5">
        <v>0.59784957897838675</v>
      </c>
      <c r="P323" s="5">
        <v>0</v>
      </c>
      <c r="Q323" s="5">
        <v>0</v>
      </c>
      <c r="R323" s="47">
        <v>0</v>
      </c>
      <c r="S323" s="5">
        <v>0</v>
      </c>
      <c r="T323" s="5">
        <v>2.6903829233835226</v>
      </c>
      <c r="U323" s="5">
        <v>0</v>
      </c>
      <c r="V323" s="5">
        <v>0</v>
      </c>
      <c r="W323" s="47">
        <v>0</v>
      </c>
      <c r="X323" s="5">
        <v>0</v>
      </c>
      <c r="Y323" s="5">
        <v>3.2882325023619092</v>
      </c>
      <c r="Z323" s="5">
        <v>0</v>
      </c>
      <c r="AA323" s="5">
        <v>0</v>
      </c>
      <c r="AB323" s="72">
        <v>0</v>
      </c>
    </row>
    <row r="324" spans="1:28">
      <c r="A324" s="48" t="s">
        <v>1309</v>
      </c>
      <c r="B324" s="1" t="s">
        <v>1310</v>
      </c>
      <c r="C324" s="1" t="s">
        <v>1311</v>
      </c>
      <c r="D324" s="1" t="s">
        <v>103</v>
      </c>
      <c r="E324" s="1">
        <v>0</v>
      </c>
      <c r="F324" s="1" t="s">
        <v>1312</v>
      </c>
      <c r="G324" s="49">
        <v>0.49</v>
      </c>
      <c r="H324" s="5">
        <v>124.90238603240496</v>
      </c>
      <c r="I324" s="5">
        <v>44.711689963359127</v>
      </c>
      <c r="J324" s="5">
        <v>80.190696069045828</v>
      </c>
      <c r="K324" s="5">
        <v>40.699064650143193</v>
      </c>
      <c r="L324" s="5">
        <v>74.176393863867389</v>
      </c>
      <c r="M324" s="73">
        <v>0</v>
      </c>
      <c r="N324" s="5">
        <v>40.676775293836663</v>
      </c>
      <c r="O324" s="5">
        <v>4.0349146695224647</v>
      </c>
      <c r="P324" s="5">
        <v>0</v>
      </c>
      <c r="Q324" s="5">
        <v>0</v>
      </c>
      <c r="R324" s="47">
        <v>0</v>
      </c>
      <c r="S324" s="5">
        <v>69.254662131031907</v>
      </c>
      <c r="T324" s="5">
        <v>10.936033938013928</v>
      </c>
      <c r="U324" s="5">
        <v>0</v>
      </c>
      <c r="V324" s="5">
        <v>0</v>
      </c>
      <c r="W324" s="47">
        <v>0</v>
      </c>
      <c r="X324" s="5">
        <v>109.93143742486856</v>
      </c>
      <c r="Y324" s="5">
        <v>14.970948607536393</v>
      </c>
      <c r="Z324" s="5">
        <v>0</v>
      </c>
      <c r="AA324" s="5">
        <v>0</v>
      </c>
      <c r="AB324" s="72">
        <v>0</v>
      </c>
    </row>
    <row r="325" spans="1:28">
      <c r="A325" s="48" t="s">
        <v>1313</v>
      </c>
      <c r="B325" s="1" t="s">
        <v>1314</v>
      </c>
      <c r="C325" s="1" t="s">
        <v>1315</v>
      </c>
      <c r="D325" s="1" t="s">
        <v>391</v>
      </c>
      <c r="E325" s="1">
        <v>0</v>
      </c>
      <c r="F325" s="1" t="s">
        <v>1316</v>
      </c>
      <c r="G325" s="49">
        <v>0.1</v>
      </c>
      <c r="H325" s="5">
        <v>135.50394826871494</v>
      </c>
      <c r="I325" s="5">
        <v>27.995584004594132</v>
      </c>
      <c r="J325" s="5">
        <v>107.50836426412081</v>
      </c>
      <c r="K325" s="5">
        <v>58.55167012952915</v>
      </c>
      <c r="L325" s="5">
        <v>99.445236944311759</v>
      </c>
      <c r="M325" s="73">
        <v>0</v>
      </c>
      <c r="N325" s="5">
        <v>25.917313154985429</v>
      </c>
      <c r="O325" s="5">
        <v>0</v>
      </c>
      <c r="P325" s="5">
        <v>2.0782708496087046</v>
      </c>
      <c r="Q325" s="5">
        <v>0</v>
      </c>
      <c r="R325" s="47">
        <v>0</v>
      </c>
      <c r="S325" s="5">
        <v>96.608001838763627</v>
      </c>
      <c r="T325" s="5">
        <v>0</v>
      </c>
      <c r="U325" s="5">
        <v>10.9003624253572</v>
      </c>
      <c r="V325" s="5">
        <v>0</v>
      </c>
      <c r="W325" s="47">
        <v>0</v>
      </c>
      <c r="X325" s="5">
        <v>122.52531499374905</v>
      </c>
      <c r="Y325" s="5">
        <v>0</v>
      </c>
      <c r="Z325" s="5">
        <v>12.978633274965905</v>
      </c>
      <c r="AA325" s="5">
        <v>0</v>
      </c>
      <c r="AB325" s="72">
        <v>0</v>
      </c>
    </row>
    <row r="326" spans="1:28">
      <c r="A326" s="48" t="s">
        <v>1317</v>
      </c>
      <c r="B326" s="1" t="s">
        <v>1318</v>
      </c>
      <c r="C326" s="1" t="s">
        <v>1319</v>
      </c>
      <c r="D326" s="1" t="s">
        <v>53</v>
      </c>
      <c r="E326" s="1">
        <v>0</v>
      </c>
      <c r="F326" s="1" t="s">
        <v>1320</v>
      </c>
      <c r="G326" s="49">
        <v>0.4</v>
      </c>
      <c r="H326" s="5">
        <v>1.46466332518648</v>
      </c>
      <c r="I326" s="5">
        <v>0</v>
      </c>
      <c r="J326" s="5">
        <v>1.46466332518648</v>
      </c>
      <c r="K326" s="5">
        <v>-11.925168934518238</v>
      </c>
      <c r="L326" s="5">
        <v>1.3548135757974942</v>
      </c>
      <c r="M326" s="73">
        <v>0.5</v>
      </c>
      <c r="N326" s="5">
        <v>0</v>
      </c>
      <c r="O326" s="5">
        <v>0</v>
      </c>
      <c r="P326" s="5">
        <v>0</v>
      </c>
      <c r="Q326" s="5">
        <v>0</v>
      </c>
      <c r="R326" s="47">
        <v>0</v>
      </c>
      <c r="S326" s="5">
        <v>0</v>
      </c>
      <c r="T326" s="5">
        <v>1.46466332518648</v>
      </c>
      <c r="U326" s="5">
        <v>0</v>
      </c>
      <c r="V326" s="5">
        <v>0</v>
      </c>
      <c r="W326" s="47">
        <v>0</v>
      </c>
      <c r="X326" s="5">
        <v>0</v>
      </c>
      <c r="Y326" s="5">
        <v>1.46466332518648</v>
      </c>
      <c r="Z326" s="5">
        <v>0</v>
      </c>
      <c r="AA326" s="5">
        <v>0</v>
      </c>
      <c r="AB326" s="72">
        <v>0</v>
      </c>
    </row>
    <row r="327" spans="1:28">
      <c r="A327" s="48" t="s">
        <v>1321</v>
      </c>
      <c r="B327" s="1" t="s">
        <v>1322</v>
      </c>
      <c r="C327" s="1" t="s">
        <v>1323</v>
      </c>
      <c r="D327" s="1" t="s">
        <v>93</v>
      </c>
      <c r="E327" s="1">
        <v>0</v>
      </c>
      <c r="F327" s="1" t="s">
        <v>1324</v>
      </c>
      <c r="G327" s="49">
        <v>0.3</v>
      </c>
      <c r="H327" s="5">
        <v>50.839296309872118</v>
      </c>
      <c r="I327" s="5">
        <v>16.830344825789851</v>
      </c>
      <c r="J327" s="5">
        <v>34.008951484082267</v>
      </c>
      <c r="K327" s="5">
        <v>18.111971068263323</v>
      </c>
      <c r="L327" s="5">
        <v>31.458280122776099</v>
      </c>
      <c r="M327" s="73">
        <v>0</v>
      </c>
      <c r="N327" s="5">
        <v>15.914075008195885</v>
      </c>
      <c r="O327" s="5">
        <v>0.91626981759396564</v>
      </c>
      <c r="P327" s="5">
        <v>0</v>
      </c>
      <c r="Q327" s="5">
        <v>0</v>
      </c>
      <c r="R327" s="47">
        <v>0</v>
      </c>
      <c r="S327" s="5">
        <v>27.254245842404625</v>
      </c>
      <c r="T327" s="5">
        <v>6.7547056416776421</v>
      </c>
      <c r="U327" s="5">
        <v>0</v>
      </c>
      <c r="V327" s="5">
        <v>0</v>
      </c>
      <c r="W327" s="47">
        <v>0</v>
      </c>
      <c r="X327" s="5">
        <v>43.168320850600509</v>
      </c>
      <c r="Y327" s="5">
        <v>7.6709754592716077</v>
      </c>
      <c r="Z327" s="5">
        <v>0</v>
      </c>
      <c r="AA327" s="5">
        <v>0</v>
      </c>
      <c r="AB327" s="72">
        <v>0</v>
      </c>
    </row>
    <row r="328" spans="1:28">
      <c r="A328" s="48" t="s">
        <v>1325</v>
      </c>
      <c r="B328" s="1" t="s">
        <v>1326</v>
      </c>
      <c r="C328" s="1" t="s">
        <v>1327</v>
      </c>
      <c r="D328" s="1" t="s">
        <v>53</v>
      </c>
      <c r="E328" s="1">
        <v>0</v>
      </c>
      <c r="F328" s="1" t="s">
        <v>1328</v>
      </c>
      <c r="G328" s="49">
        <v>0.4</v>
      </c>
      <c r="H328" s="5">
        <v>5.2446906667658961</v>
      </c>
      <c r="I328" s="5">
        <v>1.2381084858851916</v>
      </c>
      <c r="J328" s="5">
        <v>4.0065821808807041</v>
      </c>
      <c r="K328" s="5">
        <v>-10.872979189645003</v>
      </c>
      <c r="L328" s="5">
        <v>3.7060885173146514</v>
      </c>
      <c r="M328" s="73">
        <v>0.5</v>
      </c>
      <c r="N328" s="5">
        <v>0</v>
      </c>
      <c r="O328" s="5">
        <v>1.2381084858851916</v>
      </c>
      <c r="P328" s="5">
        <v>0</v>
      </c>
      <c r="Q328" s="5">
        <v>0</v>
      </c>
      <c r="R328" s="47">
        <v>0</v>
      </c>
      <c r="S328" s="5">
        <v>0</v>
      </c>
      <c r="T328" s="5">
        <v>4.0065821808807041</v>
      </c>
      <c r="U328" s="5">
        <v>0</v>
      </c>
      <c r="V328" s="5">
        <v>0</v>
      </c>
      <c r="W328" s="47">
        <v>0</v>
      </c>
      <c r="X328" s="5">
        <v>0</v>
      </c>
      <c r="Y328" s="5">
        <v>5.2446906667658961</v>
      </c>
      <c r="Z328" s="5">
        <v>0</v>
      </c>
      <c r="AA328" s="5">
        <v>0</v>
      </c>
      <c r="AB328" s="72">
        <v>0</v>
      </c>
    </row>
    <row r="329" spans="1:28">
      <c r="A329" s="48" t="s">
        <v>1329</v>
      </c>
      <c r="B329" s="1" t="s">
        <v>1330</v>
      </c>
      <c r="C329" s="1" t="s">
        <v>1331</v>
      </c>
      <c r="D329" s="1" t="s">
        <v>124</v>
      </c>
      <c r="E329" s="1">
        <v>0</v>
      </c>
      <c r="F329" s="1" t="s">
        <v>1332</v>
      </c>
      <c r="G329" s="49">
        <v>0.49</v>
      </c>
      <c r="H329" s="5">
        <v>43.732472760040302</v>
      </c>
      <c r="I329" s="5">
        <v>13.577378597397338</v>
      </c>
      <c r="J329" s="5">
        <v>30.155094162642964</v>
      </c>
      <c r="K329" s="5">
        <v>-15.969472265971193</v>
      </c>
      <c r="L329" s="5">
        <v>27.893462100444744</v>
      </c>
      <c r="M329" s="73">
        <v>0.34870230905869937</v>
      </c>
      <c r="N329" s="5">
        <v>12.487639073220894</v>
      </c>
      <c r="O329" s="5">
        <v>1.0897395241764449</v>
      </c>
      <c r="P329" s="5">
        <v>0</v>
      </c>
      <c r="Q329" s="5">
        <v>0</v>
      </c>
      <c r="R329" s="47">
        <v>0</v>
      </c>
      <c r="S329" s="5">
        <v>23.999609642835505</v>
      </c>
      <c r="T329" s="5">
        <v>6.1554845198074588</v>
      </c>
      <c r="U329" s="5">
        <v>0</v>
      </c>
      <c r="V329" s="5">
        <v>0</v>
      </c>
      <c r="W329" s="47">
        <v>0</v>
      </c>
      <c r="X329" s="5">
        <v>36.487248716056399</v>
      </c>
      <c r="Y329" s="5">
        <v>7.245224043983904</v>
      </c>
      <c r="Z329" s="5">
        <v>0</v>
      </c>
      <c r="AA329" s="5">
        <v>0</v>
      </c>
      <c r="AB329" s="72">
        <v>0</v>
      </c>
    </row>
    <row r="330" spans="1:28">
      <c r="A330" s="48" t="s">
        <v>1333</v>
      </c>
      <c r="B330" s="1" t="s">
        <v>1334</v>
      </c>
      <c r="C330" s="1" t="s">
        <v>1335</v>
      </c>
      <c r="D330" s="1" t="s">
        <v>103</v>
      </c>
      <c r="E330" s="1" t="s">
        <v>169</v>
      </c>
      <c r="F330" s="1" t="s">
        <v>1336</v>
      </c>
      <c r="G330" s="49">
        <v>0.99</v>
      </c>
      <c r="H330" s="5">
        <v>93.335972071086459</v>
      </c>
      <c r="I330" s="5">
        <v>0</v>
      </c>
      <c r="J330" s="5">
        <v>93.335972071086459</v>
      </c>
      <c r="K330" s="5">
        <v>43.634949901340725</v>
      </c>
      <c r="L330" s="5">
        <v>86.335774165754984</v>
      </c>
      <c r="M330" s="73">
        <v>0</v>
      </c>
      <c r="N330" s="5">
        <v>0</v>
      </c>
      <c r="O330" s="5">
        <v>0</v>
      </c>
      <c r="P330" s="5">
        <v>0</v>
      </c>
      <c r="Q330" s="5">
        <v>0</v>
      </c>
      <c r="R330" s="47">
        <v>0</v>
      </c>
      <c r="S330" s="5">
        <v>83.32395499585455</v>
      </c>
      <c r="T330" s="5">
        <v>10.012017075231913</v>
      </c>
      <c r="U330" s="5">
        <v>0</v>
      </c>
      <c r="V330" s="5">
        <v>0</v>
      </c>
      <c r="W330" s="47">
        <v>0</v>
      </c>
      <c r="X330" s="5">
        <v>83.32395499585455</v>
      </c>
      <c r="Y330" s="5">
        <v>10.012017075231913</v>
      </c>
      <c r="Z330" s="5">
        <v>0</v>
      </c>
      <c r="AA330" s="5">
        <v>0</v>
      </c>
      <c r="AB330" s="72">
        <v>0</v>
      </c>
    </row>
    <row r="331" spans="1:28">
      <c r="A331" s="48" t="s">
        <v>1337</v>
      </c>
      <c r="B331" s="1" t="s">
        <v>1338</v>
      </c>
      <c r="C331" s="1" t="s">
        <v>1339</v>
      </c>
      <c r="D331" s="1" t="s">
        <v>53</v>
      </c>
      <c r="E331" s="1">
        <v>0</v>
      </c>
      <c r="F331" s="1" t="s">
        <v>1340</v>
      </c>
      <c r="G331" s="49">
        <v>0.4</v>
      </c>
      <c r="H331" s="5">
        <v>2.9548517445092628</v>
      </c>
      <c r="I331" s="5">
        <v>0.77099628306237045</v>
      </c>
      <c r="J331" s="5">
        <v>2.1838554614468921</v>
      </c>
      <c r="K331" s="5">
        <v>-9.791708010620134</v>
      </c>
      <c r="L331" s="5">
        <v>2.0200663018383751</v>
      </c>
      <c r="M331" s="73">
        <v>0.5</v>
      </c>
      <c r="N331" s="5">
        <v>0</v>
      </c>
      <c r="O331" s="5">
        <v>0.77099628306237045</v>
      </c>
      <c r="P331" s="5">
        <v>0</v>
      </c>
      <c r="Q331" s="5">
        <v>0</v>
      </c>
      <c r="R331" s="47">
        <v>0</v>
      </c>
      <c r="S331" s="5">
        <v>0</v>
      </c>
      <c r="T331" s="5">
        <v>2.1838554614468921</v>
      </c>
      <c r="U331" s="5">
        <v>0</v>
      </c>
      <c r="V331" s="5">
        <v>0</v>
      </c>
      <c r="W331" s="47">
        <v>0</v>
      </c>
      <c r="X331" s="5">
        <v>0</v>
      </c>
      <c r="Y331" s="5">
        <v>2.9548517445092628</v>
      </c>
      <c r="Z331" s="5">
        <v>0</v>
      </c>
      <c r="AA331" s="5">
        <v>0</v>
      </c>
      <c r="AB331" s="72">
        <v>0</v>
      </c>
    </row>
    <row r="332" spans="1:28">
      <c r="A332" s="48" t="s">
        <v>1341</v>
      </c>
      <c r="B332" s="1" t="s">
        <v>1342</v>
      </c>
      <c r="C332" s="1" t="s">
        <v>1343</v>
      </c>
      <c r="D332" s="1" t="s">
        <v>53</v>
      </c>
      <c r="E332" s="1">
        <v>0</v>
      </c>
      <c r="F332" s="1" t="s">
        <v>1344</v>
      </c>
      <c r="G332" s="49">
        <v>0.4</v>
      </c>
      <c r="H332" s="5">
        <v>1.362662972789964</v>
      </c>
      <c r="I332" s="5">
        <v>0</v>
      </c>
      <c r="J332" s="5">
        <v>1.362662972789964</v>
      </c>
      <c r="K332" s="5">
        <v>-7.1968234959596451</v>
      </c>
      <c r="L332" s="5">
        <v>1.2604632498307167</v>
      </c>
      <c r="M332" s="73">
        <v>0.5</v>
      </c>
      <c r="N332" s="5">
        <v>0</v>
      </c>
      <c r="O332" s="5">
        <v>0</v>
      </c>
      <c r="P332" s="5">
        <v>0</v>
      </c>
      <c r="Q332" s="5">
        <v>0</v>
      </c>
      <c r="R332" s="47">
        <v>0</v>
      </c>
      <c r="S332" s="5">
        <v>0</v>
      </c>
      <c r="T332" s="5">
        <v>1.362662972789964</v>
      </c>
      <c r="U332" s="5">
        <v>0</v>
      </c>
      <c r="V332" s="5">
        <v>0</v>
      </c>
      <c r="W332" s="47">
        <v>0</v>
      </c>
      <c r="X332" s="5">
        <v>0</v>
      </c>
      <c r="Y332" s="5">
        <v>1.362662972789964</v>
      </c>
      <c r="Z332" s="5">
        <v>0</v>
      </c>
      <c r="AA332" s="5">
        <v>0</v>
      </c>
      <c r="AB332" s="72">
        <v>0</v>
      </c>
    </row>
    <row r="333" spans="1:28">
      <c r="A333" s="48" t="s">
        <v>1710</v>
      </c>
      <c r="B333" s="1" t="s">
        <v>1711</v>
      </c>
      <c r="C333" s="1" t="s">
        <v>1177</v>
      </c>
      <c r="D333" s="1" t="s">
        <v>53</v>
      </c>
      <c r="E333" s="1">
        <v>0</v>
      </c>
      <c r="F333" s="1" t="s">
        <v>1712</v>
      </c>
      <c r="G333" s="49">
        <v>0.4</v>
      </c>
      <c r="H333" s="5">
        <v>3.1738355486387255</v>
      </c>
      <c r="I333" s="5">
        <v>0.64480126942490512</v>
      </c>
      <c r="J333" s="5">
        <v>2.5290342792138203</v>
      </c>
      <c r="K333" s="5">
        <v>-12.262201245434419</v>
      </c>
      <c r="L333" s="5">
        <v>2.339356708272784</v>
      </c>
      <c r="M333" s="73">
        <v>0.5</v>
      </c>
      <c r="N333" s="5">
        <v>0</v>
      </c>
      <c r="O333" s="5">
        <v>0.64480126942490512</v>
      </c>
      <c r="P333" s="5">
        <v>0</v>
      </c>
      <c r="Q333" s="5">
        <v>0</v>
      </c>
      <c r="R333" s="47">
        <v>0</v>
      </c>
      <c r="S333" s="5">
        <v>0</v>
      </c>
      <c r="T333" s="5">
        <v>2.5290342792138203</v>
      </c>
      <c r="U333" s="5">
        <v>0</v>
      </c>
      <c r="V333" s="5">
        <v>0</v>
      </c>
      <c r="W333" s="47">
        <v>0</v>
      </c>
      <c r="X333" s="5">
        <v>0</v>
      </c>
      <c r="Y333" s="5">
        <v>3.1738355486387255</v>
      </c>
      <c r="Z333" s="5">
        <v>0</v>
      </c>
      <c r="AA333" s="5">
        <v>0</v>
      </c>
      <c r="AB333" s="72">
        <v>0</v>
      </c>
    </row>
    <row r="334" spans="1:28">
      <c r="A334" s="48" t="s">
        <v>1345</v>
      </c>
      <c r="B334" s="1" t="s">
        <v>1346</v>
      </c>
      <c r="C334" s="1" t="s">
        <v>1347</v>
      </c>
      <c r="D334" s="1" t="s">
        <v>53</v>
      </c>
      <c r="E334" s="1">
        <v>0</v>
      </c>
      <c r="F334" s="1" t="s">
        <v>1348</v>
      </c>
      <c r="G334" s="49">
        <v>0.4</v>
      </c>
      <c r="H334" s="5">
        <v>4.0163943405187119</v>
      </c>
      <c r="I334" s="5">
        <v>0.84703880623186933</v>
      </c>
      <c r="J334" s="5">
        <v>3.1693555342868422</v>
      </c>
      <c r="K334" s="5">
        <v>-8.4960966153395727</v>
      </c>
      <c r="L334" s="5">
        <v>2.9316538692153293</v>
      </c>
      <c r="M334" s="73">
        <v>0.5</v>
      </c>
      <c r="N334" s="5">
        <v>0</v>
      </c>
      <c r="O334" s="5">
        <v>0.84703880623186933</v>
      </c>
      <c r="P334" s="5">
        <v>0</v>
      </c>
      <c r="Q334" s="5">
        <v>0</v>
      </c>
      <c r="R334" s="47">
        <v>0</v>
      </c>
      <c r="S334" s="5">
        <v>0</v>
      </c>
      <c r="T334" s="5">
        <v>3.1693555342868422</v>
      </c>
      <c r="U334" s="5">
        <v>0</v>
      </c>
      <c r="V334" s="5">
        <v>0</v>
      </c>
      <c r="W334" s="47">
        <v>0</v>
      </c>
      <c r="X334" s="5">
        <v>0</v>
      </c>
      <c r="Y334" s="5">
        <v>4.0163943405187119</v>
      </c>
      <c r="Z334" s="5">
        <v>0</v>
      </c>
      <c r="AA334" s="5">
        <v>0</v>
      </c>
      <c r="AB334" s="72">
        <v>0</v>
      </c>
    </row>
    <row r="335" spans="1:28">
      <c r="A335" s="48" t="s">
        <v>1349</v>
      </c>
      <c r="B335" s="1" t="s">
        <v>1350</v>
      </c>
      <c r="C335" s="1" t="s">
        <v>1351</v>
      </c>
      <c r="D335" s="1" t="s">
        <v>124</v>
      </c>
      <c r="E335" s="1">
        <v>0</v>
      </c>
      <c r="F335" s="1" t="s">
        <v>1352</v>
      </c>
      <c r="G335" s="49">
        <v>0.49</v>
      </c>
      <c r="H335" s="5">
        <v>54.634977646530707</v>
      </c>
      <c r="I335" s="5">
        <v>18.456519446538586</v>
      </c>
      <c r="J335" s="5">
        <v>36.178458199992122</v>
      </c>
      <c r="K335" s="5">
        <v>4.3644533159872809</v>
      </c>
      <c r="L335" s="5">
        <v>33.465073834992715</v>
      </c>
      <c r="M335" s="73">
        <v>0</v>
      </c>
      <c r="N335" s="5">
        <v>17.017104269084395</v>
      </c>
      <c r="O335" s="5">
        <v>1.4394151774541921</v>
      </c>
      <c r="P335" s="5">
        <v>0</v>
      </c>
      <c r="Q335" s="5">
        <v>0</v>
      </c>
      <c r="R335" s="47">
        <v>0</v>
      </c>
      <c r="S335" s="5">
        <v>31.485052446352295</v>
      </c>
      <c r="T335" s="5">
        <v>4.6934057536398246</v>
      </c>
      <c r="U335" s="5">
        <v>0</v>
      </c>
      <c r="V335" s="5">
        <v>0</v>
      </c>
      <c r="W335" s="47">
        <v>0</v>
      </c>
      <c r="X335" s="5">
        <v>48.502156715436691</v>
      </c>
      <c r="Y335" s="5">
        <v>6.1328209310940167</v>
      </c>
      <c r="Z335" s="5">
        <v>0</v>
      </c>
      <c r="AA335" s="5">
        <v>0</v>
      </c>
      <c r="AB335" s="72">
        <v>0</v>
      </c>
    </row>
    <row r="336" spans="1:28">
      <c r="A336" s="48" t="s">
        <v>1353</v>
      </c>
      <c r="B336" s="1" t="s">
        <v>1354</v>
      </c>
      <c r="C336" s="1" t="s">
        <v>1355</v>
      </c>
      <c r="D336" s="1" t="s">
        <v>53</v>
      </c>
      <c r="E336" s="1">
        <v>0</v>
      </c>
      <c r="F336" s="1" t="s">
        <v>1356</v>
      </c>
      <c r="G336" s="49">
        <v>0.4</v>
      </c>
      <c r="H336" s="5">
        <v>6.3747802673219054</v>
      </c>
      <c r="I336" s="5">
        <v>1.650413376166598</v>
      </c>
      <c r="J336" s="5">
        <v>4.7243668911553076</v>
      </c>
      <c r="K336" s="5">
        <v>-5.1544771306553354</v>
      </c>
      <c r="L336" s="5">
        <v>4.3700393743186599</v>
      </c>
      <c r="M336" s="73">
        <v>0.5</v>
      </c>
      <c r="N336" s="5">
        <v>0</v>
      </c>
      <c r="O336" s="5">
        <v>1.650413376166598</v>
      </c>
      <c r="P336" s="5">
        <v>0</v>
      </c>
      <c r="Q336" s="5">
        <v>0</v>
      </c>
      <c r="R336" s="47">
        <v>0</v>
      </c>
      <c r="S336" s="5">
        <v>0</v>
      </c>
      <c r="T336" s="5">
        <v>4.7243668911553076</v>
      </c>
      <c r="U336" s="5">
        <v>0</v>
      </c>
      <c r="V336" s="5">
        <v>0</v>
      </c>
      <c r="W336" s="47">
        <v>0</v>
      </c>
      <c r="X336" s="5">
        <v>0</v>
      </c>
      <c r="Y336" s="5">
        <v>6.3747802673219054</v>
      </c>
      <c r="Z336" s="5">
        <v>0</v>
      </c>
      <c r="AA336" s="5">
        <v>0</v>
      </c>
      <c r="AB336" s="72">
        <v>0</v>
      </c>
    </row>
    <row r="337" spans="1:28">
      <c r="A337" s="48" t="s">
        <v>1357</v>
      </c>
      <c r="B337" s="1" t="s">
        <v>1358</v>
      </c>
      <c r="C337" s="1" t="s">
        <v>1359</v>
      </c>
      <c r="D337" s="1" t="s">
        <v>53</v>
      </c>
      <c r="E337" s="1">
        <v>0</v>
      </c>
      <c r="F337" s="1" t="s">
        <v>1360</v>
      </c>
      <c r="G337" s="49">
        <v>0.4</v>
      </c>
      <c r="H337" s="5">
        <v>2.6412942018522463</v>
      </c>
      <c r="I337" s="5">
        <v>0.41749258451634275</v>
      </c>
      <c r="J337" s="5">
        <v>2.2238016173359036</v>
      </c>
      <c r="K337" s="5">
        <v>-16.069560498570642</v>
      </c>
      <c r="L337" s="5">
        <v>2.0570164960357111</v>
      </c>
      <c r="M337" s="73">
        <v>0.5</v>
      </c>
      <c r="N337" s="5">
        <v>0</v>
      </c>
      <c r="O337" s="5">
        <v>0.41749258451634275</v>
      </c>
      <c r="P337" s="5">
        <v>0</v>
      </c>
      <c r="Q337" s="5">
        <v>0</v>
      </c>
      <c r="R337" s="47">
        <v>0</v>
      </c>
      <c r="S337" s="5">
        <v>0</v>
      </c>
      <c r="T337" s="5">
        <v>2.2238016173359036</v>
      </c>
      <c r="U337" s="5">
        <v>0</v>
      </c>
      <c r="V337" s="5">
        <v>0</v>
      </c>
      <c r="W337" s="47">
        <v>0</v>
      </c>
      <c r="X337" s="5">
        <v>0</v>
      </c>
      <c r="Y337" s="5">
        <v>2.6412942018522463</v>
      </c>
      <c r="Z337" s="5">
        <v>0</v>
      </c>
      <c r="AA337" s="5">
        <v>0</v>
      </c>
      <c r="AB337" s="72">
        <v>0</v>
      </c>
    </row>
    <row r="338" spans="1:28">
      <c r="A338" s="48" t="s">
        <v>1361</v>
      </c>
      <c r="B338" s="1" t="s">
        <v>1362</v>
      </c>
      <c r="C338" s="1" t="s">
        <v>1363</v>
      </c>
      <c r="D338" s="1" t="s">
        <v>53</v>
      </c>
      <c r="E338" s="1">
        <v>0</v>
      </c>
      <c r="F338" s="1" t="s">
        <v>1364</v>
      </c>
      <c r="G338" s="49">
        <v>0.4</v>
      </c>
      <c r="H338" s="5">
        <v>2.2393908628651684</v>
      </c>
      <c r="I338" s="5">
        <v>0.51525257210227238</v>
      </c>
      <c r="J338" s="5">
        <v>1.7241382907628962</v>
      </c>
      <c r="K338" s="5">
        <v>-12.323406757286634</v>
      </c>
      <c r="L338" s="5">
        <v>1.5948279189556791</v>
      </c>
      <c r="M338" s="73">
        <v>0.5</v>
      </c>
      <c r="N338" s="5">
        <v>0</v>
      </c>
      <c r="O338" s="5">
        <v>0.51525257210227238</v>
      </c>
      <c r="P338" s="5">
        <v>0</v>
      </c>
      <c r="Q338" s="5">
        <v>0</v>
      </c>
      <c r="R338" s="47">
        <v>0</v>
      </c>
      <c r="S338" s="5">
        <v>0</v>
      </c>
      <c r="T338" s="5">
        <v>1.7241382907628962</v>
      </c>
      <c r="U338" s="5">
        <v>0</v>
      </c>
      <c r="V338" s="5">
        <v>0</v>
      </c>
      <c r="W338" s="47">
        <v>0</v>
      </c>
      <c r="X338" s="5">
        <v>0</v>
      </c>
      <c r="Y338" s="5">
        <v>2.2393908628651684</v>
      </c>
      <c r="Z338" s="5">
        <v>0</v>
      </c>
      <c r="AA338" s="5">
        <v>0</v>
      </c>
      <c r="AB338" s="72">
        <v>0</v>
      </c>
    </row>
    <row r="339" spans="1:28">
      <c r="A339" s="48" t="s">
        <v>1365</v>
      </c>
      <c r="B339" s="1" t="s">
        <v>1366</v>
      </c>
      <c r="C339" s="1" t="s">
        <v>1367</v>
      </c>
      <c r="D339" s="1" t="s">
        <v>53</v>
      </c>
      <c r="E339" s="1">
        <v>0</v>
      </c>
      <c r="F339" s="1" t="s">
        <v>1368</v>
      </c>
      <c r="G339" s="49">
        <v>0.4</v>
      </c>
      <c r="H339" s="5">
        <v>6.1654080165677358</v>
      </c>
      <c r="I339" s="5">
        <v>1.4457755069100522</v>
      </c>
      <c r="J339" s="5">
        <v>4.7196325096576839</v>
      </c>
      <c r="K339" s="5">
        <v>-7.9810288963478744</v>
      </c>
      <c r="L339" s="5">
        <v>4.365660071433358</v>
      </c>
      <c r="M339" s="73">
        <v>0.5</v>
      </c>
      <c r="N339" s="5">
        <v>0</v>
      </c>
      <c r="O339" s="5">
        <v>1.4457755069100522</v>
      </c>
      <c r="P339" s="5">
        <v>0</v>
      </c>
      <c r="Q339" s="5">
        <v>0</v>
      </c>
      <c r="R339" s="47">
        <v>0</v>
      </c>
      <c r="S339" s="5">
        <v>0</v>
      </c>
      <c r="T339" s="5">
        <v>4.7196325096576839</v>
      </c>
      <c r="U339" s="5">
        <v>0</v>
      </c>
      <c r="V339" s="5">
        <v>0</v>
      </c>
      <c r="W339" s="47">
        <v>0</v>
      </c>
      <c r="X339" s="5">
        <v>0</v>
      </c>
      <c r="Y339" s="5">
        <v>6.1654080165677358</v>
      </c>
      <c r="Z339" s="5">
        <v>0</v>
      </c>
      <c r="AA339" s="5">
        <v>0</v>
      </c>
      <c r="AB339" s="72">
        <v>0</v>
      </c>
    </row>
    <row r="340" spans="1:28">
      <c r="A340" s="48" t="s">
        <v>1369</v>
      </c>
      <c r="B340" s="1" t="s">
        <v>1370</v>
      </c>
      <c r="C340" s="1" t="s">
        <v>1371</v>
      </c>
      <c r="D340" s="1" t="s">
        <v>53</v>
      </c>
      <c r="E340" s="1">
        <v>0</v>
      </c>
      <c r="F340" s="1" t="s">
        <v>1372</v>
      </c>
      <c r="G340" s="49">
        <v>0.4</v>
      </c>
      <c r="H340" s="5">
        <v>2.198937005715722</v>
      </c>
      <c r="I340" s="5">
        <v>0.33605824211998003</v>
      </c>
      <c r="J340" s="5">
        <v>1.8628787635957418</v>
      </c>
      <c r="K340" s="5">
        <v>-8.05249766624482</v>
      </c>
      <c r="L340" s="5">
        <v>1.7231628563260613</v>
      </c>
      <c r="M340" s="73">
        <v>0.5</v>
      </c>
      <c r="N340" s="5">
        <v>0</v>
      </c>
      <c r="O340" s="5">
        <v>0.33605824211998003</v>
      </c>
      <c r="P340" s="5">
        <v>0</v>
      </c>
      <c r="Q340" s="5">
        <v>0</v>
      </c>
      <c r="R340" s="47">
        <v>0</v>
      </c>
      <c r="S340" s="5">
        <v>0</v>
      </c>
      <c r="T340" s="5">
        <v>1.8628787635957418</v>
      </c>
      <c r="U340" s="5">
        <v>0</v>
      </c>
      <c r="V340" s="5">
        <v>0</v>
      </c>
      <c r="W340" s="47">
        <v>0</v>
      </c>
      <c r="X340" s="5">
        <v>0</v>
      </c>
      <c r="Y340" s="5">
        <v>2.198937005715722</v>
      </c>
      <c r="Z340" s="5">
        <v>0</v>
      </c>
      <c r="AA340" s="5">
        <v>0</v>
      </c>
      <c r="AB340" s="72">
        <v>0</v>
      </c>
    </row>
    <row r="341" spans="1:28">
      <c r="A341" s="48" t="s">
        <v>1373</v>
      </c>
      <c r="B341" s="1" t="s">
        <v>1374</v>
      </c>
      <c r="C341" s="1" t="s">
        <v>1375</v>
      </c>
      <c r="D341" s="1" t="s">
        <v>124</v>
      </c>
      <c r="E341" s="1">
        <v>0</v>
      </c>
      <c r="F341" s="1" t="s">
        <v>1376</v>
      </c>
      <c r="G341" s="49">
        <v>0.49</v>
      </c>
      <c r="H341" s="5">
        <v>45.670660959108098</v>
      </c>
      <c r="I341" s="5">
        <v>14.659645831583052</v>
      </c>
      <c r="J341" s="5">
        <v>31.011015127525045</v>
      </c>
      <c r="K341" s="5">
        <v>-18.959377556452772</v>
      </c>
      <c r="L341" s="5">
        <v>28.685188992960668</v>
      </c>
      <c r="M341" s="73">
        <v>0.40447706958375951</v>
      </c>
      <c r="N341" s="5">
        <v>13.253273422440275</v>
      </c>
      <c r="O341" s="5">
        <v>1.4063724091427774</v>
      </c>
      <c r="P341" s="5">
        <v>0</v>
      </c>
      <c r="Q341" s="5">
        <v>0</v>
      </c>
      <c r="R341" s="47">
        <v>0</v>
      </c>
      <c r="S341" s="5">
        <v>25.780594207326402</v>
      </c>
      <c r="T341" s="5">
        <v>5.2304209201986449</v>
      </c>
      <c r="U341" s="5">
        <v>0</v>
      </c>
      <c r="V341" s="5">
        <v>0</v>
      </c>
      <c r="W341" s="47">
        <v>0</v>
      </c>
      <c r="X341" s="5">
        <v>39.033867629766675</v>
      </c>
      <c r="Y341" s="5">
        <v>6.6367933293414225</v>
      </c>
      <c r="Z341" s="5">
        <v>0</v>
      </c>
      <c r="AA341" s="5">
        <v>0</v>
      </c>
      <c r="AB341" s="72">
        <v>0</v>
      </c>
    </row>
    <row r="342" spans="1:28">
      <c r="A342" s="48" t="s">
        <v>1377</v>
      </c>
      <c r="B342" s="1" t="s">
        <v>1378</v>
      </c>
      <c r="C342" s="1" t="s">
        <v>1379</v>
      </c>
      <c r="D342" s="1" t="s">
        <v>53</v>
      </c>
      <c r="E342" s="1">
        <v>0</v>
      </c>
      <c r="F342" s="1" t="s">
        <v>1380</v>
      </c>
      <c r="G342" s="49">
        <v>0.4</v>
      </c>
      <c r="H342" s="5">
        <v>2.1495315891194595</v>
      </c>
      <c r="I342" s="5">
        <v>0</v>
      </c>
      <c r="J342" s="5">
        <v>2.1495315891194595</v>
      </c>
      <c r="K342" s="5">
        <v>-19.970635324540492</v>
      </c>
      <c r="L342" s="5">
        <v>1.9883167199355001</v>
      </c>
      <c r="M342" s="73">
        <v>0.5</v>
      </c>
      <c r="N342" s="5">
        <v>0</v>
      </c>
      <c r="O342" s="5">
        <v>0</v>
      </c>
      <c r="P342" s="5">
        <v>0</v>
      </c>
      <c r="Q342" s="5">
        <v>0</v>
      </c>
      <c r="R342" s="47">
        <v>0</v>
      </c>
      <c r="S342" s="5">
        <v>0</v>
      </c>
      <c r="T342" s="5">
        <v>2.1495315891194595</v>
      </c>
      <c r="U342" s="5">
        <v>0</v>
      </c>
      <c r="V342" s="5">
        <v>0</v>
      </c>
      <c r="W342" s="47">
        <v>0</v>
      </c>
      <c r="X342" s="5">
        <v>0</v>
      </c>
      <c r="Y342" s="5">
        <v>2.1495315891194595</v>
      </c>
      <c r="Z342" s="5">
        <v>0</v>
      </c>
      <c r="AA342" s="5">
        <v>0</v>
      </c>
      <c r="AB342" s="72">
        <v>0</v>
      </c>
    </row>
    <row r="343" spans="1:28">
      <c r="A343" s="48" t="s">
        <v>1381</v>
      </c>
      <c r="B343" s="1" t="s">
        <v>1382</v>
      </c>
      <c r="C343" s="1" t="s">
        <v>1383</v>
      </c>
      <c r="D343" s="1" t="s">
        <v>124</v>
      </c>
      <c r="E343" s="1">
        <v>0</v>
      </c>
      <c r="F343" s="1" t="s">
        <v>1384</v>
      </c>
      <c r="G343" s="49">
        <v>0.49</v>
      </c>
      <c r="H343" s="5">
        <v>44.576464443840536</v>
      </c>
      <c r="I343" s="5">
        <v>14.187913319879755</v>
      </c>
      <c r="J343" s="5">
        <v>30.388551123960784</v>
      </c>
      <c r="K343" s="5">
        <v>13.997304727697058</v>
      </c>
      <c r="L343" s="5">
        <v>28.109409789663726</v>
      </c>
      <c r="M343" s="73">
        <v>0</v>
      </c>
      <c r="N343" s="5">
        <v>12.97421888728296</v>
      </c>
      <c r="O343" s="5">
        <v>1.2136944325967953</v>
      </c>
      <c r="P343" s="5">
        <v>0</v>
      </c>
      <c r="Q343" s="5">
        <v>0</v>
      </c>
      <c r="R343" s="47">
        <v>0</v>
      </c>
      <c r="S343" s="5">
        <v>26.487888375966527</v>
      </c>
      <c r="T343" s="5">
        <v>3.9006627479942577</v>
      </c>
      <c r="U343" s="5">
        <v>0</v>
      </c>
      <c r="V343" s="5">
        <v>0</v>
      </c>
      <c r="W343" s="47">
        <v>0</v>
      </c>
      <c r="X343" s="5">
        <v>39.462107263249486</v>
      </c>
      <c r="Y343" s="5">
        <v>5.1143571805910533</v>
      </c>
      <c r="Z343" s="5">
        <v>0</v>
      </c>
      <c r="AA343" s="5">
        <v>0</v>
      </c>
      <c r="AB343" s="72">
        <v>0</v>
      </c>
    </row>
    <row r="344" spans="1:28">
      <c r="A344" s="48" t="s">
        <v>1385</v>
      </c>
      <c r="B344" s="1" t="s">
        <v>1386</v>
      </c>
      <c r="C344" s="1" t="s">
        <v>1387</v>
      </c>
      <c r="D344" s="1" t="s">
        <v>53</v>
      </c>
      <c r="E344" s="1">
        <v>0</v>
      </c>
      <c r="F344" s="1" t="s">
        <v>1388</v>
      </c>
      <c r="G344" s="49">
        <v>0.4</v>
      </c>
      <c r="H344" s="5">
        <v>2.9391681154114373</v>
      </c>
      <c r="I344" s="5">
        <v>0.71606046256884515</v>
      </c>
      <c r="J344" s="5">
        <v>2.2231076528425922</v>
      </c>
      <c r="K344" s="5">
        <v>-2.2380664513629953</v>
      </c>
      <c r="L344" s="5">
        <v>2.0563745788793977</v>
      </c>
      <c r="M344" s="73">
        <v>0.5</v>
      </c>
      <c r="N344" s="5">
        <v>0</v>
      </c>
      <c r="O344" s="5">
        <v>0.71606046256884515</v>
      </c>
      <c r="P344" s="5">
        <v>0</v>
      </c>
      <c r="Q344" s="5">
        <v>0</v>
      </c>
      <c r="R344" s="47">
        <v>0</v>
      </c>
      <c r="S344" s="5">
        <v>0</v>
      </c>
      <c r="T344" s="5">
        <v>2.2231076528425922</v>
      </c>
      <c r="U344" s="5">
        <v>0</v>
      </c>
      <c r="V344" s="5">
        <v>0</v>
      </c>
      <c r="W344" s="47">
        <v>0</v>
      </c>
      <c r="X344" s="5">
        <v>0</v>
      </c>
      <c r="Y344" s="5">
        <v>2.9391681154114373</v>
      </c>
      <c r="Z344" s="5">
        <v>0</v>
      </c>
      <c r="AA344" s="5">
        <v>0</v>
      </c>
      <c r="AB344" s="72">
        <v>0</v>
      </c>
    </row>
    <row r="345" spans="1:28">
      <c r="A345" s="48" t="s">
        <v>1389</v>
      </c>
      <c r="B345" s="1" t="s">
        <v>1390</v>
      </c>
      <c r="C345" s="1" t="s">
        <v>1391</v>
      </c>
      <c r="D345" s="1" t="s">
        <v>270</v>
      </c>
      <c r="E345" s="1">
        <v>0</v>
      </c>
      <c r="F345" s="1" t="s">
        <v>1392</v>
      </c>
      <c r="G345" s="49">
        <v>0.3</v>
      </c>
      <c r="H345" s="5">
        <v>158.10480405650679</v>
      </c>
      <c r="I345" s="5">
        <v>53.958157426484526</v>
      </c>
      <c r="J345" s="5">
        <v>104.14664663002226</v>
      </c>
      <c r="K345" s="5">
        <v>-5.7052380840909773</v>
      </c>
      <c r="L345" s="5">
        <v>96.335648132770601</v>
      </c>
      <c r="M345" s="73">
        <v>5.1264022283958988E-2</v>
      </c>
      <c r="N345" s="5">
        <v>41.288778558687625</v>
      </c>
      <c r="O345" s="5">
        <v>12.669378867796894</v>
      </c>
      <c r="P345" s="5">
        <v>0</v>
      </c>
      <c r="Q345" s="5">
        <v>0</v>
      </c>
      <c r="R345" s="47">
        <v>0</v>
      </c>
      <c r="S345" s="5">
        <v>73.354085641361365</v>
      </c>
      <c r="T345" s="5">
        <v>30.792560988660895</v>
      </c>
      <c r="U345" s="5">
        <v>0</v>
      </c>
      <c r="V345" s="5">
        <v>0</v>
      </c>
      <c r="W345" s="47">
        <v>0</v>
      </c>
      <c r="X345" s="5">
        <v>114.64286420004899</v>
      </c>
      <c r="Y345" s="5">
        <v>43.461939856457789</v>
      </c>
      <c r="Z345" s="5">
        <v>0</v>
      </c>
      <c r="AA345" s="5">
        <v>0</v>
      </c>
      <c r="AB345" s="72">
        <v>0</v>
      </c>
    </row>
    <row r="346" spans="1:28">
      <c r="A346" s="48" t="s">
        <v>1393</v>
      </c>
      <c r="B346" s="1" t="s">
        <v>1394</v>
      </c>
      <c r="C346" s="1" t="s">
        <v>1395</v>
      </c>
      <c r="D346" s="1" t="s">
        <v>103</v>
      </c>
      <c r="E346" s="1" t="s">
        <v>169</v>
      </c>
      <c r="F346" s="1" t="s">
        <v>1396</v>
      </c>
      <c r="G346" s="49">
        <v>0.99</v>
      </c>
      <c r="H346" s="5">
        <v>62.004124740397366</v>
      </c>
      <c r="I346" s="5">
        <v>0</v>
      </c>
      <c r="J346" s="5">
        <v>62.004124740397366</v>
      </c>
      <c r="K346" s="5">
        <v>-77.399400653325415</v>
      </c>
      <c r="L346" s="5">
        <v>57.353815384867566</v>
      </c>
      <c r="M346" s="73">
        <v>0</v>
      </c>
      <c r="N346" s="5">
        <v>0</v>
      </c>
      <c r="O346" s="5">
        <v>0</v>
      </c>
      <c r="P346" s="5">
        <v>0</v>
      </c>
      <c r="Q346" s="5">
        <v>0</v>
      </c>
      <c r="R346" s="47">
        <v>0</v>
      </c>
      <c r="S346" s="5">
        <v>54.86092360750731</v>
      </c>
      <c r="T346" s="5">
        <v>7.1432011328900495</v>
      </c>
      <c r="U346" s="5">
        <v>0</v>
      </c>
      <c r="V346" s="5">
        <v>0</v>
      </c>
      <c r="W346" s="47">
        <v>0</v>
      </c>
      <c r="X346" s="5">
        <v>54.86092360750731</v>
      </c>
      <c r="Y346" s="5">
        <v>7.1432011328900495</v>
      </c>
      <c r="Z346" s="5">
        <v>0</v>
      </c>
      <c r="AA346" s="5">
        <v>0</v>
      </c>
      <c r="AB346" s="72">
        <v>0</v>
      </c>
    </row>
    <row r="347" spans="1:28">
      <c r="A347" s="48" t="s">
        <v>1397</v>
      </c>
      <c r="B347" s="1" t="s">
        <v>1398</v>
      </c>
      <c r="C347" s="1" t="s">
        <v>1399</v>
      </c>
      <c r="D347" s="1" t="s">
        <v>53</v>
      </c>
      <c r="E347" s="1">
        <v>0</v>
      </c>
      <c r="F347" s="1" t="s">
        <v>1400</v>
      </c>
      <c r="G347" s="49">
        <v>0.4</v>
      </c>
      <c r="H347" s="5">
        <v>2.4192497057621307</v>
      </c>
      <c r="I347" s="5">
        <v>0.20160925472716801</v>
      </c>
      <c r="J347" s="5">
        <v>2.2176404510349625</v>
      </c>
      <c r="K347" s="5">
        <v>-17.348655595339483</v>
      </c>
      <c r="L347" s="5">
        <v>2.0513174172073403</v>
      </c>
      <c r="M347" s="73">
        <v>0.5</v>
      </c>
      <c r="N347" s="5">
        <v>0</v>
      </c>
      <c r="O347" s="5">
        <v>0.20160925472716801</v>
      </c>
      <c r="P347" s="5">
        <v>0</v>
      </c>
      <c r="Q347" s="5">
        <v>0</v>
      </c>
      <c r="R347" s="47">
        <v>0</v>
      </c>
      <c r="S347" s="5">
        <v>0</v>
      </c>
      <c r="T347" s="5">
        <v>2.2176404510349625</v>
      </c>
      <c r="U347" s="5">
        <v>0</v>
      </c>
      <c r="V347" s="5">
        <v>0</v>
      </c>
      <c r="W347" s="47">
        <v>0</v>
      </c>
      <c r="X347" s="5">
        <v>0</v>
      </c>
      <c r="Y347" s="5">
        <v>2.4192497057621307</v>
      </c>
      <c r="Z347" s="5">
        <v>0</v>
      </c>
      <c r="AA347" s="5">
        <v>0</v>
      </c>
      <c r="AB347" s="72">
        <v>0</v>
      </c>
    </row>
    <row r="348" spans="1:28">
      <c r="A348" s="48" t="s">
        <v>1401</v>
      </c>
      <c r="B348" s="1" t="s">
        <v>1402</v>
      </c>
      <c r="C348" s="1" t="s">
        <v>1403</v>
      </c>
      <c r="D348" s="1" t="s">
        <v>866</v>
      </c>
      <c r="E348" s="1">
        <v>0</v>
      </c>
      <c r="F348" s="1" t="s">
        <v>1404</v>
      </c>
      <c r="G348" s="49">
        <v>0.01</v>
      </c>
      <c r="H348" s="5">
        <v>25.414989792827278</v>
      </c>
      <c r="I348" s="5">
        <v>10.897790558426022</v>
      </c>
      <c r="J348" s="5">
        <v>14.517199234401257</v>
      </c>
      <c r="K348" s="5">
        <v>10.687827027082774</v>
      </c>
      <c r="L348" s="5">
        <v>13.428409291821163</v>
      </c>
      <c r="M348" s="73">
        <v>0</v>
      </c>
      <c r="N348" s="5">
        <v>0</v>
      </c>
      <c r="O348" s="5">
        <v>0</v>
      </c>
      <c r="P348" s="5">
        <v>10.897790558426022</v>
      </c>
      <c r="Q348" s="5">
        <v>0</v>
      </c>
      <c r="R348" s="47">
        <v>0</v>
      </c>
      <c r="S348" s="5">
        <v>0</v>
      </c>
      <c r="T348" s="5">
        <v>0</v>
      </c>
      <c r="U348" s="5">
        <v>14.517199234401257</v>
      </c>
      <c r="V348" s="5">
        <v>0</v>
      </c>
      <c r="W348" s="47">
        <v>0</v>
      </c>
      <c r="X348" s="5">
        <v>0</v>
      </c>
      <c r="Y348" s="5">
        <v>0</v>
      </c>
      <c r="Z348" s="5">
        <v>25.414989792827278</v>
      </c>
      <c r="AA348" s="5">
        <v>0</v>
      </c>
      <c r="AB348" s="72">
        <v>0</v>
      </c>
    </row>
    <row r="349" spans="1:28">
      <c r="A349" s="48" t="s">
        <v>1405</v>
      </c>
      <c r="B349" s="1" t="s">
        <v>1406</v>
      </c>
      <c r="C349" s="1" t="s">
        <v>1407</v>
      </c>
      <c r="D349" s="1" t="s">
        <v>53</v>
      </c>
      <c r="E349" s="1">
        <v>0</v>
      </c>
      <c r="F349" s="1" t="s">
        <v>1408</v>
      </c>
      <c r="G349" s="49">
        <v>0.4</v>
      </c>
      <c r="H349" s="5">
        <v>1.7011562259773592</v>
      </c>
      <c r="I349" s="5">
        <v>0.25153282672835325</v>
      </c>
      <c r="J349" s="5">
        <v>1.449623399249006</v>
      </c>
      <c r="K349" s="5">
        <v>-14.317151813863898</v>
      </c>
      <c r="L349" s="5">
        <v>1.3409016443053305</v>
      </c>
      <c r="M349" s="73">
        <v>0.5</v>
      </c>
      <c r="N349" s="5">
        <v>0</v>
      </c>
      <c r="O349" s="5">
        <v>0.25153282672835325</v>
      </c>
      <c r="P349" s="5">
        <v>0</v>
      </c>
      <c r="Q349" s="5">
        <v>0</v>
      </c>
      <c r="R349" s="47">
        <v>0</v>
      </c>
      <c r="S349" s="5">
        <v>0</v>
      </c>
      <c r="T349" s="5">
        <v>1.449623399249006</v>
      </c>
      <c r="U349" s="5">
        <v>0</v>
      </c>
      <c r="V349" s="5">
        <v>0</v>
      </c>
      <c r="W349" s="47">
        <v>0</v>
      </c>
      <c r="X349" s="5">
        <v>0</v>
      </c>
      <c r="Y349" s="5">
        <v>1.7011562259773592</v>
      </c>
      <c r="Z349" s="5">
        <v>0</v>
      </c>
      <c r="AA349" s="5">
        <v>0</v>
      </c>
      <c r="AB349" s="72">
        <v>0</v>
      </c>
    </row>
    <row r="350" spans="1:28">
      <c r="A350" s="48" t="s">
        <v>1409</v>
      </c>
      <c r="B350" s="1" t="s">
        <v>1410</v>
      </c>
      <c r="C350" s="1" t="s">
        <v>1411</v>
      </c>
      <c r="D350" s="1" t="s">
        <v>53</v>
      </c>
      <c r="E350" s="1">
        <v>0</v>
      </c>
      <c r="F350" s="1" t="s">
        <v>1412</v>
      </c>
      <c r="G350" s="49">
        <v>0.4</v>
      </c>
      <c r="H350" s="5">
        <v>2.7260271487648216</v>
      </c>
      <c r="I350" s="5">
        <v>0.51271701796353231</v>
      </c>
      <c r="J350" s="5">
        <v>2.2133101308012892</v>
      </c>
      <c r="K350" s="5">
        <v>-19.615005640282558</v>
      </c>
      <c r="L350" s="5">
        <v>2.0473118709911926</v>
      </c>
      <c r="M350" s="73">
        <v>0.5</v>
      </c>
      <c r="N350" s="5">
        <v>0</v>
      </c>
      <c r="O350" s="5">
        <v>0.51271701796353231</v>
      </c>
      <c r="P350" s="5">
        <v>0</v>
      </c>
      <c r="Q350" s="5">
        <v>0</v>
      </c>
      <c r="R350" s="47">
        <v>0</v>
      </c>
      <c r="S350" s="5">
        <v>0</v>
      </c>
      <c r="T350" s="5">
        <v>2.2133101308012892</v>
      </c>
      <c r="U350" s="5">
        <v>0</v>
      </c>
      <c r="V350" s="5">
        <v>0</v>
      </c>
      <c r="W350" s="47">
        <v>0</v>
      </c>
      <c r="X350" s="5">
        <v>0</v>
      </c>
      <c r="Y350" s="5">
        <v>2.7260271487648216</v>
      </c>
      <c r="Z350" s="5">
        <v>0</v>
      </c>
      <c r="AA350" s="5">
        <v>0</v>
      </c>
      <c r="AB350" s="72">
        <v>0</v>
      </c>
    </row>
    <row r="351" spans="1:28">
      <c r="A351" s="48" t="s">
        <v>1413</v>
      </c>
      <c r="B351" s="1" t="s">
        <v>1414</v>
      </c>
      <c r="C351" s="1" t="s">
        <v>1415</v>
      </c>
      <c r="D351" s="1" t="s">
        <v>103</v>
      </c>
      <c r="E351" s="1">
        <v>0</v>
      </c>
      <c r="F351" s="1" t="s">
        <v>1416</v>
      </c>
      <c r="G351" s="49">
        <v>0.49</v>
      </c>
      <c r="H351" s="5">
        <v>97.931248306847536</v>
      </c>
      <c r="I351" s="5">
        <v>30.56687525987201</v>
      </c>
      <c r="J351" s="5">
        <v>67.36437304697553</v>
      </c>
      <c r="K351" s="5">
        <v>13.043435406645431</v>
      </c>
      <c r="L351" s="5">
        <v>62.31204506845237</v>
      </c>
      <c r="M351" s="73">
        <v>0</v>
      </c>
      <c r="N351" s="5">
        <v>28.146146528607041</v>
      </c>
      <c r="O351" s="5">
        <v>2.4207287312649677</v>
      </c>
      <c r="P351" s="5">
        <v>0</v>
      </c>
      <c r="Q351" s="5">
        <v>0</v>
      </c>
      <c r="R351" s="47">
        <v>0</v>
      </c>
      <c r="S351" s="5">
        <v>57.945323749646967</v>
      </c>
      <c r="T351" s="5">
        <v>9.4190492973285505</v>
      </c>
      <c r="U351" s="5">
        <v>0</v>
      </c>
      <c r="V351" s="5">
        <v>0</v>
      </c>
      <c r="W351" s="47">
        <v>0</v>
      </c>
      <c r="X351" s="5">
        <v>86.091470278254008</v>
      </c>
      <c r="Y351" s="5">
        <v>11.839778028593518</v>
      </c>
      <c r="Z351" s="5">
        <v>0</v>
      </c>
      <c r="AA351" s="5">
        <v>0</v>
      </c>
      <c r="AB351" s="72">
        <v>0</v>
      </c>
    </row>
    <row r="352" spans="1:28">
      <c r="A352" s="48" t="s">
        <v>1417</v>
      </c>
      <c r="B352" s="1" t="s">
        <v>1418</v>
      </c>
      <c r="C352" s="1" t="s">
        <v>1419</v>
      </c>
      <c r="D352" s="1" t="s">
        <v>103</v>
      </c>
      <c r="E352" s="1" t="s">
        <v>146</v>
      </c>
      <c r="F352" s="1" t="s">
        <v>1420</v>
      </c>
      <c r="G352" s="49">
        <v>0.99</v>
      </c>
      <c r="H352" s="5">
        <v>103.57426788502319</v>
      </c>
      <c r="I352" s="5">
        <v>0</v>
      </c>
      <c r="J352" s="5">
        <v>103.57426788502319</v>
      </c>
      <c r="K352" s="5">
        <v>32.569391360344305</v>
      </c>
      <c r="L352" s="5">
        <v>95.806197793646461</v>
      </c>
      <c r="M352" s="73">
        <v>0</v>
      </c>
      <c r="N352" s="5">
        <v>0</v>
      </c>
      <c r="O352" s="5">
        <v>0</v>
      </c>
      <c r="P352" s="5">
        <v>0</v>
      </c>
      <c r="Q352" s="5">
        <v>0</v>
      </c>
      <c r="R352" s="47">
        <v>0</v>
      </c>
      <c r="S352" s="5">
        <v>90.983676356695497</v>
      </c>
      <c r="T352" s="5">
        <v>12.590591528327693</v>
      </c>
      <c r="U352" s="5">
        <v>0</v>
      </c>
      <c r="V352" s="5">
        <v>0</v>
      </c>
      <c r="W352" s="47">
        <v>0</v>
      </c>
      <c r="X352" s="5">
        <v>90.983676356695497</v>
      </c>
      <c r="Y352" s="5">
        <v>12.590591528327693</v>
      </c>
      <c r="Z352" s="5">
        <v>0</v>
      </c>
      <c r="AA352" s="5">
        <v>0</v>
      </c>
      <c r="AB352" s="72">
        <v>0</v>
      </c>
    </row>
    <row r="353" spans="1:28">
      <c r="A353" s="48" t="s">
        <v>1421</v>
      </c>
      <c r="B353" s="1" t="s">
        <v>1422</v>
      </c>
      <c r="C353" s="1" t="s">
        <v>1423</v>
      </c>
      <c r="D353" s="1" t="s">
        <v>93</v>
      </c>
      <c r="E353" s="1">
        <v>0</v>
      </c>
      <c r="F353" s="1" t="s">
        <v>1424</v>
      </c>
      <c r="G353" s="49">
        <v>0.3</v>
      </c>
      <c r="H353" s="5">
        <v>98.979156175445155</v>
      </c>
      <c r="I353" s="5">
        <v>33.462636199241651</v>
      </c>
      <c r="J353" s="5">
        <v>65.516519976203512</v>
      </c>
      <c r="K353" s="5">
        <v>44.636517864756755</v>
      </c>
      <c r="L353" s="5">
        <v>60.602780977988253</v>
      </c>
      <c r="M353" s="73">
        <v>0</v>
      </c>
      <c r="N353" s="5">
        <v>28.669656261601077</v>
      </c>
      <c r="O353" s="5">
        <v>4.792979937640574</v>
      </c>
      <c r="P353" s="5">
        <v>0</v>
      </c>
      <c r="Q353" s="5">
        <v>0</v>
      </c>
      <c r="R353" s="47">
        <v>0</v>
      </c>
      <c r="S353" s="5">
        <v>51.749324687308317</v>
      </c>
      <c r="T353" s="5">
        <v>13.76719528889519</v>
      </c>
      <c r="U353" s="5">
        <v>0</v>
      </c>
      <c r="V353" s="5">
        <v>0</v>
      </c>
      <c r="W353" s="47">
        <v>0</v>
      </c>
      <c r="X353" s="5">
        <v>80.418980948909393</v>
      </c>
      <c r="Y353" s="5">
        <v>18.560175226535762</v>
      </c>
      <c r="Z353" s="5">
        <v>0</v>
      </c>
      <c r="AA353" s="5">
        <v>0</v>
      </c>
      <c r="AB353" s="72">
        <v>0</v>
      </c>
    </row>
    <row r="354" spans="1:28">
      <c r="A354" s="48" t="s">
        <v>1425</v>
      </c>
      <c r="B354" s="1" t="s">
        <v>1426</v>
      </c>
      <c r="C354" s="1" t="s">
        <v>1427</v>
      </c>
      <c r="D354" s="1" t="s">
        <v>270</v>
      </c>
      <c r="E354" s="1">
        <v>0</v>
      </c>
      <c r="F354" s="1" t="s">
        <v>1428</v>
      </c>
      <c r="G354" s="49">
        <v>0.3</v>
      </c>
      <c r="H354" s="5">
        <v>106.03694041147952</v>
      </c>
      <c r="I354" s="5">
        <v>37.01387398629246</v>
      </c>
      <c r="J354" s="5">
        <v>69.023066425187054</v>
      </c>
      <c r="K354" s="5">
        <v>34.53834693114608</v>
      </c>
      <c r="L354" s="5">
        <v>63.846336443298028</v>
      </c>
      <c r="M354" s="73">
        <v>0</v>
      </c>
      <c r="N354" s="5">
        <v>27.560786809420303</v>
      </c>
      <c r="O354" s="5">
        <v>9.453087176872156</v>
      </c>
      <c r="P354" s="5">
        <v>0</v>
      </c>
      <c r="Q354" s="5">
        <v>0</v>
      </c>
      <c r="R354" s="47">
        <v>0</v>
      </c>
      <c r="S354" s="5">
        <v>44.766038465510583</v>
      </c>
      <c r="T354" s="5">
        <v>24.257027959676474</v>
      </c>
      <c r="U354" s="5">
        <v>0</v>
      </c>
      <c r="V354" s="5">
        <v>0</v>
      </c>
      <c r="W354" s="47">
        <v>0</v>
      </c>
      <c r="X354" s="5">
        <v>72.326825274930883</v>
      </c>
      <c r="Y354" s="5">
        <v>33.71011513654863</v>
      </c>
      <c r="Z354" s="5">
        <v>0</v>
      </c>
      <c r="AA354" s="5">
        <v>0</v>
      </c>
      <c r="AB354" s="72">
        <v>0</v>
      </c>
    </row>
    <row r="355" spans="1:28">
      <c r="A355" s="48" t="s">
        <v>1429</v>
      </c>
      <c r="B355" s="1" t="s">
        <v>1430</v>
      </c>
      <c r="C355" s="1" t="s">
        <v>1431</v>
      </c>
      <c r="D355" s="1" t="s">
        <v>124</v>
      </c>
      <c r="E355" s="1">
        <v>0</v>
      </c>
      <c r="F355" s="1" t="s">
        <v>1432</v>
      </c>
      <c r="G355" s="49">
        <v>0.49</v>
      </c>
      <c r="H355" s="5">
        <v>39.517439107863112</v>
      </c>
      <c r="I355" s="5">
        <v>10.259171324917183</v>
      </c>
      <c r="J355" s="5">
        <v>29.258267782945932</v>
      </c>
      <c r="K355" s="5">
        <v>-16.22812958977114</v>
      </c>
      <c r="L355" s="5">
        <v>27.063897699224988</v>
      </c>
      <c r="M355" s="73">
        <v>0.35227278415315866</v>
      </c>
      <c r="N355" s="5">
        <v>9.7130041378226508</v>
      </c>
      <c r="O355" s="5">
        <v>0.54616718709453194</v>
      </c>
      <c r="P355" s="5">
        <v>0</v>
      </c>
      <c r="Q355" s="5">
        <v>0</v>
      </c>
      <c r="R355" s="47">
        <v>0</v>
      </c>
      <c r="S355" s="5">
        <v>24.187168204606611</v>
      </c>
      <c r="T355" s="5">
        <v>5.0710995783393198</v>
      </c>
      <c r="U355" s="5">
        <v>0</v>
      </c>
      <c r="V355" s="5">
        <v>0</v>
      </c>
      <c r="W355" s="47">
        <v>0</v>
      </c>
      <c r="X355" s="5">
        <v>33.900172342429258</v>
      </c>
      <c r="Y355" s="5">
        <v>5.6172667654338522</v>
      </c>
      <c r="Z355" s="5">
        <v>0</v>
      </c>
      <c r="AA355" s="5">
        <v>0</v>
      </c>
      <c r="AB355" s="72">
        <v>0</v>
      </c>
    </row>
    <row r="356" spans="1:28">
      <c r="A356" s="48" t="s">
        <v>1433</v>
      </c>
      <c r="B356" s="1" t="s">
        <v>1434</v>
      </c>
      <c r="C356" s="1" t="s">
        <v>1435</v>
      </c>
      <c r="D356" s="1" t="s">
        <v>53</v>
      </c>
      <c r="E356" s="1">
        <v>0</v>
      </c>
      <c r="F356" s="1" t="s">
        <v>1436</v>
      </c>
      <c r="G356" s="49">
        <v>0.4</v>
      </c>
      <c r="H356" s="5">
        <v>4.0125953434014008</v>
      </c>
      <c r="I356" s="5">
        <v>0.79367535779053533</v>
      </c>
      <c r="J356" s="5">
        <v>3.2189199856108659</v>
      </c>
      <c r="K356" s="5">
        <v>-21.65885015057318</v>
      </c>
      <c r="L356" s="5">
        <v>2.977500986690051</v>
      </c>
      <c r="M356" s="73">
        <v>0.5</v>
      </c>
      <c r="N356" s="5">
        <v>0</v>
      </c>
      <c r="O356" s="5">
        <v>0.79367535779053533</v>
      </c>
      <c r="P356" s="5">
        <v>0</v>
      </c>
      <c r="Q356" s="5">
        <v>0</v>
      </c>
      <c r="R356" s="47">
        <v>0</v>
      </c>
      <c r="S356" s="5">
        <v>0</v>
      </c>
      <c r="T356" s="5">
        <v>3.2189199856108659</v>
      </c>
      <c r="U356" s="5">
        <v>0</v>
      </c>
      <c r="V356" s="5">
        <v>0</v>
      </c>
      <c r="W356" s="47">
        <v>0</v>
      </c>
      <c r="X356" s="5">
        <v>0</v>
      </c>
      <c r="Y356" s="5">
        <v>4.0125953434014008</v>
      </c>
      <c r="Z356" s="5">
        <v>0</v>
      </c>
      <c r="AA356" s="5">
        <v>0</v>
      </c>
      <c r="AB356" s="72">
        <v>0</v>
      </c>
    </row>
    <row r="357" spans="1:28">
      <c r="A357" s="48" t="s">
        <v>1437</v>
      </c>
      <c r="B357" s="1" t="s">
        <v>1438</v>
      </c>
      <c r="C357" s="1" t="s">
        <v>1439</v>
      </c>
      <c r="D357" s="1" t="s">
        <v>391</v>
      </c>
      <c r="E357" s="1">
        <v>0</v>
      </c>
      <c r="F357" s="1" t="s">
        <v>1440</v>
      </c>
      <c r="G357" s="49">
        <v>0.1</v>
      </c>
      <c r="H357" s="5">
        <v>80.24586339779944</v>
      </c>
      <c r="I357" s="5">
        <v>20.388670898223758</v>
      </c>
      <c r="J357" s="5">
        <v>59.857192499575689</v>
      </c>
      <c r="K357" s="5">
        <v>37.774489456472018</v>
      </c>
      <c r="L357" s="5">
        <v>55.367903062107516</v>
      </c>
      <c r="M357" s="73">
        <v>0</v>
      </c>
      <c r="N357" s="5">
        <v>18.236172623274268</v>
      </c>
      <c r="O357" s="5">
        <v>0</v>
      </c>
      <c r="P357" s="5">
        <v>2.1524982749494912</v>
      </c>
      <c r="Q357" s="5">
        <v>0</v>
      </c>
      <c r="R357" s="47">
        <v>0</v>
      </c>
      <c r="S357" s="5">
        <v>55.903961667597734</v>
      </c>
      <c r="T357" s="5">
        <v>0</v>
      </c>
      <c r="U357" s="5">
        <v>3.9532308319779577</v>
      </c>
      <c r="V357" s="5">
        <v>0</v>
      </c>
      <c r="W357" s="47">
        <v>0</v>
      </c>
      <c r="X357" s="5">
        <v>74.140134290871998</v>
      </c>
      <c r="Y357" s="5">
        <v>0</v>
      </c>
      <c r="Z357" s="5">
        <v>6.1057291069274484</v>
      </c>
      <c r="AA357" s="5">
        <v>0</v>
      </c>
      <c r="AB357" s="72">
        <v>0</v>
      </c>
    </row>
    <row r="358" spans="1:28">
      <c r="A358" s="48" t="s">
        <v>1441</v>
      </c>
      <c r="B358" s="1" t="s">
        <v>1442</v>
      </c>
      <c r="C358" s="1" t="s">
        <v>1443</v>
      </c>
      <c r="D358" s="1" t="s">
        <v>53</v>
      </c>
      <c r="E358" s="1">
        <v>0</v>
      </c>
      <c r="F358" s="1" t="s">
        <v>1444</v>
      </c>
      <c r="G358" s="49">
        <v>0.4</v>
      </c>
      <c r="H358" s="5">
        <v>3.2165624149836085</v>
      </c>
      <c r="I358" s="5">
        <v>0.56519583799819928</v>
      </c>
      <c r="J358" s="5">
        <v>2.6513665769854091</v>
      </c>
      <c r="K358" s="5">
        <v>-22.121117085791965</v>
      </c>
      <c r="L358" s="5">
        <v>2.4525140837115034</v>
      </c>
      <c r="M358" s="73">
        <v>0.5</v>
      </c>
      <c r="N358" s="5">
        <v>0</v>
      </c>
      <c r="O358" s="5">
        <v>0.56519583799819928</v>
      </c>
      <c r="P358" s="5">
        <v>0</v>
      </c>
      <c r="Q358" s="5">
        <v>0</v>
      </c>
      <c r="R358" s="47">
        <v>0</v>
      </c>
      <c r="S358" s="5">
        <v>0</v>
      </c>
      <c r="T358" s="5">
        <v>2.6513665769854091</v>
      </c>
      <c r="U358" s="5">
        <v>0</v>
      </c>
      <c r="V358" s="5">
        <v>0</v>
      </c>
      <c r="W358" s="47">
        <v>0</v>
      </c>
      <c r="X358" s="5">
        <v>0</v>
      </c>
      <c r="Y358" s="5">
        <v>3.2165624149836085</v>
      </c>
      <c r="Z358" s="5">
        <v>0</v>
      </c>
      <c r="AA358" s="5">
        <v>0</v>
      </c>
      <c r="AB358" s="72">
        <v>0</v>
      </c>
    </row>
    <row r="359" spans="1:28">
      <c r="A359" s="48" t="s">
        <v>1713</v>
      </c>
      <c r="B359" s="1" t="s">
        <v>1714</v>
      </c>
      <c r="C359" s="1" t="s">
        <v>1715</v>
      </c>
      <c r="D359" s="1" t="s">
        <v>53</v>
      </c>
      <c r="E359" s="1">
        <v>0</v>
      </c>
      <c r="F359" s="1" t="s">
        <v>1716</v>
      </c>
      <c r="G359" s="49">
        <v>0.4</v>
      </c>
      <c r="H359" s="5">
        <v>5.0723537544670023</v>
      </c>
      <c r="I359" s="5">
        <v>1.2957276208990514</v>
      </c>
      <c r="J359" s="5">
        <v>3.7766261335679512</v>
      </c>
      <c r="K359" s="5">
        <v>-6.9906287690096578</v>
      </c>
      <c r="L359" s="5">
        <v>3.493379173550355</v>
      </c>
      <c r="M359" s="73">
        <v>0.5</v>
      </c>
      <c r="N359" s="5">
        <v>0</v>
      </c>
      <c r="O359" s="5">
        <v>1.2957276208990514</v>
      </c>
      <c r="P359" s="5">
        <v>0</v>
      </c>
      <c r="Q359" s="5">
        <v>0</v>
      </c>
      <c r="R359" s="47">
        <v>0</v>
      </c>
      <c r="S359" s="5">
        <v>0</v>
      </c>
      <c r="T359" s="5">
        <v>3.7766261335679512</v>
      </c>
      <c r="U359" s="5">
        <v>0</v>
      </c>
      <c r="V359" s="5">
        <v>0</v>
      </c>
      <c r="W359" s="47">
        <v>0</v>
      </c>
      <c r="X359" s="5">
        <v>0</v>
      </c>
      <c r="Y359" s="5">
        <v>5.0723537544670023</v>
      </c>
      <c r="Z359" s="5">
        <v>0</v>
      </c>
      <c r="AA359" s="5">
        <v>0</v>
      </c>
      <c r="AB359" s="72">
        <v>0</v>
      </c>
    </row>
    <row r="360" spans="1:28">
      <c r="A360" s="48" t="s">
        <v>1445</v>
      </c>
      <c r="B360" s="1" t="s">
        <v>1446</v>
      </c>
      <c r="C360" s="1" t="s">
        <v>1447</v>
      </c>
      <c r="D360" s="1" t="s">
        <v>53</v>
      </c>
      <c r="E360" s="1">
        <v>0</v>
      </c>
      <c r="F360" s="1" t="s">
        <v>1448</v>
      </c>
      <c r="G360" s="49">
        <v>0.4</v>
      </c>
      <c r="H360" s="5">
        <v>1.9311137256047921</v>
      </c>
      <c r="I360" s="5">
        <v>6.0909008980393413E-2</v>
      </c>
      <c r="J360" s="5">
        <v>1.8702047166243987</v>
      </c>
      <c r="K360" s="5">
        <v>-13.518062892605814</v>
      </c>
      <c r="L360" s="5">
        <v>1.7299393628775688</v>
      </c>
      <c r="M360" s="73">
        <v>0.5</v>
      </c>
      <c r="N360" s="5">
        <v>0</v>
      </c>
      <c r="O360" s="5">
        <v>6.0909008980393413E-2</v>
      </c>
      <c r="P360" s="5">
        <v>0</v>
      </c>
      <c r="Q360" s="5">
        <v>0</v>
      </c>
      <c r="R360" s="47">
        <v>0</v>
      </c>
      <c r="S360" s="5">
        <v>0</v>
      </c>
      <c r="T360" s="5">
        <v>1.8702047166243987</v>
      </c>
      <c r="U360" s="5">
        <v>0</v>
      </c>
      <c r="V360" s="5">
        <v>0</v>
      </c>
      <c r="W360" s="47">
        <v>0</v>
      </c>
      <c r="X360" s="5">
        <v>0</v>
      </c>
      <c r="Y360" s="5">
        <v>1.9311137256047921</v>
      </c>
      <c r="Z360" s="5">
        <v>0</v>
      </c>
      <c r="AA360" s="5">
        <v>0</v>
      </c>
      <c r="AB360" s="72">
        <v>0</v>
      </c>
    </row>
    <row r="361" spans="1:28">
      <c r="A361" s="48" t="s">
        <v>1449</v>
      </c>
      <c r="B361" s="1" t="s">
        <v>1450</v>
      </c>
      <c r="C361" s="1" t="s">
        <v>1451</v>
      </c>
      <c r="D361" s="1" t="s">
        <v>53</v>
      </c>
      <c r="E361" s="1">
        <v>0</v>
      </c>
      <c r="F361" s="1" t="s">
        <v>1452</v>
      </c>
      <c r="G361" s="49">
        <v>0.4</v>
      </c>
      <c r="H361" s="5">
        <v>3.0453184879484039</v>
      </c>
      <c r="I361" s="5">
        <v>0.28772412140093745</v>
      </c>
      <c r="J361" s="5">
        <v>2.7575943665474663</v>
      </c>
      <c r="K361" s="5">
        <v>-9.2391528814238963</v>
      </c>
      <c r="L361" s="5">
        <v>2.5507747890564065</v>
      </c>
      <c r="M361" s="73">
        <v>0.5</v>
      </c>
      <c r="N361" s="5">
        <v>0</v>
      </c>
      <c r="O361" s="5">
        <v>0.28772412140093745</v>
      </c>
      <c r="P361" s="5">
        <v>0</v>
      </c>
      <c r="Q361" s="5">
        <v>0</v>
      </c>
      <c r="R361" s="47">
        <v>0</v>
      </c>
      <c r="S361" s="5">
        <v>0</v>
      </c>
      <c r="T361" s="5">
        <v>2.7575943665474663</v>
      </c>
      <c r="U361" s="5">
        <v>0</v>
      </c>
      <c r="V361" s="5">
        <v>0</v>
      </c>
      <c r="W361" s="47">
        <v>0</v>
      </c>
      <c r="X361" s="5">
        <v>0</v>
      </c>
      <c r="Y361" s="5">
        <v>3.0453184879484039</v>
      </c>
      <c r="Z361" s="5">
        <v>0</v>
      </c>
      <c r="AA361" s="5">
        <v>0</v>
      </c>
      <c r="AB361" s="72">
        <v>0</v>
      </c>
    </row>
    <row r="362" spans="1:28">
      <c r="A362" s="48" t="s">
        <v>1453</v>
      </c>
      <c r="B362" s="1" t="s">
        <v>1454</v>
      </c>
      <c r="C362" s="1" t="s">
        <v>1455</v>
      </c>
      <c r="D362" s="1" t="s">
        <v>53</v>
      </c>
      <c r="E362" s="1">
        <v>0</v>
      </c>
      <c r="F362" s="1" t="s">
        <v>1456</v>
      </c>
      <c r="G362" s="49">
        <v>0.4</v>
      </c>
      <c r="H362" s="5">
        <v>3.0664453172426098</v>
      </c>
      <c r="I362" s="5">
        <v>0.80605487099716677</v>
      </c>
      <c r="J362" s="5">
        <v>2.2603904462454429</v>
      </c>
      <c r="K362" s="5">
        <v>-7.495905750623395</v>
      </c>
      <c r="L362" s="5">
        <v>2.0908611627770348</v>
      </c>
      <c r="M362" s="73">
        <v>0.5</v>
      </c>
      <c r="N362" s="5">
        <v>0</v>
      </c>
      <c r="O362" s="5">
        <v>0.80605487099716677</v>
      </c>
      <c r="P362" s="5">
        <v>0</v>
      </c>
      <c r="Q362" s="5">
        <v>0</v>
      </c>
      <c r="R362" s="47">
        <v>0</v>
      </c>
      <c r="S362" s="5">
        <v>0</v>
      </c>
      <c r="T362" s="5">
        <v>2.2603904462454429</v>
      </c>
      <c r="U362" s="5">
        <v>0</v>
      </c>
      <c r="V362" s="5">
        <v>0</v>
      </c>
      <c r="W362" s="47">
        <v>0</v>
      </c>
      <c r="X362" s="5">
        <v>0</v>
      </c>
      <c r="Y362" s="5">
        <v>3.0664453172426098</v>
      </c>
      <c r="Z362" s="5">
        <v>0</v>
      </c>
      <c r="AA362" s="5">
        <v>0</v>
      </c>
      <c r="AB362" s="72">
        <v>0</v>
      </c>
    </row>
    <row r="363" spans="1:28">
      <c r="A363" s="48" t="s">
        <v>1457</v>
      </c>
      <c r="B363" s="1" t="s">
        <v>1458</v>
      </c>
      <c r="C363" s="1" t="s">
        <v>1459</v>
      </c>
      <c r="D363" s="1" t="s">
        <v>53</v>
      </c>
      <c r="E363" s="1">
        <v>0</v>
      </c>
      <c r="F363" s="1" t="s">
        <v>1460</v>
      </c>
      <c r="G363" s="49">
        <v>0.4</v>
      </c>
      <c r="H363" s="5">
        <v>3.2763519681227264</v>
      </c>
      <c r="I363" s="5">
        <v>0.55794130616271864</v>
      </c>
      <c r="J363" s="5">
        <v>2.7184106619600077</v>
      </c>
      <c r="K363" s="5">
        <v>-19.157423239501657</v>
      </c>
      <c r="L363" s="5">
        <v>2.5145298623130072</v>
      </c>
      <c r="M363" s="73">
        <v>0.5</v>
      </c>
      <c r="N363" s="5">
        <v>0</v>
      </c>
      <c r="O363" s="5">
        <v>0.55794130616271864</v>
      </c>
      <c r="P363" s="5">
        <v>0</v>
      </c>
      <c r="Q363" s="5">
        <v>0</v>
      </c>
      <c r="R363" s="47">
        <v>0</v>
      </c>
      <c r="S363" s="5">
        <v>0</v>
      </c>
      <c r="T363" s="5">
        <v>2.7184106619600077</v>
      </c>
      <c r="U363" s="5">
        <v>0</v>
      </c>
      <c r="V363" s="5">
        <v>0</v>
      </c>
      <c r="W363" s="47">
        <v>0</v>
      </c>
      <c r="X363" s="5">
        <v>0</v>
      </c>
      <c r="Y363" s="5">
        <v>3.2763519681227264</v>
      </c>
      <c r="Z363" s="5">
        <v>0</v>
      </c>
      <c r="AA363" s="5">
        <v>0</v>
      </c>
      <c r="AB363" s="72">
        <v>0</v>
      </c>
    </row>
    <row r="364" spans="1:28">
      <c r="A364" s="48" t="s">
        <v>1461</v>
      </c>
      <c r="B364" s="1" t="s">
        <v>1462</v>
      </c>
      <c r="C364" s="1" t="s">
        <v>1463</v>
      </c>
      <c r="D364" s="1" t="s">
        <v>124</v>
      </c>
      <c r="E364" s="1">
        <v>0</v>
      </c>
      <c r="F364" s="1" t="s">
        <v>1464</v>
      </c>
      <c r="G364" s="49">
        <v>0.49</v>
      </c>
      <c r="H364" s="5">
        <v>20.600098889550654</v>
      </c>
      <c r="I364" s="5">
        <v>3.6963063170465902</v>
      </c>
      <c r="J364" s="5">
        <v>16.903792572504063</v>
      </c>
      <c r="K364" s="5">
        <v>-20.763844851605885</v>
      </c>
      <c r="L364" s="5">
        <v>15.636008129566259</v>
      </c>
      <c r="M364" s="73">
        <v>0.5</v>
      </c>
      <c r="N364" s="5">
        <v>4.1255064309058262</v>
      </c>
      <c r="O364" s="5">
        <v>-0.42920011385923623</v>
      </c>
      <c r="P364" s="5">
        <v>0</v>
      </c>
      <c r="Q364" s="5">
        <v>0</v>
      </c>
      <c r="R364" s="47">
        <v>0</v>
      </c>
      <c r="S364" s="5">
        <v>12.631936108053107</v>
      </c>
      <c r="T364" s="5">
        <v>4.2718564644509565</v>
      </c>
      <c r="U364" s="5">
        <v>0</v>
      </c>
      <c r="V364" s="5">
        <v>0</v>
      </c>
      <c r="W364" s="47">
        <v>0</v>
      </c>
      <c r="X364" s="5">
        <v>16.757442538958934</v>
      </c>
      <c r="Y364" s="5">
        <v>3.8426563505917204</v>
      </c>
      <c r="Z364" s="5">
        <v>0</v>
      </c>
      <c r="AA364" s="5">
        <v>0</v>
      </c>
      <c r="AB364" s="72">
        <v>0</v>
      </c>
    </row>
    <row r="365" spans="1:28">
      <c r="A365" s="48" t="s">
        <v>1465</v>
      </c>
      <c r="B365" s="1" t="s">
        <v>1466</v>
      </c>
      <c r="C365" s="1" t="s">
        <v>1467</v>
      </c>
      <c r="D365" s="1" t="s">
        <v>53</v>
      </c>
      <c r="E365" s="1">
        <v>0</v>
      </c>
      <c r="F365" s="1" t="s">
        <v>1468</v>
      </c>
      <c r="G365" s="49">
        <v>0.4</v>
      </c>
      <c r="H365" s="5">
        <v>1.7622570486379758</v>
      </c>
      <c r="I365" s="5">
        <v>0.22328423758514784</v>
      </c>
      <c r="J365" s="5">
        <v>1.538972811052828</v>
      </c>
      <c r="K365" s="5">
        <v>-2.9655833604196546</v>
      </c>
      <c r="L365" s="5">
        <v>1.4235498502238659</v>
      </c>
      <c r="M365" s="73">
        <v>0.5</v>
      </c>
      <c r="N365" s="5">
        <v>0</v>
      </c>
      <c r="O365" s="5">
        <v>0.22328423758514784</v>
      </c>
      <c r="P365" s="5">
        <v>0</v>
      </c>
      <c r="Q365" s="5">
        <v>0</v>
      </c>
      <c r="R365" s="47">
        <v>0</v>
      </c>
      <c r="S365" s="5">
        <v>0</v>
      </c>
      <c r="T365" s="5">
        <v>1.538972811052828</v>
      </c>
      <c r="U365" s="5">
        <v>0</v>
      </c>
      <c r="V365" s="5">
        <v>0</v>
      </c>
      <c r="W365" s="47">
        <v>0</v>
      </c>
      <c r="X365" s="5">
        <v>0</v>
      </c>
      <c r="Y365" s="5">
        <v>1.7622570486379758</v>
      </c>
      <c r="Z365" s="5">
        <v>0</v>
      </c>
      <c r="AA365" s="5">
        <v>0</v>
      </c>
      <c r="AB365" s="72">
        <v>0</v>
      </c>
    </row>
    <row r="366" spans="1:28">
      <c r="A366" s="48" t="s">
        <v>1717</v>
      </c>
      <c r="B366" s="1" t="s">
        <v>1718</v>
      </c>
      <c r="C366" s="1" t="s">
        <v>1719</v>
      </c>
      <c r="D366" s="1" t="s">
        <v>53</v>
      </c>
      <c r="E366" s="1">
        <v>0</v>
      </c>
      <c r="F366" s="1" t="s">
        <v>1720</v>
      </c>
      <c r="G366" s="49">
        <v>0.4</v>
      </c>
      <c r="H366" s="5">
        <v>3.414358272920774</v>
      </c>
      <c r="I366" s="5">
        <v>0.68406343638653955</v>
      </c>
      <c r="J366" s="5">
        <v>2.7302948365342345</v>
      </c>
      <c r="K366" s="5">
        <v>-9.7796461171327298</v>
      </c>
      <c r="L366" s="5">
        <v>2.5255227237941669</v>
      </c>
      <c r="M366" s="73">
        <v>0.5</v>
      </c>
      <c r="N366" s="5">
        <v>0</v>
      </c>
      <c r="O366" s="5">
        <v>0.68406343638653955</v>
      </c>
      <c r="P366" s="5">
        <v>0</v>
      </c>
      <c r="Q366" s="5">
        <v>0</v>
      </c>
      <c r="R366" s="47">
        <v>0</v>
      </c>
      <c r="S366" s="5">
        <v>0</v>
      </c>
      <c r="T366" s="5">
        <v>2.7302948365342345</v>
      </c>
      <c r="U366" s="5">
        <v>0</v>
      </c>
      <c r="V366" s="5">
        <v>0</v>
      </c>
      <c r="W366" s="47">
        <v>0</v>
      </c>
      <c r="X366" s="5">
        <v>0</v>
      </c>
      <c r="Y366" s="5">
        <v>3.414358272920774</v>
      </c>
      <c r="Z366" s="5">
        <v>0</v>
      </c>
      <c r="AA366" s="5">
        <v>0</v>
      </c>
      <c r="AB366" s="72">
        <v>0</v>
      </c>
    </row>
    <row r="367" spans="1:28">
      <c r="A367" s="48" t="s">
        <v>1469</v>
      </c>
      <c r="B367" s="1" t="s">
        <v>1470</v>
      </c>
      <c r="C367" s="1" t="s">
        <v>1471</v>
      </c>
      <c r="D367" s="1" t="s">
        <v>53</v>
      </c>
      <c r="E367" s="1">
        <v>0</v>
      </c>
      <c r="F367" s="1" t="s">
        <v>1472</v>
      </c>
      <c r="G367" s="49">
        <v>0.4</v>
      </c>
      <c r="H367" s="5">
        <v>3.9662808029369421</v>
      </c>
      <c r="I367" s="5">
        <v>0.87075756999731246</v>
      </c>
      <c r="J367" s="5">
        <v>3.0955232329396294</v>
      </c>
      <c r="K367" s="5">
        <v>-8.2269216642500194</v>
      </c>
      <c r="L367" s="5">
        <v>2.8633589904691572</v>
      </c>
      <c r="M367" s="73">
        <v>0.5</v>
      </c>
      <c r="N367" s="5">
        <v>0</v>
      </c>
      <c r="O367" s="5">
        <v>0.87075756999731246</v>
      </c>
      <c r="P367" s="5">
        <v>0</v>
      </c>
      <c r="Q367" s="5">
        <v>0</v>
      </c>
      <c r="R367" s="47">
        <v>0</v>
      </c>
      <c r="S367" s="5">
        <v>0</v>
      </c>
      <c r="T367" s="5">
        <v>3.0955232329396294</v>
      </c>
      <c r="U367" s="5">
        <v>0</v>
      </c>
      <c r="V367" s="5">
        <v>0</v>
      </c>
      <c r="W367" s="47">
        <v>0</v>
      </c>
      <c r="X367" s="5">
        <v>0</v>
      </c>
      <c r="Y367" s="5">
        <v>3.9662808029369421</v>
      </c>
      <c r="Z367" s="5">
        <v>0</v>
      </c>
      <c r="AA367" s="5">
        <v>0</v>
      </c>
      <c r="AB367" s="72">
        <v>0</v>
      </c>
    </row>
    <row r="368" spans="1:28">
      <c r="A368" s="48" t="s">
        <v>1473</v>
      </c>
      <c r="B368" s="1" t="s">
        <v>1474</v>
      </c>
      <c r="C368" s="1" t="s">
        <v>1475</v>
      </c>
      <c r="D368" s="1" t="s">
        <v>53</v>
      </c>
      <c r="E368" s="1">
        <v>0</v>
      </c>
      <c r="F368" s="1" t="s">
        <v>1476</v>
      </c>
      <c r="G368" s="49">
        <v>0.4</v>
      </c>
      <c r="H368" s="5">
        <v>3.5835978719984301</v>
      </c>
      <c r="I368" s="5">
        <v>0.76080142257447725</v>
      </c>
      <c r="J368" s="5">
        <v>2.8227964494239526</v>
      </c>
      <c r="K368" s="5">
        <v>-3.3885222690470247</v>
      </c>
      <c r="L368" s="5">
        <v>2.6110867157171564</v>
      </c>
      <c r="M368" s="73">
        <v>0.5</v>
      </c>
      <c r="N368" s="5">
        <v>0</v>
      </c>
      <c r="O368" s="5">
        <v>0.76080142257447725</v>
      </c>
      <c r="P368" s="5">
        <v>0</v>
      </c>
      <c r="Q368" s="5">
        <v>0</v>
      </c>
      <c r="R368" s="47">
        <v>0</v>
      </c>
      <c r="S368" s="5">
        <v>0</v>
      </c>
      <c r="T368" s="5">
        <v>2.8227964494239526</v>
      </c>
      <c r="U368" s="5">
        <v>0</v>
      </c>
      <c r="V368" s="5">
        <v>0</v>
      </c>
      <c r="W368" s="47">
        <v>0</v>
      </c>
      <c r="X368" s="5">
        <v>0</v>
      </c>
      <c r="Y368" s="5">
        <v>3.5835978719984301</v>
      </c>
      <c r="Z368" s="5">
        <v>0</v>
      </c>
      <c r="AA368" s="5">
        <v>0</v>
      </c>
      <c r="AB368" s="72">
        <v>0</v>
      </c>
    </row>
    <row r="369" spans="1:28">
      <c r="A369" s="48" t="s">
        <v>1477</v>
      </c>
      <c r="B369" s="1" t="s">
        <v>1478</v>
      </c>
      <c r="C369" s="1" t="s">
        <v>1479</v>
      </c>
      <c r="D369" s="1" t="s">
        <v>866</v>
      </c>
      <c r="E369" s="1">
        <v>0</v>
      </c>
      <c r="F369" s="1" t="s">
        <v>1480</v>
      </c>
      <c r="G369" s="49">
        <v>0.01</v>
      </c>
      <c r="H369" s="5">
        <v>54.703243104536043</v>
      </c>
      <c r="I369" s="5">
        <v>23.202040290126003</v>
      </c>
      <c r="J369" s="5">
        <v>31.501202814410036</v>
      </c>
      <c r="K369" s="5">
        <v>22.287112761860932</v>
      </c>
      <c r="L369" s="5">
        <v>29.138612603329285</v>
      </c>
      <c r="M369" s="73">
        <v>0</v>
      </c>
      <c r="N369" s="5">
        <v>0</v>
      </c>
      <c r="O369" s="5">
        <v>0</v>
      </c>
      <c r="P369" s="5">
        <v>23.202040290126003</v>
      </c>
      <c r="Q369" s="5">
        <v>0</v>
      </c>
      <c r="R369" s="47">
        <v>0</v>
      </c>
      <c r="S369" s="5">
        <v>0</v>
      </c>
      <c r="T369" s="5">
        <v>0</v>
      </c>
      <c r="U369" s="5">
        <v>31.501202814410036</v>
      </c>
      <c r="V369" s="5">
        <v>0</v>
      </c>
      <c r="W369" s="47">
        <v>0</v>
      </c>
      <c r="X369" s="5">
        <v>0</v>
      </c>
      <c r="Y369" s="5">
        <v>0</v>
      </c>
      <c r="Z369" s="5">
        <v>54.703243104536043</v>
      </c>
      <c r="AA369" s="5">
        <v>0</v>
      </c>
      <c r="AB369" s="72">
        <v>0</v>
      </c>
    </row>
    <row r="370" spans="1:28">
      <c r="A370" s="48" t="s">
        <v>1481</v>
      </c>
      <c r="B370" s="1" t="s">
        <v>1482</v>
      </c>
      <c r="C370" s="1" t="s">
        <v>1483</v>
      </c>
      <c r="D370" s="1" t="s">
        <v>53</v>
      </c>
      <c r="E370" s="1">
        <v>0</v>
      </c>
      <c r="F370" s="1" t="s">
        <v>1484</v>
      </c>
      <c r="G370" s="49">
        <v>0.4</v>
      </c>
      <c r="H370" s="5">
        <v>2.6407416461807944</v>
      </c>
      <c r="I370" s="5">
        <v>0.63659699773393297</v>
      </c>
      <c r="J370" s="5">
        <v>2.0041446484468612</v>
      </c>
      <c r="K370" s="5">
        <v>-11.239870091596082</v>
      </c>
      <c r="L370" s="5">
        <v>1.8538337998133467</v>
      </c>
      <c r="M370" s="73">
        <v>0.5</v>
      </c>
      <c r="N370" s="5">
        <v>0</v>
      </c>
      <c r="O370" s="5">
        <v>0.63659699773393297</v>
      </c>
      <c r="P370" s="5">
        <v>0</v>
      </c>
      <c r="Q370" s="5">
        <v>0</v>
      </c>
      <c r="R370" s="47">
        <v>0</v>
      </c>
      <c r="S370" s="5">
        <v>0</v>
      </c>
      <c r="T370" s="5">
        <v>2.0041446484468612</v>
      </c>
      <c r="U370" s="5">
        <v>0</v>
      </c>
      <c r="V370" s="5">
        <v>0</v>
      </c>
      <c r="W370" s="47">
        <v>0</v>
      </c>
      <c r="X370" s="5">
        <v>0</v>
      </c>
      <c r="Y370" s="5">
        <v>2.6407416461807944</v>
      </c>
      <c r="Z370" s="5">
        <v>0</v>
      </c>
      <c r="AA370" s="5">
        <v>0</v>
      </c>
      <c r="AB370" s="72">
        <v>0</v>
      </c>
    </row>
    <row r="371" spans="1:28">
      <c r="A371" s="48" t="s">
        <v>1721</v>
      </c>
      <c r="B371" s="1" t="s">
        <v>1722</v>
      </c>
      <c r="C371" s="1" t="s">
        <v>1723</v>
      </c>
      <c r="D371" s="1" t="s">
        <v>53</v>
      </c>
      <c r="E371" s="1">
        <v>0</v>
      </c>
      <c r="F371" s="1" t="s">
        <v>1724</v>
      </c>
      <c r="G371" s="49">
        <v>0.4</v>
      </c>
      <c r="H371" s="5">
        <v>1.4400515766915196</v>
      </c>
      <c r="I371" s="5">
        <v>0.31688541024380923</v>
      </c>
      <c r="J371" s="5">
        <v>1.1231661664477104</v>
      </c>
      <c r="K371" s="5">
        <v>-6.0583687083447941</v>
      </c>
      <c r="L371" s="5">
        <v>1.0389287039641322</v>
      </c>
      <c r="M371" s="73">
        <v>0.5</v>
      </c>
      <c r="N371" s="5">
        <v>0</v>
      </c>
      <c r="O371" s="5">
        <v>0.31688541024380923</v>
      </c>
      <c r="P371" s="5">
        <v>0</v>
      </c>
      <c r="Q371" s="5">
        <v>0</v>
      </c>
      <c r="R371" s="47">
        <v>0</v>
      </c>
      <c r="S371" s="5">
        <v>0</v>
      </c>
      <c r="T371" s="5">
        <v>1.1231661664477104</v>
      </c>
      <c r="U371" s="5">
        <v>0</v>
      </c>
      <c r="V371" s="5">
        <v>0</v>
      </c>
      <c r="W371" s="47">
        <v>0</v>
      </c>
      <c r="X371" s="5">
        <v>0</v>
      </c>
      <c r="Y371" s="5">
        <v>1.4400515766915196</v>
      </c>
      <c r="Z371" s="5">
        <v>0</v>
      </c>
      <c r="AA371" s="5">
        <v>0</v>
      </c>
      <c r="AB371" s="72">
        <v>0</v>
      </c>
    </row>
    <row r="372" spans="1:28">
      <c r="A372" s="48" t="s">
        <v>1488</v>
      </c>
      <c r="B372" s="1" t="s">
        <v>1489</v>
      </c>
      <c r="C372" s="1" t="s">
        <v>1490</v>
      </c>
      <c r="D372" s="1" t="s">
        <v>391</v>
      </c>
      <c r="E372" s="1">
        <v>0</v>
      </c>
      <c r="F372" s="1" t="s">
        <v>1491</v>
      </c>
      <c r="G372" s="49">
        <v>0.1</v>
      </c>
      <c r="H372" s="5">
        <v>101.70809821703475</v>
      </c>
      <c r="I372" s="5">
        <v>27.692695381042455</v>
      </c>
      <c r="J372" s="5">
        <v>74.01540283599229</v>
      </c>
      <c r="K372" s="5">
        <v>42.636628637175754</v>
      </c>
      <c r="L372" s="5">
        <v>68.464247623292877</v>
      </c>
      <c r="M372" s="73">
        <v>0</v>
      </c>
      <c r="N372" s="5">
        <v>24.71727910875088</v>
      </c>
      <c r="O372" s="5">
        <v>0</v>
      </c>
      <c r="P372" s="5">
        <v>2.9754162722915747</v>
      </c>
      <c r="Q372" s="5">
        <v>0</v>
      </c>
      <c r="R372" s="47">
        <v>0</v>
      </c>
      <c r="S372" s="5">
        <v>68.84307671448326</v>
      </c>
      <c r="T372" s="5">
        <v>0</v>
      </c>
      <c r="U372" s="5">
        <v>5.172326121509025</v>
      </c>
      <c r="V372" s="5">
        <v>0</v>
      </c>
      <c r="W372" s="47">
        <v>0</v>
      </c>
      <c r="X372" s="5">
        <v>93.560355823234147</v>
      </c>
      <c r="Y372" s="5">
        <v>0</v>
      </c>
      <c r="Z372" s="5">
        <v>8.1477423938006002</v>
      </c>
      <c r="AA372" s="5">
        <v>0</v>
      </c>
      <c r="AB372" s="72">
        <v>0</v>
      </c>
    </row>
    <row r="373" spans="1:28">
      <c r="A373" s="48" t="s">
        <v>1492</v>
      </c>
      <c r="B373" s="1" t="s">
        <v>1493</v>
      </c>
      <c r="C373" s="1" t="s">
        <v>1494</v>
      </c>
      <c r="D373" s="1" t="s">
        <v>866</v>
      </c>
      <c r="E373" s="1">
        <v>0</v>
      </c>
      <c r="F373" s="1" t="s">
        <v>1495</v>
      </c>
      <c r="G373" s="49">
        <v>0.01</v>
      </c>
      <c r="H373" s="5">
        <v>39.851268798855195</v>
      </c>
      <c r="I373" s="5">
        <v>16.751228224371165</v>
      </c>
      <c r="J373" s="5">
        <v>23.10004057448403</v>
      </c>
      <c r="K373" s="5">
        <v>15.785238697616714</v>
      </c>
      <c r="L373" s="5">
        <v>21.36753753139773</v>
      </c>
      <c r="M373" s="73">
        <v>0</v>
      </c>
      <c r="N373" s="5">
        <v>0</v>
      </c>
      <c r="O373" s="5">
        <v>0</v>
      </c>
      <c r="P373" s="5">
        <v>16.751228224371165</v>
      </c>
      <c r="Q373" s="5">
        <v>0</v>
      </c>
      <c r="R373" s="47">
        <v>0</v>
      </c>
      <c r="S373" s="5">
        <v>0</v>
      </c>
      <c r="T373" s="5">
        <v>0</v>
      </c>
      <c r="U373" s="5">
        <v>23.10004057448403</v>
      </c>
      <c r="V373" s="5">
        <v>0</v>
      </c>
      <c r="W373" s="47">
        <v>0</v>
      </c>
      <c r="X373" s="5">
        <v>0</v>
      </c>
      <c r="Y373" s="5">
        <v>0</v>
      </c>
      <c r="Z373" s="5">
        <v>39.851268798855195</v>
      </c>
      <c r="AA373" s="5">
        <v>0</v>
      </c>
      <c r="AB373" s="72">
        <v>0</v>
      </c>
    </row>
    <row r="374" spans="1:28">
      <c r="A374" s="48" t="s">
        <v>1496</v>
      </c>
      <c r="B374" s="1" t="s">
        <v>1497</v>
      </c>
      <c r="C374" s="1" t="s">
        <v>1498</v>
      </c>
      <c r="D374" s="1" t="s">
        <v>270</v>
      </c>
      <c r="E374" s="1">
        <v>0</v>
      </c>
      <c r="F374" s="1" t="s">
        <v>1499</v>
      </c>
      <c r="G374" s="49">
        <v>0.3</v>
      </c>
      <c r="H374" s="5">
        <v>130.57105718823917</v>
      </c>
      <c r="I374" s="5">
        <v>46.165872161545202</v>
      </c>
      <c r="J374" s="5">
        <v>84.405185026693971</v>
      </c>
      <c r="K374" s="5">
        <v>-538.4515918463693</v>
      </c>
      <c r="L374" s="5">
        <v>78.07479614969192</v>
      </c>
      <c r="M374" s="73">
        <v>0.5</v>
      </c>
      <c r="N374" s="5">
        <v>30.135739589188116</v>
      </c>
      <c r="O374" s="5">
        <v>16.030132572357086</v>
      </c>
      <c r="P374" s="5">
        <v>0</v>
      </c>
      <c r="Q374" s="5">
        <v>0</v>
      </c>
      <c r="R374" s="47">
        <v>0</v>
      </c>
      <c r="S374" s="5">
        <v>49.819662573217116</v>
      </c>
      <c r="T374" s="5">
        <v>34.585522453476862</v>
      </c>
      <c r="U374" s="5">
        <v>0</v>
      </c>
      <c r="V374" s="5">
        <v>0</v>
      </c>
      <c r="W374" s="47">
        <v>0</v>
      </c>
      <c r="X374" s="5">
        <v>79.955402162405235</v>
      </c>
      <c r="Y374" s="5">
        <v>50.615655025833945</v>
      </c>
      <c r="Z374" s="5">
        <v>0</v>
      </c>
      <c r="AA374" s="5">
        <v>0</v>
      </c>
      <c r="AB374" s="72">
        <v>0</v>
      </c>
    </row>
    <row r="375" spans="1:28">
      <c r="A375" s="48" t="s">
        <v>1725</v>
      </c>
      <c r="B375" s="1" t="s">
        <v>1726</v>
      </c>
      <c r="C375" s="1" t="s">
        <v>1727</v>
      </c>
      <c r="D375" s="1" t="s">
        <v>53</v>
      </c>
      <c r="E375" s="1">
        <v>0</v>
      </c>
      <c r="F375" s="1" t="s">
        <v>1728</v>
      </c>
      <c r="G375" s="49">
        <v>0.4</v>
      </c>
      <c r="H375" s="5">
        <v>2.1074091681651046</v>
      </c>
      <c r="I375" s="5">
        <v>0.20305128021000418</v>
      </c>
      <c r="J375" s="5">
        <v>1.9043578879551006</v>
      </c>
      <c r="K375" s="5">
        <v>-4.5598393465885882</v>
      </c>
      <c r="L375" s="5">
        <v>1.7615310463584681</v>
      </c>
      <c r="M375" s="73">
        <v>0.5</v>
      </c>
      <c r="N375" s="5">
        <v>0</v>
      </c>
      <c r="O375" s="5">
        <v>0.20305128021000418</v>
      </c>
      <c r="P375" s="5">
        <v>0</v>
      </c>
      <c r="Q375" s="5">
        <v>0</v>
      </c>
      <c r="R375" s="47">
        <v>0</v>
      </c>
      <c r="S375" s="5">
        <v>0</v>
      </c>
      <c r="T375" s="5">
        <v>1.9043578879551006</v>
      </c>
      <c r="U375" s="5">
        <v>0</v>
      </c>
      <c r="V375" s="5">
        <v>0</v>
      </c>
      <c r="W375" s="47">
        <v>0</v>
      </c>
      <c r="X375" s="5">
        <v>0</v>
      </c>
      <c r="Y375" s="5">
        <v>2.1074091681651046</v>
      </c>
      <c r="Z375" s="5">
        <v>0</v>
      </c>
      <c r="AA375" s="5">
        <v>0</v>
      </c>
      <c r="AB375" s="72">
        <v>0</v>
      </c>
    </row>
    <row r="376" spans="1:28">
      <c r="A376" s="48" t="s">
        <v>1500</v>
      </c>
      <c r="B376" s="1" t="s">
        <v>1501</v>
      </c>
      <c r="C376" s="1" t="s">
        <v>1502</v>
      </c>
      <c r="D376" s="1" t="s">
        <v>103</v>
      </c>
      <c r="E376" s="1" t="s">
        <v>169</v>
      </c>
      <c r="F376" s="1" t="s">
        <v>1503</v>
      </c>
      <c r="G376" s="49">
        <v>0.99</v>
      </c>
      <c r="H376" s="5">
        <v>124.09666521941925</v>
      </c>
      <c r="I376" s="5">
        <v>0</v>
      </c>
      <c r="J376" s="5">
        <v>124.09666521941925</v>
      </c>
      <c r="K376" s="5">
        <v>52.082648963723194</v>
      </c>
      <c r="L376" s="5">
        <v>114.78941532796281</v>
      </c>
      <c r="M376" s="73">
        <v>0</v>
      </c>
      <c r="N376" s="5">
        <v>0</v>
      </c>
      <c r="O376" s="5">
        <v>0</v>
      </c>
      <c r="P376" s="5">
        <v>0</v>
      </c>
      <c r="Q376" s="5">
        <v>0</v>
      </c>
      <c r="R376" s="47">
        <v>0</v>
      </c>
      <c r="S376" s="5">
        <v>110.99869384368196</v>
      </c>
      <c r="T376" s="5">
        <v>13.097971375737297</v>
      </c>
      <c r="U376" s="5">
        <v>0</v>
      </c>
      <c r="V376" s="5">
        <v>0</v>
      </c>
      <c r="W376" s="47">
        <v>0</v>
      </c>
      <c r="X376" s="5">
        <v>110.99869384368196</v>
      </c>
      <c r="Y376" s="5">
        <v>13.097971375737297</v>
      </c>
      <c r="Z376" s="5">
        <v>0</v>
      </c>
      <c r="AA376" s="5">
        <v>0</v>
      </c>
      <c r="AB376" s="72">
        <v>0</v>
      </c>
    </row>
    <row r="377" spans="1:28">
      <c r="A377" s="48" t="s">
        <v>1504</v>
      </c>
      <c r="B377" s="1" t="s">
        <v>1505</v>
      </c>
      <c r="C377" s="1" t="s">
        <v>1506</v>
      </c>
      <c r="D377" s="1" t="s">
        <v>124</v>
      </c>
      <c r="E377" s="1">
        <v>0</v>
      </c>
      <c r="F377" s="1" t="s">
        <v>1507</v>
      </c>
      <c r="G377" s="49">
        <v>0.49</v>
      </c>
      <c r="H377" s="5">
        <v>72.348949058323456</v>
      </c>
      <c r="I377" s="5">
        <v>18.287662085734635</v>
      </c>
      <c r="J377" s="5">
        <v>54.061286972588825</v>
      </c>
      <c r="K377" s="5">
        <v>-13.642375441390669</v>
      </c>
      <c r="L377" s="5">
        <v>50.006690449644665</v>
      </c>
      <c r="M377" s="73">
        <v>0.19817517300948018</v>
      </c>
      <c r="N377" s="5">
        <v>17.613693871340693</v>
      </c>
      <c r="O377" s="5">
        <v>0.6739682143939435</v>
      </c>
      <c r="P377" s="5">
        <v>0</v>
      </c>
      <c r="Q377" s="5">
        <v>0</v>
      </c>
      <c r="R377" s="47">
        <v>0</v>
      </c>
      <c r="S377" s="5">
        <v>43.687556181021193</v>
      </c>
      <c r="T377" s="5">
        <v>10.373730791567633</v>
      </c>
      <c r="U377" s="5">
        <v>0</v>
      </c>
      <c r="V377" s="5">
        <v>0</v>
      </c>
      <c r="W377" s="47">
        <v>0</v>
      </c>
      <c r="X377" s="5">
        <v>61.301250052361887</v>
      </c>
      <c r="Y377" s="5">
        <v>11.047699005961576</v>
      </c>
      <c r="Z377" s="5">
        <v>0</v>
      </c>
      <c r="AA377" s="5">
        <v>0</v>
      </c>
      <c r="AB377" s="72">
        <v>0</v>
      </c>
    </row>
    <row r="378" spans="1:28">
      <c r="A378" s="48" t="s">
        <v>1508</v>
      </c>
      <c r="B378" s="1" t="s">
        <v>1509</v>
      </c>
      <c r="C378" s="1" t="s">
        <v>1510</v>
      </c>
      <c r="D378" s="1" t="s">
        <v>53</v>
      </c>
      <c r="E378" s="1">
        <v>0</v>
      </c>
      <c r="F378" s="1" t="s">
        <v>1511</v>
      </c>
      <c r="G378" s="49">
        <v>0.4</v>
      </c>
      <c r="H378" s="5">
        <v>2.4635776981471009</v>
      </c>
      <c r="I378" s="5">
        <v>0.38101160929885691</v>
      </c>
      <c r="J378" s="5">
        <v>2.0825660888482438</v>
      </c>
      <c r="K378" s="5">
        <v>-19.060658691774481</v>
      </c>
      <c r="L378" s="5">
        <v>1.9263736321846257</v>
      </c>
      <c r="M378" s="73">
        <v>0.5</v>
      </c>
      <c r="N378" s="5">
        <v>0</v>
      </c>
      <c r="O378" s="5">
        <v>0.38101160929885691</v>
      </c>
      <c r="P378" s="5">
        <v>0</v>
      </c>
      <c r="Q378" s="5">
        <v>0</v>
      </c>
      <c r="R378" s="47">
        <v>0</v>
      </c>
      <c r="S378" s="5">
        <v>0</v>
      </c>
      <c r="T378" s="5">
        <v>2.0825660888482438</v>
      </c>
      <c r="U378" s="5">
        <v>0</v>
      </c>
      <c r="V378" s="5">
        <v>0</v>
      </c>
      <c r="W378" s="47">
        <v>0</v>
      </c>
      <c r="X378" s="5">
        <v>0</v>
      </c>
      <c r="Y378" s="5">
        <v>2.4635776981471009</v>
      </c>
      <c r="Z378" s="5">
        <v>0</v>
      </c>
      <c r="AA378" s="5">
        <v>0</v>
      </c>
      <c r="AB378" s="72">
        <v>0</v>
      </c>
    </row>
    <row r="379" spans="1:28">
      <c r="A379" s="48" t="s">
        <v>1512</v>
      </c>
      <c r="B379" s="1" t="s">
        <v>1513</v>
      </c>
      <c r="C379" s="1" t="s">
        <v>1514</v>
      </c>
      <c r="D379" s="1" t="s">
        <v>124</v>
      </c>
      <c r="E379" s="1">
        <v>0</v>
      </c>
      <c r="F379" s="1" t="s">
        <v>1515</v>
      </c>
      <c r="G379" s="49">
        <v>0.49</v>
      </c>
      <c r="H379" s="5">
        <v>15.102902497324081</v>
      </c>
      <c r="I379" s="5">
        <v>3.2169683350513538</v>
      </c>
      <c r="J379" s="5">
        <v>11.885934162272727</v>
      </c>
      <c r="K379" s="5">
        <v>-30.3847300967577</v>
      </c>
      <c r="L379" s="5">
        <v>10.994489100102273</v>
      </c>
      <c r="M379" s="73">
        <v>0.5</v>
      </c>
      <c r="N379" s="5">
        <v>3.8389613653002344</v>
      </c>
      <c r="O379" s="5">
        <v>-0.62199303024888042</v>
      </c>
      <c r="P379" s="5">
        <v>0</v>
      </c>
      <c r="Q379" s="5">
        <v>0</v>
      </c>
      <c r="R379" s="47">
        <v>0</v>
      </c>
      <c r="S379" s="5">
        <v>7.9655257538365207</v>
      </c>
      <c r="T379" s="5">
        <v>3.9204084084362059</v>
      </c>
      <c r="U379" s="5">
        <v>0</v>
      </c>
      <c r="V379" s="5">
        <v>0</v>
      </c>
      <c r="W379" s="47">
        <v>0</v>
      </c>
      <c r="X379" s="5">
        <v>11.804487119136756</v>
      </c>
      <c r="Y379" s="5">
        <v>3.2984153781873253</v>
      </c>
      <c r="Z379" s="5">
        <v>0</v>
      </c>
      <c r="AA379" s="5">
        <v>0</v>
      </c>
      <c r="AB379" s="72">
        <v>0</v>
      </c>
    </row>
    <row r="380" spans="1:28">
      <c r="A380" s="48" t="s">
        <v>1516</v>
      </c>
      <c r="B380" s="1" t="s">
        <v>1517</v>
      </c>
      <c r="C380" s="1" t="s">
        <v>1518</v>
      </c>
      <c r="D380" s="1" t="s">
        <v>103</v>
      </c>
      <c r="E380" s="1" t="s">
        <v>611</v>
      </c>
      <c r="F380" s="1" t="s">
        <v>1519</v>
      </c>
      <c r="G380" s="49">
        <v>0.99</v>
      </c>
      <c r="H380" s="5">
        <v>114.44635759359463</v>
      </c>
      <c r="I380" s="5">
        <v>0</v>
      </c>
      <c r="J380" s="5">
        <v>114.44635759359463</v>
      </c>
      <c r="K380" s="5">
        <v>51.841695658954123</v>
      </c>
      <c r="L380" s="5">
        <v>105.86288077407504</v>
      </c>
      <c r="M380" s="73">
        <v>0</v>
      </c>
      <c r="N380" s="5">
        <v>0</v>
      </c>
      <c r="O380" s="5">
        <v>0</v>
      </c>
      <c r="P380" s="5">
        <v>0</v>
      </c>
      <c r="Q380" s="5">
        <v>0</v>
      </c>
      <c r="R380" s="47">
        <v>0</v>
      </c>
      <c r="S380" s="5">
        <v>100.6077565360506</v>
      </c>
      <c r="T380" s="5">
        <v>13.838601057544029</v>
      </c>
      <c r="U380" s="5">
        <v>0</v>
      </c>
      <c r="V380" s="5">
        <v>0</v>
      </c>
      <c r="W380" s="47">
        <v>0</v>
      </c>
      <c r="X380" s="5">
        <v>100.6077565360506</v>
      </c>
      <c r="Y380" s="5">
        <v>13.838601057544029</v>
      </c>
      <c r="Z380" s="5">
        <v>0</v>
      </c>
      <c r="AA380" s="5">
        <v>0</v>
      </c>
      <c r="AB380" s="72">
        <v>0</v>
      </c>
    </row>
    <row r="381" spans="1:28">
      <c r="A381" s="48" t="s">
        <v>1520</v>
      </c>
      <c r="B381" s="1" t="s">
        <v>1521</v>
      </c>
      <c r="C381" s="1" t="s">
        <v>1522</v>
      </c>
      <c r="D381" s="1" t="s">
        <v>53</v>
      </c>
      <c r="E381" s="1">
        <v>0</v>
      </c>
      <c r="F381" s="1" t="s">
        <v>1523</v>
      </c>
      <c r="G381" s="49">
        <v>0.4</v>
      </c>
      <c r="H381" s="5">
        <v>1.9934576677183853</v>
      </c>
      <c r="I381" s="5">
        <v>0</v>
      </c>
      <c r="J381" s="5">
        <v>1.9934576677183853</v>
      </c>
      <c r="K381" s="5">
        <v>-15.290107595624663</v>
      </c>
      <c r="L381" s="5">
        <v>1.8439483426395065</v>
      </c>
      <c r="M381" s="73">
        <v>0.5</v>
      </c>
      <c r="N381" s="5">
        <v>0</v>
      </c>
      <c r="O381" s="5">
        <v>0</v>
      </c>
      <c r="P381" s="5">
        <v>0</v>
      </c>
      <c r="Q381" s="5">
        <v>0</v>
      </c>
      <c r="R381" s="47">
        <v>0</v>
      </c>
      <c r="S381" s="5">
        <v>0</v>
      </c>
      <c r="T381" s="5">
        <v>1.9934576677183853</v>
      </c>
      <c r="U381" s="5">
        <v>0</v>
      </c>
      <c r="V381" s="5">
        <v>0</v>
      </c>
      <c r="W381" s="47">
        <v>0</v>
      </c>
      <c r="X381" s="5">
        <v>0</v>
      </c>
      <c r="Y381" s="5">
        <v>1.9934576677183853</v>
      </c>
      <c r="Z381" s="5">
        <v>0</v>
      </c>
      <c r="AA381" s="5">
        <v>0</v>
      </c>
      <c r="AB381" s="72">
        <v>0</v>
      </c>
    </row>
    <row r="382" spans="1:28">
      <c r="A382" s="48" t="s">
        <v>1524</v>
      </c>
      <c r="B382" s="1" t="s">
        <v>1525</v>
      </c>
      <c r="C382" s="1" t="s">
        <v>1526</v>
      </c>
      <c r="D382" s="1" t="s">
        <v>124</v>
      </c>
      <c r="E382" s="1">
        <v>0</v>
      </c>
      <c r="F382" s="1" t="s">
        <v>1527</v>
      </c>
      <c r="G382" s="49">
        <v>0.49</v>
      </c>
      <c r="H382" s="5">
        <v>13.345068789047085</v>
      </c>
      <c r="I382" s="5">
        <v>0.15758325958824718</v>
      </c>
      <c r="J382" s="5">
        <v>13.187485529458838</v>
      </c>
      <c r="K382" s="5">
        <v>-17.062899751361726</v>
      </c>
      <c r="L382" s="5">
        <v>12.198424114749425</v>
      </c>
      <c r="M382" s="73">
        <v>0.5</v>
      </c>
      <c r="N382" s="5">
        <v>4.6368339523065742</v>
      </c>
      <c r="O382" s="5">
        <v>-4.4792506927183267</v>
      </c>
      <c r="P382" s="5">
        <v>0</v>
      </c>
      <c r="Q382" s="5">
        <v>0</v>
      </c>
      <c r="R382" s="47">
        <v>0</v>
      </c>
      <c r="S382" s="5">
        <v>6.2971848298360458</v>
      </c>
      <c r="T382" s="5">
        <v>6.8903006996227925</v>
      </c>
      <c r="U382" s="5">
        <v>0</v>
      </c>
      <c r="V382" s="5">
        <v>0</v>
      </c>
      <c r="W382" s="47">
        <v>0</v>
      </c>
      <c r="X382" s="5">
        <v>10.934018782142619</v>
      </c>
      <c r="Y382" s="5">
        <v>2.4110500069044658</v>
      </c>
      <c r="Z382" s="5">
        <v>0</v>
      </c>
      <c r="AA382" s="5">
        <v>0</v>
      </c>
      <c r="AB382" s="72">
        <v>0</v>
      </c>
    </row>
    <row r="383" spans="1:28">
      <c r="A383" s="48" t="s">
        <v>1528</v>
      </c>
      <c r="B383" s="1" t="s">
        <v>1529</v>
      </c>
      <c r="C383" s="1" t="s">
        <v>1530</v>
      </c>
      <c r="D383" s="1" t="s">
        <v>103</v>
      </c>
      <c r="E383" s="1" t="s">
        <v>146</v>
      </c>
      <c r="F383" s="1" t="s">
        <v>1531</v>
      </c>
      <c r="G383" s="49">
        <v>0.99</v>
      </c>
      <c r="H383" s="5">
        <v>112.79753978926453</v>
      </c>
      <c r="I383" s="5">
        <v>0</v>
      </c>
      <c r="J383" s="5">
        <v>112.79753978926453</v>
      </c>
      <c r="K383" s="5">
        <v>42.10574719508049</v>
      </c>
      <c r="L383" s="5">
        <v>104.3377243050697</v>
      </c>
      <c r="M383" s="73">
        <v>0</v>
      </c>
      <c r="N383" s="5">
        <v>0</v>
      </c>
      <c r="O383" s="5">
        <v>0</v>
      </c>
      <c r="P383" s="5">
        <v>0</v>
      </c>
      <c r="Q383" s="5">
        <v>0</v>
      </c>
      <c r="R383" s="47">
        <v>0</v>
      </c>
      <c r="S383" s="5">
        <v>99.51202126462789</v>
      </c>
      <c r="T383" s="5">
        <v>13.285518524636647</v>
      </c>
      <c r="U383" s="5">
        <v>0</v>
      </c>
      <c r="V383" s="5">
        <v>0</v>
      </c>
      <c r="W383" s="47">
        <v>0</v>
      </c>
      <c r="X383" s="5">
        <v>99.51202126462789</v>
      </c>
      <c r="Y383" s="5">
        <v>13.285518524636647</v>
      </c>
      <c r="Z383" s="5">
        <v>0</v>
      </c>
      <c r="AA383" s="5">
        <v>0</v>
      </c>
      <c r="AB383" s="72">
        <v>0</v>
      </c>
    </row>
    <row r="384" spans="1:28">
      <c r="A384" s="48" t="s">
        <v>1532</v>
      </c>
      <c r="B384" s="1" t="s">
        <v>1533</v>
      </c>
      <c r="C384" s="1" t="s">
        <v>1534</v>
      </c>
      <c r="D384" s="1" t="s">
        <v>53</v>
      </c>
      <c r="E384" s="1">
        <v>0</v>
      </c>
      <c r="F384" s="1" t="s">
        <v>1535</v>
      </c>
      <c r="G384" s="49">
        <v>0.4</v>
      </c>
      <c r="H384" s="5">
        <v>3.0953512909657936</v>
      </c>
      <c r="I384" s="5">
        <v>0.65312548571688867</v>
      </c>
      <c r="J384" s="5">
        <v>2.442225805248905</v>
      </c>
      <c r="K384" s="5">
        <v>-12.505512446200882</v>
      </c>
      <c r="L384" s="5">
        <v>2.2590588698552372</v>
      </c>
      <c r="M384" s="73">
        <v>0.5</v>
      </c>
      <c r="N384" s="5">
        <v>0</v>
      </c>
      <c r="O384" s="5">
        <v>0.65312548571688867</v>
      </c>
      <c r="P384" s="5">
        <v>0</v>
      </c>
      <c r="Q384" s="5">
        <v>0</v>
      </c>
      <c r="R384" s="47">
        <v>0</v>
      </c>
      <c r="S384" s="5">
        <v>0</v>
      </c>
      <c r="T384" s="5">
        <v>2.442225805248905</v>
      </c>
      <c r="U384" s="5">
        <v>0</v>
      </c>
      <c r="V384" s="5">
        <v>0</v>
      </c>
      <c r="W384" s="47">
        <v>0</v>
      </c>
      <c r="X384" s="5">
        <v>0</v>
      </c>
      <c r="Y384" s="5">
        <v>3.0953512909657936</v>
      </c>
      <c r="Z384" s="5">
        <v>0</v>
      </c>
      <c r="AA384" s="5">
        <v>0</v>
      </c>
      <c r="AB384" s="72">
        <v>0</v>
      </c>
    </row>
    <row r="385" spans="1:28">
      <c r="A385" s="48" t="s">
        <v>1536</v>
      </c>
      <c r="B385" s="1" t="s">
        <v>1537</v>
      </c>
      <c r="C385" s="1" t="s">
        <v>1538</v>
      </c>
      <c r="D385" s="1" t="s">
        <v>237</v>
      </c>
      <c r="E385" s="1">
        <v>0</v>
      </c>
      <c r="F385" s="1" t="s">
        <v>1539</v>
      </c>
      <c r="G385" s="49">
        <v>0.09</v>
      </c>
      <c r="H385" s="5">
        <v>79.18694492785383</v>
      </c>
      <c r="I385" s="5">
        <v>19.897084800941528</v>
      </c>
      <c r="J385" s="5">
        <v>59.289860126912295</v>
      </c>
      <c r="K385" s="5">
        <v>43.810748819349783</v>
      </c>
      <c r="L385" s="5">
        <v>54.843120617393872</v>
      </c>
      <c r="M385" s="73">
        <v>0</v>
      </c>
      <c r="N385" s="5">
        <v>19.897084800941528</v>
      </c>
      <c r="O385" s="5">
        <v>0</v>
      </c>
      <c r="P385" s="5">
        <v>0</v>
      </c>
      <c r="Q385" s="5">
        <v>0</v>
      </c>
      <c r="R385" s="47">
        <v>0</v>
      </c>
      <c r="S385" s="5">
        <v>59.289860126912295</v>
      </c>
      <c r="T385" s="5">
        <v>0</v>
      </c>
      <c r="U385" s="5">
        <v>0</v>
      </c>
      <c r="V385" s="5">
        <v>0</v>
      </c>
      <c r="W385" s="47">
        <v>0</v>
      </c>
      <c r="X385" s="5">
        <v>79.18694492785383</v>
      </c>
      <c r="Y385" s="5">
        <v>0</v>
      </c>
      <c r="Z385" s="5">
        <v>0</v>
      </c>
      <c r="AA385" s="5">
        <v>0</v>
      </c>
      <c r="AB385" s="72">
        <v>0</v>
      </c>
    </row>
    <row r="386" spans="1:28">
      <c r="A386" s="48" t="s">
        <v>1540</v>
      </c>
      <c r="B386" s="1" t="s">
        <v>1541</v>
      </c>
      <c r="C386" s="1" t="s">
        <v>1542</v>
      </c>
      <c r="D386" s="1" t="s">
        <v>53</v>
      </c>
      <c r="E386" s="1">
        <v>0</v>
      </c>
      <c r="F386" s="1" t="s">
        <v>1543</v>
      </c>
      <c r="G386" s="49">
        <v>0.4</v>
      </c>
      <c r="H386" s="5">
        <v>2.9674120598924651</v>
      </c>
      <c r="I386" s="5">
        <v>0.45292404088327659</v>
      </c>
      <c r="J386" s="5">
        <v>2.5144880190091885</v>
      </c>
      <c r="K386" s="5">
        <v>-9.540277986631013</v>
      </c>
      <c r="L386" s="5">
        <v>2.3259014175834993</v>
      </c>
      <c r="M386" s="73">
        <v>0.5</v>
      </c>
      <c r="N386" s="5">
        <v>0</v>
      </c>
      <c r="O386" s="5">
        <v>0.45292404088327659</v>
      </c>
      <c r="P386" s="5">
        <v>0</v>
      </c>
      <c r="Q386" s="5">
        <v>0</v>
      </c>
      <c r="R386" s="47">
        <v>0</v>
      </c>
      <c r="S386" s="5">
        <v>0</v>
      </c>
      <c r="T386" s="5">
        <v>2.5144880190091885</v>
      </c>
      <c r="U386" s="5">
        <v>0</v>
      </c>
      <c r="V386" s="5">
        <v>0</v>
      </c>
      <c r="W386" s="47">
        <v>0</v>
      </c>
      <c r="X386" s="5">
        <v>0</v>
      </c>
      <c r="Y386" s="5">
        <v>2.9674120598924651</v>
      </c>
      <c r="Z386" s="5">
        <v>0</v>
      </c>
      <c r="AA386" s="5">
        <v>0</v>
      </c>
      <c r="AB386" s="72">
        <v>0</v>
      </c>
    </row>
    <row r="387" spans="1:28">
      <c r="A387" s="48" t="s">
        <v>1544</v>
      </c>
      <c r="B387" s="1" t="s">
        <v>1545</v>
      </c>
      <c r="C387" s="1" t="s">
        <v>1546</v>
      </c>
      <c r="D387" s="1" t="s">
        <v>53</v>
      </c>
      <c r="E387" s="1">
        <v>0</v>
      </c>
      <c r="F387" s="1" t="s">
        <v>1547</v>
      </c>
      <c r="G387" s="49">
        <v>0.4</v>
      </c>
      <c r="H387" s="5">
        <v>3.0435078715732895</v>
      </c>
      <c r="I387" s="5">
        <v>0.56665339475895182</v>
      </c>
      <c r="J387" s="5">
        <v>2.4768544768143377</v>
      </c>
      <c r="K387" s="5">
        <v>-12.578489281840591</v>
      </c>
      <c r="L387" s="5">
        <v>2.2910903910532623</v>
      </c>
      <c r="M387" s="73">
        <v>0.5</v>
      </c>
      <c r="N387" s="5">
        <v>0</v>
      </c>
      <c r="O387" s="5">
        <v>0.56665339475895182</v>
      </c>
      <c r="P387" s="5">
        <v>0</v>
      </c>
      <c r="Q387" s="5">
        <v>0</v>
      </c>
      <c r="R387" s="47">
        <v>0</v>
      </c>
      <c r="S387" s="5">
        <v>0</v>
      </c>
      <c r="T387" s="5">
        <v>2.4768544768143377</v>
      </c>
      <c r="U387" s="5">
        <v>0</v>
      </c>
      <c r="V387" s="5">
        <v>0</v>
      </c>
      <c r="W387" s="47">
        <v>0</v>
      </c>
      <c r="X387" s="5">
        <v>0</v>
      </c>
      <c r="Y387" s="5">
        <v>3.0435078715732895</v>
      </c>
      <c r="Z387" s="5">
        <v>0</v>
      </c>
      <c r="AA387" s="5">
        <v>0</v>
      </c>
      <c r="AB387" s="72">
        <v>0</v>
      </c>
    </row>
    <row r="388" spans="1:28">
      <c r="A388" s="48" t="s">
        <v>1548</v>
      </c>
      <c r="B388" s="1" t="s">
        <v>1549</v>
      </c>
      <c r="C388" s="1" t="s">
        <v>1550</v>
      </c>
      <c r="D388" s="1" t="s">
        <v>53</v>
      </c>
      <c r="E388" s="1">
        <v>0</v>
      </c>
      <c r="F388" s="1" t="s">
        <v>1551</v>
      </c>
      <c r="G388" s="49">
        <v>0.4</v>
      </c>
      <c r="H388" s="5">
        <v>3.7600494070342418</v>
      </c>
      <c r="I388" s="5">
        <v>0.63512180860327183</v>
      </c>
      <c r="J388" s="5">
        <v>3.1249275984309701</v>
      </c>
      <c r="K388" s="5">
        <v>-23.62615544450896</v>
      </c>
      <c r="L388" s="5">
        <v>2.8905580285486474</v>
      </c>
      <c r="M388" s="73">
        <v>0.5</v>
      </c>
      <c r="N388" s="5">
        <v>0</v>
      </c>
      <c r="O388" s="5">
        <v>0.63512180860327183</v>
      </c>
      <c r="P388" s="5">
        <v>0</v>
      </c>
      <c r="Q388" s="5">
        <v>0</v>
      </c>
      <c r="R388" s="47">
        <v>0</v>
      </c>
      <c r="S388" s="5">
        <v>0</v>
      </c>
      <c r="T388" s="5">
        <v>3.1249275984309701</v>
      </c>
      <c r="U388" s="5">
        <v>0</v>
      </c>
      <c r="V388" s="5">
        <v>0</v>
      </c>
      <c r="W388" s="47">
        <v>0</v>
      </c>
      <c r="X388" s="5">
        <v>0</v>
      </c>
      <c r="Y388" s="5">
        <v>3.7600494070342418</v>
      </c>
      <c r="Z388" s="5">
        <v>0</v>
      </c>
      <c r="AA388" s="5">
        <v>0</v>
      </c>
      <c r="AB388" s="72">
        <v>0</v>
      </c>
    </row>
    <row r="389" spans="1:28">
      <c r="A389" s="48" t="s">
        <v>1552</v>
      </c>
      <c r="B389" s="1" t="s">
        <v>1553</v>
      </c>
      <c r="C389" s="1" t="s">
        <v>1554</v>
      </c>
      <c r="D389" s="1" t="s">
        <v>53</v>
      </c>
      <c r="E389" s="1">
        <v>0</v>
      </c>
      <c r="F389" s="1" t="s">
        <v>1555</v>
      </c>
      <c r="G389" s="49">
        <v>0.4</v>
      </c>
      <c r="H389" s="5">
        <v>4.0960002804621229</v>
      </c>
      <c r="I389" s="5">
        <v>0.91219875952683949</v>
      </c>
      <c r="J389" s="5">
        <v>3.1838015209352832</v>
      </c>
      <c r="K389" s="5">
        <v>-6.406366145183676</v>
      </c>
      <c r="L389" s="5">
        <v>2.945016406865137</v>
      </c>
      <c r="M389" s="73">
        <v>0.5</v>
      </c>
      <c r="N389" s="5">
        <v>0</v>
      </c>
      <c r="O389" s="5">
        <v>0.91219875952683949</v>
      </c>
      <c r="P389" s="5">
        <v>0</v>
      </c>
      <c r="Q389" s="5">
        <v>0</v>
      </c>
      <c r="R389" s="47">
        <v>0</v>
      </c>
      <c r="S389" s="5">
        <v>0</v>
      </c>
      <c r="T389" s="5">
        <v>3.1838015209352832</v>
      </c>
      <c r="U389" s="5">
        <v>0</v>
      </c>
      <c r="V389" s="5">
        <v>0</v>
      </c>
      <c r="W389" s="47">
        <v>0</v>
      </c>
      <c r="X389" s="5">
        <v>0</v>
      </c>
      <c r="Y389" s="5">
        <v>4.0960002804621229</v>
      </c>
      <c r="Z389" s="5">
        <v>0</v>
      </c>
      <c r="AA389" s="5">
        <v>0</v>
      </c>
      <c r="AB389" s="72">
        <v>0</v>
      </c>
    </row>
    <row r="390" spans="1:28">
      <c r="A390" s="48" t="s">
        <v>1556</v>
      </c>
      <c r="B390" s="1" t="s">
        <v>1557</v>
      </c>
      <c r="C390" s="1" t="s">
        <v>1558</v>
      </c>
      <c r="D390" s="1" t="s">
        <v>53</v>
      </c>
      <c r="E390" s="1">
        <v>0</v>
      </c>
      <c r="F390" s="1" t="s">
        <v>1559</v>
      </c>
      <c r="G390" s="49">
        <v>0.4</v>
      </c>
      <c r="H390" s="5">
        <v>3.1654009397409721</v>
      </c>
      <c r="I390" s="5">
        <v>0.51021764224504118</v>
      </c>
      <c r="J390" s="5">
        <v>2.6551832974959311</v>
      </c>
      <c r="K390" s="5">
        <v>-7.9253363713982834</v>
      </c>
      <c r="L390" s="5">
        <v>2.4560445501837362</v>
      </c>
      <c r="M390" s="73">
        <v>0.5</v>
      </c>
      <c r="N390" s="5">
        <v>0</v>
      </c>
      <c r="O390" s="5">
        <v>0.51021764224504118</v>
      </c>
      <c r="P390" s="5">
        <v>0</v>
      </c>
      <c r="Q390" s="5">
        <v>0</v>
      </c>
      <c r="R390" s="47">
        <v>0</v>
      </c>
      <c r="S390" s="5">
        <v>0</v>
      </c>
      <c r="T390" s="5">
        <v>2.6551832974959311</v>
      </c>
      <c r="U390" s="5">
        <v>0</v>
      </c>
      <c r="V390" s="5">
        <v>0</v>
      </c>
      <c r="W390" s="47">
        <v>0</v>
      </c>
      <c r="X390" s="5">
        <v>0</v>
      </c>
      <c r="Y390" s="5">
        <v>3.1654009397409721</v>
      </c>
      <c r="Z390" s="5">
        <v>0</v>
      </c>
      <c r="AA390" s="5">
        <v>0</v>
      </c>
      <c r="AB390" s="72">
        <v>0</v>
      </c>
    </row>
    <row r="391" spans="1:28">
      <c r="A391" s="48" t="s">
        <v>1560</v>
      </c>
      <c r="B391" s="1" t="s">
        <v>1561</v>
      </c>
      <c r="C391" s="1" t="s">
        <v>1562</v>
      </c>
      <c r="D391" s="1" t="s">
        <v>124</v>
      </c>
      <c r="E391" s="1">
        <v>0</v>
      </c>
      <c r="F391" s="1" t="s">
        <v>1563</v>
      </c>
      <c r="G391" s="49">
        <v>0.49</v>
      </c>
      <c r="H391" s="5">
        <v>33.378419031337543</v>
      </c>
      <c r="I391" s="5">
        <v>8.5795396210869068</v>
      </c>
      <c r="J391" s="5">
        <v>24.798879410250638</v>
      </c>
      <c r="K391" s="5">
        <v>-20.378560748497865</v>
      </c>
      <c r="L391" s="5">
        <v>22.93896345448184</v>
      </c>
      <c r="M391" s="73">
        <v>0.44804887119890724</v>
      </c>
      <c r="N391" s="5">
        <v>7.989800098664813</v>
      </c>
      <c r="O391" s="5">
        <v>0.58973952242209393</v>
      </c>
      <c r="P391" s="5">
        <v>0</v>
      </c>
      <c r="Q391" s="5">
        <v>0</v>
      </c>
      <c r="R391" s="47">
        <v>0</v>
      </c>
      <c r="S391" s="5">
        <v>19.484586139391961</v>
      </c>
      <c r="T391" s="5">
        <v>5.3142932708586752</v>
      </c>
      <c r="U391" s="5">
        <v>0</v>
      </c>
      <c r="V391" s="5">
        <v>0</v>
      </c>
      <c r="W391" s="47">
        <v>0</v>
      </c>
      <c r="X391" s="5">
        <v>27.474386238056773</v>
      </c>
      <c r="Y391" s="5">
        <v>5.904032793280769</v>
      </c>
      <c r="Z391" s="5">
        <v>0</v>
      </c>
      <c r="AA391" s="5">
        <v>0</v>
      </c>
      <c r="AB391" s="72">
        <v>0</v>
      </c>
    </row>
    <row r="392" spans="1:28">
      <c r="A392" s="48" t="s">
        <v>1567</v>
      </c>
      <c r="B392" s="1" t="s">
        <v>1568</v>
      </c>
      <c r="D392" s="50" t="s">
        <v>1566</v>
      </c>
      <c r="E392" s="1" t="s">
        <v>1756</v>
      </c>
      <c r="F392" s="1" t="s">
        <v>1757</v>
      </c>
      <c r="G392" s="49">
        <v>0.05</v>
      </c>
      <c r="H392" s="5">
        <v>17.571999999999999</v>
      </c>
      <c r="I392" s="5">
        <v>0</v>
      </c>
      <c r="J392" s="5">
        <v>17.571999999999999</v>
      </c>
      <c r="K392" s="6">
        <v>-1.8769459807069862</v>
      </c>
      <c r="L392" s="5">
        <v>16.254100000000001</v>
      </c>
      <c r="M392" s="73">
        <v>0</v>
      </c>
      <c r="N392" s="5">
        <v>0</v>
      </c>
      <c r="O392" s="5">
        <v>0</v>
      </c>
      <c r="P392" s="5">
        <v>0</v>
      </c>
      <c r="Q392" s="5">
        <v>0</v>
      </c>
      <c r="R392" s="47">
        <v>0</v>
      </c>
      <c r="S392" s="5">
        <v>0</v>
      </c>
      <c r="T392" s="5">
        <v>0</v>
      </c>
      <c r="U392" s="5">
        <v>0</v>
      </c>
      <c r="V392" s="5">
        <v>0</v>
      </c>
      <c r="W392" s="47">
        <v>0</v>
      </c>
      <c r="X392" s="5">
        <v>0</v>
      </c>
      <c r="Y392" s="5">
        <v>0</v>
      </c>
      <c r="Z392" s="5">
        <v>0</v>
      </c>
      <c r="AA392" s="5">
        <v>0</v>
      </c>
      <c r="AB392" s="72">
        <v>0</v>
      </c>
    </row>
    <row r="393" spans="1:28" ht="15" thickBot="1">
      <c r="A393" s="52" t="s">
        <v>1564</v>
      </c>
      <c r="B393" s="26" t="s">
        <v>1565</v>
      </c>
      <c r="C393" s="26"/>
      <c r="D393" s="27" t="s">
        <v>1566</v>
      </c>
      <c r="E393" s="26" t="s">
        <v>1756</v>
      </c>
      <c r="F393" s="26" t="s">
        <v>1758</v>
      </c>
      <c r="G393" s="63">
        <v>0</v>
      </c>
      <c r="H393" s="35">
        <v>43.377000000000002</v>
      </c>
      <c r="I393" s="35">
        <v>0</v>
      </c>
      <c r="J393" s="35">
        <v>43.377000000000002</v>
      </c>
      <c r="K393" s="35">
        <v>43.377000000000002</v>
      </c>
      <c r="L393" s="35">
        <v>40.123725000000007</v>
      </c>
      <c r="M393" s="75">
        <v>0</v>
      </c>
      <c r="N393" s="35">
        <v>0</v>
      </c>
      <c r="O393" s="35">
        <v>0</v>
      </c>
      <c r="P393" s="35">
        <v>0</v>
      </c>
      <c r="Q393" s="35">
        <v>0</v>
      </c>
      <c r="R393" s="36">
        <v>0</v>
      </c>
      <c r="S393" s="35">
        <v>0</v>
      </c>
      <c r="T393" s="35">
        <v>0</v>
      </c>
      <c r="U393" s="35">
        <v>0</v>
      </c>
      <c r="V393" s="35">
        <v>0</v>
      </c>
      <c r="W393" s="36">
        <v>0</v>
      </c>
      <c r="X393" s="35">
        <v>0</v>
      </c>
      <c r="Y393" s="35">
        <v>0</v>
      </c>
      <c r="Z393" s="35">
        <v>0</v>
      </c>
      <c r="AA393" s="35">
        <v>0</v>
      </c>
      <c r="AB393" s="65">
        <v>0</v>
      </c>
    </row>
    <row r="395" spans="1:28" ht="16.2">
      <c r="F395" s="104" t="s">
        <v>1955</v>
      </c>
    </row>
    <row r="396" spans="1:28">
      <c r="F396" s="263" t="s">
        <v>1960</v>
      </c>
      <c r="G396" s="263"/>
      <c r="H396" s="263"/>
      <c r="I396" s="263"/>
      <c r="J396" s="263"/>
      <c r="K396" s="263"/>
      <c r="L396" s="263"/>
      <c r="M396" s="263"/>
    </row>
    <row r="397" spans="1:28">
      <c r="F397" s="263"/>
      <c r="G397" s="263"/>
      <c r="H397" s="263"/>
      <c r="I397" s="263"/>
      <c r="J397" s="263"/>
      <c r="K397" s="263"/>
      <c r="L397" s="263"/>
      <c r="M397" s="263"/>
    </row>
    <row r="398" spans="1:28">
      <c r="F398" s="263"/>
      <c r="G398" s="263"/>
      <c r="H398" s="263"/>
      <c r="I398" s="263"/>
      <c r="J398" s="263"/>
      <c r="K398" s="263"/>
      <c r="L398" s="263"/>
      <c r="M398" s="263"/>
    </row>
    <row r="399" spans="1:28">
      <c r="F399" s="95" t="s">
        <v>1954</v>
      </c>
    </row>
    <row r="400" spans="1:28">
      <c r="F400" s="50" t="s">
        <v>1729</v>
      </c>
    </row>
  </sheetData>
  <sheetProtection sheet="1" objects="1" scenarios="1"/>
  <mergeCells count="5">
    <mergeCell ref="H5:L5"/>
    <mergeCell ref="N5:R5"/>
    <mergeCell ref="S5:W5"/>
    <mergeCell ref="X5:AB5"/>
    <mergeCell ref="F396:M398"/>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88CA-8AD3-448A-8788-A6F2DDF9DCCF}">
  <sheetPr>
    <tabColor rgb="FF92D050"/>
  </sheetPr>
  <dimension ref="A1:AB38"/>
  <sheetViews>
    <sheetView topLeftCell="F1" workbookViewId="0">
      <selection activeCell="F1" sqref="F1"/>
    </sheetView>
  </sheetViews>
  <sheetFormatPr defaultColWidth="10.6640625" defaultRowHeight="14.4" outlineLevelCol="1"/>
  <cols>
    <col min="1" max="5" width="10.6640625" style="1" hidden="1" customWidth="1" outlineLevel="1"/>
    <col min="6" max="6" width="37.5546875" style="1" customWidth="1" collapsed="1"/>
    <col min="7" max="7" width="13.109375" style="1" customWidth="1"/>
    <col min="8" max="8" width="11" style="5" bestFit="1" customWidth="1"/>
    <col min="9" max="10" width="13.109375" style="5" customWidth="1"/>
    <col min="11" max="11" width="13.6640625" style="5" bestFit="1" customWidth="1"/>
    <col min="12" max="12" width="14.6640625" style="5" bestFit="1" customWidth="1"/>
    <col min="13" max="13" width="13.109375" style="6" customWidth="1"/>
    <col min="14" max="28" width="13.109375" style="5" customWidth="1"/>
    <col min="29" max="16384" width="10.6640625" style="1"/>
  </cols>
  <sheetData>
    <row r="1" spans="1:28">
      <c r="F1" s="3" t="s">
        <v>1797</v>
      </c>
      <c r="G1" s="3"/>
      <c r="N1" s="7"/>
      <c r="O1" s="7"/>
      <c r="P1" s="7"/>
      <c r="Q1" s="7"/>
      <c r="R1" s="7"/>
      <c r="S1" s="7"/>
      <c r="T1" s="7"/>
      <c r="U1" s="7"/>
      <c r="V1" s="7"/>
      <c r="W1" s="7"/>
      <c r="X1" s="7"/>
      <c r="Y1" s="7"/>
      <c r="Z1" s="7"/>
      <c r="AA1" s="7"/>
      <c r="AB1" s="7"/>
    </row>
    <row r="2" spans="1:28">
      <c r="F2" s="56" t="s">
        <v>1582</v>
      </c>
      <c r="G2" s="3"/>
      <c r="H2" s="9"/>
      <c r="I2" s="9"/>
      <c r="J2" s="9"/>
      <c r="K2" s="9"/>
      <c r="L2" s="9"/>
      <c r="M2" s="10"/>
      <c r="N2" s="9"/>
      <c r="O2" s="9"/>
      <c r="P2" s="9"/>
      <c r="Q2" s="9"/>
      <c r="R2" s="9"/>
      <c r="S2" s="9"/>
      <c r="T2" s="9"/>
      <c r="U2" s="9"/>
      <c r="V2" s="9"/>
      <c r="W2" s="9"/>
      <c r="X2" s="9"/>
      <c r="Y2" s="9"/>
      <c r="Z2" s="9"/>
      <c r="AA2" s="9"/>
      <c r="AB2" s="9"/>
    </row>
    <row r="3" spans="1:28" s="58" customFormat="1" hidden="1">
      <c r="H3" s="60" t="s">
        <v>1798</v>
      </c>
      <c r="I3" s="60" t="s">
        <v>1799</v>
      </c>
      <c r="J3" s="60" t="s">
        <v>1800</v>
      </c>
      <c r="K3" s="60" t="s">
        <v>1801</v>
      </c>
      <c r="L3" s="60" t="s">
        <v>1802</v>
      </c>
      <c r="M3" s="60" t="s">
        <v>1803</v>
      </c>
      <c r="N3" s="60" t="s">
        <v>1804</v>
      </c>
      <c r="O3" s="60" t="s">
        <v>1805</v>
      </c>
      <c r="P3" s="60" t="s">
        <v>1806</v>
      </c>
      <c r="Q3" s="60" t="s">
        <v>1807</v>
      </c>
      <c r="R3" s="60" t="s">
        <v>1808</v>
      </c>
      <c r="S3" s="60" t="s">
        <v>1809</v>
      </c>
      <c r="T3" s="60" t="s">
        <v>1810</v>
      </c>
      <c r="U3" s="60" t="s">
        <v>1811</v>
      </c>
      <c r="V3" s="60" t="s">
        <v>1812</v>
      </c>
      <c r="W3" s="60" t="s">
        <v>1813</v>
      </c>
      <c r="X3" s="60" t="s">
        <v>1814</v>
      </c>
      <c r="Y3" s="60" t="s">
        <v>1815</v>
      </c>
      <c r="Z3" s="60" t="s">
        <v>1816</v>
      </c>
      <c r="AA3" s="60" t="s">
        <v>1817</v>
      </c>
      <c r="AB3" s="60" t="s">
        <v>1818</v>
      </c>
    </row>
    <row r="4" spans="1:28" s="58" customFormat="1" ht="15" thickBot="1">
      <c r="F4" s="165" t="s">
        <v>1931</v>
      </c>
      <c r="H4" s="59"/>
      <c r="I4" s="59"/>
      <c r="J4" s="59"/>
      <c r="K4" s="59"/>
      <c r="M4" s="113"/>
      <c r="N4" s="59"/>
      <c r="O4" s="59"/>
      <c r="P4" s="59"/>
      <c r="Q4" s="59"/>
      <c r="R4" s="59"/>
      <c r="S4" s="59"/>
      <c r="T4" s="59"/>
      <c r="U4" s="59"/>
      <c r="V4" s="59"/>
      <c r="W4" s="59"/>
      <c r="X4" s="59"/>
      <c r="Y4" s="59"/>
      <c r="Z4" s="59"/>
      <c r="AA4" s="59"/>
      <c r="AB4" s="59"/>
    </row>
    <row r="5" spans="1:28">
      <c r="A5" s="21"/>
      <c r="B5" s="21"/>
      <c r="C5" s="21"/>
      <c r="D5" s="21"/>
      <c r="E5" s="21"/>
      <c r="F5" s="22"/>
      <c r="G5" s="97"/>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26" t="s">
        <v>1607</v>
      </c>
      <c r="B6" s="26" t="s">
        <v>4</v>
      </c>
      <c r="C6" s="26" t="s">
        <v>1608</v>
      </c>
      <c r="D6" s="26" t="s">
        <v>33</v>
      </c>
      <c r="E6" s="26" t="s">
        <v>34</v>
      </c>
      <c r="F6" s="28" t="s">
        <v>35</v>
      </c>
      <c r="G6" s="98" t="s">
        <v>36</v>
      </c>
      <c r="H6" s="31" t="s">
        <v>37</v>
      </c>
      <c r="I6" s="31" t="s">
        <v>38</v>
      </c>
      <c r="J6" s="31" t="s">
        <v>39</v>
      </c>
      <c r="K6" s="31" t="s">
        <v>1819</v>
      </c>
      <c r="L6" s="31" t="s">
        <v>1610</v>
      </c>
      <c r="M6" s="64" t="s">
        <v>1657</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20"/>
      <c r="B7" s="21"/>
      <c r="C7" s="21"/>
      <c r="D7" s="21"/>
      <c r="E7" s="21"/>
      <c r="F7" s="114"/>
      <c r="G7" s="101"/>
      <c r="H7" s="40"/>
      <c r="I7" s="40"/>
      <c r="J7" s="40"/>
      <c r="K7" s="40"/>
      <c r="L7" s="40"/>
      <c r="M7" s="115"/>
      <c r="N7" s="39"/>
      <c r="O7" s="40"/>
      <c r="P7" s="40"/>
      <c r="Q7" s="40"/>
      <c r="R7" s="41"/>
      <c r="S7" s="39"/>
      <c r="T7" s="40"/>
      <c r="U7" s="40"/>
      <c r="V7" s="40"/>
      <c r="W7" s="41"/>
      <c r="X7" s="39"/>
      <c r="Y7" s="40"/>
      <c r="Z7" s="40"/>
      <c r="AA7" s="40"/>
      <c r="AB7" s="88"/>
    </row>
    <row r="8" spans="1:28">
      <c r="A8" s="48" t="s">
        <v>592</v>
      </c>
      <c r="B8" s="55" t="s">
        <v>593</v>
      </c>
      <c r="C8" s="1" t="s">
        <v>594</v>
      </c>
      <c r="D8" s="1" t="s">
        <v>46</v>
      </c>
      <c r="E8" s="1" t="s">
        <v>1755</v>
      </c>
      <c r="F8" s="1" t="s">
        <v>595</v>
      </c>
      <c r="G8" s="49">
        <v>0.2</v>
      </c>
      <c r="H8" s="5">
        <v>1157.1534522788663</v>
      </c>
      <c r="I8" s="5">
        <v>148.53765320739222</v>
      </c>
      <c r="J8" s="5">
        <v>1008.6157990714742</v>
      </c>
      <c r="K8" s="5">
        <v>-522.44969771208821</v>
      </c>
      <c r="L8" s="5">
        <v>932.96961414111365</v>
      </c>
      <c r="M8" s="73">
        <v>0.34123275519709906</v>
      </c>
      <c r="N8" s="5">
        <v>0</v>
      </c>
      <c r="O8" s="5">
        <v>0</v>
      </c>
      <c r="P8" s="5">
        <v>95.171964355877819</v>
      </c>
      <c r="Q8" s="5">
        <v>23.915759001396342</v>
      </c>
      <c r="R8" s="47">
        <v>29.449929850118043</v>
      </c>
      <c r="S8" s="5">
        <v>0</v>
      </c>
      <c r="T8" s="5">
        <v>0</v>
      </c>
      <c r="U8" s="5">
        <v>122.66719358049272</v>
      </c>
      <c r="V8" s="5">
        <v>878.89169706114592</v>
      </c>
      <c r="W8" s="47">
        <v>7.0569084298355556</v>
      </c>
      <c r="X8" s="5">
        <v>0</v>
      </c>
      <c r="Y8" s="5">
        <v>0</v>
      </c>
      <c r="Z8" s="5">
        <v>217.83915793637055</v>
      </c>
      <c r="AA8" s="5">
        <v>902.80745606254231</v>
      </c>
      <c r="AB8" s="72">
        <v>36.506838279953598</v>
      </c>
    </row>
    <row r="9" spans="1:28">
      <c r="A9" s="48" t="s">
        <v>166</v>
      </c>
      <c r="B9" s="55" t="s">
        <v>167</v>
      </c>
      <c r="C9" s="1" t="s">
        <v>168</v>
      </c>
      <c r="D9" s="1" t="s">
        <v>103</v>
      </c>
      <c r="E9" s="1" t="s">
        <v>169</v>
      </c>
      <c r="F9" s="1" t="s">
        <v>170</v>
      </c>
      <c r="G9" s="49">
        <v>0.49</v>
      </c>
      <c r="H9" s="5">
        <v>94.463259626557033</v>
      </c>
      <c r="I9" s="5">
        <v>30.812393541298515</v>
      </c>
      <c r="J9" s="5">
        <v>63.650866085258521</v>
      </c>
      <c r="K9" s="5">
        <v>24.939739594151</v>
      </c>
      <c r="L9" s="5">
        <v>58.877051128864132</v>
      </c>
      <c r="M9" s="73">
        <v>0</v>
      </c>
      <c r="N9" s="5">
        <v>27.985144029336794</v>
      </c>
      <c r="O9" s="5">
        <v>2.8272495119617229</v>
      </c>
      <c r="P9" s="5">
        <v>0</v>
      </c>
      <c r="Q9" s="5">
        <v>0</v>
      </c>
      <c r="R9" s="47">
        <v>0</v>
      </c>
      <c r="S9" s="5">
        <v>54.133648657877693</v>
      </c>
      <c r="T9" s="5">
        <v>9.5172174273808299</v>
      </c>
      <c r="U9" s="5">
        <v>0</v>
      </c>
      <c r="V9" s="5">
        <v>0</v>
      </c>
      <c r="W9" s="47">
        <v>0</v>
      </c>
      <c r="X9" s="5">
        <v>82.118792687214494</v>
      </c>
      <c r="Y9" s="5">
        <v>12.344466939342553</v>
      </c>
      <c r="Z9" s="5">
        <v>0</v>
      </c>
      <c r="AA9" s="5">
        <v>0</v>
      </c>
      <c r="AB9" s="72">
        <v>0</v>
      </c>
    </row>
    <row r="10" spans="1:28">
      <c r="A10" s="48" t="s">
        <v>247</v>
      </c>
      <c r="B10" s="55" t="s">
        <v>248</v>
      </c>
      <c r="C10" s="1" t="s">
        <v>249</v>
      </c>
      <c r="D10" s="1" t="s">
        <v>103</v>
      </c>
      <c r="E10" s="1" t="s">
        <v>169</v>
      </c>
      <c r="F10" s="1" t="s">
        <v>250</v>
      </c>
      <c r="G10" s="49">
        <v>0.49</v>
      </c>
      <c r="H10" s="5">
        <v>48.938990157947927</v>
      </c>
      <c r="I10" s="5">
        <v>15.311400703997826</v>
      </c>
      <c r="J10" s="5">
        <v>33.627589453950101</v>
      </c>
      <c r="K10" s="5">
        <v>10.125083715376197</v>
      </c>
      <c r="L10" s="5">
        <v>31.105520244903843</v>
      </c>
      <c r="M10" s="73">
        <v>0</v>
      </c>
      <c r="N10" s="5">
        <v>13.821019032328337</v>
      </c>
      <c r="O10" s="5">
        <v>1.4903816716694889</v>
      </c>
      <c r="P10" s="5">
        <v>0</v>
      </c>
      <c r="Q10" s="5">
        <v>0</v>
      </c>
      <c r="R10" s="47">
        <v>0</v>
      </c>
      <c r="S10" s="5">
        <v>28.095049692364768</v>
      </c>
      <c r="T10" s="5">
        <v>5.5325397615853324</v>
      </c>
      <c r="U10" s="5">
        <v>0</v>
      </c>
      <c r="V10" s="5">
        <v>0</v>
      </c>
      <c r="W10" s="47">
        <v>0</v>
      </c>
      <c r="X10" s="5">
        <v>41.916068724693105</v>
      </c>
      <c r="Y10" s="5">
        <v>7.0229214332548215</v>
      </c>
      <c r="Z10" s="5">
        <v>0</v>
      </c>
      <c r="AA10" s="5">
        <v>0</v>
      </c>
      <c r="AB10" s="72">
        <v>0</v>
      </c>
    </row>
    <row r="11" spans="1:28">
      <c r="A11" s="48" t="s">
        <v>842</v>
      </c>
      <c r="B11" s="55" t="s">
        <v>843</v>
      </c>
      <c r="C11" s="1" t="s">
        <v>844</v>
      </c>
      <c r="D11" s="1" t="s">
        <v>103</v>
      </c>
      <c r="E11" s="1" t="s">
        <v>169</v>
      </c>
      <c r="F11" s="1" t="s">
        <v>845</v>
      </c>
      <c r="G11" s="49">
        <v>0.49</v>
      </c>
      <c r="H11" s="5">
        <v>257.09667125794618</v>
      </c>
      <c r="I11" s="5">
        <v>90.15152492362175</v>
      </c>
      <c r="J11" s="5">
        <v>166.94514633432442</v>
      </c>
      <c r="K11" s="5">
        <v>14.816288058962952</v>
      </c>
      <c r="L11" s="5">
        <v>154.4242603592501</v>
      </c>
      <c r="M11" s="73">
        <v>0</v>
      </c>
      <c r="N11" s="5">
        <v>79.380811269048436</v>
      </c>
      <c r="O11" s="5">
        <v>10.770713654573303</v>
      </c>
      <c r="P11" s="5">
        <v>0</v>
      </c>
      <c r="Q11" s="5">
        <v>0</v>
      </c>
      <c r="R11" s="47">
        <v>0</v>
      </c>
      <c r="S11" s="5">
        <v>139.83808824531093</v>
      </c>
      <c r="T11" s="5">
        <v>27.107058089013488</v>
      </c>
      <c r="U11" s="5">
        <v>0</v>
      </c>
      <c r="V11" s="5">
        <v>0</v>
      </c>
      <c r="W11" s="47">
        <v>0</v>
      </c>
      <c r="X11" s="5">
        <v>219.21889951435935</v>
      </c>
      <c r="Y11" s="5">
        <v>37.877771743586791</v>
      </c>
      <c r="Z11" s="5">
        <v>0</v>
      </c>
      <c r="AA11" s="5">
        <v>0</v>
      </c>
      <c r="AB11" s="72">
        <v>0</v>
      </c>
    </row>
    <row r="12" spans="1:28">
      <c r="A12" s="48" t="s">
        <v>1011</v>
      </c>
      <c r="B12" s="55" t="s">
        <v>1012</v>
      </c>
      <c r="C12" s="1" t="s">
        <v>1013</v>
      </c>
      <c r="D12" s="1" t="s">
        <v>103</v>
      </c>
      <c r="E12" s="1" t="s">
        <v>169</v>
      </c>
      <c r="F12" s="1" t="s">
        <v>1014</v>
      </c>
      <c r="G12" s="49">
        <v>0.49</v>
      </c>
      <c r="H12" s="5">
        <v>90.935851929218828</v>
      </c>
      <c r="I12" s="5">
        <v>30.428480171563873</v>
      </c>
      <c r="J12" s="5">
        <v>60.507371757654951</v>
      </c>
      <c r="K12" s="5">
        <v>34.086141552714352</v>
      </c>
      <c r="L12" s="5">
        <v>55.96931887583083</v>
      </c>
      <c r="M12" s="73">
        <v>0</v>
      </c>
      <c r="N12" s="5">
        <v>27.477406861689897</v>
      </c>
      <c r="O12" s="5">
        <v>2.9510733098739741</v>
      </c>
      <c r="P12" s="5">
        <v>0</v>
      </c>
      <c r="Q12" s="5">
        <v>0</v>
      </c>
      <c r="R12" s="47">
        <v>0</v>
      </c>
      <c r="S12" s="5">
        <v>51.592384357148674</v>
      </c>
      <c r="T12" s="5">
        <v>8.9149874005062699</v>
      </c>
      <c r="U12" s="5">
        <v>0</v>
      </c>
      <c r="V12" s="5">
        <v>0</v>
      </c>
      <c r="W12" s="47">
        <v>0</v>
      </c>
      <c r="X12" s="5">
        <v>79.069791218838574</v>
      </c>
      <c r="Y12" s="5">
        <v>11.866060710380244</v>
      </c>
      <c r="Z12" s="5">
        <v>0</v>
      </c>
      <c r="AA12" s="5">
        <v>0</v>
      </c>
      <c r="AB12" s="72">
        <v>0</v>
      </c>
    </row>
    <row r="13" spans="1:28">
      <c r="A13" s="48" t="s">
        <v>1075</v>
      </c>
      <c r="B13" s="55" t="s">
        <v>1076</v>
      </c>
      <c r="C13" s="1" t="s">
        <v>1077</v>
      </c>
      <c r="D13" s="1" t="s">
        <v>103</v>
      </c>
      <c r="E13" s="1" t="s">
        <v>169</v>
      </c>
      <c r="F13" s="1" t="s">
        <v>1078</v>
      </c>
      <c r="G13" s="49">
        <v>0.49</v>
      </c>
      <c r="H13" s="5">
        <v>87.112303528405405</v>
      </c>
      <c r="I13" s="5">
        <v>29.812426161074125</v>
      </c>
      <c r="J13" s="5">
        <v>57.299877367331284</v>
      </c>
      <c r="K13" s="5">
        <v>30.04870258483535</v>
      </c>
      <c r="L13" s="5">
        <v>53.002386564781439</v>
      </c>
      <c r="M13" s="73">
        <v>0</v>
      </c>
      <c r="N13" s="5">
        <v>27.139459849517852</v>
      </c>
      <c r="O13" s="5">
        <v>2.6729663115562703</v>
      </c>
      <c r="P13" s="5">
        <v>0</v>
      </c>
      <c r="Q13" s="5">
        <v>0</v>
      </c>
      <c r="R13" s="47">
        <v>0</v>
      </c>
      <c r="S13" s="5">
        <v>49.359859582281132</v>
      </c>
      <c r="T13" s="5">
        <v>7.9400177850501468</v>
      </c>
      <c r="U13" s="5">
        <v>0</v>
      </c>
      <c r="V13" s="5">
        <v>0</v>
      </c>
      <c r="W13" s="47">
        <v>0</v>
      </c>
      <c r="X13" s="5">
        <v>76.49931943179898</v>
      </c>
      <c r="Y13" s="5">
        <v>10.612984096606418</v>
      </c>
      <c r="Z13" s="5">
        <v>0</v>
      </c>
      <c r="AA13" s="5">
        <v>0</v>
      </c>
      <c r="AB13" s="72">
        <v>0</v>
      </c>
    </row>
    <row r="14" spans="1:28">
      <c r="A14" s="48" t="s">
        <v>1119</v>
      </c>
      <c r="B14" s="55" t="s">
        <v>1120</v>
      </c>
      <c r="C14" s="1" t="s">
        <v>1121</v>
      </c>
      <c r="D14" s="1" t="s">
        <v>103</v>
      </c>
      <c r="E14" s="1" t="s">
        <v>169</v>
      </c>
      <c r="F14" s="1" t="s">
        <v>1122</v>
      </c>
      <c r="G14" s="49">
        <v>0.49</v>
      </c>
      <c r="H14" s="5">
        <v>103.45734702919734</v>
      </c>
      <c r="I14" s="5">
        <v>35.628171553998243</v>
      </c>
      <c r="J14" s="5">
        <v>67.829175475199094</v>
      </c>
      <c r="K14" s="5">
        <v>31.848965822139</v>
      </c>
      <c r="L14" s="5">
        <v>62.741987314559168</v>
      </c>
      <c r="M14" s="73">
        <v>0</v>
      </c>
      <c r="N14" s="5">
        <v>32.279293519515726</v>
      </c>
      <c r="O14" s="5">
        <v>3.3488780344825164</v>
      </c>
      <c r="P14" s="5">
        <v>0</v>
      </c>
      <c r="Q14" s="5">
        <v>0</v>
      </c>
      <c r="R14" s="47">
        <v>0</v>
      </c>
      <c r="S14" s="5">
        <v>58.335791366644798</v>
      </c>
      <c r="T14" s="5">
        <v>9.4933841085542916</v>
      </c>
      <c r="U14" s="5">
        <v>0</v>
      </c>
      <c r="V14" s="5">
        <v>0</v>
      </c>
      <c r="W14" s="47">
        <v>0</v>
      </c>
      <c r="X14" s="5">
        <v>90.615084886160531</v>
      </c>
      <c r="Y14" s="5">
        <v>12.842262143036809</v>
      </c>
      <c r="Z14" s="5">
        <v>0</v>
      </c>
      <c r="AA14" s="5">
        <v>0</v>
      </c>
      <c r="AB14" s="72">
        <v>0</v>
      </c>
    </row>
    <row r="15" spans="1:28">
      <c r="A15" s="48" t="s">
        <v>1285</v>
      </c>
      <c r="B15" s="55" t="s">
        <v>1286</v>
      </c>
      <c r="C15" s="1" t="s">
        <v>1287</v>
      </c>
      <c r="D15" s="1" t="s">
        <v>103</v>
      </c>
      <c r="E15" s="1" t="s">
        <v>169</v>
      </c>
      <c r="F15" s="1" t="s">
        <v>1288</v>
      </c>
      <c r="G15" s="49">
        <v>0.49</v>
      </c>
      <c r="H15" s="5">
        <v>62.02349896498194</v>
      </c>
      <c r="I15" s="5">
        <v>17.276649129165751</v>
      </c>
      <c r="J15" s="5">
        <v>44.746849835816185</v>
      </c>
      <c r="K15" s="5">
        <v>5.9011026034137819</v>
      </c>
      <c r="L15" s="5">
        <v>41.390836098129974</v>
      </c>
      <c r="M15" s="73">
        <v>0</v>
      </c>
      <c r="N15" s="5">
        <v>16.155509261392204</v>
      </c>
      <c r="O15" s="5">
        <v>1.121139867773544</v>
      </c>
      <c r="P15" s="5">
        <v>0</v>
      </c>
      <c r="Q15" s="5">
        <v>0</v>
      </c>
      <c r="R15" s="47">
        <v>0</v>
      </c>
      <c r="S15" s="5">
        <v>37.79240314279496</v>
      </c>
      <c r="T15" s="5">
        <v>6.9544466930212216</v>
      </c>
      <c r="U15" s="5">
        <v>0</v>
      </c>
      <c r="V15" s="5">
        <v>0</v>
      </c>
      <c r="W15" s="47">
        <v>0</v>
      </c>
      <c r="X15" s="5">
        <v>53.947912404187164</v>
      </c>
      <c r="Y15" s="5">
        <v>8.0755865607947648</v>
      </c>
      <c r="Z15" s="5">
        <v>0</v>
      </c>
      <c r="AA15" s="5">
        <v>0</v>
      </c>
      <c r="AB15" s="72">
        <v>0</v>
      </c>
    </row>
    <row r="16" spans="1:28">
      <c r="A16" s="48" t="s">
        <v>1333</v>
      </c>
      <c r="B16" s="55" t="s">
        <v>1334</v>
      </c>
      <c r="C16" s="1" t="s">
        <v>1335</v>
      </c>
      <c r="D16" s="1" t="s">
        <v>103</v>
      </c>
      <c r="E16" s="1" t="s">
        <v>169</v>
      </c>
      <c r="F16" s="1" t="s">
        <v>1336</v>
      </c>
      <c r="G16" s="49">
        <v>0.49</v>
      </c>
      <c r="H16" s="5">
        <v>78.023972071086462</v>
      </c>
      <c r="I16" s="5">
        <v>25.44894158802779</v>
      </c>
      <c r="J16" s="5">
        <v>52.575030483058676</v>
      </c>
      <c r="K16" s="5">
        <v>27.662892150892908</v>
      </c>
      <c r="L16" s="5">
        <v>48.631903196829278</v>
      </c>
      <c r="M16" s="73">
        <v>0</v>
      </c>
      <c r="N16" s="5">
        <v>23.112917730761879</v>
      </c>
      <c r="O16" s="5">
        <v>2.336023857265912</v>
      </c>
      <c r="P16" s="5">
        <v>0</v>
      </c>
      <c r="Q16" s="5">
        <v>0</v>
      </c>
      <c r="R16" s="47">
        <v>0</v>
      </c>
      <c r="S16" s="5">
        <v>44.89903726509268</v>
      </c>
      <c r="T16" s="5">
        <v>7.6759932179660009</v>
      </c>
      <c r="U16" s="5">
        <v>0</v>
      </c>
      <c r="V16" s="5">
        <v>0</v>
      </c>
      <c r="W16" s="47">
        <v>0</v>
      </c>
      <c r="X16" s="5">
        <v>68.011954995854552</v>
      </c>
      <c r="Y16" s="5">
        <v>10.012017075231913</v>
      </c>
      <c r="Z16" s="5">
        <v>0</v>
      </c>
      <c r="AA16" s="5">
        <v>0</v>
      </c>
      <c r="AB16" s="72">
        <v>0</v>
      </c>
    </row>
    <row r="17" spans="1:28">
      <c r="A17" s="48" t="s">
        <v>1393</v>
      </c>
      <c r="B17" s="55" t="s">
        <v>1394</v>
      </c>
      <c r="C17" s="1" t="s">
        <v>1395</v>
      </c>
      <c r="D17" s="1" t="s">
        <v>103</v>
      </c>
      <c r="E17" s="1" t="s">
        <v>169</v>
      </c>
      <c r="F17" s="1" t="s">
        <v>1396</v>
      </c>
      <c r="G17" s="49">
        <v>0.49</v>
      </c>
      <c r="H17" s="5">
        <v>49.286124740397362</v>
      </c>
      <c r="I17" s="5">
        <v>15.276405365278768</v>
      </c>
      <c r="J17" s="5">
        <v>34.009719375118593</v>
      </c>
      <c r="K17" s="5">
        <v>-35.412924044810161</v>
      </c>
      <c r="L17" s="5">
        <v>31.458990421984701</v>
      </c>
      <c r="M17" s="73">
        <v>0.5</v>
      </c>
      <c r="N17" s="5">
        <v>13.962312230907507</v>
      </c>
      <c r="O17" s="5">
        <v>1.3140931343712601</v>
      </c>
      <c r="P17" s="5">
        <v>0</v>
      </c>
      <c r="Q17" s="5">
        <v>0</v>
      </c>
      <c r="R17" s="47">
        <v>0</v>
      </c>
      <c r="S17" s="5">
        <v>28.180611376599799</v>
      </c>
      <c r="T17" s="5">
        <v>5.829107998518789</v>
      </c>
      <c r="U17" s="5">
        <v>0</v>
      </c>
      <c r="V17" s="5">
        <v>0</v>
      </c>
      <c r="W17" s="47">
        <v>0</v>
      </c>
      <c r="X17" s="5">
        <v>42.142923607507306</v>
      </c>
      <c r="Y17" s="5">
        <v>7.1432011328900487</v>
      </c>
      <c r="Z17" s="5">
        <v>0</v>
      </c>
      <c r="AA17" s="5">
        <v>0</v>
      </c>
      <c r="AB17" s="72">
        <v>0</v>
      </c>
    </row>
    <row r="18" spans="1:28">
      <c r="A18" s="48" t="s">
        <v>1500</v>
      </c>
      <c r="B18" s="55" t="s">
        <v>1501</v>
      </c>
      <c r="C18" s="1" t="s">
        <v>1502</v>
      </c>
      <c r="D18" s="1" t="s">
        <v>103</v>
      </c>
      <c r="E18" s="1" t="s">
        <v>169</v>
      </c>
      <c r="F18" s="1" t="s">
        <v>1503</v>
      </c>
      <c r="G18" s="49">
        <v>0.49</v>
      </c>
      <c r="H18" s="5">
        <v>97.83166521941925</v>
      </c>
      <c r="I18" s="5">
        <v>31.906821015922255</v>
      </c>
      <c r="J18" s="5">
        <v>65.924844203497003</v>
      </c>
      <c r="K18" s="5">
        <v>30.481441466741767</v>
      </c>
      <c r="L18" s="5">
        <v>60.98048088823473</v>
      </c>
      <c r="M18" s="73">
        <v>0</v>
      </c>
      <c r="N18" s="5">
        <v>28.909917337871462</v>
      </c>
      <c r="O18" s="5">
        <v>2.9969036780507921</v>
      </c>
      <c r="P18" s="5">
        <v>0</v>
      </c>
      <c r="Q18" s="5">
        <v>0</v>
      </c>
      <c r="R18" s="47">
        <v>0</v>
      </c>
      <c r="S18" s="5">
        <v>55.823776505810507</v>
      </c>
      <c r="T18" s="5">
        <v>10.101067697686505</v>
      </c>
      <c r="U18" s="5">
        <v>0</v>
      </c>
      <c r="V18" s="5">
        <v>0</v>
      </c>
      <c r="W18" s="47">
        <v>0</v>
      </c>
      <c r="X18" s="5">
        <v>84.733693843681976</v>
      </c>
      <c r="Y18" s="5">
        <v>13.097971375737297</v>
      </c>
      <c r="Z18" s="5">
        <v>0</v>
      </c>
      <c r="AA18" s="5">
        <v>0</v>
      </c>
      <c r="AB18" s="72">
        <v>0</v>
      </c>
    </row>
    <row r="19" spans="1:28">
      <c r="A19" s="48" t="s">
        <v>608</v>
      </c>
      <c r="B19" s="55" t="s">
        <v>609</v>
      </c>
      <c r="C19" s="1" t="s">
        <v>610</v>
      </c>
      <c r="D19" s="1" t="s">
        <v>124</v>
      </c>
      <c r="E19" s="1" t="s">
        <v>611</v>
      </c>
      <c r="F19" s="1" t="s">
        <v>612</v>
      </c>
      <c r="G19" s="49">
        <v>0.49</v>
      </c>
      <c r="H19" s="5">
        <v>50.506603773887804</v>
      </c>
      <c r="I19" s="5">
        <v>16.790413717350749</v>
      </c>
      <c r="J19" s="5">
        <v>33.716190056537059</v>
      </c>
      <c r="K19" s="5">
        <v>12.057918564210066</v>
      </c>
      <c r="L19" s="5">
        <v>31.187475802296781</v>
      </c>
      <c r="M19" s="73">
        <v>0</v>
      </c>
      <c r="N19" s="5">
        <v>15.428044597850151</v>
      </c>
      <c r="O19" s="5">
        <v>1.3623691195005951</v>
      </c>
      <c r="P19" s="5">
        <v>0</v>
      </c>
      <c r="Q19" s="5">
        <v>0</v>
      </c>
      <c r="R19" s="47">
        <v>0</v>
      </c>
      <c r="S19" s="5">
        <v>29.324639460777991</v>
      </c>
      <c r="T19" s="5">
        <v>4.3915505957590693</v>
      </c>
      <c r="U19" s="5">
        <v>0</v>
      </c>
      <c r="V19" s="5">
        <v>0</v>
      </c>
      <c r="W19" s="47">
        <v>0</v>
      </c>
      <c r="X19" s="5">
        <v>44.752684058628141</v>
      </c>
      <c r="Y19" s="5">
        <v>5.7539197152596646</v>
      </c>
      <c r="Z19" s="5">
        <v>0</v>
      </c>
      <c r="AA19" s="5">
        <v>0</v>
      </c>
      <c r="AB19" s="72">
        <v>0</v>
      </c>
    </row>
    <row r="20" spans="1:28">
      <c r="A20" s="48" t="s">
        <v>766</v>
      </c>
      <c r="B20" s="55" t="s">
        <v>767</v>
      </c>
      <c r="C20" s="1" t="s">
        <v>768</v>
      </c>
      <c r="D20" s="1" t="s">
        <v>103</v>
      </c>
      <c r="E20" s="1" t="s">
        <v>611</v>
      </c>
      <c r="F20" s="1" t="s">
        <v>769</v>
      </c>
      <c r="G20" s="49">
        <v>0.49</v>
      </c>
      <c r="H20" s="5">
        <v>91.092545418697114</v>
      </c>
      <c r="I20" s="5">
        <v>32.830854701335284</v>
      </c>
      <c r="J20" s="5">
        <v>58.261690717361837</v>
      </c>
      <c r="K20" s="5">
        <v>38.630695028592399</v>
      </c>
      <c r="L20" s="5">
        <v>53.892063913559703</v>
      </c>
      <c r="M20" s="73">
        <v>0</v>
      </c>
      <c r="N20" s="5">
        <v>30.036416772386037</v>
      </c>
      <c r="O20" s="5">
        <v>2.7944379289492463</v>
      </c>
      <c r="P20" s="5">
        <v>0</v>
      </c>
      <c r="Q20" s="5">
        <v>0</v>
      </c>
      <c r="R20" s="47">
        <v>0</v>
      </c>
      <c r="S20" s="5">
        <v>51.248801749562787</v>
      </c>
      <c r="T20" s="5">
        <v>7.0128889677990562</v>
      </c>
      <c r="U20" s="5">
        <v>0</v>
      </c>
      <c r="V20" s="5">
        <v>0</v>
      </c>
      <c r="W20" s="47">
        <v>0</v>
      </c>
      <c r="X20" s="5">
        <v>81.285218521948821</v>
      </c>
      <c r="Y20" s="5">
        <v>9.807326896748302</v>
      </c>
      <c r="Z20" s="5">
        <v>0</v>
      </c>
      <c r="AA20" s="5">
        <v>0</v>
      </c>
      <c r="AB20" s="72">
        <v>0</v>
      </c>
    </row>
    <row r="21" spans="1:28">
      <c r="A21" s="48" t="s">
        <v>822</v>
      </c>
      <c r="B21" s="55" t="s">
        <v>823</v>
      </c>
      <c r="C21" s="1" t="s">
        <v>824</v>
      </c>
      <c r="D21" s="1" t="s">
        <v>103</v>
      </c>
      <c r="E21" s="1" t="s">
        <v>611</v>
      </c>
      <c r="F21" s="1" t="s">
        <v>825</v>
      </c>
      <c r="G21" s="49">
        <v>0.49</v>
      </c>
      <c r="H21" s="5">
        <v>250.60744310308388</v>
      </c>
      <c r="I21" s="5">
        <v>85.586675592392581</v>
      </c>
      <c r="J21" s="5">
        <v>165.02076751069129</v>
      </c>
      <c r="K21" s="5">
        <v>72.999607357168557</v>
      </c>
      <c r="L21" s="5">
        <v>152.64420994738944</v>
      </c>
      <c r="M21" s="73">
        <v>0</v>
      </c>
      <c r="N21" s="5">
        <v>76.302311124278944</v>
      </c>
      <c r="O21" s="5">
        <v>9.284364468113635</v>
      </c>
      <c r="P21" s="5">
        <v>0</v>
      </c>
      <c r="Q21" s="5">
        <v>0</v>
      </c>
      <c r="R21" s="47">
        <v>0</v>
      </c>
      <c r="S21" s="5">
        <v>139.5441191415953</v>
      </c>
      <c r="T21" s="5">
        <v>25.476648369095976</v>
      </c>
      <c r="U21" s="5">
        <v>0</v>
      </c>
      <c r="V21" s="5">
        <v>0</v>
      </c>
      <c r="W21" s="47">
        <v>0</v>
      </c>
      <c r="X21" s="5">
        <v>215.84643026587423</v>
      </c>
      <c r="Y21" s="5">
        <v>34.761012837209613</v>
      </c>
      <c r="Z21" s="5">
        <v>0</v>
      </c>
      <c r="AA21" s="5">
        <v>0</v>
      </c>
      <c r="AB21" s="72">
        <v>0</v>
      </c>
    </row>
    <row r="22" spans="1:28">
      <c r="A22" s="48" t="s">
        <v>1135</v>
      </c>
      <c r="B22" s="55" t="s">
        <v>1136</v>
      </c>
      <c r="C22" s="1" t="s">
        <v>1137</v>
      </c>
      <c r="D22" s="1" t="s">
        <v>103</v>
      </c>
      <c r="E22" s="1" t="s">
        <v>611</v>
      </c>
      <c r="F22" s="1" t="s">
        <v>1138</v>
      </c>
      <c r="G22" s="49">
        <v>0.49</v>
      </c>
      <c r="H22" s="5">
        <v>87.703965806940204</v>
      </c>
      <c r="I22" s="5">
        <v>27.058953940976679</v>
      </c>
      <c r="J22" s="5">
        <v>60.645011865963532</v>
      </c>
      <c r="K22" s="5">
        <v>27.869947608649671</v>
      </c>
      <c r="L22" s="5">
        <v>56.096635976016273</v>
      </c>
      <c r="M22" s="73">
        <v>0</v>
      </c>
      <c r="N22" s="5">
        <v>24.544292930938884</v>
      </c>
      <c r="O22" s="5">
        <v>2.5146610100377926</v>
      </c>
      <c r="P22" s="5">
        <v>0</v>
      </c>
      <c r="Q22" s="5">
        <v>0</v>
      </c>
      <c r="R22" s="47">
        <v>0</v>
      </c>
      <c r="S22" s="5">
        <v>51.218640702747003</v>
      </c>
      <c r="T22" s="5">
        <v>9.426371163216535</v>
      </c>
      <c r="U22" s="5">
        <v>0</v>
      </c>
      <c r="V22" s="5">
        <v>0</v>
      </c>
      <c r="W22" s="47">
        <v>0</v>
      </c>
      <c r="X22" s="5">
        <v>75.76293363368589</v>
      </c>
      <c r="Y22" s="5">
        <v>11.941032173254328</v>
      </c>
      <c r="Z22" s="5">
        <v>0</v>
      </c>
      <c r="AA22" s="5">
        <v>0</v>
      </c>
      <c r="AB22" s="72">
        <v>0</v>
      </c>
    </row>
    <row r="23" spans="1:28">
      <c r="A23" s="48" t="s">
        <v>1262</v>
      </c>
      <c r="B23" s="55" t="s">
        <v>1263</v>
      </c>
      <c r="C23" s="1" t="s">
        <v>1264</v>
      </c>
      <c r="D23" s="1" t="s">
        <v>103</v>
      </c>
      <c r="E23" s="1" t="s">
        <v>611</v>
      </c>
      <c r="F23" s="1" t="s">
        <v>1265</v>
      </c>
      <c r="G23" s="49">
        <v>0.49</v>
      </c>
      <c r="H23" s="5">
        <v>63.808770726107667</v>
      </c>
      <c r="I23" s="5">
        <v>20.64491755438199</v>
      </c>
      <c r="J23" s="5">
        <v>43.163853171725677</v>
      </c>
      <c r="K23" s="5">
        <v>21.512338805030268</v>
      </c>
      <c r="L23" s="5">
        <v>39.926564183846253</v>
      </c>
      <c r="M23" s="73">
        <v>0</v>
      </c>
      <c r="N23" s="5">
        <v>18.830176609691797</v>
      </c>
      <c r="O23" s="5">
        <v>1.8147409446901912</v>
      </c>
      <c r="P23" s="5">
        <v>0</v>
      </c>
      <c r="Q23" s="5">
        <v>0</v>
      </c>
      <c r="R23" s="47">
        <v>0</v>
      </c>
      <c r="S23" s="5">
        <v>37.224390092406942</v>
      </c>
      <c r="T23" s="5">
        <v>5.9394630793187311</v>
      </c>
      <c r="U23" s="5">
        <v>0</v>
      </c>
      <c r="V23" s="5">
        <v>0</v>
      </c>
      <c r="W23" s="47">
        <v>0</v>
      </c>
      <c r="X23" s="5">
        <v>56.054566702098739</v>
      </c>
      <c r="Y23" s="5">
        <v>7.7542040240089225</v>
      </c>
      <c r="Z23" s="5">
        <v>0</v>
      </c>
      <c r="AA23" s="5">
        <v>0</v>
      </c>
      <c r="AB23" s="72">
        <v>0</v>
      </c>
    </row>
    <row r="24" spans="1:28">
      <c r="A24" s="48" t="s">
        <v>1516</v>
      </c>
      <c r="B24" s="55" t="s">
        <v>1517</v>
      </c>
      <c r="C24" s="1" t="s">
        <v>1518</v>
      </c>
      <c r="D24" s="1" t="s">
        <v>103</v>
      </c>
      <c r="E24" s="1" t="s">
        <v>611</v>
      </c>
      <c r="F24" s="1" t="s">
        <v>1519</v>
      </c>
      <c r="G24" s="49">
        <v>0.49</v>
      </c>
      <c r="H24" s="5">
        <v>113.03906259359465</v>
      </c>
      <c r="I24" s="5">
        <v>36.966072110541553</v>
      </c>
      <c r="J24" s="5">
        <v>76.07299048305309</v>
      </c>
      <c r="K24" s="5">
        <v>45.581563217489467</v>
      </c>
      <c r="L24" s="5">
        <v>70.367516196824113</v>
      </c>
      <c r="M24" s="73">
        <v>0</v>
      </c>
      <c r="N24" s="5">
        <v>33.740731191456064</v>
      </c>
      <c r="O24" s="5">
        <v>3.225340919085486</v>
      </c>
      <c r="P24" s="5">
        <v>0</v>
      </c>
      <c r="Q24" s="5">
        <v>0</v>
      </c>
      <c r="R24" s="47">
        <v>0</v>
      </c>
      <c r="S24" s="5">
        <v>65.459730344594533</v>
      </c>
      <c r="T24" s="5">
        <v>10.613260138458543</v>
      </c>
      <c r="U24" s="5">
        <v>0</v>
      </c>
      <c r="V24" s="5">
        <v>0</v>
      </c>
      <c r="W24" s="47">
        <v>0</v>
      </c>
      <c r="X24" s="5">
        <v>99.200461536050597</v>
      </c>
      <c r="Y24" s="5">
        <v>13.838601057544029</v>
      </c>
      <c r="Z24" s="5">
        <v>0</v>
      </c>
      <c r="AA24" s="5">
        <v>0</v>
      </c>
      <c r="AB24" s="72">
        <v>0</v>
      </c>
    </row>
    <row r="25" spans="1:28">
      <c r="A25" s="48" t="s">
        <v>143</v>
      </c>
      <c r="B25" s="55" t="s">
        <v>144</v>
      </c>
      <c r="C25" s="1" t="s">
        <v>145</v>
      </c>
      <c r="D25" s="1" t="s">
        <v>103</v>
      </c>
      <c r="E25" s="1" t="s">
        <v>146</v>
      </c>
      <c r="F25" s="1" t="s">
        <v>147</v>
      </c>
      <c r="G25" s="49">
        <v>0.49</v>
      </c>
      <c r="H25" s="5">
        <v>512.27555170804135</v>
      </c>
      <c r="I25" s="5">
        <v>177.75253646480954</v>
      </c>
      <c r="J25" s="5">
        <v>334.52301524323184</v>
      </c>
      <c r="K25" s="5">
        <v>142.97595900022188</v>
      </c>
      <c r="L25" s="5">
        <v>309.43378909998944</v>
      </c>
      <c r="M25" s="73">
        <v>0</v>
      </c>
      <c r="N25" s="5">
        <v>159.45862542637568</v>
      </c>
      <c r="O25" s="5">
        <v>18.293911038433865</v>
      </c>
      <c r="P25" s="5">
        <v>0</v>
      </c>
      <c r="Q25" s="5">
        <v>0</v>
      </c>
      <c r="R25" s="47">
        <v>0</v>
      </c>
      <c r="S25" s="5">
        <v>285.29431871089713</v>
      </c>
      <c r="T25" s="5">
        <v>49.228696532334702</v>
      </c>
      <c r="U25" s="5">
        <v>0</v>
      </c>
      <c r="V25" s="5">
        <v>0</v>
      </c>
      <c r="W25" s="47">
        <v>0</v>
      </c>
      <c r="X25" s="5">
        <v>444.75294413727283</v>
      </c>
      <c r="Y25" s="5">
        <v>67.522607570768571</v>
      </c>
      <c r="Z25" s="5">
        <v>0</v>
      </c>
      <c r="AA25" s="5">
        <v>0</v>
      </c>
      <c r="AB25" s="72">
        <v>0</v>
      </c>
    </row>
    <row r="26" spans="1:28">
      <c r="A26" s="48" t="s">
        <v>372</v>
      </c>
      <c r="B26" s="55" t="s">
        <v>373</v>
      </c>
      <c r="C26" s="1" t="s">
        <v>374</v>
      </c>
      <c r="D26" s="1" t="s">
        <v>103</v>
      </c>
      <c r="E26" s="1" t="s">
        <v>146</v>
      </c>
      <c r="F26" s="1" t="s">
        <v>375</v>
      </c>
      <c r="G26" s="49">
        <v>0.49</v>
      </c>
      <c r="H26" s="5">
        <v>110.16112038478845</v>
      </c>
      <c r="I26" s="5">
        <v>34.64571026077131</v>
      </c>
      <c r="J26" s="5">
        <v>75.515410124017137</v>
      </c>
      <c r="K26" s="5">
        <v>20.885510066367271</v>
      </c>
      <c r="L26" s="5">
        <v>69.851754364715859</v>
      </c>
      <c r="M26" s="73">
        <v>0</v>
      </c>
      <c r="N26" s="5">
        <v>30.825413094419599</v>
      </c>
      <c r="O26" s="5">
        <v>3.8202971663517133</v>
      </c>
      <c r="P26" s="5">
        <v>0</v>
      </c>
      <c r="Q26" s="5">
        <v>0</v>
      </c>
      <c r="R26" s="47">
        <v>0</v>
      </c>
      <c r="S26" s="5">
        <v>63.211826322269239</v>
      </c>
      <c r="T26" s="5">
        <v>12.303583801747891</v>
      </c>
      <c r="U26" s="5">
        <v>0</v>
      </c>
      <c r="V26" s="5">
        <v>0</v>
      </c>
      <c r="W26" s="47">
        <v>0</v>
      </c>
      <c r="X26" s="5">
        <v>94.037239416688834</v>
      </c>
      <c r="Y26" s="5">
        <v>16.123880968099606</v>
      </c>
      <c r="Z26" s="5">
        <v>0</v>
      </c>
      <c r="AA26" s="5">
        <v>0</v>
      </c>
      <c r="AB26" s="72">
        <v>0</v>
      </c>
    </row>
    <row r="27" spans="1:28">
      <c r="A27" s="48" t="s">
        <v>448</v>
      </c>
      <c r="B27" s="55" t="s">
        <v>449</v>
      </c>
      <c r="C27" s="1" t="s">
        <v>450</v>
      </c>
      <c r="D27" s="1" t="s">
        <v>103</v>
      </c>
      <c r="E27" s="1" t="s">
        <v>146</v>
      </c>
      <c r="F27" s="1" t="s">
        <v>451</v>
      </c>
      <c r="G27" s="49">
        <v>0.49</v>
      </c>
      <c r="H27" s="5">
        <v>97.514740098161212</v>
      </c>
      <c r="I27" s="5">
        <v>33.193095303471146</v>
      </c>
      <c r="J27" s="5">
        <v>64.321644794690073</v>
      </c>
      <c r="K27" s="5">
        <v>21.429839563145784</v>
      </c>
      <c r="L27" s="5">
        <v>59.497521435088323</v>
      </c>
      <c r="M27" s="73">
        <v>0</v>
      </c>
      <c r="N27" s="5">
        <v>30.435090906345888</v>
      </c>
      <c r="O27" s="5">
        <v>2.7580043971252572</v>
      </c>
      <c r="P27" s="5">
        <v>0</v>
      </c>
      <c r="Q27" s="5">
        <v>0</v>
      </c>
      <c r="R27" s="47">
        <v>0</v>
      </c>
      <c r="S27" s="5">
        <v>55.727284361590591</v>
      </c>
      <c r="T27" s="5">
        <v>8.5943604330994763</v>
      </c>
      <c r="U27" s="5">
        <v>0</v>
      </c>
      <c r="V27" s="5">
        <v>0</v>
      </c>
      <c r="W27" s="47">
        <v>0</v>
      </c>
      <c r="X27" s="5">
        <v>86.162375267936483</v>
      </c>
      <c r="Y27" s="5">
        <v>11.352364830224733</v>
      </c>
      <c r="Z27" s="5">
        <v>0</v>
      </c>
      <c r="AA27" s="5">
        <v>0</v>
      </c>
      <c r="AB27" s="72">
        <v>0</v>
      </c>
    </row>
    <row r="28" spans="1:28">
      <c r="A28" s="48" t="s">
        <v>1123</v>
      </c>
      <c r="B28" s="55" t="s">
        <v>1124</v>
      </c>
      <c r="C28" s="1" t="s">
        <v>1125</v>
      </c>
      <c r="D28" s="1" t="s">
        <v>103</v>
      </c>
      <c r="E28" s="1" t="s">
        <v>146</v>
      </c>
      <c r="F28" s="1" t="s">
        <v>1126</v>
      </c>
      <c r="G28" s="49">
        <v>0.49</v>
      </c>
      <c r="H28" s="5">
        <v>148.30766287922273</v>
      </c>
      <c r="I28" s="5">
        <v>53.276376392791413</v>
      </c>
      <c r="J28" s="5">
        <v>95.031286486431313</v>
      </c>
      <c r="K28" s="5">
        <v>51.405651956703672</v>
      </c>
      <c r="L28" s="5">
        <v>87.903939999948975</v>
      </c>
      <c r="M28" s="73">
        <v>0</v>
      </c>
      <c r="N28" s="5">
        <v>48.514484614558356</v>
      </c>
      <c r="O28" s="5">
        <v>4.761891778233057</v>
      </c>
      <c r="P28" s="5">
        <v>0</v>
      </c>
      <c r="Q28" s="5">
        <v>0</v>
      </c>
      <c r="R28" s="47">
        <v>0</v>
      </c>
      <c r="S28" s="5">
        <v>82.616036514002104</v>
      </c>
      <c r="T28" s="5">
        <v>12.415249972429214</v>
      </c>
      <c r="U28" s="5">
        <v>0</v>
      </c>
      <c r="V28" s="5">
        <v>0</v>
      </c>
      <c r="W28" s="47">
        <v>0</v>
      </c>
      <c r="X28" s="5">
        <v>131.13052112856047</v>
      </c>
      <c r="Y28" s="5">
        <v>17.177141750662273</v>
      </c>
      <c r="Z28" s="5">
        <v>0</v>
      </c>
      <c r="AA28" s="5">
        <v>0</v>
      </c>
      <c r="AB28" s="72">
        <v>0</v>
      </c>
    </row>
    <row r="29" spans="1:28">
      <c r="A29" s="48" t="s">
        <v>1167</v>
      </c>
      <c r="B29" s="55" t="s">
        <v>1168</v>
      </c>
      <c r="C29" s="1" t="s">
        <v>1169</v>
      </c>
      <c r="D29" s="1" t="s">
        <v>103</v>
      </c>
      <c r="E29" s="1" t="s">
        <v>146</v>
      </c>
      <c r="F29" s="1" t="s">
        <v>1170</v>
      </c>
      <c r="G29" s="49">
        <v>0.49</v>
      </c>
      <c r="H29" s="5">
        <v>40.08717120681046</v>
      </c>
      <c r="I29" s="5">
        <v>11.871963485828976</v>
      </c>
      <c r="J29" s="5">
        <v>28.215207720981482</v>
      </c>
      <c r="K29" s="5">
        <v>-20.037903892479651</v>
      </c>
      <c r="L29" s="5">
        <v>26.099067141907874</v>
      </c>
      <c r="M29" s="73">
        <v>0.41526656931512562</v>
      </c>
      <c r="N29" s="5">
        <v>11.138913536222935</v>
      </c>
      <c r="O29" s="5">
        <v>0.73304994960604231</v>
      </c>
      <c r="P29" s="5">
        <v>0</v>
      </c>
      <c r="Q29" s="5">
        <v>0</v>
      </c>
      <c r="R29" s="47">
        <v>0</v>
      </c>
      <c r="S29" s="5">
        <v>24.024912310771853</v>
      </c>
      <c r="T29" s="5">
        <v>4.1902954102096315</v>
      </c>
      <c r="U29" s="5">
        <v>0</v>
      </c>
      <c r="V29" s="5">
        <v>0</v>
      </c>
      <c r="W29" s="47">
        <v>0</v>
      </c>
      <c r="X29" s="5">
        <v>35.16382584699479</v>
      </c>
      <c r="Y29" s="5">
        <v>4.9233453598156736</v>
      </c>
      <c r="Z29" s="5">
        <v>0</v>
      </c>
      <c r="AA29" s="5">
        <v>0</v>
      </c>
      <c r="AB29" s="72">
        <v>0</v>
      </c>
    </row>
    <row r="30" spans="1:28">
      <c r="A30" s="48" t="s">
        <v>1417</v>
      </c>
      <c r="B30" s="55" t="s">
        <v>1418</v>
      </c>
      <c r="C30" s="1" t="s">
        <v>1419</v>
      </c>
      <c r="D30" s="1" t="s">
        <v>103</v>
      </c>
      <c r="E30" s="1" t="s">
        <v>146</v>
      </c>
      <c r="F30" s="1" t="s">
        <v>1420</v>
      </c>
      <c r="G30" s="49">
        <v>0.49</v>
      </c>
      <c r="H30" s="5">
        <v>103.57426788502319</v>
      </c>
      <c r="I30" s="5">
        <v>33.756658397832965</v>
      </c>
      <c r="J30" s="5">
        <v>69.817609487190225</v>
      </c>
      <c r="K30" s="5">
        <v>35.329821800921437</v>
      </c>
      <c r="L30" s="5">
        <v>64.581288775650961</v>
      </c>
      <c r="M30" s="73">
        <v>0</v>
      </c>
      <c r="N30" s="5">
        <v>30.791642193525046</v>
      </c>
      <c r="O30" s="5">
        <v>2.9650162043079193</v>
      </c>
      <c r="P30" s="5">
        <v>0</v>
      </c>
      <c r="Q30" s="5">
        <v>0</v>
      </c>
      <c r="R30" s="47">
        <v>0</v>
      </c>
      <c r="S30" s="5">
        <v>60.192034163170462</v>
      </c>
      <c r="T30" s="5">
        <v>9.6255753240197723</v>
      </c>
      <c r="U30" s="5">
        <v>0</v>
      </c>
      <c r="V30" s="5">
        <v>0</v>
      </c>
      <c r="W30" s="47">
        <v>0</v>
      </c>
      <c r="X30" s="5">
        <v>90.983676356695511</v>
      </c>
      <c r="Y30" s="5">
        <v>12.590591528327693</v>
      </c>
      <c r="Z30" s="5">
        <v>0</v>
      </c>
      <c r="AA30" s="5">
        <v>0</v>
      </c>
      <c r="AB30" s="72">
        <v>0</v>
      </c>
    </row>
    <row r="31" spans="1:28">
      <c r="A31" s="48" t="s">
        <v>1528</v>
      </c>
      <c r="B31" s="55" t="s">
        <v>1529</v>
      </c>
      <c r="C31" s="1" t="s">
        <v>1530</v>
      </c>
      <c r="D31" s="1" t="s">
        <v>103</v>
      </c>
      <c r="E31" s="1" t="s">
        <v>146</v>
      </c>
      <c r="F31" s="1" t="s">
        <v>1531</v>
      </c>
      <c r="G31" s="49">
        <v>0.49</v>
      </c>
      <c r="H31" s="5">
        <v>112.79753978926453</v>
      </c>
      <c r="I31" s="5">
        <v>38.392214830466749</v>
      </c>
      <c r="J31" s="5">
        <v>74.405324958797792</v>
      </c>
      <c r="K31" s="5">
        <v>39.470561658523671</v>
      </c>
      <c r="L31" s="5">
        <v>68.824925586887957</v>
      </c>
      <c r="M31" s="73">
        <v>0</v>
      </c>
      <c r="N31" s="5">
        <v>35.05528060041398</v>
      </c>
      <c r="O31" s="5">
        <v>3.3369342300527656</v>
      </c>
      <c r="P31" s="5">
        <v>0</v>
      </c>
      <c r="Q31" s="5">
        <v>0</v>
      </c>
      <c r="R31" s="47">
        <v>0</v>
      </c>
      <c r="S31" s="5">
        <v>64.45674066421391</v>
      </c>
      <c r="T31" s="5">
        <v>9.9485842945838812</v>
      </c>
      <c r="U31" s="5">
        <v>0</v>
      </c>
      <c r="V31" s="5">
        <v>0</v>
      </c>
      <c r="W31" s="47">
        <v>0</v>
      </c>
      <c r="X31" s="5">
        <v>99.51202126462789</v>
      </c>
      <c r="Y31" s="5">
        <v>13.285518524636647</v>
      </c>
      <c r="Z31" s="5">
        <v>0</v>
      </c>
      <c r="AA31" s="5">
        <v>0</v>
      </c>
      <c r="AB31" s="72">
        <v>0</v>
      </c>
    </row>
    <row r="32" spans="1:28">
      <c r="A32" s="48" t="s">
        <v>121</v>
      </c>
      <c r="B32" s="55" t="s">
        <v>122</v>
      </c>
      <c r="C32" s="1" t="s">
        <v>123</v>
      </c>
      <c r="D32" s="1" t="s">
        <v>124</v>
      </c>
      <c r="E32" s="1" t="s">
        <v>125</v>
      </c>
      <c r="F32" s="1" t="s">
        <v>126</v>
      </c>
      <c r="G32" s="49">
        <v>0.49</v>
      </c>
      <c r="H32" s="5">
        <v>30.381122105937386</v>
      </c>
      <c r="I32" s="5">
        <v>8.2590277438496464</v>
      </c>
      <c r="J32" s="5">
        <v>22.12209436208774</v>
      </c>
      <c r="K32" s="5">
        <v>-8.9355244806855154</v>
      </c>
      <c r="L32" s="5">
        <v>20.462937284931161</v>
      </c>
      <c r="M32" s="73">
        <v>0.28770797394070224</v>
      </c>
      <c r="N32" s="5">
        <v>7.7162512144034432</v>
      </c>
      <c r="O32" s="5">
        <v>0.54277652944620325</v>
      </c>
      <c r="P32" s="5">
        <v>0</v>
      </c>
      <c r="Q32" s="5">
        <v>0</v>
      </c>
      <c r="R32" s="47">
        <v>0</v>
      </c>
      <c r="S32" s="5">
        <v>17.858159599140865</v>
      </c>
      <c r="T32" s="5">
        <v>4.2639347629468798</v>
      </c>
      <c r="U32" s="5">
        <v>0</v>
      </c>
      <c r="V32" s="5">
        <v>0</v>
      </c>
      <c r="W32" s="47">
        <v>0</v>
      </c>
      <c r="X32" s="5">
        <v>25.574410813544308</v>
      </c>
      <c r="Y32" s="5">
        <v>4.806711292393083</v>
      </c>
      <c r="Z32" s="5">
        <v>0</v>
      </c>
      <c r="AA32" s="5">
        <v>0</v>
      </c>
      <c r="AB32" s="72">
        <v>0</v>
      </c>
    </row>
    <row r="33" spans="1:28">
      <c r="A33" s="48" t="s">
        <v>208</v>
      </c>
      <c r="B33" s="55" t="s">
        <v>209</v>
      </c>
      <c r="C33" s="1" t="s">
        <v>210</v>
      </c>
      <c r="D33" s="1" t="s">
        <v>124</v>
      </c>
      <c r="E33" s="1" t="s">
        <v>125</v>
      </c>
      <c r="F33" s="1" t="s">
        <v>211</v>
      </c>
      <c r="G33" s="49">
        <v>0.49</v>
      </c>
      <c r="H33" s="5">
        <v>137.09684431862738</v>
      </c>
      <c r="I33" s="5">
        <v>41.843610092552559</v>
      </c>
      <c r="J33" s="5">
        <v>95.253234226074809</v>
      </c>
      <c r="K33" s="5">
        <v>-4.1339516806403216</v>
      </c>
      <c r="L33" s="5">
        <v>88.109241659119206</v>
      </c>
      <c r="M33" s="73">
        <v>4.1594414132272384E-2</v>
      </c>
      <c r="N33" s="5">
        <v>37.82539913488209</v>
      </c>
      <c r="O33" s="5">
        <v>4.018210957670461</v>
      </c>
      <c r="P33" s="5">
        <v>0</v>
      </c>
      <c r="Q33" s="5">
        <v>0</v>
      </c>
      <c r="R33" s="47">
        <v>0</v>
      </c>
      <c r="S33" s="5">
        <v>78.308700633278434</v>
      </c>
      <c r="T33" s="5">
        <v>16.944533592796382</v>
      </c>
      <c r="U33" s="5">
        <v>0</v>
      </c>
      <c r="V33" s="5">
        <v>0</v>
      </c>
      <c r="W33" s="47">
        <v>0</v>
      </c>
      <c r="X33" s="5">
        <v>116.13409976816052</v>
      </c>
      <c r="Y33" s="5">
        <v>20.962744550466844</v>
      </c>
      <c r="Z33" s="5">
        <v>0</v>
      </c>
      <c r="AA33" s="5">
        <v>0</v>
      </c>
      <c r="AB33" s="72">
        <v>0</v>
      </c>
    </row>
    <row r="34" spans="1:28">
      <c r="A34" s="48" t="s">
        <v>1190</v>
      </c>
      <c r="B34" s="55" t="s">
        <v>1191</v>
      </c>
      <c r="C34" s="1" t="s">
        <v>1192</v>
      </c>
      <c r="D34" s="1" t="s">
        <v>124</v>
      </c>
      <c r="E34" s="1" t="s">
        <v>125</v>
      </c>
      <c r="F34" s="1" t="s">
        <v>1193</v>
      </c>
      <c r="G34" s="49">
        <v>0.49</v>
      </c>
      <c r="H34" s="5">
        <v>51.030291094172526</v>
      </c>
      <c r="I34" s="5">
        <v>15.855172416257277</v>
      </c>
      <c r="J34" s="5">
        <v>35.17511867791525</v>
      </c>
      <c r="K34" s="5">
        <v>-25.395115976618158</v>
      </c>
      <c r="L34" s="5">
        <v>32.536984777071609</v>
      </c>
      <c r="M34" s="73">
        <v>0.41926725762389316</v>
      </c>
      <c r="N34" s="5">
        <v>15.307576104012728</v>
      </c>
      <c r="O34" s="5">
        <v>0.54759631224454941</v>
      </c>
      <c r="P34" s="5">
        <v>0</v>
      </c>
      <c r="Q34" s="5">
        <v>0</v>
      </c>
      <c r="R34" s="47">
        <v>0</v>
      </c>
      <c r="S34" s="5">
        <v>29.299170602421501</v>
      </c>
      <c r="T34" s="5">
        <v>5.8759480754937536</v>
      </c>
      <c r="U34" s="5">
        <v>0</v>
      </c>
      <c r="V34" s="5">
        <v>0</v>
      </c>
      <c r="W34" s="47">
        <v>0</v>
      </c>
      <c r="X34" s="5">
        <v>44.60674670643423</v>
      </c>
      <c r="Y34" s="5">
        <v>6.4235443877383034</v>
      </c>
      <c r="Z34" s="5">
        <v>0</v>
      </c>
      <c r="AA34" s="5">
        <v>0</v>
      </c>
      <c r="AB34" s="72">
        <v>0</v>
      </c>
    </row>
    <row r="35" spans="1:28" ht="15" thickBot="1">
      <c r="A35" s="52" t="s">
        <v>358</v>
      </c>
      <c r="B35" s="74" t="s">
        <v>359</v>
      </c>
      <c r="C35" s="26" t="s">
        <v>360</v>
      </c>
      <c r="D35" s="26" t="s">
        <v>361</v>
      </c>
      <c r="E35" s="26" t="s">
        <v>362</v>
      </c>
      <c r="F35" s="26" t="s">
        <v>363</v>
      </c>
      <c r="G35" s="63">
        <v>0.5</v>
      </c>
      <c r="H35" s="35">
        <v>147.69667624721259</v>
      </c>
      <c r="I35" s="35">
        <v>42.976679882567538</v>
      </c>
      <c r="J35" s="35">
        <v>104.71999636464506</v>
      </c>
      <c r="K35" s="35">
        <v>25.814363069737812</v>
      </c>
      <c r="L35" s="35">
        <v>96.865996637296675</v>
      </c>
      <c r="M35" s="75">
        <v>0</v>
      </c>
      <c r="N35" s="35">
        <v>34.800381924897373</v>
      </c>
      <c r="O35" s="35">
        <v>3.2903973405159412</v>
      </c>
      <c r="P35" s="35">
        <v>4.8859006171542223</v>
      </c>
      <c r="Q35" s="35">
        <v>0</v>
      </c>
      <c r="R35" s="36">
        <v>0</v>
      </c>
      <c r="S35" s="35">
        <v>82.618275545831423</v>
      </c>
      <c r="T35" s="35">
        <v>14.853814653665308</v>
      </c>
      <c r="U35" s="35">
        <v>7.2479061651483168</v>
      </c>
      <c r="V35" s="35">
        <v>0</v>
      </c>
      <c r="W35" s="36">
        <v>0</v>
      </c>
      <c r="X35" s="35">
        <v>117.41865747072879</v>
      </c>
      <c r="Y35" s="35">
        <v>18.144211994181248</v>
      </c>
      <c r="Z35" s="35">
        <v>12.133806782302539</v>
      </c>
      <c r="AA35" s="35">
        <v>0</v>
      </c>
      <c r="AB35" s="65">
        <v>0</v>
      </c>
    </row>
    <row r="37" spans="1:28">
      <c r="A37" s="3"/>
    </row>
    <row r="38" spans="1:28" ht="16.2">
      <c r="F38" s="50" t="s">
        <v>1961</v>
      </c>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6D8E-8916-4ABB-ABB2-68EDA2723D2B}">
  <sheetPr>
    <tabColor rgb="FF92D050"/>
  </sheetPr>
  <dimension ref="A1:AE400"/>
  <sheetViews>
    <sheetView topLeftCell="F1" workbookViewId="0">
      <selection activeCell="F1" sqref="F1"/>
    </sheetView>
  </sheetViews>
  <sheetFormatPr defaultRowHeight="14.4" outlineLevelCol="1"/>
  <cols>
    <col min="1" max="1" width="5.5546875" style="1" hidden="1" customWidth="1" outlineLevel="1"/>
    <col min="2" max="2" width="6.44140625" style="1" hidden="1" customWidth="1" outlineLevel="1"/>
    <col min="3" max="3" width="11" style="1" hidden="1" customWidth="1" outlineLevel="1"/>
    <col min="4" max="4" width="8.33203125" style="1" hidden="1" customWidth="1" outlineLevel="1"/>
    <col min="5" max="5" width="6.33203125" style="1" hidden="1" customWidth="1" outlineLevel="1"/>
    <col min="6" max="6" width="40.33203125" style="55" customWidth="1" collapsed="1"/>
    <col min="7" max="13" width="13.33203125" style="5" customWidth="1"/>
    <col min="14" max="14" width="13.33203125" style="6" customWidth="1"/>
    <col min="15" max="15" width="12.6640625" style="5" customWidth="1"/>
    <col min="16" max="16" width="12.6640625" style="5" bestFit="1" customWidth="1"/>
    <col min="17" max="17" width="13.6640625" style="5" customWidth="1"/>
    <col min="18" max="19" width="10" style="5" customWidth="1"/>
    <col min="20" max="20" width="16.44140625" style="5" bestFit="1" customWidth="1"/>
    <col min="21" max="21" width="15.44140625" style="5" bestFit="1" customWidth="1"/>
    <col min="22" max="23" width="13.6640625" style="5" customWidth="1"/>
    <col min="24" max="24" width="12.6640625" style="5" bestFit="1" customWidth="1"/>
    <col min="25" max="25" width="16.44140625" style="5" bestFit="1" customWidth="1"/>
    <col min="26" max="27" width="15.44140625" style="5" bestFit="1" customWidth="1"/>
    <col min="28" max="28" width="13.6640625" style="5" customWidth="1"/>
    <col min="29" max="29" width="12.6640625" style="5" bestFit="1" customWidth="1"/>
    <col min="30" max="31" width="8.88671875" style="1"/>
  </cols>
  <sheetData>
    <row r="1" spans="1:30">
      <c r="A1" s="50"/>
      <c r="E1" s="3"/>
      <c r="F1" s="4" t="s">
        <v>1759</v>
      </c>
      <c r="O1" s="7"/>
      <c r="P1" s="7"/>
      <c r="Q1" s="7"/>
      <c r="R1" s="7"/>
      <c r="S1" s="7"/>
      <c r="T1" s="7"/>
      <c r="U1" s="7"/>
      <c r="V1" s="7"/>
      <c r="W1" s="7"/>
      <c r="X1" s="7"/>
      <c r="Y1" s="7"/>
      <c r="Z1" s="7"/>
      <c r="AA1" s="7"/>
      <c r="AB1" s="7"/>
      <c r="AC1" s="7"/>
    </row>
    <row r="2" spans="1:30">
      <c r="E2" s="50"/>
      <c r="F2" s="55" t="s">
        <v>1760</v>
      </c>
      <c r="G2" s="9"/>
      <c r="H2" s="9"/>
      <c r="I2" s="9"/>
      <c r="J2" s="9"/>
      <c r="K2" s="9"/>
      <c r="L2" s="9"/>
      <c r="M2" s="9"/>
      <c r="N2" s="10"/>
      <c r="O2" s="9"/>
      <c r="P2" s="9"/>
      <c r="Q2" s="57"/>
      <c r="R2" s="9"/>
      <c r="S2" s="9"/>
      <c r="T2" s="9"/>
      <c r="U2" s="9"/>
      <c r="V2" s="9"/>
      <c r="W2" s="9"/>
      <c r="X2" s="9"/>
      <c r="Y2" s="9"/>
      <c r="Z2" s="9"/>
      <c r="AA2" s="9"/>
      <c r="AB2" s="9"/>
      <c r="AC2" s="9"/>
    </row>
    <row r="3" spans="1:30" ht="15.6" hidden="1">
      <c r="E3" s="50"/>
      <c r="F3" s="4"/>
      <c r="G3" s="9"/>
      <c r="H3" s="83" t="s">
        <v>1761</v>
      </c>
      <c r="I3" s="84" t="s">
        <v>1762</v>
      </c>
      <c r="J3" s="84" t="s">
        <v>1763</v>
      </c>
      <c r="K3" s="84" t="s">
        <v>1764</v>
      </c>
      <c r="L3" s="84" t="s">
        <v>1765</v>
      </c>
      <c r="M3" s="105"/>
      <c r="N3" s="84" t="s">
        <v>1766</v>
      </c>
      <c r="O3" s="84" t="s">
        <v>1767</v>
      </c>
      <c r="P3" s="84" t="s">
        <v>1768</v>
      </c>
      <c r="Q3" s="84" t="s">
        <v>1769</v>
      </c>
      <c r="R3" s="84" t="s">
        <v>1770</v>
      </c>
      <c r="S3" s="84" t="s">
        <v>1771</v>
      </c>
      <c r="T3" s="84" t="s">
        <v>1772</v>
      </c>
      <c r="U3" s="84" t="s">
        <v>1773</v>
      </c>
      <c r="V3" s="84" t="s">
        <v>1774</v>
      </c>
      <c r="W3" s="84" t="s">
        <v>1775</v>
      </c>
      <c r="X3" s="84" t="s">
        <v>1776</v>
      </c>
      <c r="Y3" s="84" t="s">
        <v>1777</v>
      </c>
      <c r="Z3" s="84" t="s">
        <v>1778</v>
      </c>
      <c r="AA3" s="84" t="s">
        <v>1779</v>
      </c>
      <c r="AB3" s="84" t="s">
        <v>1780</v>
      </c>
      <c r="AC3" s="84" t="s">
        <v>1781</v>
      </c>
      <c r="AD3" s="84" t="s">
        <v>1782</v>
      </c>
    </row>
    <row r="4" spans="1:30" ht="16.2" thickBot="1">
      <c r="E4" s="50"/>
      <c r="F4" s="164" t="s">
        <v>1930</v>
      </c>
      <c r="G4" s="9"/>
      <c r="H4" s="83"/>
      <c r="I4" s="84"/>
      <c r="J4" s="84"/>
      <c r="K4" s="84"/>
      <c r="L4" s="84"/>
      <c r="M4" s="105"/>
      <c r="N4" s="84"/>
      <c r="O4" s="84"/>
      <c r="P4" s="84"/>
      <c r="Q4" s="84"/>
      <c r="R4" s="84"/>
      <c r="S4" s="84"/>
      <c r="T4" s="84"/>
      <c r="U4" s="84"/>
      <c r="V4" s="84"/>
      <c r="W4" s="84"/>
      <c r="X4" s="84"/>
      <c r="Y4" s="84"/>
      <c r="Z4" s="84"/>
      <c r="AA4" s="84"/>
      <c r="AB4" s="84"/>
      <c r="AC4" s="84"/>
      <c r="AD4" s="84"/>
    </row>
    <row r="5" spans="1:30">
      <c r="A5" s="20"/>
      <c r="B5" s="21"/>
      <c r="C5" s="21"/>
      <c r="D5" s="21"/>
      <c r="E5" s="21"/>
      <c r="F5" s="22"/>
      <c r="G5" s="61"/>
      <c r="H5" s="264" t="s">
        <v>27</v>
      </c>
      <c r="I5" s="259"/>
      <c r="J5" s="259"/>
      <c r="K5" s="259"/>
      <c r="L5" s="259"/>
      <c r="M5" s="259"/>
      <c r="N5" s="259"/>
      <c r="O5" s="62"/>
      <c r="P5" s="260" t="s">
        <v>28</v>
      </c>
      <c r="Q5" s="259"/>
      <c r="R5" s="259"/>
      <c r="S5" s="259"/>
      <c r="T5" s="261"/>
      <c r="U5" s="260" t="s">
        <v>29</v>
      </c>
      <c r="V5" s="259"/>
      <c r="W5" s="259"/>
      <c r="X5" s="259"/>
      <c r="Y5" s="261"/>
      <c r="Z5" s="260" t="s">
        <v>1606</v>
      </c>
      <c r="AA5" s="259"/>
      <c r="AB5" s="259"/>
      <c r="AC5" s="259"/>
      <c r="AD5" s="262"/>
    </row>
    <row r="6" spans="1:30" ht="61.5" customHeight="1" thickBot="1">
      <c r="A6" s="52" t="s">
        <v>1607</v>
      </c>
      <c r="B6" s="26" t="s">
        <v>4</v>
      </c>
      <c r="C6" s="27" t="s">
        <v>32</v>
      </c>
      <c r="D6" s="26" t="s">
        <v>33</v>
      </c>
      <c r="E6" s="27" t="s">
        <v>34</v>
      </c>
      <c r="F6" s="28" t="s">
        <v>35</v>
      </c>
      <c r="G6" s="106" t="s">
        <v>36</v>
      </c>
      <c r="H6" s="31" t="s">
        <v>37</v>
      </c>
      <c r="I6" s="31" t="s">
        <v>38</v>
      </c>
      <c r="J6" s="31" t="s">
        <v>39</v>
      </c>
      <c r="K6" s="99" t="s">
        <v>1783</v>
      </c>
      <c r="L6" s="99" t="s">
        <v>1784</v>
      </c>
      <c r="M6" s="99" t="s">
        <v>1785</v>
      </c>
      <c r="N6" s="99" t="s">
        <v>1753</v>
      </c>
      <c r="O6" s="100" t="s">
        <v>1754</v>
      </c>
      <c r="P6" s="34" t="s">
        <v>43</v>
      </c>
      <c r="Q6" s="35" t="s">
        <v>44</v>
      </c>
      <c r="R6" s="35" t="s">
        <v>45</v>
      </c>
      <c r="S6" s="35" t="s">
        <v>46</v>
      </c>
      <c r="T6" s="36" t="s">
        <v>47</v>
      </c>
      <c r="U6" s="34" t="s">
        <v>43</v>
      </c>
      <c r="V6" s="35" t="s">
        <v>44</v>
      </c>
      <c r="W6" s="35" t="s">
        <v>45</v>
      </c>
      <c r="X6" s="35" t="s">
        <v>46</v>
      </c>
      <c r="Y6" s="36" t="s">
        <v>47</v>
      </c>
      <c r="Z6" s="34" t="s">
        <v>43</v>
      </c>
      <c r="AA6" s="35" t="s">
        <v>44</v>
      </c>
      <c r="AB6" s="35" t="s">
        <v>45</v>
      </c>
      <c r="AC6" s="107" t="s">
        <v>46</v>
      </c>
      <c r="AD6" s="65" t="s">
        <v>47</v>
      </c>
    </row>
    <row r="7" spans="1:30">
      <c r="A7" s="48"/>
      <c r="F7" s="66"/>
      <c r="G7" s="67"/>
      <c r="H7" s="68"/>
      <c r="I7" s="68"/>
      <c r="J7" s="68"/>
      <c r="K7" s="68"/>
      <c r="L7" s="68"/>
      <c r="M7" s="68"/>
      <c r="N7" s="68"/>
      <c r="O7" s="69"/>
      <c r="P7" s="70"/>
      <c r="Q7" s="68"/>
      <c r="R7" s="68"/>
      <c r="S7" s="68"/>
      <c r="T7" s="71"/>
      <c r="U7" s="70"/>
      <c r="V7" s="68"/>
      <c r="W7" s="68"/>
      <c r="X7" s="68"/>
      <c r="Y7" s="71"/>
      <c r="Z7" s="68"/>
      <c r="AA7" s="68"/>
      <c r="AB7" s="68"/>
      <c r="AC7" s="68"/>
      <c r="AD7" s="72"/>
    </row>
    <row r="8" spans="1:30">
      <c r="A8" s="48" t="s">
        <v>48</v>
      </c>
      <c r="F8" s="44" t="s">
        <v>49</v>
      </c>
      <c r="G8" s="49"/>
      <c r="H8" s="5">
        <v>16943.063819713134</v>
      </c>
      <c r="I8" s="5">
        <v>1378.990876994168</v>
      </c>
      <c r="J8" s="5">
        <v>15564.072942718964</v>
      </c>
      <c r="K8" s="5">
        <v>-3698.1373420839323</v>
      </c>
      <c r="L8" s="5">
        <v>41.613390285345261</v>
      </c>
      <c r="M8" s="5">
        <v>-3656.5239517985901</v>
      </c>
      <c r="N8" s="5"/>
      <c r="O8" s="73"/>
      <c r="P8" s="108">
        <v>1073.3390247899847</v>
      </c>
      <c r="Q8" s="109">
        <v>92.456266195306085</v>
      </c>
      <c r="R8" s="109">
        <v>211.37510531538075</v>
      </c>
      <c r="S8" s="109">
        <v>0</v>
      </c>
      <c r="T8" s="110">
        <v>0</v>
      </c>
      <c r="U8" s="108">
        <v>10735.154101814724</v>
      </c>
      <c r="V8" s="109">
        <v>2156.3561107881233</v>
      </c>
      <c r="W8" s="109">
        <v>669.88686435793272</v>
      </c>
      <c r="X8" s="109">
        <v>1903.5738949000022</v>
      </c>
      <c r="Y8" s="110">
        <v>36.674558382177175</v>
      </c>
      <c r="Z8" s="109">
        <v>11808.49312660471</v>
      </c>
      <c r="AA8" s="109">
        <v>2248.8123769834287</v>
      </c>
      <c r="AB8" s="109">
        <v>881.26196967331327</v>
      </c>
      <c r="AC8" s="109">
        <v>1903.5738949000022</v>
      </c>
      <c r="AD8" s="111">
        <v>36.674558382177175</v>
      </c>
    </row>
    <row r="9" spans="1:30">
      <c r="A9" s="48" t="s">
        <v>50</v>
      </c>
      <c r="B9" s="1" t="s">
        <v>51</v>
      </c>
      <c r="C9" s="1" t="s">
        <v>52</v>
      </c>
      <c r="D9" s="1" t="s">
        <v>53</v>
      </c>
      <c r="E9" s="1">
        <v>0</v>
      </c>
      <c r="F9" s="44" t="s">
        <v>55</v>
      </c>
      <c r="G9" s="49">
        <v>0.4</v>
      </c>
      <c r="H9" s="5">
        <v>1.6998669914752291</v>
      </c>
      <c r="I9" s="5">
        <v>0</v>
      </c>
      <c r="J9" s="5">
        <v>1.6998669914752291</v>
      </c>
      <c r="K9" s="5">
        <v>-4.930584534149407</v>
      </c>
      <c r="L9" s="5">
        <v>-0.14567736011526744</v>
      </c>
      <c r="M9" s="5">
        <v>-5.0762618942646744</v>
      </c>
      <c r="N9" s="5">
        <v>1.5723769671145871</v>
      </c>
      <c r="O9" s="73">
        <v>0.5</v>
      </c>
      <c r="P9" s="5">
        <v>0</v>
      </c>
      <c r="Q9" s="5">
        <v>0</v>
      </c>
      <c r="R9" s="5">
        <v>0</v>
      </c>
      <c r="S9" s="5">
        <v>0</v>
      </c>
      <c r="T9" s="47">
        <v>0</v>
      </c>
      <c r="U9" s="5">
        <v>0</v>
      </c>
      <c r="V9" s="5">
        <v>1.6998669914752291</v>
      </c>
      <c r="W9" s="5">
        <v>0</v>
      </c>
      <c r="X9" s="5">
        <v>0</v>
      </c>
      <c r="Y9" s="47">
        <v>0</v>
      </c>
      <c r="Z9" s="5">
        <v>0</v>
      </c>
      <c r="AA9" s="5">
        <v>1.6998669914752291</v>
      </c>
      <c r="AB9" s="5">
        <v>0</v>
      </c>
      <c r="AC9" s="5">
        <v>0</v>
      </c>
      <c r="AD9" s="72">
        <v>0</v>
      </c>
    </row>
    <row r="10" spans="1:30">
      <c r="A10" s="48" t="s">
        <v>56</v>
      </c>
      <c r="B10" s="1" t="s">
        <v>57</v>
      </c>
      <c r="C10" s="1" t="s">
        <v>58</v>
      </c>
      <c r="D10" s="1" t="s">
        <v>53</v>
      </c>
      <c r="E10" s="1">
        <v>0</v>
      </c>
      <c r="F10" s="44" t="s">
        <v>59</v>
      </c>
      <c r="G10" s="49">
        <v>0.4</v>
      </c>
      <c r="H10" s="5">
        <v>4.1687747163904634</v>
      </c>
      <c r="I10" s="5">
        <v>0.65236288677438725</v>
      </c>
      <c r="J10" s="5">
        <v>3.516411829616076</v>
      </c>
      <c r="K10" s="5">
        <v>-7.1352185932181227</v>
      </c>
      <c r="L10" s="5">
        <v>3.9269162958106563E-3</v>
      </c>
      <c r="M10" s="5">
        <v>-7.131291676922312</v>
      </c>
      <c r="N10" s="5">
        <v>3.2526809423948704</v>
      </c>
      <c r="O10" s="73">
        <v>0.5</v>
      </c>
      <c r="P10" s="5">
        <v>0</v>
      </c>
      <c r="Q10" s="5">
        <v>0.65236288677438725</v>
      </c>
      <c r="R10" s="5">
        <v>0</v>
      </c>
      <c r="S10" s="5">
        <v>0</v>
      </c>
      <c r="T10" s="47">
        <v>0</v>
      </c>
      <c r="U10" s="5">
        <v>0</v>
      </c>
      <c r="V10" s="5">
        <v>3.516411829616076</v>
      </c>
      <c r="W10" s="5">
        <v>0</v>
      </c>
      <c r="X10" s="5">
        <v>0</v>
      </c>
      <c r="Y10" s="47">
        <v>0</v>
      </c>
      <c r="Z10" s="5">
        <v>0</v>
      </c>
      <c r="AA10" s="5">
        <v>4.1687747163904634</v>
      </c>
      <c r="AB10" s="5">
        <v>0</v>
      </c>
      <c r="AC10" s="5">
        <v>0</v>
      </c>
      <c r="AD10" s="72">
        <v>0</v>
      </c>
    </row>
    <row r="11" spans="1:30">
      <c r="A11" s="48" t="s">
        <v>60</v>
      </c>
      <c r="B11" s="1" t="s">
        <v>61</v>
      </c>
      <c r="C11" s="1" t="s">
        <v>62</v>
      </c>
      <c r="D11" s="1" t="s">
        <v>53</v>
      </c>
      <c r="E11" s="1" t="s">
        <v>1786</v>
      </c>
      <c r="F11" s="44" t="s">
        <v>63</v>
      </c>
      <c r="G11" s="49">
        <v>0.5</v>
      </c>
      <c r="H11" s="5">
        <v>3.5672971992404525</v>
      </c>
      <c r="I11" s="5">
        <v>0</v>
      </c>
      <c r="J11" s="5">
        <v>3.5672971992404525</v>
      </c>
      <c r="K11" s="5">
        <v>-11.463238677610674</v>
      </c>
      <c r="L11" s="5">
        <v>-4.8595435485941252E-2</v>
      </c>
      <c r="M11" s="5">
        <v>-11.511834113096615</v>
      </c>
      <c r="N11" s="5">
        <v>3.4602782832632388</v>
      </c>
      <c r="O11" s="73">
        <v>0</v>
      </c>
      <c r="P11" s="5">
        <v>0</v>
      </c>
      <c r="Q11" s="5">
        <v>0</v>
      </c>
      <c r="R11" s="5">
        <v>0</v>
      </c>
      <c r="S11" s="5">
        <v>0</v>
      </c>
      <c r="T11" s="47">
        <v>0</v>
      </c>
      <c r="U11" s="5">
        <v>0</v>
      </c>
      <c r="V11" s="5">
        <v>3.5672974820664227</v>
      </c>
      <c r="W11" s="5">
        <v>0</v>
      </c>
      <c r="X11" s="5">
        <v>0</v>
      </c>
      <c r="Y11" s="47">
        <v>0</v>
      </c>
      <c r="Z11" s="5">
        <v>0</v>
      </c>
      <c r="AA11" s="5">
        <v>3.5672974820664227</v>
      </c>
      <c r="AB11" s="5">
        <v>0</v>
      </c>
      <c r="AC11" s="5">
        <v>0</v>
      </c>
      <c r="AD11" s="72">
        <v>0</v>
      </c>
    </row>
    <row r="12" spans="1:30">
      <c r="A12" s="48" t="s">
        <v>64</v>
      </c>
      <c r="B12" s="1" t="s">
        <v>65</v>
      </c>
      <c r="C12" s="1" t="s">
        <v>66</v>
      </c>
      <c r="D12" s="1" t="s">
        <v>53</v>
      </c>
      <c r="E12" s="1">
        <v>0</v>
      </c>
      <c r="F12" s="44" t="s">
        <v>67</v>
      </c>
      <c r="G12" s="49">
        <v>0.4</v>
      </c>
      <c r="H12" s="5">
        <v>3.7227570143325699</v>
      </c>
      <c r="I12" s="5">
        <v>0.19375508735884725</v>
      </c>
      <c r="J12" s="5">
        <v>3.5290019269737227</v>
      </c>
      <c r="K12" s="5">
        <v>-8.6984914223374314</v>
      </c>
      <c r="L12" s="5">
        <v>0.24272486804123794</v>
      </c>
      <c r="M12" s="5">
        <v>-8.4557665542961935</v>
      </c>
      <c r="N12" s="5">
        <v>3.2643267824506936</v>
      </c>
      <c r="O12" s="73">
        <v>0.5</v>
      </c>
      <c r="P12" s="5">
        <v>0</v>
      </c>
      <c r="Q12" s="5">
        <v>0.19375508735884725</v>
      </c>
      <c r="R12" s="5">
        <v>0</v>
      </c>
      <c r="S12" s="5">
        <v>0</v>
      </c>
      <c r="T12" s="47">
        <v>0</v>
      </c>
      <c r="U12" s="5">
        <v>0</v>
      </c>
      <c r="V12" s="5">
        <v>3.5290019269737227</v>
      </c>
      <c r="W12" s="5">
        <v>0</v>
      </c>
      <c r="X12" s="5">
        <v>0</v>
      </c>
      <c r="Y12" s="47">
        <v>0</v>
      </c>
      <c r="Z12" s="5">
        <v>0</v>
      </c>
      <c r="AA12" s="5">
        <v>3.7227570143325699</v>
      </c>
      <c r="AB12" s="5">
        <v>0</v>
      </c>
      <c r="AC12" s="5">
        <v>0</v>
      </c>
      <c r="AD12" s="72">
        <v>0</v>
      </c>
    </row>
    <row r="13" spans="1:30">
      <c r="A13" s="48" t="s">
        <v>68</v>
      </c>
      <c r="B13" s="1" t="s">
        <v>69</v>
      </c>
      <c r="C13" s="1" t="s">
        <v>70</v>
      </c>
      <c r="D13" s="1" t="s">
        <v>53</v>
      </c>
      <c r="E13" s="1">
        <v>0</v>
      </c>
      <c r="F13" s="44" t="s">
        <v>71</v>
      </c>
      <c r="G13" s="49">
        <v>0.4</v>
      </c>
      <c r="H13" s="5">
        <v>4.4346194572479849</v>
      </c>
      <c r="I13" s="5">
        <v>0.69733867523623161</v>
      </c>
      <c r="J13" s="5">
        <v>3.7372807820117533</v>
      </c>
      <c r="K13" s="5">
        <v>-9.4133431052899521</v>
      </c>
      <c r="L13" s="5">
        <v>-5.1736714124281491E-2</v>
      </c>
      <c r="M13" s="5">
        <v>-9.4650798194142336</v>
      </c>
      <c r="N13" s="5">
        <v>3.4569847233608719</v>
      </c>
      <c r="O13" s="73">
        <v>0.5</v>
      </c>
      <c r="P13" s="5">
        <v>0</v>
      </c>
      <c r="Q13" s="5">
        <v>0.69733867523623161</v>
      </c>
      <c r="R13" s="5">
        <v>0</v>
      </c>
      <c r="S13" s="5">
        <v>0</v>
      </c>
      <c r="T13" s="47">
        <v>0</v>
      </c>
      <c r="U13" s="5">
        <v>0</v>
      </c>
      <c r="V13" s="5">
        <v>3.7372807820117533</v>
      </c>
      <c r="W13" s="5">
        <v>0</v>
      </c>
      <c r="X13" s="5">
        <v>0</v>
      </c>
      <c r="Y13" s="47">
        <v>0</v>
      </c>
      <c r="Z13" s="5">
        <v>0</v>
      </c>
      <c r="AA13" s="5">
        <v>4.4346194572479849</v>
      </c>
      <c r="AB13" s="5">
        <v>0</v>
      </c>
      <c r="AC13" s="5">
        <v>0</v>
      </c>
      <c r="AD13" s="72">
        <v>0</v>
      </c>
    </row>
    <row r="14" spans="1:30">
      <c r="A14" s="48" t="s">
        <v>72</v>
      </c>
      <c r="B14" s="1" t="s">
        <v>73</v>
      </c>
      <c r="C14" s="1" t="s">
        <v>74</v>
      </c>
      <c r="D14" s="1" t="s">
        <v>53</v>
      </c>
      <c r="E14" s="1" t="s">
        <v>1787</v>
      </c>
      <c r="F14" s="44" t="s">
        <v>75</v>
      </c>
      <c r="G14" s="49">
        <v>0.4</v>
      </c>
      <c r="H14" s="5">
        <v>3.0640164820489244</v>
      </c>
      <c r="I14" s="5">
        <v>0</v>
      </c>
      <c r="J14" s="5">
        <v>3.0640164820489244</v>
      </c>
      <c r="K14" s="5">
        <v>-15.208529426258735</v>
      </c>
      <c r="L14" s="5">
        <v>0.21017298366544068</v>
      </c>
      <c r="M14" s="5">
        <v>-14.998356442593295</v>
      </c>
      <c r="N14" s="5">
        <v>2.9720959875874566</v>
      </c>
      <c r="O14" s="73">
        <v>0</v>
      </c>
      <c r="P14" s="5">
        <v>0</v>
      </c>
      <c r="Q14" s="5">
        <v>0</v>
      </c>
      <c r="R14" s="5">
        <v>0</v>
      </c>
      <c r="S14" s="5">
        <v>0</v>
      </c>
      <c r="T14" s="47">
        <v>0</v>
      </c>
      <c r="U14" s="5">
        <v>0</v>
      </c>
      <c r="V14" s="5">
        <v>3.0640161643935846</v>
      </c>
      <c r="W14" s="5">
        <v>0</v>
      </c>
      <c r="X14" s="5">
        <v>0</v>
      </c>
      <c r="Y14" s="47">
        <v>0</v>
      </c>
      <c r="Z14" s="5">
        <v>0</v>
      </c>
      <c r="AA14" s="5">
        <v>3.0640161643935846</v>
      </c>
      <c r="AB14" s="5">
        <v>0</v>
      </c>
      <c r="AC14" s="5">
        <v>0</v>
      </c>
      <c r="AD14" s="72">
        <v>0</v>
      </c>
    </row>
    <row r="15" spans="1:30">
      <c r="A15" s="48" t="s">
        <v>76</v>
      </c>
      <c r="B15" s="1" t="s">
        <v>77</v>
      </c>
      <c r="C15" s="1" t="s">
        <v>78</v>
      </c>
      <c r="D15" s="1" t="s">
        <v>79</v>
      </c>
      <c r="E15" s="1">
        <v>0</v>
      </c>
      <c r="F15" s="44" t="s">
        <v>80</v>
      </c>
      <c r="G15" s="49">
        <v>0.01</v>
      </c>
      <c r="H15" s="5">
        <v>16.162299494568288</v>
      </c>
      <c r="I15" s="5">
        <v>5.6702635142815341</v>
      </c>
      <c r="J15" s="5">
        <v>10.492035980286753</v>
      </c>
      <c r="K15" s="5">
        <v>5.9024360861998826</v>
      </c>
      <c r="L15" s="5">
        <v>-1.7732005212975466E-2</v>
      </c>
      <c r="M15" s="5">
        <v>5.8847040809869071</v>
      </c>
      <c r="N15" s="5">
        <v>9.7051332817652458</v>
      </c>
      <c r="O15" s="73">
        <v>0</v>
      </c>
      <c r="P15" s="5">
        <v>0</v>
      </c>
      <c r="Q15" s="5">
        <v>0</v>
      </c>
      <c r="R15" s="5">
        <v>5.6702635142815341</v>
      </c>
      <c r="S15" s="5">
        <v>0</v>
      </c>
      <c r="T15" s="47">
        <v>0</v>
      </c>
      <c r="U15" s="5">
        <v>0</v>
      </c>
      <c r="V15" s="5">
        <v>0</v>
      </c>
      <c r="W15" s="5">
        <v>10.492035980286753</v>
      </c>
      <c r="X15" s="5">
        <v>0</v>
      </c>
      <c r="Y15" s="47">
        <v>0</v>
      </c>
      <c r="Z15" s="5">
        <v>0</v>
      </c>
      <c r="AA15" s="5">
        <v>0</v>
      </c>
      <c r="AB15" s="5">
        <v>16.162299494568288</v>
      </c>
      <c r="AC15" s="5">
        <v>0</v>
      </c>
      <c r="AD15" s="72">
        <v>0</v>
      </c>
    </row>
    <row r="16" spans="1:30">
      <c r="A16" s="48" t="s">
        <v>81</v>
      </c>
      <c r="B16" s="1" t="s">
        <v>82</v>
      </c>
      <c r="C16" s="1" t="s">
        <v>83</v>
      </c>
      <c r="D16" s="1" t="s">
        <v>53</v>
      </c>
      <c r="E16" s="1">
        <v>0</v>
      </c>
      <c r="F16" s="44" t="s">
        <v>85</v>
      </c>
      <c r="G16" s="49">
        <v>0.4</v>
      </c>
      <c r="H16" s="5">
        <v>3.8313110779415447</v>
      </c>
      <c r="I16" s="5">
        <v>0</v>
      </c>
      <c r="J16" s="5">
        <v>3.8313110779415447</v>
      </c>
      <c r="K16" s="5">
        <v>-15.967250646067448</v>
      </c>
      <c r="L16" s="5">
        <v>-1.3215690569744254E-2</v>
      </c>
      <c r="M16" s="5">
        <v>-15.980466336637193</v>
      </c>
      <c r="N16" s="5">
        <v>3.5439627470959292</v>
      </c>
      <c r="O16" s="73">
        <v>0.5</v>
      </c>
      <c r="P16" s="5">
        <v>0</v>
      </c>
      <c r="Q16" s="5">
        <v>0</v>
      </c>
      <c r="R16" s="5">
        <v>0</v>
      </c>
      <c r="S16" s="5">
        <v>0</v>
      </c>
      <c r="T16" s="47">
        <v>0</v>
      </c>
      <c r="U16" s="5">
        <v>0</v>
      </c>
      <c r="V16" s="5">
        <v>3.8313110779415447</v>
      </c>
      <c r="W16" s="5">
        <v>0</v>
      </c>
      <c r="X16" s="5">
        <v>0</v>
      </c>
      <c r="Y16" s="47">
        <v>0</v>
      </c>
      <c r="Z16" s="5">
        <v>0</v>
      </c>
      <c r="AA16" s="5">
        <v>3.8313110779415447</v>
      </c>
      <c r="AB16" s="5">
        <v>0</v>
      </c>
      <c r="AC16" s="5">
        <v>0</v>
      </c>
      <c r="AD16" s="72">
        <v>0</v>
      </c>
    </row>
    <row r="17" spans="1:30">
      <c r="A17" s="48" t="s">
        <v>86</v>
      </c>
      <c r="B17" s="1" t="s">
        <v>87</v>
      </c>
      <c r="C17" s="1" t="s">
        <v>88</v>
      </c>
      <c r="D17" s="1" t="s">
        <v>53</v>
      </c>
      <c r="E17" s="1" t="s">
        <v>1788</v>
      </c>
      <c r="F17" s="44" t="s">
        <v>89</v>
      </c>
      <c r="G17" s="49">
        <v>0.8</v>
      </c>
      <c r="H17" s="5">
        <v>2.4881265574732181</v>
      </c>
      <c r="I17" s="5">
        <v>0</v>
      </c>
      <c r="J17" s="5">
        <v>2.4881265574732181</v>
      </c>
      <c r="K17" s="5">
        <v>-15.468854107114197</v>
      </c>
      <c r="L17" s="5">
        <v>-3.6501419324643791E-3</v>
      </c>
      <c r="M17" s="5">
        <v>-15.472504249046661</v>
      </c>
      <c r="N17" s="5">
        <v>2.4134827607490217</v>
      </c>
      <c r="O17" s="73">
        <v>0</v>
      </c>
      <c r="P17" s="5">
        <v>0</v>
      </c>
      <c r="Q17" s="5">
        <v>0</v>
      </c>
      <c r="R17" s="5">
        <v>0</v>
      </c>
      <c r="S17" s="5">
        <v>0</v>
      </c>
      <c r="T17" s="47">
        <v>0</v>
      </c>
      <c r="U17" s="5">
        <v>0</v>
      </c>
      <c r="V17" s="5">
        <v>2.4881265884601094</v>
      </c>
      <c r="W17" s="5">
        <v>0</v>
      </c>
      <c r="X17" s="5">
        <v>0</v>
      </c>
      <c r="Y17" s="47">
        <v>0</v>
      </c>
      <c r="Z17" s="5">
        <v>0</v>
      </c>
      <c r="AA17" s="5">
        <v>2.4881265884601094</v>
      </c>
      <c r="AB17" s="5">
        <v>0</v>
      </c>
      <c r="AC17" s="5">
        <v>0</v>
      </c>
      <c r="AD17" s="72">
        <v>0</v>
      </c>
    </row>
    <row r="18" spans="1:30">
      <c r="A18" s="48" t="s">
        <v>90</v>
      </c>
      <c r="B18" s="1" t="s">
        <v>91</v>
      </c>
      <c r="C18" s="1" t="s">
        <v>92</v>
      </c>
      <c r="D18" s="1" t="s">
        <v>93</v>
      </c>
      <c r="E18" s="1" t="s">
        <v>1789</v>
      </c>
      <c r="F18" s="44" t="s">
        <v>95</v>
      </c>
      <c r="G18" s="49">
        <v>0.64</v>
      </c>
      <c r="H18" s="5">
        <v>78.793496220425126</v>
      </c>
      <c r="I18" s="5">
        <v>0</v>
      </c>
      <c r="J18" s="5">
        <v>78.793496220425126</v>
      </c>
      <c r="K18" s="5">
        <v>40.088044343923485</v>
      </c>
      <c r="L18" s="5">
        <v>-0.1647800280218874</v>
      </c>
      <c r="M18" s="5">
        <v>39.923264315901598</v>
      </c>
      <c r="N18" s="5">
        <v>76.429691333812372</v>
      </c>
      <c r="O18" s="73">
        <v>0</v>
      </c>
      <c r="P18" s="5">
        <v>0</v>
      </c>
      <c r="Q18" s="5">
        <v>0</v>
      </c>
      <c r="R18" s="5">
        <v>0</v>
      </c>
      <c r="S18" s="5">
        <v>0</v>
      </c>
      <c r="T18" s="47">
        <v>0</v>
      </c>
      <c r="U18" s="5">
        <v>66.959536751842748</v>
      </c>
      <c r="V18" s="5">
        <v>11.833959000599279</v>
      </c>
      <c r="W18" s="5">
        <v>0</v>
      </c>
      <c r="X18" s="5">
        <v>0</v>
      </c>
      <c r="Y18" s="47">
        <v>0</v>
      </c>
      <c r="Z18" s="5">
        <v>66.959536751842748</v>
      </c>
      <c r="AA18" s="5">
        <v>11.833959000599279</v>
      </c>
      <c r="AB18" s="5">
        <v>0</v>
      </c>
      <c r="AC18" s="5">
        <v>0</v>
      </c>
      <c r="AD18" s="72">
        <v>0</v>
      </c>
    </row>
    <row r="19" spans="1:30">
      <c r="A19" s="48" t="s">
        <v>96</v>
      </c>
      <c r="B19" s="1" t="s">
        <v>97</v>
      </c>
      <c r="C19" s="1" t="s">
        <v>98</v>
      </c>
      <c r="D19" s="1" t="s">
        <v>93</v>
      </c>
      <c r="E19" s="1" t="s">
        <v>1789</v>
      </c>
      <c r="F19" s="44" t="s">
        <v>99</v>
      </c>
      <c r="G19" s="49">
        <v>0.64</v>
      </c>
      <c r="H19" s="5">
        <v>71.35938969463632</v>
      </c>
      <c r="I19" s="5">
        <v>0</v>
      </c>
      <c r="J19" s="5">
        <v>71.35938969463632</v>
      </c>
      <c r="K19" s="5">
        <v>-8.6719443972217594</v>
      </c>
      <c r="L19" s="5">
        <v>6.3980150726248297E-2</v>
      </c>
      <c r="M19" s="5">
        <v>-8.6079642464955111</v>
      </c>
      <c r="N19" s="5">
        <v>69.218608003797229</v>
      </c>
      <c r="O19" s="73">
        <v>0</v>
      </c>
      <c r="P19" s="5">
        <v>0</v>
      </c>
      <c r="Q19" s="5">
        <v>0</v>
      </c>
      <c r="R19" s="5">
        <v>0</v>
      </c>
      <c r="S19" s="5">
        <v>0</v>
      </c>
      <c r="T19" s="47">
        <v>0</v>
      </c>
      <c r="U19" s="5">
        <v>57.973089714485688</v>
      </c>
      <c r="V19" s="5">
        <v>13.386299726332513</v>
      </c>
      <c r="W19" s="5">
        <v>0</v>
      </c>
      <c r="X19" s="5">
        <v>0</v>
      </c>
      <c r="Y19" s="47">
        <v>0</v>
      </c>
      <c r="Z19" s="5">
        <v>57.973089714485688</v>
      </c>
      <c r="AA19" s="5">
        <v>13.386299726332513</v>
      </c>
      <c r="AB19" s="5">
        <v>0</v>
      </c>
      <c r="AC19" s="5">
        <v>0</v>
      </c>
      <c r="AD19" s="72">
        <v>0</v>
      </c>
    </row>
    <row r="20" spans="1:30">
      <c r="A20" s="48" t="s">
        <v>100</v>
      </c>
      <c r="B20" s="1" t="s">
        <v>101</v>
      </c>
      <c r="C20" s="1" t="s">
        <v>102</v>
      </c>
      <c r="D20" s="1" t="s">
        <v>103</v>
      </c>
      <c r="E20" s="1">
        <v>0</v>
      </c>
      <c r="F20" s="44" t="s">
        <v>104</v>
      </c>
      <c r="G20" s="49">
        <v>0.49</v>
      </c>
      <c r="H20" s="5">
        <v>73.788635666178848</v>
      </c>
      <c r="I20" s="5">
        <v>19.021847368095944</v>
      </c>
      <c r="J20" s="5">
        <v>54.766788298082901</v>
      </c>
      <c r="K20" s="5">
        <v>31.4886174154706</v>
      </c>
      <c r="L20" s="5">
        <v>0.22835690388049201</v>
      </c>
      <c r="M20" s="5">
        <v>31.716974319351092</v>
      </c>
      <c r="N20" s="5">
        <v>50.659279175726688</v>
      </c>
      <c r="O20" s="73">
        <v>0</v>
      </c>
      <c r="P20" s="5">
        <v>17.844847479426132</v>
      </c>
      <c r="Q20" s="5">
        <v>1.176999888669815</v>
      </c>
      <c r="R20" s="5">
        <v>0</v>
      </c>
      <c r="S20" s="5">
        <v>0</v>
      </c>
      <c r="T20" s="47">
        <v>0</v>
      </c>
      <c r="U20" s="5">
        <v>47.882900713942426</v>
      </c>
      <c r="V20" s="5">
        <v>6.8838875841404832</v>
      </c>
      <c r="W20" s="5">
        <v>0</v>
      </c>
      <c r="X20" s="5">
        <v>0</v>
      </c>
      <c r="Y20" s="47">
        <v>0</v>
      </c>
      <c r="Z20" s="5">
        <v>65.727748193368555</v>
      </c>
      <c r="AA20" s="5">
        <v>8.0608874728102986</v>
      </c>
      <c r="AB20" s="5">
        <v>0</v>
      </c>
      <c r="AC20" s="5">
        <v>0</v>
      </c>
      <c r="AD20" s="72">
        <v>0</v>
      </c>
    </row>
    <row r="21" spans="1:30">
      <c r="A21" s="48" t="s">
        <v>105</v>
      </c>
      <c r="B21" s="1" t="s">
        <v>106</v>
      </c>
      <c r="C21" s="1" t="s">
        <v>107</v>
      </c>
      <c r="D21" s="1" t="s">
        <v>53</v>
      </c>
      <c r="E21" s="1">
        <v>0</v>
      </c>
      <c r="F21" s="44" t="s">
        <v>108</v>
      </c>
      <c r="G21" s="49">
        <v>0.4</v>
      </c>
      <c r="H21" s="5">
        <v>4.698712481442648</v>
      </c>
      <c r="I21" s="5">
        <v>1.6883961691344249</v>
      </c>
      <c r="J21" s="5">
        <v>3.0103163123082233</v>
      </c>
      <c r="K21" s="5">
        <v>-4.9740394173311158</v>
      </c>
      <c r="L21" s="5">
        <v>5.3931736080212289E-2</v>
      </c>
      <c r="M21" s="5">
        <v>-4.9201076812509035</v>
      </c>
      <c r="N21" s="5">
        <v>2.7845425888851065</v>
      </c>
      <c r="O21" s="73">
        <v>0.5</v>
      </c>
      <c r="P21" s="5">
        <v>0</v>
      </c>
      <c r="Q21" s="5">
        <v>1.6883961691344249</v>
      </c>
      <c r="R21" s="5">
        <v>0</v>
      </c>
      <c r="S21" s="5">
        <v>0</v>
      </c>
      <c r="T21" s="47">
        <v>0</v>
      </c>
      <c r="U21" s="5">
        <v>0</v>
      </c>
      <c r="V21" s="5">
        <v>3.0103163123082233</v>
      </c>
      <c r="W21" s="5">
        <v>0</v>
      </c>
      <c r="X21" s="5">
        <v>0</v>
      </c>
      <c r="Y21" s="47">
        <v>0</v>
      </c>
      <c r="Z21" s="5">
        <v>0</v>
      </c>
      <c r="AA21" s="5">
        <v>4.698712481442648</v>
      </c>
      <c r="AB21" s="5">
        <v>0</v>
      </c>
      <c r="AC21" s="5">
        <v>0</v>
      </c>
      <c r="AD21" s="72">
        <v>0</v>
      </c>
    </row>
    <row r="22" spans="1:30">
      <c r="A22" s="48" t="s">
        <v>109</v>
      </c>
      <c r="B22" s="1" t="s">
        <v>110</v>
      </c>
      <c r="C22" s="1" t="s">
        <v>111</v>
      </c>
      <c r="D22" s="1" t="s">
        <v>53</v>
      </c>
      <c r="E22" s="1">
        <v>0</v>
      </c>
      <c r="F22" s="44" t="s">
        <v>112</v>
      </c>
      <c r="G22" s="49">
        <v>0.4</v>
      </c>
      <c r="H22" s="5">
        <v>5.7663962648376028</v>
      </c>
      <c r="I22" s="5">
        <v>0.28201560636289419</v>
      </c>
      <c r="J22" s="5">
        <v>5.4843806584747083</v>
      </c>
      <c r="K22" s="5">
        <v>-24.692454468958495</v>
      </c>
      <c r="L22" s="5">
        <v>0.67669588280468318</v>
      </c>
      <c r="M22" s="5">
        <v>-24.015758586153812</v>
      </c>
      <c r="N22" s="5">
        <v>5.0730521090891054</v>
      </c>
      <c r="O22" s="73">
        <v>0.5</v>
      </c>
      <c r="P22" s="5">
        <v>0</v>
      </c>
      <c r="Q22" s="5">
        <v>0.28201560636289419</v>
      </c>
      <c r="R22" s="5">
        <v>0</v>
      </c>
      <c r="S22" s="5">
        <v>0</v>
      </c>
      <c r="T22" s="47">
        <v>0</v>
      </c>
      <c r="U22" s="5">
        <v>0</v>
      </c>
      <c r="V22" s="5">
        <v>5.4843806584747083</v>
      </c>
      <c r="W22" s="5">
        <v>0</v>
      </c>
      <c r="X22" s="5">
        <v>0</v>
      </c>
      <c r="Y22" s="47">
        <v>0</v>
      </c>
      <c r="Z22" s="5">
        <v>0</v>
      </c>
      <c r="AA22" s="5">
        <v>5.7663962648376028</v>
      </c>
      <c r="AB22" s="5">
        <v>0</v>
      </c>
      <c r="AC22" s="5">
        <v>0</v>
      </c>
      <c r="AD22" s="72">
        <v>0</v>
      </c>
    </row>
    <row r="23" spans="1:30">
      <c r="A23" s="48" t="s">
        <v>113</v>
      </c>
      <c r="B23" s="1" t="s">
        <v>114</v>
      </c>
      <c r="C23" s="1" t="s">
        <v>115</v>
      </c>
      <c r="D23" s="1" t="s">
        <v>53</v>
      </c>
      <c r="E23" s="1">
        <v>0</v>
      </c>
      <c r="F23" s="44" t="s">
        <v>116</v>
      </c>
      <c r="G23" s="49">
        <v>0.4</v>
      </c>
      <c r="H23" s="5">
        <v>3.2406683292421508</v>
      </c>
      <c r="I23" s="5">
        <v>0.30470580502972006</v>
      </c>
      <c r="J23" s="5">
        <v>2.9359625242124308</v>
      </c>
      <c r="K23" s="5">
        <v>-26.364580945741888</v>
      </c>
      <c r="L23" s="5">
        <v>-0.13050758323565859</v>
      </c>
      <c r="M23" s="5">
        <v>-26.495088528977547</v>
      </c>
      <c r="N23" s="5">
        <v>2.7157653348964987</v>
      </c>
      <c r="O23" s="73">
        <v>0.5</v>
      </c>
      <c r="P23" s="5">
        <v>0</v>
      </c>
      <c r="Q23" s="5">
        <v>0.30470580502972006</v>
      </c>
      <c r="R23" s="5">
        <v>0</v>
      </c>
      <c r="S23" s="5">
        <v>0</v>
      </c>
      <c r="T23" s="47">
        <v>0</v>
      </c>
      <c r="U23" s="5">
        <v>0</v>
      </c>
      <c r="V23" s="5">
        <v>2.9359625242124308</v>
      </c>
      <c r="W23" s="5">
        <v>0</v>
      </c>
      <c r="X23" s="5">
        <v>0</v>
      </c>
      <c r="Y23" s="47">
        <v>0</v>
      </c>
      <c r="Z23" s="5">
        <v>0</v>
      </c>
      <c r="AA23" s="5">
        <v>3.2406683292421508</v>
      </c>
      <c r="AB23" s="5">
        <v>0</v>
      </c>
      <c r="AC23" s="5">
        <v>0</v>
      </c>
      <c r="AD23" s="72">
        <v>0</v>
      </c>
    </row>
    <row r="24" spans="1:30">
      <c r="A24" s="48" t="s">
        <v>117</v>
      </c>
      <c r="B24" s="1" t="s">
        <v>118</v>
      </c>
      <c r="C24" s="1" t="s">
        <v>119</v>
      </c>
      <c r="D24" s="1" t="s">
        <v>53</v>
      </c>
      <c r="E24" s="1">
        <v>0</v>
      </c>
      <c r="F24" s="44" t="s">
        <v>120</v>
      </c>
      <c r="G24" s="49">
        <v>0.4</v>
      </c>
      <c r="H24" s="5">
        <v>4.6357893888569812</v>
      </c>
      <c r="I24" s="5">
        <v>0.73400380107877217</v>
      </c>
      <c r="J24" s="5">
        <v>3.9017855877782091</v>
      </c>
      <c r="K24" s="5">
        <v>-12.314289582253526</v>
      </c>
      <c r="L24" s="5">
        <v>0.43508513808117399</v>
      </c>
      <c r="M24" s="5">
        <v>-11.879204444172352</v>
      </c>
      <c r="N24" s="5">
        <v>3.6091516686948437</v>
      </c>
      <c r="O24" s="73">
        <v>0.5</v>
      </c>
      <c r="P24" s="5">
        <v>0</v>
      </c>
      <c r="Q24" s="5">
        <v>0.73400380107877217</v>
      </c>
      <c r="R24" s="5">
        <v>0</v>
      </c>
      <c r="S24" s="5">
        <v>0</v>
      </c>
      <c r="T24" s="47">
        <v>0</v>
      </c>
      <c r="U24" s="5">
        <v>0</v>
      </c>
      <c r="V24" s="5">
        <v>3.9017855877782091</v>
      </c>
      <c r="W24" s="5">
        <v>0</v>
      </c>
      <c r="X24" s="5">
        <v>0</v>
      </c>
      <c r="Y24" s="47">
        <v>0</v>
      </c>
      <c r="Z24" s="5">
        <v>0</v>
      </c>
      <c r="AA24" s="5">
        <v>4.6357893888569812</v>
      </c>
      <c r="AB24" s="5">
        <v>0</v>
      </c>
      <c r="AC24" s="5">
        <v>0</v>
      </c>
      <c r="AD24" s="72">
        <v>0</v>
      </c>
    </row>
    <row r="25" spans="1:30">
      <c r="A25" s="48" t="s">
        <v>121</v>
      </c>
      <c r="B25" s="1" t="s">
        <v>122</v>
      </c>
      <c r="C25" s="1" t="s">
        <v>123</v>
      </c>
      <c r="D25" s="1" t="s">
        <v>124</v>
      </c>
      <c r="E25" s="1" t="s">
        <v>125</v>
      </c>
      <c r="F25" s="44" t="s">
        <v>126</v>
      </c>
      <c r="G25" s="49">
        <v>0.94</v>
      </c>
      <c r="H25" s="5">
        <v>27.170502639060334</v>
      </c>
      <c r="I25" s="5">
        <v>0</v>
      </c>
      <c r="J25" s="5">
        <v>27.170502639060334</v>
      </c>
      <c r="K25" s="5">
        <v>-34.19937395662771</v>
      </c>
      <c r="L25" s="5">
        <v>-5.9766850874019894E-2</v>
      </c>
      <c r="M25" s="5">
        <v>-34.25914080750173</v>
      </c>
      <c r="N25" s="5">
        <v>26.355387559888523</v>
      </c>
      <c r="O25" s="73">
        <v>0</v>
      </c>
      <c r="P25" s="5">
        <v>0</v>
      </c>
      <c r="Q25" s="5">
        <v>0</v>
      </c>
      <c r="R25" s="5">
        <v>0</v>
      </c>
      <c r="S25" s="5">
        <v>0</v>
      </c>
      <c r="T25" s="47">
        <v>0</v>
      </c>
      <c r="U25" s="5">
        <v>23.060400412388848</v>
      </c>
      <c r="V25" s="5">
        <v>4.1101025422216635</v>
      </c>
      <c r="W25" s="5">
        <v>0</v>
      </c>
      <c r="X25" s="5">
        <v>0</v>
      </c>
      <c r="Y25" s="47">
        <v>0</v>
      </c>
      <c r="Z25" s="5">
        <v>23.060400412388848</v>
      </c>
      <c r="AA25" s="5">
        <v>4.1101025422216635</v>
      </c>
      <c r="AB25" s="5">
        <v>0</v>
      </c>
      <c r="AC25" s="5">
        <v>0</v>
      </c>
      <c r="AD25" s="72">
        <v>0</v>
      </c>
    </row>
    <row r="26" spans="1:30">
      <c r="A26" s="48" t="s">
        <v>127</v>
      </c>
      <c r="B26" s="1" t="s">
        <v>128</v>
      </c>
      <c r="C26" s="1" t="s">
        <v>129</v>
      </c>
      <c r="D26" s="1" t="s">
        <v>124</v>
      </c>
      <c r="E26" s="1">
        <v>0</v>
      </c>
      <c r="F26" s="44" t="s">
        <v>130</v>
      </c>
      <c r="G26" s="49">
        <v>0.49</v>
      </c>
      <c r="H26" s="5">
        <v>41.116789971870666</v>
      </c>
      <c r="I26" s="5">
        <v>10.201232752392846</v>
      </c>
      <c r="J26" s="5">
        <v>30.915557219477822</v>
      </c>
      <c r="K26" s="5">
        <v>2.3825621642975814</v>
      </c>
      <c r="L26" s="5">
        <v>0.1484537242361883</v>
      </c>
      <c r="M26" s="5">
        <v>2.5310158885337697</v>
      </c>
      <c r="N26" s="5">
        <v>28.596890428016987</v>
      </c>
      <c r="O26" s="73">
        <v>0</v>
      </c>
      <c r="P26" s="5">
        <v>9.9915946880314053</v>
      </c>
      <c r="Q26" s="5">
        <v>0.20963806436144003</v>
      </c>
      <c r="R26" s="5">
        <v>0</v>
      </c>
      <c r="S26" s="5">
        <v>0</v>
      </c>
      <c r="T26" s="47">
        <v>0</v>
      </c>
      <c r="U26" s="5">
        <v>25.31999926718396</v>
      </c>
      <c r="V26" s="5">
        <v>5.5955579522938619</v>
      </c>
      <c r="W26" s="5">
        <v>0</v>
      </c>
      <c r="X26" s="5">
        <v>0</v>
      </c>
      <c r="Y26" s="47">
        <v>0</v>
      </c>
      <c r="Z26" s="5">
        <v>35.311593955215365</v>
      </c>
      <c r="AA26" s="5">
        <v>5.8051960166553016</v>
      </c>
      <c r="AB26" s="5">
        <v>0</v>
      </c>
      <c r="AC26" s="5">
        <v>0</v>
      </c>
      <c r="AD26" s="72">
        <v>0</v>
      </c>
    </row>
    <row r="27" spans="1:30">
      <c r="A27" s="48" t="s">
        <v>131</v>
      </c>
      <c r="B27" s="1" t="s">
        <v>132</v>
      </c>
      <c r="C27" s="1" t="s">
        <v>133</v>
      </c>
      <c r="D27" s="1" t="s">
        <v>79</v>
      </c>
      <c r="E27" s="1">
        <v>0</v>
      </c>
      <c r="F27" s="93" t="s">
        <v>1659</v>
      </c>
      <c r="G27" s="49">
        <v>0.01</v>
      </c>
      <c r="H27" s="5">
        <v>8.5714277793103673</v>
      </c>
      <c r="I27" s="5">
        <v>2.8557097098563129</v>
      </c>
      <c r="J27" s="5">
        <v>5.7157180694540539</v>
      </c>
      <c r="K27" s="5">
        <v>3.6940076092197915</v>
      </c>
      <c r="L27" s="5">
        <v>2.3190338470008065E-2</v>
      </c>
      <c r="M27" s="5">
        <v>3.7171979476897996</v>
      </c>
      <c r="N27" s="5">
        <v>5.2870392142450005</v>
      </c>
      <c r="O27" s="73">
        <v>0</v>
      </c>
      <c r="P27" s="5">
        <v>0</v>
      </c>
      <c r="Q27" s="5">
        <v>0</v>
      </c>
      <c r="R27" s="5">
        <v>2.8557097098563129</v>
      </c>
      <c r="S27" s="5">
        <v>0</v>
      </c>
      <c r="T27" s="47">
        <v>0</v>
      </c>
      <c r="U27" s="5">
        <v>0</v>
      </c>
      <c r="V27" s="5">
        <v>0</v>
      </c>
      <c r="W27" s="5">
        <v>5.7157180694540539</v>
      </c>
      <c r="X27" s="5">
        <v>0</v>
      </c>
      <c r="Y27" s="47">
        <v>0</v>
      </c>
      <c r="Z27" s="5">
        <v>0</v>
      </c>
      <c r="AA27" s="5">
        <v>0</v>
      </c>
      <c r="AB27" s="5">
        <v>8.5714277793103673</v>
      </c>
      <c r="AC27" s="5">
        <v>0</v>
      </c>
      <c r="AD27" s="72">
        <v>0</v>
      </c>
    </row>
    <row r="28" spans="1:30">
      <c r="A28" s="48" t="s">
        <v>134</v>
      </c>
      <c r="B28" s="1" t="s">
        <v>135</v>
      </c>
      <c r="C28" s="1" t="s">
        <v>136</v>
      </c>
      <c r="D28" s="1" t="s">
        <v>79</v>
      </c>
      <c r="E28" s="1">
        <v>0</v>
      </c>
      <c r="F28" s="44" t="s">
        <v>138</v>
      </c>
      <c r="G28" s="49">
        <v>0.01</v>
      </c>
      <c r="H28" s="5">
        <v>10.526801986545669</v>
      </c>
      <c r="I28" s="5">
        <v>3.6709931129634197</v>
      </c>
      <c r="J28" s="5">
        <v>6.8558088735822498</v>
      </c>
      <c r="K28" s="5">
        <v>1.877275427616071</v>
      </c>
      <c r="L28" s="5">
        <v>3.512662618698692E-2</v>
      </c>
      <c r="M28" s="5">
        <v>1.9124020538030579</v>
      </c>
      <c r="N28" s="5">
        <v>6.3416232080635817</v>
      </c>
      <c r="O28" s="73">
        <v>0</v>
      </c>
      <c r="P28" s="5">
        <v>0</v>
      </c>
      <c r="Q28" s="5">
        <v>0</v>
      </c>
      <c r="R28" s="5">
        <v>3.6709931129634197</v>
      </c>
      <c r="S28" s="5">
        <v>0</v>
      </c>
      <c r="T28" s="47">
        <v>0</v>
      </c>
      <c r="U28" s="5">
        <v>0</v>
      </c>
      <c r="V28" s="5">
        <v>0</v>
      </c>
      <c r="W28" s="5">
        <v>6.8558088735822498</v>
      </c>
      <c r="X28" s="5">
        <v>0</v>
      </c>
      <c r="Y28" s="47">
        <v>0</v>
      </c>
      <c r="Z28" s="5">
        <v>0</v>
      </c>
      <c r="AA28" s="5">
        <v>0</v>
      </c>
      <c r="AB28" s="5">
        <v>10.526801986545669</v>
      </c>
      <c r="AC28" s="5">
        <v>0</v>
      </c>
      <c r="AD28" s="72">
        <v>0</v>
      </c>
    </row>
    <row r="29" spans="1:30">
      <c r="A29" s="48" t="s">
        <v>139</v>
      </c>
      <c r="B29" s="1" t="s">
        <v>140</v>
      </c>
      <c r="C29" s="1" t="s">
        <v>141</v>
      </c>
      <c r="D29" s="1" t="s">
        <v>93</v>
      </c>
      <c r="E29" s="1" t="s">
        <v>1789</v>
      </c>
      <c r="F29" s="44" t="s">
        <v>142</v>
      </c>
      <c r="G29" s="49">
        <v>0.64</v>
      </c>
      <c r="H29" s="5">
        <v>43.782905633540928</v>
      </c>
      <c r="I29" s="5">
        <v>0</v>
      </c>
      <c r="J29" s="5">
        <v>43.782905633540928</v>
      </c>
      <c r="K29" s="5">
        <v>3.0322873093917444</v>
      </c>
      <c r="L29" s="5">
        <v>-4.4544226426817435E-2</v>
      </c>
      <c r="M29" s="5">
        <v>2.987743082964927</v>
      </c>
      <c r="N29" s="5">
        <v>42.469418464534698</v>
      </c>
      <c r="O29" s="73">
        <v>0</v>
      </c>
      <c r="P29" s="5">
        <v>0</v>
      </c>
      <c r="Q29" s="5">
        <v>0</v>
      </c>
      <c r="R29" s="5">
        <v>0</v>
      </c>
      <c r="S29" s="5">
        <v>0</v>
      </c>
      <c r="T29" s="47">
        <v>0</v>
      </c>
      <c r="U29" s="5">
        <v>36.439724796597702</v>
      </c>
      <c r="V29" s="5">
        <v>7.3431809128712464</v>
      </c>
      <c r="W29" s="5">
        <v>0</v>
      </c>
      <c r="X29" s="5">
        <v>0</v>
      </c>
      <c r="Y29" s="47">
        <v>0</v>
      </c>
      <c r="Z29" s="5">
        <v>36.439724796597702</v>
      </c>
      <c r="AA29" s="5">
        <v>7.3431809128712464</v>
      </c>
      <c r="AB29" s="5">
        <v>0</v>
      </c>
      <c r="AC29" s="5">
        <v>0</v>
      </c>
      <c r="AD29" s="72">
        <v>0</v>
      </c>
    </row>
    <row r="30" spans="1:30">
      <c r="A30" s="48" t="s">
        <v>143</v>
      </c>
      <c r="B30" s="1" t="s">
        <v>144</v>
      </c>
      <c r="C30" s="1" t="s">
        <v>145</v>
      </c>
      <c r="D30" s="1" t="s">
        <v>103</v>
      </c>
      <c r="E30" s="1" t="s">
        <v>146</v>
      </c>
      <c r="F30" s="44" t="s">
        <v>147</v>
      </c>
      <c r="G30" s="49">
        <v>0.99</v>
      </c>
      <c r="H30" s="5">
        <v>488.56479291148338</v>
      </c>
      <c r="I30" s="5">
        <v>0</v>
      </c>
      <c r="J30" s="5">
        <v>488.56479291148338</v>
      </c>
      <c r="K30" s="5">
        <v>89.934850165236895</v>
      </c>
      <c r="L30" s="5">
        <v>1.8090977130236041</v>
      </c>
      <c r="M30" s="5">
        <v>91.743947878260499</v>
      </c>
      <c r="N30" s="5">
        <v>473.90784912413886</v>
      </c>
      <c r="O30" s="73">
        <v>0</v>
      </c>
      <c r="P30" s="5">
        <v>0</v>
      </c>
      <c r="Q30" s="5">
        <v>0</v>
      </c>
      <c r="R30" s="5">
        <v>0</v>
      </c>
      <c r="S30" s="5">
        <v>0</v>
      </c>
      <c r="T30" s="47">
        <v>0</v>
      </c>
      <c r="U30" s="5">
        <v>424.76163541667535</v>
      </c>
      <c r="V30" s="5">
        <v>63.803157512977506</v>
      </c>
      <c r="W30" s="5">
        <v>0</v>
      </c>
      <c r="X30" s="5">
        <v>0</v>
      </c>
      <c r="Y30" s="47">
        <v>0</v>
      </c>
      <c r="Z30" s="5">
        <v>424.76163541667535</v>
      </c>
      <c r="AA30" s="5">
        <v>63.803157512977506</v>
      </c>
      <c r="AB30" s="5">
        <v>0</v>
      </c>
      <c r="AC30" s="5">
        <v>0</v>
      </c>
      <c r="AD30" s="72">
        <v>0</v>
      </c>
    </row>
    <row r="31" spans="1:30">
      <c r="A31" s="48" t="s">
        <v>148</v>
      </c>
      <c r="B31" s="1" t="s">
        <v>149</v>
      </c>
      <c r="C31" s="1" t="s">
        <v>150</v>
      </c>
      <c r="D31" s="1" t="s">
        <v>53</v>
      </c>
      <c r="E31" s="1">
        <v>0</v>
      </c>
      <c r="F31" s="44" t="s">
        <v>152</v>
      </c>
      <c r="G31" s="49">
        <v>0.4</v>
      </c>
      <c r="H31" s="5">
        <v>2.3124340398667043</v>
      </c>
      <c r="I31" s="5">
        <v>0.16711419893111287</v>
      </c>
      <c r="J31" s="5">
        <v>2.1453198409355916</v>
      </c>
      <c r="K31" s="5">
        <v>-13.975643115783381</v>
      </c>
      <c r="L31" s="5">
        <v>0.11331904853415864</v>
      </c>
      <c r="M31" s="5">
        <v>-13.862324067249222</v>
      </c>
      <c r="N31" s="5">
        <v>1.9844208528654224</v>
      </c>
      <c r="O31" s="73">
        <v>0.5</v>
      </c>
      <c r="P31" s="5">
        <v>0</v>
      </c>
      <c r="Q31" s="5">
        <v>0.16711419893111287</v>
      </c>
      <c r="R31" s="5">
        <v>0</v>
      </c>
      <c r="S31" s="5">
        <v>0</v>
      </c>
      <c r="T31" s="47">
        <v>0</v>
      </c>
      <c r="U31" s="5">
        <v>0</v>
      </c>
      <c r="V31" s="5">
        <v>2.1453198409355916</v>
      </c>
      <c r="W31" s="5">
        <v>0</v>
      </c>
      <c r="X31" s="5">
        <v>0</v>
      </c>
      <c r="Y31" s="47">
        <v>0</v>
      </c>
      <c r="Z31" s="5">
        <v>0</v>
      </c>
      <c r="AA31" s="5">
        <v>2.3124340398667043</v>
      </c>
      <c r="AB31" s="5">
        <v>0</v>
      </c>
      <c r="AC31" s="5">
        <v>0</v>
      </c>
      <c r="AD31" s="72">
        <v>0</v>
      </c>
    </row>
    <row r="32" spans="1:30">
      <c r="A32" s="48" t="s">
        <v>153</v>
      </c>
      <c r="B32" s="1" t="s">
        <v>154</v>
      </c>
      <c r="C32" s="1" t="s">
        <v>155</v>
      </c>
      <c r="D32" s="1" t="s">
        <v>124</v>
      </c>
      <c r="E32" s="1">
        <v>0</v>
      </c>
      <c r="F32" s="44" t="s">
        <v>157</v>
      </c>
      <c r="G32" s="49">
        <v>0.49</v>
      </c>
      <c r="H32" s="5">
        <v>60.706294131127819</v>
      </c>
      <c r="I32" s="5">
        <v>17.837022790753945</v>
      </c>
      <c r="J32" s="5">
        <v>42.869271340373871</v>
      </c>
      <c r="K32" s="5">
        <v>23.351109743370422</v>
      </c>
      <c r="L32" s="5">
        <v>0.14824545540584211</v>
      </c>
      <c r="M32" s="5">
        <v>23.499355198776264</v>
      </c>
      <c r="N32" s="5">
        <v>39.654075989845829</v>
      </c>
      <c r="O32" s="73">
        <v>0</v>
      </c>
      <c r="P32" s="5">
        <v>16.091246273290665</v>
      </c>
      <c r="Q32" s="5">
        <v>1.7457765174632836</v>
      </c>
      <c r="R32" s="5">
        <v>0</v>
      </c>
      <c r="S32" s="5">
        <v>0</v>
      </c>
      <c r="T32" s="47">
        <v>0</v>
      </c>
      <c r="U32" s="5">
        <v>35.708192815345321</v>
      </c>
      <c r="V32" s="5">
        <v>7.1610785250285565</v>
      </c>
      <c r="W32" s="5">
        <v>0</v>
      </c>
      <c r="X32" s="5">
        <v>0</v>
      </c>
      <c r="Y32" s="47">
        <v>0</v>
      </c>
      <c r="Z32" s="5">
        <v>51.799439088635985</v>
      </c>
      <c r="AA32" s="5">
        <v>8.9068550424918396</v>
      </c>
      <c r="AB32" s="5">
        <v>0</v>
      </c>
      <c r="AC32" s="5">
        <v>0</v>
      </c>
      <c r="AD32" s="72">
        <v>0</v>
      </c>
    </row>
    <row r="33" spans="1:30">
      <c r="A33" s="48" t="s">
        <v>158</v>
      </c>
      <c r="B33" s="1" t="s">
        <v>159</v>
      </c>
      <c r="C33" s="1" t="s">
        <v>160</v>
      </c>
      <c r="D33" s="1" t="s">
        <v>124</v>
      </c>
      <c r="E33" s="1">
        <v>0</v>
      </c>
      <c r="F33" s="44" t="s">
        <v>161</v>
      </c>
      <c r="G33" s="49">
        <v>0.49</v>
      </c>
      <c r="H33" s="5">
        <v>66.158082342964178</v>
      </c>
      <c r="I33" s="5">
        <v>19.69074078292028</v>
      </c>
      <c r="J33" s="5">
        <v>46.467341560043891</v>
      </c>
      <c r="K33" s="5">
        <v>23.536374636930312</v>
      </c>
      <c r="L33" s="5">
        <v>-8.206978522153463E-3</v>
      </c>
      <c r="M33" s="5">
        <v>23.528167658408158</v>
      </c>
      <c r="N33" s="5">
        <v>42.982290943040603</v>
      </c>
      <c r="O33" s="73">
        <v>0</v>
      </c>
      <c r="P33" s="5">
        <v>17.84345123071353</v>
      </c>
      <c r="Q33" s="5">
        <v>1.8472895522067454</v>
      </c>
      <c r="R33" s="5">
        <v>0</v>
      </c>
      <c r="S33" s="5">
        <v>0</v>
      </c>
      <c r="T33" s="47">
        <v>0</v>
      </c>
      <c r="U33" s="5">
        <v>39.624940133697912</v>
      </c>
      <c r="V33" s="5">
        <v>6.8424014263459805</v>
      </c>
      <c r="W33" s="5">
        <v>0</v>
      </c>
      <c r="X33" s="5">
        <v>0</v>
      </c>
      <c r="Y33" s="47">
        <v>0</v>
      </c>
      <c r="Z33" s="5">
        <v>57.468391364411445</v>
      </c>
      <c r="AA33" s="5">
        <v>8.6896909785527257</v>
      </c>
      <c r="AB33" s="5">
        <v>0</v>
      </c>
      <c r="AC33" s="5">
        <v>0</v>
      </c>
      <c r="AD33" s="72">
        <v>0</v>
      </c>
    </row>
    <row r="34" spans="1:30">
      <c r="A34" s="48" t="s">
        <v>162</v>
      </c>
      <c r="B34" s="1" t="s">
        <v>163</v>
      </c>
      <c r="C34" s="1" t="s">
        <v>164</v>
      </c>
      <c r="D34" s="1" t="s">
        <v>53</v>
      </c>
      <c r="E34" s="1" t="s">
        <v>1786</v>
      </c>
      <c r="F34" s="44" t="s">
        <v>165</v>
      </c>
      <c r="G34" s="49">
        <v>0.5</v>
      </c>
      <c r="H34" s="5">
        <v>4.3728819298600374</v>
      </c>
      <c r="I34" s="5">
        <v>0</v>
      </c>
      <c r="J34" s="5">
        <v>4.3728819298600374</v>
      </c>
      <c r="K34" s="5">
        <v>-5.9926833295205615</v>
      </c>
      <c r="L34" s="5">
        <v>3.6646141932481058E-2</v>
      </c>
      <c r="M34" s="5">
        <v>-5.9560371875880804</v>
      </c>
      <c r="N34" s="5">
        <v>4.2416954719642366</v>
      </c>
      <c r="O34" s="73">
        <v>0</v>
      </c>
      <c r="P34" s="5">
        <v>0</v>
      </c>
      <c r="Q34" s="5">
        <v>0</v>
      </c>
      <c r="R34" s="5">
        <v>0</v>
      </c>
      <c r="S34" s="5">
        <v>0</v>
      </c>
      <c r="T34" s="47">
        <v>0</v>
      </c>
      <c r="U34" s="5">
        <v>0</v>
      </c>
      <c r="V34" s="5">
        <v>4.372881712201413</v>
      </c>
      <c r="W34" s="5">
        <v>0</v>
      </c>
      <c r="X34" s="5">
        <v>0</v>
      </c>
      <c r="Y34" s="47">
        <v>0</v>
      </c>
      <c r="Z34" s="5">
        <v>0</v>
      </c>
      <c r="AA34" s="5">
        <v>4.372881712201413</v>
      </c>
      <c r="AB34" s="5">
        <v>0</v>
      </c>
      <c r="AC34" s="5">
        <v>0</v>
      </c>
      <c r="AD34" s="72">
        <v>0</v>
      </c>
    </row>
    <row r="35" spans="1:30">
      <c r="A35" s="48" t="s">
        <v>166</v>
      </c>
      <c r="B35" s="1" t="s">
        <v>167</v>
      </c>
      <c r="C35" s="1" t="s">
        <v>168</v>
      </c>
      <c r="D35" s="1" t="s">
        <v>103</v>
      </c>
      <c r="E35" s="1" t="s">
        <v>169</v>
      </c>
      <c r="F35" s="44" t="s">
        <v>170</v>
      </c>
      <c r="G35" s="49">
        <v>0.99</v>
      </c>
      <c r="H35" s="5">
        <v>110.35544786464396</v>
      </c>
      <c r="I35" s="5">
        <v>0</v>
      </c>
      <c r="J35" s="5">
        <v>110.35544786464396</v>
      </c>
      <c r="K35" s="5">
        <v>29.793446863616914</v>
      </c>
      <c r="L35" s="5">
        <v>0.48672898242437768</v>
      </c>
      <c r="M35" s="5">
        <v>30.280175846041292</v>
      </c>
      <c r="N35" s="5">
        <v>107.04478442870465</v>
      </c>
      <c r="O35" s="73">
        <v>0</v>
      </c>
      <c r="P35" s="5">
        <v>0</v>
      </c>
      <c r="Q35" s="5">
        <v>0</v>
      </c>
      <c r="R35" s="5">
        <v>0</v>
      </c>
      <c r="S35" s="5">
        <v>0</v>
      </c>
      <c r="T35" s="47">
        <v>0</v>
      </c>
      <c r="U35" s="5">
        <v>98.917824203279864</v>
      </c>
      <c r="V35" s="5">
        <v>11.437623443243419</v>
      </c>
      <c r="W35" s="5">
        <v>0</v>
      </c>
      <c r="X35" s="5">
        <v>0</v>
      </c>
      <c r="Y35" s="47">
        <v>0</v>
      </c>
      <c r="Z35" s="5">
        <v>98.917824203279864</v>
      </c>
      <c r="AA35" s="5">
        <v>11.437623443243419</v>
      </c>
      <c r="AB35" s="5">
        <v>0</v>
      </c>
      <c r="AC35" s="5">
        <v>0</v>
      </c>
      <c r="AD35" s="72">
        <v>0</v>
      </c>
    </row>
    <row r="36" spans="1:30">
      <c r="A36" s="48" t="s">
        <v>171</v>
      </c>
      <c r="B36" s="1" t="s">
        <v>172</v>
      </c>
      <c r="C36" s="1" t="s">
        <v>173</v>
      </c>
      <c r="D36" s="1" t="s">
        <v>53</v>
      </c>
      <c r="E36" s="1" t="s">
        <v>1790</v>
      </c>
      <c r="F36" s="44" t="s">
        <v>174</v>
      </c>
      <c r="G36" s="49">
        <v>0.60000000000000009</v>
      </c>
      <c r="H36" s="5">
        <v>3.3582949254251262</v>
      </c>
      <c r="I36" s="5">
        <v>0</v>
      </c>
      <c r="J36" s="5">
        <v>3.3582949254251262</v>
      </c>
      <c r="K36" s="5">
        <v>-7.9592506358862822</v>
      </c>
      <c r="L36" s="5">
        <v>2.932948678885694E-2</v>
      </c>
      <c r="M36" s="5">
        <v>-7.9299211490974253</v>
      </c>
      <c r="N36" s="5">
        <v>3.2575460776623721</v>
      </c>
      <c r="O36" s="73">
        <v>0</v>
      </c>
      <c r="P36" s="5">
        <v>0</v>
      </c>
      <c r="Q36" s="5">
        <v>0</v>
      </c>
      <c r="R36" s="5">
        <v>0</v>
      </c>
      <c r="S36" s="5">
        <v>0</v>
      </c>
      <c r="T36" s="47">
        <v>0</v>
      </c>
      <c r="U36" s="5">
        <v>0</v>
      </c>
      <c r="V36" s="5">
        <v>3.3582952612437866</v>
      </c>
      <c r="W36" s="5">
        <v>0</v>
      </c>
      <c r="X36" s="5">
        <v>0</v>
      </c>
      <c r="Y36" s="47">
        <v>0</v>
      </c>
      <c r="Z36" s="5">
        <v>0</v>
      </c>
      <c r="AA36" s="5">
        <v>3.3582952612437866</v>
      </c>
      <c r="AB36" s="5">
        <v>0</v>
      </c>
      <c r="AC36" s="5">
        <v>0</v>
      </c>
      <c r="AD36" s="72">
        <v>0</v>
      </c>
    </row>
    <row r="37" spans="1:30">
      <c r="A37" s="48" t="s">
        <v>1660</v>
      </c>
      <c r="B37" s="1" t="s">
        <v>1661</v>
      </c>
      <c r="C37" s="1" t="s">
        <v>177</v>
      </c>
      <c r="D37" s="1" t="s">
        <v>124</v>
      </c>
      <c r="E37" s="1">
        <v>0</v>
      </c>
      <c r="F37" s="44" t="s">
        <v>1662</v>
      </c>
      <c r="G37" s="49">
        <v>0.49</v>
      </c>
      <c r="H37" s="5">
        <v>37.825525807306548</v>
      </c>
      <c r="I37" s="5">
        <v>7.4219927143697388</v>
      </c>
      <c r="J37" s="5">
        <v>30.403533092936811</v>
      </c>
      <c r="K37" s="5">
        <v>-1.0317804674723758</v>
      </c>
      <c r="L37" s="5">
        <v>-7.2273235153675897E-2</v>
      </c>
      <c r="M37" s="5">
        <v>-1.1040537026260517</v>
      </c>
      <c r="N37" s="5">
        <v>28.123268110966553</v>
      </c>
      <c r="O37" s="73">
        <v>3.2822329517844029E-2</v>
      </c>
      <c r="P37" s="5">
        <v>6.8953123152307123</v>
      </c>
      <c r="Q37" s="5">
        <v>0.5266803991390262</v>
      </c>
      <c r="R37" s="5">
        <v>0</v>
      </c>
      <c r="S37" s="5">
        <v>0</v>
      </c>
      <c r="T37" s="47">
        <v>0</v>
      </c>
      <c r="U37" s="5">
        <v>24.157179834333824</v>
      </c>
      <c r="V37" s="5">
        <v>6.2463532586029844</v>
      </c>
      <c r="W37" s="5">
        <v>0</v>
      </c>
      <c r="X37" s="5">
        <v>0</v>
      </c>
      <c r="Y37" s="47">
        <v>0</v>
      </c>
      <c r="Z37" s="5">
        <v>31.052492149564536</v>
      </c>
      <c r="AA37" s="5">
        <v>6.7730336577420109</v>
      </c>
      <c r="AB37" s="5">
        <v>0</v>
      </c>
      <c r="AC37" s="5">
        <v>0</v>
      </c>
      <c r="AD37" s="72">
        <v>0</v>
      </c>
    </row>
    <row r="38" spans="1:30">
      <c r="A38" s="48" t="s">
        <v>178</v>
      </c>
      <c r="B38" s="1" t="s">
        <v>179</v>
      </c>
      <c r="C38" s="1" t="s">
        <v>180</v>
      </c>
      <c r="D38" s="1" t="s">
        <v>124</v>
      </c>
      <c r="E38" s="1" t="s">
        <v>1791</v>
      </c>
      <c r="F38" s="44" t="s">
        <v>181</v>
      </c>
      <c r="G38" s="49">
        <v>0.99</v>
      </c>
      <c r="H38" s="5">
        <v>20.635515423862646</v>
      </c>
      <c r="I38" s="5">
        <v>0</v>
      </c>
      <c r="J38" s="5">
        <v>20.635515423862646</v>
      </c>
      <c r="K38" s="5">
        <v>-30.543757109110338</v>
      </c>
      <c r="L38" s="5">
        <v>2.5833909585362136E-2</v>
      </c>
      <c r="M38" s="5">
        <v>-30.517923199524976</v>
      </c>
      <c r="N38" s="5">
        <v>20.016449961146765</v>
      </c>
      <c r="O38" s="73">
        <v>0</v>
      </c>
      <c r="P38" s="5">
        <v>0</v>
      </c>
      <c r="Q38" s="5">
        <v>0</v>
      </c>
      <c r="R38" s="5">
        <v>0</v>
      </c>
      <c r="S38" s="5">
        <v>0</v>
      </c>
      <c r="T38" s="47">
        <v>0</v>
      </c>
      <c r="U38" s="5">
        <v>16.996624731701022</v>
      </c>
      <c r="V38" s="5">
        <v>3.6388908211371294</v>
      </c>
      <c r="W38" s="5">
        <v>0</v>
      </c>
      <c r="X38" s="5">
        <v>0</v>
      </c>
      <c r="Y38" s="47">
        <v>0</v>
      </c>
      <c r="Z38" s="5">
        <v>16.996624731701022</v>
      </c>
      <c r="AA38" s="5">
        <v>3.6388908211371294</v>
      </c>
      <c r="AB38" s="5">
        <v>0</v>
      </c>
      <c r="AC38" s="5">
        <v>0</v>
      </c>
      <c r="AD38" s="72">
        <v>0</v>
      </c>
    </row>
    <row r="39" spans="1:30">
      <c r="A39" s="48" t="s">
        <v>182</v>
      </c>
      <c r="B39" s="1" t="s">
        <v>183</v>
      </c>
      <c r="C39" s="1" t="s">
        <v>184</v>
      </c>
      <c r="D39" s="1" t="s">
        <v>103</v>
      </c>
      <c r="E39" s="1" t="s">
        <v>1792</v>
      </c>
      <c r="F39" s="44" t="s">
        <v>186</v>
      </c>
      <c r="G39" s="49">
        <v>0.99</v>
      </c>
      <c r="H39" s="5">
        <v>182.49413006278647</v>
      </c>
      <c r="I39" s="5">
        <v>0</v>
      </c>
      <c r="J39" s="5">
        <v>182.49413006278647</v>
      </c>
      <c r="K39" s="5">
        <v>46.453808646400127</v>
      </c>
      <c r="L39" s="5">
        <v>0.16700514874587924</v>
      </c>
      <c r="M39" s="5">
        <v>46.620813795146006</v>
      </c>
      <c r="N39" s="5">
        <v>177.01930616090286</v>
      </c>
      <c r="O39" s="73">
        <v>0</v>
      </c>
      <c r="P39" s="5">
        <v>0</v>
      </c>
      <c r="Q39" s="5">
        <v>0</v>
      </c>
      <c r="R39" s="5">
        <v>0</v>
      </c>
      <c r="S39" s="5">
        <v>0</v>
      </c>
      <c r="T39" s="47">
        <v>0</v>
      </c>
      <c r="U39" s="5">
        <v>157.87236568527632</v>
      </c>
      <c r="V39" s="5">
        <v>24.621764068982721</v>
      </c>
      <c r="W39" s="5">
        <v>0</v>
      </c>
      <c r="X39" s="5">
        <v>0</v>
      </c>
      <c r="Y39" s="47">
        <v>0</v>
      </c>
      <c r="Z39" s="5">
        <v>157.87236568527632</v>
      </c>
      <c r="AA39" s="5">
        <v>24.621764068982721</v>
      </c>
      <c r="AB39" s="5">
        <v>0</v>
      </c>
      <c r="AC39" s="5">
        <v>0</v>
      </c>
      <c r="AD39" s="72">
        <v>0</v>
      </c>
    </row>
    <row r="40" spans="1:30">
      <c r="A40" s="48" t="s">
        <v>187</v>
      </c>
      <c r="B40" s="1" t="s">
        <v>188</v>
      </c>
      <c r="C40" s="1" t="s">
        <v>189</v>
      </c>
      <c r="D40" s="1" t="s">
        <v>53</v>
      </c>
      <c r="E40" s="1">
        <v>0</v>
      </c>
      <c r="F40" s="44" t="s">
        <v>190</v>
      </c>
      <c r="G40" s="49">
        <v>0.4</v>
      </c>
      <c r="H40" s="5">
        <v>3.6266406103668274</v>
      </c>
      <c r="I40" s="5">
        <v>0.27248037937706893</v>
      </c>
      <c r="J40" s="5">
        <v>3.3541602309897587</v>
      </c>
      <c r="K40" s="5">
        <v>-12.735653261278044</v>
      </c>
      <c r="L40" s="5">
        <v>-9.6589278468552919E-2</v>
      </c>
      <c r="M40" s="5">
        <v>-12.832242539746597</v>
      </c>
      <c r="N40" s="5">
        <v>3.102598213665527</v>
      </c>
      <c r="O40" s="73">
        <v>0.5</v>
      </c>
      <c r="P40" s="5">
        <v>0</v>
      </c>
      <c r="Q40" s="5">
        <v>0.27248037937706893</v>
      </c>
      <c r="R40" s="5">
        <v>0</v>
      </c>
      <c r="S40" s="5">
        <v>0</v>
      </c>
      <c r="T40" s="47">
        <v>0</v>
      </c>
      <c r="U40" s="5">
        <v>0</v>
      </c>
      <c r="V40" s="5">
        <v>3.3541602309897587</v>
      </c>
      <c r="W40" s="5">
        <v>0</v>
      </c>
      <c r="X40" s="5">
        <v>0</v>
      </c>
      <c r="Y40" s="47">
        <v>0</v>
      </c>
      <c r="Z40" s="5">
        <v>0</v>
      </c>
      <c r="AA40" s="5">
        <v>3.6266406103668274</v>
      </c>
      <c r="AB40" s="5">
        <v>0</v>
      </c>
      <c r="AC40" s="5">
        <v>0</v>
      </c>
      <c r="AD40" s="72">
        <v>0</v>
      </c>
    </row>
    <row r="41" spans="1:30">
      <c r="A41" s="48" t="s">
        <v>191</v>
      </c>
      <c r="B41" s="1" t="s">
        <v>192</v>
      </c>
      <c r="C41" s="1" t="s">
        <v>193</v>
      </c>
      <c r="D41" s="1" t="s">
        <v>53</v>
      </c>
      <c r="E41" s="1">
        <v>0</v>
      </c>
      <c r="F41" s="44" t="s">
        <v>195</v>
      </c>
      <c r="G41" s="49">
        <v>0.4</v>
      </c>
      <c r="H41" s="5">
        <v>4.8796045537627268</v>
      </c>
      <c r="I41" s="5">
        <v>1.0709503997359908</v>
      </c>
      <c r="J41" s="5">
        <v>3.8086541540267365</v>
      </c>
      <c r="K41" s="5">
        <v>-8.1909980042524957</v>
      </c>
      <c r="L41" s="5">
        <v>2.2747497068623446E-2</v>
      </c>
      <c r="M41" s="5">
        <v>-8.1682505071838722</v>
      </c>
      <c r="N41" s="5">
        <v>3.5230050924747314</v>
      </c>
      <c r="O41" s="73">
        <v>0.5</v>
      </c>
      <c r="P41" s="5">
        <v>0</v>
      </c>
      <c r="Q41" s="5">
        <v>1.0709503997359908</v>
      </c>
      <c r="R41" s="5">
        <v>0</v>
      </c>
      <c r="S41" s="5">
        <v>0</v>
      </c>
      <c r="T41" s="47">
        <v>0</v>
      </c>
      <c r="U41" s="5">
        <v>0</v>
      </c>
      <c r="V41" s="5">
        <v>3.8086541540267365</v>
      </c>
      <c r="W41" s="5">
        <v>0</v>
      </c>
      <c r="X41" s="5">
        <v>0</v>
      </c>
      <c r="Y41" s="47">
        <v>0</v>
      </c>
      <c r="Z41" s="5">
        <v>0</v>
      </c>
      <c r="AA41" s="5">
        <v>4.8796045537627268</v>
      </c>
      <c r="AB41" s="5">
        <v>0</v>
      </c>
      <c r="AC41" s="5">
        <v>0</v>
      </c>
      <c r="AD41" s="72">
        <v>0</v>
      </c>
    </row>
    <row r="42" spans="1:30">
      <c r="A42" s="48" t="s">
        <v>196</v>
      </c>
      <c r="B42" s="1" t="s">
        <v>197</v>
      </c>
      <c r="C42" s="1" t="s">
        <v>198</v>
      </c>
      <c r="D42" s="1" t="s">
        <v>93</v>
      </c>
      <c r="E42" s="1" t="s">
        <v>1789</v>
      </c>
      <c r="F42" s="44" t="s">
        <v>199</v>
      </c>
      <c r="G42" s="49">
        <v>0.64</v>
      </c>
      <c r="H42" s="5">
        <v>118.66124063295162</v>
      </c>
      <c r="I42" s="5">
        <v>0</v>
      </c>
      <c r="J42" s="5">
        <v>118.66124063295162</v>
      </c>
      <c r="K42" s="5">
        <v>46.189010012016638</v>
      </c>
      <c r="L42" s="5">
        <v>4.8539335014353924E-2</v>
      </c>
      <c r="M42" s="5">
        <v>46.237549347030992</v>
      </c>
      <c r="N42" s="5">
        <v>115.10140341396307</v>
      </c>
      <c r="O42" s="73">
        <v>0</v>
      </c>
      <c r="P42" s="5">
        <v>0</v>
      </c>
      <c r="Q42" s="5">
        <v>0</v>
      </c>
      <c r="R42" s="5">
        <v>0</v>
      </c>
      <c r="S42" s="5">
        <v>0</v>
      </c>
      <c r="T42" s="47">
        <v>0</v>
      </c>
      <c r="U42" s="5">
        <v>94.33710146324951</v>
      </c>
      <c r="V42" s="5">
        <v>24.324139598942395</v>
      </c>
      <c r="W42" s="5">
        <v>0</v>
      </c>
      <c r="X42" s="5">
        <v>0</v>
      </c>
      <c r="Y42" s="47">
        <v>0</v>
      </c>
      <c r="Z42" s="5">
        <v>94.33710146324951</v>
      </c>
      <c r="AA42" s="5">
        <v>24.324139598942395</v>
      </c>
      <c r="AB42" s="5">
        <v>0</v>
      </c>
      <c r="AC42" s="5">
        <v>0</v>
      </c>
      <c r="AD42" s="72">
        <v>0</v>
      </c>
    </row>
    <row r="43" spans="1:30">
      <c r="A43" s="48" t="s">
        <v>200</v>
      </c>
      <c r="B43" s="1" t="s">
        <v>201</v>
      </c>
      <c r="C43" s="1" t="s">
        <v>202</v>
      </c>
      <c r="D43" s="1" t="s">
        <v>53</v>
      </c>
      <c r="E43" s="1">
        <v>0</v>
      </c>
      <c r="F43" s="44" t="s">
        <v>203</v>
      </c>
      <c r="G43" s="49">
        <v>0.4</v>
      </c>
      <c r="H43" s="5">
        <v>1.5960627520210626</v>
      </c>
      <c r="I43" s="5">
        <v>0</v>
      </c>
      <c r="J43" s="5">
        <v>1.5960627520210626</v>
      </c>
      <c r="K43" s="5">
        <v>-9.7495387781497236</v>
      </c>
      <c r="L43" s="5">
        <v>4.2393690920627947E-2</v>
      </c>
      <c r="M43" s="5">
        <v>-9.7071450872290956</v>
      </c>
      <c r="N43" s="5">
        <v>1.4763580456194829</v>
      </c>
      <c r="O43" s="73">
        <v>0.5</v>
      </c>
      <c r="P43" s="5">
        <v>0</v>
      </c>
      <c r="Q43" s="5">
        <v>0</v>
      </c>
      <c r="R43" s="5">
        <v>0</v>
      </c>
      <c r="S43" s="5">
        <v>0</v>
      </c>
      <c r="T43" s="47">
        <v>0</v>
      </c>
      <c r="U43" s="5">
        <v>0</v>
      </c>
      <c r="V43" s="5">
        <v>1.5960627520210626</v>
      </c>
      <c r="W43" s="5">
        <v>0</v>
      </c>
      <c r="X43" s="5">
        <v>0</v>
      </c>
      <c r="Y43" s="47">
        <v>0</v>
      </c>
      <c r="Z43" s="5">
        <v>0</v>
      </c>
      <c r="AA43" s="5">
        <v>1.5960627520210626</v>
      </c>
      <c r="AB43" s="5">
        <v>0</v>
      </c>
      <c r="AC43" s="5">
        <v>0</v>
      </c>
      <c r="AD43" s="72">
        <v>0</v>
      </c>
    </row>
    <row r="44" spans="1:30">
      <c r="A44" s="48" t="s">
        <v>204</v>
      </c>
      <c r="B44" s="1" t="s">
        <v>205</v>
      </c>
      <c r="C44" s="1" t="s">
        <v>206</v>
      </c>
      <c r="D44" s="1" t="s">
        <v>124</v>
      </c>
      <c r="E44" s="1">
        <v>0</v>
      </c>
      <c r="F44" s="44" t="s">
        <v>207</v>
      </c>
      <c r="G44" s="49">
        <v>0.49</v>
      </c>
      <c r="H44" s="5">
        <v>71.027129931853153</v>
      </c>
      <c r="I44" s="5">
        <v>14.143561256479931</v>
      </c>
      <c r="J44" s="5">
        <v>56.883568675373219</v>
      </c>
      <c r="K44" s="5">
        <v>-1.1389886595847196</v>
      </c>
      <c r="L44" s="5">
        <v>0.39398865850242804</v>
      </c>
      <c r="M44" s="5">
        <v>-0.74500000108229159</v>
      </c>
      <c r="N44" s="5">
        <v>52.617301024720227</v>
      </c>
      <c r="O44" s="73">
        <v>1.9630105399916165E-2</v>
      </c>
      <c r="P44" s="5">
        <v>13.23242818785736</v>
      </c>
      <c r="Q44" s="5">
        <v>0.91113306862257049</v>
      </c>
      <c r="R44" s="5">
        <v>0</v>
      </c>
      <c r="S44" s="5">
        <v>0</v>
      </c>
      <c r="T44" s="47">
        <v>0</v>
      </c>
      <c r="U44" s="5">
        <v>42.796842970408889</v>
      </c>
      <c r="V44" s="5">
        <v>14.08672570496433</v>
      </c>
      <c r="W44" s="5">
        <v>0</v>
      </c>
      <c r="X44" s="5">
        <v>0</v>
      </c>
      <c r="Y44" s="47">
        <v>0</v>
      </c>
      <c r="Z44" s="5">
        <v>56.029271158266248</v>
      </c>
      <c r="AA44" s="5">
        <v>14.9978587735869</v>
      </c>
      <c r="AB44" s="5">
        <v>0</v>
      </c>
      <c r="AC44" s="5">
        <v>0</v>
      </c>
      <c r="AD44" s="72">
        <v>0</v>
      </c>
    </row>
    <row r="45" spans="1:30">
      <c r="A45" s="48" t="s">
        <v>208</v>
      </c>
      <c r="B45" s="1" t="s">
        <v>209</v>
      </c>
      <c r="C45" s="1" t="s">
        <v>210</v>
      </c>
      <c r="D45" s="1" t="s">
        <v>124</v>
      </c>
      <c r="E45" s="1" t="s">
        <v>125</v>
      </c>
      <c r="F45" s="44" t="s">
        <v>211</v>
      </c>
      <c r="G45" s="49">
        <v>0.94</v>
      </c>
      <c r="H45" s="5">
        <v>127.76395937449765</v>
      </c>
      <c r="I45" s="5">
        <v>0</v>
      </c>
      <c r="J45" s="5">
        <v>127.76395937449765</v>
      </c>
      <c r="K45" s="5">
        <v>-68.625189618713975</v>
      </c>
      <c r="L45" s="5">
        <v>-0.10854754382205556</v>
      </c>
      <c r="M45" s="5">
        <v>-68.73373716253603</v>
      </c>
      <c r="N45" s="5">
        <v>123.93104059326271</v>
      </c>
      <c r="O45" s="73">
        <v>0</v>
      </c>
      <c r="P45" s="5">
        <v>0</v>
      </c>
      <c r="Q45" s="5">
        <v>0</v>
      </c>
      <c r="R45" s="5">
        <v>0</v>
      </c>
      <c r="S45" s="5">
        <v>0</v>
      </c>
      <c r="T45" s="47">
        <v>0</v>
      </c>
      <c r="U45" s="5">
        <v>108.63798152989219</v>
      </c>
      <c r="V45" s="5">
        <v>19.125977685317487</v>
      </c>
      <c r="W45" s="5">
        <v>0</v>
      </c>
      <c r="X45" s="5">
        <v>0</v>
      </c>
      <c r="Y45" s="47">
        <v>0</v>
      </c>
      <c r="Z45" s="5">
        <v>108.63798152989219</v>
      </c>
      <c r="AA45" s="5">
        <v>19.125977685317487</v>
      </c>
      <c r="AB45" s="5">
        <v>0</v>
      </c>
      <c r="AC45" s="5">
        <v>0</v>
      </c>
      <c r="AD45" s="72">
        <v>0</v>
      </c>
    </row>
    <row r="46" spans="1:30">
      <c r="A46" s="48" t="s">
        <v>212</v>
      </c>
      <c r="B46" s="1" t="s">
        <v>213</v>
      </c>
      <c r="C46" s="1" t="s">
        <v>214</v>
      </c>
      <c r="D46" s="1" t="s">
        <v>53</v>
      </c>
      <c r="E46" s="1">
        <v>0</v>
      </c>
      <c r="F46" s="44" t="s">
        <v>215</v>
      </c>
      <c r="G46" s="49">
        <v>0.4</v>
      </c>
      <c r="H46" s="5">
        <v>3.204297543434028</v>
      </c>
      <c r="I46" s="5">
        <v>0.43823843993329814</v>
      </c>
      <c r="J46" s="5">
        <v>2.76605910350073</v>
      </c>
      <c r="K46" s="5">
        <v>-8.6533985114658325</v>
      </c>
      <c r="L46" s="5">
        <v>7.0353989805418848E-2</v>
      </c>
      <c r="M46" s="5">
        <v>-8.5830445216604137</v>
      </c>
      <c r="N46" s="5">
        <v>2.5586046707381755</v>
      </c>
      <c r="O46" s="73">
        <v>0.5</v>
      </c>
      <c r="P46" s="5">
        <v>0</v>
      </c>
      <c r="Q46" s="5">
        <v>0.43823843993329814</v>
      </c>
      <c r="R46" s="5">
        <v>0</v>
      </c>
      <c r="S46" s="5">
        <v>0</v>
      </c>
      <c r="T46" s="47">
        <v>0</v>
      </c>
      <c r="U46" s="5">
        <v>0</v>
      </c>
      <c r="V46" s="5">
        <v>2.76605910350073</v>
      </c>
      <c r="W46" s="5">
        <v>0</v>
      </c>
      <c r="X46" s="5">
        <v>0</v>
      </c>
      <c r="Y46" s="47">
        <v>0</v>
      </c>
      <c r="Z46" s="5">
        <v>0</v>
      </c>
      <c r="AA46" s="5">
        <v>3.204297543434028</v>
      </c>
      <c r="AB46" s="5">
        <v>0</v>
      </c>
      <c r="AC46" s="5">
        <v>0</v>
      </c>
      <c r="AD46" s="72">
        <v>0</v>
      </c>
    </row>
    <row r="47" spans="1:30">
      <c r="A47" s="48" t="s">
        <v>216</v>
      </c>
      <c r="B47" s="1" t="s">
        <v>217</v>
      </c>
      <c r="C47" s="1" t="s">
        <v>218</v>
      </c>
      <c r="D47" s="1" t="s">
        <v>93</v>
      </c>
      <c r="E47" s="1" t="s">
        <v>1789</v>
      </c>
      <c r="F47" s="44" t="s">
        <v>219</v>
      </c>
      <c r="G47" s="49">
        <v>0.64</v>
      </c>
      <c r="H47" s="5">
        <v>41.353465591848121</v>
      </c>
      <c r="I47" s="5">
        <v>0</v>
      </c>
      <c r="J47" s="5">
        <v>41.353465591848121</v>
      </c>
      <c r="K47" s="5">
        <v>-17.670911542054178</v>
      </c>
      <c r="L47" s="5">
        <v>0.23835499823047002</v>
      </c>
      <c r="M47" s="5">
        <v>-17.432556543823708</v>
      </c>
      <c r="N47" s="5">
        <v>40.112861624092673</v>
      </c>
      <c r="O47" s="73">
        <v>0</v>
      </c>
      <c r="P47" s="5">
        <v>0</v>
      </c>
      <c r="Q47" s="5">
        <v>0</v>
      </c>
      <c r="R47" s="5">
        <v>0</v>
      </c>
      <c r="S47" s="5">
        <v>0</v>
      </c>
      <c r="T47" s="47">
        <v>0</v>
      </c>
      <c r="U47" s="5">
        <v>34.394150731265491</v>
      </c>
      <c r="V47" s="5">
        <v>6.9593149394813851</v>
      </c>
      <c r="W47" s="5">
        <v>0</v>
      </c>
      <c r="X47" s="5">
        <v>0</v>
      </c>
      <c r="Y47" s="47">
        <v>0</v>
      </c>
      <c r="Z47" s="5">
        <v>34.394150731265491</v>
      </c>
      <c r="AA47" s="5">
        <v>6.9593149394813851</v>
      </c>
      <c r="AB47" s="5">
        <v>0</v>
      </c>
      <c r="AC47" s="5">
        <v>0</v>
      </c>
      <c r="AD47" s="72">
        <v>0</v>
      </c>
    </row>
    <row r="48" spans="1:30">
      <c r="A48" s="48" t="s">
        <v>220</v>
      </c>
      <c r="B48" s="1" t="s">
        <v>221</v>
      </c>
      <c r="C48" s="1" t="s">
        <v>222</v>
      </c>
      <c r="D48" s="1" t="s">
        <v>53</v>
      </c>
      <c r="E48" s="1">
        <v>0</v>
      </c>
      <c r="F48" s="44" t="s">
        <v>224</v>
      </c>
      <c r="G48" s="49">
        <v>0.4</v>
      </c>
      <c r="H48" s="5">
        <v>1.6796864441007058</v>
      </c>
      <c r="I48" s="5">
        <v>0</v>
      </c>
      <c r="J48" s="5">
        <v>1.6796864441007058</v>
      </c>
      <c r="K48" s="5">
        <v>-7.948622597029531</v>
      </c>
      <c r="L48" s="5">
        <v>-7.7148093894021663E-2</v>
      </c>
      <c r="M48" s="5">
        <v>-8.0257706909235527</v>
      </c>
      <c r="N48" s="5">
        <v>1.5537099607931528</v>
      </c>
      <c r="O48" s="73">
        <v>0.5</v>
      </c>
      <c r="P48" s="5">
        <v>0</v>
      </c>
      <c r="Q48" s="5">
        <v>0</v>
      </c>
      <c r="R48" s="5">
        <v>0</v>
      </c>
      <c r="S48" s="5">
        <v>0</v>
      </c>
      <c r="T48" s="47">
        <v>0</v>
      </c>
      <c r="U48" s="5">
        <v>0</v>
      </c>
      <c r="V48" s="5">
        <v>1.6796864441007058</v>
      </c>
      <c r="W48" s="5">
        <v>0</v>
      </c>
      <c r="X48" s="5">
        <v>0</v>
      </c>
      <c r="Y48" s="47">
        <v>0</v>
      </c>
      <c r="Z48" s="5">
        <v>0</v>
      </c>
      <c r="AA48" s="5">
        <v>1.6796864441007058</v>
      </c>
      <c r="AB48" s="5">
        <v>0</v>
      </c>
      <c r="AC48" s="5">
        <v>0</v>
      </c>
      <c r="AD48" s="72">
        <v>0</v>
      </c>
    </row>
    <row r="49" spans="1:30">
      <c r="A49" s="48" t="s">
        <v>225</v>
      </c>
      <c r="B49" s="1" t="s">
        <v>226</v>
      </c>
      <c r="C49" s="1" t="s">
        <v>227</v>
      </c>
      <c r="D49" s="1" t="s">
        <v>53</v>
      </c>
      <c r="E49" s="1">
        <v>0</v>
      </c>
      <c r="F49" s="44" t="s">
        <v>229</v>
      </c>
      <c r="G49" s="49">
        <v>0.4</v>
      </c>
      <c r="H49" s="5">
        <v>2.6460523397741884</v>
      </c>
      <c r="I49" s="5">
        <v>0.38156625089785412</v>
      </c>
      <c r="J49" s="5">
        <v>2.2644860888763345</v>
      </c>
      <c r="K49" s="5">
        <v>-13.094006331296354</v>
      </c>
      <c r="L49" s="5">
        <v>-0.30905052897838559</v>
      </c>
      <c r="M49" s="5">
        <v>-13.40305686027474</v>
      </c>
      <c r="N49" s="5">
        <v>2.0946496322106096</v>
      </c>
      <c r="O49" s="73">
        <v>0.5</v>
      </c>
      <c r="P49" s="5">
        <v>0</v>
      </c>
      <c r="Q49" s="5">
        <v>0.38156625089785412</v>
      </c>
      <c r="R49" s="5">
        <v>0</v>
      </c>
      <c r="S49" s="5">
        <v>0</v>
      </c>
      <c r="T49" s="47">
        <v>0</v>
      </c>
      <c r="U49" s="5">
        <v>0</v>
      </c>
      <c r="V49" s="5">
        <v>2.2644860888763345</v>
      </c>
      <c r="W49" s="5">
        <v>0</v>
      </c>
      <c r="X49" s="5">
        <v>0</v>
      </c>
      <c r="Y49" s="47">
        <v>0</v>
      </c>
      <c r="Z49" s="5">
        <v>0</v>
      </c>
      <c r="AA49" s="5">
        <v>2.6460523397741884</v>
      </c>
      <c r="AB49" s="5">
        <v>0</v>
      </c>
      <c r="AC49" s="5">
        <v>0</v>
      </c>
      <c r="AD49" s="72">
        <v>0</v>
      </c>
    </row>
    <row r="50" spans="1:30">
      <c r="A50" s="48" t="s">
        <v>230</v>
      </c>
      <c r="B50" s="1" t="s">
        <v>231</v>
      </c>
      <c r="C50" s="1" t="s">
        <v>232</v>
      </c>
      <c r="D50" s="1" t="s">
        <v>53</v>
      </c>
      <c r="E50" s="1">
        <v>0</v>
      </c>
      <c r="F50" s="44" t="s">
        <v>233</v>
      </c>
      <c r="G50" s="49">
        <v>0.4</v>
      </c>
      <c r="H50" s="5">
        <v>3.2099404819580619</v>
      </c>
      <c r="I50" s="5">
        <v>0.42278887423585726</v>
      </c>
      <c r="J50" s="5">
        <v>2.7871516077222047</v>
      </c>
      <c r="K50" s="5">
        <v>-7.7132458029915156</v>
      </c>
      <c r="L50" s="5">
        <v>-0.19831068922087969</v>
      </c>
      <c r="M50" s="5">
        <v>-7.9115564922123953</v>
      </c>
      <c r="N50" s="5">
        <v>2.5781152371430394</v>
      </c>
      <c r="O50" s="73">
        <v>0.5</v>
      </c>
      <c r="P50" s="5">
        <v>0</v>
      </c>
      <c r="Q50" s="5">
        <v>0.42278887423585726</v>
      </c>
      <c r="R50" s="5">
        <v>0</v>
      </c>
      <c r="S50" s="5">
        <v>0</v>
      </c>
      <c r="T50" s="47">
        <v>0</v>
      </c>
      <c r="U50" s="5">
        <v>0</v>
      </c>
      <c r="V50" s="5">
        <v>2.7871516077222047</v>
      </c>
      <c r="W50" s="5">
        <v>0</v>
      </c>
      <c r="X50" s="5">
        <v>0</v>
      </c>
      <c r="Y50" s="47">
        <v>0</v>
      </c>
      <c r="Z50" s="5">
        <v>0</v>
      </c>
      <c r="AA50" s="5">
        <v>3.2099404819580619</v>
      </c>
      <c r="AB50" s="5">
        <v>0</v>
      </c>
      <c r="AC50" s="5">
        <v>0</v>
      </c>
      <c r="AD50" s="72">
        <v>0</v>
      </c>
    </row>
    <row r="51" spans="1:30">
      <c r="A51" s="48" t="s">
        <v>234</v>
      </c>
      <c r="B51" s="1" t="s">
        <v>235</v>
      </c>
      <c r="C51" s="1" t="s">
        <v>236</v>
      </c>
      <c r="D51" s="1" t="s">
        <v>237</v>
      </c>
      <c r="E51" s="1">
        <v>0</v>
      </c>
      <c r="F51" s="44" t="s">
        <v>238</v>
      </c>
      <c r="G51" s="49">
        <v>0.09</v>
      </c>
      <c r="H51" s="5">
        <v>42.812554644106974</v>
      </c>
      <c r="I51" s="5">
        <v>0</v>
      </c>
      <c r="J51" s="5">
        <v>42.812554644106974</v>
      </c>
      <c r="K51" s="5">
        <v>27.490455299708294</v>
      </c>
      <c r="L51" s="5">
        <v>-1.3287415504336764E-2</v>
      </c>
      <c r="M51" s="5">
        <v>27.477167884203958</v>
      </c>
      <c r="N51" s="5">
        <v>39.601613045798956</v>
      </c>
      <c r="O51" s="73">
        <v>0</v>
      </c>
      <c r="P51" s="5">
        <v>0</v>
      </c>
      <c r="Q51" s="5">
        <v>0</v>
      </c>
      <c r="R51" s="5">
        <v>0</v>
      </c>
      <c r="S51" s="5">
        <v>0</v>
      </c>
      <c r="T51" s="47">
        <v>0</v>
      </c>
      <c r="U51" s="5">
        <v>42.812554644106974</v>
      </c>
      <c r="V51" s="5">
        <v>0</v>
      </c>
      <c r="W51" s="5">
        <v>0</v>
      </c>
      <c r="X51" s="5">
        <v>0</v>
      </c>
      <c r="Y51" s="47">
        <v>0</v>
      </c>
      <c r="Z51" s="5">
        <v>42.812554644106974</v>
      </c>
      <c r="AA51" s="5">
        <v>0</v>
      </c>
      <c r="AB51" s="5">
        <v>0</v>
      </c>
      <c r="AC51" s="5">
        <v>0</v>
      </c>
      <c r="AD51" s="72">
        <v>0</v>
      </c>
    </row>
    <row r="52" spans="1:30">
      <c r="A52" s="48" t="s">
        <v>239</v>
      </c>
      <c r="B52" s="1" t="s">
        <v>240</v>
      </c>
      <c r="C52" s="1" t="s">
        <v>241</v>
      </c>
      <c r="D52" s="1" t="s">
        <v>79</v>
      </c>
      <c r="E52" s="1">
        <v>0</v>
      </c>
      <c r="F52" s="44" t="s">
        <v>242</v>
      </c>
      <c r="G52" s="49">
        <v>0.01</v>
      </c>
      <c r="H52" s="5">
        <v>7.5823056664930881</v>
      </c>
      <c r="I52" s="5">
        <v>2.6326317153413892</v>
      </c>
      <c r="J52" s="5">
        <v>4.9496739511516994</v>
      </c>
      <c r="K52" s="5">
        <v>1.7733259723267822</v>
      </c>
      <c r="L52" s="5">
        <v>-4.534506456384868E-3</v>
      </c>
      <c r="M52" s="5">
        <v>1.7687914658703974</v>
      </c>
      <c r="N52" s="5">
        <v>4.5784484048153224</v>
      </c>
      <c r="O52" s="73">
        <v>0</v>
      </c>
      <c r="P52" s="5">
        <v>0</v>
      </c>
      <c r="Q52" s="5">
        <v>0</v>
      </c>
      <c r="R52" s="5">
        <v>2.6326317153413892</v>
      </c>
      <c r="S52" s="5">
        <v>0</v>
      </c>
      <c r="T52" s="47">
        <v>0</v>
      </c>
      <c r="U52" s="5">
        <v>0</v>
      </c>
      <c r="V52" s="5">
        <v>0</v>
      </c>
      <c r="W52" s="5">
        <v>4.9496739511516994</v>
      </c>
      <c r="X52" s="5">
        <v>0</v>
      </c>
      <c r="Y52" s="47">
        <v>0</v>
      </c>
      <c r="Z52" s="5">
        <v>0</v>
      </c>
      <c r="AA52" s="5">
        <v>0</v>
      </c>
      <c r="AB52" s="5">
        <v>7.5823056664930881</v>
      </c>
      <c r="AC52" s="5">
        <v>0</v>
      </c>
      <c r="AD52" s="72">
        <v>0</v>
      </c>
    </row>
    <row r="53" spans="1:30">
      <c r="A53" s="48" t="s">
        <v>243</v>
      </c>
      <c r="B53" s="1" t="s">
        <v>244</v>
      </c>
      <c r="C53" s="1" t="s">
        <v>245</v>
      </c>
      <c r="D53" s="1" t="s">
        <v>53</v>
      </c>
      <c r="E53" s="1">
        <v>0</v>
      </c>
      <c r="F53" s="44" t="s">
        <v>246</v>
      </c>
      <c r="G53" s="49">
        <v>0.4</v>
      </c>
      <c r="H53" s="5">
        <v>6.329944772438461</v>
      </c>
      <c r="I53" s="5">
        <v>2.227825057553916</v>
      </c>
      <c r="J53" s="5">
        <v>4.1021197148845445</v>
      </c>
      <c r="K53" s="5">
        <v>-5.8133859356933142</v>
      </c>
      <c r="L53" s="5">
        <v>7.8298849420302297E-2</v>
      </c>
      <c r="M53" s="5">
        <v>-5.7350870862730119</v>
      </c>
      <c r="N53" s="5">
        <v>3.7944607362682037</v>
      </c>
      <c r="O53" s="73">
        <v>0.5</v>
      </c>
      <c r="P53" s="5">
        <v>0</v>
      </c>
      <c r="Q53" s="5">
        <v>2.227825057553916</v>
      </c>
      <c r="R53" s="5">
        <v>0</v>
      </c>
      <c r="S53" s="5">
        <v>0</v>
      </c>
      <c r="T53" s="47">
        <v>0</v>
      </c>
      <c r="U53" s="5">
        <v>0</v>
      </c>
      <c r="V53" s="5">
        <v>4.1021197148845445</v>
      </c>
      <c r="W53" s="5">
        <v>0</v>
      </c>
      <c r="X53" s="5">
        <v>0</v>
      </c>
      <c r="Y53" s="47">
        <v>0</v>
      </c>
      <c r="Z53" s="5">
        <v>0</v>
      </c>
      <c r="AA53" s="5">
        <v>6.329944772438461</v>
      </c>
      <c r="AB53" s="5">
        <v>0</v>
      </c>
      <c r="AC53" s="5">
        <v>0</v>
      </c>
      <c r="AD53" s="72">
        <v>0</v>
      </c>
    </row>
    <row r="54" spans="1:30">
      <c r="A54" s="48" t="s">
        <v>247</v>
      </c>
      <c r="B54" s="1" t="s">
        <v>248</v>
      </c>
      <c r="C54" s="1" t="s">
        <v>249</v>
      </c>
      <c r="D54" s="1" t="s">
        <v>103</v>
      </c>
      <c r="E54" s="1" t="s">
        <v>169</v>
      </c>
      <c r="F54" s="44" t="s">
        <v>250</v>
      </c>
      <c r="G54" s="49">
        <v>0.99</v>
      </c>
      <c r="H54" s="5">
        <v>57.049236381751172</v>
      </c>
      <c r="I54" s="5">
        <v>0</v>
      </c>
      <c r="J54" s="5">
        <v>57.049236381751172</v>
      </c>
      <c r="K54" s="5">
        <v>8.1380043288026371</v>
      </c>
      <c r="L54" s="5">
        <v>-5.1387507126166909E-2</v>
      </c>
      <c r="M54" s="5">
        <v>8.0866168216764702</v>
      </c>
      <c r="N54" s="5">
        <v>55.337759290298635</v>
      </c>
      <c r="O54" s="73">
        <v>0</v>
      </c>
      <c r="P54" s="5">
        <v>0</v>
      </c>
      <c r="Q54" s="5">
        <v>0</v>
      </c>
      <c r="R54" s="5">
        <v>0</v>
      </c>
      <c r="S54" s="5">
        <v>0</v>
      </c>
      <c r="T54" s="47">
        <v>0</v>
      </c>
      <c r="U54" s="5">
        <v>50.656707419925901</v>
      </c>
      <c r="V54" s="5">
        <v>6.3925289774969665</v>
      </c>
      <c r="W54" s="5">
        <v>0</v>
      </c>
      <c r="X54" s="5">
        <v>0</v>
      </c>
      <c r="Y54" s="47">
        <v>0</v>
      </c>
      <c r="Z54" s="5">
        <v>50.656707419925901</v>
      </c>
      <c r="AA54" s="5">
        <v>6.3925289774969665</v>
      </c>
      <c r="AB54" s="5">
        <v>0</v>
      </c>
      <c r="AC54" s="5">
        <v>0</v>
      </c>
      <c r="AD54" s="72">
        <v>0</v>
      </c>
    </row>
    <row r="55" spans="1:30">
      <c r="A55" s="48" t="s">
        <v>251</v>
      </c>
      <c r="B55" s="1" t="s">
        <v>252</v>
      </c>
      <c r="C55" s="1" t="s">
        <v>253</v>
      </c>
      <c r="D55" s="1" t="s">
        <v>103</v>
      </c>
      <c r="E55" s="1" t="s">
        <v>1792</v>
      </c>
      <c r="F55" s="44" t="s">
        <v>254</v>
      </c>
      <c r="G55" s="49">
        <v>0.99</v>
      </c>
      <c r="H55" s="5">
        <v>52.977712045371604</v>
      </c>
      <c r="I55" s="5">
        <v>0</v>
      </c>
      <c r="J55" s="5">
        <v>52.977712045371604</v>
      </c>
      <c r="K55" s="5">
        <v>-2.6960670273735747</v>
      </c>
      <c r="L55" s="5">
        <v>-0.17537946221548495</v>
      </c>
      <c r="M55" s="5">
        <v>-2.8714464895890597</v>
      </c>
      <c r="N55" s="5">
        <v>51.388380684010457</v>
      </c>
      <c r="O55" s="73">
        <v>0</v>
      </c>
      <c r="P55" s="5">
        <v>0</v>
      </c>
      <c r="Q55" s="5">
        <v>0</v>
      </c>
      <c r="R55" s="5">
        <v>0</v>
      </c>
      <c r="S55" s="5">
        <v>0</v>
      </c>
      <c r="T55" s="47">
        <v>0</v>
      </c>
      <c r="U55" s="5">
        <v>45.609051367843726</v>
      </c>
      <c r="V55" s="5">
        <v>7.3686605716678812</v>
      </c>
      <c r="W55" s="5">
        <v>0</v>
      </c>
      <c r="X55" s="5">
        <v>0</v>
      </c>
      <c r="Y55" s="47">
        <v>0</v>
      </c>
      <c r="Z55" s="5">
        <v>45.609051367843726</v>
      </c>
      <c r="AA55" s="5">
        <v>7.3686605716678812</v>
      </c>
      <c r="AB55" s="5">
        <v>0</v>
      </c>
      <c r="AC55" s="5">
        <v>0</v>
      </c>
      <c r="AD55" s="72">
        <v>0</v>
      </c>
    </row>
    <row r="56" spans="1:30">
      <c r="A56" s="48" t="s">
        <v>255</v>
      </c>
      <c r="B56" s="1" t="s">
        <v>256</v>
      </c>
      <c r="C56" s="1" t="s">
        <v>257</v>
      </c>
      <c r="D56" s="1" t="s">
        <v>53</v>
      </c>
      <c r="E56" s="1">
        <v>0</v>
      </c>
      <c r="F56" s="44" t="s">
        <v>258</v>
      </c>
      <c r="G56" s="49">
        <v>0.4</v>
      </c>
      <c r="H56" s="5">
        <v>4.6800187871313064</v>
      </c>
      <c r="I56" s="5">
        <v>0.5708913255496062</v>
      </c>
      <c r="J56" s="5">
        <v>4.1091274615816999</v>
      </c>
      <c r="K56" s="5">
        <v>-35.843087804576761</v>
      </c>
      <c r="L56" s="5">
        <v>0.41525947951942754</v>
      </c>
      <c r="M56" s="5">
        <v>-35.427828325057334</v>
      </c>
      <c r="N56" s="5">
        <v>3.8009429019630727</v>
      </c>
      <c r="O56" s="73">
        <v>0.5</v>
      </c>
      <c r="P56" s="5">
        <v>0</v>
      </c>
      <c r="Q56" s="5">
        <v>0.5708913255496062</v>
      </c>
      <c r="R56" s="5">
        <v>0</v>
      </c>
      <c r="S56" s="5">
        <v>0</v>
      </c>
      <c r="T56" s="47">
        <v>0</v>
      </c>
      <c r="U56" s="5">
        <v>0</v>
      </c>
      <c r="V56" s="5">
        <v>4.1091274615816999</v>
      </c>
      <c r="W56" s="5">
        <v>0</v>
      </c>
      <c r="X56" s="5">
        <v>0</v>
      </c>
      <c r="Y56" s="47">
        <v>0</v>
      </c>
      <c r="Z56" s="5">
        <v>0</v>
      </c>
      <c r="AA56" s="5">
        <v>4.6800187871313064</v>
      </c>
      <c r="AB56" s="5">
        <v>0</v>
      </c>
      <c r="AC56" s="5">
        <v>0</v>
      </c>
      <c r="AD56" s="72">
        <v>0</v>
      </c>
    </row>
    <row r="57" spans="1:30">
      <c r="A57" s="48" t="s">
        <v>259</v>
      </c>
      <c r="B57" s="1" t="s">
        <v>260</v>
      </c>
      <c r="C57" s="1" t="s">
        <v>261</v>
      </c>
      <c r="D57" s="1" t="s">
        <v>237</v>
      </c>
      <c r="E57" s="1">
        <v>0</v>
      </c>
      <c r="F57" s="44" t="s">
        <v>262</v>
      </c>
      <c r="G57" s="49">
        <v>0.09</v>
      </c>
      <c r="H57" s="5">
        <v>66.81799449777499</v>
      </c>
      <c r="I57" s="5">
        <v>3.9152407999315857</v>
      </c>
      <c r="J57" s="5">
        <v>62.902753697843409</v>
      </c>
      <c r="K57" s="5">
        <v>38.813939349079924</v>
      </c>
      <c r="L57" s="5">
        <v>0.14037539646083985</v>
      </c>
      <c r="M57" s="5">
        <v>38.954314745540763</v>
      </c>
      <c r="N57" s="5">
        <v>58.185047170505158</v>
      </c>
      <c r="O57" s="73">
        <v>0</v>
      </c>
      <c r="P57" s="5">
        <v>3.9152407999315857</v>
      </c>
      <c r="Q57" s="5">
        <v>0</v>
      </c>
      <c r="R57" s="5">
        <v>0</v>
      </c>
      <c r="S57" s="5">
        <v>0</v>
      </c>
      <c r="T57" s="47">
        <v>0</v>
      </c>
      <c r="U57" s="5">
        <v>62.902753697843409</v>
      </c>
      <c r="V57" s="5">
        <v>0</v>
      </c>
      <c r="W57" s="5">
        <v>0</v>
      </c>
      <c r="X57" s="5">
        <v>0</v>
      </c>
      <c r="Y57" s="47">
        <v>0</v>
      </c>
      <c r="Z57" s="5">
        <v>66.81799449777499</v>
      </c>
      <c r="AA57" s="5">
        <v>0</v>
      </c>
      <c r="AB57" s="5">
        <v>0</v>
      </c>
      <c r="AC57" s="5">
        <v>0</v>
      </c>
      <c r="AD57" s="72">
        <v>0</v>
      </c>
    </row>
    <row r="58" spans="1:30">
      <c r="A58" s="48" t="s">
        <v>263</v>
      </c>
      <c r="B58" s="1" t="s">
        <v>264</v>
      </c>
      <c r="C58" s="1" t="s">
        <v>265</v>
      </c>
      <c r="D58" s="1" t="s">
        <v>79</v>
      </c>
      <c r="E58" s="1">
        <v>0</v>
      </c>
      <c r="F58" s="44" t="s">
        <v>266</v>
      </c>
      <c r="G58" s="49">
        <v>0.01</v>
      </c>
      <c r="H58" s="5">
        <v>9.02270005444554</v>
      </c>
      <c r="I58" s="5">
        <v>3.1400282694269643</v>
      </c>
      <c r="J58" s="5">
        <v>5.8826717850185766</v>
      </c>
      <c r="K58" s="5">
        <v>2.3318549061943208</v>
      </c>
      <c r="L58" s="5">
        <v>1.6385506865586041E-2</v>
      </c>
      <c r="M58" s="5">
        <v>2.3482404130599068</v>
      </c>
      <c r="N58" s="5">
        <v>5.4414714011421834</v>
      </c>
      <c r="O58" s="73">
        <v>0</v>
      </c>
      <c r="P58" s="5">
        <v>0</v>
      </c>
      <c r="Q58" s="5">
        <v>0</v>
      </c>
      <c r="R58" s="5">
        <v>3.1400282694269643</v>
      </c>
      <c r="S58" s="5">
        <v>0</v>
      </c>
      <c r="T58" s="47">
        <v>0</v>
      </c>
      <c r="U58" s="5">
        <v>0</v>
      </c>
      <c r="V58" s="5">
        <v>0</v>
      </c>
      <c r="W58" s="5">
        <v>5.8826717850185766</v>
      </c>
      <c r="X58" s="5">
        <v>0</v>
      </c>
      <c r="Y58" s="47">
        <v>0</v>
      </c>
      <c r="Z58" s="5">
        <v>0</v>
      </c>
      <c r="AA58" s="5">
        <v>0</v>
      </c>
      <c r="AB58" s="5">
        <v>9.02270005444554</v>
      </c>
      <c r="AC58" s="5">
        <v>0</v>
      </c>
      <c r="AD58" s="72">
        <v>0</v>
      </c>
    </row>
    <row r="59" spans="1:30">
      <c r="A59" s="48" t="s">
        <v>267</v>
      </c>
      <c r="B59" s="1" t="s">
        <v>268</v>
      </c>
      <c r="C59" s="1" t="s">
        <v>269</v>
      </c>
      <c r="D59" s="1" t="s">
        <v>270</v>
      </c>
      <c r="E59" s="1" t="s">
        <v>1789</v>
      </c>
      <c r="F59" s="44" t="s">
        <v>271</v>
      </c>
      <c r="G59" s="49">
        <v>0.64</v>
      </c>
      <c r="H59" s="5">
        <v>119.87728130717186</v>
      </c>
      <c r="I59" s="5">
        <v>0</v>
      </c>
      <c r="J59" s="5">
        <v>119.87728130717186</v>
      </c>
      <c r="K59" s="5">
        <v>-269.79975480074785</v>
      </c>
      <c r="L59" s="5">
        <v>1.9090485915401132</v>
      </c>
      <c r="M59" s="5">
        <v>-267.89070620920774</v>
      </c>
      <c r="N59" s="5">
        <v>116.2809628679567</v>
      </c>
      <c r="O59" s="73">
        <v>0</v>
      </c>
      <c r="P59" s="5">
        <v>0</v>
      </c>
      <c r="Q59" s="5">
        <v>0</v>
      </c>
      <c r="R59" s="5">
        <v>0</v>
      </c>
      <c r="S59" s="5">
        <v>0</v>
      </c>
      <c r="T59" s="47">
        <v>0</v>
      </c>
      <c r="U59" s="5">
        <v>85.189792574874332</v>
      </c>
      <c r="V59" s="5">
        <v>34.687488389289634</v>
      </c>
      <c r="W59" s="5">
        <v>0</v>
      </c>
      <c r="X59" s="5">
        <v>0</v>
      </c>
      <c r="Y59" s="47">
        <v>0</v>
      </c>
      <c r="Z59" s="5">
        <v>85.189792574874332</v>
      </c>
      <c r="AA59" s="5">
        <v>34.687488389289634</v>
      </c>
      <c r="AB59" s="5">
        <v>0</v>
      </c>
      <c r="AC59" s="5">
        <v>0</v>
      </c>
      <c r="AD59" s="72">
        <v>0</v>
      </c>
    </row>
    <row r="60" spans="1:30">
      <c r="A60" s="48" t="s">
        <v>272</v>
      </c>
      <c r="B60" s="1" t="s">
        <v>273</v>
      </c>
      <c r="C60" s="1" t="s">
        <v>274</v>
      </c>
      <c r="D60" s="1" t="s">
        <v>53</v>
      </c>
      <c r="E60" s="1">
        <v>0</v>
      </c>
      <c r="F60" s="44" t="s">
        <v>276</v>
      </c>
      <c r="G60" s="49">
        <v>0.4</v>
      </c>
      <c r="H60" s="5">
        <v>3.3135828407968808</v>
      </c>
      <c r="I60" s="5">
        <v>0.3839786968952697</v>
      </c>
      <c r="J60" s="5">
        <v>2.9296041439016109</v>
      </c>
      <c r="K60" s="5">
        <v>-9.1146009469935443</v>
      </c>
      <c r="L60" s="5">
        <v>-4.4927834615284823E-2</v>
      </c>
      <c r="M60" s="5">
        <v>-9.1595287816088291</v>
      </c>
      <c r="N60" s="5">
        <v>2.7098838331089903</v>
      </c>
      <c r="O60" s="73">
        <v>0.5</v>
      </c>
      <c r="P60" s="5">
        <v>0</v>
      </c>
      <c r="Q60" s="5">
        <v>0.3839786968952697</v>
      </c>
      <c r="R60" s="5">
        <v>0</v>
      </c>
      <c r="S60" s="5">
        <v>0</v>
      </c>
      <c r="T60" s="47">
        <v>0</v>
      </c>
      <c r="U60" s="5">
        <v>0</v>
      </c>
      <c r="V60" s="5">
        <v>2.9296041439016109</v>
      </c>
      <c r="W60" s="5">
        <v>0</v>
      </c>
      <c r="X60" s="5">
        <v>0</v>
      </c>
      <c r="Y60" s="47">
        <v>0</v>
      </c>
      <c r="Z60" s="5">
        <v>0</v>
      </c>
      <c r="AA60" s="5">
        <v>3.3135828407968808</v>
      </c>
      <c r="AB60" s="5">
        <v>0</v>
      </c>
      <c r="AC60" s="5">
        <v>0</v>
      </c>
      <c r="AD60" s="72">
        <v>0</v>
      </c>
    </row>
    <row r="61" spans="1:30">
      <c r="A61" s="48" t="s">
        <v>277</v>
      </c>
      <c r="B61" s="1" t="s">
        <v>278</v>
      </c>
      <c r="C61" s="1" t="s">
        <v>279</v>
      </c>
      <c r="D61" s="1" t="s">
        <v>53</v>
      </c>
      <c r="E61" s="1" t="s">
        <v>1787</v>
      </c>
      <c r="F61" s="44" t="s">
        <v>280</v>
      </c>
      <c r="G61" s="49">
        <v>0.4</v>
      </c>
      <c r="H61" s="5">
        <v>4.8890537094521163</v>
      </c>
      <c r="I61" s="5">
        <v>0</v>
      </c>
      <c r="J61" s="5">
        <v>4.8890537094521163</v>
      </c>
      <c r="K61" s="5">
        <v>-15.543918091795708</v>
      </c>
      <c r="L61" s="5">
        <v>0.22863409793064804</v>
      </c>
      <c r="M61" s="5">
        <v>-15.31528399386506</v>
      </c>
      <c r="N61" s="5">
        <v>4.7423820981685525</v>
      </c>
      <c r="O61" s="73">
        <v>0</v>
      </c>
      <c r="P61" s="5">
        <v>0</v>
      </c>
      <c r="Q61" s="5">
        <v>0</v>
      </c>
      <c r="R61" s="5">
        <v>0</v>
      </c>
      <c r="S61" s="5">
        <v>0</v>
      </c>
      <c r="T61" s="47">
        <v>0</v>
      </c>
      <c r="U61" s="5">
        <v>0</v>
      </c>
      <c r="V61" s="5">
        <v>4.889054182182373</v>
      </c>
      <c r="W61" s="5">
        <v>0</v>
      </c>
      <c r="X61" s="5">
        <v>0</v>
      </c>
      <c r="Y61" s="47">
        <v>0</v>
      </c>
      <c r="Z61" s="5">
        <v>0</v>
      </c>
      <c r="AA61" s="5">
        <v>4.889054182182373</v>
      </c>
      <c r="AB61" s="5">
        <v>0</v>
      </c>
      <c r="AC61" s="5">
        <v>0</v>
      </c>
      <c r="AD61" s="72">
        <v>0</v>
      </c>
    </row>
    <row r="62" spans="1:30">
      <c r="A62" s="48" t="s">
        <v>281</v>
      </c>
      <c r="B62" s="1" t="s">
        <v>282</v>
      </c>
      <c r="C62" s="1" t="s">
        <v>283</v>
      </c>
      <c r="D62" s="1" t="s">
        <v>53</v>
      </c>
      <c r="E62" s="1">
        <v>0</v>
      </c>
      <c r="F62" s="44" t="s">
        <v>284</v>
      </c>
      <c r="G62" s="49">
        <v>0.4</v>
      </c>
      <c r="H62" s="5">
        <v>3.6567284798552873</v>
      </c>
      <c r="I62" s="5">
        <v>0.44854107110189645</v>
      </c>
      <c r="J62" s="5">
        <v>3.2081874087533908</v>
      </c>
      <c r="K62" s="5">
        <v>-12.090273594898891</v>
      </c>
      <c r="L62" s="5">
        <v>-1.6999101041021092E-2</v>
      </c>
      <c r="M62" s="5">
        <v>-12.107272695939912</v>
      </c>
      <c r="N62" s="5">
        <v>2.9675733530968866</v>
      </c>
      <c r="O62" s="73">
        <v>0.5</v>
      </c>
      <c r="P62" s="5">
        <v>0</v>
      </c>
      <c r="Q62" s="5">
        <v>0.44854107110189645</v>
      </c>
      <c r="R62" s="5">
        <v>0</v>
      </c>
      <c r="S62" s="5">
        <v>0</v>
      </c>
      <c r="T62" s="47">
        <v>0</v>
      </c>
      <c r="U62" s="5">
        <v>0</v>
      </c>
      <c r="V62" s="5">
        <v>3.2081874087533908</v>
      </c>
      <c r="W62" s="5">
        <v>0</v>
      </c>
      <c r="X62" s="5">
        <v>0</v>
      </c>
      <c r="Y62" s="47">
        <v>0</v>
      </c>
      <c r="Z62" s="5">
        <v>0</v>
      </c>
      <c r="AA62" s="5">
        <v>3.6567284798552873</v>
      </c>
      <c r="AB62" s="5">
        <v>0</v>
      </c>
      <c r="AC62" s="5">
        <v>0</v>
      </c>
      <c r="AD62" s="72">
        <v>0</v>
      </c>
    </row>
    <row r="63" spans="1:30">
      <c r="A63" s="48" t="s">
        <v>285</v>
      </c>
      <c r="B63" s="1" t="s">
        <v>286</v>
      </c>
      <c r="C63" s="1" t="s">
        <v>287</v>
      </c>
      <c r="D63" s="1" t="s">
        <v>53</v>
      </c>
      <c r="E63" s="1">
        <v>0</v>
      </c>
      <c r="F63" s="44" t="s">
        <v>288</v>
      </c>
      <c r="G63" s="49">
        <v>0.4</v>
      </c>
      <c r="H63" s="5">
        <v>2.1770603854753068</v>
      </c>
      <c r="I63" s="5">
        <v>0</v>
      </c>
      <c r="J63" s="5">
        <v>2.1770603854753068</v>
      </c>
      <c r="K63" s="5">
        <v>-3.7159643381757581</v>
      </c>
      <c r="L63" s="5">
        <v>-5.0036048114729503E-2</v>
      </c>
      <c r="M63" s="5">
        <v>-3.7660003862904876</v>
      </c>
      <c r="N63" s="5">
        <v>2.0137808565646589</v>
      </c>
      <c r="O63" s="73">
        <v>0.5</v>
      </c>
      <c r="P63" s="5">
        <v>0</v>
      </c>
      <c r="Q63" s="5">
        <v>0</v>
      </c>
      <c r="R63" s="5">
        <v>0</v>
      </c>
      <c r="S63" s="5">
        <v>0</v>
      </c>
      <c r="T63" s="47">
        <v>0</v>
      </c>
      <c r="U63" s="5">
        <v>0</v>
      </c>
      <c r="V63" s="5">
        <v>2.1770603854753068</v>
      </c>
      <c r="W63" s="5">
        <v>0</v>
      </c>
      <c r="X63" s="5">
        <v>0</v>
      </c>
      <c r="Y63" s="47">
        <v>0</v>
      </c>
      <c r="Z63" s="5">
        <v>0</v>
      </c>
      <c r="AA63" s="5">
        <v>2.1770603854753068</v>
      </c>
      <c r="AB63" s="5">
        <v>0</v>
      </c>
      <c r="AC63" s="5">
        <v>0</v>
      </c>
      <c r="AD63" s="72">
        <v>0</v>
      </c>
    </row>
    <row r="64" spans="1:30">
      <c r="A64" s="48" t="s">
        <v>289</v>
      </c>
      <c r="B64" s="1" t="s">
        <v>290</v>
      </c>
      <c r="C64" s="1" t="s">
        <v>291</v>
      </c>
      <c r="D64" s="1" t="s">
        <v>124</v>
      </c>
      <c r="E64" s="1">
        <v>0</v>
      </c>
      <c r="F64" s="44" t="s">
        <v>292</v>
      </c>
      <c r="G64" s="49">
        <v>0.49</v>
      </c>
      <c r="H64" s="5">
        <v>35.631478290737824</v>
      </c>
      <c r="I64" s="5">
        <v>4.6834233301708172</v>
      </c>
      <c r="J64" s="5">
        <v>30.948054960567006</v>
      </c>
      <c r="K64" s="5">
        <v>-6.6369099177962712</v>
      </c>
      <c r="L64" s="5">
        <v>0.21209812859517196</v>
      </c>
      <c r="M64" s="5">
        <v>-6.4248117892010992</v>
      </c>
      <c r="N64" s="5">
        <v>28.626950838524483</v>
      </c>
      <c r="O64" s="73">
        <v>0.17658417835754459</v>
      </c>
      <c r="P64" s="5">
        <v>6.2538872002123895</v>
      </c>
      <c r="Q64" s="5">
        <v>-1.5704638700415716</v>
      </c>
      <c r="R64" s="5">
        <v>0</v>
      </c>
      <c r="S64" s="5">
        <v>0</v>
      </c>
      <c r="T64" s="47">
        <v>0</v>
      </c>
      <c r="U64" s="5">
        <v>24.657665962035907</v>
      </c>
      <c r="V64" s="5">
        <v>6.2903889985310988</v>
      </c>
      <c r="W64" s="5">
        <v>0</v>
      </c>
      <c r="X64" s="5">
        <v>0</v>
      </c>
      <c r="Y64" s="47">
        <v>0</v>
      </c>
      <c r="Z64" s="5">
        <v>30.911553162248296</v>
      </c>
      <c r="AA64" s="5">
        <v>4.7199251284895274</v>
      </c>
      <c r="AB64" s="5">
        <v>0</v>
      </c>
      <c r="AC64" s="5">
        <v>0</v>
      </c>
      <c r="AD64" s="72">
        <v>0</v>
      </c>
    </row>
    <row r="65" spans="1:30">
      <c r="A65" s="48" t="s">
        <v>293</v>
      </c>
      <c r="B65" s="1" t="s">
        <v>294</v>
      </c>
      <c r="C65" s="1" t="s">
        <v>295</v>
      </c>
      <c r="D65" s="1" t="s">
        <v>53</v>
      </c>
      <c r="E65" s="1">
        <v>0</v>
      </c>
      <c r="F65" s="44" t="s">
        <v>296</v>
      </c>
      <c r="G65" s="49">
        <v>0.4</v>
      </c>
      <c r="H65" s="5">
        <v>4.8744655388160947</v>
      </c>
      <c r="I65" s="5">
        <v>0.74515597425499935</v>
      </c>
      <c r="J65" s="5">
        <v>4.1293095645610958</v>
      </c>
      <c r="K65" s="5">
        <v>-14.786172853170505</v>
      </c>
      <c r="L65" s="5">
        <v>0.26004004805033887</v>
      </c>
      <c r="M65" s="5">
        <v>-14.526132805120167</v>
      </c>
      <c r="N65" s="5">
        <v>3.8196113472190136</v>
      </c>
      <c r="O65" s="73">
        <v>0.5</v>
      </c>
      <c r="P65" s="5">
        <v>0</v>
      </c>
      <c r="Q65" s="5">
        <v>0.74515597425499935</v>
      </c>
      <c r="R65" s="5">
        <v>0</v>
      </c>
      <c r="S65" s="5">
        <v>0</v>
      </c>
      <c r="T65" s="47">
        <v>0</v>
      </c>
      <c r="U65" s="5">
        <v>0</v>
      </c>
      <c r="V65" s="5">
        <v>4.1293095645610958</v>
      </c>
      <c r="W65" s="5">
        <v>0</v>
      </c>
      <c r="X65" s="5">
        <v>0</v>
      </c>
      <c r="Y65" s="47">
        <v>0</v>
      </c>
      <c r="Z65" s="5">
        <v>0</v>
      </c>
      <c r="AA65" s="5">
        <v>4.8744655388160947</v>
      </c>
      <c r="AB65" s="5">
        <v>0</v>
      </c>
      <c r="AC65" s="5">
        <v>0</v>
      </c>
      <c r="AD65" s="72">
        <v>0</v>
      </c>
    </row>
    <row r="66" spans="1:30">
      <c r="A66" s="48" t="s">
        <v>297</v>
      </c>
      <c r="B66" s="1" t="s">
        <v>298</v>
      </c>
      <c r="C66" s="1" t="s">
        <v>299</v>
      </c>
      <c r="D66" s="1" t="s">
        <v>53</v>
      </c>
      <c r="E66" s="1">
        <v>0</v>
      </c>
      <c r="F66" s="44" t="s">
        <v>300</v>
      </c>
      <c r="G66" s="49">
        <v>0.4</v>
      </c>
      <c r="H66" s="5">
        <v>3.2783665644127158</v>
      </c>
      <c r="I66" s="5">
        <v>0</v>
      </c>
      <c r="J66" s="5">
        <v>3.2783665644127158</v>
      </c>
      <c r="K66" s="5">
        <v>-26.461487205694564</v>
      </c>
      <c r="L66" s="5">
        <v>-1.9296303240558643E-2</v>
      </c>
      <c r="M66" s="5">
        <v>-26.480783508935122</v>
      </c>
      <c r="N66" s="5">
        <v>3.0324890720817623</v>
      </c>
      <c r="O66" s="73">
        <v>0.5</v>
      </c>
      <c r="P66" s="5">
        <v>0</v>
      </c>
      <c r="Q66" s="5">
        <v>0</v>
      </c>
      <c r="R66" s="5">
        <v>0</v>
      </c>
      <c r="S66" s="5">
        <v>0</v>
      </c>
      <c r="T66" s="47">
        <v>0</v>
      </c>
      <c r="U66" s="5">
        <v>0</v>
      </c>
      <c r="V66" s="5">
        <v>3.2783665644127158</v>
      </c>
      <c r="W66" s="5">
        <v>0</v>
      </c>
      <c r="X66" s="5">
        <v>0</v>
      </c>
      <c r="Y66" s="47">
        <v>0</v>
      </c>
      <c r="Z66" s="5">
        <v>0</v>
      </c>
      <c r="AA66" s="5">
        <v>3.2783665644127158</v>
      </c>
      <c r="AB66" s="5">
        <v>0</v>
      </c>
      <c r="AC66" s="5">
        <v>0</v>
      </c>
      <c r="AD66" s="72">
        <v>0</v>
      </c>
    </row>
    <row r="67" spans="1:30">
      <c r="A67" s="48" t="s">
        <v>301</v>
      </c>
      <c r="B67" s="1" t="s">
        <v>302</v>
      </c>
      <c r="C67" s="1" t="s">
        <v>303</v>
      </c>
      <c r="D67" s="1" t="s">
        <v>53</v>
      </c>
      <c r="E67" s="1" t="s">
        <v>1793</v>
      </c>
      <c r="F67" s="44" t="s">
        <v>304</v>
      </c>
      <c r="G67" s="49">
        <v>0.5</v>
      </c>
      <c r="H67" s="5">
        <v>2.8355511514992675</v>
      </c>
      <c r="I67" s="5">
        <v>0</v>
      </c>
      <c r="J67" s="5">
        <v>2.8355511514992675</v>
      </c>
      <c r="K67" s="5">
        <v>-23.721171214334085</v>
      </c>
      <c r="L67" s="5">
        <v>-0.15383378584894203</v>
      </c>
      <c r="M67" s="5">
        <v>-23.875005000183027</v>
      </c>
      <c r="N67" s="5">
        <v>2.7504846169542896</v>
      </c>
      <c r="O67" s="73">
        <v>0</v>
      </c>
      <c r="P67" s="5">
        <v>0</v>
      </c>
      <c r="Q67" s="5">
        <v>0</v>
      </c>
      <c r="R67" s="5">
        <v>0</v>
      </c>
      <c r="S67" s="5">
        <v>0</v>
      </c>
      <c r="T67" s="47">
        <v>0</v>
      </c>
      <c r="U67" s="5">
        <v>0</v>
      </c>
      <c r="V67" s="5">
        <v>2.8355509264119658</v>
      </c>
      <c r="W67" s="5">
        <v>0</v>
      </c>
      <c r="X67" s="5">
        <v>0</v>
      </c>
      <c r="Y67" s="47">
        <v>0</v>
      </c>
      <c r="Z67" s="5">
        <v>0</v>
      </c>
      <c r="AA67" s="5">
        <v>2.8355509264119658</v>
      </c>
      <c r="AB67" s="5">
        <v>0</v>
      </c>
      <c r="AC67" s="5">
        <v>0</v>
      </c>
      <c r="AD67" s="72">
        <v>0</v>
      </c>
    </row>
    <row r="68" spans="1:30">
      <c r="A68" s="48" t="s">
        <v>305</v>
      </c>
      <c r="B68" s="1" t="s">
        <v>306</v>
      </c>
      <c r="C68" s="1" t="s">
        <v>307</v>
      </c>
      <c r="D68" s="1" t="s">
        <v>53</v>
      </c>
      <c r="E68" s="1">
        <v>0</v>
      </c>
      <c r="F68" s="44" t="s">
        <v>308</v>
      </c>
      <c r="G68" s="49">
        <v>0.4</v>
      </c>
      <c r="H68" s="5">
        <v>4.3106488672411603</v>
      </c>
      <c r="I68" s="5">
        <v>0.63721537159059938</v>
      </c>
      <c r="J68" s="5">
        <v>3.6734334956505612</v>
      </c>
      <c r="K68" s="5">
        <v>-27.965251182858651</v>
      </c>
      <c r="L68" s="5">
        <v>-5.6499901350605342E-2</v>
      </c>
      <c r="M68" s="5">
        <v>-28.021751084209257</v>
      </c>
      <c r="N68" s="5">
        <v>3.3979259834767692</v>
      </c>
      <c r="O68" s="73">
        <v>0.5</v>
      </c>
      <c r="P68" s="5">
        <v>0</v>
      </c>
      <c r="Q68" s="5">
        <v>0.63721537159059938</v>
      </c>
      <c r="R68" s="5">
        <v>0</v>
      </c>
      <c r="S68" s="5">
        <v>0</v>
      </c>
      <c r="T68" s="47">
        <v>0</v>
      </c>
      <c r="U68" s="5">
        <v>0</v>
      </c>
      <c r="V68" s="5">
        <v>3.6734334956505612</v>
      </c>
      <c r="W68" s="5">
        <v>0</v>
      </c>
      <c r="X68" s="5">
        <v>0</v>
      </c>
      <c r="Y68" s="47">
        <v>0</v>
      </c>
      <c r="Z68" s="5">
        <v>0</v>
      </c>
      <c r="AA68" s="5">
        <v>4.3106488672411603</v>
      </c>
      <c r="AB68" s="5">
        <v>0</v>
      </c>
      <c r="AC68" s="5">
        <v>0</v>
      </c>
      <c r="AD68" s="72">
        <v>0</v>
      </c>
    </row>
    <row r="69" spans="1:30">
      <c r="A69" s="48" t="s">
        <v>309</v>
      </c>
      <c r="B69" s="1" t="s">
        <v>310</v>
      </c>
      <c r="C69" s="1" t="s">
        <v>311</v>
      </c>
      <c r="D69" s="1" t="s">
        <v>124</v>
      </c>
      <c r="E69" s="1">
        <v>0</v>
      </c>
      <c r="F69" s="44" t="s">
        <v>312</v>
      </c>
      <c r="G69" s="49">
        <v>0.49</v>
      </c>
      <c r="H69" s="5">
        <v>46.332941411863473</v>
      </c>
      <c r="I69" s="5">
        <v>5.4161659692146848</v>
      </c>
      <c r="J69" s="5">
        <v>40.916775442648792</v>
      </c>
      <c r="K69" s="5">
        <v>-23.713046130955838</v>
      </c>
      <c r="L69" s="5">
        <v>0.39305292428220184</v>
      </c>
      <c r="M69" s="5">
        <v>-23.319993206673637</v>
      </c>
      <c r="N69" s="5">
        <v>37.848017284450137</v>
      </c>
      <c r="O69" s="73">
        <v>0.36690564017012395</v>
      </c>
      <c r="P69" s="5">
        <v>7.2311279884351789</v>
      </c>
      <c r="Q69" s="5">
        <v>-1.8149620192204938</v>
      </c>
      <c r="R69" s="5">
        <v>0</v>
      </c>
      <c r="S69" s="5">
        <v>0</v>
      </c>
      <c r="T69" s="47">
        <v>0</v>
      </c>
      <c r="U69" s="5">
        <v>33.344183704397501</v>
      </c>
      <c r="V69" s="5">
        <v>7.5725917382512895</v>
      </c>
      <c r="W69" s="5">
        <v>0</v>
      </c>
      <c r="X69" s="5">
        <v>0</v>
      </c>
      <c r="Y69" s="47">
        <v>0</v>
      </c>
      <c r="Z69" s="5">
        <v>40.575311692832678</v>
      </c>
      <c r="AA69" s="5">
        <v>5.7576297190307955</v>
      </c>
      <c r="AB69" s="5">
        <v>0</v>
      </c>
      <c r="AC69" s="5">
        <v>0</v>
      </c>
      <c r="AD69" s="72">
        <v>0</v>
      </c>
    </row>
    <row r="70" spans="1:30">
      <c r="A70" s="48" t="s">
        <v>313</v>
      </c>
      <c r="B70" s="1" t="s">
        <v>314</v>
      </c>
      <c r="C70" s="1" t="s">
        <v>315</v>
      </c>
      <c r="D70" s="1" t="s">
        <v>79</v>
      </c>
      <c r="E70" s="1">
        <v>0</v>
      </c>
      <c r="F70" s="44" t="s">
        <v>316</v>
      </c>
      <c r="G70" s="49">
        <v>0.01</v>
      </c>
      <c r="H70" s="5">
        <v>13.621455382063749</v>
      </c>
      <c r="I70" s="5">
        <v>4.512884878145643</v>
      </c>
      <c r="J70" s="5">
        <v>9.1085705039181057</v>
      </c>
      <c r="K70" s="5">
        <v>4.9919147595926052</v>
      </c>
      <c r="L70" s="5">
        <v>2.7650276001471852E-2</v>
      </c>
      <c r="M70" s="5">
        <v>5.0195650355940771</v>
      </c>
      <c r="N70" s="5">
        <v>8.4254277161242488</v>
      </c>
      <c r="O70" s="73">
        <v>0</v>
      </c>
      <c r="P70" s="5">
        <v>0</v>
      </c>
      <c r="Q70" s="5">
        <v>0</v>
      </c>
      <c r="R70" s="5">
        <v>4.512884878145643</v>
      </c>
      <c r="S70" s="5">
        <v>0</v>
      </c>
      <c r="T70" s="47">
        <v>0</v>
      </c>
      <c r="U70" s="5">
        <v>0</v>
      </c>
      <c r="V70" s="5">
        <v>0</v>
      </c>
      <c r="W70" s="5">
        <v>9.1085705039181057</v>
      </c>
      <c r="X70" s="5">
        <v>0</v>
      </c>
      <c r="Y70" s="47">
        <v>0</v>
      </c>
      <c r="Z70" s="5">
        <v>0</v>
      </c>
      <c r="AA70" s="5">
        <v>0</v>
      </c>
      <c r="AB70" s="5">
        <v>13.621455382063749</v>
      </c>
      <c r="AC70" s="5">
        <v>0</v>
      </c>
      <c r="AD70" s="72">
        <v>0</v>
      </c>
    </row>
    <row r="71" spans="1:30">
      <c r="A71" s="48" t="s">
        <v>317</v>
      </c>
      <c r="B71" s="1" t="s">
        <v>318</v>
      </c>
      <c r="C71" s="1" t="s">
        <v>319</v>
      </c>
      <c r="D71" s="1" t="s">
        <v>124</v>
      </c>
      <c r="E71" s="1">
        <v>0</v>
      </c>
      <c r="F71" s="44" t="s">
        <v>320</v>
      </c>
      <c r="G71" s="49">
        <v>0.49</v>
      </c>
      <c r="H71" s="5">
        <v>62.207024769637535</v>
      </c>
      <c r="I71" s="5">
        <v>11.270515538971402</v>
      </c>
      <c r="J71" s="5">
        <v>50.936509230666132</v>
      </c>
      <c r="K71" s="5">
        <v>-17.301375732892257</v>
      </c>
      <c r="L71" s="5">
        <v>0.56231708363934274</v>
      </c>
      <c r="M71" s="5">
        <v>-16.739058649252915</v>
      </c>
      <c r="N71" s="5">
        <v>47.116271038366172</v>
      </c>
      <c r="O71" s="73">
        <v>0.25354501384417116</v>
      </c>
      <c r="P71" s="5">
        <v>11.46537623564431</v>
      </c>
      <c r="Q71" s="5">
        <v>-0.19486069667290895</v>
      </c>
      <c r="R71" s="5">
        <v>0</v>
      </c>
      <c r="S71" s="5">
        <v>0</v>
      </c>
      <c r="T71" s="47">
        <v>0</v>
      </c>
      <c r="U71" s="5">
        <v>42.641249493963635</v>
      </c>
      <c r="V71" s="5">
        <v>8.2952597367024925</v>
      </c>
      <c r="W71" s="5">
        <v>0</v>
      </c>
      <c r="X71" s="5">
        <v>0</v>
      </c>
      <c r="Y71" s="47">
        <v>0</v>
      </c>
      <c r="Z71" s="5">
        <v>54.106625729607941</v>
      </c>
      <c r="AA71" s="5">
        <v>8.1003990400295827</v>
      </c>
      <c r="AB71" s="5">
        <v>0</v>
      </c>
      <c r="AC71" s="5">
        <v>0</v>
      </c>
      <c r="AD71" s="72">
        <v>0</v>
      </c>
    </row>
    <row r="72" spans="1:30">
      <c r="A72" s="48" t="s">
        <v>321</v>
      </c>
      <c r="B72" s="1" t="s">
        <v>322</v>
      </c>
      <c r="C72" s="1" t="s">
        <v>323</v>
      </c>
      <c r="D72" s="1" t="s">
        <v>53</v>
      </c>
      <c r="E72" s="1" t="s">
        <v>1786</v>
      </c>
      <c r="F72" s="44" t="s">
        <v>324</v>
      </c>
      <c r="G72" s="49">
        <v>0.5</v>
      </c>
      <c r="H72" s="5">
        <v>4.1042628342769136</v>
      </c>
      <c r="I72" s="5">
        <v>0</v>
      </c>
      <c r="J72" s="5">
        <v>4.1042628342769136</v>
      </c>
      <c r="K72" s="5">
        <v>-13.738492382920905</v>
      </c>
      <c r="L72" s="5">
        <v>0.18009179480287862</v>
      </c>
      <c r="M72" s="5">
        <v>-13.558400588118026</v>
      </c>
      <c r="N72" s="5">
        <v>3.9811349492486059</v>
      </c>
      <c r="O72" s="73">
        <v>0</v>
      </c>
      <c r="P72" s="5">
        <v>0</v>
      </c>
      <c r="Q72" s="5">
        <v>0</v>
      </c>
      <c r="R72" s="5">
        <v>0</v>
      </c>
      <c r="S72" s="5">
        <v>0</v>
      </c>
      <c r="T72" s="47">
        <v>0</v>
      </c>
      <c r="U72" s="5">
        <v>0</v>
      </c>
      <c r="V72" s="5">
        <v>4.1042627444937176</v>
      </c>
      <c r="W72" s="5">
        <v>0</v>
      </c>
      <c r="X72" s="5">
        <v>0</v>
      </c>
      <c r="Y72" s="47">
        <v>0</v>
      </c>
      <c r="Z72" s="5">
        <v>0</v>
      </c>
      <c r="AA72" s="5">
        <v>4.1042627444937176</v>
      </c>
      <c r="AB72" s="5">
        <v>0</v>
      </c>
      <c r="AC72" s="5">
        <v>0</v>
      </c>
      <c r="AD72" s="72">
        <v>0</v>
      </c>
    </row>
    <row r="73" spans="1:30">
      <c r="A73" s="48" t="s">
        <v>325</v>
      </c>
      <c r="B73" s="1" t="s">
        <v>326</v>
      </c>
      <c r="C73" s="1" t="s">
        <v>327</v>
      </c>
      <c r="D73" s="1" t="s">
        <v>53</v>
      </c>
      <c r="E73" s="1">
        <v>0</v>
      </c>
      <c r="F73" s="44" t="s">
        <v>328</v>
      </c>
      <c r="G73" s="49">
        <v>0.4</v>
      </c>
      <c r="H73" s="5">
        <v>2.1661600335886377</v>
      </c>
      <c r="I73" s="5">
        <v>0</v>
      </c>
      <c r="J73" s="5">
        <v>2.1661600335886377</v>
      </c>
      <c r="K73" s="5">
        <v>-16.670535977461515</v>
      </c>
      <c r="L73" s="5">
        <v>5.9512898820454296E-2</v>
      </c>
      <c r="M73" s="5">
        <v>-16.611023078641061</v>
      </c>
      <c r="N73" s="5">
        <v>2.0036980310694901</v>
      </c>
      <c r="O73" s="73">
        <v>0.5</v>
      </c>
      <c r="P73" s="5">
        <v>0</v>
      </c>
      <c r="Q73" s="5">
        <v>0</v>
      </c>
      <c r="R73" s="5">
        <v>0</v>
      </c>
      <c r="S73" s="5">
        <v>0</v>
      </c>
      <c r="T73" s="47">
        <v>0</v>
      </c>
      <c r="U73" s="5">
        <v>0</v>
      </c>
      <c r="V73" s="5">
        <v>2.1661600335886377</v>
      </c>
      <c r="W73" s="5">
        <v>0</v>
      </c>
      <c r="X73" s="5">
        <v>0</v>
      </c>
      <c r="Y73" s="47">
        <v>0</v>
      </c>
      <c r="Z73" s="5">
        <v>0</v>
      </c>
      <c r="AA73" s="5">
        <v>2.1661600335886377</v>
      </c>
      <c r="AB73" s="5">
        <v>0</v>
      </c>
      <c r="AC73" s="5">
        <v>0</v>
      </c>
      <c r="AD73" s="72">
        <v>0</v>
      </c>
    </row>
    <row r="74" spans="1:30">
      <c r="A74" s="48" t="s">
        <v>329</v>
      </c>
      <c r="B74" s="1" t="s">
        <v>330</v>
      </c>
      <c r="C74" s="1" t="s">
        <v>331</v>
      </c>
      <c r="D74" s="1" t="s">
        <v>53</v>
      </c>
      <c r="E74" s="1">
        <v>0</v>
      </c>
      <c r="F74" s="44" t="s">
        <v>332</v>
      </c>
      <c r="G74" s="49">
        <v>0.4</v>
      </c>
      <c r="H74" s="5">
        <v>1.4363483697531376</v>
      </c>
      <c r="I74" s="5">
        <v>0</v>
      </c>
      <c r="J74" s="5">
        <v>1.4363483697531376</v>
      </c>
      <c r="K74" s="5">
        <v>-7.197435634335811</v>
      </c>
      <c r="L74" s="5">
        <v>-2.9282521474709E-2</v>
      </c>
      <c r="M74" s="5">
        <v>-7.22671815581052</v>
      </c>
      <c r="N74" s="5">
        <v>1.3286222420216525</v>
      </c>
      <c r="O74" s="73">
        <v>0.5</v>
      </c>
      <c r="P74" s="5">
        <v>0</v>
      </c>
      <c r="Q74" s="5">
        <v>0</v>
      </c>
      <c r="R74" s="5">
        <v>0</v>
      </c>
      <c r="S74" s="5">
        <v>0</v>
      </c>
      <c r="T74" s="47">
        <v>0</v>
      </c>
      <c r="U74" s="5">
        <v>0</v>
      </c>
      <c r="V74" s="5">
        <v>1.4363483697531376</v>
      </c>
      <c r="W74" s="5">
        <v>0</v>
      </c>
      <c r="X74" s="5">
        <v>0</v>
      </c>
      <c r="Y74" s="47">
        <v>0</v>
      </c>
      <c r="Z74" s="5">
        <v>0</v>
      </c>
      <c r="AA74" s="5">
        <v>1.4363483697531376</v>
      </c>
      <c r="AB74" s="5">
        <v>0</v>
      </c>
      <c r="AC74" s="5">
        <v>0</v>
      </c>
      <c r="AD74" s="72">
        <v>0</v>
      </c>
    </row>
    <row r="75" spans="1:30">
      <c r="A75" s="48" t="s">
        <v>333</v>
      </c>
      <c r="B75" s="1" t="s">
        <v>334</v>
      </c>
      <c r="C75" s="1" t="s">
        <v>335</v>
      </c>
      <c r="D75" s="1" t="s">
        <v>53</v>
      </c>
      <c r="E75" s="1">
        <v>0</v>
      </c>
      <c r="F75" s="44" t="s">
        <v>336</v>
      </c>
      <c r="G75" s="49">
        <v>0.4</v>
      </c>
      <c r="H75" s="5">
        <v>3.1284956202676848</v>
      </c>
      <c r="I75" s="5">
        <v>0.29942968930186981</v>
      </c>
      <c r="J75" s="5">
        <v>2.829065930965815</v>
      </c>
      <c r="K75" s="5">
        <v>-6.2556021355458959</v>
      </c>
      <c r="L75" s="5">
        <v>0.12999316151255691</v>
      </c>
      <c r="M75" s="5">
        <v>-6.125608974033339</v>
      </c>
      <c r="N75" s="5">
        <v>2.6168859861433789</v>
      </c>
      <c r="O75" s="73">
        <v>0.5</v>
      </c>
      <c r="P75" s="5">
        <v>0</v>
      </c>
      <c r="Q75" s="5">
        <v>0.29942968930186981</v>
      </c>
      <c r="R75" s="5">
        <v>0</v>
      </c>
      <c r="S75" s="5">
        <v>0</v>
      </c>
      <c r="T75" s="47">
        <v>0</v>
      </c>
      <c r="U75" s="5">
        <v>0</v>
      </c>
      <c r="V75" s="5">
        <v>2.829065930965815</v>
      </c>
      <c r="W75" s="5">
        <v>0</v>
      </c>
      <c r="X75" s="5">
        <v>0</v>
      </c>
      <c r="Y75" s="47">
        <v>0</v>
      </c>
      <c r="Z75" s="5">
        <v>0</v>
      </c>
      <c r="AA75" s="5">
        <v>3.1284956202676848</v>
      </c>
      <c r="AB75" s="5">
        <v>0</v>
      </c>
      <c r="AC75" s="5">
        <v>0</v>
      </c>
      <c r="AD75" s="72">
        <v>0</v>
      </c>
    </row>
    <row r="76" spans="1:30">
      <c r="A76" s="48" t="s">
        <v>1663</v>
      </c>
      <c r="B76" s="1" t="s">
        <v>1664</v>
      </c>
      <c r="C76" s="1" t="s">
        <v>1665</v>
      </c>
      <c r="D76" s="1" t="s">
        <v>53</v>
      </c>
      <c r="E76" s="1">
        <v>0</v>
      </c>
      <c r="F76" s="44" t="s">
        <v>1666</v>
      </c>
      <c r="G76" s="49">
        <v>0.4</v>
      </c>
      <c r="H76" s="5">
        <v>0.95756817000130301</v>
      </c>
      <c r="I76" s="5">
        <v>0</v>
      </c>
      <c r="J76" s="5">
        <v>0.95756817000130301</v>
      </c>
      <c r="K76" s="5">
        <v>-6.5073113829500606</v>
      </c>
      <c r="L76" s="5">
        <v>3.8454173324785401E-2</v>
      </c>
      <c r="M76" s="5">
        <v>-6.4688572096252752</v>
      </c>
      <c r="N76" s="5">
        <v>0.88575055725120533</v>
      </c>
      <c r="O76" s="73">
        <v>0.5</v>
      </c>
      <c r="P76" s="5">
        <v>0</v>
      </c>
      <c r="Q76" s="5">
        <v>0</v>
      </c>
      <c r="R76" s="5">
        <v>0</v>
      </c>
      <c r="S76" s="5">
        <v>0</v>
      </c>
      <c r="T76" s="47">
        <v>0</v>
      </c>
      <c r="U76" s="5">
        <v>0</v>
      </c>
      <c r="V76" s="5">
        <v>0.95756817000130301</v>
      </c>
      <c r="W76" s="5">
        <v>0</v>
      </c>
      <c r="X76" s="5">
        <v>0</v>
      </c>
      <c r="Y76" s="47">
        <v>0</v>
      </c>
      <c r="Z76" s="5">
        <v>0</v>
      </c>
      <c r="AA76" s="5">
        <v>0.95756817000130301</v>
      </c>
      <c r="AB76" s="5">
        <v>0</v>
      </c>
      <c r="AC76" s="5">
        <v>0</v>
      </c>
      <c r="AD76" s="72">
        <v>0</v>
      </c>
    </row>
    <row r="77" spans="1:30">
      <c r="A77" s="48" t="s">
        <v>337</v>
      </c>
      <c r="B77" s="1" t="s">
        <v>338</v>
      </c>
      <c r="C77" s="1" t="s">
        <v>339</v>
      </c>
      <c r="D77" s="1" t="s">
        <v>270</v>
      </c>
      <c r="E77" s="1" t="s">
        <v>1789</v>
      </c>
      <c r="F77" s="44" t="s">
        <v>340</v>
      </c>
      <c r="G77" s="49">
        <v>0.64</v>
      </c>
      <c r="H77" s="5">
        <v>23.580464738583903</v>
      </c>
      <c r="I77" s="5">
        <v>0</v>
      </c>
      <c r="J77" s="5">
        <v>23.580464738583903</v>
      </c>
      <c r="K77" s="5">
        <v>-587.55023549322414</v>
      </c>
      <c r="L77" s="5">
        <v>2.9279463271700479</v>
      </c>
      <c r="M77" s="5">
        <v>-584.62228916605409</v>
      </c>
      <c r="N77" s="5">
        <v>22.873050796426384</v>
      </c>
      <c r="O77" s="73">
        <v>0</v>
      </c>
      <c r="P77" s="5">
        <v>0</v>
      </c>
      <c r="Q77" s="5">
        <v>0</v>
      </c>
      <c r="R77" s="5">
        <v>0</v>
      </c>
      <c r="S77" s="5">
        <v>0</v>
      </c>
      <c r="T77" s="47">
        <v>0</v>
      </c>
      <c r="U77" s="5">
        <v>13.520283092726944</v>
      </c>
      <c r="V77" s="5">
        <v>9.8964399811504435</v>
      </c>
      <c r="W77" s="5">
        <v>0</v>
      </c>
      <c r="X77" s="5">
        <v>0</v>
      </c>
      <c r="Y77" s="47">
        <v>0.16374157222762556</v>
      </c>
      <c r="Z77" s="5">
        <v>13.520283092726944</v>
      </c>
      <c r="AA77" s="5">
        <v>9.8964399811504435</v>
      </c>
      <c r="AB77" s="5">
        <v>0</v>
      </c>
      <c r="AC77" s="5">
        <v>0</v>
      </c>
      <c r="AD77" s="72">
        <v>0.16374157222762556</v>
      </c>
    </row>
    <row r="78" spans="1:30">
      <c r="A78" s="48" t="s">
        <v>341</v>
      </c>
      <c r="B78" s="1" t="s">
        <v>342</v>
      </c>
      <c r="C78" s="1" t="s">
        <v>343</v>
      </c>
      <c r="D78" s="1" t="s">
        <v>79</v>
      </c>
      <c r="E78" s="1">
        <v>0</v>
      </c>
      <c r="F78" s="44" t="s">
        <v>344</v>
      </c>
      <c r="G78" s="49">
        <v>0.01</v>
      </c>
      <c r="H78" s="5">
        <v>14.72629990575984</v>
      </c>
      <c r="I78" s="5">
        <v>5.7178004714998849</v>
      </c>
      <c r="J78" s="5">
        <v>9.0084994342599547</v>
      </c>
      <c r="K78" s="5">
        <v>7.1513299613299059</v>
      </c>
      <c r="L78" s="5">
        <v>5.5977143748124014E-2</v>
      </c>
      <c r="M78" s="5">
        <v>7.20730710507803</v>
      </c>
      <c r="N78" s="5">
        <v>8.3328619766904577</v>
      </c>
      <c r="O78" s="73">
        <v>0</v>
      </c>
      <c r="P78" s="5">
        <v>0</v>
      </c>
      <c r="Q78" s="5">
        <v>0</v>
      </c>
      <c r="R78" s="5">
        <v>5.7178004714998849</v>
      </c>
      <c r="S78" s="5">
        <v>0</v>
      </c>
      <c r="T78" s="47">
        <v>0</v>
      </c>
      <c r="U78" s="5">
        <v>0</v>
      </c>
      <c r="V78" s="5">
        <v>0</v>
      </c>
      <c r="W78" s="5">
        <v>9.0084994342599547</v>
      </c>
      <c r="X78" s="5">
        <v>0</v>
      </c>
      <c r="Y78" s="47">
        <v>0</v>
      </c>
      <c r="Z78" s="5">
        <v>0</v>
      </c>
      <c r="AA78" s="5">
        <v>0</v>
      </c>
      <c r="AB78" s="5">
        <v>14.72629990575984</v>
      </c>
      <c r="AC78" s="5">
        <v>0</v>
      </c>
      <c r="AD78" s="72">
        <v>0</v>
      </c>
    </row>
    <row r="79" spans="1:30">
      <c r="A79" s="48" t="s">
        <v>345</v>
      </c>
      <c r="B79" s="1" t="s">
        <v>346</v>
      </c>
      <c r="C79" s="1" t="s">
        <v>347</v>
      </c>
      <c r="D79" s="1" t="s">
        <v>53</v>
      </c>
      <c r="E79" s="1">
        <v>0</v>
      </c>
      <c r="F79" s="44" t="s">
        <v>348</v>
      </c>
      <c r="G79" s="49">
        <v>0.4</v>
      </c>
      <c r="H79" s="5">
        <v>4.4373164458291345</v>
      </c>
      <c r="I79" s="5">
        <v>0.27515893685196713</v>
      </c>
      <c r="J79" s="5">
        <v>4.1621575089771676</v>
      </c>
      <c r="K79" s="5">
        <v>-19.276234815673202</v>
      </c>
      <c r="L79" s="5">
        <v>0.34108028168791193</v>
      </c>
      <c r="M79" s="5">
        <v>-18.93515453398529</v>
      </c>
      <c r="N79" s="5">
        <v>3.8499956958038801</v>
      </c>
      <c r="O79" s="73">
        <v>0.5</v>
      </c>
      <c r="P79" s="5">
        <v>0</v>
      </c>
      <c r="Q79" s="5">
        <v>0.27515893685196713</v>
      </c>
      <c r="R79" s="5">
        <v>0</v>
      </c>
      <c r="S79" s="5">
        <v>0</v>
      </c>
      <c r="T79" s="47">
        <v>0</v>
      </c>
      <c r="U79" s="5">
        <v>0</v>
      </c>
      <c r="V79" s="5">
        <v>4.1621575089771676</v>
      </c>
      <c r="W79" s="5">
        <v>0</v>
      </c>
      <c r="X79" s="5">
        <v>0</v>
      </c>
      <c r="Y79" s="47">
        <v>0</v>
      </c>
      <c r="Z79" s="5">
        <v>0</v>
      </c>
      <c r="AA79" s="5">
        <v>4.4373164458291345</v>
      </c>
      <c r="AB79" s="5">
        <v>0</v>
      </c>
      <c r="AC79" s="5">
        <v>0</v>
      </c>
      <c r="AD79" s="72">
        <v>0</v>
      </c>
    </row>
    <row r="80" spans="1:30">
      <c r="A80" s="48" t="s">
        <v>349</v>
      </c>
      <c r="B80" s="1" t="s">
        <v>350</v>
      </c>
      <c r="C80" s="1" t="s">
        <v>351</v>
      </c>
      <c r="D80" s="1" t="s">
        <v>53</v>
      </c>
      <c r="E80" s="1">
        <v>0</v>
      </c>
      <c r="F80" s="44" t="s">
        <v>352</v>
      </c>
      <c r="G80" s="49">
        <v>0.4</v>
      </c>
      <c r="H80" s="5">
        <v>2.8026308884081672</v>
      </c>
      <c r="I80" s="5">
        <v>0.37681198970454977</v>
      </c>
      <c r="J80" s="5">
        <v>2.4258188987036173</v>
      </c>
      <c r="K80" s="5">
        <v>-11.323966105401826</v>
      </c>
      <c r="L80" s="5">
        <v>-0.28641985763635169</v>
      </c>
      <c r="M80" s="5">
        <v>-11.610385963038178</v>
      </c>
      <c r="N80" s="5">
        <v>2.243882481300846</v>
      </c>
      <c r="O80" s="73">
        <v>0.5</v>
      </c>
      <c r="P80" s="5">
        <v>0</v>
      </c>
      <c r="Q80" s="5">
        <v>0.37681198970454977</v>
      </c>
      <c r="R80" s="5">
        <v>0</v>
      </c>
      <c r="S80" s="5">
        <v>0</v>
      </c>
      <c r="T80" s="47">
        <v>0</v>
      </c>
      <c r="U80" s="5">
        <v>0</v>
      </c>
      <c r="V80" s="5">
        <v>2.4258188987036173</v>
      </c>
      <c r="W80" s="5">
        <v>0</v>
      </c>
      <c r="X80" s="5">
        <v>0</v>
      </c>
      <c r="Y80" s="47">
        <v>0</v>
      </c>
      <c r="Z80" s="5">
        <v>0</v>
      </c>
      <c r="AA80" s="5">
        <v>2.8026308884081672</v>
      </c>
      <c r="AB80" s="5">
        <v>0</v>
      </c>
      <c r="AC80" s="5">
        <v>0</v>
      </c>
      <c r="AD80" s="72">
        <v>0</v>
      </c>
    </row>
    <row r="81" spans="1:30">
      <c r="A81" s="48" t="s">
        <v>353</v>
      </c>
      <c r="B81" s="1" t="s">
        <v>354</v>
      </c>
      <c r="C81" s="1" t="s">
        <v>355</v>
      </c>
      <c r="D81" s="1" t="s">
        <v>53</v>
      </c>
      <c r="E81" s="1">
        <v>0</v>
      </c>
      <c r="F81" s="44" t="s">
        <v>357</v>
      </c>
      <c r="G81" s="49">
        <v>0.4</v>
      </c>
      <c r="H81" s="5">
        <v>2.4236558891408402</v>
      </c>
      <c r="I81" s="5">
        <v>0.38963989323357678</v>
      </c>
      <c r="J81" s="5">
        <v>2.0340159959072635</v>
      </c>
      <c r="K81" s="5">
        <v>-9.8947388494075561</v>
      </c>
      <c r="L81" s="5">
        <v>-0.11136117370831933</v>
      </c>
      <c r="M81" s="5">
        <v>-10.006100023115875</v>
      </c>
      <c r="N81" s="5">
        <v>1.8814647962142188</v>
      </c>
      <c r="O81" s="73">
        <v>0.5</v>
      </c>
      <c r="P81" s="5">
        <v>0</v>
      </c>
      <c r="Q81" s="5">
        <v>0.38963989323357678</v>
      </c>
      <c r="R81" s="5">
        <v>0</v>
      </c>
      <c r="S81" s="5">
        <v>0</v>
      </c>
      <c r="T81" s="47">
        <v>0</v>
      </c>
      <c r="U81" s="5">
        <v>0</v>
      </c>
      <c r="V81" s="5">
        <v>2.0340159959072635</v>
      </c>
      <c r="W81" s="5">
        <v>0</v>
      </c>
      <c r="X81" s="5">
        <v>0</v>
      </c>
      <c r="Y81" s="47">
        <v>0</v>
      </c>
      <c r="Z81" s="5">
        <v>0</v>
      </c>
      <c r="AA81" s="5">
        <v>2.4236558891408402</v>
      </c>
      <c r="AB81" s="5">
        <v>0</v>
      </c>
      <c r="AC81" s="5">
        <v>0</v>
      </c>
      <c r="AD81" s="72">
        <v>0</v>
      </c>
    </row>
    <row r="82" spans="1:30">
      <c r="A82" s="48" t="s">
        <v>358</v>
      </c>
      <c r="B82" s="1" t="s">
        <v>359</v>
      </c>
      <c r="C82" s="1" t="s">
        <v>360</v>
      </c>
      <c r="D82" s="1" t="s">
        <v>361</v>
      </c>
      <c r="E82" s="1" t="s">
        <v>362</v>
      </c>
      <c r="F82" s="44" t="s">
        <v>363</v>
      </c>
      <c r="G82" s="49">
        <v>1</v>
      </c>
      <c r="H82" s="5">
        <v>166.59653567602925</v>
      </c>
      <c r="I82" s="5">
        <v>0</v>
      </c>
      <c r="J82" s="5">
        <v>166.59653567602925</v>
      </c>
      <c r="K82" s="5">
        <v>4.0441580727848709</v>
      </c>
      <c r="L82" s="5">
        <v>0.48827514861613519</v>
      </c>
      <c r="M82" s="5">
        <v>4.5324332214010061</v>
      </c>
      <c r="N82" s="5">
        <v>161.59863960574836</v>
      </c>
      <c r="O82" s="73">
        <v>0</v>
      </c>
      <c r="P82" s="5">
        <v>0</v>
      </c>
      <c r="Q82" s="5">
        <v>0</v>
      </c>
      <c r="R82" s="5">
        <v>0</v>
      </c>
      <c r="S82" s="5">
        <v>0</v>
      </c>
      <c r="T82" s="47">
        <v>0</v>
      </c>
      <c r="U82" s="5">
        <v>138.59697879917235</v>
      </c>
      <c r="V82" s="5">
        <v>16.40897117986616</v>
      </c>
      <c r="W82" s="5">
        <v>11.59058566912732</v>
      </c>
      <c r="X82" s="5">
        <v>0</v>
      </c>
      <c r="Y82" s="47">
        <v>0</v>
      </c>
      <c r="Z82" s="5">
        <v>138.59697879917235</v>
      </c>
      <c r="AA82" s="5">
        <v>16.40897117986616</v>
      </c>
      <c r="AB82" s="5">
        <v>11.59058566912732</v>
      </c>
      <c r="AC82" s="5">
        <v>0</v>
      </c>
      <c r="AD82" s="72">
        <v>0</v>
      </c>
    </row>
    <row r="83" spans="1:30">
      <c r="A83" s="48" t="s">
        <v>364</v>
      </c>
      <c r="B83" s="1" t="s">
        <v>365</v>
      </c>
      <c r="C83" s="1" t="s">
        <v>366</v>
      </c>
      <c r="D83" s="1" t="s">
        <v>53</v>
      </c>
      <c r="E83" s="1" t="s">
        <v>1793</v>
      </c>
      <c r="F83" s="44" t="s">
        <v>367</v>
      </c>
      <c r="G83" s="49">
        <v>0.5</v>
      </c>
      <c r="H83" s="5">
        <v>2.5099548129526124</v>
      </c>
      <c r="I83" s="5">
        <v>0</v>
      </c>
      <c r="J83" s="5">
        <v>2.5099548129526124</v>
      </c>
      <c r="K83" s="5">
        <v>-13.558495190236195</v>
      </c>
      <c r="L83" s="5">
        <v>-4.2368028572425942E-3</v>
      </c>
      <c r="M83" s="5">
        <v>-13.562731993093438</v>
      </c>
      <c r="N83" s="5">
        <v>2.4346561685640338</v>
      </c>
      <c r="O83" s="73">
        <v>0</v>
      </c>
      <c r="P83" s="5">
        <v>0</v>
      </c>
      <c r="Q83" s="5">
        <v>0</v>
      </c>
      <c r="R83" s="5">
        <v>0</v>
      </c>
      <c r="S83" s="5">
        <v>0</v>
      </c>
      <c r="T83" s="47">
        <v>0</v>
      </c>
      <c r="U83" s="5">
        <v>0</v>
      </c>
      <c r="V83" s="5">
        <v>2.5099550811748279</v>
      </c>
      <c r="W83" s="5">
        <v>0</v>
      </c>
      <c r="X83" s="5">
        <v>0</v>
      </c>
      <c r="Y83" s="47">
        <v>0</v>
      </c>
      <c r="Z83" s="5">
        <v>0</v>
      </c>
      <c r="AA83" s="5">
        <v>2.5099550811748279</v>
      </c>
      <c r="AB83" s="5">
        <v>0</v>
      </c>
      <c r="AC83" s="5">
        <v>0</v>
      </c>
      <c r="AD83" s="72">
        <v>0</v>
      </c>
    </row>
    <row r="84" spans="1:30">
      <c r="A84" s="48" t="s">
        <v>372</v>
      </c>
      <c r="B84" s="1" t="s">
        <v>373</v>
      </c>
      <c r="C84" s="1" t="s">
        <v>374</v>
      </c>
      <c r="D84" s="1" t="s">
        <v>103</v>
      </c>
      <c r="E84" s="1" t="s">
        <v>146</v>
      </c>
      <c r="F84" s="44" t="s">
        <v>375</v>
      </c>
      <c r="G84" s="49">
        <v>0.99</v>
      </c>
      <c r="H84" s="5">
        <v>103.71235443246398</v>
      </c>
      <c r="I84" s="5">
        <v>0</v>
      </c>
      <c r="J84" s="5">
        <v>103.71235443246398</v>
      </c>
      <c r="K84" s="5">
        <v>-9.9783195948424037</v>
      </c>
      <c r="L84" s="5">
        <v>0.52333628603838278</v>
      </c>
      <c r="M84" s="5">
        <v>-9.4549833088040209</v>
      </c>
      <c r="N84" s="5">
        <v>100.60098379949007</v>
      </c>
      <c r="O84" s="73">
        <v>0</v>
      </c>
      <c r="P84" s="5">
        <v>0</v>
      </c>
      <c r="Q84" s="5">
        <v>0</v>
      </c>
      <c r="R84" s="5">
        <v>0</v>
      </c>
      <c r="S84" s="5">
        <v>0</v>
      </c>
      <c r="T84" s="47">
        <v>0</v>
      </c>
      <c r="U84" s="5">
        <v>88.709108162001257</v>
      </c>
      <c r="V84" s="5">
        <v>15.003245834386748</v>
      </c>
      <c r="W84" s="5">
        <v>0</v>
      </c>
      <c r="X84" s="5">
        <v>0</v>
      </c>
      <c r="Y84" s="47">
        <v>0</v>
      </c>
      <c r="Z84" s="5">
        <v>88.709108162001257</v>
      </c>
      <c r="AA84" s="5">
        <v>15.003245834386748</v>
      </c>
      <c r="AB84" s="5">
        <v>0</v>
      </c>
      <c r="AC84" s="5">
        <v>0</v>
      </c>
      <c r="AD84" s="72">
        <v>0</v>
      </c>
    </row>
    <row r="85" spans="1:30">
      <c r="A85" s="48" t="s">
        <v>376</v>
      </c>
      <c r="B85" s="1" t="s">
        <v>377</v>
      </c>
      <c r="C85" s="1" t="s">
        <v>378</v>
      </c>
      <c r="D85" s="1" t="s">
        <v>53</v>
      </c>
      <c r="E85" s="1">
        <v>0</v>
      </c>
      <c r="F85" s="44" t="s">
        <v>379</v>
      </c>
      <c r="G85" s="49">
        <v>0.4</v>
      </c>
      <c r="H85" s="5">
        <v>1.570239484587</v>
      </c>
      <c r="I85" s="5">
        <v>0.14126920272313151</v>
      </c>
      <c r="J85" s="5">
        <v>1.4289702818638685</v>
      </c>
      <c r="K85" s="5">
        <v>-5.7733190478070924</v>
      </c>
      <c r="L85" s="5">
        <v>3.2618456371701576E-2</v>
      </c>
      <c r="M85" s="5">
        <v>-5.7407005914353908</v>
      </c>
      <c r="N85" s="5">
        <v>1.3217975107240785</v>
      </c>
      <c r="O85" s="73">
        <v>0.5</v>
      </c>
      <c r="P85" s="5">
        <v>0</v>
      </c>
      <c r="Q85" s="5">
        <v>0.14126920272313151</v>
      </c>
      <c r="R85" s="5">
        <v>0</v>
      </c>
      <c r="S85" s="5">
        <v>0</v>
      </c>
      <c r="T85" s="47">
        <v>0</v>
      </c>
      <c r="U85" s="5">
        <v>0</v>
      </c>
      <c r="V85" s="5">
        <v>1.4289702818638685</v>
      </c>
      <c r="W85" s="5">
        <v>0</v>
      </c>
      <c r="X85" s="5">
        <v>0</v>
      </c>
      <c r="Y85" s="47">
        <v>0</v>
      </c>
      <c r="Z85" s="5">
        <v>0</v>
      </c>
      <c r="AA85" s="5">
        <v>1.570239484587</v>
      </c>
      <c r="AB85" s="5">
        <v>0</v>
      </c>
      <c r="AC85" s="5">
        <v>0</v>
      </c>
      <c r="AD85" s="72">
        <v>0</v>
      </c>
    </row>
    <row r="86" spans="1:30">
      <c r="A86" s="48" t="s">
        <v>380</v>
      </c>
      <c r="B86" s="1" t="s">
        <v>381</v>
      </c>
      <c r="C86" s="1" t="s">
        <v>382</v>
      </c>
      <c r="D86" s="1" t="s">
        <v>53</v>
      </c>
      <c r="E86" s="1">
        <v>0</v>
      </c>
      <c r="F86" s="44" t="s">
        <v>383</v>
      </c>
      <c r="G86" s="49">
        <v>0.4</v>
      </c>
      <c r="H86" s="5">
        <v>4.0789718870976328</v>
      </c>
      <c r="I86" s="5">
        <v>0.57475406601139711</v>
      </c>
      <c r="J86" s="5">
        <v>3.504217821086236</v>
      </c>
      <c r="K86" s="5">
        <v>-40.970675603695852</v>
      </c>
      <c r="L86" s="5">
        <v>0.33275740200806325</v>
      </c>
      <c r="M86" s="5">
        <v>-40.637918201687789</v>
      </c>
      <c r="N86" s="5">
        <v>3.2414014845047685</v>
      </c>
      <c r="O86" s="73">
        <v>0.5</v>
      </c>
      <c r="P86" s="5">
        <v>0</v>
      </c>
      <c r="Q86" s="5">
        <v>0.57475406601139711</v>
      </c>
      <c r="R86" s="5">
        <v>0</v>
      </c>
      <c r="S86" s="5">
        <v>0</v>
      </c>
      <c r="T86" s="47">
        <v>0</v>
      </c>
      <c r="U86" s="5">
        <v>0</v>
      </c>
      <c r="V86" s="5">
        <v>3.504217821086236</v>
      </c>
      <c r="W86" s="5">
        <v>0</v>
      </c>
      <c r="X86" s="5">
        <v>0</v>
      </c>
      <c r="Y86" s="47">
        <v>0</v>
      </c>
      <c r="Z86" s="5">
        <v>0</v>
      </c>
      <c r="AA86" s="5">
        <v>4.0789718870976328</v>
      </c>
      <c r="AB86" s="5">
        <v>0</v>
      </c>
      <c r="AC86" s="5">
        <v>0</v>
      </c>
      <c r="AD86" s="72">
        <v>0</v>
      </c>
    </row>
    <row r="87" spans="1:30">
      <c r="A87" s="48" t="s">
        <v>384</v>
      </c>
      <c r="B87" s="1" t="s">
        <v>385</v>
      </c>
      <c r="C87" s="1" t="s">
        <v>386</v>
      </c>
      <c r="D87" s="1" t="s">
        <v>93</v>
      </c>
      <c r="E87" s="1" t="s">
        <v>1789</v>
      </c>
      <c r="F87" s="44" t="s">
        <v>387</v>
      </c>
      <c r="G87" s="49">
        <v>0.64</v>
      </c>
      <c r="H87" s="5">
        <v>94.526056186369047</v>
      </c>
      <c r="I87" s="5">
        <v>0</v>
      </c>
      <c r="J87" s="5">
        <v>94.526056186369047</v>
      </c>
      <c r="K87" s="5">
        <v>12.746048031957313</v>
      </c>
      <c r="L87" s="5">
        <v>-2.5211516467670947E-2</v>
      </c>
      <c r="M87" s="5">
        <v>12.720836515489642</v>
      </c>
      <c r="N87" s="5">
        <v>91.690274500777974</v>
      </c>
      <c r="O87" s="73">
        <v>0</v>
      </c>
      <c r="P87" s="5">
        <v>0</v>
      </c>
      <c r="Q87" s="5">
        <v>0</v>
      </c>
      <c r="R87" s="5">
        <v>0</v>
      </c>
      <c r="S87" s="5">
        <v>0</v>
      </c>
      <c r="T87" s="47">
        <v>0</v>
      </c>
      <c r="U87" s="5">
        <v>78.715638393763598</v>
      </c>
      <c r="V87" s="5">
        <v>15.810418013717381</v>
      </c>
      <c r="W87" s="5">
        <v>0</v>
      </c>
      <c r="X87" s="5">
        <v>0</v>
      </c>
      <c r="Y87" s="47">
        <v>0</v>
      </c>
      <c r="Z87" s="5">
        <v>78.715638393763598</v>
      </c>
      <c r="AA87" s="5">
        <v>15.810418013717381</v>
      </c>
      <c r="AB87" s="5">
        <v>0</v>
      </c>
      <c r="AC87" s="5">
        <v>0</v>
      </c>
      <c r="AD87" s="72">
        <v>0</v>
      </c>
    </row>
    <row r="88" spans="1:30">
      <c r="A88" s="48" t="s">
        <v>388</v>
      </c>
      <c r="B88" s="1" t="s">
        <v>389</v>
      </c>
      <c r="C88" s="1" t="s">
        <v>390</v>
      </c>
      <c r="D88" s="1" t="s">
        <v>391</v>
      </c>
      <c r="E88" s="1">
        <v>0</v>
      </c>
      <c r="F88" s="44" t="s">
        <v>392</v>
      </c>
      <c r="G88" s="49">
        <v>0.1</v>
      </c>
      <c r="H88" s="5">
        <v>114.40912098629315</v>
      </c>
      <c r="I88" s="5">
        <v>28.942991404601425</v>
      </c>
      <c r="J88" s="5">
        <v>85.466129581691717</v>
      </c>
      <c r="K88" s="5">
        <v>67.155303837013008</v>
      </c>
      <c r="L88" s="5">
        <v>-7.6140856136206025E-2</v>
      </c>
      <c r="M88" s="5">
        <v>67.079162980876802</v>
      </c>
      <c r="N88" s="5">
        <v>79.056169863064838</v>
      </c>
      <c r="O88" s="73">
        <v>0</v>
      </c>
      <c r="P88" s="5">
        <v>25.911698800180108</v>
      </c>
      <c r="Q88" s="5">
        <v>0</v>
      </c>
      <c r="R88" s="5">
        <v>3.0312926044213158</v>
      </c>
      <c r="S88" s="5">
        <v>0</v>
      </c>
      <c r="T88" s="47">
        <v>0</v>
      </c>
      <c r="U88" s="5">
        <v>80.032448708617849</v>
      </c>
      <c r="V88" s="5">
        <v>0</v>
      </c>
      <c r="W88" s="5">
        <v>5.4336808730738566</v>
      </c>
      <c r="X88" s="5">
        <v>0</v>
      </c>
      <c r="Y88" s="47">
        <v>0</v>
      </c>
      <c r="Z88" s="5">
        <v>105.94414750879795</v>
      </c>
      <c r="AA88" s="5">
        <v>0</v>
      </c>
      <c r="AB88" s="5">
        <v>8.4649734774951728</v>
      </c>
      <c r="AC88" s="5">
        <v>0</v>
      </c>
      <c r="AD88" s="72">
        <v>0</v>
      </c>
    </row>
    <row r="89" spans="1:30">
      <c r="A89" s="48" t="s">
        <v>393</v>
      </c>
      <c r="B89" s="1" t="s">
        <v>394</v>
      </c>
      <c r="C89" s="1" t="s">
        <v>395</v>
      </c>
      <c r="D89" s="1" t="s">
        <v>53</v>
      </c>
      <c r="E89" s="1">
        <v>0</v>
      </c>
      <c r="F89" s="44" t="s">
        <v>396</v>
      </c>
      <c r="G89" s="49">
        <v>0.4</v>
      </c>
      <c r="H89" s="5">
        <v>2.9022544556402261</v>
      </c>
      <c r="I89" s="5">
        <v>0</v>
      </c>
      <c r="J89" s="5">
        <v>2.9022544556402261</v>
      </c>
      <c r="K89" s="5">
        <v>-22.028296140695744</v>
      </c>
      <c r="L89" s="5">
        <v>0.10882944007567374</v>
      </c>
      <c r="M89" s="5">
        <v>-21.91946670062007</v>
      </c>
      <c r="N89" s="5">
        <v>2.6845853714672092</v>
      </c>
      <c r="O89" s="73">
        <v>0.5</v>
      </c>
      <c r="P89" s="5">
        <v>0</v>
      </c>
      <c r="Q89" s="5">
        <v>0</v>
      </c>
      <c r="R89" s="5">
        <v>0</v>
      </c>
      <c r="S89" s="5">
        <v>0</v>
      </c>
      <c r="T89" s="47">
        <v>0</v>
      </c>
      <c r="U89" s="5">
        <v>0</v>
      </c>
      <c r="V89" s="5">
        <v>2.9022544556402261</v>
      </c>
      <c r="W89" s="5">
        <v>0</v>
      </c>
      <c r="X89" s="5">
        <v>0</v>
      </c>
      <c r="Y89" s="47">
        <v>0</v>
      </c>
      <c r="Z89" s="5">
        <v>0</v>
      </c>
      <c r="AA89" s="5">
        <v>2.9022544556402261</v>
      </c>
      <c r="AB89" s="5">
        <v>0</v>
      </c>
      <c r="AC89" s="5">
        <v>0</v>
      </c>
      <c r="AD89" s="72">
        <v>0</v>
      </c>
    </row>
    <row r="90" spans="1:30">
      <c r="A90" s="48" t="s">
        <v>397</v>
      </c>
      <c r="B90" s="1" t="s">
        <v>398</v>
      </c>
      <c r="C90" s="1" t="s">
        <v>399</v>
      </c>
      <c r="D90" s="1" t="s">
        <v>124</v>
      </c>
      <c r="E90" s="1">
        <v>0</v>
      </c>
      <c r="F90" s="44" t="s">
        <v>400</v>
      </c>
      <c r="G90" s="49">
        <v>0.49</v>
      </c>
      <c r="H90" s="5">
        <v>28.368277078982935</v>
      </c>
      <c r="I90" s="5">
        <v>6.3336408968071174</v>
      </c>
      <c r="J90" s="5">
        <v>22.034636182175817</v>
      </c>
      <c r="K90" s="5">
        <v>7.0194877731200487</v>
      </c>
      <c r="L90" s="5">
        <v>-1.3892949366974605E-2</v>
      </c>
      <c r="M90" s="5">
        <v>7.0055948237530741</v>
      </c>
      <c r="N90" s="5">
        <v>20.382038468512633</v>
      </c>
      <c r="O90" s="73">
        <v>0</v>
      </c>
      <c r="P90" s="5">
        <v>6.0653873638388776</v>
      </c>
      <c r="Q90" s="5">
        <v>0.26825353296823984</v>
      </c>
      <c r="R90" s="5">
        <v>0</v>
      </c>
      <c r="S90" s="5">
        <v>0</v>
      </c>
      <c r="T90" s="47">
        <v>0</v>
      </c>
      <c r="U90" s="5">
        <v>18.7963612457011</v>
      </c>
      <c r="V90" s="5">
        <v>3.238274936474713</v>
      </c>
      <c r="W90" s="5">
        <v>0</v>
      </c>
      <c r="X90" s="5">
        <v>0</v>
      </c>
      <c r="Y90" s="47">
        <v>0</v>
      </c>
      <c r="Z90" s="5">
        <v>24.861748609539976</v>
      </c>
      <c r="AA90" s="5">
        <v>3.5065284694429528</v>
      </c>
      <c r="AB90" s="5">
        <v>0</v>
      </c>
      <c r="AC90" s="5">
        <v>0</v>
      </c>
      <c r="AD90" s="72">
        <v>0</v>
      </c>
    </row>
    <row r="91" spans="1:30">
      <c r="A91" s="48" t="s">
        <v>401</v>
      </c>
      <c r="B91" s="1" t="s">
        <v>402</v>
      </c>
      <c r="C91" s="1" t="s">
        <v>403</v>
      </c>
      <c r="D91" s="1" t="s">
        <v>53</v>
      </c>
      <c r="E91" s="1" t="s">
        <v>1787</v>
      </c>
      <c r="F91" s="44" t="s">
        <v>404</v>
      </c>
      <c r="G91" s="49">
        <v>0.4</v>
      </c>
      <c r="H91" s="5">
        <v>2.9273251315209734</v>
      </c>
      <c r="I91" s="5">
        <v>0</v>
      </c>
      <c r="J91" s="5">
        <v>2.9273251315209734</v>
      </c>
      <c r="K91" s="5">
        <v>-28.287893865286105</v>
      </c>
      <c r="L91" s="5">
        <v>0.18296377946493436</v>
      </c>
      <c r="M91" s="5">
        <v>-28.10493008582117</v>
      </c>
      <c r="N91" s="5">
        <v>2.8395053775753443</v>
      </c>
      <c r="O91" s="73">
        <v>0</v>
      </c>
      <c r="P91" s="5">
        <v>0</v>
      </c>
      <c r="Q91" s="5">
        <v>0</v>
      </c>
      <c r="R91" s="5">
        <v>0</v>
      </c>
      <c r="S91" s="5">
        <v>0</v>
      </c>
      <c r="T91" s="47">
        <v>0</v>
      </c>
      <c r="U91" s="5">
        <v>0</v>
      </c>
      <c r="V91" s="5">
        <v>2.9273254420206882</v>
      </c>
      <c r="W91" s="5">
        <v>0</v>
      </c>
      <c r="X91" s="5">
        <v>0</v>
      </c>
      <c r="Y91" s="47">
        <v>0</v>
      </c>
      <c r="Z91" s="5">
        <v>0</v>
      </c>
      <c r="AA91" s="5">
        <v>2.9273254420206882</v>
      </c>
      <c r="AB91" s="5">
        <v>0</v>
      </c>
      <c r="AC91" s="5">
        <v>0</v>
      </c>
      <c r="AD91" s="72">
        <v>0</v>
      </c>
    </row>
    <row r="92" spans="1:30">
      <c r="A92" s="48" t="s">
        <v>405</v>
      </c>
      <c r="B92" s="1" t="s">
        <v>406</v>
      </c>
      <c r="C92" s="1" t="s">
        <v>407</v>
      </c>
      <c r="D92" s="1" t="s">
        <v>53</v>
      </c>
      <c r="E92" s="1">
        <v>0</v>
      </c>
      <c r="F92" s="44" t="s">
        <v>408</v>
      </c>
      <c r="G92" s="49">
        <v>0.4</v>
      </c>
      <c r="H92" s="5">
        <v>2.1943234720635103</v>
      </c>
      <c r="I92" s="5">
        <v>0.15710254610051122</v>
      </c>
      <c r="J92" s="5">
        <v>2.0372209259629992</v>
      </c>
      <c r="K92" s="5">
        <v>-12.245759470809153</v>
      </c>
      <c r="L92" s="5">
        <v>-0.11625335696765404</v>
      </c>
      <c r="M92" s="5">
        <v>-12.362012827776807</v>
      </c>
      <c r="N92" s="5">
        <v>1.8844293565157744</v>
      </c>
      <c r="O92" s="73">
        <v>0.5</v>
      </c>
      <c r="P92" s="5">
        <v>0</v>
      </c>
      <c r="Q92" s="5">
        <v>0.15710254610051122</v>
      </c>
      <c r="R92" s="5">
        <v>0</v>
      </c>
      <c r="S92" s="5">
        <v>0</v>
      </c>
      <c r="T92" s="47">
        <v>0</v>
      </c>
      <c r="U92" s="5">
        <v>0</v>
      </c>
      <c r="V92" s="5">
        <v>2.0372209259629992</v>
      </c>
      <c r="W92" s="5">
        <v>0</v>
      </c>
      <c r="X92" s="5">
        <v>0</v>
      </c>
      <c r="Y92" s="47">
        <v>0</v>
      </c>
      <c r="Z92" s="5">
        <v>0</v>
      </c>
      <c r="AA92" s="5">
        <v>2.1943234720635103</v>
      </c>
      <c r="AB92" s="5">
        <v>0</v>
      </c>
      <c r="AC92" s="5">
        <v>0</v>
      </c>
      <c r="AD92" s="72">
        <v>0</v>
      </c>
    </row>
    <row r="93" spans="1:30">
      <c r="A93" s="48" t="s">
        <v>409</v>
      </c>
      <c r="B93" s="1" t="s">
        <v>410</v>
      </c>
      <c r="C93" s="1" t="s">
        <v>411</v>
      </c>
      <c r="D93" s="1" t="s">
        <v>124</v>
      </c>
      <c r="E93" s="1" t="s">
        <v>1786</v>
      </c>
      <c r="F93" s="44" t="s">
        <v>412</v>
      </c>
      <c r="G93" s="49">
        <v>0.99</v>
      </c>
      <c r="H93" s="5">
        <v>74.4203231140079</v>
      </c>
      <c r="I93" s="5">
        <v>0</v>
      </c>
      <c r="J93" s="5">
        <v>74.4203231140079</v>
      </c>
      <c r="K93" s="5">
        <v>-5.5890394953355935</v>
      </c>
      <c r="L93" s="5">
        <v>0.16669746623355319</v>
      </c>
      <c r="M93" s="5">
        <v>-5.4223420291020403</v>
      </c>
      <c r="N93" s="5">
        <v>72.187713420587656</v>
      </c>
      <c r="O93" s="73">
        <v>0</v>
      </c>
      <c r="P93" s="5">
        <v>0</v>
      </c>
      <c r="Q93" s="5">
        <v>0</v>
      </c>
      <c r="R93" s="5">
        <v>0</v>
      </c>
      <c r="S93" s="5">
        <v>0</v>
      </c>
      <c r="T93" s="47">
        <v>0</v>
      </c>
      <c r="U93" s="5">
        <v>64.164624701027392</v>
      </c>
      <c r="V93" s="5">
        <v>10.255698255409316</v>
      </c>
      <c r="W93" s="5">
        <v>0</v>
      </c>
      <c r="X93" s="5">
        <v>0</v>
      </c>
      <c r="Y93" s="47">
        <v>0</v>
      </c>
      <c r="Z93" s="5">
        <v>64.164624701027392</v>
      </c>
      <c r="AA93" s="5">
        <v>10.255698255409316</v>
      </c>
      <c r="AB93" s="5">
        <v>0</v>
      </c>
      <c r="AC93" s="5">
        <v>0</v>
      </c>
      <c r="AD93" s="72">
        <v>0</v>
      </c>
    </row>
    <row r="94" spans="1:30">
      <c r="A94" s="48" t="s">
        <v>413</v>
      </c>
      <c r="B94" s="1" t="s">
        <v>414</v>
      </c>
      <c r="C94" s="1" t="s">
        <v>415</v>
      </c>
      <c r="D94" s="1" t="s">
        <v>237</v>
      </c>
      <c r="E94" s="1" t="s">
        <v>1786</v>
      </c>
      <c r="F94" s="44" t="s">
        <v>416</v>
      </c>
      <c r="G94" s="49">
        <v>0.49</v>
      </c>
      <c r="H94" s="5">
        <v>137.2097905066228</v>
      </c>
      <c r="I94" s="5">
        <v>0</v>
      </c>
      <c r="J94" s="5">
        <v>137.2097905066228</v>
      </c>
      <c r="K94" s="5">
        <v>43.031142713214415</v>
      </c>
      <c r="L94" s="5">
        <v>1.2474254610623348E-2</v>
      </c>
      <c r="M94" s="5">
        <v>43.043616967825038</v>
      </c>
      <c r="N94" s="5">
        <v>133.09349679142412</v>
      </c>
      <c r="O94" s="73">
        <v>0</v>
      </c>
      <c r="P94" s="5">
        <v>0</v>
      </c>
      <c r="Q94" s="5">
        <v>0</v>
      </c>
      <c r="R94" s="5">
        <v>0</v>
      </c>
      <c r="S94" s="5">
        <v>0</v>
      </c>
      <c r="T94" s="47">
        <v>0</v>
      </c>
      <c r="U94" s="5">
        <v>137.2097905968879</v>
      </c>
      <c r="V94" s="5">
        <v>0</v>
      </c>
      <c r="W94" s="5">
        <v>0</v>
      </c>
      <c r="X94" s="5">
        <v>0</v>
      </c>
      <c r="Y94" s="47">
        <v>0</v>
      </c>
      <c r="Z94" s="5">
        <v>137.2097905968879</v>
      </c>
      <c r="AA94" s="5">
        <v>0</v>
      </c>
      <c r="AB94" s="5">
        <v>0</v>
      </c>
      <c r="AC94" s="5">
        <v>0</v>
      </c>
      <c r="AD94" s="72">
        <v>0</v>
      </c>
    </row>
    <row r="95" spans="1:30">
      <c r="A95" s="48" t="s">
        <v>417</v>
      </c>
      <c r="B95" s="1" t="s">
        <v>418</v>
      </c>
      <c r="C95" s="1" t="s">
        <v>419</v>
      </c>
      <c r="D95" s="1" t="s">
        <v>53</v>
      </c>
      <c r="E95" s="1" t="s">
        <v>1786</v>
      </c>
      <c r="F95" s="44" t="s">
        <v>420</v>
      </c>
      <c r="G95" s="49">
        <v>0.5</v>
      </c>
      <c r="H95" s="5">
        <v>2.0125019152058887</v>
      </c>
      <c r="I95" s="5">
        <v>0</v>
      </c>
      <c r="J95" s="5">
        <v>2.0125019152058887</v>
      </c>
      <c r="K95" s="5">
        <v>-7.9233246764181215</v>
      </c>
      <c r="L95" s="5">
        <v>2.5628300321828945E-2</v>
      </c>
      <c r="M95" s="5">
        <v>-7.8976963760962926</v>
      </c>
      <c r="N95" s="5">
        <v>1.952126857749712</v>
      </c>
      <c r="O95" s="73">
        <v>0</v>
      </c>
      <c r="P95" s="5">
        <v>0</v>
      </c>
      <c r="Q95" s="5">
        <v>0</v>
      </c>
      <c r="R95" s="5">
        <v>0</v>
      </c>
      <c r="S95" s="5">
        <v>0</v>
      </c>
      <c r="T95" s="47">
        <v>0</v>
      </c>
      <c r="U95" s="5">
        <v>0</v>
      </c>
      <c r="V95" s="5">
        <v>2.0125019152058887</v>
      </c>
      <c r="W95" s="5">
        <v>0</v>
      </c>
      <c r="X95" s="5">
        <v>0</v>
      </c>
      <c r="Y95" s="47">
        <v>0</v>
      </c>
      <c r="Z95" s="5">
        <v>0</v>
      </c>
      <c r="AA95" s="5">
        <v>2.0125019152058887</v>
      </c>
      <c r="AB95" s="5">
        <v>0</v>
      </c>
      <c r="AC95" s="5">
        <v>0</v>
      </c>
      <c r="AD95" s="72">
        <v>0</v>
      </c>
    </row>
    <row r="96" spans="1:30">
      <c r="A96" s="48" t="s">
        <v>421</v>
      </c>
      <c r="B96" s="1" t="s">
        <v>422</v>
      </c>
      <c r="C96" s="1" t="s">
        <v>423</v>
      </c>
      <c r="D96" s="1" t="s">
        <v>79</v>
      </c>
      <c r="E96" s="1" t="s">
        <v>1786</v>
      </c>
      <c r="F96" s="44" t="s">
        <v>424</v>
      </c>
      <c r="G96" s="49">
        <v>0.01</v>
      </c>
      <c r="H96" s="5">
        <v>13.352083717863154</v>
      </c>
      <c r="I96" s="5">
        <v>0</v>
      </c>
      <c r="J96" s="5">
        <v>13.352083717863154</v>
      </c>
      <c r="K96" s="5">
        <v>10.62198536155894</v>
      </c>
      <c r="L96" s="5">
        <v>5.1196956447814301E-3</v>
      </c>
      <c r="M96" s="5">
        <v>10.627105057203721</v>
      </c>
      <c r="N96" s="5">
        <v>12.951521206327259</v>
      </c>
      <c r="O96" s="73">
        <v>0</v>
      </c>
      <c r="P96" s="5">
        <v>0</v>
      </c>
      <c r="Q96" s="5">
        <v>0</v>
      </c>
      <c r="R96" s="5">
        <v>0</v>
      </c>
      <c r="S96" s="5">
        <v>0</v>
      </c>
      <c r="T96" s="47">
        <v>0</v>
      </c>
      <c r="U96" s="5">
        <v>0</v>
      </c>
      <c r="V96" s="5">
        <v>0</v>
      </c>
      <c r="W96" s="5">
        <v>13.352083288024851</v>
      </c>
      <c r="X96" s="5">
        <v>0</v>
      </c>
      <c r="Y96" s="47">
        <v>0</v>
      </c>
      <c r="Z96" s="5">
        <v>0</v>
      </c>
      <c r="AA96" s="5">
        <v>0</v>
      </c>
      <c r="AB96" s="5">
        <v>13.352083288024851</v>
      </c>
      <c r="AC96" s="5">
        <v>0</v>
      </c>
      <c r="AD96" s="72">
        <v>0</v>
      </c>
    </row>
    <row r="97" spans="1:30">
      <c r="A97" s="48" t="s">
        <v>425</v>
      </c>
      <c r="B97" s="1" t="s">
        <v>426</v>
      </c>
      <c r="C97" s="1" t="s">
        <v>427</v>
      </c>
      <c r="D97" s="1" t="s">
        <v>237</v>
      </c>
      <c r="E97" s="1" t="s">
        <v>1794</v>
      </c>
      <c r="F97" s="44" t="s">
        <v>428</v>
      </c>
      <c r="G97" s="49">
        <v>0.59</v>
      </c>
      <c r="H97" s="5">
        <v>122.49150008151871</v>
      </c>
      <c r="I97" s="5">
        <v>0</v>
      </c>
      <c r="J97" s="5">
        <v>122.49150008151871</v>
      </c>
      <c r="K97" s="5">
        <v>-16.222089019083619</v>
      </c>
      <c r="L97" s="5">
        <v>0.20033902324022179</v>
      </c>
      <c r="M97" s="5">
        <v>-16.021749995843397</v>
      </c>
      <c r="N97" s="5">
        <v>118.81675507907315</v>
      </c>
      <c r="O97" s="73">
        <v>0</v>
      </c>
      <c r="P97" s="5">
        <v>0</v>
      </c>
      <c r="Q97" s="5">
        <v>0</v>
      </c>
      <c r="R97" s="5">
        <v>0</v>
      </c>
      <c r="S97" s="5">
        <v>0</v>
      </c>
      <c r="T97" s="47">
        <v>0</v>
      </c>
      <c r="U97" s="5">
        <v>122.49150024068577</v>
      </c>
      <c r="V97" s="5">
        <v>0</v>
      </c>
      <c r="W97" s="5">
        <v>0</v>
      </c>
      <c r="X97" s="5">
        <v>0</v>
      </c>
      <c r="Y97" s="47">
        <v>0</v>
      </c>
      <c r="Z97" s="5">
        <v>122.49150024068577</v>
      </c>
      <c r="AA97" s="5">
        <v>0</v>
      </c>
      <c r="AB97" s="5">
        <v>0</v>
      </c>
      <c r="AC97" s="5">
        <v>0</v>
      </c>
      <c r="AD97" s="72">
        <v>0</v>
      </c>
    </row>
    <row r="98" spans="1:30">
      <c r="A98" s="48" t="s">
        <v>433</v>
      </c>
      <c r="B98" s="1" t="s">
        <v>434</v>
      </c>
      <c r="C98" s="1" t="s">
        <v>435</v>
      </c>
      <c r="D98" s="1" t="s">
        <v>103</v>
      </c>
      <c r="E98" s="1">
        <v>0</v>
      </c>
      <c r="F98" s="44" t="s">
        <v>436</v>
      </c>
      <c r="G98" s="49">
        <v>0.49</v>
      </c>
      <c r="H98" s="5">
        <v>101.59024555075888</v>
      </c>
      <c r="I98" s="5">
        <v>28.13137864282622</v>
      </c>
      <c r="J98" s="5">
        <v>73.458866907932659</v>
      </c>
      <c r="K98" s="5">
        <v>33.527353238796962</v>
      </c>
      <c r="L98" s="5">
        <v>-0.25503012566144179</v>
      </c>
      <c r="M98" s="5">
        <v>33.272323113135521</v>
      </c>
      <c r="N98" s="5">
        <v>67.949451889837718</v>
      </c>
      <c r="O98" s="73">
        <v>0</v>
      </c>
      <c r="P98" s="5">
        <v>26.224751808364303</v>
      </c>
      <c r="Q98" s="5">
        <v>1.9066268344619182</v>
      </c>
      <c r="R98" s="5">
        <v>0</v>
      </c>
      <c r="S98" s="5">
        <v>0</v>
      </c>
      <c r="T98" s="47">
        <v>0</v>
      </c>
      <c r="U98" s="5">
        <v>63.500152947683468</v>
      </c>
      <c r="V98" s="5">
        <v>9.9587139602491899</v>
      </c>
      <c r="W98" s="5">
        <v>0</v>
      </c>
      <c r="X98" s="5">
        <v>0</v>
      </c>
      <c r="Y98" s="47">
        <v>0</v>
      </c>
      <c r="Z98" s="5">
        <v>89.724904756047778</v>
      </c>
      <c r="AA98" s="5">
        <v>11.865340794711107</v>
      </c>
      <c r="AB98" s="5">
        <v>0</v>
      </c>
      <c r="AC98" s="5">
        <v>0</v>
      </c>
      <c r="AD98" s="72">
        <v>0</v>
      </c>
    </row>
    <row r="99" spans="1:30">
      <c r="A99" s="48" t="s">
        <v>1667</v>
      </c>
      <c r="B99" s="1" t="s">
        <v>1668</v>
      </c>
      <c r="C99" s="1" t="s">
        <v>1669</v>
      </c>
      <c r="D99" s="1" t="s">
        <v>237</v>
      </c>
      <c r="E99" s="1">
        <v>0</v>
      </c>
      <c r="F99" s="44" t="s">
        <v>1670</v>
      </c>
      <c r="G99" s="49">
        <v>0.09</v>
      </c>
      <c r="H99" s="5">
        <v>38.571139371029929</v>
      </c>
      <c r="I99" s="5">
        <v>0</v>
      </c>
      <c r="J99" s="5">
        <v>38.571139371029929</v>
      </c>
      <c r="K99" s="5">
        <v>27.478229112647821</v>
      </c>
      <c r="L99" s="5">
        <v>8.4298854646398524E-3</v>
      </c>
      <c r="M99" s="5">
        <v>27.48665899811246</v>
      </c>
      <c r="N99" s="5">
        <v>35.678303918202687</v>
      </c>
      <c r="O99" s="73">
        <v>0</v>
      </c>
      <c r="P99" s="5">
        <v>0</v>
      </c>
      <c r="Q99" s="5">
        <v>0</v>
      </c>
      <c r="R99" s="5">
        <v>0</v>
      </c>
      <c r="S99" s="5">
        <v>0</v>
      </c>
      <c r="T99" s="47">
        <v>0</v>
      </c>
      <c r="U99" s="5">
        <v>38.571139371029929</v>
      </c>
      <c r="V99" s="5">
        <v>0</v>
      </c>
      <c r="W99" s="5">
        <v>0</v>
      </c>
      <c r="X99" s="5">
        <v>0</v>
      </c>
      <c r="Y99" s="47">
        <v>0</v>
      </c>
      <c r="Z99" s="5">
        <v>38.571139371029929</v>
      </c>
      <c r="AA99" s="5">
        <v>0</v>
      </c>
      <c r="AB99" s="5">
        <v>0</v>
      </c>
      <c r="AC99" s="5">
        <v>0</v>
      </c>
      <c r="AD99" s="72">
        <v>0</v>
      </c>
    </row>
    <row r="100" spans="1:30">
      <c r="A100" s="48" t="s">
        <v>444</v>
      </c>
      <c r="B100" s="1" t="s">
        <v>445</v>
      </c>
      <c r="C100" s="1" t="s">
        <v>446</v>
      </c>
      <c r="D100" s="1" t="s">
        <v>53</v>
      </c>
      <c r="E100" s="1" t="s">
        <v>1787</v>
      </c>
      <c r="F100" s="44" t="s">
        <v>447</v>
      </c>
      <c r="G100" s="49">
        <v>0.4</v>
      </c>
      <c r="H100" s="5">
        <v>4.1324360784573013</v>
      </c>
      <c r="I100" s="5">
        <v>0</v>
      </c>
      <c r="J100" s="5">
        <v>4.1324360784573013</v>
      </c>
      <c r="K100" s="5">
        <v>-11.234171270008572</v>
      </c>
      <c r="L100" s="5">
        <v>1.1369453665171463</v>
      </c>
      <c r="M100" s="5">
        <v>-10.097225903491426</v>
      </c>
      <c r="N100" s="5">
        <v>4.0084629961035825</v>
      </c>
      <c r="O100" s="73">
        <v>0</v>
      </c>
      <c r="P100" s="5">
        <v>0</v>
      </c>
      <c r="Q100" s="5">
        <v>0</v>
      </c>
      <c r="R100" s="5">
        <v>0</v>
      </c>
      <c r="S100" s="5">
        <v>0</v>
      </c>
      <c r="T100" s="47">
        <v>0</v>
      </c>
      <c r="U100" s="5">
        <v>0</v>
      </c>
      <c r="V100" s="5">
        <v>4.1324359103172021</v>
      </c>
      <c r="W100" s="5">
        <v>0</v>
      </c>
      <c r="X100" s="5">
        <v>0</v>
      </c>
      <c r="Y100" s="47">
        <v>0</v>
      </c>
      <c r="Z100" s="5">
        <v>0</v>
      </c>
      <c r="AA100" s="5">
        <v>4.1324359103172021</v>
      </c>
      <c r="AB100" s="5">
        <v>0</v>
      </c>
      <c r="AC100" s="5">
        <v>0</v>
      </c>
      <c r="AD100" s="72">
        <v>0</v>
      </c>
    </row>
    <row r="101" spans="1:30">
      <c r="A101" s="48" t="s">
        <v>448</v>
      </c>
      <c r="B101" s="1" t="s">
        <v>449</v>
      </c>
      <c r="C101" s="1" t="s">
        <v>450</v>
      </c>
      <c r="D101" s="1" t="s">
        <v>103</v>
      </c>
      <c r="E101" s="1" t="s">
        <v>146</v>
      </c>
      <c r="F101" s="44" t="s">
        <v>451</v>
      </c>
      <c r="G101" s="49">
        <v>0.99</v>
      </c>
      <c r="H101" s="5">
        <v>91.636161724144273</v>
      </c>
      <c r="I101" s="5">
        <v>0</v>
      </c>
      <c r="J101" s="5">
        <v>91.636161724144273</v>
      </c>
      <c r="K101" s="5">
        <v>2.3737204259494247</v>
      </c>
      <c r="L101" s="5">
        <v>-0.69772578552597775</v>
      </c>
      <c r="M101" s="5">
        <v>1.6759946404234469</v>
      </c>
      <c r="N101" s="5">
        <v>88.887076872419939</v>
      </c>
      <c r="O101" s="73">
        <v>0</v>
      </c>
      <c r="P101" s="5">
        <v>0</v>
      </c>
      <c r="Q101" s="5">
        <v>0</v>
      </c>
      <c r="R101" s="5">
        <v>0</v>
      </c>
      <c r="S101" s="5">
        <v>0</v>
      </c>
      <c r="T101" s="47">
        <v>0</v>
      </c>
      <c r="U101" s="5">
        <v>81.133197807700654</v>
      </c>
      <c r="V101" s="5">
        <v>10.502963995544368</v>
      </c>
      <c r="W101" s="5">
        <v>0</v>
      </c>
      <c r="X101" s="5">
        <v>0</v>
      </c>
      <c r="Y101" s="47">
        <v>0</v>
      </c>
      <c r="Z101" s="5">
        <v>81.133197807700654</v>
      </c>
      <c r="AA101" s="5">
        <v>10.502963995544368</v>
      </c>
      <c r="AB101" s="5">
        <v>0</v>
      </c>
      <c r="AC101" s="5">
        <v>0</v>
      </c>
      <c r="AD101" s="72">
        <v>0</v>
      </c>
    </row>
    <row r="102" spans="1:30">
      <c r="A102" s="48" t="s">
        <v>368</v>
      </c>
      <c r="B102" s="1" t="s">
        <v>369</v>
      </c>
      <c r="C102" s="1" t="s">
        <v>370</v>
      </c>
      <c r="D102" s="1" t="s">
        <v>124</v>
      </c>
      <c r="E102" s="1">
        <v>0</v>
      </c>
      <c r="F102" s="44" t="s">
        <v>371</v>
      </c>
      <c r="G102" s="49">
        <v>0.49</v>
      </c>
      <c r="H102" s="5">
        <v>164.31409633930269</v>
      </c>
      <c r="I102" s="5">
        <v>41.860120406952085</v>
      </c>
      <c r="J102" s="5">
        <v>122.4539759323506</v>
      </c>
      <c r="K102" s="5">
        <v>70.008966741287423</v>
      </c>
      <c r="L102" s="5">
        <v>0.34115938801235757</v>
      </c>
      <c r="M102" s="5">
        <v>70.350126129299781</v>
      </c>
      <c r="N102" s="5">
        <v>113.26992773742431</v>
      </c>
      <c r="O102" s="73">
        <v>0</v>
      </c>
      <c r="P102" s="5">
        <v>39.023956285780699</v>
      </c>
      <c r="Q102" s="5">
        <v>2.8361641211713886</v>
      </c>
      <c r="R102" s="5">
        <v>0</v>
      </c>
      <c r="S102" s="5">
        <v>0</v>
      </c>
      <c r="T102" s="47">
        <v>0</v>
      </c>
      <c r="U102" s="5">
        <v>105.58362747705482</v>
      </c>
      <c r="V102" s="5">
        <v>16.87034845529578</v>
      </c>
      <c r="W102" s="5">
        <v>0</v>
      </c>
      <c r="X102" s="5">
        <v>0</v>
      </c>
      <c r="Y102" s="47">
        <v>0</v>
      </c>
      <c r="Z102" s="5">
        <v>144.60758376283553</v>
      </c>
      <c r="AA102" s="5">
        <v>19.706512576467169</v>
      </c>
      <c r="AB102" s="5">
        <v>0</v>
      </c>
      <c r="AC102" s="5">
        <v>0</v>
      </c>
      <c r="AD102" s="72">
        <v>0</v>
      </c>
    </row>
    <row r="103" spans="1:30">
      <c r="A103" s="48" t="s">
        <v>452</v>
      </c>
      <c r="B103" s="1" t="s">
        <v>453</v>
      </c>
      <c r="C103" s="1" t="s">
        <v>454</v>
      </c>
      <c r="D103" s="1" t="s">
        <v>79</v>
      </c>
      <c r="E103" s="1">
        <v>0</v>
      </c>
      <c r="F103" s="44" t="s">
        <v>455</v>
      </c>
      <c r="G103" s="49">
        <v>0.01</v>
      </c>
      <c r="H103" s="5">
        <v>10.694554260379986</v>
      </c>
      <c r="I103" s="5">
        <v>3.8428025330916271</v>
      </c>
      <c r="J103" s="5">
        <v>6.8517517272883595</v>
      </c>
      <c r="K103" s="5">
        <v>5.4744303056776031</v>
      </c>
      <c r="L103" s="5">
        <v>7.7487352439664647E-3</v>
      </c>
      <c r="M103" s="5">
        <v>5.4821790409215696</v>
      </c>
      <c r="N103" s="5">
        <v>6.3378703477417329</v>
      </c>
      <c r="O103" s="73">
        <v>0</v>
      </c>
      <c r="P103" s="5">
        <v>0</v>
      </c>
      <c r="Q103" s="5">
        <v>0</v>
      </c>
      <c r="R103" s="5">
        <v>3.8428025330916271</v>
      </c>
      <c r="S103" s="5">
        <v>0</v>
      </c>
      <c r="T103" s="47">
        <v>0</v>
      </c>
      <c r="U103" s="5">
        <v>0</v>
      </c>
      <c r="V103" s="5">
        <v>0</v>
      </c>
      <c r="W103" s="5">
        <v>6.8517517272883595</v>
      </c>
      <c r="X103" s="5">
        <v>0</v>
      </c>
      <c r="Y103" s="47">
        <v>0</v>
      </c>
      <c r="Z103" s="5">
        <v>0</v>
      </c>
      <c r="AA103" s="5">
        <v>0</v>
      </c>
      <c r="AB103" s="5">
        <v>10.694554260379986</v>
      </c>
      <c r="AC103" s="5">
        <v>0</v>
      </c>
      <c r="AD103" s="72">
        <v>0</v>
      </c>
    </row>
    <row r="104" spans="1:30">
      <c r="A104" s="48" t="s">
        <v>456</v>
      </c>
      <c r="B104" s="1" t="s">
        <v>457</v>
      </c>
      <c r="C104" s="1" t="s">
        <v>458</v>
      </c>
      <c r="D104" s="1" t="s">
        <v>93</v>
      </c>
      <c r="E104" s="1" t="s">
        <v>1789</v>
      </c>
      <c r="F104" s="44" t="s">
        <v>459</v>
      </c>
      <c r="G104" s="49">
        <v>0.64</v>
      </c>
      <c r="H104" s="5">
        <v>100.33562263249411</v>
      </c>
      <c r="I104" s="5">
        <v>0</v>
      </c>
      <c r="J104" s="5">
        <v>100.33562263249411</v>
      </c>
      <c r="K104" s="5">
        <v>6.7472441505450309</v>
      </c>
      <c r="L104" s="5">
        <v>-7.9506277987309026E-2</v>
      </c>
      <c r="M104" s="5">
        <v>6.6677378725577219</v>
      </c>
      <c r="N104" s="5">
        <v>97.325553953519275</v>
      </c>
      <c r="O104" s="73">
        <v>0</v>
      </c>
      <c r="P104" s="5">
        <v>0</v>
      </c>
      <c r="Q104" s="5">
        <v>0</v>
      </c>
      <c r="R104" s="5">
        <v>0</v>
      </c>
      <c r="S104" s="5">
        <v>0</v>
      </c>
      <c r="T104" s="47">
        <v>0</v>
      </c>
      <c r="U104" s="5">
        <v>80.90192516281104</v>
      </c>
      <c r="V104" s="5">
        <v>19.433697544305385</v>
      </c>
      <c r="W104" s="5">
        <v>0</v>
      </c>
      <c r="X104" s="5">
        <v>0</v>
      </c>
      <c r="Y104" s="47">
        <v>0</v>
      </c>
      <c r="Z104" s="5">
        <v>80.90192516281104</v>
      </c>
      <c r="AA104" s="5">
        <v>19.433697544305385</v>
      </c>
      <c r="AB104" s="5">
        <v>0</v>
      </c>
      <c r="AC104" s="5">
        <v>0</v>
      </c>
      <c r="AD104" s="72">
        <v>0</v>
      </c>
    </row>
    <row r="105" spans="1:30">
      <c r="A105" s="48" t="s">
        <v>460</v>
      </c>
      <c r="B105" s="1" t="s">
        <v>461</v>
      </c>
      <c r="C105" s="1" t="s">
        <v>462</v>
      </c>
      <c r="D105" s="1" t="s">
        <v>53</v>
      </c>
      <c r="E105" s="1">
        <v>0</v>
      </c>
      <c r="F105" s="44" t="s">
        <v>463</v>
      </c>
      <c r="G105" s="49">
        <v>0.4</v>
      </c>
      <c r="H105" s="5">
        <v>2.7259050034283545</v>
      </c>
      <c r="I105" s="5">
        <v>0.35370345100655592</v>
      </c>
      <c r="J105" s="5">
        <v>2.3722015524217985</v>
      </c>
      <c r="K105" s="5">
        <v>-5.0144399393314085</v>
      </c>
      <c r="L105" s="5">
        <v>9.355341786992355E-2</v>
      </c>
      <c r="M105" s="5">
        <v>-4.920886521461485</v>
      </c>
      <c r="N105" s="5">
        <v>2.1942864359901639</v>
      </c>
      <c r="O105" s="73">
        <v>0.5</v>
      </c>
      <c r="P105" s="5">
        <v>0</v>
      </c>
      <c r="Q105" s="5">
        <v>0.35370345100655592</v>
      </c>
      <c r="R105" s="5">
        <v>0</v>
      </c>
      <c r="S105" s="5">
        <v>0</v>
      </c>
      <c r="T105" s="47">
        <v>0</v>
      </c>
      <c r="U105" s="5">
        <v>0</v>
      </c>
      <c r="V105" s="5">
        <v>2.3722015524217985</v>
      </c>
      <c r="W105" s="5">
        <v>0</v>
      </c>
      <c r="X105" s="5">
        <v>0</v>
      </c>
      <c r="Y105" s="47">
        <v>0</v>
      </c>
      <c r="Z105" s="5">
        <v>0</v>
      </c>
      <c r="AA105" s="5">
        <v>2.7259050034283545</v>
      </c>
      <c r="AB105" s="5">
        <v>0</v>
      </c>
      <c r="AC105" s="5">
        <v>0</v>
      </c>
      <c r="AD105" s="72">
        <v>0</v>
      </c>
    </row>
    <row r="106" spans="1:30">
      <c r="A106" s="48" t="s">
        <v>464</v>
      </c>
      <c r="B106" s="1" t="s">
        <v>465</v>
      </c>
      <c r="C106" s="1" t="s">
        <v>466</v>
      </c>
      <c r="D106" s="1" t="s">
        <v>53</v>
      </c>
      <c r="E106" s="1" t="s">
        <v>1794</v>
      </c>
      <c r="F106" s="44" t="s">
        <v>467</v>
      </c>
      <c r="G106" s="49">
        <v>0.4</v>
      </c>
      <c r="H106" s="5">
        <v>2.9180119882619406</v>
      </c>
      <c r="I106" s="5">
        <v>0</v>
      </c>
      <c r="J106" s="5">
        <v>2.9180119882619406</v>
      </c>
      <c r="K106" s="5">
        <v>-9.686048211400772</v>
      </c>
      <c r="L106" s="5">
        <v>-8.7899574621044252E-3</v>
      </c>
      <c r="M106" s="5">
        <v>-9.6948381688628764</v>
      </c>
      <c r="N106" s="5">
        <v>2.8304716286140823</v>
      </c>
      <c r="O106" s="73">
        <v>0</v>
      </c>
      <c r="P106" s="5">
        <v>0</v>
      </c>
      <c r="Q106" s="5">
        <v>0</v>
      </c>
      <c r="R106" s="5">
        <v>0</v>
      </c>
      <c r="S106" s="5">
        <v>0</v>
      </c>
      <c r="T106" s="47">
        <v>0</v>
      </c>
      <c r="U106" s="5">
        <v>0</v>
      </c>
      <c r="V106" s="5">
        <v>2.9180120041381965</v>
      </c>
      <c r="W106" s="5">
        <v>0</v>
      </c>
      <c r="X106" s="5">
        <v>0</v>
      </c>
      <c r="Y106" s="47">
        <v>0</v>
      </c>
      <c r="Z106" s="5">
        <v>0</v>
      </c>
      <c r="AA106" s="5">
        <v>2.9180120041381965</v>
      </c>
      <c r="AB106" s="5">
        <v>0</v>
      </c>
      <c r="AC106" s="5">
        <v>0</v>
      </c>
      <c r="AD106" s="72">
        <v>0</v>
      </c>
    </row>
    <row r="107" spans="1:30">
      <c r="A107" s="48" t="s">
        <v>1671</v>
      </c>
      <c r="B107" s="1" t="s">
        <v>1672</v>
      </c>
      <c r="C107" s="1" t="s">
        <v>439</v>
      </c>
      <c r="D107" s="1" t="s">
        <v>53</v>
      </c>
      <c r="E107" s="1">
        <v>0</v>
      </c>
      <c r="F107" s="44" t="s">
        <v>1673</v>
      </c>
      <c r="G107" s="49">
        <v>0.4</v>
      </c>
      <c r="H107" s="5">
        <v>1.3286434606237496</v>
      </c>
      <c r="I107" s="5">
        <v>0</v>
      </c>
      <c r="J107" s="5">
        <v>1.3286434606237496</v>
      </c>
      <c r="K107" s="5">
        <v>-7.6845445196815731</v>
      </c>
      <c r="L107" s="5">
        <v>3.0302089711836899E-2</v>
      </c>
      <c r="M107" s="5">
        <v>-7.6542424299697362</v>
      </c>
      <c r="N107" s="5">
        <v>1.2289952010769685</v>
      </c>
      <c r="O107" s="73">
        <v>0.5</v>
      </c>
      <c r="P107" s="5">
        <v>0</v>
      </c>
      <c r="Q107" s="5">
        <v>0</v>
      </c>
      <c r="R107" s="5">
        <v>0</v>
      </c>
      <c r="S107" s="5">
        <v>0</v>
      </c>
      <c r="T107" s="47">
        <v>0</v>
      </c>
      <c r="U107" s="5">
        <v>0</v>
      </c>
      <c r="V107" s="5">
        <v>1.3286434606237496</v>
      </c>
      <c r="W107" s="5">
        <v>0</v>
      </c>
      <c r="X107" s="5">
        <v>0</v>
      </c>
      <c r="Y107" s="47">
        <v>0</v>
      </c>
      <c r="Z107" s="5">
        <v>0</v>
      </c>
      <c r="AA107" s="5">
        <v>1.3286434606237496</v>
      </c>
      <c r="AB107" s="5">
        <v>0</v>
      </c>
      <c r="AC107" s="5">
        <v>0</v>
      </c>
      <c r="AD107" s="72">
        <v>0</v>
      </c>
    </row>
    <row r="108" spans="1:30">
      <c r="A108" s="48" t="s">
        <v>468</v>
      </c>
      <c r="B108" s="1" t="s">
        <v>469</v>
      </c>
      <c r="C108" s="1" t="s">
        <v>470</v>
      </c>
      <c r="D108" s="1" t="s">
        <v>53</v>
      </c>
      <c r="E108" s="1">
        <v>0</v>
      </c>
      <c r="F108" s="44" t="s">
        <v>471</v>
      </c>
      <c r="G108" s="49">
        <v>0.4</v>
      </c>
      <c r="H108" s="5">
        <v>1.82353880958534</v>
      </c>
      <c r="I108" s="5">
        <v>0</v>
      </c>
      <c r="J108" s="5">
        <v>1.82353880958534</v>
      </c>
      <c r="K108" s="5">
        <v>-10.666075159230841</v>
      </c>
      <c r="L108" s="5">
        <v>-7.9859065704757981E-2</v>
      </c>
      <c r="M108" s="5">
        <v>-10.745934224935599</v>
      </c>
      <c r="N108" s="5">
        <v>1.6867733988664395</v>
      </c>
      <c r="O108" s="73">
        <v>0.5</v>
      </c>
      <c r="P108" s="5">
        <v>0</v>
      </c>
      <c r="Q108" s="5">
        <v>0</v>
      </c>
      <c r="R108" s="5">
        <v>0</v>
      </c>
      <c r="S108" s="5">
        <v>0</v>
      </c>
      <c r="T108" s="47">
        <v>0</v>
      </c>
      <c r="U108" s="5">
        <v>0</v>
      </c>
      <c r="V108" s="5">
        <v>1.82353880958534</v>
      </c>
      <c r="W108" s="5">
        <v>0</v>
      </c>
      <c r="X108" s="5">
        <v>0</v>
      </c>
      <c r="Y108" s="47">
        <v>0</v>
      </c>
      <c r="Z108" s="5">
        <v>0</v>
      </c>
      <c r="AA108" s="5">
        <v>1.82353880958534</v>
      </c>
      <c r="AB108" s="5">
        <v>0</v>
      </c>
      <c r="AC108" s="5">
        <v>0</v>
      </c>
      <c r="AD108" s="72">
        <v>0</v>
      </c>
    </row>
    <row r="109" spans="1:30">
      <c r="A109" s="48" t="s">
        <v>472</v>
      </c>
      <c r="B109" s="1" t="s">
        <v>473</v>
      </c>
      <c r="C109" s="1" t="s">
        <v>474</v>
      </c>
      <c r="D109" s="1" t="s">
        <v>53</v>
      </c>
      <c r="E109" s="1">
        <v>0</v>
      </c>
      <c r="F109" s="44" t="s">
        <v>475</v>
      </c>
      <c r="G109" s="49">
        <v>0.4</v>
      </c>
      <c r="H109" s="5">
        <v>2.6169308282582793</v>
      </c>
      <c r="I109" s="5">
        <v>0</v>
      </c>
      <c r="J109" s="5">
        <v>2.6169308282582793</v>
      </c>
      <c r="K109" s="5">
        <v>-15.249747997128228</v>
      </c>
      <c r="L109" s="5">
        <v>5.6156885811072144E-2</v>
      </c>
      <c r="M109" s="5">
        <v>-15.193591111317156</v>
      </c>
      <c r="N109" s="5">
        <v>2.4206610161389084</v>
      </c>
      <c r="O109" s="73">
        <v>0.5</v>
      </c>
      <c r="P109" s="5">
        <v>0</v>
      </c>
      <c r="Q109" s="5">
        <v>0</v>
      </c>
      <c r="R109" s="5">
        <v>0</v>
      </c>
      <c r="S109" s="5">
        <v>0</v>
      </c>
      <c r="T109" s="47">
        <v>0</v>
      </c>
      <c r="U109" s="5">
        <v>0</v>
      </c>
      <c r="V109" s="5">
        <v>2.6169308282582793</v>
      </c>
      <c r="W109" s="5">
        <v>0</v>
      </c>
      <c r="X109" s="5">
        <v>0</v>
      </c>
      <c r="Y109" s="47">
        <v>0</v>
      </c>
      <c r="Z109" s="5">
        <v>0</v>
      </c>
      <c r="AA109" s="5">
        <v>2.6169308282582793</v>
      </c>
      <c r="AB109" s="5">
        <v>0</v>
      </c>
      <c r="AC109" s="5">
        <v>0</v>
      </c>
      <c r="AD109" s="72">
        <v>0</v>
      </c>
    </row>
    <row r="110" spans="1:30">
      <c r="A110" s="48" t="s">
        <v>476</v>
      </c>
      <c r="B110" s="1" t="s">
        <v>477</v>
      </c>
      <c r="C110" s="1" t="s">
        <v>478</v>
      </c>
      <c r="D110" s="1" t="s">
        <v>53</v>
      </c>
      <c r="E110" s="1" t="s">
        <v>1790</v>
      </c>
      <c r="F110" s="44" t="s">
        <v>479</v>
      </c>
      <c r="G110" s="49">
        <v>0.60000000000000009</v>
      </c>
      <c r="H110" s="5">
        <v>8.1807790575153962</v>
      </c>
      <c r="I110" s="5">
        <v>0</v>
      </c>
      <c r="J110" s="5">
        <v>8.1807790575153962</v>
      </c>
      <c r="K110" s="5">
        <v>-11.389254631150642</v>
      </c>
      <c r="L110" s="5">
        <v>0.20836943080995418</v>
      </c>
      <c r="M110" s="5">
        <v>-11.180885200340688</v>
      </c>
      <c r="N110" s="5">
        <v>7.9353556857899346</v>
      </c>
      <c r="O110" s="73">
        <v>0</v>
      </c>
      <c r="P110" s="5">
        <v>0</v>
      </c>
      <c r="Q110" s="5">
        <v>0</v>
      </c>
      <c r="R110" s="5">
        <v>0</v>
      </c>
      <c r="S110" s="5">
        <v>0</v>
      </c>
      <c r="T110" s="47">
        <v>0</v>
      </c>
      <c r="U110" s="5">
        <v>0</v>
      </c>
      <c r="V110" s="5">
        <v>8.1807785863675306</v>
      </c>
      <c r="W110" s="5">
        <v>0</v>
      </c>
      <c r="X110" s="5">
        <v>0</v>
      </c>
      <c r="Y110" s="47">
        <v>0</v>
      </c>
      <c r="Z110" s="5">
        <v>0</v>
      </c>
      <c r="AA110" s="5">
        <v>8.1807785863675306</v>
      </c>
      <c r="AB110" s="5">
        <v>0</v>
      </c>
      <c r="AC110" s="5">
        <v>0</v>
      </c>
      <c r="AD110" s="72">
        <v>0</v>
      </c>
    </row>
    <row r="111" spans="1:30">
      <c r="A111" s="48" t="s">
        <v>480</v>
      </c>
      <c r="B111" s="1" t="s">
        <v>481</v>
      </c>
      <c r="C111" s="1" t="s">
        <v>482</v>
      </c>
      <c r="D111" s="1" t="s">
        <v>53</v>
      </c>
      <c r="E111" s="1">
        <v>0</v>
      </c>
      <c r="F111" s="44" t="s">
        <v>483</v>
      </c>
      <c r="G111" s="49">
        <v>0.4</v>
      </c>
      <c r="H111" s="5">
        <v>2.73209036552027</v>
      </c>
      <c r="I111" s="5">
        <v>0.41393126006863873</v>
      </c>
      <c r="J111" s="5">
        <v>2.3181591054516311</v>
      </c>
      <c r="K111" s="5">
        <v>-5.3862120966045142</v>
      </c>
      <c r="L111" s="5">
        <v>-0.15832923308201785</v>
      </c>
      <c r="M111" s="5">
        <v>-5.544541329686532</v>
      </c>
      <c r="N111" s="5">
        <v>2.1442971725427586</v>
      </c>
      <c r="O111" s="73">
        <v>0.5</v>
      </c>
      <c r="P111" s="5">
        <v>0</v>
      </c>
      <c r="Q111" s="5">
        <v>0.41393126006863873</v>
      </c>
      <c r="R111" s="5">
        <v>0</v>
      </c>
      <c r="S111" s="5">
        <v>0</v>
      </c>
      <c r="T111" s="47">
        <v>0</v>
      </c>
      <c r="U111" s="5">
        <v>0</v>
      </c>
      <c r="V111" s="5">
        <v>2.3181591054516311</v>
      </c>
      <c r="W111" s="5">
        <v>0</v>
      </c>
      <c r="X111" s="5">
        <v>0</v>
      </c>
      <c r="Y111" s="47">
        <v>0</v>
      </c>
      <c r="Z111" s="5">
        <v>0</v>
      </c>
      <c r="AA111" s="5">
        <v>2.73209036552027</v>
      </c>
      <c r="AB111" s="5">
        <v>0</v>
      </c>
      <c r="AC111" s="5">
        <v>0</v>
      </c>
      <c r="AD111" s="72">
        <v>0</v>
      </c>
    </row>
    <row r="112" spans="1:30">
      <c r="A112" s="48" t="s">
        <v>484</v>
      </c>
      <c r="B112" s="1" t="s">
        <v>485</v>
      </c>
      <c r="C112" s="1" t="s">
        <v>486</v>
      </c>
      <c r="D112" s="1" t="s">
        <v>124</v>
      </c>
      <c r="E112" s="1">
        <v>0</v>
      </c>
      <c r="F112" s="44" t="s">
        <v>487</v>
      </c>
      <c r="G112" s="49">
        <v>0.49</v>
      </c>
      <c r="H112" s="5">
        <v>63.696818403930749</v>
      </c>
      <c r="I112" s="5">
        <v>12.494428668585378</v>
      </c>
      <c r="J112" s="5">
        <v>51.202389735345371</v>
      </c>
      <c r="K112" s="5">
        <v>13.965855867569724</v>
      </c>
      <c r="L112" s="5">
        <v>0.10828275865796044</v>
      </c>
      <c r="M112" s="5">
        <v>14.074138626227684</v>
      </c>
      <c r="N112" s="5">
        <v>47.362210505194469</v>
      </c>
      <c r="O112" s="73">
        <v>0</v>
      </c>
      <c r="P112" s="5">
        <v>12.180919671474502</v>
      </c>
      <c r="Q112" s="5">
        <v>0.31350899711087721</v>
      </c>
      <c r="R112" s="5">
        <v>0</v>
      </c>
      <c r="S112" s="5">
        <v>0</v>
      </c>
      <c r="T112" s="47">
        <v>0</v>
      </c>
      <c r="U112" s="5">
        <v>41.824306029800333</v>
      </c>
      <c r="V112" s="5">
        <v>9.3780837055450377</v>
      </c>
      <c r="W112" s="5">
        <v>0</v>
      </c>
      <c r="X112" s="5">
        <v>0</v>
      </c>
      <c r="Y112" s="47">
        <v>0</v>
      </c>
      <c r="Z112" s="5">
        <v>54.005225701274838</v>
      </c>
      <c r="AA112" s="5">
        <v>9.6915927026559157</v>
      </c>
      <c r="AB112" s="5">
        <v>0</v>
      </c>
      <c r="AC112" s="5">
        <v>0</v>
      </c>
      <c r="AD112" s="72">
        <v>0</v>
      </c>
    </row>
    <row r="113" spans="1:30">
      <c r="A113" s="48" t="s">
        <v>488</v>
      </c>
      <c r="B113" s="1" t="s">
        <v>489</v>
      </c>
      <c r="C113" s="1" t="s">
        <v>490</v>
      </c>
      <c r="D113" s="1" t="s">
        <v>53</v>
      </c>
      <c r="E113" s="1">
        <v>0</v>
      </c>
      <c r="F113" s="44" t="s">
        <v>491</v>
      </c>
      <c r="G113" s="49">
        <v>0.4</v>
      </c>
      <c r="H113" s="5">
        <v>3.460373185058641</v>
      </c>
      <c r="I113" s="5">
        <v>0.38288657592934838</v>
      </c>
      <c r="J113" s="5">
        <v>3.0774866091292927</v>
      </c>
      <c r="K113" s="5">
        <v>-18.192894307735738</v>
      </c>
      <c r="L113" s="5">
        <v>0.20907994468034374</v>
      </c>
      <c r="M113" s="5">
        <v>-17.983814363055394</v>
      </c>
      <c r="N113" s="5">
        <v>2.8466751134445958</v>
      </c>
      <c r="O113" s="73">
        <v>0.5</v>
      </c>
      <c r="P113" s="5">
        <v>0</v>
      </c>
      <c r="Q113" s="5">
        <v>0.38288657592934838</v>
      </c>
      <c r="R113" s="5">
        <v>0</v>
      </c>
      <c r="S113" s="5">
        <v>0</v>
      </c>
      <c r="T113" s="47">
        <v>0</v>
      </c>
      <c r="U113" s="5">
        <v>0</v>
      </c>
      <c r="V113" s="5">
        <v>3.0774866091292927</v>
      </c>
      <c r="W113" s="5">
        <v>0</v>
      </c>
      <c r="X113" s="5">
        <v>0</v>
      </c>
      <c r="Y113" s="47">
        <v>0</v>
      </c>
      <c r="Z113" s="5">
        <v>0</v>
      </c>
      <c r="AA113" s="5">
        <v>3.460373185058641</v>
      </c>
      <c r="AB113" s="5">
        <v>0</v>
      </c>
      <c r="AC113" s="5">
        <v>0</v>
      </c>
      <c r="AD113" s="72">
        <v>0</v>
      </c>
    </row>
    <row r="114" spans="1:30">
      <c r="A114" s="48" t="s">
        <v>495</v>
      </c>
      <c r="B114" s="1" t="s">
        <v>496</v>
      </c>
      <c r="C114" s="1" t="s">
        <v>497</v>
      </c>
      <c r="D114" s="1" t="s">
        <v>237</v>
      </c>
      <c r="E114" s="1">
        <v>0</v>
      </c>
      <c r="F114" s="44" t="s">
        <v>499</v>
      </c>
      <c r="G114" s="49">
        <v>0.09</v>
      </c>
      <c r="H114" s="5">
        <v>87.172257519859855</v>
      </c>
      <c r="I114" s="5">
        <v>14.966014987501859</v>
      </c>
      <c r="J114" s="5">
        <v>72.20624253235799</v>
      </c>
      <c r="K114" s="5">
        <v>60.382992543396881</v>
      </c>
      <c r="L114" s="5">
        <v>-1.6573949548202904E-2</v>
      </c>
      <c r="M114" s="5">
        <v>60.366418593848678</v>
      </c>
      <c r="N114" s="5">
        <v>66.790774342431149</v>
      </c>
      <c r="O114" s="73">
        <v>0</v>
      </c>
      <c r="P114" s="5">
        <v>14.966014987501859</v>
      </c>
      <c r="Q114" s="5">
        <v>0</v>
      </c>
      <c r="R114" s="5">
        <v>0</v>
      </c>
      <c r="S114" s="5">
        <v>0</v>
      </c>
      <c r="T114" s="47">
        <v>0</v>
      </c>
      <c r="U114" s="5">
        <v>72.20624253235799</v>
      </c>
      <c r="V114" s="5">
        <v>0</v>
      </c>
      <c r="W114" s="5">
        <v>0</v>
      </c>
      <c r="X114" s="5">
        <v>0</v>
      </c>
      <c r="Y114" s="47">
        <v>0</v>
      </c>
      <c r="Z114" s="5">
        <v>87.172257519859855</v>
      </c>
      <c r="AA114" s="5">
        <v>0</v>
      </c>
      <c r="AB114" s="5">
        <v>0</v>
      </c>
      <c r="AC114" s="5">
        <v>0</v>
      </c>
      <c r="AD114" s="72">
        <v>0</v>
      </c>
    </row>
    <row r="115" spans="1:30">
      <c r="A115" s="48" t="s">
        <v>500</v>
      </c>
      <c r="B115" s="1" t="s">
        <v>501</v>
      </c>
      <c r="C115" s="1" t="s">
        <v>502</v>
      </c>
      <c r="D115" s="1" t="s">
        <v>79</v>
      </c>
      <c r="E115" s="1">
        <v>0</v>
      </c>
      <c r="F115" s="44" t="s">
        <v>503</v>
      </c>
      <c r="G115" s="49">
        <v>0.01</v>
      </c>
      <c r="H115" s="5">
        <v>11.128087538045879</v>
      </c>
      <c r="I115" s="5">
        <v>3.6601054894880094</v>
      </c>
      <c r="J115" s="5">
        <v>7.467982048557869</v>
      </c>
      <c r="K115" s="5">
        <v>4.9731290261860295</v>
      </c>
      <c r="L115" s="5">
        <v>7.206476311439225E-3</v>
      </c>
      <c r="M115" s="5">
        <v>4.9803355024974687</v>
      </c>
      <c r="N115" s="5">
        <v>6.9078833949160288</v>
      </c>
      <c r="O115" s="73">
        <v>0</v>
      </c>
      <c r="P115" s="5">
        <v>0</v>
      </c>
      <c r="Q115" s="5">
        <v>0</v>
      </c>
      <c r="R115" s="5">
        <v>3.6601054894880094</v>
      </c>
      <c r="S115" s="5">
        <v>0</v>
      </c>
      <c r="T115" s="47">
        <v>0</v>
      </c>
      <c r="U115" s="5">
        <v>0</v>
      </c>
      <c r="V115" s="5">
        <v>0</v>
      </c>
      <c r="W115" s="5">
        <v>7.467982048557869</v>
      </c>
      <c r="X115" s="5">
        <v>0</v>
      </c>
      <c r="Y115" s="47">
        <v>0</v>
      </c>
      <c r="Z115" s="5">
        <v>0</v>
      </c>
      <c r="AA115" s="5">
        <v>0</v>
      </c>
      <c r="AB115" s="5">
        <v>11.128087538045879</v>
      </c>
      <c r="AC115" s="5">
        <v>0</v>
      </c>
      <c r="AD115" s="72">
        <v>0</v>
      </c>
    </row>
    <row r="116" spans="1:30">
      <c r="A116" s="48" t="s">
        <v>504</v>
      </c>
      <c r="B116" s="1" t="s">
        <v>505</v>
      </c>
      <c r="C116" s="1" t="s">
        <v>506</v>
      </c>
      <c r="D116" s="1" t="s">
        <v>53</v>
      </c>
      <c r="E116" s="1">
        <v>0</v>
      </c>
      <c r="F116" s="44" t="s">
        <v>507</v>
      </c>
      <c r="G116" s="49">
        <v>0.4</v>
      </c>
      <c r="H116" s="5">
        <v>3.9585849340943975</v>
      </c>
      <c r="I116" s="5">
        <v>0.44546023165991155</v>
      </c>
      <c r="J116" s="5">
        <v>3.513124702434486</v>
      </c>
      <c r="K116" s="5">
        <v>-10.666942971590185</v>
      </c>
      <c r="L116" s="5">
        <v>-2.5763466029633975E-2</v>
      </c>
      <c r="M116" s="5">
        <v>-10.692706437619819</v>
      </c>
      <c r="N116" s="5">
        <v>3.2496403497518997</v>
      </c>
      <c r="O116" s="73">
        <v>0.5</v>
      </c>
      <c r="P116" s="5">
        <v>0</v>
      </c>
      <c r="Q116" s="5">
        <v>0.44546023165991155</v>
      </c>
      <c r="R116" s="5">
        <v>0</v>
      </c>
      <c r="S116" s="5">
        <v>0</v>
      </c>
      <c r="T116" s="47">
        <v>0</v>
      </c>
      <c r="U116" s="5">
        <v>0</v>
      </c>
      <c r="V116" s="5">
        <v>3.513124702434486</v>
      </c>
      <c r="W116" s="5">
        <v>0</v>
      </c>
      <c r="X116" s="5">
        <v>0</v>
      </c>
      <c r="Y116" s="47">
        <v>0</v>
      </c>
      <c r="Z116" s="5">
        <v>0</v>
      </c>
      <c r="AA116" s="5">
        <v>3.9585849340943975</v>
      </c>
      <c r="AB116" s="5">
        <v>0</v>
      </c>
      <c r="AC116" s="5">
        <v>0</v>
      </c>
      <c r="AD116" s="72">
        <v>0</v>
      </c>
    </row>
    <row r="117" spans="1:30">
      <c r="A117" s="48" t="s">
        <v>508</v>
      </c>
      <c r="B117" s="1" t="s">
        <v>509</v>
      </c>
      <c r="C117" s="1" t="s">
        <v>510</v>
      </c>
      <c r="D117" s="1" t="s">
        <v>53</v>
      </c>
      <c r="E117" s="1">
        <v>0</v>
      </c>
      <c r="F117" s="44" t="s">
        <v>511</v>
      </c>
      <c r="G117" s="49">
        <v>0.4</v>
      </c>
      <c r="H117" s="5">
        <v>2.7251764216271206</v>
      </c>
      <c r="I117" s="5">
        <v>0.23993853500419854</v>
      </c>
      <c r="J117" s="5">
        <v>2.4852378866229219</v>
      </c>
      <c r="K117" s="5">
        <v>-19.486422274452572</v>
      </c>
      <c r="L117" s="5">
        <v>-0.15774719280689808</v>
      </c>
      <c r="M117" s="5">
        <v>-19.64416946725947</v>
      </c>
      <c r="N117" s="5">
        <v>2.2988450451262028</v>
      </c>
      <c r="O117" s="73">
        <v>0.5</v>
      </c>
      <c r="P117" s="5">
        <v>0</v>
      </c>
      <c r="Q117" s="5">
        <v>0.23993853500419854</v>
      </c>
      <c r="R117" s="5">
        <v>0</v>
      </c>
      <c r="S117" s="5">
        <v>0</v>
      </c>
      <c r="T117" s="47">
        <v>0</v>
      </c>
      <c r="U117" s="5">
        <v>0</v>
      </c>
      <c r="V117" s="5">
        <v>2.4852378866229219</v>
      </c>
      <c r="W117" s="5">
        <v>0</v>
      </c>
      <c r="X117" s="5">
        <v>0</v>
      </c>
      <c r="Y117" s="47">
        <v>0</v>
      </c>
      <c r="Z117" s="5">
        <v>0</v>
      </c>
      <c r="AA117" s="5">
        <v>2.7251764216271206</v>
      </c>
      <c r="AB117" s="5">
        <v>0</v>
      </c>
      <c r="AC117" s="5">
        <v>0</v>
      </c>
      <c r="AD117" s="72">
        <v>0</v>
      </c>
    </row>
    <row r="118" spans="1:30">
      <c r="A118" s="48" t="s">
        <v>512</v>
      </c>
      <c r="B118" s="1" t="s">
        <v>513</v>
      </c>
      <c r="C118" s="1" t="s">
        <v>514</v>
      </c>
      <c r="D118" s="1" t="s">
        <v>53</v>
      </c>
      <c r="E118" s="1">
        <v>0</v>
      </c>
      <c r="F118" s="44" t="s">
        <v>515</v>
      </c>
      <c r="G118" s="49">
        <v>0.4</v>
      </c>
      <c r="H118" s="5">
        <v>1.7376107232813316</v>
      </c>
      <c r="I118" s="5">
        <v>8.7295972843339661E-2</v>
      </c>
      <c r="J118" s="5">
        <v>1.650314750437992</v>
      </c>
      <c r="K118" s="5">
        <v>-6.6081030581091991</v>
      </c>
      <c r="L118" s="5">
        <v>-3.7745938824737202E-2</v>
      </c>
      <c r="M118" s="5">
        <v>-6.6458489969339363</v>
      </c>
      <c r="N118" s="5">
        <v>1.5265411441551426</v>
      </c>
      <c r="O118" s="73">
        <v>0.5</v>
      </c>
      <c r="P118" s="5">
        <v>0</v>
      </c>
      <c r="Q118" s="5">
        <v>8.7295972843339661E-2</v>
      </c>
      <c r="R118" s="5">
        <v>0</v>
      </c>
      <c r="S118" s="5">
        <v>0</v>
      </c>
      <c r="T118" s="47">
        <v>0</v>
      </c>
      <c r="U118" s="5">
        <v>0</v>
      </c>
      <c r="V118" s="5">
        <v>1.650314750437992</v>
      </c>
      <c r="W118" s="5">
        <v>0</v>
      </c>
      <c r="X118" s="5">
        <v>0</v>
      </c>
      <c r="Y118" s="47">
        <v>0</v>
      </c>
      <c r="Z118" s="5">
        <v>0</v>
      </c>
      <c r="AA118" s="5">
        <v>1.7376107232813316</v>
      </c>
      <c r="AB118" s="5">
        <v>0</v>
      </c>
      <c r="AC118" s="5">
        <v>0</v>
      </c>
      <c r="AD118" s="72">
        <v>0</v>
      </c>
    </row>
    <row r="119" spans="1:30">
      <c r="A119" s="48" t="s">
        <v>516</v>
      </c>
      <c r="B119" s="1" t="s">
        <v>517</v>
      </c>
      <c r="C119" s="1" t="s">
        <v>518</v>
      </c>
      <c r="D119" s="1" t="s">
        <v>53</v>
      </c>
      <c r="E119" s="1" t="s">
        <v>1795</v>
      </c>
      <c r="F119" s="44" t="s">
        <v>519</v>
      </c>
      <c r="G119" s="49">
        <v>0.30000000000000004</v>
      </c>
      <c r="H119" s="5">
        <v>2.2396817580002382</v>
      </c>
      <c r="I119" s="5">
        <v>0</v>
      </c>
      <c r="J119" s="5">
        <v>2.2396817580002382</v>
      </c>
      <c r="K119" s="5">
        <v>-16.111346227238158</v>
      </c>
      <c r="L119" s="5">
        <v>0.36412451297394988</v>
      </c>
      <c r="M119" s="5">
        <v>-15.747221714264208</v>
      </c>
      <c r="N119" s="5">
        <v>2.1724913052602308</v>
      </c>
      <c r="O119" s="73">
        <v>0</v>
      </c>
      <c r="P119" s="5">
        <v>0</v>
      </c>
      <c r="Q119" s="5">
        <v>0</v>
      </c>
      <c r="R119" s="5">
        <v>0</v>
      </c>
      <c r="S119" s="5">
        <v>0</v>
      </c>
      <c r="T119" s="47">
        <v>0</v>
      </c>
      <c r="U119" s="5">
        <v>0</v>
      </c>
      <c r="V119" s="5">
        <v>2.2396817580002382</v>
      </c>
      <c r="W119" s="5">
        <v>0</v>
      </c>
      <c r="X119" s="5">
        <v>0</v>
      </c>
      <c r="Y119" s="47">
        <v>0</v>
      </c>
      <c r="Z119" s="5">
        <v>0</v>
      </c>
      <c r="AA119" s="5">
        <v>2.2396817580002382</v>
      </c>
      <c r="AB119" s="5">
        <v>0</v>
      </c>
      <c r="AC119" s="5">
        <v>0</v>
      </c>
      <c r="AD119" s="72">
        <v>0</v>
      </c>
    </row>
    <row r="120" spans="1:30">
      <c r="A120" s="48" t="s">
        <v>520</v>
      </c>
      <c r="B120" s="1" t="s">
        <v>521</v>
      </c>
      <c r="C120" s="1" t="s">
        <v>522</v>
      </c>
      <c r="D120" s="1" t="s">
        <v>93</v>
      </c>
      <c r="E120" s="1" t="s">
        <v>1789</v>
      </c>
      <c r="F120" s="44" t="s">
        <v>523</v>
      </c>
      <c r="G120" s="49">
        <v>0.64</v>
      </c>
      <c r="H120" s="5">
        <v>97.072685230091935</v>
      </c>
      <c r="I120" s="5">
        <v>0</v>
      </c>
      <c r="J120" s="5">
        <v>97.072685230091935</v>
      </c>
      <c r="K120" s="5">
        <v>25.884925207954215</v>
      </c>
      <c r="L120" s="5">
        <v>-1.5134145203873572E-2</v>
      </c>
      <c r="M120" s="5">
        <v>25.869791062750341</v>
      </c>
      <c r="N120" s="5">
        <v>94.16050467318918</v>
      </c>
      <c r="O120" s="73">
        <v>0</v>
      </c>
      <c r="P120" s="5">
        <v>0</v>
      </c>
      <c r="Q120" s="5">
        <v>0</v>
      </c>
      <c r="R120" s="5">
        <v>0</v>
      </c>
      <c r="S120" s="5">
        <v>0</v>
      </c>
      <c r="T120" s="47">
        <v>0</v>
      </c>
      <c r="U120" s="5">
        <v>80.175702207418354</v>
      </c>
      <c r="V120" s="5">
        <v>16.896983054259191</v>
      </c>
      <c r="W120" s="5">
        <v>0</v>
      </c>
      <c r="X120" s="5">
        <v>0</v>
      </c>
      <c r="Y120" s="47">
        <v>0</v>
      </c>
      <c r="Z120" s="5">
        <v>80.175702207418354</v>
      </c>
      <c r="AA120" s="5">
        <v>16.896983054259191</v>
      </c>
      <c r="AB120" s="5">
        <v>0</v>
      </c>
      <c r="AC120" s="5">
        <v>0</v>
      </c>
      <c r="AD120" s="72">
        <v>0</v>
      </c>
    </row>
    <row r="121" spans="1:30">
      <c r="A121" s="48" t="s">
        <v>524</v>
      </c>
      <c r="B121" s="1" t="s">
        <v>525</v>
      </c>
      <c r="C121" s="1" t="s">
        <v>526</v>
      </c>
      <c r="D121" s="1" t="s">
        <v>53</v>
      </c>
      <c r="E121" s="1">
        <v>0</v>
      </c>
      <c r="F121" s="44" t="s">
        <v>527</v>
      </c>
      <c r="G121" s="49">
        <v>0.4</v>
      </c>
      <c r="H121" s="5">
        <v>3.4638786684848153</v>
      </c>
      <c r="I121" s="5">
        <v>0.26041126292777339</v>
      </c>
      <c r="J121" s="5">
        <v>3.203467405557042</v>
      </c>
      <c r="K121" s="5">
        <v>-10.466267881614991</v>
      </c>
      <c r="L121" s="5">
        <v>2.4637886995257929E-2</v>
      </c>
      <c r="M121" s="5">
        <v>-10.441629994619733</v>
      </c>
      <c r="N121" s="5">
        <v>2.963207350140264</v>
      </c>
      <c r="O121" s="73">
        <v>0.5</v>
      </c>
      <c r="P121" s="5">
        <v>0</v>
      </c>
      <c r="Q121" s="5">
        <v>0.26041126292777339</v>
      </c>
      <c r="R121" s="5">
        <v>0</v>
      </c>
      <c r="S121" s="5">
        <v>0</v>
      </c>
      <c r="T121" s="47">
        <v>0</v>
      </c>
      <c r="U121" s="5">
        <v>0</v>
      </c>
      <c r="V121" s="5">
        <v>3.203467405557042</v>
      </c>
      <c r="W121" s="5">
        <v>0</v>
      </c>
      <c r="X121" s="5">
        <v>0</v>
      </c>
      <c r="Y121" s="47">
        <v>0</v>
      </c>
      <c r="Z121" s="5">
        <v>0</v>
      </c>
      <c r="AA121" s="5">
        <v>3.4638786684848153</v>
      </c>
      <c r="AB121" s="5">
        <v>0</v>
      </c>
      <c r="AC121" s="5">
        <v>0</v>
      </c>
      <c r="AD121" s="72">
        <v>0</v>
      </c>
    </row>
    <row r="122" spans="1:30">
      <c r="A122" s="48" t="s">
        <v>528</v>
      </c>
      <c r="B122" s="1" t="s">
        <v>529</v>
      </c>
      <c r="C122" s="1" t="s">
        <v>530</v>
      </c>
      <c r="D122" s="1" t="s">
        <v>53</v>
      </c>
      <c r="E122" s="1" t="s">
        <v>1795</v>
      </c>
      <c r="F122" s="44" t="s">
        <v>531</v>
      </c>
      <c r="G122" s="49">
        <v>0.30000000000000004</v>
      </c>
      <c r="H122" s="5">
        <v>1.3656627494393958</v>
      </c>
      <c r="I122" s="5">
        <v>0</v>
      </c>
      <c r="J122" s="5">
        <v>1.3656627494393958</v>
      </c>
      <c r="K122" s="5">
        <v>-6.1078452598196948</v>
      </c>
      <c r="L122" s="5">
        <v>8.2770498988812058E-2</v>
      </c>
      <c r="M122" s="5">
        <v>-6.0250747608308828</v>
      </c>
      <c r="N122" s="5">
        <v>1.3246928669562139</v>
      </c>
      <c r="O122" s="73">
        <v>0</v>
      </c>
      <c r="P122" s="5">
        <v>0</v>
      </c>
      <c r="Q122" s="5">
        <v>0</v>
      </c>
      <c r="R122" s="5">
        <v>0</v>
      </c>
      <c r="S122" s="5">
        <v>0</v>
      </c>
      <c r="T122" s="47">
        <v>0</v>
      </c>
      <c r="U122" s="5">
        <v>0</v>
      </c>
      <c r="V122" s="5">
        <v>1.3656627494393958</v>
      </c>
      <c r="W122" s="5">
        <v>0</v>
      </c>
      <c r="X122" s="5">
        <v>0</v>
      </c>
      <c r="Y122" s="47">
        <v>0</v>
      </c>
      <c r="Z122" s="5">
        <v>0</v>
      </c>
      <c r="AA122" s="5">
        <v>1.3656627494393958</v>
      </c>
      <c r="AB122" s="5">
        <v>0</v>
      </c>
      <c r="AC122" s="5">
        <v>0</v>
      </c>
      <c r="AD122" s="72">
        <v>0</v>
      </c>
    </row>
    <row r="123" spans="1:30">
      <c r="A123" s="48" t="s">
        <v>532</v>
      </c>
      <c r="B123" s="1" t="s">
        <v>533</v>
      </c>
      <c r="C123" s="1" t="s">
        <v>534</v>
      </c>
      <c r="D123" s="1" t="s">
        <v>53</v>
      </c>
      <c r="E123" s="1" t="s">
        <v>1786</v>
      </c>
      <c r="F123" s="44" t="s">
        <v>535</v>
      </c>
      <c r="G123" s="49">
        <v>0.5</v>
      </c>
      <c r="H123" s="5">
        <v>3.7594451136660454</v>
      </c>
      <c r="I123" s="5">
        <v>0</v>
      </c>
      <c r="J123" s="5">
        <v>3.7594451136660454</v>
      </c>
      <c r="K123" s="5">
        <v>-8.0616153742709784</v>
      </c>
      <c r="L123" s="5">
        <v>-0.12887571521407182</v>
      </c>
      <c r="M123" s="5">
        <v>-8.1904910894850502</v>
      </c>
      <c r="N123" s="5">
        <v>3.6466617602560638</v>
      </c>
      <c r="O123" s="73">
        <v>0</v>
      </c>
      <c r="P123" s="5">
        <v>0</v>
      </c>
      <c r="Q123" s="5">
        <v>0</v>
      </c>
      <c r="R123" s="5">
        <v>0</v>
      </c>
      <c r="S123" s="5">
        <v>0</v>
      </c>
      <c r="T123" s="47">
        <v>0</v>
      </c>
      <c r="U123" s="5">
        <v>0</v>
      </c>
      <c r="V123" s="5">
        <v>3.7594449754979991</v>
      </c>
      <c r="W123" s="5">
        <v>0</v>
      </c>
      <c r="X123" s="5">
        <v>0</v>
      </c>
      <c r="Y123" s="47">
        <v>0</v>
      </c>
      <c r="Z123" s="5">
        <v>0</v>
      </c>
      <c r="AA123" s="5">
        <v>3.7594449754979991</v>
      </c>
      <c r="AB123" s="5">
        <v>0</v>
      </c>
      <c r="AC123" s="5">
        <v>0</v>
      </c>
      <c r="AD123" s="72">
        <v>0</v>
      </c>
    </row>
    <row r="124" spans="1:30">
      <c r="A124" s="48" t="s">
        <v>536</v>
      </c>
      <c r="B124" s="1" t="s">
        <v>537</v>
      </c>
      <c r="C124" s="1" t="s">
        <v>538</v>
      </c>
      <c r="D124" s="1" t="s">
        <v>237</v>
      </c>
      <c r="E124" s="1">
        <v>0</v>
      </c>
      <c r="F124" s="44" t="s">
        <v>539</v>
      </c>
      <c r="G124" s="49">
        <v>0.09</v>
      </c>
      <c r="H124" s="5">
        <v>215.64972245387037</v>
      </c>
      <c r="I124" s="5">
        <v>45.739098660851717</v>
      </c>
      <c r="J124" s="5">
        <v>169.91062379301866</v>
      </c>
      <c r="K124" s="5">
        <v>127.83854171980325</v>
      </c>
      <c r="L124" s="5">
        <v>0.10406135571247432</v>
      </c>
      <c r="M124" s="5">
        <v>127.94260307551572</v>
      </c>
      <c r="N124" s="5">
        <v>157.16732700854226</v>
      </c>
      <c r="O124" s="73">
        <v>0</v>
      </c>
      <c r="P124" s="5">
        <v>45.739098660851717</v>
      </c>
      <c r="Q124" s="5">
        <v>0</v>
      </c>
      <c r="R124" s="5">
        <v>0</v>
      </c>
      <c r="S124" s="5">
        <v>0</v>
      </c>
      <c r="T124" s="47">
        <v>0</v>
      </c>
      <c r="U124" s="5">
        <v>169.91062379301866</v>
      </c>
      <c r="V124" s="5">
        <v>0</v>
      </c>
      <c r="W124" s="5">
        <v>0</v>
      </c>
      <c r="X124" s="5">
        <v>0</v>
      </c>
      <c r="Y124" s="47">
        <v>0</v>
      </c>
      <c r="Z124" s="5">
        <v>215.64972245387037</v>
      </c>
      <c r="AA124" s="5">
        <v>0</v>
      </c>
      <c r="AB124" s="5">
        <v>0</v>
      </c>
      <c r="AC124" s="5">
        <v>0</v>
      </c>
      <c r="AD124" s="72">
        <v>0</v>
      </c>
    </row>
    <row r="125" spans="1:30">
      <c r="A125" s="48" t="s">
        <v>540</v>
      </c>
      <c r="B125" s="1" t="s">
        <v>541</v>
      </c>
      <c r="C125" s="1" t="s">
        <v>542</v>
      </c>
      <c r="D125" s="1" t="s">
        <v>79</v>
      </c>
      <c r="E125" s="1">
        <v>0</v>
      </c>
      <c r="F125" s="44" t="s">
        <v>543</v>
      </c>
      <c r="G125" s="49">
        <v>0.01</v>
      </c>
      <c r="H125" s="5">
        <v>25.237011165896497</v>
      </c>
      <c r="I125" s="5">
        <v>9.3467954681127221</v>
      </c>
      <c r="J125" s="5">
        <v>15.890215697783777</v>
      </c>
      <c r="K125" s="5">
        <v>9.6748709157937771</v>
      </c>
      <c r="L125" s="5">
        <v>-3.0365053739808801E-2</v>
      </c>
      <c r="M125" s="5">
        <v>9.6445058620539683</v>
      </c>
      <c r="N125" s="5">
        <v>14.698449520449994</v>
      </c>
      <c r="O125" s="73">
        <v>0</v>
      </c>
      <c r="P125" s="5">
        <v>0</v>
      </c>
      <c r="Q125" s="5">
        <v>0</v>
      </c>
      <c r="R125" s="5">
        <v>9.3467954681127221</v>
      </c>
      <c r="S125" s="5">
        <v>0</v>
      </c>
      <c r="T125" s="47">
        <v>0</v>
      </c>
      <c r="U125" s="5">
        <v>0</v>
      </c>
      <c r="V125" s="5">
        <v>0</v>
      </c>
      <c r="W125" s="5">
        <v>15.890215697783777</v>
      </c>
      <c r="X125" s="5">
        <v>0</v>
      </c>
      <c r="Y125" s="47">
        <v>0</v>
      </c>
      <c r="Z125" s="5">
        <v>0</v>
      </c>
      <c r="AA125" s="5">
        <v>0</v>
      </c>
      <c r="AB125" s="5">
        <v>25.237011165896497</v>
      </c>
      <c r="AC125" s="5">
        <v>0</v>
      </c>
      <c r="AD125" s="72">
        <v>0</v>
      </c>
    </row>
    <row r="126" spans="1:30">
      <c r="A126" s="48" t="s">
        <v>544</v>
      </c>
      <c r="B126" s="1" t="s">
        <v>545</v>
      </c>
      <c r="C126" s="1" t="s">
        <v>546</v>
      </c>
      <c r="D126" s="1" t="s">
        <v>53</v>
      </c>
      <c r="E126" s="1" t="s">
        <v>1794</v>
      </c>
      <c r="F126" s="44" t="s">
        <v>547</v>
      </c>
      <c r="G126" s="49">
        <v>0.4</v>
      </c>
      <c r="H126" s="5">
        <v>4.8416625730644673</v>
      </c>
      <c r="I126" s="5">
        <v>0</v>
      </c>
      <c r="J126" s="5">
        <v>4.8416625730644673</v>
      </c>
      <c r="K126" s="5">
        <v>-23.702309002583057</v>
      </c>
      <c r="L126" s="5">
        <v>0.30454341758355952</v>
      </c>
      <c r="M126" s="5">
        <v>-23.397765584999497</v>
      </c>
      <c r="N126" s="5">
        <v>4.6964126958725334</v>
      </c>
      <c r="O126" s="73">
        <v>0</v>
      </c>
      <c r="P126" s="5">
        <v>0</v>
      </c>
      <c r="Q126" s="5">
        <v>0</v>
      </c>
      <c r="R126" s="5">
        <v>0</v>
      </c>
      <c r="S126" s="5">
        <v>0</v>
      </c>
      <c r="T126" s="47">
        <v>0</v>
      </c>
      <c r="U126" s="5">
        <v>0</v>
      </c>
      <c r="V126" s="5">
        <v>4.8416623134283574</v>
      </c>
      <c r="W126" s="5">
        <v>0</v>
      </c>
      <c r="X126" s="5">
        <v>0</v>
      </c>
      <c r="Y126" s="47">
        <v>0</v>
      </c>
      <c r="Z126" s="5">
        <v>0</v>
      </c>
      <c r="AA126" s="5">
        <v>4.8416623134283574</v>
      </c>
      <c r="AB126" s="5">
        <v>0</v>
      </c>
      <c r="AC126" s="5">
        <v>0</v>
      </c>
      <c r="AD126" s="72">
        <v>0</v>
      </c>
    </row>
    <row r="127" spans="1:30">
      <c r="A127" s="48" t="s">
        <v>548</v>
      </c>
      <c r="B127" s="1" t="s">
        <v>549</v>
      </c>
      <c r="C127" s="1" t="s">
        <v>550</v>
      </c>
      <c r="D127" s="1" t="s">
        <v>53</v>
      </c>
      <c r="E127" s="1">
        <v>0</v>
      </c>
      <c r="F127" s="44" t="s">
        <v>551</v>
      </c>
      <c r="G127" s="49">
        <v>0.4</v>
      </c>
      <c r="H127" s="5">
        <v>1.8551776712864994</v>
      </c>
      <c r="I127" s="5">
        <v>0</v>
      </c>
      <c r="J127" s="5">
        <v>1.8551776712864994</v>
      </c>
      <c r="K127" s="5">
        <v>-14.515297969788556</v>
      </c>
      <c r="L127" s="5">
        <v>-6.1460603962803617E-2</v>
      </c>
      <c r="M127" s="5">
        <v>-14.576758573751359</v>
      </c>
      <c r="N127" s="5">
        <v>1.7160393459400121</v>
      </c>
      <c r="O127" s="73">
        <v>0.5</v>
      </c>
      <c r="P127" s="5">
        <v>0</v>
      </c>
      <c r="Q127" s="5">
        <v>0</v>
      </c>
      <c r="R127" s="5">
        <v>0</v>
      </c>
      <c r="S127" s="5">
        <v>0</v>
      </c>
      <c r="T127" s="47">
        <v>0</v>
      </c>
      <c r="U127" s="5">
        <v>0</v>
      </c>
      <c r="V127" s="5">
        <v>1.8551776712864994</v>
      </c>
      <c r="W127" s="5">
        <v>0</v>
      </c>
      <c r="X127" s="5">
        <v>0</v>
      </c>
      <c r="Y127" s="47">
        <v>0</v>
      </c>
      <c r="Z127" s="5">
        <v>0</v>
      </c>
      <c r="AA127" s="5">
        <v>1.8551776712864994</v>
      </c>
      <c r="AB127" s="5">
        <v>0</v>
      </c>
      <c r="AC127" s="5">
        <v>0</v>
      </c>
      <c r="AD127" s="72">
        <v>0</v>
      </c>
    </row>
    <row r="128" spans="1:30">
      <c r="A128" s="48" t="s">
        <v>552</v>
      </c>
      <c r="B128" s="1" t="s">
        <v>553</v>
      </c>
      <c r="C128" s="1" t="s">
        <v>554</v>
      </c>
      <c r="D128" s="1" t="s">
        <v>53</v>
      </c>
      <c r="E128" s="1">
        <v>0</v>
      </c>
      <c r="F128" s="44" t="s">
        <v>555</v>
      </c>
      <c r="G128" s="49">
        <v>0.4</v>
      </c>
      <c r="H128" s="5">
        <v>4.004726699092747</v>
      </c>
      <c r="I128" s="5">
        <v>0.44380202305778021</v>
      </c>
      <c r="J128" s="5">
        <v>3.5609246760349667</v>
      </c>
      <c r="K128" s="5">
        <v>-5.7977475063723096</v>
      </c>
      <c r="L128" s="5">
        <v>2.0253308258974201E-2</v>
      </c>
      <c r="M128" s="5">
        <v>-5.7774941981133354</v>
      </c>
      <c r="N128" s="5">
        <v>3.2938553253323444</v>
      </c>
      <c r="O128" s="73">
        <v>0.5</v>
      </c>
      <c r="P128" s="5">
        <v>0</v>
      </c>
      <c r="Q128" s="5">
        <v>0.44380202305778021</v>
      </c>
      <c r="R128" s="5">
        <v>0</v>
      </c>
      <c r="S128" s="5">
        <v>0</v>
      </c>
      <c r="T128" s="47">
        <v>0</v>
      </c>
      <c r="U128" s="5">
        <v>0</v>
      </c>
      <c r="V128" s="5">
        <v>3.5609246760349667</v>
      </c>
      <c r="W128" s="5">
        <v>0</v>
      </c>
      <c r="X128" s="5">
        <v>0</v>
      </c>
      <c r="Y128" s="47">
        <v>0</v>
      </c>
      <c r="Z128" s="5">
        <v>0</v>
      </c>
      <c r="AA128" s="5">
        <v>4.004726699092747</v>
      </c>
      <c r="AB128" s="5">
        <v>0</v>
      </c>
      <c r="AC128" s="5">
        <v>0</v>
      </c>
      <c r="AD128" s="72">
        <v>0</v>
      </c>
    </row>
    <row r="129" spans="1:30">
      <c r="A129" s="48" t="s">
        <v>1674</v>
      </c>
      <c r="B129" s="1" t="s">
        <v>1675</v>
      </c>
      <c r="C129" s="1" t="s">
        <v>1487</v>
      </c>
      <c r="D129" s="1" t="s">
        <v>53</v>
      </c>
      <c r="E129" s="1" t="s">
        <v>1788</v>
      </c>
      <c r="F129" s="44" t="s">
        <v>1676</v>
      </c>
      <c r="G129" s="49">
        <v>0.8</v>
      </c>
      <c r="H129" s="5">
        <v>2.3909454121689588</v>
      </c>
      <c r="I129" s="5">
        <v>0</v>
      </c>
      <c r="J129" s="5">
        <v>2.3909454121689588</v>
      </c>
      <c r="K129" s="5">
        <v>-16.445846861898932</v>
      </c>
      <c r="L129" s="5">
        <v>6.8863823576219119E-2</v>
      </c>
      <c r="M129" s="5">
        <v>-16.376983038322713</v>
      </c>
      <c r="N129" s="5">
        <v>2.31921704980389</v>
      </c>
      <c r="O129" s="73">
        <v>0</v>
      </c>
      <c r="P129" s="5">
        <v>0</v>
      </c>
      <c r="Q129" s="5">
        <v>0</v>
      </c>
      <c r="R129" s="5">
        <v>0</v>
      </c>
      <c r="S129" s="5">
        <v>0</v>
      </c>
      <c r="T129" s="47">
        <v>0</v>
      </c>
      <c r="U129" s="5">
        <v>0</v>
      </c>
      <c r="V129" s="5">
        <v>2.390945201804616</v>
      </c>
      <c r="W129" s="5">
        <v>0</v>
      </c>
      <c r="X129" s="5">
        <v>0</v>
      </c>
      <c r="Y129" s="47">
        <v>0</v>
      </c>
      <c r="Z129" s="5">
        <v>0</v>
      </c>
      <c r="AA129" s="5">
        <v>2.390945201804616</v>
      </c>
      <c r="AB129" s="5">
        <v>0</v>
      </c>
      <c r="AC129" s="5">
        <v>0</v>
      </c>
      <c r="AD129" s="72">
        <v>0</v>
      </c>
    </row>
    <row r="130" spans="1:30">
      <c r="A130" s="48" t="s">
        <v>556</v>
      </c>
      <c r="B130" s="1" t="s">
        <v>557</v>
      </c>
      <c r="C130" s="1" t="s">
        <v>558</v>
      </c>
      <c r="D130" s="1" t="s">
        <v>53</v>
      </c>
      <c r="E130" s="1" t="s">
        <v>1793</v>
      </c>
      <c r="F130" s="44" t="s">
        <v>559</v>
      </c>
      <c r="G130" s="49">
        <v>0.5</v>
      </c>
      <c r="H130" s="5">
        <v>3.0118178534542173</v>
      </c>
      <c r="I130" s="5">
        <v>0</v>
      </c>
      <c r="J130" s="5">
        <v>3.0118178534542173</v>
      </c>
      <c r="K130" s="5">
        <v>-3.3017951081738359</v>
      </c>
      <c r="L130" s="5">
        <v>-3.8447594896349635E-2</v>
      </c>
      <c r="M130" s="5">
        <v>-3.3402427030701856</v>
      </c>
      <c r="N130" s="5">
        <v>2.9214633178505909</v>
      </c>
      <c r="O130" s="73">
        <v>0</v>
      </c>
      <c r="P130" s="5">
        <v>0</v>
      </c>
      <c r="Q130" s="5">
        <v>0</v>
      </c>
      <c r="R130" s="5">
        <v>0</v>
      </c>
      <c r="S130" s="5">
        <v>0</v>
      </c>
      <c r="T130" s="47">
        <v>0</v>
      </c>
      <c r="U130" s="5">
        <v>0</v>
      </c>
      <c r="V130" s="5">
        <v>3.0118182588815836</v>
      </c>
      <c r="W130" s="5">
        <v>0</v>
      </c>
      <c r="X130" s="5">
        <v>0</v>
      </c>
      <c r="Y130" s="47">
        <v>0</v>
      </c>
      <c r="Z130" s="5">
        <v>0</v>
      </c>
      <c r="AA130" s="5">
        <v>3.0118182588815836</v>
      </c>
      <c r="AB130" s="5">
        <v>0</v>
      </c>
      <c r="AC130" s="5">
        <v>0</v>
      </c>
      <c r="AD130" s="72">
        <v>0</v>
      </c>
    </row>
    <row r="131" spans="1:30">
      <c r="A131" s="48" t="s">
        <v>560</v>
      </c>
      <c r="B131" s="1" t="s">
        <v>561</v>
      </c>
      <c r="C131" s="1" t="s">
        <v>562</v>
      </c>
      <c r="D131" s="1" t="s">
        <v>53</v>
      </c>
      <c r="E131" s="1">
        <v>0</v>
      </c>
      <c r="F131" s="44" t="s">
        <v>563</v>
      </c>
      <c r="G131" s="49">
        <v>0.4</v>
      </c>
      <c r="H131" s="5">
        <v>1.9087439883337718</v>
      </c>
      <c r="I131" s="5">
        <v>4.7107565164195377E-2</v>
      </c>
      <c r="J131" s="5">
        <v>1.8616364231695763</v>
      </c>
      <c r="K131" s="5">
        <v>-7.7928073887079004</v>
      </c>
      <c r="L131" s="5">
        <v>0.11813562791612675</v>
      </c>
      <c r="M131" s="5">
        <v>-7.6746717607917736</v>
      </c>
      <c r="N131" s="5">
        <v>1.7220136914318582</v>
      </c>
      <c r="O131" s="73">
        <v>0.5</v>
      </c>
      <c r="P131" s="5">
        <v>0</v>
      </c>
      <c r="Q131" s="5">
        <v>4.7107565164195377E-2</v>
      </c>
      <c r="R131" s="5">
        <v>0</v>
      </c>
      <c r="S131" s="5">
        <v>0</v>
      </c>
      <c r="T131" s="47">
        <v>0</v>
      </c>
      <c r="U131" s="5">
        <v>0</v>
      </c>
      <c r="V131" s="5">
        <v>1.8616364231695763</v>
      </c>
      <c r="W131" s="5">
        <v>0</v>
      </c>
      <c r="X131" s="5">
        <v>0</v>
      </c>
      <c r="Y131" s="47">
        <v>0</v>
      </c>
      <c r="Z131" s="5">
        <v>0</v>
      </c>
      <c r="AA131" s="5">
        <v>1.9087439883337718</v>
      </c>
      <c r="AB131" s="5">
        <v>0</v>
      </c>
      <c r="AC131" s="5">
        <v>0</v>
      </c>
      <c r="AD131" s="72">
        <v>0</v>
      </c>
    </row>
    <row r="132" spans="1:30">
      <c r="A132" s="48" t="s">
        <v>564</v>
      </c>
      <c r="B132" s="1" t="s">
        <v>565</v>
      </c>
      <c r="C132" s="1" t="s">
        <v>566</v>
      </c>
      <c r="D132" s="1" t="s">
        <v>103</v>
      </c>
      <c r="E132" s="1">
        <v>0</v>
      </c>
      <c r="F132" s="44" t="s">
        <v>567</v>
      </c>
      <c r="G132" s="49">
        <v>0.49</v>
      </c>
      <c r="H132" s="5">
        <v>77.666228239906772</v>
      </c>
      <c r="I132" s="5">
        <v>21.423194242862866</v>
      </c>
      <c r="J132" s="5">
        <v>56.243033997043902</v>
      </c>
      <c r="K132" s="5">
        <v>14.770482622087108</v>
      </c>
      <c r="L132" s="5">
        <v>0.40344598791298125</v>
      </c>
      <c r="M132" s="5">
        <v>15.17392861000009</v>
      </c>
      <c r="N132" s="5">
        <v>52.024806447265611</v>
      </c>
      <c r="O132" s="73">
        <v>0</v>
      </c>
      <c r="P132" s="5">
        <v>19.968274208007358</v>
      </c>
      <c r="Q132" s="5">
        <v>1.4549200348555091</v>
      </c>
      <c r="R132" s="5">
        <v>0</v>
      </c>
      <c r="S132" s="5">
        <v>0</v>
      </c>
      <c r="T132" s="47">
        <v>0</v>
      </c>
      <c r="U132" s="5">
        <v>48.463172108836417</v>
      </c>
      <c r="V132" s="5">
        <v>7.7798618882074777</v>
      </c>
      <c r="W132" s="5">
        <v>0</v>
      </c>
      <c r="X132" s="5">
        <v>0</v>
      </c>
      <c r="Y132" s="47">
        <v>0</v>
      </c>
      <c r="Z132" s="5">
        <v>68.431446316843775</v>
      </c>
      <c r="AA132" s="5">
        <v>9.234781923062986</v>
      </c>
      <c r="AB132" s="5">
        <v>0</v>
      </c>
      <c r="AC132" s="5">
        <v>0</v>
      </c>
      <c r="AD132" s="72">
        <v>0</v>
      </c>
    </row>
    <row r="133" spans="1:30">
      <c r="A133" s="48" t="s">
        <v>568</v>
      </c>
      <c r="B133" s="1" t="s">
        <v>569</v>
      </c>
      <c r="C133" s="1" t="s">
        <v>570</v>
      </c>
      <c r="D133" s="1" t="s">
        <v>53</v>
      </c>
      <c r="E133" s="1">
        <v>0</v>
      </c>
      <c r="F133" s="44" t="s">
        <v>571</v>
      </c>
      <c r="G133" s="49">
        <v>0.4</v>
      </c>
      <c r="H133" s="5">
        <v>3.3441985578271147</v>
      </c>
      <c r="I133" s="5">
        <v>0.38489352754429729</v>
      </c>
      <c r="J133" s="5">
        <v>2.9593050302828177</v>
      </c>
      <c r="K133" s="5">
        <v>-5.6537354299378206</v>
      </c>
      <c r="L133" s="5">
        <v>2.5920400680366384E-2</v>
      </c>
      <c r="M133" s="5">
        <v>-5.6278150292574542</v>
      </c>
      <c r="N133" s="5">
        <v>2.7373571530116063</v>
      </c>
      <c r="O133" s="73">
        <v>0.5</v>
      </c>
      <c r="P133" s="5">
        <v>0</v>
      </c>
      <c r="Q133" s="5">
        <v>0.38489352754429729</v>
      </c>
      <c r="R133" s="5">
        <v>0</v>
      </c>
      <c r="S133" s="5">
        <v>0</v>
      </c>
      <c r="T133" s="47">
        <v>0</v>
      </c>
      <c r="U133" s="5">
        <v>0</v>
      </c>
      <c r="V133" s="5">
        <v>2.9593050302828177</v>
      </c>
      <c r="W133" s="5">
        <v>0</v>
      </c>
      <c r="X133" s="5">
        <v>0</v>
      </c>
      <c r="Y133" s="47">
        <v>0</v>
      </c>
      <c r="Z133" s="5">
        <v>0</v>
      </c>
      <c r="AA133" s="5">
        <v>3.3441985578271147</v>
      </c>
      <c r="AB133" s="5">
        <v>0</v>
      </c>
      <c r="AC133" s="5">
        <v>0</v>
      </c>
      <c r="AD133" s="72">
        <v>0</v>
      </c>
    </row>
    <row r="134" spans="1:30">
      <c r="A134" s="48" t="s">
        <v>592</v>
      </c>
      <c r="B134" s="1" t="s">
        <v>593</v>
      </c>
      <c r="C134" s="1" t="s">
        <v>594</v>
      </c>
      <c r="D134" s="1" t="s">
        <v>46</v>
      </c>
      <c r="E134" s="1" t="s">
        <v>1789</v>
      </c>
      <c r="F134" s="44" t="s">
        <v>595</v>
      </c>
      <c r="G134" s="49">
        <v>0.36</v>
      </c>
      <c r="H134" s="5">
        <v>2151.3715062753381</v>
      </c>
      <c r="I134" s="5">
        <v>0</v>
      </c>
      <c r="J134" s="5">
        <v>2151.3715062753381</v>
      </c>
      <c r="K134" s="5">
        <v>-687.34220449932764</v>
      </c>
      <c r="L134" s="5">
        <v>4.9043074614814941</v>
      </c>
      <c r="M134" s="5">
        <v>-682.43789703784614</v>
      </c>
      <c r="N134" s="5">
        <v>2086.830361087078</v>
      </c>
      <c r="O134" s="73">
        <v>0</v>
      </c>
      <c r="P134" s="5">
        <v>0</v>
      </c>
      <c r="Q134" s="5">
        <v>0</v>
      </c>
      <c r="R134" s="5">
        <v>0</v>
      </c>
      <c r="S134" s="5">
        <v>0</v>
      </c>
      <c r="T134" s="47">
        <v>0</v>
      </c>
      <c r="U134" s="5">
        <v>0</v>
      </c>
      <c r="V134" s="5">
        <v>0</v>
      </c>
      <c r="W134" s="5">
        <v>211.2867943567735</v>
      </c>
      <c r="X134" s="5">
        <v>1903.5738949000022</v>
      </c>
      <c r="Y134" s="47">
        <v>36.510816809949546</v>
      </c>
      <c r="Z134" s="5">
        <v>0</v>
      </c>
      <c r="AA134" s="5">
        <v>0</v>
      </c>
      <c r="AB134" s="5">
        <v>211.2867943567735</v>
      </c>
      <c r="AC134" s="5">
        <v>1903.5738949000022</v>
      </c>
      <c r="AD134" s="72">
        <v>36.510816809949546</v>
      </c>
    </row>
    <row r="135" spans="1:30">
      <c r="A135" s="48" t="s">
        <v>572</v>
      </c>
      <c r="B135" s="1" t="s">
        <v>573</v>
      </c>
      <c r="C135" s="1" t="s">
        <v>574</v>
      </c>
      <c r="D135" s="1" t="s">
        <v>53</v>
      </c>
      <c r="E135" s="1" t="s">
        <v>1793</v>
      </c>
      <c r="F135" s="44" t="s">
        <v>575</v>
      </c>
      <c r="G135" s="49">
        <v>0.5</v>
      </c>
      <c r="H135" s="5">
        <v>4.1803078976609571</v>
      </c>
      <c r="I135" s="5">
        <v>0</v>
      </c>
      <c r="J135" s="5">
        <v>4.1803078976609571</v>
      </c>
      <c r="K135" s="5">
        <v>-19.909852370233839</v>
      </c>
      <c r="L135" s="5">
        <v>2.341089776219718E-3</v>
      </c>
      <c r="M135" s="5">
        <v>-19.907511280457619</v>
      </c>
      <c r="N135" s="5">
        <v>4.0548986607311281</v>
      </c>
      <c r="O135" s="73">
        <v>0</v>
      </c>
      <c r="P135" s="5">
        <v>0</v>
      </c>
      <c r="Q135" s="5">
        <v>0</v>
      </c>
      <c r="R135" s="5">
        <v>0</v>
      </c>
      <c r="S135" s="5">
        <v>0</v>
      </c>
      <c r="T135" s="47">
        <v>0</v>
      </c>
      <c r="U135" s="5">
        <v>0</v>
      </c>
      <c r="V135" s="5">
        <v>4.1803079345803029</v>
      </c>
      <c r="W135" s="5">
        <v>0</v>
      </c>
      <c r="X135" s="5">
        <v>0</v>
      </c>
      <c r="Y135" s="47">
        <v>0</v>
      </c>
      <c r="Z135" s="5">
        <v>0</v>
      </c>
      <c r="AA135" s="5">
        <v>4.1803079345803029</v>
      </c>
      <c r="AB135" s="5">
        <v>0</v>
      </c>
      <c r="AC135" s="5">
        <v>0</v>
      </c>
      <c r="AD135" s="72">
        <v>0</v>
      </c>
    </row>
    <row r="136" spans="1:30">
      <c r="A136" s="48" t="s">
        <v>576</v>
      </c>
      <c r="B136" s="1" t="s">
        <v>577</v>
      </c>
      <c r="C136" s="1" t="s">
        <v>578</v>
      </c>
      <c r="D136" s="1" t="s">
        <v>391</v>
      </c>
      <c r="E136" s="1" t="s">
        <v>1793</v>
      </c>
      <c r="F136" s="44" t="s">
        <v>579</v>
      </c>
      <c r="G136" s="49">
        <v>0.5</v>
      </c>
      <c r="H136" s="5">
        <v>92.269352055863948</v>
      </c>
      <c r="I136" s="5">
        <v>0</v>
      </c>
      <c r="J136" s="5">
        <v>92.269352055863948</v>
      </c>
      <c r="K136" s="5">
        <v>-11.295033809681952</v>
      </c>
      <c r="L136" s="5">
        <v>-2.435039434185704E-2</v>
      </c>
      <c r="M136" s="5">
        <v>-11.319384204023809</v>
      </c>
      <c r="N136" s="5">
        <v>89.501271494188032</v>
      </c>
      <c r="O136" s="73">
        <v>0</v>
      </c>
      <c r="P136" s="5">
        <v>0</v>
      </c>
      <c r="Q136" s="5">
        <v>0</v>
      </c>
      <c r="R136" s="5">
        <v>0</v>
      </c>
      <c r="S136" s="5">
        <v>0</v>
      </c>
      <c r="T136" s="47">
        <v>0</v>
      </c>
      <c r="U136" s="5">
        <v>86.388597709628002</v>
      </c>
      <c r="V136" s="5">
        <v>0</v>
      </c>
      <c r="W136" s="5">
        <v>5.8807540854616613</v>
      </c>
      <c r="X136" s="5">
        <v>0</v>
      </c>
      <c r="Y136" s="47">
        <v>0</v>
      </c>
      <c r="Z136" s="5">
        <v>86.388597709628002</v>
      </c>
      <c r="AA136" s="5">
        <v>0</v>
      </c>
      <c r="AB136" s="5">
        <v>5.8807540854616613</v>
      </c>
      <c r="AC136" s="5">
        <v>0</v>
      </c>
      <c r="AD136" s="72">
        <v>0</v>
      </c>
    </row>
    <row r="137" spans="1:30">
      <c r="A137" s="48" t="s">
        <v>580</v>
      </c>
      <c r="B137" s="1" t="s">
        <v>581</v>
      </c>
      <c r="C137" s="1" t="s">
        <v>582</v>
      </c>
      <c r="D137" s="1" t="s">
        <v>53</v>
      </c>
      <c r="E137" s="1">
        <v>0</v>
      </c>
      <c r="F137" s="44" t="s">
        <v>583</v>
      </c>
      <c r="G137" s="49">
        <v>0.4</v>
      </c>
      <c r="H137" s="5">
        <v>2.6738888879747997</v>
      </c>
      <c r="I137" s="5">
        <v>0.26433632663248013</v>
      </c>
      <c r="J137" s="5">
        <v>2.4095525613423194</v>
      </c>
      <c r="K137" s="5">
        <v>-3.345798195740274</v>
      </c>
      <c r="L137" s="5">
        <v>-7.4369952709437026E-2</v>
      </c>
      <c r="M137" s="5">
        <v>-3.4201681484497111</v>
      </c>
      <c r="N137" s="5">
        <v>2.2288361192416457</v>
      </c>
      <c r="O137" s="73">
        <v>0.5</v>
      </c>
      <c r="P137" s="5">
        <v>0</v>
      </c>
      <c r="Q137" s="5">
        <v>0.26433632663248013</v>
      </c>
      <c r="R137" s="5">
        <v>0</v>
      </c>
      <c r="S137" s="5">
        <v>0</v>
      </c>
      <c r="T137" s="47">
        <v>0</v>
      </c>
      <c r="U137" s="5">
        <v>0</v>
      </c>
      <c r="V137" s="5">
        <v>2.4095525613423194</v>
      </c>
      <c r="W137" s="5">
        <v>0</v>
      </c>
      <c r="X137" s="5">
        <v>0</v>
      </c>
      <c r="Y137" s="47">
        <v>0</v>
      </c>
      <c r="Z137" s="5">
        <v>0</v>
      </c>
      <c r="AA137" s="5">
        <v>2.6738888879747997</v>
      </c>
      <c r="AB137" s="5">
        <v>0</v>
      </c>
      <c r="AC137" s="5">
        <v>0</v>
      </c>
      <c r="AD137" s="72">
        <v>0</v>
      </c>
    </row>
    <row r="138" spans="1:30">
      <c r="A138" s="48" t="s">
        <v>584</v>
      </c>
      <c r="B138" s="1" t="s">
        <v>585</v>
      </c>
      <c r="C138" s="1" t="s">
        <v>586</v>
      </c>
      <c r="D138" s="1" t="s">
        <v>53</v>
      </c>
      <c r="E138" s="1" t="s">
        <v>1787</v>
      </c>
      <c r="F138" s="44" t="s">
        <v>587</v>
      </c>
      <c r="G138" s="49">
        <v>0.4</v>
      </c>
      <c r="H138" s="5">
        <v>3.0481886974218915</v>
      </c>
      <c r="I138" s="5">
        <v>0</v>
      </c>
      <c r="J138" s="5">
        <v>3.0481886974218915</v>
      </c>
      <c r="K138" s="5">
        <v>-5.8872631967038007</v>
      </c>
      <c r="L138" s="5">
        <v>-6.7440930298955593E-2</v>
      </c>
      <c r="M138" s="5">
        <v>-5.9547041270027563</v>
      </c>
      <c r="N138" s="5">
        <v>2.9567430364992346</v>
      </c>
      <c r="O138" s="73">
        <v>0</v>
      </c>
      <c r="P138" s="5">
        <v>0</v>
      </c>
      <c r="Q138" s="5">
        <v>0</v>
      </c>
      <c r="R138" s="5">
        <v>0</v>
      </c>
      <c r="S138" s="5">
        <v>0</v>
      </c>
      <c r="T138" s="47">
        <v>0</v>
      </c>
      <c r="U138" s="5">
        <v>0</v>
      </c>
      <c r="V138" s="5">
        <v>3.0481883553328308</v>
      </c>
      <c r="W138" s="5">
        <v>0</v>
      </c>
      <c r="X138" s="5">
        <v>0</v>
      </c>
      <c r="Y138" s="47">
        <v>0</v>
      </c>
      <c r="Z138" s="5">
        <v>0</v>
      </c>
      <c r="AA138" s="5">
        <v>3.0481883553328308</v>
      </c>
      <c r="AB138" s="5">
        <v>0</v>
      </c>
      <c r="AC138" s="5">
        <v>0</v>
      </c>
      <c r="AD138" s="72">
        <v>0</v>
      </c>
    </row>
    <row r="139" spans="1:30">
      <c r="A139" s="48" t="s">
        <v>588</v>
      </c>
      <c r="B139" s="1" t="s">
        <v>589</v>
      </c>
      <c r="C139" s="1" t="s">
        <v>590</v>
      </c>
      <c r="D139" s="1" t="s">
        <v>53</v>
      </c>
      <c r="E139" s="1">
        <v>0</v>
      </c>
      <c r="F139" s="44" t="s">
        <v>591</v>
      </c>
      <c r="G139" s="49">
        <v>0.4</v>
      </c>
      <c r="H139" s="5">
        <v>6.2393474807979388</v>
      </c>
      <c r="I139" s="5">
        <v>2.5449048124625291</v>
      </c>
      <c r="J139" s="5">
        <v>3.6944426683354101</v>
      </c>
      <c r="K139" s="5">
        <v>-8.0822867038848205</v>
      </c>
      <c r="L139" s="5">
        <v>9.6593812891222264E-2</v>
      </c>
      <c r="M139" s="5">
        <v>-7.9856928909935982</v>
      </c>
      <c r="N139" s="5">
        <v>3.4173594682102544</v>
      </c>
      <c r="O139" s="73">
        <v>0.5</v>
      </c>
      <c r="P139" s="5">
        <v>0</v>
      </c>
      <c r="Q139" s="5">
        <v>2.5449048124625291</v>
      </c>
      <c r="R139" s="5">
        <v>0</v>
      </c>
      <c r="S139" s="5">
        <v>0</v>
      </c>
      <c r="T139" s="47">
        <v>0</v>
      </c>
      <c r="U139" s="5">
        <v>0</v>
      </c>
      <c r="V139" s="5">
        <v>3.6944426683354101</v>
      </c>
      <c r="W139" s="5">
        <v>0</v>
      </c>
      <c r="X139" s="5">
        <v>0</v>
      </c>
      <c r="Y139" s="47">
        <v>0</v>
      </c>
      <c r="Z139" s="5">
        <v>0</v>
      </c>
      <c r="AA139" s="5">
        <v>6.2393474807979388</v>
      </c>
      <c r="AB139" s="5">
        <v>0</v>
      </c>
      <c r="AC139" s="5">
        <v>0</v>
      </c>
      <c r="AD139" s="72">
        <v>0</v>
      </c>
    </row>
    <row r="140" spans="1:30">
      <c r="A140" s="48" t="s">
        <v>1677</v>
      </c>
      <c r="B140" s="1" t="s">
        <v>1678</v>
      </c>
      <c r="C140" s="1" t="s">
        <v>1679</v>
      </c>
      <c r="D140" s="1" t="s">
        <v>866</v>
      </c>
      <c r="E140" s="1">
        <v>0</v>
      </c>
      <c r="F140" s="44" t="s">
        <v>1680</v>
      </c>
      <c r="G140" s="49">
        <v>0.01</v>
      </c>
      <c r="H140" s="5">
        <v>50.754939981230095</v>
      </c>
      <c r="I140" s="5">
        <v>19.938198594979866</v>
      </c>
      <c r="J140" s="5">
        <v>30.816741386250229</v>
      </c>
      <c r="K140" s="5">
        <v>20.871921102373339</v>
      </c>
      <c r="L140" s="5">
        <v>8.2216484091475195E-3</v>
      </c>
      <c r="M140" s="5">
        <v>20.880142750782486</v>
      </c>
      <c r="N140" s="5">
        <v>28.505485782281461</v>
      </c>
      <c r="O140" s="73">
        <v>0</v>
      </c>
      <c r="P140" s="5">
        <v>0</v>
      </c>
      <c r="Q140" s="5">
        <v>0</v>
      </c>
      <c r="R140" s="5">
        <v>19.938198594979866</v>
      </c>
      <c r="S140" s="5">
        <v>0</v>
      </c>
      <c r="T140" s="47">
        <v>0</v>
      </c>
      <c r="U140" s="5">
        <v>0</v>
      </c>
      <c r="V140" s="5">
        <v>0</v>
      </c>
      <c r="W140" s="5">
        <v>30.816741386250229</v>
      </c>
      <c r="X140" s="5">
        <v>0</v>
      </c>
      <c r="Y140" s="47">
        <v>0</v>
      </c>
      <c r="Z140" s="5">
        <v>0</v>
      </c>
      <c r="AA140" s="5">
        <v>0</v>
      </c>
      <c r="AB140" s="5">
        <v>50.754939981230095</v>
      </c>
      <c r="AC140" s="5">
        <v>0</v>
      </c>
      <c r="AD140" s="72">
        <v>0</v>
      </c>
    </row>
    <row r="141" spans="1:30">
      <c r="A141" s="48" t="s">
        <v>596</v>
      </c>
      <c r="B141" s="1" t="s">
        <v>597</v>
      </c>
      <c r="C141" s="1" t="s">
        <v>598</v>
      </c>
      <c r="D141" s="1" t="s">
        <v>270</v>
      </c>
      <c r="E141" s="1" t="s">
        <v>1789</v>
      </c>
      <c r="F141" s="44" t="s">
        <v>599</v>
      </c>
      <c r="G141" s="49">
        <v>0.64</v>
      </c>
      <c r="H141" s="5">
        <v>113.65132091561033</v>
      </c>
      <c r="I141" s="5">
        <v>0</v>
      </c>
      <c r="J141" s="5">
        <v>113.65132091561033</v>
      </c>
      <c r="K141" s="5">
        <v>66.982131087365488</v>
      </c>
      <c r="L141" s="5">
        <v>-0.24125733099158708</v>
      </c>
      <c r="M141" s="5">
        <v>66.740873756373901</v>
      </c>
      <c r="N141" s="5">
        <v>110.24178128814201</v>
      </c>
      <c r="O141" s="73">
        <v>0</v>
      </c>
      <c r="P141" s="5">
        <v>0</v>
      </c>
      <c r="Q141" s="5">
        <v>0</v>
      </c>
      <c r="R141" s="5">
        <v>0</v>
      </c>
      <c r="S141" s="5">
        <v>0</v>
      </c>
      <c r="T141" s="47">
        <v>0</v>
      </c>
      <c r="U141" s="5">
        <v>95.462913727902873</v>
      </c>
      <c r="V141" s="5">
        <v>18.188406769193961</v>
      </c>
      <c r="W141" s="5">
        <v>0</v>
      </c>
      <c r="X141" s="5">
        <v>0</v>
      </c>
      <c r="Y141" s="47">
        <v>0</v>
      </c>
      <c r="Z141" s="5">
        <v>95.462913727902873</v>
      </c>
      <c r="AA141" s="5">
        <v>18.188406769193961</v>
      </c>
      <c r="AB141" s="5">
        <v>0</v>
      </c>
      <c r="AC141" s="5">
        <v>0</v>
      </c>
      <c r="AD141" s="72">
        <v>0</v>
      </c>
    </row>
    <row r="142" spans="1:30">
      <c r="A142" s="48" t="s">
        <v>600</v>
      </c>
      <c r="B142" s="1" t="s">
        <v>601</v>
      </c>
      <c r="C142" s="1" t="s">
        <v>602</v>
      </c>
      <c r="D142" s="1" t="s">
        <v>53</v>
      </c>
      <c r="E142" s="1" t="s">
        <v>1795</v>
      </c>
      <c r="F142" s="44" t="s">
        <v>603</v>
      </c>
      <c r="G142" s="49">
        <v>0.30000000000000004</v>
      </c>
      <c r="H142" s="5">
        <v>2.8170217064043257</v>
      </c>
      <c r="I142" s="5">
        <v>0</v>
      </c>
      <c r="J142" s="5">
        <v>2.8170217064043257</v>
      </c>
      <c r="K142" s="5">
        <v>-22.26901844775135</v>
      </c>
      <c r="L142" s="5">
        <v>0.47577366672202714</v>
      </c>
      <c r="M142" s="5">
        <v>-21.793244781029323</v>
      </c>
      <c r="N142" s="5">
        <v>2.7325110552121958</v>
      </c>
      <c r="O142" s="73">
        <v>0</v>
      </c>
      <c r="P142" s="5">
        <v>0</v>
      </c>
      <c r="Q142" s="5">
        <v>0</v>
      </c>
      <c r="R142" s="5">
        <v>0</v>
      </c>
      <c r="S142" s="5">
        <v>0</v>
      </c>
      <c r="T142" s="47">
        <v>0</v>
      </c>
      <c r="U142" s="5">
        <v>0</v>
      </c>
      <c r="V142" s="5">
        <v>2.8170217064043257</v>
      </c>
      <c r="W142" s="5">
        <v>0</v>
      </c>
      <c r="X142" s="5">
        <v>0</v>
      </c>
      <c r="Y142" s="47">
        <v>0</v>
      </c>
      <c r="Z142" s="5">
        <v>0</v>
      </c>
      <c r="AA142" s="5">
        <v>2.8170217064043257</v>
      </c>
      <c r="AB142" s="5">
        <v>0</v>
      </c>
      <c r="AC142" s="5">
        <v>0</v>
      </c>
      <c r="AD142" s="72">
        <v>0</v>
      </c>
    </row>
    <row r="143" spans="1:30">
      <c r="A143" s="48" t="s">
        <v>604</v>
      </c>
      <c r="B143" s="1" t="s">
        <v>605</v>
      </c>
      <c r="C143" s="1" t="s">
        <v>606</v>
      </c>
      <c r="D143" s="1" t="s">
        <v>270</v>
      </c>
      <c r="E143" s="1" t="s">
        <v>1789</v>
      </c>
      <c r="F143" s="44" t="s">
        <v>607</v>
      </c>
      <c r="G143" s="49">
        <v>0.64</v>
      </c>
      <c r="H143" s="5">
        <v>151.79370309782882</v>
      </c>
      <c r="I143" s="5">
        <v>0</v>
      </c>
      <c r="J143" s="5">
        <v>151.79370309782882</v>
      </c>
      <c r="K143" s="5">
        <v>72.766428831528515</v>
      </c>
      <c r="L143" s="5">
        <v>-0.24739945168394684</v>
      </c>
      <c r="M143" s="5">
        <v>72.519029379844568</v>
      </c>
      <c r="N143" s="5">
        <v>147.23989200489396</v>
      </c>
      <c r="O143" s="73">
        <v>0</v>
      </c>
      <c r="P143" s="5">
        <v>0</v>
      </c>
      <c r="Q143" s="5">
        <v>0</v>
      </c>
      <c r="R143" s="5">
        <v>0</v>
      </c>
      <c r="S143" s="5">
        <v>0</v>
      </c>
      <c r="T143" s="47">
        <v>0</v>
      </c>
      <c r="U143" s="5">
        <v>119.35469254883117</v>
      </c>
      <c r="V143" s="5">
        <v>32.439010571224578</v>
      </c>
      <c r="W143" s="5">
        <v>0</v>
      </c>
      <c r="X143" s="5">
        <v>0</v>
      </c>
      <c r="Y143" s="47">
        <v>0</v>
      </c>
      <c r="Z143" s="5">
        <v>119.35469254883117</v>
      </c>
      <c r="AA143" s="5">
        <v>32.439010571224578</v>
      </c>
      <c r="AB143" s="5">
        <v>0</v>
      </c>
      <c r="AC143" s="5">
        <v>0</v>
      </c>
      <c r="AD143" s="72">
        <v>0</v>
      </c>
    </row>
    <row r="144" spans="1:30">
      <c r="A144" s="48" t="s">
        <v>608</v>
      </c>
      <c r="B144" s="1" t="s">
        <v>609</v>
      </c>
      <c r="C144" s="1" t="s">
        <v>610</v>
      </c>
      <c r="D144" s="1" t="s">
        <v>124</v>
      </c>
      <c r="E144" s="1" t="s">
        <v>611</v>
      </c>
      <c r="F144" s="44" t="s">
        <v>612</v>
      </c>
      <c r="G144" s="49">
        <v>0.99</v>
      </c>
      <c r="H144" s="5">
        <v>52.682811805016712</v>
      </c>
      <c r="I144" s="5">
        <v>0</v>
      </c>
      <c r="J144" s="5">
        <v>52.682811805016712</v>
      </c>
      <c r="K144" s="5">
        <v>7.6096287746486961</v>
      </c>
      <c r="L144" s="5">
        <v>-0.14103345759873065</v>
      </c>
      <c r="M144" s="5">
        <v>7.4685953170499655</v>
      </c>
      <c r="N144" s="5">
        <v>51.102327450866213</v>
      </c>
      <c r="O144" s="73">
        <v>0</v>
      </c>
      <c r="P144" s="5">
        <v>0</v>
      </c>
      <c r="Q144" s="5">
        <v>0</v>
      </c>
      <c r="R144" s="5">
        <v>0</v>
      </c>
      <c r="S144" s="5">
        <v>0</v>
      </c>
      <c r="T144" s="47">
        <v>0</v>
      </c>
      <c r="U144" s="5">
        <v>47.31178798297374</v>
      </c>
      <c r="V144" s="5">
        <v>5.371023954140357</v>
      </c>
      <c r="W144" s="5">
        <v>0</v>
      </c>
      <c r="X144" s="5">
        <v>0</v>
      </c>
      <c r="Y144" s="47">
        <v>0</v>
      </c>
      <c r="Z144" s="5">
        <v>47.31178798297374</v>
      </c>
      <c r="AA144" s="5">
        <v>5.371023954140357</v>
      </c>
      <c r="AB144" s="5">
        <v>0</v>
      </c>
      <c r="AC144" s="5">
        <v>0</v>
      </c>
      <c r="AD144" s="72">
        <v>0</v>
      </c>
    </row>
    <row r="145" spans="1:30">
      <c r="A145" s="48" t="s">
        <v>613</v>
      </c>
      <c r="B145" s="1" t="s">
        <v>614</v>
      </c>
      <c r="C145" s="1" t="s">
        <v>615</v>
      </c>
      <c r="D145" s="1" t="s">
        <v>53</v>
      </c>
      <c r="E145" s="1">
        <v>0</v>
      </c>
      <c r="F145" s="44" t="s">
        <v>616</v>
      </c>
      <c r="G145" s="49">
        <v>0.4</v>
      </c>
      <c r="H145" s="5">
        <v>2.378410228010476</v>
      </c>
      <c r="I145" s="5">
        <v>0.37027669503799593</v>
      </c>
      <c r="J145" s="5">
        <v>2.0081335329724799</v>
      </c>
      <c r="K145" s="5">
        <v>-8.730817580329763</v>
      </c>
      <c r="L145" s="5">
        <v>-4.5434994011444019E-3</v>
      </c>
      <c r="M145" s="5">
        <v>-8.7353610797309074</v>
      </c>
      <c r="N145" s="5">
        <v>1.857523517999544</v>
      </c>
      <c r="O145" s="73">
        <v>0.5</v>
      </c>
      <c r="P145" s="5">
        <v>0</v>
      </c>
      <c r="Q145" s="5">
        <v>0.37027669503799593</v>
      </c>
      <c r="R145" s="5">
        <v>0</v>
      </c>
      <c r="S145" s="5">
        <v>0</v>
      </c>
      <c r="T145" s="47">
        <v>0</v>
      </c>
      <c r="U145" s="5">
        <v>0</v>
      </c>
      <c r="V145" s="5">
        <v>2.0081335329724799</v>
      </c>
      <c r="W145" s="5">
        <v>0</v>
      </c>
      <c r="X145" s="5">
        <v>0</v>
      </c>
      <c r="Y145" s="47">
        <v>0</v>
      </c>
      <c r="Z145" s="5">
        <v>0</v>
      </c>
      <c r="AA145" s="5">
        <v>2.378410228010476</v>
      </c>
      <c r="AB145" s="5">
        <v>0</v>
      </c>
      <c r="AC145" s="5">
        <v>0</v>
      </c>
      <c r="AD145" s="72">
        <v>0</v>
      </c>
    </row>
    <row r="146" spans="1:30">
      <c r="A146" s="48" t="s">
        <v>617</v>
      </c>
      <c r="B146" s="1" t="s">
        <v>618</v>
      </c>
      <c r="C146" s="1" t="s">
        <v>619</v>
      </c>
      <c r="D146" s="1" t="s">
        <v>270</v>
      </c>
      <c r="E146" s="1" t="s">
        <v>1789</v>
      </c>
      <c r="F146" s="44" t="s">
        <v>620</v>
      </c>
      <c r="G146" s="49">
        <v>0.64</v>
      </c>
      <c r="H146" s="5">
        <v>82.927903416540161</v>
      </c>
      <c r="I146" s="5">
        <v>0</v>
      </c>
      <c r="J146" s="5">
        <v>82.927903416540161</v>
      </c>
      <c r="K146" s="5">
        <v>-77.454073384600648</v>
      </c>
      <c r="L146" s="5">
        <v>2.8380707337337867</v>
      </c>
      <c r="M146" s="5">
        <v>-74.616002650866861</v>
      </c>
      <c r="N146" s="5">
        <v>80.44006631404396</v>
      </c>
      <c r="O146" s="73">
        <v>0</v>
      </c>
      <c r="P146" s="5">
        <v>0</v>
      </c>
      <c r="Q146" s="5">
        <v>0</v>
      </c>
      <c r="R146" s="5">
        <v>0</v>
      </c>
      <c r="S146" s="5">
        <v>0</v>
      </c>
      <c r="T146" s="47">
        <v>0</v>
      </c>
      <c r="U146" s="5">
        <v>57.819064725918039</v>
      </c>
      <c r="V146" s="5">
        <v>25.108838566625547</v>
      </c>
      <c r="W146" s="5">
        <v>0</v>
      </c>
      <c r="X146" s="5">
        <v>0</v>
      </c>
      <c r="Y146" s="47">
        <v>0</v>
      </c>
      <c r="Z146" s="5">
        <v>57.819064725918039</v>
      </c>
      <c r="AA146" s="5">
        <v>25.108838566625547</v>
      </c>
      <c r="AB146" s="5">
        <v>0</v>
      </c>
      <c r="AC146" s="5">
        <v>0</v>
      </c>
      <c r="AD146" s="72">
        <v>0</v>
      </c>
    </row>
    <row r="147" spans="1:30">
      <c r="A147" s="48" t="s">
        <v>621</v>
      </c>
      <c r="B147" s="1" t="s">
        <v>622</v>
      </c>
      <c r="C147" s="1" t="s">
        <v>623</v>
      </c>
      <c r="D147" s="1" t="s">
        <v>237</v>
      </c>
      <c r="E147" s="1">
        <v>0</v>
      </c>
      <c r="F147" s="44" t="s">
        <v>624</v>
      </c>
      <c r="G147" s="49">
        <v>0.09</v>
      </c>
      <c r="H147" s="5">
        <v>136.44729106044224</v>
      </c>
      <c r="I147" s="5">
        <v>20.772352917457582</v>
      </c>
      <c r="J147" s="5">
        <v>115.67493814298466</v>
      </c>
      <c r="K147" s="5">
        <v>71.535067519800677</v>
      </c>
      <c r="L147" s="5">
        <v>-0.10743246326200051</v>
      </c>
      <c r="M147" s="5">
        <v>71.427635056538676</v>
      </c>
      <c r="N147" s="5">
        <v>106.99931778226082</v>
      </c>
      <c r="O147" s="73">
        <v>0</v>
      </c>
      <c r="P147" s="5">
        <v>20.772352917457582</v>
      </c>
      <c r="Q147" s="5">
        <v>0</v>
      </c>
      <c r="R147" s="5">
        <v>0</v>
      </c>
      <c r="S147" s="5">
        <v>0</v>
      </c>
      <c r="T147" s="47">
        <v>0</v>
      </c>
      <c r="U147" s="5">
        <v>115.67493814298466</v>
      </c>
      <c r="V147" s="5">
        <v>0</v>
      </c>
      <c r="W147" s="5">
        <v>0</v>
      </c>
      <c r="X147" s="5">
        <v>0</v>
      </c>
      <c r="Y147" s="47">
        <v>0</v>
      </c>
      <c r="Z147" s="5">
        <v>136.44729106044224</v>
      </c>
      <c r="AA147" s="5">
        <v>0</v>
      </c>
      <c r="AB147" s="5">
        <v>0</v>
      </c>
      <c r="AC147" s="5">
        <v>0</v>
      </c>
      <c r="AD147" s="72">
        <v>0</v>
      </c>
    </row>
    <row r="148" spans="1:30">
      <c r="A148" s="48" t="s">
        <v>625</v>
      </c>
      <c r="B148" s="1" t="s">
        <v>626</v>
      </c>
      <c r="C148" s="1" t="s">
        <v>627</v>
      </c>
      <c r="D148" s="1" t="s">
        <v>79</v>
      </c>
      <c r="E148" s="1">
        <v>0</v>
      </c>
      <c r="F148" s="44" t="s">
        <v>628</v>
      </c>
      <c r="G148" s="49">
        <v>0.01</v>
      </c>
      <c r="H148" s="5">
        <v>22.130068645440968</v>
      </c>
      <c r="I148" s="5">
        <v>8.1176159629071947</v>
      </c>
      <c r="J148" s="5">
        <v>14.012452682533773</v>
      </c>
      <c r="K148" s="5">
        <v>7.2964062689795615</v>
      </c>
      <c r="L148" s="5">
        <v>9.5267258379712061E-3</v>
      </c>
      <c r="M148" s="5">
        <v>7.3059329948175327</v>
      </c>
      <c r="N148" s="5">
        <v>12.961518731343741</v>
      </c>
      <c r="O148" s="73">
        <v>0</v>
      </c>
      <c r="P148" s="5">
        <v>0</v>
      </c>
      <c r="Q148" s="5">
        <v>0</v>
      </c>
      <c r="R148" s="5">
        <v>8.1176159629071947</v>
      </c>
      <c r="S148" s="5">
        <v>0</v>
      </c>
      <c r="T148" s="47">
        <v>0</v>
      </c>
      <c r="U148" s="5">
        <v>0</v>
      </c>
      <c r="V148" s="5">
        <v>0</v>
      </c>
      <c r="W148" s="5">
        <v>14.012452682533773</v>
      </c>
      <c r="X148" s="5">
        <v>0</v>
      </c>
      <c r="Y148" s="47">
        <v>0</v>
      </c>
      <c r="Z148" s="5">
        <v>0</v>
      </c>
      <c r="AA148" s="5">
        <v>0</v>
      </c>
      <c r="AB148" s="5">
        <v>22.130068645440968</v>
      </c>
      <c r="AC148" s="5">
        <v>0</v>
      </c>
      <c r="AD148" s="72">
        <v>0</v>
      </c>
    </row>
    <row r="149" spans="1:30">
      <c r="A149" s="48" t="s">
        <v>629</v>
      </c>
      <c r="B149" s="1" t="s">
        <v>630</v>
      </c>
      <c r="C149" s="1" t="s">
        <v>631</v>
      </c>
      <c r="D149" s="1" t="s">
        <v>53</v>
      </c>
      <c r="E149" s="1">
        <v>0</v>
      </c>
      <c r="F149" s="44" t="s">
        <v>632</v>
      </c>
      <c r="G149" s="49">
        <v>0.4</v>
      </c>
      <c r="H149" s="5">
        <v>1.7116185424956485</v>
      </c>
      <c r="I149" s="5">
        <v>8.4606812962014222E-3</v>
      </c>
      <c r="J149" s="5">
        <v>1.7031578611994471</v>
      </c>
      <c r="K149" s="5">
        <v>-13.125199069925719</v>
      </c>
      <c r="L149" s="5">
        <v>-9.3227900475234549E-3</v>
      </c>
      <c r="M149" s="5">
        <v>-13.134521859973242</v>
      </c>
      <c r="N149" s="5">
        <v>1.5754210216094886</v>
      </c>
      <c r="O149" s="73">
        <v>0.5</v>
      </c>
      <c r="P149" s="5">
        <v>0</v>
      </c>
      <c r="Q149" s="5">
        <v>8.4606812962014222E-3</v>
      </c>
      <c r="R149" s="5">
        <v>0</v>
      </c>
      <c r="S149" s="5">
        <v>0</v>
      </c>
      <c r="T149" s="47">
        <v>0</v>
      </c>
      <c r="U149" s="5">
        <v>0</v>
      </c>
      <c r="V149" s="5">
        <v>1.7031578611994471</v>
      </c>
      <c r="W149" s="5">
        <v>0</v>
      </c>
      <c r="X149" s="5">
        <v>0</v>
      </c>
      <c r="Y149" s="47">
        <v>0</v>
      </c>
      <c r="Z149" s="5">
        <v>0</v>
      </c>
      <c r="AA149" s="5">
        <v>1.7116185424956485</v>
      </c>
      <c r="AB149" s="5">
        <v>0</v>
      </c>
      <c r="AC149" s="5">
        <v>0</v>
      </c>
      <c r="AD149" s="72">
        <v>0</v>
      </c>
    </row>
    <row r="150" spans="1:30">
      <c r="A150" s="48" t="s">
        <v>633</v>
      </c>
      <c r="B150" s="1" t="s">
        <v>634</v>
      </c>
      <c r="C150" s="1" t="s">
        <v>635</v>
      </c>
      <c r="D150" s="1" t="s">
        <v>93</v>
      </c>
      <c r="E150" s="1" t="s">
        <v>1789</v>
      </c>
      <c r="F150" s="44" t="s">
        <v>636</v>
      </c>
      <c r="G150" s="49">
        <v>0.64</v>
      </c>
      <c r="H150" s="5">
        <v>109.06939575736637</v>
      </c>
      <c r="I150" s="5">
        <v>0</v>
      </c>
      <c r="J150" s="5">
        <v>109.06939575736637</v>
      </c>
      <c r="K150" s="5">
        <v>60.686083278661478</v>
      </c>
      <c r="L150" s="5">
        <v>0.31652672929212855</v>
      </c>
      <c r="M150" s="5">
        <v>61.002610007953606</v>
      </c>
      <c r="N150" s="5">
        <v>105.79731388464538</v>
      </c>
      <c r="O150" s="73">
        <v>0</v>
      </c>
      <c r="P150" s="5">
        <v>0</v>
      </c>
      <c r="Q150" s="5">
        <v>0</v>
      </c>
      <c r="R150" s="5">
        <v>0</v>
      </c>
      <c r="S150" s="5">
        <v>0</v>
      </c>
      <c r="T150" s="47">
        <v>0</v>
      </c>
      <c r="U150" s="5">
        <v>87.819262999179671</v>
      </c>
      <c r="V150" s="5">
        <v>21.250132566051189</v>
      </c>
      <c r="W150" s="5">
        <v>0</v>
      </c>
      <c r="X150" s="5">
        <v>0</v>
      </c>
      <c r="Y150" s="47">
        <v>0</v>
      </c>
      <c r="Z150" s="5">
        <v>87.819262999179671</v>
      </c>
      <c r="AA150" s="5">
        <v>21.250132566051189</v>
      </c>
      <c r="AB150" s="5">
        <v>0</v>
      </c>
      <c r="AC150" s="5">
        <v>0</v>
      </c>
      <c r="AD150" s="72">
        <v>0</v>
      </c>
    </row>
    <row r="151" spans="1:30">
      <c r="A151" s="48" t="s">
        <v>637</v>
      </c>
      <c r="B151" s="1" t="s">
        <v>638</v>
      </c>
      <c r="C151" s="1" t="s">
        <v>639</v>
      </c>
      <c r="D151" s="1" t="s">
        <v>53</v>
      </c>
      <c r="E151" s="1">
        <v>0</v>
      </c>
      <c r="F151" s="44" t="s">
        <v>640</v>
      </c>
      <c r="G151" s="49">
        <v>0.4</v>
      </c>
      <c r="H151" s="5">
        <v>3.1779396810265053</v>
      </c>
      <c r="I151" s="5">
        <v>0.17848240222128853</v>
      </c>
      <c r="J151" s="5">
        <v>2.9994572788052167</v>
      </c>
      <c r="K151" s="5">
        <v>-15.175832164302152</v>
      </c>
      <c r="L151" s="5">
        <v>-0.1355058535126954</v>
      </c>
      <c r="M151" s="5">
        <v>-15.311338017814847</v>
      </c>
      <c r="N151" s="5">
        <v>2.7744979828948257</v>
      </c>
      <c r="O151" s="73">
        <v>0.5</v>
      </c>
      <c r="P151" s="5">
        <v>0</v>
      </c>
      <c r="Q151" s="5">
        <v>0.17848240222128853</v>
      </c>
      <c r="R151" s="5">
        <v>0</v>
      </c>
      <c r="S151" s="5">
        <v>0</v>
      </c>
      <c r="T151" s="47">
        <v>0</v>
      </c>
      <c r="U151" s="5">
        <v>0</v>
      </c>
      <c r="V151" s="5">
        <v>2.9994572788052167</v>
      </c>
      <c r="W151" s="5">
        <v>0</v>
      </c>
      <c r="X151" s="5">
        <v>0</v>
      </c>
      <c r="Y151" s="47">
        <v>0</v>
      </c>
      <c r="Z151" s="5">
        <v>0</v>
      </c>
      <c r="AA151" s="5">
        <v>3.1779396810265053</v>
      </c>
      <c r="AB151" s="5">
        <v>0</v>
      </c>
      <c r="AC151" s="5">
        <v>0</v>
      </c>
      <c r="AD151" s="72">
        <v>0</v>
      </c>
    </row>
    <row r="152" spans="1:30">
      <c r="A152" s="48" t="s">
        <v>641</v>
      </c>
      <c r="B152" s="1" t="s">
        <v>642</v>
      </c>
      <c r="C152" s="1" t="s">
        <v>643</v>
      </c>
      <c r="D152" s="1" t="s">
        <v>53</v>
      </c>
      <c r="E152" s="1" t="s">
        <v>1792</v>
      </c>
      <c r="F152" s="44" t="s">
        <v>644</v>
      </c>
      <c r="G152" s="49">
        <v>0.9</v>
      </c>
      <c r="H152" s="5">
        <v>3.8404839098769883</v>
      </c>
      <c r="I152" s="5">
        <v>0</v>
      </c>
      <c r="J152" s="5">
        <v>3.8404839098769883</v>
      </c>
      <c r="K152" s="5">
        <v>-51.536462843253112</v>
      </c>
      <c r="L152" s="5">
        <v>2.7591390892155232E-2</v>
      </c>
      <c r="M152" s="5">
        <v>-51.508871452360957</v>
      </c>
      <c r="N152" s="5">
        <v>3.7252693925806786</v>
      </c>
      <c r="O152" s="73">
        <v>0</v>
      </c>
      <c r="P152" s="5">
        <v>0</v>
      </c>
      <c r="Q152" s="5">
        <v>0</v>
      </c>
      <c r="R152" s="5">
        <v>0</v>
      </c>
      <c r="S152" s="5">
        <v>0</v>
      </c>
      <c r="T152" s="47">
        <v>0</v>
      </c>
      <c r="U152" s="5">
        <v>0</v>
      </c>
      <c r="V152" s="5">
        <v>3.8404839098769883</v>
      </c>
      <c r="W152" s="5">
        <v>0</v>
      </c>
      <c r="X152" s="5">
        <v>0</v>
      </c>
      <c r="Y152" s="47">
        <v>0</v>
      </c>
      <c r="Z152" s="5">
        <v>0</v>
      </c>
      <c r="AA152" s="5">
        <v>3.8404839098769883</v>
      </c>
      <c r="AB152" s="5">
        <v>0</v>
      </c>
      <c r="AC152" s="5">
        <v>0</v>
      </c>
      <c r="AD152" s="72">
        <v>0</v>
      </c>
    </row>
    <row r="153" spans="1:30">
      <c r="A153" s="48" t="s">
        <v>645</v>
      </c>
      <c r="B153" s="1" t="s">
        <v>646</v>
      </c>
      <c r="C153" s="1" t="s">
        <v>647</v>
      </c>
      <c r="D153" s="1" t="s">
        <v>93</v>
      </c>
      <c r="E153" s="1" t="s">
        <v>1789</v>
      </c>
      <c r="F153" s="44" t="s">
        <v>648</v>
      </c>
      <c r="G153" s="49">
        <v>0.64</v>
      </c>
      <c r="H153" s="5">
        <v>45.496932577670322</v>
      </c>
      <c r="I153" s="5">
        <v>0</v>
      </c>
      <c r="J153" s="5">
        <v>45.496932577670322</v>
      </c>
      <c r="K153" s="5">
        <v>10.504063345539182</v>
      </c>
      <c r="L153" s="5">
        <v>7.7885993003187437E-2</v>
      </c>
      <c r="M153" s="5">
        <v>10.581949338542369</v>
      </c>
      <c r="N153" s="5">
        <v>44.132024600340209</v>
      </c>
      <c r="O153" s="73">
        <v>0</v>
      </c>
      <c r="P153" s="5">
        <v>0</v>
      </c>
      <c r="Q153" s="5">
        <v>0</v>
      </c>
      <c r="R153" s="5">
        <v>0</v>
      </c>
      <c r="S153" s="5">
        <v>0</v>
      </c>
      <c r="T153" s="47">
        <v>0</v>
      </c>
      <c r="U153" s="5">
        <v>36.703304163957064</v>
      </c>
      <c r="V153" s="5">
        <v>8.7936288512083891</v>
      </c>
      <c r="W153" s="5">
        <v>0</v>
      </c>
      <c r="X153" s="5">
        <v>0</v>
      </c>
      <c r="Y153" s="47">
        <v>0</v>
      </c>
      <c r="Z153" s="5">
        <v>36.703304163957064</v>
      </c>
      <c r="AA153" s="5">
        <v>8.7936288512083891</v>
      </c>
      <c r="AB153" s="5">
        <v>0</v>
      </c>
      <c r="AC153" s="5">
        <v>0</v>
      </c>
      <c r="AD153" s="72">
        <v>0</v>
      </c>
    </row>
    <row r="154" spans="1:30">
      <c r="A154" s="48" t="s">
        <v>649</v>
      </c>
      <c r="B154" s="1" t="s">
        <v>650</v>
      </c>
      <c r="C154" s="1" t="s">
        <v>651</v>
      </c>
      <c r="D154" s="1" t="s">
        <v>53</v>
      </c>
      <c r="E154" s="1">
        <v>0</v>
      </c>
      <c r="F154" s="44" t="s">
        <v>652</v>
      </c>
      <c r="G154" s="49">
        <v>0.4</v>
      </c>
      <c r="H154" s="5">
        <v>1.3294293994610438</v>
      </c>
      <c r="I154" s="5">
        <v>0</v>
      </c>
      <c r="J154" s="5">
        <v>1.3294293994610438</v>
      </c>
      <c r="K154" s="5">
        <v>-11.191092056996574</v>
      </c>
      <c r="L154" s="5">
        <v>-2.5505735184390588E-2</v>
      </c>
      <c r="M154" s="5">
        <v>-11.216597792180965</v>
      </c>
      <c r="N154" s="5">
        <v>1.2297221945014656</v>
      </c>
      <c r="O154" s="73">
        <v>0.5</v>
      </c>
      <c r="P154" s="5">
        <v>0</v>
      </c>
      <c r="Q154" s="5">
        <v>0</v>
      </c>
      <c r="R154" s="5">
        <v>0</v>
      </c>
      <c r="S154" s="5">
        <v>0</v>
      </c>
      <c r="T154" s="47">
        <v>0</v>
      </c>
      <c r="U154" s="5">
        <v>0</v>
      </c>
      <c r="V154" s="5">
        <v>1.3294293994610438</v>
      </c>
      <c r="W154" s="5">
        <v>0</v>
      </c>
      <c r="X154" s="5">
        <v>0</v>
      </c>
      <c r="Y154" s="47">
        <v>0</v>
      </c>
      <c r="Z154" s="5">
        <v>0</v>
      </c>
      <c r="AA154" s="5">
        <v>1.3294293994610438</v>
      </c>
      <c r="AB154" s="5">
        <v>0</v>
      </c>
      <c r="AC154" s="5">
        <v>0</v>
      </c>
      <c r="AD154" s="72">
        <v>0</v>
      </c>
    </row>
    <row r="155" spans="1:30">
      <c r="A155" s="48" t="s">
        <v>653</v>
      </c>
      <c r="B155" s="1" t="s">
        <v>654</v>
      </c>
      <c r="C155" s="1" t="s">
        <v>655</v>
      </c>
      <c r="D155" s="1" t="s">
        <v>124</v>
      </c>
      <c r="E155" s="1">
        <v>0</v>
      </c>
      <c r="F155" s="44" t="s">
        <v>656</v>
      </c>
      <c r="G155" s="49">
        <v>0.49</v>
      </c>
      <c r="H155" s="5">
        <v>38.205893127816395</v>
      </c>
      <c r="I155" s="5">
        <v>10.799776393540569</v>
      </c>
      <c r="J155" s="5">
        <v>27.406116734275823</v>
      </c>
      <c r="K155" s="5">
        <v>10.124608928087561</v>
      </c>
      <c r="L155" s="5">
        <v>2.0782113634463641</v>
      </c>
      <c r="M155" s="5">
        <v>12.202820291533925</v>
      </c>
      <c r="N155" s="5">
        <v>25.350657979205138</v>
      </c>
      <c r="O155" s="73">
        <v>0</v>
      </c>
      <c r="P155" s="5">
        <v>9.8133331125061964</v>
      </c>
      <c r="Q155" s="5">
        <v>0.98644328103437273</v>
      </c>
      <c r="R155" s="5">
        <v>0</v>
      </c>
      <c r="S155" s="5">
        <v>0</v>
      </c>
      <c r="T155" s="47">
        <v>0</v>
      </c>
      <c r="U155" s="5">
        <v>23.075537244847627</v>
      </c>
      <c r="V155" s="5">
        <v>4.330579489428195</v>
      </c>
      <c r="W155" s="5">
        <v>0</v>
      </c>
      <c r="X155" s="5">
        <v>0</v>
      </c>
      <c r="Y155" s="47">
        <v>0</v>
      </c>
      <c r="Z155" s="5">
        <v>32.888870357353824</v>
      </c>
      <c r="AA155" s="5">
        <v>5.3170227704625681</v>
      </c>
      <c r="AB155" s="5">
        <v>0</v>
      </c>
      <c r="AC155" s="5">
        <v>0</v>
      </c>
      <c r="AD155" s="72">
        <v>0</v>
      </c>
    </row>
    <row r="156" spans="1:30">
      <c r="A156" s="48" t="s">
        <v>657</v>
      </c>
      <c r="B156" s="1" t="s">
        <v>658</v>
      </c>
      <c r="C156" s="1" t="s">
        <v>659</v>
      </c>
      <c r="D156" s="1" t="s">
        <v>53</v>
      </c>
      <c r="E156" s="1">
        <v>0</v>
      </c>
      <c r="F156" s="44" t="s">
        <v>660</v>
      </c>
      <c r="G156" s="49">
        <v>0.4</v>
      </c>
      <c r="H156" s="5">
        <v>5.2161785566720527</v>
      </c>
      <c r="I156" s="5">
        <v>1.5420935822110697</v>
      </c>
      <c r="J156" s="5">
        <v>3.6740849744609831</v>
      </c>
      <c r="K156" s="5">
        <v>-5.451611675648766</v>
      </c>
      <c r="L156" s="5">
        <v>-4.9314964461573574E-2</v>
      </c>
      <c r="M156" s="5">
        <v>-5.5009266401103396</v>
      </c>
      <c r="N156" s="5">
        <v>3.3985286013764098</v>
      </c>
      <c r="O156" s="73">
        <v>0.5</v>
      </c>
      <c r="P156" s="5">
        <v>0</v>
      </c>
      <c r="Q156" s="5">
        <v>1.5420935822110697</v>
      </c>
      <c r="R156" s="5">
        <v>0</v>
      </c>
      <c r="S156" s="5">
        <v>0</v>
      </c>
      <c r="T156" s="47">
        <v>0</v>
      </c>
      <c r="U156" s="5">
        <v>0</v>
      </c>
      <c r="V156" s="5">
        <v>3.6740849744609831</v>
      </c>
      <c r="W156" s="5">
        <v>0</v>
      </c>
      <c r="X156" s="5">
        <v>0</v>
      </c>
      <c r="Y156" s="47">
        <v>0</v>
      </c>
      <c r="Z156" s="5">
        <v>0</v>
      </c>
      <c r="AA156" s="5">
        <v>5.2161785566720527</v>
      </c>
      <c r="AB156" s="5">
        <v>0</v>
      </c>
      <c r="AC156" s="5">
        <v>0</v>
      </c>
      <c r="AD156" s="72">
        <v>0</v>
      </c>
    </row>
    <row r="157" spans="1:30">
      <c r="A157" s="48" t="s">
        <v>661</v>
      </c>
      <c r="B157" s="1" t="s">
        <v>662</v>
      </c>
      <c r="C157" s="1" t="s">
        <v>663</v>
      </c>
      <c r="D157" s="1" t="s">
        <v>53</v>
      </c>
      <c r="E157" s="1">
        <v>0</v>
      </c>
      <c r="F157" s="44" t="s">
        <v>664</v>
      </c>
      <c r="G157" s="49">
        <v>0.4</v>
      </c>
      <c r="H157" s="5">
        <v>3.5103687490982498</v>
      </c>
      <c r="I157" s="5">
        <v>0.29001576965239551</v>
      </c>
      <c r="J157" s="5">
        <v>3.2203529794458543</v>
      </c>
      <c r="K157" s="5">
        <v>-9.3497996223052482</v>
      </c>
      <c r="L157" s="5">
        <v>9.0304963090385826E-2</v>
      </c>
      <c r="M157" s="5">
        <v>-9.2594946592148624</v>
      </c>
      <c r="N157" s="5">
        <v>2.9788265059874153</v>
      </c>
      <c r="O157" s="73">
        <v>0.5</v>
      </c>
      <c r="P157" s="5">
        <v>0</v>
      </c>
      <c r="Q157" s="5">
        <v>0.29001576965239551</v>
      </c>
      <c r="R157" s="5">
        <v>0</v>
      </c>
      <c r="S157" s="5">
        <v>0</v>
      </c>
      <c r="T157" s="47">
        <v>0</v>
      </c>
      <c r="U157" s="5">
        <v>0</v>
      </c>
      <c r="V157" s="5">
        <v>3.2203529794458543</v>
      </c>
      <c r="W157" s="5">
        <v>0</v>
      </c>
      <c r="X157" s="5">
        <v>0</v>
      </c>
      <c r="Y157" s="47">
        <v>0</v>
      </c>
      <c r="Z157" s="5">
        <v>0</v>
      </c>
      <c r="AA157" s="5">
        <v>3.5103687490982498</v>
      </c>
      <c r="AB157" s="5">
        <v>0</v>
      </c>
      <c r="AC157" s="5">
        <v>0</v>
      </c>
      <c r="AD157" s="72">
        <v>0</v>
      </c>
    </row>
    <row r="158" spans="1:30">
      <c r="A158" s="48" t="s">
        <v>665</v>
      </c>
      <c r="B158" s="1" t="s">
        <v>666</v>
      </c>
      <c r="C158" s="1" t="s">
        <v>667</v>
      </c>
      <c r="D158" s="1" t="s">
        <v>93</v>
      </c>
      <c r="E158" s="1" t="s">
        <v>1789</v>
      </c>
      <c r="F158" s="44" t="s">
        <v>668</v>
      </c>
      <c r="G158" s="49">
        <v>0.64</v>
      </c>
      <c r="H158" s="5">
        <v>40.088911634746644</v>
      </c>
      <c r="I158" s="5">
        <v>0</v>
      </c>
      <c r="J158" s="5">
        <v>40.088911634746644</v>
      </c>
      <c r="K158" s="5">
        <v>-10.419177917501994</v>
      </c>
      <c r="L158" s="5">
        <v>5.5345852503513981E-2</v>
      </c>
      <c r="M158" s="5">
        <v>-10.36383206499848</v>
      </c>
      <c r="N158" s="5">
        <v>38.886244285704244</v>
      </c>
      <c r="O158" s="73">
        <v>0</v>
      </c>
      <c r="P158" s="5">
        <v>0</v>
      </c>
      <c r="Q158" s="5">
        <v>0</v>
      </c>
      <c r="R158" s="5">
        <v>0</v>
      </c>
      <c r="S158" s="5">
        <v>0</v>
      </c>
      <c r="T158" s="47">
        <v>0</v>
      </c>
      <c r="U158" s="5">
        <v>34.285628984399231</v>
      </c>
      <c r="V158" s="5">
        <v>5.8032830066792318</v>
      </c>
      <c r="W158" s="5">
        <v>0</v>
      </c>
      <c r="X158" s="5">
        <v>0</v>
      </c>
      <c r="Y158" s="47">
        <v>0</v>
      </c>
      <c r="Z158" s="5">
        <v>34.285628984399231</v>
      </c>
      <c r="AA158" s="5">
        <v>5.8032830066792318</v>
      </c>
      <c r="AB158" s="5">
        <v>0</v>
      </c>
      <c r="AC158" s="5">
        <v>0</v>
      </c>
      <c r="AD158" s="72">
        <v>0</v>
      </c>
    </row>
    <row r="159" spans="1:30">
      <c r="A159" s="48" t="s">
        <v>669</v>
      </c>
      <c r="B159" s="1" t="s">
        <v>670</v>
      </c>
      <c r="C159" s="1" t="s">
        <v>671</v>
      </c>
      <c r="D159" s="1" t="s">
        <v>79</v>
      </c>
      <c r="E159" s="1">
        <v>0</v>
      </c>
      <c r="F159" s="44" t="s">
        <v>672</v>
      </c>
      <c r="G159" s="49">
        <v>0.01</v>
      </c>
      <c r="H159" s="5">
        <v>7.8976310697206724</v>
      </c>
      <c r="I159" s="5">
        <v>2.4264999986660851</v>
      </c>
      <c r="J159" s="5">
        <v>5.4711310710545877</v>
      </c>
      <c r="K159" s="5">
        <v>3.2438745556349713</v>
      </c>
      <c r="L159" s="5">
        <v>-3.6651800329927653E-3</v>
      </c>
      <c r="M159" s="5">
        <v>3.2402093756019785</v>
      </c>
      <c r="N159" s="5">
        <v>5.0607962407254936</v>
      </c>
      <c r="O159" s="73">
        <v>0</v>
      </c>
      <c r="P159" s="5">
        <v>0</v>
      </c>
      <c r="Q159" s="5">
        <v>0</v>
      </c>
      <c r="R159" s="5">
        <v>2.4264999986660851</v>
      </c>
      <c r="S159" s="5">
        <v>0</v>
      </c>
      <c r="T159" s="47">
        <v>0</v>
      </c>
      <c r="U159" s="5">
        <v>0</v>
      </c>
      <c r="V159" s="5">
        <v>0</v>
      </c>
      <c r="W159" s="5">
        <v>5.4711310710545877</v>
      </c>
      <c r="X159" s="5">
        <v>0</v>
      </c>
      <c r="Y159" s="47">
        <v>0</v>
      </c>
      <c r="Z159" s="5">
        <v>0</v>
      </c>
      <c r="AA159" s="5">
        <v>0</v>
      </c>
      <c r="AB159" s="5">
        <v>7.8976310697206724</v>
      </c>
      <c r="AC159" s="5">
        <v>0</v>
      </c>
      <c r="AD159" s="72">
        <v>0</v>
      </c>
    </row>
    <row r="160" spans="1:30">
      <c r="A160" s="48" t="s">
        <v>673</v>
      </c>
      <c r="B160" s="1" t="s">
        <v>674</v>
      </c>
      <c r="C160" s="1" t="s">
        <v>675</v>
      </c>
      <c r="D160" s="1" t="s">
        <v>124</v>
      </c>
      <c r="E160" s="1">
        <v>0</v>
      </c>
      <c r="F160" s="44" t="s">
        <v>676</v>
      </c>
      <c r="G160" s="49">
        <v>0.49</v>
      </c>
      <c r="H160" s="5">
        <v>36.770917774352299</v>
      </c>
      <c r="I160" s="5">
        <v>5.3728944522876052</v>
      </c>
      <c r="J160" s="5">
        <v>31.398023322064692</v>
      </c>
      <c r="K160" s="5">
        <v>9.0729680370861754</v>
      </c>
      <c r="L160" s="5">
        <v>-0.20271160361374108</v>
      </c>
      <c r="M160" s="5">
        <v>8.8702564334724343</v>
      </c>
      <c r="N160" s="5">
        <v>29.043171572909841</v>
      </c>
      <c r="O160" s="73">
        <v>0</v>
      </c>
      <c r="P160" s="5">
        <v>5.7528597857919781</v>
      </c>
      <c r="Q160" s="5">
        <v>-0.37996533350437323</v>
      </c>
      <c r="R160" s="5">
        <v>0</v>
      </c>
      <c r="S160" s="5">
        <v>0</v>
      </c>
      <c r="T160" s="47">
        <v>0</v>
      </c>
      <c r="U160" s="5">
        <v>25.7421825946338</v>
      </c>
      <c r="V160" s="5">
        <v>5.6558407274308893</v>
      </c>
      <c r="W160" s="5">
        <v>0</v>
      </c>
      <c r="X160" s="5">
        <v>0</v>
      </c>
      <c r="Y160" s="47">
        <v>0</v>
      </c>
      <c r="Z160" s="5">
        <v>31.49504238042578</v>
      </c>
      <c r="AA160" s="5">
        <v>5.2758753939265164</v>
      </c>
      <c r="AB160" s="5">
        <v>0</v>
      </c>
      <c r="AC160" s="5">
        <v>0</v>
      </c>
      <c r="AD160" s="72">
        <v>0</v>
      </c>
    </row>
    <row r="161" spans="1:30">
      <c r="A161" s="48" t="s">
        <v>677</v>
      </c>
      <c r="B161" s="1" t="s">
        <v>678</v>
      </c>
      <c r="C161" s="1" t="s">
        <v>679</v>
      </c>
      <c r="D161" s="1" t="s">
        <v>391</v>
      </c>
      <c r="E161" s="1">
        <v>0</v>
      </c>
      <c r="F161" s="44" t="s">
        <v>680</v>
      </c>
      <c r="G161" s="49">
        <v>0.1</v>
      </c>
      <c r="H161" s="5">
        <v>141.93790925942443</v>
      </c>
      <c r="I161" s="5">
        <v>22.599167637802982</v>
      </c>
      <c r="J161" s="5">
        <v>119.33874162162145</v>
      </c>
      <c r="K161" s="5">
        <v>71.482819212490327</v>
      </c>
      <c r="L161" s="5">
        <v>-0.13269924990930804</v>
      </c>
      <c r="M161" s="5">
        <v>71.350119962581019</v>
      </c>
      <c r="N161" s="5">
        <v>110.38833599999985</v>
      </c>
      <c r="O161" s="73">
        <v>0</v>
      </c>
      <c r="P161" s="5">
        <v>19.104244617458701</v>
      </c>
      <c r="Q161" s="5">
        <v>0</v>
      </c>
      <c r="R161" s="5">
        <v>3.4949230203442796</v>
      </c>
      <c r="S161" s="5">
        <v>0</v>
      </c>
      <c r="T161" s="47">
        <v>0</v>
      </c>
      <c r="U161" s="5">
        <v>110.08120001465292</v>
      </c>
      <c r="V161" s="5">
        <v>0</v>
      </c>
      <c r="W161" s="5">
        <v>9.2575416069685161</v>
      </c>
      <c r="X161" s="5">
        <v>0</v>
      </c>
      <c r="Y161" s="47">
        <v>0</v>
      </c>
      <c r="Z161" s="5">
        <v>129.18544463211163</v>
      </c>
      <c r="AA161" s="5">
        <v>0</v>
      </c>
      <c r="AB161" s="5">
        <v>12.752464627312795</v>
      </c>
      <c r="AC161" s="5">
        <v>0</v>
      </c>
      <c r="AD161" s="72">
        <v>0</v>
      </c>
    </row>
    <row r="162" spans="1:30">
      <c r="A162" s="48" t="s">
        <v>681</v>
      </c>
      <c r="B162" s="1" t="s">
        <v>682</v>
      </c>
      <c r="C162" s="1" t="s">
        <v>683</v>
      </c>
      <c r="D162" s="1" t="s">
        <v>53</v>
      </c>
      <c r="E162" s="1">
        <v>0</v>
      </c>
      <c r="F162" s="44" t="s">
        <v>684</v>
      </c>
      <c r="G162" s="49">
        <v>0.4</v>
      </c>
      <c r="H162" s="5">
        <v>2.8401135377132967</v>
      </c>
      <c r="I162" s="5">
        <v>0.22101679638041183</v>
      </c>
      <c r="J162" s="5">
        <v>2.6190967413328847</v>
      </c>
      <c r="K162" s="5">
        <v>-15.084191994101152</v>
      </c>
      <c r="L162" s="5">
        <v>-4.4378400548382047E-2</v>
      </c>
      <c r="M162" s="5">
        <v>-15.128570394649534</v>
      </c>
      <c r="N162" s="5">
        <v>2.4226644857329185</v>
      </c>
      <c r="O162" s="73">
        <v>0.5</v>
      </c>
      <c r="P162" s="5">
        <v>0</v>
      </c>
      <c r="Q162" s="5">
        <v>0.22101679638041183</v>
      </c>
      <c r="R162" s="5">
        <v>0</v>
      </c>
      <c r="S162" s="5">
        <v>0</v>
      </c>
      <c r="T162" s="47">
        <v>0</v>
      </c>
      <c r="U162" s="5">
        <v>0</v>
      </c>
      <c r="V162" s="5">
        <v>2.6190967413328847</v>
      </c>
      <c r="W162" s="5">
        <v>0</v>
      </c>
      <c r="X162" s="5">
        <v>0</v>
      </c>
      <c r="Y162" s="47">
        <v>0</v>
      </c>
      <c r="Z162" s="5">
        <v>0</v>
      </c>
      <c r="AA162" s="5">
        <v>2.8401135377132967</v>
      </c>
      <c r="AB162" s="5">
        <v>0</v>
      </c>
      <c r="AC162" s="5">
        <v>0</v>
      </c>
      <c r="AD162" s="72">
        <v>0</v>
      </c>
    </row>
    <row r="163" spans="1:30">
      <c r="A163" s="48" t="s">
        <v>685</v>
      </c>
      <c r="B163" s="1" t="s">
        <v>686</v>
      </c>
      <c r="C163" s="1" t="s">
        <v>687</v>
      </c>
      <c r="D163" s="1" t="s">
        <v>53</v>
      </c>
      <c r="E163" s="1" t="s">
        <v>1786</v>
      </c>
      <c r="F163" s="44" t="s">
        <v>688</v>
      </c>
      <c r="G163" s="49">
        <v>0.5</v>
      </c>
      <c r="H163" s="5">
        <v>2.523324116852304</v>
      </c>
      <c r="I163" s="5">
        <v>0</v>
      </c>
      <c r="J163" s="5">
        <v>2.523324116852304</v>
      </c>
      <c r="K163" s="5">
        <v>-10.240888777517544</v>
      </c>
      <c r="L163" s="5">
        <v>-1.9194600852610932E-2</v>
      </c>
      <c r="M163" s="5">
        <v>-10.260083378370155</v>
      </c>
      <c r="N163" s="5">
        <v>2.447624393346735</v>
      </c>
      <c r="O163" s="73">
        <v>0</v>
      </c>
      <c r="P163" s="5">
        <v>0</v>
      </c>
      <c r="Q163" s="5">
        <v>0</v>
      </c>
      <c r="R163" s="5">
        <v>0</v>
      </c>
      <c r="S163" s="5">
        <v>0</v>
      </c>
      <c r="T163" s="47">
        <v>0</v>
      </c>
      <c r="U163" s="5">
        <v>0</v>
      </c>
      <c r="V163" s="5">
        <v>2.5233240314339174</v>
      </c>
      <c r="W163" s="5">
        <v>0</v>
      </c>
      <c r="X163" s="5">
        <v>0</v>
      </c>
      <c r="Y163" s="47">
        <v>0</v>
      </c>
      <c r="Z163" s="5">
        <v>0</v>
      </c>
      <c r="AA163" s="5">
        <v>2.5233240314339174</v>
      </c>
      <c r="AB163" s="5">
        <v>0</v>
      </c>
      <c r="AC163" s="5">
        <v>0</v>
      </c>
      <c r="AD163" s="72">
        <v>0</v>
      </c>
    </row>
    <row r="164" spans="1:30">
      <c r="A164" s="48" t="s">
        <v>689</v>
      </c>
      <c r="B164" s="1" t="s">
        <v>690</v>
      </c>
      <c r="C164" s="1" t="s">
        <v>691</v>
      </c>
      <c r="D164" s="1" t="s">
        <v>93</v>
      </c>
      <c r="E164" s="1" t="s">
        <v>1789</v>
      </c>
      <c r="F164" s="44" t="s">
        <v>692</v>
      </c>
      <c r="G164" s="49">
        <v>0.64</v>
      </c>
      <c r="H164" s="5">
        <v>58.547512924217763</v>
      </c>
      <c r="I164" s="5">
        <v>0</v>
      </c>
      <c r="J164" s="5">
        <v>58.547512924217763</v>
      </c>
      <c r="K164" s="5">
        <v>-148.48439389469473</v>
      </c>
      <c r="L164" s="5">
        <v>1.2949524086119197</v>
      </c>
      <c r="M164" s="5">
        <v>-147.18944148608281</v>
      </c>
      <c r="N164" s="5">
        <v>56.791087536491226</v>
      </c>
      <c r="O164" s="73">
        <v>0</v>
      </c>
      <c r="P164" s="5">
        <v>0</v>
      </c>
      <c r="Q164" s="5">
        <v>0</v>
      </c>
      <c r="R164" s="5">
        <v>0</v>
      </c>
      <c r="S164" s="5">
        <v>0</v>
      </c>
      <c r="T164" s="47">
        <v>0</v>
      </c>
      <c r="U164" s="5">
        <v>48.141704966821379</v>
      </c>
      <c r="V164" s="5">
        <v>10.405808318222892</v>
      </c>
      <c r="W164" s="5">
        <v>0</v>
      </c>
      <c r="X164" s="5">
        <v>0</v>
      </c>
      <c r="Y164" s="47">
        <v>0</v>
      </c>
      <c r="Z164" s="5">
        <v>48.141704966821379</v>
      </c>
      <c r="AA164" s="5">
        <v>10.405808318222892</v>
      </c>
      <c r="AB164" s="5">
        <v>0</v>
      </c>
      <c r="AC164" s="5">
        <v>0</v>
      </c>
      <c r="AD164" s="72">
        <v>0</v>
      </c>
    </row>
    <row r="165" spans="1:30">
      <c r="A165" s="48" t="s">
        <v>693</v>
      </c>
      <c r="B165" s="1" t="s">
        <v>694</v>
      </c>
      <c r="C165" s="1" t="s">
        <v>695</v>
      </c>
      <c r="D165" s="1" t="s">
        <v>53</v>
      </c>
      <c r="E165" s="1">
        <v>0</v>
      </c>
      <c r="F165" s="44" t="s">
        <v>696</v>
      </c>
      <c r="G165" s="49">
        <v>0.4</v>
      </c>
      <c r="H165" s="5">
        <v>2.9372876255296001</v>
      </c>
      <c r="I165" s="5">
        <v>0.43746099155334944</v>
      </c>
      <c r="J165" s="5">
        <v>2.4998266339762507</v>
      </c>
      <c r="K165" s="5">
        <v>-9.2782666956695437</v>
      </c>
      <c r="L165" s="5">
        <v>5.5324139810425166E-2</v>
      </c>
      <c r="M165" s="5">
        <v>-9.2229425558591185</v>
      </c>
      <c r="N165" s="5">
        <v>2.3123396364280322</v>
      </c>
      <c r="O165" s="73">
        <v>0.5</v>
      </c>
      <c r="P165" s="5">
        <v>0</v>
      </c>
      <c r="Q165" s="5">
        <v>0.43746099155334944</v>
      </c>
      <c r="R165" s="5">
        <v>0</v>
      </c>
      <c r="S165" s="5">
        <v>0</v>
      </c>
      <c r="T165" s="47">
        <v>0</v>
      </c>
      <c r="U165" s="5">
        <v>0</v>
      </c>
      <c r="V165" s="5">
        <v>2.4998266339762507</v>
      </c>
      <c r="W165" s="5">
        <v>0</v>
      </c>
      <c r="X165" s="5">
        <v>0</v>
      </c>
      <c r="Y165" s="47">
        <v>0</v>
      </c>
      <c r="Z165" s="5">
        <v>0</v>
      </c>
      <c r="AA165" s="5">
        <v>2.9372876255296001</v>
      </c>
      <c r="AB165" s="5">
        <v>0</v>
      </c>
      <c r="AC165" s="5">
        <v>0</v>
      </c>
      <c r="AD165" s="72">
        <v>0</v>
      </c>
    </row>
    <row r="166" spans="1:30">
      <c r="A166" s="48" t="s">
        <v>697</v>
      </c>
      <c r="B166" s="1" t="s">
        <v>698</v>
      </c>
      <c r="C166" s="1" t="s">
        <v>699</v>
      </c>
      <c r="D166" s="1" t="s">
        <v>53</v>
      </c>
      <c r="E166" s="1">
        <v>0</v>
      </c>
      <c r="F166" s="44" t="s">
        <v>700</v>
      </c>
      <c r="G166" s="49">
        <v>0.4</v>
      </c>
      <c r="H166" s="5">
        <v>1.9739981563034861</v>
      </c>
      <c r="I166" s="5">
        <v>0</v>
      </c>
      <c r="J166" s="5">
        <v>1.9739981563034861</v>
      </c>
      <c r="K166" s="5">
        <v>-14.565028673835204</v>
      </c>
      <c r="L166" s="5">
        <v>8.7885074527170204E-2</v>
      </c>
      <c r="M166" s="5">
        <v>-14.477143599308034</v>
      </c>
      <c r="N166" s="5">
        <v>1.8259482945807246</v>
      </c>
      <c r="O166" s="73">
        <v>0.5</v>
      </c>
      <c r="P166" s="5">
        <v>0</v>
      </c>
      <c r="Q166" s="5">
        <v>0</v>
      </c>
      <c r="R166" s="5">
        <v>0</v>
      </c>
      <c r="S166" s="5">
        <v>0</v>
      </c>
      <c r="T166" s="47">
        <v>0</v>
      </c>
      <c r="U166" s="5">
        <v>0</v>
      </c>
      <c r="V166" s="5">
        <v>1.9739981563034861</v>
      </c>
      <c r="W166" s="5">
        <v>0</v>
      </c>
      <c r="X166" s="5">
        <v>0</v>
      </c>
      <c r="Y166" s="47">
        <v>0</v>
      </c>
      <c r="Z166" s="5">
        <v>0</v>
      </c>
      <c r="AA166" s="5">
        <v>1.9739981563034861</v>
      </c>
      <c r="AB166" s="5">
        <v>0</v>
      </c>
      <c r="AC166" s="5">
        <v>0</v>
      </c>
      <c r="AD166" s="72">
        <v>0</v>
      </c>
    </row>
    <row r="167" spans="1:30">
      <c r="A167" s="48" t="s">
        <v>701</v>
      </c>
      <c r="B167" s="1" t="s">
        <v>702</v>
      </c>
      <c r="C167" s="1" t="s">
        <v>703</v>
      </c>
      <c r="D167" s="1" t="s">
        <v>93</v>
      </c>
      <c r="E167" s="1" t="s">
        <v>1789</v>
      </c>
      <c r="F167" s="44" t="s">
        <v>704</v>
      </c>
      <c r="G167" s="49">
        <v>0.64</v>
      </c>
      <c r="H167" s="5">
        <v>63.110940019805355</v>
      </c>
      <c r="I167" s="5">
        <v>0</v>
      </c>
      <c r="J167" s="5">
        <v>63.110940019805355</v>
      </c>
      <c r="K167" s="5">
        <v>-49.82033178077544</v>
      </c>
      <c r="L167" s="5">
        <v>0.20990115499608208</v>
      </c>
      <c r="M167" s="5">
        <v>-49.610430625779358</v>
      </c>
      <c r="N167" s="5">
        <v>61.217611819211193</v>
      </c>
      <c r="O167" s="73">
        <v>0</v>
      </c>
      <c r="P167" s="5">
        <v>0</v>
      </c>
      <c r="Q167" s="5">
        <v>0</v>
      </c>
      <c r="R167" s="5">
        <v>0</v>
      </c>
      <c r="S167" s="5">
        <v>0</v>
      </c>
      <c r="T167" s="47">
        <v>0</v>
      </c>
      <c r="U167" s="5">
        <v>50.697502265953958</v>
      </c>
      <c r="V167" s="5">
        <v>12.413437481919649</v>
      </c>
      <c r="W167" s="5">
        <v>0</v>
      </c>
      <c r="X167" s="5">
        <v>0</v>
      </c>
      <c r="Y167" s="47">
        <v>0</v>
      </c>
      <c r="Z167" s="5">
        <v>50.697502265953958</v>
      </c>
      <c r="AA167" s="5">
        <v>12.413437481919649</v>
      </c>
      <c r="AB167" s="5">
        <v>0</v>
      </c>
      <c r="AC167" s="5">
        <v>0</v>
      </c>
      <c r="AD167" s="72">
        <v>0</v>
      </c>
    </row>
    <row r="168" spans="1:30">
      <c r="A168" s="48" t="s">
        <v>705</v>
      </c>
      <c r="B168" s="1" t="s">
        <v>706</v>
      </c>
      <c r="C168" s="1" t="s">
        <v>707</v>
      </c>
      <c r="D168" s="1" t="s">
        <v>79</v>
      </c>
      <c r="E168" s="1">
        <v>0</v>
      </c>
      <c r="F168" s="44" t="s">
        <v>708</v>
      </c>
      <c r="G168" s="49">
        <v>0.01</v>
      </c>
      <c r="H168" s="5">
        <v>20.215596354816917</v>
      </c>
      <c r="I168" s="5">
        <v>7.9185163512595516</v>
      </c>
      <c r="J168" s="5">
        <v>12.297080003557367</v>
      </c>
      <c r="K168" s="5">
        <v>9.394570971022647</v>
      </c>
      <c r="L168" s="5">
        <v>-5.8975779260634908E-3</v>
      </c>
      <c r="M168" s="5">
        <v>9.3886733930965836</v>
      </c>
      <c r="N168" s="5">
        <v>11.374799003290565</v>
      </c>
      <c r="O168" s="73">
        <v>0</v>
      </c>
      <c r="P168" s="5">
        <v>0</v>
      </c>
      <c r="Q168" s="5">
        <v>0</v>
      </c>
      <c r="R168" s="5">
        <v>7.9185163512595516</v>
      </c>
      <c r="S168" s="5">
        <v>0</v>
      </c>
      <c r="T168" s="47">
        <v>0</v>
      </c>
      <c r="U168" s="5">
        <v>0</v>
      </c>
      <c r="V168" s="5">
        <v>0</v>
      </c>
      <c r="W168" s="5">
        <v>12.297080003557367</v>
      </c>
      <c r="X168" s="5">
        <v>0</v>
      </c>
      <c r="Y168" s="47">
        <v>0</v>
      </c>
      <c r="Z168" s="5">
        <v>0</v>
      </c>
      <c r="AA168" s="5">
        <v>0</v>
      </c>
      <c r="AB168" s="5">
        <v>20.215596354816917</v>
      </c>
      <c r="AC168" s="5">
        <v>0</v>
      </c>
      <c r="AD168" s="72">
        <v>0</v>
      </c>
    </row>
    <row r="169" spans="1:30">
      <c r="A169" s="48" t="s">
        <v>709</v>
      </c>
      <c r="B169" s="1" t="s">
        <v>710</v>
      </c>
      <c r="C169" s="1" t="s">
        <v>711</v>
      </c>
      <c r="D169" s="1" t="s">
        <v>53</v>
      </c>
      <c r="E169" s="1">
        <v>0</v>
      </c>
      <c r="F169" s="44" t="s">
        <v>712</v>
      </c>
      <c r="G169" s="49">
        <v>0.4</v>
      </c>
      <c r="H169" s="5">
        <v>5.0128451409726438</v>
      </c>
      <c r="I169" s="5">
        <v>0.60378647433489374</v>
      </c>
      <c r="J169" s="5">
        <v>4.4090586666377503</v>
      </c>
      <c r="K169" s="5">
        <v>-17.830444998042672</v>
      </c>
      <c r="L169" s="5">
        <v>-1.1608623202164381E-2</v>
      </c>
      <c r="M169" s="5">
        <v>-17.842053621244837</v>
      </c>
      <c r="N169" s="5">
        <v>4.078379266639919</v>
      </c>
      <c r="O169" s="73">
        <v>0.5</v>
      </c>
      <c r="P169" s="5">
        <v>0</v>
      </c>
      <c r="Q169" s="5">
        <v>0.60378647433489374</v>
      </c>
      <c r="R169" s="5">
        <v>0</v>
      </c>
      <c r="S169" s="5">
        <v>0</v>
      </c>
      <c r="T169" s="47">
        <v>0</v>
      </c>
      <c r="U169" s="5">
        <v>0</v>
      </c>
      <c r="V169" s="5">
        <v>4.4090586666377503</v>
      </c>
      <c r="W169" s="5">
        <v>0</v>
      </c>
      <c r="X169" s="5">
        <v>0</v>
      </c>
      <c r="Y169" s="47">
        <v>0</v>
      </c>
      <c r="Z169" s="5">
        <v>0</v>
      </c>
      <c r="AA169" s="5">
        <v>5.0128451409726438</v>
      </c>
      <c r="AB169" s="5">
        <v>0</v>
      </c>
      <c r="AC169" s="5">
        <v>0</v>
      </c>
      <c r="AD169" s="72">
        <v>0</v>
      </c>
    </row>
    <row r="170" spans="1:30">
      <c r="A170" s="48" t="s">
        <v>713</v>
      </c>
      <c r="B170" s="1" t="s">
        <v>714</v>
      </c>
      <c r="C170" s="1" t="s">
        <v>715</v>
      </c>
      <c r="D170" s="1" t="s">
        <v>53</v>
      </c>
      <c r="E170" s="1">
        <v>0</v>
      </c>
      <c r="F170" s="44" t="s">
        <v>716</v>
      </c>
      <c r="G170" s="49">
        <v>0.4</v>
      </c>
      <c r="H170" s="5">
        <v>5.4976380711338164</v>
      </c>
      <c r="I170" s="5">
        <v>2.0340247538835778</v>
      </c>
      <c r="J170" s="5">
        <v>3.4636133172502386</v>
      </c>
      <c r="K170" s="5">
        <v>-3.8179774667260071</v>
      </c>
      <c r="L170" s="5">
        <v>0.10939420404477751</v>
      </c>
      <c r="M170" s="5">
        <v>-3.7085832626812296</v>
      </c>
      <c r="N170" s="5">
        <v>3.2038423184564708</v>
      </c>
      <c r="O170" s="73">
        <v>0.5</v>
      </c>
      <c r="P170" s="5">
        <v>0</v>
      </c>
      <c r="Q170" s="5">
        <v>2.0340247538835778</v>
      </c>
      <c r="R170" s="5">
        <v>0</v>
      </c>
      <c r="S170" s="5">
        <v>0</v>
      </c>
      <c r="T170" s="47">
        <v>0</v>
      </c>
      <c r="U170" s="5">
        <v>0</v>
      </c>
      <c r="V170" s="5">
        <v>3.4636133172502386</v>
      </c>
      <c r="W170" s="5">
        <v>0</v>
      </c>
      <c r="X170" s="5">
        <v>0</v>
      </c>
      <c r="Y170" s="47">
        <v>0</v>
      </c>
      <c r="Z170" s="5">
        <v>0</v>
      </c>
      <c r="AA170" s="5">
        <v>5.4976380711338164</v>
      </c>
      <c r="AB170" s="5">
        <v>0</v>
      </c>
      <c r="AC170" s="5">
        <v>0</v>
      </c>
      <c r="AD170" s="72">
        <v>0</v>
      </c>
    </row>
    <row r="171" spans="1:30">
      <c r="A171" s="48" t="s">
        <v>717</v>
      </c>
      <c r="B171" s="1" t="s">
        <v>718</v>
      </c>
      <c r="C171" s="1" t="s">
        <v>719</v>
      </c>
      <c r="D171" s="1" t="s">
        <v>53</v>
      </c>
      <c r="E171" s="1" t="s">
        <v>1788</v>
      </c>
      <c r="F171" s="44" t="s">
        <v>720</v>
      </c>
      <c r="G171" s="49">
        <v>0.8</v>
      </c>
      <c r="H171" s="5">
        <v>4.1913251441263917</v>
      </c>
      <c r="I171" s="5">
        <v>0</v>
      </c>
      <c r="J171" s="5">
        <v>4.1913251441263917</v>
      </c>
      <c r="K171" s="5">
        <v>-37.193550136335809</v>
      </c>
      <c r="L171" s="5">
        <v>-6.0682902806561856E-2</v>
      </c>
      <c r="M171" s="5">
        <v>-37.25423303914237</v>
      </c>
      <c r="N171" s="5">
        <v>4.0655853898025995</v>
      </c>
      <c r="O171" s="73">
        <v>0</v>
      </c>
      <c r="P171" s="5">
        <v>0</v>
      </c>
      <c r="Q171" s="5">
        <v>0</v>
      </c>
      <c r="R171" s="5">
        <v>0</v>
      </c>
      <c r="S171" s="5">
        <v>0</v>
      </c>
      <c r="T171" s="47">
        <v>0</v>
      </c>
      <c r="U171" s="5">
        <v>0</v>
      </c>
      <c r="V171" s="5">
        <v>4.1913251441263917</v>
      </c>
      <c r="W171" s="5">
        <v>0</v>
      </c>
      <c r="X171" s="5">
        <v>0</v>
      </c>
      <c r="Y171" s="47">
        <v>0</v>
      </c>
      <c r="Z171" s="5">
        <v>0</v>
      </c>
      <c r="AA171" s="5">
        <v>4.1913251441263917</v>
      </c>
      <c r="AB171" s="5">
        <v>0</v>
      </c>
      <c r="AC171" s="5">
        <v>0</v>
      </c>
      <c r="AD171" s="72">
        <v>0</v>
      </c>
    </row>
    <row r="172" spans="1:30">
      <c r="A172" s="48" t="s">
        <v>721</v>
      </c>
      <c r="B172" s="1" t="s">
        <v>722</v>
      </c>
      <c r="C172" s="1" t="s">
        <v>723</v>
      </c>
      <c r="D172" s="1" t="s">
        <v>361</v>
      </c>
      <c r="E172" s="1" t="s">
        <v>1796</v>
      </c>
      <c r="F172" s="44" t="s">
        <v>725</v>
      </c>
      <c r="G172" s="49">
        <v>1</v>
      </c>
      <c r="H172" s="5">
        <v>40.074314924271135</v>
      </c>
      <c r="I172" s="5">
        <v>0</v>
      </c>
      <c r="J172" s="5">
        <v>40.074314924271135</v>
      </c>
      <c r="K172" s="5">
        <v>2.3339326561880558</v>
      </c>
      <c r="L172" s="5">
        <v>-8.2285971519561407E-2</v>
      </c>
      <c r="M172" s="5">
        <v>2.2516466846684944</v>
      </c>
      <c r="N172" s="5">
        <v>38.872085476542999</v>
      </c>
      <c r="O172" s="73">
        <v>0</v>
      </c>
      <c r="P172" s="5">
        <v>0</v>
      </c>
      <c r="Q172" s="5">
        <v>0</v>
      </c>
      <c r="R172" s="5">
        <v>0</v>
      </c>
      <c r="S172" s="5">
        <v>0</v>
      </c>
      <c r="T172" s="47">
        <v>0</v>
      </c>
      <c r="U172" s="5">
        <v>32.82998353770936</v>
      </c>
      <c r="V172" s="5">
        <v>4.4731865342392103</v>
      </c>
      <c r="W172" s="5">
        <v>2.7711447960185795</v>
      </c>
      <c r="X172" s="5">
        <v>0</v>
      </c>
      <c r="Y172" s="47">
        <v>0</v>
      </c>
      <c r="Z172" s="5">
        <v>32.82998353770936</v>
      </c>
      <c r="AA172" s="5">
        <v>4.4731865342392103</v>
      </c>
      <c r="AB172" s="5">
        <v>2.7711447960185795</v>
      </c>
      <c r="AC172" s="5">
        <v>0</v>
      </c>
      <c r="AD172" s="72">
        <v>0</v>
      </c>
    </row>
    <row r="173" spans="1:30">
      <c r="A173" s="48" t="s">
        <v>726</v>
      </c>
      <c r="B173" s="1" t="s">
        <v>727</v>
      </c>
      <c r="C173" s="1" t="s">
        <v>728</v>
      </c>
      <c r="D173" s="1" t="s">
        <v>361</v>
      </c>
      <c r="E173" s="1">
        <v>0</v>
      </c>
      <c r="F173" s="44" t="s">
        <v>729</v>
      </c>
      <c r="G173" s="49">
        <v>0.5</v>
      </c>
      <c r="H173" s="5">
        <v>3.2988924227566288</v>
      </c>
      <c r="I173" s="5">
        <v>1.8204806934965272</v>
      </c>
      <c r="J173" s="5">
        <v>1.4784117292601016</v>
      </c>
      <c r="K173" s="5">
        <v>0.56077943397311647</v>
      </c>
      <c r="L173" s="5">
        <v>-3.2010483994161509E-3</v>
      </c>
      <c r="M173" s="5">
        <v>0.55757838557370032</v>
      </c>
      <c r="N173" s="5">
        <v>1.367530849565594</v>
      </c>
      <c r="O173" s="73">
        <v>0</v>
      </c>
      <c r="P173" s="5">
        <v>0</v>
      </c>
      <c r="Q173" s="5">
        <v>0</v>
      </c>
      <c r="R173" s="5">
        <v>0</v>
      </c>
      <c r="S173" s="5">
        <v>0</v>
      </c>
      <c r="T173" s="47">
        <v>0</v>
      </c>
      <c r="U173" s="5">
        <v>0</v>
      </c>
      <c r="V173" s="5">
        <v>0</v>
      </c>
      <c r="W173" s="5">
        <v>0</v>
      </c>
      <c r="X173" s="5">
        <v>0</v>
      </c>
      <c r="Y173" s="47">
        <v>0</v>
      </c>
      <c r="Z173" s="5">
        <v>0</v>
      </c>
      <c r="AA173" s="5">
        <v>0</v>
      </c>
      <c r="AB173" s="5">
        <v>0</v>
      </c>
      <c r="AC173" s="5">
        <v>0</v>
      </c>
      <c r="AD173" s="72">
        <v>0</v>
      </c>
    </row>
    <row r="174" spans="1:30">
      <c r="A174" s="48" t="s">
        <v>730</v>
      </c>
      <c r="B174" s="1" t="s">
        <v>731</v>
      </c>
      <c r="C174" s="1" t="s">
        <v>732</v>
      </c>
      <c r="D174" s="1" t="s">
        <v>270</v>
      </c>
      <c r="E174" s="1" t="s">
        <v>1789</v>
      </c>
      <c r="F174" s="44" t="s">
        <v>733</v>
      </c>
      <c r="G174" s="49">
        <v>0.64</v>
      </c>
      <c r="H174" s="5">
        <v>114.56387534645224</v>
      </c>
      <c r="I174" s="5">
        <v>0</v>
      </c>
      <c r="J174" s="5">
        <v>114.56387534645224</v>
      </c>
      <c r="K174" s="5">
        <v>-54.644115015037151</v>
      </c>
      <c r="L174" s="5">
        <v>-2.4451367115673861E-2</v>
      </c>
      <c r="M174" s="5">
        <v>-54.668566382152825</v>
      </c>
      <c r="N174" s="5">
        <v>111.12695908605866</v>
      </c>
      <c r="O174" s="73">
        <v>0</v>
      </c>
      <c r="P174" s="5">
        <v>0</v>
      </c>
      <c r="Q174" s="5">
        <v>0</v>
      </c>
      <c r="R174" s="5">
        <v>0</v>
      </c>
      <c r="S174" s="5">
        <v>0</v>
      </c>
      <c r="T174" s="47">
        <v>0</v>
      </c>
      <c r="U174" s="5">
        <v>88.373263314957569</v>
      </c>
      <c r="V174" s="5">
        <v>26.190612208856184</v>
      </c>
      <c r="W174" s="5">
        <v>0</v>
      </c>
      <c r="X174" s="5">
        <v>0</v>
      </c>
      <c r="Y174" s="47">
        <v>0</v>
      </c>
      <c r="Z174" s="5">
        <v>88.373263314957569</v>
      </c>
      <c r="AA174" s="5">
        <v>26.190612208856184</v>
      </c>
      <c r="AB174" s="5">
        <v>0</v>
      </c>
      <c r="AC174" s="5">
        <v>0</v>
      </c>
      <c r="AD174" s="72">
        <v>0</v>
      </c>
    </row>
    <row r="175" spans="1:30">
      <c r="A175" s="48" t="s">
        <v>734</v>
      </c>
      <c r="B175" s="1" t="s">
        <v>735</v>
      </c>
      <c r="C175" s="1" t="s">
        <v>736</v>
      </c>
      <c r="D175" s="1" t="s">
        <v>270</v>
      </c>
      <c r="E175" s="1" t="s">
        <v>1789</v>
      </c>
      <c r="F175" s="44" t="s">
        <v>737</v>
      </c>
      <c r="G175" s="49">
        <v>0.64</v>
      </c>
      <c r="H175" s="5">
        <v>66.997578363227632</v>
      </c>
      <c r="I175" s="5">
        <v>0</v>
      </c>
      <c r="J175" s="5">
        <v>66.997578363227632</v>
      </c>
      <c r="K175" s="5">
        <v>-151.35047329828575</v>
      </c>
      <c r="L175" s="5">
        <v>-8.3687651174756184E-2</v>
      </c>
      <c r="M175" s="5">
        <v>-151.43416094946051</v>
      </c>
      <c r="N175" s="5">
        <v>64.987651012330801</v>
      </c>
      <c r="O175" s="73">
        <v>0</v>
      </c>
      <c r="P175" s="5">
        <v>0</v>
      </c>
      <c r="Q175" s="5">
        <v>0</v>
      </c>
      <c r="R175" s="5">
        <v>0</v>
      </c>
      <c r="S175" s="5">
        <v>0</v>
      </c>
      <c r="T175" s="47">
        <v>0</v>
      </c>
      <c r="U175" s="5">
        <v>40.006180051296013</v>
      </c>
      <c r="V175" s="5">
        <v>26.991397899034101</v>
      </c>
      <c r="W175" s="5">
        <v>0</v>
      </c>
      <c r="X175" s="5">
        <v>0</v>
      </c>
      <c r="Y175" s="47">
        <v>0</v>
      </c>
      <c r="Z175" s="5">
        <v>40.006180051296013</v>
      </c>
      <c r="AA175" s="5">
        <v>26.991397899034101</v>
      </c>
      <c r="AB175" s="5">
        <v>0</v>
      </c>
      <c r="AC175" s="5">
        <v>0</v>
      </c>
      <c r="AD175" s="72">
        <v>0</v>
      </c>
    </row>
    <row r="176" spans="1:30">
      <c r="A176" s="48" t="s">
        <v>738</v>
      </c>
      <c r="B176" s="1" t="s">
        <v>739</v>
      </c>
      <c r="C176" s="1" t="s">
        <v>740</v>
      </c>
      <c r="D176" s="1" t="s">
        <v>237</v>
      </c>
      <c r="E176" s="1" t="s">
        <v>1787</v>
      </c>
      <c r="F176" s="44" t="s">
        <v>741</v>
      </c>
      <c r="G176" s="49">
        <v>0.59</v>
      </c>
      <c r="H176" s="5">
        <v>218.38359665585827</v>
      </c>
      <c r="I176" s="5">
        <v>0</v>
      </c>
      <c r="J176" s="5">
        <v>218.38359665585827</v>
      </c>
      <c r="K176" s="5">
        <v>-93.564658117107925</v>
      </c>
      <c r="L176" s="5">
        <v>0.41065495534716945</v>
      </c>
      <c r="M176" s="5">
        <v>-93.154003161760755</v>
      </c>
      <c r="N176" s="5">
        <v>211.83208875618251</v>
      </c>
      <c r="O176" s="73">
        <v>0</v>
      </c>
      <c r="P176" s="5">
        <v>0</v>
      </c>
      <c r="Q176" s="5">
        <v>0</v>
      </c>
      <c r="R176" s="5">
        <v>0</v>
      </c>
      <c r="S176" s="5">
        <v>0</v>
      </c>
      <c r="T176" s="47">
        <v>0</v>
      </c>
      <c r="U176" s="5">
        <v>218.38359637585461</v>
      </c>
      <c r="V176" s="5">
        <v>0</v>
      </c>
      <c r="W176" s="5">
        <v>0</v>
      </c>
      <c r="X176" s="5">
        <v>0</v>
      </c>
      <c r="Y176" s="47">
        <v>0</v>
      </c>
      <c r="Z176" s="5">
        <v>218.38359637585461</v>
      </c>
      <c r="AA176" s="5">
        <v>0</v>
      </c>
      <c r="AB176" s="5">
        <v>0</v>
      </c>
      <c r="AC176" s="5">
        <v>0</v>
      </c>
      <c r="AD176" s="72">
        <v>0</v>
      </c>
    </row>
    <row r="177" spans="1:30">
      <c r="A177" s="48" t="s">
        <v>742</v>
      </c>
      <c r="B177" s="1" t="s">
        <v>743</v>
      </c>
      <c r="C177" s="1" t="s">
        <v>744</v>
      </c>
      <c r="D177" s="1" t="s">
        <v>79</v>
      </c>
      <c r="E177" s="1" t="s">
        <v>1787</v>
      </c>
      <c r="F177" s="44" t="s">
        <v>745</v>
      </c>
      <c r="G177" s="49">
        <v>0.01</v>
      </c>
      <c r="H177" s="5">
        <v>21.598171788803668</v>
      </c>
      <c r="I177" s="5">
        <v>0</v>
      </c>
      <c r="J177" s="5">
        <v>21.598171788803668</v>
      </c>
      <c r="K177" s="5">
        <v>15.45251832656977</v>
      </c>
      <c r="L177" s="5">
        <v>4.0388324440726819E-2</v>
      </c>
      <c r="M177" s="5">
        <v>15.492906651010497</v>
      </c>
      <c r="N177" s="5">
        <v>20.950226635139558</v>
      </c>
      <c r="O177" s="73">
        <v>0</v>
      </c>
      <c r="P177" s="5">
        <v>0</v>
      </c>
      <c r="Q177" s="5">
        <v>0</v>
      </c>
      <c r="R177" s="5">
        <v>0</v>
      </c>
      <c r="S177" s="5">
        <v>0</v>
      </c>
      <c r="T177" s="47">
        <v>0</v>
      </c>
      <c r="U177" s="5">
        <v>0</v>
      </c>
      <c r="V177" s="5">
        <v>0</v>
      </c>
      <c r="W177" s="5">
        <v>21.598171659039423</v>
      </c>
      <c r="X177" s="5">
        <v>0</v>
      </c>
      <c r="Y177" s="47">
        <v>0</v>
      </c>
      <c r="Z177" s="5">
        <v>0</v>
      </c>
      <c r="AA177" s="5">
        <v>0</v>
      </c>
      <c r="AB177" s="5">
        <v>21.598171659039423</v>
      </c>
      <c r="AC177" s="5">
        <v>0</v>
      </c>
      <c r="AD177" s="72">
        <v>0</v>
      </c>
    </row>
    <row r="178" spans="1:30">
      <c r="A178" s="48" t="s">
        <v>746</v>
      </c>
      <c r="B178" s="1" t="s">
        <v>747</v>
      </c>
      <c r="C178" s="1" t="s">
        <v>748</v>
      </c>
      <c r="D178" s="1" t="s">
        <v>53</v>
      </c>
      <c r="E178" s="1">
        <v>0</v>
      </c>
      <c r="F178" s="44" t="s">
        <v>749</v>
      </c>
      <c r="G178" s="49">
        <v>0.4</v>
      </c>
      <c r="H178" s="5">
        <v>2.5990283813505886</v>
      </c>
      <c r="I178" s="5">
        <v>0.17080655115635412</v>
      </c>
      <c r="J178" s="5">
        <v>2.4282218301942344</v>
      </c>
      <c r="K178" s="5">
        <v>-8.2989303435917527</v>
      </c>
      <c r="L178" s="5">
        <v>-0.18963306278915759</v>
      </c>
      <c r="M178" s="5">
        <v>-8.4885634063809103</v>
      </c>
      <c r="N178" s="5">
        <v>2.2461051929296669</v>
      </c>
      <c r="O178" s="73">
        <v>0.5</v>
      </c>
      <c r="P178" s="5">
        <v>0</v>
      </c>
      <c r="Q178" s="5">
        <v>0.17080655115635412</v>
      </c>
      <c r="R178" s="5">
        <v>0</v>
      </c>
      <c r="S178" s="5">
        <v>0</v>
      </c>
      <c r="T178" s="47">
        <v>0</v>
      </c>
      <c r="U178" s="5">
        <v>0</v>
      </c>
      <c r="V178" s="5">
        <v>2.4282218301942344</v>
      </c>
      <c r="W178" s="5">
        <v>0</v>
      </c>
      <c r="X178" s="5">
        <v>0</v>
      </c>
      <c r="Y178" s="47">
        <v>0</v>
      </c>
      <c r="Z178" s="5">
        <v>0</v>
      </c>
      <c r="AA178" s="5">
        <v>2.5990283813505886</v>
      </c>
      <c r="AB178" s="5">
        <v>0</v>
      </c>
      <c r="AC178" s="5">
        <v>0</v>
      </c>
      <c r="AD178" s="72">
        <v>0</v>
      </c>
    </row>
    <row r="179" spans="1:30">
      <c r="A179" s="48" t="s">
        <v>750</v>
      </c>
      <c r="B179" s="1" t="s">
        <v>751</v>
      </c>
      <c r="C179" s="1" t="s">
        <v>752</v>
      </c>
      <c r="D179" s="1" t="s">
        <v>53</v>
      </c>
      <c r="E179" s="1">
        <v>0</v>
      </c>
      <c r="F179" s="44" t="s">
        <v>753</v>
      </c>
      <c r="G179" s="49">
        <v>0.4</v>
      </c>
      <c r="H179" s="5">
        <v>6.552520994180596</v>
      </c>
      <c r="I179" s="5">
        <v>1.2703799302653707</v>
      </c>
      <c r="J179" s="5">
        <v>5.2821410639152253</v>
      </c>
      <c r="K179" s="5">
        <v>-10.969117960456968</v>
      </c>
      <c r="L179" s="5">
        <v>-0.19693962951370381</v>
      </c>
      <c r="M179" s="5">
        <v>-11.166057589970672</v>
      </c>
      <c r="N179" s="5">
        <v>4.8859804841215837</v>
      </c>
      <c r="O179" s="73">
        <v>0.5</v>
      </c>
      <c r="P179" s="5">
        <v>0</v>
      </c>
      <c r="Q179" s="5">
        <v>1.2703799302653707</v>
      </c>
      <c r="R179" s="5">
        <v>0</v>
      </c>
      <c r="S179" s="5">
        <v>0</v>
      </c>
      <c r="T179" s="47">
        <v>0</v>
      </c>
      <c r="U179" s="5">
        <v>0</v>
      </c>
      <c r="V179" s="5">
        <v>5.2821410639152253</v>
      </c>
      <c r="W179" s="5">
        <v>0</v>
      </c>
      <c r="X179" s="5">
        <v>0</v>
      </c>
      <c r="Y179" s="47">
        <v>0</v>
      </c>
      <c r="Z179" s="5">
        <v>0</v>
      </c>
      <c r="AA179" s="5">
        <v>6.552520994180596</v>
      </c>
      <c r="AB179" s="5">
        <v>0</v>
      </c>
      <c r="AC179" s="5">
        <v>0</v>
      </c>
      <c r="AD179" s="72">
        <v>0</v>
      </c>
    </row>
    <row r="180" spans="1:30">
      <c r="A180" s="48" t="s">
        <v>754</v>
      </c>
      <c r="B180" s="1" t="s">
        <v>755</v>
      </c>
      <c r="C180" s="1" t="s">
        <v>756</v>
      </c>
      <c r="D180" s="1" t="s">
        <v>124</v>
      </c>
      <c r="E180" s="1">
        <v>0</v>
      </c>
      <c r="F180" s="44" t="s">
        <v>757</v>
      </c>
      <c r="G180" s="49">
        <v>0.49</v>
      </c>
      <c r="H180" s="5">
        <v>110.29884123669108</v>
      </c>
      <c r="I180" s="5">
        <v>31.823662379118645</v>
      </c>
      <c r="J180" s="5">
        <v>78.475178857572431</v>
      </c>
      <c r="K180" s="5">
        <v>38.377075218805196</v>
      </c>
      <c r="L180" s="5">
        <v>-0.90573587248534437</v>
      </c>
      <c r="M180" s="5">
        <v>37.471339346319851</v>
      </c>
      <c r="N180" s="5">
        <v>72.589540443254506</v>
      </c>
      <c r="O180" s="73">
        <v>0</v>
      </c>
      <c r="P180" s="5">
        <v>28.95501880037067</v>
      </c>
      <c r="Q180" s="5">
        <v>2.8686435787479709</v>
      </c>
      <c r="R180" s="5">
        <v>0</v>
      </c>
      <c r="S180" s="5">
        <v>0</v>
      </c>
      <c r="T180" s="47">
        <v>0</v>
      </c>
      <c r="U180" s="5">
        <v>66.589088023275139</v>
      </c>
      <c r="V180" s="5">
        <v>11.886090834297296</v>
      </c>
      <c r="W180" s="5">
        <v>0</v>
      </c>
      <c r="X180" s="5">
        <v>0</v>
      </c>
      <c r="Y180" s="47">
        <v>0</v>
      </c>
      <c r="Z180" s="5">
        <v>95.544106823645805</v>
      </c>
      <c r="AA180" s="5">
        <v>14.754734413045266</v>
      </c>
      <c r="AB180" s="5">
        <v>0</v>
      </c>
      <c r="AC180" s="5">
        <v>0</v>
      </c>
      <c r="AD180" s="72">
        <v>0</v>
      </c>
    </row>
    <row r="181" spans="1:30">
      <c r="A181" s="48" t="s">
        <v>758</v>
      </c>
      <c r="B181" s="1" t="s">
        <v>759</v>
      </c>
      <c r="C181" s="1" t="s">
        <v>760</v>
      </c>
      <c r="D181" s="1" t="s">
        <v>93</v>
      </c>
      <c r="E181" s="1" t="s">
        <v>1789</v>
      </c>
      <c r="F181" s="44" t="s">
        <v>761</v>
      </c>
      <c r="G181" s="49">
        <v>0.64</v>
      </c>
      <c r="H181" s="5">
        <v>22.770146100272232</v>
      </c>
      <c r="I181" s="5">
        <v>0</v>
      </c>
      <c r="J181" s="5">
        <v>22.770146100272232</v>
      </c>
      <c r="K181" s="5">
        <v>-31.370847714766747</v>
      </c>
      <c r="L181" s="5">
        <v>0.11489141856168672</v>
      </c>
      <c r="M181" s="5">
        <v>-31.25595629620506</v>
      </c>
      <c r="N181" s="5">
        <v>22.087041717264064</v>
      </c>
      <c r="O181" s="73">
        <v>0</v>
      </c>
      <c r="P181" s="5">
        <v>0</v>
      </c>
      <c r="Q181" s="5">
        <v>0</v>
      </c>
      <c r="R181" s="5">
        <v>0</v>
      </c>
      <c r="S181" s="5">
        <v>0</v>
      </c>
      <c r="T181" s="47">
        <v>0</v>
      </c>
      <c r="U181" s="5">
        <v>17.965645182157182</v>
      </c>
      <c r="V181" s="5">
        <v>4.8045004170028349</v>
      </c>
      <c r="W181" s="5">
        <v>0</v>
      </c>
      <c r="X181" s="5">
        <v>0</v>
      </c>
      <c r="Y181" s="47">
        <v>0</v>
      </c>
      <c r="Z181" s="5">
        <v>17.965645182157182</v>
      </c>
      <c r="AA181" s="5">
        <v>4.8045004170028349</v>
      </c>
      <c r="AB181" s="5">
        <v>0</v>
      </c>
      <c r="AC181" s="5">
        <v>0</v>
      </c>
      <c r="AD181" s="72">
        <v>0</v>
      </c>
    </row>
    <row r="182" spans="1:30">
      <c r="A182" s="48" t="s">
        <v>762</v>
      </c>
      <c r="B182" s="1" t="s">
        <v>763</v>
      </c>
      <c r="C182" s="1" t="s">
        <v>764</v>
      </c>
      <c r="D182" s="1" t="s">
        <v>103</v>
      </c>
      <c r="E182" s="1" t="s">
        <v>1792</v>
      </c>
      <c r="F182" s="44" t="s">
        <v>765</v>
      </c>
      <c r="G182" s="49">
        <v>0.99</v>
      </c>
      <c r="H182" s="5">
        <v>102.35553195399795</v>
      </c>
      <c r="I182" s="5">
        <v>0</v>
      </c>
      <c r="J182" s="5">
        <v>102.35553195399795</v>
      </c>
      <c r="K182" s="5">
        <v>-2.3403001288384946</v>
      </c>
      <c r="L182" s="5">
        <v>0.22673973753613641</v>
      </c>
      <c r="M182" s="5">
        <v>-2.1135603913023582</v>
      </c>
      <c r="N182" s="5">
        <v>99.284865995378013</v>
      </c>
      <c r="O182" s="73">
        <v>0</v>
      </c>
      <c r="P182" s="5">
        <v>0</v>
      </c>
      <c r="Q182" s="5">
        <v>0</v>
      </c>
      <c r="R182" s="5">
        <v>0</v>
      </c>
      <c r="S182" s="5">
        <v>0</v>
      </c>
      <c r="T182" s="47">
        <v>0</v>
      </c>
      <c r="U182" s="5">
        <v>88.917596741654009</v>
      </c>
      <c r="V182" s="5">
        <v>13.43793512356352</v>
      </c>
      <c r="W182" s="5">
        <v>0</v>
      </c>
      <c r="X182" s="5">
        <v>0</v>
      </c>
      <c r="Y182" s="47">
        <v>0</v>
      </c>
      <c r="Z182" s="5">
        <v>88.917596741654009</v>
      </c>
      <c r="AA182" s="5">
        <v>13.43793512356352</v>
      </c>
      <c r="AB182" s="5">
        <v>0</v>
      </c>
      <c r="AC182" s="5">
        <v>0</v>
      </c>
      <c r="AD182" s="72">
        <v>0</v>
      </c>
    </row>
    <row r="183" spans="1:30">
      <c r="A183" s="48" t="s">
        <v>766</v>
      </c>
      <c r="B183" s="1" t="s">
        <v>767</v>
      </c>
      <c r="C183" s="1" t="s">
        <v>768</v>
      </c>
      <c r="D183" s="1" t="s">
        <v>103</v>
      </c>
      <c r="E183" s="1" t="s">
        <v>611</v>
      </c>
      <c r="F183" s="44" t="s">
        <v>769</v>
      </c>
      <c r="G183" s="49">
        <v>0.99</v>
      </c>
      <c r="H183" s="5">
        <v>95.637513940630228</v>
      </c>
      <c r="I183" s="5">
        <v>0</v>
      </c>
      <c r="J183" s="5">
        <v>95.637513940630228</v>
      </c>
      <c r="K183" s="5">
        <v>54.783309021197304</v>
      </c>
      <c r="L183" s="5">
        <v>1.2620614041199758</v>
      </c>
      <c r="M183" s="5">
        <v>56.04537042531728</v>
      </c>
      <c r="N183" s="5">
        <v>92.768388522411314</v>
      </c>
      <c r="O183" s="73">
        <v>0</v>
      </c>
      <c r="P183" s="5">
        <v>0</v>
      </c>
      <c r="Q183" s="5">
        <v>0</v>
      </c>
      <c r="R183" s="5">
        <v>0</v>
      </c>
      <c r="S183" s="5">
        <v>0</v>
      </c>
      <c r="T183" s="47">
        <v>0</v>
      </c>
      <c r="U183" s="5">
        <v>86.340223687147017</v>
      </c>
      <c r="V183" s="5">
        <v>9.297290414128133</v>
      </c>
      <c r="W183" s="5">
        <v>0</v>
      </c>
      <c r="X183" s="5">
        <v>0</v>
      </c>
      <c r="Y183" s="47">
        <v>0</v>
      </c>
      <c r="Z183" s="5">
        <v>86.340223687147017</v>
      </c>
      <c r="AA183" s="5">
        <v>9.297290414128133</v>
      </c>
      <c r="AB183" s="5">
        <v>0</v>
      </c>
      <c r="AC183" s="5">
        <v>0</v>
      </c>
      <c r="AD183" s="72">
        <v>0</v>
      </c>
    </row>
    <row r="184" spans="1:30">
      <c r="A184" s="48" t="s">
        <v>770</v>
      </c>
      <c r="B184" s="1" t="s">
        <v>771</v>
      </c>
      <c r="C184" s="1" t="s">
        <v>772</v>
      </c>
      <c r="D184" s="1" t="s">
        <v>270</v>
      </c>
      <c r="E184" s="1" t="s">
        <v>1789</v>
      </c>
      <c r="F184" s="44" t="s">
        <v>773</v>
      </c>
      <c r="G184" s="49">
        <v>0.64</v>
      </c>
      <c r="H184" s="5">
        <v>150.04293817345697</v>
      </c>
      <c r="I184" s="5">
        <v>0</v>
      </c>
      <c r="J184" s="5">
        <v>150.04293817345697</v>
      </c>
      <c r="K184" s="5">
        <v>52.005465830509202</v>
      </c>
      <c r="L184" s="5">
        <v>0.87555932561252092</v>
      </c>
      <c r="M184" s="5">
        <v>52.881025156121723</v>
      </c>
      <c r="N184" s="5">
        <v>145.54165002825326</v>
      </c>
      <c r="O184" s="73">
        <v>0</v>
      </c>
      <c r="P184" s="5">
        <v>0</v>
      </c>
      <c r="Q184" s="5">
        <v>0</v>
      </c>
      <c r="R184" s="5">
        <v>0</v>
      </c>
      <c r="S184" s="5">
        <v>0</v>
      </c>
      <c r="T184" s="47">
        <v>0</v>
      </c>
      <c r="U184" s="5">
        <v>117.22477313022449</v>
      </c>
      <c r="V184" s="5">
        <v>32.818164605797641</v>
      </c>
      <c r="W184" s="5">
        <v>0</v>
      </c>
      <c r="X184" s="5">
        <v>0</v>
      </c>
      <c r="Y184" s="47">
        <v>0</v>
      </c>
      <c r="Z184" s="5">
        <v>117.22477313022449</v>
      </c>
      <c r="AA184" s="5">
        <v>32.818164605797641</v>
      </c>
      <c r="AB184" s="5">
        <v>0</v>
      </c>
      <c r="AC184" s="5">
        <v>0</v>
      </c>
      <c r="AD184" s="72">
        <v>0</v>
      </c>
    </row>
    <row r="185" spans="1:30">
      <c r="A185" s="48" t="s">
        <v>774</v>
      </c>
      <c r="B185" s="1" t="s">
        <v>775</v>
      </c>
      <c r="C185" s="1" t="s">
        <v>776</v>
      </c>
      <c r="D185" s="1" t="s">
        <v>237</v>
      </c>
      <c r="E185" s="1">
        <v>0</v>
      </c>
      <c r="F185" s="44" t="s">
        <v>777</v>
      </c>
      <c r="G185" s="49">
        <v>0.09</v>
      </c>
      <c r="H185" s="5">
        <v>239.2438150996451</v>
      </c>
      <c r="I185" s="5">
        <v>56.979607564061581</v>
      </c>
      <c r="J185" s="5">
        <v>182.26420753558352</v>
      </c>
      <c r="K185" s="5">
        <v>152.07889127045962</v>
      </c>
      <c r="L185" s="5">
        <v>0.6010419141561556</v>
      </c>
      <c r="M185" s="5">
        <v>152.67993318461578</v>
      </c>
      <c r="N185" s="5">
        <v>168.59439197041476</v>
      </c>
      <c r="O185" s="73">
        <v>0</v>
      </c>
      <c r="P185" s="5">
        <v>56.979607564061581</v>
      </c>
      <c r="Q185" s="5">
        <v>0</v>
      </c>
      <c r="R185" s="5">
        <v>0</v>
      </c>
      <c r="S185" s="5">
        <v>0</v>
      </c>
      <c r="T185" s="47">
        <v>0</v>
      </c>
      <c r="U185" s="5">
        <v>182.26420753558352</v>
      </c>
      <c r="V185" s="5">
        <v>0</v>
      </c>
      <c r="W185" s="5">
        <v>0</v>
      </c>
      <c r="X185" s="5">
        <v>0</v>
      </c>
      <c r="Y185" s="47">
        <v>0</v>
      </c>
      <c r="Z185" s="5">
        <v>239.2438150996451</v>
      </c>
      <c r="AA185" s="5">
        <v>0</v>
      </c>
      <c r="AB185" s="5">
        <v>0</v>
      </c>
      <c r="AC185" s="5">
        <v>0</v>
      </c>
      <c r="AD185" s="72">
        <v>0</v>
      </c>
    </row>
    <row r="186" spans="1:30">
      <c r="A186" s="48" t="s">
        <v>778</v>
      </c>
      <c r="B186" s="1" t="s">
        <v>779</v>
      </c>
      <c r="C186" s="1" t="s">
        <v>780</v>
      </c>
      <c r="D186" s="1" t="s">
        <v>79</v>
      </c>
      <c r="E186" s="1">
        <v>0</v>
      </c>
      <c r="F186" s="44" t="s">
        <v>781</v>
      </c>
      <c r="G186" s="49">
        <v>0.01</v>
      </c>
      <c r="H186" s="5">
        <v>24.34607253398763</v>
      </c>
      <c r="I186" s="5">
        <v>9.2616487983101603</v>
      </c>
      <c r="J186" s="5">
        <v>15.084423735677472</v>
      </c>
      <c r="K186" s="5">
        <v>10.865213706371723</v>
      </c>
      <c r="L186" s="5">
        <v>7.0921089769161227E-2</v>
      </c>
      <c r="M186" s="5">
        <v>10.936134796140884</v>
      </c>
      <c r="N186" s="5">
        <v>13.953091955501662</v>
      </c>
      <c r="O186" s="73">
        <v>0</v>
      </c>
      <c r="P186" s="5">
        <v>0</v>
      </c>
      <c r="Q186" s="5">
        <v>0</v>
      </c>
      <c r="R186" s="5">
        <v>9.2616487983101603</v>
      </c>
      <c r="S186" s="5">
        <v>0</v>
      </c>
      <c r="T186" s="47">
        <v>0</v>
      </c>
      <c r="U186" s="5">
        <v>0</v>
      </c>
      <c r="V186" s="5">
        <v>0</v>
      </c>
      <c r="W186" s="5">
        <v>15.084423735677472</v>
      </c>
      <c r="X186" s="5">
        <v>0</v>
      </c>
      <c r="Y186" s="47">
        <v>0</v>
      </c>
      <c r="Z186" s="5">
        <v>0</v>
      </c>
      <c r="AA186" s="5">
        <v>0</v>
      </c>
      <c r="AB186" s="5">
        <v>24.34607253398763</v>
      </c>
      <c r="AC186" s="5">
        <v>0</v>
      </c>
      <c r="AD186" s="72">
        <v>0</v>
      </c>
    </row>
    <row r="187" spans="1:30">
      <c r="A187" s="48" t="s">
        <v>782</v>
      </c>
      <c r="B187" s="1" t="s">
        <v>783</v>
      </c>
      <c r="C187" s="1" t="s">
        <v>784</v>
      </c>
      <c r="D187" s="1" t="s">
        <v>53</v>
      </c>
      <c r="E187" s="1">
        <v>0</v>
      </c>
      <c r="F187" s="44" t="s">
        <v>785</v>
      </c>
      <c r="G187" s="49">
        <v>0.4</v>
      </c>
      <c r="H187" s="5">
        <v>6.4595870916205564</v>
      </c>
      <c r="I187" s="5">
        <v>0.94125933760156111</v>
      </c>
      <c r="J187" s="5">
        <v>5.518327754018995</v>
      </c>
      <c r="K187" s="5">
        <v>-18.848052836798598</v>
      </c>
      <c r="L187" s="5">
        <v>1.0749224797452577</v>
      </c>
      <c r="M187" s="5">
        <v>-17.77313035705334</v>
      </c>
      <c r="N187" s="5">
        <v>5.1044531724675704</v>
      </c>
      <c r="O187" s="73">
        <v>0.5</v>
      </c>
      <c r="P187" s="5">
        <v>0</v>
      </c>
      <c r="Q187" s="5">
        <v>0.94125933760156111</v>
      </c>
      <c r="R187" s="5">
        <v>0</v>
      </c>
      <c r="S187" s="5">
        <v>0</v>
      </c>
      <c r="T187" s="47">
        <v>0</v>
      </c>
      <c r="U187" s="5">
        <v>0</v>
      </c>
      <c r="V187" s="5">
        <v>5.518327754018995</v>
      </c>
      <c r="W187" s="5">
        <v>0</v>
      </c>
      <c r="X187" s="5">
        <v>0</v>
      </c>
      <c r="Y187" s="47">
        <v>0</v>
      </c>
      <c r="Z187" s="5">
        <v>0</v>
      </c>
      <c r="AA187" s="5">
        <v>6.4595870916205564</v>
      </c>
      <c r="AB187" s="5">
        <v>0</v>
      </c>
      <c r="AC187" s="5">
        <v>0</v>
      </c>
      <c r="AD187" s="72">
        <v>0</v>
      </c>
    </row>
    <row r="188" spans="1:30">
      <c r="A188" s="48" t="s">
        <v>786</v>
      </c>
      <c r="B188" s="1" t="s">
        <v>787</v>
      </c>
      <c r="C188" s="1" t="s">
        <v>788</v>
      </c>
      <c r="D188" s="1" t="s">
        <v>103</v>
      </c>
      <c r="E188" s="1" t="s">
        <v>1792</v>
      </c>
      <c r="F188" s="44" t="s">
        <v>789</v>
      </c>
      <c r="G188" s="49">
        <v>0.99</v>
      </c>
      <c r="H188" s="5">
        <v>198.88432570155484</v>
      </c>
      <c r="I188" s="5">
        <v>0</v>
      </c>
      <c r="J188" s="5">
        <v>198.88432570155484</v>
      </c>
      <c r="K188" s="5">
        <v>-136.93478019126184</v>
      </c>
      <c r="L188" s="5">
        <v>-1.9279331526036003E-2</v>
      </c>
      <c r="M188" s="5">
        <v>-136.95405952278787</v>
      </c>
      <c r="N188" s="5">
        <v>192.91779593050819</v>
      </c>
      <c r="O188" s="73">
        <v>0</v>
      </c>
      <c r="P188" s="5">
        <v>0</v>
      </c>
      <c r="Q188" s="5">
        <v>0</v>
      </c>
      <c r="R188" s="5">
        <v>0</v>
      </c>
      <c r="S188" s="5">
        <v>0</v>
      </c>
      <c r="T188" s="47">
        <v>0</v>
      </c>
      <c r="U188" s="5">
        <v>169.15860328746075</v>
      </c>
      <c r="V188" s="5">
        <v>29.725721968610088</v>
      </c>
      <c r="W188" s="5">
        <v>0</v>
      </c>
      <c r="X188" s="5">
        <v>0</v>
      </c>
      <c r="Y188" s="47">
        <v>0</v>
      </c>
      <c r="Z188" s="5">
        <v>169.15860328746075</v>
      </c>
      <c r="AA188" s="5">
        <v>29.725721968610088</v>
      </c>
      <c r="AB188" s="5">
        <v>0</v>
      </c>
      <c r="AC188" s="5">
        <v>0</v>
      </c>
      <c r="AD188" s="72">
        <v>0</v>
      </c>
    </row>
    <row r="189" spans="1:30">
      <c r="A189" s="48" t="s">
        <v>790</v>
      </c>
      <c r="B189" s="1" t="s">
        <v>791</v>
      </c>
      <c r="C189" s="1" t="s">
        <v>792</v>
      </c>
      <c r="D189" s="1" t="s">
        <v>124</v>
      </c>
      <c r="E189" s="1">
        <v>0</v>
      </c>
      <c r="F189" s="44" t="s">
        <v>793</v>
      </c>
      <c r="G189" s="49">
        <v>0.49</v>
      </c>
      <c r="H189" s="5">
        <v>135.82614573054676</v>
      </c>
      <c r="I189" s="5">
        <v>38.357791779071299</v>
      </c>
      <c r="J189" s="5">
        <v>97.46835395147545</v>
      </c>
      <c r="K189" s="5">
        <v>44.209130089277814</v>
      </c>
      <c r="L189" s="5">
        <v>0.79066789307604068</v>
      </c>
      <c r="M189" s="5">
        <v>44.999797982353854</v>
      </c>
      <c r="N189" s="5">
        <v>90.1582274051148</v>
      </c>
      <c r="O189" s="73">
        <v>0</v>
      </c>
      <c r="P189" s="5">
        <v>34.426271916880161</v>
      </c>
      <c r="Q189" s="5">
        <v>3.9315198621911445</v>
      </c>
      <c r="R189" s="5">
        <v>0</v>
      </c>
      <c r="S189" s="5">
        <v>0</v>
      </c>
      <c r="T189" s="47">
        <v>0</v>
      </c>
      <c r="U189" s="5">
        <v>80.710317358826543</v>
      </c>
      <c r="V189" s="5">
        <v>16.758036592648907</v>
      </c>
      <c r="W189" s="5">
        <v>0</v>
      </c>
      <c r="X189" s="5">
        <v>0</v>
      </c>
      <c r="Y189" s="47">
        <v>0</v>
      </c>
      <c r="Z189" s="5">
        <v>115.13658927570671</v>
      </c>
      <c r="AA189" s="5">
        <v>20.689556454840051</v>
      </c>
      <c r="AB189" s="5">
        <v>0</v>
      </c>
      <c r="AC189" s="5">
        <v>0</v>
      </c>
      <c r="AD189" s="72">
        <v>0</v>
      </c>
    </row>
    <row r="190" spans="1:30">
      <c r="A190" s="48" t="s">
        <v>794</v>
      </c>
      <c r="B190" s="1" t="s">
        <v>795</v>
      </c>
      <c r="C190" s="1" t="s">
        <v>796</v>
      </c>
      <c r="D190" s="1" t="s">
        <v>237</v>
      </c>
      <c r="E190" s="1">
        <v>0</v>
      </c>
      <c r="F190" s="44" t="s">
        <v>797</v>
      </c>
      <c r="G190" s="49">
        <v>0.09</v>
      </c>
      <c r="H190" s="5">
        <v>68.067397279990246</v>
      </c>
      <c r="I190" s="5">
        <v>8.548720524127722</v>
      </c>
      <c r="J190" s="5">
        <v>59.518676755862522</v>
      </c>
      <c r="K190" s="5">
        <v>38.810119654387833</v>
      </c>
      <c r="L190" s="5">
        <v>0.11258008739373793</v>
      </c>
      <c r="M190" s="5">
        <v>38.922699741781571</v>
      </c>
      <c r="N190" s="5">
        <v>55.054775999172833</v>
      </c>
      <c r="O190" s="73">
        <v>0</v>
      </c>
      <c r="P190" s="5">
        <v>8.548720524127722</v>
      </c>
      <c r="Q190" s="5">
        <v>0</v>
      </c>
      <c r="R190" s="5">
        <v>0</v>
      </c>
      <c r="S190" s="5">
        <v>0</v>
      </c>
      <c r="T190" s="47">
        <v>0</v>
      </c>
      <c r="U190" s="5">
        <v>59.518676755862522</v>
      </c>
      <c r="V190" s="5">
        <v>0</v>
      </c>
      <c r="W190" s="5">
        <v>0</v>
      </c>
      <c r="X190" s="5">
        <v>0</v>
      </c>
      <c r="Y190" s="47">
        <v>0</v>
      </c>
      <c r="Z190" s="5">
        <v>68.067397279990246</v>
      </c>
      <c r="AA190" s="5">
        <v>0</v>
      </c>
      <c r="AB190" s="5">
        <v>0</v>
      </c>
      <c r="AC190" s="5">
        <v>0</v>
      </c>
      <c r="AD190" s="72">
        <v>0</v>
      </c>
    </row>
    <row r="191" spans="1:30">
      <c r="A191" s="48" t="s">
        <v>798</v>
      </c>
      <c r="B191" s="1" t="s">
        <v>799</v>
      </c>
      <c r="C191" s="1" t="s">
        <v>800</v>
      </c>
      <c r="D191" s="1" t="s">
        <v>79</v>
      </c>
      <c r="E191" s="1">
        <v>0</v>
      </c>
      <c r="F191" s="44" t="s">
        <v>801</v>
      </c>
      <c r="G191" s="49">
        <v>0.01</v>
      </c>
      <c r="H191" s="5">
        <v>13.43231702080006</v>
      </c>
      <c r="I191" s="5">
        <v>4.7676783413881365</v>
      </c>
      <c r="J191" s="5">
        <v>8.6646386794119241</v>
      </c>
      <c r="K191" s="5">
        <v>5.1668613587683403</v>
      </c>
      <c r="L191" s="5">
        <v>2.8220306409461493E-2</v>
      </c>
      <c r="M191" s="5">
        <v>5.1950816651778018</v>
      </c>
      <c r="N191" s="5">
        <v>8.0147907784560299</v>
      </c>
      <c r="O191" s="73">
        <v>0</v>
      </c>
      <c r="P191" s="5">
        <v>0</v>
      </c>
      <c r="Q191" s="5">
        <v>0</v>
      </c>
      <c r="R191" s="5">
        <v>4.7676783413881365</v>
      </c>
      <c r="S191" s="5">
        <v>0</v>
      </c>
      <c r="T191" s="47">
        <v>0</v>
      </c>
      <c r="U191" s="5">
        <v>0</v>
      </c>
      <c r="V191" s="5">
        <v>0</v>
      </c>
      <c r="W191" s="5">
        <v>8.6646386794119241</v>
      </c>
      <c r="X191" s="5">
        <v>0</v>
      </c>
      <c r="Y191" s="47">
        <v>0</v>
      </c>
      <c r="Z191" s="5">
        <v>0</v>
      </c>
      <c r="AA191" s="5">
        <v>0</v>
      </c>
      <c r="AB191" s="5">
        <v>13.43231702080006</v>
      </c>
      <c r="AC191" s="5">
        <v>0</v>
      </c>
      <c r="AD191" s="72">
        <v>0</v>
      </c>
    </row>
    <row r="192" spans="1:30">
      <c r="A192" s="48" t="s">
        <v>802</v>
      </c>
      <c r="B192" s="1" t="s">
        <v>803</v>
      </c>
      <c r="C192" s="1" t="s">
        <v>804</v>
      </c>
      <c r="D192" s="1" t="s">
        <v>53</v>
      </c>
      <c r="E192" s="1">
        <v>0</v>
      </c>
      <c r="F192" s="44" t="s">
        <v>805</v>
      </c>
      <c r="G192" s="49">
        <v>0.4</v>
      </c>
      <c r="H192" s="5">
        <v>2.1597886944844964</v>
      </c>
      <c r="I192" s="5">
        <v>2.326673364751041E-3</v>
      </c>
      <c r="J192" s="5">
        <v>2.1574620211197453</v>
      </c>
      <c r="K192" s="5">
        <v>-7.5077948405545074</v>
      </c>
      <c r="L192" s="5">
        <v>1.6216119919548078E-2</v>
      </c>
      <c r="M192" s="5">
        <v>-7.4915787206349593</v>
      </c>
      <c r="N192" s="5">
        <v>1.9956523695357644</v>
      </c>
      <c r="O192" s="73">
        <v>0.5</v>
      </c>
      <c r="P192" s="5">
        <v>0</v>
      </c>
      <c r="Q192" s="5">
        <v>2.326673364751041E-3</v>
      </c>
      <c r="R192" s="5">
        <v>0</v>
      </c>
      <c r="S192" s="5">
        <v>0</v>
      </c>
      <c r="T192" s="47">
        <v>0</v>
      </c>
      <c r="U192" s="5">
        <v>0</v>
      </c>
      <c r="V192" s="5">
        <v>2.1574620211197453</v>
      </c>
      <c r="W192" s="5">
        <v>0</v>
      </c>
      <c r="X192" s="5">
        <v>0</v>
      </c>
      <c r="Y192" s="47">
        <v>0</v>
      </c>
      <c r="Z192" s="5">
        <v>0</v>
      </c>
      <c r="AA192" s="5">
        <v>2.1597886944844964</v>
      </c>
      <c r="AB192" s="5">
        <v>0</v>
      </c>
      <c r="AC192" s="5">
        <v>0</v>
      </c>
      <c r="AD192" s="72">
        <v>0</v>
      </c>
    </row>
    <row r="193" spans="1:30">
      <c r="A193" s="48" t="s">
        <v>806</v>
      </c>
      <c r="B193" s="1" t="s">
        <v>807</v>
      </c>
      <c r="C193" s="1" t="s">
        <v>808</v>
      </c>
      <c r="D193" s="1" t="s">
        <v>270</v>
      </c>
      <c r="E193" s="1" t="s">
        <v>1789</v>
      </c>
      <c r="F193" s="44" t="s">
        <v>809</v>
      </c>
      <c r="G193" s="49">
        <v>0.64</v>
      </c>
      <c r="H193" s="5">
        <v>128.4700806398028</v>
      </c>
      <c r="I193" s="5">
        <v>0</v>
      </c>
      <c r="J193" s="5">
        <v>128.4700806398028</v>
      </c>
      <c r="K193" s="5">
        <v>87.473811850133359</v>
      </c>
      <c r="L193" s="5">
        <v>1.0272200944794605</v>
      </c>
      <c r="M193" s="5">
        <v>88.501031944612819</v>
      </c>
      <c r="N193" s="5">
        <v>124.61597822060871</v>
      </c>
      <c r="O193" s="73">
        <v>0</v>
      </c>
      <c r="P193" s="5">
        <v>0</v>
      </c>
      <c r="Q193" s="5">
        <v>0</v>
      </c>
      <c r="R193" s="5">
        <v>0</v>
      </c>
      <c r="S193" s="5">
        <v>0</v>
      </c>
      <c r="T193" s="47">
        <v>0</v>
      </c>
      <c r="U193" s="5">
        <v>106.90390136344648</v>
      </c>
      <c r="V193" s="5">
        <v>21.566179280050115</v>
      </c>
      <c r="W193" s="5">
        <v>0</v>
      </c>
      <c r="X193" s="5">
        <v>0</v>
      </c>
      <c r="Y193" s="47">
        <v>0</v>
      </c>
      <c r="Z193" s="5">
        <v>106.90390136344648</v>
      </c>
      <c r="AA193" s="5">
        <v>21.566179280050115</v>
      </c>
      <c r="AB193" s="5">
        <v>0</v>
      </c>
      <c r="AC193" s="5">
        <v>0</v>
      </c>
      <c r="AD193" s="72">
        <v>0</v>
      </c>
    </row>
    <row r="194" spans="1:30">
      <c r="A194" s="48" t="s">
        <v>810</v>
      </c>
      <c r="B194" s="1" t="s">
        <v>811</v>
      </c>
      <c r="C194" s="1" t="s">
        <v>812</v>
      </c>
      <c r="D194" s="1" t="s">
        <v>53</v>
      </c>
      <c r="E194" s="1">
        <v>0</v>
      </c>
      <c r="F194" s="44" t="s">
        <v>813</v>
      </c>
      <c r="G194" s="49">
        <v>0.4</v>
      </c>
      <c r="H194" s="5">
        <v>2.0361545941395685</v>
      </c>
      <c r="I194" s="5">
        <v>0</v>
      </c>
      <c r="J194" s="5">
        <v>2.0361545941395685</v>
      </c>
      <c r="K194" s="5">
        <v>-11.189162671740579</v>
      </c>
      <c r="L194" s="5">
        <v>0.16292131791049336</v>
      </c>
      <c r="M194" s="5">
        <v>-11.026241353830086</v>
      </c>
      <c r="N194" s="5">
        <v>1.8834429995791009</v>
      </c>
      <c r="O194" s="73">
        <v>0.5</v>
      </c>
      <c r="P194" s="5">
        <v>0</v>
      </c>
      <c r="Q194" s="5">
        <v>0</v>
      </c>
      <c r="R194" s="5">
        <v>0</v>
      </c>
      <c r="S194" s="5">
        <v>0</v>
      </c>
      <c r="T194" s="47">
        <v>0</v>
      </c>
      <c r="U194" s="5">
        <v>0</v>
      </c>
      <c r="V194" s="5">
        <v>2.0361545941395685</v>
      </c>
      <c r="W194" s="5">
        <v>0</v>
      </c>
      <c r="X194" s="5">
        <v>0</v>
      </c>
      <c r="Y194" s="47">
        <v>0</v>
      </c>
      <c r="Z194" s="5">
        <v>0</v>
      </c>
      <c r="AA194" s="5">
        <v>2.0361545941395685</v>
      </c>
      <c r="AB194" s="5">
        <v>0</v>
      </c>
      <c r="AC194" s="5">
        <v>0</v>
      </c>
      <c r="AD194" s="72">
        <v>0</v>
      </c>
    </row>
    <row r="195" spans="1:30">
      <c r="A195" s="48" t="s">
        <v>814</v>
      </c>
      <c r="B195" s="1" t="s">
        <v>815</v>
      </c>
      <c r="C195" s="1" t="s">
        <v>816</v>
      </c>
      <c r="D195" s="1" t="s">
        <v>53</v>
      </c>
      <c r="E195" s="1" t="s">
        <v>1790</v>
      </c>
      <c r="F195" s="44" t="s">
        <v>817</v>
      </c>
      <c r="G195" s="49">
        <v>0.60000000000000009</v>
      </c>
      <c r="H195" s="5">
        <v>4.196915992183877</v>
      </c>
      <c r="I195" s="5">
        <v>0</v>
      </c>
      <c r="J195" s="5">
        <v>4.196915992183877</v>
      </c>
      <c r="K195" s="5">
        <v>-20.199490226463528</v>
      </c>
      <c r="L195" s="5">
        <v>0.1694870999825504</v>
      </c>
      <c r="M195" s="5">
        <v>-20.030003126480977</v>
      </c>
      <c r="N195" s="5">
        <v>4.0710085124183601</v>
      </c>
      <c r="O195" s="73">
        <v>0</v>
      </c>
      <c r="P195" s="5">
        <v>0</v>
      </c>
      <c r="Q195" s="5">
        <v>0</v>
      </c>
      <c r="R195" s="5">
        <v>0</v>
      </c>
      <c r="S195" s="5">
        <v>0</v>
      </c>
      <c r="T195" s="47">
        <v>0</v>
      </c>
      <c r="U195" s="5">
        <v>0</v>
      </c>
      <c r="V195" s="5">
        <v>4.1969162657858483</v>
      </c>
      <c r="W195" s="5">
        <v>0</v>
      </c>
      <c r="X195" s="5">
        <v>0</v>
      </c>
      <c r="Y195" s="47">
        <v>0</v>
      </c>
      <c r="Z195" s="5">
        <v>0</v>
      </c>
      <c r="AA195" s="5">
        <v>4.1969162657858483</v>
      </c>
      <c r="AB195" s="5">
        <v>0</v>
      </c>
      <c r="AC195" s="5">
        <v>0</v>
      </c>
      <c r="AD195" s="72">
        <v>0</v>
      </c>
    </row>
    <row r="196" spans="1:30">
      <c r="A196" s="48" t="s">
        <v>818</v>
      </c>
      <c r="B196" s="1" t="s">
        <v>819</v>
      </c>
      <c r="C196" s="1" t="s">
        <v>820</v>
      </c>
      <c r="D196" s="1" t="s">
        <v>391</v>
      </c>
      <c r="E196" s="1" t="s">
        <v>1790</v>
      </c>
      <c r="F196" s="44" t="s">
        <v>821</v>
      </c>
      <c r="G196" s="49">
        <v>0.4</v>
      </c>
      <c r="H196" s="5">
        <v>148.11899983654351</v>
      </c>
      <c r="I196" s="5">
        <v>0</v>
      </c>
      <c r="J196" s="5">
        <v>148.11899983654351</v>
      </c>
      <c r="K196" s="5">
        <v>70.542981605755813</v>
      </c>
      <c r="L196" s="5">
        <v>0.11957121938065995</v>
      </c>
      <c r="M196" s="5">
        <v>70.662552825136473</v>
      </c>
      <c r="N196" s="5">
        <v>143.6754298414472</v>
      </c>
      <c r="O196" s="73">
        <v>0</v>
      </c>
      <c r="P196" s="5">
        <v>0</v>
      </c>
      <c r="Q196" s="5">
        <v>0</v>
      </c>
      <c r="R196" s="5">
        <v>0</v>
      </c>
      <c r="S196" s="5">
        <v>0</v>
      </c>
      <c r="T196" s="47">
        <v>0</v>
      </c>
      <c r="U196" s="5">
        <v>138.26588381002355</v>
      </c>
      <c r="V196" s="5">
        <v>0</v>
      </c>
      <c r="W196" s="5">
        <v>9.8531165212021747</v>
      </c>
      <c r="X196" s="5">
        <v>0</v>
      </c>
      <c r="Y196" s="47">
        <v>0</v>
      </c>
      <c r="Z196" s="5">
        <v>138.26588381002355</v>
      </c>
      <c r="AA196" s="5">
        <v>0</v>
      </c>
      <c r="AB196" s="5">
        <v>9.8531165212021747</v>
      </c>
      <c r="AC196" s="5">
        <v>0</v>
      </c>
      <c r="AD196" s="72">
        <v>0</v>
      </c>
    </row>
    <row r="197" spans="1:30">
      <c r="A197" s="48" t="s">
        <v>822</v>
      </c>
      <c r="B197" s="1" t="s">
        <v>823</v>
      </c>
      <c r="C197" s="1" t="s">
        <v>824</v>
      </c>
      <c r="D197" s="1" t="s">
        <v>103</v>
      </c>
      <c r="E197" s="1" t="s">
        <v>611</v>
      </c>
      <c r="F197" s="44" t="s">
        <v>825</v>
      </c>
      <c r="G197" s="49">
        <v>0.99</v>
      </c>
      <c r="H197" s="5">
        <v>264.32512197238583</v>
      </c>
      <c r="I197" s="5">
        <v>0</v>
      </c>
      <c r="J197" s="5">
        <v>264.32512197238583</v>
      </c>
      <c r="K197" s="5">
        <v>72.819230297892332</v>
      </c>
      <c r="L197" s="5">
        <v>0.36466251445949638</v>
      </c>
      <c r="M197" s="5">
        <v>73.183892812351829</v>
      </c>
      <c r="N197" s="5">
        <v>256.39536831321425</v>
      </c>
      <c r="O197" s="73">
        <v>0</v>
      </c>
      <c r="P197" s="5">
        <v>0</v>
      </c>
      <c r="Q197" s="5">
        <v>0</v>
      </c>
      <c r="R197" s="5">
        <v>0</v>
      </c>
      <c r="S197" s="5">
        <v>0</v>
      </c>
      <c r="T197" s="47">
        <v>0</v>
      </c>
      <c r="U197" s="5">
        <v>231.46439442219514</v>
      </c>
      <c r="V197" s="5">
        <v>32.860727854673542</v>
      </c>
      <c r="W197" s="5">
        <v>0</v>
      </c>
      <c r="X197" s="5">
        <v>0</v>
      </c>
      <c r="Y197" s="47">
        <v>0</v>
      </c>
      <c r="Z197" s="5">
        <v>231.46439442219514</v>
      </c>
      <c r="AA197" s="5">
        <v>32.860727854673542</v>
      </c>
      <c r="AB197" s="5">
        <v>0</v>
      </c>
      <c r="AC197" s="5">
        <v>0</v>
      </c>
      <c r="AD197" s="72">
        <v>0</v>
      </c>
    </row>
    <row r="198" spans="1:30">
      <c r="A198" s="48" t="s">
        <v>826</v>
      </c>
      <c r="B198" s="1" t="s">
        <v>827</v>
      </c>
      <c r="C198" s="1" t="s">
        <v>828</v>
      </c>
      <c r="D198" s="1" t="s">
        <v>124</v>
      </c>
      <c r="E198" s="1">
        <v>0</v>
      </c>
      <c r="F198" s="44" t="s">
        <v>829</v>
      </c>
      <c r="G198" s="49">
        <v>0.49</v>
      </c>
      <c r="H198" s="5">
        <v>62.820504782570083</v>
      </c>
      <c r="I198" s="5">
        <v>15.941268319667959</v>
      </c>
      <c r="J198" s="5">
        <v>46.879236462902128</v>
      </c>
      <c r="K198" s="5">
        <v>13.955652609362687</v>
      </c>
      <c r="L198" s="5">
        <v>0.68037484000738857</v>
      </c>
      <c r="M198" s="5">
        <v>14.636027449370076</v>
      </c>
      <c r="N198" s="5">
        <v>43.363293728184473</v>
      </c>
      <c r="O198" s="73">
        <v>0</v>
      </c>
      <c r="P198" s="5">
        <v>14.470844075234099</v>
      </c>
      <c r="Q198" s="5">
        <v>1.4704242444338593</v>
      </c>
      <c r="R198" s="5">
        <v>0</v>
      </c>
      <c r="S198" s="5">
        <v>0</v>
      </c>
      <c r="T198" s="47">
        <v>0</v>
      </c>
      <c r="U198" s="5">
        <v>38.448512184049136</v>
      </c>
      <c r="V198" s="5">
        <v>8.4307242788529937</v>
      </c>
      <c r="W198" s="5">
        <v>0</v>
      </c>
      <c r="X198" s="5">
        <v>0</v>
      </c>
      <c r="Y198" s="47">
        <v>0</v>
      </c>
      <c r="Z198" s="5">
        <v>52.919356259283234</v>
      </c>
      <c r="AA198" s="5">
        <v>9.901148523286853</v>
      </c>
      <c r="AB198" s="5">
        <v>0</v>
      </c>
      <c r="AC198" s="5">
        <v>0</v>
      </c>
      <c r="AD198" s="72">
        <v>0</v>
      </c>
    </row>
    <row r="199" spans="1:30">
      <c r="A199" s="48" t="s">
        <v>830</v>
      </c>
      <c r="B199" s="1" t="s">
        <v>831</v>
      </c>
      <c r="C199" s="1" t="s">
        <v>832</v>
      </c>
      <c r="D199" s="1" t="s">
        <v>53</v>
      </c>
      <c r="E199" s="1" t="s">
        <v>1787</v>
      </c>
      <c r="F199" s="44" t="s">
        <v>833</v>
      </c>
      <c r="G199" s="49">
        <v>0.4</v>
      </c>
      <c r="H199" s="5">
        <v>3.135707016154103</v>
      </c>
      <c r="I199" s="5">
        <v>0</v>
      </c>
      <c r="J199" s="5">
        <v>3.135707016154103</v>
      </c>
      <c r="K199" s="5">
        <v>-18.602194413172846</v>
      </c>
      <c r="L199" s="5">
        <v>5.1000979980575067E-2</v>
      </c>
      <c r="M199" s="5">
        <v>-18.551193433192271</v>
      </c>
      <c r="N199" s="5">
        <v>3.0416358056694799</v>
      </c>
      <c r="O199" s="73">
        <v>0</v>
      </c>
      <c r="P199" s="5">
        <v>0</v>
      </c>
      <c r="Q199" s="5">
        <v>0</v>
      </c>
      <c r="R199" s="5">
        <v>0</v>
      </c>
      <c r="S199" s="5">
        <v>0</v>
      </c>
      <c r="T199" s="47">
        <v>0</v>
      </c>
      <c r="U199" s="5">
        <v>0</v>
      </c>
      <c r="V199" s="5">
        <v>3.135707016154103</v>
      </c>
      <c r="W199" s="5">
        <v>0</v>
      </c>
      <c r="X199" s="5">
        <v>0</v>
      </c>
      <c r="Y199" s="47">
        <v>0</v>
      </c>
      <c r="Z199" s="5">
        <v>0</v>
      </c>
      <c r="AA199" s="5">
        <v>3.135707016154103</v>
      </c>
      <c r="AB199" s="5">
        <v>0</v>
      </c>
      <c r="AC199" s="5">
        <v>0</v>
      </c>
      <c r="AD199" s="72">
        <v>0</v>
      </c>
    </row>
    <row r="200" spans="1:30">
      <c r="A200" s="48" t="s">
        <v>834</v>
      </c>
      <c r="B200" s="1" t="s">
        <v>835</v>
      </c>
      <c r="C200" s="1" t="s">
        <v>836</v>
      </c>
      <c r="D200" s="1" t="s">
        <v>53</v>
      </c>
      <c r="E200" s="1">
        <v>0</v>
      </c>
      <c r="F200" s="44" t="s">
        <v>837</v>
      </c>
      <c r="G200" s="49">
        <v>0.4</v>
      </c>
      <c r="H200" s="5">
        <v>1.4741346044812669</v>
      </c>
      <c r="I200" s="5">
        <v>0</v>
      </c>
      <c r="J200" s="5">
        <v>1.4741346044812669</v>
      </c>
      <c r="K200" s="5">
        <v>-3.7193100800429155</v>
      </c>
      <c r="L200" s="5">
        <v>-1.7948460122904741E-2</v>
      </c>
      <c r="M200" s="5">
        <v>-3.7372585401658203</v>
      </c>
      <c r="N200" s="5">
        <v>1.3635745091451719</v>
      </c>
      <c r="O200" s="73">
        <v>0.5</v>
      </c>
      <c r="P200" s="5">
        <v>0</v>
      </c>
      <c r="Q200" s="5">
        <v>0</v>
      </c>
      <c r="R200" s="5">
        <v>0</v>
      </c>
      <c r="S200" s="5">
        <v>0</v>
      </c>
      <c r="T200" s="47">
        <v>0</v>
      </c>
      <c r="U200" s="5">
        <v>0</v>
      </c>
      <c r="V200" s="5">
        <v>1.4741346044812669</v>
      </c>
      <c r="W200" s="5">
        <v>0</v>
      </c>
      <c r="X200" s="5">
        <v>0</v>
      </c>
      <c r="Y200" s="47">
        <v>0</v>
      </c>
      <c r="Z200" s="5">
        <v>0</v>
      </c>
      <c r="AA200" s="5">
        <v>1.4741346044812669</v>
      </c>
      <c r="AB200" s="5">
        <v>0</v>
      </c>
      <c r="AC200" s="5">
        <v>0</v>
      </c>
      <c r="AD200" s="72">
        <v>0</v>
      </c>
    </row>
    <row r="201" spans="1:30">
      <c r="A201" s="48" t="s">
        <v>838</v>
      </c>
      <c r="B201" s="1" t="s">
        <v>839</v>
      </c>
      <c r="C201" s="1" t="s">
        <v>840</v>
      </c>
      <c r="D201" s="1" t="s">
        <v>53</v>
      </c>
      <c r="E201" s="1">
        <v>0</v>
      </c>
      <c r="F201" s="44" t="s">
        <v>841</v>
      </c>
      <c r="G201" s="49">
        <v>0.4</v>
      </c>
      <c r="H201" s="5">
        <v>1.8623541091215028</v>
      </c>
      <c r="I201" s="5">
        <v>0.10359529231048702</v>
      </c>
      <c r="J201" s="5">
        <v>1.7587588168110158</v>
      </c>
      <c r="K201" s="5">
        <v>-4.7902783969638438</v>
      </c>
      <c r="L201" s="5">
        <v>1.2764020277989729E-2</v>
      </c>
      <c r="M201" s="5">
        <v>-4.7775143766858541</v>
      </c>
      <c r="N201" s="5">
        <v>1.6268519055501895</v>
      </c>
      <c r="O201" s="73">
        <v>0.5</v>
      </c>
      <c r="P201" s="5">
        <v>0</v>
      </c>
      <c r="Q201" s="5">
        <v>0.10359529231048702</v>
      </c>
      <c r="R201" s="5">
        <v>0</v>
      </c>
      <c r="S201" s="5">
        <v>0</v>
      </c>
      <c r="T201" s="47">
        <v>0</v>
      </c>
      <c r="U201" s="5">
        <v>0</v>
      </c>
      <c r="V201" s="5">
        <v>1.7587588168110158</v>
      </c>
      <c r="W201" s="5">
        <v>0</v>
      </c>
      <c r="X201" s="5">
        <v>0</v>
      </c>
      <c r="Y201" s="47">
        <v>0</v>
      </c>
      <c r="Z201" s="5">
        <v>0</v>
      </c>
      <c r="AA201" s="5">
        <v>1.8623541091215028</v>
      </c>
      <c r="AB201" s="5">
        <v>0</v>
      </c>
      <c r="AC201" s="5">
        <v>0</v>
      </c>
      <c r="AD201" s="72">
        <v>0</v>
      </c>
    </row>
    <row r="202" spans="1:30">
      <c r="A202" s="48" t="s">
        <v>842</v>
      </c>
      <c r="B202" s="1" t="s">
        <v>843</v>
      </c>
      <c r="C202" s="1" t="s">
        <v>844</v>
      </c>
      <c r="D202" s="1" t="s">
        <v>103</v>
      </c>
      <c r="E202" s="1" t="s">
        <v>169</v>
      </c>
      <c r="F202" s="44" t="s">
        <v>845</v>
      </c>
      <c r="G202" s="49">
        <v>0.99</v>
      </c>
      <c r="H202" s="5">
        <v>297.58153275209378</v>
      </c>
      <c r="I202" s="5">
        <v>0</v>
      </c>
      <c r="J202" s="5">
        <v>297.58153275209378</v>
      </c>
      <c r="K202" s="5">
        <v>-19.014917508270383</v>
      </c>
      <c r="L202" s="5">
        <v>2.3847044055094706</v>
      </c>
      <c r="M202" s="5">
        <v>-16.630213102760912</v>
      </c>
      <c r="N202" s="5">
        <v>288.65408676953098</v>
      </c>
      <c r="O202" s="73">
        <v>0</v>
      </c>
      <c r="P202" s="5">
        <v>0</v>
      </c>
      <c r="Q202" s="5">
        <v>0</v>
      </c>
      <c r="R202" s="5">
        <v>0</v>
      </c>
      <c r="S202" s="5">
        <v>0</v>
      </c>
      <c r="T202" s="47">
        <v>0</v>
      </c>
      <c r="U202" s="5">
        <v>261.6743675740305</v>
      </c>
      <c r="V202" s="5">
        <v>35.907165444454996</v>
      </c>
      <c r="W202" s="5">
        <v>0</v>
      </c>
      <c r="X202" s="5">
        <v>0</v>
      </c>
      <c r="Y202" s="47">
        <v>0</v>
      </c>
      <c r="Z202" s="5">
        <v>261.6743675740305</v>
      </c>
      <c r="AA202" s="5">
        <v>35.907165444454996</v>
      </c>
      <c r="AB202" s="5">
        <v>0</v>
      </c>
      <c r="AC202" s="5">
        <v>0</v>
      </c>
      <c r="AD202" s="72">
        <v>0</v>
      </c>
    </row>
    <row r="203" spans="1:30">
      <c r="A203" s="48" t="s">
        <v>846</v>
      </c>
      <c r="B203" s="1" t="s">
        <v>847</v>
      </c>
      <c r="C203" s="1" t="s">
        <v>848</v>
      </c>
      <c r="D203" s="1" t="s">
        <v>53</v>
      </c>
      <c r="E203" s="1">
        <v>0</v>
      </c>
      <c r="F203" s="44" t="s">
        <v>849</v>
      </c>
      <c r="G203" s="49">
        <v>0.4</v>
      </c>
      <c r="H203" s="5">
        <v>4.3219163105112877</v>
      </c>
      <c r="I203" s="5">
        <v>0.73199405251528138</v>
      </c>
      <c r="J203" s="5">
        <v>3.5899222579960064</v>
      </c>
      <c r="K203" s="5">
        <v>-7.1046581824319865</v>
      </c>
      <c r="L203" s="5">
        <v>0.10529339488953138</v>
      </c>
      <c r="M203" s="5">
        <v>-6.9993647875424552</v>
      </c>
      <c r="N203" s="5">
        <v>3.3206780886463059</v>
      </c>
      <c r="O203" s="73">
        <v>0.5</v>
      </c>
      <c r="P203" s="5">
        <v>0</v>
      </c>
      <c r="Q203" s="5">
        <v>0.73199405251528138</v>
      </c>
      <c r="R203" s="5">
        <v>0</v>
      </c>
      <c r="S203" s="5">
        <v>0</v>
      </c>
      <c r="T203" s="47">
        <v>0</v>
      </c>
      <c r="U203" s="5">
        <v>0</v>
      </c>
      <c r="V203" s="5">
        <v>3.5899222579960064</v>
      </c>
      <c r="W203" s="5">
        <v>0</v>
      </c>
      <c r="X203" s="5">
        <v>0</v>
      </c>
      <c r="Y203" s="47">
        <v>0</v>
      </c>
      <c r="Z203" s="5">
        <v>0</v>
      </c>
      <c r="AA203" s="5">
        <v>4.3219163105112877</v>
      </c>
      <c r="AB203" s="5">
        <v>0</v>
      </c>
      <c r="AC203" s="5">
        <v>0</v>
      </c>
      <c r="AD203" s="72">
        <v>0</v>
      </c>
    </row>
    <row r="204" spans="1:30">
      <c r="A204" s="48" t="s">
        <v>850</v>
      </c>
      <c r="B204" s="1" t="s">
        <v>851</v>
      </c>
      <c r="C204" s="1" t="s">
        <v>852</v>
      </c>
      <c r="D204" s="1" t="s">
        <v>124</v>
      </c>
      <c r="E204" s="1" t="s">
        <v>1787</v>
      </c>
      <c r="F204" s="44" t="s">
        <v>853</v>
      </c>
      <c r="G204" s="49">
        <v>0.99</v>
      </c>
      <c r="H204" s="5">
        <v>58.684662933564624</v>
      </c>
      <c r="I204" s="5">
        <v>0</v>
      </c>
      <c r="J204" s="5">
        <v>58.684662933564624</v>
      </c>
      <c r="K204" s="5">
        <v>-26.283398831406689</v>
      </c>
      <c r="L204" s="5">
        <v>-0.34322667832908849</v>
      </c>
      <c r="M204" s="5">
        <v>-26.626625509735778</v>
      </c>
      <c r="N204" s="5">
        <v>56.924123045557685</v>
      </c>
      <c r="O204" s="73">
        <v>0</v>
      </c>
      <c r="P204" s="5">
        <v>0</v>
      </c>
      <c r="Q204" s="5">
        <v>0</v>
      </c>
      <c r="R204" s="5">
        <v>0</v>
      </c>
      <c r="S204" s="5">
        <v>0</v>
      </c>
      <c r="T204" s="47">
        <v>0</v>
      </c>
      <c r="U204" s="5">
        <v>50.293003531591417</v>
      </c>
      <c r="V204" s="5">
        <v>8.3916596525146385</v>
      </c>
      <c r="W204" s="5">
        <v>0</v>
      </c>
      <c r="X204" s="5">
        <v>0</v>
      </c>
      <c r="Y204" s="47">
        <v>0</v>
      </c>
      <c r="Z204" s="5">
        <v>50.293003531591417</v>
      </c>
      <c r="AA204" s="5">
        <v>8.3916596525146385</v>
      </c>
      <c r="AB204" s="5">
        <v>0</v>
      </c>
      <c r="AC204" s="5">
        <v>0</v>
      </c>
      <c r="AD204" s="72">
        <v>0</v>
      </c>
    </row>
    <row r="205" spans="1:30">
      <c r="A205" s="48" t="s">
        <v>854</v>
      </c>
      <c r="B205" s="1" t="s">
        <v>855</v>
      </c>
      <c r="C205" s="1" t="s">
        <v>856</v>
      </c>
      <c r="D205" s="1" t="s">
        <v>53</v>
      </c>
      <c r="E205" s="1">
        <v>0</v>
      </c>
      <c r="F205" s="44" t="s">
        <v>857</v>
      </c>
      <c r="G205" s="49">
        <v>0.4</v>
      </c>
      <c r="H205" s="5">
        <v>1.3294471558705154</v>
      </c>
      <c r="I205" s="5">
        <v>5.2367455920044333E-2</v>
      </c>
      <c r="J205" s="5">
        <v>1.277079699950471</v>
      </c>
      <c r="K205" s="5">
        <v>-4.1680886739165004</v>
      </c>
      <c r="L205" s="5">
        <v>3.1010748748467876E-3</v>
      </c>
      <c r="M205" s="5">
        <v>-4.1649875990416536</v>
      </c>
      <c r="N205" s="5">
        <v>1.1812987224541858</v>
      </c>
      <c r="O205" s="73">
        <v>0.5</v>
      </c>
      <c r="P205" s="5">
        <v>0</v>
      </c>
      <c r="Q205" s="5">
        <v>5.2367455920044333E-2</v>
      </c>
      <c r="R205" s="5">
        <v>0</v>
      </c>
      <c r="S205" s="5">
        <v>0</v>
      </c>
      <c r="T205" s="47">
        <v>0</v>
      </c>
      <c r="U205" s="5">
        <v>0</v>
      </c>
      <c r="V205" s="5">
        <v>1.277079699950471</v>
      </c>
      <c r="W205" s="5">
        <v>0</v>
      </c>
      <c r="X205" s="5">
        <v>0</v>
      </c>
      <c r="Y205" s="47">
        <v>0</v>
      </c>
      <c r="Z205" s="5">
        <v>0</v>
      </c>
      <c r="AA205" s="5">
        <v>1.3294471558705154</v>
      </c>
      <c r="AB205" s="5">
        <v>0</v>
      </c>
      <c r="AC205" s="5">
        <v>0</v>
      </c>
      <c r="AD205" s="72">
        <v>0</v>
      </c>
    </row>
    <row r="206" spans="1:30">
      <c r="A206" s="48" t="s">
        <v>858</v>
      </c>
      <c r="B206" s="1" t="s">
        <v>859</v>
      </c>
      <c r="C206" s="1" t="s">
        <v>860</v>
      </c>
      <c r="D206" s="1" t="s">
        <v>53</v>
      </c>
      <c r="E206" s="1">
        <v>0</v>
      </c>
      <c r="F206" s="44" t="s">
        <v>862</v>
      </c>
      <c r="G206" s="49">
        <v>0.4</v>
      </c>
      <c r="H206" s="5">
        <v>3.1774683052380404</v>
      </c>
      <c r="I206" s="5">
        <v>0.38170901766474546</v>
      </c>
      <c r="J206" s="5">
        <v>2.7957592875732948</v>
      </c>
      <c r="K206" s="5">
        <v>-10.067942350464046</v>
      </c>
      <c r="L206" s="5">
        <v>-0.17780552690879148</v>
      </c>
      <c r="M206" s="5">
        <v>-10.245747877372837</v>
      </c>
      <c r="N206" s="5">
        <v>2.5860773410052977</v>
      </c>
      <c r="O206" s="73">
        <v>0.5</v>
      </c>
      <c r="P206" s="5">
        <v>0</v>
      </c>
      <c r="Q206" s="5">
        <v>0.38170901766474546</v>
      </c>
      <c r="R206" s="5">
        <v>0</v>
      </c>
      <c r="S206" s="5">
        <v>0</v>
      </c>
      <c r="T206" s="47">
        <v>0</v>
      </c>
      <c r="U206" s="5">
        <v>0</v>
      </c>
      <c r="V206" s="5">
        <v>2.7957592875732948</v>
      </c>
      <c r="W206" s="5">
        <v>0</v>
      </c>
      <c r="X206" s="5">
        <v>0</v>
      </c>
      <c r="Y206" s="47">
        <v>0</v>
      </c>
      <c r="Z206" s="5">
        <v>0</v>
      </c>
      <c r="AA206" s="5">
        <v>3.1774683052380404</v>
      </c>
      <c r="AB206" s="5">
        <v>0</v>
      </c>
      <c r="AC206" s="5">
        <v>0</v>
      </c>
      <c r="AD206" s="72">
        <v>0</v>
      </c>
    </row>
    <row r="207" spans="1:30">
      <c r="A207" s="48" t="s">
        <v>863</v>
      </c>
      <c r="B207" s="1" t="s">
        <v>864</v>
      </c>
      <c r="C207" s="1" t="s">
        <v>865</v>
      </c>
      <c r="D207" s="1" t="s">
        <v>866</v>
      </c>
      <c r="E207" s="1">
        <v>0</v>
      </c>
      <c r="F207" s="44" t="s">
        <v>867</v>
      </c>
      <c r="G207" s="49">
        <v>0.01</v>
      </c>
      <c r="H207" s="5">
        <v>31.419594173759371</v>
      </c>
      <c r="I207" s="5">
        <v>12.050294969572462</v>
      </c>
      <c r="J207" s="5">
        <v>19.369299204186909</v>
      </c>
      <c r="K207" s="5">
        <v>15.236350822337908</v>
      </c>
      <c r="L207" s="5">
        <v>3.671674692505178E-2</v>
      </c>
      <c r="M207" s="5">
        <v>15.27306756926296</v>
      </c>
      <c r="N207" s="5">
        <v>17.91660176387289</v>
      </c>
      <c r="O207" s="73">
        <v>0</v>
      </c>
      <c r="P207" s="5">
        <v>0</v>
      </c>
      <c r="Q207" s="5">
        <v>0</v>
      </c>
      <c r="R207" s="5">
        <v>12.050294969572462</v>
      </c>
      <c r="S207" s="5">
        <v>0</v>
      </c>
      <c r="T207" s="47">
        <v>0</v>
      </c>
      <c r="U207" s="5">
        <v>0</v>
      </c>
      <c r="V207" s="5">
        <v>0</v>
      </c>
      <c r="W207" s="5">
        <v>19.369299204186909</v>
      </c>
      <c r="X207" s="5">
        <v>0</v>
      </c>
      <c r="Y207" s="47">
        <v>0</v>
      </c>
      <c r="Z207" s="5">
        <v>0</v>
      </c>
      <c r="AA207" s="5">
        <v>0</v>
      </c>
      <c r="AB207" s="5">
        <v>31.419594173759371</v>
      </c>
      <c r="AC207" s="5">
        <v>0</v>
      </c>
      <c r="AD207" s="72">
        <v>0</v>
      </c>
    </row>
    <row r="208" spans="1:30">
      <c r="A208" s="48" t="s">
        <v>868</v>
      </c>
      <c r="B208" s="1" t="s">
        <v>869</v>
      </c>
      <c r="C208" s="1" t="s">
        <v>870</v>
      </c>
      <c r="D208" s="1" t="s">
        <v>93</v>
      </c>
      <c r="E208" s="1" t="s">
        <v>1789</v>
      </c>
      <c r="F208" s="44" t="s">
        <v>871</v>
      </c>
      <c r="G208" s="49">
        <v>0.64</v>
      </c>
      <c r="H208" s="5">
        <v>44.662387181601453</v>
      </c>
      <c r="I208" s="5">
        <v>0</v>
      </c>
      <c r="J208" s="5">
        <v>44.662387181601453</v>
      </c>
      <c r="K208" s="5">
        <v>-9.5676059993341642</v>
      </c>
      <c r="L208" s="5">
        <v>-0.17908568585980156</v>
      </c>
      <c r="M208" s="5">
        <v>-9.7466916851939658</v>
      </c>
      <c r="N208" s="5">
        <v>43.322515566153406</v>
      </c>
      <c r="O208" s="73">
        <v>0</v>
      </c>
      <c r="P208" s="5">
        <v>0</v>
      </c>
      <c r="Q208" s="5">
        <v>0</v>
      </c>
      <c r="R208" s="5">
        <v>0</v>
      </c>
      <c r="S208" s="5">
        <v>0</v>
      </c>
      <c r="T208" s="47">
        <v>0</v>
      </c>
      <c r="U208" s="5">
        <v>35.122153068532704</v>
      </c>
      <c r="V208" s="5">
        <v>9.5402338073256896</v>
      </c>
      <c r="W208" s="5">
        <v>0</v>
      </c>
      <c r="X208" s="5">
        <v>0</v>
      </c>
      <c r="Y208" s="47">
        <v>0</v>
      </c>
      <c r="Z208" s="5">
        <v>35.122153068532704</v>
      </c>
      <c r="AA208" s="5">
        <v>9.5402338073256896</v>
      </c>
      <c r="AB208" s="5">
        <v>0</v>
      </c>
      <c r="AC208" s="5">
        <v>0</v>
      </c>
      <c r="AD208" s="72">
        <v>0</v>
      </c>
    </row>
    <row r="209" spans="1:30">
      <c r="A209" s="48" t="s">
        <v>872</v>
      </c>
      <c r="B209" s="1" t="s">
        <v>873</v>
      </c>
      <c r="C209" s="1" t="s">
        <v>874</v>
      </c>
      <c r="D209" s="1" t="s">
        <v>53</v>
      </c>
      <c r="E209" s="1" t="s">
        <v>1794</v>
      </c>
      <c r="F209" s="44" t="s">
        <v>875</v>
      </c>
      <c r="G209" s="49">
        <v>0.4</v>
      </c>
      <c r="H209" s="5">
        <v>2.7747692448568997</v>
      </c>
      <c r="I209" s="5">
        <v>0</v>
      </c>
      <c r="J209" s="5">
        <v>2.7747692448568997</v>
      </c>
      <c r="K209" s="5">
        <v>-3.2309106110074977</v>
      </c>
      <c r="L209" s="5">
        <v>1.0756084441480684E-2</v>
      </c>
      <c r="M209" s="5">
        <v>-3.220154526566017</v>
      </c>
      <c r="N209" s="5">
        <v>2.6915261675111926</v>
      </c>
      <c r="O209" s="73">
        <v>0</v>
      </c>
      <c r="P209" s="5">
        <v>0</v>
      </c>
      <c r="Q209" s="5">
        <v>0</v>
      </c>
      <c r="R209" s="5">
        <v>0</v>
      </c>
      <c r="S209" s="5">
        <v>0</v>
      </c>
      <c r="T209" s="47">
        <v>0</v>
      </c>
      <c r="U209" s="5">
        <v>0</v>
      </c>
      <c r="V209" s="5">
        <v>2.7747697326261269</v>
      </c>
      <c r="W209" s="5">
        <v>0</v>
      </c>
      <c r="X209" s="5">
        <v>0</v>
      </c>
      <c r="Y209" s="47">
        <v>0</v>
      </c>
      <c r="Z209" s="5">
        <v>0</v>
      </c>
      <c r="AA209" s="5">
        <v>2.7747697326261269</v>
      </c>
      <c r="AB209" s="5">
        <v>0</v>
      </c>
      <c r="AC209" s="5">
        <v>0</v>
      </c>
      <c r="AD209" s="72">
        <v>0</v>
      </c>
    </row>
    <row r="210" spans="1:30">
      <c r="A210" s="48" t="s">
        <v>876</v>
      </c>
      <c r="B210" s="1" t="s">
        <v>877</v>
      </c>
      <c r="C210" s="1" t="s">
        <v>878</v>
      </c>
      <c r="D210" s="1" t="s">
        <v>53</v>
      </c>
      <c r="E210" s="1" t="s">
        <v>1788</v>
      </c>
      <c r="F210" s="44" t="s">
        <v>879</v>
      </c>
      <c r="G210" s="49">
        <v>0.8</v>
      </c>
      <c r="H210" s="5">
        <v>2.6566968225008512</v>
      </c>
      <c r="I210" s="5">
        <v>0</v>
      </c>
      <c r="J210" s="5">
        <v>2.6566968225008512</v>
      </c>
      <c r="K210" s="5">
        <v>-14.805160325357136</v>
      </c>
      <c r="L210" s="5">
        <v>0.15684601560235478</v>
      </c>
      <c r="M210" s="5">
        <v>-14.648314309754781</v>
      </c>
      <c r="N210" s="5">
        <v>2.5769959178258257</v>
      </c>
      <c r="O210" s="73">
        <v>0</v>
      </c>
      <c r="P210" s="5">
        <v>0</v>
      </c>
      <c r="Q210" s="5">
        <v>0</v>
      </c>
      <c r="R210" s="5">
        <v>0</v>
      </c>
      <c r="S210" s="5">
        <v>0</v>
      </c>
      <c r="T210" s="47">
        <v>0</v>
      </c>
      <c r="U210" s="5">
        <v>0</v>
      </c>
      <c r="V210" s="5">
        <v>2.6566970572423778</v>
      </c>
      <c r="W210" s="5">
        <v>0</v>
      </c>
      <c r="X210" s="5">
        <v>0</v>
      </c>
      <c r="Y210" s="47">
        <v>0</v>
      </c>
      <c r="Z210" s="5">
        <v>0</v>
      </c>
      <c r="AA210" s="5">
        <v>2.6566970572423778</v>
      </c>
      <c r="AB210" s="5">
        <v>0</v>
      </c>
      <c r="AC210" s="5">
        <v>0</v>
      </c>
      <c r="AD210" s="72">
        <v>0</v>
      </c>
    </row>
    <row r="211" spans="1:30">
      <c r="A211" s="48" t="s">
        <v>880</v>
      </c>
      <c r="B211" s="1" t="s">
        <v>881</v>
      </c>
      <c r="C211" s="1" t="s">
        <v>882</v>
      </c>
      <c r="D211" s="1" t="s">
        <v>53</v>
      </c>
      <c r="E211" s="1">
        <v>0</v>
      </c>
      <c r="F211" s="44" t="s">
        <v>883</v>
      </c>
      <c r="G211" s="49">
        <v>0.4</v>
      </c>
      <c r="H211" s="5">
        <v>2.0607031919504371</v>
      </c>
      <c r="I211" s="5">
        <v>0</v>
      </c>
      <c r="J211" s="5">
        <v>2.0607031919504371</v>
      </c>
      <c r="K211" s="5">
        <v>-15.429009492662047</v>
      </c>
      <c r="L211" s="5">
        <v>-5.4632233403410169E-2</v>
      </c>
      <c r="M211" s="5">
        <v>-15.483641726065457</v>
      </c>
      <c r="N211" s="5">
        <v>1.9061504525541544</v>
      </c>
      <c r="O211" s="73">
        <v>0.5</v>
      </c>
      <c r="P211" s="5">
        <v>0</v>
      </c>
      <c r="Q211" s="5">
        <v>0</v>
      </c>
      <c r="R211" s="5">
        <v>0</v>
      </c>
      <c r="S211" s="5">
        <v>0</v>
      </c>
      <c r="T211" s="47">
        <v>0</v>
      </c>
      <c r="U211" s="5">
        <v>0</v>
      </c>
      <c r="V211" s="5">
        <v>2.0607031919504371</v>
      </c>
      <c r="W211" s="5">
        <v>0</v>
      </c>
      <c r="X211" s="5">
        <v>0</v>
      </c>
      <c r="Y211" s="47">
        <v>0</v>
      </c>
      <c r="Z211" s="5">
        <v>0</v>
      </c>
      <c r="AA211" s="5">
        <v>2.0607031919504371</v>
      </c>
      <c r="AB211" s="5">
        <v>0</v>
      </c>
      <c r="AC211" s="5">
        <v>0</v>
      </c>
      <c r="AD211" s="72">
        <v>0</v>
      </c>
    </row>
    <row r="212" spans="1:30">
      <c r="A212" s="48" t="s">
        <v>884</v>
      </c>
      <c r="B212" s="1" t="s">
        <v>885</v>
      </c>
      <c r="C212" s="1" t="s">
        <v>886</v>
      </c>
      <c r="D212" s="1" t="s">
        <v>124</v>
      </c>
      <c r="E212" s="1">
        <v>0</v>
      </c>
      <c r="F212" s="44" t="s">
        <v>887</v>
      </c>
      <c r="G212" s="49">
        <v>0.49</v>
      </c>
      <c r="H212" s="5">
        <v>60.799298363071088</v>
      </c>
      <c r="I212" s="5">
        <v>16.533546706636209</v>
      </c>
      <c r="J212" s="5">
        <v>44.26575165643488</v>
      </c>
      <c r="K212" s="5">
        <v>26.259573542009448</v>
      </c>
      <c r="L212" s="5">
        <v>-0.21791668157328559</v>
      </c>
      <c r="M212" s="5">
        <v>26.041656860436163</v>
      </c>
      <c r="N212" s="5">
        <v>40.945820282202263</v>
      </c>
      <c r="O212" s="73">
        <v>0</v>
      </c>
      <c r="P212" s="5">
        <v>15.087589903772548</v>
      </c>
      <c r="Q212" s="5">
        <v>1.4459568028636602</v>
      </c>
      <c r="R212" s="5">
        <v>0</v>
      </c>
      <c r="S212" s="5">
        <v>0</v>
      </c>
      <c r="T212" s="47">
        <v>0</v>
      </c>
      <c r="U212" s="5">
        <v>37.826020855254008</v>
      </c>
      <c r="V212" s="5">
        <v>6.4397308011808709</v>
      </c>
      <c r="W212" s="5">
        <v>0</v>
      </c>
      <c r="X212" s="5">
        <v>0</v>
      </c>
      <c r="Y212" s="47">
        <v>0</v>
      </c>
      <c r="Z212" s="5">
        <v>52.913610759026554</v>
      </c>
      <c r="AA212" s="5">
        <v>7.8856876040445307</v>
      </c>
      <c r="AB212" s="5">
        <v>0</v>
      </c>
      <c r="AC212" s="5">
        <v>0</v>
      </c>
      <c r="AD212" s="72">
        <v>0</v>
      </c>
    </row>
    <row r="213" spans="1:30">
      <c r="A213" s="48" t="s">
        <v>888</v>
      </c>
      <c r="B213" s="1" t="s">
        <v>889</v>
      </c>
      <c r="C213" s="1" t="s">
        <v>890</v>
      </c>
      <c r="D213" s="1" t="s">
        <v>124</v>
      </c>
      <c r="E213" s="1">
        <v>0</v>
      </c>
      <c r="F213" s="44" t="s">
        <v>891</v>
      </c>
      <c r="G213" s="49">
        <v>0.49</v>
      </c>
      <c r="H213" s="5">
        <v>56.177662112924409</v>
      </c>
      <c r="I213" s="5">
        <v>11.476300930411869</v>
      </c>
      <c r="J213" s="5">
        <v>44.701361182512542</v>
      </c>
      <c r="K213" s="5">
        <v>-27.564207498959451</v>
      </c>
      <c r="L213" s="5">
        <v>-0.17520909793753603</v>
      </c>
      <c r="M213" s="5">
        <v>-27.739416596896987</v>
      </c>
      <c r="N213" s="5">
        <v>41.348759093824107</v>
      </c>
      <c r="O213" s="73">
        <v>0.38142933138965951</v>
      </c>
      <c r="P213" s="5">
        <v>10.905150081176579</v>
      </c>
      <c r="Q213" s="5">
        <v>0.5711508492352888</v>
      </c>
      <c r="R213" s="5">
        <v>0</v>
      </c>
      <c r="S213" s="5">
        <v>0</v>
      </c>
      <c r="T213" s="47">
        <v>0</v>
      </c>
      <c r="U213" s="5">
        <v>37.086855135039997</v>
      </c>
      <c r="V213" s="5">
        <v>7.6145060474725446</v>
      </c>
      <c r="W213" s="5">
        <v>0</v>
      </c>
      <c r="X213" s="5">
        <v>0</v>
      </c>
      <c r="Y213" s="47">
        <v>0</v>
      </c>
      <c r="Z213" s="5">
        <v>47.992005216216576</v>
      </c>
      <c r="AA213" s="5">
        <v>8.1856568967078331</v>
      </c>
      <c r="AB213" s="5">
        <v>0</v>
      </c>
      <c r="AC213" s="5">
        <v>0</v>
      </c>
      <c r="AD213" s="72">
        <v>0</v>
      </c>
    </row>
    <row r="214" spans="1:30">
      <c r="A214" s="48" t="s">
        <v>892</v>
      </c>
      <c r="B214" s="1" t="s">
        <v>893</v>
      </c>
      <c r="C214" s="1" t="s">
        <v>894</v>
      </c>
      <c r="D214" s="1" t="s">
        <v>53</v>
      </c>
      <c r="E214" s="1" t="s">
        <v>1795</v>
      </c>
      <c r="F214" s="44" t="s">
        <v>895</v>
      </c>
      <c r="G214" s="49">
        <v>0.30000000000000004</v>
      </c>
      <c r="H214" s="5">
        <v>1.2372361774617797</v>
      </c>
      <c r="I214" s="5">
        <v>0</v>
      </c>
      <c r="J214" s="5">
        <v>1.2372361774617797</v>
      </c>
      <c r="K214" s="5">
        <v>-11.381790566326488</v>
      </c>
      <c r="L214" s="5">
        <v>0.31850290393865421</v>
      </c>
      <c r="M214" s="5">
        <v>-11.063287662387834</v>
      </c>
      <c r="N214" s="5">
        <v>1.2001190921379263</v>
      </c>
      <c r="O214" s="73">
        <v>0</v>
      </c>
      <c r="P214" s="5">
        <v>0</v>
      </c>
      <c r="Q214" s="5">
        <v>0</v>
      </c>
      <c r="R214" s="5">
        <v>0</v>
      </c>
      <c r="S214" s="5">
        <v>0</v>
      </c>
      <c r="T214" s="47">
        <v>0</v>
      </c>
      <c r="U214" s="5">
        <v>0</v>
      </c>
      <c r="V214" s="5">
        <v>1.2372361774617797</v>
      </c>
      <c r="W214" s="5">
        <v>0</v>
      </c>
      <c r="X214" s="5">
        <v>0</v>
      </c>
      <c r="Y214" s="47">
        <v>0</v>
      </c>
      <c r="Z214" s="5">
        <v>0</v>
      </c>
      <c r="AA214" s="5">
        <v>1.2372361774617797</v>
      </c>
      <c r="AB214" s="5">
        <v>0</v>
      </c>
      <c r="AC214" s="5">
        <v>0</v>
      </c>
      <c r="AD214" s="72">
        <v>0</v>
      </c>
    </row>
    <row r="215" spans="1:30">
      <c r="A215" s="48" t="s">
        <v>896</v>
      </c>
      <c r="B215" s="1" t="s">
        <v>897</v>
      </c>
      <c r="C215" s="1" t="s">
        <v>898</v>
      </c>
      <c r="D215" s="1" t="s">
        <v>53</v>
      </c>
      <c r="E215" s="1">
        <v>0</v>
      </c>
      <c r="F215" s="44" t="s">
        <v>899</v>
      </c>
      <c r="G215" s="49">
        <v>0.4</v>
      </c>
      <c r="H215" s="5">
        <v>3.9375675504393919</v>
      </c>
      <c r="I215" s="5">
        <v>9.2375324448961765E-2</v>
      </c>
      <c r="J215" s="5">
        <v>3.8451922259904303</v>
      </c>
      <c r="K215" s="5">
        <v>-22.676098293009929</v>
      </c>
      <c r="L215" s="5">
        <v>-0.28942373896294527</v>
      </c>
      <c r="M215" s="5">
        <v>-22.965522031972874</v>
      </c>
      <c r="N215" s="5">
        <v>3.5568028090411481</v>
      </c>
      <c r="O215" s="73">
        <v>0.5</v>
      </c>
      <c r="P215" s="5">
        <v>0</v>
      </c>
      <c r="Q215" s="5">
        <v>9.2375324448961765E-2</v>
      </c>
      <c r="R215" s="5">
        <v>0</v>
      </c>
      <c r="S215" s="5">
        <v>0</v>
      </c>
      <c r="T215" s="47">
        <v>0</v>
      </c>
      <c r="U215" s="5">
        <v>0</v>
      </c>
      <c r="V215" s="5">
        <v>3.8451922259904303</v>
      </c>
      <c r="W215" s="5">
        <v>0</v>
      </c>
      <c r="X215" s="5">
        <v>0</v>
      </c>
      <c r="Y215" s="47">
        <v>0</v>
      </c>
      <c r="Z215" s="5">
        <v>0</v>
      </c>
      <c r="AA215" s="5">
        <v>3.9375675504393919</v>
      </c>
      <c r="AB215" s="5">
        <v>0</v>
      </c>
      <c r="AC215" s="5">
        <v>0</v>
      </c>
      <c r="AD215" s="72">
        <v>0</v>
      </c>
    </row>
    <row r="216" spans="1:30">
      <c r="A216" s="48" t="s">
        <v>900</v>
      </c>
      <c r="B216" s="1" t="s">
        <v>901</v>
      </c>
      <c r="C216" s="1" t="s">
        <v>902</v>
      </c>
      <c r="D216" s="1" t="s">
        <v>53</v>
      </c>
      <c r="E216" s="1">
        <v>0</v>
      </c>
      <c r="F216" s="44" t="s">
        <v>903</v>
      </c>
      <c r="G216" s="49">
        <v>0.4</v>
      </c>
      <c r="H216" s="5">
        <v>4.1300763505561227</v>
      </c>
      <c r="I216" s="5">
        <v>0.59237422108980264</v>
      </c>
      <c r="J216" s="5">
        <v>3.5377021294663198</v>
      </c>
      <c r="K216" s="5">
        <v>-10.954501748979384</v>
      </c>
      <c r="L216" s="5">
        <v>0.16488596266537847</v>
      </c>
      <c r="M216" s="5">
        <v>-10.789615786314005</v>
      </c>
      <c r="N216" s="5">
        <v>3.2723744697563459</v>
      </c>
      <c r="O216" s="73">
        <v>0.5</v>
      </c>
      <c r="P216" s="5">
        <v>0</v>
      </c>
      <c r="Q216" s="5">
        <v>0.59237422108980264</v>
      </c>
      <c r="R216" s="5">
        <v>0</v>
      </c>
      <c r="S216" s="5">
        <v>0</v>
      </c>
      <c r="T216" s="47">
        <v>0</v>
      </c>
      <c r="U216" s="5">
        <v>0</v>
      </c>
      <c r="V216" s="5">
        <v>3.5377021294663198</v>
      </c>
      <c r="W216" s="5">
        <v>0</v>
      </c>
      <c r="X216" s="5">
        <v>0</v>
      </c>
      <c r="Y216" s="47">
        <v>0</v>
      </c>
      <c r="Z216" s="5">
        <v>0</v>
      </c>
      <c r="AA216" s="5">
        <v>4.1300763505561227</v>
      </c>
      <c r="AB216" s="5">
        <v>0</v>
      </c>
      <c r="AC216" s="5">
        <v>0</v>
      </c>
      <c r="AD216" s="72">
        <v>0</v>
      </c>
    </row>
    <row r="217" spans="1:30">
      <c r="A217" s="48" t="s">
        <v>904</v>
      </c>
      <c r="B217" s="1" t="s">
        <v>905</v>
      </c>
      <c r="C217" s="1" t="s">
        <v>906</v>
      </c>
      <c r="D217" s="1" t="s">
        <v>103</v>
      </c>
      <c r="E217" s="1">
        <v>0</v>
      </c>
      <c r="F217" s="44" t="s">
        <v>908</v>
      </c>
      <c r="G217" s="49">
        <v>0.49</v>
      </c>
      <c r="H217" s="5">
        <v>122.34379764921796</v>
      </c>
      <c r="I217" s="5">
        <v>35.393712991115564</v>
      </c>
      <c r="J217" s="5">
        <v>86.950084658102398</v>
      </c>
      <c r="K217" s="5">
        <v>16.883780139008536</v>
      </c>
      <c r="L217" s="5">
        <v>8.8232693599330503E-2</v>
      </c>
      <c r="M217" s="5">
        <v>16.972012832607867</v>
      </c>
      <c r="N217" s="5">
        <v>80.428828308744727</v>
      </c>
      <c r="O217" s="73">
        <v>0</v>
      </c>
      <c r="P217" s="5">
        <v>32.246146452869205</v>
      </c>
      <c r="Q217" s="5">
        <v>3.1475665382463558</v>
      </c>
      <c r="R217" s="5">
        <v>0</v>
      </c>
      <c r="S217" s="5">
        <v>0</v>
      </c>
      <c r="T217" s="47">
        <v>0</v>
      </c>
      <c r="U217" s="5">
        <v>73.740887396025073</v>
      </c>
      <c r="V217" s="5">
        <v>13.209197262077323</v>
      </c>
      <c r="W217" s="5">
        <v>0</v>
      </c>
      <c r="X217" s="5">
        <v>0</v>
      </c>
      <c r="Y217" s="47">
        <v>0</v>
      </c>
      <c r="Z217" s="5">
        <v>105.98703384889427</v>
      </c>
      <c r="AA217" s="5">
        <v>16.35676380032368</v>
      </c>
      <c r="AB217" s="5">
        <v>0</v>
      </c>
      <c r="AC217" s="5">
        <v>0</v>
      </c>
      <c r="AD217" s="72">
        <v>0</v>
      </c>
    </row>
    <row r="218" spans="1:30">
      <c r="A218" s="48" t="s">
        <v>909</v>
      </c>
      <c r="B218" s="1" t="s">
        <v>910</v>
      </c>
      <c r="C218" s="1" t="s">
        <v>911</v>
      </c>
      <c r="D218" s="1" t="s">
        <v>53</v>
      </c>
      <c r="E218" s="1">
        <v>0</v>
      </c>
      <c r="F218" s="44" t="s">
        <v>912</v>
      </c>
      <c r="G218" s="49">
        <v>0.4</v>
      </c>
      <c r="H218" s="5">
        <v>4.1825442119241751</v>
      </c>
      <c r="I218" s="5">
        <v>0.5887793775697332</v>
      </c>
      <c r="J218" s="5">
        <v>3.5937648343544422</v>
      </c>
      <c r="K218" s="5">
        <v>-9.0057087026675795</v>
      </c>
      <c r="L218" s="5">
        <v>0.23769569728567141</v>
      </c>
      <c r="M218" s="5">
        <v>-8.7680130053819081</v>
      </c>
      <c r="N218" s="5">
        <v>3.3242324717778593</v>
      </c>
      <c r="O218" s="73">
        <v>0.5</v>
      </c>
      <c r="P218" s="5">
        <v>0</v>
      </c>
      <c r="Q218" s="5">
        <v>0.5887793775697332</v>
      </c>
      <c r="R218" s="5">
        <v>0</v>
      </c>
      <c r="S218" s="5">
        <v>0</v>
      </c>
      <c r="T218" s="47">
        <v>0</v>
      </c>
      <c r="U218" s="5">
        <v>0</v>
      </c>
      <c r="V218" s="5">
        <v>3.5937648343544422</v>
      </c>
      <c r="W218" s="5">
        <v>0</v>
      </c>
      <c r="X218" s="5">
        <v>0</v>
      </c>
      <c r="Y218" s="47">
        <v>0</v>
      </c>
      <c r="Z218" s="5">
        <v>0</v>
      </c>
      <c r="AA218" s="5">
        <v>4.1825442119241751</v>
      </c>
      <c r="AB218" s="5">
        <v>0</v>
      </c>
      <c r="AC218" s="5">
        <v>0</v>
      </c>
      <c r="AD218" s="72">
        <v>0</v>
      </c>
    </row>
    <row r="219" spans="1:30">
      <c r="A219" s="48" t="s">
        <v>913</v>
      </c>
      <c r="B219" s="1" t="s">
        <v>914</v>
      </c>
      <c r="C219" s="1" t="s">
        <v>915</v>
      </c>
      <c r="D219" s="1" t="s">
        <v>93</v>
      </c>
      <c r="E219" s="1" t="s">
        <v>1789</v>
      </c>
      <c r="F219" s="44" t="s">
        <v>916</v>
      </c>
      <c r="G219" s="49">
        <v>0.64</v>
      </c>
      <c r="H219" s="5">
        <v>153.63791557440734</v>
      </c>
      <c r="I219" s="5">
        <v>0</v>
      </c>
      <c r="J219" s="5">
        <v>153.63791557440734</v>
      </c>
      <c r="K219" s="5">
        <v>78.248813868064587</v>
      </c>
      <c r="L219" s="5">
        <v>0.38307379856826174</v>
      </c>
      <c r="M219" s="5">
        <v>78.631887666632849</v>
      </c>
      <c r="N219" s="5">
        <v>149.02877810717513</v>
      </c>
      <c r="O219" s="73">
        <v>0</v>
      </c>
      <c r="P219" s="5">
        <v>0</v>
      </c>
      <c r="Q219" s="5">
        <v>0</v>
      </c>
      <c r="R219" s="5">
        <v>0</v>
      </c>
      <c r="S219" s="5">
        <v>0</v>
      </c>
      <c r="T219" s="47">
        <v>0</v>
      </c>
      <c r="U219" s="5">
        <v>123.54184630234376</v>
      </c>
      <c r="V219" s="5">
        <v>30.09606920004726</v>
      </c>
      <c r="W219" s="5">
        <v>0</v>
      </c>
      <c r="X219" s="5">
        <v>0</v>
      </c>
      <c r="Y219" s="47">
        <v>0</v>
      </c>
      <c r="Z219" s="5">
        <v>123.54184630234376</v>
      </c>
      <c r="AA219" s="5">
        <v>30.09606920004726</v>
      </c>
      <c r="AB219" s="5">
        <v>0</v>
      </c>
      <c r="AC219" s="5">
        <v>0</v>
      </c>
      <c r="AD219" s="72">
        <v>0</v>
      </c>
    </row>
    <row r="220" spans="1:30">
      <c r="A220" s="48" t="s">
        <v>917</v>
      </c>
      <c r="B220" s="1" t="s">
        <v>918</v>
      </c>
      <c r="C220" s="1" t="s">
        <v>919</v>
      </c>
      <c r="D220" s="1" t="s">
        <v>391</v>
      </c>
      <c r="E220" s="1">
        <v>0</v>
      </c>
      <c r="F220" s="44" t="s">
        <v>920</v>
      </c>
      <c r="G220" s="49">
        <v>0.1</v>
      </c>
      <c r="H220" s="5">
        <v>207.1510031701784</v>
      </c>
      <c r="I220" s="5">
        <v>58.034962954699637</v>
      </c>
      <c r="J220" s="5">
        <v>149.11604021547876</v>
      </c>
      <c r="K220" s="5">
        <v>123.02714678639823</v>
      </c>
      <c r="L220" s="5">
        <v>8.7680145753182614E-2</v>
      </c>
      <c r="M220" s="5">
        <v>123.11482693215142</v>
      </c>
      <c r="N220" s="5">
        <v>137.93233719931786</v>
      </c>
      <c r="O220" s="73">
        <v>0</v>
      </c>
      <c r="P220" s="5">
        <v>53.535759162446382</v>
      </c>
      <c r="Q220" s="5">
        <v>0</v>
      </c>
      <c r="R220" s="5">
        <v>4.4992037922532599</v>
      </c>
      <c r="S220" s="5">
        <v>0</v>
      </c>
      <c r="T220" s="47">
        <v>0</v>
      </c>
      <c r="U220" s="5">
        <v>141.53204941195884</v>
      </c>
      <c r="V220" s="5">
        <v>0</v>
      </c>
      <c r="W220" s="5">
        <v>7.5839908035199057</v>
      </c>
      <c r="X220" s="5">
        <v>0</v>
      </c>
      <c r="Y220" s="47">
        <v>0</v>
      </c>
      <c r="Z220" s="5">
        <v>195.06780857440521</v>
      </c>
      <c r="AA220" s="5">
        <v>0</v>
      </c>
      <c r="AB220" s="5">
        <v>12.083194595773165</v>
      </c>
      <c r="AC220" s="5">
        <v>0</v>
      </c>
      <c r="AD220" s="72">
        <v>0</v>
      </c>
    </row>
    <row r="221" spans="1:30">
      <c r="A221" s="48" t="s">
        <v>921</v>
      </c>
      <c r="B221" s="1" t="s">
        <v>922</v>
      </c>
      <c r="C221" s="1" t="s">
        <v>923</v>
      </c>
      <c r="D221" s="1" t="s">
        <v>53</v>
      </c>
      <c r="E221" s="1" t="s">
        <v>1794</v>
      </c>
      <c r="F221" s="44" t="s">
        <v>924</v>
      </c>
      <c r="G221" s="49">
        <v>0.4</v>
      </c>
      <c r="H221" s="5">
        <v>3.6321383291981002</v>
      </c>
      <c r="I221" s="5">
        <v>0</v>
      </c>
      <c r="J221" s="5">
        <v>3.6321383291981002</v>
      </c>
      <c r="K221" s="5">
        <v>-8.8633576449871576</v>
      </c>
      <c r="L221" s="5">
        <v>1.6943026768940328E-2</v>
      </c>
      <c r="M221" s="5">
        <v>-8.8464146182182173</v>
      </c>
      <c r="N221" s="5">
        <v>3.5231741793221572</v>
      </c>
      <c r="O221" s="73">
        <v>0</v>
      </c>
      <c r="P221" s="5">
        <v>0</v>
      </c>
      <c r="Q221" s="5">
        <v>0</v>
      </c>
      <c r="R221" s="5">
        <v>0</v>
      </c>
      <c r="S221" s="5">
        <v>0</v>
      </c>
      <c r="T221" s="47">
        <v>0</v>
      </c>
      <c r="U221" s="5">
        <v>0</v>
      </c>
      <c r="V221" s="5">
        <v>3.6321387989493186</v>
      </c>
      <c r="W221" s="5">
        <v>0</v>
      </c>
      <c r="X221" s="5">
        <v>0</v>
      </c>
      <c r="Y221" s="47">
        <v>0</v>
      </c>
      <c r="Z221" s="5">
        <v>0</v>
      </c>
      <c r="AA221" s="5">
        <v>3.6321387989493186</v>
      </c>
      <c r="AB221" s="5">
        <v>0</v>
      </c>
      <c r="AC221" s="5">
        <v>0</v>
      </c>
      <c r="AD221" s="72">
        <v>0</v>
      </c>
    </row>
    <row r="222" spans="1:30">
      <c r="A222" s="48" t="s">
        <v>1681</v>
      </c>
      <c r="B222" s="1" t="s">
        <v>1682</v>
      </c>
      <c r="C222" s="1" t="s">
        <v>1683</v>
      </c>
      <c r="D222" s="1" t="s">
        <v>53</v>
      </c>
      <c r="E222" s="1">
        <v>0</v>
      </c>
      <c r="F222" s="44" t="s">
        <v>1684</v>
      </c>
      <c r="G222" s="49">
        <v>0.4</v>
      </c>
      <c r="H222" s="5">
        <v>1.7788903445507844</v>
      </c>
      <c r="I222" s="5">
        <v>0.1827449445527112</v>
      </c>
      <c r="J222" s="5">
        <v>1.5961453999980733</v>
      </c>
      <c r="K222" s="5">
        <v>-4.3358809530357592</v>
      </c>
      <c r="L222" s="5">
        <v>2.2540672138395834E-3</v>
      </c>
      <c r="M222" s="5">
        <v>-4.3336268858219196</v>
      </c>
      <c r="N222" s="5">
        <v>1.4764344949982178</v>
      </c>
      <c r="O222" s="73">
        <v>0.5</v>
      </c>
      <c r="P222" s="5">
        <v>0</v>
      </c>
      <c r="Q222" s="5">
        <v>0.1827449445527112</v>
      </c>
      <c r="R222" s="5">
        <v>0</v>
      </c>
      <c r="S222" s="5">
        <v>0</v>
      </c>
      <c r="T222" s="47">
        <v>0</v>
      </c>
      <c r="U222" s="5">
        <v>0</v>
      </c>
      <c r="V222" s="5">
        <v>1.5961453999980733</v>
      </c>
      <c r="W222" s="5">
        <v>0</v>
      </c>
      <c r="X222" s="5">
        <v>0</v>
      </c>
      <c r="Y222" s="47">
        <v>0</v>
      </c>
      <c r="Z222" s="5">
        <v>0</v>
      </c>
      <c r="AA222" s="5">
        <v>1.7788903445507844</v>
      </c>
      <c r="AB222" s="5">
        <v>0</v>
      </c>
      <c r="AC222" s="5">
        <v>0</v>
      </c>
      <c r="AD222" s="72">
        <v>0</v>
      </c>
    </row>
    <row r="223" spans="1:30">
      <c r="A223" s="48" t="s">
        <v>925</v>
      </c>
      <c r="B223" s="1" t="s">
        <v>926</v>
      </c>
      <c r="C223" s="1" t="s">
        <v>927</v>
      </c>
      <c r="D223" s="1" t="s">
        <v>53</v>
      </c>
      <c r="E223" s="1" t="s">
        <v>1786</v>
      </c>
      <c r="F223" s="44" t="s">
        <v>928</v>
      </c>
      <c r="G223" s="49">
        <v>0.5</v>
      </c>
      <c r="H223" s="5">
        <v>3.0360322714914036</v>
      </c>
      <c r="I223" s="5">
        <v>0</v>
      </c>
      <c r="J223" s="5">
        <v>3.0360322714914036</v>
      </c>
      <c r="K223" s="5">
        <v>-4.2507411204791614</v>
      </c>
      <c r="L223" s="5">
        <v>1.8874915614377485E-3</v>
      </c>
      <c r="M223" s="5">
        <v>-4.2488536289177237</v>
      </c>
      <c r="N223" s="5">
        <v>2.9449513033466617</v>
      </c>
      <c r="O223" s="73">
        <v>0</v>
      </c>
      <c r="P223" s="5">
        <v>0</v>
      </c>
      <c r="Q223" s="5">
        <v>0</v>
      </c>
      <c r="R223" s="5">
        <v>0</v>
      </c>
      <c r="S223" s="5">
        <v>0</v>
      </c>
      <c r="T223" s="47">
        <v>0</v>
      </c>
      <c r="U223" s="5">
        <v>0</v>
      </c>
      <c r="V223" s="5">
        <v>3.0360320848327551</v>
      </c>
      <c r="W223" s="5">
        <v>0</v>
      </c>
      <c r="X223" s="5">
        <v>0</v>
      </c>
      <c r="Y223" s="47">
        <v>0</v>
      </c>
      <c r="Z223" s="5">
        <v>0</v>
      </c>
      <c r="AA223" s="5">
        <v>3.0360320848327551</v>
      </c>
      <c r="AB223" s="5">
        <v>0</v>
      </c>
      <c r="AC223" s="5">
        <v>0</v>
      </c>
      <c r="AD223" s="72">
        <v>0</v>
      </c>
    </row>
    <row r="224" spans="1:30">
      <c r="A224" s="48" t="s">
        <v>929</v>
      </c>
      <c r="B224" s="1" t="s">
        <v>930</v>
      </c>
      <c r="C224" s="1" t="s">
        <v>931</v>
      </c>
      <c r="D224" s="1" t="s">
        <v>124</v>
      </c>
      <c r="E224" s="1">
        <v>0</v>
      </c>
      <c r="F224" s="44" t="s">
        <v>932</v>
      </c>
      <c r="G224" s="49">
        <v>0.49</v>
      </c>
      <c r="H224" s="5">
        <v>51.615296754560823</v>
      </c>
      <c r="I224" s="5">
        <v>13.396440957685572</v>
      </c>
      <c r="J224" s="5">
        <v>38.218855796875253</v>
      </c>
      <c r="K224" s="5">
        <v>8.909427681112728</v>
      </c>
      <c r="L224" s="5">
        <v>0.6062555641319225</v>
      </c>
      <c r="M224" s="5">
        <v>9.5156832452446505</v>
      </c>
      <c r="N224" s="5">
        <v>35.352441612109608</v>
      </c>
      <c r="O224" s="73">
        <v>0</v>
      </c>
      <c r="P224" s="5">
        <v>12.435492854932896</v>
      </c>
      <c r="Q224" s="5">
        <v>0.96094810275267439</v>
      </c>
      <c r="R224" s="5">
        <v>0</v>
      </c>
      <c r="S224" s="5">
        <v>0</v>
      </c>
      <c r="T224" s="47">
        <v>0</v>
      </c>
      <c r="U224" s="5">
        <v>32.41459066239414</v>
      </c>
      <c r="V224" s="5">
        <v>5.8042651344811143</v>
      </c>
      <c r="W224" s="5">
        <v>0</v>
      </c>
      <c r="X224" s="5">
        <v>0</v>
      </c>
      <c r="Y224" s="47">
        <v>0</v>
      </c>
      <c r="Z224" s="5">
        <v>44.850083517327036</v>
      </c>
      <c r="AA224" s="5">
        <v>6.7652132372337883</v>
      </c>
      <c r="AB224" s="5">
        <v>0</v>
      </c>
      <c r="AC224" s="5">
        <v>0</v>
      </c>
      <c r="AD224" s="72">
        <v>0</v>
      </c>
    </row>
    <row r="225" spans="1:30">
      <c r="A225" s="48" t="s">
        <v>933</v>
      </c>
      <c r="B225" s="1" t="s">
        <v>934</v>
      </c>
      <c r="C225" s="1" t="s">
        <v>935</v>
      </c>
      <c r="D225" s="1" t="s">
        <v>53</v>
      </c>
      <c r="E225" s="1">
        <v>0</v>
      </c>
      <c r="F225" s="44" t="s">
        <v>936</v>
      </c>
      <c r="G225" s="49">
        <v>0.4</v>
      </c>
      <c r="H225" s="5">
        <v>2.6221583016541485</v>
      </c>
      <c r="I225" s="5">
        <v>0</v>
      </c>
      <c r="J225" s="5">
        <v>2.6221583016541485</v>
      </c>
      <c r="K225" s="5">
        <v>-12.48033443991141</v>
      </c>
      <c r="L225" s="5">
        <v>1.6206772280440873E-2</v>
      </c>
      <c r="M225" s="5">
        <v>-12.464127667630969</v>
      </c>
      <c r="N225" s="5">
        <v>2.4254964290300873</v>
      </c>
      <c r="O225" s="73">
        <v>0.5</v>
      </c>
      <c r="P225" s="5">
        <v>0</v>
      </c>
      <c r="Q225" s="5">
        <v>0</v>
      </c>
      <c r="R225" s="5">
        <v>0</v>
      </c>
      <c r="S225" s="5">
        <v>0</v>
      </c>
      <c r="T225" s="47">
        <v>0</v>
      </c>
      <c r="U225" s="5">
        <v>0</v>
      </c>
      <c r="V225" s="5">
        <v>2.6221583016541485</v>
      </c>
      <c r="W225" s="5">
        <v>0</v>
      </c>
      <c r="X225" s="5">
        <v>0</v>
      </c>
      <c r="Y225" s="47">
        <v>0</v>
      </c>
      <c r="Z225" s="5">
        <v>0</v>
      </c>
      <c r="AA225" s="5">
        <v>2.6221583016541485</v>
      </c>
      <c r="AB225" s="5">
        <v>0</v>
      </c>
      <c r="AC225" s="5">
        <v>0</v>
      </c>
      <c r="AD225" s="72">
        <v>0</v>
      </c>
    </row>
    <row r="226" spans="1:30">
      <c r="A226" s="48" t="s">
        <v>937</v>
      </c>
      <c r="B226" s="1" t="s">
        <v>938</v>
      </c>
      <c r="C226" s="1" t="s">
        <v>939</v>
      </c>
      <c r="D226" s="1" t="s">
        <v>53</v>
      </c>
      <c r="E226" s="1" t="s">
        <v>1790</v>
      </c>
      <c r="F226" s="44" t="s">
        <v>940</v>
      </c>
      <c r="G226" s="49">
        <v>0.60000000000000009</v>
      </c>
      <c r="H226" s="5">
        <v>3.6953911096121494</v>
      </c>
      <c r="I226" s="5">
        <v>0</v>
      </c>
      <c r="J226" s="5">
        <v>3.6953911096121494</v>
      </c>
      <c r="K226" s="5">
        <v>-10.195818156702563</v>
      </c>
      <c r="L226" s="5">
        <v>7.6602415627966991E-2</v>
      </c>
      <c r="M226" s="5">
        <v>-10.119215741074596</v>
      </c>
      <c r="N226" s="5">
        <v>3.5845293763237849</v>
      </c>
      <c r="O226" s="73">
        <v>0</v>
      </c>
      <c r="P226" s="5">
        <v>0</v>
      </c>
      <c r="Q226" s="5">
        <v>0</v>
      </c>
      <c r="R226" s="5">
        <v>0</v>
      </c>
      <c r="S226" s="5">
        <v>0</v>
      </c>
      <c r="T226" s="47">
        <v>0</v>
      </c>
      <c r="U226" s="5">
        <v>0</v>
      </c>
      <c r="V226" s="5">
        <v>3.6953914498082328</v>
      </c>
      <c r="W226" s="5">
        <v>0</v>
      </c>
      <c r="X226" s="5">
        <v>0</v>
      </c>
      <c r="Y226" s="47">
        <v>0</v>
      </c>
      <c r="Z226" s="5">
        <v>0</v>
      </c>
      <c r="AA226" s="5">
        <v>3.6953914498082328</v>
      </c>
      <c r="AB226" s="5">
        <v>0</v>
      </c>
      <c r="AC226" s="5">
        <v>0</v>
      </c>
      <c r="AD226" s="72">
        <v>0</v>
      </c>
    </row>
    <row r="227" spans="1:30">
      <c r="A227" s="48" t="s">
        <v>941</v>
      </c>
      <c r="B227" s="1" t="s">
        <v>942</v>
      </c>
      <c r="C227" s="1" t="s">
        <v>943</v>
      </c>
      <c r="D227" s="1" t="s">
        <v>124</v>
      </c>
      <c r="E227" s="1" t="s">
        <v>1790</v>
      </c>
      <c r="F227" s="44" t="s">
        <v>944</v>
      </c>
      <c r="G227" s="49">
        <v>0.99</v>
      </c>
      <c r="H227" s="5">
        <v>42.328264629189661</v>
      </c>
      <c r="I227" s="5">
        <v>0</v>
      </c>
      <c r="J227" s="5">
        <v>42.328264629189661</v>
      </c>
      <c r="K227" s="5">
        <v>-29.421180685222172</v>
      </c>
      <c r="L227" s="5">
        <v>-1.4607602353876814E-2</v>
      </c>
      <c r="M227" s="5">
        <v>-29.435788287576049</v>
      </c>
      <c r="N227" s="5">
        <v>41.058416690313969</v>
      </c>
      <c r="O227" s="73">
        <v>0</v>
      </c>
      <c r="P227" s="5">
        <v>0</v>
      </c>
      <c r="Q227" s="5">
        <v>0</v>
      </c>
      <c r="R227" s="5">
        <v>0</v>
      </c>
      <c r="S227" s="5">
        <v>0</v>
      </c>
      <c r="T227" s="47">
        <v>0</v>
      </c>
      <c r="U227" s="5">
        <v>35.833154418990652</v>
      </c>
      <c r="V227" s="5">
        <v>6.4951099931873415</v>
      </c>
      <c r="W227" s="5">
        <v>0</v>
      </c>
      <c r="X227" s="5">
        <v>0</v>
      </c>
      <c r="Y227" s="47">
        <v>0</v>
      </c>
      <c r="Z227" s="5">
        <v>35.833154418990652</v>
      </c>
      <c r="AA227" s="5">
        <v>6.4951099931873415</v>
      </c>
      <c r="AB227" s="5">
        <v>0</v>
      </c>
      <c r="AC227" s="5">
        <v>0</v>
      </c>
      <c r="AD227" s="72">
        <v>0</v>
      </c>
    </row>
    <row r="228" spans="1:30">
      <c r="A228" s="48" t="s">
        <v>945</v>
      </c>
      <c r="B228" s="1" t="s">
        <v>946</v>
      </c>
      <c r="C228" s="1" t="s">
        <v>947</v>
      </c>
      <c r="D228" s="1" t="s">
        <v>53</v>
      </c>
      <c r="E228" s="1">
        <v>0</v>
      </c>
      <c r="F228" s="44" t="s">
        <v>948</v>
      </c>
      <c r="G228" s="49">
        <v>0.4</v>
      </c>
      <c r="H228" s="5">
        <v>3.6380402281803841</v>
      </c>
      <c r="I228" s="5">
        <v>0.5356187989479182</v>
      </c>
      <c r="J228" s="5">
        <v>3.1024214292324657</v>
      </c>
      <c r="K228" s="5">
        <v>-7.6880993032516605</v>
      </c>
      <c r="L228" s="5">
        <v>-3.5598663986215584E-2</v>
      </c>
      <c r="M228" s="5">
        <v>-7.723697967237876</v>
      </c>
      <c r="N228" s="5">
        <v>2.8697398220400308</v>
      </c>
      <c r="O228" s="73">
        <v>0.5</v>
      </c>
      <c r="P228" s="5">
        <v>0</v>
      </c>
      <c r="Q228" s="5">
        <v>0.5356187989479182</v>
      </c>
      <c r="R228" s="5">
        <v>0</v>
      </c>
      <c r="S228" s="5">
        <v>0</v>
      </c>
      <c r="T228" s="47">
        <v>0</v>
      </c>
      <c r="U228" s="5">
        <v>0</v>
      </c>
      <c r="V228" s="5">
        <v>3.1024214292324657</v>
      </c>
      <c r="W228" s="5">
        <v>0</v>
      </c>
      <c r="X228" s="5">
        <v>0</v>
      </c>
      <c r="Y228" s="47">
        <v>0</v>
      </c>
      <c r="Z228" s="5">
        <v>0</v>
      </c>
      <c r="AA228" s="5">
        <v>3.6380402281803841</v>
      </c>
      <c r="AB228" s="5">
        <v>0</v>
      </c>
      <c r="AC228" s="5">
        <v>0</v>
      </c>
      <c r="AD228" s="72">
        <v>0</v>
      </c>
    </row>
    <row r="229" spans="1:30">
      <c r="A229" s="48" t="s">
        <v>949</v>
      </c>
      <c r="B229" s="1" t="s">
        <v>950</v>
      </c>
      <c r="C229" s="1" t="s">
        <v>951</v>
      </c>
      <c r="D229" s="1" t="s">
        <v>124</v>
      </c>
      <c r="E229" s="1">
        <v>0</v>
      </c>
      <c r="F229" s="44" t="s">
        <v>952</v>
      </c>
      <c r="G229" s="49">
        <v>0.49</v>
      </c>
      <c r="H229" s="5">
        <v>37.491810722991808</v>
      </c>
      <c r="I229" s="5">
        <v>6.9189430109632051</v>
      </c>
      <c r="J229" s="5">
        <v>30.5728677120286</v>
      </c>
      <c r="K229" s="5">
        <v>2.5510666532032285</v>
      </c>
      <c r="L229" s="5">
        <v>-0.45150695551179298</v>
      </c>
      <c r="M229" s="5">
        <v>2.0995596976914355</v>
      </c>
      <c r="N229" s="5">
        <v>28.279902633626456</v>
      </c>
      <c r="O229" s="73">
        <v>0</v>
      </c>
      <c r="P229" s="5">
        <v>7.1317143003702466</v>
      </c>
      <c r="Q229" s="5">
        <v>-0.21277128940704093</v>
      </c>
      <c r="R229" s="5">
        <v>0</v>
      </c>
      <c r="S229" s="5">
        <v>0</v>
      </c>
      <c r="T229" s="47">
        <v>0</v>
      </c>
      <c r="U229" s="5">
        <v>25.7663531278356</v>
      </c>
      <c r="V229" s="5">
        <v>4.8065145841929979</v>
      </c>
      <c r="W229" s="5">
        <v>0</v>
      </c>
      <c r="X229" s="5">
        <v>0</v>
      </c>
      <c r="Y229" s="47">
        <v>0</v>
      </c>
      <c r="Z229" s="5">
        <v>32.898067428205849</v>
      </c>
      <c r="AA229" s="5">
        <v>4.5937432947859573</v>
      </c>
      <c r="AB229" s="5">
        <v>0</v>
      </c>
      <c r="AC229" s="5">
        <v>0</v>
      </c>
      <c r="AD229" s="72">
        <v>0</v>
      </c>
    </row>
    <row r="230" spans="1:30">
      <c r="A230" s="48" t="s">
        <v>953</v>
      </c>
      <c r="B230" s="1" t="s">
        <v>954</v>
      </c>
      <c r="C230" s="1" t="s">
        <v>955</v>
      </c>
      <c r="D230" s="1" t="s">
        <v>103</v>
      </c>
      <c r="E230" s="1">
        <v>0</v>
      </c>
      <c r="F230" s="44" t="s">
        <v>956</v>
      </c>
      <c r="G230" s="49">
        <v>0.49</v>
      </c>
      <c r="H230" s="5">
        <v>63.37669081166257</v>
      </c>
      <c r="I230" s="5">
        <v>16.914498933252233</v>
      </c>
      <c r="J230" s="5">
        <v>46.462191878410337</v>
      </c>
      <c r="K230" s="5">
        <v>19.724271234399936</v>
      </c>
      <c r="L230" s="5">
        <v>-4.0127445765676839E-2</v>
      </c>
      <c r="M230" s="5">
        <v>19.684143788634259</v>
      </c>
      <c r="N230" s="5">
        <v>42.977527487529564</v>
      </c>
      <c r="O230" s="73">
        <v>0</v>
      </c>
      <c r="P230" s="5">
        <v>15.809949073883928</v>
      </c>
      <c r="Q230" s="5">
        <v>1.1045498593683056</v>
      </c>
      <c r="R230" s="5">
        <v>0</v>
      </c>
      <c r="S230" s="5">
        <v>0</v>
      </c>
      <c r="T230" s="47">
        <v>0</v>
      </c>
      <c r="U230" s="5">
        <v>39.765054928396509</v>
      </c>
      <c r="V230" s="5">
        <v>6.6971369500138342</v>
      </c>
      <c r="W230" s="5">
        <v>0</v>
      </c>
      <c r="X230" s="5">
        <v>0</v>
      </c>
      <c r="Y230" s="47">
        <v>0</v>
      </c>
      <c r="Z230" s="5">
        <v>55.575004002280437</v>
      </c>
      <c r="AA230" s="5">
        <v>7.8016868093821401</v>
      </c>
      <c r="AB230" s="5">
        <v>0</v>
      </c>
      <c r="AC230" s="5">
        <v>0</v>
      </c>
      <c r="AD230" s="72">
        <v>0</v>
      </c>
    </row>
    <row r="231" spans="1:30">
      <c r="A231" s="48" t="s">
        <v>957</v>
      </c>
      <c r="B231" s="1" t="s">
        <v>958</v>
      </c>
      <c r="C231" s="1" t="s">
        <v>959</v>
      </c>
      <c r="D231" s="1" t="s">
        <v>53</v>
      </c>
      <c r="E231" s="1">
        <v>0</v>
      </c>
      <c r="F231" s="44" t="s">
        <v>960</v>
      </c>
      <c r="G231" s="49">
        <v>0.4</v>
      </c>
      <c r="H231" s="5">
        <v>2.0399563724195811</v>
      </c>
      <c r="I231" s="5">
        <v>0.19146994647027085</v>
      </c>
      <c r="J231" s="5">
        <v>1.8484864259493103</v>
      </c>
      <c r="K231" s="5">
        <v>-14.760923811340296</v>
      </c>
      <c r="L231" s="5">
        <v>0.14159617928284618</v>
      </c>
      <c r="M231" s="5">
        <v>-14.61932763205745</v>
      </c>
      <c r="N231" s="5">
        <v>1.7098499440031121</v>
      </c>
      <c r="O231" s="73">
        <v>0.5</v>
      </c>
      <c r="P231" s="5">
        <v>0</v>
      </c>
      <c r="Q231" s="5">
        <v>0.19146994647027085</v>
      </c>
      <c r="R231" s="5">
        <v>0</v>
      </c>
      <c r="S231" s="5">
        <v>0</v>
      </c>
      <c r="T231" s="47">
        <v>0</v>
      </c>
      <c r="U231" s="5">
        <v>0</v>
      </c>
      <c r="V231" s="5">
        <v>1.8484864259493103</v>
      </c>
      <c r="W231" s="5">
        <v>0</v>
      </c>
      <c r="X231" s="5">
        <v>0</v>
      </c>
      <c r="Y231" s="47">
        <v>0</v>
      </c>
      <c r="Z231" s="5">
        <v>0</v>
      </c>
      <c r="AA231" s="5">
        <v>2.0399563724195811</v>
      </c>
      <c r="AB231" s="5">
        <v>0</v>
      </c>
      <c r="AC231" s="5">
        <v>0</v>
      </c>
      <c r="AD231" s="72">
        <v>0</v>
      </c>
    </row>
    <row r="232" spans="1:30">
      <c r="A232" s="48" t="s">
        <v>961</v>
      </c>
      <c r="B232" s="1" t="s">
        <v>962</v>
      </c>
      <c r="C232" s="1" t="s">
        <v>963</v>
      </c>
      <c r="D232" s="1" t="s">
        <v>53</v>
      </c>
      <c r="E232" s="1">
        <v>0</v>
      </c>
      <c r="F232" s="44" t="s">
        <v>964</v>
      </c>
      <c r="G232" s="49">
        <v>0.4</v>
      </c>
      <c r="H232" s="5">
        <v>2.547422470626409</v>
      </c>
      <c r="I232" s="5">
        <v>0.23532566875070893</v>
      </c>
      <c r="J232" s="5">
        <v>2.3120968018757</v>
      </c>
      <c r="K232" s="5">
        <v>-17.523525409042715</v>
      </c>
      <c r="L232" s="5">
        <v>-3.1344617741417835E-3</v>
      </c>
      <c r="M232" s="5">
        <v>-17.526659870816857</v>
      </c>
      <c r="N232" s="5">
        <v>2.1386895417350225</v>
      </c>
      <c r="O232" s="73">
        <v>0.5</v>
      </c>
      <c r="P232" s="5">
        <v>0</v>
      </c>
      <c r="Q232" s="5">
        <v>0.23532566875070893</v>
      </c>
      <c r="R232" s="5">
        <v>0</v>
      </c>
      <c r="S232" s="5">
        <v>0</v>
      </c>
      <c r="T232" s="47">
        <v>0</v>
      </c>
      <c r="U232" s="5">
        <v>0</v>
      </c>
      <c r="V232" s="5">
        <v>2.3120968018757</v>
      </c>
      <c r="W232" s="5">
        <v>0</v>
      </c>
      <c r="X232" s="5">
        <v>0</v>
      </c>
      <c r="Y232" s="47">
        <v>0</v>
      </c>
      <c r="Z232" s="5">
        <v>0</v>
      </c>
      <c r="AA232" s="5">
        <v>2.547422470626409</v>
      </c>
      <c r="AB232" s="5">
        <v>0</v>
      </c>
      <c r="AC232" s="5">
        <v>0</v>
      </c>
      <c r="AD232" s="72">
        <v>0</v>
      </c>
    </row>
    <row r="233" spans="1:30">
      <c r="A233" s="48" t="s">
        <v>965</v>
      </c>
      <c r="B233" s="1" t="s">
        <v>966</v>
      </c>
      <c r="C233" s="1" t="s">
        <v>967</v>
      </c>
      <c r="D233" s="1" t="s">
        <v>237</v>
      </c>
      <c r="E233" s="1">
        <v>0</v>
      </c>
      <c r="F233" s="44" t="s">
        <v>968</v>
      </c>
      <c r="G233" s="49">
        <v>0.09</v>
      </c>
      <c r="H233" s="5">
        <v>72.695104638466475</v>
      </c>
      <c r="I233" s="5">
        <v>7.5570645943967101</v>
      </c>
      <c r="J233" s="5">
        <v>65.138040044069768</v>
      </c>
      <c r="K233" s="5">
        <v>46.213550562750875</v>
      </c>
      <c r="L233" s="5">
        <v>0.21329565574576037</v>
      </c>
      <c r="M233" s="5">
        <v>46.426846218496635</v>
      </c>
      <c r="N233" s="5">
        <v>60.252687040764542</v>
      </c>
      <c r="O233" s="73">
        <v>0</v>
      </c>
      <c r="P233" s="5">
        <v>7.5570645943967101</v>
      </c>
      <c r="Q233" s="5">
        <v>0</v>
      </c>
      <c r="R233" s="5">
        <v>0</v>
      </c>
      <c r="S233" s="5">
        <v>0</v>
      </c>
      <c r="T233" s="47">
        <v>0</v>
      </c>
      <c r="U233" s="5">
        <v>65.138040044069768</v>
      </c>
      <c r="V233" s="5">
        <v>0</v>
      </c>
      <c r="W233" s="5">
        <v>0</v>
      </c>
      <c r="X233" s="5">
        <v>0</v>
      </c>
      <c r="Y233" s="47">
        <v>0</v>
      </c>
      <c r="Z233" s="5">
        <v>72.695104638466475</v>
      </c>
      <c r="AA233" s="5">
        <v>0</v>
      </c>
      <c r="AB233" s="5">
        <v>0</v>
      </c>
      <c r="AC233" s="5">
        <v>0</v>
      </c>
      <c r="AD233" s="72">
        <v>0</v>
      </c>
    </row>
    <row r="234" spans="1:30">
      <c r="A234" s="48" t="s">
        <v>1685</v>
      </c>
      <c r="B234" s="1" t="s">
        <v>1686</v>
      </c>
      <c r="C234" s="1" t="s">
        <v>1687</v>
      </c>
      <c r="D234" s="1" t="s">
        <v>79</v>
      </c>
      <c r="E234" s="1">
        <v>0</v>
      </c>
      <c r="F234" s="44" t="s">
        <v>1688</v>
      </c>
      <c r="G234" s="49">
        <v>0.01</v>
      </c>
      <c r="H234" s="5">
        <v>8.8174343051177182</v>
      </c>
      <c r="I234" s="5">
        <v>2.8970674861808421</v>
      </c>
      <c r="J234" s="5">
        <v>5.9203668189368761</v>
      </c>
      <c r="K234" s="5">
        <v>2.8729488818204705</v>
      </c>
      <c r="L234" s="5">
        <v>2.9354013646187394E-2</v>
      </c>
      <c r="M234" s="5">
        <v>2.9023028954666579</v>
      </c>
      <c r="N234" s="5">
        <v>5.4763393075166107</v>
      </c>
      <c r="O234" s="73">
        <v>0</v>
      </c>
      <c r="P234" s="5">
        <v>0</v>
      </c>
      <c r="Q234" s="5">
        <v>0</v>
      </c>
      <c r="R234" s="5">
        <v>2.8970674861808421</v>
      </c>
      <c r="S234" s="5">
        <v>0</v>
      </c>
      <c r="T234" s="47">
        <v>0</v>
      </c>
      <c r="U234" s="5">
        <v>0</v>
      </c>
      <c r="V234" s="5">
        <v>0</v>
      </c>
      <c r="W234" s="5">
        <v>5.9203668189368761</v>
      </c>
      <c r="X234" s="5">
        <v>0</v>
      </c>
      <c r="Y234" s="47">
        <v>0</v>
      </c>
      <c r="Z234" s="5">
        <v>0</v>
      </c>
      <c r="AA234" s="5">
        <v>0</v>
      </c>
      <c r="AB234" s="5">
        <v>8.8174343051177182</v>
      </c>
      <c r="AC234" s="5">
        <v>0</v>
      </c>
      <c r="AD234" s="72">
        <v>0</v>
      </c>
    </row>
    <row r="235" spans="1:30">
      <c r="A235" s="48" t="s">
        <v>972</v>
      </c>
      <c r="B235" s="1" t="s">
        <v>973</v>
      </c>
      <c r="C235" s="1" t="s">
        <v>974</v>
      </c>
      <c r="D235" s="1" t="s">
        <v>53</v>
      </c>
      <c r="E235" s="1">
        <v>0</v>
      </c>
      <c r="F235" s="44" t="s">
        <v>975</v>
      </c>
      <c r="G235" s="49">
        <v>0.4</v>
      </c>
      <c r="H235" s="5">
        <v>7.4575831597533542</v>
      </c>
      <c r="I235" s="5">
        <v>0.88601400978518841</v>
      </c>
      <c r="J235" s="5">
        <v>6.5715691499681661</v>
      </c>
      <c r="K235" s="5">
        <v>-29.99498423963043</v>
      </c>
      <c r="L235" s="5">
        <v>-8.3869734669161033E-2</v>
      </c>
      <c r="M235" s="5">
        <v>-30.078853974299591</v>
      </c>
      <c r="N235" s="5">
        <v>6.0787014637205541</v>
      </c>
      <c r="O235" s="73">
        <v>0.5</v>
      </c>
      <c r="P235" s="5">
        <v>0</v>
      </c>
      <c r="Q235" s="5">
        <v>0.88601400978518841</v>
      </c>
      <c r="R235" s="5">
        <v>0</v>
      </c>
      <c r="S235" s="5">
        <v>0</v>
      </c>
      <c r="T235" s="47">
        <v>0</v>
      </c>
      <c r="U235" s="5">
        <v>0</v>
      </c>
      <c r="V235" s="5">
        <v>6.5715691499681661</v>
      </c>
      <c r="W235" s="5">
        <v>0</v>
      </c>
      <c r="X235" s="5">
        <v>0</v>
      </c>
      <c r="Y235" s="47">
        <v>0</v>
      </c>
      <c r="Z235" s="5">
        <v>0</v>
      </c>
      <c r="AA235" s="5">
        <v>7.4575831597533542</v>
      </c>
      <c r="AB235" s="5">
        <v>0</v>
      </c>
      <c r="AC235" s="5">
        <v>0</v>
      </c>
      <c r="AD235" s="72">
        <v>0</v>
      </c>
    </row>
    <row r="236" spans="1:30">
      <c r="A236" s="48" t="s">
        <v>976</v>
      </c>
      <c r="B236" s="1" t="s">
        <v>977</v>
      </c>
      <c r="C236" s="1" t="s">
        <v>978</v>
      </c>
      <c r="D236" s="1" t="s">
        <v>391</v>
      </c>
      <c r="E236" s="1">
        <v>0</v>
      </c>
      <c r="F236" s="44" t="s">
        <v>1689</v>
      </c>
      <c r="G236" s="49">
        <v>0.1</v>
      </c>
      <c r="H236" s="5">
        <v>111.00691281800303</v>
      </c>
      <c r="I236" s="5">
        <v>22.493063169829767</v>
      </c>
      <c r="J236" s="5">
        <v>88.513849648173263</v>
      </c>
      <c r="K236" s="5">
        <v>63.633698092928199</v>
      </c>
      <c r="L236" s="5">
        <v>-0.20838313303788425</v>
      </c>
      <c r="M236" s="5">
        <v>63.425314959890315</v>
      </c>
      <c r="N236" s="5">
        <v>81.875310924560267</v>
      </c>
      <c r="O236" s="73">
        <v>0</v>
      </c>
      <c r="P236" s="5">
        <v>19.916691693561344</v>
      </c>
      <c r="Q236" s="5">
        <v>0</v>
      </c>
      <c r="R236" s="5">
        <v>2.576371476268422</v>
      </c>
      <c r="S236" s="5">
        <v>0</v>
      </c>
      <c r="T236" s="47">
        <v>0</v>
      </c>
      <c r="U236" s="5">
        <v>83.319233084393915</v>
      </c>
      <c r="V236" s="5">
        <v>0</v>
      </c>
      <c r="W236" s="5">
        <v>5.1946165637793351</v>
      </c>
      <c r="X236" s="5">
        <v>0</v>
      </c>
      <c r="Y236" s="47">
        <v>0</v>
      </c>
      <c r="Z236" s="5">
        <v>103.23592477795526</v>
      </c>
      <c r="AA236" s="5">
        <v>0</v>
      </c>
      <c r="AB236" s="5">
        <v>7.7709880400477571</v>
      </c>
      <c r="AC236" s="5">
        <v>0</v>
      </c>
      <c r="AD236" s="72">
        <v>0</v>
      </c>
    </row>
    <row r="237" spans="1:30">
      <c r="A237" s="48" t="s">
        <v>983</v>
      </c>
      <c r="B237" s="1" t="s">
        <v>984</v>
      </c>
      <c r="C237" s="1" t="s">
        <v>985</v>
      </c>
      <c r="D237" s="1" t="s">
        <v>361</v>
      </c>
      <c r="E237" s="1">
        <v>0</v>
      </c>
      <c r="F237" s="44" t="s">
        <v>986</v>
      </c>
      <c r="G237" s="49">
        <v>0.5</v>
      </c>
      <c r="H237" s="5">
        <v>85.280502211591823</v>
      </c>
      <c r="I237" s="5">
        <v>18.989969114239994</v>
      </c>
      <c r="J237" s="5">
        <v>66.290533097351826</v>
      </c>
      <c r="K237" s="5">
        <v>26.486317230947122</v>
      </c>
      <c r="L237" s="5">
        <v>-4.2734193909296891E-2</v>
      </c>
      <c r="M237" s="5">
        <v>26.443583037037826</v>
      </c>
      <c r="N237" s="5">
        <v>61.318743115050445</v>
      </c>
      <c r="O237" s="73">
        <v>0</v>
      </c>
      <c r="P237" s="5">
        <v>16.468948602779253</v>
      </c>
      <c r="Q237" s="5">
        <v>0.56136703618919848</v>
      </c>
      <c r="R237" s="5">
        <v>1.9596534752715415</v>
      </c>
      <c r="S237" s="5">
        <v>0</v>
      </c>
      <c r="T237" s="47">
        <v>0</v>
      </c>
      <c r="U237" s="5">
        <v>53.048961824258633</v>
      </c>
      <c r="V237" s="5">
        <v>9.6869647741331537</v>
      </c>
      <c r="W237" s="5">
        <v>3.5546064989600392</v>
      </c>
      <c r="X237" s="5">
        <v>0</v>
      </c>
      <c r="Y237" s="47">
        <v>0</v>
      </c>
      <c r="Z237" s="5">
        <v>69.51791042703789</v>
      </c>
      <c r="AA237" s="5">
        <v>10.248331810322352</v>
      </c>
      <c r="AB237" s="5">
        <v>5.5142599742315808</v>
      </c>
      <c r="AC237" s="5">
        <v>0</v>
      </c>
      <c r="AD237" s="72">
        <v>0</v>
      </c>
    </row>
    <row r="238" spans="1:30">
      <c r="A238" s="48" t="s">
        <v>987</v>
      </c>
      <c r="B238" s="1" t="s">
        <v>988</v>
      </c>
      <c r="C238" s="1" t="s">
        <v>989</v>
      </c>
      <c r="D238" s="1" t="s">
        <v>53</v>
      </c>
      <c r="E238" s="1">
        <v>0</v>
      </c>
      <c r="F238" s="44" t="s">
        <v>990</v>
      </c>
      <c r="G238" s="49">
        <v>0.4</v>
      </c>
      <c r="H238" s="5">
        <v>6.7406547387016165</v>
      </c>
      <c r="I238" s="5">
        <v>0.98201788857960326</v>
      </c>
      <c r="J238" s="5">
        <v>5.7586368501220129</v>
      </c>
      <c r="K238" s="5">
        <v>-25.49652037772174</v>
      </c>
      <c r="L238" s="5">
        <v>0.27991241434041214</v>
      </c>
      <c r="M238" s="5">
        <v>-25.216607963381328</v>
      </c>
      <c r="N238" s="5">
        <v>5.3267390863628625</v>
      </c>
      <c r="O238" s="73">
        <v>0.5</v>
      </c>
      <c r="P238" s="5">
        <v>0</v>
      </c>
      <c r="Q238" s="5">
        <v>0.98201788857960326</v>
      </c>
      <c r="R238" s="5">
        <v>0</v>
      </c>
      <c r="S238" s="5">
        <v>0</v>
      </c>
      <c r="T238" s="47">
        <v>0</v>
      </c>
      <c r="U238" s="5">
        <v>0</v>
      </c>
      <c r="V238" s="5">
        <v>5.7586368501220129</v>
      </c>
      <c r="W238" s="5">
        <v>0</v>
      </c>
      <c r="X238" s="5">
        <v>0</v>
      </c>
      <c r="Y238" s="47">
        <v>0</v>
      </c>
      <c r="Z238" s="5">
        <v>0</v>
      </c>
      <c r="AA238" s="5">
        <v>6.7406547387016165</v>
      </c>
      <c r="AB238" s="5">
        <v>0</v>
      </c>
      <c r="AC238" s="5">
        <v>0</v>
      </c>
      <c r="AD238" s="72">
        <v>0</v>
      </c>
    </row>
    <row r="239" spans="1:30">
      <c r="A239" s="48" t="s">
        <v>991</v>
      </c>
      <c r="B239" s="1" t="s">
        <v>992</v>
      </c>
      <c r="C239" s="1" t="s">
        <v>993</v>
      </c>
      <c r="D239" s="1" t="s">
        <v>124</v>
      </c>
      <c r="E239" s="1">
        <v>0</v>
      </c>
      <c r="F239" s="44" t="s">
        <v>994</v>
      </c>
      <c r="G239" s="49">
        <v>0.49</v>
      </c>
      <c r="H239" s="5">
        <v>127.88245603438693</v>
      </c>
      <c r="I239" s="5">
        <v>34.981222836010197</v>
      </c>
      <c r="J239" s="5">
        <v>92.901233198376744</v>
      </c>
      <c r="K239" s="5">
        <v>27.495221400977488</v>
      </c>
      <c r="L239" s="5">
        <v>1.0884174164621427</v>
      </c>
      <c r="M239" s="5">
        <v>28.583638817439631</v>
      </c>
      <c r="N239" s="5">
        <v>85.933640708498487</v>
      </c>
      <c r="O239" s="73">
        <v>0</v>
      </c>
      <c r="P239" s="5">
        <v>31.493111518891439</v>
      </c>
      <c r="Q239" s="5">
        <v>3.4881113171187565</v>
      </c>
      <c r="R239" s="5">
        <v>0</v>
      </c>
      <c r="S239" s="5">
        <v>0</v>
      </c>
      <c r="T239" s="47">
        <v>0</v>
      </c>
      <c r="U239" s="5">
        <v>77.471324544088986</v>
      </c>
      <c r="V239" s="5">
        <v>15.429908654287763</v>
      </c>
      <c r="W239" s="5">
        <v>0</v>
      </c>
      <c r="X239" s="5">
        <v>0</v>
      </c>
      <c r="Y239" s="47">
        <v>0</v>
      </c>
      <c r="Z239" s="5">
        <v>108.96443606298043</v>
      </c>
      <c r="AA239" s="5">
        <v>18.918019971406519</v>
      </c>
      <c r="AB239" s="5">
        <v>0</v>
      </c>
      <c r="AC239" s="5">
        <v>0</v>
      </c>
      <c r="AD239" s="72">
        <v>0</v>
      </c>
    </row>
    <row r="240" spans="1:30">
      <c r="A240" s="48" t="s">
        <v>995</v>
      </c>
      <c r="B240" s="1" t="s">
        <v>996</v>
      </c>
      <c r="C240" s="1" t="s">
        <v>997</v>
      </c>
      <c r="D240" s="1" t="s">
        <v>237</v>
      </c>
      <c r="E240" s="1">
        <v>0</v>
      </c>
      <c r="F240" s="44" t="s">
        <v>998</v>
      </c>
      <c r="G240" s="49">
        <v>0.09</v>
      </c>
      <c r="H240" s="5">
        <v>127.30533599658699</v>
      </c>
      <c r="I240" s="5">
        <v>22.553184765588998</v>
      </c>
      <c r="J240" s="5">
        <v>104.752151230998</v>
      </c>
      <c r="K240" s="5">
        <v>85.908608717983782</v>
      </c>
      <c r="L240" s="5">
        <v>0.14561210541587855</v>
      </c>
      <c r="M240" s="5">
        <v>86.05422082339966</v>
      </c>
      <c r="N240" s="5">
        <v>96.895739888673148</v>
      </c>
      <c r="O240" s="73">
        <v>0</v>
      </c>
      <c r="P240" s="5">
        <v>22.553184765588998</v>
      </c>
      <c r="Q240" s="5">
        <v>0</v>
      </c>
      <c r="R240" s="5">
        <v>0</v>
      </c>
      <c r="S240" s="5">
        <v>0</v>
      </c>
      <c r="T240" s="47">
        <v>0</v>
      </c>
      <c r="U240" s="5">
        <v>104.752151230998</v>
      </c>
      <c r="V240" s="5">
        <v>0</v>
      </c>
      <c r="W240" s="5">
        <v>0</v>
      </c>
      <c r="X240" s="5">
        <v>0</v>
      </c>
      <c r="Y240" s="47">
        <v>0</v>
      </c>
      <c r="Z240" s="5">
        <v>127.30533599658699</v>
      </c>
      <c r="AA240" s="5">
        <v>0</v>
      </c>
      <c r="AB240" s="5">
        <v>0</v>
      </c>
      <c r="AC240" s="5">
        <v>0</v>
      </c>
      <c r="AD240" s="72">
        <v>0</v>
      </c>
    </row>
    <row r="241" spans="1:30">
      <c r="A241" s="48" t="s">
        <v>999</v>
      </c>
      <c r="B241" s="1" t="s">
        <v>1000</v>
      </c>
      <c r="C241" s="1" t="s">
        <v>1001</v>
      </c>
      <c r="D241" s="1" t="s">
        <v>79</v>
      </c>
      <c r="E241" s="1">
        <v>0</v>
      </c>
      <c r="F241" s="44" t="s">
        <v>1002</v>
      </c>
      <c r="G241" s="49">
        <v>0.01</v>
      </c>
      <c r="H241" s="5">
        <v>16.3948978979274</v>
      </c>
      <c r="I241" s="5">
        <v>5.9614724487777799</v>
      </c>
      <c r="J241" s="5">
        <v>10.433425449149619</v>
      </c>
      <c r="K241" s="5">
        <v>6.999939284394217</v>
      </c>
      <c r="L241" s="5">
        <v>4.7681793287103424E-2</v>
      </c>
      <c r="M241" s="5">
        <v>7.0476210776813204</v>
      </c>
      <c r="N241" s="5">
        <v>9.6509185404633975</v>
      </c>
      <c r="O241" s="73">
        <v>0</v>
      </c>
      <c r="P241" s="5">
        <v>0</v>
      </c>
      <c r="Q241" s="5">
        <v>0</v>
      </c>
      <c r="R241" s="5">
        <v>5.9614724487777799</v>
      </c>
      <c r="S241" s="5">
        <v>0</v>
      </c>
      <c r="T241" s="47">
        <v>0</v>
      </c>
      <c r="U241" s="5">
        <v>0</v>
      </c>
      <c r="V241" s="5">
        <v>0</v>
      </c>
      <c r="W241" s="5">
        <v>10.433425449149619</v>
      </c>
      <c r="X241" s="5">
        <v>0</v>
      </c>
      <c r="Y241" s="47">
        <v>0</v>
      </c>
      <c r="Z241" s="5">
        <v>0</v>
      </c>
      <c r="AA241" s="5">
        <v>0</v>
      </c>
      <c r="AB241" s="5">
        <v>16.3948978979274</v>
      </c>
      <c r="AC241" s="5">
        <v>0</v>
      </c>
      <c r="AD241" s="72">
        <v>0</v>
      </c>
    </row>
    <row r="242" spans="1:30">
      <c r="A242" s="48" t="s">
        <v>1003</v>
      </c>
      <c r="B242" s="1" t="s">
        <v>1004</v>
      </c>
      <c r="C242" s="1" t="s">
        <v>1005</v>
      </c>
      <c r="D242" s="1" t="s">
        <v>53</v>
      </c>
      <c r="E242" s="1">
        <v>0</v>
      </c>
      <c r="F242" s="44" t="s">
        <v>1006</v>
      </c>
      <c r="G242" s="49">
        <v>0.4</v>
      </c>
      <c r="H242" s="5">
        <v>3.8198680610540041</v>
      </c>
      <c r="I242" s="5">
        <v>0.26871182774076424</v>
      </c>
      <c r="J242" s="5">
        <v>3.55115623331324</v>
      </c>
      <c r="K242" s="5">
        <v>-9.0560232369711162</v>
      </c>
      <c r="L242" s="5">
        <v>4.6919914632077564E-3</v>
      </c>
      <c r="M242" s="5">
        <v>-9.0513312455079085</v>
      </c>
      <c r="N242" s="5">
        <v>3.2848195158147471</v>
      </c>
      <c r="O242" s="73">
        <v>0.5</v>
      </c>
      <c r="P242" s="5">
        <v>0</v>
      </c>
      <c r="Q242" s="5">
        <v>0.26871182774076424</v>
      </c>
      <c r="R242" s="5">
        <v>0</v>
      </c>
      <c r="S242" s="5">
        <v>0</v>
      </c>
      <c r="T242" s="47">
        <v>0</v>
      </c>
      <c r="U242" s="5">
        <v>0</v>
      </c>
      <c r="V242" s="5">
        <v>3.55115623331324</v>
      </c>
      <c r="W242" s="5">
        <v>0</v>
      </c>
      <c r="X242" s="5">
        <v>0</v>
      </c>
      <c r="Y242" s="47">
        <v>0</v>
      </c>
      <c r="Z242" s="5">
        <v>0</v>
      </c>
      <c r="AA242" s="5">
        <v>3.8198680610540041</v>
      </c>
      <c r="AB242" s="5">
        <v>0</v>
      </c>
      <c r="AC242" s="5">
        <v>0</v>
      </c>
      <c r="AD242" s="72">
        <v>0</v>
      </c>
    </row>
    <row r="243" spans="1:30">
      <c r="A243" s="48" t="s">
        <v>1007</v>
      </c>
      <c r="B243" s="1" t="s">
        <v>1008</v>
      </c>
      <c r="C243" s="1" t="s">
        <v>1009</v>
      </c>
      <c r="D243" s="1" t="s">
        <v>53</v>
      </c>
      <c r="E243" s="1">
        <v>0</v>
      </c>
      <c r="F243" s="44" t="s">
        <v>1010</v>
      </c>
      <c r="G243" s="49">
        <v>0.4</v>
      </c>
      <c r="H243" s="5">
        <v>1.6244130298131174</v>
      </c>
      <c r="I243" s="5">
        <v>0.14086439393124264</v>
      </c>
      <c r="J243" s="5">
        <v>1.4835486358818748</v>
      </c>
      <c r="K243" s="5">
        <v>-3.6180459063258845</v>
      </c>
      <c r="L243" s="5">
        <v>6.34275729697098E-4</v>
      </c>
      <c r="M243" s="5">
        <v>-3.6174116305961874</v>
      </c>
      <c r="N243" s="5">
        <v>1.3722824881907343</v>
      </c>
      <c r="O243" s="73">
        <v>0.5</v>
      </c>
      <c r="P243" s="5">
        <v>0</v>
      </c>
      <c r="Q243" s="5">
        <v>0.14086439393124264</v>
      </c>
      <c r="R243" s="5">
        <v>0</v>
      </c>
      <c r="S243" s="5">
        <v>0</v>
      </c>
      <c r="T243" s="47">
        <v>0</v>
      </c>
      <c r="U243" s="5">
        <v>0</v>
      </c>
      <c r="V243" s="5">
        <v>1.4835486358818748</v>
      </c>
      <c r="W243" s="5">
        <v>0</v>
      </c>
      <c r="X243" s="5">
        <v>0</v>
      </c>
      <c r="Y243" s="47">
        <v>0</v>
      </c>
      <c r="Z243" s="5">
        <v>0</v>
      </c>
      <c r="AA243" s="5">
        <v>1.6244130298131174</v>
      </c>
      <c r="AB243" s="5">
        <v>0</v>
      </c>
      <c r="AC243" s="5">
        <v>0</v>
      </c>
      <c r="AD243" s="72">
        <v>0</v>
      </c>
    </row>
    <row r="244" spans="1:30">
      <c r="A244" s="48" t="s">
        <v>1011</v>
      </c>
      <c r="B244" s="1" t="s">
        <v>1012</v>
      </c>
      <c r="C244" s="1" t="s">
        <v>1013</v>
      </c>
      <c r="D244" s="1" t="s">
        <v>103</v>
      </c>
      <c r="E244" s="1" t="s">
        <v>169</v>
      </c>
      <c r="F244" s="44" t="s">
        <v>1014</v>
      </c>
      <c r="G244" s="49">
        <v>0.99</v>
      </c>
      <c r="H244" s="5">
        <v>102.81605779329264</v>
      </c>
      <c r="I244" s="5">
        <v>0</v>
      </c>
      <c r="J244" s="5">
        <v>102.81605779329264</v>
      </c>
      <c r="K244" s="5">
        <v>47.830647469265898</v>
      </c>
      <c r="L244" s="5">
        <v>0.14455617272422217</v>
      </c>
      <c r="M244" s="5">
        <v>47.97520364199012</v>
      </c>
      <c r="N244" s="5">
        <v>99.731576059493861</v>
      </c>
      <c r="O244" s="73">
        <v>0</v>
      </c>
      <c r="P244" s="5">
        <v>0</v>
      </c>
      <c r="Q244" s="5">
        <v>0</v>
      </c>
      <c r="R244" s="5">
        <v>0</v>
      </c>
      <c r="S244" s="5">
        <v>0</v>
      </c>
      <c r="T244" s="47">
        <v>0</v>
      </c>
      <c r="U244" s="5">
        <v>91.748033129159253</v>
      </c>
      <c r="V244" s="5">
        <v>11.068024328358435</v>
      </c>
      <c r="W244" s="5">
        <v>0</v>
      </c>
      <c r="X244" s="5">
        <v>0</v>
      </c>
      <c r="Y244" s="47">
        <v>0</v>
      </c>
      <c r="Z244" s="5">
        <v>91.748033129159253</v>
      </c>
      <c r="AA244" s="5">
        <v>11.068024328358435</v>
      </c>
      <c r="AB244" s="5">
        <v>0</v>
      </c>
      <c r="AC244" s="5">
        <v>0</v>
      </c>
      <c r="AD244" s="72">
        <v>0</v>
      </c>
    </row>
    <row r="245" spans="1:30">
      <c r="A245" s="48" t="s">
        <v>1015</v>
      </c>
      <c r="B245" s="1" t="s">
        <v>1016</v>
      </c>
      <c r="C245" s="1" t="s">
        <v>1017</v>
      </c>
      <c r="D245" s="1" t="s">
        <v>53</v>
      </c>
      <c r="E245" s="1">
        <v>0</v>
      </c>
      <c r="F245" s="44" t="s">
        <v>1018</v>
      </c>
      <c r="G245" s="49">
        <v>0.4</v>
      </c>
      <c r="H245" s="5">
        <v>6.6513533966016141</v>
      </c>
      <c r="I245" s="5">
        <v>0.62987833286989858</v>
      </c>
      <c r="J245" s="5">
        <v>6.0214750637317156</v>
      </c>
      <c r="K245" s="5">
        <v>-29.239904985121477</v>
      </c>
      <c r="L245" s="5">
        <v>0.20856550256788609</v>
      </c>
      <c r="M245" s="5">
        <v>-29.031339482553591</v>
      </c>
      <c r="N245" s="5">
        <v>5.5698644339518371</v>
      </c>
      <c r="O245" s="73">
        <v>0.5</v>
      </c>
      <c r="P245" s="5">
        <v>0</v>
      </c>
      <c r="Q245" s="5">
        <v>0.62987833286989858</v>
      </c>
      <c r="R245" s="5">
        <v>0</v>
      </c>
      <c r="S245" s="5">
        <v>0</v>
      </c>
      <c r="T245" s="47">
        <v>0</v>
      </c>
      <c r="U245" s="5">
        <v>0</v>
      </c>
      <c r="V245" s="5">
        <v>6.0214750637317156</v>
      </c>
      <c r="W245" s="5">
        <v>0</v>
      </c>
      <c r="X245" s="5">
        <v>0</v>
      </c>
      <c r="Y245" s="47">
        <v>0</v>
      </c>
      <c r="Z245" s="5">
        <v>0</v>
      </c>
      <c r="AA245" s="5">
        <v>6.6513533966016141</v>
      </c>
      <c r="AB245" s="5">
        <v>0</v>
      </c>
      <c r="AC245" s="5">
        <v>0</v>
      </c>
      <c r="AD245" s="72">
        <v>0</v>
      </c>
    </row>
    <row r="246" spans="1:30">
      <c r="A246" s="48" t="s">
        <v>1019</v>
      </c>
      <c r="B246" s="1" t="s">
        <v>1020</v>
      </c>
      <c r="C246" s="1" t="s">
        <v>1021</v>
      </c>
      <c r="D246" s="1" t="s">
        <v>391</v>
      </c>
      <c r="E246" s="1">
        <v>0</v>
      </c>
      <c r="F246" s="44" t="s">
        <v>1022</v>
      </c>
      <c r="G246" s="49">
        <v>0.1</v>
      </c>
      <c r="H246" s="5">
        <v>75.084468323008863</v>
      </c>
      <c r="I246" s="5">
        <v>5.8684046132343228</v>
      </c>
      <c r="J246" s="5">
        <v>69.216063709774545</v>
      </c>
      <c r="K246" s="5">
        <v>39.002563365942279</v>
      </c>
      <c r="L246" s="5">
        <v>4.3796588030147632E-2</v>
      </c>
      <c r="M246" s="5">
        <v>39.046359953972427</v>
      </c>
      <c r="N246" s="5">
        <v>64.024858931541459</v>
      </c>
      <c r="O246" s="73">
        <v>0</v>
      </c>
      <c r="P246" s="5">
        <v>4.5227658852843344</v>
      </c>
      <c r="Q246" s="5">
        <v>0</v>
      </c>
      <c r="R246" s="5">
        <v>1.3456387279499882</v>
      </c>
      <c r="S246" s="5">
        <v>0</v>
      </c>
      <c r="T246" s="47">
        <v>0</v>
      </c>
      <c r="U246" s="5">
        <v>64.21233596398497</v>
      </c>
      <c r="V246" s="5">
        <v>0</v>
      </c>
      <c r="W246" s="5">
        <v>5.0037277457895657</v>
      </c>
      <c r="X246" s="5">
        <v>0</v>
      </c>
      <c r="Y246" s="47">
        <v>0</v>
      </c>
      <c r="Z246" s="5">
        <v>68.735101849269299</v>
      </c>
      <c r="AA246" s="5">
        <v>0</v>
      </c>
      <c r="AB246" s="5">
        <v>6.3493664737395541</v>
      </c>
      <c r="AC246" s="5">
        <v>0</v>
      </c>
      <c r="AD246" s="72">
        <v>0</v>
      </c>
    </row>
    <row r="247" spans="1:30">
      <c r="A247" s="48" t="s">
        <v>1023</v>
      </c>
      <c r="B247" s="1" t="s">
        <v>1024</v>
      </c>
      <c r="C247" s="1" t="s">
        <v>1025</v>
      </c>
      <c r="D247" s="1" t="s">
        <v>53</v>
      </c>
      <c r="E247" s="1">
        <v>0</v>
      </c>
      <c r="F247" s="44" t="s">
        <v>1026</v>
      </c>
      <c r="G247" s="49">
        <v>0.4</v>
      </c>
      <c r="H247" s="5">
        <v>5.623629384422955</v>
      </c>
      <c r="I247" s="5">
        <v>1.7072637173638028</v>
      </c>
      <c r="J247" s="5">
        <v>3.9163656670591518</v>
      </c>
      <c r="K247" s="5">
        <v>-3.259592738431389</v>
      </c>
      <c r="L247" s="5">
        <v>8.3241050932418403E-2</v>
      </c>
      <c r="M247" s="5">
        <v>-3.1763516874989706</v>
      </c>
      <c r="N247" s="5">
        <v>3.6226382420297156</v>
      </c>
      <c r="O247" s="73">
        <v>0.45423799423206235</v>
      </c>
      <c r="P247" s="5">
        <v>0</v>
      </c>
      <c r="Q247" s="5">
        <v>1.7072637173638028</v>
      </c>
      <c r="R247" s="5">
        <v>0</v>
      </c>
      <c r="S247" s="5">
        <v>0</v>
      </c>
      <c r="T247" s="47">
        <v>0</v>
      </c>
      <c r="U247" s="5">
        <v>0</v>
      </c>
      <c r="V247" s="5">
        <v>3.9163656670591518</v>
      </c>
      <c r="W247" s="5">
        <v>0</v>
      </c>
      <c r="X247" s="5">
        <v>0</v>
      </c>
      <c r="Y247" s="47">
        <v>0</v>
      </c>
      <c r="Z247" s="5">
        <v>0</v>
      </c>
      <c r="AA247" s="5">
        <v>5.623629384422955</v>
      </c>
      <c r="AB247" s="5">
        <v>0</v>
      </c>
      <c r="AC247" s="5">
        <v>0</v>
      </c>
      <c r="AD247" s="72">
        <v>0</v>
      </c>
    </row>
    <row r="248" spans="1:30">
      <c r="A248" s="48" t="s">
        <v>1027</v>
      </c>
      <c r="B248" s="1" t="s">
        <v>1028</v>
      </c>
      <c r="C248" s="1" t="s">
        <v>1029</v>
      </c>
      <c r="D248" s="1" t="s">
        <v>124</v>
      </c>
      <c r="E248" s="1">
        <v>0</v>
      </c>
      <c r="F248" s="44" t="s">
        <v>1030</v>
      </c>
      <c r="G248" s="49">
        <v>0.49</v>
      </c>
      <c r="H248" s="5">
        <v>55.467281609032582</v>
      </c>
      <c r="I248" s="5">
        <v>15.055762767335573</v>
      </c>
      <c r="J248" s="5">
        <v>40.41151884169701</v>
      </c>
      <c r="K248" s="5">
        <v>-2.3698495507808364</v>
      </c>
      <c r="L248" s="5">
        <v>-0.16898424045748017</v>
      </c>
      <c r="M248" s="5">
        <v>-2.5388337912383165</v>
      </c>
      <c r="N248" s="5">
        <v>37.380654928569733</v>
      </c>
      <c r="O248" s="73">
        <v>5.5394419855965271E-2</v>
      </c>
      <c r="P248" s="5">
        <v>13.897721363716663</v>
      </c>
      <c r="Q248" s="5">
        <v>1.1580414036189113</v>
      </c>
      <c r="R248" s="5">
        <v>0</v>
      </c>
      <c r="S248" s="5">
        <v>0</v>
      </c>
      <c r="T248" s="47">
        <v>0</v>
      </c>
      <c r="U248" s="5">
        <v>34.054070716330145</v>
      </c>
      <c r="V248" s="5">
        <v>6.3574481253668607</v>
      </c>
      <c r="W248" s="5">
        <v>0</v>
      </c>
      <c r="X248" s="5">
        <v>0</v>
      </c>
      <c r="Y248" s="47">
        <v>0</v>
      </c>
      <c r="Z248" s="5">
        <v>47.951792080046808</v>
      </c>
      <c r="AA248" s="5">
        <v>7.5154895289857722</v>
      </c>
      <c r="AB248" s="5">
        <v>0</v>
      </c>
      <c r="AC248" s="5">
        <v>0</v>
      </c>
      <c r="AD248" s="72">
        <v>0</v>
      </c>
    </row>
    <row r="249" spans="1:30">
      <c r="A249" s="48" t="s">
        <v>1031</v>
      </c>
      <c r="B249" s="1" t="s">
        <v>1032</v>
      </c>
      <c r="C249" s="1" t="s">
        <v>1033</v>
      </c>
      <c r="D249" s="1" t="s">
        <v>124</v>
      </c>
      <c r="E249" s="1" t="s">
        <v>1794</v>
      </c>
      <c r="F249" s="44" t="s">
        <v>1034</v>
      </c>
      <c r="G249" s="49">
        <v>0.99</v>
      </c>
      <c r="H249" s="5">
        <v>72.436399026208903</v>
      </c>
      <c r="I249" s="5">
        <v>0</v>
      </c>
      <c r="J249" s="5">
        <v>72.436399026208903</v>
      </c>
      <c r="K249" s="5">
        <v>-12.103665189112037</v>
      </c>
      <c r="L249" s="5">
        <v>8.8991401629384015E-2</v>
      </c>
      <c r="M249" s="5">
        <v>-12.014673787482653</v>
      </c>
      <c r="N249" s="5">
        <v>70.263307055422629</v>
      </c>
      <c r="O249" s="73">
        <v>0</v>
      </c>
      <c r="P249" s="5">
        <v>0</v>
      </c>
      <c r="Q249" s="5">
        <v>0</v>
      </c>
      <c r="R249" s="5">
        <v>0</v>
      </c>
      <c r="S249" s="5">
        <v>0</v>
      </c>
      <c r="T249" s="47">
        <v>0</v>
      </c>
      <c r="U249" s="5">
        <v>62.484653105553548</v>
      </c>
      <c r="V249" s="5">
        <v>9.9517454828470555</v>
      </c>
      <c r="W249" s="5">
        <v>0</v>
      </c>
      <c r="X249" s="5">
        <v>0</v>
      </c>
      <c r="Y249" s="47">
        <v>0</v>
      </c>
      <c r="Z249" s="5">
        <v>62.484653105553548</v>
      </c>
      <c r="AA249" s="5">
        <v>9.9517454828470555</v>
      </c>
      <c r="AB249" s="5">
        <v>0</v>
      </c>
      <c r="AC249" s="5">
        <v>0</v>
      </c>
      <c r="AD249" s="72">
        <v>0</v>
      </c>
    </row>
    <row r="250" spans="1:30">
      <c r="A250" s="48" t="s">
        <v>1690</v>
      </c>
      <c r="B250" s="1" t="s">
        <v>1691</v>
      </c>
      <c r="C250" s="1" t="s">
        <v>1692</v>
      </c>
      <c r="D250" s="1" t="s">
        <v>124</v>
      </c>
      <c r="E250" s="1">
        <v>0</v>
      </c>
      <c r="F250" s="44" t="s">
        <v>1693</v>
      </c>
      <c r="G250" s="49">
        <v>0.49</v>
      </c>
      <c r="H250" s="5">
        <v>18.415406561600712</v>
      </c>
      <c r="I250" s="5">
        <v>1.725291415696798</v>
      </c>
      <c r="J250" s="5">
        <v>16.690115145903913</v>
      </c>
      <c r="K250" s="5">
        <v>-13.296457508763069</v>
      </c>
      <c r="L250" s="5">
        <v>0.18059824275811209</v>
      </c>
      <c r="M250" s="5">
        <v>-13.115859266004957</v>
      </c>
      <c r="N250" s="5">
        <v>15.438356509961121</v>
      </c>
      <c r="O250" s="73">
        <v>0.44341370713377326</v>
      </c>
      <c r="P250" s="5">
        <v>2.0350686136879923</v>
      </c>
      <c r="Q250" s="5">
        <v>-0.30977719799119419</v>
      </c>
      <c r="R250" s="5">
        <v>0</v>
      </c>
      <c r="S250" s="5">
        <v>0</v>
      </c>
      <c r="T250" s="47">
        <v>0</v>
      </c>
      <c r="U250" s="5">
        <v>13.835026513778997</v>
      </c>
      <c r="V250" s="5">
        <v>2.8550886321249167</v>
      </c>
      <c r="W250" s="5">
        <v>0</v>
      </c>
      <c r="X250" s="5">
        <v>0</v>
      </c>
      <c r="Y250" s="47">
        <v>0</v>
      </c>
      <c r="Z250" s="5">
        <v>15.870095127466989</v>
      </c>
      <c r="AA250" s="5">
        <v>2.5453114341337226</v>
      </c>
      <c r="AB250" s="5">
        <v>0</v>
      </c>
      <c r="AC250" s="5">
        <v>0</v>
      </c>
      <c r="AD250" s="72">
        <v>0</v>
      </c>
    </row>
    <row r="251" spans="1:30">
      <c r="A251" s="48" t="s">
        <v>1035</v>
      </c>
      <c r="B251" s="1" t="s">
        <v>1036</v>
      </c>
      <c r="C251" s="1" t="s">
        <v>1037</v>
      </c>
      <c r="D251" s="1" t="s">
        <v>124</v>
      </c>
      <c r="E251" s="1" t="s">
        <v>1796</v>
      </c>
      <c r="F251" s="44" t="s">
        <v>1038</v>
      </c>
      <c r="G251" s="49">
        <v>0.99</v>
      </c>
      <c r="H251" s="5">
        <v>63.630060255896204</v>
      </c>
      <c r="I251" s="5">
        <v>0</v>
      </c>
      <c r="J251" s="5">
        <v>63.630060255896204</v>
      </c>
      <c r="K251" s="5">
        <v>-17.157504592867845</v>
      </c>
      <c r="L251" s="5">
        <v>0.50864909389011714</v>
      </c>
      <c r="M251" s="5">
        <v>-16.648855498977728</v>
      </c>
      <c r="N251" s="5">
        <v>61.721158448219313</v>
      </c>
      <c r="O251" s="73">
        <v>0</v>
      </c>
      <c r="P251" s="5">
        <v>0</v>
      </c>
      <c r="Q251" s="5">
        <v>0</v>
      </c>
      <c r="R251" s="5">
        <v>0</v>
      </c>
      <c r="S251" s="5">
        <v>0</v>
      </c>
      <c r="T251" s="47">
        <v>0</v>
      </c>
      <c r="U251" s="5">
        <v>50.350400930680372</v>
      </c>
      <c r="V251" s="5">
        <v>13.279659566406993</v>
      </c>
      <c r="W251" s="5">
        <v>0</v>
      </c>
      <c r="X251" s="5">
        <v>0</v>
      </c>
      <c r="Y251" s="47">
        <v>0</v>
      </c>
      <c r="Z251" s="5">
        <v>50.350400930680372</v>
      </c>
      <c r="AA251" s="5">
        <v>13.279659566406993</v>
      </c>
      <c r="AB251" s="5">
        <v>0</v>
      </c>
      <c r="AC251" s="5">
        <v>0</v>
      </c>
      <c r="AD251" s="72">
        <v>0</v>
      </c>
    </row>
    <row r="252" spans="1:30">
      <c r="A252" s="48" t="s">
        <v>1039</v>
      </c>
      <c r="B252" s="1" t="s">
        <v>1040</v>
      </c>
      <c r="C252" s="1" t="s">
        <v>1041</v>
      </c>
      <c r="D252" s="1" t="s">
        <v>53</v>
      </c>
      <c r="E252" s="1">
        <v>0</v>
      </c>
      <c r="F252" s="44" t="s">
        <v>1042</v>
      </c>
      <c r="G252" s="49">
        <v>0.4</v>
      </c>
      <c r="H252" s="5">
        <v>6.0131380953893876</v>
      </c>
      <c r="I252" s="5">
        <v>0.66524079904880751</v>
      </c>
      <c r="J252" s="5">
        <v>5.3478972963405802</v>
      </c>
      <c r="K252" s="5">
        <v>-17.452569256777441</v>
      </c>
      <c r="L252" s="5">
        <v>0.16050547892061218</v>
      </c>
      <c r="M252" s="5">
        <v>-17.292063777856828</v>
      </c>
      <c r="N252" s="5">
        <v>4.9468049991150371</v>
      </c>
      <c r="O252" s="73">
        <v>0.5</v>
      </c>
      <c r="P252" s="5">
        <v>0</v>
      </c>
      <c r="Q252" s="5">
        <v>0.66524079904880751</v>
      </c>
      <c r="R252" s="5">
        <v>0</v>
      </c>
      <c r="S252" s="5">
        <v>0</v>
      </c>
      <c r="T252" s="47">
        <v>0</v>
      </c>
      <c r="U252" s="5">
        <v>0</v>
      </c>
      <c r="V252" s="5">
        <v>5.3478972963405802</v>
      </c>
      <c r="W252" s="5">
        <v>0</v>
      </c>
      <c r="X252" s="5">
        <v>0</v>
      </c>
      <c r="Y252" s="47">
        <v>0</v>
      </c>
      <c r="Z252" s="5">
        <v>0</v>
      </c>
      <c r="AA252" s="5">
        <v>6.0131380953893876</v>
      </c>
      <c r="AB252" s="5">
        <v>0</v>
      </c>
      <c r="AC252" s="5">
        <v>0</v>
      </c>
      <c r="AD252" s="72">
        <v>0</v>
      </c>
    </row>
    <row r="253" spans="1:30">
      <c r="A253" s="48" t="s">
        <v>1694</v>
      </c>
      <c r="B253" s="1" t="s">
        <v>1695</v>
      </c>
      <c r="C253" s="1" t="s">
        <v>1696</v>
      </c>
      <c r="D253" s="1" t="s">
        <v>53</v>
      </c>
      <c r="E253" s="1">
        <v>0</v>
      </c>
      <c r="F253" s="44" t="s">
        <v>1697</v>
      </c>
      <c r="G253" s="49">
        <v>0.4</v>
      </c>
      <c r="H253" s="5">
        <v>1.1117216121154556</v>
      </c>
      <c r="I253" s="5">
        <v>0</v>
      </c>
      <c r="J253" s="5">
        <v>1.1117216121154556</v>
      </c>
      <c r="K253" s="5">
        <v>-6.281423991391839</v>
      </c>
      <c r="L253" s="5">
        <v>-6.9125488162392834E-2</v>
      </c>
      <c r="M253" s="5">
        <v>-6.3505494795542319</v>
      </c>
      <c r="N253" s="5">
        <v>1.0283424912067964</v>
      </c>
      <c r="O253" s="73">
        <v>0.5</v>
      </c>
      <c r="P253" s="5">
        <v>0</v>
      </c>
      <c r="Q253" s="5">
        <v>0</v>
      </c>
      <c r="R253" s="5">
        <v>0</v>
      </c>
      <c r="S253" s="5">
        <v>0</v>
      </c>
      <c r="T253" s="47">
        <v>0</v>
      </c>
      <c r="U253" s="5">
        <v>0</v>
      </c>
      <c r="V253" s="5">
        <v>1.1117216121154556</v>
      </c>
      <c r="W253" s="5">
        <v>0</v>
      </c>
      <c r="X253" s="5">
        <v>0</v>
      </c>
      <c r="Y253" s="47">
        <v>0</v>
      </c>
      <c r="Z253" s="5">
        <v>0</v>
      </c>
      <c r="AA253" s="5">
        <v>1.1117216121154556</v>
      </c>
      <c r="AB253" s="5">
        <v>0</v>
      </c>
      <c r="AC253" s="5">
        <v>0</v>
      </c>
      <c r="AD253" s="72">
        <v>0</v>
      </c>
    </row>
    <row r="254" spans="1:30">
      <c r="A254" s="48" t="s">
        <v>429</v>
      </c>
      <c r="B254" s="1" t="s">
        <v>430</v>
      </c>
      <c r="C254" s="1" t="s">
        <v>431</v>
      </c>
      <c r="D254" s="1" t="s">
        <v>79</v>
      </c>
      <c r="E254" s="1">
        <v>0</v>
      </c>
      <c r="F254" s="93" t="s">
        <v>432</v>
      </c>
      <c r="G254" s="49">
        <v>0.01</v>
      </c>
      <c r="H254" s="5">
        <v>22.618367871096893</v>
      </c>
      <c r="I254" s="5">
        <v>7.2949917109329183</v>
      </c>
      <c r="J254" s="5">
        <v>15.323376160163976</v>
      </c>
      <c r="K254" s="5">
        <v>10.152703627341586</v>
      </c>
      <c r="L254" s="5">
        <v>6.0647565050665264E-2</v>
      </c>
      <c r="M254" s="5">
        <v>10.213351192392251</v>
      </c>
      <c r="N254" s="5">
        <v>14.174122948151679</v>
      </c>
      <c r="O254" s="73">
        <v>0</v>
      </c>
      <c r="P254" s="5">
        <v>0</v>
      </c>
      <c r="Q254" s="5">
        <v>0</v>
      </c>
      <c r="R254" s="5">
        <v>7.2949917109329183</v>
      </c>
      <c r="S254" s="5">
        <v>0</v>
      </c>
      <c r="T254" s="47">
        <v>0</v>
      </c>
      <c r="U254" s="5">
        <v>0</v>
      </c>
      <c r="V254" s="5">
        <v>0</v>
      </c>
      <c r="W254" s="5">
        <v>15.323376160163976</v>
      </c>
      <c r="X254" s="5">
        <v>0</v>
      </c>
      <c r="Y254" s="47">
        <v>0</v>
      </c>
      <c r="Z254" s="5">
        <v>0</v>
      </c>
      <c r="AA254" s="5">
        <v>0</v>
      </c>
      <c r="AB254" s="5">
        <v>22.618367871096893</v>
      </c>
      <c r="AC254" s="5">
        <v>0</v>
      </c>
      <c r="AD254" s="72">
        <v>0</v>
      </c>
    </row>
    <row r="255" spans="1:30">
      <c r="A255" s="48" t="s">
        <v>440</v>
      </c>
      <c r="B255" s="1" t="s">
        <v>441</v>
      </c>
      <c r="C255" s="1" t="s">
        <v>442</v>
      </c>
      <c r="D255" s="1" t="s">
        <v>79</v>
      </c>
      <c r="E255" s="1">
        <v>0</v>
      </c>
      <c r="F255" s="93" t="s">
        <v>443</v>
      </c>
      <c r="G255" s="49">
        <v>0.01</v>
      </c>
      <c r="H255" s="5">
        <v>14.548923384535577</v>
      </c>
      <c r="I255" s="5">
        <v>4.4931011353334487</v>
      </c>
      <c r="J255" s="5">
        <v>10.055822249202128</v>
      </c>
      <c r="K255" s="5">
        <v>5.1714235171399796</v>
      </c>
      <c r="L255" s="5">
        <v>4.7038491275834815E-3</v>
      </c>
      <c r="M255" s="5">
        <v>5.1761273662675631</v>
      </c>
      <c r="N255" s="5">
        <v>9.3016355805119684</v>
      </c>
      <c r="O255" s="73">
        <v>0</v>
      </c>
      <c r="P255" s="5">
        <v>0</v>
      </c>
      <c r="Q255" s="5">
        <v>0</v>
      </c>
      <c r="R255" s="5">
        <v>4.4931011353334487</v>
      </c>
      <c r="S255" s="5">
        <v>0</v>
      </c>
      <c r="T255" s="47">
        <v>0</v>
      </c>
      <c r="U255" s="5">
        <v>0</v>
      </c>
      <c r="V255" s="5">
        <v>0</v>
      </c>
      <c r="W255" s="5">
        <v>10.055822249202128</v>
      </c>
      <c r="X255" s="5">
        <v>0</v>
      </c>
      <c r="Y255" s="47">
        <v>0</v>
      </c>
      <c r="Z255" s="5">
        <v>0</v>
      </c>
      <c r="AA255" s="5">
        <v>0</v>
      </c>
      <c r="AB255" s="5">
        <v>14.548923384535577</v>
      </c>
      <c r="AC255" s="5">
        <v>0</v>
      </c>
      <c r="AD255" s="72">
        <v>0</v>
      </c>
    </row>
    <row r="256" spans="1:30">
      <c r="A256" s="48" t="s">
        <v>1043</v>
      </c>
      <c r="B256" s="1" t="s">
        <v>1044</v>
      </c>
      <c r="C256" s="1" t="s">
        <v>1045</v>
      </c>
      <c r="D256" s="1" t="s">
        <v>124</v>
      </c>
      <c r="E256" s="1" t="s">
        <v>1791</v>
      </c>
      <c r="F256" s="44" t="s">
        <v>1046</v>
      </c>
      <c r="G256" s="49">
        <v>0.99</v>
      </c>
      <c r="H256" s="5">
        <v>35.735715158345748</v>
      </c>
      <c r="I256" s="5">
        <v>0</v>
      </c>
      <c r="J256" s="5">
        <v>35.735715158345748</v>
      </c>
      <c r="K256" s="5">
        <v>-81.036854289107055</v>
      </c>
      <c r="L256" s="5">
        <v>3.7813739052495521E-2</v>
      </c>
      <c r="M256" s="5">
        <v>-80.999040550054559</v>
      </c>
      <c r="N256" s="5">
        <v>34.663643703595376</v>
      </c>
      <c r="O256" s="73">
        <v>0</v>
      </c>
      <c r="P256" s="5">
        <v>0</v>
      </c>
      <c r="Q256" s="5">
        <v>0</v>
      </c>
      <c r="R256" s="5">
        <v>0</v>
      </c>
      <c r="S256" s="5">
        <v>0</v>
      </c>
      <c r="T256" s="47">
        <v>0</v>
      </c>
      <c r="U256" s="5">
        <v>29.671100355972495</v>
      </c>
      <c r="V256" s="5">
        <v>6.0646144189356903</v>
      </c>
      <c r="W256" s="5">
        <v>0</v>
      </c>
      <c r="X256" s="5">
        <v>0</v>
      </c>
      <c r="Y256" s="47">
        <v>0</v>
      </c>
      <c r="Z256" s="5">
        <v>29.671100355972495</v>
      </c>
      <c r="AA256" s="5">
        <v>6.0646144189356903</v>
      </c>
      <c r="AB256" s="5">
        <v>0</v>
      </c>
      <c r="AC256" s="5">
        <v>0</v>
      </c>
      <c r="AD256" s="72">
        <v>0</v>
      </c>
    </row>
    <row r="257" spans="1:30">
      <c r="A257" s="48" t="s">
        <v>1047</v>
      </c>
      <c r="B257" s="1" t="s">
        <v>1048</v>
      </c>
      <c r="C257" s="1" t="s">
        <v>1049</v>
      </c>
      <c r="D257" s="1" t="s">
        <v>93</v>
      </c>
      <c r="E257" s="1" t="s">
        <v>1789</v>
      </c>
      <c r="F257" s="44" t="s">
        <v>1050</v>
      </c>
      <c r="G257" s="49">
        <v>0.64</v>
      </c>
      <c r="H257" s="5">
        <v>68.184933637152156</v>
      </c>
      <c r="I257" s="5">
        <v>0</v>
      </c>
      <c r="J257" s="5">
        <v>68.184933637152156</v>
      </c>
      <c r="K257" s="5">
        <v>28.388180859216735</v>
      </c>
      <c r="L257" s="5">
        <v>1.1478188652841226E-2</v>
      </c>
      <c r="M257" s="5">
        <v>28.399659047869577</v>
      </c>
      <c r="N257" s="5">
        <v>66.139385628037587</v>
      </c>
      <c r="O257" s="73">
        <v>0</v>
      </c>
      <c r="P257" s="5">
        <v>0</v>
      </c>
      <c r="Q257" s="5">
        <v>0</v>
      </c>
      <c r="R257" s="5">
        <v>0</v>
      </c>
      <c r="S257" s="5">
        <v>0</v>
      </c>
      <c r="T257" s="47">
        <v>0</v>
      </c>
      <c r="U257" s="5">
        <v>55.16782015302968</v>
      </c>
      <c r="V257" s="5">
        <v>13.017113503998875</v>
      </c>
      <c r="W257" s="5">
        <v>0</v>
      </c>
      <c r="X257" s="5">
        <v>0</v>
      </c>
      <c r="Y257" s="47">
        <v>0</v>
      </c>
      <c r="Z257" s="5">
        <v>55.16782015302968</v>
      </c>
      <c r="AA257" s="5">
        <v>13.017113503998875</v>
      </c>
      <c r="AB257" s="5">
        <v>0</v>
      </c>
      <c r="AC257" s="5">
        <v>0</v>
      </c>
      <c r="AD257" s="72">
        <v>0</v>
      </c>
    </row>
    <row r="258" spans="1:30">
      <c r="A258" s="48" t="s">
        <v>1051</v>
      </c>
      <c r="B258" s="1" t="s">
        <v>1052</v>
      </c>
      <c r="C258" s="1" t="s">
        <v>1053</v>
      </c>
      <c r="D258" s="1" t="s">
        <v>124</v>
      </c>
      <c r="E258" s="1">
        <v>0</v>
      </c>
      <c r="F258" s="44" t="s">
        <v>1054</v>
      </c>
      <c r="G258" s="49">
        <v>0.49</v>
      </c>
      <c r="H258" s="5">
        <v>46.085674192878059</v>
      </c>
      <c r="I258" s="5">
        <v>11.402812914610093</v>
      </c>
      <c r="J258" s="5">
        <v>34.682861278267964</v>
      </c>
      <c r="K258" s="5">
        <v>14.171449830096453</v>
      </c>
      <c r="L258" s="5">
        <v>-0.53244177832856643</v>
      </c>
      <c r="M258" s="5">
        <v>13.639008051767886</v>
      </c>
      <c r="N258" s="5">
        <v>32.081646682397867</v>
      </c>
      <c r="O258" s="73">
        <v>0</v>
      </c>
      <c r="P258" s="5">
        <v>10.616811020756565</v>
      </c>
      <c r="Q258" s="5">
        <v>0.78600189385352848</v>
      </c>
      <c r="R258" s="5">
        <v>0</v>
      </c>
      <c r="S258" s="5">
        <v>0</v>
      </c>
      <c r="T258" s="47">
        <v>0</v>
      </c>
      <c r="U258" s="5">
        <v>29.655862051515065</v>
      </c>
      <c r="V258" s="5">
        <v>5.0269992267529027</v>
      </c>
      <c r="W258" s="5">
        <v>0</v>
      </c>
      <c r="X258" s="5">
        <v>0</v>
      </c>
      <c r="Y258" s="47">
        <v>0</v>
      </c>
      <c r="Z258" s="5">
        <v>40.27267307227163</v>
      </c>
      <c r="AA258" s="5">
        <v>5.8130011206064314</v>
      </c>
      <c r="AB258" s="5">
        <v>0</v>
      </c>
      <c r="AC258" s="5">
        <v>0</v>
      </c>
      <c r="AD258" s="72">
        <v>0</v>
      </c>
    </row>
    <row r="259" spans="1:30">
      <c r="A259" s="48" t="s">
        <v>1055</v>
      </c>
      <c r="B259" s="1" t="s">
        <v>1056</v>
      </c>
      <c r="C259" s="1" t="s">
        <v>1057</v>
      </c>
      <c r="D259" s="1" t="s">
        <v>53</v>
      </c>
      <c r="E259" s="1">
        <v>0</v>
      </c>
      <c r="F259" s="44" t="s">
        <v>1058</v>
      </c>
      <c r="G259" s="49">
        <v>0.4</v>
      </c>
      <c r="H259" s="5">
        <v>2.1578185971447117</v>
      </c>
      <c r="I259" s="5">
        <v>3.5447261391058561E-2</v>
      </c>
      <c r="J259" s="5">
        <v>2.1223713357536531</v>
      </c>
      <c r="K259" s="5">
        <v>-10.771892880595113</v>
      </c>
      <c r="L259" s="5">
        <v>-7.3570701741990874E-2</v>
      </c>
      <c r="M259" s="5">
        <v>-10.845463582337104</v>
      </c>
      <c r="N259" s="5">
        <v>1.9631934855721291</v>
      </c>
      <c r="O259" s="73">
        <v>0.5</v>
      </c>
      <c r="P259" s="5">
        <v>0</v>
      </c>
      <c r="Q259" s="5">
        <v>3.5447261391058561E-2</v>
      </c>
      <c r="R259" s="5">
        <v>0</v>
      </c>
      <c r="S259" s="5">
        <v>0</v>
      </c>
      <c r="T259" s="47">
        <v>0</v>
      </c>
      <c r="U259" s="5">
        <v>0</v>
      </c>
      <c r="V259" s="5">
        <v>2.1223713357536531</v>
      </c>
      <c r="W259" s="5">
        <v>0</v>
      </c>
      <c r="X259" s="5">
        <v>0</v>
      </c>
      <c r="Y259" s="47">
        <v>0</v>
      </c>
      <c r="Z259" s="5">
        <v>0</v>
      </c>
      <c r="AA259" s="5">
        <v>2.1578185971447117</v>
      </c>
      <c r="AB259" s="5">
        <v>0</v>
      </c>
      <c r="AC259" s="5">
        <v>0</v>
      </c>
      <c r="AD259" s="72">
        <v>0</v>
      </c>
    </row>
    <row r="260" spans="1:30">
      <c r="A260" s="48" t="s">
        <v>1059</v>
      </c>
      <c r="B260" s="1" t="s">
        <v>1060</v>
      </c>
      <c r="C260" s="1" t="s">
        <v>1061</v>
      </c>
      <c r="D260" s="1" t="s">
        <v>53</v>
      </c>
      <c r="E260" s="1" t="s">
        <v>1795</v>
      </c>
      <c r="F260" s="44" t="s">
        <v>1062</v>
      </c>
      <c r="G260" s="49">
        <v>0.30000000000000004</v>
      </c>
      <c r="H260" s="5">
        <v>2.2947267955904986</v>
      </c>
      <c r="I260" s="5">
        <v>0</v>
      </c>
      <c r="J260" s="5">
        <v>2.2947267955904986</v>
      </c>
      <c r="K260" s="5">
        <v>-13.490460324566245</v>
      </c>
      <c r="L260" s="5">
        <v>0.20687978136756691</v>
      </c>
      <c r="M260" s="5">
        <v>-13.283580543198678</v>
      </c>
      <c r="N260" s="5">
        <v>2.2258849917227836</v>
      </c>
      <c r="O260" s="73">
        <v>0</v>
      </c>
      <c r="P260" s="5">
        <v>0</v>
      </c>
      <c r="Q260" s="5">
        <v>0</v>
      </c>
      <c r="R260" s="5">
        <v>0</v>
      </c>
      <c r="S260" s="5">
        <v>0</v>
      </c>
      <c r="T260" s="47">
        <v>0</v>
      </c>
      <c r="U260" s="5">
        <v>0</v>
      </c>
      <c r="V260" s="5">
        <v>2.2947267955904986</v>
      </c>
      <c r="W260" s="5">
        <v>0</v>
      </c>
      <c r="X260" s="5">
        <v>0</v>
      </c>
      <c r="Y260" s="47">
        <v>0</v>
      </c>
      <c r="Z260" s="5">
        <v>0</v>
      </c>
      <c r="AA260" s="5">
        <v>2.2947267955904986</v>
      </c>
      <c r="AB260" s="5">
        <v>0</v>
      </c>
      <c r="AC260" s="5">
        <v>0</v>
      </c>
      <c r="AD260" s="72">
        <v>0</v>
      </c>
    </row>
    <row r="261" spans="1:30">
      <c r="A261" s="48" t="s">
        <v>1063</v>
      </c>
      <c r="B261" s="1" t="s">
        <v>1064</v>
      </c>
      <c r="C261" s="1" t="s">
        <v>1065</v>
      </c>
      <c r="D261" s="1" t="s">
        <v>53</v>
      </c>
      <c r="E261" s="1">
        <v>0</v>
      </c>
      <c r="F261" s="44" t="s">
        <v>1066</v>
      </c>
      <c r="G261" s="49">
        <v>0.4</v>
      </c>
      <c r="H261" s="5">
        <v>1.4119720704287737</v>
      </c>
      <c r="I261" s="5">
        <v>0.10914891747108288</v>
      </c>
      <c r="J261" s="5">
        <v>1.3028231529576908</v>
      </c>
      <c r="K261" s="5">
        <v>-4.1472616158854203</v>
      </c>
      <c r="L261" s="5">
        <v>-2.8828193431040816E-2</v>
      </c>
      <c r="M261" s="5">
        <v>-4.1760898093164611</v>
      </c>
      <c r="N261" s="5">
        <v>1.2051114164858641</v>
      </c>
      <c r="O261" s="73">
        <v>0.5</v>
      </c>
      <c r="P261" s="5">
        <v>0</v>
      </c>
      <c r="Q261" s="5">
        <v>0.10914891747108288</v>
      </c>
      <c r="R261" s="5">
        <v>0</v>
      </c>
      <c r="S261" s="5">
        <v>0</v>
      </c>
      <c r="T261" s="47">
        <v>0</v>
      </c>
      <c r="U261" s="5">
        <v>0</v>
      </c>
      <c r="V261" s="5">
        <v>1.3028231529576908</v>
      </c>
      <c r="W261" s="5">
        <v>0</v>
      </c>
      <c r="X261" s="5">
        <v>0</v>
      </c>
      <c r="Y261" s="47">
        <v>0</v>
      </c>
      <c r="Z261" s="5">
        <v>0</v>
      </c>
      <c r="AA261" s="5">
        <v>1.4119720704287737</v>
      </c>
      <c r="AB261" s="5">
        <v>0</v>
      </c>
      <c r="AC261" s="5">
        <v>0</v>
      </c>
      <c r="AD261" s="72">
        <v>0</v>
      </c>
    </row>
    <row r="262" spans="1:30">
      <c r="A262" s="48" t="s">
        <v>1067</v>
      </c>
      <c r="B262" s="1" t="s">
        <v>1068</v>
      </c>
      <c r="C262" s="1" t="s">
        <v>1069</v>
      </c>
      <c r="D262" s="1" t="s">
        <v>93</v>
      </c>
      <c r="E262" s="1" t="s">
        <v>1789</v>
      </c>
      <c r="F262" s="44" t="s">
        <v>1070</v>
      </c>
      <c r="G262" s="49">
        <v>0.64</v>
      </c>
      <c r="H262" s="5">
        <v>21.714303706927137</v>
      </c>
      <c r="I262" s="5">
        <v>0</v>
      </c>
      <c r="J262" s="5">
        <v>21.714303706927137</v>
      </c>
      <c r="K262" s="5">
        <v>-34.781572106767996</v>
      </c>
      <c r="L262" s="5">
        <v>1.1311438070158886E-2</v>
      </c>
      <c r="M262" s="5">
        <v>-34.770260668697837</v>
      </c>
      <c r="N262" s="5">
        <v>21.062874595719322</v>
      </c>
      <c r="O262" s="73">
        <v>0</v>
      </c>
      <c r="P262" s="5">
        <v>0</v>
      </c>
      <c r="Q262" s="5">
        <v>0</v>
      </c>
      <c r="R262" s="5">
        <v>0</v>
      </c>
      <c r="S262" s="5">
        <v>0</v>
      </c>
      <c r="T262" s="47">
        <v>0</v>
      </c>
      <c r="U262" s="5">
        <v>7.8649799541059613</v>
      </c>
      <c r="V262" s="5">
        <v>13.849323752821176</v>
      </c>
      <c r="W262" s="5">
        <v>0</v>
      </c>
      <c r="X262" s="5">
        <v>0</v>
      </c>
      <c r="Y262" s="47">
        <v>0</v>
      </c>
      <c r="Z262" s="5">
        <v>7.8649799541059613</v>
      </c>
      <c r="AA262" s="5">
        <v>13.849323752821176</v>
      </c>
      <c r="AB262" s="5">
        <v>0</v>
      </c>
      <c r="AC262" s="5">
        <v>0</v>
      </c>
      <c r="AD262" s="72">
        <v>0</v>
      </c>
    </row>
    <row r="263" spans="1:30">
      <c r="A263" s="48" t="s">
        <v>1071</v>
      </c>
      <c r="B263" s="1" t="s">
        <v>1072</v>
      </c>
      <c r="C263" s="1" t="s">
        <v>1073</v>
      </c>
      <c r="D263" s="1" t="s">
        <v>53</v>
      </c>
      <c r="E263" s="1">
        <v>0</v>
      </c>
      <c r="F263" s="44" t="s">
        <v>1074</v>
      </c>
      <c r="G263" s="49">
        <v>0.4</v>
      </c>
      <c r="H263" s="5">
        <v>1.4617324904981159</v>
      </c>
      <c r="I263" s="5">
        <v>1.4755678387654946E-2</v>
      </c>
      <c r="J263" s="5">
        <v>1.4469768121104609</v>
      </c>
      <c r="K263" s="5">
        <v>-3.7142666526038806</v>
      </c>
      <c r="L263" s="5">
        <v>0.14870727164956632</v>
      </c>
      <c r="M263" s="5">
        <v>-3.5655593809543142</v>
      </c>
      <c r="N263" s="5">
        <v>1.3384535512021765</v>
      </c>
      <c r="O263" s="73">
        <v>0.5</v>
      </c>
      <c r="P263" s="5">
        <v>0</v>
      </c>
      <c r="Q263" s="5">
        <v>1.4755678387654946E-2</v>
      </c>
      <c r="R263" s="5">
        <v>0</v>
      </c>
      <c r="S263" s="5">
        <v>0</v>
      </c>
      <c r="T263" s="47">
        <v>0</v>
      </c>
      <c r="U263" s="5">
        <v>0</v>
      </c>
      <c r="V263" s="5">
        <v>1.4469768121104609</v>
      </c>
      <c r="W263" s="5">
        <v>0</v>
      </c>
      <c r="X263" s="5">
        <v>0</v>
      </c>
      <c r="Y263" s="47">
        <v>0</v>
      </c>
      <c r="Z263" s="5">
        <v>0</v>
      </c>
      <c r="AA263" s="5">
        <v>1.4617324904981159</v>
      </c>
      <c r="AB263" s="5">
        <v>0</v>
      </c>
      <c r="AC263" s="5">
        <v>0</v>
      </c>
      <c r="AD263" s="72">
        <v>0</v>
      </c>
    </row>
    <row r="264" spans="1:30">
      <c r="A264" s="48" t="s">
        <v>1075</v>
      </c>
      <c r="B264" s="1" t="s">
        <v>1076</v>
      </c>
      <c r="C264" s="1" t="s">
        <v>1077</v>
      </c>
      <c r="D264" s="1" t="s">
        <v>103</v>
      </c>
      <c r="E264" s="1" t="s">
        <v>169</v>
      </c>
      <c r="F264" s="44" t="s">
        <v>1078</v>
      </c>
      <c r="G264" s="49">
        <v>0.99</v>
      </c>
      <c r="H264" s="5">
        <v>99.163473910555822</v>
      </c>
      <c r="I264" s="5">
        <v>0</v>
      </c>
      <c r="J264" s="5">
        <v>99.163473910555822</v>
      </c>
      <c r="K264" s="5">
        <v>42.450860016177245</v>
      </c>
      <c r="L264" s="5">
        <v>-0.17342720270158907</v>
      </c>
      <c r="M264" s="5">
        <v>42.277432813475656</v>
      </c>
      <c r="N264" s="5">
        <v>96.188569693239145</v>
      </c>
      <c r="O264" s="73">
        <v>0</v>
      </c>
      <c r="P264" s="5">
        <v>0</v>
      </c>
      <c r="Q264" s="5">
        <v>0</v>
      </c>
      <c r="R264" s="5">
        <v>0</v>
      </c>
      <c r="S264" s="5">
        <v>0</v>
      </c>
      <c r="T264" s="47">
        <v>0</v>
      </c>
      <c r="U264" s="5">
        <v>89.255076114276719</v>
      </c>
      <c r="V264" s="5">
        <v>9.9083976538152569</v>
      </c>
      <c r="W264" s="5">
        <v>0</v>
      </c>
      <c r="X264" s="5">
        <v>0</v>
      </c>
      <c r="Y264" s="47">
        <v>0</v>
      </c>
      <c r="Z264" s="5">
        <v>89.255076114276719</v>
      </c>
      <c r="AA264" s="5">
        <v>9.9083976538152569</v>
      </c>
      <c r="AB264" s="5">
        <v>0</v>
      </c>
      <c r="AC264" s="5">
        <v>0</v>
      </c>
      <c r="AD264" s="72">
        <v>0</v>
      </c>
    </row>
    <row r="265" spans="1:30">
      <c r="A265" s="48" t="s">
        <v>1079</v>
      </c>
      <c r="B265" s="1" t="s">
        <v>1080</v>
      </c>
      <c r="C265" s="1" t="s">
        <v>1081</v>
      </c>
      <c r="D265" s="1" t="s">
        <v>53</v>
      </c>
      <c r="E265" s="1">
        <v>0</v>
      </c>
      <c r="F265" s="44" t="s">
        <v>1082</v>
      </c>
      <c r="G265" s="49">
        <v>0.4</v>
      </c>
      <c r="H265" s="5">
        <v>1.6716350600042365</v>
      </c>
      <c r="I265" s="5">
        <v>0</v>
      </c>
      <c r="J265" s="5">
        <v>1.6716350600042365</v>
      </c>
      <c r="K265" s="5">
        <v>-4.962304485250435</v>
      </c>
      <c r="L265" s="5">
        <v>-7.1585333108131088E-2</v>
      </c>
      <c r="M265" s="5">
        <v>-5.0338898183585661</v>
      </c>
      <c r="N265" s="5">
        <v>1.5462624305039188</v>
      </c>
      <c r="O265" s="73">
        <v>0.5</v>
      </c>
      <c r="P265" s="5">
        <v>0</v>
      </c>
      <c r="Q265" s="5">
        <v>0</v>
      </c>
      <c r="R265" s="5">
        <v>0</v>
      </c>
      <c r="S265" s="5">
        <v>0</v>
      </c>
      <c r="T265" s="47">
        <v>0</v>
      </c>
      <c r="U265" s="5">
        <v>0</v>
      </c>
      <c r="V265" s="5">
        <v>1.6716350600042365</v>
      </c>
      <c r="W265" s="5">
        <v>0</v>
      </c>
      <c r="X265" s="5">
        <v>0</v>
      </c>
      <c r="Y265" s="47">
        <v>0</v>
      </c>
      <c r="Z265" s="5">
        <v>0</v>
      </c>
      <c r="AA265" s="5">
        <v>1.6716350600042365</v>
      </c>
      <c r="AB265" s="5">
        <v>0</v>
      </c>
      <c r="AC265" s="5">
        <v>0</v>
      </c>
      <c r="AD265" s="72">
        <v>0</v>
      </c>
    </row>
    <row r="266" spans="1:30">
      <c r="A266" s="48" t="s">
        <v>1083</v>
      </c>
      <c r="B266" s="1" t="s">
        <v>1084</v>
      </c>
      <c r="C266" s="1" t="s">
        <v>1085</v>
      </c>
      <c r="D266" s="1" t="s">
        <v>53</v>
      </c>
      <c r="E266" s="1">
        <v>0</v>
      </c>
      <c r="F266" s="44" t="s">
        <v>1086</v>
      </c>
      <c r="G266" s="49">
        <v>0.4</v>
      </c>
      <c r="H266" s="5">
        <v>2.2860425500422297</v>
      </c>
      <c r="I266" s="5">
        <v>0.18947393080816233</v>
      </c>
      <c r="J266" s="5">
        <v>2.0965686192340676</v>
      </c>
      <c r="K266" s="5">
        <v>-2.6101988740561795</v>
      </c>
      <c r="L266" s="5">
        <v>8.2242328714657198E-2</v>
      </c>
      <c r="M266" s="5">
        <v>-2.5279565453415223</v>
      </c>
      <c r="N266" s="5">
        <v>1.9393259727915126</v>
      </c>
      <c r="O266" s="73">
        <v>0.5</v>
      </c>
      <c r="P266" s="5">
        <v>0</v>
      </c>
      <c r="Q266" s="5">
        <v>0.18947393080816233</v>
      </c>
      <c r="R266" s="5">
        <v>0</v>
      </c>
      <c r="S266" s="5">
        <v>0</v>
      </c>
      <c r="T266" s="47">
        <v>0</v>
      </c>
      <c r="U266" s="5">
        <v>0</v>
      </c>
      <c r="V266" s="5">
        <v>2.0965686192340676</v>
      </c>
      <c r="W266" s="5">
        <v>0</v>
      </c>
      <c r="X266" s="5">
        <v>0</v>
      </c>
      <c r="Y266" s="47">
        <v>0</v>
      </c>
      <c r="Z266" s="5">
        <v>0</v>
      </c>
      <c r="AA266" s="5">
        <v>2.2860425500422297</v>
      </c>
      <c r="AB266" s="5">
        <v>0</v>
      </c>
      <c r="AC266" s="5">
        <v>0</v>
      </c>
      <c r="AD266" s="72">
        <v>0</v>
      </c>
    </row>
    <row r="267" spans="1:30">
      <c r="A267" s="48" t="s">
        <v>1087</v>
      </c>
      <c r="B267" s="1" t="s">
        <v>1088</v>
      </c>
      <c r="C267" s="1" t="s">
        <v>1089</v>
      </c>
      <c r="D267" s="1" t="s">
        <v>53</v>
      </c>
      <c r="E267" s="1">
        <v>0</v>
      </c>
      <c r="F267" s="44" t="s">
        <v>1090</v>
      </c>
      <c r="G267" s="49">
        <v>0.4</v>
      </c>
      <c r="H267" s="5">
        <v>2.3574657681325064</v>
      </c>
      <c r="I267" s="5">
        <v>7.2506718481630081E-2</v>
      </c>
      <c r="J267" s="5">
        <v>2.2849590496508765</v>
      </c>
      <c r="K267" s="5">
        <v>-4.9257903857881802</v>
      </c>
      <c r="L267" s="5">
        <v>1.0106042421851313E-3</v>
      </c>
      <c r="M267" s="5">
        <v>-4.924779781545995</v>
      </c>
      <c r="N267" s="5">
        <v>2.1135871209270607</v>
      </c>
      <c r="O267" s="73">
        <v>0.5</v>
      </c>
      <c r="P267" s="5">
        <v>0</v>
      </c>
      <c r="Q267" s="5">
        <v>7.2506718481630081E-2</v>
      </c>
      <c r="R267" s="5">
        <v>0</v>
      </c>
      <c r="S267" s="5">
        <v>0</v>
      </c>
      <c r="T267" s="47">
        <v>0</v>
      </c>
      <c r="U267" s="5">
        <v>0</v>
      </c>
      <c r="V267" s="5">
        <v>2.2849590496508765</v>
      </c>
      <c r="W267" s="5">
        <v>0</v>
      </c>
      <c r="X267" s="5">
        <v>0</v>
      </c>
      <c r="Y267" s="47">
        <v>0</v>
      </c>
      <c r="Z267" s="5">
        <v>0</v>
      </c>
      <c r="AA267" s="5">
        <v>2.3574657681325064</v>
      </c>
      <c r="AB267" s="5">
        <v>0</v>
      </c>
      <c r="AC267" s="5">
        <v>0</v>
      </c>
      <c r="AD267" s="72">
        <v>0</v>
      </c>
    </row>
    <row r="268" spans="1:30">
      <c r="A268" s="48" t="s">
        <v>1091</v>
      </c>
      <c r="B268" s="1" t="s">
        <v>1092</v>
      </c>
      <c r="C268" s="1" t="s">
        <v>1093</v>
      </c>
      <c r="D268" s="1" t="s">
        <v>103</v>
      </c>
      <c r="E268" s="1">
        <v>0</v>
      </c>
      <c r="F268" s="44" t="s">
        <v>1094</v>
      </c>
      <c r="G268" s="49">
        <v>0.49</v>
      </c>
      <c r="H268" s="5">
        <v>83.678296713160762</v>
      </c>
      <c r="I268" s="5">
        <v>21.922972787740786</v>
      </c>
      <c r="J268" s="5">
        <v>61.755323925419972</v>
      </c>
      <c r="K268" s="5">
        <v>28.295189075411322</v>
      </c>
      <c r="L268" s="5">
        <v>-0.22187665775360443</v>
      </c>
      <c r="M268" s="5">
        <v>28.073312417657718</v>
      </c>
      <c r="N268" s="5">
        <v>57.123674631013479</v>
      </c>
      <c r="O268" s="73">
        <v>0</v>
      </c>
      <c r="P268" s="5">
        <v>20.54780726388362</v>
      </c>
      <c r="Q268" s="5">
        <v>1.3751655238571652</v>
      </c>
      <c r="R268" s="5">
        <v>0</v>
      </c>
      <c r="S268" s="5">
        <v>0</v>
      </c>
      <c r="T268" s="47">
        <v>0</v>
      </c>
      <c r="U268" s="5">
        <v>53.758749151901526</v>
      </c>
      <c r="V268" s="5">
        <v>7.9965747735184394</v>
      </c>
      <c r="W268" s="5">
        <v>0</v>
      </c>
      <c r="X268" s="5">
        <v>0</v>
      </c>
      <c r="Y268" s="47">
        <v>0</v>
      </c>
      <c r="Z268" s="5">
        <v>74.306556415785138</v>
      </c>
      <c r="AA268" s="5">
        <v>9.3717402973756041</v>
      </c>
      <c r="AB268" s="5">
        <v>0</v>
      </c>
      <c r="AC268" s="5">
        <v>0</v>
      </c>
      <c r="AD268" s="72">
        <v>0</v>
      </c>
    </row>
    <row r="269" spans="1:30">
      <c r="A269" s="48" t="s">
        <v>1095</v>
      </c>
      <c r="B269" s="1" t="s">
        <v>1096</v>
      </c>
      <c r="C269" s="1" t="s">
        <v>1097</v>
      </c>
      <c r="D269" s="1" t="s">
        <v>53</v>
      </c>
      <c r="E269" s="1">
        <v>0</v>
      </c>
      <c r="F269" s="44" t="s">
        <v>1098</v>
      </c>
      <c r="G269" s="49">
        <v>0.4</v>
      </c>
      <c r="H269" s="5">
        <v>2.4751104278320368</v>
      </c>
      <c r="I269" s="5">
        <v>0.15268077822070383</v>
      </c>
      <c r="J269" s="5">
        <v>2.3224296496113328</v>
      </c>
      <c r="K269" s="5">
        <v>-12.767130408910489</v>
      </c>
      <c r="L269" s="5">
        <v>7.8993194581878257E-2</v>
      </c>
      <c r="M269" s="5">
        <v>-12.688137214328611</v>
      </c>
      <c r="N269" s="5">
        <v>2.1482474258904829</v>
      </c>
      <c r="O269" s="73">
        <v>0.5</v>
      </c>
      <c r="P269" s="5">
        <v>0</v>
      </c>
      <c r="Q269" s="5">
        <v>0.15268077822070383</v>
      </c>
      <c r="R269" s="5">
        <v>0</v>
      </c>
      <c r="S269" s="5">
        <v>0</v>
      </c>
      <c r="T269" s="47">
        <v>0</v>
      </c>
      <c r="U269" s="5">
        <v>0</v>
      </c>
      <c r="V269" s="5">
        <v>2.3224296496113328</v>
      </c>
      <c r="W269" s="5">
        <v>0</v>
      </c>
      <c r="X269" s="5">
        <v>0</v>
      </c>
      <c r="Y269" s="47">
        <v>0</v>
      </c>
      <c r="Z269" s="5">
        <v>0</v>
      </c>
      <c r="AA269" s="5">
        <v>2.4751104278320368</v>
      </c>
      <c r="AB269" s="5">
        <v>0</v>
      </c>
      <c r="AC269" s="5">
        <v>0</v>
      </c>
      <c r="AD269" s="72">
        <v>0</v>
      </c>
    </row>
    <row r="270" spans="1:30">
      <c r="A270" s="48" t="s">
        <v>1099</v>
      </c>
      <c r="B270" s="1" t="s">
        <v>1100</v>
      </c>
      <c r="C270" s="1" t="s">
        <v>1101</v>
      </c>
      <c r="D270" s="1" t="s">
        <v>53</v>
      </c>
      <c r="E270" s="1" t="s">
        <v>1795</v>
      </c>
      <c r="F270" s="44" t="s">
        <v>1102</v>
      </c>
      <c r="G270" s="49">
        <v>0.30000000000000004</v>
      </c>
      <c r="H270" s="5">
        <v>1.7934413932147011</v>
      </c>
      <c r="I270" s="5">
        <v>0</v>
      </c>
      <c r="J270" s="5">
        <v>1.7934413932147011</v>
      </c>
      <c r="K270" s="5">
        <v>-13.899759603579341</v>
      </c>
      <c r="L270" s="5">
        <v>0.17738748484009825</v>
      </c>
      <c r="M270" s="5">
        <v>-13.722372118739242</v>
      </c>
      <c r="N270" s="5">
        <v>1.7396381514182599</v>
      </c>
      <c r="O270" s="73">
        <v>0</v>
      </c>
      <c r="P270" s="5">
        <v>0</v>
      </c>
      <c r="Q270" s="5">
        <v>0</v>
      </c>
      <c r="R270" s="5">
        <v>0</v>
      </c>
      <c r="S270" s="5">
        <v>0</v>
      </c>
      <c r="T270" s="47">
        <v>0</v>
      </c>
      <c r="U270" s="5">
        <v>0</v>
      </c>
      <c r="V270" s="5">
        <v>1.7934417948476722</v>
      </c>
      <c r="W270" s="5">
        <v>0</v>
      </c>
      <c r="X270" s="5">
        <v>0</v>
      </c>
      <c r="Y270" s="47">
        <v>0</v>
      </c>
      <c r="Z270" s="5">
        <v>0</v>
      </c>
      <c r="AA270" s="5">
        <v>1.7934417948476722</v>
      </c>
      <c r="AB270" s="5">
        <v>0</v>
      </c>
      <c r="AC270" s="5">
        <v>0</v>
      </c>
      <c r="AD270" s="72">
        <v>0</v>
      </c>
    </row>
    <row r="271" spans="1:30">
      <c r="A271" s="48" t="s">
        <v>1103</v>
      </c>
      <c r="B271" s="1" t="s">
        <v>1104</v>
      </c>
      <c r="C271" s="1" t="s">
        <v>1105</v>
      </c>
      <c r="D271" s="1" t="s">
        <v>53</v>
      </c>
      <c r="E271" s="1">
        <v>0</v>
      </c>
      <c r="F271" s="44" t="s">
        <v>1106</v>
      </c>
      <c r="G271" s="49">
        <v>0.4</v>
      </c>
      <c r="H271" s="5">
        <v>2.4234778205560175</v>
      </c>
      <c r="I271" s="5">
        <v>0.12994049720124343</v>
      </c>
      <c r="J271" s="5">
        <v>2.2935373233547742</v>
      </c>
      <c r="K271" s="5">
        <v>-7.8557765733290132</v>
      </c>
      <c r="L271" s="5">
        <v>0.21999076352109181</v>
      </c>
      <c r="M271" s="5">
        <v>-7.6357858098079214</v>
      </c>
      <c r="N271" s="5">
        <v>2.1215220241031663</v>
      </c>
      <c r="O271" s="73">
        <v>0.5</v>
      </c>
      <c r="P271" s="5">
        <v>0</v>
      </c>
      <c r="Q271" s="5">
        <v>0.12994049720124343</v>
      </c>
      <c r="R271" s="5">
        <v>0</v>
      </c>
      <c r="S271" s="5">
        <v>0</v>
      </c>
      <c r="T271" s="47">
        <v>0</v>
      </c>
      <c r="U271" s="5">
        <v>0</v>
      </c>
      <c r="V271" s="5">
        <v>2.2935373233547742</v>
      </c>
      <c r="W271" s="5">
        <v>0</v>
      </c>
      <c r="X271" s="5">
        <v>0</v>
      </c>
      <c r="Y271" s="47">
        <v>0</v>
      </c>
      <c r="Z271" s="5">
        <v>0</v>
      </c>
      <c r="AA271" s="5">
        <v>2.4234778205560175</v>
      </c>
      <c r="AB271" s="5">
        <v>0</v>
      </c>
      <c r="AC271" s="5">
        <v>0</v>
      </c>
      <c r="AD271" s="72">
        <v>0</v>
      </c>
    </row>
    <row r="272" spans="1:30">
      <c r="A272" s="48" t="s">
        <v>1107</v>
      </c>
      <c r="B272" s="1" t="s">
        <v>1108</v>
      </c>
      <c r="C272" s="1" t="s">
        <v>1109</v>
      </c>
      <c r="D272" s="1" t="s">
        <v>53</v>
      </c>
      <c r="E272" s="1">
        <v>0</v>
      </c>
      <c r="F272" s="44" t="s">
        <v>1110</v>
      </c>
      <c r="G272" s="49">
        <v>0.4</v>
      </c>
      <c r="H272" s="5">
        <v>2.479859673176366</v>
      </c>
      <c r="I272" s="5">
        <v>0.18958033958469517</v>
      </c>
      <c r="J272" s="5">
        <v>2.2902793335916707</v>
      </c>
      <c r="K272" s="5">
        <v>-15.709956033095299</v>
      </c>
      <c r="L272" s="5">
        <v>0.19149664691519419</v>
      </c>
      <c r="M272" s="5">
        <v>-15.518459386180105</v>
      </c>
      <c r="N272" s="5">
        <v>2.1185083835722955</v>
      </c>
      <c r="O272" s="73">
        <v>0.5</v>
      </c>
      <c r="P272" s="5">
        <v>0</v>
      </c>
      <c r="Q272" s="5">
        <v>0.18958033958469517</v>
      </c>
      <c r="R272" s="5">
        <v>0</v>
      </c>
      <c r="S272" s="5">
        <v>0</v>
      </c>
      <c r="T272" s="47">
        <v>0</v>
      </c>
      <c r="U272" s="5">
        <v>0</v>
      </c>
      <c r="V272" s="5">
        <v>2.2902793335916707</v>
      </c>
      <c r="W272" s="5">
        <v>0</v>
      </c>
      <c r="X272" s="5">
        <v>0</v>
      </c>
      <c r="Y272" s="47">
        <v>0</v>
      </c>
      <c r="Z272" s="5">
        <v>0</v>
      </c>
      <c r="AA272" s="5">
        <v>2.479859673176366</v>
      </c>
      <c r="AB272" s="5">
        <v>0</v>
      </c>
      <c r="AC272" s="5">
        <v>0</v>
      </c>
      <c r="AD272" s="72">
        <v>0</v>
      </c>
    </row>
    <row r="273" spans="1:30">
      <c r="A273" s="48" t="s">
        <v>1111</v>
      </c>
      <c r="B273" s="1" t="s">
        <v>1112</v>
      </c>
      <c r="C273" s="1" t="s">
        <v>1113</v>
      </c>
      <c r="D273" s="1" t="s">
        <v>124</v>
      </c>
      <c r="E273" s="1">
        <v>0</v>
      </c>
      <c r="F273" s="44" t="s">
        <v>1114</v>
      </c>
      <c r="G273" s="49">
        <v>0.49</v>
      </c>
      <c r="H273" s="5">
        <v>4.2848449384874199</v>
      </c>
      <c r="I273" s="5">
        <v>0</v>
      </c>
      <c r="J273" s="5">
        <v>4.2848449384874199</v>
      </c>
      <c r="K273" s="5">
        <v>-0.99987146225241852</v>
      </c>
      <c r="L273" s="5">
        <v>3.9195724178273883E-2</v>
      </c>
      <c r="M273" s="5">
        <v>-0.96067573807414464</v>
      </c>
      <c r="N273" s="5">
        <v>3.9634815681008635</v>
      </c>
      <c r="O273" s="73">
        <v>0.18920061567160273</v>
      </c>
      <c r="P273" s="5">
        <v>0</v>
      </c>
      <c r="Q273" s="5">
        <v>0</v>
      </c>
      <c r="R273" s="5">
        <v>0</v>
      </c>
      <c r="S273" s="5">
        <v>0</v>
      </c>
      <c r="T273" s="47">
        <v>0</v>
      </c>
      <c r="U273" s="5">
        <v>3.2749543805164278</v>
      </c>
      <c r="V273" s="5">
        <v>1.0098905579709923</v>
      </c>
      <c r="W273" s="5">
        <v>0</v>
      </c>
      <c r="X273" s="5">
        <v>0</v>
      </c>
      <c r="Y273" s="47">
        <v>0</v>
      </c>
      <c r="Z273" s="5">
        <v>3.2749543805164278</v>
      </c>
      <c r="AA273" s="5">
        <v>1.0098905579709923</v>
      </c>
      <c r="AB273" s="5">
        <v>0</v>
      </c>
      <c r="AC273" s="5">
        <v>0</v>
      </c>
      <c r="AD273" s="72">
        <v>0</v>
      </c>
    </row>
    <row r="274" spans="1:30">
      <c r="A274" s="48" t="s">
        <v>1115</v>
      </c>
      <c r="B274" s="1" t="s">
        <v>1116</v>
      </c>
      <c r="C274" s="1" t="s">
        <v>1117</v>
      </c>
      <c r="D274" s="1" t="s">
        <v>53</v>
      </c>
      <c r="E274" s="1">
        <v>0</v>
      </c>
      <c r="F274" s="44" t="s">
        <v>1118</v>
      </c>
      <c r="G274" s="49">
        <v>0.4</v>
      </c>
      <c r="H274" s="5">
        <v>1.7192659432313944</v>
      </c>
      <c r="I274" s="5">
        <v>0.143023570543902</v>
      </c>
      <c r="J274" s="5">
        <v>1.5762423726874923</v>
      </c>
      <c r="K274" s="5">
        <v>-5.5033739792281313</v>
      </c>
      <c r="L274" s="5">
        <v>3.338587752165445E-2</v>
      </c>
      <c r="M274" s="5">
        <v>-5.4699881017064769</v>
      </c>
      <c r="N274" s="5">
        <v>1.4580241947359305</v>
      </c>
      <c r="O274" s="73">
        <v>0.5</v>
      </c>
      <c r="P274" s="5">
        <v>0</v>
      </c>
      <c r="Q274" s="5">
        <v>0.143023570543902</v>
      </c>
      <c r="R274" s="5">
        <v>0</v>
      </c>
      <c r="S274" s="5">
        <v>0</v>
      </c>
      <c r="T274" s="47">
        <v>0</v>
      </c>
      <c r="U274" s="5">
        <v>0</v>
      </c>
      <c r="V274" s="5">
        <v>1.5762423726874923</v>
      </c>
      <c r="W274" s="5">
        <v>0</v>
      </c>
      <c r="X274" s="5">
        <v>0</v>
      </c>
      <c r="Y274" s="47">
        <v>0</v>
      </c>
      <c r="Z274" s="5">
        <v>0</v>
      </c>
      <c r="AA274" s="5">
        <v>1.7192659432313944</v>
      </c>
      <c r="AB274" s="5">
        <v>0</v>
      </c>
      <c r="AC274" s="5">
        <v>0</v>
      </c>
      <c r="AD274" s="72">
        <v>0</v>
      </c>
    </row>
    <row r="275" spans="1:30">
      <c r="A275" s="48" t="s">
        <v>1119</v>
      </c>
      <c r="B275" s="1" t="s">
        <v>1120</v>
      </c>
      <c r="C275" s="1" t="s">
        <v>1121</v>
      </c>
      <c r="D275" s="1" t="s">
        <v>103</v>
      </c>
      <c r="E275" s="1" t="s">
        <v>169</v>
      </c>
      <c r="F275" s="44" t="s">
        <v>1122</v>
      </c>
      <c r="G275" s="49">
        <v>0.99</v>
      </c>
      <c r="H275" s="5">
        <v>118.71575386286601</v>
      </c>
      <c r="I275" s="5">
        <v>0</v>
      </c>
      <c r="J275" s="5">
        <v>118.71575386286601</v>
      </c>
      <c r="K275" s="5">
        <v>43.837083340250146</v>
      </c>
      <c r="L275" s="5">
        <v>-1.2171651763992486E-4</v>
      </c>
      <c r="M275" s="5">
        <v>43.836961623732506</v>
      </c>
      <c r="N275" s="5">
        <v>115.15428124698002</v>
      </c>
      <c r="O275" s="73">
        <v>0</v>
      </c>
      <c r="P275" s="5">
        <v>0</v>
      </c>
      <c r="Q275" s="5">
        <v>0</v>
      </c>
      <c r="R275" s="5">
        <v>0</v>
      </c>
      <c r="S275" s="5">
        <v>0</v>
      </c>
      <c r="T275" s="47">
        <v>0</v>
      </c>
      <c r="U275" s="5">
        <v>106.70435675804627</v>
      </c>
      <c r="V275" s="5">
        <v>12.011396634079746</v>
      </c>
      <c r="W275" s="5">
        <v>0</v>
      </c>
      <c r="X275" s="5">
        <v>0</v>
      </c>
      <c r="Y275" s="47">
        <v>0</v>
      </c>
      <c r="Z275" s="5">
        <v>106.70435675804627</v>
      </c>
      <c r="AA275" s="5">
        <v>12.011396634079746</v>
      </c>
      <c r="AB275" s="5">
        <v>0</v>
      </c>
      <c r="AC275" s="5">
        <v>0</v>
      </c>
      <c r="AD275" s="72">
        <v>0</v>
      </c>
    </row>
    <row r="276" spans="1:30">
      <c r="A276" s="48" t="s">
        <v>1123</v>
      </c>
      <c r="B276" s="1" t="s">
        <v>1124</v>
      </c>
      <c r="C276" s="1" t="s">
        <v>1125</v>
      </c>
      <c r="D276" s="1" t="s">
        <v>103</v>
      </c>
      <c r="E276" s="1" t="s">
        <v>146</v>
      </c>
      <c r="F276" s="44" t="s">
        <v>1126</v>
      </c>
      <c r="G276" s="49">
        <v>0.99</v>
      </c>
      <c r="H276" s="5">
        <v>141.40934767701077</v>
      </c>
      <c r="I276" s="5">
        <v>0</v>
      </c>
      <c r="J276" s="5">
        <v>141.40934767701077</v>
      </c>
      <c r="K276" s="5">
        <v>50.619729000795928</v>
      </c>
      <c r="L276" s="5">
        <v>-0.4975099575077877</v>
      </c>
      <c r="M276" s="5">
        <v>50.12221904328814</v>
      </c>
      <c r="N276" s="5">
        <v>137.16706724670044</v>
      </c>
      <c r="O276" s="73">
        <v>0</v>
      </c>
      <c r="P276" s="5">
        <v>0</v>
      </c>
      <c r="Q276" s="5">
        <v>0</v>
      </c>
      <c r="R276" s="5">
        <v>0</v>
      </c>
      <c r="S276" s="5">
        <v>0</v>
      </c>
      <c r="T276" s="47">
        <v>0</v>
      </c>
      <c r="U276" s="5">
        <v>125.19736549026035</v>
      </c>
      <c r="V276" s="5">
        <v>16.211982022454553</v>
      </c>
      <c r="W276" s="5">
        <v>0</v>
      </c>
      <c r="X276" s="5">
        <v>0</v>
      </c>
      <c r="Y276" s="47">
        <v>0</v>
      </c>
      <c r="Z276" s="5">
        <v>125.19736549026035</v>
      </c>
      <c r="AA276" s="5">
        <v>16.211982022454553</v>
      </c>
      <c r="AB276" s="5">
        <v>0</v>
      </c>
      <c r="AC276" s="5">
        <v>0</v>
      </c>
      <c r="AD276" s="72">
        <v>0</v>
      </c>
    </row>
    <row r="277" spans="1:30">
      <c r="A277" s="48" t="s">
        <v>1127</v>
      </c>
      <c r="B277" s="1" t="s">
        <v>1128</v>
      </c>
      <c r="C277" s="1" t="s">
        <v>1129</v>
      </c>
      <c r="D277" s="1" t="s">
        <v>53</v>
      </c>
      <c r="E277" s="1">
        <v>0</v>
      </c>
      <c r="F277" s="44" t="s">
        <v>1130</v>
      </c>
      <c r="G277" s="49">
        <v>0.4</v>
      </c>
      <c r="H277" s="5">
        <v>4.7952895899781014</v>
      </c>
      <c r="I277" s="5">
        <v>0.67241797398626801</v>
      </c>
      <c r="J277" s="5">
        <v>4.1228716159918335</v>
      </c>
      <c r="K277" s="5">
        <v>-10.099582905151465</v>
      </c>
      <c r="L277" s="5">
        <v>7.1161332501748831E-2</v>
      </c>
      <c r="M277" s="5">
        <v>-10.028421572649716</v>
      </c>
      <c r="N277" s="5">
        <v>3.8136562447924462</v>
      </c>
      <c r="O277" s="73">
        <v>0.5</v>
      </c>
      <c r="P277" s="5">
        <v>0</v>
      </c>
      <c r="Q277" s="5">
        <v>0.67241797398626801</v>
      </c>
      <c r="R277" s="5">
        <v>0</v>
      </c>
      <c r="S277" s="5">
        <v>0</v>
      </c>
      <c r="T277" s="47">
        <v>0</v>
      </c>
      <c r="U277" s="5">
        <v>0</v>
      </c>
      <c r="V277" s="5">
        <v>4.1228716159918335</v>
      </c>
      <c r="W277" s="5">
        <v>0</v>
      </c>
      <c r="X277" s="5">
        <v>0</v>
      </c>
      <c r="Y277" s="47">
        <v>0</v>
      </c>
      <c r="Z277" s="5">
        <v>0</v>
      </c>
      <c r="AA277" s="5">
        <v>4.7952895899781014</v>
      </c>
      <c r="AB277" s="5">
        <v>0</v>
      </c>
      <c r="AC277" s="5">
        <v>0</v>
      </c>
      <c r="AD277" s="72">
        <v>0</v>
      </c>
    </row>
    <row r="278" spans="1:30">
      <c r="A278" s="48" t="s">
        <v>1131</v>
      </c>
      <c r="B278" s="1" t="s">
        <v>1132</v>
      </c>
      <c r="C278" s="1" t="s">
        <v>1133</v>
      </c>
      <c r="D278" s="1" t="s">
        <v>53</v>
      </c>
      <c r="E278" s="1">
        <v>0</v>
      </c>
      <c r="F278" s="44" t="s">
        <v>1134</v>
      </c>
      <c r="G278" s="49">
        <v>0.4</v>
      </c>
      <c r="H278" s="5">
        <v>3.9087683223450922</v>
      </c>
      <c r="I278" s="5">
        <v>0.49118396178313156</v>
      </c>
      <c r="J278" s="5">
        <v>3.4175843605619605</v>
      </c>
      <c r="K278" s="5">
        <v>-10.541871275043759</v>
      </c>
      <c r="L278" s="5">
        <v>-1.4737130878469173E-2</v>
      </c>
      <c r="M278" s="5">
        <v>-10.556608405922228</v>
      </c>
      <c r="N278" s="5">
        <v>3.1612655335198134</v>
      </c>
      <c r="O278" s="73">
        <v>0.5</v>
      </c>
      <c r="P278" s="5">
        <v>0</v>
      </c>
      <c r="Q278" s="5">
        <v>0.49118396178313156</v>
      </c>
      <c r="R278" s="5">
        <v>0</v>
      </c>
      <c r="S278" s="5">
        <v>0</v>
      </c>
      <c r="T278" s="47">
        <v>0</v>
      </c>
      <c r="U278" s="5">
        <v>0</v>
      </c>
      <c r="V278" s="5">
        <v>3.4175843605619605</v>
      </c>
      <c r="W278" s="5">
        <v>0</v>
      </c>
      <c r="X278" s="5">
        <v>0</v>
      </c>
      <c r="Y278" s="47">
        <v>0</v>
      </c>
      <c r="Z278" s="5">
        <v>0</v>
      </c>
      <c r="AA278" s="5">
        <v>3.9087683223450922</v>
      </c>
      <c r="AB278" s="5">
        <v>0</v>
      </c>
      <c r="AC278" s="5">
        <v>0</v>
      </c>
      <c r="AD278" s="72">
        <v>0</v>
      </c>
    </row>
    <row r="279" spans="1:30">
      <c r="A279" s="48" t="s">
        <v>1135</v>
      </c>
      <c r="B279" s="1" t="s">
        <v>1136</v>
      </c>
      <c r="C279" s="1" t="s">
        <v>1137</v>
      </c>
      <c r="D279" s="1" t="s">
        <v>103</v>
      </c>
      <c r="E279" s="1" t="s">
        <v>611</v>
      </c>
      <c r="F279" s="44" t="s">
        <v>1138</v>
      </c>
      <c r="G279" s="49">
        <v>0.99</v>
      </c>
      <c r="H279" s="5">
        <v>92.861603012151278</v>
      </c>
      <c r="I279" s="5">
        <v>0</v>
      </c>
      <c r="J279" s="5">
        <v>92.861603012151278</v>
      </c>
      <c r="K279" s="5">
        <v>24.65318339633377</v>
      </c>
      <c r="L279" s="5">
        <v>0.92907417670848957</v>
      </c>
      <c r="M279" s="5">
        <v>25.582257573042259</v>
      </c>
      <c r="N279" s="5">
        <v>90.075754921786739</v>
      </c>
      <c r="O279" s="73">
        <v>0</v>
      </c>
      <c r="P279" s="5">
        <v>0</v>
      </c>
      <c r="Q279" s="5">
        <v>0</v>
      </c>
      <c r="R279" s="5">
        <v>0</v>
      </c>
      <c r="S279" s="5">
        <v>0</v>
      </c>
      <c r="T279" s="47">
        <v>0</v>
      </c>
      <c r="U279" s="5">
        <v>81.8899075817572</v>
      </c>
      <c r="V279" s="5">
        <v>10.971695516974128</v>
      </c>
      <c r="W279" s="5">
        <v>0</v>
      </c>
      <c r="X279" s="5">
        <v>0</v>
      </c>
      <c r="Y279" s="47">
        <v>0</v>
      </c>
      <c r="Z279" s="5">
        <v>81.8899075817572</v>
      </c>
      <c r="AA279" s="5">
        <v>10.971695516974128</v>
      </c>
      <c r="AB279" s="5">
        <v>0</v>
      </c>
      <c r="AC279" s="5">
        <v>0</v>
      </c>
      <c r="AD279" s="72">
        <v>0</v>
      </c>
    </row>
    <row r="280" spans="1:30">
      <c r="A280" s="48" t="s">
        <v>1139</v>
      </c>
      <c r="B280" s="1" t="s">
        <v>1140</v>
      </c>
      <c r="C280" s="1" t="s">
        <v>1141</v>
      </c>
      <c r="D280" s="1" t="s">
        <v>53</v>
      </c>
      <c r="E280" s="1">
        <v>0</v>
      </c>
      <c r="F280" s="44" t="s">
        <v>1142</v>
      </c>
      <c r="G280" s="49">
        <v>0.4</v>
      </c>
      <c r="H280" s="5">
        <v>2.6303295827968127</v>
      </c>
      <c r="I280" s="5">
        <v>0.2652129914300218</v>
      </c>
      <c r="J280" s="5">
        <v>2.3651165913667911</v>
      </c>
      <c r="K280" s="5">
        <v>-12.957082528558807</v>
      </c>
      <c r="L280" s="5">
        <v>0.45908176622816654</v>
      </c>
      <c r="M280" s="5">
        <v>-12.498000762330641</v>
      </c>
      <c r="N280" s="5">
        <v>2.1877328470142818</v>
      </c>
      <c r="O280" s="73">
        <v>0.5</v>
      </c>
      <c r="P280" s="5">
        <v>0</v>
      </c>
      <c r="Q280" s="5">
        <v>0.2652129914300218</v>
      </c>
      <c r="R280" s="5">
        <v>0</v>
      </c>
      <c r="S280" s="5">
        <v>0</v>
      </c>
      <c r="T280" s="47">
        <v>0</v>
      </c>
      <c r="U280" s="5">
        <v>0</v>
      </c>
      <c r="V280" s="5">
        <v>2.3651165913667911</v>
      </c>
      <c r="W280" s="5">
        <v>0</v>
      </c>
      <c r="X280" s="5">
        <v>0</v>
      </c>
      <c r="Y280" s="47">
        <v>0</v>
      </c>
      <c r="Z280" s="5">
        <v>0</v>
      </c>
      <c r="AA280" s="5">
        <v>2.6303295827968127</v>
      </c>
      <c r="AB280" s="5">
        <v>0</v>
      </c>
      <c r="AC280" s="5">
        <v>0</v>
      </c>
      <c r="AD280" s="72">
        <v>0</v>
      </c>
    </row>
    <row r="281" spans="1:30">
      <c r="A281" s="48" t="s">
        <v>1143</v>
      </c>
      <c r="B281" s="1" t="s">
        <v>1144</v>
      </c>
      <c r="C281" s="1" t="s">
        <v>1145</v>
      </c>
      <c r="D281" s="1" t="s">
        <v>53</v>
      </c>
      <c r="E281" s="1" t="s">
        <v>1787</v>
      </c>
      <c r="F281" s="44" t="s">
        <v>1146</v>
      </c>
      <c r="G281" s="49">
        <v>0.4</v>
      </c>
      <c r="H281" s="5">
        <v>2.2165084428466986</v>
      </c>
      <c r="I281" s="5">
        <v>0</v>
      </c>
      <c r="J281" s="5">
        <v>2.2165084428466986</v>
      </c>
      <c r="K281" s="5">
        <v>-12.121162692527628</v>
      </c>
      <c r="L281" s="5">
        <v>3.542010169783083E-2</v>
      </c>
      <c r="M281" s="5">
        <v>-12.085742590829797</v>
      </c>
      <c r="N281" s="5">
        <v>2.1500131895612977</v>
      </c>
      <c r="O281" s="73">
        <v>0</v>
      </c>
      <c r="P281" s="5">
        <v>0</v>
      </c>
      <c r="Q281" s="5">
        <v>0</v>
      </c>
      <c r="R281" s="5">
        <v>0</v>
      </c>
      <c r="S281" s="5">
        <v>0</v>
      </c>
      <c r="T281" s="47">
        <v>0</v>
      </c>
      <c r="U281" s="5">
        <v>0</v>
      </c>
      <c r="V281" s="5">
        <v>2.2165084428466986</v>
      </c>
      <c r="W281" s="5">
        <v>0</v>
      </c>
      <c r="X281" s="5">
        <v>0</v>
      </c>
      <c r="Y281" s="47">
        <v>0</v>
      </c>
      <c r="Z281" s="5">
        <v>0</v>
      </c>
      <c r="AA281" s="5">
        <v>2.2165084428466986</v>
      </c>
      <c r="AB281" s="5">
        <v>0</v>
      </c>
      <c r="AC281" s="5">
        <v>0</v>
      </c>
      <c r="AD281" s="72">
        <v>0</v>
      </c>
    </row>
    <row r="282" spans="1:30">
      <c r="A282" s="48" t="s">
        <v>1147</v>
      </c>
      <c r="B282" s="1" t="s">
        <v>1148</v>
      </c>
      <c r="C282" s="1" t="s">
        <v>1149</v>
      </c>
      <c r="D282" s="1" t="s">
        <v>103</v>
      </c>
      <c r="E282" s="1">
        <v>0</v>
      </c>
      <c r="F282" s="44" t="s">
        <v>1150</v>
      </c>
      <c r="G282" s="49">
        <v>0.49</v>
      </c>
      <c r="H282" s="5">
        <v>191.67633467847401</v>
      </c>
      <c r="I282" s="5">
        <v>52.415268148795299</v>
      </c>
      <c r="J282" s="5">
        <v>139.26106652967871</v>
      </c>
      <c r="K282" s="5">
        <v>41.576435769564881</v>
      </c>
      <c r="L282" s="5">
        <v>0.78039115042367513</v>
      </c>
      <c r="M282" s="5">
        <v>42.356826919988556</v>
      </c>
      <c r="N282" s="5">
        <v>128.81648653995282</v>
      </c>
      <c r="O282" s="73">
        <v>0</v>
      </c>
      <c r="P282" s="5">
        <v>48.243028300895752</v>
      </c>
      <c r="Q282" s="5">
        <v>4.172239847899549</v>
      </c>
      <c r="R282" s="5">
        <v>0</v>
      </c>
      <c r="S282" s="5">
        <v>0</v>
      </c>
      <c r="T282" s="47">
        <v>0</v>
      </c>
      <c r="U282" s="5">
        <v>119.08778070029304</v>
      </c>
      <c r="V282" s="5">
        <v>20.173285829385684</v>
      </c>
      <c r="W282" s="5">
        <v>0</v>
      </c>
      <c r="X282" s="5">
        <v>0</v>
      </c>
      <c r="Y282" s="47">
        <v>0</v>
      </c>
      <c r="Z282" s="5">
        <v>167.33080900118878</v>
      </c>
      <c r="AA282" s="5">
        <v>24.345525677285231</v>
      </c>
      <c r="AB282" s="5">
        <v>0</v>
      </c>
      <c r="AC282" s="5">
        <v>0</v>
      </c>
      <c r="AD282" s="72">
        <v>0</v>
      </c>
    </row>
    <row r="283" spans="1:30">
      <c r="A283" s="48" t="s">
        <v>1151</v>
      </c>
      <c r="B283" s="1" t="s">
        <v>1152</v>
      </c>
      <c r="C283" s="1" t="s">
        <v>1153</v>
      </c>
      <c r="D283" s="1" t="s">
        <v>53</v>
      </c>
      <c r="E283" s="1" t="s">
        <v>1787</v>
      </c>
      <c r="F283" s="93" t="s">
        <v>1154</v>
      </c>
      <c r="G283" s="49">
        <v>0.4</v>
      </c>
      <c r="H283" s="5">
        <v>3.8955631587354196</v>
      </c>
      <c r="I283" s="5">
        <v>0</v>
      </c>
      <c r="J283" s="5">
        <v>3.8955631587354196</v>
      </c>
      <c r="K283" s="5">
        <v>-5.6631046954383821</v>
      </c>
      <c r="L283" s="5">
        <v>0.29515576120122766</v>
      </c>
      <c r="M283" s="5">
        <v>-5.3679489342371545</v>
      </c>
      <c r="N283" s="5">
        <v>3.778696263973357</v>
      </c>
      <c r="O283" s="73">
        <v>0</v>
      </c>
      <c r="P283" s="5">
        <v>0</v>
      </c>
      <c r="Q283" s="5">
        <v>0</v>
      </c>
      <c r="R283" s="5">
        <v>0</v>
      </c>
      <c r="S283" s="5">
        <v>0</v>
      </c>
      <c r="T283" s="47">
        <v>0</v>
      </c>
      <c r="U283" s="5">
        <v>0</v>
      </c>
      <c r="V283" s="5">
        <v>3.8955631628946539</v>
      </c>
      <c r="W283" s="5">
        <v>0</v>
      </c>
      <c r="X283" s="5">
        <v>0</v>
      </c>
      <c r="Y283" s="47">
        <v>0</v>
      </c>
      <c r="Z283" s="5">
        <v>0</v>
      </c>
      <c r="AA283" s="5">
        <v>3.8955631628946539</v>
      </c>
      <c r="AB283" s="5">
        <v>0</v>
      </c>
      <c r="AC283" s="5">
        <v>0</v>
      </c>
      <c r="AD283" s="72">
        <v>0</v>
      </c>
    </row>
    <row r="284" spans="1:30">
      <c r="A284" s="48" t="s">
        <v>1155</v>
      </c>
      <c r="B284" s="1" t="s">
        <v>1156</v>
      </c>
      <c r="C284" s="1" t="s">
        <v>1157</v>
      </c>
      <c r="D284" s="1" t="s">
        <v>124</v>
      </c>
      <c r="E284" s="1">
        <v>0</v>
      </c>
      <c r="F284" s="44" t="s">
        <v>1158</v>
      </c>
      <c r="G284" s="49">
        <v>0.49</v>
      </c>
      <c r="H284" s="5">
        <v>62.436041510557061</v>
      </c>
      <c r="I284" s="5">
        <v>13.301165914493588</v>
      </c>
      <c r="J284" s="5">
        <v>49.134875596063473</v>
      </c>
      <c r="K284" s="5">
        <v>9.6493097655900328</v>
      </c>
      <c r="L284" s="5">
        <v>-0.11355769273959204</v>
      </c>
      <c r="M284" s="5">
        <v>9.5357520728504408</v>
      </c>
      <c r="N284" s="5">
        <v>45.449759926358716</v>
      </c>
      <c r="O284" s="73">
        <v>0</v>
      </c>
      <c r="P284" s="5">
        <v>12.825889252009317</v>
      </c>
      <c r="Q284" s="5">
        <v>0.47527666248426959</v>
      </c>
      <c r="R284" s="5">
        <v>0</v>
      </c>
      <c r="S284" s="5">
        <v>0</v>
      </c>
      <c r="T284" s="47">
        <v>0</v>
      </c>
      <c r="U284" s="5">
        <v>40.780078033789344</v>
      </c>
      <c r="V284" s="5">
        <v>8.3547975622741308</v>
      </c>
      <c r="W284" s="5">
        <v>0</v>
      </c>
      <c r="X284" s="5">
        <v>0</v>
      </c>
      <c r="Y284" s="47">
        <v>0</v>
      </c>
      <c r="Z284" s="5">
        <v>53.605967285798663</v>
      </c>
      <c r="AA284" s="5">
        <v>8.8300742247584001</v>
      </c>
      <c r="AB284" s="5">
        <v>0</v>
      </c>
      <c r="AC284" s="5">
        <v>0</v>
      </c>
      <c r="AD284" s="72">
        <v>0</v>
      </c>
    </row>
    <row r="285" spans="1:30">
      <c r="A285" s="48" t="s">
        <v>1159</v>
      </c>
      <c r="B285" s="1" t="s">
        <v>1160</v>
      </c>
      <c r="C285" s="1" t="s">
        <v>1161</v>
      </c>
      <c r="D285" s="1" t="s">
        <v>79</v>
      </c>
      <c r="E285" s="1">
        <v>0</v>
      </c>
      <c r="F285" s="44" t="s">
        <v>1698</v>
      </c>
      <c r="G285" s="49">
        <v>0.01</v>
      </c>
      <c r="H285" s="5">
        <v>5.3327007749276589</v>
      </c>
      <c r="I285" s="5">
        <v>1.5605536593831741</v>
      </c>
      <c r="J285" s="5">
        <v>3.772147115544485</v>
      </c>
      <c r="K285" s="5">
        <v>2.297753617223893</v>
      </c>
      <c r="L285" s="5">
        <v>6.8190656473010591E-4</v>
      </c>
      <c r="M285" s="5">
        <v>2.2984355237886231</v>
      </c>
      <c r="N285" s="5">
        <v>3.4892360818786488</v>
      </c>
      <c r="O285" s="73">
        <v>0</v>
      </c>
      <c r="P285" s="5">
        <v>0</v>
      </c>
      <c r="Q285" s="5">
        <v>0</v>
      </c>
      <c r="R285" s="5">
        <v>1.5605536593831741</v>
      </c>
      <c r="S285" s="5">
        <v>0</v>
      </c>
      <c r="T285" s="47">
        <v>0</v>
      </c>
      <c r="U285" s="5">
        <v>0</v>
      </c>
      <c r="V285" s="5">
        <v>0</v>
      </c>
      <c r="W285" s="5">
        <v>3.772147115544485</v>
      </c>
      <c r="X285" s="5">
        <v>0</v>
      </c>
      <c r="Y285" s="47">
        <v>0</v>
      </c>
      <c r="Z285" s="5">
        <v>0</v>
      </c>
      <c r="AA285" s="5">
        <v>0</v>
      </c>
      <c r="AB285" s="5">
        <v>5.3327007749276589</v>
      </c>
      <c r="AC285" s="5">
        <v>0</v>
      </c>
      <c r="AD285" s="72">
        <v>0</v>
      </c>
    </row>
    <row r="286" spans="1:30">
      <c r="A286" s="48" t="s">
        <v>1163</v>
      </c>
      <c r="B286" s="1" t="s">
        <v>1164</v>
      </c>
      <c r="C286" s="1" t="s">
        <v>1165</v>
      </c>
      <c r="D286" s="1" t="s">
        <v>124</v>
      </c>
      <c r="E286" s="1" t="s">
        <v>1791</v>
      </c>
      <c r="F286" s="44" t="s">
        <v>1166</v>
      </c>
      <c r="G286" s="49">
        <v>0.99</v>
      </c>
      <c r="H286" s="5">
        <v>38.808855358262015</v>
      </c>
      <c r="I286" s="5">
        <v>0</v>
      </c>
      <c r="J286" s="5">
        <v>38.808855358262015</v>
      </c>
      <c r="K286" s="5">
        <v>-58.317882080002292</v>
      </c>
      <c r="L286" s="5">
        <v>0.38719415739505081</v>
      </c>
      <c r="M286" s="5">
        <v>-57.930687922607241</v>
      </c>
      <c r="N286" s="5">
        <v>37.644589697514157</v>
      </c>
      <c r="O286" s="73">
        <v>0</v>
      </c>
      <c r="P286" s="5">
        <v>0</v>
      </c>
      <c r="Q286" s="5">
        <v>0</v>
      </c>
      <c r="R286" s="5">
        <v>0</v>
      </c>
      <c r="S286" s="5">
        <v>0</v>
      </c>
      <c r="T286" s="47">
        <v>0</v>
      </c>
      <c r="U286" s="5">
        <v>31.739418914731903</v>
      </c>
      <c r="V286" s="5">
        <v>7.0694361744351237</v>
      </c>
      <c r="W286" s="5">
        <v>0</v>
      </c>
      <c r="X286" s="5">
        <v>0</v>
      </c>
      <c r="Y286" s="47">
        <v>0</v>
      </c>
      <c r="Z286" s="5">
        <v>31.739418914731903</v>
      </c>
      <c r="AA286" s="5">
        <v>7.0694361744351237</v>
      </c>
      <c r="AB286" s="5">
        <v>0</v>
      </c>
      <c r="AC286" s="5">
        <v>0</v>
      </c>
      <c r="AD286" s="72">
        <v>0</v>
      </c>
    </row>
    <row r="287" spans="1:30">
      <c r="A287" s="48" t="s">
        <v>1167</v>
      </c>
      <c r="B287" s="1" t="s">
        <v>1168</v>
      </c>
      <c r="C287" s="1" t="s">
        <v>1169</v>
      </c>
      <c r="D287" s="1" t="s">
        <v>103</v>
      </c>
      <c r="E287" s="1" t="s">
        <v>146</v>
      </c>
      <c r="F287" s="44" t="s">
        <v>1170</v>
      </c>
      <c r="G287" s="49">
        <v>0.99</v>
      </c>
      <c r="H287" s="5">
        <v>36.279844905731998</v>
      </c>
      <c r="I287" s="5">
        <v>0</v>
      </c>
      <c r="J287" s="5">
        <v>36.279844905731998</v>
      </c>
      <c r="K287" s="5">
        <v>-64.140049281519367</v>
      </c>
      <c r="L287" s="5">
        <v>-1.7330559917152613</v>
      </c>
      <c r="M287" s="5">
        <v>-65.873105273234628</v>
      </c>
      <c r="N287" s="5">
        <v>35.191449558560038</v>
      </c>
      <c r="O287" s="73">
        <v>0</v>
      </c>
      <c r="P287" s="5">
        <v>0</v>
      </c>
      <c r="Q287" s="5">
        <v>0</v>
      </c>
      <c r="R287" s="5">
        <v>0</v>
      </c>
      <c r="S287" s="5">
        <v>0</v>
      </c>
      <c r="T287" s="47">
        <v>0</v>
      </c>
      <c r="U287" s="5">
        <v>31.98354508009043</v>
      </c>
      <c r="V287" s="5">
        <v>4.2963002637567351</v>
      </c>
      <c r="W287" s="5">
        <v>0</v>
      </c>
      <c r="X287" s="5">
        <v>0</v>
      </c>
      <c r="Y287" s="47">
        <v>0</v>
      </c>
      <c r="Z287" s="5">
        <v>31.98354508009043</v>
      </c>
      <c r="AA287" s="5">
        <v>4.2963002637567351</v>
      </c>
      <c r="AB287" s="5">
        <v>0</v>
      </c>
      <c r="AC287" s="5">
        <v>0</v>
      </c>
      <c r="AD287" s="72">
        <v>0</v>
      </c>
    </row>
    <row r="288" spans="1:30">
      <c r="A288" s="48" t="s">
        <v>1171</v>
      </c>
      <c r="B288" s="1" t="s">
        <v>1172</v>
      </c>
      <c r="C288" s="1" t="s">
        <v>1173</v>
      </c>
      <c r="D288" s="1" t="s">
        <v>237</v>
      </c>
      <c r="E288" s="1">
        <v>0</v>
      </c>
      <c r="F288" s="44" t="s">
        <v>1174</v>
      </c>
      <c r="G288" s="49">
        <v>0.09</v>
      </c>
      <c r="H288" s="5">
        <v>81.783664276857095</v>
      </c>
      <c r="I288" s="5">
        <v>16.082058920478673</v>
      </c>
      <c r="J288" s="5">
        <v>65.701605356378423</v>
      </c>
      <c r="K288" s="5">
        <v>51.088368744589978</v>
      </c>
      <c r="L288" s="5">
        <v>0.33800088666106376</v>
      </c>
      <c r="M288" s="5">
        <v>51.426369631251042</v>
      </c>
      <c r="N288" s="5">
        <v>60.773984954650047</v>
      </c>
      <c r="O288" s="73">
        <v>0</v>
      </c>
      <c r="P288" s="5">
        <v>16.082058920478673</v>
      </c>
      <c r="Q288" s="5">
        <v>0</v>
      </c>
      <c r="R288" s="5">
        <v>0</v>
      </c>
      <c r="S288" s="5">
        <v>0</v>
      </c>
      <c r="T288" s="47">
        <v>0</v>
      </c>
      <c r="U288" s="5">
        <v>65.701605356378423</v>
      </c>
      <c r="V288" s="5">
        <v>0</v>
      </c>
      <c r="W288" s="5">
        <v>0</v>
      </c>
      <c r="X288" s="5">
        <v>0</v>
      </c>
      <c r="Y288" s="47">
        <v>0</v>
      </c>
      <c r="Z288" s="5">
        <v>81.783664276857095</v>
      </c>
      <c r="AA288" s="5">
        <v>0</v>
      </c>
      <c r="AB288" s="5">
        <v>0</v>
      </c>
      <c r="AC288" s="5">
        <v>0</v>
      </c>
      <c r="AD288" s="72">
        <v>0</v>
      </c>
    </row>
    <row r="289" spans="1:30">
      <c r="A289" s="48" t="s">
        <v>1178</v>
      </c>
      <c r="B289" s="1" t="s">
        <v>1179</v>
      </c>
      <c r="C289" s="1" t="s">
        <v>1180</v>
      </c>
      <c r="D289" s="1" t="s">
        <v>53</v>
      </c>
      <c r="E289" s="1">
        <v>0</v>
      </c>
      <c r="F289" s="44" t="s">
        <v>1181</v>
      </c>
      <c r="G289" s="49">
        <v>0.4</v>
      </c>
      <c r="H289" s="5">
        <v>1.0635849763848153</v>
      </c>
      <c r="I289" s="5">
        <v>0</v>
      </c>
      <c r="J289" s="5">
        <v>1.0635849763848153</v>
      </c>
      <c r="K289" s="5">
        <v>-11.079617384363711</v>
      </c>
      <c r="L289" s="5">
        <v>-7.6886223220446581E-2</v>
      </c>
      <c r="M289" s="5">
        <v>-11.156503607584158</v>
      </c>
      <c r="N289" s="5">
        <v>0.98381610315595425</v>
      </c>
      <c r="O289" s="73">
        <v>0.5</v>
      </c>
      <c r="P289" s="5">
        <v>0</v>
      </c>
      <c r="Q289" s="5">
        <v>0</v>
      </c>
      <c r="R289" s="5">
        <v>0</v>
      </c>
      <c r="S289" s="5">
        <v>0</v>
      </c>
      <c r="T289" s="47">
        <v>0</v>
      </c>
      <c r="U289" s="5">
        <v>0</v>
      </c>
      <c r="V289" s="5">
        <v>1.0635849763848153</v>
      </c>
      <c r="W289" s="5">
        <v>0</v>
      </c>
      <c r="X289" s="5">
        <v>0</v>
      </c>
      <c r="Y289" s="47">
        <v>0</v>
      </c>
      <c r="Z289" s="5">
        <v>0</v>
      </c>
      <c r="AA289" s="5">
        <v>1.0635849763848153</v>
      </c>
      <c r="AB289" s="5">
        <v>0</v>
      </c>
      <c r="AC289" s="5">
        <v>0</v>
      </c>
      <c r="AD289" s="72">
        <v>0</v>
      </c>
    </row>
    <row r="290" spans="1:30">
      <c r="A290" s="48" t="s">
        <v>1182</v>
      </c>
      <c r="B290" s="1" t="s">
        <v>1183</v>
      </c>
      <c r="C290" s="1" t="s">
        <v>1184</v>
      </c>
      <c r="D290" s="1" t="s">
        <v>53</v>
      </c>
      <c r="E290" s="1">
        <v>0</v>
      </c>
      <c r="F290" s="44" t="s">
        <v>1185</v>
      </c>
      <c r="G290" s="49">
        <v>0.4</v>
      </c>
      <c r="H290" s="5">
        <v>2.5463651378764598</v>
      </c>
      <c r="I290" s="5">
        <v>0</v>
      </c>
      <c r="J290" s="5">
        <v>2.5463651378764598</v>
      </c>
      <c r="K290" s="5">
        <v>-25.473786785561025</v>
      </c>
      <c r="L290" s="5">
        <v>9.2025178035761712E-3</v>
      </c>
      <c r="M290" s="5">
        <v>-25.464584267757449</v>
      </c>
      <c r="N290" s="5">
        <v>2.3553877525357256</v>
      </c>
      <c r="O290" s="73">
        <v>0.5</v>
      </c>
      <c r="P290" s="5">
        <v>0</v>
      </c>
      <c r="Q290" s="5">
        <v>0</v>
      </c>
      <c r="R290" s="5">
        <v>0</v>
      </c>
      <c r="S290" s="5">
        <v>0</v>
      </c>
      <c r="T290" s="47">
        <v>0</v>
      </c>
      <c r="U290" s="5">
        <v>0</v>
      </c>
      <c r="V290" s="5">
        <v>2.5463651378764598</v>
      </c>
      <c r="W290" s="5">
        <v>0</v>
      </c>
      <c r="X290" s="5">
        <v>0</v>
      </c>
      <c r="Y290" s="47">
        <v>0</v>
      </c>
      <c r="Z290" s="5">
        <v>0</v>
      </c>
      <c r="AA290" s="5">
        <v>2.5463651378764598</v>
      </c>
      <c r="AB290" s="5">
        <v>0</v>
      </c>
      <c r="AC290" s="5">
        <v>0</v>
      </c>
      <c r="AD290" s="72">
        <v>0</v>
      </c>
    </row>
    <row r="291" spans="1:30">
      <c r="A291" s="48" t="s">
        <v>1186</v>
      </c>
      <c r="B291" s="1" t="s">
        <v>1187</v>
      </c>
      <c r="C291" s="1" t="s">
        <v>1188</v>
      </c>
      <c r="D291" s="1" t="s">
        <v>53</v>
      </c>
      <c r="E291" s="1" t="s">
        <v>1786</v>
      </c>
      <c r="F291" s="44" t="s">
        <v>1189</v>
      </c>
      <c r="G291" s="49">
        <v>0.5</v>
      </c>
      <c r="H291" s="5">
        <v>2.766073871067789</v>
      </c>
      <c r="I291" s="5">
        <v>0</v>
      </c>
      <c r="J291" s="5">
        <v>2.766073871067789</v>
      </c>
      <c r="K291" s="5">
        <v>-8.2419400431393939</v>
      </c>
      <c r="L291" s="5">
        <v>1.0184289533974322E-3</v>
      </c>
      <c r="M291" s="5">
        <v>-8.2409216141859964</v>
      </c>
      <c r="N291" s="5">
        <v>2.6830916549357551</v>
      </c>
      <c r="O291" s="73">
        <v>0</v>
      </c>
      <c r="P291" s="5">
        <v>0</v>
      </c>
      <c r="Q291" s="5">
        <v>0</v>
      </c>
      <c r="R291" s="5">
        <v>0</v>
      </c>
      <c r="S291" s="5">
        <v>0</v>
      </c>
      <c r="T291" s="47">
        <v>0</v>
      </c>
      <c r="U291" s="5">
        <v>0</v>
      </c>
      <c r="V291" s="5">
        <v>2.7660741185534854</v>
      </c>
      <c r="W291" s="5">
        <v>0</v>
      </c>
      <c r="X291" s="5">
        <v>0</v>
      </c>
      <c r="Y291" s="47">
        <v>0</v>
      </c>
      <c r="Z291" s="5">
        <v>0</v>
      </c>
      <c r="AA291" s="5">
        <v>2.7660741185534854</v>
      </c>
      <c r="AB291" s="5">
        <v>0</v>
      </c>
      <c r="AC291" s="5">
        <v>0</v>
      </c>
      <c r="AD291" s="72">
        <v>0</v>
      </c>
    </row>
    <row r="292" spans="1:30">
      <c r="A292" s="48" t="s">
        <v>1190</v>
      </c>
      <c r="B292" s="1" t="s">
        <v>1191</v>
      </c>
      <c r="C292" s="1" t="s">
        <v>1192</v>
      </c>
      <c r="D292" s="1" t="s">
        <v>124</v>
      </c>
      <c r="E292" s="1" t="s">
        <v>125</v>
      </c>
      <c r="F292" s="44" t="s">
        <v>1193</v>
      </c>
      <c r="G292" s="49">
        <v>0.94</v>
      </c>
      <c r="H292" s="5">
        <v>46.130581899998546</v>
      </c>
      <c r="I292" s="5">
        <v>0</v>
      </c>
      <c r="J292" s="5">
        <v>46.130581899998546</v>
      </c>
      <c r="K292" s="5">
        <v>-73.556244219495866</v>
      </c>
      <c r="L292" s="5">
        <v>-0.62851578757107518</v>
      </c>
      <c r="M292" s="5">
        <v>-74.184760007066942</v>
      </c>
      <c r="N292" s="5">
        <v>44.746664442998586</v>
      </c>
      <c r="O292" s="73">
        <v>0</v>
      </c>
      <c r="P292" s="5">
        <v>0</v>
      </c>
      <c r="Q292" s="5">
        <v>0</v>
      </c>
      <c r="R292" s="5">
        <v>0</v>
      </c>
      <c r="S292" s="5">
        <v>0</v>
      </c>
      <c r="T292" s="47">
        <v>0</v>
      </c>
      <c r="U292" s="5">
        <v>40.713866710676157</v>
      </c>
      <c r="V292" s="5">
        <v>5.4167153209312122</v>
      </c>
      <c r="W292" s="5">
        <v>0</v>
      </c>
      <c r="X292" s="5">
        <v>0</v>
      </c>
      <c r="Y292" s="47">
        <v>0</v>
      </c>
      <c r="Z292" s="5">
        <v>40.713866710676157</v>
      </c>
      <c r="AA292" s="5">
        <v>5.4167153209312122</v>
      </c>
      <c r="AB292" s="5">
        <v>0</v>
      </c>
      <c r="AC292" s="5">
        <v>0</v>
      </c>
      <c r="AD292" s="72">
        <v>0</v>
      </c>
    </row>
    <row r="293" spans="1:30">
      <c r="A293" s="48" t="s">
        <v>1194</v>
      </c>
      <c r="B293" s="1" t="s">
        <v>1195</v>
      </c>
      <c r="C293" s="1" t="s">
        <v>1196</v>
      </c>
      <c r="D293" s="1" t="s">
        <v>53</v>
      </c>
      <c r="E293" s="1" t="s">
        <v>1794</v>
      </c>
      <c r="F293" s="44" t="s">
        <v>1197</v>
      </c>
      <c r="G293" s="49">
        <v>0.4</v>
      </c>
      <c r="H293" s="5">
        <v>2.2629865152872597</v>
      </c>
      <c r="I293" s="5">
        <v>0</v>
      </c>
      <c r="J293" s="5">
        <v>2.2629865152872597</v>
      </c>
      <c r="K293" s="5">
        <v>-10.619155407903005</v>
      </c>
      <c r="L293" s="5">
        <v>0.65733330346033547</v>
      </c>
      <c r="M293" s="5">
        <v>-9.9618221044426694</v>
      </c>
      <c r="N293" s="5">
        <v>2.1950969198286416</v>
      </c>
      <c r="O293" s="73">
        <v>0</v>
      </c>
      <c r="P293" s="5">
        <v>0</v>
      </c>
      <c r="Q293" s="5">
        <v>0</v>
      </c>
      <c r="R293" s="5">
        <v>0</v>
      </c>
      <c r="S293" s="5">
        <v>0</v>
      </c>
      <c r="T293" s="47">
        <v>0</v>
      </c>
      <c r="U293" s="5">
        <v>0</v>
      </c>
      <c r="V293" s="5">
        <v>2.2629865152872597</v>
      </c>
      <c r="W293" s="5">
        <v>0</v>
      </c>
      <c r="X293" s="5">
        <v>0</v>
      </c>
      <c r="Y293" s="47">
        <v>0</v>
      </c>
      <c r="Z293" s="5">
        <v>0</v>
      </c>
      <c r="AA293" s="5">
        <v>2.2629865152872597</v>
      </c>
      <c r="AB293" s="5">
        <v>0</v>
      </c>
      <c r="AC293" s="5">
        <v>0</v>
      </c>
      <c r="AD293" s="72">
        <v>0</v>
      </c>
    </row>
    <row r="294" spans="1:30">
      <c r="A294" s="48" t="s">
        <v>1198</v>
      </c>
      <c r="B294" s="1" t="s">
        <v>1199</v>
      </c>
      <c r="C294" s="1" t="s">
        <v>1200</v>
      </c>
      <c r="D294" s="1" t="s">
        <v>53</v>
      </c>
      <c r="E294" s="1" t="s">
        <v>1790</v>
      </c>
      <c r="F294" s="44" t="s">
        <v>1201</v>
      </c>
      <c r="G294" s="49">
        <v>0.60000000000000009</v>
      </c>
      <c r="H294" s="5">
        <v>4.0708280809872255</v>
      </c>
      <c r="I294" s="5">
        <v>0</v>
      </c>
      <c r="J294" s="5">
        <v>4.0708280809872255</v>
      </c>
      <c r="K294" s="5">
        <v>-9.259502188640651</v>
      </c>
      <c r="L294" s="5">
        <v>-0.33056707217856385</v>
      </c>
      <c r="M294" s="5">
        <v>-9.5900692608192148</v>
      </c>
      <c r="N294" s="5">
        <v>3.9487032385576084</v>
      </c>
      <c r="O294" s="73">
        <v>0</v>
      </c>
      <c r="P294" s="5">
        <v>0</v>
      </c>
      <c r="Q294" s="5">
        <v>0</v>
      </c>
      <c r="R294" s="5">
        <v>0</v>
      </c>
      <c r="S294" s="5">
        <v>0</v>
      </c>
      <c r="T294" s="47">
        <v>0</v>
      </c>
      <c r="U294" s="5">
        <v>0</v>
      </c>
      <c r="V294" s="5">
        <v>4.0708277349252642</v>
      </c>
      <c r="W294" s="5">
        <v>0</v>
      </c>
      <c r="X294" s="5">
        <v>0</v>
      </c>
      <c r="Y294" s="47">
        <v>0</v>
      </c>
      <c r="Z294" s="5">
        <v>0</v>
      </c>
      <c r="AA294" s="5">
        <v>4.0708277349252642</v>
      </c>
      <c r="AB294" s="5">
        <v>0</v>
      </c>
      <c r="AC294" s="5">
        <v>0</v>
      </c>
      <c r="AD294" s="72">
        <v>0</v>
      </c>
    </row>
    <row r="295" spans="1:30">
      <c r="A295" s="48" t="s">
        <v>1202</v>
      </c>
      <c r="B295" s="1" t="s">
        <v>1203</v>
      </c>
      <c r="C295" s="1" t="s">
        <v>1204</v>
      </c>
      <c r="D295" s="1" t="s">
        <v>53</v>
      </c>
      <c r="E295" s="1" t="s">
        <v>1790</v>
      </c>
      <c r="F295" s="44" t="s">
        <v>1205</v>
      </c>
      <c r="G295" s="49">
        <v>0.60000000000000009</v>
      </c>
      <c r="H295" s="5">
        <v>4.316624540526405</v>
      </c>
      <c r="I295" s="5">
        <v>0</v>
      </c>
      <c r="J295" s="5">
        <v>4.316624540526405</v>
      </c>
      <c r="K295" s="5">
        <v>-20.059445654035251</v>
      </c>
      <c r="L295" s="5">
        <v>8.198780096185132E-2</v>
      </c>
      <c r="M295" s="5">
        <v>-19.9774578530734</v>
      </c>
      <c r="N295" s="5">
        <v>4.1871258043106128</v>
      </c>
      <c r="O295" s="73">
        <v>0</v>
      </c>
      <c r="P295" s="5">
        <v>0</v>
      </c>
      <c r="Q295" s="5">
        <v>0</v>
      </c>
      <c r="R295" s="5">
        <v>0</v>
      </c>
      <c r="S295" s="5">
        <v>0</v>
      </c>
      <c r="T295" s="47">
        <v>0</v>
      </c>
      <c r="U295" s="5">
        <v>0</v>
      </c>
      <c r="V295" s="5">
        <v>4.3166247285146842</v>
      </c>
      <c r="W295" s="5">
        <v>0</v>
      </c>
      <c r="X295" s="5">
        <v>0</v>
      </c>
      <c r="Y295" s="47">
        <v>0</v>
      </c>
      <c r="Z295" s="5">
        <v>0</v>
      </c>
      <c r="AA295" s="5">
        <v>4.3166247285146842</v>
      </c>
      <c r="AB295" s="5">
        <v>0</v>
      </c>
      <c r="AC295" s="5">
        <v>0</v>
      </c>
      <c r="AD295" s="72">
        <v>0</v>
      </c>
    </row>
    <row r="296" spans="1:30">
      <c r="A296" s="48" t="s">
        <v>1206</v>
      </c>
      <c r="B296" s="1" t="s">
        <v>1207</v>
      </c>
      <c r="C296" s="1" t="s">
        <v>1208</v>
      </c>
      <c r="D296" s="1" t="s">
        <v>53</v>
      </c>
      <c r="E296" s="1">
        <v>0</v>
      </c>
      <c r="F296" s="44" t="s">
        <v>1209</v>
      </c>
      <c r="G296" s="49">
        <v>0.4</v>
      </c>
      <c r="H296" s="5">
        <v>2.1635060361259448</v>
      </c>
      <c r="I296" s="5">
        <v>0</v>
      </c>
      <c r="J296" s="5">
        <v>2.1635060361259448</v>
      </c>
      <c r="K296" s="5">
        <v>-14.773826662595505</v>
      </c>
      <c r="L296" s="5">
        <v>-0.13514111760412462</v>
      </c>
      <c r="M296" s="5">
        <v>-14.90896778019963</v>
      </c>
      <c r="N296" s="5">
        <v>2.0012430834164991</v>
      </c>
      <c r="O296" s="73">
        <v>0.5</v>
      </c>
      <c r="P296" s="5">
        <v>0</v>
      </c>
      <c r="Q296" s="5">
        <v>0</v>
      </c>
      <c r="R296" s="5">
        <v>0</v>
      </c>
      <c r="S296" s="5">
        <v>0</v>
      </c>
      <c r="T296" s="47">
        <v>0</v>
      </c>
      <c r="U296" s="5">
        <v>0</v>
      </c>
      <c r="V296" s="5">
        <v>2.1635060361259448</v>
      </c>
      <c r="W296" s="5">
        <v>0</v>
      </c>
      <c r="X296" s="5">
        <v>0</v>
      </c>
      <c r="Y296" s="47">
        <v>0</v>
      </c>
      <c r="Z296" s="5">
        <v>0</v>
      </c>
      <c r="AA296" s="5">
        <v>2.1635060361259448</v>
      </c>
      <c r="AB296" s="5">
        <v>0</v>
      </c>
      <c r="AC296" s="5">
        <v>0</v>
      </c>
      <c r="AD296" s="72">
        <v>0</v>
      </c>
    </row>
    <row r="297" spans="1:30">
      <c r="A297" s="48" t="s">
        <v>1210</v>
      </c>
      <c r="B297" s="1" t="s">
        <v>1211</v>
      </c>
      <c r="C297" s="1" t="s">
        <v>1212</v>
      </c>
      <c r="D297" s="1" t="s">
        <v>53</v>
      </c>
      <c r="E297" s="1">
        <v>0</v>
      </c>
      <c r="F297" s="44" t="s">
        <v>1213</v>
      </c>
      <c r="G297" s="49">
        <v>0.4</v>
      </c>
      <c r="H297" s="5">
        <v>3.419372015051553</v>
      </c>
      <c r="I297" s="5">
        <v>0.41678138780049423</v>
      </c>
      <c r="J297" s="5">
        <v>3.0025906272510587</v>
      </c>
      <c r="K297" s="5">
        <v>-7.8431954677198457</v>
      </c>
      <c r="L297" s="5">
        <v>5.0473817552109779E-2</v>
      </c>
      <c r="M297" s="5">
        <v>-7.7927216501677359</v>
      </c>
      <c r="N297" s="5">
        <v>2.7773963302072295</v>
      </c>
      <c r="O297" s="73">
        <v>0.5</v>
      </c>
      <c r="P297" s="5">
        <v>0</v>
      </c>
      <c r="Q297" s="5">
        <v>0.41678138780049423</v>
      </c>
      <c r="R297" s="5">
        <v>0</v>
      </c>
      <c r="S297" s="5">
        <v>0</v>
      </c>
      <c r="T297" s="47">
        <v>0</v>
      </c>
      <c r="U297" s="5">
        <v>0</v>
      </c>
      <c r="V297" s="5">
        <v>3.0025906272510587</v>
      </c>
      <c r="W297" s="5">
        <v>0</v>
      </c>
      <c r="X297" s="5">
        <v>0</v>
      </c>
      <c r="Y297" s="47">
        <v>0</v>
      </c>
      <c r="Z297" s="5">
        <v>0</v>
      </c>
      <c r="AA297" s="5">
        <v>3.419372015051553</v>
      </c>
      <c r="AB297" s="5">
        <v>0</v>
      </c>
      <c r="AC297" s="5">
        <v>0</v>
      </c>
      <c r="AD297" s="72">
        <v>0</v>
      </c>
    </row>
    <row r="298" spans="1:30">
      <c r="A298" s="48" t="s">
        <v>1214</v>
      </c>
      <c r="B298" s="1" t="s">
        <v>1215</v>
      </c>
      <c r="C298" s="1" t="s">
        <v>1216</v>
      </c>
      <c r="D298" s="1" t="s">
        <v>53</v>
      </c>
      <c r="E298" s="1">
        <v>0</v>
      </c>
      <c r="F298" s="44" t="s">
        <v>1217</v>
      </c>
      <c r="G298" s="49">
        <v>0.4</v>
      </c>
      <c r="H298" s="5">
        <v>1.8140082017778134</v>
      </c>
      <c r="I298" s="5">
        <v>0</v>
      </c>
      <c r="J298" s="5">
        <v>1.8140082017778134</v>
      </c>
      <c r="K298" s="5">
        <v>-6.3480522065057245</v>
      </c>
      <c r="L298" s="5">
        <v>-6.3406936993883889E-2</v>
      </c>
      <c r="M298" s="5">
        <v>-6.4114591434996084</v>
      </c>
      <c r="N298" s="5">
        <v>1.6779575866444776</v>
      </c>
      <c r="O298" s="73">
        <v>0.5</v>
      </c>
      <c r="P298" s="5">
        <v>0</v>
      </c>
      <c r="Q298" s="5">
        <v>0</v>
      </c>
      <c r="R298" s="5">
        <v>0</v>
      </c>
      <c r="S298" s="5">
        <v>0</v>
      </c>
      <c r="T298" s="47">
        <v>0</v>
      </c>
      <c r="U298" s="5">
        <v>0</v>
      </c>
      <c r="V298" s="5">
        <v>1.8140082017778134</v>
      </c>
      <c r="W298" s="5">
        <v>0</v>
      </c>
      <c r="X298" s="5">
        <v>0</v>
      </c>
      <c r="Y298" s="47">
        <v>0</v>
      </c>
      <c r="Z298" s="5">
        <v>0</v>
      </c>
      <c r="AA298" s="5">
        <v>1.8140082017778134</v>
      </c>
      <c r="AB298" s="5">
        <v>0</v>
      </c>
      <c r="AC298" s="5">
        <v>0</v>
      </c>
      <c r="AD298" s="72">
        <v>0</v>
      </c>
    </row>
    <row r="299" spans="1:30">
      <c r="A299" s="48" t="s">
        <v>1218</v>
      </c>
      <c r="B299" s="1" t="s">
        <v>1219</v>
      </c>
      <c r="C299" s="1" t="s">
        <v>1220</v>
      </c>
      <c r="D299" s="1" t="s">
        <v>53</v>
      </c>
      <c r="E299" s="1">
        <v>0</v>
      </c>
      <c r="F299" s="44" t="s">
        <v>1221</v>
      </c>
      <c r="G299" s="49">
        <v>0.4</v>
      </c>
      <c r="H299" s="5">
        <v>2.6976871788569308</v>
      </c>
      <c r="I299" s="5">
        <v>0.19197973766631632</v>
      </c>
      <c r="J299" s="5">
        <v>2.5057074411906144</v>
      </c>
      <c r="K299" s="5">
        <v>-15.766114959041948</v>
      </c>
      <c r="L299" s="5">
        <v>-3.3812713598788235E-2</v>
      </c>
      <c r="M299" s="5">
        <v>-15.799927672640736</v>
      </c>
      <c r="N299" s="5">
        <v>2.3177793831013185</v>
      </c>
      <c r="O299" s="73">
        <v>0.5</v>
      </c>
      <c r="P299" s="5">
        <v>0</v>
      </c>
      <c r="Q299" s="5">
        <v>0.19197973766631632</v>
      </c>
      <c r="R299" s="5">
        <v>0</v>
      </c>
      <c r="S299" s="5">
        <v>0</v>
      </c>
      <c r="T299" s="47">
        <v>0</v>
      </c>
      <c r="U299" s="5">
        <v>0</v>
      </c>
      <c r="V299" s="5">
        <v>2.5057074411906144</v>
      </c>
      <c r="W299" s="5">
        <v>0</v>
      </c>
      <c r="X299" s="5">
        <v>0</v>
      </c>
      <c r="Y299" s="47">
        <v>0</v>
      </c>
      <c r="Z299" s="5">
        <v>0</v>
      </c>
      <c r="AA299" s="5">
        <v>2.6976871788569308</v>
      </c>
      <c r="AB299" s="5">
        <v>0</v>
      </c>
      <c r="AC299" s="5">
        <v>0</v>
      </c>
      <c r="AD299" s="72">
        <v>0</v>
      </c>
    </row>
    <row r="300" spans="1:30">
      <c r="A300" s="48" t="s">
        <v>1222</v>
      </c>
      <c r="B300" s="1" t="s">
        <v>1223</v>
      </c>
      <c r="C300" s="1" t="s">
        <v>1224</v>
      </c>
      <c r="D300" s="1" t="s">
        <v>53</v>
      </c>
      <c r="E300" s="1">
        <v>0</v>
      </c>
      <c r="F300" s="44" t="s">
        <v>1225</v>
      </c>
      <c r="G300" s="49">
        <v>0.4</v>
      </c>
      <c r="H300" s="5">
        <v>2.2571044276313406</v>
      </c>
      <c r="I300" s="5">
        <v>0</v>
      </c>
      <c r="J300" s="5">
        <v>2.2571044276313406</v>
      </c>
      <c r="K300" s="5">
        <v>-9.93398281881705</v>
      </c>
      <c r="L300" s="5">
        <v>0.10531456869984979</v>
      </c>
      <c r="M300" s="5">
        <v>-9.8286682501172002</v>
      </c>
      <c r="N300" s="5">
        <v>2.0878215955589901</v>
      </c>
      <c r="O300" s="73">
        <v>0.5</v>
      </c>
      <c r="P300" s="5">
        <v>0</v>
      </c>
      <c r="Q300" s="5">
        <v>0</v>
      </c>
      <c r="R300" s="5">
        <v>0</v>
      </c>
      <c r="S300" s="5">
        <v>0</v>
      </c>
      <c r="T300" s="47">
        <v>0</v>
      </c>
      <c r="U300" s="5">
        <v>0</v>
      </c>
      <c r="V300" s="5">
        <v>2.2571044276313406</v>
      </c>
      <c r="W300" s="5">
        <v>0</v>
      </c>
      <c r="X300" s="5">
        <v>0</v>
      </c>
      <c r="Y300" s="47">
        <v>0</v>
      </c>
      <c r="Z300" s="5">
        <v>0</v>
      </c>
      <c r="AA300" s="5">
        <v>2.2571044276313406</v>
      </c>
      <c r="AB300" s="5">
        <v>0</v>
      </c>
      <c r="AC300" s="5">
        <v>0</v>
      </c>
      <c r="AD300" s="72">
        <v>0</v>
      </c>
    </row>
    <row r="301" spans="1:30">
      <c r="A301" s="48" t="s">
        <v>1226</v>
      </c>
      <c r="B301" s="1" t="s">
        <v>1227</v>
      </c>
      <c r="C301" s="1" t="s">
        <v>1228</v>
      </c>
      <c r="D301" s="1" t="s">
        <v>53</v>
      </c>
      <c r="E301" s="1">
        <v>0</v>
      </c>
      <c r="F301" s="44" t="s">
        <v>1229</v>
      </c>
      <c r="G301" s="49">
        <v>0.4</v>
      </c>
      <c r="H301" s="5">
        <v>3.7964964474523075</v>
      </c>
      <c r="I301" s="5">
        <v>0.26890446516278571</v>
      </c>
      <c r="J301" s="5">
        <v>3.5275919822895219</v>
      </c>
      <c r="K301" s="5">
        <v>-13.336056768342575</v>
      </c>
      <c r="L301" s="5">
        <v>0.1917062041857438</v>
      </c>
      <c r="M301" s="5">
        <v>-13.144350564156831</v>
      </c>
      <c r="N301" s="5">
        <v>3.2630225836178077</v>
      </c>
      <c r="O301" s="73">
        <v>0.5</v>
      </c>
      <c r="P301" s="5">
        <v>0</v>
      </c>
      <c r="Q301" s="5">
        <v>0.26890446516278571</v>
      </c>
      <c r="R301" s="5">
        <v>0</v>
      </c>
      <c r="S301" s="5">
        <v>0</v>
      </c>
      <c r="T301" s="47">
        <v>0</v>
      </c>
      <c r="U301" s="5">
        <v>0</v>
      </c>
      <c r="V301" s="5">
        <v>3.5275919822895219</v>
      </c>
      <c r="W301" s="5">
        <v>0</v>
      </c>
      <c r="X301" s="5">
        <v>0</v>
      </c>
      <c r="Y301" s="47">
        <v>0</v>
      </c>
      <c r="Z301" s="5">
        <v>0</v>
      </c>
      <c r="AA301" s="5">
        <v>3.7964964474523075</v>
      </c>
      <c r="AB301" s="5">
        <v>0</v>
      </c>
      <c r="AC301" s="5">
        <v>0</v>
      </c>
      <c r="AD301" s="72">
        <v>0</v>
      </c>
    </row>
    <row r="302" spans="1:30">
      <c r="A302" s="48" t="s">
        <v>1230</v>
      </c>
      <c r="B302" s="1" t="s">
        <v>1231</v>
      </c>
      <c r="C302" s="1" t="s">
        <v>1232</v>
      </c>
      <c r="D302" s="1" t="s">
        <v>53</v>
      </c>
      <c r="E302" s="1">
        <v>0</v>
      </c>
      <c r="F302" s="44" t="s">
        <v>1233</v>
      </c>
      <c r="G302" s="49">
        <v>0.4</v>
      </c>
      <c r="H302" s="5">
        <v>2.668143816781265</v>
      </c>
      <c r="I302" s="5">
        <v>0.40970024062610416</v>
      </c>
      <c r="J302" s="5">
        <v>2.2584435761551607</v>
      </c>
      <c r="K302" s="5">
        <v>-5.6722610989579323</v>
      </c>
      <c r="L302" s="5">
        <v>-4.7082179897834919E-2</v>
      </c>
      <c r="M302" s="5">
        <v>-5.7193432788557672</v>
      </c>
      <c r="N302" s="5">
        <v>2.0890603079435239</v>
      </c>
      <c r="O302" s="73">
        <v>0.5</v>
      </c>
      <c r="P302" s="5">
        <v>0</v>
      </c>
      <c r="Q302" s="5">
        <v>0.40970024062610416</v>
      </c>
      <c r="R302" s="5">
        <v>0</v>
      </c>
      <c r="S302" s="5">
        <v>0</v>
      </c>
      <c r="T302" s="47">
        <v>0</v>
      </c>
      <c r="U302" s="5">
        <v>0</v>
      </c>
      <c r="V302" s="5">
        <v>2.2584435761551607</v>
      </c>
      <c r="W302" s="5">
        <v>0</v>
      </c>
      <c r="X302" s="5">
        <v>0</v>
      </c>
      <c r="Y302" s="47">
        <v>0</v>
      </c>
      <c r="Z302" s="5">
        <v>0</v>
      </c>
      <c r="AA302" s="5">
        <v>2.668143816781265</v>
      </c>
      <c r="AB302" s="5">
        <v>0</v>
      </c>
      <c r="AC302" s="5">
        <v>0</v>
      </c>
      <c r="AD302" s="72">
        <v>0</v>
      </c>
    </row>
    <row r="303" spans="1:30">
      <c r="A303" s="48" t="s">
        <v>1234</v>
      </c>
      <c r="B303" s="1" t="s">
        <v>1235</v>
      </c>
      <c r="C303" s="1" t="s">
        <v>1236</v>
      </c>
      <c r="D303" s="1" t="s">
        <v>103</v>
      </c>
      <c r="E303" s="1">
        <v>0</v>
      </c>
      <c r="F303" s="44" t="s">
        <v>1237</v>
      </c>
      <c r="G303" s="49">
        <v>0.49</v>
      </c>
      <c r="H303" s="5">
        <v>67.273106626512657</v>
      </c>
      <c r="I303" s="5">
        <v>19.69575917822711</v>
      </c>
      <c r="J303" s="5">
        <v>47.577347448285551</v>
      </c>
      <c r="K303" s="5">
        <v>33.606771772245153</v>
      </c>
      <c r="L303" s="5">
        <v>2.77590635525371E-3</v>
      </c>
      <c r="M303" s="5">
        <v>33.609547678600407</v>
      </c>
      <c r="N303" s="5">
        <v>44.009046389664135</v>
      </c>
      <c r="O303" s="73">
        <v>0</v>
      </c>
      <c r="P303" s="5">
        <v>18.270497485062531</v>
      </c>
      <c r="Q303" s="5">
        <v>1.4252616931645805</v>
      </c>
      <c r="R303" s="5">
        <v>0</v>
      </c>
      <c r="S303" s="5">
        <v>0</v>
      </c>
      <c r="T303" s="47">
        <v>0</v>
      </c>
      <c r="U303" s="5">
        <v>41.425929537461904</v>
      </c>
      <c r="V303" s="5">
        <v>6.1514179108236444</v>
      </c>
      <c r="W303" s="5">
        <v>0</v>
      </c>
      <c r="X303" s="5">
        <v>0</v>
      </c>
      <c r="Y303" s="47">
        <v>0</v>
      </c>
      <c r="Z303" s="5">
        <v>59.696427022524432</v>
      </c>
      <c r="AA303" s="5">
        <v>7.5766796039882252</v>
      </c>
      <c r="AB303" s="5">
        <v>0</v>
      </c>
      <c r="AC303" s="5">
        <v>0</v>
      </c>
      <c r="AD303" s="72">
        <v>0</v>
      </c>
    </row>
    <row r="304" spans="1:30">
      <c r="A304" s="48" t="s">
        <v>1238</v>
      </c>
      <c r="B304" s="1" t="s">
        <v>1239</v>
      </c>
      <c r="C304" s="1" t="s">
        <v>1240</v>
      </c>
      <c r="D304" s="1" t="s">
        <v>866</v>
      </c>
      <c r="E304" s="1">
        <v>0</v>
      </c>
      <c r="F304" s="44" t="s">
        <v>1241</v>
      </c>
      <c r="G304" s="49">
        <v>0.01</v>
      </c>
      <c r="H304" s="5">
        <v>24.192314733632095</v>
      </c>
      <c r="I304" s="5">
        <v>9.1147078950406133</v>
      </c>
      <c r="J304" s="5">
        <v>15.077606838591484</v>
      </c>
      <c r="K304" s="5">
        <v>11.111088391069265</v>
      </c>
      <c r="L304" s="5">
        <v>1.1233401926741493E-2</v>
      </c>
      <c r="M304" s="5">
        <v>11.122321792996006</v>
      </c>
      <c r="N304" s="5">
        <v>13.946786325697124</v>
      </c>
      <c r="O304" s="73">
        <v>0</v>
      </c>
      <c r="P304" s="5">
        <v>0</v>
      </c>
      <c r="Q304" s="5">
        <v>0</v>
      </c>
      <c r="R304" s="5">
        <v>9.1147078950406133</v>
      </c>
      <c r="S304" s="5">
        <v>0</v>
      </c>
      <c r="T304" s="47">
        <v>0</v>
      </c>
      <c r="U304" s="5">
        <v>0</v>
      </c>
      <c r="V304" s="5">
        <v>0</v>
      </c>
      <c r="W304" s="5">
        <v>15.077606838591484</v>
      </c>
      <c r="X304" s="5">
        <v>0</v>
      </c>
      <c r="Y304" s="47">
        <v>0</v>
      </c>
      <c r="Z304" s="5">
        <v>0</v>
      </c>
      <c r="AA304" s="5">
        <v>0</v>
      </c>
      <c r="AB304" s="5">
        <v>24.192314733632095</v>
      </c>
      <c r="AC304" s="5">
        <v>0</v>
      </c>
      <c r="AD304" s="72">
        <v>0</v>
      </c>
    </row>
    <row r="305" spans="1:30">
      <c r="A305" s="48" t="s">
        <v>1242</v>
      </c>
      <c r="B305" s="1" t="s">
        <v>1243</v>
      </c>
      <c r="C305" s="1" t="s">
        <v>1244</v>
      </c>
      <c r="D305" s="1" t="s">
        <v>124</v>
      </c>
      <c r="E305" s="1" t="s">
        <v>1796</v>
      </c>
      <c r="F305" s="44" t="s">
        <v>1245</v>
      </c>
      <c r="G305" s="49">
        <v>0.99</v>
      </c>
      <c r="H305" s="5">
        <v>70.304606670791088</v>
      </c>
      <c r="I305" s="5">
        <v>0</v>
      </c>
      <c r="J305" s="5">
        <v>70.304606670791088</v>
      </c>
      <c r="K305" s="5">
        <v>-28.280588542879492</v>
      </c>
      <c r="L305" s="5">
        <v>0.53898301802364301</v>
      </c>
      <c r="M305" s="5">
        <v>-27.741605524855849</v>
      </c>
      <c r="N305" s="5">
        <v>68.19546847066735</v>
      </c>
      <c r="O305" s="73">
        <v>0</v>
      </c>
      <c r="P305" s="5">
        <v>0</v>
      </c>
      <c r="Q305" s="5">
        <v>0</v>
      </c>
      <c r="R305" s="5">
        <v>0</v>
      </c>
      <c r="S305" s="5">
        <v>0</v>
      </c>
      <c r="T305" s="47">
        <v>0</v>
      </c>
      <c r="U305" s="5">
        <v>59.281209450309348</v>
      </c>
      <c r="V305" s="5">
        <v>11.023397134327602</v>
      </c>
      <c r="W305" s="5">
        <v>0</v>
      </c>
      <c r="X305" s="5">
        <v>0</v>
      </c>
      <c r="Y305" s="47">
        <v>0</v>
      </c>
      <c r="Z305" s="5">
        <v>59.281209450309348</v>
      </c>
      <c r="AA305" s="5">
        <v>11.023397134327602</v>
      </c>
      <c r="AB305" s="5">
        <v>0</v>
      </c>
      <c r="AC305" s="5">
        <v>0</v>
      </c>
      <c r="AD305" s="72">
        <v>0</v>
      </c>
    </row>
    <row r="306" spans="1:30">
      <c r="A306" s="48" t="s">
        <v>1246</v>
      </c>
      <c r="B306" s="1" t="s">
        <v>1247</v>
      </c>
      <c r="C306" s="1" t="s">
        <v>1248</v>
      </c>
      <c r="D306" s="1" t="s">
        <v>124</v>
      </c>
      <c r="E306" s="1">
        <v>0</v>
      </c>
      <c r="F306" s="44" t="s">
        <v>1249</v>
      </c>
      <c r="G306" s="49">
        <v>0.49</v>
      </c>
      <c r="H306" s="5">
        <v>44.268671285056264</v>
      </c>
      <c r="I306" s="5">
        <v>10.318019470295953</v>
      </c>
      <c r="J306" s="5">
        <v>33.950651814760313</v>
      </c>
      <c r="K306" s="5">
        <v>12.060931823012471</v>
      </c>
      <c r="L306" s="5">
        <v>2.4549637858120477E-2</v>
      </c>
      <c r="M306" s="5">
        <v>12.085481460870591</v>
      </c>
      <c r="N306" s="5">
        <v>31.404352928653292</v>
      </c>
      <c r="O306" s="73">
        <v>0</v>
      </c>
      <c r="P306" s="5">
        <v>9.8064099514418022</v>
      </c>
      <c r="Q306" s="5">
        <v>0.51160951885415051</v>
      </c>
      <c r="R306" s="5">
        <v>0</v>
      </c>
      <c r="S306" s="5">
        <v>0</v>
      </c>
      <c r="T306" s="47">
        <v>0</v>
      </c>
      <c r="U306" s="5">
        <v>28.576698926647946</v>
      </c>
      <c r="V306" s="5">
        <v>5.3739528881123633</v>
      </c>
      <c r="W306" s="5">
        <v>0</v>
      </c>
      <c r="X306" s="5">
        <v>0</v>
      </c>
      <c r="Y306" s="47">
        <v>0</v>
      </c>
      <c r="Z306" s="5">
        <v>38.38310887808975</v>
      </c>
      <c r="AA306" s="5">
        <v>5.885562406966514</v>
      </c>
      <c r="AB306" s="5">
        <v>0</v>
      </c>
      <c r="AC306" s="5">
        <v>0</v>
      </c>
      <c r="AD306" s="72">
        <v>0</v>
      </c>
    </row>
    <row r="307" spans="1:30">
      <c r="A307" s="48" t="s">
        <v>1250</v>
      </c>
      <c r="B307" s="1" t="s">
        <v>1251</v>
      </c>
      <c r="C307" s="1" t="s">
        <v>1252</v>
      </c>
      <c r="D307" s="1" t="s">
        <v>270</v>
      </c>
      <c r="E307" s="1" t="s">
        <v>1789</v>
      </c>
      <c r="F307" s="44" t="s">
        <v>1253</v>
      </c>
      <c r="G307" s="49">
        <v>0.64</v>
      </c>
      <c r="H307" s="5">
        <v>158.44037142327934</v>
      </c>
      <c r="I307" s="5">
        <v>0</v>
      </c>
      <c r="J307" s="5">
        <v>158.44037142327934</v>
      </c>
      <c r="K307" s="5">
        <v>-5.7595715559316876</v>
      </c>
      <c r="L307" s="5">
        <v>-0.41711713265860428</v>
      </c>
      <c r="M307" s="5">
        <v>-6.1766886885902919</v>
      </c>
      <c r="N307" s="5">
        <v>153.68716028058097</v>
      </c>
      <c r="O307" s="73">
        <v>0</v>
      </c>
      <c r="P307" s="5">
        <v>0</v>
      </c>
      <c r="Q307" s="5">
        <v>0</v>
      </c>
      <c r="R307" s="5">
        <v>0</v>
      </c>
      <c r="S307" s="5">
        <v>0</v>
      </c>
      <c r="T307" s="47">
        <v>0</v>
      </c>
      <c r="U307" s="5">
        <v>121.66432544654241</v>
      </c>
      <c r="V307" s="5">
        <v>36.776045817608043</v>
      </c>
      <c r="W307" s="5">
        <v>0</v>
      </c>
      <c r="X307" s="5">
        <v>0</v>
      </c>
      <c r="Y307" s="47">
        <v>0</v>
      </c>
      <c r="Z307" s="5">
        <v>121.66432544654241</v>
      </c>
      <c r="AA307" s="5">
        <v>36.776045817608043</v>
      </c>
      <c r="AB307" s="5">
        <v>0</v>
      </c>
      <c r="AC307" s="5">
        <v>0</v>
      </c>
      <c r="AD307" s="72">
        <v>0</v>
      </c>
    </row>
    <row r="308" spans="1:30">
      <c r="A308" s="48" t="s">
        <v>1254</v>
      </c>
      <c r="B308" s="1" t="s">
        <v>1255</v>
      </c>
      <c r="C308" s="1" t="s">
        <v>1256</v>
      </c>
      <c r="D308" s="1" t="s">
        <v>53</v>
      </c>
      <c r="E308" s="1" t="s">
        <v>1795</v>
      </c>
      <c r="F308" s="44" t="s">
        <v>1257</v>
      </c>
      <c r="G308" s="49">
        <v>0.30000000000000004</v>
      </c>
      <c r="H308" s="5">
        <v>1.8554255340926169</v>
      </c>
      <c r="I308" s="5">
        <v>0</v>
      </c>
      <c r="J308" s="5">
        <v>1.8554255340926169</v>
      </c>
      <c r="K308" s="5">
        <v>-11.113016449897621</v>
      </c>
      <c r="L308" s="5">
        <v>1.5510997896432954E-2</v>
      </c>
      <c r="M308" s="5">
        <v>-11.097505452001188</v>
      </c>
      <c r="N308" s="5">
        <v>1.7997627680698383</v>
      </c>
      <c r="O308" s="73">
        <v>0</v>
      </c>
      <c r="P308" s="5">
        <v>0</v>
      </c>
      <c r="Q308" s="5">
        <v>0</v>
      </c>
      <c r="R308" s="5">
        <v>0</v>
      </c>
      <c r="S308" s="5">
        <v>0</v>
      </c>
      <c r="T308" s="47">
        <v>0</v>
      </c>
      <c r="U308" s="5">
        <v>0</v>
      </c>
      <c r="V308" s="5">
        <v>1.8554255340926169</v>
      </c>
      <c r="W308" s="5">
        <v>0</v>
      </c>
      <c r="X308" s="5">
        <v>0</v>
      </c>
      <c r="Y308" s="47">
        <v>0</v>
      </c>
      <c r="Z308" s="5">
        <v>0</v>
      </c>
      <c r="AA308" s="5">
        <v>1.8554255340926169</v>
      </c>
      <c r="AB308" s="5">
        <v>0</v>
      </c>
      <c r="AC308" s="5">
        <v>0</v>
      </c>
      <c r="AD308" s="72">
        <v>0</v>
      </c>
    </row>
    <row r="309" spans="1:30">
      <c r="A309" s="48" t="s">
        <v>1258</v>
      </c>
      <c r="B309" s="1" t="s">
        <v>1259</v>
      </c>
      <c r="C309" s="1" t="s">
        <v>1260</v>
      </c>
      <c r="D309" s="1" t="s">
        <v>53</v>
      </c>
      <c r="E309" s="1">
        <v>0</v>
      </c>
      <c r="F309" s="44" t="s">
        <v>1261</v>
      </c>
      <c r="G309" s="49">
        <v>0.4</v>
      </c>
      <c r="H309" s="5">
        <v>2.4289129459679901</v>
      </c>
      <c r="I309" s="5">
        <v>0</v>
      </c>
      <c r="J309" s="5">
        <v>2.4289129459679901</v>
      </c>
      <c r="K309" s="5">
        <v>-22.453687626836235</v>
      </c>
      <c r="L309" s="5">
        <v>-0.20337862426773512</v>
      </c>
      <c r="M309" s="5">
        <v>-22.65706625110397</v>
      </c>
      <c r="N309" s="5">
        <v>2.2467444750203911</v>
      </c>
      <c r="O309" s="73">
        <v>0.5</v>
      </c>
      <c r="P309" s="5">
        <v>0</v>
      </c>
      <c r="Q309" s="5">
        <v>0</v>
      </c>
      <c r="R309" s="5">
        <v>0</v>
      </c>
      <c r="S309" s="5">
        <v>0</v>
      </c>
      <c r="T309" s="47">
        <v>0</v>
      </c>
      <c r="U309" s="5">
        <v>0</v>
      </c>
      <c r="V309" s="5">
        <v>2.4289129459679901</v>
      </c>
      <c r="W309" s="5">
        <v>0</v>
      </c>
      <c r="X309" s="5">
        <v>0</v>
      </c>
      <c r="Y309" s="47">
        <v>0</v>
      </c>
      <c r="Z309" s="5">
        <v>0</v>
      </c>
      <c r="AA309" s="5">
        <v>2.4289129459679901</v>
      </c>
      <c r="AB309" s="5">
        <v>0</v>
      </c>
      <c r="AC309" s="5">
        <v>0</v>
      </c>
      <c r="AD309" s="72">
        <v>0</v>
      </c>
    </row>
    <row r="310" spans="1:30">
      <c r="A310" s="48" t="s">
        <v>1699</v>
      </c>
      <c r="B310" s="1" t="s">
        <v>1700</v>
      </c>
      <c r="C310" s="1" t="s">
        <v>1701</v>
      </c>
      <c r="D310" s="1" t="s">
        <v>53</v>
      </c>
      <c r="E310" s="1" t="s">
        <v>1788</v>
      </c>
      <c r="F310" s="44" t="s">
        <v>1702</v>
      </c>
      <c r="G310" s="49">
        <v>0.8</v>
      </c>
      <c r="H310" s="5">
        <v>2.7184623873279881</v>
      </c>
      <c r="I310" s="5">
        <v>0</v>
      </c>
      <c r="J310" s="5">
        <v>2.7184623873279881</v>
      </c>
      <c r="K310" s="5">
        <v>-32.310416725903956</v>
      </c>
      <c r="L310" s="5">
        <v>-1.1970418936464E-2</v>
      </c>
      <c r="M310" s="5">
        <v>-32.32238714484042</v>
      </c>
      <c r="N310" s="5">
        <v>2.6369085157081482</v>
      </c>
      <c r="O310" s="73">
        <v>0</v>
      </c>
      <c r="P310" s="5">
        <v>0</v>
      </c>
      <c r="Q310" s="5">
        <v>0</v>
      </c>
      <c r="R310" s="5">
        <v>0</v>
      </c>
      <c r="S310" s="5">
        <v>0</v>
      </c>
      <c r="T310" s="47">
        <v>0</v>
      </c>
      <c r="U310" s="5">
        <v>0</v>
      </c>
      <c r="V310" s="5">
        <v>2.7184628732028684</v>
      </c>
      <c r="W310" s="5">
        <v>0</v>
      </c>
      <c r="X310" s="5">
        <v>0</v>
      </c>
      <c r="Y310" s="47">
        <v>0</v>
      </c>
      <c r="Z310" s="5">
        <v>0</v>
      </c>
      <c r="AA310" s="5">
        <v>2.7184628732028684</v>
      </c>
      <c r="AB310" s="5">
        <v>0</v>
      </c>
      <c r="AC310" s="5">
        <v>0</v>
      </c>
      <c r="AD310" s="72">
        <v>0</v>
      </c>
    </row>
    <row r="311" spans="1:30">
      <c r="A311" s="48" t="s">
        <v>1262</v>
      </c>
      <c r="B311" s="1" t="s">
        <v>1263</v>
      </c>
      <c r="C311" s="1" t="s">
        <v>1264</v>
      </c>
      <c r="D311" s="1" t="s">
        <v>103</v>
      </c>
      <c r="E311" s="1" t="s">
        <v>611</v>
      </c>
      <c r="F311" s="44" t="s">
        <v>1265</v>
      </c>
      <c r="G311" s="49">
        <v>0.99</v>
      </c>
      <c r="H311" s="5">
        <v>67.44839129276464</v>
      </c>
      <c r="I311" s="5">
        <v>0</v>
      </c>
      <c r="J311" s="5">
        <v>67.44839129276464</v>
      </c>
      <c r="K311" s="5">
        <v>22.389270564669104</v>
      </c>
      <c r="L311" s="5">
        <v>0.33443825299059426</v>
      </c>
      <c r="M311" s="5">
        <v>22.723708817659698</v>
      </c>
      <c r="N311" s="5">
        <v>65.424939553981702</v>
      </c>
      <c r="O311" s="73">
        <v>0</v>
      </c>
      <c r="P311" s="5">
        <v>0</v>
      </c>
      <c r="Q311" s="5">
        <v>0</v>
      </c>
      <c r="R311" s="5">
        <v>0</v>
      </c>
      <c r="S311" s="5">
        <v>0</v>
      </c>
      <c r="T311" s="47">
        <v>0</v>
      </c>
      <c r="U311" s="5">
        <v>60.241899846634652</v>
      </c>
      <c r="V311" s="5">
        <v>7.2064917937998567</v>
      </c>
      <c r="W311" s="5">
        <v>0</v>
      </c>
      <c r="X311" s="5">
        <v>0</v>
      </c>
      <c r="Y311" s="47">
        <v>0</v>
      </c>
      <c r="Z311" s="5">
        <v>60.241899846634652</v>
      </c>
      <c r="AA311" s="5">
        <v>7.2064917937998567</v>
      </c>
      <c r="AB311" s="5">
        <v>0</v>
      </c>
      <c r="AC311" s="5">
        <v>0</v>
      </c>
      <c r="AD311" s="72">
        <v>0</v>
      </c>
    </row>
    <row r="312" spans="1:30">
      <c r="A312" s="48" t="s">
        <v>1266</v>
      </c>
      <c r="B312" s="1" t="s">
        <v>1267</v>
      </c>
      <c r="C312" s="1" t="s">
        <v>1268</v>
      </c>
      <c r="D312" s="1" t="s">
        <v>53</v>
      </c>
      <c r="E312" s="1">
        <v>0</v>
      </c>
      <c r="F312" s="44" t="s">
        <v>1269</v>
      </c>
      <c r="G312" s="49">
        <v>0.4</v>
      </c>
      <c r="H312" s="5">
        <v>2.9252046386298396</v>
      </c>
      <c r="I312" s="5">
        <v>0.20832491547509935</v>
      </c>
      <c r="J312" s="5">
        <v>2.7168797231547401</v>
      </c>
      <c r="K312" s="5">
        <v>-14.173976166076409</v>
      </c>
      <c r="L312" s="5">
        <v>-0.28823141685633757</v>
      </c>
      <c r="M312" s="5">
        <v>-14.462207582932747</v>
      </c>
      <c r="N312" s="5">
        <v>2.5131137439181348</v>
      </c>
      <c r="O312" s="73">
        <v>0.5</v>
      </c>
      <c r="P312" s="5">
        <v>0</v>
      </c>
      <c r="Q312" s="5">
        <v>0.20832491547509935</v>
      </c>
      <c r="R312" s="5">
        <v>0</v>
      </c>
      <c r="S312" s="5">
        <v>0</v>
      </c>
      <c r="T312" s="47">
        <v>0</v>
      </c>
      <c r="U312" s="5">
        <v>0</v>
      </c>
      <c r="V312" s="5">
        <v>2.7168797231547401</v>
      </c>
      <c r="W312" s="5">
        <v>0</v>
      </c>
      <c r="X312" s="5">
        <v>0</v>
      </c>
      <c r="Y312" s="47">
        <v>0</v>
      </c>
      <c r="Z312" s="5">
        <v>0</v>
      </c>
      <c r="AA312" s="5">
        <v>2.9252046386298396</v>
      </c>
      <c r="AB312" s="5">
        <v>0</v>
      </c>
      <c r="AC312" s="5">
        <v>0</v>
      </c>
      <c r="AD312" s="72">
        <v>0</v>
      </c>
    </row>
    <row r="313" spans="1:30">
      <c r="A313" s="48" t="s">
        <v>1270</v>
      </c>
      <c r="B313" s="1" t="s">
        <v>1271</v>
      </c>
      <c r="C313" s="1" t="s">
        <v>1272</v>
      </c>
      <c r="D313" s="1" t="s">
        <v>237</v>
      </c>
      <c r="E313" s="1">
        <v>0</v>
      </c>
      <c r="F313" s="44" t="s">
        <v>1273</v>
      </c>
      <c r="G313" s="49">
        <v>0.09</v>
      </c>
      <c r="H313" s="5">
        <v>122.85400642627101</v>
      </c>
      <c r="I313" s="5">
        <v>25.51498045791638</v>
      </c>
      <c r="J313" s="5">
        <v>97.339025968354633</v>
      </c>
      <c r="K313" s="5">
        <v>73.943957692192072</v>
      </c>
      <c r="L313" s="5">
        <v>0.10743649348235351</v>
      </c>
      <c r="M313" s="5">
        <v>74.051394185674425</v>
      </c>
      <c r="N313" s="5">
        <v>90.038599020728043</v>
      </c>
      <c r="O313" s="73">
        <v>0</v>
      </c>
      <c r="P313" s="5">
        <v>25.51498045791638</v>
      </c>
      <c r="Q313" s="5">
        <v>0</v>
      </c>
      <c r="R313" s="5">
        <v>0</v>
      </c>
      <c r="S313" s="5">
        <v>0</v>
      </c>
      <c r="T313" s="47">
        <v>0</v>
      </c>
      <c r="U313" s="5">
        <v>97.339025968354633</v>
      </c>
      <c r="V313" s="5">
        <v>0</v>
      </c>
      <c r="W313" s="5">
        <v>0</v>
      </c>
      <c r="X313" s="5">
        <v>0</v>
      </c>
      <c r="Y313" s="47">
        <v>0</v>
      </c>
      <c r="Z313" s="5">
        <v>122.85400642627101</v>
      </c>
      <c r="AA313" s="5">
        <v>0</v>
      </c>
      <c r="AB313" s="5">
        <v>0</v>
      </c>
      <c r="AC313" s="5">
        <v>0</v>
      </c>
      <c r="AD313" s="72">
        <v>0</v>
      </c>
    </row>
    <row r="314" spans="1:30">
      <c r="A314" s="48" t="s">
        <v>1703</v>
      </c>
      <c r="B314" s="1" t="s">
        <v>1704</v>
      </c>
      <c r="C314" s="1" t="s">
        <v>1705</v>
      </c>
      <c r="D314" s="1" t="s">
        <v>79</v>
      </c>
      <c r="E314" s="1">
        <v>0</v>
      </c>
      <c r="F314" s="44" t="s">
        <v>1706</v>
      </c>
      <c r="G314" s="49">
        <v>0.01</v>
      </c>
      <c r="H314" s="5">
        <v>14.507905441038552</v>
      </c>
      <c r="I314" s="5">
        <v>5.2553736047432427</v>
      </c>
      <c r="J314" s="5">
        <v>9.2525318362953097</v>
      </c>
      <c r="K314" s="5">
        <v>5.8283708172068902</v>
      </c>
      <c r="L314" s="5">
        <v>1.7581714727140429E-2</v>
      </c>
      <c r="M314" s="5">
        <v>5.8459525319340306</v>
      </c>
      <c r="N314" s="5">
        <v>8.5585919485731612</v>
      </c>
      <c r="O314" s="73">
        <v>0</v>
      </c>
      <c r="P314" s="5">
        <v>0</v>
      </c>
      <c r="Q314" s="5">
        <v>0</v>
      </c>
      <c r="R314" s="5">
        <v>5.2553736047432427</v>
      </c>
      <c r="S314" s="5">
        <v>0</v>
      </c>
      <c r="T314" s="47">
        <v>0</v>
      </c>
      <c r="U314" s="5">
        <v>0</v>
      </c>
      <c r="V314" s="5">
        <v>0</v>
      </c>
      <c r="W314" s="5">
        <v>9.2525318362953097</v>
      </c>
      <c r="X314" s="5">
        <v>0</v>
      </c>
      <c r="Y314" s="47">
        <v>0</v>
      </c>
      <c r="Z314" s="5">
        <v>0</v>
      </c>
      <c r="AA314" s="5">
        <v>0</v>
      </c>
      <c r="AB314" s="5">
        <v>14.507905441038552</v>
      </c>
      <c r="AC314" s="5">
        <v>0</v>
      </c>
      <c r="AD314" s="72">
        <v>0</v>
      </c>
    </row>
    <row r="315" spans="1:30">
      <c r="A315" s="48" t="s">
        <v>1277</v>
      </c>
      <c r="B315" s="1" t="s">
        <v>1278</v>
      </c>
      <c r="C315" s="1" t="s">
        <v>1279</v>
      </c>
      <c r="D315" s="1" t="s">
        <v>53</v>
      </c>
      <c r="E315" s="1">
        <v>0</v>
      </c>
      <c r="F315" s="44" t="s">
        <v>1280</v>
      </c>
      <c r="G315" s="49">
        <v>0.4</v>
      </c>
      <c r="H315" s="5">
        <v>2.8695762889390202</v>
      </c>
      <c r="I315" s="5">
        <v>0.34700199469226695</v>
      </c>
      <c r="J315" s="5">
        <v>2.5225742942467533</v>
      </c>
      <c r="K315" s="5">
        <v>-5.1994783752540439</v>
      </c>
      <c r="L315" s="5">
        <v>0.11450309740454401</v>
      </c>
      <c r="M315" s="5">
        <v>-5.0849752778494999</v>
      </c>
      <c r="N315" s="5">
        <v>2.3333812221782471</v>
      </c>
      <c r="O315" s="73">
        <v>0.5</v>
      </c>
      <c r="P315" s="5">
        <v>0</v>
      </c>
      <c r="Q315" s="5">
        <v>0.34700199469226695</v>
      </c>
      <c r="R315" s="5">
        <v>0</v>
      </c>
      <c r="S315" s="5">
        <v>0</v>
      </c>
      <c r="T315" s="47">
        <v>0</v>
      </c>
      <c r="U315" s="5">
        <v>0</v>
      </c>
      <c r="V315" s="5">
        <v>2.5225742942467533</v>
      </c>
      <c r="W315" s="5">
        <v>0</v>
      </c>
      <c r="X315" s="5">
        <v>0</v>
      </c>
      <c r="Y315" s="47">
        <v>0</v>
      </c>
      <c r="Z315" s="5">
        <v>0</v>
      </c>
      <c r="AA315" s="5">
        <v>2.8695762889390202</v>
      </c>
      <c r="AB315" s="5">
        <v>0</v>
      </c>
      <c r="AC315" s="5">
        <v>0</v>
      </c>
      <c r="AD315" s="72">
        <v>0</v>
      </c>
    </row>
    <row r="316" spans="1:30">
      <c r="A316" s="48" t="s">
        <v>1281</v>
      </c>
      <c r="B316" s="1" t="s">
        <v>1282</v>
      </c>
      <c r="C316" s="1" t="s">
        <v>1283</v>
      </c>
      <c r="D316" s="1" t="s">
        <v>53</v>
      </c>
      <c r="E316" s="1">
        <v>0</v>
      </c>
      <c r="F316" s="44" t="s">
        <v>1284</v>
      </c>
      <c r="G316" s="49">
        <v>0.4</v>
      </c>
      <c r="H316" s="5">
        <v>2.8257201094251125</v>
      </c>
      <c r="I316" s="5">
        <v>0.3512299176858496</v>
      </c>
      <c r="J316" s="5">
        <v>2.474490191739263</v>
      </c>
      <c r="K316" s="5">
        <v>-14.841856124579738</v>
      </c>
      <c r="L316" s="5">
        <v>-0.10222890146201813</v>
      </c>
      <c r="M316" s="5">
        <v>-14.944085026041757</v>
      </c>
      <c r="N316" s="5">
        <v>2.2889034273588185</v>
      </c>
      <c r="O316" s="73">
        <v>0.5</v>
      </c>
      <c r="P316" s="5">
        <v>0</v>
      </c>
      <c r="Q316" s="5">
        <v>0.3512299176858496</v>
      </c>
      <c r="R316" s="5">
        <v>0</v>
      </c>
      <c r="S316" s="5">
        <v>0</v>
      </c>
      <c r="T316" s="47">
        <v>0</v>
      </c>
      <c r="U316" s="5">
        <v>0</v>
      </c>
      <c r="V316" s="5">
        <v>2.474490191739263</v>
      </c>
      <c r="W316" s="5">
        <v>0</v>
      </c>
      <c r="X316" s="5">
        <v>0</v>
      </c>
      <c r="Y316" s="47">
        <v>0</v>
      </c>
      <c r="Z316" s="5">
        <v>0</v>
      </c>
      <c r="AA316" s="5">
        <v>2.8257201094251125</v>
      </c>
      <c r="AB316" s="5">
        <v>0</v>
      </c>
      <c r="AC316" s="5">
        <v>0</v>
      </c>
      <c r="AD316" s="72">
        <v>0</v>
      </c>
    </row>
    <row r="317" spans="1:30">
      <c r="A317" s="48" t="s">
        <v>1285</v>
      </c>
      <c r="B317" s="1" t="s">
        <v>1286</v>
      </c>
      <c r="C317" s="1" t="s">
        <v>1287</v>
      </c>
      <c r="D317" s="1" t="s">
        <v>103</v>
      </c>
      <c r="E317" s="1" t="s">
        <v>169</v>
      </c>
      <c r="F317" s="44" t="s">
        <v>1288</v>
      </c>
      <c r="G317" s="49">
        <v>0.99</v>
      </c>
      <c r="H317" s="5">
        <v>71.997746796548839</v>
      </c>
      <c r="I317" s="5">
        <v>0</v>
      </c>
      <c r="J317" s="5">
        <v>71.997746796548839</v>
      </c>
      <c r="K317" s="5">
        <v>-8.8444143878145223</v>
      </c>
      <c r="L317" s="5">
        <v>1.0355899627804162</v>
      </c>
      <c r="M317" s="5">
        <v>-7.8088244250341061</v>
      </c>
      <c r="N317" s="5">
        <v>69.837814392652376</v>
      </c>
      <c r="O317" s="73">
        <v>0</v>
      </c>
      <c r="P317" s="5">
        <v>0</v>
      </c>
      <c r="Q317" s="5">
        <v>0</v>
      </c>
      <c r="R317" s="5">
        <v>0</v>
      </c>
      <c r="S317" s="5">
        <v>0</v>
      </c>
      <c r="T317" s="47">
        <v>0</v>
      </c>
      <c r="U317" s="5">
        <v>64.900652554062447</v>
      </c>
      <c r="V317" s="5">
        <v>7.0970937829711129</v>
      </c>
      <c r="W317" s="5">
        <v>0</v>
      </c>
      <c r="X317" s="5">
        <v>0</v>
      </c>
      <c r="Y317" s="47">
        <v>0</v>
      </c>
      <c r="Z317" s="5">
        <v>64.900652554062447</v>
      </c>
      <c r="AA317" s="5">
        <v>7.0970937829711129</v>
      </c>
      <c r="AB317" s="5">
        <v>0</v>
      </c>
      <c r="AC317" s="5">
        <v>0</v>
      </c>
      <c r="AD317" s="72">
        <v>0</v>
      </c>
    </row>
    <row r="318" spans="1:30">
      <c r="A318" s="48" t="s">
        <v>1289</v>
      </c>
      <c r="B318" s="1" t="s">
        <v>1290</v>
      </c>
      <c r="C318" s="1" t="s">
        <v>1291</v>
      </c>
      <c r="D318" s="1" t="s">
        <v>124</v>
      </c>
      <c r="E318" s="1">
        <v>0</v>
      </c>
      <c r="F318" s="44" t="s">
        <v>1292</v>
      </c>
      <c r="G318" s="49">
        <v>0.49</v>
      </c>
      <c r="H318" s="5">
        <v>47.999153587870133</v>
      </c>
      <c r="I318" s="5">
        <v>9.8395207479569748</v>
      </c>
      <c r="J318" s="5">
        <v>38.159632839913158</v>
      </c>
      <c r="K318" s="5">
        <v>2.3160109010233354</v>
      </c>
      <c r="L318" s="5">
        <v>0.6148789281115361</v>
      </c>
      <c r="M318" s="5">
        <v>2.9308898291348715</v>
      </c>
      <c r="N318" s="5">
        <v>35.297660376919673</v>
      </c>
      <c r="O318" s="73">
        <v>0</v>
      </c>
      <c r="P318" s="5">
        <v>9.3078442290154992</v>
      </c>
      <c r="Q318" s="5">
        <v>0.53167651894147505</v>
      </c>
      <c r="R318" s="5">
        <v>0</v>
      </c>
      <c r="S318" s="5">
        <v>0</v>
      </c>
      <c r="T318" s="47">
        <v>0</v>
      </c>
      <c r="U318" s="5">
        <v>32.012538009744354</v>
      </c>
      <c r="V318" s="5">
        <v>6.147094830168804</v>
      </c>
      <c r="W318" s="5">
        <v>0</v>
      </c>
      <c r="X318" s="5">
        <v>0</v>
      </c>
      <c r="Y318" s="47">
        <v>0</v>
      </c>
      <c r="Z318" s="5">
        <v>41.320382238759855</v>
      </c>
      <c r="AA318" s="5">
        <v>6.6787713491102787</v>
      </c>
      <c r="AB318" s="5">
        <v>0</v>
      </c>
      <c r="AC318" s="5">
        <v>0</v>
      </c>
      <c r="AD318" s="72">
        <v>0</v>
      </c>
    </row>
    <row r="319" spans="1:30">
      <c r="A319" s="48" t="s">
        <v>1293</v>
      </c>
      <c r="B319" s="1" t="s">
        <v>1294</v>
      </c>
      <c r="C319" s="1" t="s">
        <v>1295</v>
      </c>
      <c r="D319" s="1" t="s">
        <v>124</v>
      </c>
      <c r="E319" s="1">
        <v>0</v>
      </c>
      <c r="F319" s="44" t="s">
        <v>1296</v>
      </c>
      <c r="G319" s="49">
        <v>0.49</v>
      </c>
      <c r="H319" s="5">
        <v>100.50133960287542</v>
      </c>
      <c r="I319" s="5">
        <v>30.408053053489706</v>
      </c>
      <c r="J319" s="5">
        <v>70.093286549385709</v>
      </c>
      <c r="K319" s="5">
        <v>29.682879191996292</v>
      </c>
      <c r="L319" s="5">
        <v>0.28576497123029654</v>
      </c>
      <c r="M319" s="5">
        <v>29.968644163226589</v>
      </c>
      <c r="N319" s="5">
        <v>64.836290058181788</v>
      </c>
      <c r="O319" s="73">
        <v>0</v>
      </c>
      <c r="P319" s="5">
        <v>27.98739593280915</v>
      </c>
      <c r="Q319" s="5">
        <v>2.4206571206805556</v>
      </c>
      <c r="R319" s="5">
        <v>0</v>
      </c>
      <c r="S319" s="5">
        <v>0</v>
      </c>
      <c r="T319" s="47">
        <v>0</v>
      </c>
      <c r="U319" s="5">
        <v>60.665610580271043</v>
      </c>
      <c r="V319" s="5">
        <v>9.4276759691146648</v>
      </c>
      <c r="W319" s="5">
        <v>0</v>
      </c>
      <c r="X319" s="5">
        <v>0</v>
      </c>
      <c r="Y319" s="47">
        <v>0</v>
      </c>
      <c r="Z319" s="5">
        <v>88.653006513080186</v>
      </c>
      <c r="AA319" s="5">
        <v>11.84833308979522</v>
      </c>
      <c r="AB319" s="5">
        <v>0</v>
      </c>
      <c r="AC319" s="5">
        <v>0</v>
      </c>
      <c r="AD319" s="72">
        <v>0</v>
      </c>
    </row>
    <row r="320" spans="1:30">
      <c r="A320" s="48" t="s">
        <v>1297</v>
      </c>
      <c r="B320" s="1" t="s">
        <v>1298</v>
      </c>
      <c r="C320" s="1" t="s">
        <v>1299</v>
      </c>
      <c r="D320" s="1" t="s">
        <v>53</v>
      </c>
      <c r="E320" s="1">
        <v>0</v>
      </c>
      <c r="F320" s="44" t="s">
        <v>1300</v>
      </c>
      <c r="G320" s="49">
        <v>0.4</v>
      </c>
      <c r="H320" s="5">
        <v>2.487892446542499</v>
      </c>
      <c r="I320" s="5">
        <v>0.11154523598996177</v>
      </c>
      <c r="J320" s="5">
        <v>2.3763472105525372</v>
      </c>
      <c r="K320" s="5">
        <v>-18.483806191305458</v>
      </c>
      <c r="L320" s="5">
        <v>1.4719469407076247E-3</v>
      </c>
      <c r="M320" s="5">
        <v>-18.48233424436475</v>
      </c>
      <c r="N320" s="5">
        <v>2.1981211697610972</v>
      </c>
      <c r="O320" s="73">
        <v>0.5</v>
      </c>
      <c r="P320" s="5">
        <v>0</v>
      </c>
      <c r="Q320" s="5">
        <v>0.11154523598996177</v>
      </c>
      <c r="R320" s="5">
        <v>0</v>
      </c>
      <c r="S320" s="5">
        <v>0</v>
      </c>
      <c r="T320" s="47">
        <v>0</v>
      </c>
      <c r="U320" s="5">
        <v>0</v>
      </c>
      <c r="V320" s="5">
        <v>2.3763472105525372</v>
      </c>
      <c r="W320" s="5">
        <v>0</v>
      </c>
      <c r="X320" s="5">
        <v>0</v>
      </c>
      <c r="Y320" s="47">
        <v>0</v>
      </c>
      <c r="Z320" s="5">
        <v>0</v>
      </c>
      <c r="AA320" s="5">
        <v>2.487892446542499</v>
      </c>
      <c r="AB320" s="5">
        <v>0</v>
      </c>
      <c r="AC320" s="5">
        <v>0</v>
      </c>
      <c r="AD320" s="72">
        <v>0</v>
      </c>
    </row>
    <row r="321" spans="1:30">
      <c r="A321" s="48" t="s">
        <v>1301</v>
      </c>
      <c r="B321" s="1" t="s">
        <v>1302</v>
      </c>
      <c r="C321" s="1" t="s">
        <v>1303</v>
      </c>
      <c r="D321" s="1" t="s">
        <v>53</v>
      </c>
      <c r="E321" s="1" t="s">
        <v>1793</v>
      </c>
      <c r="F321" s="44" t="s">
        <v>1304</v>
      </c>
      <c r="G321" s="49">
        <v>0.5</v>
      </c>
      <c r="H321" s="5">
        <v>2.3761095772855074</v>
      </c>
      <c r="I321" s="5">
        <v>0</v>
      </c>
      <c r="J321" s="5">
        <v>2.3761095772855074</v>
      </c>
      <c r="K321" s="5">
        <v>-10.186712925349516</v>
      </c>
      <c r="L321" s="5">
        <v>-5.5571620090939078E-2</v>
      </c>
      <c r="M321" s="5">
        <v>-10.242284545440455</v>
      </c>
      <c r="N321" s="5">
        <v>2.3048262899669423</v>
      </c>
      <c r="O321" s="73">
        <v>0</v>
      </c>
      <c r="P321" s="5">
        <v>0</v>
      </c>
      <c r="Q321" s="5">
        <v>0</v>
      </c>
      <c r="R321" s="5">
        <v>0</v>
      </c>
      <c r="S321" s="5">
        <v>0</v>
      </c>
      <c r="T321" s="47">
        <v>0</v>
      </c>
      <c r="U321" s="5">
        <v>0</v>
      </c>
      <c r="V321" s="5">
        <v>2.3761095772855074</v>
      </c>
      <c r="W321" s="5">
        <v>0</v>
      </c>
      <c r="X321" s="5">
        <v>0</v>
      </c>
      <c r="Y321" s="47">
        <v>0</v>
      </c>
      <c r="Z321" s="5">
        <v>0</v>
      </c>
      <c r="AA321" s="5">
        <v>2.3761095772855074</v>
      </c>
      <c r="AB321" s="5">
        <v>0</v>
      </c>
      <c r="AC321" s="5">
        <v>0</v>
      </c>
      <c r="AD321" s="72">
        <v>0</v>
      </c>
    </row>
    <row r="322" spans="1:30">
      <c r="A322" s="48" t="s">
        <v>1305</v>
      </c>
      <c r="B322" s="1" t="s">
        <v>1306</v>
      </c>
      <c r="C322" s="1" t="s">
        <v>1307</v>
      </c>
      <c r="D322" s="1" t="s">
        <v>391</v>
      </c>
      <c r="E322" s="1" t="s">
        <v>1788</v>
      </c>
      <c r="F322" s="44" t="s">
        <v>1308</v>
      </c>
      <c r="G322" s="49">
        <v>0.2</v>
      </c>
      <c r="H322" s="5">
        <v>131.42118049282641</v>
      </c>
      <c r="I322" s="5">
        <v>0</v>
      </c>
      <c r="J322" s="5">
        <v>131.42118049282641</v>
      </c>
      <c r="K322" s="5">
        <v>84.694726099024962</v>
      </c>
      <c r="L322" s="5">
        <v>0.2968521731700946</v>
      </c>
      <c r="M322" s="5">
        <v>84.991578272195056</v>
      </c>
      <c r="N322" s="5">
        <v>127.47854507804162</v>
      </c>
      <c r="O322" s="73">
        <v>0</v>
      </c>
      <c r="P322" s="5">
        <v>0</v>
      </c>
      <c r="Q322" s="5">
        <v>0</v>
      </c>
      <c r="R322" s="5">
        <v>0</v>
      </c>
      <c r="S322" s="5">
        <v>0</v>
      </c>
      <c r="T322" s="47">
        <v>0</v>
      </c>
      <c r="U322" s="5">
        <v>123.21236870154274</v>
      </c>
      <c r="V322" s="5">
        <v>0</v>
      </c>
      <c r="W322" s="5">
        <v>8.2088122805731736</v>
      </c>
      <c r="X322" s="5">
        <v>0</v>
      </c>
      <c r="Y322" s="47">
        <v>0</v>
      </c>
      <c r="Z322" s="5">
        <v>123.21236870154274</v>
      </c>
      <c r="AA322" s="5">
        <v>0</v>
      </c>
      <c r="AB322" s="5">
        <v>8.2088122805731736</v>
      </c>
      <c r="AC322" s="5">
        <v>0</v>
      </c>
      <c r="AD322" s="72">
        <v>0</v>
      </c>
    </row>
    <row r="323" spans="1:30">
      <c r="A323" s="48" t="s">
        <v>1707</v>
      </c>
      <c r="B323" s="1" t="s">
        <v>1708</v>
      </c>
      <c r="C323" s="1" t="s">
        <v>494</v>
      </c>
      <c r="D323" s="1" t="s">
        <v>53</v>
      </c>
      <c r="E323" s="1" t="s">
        <v>1788</v>
      </c>
      <c r="F323" s="44" t="s">
        <v>1709</v>
      </c>
      <c r="G323" s="49">
        <v>0.8</v>
      </c>
      <c r="H323" s="5">
        <v>3.1869008781632853</v>
      </c>
      <c r="I323" s="5">
        <v>0</v>
      </c>
      <c r="J323" s="5">
        <v>3.1869008781632853</v>
      </c>
      <c r="K323" s="5">
        <v>-30.733733942859569</v>
      </c>
      <c r="L323" s="5">
        <v>1.0384018437288312</v>
      </c>
      <c r="M323" s="5">
        <v>-29.695332099130738</v>
      </c>
      <c r="N323" s="5">
        <v>3.0912938518183868</v>
      </c>
      <c r="O323" s="73">
        <v>0</v>
      </c>
      <c r="P323" s="5">
        <v>0</v>
      </c>
      <c r="Q323" s="5">
        <v>0</v>
      </c>
      <c r="R323" s="5">
        <v>0</v>
      </c>
      <c r="S323" s="5">
        <v>0</v>
      </c>
      <c r="T323" s="47">
        <v>0</v>
      </c>
      <c r="U323" s="5">
        <v>0</v>
      </c>
      <c r="V323" s="5">
        <v>3.1869005810980791</v>
      </c>
      <c r="W323" s="5">
        <v>0</v>
      </c>
      <c r="X323" s="5">
        <v>0</v>
      </c>
      <c r="Y323" s="47">
        <v>0</v>
      </c>
      <c r="Z323" s="5">
        <v>0</v>
      </c>
      <c r="AA323" s="5">
        <v>3.1869005810980791</v>
      </c>
      <c r="AB323" s="5">
        <v>0</v>
      </c>
      <c r="AC323" s="5">
        <v>0</v>
      </c>
      <c r="AD323" s="72">
        <v>0</v>
      </c>
    </row>
    <row r="324" spans="1:30">
      <c r="A324" s="48" t="s">
        <v>1309</v>
      </c>
      <c r="B324" s="1" t="s">
        <v>1310</v>
      </c>
      <c r="C324" s="1" t="s">
        <v>1311</v>
      </c>
      <c r="D324" s="1" t="s">
        <v>103</v>
      </c>
      <c r="E324" s="1">
        <v>0</v>
      </c>
      <c r="F324" s="44" t="s">
        <v>1312</v>
      </c>
      <c r="G324" s="49">
        <v>0.49</v>
      </c>
      <c r="H324" s="5">
        <v>118.75673968342439</v>
      </c>
      <c r="I324" s="5">
        <v>36.1568810715317</v>
      </c>
      <c r="J324" s="5">
        <v>82.599858611892685</v>
      </c>
      <c r="K324" s="5">
        <v>42.05885195515129</v>
      </c>
      <c r="L324" s="5">
        <v>0.13307078964952268</v>
      </c>
      <c r="M324" s="5">
        <v>42.191922744800813</v>
      </c>
      <c r="N324" s="5">
        <v>76.404869216000733</v>
      </c>
      <c r="O324" s="73">
        <v>0</v>
      </c>
      <c r="P324" s="5">
        <v>33.357994912532646</v>
      </c>
      <c r="Q324" s="5">
        <v>2.7988861589990517</v>
      </c>
      <c r="R324" s="5">
        <v>0</v>
      </c>
      <c r="S324" s="5">
        <v>0</v>
      </c>
      <c r="T324" s="47">
        <v>0</v>
      </c>
      <c r="U324" s="5">
        <v>71.335274298058593</v>
      </c>
      <c r="V324" s="5">
        <v>11.264584313834089</v>
      </c>
      <c r="W324" s="5">
        <v>0</v>
      </c>
      <c r="X324" s="5">
        <v>0</v>
      </c>
      <c r="Y324" s="47">
        <v>0</v>
      </c>
      <c r="Z324" s="5">
        <v>104.69326921059124</v>
      </c>
      <c r="AA324" s="5">
        <v>14.06347047283314</v>
      </c>
      <c r="AB324" s="5">
        <v>0</v>
      </c>
      <c r="AC324" s="5">
        <v>0</v>
      </c>
      <c r="AD324" s="72">
        <v>0</v>
      </c>
    </row>
    <row r="325" spans="1:30">
      <c r="A325" s="48" t="s">
        <v>1313</v>
      </c>
      <c r="B325" s="1" t="s">
        <v>1314</v>
      </c>
      <c r="C325" s="1" t="s">
        <v>1315</v>
      </c>
      <c r="D325" s="1" t="s">
        <v>391</v>
      </c>
      <c r="E325" s="1" t="s">
        <v>1795</v>
      </c>
      <c r="F325" s="44" t="s">
        <v>1316</v>
      </c>
      <c r="G325" s="49">
        <v>0.7</v>
      </c>
      <c r="H325" s="5">
        <v>115.19090728493131</v>
      </c>
      <c r="I325" s="5">
        <v>0</v>
      </c>
      <c r="J325" s="5">
        <v>115.19090728493131</v>
      </c>
      <c r="K325" s="5">
        <v>-235.17268058166778</v>
      </c>
      <c r="L325" s="5">
        <v>0.36460129356947846</v>
      </c>
      <c r="M325" s="5">
        <v>-234.8080792880983</v>
      </c>
      <c r="N325" s="5">
        <v>111.73518006638336</v>
      </c>
      <c r="O325" s="73">
        <v>0</v>
      </c>
      <c r="P325" s="5">
        <v>0</v>
      </c>
      <c r="Q325" s="5">
        <v>0</v>
      </c>
      <c r="R325" s="5">
        <v>0</v>
      </c>
      <c r="S325" s="5">
        <v>0</v>
      </c>
      <c r="T325" s="47">
        <v>0</v>
      </c>
      <c r="U325" s="5">
        <v>104.24231862662279</v>
      </c>
      <c r="V325" s="5">
        <v>0</v>
      </c>
      <c r="W325" s="5">
        <v>10.948588632107613</v>
      </c>
      <c r="X325" s="5">
        <v>0</v>
      </c>
      <c r="Y325" s="47">
        <v>0</v>
      </c>
      <c r="Z325" s="5">
        <v>104.24231862662279</v>
      </c>
      <c r="AA325" s="5">
        <v>0</v>
      </c>
      <c r="AB325" s="5">
        <v>10.948588632107613</v>
      </c>
      <c r="AC325" s="5">
        <v>0</v>
      </c>
      <c r="AD325" s="72">
        <v>0</v>
      </c>
    </row>
    <row r="326" spans="1:30">
      <c r="A326" s="48" t="s">
        <v>1317</v>
      </c>
      <c r="B326" s="1" t="s">
        <v>1318</v>
      </c>
      <c r="C326" s="1" t="s">
        <v>1319</v>
      </c>
      <c r="D326" s="1" t="s">
        <v>53</v>
      </c>
      <c r="E326" s="1" t="s">
        <v>1795</v>
      </c>
      <c r="F326" s="44" t="s">
        <v>1320</v>
      </c>
      <c r="G326" s="49">
        <v>0.30000000000000004</v>
      </c>
      <c r="H326" s="5">
        <v>1.5086660860289922</v>
      </c>
      <c r="I326" s="5">
        <v>0</v>
      </c>
      <c r="J326" s="5">
        <v>1.5086660860289922</v>
      </c>
      <c r="K326" s="5">
        <v>-8.6968393646820008</v>
      </c>
      <c r="L326" s="5">
        <v>0.17937242628490147</v>
      </c>
      <c r="M326" s="5">
        <v>-8.5174669383970993</v>
      </c>
      <c r="N326" s="5">
        <v>1.4634061034481225</v>
      </c>
      <c r="O326" s="73">
        <v>0</v>
      </c>
      <c r="P326" s="5">
        <v>0</v>
      </c>
      <c r="Q326" s="5">
        <v>0</v>
      </c>
      <c r="R326" s="5">
        <v>0</v>
      </c>
      <c r="S326" s="5">
        <v>0</v>
      </c>
      <c r="T326" s="47">
        <v>0</v>
      </c>
      <c r="U326" s="5">
        <v>0</v>
      </c>
      <c r="V326" s="5">
        <v>1.5086660860289922</v>
      </c>
      <c r="W326" s="5">
        <v>0</v>
      </c>
      <c r="X326" s="5">
        <v>0</v>
      </c>
      <c r="Y326" s="47">
        <v>0</v>
      </c>
      <c r="Z326" s="5">
        <v>0</v>
      </c>
      <c r="AA326" s="5">
        <v>1.5086660860289922</v>
      </c>
      <c r="AB326" s="5">
        <v>0</v>
      </c>
      <c r="AC326" s="5">
        <v>0</v>
      </c>
      <c r="AD326" s="72">
        <v>0</v>
      </c>
    </row>
    <row r="327" spans="1:30">
      <c r="A327" s="48" t="s">
        <v>1321</v>
      </c>
      <c r="B327" s="1" t="s">
        <v>1322</v>
      </c>
      <c r="C327" s="1" t="s">
        <v>1323</v>
      </c>
      <c r="D327" s="1" t="s">
        <v>93</v>
      </c>
      <c r="E327" s="1" t="s">
        <v>1789</v>
      </c>
      <c r="F327" s="44" t="s">
        <v>1324</v>
      </c>
      <c r="G327" s="49">
        <v>0.64</v>
      </c>
      <c r="H327" s="5">
        <v>46.784952640256414</v>
      </c>
      <c r="I327" s="5">
        <v>0</v>
      </c>
      <c r="J327" s="5">
        <v>46.784952640256414</v>
      </c>
      <c r="K327" s="5">
        <v>11.967321827163115</v>
      </c>
      <c r="L327" s="5">
        <v>5.223826845295676E-2</v>
      </c>
      <c r="M327" s="5">
        <v>12.019560095616072</v>
      </c>
      <c r="N327" s="5">
        <v>45.38140406104872</v>
      </c>
      <c r="O327" s="73">
        <v>0</v>
      </c>
      <c r="P327" s="5">
        <v>0</v>
      </c>
      <c r="Q327" s="5">
        <v>0</v>
      </c>
      <c r="R327" s="5">
        <v>0</v>
      </c>
      <c r="S327" s="5">
        <v>0</v>
      </c>
      <c r="T327" s="47">
        <v>0</v>
      </c>
      <c r="U327" s="5">
        <v>40.122135412910787</v>
      </c>
      <c r="V327" s="5">
        <v>6.6628169059159497</v>
      </c>
      <c r="W327" s="5">
        <v>0</v>
      </c>
      <c r="X327" s="5">
        <v>0</v>
      </c>
      <c r="Y327" s="47">
        <v>0</v>
      </c>
      <c r="Z327" s="5">
        <v>40.122135412910787</v>
      </c>
      <c r="AA327" s="5">
        <v>6.6628169059159497</v>
      </c>
      <c r="AB327" s="5">
        <v>0</v>
      </c>
      <c r="AC327" s="5">
        <v>0</v>
      </c>
      <c r="AD327" s="72">
        <v>0</v>
      </c>
    </row>
    <row r="328" spans="1:30">
      <c r="A328" s="48" t="s">
        <v>1325</v>
      </c>
      <c r="B328" s="1" t="s">
        <v>1326</v>
      </c>
      <c r="C328" s="1" t="s">
        <v>1327</v>
      </c>
      <c r="D328" s="1" t="s">
        <v>53</v>
      </c>
      <c r="E328" s="1" t="s">
        <v>1787</v>
      </c>
      <c r="F328" s="44" t="s">
        <v>1328</v>
      </c>
      <c r="G328" s="49">
        <v>0.4</v>
      </c>
      <c r="H328" s="5">
        <v>4.8336606026239002</v>
      </c>
      <c r="I328" s="5">
        <v>0</v>
      </c>
      <c r="J328" s="5">
        <v>4.8336606026239002</v>
      </c>
      <c r="K328" s="5">
        <v>-10.593461239679275</v>
      </c>
      <c r="L328" s="5">
        <v>-9.76027513776625E-2</v>
      </c>
      <c r="M328" s="5">
        <v>-10.691063991056938</v>
      </c>
      <c r="N328" s="5">
        <v>4.6886507845451835</v>
      </c>
      <c r="O328" s="73">
        <v>0</v>
      </c>
      <c r="P328" s="5">
        <v>0</v>
      </c>
      <c r="Q328" s="5">
        <v>0</v>
      </c>
      <c r="R328" s="5">
        <v>0</v>
      </c>
      <c r="S328" s="5">
        <v>0</v>
      </c>
      <c r="T328" s="47">
        <v>0</v>
      </c>
      <c r="U328" s="5">
        <v>0</v>
      </c>
      <c r="V328" s="5">
        <v>4.8336610124393982</v>
      </c>
      <c r="W328" s="5">
        <v>0</v>
      </c>
      <c r="X328" s="5">
        <v>0</v>
      </c>
      <c r="Y328" s="47">
        <v>0</v>
      </c>
      <c r="Z328" s="5">
        <v>0</v>
      </c>
      <c r="AA328" s="5">
        <v>4.8336610124393982</v>
      </c>
      <c r="AB328" s="5">
        <v>0</v>
      </c>
      <c r="AC328" s="5">
        <v>0</v>
      </c>
      <c r="AD328" s="72">
        <v>0</v>
      </c>
    </row>
    <row r="329" spans="1:30">
      <c r="A329" s="48" t="s">
        <v>1329</v>
      </c>
      <c r="B329" s="1" t="s">
        <v>1330</v>
      </c>
      <c r="C329" s="1" t="s">
        <v>1331</v>
      </c>
      <c r="D329" s="1" t="s">
        <v>124</v>
      </c>
      <c r="E329" s="1">
        <v>0</v>
      </c>
      <c r="F329" s="44" t="s">
        <v>1332</v>
      </c>
      <c r="G329" s="49">
        <v>0.49</v>
      </c>
      <c r="H329" s="5">
        <v>40.010496961079369</v>
      </c>
      <c r="I329" s="5">
        <v>8.9494557635072205</v>
      </c>
      <c r="J329" s="5">
        <v>31.061041197572152</v>
      </c>
      <c r="K329" s="5">
        <v>-16.629963134862837</v>
      </c>
      <c r="L329" s="5">
        <v>-0.17545027745814323</v>
      </c>
      <c r="M329" s="5">
        <v>-16.805413412320981</v>
      </c>
      <c r="N329" s="5">
        <v>28.731463107754241</v>
      </c>
      <c r="O329" s="73">
        <v>0.34870230905869937</v>
      </c>
      <c r="P329" s="5">
        <v>8.9347075116593242</v>
      </c>
      <c r="Q329" s="5">
        <v>1.4748251847896725E-2</v>
      </c>
      <c r="R329" s="5">
        <v>0</v>
      </c>
      <c r="S329" s="5">
        <v>0</v>
      </c>
      <c r="T329" s="47">
        <v>0</v>
      </c>
      <c r="U329" s="5">
        <v>24.720627958285501</v>
      </c>
      <c r="V329" s="5">
        <v>6.3404132392866526</v>
      </c>
      <c r="W329" s="5">
        <v>0</v>
      </c>
      <c r="X329" s="5">
        <v>0</v>
      </c>
      <c r="Y329" s="47">
        <v>0</v>
      </c>
      <c r="Z329" s="5">
        <v>33.655335469944824</v>
      </c>
      <c r="AA329" s="5">
        <v>6.3551614911345489</v>
      </c>
      <c r="AB329" s="5">
        <v>0</v>
      </c>
      <c r="AC329" s="5">
        <v>0</v>
      </c>
      <c r="AD329" s="72">
        <v>0</v>
      </c>
    </row>
    <row r="330" spans="1:30">
      <c r="A330" s="48" t="s">
        <v>1333</v>
      </c>
      <c r="B330" s="1" t="s">
        <v>1334</v>
      </c>
      <c r="C330" s="1" t="s">
        <v>1335</v>
      </c>
      <c r="D330" s="1" t="s">
        <v>103</v>
      </c>
      <c r="E330" s="1" t="s">
        <v>169</v>
      </c>
      <c r="F330" s="44" t="s">
        <v>1336</v>
      </c>
      <c r="G330" s="49">
        <v>0.99</v>
      </c>
      <c r="H330" s="5">
        <v>88.443937836626958</v>
      </c>
      <c r="I330" s="5">
        <v>0</v>
      </c>
      <c r="J330" s="5">
        <v>88.443937836626958</v>
      </c>
      <c r="K330" s="5">
        <v>36.599109355218324</v>
      </c>
      <c r="L330" s="5">
        <v>-0.63166506898431152</v>
      </c>
      <c r="M330" s="5">
        <v>35.967444286234013</v>
      </c>
      <c r="N330" s="5">
        <v>85.790619701528144</v>
      </c>
      <c r="O330" s="73">
        <v>0</v>
      </c>
      <c r="P330" s="5">
        <v>0</v>
      </c>
      <c r="Q330" s="5">
        <v>0</v>
      </c>
      <c r="R330" s="5">
        <v>0</v>
      </c>
      <c r="S330" s="5">
        <v>0</v>
      </c>
      <c r="T330" s="47">
        <v>0</v>
      </c>
      <c r="U330" s="5">
        <v>79.142897267174661</v>
      </c>
      <c r="V330" s="5">
        <v>9.301040915919609</v>
      </c>
      <c r="W330" s="5">
        <v>0</v>
      </c>
      <c r="X330" s="5">
        <v>0</v>
      </c>
      <c r="Y330" s="47">
        <v>0</v>
      </c>
      <c r="Z330" s="5">
        <v>79.142897267174661</v>
      </c>
      <c r="AA330" s="5">
        <v>9.301040915919609</v>
      </c>
      <c r="AB330" s="5">
        <v>0</v>
      </c>
      <c r="AC330" s="5">
        <v>0</v>
      </c>
      <c r="AD330" s="72">
        <v>0</v>
      </c>
    </row>
    <row r="331" spans="1:30">
      <c r="A331" s="48" t="s">
        <v>1337</v>
      </c>
      <c r="B331" s="1" t="s">
        <v>1338</v>
      </c>
      <c r="C331" s="1" t="s">
        <v>1339</v>
      </c>
      <c r="D331" s="1" t="s">
        <v>53</v>
      </c>
      <c r="E331" s="1">
        <v>0</v>
      </c>
      <c r="F331" s="44" t="s">
        <v>1340</v>
      </c>
      <c r="G331" s="49">
        <v>0.4</v>
      </c>
      <c r="H331" s="5">
        <v>2.7434290558368182</v>
      </c>
      <c r="I331" s="5">
        <v>0.49396420284431147</v>
      </c>
      <c r="J331" s="5">
        <v>2.2494648529925065</v>
      </c>
      <c r="K331" s="5">
        <v>-10.009626760879121</v>
      </c>
      <c r="L331" s="5">
        <v>7.4028696933321925E-2</v>
      </c>
      <c r="M331" s="5">
        <v>-9.9355980639457986</v>
      </c>
      <c r="N331" s="5">
        <v>2.0807549890180685</v>
      </c>
      <c r="O331" s="73">
        <v>0.5</v>
      </c>
      <c r="P331" s="5">
        <v>0</v>
      </c>
      <c r="Q331" s="5">
        <v>0.49396420284431147</v>
      </c>
      <c r="R331" s="5">
        <v>0</v>
      </c>
      <c r="S331" s="5">
        <v>0</v>
      </c>
      <c r="T331" s="47">
        <v>0</v>
      </c>
      <c r="U331" s="5">
        <v>0</v>
      </c>
      <c r="V331" s="5">
        <v>2.2494648529925065</v>
      </c>
      <c r="W331" s="5">
        <v>0</v>
      </c>
      <c r="X331" s="5">
        <v>0</v>
      </c>
      <c r="Y331" s="47">
        <v>0</v>
      </c>
      <c r="Z331" s="5">
        <v>0</v>
      </c>
      <c r="AA331" s="5">
        <v>2.7434290558368182</v>
      </c>
      <c r="AB331" s="5">
        <v>0</v>
      </c>
      <c r="AC331" s="5">
        <v>0</v>
      </c>
      <c r="AD331" s="72">
        <v>0</v>
      </c>
    </row>
    <row r="332" spans="1:30">
      <c r="A332" s="48" t="s">
        <v>1341</v>
      </c>
      <c r="B332" s="1" t="s">
        <v>1342</v>
      </c>
      <c r="C332" s="1" t="s">
        <v>1343</v>
      </c>
      <c r="D332" s="1" t="s">
        <v>53</v>
      </c>
      <c r="E332" s="1" t="s">
        <v>1795</v>
      </c>
      <c r="F332" s="44" t="s">
        <v>1344</v>
      </c>
      <c r="G332" s="49">
        <v>0.30000000000000004</v>
      </c>
      <c r="H332" s="5">
        <v>1.4036013453630527</v>
      </c>
      <c r="I332" s="5">
        <v>0</v>
      </c>
      <c r="J332" s="5">
        <v>1.4036013453630527</v>
      </c>
      <c r="K332" s="5">
        <v>-5.3856813453519425</v>
      </c>
      <c r="L332" s="5">
        <v>-0.22886279201020887</v>
      </c>
      <c r="M332" s="5">
        <v>-5.6145441373621514</v>
      </c>
      <c r="N332" s="5">
        <v>1.3614933050021611</v>
      </c>
      <c r="O332" s="73">
        <v>0</v>
      </c>
      <c r="P332" s="5">
        <v>0</v>
      </c>
      <c r="Q332" s="5">
        <v>0</v>
      </c>
      <c r="R332" s="5">
        <v>0</v>
      </c>
      <c r="S332" s="5">
        <v>0</v>
      </c>
      <c r="T332" s="47">
        <v>0</v>
      </c>
      <c r="U332" s="5">
        <v>0</v>
      </c>
      <c r="V332" s="5">
        <v>1.4036013453630527</v>
      </c>
      <c r="W332" s="5">
        <v>0</v>
      </c>
      <c r="X332" s="5">
        <v>0</v>
      </c>
      <c r="Y332" s="47">
        <v>0</v>
      </c>
      <c r="Z332" s="5">
        <v>0</v>
      </c>
      <c r="AA332" s="5">
        <v>1.4036013453630527</v>
      </c>
      <c r="AB332" s="5">
        <v>0</v>
      </c>
      <c r="AC332" s="5">
        <v>0</v>
      </c>
      <c r="AD332" s="72">
        <v>0</v>
      </c>
    </row>
    <row r="333" spans="1:30">
      <c r="A333" s="48" t="s">
        <v>1710</v>
      </c>
      <c r="B333" s="1" t="s">
        <v>1711</v>
      </c>
      <c r="C333" s="1" t="s">
        <v>1177</v>
      </c>
      <c r="D333" s="1" t="s">
        <v>53</v>
      </c>
      <c r="E333" s="1">
        <v>0</v>
      </c>
      <c r="F333" s="44" t="s">
        <v>1712</v>
      </c>
      <c r="G333" s="49">
        <v>0.4</v>
      </c>
      <c r="H333" s="5">
        <v>2.8848023109926819</v>
      </c>
      <c r="I333" s="5">
        <v>0.27978846115870404</v>
      </c>
      <c r="J333" s="5">
        <v>2.6050138498339779</v>
      </c>
      <c r="K333" s="5">
        <v>-12.780893266380188</v>
      </c>
      <c r="L333" s="5">
        <v>-0.14591596734301326</v>
      </c>
      <c r="M333" s="5">
        <v>-12.926809233723201</v>
      </c>
      <c r="N333" s="5">
        <v>2.4096378110964296</v>
      </c>
      <c r="O333" s="73">
        <v>0.5</v>
      </c>
      <c r="P333" s="5">
        <v>0</v>
      </c>
      <c r="Q333" s="5">
        <v>0.27978846115870404</v>
      </c>
      <c r="R333" s="5">
        <v>0</v>
      </c>
      <c r="S333" s="5">
        <v>0</v>
      </c>
      <c r="T333" s="47">
        <v>0</v>
      </c>
      <c r="U333" s="5">
        <v>0</v>
      </c>
      <c r="V333" s="5">
        <v>2.6050138498339779</v>
      </c>
      <c r="W333" s="5">
        <v>0</v>
      </c>
      <c r="X333" s="5">
        <v>0</v>
      </c>
      <c r="Y333" s="47">
        <v>0</v>
      </c>
      <c r="Z333" s="5">
        <v>0</v>
      </c>
      <c r="AA333" s="5">
        <v>2.8848023109926819</v>
      </c>
      <c r="AB333" s="5">
        <v>0</v>
      </c>
      <c r="AC333" s="5">
        <v>0</v>
      </c>
      <c r="AD333" s="72">
        <v>0</v>
      </c>
    </row>
    <row r="334" spans="1:30">
      <c r="A334" s="48" t="s">
        <v>1345</v>
      </c>
      <c r="B334" s="1" t="s">
        <v>1346</v>
      </c>
      <c r="C334" s="1" t="s">
        <v>1347</v>
      </c>
      <c r="D334" s="1" t="s">
        <v>53</v>
      </c>
      <c r="E334" s="1" t="s">
        <v>1794</v>
      </c>
      <c r="F334" s="44" t="s">
        <v>1348</v>
      </c>
      <c r="G334" s="49">
        <v>0.4</v>
      </c>
      <c r="H334" s="5">
        <v>3.6945692241581205</v>
      </c>
      <c r="I334" s="5">
        <v>0</v>
      </c>
      <c r="J334" s="5">
        <v>3.6945692241581205</v>
      </c>
      <c r="K334" s="5">
        <v>-8.3683902294754944</v>
      </c>
      <c r="L334" s="5">
        <v>-4.5670986609392727E-2</v>
      </c>
      <c r="M334" s="5">
        <v>-8.4140612160848871</v>
      </c>
      <c r="N334" s="5">
        <v>3.583732147433377</v>
      </c>
      <c r="O334" s="73">
        <v>0</v>
      </c>
      <c r="P334" s="5">
        <v>0</v>
      </c>
      <c r="Q334" s="5">
        <v>0</v>
      </c>
      <c r="R334" s="5">
        <v>0</v>
      </c>
      <c r="S334" s="5">
        <v>0</v>
      </c>
      <c r="T334" s="47">
        <v>0</v>
      </c>
      <c r="U334" s="5">
        <v>0</v>
      </c>
      <c r="V334" s="5">
        <v>3.6945696703077973</v>
      </c>
      <c r="W334" s="5">
        <v>0</v>
      </c>
      <c r="X334" s="5">
        <v>0</v>
      </c>
      <c r="Y334" s="47">
        <v>0</v>
      </c>
      <c r="Z334" s="5">
        <v>0</v>
      </c>
      <c r="AA334" s="5">
        <v>3.6945696703077973</v>
      </c>
      <c r="AB334" s="5">
        <v>0</v>
      </c>
      <c r="AC334" s="5">
        <v>0</v>
      </c>
      <c r="AD334" s="72">
        <v>0</v>
      </c>
    </row>
    <row r="335" spans="1:30">
      <c r="A335" s="48" t="s">
        <v>1349</v>
      </c>
      <c r="B335" s="1" t="s">
        <v>1350</v>
      </c>
      <c r="C335" s="1" t="s">
        <v>1351</v>
      </c>
      <c r="D335" s="1" t="s">
        <v>124</v>
      </c>
      <c r="E335" s="1">
        <v>0</v>
      </c>
      <c r="F335" s="44" t="s">
        <v>1352</v>
      </c>
      <c r="G335" s="49">
        <v>0.49</v>
      </c>
      <c r="H335" s="5">
        <v>51.41275939882064</v>
      </c>
      <c r="I335" s="5">
        <v>14.147394729300853</v>
      </c>
      <c r="J335" s="5">
        <v>37.265364669519784</v>
      </c>
      <c r="K335" s="5">
        <v>4.59695886990772</v>
      </c>
      <c r="L335" s="5">
        <v>9.8427586881464357E-2</v>
      </c>
      <c r="M335" s="5">
        <v>4.6953864567891843</v>
      </c>
      <c r="N335" s="5">
        <v>34.470462319305803</v>
      </c>
      <c r="O335" s="73">
        <v>0</v>
      </c>
      <c r="P335" s="5">
        <v>13.306004828719503</v>
      </c>
      <c r="Q335" s="5">
        <v>0.84138990058134866</v>
      </c>
      <c r="R335" s="5">
        <v>0</v>
      </c>
      <c r="S335" s="5">
        <v>0</v>
      </c>
      <c r="T335" s="47">
        <v>0</v>
      </c>
      <c r="U335" s="5">
        <v>32.430955309547429</v>
      </c>
      <c r="V335" s="5">
        <v>4.8344093599723514</v>
      </c>
      <c r="W335" s="5">
        <v>0</v>
      </c>
      <c r="X335" s="5">
        <v>0</v>
      </c>
      <c r="Y335" s="47">
        <v>0</v>
      </c>
      <c r="Z335" s="5">
        <v>45.73696013826693</v>
      </c>
      <c r="AA335" s="5">
        <v>5.6757992605537</v>
      </c>
      <c r="AB335" s="5">
        <v>0</v>
      </c>
      <c r="AC335" s="5">
        <v>0</v>
      </c>
      <c r="AD335" s="72">
        <v>0</v>
      </c>
    </row>
    <row r="336" spans="1:30">
      <c r="A336" s="48" t="s">
        <v>1353</v>
      </c>
      <c r="B336" s="1" t="s">
        <v>1354</v>
      </c>
      <c r="C336" s="1" t="s">
        <v>1355</v>
      </c>
      <c r="D336" s="1" t="s">
        <v>53</v>
      </c>
      <c r="E336" s="1">
        <v>0</v>
      </c>
      <c r="F336" s="44" t="s">
        <v>1356</v>
      </c>
      <c r="G336" s="49">
        <v>0.4</v>
      </c>
      <c r="H336" s="5">
        <v>5.936400793961214</v>
      </c>
      <c r="I336" s="5">
        <v>1.0701001335437308</v>
      </c>
      <c r="J336" s="5">
        <v>4.8663006604174832</v>
      </c>
      <c r="K336" s="5">
        <v>-5.3056162010407748</v>
      </c>
      <c r="L336" s="5">
        <v>3.60806881158382E-3</v>
      </c>
      <c r="M336" s="5">
        <v>-5.302008132229191</v>
      </c>
      <c r="N336" s="5">
        <v>4.5013281108861722</v>
      </c>
      <c r="O336" s="73">
        <v>0.5</v>
      </c>
      <c r="P336" s="5">
        <v>0</v>
      </c>
      <c r="Q336" s="5">
        <v>1.0701001335437308</v>
      </c>
      <c r="R336" s="5">
        <v>0</v>
      </c>
      <c r="S336" s="5">
        <v>0</v>
      </c>
      <c r="T336" s="47">
        <v>0</v>
      </c>
      <c r="U336" s="5">
        <v>0</v>
      </c>
      <c r="V336" s="5">
        <v>4.8663006604174832</v>
      </c>
      <c r="W336" s="5">
        <v>0</v>
      </c>
      <c r="X336" s="5">
        <v>0</v>
      </c>
      <c r="Y336" s="47">
        <v>0</v>
      </c>
      <c r="Z336" s="5">
        <v>0</v>
      </c>
      <c r="AA336" s="5">
        <v>5.936400793961214</v>
      </c>
      <c r="AB336" s="5">
        <v>0</v>
      </c>
      <c r="AC336" s="5">
        <v>0</v>
      </c>
      <c r="AD336" s="72">
        <v>0</v>
      </c>
    </row>
    <row r="337" spans="1:30">
      <c r="A337" s="48" t="s">
        <v>1357</v>
      </c>
      <c r="B337" s="1" t="s">
        <v>1358</v>
      </c>
      <c r="C337" s="1" t="s">
        <v>1359</v>
      </c>
      <c r="D337" s="1" t="s">
        <v>53</v>
      </c>
      <c r="E337" s="1">
        <v>0</v>
      </c>
      <c r="F337" s="44" t="s">
        <v>1360</v>
      </c>
      <c r="G337" s="49">
        <v>0.4</v>
      </c>
      <c r="H337" s="5">
        <v>2.3465907913197857</v>
      </c>
      <c r="I337" s="5">
        <v>5.5979683334305884E-2</v>
      </c>
      <c r="J337" s="5">
        <v>2.2906111079854798</v>
      </c>
      <c r="K337" s="5">
        <v>-16.497651252018088</v>
      </c>
      <c r="L337" s="5">
        <v>5.3090741403085673E-2</v>
      </c>
      <c r="M337" s="5">
        <v>-16.444560510615002</v>
      </c>
      <c r="N337" s="5">
        <v>2.1188152748865692</v>
      </c>
      <c r="O337" s="73">
        <v>0.5</v>
      </c>
      <c r="P337" s="5">
        <v>0</v>
      </c>
      <c r="Q337" s="5">
        <v>5.5979683334305884E-2</v>
      </c>
      <c r="R337" s="5">
        <v>0</v>
      </c>
      <c r="S337" s="5">
        <v>0</v>
      </c>
      <c r="T337" s="47">
        <v>0</v>
      </c>
      <c r="U337" s="5">
        <v>0</v>
      </c>
      <c r="V337" s="5">
        <v>2.2906111079854798</v>
      </c>
      <c r="W337" s="5">
        <v>0</v>
      </c>
      <c r="X337" s="5">
        <v>0</v>
      </c>
      <c r="Y337" s="47">
        <v>0</v>
      </c>
      <c r="Z337" s="5">
        <v>0</v>
      </c>
      <c r="AA337" s="5">
        <v>2.3465907913197857</v>
      </c>
      <c r="AB337" s="5">
        <v>0</v>
      </c>
      <c r="AC337" s="5">
        <v>0</v>
      </c>
      <c r="AD337" s="72">
        <v>0</v>
      </c>
    </row>
    <row r="338" spans="1:30">
      <c r="A338" s="48" t="s">
        <v>1361</v>
      </c>
      <c r="B338" s="1" t="s">
        <v>1362</v>
      </c>
      <c r="C338" s="1" t="s">
        <v>1363</v>
      </c>
      <c r="D338" s="1" t="s">
        <v>53</v>
      </c>
      <c r="E338" s="1" t="s">
        <v>1793</v>
      </c>
      <c r="F338" s="44" t="s">
        <v>1364</v>
      </c>
      <c r="G338" s="49">
        <v>0.5</v>
      </c>
      <c r="H338" s="5">
        <v>2.0723424368373178</v>
      </c>
      <c r="I338" s="5">
        <v>0</v>
      </c>
      <c r="J338" s="5">
        <v>2.0723424368373178</v>
      </c>
      <c r="K338" s="5">
        <v>-15.803349233228271</v>
      </c>
      <c r="L338" s="5">
        <v>0.16409118429869274</v>
      </c>
      <c r="M338" s="5">
        <v>-15.639258048929578</v>
      </c>
      <c r="N338" s="5">
        <v>2.0101721637321983</v>
      </c>
      <c r="O338" s="73">
        <v>0</v>
      </c>
      <c r="P338" s="5">
        <v>0</v>
      </c>
      <c r="Q338" s="5">
        <v>0</v>
      </c>
      <c r="R338" s="5">
        <v>0</v>
      </c>
      <c r="S338" s="5">
        <v>0</v>
      </c>
      <c r="T338" s="47">
        <v>0</v>
      </c>
      <c r="U338" s="5">
        <v>0</v>
      </c>
      <c r="V338" s="5">
        <v>2.0723427415534692</v>
      </c>
      <c r="W338" s="5">
        <v>0</v>
      </c>
      <c r="X338" s="5">
        <v>0</v>
      </c>
      <c r="Y338" s="47">
        <v>0</v>
      </c>
      <c r="Z338" s="5">
        <v>0</v>
      </c>
      <c r="AA338" s="5">
        <v>2.0723427415534692</v>
      </c>
      <c r="AB338" s="5">
        <v>0</v>
      </c>
      <c r="AC338" s="5">
        <v>0</v>
      </c>
      <c r="AD338" s="72">
        <v>0</v>
      </c>
    </row>
    <row r="339" spans="1:30">
      <c r="A339" s="48" t="s">
        <v>1365</v>
      </c>
      <c r="B339" s="1" t="s">
        <v>1366</v>
      </c>
      <c r="C339" s="1" t="s">
        <v>1367</v>
      </c>
      <c r="D339" s="1" t="s">
        <v>53</v>
      </c>
      <c r="E339" s="1" t="s">
        <v>1787</v>
      </c>
      <c r="F339" s="44" t="s">
        <v>1368</v>
      </c>
      <c r="G339" s="49">
        <v>0.4</v>
      </c>
      <c r="H339" s="5">
        <v>5.6702960442825932</v>
      </c>
      <c r="I339" s="5">
        <v>0</v>
      </c>
      <c r="J339" s="5">
        <v>5.6702960442825932</v>
      </c>
      <c r="K339" s="5">
        <v>-7.4339958098500274</v>
      </c>
      <c r="L339" s="5">
        <v>-2.1421935714545981E-2</v>
      </c>
      <c r="M339" s="5">
        <v>-7.4554177455645734</v>
      </c>
      <c r="N339" s="5">
        <v>5.5001871629541155</v>
      </c>
      <c r="O339" s="73">
        <v>0</v>
      </c>
      <c r="P339" s="5">
        <v>0</v>
      </c>
      <c r="Q339" s="5">
        <v>0</v>
      </c>
      <c r="R339" s="5">
        <v>0</v>
      </c>
      <c r="S339" s="5">
        <v>0</v>
      </c>
      <c r="T339" s="47">
        <v>0</v>
      </c>
      <c r="U339" s="5">
        <v>0</v>
      </c>
      <c r="V339" s="5">
        <v>5.6702956026772986</v>
      </c>
      <c r="W339" s="5">
        <v>0</v>
      </c>
      <c r="X339" s="5">
        <v>0</v>
      </c>
      <c r="Y339" s="47">
        <v>0</v>
      </c>
      <c r="Z339" s="5">
        <v>0</v>
      </c>
      <c r="AA339" s="5">
        <v>5.6702956026772986</v>
      </c>
      <c r="AB339" s="5">
        <v>0</v>
      </c>
      <c r="AC339" s="5">
        <v>0</v>
      </c>
      <c r="AD339" s="72">
        <v>0</v>
      </c>
    </row>
    <row r="340" spans="1:30">
      <c r="A340" s="48" t="s">
        <v>1369</v>
      </c>
      <c r="B340" s="1" t="s">
        <v>1370</v>
      </c>
      <c r="C340" s="1" t="s">
        <v>1371</v>
      </c>
      <c r="D340" s="1" t="s">
        <v>53</v>
      </c>
      <c r="E340" s="1">
        <v>0</v>
      </c>
      <c r="F340" s="44" t="s">
        <v>1372</v>
      </c>
      <c r="G340" s="49">
        <v>0.4</v>
      </c>
      <c r="H340" s="5">
        <v>1.9306366594585949</v>
      </c>
      <c r="I340" s="5">
        <v>1.1791581076715142E-2</v>
      </c>
      <c r="J340" s="5">
        <v>1.9188450783818798</v>
      </c>
      <c r="K340" s="5">
        <v>-8.3976952644895277</v>
      </c>
      <c r="L340" s="5">
        <v>-0.100264819697097</v>
      </c>
      <c r="M340" s="5">
        <v>-8.4979600841866247</v>
      </c>
      <c r="N340" s="5">
        <v>1.774931697503239</v>
      </c>
      <c r="O340" s="73">
        <v>0.5</v>
      </c>
      <c r="P340" s="5">
        <v>0</v>
      </c>
      <c r="Q340" s="5">
        <v>1.1791581076715142E-2</v>
      </c>
      <c r="R340" s="5">
        <v>0</v>
      </c>
      <c r="S340" s="5">
        <v>0</v>
      </c>
      <c r="T340" s="47">
        <v>0</v>
      </c>
      <c r="U340" s="5">
        <v>0</v>
      </c>
      <c r="V340" s="5">
        <v>1.9188450783818798</v>
      </c>
      <c r="W340" s="5">
        <v>0</v>
      </c>
      <c r="X340" s="5">
        <v>0</v>
      </c>
      <c r="Y340" s="47">
        <v>0</v>
      </c>
      <c r="Z340" s="5">
        <v>0</v>
      </c>
      <c r="AA340" s="5">
        <v>1.9306366594585949</v>
      </c>
      <c r="AB340" s="5">
        <v>0</v>
      </c>
      <c r="AC340" s="5">
        <v>0</v>
      </c>
      <c r="AD340" s="72">
        <v>0</v>
      </c>
    </row>
    <row r="341" spans="1:30">
      <c r="A341" s="48" t="s">
        <v>1373</v>
      </c>
      <c r="B341" s="1" t="s">
        <v>1374</v>
      </c>
      <c r="C341" s="1" t="s">
        <v>1375</v>
      </c>
      <c r="D341" s="1" t="s">
        <v>124</v>
      </c>
      <c r="E341" s="1">
        <v>0</v>
      </c>
      <c r="F341" s="44" t="s">
        <v>1376</v>
      </c>
      <c r="G341" s="49">
        <v>0.49</v>
      </c>
      <c r="H341" s="5">
        <v>42.640256592588052</v>
      </c>
      <c r="I341" s="5">
        <v>10.697580066381999</v>
      </c>
      <c r="J341" s="5">
        <v>31.942676526206053</v>
      </c>
      <c r="K341" s="5">
        <v>-21.695352781898052</v>
      </c>
      <c r="L341" s="5">
        <v>-2.1031941026399217</v>
      </c>
      <c r="M341" s="5">
        <v>-23.798546884537974</v>
      </c>
      <c r="N341" s="5">
        <v>29.5469757867406</v>
      </c>
      <c r="O341" s="73">
        <v>0.40447706958375951</v>
      </c>
      <c r="P341" s="5">
        <v>10.013994679501817</v>
      </c>
      <c r="Q341" s="5">
        <v>0.68358538688018178</v>
      </c>
      <c r="R341" s="5">
        <v>0</v>
      </c>
      <c r="S341" s="5">
        <v>0</v>
      </c>
      <c r="T341" s="47">
        <v>0</v>
      </c>
      <c r="U341" s="5">
        <v>26.555118496816892</v>
      </c>
      <c r="V341" s="5">
        <v>5.3875580293891616</v>
      </c>
      <c r="W341" s="5">
        <v>0</v>
      </c>
      <c r="X341" s="5">
        <v>0</v>
      </c>
      <c r="Y341" s="47">
        <v>0</v>
      </c>
      <c r="Z341" s="5">
        <v>36.569113176318709</v>
      </c>
      <c r="AA341" s="5">
        <v>6.0711434162693436</v>
      </c>
      <c r="AB341" s="5">
        <v>0</v>
      </c>
      <c r="AC341" s="5">
        <v>0</v>
      </c>
      <c r="AD341" s="72">
        <v>0</v>
      </c>
    </row>
    <row r="342" spans="1:30">
      <c r="A342" s="48" t="s">
        <v>1377</v>
      </c>
      <c r="B342" s="1" t="s">
        <v>1378</v>
      </c>
      <c r="C342" s="1" t="s">
        <v>1379</v>
      </c>
      <c r="D342" s="1" t="s">
        <v>53</v>
      </c>
      <c r="E342" s="1" t="s">
        <v>1787</v>
      </c>
      <c r="F342" s="44" t="s">
        <v>1380</v>
      </c>
      <c r="G342" s="49">
        <v>0.4</v>
      </c>
      <c r="H342" s="5">
        <v>2.2141097913676835</v>
      </c>
      <c r="I342" s="5">
        <v>0</v>
      </c>
      <c r="J342" s="5">
        <v>2.2141097913676835</v>
      </c>
      <c r="K342" s="5">
        <v>-20.498842829226039</v>
      </c>
      <c r="L342" s="5">
        <v>6.9675411167416712E-2</v>
      </c>
      <c r="M342" s="5">
        <v>-20.429167418058622</v>
      </c>
      <c r="N342" s="5">
        <v>2.147686497626653</v>
      </c>
      <c r="O342" s="73">
        <v>0</v>
      </c>
      <c r="P342" s="5">
        <v>0</v>
      </c>
      <c r="Q342" s="5">
        <v>0</v>
      </c>
      <c r="R342" s="5">
        <v>0</v>
      </c>
      <c r="S342" s="5">
        <v>0</v>
      </c>
      <c r="T342" s="47">
        <v>0</v>
      </c>
      <c r="U342" s="5">
        <v>0</v>
      </c>
      <c r="V342" s="5">
        <v>2.2141097913676835</v>
      </c>
      <c r="W342" s="5">
        <v>0</v>
      </c>
      <c r="X342" s="5">
        <v>0</v>
      </c>
      <c r="Y342" s="47">
        <v>0</v>
      </c>
      <c r="Z342" s="5">
        <v>0</v>
      </c>
      <c r="AA342" s="5">
        <v>2.2141097913676835</v>
      </c>
      <c r="AB342" s="5">
        <v>0</v>
      </c>
      <c r="AC342" s="5">
        <v>0</v>
      </c>
      <c r="AD342" s="72">
        <v>0</v>
      </c>
    </row>
    <row r="343" spans="1:30">
      <c r="A343" s="48" t="s">
        <v>1381</v>
      </c>
      <c r="B343" s="1" t="s">
        <v>1382</v>
      </c>
      <c r="C343" s="1" t="s">
        <v>1383</v>
      </c>
      <c r="D343" s="1" t="s">
        <v>124</v>
      </c>
      <c r="E343" s="1" t="s">
        <v>1794</v>
      </c>
      <c r="F343" s="44" t="s">
        <v>1384</v>
      </c>
      <c r="G343" s="49">
        <v>0.99</v>
      </c>
      <c r="H343" s="5">
        <v>41.611624887341577</v>
      </c>
      <c r="I343" s="5">
        <v>0</v>
      </c>
      <c r="J343" s="5">
        <v>41.611624887341577</v>
      </c>
      <c r="K343" s="5">
        <v>7.6277677343247161</v>
      </c>
      <c r="L343" s="5">
        <v>6.154533919350591E-2</v>
      </c>
      <c r="M343" s="5">
        <v>7.689313073518222</v>
      </c>
      <c r="N343" s="5">
        <v>40.363276140721325</v>
      </c>
      <c r="O343" s="73">
        <v>0</v>
      </c>
      <c r="P343" s="5">
        <v>0</v>
      </c>
      <c r="Q343" s="5">
        <v>0</v>
      </c>
      <c r="R343" s="5">
        <v>0</v>
      </c>
      <c r="S343" s="5">
        <v>0</v>
      </c>
      <c r="T343" s="47">
        <v>0</v>
      </c>
      <c r="U343" s="5">
        <v>36.897834269170183</v>
      </c>
      <c r="V343" s="5">
        <v>4.7137904894742091</v>
      </c>
      <c r="W343" s="5">
        <v>0</v>
      </c>
      <c r="X343" s="5">
        <v>0</v>
      </c>
      <c r="Y343" s="47">
        <v>0</v>
      </c>
      <c r="Z343" s="5">
        <v>36.897834269170183</v>
      </c>
      <c r="AA343" s="5">
        <v>4.7137904894742091</v>
      </c>
      <c r="AB343" s="5">
        <v>0</v>
      </c>
      <c r="AC343" s="5">
        <v>0</v>
      </c>
      <c r="AD343" s="72">
        <v>0</v>
      </c>
    </row>
    <row r="344" spans="1:30">
      <c r="A344" s="48" t="s">
        <v>1385</v>
      </c>
      <c r="B344" s="1" t="s">
        <v>1386</v>
      </c>
      <c r="C344" s="1" t="s">
        <v>1387</v>
      </c>
      <c r="D344" s="1" t="s">
        <v>53</v>
      </c>
      <c r="E344" s="1" t="s">
        <v>1794</v>
      </c>
      <c r="F344" s="44" t="s">
        <v>1388</v>
      </c>
      <c r="G344" s="49">
        <v>0.4</v>
      </c>
      <c r="H344" s="5">
        <v>3.203327294773485</v>
      </c>
      <c r="I344" s="5">
        <v>0</v>
      </c>
      <c r="J344" s="5">
        <v>3.203327294773485</v>
      </c>
      <c r="K344" s="5">
        <v>-1.4122945019559661</v>
      </c>
      <c r="L344" s="5">
        <v>-1.9825390118846098E-2</v>
      </c>
      <c r="M344" s="5">
        <v>-1.4321198920748122</v>
      </c>
      <c r="N344" s="5">
        <v>3.1072274759302805</v>
      </c>
      <c r="O344" s="73">
        <v>0</v>
      </c>
      <c r="P344" s="5">
        <v>0</v>
      </c>
      <c r="Q344" s="5">
        <v>0</v>
      </c>
      <c r="R344" s="5">
        <v>0</v>
      </c>
      <c r="S344" s="5">
        <v>0</v>
      </c>
      <c r="T344" s="47">
        <v>0</v>
      </c>
      <c r="U344" s="5">
        <v>0</v>
      </c>
      <c r="V344" s="5">
        <v>3.2033272472246468</v>
      </c>
      <c r="W344" s="5">
        <v>0</v>
      </c>
      <c r="X344" s="5">
        <v>0</v>
      </c>
      <c r="Y344" s="47">
        <v>0</v>
      </c>
      <c r="Z344" s="5">
        <v>0</v>
      </c>
      <c r="AA344" s="5">
        <v>3.2033272472246468</v>
      </c>
      <c r="AB344" s="5">
        <v>0</v>
      </c>
      <c r="AC344" s="5">
        <v>0</v>
      </c>
      <c r="AD344" s="72">
        <v>0</v>
      </c>
    </row>
    <row r="345" spans="1:30">
      <c r="A345" s="48" t="s">
        <v>1389</v>
      </c>
      <c r="B345" s="1" t="s">
        <v>1390</v>
      </c>
      <c r="C345" s="1" t="s">
        <v>1391</v>
      </c>
      <c r="D345" s="1" t="s">
        <v>270</v>
      </c>
      <c r="E345" s="1" t="s">
        <v>1789</v>
      </c>
      <c r="F345" s="44" t="s">
        <v>1392</v>
      </c>
      <c r="G345" s="49">
        <v>0.64</v>
      </c>
      <c r="H345" s="5">
        <v>151.07064184208301</v>
      </c>
      <c r="I345" s="5">
        <v>0</v>
      </c>
      <c r="J345" s="5">
        <v>151.07064184208301</v>
      </c>
      <c r="K345" s="5">
        <v>-90.149716760804893</v>
      </c>
      <c r="L345" s="5">
        <v>7.777620928311535E-2</v>
      </c>
      <c r="M345" s="5">
        <v>-90.071940551521777</v>
      </c>
      <c r="N345" s="5">
        <v>146.53852258682051</v>
      </c>
      <c r="O345" s="73">
        <v>0</v>
      </c>
      <c r="P345" s="5">
        <v>0</v>
      </c>
      <c r="Q345" s="5">
        <v>0</v>
      </c>
      <c r="R345" s="5">
        <v>0</v>
      </c>
      <c r="S345" s="5">
        <v>0</v>
      </c>
      <c r="T345" s="47">
        <v>0</v>
      </c>
      <c r="U345" s="5">
        <v>109.81144439823706</v>
      </c>
      <c r="V345" s="5">
        <v>41.259197298225821</v>
      </c>
      <c r="W345" s="5">
        <v>0</v>
      </c>
      <c r="X345" s="5">
        <v>0</v>
      </c>
      <c r="Y345" s="47">
        <v>0</v>
      </c>
      <c r="Z345" s="5">
        <v>109.81144439823706</v>
      </c>
      <c r="AA345" s="5">
        <v>41.259197298225821</v>
      </c>
      <c r="AB345" s="5">
        <v>0</v>
      </c>
      <c r="AC345" s="5">
        <v>0</v>
      </c>
      <c r="AD345" s="72">
        <v>0</v>
      </c>
    </row>
    <row r="346" spans="1:30">
      <c r="A346" s="48" t="s">
        <v>1393</v>
      </c>
      <c r="B346" s="1" t="s">
        <v>1394</v>
      </c>
      <c r="C346" s="1" t="s">
        <v>1395</v>
      </c>
      <c r="D346" s="1" t="s">
        <v>103</v>
      </c>
      <c r="E346" s="1" t="s">
        <v>169</v>
      </c>
      <c r="F346" s="44" t="s">
        <v>1396</v>
      </c>
      <c r="G346" s="49">
        <v>0.99</v>
      </c>
      <c r="H346" s="5">
        <v>57.725323600980524</v>
      </c>
      <c r="I346" s="5">
        <v>0</v>
      </c>
      <c r="J346" s="5">
        <v>57.725323600980524</v>
      </c>
      <c r="K346" s="5">
        <v>-86.750633976098953</v>
      </c>
      <c r="L346" s="5">
        <v>-0.85855045263653551</v>
      </c>
      <c r="M346" s="5">
        <v>-87.609184428735489</v>
      </c>
      <c r="N346" s="5">
        <v>55.993563892951109</v>
      </c>
      <c r="O346" s="73">
        <v>0</v>
      </c>
      <c r="P346" s="5">
        <v>0</v>
      </c>
      <c r="Q346" s="5">
        <v>0</v>
      </c>
      <c r="R346" s="5">
        <v>0</v>
      </c>
      <c r="S346" s="5">
        <v>0</v>
      </c>
      <c r="T346" s="47">
        <v>0</v>
      </c>
      <c r="U346" s="5">
        <v>51.335338604412605</v>
      </c>
      <c r="V346" s="5">
        <v>6.3899848116344948</v>
      </c>
      <c r="W346" s="5">
        <v>0</v>
      </c>
      <c r="X346" s="5">
        <v>0</v>
      </c>
      <c r="Y346" s="47">
        <v>0</v>
      </c>
      <c r="Z346" s="5">
        <v>51.335338604412605</v>
      </c>
      <c r="AA346" s="5">
        <v>6.3899848116344948</v>
      </c>
      <c r="AB346" s="5">
        <v>0</v>
      </c>
      <c r="AC346" s="5">
        <v>0</v>
      </c>
      <c r="AD346" s="72">
        <v>0</v>
      </c>
    </row>
    <row r="347" spans="1:30">
      <c r="A347" s="48" t="s">
        <v>1397</v>
      </c>
      <c r="B347" s="1" t="s">
        <v>1398</v>
      </c>
      <c r="C347" s="1" t="s">
        <v>1399</v>
      </c>
      <c r="D347" s="1" t="s">
        <v>53</v>
      </c>
      <c r="E347" s="1" t="s">
        <v>1787</v>
      </c>
      <c r="F347" s="44" t="s">
        <v>1400</v>
      </c>
      <c r="G347" s="49">
        <v>0.4</v>
      </c>
      <c r="H347" s="5">
        <v>2.2842648422677727</v>
      </c>
      <c r="I347" s="5">
        <v>0</v>
      </c>
      <c r="J347" s="5">
        <v>2.2842648422677727</v>
      </c>
      <c r="K347" s="5">
        <v>-17.953572197878863</v>
      </c>
      <c r="L347" s="5">
        <v>-8.1270746767877711E-2</v>
      </c>
      <c r="M347" s="5">
        <v>-18.034842944646741</v>
      </c>
      <c r="N347" s="5">
        <v>2.2157368969997395</v>
      </c>
      <c r="O347" s="73">
        <v>0</v>
      </c>
      <c r="P347" s="5">
        <v>0</v>
      </c>
      <c r="Q347" s="5">
        <v>0</v>
      </c>
      <c r="R347" s="5">
        <v>0</v>
      </c>
      <c r="S347" s="5">
        <v>0</v>
      </c>
      <c r="T347" s="47">
        <v>0</v>
      </c>
      <c r="U347" s="5">
        <v>0</v>
      </c>
      <c r="V347" s="5">
        <v>2.2842648422677727</v>
      </c>
      <c r="W347" s="5">
        <v>0</v>
      </c>
      <c r="X347" s="5">
        <v>0</v>
      </c>
      <c r="Y347" s="47">
        <v>0</v>
      </c>
      <c r="Z347" s="5">
        <v>0</v>
      </c>
      <c r="AA347" s="5">
        <v>2.2842648422677727</v>
      </c>
      <c r="AB347" s="5">
        <v>0</v>
      </c>
      <c r="AC347" s="5">
        <v>0</v>
      </c>
      <c r="AD347" s="72">
        <v>0</v>
      </c>
    </row>
    <row r="348" spans="1:30">
      <c r="A348" s="48" t="s">
        <v>1401</v>
      </c>
      <c r="B348" s="1" t="s">
        <v>1402</v>
      </c>
      <c r="C348" s="1" t="s">
        <v>1403</v>
      </c>
      <c r="D348" s="1" t="s">
        <v>866</v>
      </c>
      <c r="E348" s="1">
        <v>0</v>
      </c>
      <c r="F348" s="44" t="s">
        <v>1404</v>
      </c>
      <c r="G348" s="49">
        <v>0.01</v>
      </c>
      <c r="H348" s="5">
        <v>24.573491261078331</v>
      </c>
      <c r="I348" s="5">
        <v>9.6201529938839041</v>
      </c>
      <c r="J348" s="5">
        <v>14.953338267194427</v>
      </c>
      <c r="K348" s="5">
        <v>11.02081261395549</v>
      </c>
      <c r="L348" s="5">
        <v>1.1545218965682835E-2</v>
      </c>
      <c r="M348" s="5">
        <v>11.032357832921173</v>
      </c>
      <c r="N348" s="5">
        <v>13.831837897154845</v>
      </c>
      <c r="O348" s="73">
        <v>0</v>
      </c>
      <c r="P348" s="5">
        <v>0</v>
      </c>
      <c r="Q348" s="5">
        <v>0</v>
      </c>
      <c r="R348" s="5">
        <v>9.6201529938839041</v>
      </c>
      <c r="S348" s="5">
        <v>0</v>
      </c>
      <c r="T348" s="47">
        <v>0</v>
      </c>
      <c r="U348" s="5">
        <v>0</v>
      </c>
      <c r="V348" s="5">
        <v>0</v>
      </c>
      <c r="W348" s="5">
        <v>14.953338267194427</v>
      </c>
      <c r="X348" s="5">
        <v>0</v>
      </c>
      <c r="Y348" s="47">
        <v>0</v>
      </c>
      <c r="Z348" s="5">
        <v>0</v>
      </c>
      <c r="AA348" s="5">
        <v>0</v>
      </c>
      <c r="AB348" s="5">
        <v>24.573491261078331</v>
      </c>
      <c r="AC348" s="5">
        <v>0</v>
      </c>
      <c r="AD348" s="72">
        <v>0</v>
      </c>
    </row>
    <row r="349" spans="1:30">
      <c r="A349" s="48" t="s">
        <v>1405</v>
      </c>
      <c r="B349" s="1" t="s">
        <v>1406</v>
      </c>
      <c r="C349" s="1" t="s">
        <v>1407</v>
      </c>
      <c r="D349" s="1" t="s">
        <v>53</v>
      </c>
      <c r="E349" s="1">
        <v>0</v>
      </c>
      <c r="F349" s="44" t="s">
        <v>1408</v>
      </c>
      <c r="G349" s="49">
        <v>0.4</v>
      </c>
      <c r="H349" s="5">
        <v>1.4931743168230105</v>
      </c>
      <c r="I349" s="5">
        <v>0</v>
      </c>
      <c r="J349" s="5">
        <v>1.4931743168230105</v>
      </c>
      <c r="K349" s="5">
        <v>-14.864898683222576</v>
      </c>
      <c r="L349" s="5">
        <v>-0.11418732443135227</v>
      </c>
      <c r="M349" s="5">
        <v>-14.979086007653928</v>
      </c>
      <c r="N349" s="5">
        <v>1.3811862430612847</v>
      </c>
      <c r="O349" s="73">
        <v>0.5</v>
      </c>
      <c r="P349" s="5">
        <v>0</v>
      </c>
      <c r="Q349" s="5">
        <v>0</v>
      </c>
      <c r="R349" s="5">
        <v>0</v>
      </c>
      <c r="S349" s="5">
        <v>0</v>
      </c>
      <c r="T349" s="47">
        <v>0</v>
      </c>
      <c r="U349" s="5">
        <v>0</v>
      </c>
      <c r="V349" s="5">
        <v>1.4931743168230105</v>
      </c>
      <c r="W349" s="5">
        <v>0</v>
      </c>
      <c r="X349" s="5">
        <v>0</v>
      </c>
      <c r="Y349" s="47">
        <v>0</v>
      </c>
      <c r="Z349" s="5">
        <v>0</v>
      </c>
      <c r="AA349" s="5">
        <v>1.4931743168230105</v>
      </c>
      <c r="AB349" s="5">
        <v>0</v>
      </c>
      <c r="AC349" s="5">
        <v>0</v>
      </c>
      <c r="AD349" s="72">
        <v>0</v>
      </c>
    </row>
    <row r="350" spans="1:30">
      <c r="A350" s="48" t="s">
        <v>1409</v>
      </c>
      <c r="B350" s="1" t="s">
        <v>1410</v>
      </c>
      <c r="C350" s="1" t="s">
        <v>1411</v>
      </c>
      <c r="D350" s="1" t="s">
        <v>53</v>
      </c>
      <c r="E350" s="1">
        <v>0</v>
      </c>
      <c r="F350" s="44" t="s">
        <v>1412</v>
      </c>
      <c r="G350" s="49">
        <v>0.4</v>
      </c>
      <c r="H350" s="5">
        <v>2.4445993684939866</v>
      </c>
      <c r="I350" s="5">
        <v>0.16479494191755167</v>
      </c>
      <c r="J350" s="5">
        <v>2.279804426576435</v>
      </c>
      <c r="K350" s="5">
        <v>-19.98185751247868</v>
      </c>
      <c r="L350" s="5">
        <v>0.21595230525117159</v>
      </c>
      <c r="M350" s="5">
        <v>-19.765905207227508</v>
      </c>
      <c r="N350" s="5">
        <v>2.1088190945832026</v>
      </c>
      <c r="O350" s="73">
        <v>0.5</v>
      </c>
      <c r="P350" s="5">
        <v>0</v>
      </c>
      <c r="Q350" s="5">
        <v>0.16479494191755167</v>
      </c>
      <c r="R350" s="5">
        <v>0</v>
      </c>
      <c r="S350" s="5">
        <v>0</v>
      </c>
      <c r="T350" s="47">
        <v>0</v>
      </c>
      <c r="U350" s="5">
        <v>0</v>
      </c>
      <c r="V350" s="5">
        <v>2.279804426576435</v>
      </c>
      <c r="W350" s="5">
        <v>0</v>
      </c>
      <c r="X350" s="5">
        <v>0</v>
      </c>
      <c r="Y350" s="47">
        <v>0</v>
      </c>
      <c r="Z350" s="5">
        <v>0</v>
      </c>
      <c r="AA350" s="5">
        <v>2.4445993684939866</v>
      </c>
      <c r="AB350" s="5">
        <v>0</v>
      </c>
      <c r="AC350" s="5">
        <v>0</v>
      </c>
      <c r="AD350" s="72">
        <v>0</v>
      </c>
    </row>
    <row r="351" spans="1:30">
      <c r="A351" s="48" t="s">
        <v>1413</v>
      </c>
      <c r="B351" s="1" t="s">
        <v>1414</v>
      </c>
      <c r="C351" s="1" t="s">
        <v>1415</v>
      </c>
      <c r="D351" s="1" t="s">
        <v>103</v>
      </c>
      <c r="E351" s="1" t="s">
        <v>1792</v>
      </c>
      <c r="F351" s="44" t="s">
        <v>1416</v>
      </c>
      <c r="G351" s="49">
        <v>0.99</v>
      </c>
      <c r="H351" s="5">
        <v>91.736960413193671</v>
      </c>
      <c r="I351" s="5">
        <v>0</v>
      </c>
      <c r="J351" s="5">
        <v>91.736960413193671</v>
      </c>
      <c r="K351" s="5">
        <v>-20.034675483293579</v>
      </c>
      <c r="L351" s="5">
        <v>0.61316125016985268</v>
      </c>
      <c r="M351" s="5">
        <v>-19.421514233123727</v>
      </c>
      <c r="N351" s="5">
        <v>88.984851600797853</v>
      </c>
      <c r="O351" s="73">
        <v>0</v>
      </c>
      <c r="P351" s="5">
        <v>0</v>
      </c>
      <c r="Q351" s="5">
        <v>0</v>
      </c>
      <c r="R351" s="5">
        <v>0</v>
      </c>
      <c r="S351" s="5">
        <v>0</v>
      </c>
      <c r="T351" s="47">
        <v>0</v>
      </c>
      <c r="U351" s="5">
        <v>80.840178484710691</v>
      </c>
      <c r="V351" s="5">
        <v>10.896782424072592</v>
      </c>
      <c r="W351" s="5">
        <v>0</v>
      </c>
      <c r="X351" s="5">
        <v>0</v>
      </c>
      <c r="Y351" s="47">
        <v>0</v>
      </c>
      <c r="Z351" s="5">
        <v>80.840178484710691</v>
      </c>
      <c r="AA351" s="5">
        <v>10.896782424072592</v>
      </c>
      <c r="AB351" s="5">
        <v>0</v>
      </c>
      <c r="AC351" s="5">
        <v>0</v>
      </c>
      <c r="AD351" s="72">
        <v>0</v>
      </c>
    </row>
    <row r="352" spans="1:30">
      <c r="A352" s="48" t="s">
        <v>1417</v>
      </c>
      <c r="B352" s="1" t="s">
        <v>1418</v>
      </c>
      <c r="C352" s="1" t="s">
        <v>1419</v>
      </c>
      <c r="D352" s="1" t="s">
        <v>103</v>
      </c>
      <c r="E352" s="1" t="s">
        <v>146</v>
      </c>
      <c r="F352" s="44" t="s">
        <v>1420</v>
      </c>
      <c r="G352" s="49">
        <v>0.99</v>
      </c>
      <c r="H352" s="5">
        <v>97.601797235732434</v>
      </c>
      <c r="I352" s="5">
        <v>0</v>
      </c>
      <c r="J352" s="5">
        <v>97.601797235732434</v>
      </c>
      <c r="K352" s="5">
        <v>25.829016695683315</v>
      </c>
      <c r="L352" s="5">
        <v>1.325468352547766</v>
      </c>
      <c r="M352" s="5">
        <v>27.154485048231081</v>
      </c>
      <c r="N352" s="5">
        <v>94.673743318660456</v>
      </c>
      <c r="O352" s="73">
        <v>0</v>
      </c>
      <c r="P352" s="5">
        <v>0</v>
      </c>
      <c r="Q352" s="5">
        <v>0</v>
      </c>
      <c r="R352" s="5">
        <v>0</v>
      </c>
      <c r="S352" s="5">
        <v>0</v>
      </c>
      <c r="T352" s="47">
        <v>0</v>
      </c>
      <c r="U352" s="5">
        <v>85.897169300237337</v>
      </c>
      <c r="V352" s="5">
        <v>11.704627724201268</v>
      </c>
      <c r="W352" s="5">
        <v>0</v>
      </c>
      <c r="X352" s="5">
        <v>0</v>
      </c>
      <c r="Y352" s="47">
        <v>0</v>
      </c>
      <c r="Z352" s="5">
        <v>85.897169300237337</v>
      </c>
      <c r="AA352" s="5">
        <v>11.704627724201268</v>
      </c>
      <c r="AB352" s="5">
        <v>0</v>
      </c>
      <c r="AC352" s="5">
        <v>0</v>
      </c>
      <c r="AD352" s="72">
        <v>0</v>
      </c>
    </row>
    <row r="353" spans="1:30">
      <c r="A353" s="48" t="s">
        <v>1421</v>
      </c>
      <c r="B353" s="1" t="s">
        <v>1422</v>
      </c>
      <c r="C353" s="1" t="s">
        <v>1423</v>
      </c>
      <c r="D353" s="1" t="s">
        <v>93</v>
      </c>
      <c r="E353" s="1" t="s">
        <v>1789</v>
      </c>
      <c r="F353" s="44" t="s">
        <v>1424</v>
      </c>
      <c r="G353" s="49">
        <v>0.64</v>
      </c>
      <c r="H353" s="5">
        <v>93.538005443299753</v>
      </c>
      <c r="I353" s="5">
        <v>0</v>
      </c>
      <c r="J353" s="5">
        <v>93.538005443299753</v>
      </c>
      <c r="K353" s="5">
        <v>48.97127389270188</v>
      </c>
      <c r="L353" s="5">
        <v>0.59865748002181363</v>
      </c>
      <c r="M353" s="5">
        <v>49.569931372723694</v>
      </c>
      <c r="N353" s="5">
        <v>90.731865280000761</v>
      </c>
      <c r="O353" s="73">
        <v>0</v>
      </c>
      <c r="P353" s="5">
        <v>0</v>
      </c>
      <c r="Q353" s="5">
        <v>0</v>
      </c>
      <c r="R353" s="5">
        <v>0</v>
      </c>
      <c r="S353" s="5">
        <v>0</v>
      </c>
      <c r="T353" s="47">
        <v>0</v>
      </c>
      <c r="U353" s="5">
        <v>76.223048966823129</v>
      </c>
      <c r="V353" s="5">
        <v>17.314956146052225</v>
      </c>
      <c r="W353" s="5">
        <v>0</v>
      </c>
      <c r="X353" s="5">
        <v>0</v>
      </c>
      <c r="Y353" s="47">
        <v>0</v>
      </c>
      <c r="Z353" s="5">
        <v>76.223048966823129</v>
      </c>
      <c r="AA353" s="5">
        <v>17.314956146052225</v>
      </c>
      <c r="AB353" s="5">
        <v>0</v>
      </c>
      <c r="AC353" s="5">
        <v>0</v>
      </c>
      <c r="AD353" s="72">
        <v>0</v>
      </c>
    </row>
    <row r="354" spans="1:30">
      <c r="A354" s="48" t="s">
        <v>1425</v>
      </c>
      <c r="B354" s="1" t="s">
        <v>1426</v>
      </c>
      <c r="C354" s="1" t="s">
        <v>1427</v>
      </c>
      <c r="D354" s="1" t="s">
        <v>270</v>
      </c>
      <c r="E354" s="1" t="s">
        <v>1789</v>
      </c>
      <c r="F354" s="44" t="s">
        <v>1428</v>
      </c>
      <c r="G354" s="49">
        <v>0.64</v>
      </c>
      <c r="H354" s="5">
        <v>101.28215378130855</v>
      </c>
      <c r="I354" s="5">
        <v>0</v>
      </c>
      <c r="J354" s="5">
        <v>101.28215378130855</v>
      </c>
      <c r="K354" s="5">
        <v>25.515040849415033</v>
      </c>
      <c r="L354" s="5">
        <v>4.7638043315778589E-3</v>
      </c>
      <c r="M354" s="5">
        <v>25.519804653746611</v>
      </c>
      <c r="N354" s="5">
        <v>98.243689167869292</v>
      </c>
      <c r="O354" s="73">
        <v>0</v>
      </c>
      <c r="P354" s="5">
        <v>0</v>
      </c>
      <c r="Q354" s="5">
        <v>0</v>
      </c>
      <c r="R354" s="5">
        <v>0</v>
      </c>
      <c r="S354" s="5">
        <v>0</v>
      </c>
      <c r="T354" s="47">
        <v>0</v>
      </c>
      <c r="U354" s="5">
        <v>69.337032271206084</v>
      </c>
      <c r="V354" s="5">
        <v>31.945121841500047</v>
      </c>
      <c r="W354" s="5">
        <v>0</v>
      </c>
      <c r="X354" s="5">
        <v>0</v>
      </c>
      <c r="Y354" s="47">
        <v>0</v>
      </c>
      <c r="Z354" s="5">
        <v>69.337032271206084</v>
      </c>
      <c r="AA354" s="5">
        <v>31.945121841500047</v>
      </c>
      <c r="AB354" s="5">
        <v>0</v>
      </c>
      <c r="AC354" s="5">
        <v>0</v>
      </c>
      <c r="AD354" s="72">
        <v>0</v>
      </c>
    </row>
    <row r="355" spans="1:30">
      <c r="A355" s="48" t="s">
        <v>1429</v>
      </c>
      <c r="B355" s="1" t="s">
        <v>1430</v>
      </c>
      <c r="C355" s="1" t="s">
        <v>1431</v>
      </c>
      <c r="D355" s="1" t="s">
        <v>124</v>
      </c>
      <c r="E355" s="1">
        <v>0</v>
      </c>
      <c r="F355" s="44" t="s">
        <v>1432</v>
      </c>
      <c r="G355" s="49">
        <v>0.49</v>
      </c>
      <c r="H355" s="5">
        <v>35.951113711517095</v>
      </c>
      <c r="I355" s="5">
        <v>5.8138421754354539</v>
      </c>
      <c r="J355" s="5">
        <v>30.137271536081641</v>
      </c>
      <c r="K355" s="5">
        <v>-16.390449925596851</v>
      </c>
      <c r="L355" s="5">
        <v>0.3157344536708635</v>
      </c>
      <c r="M355" s="5">
        <v>-16.074715471925987</v>
      </c>
      <c r="N355" s="5">
        <v>27.876976170875519</v>
      </c>
      <c r="O355" s="73">
        <v>0.35227278415315866</v>
      </c>
      <c r="P355" s="5">
        <v>6.1164656625447202</v>
      </c>
      <c r="Q355" s="5">
        <v>-0.30262348710926623</v>
      </c>
      <c r="R355" s="5">
        <v>0</v>
      </c>
      <c r="S355" s="5">
        <v>0</v>
      </c>
      <c r="T355" s="47">
        <v>0</v>
      </c>
      <c r="U355" s="5">
        <v>24.913821326633418</v>
      </c>
      <c r="V355" s="5">
        <v>5.2234502094482256</v>
      </c>
      <c r="W355" s="5">
        <v>0</v>
      </c>
      <c r="X355" s="5">
        <v>0</v>
      </c>
      <c r="Y355" s="47">
        <v>0</v>
      </c>
      <c r="Z355" s="5">
        <v>31.030286989178137</v>
      </c>
      <c r="AA355" s="5">
        <v>4.9208267223389592</v>
      </c>
      <c r="AB355" s="5">
        <v>0</v>
      </c>
      <c r="AC355" s="5">
        <v>0</v>
      </c>
      <c r="AD355" s="72">
        <v>0</v>
      </c>
    </row>
    <row r="356" spans="1:30">
      <c r="A356" s="48" t="s">
        <v>1433</v>
      </c>
      <c r="B356" s="1" t="s">
        <v>1434</v>
      </c>
      <c r="C356" s="1" t="s">
        <v>1435</v>
      </c>
      <c r="D356" s="1" t="s">
        <v>53</v>
      </c>
      <c r="E356" s="1">
        <v>0</v>
      </c>
      <c r="F356" s="44" t="s">
        <v>1436</v>
      </c>
      <c r="G356" s="49">
        <v>0.4</v>
      </c>
      <c r="H356" s="5">
        <v>3.6223620372039926</v>
      </c>
      <c r="I356" s="5">
        <v>0.30673630095245691</v>
      </c>
      <c r="J356" s="5">
        <v>3.3156257362515356</v>
      </c>
      <c r="K356" s="5">
        <v>-22.159405308983491</v>
      </c>
      <c r="L356" s="5">
        <v>0.14576082976837412</v>
      </c>
      <c r="M356" s="5">
        <v>-22.013644479215117</v>
      </c>
      <c r="N356" s="5">
        <v>3.0669538060326706</v>
      </c>
      <c r="O356" s="73">
        <v>0.5</v>
      </c>
      <c r="P356" s="5">
        <v>0</v>
      </c>
      <c r="Q356" s="5">
        <v>0.30673630095245691</v>
      </c>
      <c r="R356" s="5">
        <v>0</v>
      </c>
      <c r="S356" s="5">
        <v>0</v>
      </c>
      <c r="T356" s="47">
        <v>0</v>
      </c>
      <c r="U356" s="5">
        <v>0</v>
      </c>
      <c r="V356" s="5">
        <v>3.3156257362515356</v>
      </c>
      <c r="W356" s="5">
        <v>0</v>
      </c>
      <c r="X356" s="5">
        <v>0</v>
      </c>
      <c r="Y356" s="47">
        <v>0</v>
      </c>
      <c r="Z356" s="5">
        <v>0</v>
      </c>
      <c r="AA356" s="5">
        <v>3.6223620372039926</v>
      </c>
      <c r="AB356" s="5">
        <v>0</v>
      </c>
      <c r="AC356" s="5">
        <v>0</v>
      </c>
      <c r="AD356" s="72">
        <v>0</v>
      </c>
    </row>
    <row r="357" spans="1:30">
      <c r="A357" s="48" t="s">
        <v>1437</v>
      </c>
      <c r="B357" s="1" t="s">
        <v>1438</v>
      </c>
      <c r="C357" s="1" t="s">
        <v>1439</v>
      </c>
      <c r="D357" s="1" t="s">
        <v>391</v>
      </c>
      <c r="E357" s="1">
        <v>0</v>
      </c>
      <c r="F357" s="44" t="s">
        <v>1440</v>
      </c>
      <c r="G357" s="49">
        <v>0.1</v>
      </c>
      <c r="H357" s="5">
        <v>71.345020286213469</v>
      </c>
      <c r="I357" s="5">
        <v>9.6895430334316455</v>
      </c>
      <c r="J357" s="5">
        <v>61.655477252781829</v>
      </c>
      <c r="K357" s="5">
        <v>38.995245985006022</v>
      </c>
      <c r="L357" s="5">
        <v>8.3395187304660112E-2</v>
      </c>
      <c r="M357" s="5">
        <v>39.078641172310682</v>
      </c>
      <c r="N357" s="5">
        <v>57.031316458823191</v>
      </c>
      <c r="O357" s="73">
        <v>0</v>
      </c>
      <c r="P357" s="5">
        <v>8.0960499198302625</v>
      </c>
      <c r="Q357" s="5">
        <v>0</v>
      </c>
      <c r="R357" s="5">
        <v>1.5934931136013828</v>
      </c>
      <c r="S357" s="5">
        <v>0</v>
      </c>
      <c r="T357" s="47">
        <v>0</v>
      </c>
      <c r="U357" s="5">
        <v>57.583479829285217</v>
      </c>
      <c r="V357" s="5">
        <v>0</v>
      </c>
      <c r="W357" s="5">
        <v>4.071997423496609</v>
      </c>
      <c r="X357" s="5">
        <v>0</v>
      </c>
      <c r="Y357" s="47">
        <v>0</v>
      </c>
      <c r="Z357" s="5">
        <v>65.679529749115474</v>
      </c>
      <c r="AA357" s="5">
        <v>0</v>
      </c>
      <c r="AB357" s="5">
        <v>5.665490537097992</v>
      </c>
      <c r="AC357" s="5">
        <v>0</v>
      </c>
      <c r="AD357" s="72">
        <v>0</v>
      </c>
    </row>
    <row r="358" spans="1:30">
      <c r="A358" s="48" t="s">
        <v>1441</v>
      </c>
      <c r="B358" s="1" t="s">
        <v>1442</v>
      </c>
      <c r="C358" s="1" t="s">
        <v>1443</v>
      </c>
      <c r="D358" s="1" t="s">
        <v>53</v>
      </c>
      <c r="E358" s="1">
        <v>0</v>
      </c>
      <c r="F358" s="44" t="s">
        <v>1444</v>
      </c>
      <c r="G358" s="49">
        <v>0.4</v>
      </c>
      <c r="H358" s="5">
        <v>2.8453202421316015</v>
      </c>
      <c r="I358" s="5">
        <v>0.11429887527967802</v>
      </c>
      <c r="J358" s="5">
        <v>2.7310213668519236</v>
      </c>
      <c r="K358" s="5">
        <v>-22.855891855349235</v>
      </c>
      <c r="L358" s="5">
        <v>-6.814459044291965E-2</v>
      </c>
      <c r="M358" s="5">
        <v>-22.924036445792154</v>
      </c>
      <c r="N358" s="5">
        <v>2.5261947643380296</v>
      </c>
      <c r="O358" s="73">
        <v>0.5</v>
      </c>
      <c r="P358" s="5">
        <v>0</v>
      </c>
      <c r="Q358" s="5">
        <v>0.11429887527967802</v>
      </c>
      <c r="R358" s="5">
        <v>0</v>
      </c>
      <c r="S358" s="5">
        <v>0</v>
      </c>
      <c r="T358" s="47">
        <v>0</v>
      </c>
      <c r="U358" s="5">
        <v>0</v>
      </c>
      <c r="V358" s="5">
        <v>2.7310213668519236</v>
      </c>
      <c r="W358" s="5">
        <v>0</v>
      </c>
      <c r="X358" s="5">
        <v>0</v>
      </c>
      <c r="Y358" s="47">
        <v>0</v>
      </c>
      <c r="Z358" s="5">
        <v>0</v>
      </c>
      <c r="AA358" s="5">
        <v>2.8453202421316015</v>
      </c>
      <c r="AB358" s="5">
        <v>0</v>
      </c>
      <c r="AC358" s="5">
        <v>0</v>
      </c>
      <c r="AD358" s="72">
        <v>0</v>
      </c>
    </row>
    <row r="359" spans="1:30">
      <c r="A359" s="48" t="s">
        <v>1713</v>
      </c>
      <c r="B359" s="1" t="s">
        <v>1714</v>
      </c>
      <c r="C359" s="1" t="s">
        <v>1715</v>
      </c>
      <c r="D359" s="1" t="s">
        <v>53</v>
      </c>
      <c r="E359" s="1" t="s">
        <v>1788</v>
      </c>
      <c r="F359" s="44" t="s">
        <v>1716</v>
      </c>
      <c r="G359" s="49">
        <v>0.8</v>
      </c>
      <c r="H359" s="5">
        <v>4.7260660045335117</v>
      </c>
      <c r="I359" s="5">
        <v>0</v>
      </c>
      <c r="J359" s="5">
        <v>4.7260660045335117</v>
      </c>
      <c r="K359" s="5">
        <v>-17.371793452822942</v>
      </c>
      <c r="L359" s="5">
        <v>4.0585624319213309E-2</v>
      </c>
      <c r="M359" s="5">
        <v>-17.331207828503729</v>
      </c>
      <c r="N359" s="5">
        <v>4.5842840243975065</v>
      </c>
      <c r="O359" s="73">
        <v>0</v>
      </c>
      <c r="P359" s="5">
        <v>0</v>
      </c>
      <c r="Q359" s="5">
        <v>0</v>
      </c>
      <c r="R359" s="5">
        <v>0</v>
      </c>
      <c r="S359" s="5">
        <v>0</v>
      </c>
      <c r="T359" s="47">
        <v>0</v>
      </c>
      <c r="U359" s="5">
        <v>0</v>
      </c>
      <c r="V359" s="5">
        <v>4.7260663772055773</v>
      </c>
      <c r="W359" s="5">
        <v>0</v>
      </c>
      <c r="X359" s="5">
        <v>0</v>
      </c>
      <c r="Y359" s="47">
        <v>0</v>
      </c>
      <c r="Z359" s="5">
        <v>0</v>
      </c>
      <c r="AA359" s="5">
        <v>4.7260663772055773</v>
      </c>
      <c r="AB359" s="5">
        <v>0</v>
      </c>
      <c r="AC359" s="5">
        <v>0</v>
      </c>
      <c r="AD359" s="72">
        <v>0</v>
      </c>
    </row>
    <row r="360" spans="1:30">
      <c r="A360" s="48" t="s">
        <v>1445</v>
      </c>
      <c r="B360" s="1" t="s">
        <v>1446</v>
      </c>
      <c r="C360" s="1" t="s">
        <v>1447</v>
      </c>
      <c r="D360" s="1" t="s">
        <v>53</v>
      </c>
      <c r="E360" s="1" t="s">
        <v>1795</v>
      </c>
      <c r="F360" s="44" t="s">
        <v>1448</v>
      </c>
      <c r="G360" s="49">
        <v>0.30000000000000004</v>
      </c>
      <c r="H360" s="5">
        <v>1.9263911244199814</v>
      </c>
      <c r="I360" s="5">
        <v>0</v>
      </c>
      <c r="J360" s="5">
        <v>1.9263911244199814</v>
      </c>
      <c r="K360" s="5">
        <v>-9.9088901687806832</v>
      </c>
      <c r="L360" s="5">
        <v>6.8153490809953254E-2</v>
      </c>
      <c r="M360" s="5">
        <v>-9.8407366779707299</v>
      </c>
      <c r="N360" s="5">
        <v>1.8685993906873819</v>
      </c>
      <c r="O360" s="73">
        <v>0</v>
      </c>
      <c r="P360" s="5">
        <v>0</v>
      </c>
      <c r="Q360" s="5">
        <v>0</v>
      </c>
      <c r="R360" s="5">
        <v>0</v>
      </c>
      <c r="S360" s="5">
        <v>0</v>
      </c>
      <c r="T360" s="47">
        <v>0</v>
      </c>
      <c r="U360" s="5">
        <v>0</v>
      </c>
      <c r="V360" s="5">
        <v>1.9263911244199814</v>
      </c>
      <c r="W360" s="5">
        <v>0</v>
      </c>
      <c r="X360" s="5">
        <v>0</v>
      </c>
      <c r="Y360" s="47">
        <v>0</v>
      </c>
      <c r="Z360" s="5">
        <v>0</v>
      </c>
      <c r="AA360" s="5">
        <v>1.9263911244199814</v>
      </c>
      <c r="AB360" s="5">
        <v>0</v>
      </c>
      <c r="AC360" s="5">
        <v>0</v>
      </c>
      <c r="AD360" s="72">
        <v>0</v>
      </c>
    </row>
    <row r="361" spans="1:30">
      <c r="A361" s="48" t="s">
        <v>1449</v>
      </c>
      <c r="B361" s="1" t="s">
        <v>1450</v>
      </c>
      <c r="C361" s="1" t="s">
        <v>1451</v>
      </c>
      <c r="D361" s="1" t="s">
        <v>53</v>
      </c>
      <c r="E361" s="1">
        <v>0</v>
      </c>
      <c r="F361" s="44" t="s">
        <v>1452</v>
      </c>
      <c r="G361" s="49">
        <v>0.4</v>
      </c>
      <c r="H361" s="5">
        <v>2.840440549233441</v>
      </c>
      <c r="I361" s="5">
        <v>0</v>
      </c>
      <c r="J361" s="5">
        <v>2.840440549233441</v>
      </c>
      <c r="K361" s="5">
        <v>-9.5316374541189273</v>
      </c>
      <c r="L361" s="5">
        <v>-1.447848028323051E-2</v>
      </c>
      <c r="M361" s="5">
        <v>-9.5461159344021578</v>
      </c>
      <c r="N361" s="5">
        <v>2.6274075080409331</v>
      </c>
      <c r="O361" s="73">
        <v>0.5</v>
      </c>
      <c r="P361" s="5">
        <v>0</v>
      </c>
      <c r="Q361" s="5">
        <v>0</v>
      </c>
      <c r="R361" s="5">
        <v>0</v>
      </c>
      <c r="S361" s="5">
        <v>0</v>
      </c>
      <c r="T361" s="47">
        <v>0</v>
      </c>
      <c r="U361" s="5">
        <v>0</v>
      </c>
      <c r="V361" s="5">
        <v>2.840440549233441</v>
      </c>
      <c r="W361" s="5">
        <v>0</v>
      </c>
      <c r="X361" s="5">
        <v>0</v>
      </c>
      <c r="Y361" s="47">
        <v>0</v>
      </c>
      <c r="Z361" s="5">
        <v>0</v>
      </c>
      <c r="AA361" s="5">
        <v>2.840440549233441</v>
      </c>
      <c r="AB361" s="5">
        <v>0</v>
      </c>
      <c r="AC361" s="5">
        <v>0</v>
      </c>
      <c r="AD361" s="72">
        <v>0</v>
      </c>
    </row>
    <row r="362" spans="1:30">
      <c r="A362" s="48" t="s">
        <v>1453</v>
      </c>
      <c r="B362" s="1" t="s">
        <v>1454</v>
      </c>
      <c r="C362" s="1" t="s">
        <v>1455</v>
      </c>
      <c r="D362" s="1" t="s">
        <v>53</v>
      </c>
      <c r="E362" s="1">
        <v>0</v>
      </c>
      <c r="F362" s="44" t="s">
        <v>1456</v>
      </c>
      <c r="G362" s="49">
        <v>0.4</v>
      </c>
      <c r="H362" s="5">
        <v>2.8590671304766926</v>
      </c>
      <c r="I362" s="5">
        <v>0.53076795837838253</v>
      </c>
      <c r="J362" s="5">
        <v>2.3282991720983102</v>
      </c>
      <c r="K362" s="5">
        <v>-7.8039248332535038</v>
      </c>
      <c r="L362" s="5">
        <v>-8.0404608326881899E-2</v>
      </c>
      <c r="M362" s="5">
        <v>-7.8843294415803857</v>
      </c>
      <c r="N362" s="5">
        <v>2.1536767341909369</v>
      </c>
      <c r="O362" s="73">
        <v>0.5</v>
      </c>
      <c r="P362" s="5">
        <v>0</v>
      </c>
      <c r="Q362" s="5">
        <v>0.53076795837838253</v>
      </c>
      <c r="R362" s="5">
        <v>0</v>
      </c>
      <c r="S362" s="5">
        <v>0</v>
      </c>
      <c r="T362" s="47">
        <v>0</v>
      </c>
      <c r="U362" s="5">
        <v>0</v>
      </c>
      <c r="V362" s="5">
        <v>2.3282991720983102</v>
      </c>
      <c r="W362" s="5">
        <v>0</v>
      </c>
      <c r="X362" s="5">
        <v>0</v>
      </c>
      <c r="Y362" s="47">
        <v>0</v>
      </c>
      <c r="Z362" s="5">
        <v>0</v>
      </c>
      <c r="AA362" s="5">
        <v>2.8590671304766926</v>
      </c>
      <c r="AB362" s="5">
        <v>0</v>
      </c>
      <c r="AC362" s="5">
        <v>0</v>
      </c>
      <c r="AD362" s="72">
        <v>0</v>
      </c>
    </row>
    <row r="363" spans="1:30">
      <c r="A363" s="48" t="s">
        <v>1457</v>
      </c>
      <c r="B363" s="1" t="s">
        <v>1458</v>
      </c>
      <c r="C363" s="1" t="s">
        <v>1459</v>
      </c>
      <c r="D363" s="1" t="s">
        <v>53</v>
      </c>
      <c r="E363" s="1">
        <v>0</v>
      </c>
      <c r="F363" s="44" t="s">
        <v>1460</v>
      </c>
      <c r="G363" s="49">
        <v>0.4</v>
      </c>
      <c r="H363" s="5">
        <v>2.9042640106464193</v>
      </c>
      <c r="I363" s="5">
        <v>0.10418435884211957</v>
      </c>
      <c r="J363" s="5">
        <v>2.8000796518042996</v>
      </c>
      <c r="K363" s="5">
        <v>-19.579062190891499</v>
      </c>
      <c r="L363" s="5">
        <v>0.14941702917782962</v>
      </c>
      <c r="M363" s="5">
        <v>-19.429645161713669</v>
      </c>
      <c r="N363" s="5">
        <v>2.5900736779189772</v>
      </c>
      <c r="O363" s="73">
        <v>0.5</v>
      </c>
      <c r="P363" s="5">
        <v>0</v>
      </c>
      <c r="Q363" s="5">
        <v>0.10418435884211957</v>
      </c>
      <c r="R363" s="5">
        <v>0</v>
      </c>
      <c r="S363" s="5">
        <v>0</v>
      </c>
      <c r="T363" s="47">
        <v>0</v>
      </c>
      <c r="U363" s="5">
        <v>0</v>
      </c>
      <c r="V363" s="5">
        <v>2.8000796518042996</v>
      </c>
      <c r="W363" s="5">
        <v>0</v>
      </c>
      <c r="X363" s="5">
        <v>0</v>
      </c>
      <c r="Y363" s="47">
        <v>0</v>
      </c>
      <c r="Z363" s="5">
        <v>0</v>
      </c>
      <c r="AA363" s="5">
        <v>2.9042640106464193</v>
      </c>
      <c r="AB363" s="5">
        <v>0</v>
      </c>
      <c r="AC363" s="5">
        <v>0</v>
      </c>
      <c r="AD363" s="72">
        <v>0</v>
      </c>
    </row>
    <row r="364" spans="1:30">
      <c r="A364" s="48" t="s">
        <v>1461</v>
      </c>
      <c r="B364" s="1" t="s">
        <v>1462</v>
      </c>
      <c r="C364" s="1" t="s">
        <v>1463</v>
      </c>
      <c r="D364" s="1" t="s">
        <v>124</v>
      </c>
      <c r="E364" s="1" t="s">
        <v>1791</v>
      </c>
      <c r="F364" s="44" t="s">
        <v>1464</v>
      </c>
      <c r="G364" s="49">
        <v>0.99</v>
      </c>
      <c r="H364" s="5">
        <v>17.531586834338949</v>
      </c>
      <c r="I364" s="5">
        <v>0</v>
      </c>
      <c r="J364" s="5">
        <v>17.531586834338949</v>
      </c>
      <c r="K364" s="5">
        <v>-60.125398957693818</v>
      </c>
      <c r="L364" s="5">
        <v>0.35240986570759247</v>
      </c>
      <c r="M364" s="5">
        <v>-59.772989091986226</v>
      </c>
      <c r="N364" s="5">
        <v>17.00563922930878</v>
      </c>
      <c r="O364" s="73">
        <v>0</v>
      </c>
      <c r="P364" s="5">
        <v>0</v>
      </c>
      <c r="Q364" s="5">
        <v>0</v>
      </c>
      <c r="R364" s="5">
        <v>0</v>
      </c>
      <c r="S364" s="5">
        <v>0</v>
      </c>
      <c r="T364" s="47">
        <v>0</v>
      </c>
      <c r="U364" s="5">
        <v>14.613663670562351</v>
      </c>
      <c r="V364" s="5">
        <v>2.9179229930770871</v>
      </c>
      <c r="W364" s="5">
        <v>0</v>
      </c>
      <c r="X364" s="5">
        <v>0</v>
      </c>
      <c r="Y364" s="47">
        <v>0</v>
      </c>
      <c r="Z364" s="5">
        <v>14.613663670562351</v>
      </c>
      <c r="AA364" s="5">
        <v>2.9179229930770871</v>
      </c>
      <c r="AB364" s="5">
        <v>0</v>
      </c>
      <c r="AC364" s="5">
        <v>0</v>
      </c>
      <c r="AD364" s="72">
        <v>0</v>
      </c>
    </row>
    <row r="365" spans="1:30">
      <c r="A365" s="48" t="s">
        <v>1465</v>
      </c>
      <c r="B365" s="1" t="s">
        <v>1466</v>
      </c>
      <c r="C365" s="1" t="s">
        <v>1467</v>
      </c>
      <c r="D365" s="1" t="s">
        <v>53</v>
      </c>
      <c r="E365" s="1" t="s">
        <v>1794</v>
      </c>
      <c r="F365" s="44" t="s">
        <v>1468</v>
      </c>
      <c r="G365" s="49">
        <v>0.4</v>
      </c>
      <c r="H365" s="5">
        <v>2.0495730457196513</v>
      </c>
      <c r="I365" s="5">
        <v>0</v>
      </c>
      <c r="J365" s="5">
        <v>2.0495730457196513</v>
      </c>
      <c r="K365" s="5">
        <v>-2.6433447410322706</v>
      </c>
      <c r="L365" s="5">
        <v>-5.1484846499003201E-2</v>
      </c>
      <c r="M365" s="5">
        <v>-2.6948295875312738</v>
      </c>
      <c r="N365" s="5">
        <v>1.9880858543480617</v>
      </c>
      <c r="O365" s="73">
        <v>0</v>
      </c>
      <c r="P365" s="5">
        <v>0</v>
      </c>
      <c r="Q365" s="5">
        <v>0</v>
      </c>
      <c r="R365" s="5">
        <v>0</v>
      </c>
      <c r="S365" s="5">
        <v>0</v>
      </c>
      <c r="T365" s="47">
        <v>0</v>
      </c>
      <c r="U365" s="5">
        <v>0</v>
      </c>
      <c r="V365" s="5">
        <v>2.0495730457196513</v>
      </c>
      <c r="W365" s="5">
        <v>0</v>
      </c>
      <c r="X365" s="5">
        <v>0</v>
      </c>
      <c r="Y365" s="47">
        <v>0</v>
      </c>
      <c r="Z365" s="5">
        <v>0</v>
      </c>
      <c r="AA365" s="5">
        <v>2.0495730457196513</v>
      </c>
      <c r="AB365" s="5">
        <v>0</v>
      </c>
      <c r="AC365" s="5">
        <v>0</v>
      </c>
      <c r="AD365" s="72">
        <v>0</v>
      </c>
    </row>
    <row r="366" spans="1:30">
      <c r="A366" s="48" t="s">
        <v>1717</v>
      </c>
      <c r="B366" s="1" t="s">
        <v>1718</v>
      </c>
      <c r="C366" s="1" t="s">
        <v>1719</v>
      </c>
      <c r="D366" s="1" t="s">
        <v>53</v>
      </c>
      <c r="E366" s="1">
        <v>0</v>
      </c>
      <c r="F366" s="44" t="s">
        <v>1720</v>
      </c>
      <c r="G366" s="49">
        <v>0.4</v>
      </c>
      <c r="H366" s="5">
        <v>3.11966537497532</v>
      </c>
      <c r="I366" s="5">
        <v>0.30734451330915558</v>
      </c>
      <c r="J366" s="5">
        <v>2.8123208616661644</v>
      </c>
      <c r="K366" s="5">
        <v>-10.039869249294638</v>
      </c>
      <c r="L366" s="5">
        <v>3.2606387609183329E-2</v>
      </c>
      <c r="M366" s="5">
        <v>-10.007262861685454</v>
      </c>
      <c r="N366" s="5">
        <v>2.6013967970412022</v>
      </c>
      <c r="O366" s="73">
        <v>0.5</v>
      </c>
      <c r="P366" s="5">
        <v>0</v>
      </c>
      <c r="Q366" s="5">
        <v>0.30734451330915558</v>
      </c>
      <c r="R366" s="5">
        <v>0</v>
      </c>
      <c r="S366" s="5">
        <v>0</v>
      </c>
      <c r="T366" s="47">
        <v>0</v>
      </c>
      <c r="U366" s="5">
        <v>0</v>
      </c>
      <c r="V366" s="5">
        <v>2.8123208616661644</v>
      </c>
      <c r="W366" s="5">
        <v>0</v>
      </c>
      <c r="X366" s="5">
        <v>0</v>
      </c>
      <c r="Y366" s="47">
        <v>0</v>
      </c>
      <c r="Z366" s="5">
        <v>0</v>
      </c>
      <c r="AA366" s="5">
        <v>3.11966537497532</v>
      </c>
      <c r="AB366" s="5">
        <v>0</v>
      </c>
      <c r="AC366" s="5">
        <v>0</v>
      </c>
      <c r="AD366" s="72">
        <v>0</v>
      </c>
    </row>
    <row r="367" spans="1:30">
      <c r="A367" s="48" t="s">
        <v>1469</v>
      </c>
      <c r="B367" s="1" t="s">
        <v>1470</v>
      </c>
      <c r="C367" s="1" t="s">
        <v>1471</v>
      </c>
      <c r="D367" s="1" t="s">
        <v>53</v>
      </c>
      <c r="E367" s="1">
        <v>0</v>
      </c>
      <c r="F367" s="44" t="s">
        <v>1472</v>
      </c>
      <c r="G367" s="49">
        <v>0.4</v>
      </c>
      <c r="H367" s="5">
        <v>3.6219978043680872</v>
      </c>
      <c r="I367" s="5">
        <v>0.43347601936589458</v>
      </c>
      <c r="J367" s="5">
        <v>3.1885217850021927</v>
      </c>
      <c r="K367" s="5">
        <v>-8.3671578669234812</v>
      </c>
      <c r="L367" s="5">
        <v>0.1038059017784736</v>
      </c>
      <c r="M367" s="5">
        <v>-8.2633519651450076</v>
      </c>
      <c r="N367" s="5">
        <v>2.9493826511270282</v>
      </c>
      <c r="O367" s="73">
        <v>0.5</v>
      </c>
      <c r="P367" s="5">
        <v>0</v>
      </c>
      <c r="Q367" s="5">
        <v>0.43347601936589458</v>
      </c>
      <c r="R367" s="5">
        <v>0</v>
      </c>
      <c r="S367" s="5">
        <v>0</v>
      </c>
      <c r="T367" s="47">
        <v>0</v>
      </c>
      <c r="U367" s="5">
        <v>0</v>
      </c>
      <c r="V367" s="5">
        <v>3.1885217850021927</v>
      </c>
      <c r="W367" s="5">
        <v>0</v>
      </c>
      <c r="X367" s="5">
        <v>0</v>
      </c>
      <c r="Y367" s="47">
        <v>0</v>
      </c>
      <c r="Z367" s="5">
        <v>0</v>
      </c>
      <c r="AA367" s="5">
        <v>3.6219978043680872</v>
      </c>
      <c r="AB367" s="5">
        <v>0</v>
      </c>
      <c r="AC367" s="5">
        <v>0</v>
      </c>
      <c r="AD367" s="72">
        <v>0</v>
      </c>
    </row>
    <row r="368" spans="1:30">
      <c r="A368" s="48" t="s">
        <v>1473</v>
      </c>
      <c r="B368" s="1" t="s">
        <v>1474</v>
      </c>
      <c r="C368" s="1" t="s">
        <v>1475</v>
      </c>
      <c r="D368" s="1" t="s">
        <v>53</v>
      </c>
      <c r="E368" s="1" t="s">
        <v>1790</v>
      </c>
      <c r="F368" s="44" t="s">
        <v>1476</v>
      </c>
      <c r="G368" s="49">
        <v>0.60000000000000009</v>
      </c>
      <c r="H368" s="5">
        <v>3.7525974929688779</v>
      </c>
      <c r="I368" s="5">
        <v>0</v>
      </c>
      <c r="J368" s="5">
        <v>3.7525974929688779</v>
      </c>
      <c r="K368" s="5">
        <v>-5.7780751617087773</v>
      </c>
      <c r="L368" s="5">
        <v>4.2855583637987138E-2</v>
      </c>
      <c r="M368" s="5">
        <v>-5.7352195780707902</v>
      </c>
      <c r="N368" s="5">
        <v>3.6400195681798113</v>
      </c>
      <c r="O368" s="73">
        <v>0</v>
      </c>
      <c r="P368" s="5">
        <v>0</v>
      </c>
      <c r="Q368" s="5">
        <v>0</v>
      </c>
      <c r="R368" s="5">
        <v>0</v>
      </c>
      <c r="S368" s="5">
        <v>0</v>
      </c>
      <c r="T368" s="47">
        <v>0</v>
      </c>
      <c r="U368" s="5">
        <v>0</v>
      </c>
      <c r="V368" s="5">
        <v>3.7525979264628821</v>
      </c>
      <c r="W368" s="5">
        <v>0</v>
      </c>
      <c r="X368" s="5">
        <v>0</v>
      </c>
      <c r="Y368" s="47">
        <v>0</v>
      </c>
      <c r="Z368" s="5">
        <v>0</v>
      </c>
      <c r="AA368" s="5">
        <v>3.7525979264628821</v>
      </c>
      <c r="AB368" s="5">
        <v>0</v>
      </c>
      <c r="AC368" s="5">
        <v>0</v>
      </c>
      <c r="AD368" s="72">
        <v>0</v>
      </c>
    </row>
    <row r="369" spans="1:30">
      <c r="A369" s="48" t="s">
        <v>1477</v>
      </c>
      <c r="B369" s="1" t="s">
        <v>1478</v>
      </c>
      <c r="C369" s="1" t="s">
        <v>1479</v>
      </c>
      <c r="D369" s="1" t="s">
        <v>866</v>
      </c>
      <c r="E369" s="1">
        <v>0</v>
      </c>
      <c r="F369" s="44" t="s">
        <v>1480</v>
      </c>
      <c r="G369" s="49">
        <v>0.01</v>
      </c>
      <c r="H369" s="5">
        <v>53.029961163676688</v>
      </c>
      <c r="I369" s="5">
        <v>20.582370281880944</v>
      </c>
      <c r="J369" s="5">
        <v>32.44759088179574</v>
      </c>
      <c r="K369" s="5">
        <v>22.976393019639008</v>
      </c>
      <c r="L369" s="5">
        <v>1.9135461371938334E-2</v>
      </c>
      <c r="M369" s="5">
        <v>22.995528481010947</v>
      </c>
      <c r="N369" s="5">
        <v>30.014021565661061</v>
      </c>
      <c r="O369" s="73">
        <v>0</v>
      </c>
      <c r="P369" s="5">
        <v>0</v>
      </c>
      <c r="Q369" s="5">
        <v>0</v>
      </c>
      <c r="R369" s="5">
        <v>20.582370281880944</v>
      </c>
      <c r="S369" s="5">
        <v>0</v>
      </c>
      <c r="T369" s="47">
        <v>0</v>
      </c>
      <c r="U369" s="5">
        <v>0</v>
      </c>
      <c r="V369" s="5">
        <v>0</v>
      </c>
      <c r="W369" s="5">
        <v>32.44759088179574</v>
      </c>
      <c r="X369" s="5">
        <v>0</v>
      </c>
      <c r="Y369" s="47">
        <v>0</v>
      </c>
      <c r="Z369" s="5">
        <v>0</v>
      </c>
      <c r="AA369" s="5">
        <v>0</v>
      </c>
      <c r="AB369" s="5">
        <v>53.029961163676688</v>
      </c>
      <c r="AC369" s="5">
        <v>0</v>
      </c>
      <c r="AD369" s="72">
        <v>0</v>
      </c>
    </row>
    <row r="370" spans="1:30">
      <c r="A370" s="48" t="s">
        <v>1481</v>
      </c>
      <c r="B370" s="1" t="s">
        <v>1482</v>
      </c>
      <c r="C370" s="1" t="s">
        <v>1483</v>
      </c>
      <c r="D370" s="1" t="s">
        <v>53</v>
      </c>
      <c r="E370" s="1">
        <v>0</v>
      </c>
      <c r="F370" s="44" t="s">
        <v>1484</v>
      </c>
      <c r="G370" s="49">
        <v>0.4</v>
      </c>
      <c r="H370" s="5">
        <v>2.4368835567746507</v>
      </c>
      <c r="I370" s="5">
        <v>0.37252855408260505</v>
      </c>
      <c r="J370" s="5">
        <v>2.0643550026920456</v>
      </c>
      <c r="K370" s="5">
        <v>-11.57681346934344</v>
      </c>
      <c r="L370" s="5">
        <v>7.1368177515829245E-4</v>
      </c>
      <c r="M370" s="5">
        <v>-11.576099787568282</v>
      </c>
      <c r="N370" s="5">
        <v>1.9095283774901424</v>
      </c>
      <c r="O370" s="73">
        <v>0.5</v>
      </c>
      <c r="P370" s="5">
        <v>0</v>
      </c>
      <c r="Q370" s="5">
        <v>0.37252855408260505</v>
      </c>
      <c r="R370" s="5">
        <v>0</v>
      </c>
      <c r="S370" s="5">
        <v>0</v>
      </c>
      <c r="T370" s="47">
        <v>0</v>
      </c>
      <c r="U370" s="5">
        <v>0</v>
      </c>
      <c r="V370" s="5">
        <v>2.0643550026920456</v>
      </c>
      <c r="W370" s="5">
        <v>0</v>
      </c>
      <c r="X370" s="5">
        <v>0</v>
      </c>
      <c r="Y370" s="47">
        <v>0</v>
      </c>
      <c r="Z370" s="5">
        <v>0</v>
      </c>
      <c r="AA370" s="5">
        <v>2.4368835567746507</v>
      </c>
      <c r="AB370" s="5">
        <v>0</v>
      </c>
      <c r="AC370" s="5">
        <v>0</v>
      </c>
      <c r="AD370" s="72">
        <v>0</v>
      </c>
    </row>
    <row r="371" spans="1:30">
      <c r="A371" s="48" t="s">
        <v>1721</v>
      </c>
      <c r="B371" s="1" t="s">
        <v>1722</v>
      </c>
      <c r="C371" s="1" t="s">
        <v>1723</v>
      </c>
      <c r="D371" s="1" t="s">
        <v>53</v>
      </c>
      <c r="E371" s="1">
        <v>0</v>
      </c>
      <c r="F371" s="44" t="s">
        <v>1724</v>
      </c>
      <c r="G371" s="49">
        <v>0.4</v>
      </c>
      <c r="H371" s="5">
        <v>1.3271022860593036</v>
      </c>
      <c r="I371" s="5">
        <v>0.17019293006166211</v>
      </c>
      <c r="J371" s="5">
        <v>1.1569093559976416</v>
      </c>
      <c r="K371" s="5">
        <v>-4.9134708196071744</v>
      </c>
      <c r="L371" s="5">
        <v>1.2882074543094957</v>
      </c>
      <c r="M371" s="5">
        <v>-3.6252633652976787</v>
      </c>
      <c r="N371" s="5">
        <v>1.0701411542978185</v>
      </c>
      <c r="O371" s="73">
        <v>0.5</v>
      </c>
      <c r="P371" s="5">
        <v>0</v>
      </c>
      <c r="Q371" s="5">
        <v>0.17019293006166211</v>
      </c>
      <c r="R371" s="5">
        <v>0</v>
      </c>
      <c r="S371" s="5">
        <v>0</v>
      </c>
      <c r="T371" s="47">
        <v>0</v>
      </c>
      <c r="U371" s="5">
        <v>0</v>
      </c>
      <c r="V371" s="5">
        <v>1.1569093559976416</v>
      </c>
      <c r="W371" s="5">
        <v>0</v>
      </c>
      <c r="X371" s="5">
        <v>0</v>
      </c>
      <c r="Y371" s="47">
        <v>0</v>
      </c>
      <c r="Z371" s="5">
        <v>0</v>
      </c>
      <c r="AA371" s="5">
        <v>1.3271022860593036</v>
      </c>
      <c r="AB371" s="5">
        <v>0</v>
      </c>
      <c r="AC371" s="5">
        <v>0</v>
      </c>
      <c r="AD371" s="72">
        <v>0</v>
      </c>
    </row>
    <row r="372" spans="1:30">
      <c r="A372" s="48" t="s">
        <v>1488</v>
      </c>
      <c r="B372" s="1" t="s">
        <v>1489</v>
      </c>
      <c r="C372" s="1" t="s">
        <v>1490</v>
      </c>
      <c r="D372" s="1" t="s">
        <v>391</v>
      </c>
      <c r="E372" s="1">
        <v>0</v>
      </c>
      <c r="F372" s="44" t="s">
        <v>1491</v>
      </c>
      <c r="G372" s="49">
        <v>0.1</v>
      </c>
      <c r="H372" s="5">
        <v>88.361227626444062</v>
      </c>
      <c r="I372" s="5">
        <v>12.122186078640848</v>
      </c>
      <c r="J372" s="5">
        <v>76.239041547803211</v>
      </c>
      <c r="K372" s="5">
        <v>44.048296075522586</v>
      </c>
      <c r="L372" s="5">
        <v>0.12692546947742755</v>
      </c>
      <c r="M372" s="5">
        <v>44.175221545000014</v>
      </c>
      <c r="N372" s="5">
        <v>70.521113431717978</v>
      </c>
      <c r="O372" s="73">
        <v>0</v>
      </c>
      <c r="P372" s="5">
        <v>10.035821967458844</v>
      </c>
      <c r="Q372" s="5">
        <v>0</v>
      </c>
      <c r="R372" s="5">
        <v>2.0863641111820042</v>
      </c>
      <c r="S372" s="5">
        <v>0</v>
      </c>
      <c r="T372" s="47">
        <v>0</v>
      </c>
      <c r="U372" s="5">
        <v>70.911323654403361</v>
      </c>
      <c r="V372" s="5">
        <v>0</v>
      </c>
      <c r="W372" s="5">
        <v>5.3277178933998535</v>
      </c>
      <c r="X372" s="5">
        <v>0</v>
      </c>
      <c r="Y372" s="47">
        <v>0</v>
      </c>
      <c r="Z372" s="5">
        <v>80.947145621862205</v>
      </c>
      <c r="AA372" s="5">
        <v>0</v>
      </c>
      <c r="AB372" s="5">
        <v>7.4140820045818572</v>
      </c>
      <c r="AC372" s="5">
        <v>0</v>
      </c>
      <c r="AD372" s="72">
        <v>0</v>
      </c>
    </row>
    <row r="373" spans="1:30">
      <c r="A373" s="48" t="s">
        <v>1492</v>
      </c>
      <c r="B373" s="1" t="s">
        <v>1493</v>
      </c>
      <c r="C373" s="1" t="s">
        <v>1494</v>
      </c>
      <c r="D373" s="1" t="s">
        <v>866</v>
      </c>
      <c r="E373" s="1">
        <v>0</v>
      </c>
      <c r="F373" s="44" t="s">
        <v>1495</v>
      </c>
      <c r="G373" s="49">
        <v>0.01</v>
      </c>
      <c r="H373" s="5">
        <v>38.463837162491913</v>
      </c>
      <c r="I373" s="5">
        <v>14.669803952722951</v>
      </c>
      <c r="J373" s="5">
        <v>23.794033209768958</v>
      </c>
      <c r="K373" s="5">
        <v>16.277200574108004</v>
      </c>
      <c r="L373" s="5">
        <v>1.7210193079804981E-2</v>
      </c>
      <c r="M373" s="5">
        <v>16.294410767187809</v>
      </c>
      <c r="N373" s="5">
        <v>22.009480719036286</v>
      </c>
      <c r="O373" s="73">
        <v>0</v>
      </c>
      <c r="P373" s="5">
        <v>0</v>
      </c>
      <c r="Q373" s="5">
        <v>0</v>
      </c>
      <c r="R373" s="5">
        <v>14.669803952722951</v>
      </c>
      <c r="S373" s="5">
        <v>0</v>
      </c>
      <c r="T373" s="47">
        <v>0</v>
      </c>
      <c r="U373" s="5">
        <v>0</v>
      </c>
      <c r="V373" s="5">
        <v>0</v>
      </c>
      <c r="W373" s="5">
        <v>23.794033209768958</v>
      </c>
      <c r="X373" s="5">
        <v>0</v>
      </c>
      <c r="Y373" s="47">
        <v>0</v>
      </c>
      <c r="Z373" s="5">
        <v>0</v>
      </c>
      <c r="AA373" s="5">
        <v>0</v>
      </c>
      <c r="AB373" s="5">
        <v>38.463837162491913</v>
      </c>
      <c r="AC373" s="5">
        <v>0</v>
      </c>
      <c r="AD373" s="72">
        <v>0</v>
      </c>
    </row>
    <row r="374" spans="1:30">
      <c r="A374" s="48" t="s">
        <v>1496</v>
      </c>
      <c r="B374" s="1" t="s">
        <v>1497</v>
      </c>
      <c r="C374" s="1" t="s">
        <v>1498</v>
      </c>
      <c r="D374" s="1" t="s">
        <v>270</v>
      </c>
      <c r="E374" s="1" t="s">
        <v>1789</v>
      </c>
      <c r="F374" s="44" t="s">
        <v>1499</v>
      </c>
      <c r="G374" s="49">
        <v>0.64</v>
      </c>
      <c r="H374" s="5">
        <v>125.0390421176247</v>
      </c>
      <c r="I374" s="5">
        <v>0</v>
      </c>
      <c r="J374" s="5">
        <v>125.0390421176247</v>
      </c>
      <c r="K374" s="5">
        <v>-1256.0274776034262</v>
      </c>
      <c r="L374" s="5">
        <v>-5.6363854218691358</v>
      </c>
      <c r="M374" s="5">
        <v>-1261.6638630252953</v>
      </c>
      <c r="N374" s="5">
        <v>121.28787085409596</v>
      </c>
      <c r="O374" s="73">
        <v>0</v>
      </c>
      <c r="P374" s="5">
        <v>0</v>
      </c>
      <c r="Q374" s="5">
        <v>0</v>
      </c>
      <c r="R374" s="5">
        <v>0</v>
      </c>
      <c r="S374" s="5">
        <v>0</v>
      </c>
      <c r="T374" s="47">
        <v>0</v>
      </c>
      <c r="U374" s="5">
        <v>76.788409165367284</v>
      </c>
      <c r="V374" s="5">
        <v>48.250632767497166</v>
      </c>
      <c r="W374" s="5">
        <v>0</v>
      </c>
      <c r="X374" s="5">
        <v>0</v>
      </c>
      <c r="Y374" s="47">
        <v>0</v>
      </c>
      <c r="Z374" s="5">
        <v>76.788409165367284</v>
      </c>
      <c r="AA374" s="5">
        <v>48.250632767497166</v>
      </c>
      <c r="AB374" s="5">
        <v>0</v>
      </c>
      <c r="AC374" s="5">
        <v>0</v>
      </c>
      <c r="AD374" s="72">
        <v>0</v>
      </c>
    </row>
    <row r="375" spans="1:30">
      <c r="A375" s="48" t="s">
        <v>1725</v>
      </c>
      <c r="B375" s="1" t="s">
        <v>1726</v>
      </c>
      <c r="C375" s="1" t="s">
        <v>1727</v>
      </c>
      <c r="D375" s="1" t="s">
        <v>53</v>
      </c>
      <c r="E375" s="1">
        <v>0</v>
      </c>
      <c r="F375" s="44" t="s">
        <v>1728</v>
      </c>
      <c r="G375" s="49">
        <v>0.4</v>
      </c>
      <c r="H375" s="5">
        <v>1.9615703566919491</v>
      </c>
      <c r="I375" s="5">
        <v>0</v>
      </c>
      <c r="J375" s="5">
        <v>1.9615703566919491</v>
      </c>
      <c r="K375" s="5">
        <v>-4.6853766427492394</v>
      </c>
      <c r="L375" s="5">
        <v>1.1119522586200858E-2</v>
      </c>
      <c r="M375" s="5">
        <v>-4.6742571201630385</v>
      </c>
      <c r="N375" s="5">
        <v>1.814452579940053</v>
      </c>
      <c r="O375" s="73">
        <v>0.5</v>
      </c>
      <c r="P375" s="5">
        <v>0</v>
      </c>
      <c r="Q375" s="5">
        <v>0</v>
      </c>
      <c r="R375" s="5">
        <v>0</v>
      </c>
      <c r="S375" s="5">
        <v>0</v>
      </c>
      <c r="T375" s="47">
        <v>0</v>
      </c>
      <c r="U375" s="5">
        <v>0</v>
      </c>
      <c r="V375" s="5">
        <v>1.9615703566919491</v>
      </c>
      <c r="W375" s="5">
        <v>0</v>
      </c>
      <c r="X375" s="5">
        <v>0</v>
      </c>
      <c r="Y375" s="47">
        <v>0</v>
      </c>
      <c r="Z375" s="5">
        <v>0</v>
      </c>
      <c r="AA375" s="5">
        <v>1.9615703566919491</v>
      </c>
      <c r="AB375" s="5">
        <v>0</v>
      </c>
      <c r="AC375" s="5">
        <v>0</v>
      </c>
      <c r="AD375" s="72">
        <v>0</v>
      </c>
    </row>
    <row r="376" spans="1:30">
      <c r="A376" s="48" t="s">
        <v>1500</v>
      </c>
      <c r="B376" s="1" t="s">
        <v>1501</v>
      </c>
      <c r="C376" s="1" t="s">
        <v>1502</v>
      </c>
      <c r="D376" s="1" t="s">
        <v>103</v>
      </c>
      <c r="E376" s="1" t="s">
        <v>169</v>
      </c>
      <c r="F376" s="44" t="s">
        <v>1503</v>
      </c>
      <c r="G376" s="49">
        <v>0.99</v>
      </c>
      <c r="H376" s="5">
        <v>117.367282922057</v>
      </c>
      <c r="I376" s="5">
        <v>0</v>
      </c>
      <c r="J376" s="5">
        <v>117.367282922057</v>
      </c>
      <c r="K376" s="5">
        <v>43.605765095543532</v>
      </c>
      <c r="L376" s="5">
        <v>0.40387601653364413</v>
      </c>
      <c r="M376" s="5">
        <v>44.009641112077176</v>
      </c>
      <c r="N376" s="5">
        <v>113.84626443439529</v>
      </c>
      <c r="O376" s="73">
        <v>0</v>
      </c>
      <c r="P376" s="5">
        <v>0</v>
      </c>
      <c r="Q376" s="5">
        <v>0</v>
      </c>
      <c r="R376" s="5">
        <v>0</v>
      </c>
      <c r="S376" s="5">
        <v>0</v>
      </c>
      <c r="T376" s="47">
        <v>0</v>
      </c>
      <c r="U376" s="5">
        <v>105.27658185838422</v>
      </c>
      <c r="V376" s="5">
        <v>12.090701346307261</v>
      </c>
      <c r="W376" s="5">
        <v>0</v>
      </c>
      <c r="X376" s="5">
        <v>0</v>
      </c>
      <c r="Y376" s="47">
        <v>0</v>
      </c>
      <c r="Z376" s="5">
        <v>105.27658185838422</v>
      </c>
      <c r="AA376" s="5">
        <v>12.090701346307261</v>
      </c>
      <c r="AB376" s="5">
        <v>0</v>
      </c>
      <c r="AC376" s="5">
        <v>0</v>
      </c>
      <c r="AD376" s="72">
        <v>0</v>
      </c>
    </row>
    <row r="377" spans="1:30">
      <c r="A377" s="48" t="s">
        <v>1504</v>
      </c>
      <c r="B377" s="1" t="s">
        <v>1505</v>
      </c>
      <c r="C377" s="1" t="s">
        <v>1506</v>
      </c>
      <c r="D377" s="1" t="s">
        <v>124</v>
      </c>
      <c r="E377" s="1">
        <v>0</v>
      </c>
      <c r="F377" s="44" t="s">
        <v>1507</v>
      </c>
      <c r="G377" s="49">
        <v>0.49</v>
      </c>
      <c r="H377" s="5">
        <v>63.731532603485121</v>
      </c>
      <c r="I377" s="5">
        <v>8.0460867948099448</v>
      </c>
      <c r="J377" s="5">
        <v>55.685445808675176</v>
      </c>
      <c r="K377" s="5">
        <v>-13.762947350278695</v>
      </c>
      <c r="L377" s="5">
        <v>0.28084738882843396</v>
      </c>
      <c r="M377" s="5">
        <v>-13.482099961450261</v>
      </c>
      <c r="N377" s="5">
        <v>51.50903737302454</v>
      </c>
      <c r="O377" s="73">
        <v>0.19817517300948018</v>
      </c>
      <c r="P377" s="5">
        <v>9.5755166229622368</v>
      </c>
      <c r="Q377" s="5">
        <v>-1.5294298281522916</v>
      </c>
      <c r="R377" s="5">
        <v>0</v>
      </c>
      <c r="S377" s="5">
        <v>0</v>
      </c>
      <c r="T377" s="47">
        <v>0</v>
      </c>
      <c r="U377" s="5">
        <v>45.000057868863024</v>
      </c>
      <c r="V377" s="5">
        <v>10.685387939812154</v>
      </c>
      <c r="W377" s="5">
        <v>0</v>
      </c>
      <c r="X377" s="5">
        <v>0</v>
      </c>
      <c r="Y377" s="47">
        <v>0</v>
      </c>
      <c r="Z377" s="5">
        <v>54.575574491825265</v>
      </c>
      <c r="AA377" s="5">
        <v>9.1559581116598618</v>
      </c>
      <c r="AB377" s="5">
        <v>0</v>
      </c>
      <c r="AC377" s="5">
        <v>0</v>
      </c>
      <c r="AD377" s="72">
        <v>0</v>
      </c>
    </row>
    <row r="378" spans="1:30">
      <c r="A378" s="48" t="s">
        <v>1508</v>
      </c>
      <c r="B378" s="1" t="s">
        <v>1509</v>
      </c>
      <c r="C378" s="1" t="s">
        <v>1510</v>
      </c>
      <c r="D378" s="1" t="s">
        <v>53</v>
      </c>
      <c r="E378" s="1">
        <v>0</v>
      </c>
      <c r="F378" s="44" t="s">
        <v>1511</v>
      </c>
      <c r="G378" s="49">
        <v>0.4</v>
      </c>
      <c r="H378" s="5">
        <v>2.1526935287923092</v>
      </c>
      <c r="I378" s="5">
        <v>7.5610767597835511E-3</v>
      </c>
      <c r="J378" s="5">
        <v>2.1451324520325259</v>
      </c>
      <c r="K378" s="5">
        <v>-19.65116525499997</v>
      </c>
      <c r="L378" s="5">
        <v>-1.7347576621322247E-2</v>
      </c>
      <c r="M378" s="5">
        <v>-19.668512831621292</v>
      </c>
      <c r="N378" s="5">
        <v>1.9842475181300865</v>
      </c>
      <c r="O378" s="73">
        <v>0.5</v>
      </c>
      <c r="P378" s="5">
        <v>0</v>
      </c>
      <c r="Q378" s="5">
        <v>7.5610767597835511E-3</v>
      </c>
      <c r="R378" s="5">
        <v>0</v>
      </c>
      <c r="S378" s="5">
        <v>0</v>
      </c>
      <c r="T378" s="47">
        <v>0</v>
      </c>
      <c r="U378" s="5">
        <v>0</v>
      </c>
      <c r="V378" s="5">
        <v>2.1451324520325259</v>
      </c>
      <c r="W378" s="5">
        <v>0</v>
      </c>
      <c r="X378" s="5">
        <v>0</v>
      </c>
      <c r="Y378" s="47">
        <v>0</v>
      </c>
      <c r="Z378" s="5">
        <v>0</v>
      </c>
      <c r="AA378" s="5">
        <v>2.1526935287923092</v>
      </c>
      <c r="AB378" s="5">
        <v>0</v>
      </c>
      <c r="AC378" s="5">
        <v>0</v>
      </c>
      <c r="AD378" s="72">
        <v>0</v>
      </c>
    </row>
    <row r="379" spans="1:30">
      <c r="A379" s="48" t="s">
        <v>1512</v>
      </c>
      <c r="B379" s="1" t="s">
        <v>1513</v>
      </c>
      <c r="C379" s="1" t="s">
        <v>1514</v>
      </c>
      <c r="D379" s="1" t="s">
        <v>124</v>
      </c>
      <c r="E379" s="1" t="s">
        <v>1791</v>
      </c>
      <c r="F379" s="44" t="s">
        <v>1515</v>
      </c>
      <c r="G379" s="49">
        <v>0.99</v>
      </c>
      <c r="H379" s="5">
        <v>12.794218313070619</v>
      </c>
      <c r="I379" s="5">
        <v>0</v>
      </c>
      <c r="J379" s="5">
        <v>12.794218313070619</v>
      </c>
      <c r="K379" s="5">
        <v>-71.800478943684382</v>
      </c>
      <c r="L379" s="5">
        <v>1.6217729046379361</v>
      </c>
      <c r="M379" s="5">
        <v>-70.178706039046446</v>
      </c>
      <c r="N379" s="5">
        <v>12.410391763678501</v>
      </c>
      <c r="O379" s="73">
        <v>0</v>
      </c>
      <c r="P379" s="5">
        <v>0</v>
      </c>
      <c r="Q379" s="5">
        <v>0</v>
      </c>
      <c r="R379" s="5">
        <v>0</v>
      </c>
      <c r="S379" s="5">
        <v>0</v>
      </c>
      <c r="T379" s="47">
        <v>0</v>
      </c>
      <c r="U379" s="5">
        <v>10.493152363194138</v>
      </c>
      <c r="V379" s="5">
        <v>2.3010655448980541</v>
      </c>
      <c r="W379" s="5">
        <v>0</v>
      </c>
      <c r="X379" s="5">
        <v>0</v>
      </c>
      <c r="Y379" s="47">
        <v>0</v>
      </c>
      <c r="Z379" s="5">
        <v>10.493152363194138</v>
      </c>
      <c r="AA379" s="5">
        <v>2.3010655448980541</v>
      </c>
      <c r="AB379" s="5">
        <v>0</v>
      </c>
      <c r="AC379" s="5">
        <v>0</v>
      </c>
      <c r="AD379" s="72">
        <v>0</v>
      </c>
    </row>
    <row r="380" spans="1:30">
      <c r="A380" s="48" t="s">
        <v>1516</v>
      </c>
      <c r="B380" s="1" t="s">
        <v>1517</v>
      </c>
      <c r="C380" s="1" t="s">
        <v>1518</v>
      </c>
      <c r="D380" s="1" t="s">
        <v>103</v>
      </c>
      <c r="E380" s="1" t="s">
        <v>611</v>
      </c>
      <c r="F380" s="44" t="s">
        <v>1519</v>
      </c>
      <c r="G380" s="49">
        <v>0.99</v>
      </c>
      <c r="H380" s="5">
        <v>119.56642713275853</v>
      </c>
      <c r="I380" s="5">
        <v>0</v>
      </c>
      <c r="J380" s="5">
        <v>119.56642713275853</v>
      </c>
      <c r="K380" s="5">
        <v>56.110500722161184</v>
      </c>
      <c r="L380" s="5">
        <v>0.9995332671438959</v>
      </c>
      <c r="M380" s="5">
        <v>57.11003398930508</v>
      </c>
      <c r="N380" s="5">
        <v>115.97943431877577</v>
      </c>
      <c r="O380" s="73">
        <v>0</v>
      </c>
      <c r="P380" s="5">
        <v>0</v>
      </c>
      <c r="Q380" s="5">
        <v>0</v>
      </c>
      <c r="R380" s="5">
        <v>0</v>
      </c>
      <c r="S380" s="5">
        <v>0</v>
      </c>
      <c r="T380" s="47">
        <v>0</v>
      </c>
      <c r="U380" s="5">
        <v>106.76211765181635</v>
      </c>
      <c r="V380" s="5">
        <v>12.804309259282382</v>
      </c>
      <c r="W380" s="5">
        <v>0</v>
      </c>
      <c r="X380" s="5">
        <v>0</v>
      </c>
      <c r="Y380" s="47">
        <v>0</v>
      </c>
      <c r="Z380" s="5">
        <v>106.76211765181635</v>
      </c>
      <c r="AA380" s="5">
        <v>12.804309259282382</v>
      </c>
      <c r="AB380" s="5">
        <v>0</v>
      </c>
      <c r="AC380" s="5">
        <v>0</v>
      </c>
      <c r="AD380" s="72">
        <v>0</v>
      </c>
    </row>
    <row r="381" spans="1:30">
      <c r="A381" s="48" t="s">
        <v>1520</v>
      </c>
      <c r="B381" s="1" t="s">
        <v>1521</v>
      </c>
      <c r="C381" s="1" t="s">
        <v>1522</v>
      </c>
      <c r="D381" s="1" t="s">
        <v>53</v>
      </c>
      <c r="E381" s="1" t="s">
        <v>1795</v>
      </c>
      <c r="F381" s="44" t="s">
        <v>1523</v>
      </c>
      <c r="G381" s="49">
        <v>0.30000000000000004</v>
      </c>
      <c r="H381" s="5">
        <v>2.0533469538730147</v>
      </c>
      <c r="I381" s="5">
        <v>0</v>
      </c>
      <c r="J381" s="5">
        <v>2.0533469538730147</v>
      </c>
      <c r="K381" s="5">
        <v>-11.330431134793956</v>
      </c>
      <c r="L381" s="5">
        <v>-4.0991929209576838E-2</v>
      </c>
      <c r="M381" s="5">
        <v>-11.371423064003533</v>
      </c>
      <c r="N381" s="5">
        <v>1.9917465452568242</v>
      </c>
      <c r="O381" s="73">
        <v>0</v>
      </c>
      <c r="P381" s="5">
        <v>0</v>
      </c>
      <c r="Q381" s="5">
        <v>0</v>
      </c>
      <c r="R381" s="5">
        <v>0</v>
      </c>
      <c r="S381" s="5">
        <v>0</v>
      </c>
      <c r="T381" s="47">
        <v>0</v>
      </c>
      <c r="U381" s="5">
        <v>0</v>
      </c>
      <c r="V381" s="5">
        <v>2.0533469538730147</v>
      </c>
      <c r="W381" s="5">
        <v>0</v>
      </c>
      <c r="X381" s="5">
        <v>0</v>
      </c>
      <c r="Y381" s="47">
        <v>0</v>
      </c>
      <c r="Z381" s="5">
        <v>0</v>
      </c>
      <c r="AA381" s="5">
        <v>2.0533469538730147</v>
      </c>
      <c r="AB381" s="5">
        <v>0</v>
      </c>
      <c r="AC381" s="5">
        <v>0</v>
      </c>
      <c r="AD381" s="72">
        <v>0</v>
      </c>
    </row>
    <row r="382" spans="1:30">
      <c r="A382" s="48" t="s">
        <v>1524</v>
      </c>
      <c r="B382" s="1" t="s">
        <v>1525</v>
      </c>
      <c r="C382" s="1" t="s">
        <v>1526</v>
      </c>
      <c r="D382" s="1" t="s">
        <v>124</v>
      </c>
      <c r="E382" s="1" t="s">
        <v>1791</v>
      </c>
      <c r="F382" s="44" t="s">
        <v>1527</v>
      </c>
      <c r="G382" s="49">
        <v>0.99</v>
      </c>
      <c r="H382" s="5">
        <v>13.583676081846013</v>
      </c>
      <c r="I382" s="5">
        <v>0</v>
      </c>
      <c r="J382" s="5">
        <v>13.583676081846013</v>
      </c>
      <c r="K382" s="5">
        <v>-51.685055915760195</v>
      </c>
      <c r="L382" s="5">
        <v>-1.112119484190643</v>
      </c>
      <c r="M382" s="5">
        <v>-52.797175399950838</v>
      </c>
      <c r="N382" s="5">
        <v>13.176165799390633</v>
      </c>
      <c r="O382" s="73">
        <v>0</v>
      </c>
      <c r="P382" s="5">
        <v>0</v>
      </c>
      <c r="Q382" s="5">
        <v>0</v>
      </c>
      <c r="R382" s="5">
        <v>0</v>
      </c>
      <c r="S382" s="5">
        <v>0</v>
      </c>
      <c r="T382" s="47">
        <v>0</v>
      </c>
      <c r="U382" s="5">
        <v>6.4863706401744672</v>
      </c>
      <c r="V382" s="5">
        <v>7.097305441671546</v>
      </c>
      <c r="W382" s="5">
        <v>0</v>
      </c>
      <c r="X382" s="5">
        <v>0</v>
      </c>
      <c r="Y382" s="47">
        <v>0</v>
      </c>
      <c r="Z382" s="5">
        <v>6.4863706401744672</v>
      </c>
      <c r="AA382" s="5">
        <v>7.097305441671546</v>
      </c>
      <c r="AB382" s="5">
        <v>0</v>
      </c>
      <c r="AC382" s="5">
        <v>0</v>
      </c>
      <c r="AD382" s="72">
        <v>0</v>
      </c>
    </row>
    <row r="383" spans="1:30">
      <c r="A383" s="48" t="s">
        <v>1528</v>
      </c>
      <c r="B383" s="1" t="s">
        <v>1529</v>
      </c>
      <c r="C383" s="1" t="s">
        <v>1530</v>
      </c>
      <c r="D383" s="1" t="s">
        <v>103</v>
      </c>
      <c r="E383" s="1" t="s">
        <v>146</v>
      </c>
      <c r="F383" s="44" t="s">
        <v>1531</v>
      </c>
      <c r="G383" s="49">
        <v>0.99</v>
      </c>
      <c r="H383" s="5">
        <v>106.93857506914793</v>
      </c>
      <c r="I383" s="5">
        <v>0</v>
      </c>
      <c r="J383" s="5">
        <v>106.93857506914793</v>
      </c>
      <c r="K383" s="5">
        <v>34.23559039589594</v>
      </c>
      <c r="L383" s="5">
        <v>0.10931181010224122</v>
      </c>
      <c r="M383" s="5">
        <v>34.344902205998181</v>
      </c>
      <c r="N383" s="5">
        <v>103.73041781707349</v>
      </c>
      <c r="O383" s="73">
        <v>0</v>
      </c>
      <c r="P383" s="5">
        <v>0</v>
      </c>
      <c r="Q383" s="5">
        <v>0</v>
      </c>
      <c r="R383" s="5">
        <v>0</v>
      </c>
      <c r="S383" s="5">
        <v>0</v>
      </c>
      <c r="T383" s="47">
        <v>0</v>
      </c>
      <c r="U383" s="5">
        <v>94.496558239761711</v>
      </c>
      <c r="V383" s="5">
        <v>12.442017220757208</v>
      </c>
      <c r="W383" s="5">
        <v>0</v>
      </c>
      <c r="X383" s="5">
        <v>0</v>
      </c>
      <c r="Y383" s="47">
        <v>0</v>
      </c>
      <c r="Z383" s="5">
        <v>94.496558239761711</v>
      </c>
      <c r="AA383" s="5">
        <v>12.442017220757208</v>
      </c>
      <c r="AB383" s="5">
        <v>0</v>
      </c>
      <c r="AC383" s="5">
        <v>0</v>
      </c>
      <c r="AD383" s="72">
        <v>0</v>
      </c>
    </row>
    <row r="384" spans="1:30">
      <c r="A384" s="48" t="s">
        <v>1532</v>
      </c>
      <c r="B384" s="1" t="s">
        <v>1533</v>
      </c>
      <c r="C384" s="1" t="s">
        <v>1534</v>
      </c>
      <c r="D384" s="1" t="s">
        <v>53</v>
      </c>
      <c r="E384" s="1">
        <v>0</v>
      </c>
      <c r="F384" s="44" t="s">
        <v>1535</v>
      </c>
      <c r="G384" s="49">
        <v>0.4</v>
      </c>
      <c r="H384" s="5">
        <v>2.8215675623932728</v>
      </c>
      <c r="I384" s="5">
        <v>0.30597016642873548</v>
      </c>
      <c r="J384" s="5">
        <v>2.5155973959645372</v>
      </c>
      <c r="K384" s="5">
        <v>-12.859620623998049</v>
      </c>
      <c r="L384" s="5">
        <v>2.096409040277436E-2</v>
      </c>
      <c r="M384" s="5">
        <v>-12.838656533595275</v>
      </c>
      <c r="N384" s="5">
        <v>2.3269275912671969</v>
      </c>
      <c r="O384" s="73">
        <v>0.5</v>
      </c>
      <c r="P384" s="5">
        <v>0</v>
      </c>
      <c r="Q384" s="5">
        <v>0.30597016642873548</v>
      </c>
      <c r="R384" s="5">
        <v>0</v>
      </c>
      <c r="S384" s="5">
        <v>0</v>
      </c>
      <c r="T384" s="47">
        <v>0</v>
      </c>
      <c r="U384" s="5">
        <v>0</v>
      </c>
      <c r="V384" s="5">
        <v>2.5155973959645372</v>
      </c>
      <c r="W384" s="5">
        <v>0</v>
      </c>
      <c r="X384" s="5">
        <v>0</v>
      </c>
      <c r="Y384" s="47">
        <v>0</v>
      </c>
      <c r="Z384" s="5">
        <v>0</v>
      </c>
      <c r="AA384" s="5">
        <v>2.8215675623932728</v>
      </c>
      <c r="AB384" s="5">
        <v>0</v>
      </c>
      <c r="AC384" s="5">
        <v>0</v>
      </c>
      <c r="AD384" s="72">
        <v>0</v>
      </c>
    </row>
    <row r="385" spans="1:30">
      <c r="A385" s="48" t="s">
        <v>1536</v>
      </c>
      <c r="B385" s="1" t="s">
        <v>1537</v>
      </c>
      <c r="C385" s="1" t="s">
        <v>1538</v>
      </c>
      <c r="D385" s="1" t="s">
        <v>237</v>
      </c>
      <c r="E385" s="1">
        <v>0</v>
      </c>
      <c r="F385" s="44" t="s">
        <v>1539</v>
      </c>
      <c r="G385" s="49">
        <v>0.09</v>
      </c>
      <c r="H385" s="5">
        <v>70.506620064396188</v>
      </c>
      <c r="I385" s="5">
        <v>9.4355195044865319</v>
      </c>
      <c r="J385" s="5">
        <v>61.071100559909659</v>
      </c>
      <c r="K385" s="5">
        <v>45.135702767372962</v>
      </c>
      <c r="L385" s="5">
        <v>8.4959506414676866E-3</v>
      </c>
      <c r="M385" s="5">
        <v>45.14419871801443</v>
      </c>
      <c r="N385" s="5">
        <v>56.490768017916437</v>
      </c>
      <c r="O385" s="73">
        <v>0</v>
      </c>
      <c r="P385" s="5">
        <v>9.4355195044865319</v>
      </c>
      <c r="Q385" s="5">
        <v>0</v>
      </c>
      <c r="R385" s="5">
        <v>0</v>
      </c>
      <c r="S385" s="5">
        <v>0</v>
      </c>
      <c r="T385" s="47">
        <v>0</v>
      </c>
      <c r="U385" s="5">
        <v>61.071100559909659</v>
      </c>
      <c r="V385" s="5">
        <v>0</v>
      </c>
      <c r="W385" s="5">
        <v>0</v>
      </c>
      <c r="X385" s="5">
        <v>0</v>
      </c>
      <c r="Y385" s="47">
        <v>0</v>
      </c>
      <c r="Z385" s="5">
        <v>70.506620064396188</v>
      </c>
      <c r="AA385" s="5">
        <v>0</v>
      </c>
      <c r="AB385" s="5">
        <v>0</v>
      </c>
      <c r="AC385" s="5">
        <v>0</v>
      </c>
      <c r="AD385" s="72">
        <v>0</v>
      </c>
    </row>
    <row r="386" spans="1:30">
      <c r="A386" s="48" t="s">
        <v>1540</v>
      </c>
      <c r="B386" s="1" t="s">
        <v>1541</v>
      </c>
      <c r="C386" s="1" t="s">
        <v>1542</v>
      </c>
      <c r="D386" s="1" t="s">
        <v>53</v>
      </c>
      <c r="E386" s="1">
        <v>0</v>
      </c>
      <c r="F386" s="44" t="s">
        <v>1543</v>
      </c>
      <c r="G386" s="49">
        <v>0.4</v>
      </c>
      <c r="H386" s="5">
        <v>2.5977106359878501</v>
      </c>
      <c r="I386" s="5">
        <v>7.6800584676563737E-3</v>
      </c>
      <c r="J386" s="5">
        <v>2.5900305775201939</v>
      </c>
      <c r="K386" s="5">
        <v>-9.8385434747289189</v>
      </c>
      <c r="L386" s="5">
        <v>-1.1307970084981633E-2</v>
      </c>
      <c r="M386" s="5">
        <v>-9.8498514448139005</v>
      </c>
      <c r="N386" s="5">
        <v>2.3957782842061794</v>
      </c>
      <c r="O386" s="73">
        <v>0.5</v>
      </c>
      <c r="P386" s="5">
        <v>0</v>
      </c>
      <c r="Q386" s="5">
        <v>7.6800584676563737E-3</v>
      </c>
      <c r="R386" s="5">
        <v>0</v>
      </c>
      <c r="S386" s="5">
        <v>0</v>
      </c>
      <c r="T386" s="47">
        <v>0</v>
      </c>
      <c r="U386" s="5">
        <v>0</v>
      </c>
      <c r="V386" s="5">
        <v>2.5900305775201939</v>
      </c>
      <c r="W386" s="5">
        <v>0</v>
      </c>
      <c r="X386" s="5">
        <v>0</v>
      </c>
      <c r="Y386" s="47">
        <v>0</v>
      </c>
      <c r="Z386" s="5">
        <v>0</v>
      </c>
      <c r="AA386" s="5">
        <v>2.5977106359878501</v>
      </c>
      <c r="AB386" s="5">
        <v>0</v>
      </c>
      <c r="AC386" s="5">
        <v>0</v>
      </c>
      <c r="AD386" s="72">
        <v>0</v>
      </c>
    </row>
    <row r="387" spans="1:30">
      <c r="A387" s="48" t="s">
        <v>1544</v>
      </c>
      <c r="B387" s="1" t="s">
        <v>1545</v>
      </c>
      <c r="C387" s="1" t="s">
        <v>1546</v>
      </c>
      <c r="D387" s="1" t="s">
        <v>53</v>
      </c>
      <c r="E387" s="1">
        <v>0</v>
      </c>
      <c r="F387" s="44" t="s">
        <v>1547</v>
      </c>
      <c r="G387" s="49">
        <v>0.4</v>
      </c>
      <c r="H387" s="5">
        <v>2.7622863163389804</v>
      </c>
      <c r="I387" s="5">
        <v>0.21101990245296712</v>
      </c>
      <c r="J387" s="5">
        <v>2.5512664138860131</v>
      </c>
      <c r="K387" s="5">
        <v>-12.882698821316643</v>
      </c>
      <c r="L387" s="5">
        <v>7.1535842812350481E-2</v>
      </c>
      <c r="M387" s="5">
        <v>-12.811162978504292</v>
      </c>
      <c r="N387" s="5">
        <v>2.3599214328445624</v>
      </c>
      <c r="O387" s="73">
        <v>0.5</v>
      </c>
      <c r="P387" s="5">
        <v>0</v>
      </c>
      <c r="Q387" s="5">
        <v>0.21101990245296712</v>
      </c>
      <c r="R387" s="5">
        <v>0</v>
      </c>
      <c r="S387" s="5">
        <v>0</v>
      </c>
      <c r="T387" s="47">
        <v>0</v>
      </c>
      <c r="U387" s="5">
        <v>0</v>
      </c>
      <c r="V387" s="5">
        <v>2.5512664138860131</v>
      </c>
      <c r="W387" s="5">
        <v>0</v>
      </c>
      <c r="X387" s="5">
        <v>0</v>
      </c>
      <c r="Y387" s="47">
        <v>0</v>
      </c>
      <c r="Z387" s="5">
        <v>0</v>
      </c>
      <c r="AA387" s="5">
        <v>2.7622863163389804</v>
      </c>
      <c r="AB387" s="5">
        <v>0</v>
      </c>
      <c r="AC387" s="5">
        <v>0</v>
      </c>
      <c r="AD387" s="72">
        <v>0</v>
      </c>
    </row>
    <row r="388" spans="1:30">
      <c r="A388" s="48" t="s">
        <v>1548</v>
      </c>
      <c r="B388" s="1" t="s">
        <v>1549</v>
      </c>
      <c r="C388" s="1" t="s">
        <v>1550</v>
      </c>
      <c r="D388" s="1" t="s">
        <v>53</v>
      </c>
      <c r="E388" s="1">
        <v>0</v>
      </c>
      <c r="F388" s="44" t="s">
        <v>1551</v>
      </c>
      <c r="G388" s="49">
        <v>0.4</v>
      </c>
      <c r="H388" s="5">
        <v>3.3355034674572548</v>
      </c>
      <c r="I388" s="5">
        <v>0.11669392400904559</v>
      </c>
      <c r="J388" s="5">
        <v>3.2188095434482094</v>
      </c>
      <c r="K388" s="5">
        <v>-24.27097171236742</v>
      </c>
      <c r="L388" s="5">
        <v>6.3087073752253531E-2</v>
      </c>
      <c r="M388" s="5">
        <v>-24.207884638615166</v>
      </c>
      <c r="N388" s="5">
        <v>2.9773988276895937</v>
      </c>
      <c r="O388" s="73">
        <v>0.5</v>
      </c>
      <c r="P388" s="5">
        <v>0</v>
      </c>
      <c r="Q388" s="5">
        <v>0.11669392400904559</v>
      </c>
      <c r="R388" s="5">
        <v>0</v>
      </c>
      <c r="S388" s="5">
        <v>0</v>
      </c>
      <c r="T388" s="47">
        <v>0</v>
      </c>
      <c r="U388" s="5">
        <v>0</v>
      </c>
      <c r="V388" s="5">
        <v>3.2188095434482094</v>
      </c>
      <c r="W388" s="5">
        <v>0</v>
      </c>
      <c r="X388" s="5">
        <v>0</v>
      </c>
      <c r="Y388" s="47">
        <v>0</v>
      </c>
      <c r="Z388" s="5">
        <v>0</v>
      </c>
      <c r="AA388" s="5">
        <v>3.3355034674572548</v>
      </c>
      <c r="AB388" s="5">
        <v>0</v>
      </c>
      <c r="AC388" s="5">
        <v>0</v>
      </c>
      <c r="AD388" s="72">
        <v>0</v>
      </c>
    </row>
    <row r="389" spans="1:30">
      <c r="A389" s="48" t="s">
        <v>1552</v>
      </c>
      <c r="B389" s="1" t="s">
        <v>1553</v>
      </c>
      <c r="C389" s="1" t="s">
        <v>1554</v>
      </c>
      <c r="D389" s="1" t="s">
        <v>53</v>
      </c>
      <c r="E389" s="1">
        <v>0</v>
      </c>
      <c r="F389" s="44" t="s">
        <v>1555</v>
      </c>
      <c r="G389" s="49">
        <v>0.4</v>
      </c>
      <c r="H389" s="5">
        <v>3.7450648344069166</v>
      </c>
      <c r="I389" s="5">
        <v>0.46561262400147507</v>
      </c>
      <c r="J389" s="5">
        <v>3.2794522104054415</v>
      </c>
      <c r="K389" s="5">
        <v>-6.5771631223066764</v>
      </c>
      <c r="L389" s="5">
        <v>2.1036947277609741E-2</v>
      </c>
      <c r="M389" s="5">
        <v>-6.5561261750290667</v>
      </c>
      <c r="N389" s="5">
        <v>3.0334932946250337</v>
      </c>
      <c r="O389" s="73">
        <v>0.5</v>
      </c>
      <c r="P389" s="5">
        <v>0</v>
      </c>
      <c r="Q389" s="5">
        <v>0.46561262400147507</v>
      </c>
      <c r="R389" s="5">
        <v>0</v>
      </c>
      <c r="S389" s="5">
        <v>0</v>
      </c>
      <c r="T389" s="47">
        <v>0</v>
      </c>
      <c r="U389" s="5">
        <v>0</v>
      </c>
      <c r="V389" s="5">
        <v>3.2794522104054415</v>
      </c>
      <c r="W389" s="5">
        <v>0</v>
      </c>
      <c r="X389" s="5">
        <v>0</v>
      </c>
      <c r="Y389" s="47">
        <v>0</v>
      </c>
      <c r="Z389" s="5">
        <v>0</v>
      </c>
      <c r="AA389" s="5">
        <v>3.7450648344069166</v>
      </c>
      <c r="AB389" s="5">
        <v>0</v>
      </c>
      <c r="AC389" s="5">
        <v>0</v>
      </c>
      <c r="AD389" s="72">
        <v>0</v>
      </c>
    </row>
    <row r="390" spans="1:30">
      <c r="A390" s="48" t="s">
        <v>1556</v>
      </c>
      <c r="B390" s="1" t="s">
        <v>1557</v>
      </c>
      <c r="C390" s="1" t="s">
        <v>1558</v>
      </c>
      <c r="D390" s="1" t="s">
        <v>53</v>
      </c>
      <c r="E390" s="1">
        <v>0</v>
      </c>
      <c r="F390" s="44" t="s">
        <v>1559</v>
      </c>
      <c r="G390" s="49">
        <v>0.4</v>
      </c>
      <c r="H390" s="5">
        <v>2.8356358768802958</v>
      </c>
      <c r="I390" s="5">
        <v>0.10068312409478798</v>
      </c>
      <c r="J390" s="5">
        <v>2.734952752785508</v>
      </c>
      <c r="K390" s="5">
        <v>-8.1569690986559991</v>
      </c>
      <c r="L390" s="5">
        <v>6.2788714530839229E-3</v>
      </c>
      <c r="M390" s="5">
        <v>-8.1506902272029151</v>
      </c>
      <c r="N390" s="5">
        <v>2.529831296326595</v>
      </c>
      <c r="O390" s="73">
        <v>0.5</v>
      </c>
      <c r="P390" s="5">
        <v>0</v>
      </c>
      <c r="Q390" s="5">
        <v>0.10068312409478798</v>
      </c>
      <c r="R390" s="5">
        <v>0</v>
      </c>
      <c r="S390" s="5">
        <v>0</v>
      </c>
      <c r="T390" s="47">
        <v>0</v>
      </c>
      <c r="U390" s="5">
        <v>0</v>
      </c>
      <c r="V390" s="5">
        <v>2.734952752785508</v>
      </c>
      <c r="W390" s="5">
        <v>0</v>
      </c>
      <c r="X390" s="5">
        <v>0</v>
      </c>
      <c r="Y390" s="47">
        <v>0</v>
      </c>
      <c r="Z390" s="5">
        <v>0</v>
      </c>
      <c r="AA390" s="5">
        <v>2.8356358768802958</v>
      </c>
      <c r="AB390" s="5">
        <v>0</v>
      </c>
      <c r="AC390" s="5">
        <v>0</v>
      </c>
      <c r="AD390" s="72">
        <v>0</v>
      </c>
    </row>
    <row r="391" spans="1:30">
      <c r="A391" s="48" t="s">
        <v>1560</v>
      </c>
      <c r="B391" s="1" t="s">
        <v>1561</v>
      </c>
      <c r="C391" s="1" t="s">
        <v>1562</v>
      </c>
      <c r="D391" s="1" t="s">
        <v>124</v>
      </c>
      <c r="E391" s="1" t="s">
        <v>1792</v>
      </c>
      <c r="F391" s="44" t="s">
        <v>1563</v>
      </c>
      <c r="G391" s="49">
        <v>0.99</v>
      </c>
      <c r="H391" s="5">
        <v>30.119602122146578</v>
      </c>
      <c r="I391" s="5">
        <v>0</v>
      </c>
      <c r="J391" s="5">
        <v>30.119602122146578</v>
      </c>
      <c r="K391" s="5">
        <v>-63.383465961280585</v>
      </c>
      <c r="L391" s="5">
        <v>0.24795664408186013</v>
      </c>
      <c r="M391" s="5">
        <v>-63.135509317198725</v>
      </c>
      <c r="N391" s="5">
        <v>29.21601405848218</v>
      </c>
      <c r="O391" s="73">
        <v>0</v>
      </c>
      <c r="P391" s="5">
        <v>0</v>
      </c>
      <c r="Q391" s="5">
        <v>0</v>
      </c>
      <c r="R391" s="5">
        <v>0</v>
      </c>
      <c r="S391" s="5">
        <v>0</v>
      </c>
      <c r="T391" s="47">
        <v>0</v>
      </c>
      <c r="U391" s="5">
        <v>25.004359764291149</v>
      </c>
      <c r="V391" s="5">
        <v>5.1152425710572249</v>
      </c>
      <c r="W391" s="5">
        <v>0</v>
      </c>
      <c r="X391" s="5">
        <v>0</v>
      </c>
      <c r="Y391" s="47">
        <v>0</v>
      </c>
      <c r="Z391" s="5">
        <v>25.004359764291149</v>
      </c>
      <c r="AA391" s="5">
        <v>5.1152425710572249</v>
      </c>
      <c r="AB391" s="5">
        <v>0</v>
      </c>
      <c r="AC391" s="5">
        <v>0</v>
      </c>
      <c r="AD391" s="72">
        <v>0</v>
      </c>
    </row>
    <row r="392" spans="1:30">
      <c r="A392" s="48" t="s">
        <v>1567</v>
      </c>
      <c r="B392" s="1" t="s">
        <v>1568</v>
      </c>
      <c r="D392" s="50" t="s">
        <v>1566</v>
      </c>
      <c r="E392" s="50" t="s">
        <v>1756</v>
      </c>
      <c r="F392" s="44" t="s">
        <v>1757</v>
      </c>
      <c r="G392" s="49">
        <v>0.05</v>
      </c>
      <c r="H392" s="5">
        <v>17.571999999999999</v>
      </c>
      <c r="I392" s="5">
        <v>0</v>
      </c>
      <c r="J392" s="5">
        <v>17.571999999999999</v>
      </c>
      <c r="K392" s="5">
        <v>-2.5049070057656468</v>
      </c>
      <c r="L392" s="112">
        <v>-4.2384570723809301E-2</v>
      </c>
      <c r="M392" s="5">
        <v>-2.5472915764894561</v>
      </c>
      <c r="N392" s="5">
        <v>17.044839999999997</v>
      </c>
      <c r="O392" s="73">
        <v>0</v>
      </c>
      <c r="P392" s="5">
        <v>0</v>
      </c>
      <c r="Q392" s="5">
        <v>0</v>
      </c>
      <c r="R392" s="5">
        <v>0</v>
      </c>
      <c r="S392" s="5">
        <v>0</v>
      </c>
      <c r="T392" s="47">
        <v>0</v>
      </c>
      <c r="U392" s="5">
        <v>0</v>
      </c>
      <c r="V392" s="5">
        <v>0</v>
      </c>
      <c r="W392" s="5">
        <v>0</v>
      </c>
      <c r="X392" s="5">
        <v>0</v>
      </c>
      <c r="Y392" s="47">
        <v>0</v>
      </c>
      <c r="Z392" s="5">
        <v>0</v>
      </c>
      <c r="AA392" s="5">
        <v>0</v>
      </c>
      <c r="AB392" s="5">
        <v>0</v>
      </c>
      <c r="AC392" s="5">
        <v>0</v>
      </c>
      <c r="AD392" s="72">
        <v>0</v>
      </c>
    </row>
    <row r="393" spans="1:30" ht="15" thickBot="1">
      <c r="A393" s="52" t="s">
        <v>1564</v>
      </c>
      <c r="B393" s="26" t="s">
        <v>1565</v>
      </c>
      <c r="C393" s="26"/>
      <c r="D393" s="27" t="s">
        <v>1566</v>
      </c>
      <c r="E393" s="27" t="s">
        <v>1756</v>
      </c>
      <c r="F393" s="28" t="s">
        <v>1758</v>
      </c>
      <c r="G393" s="63">
        <v>0</v>
      </c>
      <c r="H393" s="35">
        <v>43.377000000000002</v>
      </c>
      <c r="I393" s="35">
        <v>0</v>
      </c>
      <c r="J393" s="35">
        <v>43.377000000000002</v>
      </c>
      <c r="K393" s="35">
        <v>43.377000000000002</v>
      </c>
      <c r="L393" s="35">
        <v>0</v>
      </c>
      <c r="M393" s="35">
        <v>43.377000000000002</v>
      </c>
      <c r="N393" s="35">
        <v>42.075690000000002</v>
      </c>
      <c r="O393" s="75">
        <v>0</v>
      </c>
      <c r="P393" s="35">
        <v>0</v>
      </c>
      <c r="Q393" s="35">
        <v>0</v>
      </c>
      <c r="R393" s="35">
        <v>0</v>
      </c>
      <c r="S393" s="35">
        <v>0</v>
      </c>
      <c r="T393" s="36">
        <v>0</v>
      </c>
      <c r="U393" s="35">
        <v>0</v>
      </c>
      <c r="V393" s="35">
        <v>0</v>
      </c>
      <c r="W393" s="35">
        <v>0</v>
      </c>
      <c r="X393" s="35">
        <v>0</v>
      </c>
      <c r="Y393" s="36">
        <v>0</v>
      </c>
      <c r="Z393" s="35">
        <v>0</v>
      </c>
      <c r="AA393" s="35">
        <v>0</v>
      </c>
      <c r="AB393" s="35">
        <v>0</v>
      </c>
      <c r="AC393" s="35">
        <v>0</v>
      </c>
      <c r="AD393" s="65">
        <v>0</v>
      </c>
    </row>
    <row r="395" spans="1:30" ht="16.2">
      <c r="F395" s="8" t="s">
        <v>1956</v>
      </c>
    </row>
    <row r="396" spans="1:30" ht="16.2">
      <c r="F396" s="8" t="s">
        <v>1957</v>
      </c>
    </row>
    <row r="397" spans="1:30">
      <c r="A397" s="3"/>
      <c r="B397" s="3"/>
      <c r="C397" s="3"/>
      <c r="F397" s="95" t="s">
        <v>1954</v>
      </c>
      <c r="G397" s="9"/>
    </row>
    <row r="398" spans="1:30">
      <c r="D398" s="50"/>
      <c r="F398" s="50" t="s">
        <v>1729</v>
      </c>
    </row>
    <row r="399" spans="1:30">
      <c r="D399" s="50"/>
    </row>
    <row r="400" spans="1:30">
      <c r="D400" s="50"/>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1" ma:contentTypeDescription="Create a new document." ma:contentTypeScope="" ma:versionID="6ebd673a87a4d8b74dbb730bf975cc43">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f40f2bdcdc716d7200eb847f9920ceca"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FAE96B-8F34-4990-8278-685CFE74E099}">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49dd332d-6948-448e-8342-709605274695"/>
    <ds:schemaRef ds:uri="52907788-3c74-4840-b653-af3aea5e5f4b"/>
    <ds:schemaRef ds:uri="http://www.w3.org/XML/1998/namespace"/>
  </ds:schemaRefs>
</ds:datastoreItem>
</file>

<file path=customXml/itemProps2.xml><?xml version="1.0" encoding="utf-8"?>
<ds:datastoreItem xmlns:ds="http://schemas.openxmlformats.org/officeDocument/2006/customXml" ds:itemID="{6D281E3C-62F0-40EE-9204-6744881C5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6BEBC8-CF94-4027-A2D1-DE2EDDE7D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SFA Calculator - Dropdown</vt:lpstr>
      <vt:lpstr>Calculations for 2021-22</vt:lpstr>
      <vt:lpstr>Other Years for Dropdown</vt:lpstr>
      <vt:lpstr>Lists</vt:lpstr>
      <vt:lpstr>Other inputs</vt:lpstr>
      <vt:lpstr>I.KI 2016-17</vt:lpstr>
      <vt:lpstr>I.KI 2017-18</vt:lpstr>
      <vt:lpstr>I.Supplementary 2017-18</vt:lpstr>
      <vt:lpstr>I.KI 2018-19</vt:lpstr>
      <vt:lpstr>I.Supplementary 2018-19</vt:lpstr>
      <vt:lpstr>KI 2019-20</vt:lpstr>
      <vt:lpstr>I.Supplementary 2019-20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 Fellowes</dc:creator>
  <cp:lastModifiedBy>Danny Fellowes</cp:lastModifiedBy>
  <dcterms:created xsi:type="dcterms:W3CDTF">2019-12-03T11:20:29Z</dcterms:created>
  <dcterms:modified xsi:type="dcterms:W3CDTF">2020-12-11T16:43:41Z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0x0101008EFBF9F0EEF9024B851798905602A73B</vt:lpwstr>
  </property>
</Properties>
</file>